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tabRatio="915"/>
  </bookViews>
  <sheets>
    <sheet name="202604工资表" sheetId="1" r:id="rId1"/>
    <sheet name="马骏老师202604" sheetId="2" r:id="rId2"/>
    <sheet name="202604工资明细表（尚诚能源）" sheetId="4" r:id="rId3"/>
    <sheet name="202604社保 (尚诚能源)" sheetId="5" r:id="rId4"/>
    <sheet name="202604公积金(尚诚能源)" sheetId="6" r:id="rId5"/>
    <sheet name="202604综合所得申报税款计算(尚诚能源)" sheetId="7" r:id="rId6"/>
    <sheet name="202604工资明细表（南大尚诚）" sheetId="8" r:id="rId7"/>
    <sheet name="202604社保(南大尚诚)" sheetId="9" r:id="rId8"/>
    <sheet name="202604公积金(南大尚诚)" sheetId="10" r:id="rId9"/>
    <sheet name="202604综合所得申报税款计算(南大尚诚)" sheetId="11" r:id="rId10"/>
    <sheet name="202604工资明细表（基石）" sheetId="12" r:id="rId11"/>
    <sheet name="202604社保(基石)" sheetId="13" r:id="rId12"/>
    <sheet name="202604公积金(基石)" sheetId="14" r:id="rId13"/>
    <sheet name="202604综合所得申报税款计算(基石)" sheetId="15" r:id="rId14"/>
    <sheet name="202604钉钉工资卡" sheetId="16" r:id="rId15"/>
    <sheet name="202604月成本汇总" sheetId="17" r:id="rId16"/>
    <sheet name="202604考勤" sheetId="18" r:id="rId17"/>
  </sheets>
  <externalReferences>
    <externalReference r:id="rId18"/>
  </externalReferences>
  <definedNames>
    <definedName name="_xlnm._FilterDatabase" localSheetId="3" hidden="1">'202604社保 (尚诚能源)'!$A$3:$XEH$49</definedName>
    <definedName name="_xlnm._FilterDatabase" localSheetId="4" hidden="1">'202604公积金(尚诚能源)'!$A$4:$H$27</definedName>
    <definedName name="_xlnm._FilterDatabase" localSheetId="7" hidden="1">'202604社保(南大尚诚)'!$A$4:$WVK$178</definedName>
    <definedName name="_xlnm._FilterDatabase" localSheetId="8" hidden="1">'202604公积金(南大尚诚)'!$A$4:$J$140</definedName>
    <definedName name="_xlnm._FilterDatabase" localSheetId="11" hidden="1">'202604社保(基石)'!$A$3:$XEH$34</definedName>
    <definedName name="_xlnm._FilterDatabase" localSheetId="12" hidden="1">'202604公积金(基石)'!$A$4:$H$15</definedName>
    <definedName name="_xlnm._FilterDatabase" localSheetId="0" hidden="1">'202604工资表'!$A$2:$U$153</definedName>
    <definedName name="_xlnm.Print_Area" localSheetId="1">马骏老师202604!$A$1:$H$4</definedName>
    <definedName name="_xlnm._FilterDatabase" localSheetId="2" hidden="1">'202604工资明细表（尚诚能源）'!$A$2:$AF$41</definedName>
    <definedName name="_xlnm.Print_Area" localSheetId="2">'202604工资明细表（尚诚能源）'!$A$1:$AF$43</definedName>
    <definedName name="_xlnm.Print_Titles" localSheetId="2">'202604工资明细表（尚诚能源）'!$1:$2</definedName>
    <definedName name="_xlnm._FilterDatabase" localSheetId="5" hidden="1">'202604综合所得申报税款计算(尚诚能源)'!#REF!</definedName>
    <definedName name="_xlnm._FilterDatabase" localSheetId="6" hidden="1">'202604工资明细表（南大尚诚）'!$A$2:$AG$149</definedName>
    <definedName name="_xlnm.Print_Area" localSheetId="6">'202604工资明细表（南大尚诚）'!$A$1:$AF$151</definedName>
    <definedName name="_xlnm.Print_Titles" localSheetId="6">'202604工资明细表（南大尚诚）'!$1:$2</definedName>
    <definedName name="_xlnm.Print_Titles" localSheetId="7">'202604社保(南大尚诚)'!$3:$4</definedName>
    <definedName name="_xlnm.Print_Titles" localSheetId="8">'202604公积金(南大尚诚)'!$1:$4</definedName>
    <definedName name="_xlnm._FilterDatabase" localSheetId="9" hidden="1">'202604综合所得申报税款计算(南大尚诚)'!$A$1:$AY$133</definedName>
    <definedName name="_xlnm._FilterDatabase" localSheetId="10" hidden="1">'202604工资明细表（基石）'!$A$2:$AG$7</definedName>
    <definedName name="_xlnm.Print_Area" localSheetId="10">'202604工资明细表（基石）'!$A$1:$AF$9</definedName>
    <definedName name="_xlnm.Print_Titles" localSheetId="11">'202604社保(基石)'!$3:$5</definedName>
    <definedName name="_xlnm._FilterDatabase" localSheetId="14" hidden="1">'202604钉钉工资卡'!$A$1:$M$190</definedName>
    <definedName name="_xlnm._FilterDatabase" localSheetId="15" hidden="1">'202604月成本汇总'!$A$1:$AA$183</definedName>
    <definedName name="_xlnm.Print_Titles" localSheetId="16">'202604考勤'!$1:$4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丁玉靓</author>
    <author>18167</author>
  </authors>
  <commentList>
    <comment ref="P53" authorId="0">
      <text>
        <r>
          <rPr>
            <b/>
            <sz val="9"/>
            <rFont val="宋体"/>
            <charset val="134"/>
          </rPr>
          <t>丁玉靓:</t>
        </r>
        <r>
          <rPr>
            <sz val="9"/>
            <rFont val="宋体"/>
            <charset val="134"/>
          </rPr>
          <t xml:space="preserve">
罚扣薪资1680</t>
        </r>
      </text>
    </comment>
    <comment ref="P54" authorId="0">
      <text>
        <r>
          <rPr>
            <b/>
            <sz val="9"/>
            <rFont val="宋体"/>
            <charset val="134"/>
          </rPr>
          <t>丁玉靓:</t>
        </r>
        <r>
          <rPr>
            <sz val="9"/>
            <rFont val="宋体"/>
            <charset val="134"/>
          </rPr>
          <t xml:space="preserve">
罚扣薪资900</t>
        </r>
      </text>
    </comment>
    <comment ref="G180" authorId="1">
      <text>
        <r>
          <rPr>
            <b/>
            <sz val="9"/>
            <rFont val="宋体"/>
            <charset val="134"/>
          </rPr>
          <t>18167:</t>
        </r>
        <r>
          <rPr>
            <sz val="9"/>
            <rFont val="宋体"/>
            <charset val="134"/>
          </rPr>
          <t xml:space="preserve">
12000</t>
        </r>
      </text>
    </comment>
    <comment ref="G181" authorId="1">
      <text>
        <r>
          <rPr>
            <b/>
            <sz val="9"/>
            <rFont val="宋体"/>
            <charset val="134"/>
          </rPr>
          <t>18167:</t>
        </r>
        <r>
          <rPr>
            <sz val="9"/>
            <rFont val="宋体"/>
            <charset val="134"/>
          </rPr>
          <t xml:space="preserve">
11200</t>
        </r>
      </text>
    </comment>
    <comment ref="G182" authorId="1">
      <text>
        <r>
          <rPr>
            <b/>
            <sz val="9"/>
            <rFont val="宋体"/>
            <charset val="134"/>
          </rPr>
          <t>18167:</t>
        </r>
        <r>
          <rPr>
            <sz val="9"/>
            <rFont val="宋体"/>
            <charset val="134"/>
          </rPr>
          <t xml:space="preserve">
12800</t>
        </r>
      </text>
    </comment>
  </commentList>
</comments>
</file>

<file path=xl/comments2.xml><?xml version="1.0" encoding="utf-8"?>
<comments xmlns="http://schemas.openxmlformats.org/spreadsheetml/2006/main">
  <authors>
    <author>丁玉靓</author>
  </authors>
  <commentList>
    <comment ref="Z4" authorId="0">
      <text>
        <r>
          <rPr>
            <b/>
            <sz val="9"/>
            <rFont val="宋体"/>
            <charset val="134"/>
          </rPr>
          <t>丁玉靓:</t>
        </r>
        <r>
          <rPr>
            <sz val="9"/>
            <rFont val="宋体"/>
            <charset val="134"/>
          </rPr>
          <t xml:space="preserve">
一直是0</t>
        </r>
      </text>
    </comment>
    <comment ref="Z5" authorId="0">
      <text>
        <r>
          <rPr>
            <b/>
            <sz val="9"/>
            <rFont val="宋体"/>
            <charset val="134"/>
          </rPr>
          <t>丁玉靓:</t>
        </r>
        <r>
          <rPr>
            <sz val="9"/>
            <rFont val="宋体"/>
            <charset val="134"/>
          </rPr>
          <t xml:space="preserve">
一直是0
</t>
        </r>
      </text>
    </comment>
  </commentList>
</comments>
</file>

<file path=xl/comments3.xml><?xml version="1.0" encoding="utf-8"?>
<comments xmlns="http://schemas.openxmlformats.org/spreadsheetml/2006/main">
  <authors>
    <author>丁玉靓</author>
  </authors>
  <commentList>
    <comment ref="Y46" authorId="0">
      <text>
        <r>
          <rPr>
            <b/>
            <sz val="9"/>
            <rFont val="宋体"/>
            <charset val="134"/>
          </rPr>
          <t>丁玉靓:</t>
        </r>
        <r>
          <rPr>
            <sz val="9"/>
            <rFont val="宋体"/>
            <charset val="134"/>
          </rPr>
          <t xml:space="preserve">
202601-202604休产假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<sst xmlns="http://schemas.openxmlformats.org/spreadsheetml/2006/main" count="8797" uniqueCount="918">
  <si>
    <t>2026年04月份薪资表</t>
  </si>
  <si>
    <t>序号</t>
  </si>
  <si>
    <t>姓名</t>
  </si>
  <si>
    <t>公司</t>
  </si>
  <si>
    <t>起薪时间</t>
  </si>
  <si>
    <t>花名册薪资</t>
  </si>
  <si>
    <t>EG差额</t>
  </si>
  <si>
    <t>月薪基数</t>
  </si>
  <si>
    <t>GI差额2</t>
  </si>
  <si>
    <t>月薪资总额</t>
  </si>
  <si>
    <t>岗位</t>
  </si>
  <si>
    <t>基本薪资</t>
  </si>
  <si>
    <t>绩效薪资基数</t>
  </si>
  <si>
    <t>绩效等级</t>
  </si>
  <si>
    <t>绩效薪资</t>
  </si>
  <si>
    <t>应发薪资</t>
  </si>
  <si>
    <t>补发扣</t>
  </si>
  <si>
    <t>实际应发薪资</t>
  </si>
  <si>
    <t>月薪资总额和应发差异</t>
  </si>
  <si>
    <t>列1</t>
  </si>
  <si>
    <t>列2</t>
  </si>
  <si>
    <t>一</t>
  </si>
  <si>
    <t>尚诚能源</t>
  </si>
  <si>
    <t>南京大学</t>
  </si>
  <si>
    <t>无等级</t>
  </si>
  <si>
    <t>二</t>
  </si>
  <si>
    <t>三</t>
  </si>
  <si>
    <t>四</t>
  </si>
  <si>
    <t>五</t>
  </si>
  <si>
    <t>六</t>
  </si>
  <si>
    <t>七</t>
  </si>
  <si>
    <t>八</t>
  </si>
  <si>
    <t>九</t>
  </si>
  <si>
    <t>一十</t>
  </si>
  <si>
    <t>一十一</t>
  </si>
  <si>
    <t>一十二</t>
  </si>
  <si>
    <t>一十三</t>
  </si>
  <si>
    <t>南大尚诚</t>
  </si>
  <si>
    <t>BOSS</t>
  </si>
  <si>
    <t>员工</t>
  </si>
  <si>
    <t>C</t>
  </si>
  <si>
    <t>部门负责人</t>
  </si>
  <si>
    <t>B</t>
  </si>
  <si>
    <t>一十四</t>
  </si>
  <si>
    <t>一十五</t>
  </si>
  <si>
    <t>事假</t>
  </si>
  <si>
    <t>一十六</t>
  </si>
  <si>
    <t>一十七</t>
  </si>
  <si>
    <t>基石</t>
  </si>
  <si>
    <t>一十八</t>
  </si>
  <si>
    <t>一十九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</si>
  <si>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</si>
  <si>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</si>
  <si>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</si>
  <si>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</si>
  <si>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</si>
  <si>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</si>
  <si>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</si>
  <si>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二十七</t>
  </si>
  <si>
    <t>二十八</t>
  </si>
  <si>
    <t>二十九</t>
  </si>
  <si>
    <t>三十</t>
  </si>
  <si>
    <t>三十一</t>
  </si>
  <si>
    <t>三十二</t>
  </si>
  <si>
    <t>三十三</t>
  </si>
  <si>
    <t>三十四</t>
  </si>
  <si>
    <t>三十五</t>
  </si>
  <si>
    <t>三十六</t>
  </si>
  <si>
    <t>三十七</t>
  </si>
  <si>
    <t>三十八</t>
  </si>
  <si>
    <t>D</t>
  </si>
  <si>
    <t>三十九</t>
  </si>
  <si>
    <t>四十</t>
  </si>
  <si>
    <t>四十一</t>
  </si>
  <si>
    <t>四十二</t>
  </si>
  <si>
    <t>四十三</t>
  </si>
  <si>
    <t>四十四</t>
  </si>
  <si>
    <t>四十五</t>
  </si>
  <si>
    <t>四十六</t>
  </si>
  <si>
    <t>四十七</t>
  </si>
  <si>
    <t>四十八</t>
  </si>
  <si>
    <t>四十九</t>
  </si>
  <si>
    <t>五十</t>
  </si>
  <si>
    <t>五十一</t>
  </si>
  <si>
    <t>五十二</t>
  </si>
  <si>
    <t>五十三</t>
  </si>
  <si>
    <t>五十四</t>
  </si>
  <si>
    <t>五十五</t>
  </si>
  <si>
    <t>五十六</t>
  </si>
  <si>
    <t>五十七</t>
  </si>
  <si>
    <t>五十八</t>
  </si>
  <si>
    <t>五十九</t>
  </si>
  <si>
    <t>六十</t>
  </si>
  <si>
    <t>六十一</t>
  </si>
  <si>
    <t>六十二</t>
  </si>
  <si>
    <t>六十三</t>
  </si>
  <si>
    <t>六十四</t>
  </si>
  <si>
    <t>六十五</t>
  </si>
  <si>
    <t>六十六</t>
  </si>
  <si>
    <t>六十七</t>
  </si>
  <si>
    <t>六十八</t>
  </si>
  <si>
    <t>六十九</t>
  </si>
  <si>
    <t>七十</t>
  </si>
  <si>
    <t>七十一</t>
  </si>
  <si>
    <t>七十二</t>
  </si>
  <si>
    <t>七十三</t>
  </si>
  <si>
    <t>七十四</t>
  </si>
  <si>
    <t>七十五</t>
  </si>
  <si>
    <t>七十六</t>
  </si>
  <si>
    <t>离职</t>
  </si>
  <si>
    <t>七十七</t>
  </si>
  <si>
    <t>七十八</t>
  </si>
  <si>
    <t>七十九</t>
  </si>
  <si>
    <t>八十</t>
  </si>
  <si>
    <t>八十一</t>
  </si>
  <si>
    <t>八十二</t>
  </si>
  <si>
    <t>八十三</t>
  </si>
  <si>
    <t>八十四</t>
  </si>
  <si>
    <t>八十五</t>
  </si>
  <si>
    <t>八十六</t>
  </si>
  <si>
    <t>八十七</t>
  </si>
  <si>
    <t>八十八</t>
  </si>
  <si>
    <t>八十九</t>
  </si>
  <si>
    <t>九十</t>
  </si>
  <si>
    <t>九十一</t>
  </si>
  <si>
    <t>九十二</t>
  </si>
  <si>
    <t>2025/3/17</t>
  </si>
  <si>
    <t>九十三</t>
  </si>
  <si>
    <t>九十四</t>
  </si>
  <si>
    <t>九十五</t>
  </si>
  <si>
    <t>九十六</t>
  </si>
  <si>
    <t>九十七</t>
  </si>
  <si>
    <t>九十八</t>
  </si>
  <si>
    <t>九十九</t>
  </si>
  <si>
    <t>一百</t>
  </si>
  <si>
    <t>一百〇一</t>
  </si>
  <si>
    <t>一百〇二</t>
  </si>
  <si>
    <t>一百〇三</t>
  </si>
  <si>
    <t>一百〇四</t>
  </si>
  <si>
    <t>一百〇五</t>
  </si>
  <si>
    <t>一百〇六</t>
  </si>
  <si>
    <t>一百〇七</t>
  </si>
  <si>
    <t>一百〇八</t>
  </si>
  <si>
    <t>一百〇九</t>
  </si>
  <si>
    <t>一百一十</t>
  </si>
  <si>
    <t>一百一十一</t>
  </si>
  <si>
    <t>一百一十二</t>
  </si>
  <si>
    <t>一百一十三</t>
  </si>
  <si>
    <t>一百一十四</t>
  </si>
  <si>
    <t>一百一十五</t>
  </si>
  <si>
    <t>一百一十六</t>
  </si>
  <si>
    <t>一百一十七</t>
  </si>
  <si>
    <t>一百一十八</t>
  </si>
  <si>
    <t>一百一十九</t>
  </si>
  <si>
    <t>一百二十</t>
  </si>
  <si>
    <t>一百二十一</t>
  </si>
  <si>
    <t>一百二十二</t>
  </si>
  <si>
    <t>一百二十三</t>
  </si>
  <si>
    <t>一百二十四</t>
  </si>
  <si>
    <t>一百二十五</t>
  </si>
  <si>
    <t>一百二十六</t>
  </si>
  <si>
    <t>一百二十七</t>
  </si>
  <si>
    <t>一百二十八</t>
  </si>
  <si>
    <t>一百二十九</t>
  </si>
  <si>
    <t>一百三十</t>
  </si>
  <si>
    <t>一百三十一</t>
  </si>
  <si>
    <t>一百三十二</t>
  </si>
  <si>
    <t>一百三十三</t>
  </si>
  <si>
    <t>一百三十四</t>
  </si>
  <si>
    <t>一百三十五</t>
  </si>
  <si>
    <t>120元/天</t>
  </si>
  <si>
    <t>实习生</t>
  </si>
  <si>
    <t>一百三十六</t>
  </si>
  <si>
    <t>一百三十七</t>
  </si>
  <si>
    <t>转正</t>
  </si>
  <si>
    <t>一百三十八</t>
  </si>
  <si>
    <t>一百三十九</t>
  </si>
  <si>
    <t>一百四十</t>
  </si>
  <si>
    <t>一百四十一</t>
  </si>
  <si>
    <t>一百四十二</t>
  </si>
  <si>
    <t>一百四十三</t>
  </si>
  <si>
    <t>一百四十四</t>
  </si>
  <si>
    <t>一百四十五</t>
  </si>
  <si>
    <t>一百四十六</t>
  </si>
  <si>
    <t>一百四十七</t>
  </si>
  <si>
    <t>一百四十八</t>
  </si>
  <si>
    <t>一百四十九</t>
  </si>
  <si>
    <t>一百五十</t>
  </si>
  <si>
    <t>一百五十一</t>
  </si>
  <si>
    <t>一百五十二</t>
  </si>
  <si>
    <t>一百五十三</t>
  </si>
  <si>
    <t>一百五十四</t>
  </si>
  <si>
    <t>一百五十五</t>
  </si>
  <si>
    <t>一百五十六</t>
  </si>
  <si>
    <t>一百五十七</t>
  </si>
  <si>
    <t>一百五十八</t>
  </si>
  <si>
    <t>一百五十九</t>
  </si>
  <si>
    <t>一百六十</t>
  </si>
  <si>
    <t>一百六十一</t>
  </si>
  <si>
    <t>一百六十二</t>
  </si>
  <si>
    <t>一百六十三</t>
  </si>
  <si>
    <t>入职</t>
  </si>
  <si>
    <t>一百六十四</t>
  </si>
  <si>
    <t>一百六十五</t>
  </si>
  <si>
    <t>南大尚诚（人力）</t>
  </si>
  <si>
    <t>人力劳务</t>
  </si>
  <si>
    <t>一百六十六</t>
  </si>
  <si>
    <t>一百六十七</t>
  </si>
  <si>
    <t>一百六十八</t>
  </si>
  <si>
    <t>一百六十九</t>
  </si>
  <si>
    <t>一百七十</t>
  </si>
  <si>
    <t>一百七十一</t>
  </si>
  <si>
    <t>一百七十二</t>
  </si>
  <si>
    <t>一百七十三</t>
  </si>
  <si>
    <t>一百七十四</t>
  </si>
  <si>
    <t>一百七十五</t>
  </si>
  <si>
    <t>202604劳务费明细表</t>
  </si>
  <si>
    <t>含税劳务金额</t>
  </si>
  <si>
    <t>不含税劳务金额</t>
  </si>
  <si>
    <t>税额</t>
  </si>
  <si>
    <t>应纳税所得额</t>
  </si>
  <si>
    <t>代扣劳务个税</t>
  </si>
  <si>
    <t>实发金额</t>
  </si>
  <si>
    <t>马骏</t>
  </si>
  <si>
    <t>南大老师税前8000   520102198009074214   18951991733</t>
  </si>
  <si>
    <t>总经理：                      财务负责人：                      制表人：</t>
  </si>
  <si>
    <t>202604工资表</t>
  </si>
  <si>
    <t>系数</t>
  </si>
  <si>
    <t>实际应发工资</t>
  </si>
  <si>
    <t>基本养老保险费</t>
  </si>
  <si>
    <t>失业保险费</t>
  </si>
  <si>
    <t>基本医疗保险费</t>
  </si>
  <si>
    <t>大病保险费</t>
  </si>
  <si>
    <t>社保合计</t>
  </si>
  <si>
    <t>住房公积金</t>
  </si>
  <si>
    <t>专项累计扣除</t>
  </si>
  <si>
    <t>继续教育</t>
  </si>
  <si>
    <t>三岁以下婴幼儿</t>
  </si>
  <si>
    <t>子女教育</t>
  </si>
  <si>
    <t>住房贷款利息</t>
  </si>
  <si>
    <t>住房租金</t>
  </si>
  <si>
    <t>赡养老人</t>
  </si>
  <si>
    <t>专项附加扣除合计</t>
  </si>
  <si>
    <t>税前扣除项目合计</t>
  </si>
  <si>
    <t>上月累计专项扣除合计</t>
  </si>
  <si>
    <t>累计扣除项目合计</t>
  </si>
  <si>
    <t>上月累计收入</t>
  </si>
  <si>
    <t>累计收入</t>
  </si>
  <si>
    <t>减除费用</t>
  </si>
  <si>
    <t>税前工资</t>
  </si>
  <si>
    <t>累计计税部分</t>
  </si>
  <si>
    <t>累计个税</t>
  </si>
  <si>
    <t>上月累计个税</t>
  </si>
  <si>
    <t>本月个税</t>
  </si>
  <si>
    <t>实发工资</t>
  </si>
  <si>
    <t>合计</t>
  </si>
  <si>
    <t>总经理：                                                                                    财务负责人：                                                               制表人：</t>
  </si>
  <si>
    <t>202604社保 (尚诚能源)</t>
  </si>
  <si>
    <t>202604公积金(尚诚能源)</t>
  </si>
  <si>
    <t>202603工资明细表（尚诚能源）</t>
  </si>
  <si>
    <t>202604综合所得申报税款计算(尚诚能源)</t>
  </si>
  <si>
    <t xml:space="preserve">              社会保险费征缴明细</t>
  </si>
  <si>
    <t>上限标准：24,762元/月，下限标准：4,952元/月</t>
  </si>
  <si>
    <t>单位名称：</t>
  </si>
  <si>
    <t>江苏尚诚能源科技有限公司</t>
  </si>
  <si>
    <t>社保代码：</t>
  </si>
  <si>
    <t>60545906</t>
  </si>
  <si>
    <t>所属月份：</t>
  </si>
  <si>
    <t>编号</t>
  </si>
  <si>
    <t>个人代码</t>
  </si>
  <si>
    <t>缴费基数</t>
  </si>
  <si>
    <t>单位缴纳</t>
  </si>
  <si>
    <t xml:space="preserve">  （元/月）</t>
  </si>
  <si>
    <t>个人缴纳</t>
  </si>
  <si>
    <t>（元/月）</t>
  </si>
  <si>
    <t>备注</t>
  </si>
  <si>
    <t>元/月</t>
  </si>
  <si>
    <t>养  老</t>
  </si>
  <si>
    <t>工伤</t>
  </si>
  <si>
    <t>失  业</t>
  </si>
  <si>
    <t>医疗</t>
  </si>
  <si>
    <t>生  育</t>
  </si>
  <si>
    <t>合  计</t>
  </si>
  <si>
    <t>失业</t>
  </si>
  <si>
    <t>大  病</t>
  </si>
  <si>
    <t>崔晓艳</t>
  </si>
  <si>
    <t>张旭</t>
  </si>
  <si>
    <t>丁玉靓</t>
  </si>
  <si>
    <t>王进辉</t>
  </si>
  <si>
    <t>1884195189</t>
  </si>
  <si>
    <t>陈瀚</t>
  </si>
  <si>
    <t>1888480210</t>
  </si>
  <si>
    <t>卢少阳</t>
  </si>
  <si>
    <t>1881698817</t>
  </si>
  <si>
    <t>莫晓慧</t>
  </si>
  <si>
    <t>1895561547</t>
  </si>
  <si>
    <t>王灿</t>
  </si>
  <si>
    <t>1000323907</t>
  </si>
  <si>
    <t>马思雨</t>
  </si>
  <si>
    <t xml:space="preserve">1889554867
</t>
  </si>
  <si>
    <t>于姝雅</t>
  </si>
  <si>
    <t>1895467502</t>
  </si>
  <si>
    <t>王宇佳</t>
  </si>
  <si>
    <t>1188747255</t>
  </si>
  <si>
    <t>潘渐</t>
  </si>
  <si>
    <t>1888711045</t>
  </si>
  <si>
    <t>高俊杰</t>
  </si>
  <si>
    <t>1893708088</t>
  </si>
  <si>
    <t>郭梦杰</t>
  </si>
  <si>
    <t>1000545280</t>
  </si>
  <si>
    <t>宣明</t>
  </si>
  <si>
    <t>钱晓武</t>
  </si>
  <si>
    <t>邢春燕</t>
  </si>
  <si>
    <t>潘立兴</t>
  </si>
  <si>
    <t>补缴4月</t>
  </si>
  <si>
    <t>本月应缴纳的总数：</t>
  </si>
  <si>
    <t>调整基数：</t>
  </si>
  <si>
    <t>滞纳金</t>
  </si>
  <si>
    <t>退费：</t>
  </si>
  <si>
    <t>差额：0</t>
  </si>
  <si>
    <t>本月实际缴纳总额：</t>
  </si>
  <si>
    <t>本月终止参加社会保险名单</t>
  </si>
  <si>
    <t>缴费截止时间：2026年05月</t>
  </si>
  <si>
    <t>牛畅</t>
  </si>
  <si>
    <t>险种名称</t>
  </si>
  <si>
    <t>本期结算征缴人数</t>
  </si>
  <si>
    <t>本期结算征缴缴费基数</t>
  </si>
  <si>
    <t>本期结算征缴比例</t>
  </si>
  <si>
    <t>本期结算征缴应缴</t>
  </si>
  <si>
    <t>退费</t>
  </si>
  <si>
    <t>补缴</t>
  </si>
  <si>
    <t>利息</t>
  </si>
  <si>
    <t>差额调整</t>
  </si>
  <si>
    <t>应收合计</t>
  </si>
  <si>
    <t>企业养老保险</t>
  </si>
  <si>
    <t>工伤保险</t>
  </si>
  <si>
    <t>失业保险</t>
  </si>
  <si>
    <t>基本医疗保险</t>
  </si>
  <si>
    <t>医疗保险(生育)</t>
  </si>
  <si>
    <t>大病医疗保险</t>
  </si>
  <si>
    <t xml:space="preserve"> </t>
  </si>
  <si>
    <t>总经理：</t>
  </si>
  <si>
    <t>财务负责人：</t>
  </si>
  <si>
    <t>制表人：</t>
  </si>
  <si>
    <t>2026年05月份代扣代缴住房公积金明细</t>
  </si>
  <si>
    <t>单位：江苏尚诚能源科技有限公司</t>
  </si>
  <si>
    <t>单位：元</t>
  </si>
  <si>
    <t>基数</t>
  </si>
  <si>
    <t>单位（10％）</t>
  </si>
  <si>
    <t>个人（10％）</t>
  </si>
  <si>
    <t>增员：</t>
  </si>
  <si>
    <t>减员：</t>
  </si>
  <si>
    <t>3201000532402193</t>
  </si>
  <si>
    <t>3201000661388913</t>
  </si>
  <si>
    <t>工号</t>
  </si>
  <si>
    <t>证件类型</t>
  </si>
  <si>
    <t>证件号码</t>
  </si>
  <si>
    <t>税款所属期起</t>
  </si>
  <si>
    <t>税款所属期止</t>
  </si>
  <si>
    <t>所得项目</t>
  </si>
  <si>
    <t>本期收入</t>
  </si>
  <si>
    <t>本期费用</t>
  </si>
  <si>
    <t>本期免税收入</t>
  </si>
  <si>
    <t>本期基本养老保险费</t>
  </si>
  <si>
    <t>本期基本医疗保险费</t>
  </si>
  <si>
    <t>本期失业保险费</t>
  </si>
  <si>
    <t>本期住房公积金</t>
  </si>
  <si>
    <t>本期企业(职业)年金</t>
  </si>
  <si>
    <t>本期商业健康保险费</t>
  </si>
  <si>
    <t>本期税延养老保险费</t>
  </si>
  <si>
    <t>本期公务交通费用</t>
  </si>
  <si>
    <t>本期通讯费用</t>
  </si>
  <si>
    <t>本期律师办案费用</t>
  </si>
  <si>
    <t>本期西藏附加减除费用</t>
  </si>
  <si>
    <t>本期展业成本</t>
  </si>
  <si>
    <t>本期其他扣除(其他)</t>
  </si>
  <si>
    <t>累计收入额</t>
  </si>
  <si>
    <t>累计免税收入</t>
  </si>
  <si>
    <t>累计减除费用</t>
  </si>
  <si>
    <t>累计专项扣除</t>
  </si>
  <si>
    <t>累计子女教育支出扣除</t>
  </si>
  <si>
    <t>累计继续教育支出扣除</t>
  </si>
  <si>
    <t>累计住房贷款利息支出扣除</t>
  </si>
  <si>
    <t>累计住房租金支出扣除</t>
  </si>
  <si>
    <t>累计赡养老人支出扣除</t>
  </si>
  <si>
    <t>累计3岁以下婴幼儿照护</t>
  </si>
  <si>
    <t>累计个人养老金</t>
  </si>
  <si>
    <t>累计其他扣除</t>
  </si>
  <si>
    <t>累计准予扣除的捐赠</t>
  </si>
  <si>
    <t>其他单位累计收入</t>
  </si>
  <si>
    <t>其他单位累计扣除</t>
  </si>
  <si>
    <t>其他单位累计减免税额</t>
  </si>
  <si>
    <t>其他单位累计已缴税额</t>
  </si>
  <si>
    <t>累计应纳税所得额</t>
  </si>
  <si>
    <t>税率</t>
  </si>
  <si>
    <t>速算扣除数</t>
  </si>
  <si>
    <t>累计应纳税额</t>
  </si>
  <si>
    <t>累计减免税额</t>
  </si>
  <si>
    <t>累计应扣缴税额</t>
  </si>
  <si>
    <t>已缴税额</t>
  </si>
  <si>
    <t>应补(退)税额</t>
  </si>
  <si>
    <t/>
  </si>
  <si>
    <t>居民身份证</t>
  </si>
  <si>
    <t>341122199308225411</t>
  </si>
  <si>
    <t>2026-05-01</t>
  </si>
  <si>
    <t>2026-05-31</t>
  </si>
  <si>
    <t>正常工资薪金</t>
  </si>
  <si>
    <t>严思远</t>
  </si>
  <si>
    <t>320981200101140212</t>
  </si>
  <si>
    <t>上年各月均有申报且全年收入不超过6万元</t>
  </si>
  <si>
    <t>340121198405161614</t>
  </si>
  <si>
    <t>许世泽</t>
  </si>
  <si>
    <t>350204200211123012</t>
  </si>
  <si>
    <t>341227199311256718</t>
  </si>
  <si>
    <t>张佳瑞</t>
  </si>
  <si>
    <t>320721200407130810</t>
  </si>
  <si>
    <t>320111199004031227</t>
  </si>
  <si>
    <t>籍文静</t>
  </si>
  <si>
    <t>130703200408302444</t>
  </si>
  <si>
    <t>骆萍</t>
  </si>
  <si>
    <t>320203197710051846</t>
  </si>
  <si>
    <t>420982199310160011</t>
  </si>
  <si>
    <t>许烁</t>
  </si>
  <si>
    <t>34150220030427797X</t>
  </si>
  <si>
    <t>320322200101232528</t>
  </si>
  <si>
    <t>410724198906150016</t>
  </si>
  <si>
    <t>320125198003272022</t>
  </si>
  <si>
    <t>徐鼎坤</t>
  </si>
  <si>
    <t>230103200212035912</t>
  </si>
  <si>
    <t>施礼燕</t>
  </si>
  <si>
    <t>320684200406296421</t>
  </si>
  <si>
    <t>342623199108177595</t>
  </si>
  <si>
    <t>320623199405290628</t>
  </si>
  <si>
    <t>周叶</t>
  </si>
  <si>
    <t>320924200402172923</t>
  </si>
  <si>
    <t>320324198906303744</t>
  </si>
  <si>
    <t>黄云鹏</t>
  </si>
  <si>
    <t>510112200003110035</t>
  </si>
  <si>
    <t>杨耀</t>
  </si>
  <si>
    <t>150207200202088018</t>
  </si>
  <si>
    <t>320104200009242420</t>
  </si>
  <si>
    <t>32012119860730005X</t>
  </si>
  <si>
    <t>张强</t>
  </si>
  <si>
    <t>342201196106270418</t>
  </si>
  <si>
    <t>320481199601010016</t>
  </si>
  <si>
    <t>张家坤</t>
  </si>
  <si>
    <t>130132200301050039</t>
  </si>
  <si>
    <t>陈涣焕</t>
  </si>
  <si>
    <t>350504200201010512</t>
  </si>
  <si>
    <t>320723198705020081</t>
  </si>
  <si>
    <t>320324200305257025</t>
  </si>
  <si>
    <t>321283198805203619</t>
  </si>
  <si>
    <t>徐经纬</t>
  </si>
  <si>
    <t>32010619870319285X</t>
  </si>
  <si>
    <t>尹航</t>
  </si>
  <si>
    <t>320924200411260896</t>
  </si>
  <si>
    <t>方文洋</t>
  </si>
  <si>
    <t>350921200304030151</t>
  </si>
  <si>
    <t>320882200309010020</t>
  </si>
  <si>
    <t>梁明宇</t>
  </si>
  <si>
    <t>610527200305180012</t>
  </si>
  <si>
    <t>411422199705166042</t>
  </si>
  <si>
    <t>列3</t>
  </si>
  <si>
    <t>202604社保(南大尚诚)</t>
  </si>
  <si>
    <t>202604公积金(南大尚诚)</t>
  </si>
  <si>
    <t>202603工资明细表（南大尚诚）</t>
  </si>
  <si>
    <t>202604综合所得申报税款计算(南大尚诚)</t>
  </si>
  <si>
    <t>江苏南大尚诚高科技有限公司（尚诚能源部分）</t>
  </si>
  <si>
    <t>孙杨</t>
  </si>
  <si>
    <t>支毛毛</t>
  </si>
  <si>
    <t>李加政</t>
  </si>
  <si>
    <t>芦露</t>
  </si>
  <si>
    <t>廖寅彪</t>
  </si>
  <si>
    <t>秦真龙</t>
  </si>
  <si>
    <t>1891322313</t>
  </si>
  <si>
    <t>陈京南</t>
  </si>
  <si>
    <t>1881651970</t>
  </si>
  <si>
    <t>蔡溪</t>
  </si>
  <si>
    <t>1886510659</t>
  </si>
  <si>
    <t>张方逸</t>
  </si>
  <si>
    <t>1881501332</t>
  </si>
  <si>
    <t>凌志伟</t>
  </si>
  <si>
    <t>1000422214</t>
  </si>
  <si>
    <t>朱宇翔</t>
  </si>
  <si>
    <t>1891472363</t>
  </si>
  <si>
    <t>丁丹益</t>
  </si>
  <si>
    <t>1889922497</t>
  </si>
  <si>
    <t>孙复棋</t>
  </si>
  <si>
    <t>1887534991</t>
  </si>
  <si>
    <t>张戈</t>
  </si>
  <si>
    <t>1889050371</t>
  </si>
  <si>
    <t>史梦洁</t>
  </si>
  <si>
    <t>1886987938</t>
  </si>
  <si>
    <t>谭凯心</t>
  </si>
  <si>
    <t>1893185919</t>
  </si>
  <si>
    <t>高志林</t>
  </si>
  <si>
    <t>1889029732</t>
  </si>
  <si>
    <t>孙朝丹</t>
  </si>
  <si>
    <t>1893295370</t>
  </si>
  <si>
    <t>种凡智</t>
  </si>
  <si>
    <t>1889746352</t>
  </si>
  <si>
    <t>王家明</t>
  </si>
  <si>
    <t>1888137233</t>
  </si>
  <si>
    <t>胡松</t>
  </si>
  <si>
    <t>0001412789</t>
  </si>
  <si>
    <t>戴超</t>
  </si>
  <si>
    <t>1895471352</t>
  </si>
  <si>
    <t>赵旭东</t>
  </si>
  <si>
    <t>1893272865</t>
  </si>
  <si>
    <t>吴佳学</t>
  </si>
  <si>
    <t>1889101813</t>
  </si>
  <si>
    <t>张驰</t>
  </si>
  <si>
    <t>1895582222</t>
  </si>
  <si>
    <t>周志强</t>
  </si>
  <si>
    <t>1891305717</t>
  </si>
  <si>
    <t>孙柯</t>
  </si>
  <si>
    <t>1890464042</t>
  </si>
  <si>
    <t>徐希奎</t>
  </si>
  <si>
    <t>李飞飞</t>
  </si>
  <si>
    <t>闫宏浩</t>
  </si>
  <si>
    <t>谢贵华</t>
  </si>
  <si>
    <t>1893857068</t>
  </si>
  <si>
    <t>杜雨轩</t>
  </si>
  <si>
    <t>1894427435</t>
  </si>
  <si>
    <t>许文多</t>
  </si>
  <si>
    <t>1892829577</t>
  </si>
  <si>
    <t>刘家聪</t>
  </si>
  <si>
    <t>1888695618</t>
  </si>
  <si>
    <t>蒋凯文</t>
  </si>
  <si>
    <t>1882991973</t>
  </si>
  <si>
    <t>邓玉秀</t>
  </si>
  <si>
    <t>1886493830</t>
  </si>
  <si>
    <t>沈雪阳</t>
  </si>
  <si>
    <t>1885682190</t>
  </si>
  <si>
    <t>张成引</t>
  </si>
  <si>
    <t>1884459066</t>
  </si>
  <si>
    <t>牛线妮</t>
  </si>
  <si>
    <t>158998018</t>
  </si>
  <si>
    <t>姚伟</t>
  </si>
  <si>
    <t>1885622232</t>
  </si>
  <si>
    <t>汪全玉</t>
  </si>
  <si>
    <t>1886555416</t>
  </si>
  <si>
    <t>仇为东</t>
  </si>
  <si>
    <t>1880803817</t>
  </si>
  <si>
    <t>杨兴</t>
  </si>
  <si>
    <t>1888022668</t>
  </si>
  <si>
    <t>夏国伟</t>
  </si>
  <si>
    <t>1881457196</t>
  </si>
  <si>
    <t>常骏</t>
  </si>
  <si>
    <t>0006065214</t>
  </si>
  <si>
    <t>蒋浩</t>
  </si>
  <si>
    <t>陈旭</t>
  </si>
  <si>
    <t>尹立凡</t>
  </si>
  <si>
    <t>1883204090</t>
  </si>
  <si>
    <t>沈振</t>
  </si>
  <si>
    <t>1884728959</t>
  </si>
  <si>
    <t>郝翔翔</t>
  </si>
  <si>
    <t>1884290668</t>
  </si>
  <si>
    <t>张洪华</t>
  </si>
  <si>
    <t>1881782987</t>
  </si>
  <si>
    <t>常霞</t>
  </si>
  <si>
    <t>1893926336</t>
  </si>
  <si>
    <t>刘勇</t>
  </si>
  <si>
    <t>1887061239</t>
  </si>
  <si>
    <t>高俊伟</t>
  </si>
  <si>
    <t xml:space="preserve">1887423630
</t>
  </si>
  <si>
    <t>李伟南</t>
  </si>
  <si>
    <t xml:space="preserve">1880406869
</t>
  </si>
  <si>
    <t>严健</t>
  </si>
  <si>
    <t>1896000791</t>
  </si>
  <si>
    <t>高增平</t>
  </si>
  <si>
    <t>1890608189</t>
  </si>
  <si>
    <t>王飞龙</t>
  </si>
  <si>
    <t>1885925793</t>
  </si>
  <si>
    <t>刘颖</t>
  </si>
  <si>
    <t>陈署红</t>
  </si>
  <si>
    <t>朱文宇</t>
  </si>
  <si>
    <t>11891852X</t>
  </si>
  <si>
    <t>杜卫昊</t>
  </si>
  <si>
    <t>1891663549</t>
  </si>
  <si>
    <t>谢其宇</t>
  </si>
  <si>
    <t>1885912448</t>
  </si>
  <si>
    <t>杨冰</t>
  </si>
  <si>
    <t>1888258642</t>
  </si>
  <si>
    <t>刘婕</t>
  </si>
  <si>
    <t>1883578010</t>
  </si>
  <si>
    <t>王官鑫</t>
  </si>
  <si>
    <t>1893050925</t>
  </si>
  <si>
    <t>张浩</t>
  </si>
  <si>
    <t>1887844767</t>
  </si>
  <si>
    <t>侯青婷</t>
  </si>
  <si>
    <t xml:space="preserve">1182977611
</t>
  </si>
  <si>
    <t>郑利家</t>
  </si>
  <si>
    <t xml:space="preserve">1893643908
</t>
  </si>
  <si>
    <t>钱章晓</t>
  </si>
  <si>
    <t xml:space="preserve">1896041002
</t>
  </si>
  <si>
    <t>李苑</t>
  </si>
  <si>
    <t xml:space="preserve">1000525525
</t>
  </si>
  <si>
    <t>王雅雯</t>
  </si>
  <si>
    <t xml:space="preserve">1889835286
</t>
  </si>
  <si>
    <t>盛年靖</t>
  </si>
  <si>
    <t xml:space="preserve">1889993810
</t>
  </si>
  <si>
    <t>张茂志</t>
  </si>
  <si>
    <t xml:space="preserve">1890550785
</t>
  </si>
  <si>
    <t>谢静</t>
  </si>
  <si>
    <t xml:space="preserve">1886019365
</t>
  </si>
  <si>
    <t>蔡兴进</t>
  </si>
  <si>
    <t xml:space="preserve">1883513225
</t>
  </si>
  <si>
    <t>王泽祥</t>
  </si>
  <si>
    <t>1892631372</t>
  </si>
  <si>
    <t>李梦萱</t>
  </si>
  <si>
    <t>1888269042</t>
  </si>
  <si>
    <t>周李玮</t>
  </si>
  <si>
    <t>1896101509</t>
  </si>
  <si>
    <t>侯琬露</t>
  </si>
  <si>
    <t>1000560461</t>
  </si>
  <si>
    <t>毛锐</t>
  </si>
  <si>
    <t>刘志颖</t>
  </si>
  <si>
    <t>胡锦程</t>
  </si>
  <si>
    <t>张鑫</t>
  </si>
  <si>
    <t>谷佳</t>
  </si>
  <si>
    <t>杜锐</t>
  </si>
  <si>
    <t>许诺</t>
  </si>
  <si>
    <t>杨庆航</t>
  </si>
  <si>
    <t>卢茂田</t>
  </si>
  <si>
    <t>徐兴</t>
  </si>
  <si>
    <t>0001501308</t>
  </si>
  <si>
    <t>汤卫锋</t>
  </si>
  <si>
    <t>0001555276</t>
  </si>
  <si>
    <t>顾春蕾</t>
  </si>
  <si>
    <t>0001193786</t>
  </si>
  <si>
    <t>周刚</t>
  </si>
  <si>
    <t>1884481143</t>
  </si>
  <si>
    <t>顾笑影</t>
  </si>
  <si>
    <t>1882547512</t>
  </si>
  <si>
    <t>刘佳</t>
  </si>
  <si>
    <t>1884974813</t>
  </si>
  <si>
    <t>胡涛</t>
  </si>
  <si>
    <t>1892107528</t>
  </si>
  <si>
    <t>李旭东</t>
  </si>
  <si>
    <t>1884245703</t>
  </si>
  <si>
    <t>张营</t>
  </si>
  <si>
    <t>步文凯</t>
  </si>
  <si>
    <t>潘志鹏</t>
  </si>
  <si>
    <t>邵浩</t>
  </si>
  <si>
    <t>郑惠元</t>
  </si>
  <si>
    <t>马峥茗</t>
  </si>
  <si>
    <t>戴昊</t>
  </si>
  <si>
    <t>李婉仪</t>
  </si>
  <si>
    <t>庾昊</t>
  </si>
  <si>
    <t>付娆</t>
  </si>
  <si>
    <t>徐鹏</t>
  </si>
  <si>
    <t>宋蔚程</t>
  </si>
  <si>
    <t>彭绍龙</t>
  </si>
  <si>
    <t>徐璘瑄</t>
  </si>
  <si>
    <t>李伟航</t>
  </si>
  <si>
    <t>徐阳</t>
  </si>
  <si>
    <t>袁威</t>
  </si>
  <si>
    <t>汪鑫</t>
  </si>
  <si>
    <t>王艺霖</t>
  </si>
  <si>
    <t>刘敬业</t>
  </si>
  <si>
    <t>王凯</t>
  </si>
  <si>
    <t>张伟</t>
  </si>
  <si>
    <t>王薛磊</t>
  </si>
  <si>
    <t>徐丽娟</t>
  </si>
  <si>
    <t>鲍加青</t>
  </si>
  <si>
    <t>闫福磊</t>
  </si>
  <si>
    <t>张继军</t>
  </si>
  <si>
    <t>王永明</t>
  </si>
  <si>
    <t>严凯伦</t>
  </si>
  <si>
    <t>卜越</t>
  </si>
  <si>
    <t>张艺柔</t>
  </si>
  <si>
    <t>褚子豪</t>
  </si>
  <si>
    <t>张法进</t>
  </si>
  <si>
    <t>项明明</t>
  </si>
  <si>
    <t>李成</t>
  </si>
  <si>
    <t>花文婷</t>
  </si>
  <si>
    <t>202604月薪资扣除</t>
  </si>
  <si>
    <t>吴夏</t>
  </si>
  <si>
    <t>朱静远</t>
  </si>
  <si>
    <t>渠昊天</t>
  </si>
  <si>
    <t>张陆毅</t>
  </si>
  <si>
    <t>葛晓天</t>
  </si>
  <si>
    <t>张书敏</t>
  </si>
  <si>
    <t>薛涵译</t>
  </si>
  <si>
    <t>黄杰</t>
  </si>
  <si>
    <t>胡明亮</t>
  </si>
  <si>
    <t>刘天成</t>
  </si>
  <si>
    <t>202605月薪资扣除</t>
  </si>
  <si>
    <t>杨锐</t>
  </si>
  <si>
    <t>潘齐</t>
  </si>
  <si>
    <t>牛嘉平</t>
  </si>
  <si>
    <t>王玉迪</t>
  </si>
  <si>
    <t xml:space="preserve">                 2、本月应缴纳的总数：</t>
  </si>
  <si>
    <t>李少龙</t>
  </si>
  <si>
    <t>周锋</t>
  </si>
  <si>
    <t>王捷</t>
  </si>
  <si>
    <t>俞昊</t>
  </si>
  <si>
    <t>单位：江苏南大尚诚高科技实业有限公司</t>
  </si>
  <si>
    <t>公司个人都是自己扣</t>
  </si>
  <si>
    <t>339005199803044910</t>
  </si>
  <si>
    <t>340602199406200614</t>
  </si>
  <si>
    <t>341621200011122119</t>
  </si>
  <si>
    <t>340824199302070519</t>
  </si>
  <si>
    <t>622822199303130727</t>
  </si>
  <si>
    <t>320282199008265013</t>
  </si>
  <si>
    <t>340322199709101612</t>
  </si>
  <si>
    <t>210623200007040965</t>
  </si>
  <si>
    <t>320321199608237019</t>
  </si>
  <si>
    <t>320322199011041917</t>
  </si>
  <si>
    <t>412727199708145414</t>
  </si>
  <si>
    <t>320402197805040212</t>
  </si>
  <si>
    <t>341281199310207197</t>
  </si>
  <si>
    <t>421003199902021011</t>
  </si>
  <si>
    <t>320121199510081318</t>
  </si>
  <si>
    <t>321323199708201551</t>
  </si>
  <si>
    <t>32011219900321081X</t>
  </si>
  <si>
    <t>620402199508220911</t>
  </si>
  <si>
    <t>342401199305109699</t>
  </si>
  <si>
    <t>340322199204021684</t>
  </si>
  <si>
    <t>421281198807316319</t>
  </si>
  <si>
    <t>341182198604104018</t>
  </si>
  <si>
    <t>341122199802080430</t>
  </si>
  <si>
    <t>342623199203202795</t>
  </si>
  <si>
    <t>321322200002104214</t>
  </si>
  <si>
    <t>320112199003211628</t>
  </si>
  <si>
    <t>340304199911081018</t>
  </si>
  <si>
    <t>320105198703171614</t>
  </si>
  <si>
    <t>321321199412237413</t>
  </si>
  <si>
    <t>341124199710163610</t>
  </si>
  <si>
    <t>320125200004114827</t>
  </si>
  <si>
    <t>410882199911054014</t>
  </si>
  <si>
    <t>321123200211082424</t>
  </si>
  <si>
    <t>320721199406180618</t>
  </si>
  <si>
    <t>320113199503100410</t>
  </si>
  <si>
    <t>320811199810014032</t>
  </si>
  <si>
    <t>360781200006180079</t>
  </si>
  <si>
    <t>230103199703200315</t>
  </si>
  <si>
    <t>320923198409275718</t>
  </si>
  <si>
    <t>32030519910208123X</t>
  </si>
  <si>
    <t>130636198511102813</t>
  </si>
  <si>
    <t>320623199803183174</t>
  </si>
  <si>
    <t>320826199811244416</t>
  </si>
  <si>
    <t>370112199511092513</t>
  </si>
  <si>
    <t>320922197907251160</t>
  </si>
  <si>
    <t>320112200107030413</t>
  </si>
  <si>
    <t>320123199406300616</t>
  </si>
  <si>
    <t>340321199101015672</t>
  </si>
  <si>
    <t>320724199404043918</t>
  </si>
  <si>
    <t>620523199111054692</t>
  </si>
  <si>
    <t>370602199510135512</t>
  </si>
  <si>
    <t>321023200101016826</t>
  </si>
  <si>
    <t>370982200206291311</t>
  </si>
  <si>
    <t>32048119941112141X</t>
  </si>
  <si>
    <t>340403199807062617</t>
  </si>
  <si>
    <t>410523199912196536</t>
  </si>
  <si>
    <t>342622199910255515</t>
  </si>
  <si>
    <t>34250119980108027X</t>
  </si>
  <si>
    <t>340823199301204814</t>
  </si>
  <si>
    <t>34080319890625243X</t>
  </si>
  <si>
    <t>320623199605204229</t>
  </si>
  <si>
    <t>320102198907290421</t>
  </si>
  <si>
    <t>320982199803212031</t>
  </si>
  <si>
    <t>320821199306174507</t>
  </si>
  <si>
    <t>34082319950527083X</t>
  </si>
  <si>
    <t>341282199306237939</t>
  </si>
  <si>
    <t>320721199010301612</t>
  </si>
  <si>
    <t>320303199802264018</t>
  </si>
  <si>
    <t>370785200003105513</t>
  </si>
  <si>
    <t>320925199210167434</t>
  </si>
  <si>
    <t>32132219970921661X</t>
  </si>
  <si>
    <t>320826199805093412</t>
  </si>
  <si>
    <t>321181199610052810</t>
  </si>
  <si>
    <t>320115200407244914</t>
  </si>
  <si>
    <t>321284199811045224</t>
  </si>
  <si>
    <t>342626199704104770</t>
  </si>
  <si>
    <t>340122199805115714</t>
  </si>
  <si>
    <t>341181199510062214</t>
  </si>
  <si>
    <t>410782198709130079</t>
  </si>
  <si>
    <t>320321199103083827</t>
  </si>
  <si>
    <t>321322199109166217</t>
  </si>
  <si>
    <t>320121199809100018</t>
  </si>
  <si>
    <t>371327200207040227</t>
  </si>
  <si>
    <t>411302199709045415</t>
  </si>
  <si>
    <t>320924199311224892</t>
  </si>
  <si>
    <t>140702200110197034</t>
  </si>
  <si>
    <t>320113200105306427</t>
  </si>
  <si>
    <t>340321199402144355</t>
  </si>
  <si>
    <t>320106200005112816</t>
  </si>
  <si>
    <t>320324199908150328</t>
  </si>
  <si>
    <t>210624199711052426</t>
  </si>
  <si>
    <t>210781199908231818</t>
  </si>
  <si>
    <t>320922198712046313</t>
  </si>
  <si>
    <t>411322199003152118</t>
  </si>
  <si>
    <t>320121199507314512</t>
  </si>
  <si>
    <t>320123199912043421</t>
  </si>
  <si>
    <t>320382199902085223</t>
  </si>
  <si>
    <t>421022199308062434</t>
  </si>
  <si>
    <t>320925199611047417</t>
  </si>
  <si>
    <t>34240119961122269X</t>
  </si>
  <si>
    <t>320625197711124453</t>
  </si>
  <si>
    <t>320902198804088064</t>
  </si>
  <si>
    <t>341125200104270194</t>
  </si>
  <si>
    <t>320324199701102775</t>
  </si>
  <si>
    <t>342501198805246228</t>
  </si>
  <si>
    <t>321282199611235012</t>
  </si>
  <si>
    <t>321323199908055915</t>
  </si>
  <si>
    <t>430702199009011622</t>
  </si>
  <si>
    <t>32010219910120041X</t>
  </si>
  <si>
    <t>320105199402041618</t>
  </si>
  <si>
    <t>321023199505296830</t>
  </si>
  <si>
    <t>321121199504104828</t>
  </si>
  <si>
    <t>142301199603055454</t>
  </si>
  <si>
    <t>32012119940322001X</t>
  </si>
  <si>
    <t>321084200010082628</t>
  </si>
  <si>
    <t>410423199506016952</t>
  </si>
  <si>
    <t>342224199608230043</t>
  </si>
  <si>
    <t>411503199810300721</t>
  </si>
  <si>
    <t>320104198306171622</t>
  </si>
  <si>
    <t>340521199508306819</t>
  </si>
  <si>
    <t>321323199410273093</t>
  </si>
  <si>
    <t>320321199911064237</t>
  </si>
  <si>
    <t>370305199412260427</t>
  </si>
  <si>
    <t>340503199710110024</t>
  </si>
  <si>
    <t>342221198902053611</t>
  </si>
  <si>
    <t>62010419951231081X</t>
  </si>
  <si>
    <t>342626199701282117</t>
  </si>
  <si>
    <t>412722200003121539</t>
  </si>
  <si>
    <t>340521199911054017</t>
  </si>
  <si>
    <t>342901200003092812</t>
  </si>
  <si>
    <t>320831200103073229</t>
  </si>
  <si>
    <t>320623199802076684</t>
  </si>
  <si>
    <t>340827199508172712</t>
  </si>
  <si>
    <t>220302199311070649</t>
  </si>
  <si>
    <t>130725199001100472</t>
  </si>
  <si>
    <t>320982198712105279</t>
  </si>
  <si>
    <t>321324199310136012</t>
  </si>
  <si>
    <t>320121199707060916</t>
  </si>
  <si>
    <t>320121199508100911</t>
  </si>
  <si>
    <t>342501199209163412</t>
  </si>
  <si>
    <t>320626197610017815</t>
  </si>
  <si>
    <t>321201199506200012</t>
  </si>
  <si>
    <t>320623199911180771</t>
  </si>
  <si>
    <t>321321199606194212</t>
  </si>
  <si>
    <t>360782200005283013</t>
  </si>
  <si>
    <t>321281199601120653</t>
  </si>
  <si>
    <t>202604社保(基石)</t>
  </si>
  <si>
    <t>202604公积金(基石)</t>
  </si>
  <si>
    <t>202603工资明细表（基石）</t>
  </si>
  <si>
    <t>202604综合所得申报税款计算(基石)</t>
  </si>
  <si>
    <t>南京基石数据技术有限责任公司</t>
  </si>
  <si>
    <t>邵丽华</t>
  </si>
  <si>
    <t>蒋天培</t>
  </si>
  <si>
    <t>吴士方</t>
  </si>
  <si>
    <t>王从涛</t>
  </si>
  <si>
    <t>综合部：</t>
  </si>
  <si>
    <t>单位：南京基石数据技术有限责任公司</t>
  </si>
  <si>
    <t>单位（12％）</t>
  </si>
  <si>
    <t>个人（12％）</t>
  </si>
  <si>
    <t>320106198406042820</t>
  </si>
  <si>
    <t>32072119930103063X</t>
  </si>
  <si>
    <t>320323198604075831</t>
  </si>
  <si>
    <t>321182199003203513</t>
  </si>
  <si>
    <t>基本工资</t>
  </si>
  <si>
    <t>加班薪资</t>
  </si>
  <si>
    <t>考勤补扣</t>
  </si>
  <si>
    <t>其他补扣</t>
  </si>
  <si>
    <t>个人所得税</t>
  </si>
  <si>
    <t>不适用</t>
  </si>
  <si>
    <t>202604工资明细表（尚诚能源）</t>
  </si>
  <si>
    <t>202604工资明细表（南大尚诚）</t>
  </si>
  <si>
    <t>202604工资明细表（基石）</t>
  </si>
  <si>
    <t>月工资总额（应发）</t>
  </si>
  <si>
    <t>月工资总额（实发）</t>
  </si>
  <si>
    <t>社保费用（公司）</t>
  </si>
  <si>
    <t>社保费用（个人）</t>
  </si>
  <si>
    <t>公积金费用（公司）</t>
  </si>
  <si>
    <t>公积金费用（个人）</t>
  </si>
  <si>
    <t>其他</t>
  </si>
  <si>
    <t>202604月人力成本汇总表</t>
  </si>
  <si>
    <t>薪资</t>
  </si>
  <si>
    <t>应发</t>
  </si>
  <si>
    <t>实发</t>
  </si>
  <si>
    <t>社保</t>
  </si>
  <si>
    <t>个人</t>
  </si>
  <si>
    <t>公积金</t>
  </si>
  <si>
    <t>202603月成本汇总</t>
  </si>
  <si>
    <t>个税</t>
  </si>
  <si>
    <t>蚂蚁社保</t>
  </si>
  <si>
    <t>外包费用</t>
  </si>
  <si>
    <t>总计</t>
  </si>
  <si>
    <t xml:space="preserve">备注：
202604月人力成本(员工+思极于航+外包）共计335.2w，较202603月329.6w增加5.6w。
</t>
  </si>
  <si>
    <t>汇总</t>
  </si>
  <si>
    <t>员工考勤汇总表</t>
  </si>
  <si>
    <t>年</t>
  </si>
  <si>
    <t>月</t>
  </si>
  <si>
    <r>
      <rPr>
        <b/>
        <sz val="9"/>
        <rFont val="宋体"/>
        <charset val="134"/>
      </rPr>
      <t>序号</t>
    </r>
  </si>
  <si>
    <r>
      <rPr>
        <b/>
        <sz val="9"/>
        <rFont val="宋体"/>
        <charset val="134"/>
      </rPr>
      <t>星期</t>
    </r>
  </si>
  <si>
    <t>应出勤</t>
  </si>
  <si>
    <r>
      <rPr>
        <b/>
        <sz val="9"/>
        <rFont val="宋体"/>
        <charset val="134"/>
      </rPr>
      <t>实际出勤</t>
    </r>
  </si>
  <si>
    <r>
      <rPr>
        <b/>
        <sz val="9"/>
        <rFont val="宋体"/>
        <charset val="134"/>
      </rPr>
      <t>病假</t>
    </r>
  </si>
  <si>
    <r>
      <rPr>
        <b/>
        <sz val="9"/>
        <rFont val="宋体"/>
        <charset val="134"/>
      </rPr>
      <t>事假</t>
    </r>
  </si>
  <si>
    <r>
      <rPr>
        <b/>
        <sz val="9"/>
        <rFont val="宋体"/>
        <charset val="134"/>
      </rPr>
      <t>旷工</t>
    </r>
  </si>
  <si>
    <t>婚假</t>
  </si>
  <si>
    <t>（陪）产假</t>
  </si>
  <si>
    <t>丧假</t>
  </si>
  <si>
    <r>
      <rPr>
        <b/>
        <sz val="9"/>
        <rFont val="宋体"/>
        <charset val="134"/>
      </rPr>
      <t>员工签字确认</t>
    </r>
  </si>
  <si>
    <t>日期</t>
  </si>
  <si>
    <t>天数</t>
  </si>
  <si>
    <t>次数</t>
  </si>
  <si>
    <t>--</t>
  </si>
  <si>
    <t>√</t>
  </si>
  <si>
    <t>休</t>
  </si>
  <si>
    <t>○</t>
  </si>
  <si>
    <t>×</t>
  </si>
  <si>
    <r>
      <rPr>
        <sz val="9"/>
        <color rgb="FF000000"/>
        <rFont val="宋体"/>
        <charset val="134"/>
      </rPr>
      <t xml:space="preserve">√ 出勤        ☆ 病假        ○ 事假        ◇ 旷工        ● 婚假        × 陪（产）假         </t>
    </r>
    <r>
      <rPr>
        <b/>
        <sz val="9"/>
        <color rgb="FF000000"/>
        <rFont val="宋体"/>
        <charset val="134"/>
      </rPr>
      <t>※</t>
    </r>
    <r>
      <rPr>
        <sz val="9"/>
        <color rgb="FF000000"/>
        <rFont val="宋体"/>
        <charset val="134"/>
      </rPr>
      <t xml:space="preserve"> 丧假           
</t>
    </r>
  </si>
  <si>
    <t xml:space="preserve">总经理：                                综合部：                                 制表人：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</si>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</sst>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aaa"/>
    <numFmt numFmtId="177" formatCode="d"/>
    <numFmt numFmtId="178" formatCode="0.00_);[Red]\(0.00\)"/>
    <numFmt numFmtId="179" formatCode="0_);[Red]\(0\)"/>
    <numFmt numFmtId="180" formatCode="0\.0,&quot;万&quot;"/>
    <numFmt numFmtId="181" formatCode="0.00_ "/>
    <numFmt numFmtId="182" formatCode="0.00_);\(0.00\)"/>
    <numFmt numFmtId="183" formatCode="0;[Red]0"/>
    <numFmt numFmtId="184" formatCode="0_ "/>
    <numFmt numFmtId="185" formatCode="yyyy&quot;年&quot;m&quot;月&quot;;@"/>
    <numFmt numFmtId="186" formatCode="yyyy/m/d;@"/>
  </numFmts>
  <fonts count="75">
    <font>
      <sz val="11"/>
      <color theme="1"/>
      <name val="宋体"/>
      <charset val="134"/>
      <scheme val="minor"/>
    </font>
    <font>
      <sz val="9"/>
      <name val="Arial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name val="宋体"/>
      <charset val="134"/>
    </font>
    <font>
      <b/>
      <sz val="9"/>
      <name val="Arial"/>
      <charset val="134"/>
    </font>
    <font>
      <sz val="11"/>
      <name val="宋体"/>
      <charset val="134"/>
    </font>
    <font>
      <sz val="10"/>
      <name val="新宋体"/>
      <charset val="134"/>
    </font>
    <font>
      <b/>
      <sz val="9"/>
      <name val="宋体"/>
      <charset val="134"/>
    </font>
    <font>
      <sz val="11"/>
      <name val="Arial"/>
      <charset val="134"/>
    </font>
    <font>
      <sz val="9"/>
      <name val="宋体"/>
      <charset val="134"/>
    </font>
    <font>
      <sz val="10"/>
      <color theme="1"/>
      <name val="宋体"/>
      <charset val="134"/>
    </font>
    <font>
      <sz val="9"/>
      <color rgb="FF000000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inor"/>
    </font>
    <font>
      <sz val="11"/>
      <name val="楷体"/>
      <charset val="134"/>
    </font>
    <font>
      <b/>
      <u/>
      <sz val="20"/>
      <name val="宋体"/>
      <charset val="134"/>
      <scheme val="minor"/>
    </font>
    <font>
      <sz val="14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  <scheme val="minor"/>
    </font>
    <font>
      <b/>
      <i/>
      <u/>
      <sz val="16"/>
      <name val="宋体"/>
      <charset val="134"/>
      <scheme val="minor"/>
    </font>
    <font>
      <b/>
      <sz val="11"/>
      <name val="楷体"/>
      <charset val="134"/>
    </font>
    <font>
      <sz val="14"/>
      <color rgb="FFFF0000"/>
      <name val="宋体"/>
      <charset val="134"/>
      <scheme val="minor"/>
    </font>
    <font>
      <sz val="12"/>
      <name val="楷体"/>
      <charset val="134"/>
    </font>
    <font>
      <b/>
      <sz val="14"/>
      <name val="楷体"/>
      <charset val="134"/>
    </font>
    <font>
      <sz val="10"/>
      <name val="宋体"/>
      <charset val="134"/>
    </font>
    <font>
      <b/>
      <sz val="12"/>
      <name val="楷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8"/>
      <name val="宋体"/>
      <charset val="134"/>
    </font>
    <font>
      <b/>
      <sz val="10"/>
      <name val="宋体"/>
      <charset val="134"/>
    </font>
    <font>
      <b/>
      <sz val="8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6"/>
      <name val="宋体"/>
      <charset val="134"/>
    </font>
    <font>
      <sz val="16"/>
      <name val="宋体"/>
      <charset val="134"/>
    </font>
    <font>
      <sz val="10"/>
      <name val="楷体"/>
      <charset val="134"/>
    </font>
    <font>
      <sz val="18"/>
      <name val="楷体"/>
      <charset val="134"/>
    </font>
    <font>
      <b/>
      <sz val="28"/>
      <name val="楷体"/>
      <charset val="134"/>
    </font>
    <font>
      <b/>
      <sz val="10"/>
      <name val="楷体"/>
      <charset val="134"/>
    </font>
    <font>
      <b/>
      <sz val="18"/>
      <name val="楷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6"/>
      <name val="楷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sz val="9"/>
      <name val="等线"/>
      <charset val="134"/>
    </font>
    <font>
      <sz val="11"/>
      <color theme="1"/>
      <name val="楷体"/>
      <charset val="134"/>
    </font>
    <font>
      <b/>
      <sz val="24"/>
      <name val="楷体"/>
      <charset val="134"/>
    </font>
    <font>
      <sz val="7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1"/>
      <color indexed="9"/>
      <name val="맑은 고딕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0" borderId="1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6" borderId="13" applyNumberFormat="0" applyAlignment="0" applyProtection="0">
      <alignment vertical="center"/>
    </xf>
    <xf numFmtId="0" fontId="59" fillId="7" borderId="14" applyNumberFormat="0" applyAlignment="0" applyProtection="0">
      <alignment vertical="center"/>
    </xf>
    <xf numFmtId="0" fontId="60" fillId="7" borderId="13" applyNumberFormat="0" applyAlignment="0" applyProtection="0">
      <alignment vertical="center"/>
    </xf>
    <xf numFmtId="0" fontId="61" fillId="8" borderId="15" applyNumberFormat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69" fillId="0" borderId="0" applyBorder="0"/>
    <xf numFmtId="0" fontId="70" fillId="0" borderId="0">
      <alignment vertical="center"/>
    </xf>
    <xf numFmtId="0" fontId="71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2" fillId="0" borderId="0">
      <alignment vertical="center"/>
    </xf>
  </cellStyleXfs>
  <cellXfs count="345">
    <xf numFmtId="0" fontId="0" fillId="0" borderId="0" xfId="0">
      <alignment vertical="center"/>
    </xf>
    <xf numFmtId="0" fontId="1" fillId="0" borderId="0" xfId="49" applyFont="1">
      <alignment vertical="center"/>
    </xf>
    <xf numFmtId="0" fontId="2" fillId="0" borderId="0" xfId="49" applyFont="1" applyAlignment="1">
      <alignment horizontal="center" vertical="center"/>
    </xf>
    <xf numFmtId="0" fontId="2" fillId="0" borderId="0" xfId="49" applyFont="1">
      <alignment vertical="center"/>
    </xf>
    <xf numFmtId="0" fontId="3" fillId="0" borderId="0" xfId="49" applyFont="1">
      <alignment vertical="center"/>
    </xf>
    <xf numFmtId="0" fontId="4" fillId="0" borderId="0" xfId="49" applyFont="1" applyAlignment="1">
      <alignment horizontal="center" vertical="center"/>
    </xf>
    <xf numFmtId="0" fontId="4" fillId="0" borderId="1" xfId="49" applyFont="1" applyBorder="1">
      <alignment vertical="center"/>
    </xf>
    <xf numFmtId="0" fontId="4" fillId="0" borderId="2" xfId="49" applyFont="1" applyBorder="1">
      <alignment vertical="center"/>
    </xf>
    <xf numFmtId="0" fontId="4" fillId="0" borderId="2" xfId="49" applyFont="1" applyBorder="1" applyAlignment="1">
      <alignment horizontal="center" vertical="center"/>
    </xf>
    <xf numFmtId="0" fontId="4" fillId="0" borderId="3" xfId="49" applyFont="1" applyBorder="1">
      <alignment vertical="center"/>
    </xf>
    <xf numFmtId="0" fontId="5" fillId="0" borderId="4" xfId="49" applyFont="1" applyBorder="1" applyAlignment="1">
      <alignment horizontal="center" vertical="center"/>
    </xf>
    <xf numFmtId="0" fontId="6" fillId="0" borderId="4" xfId="49" applyFont="1" applyBorder="1" applyAlignment="1">
      <alignment horizontal="center" vertical="center"/>
    </xf>
    <xf numFmtId="176" fontId="7" fillId="0" borderId="4" xfId="52" applyNumberFormat="1" applyFont="1" applyFill="1" applyBorder="1" applyAlignment="1">
      <alignment horizontal="center" vertical="center"/>
    </xf>
    <xf numFmtId="0" fontId="8" fillId="0" borderId="4" xfId="49" applyFont="1" applyBorder="1" applyAlignment="1">
      <alignment horizontal="center" vertical="center"/>
    </xf>
    <xf numFmtId="0" fontId="8" fillId="0" borderId="4" xfId="49" applyFont="1" applyBorder="1">
      <alignment vertical="center"/>
    </xf>
    <xf numFmtId="0" fontId="5" fillId="0" borderId="4" xfId="49" applyFont="1" applyBorder="1" applyAlignment="1">
      <alignment horizontal="center" vertical="center" wrapText="1"/>
    </xf>
    <xf numFmtId="0" fontId="5" fillId="2" borderId="5" xfId="49" applyFont="1" applyFill="1" applyBorder="1" applyAlignment="1">
      <alignment horizontal="center" vertical="center"/>
    </xf>
    <xf numFmtId="0" fontId="9" fillId="0" borderId="5" xfId="49" applyFont="1" applyBorder="1" applyAlignment="1">
      <alignment horizontal="center" vertical="center"/>
    </xf>
    <xf numFmtId="0" fontId="10" fillId="0" borderId="5" xfId="49" applyFont="1" applyBorder="1" applyAlignment="1">
      <alignment horizontal="center" vertical="center"/>
    </xf>
    <xf numFmtId="177" fontId="10" fillId="0" borderId="5" xfId="49" applyNumberFormat="1" applyFont="1" applyBorder="1" applyAlignment="1">
      <alignment horizontal="center" vertical="center"/>
    </xf>
    <xf numFmtId="0" fontId="8" fillId="0" borderId="5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6" fillId="0" borderId="0" xfId="49" applyFont="1">
      <alignment vertical="center"/>
    </xf>
    <xf numFmtId="0" fontId="2" fillId="0" borderId="5" xfId="49" applyFont="1" applyBorder="1" applyAlignment="1">
      <alignment horizontal="center" vertical="center"/>
    </xf>
    <xf numFmtId="0" fontId="11" fillId="3" borderId="5" xfId="53" applyFont="1" applyFill="1" applyBorder="1" applyAlignment="1">
      <alignment horizontal="center" vertical="center"/>
    </xf>
    <xf numFmtId="0" fontId="1" fillId="0" borderId="6" xfId="49" applyFont="1" applyBorder="1" applyAlignment="1">
      <alignment horizontal="center" vertical="center"/>
    </xf>
    <xf numFmtId="0" fontId="1" fillId="0" borderId="5" xfId="49" applyFont="1" applyBorder="1" applyAlignment="1">
      <alignment horizontal="center" vertical="center"/>
    </xf>
    <xf numFmtId="0" fontId="8" fillId="0" borderId="5" xfId="49" applyFont="1" applyBorder="1" applyAlignment="1">
      <alignment horizontal="center" vertical="center"/>
    </xf>
    <xf numFmtId="0" fontId="12" fillId="0" borderId="6" xfId="54" applyFont="1" applyBorder="1" applyAlignment="1">
      <alignment horizontal="center" vertical="top" wrapText="1"/>
    </xf>
    <xf numFmtId="0" fontId="12" fillId="0" borderId="5" xfId="54" applyFont="1" applyBorder="1" applyAlignment="1">
      <alignment horizontal="center" vertical="top" wrapText="1"/>
    </xf>
    <xf numFmtId="0" fontId="13" fillId="0" borderId="7" xfId="49" applyFont="1" applyBorder="1" applyAlignment="1">
      <alignment horizontal="center" vertical="center"/>
    </xf>
    <xf numFmtId="178" fontId="14" fillId="0" borderId="0" xfId="0" applyNumberFormat="1" applyFont="1" applyFill="1">
      <alignment vertical="center"/>
    </xf>
    <xf numFmtId="0" fontId="14" fillId="0" borderId="0" xfId="0" applyFont="1" applyFill="1">
      <alignment vertical="center"/>
    </xf>
    <xf numFmtId="179" fontId="14" fillId="0" borderId="0" xfId="0" applyNumberFormat="1" applyFont="1" applyFill="1">
      <alignment vertical="center"/>
    </xf>
    <xf numFmtId="0" fontId="14" fillId="0" borderId="0" xfId="0" applyNumberFormat="1" applyFont="1" applyFill="1">
      <alignment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78" fontId="15" fillId="0" borderId="5" xfId="0" applyNumberFormat="1" applyFont="1" applyFill="1" applyBorder="1" applyAlignment="1">
      <alignment horizontal="center" vertical="center" wrapText="1"/>
    </xf>
    <xf numFmtId="178" fontId="15" fillId="0" borderId="5" xfId="0" applyNumberFormat="1" applyFont="1" applyFill="1" applyBorder="1" applyAlignment="1">
      <alignment horizontal="center" vertical="center"/>
    </xf>
    <xf numFmtId="178" fontId="16" fillId="0" borderId="0" xfId="0" applyNumberFormat="1" applyFont="1" applyFill="1" applyAlignment="1">
      <alignment horizontal="center" vertical="center"/>
    </xf>
    <xf numFmtId="178" fontId="17" fillId="0" borderId="5" xfId="0" applyNumberFormat="1" applyFont="1" applyFill="1" applyBorder="1" applyAlignment="1">
      <alignment horizontal="center" vertical="center"/>
    </xf>
    <xf numFmtId="180" fontId="17" fillId="0" borderId="5" xfId="0" applyNumberFormat="1" applyFont="1" applyFill="1" applyBorder="1" applyAlignment="1">
      <alignment horizontal="center" vertical="center"/>
    </xf>
    <xf numFmtId="178" fontId="18" fillId="0" borderId="5" xfId="0" applyNumberFormat="1" applyFont="1" applyFill="1" applyBorder="1" applyAlignment="1">
      <alignment horizontal="center" vertical="center"/>
    </xf>
    <xf numFmtId="180" fontId="19" fillId="0" borderId="5" xfId="0" applyNumberFormat="1" applyFont="1" applyFill="1" applyBorder="1" applyAlignment="1">
      <alignment horizontal="center" vertical="center"/>
    </xf>
    <xf numFmtId="180" fontId="20" fillId="0" borderId="5" xfId="0" applyNumberFormat="1" applyFont="1" applyFill="1" applyBorder="1" applyAlignment="1">
      <alignment horizontal="center" vertical="center"/>
    </xf>
    <xf numFmtId="178" fontId="14" fillId="0" borderId="0" xfId="0" applyNumberFormat="1" applyFont="1" applyFill="1" applyAlignment="1">
      <alignment horizontal="left" vertical="top" wrapText="1"/>
    </xf>
    <xf numFmtId="0" fontId="15" fillId="0" borderId="5" xfId="0" applyNumberFormat="1" applyFont="1" applyFill="1" applyBorder="1" applyAlignment="1">
      <alignment horizontal="center" vertical="center" wrapText="1"/>
    </xf>
    <xf numFmtId="178" fontId="14" fillId="0" borderId="5" xfId="0" applyNumberFormat="1" applyFont="1" applyFill="1" applyBorder="1">
      <alignment vertical="center"/>
    </xf>
    <xf numFmtId="178" fontId="14" fillId="0" borderId="0" xfId="0" applyNumberFormat="1" applyFont="1">
      <alignment vertical="center"/>
    </xf>
    <xf numFmtId="0" fontId="14" fillId="0" borderId="0" xfId="0" applyFont="1">
      <alignment vertical="center"/>
    </xf>
    <xf numFmtId="181" fontId="14" fillId="0" borderId="0" xfId="0" applyNumberFormat="1" applyFont="1">
      <alignment vertical="center"/>
    </xf>
    <xf numFmtId="0" fontId="21" fillId="0" borderId="5" xfId="51" applyFont="1" applyBorder="1" applyAlignment="1">
      <alignment horizontal="center" vertical="center"/>
    </xf>
    <xf numFmtId="181" fontId="21" fillId="0" borderId="5" xfId="51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81" fontId="15" fillId="0" borderId="5" xfId="0" applyNumberFormat="1" applyFont="1" applyBorder="1" applyAlignment="1">
      <alignment horizontal="center" vertical="center"/>
    </xf>
    <xf numFmtId="181" fontId="15" fillId="0" borderId="5" xfId="0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181" fontId="15" fillId="0" borderId="0" xfId="0" applyNumberFormat="1" applyFont="1" applyAlignment="1">
      <alignment horizontal="center"/>
    </xf>
    <xf numFmtId="0" fontId="2" fillId="0" borderId="0" xfId="0" applyFont="1" applyFill="1" applyBorder="1" applyAlignment="1"/>
    <xf numFmtId="49" fontId="2" fillId="0" borderId="0" xfId="0" applyNumberFormat="1" applyFont="1" applyFill="1" applyBorder="1" applyAlignment="1"/>
    <xf numFmtId="182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vertical="center"/>
    </xf>
    <xf numFmtId="10" fontId="2" fillId="0" borderId="0" xfId="0" applyNumberFormat="1" applyFont="1" applyFill="1" applyBorder="1" applyAlignment="1">
      <alignment vertical="center"/>
    </xf>
    <xf numFmtId="49" fontId="15" fillId="0" borderId="0" xfId="49" applyNumberFormat="1" applyFont="1" applyFill="1">
      <alignment vertical="center"/>
    </xf>
    <xf numFmtId="49" fontId="23" fillId="0" borderId="0" xfId="49" applyNumberFormat="1" applyFont="1" applyFill="1">
      <alignment vertical="center"/>
    </xf>
    <xf numFmtId="0" fontId="15" fillId="0" borderId="0" xfId="49" applyFont="1" applyFill="1">
      <alignment vertical="center"/>
    </xf>
    <xf numFmtId="0" fontId="23" fillId="0" borderId="0" xfId="49" applyFont="1" applyFill="1">
      <alignment vertical="center"/>
    </xf>
    <xf numFmtId="181" fontId="15" fillId="0" borderId="0" xfId="49" applyNumberFormat="1" applyFont="1" applyFill="1">
      <alignment vertical="center"/>
    </xf>
    <xf numFmtId="179" fontId="15" fillId="0" borderId="0" xfId="49" applyNumberFormat="1" applyFont="1" applyFill="1">
      <alignment vertical="center"/>
    </xf>
    <xf numFmtId="183" fontId="15" fillId="0" borderId="0" xfId="49" applyNumberFormat="1" applyFont="1" applyFill="1" applyAlignment="1">
      <alignment horizontal="center" vertical="center"/>
    </xf>
    <xf numFmtId="0" fontId="24" fillId="0" borderId="0" xfId="49" applyFont="1" applyFill="1" applyAlignment="1">
      <alignment horizontal="center" vertical="center"/>
    </xf>
    <xf numFmtId="181" fontId="24" fillId="0" borderId="0" xfId="49" applyNumberFormat="1" applyFont="1" applyFill="1" applyAlignment="1">
      <alignment horizontal="center" vertical="center"/>
    </xf>
    <xf numFmtId="184" fontId="24" fillId="0" borderId="0" xfId="49" applyNumberFormat="1" applyFont="1" applyFill="1" applyAlignment="1">
      <alignment horizontal="center" vertical="center"/>
    </xf>
    <xf numFmtId="183" fontId="24" fillId="0" borderId="0" xfId="49" applyNumberFormat="1" applyFont="1" applyFill="1" applyAlignment="1">
      <alignment horizontal="center" vertical="center"/>
    </xf>
    <xf numFmtId="0" fontId="15" fillId="0" borderId="0" xfId="49" applyFont="1" applyFill="1" applyAlignment="1">
      <alignment horizontal="center" vertical="center"/>
    </xf>
    <xf numFmtId="179" fontId="24" fillId="0" borderId="0" xfId="49" applyNumberFormat="1" applyFont="1" applyFill="1" applyAlignment="1">
      <alignment horizontal="center" vertical="center"/>
    </xf>
    <xf numFmtId="0" fontId="23" fillId="0" borderId="8" xfId="49" applyFont="1" applyFill="1" applyBorder="1">
      <alignment vertical="center"/>
    </xf>
    <xf numFmtId="181" fontId="23" fillId="0" borderId="8" xfId="49" applyNumberFormat="1" applyFont="1" applyFill="1" applyBorder="1">
      <alignment vertical="center"/>
    </xf>
    <xf numFmtId="179" fontId="23" fillId="0" borderId="0" xfId="49" applyNumberFormat="1" applyFont="1" applyFill="1" applyAlignment="1">
      <alignment horizontal="center" vertical="center"/>
    </xf>
    <xf numFmtId="183" fontId="23" fillId="0" borderId="0" xfId="49" applyNumberFormat="1" applyFont="1" applyFill="1" applyAlignment="1">
      <alignment horizontal="center" vertical="center"/>
    </xf>
    <xf numFmtId="0" fontId="15" fillId="0" borderId="5" xfId="49" applyFont="1" applyFill="1" applyBorder="1" applyAlignment="1">
      <alignment horizontal="center" vertical="center"/>
    </xf>
    <xf numFmtId="179" fontId="15" fillId="0" borderId="5" xfId="49" applyNumberFormat="1" applyFont="1" applyFill="1" applyBorder="1" applyAlignment="1">
      <alignment horizontal="center" vertical="center"/>
    </xf>
    <xf numFmtId="0" fontId="15" fillId="0" borderId="5" xfId="49" applyFont="1" applyFill="1" applyBorder="1" applyAlignment="1">
      <alignment horizontal="center" vertical="center" wrapText="1"/>
    </xf>
    <xf numFmtId="183" fontId="15" fillId="0" borderId="5" xfId="49" applyNumberFormat="1" applyFont="1" applyFill="1" applyBorder="1" applyAlignment="1">
      <alignment horizontal="center" vertical="center"/>
    </xf>
    <xf numFmtId="184" fontId="25" fillId="0" borderId="0" xfId="49" applyNumberFormat="1" applyFont="1" applyFill="1" applyAlignment="1"/>
    <xf numFmtId="0" fontId="23" fillId="0" borderId="5" xfId="0" applyFont="1" applyFill="1" applyBorder="1" applyAlignment="1">
      <alignment horizontal="center" vertical="center"/>
    </xf>
    <xf numFmtId="184" fontId="15" fillId="0" borderId="5" xfId="49" applyNumberFormat="1" applyFont="1" applyFill="1" applyBorder="1" applyAlignment="1">
      <alignment horizontal="center" vertical="center"/>
    </xf>
    <xf numFmtId="181" fontId="15" fillId="0" borderId="0" xfId="49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184" fontId="15" fillId="0" borderId="0" xfId="49" applyNumberFormat="1" applyFont="1" applyFill="1" applyBorder="1" applyAlignment="1">
      <alignment horizontal="center" vertical="center"/>
    </xf>
    <xf numFmtId="49" fontId="15" fillId="0" borderId="5" xfId="49" applyNumberFormat="1" applyFont="1" applyFill="1" applyBorder="1">
      <alignment vertical="center"/>
    </xf>
    <xf numFmtId="49" fontId="15" fillId="0" borderId="0" xfId="49" applyNumberFormat="1" applyFont="1" applyFill="1" applyBorder="1" applyAlignment="1">
      <alignment horizontal="center" vertical="center"/>
    </xf>
    <xf numFmtId="0" fontId="15" fillId="0" borderId="0" xfId="49" applyFont="1" applyFill="1" applyBorder="1">
      <alignment vertical="center"/>
    </xf>
    <xf numFmtId="0" fontId="23" fillId="0" borderId="5" xfId="49" applyFont="1" applyFill="1" applyBorder="1" applyAlignment="1">
      <alignment horizontal="center" vertical="center"/>
    </xf>
    <xf numFmtId="179" fontId="15" fillId="0" borderId="0" xfId="49" applyNumberFormat="1" applyFont="1" applyFill="1" applyBorder="1" applyAlignment="1">
      <alignment horizontal="center" vertical="center"/>
    </xf>
    <xf numFmtId="0" fontId="15" fillId="0" borderId="0" xfId="49" applyFont="1" applyFill="1" applyAlignment="1">
      <alignment horizontal="center" vertical="center" wrapText="1"/>
    </xf>
    <xf numFmtId="179" fontId="15" fillId="0" borderId="0" xfId="49" applyNumberFormat="1" applyFont="1" applyFill="1" applyAlignment="1">
      <alignment horizontal="center" vertical="center"/>
    </xf>
    <xf numFmtId="0" fontId="26" fillId="0" borderId="0" xfId="49" applyFont="1" applyFill="1">
      <alignment vertical="center"/>
    </xf>
    <xf numFmtId="181" fontId="26" fillId="0" borderId="0" xfId="49" applyNumberFormat="1" applyFont="1" applyFill="1">
      <alignment vertical="center"/>
    </xf>
    <xf numFmtId="181" fontId="26" fillId="0" borderId="0" xfId="49" applyNumberFormat="1" applyFont="1" applyFill="1" applyAlignment="1">
      <alignment horizontal="center" vertical="center"/>
    </xf>
    <xf numFmtId="0" fontId="26" fillId="0" borderId="0" xfId="49" applyFont="1" applyFill="1" applyAlignment="1">
      <alignment horizontal="left" vertical="center"/>
    </xf>
    <xf numFmtId="0" fontId="25" fillId="0" borderId="0" xfId="49" applyFont="1" applyFill="1" applyAlignment="1"/>
    <xf numFmtId="0" fontId="27" fillId="0" borderId="0" xfId="49" applyFont="1" applyFill="1" applyAlignment="1"/>
    <xf numFmtId="0" fontId="28" fillId="0" borderId="0" xfId="49" applyFont="1" applyFill="1" applyAlignment="1"/>
    <xf numFmtId="49" fontId="27" fillId="0" borderId="0" xfId="49" applyNumberFormat="1" applyFont="1" applyFill="1" applyAlignment="1"/>
    <xf numFmtId="0" fontId="27" fillId="0" borderId="0" xfId="49" applyFont="1" applyFill="1" applyAlignment="1">
      <alignment horizontal="right"/>
    </xf>
    <xf numFmtId="184" fontId="27" fillId="0" borderId="0" xfId="49" applyNumberFormat="1" applyFont="1" applyFill="1" applyAlignment="1"/>
    <xf numFmtId="0" fontId="29" fillId="0" borderId="0" xfId="49" applyFont="1" applyFill="1" applyAlignment="1">
      <alignment horizontal="center"/>
    </xf>
    <xf numFmtId="0" fontId="29" fillId="0" borderId="0" xfId="49" applyFont="1" applyFill="1" applyAlignment="1">
      <alignment horizontal="right"/>
    </xf>
    <xf numFmtId="0" fontId="30" fillId="0" borderId="8" xfId="49" applyFont="1" applyFill="1" applyBorder="1" applyAlignment="1">
      <alignment horizontal="left"/>
    </xf>
    <xf numFmtId="0" fontId="27" fillId="0" borderId="8" xfId="49" applyFont="1" applyFill="1" applyBorder="1" applyAlignment="1">
      <alignment horizontal="center"/>
    </xf>
    <xf numFmtId="0" fontId="27" fillId="0" borderId="8" xfId="49" applyFont="1" applyFill="1" applyBorder="1" applyAlignment="1">
      <alignment horizontal="right"/>
    </xf>
    <xf numFmtId="0" fontId="30" fillId="0" borderId="0" xfId="49" applyFont="1" applyFill="1" applyAlignment="1"/>
    <xf numFmtId="49" fontId="27" fillId="0" borderId="8" xfId="49" applyNumberFormat="1" applyFont="1" applyFill="1" applyBorder="1" applyAlignment="1">
      <alignment horizontal="center"/>
    </xf>
    <xf numFmtId="185" fontId="27" fillId="0" borderId="8" xfId="49" applyNumberFormat="1" applyFont="1" applyFill="1" applyBorder="1" applyAlignment="1">
      <alignment horizontal="center"/>
    </xf>
    <xf numFmtId="0" fontId="25" fillId="0" borderId="6" xfId="49" applyFont="1" applyFill="1" applyBorder="1" applyAlignment="1">
      <alignment horizontal="center" vertical="center"/>
    </xf>
    <xf numFmtId="49" fontId="25" fillId="0" borderId="6" xfId="49" applyNumberFormat="1" applyFont="1" applyFill="1" applyBorder="1" applyAlignment="1">
      <alignment horizontal="center" vertical="center"/>
    </xf>
    <xf numFmtId="0" fontId="25" fillId="0" borderId="6" xfId="49" applyFont="1" applyFill="1" applyBorder="1" applyAlignment="1">
      <alignment horizontal="center"/>
    </xf>
    <xf numFmtId="0" fontId="25" fillId="0" borderId="1" xfId="49" applyFont="1" applyFill="1" applyBorder="1" applyAlignment="1">
      <alignment horizontal="center"/>
    </xf>
    <xf numFmtId="0" fontId="25" fillId="0" borderId="2" xfId="49" applyFont="1" applyFill="1" applyBorder="1" applyAlignment="1">
      <alignment horizontal="right"/>
    </xf>
    <xf numFmtId="0" fontId="25" fillId="0" borderId="2" xfId="49" applyFont="1" applyFill="1" applyBorder="1" applyAlignment="1">
      <alignment horizontal="center"/>
    </xf>
    <xf numFmtId="0" fontId="25" fillId="0" borderId="3" xfId="49" applyFont="1" applyFill="1" applyBorder="1" applyAlignment="1">
      <alignment horizontal="center"/>
    </xf>
    <xf numFmtId="0" fontId="25" fillId="0" borderId="7" xfId="49" applyFont="1" applyFill="1" applyBorder="1" applyAlignment="1"/>
    <xf numFmtId="0" fontId="25" fillId="0" borderId="5" xfId="49" applyFont="1" applyFill="1" applyBorder="1" applyAlignment="1">
      <alignment horizontal="center"/>
    </xf>
    <xf numFmtId="0" fontId="25" fillId="0" borderId="4" xfId="49" applyFont="1" applyFill="1" applyBorder="1" applyAlignment="1">
      <alignment horizontal="center" vertical="center"/>
    </xf>
    <xf numFmtId="49" fontId="25" fillId="0" borderId="4" xfId="49" applyNumberFormat="1" applyFont="1" applyFill="1" applyBorder="1" applyAlignment="1">
      <alignment horizontal="center" vertical="center"/>
    </xf>
    <xf numFmtId="0" fontId="25" fillId="0" borderId="4" xfId="49" applyFont="1" applyFill="1" applyBorder="1" applyAlignment="1">
      <alignment horizontal="center"/>
    </xf>
    <xf numFmtId="0" fontId="25" fillId="0" borderId="5" xfId="49" applyFont="1" applyFill="1" applyBorder="1" applyAlignment="1">
      <alignment horizontal="center" vertical="center"/>
    </xf>
    <xf numFmtId="49" fontId="25" fillId="0" borderId="5" xfId="49" applyNumberFormat="1" applyFont="1" applyFill="1" applyBorder="1" applyAlignment="1">
      <alignment horizontal="center" vertical="center" wrapText="1"/>
    </xf>
    <xf numFmtId="0" fontId="25" fillId="0" borderId="5" xfId="49" applyFont="1" applyFill="1" applyBorder="1" applyAlignment="1">
      <alignment horizontal="center" vertical="center" wrapText="1"/>
    </xf>
    <xf numFmtId="181" fontId="25" fillId="0" borderId="5" xfId="49" applyNumberFormat="1" applyFont="1" applyFill="1" applyBorder="1" applyAlignment="1">
      <alignment horizontal="center" vertical="center"/>
    </xf>
    <xf numFmtId="2" fontId="25" fillId="0" borderId="5" xfId="49" applyNumberFormat="1" applyFont="1" applyFill="1" applyBorder="1" applyAlignment="1">
      <alignment horizontal="center" vertical="center"/>
    </xf>
    <xf numFmtId="2" fontId="25" fillId="0" borderId="5" xfId="49" applyNumberFormat="1" applyFont="1" applyFill="1" applyBorder="1" applyAlignment="1">
      <alignment horizontal="right" vertical="center"/>
    </xf>
    <xf numFmtId="2" fontId="25" fillId="0" borderId="5" xfId="49" applyNumberFormat="1" applyFont="1" applyFill="1" applyBorder="1">
      <alignment vertical="center"/>
    </xf>
    <xf numFmtId="2" fontId="25" fillId="0" borderId="9" xfId="49" applyNumberFormat="1" applyFont="1" applyFill="1" applyBorder="1" applyAlignment="1"/>
    <xf numFmtId="2" fontId="25" fillId="0" borderId="4" xfId="49" applyNumberFormat="1" applyFont="1" applyFill="1" applyBorder="1" applyAlignment="1"/>
    <xf numFmtId="49" fontId="25" fillId="0" borderId="6" xfId="49" applyNumberFormat="1" applyFont="1" applyFill="1" applyBorder="1" applyAlignment="1">
      <alignment horizontal="center" vertical="center" wrapText="1"/>
    </xf>
    <xf numFmtId="0" fontId="25" fillId="0" borderId="6" xfId="49" applyFont="1" applyFill="1" applyBorder="1" applyAlignment="1"/>
    <xf numFmtId="2" fontId="25" fillId="0" borderId="5" xfId="49" applyNumberFormat="1" applyFont="1" applyFill="1" applyBorder="1" applyAlignment="1"/>
    <xf numFmtId="0" fontId="25" fillId="0" borderId="5" xfId="49" applyFont="1" applyFill="1" applyBorder="1" applyAlignment="1"/>
    <xf numFmtId="2" fontId="25" fillId="0" borderId="5" xfId="49" applyNumberFormat="1" applyFont="1" applyFill="1" applyBorder="1" applyAlignment="1">
      <alignment horizontal="center"/>
    </xf>
    <xf numFmtId="0" fontId="25" fillId="0" borderId="0" xfId="49" applyFont="1" applyFill="1" applyAlignment="1">
      <alignment horizontal="center" vertical="center"/>
    </xf>
    <xf numFmtId="49" fontId="25" fillId="0" borderId="0" xfId="49" applyNumberFormat="1" applyFont="1" applyFill="1" applyAlignment="1">
      <alignment horizontal="center" vertical="center" wrapText="1"/>
    </xf>
    <xf numFmtId="2" fontId="25" fillId="0" borderId="0" xfId="49" applyNumberFormat="1" applyFont="1" applyFill="1" applyAlignment="1">
      <alignment horizontal="center"/>
    </xf>
    <xf numFmtId="2" fontId="25" fillId="0" borderId="0" xfId="49" applyNumberFormat="1" applyFont="1" applyFill="1" applyAlignment="1"/>
    <xf numFmtId="49" fontId="25" fillId="0" borderId="0" xfId="49" applyNumberFormat="1" applyFont="1" applyFill="1" applyAlignment="1">
      <alignment horizontal="center" vertical="center"/>
    </xf>
    <xf numFmtId="2" fontId="30" fillId="0" borderId="0" xfId="49" applyNumberFormat="1" applyFont="1" applyFill="1" applyAlignment="1">
      <alignment horizontal="center"/>
    </xf>
    <xf numFmtId="49" fontId="30" fillId="0" borderId="0" xfId="49" applyNumberFormat="1" applyFont="1" applyFill="1" applyAlignment="1">
      <alignment horizontal="left"/>
    </xf>
    <xf numFmtId="0" fontId="30" fillId="0" borderId="0" xfId="49" applyFont="1" applyFill="1" applyAlignment="1">
      <alignment horizontal="left"/>
    </xf>
    <xf numFmtId="181" fontId="30" fillId="0" borderId="0" xfId="49" applyNumberFormat="1" applyFont="1" applyFill="1" applyAlignment="1">
      <alignment horizontal="left"/>
    </xf>
    <xf numFmtId="0" fontId="30" fillId="0" borderId="0" xfId="49" applyFont="1" applyFill="1" applyAlignment="1">
      <alignment horizontal="right"/>
    </xf>
    <xf numFmtId="181" fontId="30" fillId="0" borderId="0" xfId="49" applyNumberFormat="1" applyFont="1" applyFill="1" applyAlignment="1">
      <alignment horizontal="center"/>
    </xf>
    <xf numFmtId="0" fontId="30" fillId="0" borderId="0" xfId="49" applyFont="1" applyFill="1" applyAlignment="1">
      <alignment horizontal="center"/>
    </xf>
    <xf numFmtId="178" fontId="30" fillId="0" borderId="0" xfId="49" applyNumberFormat="1" applyFont="1" applyFill="1" applyAlignment="1">
      <alignment horizontal="center"/>
    </xf>
    <xf numFmtId="0" fontId="31" fillId="0" borderId="0" xfId="49" applyFont="1" applyFill="1" applyAlignment="1"/>
    <xf numFmtId="181" fontId="30" fillId="0" borderId="0" xfId="49" applyNumberFormat="1" applyFont="1" applyFill="1" applyAlignment="1">
      <alignment horizontal="right"/>
    </xf>
    <xf numFmtId="0" fontId="27" fillId="0" borderId="8" xfId="49" applyFont="1" applyFill="1" applyBorder="1" applyAlignment="1">
      <alignment horizontal="left"/>
    </xf>
    <xf numFmtId="0" fontId="25" fillId="0" borderId="1" xfId="49" applyFont="1" applyFill="1" applyBorder="1" applyAlignment="1">
      <alignment horizontal="center" vertical="center"/>
    </xf>
    <xf numFmtId="0" fontId="25" fillId="0" borderId="2" xfId="49" applyFont="1" applyFill="1" applyBorder="1" applyAlignment="1">
      <alignment horizontal="center" vertical="center"/>
    </xf>
    <xf numFmtId="0" fontId="25" fillId="0" borderId="3" xfId="49" applyFont="1" applyFill="1" applyBorder="1" applyAlignment="1">
      <alignment horizontal="center" vertical="center"/>
    </xf>
    <xf numFmtId="0" fontId="25" fillId="0" borderId="7" xfId="49" applyFont="1" applyFill="1" applyBorder="1" applyAlignment="1">
      <alignment horizontal="center" vertical="center"/>
    </xf>
    <xf numFmtId="2" fontId="25" fillId="0" borderId="9" xfId="49" applyNumberFormat="1" applyFont="1" applyFill="1" applyBorder="1" applyAlignment="1">
      <alignment horizontal="center" vertical="center"/>
    </xf>
    <xf numFmtId="2" fontId="25" fillId="0" borderId="4" xfId="49" applyNumberFormat="1" applyFont="1" applyFill="1" applyBorder="1" applyAlignment="1">
      <alignment horizontal="center" vertical="center"/>
    </xf>
    <xf numFmtId="2" fontId="25" fillId="0" borderId="1" xfId="49" applyNumberFormat="1" applyFont="1" applyFill="1" applyBorder="1" applyAlignment="1">
      <alignment horizontal="center" vertical="center"/>
    </xf>
    <xf numFmtId="2" fontId="25" fillId="0" borderId="2" xfId="49" applyNumberFormat="1" applyFont="1" applyFill="1" applyBorder="1" applyAlignment="1">
      <alignment horizontal="center" vertical="center"/>
    </xf>
    <xf numFmtId="2" fontId="25" fillId="0" borderId="3" xfId="49" applyNumberFormat="1" applyFont="1" applyFill="1" applyBorder="1" applyAlignment="1">
      <alignment horizontal="center" vertical="center"/>
    </xf>
    <xf numFmtId="0" fontId="13" fillId="0" borderId="0" xfId="49" applyFont="1" applyFill="1" applyAlignment="1">
      <alignment horizontal="center"/>
    </xf>
    <xf numFmtId="0" fontId="32" fillId="0" borderId="5" xfId="49" applyFont="1" applyFill="1" applyBorder="1" applyAlignment="1">
      <alignment horizontal="center" vertical="center"/>
    </xf>
    <xf numFmtId="49" fontId="32" fillId="0" borderId="5" xfId="49" applyNumberFormat="1" applyFont="1" applyFill="1" applyBorder="1" applyAlignment="1">
      <alignment horizontal="center" vertical="center"/>
    </xf>
    <xf numFmtId="0" fontId="32" fillId="0" borderId="5" xfId="49" applyFont="1" applyFill="1" applyBorder="1" applyAlignment="1">
      <alignment horizontal="right" vertical="center"/>
    </xf>
    <xf numFmtId="0" fontId="33" fillId="0" borderId="5" xfId="49" applyFont="1" applyFill="1" applyBorder="1" applyAlignment="1">
      <alignment horizontal="center" vertical="center"/>
    </xf>
    <xf numFmtId="49" fontId="28" fillId="0" borderId="0" xfId="49" applyNumberFormat="1" applyFont="1" applyFill="1" applyAlignment="1"/>
    <xf numFmtId="49" fontId="33" fillId="0" borderId="5" xfId="49" applyNumberFormat="1" applyFont="1" applyFill="1" applyBorder="1" applyAlignment="1">
      <alignment horizontal="center" vertical="center"/>
    </xf>
    <xf numFmtId="178" fontId="33" fillId="0" borderId="5" xfId="49" applyNumberFormat="1" applyFont="1" applyFill="1" applyBorder="1" applyAlignment="1">
      <alignment horizontal="center" vertical="center"/>
    </xf>
    <xf numFmtId="2" fontId="33" fillId="0" borderId="5" xfId="49" applyNumberFormat="1" applyFont="1" applyFill="1" applyBorder="1" applyAlignment="1">
      <alignment horizontal="center" vertical="center"/>
    </xf>
    <xf numFmtId="181" fontId="33" fillId="0" borderId="5" xfId="49" applyNumberFormat="1" applyFont="1" applyFill="1" applyBorder="1" applyAlignment="1">
      <alignment horizontal="center" vertical="center"/>
    </xf>
    <xf numFmtId="184" fontId="28" fillId="0" borderId="0" xfId="49" applyNumberFormat="1" applyFont="1" applyFill="1" applyAlignment="1"/>
    <xf numFmtId="181" fontId="28" fillId="0" borderId="0" xfId="49" applyNumberFormat="1" applyFont="1" applyFill="1" applyAlignment="1"/>
    <xf numFmtId="0" fontId="28" fillId="0" borderId="5" xfId="49" applyFont="1" applyFill="1" applyBorder="1" applyAlignment="1"/>
    <xf numFmtId="49" fontId="28" fillId="0" borderId="5" xfId="49" applyNumberFormat="1" applyFont="1" applyFill="1" applyBorder="1" applyAlignment="1"/>
    <xf numFmtId="0" fontId="28" fillId="0" borderId="5" xfId="49" applyFont="1" applyFill="1" applyBorder="1" applyAlignment="1">
      <alignment horizontal="center"/>
    </xf>
    <xf numFmtId="0" fontId="6" fillId="0" borderId="0" xfId="49" applyFont="1" applyFill="1" applyAlignment="1">
      <alignment horizontal="center" vertical="center"/>
    </xf>
    <xf numFmtId="181" fontId="6" fillId="0" borderId="0" xfId="49" applyNumberFormat="1" applyFont="1" applyFill="1" applyAlignment="1">
      <alignment horizontal="right" vertical="center"/>
    </xf>
    <xf numFmtId="181" fontId="6" fillId="0" borderId="0" xfId="49" applyNumberFormat="1" applyFont="1" applyFill="1" applyAlignment="1">
      <alignment horizontal="center" vertical="center"/>
    </xf>
    <xf numFmtId="49" fontId="34" fillId="0" borderId="0" xfId="49" applyNumberFormat="1" applyFont="1" applyFill="1" applyAlignment="1"/>
    <xf numFmtId="0" fontId="34" fillId="0" borderId="0" xfId="49" applyFont="1" applyFill="1" applyAlignment="1"/>
    <xf numFmtId="0" fontId="34" fillId="0" borderId="0" xfId="49" applyFont="1" applyFill="1" applyAlignment="1">
      <alignment horizontal="right"/>
    </xf>
    <xf numFmtId="0" fontId="35" fillId="0" borderId="0" xfId="49" applyFont="1" applyFill="1" applyAlignment="1"/>
    <xf numFmtId="0" fontId="36" fillId="0" borderId="0" xfId="0" applyFont="1" applyFill="1" applyAlignment="1">
      <alignment horizontal="center" vertical="center" wrapText="1"/>
    </xf>
    <xf numFmtId="0" fontId="36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14" fontId="36" fillId="0" borderId="0" xfId="0" applyNumberFormat="1" applyFont="1" applyFill="1" applyAlignment="1">
      <alignment horizontal="center" vertical="center"/>
    </xf>
    <xf numFmtId="178" fontId="36" fillId="0" borderId="0" xfId="0" applyNumberFormat="1" applyFont="1" applyFill="1" applyAlignment="1">
      <alignment horizontal="center" vertical="center"/>
    </xf>
    <xf numFmtId="181" fontId="36" fillId="0" borderId="0" xfId="0" applyNumberFormat="1" applyFont="1" applyFill="1" applyAlignment="1">
      <alignment horizontal="center" vertical="center"/>
    </xf>
    <xf numFmtId="0" fontId="38" fillId="0" borderId="8" xfId="0" applyFont="1" applyFill="1" applyBorder="1" applyAlignment="1">
      <alignment horizontal="center" vertical="center"/>
    </xf>
    <xf numFmtId="49" fontId="39" fillId="0" borderId="5" xfId="0" applyNumberFormat="1" applyFont="1" applyFill="1" applyBorder="1" applyAlignment="1">
      <alignment horizontal="center" vertical="center" wrapText="1"/>
    </xf>
    <xf numFmtId="49" fontId="26" fillId="0" borderId="5" xfId="0" applyNumberFormat="1" applyFont="1" applyFill="1" applyBorder="1" applyAlignment="1">
      <alignment horizontal="center" vertical="center" wrapText="1"/>
    </xf>
    <xf numFmtId="14" fontId="26" fillId="0" borderId="5" xfId="0" applyNumberFormat="1" applyFont="1" applyFill="1" applyBorder="1" applyAlignment="1">
      <alignment horizontal="center" vertical="center" wrapText="1"/>
    </xf>
    <xf numFmtId="178" fontId="26" fillId="0" borderId="5" xfId="0" applyNumberFormat="1" applyFont="1" applyFill="1" applyBorder="1" applyAlignment="1">
      <alignment horizontal="center" vertical="center" wrapText="1"/>
    </xf>
    <xf numFmtId="181" fontId="26" fillId="0" borderId="5" xfId="0" applyNumberFormat="1" applyFont="1" applyFill="1" applyBorder="1" applyAlignment="1">
      <alignment horizontal="center" vertical="center" wrapText="1"/>
    </xf>
    <xf numFmtId="184" fontId="15" fillId="0" borderId="5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14" fontId="36" fillId="0" borderId="5" xfId="0" applyNumberFormat="1" applyFont="1" applyFill="1" applyBorder="1" applyAlignment="1">
      <alignment horizontal="center" vertical="center"/>
    </xf>
    <xf numFmtId="178" fontId="36" fillId="0" borderId="5" xfId="0" applyNumberFormat="1" applyFont="1" applyFill="1" applyBorder="1" applyAlignment="1">
      <alignment horizontal="center" vertical="center"/>
    </xf>
    <xf numFmtId="178" fontId="36" fillId="0" borderId="5" xfId="0" applyNumberFormat="1" applyFont="1" applyFill="1" applyBorder="1" applyAlignment="1">
      <alignment horizontal="center" vertical="center" wrapText="1"/>
    </xf>
    <xf numFmtId="181" fontId="36" fillId="0" borderId="5" xfId="0" applyNumberFormat="1" applyFont="1" applyFill="1" applyBorder="1" applyAlignment="1">
      <alignment horizontal="center" vertical="center"/>
    </xf>
    <xf numFmtId="178" fontId="36" fillId="0" borderId="5" xfId="50" applyNumberFormat="1" applyFont="1" applyFill="1" applyBorder="1" applyAlignment="1">
      <alignment horizontal="center" vertical="center"/>
    </xf>
    <xf numFmtId="178" fontId="40" fillId="0" borderId="0" xfId="0" applyNumberFormat="1" applyFont="1" applyFill="1" applyAlignment="1">
      <alignment horizontal="left" vertical="center"/>
    </xf>
    <xf numFmtId="0" fontId="6" fillId="0" borderId="0" xfId="0" applyFont="1" applyFill="1" applyBorder="1" applyAlignment="1"/>
    <xf numFmtId="49" fontId="6" fillId="0" borderId="0" xfId="0" applyNumberFormat="1" applyFont="1" applyFill="1" applyBorder="1" applyAlignment="1"/>
    <xf numFmtId="182" fontId="41" fillId="0" borderId="0" xfId="0" applyNumberFormat="1" applyFont="1" applyFill="1" applyBorder="1" applyAlignment="1"/>
    <xf numFmtId="182" fontId="6" fillId="0" borderId="0" xfId="0" applyNumberFormat="1" applyFont="1" applyFill="1" applyBorder="1" applyAlignment="1"/>
    <xf numFmtId="0" fontId="0" fillId="0" borderId="0" xfId="0" applyFill="1">
      <alignment vertical="center"/>
    </xf>
    <xf numFmtId="0" fontId="42" fillId="0" borderId="0" xfId="0" applyFont="1" applyFill="1">
      <alignment vertical="center"/>
    </xf>
    <xf numFmtId="0" fontId="43" fillId="0" borderId="0" xfId="49" applyFont="1" applyFill="1" applyAlignment="1">
      <alignment horizontal="center" vertical="center"/>
    </xf>
    <xf numFmtId="0" fontId="15" fillId="0" borderId="1" xfId="49" applyFont="1" applyFill="1" applyBorder="1" applyAlignment="1">
      <alignment horizontal="center" vertical="center" wrapText="1"/>
    </xf>
    <xf numFmtId="179" fontId="15" fillId="0" borderId="1" xfId="49" applyNumberFormat="1" applyFont="1" applyFill="1" applyBorder="1" applyAlignment="1">
      <alignment horizontal="center" vertical="center" wrapText="1"/>
    </xf>
    <xf numFmtId="0" fontId="23" fillId="0" borderId="1" xfId="49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83" fontId="15" fillId="0" borderId="0" xfId="49" applyNumberFormat="1" applyFont="1" applyFill="1">
      <alignment vertical="center"/>
    </xf>
    <xf numFmtId="0" fontId="15" fillId="0" borderId="1" xfId="49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15" fillId="0" borderId="0" xfId="49" applyFont="1" applyFill="1" applyAlignment="1">
      <alignment vertical="center"/>
    </xf>
    <xf numFmtId="0" fontId="44" fillId="0" borderId="0" xfId="0" applyFont="1" applyFill="1" applyAlignment="1">
      <alignment horizontal="center" vertical="center"/>
    </xf>
    <xf numFmtId="179" fontId="15" fillId="0" borderId="5" xfId="49" applyNumberFormat="1" applyFont="1" applyFill="1" applyBorder="1" applyAlignment="1">
      <alignment horizontal="center" vertical="center" wrapText="1"/>
    </xf>
    <xf numFmtId="0" fontId="44" fillId="0" borderId="5" xfId="0" applyFont="1" applyFill="1" applyBorder="1" applyAlignment="1">
      <alignment horizontal="center" vertical="center"/>
    </xf>
    <xf numFmtId="0" fontId="23" fillId="0" borderId="5" xfId="0" applyFont="1" applyFill="1" applyBorder="1" applyAlignment="1" applyProtection="1">
      <alignment horizontal="center" vertical="center"/>
      <protection locked="0"/>
    </xf>
    <xf numFmtId="0" fontId="45" fillId="0" borderId="0" xfId="49" applyFont="1" applyFill="1">
      <alignment vertical="center"/>
    </xf>
    <xf numFmtId="0" fontId="45" fillId="0" borderId="0" xfId="49" applyFont="1" applyFill="1" applyAlignment="1">
      <alignment vertical="center"/>
    </xf>
    <xf numFmtId="0" fontId="46" fillId="0" borderId="5" xfId="0" applyNumberFormat="1" applyFont="1" applyBorder="1" applyAlignment="1">
      <alignment horizontal="center" vertical="center"/>
    </xf>
    <xf numFmtId="0" fontId="46" fillId="0" borderId="6" xfId="0" applyNumberFormat="1" applyFont="1" applyBorder="1" applyAlignment="1">
      <alignment horizontal="center" vertical="center"/>
    </xf>
    <xf numFmtId="0" fontId="23" fillId="0" borderId="0" xfId="49" applyFont="1" applyFill="1" applyAlignment="1">
      <alignment horizontal="center" vertical="center"/>
    </xf>
    <xf numFmtId="181" fontId="23" fillId="0" borderId="0" xfId="49" applyNumberFormat="1" applyFont="1" applyFill="1" applyAlignment="1">
      <alignment horizontal="center" vertical="center"/>
    </xf>
    <xf numFmtId="179" fontId="15" fillId="0" borderId="0" xfId="49" applyNumberFormat="1" applyFont="1" applyBorder="1" applyAlignment="1">
      <alignment horizontal="center" vertical="center"/>
    </xf>
    <xf numFmtId="0" fontId="23" fillId="0" borderId="0" xfId="49" applyFont="1" applyFill="1" applyBorder="1" applyAlignment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49" applyFont="1" applyFill="1" applyBorder="1" applyAlignment="1">
      <alignment horizontal="center" vertical="center" wrapText="1"/>
    </xf>
    <xf numFmtId="183" fontId="15" fillId="0" borderId="0" xfId="49" applyNumberFormat="1" applyFont="1" applyFill="1" applyBorder="1" applyAlignment="1">
      <alignment horizontal="center" vertical="center"/>
    </xf>
    <xf numFmtId="0" fontId="27" fillId="0" borderId="0" xfId="49" applyFont="1" applyFill="1" applyBorder="1" applyAlignment="1"/>
    <xf numFmtId="0" fontId="25" fillId="0" borderId="0" xfId="49" applyFont="1" applyFill="1" applyBorder="1" applyAlignment="1"/>
    <xf numFmtId="2" fontId="25" fillId="0" borderId="9" xfId="49" applyNumberFormat="1" applyFont="1" applyFill="1" applyBorder="1" applyAlignment="1">
      <alignment horizontal="center"/>
    </xf>
    <xf numFmtId="2" fontId="25" fillId="0" borderId="4" xfId="49" applyNumberFormat="1" applyFont="1" applyFill="1" applyBorder="1" applyAlignment="1">
      <alignment horizontal="center"/>
    </xf>
    <xf numFmtId="181" fontId="25" fillId="0" borderId="0" xfId="49" applyNumberFormat="1" applyFont="1" applyFill="1" applyBorder="1" applyAlignment="1">
      <alignment horizontal="center" vertical="center"/>
    </xf>
    <xf numFmtId="2" fontId="25" fillId="0" borderId="0" xfId="49" applyNumberFormat="1" applyFont="1" applyFill="1" applyBorder="1" applyAlignment="1">
      <alignment horizontal="center"/>
    </xf>
    <xf numFmtId="49" fontId="25" fillId="0" borderId="2" xfId="49" applyNumberFormat="1" applyFont="1" applyFill="1" applyBorder="1" applyAlignment="1">
      <alignment horizontal="center" vertical="center" wrapText="1"/>
    </xf>
    <xf numFmtId="2" fontId="25" fillId="0" borderId="1" xfId="49" applyNumberFormat="1" applyFont="1" applyFill="1" applyBorder="1" applyAlignment="1">
      <alignment horizontal="center"/>
    </xf>
    <xf numFmtId="2" fontId="25" fillId="0" borderId="2" xfId="49" applyNumberFormat="1" applyFont="1" applyFill="1" applyBorder="1" applyAlignment="1">
      <alignment horizontal="center"/>
    </xf>
    <xf numFmtId="2" fontId="25" fillId="0" borderId="3" xfId="49" applyNumberFormat="1" applyFont="1" applyFill="1" applyBorder="1" applyAlignment="1">
      <alignment horizontal="center"/>
    </xf>
    <xf numFmtId="181" fontId="25" fillId="0" borderId="5" xfId="49" applyNumberFormat="1" applyFont="1" applyFill="1" applyBorder="1" applyAlignment="1"/>
    <xf numFmtId="0" fontId="6" fillId="0" borderId="5" xfId="49" applyFont="1" applyFill="1" applyBorder="1" applyAlignment="1">
      <alignment horizontal="center" vertical="center"/>
    </xf>
    <xf numFmtId="49" fontId="6" fillId="0" borderId="5" xfId="49" applyNumberFormat="1" applyFont="1" applyFill="1" applyBorder="1" applyAlignment="1">
      <alignment horizontal="center" vertical="center"/>
    </xf>
    <xf numFmtId="178" fontId="6" fillId="0" borderId="5" xfId="49" applyNumberFormat="1" applyFont="1" applyFill="1" applyBorder="1" applyAlignment="1">
      <alignment horizontal="center" vertical="center"/>
    </xf>
    <xf numFmtId="2" fontId="6" fillId="0" borderId="5" xfId="49" applyNumberFormat="1" applyFont="1" applyFill="1" applyBorder="1" applyAlignment="1">
      <alignment horizontal="center" vertical="center"/>
    </xf>
    <xf numFmtId="181" fontId="6" fillId="0" borderId="5" xfId="49" applyNumberFormat="1" applyFont="1" applyFill="1" applyBorder="1" applyAlignment="1">
      <alignment horizontal="center" vertical="center"/>
    </xf>
    <xf numFmtId="181" fontId="27" fillId="0" borderId="0" xfId="49" applyNumberFormat="1" applyFont="1" applyFill="1" applyAlignment="1"/>
    <xf numFmtId="0" fontId="27" fillId="0" borderId="5" xfId="49" applyFont="1" applyFill="1" applyBorder="1" applyAlignment="1"/>
    <xf numFmtId="49" fontId="27" fillId="0" borderId="5" xfId="49" applyNumberFormat="1" applyFont="1" applyFill="1" applyBorder="1" applyAlignment="1"/>
    <xf numFmtId="0" fontId="27" fillId="0" borderId="5" xfId="49" applyFont="1" applyFill="1" applyBorder="1" applyAlignment="1">
      <alignment horizontal="center"/>
    </xf>
    <xf numFmtId="178" fontId="36" fillId="2" borderId="0" xfId="0" applyNumberFormat="1" applyFont="1" applyFill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178" fontId="36" fillId="2" borderId="5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Alignment="1">
      <alignment horizontal="center" vertical="center"/>
    </xf>
    <xf numFmtId="178" fontId="36" fillId="0" borderId="1" xfId="0" applyNumberFormat="1" applyFont="1" applyFill="1" applyBorder="1" applyAlignment="1">
      <alignment horizontal="center" vertical="center"/>
    </xf>
    <xf numFmtId="178" fontId="36" fillId="0" borderId="0" xfId="0" applyNumberFormat="1" applyFont="1" applyFill="1" applyBorder="1" applyAlignment="1">
      <alignment horizontal="center" vertical="center"/>
    </xf>
    <xf numFmtId="178" fontId="40" fillId="2" borderId="0" xfId="0" applyNumberFormat="1" applyFont="1" applyFill="1" applyAlignment="1">
      <alignment horizontal="left" vertical="center"/>
    </xf>
    <xf numFmtId="0" fontId="15" fillId="0" borderId="0" xfId="49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81" fontId="26" fillId="0" borderId="0" xfId="49" applyNumberFormat="1" applyFont="1" applyFill="1" applyAlignment="1">
      <alignment vertical="center"/>
    </xf>
    <xf numFmtId="49" fontId="25" fillId="0" borderId="5" xfId="49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2" borderId="0" xfId="0" applyFont="1" applyFill="1" applyBorder="1" applyAlignment="1">
      <alignment horizontal="center" vertical="center"/>
    </xf>
    <xf numFmtId="178" fontId="36" fillId="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0" applyFont="1" applyFill="1" applyAlignment="1">
      <alignment horizontal="center" vertical="center"/>
    </xf>
    <xf numFmtId="0" fontId="38" fillId="0" borderId="0" xfId="0" applyFont="1" applyFill="1" applyBorder="1" applyAlignment="1">
      <alignment vertical="center"/>
    </xf>
    <xf numFmtId="0" fontId="21" fillId="4" borderId="5" xfId="49" applyNumberFormat="1" applyFont="1" applyFill="1" applyBorder="1" applyAlignment="1">
      <alignment horizontal="center" vertical="center"/>
    </xf>
    <xf numFmtId="178" fontId="26" fillId="0" borderId="0" xfId="0" applyNumberFormat="1" applyFont="1" applyFill="1" applyBorder="1" applyAlignment="1">
      <alignment horizontal="center" vertical="center"/>
    </xf>
    <xf numFmtId="14" fontId="21" fillId="4" borderId="5" xfId="49" applyNumberFormat="1" applyFont="1" applyFill="1" applyBorder="1" applyAlignment="1">
      <alignment horizontal="center" vertical="center"/>
    </xf>
    <xf numFmtId="181" fontId="15" fillId="0" borderId="5" xfId="49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86" fontId="23" fillId="0" borderId="0" xfId="49" applyNumberFormat="1" applyFont="1" applyFill="1" applyBorder="1" applyAlignment="1">
      <alignment horizontal="left" vertical="center"/>
    </xf>
    <xf numFmtId="14" fontId="15" fillId="0" borderId="5" xfId="49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15" fillId="0" borderId="0" xfId="49" applyFont="1" applyFill="1" applyAlignment="1">
      <alignment horizontal="center" vertical="center"/>
    </xf>
    <xf numFmtId="14" fontId="15" fillId="0" borderId="0" xfId="49" applyNumberFormat="1" applyFont="1" applyFill="1" applyAlignment="1">
      <alignment horizontal="center" vertical="center"/>
    </xf>
    <xf numFmtId="184" fontId="15" fillId="0" borderId="0" xfId="49" applyNumberFormat="1" applyFont="1" applyFill="1" applyAlignment="1">
      <alignment horizontal="center" vertical="center"/>
    </xf>
    <xf numFmtId="178" fontId="15" fillId="0" borderId="0" xfId="49" applyNumberFormat="1" applyFont="1" applyFill="1" applyAlignment="1">
      <alignment horizontal="center" vertical="center"/>
    </xf>
    <xf numFmtId="0" fontId="15" fillId="0" borderId="0" xfId="49" applyNumberFormat="1" applyFont="1" applyFill="1" applyAlignment="1">
      <alignment horizontal="center" vertical="center"/>
    </xf>
    <xf numFmtId="0" fontId="15" fillId="0" borderId="0" xfId="49" applyFont="1" applyFill="1" applyAlignment="1">
      <alignment horizontal="left" vertical="center"/>
    </xf>
    <xf numFmtId="0" fontId="21" fillId="0" borderId="8" xfId="49" applyFont="1" applyFill="1" applyBorder="1" applyAlignment="1">
      <alignment horizontal="center" vertical="center"/>
    </xf>
    <xf numFmtId="181" fontId="21" fillId="0" borderId="8" xfId="49" applyNumberFormat="1" applyFont="1" applyFill="1" applyBorder="1" applyAlignment="1">
      <alignment horizontal="center" vertical="center"/>
    </xf>
    <xf numFmtId="184" fontId="21" fillId="0" borderId="8" xfId="49" applyNumberFormat="1" applyFont="1" applyFill="1" applyBorder="1" applyAlignment="1">
      <alignment horizontal="center" vertical="center"/>
    </xf>
    <xf numFmtId="0" fontId="21" fillId="0" borderId="0" xfId="49" applyFont="1" applyFill="1" applyAlignment="1">
      <alignment horizontal="center" vertical="center"/>
    </xf>
    <xf numFmtId="0" fontId="21" fillId="0" borderId="0" xfId="49" applyNumberFormat="1" applyFont="1" applyFill="1" applyAlignment="1">
      <alignment horizontal="center" vertical="center"/>
    </xf>
    <xf numFmtId="0" fontId="48" fillId="0" borderId="0" xfId="49" applyFont="1" applyFill="1" applyAlignment="1">
      <alignment horizontal="center" vertical="center"/>
    </xf>
    <xf numFmtId="14" fontId="15" fillId="0" borderId="5" xfId="49" applyNumberFormat="1" applyFont="1" applyFill="1" applyBorder="1" applyAlignment="1">
      <alignment horizontal="center" vertical="center" wrapText="1"/>
    </xf>
    <xf numFmtId="181" fontId="15" fillId="0" borderId="5" xfId="49" applyNumberFormat="1" applyFont="1" applyFill="1" applyBorder="1" applyAlignment="1">
      <alignment horizontal="center" vertical="center" wrapText="1"/>
    </xf>
    <xf numFmtId="184" fontId="15" fillId="0" borderId="5" xfId="49" applyNumberFormat="1" applyFont="1" applyFill="1" applyBorder="1" applyAlignment="1">
      <alignment horizontal="center" vertical="center" wrapText="1"/>
    </xf>
    <xf numFmtId="178" fontId="15" fillId="0" borderId="5" xfId="49" applyNumberFormat="1" applyFont="1" applyFill="1" applyBorder="1" applyAlignment="1">
      <alignment horizontal="center" vertical="center" wrapText="1"/>
    </xf>
    <xf numFmtId="0" fontId="15" fillId="0" borderId="0" xfId="49" applyNumberFormat="1" applyFont="1" applyFill="1" applyAlignment="1">
      <alignment horizontal="center" vertical="center" wrapText="1"/>
    </xf>
    <xf numFmtId="181" fontId="15" fillId="0" borderId="0" xfId="49" applyNumberFormat="1" applyFont="1" applyFill="1" applyAlignment="1">
      <alignment horizontal="center" vertical="center" wrapText="1"/>
    </xf>
    <xf numFmtId="0" fontId="15" fillId="0" borderId="0" xfId="49" applyFont="1" applyFill="1" applyBorder="1" applyAlignment="1">
      <alignment horizontal="left" vertical="center" wrapText="1"/>
    </xf>
    <xf numFmtId="0" fontId="15" fillId="0" borderId="0" xfId="49" applyFont="1" applyFill="1" applyAlignment="1">
      <alignment horizontal="left" vertical="top" wrapText="1"/>
    </xf>
    <xf numFmtId="186" fontId="23" fillId="0" borderId="0" xfId="49" applyNumberFormat="1" applyFont="1" applyFill="1" applyBorder="1" applyAlignment="1">
      <alignment horizontal="left" vertical="center" wrapText="1"/>
    </xf>
    <xf numFmtId="49" fontId="23" fillId="0" borderId="0" xfId="49" applyNumberFormat="1" applyFont="1" applyFill="1" applyBorder="1" applyAlignment="1">
      <alignment horizontal="left" vertical="center" wrapText="1"/>
    </xf>
    <xf numFmtId="0" fontId="49" fillId="0" borderId="0" xfId="49" applyFont="1" applyFill="1" applyBorder="1" applyAlignment="1">
      <alignment vertical="center" wrapText="1"/>
    </xf>
    <xf numFmtId="0" fontId="49" fillId="0" borderId="0" xfId="49" applyFont="1" applyFill="1" applyAlignment="1">
      <alignment vertical="center" wrapText="1"/>
    </xf>
    <xf numFmtId="0" fontId="15" fillId="0" borderId="5" xfId="49" applyFont="1" applyFill="1" applyBorder="1" applyAlignment="1">
      <alignment horizontal="center" vertical="center" wrapText="1"/>
    </xf>
    <xf numFmtId="14" fontId="15" fillId="0" borderId="5" xfId="49" applyNumberFormat="1" applyFont="1" applyFill="1" applyBorder="1" applyAlignment="1">
      <alignment horizontal="center" vertical="center" wrapText="1"/>
    </xf>
    <xf numFmtId="184" fontId="15" fillId="0" borderId="5" xfId="49" applyNumberFormat="1" applyFont="1" applyFill="1" applyBorder="1" applyAlignment="1">
      <alignment horizontal="center" vertical="center" wrapText="1"/>
    </xf>
    <xf numFmtId="178" fontId="15" fillId="0" borderId="5" xfId="49" applyNumberFormat="1" applyFont="1" applyFill="1" applyBorder="1" applyAlignment="1">
      <alignment horizontal="center" vertical="center" wrapText="1"/>
    </xf>
    <xf numFmtId="181" fontId="15" fillId="0" borderId="5" xfId="49" applyNumberFormat="1" applyFont="1" applyFill="1" applyBorder="1" applyAlignment="1">
      <alignment horizontal="center" vertical="center" wrapText="1"/>
    </xf>
    <xf numFmtId="181" fontId="15" fillId="0" borderId="0" xfId="49" applyNumberFormat="1" applyFont="1" applyFill="1" applyAlignment="1">
      <alignment horizontal="center" vertical="center" wrapText="1"/>
    </xf>
    <xf numFmtId="0" fontId="15" fillId="0" borderId="0" xfId="49" applyNumberFormat="1" applyFont="1" applyFill="1" applyAlignment="1">
      <alignment horizontal="center" vertical="center" wrapText="1"/>
    </xf>
    <xf numFmtId="186" fontId="23" fillId="0" borderId="0" xfId="49" applyNumberFormat="1" applyFont="1" applyFill="1" applyBorder="1" applyAlignment="1">
      <alignment horizontal="left" vertical="center" wrapText="1"/>
    </xf>
    <xf numFmtId="181" fontId="15" fillId="0" borderId="0" xfId="49" applyNumberFormat="1" applyFont="1" applyFill="1" applyAlignment="1">
      <alignment horizontal="center" vertical="center"/>
    </xf>
    <xf numFmtId="0" fontId="15" fillId="0" borderId="0" xfId="49" applyFont="1" applyFill="1" applyBorder="1" applyAlignment="1">
      <alignment horizontal="left" vertical="center"/>
    </xf>
    <xf numFmtId="14" fontId="23" fillId="0" borderId="0" xfId="0" applyNumberFormat="1" applyFont="1" applyFill="1" applyBorder="1" applyAlignment="1">
      <alignment horizontal="left" vertical="center"/>
    </xf>
    <xf numFmtId="14" fontId="23" fillId="0" borderId="5" xfId="0" applyNumberFormat="1" applyFont="1" applyFill="1" applyBorder="1" applyAlignment="1">
      <alignment horizontal="center" vertical="center"/>
    </xf>
    <xf numFmtId="58" fontId="15" fillId="0" borderId="0" xfId="49" applyNumberFormat="1" applyFont="1" applyFill="1" applyAlignment="1">
      <alignment horizontal="center" vertical="center" wrapText="1"/>
    </xf>
    <xf numFmtId="49" fontId="15" fillId="0" borderId="0" xfId="49" applyNumberFormat="1" applyFont="1" applyFill="1" applyAlignment="1">
      <alignment horizontal="left" vertical="center"/>
    </xf>
    <xf numFmtId="0" fontId="23" fillId="0" borderId="0" xfId="49" applyNumberFormat="1" applyFont="1" applyFill="1" applyBorder="1" applyAlignment="1">
      <alignment horizontal="left" vertical="center" wrapText="1"/>
    </xf>
    <xf numFmtId="14" fontId="23" fillId="0" borderId="0" xfId="0" applyNumberFormat="1" applyFont="1" applyFill="1" applyBorder="1" applyAlignment="1" applyProtection="1">
      <alignment horizontal="left" vertical="center"/>
      <protection locked="0"/>
    </xf>
    <xf numFmtId="49" fontId="23" fillId="0" borderId="5" xfId="0" applyNumberFormat="1" applyFont="1" applyFill="1" applyBorder="1" applyAlignment="1">
      <alignment horizontal="center" vertical="center" wrapText="1"/>
    </xf>
    <xf numFmtId="14" fontId="23" fillId="0" borderId="5" xfId="0" applyNumberFormat="1" applyFont="1" applyFill="1" applyBorder="1" applyAlignment="1" applyProtection="1">
      <alignment horizontal="center" vertical="center"/>
      <protection locked="0"/>
    </xf>
    <xf numFmtId="0" fontId="23" fillId="0" borderId="5" xfId="0" applyNumberFormat="1" applyFont="1" applyFill="1" applyBorder="1" applyAlignment="1" applyProtection="1">
      <alignment horizontal="center" vertical="center"/>
      <protection locked="0"/>
    </xf>
    <xf numFmtId="14" fontId="23" fillId="0" borderId="0" xfId="0" applyNumberFormat="1" applyFont="1" applyFill="1" applyAlignment="1" applyProtection="1">
      <alignment horizontal="left" vertical="center"/>
      <protection locked="0"/>
    </xf>
    <xf numFmtId="186" fontId="23" fillId="0" borderId="5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Alignment="1" applyProtection="1">
      <alignment horizontal="left" vertical="center"/>
      <protection locked="0"/>
    </xf>
    <xf numFmtId="186" fontId="23" fillId="0" borderId="5" xfId="0" applyNumberFormat="1" applyFont="1" applyFill="1" applyBorder="1" applyAlignment="1" applyProtection="1">
      <alignment horizontal="center" vertical="center" wrapText="1"/>
      <protection locked="0"/>
    </xf>
    <xf numFmtId="184" fontId="15" fillId="0" borderId="3" xfId="49" applyNumberFormat="1" applyFont="1" applyFill="1" applyBorder="1" applyAlignment="1">
      <alignment horizontal="center" vertical="center" wrapText="1"/>
    </xf>
    <xf numFmtId="178" fontId="15" fillId="0" borderId="0" xfId="49" applyNumberFormat="1" applyFont="1" applyFill="1" applyAlignment="1">
      <alignment horizontal="center" vertical="center" wrapText="1"/>
    </xf>
    <xf numFmtId="181" fontId="15" fillId="0" borderId="0" xfId="49" applyNumberFormat="1" applyFont="1" applyFill="1" applyAlignment="1">
      <alignment vertical="center"/>
    </xf>
    <xf numFmtId="184" fontId="15" fillId="0" borderId="0" xfId="49" applyNumberFormat="1" applyFont="1" applyFill="1" applyAlignment="1">
      <alignment vertical="center"/>
    </xf>
    <xf numFmtId="0" fontId="15" fillId="0" borderId="0" xfId="49" applyNumberFormat="1" applyFont="1" applyFill="1" applyAlignment="1">
      <alignment vertical="center"/>
    </xf>
    <xf numFmtId="181" fontId="15" fillId="0" borderId="0" xfId="49" applyNumberFormat="1" applyFont="1" applyFill="1" applyAlignment="1">
      <alignment horizontal="left" vertical="center"/>
    </xf>
    <xf numFmtId="184" fontId="15" fillId="0" borderId="0" xfId="49" applyNumberFormat="1" applyFont="1" applyFill="1" applyAlignment="1">
      <alignment horizontal="left" vertical="center"/>
    </xf>
    <xf numFmtId="0" fontId="15" fillId="0" borderId="0" xfId="49" applyNumberFormat="1" applyFont="1" applyFill="1" applyAlignment="1">
      <alignment horizontal="left" vertical="center"/>
    </xf>
    <xf numFmtId="14" fontId="15" fillId="0" borderId="0" xfId="49" applyNumberFormat="1" applyFont="1" applyFill="1" applyAlignment="1">
      <alignment horizontal="left" vertical="center"/>
    </xf>
    <xf numFmtId="178" fontId="15" fillId="0" borderId="0" xfId="49" applyNumberFormat="1" applyFont="1" applyFill="1" applyAlignment="1">
      <alignment horizontal="left" vertical="center"/>
    </xf>
    <xf numFmtId="0" fontId="15" fillId="0" borderId="0" xfId="49" applyNumberFormat="1" applyFont="1" applyFill="1" applyBorder="1" applyAlignment="1" quotePrefix="1">
      <alignment horizontal="center" vertical="center"/>
    </xf>
    <xf numFmtId="0" fontId="0" fillId="0" borderId="0" xfId="0" applyAlignment="1" quotePrefix="1">
      <alignment vertical="center" wrapText="1"/>
    </xf>
    <xf numFmtId="49" fontId="25" fillId="0" borderId="5" xfId="49" applyNumberFormat="1" applyFont="1" applyFill="1" applyBorder="1" applyAlignment="1" quotePrefix="1">
      <alignment horizontal="center" vertical="center" wrapText="1"/>
    </xf>
    <xf numFmtId="49" fontId="25" fillId="0" borderId="6" xfId="49" applyNumberFormat="1" applyFont="1" applyFill="1" applyBorder="1" applyAlignment="1" quotePrefix="1">
      <alignment horizontal="center" vertical="center" wrapText="1"/>
    </xf>
    <xf numFmtId="0" fontId="46" fillId="0" borderId="5" xfId="0" applyNumberFormat="1" applyFont="1" applyBorder="1" applyAlignment="1" quotePrefix="1">
      <alignment horizontal="center" vertical="center"/>
    </xf>
    <xf numFmtId="0" fontId="10" fillId="0" borderId="5" xfId="49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样式 1" xfId="50"/>
    <cellStyle name="常规 2" xfId="51"/>
    <cellStyle name="강조색4" xfId="52"/>
    <cellStyle name="常规 6 2" xfId="53"/>
    <cellStyle name="常规 7" xfId="54"/>
  </cellStyles>
  <dxfs count="26"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  <vertical style="thin">
          <color theme="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Preset7_Accent1" pivot="0" count="7" xr9:uid="{231989B4-D35C-4C40-A848-29698E0BA3C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fmlaLink="$U$2" max="12" min="1" page="10" val="4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15240</xdr:colOff>
          <xdr:row>1</xdr:row>
          <xdr:rowOff>45720</xdr:rowOff>
        </xdr:from>
        <xdr:to>
          <xdr:col>24</xdr:col>
          <xdr:colOff>30480</xdr:colOff>
          <xdr:row>1</xdr:row>
          <xdr:rowOff>373380</xdr:rowOff>
        </xdr:to>
        <xdr:sp>
          <xdr:nvSpPr>
            <xdr:cNvPr id="4097" name="Spinner 5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5958840" y="426720"/>
              <a:ext cx="5181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4218;&#37228;&#31119;&#21033;&#31649;&#29702;\&#34218;&#37228;\202604\202604&#26376;&#34218;&#36164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12工资表"/>
      <sheetName val="202512工资明细表（尚诚能源）"/>
      <sheetName val="202512社保 (尚诚能源)"/>
      <sheetName val="202512公积金(尚诚能源)"/>
      <sheetName val="202512综合所得申报税款计算(尚诚能源)"/>
      <sheetName val="202512工资明细表（南大尚诚）"/>
      <sheetName val="202512社保 (南大尚诚)"/>
      <sheetName val="202512公积金(南大尚诚)"/>
      <sheetName val="202512综合所得申报税款计算(南大尚诚)"/>
      <sheetName val="202512社保 (基石)"/>
      <sheetName val="202512公积金(基石)"/>
      <sheetName val="202512考勤"/>
      <sheetName val="202512钉钉工资卡"/>
      <sheetName val="202512月成本汇总"/>
      <sheetName val="202601工资表"/>
      <sheetName val="202601工资明细表（尚诚能源）"/>
      <sheetName val="202601社保 (尚诚能源)"/>
      <sheetName val="202601公积金(尚诚能源)"/>
      <sheetName val="202601综合所得申报税款计算(尚诚能源)"/>
      <sheetName val="202601工资明细表（南大尚诚）"/>
      <sheetName val="202601社保 (南大尚诚)"/>
      <sheetName val="202601公积金(南大尚诚)"/>
      <sheetName val="202601综合所得申报税款计算(南大尚诚)"/>
      <sheetName val="202601工资明细表（基石）"/>
      <sheetName val="202601社保(基石)"/>
      <sheetName val="202601公积金(基石)"/>
      <sheetName val="202601钉钉工资卡"/>
      <sheetName val="202601月成本汇总"/>
      <sheetName val="202601考勤"/>
      <sheetName val="202602工资表"/>
      <sheetName val="202602工资明细表（尚诚能源）"/>
      <sheetName val="202602社保 (尚诚能源)"/>
      <sheetName val="202602公积金(尚诚能源)"/>
      <sheetName val="202602综合所得申报税款计算(尚诚能源)"/>
      <sheetName val="202602工资明细表（南大尚诚）"/>
      <sheetName val="202602社保(南大尚诚)"/>
      <sheetName val="202602公积金(南大尚诚)"/>
      <sheetName val="202602综合所得申报税款计算(南大尚诚)"/>
      <sheetName val="202602工资明细表（基石）"/>
      <sheetName val="202602社保(基石)"/>
      <sheetName val="202602公积金(基石)"/>
      <sheetName val="202602综合所得申报税款计算(基石)"/>
      <sheetName val="202602考勤"/>
      <sheetName val="202602钉钉工资卡"/>
      <sheetName val="202602月成本汇总"/>
      <sheetName val="202603工资表"/>
      <sheetName val="马骏老师202603"/>
      <sheetName val="202603工资明细表（尚诚能源）"/>
      <sheetName val="202603社保 (尚诚能源)"/>
      <sheetName val="202603公积金(尚诚能源)"/>
      <sheetName val="202603综合所得申报税款计算(尚诚能源)"/>
      <sheetName val="202603工资明细表（南大尚诚）"/>
      <sheetName val="202603社保(南大尚诚)"/>
      <sheetName val="202603公积金(南大尚诚)"/>
      <sheetName val="202603综合所得申报税款计算(南大尚诚)"/>
      <sheetName val="202603工资明细表（基石）"/>
      <sheetName val="202603社保(基石)"/>
      <sheetName val="202603公积金(基石)"/>
      <sheetName val="202603综合所得申报税款计算(基石)"/>
      <sheetName val="202603考勤"/>
      <sheetName val="202603钉钉工资卡"/>
      <sheetName val="202603月成本汇总"/>
      <sheetName val="202604工资表"/>
      <sheetName val="马骏老师202604"/>
      <sheetName val="宗琴202604（已合并进薪资表）"/>
      <sheetName val="202604工资明细表（尚诚能源）"/>
      <sheetName val="202604社保 (尚诚能源)"/>
      <sheetName val="202604公积金(尚诚能源)"/>
      <sheetName val="202604综合所得申报税款计算(尚诚能源)"/>
      <sheetName val="202604工资明细表（南大尚诚）"/>
      <sheetName val="202604社保(南大尚诚)"/>
      <sheetName val="202604公积金(南大尚诚)"/>
      <sheetName val="202604综合所得申报税款计算(南大尚诚)"/>
      <sheetName val="202604工资明细表（基石）"/>
      <sheetName val="202604社保(基石)"/>
      <sheetName val="202604公积金(基石)"/>
      <sheetName val="202604综合所得申报税款计算(基石)"/>
      <sheetName val="202604钉钉工资卡"/>
      <sheetName val="202604月成本汇总"/>
      <sheetName val="202604考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3">
          <cell r="B3" t="str">
            <v>骆萍</v>
          </cell>
          <cell r="C3" t="str">
            <v>尚诚能源</v>
          </cell>
        </row>
        <row r="4">
          <cell r="B4" t="str">
            <v>徐经纬</v>
          </cell>
          <cell r="C4" t="str">
            <v>尚诚能源</v>
          </cell>
        </row>
        <row r="5">
          <cell r="B5" t="str">
            <v>严思远</v>
          </cell>
          <cell r="C5" t="str">
            <v>尚诚能源</v>
          </cell>
        </row>
        <row r="6">
          <cell r="B6" t="str">
            <v>黄云鹏</v>
          </cell>
          <cell r="C6" t="str">
            <v>尚诚能源</v>
          </cell>
        </row>
        <row r="7">
          <cell r="B7" t="str">
            <v>杨耀</v>
          </cell>
          <cell r="C7" t="str">
            <v>尚诚能源</v>
          </cell>
        </row>
        <row r="8">
          <cell r="B8" t="str">
            <v>张家坤</v>
          </cell>
          <cell r="C8" t="str">
            <v>尚诚能源</v>
          </cell>
        </row>
        <row r="9">
          <cell r="B9" t="str">
            <v>梁明宇</v>
          </cell>
          <cell r="C9" t="str">
            <v>尚诚能源</v>
          </cell>
        </row>
        <row r="10">
          <cell r="B10" t="str">
            <v>张佳瑞</v>
          </cell>
          <cell r="C10" t="str">
            <v>尚诚能源</v>
          </cell>
        </row>
        <row r="11">
          <cell r="B11" t="str">
            <v>方文洋</v>
          </cell>
          <cell r="C11" t="str">
            <v>尚诚能源</v>
          </cell>
        </row>
        <row r="12">
          <cell r="B12" t="str">
            <v>陈涣焕</v>
          </cell>
          <cell r="C12" t="str">
            <v>尚诚能源</v>
          </cell>
        </row>
        <row r="13">
          <cell r="B13" t="str">
            <v>徐鼎坤</v>
          </cell>
          <cell r="C13" t="str">
            <v>尚诚能源</v>
          </cell>
        </row>
        <row r="14">
          <cell r="B14" t="str">
            <v>许世泽</v>
          </cell>
          <cell r="C14" t="str">
            <v>尚诚能源</v>
          </cell>
        </row>
        <row r="15">
          <cell r="B15" t="str">
            <v>许烁</v>
          </cell>
          <cell r="C15" t="str">
            <v>尚诚能源</v>
          </cell>
        </row>
        <row r="16">
          <cell r="B16" t="str">
            <v>戴超</v>
          </cell>
          <cell r="C16" t="str">
            <v>南大尚诚</v>
          </cell>
        </row>
        <row r="17">
          <cell r="B17" t="str">
            <v>张强</v>
          </cell>
          <cell r="C17" t="str">
            <v>尚诚能源</v>
          </cell>
        </row>
        <row r="18">
          <cell r="B18" t="str">
            <v>崔晓艳</v>
          </cell>
          <cell r="C18" t="str">
            <v>尚诚能源</v>
          </cell>
        </row>
        <row r="19">
          <cell r="B19" t="str">
            <v>汤卫锋</v>
          </cell>
          <cell r="C19" t="str">
            <v>南大尚诚</v>
          </cell>
        </row>
        <row r="20">
          <cell r="B20" t="str">
            <v>孙杨</v>
          </cell>
          <cell r="C20" t="str">
            <v>南大尚诚</v>
          </cell>
        </row>
        <row r="21">
          <cell r="B21" t="str">
            <v>芦露</v>
          </cell>
          <cell r="C21" t="str">
            <v>南大尚诚</v>
          </cell>
        </row>
        <row r="22">
          <cell r="B22" t="str">
            <v>顾春蕾</v>
          </cell>
          <cell r="C22" t="str">
            <v>南大尚诚</v>
          </cell>
        </row>
        <row r="23">
          <cell r="B23" t="str">
            <v>支毛毛</v>
          </cell>
          <cell r="C23" t="str">
            <v>南大尚诚</v>
          </cell>
        </row>
        <row r="24">
          <cell r="B24" t="str">
            <v>秦真龙</v>
          </cell>
          <cell r="C24" t="str">
            <v>南大尚诚</v>
          </cell>
        </row>
        <row r="25">
          <cell r="B25" t="str">
            <v>陈署红</v>
          </cell>
          <cell r="C25" t="str">
            <v>南大尚诚</v>
          </cell>
        </row>
        <row r="26">
          <cell r="B26" t="str">
            <v>李飞飞</v>
          </cell>
          <cell r="C26" t="str">
            <v>南大尚诚</v>
          </cell>
        </row>
        <row r="27">
          <cell r="B27" t="str">
            <v>张旭</v>
          </cell>
          <cell r="C27" t="str">
            <v>尚诚能源</v>
          </cell>
        </row>
        <row r="28">
          <cell r="B28" t="str">
            <v>李加政</v>
          </cell>
          <cell r="C28" t="str">
            <v>南大尚诚</v>
          </cell>
        </row>
        <row r="29">
          <cell r="B29" t="str">
            <v>陈瀚</v>
          </cell>
          <cell r="C29" t="str">
            <v>尚诚能源</v>
          </cell>
        </row>
        <row r="30">
          <cell r="B30" t="str">
            <v>丁玉靓</v>
          </cell>
          <cell r="C30" t="str">
            <v>尚诚能源</v>
          </cell>
        </row>
        <row r="31">
          <cell r="B31" t="str">
            <v>闫宏浩</v>
          </cell>
          <cell r="C31" t="str">
            <v>南大尚诚</v>
          </cell>
        </row>
        <row r="32">
          <cell r="B32" t="str">
            <v>邵丽华</v>
          </cell>
          <cell r="C32" t="str">
            <v>基石</v>
          </cell>
        </row>
        <row r="33">
          <cell r="B33" t="str">
            <v>付娆</v>
          </cell>
          <cell r="C33" t="str">
            <v>南大尚诚</v>
          </cell>
        </row>
        <row r="34">
          <cell r="B34" t="str">
            <v>廖寅彪</v>
          </cell>
          <cell r="C34" t="str">
            <v>南大尚诚</v>
          </cell>
        </row>
        <row r="35">
          <cell r="B35" t="str">
            <v>朱宇翔</v>
          </cell>
          <cell r="C35" t="str">
            <v>南大尚诚</v>
          </cell>
        </row>
        <row r="36">
          <cell r="B36" t="str">
            <v>王进辉</v>
          </cell>
          <cell r="C36" t="str">
            <v>尚诚能源</v>
          </cell>
        </row>
        <row r="37">
          <cell r="B37" t="str">
            <v>周刚</v>
          </cell>
          <cell r="C37" t="str">
            <v>南大尚诚</v>
          </cell>
        </row>
        <row r="38">
          <cell r="B38" t="str">
            <v>尹立凡</v>
          </cell>
          <cell r="C38" t="str">
            <v>南大尚诚</v>
          </cell>
        </row>
        <row r="39">
          <cell r="B39" t="str">
            <v>朱文宇</v>
          </cell>
          <cell r="C39" t="str">
            <v>南大尚诚</v>
          </cell>
        </row>
        <row r="40">
          <cell r="B40" t="str">
            <v>陈京南</v>
          </cell>
          <cell r="C40" t="str">
            <v>南大尚诚</v>
          </cell>
        </row>
        <row r="41">
          <cell r="B41" t="str">
            <v>谢贵华</v>
          </cell>
          <cell r="C41" t="str">
            <v>南大尚诚</v>
          </cell>
        </row>
        <row r="42">
          <cell r="B42" t="str">
            <v>陈旭</v>
          </cell>
          <cell r="C42" t="str">
            <v>南大尚诚</v>
          </cell>
        </row>
        <row r="43">
          <cell r="B43" t="str">
            <v>蒋天培</v>
          </cell>
          <cell r="C43" t="str">
            <v>基石</v>
          </cell>
        </row>
        <row r="44">
          <cell r="B44" t="str">
            <v>顾笑影</v>
          </cell>
          <cell r="C44" t="str">
            <v>南大尚诚</v>
          </cell>
        </row>
        <row r="45">
          <cell r="B45" t="str">
            <v>杜雨轩</v>
          </cell>
          <cell r="C45" t="str">
            <v>南大尚诚</v>
          </cell>
        </row>
        <row r="46">
          <cell r="B46" t="str">
            <v>刘佳</v>
          </cell>
          <cell r="C46" t="str">
            <v>南大尚诚</v>
          </cell>
        </row>
        <row r="47">
          <cell r="B47" t="str">
            <v>侯青婷</v>
          </cell>
          <cell r="C47" t="str">
            <v>南大尚诚</v>
          </cell>
        </row>
        <row r="48">
          <cell r="B48" t="str">
            <v>蔡溪</v>
          </cell>
          <cell r="C48" t="str">
            <v>南大尚诚</v>
          </cell>
        </row>
        <row r="49">
          <cell r="B49" t="str">
            <v>张方逸</v>
          </cell>
          <cell r="C49" t="str">
            <v>南大尚诚</v>
          </cell>
        </row>
        <row r="50">
          <cell r="B50" t="str">
            <v>凌志伟</v>
          </cell>
          <cell r="C50" t="str">
            <v>南大尚诚</v>
          </cell>
        </row>
        <row r="51">
          <cell r="B51" t="str">
            <v>杨冰</v>
          </cell>
          <cell r="C51" t="str">
            <v>南大尚诚</v>
          </cell>
        </row>
        <row r="52">
          <cell r="B52" t="str">
            <v>张驰</v>
          </cell>
          <cell r="C52" t="str">
            <v>南大尚诚</v>
          </cell>
        </row>
        <row r="53">
          <cell r="B53" t="str">
            <v>胡涛</v>
          </cell>
          <cell r="C53" t="str">
            <v>南大尚诚</v>
          </cell>
        </row>
        <row r="54">
          <cell r="B54" t="str">
            <v>卢少阳</v>
          </cell>
          <cell r="C54" t="str">
            <v>尚诚能源</v>
          </cell>
        </row>
        <row r="55">
          <cell r="B55" t="str">
            <v>莫晓慧</v>
          </cell>
          <cell r="C55" t="str">
            <v>尚诚能源</v>
          </cell>
        </row>
        <row r="56">
          <cell r="B56" t="str">
            <v>许文多</v>
          </cell>
          <cell r="C56" t="str">
            <v>南大尚诚</v>
          </cell>
        </row>
        <row r="57">
          <cell r="B57" t="str">
            <v>杜卫昊</v>
          </cell>
          <cell r="C57" t="str">
            <v>南大尚诚</v>
          </cell>
        </row>
        <row r="58">
          <cell r="B58" t="str">
            <v>刘家聪</v>
          </cell>
          <cell r="C58" t="str">
            <v>南大尚诚</v>
          </cell>
        </row>
        <row r="59">
          <cell r="B59" t="str">
            <v>蒋凯文</v>
          </cell>
          <cell r="C59" t="str">
            <v>南大尚诚</v>
          </cell>
        </row>
        <row r="60">
          <cell r="B60" t="str">
            <v>曹慧</v>
          </cell>
          <cell r="C60" t="str">
            <v>尚诚能源</v>
          </cell>
        </row>
        <row r="61">
          <cell r="B61" t="str">
            <v>邓玉秀</v>
          </cell>
          <cell r="C61" t="str">
            <v>南大尚诚</v>
          </cell>
        </row>
        <row r="62">
          <cell r="B62" t="str">
            <v>王从涛</v>
          </cell>
          <cell r="C62" t="str">
            <v>基石</v>
          </cell>
        </row>
        <row r="63">
          <cell r="B63" t="str">
            <v>沈振</v>
          </cell>
          <cell r="C63" t="str">
            <v>南大尚诚</v>
          </cell>
        </row>
        <row r="64">
          <cell r="B64" t="str">
            <v>丁丹益</v>
          </cell>
          <cell r="C64" t="str">
            <v>南大尚诚</v>
          </cell>
        </row>
        <row r="65">
          <cell r="B65" t="str">
            <v>孙复棋</v>
          </cell>
          <cell r="C65" t="str">
            <v>南大尚诚</v>
          </cell>
        </row>
        <row r="66">
          <cell r="B66" t="str">
            <v>沈雪阳</v>
          </cell>
          <cell r="C66" t="str">
            <v>南大尚诚</v>
          </cell>
        </row>
        <row r="67">
          <cell r="B67" t="str">
            <v>张成引</v>
          </cell>
          <cell r="C67" t="str">
            <v>南大尚诚</v>
          </cell>
        </row>
        <row r="68">
          <cell r="B68" t="str">
            <v>牛线妮</v>
          </cell>
          <cell r="C68" t="str">
            <v>南大尚诚</v>
          </cell>
        </row>
        <row r="69">
          <cell r="B69" t="str">
            <v>张戈</v>
          </cell>
          <cell r="C69" t="str">
            <v>南大尚诚</v>
          </cell>
        </row>
        <row r="70">
          <cell r="B70" t="str">
            <v>史梦洁</v>
          </cell>
          <cell r="C70" t="str">
            <v>南大尚诚</v>
          </cell>
        </row>
        <row r="71">
          <cell r="B71" t="str">
            <v>谭凯心</v>
          </cell>
          <cell r="C71" t="str">
            <v>南大尚诚</v>
          </cell>
        </row>
        <row r="72">
          <cell r="B72" t="str">
            <v>高志林</v>
          </cell>
          <cell r="C72" t="str">
            <v>南大尚诚</v>
          </cell>
        </row>
        <row r="73">
          <cell r="B73" t="str">
            <v>李旭东</v>
          </cell>
          <cell r="C73" t="str">
            <v>南大尚诚</v>
          </cell>
        </row>
        <row r="74">
          <cell r="B74" t="str">
            <v>孙朝丹</v>
          </cell>
          <cell r="C74" t="str">
            <v>南大尚诚</v>
          </cell>
        </row>
        <row r="75">
          <cell r="B75" t="str">
            <v>种凡智</v>
          </cell>
          <cell r="C75" t="str">
            <v>南大尚诚</v>
          </cell>
        </row>
        <row r="76">
          <cell r="B76" t="str">
            <v>姚伟</v>
          </cell>
          <cell r="C76" t="str">
            <v>南大尚诚</v>
          </cell>
        </row>
        <row r="77">
          <cell r="B77" t="str">
            <v>杨松涛</v>
          </cell>
          <cell r="C77" t="str">
            <v>南大尚诚</v>
          </cell>
        </row>
        <row r="78">
          <cell r="B78" t="str">
            <v>汪全玉</v>
          </cell>
          <cell r="C78" t="str">
            <v>南大尚诚</v>
          </cell>
        </row>
        <row r="79">
          <cell r="B79" t="str">
            <v>刘婕</v>
          </cell>
          <cell r="C79" t="str">
            <v>南大尚诚</v>
          </cell>
        </row>
        <row r="80">
          <cell r="B80" t="str">
            <v>胡松</v>
          </cell>
          <cell r="C80" t="str">
            <v>南大尚诚</v>
          </cell>
        </row>
        <row r="81">
          <cell r="B81" t="str">
            <v>王家明</v>
          </cell>
          <cell r="C81" t="str">
            <v>南大尚诚</v>
          </cell>
        </row>
        <row r="82">
          <cell r="B82" t="str">
            <v>仇为东</v>
          </cell>
          <cell r="C82" t="str">
            <v>南大尚诚</v>
          </cell>
        </row>
        <row r="83">
          <cell r="B83" t="str">
            <v>杜森</v>
          </cell>
          <cell r="C83" t="str">
            <v>南大尚诚</v>
          </cell>
        </row>
        <row r="84">
          <cell r="B84" t="str">
            <v>郝翔翔</v>
          </cell>
          <cell r="C84" t="str">
            <v>南大尚诚</v>
          </cell>
        </row>
        <row r="85">
          <cell r="B85" t="str">
            <v>杨兴</v>
          </cell>
          <cell r="C85" t="str">
            <v>南大尚诚</v>
          </cell>
        </row>
        <row r="86">
          <cell r="B86" t="str">
            <v>王官鑫</v>
          </cell>
          <cell r="C86" t="str">
            <v>南大尚诚</v>
          </cell>
        </row>
        <row r="87">
          <cell r="B87" t="str">
            <v>王宇佳</v>
          </cell>
          <cell r="C87" t="str">
            <v>尚诚能源</v>
          </cell>
        </row>
        <row r="88">
          <cell r="B88" t="str">
            <v>赵旭东</v>
          </cell>
          <cell r="C88" t="str">
            <v>南大尚诚</v>
          </cell>
        </row>
        <row r="89">
          <cell r="B89" t="str">
            <v>张洪华</v>
          </cell>
          <cell r="C89" t="str">
            <v>南大尚诚</v>
          </cell>
        </row>
        <row r="90">
          <cell r="B90" t="str">
            <v>夏国伟</v>
          </cell>
          <cell r="C90" t="str">
            <v>南大尚诚</v>
          </cell>
        </row>
        <row r="91">
          <cell r="B91" t="str">
            <v>吴佳学</v>
          </cell>
          <cell r="C91" t="str">
            <v>南大尚诚</v>
          </cell>
        </row>
        <row r="92">
          <cell r="B92" t="str">
            <v>王灿</v>
          </cell>
          <cell r="C92" t="str">
            <v>尚诚能源</v>
          </cell>
        </row>
        <row r="93">
          <cell r="B93" t="str">
            <v>周志强</v>
          </cell>
          <cell r="C93" t="str">
            <v>南大尚诚</v>
          </cell>
        </row>
        <row r="94">
          <cell r="B94" t="str">
            <v>俞昊</v>
          </cell>
          <cell r="C94" t="str">
            <v>南大尚诚</v>
          </cell>
        </row>
        <row r="95">
          <cell r="B95" t="str">
            <v>张营</v>
          </cell>
          <cell r="C95" t="str">
            <v>南大尚诚</v>
          </cell>
        </row>
        <row r="96">
          <cell r="B96" t="str">
            <v>孙柯</v>
          </cell>
          <cell r="C96" t="str">
            <v>南大尚诚</v>
          </cell>
        </row>
        <row r="97">
          <cell r="B97" t="str">
            <v>常骏</v>
          </cell>
          <cell r="C97" t="str">
            <v>南大尚诚</v>
          </cell>
        </row>
        <row r="98">
          <cell r="B98" t="str">
            <v>张浩</v>
          </cell>
          <cell r="C98" t="str">
            <v>南大尚诚</v>
          </cell>
        </row>
        <row r="99">
          <cell r="B99" t="str">
            <v>徐希奎</v>
          </cell>
          <cell r="C99" t="str">
            <v>南大尚诚</v>
          </cell>
        </row>
        <row r="100">
          <cell r="B100" t="str">
            <v>常霞</v>
          </cell>
          <cell r="C100" t="str">
            <v>南大尚诚</v>
          </cell>
        </row>
        <row r="101">
          <cell r="B101" t="str">
            <v>马思雨</v>
          </cell>
          <cell r="C101" t="str">
            <v>尚诚能源</v>
          </cell>
        </row>
        <row r="102">
          <cell r="B102" t="str">
            <v>周李玮</v>
          </cell>
          <cell r="C102" t="str">
            <v>南大尚诚</v>
          </cell>
        </row>
        <row r="103">
          <cell r="B103" t="str">
            <v>潘渐</v>
          </cell>
          <cell r="C103" t="str">
            <v>尚诚能源</v>
          </cell>
        </row>
        <row r="104">
          <cell r="B104" t="str">
            <v>李梦萱</v>
          </cell>
          <cell r="C104" t="str">
            <v>南大尚诚</v>
          </cell>
        </row>
        <row r="105">
          <cell r="B105" t="str">
            <v>谢其宇</v>
          </cell>
          <cell r="C105" t="str">
            <v>南大尚诚</v>
          </cell>
        </row>
        <row r="106">
          <cell r="B106" t="str">
            <v>蒋浩</v>
          </cell>
          <cell r="C106" t="str">
            <v>南大尚诚</v>
          </cell>
        </row>
        <row r="107">
          <cell r="B107" t="str">
            <v>吴士方</v>
          </cell>
          <cell r="C107" t="str">
            <v>基石</v>
          </cell>
        </row>
        <row r="108">
          <cell r="B108" t="str">
            <v>刘勇</v>
          </cell>
          <cell r="C108" t="str">
            <v>南大尚诚</v>
          </cell>
        </row>
        <row r="109">
          <cell r="B109" t="str">
            <v>高俊伟</v>
          </cell>
          <cell r="C109" t="str">
            <v>南大尚诚</v>
          </cell>
        </row>
        <row r="110">
          <cell r="B110" t="str">
            <v>高俊杰</v>
          </cell>
          <cell r="C110" t="str">
            <v>尚诚能源</v>
          </cell>
        </row>
        <row r="111">
          <cell r="B111" t="str">
            <v>李伟南</v>
          </cell>
          <cell r="C111" t="str">
            <v>南大尚诚</v>
          </cell>
        </row>
        <row r="112">
          <cell r="B112" t="str">
            <v>王永明</v>
          </cell>
          <cell r="C112" t="str">
            <v>南大尚诚</v>
          </cell>
        </row>
        <row r="113">
          <cell r="B113" t="str">
            <v>严凯伦</v>
          </cell>
          <cell r="C113" t="str">
            <v>南大尚诚</v>
          </cell>
        </row>
        <row r="114">
          <cell r="B114" t="str">
            <v>严健</v>
          </cell>
          <cell r="C114" t="str">
            <v>南大尚诚</v>
          </cell>
        </row>
        <row r="115">
          <cell r="B115" t="str">
            <v>宣明</v>
          </cell>
          <cell r="C115" t="str">
            <v>尚诚能源</v>
          </cell>
        </row>
        <row r="116">
          <cell r="B116" t="str">
            <v>高增平</v>
          </cell>
          <cell r="C116" t="str">
            <v>南大尚诚</v>
          </cell>
        </row>
        <row r="117">
          <cell r="B117" t="str">
            <v>王飞龙</v>
          </cell>
          <cell r="C117" t="str">
            <v>南大尚诚</v>
          </cell>
        </row>
        <row r="118">
          <cell r="B118" t="str">
            <v>刘颖</v>
          </cell>
          <cell r="C118" t="str">
            <v>南大尚诚</v>
          </cell>
        </row>
        <row r="119">
          <cell r="B119" t="str">
            <v>郑利家</v>
          </cell>
          <cell r="C119" t="str">
            <v>南大尚诚</v>
          </cell>
        </row>
        <row r="120">
          <cell r="B120" t="str">
            <v>钱章晓</v>
          </cell>
          <cell r="C120" t="str">
            <v>南大尚诚</v>
          </cell>
        </row>
        <row r="121">
          <cell r="B121" t="str">
            <v>李苑</v>
          </cell>
          <cell r="C121" t="str">
            <v>南大尚诚</v>
          </cell>
        </row>
        <row r="122">
          <cell r="B122" t="str">
            <v>王雅雯</v>
          </cell>
          <cell r="C122" t="str">
            <v>南大尚诚</v>
          </cell>
        </row>
        <row r="123">
          <cell r="B123" t="str">
            <v>盛年靖</v>
          </cell>
          <cell r="C123" t="str">
            <v>南大尚诚</v>
          </cell>
        </row>
        <row r="124">
          <cell r="B124" t="str">
            <v>蔡兴进</v>
          </cell>
          <cell r="C124" t="str">
            <v>南大尚诚</v>
          </cell>
        </row>
        <row r="125">
          <cell r="B125" t="str">
            <v>王泽祥</v>
          </cell>
          <cell r="C125" t="str">
            <v>南大尚诚</v>
          </cell>
        </row>
        <row r="126">
          <cell r="B126" t="str">
            <v>张茂志</v>
          </cell>
          <cell r="C126" t="str">
            <v>南大尚诚</v>
          </cell>
        </row>
        <row r="127">
          <cell r="B127" t="str">
            <v>卜越</v>
          </cell>
          <cell r="C127" t="str">
            <v>南大尚诚</v>
          </cell>
        </row>
        <row r="128">
          <cell r="B128" t="str">
            <v>于姝雅</v>
          </cell>
          <cell r="C128" t="str">
            <v>尚诚能源</v>
          </cell>
        </row>
        <row r="129">
          <cell r="B129" t="str">
            <v>谢静</v>
          </cell>
          <cell r="C129" t="str">
            <v>南大尚诚</v>
          </cell>
        </row>
        <row r="130">
          <cell r="B130" t="str">
            <v>侯琬露</v>
          </cell>
          <cell r="C130" t="str">
            <v>南大尚诚</v>
          </cell>
        </row>
        <row r="131">
          <cell r="B131" t="str">
            <v>郭梦杰</v>
          </cell>
          <cell r="C131" t="str">
            <v>尚诚能源</v>
          </cell>
        </row>
        <row r="132">
          <cell r="B132" t="str">
            <v>靳卓颖</v>
          </cell>
          <cell r="C132" t="str">
            <v>南大尚诚</v>
          </cell>
        </row>
        <row r="133">
          <cell r="B133" t="str">
            <v>毛锐</v>
          </cell>
          <cell r="C133" t="str">
            <v>南大尚诚</v>
          </cell>
        </row>
        <row r="134">
          <cell r="B134" t="str">
            <v>刘志颖</v>
          </cell>
          <cell r="C134" t="str">
            <v>南大尚诚</v>
          </cell>
        </row>
        <row r="135">
          <cell r="B135" t="str">
            <v>胡锦程</v>
          </cell>
          <cell r="C135" t="str">
            <v>南大尚诚</v>
          </cell>
        </row>
        <row r="136">
          <cell r="B136" t="str">
            <v>张鑫</v>
          </cell>
          <cell r="C136" t="str">
            <v>南大尚诚</v>
          </cell>
        </row>
        <row r="137">
          <cell r="B137" t="str">
            <v>谷佳</v>
          </cell>
          <cell r="C137" t="str">
            <v>南大尚诚</v>
          </cell>
        </row>
        <row r="138">
          <cell r="B138" t="str">
            <v>杜锐</v>
          </cell>
          <cell r="C138" t="str">
            <v>南大尚诚</v>
          </cell>
        </row>
        <row r="139">
          <cell r="B139" t="str">
            <v>许诺</v>
          </cell>
          <cell r="C139" t="str">
            <v>南大尚诚</v>
          </cell>
        </row>
        <row r="140">
          <cell r="B140" t="str">
            <v>杨庆航</v>
          </cell>
          <cell r="C140" t="str">
            <v>南大尚诚</v>
          </cell>
        </row>
        <row r="141">
          <cell r="B141" t="str">
            <v>卢茂田</v>
          </cell>
          <cell r="C141" t="str">
            <v>南大尚诚</v>
          </cell>
        </row>
        <row r="142">
          <cell r="B142" t="str">
            <v>徐兴</v>
          </cell>
          <cell r="C142" t="str">
            <v>南大尚诚</v>
          </cell>
        </row>
        <row r="143">
          <cell r="B143" t="str">
            <v>步文凯</v>
          </cell>
          <cell r="C143" t="str">
            <v>南大尚诚</v>
          </cell>
        </row>
        <row r="144">
          <cell r="B144" t="str">
            <v>潘志鹏</v>
          </cell>
          <cell r="C144" t="str">
            <v>南大尚诚</v>
          </cell>
        </row>
        <row r="145">
          <cell r="B145" t="str">
            <v>邵浩</v>
          </cell>
          <cell r="C145" t="str">
            <v>南大尚诚</v>
          </cell>
        </row>
        <row r="146">
          <cell r="B146" t="str">
            <v>郑惠元</v>
          </cell>
          <cell r="C146" t="str">
            <v>南大尚诚</v>
          </cell>
        </row>
        <row r="147">
          <cell r="B147" t="str">
            <v>马峥茗</v>
          </cell>
          <cell r="C147" t="str">
            <v>南大尚诚</v>
          </cell>
        </row>
        <row r="148">
          <cell r="B148" t="str">
            <v>戴昊</v>
          </cell>
          <cell r="C148" t="str">
            <v>南大尚诚</v>
          </cell>
        </row>
        <row r="149">
          <cell r="B149" t="str">
            <v>李婉仪</v>
          </cell>
          <cell r="C149" t="str">
            <v>南大尚诚</v>
          </cell>
        </row>
        <row r="150">
          <cell r="B150" t="str">
            <v>庾昊</v>
          </cell>
          <cell r="C150" t="str">
            <v>南大尚诚</v>
          </cell>
        </row>
        <row r="151">
          <cell r="B151" t="str">
            <v>李少龙</v>
          </cell>
          <cell r="C151" t="str">
            <v>南大尚诚</v>
          </cell>
        </row>
        <row r="152">
          <cell r="B152" t="str">
            <v>陈佳赟</v>
          </cell>
          <cell r="C152" t="str">
            <v>尚诚能源</v>
          </cell>
        </row>
        <row r="153">
          <cell r="B153" t="str">
            <v>徐鹏</v>
          </cell>
          <cell r="C153" t="str">
            <v>南大尚诚</v>
          </cell>
        </row>
        <row r="154">
          <cell r="B154" t="str">
            <v>宋蔚程</v>
          </cell>
          <cell r="C154" t="str">
            <v>南大尚诚</v>
          </cell>
        </row>
        <row r="155">
          <cell r="B155" t="str">
            <v>尹航</v>
          </cell>
          <cell r="C155" t="str">
            <v>尚诚能源</v>
          </cell>
        </row>
        <row r="156">
          <cell r="B156" t="str">
            <v>施礼燕</v>
          </cell>
          <cell r="C156" t="str">
            <v>尚诚能源</v>
          </cell>
        </row>
        <row r="157">
          <cell r="B157" t="str">
            <v>彭绍龙</v>
          </cell>
          <cell r="C157" t="str">
            <v>南大尚诚</v>
          </cell>
        </row>
        <row r="158">
          <cell r="B158" t="str">
            <v>徐璘瑄</v>
          </cell>
          <cell r="C158" t="str">
            <v>南大尚诚</v>
          </cell>
        </row>
        <row r="159">
          <cell r="B159" t="str">
            <v>曹心怡</v>
          </cell>
          <cell r="C159" t="str">
            <v>尚诚能源</v>
          </cell>
        </row>
        <row r="160">
          <cell r="B160" t="str">
            <v>李伟航</v>
          </cell>
          <cell r="C160" t="str">
            <v>南大尚诚</v>
          </cell>
        </row>
        <row r="161">
          <cell r="B161" t="str">
            <v>徐阳</v>
          </cell>
          <cell r="C161" t="str">
            <v>南大尚诚</v>
          </cell>
        </row>
        <row r="162">
          <cell r="B162" t="str">
            <v>袁威</v>
          </cell>
          <cell r="C162" t="str">
            <v>南大尚诚</v>
          </cell>
        </row>
        <row r="163">
          <cell r="B163" t="str">
            <v>汪鑫</v>
          </cell>
          <cell r="C163" t="str">
            <v>南大尚诚</v>
          </cell>
        </row>
        <row r="164">
          <cell r="B164" t="str">
            <v>王艺霖</v>
          </cell>
          <cell r="C164" t="str">
            <v>南大尚诚</v>
          </cell>
        </row>
        <row r="165">
          <cell r="B165" t="str">
            <v>刘敬业</v>
          </cell>
          <cell r="C165" t="str">
            <v>南大尚诚</v>
          </cell>
        </row>
        <row r="166">
          <cell r="B166" t="str">
            <v>王凯</v>
          </cell>
          <cell r="C166" t="str">
            <v>南大尚诚</v>
          </cell>
        </row>
        <row r="167">
          <cell r="B167" t="str">
            <v>张伟</v>
          </cell>
          <cell r="C167" t="str">
            <v>南大尚诚</v>
          </cell>
        </row>
        <row r="168">
          <cell r="B168" t="str">
            <v>王薛磊</v>
          </cell>
          <cell r="C168" t="str">
            <v>南大尚诚</v>
          </cell>
        </row>
        <row r="169">
          <cell r="B169" t="str">
            <v>徐丽娟</v>
          </cell>
          <cell r="C169" t="str">
            <v>南大尚诚</v>
          </cell>
        </row>
        <row r="170">
          <cell r="B170" t="str">
            <v>鲍加青</v>
          </cell>
          <cell r="C170" t="str">
            <v>南大尚诚</v>
          </cell>
        </row>
        <row r="171">
          <cell r="B171" t="str">
            <v>朱玉箫</v>
          </cell>
          <cell r="C171" t="str">
            <v>南大尚诚</v>
          </cell>
        </row>
        <row r="172">
          <cell r="B172" t="str">
            <v>闫福磊</v>
          </cell>
          <cell r="C172" t="str">
            <v>南大尚诚</v>
          </cell>
        </row>
        <row r="173">
          <cell r="B173" t="str">
            <v>张继军</v>
          </cell>
          <cell r="C173" t="str">
            <v>南大尚诚</v>
          </cell>
        </row>
        <row r="174">
          <cell r="B174" t="str">
            <v>周锋</v>
          </cell>
          <cell r="C174" t="str">
            <v>南大尚诚</v>
          </cell>
        </row>
        <row r="175">
          <cell r="B175" t="str">
            <v>钱晓武</v>
          </cell>
          <cell r="C175" t="str">
            <v>尚诚能源</v>
          </cell>
        </row>
        <row r="176">
          <cell r="B176" t="str">
            <v>周叶</v>
          </cell>
          <cell r="C176" t="str">
            <v>尚诚能源</v>
          </cell>
        </row>
        <row r="177">
          <cell r="B177" t="str">
            <v>褚子豪</v>
          </cell>
          <cell r="C177" t="str">
            <v>南大尚诚</v>
          </cell>
        </row>
        <row r="178">
          <cell r="B178" t="str">
            <v>张艺柔</v>
          </cell>
          <cell r="C178" t="str">
            <v>南大尚诚</v>
          </cell>
        </row>
        <row r="179">
          <cell r="B179" t="str">
            <v>牛畅</v>
          </cell>
          <cell r="C179" t="str">
            <v>尚诚能源</v>
          </cell>
        </row>
        <row r="180">
          <cell r="B180" t="str">
            <v>籍文静</v>
          </cell>
          <cell r="C180" t="str">
            <v>尚诚能源</v>
          </cell>
        </row>
        <row r="181">
          <cell r="B181" t="str">
            <v>张法进</v>
          </cell>
          <cell r="C181" t="str">
            <v>南大尚诚</v>
          </cell>
        </row>
        <row r="182">
          <cell r="B182" t="str">
            <v>项明明</v>
          </cell>
          <cell r="C182" t="str">
            <v>南大尚诚</v>
          </cell>
        </row>
        <row r="183">
          <cell r="B183" t="str">
            <v>王捷</v>
          </cell>
          <cell r="C183" t="str">
            <v>南大尚诚</v>
          </cell>
        </row>
        <row r="184">
          <cell r="B184" t="str">
            <v>李成</v>
          </cell>
          <cell r="C184" t="str">
            <v>南大尚诚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ables/table1.xml><?xml version="1.0" encoding="utf-8"?>
<table xmlns="http://schemas.openxmlformats.org/spreadsheetml/2006/main" id="1" name="表7_314" displayName="表7_314" ref="A2:T191" totalsRowShown="0">
  <autoFilter xmlns:etc="http://www.wps.cn/officeDocument/2017/etCustomData" ref="A2:T191" etc:filterBottomFollowUsedRange="0"/>
  <tableColumns count="20">
    <tableColumn id="1" name="序号"/>
    <tableColumn id="2" name="姓名"/>
    <tableColumn id="3" name="公司"/>
    <tableColumn id="4" name="起薪时间"/>
    <tableColumn id="5" name="花名册薪资"/>
    <tableColumn id="6" name="EG差额"/>
    <tableColumn id="7" name="月薪基数"/>
    <tableColumn id="8" name="GI差额2">
      <calculatedColumnFormula>G3-I3</calculatedColumnFormula>
    </tableColumn>
    <tableColumn id="9" name="月薪资总额"/>
    <tableColumn id="10" name="岗位"/>
    <tableColumn id="11" name="基本薪资"/>
    <tableColumn id="12" name="绩效薪资基数"/>
    <tableColumn id="13" name="绩效等级"/>
    <tableColumn id="14" name="绩效薪资"/>
    <tableColumn id="15" name="应发薪资"/>
    <tableColumn id="16" name="补发扣"/>
    <tableColumn id="17" name="实际应发薪资"/>
    <tableColumn id="18" name="月薪资总额和应发差异"/>
    <tableColumn id="19" name="列1"/>
    <tableColumn id="20" name="列2"/>
  </tableColumns>
  <tableStyleInfo name="TableStylePreset7_Accent1" showFirstColumn="0" showLastColumn="0" showRowStripes="1" showColumnStripes="0"/>
</table>
</file>

<file path=xl/tables/table2.xml><?xml version="1.0" encoding="utf-8"?>
<table xmlns="http://schemas.openxmlformats.org/spreadsheetml/2006/main" id="3" name="表11_716" displayName="表11_716" ref="C2:AF40" totalsRowShown="0">
  <autoFilter xmlns:etc="http://www.wps.cn/officeDocument/2017/etCustomData" ref="C2:AF40" etc:filterBottomFollowUsedRange="0"/>
  <tableColumns count="30">
    <tableColumn id="1" name="起薪时间">
      <calculatedColumnFormula array="1">_xlfn.XLOOKUP(B3,INDIRECT("'"&amp;$A$1&amp;"'!B:B"),INDIRECT("'"&amp;$A$1&amp;"'!D:D"),"人员不存在",0,1)</calculatedColumnFormula>
    </tableColumn>
    <tableColumn id="2" name="月薪基数">
      <calculatedColumnFormula array="1">_xlfn.XLOOKUP(B3,INDIRECT("'"&amp;$A$1&amp;"'!B:B"),INDIRECT("'"&amp;$A$1&amp;"'!G:G"),"人员不存在",0,1)</calculatedColumnFormula>
    </tableColumn>
    <tableColumn id="3" name="系数">
      <calculatedColumnFormula>IFERROR(F3/D3,0)</calculatedColumnFormula>
    </tableColumn>
    <tableColumn id="4" name="实际应发工资">
      <calculatedColumnFormula array="1">_xlfn.XLOOKUP(B3,INDIRECT("'"&amp;$A$1&amp;"'!B:B"),INDIRECT("'"&amp;$A$1&amp;"'!Q:Q"),"人员不存在",0,1)</calculatedColumnFormula>
    </tableColumn>
    <tableColumn id="5" name="基本养老保险费">
      <calculatedColumnFormula array="1">SUMIF(INDIRECT("'"&amp;$G$47&amp;"'!C5:C"&amp;IFERROR(MATCH(TRUE,ISBLANK(INDIRECT("'"&amp;$G$47&amp;"'!C5:C500")),0)+4,500)),B3,INDIRECT("'"&amp;$G$47&amp;"'!K5:K"&amp;IFERROR(MATCH(TRUE,ISBLANK(INDIRECT("'"&amp;$G$47&amp;"'!C5:C500")),0)+4,500)))</calculatedColumnFormula>
    </tableColumn>
    <tableColumn id="6" name="失业保险费">
      <calculatedColumnFormula array="1">SUMIF(INDIRECT("'"&amp;$G$47&amp;"'!C5:C"&amp;IFERROR(MATCH(TRUE,ISBLANK(INDIRECT("'"&amp;$G$47&amp;"'!C5:C500")),0)+4,500)),B3,INDIRECT("'"&amp;$G$47&amp;"'!L5:L"&amp;IFERROR(MATCH(TRUE,ISBLANK(INDIRECT("'"&amp;$G$47&amp;"'!C5:C500")),0)+4,500)))</calculatedColumnFormula>
    </tableColumn>
    <tableColumn id="7" name="基本医疗保险费">
      <calculatedColumnFormula array="1">SUMIF(INDIRECT("'"&amp;$G$47&amp;"'!C5:C"&amp;IFERROR(MATCH(TRUE,ISBLANK(INDIRECT("'"&amp;$G$47&amp;"'!C5:C500")),0)+4,500)),B3,INDIRECT("'"&amp;$G$47&amp;"'!M5:M"&amp;IFERROR(MATCH(TRUE,ISBLANK(INDIRECT("'"&amp;$G$47&amp;"'!C5:C500")),0)+4,500)))</calculatedColumnFormula>
    </tableColumn>
    <tableColumn id="8" name="大病保险费">
      <calculatedColumnFormula array="1">SUMIF(INDIRECT("'"&amp;$G$47&amp;"'!C5:C"&amp;IFERROR(MATCH(TRUE,ISBLANK(INDIRECT("'"&amp;$G$47&amp;"'!C5:C500")),0)+4,500)),B3,INDIRECT("'"&amp;$G$47&amp;"'!N5:N"&amp;IFERROR(MATCH(TRUE,ISBLANK(INDIRECT("'"&amp;$G$47&amp;"'!C5:C500")),0)+4,500)))</calculatedColumnFormula>
    </tableColumn>
    <tableColumn id="9" name="社保合计">
      <calculatedColumnFormula>SUM(G3:J3)</calculatedColumnFormula>
    </tableColumn>
    <tableColumn id="10" name="住房公积金">
      <calculatedColumnFormula array="1">IFERROR(_xlfn.XLOOKUP(B3,INDIRECT("'"&amp;$I$47&amp;"'!B:B"),INDIRECT("'"&amp;$I$47&amp;"'!E:E"),0),0)</calculatedColumnFormula>
    </tableColumn>
    <tableColumn id="11" name="专项累计扣除">
      <calculatedColumnFormula>ROUND(SUM(K3:L3),2)</calculatedColumnFormula>
    </tableColumn>
    <tableColumn id="12" name="继续教育">
      <calculatedColumnFormula array="1">IFERROR(_xlfn.XLOOKUP(B3,INDIRECT("'"&amp;$M$47&amp;"'!B:B"),INDIRECT("'"&amp;$M$47&amp;"'!AC:AC"),0),0)</calculatedColumnFormula>
    </tableColumn>
    <tableColumn id="13" name="三岁以下婴幼儿">
      <calculatedColumnFormula array="1">IFERROR(_xlfn.XLOOKUP(B3,INDIRECT("'"&amp;$M$47&amp;"'!B:B"),INDIRECT("'"&amp;$M$47&amp;"'!AG:AG"),0),0)</calculatedColumnFormula>
    </tableColumn>
    <tableColumn id="14" name="子女教育">
      <calculatedColumnFormula array="1">IFERROR(_xlfn.XLOOKUP(B3,INDIRECT("'"&amp;$M$47&amp;"'!B:B"),INDIRECT("'"&amp;$M$47&amp;"'!AB:AB"),0),0)</calculatedColumnFormula>
    </tableColumn>
    <tableColumn id="15" name="住房贷款利息">
      <calculatedColumnFormula array="1">IFERROR(_xlfn.XLOOKUP(B3,INDIRECT("'"&amp;$M$47&amp;"'!B:B"),INDIRECT("'"&amp;$M$47&amp;"'!AD:AD"),0),0)</calculatedColumnFormula>
    </tableColumn>
    <tableColumn id="16" name="住房租金">
      <calculatedColumnFormula array="1">IFERROR(_xlfn.XLOOKUP(B3,INDIRECT("'"&amp;$M$47&amp;"'!B:B"),INDIRECT("'"&amp;$M$47&amp;"'!AE:AE"),0),0)</calculatedColumnFormula>
    </tableColumn>
    <tableColumn id="17" name="赡养老人">
      <calculatedColumnFormula array="1">IFERROR(_xlfn.XLOOKUP(B3,INDIRECT("'"&amp;$M$47&amp;"'!B:B"),INDIRECT("'"&amp;$M$47&amp;"'!AF:AF"),0),0)</calculatedColumnFormula>
    </tableColumn>
    <tableColumn id="18" name="专项附加扣除合计">
      <calculatedColumnFormula>SUM(N3:S3)</calculatedColumnFormula>
    </tableColumn>
    <tableColumn id="19" name="税前扣除项目合计">
      <calculatedColumnFormula>ROUND(SUM(M3:S3),2)</calculatedColumnFormula>
    </tableColumn>
    <tableColumn id="20" name="上月累计专项扣除合计">
      <calculatedColumnFormula array="1">IFERROR(_xlfn.XLOOKUP(B3,INDIRECT("'"&amp;$K$47&amp;"'!B:B"),INDIRECT("'"&amp;$K$47&amp;"'!Y:Y"),0),0)</calculatedColumnFormula>
    </tableColumn>
    <tableColumn id="21" name="累计扣除项目合计">
      <calculatedColumnFormula>U3+V3</calculatedColumnFormula>
    </tableColumn>
    <tableColumn id="22" name="上月累计收入">
      <calculatedColumnFormula array="1">IFERROR(_xlfn.XLOOKUP(B3,INDIRECT("'"&amp;$K$47&amp;"'!B:B"),INDIRECT("'"&amp;$K$47&amp;"'!Z:Z"),0),0)</calculatedColumnFormula>
    </tableColumn>
    <tableColumn id="23" name="累计收入">
      <calculatedColumnFormula>F3+X3</calculatedColumnFormula>
    </tableColumn>
    <tableColumn id="24" name="减除费用"/>
    <tableColumn id="25" name="税前工资">
      <calculatedColumnFormula>ROUND(F3-M3,2)</calculatedColumnFormula>
    </tableColumn>
    <tableColumn id="26" name="累计计税部分">
      <calculatedColumnFormula>IF(ROUND(Y3-W3-Z3,2)&gt;0,ROUND(Y3-W3-Z3,2),0)</calculatedColumnFormula>
    </tableColumn>
    <tableColumn id="27" name="累计个税">
      <calculatedColumnFormula>ROUND(IF(AB3&gt;960000,AB3*0.45-181920,IF(AB3&gt;660000,AB3*0.35-85920,IF(AB3&gt;420000,AB3*0.3-52920,IF(AB3&gt;300000,AB3*0.25-31920,IF(AB3&gt;144000,AB3*0.2-16920,IF(AB3&gt;36000,AB3*0.1-2520,IF(AB3&gt;0,AB3*0.03,0))))))),2)</calculatedColumnFormula>
    </tableColumn>
    <tableColumn id="28" name="上月累计个税">
      <calculatedColumnFormula array="1">IFERROR(_xlfn.XLOOKUP(B3,INDIRECT("'"&amp;$K$47&amp;"'!B:B"),INDIRECT("'"&amp;$K$47&amp;"'!AD:AD"),0),0)</calculatedColumnFormula>
    </tableColumn>
    <tableColumn id="29" name="本月个税">
      <calculatedColumnFormula>ROUND(MAX(AC3-AD3,0),2)</calculatedColumnFormula>
    </tableColumn>
    <tableColumn id="30" name="实发工资">
      <calculatedColumnFormula>ROUND(AA3-AE3,2)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表11_2917" displayName="表11_2917" ref="C2:AI148" totalsRowShown="0">
  <autoFilter xmlns:etc="http://www.wps.cn/officeDocument/2017/etCustomData" ref="C2:AI148" etc:filterBottomFollowUsedRange="0"/>
  <tableColumns count="33">
    <tableColumn id="1" name="起薪时间">
      <calculatedColumnFormula array="1">_xlfn.XLOOKUP(B3,INDIRECT("'"&amp;$A$1&amp;"'!B:B"),INDIRECT("'"&amp;$A$1&amp;"'!D:D"),"人员不存在",0,1)</calculatedColumnFormula>
    </tableColumn>
    <tableColumn id="2" name="月薪基数">
      <calculatedColumnFormula array="1">_xlfn.XLOOKUP(B3,INDIRECT("'"&amp;$A$1&amp;"'!B:B"),INDIRECT("'"&amp;$A$1&amp;"'!G:G"),"人员不存在",0,1)</calculatedColumnFormula>
    </tableColumn>
    <tableColumn id="3" name="系数">
      <calculatedColumnFormula>IFERROR(F3/D3,0)</calculatedColumnFormula>
    </tableColumn>
    <tableColumn id="4" name="实际应发工资">
      <calculatedColumnFormula array="1">_xlfn.XLOOKUP(B3,INDIRECT("'"&amp;$A$1&amp;"'!B:B"),INDIRECT("'"&amp;$A$1&amp;"'!Q:Q"),"人员不存在",0,1)</calculatedColumnFormula>
    </tableColumn>
    <tableColumn id="5" name="基本养老保险费">
      <calculatedColumnFormula>SUMIF(INDIRECT("'"&amp;$G$155&amp;"'!C5:C154"),B3,INDIRECT("'"&amp;$G$155&amp;"'!K5:K154"))</calculatedColumnFormula>
    </tableColumn>
    <tableColumn id="6" name="失业保险费">
      <calculatedColumnFormula>SUMIF(INDIRECT("'"&amp;$G$155&amp;"'!C5:C154"),B3,INDIRECT("'"&amp;$G$155&amp;"'!L5:L154"))</calculatedColumnFormula>
    </tableColumn>
    <tableColumn id="7" name="基本医疗保险费">
      <calculatedColumnFormula>SUMIF(INDIRECT("'"&amp;$G$155&amp;"'!C5:C154"),B3,INDIRECT("'"&amp;$G$155&amp;"'!M5:M154"))</calculatedColumnFormula>
    </tableColumn>
    <tableColumn id="8" name="大病保险费">
      <calculatedColumnFormula>SUMIF(INDIRECT("'"&amp;$G$155&amp;"'!C5:C154"),B3,INDIRECT("'"&amp;$G$155&amp;"'!N5:N154"))</calculatedColumnFormula>
    </tableColumn>
    <tableColumn id="9" name="社保合计">
      <calculatedColumnFormula>SUM(G3:J3)</calculatedColumnFormula>
    </tableColumn>
    <tableColumn id="10" name="住房公积金">
      <calculatedColumnFormula array="1">IFERROR(_xlfn.XLOOKUP(B3,INDIRECT("'"&amp;$I$155&amp;"'!B:B"),INDIRECT("'"&amp;$I$155&amp;"'!E:E"),0),0)</calculatedColumnFormula>
    </tableColumn>
    <tableColumn id="11" name="专项累计扣除">
      <calculatedColumnFormula>ROUND(SUM(K3:L3),2)</calculatedColumnFormula>
    </tableColumn>
    <tableColumn id="12" name="继续教育">
      <calculatedColumnFormula array="1">IFERROR(_xlfn.XLOOKUP(B3,INDIRECT("'"&amp;$M$155&amp;"'!B:B"),INDIRECT("'"&amp;$M$155&amp;"'!AC:AC"),0),0)</calculatedColumnFormula>
    </tableColumn>
    <tableColumn id="13" name="三岁以下婴幼儿">
      <calculatedColumnFormula array="1">IFERROR(_xlfn.XLOOKUP(B3,INDIRECT("'"&amp;$M$155&amp;"'!B:B"),INDIRECT("'"&amp;$M$155&amp;"'!AG:AG"),0),0)</calculatedColumnFormula>
    </tableColumn>
    <tableColumn id="14" name="子女教育">
      <calculatedColumnFormula array="1">IFERROR(_xlfn.XLOOKUP(B3,INDIRECT("'"&amp;$M$155&amp;"'!B:B"),INDIRECT("'"&amp;$M$155&amp;"'!AB:AB"),0),0)</calculatedColumnFormula>
    </tableColumn>
    <tableColumn id="15" name="住房贷款利息">
      <calculatedColumnFormula array="1">IFERROR(_xlfn.XLOOKUP(B3,INDIRECT("'"&amp;$M$155&amp;"'!B:B"),INDIRECT("'"&amp;$M$155&amp;"'!AD:AD"),0),0)</calculatedColumnFormula>
    </tableColumn>
    <tableColumn id="16" name="住房租金">
      <calculatedColumnFormula array="1">IFERROR(_xlfn.XLOOKUP(B3,INDIRECT("'"&amp;$M$155&amp;"'!B:B"),INDIRECT("'"&amp;$M$155&amp;"'!AE:AE"),0),0)</calculatedColumnFormula>
    </tableColumn>
    <tableColumn id="17" name="赡养老人">
      <calculatedColumnFormula array="1">IFERROR(_xlfn.XLOOKUP(B3,INDIRECT("'"&amp;$M$155&amp;"'!B:B"),INDIRECT("'"&amp;$M$155&amp;"'!AF:AF"),0),0)</calculatedColumnFormula>
    </tableColumn>
    <tableColumn id="18" name="专项附加扣除合计">
      <calculatedColumnFormula>SUM(N3:S3)</calculatedColumnFormula>
    </tableColumn>
    <tableColumn id="19" name="税前扣除项目合计">
      <calculatedColumnFormula>ROUND(SUM(M3:S3),2)</calculatedColumnFormula>
    </tableColumn>
    <tableColumn id="20" name="上月累计专项扣除合计">
      <calculatedColumnFormula array="1">IFERROR(_xlfn.XLOOKUP(B3,INDIRECT("'"&amp;$K$155&amp;"'!B:B"),INDIRECT("'"&amp;$K$155&amp;"'!Y:Y"),0),0)</calculatedColumnFormula>
    </tableColumn>
    <tableColumn id="21" name="累计扣除项目合计">
      <calculatedColumnFormula>U3+V3</calculatedColumnFormula>
    </tableColumn>
    <tableColumn id="22" name="上月累计收入">
      <calculatedColumnFormula array="1">IFERROR(_xlfn.XLOOKUP(B3,INDIRECT("'"&amp;$K$155&amp;"'!B:B"),INDIRECT("'"&amp;$K$155&amp;"'!Z:Z"),0),0)</calculatedColumnFormula>
    </tableColumn>
    <tableColumn id="23" name="累计收入">
      <calculatedColumnFormula>F3+X3</calculatedColumnFormula>
    </tableColumn>
    <tableColumn id="24" name="减除费用">
      <calculatedColumnFormula array="1">IFERROR(_xlfn.LET(_xlpm.v,_xlfn.XLOOKUP(B3,INDIRECT("'"&amp;$K$155&amp;"'!B:B"),INDIRECT("'"&amp;$K$155&amp;"'!AA:AA"),0),IF(_xlpm.v=60000,60000,_xlpm.v+5000)),0)</calculatedColumnFormula>
    </tableColumn>
    <tableColumn id="25" name="税前工资">
      <calculatedColumnFormula>ROUND(F3-M3,2)</calculatedColumnFormula>
    </tableColumn>
    <tableColumn id="26" name="累计计税部分">
      <calculatedColumnFormula>IF(ROUND(Y3-W3-Z3,2)&gt;0,ROUND(Y3-W3-Z3,2),0)</calculatedColumnFormula>
    </tableColumn>
    <tableColumn id="27" name="累计个税">
      <calculatedColumnFormula>ROUND(IF(AB3&gt;960000,AB3*0.45-181920,IF(AB3&gt;660000,AB3*0.35-85920,IF(AB3&gt;420000,AB3*0.3-52920,IF(AB3&gt;300000,AB3*0.25-31920,IF(AB3&gt;144000,AB3*0.2-16920,IF(AB3&gt;36000,AB3*0.1-2520,IF(AB3&gt;0,AB3*0.03,0))))))),2)</calculatedColumnFormula>
    </tableColumn>
    <tableColumn id="28" name="上月累计个税">
      <calculatedColumnFormula array="1">IFERROR(_xlfn.XLOOKUP(B3,INDIRECT("'"&amp;$K$155&amp;"'!B:B"),INDIRECT("'"&amp;$K$155&amp;"'!AD:AD"),0),0)</calculatedColumnFormula>
    </tableColumn>
    <tableColumn id="29" name="本月个税">
      <calculatedColumnFormula>ROUND(MAX(AC3-AD3,0),2)</calculatedColumnFormula>
    </tableColumn>
    <tableColumn id="30" name="实发工资">
      <calculatedColumnFormula>ROUND(AA3-AE3,2)</calculatedColumnFormula>
    </tableColumn>
    <tableColumn id="31" name="列1"/>
    <tableColumn id="32" name="列2"/>
    <tableColumn id="33" name="列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5_515" displayName="表5_515" ref="C2:AF6" totalsRowShown="0">
  <autoFilter xmlns:etc="http://www.wps.cn/officeDocument/2017/etCustomData" ref="C2:AF6" etc:filterBottomFollowUsedRange="0"/>
  <tableColumns count="30">
    <tableColumn id="1" name="起薪时间">
      <calculatedColumnFormula array="1">_xlfn.XLOOKUP(B3,INDIRECT("'"&amp;$A$1&amp;"'!B:B"),INDIRECT("'"&amp;$A$1&amp;"'!D:D"),"人员不存在",0,1)</calculatedColumnFormula>
    </tableColumn>
    <tableColumn id="2" name="月薪基数">
      <calculatedColumnFormula array="1">_xlfn.XLOOKUP(B3,INDIRECT("'"&amp;$A$1&amp;"'!B:B"),INDIRECT("'"&amp;$A$1&amp;"'!G:G"),"人员不存在",0,1)</calculatedColumnFormula>
    </tableColumn>
    <tableColumn id="3" name="系数">
      <calculatedColumnFormula>IFERROR(F3/D3,0)</calculatedColumnFormula>
    </tableColumn>
    <tableColumn id="4" name="实际应发工资">
      <calculatedColumnFormula array="1">_xlfn.XLOOKUP(B3,INDIRECT("'"&amp;$A$1&amp;"'!B:B"),INDIRECT("'"&amp;$A$1&amp;"'!Q:Q"),"人员不存在",0,1)</calculatedColumnFormula>
    </tableColumn>
    <tableColumn id="5" name="基本养老保险费">
      <calculatedColumnFormula>SUMIF(INDIRECT("'"&amp;$G$14&amp;"'!C5:C10"),B3,INDIRECT("'"&amp;$G$14&amp;"'!K5:K10"))</calculatedColumnFormula>
    </tableColumn>
    <tableColumn id="6" name="失业保险费">
      <calculatedColumnFormula>SUMIF(INDIRECT("'"&amp;$G$14&amp;"'!C5:C10"),B3,INDIRECT("'"&amp;$G$14&amp;"'!L5:L10"))</calculatedColumnFormula>
    </tableColumn>
    <tableColumn id="7" name="基本医疗保险费">
      <calculatedColumnFormula>SUMIF(INDIRECT("'"&amp;$G$14&amp;"'!C5:C10"),B3,INDIRECT("'"&amp;$G$14&amp;"'!M5:M10"))</calculatedColumnFormula>
    </tableColumn>
    <tableColumn id="8" name="大病保险费">
      <calculatedColumnFormula>SUMIF(INDIRECT("'"&amp;$G$14&amp;"'!C5:C10"),B3,INDIRECT("'"&amp;$G$14&amp;"'!N5:N10"))</calculatedColumnFormula>
    </tableColumn>
    <tableColumn id="9" name="社保合计">
      <calculatedColumnFormula>SUM(G3:J3)</calculatedColumnFormula>
    </tableColumn>
    <tableColumn id="10" name="住房公积金">
      <calculatedColumnFormula array="1">IFERROR(_xlfn.XLOOKUP(B3,INDIRECT("'"&amp;$I$14&amp;"'!B:B"),INDIRECT("'"&amp;$I$14&amp;"'!E:E"),0),0)</calculatedColumnFormula>
    </tableColumn>
    <tableColumn id="11" name="专项累计扣除">
      <calculatedColumnFormula>ROUND(SUM(K3:L3),2)</calculatedColumnFormula>
    </tableColumn>
    <tableColumn id="12" name="继续教育">
      <calculatedColumnFormula array="1">IFERROR(_xlfn.XLOOKUP(B3,INDIRECT("'"&amp;$M$14&amp;"'!B:B"),INDIRECT("'"&amp;$M$14&amp;"'!AC:AC"),0),0)</calculatedColumnFormula>
    </tableColumn>
    <tableColumn id="13" name="三岁以下婴幼儿">
      <calculatedColumnFormula array="1">IFERROR(_xlfn.XLOOKUP(B3,INDIRECT("'"&amp;$M$14&amp;"'!B:B"),INDIRECT("'"&amp;$M$14&amp;"'!AG:AG"),0),0)</calculatedColumnFormula>
    </tableColumn>
    <tableColumn id="14" name="子女教育">
      <calculatedColumnFormula array="1">IFERROR(_xlfn.XLOOKUP(B3,INDIRECT("'"&amp;$M$14&amp;"'!B:B"),INDIRECT("'"&amp;$M$14&amp;"'!AB:AB"),0),0)</calculatedColumnFormula>
    </tableColumn>
    <tableColumn id="15" name="住房贷款利息">
      <calculatedColumnFormula array="1">IFERROR(_xlfn.XLOOKUP(B3,INDIRECT("'"&amp;$M$14&amp;"'!B:B"),INDIRECT("'"&amp;$M$14&amp;"'!AD:AD"),0),0)</calculatedColumnFormula>
    </tableColumn>
    <tableColumn id="16" name="住房租金">
      <calculatedColumnFormula array="1">IFERROR(_xlfn.XLOOKUP(B3,INDIRECT("'"&amp;$M$14&amp;"'!B:B"),INDIRECT("'"&amp;$M$14&amp;"'!AE:AE"),0),0)</calculatedColumnFormula>
    </tableColumn>
    <tableColumn id="17" name="赡养老人">
      <calculatedColumnFormula array="1">IFERROR(_xlfn.XLOOKUP(B3,INDIRECT("'"&amp;$M$14&amp;"'!B:B"),INDIRECT("'"&amp;$M$14&amp;"'!AF:AF"),0),0)</calculatedColumnFormula>
    </tableColumn>
    <tableColumn id="18" name="专项附加扣除合计">
      <calculatedColumnFormula>SUM(N3:S3)</calculatedColumnFormula>
    </tableColumn>
    <tableColumn id="19" name="税前扣除项目合计">
      <calculatedColumnFormula>ROUND(SUM(M3:S3),2)</calculatedColumnFormula>
    </tableColumn>
    <tableColumn id="20" name="上月累计专项扣除合计">
      <calculatedColumnFormula array="1">IFERROR(_xlfn.XLOOKUP(B3,INDIRECT("'"&amp;$K$14&amp;"'!B:B"),INDIRECT("'"&amp;$K$14&amp;"'!Y:Y"),0),0)</calculatedColumnFormula>
    </tableColumn>
    <tableColumn id="21" name="累计扣除项目合计">
      <calculatedColumnFormula>U3+V3</calculatedColumnFormula>
    </tableColumn>
    <tableColumn id="22" name="上月累计收入">
      <calculatedColumnFormula array="1">IFERROR(_xlfn.XLOOKUP(B3,INDIRECT("'"&amp;$K$14&amp;"'!B:B"),INDIRECT("'"&amp;$K$14&amp;"'!Z:Z"),0),0)</calculatedColumnFormula>
    </tableColumn>
    <tableColumn id="23" name="累计收入">
      <calculatedColumnFormula>F3+X3</calculatedColumnFormula>
    </tableColumn>
    <tableColumn id="24" name="减除费用">
      <calculatedColumnFormula array="1">IFERROR(_xlfn.LET(_xlpm.v,_xlfn.XLOOKUP(B3,INDIRECT("'"&amp;$K$14&amp;"'!B:B"),INDIRECT("'"&amp;$K$14&amp;"'!AA:AA"),0),IF(_xlpm.v=60000,60000,_xlpm.v+5000)),0)</calculatedColumnFormula>
    </tableColumn>
    <tableColumn id="25" name="税前工资">
      <calculatedColumnFormula>ROUND(F3-M3,2)</calculatedColumnFormula>
    </tableColumn>
    <tableColumn id="26" name="累计计税部分">
      <calculatedColumnFormula>IF(ROUND(Y3-W3-Z3,2)&gt;0,ROUND(Y3-W3-Z3,2),0)</calculatedColumnFormula>
    </tableColumn>
    <tableColumn id="27" name="累计个税">
      <calculatedColumnFormula>ROUND(IF(AB3&gt;960000,AB3*0.45-181920,IF(AB3&gt;660000,AB3*0.35-85920,IF(AB3&gt;420000,AB3*0.3-52920,IF(AB3&gt;300000,AB3*0.25-31920,IF(AB3&gt;144000,AB3*0.2-16920,IF(AB3&gt;36000,AB3*0.1-2520,IF(AB3&gt;0,AB3*0.03,0))))))),2)</calculatedColumnFormula>
    </tableColumn>
    <tableColumn id="28" name="上月累计个税">
      <calculatedColumnFormula array="1">IFERROR(_xlfn.XLOOKUP(B3,INDIRECT("'"&amp;$K$14&amp;"'!B:B"),INDIRECT("'"&amp;$K$14&amp;"'!AD:AD"),0),0)</calculatedColumnFormula>
    </tableColumn>
    <tableColumn id="29" name="本月个税">
      <calculatedColumnFormula>ROUND(MAX(AC3-AD3,0),2)</calculatedColumnFormula>
    </tableColumn>
    <tableColumn id="30" name="实发工资">
      <calculatedColumnFormula>ROUND(AA3-AE3,2)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表9_1118" displayName="表9_1118" ref="A1:M190" totalsRowShown="0">
  <autoFilter xmlns:etc="http://www.wps.cn/officeDocument/2017/etCustomData" ref="A1:M190" etc:filterBottomFollowUsedRange="0"/>
  <tableColumns count="13">
    <tableColumn id="1" name="姓名"/>
    <tableColumn id="2" name="基本工资">
      <calculatedColumnFormula array="1">IFERROR(_xlfn.XLOOKUP(A2,INDIRECT("'"&amp;$Q$3&amp;"'!B:B"),INDIRECT("'"&amp;$Q$3&amp;"'!H:H"),"无"),"表名错误")</calculatedColumnFormula>
    </tableColumn>
    <tableColumn id="3" name="绩效薪资基数"/>
    <tableColumn id="4" name="绩效等级"/>
    <tableColumn id="5" name="绩效薪资"/>
    <tableColumn id="6" name="加班薪资"/>
    <tableColumn id="7" name="考勤补扣"/>
    <tableColumn id="8" name="其他补扣"/>
    <tableColumn id="9" name="实际应发工资"/>
    <tableColumn id="10" name="社保合计">
      <calculatedColumnFormula array="1">SUM(SUMIF(INDIRECT("'"&amp;$Q$4:$Q$6&amp;"'!B:B"),A2,INDIRECT("'"&amp;$Q$4:$Q$6&amp;"'!K:K")))</calculatedColumnFormula>
    </tableColumn>
    <tableColumn id="11" name="住房公积金">
      <calculatedColumnFormula array="1">SUM(SUMIF(INDIRECT("'"&amp;$Q$4:$Q$6&amp;"'!B:B"),A2,INDIRECT("'"&amp;$Q$4:$Q$6&amp;"'!L:L")))</calculatedColumnFormula>
    </tableColumn>
    <tableColumn id="12" name="个人所得税">
      <calculatedColumnFormula array="1">SUM(SUMIF(INDIRECT("'"&amp;$Q$4:$Q$6&amp;"'!B:B"),A2,INDIRECT("'"&amp;$Q$4:$Q$6&amp;"'!AE:AE")))</calculatedColumnFormula>
    </tableColumn>
    <tableColumn id="13" name="实发金额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表3_1319" displayName="表3_1319" ref="A1:M195" totalsRowShown="0">
  <autoFilter xmlns:etc="http://www.wps.cn/officeDocument/2017/etCustomData" ref="A1:M195" etc:filterBottomFollowUsedRange="0"/>
  <tableColumns count="13">
    <tableColumn id="1" name="序号"/>
    <tableColumn id="2" name="姓名"/>
    <tableColumn id="3" name="月工资总额（应发）"/>
    <tableColumn id="4" name="月工资总额（实发）"/>
    <tableColumn id="5" name="社保费用（公司）"/>
    <tableColumn id="6" name="社保费用（个人）"/>
    <tableColumn id="7" name="公积金费用（公司）"/>
    <tableColumn id="8" name="公积金费用（个人）"/>
    <tableColumn id="9" name="个人所得税"/>
    <tableColumn id="10" name="其他"/>
    <tableColumn id="11" name="合计"/>
    <tableColumn id="12" name="列1"/>
    <tableColumn id="13" name="列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0"/>
  <sheetViews>
    <sheetView tabSelected="1" zoomScale="60" zoomScaleNormal="60" workbookViewId="0">
      <pane xSplit="2" ySplit="2" topLeftCell="C3" activePane="bottomRight" state="frozen"/>
      <selection/>
      <selection pane="topRight"/>
      <selection pane="bottomLeft"/>
      <selection pane="bottomRight" activeCell="B3" sqref="B3:B190"/>
    </sheetView>
  </sheetViews>
  <sheetFormatPr defaultColWidth="9" defaultRowHeight="19.05" customHeight="1"/>
  <cols>
    <col min="1" max="1" width="6.80555555555556" style="78" customWidth="1"/>
    <col min="2" max="2" width="9.84259259259259" style="78" customWidth="1"/>
    <col min="3" max="3" width="12.2222222222222" style="78" customWidth="1"/>
    <col min="4" max="4" width="16.1111111111111" style="289" customWidth="1"/>
    <col min="5" max="5" width="16.1111111111111" style="91" customWidth="1"/>
    <col min="6" max="6" width="16.1111111111111" style="290" customWidth="1"/>
    <col min="7" max="8" width="16.1111111111111" style="291" customWidth="1"/>
    <col min="9" max="15" width="17.8888888888889" style="78" customWidth="1"/>
    <col min="16" max="16" width="12.8888888888889" style="78" customWidth="1"/>
    <col min="17" max="19" width="15.5555555555556" style="78" customWidth="1"/>
    <col min="20" max="20" width="15.5555555555556" style="292" customWidth="1"/>
    <col min="21" max="21" width="102.888888888889" style="293" customWidth="1"/>
    <col min="22" max="24" width="15.2222222222222" style="78" customWidth="1"/>
    <col min="25" max="16384" width="9" style="78"/>
  </cols>
  <sheetData>
    <row r="1" s="78" customFormat="1" customHeight="1" spans="1:24">
      <c r="A1" s="294" t="s">
        <v>0</v>
      </c>
      <c r="B1" s="294"/>
      <c r="C1" s="294"/>
      <c r="D1" s="294"/>
      <c r="E1" s="295"/>
      <c r="F1" s="296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7"/>
      <c r="S1" s="297"/>
      <c r="T1" s="298"/>
      <c r="U1" s="299"/>
      <c r="V1" s="299"/>
      <c r="W1" s="299"/>
      <c r="X1" s="299"/>
    </row>
    <row r="2" s="78" customFormat="1" customHeight="1" spans="1:24">
      <c r="A2" s="86" t="s">
        <v>1</v>
      </c>
      <c r="B2" s="86" t="s">
        <v>2</v>
      </c>
      <c r="C2" s="86" t="s">
        <v>3</v>
      </c>
      <c r="D2" s="300" t="s">
        <v>4</v>
      </c>
      <c r="E2" s="301" t="s">
        <v>5</v>
      </c>
      <c r="F2" s="302" t="s">
        <v>6</v>
      </c>
      <c r="G2" s="303" t="s">
        <v>7</v>
      </c>
      <c r="H2" s="302" t="s">
        <v>8</v>
      </c>
      <c r="I2" s="86" t="s">
        <v>9</v>
      </c>
      <c r="J2" s="86" t="s">
        <v>10</v>
      </c>
      <c r="K2" s="86" t="s">
        <v>11</v>
      </c>
      <c r="L2" s="86" t="s">
        <v>12</v>
      </c>
      <c r="M2" s="86" t="s">
        <v>13</v>
      </c>
      <c r="N2" s="86" t="s">
        <v>14</v>
      </c>
      <c r="O2" s="86" t="s">
        <v>15</v>
      </c>
      <c r="P2" s="86" t="s">
        <v>16</v>
      </c>
      <c r="Q2" s="86" t="s">
        <v>17</v>
      </c>
      <c r="R2" s="100" t="s">
        <v>18</v>
      </c>
      <c r="S2" s="100" t="s">
        <v>19</v>
      </c>
      <c r="T2" s="304" t="s">
        <v>20</v>
      </c>
      <c r="U2" s="299"/>
      <c r="V2" s="299"/>
      <c r="W2" s="299"/>
      <c r="X2" s="299"/>
    </row>
    <row r="3" s="78" customFormat="1" customHeight="1" spans="1:24">
      <c r="A3" s="86">
        <f t="shared" ref="A3:A15" si="0">ROW(A3)-2</f>
        <v>1</v>
      </c>
      <c r="B3" s="86" t="s">
        <v>21</v>
      </c>
      <c r="C3" s="86" t="s">
        <v>22</v>
      </c>
      <c r="D3" s="300">
        <v>44713</v>
      </c>
      <c r="E3" s="301">
        <v>10000</v>
      </c>
      <c r="F3" s="302">
        <f t="shared" ref="F3:F66" si="1">E3-G3</f>
        <v>0</v>
      </c>
      <c r="G3" s="303">
        <v>10000</v>
      </c>
      <c r="H3" s="303">
        <f t="shared" ref="H3:H66" si="2">G3-I3</f>
        <v>0</v>
      </c>
      <c r="I3" s="301">
        <f t="shared" ref="I3:I15" si="3">G3</f>
        <v>10000</v>
      </c>
      <c r="J3" s="301" t="s">
        <v>23</v>
      </c>
      <c r="K3" s="301" cm="1">
        <f t="array" ref="K3">ROUND(_xlfn.IFS(OR(J3="南京大学",J3="BOSS",J3="实习生",J3="人力劳务"),I3,J3="部门负责人",I3*0.6,J3="员工",I3*0.7),2)</f>
        <v>10000</v>
      </c>
      <c r="L3" s="301" cm="1">
        <f t="array" ref="L3">ROUND(_xlfn.IFS(OR(J3="南京大学",J3="BOSS",J3="实习生",J3="人力劳务"),I3*0,J3="部门负责人",I3*0.4,J3="员工",I3*0.3),2)</f>
        <v>0</v>
      </c>
      <c r="M3" s="301" t="s">
        <v>24</v>
      </c>
      <c r="N3" s="301" cm="1">
        <f t="array" ref="N3">ROUND(_xlfn.IFS(M3="A",L3*1.5,M3="B",L3*1.2,M3="C",L3*1,M3="D",L3*0.8,M3="E",L3*0.6,M3="无等级",L3*0),2)</f>
        <v>0</v>
      </c>
      <c r="O3" s="301">
        <f t="shared" ref="O3:O66" si="4">ROUND(K3+N3,2)</f>
        <v>10000</v>
      </c>
      <c r="P3" s="301">
        <v>0</v>
      </c>
      <c r="Q3" s="301">
        <f t="shared" ref="Q3:Q66" si="5">ROUND(O3+P3,2)</f>
        <v>10000</v>
      </c>
      <c r="R3" s="305">
        <f t="shared" ref="R3:R66" si="6">O3-I3</f>
        <v>0</v>
      </c>
      <c r="S3" s="305"/>
      <c r="T3" s="304"/>
      <c r="U3" s="306"/>
      <c r="V3" s="307"/>
      <c r="W3" s="307"/>
      <c r="X3" s="307"/>
    </row>
    <row r="4" s="78" customFormat="1" customHeight="1" spans="1:24">
      <c r="A4" s="86">
        <f t="shared" si="0"/>
        <v>2</v>
      </c>
      <c r="B4" s="86" t="s">
        <v>25</v>
      </c>
      <c r="C4" s="86" t="s">
        <v>22</v>
      </c>
      <c r="D4" s="300">
        <v>44805</v>
      </c>
      <c r="E4" s="301">
        <v>10000</v>
      </c>
      <c r="F4" s="302">
        <f t="shared" si="1"/>
        <v>0</v>
      </c>
      <c r="G4" s="303">
        <v>10000</v>
      </c>
      <c r="H4" s="303">
        <f t="shared" si="2"/>
        <v>0</v>
      </c>
      <c r="I4" s="301">
        <f t="shared" si="3"/>
        <v>10000</v>
      </c>
      <c r="J4" s="301" t="s">
        <v>23</v>
      </c>
      <c r="K4" s="301" cm="1">
        <f t="array" ref="K4">ROUND(_xlfn.IFS(OR(J4="南京大学",J4="BOSS",J4="实习生",J4="人力劳务"),I4,J4="部门负责人",I4*0.6,J4="员工",I4*0.7),2)</f>
        <v>10000</v>
      </c>
      <c r="L4" s="301" cm="1">
        <f t="array" ref="L4">ROUND(_xlfn.IFS(OR(J4="南京大学",J4="BOSS",J4="实习生",J4="人力劳务"),I4*0,J4="部门负责人",I4*0.4,J4="员工",I4*0.3),2)</f>
        <v>0</v>
      </c>
      <c r="M4" s="301" t="s">
        <v>24</v>
      </c>
      <c r="N4" s="301" cm="1">
        <f t="array" ref="N4">ROUND(_xlfn.IFS(M4="A",L4*1.5,M4="B",L4*1.2,M4="C",L4*1,M4="D",L4*0.8,M4="E",L4*0.6,M4="无等级",L4*0),2)</f>
        <v>0</v>
      </c>
      <c r="O4" s="301">
        <f t="shared" si="4"/>
        <v>10000</v>
      </c>
      <c r="P4" s="301">
        <v>0</v>
      </c>
      <c r="Q4" s="301">
        <f t="shared" si="5"/>
        <v>10000</v>
      </c>
      <c r="R4" s="305">
        <f t="shared" si="6"/>
        <v>0</v>
      </c>
      <c r="S4" s="305"/>
      <c r="T4" s="304"/>
      <c r="U4" s="308"/>
      <c r="V4" s="307"/>
      <c r="W4" s="307"/>
      <c r="X4" s="307"/>
    </row>
    <row r="5" s="78" customFormat="1" customHeight="1" spans="1:24">
      <c r="A5" s="86">
        <f t="shared" si="0"/>
        <v>3</v>
      </c>
      <c r="B5" s="86" t="s">
        <v>26</v>
      </c>
      <c r="C5" s="86" t="s">
        <v>22</v>
      </c>
      <c r="D5" s="300">
        <v>44958</v>
      </c>
      <c r="E5" s="301">
        <v>10000</v>
      </c>
      <c r="F5" s="302">
        <f t="shared" si="1"/>
        <v>0</v>
      </c>
      <c r="G5" s="303">
        <v>10000</v>
      </c>
      <c r="H5" s="303">
        <f t="shared" si="2"/>
        <v>0</v>
      </c>
      <c r="I5" s="301">
        <f t="shared" si="3"/>
        <v>10000</v>
      </c>
      <c r="J5" s="301" t="s">
        <v>23</v>
      </c>
      <c r="K5" s="301" cm="1">
        <f t="array" ref="K5">ROUND(_xlfn.IFS(OR(J5="南京大学",J5="BOSS",J5="实习生",J5="人力劳务"),I5,J5="部门负责人",I5*0.6,J5="员工",I5*0.7),2)</f>
        <v>10000</v>
      </c>
      <c r="L5" s="301" cm="1">
        <f t="array" ref="L5">ROUND(_xlfn.IFS(OR(J5="南京大学",J5="BOSS",J5="实习生",J5="人力劳务"),I5*0,J5="部门负责人",I5*0.4,J5="员工",I5*0.3),2)</f>
        <v>0</v>
      </c>
      <c r="M5" s="301" t="s">
        <v>24</v>
      </c>
      <c r="N5" s="301" cm="1">
        <f t="array" ref="N5">ROUND(_xlfn.IFS(M5="A",L5*1.5,M5="B",L5*1.2,M5="C",L5*1,M5="D",L5*0.8,M5="E",L5*0.6,M5="无等级",L5*0),2)</f>
        <v>0</v>
      </c>
      <c r="O5" s="301">
        <f t="shared" si="4"/>
        <v>10000</v>
      </c>
      <c r="P5" s="301">
        <v>0</v>
      </c>
      <c r="Q5" s="301">
        <f t="shared" si="5"/>
        <v>10000</v>
      </c>
      <c r="R5" s="305">
        <f t="shared" si="6"/>
        <v>0</v>
      </c>
      <c r="S5" s="305"/>
      <c r="T5" s="304"/>
      <c r="U5" s="308"/>
      <c r="V5" s="307"/>
      <c r="W5" s="307"/>
      <c r="X5" s="307"/>
    </row>
    <row r="6" s="78" customFormat="1" customHeight="1" spans="1:24">
      <c r="A6" s="86">
        <f t="shared" si="0"/>
        <v>4</v>
      </c>
      <c r="B6" s="86" t="s">
        <v>27</v>
      </c>
      <c r="C6" s="86" t="s">
        <v>22</v>
      </c>
      <c r="D6" s="300">
        <v>44986</v>
      </c>
      <c r="E6" s="301">
        <v>10000</v>
      </c>
      <c r="F6" s="302">
        <f t="shared" si="1"/>
        <v>0</v>
      </c>
      <c r="G6" s="303">
        <v>10000</v>
      </c>
      <c r="H6" s="303">
        <f t="shared" si="2"/>
        <v>0</v>
      </c>
      <c r="I6" s="301">
        <f t="shared" si="3"/>
        <v>10000</v>
      </c>
      <c r="J6" s="301" t="s">
        <v>23</v>
      </c>
      <c r="K6" s="301" cm="1">
        <f t="array" ref="K6">ROUND(_xlfn.IFS(OR(J6="南京大学",J6="BOSS",J6="实习生",J6="人力劳务"),I6,J6="部门负责人",I6*0.6,J6="员工",I6*0.7),2)</f>
        <v>10000</v>
      </c>
      <c r="L6" s="301" cm="1">
        <f t="array" ref="L6">ROUND(_xlfn.IFS(OR(J6="南京大学",J6="BOSS",J6="实习生",J6="人力劳务"),I6*0,J6="部门负责人",I6*0.4,J6="员工",I6*0.3),2)</f>
        <v>0</v>
      </c>
      <c r="M6" s="301" t="s">
        <v>24</v>
      </c>
      <c r="N6" s="301" cm="1">
        <f t="array" ref="N6">ROUND(_xlfn.IFS(M6="A",L6*1.5,M6="B",L6*1.2,M6="C",L6*1,M6="D",L6*0.8,M6="E",L6*0.6,M6="无等级",L6*0),2)</f>
        <v>0</v>
      </c>
      <c r="O6" s="301">
        <f t="shared" si="4"/>
        <v>10000</v>
      </c>
      <c r="P6" s="301">
        <v>0</v>
      </c>
      <c r="Q6" s="301">
        <f t="shared" si="5"/>
        <v>10000</v>
      </c>
      <c r="R6" s="305">
        <f t="shared" si="6"/>
        <v>0</v>
      </c>
      <c r="S6" s="305"/>
      <c r="T6" s="304"/>
      <c r="U6" s="308"/>
      <c r="V6" s="307"/>
      <c r="W6" s="307"/>
      <c r="X6" s="307"/>
    </row>
    <row r="7" s="78" customFormat="1" customHeight="1" spans="1:24">
      <c r="A7" s="86">
        <f t="shared" si="0"/>
        <v>5</v>
      </c>
      <c r="B7" s="86" t="s">
        <v>28</v>
      </c>
      <c r="C7" s="86" t="s">
        <v>22</v>
      </c>
      <c r="D7" s="300">
        <v>45231</v>
      </c>
      <c r="E7" s="301">
        <v>10000</v>
      </c>
      <c r="F7" s="302">
        <f t="shared" si="1"/>
        <v>0</v>
      </c>
      <c r="G7" s="303">
        <v>10000</v>
      </c>
      <c r="H7" s="303">
        <f t="shared" si="2"/>
        <v>0</v>
      </c>
      <c r="I7" s="301">
        <f t="shared" si="3"/>
        <v>10000</v>
      </c>
      <c r="J7" s="301" t="s">
        <v>23</v>
      </c>
      <c r="K7" s="301" cm="1">
        <f t="array" ref="K7">ROUND(_xlfn.IFS(OR(J7="南京大学",J7="BOSS",J7="实习生",J7="人力劳务"),I7,J7="部门负责人",I7*0.6,J7="员工",I7*0.7),2)</f>
        <v>10000</v>
      </c>
      <c r="L7" s="301" cm="1">
        <f t="array" ref="L7">ROUND(_xlfn.IFS(OR(J7="南京大学",J7="BOSS",J7="实习生",J7="人力劳务"),I7*0,J7="部门负责人",I7*0.4,J7="员工",I7*0.3),2)</f>
        <v>0</v>
      </c>
      <c r="M7" s="301" t="s">
        <v>24</v>
      </c>
      <c r="N7" s="301" cm="1">
        <f t="array" ref="N7">ROUND(_xlfn.IFS(M7="A",L7*1.5,M7="B",L7*1.2,M7="C",L7*1,M7="D",L7*0.8,M7="E",L7*0.6,M7="无等级",L7*0),2)</f>
        <v>0</v>
      </c>
      <c r="O7" s="301">
        <f t="shared" si="4"/>
        <v>10000</v>
      </c>
      <c r="P7" s="301">
        <v>0</v>
      </c>
      <c r="Q7" s="301">
        <f t="shared" si="5"/>
        <v>10000</v>
      </c>
      <c r="R7" s="305">
        <f t="shared" si="6"/>
        <v>0</v>
      </c>
      <c r="S7" s="305"/>
      <c r="T7" s="304"/>
      <c r="U7" s="309"/>
    </row>
    <row r="8" s="78" customFormat="1" customHeight="1" spans="1:24">
      <c r="A8" s="86">
        <f t="shared" si="0"/>
        <v>6</v>
      </c>
      <c r="B8" s="86" t="s">
        <v>29</v>
      </c>
      <c r="C8" s="86" t="s">
        <v>22</v>
      </c>
      <c r="D8" s="300">
        <v>45658</v>
      </c>
      <c r="E8" s="301">
        <v>10000</v>
      </c>
      <c r="F8" s="302">
        <f t="shared" si="1"/>
        <v>0</v>
      </c>
      <c r="G8" s="303">
        <v>10000</v>
      </c>
      <c r="H8" s="303">
        <f t="shared" si="2"/>
        <v>0</v>
      </c>
      <c r="I8" s="301">
        <f t="shared" si="3"/>
        <v>10000</v>
      </c>
      <c r="J8" s="301" t="s">
        <v>23</v>
      </c>
      <c r="K8" s="301" cm="1">
        <f t="array" ref="K8">ROUND(_xlfn.IFS(OR(J8="南京大学",J8="BOSS",J8="实习生",J8="人力劳务"),I8,J8="部门负责人",I8*0.6,J8="员工",I8*0.7),2)</f>
        <v>10000</v>
      </c>
      <c r="L8" s="301" cm="1">
        <f t="array" ref="L8">ROUND(_xlfn.IFS(OR(J8="南京大学",J8="BOSS",J8="实习生",J8="人力劳务"),I8*0,J8="部门负责人",I8*0.4,J8="员工",I8*0.3),2)</f>
        <v>0</v>
      </c>
      <c r="M8" s="301" t="s">
        <v>24</v>
      </c>
      <c r="N8" s="301" cm="1">
        <f t="array" ref="N8">ROUND(_xlfn.IFS(M8="A",L8*1.5,M8="B",L8*1.2,M8="C",L8*1,M8="D",L8*0.8,M8="E",L8*0.6,M8="无等级",L8*0),2)</f>
        <v>0</v>
      </c>
      <c r="O8" s="301">
        <f t="shared" si="4"/>
        <v>10000</v>
      </c>
      <c r="P8" s="301">
        <v>0</v>
      </c>
      <c r="Q8" s="301">
        <f t="shared" si="5"/>
        <v>10000</v>
      </c>
      <c r="R8" s="305">
        <f t="shared" si="6"/>
        <v>0</v>
      </c>
      <c r="S8" s="305"/>
      <c r="T8" s="304"/>
      <c r="U8" s="309"/>
    </row>
    <row r="9" s="78" customFormat="1" customHeight="1" spans="1:24">
      <c r="A9" s="86">
        <f t="shared" si="0"/>
        <v>7</v>
      </c>
      <c r="B9" s="86" t="s">
        <v>30</v>
      </c>
      <c r="C9" s="86" t="s">
        <v>22</v>
      </c>
      <c r="D9" s="300">
        <v>45658</v>
      </c>
      <c r="E9" s="301">
        <v>10000</v>
      </c>
      <c r="F9" s="302">
        <f t="shared" si="1"/>
        <v>0</v>
      </c>
      <c r="G9" s="303">
        <v>10000</v>
      </c>
      <c r="H9" s="303">
        <f t="shared" si="2"/>
        <v>0</v>
      </c>
      <c r="I9" s="301">
        <f t="shared" si="3"/>
        <v>10000</v>
      </c>
      <c r="J9" s="301" t="s">
        <v>23</v>
      </c>
      <c r="K9" s="301" cm="1">
        <f t="array" ref="K9">ROUND(_xlfn.IFS(OR(J9="南京大学",J9="BOSS",J9="实习生",J9="人力劳务"),I9,J9="部门负责人",I9*0.6,J9="员工",I9*0.7),2)</f>
        <v>10000</v>
      </c>
      <c r="L9" s="301" cm="1">
        <f t="array" ref="L9">ROUND(_xlfn.IFS(OR(J9="南京大学",J9="BOSS",J9="实习生",J9="人力劳务"),I9*0,J9="部门负责人",I9*0.4,J9="员工",I9*0.3),2)</f>
        <v>0</v>
      </c>
      <c r="M9" s="301" t="s">
        <v>24</v>
      </c>
      <c r="N9" s="301" cm="1">
        <f t="array" ref="N9">ROUND(_xlfn.IFS(M9="A",L9*1.5,M9="B",L9*1.2,M9="C",L9*1,M9="D",L9*0.8,M9="E",L9*0.6,M9="无等级",L9*0),2)</f>
        <v>0</v>
      </c>
      <c r="O9" s="301">
        <f t="shared" si="4"/>
        <v>10000</v>
      </c>
      <c r="P9" s="301">
        <v>0</v>
      </c>
      <c r="Q9" s="301">
        <f t="shared" si="5"/>
        <v>10000</v>
      </c>
      <c r="R9" s="305">
        <f t="shared" si="6"/>
        <v>0</v>
      </c>
      <c r="S9" s="305"/>
      <c r="T9" s="304"/>
      <c r="U9" s="309"/>
    </row>
    <row r="10" s="78" customFormat="1" customHeight="1" spans="1:24">
      <c r="A10" s="86">
        <f t="shared" si="0"/>
        <v>8</v>
      </c>
      <c r="B10" s="86" t="s">
        <v>31</v>
      </c>
      <c r="C10" s="86" t="s">
        <v>22</v>
      </c>
      <c r="D10" s="300">
        <v>45809</v>
      </c>
      <c r="E10" s="301">
        <v>10000</v>
      </c>
      <c r="F10" s="302">
        <f t="shared" si="1"/>
        <v>0</v>
      </c>
      <c r="G10" s="303">
        <v>10000</v>
      </c>
      <c r="H10" s="303">
        <f t="shared" si="2"/>
        <v>0</v>
      </c>
      <c r="I10" s="301">
        <f t="shared" si="3"/>
        <v>10000</v>
      </c>
      <c r="J10" s="301" t="s">
        <v>23</v>
      </c>
      <c r="K10" s="301" cm="1">
        <f t="array" ref="K10">ROUND(_xlfn.IFS(OR(J10="南京大学",J10="BOSS",J10="实习生",J10="人力劳务"),I10,J10="部门负责人",I10*0.6,J10="员工",I10*0.7),2)</f>
        <v>10000</v>
      </c>
      <c r="L10" s="301" cm="1">
        <f t="array" ref="L10">ROUND(_xlfn.IFS(OR(J10="南京大学",J10="BOSS",J10="实习生",J10="人力劳务"),I10*0,J10="部门负责人",I10*0.4,J10="员工",I10*0.3),2)</f>
        <v>0</v>
      </c>
      <c r="M10" s="301" t="s">
        <v>24</v>
      </c>
      <c r="N10" s="301" cm="1">
        <f t="array" ref="N10">ROUND(_xlfn.IFS(M10="A",L10*1.5,M10="B",L10*1.2,M10="C",L10*1,M10="D",L10*0.8,M10="E",L10*0.6,M10="无等级",L10*0),2)</f>
        <v>0</v>
      </c>
      <c r="O10" s="301">
        <f t="shared" si="4"/>
        <v>10000</v>
      </c>
      <c r="P10" s="301">
        <v>0</v>
      </c>
      <c r="Q10" s="301">
        <f t="shared" si="5"/>
        <v>10000</v>
      </c>
      <c r="R10" s="305">
        <f t="shared" si="6"/>
        <v>0</v>
      </c>
      <c r="S10" s="305"/>
      <c r="T10" s="304"/>
      <c r="U10" s="309"/>
    </row>
    <row r="11" s="78" customFormat="1" customHeight="1" spans="1:24">
      <c r="A11" s="86">
        <f t="shared" si="0"/>
        <v>9</v>
      </c>
      <c r="B11" s="86" t="s">
        <v>32</v>
      </c>
      <c r="C11" s="86" t="s">
        <v>22</v>
      </c>
      <c r="D11" s="300">
        <v>45809</v>
      </c>
      <c r="E11" s="301">
        <v>10000</v>
      </c>
      <c r="F11" s="302">
        <f t="shared" si="1"/>
        <v>0</v>
      </c>
      <c r="G11" s="303">
        <v>10000</v>
      </c>
      <c r="H11" s="303">
        <f t="shared" si="2"/>
        <v>0</v>
      </c>
      <c r="I11" s="301">
        <f t="shared" si="3"/>
        <v>10000</v>
      </c>
      <c r="J11" s="301" t="s">
        <v>23</v>
      </c>
      <c r="K11" s="301" cm="1">
        <f t="array" ref="K11">ROUND(_xlfn.IFS(OR(J11="南京大学",J11="BOSS",J11="实习生",J11="人力劳务"),I11,J11="部门负责人",I11*0.6,J11="员工",I11*0.7),2)</f>
        <v>10000</v>
      </c>
      <c r="L11" s="301" cm="1">
        <f t="array" ref="L11">ROUND(_xlfn.IFS(OR(J11="南京大学",J11="BOSS",J11="实习生",J11="人力劳务"),I11*0,J11="部门负责人",I11*0.4,J11="员工",I11*0.3),2)</f>
        <v>0</v>
      </c>
      <c r="M11" s="301" t="s">
        <v>24</v>
      </c>
      <c r="N11" s="301" cm="1">
        <f t="array" ref="N11">ROUND(_xlfn.IFS(M11="A",L11*1.5,M11="B",L11*1.2,M11="C",L11*1,M11="D",L11*0.8,M11="E",L11*0.6,M11="无等级",L11*0),2)</f>
        <v>0</v>
      </c>
      <c r="O11" s="301">
        <f t="shared" si="4"/>
        <v>10000</v>
      </c>
      <c r="P11" s="301">
        <v>0</v>
      </c>
      <c r="Q11" s="301">
        <f t="shared" si="5"/>
        <v>10000</v>
      </c>
      <c r="R11" s="305">
        <f t="shared" si="6"/>
        <v>0</v>
      </c>
      <c r="S11" s="305"/>
      <c r="T11" s="304"/>
      <c r="U11" s="309"/>
    </row>
    <row r="12" s="78" customFormat="1" customHeight="1" spans="1:24">
      <c r="A12" s="86">
        <f t="shared" si="0"/>
        <v>10</v>
      </c>
      <c r="B12" s="86" t="s">
        <v>33</v>
      </c>
      <c r="C12" s="86" t="s">
        <v>22</v>
      </c>
      <c r="D12" s="300">
        <v>45870</v>
      </c>
      <c r="E12" s="301">
        <v>10000</v>
      </c>
      <c r="F12" s="302">
        <f t="shared" si="1"/>
        <v>0</v>
      </c>
      <c r="G12" s="303">
        <v>10000</v>
      </c>
      <c r="H12" s="303">
        <f t="shared" si="2"/>
        <v>0</v>
      </c>
      <c r="I12" s="301">
        <f t="shared" si="3"/>
        <v>10000</v>
      </c>
      <c r="J12" s="301" t="s">
        <v>23</v>
      </c>
      <c r="K12" s="301" cm="1">
        <f t="array" ref="K12">ROUND(_xlfn.IFS(OR(J12="南京大学",J12="BOSS",J12="实习生",J12="人力劳务"),I12,J12="部门负责人",I12*0.6,J12="员工",I12*0.7),2)</f>
        <v>10000</v>
      </c>
      <c r="L12" s="301" cm="1">
        <f t="array" ref="L12">ROUND(_xlfn.IFS(OR(J12="南京大学",J12="BOSS",J12="实习生",J12="人力劳务"),I12*0,J12="部门负责人",I12*0.4,J12="员工",I12*0.3),2)</f>
        <v>0</v>
      </c>
      <c r="M12" s="301" t="s">
        <v>24</v>
      </c>
      <c r="N12" s="301" cm="1">
        <f t="array" ref="N12">ROUND(_xlfn.IFS(M12="A",L12*1.5,M12="B",L12*1.2,M12="C",L12*1,M12="D",L12*0.8,M12="E",L12*0.6,M12="无等级",L12*0),2)</f>
        <v>0</v>
      </c>
      <c r="O12" s="301">
        <f t="shared" si="4"/>
        <v>10000</v>
      </c>
      <c r="P12" s="301">
        <v>0</v>
      </c>
      <c r="Q12" s="301">
        <f t="shared" si="5"/>
        <v>10000</v>
      </c>
      <c r="R12" s="305">
        <f t="shared" si="6"/>
        <v>0</v>
      </c>
      <c r="S12" s="305"/>
      <c r="T12" s="304"/>
      <c r="U12" s="309"/>
    </row>
    <row r="13" s="78" customFormat="1" customHeight="1" spans="1:24">
      <c r="A13" s="86">
        <f t="shared" si="0"/>
        <v>11</v>
      </c>
      <c r="B13" s="86" t="s">
        <v>34</v>
      </c>
      <c r="C13" s="86" t="s">
        <v>22</v>
      </c>
      <c r="D13" s="300">
        <v>45901</v>
      </c>
      <c r="E13" s="301">
        <v>10000</v>
      </c>
      <c r="F13" s="302">
        <f t="shared" si="1"/>
        <v>0</v>
      </c>
      <c r="G13" s="303">
        <v>10000</v>
      </c>
      <c r="H13" s="303">
        <f t="shared" si="2"/>
        <v>0</v>
      </c>
      <c r="I13" s="301">
        <f t="shared" si="3"/>
        <v>10000</v>
      </c>
      <c r="J13" s="301" t="s">
        <v>23</v>
      </c>
      <c r="K13" s="301" cm="1">
        <f t="array" ref="K13">ROUND(_xlfn.IFS(OR(J13="南京大学",J13="BOSS",J13="实习生",J13="人力劳务"),I13,J13="部门负责人",I13*0.6,J13="员工",I13*0.7),2)</f>
        <v>10000</v>
      </c>
      <c r="L13" s="301" cm="1">
        <f t="array" ref="L13">ROUND(_xlfn.IFS(OR(J13="南京大学",J13="BOSS",J13="实习生",J13="人力劳务"),I13*0,J13="部门负责人",I13*0.4,J13="员工",I13*0.3),2)</f>
        <v>0</v>
      </c>
      <c r="M13" s="301" t="s">
        <v>24</v>
      </c>
      <c r="N13" s="301" cm="1">
        <f t="array" ref="N13">ROUND(_xlfn.IFS(M13="A",L13*1.5,M13="B",L13*1.2,M13="C",L13*1,M13="D",L13*0.8,M13="E",L13*0.6,M13="无等级",L13*0),2)</f>
        <v>0</v>
      </c>
      <c r="O13" s="301">
        <f t="shared" si="4"/>
        <v>10000</v>
      </c>
      <c r="P13" s="301">
        <v>0</v>
      </c>
      <c r="Q13" s="301">
        <f t="shared" si="5"/>
        <v>10000</v>
      </c>
      <c r="R13" s="305">
        <f t="shared" si="6"/>
        <v>0</v>
      </c>
      <c r="S13" s="305"/>
      <c r="T13" s="304"/>
      <c r="U13" s="309"/>
    </row>
    <row r="14" s="78" customFormat="1" customHeight="1" spans="1:24">
      <c r="A14" s="86">
        <f t="shared" si="0"/>
        <v>12</v>
      </c>
      <c r="B14" s="86" t="s">
        <v>35</v>
      </c>
      <c r="C14" s="86" t="s">
        <v>22</v>
      </c>
      <c r="D14" s="300">
        <v>46023</v>
      </c>
      <c r="E14" s="301">
        <v>10000</v>
      </c>
      <c r="F14" s="302">
        <f t="shared" si="1"/>
        <v>0</v>
      </c>
      <c r="G14" s="303">
        <v>10000</v>
      </c>
      <c r="H14" s="303">
        <f t="shared" si="2"/>
        <v>0</v>
      </c>
      <c r="I14" s="301">
        <f t="shared" si="3"/>
        <v>10000</v>
      </c>
      <c r="J14" s="301" t="s">
        <v>23</v>
      </c>
      <c r="K14" s="301" cm="1">
        <f t="array" ref="K14">ROUND(_xlfn.IFS(OR(J14="南京大学",J14="BOSS",J14="实习生",J14="人力劳务"),I14,J14="部门负责人",I14*0.6,J14="员工",I14*0.7),2)</f>
        <v>10000</v>
      </c>
      <c r="L14" s="301" cm="1">
        <f t="array" ref="L14">ROUND(_xlfn.IFS(OR(J14="南京大学",J14="BOSS",J14="实习生",J14="人力劳务"),I14*0,J14="部门负责人",I14*0.4,J14="员工",I14*0.3),2)</f>
        <v>0</v>
      </c>
      <c r="M14" s="301" t="s">
        <v>24</v>
      </c>
      <c r="N14" s="301" cm="1">
        <f t="array" ref="N14">ROUND(_xlfn.IFS(M14="A",L14*1.5,M14="B",L14*1.2,M14="C",L14*1,M14="D",L14*0.8,M14="E",L14*0.6,M14="无等级",L14*0),2)</f>
        <v>0</v>
      </c>
      <c r="O14" s="301">
        <f t="shared" si="4"/>
        <v>10000</v>
      </c>
      <c r="P14" s="301">
        <v>0</v>
      </c>
      <c r="Q14" s="301">
        <f t="shared" si="5"/>
        <v>10000</v>
      </c>
      <c r="R14" s="305">
        <f t="shared" si="6"/>
        <v>0</v>
      </c>
      <c r="S14" s="305"/>
      <c r="T14" s="304"/>
      <c r="U14" s="306"/>
    </row>
    <row r="15" s="78" customFormat="1" customHeight="1" spans="1:24">
      <c r="A15" s="86">
        <f t="shared" si="0"/>
        <v>13</v>
      </c>
      <c r="B15" s="86" t="s">
        <v>36</v>
      </c>
      <c r="C15" s="86" t="s">
        <v>22</v>
      </c>
      <c r="D15" s="300">
        <v>46054</v>
      </c>
      <c r="E15" s="301">
        <v>10000</v>
      </c>
      <c r="F15" s="302">
        <f t="shared" si="1"/>
        <v>0</v>
      </c>
      <c r="G15" s="303">
        <v>10000</v>
      </c>
      <c r="H15" s="303">
        <f t="shared" si="2"/>
        <v>0</v>
      </c>
      <c r="I15" s="301">
        <f t="shared" si="3"/>
        <v>10000</v>
      </c>
      <c r="J15" s="301" t="s">
        <v>23</v>
      </c>
      <c r="K15" s="301" cm="1">
        <f t="array" ref="K15">ROUND(_xlfn.IFS(OR(J15="南京大学",J15="BOSS",J15="实习生",J15="人力劳务"),I15,J15="部门负责人",I15*0.6,J15="员工",I15*0.7),2)</f>
        <v>10000</v>
      </c>
      <c r="L15" s="301" cm="1">
        <f t="array" ref="L15">ROUND(_xlfn.IFS(OR(J15="南京大学",J15="BOSS",J15="实习生",J15="人力劳务"),I15*0,J15="部门负责人",I15*0.4,J15="员工",I15*0.3),2)</f>
        <v>0</v>
      </c>
      <c r="M15" s="301" t="s">
        <v>24</v>
      </c>
      <c r="N15" s="301" cm="1">
        <f t="array" ref="N15">ROUND(_xlfn.IFS(M15="A",L15*1.5,M15="B",L15*1.2,M15="C",L15*1,M15="D",L15*0.8,M15="E",L15*0.6,M15="无等级",L15*0),2)</f>
        <v>0</v>
      </c>
      <c r="O15" s="301">
        <f t="shared" si="4"/>
        <v>10000</v>
      </c>
      <c r="P15" s="301">
        <v>0</v>
      </c>
      <c r="Q15" s="301">
        <f t="shared" si="5"/>
        <v>10000</v>
      </c>
      <c r="R15" s="305">
        <f t="shared" si="6"/>
        <v>0</v>
      </c>
      <c r="S15" s="305"/>
      <c r="T15" s="304"/>
      <c r="U15" s="306"/>
    </row>
    <row r="16" s="78" customFormat="1" customHeight="1" spans="1:24">
      <c r="A16" s="86">
        <f t="shared" ref="A16:A79" si="7">ROW(A16)-15</f>
        <v>1</v>
      </c>
      <c r="B16" s="86" t="s">
        <v>21</v>
      </c>
      <c r="C16" s="86" t="s">
        <v>37</v>
      </c>
      <c r="D16" s="300">
        <v>44713</v>
      </c>
      <c r="E16" s="301">
        <v>10000</v>
      </c>
      <c r="F16" s="302">
        <f t="shared" si="1"/>
        <v>0</v>
      </c>
      <c r="G16" s="303">
        <v>10000</v>
      </c>
      <c r="H16" s="303">
        <f t="shared" si="2"/>
        <v>0</v>
      </c>
      <c r="I16" s="301">
        <f>IF(G16="120元/天",_xlfn.XLOOKUP(B16,'202604考勤'!B:B,'202604考勤'!AI:AI,"无")*120,IF(S16="转正",ROUND(G16/DAY(EOMONTH(T16,0))*(DAY(EOMONTH(T16,0))-DAY(T16)+1)+(G16*0.8)/DAY(EOMONTH(T16,0))*(DAY(T16)-1),2),IF(OR(AND(S16="入职",DAY(T16)=1),AND(S16="离职",T16=EOMONTH(T16,0))),G16,IF(OR(S16="离职",S16="入职"),ROUND(G16/21.75*_xlfn.XLOOKUP(B16,'202604考勤'!B:B,'202604考勤'!AI:AI,0),2),G16))))</f>
        <v>10000</v>
      </c>
      <c r="J16" s="301" t="s">
        <v>38</v>
      </c>
      <c r="K16" s="301" cm="1">
        <f t="array" ref="K16">ROUND(_xlfn.IFS(OR(J16="南京大学",J16="BOSS",J16="实习生",J16="人力劳务"),I16,J16="部门负责人",I16*0.6,J16="员工",I16*0.7),2)</f>
        <v>10000</v>
      </c>
      <c r="L16" s="301" cm="1">
        <f t="array" ref="L16">ROUND(_xlfn.IFS(OR(J16="南京大学",J16="BOSS",J16="实习生",J16="人力劳务"),I16*0,J16="部门负责人",I16*0.4,J16="员工",I16*0.3),2)</f>
        <v>0</v>
      </c>
      <c r="M16" s="301" t="s">
        <v>24</v>
      </c>
      <c r="N16" s="301" cm="1">
        <f t="array" ref="N16">ROUND(_xlfn.IFS(M16="A",L16*1.5,M16="B",L16*1.2,M16="C",L16*1,M16="D",L16*0.8,M16="E",L16*0.6,M16="无等级",L16*0),2)</f>
        <v>0</v>
      </c>
      <c r="O16" s="301">
        <f t="shared" si="4"/>
        <v>10000</v>
      </c>
      <c r="P16" s="301">
        <v>0</v>
      </c>
      <c r="Q16" s="301">
        <f t="shared" si="5"/>
        <v>10000</v>
      </c>
      <c r="R16" s="305">
        <f t="shared" si="6"/>
        <v>0</v>
      </c>
      <c r="S16" s="305"/>
      <c r="T16" s="304"/>
      <c r="U16" s="306"/>
    </row>
    <row r="17" s="78" customFormat="1" customHeight="1" spans="1:24">
      <c r="A17" s="86">
        <f t="shared" si="7"/>
        <v>2</v>
      </c>
      <c r="B17" s="86" t="s">
        <v>25</v>
      </c>
      <c r="C17" s="86" t="s">
        <v>22</v>
      </c>
      <c r="D17" s="300">
        <v>45512</v>
      </c>
      <c r="E17" s="301">
        <v>10000</v>
      </c>
      <c r="F17" s="302">
        <f t="shared" si="1"/>
        <v>0</v>
      </c>
      <c r="G17" s="303">
        <v>10000</v>
      </c>
      <c r="H17" s="303">
        <f t="shared" si="2"/>
        <v>0</v>
      </c>
      <c r="I17" s="301">
        <f>IF(G17="120元/天",_xlfn.XLOOKUP(B17,'202604考勤'!B:B,'202604考勤'!AI:AI,"无")*120,IF(S17="转正",ROUND(G17/DAY(EOMONTH(T17,0))*(DAY(EOMONTH(T17,0))-DAY(T17)+1)+(G17*0.8)/DAY(EOMONTH(T17,0))*(DAY(T17)-1),2),IF(OR(AND(S17="入职",DAY(T17)=1),AND(S17="离职",T17=EOMONTH(T17,0))),G17,IF(OR(S17="离职",S17="入职"),ROUND(G17/21.75*_xlfn.XLOOKUP(B17,'202604考勤'!B:B,'202604考勤'!AI:AI,0),2),G17))))</f>
        <v>10000</v>
      </c>
      <c r="J17" s="301" t="s">
        <v>38</v>
      </c>
      <c r="K17" s="301" cm="1">
        <f t="array" ref="K17">ROUND(_xlfn.IFS(OR(J17="南京大学",J17="BOSS",J17="实习生",J17="人力劳务"),I17,J17="部门负责人",I17*0.6,J17="员工",I17*0.7),2)</f>
        <v>10000</v>
      </c>
      <c r="L17" s="301" cm="1">
        <f t="array" ref="L17">ROUND(_xlfn.IFS(OR(J17="南京大学",J17="BOSS",J17="实习生",J17="人力劳务"),I17*0,J17="部门负责人",I17*0.4,J17="员工",I17*0.3),2)</f>
        <v>0</v>
      </c>
      <c r="M17" s="301" t="s">
        <v>24</v>
      </c>
      <c r="N17" s="301" cm="1">
        <f t="array" ref="N17">ROUND(_xlfn.IFS(M17="A",L17*1.5,M17="B",L17*1.2,M17="C",L17*1,M17="D",L17*0.8,M17="E",L17*0.6,M17="无等级",L17*0),2)</f>
        <v>0</v>
      </c>
      <c r="O17" s="301">
        <f t="shared" si="4"/>
        <v>10000</v>
      </c>
      <c r="P17" s="301">
        <v>0</v>
      </c>
      <c r="Q17" s="301">
        <f t="shared" si="5"/>
        <v>10000</v>
      </c>
      <c r="R17" s="305">
        <f t="shared" si="6"/>
        <v>0</v>
      </c>
      <c r="S17" s="305"/>
      <c r="T17" s="304"/>
      <c r="U17" s="306"/>
      <c r="W17" s="91"/>
    </row>
    <row r="18" s="78" customFormat="1" customHeight="1" spans="1:24">
      <c r="A18" s="86">
        <f t="shared" si="7"/>
        <v>3</v>
      </c>
      <c r="B18" s="86" t="s">
        <v>26</v>
      </c>
      <c r="C18" s="86" t="s">
        <v>22</v>
      </c>
      <c r="D18" s="300">
        <v>44713</v>
      </c>
      <c r="E18" s="301">
        <v>10000</v>
      </c>
      <c r="F18" s="302">
        <f t="shared" si="1"/>
        <v>0</v>
      </c>
      <c r="G18" s="303">
        <v>10000</v>
      </c>
      <c r="H18" s="303">
        <f t="shared" si="2"/>
        <v>0</v>
      </c>
      <c r="I18" s="301">
        <f>IF(G18="120元/天",_xlfn.XLOOKUP(B18,'202604考勤'!B:B,'202604考勤'!AI:AI,"无")*120,IF(S18="转正",ROUND(G18/DAY(EOMONTH(T18,0))*(DAY(EOMONTH(T18,0))-DAY(T18)+1)+(G18*0.8)/DAY(EOMONTH(T18,0))*(DAY(T18)-1),2),IF(OR(AND(S18="入职",DAY(T18)=1),AND(S18="离职",T18=EOMONTH(T18,0))),G18,IF(OR(S18="离职",S18="入职"),ROUND(G18/21.75*_xlfn.XLOOKUP(B18,'202604考勤'!B:B,'202604考勤'!AI:AI,0),2),G18))))</f>
        <v>10000</v>
      </c>
      <c r="J18" s="301" t="s">
        <v>39</v>
      </c>
      <c r="K18" s="301" cm="1">
        <f t="array" ref="K18">ROUND(_xlfn.IFS(OR(J18="南京大学",J18="BOSS",J18="实习生",J18="人力劳务"),I18,J18="部门负责人",I18*0.6,J18="员工",I18*0.7),2)</f>
        <v>7000</v>
      </c>
      <c r="L18" s="301" cm="1">
        <f t="array" ref="L18">ROUND(_xlfn.IFS(OR(J18="南京大学",J18="BOSS",J18="实习生",J18="人力劳务"),I18*0,J18="部门负责人",I18*0.4,J18="员工",I18*0.3),2)</f>
        <v>3000</v>
      </c>
      <c r="M18" s="301" t="s">
        <v>40</v>
      </c>
      <c r="N18" s="301" cm="1">
        <f t="array" ref="N18">ROUND(_xlfn.IFS(M18="A",L18*1.5,M18="B",L18*1.2,M18="C",L18*1,M18="D",L18*0.8,M18="E",L18*0.6,M18="无等级",L18*0),2)</f>
        <v>3000</v>
      </c>
      <c r="O18" s="301">
        <f t="shared" si="4"/>
        <v>10000</v>
      </c>
      <c r="P18" s="301">
        <v>0</v>
      </c>
      <c r="Q18" s="301">
        <f t="shared" si="5"/>
        <v>10000</v>
      </c>
      <c r="R18" s="305">
        <f t="shared" si="6"/>
        <v>0</v>
      </c>
      <c r="S18" s="305"/>
      <c r="T18" s="304"/>
      <c r="U18" s="306"/>
      <c r="W18" s="91"/>
    </row>
    <row r="19" s="78" customFormat="1" customHeight="1" spans="1:24">
      <c r="A19" s="86">
        <f t="shared" si="7"/>
        <v>4</v>
      </c>
      <c r="B19" s="86" t="s">
        <v>27</v>
      </c>
      <c r="C19" s="86" t="s">
        <v>37</v>
      </c>
      <c r="D19" s="300">
        <v>44713</v>
      </c>
      <c r="E19" s="301">
        <v>10000</v>
      </c>
      <c r="F19" s="302">
        <f t="shared" si="1"/>
        <v>0</v>
      </c>
      <c r="G19" s="303">
        <v>10000</v>
      </c>
      <c r="H19" s="303">
        <f t="shared" si="2"/>
        <v>0</v>
      </c>
      <c r="I19" s="301">
        <f>IF(G19="120元/天",_xlfn.XLOOKUP(B19,'202604考勤'!B:B,'202604考勤'!AI:AI,"无")*120,IF(S19="转正",ROUND(G19/DAY(EOMONTH(T19,0))*(DAY(EOMONTH(T19,0))-DAY(T19)+1)+(G19*0.8)/DAY(EOMONTH(T19,0))*(DAY(T19)-1),2),IF(OR(AND(S19="入职",DAY(T19)=1),AND(S19="离职",T19=EOMONTH(T19,0))),G19,IF(OR(S19="离职",S19="入职"),ROUND(G19/21.75*_xlfn.XLOOKUP(B19,'202604考勤'!B:B,'202604考勤'!AI:AI,0),2),G19))))</f>
        <v>10000</v>
      </c>
      <c r="J19" s="301" t="s">
        <v>41</v>
      </c>
      <c r="K19" s="301" cm="1">
        <f t="array" ref="K19">ROUND(_xlfn.IFS(OR(J19="南京大学",J19="BOSS",J19="实习生",J19="人力劳务"),I19,J19="部门负责人",I19*0.6,J19="员工",I19*0.7),2)</f>
        <v>6000</v>
      </c>
      <c r="L19" s="301" cm="1">
        <f t="array" ref="L19">ROUND(_xlfn.IFS(OR(J19="南京大学",J19="BOSS",J19="实习生",J19="人力劳务"),I19*0,J19="部门负责人",I19*0.4,J19="员工",I19*0.3),2)</f>
        <v>4000</v>
      </c>
      <c r="M19" s="301" t="s">
        <v>40</v>
      </c>
      <c r="N19" s="301" cm="1">
        <f t="array" ref="N19">ROUND(_xlfn.IFS(M19="A",L19*1.5,M19="B",L19*1.2,M19="C",L19*1,M19="D",L19*0.8,M19="E",L19*0.6,M19="无等级",L19*0),2)</f>
        <v>4000</v>
      </c>
      <c r="O19" s="301">
        <f t="shared" si="4"/>
        <v>10000</v>
      </c>
      <c r="P19" s="301">
        <v>0</v>
      </c>
      <c r="Q19" s="301">
        <f t="shared" si="5"/>
        <v>10000</v>
      </c>
      <c r="R19" s="305">
        <f t="shared" si="6"/>
        <v>0</v>
      </c>
      <c r="S19" s="305"/>
      <c r="T19" s="304"/>
      <c r="U19" s="306"/>
      <c r="W19" s="91"/>
    </row>
    <row r="20" s="78" customFormat="1" customHeight="1" spans="1:24">
      <c r="A20" s="86">
        <f t="shared" si="7"/>
        <v>5</v>
      </c>
      <c r="B20" s="86" t="s">
        <v>28</v>
      </c>
      <c r="C20" s="86" t="s">
        <v>37</v>
      </c>
      <c r="D20" s="300">
        <v>44713</v>
      </c>
      <c r="E20" s="301">
        <v>10000</v>
      </c>
      <c r="F20" s="302">
        <f t="shared" si="1"/>
        <v>0</v>
      </c>
      <c r="G20" s="303">
        <v>10000</v>
      </c>
      <c r="H20" s="303">
        <f t="shared" si="2"/>
        <v>0</v>
      </c>
      <c r="I20" s="301">
        <f>IF(G20="120元/天",_xlfn.XLOOKUP(B20,'202604考勤'!B:B,'202604考勤'!AI:AI,"无")*120,IF(S20="转正",ROUND(G20/DAY(EOMONTH(T20,0))*(DAY(EOMONTH(T20,0))-DAY(T20)+1)+(G20*0.8)/DAY(EOMONTH(T20,0))*(DAY(T20)-1),2),IF(OR(AND(S20="入职",DAY(T20)=1),AND(S20="离职",T20=EOMONTH(T20,0))),G20,IF(OR(S20="离职",S20="入职"),ROUND(G20/21.75*_xlfn.XLOOKUP(B20,'202604考勤'!B:B,'202604考勤'!AI:AI,0),2),G20))))</f>
        <v>10000</v>
      </c>
      <c r="J20" s="301" t="s">
        <v>39</v>
      </c>
      <c r="K20" s="301" cm="1">
        <f t="array" ref="K20">ROUND(_xlfn.IFS(OR(J20="南京大学",J20="BOSS",J20="实习生",J20="人力劳务"),I20,J20="部门负责人",I20*0.6,J20="员工",I20*0.7),2)</f>
        <v>7000</v>
      </c>
      <c r="L20" s="301" cm="1">
        <f t="array" ref="L20">ROUND(_xlfn.IFS(OR(J20="南京大学",J20="BOSS",J20="实习生",J20="人力劳务"),I20*0,J20="部门负责人",I20*0.4,J20="员工",I20*0.3),2)</f>
        <v>3000</v>
      </c>
      <c r="M20" s="301" t="s">
        <v>40</v>
      </c>
      <c r="N20" s="301" cm="1">
        <f t="array" ref="N20">ROUND(_xlfn.IFS(M20="A",L20*1.5,M20="B",L20*1.2,M20="C",L20*1,M20="D",L20*0.8,M20="E",L20*0.6,M20="无等级",L20*0),2)</f>
        <v>3000</v>
      </c>
      <c r="O20" s="301">
        <f t="shared" si="4"/>
        <v>10000</v>
      </c>
      <c r="P20" s="301">
        <v>0</v>
      </c>
      <c r="Q20" s="301">
        <f t="shared" si="5"/>
        <v>10000</v>
      </c>
      <c r="R20" s="305">
        <f t="shared" si="6"/>
        <v>0</v>
      </c>
      <c r="S20" s="305"/>
      <c r="T20" s="304"/>
      <c r="U20" s="310"/>
      <c r="W20" s="91"/>
    </row>
    <row r="21" s="78" customFormat="1" customHeight="1" spans="1:24">
      <c r="A21" s="86">
        <f t="shared" si="7"/>
        <v>6</v>
      </c>
      <c r="B21" s="86" t="s">
        <v>29</v>
      </c>
      <c r="C21" s="86" t="s">
        <v>37</v>
      </c>
      <c r="D21" s="300">
        <v>44713</v>
      </c>
      <c r="E21" s="301">
        <v>10000</v>
      </c>
      <c r="F21" s="302">
        <f t="shared" si="1"/>
        <v>0</v>
      </c>
      <c r="G21" s="303">
        <v>10000</v>
      </c>
      <c r="H21" s="303">
        <f t="shared" si="2"/>
        <v>0</v>
      </c>
      <c r="I21" s="301">
        <f>IF(G21="120元/天",_xlfn.XLOOKUP(B21,'202604考勤'!B:B,'202604考勤'!AI:AI,"无")*120,IF(S21="转正",ROUND(G21/DAY(EOMONTH(T21,0))*(DAY(EOMONTH(T21,0))-DAY(T21)+1)+(G21*0.8)/DAY(EOMONTH(T21,0))*(DAY(T21)-1),2),IF(OR(AND(S21="入职",DAY(T21)=1),AND(S21="离职",T21=EOMONTH(T21,0))),G21,IF(OR(S21="离职",S21="入职"),ROUND(G21/21.75*_xlfn.XLOOKUP(B21,'202604考勤'!B:B,'202604考勤'!AI:AI,0),2),G21))))</f>
        <v>10000</v>
      </c>
      <c r="J21" s="301" t="s">
        <v>39</v>
      </c>
      <c r="K21" s="301" cm="1">
        <f t="array" ref="K21">ROUND(_xlfn.IFS(OR(J21="南京大学",J21="BOSS",J21="实习生",J21="人力劳务"),I21,J21="部门负责人",I21*0.6,J21="员工",I21*0.7),2)</f>
        <v>7000</v>
      </c>
      <c r="L21" s="301" cm="1">
        <f t="array" ref="L21">ROUND(_xlfn.IFS(OR(J21="南京大学",J21="BOSS",J21="实习生",J21="人力劳务"),I21*0,J21="部门负责人",I21*0.4,J21="员工",I21*0.3),2)</f>
        <v>3000</v>
      </c>
      <c r="M21" s="301" t="s">
        <v>40</v>
      </c>
      <c r="N21" s="301" cm="1">
        <f t="array" ref="N21">ROUND(_xlfn.IFS(M21="A",L21*1.5,M21="B",L21*1.2,M21="C",L21*1,M21="D",L21*0.8,M21="E",L21*0.6,M21="无等级",L21*0),2)</f>
        <v>3000</v>
      </c>
      <c r="O21" s="301">
        <f t="shared" si="4"/>
        <v>10000</v>
      </c>
      <c r="P21" s="301">
        <v>0</v>
      </c>
      <c r="Q21" s="301">
        <f t="shared" si="5"/>
        <v>10000</v>
      </c>
      <c r="R21" s="305">
        <f t="shared" si="6"/>
        <v>0</v>
      </c>
      <c r="S21" s="305"/>
      <c r="T21" s="304"/>
      <c r="U21" s="310"/>
      <c r="W21" s="91"/>
    </row>
    <row r="22" s="78" customFormat="1" customHeight="1" spans="1:24">
      <c r="A22" s="86">
        <f t="shared" si="7"/>
        <v>7</v>
      </c>
      <c r="B22" s="86" t="s">
        <v>30</v>
      </c>
      <c r="C22" s="86" t="s">
        <v>37</v>
      </c>
      <c r="D22" s="300">
        <v>44713</v>
      </c>
      <c r="E22" s="301">
        <v>10000</v>
      </c>
      <c r="F22" s="302">
        <f t="shared" si="1"/>
        <v>0</v>
      </c>
      <c r="G22" s="303">
        <v>10000</v>
      </c>
      <c r="H22" s="303">
        <f t="shared" si="2"/>
        <v>0</v>
      </c>
      <c r="I22" s="301">
        <f>IF(G22="120元/天",_xlfn.XLOOKUP(B22,'202604考勤'!B:B,'202604考勤'!AI:AI,"无")*120,IF(S22="转正",ROUND(G22/DAY(EOMONTH(T22,0))*(DAY(EOMONTH(T22,0))-DAY(T22)+1)+(G22*0.8)/DAY(EOMONTH(T22,0))*(DAY(T22)-1),2),IF(OR(AND(S22="入职",DAY(T22)=1),AND(S22="离职",T22=EOMONTH(T22,0))),G22,IF(OR(S22="离职",S22="入职"),ROUND(G22/21.75*_xlfn.XLOOKUP(B22,'202604考勤'!B:B,'202604考勤'!AI:AI,0),2),G22))))</f>
        <v>10000</v>
      </c>
      <c r="J22" s="301" t="s">
        <v>39</v>
      </c>
      <c r="K22" s="301" cm="1">
        <f t="array" ref="K22">ROUND(_xlfn.IFS(OR(J22="南京大学",J22="BOSS",J22="实习生",J22="人力劳务"),I22,J22="部门负责人",I22*0.6,J22="员工",I22*0.7),2)</f>
        <v>7000</v>
      </c>
      <c r="L22" s="301" cm="1">
        <f t="array" ref="L22">ROUND(_xlfn.IFS(OR(J22="南京大学",J22="BOSS",J22="实习生",J22="人力劳务"),I22*0,J22="部门负责人",I22*0.4,J22="员工",I22*0.3),2)</f>
        <v>3000</v>
      </c>
      <c r="M22" s="301" t="s">
        <v>40</v>
      </c>
      <c r="N22" s="301" cm="1">
        <f t="array" ref="N22">ROUND(_xlfn.IFS(M22="A",L22*1.5,M22="B",L22*1.2,M22="C",L22*1,M22="D",L22*0.8,M22="E",L22*0.6,M22="无等级",L22*0),2)</f>
        <v>3000</v>
      </c>
      <c r="O22" s="301">
        <f t="shared" si="4"/>
        <v>10000</v>
      </c>
      <c r="P22" s="301">
        <v>0</v>
      </c>
      <c r="Q22" s="301">
        <f t="shared" si="5"/>
        <v>10000</v>
      </c>
      <c r="R22" s="305">
        <f t="shared" si="6"/>
        <v>0</v>
      </c>
      <c r="S22" s="305"/>
      <c r="T22" s="304"/>
      <c r="U22" s="311"/>
      <c r="V22" s="311"/>
      <c r="W22" s="311"/>
      <c r="X22" s="311"/>
    </row>
    <row r="23" s="78" customFormat="1" customHeight="1" spans="1:24">
      <c r="A23" s="86">
        <f t="shared" si="7"/>
        <v>8</v>
      </c>
      <c r="B23" s="86" t="s">
        <v>31</v>
      </c>
      <c r="C23" s="86" t="s">
        <v>37</v>
      </c>
      <c r="D23" s="300">
        <v>44713</v>
      </c>
      <c r="E23" s="301">
        <v>10000</v>
      </c>
      <c r="F23" s="302">
        <f t="shared" si="1"/>
        <v>0</v>
      </c>
      <c r="G23" s="303">
        <v>10000</v>
      </c>
      <c r="H23" s="303">
        <f t="shared" si="2"/>
        <v>0</v>
      </c>
      <c r="I23" s="301">
        <f>IF(G23="120元/天",_xlfn.XLOOKUP(B23,'202604考勤'!B:B,'202604考勤'!AI:AI,"无")*120,IF(S23="转正",ROUND(G23/DAY(EOMONTH(T23,0))*(DAY(EOMONTH(T23,0))-DAY(T23)+1)+(G23*0.8)/DAY(EOMONTH(T23,0))*(DAY(T23)-1),2),IF(OR(AND(S23="入职",DAY(T23)=1),AND(S23="离职",T23=EOMONTH(T23,0))),G23,IF(OR(S23="离职",S23="入职"),ROUND(G23/21.75*_xlfn.XLOOKUP(B23,'202604考勤'!B:B,'202604考勤'!AI:AI,0),2),G23))))</f>
        <v>10000</v>
      </c>
      <c r="J23" s="301" t="s">
        <v>39</v>
      </c>
      <c r="K23" s="301" cm="1">
        <f t="array" ref="K23">ROUND(_xlfn.IFS(OR(J23="南京大学",J23="BOSS",J23="实习生",J23="人力劳务"),I23,J23="部门负责人",I23*0.6,J23="员工",I23*0.7),2)</f>
        <v>7000</v>
      </c>
      <c r="L23" s="301" cm="1">
        <f t="array" ref="L23">ROUND(_xlfn.IFS(OR(J23="南京大学",J23="BOSS",J23="实习生",J23="人力劳务"),I23*0,J23="部门负责人",I23*0.4,J23="员工",I23*0.3),2)</f>
        <v>3000</v>
      </c>
      <c r="M23" s="301" t="s">
        <v>40</v>
      </c>
      <c r="N23" s="301" cm="1">
        <f t="array" ref="N23">ROUND(_xlfn.IFS(M23="A",L23*1.5,M23="B",L23*1.2,M23="C",L23*1,M23="D",L23*0.8,M23="E",L23*0.6,M23="无等级",L23*0),2)</f>
        <v>3000</v>
      </c>
      <c r="O23" s="301">
        <f t="shared" si="4"/>
        <v>10000</v>
      </c>
      <c r="P23" s="301">
        <v>0</v>
      </c>
      <c r="Q23" s="301">
        <f t="shared" si="5"/>
        <v>10000</v>
      </c>
      <c r="R23" s="305">
        <f t="shared" si="6"/>
        <v>0</v>
      </c>
      <c r="S23" s="305"/>
      <c r="T23" s="304"/>
      <c r="U23" s="311"/>
      <c r="V23" s="311"/>
      <c r="W23" s="311"/>
      <c r="X23" s="311"/>
    </row>
    <row r="24" s="78" customFormat="1" customHeight="1" spans="1:24">
      <c r="A24" s="86">
        <f t="shared" si="7"/>
        <v>9</v>
      </c>
      <c r="B24" s="86" t="s">
        <v>32</v>
      </c>
      <c r="C24" s="86" t="s">
        <v>37</v>
      </c>
      <c r="D24" s="300">
        <v>44713</v>
      </c>
      <c r="E24" s="301">
        <v>10000</v>
      </c>
      <c r="F24" s="302">
        <f t="shared" si="1"/>
        <v>0</v>
      </c>
      <c r="G24" s="303">
        <v>10000</v>
      </c>
      <c r="H24" s="303">
        <f t="shared" si="2"/>
        <v>0</v>
      </c>
      <c r="I24" s="301">
        <f>IF(G24="120元/天",_xlfn.XLOOKUP(B24,'202604考勤'!B:B,'202604考勤'!AI:AI,"无")*120,IF(S24="转正",ROUND(G24/DAY(EOMONTH(T24,0))*(DAY(EOMONTH(T24,0))-DAY(T24)+1)+(G24*0.8)/DAY(EOMONTH(T24,0))*(DAY(T24)-1),2),IF(OR(AND(S24="入职",DAY(T24)=1),AND(S24="离职",T24=EOMONTH(T24,0))),G24,IF(OR(S24="离职",S24="入职"),ROUND(G24/21.75*_xlfn.XLOOKUP(B24,'202604考勤'!B:B,'202604考勤'!AI:AI,0),2),G24))))</f>
        <v>10000</v>
      </c>
      <c r="J24" s="301" t="s">
        <v>41</v>
      </c>
      <c r="K24" s="301" cm="1">
        <f t="array" ref="K24">ROUND(_xlfn.IFS(OR(J24="南京大学",J24="BOSS",J24="实习生",J24="人力劳务"),I24,J24="部门负责人",I24*0.6,J24="员工",I24*0.7),2)</f>
        <v>6000</v>
      </c>
      <c r="L24" s="301" cm="1">
        <f t="array" ref="L24">ROUND(_xlfn.IFS(OR(J24="南京大学",J24="BOSS",J24="实习生",J24="人力劳务"),I24*0,J24="部门负责人",I24*0.4,J24="员工",I24*0.3),2)</f>
        <v>4000</v>
      </c>
      <c r="M24" s="301" t="s">
        <v>40</v>
      </c>
      <c r="N24" s="301" cm="1">
        <f t="array" ref="N24">ROUND(_xlfn.IFS(M24="A",L24*1.5,M24="B",L24*1.2,M24="C",L24*1,M24="D",L24*0.8,M24="E",L24*0.6,M24="无等级",L24*0),2)</f>
        <v>4000</v>
      </c>
      <c r="O24" s="301">
        <f t="shared" si="4"/>
        <v>10000</v>
      </c>
      <c r="P24" s="301">
        <v>0</v>
      </c>
      <c r="Q24" s="301">
        <f t="shared" si="5"/>
        <v>10000</v>
      </c>
      <c r="R24" s="305">
        <f t="shared" si="6"/>
        <v>0</v>
      </c>
      <c r="S24" s="305"/>
      <c r="T24" s="304"/>
      <c r="U24" s="311"/>
      <c r="V24" s="311"/>
      <c r="W24" s="311"/>
      <c r="X24" s="311"/>
    </row>
    <row r="25" s="78" customFormat="1" customHeight="1" spans="1:24">
      <c r="A25" s="86">
        <f t="shared" si="7"/>
        <v>10</v>
      </c>
      <c r="B25" s="86" t="s">
        <v>33</v>
      </c>
      <c r="C25" s="86" t="s">
        <v>37</v>
      </c>
      <c r="D25" s="300">
        <v>44732</v>
      </c>
      <c r="E25" s="301">
        <v>10000</v>
      </c>
      <c r="F25" s="302">
        <f t="shared" si="1"/>
        <v>0</v>
      </c>
      <c r="G25" s="303">
        <v>10000</v>
      </c>
      <c r="H25" s="303">
        <f t="shared" si="2"/>
        <v>0</v>
      </c>
      <c r="I25" s="301">
        <f>IF(G25="120元/天",_xlfn.XLOOKUP(B25,'202604考勤'!B:B,'202604考勤'!AI:AI,"无")*120,IF(S25="转正",ROUND(G25/DAY(EOMONTH(T25,0))*(DAY(EOMONTH(T25,0))-DAY(T25)+1)+(G25*0.8)/DAY(EOMONTH(T25,0))*(DAY(T25)-1),2),IF(OR(AND(S25="入职",DAY(T25)=1),AND(S25="离职",T25=EOMONTH(T25,0))),G25,IF(OR(S25="离职",S25="入职"),ROUND(G25/21.75*_xlfn.XLOOKUP(B25,'202604考勤'!B:B,'202604考勤'!AI:AI,0),2),G25))))</f>
        <v>10000</v>
      </c>
      <c r="J25" s="301" t="s">
        <v>41</v>
      </c>
      <c r="K25" s="301" cm="1">
        <f t="array" ref="K25">ROUND(_xlfn.IFS(OR(J25="南京大学",J25="BOSS",J25="实习生",J25="人力劳务"),I25,J25="部门负责人",I25*0.6,J25="员工",I25*0.7),2)</f>
        <v>6000</v>
      </c>
      <c r="L25" s="301" cm="1">
        <f t="array" ref="L25">ROUND(_xlfn.IFS(OR(J25="南京大学",J25="BOSS",J25="实习生",J25="人力劳务"),I25*0,J25="部门负责人",I25*0.4,J25="员工",I25*0.3),2)</f>
        <v>4000</v>
      </c>
      <c r="M25" s="301" t="s">
        <v>40</v>
      </c>
      <c r="N25" s="301" cm="1">
        <f t="array" ref="N25">ROUND(_xlfn.IFS(M25="A",L25*1.5,M25="B",L25*1.2,M25="C",L25*1,M25="D",L25*0.8,M25="E",L25*0.6,M25="无等级",L25*0),2)</f>
        <v>4000</v>
      </c>
      <c r="O25" s="301">
        <f t="shared" si="4"/>
        <v>10000</v>
      </c>
      <c r="P25" s="301">
        <v>0</v>
      </c>
      <c r="Q25" s="301">
        <f t="shared" si="5"/>
        <v>10000</v>
      </c>
      <c r="R25" s="305">
        <f t="shared" si="6"/>
        <v>0</v>
      </c>
      <c r="S25" s="305"/>
      <c r="T25" s="304"/>
      <c r="U25" s="311"/>
      <c r="V25" s="311"/>
      <c r="W25" s="311"/>
      <c r="X25" s="311"/>
    </row>
    <row r="26" s="78" customFormat="1" customHeight="1" spans="1:24">
      <c r="A26" s="86">
        <f t="shared" si="7"/>
        <v>11</v>
      </c>
      <c r="B26" s="86" t="s">
        <v>34</v>
      </c>
      <c r="C26" s="86" t="s">
        <v>37</v>
      </c>
      <c r="D26" s="300">
        <v>44743</v>
      </c>
      <c r="E26" s="301">
        <v>10000</v>
      </c>
      <c r="F26" s="302">
        <f t="shared" si="1"/>
        <v>0</v>
      </c>
      <c r="G26" s="303">
        <v>10000</v>
      </c>
      <c r="H26" s="303">
        <f t="shared" si="2"/>
        <v>0</v>
      </c>
      <c r="I26" s="301">
        <f>IF(G26="120元/天",_xlfn.XLOOKUP(B26,'202604考勤'!B:B,'202604考勤'!AI:AI,"无")*120,IF(S26="转正",ROUND(G26/DAY(EOMONTH(T26,0))*(DAY(EOMONTH(T26,0))-DAY(T26)+1)+(G26*0.8)/DAY(EOMONTH(T26,0))*(DAY(T26)-1),2),IF(OR(AND(S26="入职",DAY(T26)=1),AND(S26="离职",T26=EOMONTH(T26,0))),G26,IF(OR(S26="离职",S26="入职"),ROUND(G26/21.75*_xlfn.XLOOKUP(B26,'202604考勤'!B:B,'202604考勤'!AI:AI,0),2),G26))))</f>
        <v>10000</v>
      </c>
      <c r="J26" s="301" t="s">
        <v>39</v>
      </c>
      <c r="K26" s="301" cm="1">
        <f t="array" ref="K26">ROUND(_xlfn.IFS(OR(J26="南京大学",J26="BOSS",J26="实习生",J26="人力劳务"),I26,J26="部门负责人",I26*0.6,J26="员工",I26*0.7),2)</f>
        <v>7000</v>
      </c>
      <c r="L26" s="301" cm="1">
        <f t="array" ref="L26">ROUND(_xlfn.IFS(OR(J26="南京大学",J26="BOSS",J26="实习生",J26="人力劳务"),I26*0,J26="部门负责人",I26*0.4,J26="员工",I26*0.3),2)</f>
        <v>3000</v>
      </c>
      <c r="M26" s="301" t="s">
        <v>40</v>
      </c>
      <c r="N26" s="301" cm="1">
        <f t="array" ref="N26">ROUND(_xlfn.IFS(M26="A",L26*1.5,M26="B",L26*1.2,M26="C",L26*1,M26="D",L26*0.8,M26="E",L26*0.6,M26="无等级",L26*0),2)</f>
        <v>3000</v>
      </c>
      <c r="O26" s="301">
        <f t="shared" si="4"/>
        <v>10000</v>
      </c>
      <c r="P26" s="301">
        <v>0</v>
      </c>
      <c r="Q26" s="301">
        <f t="shared" si="5"/>
        <v>10000</v>
      </c>
      <c r="R26" s="305">
        <f t="shared" si="6"/>
        <v>0</v>
      </c>
      <c r="S26" s="305"/>
      <c r="T26" s="304"/>
      <c r="U26" s="311"/>
      <c r="V26" s="311"/>
      <c r="W26" s="311"/>
      <c r="X26" s="311"/>
    </row>
    <row r="27" s="78" customFormat="1" customHeight="1" spans="1:24">
      <c r="A27" s="86">
        <f t="shared" si="7"/>
        <v>12</v>
      </c>
      <c r="B27" s="86" t="s">
        <v>35</v>
      </c>
      <c r="C27" s="86" t="s">
        <v>22</v>
      </c>
      <c r="D27" s="300">
        <v>44746</v>
      </c>
      <c r="E27" s="301">
        <v>10000</v>
      </c>
      <c r="F27" s="302">
        <f t="shared" si="1"/>
        <v>0</v>
      </c>
      <c r="G27" s="303">
        <v>10000</v>
      </c>
      <c r="H27" s="303">
        <f t="shared" si="2"/>
        <v>0</v>
      </c>
      <c r="I27" s="301">
        <f>IF(G27="120元/天",_xlfn.XLOOKUP(B27,'202604考勤'!B:B,'202604考勤'!AI:AI,"无")*120,IF(S27="转正",ROUND(G27/DAY(EOMONTH(T27,0))*(DAY(EOMONTH(T27,0))-DAY(T27)+1)+(G27*0.8)/DAY(EOMONTH(T27,0))*(DAY(T27)-1),2),IF(OR(AND(S27="入职",DAY(T27)=1),AND(S27="离职",T27=EOMONTH(T27,0))),G27,IF(OR(S27="离职",S27="入职"),ROUND(G27/21.75*_xlfn.XLOOKUP(B27,'202604考勤'!B:B,'202604考勤'!AI:AI,0),2),G27))))</f>
        <v>10000</v>
      </c>
      <c r="J27" s="301" t="s">
        <v>41</v>
      </c>
      <c r="K27" s="301" cm="1">
        <f t="array" ref="K27">ROUND(_xlfn.IFS(OR(J27="南京大学",J27="BOSS",J27="实习生",J27="人力劳务"),I27,J27="部门负责人",I27*0.6,J27="员工",I27*0.7),2)</f>
        <v>6000</v>
      </c>
      <c r="L27" s="301" cm="1">
        <f t="array" ref="L27">ROUND(_xlfn.IFS(OR(J27="南京大学",J27="BOSS",J27="实习生",J27="人力劳务"),I27*0,J27="部门负责人",I27*0.4,J27="员工",I27*0.3),2)</f>
        <v>4000</v>
      </c>
      <c r="M27" s="301" t="s">
        <v>40</v>
      </c>
      <c r="N27" s="301" cm="1">
        <f t="array" ref="N27">ROUND(_xlfn.IFS(M27="A",L27*1.5,M27="B",L27*1.2,M27="C",L27*1,M27="D",L27*0.8,M27="E",L27*0.6,M27="无等级",L27*0),2)</f>
        <v>4000</v>
      </c>
      <c r="O27" s="301">
        <f t="shared" si="4"/>
        <v>10000</v>
      </c>
      <c r="P27" s="301">
        <v>0</v>
      </c>
      <c r="Q27" s="301">
        <f t="shared" si="5"/>
        <v>10000</v>
      </c>
      <c r="R27" s="305">
        <f t="shared" si="6"/>
        <v>0</v>
      </c>
      <c r="S27" s="305"/>
      <c r="T27" s="304"/>
      <c r="U27" s="311"/>
      <c r="V27" s="311"/>
      <c r="W27" s="311"/>
      <c r="X27" s="311"/>
    </row>
    <row r="28" s="78" customFormat="1" customHeight="1" spans="1:24">
      <c r="A28" s="86">
        <f t="shared" si="7"/>
        <v>13</v>
      </c>
      <c r="B28" s="86" t="s">
        <v>36</v>
      </c>
      <c r="C28" s="86" t="s">
        <v>37</v>
      </c>
      <c r="D28" s="300">
        <v>44749</v>
      </c>
      <c r="E28" s="301">
        <v>10000</v>
      </c>
      <c r="F28" s="302">
        <f t="shared" si="1"/>
        <v>0</v>
      </c>
      <c r="G28" s="303">
        <v>10000</v>
      </c>
      <c r="H28" s="303">
        <f t="shared" si="2"/>
        <v>0</v>
      </c>
      <c r="I28" s="301">
        <f>IF(G28="120元/天",_xlfn.XLOOKUP(B28,'202604考勤'!B:B,'202604考勤'!AI:AI,"无")*120,IF(S28="转正",ROUND(G28/DAY(EOMONTH(T28,0))*(DAY(EOMONTH(T28,0))-DAY(T28)+1)+(G28*0.8)/DAY(EOMONTH(T28,0))*(DAY(T28)-1),2),IF(OR(AND(S28="入职",DAY(T28)=1),AND(S28="离职",T28=EOMONTH(T28,0))),G28,IF(OR(S28="离职",S28="入职"),ROUND(G28/21.75*_xlfn.XLOOKUP(B28,'202604考勤'!B:B,'202604考勤'!AI:AI,0),2),G28))))</f>
        <v>10000</v>
      </c>
      <c r="J28" s="301" t="s">
        <v>39</v>
      </c>
      <c r="K28" s="301" cm="1">
        <f t="array" ref="K28">ROUND(_xlfn.IFS(OR(J28="南京大学",J28="BOSS",J28="实习生",J28="人力劳务"),I28,J28="部门负责人",I28*0.6,J28="员工",I28*0.7),2)</f>
        <v>7000</v>
      </c>
      <c r="L28" s="301" cm="1">
        <f t="array" ref="L28">ROUND(_xlfn.IFS(OR(J28="南京大学",J28="BOSS",J28="实习生",J28="人力劳务"),I28*0,J28="部门负责人",I28*0.4,J28="员工",I28*0.3),2)</f>
        <v>3000</v>
      </c>
      <c r="M28" s="301" t="s">
        <v>42</v>
      </c>
      <c r="N28" s="301" cm="1">
        <f t="array" ref="N28">ROUND(_xlfn.IFS(M28="A",L28*1.5,M28="B",L28*1.2,M28="C",L28*1,M28="D",L28*0.8,M28="E",L28*0.6,M28="无等级",L28*0),2)</f>
        <v>3600</v>
      </c>
      <c r="O28" s="301">
        <f t="shared" si="4"/>
        <v>10600</v>
      </c>
      <c r="P28" s="301">
        <v>0</v>
      </c>
      <c r="Q28" s="301">
        <f t="shared" si="5"/>
        <v>10600</v>
      </c>
      <c r="R28" s="305">
        <f t="shared" si="6"/>
        <v>600</v>
      </c>
      <c r="S28" s="305"/>
      <c r="T28" s="304"/>
      <c r="U28" s="311"/>
      <c r="V28" s="311"/>
      <c r="W28" s="311"/>
      <c r="X28" s="311"/>
    </row>
    <row r="29" s="78" customFormat="1" customHeight="1" spans="1:24">
      <c r="A29" s="86">
        <f t="shared" si="7"/>
        <v>14</v>
      </c>
      <c r="B29" s="86" t="s">
        <v>43</v>
      </c>
      <c r="C29" s="86" t="s">
        <v>22</v>
      </c>
      <c r="D29" s="300">
        <v>44774</v>
      </c>
      <c r="E29" s="301">
        <v>10000</v>
      </c>
      <c r="F29" s="302">
        <f t="shared" si="1"/>
        <v>0</v>
      </c>
      <c r="G29" s="303">
        <v>10000</v>
      </c>
      <c r="H29" s="303">
        <f t="shared" si="2"/>
        <v>0</v>
      </c>
      <c r="I29" s="301">
        <f>IF(G29="120元/天",_xlfn.XLOOKUP(B29,'202604考勤'!B:B,'202604考勤'!AI:AI,"无")*120,IF(S29="转正",ROUND(G29/DAY(EOMONTH(T29,0))*(DAY(EOMONTH(T29,0))-DAY(T29)+1)+(G29*0.8)/DAY(EOMONTH(T29,0))*(DAY(T29)-1),2),IF(OR(AND(S29="入职",DAY(T29)=1),AND(S29="离职",T29=EOMONTH(T29,0))),G29,IF(OR(S29="离职",S29="入职"),ROUND(G29/21.75*_xlfn.XLOOKUP(B29,'202604考勤'!B:B,'202604考勤'!AI:AI,0),2),G29))))</f>
        <v>10000</v>
      </c>
      <c r="J29" s="301" t="s">
        <v>39</v>
      </c>
      <c r="K29" s="301" cm="1">
        <f t="array" ref="K29">ROUND(_xlfn.IFS(OR(J29="南京大学",J29="BOSS",J29="实习生",J29="人力劳务"),I29,J29="部门负责人",I29*0.6,J29="员工",I29*0.7),2)</f>
        <v>7000</v>
      </c>
      <c r="L29" s="301" cm="1">
        <f t="array" ref="L29">ROUND(_xlfn.IFS(OR(J29="南京大学",J29="BOSS",J29="实习生",J29="人力劳务"),I29*0,J29="部门负责人",I29*0.4,J29="员工",I29*0.3),2)</f>
        <v>3000</v>
      </c>
      <c r="M29" s="301" t="s">
        <v>40</v>
      </c>
      <c r="N29" s="301" cm="1">
        <f t="array" ref="N29">ROUND(_xlfn.IFS(M29="A",L29*1.5,M29="B",L29*1.2,M29="C",L29*1,M29="D",L29*0.8,M29="E",L29*0.6,M29="无等级",L29*0),2)</f>
        <v>3000</v>
      </c>
      <c r="O29" s="301">
        <f t="shared" si="4"/>
        <v>10000</v>
      </c>
      <c r="P29" s="301">
        <v>0</v>
      </c>
      <c r="Q29" s="301">
        <f t="shared" si="5"/>
        <v>10000</v>
      </c>
      <c r="R29" s="305">
        <f t="shared" si="6"/>
        <v>0</v>
      </c>
      <c r="S29" s="305"/>
      <c r="T29" s="304"/>
      <c r="U29" s="308"/>
      <c r="W29" s="91"/>
    </row>
    <row r="30" s="78" customFormat="1" customHeight="1" spans="1:24">
      <c r="A30" s="86">
        <f t="shared" si="7"/>
        <v>15</v>
      </c>
      <c r="B30" s="86" t="s">
        <v>44</v>
      </c>
      <c r="C30" s="86" t="s">
        <v>22</v>
      </c>
      <c r="D30" s="300">
        <v>44774</v>
      </c>
      <c r="E30" s="301">
        <v>10000</v>
      </c>
      <c r="F30" s="302">
        <f t="shared" si="1"/>
        <v>0</v>
      </c>
      <c r="G30" s="303">
        <v>10000</v>
      </c>
      <c r="H30" s="303">
        <f t="shared" si="2"/>
        <v>0</v>
      </c>
      <c r="I30" s="301">
        <f>IF(G30="120元/天",_xlfn.XLOOKUP(B30,'202604考勤'!B:B,'202604考勤'!AI:AI,"无")*120,IF(S30="转正",ROUND(G30/DAY(EOMONTH(T30,0))*(DAY(EOMONTH(T30,0))-DAY(T30)+1)+(G30*0.8)/DAY(EOMONTH(T30,0))*(DAY(T30)-1),2),IF(OR(AND(S30="入职",DAY(T30)=1),AND(S30="离职",T30=EOMONTH(T30,0))),G30,IF(OR(S30="离职",S30="入职"),ROUND(G30/21.75*_xlfn.XLOOKUP(B30,'202604考勤'!B:B,'202604考勤'!AI:AI,0),2),G30))))</f>
        <v>10000</v>
      </c>
      <c r="J30" s="301" t="s">
        <v>39</v>
      </c>
      <c r="K30" s="301" cm="1">
        <f t="array" ref="K30">ROUND(_xlfn.IFS(OR(J30="南京大学",J30="BOSS",J30="实习生",J30="人力劳务"),I30,J30="部门负责人",I30*0.6,J30="员工",I30*0.7),2)</f>
        <v>7000</v>
      </c>
      <c r="L30" s="301" cm="1">
        <f t="array" ref="L30">ROUND(_xlfn.IFS(OR(J30="南京大学",J30="BOSS",J30="实习生",J30="人力劳务"),I30*0,J30="部门负责人",I30*0.4,J30="员工",I30*0.3),2)</f>
        <v>3000</v>
      </c>
      <c r="M30" s="301" t="s">
        <v>40</v>
      </c>
      <c r="N30" s="301" cm="1">
        <f t="array" ref="N30">ROUND(_xlfn.IFS(M30="A",L30*1.5,M30="B",L30*1.2,M30="C",L30*1,M30="D",L30*0.8,M30="E",L30*0.6,M30="无等级",L30*0),2)</f>
        <v>3000</v>
      </c>
      <c r="O30" s="301">
        <f t="shared" si="4"/>
        <v>10000</v>
      </c>
      <c r="P30" s="301">
        <f>-(K30/21.75*1)</f>
        <v>-321.83908045977</v>
      </c>
      <c r="Q30" s="301">
        <f t="shared" si="5"/>
        <v>9678.16</v>
      </c>
      <c r="R30" s="305">
        <f t="shared" si="6"/>
        <v>0</v>
      </c>
      <c r="S30" s="305" t="s">
        <v>45</v>
      </c>
      <c r="T30" s="304">
        <v>1</v>
      </c>
      <c r="U30" s="308"/>
      <c r="W30" s="91"/>
    </row>
    <row r="31" s="78" customFormat="1" customHeight="1" spans="1:24">
      <c r="A31" s="86">
        <f t="shared" si="7"/>
        <v>16</v>
      </c>
      <c r="B31" s="86" t="s">
        <v>46</v>
      </c>
      <c r="C31" s="86" t="s">
        <v>37</v>
      </c>
      <c r="D31" s="300">
        <v>44774</v>
      </c>
      <c r="E31" s="301">
        <v>10000</v>
      </c>
      <c r="F31" s="302">
        <f t="shared" si="1"/>
        <v>0</v>
      </c>
      <c r="G31" s="303">
        <v>10000</v>
      </c>
      <c r="H31" s="303">
        <f t="shared" si="2"/>
        <v>0</v>
      </c>
      <c r="I31" s="301">
        <f>IF(G31="120元/天",_xlfn.XLOOKUP(B31,'202604考勤'!B:B,'202604考勤'!AI:AI,"无")*120,IF(S31="转正",ROUND(G31/DAY(EOMONTH(T31,0))*(DAY(EOMONTH(T31,0))-DAY(T31)+1)+(G31*0.8)/DAY(EOMONTH(T31,0))*(DAY(T31)-1),2),IF(OR(AND(S31="入职",DAY(T31)=1),AND(S31="离职",T31=EOMONTH(T31,0))),G31,IF(OR(S31="离职",S31="入职"),ROUND(G31/21.75*_xlfn.XLOOKUP(B31,'202604考勤'!B:B,'202604考勤'!AI:AI,0),2),G31))))</f>
        <v>10000</v>
      </c>
      <c r="J31" s="301" t="s">
        <v>39</v>
      </c>
      <c r="K31" s="301" cm="1">
        <f t="array" ref="K31">ROUND(_xlfn.IFS(OR(J31="南京大学",J31="BOSS",J31="实习生",J31="人力劳务"),I31,J31="部门负责人",I31*0.6,J31="员工",I31*0.7),2)</f>
        <v>7000</v>
      </c>
      <c r="L31" s="301" cm="1">
        <f t="array" ref="L31">ROUND(_xlfn.IFS(OR(J31="南京大学",J31="BOSS",J31="实习生",J31="人力劳务"),I31*0,J31="部门负责人",I31*0.4,J31="员工",I31*0.3),2)</f>
        <v>3000</v>
      </c>
      <c r="M31" s="301" t="s">
        <v>40</v>
      </c>
      <c r="N31" s="301" cm="1">
        <f t="array" ref="N31">ROUND(_xlfn.IFS(M31="A",L31*1.5,M31="B",L31*1.2,M31="C",L31*1,M31="D",L31*0.8,M31="E",L31*0.6,M31="无等级",L31*0),2)</f>
        <v>3000</v>
      </c>
      <c r="O31" s="301">
        <f t="shared" si="4"/>
        <v>10000</v>
      </c>
      <c r="P31" s="301">
        <v>0</v>
      </c>
      <c r="Q31" s="301">
        <f t="shared" si="5"/>
        <v>10000</v>
      </c>
      <c r="R31" s="305">
        <f t="shared" si="6"/>
        <v>0</v>
      </c>
      <c r="S31" s="305"/>
      <c r="T31" s="304"/>
      <c r="U31" s="306"/>
      <c r="W31" s="91"/>
    </row>
    <row r="32" s="78" customFormat="1" customHeight="1" spans="1:24">
      <c r="A32" s="86">
        <f t="shared" si="7"/>
        <v>17</v>
      </c>
      <c r="B32" s="86" t="s">
        <v>47</v>
      </c>
      <c r="C32" s="86" t="s">
        <v>48</v>
      </c>
      <c r="D32" s="300">
        <v>44774</v>
      </c>
      <c r="E32" s="301">
        <v>10000</v>
      </c>
      <c r="F32" s="302">
        <f t="shared" si="1"/>
        <v>0</v>
      </c>
      <c r="G32" s="303">
        <v>10000</v>
      </c>
      <c r="H32" s="303">
        <f t="shared" si="2"/>
        <v>0</v>
      </c>
      <c r="I32" s="301">
        <f>IF(G32="120元/天",_xlfn.XLOOKUP(B32,'202604考勤'!B:B,'202604考勤'!AI:AI,"无")*120,IF(S32="转正",ROUND(G32/DAY(EOMONTH(T32,0))*(DAY(EOMONTH(T32,0))-DAY(T32)+1)+(G32*0.8)/DAY(EOMONTH(T32,0))*(DAY(T32)-1),2),IF(OR(AND(S32="入职",DAY(T32)=1),AND(S32="离职",T32=EOMONTH(T32,0))),G32,IF(OR(S32="离职",S32="入职"),ROUND(G32/21.75*_xlfn.XLOOKUP(B32,'202604考勤'!B:B,'202604考勤'!AI:AI,0),2),G32))))</f>
        <v>10000</v>
      </c>
      <c r="J32" s="301" t="s">
        <v>41</v>
      </c>
      <c r="K32" s="301" cm="1">
        <f t="array" ref="K32">ROUND(_xlfn.IFS(OR(J32="南京大学",J32="BOSS",J32="实习生",J32="人力劳务"),I32,J32="部门负责人",I32*0.6,J32="员工",I32*0.7),2)</f>
        <v>6000</v>
      </c>
      <c r="L32" s="301" cm="1">
        <f t="array" ref="L32">ROUND(_xlfn.IFS(OR(J32="南京大学",J32="BOSS",J32="实习生",J32="人力劳务"),I32*0,J32="部门负责人",I32*0.4,J32="员工",I32*0.3),2)</f>
        <v>4000</v>
      </c>
      <c r="M32" s="301" t="s">
        <v>40</v>
      </c>
      <c r="N32" s="301" cm="1">
        <f t="array" ref="N32">ROUND(_xlfn.IFS(M32="A",L32*1.5,M32="B",L32*1.2,M32="C",L32*1,M32="D",L32*0.8,M32="E",L32*0.6,M32="无等级",L32*0),2)</f>
        <v>4000</v>
      </c>
      <c r="O32" s="301">
        <f t="shared" si="4"/>
        <v>10000</v>
      </c>
      <c r="P32" s="301">
        <v>0</v>
      </c>
      <c r="Q32" s="301">
        <f t="shared" si="5"/>
        <v>10000</v>
      </c>
      <c r="R32" s="305">
        <f t="shared" si="6"/>
        <v>0</v>
      </c>
      <c r="S32" s="305"/>
      <c r="T32" s="304"/>
      <c r="U32" s="308"/>
      <c r="W32" s="91"/>
    </row>
    <row r="33" s="288" customFormat="1" customHeight="1" spans="1:23">
      <c r="A33" s="312">
        <f t="shared" si="7"/>
        <v>18</v>
      </c>
      <c r="B33" s="86" t="s">
        <v>49</v>
      </c>
      <c r="C33" s="312" t="s">
        <v>37</v>
      </c>
      <c r="D33" s="313">
        <v>44781</v>
      </c>
      <c r="E33" s="301">
        <v>10000</v>
      </c>
      <c r="F33" s="314">
        <f t="shared" si="1"/>
        <v>0</v>
      </c>
      <c r="G33" s="303">
        <v>10000</v>
      </c>
      <c r="H33" s="315">
        <f t="shared" si="2"/>
        <v>0</v>
      </c>
      <c r="I33" s="316">
        <f>IF(G33="120元/天",_xlfn.XLOOKUP(B33,'202604考勤'!B:B,'202604考勤'!AI:AI,"无")*120,IF(S33="转正",ROUND(G33/DAY(EOMONTH(T33,0))*(DAY(EOMONTH(T33,0))-DAY(T33)+1)+(G33*0.8)/DAY(EOMONTH(T33,0))*(DAY(T33)-1),2),IF(OR(AND(S33="入职",DAY(T33)=1),AND(S33="离职",T33=EOMONTH(T33,0))),G33,IF(OR(S33="离职",S33="入职"),ROUND(G33/21.75*_xlfn.XLOOKUP(B33,'202604考勤'!B:B,'202604考勤'!AI:AI,0),2),G33))))</f>
        <v>10000</v>
      </c>
      <c r="J33" s="316" t="s">
        <v>39</v>
      </c>
      <c r="K33" s="316" cm="1">
        <f t="array" ref="K33">ROUND(_xlfn.IFS(OR(J33="南京大学",J33="BOSS",J33="实习生",J33="人力劳务"),I33,J33="部门负责人",I33*0.6,J33="员工",I33*0.7),2)</f>
        <v>7000</v>
      </c>
      <c r="L33" s="316" cm="1">
        <f t="array" ref="L33">ROUND(_xlfn.IFS(OR(J33="南京大学",J33="BOSS",J33="实习生",J33="人力劳务"),I33*0,J33="部门负责人",I33*0.4,J33="员工",I33*0.3),2)</f>
        <v>3000</v>
      </c>
      <c r="M33" s="316" t="s">
        <v>40</v>
      </c>
      <c r="N33" s="316" cm="1">
        <f t="array" ref="N33">ROUND(_xlfn.IFS(M33="A",L33*1.5,M33="B",L33*1.2,M33="C",L33*1,M33="D",L33*0.8,M33="E",L33*0.6,M33="无等级",L33*0),2)</f>
        <v>3000</v>
      </c>
      <c r="O33" s="316">
        <f t="shared" si="4"/>
        <v>10000</v>
      </c>
      <c r="P33" s="316">
        <v>0</v>
      </c>
      <c r="Q33" s="316">
        <f t="shared" si="5"/>
        <v>10000</v>
      </c>
      <c r="R33" s="317">
        <f t="shared" si="6"/>
        <v>0</v>
      </c>
      <c r="S33" s="317"/>
      <c r="T33" s="318"/>
      <c r="U33" s="319"/>
      <c r="W33" s="320"/>
    </row>
    <row r="34" s="78" customFormat="1" customHeight="1" spans="1:23">
      <c r="A34" s="86">
        <f t="shared" si="7"/>
        <v>19</v>
      </c>
      <c r="B34" s="86" t="s">
        <v>50</v>
      </c>
      <c r="C34" s="86" t="s">
        <v>37</v>
      </c>
      <c r="D34" s="300">
        <v>44788</v>
      </c>
      <c r="E34" s="301">
        <v>10000</v>
      </c>
      <c r="F34" s="302">
        <f t="shared" si="1"/>
        <v>0</v>
      </c>
      <c r="G34" s="303">
        <v>10000</v>
      </c>
      <c r="H34" s="303">
        <f t="shared" si="2"/>
        <v>0</v>
      </c>
      <c r="I34" s="301">
        <f>IF(G34="120元/天",_xlfn.XLOOKUP(B34,'202604考勤'!B:B,'202604考勤'!AI:AI,"无")*120,IF(S34="转正",ROUND(G34/DAY(EOMONTH(T34,0))*(DAY(EOMONTH(T34,0))-DAY(T34)+1)+(G34*0.8)/DAY(EOMONTH(T34,0))*(DAY(T34)-1),2),IF(OR(AND(S34="入职",DAY(T34)=1),AND(S34="离职",T34=EOMONTH(T34,0))),G34,IF(OR(S34="离职",S34="入职"),ROUND(G34/21.75*_xlfn.XLOOKUP(B34,'202604考勤'!B:B,'202604考勤'!AI:AI,0),2),G34))))</f>
        <v>10000</v>
      </c>
      <c r="J34" s="301" t="s">
        <v>39</v>
      </c>
      <c r="K34" s="301" cm="1">
        <f t="array" ref="K34">ROUND(_xlfn.IFS(OR(J34="南京大学",J34="BOSS",J34="实习生",J34="人力劳务"),I34,J34="部门负责人",I34*0.6,J34="员工",I34*0.7),2)</f>
        <v>7000</v>
      </c>
      <c r="L34" s="301" cm="1">
        <f t="array" ref="L34">ROUND(_xlfn.IFS(OR(J34="南京大学",J34="BOSS",J34="实习生",J34="人力劳务"),I34*0,J34="部门负责人",I34*0.4,J34="员工",I34*0.3),2)</f>
        <v>3000</v>
      </c>
      <c r="M34" s="301" t="s">
        <v>40</v>
      </c>
      <c r="N34" s="301" cm="1">
        <f t="array" ref="N34">ROUND(_xlfn.IFS(M34="A",L34*1.5,M34="B",L34*1.2,M34="C",L34*1,M34="D",L34*0.8,M34="E",L34*0.6,M34="无等级",L34*0),2)</f>
        <v>3000</v>
      </c>
      <c r="O34" s="301">
        <f t="shared" si="4"/>
        <v>10000</v>
      </c>
      <c r="P34" s="301">
        <v>0</v>
      </c>
      <c r="Q34" s="301">
        <f t="shared" si="5"/>
        <v>10000</v>
      </c>
      <c r="R34" s="305">
        <f t="shared" si="6"/>
        <v>0</v>
      </c>
      <c r="S34" s="305"/>
      <c r="T34" s="304"/>
      <c r="U34" s="308"/>
      <c r="W34" s="91"/>
    </row>
    <row r="35" s="78" customFormat="1" customHeight="1" spans="1:23">
      <c r="A35" s="86">
        <f t="shared" si="7"/>
        <v>20</v>
      </c>
      <c r="B35" s="86" t="s">
        <v>51</v>
      </c>
      <c r="C35" s="86" t="s">
        <v>37</v>
      </c>
      <c r="D35" s="300">
        <v>45047</v>
      </c>
      <c r="E35" s="301">
        <v>10000</v>
      </c>
      <c r="F35" s="302">
        <f t="shared" si="1"/>
        <v>0</v>
      </c>
      <c r="G35" s="303">
        <v>10000</v>
      </c>
      <c r="H35" s="303">
        <f t="shared" si="2"/>
        <v>0</v>
      </c>
      <c r="I35" s="301">
        <f>IF(G35="120元/天",_xlfn.XLOOKUP(B35,'202604考勤'!B:B,'202604考勤'!AI:AI,"无")*120,IF(S35="转正",ROUND(G35/DAY(EOMONTH(T35,0))*(DAY(EOMONTH(T35,0))-DAY(T35)+1)+(G35*0.8)/DAY(EOMONTH(T35,0))*(DAY(T35)-1),2),IF(OR(AND(S35="入职",DAY(T35)=1),AND(S35="离职",T35=EOMONTH(T35,0))),G35,IF(OR(S35="离职",S35="入职"),ROUND(G35/21.75*_xlfn.XLOOKUP(B35,'202604考勤'!B:B,'202604考勤'!AI:AI,0),2),G35))))</f>
        <v>10000</v>
      </c>
      <c r="J35" s="301" t="s">
        <v>39</v>
      </c>
      <c r="K35" s="301" cm="1">
        <f t="array" ref="K35">ROUND(_xlfn.IFS(OR(J35="南京大学",J35="BOSS",J35="实习生",J35="人力劳务"),I35,J35="部门负责人",I35*0.6,J35="员工",I35*0.7),2)</f>
        <v>7000</v>
      </c>
      <c r="L35" s="301" cm="1">
        <f t="array" ref="L35">ROUND(_xlfn.IFS(OR(J35="南京大学",J35="BOSS",J35="实习生",J35="人力劳务"),I35*0,J35="部门负责人",I35*0.4,J35="员工",I35*0.3),2)</f>
        <v>3000</v>
      </c>
      <c r="M35" s="301" t="s">
        <v>40</v>
      </c>
      <c r="N35" s="301" cm="1">
        <f t="array" ref="N35">ROUND(_xlfn.IFS(M35="A",L35*1.5,M35="B",L35*1.2,M35="C",L35*1,M35="D",L35*0.8,M35="E",L35*0.6,M35="无等级",L35*0),2)</f>
        <v>3000</v>
      </c>
      <c r="O35" s="301">
        <f t="shared" si="4"/>
        <v>10000</v>
      </c>
      <c r="P35" s="301">
        <v>0</v>
      </c>
      <c r="Q35" s="301">
        <f t="shared" si="5"/>
        <v>10000</v>
      </c>
      <c r="R35" s="305">
        <f t="shared" si="6"/>
        <v>0</v>
      </c>
      <c r="S35" s="305"/>
      <c r="T35" s="304"/>
      <c r="U35" s="306"/>
      <c r="W35" s="91"/>
    </row>
    <row r="36" s="78" customFormat="1" customHeight="1" spans="1:23">
      <c r="A36" s="86">
        <f t="shared" si="7"/>
        <v>21</v>
      </c>
      <c r="B36" s="86" t="s">
        <v>52</v>
      </c>
      <c r="C36" s="86" t="s">
        <v>22</v>
      </c>
      <c r="D36" s="300">
        <v>44805</v>
      </c>
      <c r="E36" s="301">
        <v>10000</v>
      </c>
      <c r="F36" s="302">
        <f t="shared" si="1"/>
        <v>0</v>
      </c>
      <c r="G36" s="303">
        <v>10000</v>
      </c>
      <c r="H36" s="303">
        <f t="shared" si="2"/>
        <v>0</v>
      </c>
      <c r="I36" s="301">
        <f>IF(G36="120元/天",_xlfn.XLOOKUP(B36,'202604考勤'!B:B,'202604考勤'!AI:AI,"无")*120,IF(S36="转正",ROUND(G36/DAY(EOMONTH(T36,0))*(DAY(EOMONTH(T36,0))-DAY(T36)+1)+(G36*0.8)/DAY(EOMONTH(T36,0))*(DAY(T36)-1),2),IF(OR(AND(S36="入职",DAY(T36)=1),AND(S36="离职",T36=EOMONTH(T36,0))),G36,IF(OR(S36="离职",S36="入职"),ROUND(G36/21.75*_xlfn.XLOOKUP(B36,'202604考勤'!B:B,'202604考勤'!AI:AI,0),2),G36))))</f>
        <v>10000</v>
      </c>
      <c r="J36" s="301" t="s">
        <v>39</v>
      </c>
      <c r="K36" s="301" cm="1">
        <f t="array" ref="K36">ROUND(_xlfn.IFS(OR(J36="南京大学",J36="BOSS",J36="实习生",J36="人力劳务"),I36,J36="部门负责人",I36*0.6,J36="员工",I36*0.7),2)</f>
        <v>7000</v>
      </c>
      <c r="L36" s="301" cm="1">
        <f t="array" ref="L36">ROUND(_xlfn.IFS(OR(J36="南京大学",J36="BOSS",J36="实习生",J36="人力劳务"),I36*0,J36="部门负责人",I36*0.4,J36="员工",I36*0.3),2)</f>
        <v>3000</v>
      </c>
      <c r="M36" s="301" t="s">
        <v>40</v>
      </c>
      <c r="N36" s="301" cm="1">
        <f t="array" ref="N36">ROUND(_xlfn.IFS(M36="A",L36*1.5,M36="B",L36*1.2,M36="C",L36*1,M36="D",L36*0.8,M36="E",L36*0.6,M36="无等级",L36*0),2)</f>
        <v>3000</v>
      </c>
      <c r="O36" s="301">
        <f t="shared" si="4"/>
        <v>10000</v>
      </c>
      <c r="P36" s="301">
        <v>0</v>
      </c>
      <c r="Q36" s="301">
        <f t="shared" si="5"/>
        <v>10000</v>
      </c>
      <c r="R36" s="305">
        <f t="shared" si="6"/>
        <v>0</v>
      </c>
      <c r="S36" s="305"/>
      <c r="T36" s="304"/>
      <c r="U36" s="308"/>
      <c r="W36" s="91"/>
    </row>
    <row r="37" s="78" customFormat="1" customHeight="1" spans="1:23">
      <c r="A37" s="86">
        <f t="shared" si="7"/>
        <v>22</v>
      </c>
      <c r="B37" s="86" t="s">
        <v>53</v>
      </c>
      <c r="C37" s="86" t="s">
        <v>37</v>
      </c>
      <c r="D37" s="300">
        <v>44805</v>
      </c>
      <c r="E37" s="301">
        <v>10000</v>
      </c>
      <c r="F37" s="302">
        <f t="shared" si="1"/>
        <v>0</v>
      </c>
      <c r="G37" s="303">
        <v>10000</v>
      </c>
      <c r="H37" s="303">
        <f t="shared" si="2"/>
        <v>0</v>
      </c>
      <c r="I37" s="301">
        <f>IF(G37="120元/天",_xlfn.XLOOKUP(B37,'202604考勤'!B:B,'202604考勤'!AI:AI,"无")*120,IF(S37="转正",ROUND(G37/DAY(EOMONTH(T37,0))*(DAY(EOMONTH(T37,0))-DAY(T37)+1)+(G37*0.8)/DAY(EOMONTH(T37,0))*(DAY(T37)-1),2),IF(OR(AND(S37="入职",DAY(T37)=1),AND(S37="离职",T37=EOMONTH(T37,0))),G37,IF(OR(S37="离职",S37="入职"),ROUND(G37/21.75*_xlfn.XLOOKUP(B37,'202604考勤'!B:B,'202604考勤'!AI:AI,0),2),G37))))</f>
        <v>10000</v>
      </c>
      <c r="J37" s="301" t="s">
        <v>39</v>
      </c>
      <c r="K37" s="301" cm="1">
        <f t="array" ref="K37">ROUND(_xlfn.IFS(OR(J37="南京大学",J37="BOSS",J37="实习生",J37="人力劳务"),I37,J37="部门负责人",I37*0.6,J37="员工",I37*0.7),2)</f>
        <v>7000</v>
      </c>
      <c r="L37" s="301" cm="1">
        <f t="array" ref="L37">ROUND(_xlfn.IFS(OR(J37="南京大学",J37="BOSS",J37="实习生",J37="人力劳务"),I37*0,J37="部门负责人",I37*0.4,J37="员工",I37*0.3),2)</f>
        <v>3000</v>
      </c>
      <c r="M37" s="301" t="s">
        <v>40</v>
      </c>
      <c r="N37" s="301" cm="1">
        <f t="array" ref="N37">ROUND(_xlfn.IFS(M37="A",L37*1.5,M37="B",L37*1.2,M37="C",L37*1,M37="D",L37*0.8,M37="E",L37*0.6,M37="无等级",L37*0),2)</f>
        <v>3000</v>
      </c>
      <c r="O37" s="301">
        <f t="shared" si="4"/>
        <v>10000</v>
      </c>
      <c r="P37" s="301">
        <v>0</v>
      </c>
      <c r="Q37" s="301">
        <f t="shared" si="5"/>
        <v>10000</v>
      </c>
      <c r="R37" s="305">
        <f t="shared" si="6"/>
        <v>0</v>
      </c>
      <c r="S37" s="305"/>
      <c r="T37" s="304"/>
      <c r="U37" s="306"/>
      <c r="W37" s="91"/>
    </row>
    <row r="38" s="78" customFormat="1" customHeight="1" spans="1:23">
      <c r="A38" s="86">
        <f t="shared" si="7"/>
        <v>23</v>
      </c>
      <c r="B38" s="86" t="s">
        <v>54</v>
      </c>
      <c r="C38" s="86" t="s">
        <v>37</v>
      </c>
      <c r="D38" s="300">
        <v>44811</v>
      </c>
      <c r="E38" s="301">
        <v>10000</v>
      </c>
      <c r="F38" s="302">
        <f t="shared" si="1"/>
        <v>0</v>
      </c>
      <c r="G38" s="303">
        <v>10000</v>
      </c>
      <c r="H38" s="303">
        <f t="shared" si="2"/>
        <v>0</v>
      </c>
      <c r="I38" s="301">
        <f>IF(G38="120元/天",_xlfn.XLOOKUP(B38,'202604考勤'!B:B,'202604考勤'!AI:AI,"无")*120,IF(S38="转正",ROUND(G38/DAY(EOMONTH(T38,0))*(DAY(EOMONTH(T38,0))-DAY(T38)+1)+(G38*0.8)/DAY(EOMONTH(T38,0))*(DAY(T38)-1),2),IF(OR(AND(S38="入职",DAY(T38)=1),AND(S38="离职",T38=EOMONTH(T38,0))),G38,IF(OR(S38="离职",S38="入职"),ROUND(G38/21.75*_xlfn.XLOOKUP(B38,'202604考勤'!B:B,'202604考勤'!AI:AI,0),2),G38))))</f>
        <v>10000</v>
      </c>
      <c r="J38" s="301" t="s">
        <v>39</v>
      </c>
      <c r="K38" s="301" cm="1">
        <f t="array" ref="K38">ROUND(_xlfn.IFS(OR(J38="南京大学",J38="BOSS",J38="实习生",J38="人力劳务"),I38,J38="部门负责人",I38*0.6,J38="员工",I38*0.7),2)</f>
        <v>7000</v>
      </c>
      <c r="L38" s="301" cm="1">
        <f t="array" ref="L38">ROUND(_xlfn.IFS(OR(J38="南京大学",J38="BOSS",J38="实习生",J38="人力劳务"),I38*0,J38="部门负责人",I38*0.4,J38="员工",I38*0.3),2)</f>
        <v>3000</v>
      </c>
      <c r="M38" s="301" t="s">
        <v>40</v>
      </c>
      <c r="N38" s="301" cm="1">
        <f t="array" ref="N38">ROUND(_xlfn.IFS(M38="A",L38*1.5,M38="B",L38*1.2,M38="C",L38*1,M38="D",L38*0.8,M38="E",L38*0.6,M38="无等级",L38*0),2)</f>
        <v>3000</v>
      </c>
      <c r="O38" s="301">
        <f t="shared" si="4"/>
        <v>10000</v>
      </c>
      <c r="P38" s="301">
        <v>0</v>
      </c>
      <c r="Q38" s="301">
        <f t="shared" si="5"/>
        <v>10000</v>
      </c>
      <c r="R38" s="305">
        <f t="shared" si="6"/>
        <v>0</v>
      </c>
      <c r="S38" s="305"/>
      <c r="T38" s="304"/>
      <c r="U38" s="308"/>
      <c r="W38" s="91"/>
    </row>
    <row r="39" s="78" customFormat="1" customHeight="1" spans="1:23">
      <c r="A39" s="86">
        <f t="shared" si="7"/>
        <v>24</v>
      </c>
      <c r="B39" s="86" t="s">
        <v>55</v>
      </c>
      <c r="C39" s="86" t="s">
        <v>37</v>
      </c>
      <c r="D39" s="300">
        <v>44817</v>
      </c>
      <c r="E39" s="301">
        <v>10000</v>
      </c>
      <c r="F39" s="302">
        <f t="shared" si="1"/>
        <v>0</v>
      </c>
      <c r="G39" s="303">
        <v>10000</v>
      </c>
      <c r="H39" s="303">
        <f t="shared" si="2"/>
        <v>0</v>
      </c>
      <c r="I39" s="301">
        <f>IF(G39="120元/天",_xlfn.XLOOKUP(B39,'202604考勤'!B:B,'202604考勤'!AI:AI,"无")*120,IF(S39="转正",ROUND(G39/DAY(EOMONTH(T39,0))*(DAY(EOMONTH(T39,0))-DAY(T39)+1)+(G39*0.8)/DAY(EOMONTH(T39,0))*(DAY(T39)-1),2),IF(OR(AND(S39="入职",DAY(T39)=1),AND(S39="离职",T39=EOMONTH(T39,0))),G39,IF(OR(S39="离职",S39="入职"),ROUND(G39/21.75*_xlfn.XLOOKUP(B39,'202604考勤'!B:B,'202604考勤'!AI:AI,0),2),G39))))</f>
        <v>10000</v>
      </c>
      <c r="J39" s="301" t="s">
        <v>39</v>
      </c>
      <c r="K39" s="301" cm="1">
        <f t="array" ref="K39">ROUND(_xlfn.IFS(OR(J39="南京大学",J39="BOSS",J39="实习生",J39="人力劳务"),I39,J39="部门负责人",I39*0.6,J39="员工",I39*0.7),2)</f>
        <v>7000</v>
      </c>
      <c r="L39" s="301" cm="1">
        <f t="array" ref="L39">ROUND(_xlfn.IFS(OR(J39="南京大学",J39="BOSS",J39="实习生",J39="人力劳务"),I39*0,J39="部门负责人",I39*0.4,J39="员工",I39*0.3),2)</f>
        <v>3000</v>
      </c>
      <c r="M39" s="301" t="s">
        <v>40</v>
      </c>
      <c r="N39" s="301" cm="1">
        <f t="array" ref="N39">ROUND(_xlfn.IFS(M39="A",L39*1.5,M39="B",L39*1.2,M39="C",L39*1,M39="D",L39*0.8,M39="E",L39*0.6,M39="无等级",L39*0),2)</f>
        <v>3000</v>
      </c>
      <c r="O39" s="301">
        <f t="shared" si="4"/>
        <v>10000</v>
      </c>
      <c r="P39" s="301">
        <v>0</v>
      </c>
      <c r="Q39" s="301">
        <f t="shared" si="5"/>
        <v>10000</v>
      </c>
      <c r="R39" s="305">
        <f t="shared" si="6"/>
        <v>0</v>
      </c>
      <c r="S39" s="305"/>
      <c r="T39" s="304"/>
      <c r="U39" s="308"/>
      <c r="W39" s="91"/>
    </row>
    <row r="40" s="78" customFormat="1" customHeight="1" spans="1:23">
      <c r="A40" s="86">
        <f t="shared" si="7"/>
        <v>25</v>
      </c>
      <c r="B40" s="86" t="s">
        <v>56</v>
      </c>
      <c r="C40" s="86" t="s">
        <v>37</v>
      </c>
      <c r="D40" s="300">
        <v>44823</v>
      </c>
      <c r="E40" s="301">
        <v>10000</v>
      </c>
      <c r="F40" s="302">
        <f t="shared" si="1"/>
        <v>0</v>
      </c>
      <c r="G40" s="303">
        <v>10000</v>
      </c>
      <c r="H40" s="303">
        <f t="shared" si="2"/>
        <v>0</v>
      </c>
      <c r="I40" s="301">
        <f>IF(G40="120元/天",_xlfn.XLOOKUP(B40,'202604考勤'!B:B,'202604考勤'!AI:AI,"无")*120,IF(S40="转正",ROUND(G40/DAY(EOMONTH(T40,0))*(DAY(EOMONTH(T40,0))-DAY(T40)+1)+(G40*0.8)/DAY(EOMONTH(T40,0))*(DAY(T40)-1),2),IF(OR(AND(S40="入职",DAY(T40)=1),AND(S40="离职",T40=EOMONTH(T40,0))),G40,IF(OR(S40="离职",S40="入职"),ROUND(G40/21.75*_xlfn.XLOOKUP(B40,'202604考勤'!B:B,'202604考勤'!AI:AI,0),2),G40))))</f>
        <v>10000</v>
      </c>
      <c r="J40" s="301" t="s">
        <v>39</v>
      </c>
      <c r="K40" s="301" cm="1">
        <f t="array" ref="K40">ROUND(_xlfn.IFS(OR(J40="南京大学",J40="BOSS",J40="实习生",J40="人力劳务"),I40,J40="部门负责人",I40*0.6,J40="员工",I40*0.7),2)</f>
        <v>7000</v>
      </c>
      <c r="L40" s="301" cm="1">
        <f t="array" ref="L40">ROUND(_xlfn.IFS(OR(J40="南京大学",J40="BOSS",J40="实习生",J40="人力劳务"),I40*0,J40="部门负责人",I40*0.4,J40="员工",I40*0.3),2)</f>
        <v>3000</v>
      </c>
      <c r="M40" s="301" t="s">
        <v>42</v>
      </c>
      <c r="N40" s="301" cm="1">
        <f t="array" ref="N40">ROUND(_xlfn.IFS(M40="A",L40*1.5,M40="B",L40*1.2,M40="C",L40*1,M40="D",L40*0.8,M40="E",L40*0.6,M40="无等级",L40*0),2)</f>
        <v>3600</v>
      </c>
      <c r="O40" s="301">
        <f t="shared" si="4"/>
        <v>10600</v>
      </c>
      <c r="P40" s="301">
        <v>0</v>
      </c>
      <c r="Q40" s="301">
        <f t="shared" si="5"/>
        <v>10600</v>
      </c>
      <c r="R40" s="305">
        <f t="shared" si="6"/>
        <v>600</v>
      </c>
      <c r="S40" s="305"/>
      <c r="T40" s="304"/>
      <c r="U40" s="308"/>
      <c r="W40" s="91"/>
    </row>
    <row r="41" s="78" customFormat="1" customHeight="1" spans="1:23">
      <c r="A41" s="86">
        <f t="shared" si="7"/>
        <v>26</v>
      </c>
      <c r="B41" s="86" t="s">
        <v>57</v>
      </c>
      <c r="C41" s="86" t="s">
        <v>37</v>
      </c>
      <c r="D41" s="300">
        <v>44823</v>
      </c>
      <c r="E41" s="301">
        <v>10000</v>
      </c>
      <c r="F41" s="302">
        <f t="shared" si="1"/>
        <v>0</v>
      </c>
      <c r="G41" s="303">
        <v>10000</v>
      </c>
      <c r="H41" s="303">
        <f t="shared" si="2"/>
        <v>0</v>
      </c>
      <c r="I41" s="301">
        <f>IF(G41="120元/天",_xlfn.XLOOKUP(B41,'202604考勤'!B:B,'202604考勤'!AI:AI,"无")*120,IF(S41="转正",ROUND(G41/DAY(EOMONTH(T41,0))*(DAY(EOMONTH(T41,0))-DAY(T41)+1)+(G41*0.8)/DAY(EOMONTH(T41,0))*(DAY(T41)-1),2),IF(OR(AND(S41="入职",DAY(T41)=1),AND(S41="离职",T41=EOMONTH(T41,0))),G41,IF(OR(S41="离职",S41="入职"),ROUND(G41/21.75*_xlfn.XLOOKUP(B41,'202604考勤'!B:B,'202604考勤'!AI:AI,0),2),G41))))</f>
        <v>10000</v>
      </c>
      <c r="J41" s="301" t="s">
        <v>39</v>
      </c>
      <c r="K41" s="301" cm="1">
        <f t="array" ref="K41">ROUND(_xlfn.IFS(OR(J41="南京大学",J41="BOSS",J41="实习生",J41="人力劳务"),I41,J41="部门负责人",I41*0.6,J41="员工",I41*0.7),2)</f>
        <v>7000</v>
      </c>
      <c r="L41" s="301" cm="1">
        <f t="array" ref="L41">ROUND(_xlfn.IFS(OR(J41="南京大学",J41="BOSS",J41="实习生",J41="人力劳务"),I41*0,J41="部门负责人",I41*0.4,J41="员工",I41*0.3),2)</f>
        <v>3000</v>
      </c>
      <c r="M41" s="301" t="s">
        <v>40</v>
      </c>
      <c r="N41" s="301" cm="1">
        <f t="array" ref="N41">ROUND(_xlfn.IFS(M41="A",L41*1.5,M41="B",L41*1.2,M41="C",L41*1,M41="D",L41*0.8,M41="E",L41*0.6,M41="无等级",L41*0),2)</f>
        <v>3000</v>
      </c>
      <c r="O41" s="301">
        <f t="shared" si="4"/>
        <v>10000</v>
      </c>
      <c r="P41" s="301">
        <v>0</v>
      </c>
      <c r="Q41" s="301">
        <f t="shared" si="5"/>
        <v>10000</v>
      </c>
      <c r="R41" s="305">
        <f t="shared" si="6"/>
        <v>0</v>
      </c>
      <c r="S41" s="305"/>
      <c r="T41" s="304"/>
      <c r="U41" s="308"/>
      <c r="W41" s="91"/>
    </row>
    <row r="42" s="78" customFormat="1" customHeight="1" spans="1:23">
      <c r="A42" s="86">
        <f t="shared" si="7"/>
        <v>27</v>
      </c>
      <c r="B42" s="86" t="s">
        <v>58</v>
      </c>
      <c r="C42" s="86" t="s">
        <v>37</v>
      </c>
      <c r="D42" s="300">
        <v>44835</v>
      </c>
      <c r="E42" s="301">
        <v>10000</v>
      </c>
      <c r="F42" s="302">
        <f t="shared" si="1"/>
        <v>0</v>
      </c>
      <c r="G42" s="303">
        <v>10000</v>
      </c>
      <c r="H42" s="303">
        <f t="shared" si="2"/>
        <v>0</v>
      </c>
      <c r="I42" s="301">
        <f>IF(G42="120元/天",_xlfn.XLOOKUP(B42,'202604考勤'!B:B,'202604考勤'!AI:AI,"无")*120,IF(S42="转正",ROUND(G42/DAY(EOMONTH(T42,0))*(DAY(EOMONTH(T42,0))-DAY(T42)+1)+(G42*0.8)/DAY(EOMONTH(T42,0))*(DAY(T42)-1),2),IF(OR(AND(S42="入职",DAY(T42)=1),AND(S42="离职",T42=EOMONTH(T42,0))),G42,IF(OR(S42="离职",S42="入职"),ROUND(G42/21.75*_xlfn.XLOOKUP(B42,'202604考勤'!B:B,'202604考勤'!AI:AI,0),2),G42))))</f>
        <v>10000</v>
      </c>
      <c r="J42" s="301" t="s">
        <v>39</v>
      </c>
      <c r="K42" s="301" cm="1">
        <f t="array" ref="K42">ROUND(_xlfn.IFS(OR(J42="南京大学",J42="BOSS",J42="实习生",J42="人力劳务"),I42,J42="部门负责人",I42*0.6,J42="员工",I42*0.7),2)</f>
        <v>7000</v>
      </c>
      <c r="L42" s="301" cm="1">
        <f t="array" ref="L42">ROUND(_xlfn.IFS(OR(J42="南京大学",J42="BOSS",J42="实习生",J42="人力劳务"),I42*0,J42="部门负责人",I42*0.4,J42="员工",I42*0.3),2)</f>
        <v>3000</v>
      </c>
      <c r="M42" s="301" t="s">
        <v>40</v>
      </c>
      <c r="N42" s="301" cm="1">
        <f t="array" ref="N42">ROUND(_xlfn.IFS(M42="A",L42*1.5,M42="B",L42*1.2,M42="C",L42*1,M42="D",L42*0.8,M42="E",L42*0.6,M42="无等级",L42*0),2)</f>
        <v>3000</v>
      </c>
      <c r="O42" s="301">
        <f t="shared" si="4"/>
        <v>10000</v>
      </c>
      <c r="P42" s="301">
        <v>0</v>
      </c>
      <c r="Q42" s="301">
        <f t="shared" si="5"/>
        <v>10000</v>
      </c>
      <c r="R42" s="305">
        <f t="shared" si="6"/>
        <v>0</v>
      </c>
      <c r="S42" s="305"/>
      <c r="T42" s="304"/>
      <c r="U42" s="308"/>
      <c r="W42" s="91"/>
    </row>
    <row r="43" s="78" customFormat="1" customHeight="1" spans="1:23">
      <c r="A43" s="86">
        <f t="shared" si="7"/>
        <v>28</v>
      </c>
      <c r="B43" s="86" t="s">
        <v>59</v>
      </c>
      <c r="C43" s="86" t="s">
        <v>48</v>
      </c>
      <c r="D43" s="300">
        <v>44858</v>
      </c>
      <c r="E43" s="301">
        <v>10000</v>
      </c>
      <c r="F43" s="302">
        <f t="shared" si="1"/>
        <v>0</v>
      </c>
      <c r="G43" s="303">
        <v>10000</v>
      </c>
      <c r="H43" s="303">
        <f t="shared" si="2"/>
        <v>0</v>
      </c>
      <c r="I43" s="301">
        <f>IF(G43="120元/天",_xlfn.XLOOKUP(B43,'202604考勤'!B:B,'202604考勤'!AI:AI,"无")*120,IF(S43="转正",ROUND(G43/DAY(EOMONTH(T43,0))*(DAY(EOMONTH(T43,0))-DAY(T43)+1)+(G43*0.8)/DAY(EOMONTH(T43,0))*(DAY(T43)-1),2),IF(OR(AND(S43="入职",DAY(T43)=1),AND(S43="离职",T43=EOMONTH(T43,0))),G43,IF(OR(S43="离职",S43="入职"),ROUND(G43/21.75*_xlfn.XLOOKUP(B43,'202604考勤'!B:B,'202604考勤'!AI:AI,0),2),G43))))</f>
        <v>10000</v>
      </c>
      <c r="J43" s="301" t="s">
        <v>41</v>
      </c>
      <c r="K43" s="301" cm="1">
        <f t="array" ref="K43">ROUND(_xlfn.IFS(OR(J43="南京大学",J43="BOSS",J43="实习生",J43="人力劳务"),I43,J43="部门负责人",I43*0.6,J43="员工",I43*0.7),2)</f>
        <v>6000</v>
      </c>
      <c r="L43" s="301" cm="1">
        <f t="array" ref="L43">ROUND(_xlfn.IFS(OR(J43="南京大学",J43="BOSS",J43="实习生",J43="人力劳务"),I43*0,J43="部门负责人",I43*0.4,J43="员工",I43*0.3),2)</f>
        <v>4000</v>
      </c>
      <c r="M43" s="301" t="s">
        <v>40</v>
      </c>
      <c r="N43" s="301" cm="1">
        <f t="array" ref="N43">ROUND(_xlfn.IFS(M43="A",L43*1.5,M43="B",L43*1.2,M43="C",L43*1,M43="D",L43*0.8,M43="E",L43*0.6,M43="无等级",L43*0),2)</f>
        <v>4000</v>
      </c>
      <c r="O43" s="301">
        <f t="shared" si="4"/>
        <v>10000</v>
      </c>
      <c r="P43" s="301">
        <v>0</v>
      </c>
      <c r="Q43" s="301">
        <f t="shared" si="5"/>
        <v>10000</v>
      </c>
      <c r="R43" s="305">
        <f t="shared" si="6"/>
        <v>0</v>
      </c>
      <c r="S43" s="305"/>
      <c r="T43" s="304"/>
      <c r="U43" s="308"/>
      <c r="W43" s="91"/>
    </row>
    <row r="44" s="78" customFormat="1" customHeight="1" spans="1:23">
      <c r="A44" s="86">
        <f t="shared" si="7"/>
        <v>29</v>
      </c>
      <c r="B44" s="86" t="s">
        <v>60</v>
      </c>
      <c r="C44" s="86" t="s">
        <v>37</v>
      </c>
      <c r="D44" s="300">
        <v>44866</v>
      </c>
      <c r="E44" s="301">
        <v>10000</v>
      </c>
      <c r="F44" s="302">
        <f t="shared" si="1"/>
        <v>0</v>
      </c>
      <c r="G44" s="303">
        <v>10000</v>
      </c>
      <c r="H44" s="303">
        <f t="shared" si="2"/>
        <v>0</v>
      </c>
      <c r="I44" s="301">
        <f>IF(G44="120元/天",_xlfn.XLOOKUP(B44,'202604考勤'!B:B,'202604考勤'!AI:AI,"无")*120,IF(S44="转正",ROUND(G44/DAY(EOMONTH(T44,0))*(DAY(EOMONTH(T44,0))-DAY(T44)+1)+(G44*0.8)/DAY(EOMONTH(T44,0))*(DAY(T44)-1),2),IF(OR(AND(S44="入职",DAY(T44)=1),AND(S44="离职",T44=EOMONTH(T44,0))),G44,IF(OR(S44="离职",S44="入职"),ROUND(G44/21.75*_xlfn.XLOOKUP(B44,'202604考勤'!B:B,'202604考勤'!AI:AI,0),2),G44))))</f>
        <v>10000</v>
      </c>
      <c r="J44" s="301" t="s">
        <v>39</v>
      </c>
      <c r="K44" s="301" cm="1">
        <f t="array" ref="K44">ROUND(_xlfn.IFS(OR(J44="南京大学",J44="BOSS",J44="实习生",J44="人力劳务"),I44,J44="部门负责人",I44*0.6,J44="员工",I44*0.7),2)</f>
        <v>7000</v>
      </c>
      <c r="L44" s="301" cm="1">
        <f t="array" ref="L44">ROUND(_xlfn.IFS(OR(J44="南京大学",J44="BOSS",J44="实习生",J44="人力劳务"),I44*0,J44="部门负责人",I44*0.4,J44="员工",I44*0.3),2)</f>
        <v>3000</v>
      </c>
      <c r="M44" s="301" t="s">
        <v>40</v>
      </c>
      <c r="N44" s="301" cm="1">
        <f t="array" ref="N44">ROUND(_xlfn.IFS(M44="A",L44*1.5,M44="B",L44*1.2,M44="C",L44*1,M44="D",L44*0.8,M44="E",L44*0.6,M44="无等级",L44*0),2)</f>
        <v>3000</v>
      </c>
      <c r="O44" s="301">
        <f t="shared" si="4"/>
        <v>10000</v>
      </c>
      <c r="P44" s="301">
        <v>0</v>
      </c>
      <c r="Q44" s="301">
        <f t="shared" si="5"/>
        <v>10000</v>
      </c>
      <c r="R44" s="305">
        <f t="shared" si="6"/>
        <v>0</v>
      </c>
      <c r="S44" s="305"/>
      <c r="T44" s="304"/>
      <c r="U44" s="306"/>
      <c r="W44" s="91"/>
    </row>
    <row r="45" s="78" customFormat="1" customHeight="1" spans="1:23">
      <c r="A45" s="86">
        <f t="shared" si="7"/>
        <v>30</v>
      </c>
      <c r="B45" s="86" t="s">
        <v>61</v>
      </c>
      <c r="C45" s="86" t="s">
        <v>37</v>
      </c>
      <c r="D45" s="300">
        <v>44868</v>
      </c>
      <c r="E45" s="301">
        <v>10000</v>
      </c>
      <c r="F45" s="302">
        <f t="shared" si="1"/>
        <v>0</v>
      </c>
      <c r="G45" s="303">
        <v>10000</v>
      </c>
      <c r="H45" s="303">
        <f t="shared" si="2"/>
        <v>0</v>
      </c>
      <c r="I45" s="301">
        <f>IF(G45="120元/天",_xlfn.XLOOKUP(B45,'202604考勤'!B:B,'202604考勤'!AI:AI,"无")*120,IF(S45="转正",ROUND(G45/DAY(EOMONTH(T45,0))*(DAY(EOMONTH(T45,0))-DAY(T45)+1)+(G45*0.8)/DAY(EOMONTH(T45,0))*(DAY(T45)-1),2),IF(OR(AND(S45="入职",DAY(T45)=1),AND(S45="离职",T45=EOMONTH(T45,0))),G45,IF(OR(S45="离职",S45="入职"),ROUND(G45/21.75*_xlfn.XLOOKUP(B45,'202604考勤'!B:B,'202604考勤'!AI:AI,0),2),G45))))</f>
        <v>10000</v>
      </c>
      <c r="J45" s="301" t="s">
        <v>39</v>
      </c>
      <c r="K45" s="301" cm="1">
        <f t="array" ref="K45">ROUND(_xlfn.IFS(OR(J45="南京大学",J45="BOSS",J45="实习生",J45="人力劳务"),I45,J45="部门负责人",I45*0.6,J45="员工",I45*0.7),2)</f>
        <v>7000</v>
      </c>
      <c r="L45" s="301" cm="1">
        <f t="array" ref="L45">ROUND(_xlfn.IFS(OR(J45="南京大学",J45="BOSS",J45="实习生",J45="人力劳务"),I45*0,J45="部门负责人",I45*0.4,J45="员工",I45*0.3),2)</f>
        <v>3000</v>
      </c>
      <c r="M45" s="301" t="s">
        <v>40</v>
      </c>
      <c r="N45" s="301" cm="1">
        <f t="array" ref="N45">ROUND(_xlfn.IFS(M45="A",L45*1.5,M45="B",L45*1.2,M45="C",L45*1,M45="D",L45*0.8,M45="E",L45*0.6,M45="无等级",L45*0),2)</f>
        <v>3000</v>
      </c>
      <c r="O45" s="301">
        <f t="shared" si="4"/>
        <v>10000</v>
      </c>
      <c r="P45" s="301">
        <v>0</v>
      </c>
      <c r="Q45" s="301">
        <f t="shared" si="5"/>
        <v>10000</v>
      </c>
      <c r="R45" s="305">
        <f t="shared" si="6"/>
        <v>0</v>
      </c>
      <c r="S45" s="305"/>
      <c r="T45" s="304"/>
      <c r="U45" s="321"/>
      <c r="W45" s="91"/>
    </row>
    <row r="46" s="78" customFormat="1" customHeight="1" spans="1:23">
      <c r="A46" s="86">
        <f t="shared" si="7"/>
        <v>31</v>
      </c>
      <c r="B46" s="86" t="s">
        <v>62</v>
      </c>
      <c r="C46" s="86" t="s">
        <v>37</v>
      </c>
      <c r="D46" s="300">
        <v>44881</v>
      </c>
      <c r="E46" s="301">
        <v>10000</v>
      </c>
      <c r="F46" s="302">
        <f t="shared" si="1"/>
        <v>0</v>
      </c>
      <c r="G46" s="303">
        <v>10000</v>
      </c>
      <c r="H46" s="303">
        <f t="shared" si="2"/>
        <v>0</v>
      </c>
      <c r="I46" s="301">
        <f>IF(G46="120元/天",_xlfn.XLOOKUP(B46,'202604考勤'!B:B,'202604考勤'!AI:AI,"无")*120,IF(S46="转正",ROUND(G46/DAY(EOMONTH(T46,0))*(DAY(EOMONTH(T46,0))-DAY(T46)+1)+(G46*0.8)/DAY(EOMONTH(T46,0))*(DAY(T46)-1),2),IF(OR(AND(S46="入职",DAY(T46)=1),AND(S46="离职",T46=EOMONTH(T46,0))),G46,IF(OR(S46="离职",S46="入职"),ROUND(G46/21.75*_xlfn.XLOOKUP(B46,'202604考勤'!B:B,'202604考勤'!AI:AI,0),2),G46))))</f>
        <v>10000</v>
      </c>
      <c r="J46" s="301" t="s">
        <v>39</v>
      </c>
      <c r="K46" s="301" cm="1">
        <f t="array" ref="K46">ROUND(_xlfn.IFS(OR(J46="南京大学",J46="BOSS",J46="实习生",J46="人力劳务"),I46,J46="部门负责人",I46*0.6,J46="员工",I46*0.7),2)</f>
        <v>7000</v>
      </c>
      <c r="L46" s="301" cm="1">
        <f t="array" ref="L46">ROUND(_xlfn.IFS(OR(J46="南京大学",J46="BOSS",J46="实习生",J46="人力劳务"),I46*0,J46="部门负责人",I46*0.4,J46="员工",I46*0.3),2)</f>
        <v>3000</v>
      </c>
      <c r="M46" s="301" t="s">
        <v>40</v>
      </c>
      <c r="N46" s="301" cm="1">
        <f t="array" ref="N46">ROUND(_xlfn.IFS(M46="A",L46*1.5,M46="B",L46*1.2,M46="C",L46*1,M46="D",L46*0.8,M46="E",L46*0.6,M46="无等级",L46*0),2)</f>
        <v>3000</v>
      </c>
      <c r="O46" s="301">
        <f t="shared" si="4"/>
        <v>10000</v>
      </c>
      <c r="P46" s="301">
        <v>0</v>
      </c>
      <c r="Q46" s="301">
        <f t="shared" si="5"/>
        <v>10000</v>
      </c>
      <c r="R46" s="305">
        <f t="shared" si="6"/>
        <v>0</v>
      </c>
      <c r="S46" s="305"/>
      <c r="T46" s="304"/>
      <c r="U46" s="306"/>
      <c r="W46" s="91"/>
    </row>
    <row r="47" s="78" customFormat="1" customHeight="1" spans="1:23">
      <c r="A47" s="86">
        <f t="shared" si="7"/>
        <v>32</v>
      </c>
      <c r="B47" s="86" t="s">
        <v>63</v>
      </c>
      <c r="C47" s="86" t="s">
        <v>37</v>
      </c>
      <c r="D47" s="300">
        <v>44970</v>
      </c>
      <c r="E47" s="301">
        <v>10000</v>
      </c>
      <c r="F47" s="302">
        <f t="shared" si="1"/>
        <v>0</v>
      </c>
      <c r="G47" s="303">
        <v>10000</v>
      </c>
      <c r="H47" s="303">
        <f t="shared" si="2"/>
        <v>0</v>
      </c>
      <c r="I47" s="301">
        <f>IF(G47="120元/天",_xlfn.XLOOKUP(B47,'202604考勤'!B:B,'202604考勤'!AI:AI,"无")*120,IF(S47="转正",ROUND(G47/DAY(EOMONTH(T47,0))*(DAY(EOMONTH(T47,0))-DAY(T47)+1)+(G47*0.8)/DAY(EOMONTH(T47,0))*(DAY(T47)-1),2),IF(OR(AND(S47="入职",DAY(T47)=1),AND(S47="离职",T47=EOMONTH(T47,0))),G47,IF(OR(S47="离职",S47="入职"),ROUND(G47/21.75*_xlfn.XLOOKUP(B47,'202604考勤'!B:B,'202604考勤'!AI:AI,0),2),G47))))</f>
        <v>10000</v>
      </c>
      <c r="J47" s="301" t="s">
        <v>39</v>
      </c>
      <c r="K47" s="301" cm="1">
        <f t="array" ref="K47">ROUND(_xlfn.IFS(OR(J47="南京大学",J47="BOSS",J47="实习生",J47="人力劳务"),I47,J47="部门负责人",I47*0.6,J47="员工",I47*0.7),2)</f>
        <v>7000</v>
      </c>
      <c r="L47" s="301" cm="1">
        <f t="array" ref="L47">ROUND(_xlfn.IFS(OR(J47="南京大学",J47="BOSS",J47="实习生",J47="人力劳务"),I47*0,J47="部门负责人",I47*0.4,J47="员工",I47*0.3),2)</f>
        <v>3000</v>
      </c>
      <c r="M47" s="301" t="s">
        <v>40</v>
      </c>
      <c r="N47" s="301" cm="1">
        <f t="array" ref="N47">ROUND(_xlfn.IFS(M47="A",L47*1.5,M47="B",L47*1.2,M47="C",L47*1,M47="D",L47*0.8,M47="E",L47*0.6,M47="无等级",L47*0),2)</f>
        <v>3000</v>
      </c>
      <c r="O47" s="301">
        <f t="shared" si="4"/>
        <v>10000</v>
      </c>
      <c r="P47" s="301">
        <v>0</v>
      </c>
      <c r="Q47" s="301">
        <f t="shared" si="5"/>
        <v>10000</v>
      </c>
      <c r="R47" s="305">
        <f t="shared" si="6"/>
        <v>0</v>
      </c>
      <c r="S47" s="305"/>
      <c r="T47" s="304"/>
      <c r="U47" s="321"/>
      <c r="W47" s="91"/>
    </row>
    <row r="48" s="78" customFormat="1" customHeight="1" spans="1:23">
      <c r="A48" s="86">
        <f t="shared" si="7"/>
        <v>33</v>
      </c>
      <c r="B48" s="86" t="s">
        <v>64</v>
      </c>
      <c r="C48" s="86" t="s">
        <v>37</v>
      </c>
      <c r="D48" s="300">
        <v>44977</v>
      </c>
      <c r="E48" s="301">
        <v>10000</v>
      </c>
      <c r="F48" s="302">
        <f t="shared" si="1"/>
        <v>0</v>
      </c>
      <c r="G48" s="303">
        <v>10000</v>
      </c>
      <c r="H48" s="303">
        <f t="shared" si="2"/>
        <v>0</v>
      </c>
      <c r="I48" s="301">
        <f>IF(G48="120元/天",_xlfn.XLOOKUP(B48,'202604考勤'!B:B,'202604考勤'!AI:AI,"无")*120,IF(S48="转正",ROUND(G48/DAY(EOMONTH(T48,0))*(DAY(EOMONTH(T48,0))-DAY(T48)+1)+(G48*0.8)/DAY(EOMONTH(T48,0))*(DAY(T48)-1),2),IF(OR(AND(S48="入职",DAY(T48)=1),AND(S48="离职",T48=EOMONTH(T48,0))),G48,IF(OR(S48="离职",S48="入职"),ROUND(G48/21.75*_xlfn.XLOOKUP(B48,'202604考勤'!B:B,'202604考勤'!AI:AI,0),2),G48))))</f>
        <v>10000</v>
      </c>
      <c r="J48" s="301" t="s">
        <v>39</v>
      </c>
      <c r="K48" s="301" cm="1">
        <f t="array" ref="K48">ROUND(_xlfn.IFS(OR(J48="南京大学",J48="BOSS",J48="实习生",J48="人力劳务"),I48,J48="部门负责人",I48*0.6,J48="员工",I48*0.7),2)</f>
        <v>7000</v>
      </c>
      <c r="L48" s="301" cm="1">
        <f t="array" ref="L48">ROUND(_xlfn.IFS(OR(J48="南京大学",J48="BOSS",J48="实习生",J48="人力劳务"),I48*0,J48="部门负责人",I48*0.4,J48="员工",I48*0.3),2)</f>
        <v>3000</v>
      </c>
      <c r="M48" s="301" t="s">
        <v>42</v>
      </c>
      <c r="N48" s="301" cm="1">
        <f t="array" ref="N48">ROUND(_xlfn.IFS(M48="A",L48*1.5,M48="B",L48*1.2,M48="C",L48*1,M48="D",L48*0.8,M48="E",L48*0.6,M48="无等级",L48*0),2)</f>
        <v>3600</v>
      </c>
      <c r="O48" s="301">
        <f t="shared" si="4"/>
        <v>10600</v>
      </c>
      <c r="P48" s="301">
        <v>0</v>
      </c>
      <c r="Q48" s="301">
        <f t="shared" si="5"/>
        <v>10600</v>
      </c>
      <c r="R48" s="305">
        <f t="shared" si="6"/>
        <v>600</v>
      </c>
      <c r="S48" s="305"/>
      <c r="T48" s="304"/>
      <c r="U48" s="321"/>
      <c r="W48" s="91"/>
    </row>
    <row r="49" s="78" customFormat="1" customHeight="1" spans="1:23">
      <c r="A49" s="86">
        <f t="shared" si="7"/>
        <v>34</v>
      </c>
      <c r="B49" s="86" t="s">
        <v>65</v>
      </c>
      <c r="C49" s="86" t="s">
        <v>37</v>
      </c>
      <c r="D49" s="300">
        <v>45019</v>
      </c>
      <c r="E49" s="301">
        <v>10000</v>
      </c>
      <c r="F49" s="302">
        <f t="shared" si="1"/>
        <v>0</v>
      </c>
      <c r="G49" s="303">
        <v>10000</v>
      </c>
      <c r="H49" s="303">
        <f t="shared" si="2"/>
        <v>0</v>
      </c>
      <c r="I49" s="301">
        <f>IF(G49="120元/天",_xlfn.XLOOKUP(B49,'202604考勤'!B:B,'202604考勤'!AI:AI,"无")*120,IF(S49="转正",ROUND(G49/DAY(EOMONTH(T49,0))*(DAY(EOMONTH(T49,0))-DAY(T49)+1)+(G49*0.8)/DAY(EOMONTH(T49,0))*(DAY(T49)-1),2),IF(OR(AND(S49="入职",DAY(T49)=1),AND(S49="离职",T49=EOMONTH(T49,0))),G49,IF(OR(S49="离职",S49="入职"),ROUND(G49/21.75*_xlfn.XLOOKUP(B49,'202604考勤'!B:B,'202604考勤'!AI:AI,0),2),G49))))</f>
        <v>10000</v>
      </c>
      <c r="J49" s="301" t="s">
        <v>39</v>
      </c>
      <c r="K49" s="301" cm="1">
        <f t="array" ref="K49">ROUND(_xlfn.IFS(OR(J49="南京大学",J49="BOSS",J49="实习生",J49="人力劳务"),I49,J49="部门负责人",I49*0.6,J49="员工",I49*0.7),2)</f>
        <v>7000</v>
      </c>
      <c r="L49" s="301" cm="1">
        <f t="array" ref="L49">ROUND(_xlfn.IFS(OR(J49="南京大学",J49="BOSS",J49="实习生",J49="人力劳务"),I49*0,J49="部门负责人",I49*0.4,J49="员工",I49*0.3),2)</f>
        <v>3000</v>
      </c>
      <c r="M49" s="301" t="s">
        <v>42</v>
      </c>
      <c r="N49" s="301" cm="1">
        <f t="array" ref="N49">ROUND(_xlfn.IFS(M49="A",L49*1.5,M49="B",L49*1.2,M49="C",L49*1,M49="D",L49*0.8,M49="E",L49*0.6,M49="无等级",L49*0),2)</f>
        <v>3600</v>
      </c>
      <c r="O49" s="301">
        <f t="shared" si="4"/>
        <v>10600</v>
      </c>
      <c r="P49" s="301">
        <v>0</v>
      </c>
      <c r="Q49" s="301">
        <f t="shared" si="5"/>
        <v>10600</v>
      </c>
      <c r="R49" s="305">
        <f t="shared" si="6"/>
        <v>600</v>
      </c>
      <c r="S49" s="305"/>
      <c r="T49" s="304"/>
      <c r="U49" s="308"/>
      <c r="W49" s="91"/>
    </row>
    <row r="50" s="78" customFormat="1" customHeight="1" spans="1:23">
      <c r="A50" s="86">
        <f t="shared" si="7"/>
        <v>35</v>
      </c>
      <c r="B50" s="86" t="s">
        <v>66</v>
      </c>
      <c r="C50" s="86" t="s">
        <v>37</v>
      </c>
      <c r="D50" s="300">
        <v>45050</v>
      </c>
      <c r="E50" s="301">
        <v>10000</v>
      </c>
      <c r="F50" s="302">
        <f t="shared" si="1"/>
        <v>0</v>
      </c>
      <c r="G50" s="303">
        <v>10000</v>
      </c>
      <c r="H50" s="303">
        <f t="shared" si="2"/>
        <v>0</v>
      </c>
      <c r="I50" s="301">
        <f>IF(G50="120元/天",_xlfn.XLOOKUP(B50,'202604考勤'!B:B,'202604考勤'!AI:AI,"无")*120,IF(S50="转正",ROUND(G50/DAY(EOMONTH(T50,0))*(DAY(EOMONTH(T50,0))-DAY(T50)+1)+(G50*0.8)/DAY(EOMONTH(T50,0))*(DAY(T50)-1),2),IF(OR(AND(S50="入职",DAY(T50)=1),AND(S50="离职",T50=EOMONTH(T50,0))),G50,IF(OR(S50="离职",S50="入职"),ROUND(G50/21.75*_xlfn.XLOOKUP(B50,'202604考勤'!B:B,'202604考勤'!AI:AI,0),2),G50))))</f>
        <v>10000</v>
      </c>
      <c r="J50" s="301" t="s">
        <v>39</v>
      </c>
      <c r="K50" s="301" cm="1">
        <f t="array" ref="K50">ROUND(_xlfn.IFS(OR(J50="南京大学",J50="BOSS",J50="实习生",J50="人力劳务"),I50,J50="部门负责人",I50*0.6,J50="员工",I50*0.7),2)</f>
        <v>7000</v>
      </c>
      <c r="L50" s="301" cm="1">
        <f t="array" ref="L50">ROUND(_xlfn.IFS(OR(J50="南京大学",J50="BOSS",J50="实习生",J50="人力劳务"),I50*0,J50="部门负责人",I50*0.4,J50="员工",I50*0.3),2)</f>
        <v>3000</v>
      </c>
      <c r="M50" s="301" t="s">
        <v>40</v>
      </c>
      <c r="N50" s="301" cm="1">
        <f t="array" ref="N50">ROUND(_xlfn.IFS(M50="A",L50*1.5,M50="B",L50*1.2,M50="C",L50*1,M50="D",L50*0.8,M50="E",L50*0.6,M50="无等级",L50*0),2)</f>
        <v>3000</v>
      </c>
      <c r="O50" s="301">
        <f t="shared" si="4"/>
        <v>10000</v>
      </c>
      <c r="P50" s="301">
        <v>0</v>
      </c>
      <c r="Q50" s="301">
        <f t="shared" si="5"/>
        <v>10000</v>
      </c>
      <c r="R50" s="305">
        <f t="shared" si="6"/>
        <v>0</v>
      </c>
      <c r="S50" s="305"/>
      <c r="T50" s="304"/>
      <c r="U50" s="308"/>
      <c r="W50" s="91"/>
    </row>
    <row r="51" s="78" customFormat="1" customHeight="1" spans="1:23">
      <c r="A51" s="86">
        <f t="shared" si="7"/>
        <v>36</v>
      </c>
      <c r="B51" s="86" t="s">
        <v>67</v>
      </c>
      <c r="C51" s="86" t="s">
        <v>37</v>
      </c>
      <c r="D51" s="300">
        <v>45065</v>
      </c>
      <c r="E51" s="301">
        <v>10000</v>
      </c>
      <c r="F51" s="302">
        <f t="shared" si="1"/>
        <v>0</v>
      </c>
      <c r="G51" s="303">
        <v>10000</v>
      </c>
      <c r="H51" s="303">
        <f t="shared" si="2"/>
        <v>0</v>
      </c>
      <c r="I51" s="301">
        <f>IF(G51="120元/天",_xlfn.XLOOKUP(B51,'202604考勤'!B:B,'202604考勤'!AI:AI,"无")*120,IF(S51="转正",ROUND(G51/DAY(EOMONTH(T51,0))*(DAY(EOMONTH(T51,0))-DAY(T51)+1)+(G51*0.8)/DAY(EOMONTH(T51,0))*(DAY(T51)-1),2),IF(OR(AND(S51="入职",DAY(T51)=1),AND(S51="离职",T51=EOMONTH(T51,0))),G51,IF(OR(S51="离职",S51="入职"),ROUND(G51/21.75*_xlfn.XLOOKUP(B51,'202604考勤'!B:B,'202604考勤'!AI:AI,0),2),G51))))</f>
        <v>10000</v>
      </c>
      <c r="J51" s="301" t="s">
        <v>39</v>
      </c>
      <c r="K51" s="301" cm="1">
        <f t="array" ref="K51">ROUND(_xlfn.IFS(OR(J51="南京大学",J51="BOSS",J51="实习生",J51="人力劳务"),I51,J51="部门负责人",I51*0.6,J51="员工",I51*0.7),2)</f>
        <v>7000</v>
      </c>
      <c r="L51" s="301" cm="1">
        <f t="array" ref="L51">ROUND(_xlfn.IFS(OR(J51="南京大学",J51="BOSS",J51="实习生",J51="人力劳务"),I51*0,J51="部门负责人",I51*0.4,J51="员工",I51*0.3),2)</f>
        <v>3000</v>
      </c>
      <c r="M51" s="301" t="s">
        <v>40</v>
      </c>
      <c r="N51" s="301" cm="1">
        <f t="array" ref="N51">ROUND(_xlfn.IFS(M51="A",L51*1.5,M51="B",L51*1.2,M51="C",L51*1,M51="D",L51*0.8,M51="E",L51*0.6,M51="无等级",L51*0),2)</f>
        <v>3000</v>
      </c>
      <c r="O51" s="301">
        <f t="shared" si="4"/>
        <v>10000</v>
      </c>
      <c r="P51" s="301">
        <v>0</v>
      </c>
      <c r="Q51" s="301">
        <f t="shared" si="5"/>
        <v>10000</v>
      </c>
      <c r="R51" s="305">
        <f t="shared" si="6"/>
        <v>0</v>
      </c>
      <c r="S51" s="305"/>
      <c r="T51" s="304"/>
      <c r="U51" s="308"/>
      <c r="W51" s="91"/>
    </row>
    <row r="52" s="78" customFormat="1" customHeight="1" spans="1:23">
      <c r="A52" s="86">
        <f t="shared" si="7"/>
        <v>37</v>
      </c>
      <c r="B52" s="86" t="s">
        <v>68</v>
      </c>
      <c r="C52" s="86" t="s">
        <v>37</v>
      </c>
      <c r="D52" s="300">
        <v>45078</v>
      </c>
      <c r="E52" s="301">
        <v>10000</v>
      </c>
      <c r="F52" s="302">
        <f t="shared" si="1"/>
        <v>0</v>
      </c>
      <c r="G52" s="303">
        <v>10000</v>
      </c>
      <c r="H52" s="303">
        <f t="shared" si="2"/>
        <v>0</v>
      </c>
      <c r="I52" s="301">
        <f>IF(G52="120元/天",_xlfn.XLOOKUP(B52,'202604考勤'!B:B,'202604考勤'!AI:AI,"无")*120,IF(S52="转正",ROUND(G52/DAY(EOMONTH(T52,0))*(DAY(EOMONTH(T52,0))-DAY(T52)+1)+(G52*0.8)/DAY(EOMONTH(T52,0))*(DAY(T52)-1),2),IF(OR(AND(S52="入职",DAY(T52)=1),AND(S52="离职",T52=EOMONTH(T52,0))),G52,IF(OR(S52="离职",S52="入职"),ROUND(G52/21.75*_xlfn.XLOOKUP(B52,'202604考勤'!B:B,'202604考勤'!AI:AI,0),2),G52))))</f>
        <v>10000</v>
      </c>
      <c r="J52" s="301" t="s">
        <v>39</v>
      </c>
      <c r="K52" s="301" cm="1">
        <f t="array" ref="K52">ROUND(_xlfn.IFS(OR(J52="南京大学",J52="BOSS",J52="实习生",J52="人力劳务"),I52,J52="部门负责人",I52*0.6,J52="员工",I52*0.7),2)</f>
        <v>7000</v>
      </c>
      <c r="L52" s="301" cm="1">
        <f t="array" ref="L52">ROUND(_xlfn.IFS(OR(J52="南京大学",J52="BOSS",J52="实习生",J52="人力劳务"),I52*0,J52="部门负责人",I52*0.4,J52="员工",I52*0.3),2)</f>
        <v>3000</v>
      </c>
      <c r="M52" s="301" t="s">
        <v>40</v>
      </c>
      <c r="N52" s="301" cm="1">
        <f t="array" ref="N52">ROUND(_xlfn.IFS(M52="A",L52*1.5,M52="B",L52*1.2,M52="C",L52*1,M52="D",L52*0.8,M52="E",L52*0.6,M52="无等级",L52*0),2)</f>
        <v>3000</v>
      </c>
      <c r="O52" s="301">
        <f t="shared" si="4"/>
        <v>10000</v>
      </c>
      <c r="P52" s="301">
        <v>0</v>
      </c>
      <c r="Q52" s="301">
        <f t="shared" si="5"/>
        <v>10000</v>
      </c>
      <c r="R52" s="305">
        <f t="shared" si="6"/>
        <v>0</v>
      </c>
      <c r="S52" s="305"/>
      <c r="T52" s="304"/>
      <c r="U52" s="308"/>
      <c r="W52" s="91"/>
    </row>
    <row r="53" s="78" customFormat="1" customHeight="1" spans="1:23">
      <c r="A53" s="86">
        <f t="shared" si="7"/>
        <v>38</v>
      </c>
      <c r="B53" s="86" t="s">
        <v>69</v>
      </c>
      <c r="C53" s="86" t="s">
        <v>37</v>
      </c>
      <c r="D53" s="300">
        <v>45078</v>
      </c>
      <c r="E53" s="301">
        <v>10000</v>
      </c>
      <c r="F53" s="302">
        <f t="shared" si="1"/>
        <v>0</v>
      </c>
      <c r="G53" s="303">
        <v>10000</v>
      </c>
      <c r="H53" s="303">
        <f t="shared" si="2"/>
        <v>0</v>
      </c>
      <c r="I53" s="301">
        <f>IF(G53="120元/天",_xlfn.XLOOKUP(B53,'202604考勤'!B:B,'202604考勤'!AI:AI,"无")*120,IF(S53="转正",ROUND(G53/DAY(EOMONTH(T53,0))*(DAY(EOMONTH(T53,0))-DAY(T53)+1)+(G53*0.8)/DAY(EOMONTH(T53,0))*(DAY(T53)-1),2),IF(OR(AND(S53="入职",DAY(T53)=1),AND(S53="离职",T53=EOMONTH(T53,0))),G53,IF(OR(S53="离职",S53="入职"),ROUND(G53/21.75*_xlfn.XLOOKUP(B53,'202604考勤'!B:B,'202604考勤'!AI:AI,0),2),G53))))</f>
        <v>10000</v>
      </c>
      <c r="J53" s="301" t="s">
        <v>39</v>
      </c>
      <c r="K53" s="301" cm="1">
        <f t="array" ref="K53">ROUND(_xlfn.IFS(OR(J53="南京大学",J53="BOSS",J53="实习生",J53="人力劳务"),I53,J53="部门负责人",I53*0.6,J53="员工",I53*0.7),2)</f>
        <v>7000</v>
      </c>
      <c r="L53" s="301" cm="1">
        <f t="array" ref="L53">ROUND(_xlfn.IFS(OR(J53="南京大学",J53="BOSS",J53="实习生",J53="人力劳务"),I53*0,J53="部门负责人",I53*0.4,J53="员工",I53*0.3),2)</f>
        <v>3000</v>
      </c>
      <c r="M53" s="301" t="s">
        <v>70</v>
      </c>
      <c r="N53" s="301" cm="1">
        <f t="array" ref="N53">ROUND(_xlfn.IFS(M53="A",L53*1.5,M53="B",L53*1.2,M53="C",L53*1,M53="D",L53*0.8,M53="E",L53*0.6,M53="无等级",L53*0),2)</f>
        <v>2400</v>
      </c>
      <c r="O53" s="301">
        <f t="shared" si="4"/>
        <v>9400</v>
      </c>
      <c r="P53" s="301">
        <v>-1680</v>
      </c>
      <c r="Q53" s="301">
        <f t="shared" si="5"/>
        <v>7720</v>
      </c>
      <c r="R53" s="305">
        <f t="shared" si="6"/>
        <v>-600</v>
      </c>
      <c r="S53" s="305"/>
      <c r="T53" s="304"/>
      <c r="U53" s="306"/>
      <c r="W53" s="91"/>
    </row>
    <row r="54" s="78" customFormat="1" customHeight="1" spans="1:23">
      <c r="A54" s="86">
        <f t="shared" si="7"/>
        <v>39</v>
      </c>
      <c r="B54" s="86" t="s">
        <v>71</v>
      </c>
      <c r="C54" s="86" t="s">
        <v>22</v>
      </c>
      <c r="D54" s="300">
        <v>45078</v>
      </c>
      <c r="E54" s="301">
        <v>10000</v>
      </c>
      <c r="F54" s="302">
        <f t="shared" si="1"/>
        <v>0</v>
      </c>
      <c r="G54" s="303">
        <v>10000</v>
      </c>
      <c r="H54" s="303">
        <f t="shared" si="2"/>
        <v>0</v>
      </c>
      <c r="I54" s="301">
        <f>IF(G54="120元/天",_xlfn.XLOOKUP(B54,'202604考勤'!B:B,'202604考勤'!AI:AI,"无")*120,IF(S54="转正",ROUND(G54/DAY(EOMONTH(T54,0))*(DAY(EOMONTH(T54,0))-DAY(T54)+1)+(G54*0.8)/DAY(EOMONTH(T54,0))*(DAY(T54)-1),2),IF(OR(AND(S54="入职",DAY(T54)=1),AND(S54="离职",T54=EOMONTH(T54,0))),G54,IF(OR(S54="离职",S54="入职"),ROUND(G54/21.75*_xlfn.XLOOKUP(B54,'202604考勤'!B:B,'202604考勤'!AI:AI,0),2),G54))))</f>
        <v>10000</v>
      </c>
      <c r="J54" s="301" t="s">
        <v>39</v>
      </c>
      <c r="K54" s="301" cm="1">
        <f t="array" ref="K54">ROUND(_xlfn.IFS(OR(J54="南京大学",J54="BOSS",J54="实习生",J54="人力劳务"),I54,J54="部门负责人",I54*0.6,J54="员工",I54*0.7),2)</f>
        <v>7000</v>
      </c>
      <c r="L54" s="301" cm="1">
        <f t="array" ref="L54">ROUND(_xlfn.IFS(OR(J54="南京大学",J54="BOSS",J54="实习生",J54="人力劳务"),I54*0,J54="部门负责人",I54*0.4,J54="员工",I54*0.3),2)</f>
        <v>3000</v>
      </c>
      <c r="M54" s="301" t="s">
        <v>70</v>
      </c>
      <c r="N54" s="301" cm="1">
        <f t="array" ref="N54">ROUND(_xlfn.IFS(M54="A",L54*1.5,M54="B",L54*1.2,M54="C",L54*1,M54="D",L54*0.8,M54="E",L54*0.6,M54="无等级",L54*0),2)</f>
        <v>2400</v>
      </c>
      <c r="O54" s="301">
        <f t="shared" si="4"/>
        <v>9400</v>
      </c>
      <c r="P54" s="301">
        <v>-900</v>
      </c>
      <c r="Q54" s="301">
        <f t="shared" si="5"/>
        <v>8500</v>
      </c>
      <c r="R54" s="305">
        <f t="shared" si="6"/>
        <v>-600</v>
      </c>
      <c r="S54" s="305"/>
      <c r="T54" s="304"/>
      <c r="U54" s="308"/>
      <c r="W54" s="91"/>
    </row>
    <row r="55" s="78" customFormat="1" customHeight="1" spans="1:23">
      <c r="A55" s="86">
        <f t="shared" si="7"/>
        <v>40</v>
      </c>
      <c r="B55" s="86" t="s">
        <v>72</v>
      </c>
      <c r="C55" s="86" t="s">
        <v>22</v>
      </c>
      <c r="D55" s="300">
        <v>45078</v>
      </c>
      <c r="E55" s="301">
        <v>10000</v>
      </c>
      <c r="F55" s="302">
        <f t="shared" si="1"/>
        <v>0</v>
      </c>
      <c r="G55" s="303">
        <v>10000</v>
      </c>
      <c r="H55" s="303">
        <f t="shared" si="2"/>
        <v>0</v>
      </c>
      <c r="I55" s="301">
        <f>IF(G55="120元/天",_xlfn.XLOOKUP(B55,'202604考勤'!B:B,'202604考勤'!AI:AI,"无")*120,IF(S55="转正",ROUND(G55/DAY(EOMONTH(T55,0))*(DAY(EOMONTH(T55,0))-DAY(T55)+1)+(G55*0.8)/DAY(EOMONTH(T55,0))*(DAY(T55)-1),2),IF(OR(AND(S55="入职",DAY(T55)=1),AND(S55="离职",T55=EOMONTH(T55,0))),G55,IF(OR(S55="离职",S55="入职"),ROUND(G55/21.75*_xlfn.XLOOKUP(B55,'202604考勤'!B:B,'202604考勤'!AI:AI,0),2),G55))))</f>
        <v>10000</v>
      </c>
      <c r="J55" s="301" t="s">
        <v>39</v>
      </c>
      <c r="K55" s="301" cm="1">
        <f t="array" ref="K55">ROUND(_xlfn.IFS(OR(J55="南京大学",J55="BOSS",J55="实习生",J55="人力劳务"),I55,J55="部门负责人",I55*0.6,J55="员工",I55*0.7),2)</f>
        <v>7000</v>
      </c>
      <c r="L55" s="301" cm="1">
        <f t="array" ref="L55">ROUND(_xlfn.IFS(OR(J55="南京大学",J55="BOSS",J55="实习生",J55="人力劳务"),I55*0,J55="部门负责人",I55*0.4,J55="员工",I55*0.3),2)</f>
        <v>3000</v>
      </c>
      <c r="M55" s="301" t="s">
        <v>40</v>
      </c>
      <c r="N55" s="301" cm="1">
        <f t="array" ref="N55">ROUND(_xlfn.IFS(M55="A",L55*1.5,M55="B",L55*1.2,M55="C",L55*1,M55="D",L55*0.8,M55="E",L55*0.6,M55="无等级",L55*0),2)</f>
        <v>3000</v>
      </c>
      <c r="O55" s="301">
        <f t="shared" si="4"/>
        <v>10000</v>
      </c>
      <c r="P55" s="301">
        <v>0</v>
      </c>
      <c r="Q55" s="301">
        <f t="shared" si="5"/>
        <v>10000</v>
      </c>
      <c r="R55" s="305">
        <f t="shared" si="6"/>
        <v>0</v>
      </c>
      <c r="S55" s="305"/>
      <c r="T55" s="304"/>
      <c r="U55" s="308"/>
      <c r="W55" s="91"/>
    </row>
    <row r="56" s="78" customFormat="1" customHeight="1" spans="1:23">
      <c r="A56" s="86">
        <f t="shared" si="7"/>
        <v>41</v>
      </c>
      <c r="B56" s="86" t="s">
        <v>73</v>
      </c>
      <c r="C56" s="86" t="s">
        <v>37</v>
      </c>
      <c r="D56" s="300">
        <v>45110</v>
      </c>
      <c r="E56" s="301">
        <v>10000</v>
      </c>
      <c r="F56" s="302">
        <f t="shared" si="1"/>
        <v>0</v>
      </c>
      <c r="G56" s="303">
        <v>10000</v>
      </c>
      <c r="H56" s="303">
        <f t="shared" si="2"/>
        <v>0</v>
      </c>
      <c r="I56" s="301">
        <f>IF(G56="120元/天",_xlfn.XLOOKUP(B56,'202604考勤'!B:B,'202604考勤'!AI:AI,"无")*120,IF(S56="转正",ROUND(G56/DAY(EOMONTH(T56,0))*(DAY(EOMONTH(T56,0))-DAY(T56)+1)+(G56*0.8)/DAY(EOMONTH(T56,0))*(DAY(T56)-1),2),IF(OR(AND(S56="入职",DAY(T56)=1),AND(S56="离职",T56=EOMONTH(T56,0))),G56,IF(OR(S56="离职",S56="入职"),ROUND(G56/21.75*_xlfn.XLOOKUP(B56,'202604考勤'!B:B,'202604考勤'!AI:AI,0),2),G56))))</f>
        <v>10000</v>
      </c>
      <c r="J56" s="301" t="s">
        <v>39</v>
      </c>
      <c r="K56" s="301" cm="1">
        <f t="array" ref="K56">ROUND(_xlfn.IFS(OR(J56="南京大学",J56="BOSS",J56="实习生",J56="人力劳务"),I56,J56="部门负责人",I56*0.6,J56="员工",I56*0.7),2)</f>
        <v>7000</v>
      </c>
      <c r="L56" s="301" cm="1">
        <f t="array" ref="L56">ROUND(_xlfn.IFS(OR(J56="南京大学",J56="BOSS",J56="实习生",J56="人力劳务"),I56*0,J56="部门负责人",I56*0.4,J56="员工",I56*0.3),2)</f>
        <v>3000</v>
      </c>
      <c r="M56" s="301" t="s">
        <v>40</v>
      </c>
      <c r="N56" s="301" cm="1">
        <f t="array" ref="N56">ROUND(_xlfn.IFS(M56="A",L56*1.5,M56="B",L56*1.2,M56="C",L56*1,M56="D",L56*0.8,M56="E",L56*0.6,M56="无等级",L56*0),2)</f>
        <v>3000</v>
      </c>
      <c r="O56" s="301">
        <f t="shared" si="4"/>
        <v>10000</v>
      </c>
      <c r="P56" s="301">
        <v>0</v>
      </c>
      <c r="Q56" s="301">
        <f t="shared" si="5"/>
        <v>10000</v>
      </c>
      <c r="R56" s="305">
        <f t="shared" si="6"/>
        <v>0</v>
      </c>
      <c r="S56" s="305"/>
      <c r="T56" s="304"/>
      <c r="U56" s="308"/>
      <c r="W56" s="91"/>
    </row>
    <row r="57" s="78" customFormat="1" customHeight="1" spans="1:23">
      <c r="A57" s="86">
        <f t="shared" si="7"/>
        <v>42</v>
      </c>
      <c r="B57" s="86" t="s">
        <v>74</v>
      </c>
      <c r="C57" s="86" t="s">
        <v>37</v>
      </c>
      <c r="D57" s="300">
        <v>45110</v>
      </c>
      <c r="E57" s="301">
        <v>10000</v>
      </c>
      <c r="F57" s="302">
        <f t="shared" si="1"/>
        <v>0</v>
      </c>
      <c r="G57" s="303">
        <v>10000</v>
      </c>
      <c r="H57" s="303">
        <f t="shared" si="2"/>
        <v>0</v>
      </c>
      <c r="I57" s="301">
        <f>IF(G57="120元/天",_xlfn.XLOOKUP(B57,'202604考勤'!B:B,'202604考勤'!AI:AI,"无")*120,IF(S57="转正",ROUND(G57/DAY(EOMONTH(T57,0))*(DAY(EOMONTH(T57,0))-DAY(T57)+1)+(G57*0.8)/DAY(EOMONTH(T57,0))*(DAY(T57)-1),2),IF(OR(AND(S57="入职",DAY(T57)=1),AND(S57="离职",T57=EOMONTH(T57,0))),G57,IF(OR(S57="离职",S57="入职"),ROUND(G57/21.75*_xlfn.XLOOKUP(B57,'202604考勤'!B:B,'202604考勤'!AI:AI,0),2),G57))))</f>
        <v>10000</v>
      </c>
      <c r="J57" s="301" t="s">
        <v>39</v>
      </c>
      <c r="K57" s="301" cm="1">
        <f t="array" ref="K57">ROUND(_xlfn.IFS(OR(J57="南京大学",J57="BOSS",J57="实习生",J57="人力劳务"),I57,J57="部门负责人",I57*0.6,J57="员工",I57*0.7),2)</f>
        <v>7000</v>
      </c>
      <c r="L57" s="301" cm="1">
        <f t="array" ref="L57">ROUND(_xlfn.IFS(OR(J57="南京大学",J57="BOSS",J57="实习生",J57="人力劳务"),I57*0,J57="部门负责人",I57*0.4,J57="员工",I57*0.3),2)</f>
        <v>3000</v>
      </c>
      <c r="M57" s="301" t="s">
        <v>40</v>
      </c>
      <c r="N57" s="301" cm="1">
        <f t="array" ref="N57">ROUND(_xlfn.IFS(M57="A",L57*1.5,M57="B",L57*1.2,M57="C",L57*1,M57="D",L57*0.8,M57="E",L57*0.6,M57="无等级",L57*0),2)</f>
        <v>3000</v>
      </c>
      <c r="O57" s="301">
        <f t="shared" si="4"/>
        <v>10000</v>
      </c>
      <c r="P57" s="301">
        <v>0</v>
      </c>
      <c r="Q57" s="301">
        <f t="shared" si="5"/>
        <v>10000</v>
      </c>
      <c r="R57" s="305">
        <f t="shared" si="6"/>
        <v>0</v>
      </c>
      <c r="S57" s="305"/>
      <c r="T57" s="304"/>
      <c r="U57" s="308"/>
      <c r="W57" s="91"/>
    </row>
    <row r="58" s="78" customFormat="1" customHeight="1" spans="1:23">
      <c r="A58" s="86">
        <f t="shared" si="7"/>
        <v>43</v>
      </c>
      <c r="B58" s="86" t="s">
        <v>75</v>
      </c>
      <c r="C58" s="86" t="s">
        <v>37</v>
      </c>
      <c r="D58" s="300">
        <v>45110</v>
      </c>
      <c r="E58" s="301">
        <v>10000</v>
      </c>
      <c r="F58" s="302">
        <f t="shared" si="1"/>
        <v>0</v>
      </c>
      <c r="G58" s="303">
        <v>10000</v>
      </c>
      <c r="H58" s="303">
        <f t="shared" si="2"/>
        <v>0</v>
      </c>
      <c r="I58" s="301">
        <f>IF(G58="120元/天",_xlfn.XLOOKUP(B58,'202604考勤'!B:B,'202604考勤'!AI:AI,"无")*120,IF(S58="转正",ROUND(G58/DAY(EOMONTH(T58,0))*(DAY(EOMONTH(T58,0))-DAY(T58)+1)+(G58*0.8)/DAY(EOMONTH(T58,0))*(DAY(T58)-1),2),IF(OR(AND(S58="入职",DAY(T58)=1),AND(S58="离职",T58=EOMONTH(T58,0))),G58,IF(OR(S58="离职",S58="入职"),ROUND(G58/21.75*_xlfn.XLOOKUP(B58,'202604考勤'!B:B,'202604考勤'!AI:AI,0),2),G58))))</f>
        <v>10000</v>
      </c>
      <c r="J58" s="301" t="s">
        <v>39</v>
      </c>
      <c r="K58" s="301" cm="1">
        <f t="array" ref="K58">ROUND(_xlfn.IFS(OR(J58="南京大学",J58="BOSS",J58="实习生",J58="人力劳务"),I58,J58="部门负责人",I58*0.6,J58="员工",I58*0.7),2)</f>
        <v>7000</v>
      </c>
      <c r="L58" s="301" cm="1">
        <f t="array" ref="L58">ROUND(_xlfn.IFS(OR(J58="南京大学",J58="BOSS",J58="实习生",J58="人力劳务"),I58*0,J58="部门负责人",I58*0.4,J58="员工",I58*0.3),2)</f>
        <v>3000</v>
      </c>
      <c r="M58" s="301" t="s">
        <v>40</v>
      </c>
      <c r="N58" s="301" cm="1">
        <f t="array" ref="N58">ROUND(_xlfn.IFS(M58="A",L58*1.5,M58="B",L58*1.2,M58="C",L58*1,M58="D",L58*0.8,M58="E",L58*0.6,M58="无等级",L58*0),2)</f>
        <v>3000</v>
      </c>
      <c r="O58" s="301">
        <f t="shared" si="4"/>
        <v>10000</v>
      </c>
      <c r="P58" s="301">
        <v>0</v>
      </c>
      <c r="Q58" s="301">
        <f t="shared" si="5"/>
        <v>10000</v>
      </c>
      <c r="R58" s="305">
        <f t="shared" si="6"/>
        <v>0</v>
      </c>
      <c r="S58" s="305"/>
      <c r="T58" s="304"/>
      <c r="U58" s="308"/>
      <c r="W58" s="91"/>
    </row>
    <row r="59" s="78" customFormat="1" customHeight="1" spans="1:23">
      <c r="A59" s="86">
        <f t="shared" si="7"/>
        <v>44</v>
      </c>
      <c r="B59" s="86" t="s">
        <v>76</v>
      </c>
      <c r="C59" s="86" t="s">
        <v>37</v>
      </c>
      <c r="D59" s="300">
        <v>45110</v>
      </c>
      <c r="E59" s="301">
        <v>10000</v>
      </c>
      <c r="F59" s="302">
        <f t="shared" si="1"/>
        <v>0</v>
      </c>
      <c r="G59" s="303">
        <v>10000</v>
      </c>
      <c r="H59" s="303">
        <f t="shared" si="2"/>
        <v>0</v>
      </c>
      <c r="I59" s="301">
        <f>IF(G59="120元/天",_xlfn.XLOOKUP(B59,'202604考勤'!B:B,'202604考勤'!AI:AI,"无")*120,IF(S59="转正",ROUND(G59/DAY(EOMONTH(T59,0))*(DAY(EOMONTH(T59,0))-DAY(T59)+1)+(G59*0.8)/DAY(EOMONTH(T59,0))*(DAY(T59)-1),2),IF(OR(AND(S59="入职",DAY(T59)=1),AND(S59="离职",T59=EOMONTH(T59,0))),G59,IF(OR(S59="离职",S59="入职"),ROUND(G59/21.75*_xlfn.XLOOKUP(B59,'202604考勤'!B:B,'202604考勤'!AI:AI,0),2),G59))))</f>
        <v>10000</v>
      </c>
      <c r="J59" s="301" t="s">
        <v>39</v>
      </c>
      <c r="K59" s="301" cm="1">
        <f t="array" ref="K59">ROUND(_xlfn.IFS(OR(J59="南京大学",J59="BOSS",J59="实习生",J59="人力劳务"),I59,J59="部门负责人",I59*0.6,J59="员工",I59*0.7),2)</f>
        <v>7000</v>
      </c>
      <c r="L59" s="301" cm="1">
        <f t="array" ref="L59">ROUND(_xlfn.IFS(OR(J59="南京大学",J59="BOSS",J59="实习生",J59="人力劳务"),I59*0,J59="部门负责人",I59*0.4,J59="员工",I59*0.3),2)</f>
        <v>3000</v>
      </c>
      <c r="M59" s="301" t="s">
        <v>40</v>
      </c>
      <c r="N59" s="301" cm="1">
        <f t="array" ref="N59">ROUND(_xlfn.IFS(M59="A",L59*1.5,M59="B",L59*1.2,M59="C",L59*1,M59="D",L59*0.8,M59="E",L59*0.6,M59="无等级",L59*0),2)</f>
        <v>3000</v>
      </c>
      <c r="O59" s="301">
        <f t="shared" si="4"/>
        <v>10000</v>
      </c>
      <c r="P59" s="301">
        <v>0</v>
      </c>
      <c r="Q59" s="301">
        <f t="shared" si="5"/>
        <v>10000</v>
      </c>
      <c r="R59" s="305">
        <f t="shared" si="6"/>
        <v>0</v>
      </c>
      <c r="S59" s="305"/>
      <c r="T59" s="304"/>
      <c r="U59" s="308"/>
      <c r="W59" s="91"/>
    </row>
    <row r="60" s="78" customFormat="1" customHeight="1" spans="1:23">
      <c r="A60" s="86">
        <f t="shared" si="7"/>
        <v>45</v>
      </c>
      <c r="B60" s="86" t="s">
        <v>77</v>
      </c>
      <c r="C60" s="86" t="s">
        <v>37</v>
      </c>
      <c r="D60" s="300">
        <v>45117</v>
      </c>
      <c r="E60" s="301">
        <v>10000</v>
      </c>
      <c r="F60" s="302">
        <f t="shared" si="1"/>
        <v>0</v>
      </c>
      <c r="G60" s="303">
        <v>10000</v>
      </c>
      <c r="H60" s="303">
        <f t="shared" si="2"/>
        <v>0</v>
      </c>
      <c r="I60" s="301">
        <f>IF(G60="120元/天",_xlfn.XLOOKUP(B60,'202604考勤'!B:B,'202604考勤'!AI:AI,"无")*120,IF(S60="转正",ROUND(G60/DAY(EOMONTH(T60,0))*(DAY(EOMONTH(T60,0))-DAY(T60)+1)+(G60*0.8)/DAY(EOMONTH(T60,0))*(DAY(T60)-1),2),IF(OR(AND(S60="入职",DAY(T60)=1),AND(S60="离职",T60=EOMONTH(T60,0))),G60,IF(OR(S60="离职",S60="入职"),ROUND(G60/21.75*_xlfn.XLOOKUP(B60,'202604考勤'!B:B,'202604考勤'!AI:AI,0),2),G60))))</f>
        <v>10000</v>
      </c>
      <c r="J60" s="301" t="s">
        <v>39</v>
      </c>
      <c r="K60" s="301" cm="1">
        <f t="array" ref="K60">ROUND(_xlfn.IFS(OR(J60="南京大学",J60="BOSS",J60="实习生",J60="人力劳务"),I60,J60="部门负责人",I60*0.6,J60="员工",I60*0.7),2)</f>
        <v>7000</v>
      </c>
      <c r="L60" s="301" cm="1">
        <f t="array" ref="L60">ROUND(_xlfn.IFS(OR(J60="南京大学",J60="BOSS",J60="实习生",J60="人力劳务"),I60*0,J60="部门负责人",I60*0.4,J60="员工",I60*0.3),2)</f>
        <v>3000</v>
      </c>
      <c r="M60" s="301" t="s">
        <v>40</v>
      </c>
      <c r="N60" s="301" cm="1">
        <f t="array" ref="N60">ROUND(_xlfn.IFS(M60="A",L60*1.5,M60="B",L60*1.2,M60="C",L60*1,M60="D",L60*0.8,M60="E",L60*0.6,M60="无等级",L60*0),2)</f>
        <v>3000</v>
      </c>
      <c r="O60" s="301">
        <f t="shared" si="4"/>
        <v>10000</v>
      </c>
      <c r="P60" s="301">
        <v>0</v>
      </c>
      <c r="Q60" s="301">
        <f t="shared" si="5"/>
        <v>10000</v>
      </c>
      <c r="R60" s="305">
        <f t="shared" si="6"/>
        <v>0</v>
      </c>
      <c r="S60" s="305"/>
      <c r="T60" s="304"/>
      <c r="U60" s="308"/>
      <c r="W60" s="91"/>
    </row>
    <row r="61" s="78" customFormat="1" customHeight="1" spans="1:23">
      <c r="A61" s="86">
        <f t="shared" si="7"/>
        <v>46</v>
      </c>
      <c r="B61" s="86" t="s">
        <v>78</v>
      </c>
      <c r="C61" s="86" t="s">
        <v>48</v>
      </c>
      <c r="D61" s="300">
        <v>45129</v>
      </c>
      <c r="E61" s="301">
        <v>10000</v>
      </c>
      <c r="F61" s="302">
        <f t="shared" si="1"/>
        <v>0</v>
      </c>
      <c r="G61" s="303">
        <v>10000</v>
      </c>
      <c r="H61" s="303">
        <f t="shared" si="2"/>
        <v>0</v>
      </c>
      <c r="I61" s="301">
        <f>IF(G61="120元/天",_xlfn.XLOOKUP(B61,'202604考勤'!B:B,'202604考勤'!AI:AI,"无")*120,IF(S61="转正",ROUND(G61/DAY(EOMONTH(T61,0))*(DAY(EOMONTH(T61,0))-DAY(T61)+1)+(G61*0.8)/DAY(EOMONTH(T61,0))*(DAY(T61)-1),2),IF(OR(AND(S61="入职",DAY(T61)=1),AND(S61="离职",T61=EOMONTH(T61,0))),G61,IF(OR(S61="离职",S61="入职"),ROUND(G61/21.75*_xlfn.XLOOKUP(B61,'202604考勤'!B:B,'202604考勤'!AI:AI,0),2),G61))))</f>
        <v>10000</v>
      </c>
      <c r="J61" s="301" t="s">
        <v>41</v>
      </c>
      <c r="K61" s="301" cm="1">
        <f t="array" ref="K61">ROUND(_xlfn.IFS(OR(J61="南京大学",J61="BOSS",J61="实习生",J61="人力劳务"),I61,J61="部门负责人",I61*0.6,J61="员工",I61*0.7),2)</f>
        <v>6000</v>
      </c>
      <c r="L61" s="301" cm="1">
        <f t="array" ref="L61">ROUND(_xlfn.IFS(OR(J61="南京大学",J61="BOSS",J61="实习生",J61="人力劳务"),I61*0,J61="部门负责人",I61*0.4,J61="员工",I61*0.3),2)</f>
        <v>4000</v>
      </c>
      <c r="M61" s="301" t="s">
        <v>40</v>
      </c>
      <c r="N61" s="301" cm="1">
        <f t="array" ref="N61">ROUND(_xlfn.IFS(M61="A",L61*1.5,M61="B",L61*1.2,M61="C",L61*1,M61="D",L61*0.8,M61="E",L61*0.6,M61="无等级",L61*0),2)</f>
        <v>4000</v>
      </c>
      <c r="O61" s="301">
        <f t="shared" si="4"/>
        <v>10000</v>
      </c>
      <c r="P61" s="301">
        <v>0</v>
      </c>
      <c r="Q61" s="301">
        <f t="shared" si="5"/>
        <v>10000</v>
      </c>
      <c r="R61" s="305">
        <f t="shared" si="6"/>
        <v>0</v>
      </c>
      <c r="S61" s="305"/>
      <c r="T61" s="304"/>
      <c r="U61" s="306"/>
      <c r="W61" s="91"/>
    </row>
    <row r="62" s="78" customFormat="1" customHeight="1" spans="1:23">
      <c r="A62" s="86">
        <f t="shared" si="7"/>
        <v>47</v>
      </c>
      <c r="B62" s="86" t="s">
        <v>79</v>
      </c>
      <c r="C62" s="86" t="s">
        <v>37</v>
      </c>
      <c r="D62" s="300">
        <v>45135</v>
      </c>
      <c r="E62" s="301">
        <v>10000</v>
      </c>
      <c r="F62" s="302">
        <f t="shared" si="1"/>
        <v>0</v>
      </c>
      <c r="G62" s="303">
        <v>10000</v>
      </c>
      <c r="H62" s="303">
        <f t="shared" si="2"/>
        <v>0</v>
      </c>
      <c r="I62" s="301">
        <f>IF(G62="120元/天",_xlfn.XLOOKUP(B62,'202604考勤'!B:B,'202604考勤'!AI:AI,"无")*120,IF(S62="转正",ROUND(G62/DAY(EOMONTH(T62,0))*(DAY(EOMONTH(T62,0))-DAY(T62)+1)+(G62*0.8)/DAY(EOMONTH(T62,0))*(DAY(T62)-1),2),IF(OR(AND(S62="入职",DAY(T62)=1),AND(S62="离职",T62=EOMONTH(T62,0))),G62,IF(OR(S62="离职",S62="入职"),ROUND(G62/21.75*_xlfn.XLOOKUP(B62,'202604考勤'!B:B,'202604考勤'!AI:AI,0),2),G62))))</f>
        <v>10000</v>
      </c>
      <c r="J62" s="301" t="s">
        <v>39</v>
      </c>
      <c r="K62" s="301" cm="1">
        <f t="array" ref="K62">ROUND(_xlfn.IFS(OR(J62="南京大学",J62="BOSS",J62="实习生",J62="人力劳务"),I62,J62="部门负责人",I62*0.6,J62="员工",I62*0.7),2)</f>
        <v>7000</v>
      </c>
      <c r="L62" s="301" cm="1">
        <f t="array" ref="L62">ROUND(_xlfn.IFS(OR(J62="南京大学",J62="BOSS",J62="实习生",J62="人力劳务"),I62*0,J62="部门负责人",I62*0.4,J62="员工",I62*0.3),2)</f>
        <v>3000</v>
      </c>
      <c r="M62" s="301" t="s">
        <v>40</v>
      </c>
      <c r="N62" s="301" cm="1">
        <f t="array" ref="N62">ROUND(_xlfn.IFS(M62="A",L62*1.5,M62="B",L62*1.2,M62="C",L62*1,M62="D",L62*0.8,M62="E",L62*0.6,M62="无等级",L62*0),2)</f>
        <v>3000</v>
      </c>
      <c r="O62" s="301">
        <f t="shared" si="4"/>
        <v>10000</v>
      </c>
      <c r="P62" s="301">
        <v>0</v>
      </c>
      <c r="Q62" s="301">
        <f t="shared" si="5"/>
        <v>10000</v>
      </c>
      <c r="R62" s="305">
        <f t="shared" si="6"/>
        <v>0</v>
      </c>
      <c r="S62" s="305"/>
      <c r="T62" s="304"/>
      <c r="U62" s="308"/>
      <c r="W62" s="91"/>
    </row>
    <row r="63" s="78" customFormat="1" customHeight="1" spans="1:23">
      <c r="A63" s="86">
        <f t="shared" si="7"/>
        <v>48</v>
      </c>
      <c r="B63" s="86" t="s">
        <v>80</v>
      </c>
      <c r="C63" s="86" t="s">
        <v>37</v>
      </c>
      <c r="D63" s="300">
        <v>45159</v>
      </c>
      <c r="E63" s="301">
        <v>10000</v>
      </c>
      <c r="F63" s="302">
        <f t="shared" si="1"/>
        <v>0</v>
      </c>
      <c r="G63" s="303">
        <v>10000</v>
      </c>
      <c r="H63" s="303">
        <f t="shared" si="2"/>
        <v>0</v>
      </c>
      <c r="I63" s="301">
        <f>IF(G63="120元/天",_xlfn.XLOOKUP(B63,'202604考勤'!B:B,'202604考勤'!AI:AI,"无")*120,IF(S63="转正",ROUND(G63/DAY(EOMONTH(T63,0))*(DAY(EOMONTH(T63,0))-DAY(T63)+1)+(G63*0.8)/DAY(EOMONTH(T63,0))*(DAY(T63)-1),2),IF(OR(AND(S63="入职",DAY(T63)=1),AND(S63="离职",T63=EOMONTH(T63,0))),G63,IF(OR(S63="离职",S63="入职"),ROUND(G63/21.75*_xlfn.XLOOKUP(B63,'202604考勤'!B:B,'202604考勤'!AI:AI,0),2),G63))))</f>
        <v>10000</v>
      </c>
      <c r="J63" s="301" t="s">
        <v>39</v>
      </c>
      <c r="K63" s="301" cm="1">
        <f t="array" ref="K63">ROUND(_xlfn.IFS(OR(J63="南京大学",J63="BOSS",J63="实习生",J63="人力劳务"),I63,J63="部门负责人",I63*0.6,J63="员工",I63*0.7),2)</f>
        <v>7000</v>
      </c>
      <c r="L63" s="301" cm="1">
        <f t="array" ref="L63">ROUND(_xlfn.IFS(OR(J63="南京大学",J63="BOSS",J63="实习生",J63="人力劳务"),I63*0,J63="部门负责人",I63*0.4,J63="员工",I63*0.3),2)</f>
        <v>3000</v>
      </c>
      <c r="M63" s="301" t="s">
        <v>42</v>
      </c>
      <c r="N63" s="301" cm="1">
        <f t="array" ref="N63">ROUND(_xlfn.IFS(M63="A",L63*1.5,M63="B",L63*1.2,M63="C",L63*1,M63="D",L63*0.8,M63="E",L63*0.6,M63="无等级",L63*0),2)</f>
        <v>3600</v>
      </c>
      <c r="O63" s="301">
        <f t="shared" si="4"/>
        <v>10600</v>
      </c>
      <c r="P63" s="301">
        <v>0</v>
      </c>
      <c r="Q63" s="301">
        <f t="shared" si="5"/>
        <v>10600</v>
      </c>
      <c r="R63" s="305">
        <f t="shared" si="6"/>
        <v>600</v>
      </c>
      <c r="S63" s="305"/>
      <c r="T63" s="304"/>
      <c r="U63" s="308"/>
      <c r="W63" s="91"/>
    </row>
    <row r="64" s="78" customFormat="1" customHeight="1" spans="1:23">
      <c r="A64" s="86">
        <f t="shared" si="7"/>
        <v>49</v>
      </c>
      <c r="B64" s="86" t="s">
        <v>81</v>
      </c>
      <c r="C64" s="86" t="s">
        <v>37</v>
      </c>
      <c r="D64" s="300">
        <v>45161</v>
      </c>
      <c r="E64" s="301">
        <v>10000</v>
      </c>
      <c r="F64" s="302">
        <f t="shared" si="1"/>
        <v>0</v>
      </c>
      <c r="G64" s="303">
        <v>10000</v>
      </c>
      <c r="H64" s="303">
        <f t="shared" si="2"/>
        <v>0</v>
      </c>
      <c r="I64" s="301">
        <f>IF(G64="120元/天",_xlfn.XLOOKUP(B64,'202604考勤'!B:B,'202604考勤'!AI:AI,"无")*120,IF(S64="转正",ROUND(G64/DAY(EOMONTH(T64,0))*(DAY(EOMONTH(T64,0))-DAY(T64)+1)+(G64*0.8)/DAY(EOMONTH(T64,0))*(DAY(T64)-1),2),IF(OR(AND(S64="入职",DAY(T64)=1),AND(S64="离职",T64=EOMONTH(T64,0))),G64,IF(OR(S64="离职",S64="入职"),ROUND(G64/21.75*_xlfn.XLOOKUP(B64,'202604考勤'!B:B,'202604考勤'!AI:AI,0),2),G64))))</f>
        <v>10000</v>
      </c>
      <c r="J64" s="301" t="s">
        <v>39</v>
      </c>
      <c r="K64" s="301" cm="1">
        <f t="array" ref="K64">ROUND(_xlfn.IFS(OR(J64="南京大学",J64="BOSS",J64="实习生",J64="人力劳务"),I64,J64="部门负责人",I64*0.6,J64="员工",I64*0.7),2)</f>
        <v>7000</v>
      </c>
      <c r="L64" s="301" cm="1">
        <f t="array" ref="L64">ROUND(_xlfn.IFS(OR(J64="南京大学",J64="BOSS",J64="实习生",J64="人力劳务"),I64*0,J64="部门负责人",I64*0.4,J64="员工",I64*0.3),2)</f>
        <v>3000</v>
      </c>
      <c r="M64" s="301" t="s">
        <v>40</v>
      </c>
      <c r="N64" s="301" cm="1">
        <f t="array" ref="N64">ROUND(_xlfn.IFS(M64="A",L64*1.5,M64="B",L64*1.2,M64="C",L64*1,M64="D",L64*0.8,M64="E",L64*0.6,M64="无等级",L64*0),2)</f>
        <v>3000</v>
      </c>
      <c r="O64" s="301">
        <f t="shared" si="4"/>
        <v>10000</v>
      </c>
      <c r="P64" s="301">
        <v>0</v>
      </c>
      <c r="Q64" s="301">
        <f t="shared" si="5"/>
        <v>10000</v>
      </c>
      <c r="R64" s="305">
        <f t="shared" si="6"/>
        <v>0</v>
      </c>
      <c r="S64" s="305"/>
      <c r="T64" s="304"/>
      <c r="U64" s="308"/>
      <c r="W64" s="91"/>
    </row>
    <row r="65" s="78" customFormat="1" customHeight="1" spans="1:23">
      <c r="A65" s="86">
        <f t="shared" si="7"/>
        <v>50</v>
      </c>
      <c r="B65" s="86" t="s">
        <v>82</v>
      </c>
      <c r="C65" s="86" t="s">
        <v>37</v>
      </c>
      <c r="D65" s="300">
        <v>45166</v>
      </c>
      <c r="E65" s="301">
        <v>10000</v>
      </c>
      <c r="F65" s="302">
        <f t="shared" si="1"/>
        <v>0</v>
      </c>
      <c r="G65" s="303">
        <v>10000</v>
      </c>
      <c r="H65" s="303">
        <f t="shared" si="2"/>
        <v>0</v>
      </c>
      <c r="I65" s="301">
        <f>IF(G65="120元/天",_xlfn.XLOOKUP(B65,'202604考勤'!B:B,'202604考勤'!AI:AI,"无")*120,IF(S65="转正",ROUND(G65/DAY(EOMONTH(T65,0))*(DAY(EOMONTH(T65,0))-DAY(T65)+1)+(G65*0.8)/DAY(EOMONTH(T65,0))*(DAY(T65)-1),2),IF(OR(AND(S65="入职",DAY(T65)=1),AND(S65="离职",T65=EOMONTH(T65,0))),G65,IF(OR(S65="离职",S65="入职"),ROUND(G65/21.75*_xlfn.XLOOKUP(B65,'202604考勤'!B:B,'202604考勤'!AI:AI,0),2),G65))))</f>
        <v>10000</v>
      </c>
      <c r="J65" s="301" t="s">
        <v>39</v>
      </c>
      <c r="K65" s="301" cm="1">
        <f t="array" ref="K65">ROUND(_xlfn.IFS(OR(J65="南京大学",J65="BOSS",J65="实习生",J65="人力劳务"),I65,J65="部门负责人",I65*0.6,J65="员工",I65*0.7),2)</f>
        <v>7000</v>
      </c>
      <c r="L65" s="301" cm="1">
        <f t="array" ref="L65">ROUND(_xlfn.IFS(OR(J65="南京大学",J65="BOSS",J65="实习生",J65="人力劳务"),I65*0,J65="部门负责人",I65*0.4,J65="员工",I65*0.3),2)</f>
        <v>3000</v>
      </c>
      <c r="M65" s="301" t="s">
        <v>40</v>
      </c>
      <c r="N65" s="301" cm="1">
        <f t="array" ref="N65">ROUND(_xlfn.IFS(M65="A",L65*1.5,M65="B",L65*1.2,M65="C",L65*1,M65="D",L65*0.8,M65="E",L65*0.6,M65="无等级",L65*0),2)</f>
        <v>3000</v>
      </c>
      <c r="O65" s="301">
        <f t="shared" si="4"/>
        <v>10000</v>
      </c>
      <c r="P65" s="301">
        <v>0</v>
      </c>
      <c r="Q65" s="301">
        <f t="shared" si="5"/>
        <v>10000</v>
      </c>
      <c r="R65" s="305">
        <f t="shared" si="6"/>
        <v>0</v>
      </c>
      <c r="S65" s="305"/>
      <c r="T65" s="304"/>
      <c r="U65" s="308"/>
      <c r="W65" s="91"/>
    </row>
    <row r="66" s="78" customFormat="1" customHeight="1" spans="1:23">
      <c r="A66" s="86">
        <f t="shared" si="7"/>
        <v>51</v>
      </c>
      <c r="B66" s="86" t="s">
        <v>83</v>
      </c>
      <c r="C66" s="86" t="s">
        <v>37</v>
      </c>
      <c r="D66" s="300">
        <v>45180</v>
      </c>
      <c r="E66" s="301">
        <v>10000</v>
      </c>
      <c r="F66" s="302">
        <f t="shared" si="1"/>
        <v>0</v>
      </c>
      <c r="G66" s="303">
        <v>10000</v>
      </c>
      <c r="H66" s="303">
        <f t="shared" si="2"/>
        <v>0</v>
      </c>
      <c r="I66" s="301">
        <f>IF(G66="120元/天",_xlfn.XLOOKUP(B66,'202604考勤'!B:B,'202604考勤'!AI:AI,"无")*120,IF(S66="转正",ROUND(G66/DAY(EOMONTH(T66,0))*(DAY(EOMONTH(T66,0))-DAY(T66)+1)+(G66*0.8)/DAY(EOMONTH(T66,0))*(DAY(T66)-1),2),IF(OR(AND(S66="入职",DAY(T66)=1),AND(S66="离职",T66=EOMONTH(T66,0))),G66,IF(OR(S66="离职",S66="入职"),ROUND(G66/21.75*_xlfn.XLOOKUP(B66,'202604考勤'!B:B,'202604考勤'!AI:AI,0),2),G66))))</f>
        <v>10000</v>
      </c>
      <c r="J66" s="301" t="s">
        <v>39</v>
      </c>
      <c r="K66" s="301" cm="1">
        <f t="array" ref="K66">ROUND(_xlfn.IFS(OR(J66="南京大学",J66="BOSS",J66="实习生",J66="人力劳务"),I66,J66="部门负责人",I66*0.6,J66="员工",I66*0.7),2)</f>
        <v>7000</v>
      </c>
      <c r="L66" s="301" cm="1">
        <f t="array" ref="L66">ROUND(_xlfn.IFS(OR(J66="南京大学",J66="BOSS",J66="实习生",J66="人力劳务"),I66*0,J66="部门负责人",I66*0.4,J66="员工",I66*0.3),2)</f>
        <v>3000</v>
      </c>
      <c r="M66" s="301" t="s">
        <v>40</v>
      </c>
      <c r="N66" s="301" cm="1">
        <f t="array" ref="N66">ROUND(_xlfn.IFS(M66="A",L66*1.5,M66="B",L66*1.2,M66="C",L66*1,M66="D",L66*0.8,M66="E",L66*0.6,M66="无等级",L66*0),2)</f>
        <v>3000</v>
      </c>
      <c r="O66" s="301">
        <f t="shared" si="4"/>
        <v>10000</v>
      </c>
      <c r="P66" s="301">
        <v>0</v>
      </c>
      <c r="Q66" s="301">
        <f t="shared" si="5"/>
        <v>10000</v>
      </c>
      <c r="R66" s="305">
        <f t="shared" si="6"/>
        <v>0</v>
      </c>
      <c r="S66" s="305"/>
      <c r="T66" s="304"/>
      <c r="U66" s="308"/>
      <c r="W66" s="91"/>
    </row>
    <row r="67" s="78" customFormat="1" customHeight="1" spans="1:23">
      <c r="A67" s="86">
        <f t="shared" si="7"/>
        <v>52</v>
      </c>
      <c r="B67" s="86" t="s">
        <v>84</v>
      </c>
      <c r="C67" s="86" t="s">
        <v>37</v>
      </c>
      <c r="D67" s="300">
        <v>45187</v>
      </c>
      <c r="E67" s="301">
        <v>10000</v>
      </c>
      <c r="F67" s="302">
        <f t="shared" ref="F67:F130" si="8">E67-G67</f>
        <v>0</v>
      </c>
      <c r="G67" s="303">
        <v>10000</v>
      </c>
      <c r="H67" s="303">
        <f t="shared" ref="H67:H130" si="9">G67-I67</f>
        <v>0</v>
      </c>
      <c r="I67" s="301">
        <f>IF(G67="120元/天",_xlfn.XLOOKUP(B67,'202604考勤'!B:B,'202604考勤'!AI:AI,"无")*120,IF(S67="转正",ROUND(G67/DAY(EOMONTH(T67,0))*(DAY(EOMONTH(T67,0))-DAY(T67)+1)+(G67*0.8)/DAY(EOMONTH(T67,0))*(DAY(T67)-1),2),IF(OR(AND(S67="入职",DAY(T67)=1),AND(S67="离职",T67=EOMONTH(T67,0))),G67,IF(OR(S67="离职",S67="入职"),ROUND(G67/21.75*_xlfn.XLOOKUP(B67,'202604考勤'!B:B,'202604考勤'!AI:AI,0),2),G67))))</f>
        <v>10000</v>
      </c>
      <c r="J67" s="301" t="s">
        <v>39</v>
      </c>
      <c r="K67" s="301" cm="1">
        <f t="array" ref="K67">ROUND(_xlfn.IFS(OR(J67="南京大学",J67="BOSS",J67="实习生",J67="人力劳务"),I67,J67="部门负责人",I67*0.6,J67="员工",I67*0.7),2)</f>
        <v>7000</v>
      </c>
      <c r="L67" s="301" cm="1">
        <f t="array" ref="L67">ROUND(_xlfn.IFS(OR(J67="南京大学",J67="BOSS",J67="实习生",J67="人力劳务"),I67*0,J67="部门负责人",I67*0.4,J67="员工",I67*0.3),2)</f>
        <v>3000</v>
      </c>
      <c r="M67" s="301" t="s">
        <v>40</v>
      </c>
      <c r="N67" s="301" cm="1">
        <f t="array" ref="N67">ROUND(_xlfn.IFS(M67="A",L67*1.5,M67="B",L67*1.2,M67="C",L67*1,M67="D",L67*0.8,M67="E",L67*0.6,M67="无等级",L67*0),2)</f>
        <v>3000</v>
      </c>
      <c r="O67" s="301">
        <f t="shared" ref="O67:O130" si="10">ROUND(K67+N67,2)</f>
        <v>10000</v>
      </c>
      <c r="P67" s="301">
        <v>0</v>
      </c>
      <c r="Q67" s="301">
        <f t="shared" ref="Q67:Q130" si="11">ROUND(O67+P67,2)</f>
        <v>10000</v>
      </c>
      <c r="R67" s="305">
        <f t="shared" ref="R67:R130" si="12">O67-I67</f>
        <v>0</v>
      </c>
      <c r="S67" s="305"/>
      <c r="T67" s="304"/>
      <c r="U67" s="308"/>
      <c r="W67" s="91"/>
    </row>
    <row r="68" s="78" customFormat="1" customHeight="1" spans="1:23">
      <c r="A68" s="86">
        <f t="shared" si="7"/>
        <v>53</v>
      </c>
      <c r="B68" s="86" t="s">
        <v>85</v>
      </c>
      <c r="C68" s="86" t="s">
        <v>37</v>
      </c>
      <c r="D68" s="300">
        <v>45257</v>
      </c>
      <c r="E68" s="301">
        <v>10000</v>
      </c>
      <c r="F68" s="302">
        <f t="shared" si="8"/>
        <v>0</v>
      </c>
      <c r="G68" s="303">
        <v>10000</v>
      </c>
      <c r="H68" s="303">
        <f t="shared" si="9"/>
        <v>0</v>
      </c>
      <c r="I68" s="301">
        <f>IF(G68="120元/天",_xlfn.XLOOKUP(B68,'202604考勤'!B:B,'202604考勤'!AI:AI,"无")*120,IF(S68="转正",ROUND(G68/DAY(EOMONTH(T68,0))*(DAY(EOMONTH(T68,0))-DAY(T68)+1)+(G68*0.8)/DAY(EOMONTH(T68,0))*(DAY(T68)-1),2),IF(OR(AND(S68="入职",DAY(T68)=1),AND(S68="离职",T68=EOMONTH(T68,0))),G68,IF(OR(S68="离职",S68="入职"),ROUND(G68/21.75*_xlfn.XLOOKUP(B68,'202604考勤'!B:B,'202604考勤'!AI:AI,0),2),G68))))</f>
        <v>10000</v>
      </c>
      <c r="J68" s="301" t="s">
        <v>39</v>
      </c>
      <c r="K68" s="301" cm="1">
        <f t="array" ref="K68">ROUND(_xlfn.IFS(OR(J68="南京大学",J68="BOSS",J68="实习生",J68="人力劳务"),I68,J68="部门负责人",I68*0.6,J68="员工",I68*0.7),2)</f>
        <v>7000</v>
      </c>
      <c r="L68" s="301" cm="1">
        <f t="array" ref="L68">ROUND(_xlfn.IFS(OR(J68="南京大学",J68="BOSS",J68="实习生",J68="人力劳务"),I68*0,J68="部门负责人",I68*0.4,J68="员工",I68*0.3),2)</f>
        <v>3000</v>
      </c>
      <c r="M68" s="301" t="s">
        <v>40</v>
      </c>
      <c r="N68" s="301" cm="1">
        <f t="array" ref="N68">ROUND(_xlfn.IFS(M68="A",L68*1.5,M68="B",L68*1.2,M68="C",L68*1,M68="D",L68*0.8,M68="E",L68*0.6,M68="无等级",L68*0),2)</f>
        <v>3000</v>
      </c>
      <c r="O68" s="301">
        <f t="shared" si="10"/>
        <v>10000</v>
      </c>
      <c r="P68" s="301">
        <v>0</v>
      </c>
      <c r="Q68" s="301">
        <f t="shared" si="11"/>
        <v>10000</v>
      </c>
      <c r="R68" s="305">
        <f t="shared" si="12"/>
        <v>0</v>
      </c>
      <c r="S68" s="305"/>
      <c r="T68" s="304"/>
      <c r="U68" s="308"/>
      <c r="W68" s="91"/>
    </row>
    <row r="69" s="78" customFormat="1" customHeight="1" spans="1:23">
      <c r="A69" s="86">
        <f t="shared" si="7"/>
        <v>54</v>
      </c>
      <c r="B69" s="86" t="s">
        <v>86</v>
      </c>
      <c r="C69" s="86" t="s">
        <v>37</v>
      </c>
      <c r="D69" s="300">
        <v>45257</v>
      </c>
      <c r="E69" s="301">
        <v>10000</v>
      </c>
      <c r="F69" s="302">
        <f t="shared" si="8"/>
        <v>0</v>
      </c>
      <c r="G69" s="303">
        <v>10000</v>
      </c>
      <c r="H69" s="303">
        <f t="shared" si="9"/>
        <v>0</v>
      </c>
      <c r="I69" s="301">
        <f>IF(G69="120元/天",_xlfn.XLOOKUP(B69,'202604考勤'!B:B,'202604考勤'!AI:AI,"无")*120,IF(S69="转正",ROUND(G69/DAY(EOMONTH(T69,0))*(DAY(EOMONTH(T69,0))-DAY(T69)+1)+(G69*0.8)/DAY(EOMONTH(T69,0))*(DAY(T69)-1),2),IF(OR(AND(S69="入职",DAY(T69)=1),AND(S69="离职",T69=EOMONTH(T69,0))),G69,IF(OR(S69="离职",S69="入职"),ROUND(G69/21.75*_xlfn.XLOOKUP(B69,'202604考勤'!B:B,'202604考勤'!AI:AI,0),2),G69))))</f>
        <v>10000</v>
      </c>
      <c r="J69" s="301" t="s">
        <v>39</v>
      </c>
      <c r="K69" s="301" cm="1">
        <f t="array" ref="K69">ROUND(_xlfn.IFS(OR(J69="南京大学",J69="BOSS",J69="实习生",J69="人力劳务"),I69,J69="部门负责人",I69*0.6,J69="员工",I69*0.7),2)</f>
        <v>7000</v>
      </c>
      <c r="L69" s="301" cm="1">
        <f t="array" ref="L69">ROUND(_xlfn.IFS(OR(J69="南京大学",J69="BOSS",J69="实习生",J69="人力劳务"),I69*0,J69="部门负责人",I69*0.4,J69="员工",I69*0.3),2)</f>
        <v>3000</v>
      </c>
      <c r="M69" s="301" t="s">
        <v>40</v>
      </c>
      <c r="N69" s="301" cm="1">
        <f t="array" ref="N69">ROUND(_xlfn.IFS(M69="A",L69*1.5,M69="B",L69*1.2,M69="C",L69*1,M69="D",L69*0.8,M69="E",L69*0.6,M69="无等级",L69*0),2)</f>
        <v>3000</v>
      </c>
      <c r="O69" s="301">
        <f t="shared" si="10"/>
        <v>10000</v>
      </c>
      <c r="P69" s="301">
        <v>0</v>
      </c>
      <c r="Q69" s="301">
        <f t="shared" si="11"/>
        <v>10000</v>
      </c>
      <c r="R69" s="305">
        <f t="shared" si="12"/>
        <v>0</v>
      </c>
      <c r="S69" s="305"/>
      <c r="T69" s="304"/>
      <c r="U69" s="308"/>
      <c r="W69" s="91"/>
    </row>
    <row r="70" s="78" customFormat="1" customHeight="1" spans="1:23">
      <c r="A70" s="86">
        <f t="shared" si="7"/>
        <v>55</v>
      </c>
      <c r="B70" s="86" t="s">
        <v>87</v>
      </c>
      <c r="C70" s="86" t="s">
        <v>37</v>
      </c>
      <c r="D70" s="300">
        <v>45258</v>
      </c>
      <c r="E70" s="301">
        <v>10000</v>
      </c>
      <c r="F70" s="302">
        <f t="shared" si="8"/>
        <v>0</v>
      </c>
      <c r="G70" s="303">
        <v>10000</v>
      </c>
      <c r="H70" s="303">
        <f t="shared" si="9"/>
        <v>0</v>
      </c>
      <c r="I70" s="301">
        <f>IF(G70="120元/天",_xlfn.XLOOKUP(B70,'202604考勤'!B:B,'202604考勤'!AI:AI,"无")*120,IF(S70="转正",ROUND(G70/DAY(EOMONTH(T70,0))*(DAY(EOMONTH(T70,0))-DAY(T70)+1)+(G70*0.8)/DAY(EOMONTH(T70,0))*(DAY(T70)-1),2),IF(OR(AND(S70="入职",DAY(T70)=1),AND(S70="离职",T70=EOMONTH(T70,0))),G70,IF(OR(S70="离职",S70="入职"),ROUND(G70/21.75*_xlfn.XLOOKUP(B70,'202604考勤'!B:B,'202604考勤'!AI:AI,0),2),G70))))</f>
        <v>10000</v>
      </c>
      <c r="J70" s="301" t="s">
        <v>39</v>
      </c>
      <c r="K70" s="301" cm="1">
        <f t="array" ref="K70">ROUND(_xlfn.IFS(OR(J70="南京大学",J70="BOSS",J70="实习生",J70="人力劳务"),I70,J70="部门负责人",I70*0.6,J70="员工",I70*0.7),2)</f>
        <v>7000</v>
      </c>
      <c r="L70" s="301" cm="1">
        <f t="array" ref="L70">ROUND(_xlfn.IFS(OR(J70="南京大学",J70="BOSS",J70="实习生",J70="人力劳务"),I70*0,J70="部门负责人",I70*0.4,J70="员工",I70*0.3),2)</f>
        <v>3000</v>
      </c>
      <c r="M70" s="301" t="s">
        <v>40</v>
      </c>
      <c r="N70" s="301" cm="1">
        <f t="array" ref="N70">ROUND(_xlfn.IFS(M70="A",L70*1.5,M70="B",L70*1.2,M70="C",L70*1,M70="D",L70*0.8,M70="E",L70*0.6,M70="无等级",L70*0),2)</f>
        <v>3000</v>
      </c>
      <c r="O70" s="301">
        <f t="shared" si="10"/>
        <v>10000</v>
      </c>
      <c r="P70" s="301">
        <v>0</v>
      </c>
      <c r="Q70" s="301">
        <f t="shared" si="11"/>
        <v>10000</v>
      </c>
      <c r="R70" s="305">
        <f t="shared" si="12"/>
        <v>0</v>
      </c>
      <c r="S70" s="305"/>
      <c r="T70" s="304"/>
      <c r="U70" s="308"/>
      <c r="W70" s="91"/>
    </row>
    <row r="71" s="78" customFormat="1" customHeight="1" spans="1:23">
      <c r="A71" s="86">
        <f t="shared" si="7"/>
        <v>56</v>
      </c>
      <c r="B71" s="86" t="s">
        <v>88</v>
      </c>
      <c r="C71" s="86" t="s">
        <v>37</v>
      </c>
      <c r="D71" s="300">
        <v>45261</v>
      </c>
      <c r="E71" s="301">
        <v>10000</v>
      </c>
      <c r="F71" s="302">
        <f t="shared" si="8"/>
        <v>0</v>
      </c>
      <c r="G71" s="303">
        <v>10000</v>
      </c>
      <c r="H71" s="303">
        <f t="shared" si="9"/>
        <v>0</v>
      </c>
      <c r="I71" s="301">
        <f>IF(G71="120元/天",_xlfn.XLOOKUP(B71,'202604考勤'!B:B,'202604考勤'!AI:AI,"无")*120,IF(S71="转正",ROUND(G71/DAY(EOMONTH(T71,0))*(DAY(EOMONTH(T71,0))-DAY(T71)+1)+(G71*0.8)/DAY(EOMONTH(T71,0))*(DAY(T71)-1),2),IF(OR(AND(S71="入职",DAY(T71)=1),AND(S71="离职",T71=EOMONTH(T71,0))),G71,IF(OR(S71="离职",S71="入职"),ROUND(G71/21.75*_xlfn.XLOOKUP(B71,'202604考勤'!B:B,'202604考勤'!AI:AI,0),2),G71))))</f>
        <v>10000</v>
      </c>
      <c r="J71" s="301" t="s">
        <v>39</v>
      </c>
      <c r="K71" s="301" cm="1">
        <f t="array" ref="K71">ROUND(_xlfn.IFS(OR(J71="南京大学",J71="BOSS",J71="实习生",J71="人力劳务"),I71,J71="部门负责人",I71*0.6,J71="员工",I71*0.7),2)</f>
        <v>7000</v>
      </c>
      <c r="L71" s="301" cm="1">
        <f t="array" ref="L71">ROUND(_xlfn.IFS(OR(J71="南京大学",J71="BOSS",J71="实习生",J71="人力劳务"),I71*0,J71="部门负责人",I71*0.4,J71="员工",I71*0.3),2)</f>
        <v>3000</v>
      </c>
      <c r="M71" s="301" t="s">
        <v>42</v>
      </c>
      <c r="N71" s="301" cm="1">
        <f t="array" ref="N71">ROUND(_xlfn.IFS(M71="A",L71*1.5,M71="B",L71*1.2,M71="C",L71*1,M71="D",L71*0.8,M71="E",L71*0.6,M71="无等级",L71*0),2)</f>
        <v>3600</v>
      </c>
      <c r="O71" s="301">
        <f t="shared" si="10"/>
        <v>10600</v>
      </c>
      <c r="P71" s="301">
        <v>0</v>
      </c>
      <c r="Q71" s="301">
        <f t="shared" si="11"/>
        <v>10600</v>
      </c>
      <c r="R71" s="305">
        <f t="shared" si="12"/>
        <v>600</v>
      </c>
      <c r="S71" s="305"/>
      <c r="T71" s="304"/>
      <c r="U71" s="308"/>
      <c r="W71" s="91"/>
    </row>
    <row r="72" s="78" customFormat="1" customHeight="1" spans="1:23">
      <c r="A72" s="86">
        <f t="shared" si="7"/>
        <v>57</v>
      </c>
      <c r="B72" s="86" t="s">
        <v>89</v>
      </c>
      <c r="C72" s="86" t="s">
        <v>37</v>
      </c>
      <c r="D72" s="300">
        <v>45273</v>
      </c>
      <c r="E72" s="301">
        <v>10000</v>
      </c>
      <c r="F72" s="302">
        <f t="shared" si="8"/>
        <v>0</v>
      </c>
      <c r="G72" s="303">
        <v>10000</v>
      </c>
      <c r="H72" s="303">
        <f t="shared" si="9"/>
        <v>0</v>
      </c>
      <c r="I72" s="301">
        <f>IF(G72="120元/天",_xlfn.XLOOKUP(B72,'202604考勤'!B:B,'202604考勤'!AI:AI,"无")*120,IF(S72="转正",ROUND(G72/DAY(EOMONTH(T72,0))*(DAY(EOMONTH(T72,0))-DAY(T72)+1)+(G72*0.8)/DAY(EOMONTH(T72,0))*(DAY(T72)-1),2),IF(OR(AND(S72="入职",DAY(T72)=1),AND(S72="离职",T72=EOMONTH(T72,0))),G72,IF(OR(S72="离职",S72="入职"),ROUND(G72/21.75*_xlfn.XLOOKUP(B72,'202604考勤'!B:B,'202604考勤'!AI:AI,0),2),G72))))</f>
        <v>10000</v>
      </c>
      <c r="J72" s="301" t="s">
        <v>39</v>
      </c>
      <c r="K72" s="301" cm="1">
        <f t="array" ref="K72">ROUND(_xlfn.IFS(OR(J72="南京大学",J72="BOSS",J72="实习生",J72="人力劳务"),I72,J72="部门负责人",I72*0.6,J72="员工",I72*0.7),2)</f>
        <v>7000</v>
      </c>
      <c r="L72" s="301" cm="1">
        <f t="array" ref="L72">ROUND(_xlfn.IFS(OR(J72="南京大学",J72="BOSS",J72="实习生",J72="人力劳务"),I72*0,J72="部门负责人",I72*0.4,J72="员工",I72*0.3),2)</f>
        <v>3000</v>
      </c>
      <c r="M72" s="301" t="s">
        <v>40</v>
      </c>
      <c r="N72" s="301" cm="1">
        <f t="array" ref="N72">ROUND(_xlfn.IFS(M72="A",L72*1.5,M72="B",L72*1.2,M72="C",L72*1,M72="D",L72*0.8,M72="E",L72*0.6,M72="无等级",L72*0),2)</f>
        <v>3000</v>
      </c>
      <c r="O72" s="301">
        <f t="shared" si="10"/>
        <v>10000</v>
      </c>
      <c r="P72" s="301">
        <v>0</v>
      </c>
      <c r="Q72" s="301">
        <f t="shared" si="11"/>
        <v>10000</v>
      </c>
      <c r="R72" s="305">
        <f t="shared" si="12"/>
        <v>0</v>
      </c>
      <c r="S72" s="305"/>
      <c r="T72" s="304"/>
      <c r="U72" s="306"/>
      <c r="W72" s="91"/>
    </row>
    <row r="73" s="78" customFormat="1" customHeight="1" spans="1:23">
      <c r="A73" s="86">
        <f t="shared" si="7"/>
        <v>58</v>
      </c>
      <c r="B73" s="86" t="s">
        <v>90</v>
      </c>
      <c r="C73" s="86" t="s">
        <v>37</v>
      </c>
      <c r="D73" s="300">
        <v>45285</v>
      </c>
      <c r="E73" s="301">
        <v>10000</v>
      </c>
      <c r="F73" s="302">
        <f t="shared" si="8"/>
        <v>0</v>
      </c>
      <c r="G73" s="303">
        <v>10000</v>
      </c>
      <c r="H73" s="303">
        <f t="shared" si="9"/>
        <v>0</v>
      </c>
      <c r="I73" s="301">
        <f>IF(G73="120元/天",_xlfn.XLOOKUP(B73,'202604考勤'!B:B,'202604考勤'!AI:AI,"无")*120,IF(S73="转正",ROUND(G73/DAY(EOMONTH(T73,0))*(DAY(EOMONTH(T73,0))-DAY(T73)+1)+(G73*0.8)/DAY(EOMONTH(T73,0))*(DAY(T73)-1),2),IF(OR(AND(S73="入职",DAY(T73)=1),AND(S73="离职",T73=EOMONTH(T73,0))),G73,IF(OR(S73="离职",S73="入职"),ROUND(G73/21.75*_xlfn.XLOOKUP(B73,'202604考勤'!B:B,'202604考勤'!AI:AI,0),2),G73))))</f>
        <v>10000</v>
      </c>
      <c r="J73" s="301" t="s">
        <v>39</v>
      </c>
      <c r="K73" s="301" cm="1">
        <f t="array" ref="K73">ROUND(_xlfn.IFS(OR(J73="南京大学",J73="BOSS",J73="实习生",J73="人力劳务"),I73,J73="部门负责人",I73*0.6,J73="员工",I73*0.7),2)</f>
        <v>7000</v>
      </c>
      <c r="L73" s="301" cm="1">
        <f t="array" ref="L73">ROUND(_xlfn.IFS(OR(J73="南京大学",J73="BOSS",J73="实习生",J73="人力劳务"),I73*0,J73="部门负责人",I73*0.4,J73="员工",I73*0.3),2)</f>
        <v>3000</v>
      </c>
      <c r="M73" s="301" t="s">
        <v>40</v>
      </c>
      <c r="N73" s="301" cm="1">
        <f t="array" ref="N73">ROUND(_xlfn.IFS(M73="A",L73*1.5,M73="B",L73*1.2,M73="C",L73*1,M73="D",L73*0.8,M73="E",L73*0.6,M73="无等级",L73*0),2)</f>
        <v>3000</v>
      </c>
      <c r="O73" s="301">
        <f t="shared" si="10"/>
        <v>10000</v>
      </c>
      <c r="P73" s="301">
        <v>0</v>
      </c>
      <c r="Q73" s="301">
        <f t="shared" si="11"/>
        <v>10000</v>
      </c>
      <c r="R73" s="305">
        <f t="shared" si="12"/>
        <v>0</v>
      </c>
      <c r="S73" s="305"/>
      <c r="T73" s="304"/>
      <c r="U73" s="308"/>
      <c r="W73" s="91"/>
    </row>
    <row r="74" s="78" customFormat="1" customHeight="1" spans="1:23">
      <c r="A74" s="86">
        <f t="shared" si="7"/>
        <v>59</v>
      </c>
      <c r="B74" s="86" t="s">
        <v>91</v>
      </c>
      <c r="C74" s="86" t="s">
        <v>37</v>
      </c>
      <c r="D74" s="300">
        <v>45285</v>
      </c>
      <c r="E74" s="301">
        <v>10000</v>
      </c>
      <c r="F74" s="302">
        <f t="shared" si="8"/>
        <v>0</v>
      </c>
      <c r="G74" s="303">
        <v>10000</v>
      </c>
      <c r="H74" s="303">
        <f t="shared" si="9"/>
        <v>0</v>
      </c>
      <c r="I74" s="301">
        <f>IF(G74="120元/天",_xlfn.XLOOKUP(B74,'202604考勤'!B:B,'202604考勤'!AI:AI,"无")*120,IF(S74="转正",ROUND(G74/DAY(EOMONTH(T74,0))*(DAY(EOMONTH(T74,0))-DAY(T74)+1)+(G74*0.8)/DAY(EOMONTH(T74,0))*(DAY(T74)-1),2),IF(OR(AND(S74="入职",DAY(T74)=1),AND(S74="离职",T74=EOMONTH(T74,0))),G74,IF(OR(S74="离职",S74="入职"),ROUND(G74/21.75*_xlfn.XLOOKUP(B74,'202604考勤'!B:B,'202604考勤'!AI:AI,0),2),G74))))</f>
        <v>10000</v>
      </c>
      <c r="J74" s="301" t="s">
        <v>39</v>
      </c>
      <c r="K74" s="301" cm="1">
        <f t="array" ref="K74">ROUND(_xlfn.IFS(OR(J74="南京大学",J74="BOSS",J74="实习生",J74="人力劳务"),I74,J74="部门负责人",I74*0.6,J74="员工",I74*0.7),2)</f>
        <v>7000</v>
      </c>
      <c r="L74" s="301" cm="1">
        <f t="array" ref="L74">ROUND(_xlfn.IFS(OR(J74="南京大学",J74="BOSS",J74="实习生",J74="人力劳务"),I74*0,J74="部门负责人",I74*0.4,J74="员工",I74*0.3),2)</f>
        <v>3000</v>
      </c>
      <c r="M74" s="301" t="s">
        <v>40</v>
      </c>
      <c r="N74" s="301" cm="1">
        <f t="array" ref="N74">ROUND(_xlfn.IFS(M74="A",L74*1.5,M74="B",L74*1.2,M74="C",L74*1,M74="D",L74*0.8,M74="E",L74*0.6,M74="无等级",L74*0),2)</f>
        <v>3000</v>
      </c>
      <c r="O74" s="301">
        <f t="shared" si="10"/>
        <v>10000</v>
      </c>
      <c r="P74" s="301">
        <v>0</v>
      </c>
      <c r="Q74" s="301">
        <f t="shared" si="11"/>
        <v>10000</v>
      </c>
      <c r="R74" s="305">
        <f t="shared" si="12"/>
        <v>0</v>
      </c>
      <c r="S74" s="305"/>
      <c r="T74" s="304"/>
      <c r="U74" s="308"/>
      <c r="W74" s="91"/>
    </row>
    <row r="75" s="78" customFormat="1" customHeight="1" spans="1:23">
      <c r="A75" s="86">
        <f t="shared" si="7"/>
        <v>60</v>
      </c>
      <c r="B75" s="86" t="s">
        <v>92</v>
      </c>
      <c r="C75" s="86" t="s">
        <v>37</v>
      </c>
      <c r="D75" s="300">
        <v>45355</v>
      </c>
      <c r="E75" s="301">
        <v>10000</v>
      </c>
      <c r="F75" s="302">
        <f t="shared" si="8"/>
        <v>0</v>
      </c>
      <c r="G75" s="303">
        <v>10000</v>
      </c>
      <c r="H75" s="303">
        <f t="shared" si="9"/>
        <v>0</v>
      </c>
      <c r="I75" s="301">
        <f>IF(G75="120元/天",_xlfn.XLOOKUP(B75,'202604考勤'!B:B,'202604考勤'!AI:AI,"无")*120,IF(S75="转正",ROUND(G75/DAY(EOMONTH(T75,0))*(DAY(EOMONTH(T75,0))-DAY(T75)+1)+(G75*0.8)/DAY(EOMONTH(T75,0))*(DAY(T75)-1),2),IF(OR(AND(S75="入职",DAY(T75)=1),AND(S75="离职",T75=EOMONTH(T75,0))),G75,IF(OR(S75="离职",S75="入职"),ROUND(G75/21.75*_xlfn.XLOOKUP(B75,'202604考勤'!B:B,'202604考勤'!AI:AI,0),2),G75))))</f>
        <v>10000</v>
      </c>
      <c r="J75" s="301" t="s">
        <v>39</v>
      </c>
      <c r="K75" s="301" cm="1">
        <f t="array" ref="K75">ROUND(_xlfn.IFS(OR(J75="南京大学",J75="BOSS",J75="实习生",J75="人力劳务"),I75,J75="部门负责人",I75*0.6,J75="员工",I75*0.7),2)</f>
        <v>7000</v>
      </c>
      <c r="L75" s="301" cm="1">
        <f t="array" ref="L75">ROUND(_xlfn.IFS(OR(J75="南京大学",J75="BOSS",J75="实习生",J75="人力劳务"),I75*0,J75="部门负责人",I75*0.4,J75="员工",I75*0.3),2)</f>
        <v>3000</v>
      </c>
      <c r="M75" s="301" t="s">
        <v>40</v>
      </c>
      <c r="N75" s="301" cm="1">
        <f t="array" ref="N75">ROUND(_xlfn.IFS(M75="A",L75*1.5,M75="B",L75*1.2,M75="C",L75*1,M75="D",L75*0.8,M75="E",L75*0.6,M75="无等级",L75*0),2)</f>
        <v>3000</v>
      </c>
      <c r="O75" s="301">
        <f t="shared" si="10"/>
        <v>10000</v>
      </c>
      <c r="P75" s="301">
        <v>0</v>
      </c>
      <c r="Q75" s="301">
        <f t="shared" si="11"/>
        <v>10000</v>
      </c>
      <c r="R75" s="305">
        <f t="shared" si="12"/>
        <v>0</v>
      </c>
      <c r="S75" s="305"/>
      <c r="T75" s="304"/>
      <c r="U75" s="308"/>
      <c r="W75" s="91"/>
    </row>
    <row r="76" s="78" customFormat="1" customHeight="1" spans="1:23">
      <c r="A76" s="86">
        <f t="shared" si="7"/>
        <v>61</v>
      </c>
      <c r="B76" s="86" t="s">
        <v>93</v>
      </c>
      <c r="C76" s="86" t="s">
        <v>37</v>
      </c>
      <c r="D76" s="300">
        <v>45376</v>
      </c>
      <c r="E76" s="301">
        <v>10000</v>
      </c>
      <c r="F76" s="302">
        <f t="shared" si="8"/>
        <v>0</v>
      </c>
      <c r="G76" s="303">
        <v>10000</v>
      </c>
      <c r="H76" s="303">
        <f t="shared" si="9"/>
        <v>0</v>
      </c>
      <c r="I76" s="301">
        <f>IF(G76="120元/天",_xlfn.XLOOKUP(B76,'202604考勤'!B:B,'202604考勤'!AI:AI,"无")*120,IF(S76="转正",ROUND(G76/DAY(EOMONTH(T76,0))*(DAY(EOMONTH(T76,0))-DAY(T76)+1)+(G76*0.8)/DAY(EOMONTH(T76,0))*(DAY(T76)-1),2),IF(OR(AND(S76="入职",DAY(T76)=1),AND(S76="离职",T76=EOMONTH(T76,0))),G76,IF(OR(S76="离职",S76="入职"),ROUND(G76/21.75*_xlfn.XLOOKUP(B76,'202604考勤'!B:B,'202604考勤'!AI:AI,0),2),G76))))</f>
        <v>10000</v>
      </c>
      <c r="J76" s="301" t="s">
        <v>39</v>
      </c>
      <c r="K76" s="301" cm="1">
        <f t="array" ref="K76">ROUND(_xlfn.IFS(OR(J76="南京大学",J76="BOSS",J76="实习生",J76="人力劳务"),I76,J76="部门负责人",I76*0.6,J76="员工",I76*0.7),2)</f>
        <v>7000</v>
      </c>
      <c r="L76" s="301" cm="1">
        <f t="array" ref="L76">ROUND(_xlfn.IFS(OR(J76="南京大学",J76="BOSS",J76="实习生",J76="人力劳务"),I76*0,J76="部门负责人",I76*0.4,J76="员工",I76*0.3),2)</f>
        <v>3000</v>
      </c>
      <c r="M76" s="301" t="s">
        <v>40</v>
      </c>
      <c r="N76" s="301" cm="1">
        <f t="array" ref="N76">ROUND(_xlfn.IFS(M76="A",L76*1.5,M76="B",L76*1.2,M76="C",L76*1,M76="D",L76*0.8,M76="E",L76*0.6,M76="无等级",L76*0),2)</f>
        <v>3000</v>
      </c>
      <c r="O76" s="301">
        <f t="shared" si="10"/>
        <v>10000</v>
      </c>
      <c r="P76" s="301">
        <v>0</v>
      </c>
      <c r="Q76" s="301">
        <f t="shared" si="11"/>
        <v>10000</v>
      </c>
      <c r="R76" s="305">
        <f t="shared" si="12"/>
        <v>0</v>
      </c>
      <c r="S76" s="305"/>
      <c r="T76" s="304"/>
      <c r="U76" s="308"/>
      <c r="W76" s="91"/>
    </row>
    <row r="77" s="78" customFormat="1" customHeight="1" spans="1:23">
      <c r="A77" s="86">
        <f t="shared" si="7"/>
        <v>62</v>
      </c>
      <c r="B77" s="86" t="s">
        <v>94</v>
      </c>
      <c r="C77" s="86" t="s">
        <v>37</v>
      </c>
      <c r="D77" s="300">
        <v>45376</v>
      </c>
      <c r="E77" s="301">
        <v>10000</v>
      </c>
      <c r="F77" s="302">
        <f t="shared" si="8"/>
        <v>0</v>
      </c>
      <c r="G77" s="303">
        <v>10000</v>
      </c>
      <c r="H77" s="303">
        <f t="shared" si="9"/>
        <v>0</v>
      </c>
      <c r="I77" s="301">
        <f>IF(G77="120元/天",_xlfn.XLOOKUP(B77,'202604考勤'!B:B,'202604考勤'!AI:AI,"无")*120,IF(S77="转正",ROUND(G77/DAY(EOMONTH(T77,0))*(DAY(EOMONTH(T77,0))-DAY(T77)+1)+(G77*0.8)/DAY(EOMONTH(T77,0))*(DAY(T77)-1),2),IF(OR(AND(S77="入职",DAY(T77)=1),AND(S77="离职",T77=EOMONTH(T77,0))),G77,IF(OR(S77="离职",S77="入职"),ROUND(G77/21.75*_xlfn.XLOOKUP(B77,'202604考勤'!B:B,'202604考勤'!AI:AI,0),2),G77))))</f>
        <v>10000</v>
      </c>
      <c r="J77" s="301" t="s">
        <v>39</v>
      </c>
      <c r="K77" s="301" cm="1">
        <f t="array" ref="K77">ROUND(_xlfn.IFS(OR(J77="南京大学",J77="BOSS",J77="实习生",J77="人力劳务"),I77,J77="部门负责人",I77*0.6,J77="员工",I77*0.7),2)</f>
        <v>7000</v>
      </c>
      <c r="L77" s="301" cm="1">
        <f t="array" ref="L77">ROUND(_xlfn.IFS(OR(J77="南京大学",J77="BOSS",J77="实习生",J77="人力劳务"),I77*0,J77="部门负责人",I77*0.4,J77="员工",I77*0.3),2)</f>
        <v>3000</v>
      </c>
      <c r="M77" s="301" t="s">
        <v>40</v>
      </c>
      <c r="N77" s="301" cm="1">
        <f t="array" ref="N77">ROUND(_xlfn.IFS(M77="A",L77*1.5,M77="B",L77*1.2,M77="C",L77*1,M77="D",L77*0.8,M77="E",L77*0.6,M77="无等级",L77*0),2)</f>
        <v>3000</v>
      </c>
      <c r="O77" s="301">
        <f t="shared" si="10"/>
        <v>10000</v>
      </c>
      <c r="P77" s="301">
        <v>0</v>
      </c>
      <c r="Q77" s="301">
        <f t="shared" si="11"/>
        <v>10000</v>
      </c>
      <c r="R77" s="305">
        <f t="shared" si="12"/>
        <v>0</v>
      </c>
      <c r="S77" s="305"/>
      <c r="T77" s="304"/>
      <c r="U77" s="308"/>
      <c r="W77" s="91"/>
    </row>
    <row r="78" s="78" customFormat="1" customHeight="1" spans="1:23">
      <c r="A78" s="86">
        <f t="shared" si="7"/>
        <v>63</v>
      </c>
      <c r="B78" s="86" t="s">
        <v>95</v>
      </c>
      <c r="C78" s="86" t="s">
        <v>37</v>
      </c>
      <c r="D78" s="300">
        <v>45383</v>
      </c>
      <c r="E78" s="301">
        <v>10000</v>
      </c>
      <c r="F78" s="302">
        <f t="shared" si="8"/>
        <v>0</v>
      </c>
      <c r="G78" s="303">
        <v>10000</v>
      </c>
      <c r="H78" s="303">
        <f t="shared" si="9"/>
        <v>0</v>
      </c>
      <c r="I78" s="301">
        <f>IF(G78="120元/天",_xlfn.XLOOKUP(B78,'202604考勤'!B:B,'202604考勤'!AI:AI,"无")*120,IF(S78="转正",ROUND(G78/DAY(EOMONTH(T78,0))*(DAY(EOMONTH(T78,0))-DAY(T78)+1)+(G78*0.8)/DAY(EOMONTH(T78,0))*(DAY(T78)-1),2),IF(OR(AND(S78="入职",DAY(T78)=1),AND(S78="离职",T78=EOMONTH(T78,0))),G78,IF(OR(S78="离职",S78="入职"),ROUND(G78/21.75*_xlfn.XLOOKUP(B78,'202604考勤'!B:B,'202604考勤'!AI:AI,0),2),G78))))</f>
        <v>10000</v>
      </c>
      <c r="J78" s="301" t="s">
        <v>39</v>
      </c>
      <c r="K78" s="301" cm="1">
        <f t="array" ref="K78">ROUND(_xlfn.IFS(OR(J78="南京大学",J78="BOSS",J78="实习生",J78="人力劳务"),I78,J78="部门负责人",I78*0.6,J78="员工",I78*0.7),2)</f>
        <v>7000</v>
      </c>
      <c r="L78" s="301" cm="1">
        <f t="array" ref="L78">ROUND(_xlfn.IFS(OR(J78="南京大学",J78="BOSS",J78="实习生",J78="人力劳务"),I78*0,J78="部门负责人",I78*0.4,J78="员工",I78*0.3),2)</f>
        <v>3000</v>
      </c>
      <c r="M78" s="301" t="s">
        <v>40</v>
      </c>
      <c r="N78" s="301" cm="1">
        <f t="array" ref="N78">ROUND(_xlfn.IFS(M78="A",L78*1.5,M78="B",L78*1.2,M78="C",L78*1,M78="D",L78*0.8,M78="E",L78*0.6,M78="无等级",L78*0),2)</f>
        <v>3000</v>
      </c>
      <c r="O78" s="301">
        <f t="shared" si="10"/>
        <v>10000</v>
      </c>
      <c r="P78" s="301">
        <v>0</v>
      </c>
      <c r="Q78" s="301">
        <f t="shared" si="11"/>
        <v>10000</v>
      </c>
      <c r="R78" s="305">
        <f t="shared" si="12"/>
        <v>0</v>
      </c>
      <c r="S78" s="305"/>
      <c r="T78" s="304"/>
      <c r="U78" s="322"/>
      <c r="W78" s="91"/>
    </row>
    <row r="79" s="78" customFormat="1" customHeight="1" spans="1:23">
      <c r="A79" s="86">
        <f t="shared" si="7"/>
        <v>64</v>
      </c>
      <c r="B79" s="86" t="s">
        <v>96</v>
      </c>
      <c r="C79" s="86" t="s">
        <v>37</v>
      </c>
      <c r="D79" s="300">
        <v>45383</v>
      </c>
      <c r="E79" s="301">
        <v>10000</v>
      </c>
      <c r="F79" s="302">
        <f t="shared" si="8"/>
        <v>0</v>
      </c>
      <c r="G79" s="303">
        <v>10000</v>
      </c>
      <c r="H79" s="303">
        <f t="shared" si="9"/>
        <v>0</v>
      </c>
      <c r="I79" s="301">
        <f>IF(G79="120元/天",_xlfn.XLOOKUP(B79,'202604考勤'!B:B,'202604考勤'!AI:AI,"无")*120,IF(S79="转正",ROUND(G79/DAY(EOMONTH(T79,0))*(DAY(EOMONTH(T79,0))-DAY(T79)+1)+(G79*0.8)/DAY(EOMONTH(T79,0))*(DAY(T79)-1),2),IF(OR(AND(S79="入职",DAY(T79)=1),AND(S79="离职",T79=EOMONTH(T79,0))),G79,IF(OR(S79="离职",S79="入职"),ROUND(G79/21.75*_xlfn.XLOOKUP(B79,'202604考勤'!B:B,'202604考勤'!AI:AI,0),2),G79))))</f>
        <v>10000</v>
      </c>
      <c r="J79" s="301" t="s">
        <v>39</v>
      </c>
      <c r="K79" s="301" cm="1">
        <f t="array" ref="K79">ROUND(_xlfn.IFS(OR(J79="南京大学",J79="BOSS",J79="实习生",J79="人力劳务"),I79,J79="部门负责人",I79*0.6,J79="员工",I79*0.7),2)</f>
        <v>7000</v>
      </c>
      <c r="L79" s="301" cm="1">
        <f t="array" ref="L79">ROUND(_xlfn.IFS(OR(J79="南京大学",J79="BOSS",J79="实习生",J79="人力劳务"),I79*0,J79="部门负责人",I79*0.4,J79="员工",I79*0.3),2)</f>
        <v>3000</v>
      </c>
      <c r="M79" s="301" t="s">
        <v>40</v>
      </c>
      <c r="N79" s="301" cm="1">
        <f t="array" ref="N79">ROUND(_xlfn.IFS(M79="A",L79*1.5,M79="B",L79*1.2,M79="C",L79*1,M79="D",L79*0.8,M79="E",L79*0.6,M79="无等级",L79*0),2)</f>
        <v>3000</v>
      </c>
      <c r="O79" s="301">
        <f t="shared" si="10"/>
        <v>10000</v>
      </c>
      <c r="P79" s="301">
        <v>0</v>
      </c>
      <c r="Q79" s="301">
        <f t="shared" si="11"/>
        <v>10000</v>
      </c>
      <c r="R79" s="305">
        <f t="shared" si="12"/>
        <v>0</v>
      </c>
      <c r="S79" s="305"/>
      <c r="T79" s="304"/>
      <c r="U79" s="322"/>
      <c r="W79" s="91"/>
    </row>
    <row r="80" s="78" customFormat="1" customHeight="1" spans="1:23">
      <c r="A80" s="86">
        <f t="shared" ref="A80:A143" si="13">ROW(A80)-15</f>
        <v>65</v>
      </c>
      <c r="B80" s="86" t="s">
        <v>97</v>
      </c>
      <c r="C80" s="86" t="s">
        <v>37</v>
      </c>
      <c r="D80" s="300">
        <v>45383</v>
      </c>
      <c r="E80" s="301">
        <v>10000</v>
      </c>
      <c r="F80" s="302">
        <f t="shared" si="8"/>
        <v>0</v>
      </c>
      <c r="G80" s="303">
        <v>10000</v>
      </c>
      <c r="H80" s="303">
        <f t="shared" si="9"/>
        <v>0</v>
      </c>
      <c r="I80" s="301">
        <f>IF(G80="120元/天",_xlfn.XLOOKUP(B80,'202604考勤'!B:B,'202604考勤'!AI:AI,"无")*120,IF(S80="转正",ROUND(G80/DAY(EOMONTH(T80,0))*(DAY(EOMONTH(T80,0))-DAY(T80)+1)+(G80*0.8)/DAY(EOMONTH(T80,0))*(DAY(T80)-1),2),IF(OR(AND(S80="入职",DAY(T80)=1),AND(S80="离职",T80=EOMONTH(T80,0))),G80,IF(OR(S80="离职",S80="入职"),ROUND(G80/21.75*_xlfn.XLOOKUP(B80,'202604考勤'!B:B,'202604考勤'!AI:AI,0),2),G80))))</f>
        <v>10000</v>
      </c>
      <c r="J80" s="301" t="s">
        <v>39</v>
      </c>
      <c r="K80" s="301" cm="1">
        <f t="array" ref="K80">ROUND(_xlfn.IFS(OR(J80="南京大学",J80="BOSS",J80="实习生",J80="人力劳务"),I80,J80="部门负责人",I80*0.6,J80="员工",I80*0.7),2)</f>
        <v>7000</v>
      </c>
      <c r="L80" s="301" cm="1">
        <f t="array" ref="L80">ROUND(_xlfn.IFS(OR(J80="南京大学",J80="BOSS",J80="实习生",J80="人力劳务"),I80*0,J80="部门负责人",I80*0.4,J80="员工",I80*0.3),2)</f>
        <v>3000</v>
      </c>
      <c r="M80" s="301" t="s">
        <v>40</v>
      </c>
      <c r="N80" s="301" cm="1">
        <f t="array" ref="N80">ROUND(_xlfn.IFS(M80="A",L80*1.5,M80="B",L80*1.2,M80="C",L80*1,M80="D",L80*0.8,M80="E",L80*0.6,M80="无等级",L80*0),2)</f>
        <v>3000</v>
      </c>
      <c r="O80" s="301">
        <f t="shared" si="10"/>
        <v>10000</v>
      </c>
      <c r="P80" s="301">
        <v>0</v>
      </c>
      <c r="Q80" s="301">
        <f t="shared" si="11"/>
        <v>10000</v>
      </c>
      <c r="R80" s="305">
        <f t="shared" si="12"/>
        <v>0</v>
      </c>
      <c r="S80" s="305"/>
      <c r="T80" s="304"/>
      <c r="U80" s="322"/>
      <c r="W80" s="91"/>
    </row>
    <row r="81" s="78" customFormat="1" customHeight="1" spans="1:23">
      <c r="A81" s="86">
        <f t="shared" si="13"/>
        <v>66</v>
      </c>
      <c r="B81" s="86" t="s">
        <v>98</v>
      </c>
      <c r="C81" s="86" t="s">
        <v>37</v>
      </c>
      <c r="D81" s="300">
        <v>45410</v>
      </c>
      <c r="E81" s="301">
        <v>10000</v>
      </c>
      <c r="F81" s="302">
        <f t="shared" si="8"/>
        <v>0</v>
      </c>
      <c r="G81" s="303">
        <v>10000</v>
      </c>
      <c r="H81" s="303">
        <f t="shared" si="9"/>
        <v>0</v>
      </c>
      <c r="I81" s="301">
        <f>IF(G81="120元/天",_xlfn.XLOOKUP(B81,'202604考勤'!B:B,'202604考勤'!AI:AI,"无")*120,IF(S81="转正",ROUND(G81/DAY(EOMONTH(T81,0))*(DAY(EOMONTH(T81,0))-DAY(T81)+1)+(G81*0.8)/DAY(EOMONTH(T81,0))*(DAY(T81)-1),2),IF(OR(AND(S81="入职",DAY(T81)=1),AND(S81="离职",T81=EOMONTH(T81,0))),G81,IF(OR(S81="离职",S81="入职"),ROUND(G81/21.75*_xlfn.XLOOKUP(B81,'202604考勤'!B:B,'202604考勤'!AI:AI,0),2),G81))))</f>
        <v>10000</v>
      </c>
      <c r="J81" s="301" t="s">
        <v>39</v>
      </c>
      <c r="K81" s="301" cm="1">
        <f t="array" ref="K81">ROUND(_xlfn.IFS(OR(J81="南京大学",J81="BOSS",J81="实习生",J81="人力劳务"),I81,J81="部门负责人",I81*0.6,J81="员工",I81*0.7),2)</f>
        <v>7000</v>
      </c>
      <c r="L81" s="301" cm="1">
        <f t="array" ref="L81">ROUND(_xlfn.IFS(OR(J81="南京大学",J81="BOSS",J81="实习生",J81="人力劳务"),I81*0,J81="部门负责人",I81*0.4,J81="员工",I81*0.3),2)</f>
        <v>3000</v>
      </c>
      <c r="M81" s="301" t="s">
        <v>40</v>
      </c>
      <c r="N81" s="301" cm="1">
        <f t="array" ref="N81">ROUND(_xlfn.IFS(M81="A",L81*1.5,M81="B",L81*1.2,M81="C",L81*1,M81="D",L81*0.8,M81="E",L81*0.6,M81="无等级",L81*0),2)</f>
        <v>3000</v>
      </c>
      <c r="O81" s="301">
        <f t="shared" si="10"/>
        <v>10000</v>
      </c>
      <c r="P81" s="301">
        <v>0</v>
      </c>
      <c r="Q81" s="301">
        <f t="shared" si="11"/>
        <v>10000</v>
      </c>
      <c r="R81" s="305">
        <f t="shared" si="12"/>
        <v>0</v>
      </c>
      <c r="S81" s="305"/>
      <c r="T81" s="304"/>
      <c r="U81" s="322"/>
      <c r="W81" s="91"/>
    </row>
    <row r="82" s="78" customFormat="1" customHeight="1" spans="1:23">
      <c r="A82" s="86">
        <f t="shared" si="13"/>
        <v>67</v>
      </c>
      <c r="B82" s="86" t="s">
        <v>99</v>
      </c>
      <c r="C82" s="86" t="s">
        <v>37</v>
      </c>
      <c r="D82" s="300">
        <v>45425</v>
      </c>
      <c r="E82" s="301">
        <v>10000</v>
      </c>
      <c r="F82" s="302">
        <f t="shared" si="8"/>
        <v>0</v>
      </c>
      <c r="G82" s="303">
        <v>10000</v>
      </c>
      <c r="H82" s="303">
        <f t="shared" si="9"/>
        <v>0</v>
      </c>
      <c r="I82" s="301">
        <f>IF(G82="120元/天",_xlfn.XLOOKUP(B82,'202604考勤'!B:B,'202604考勤'!AI:AI,"无")*120,IF(S82="转正",ROUND(G82/DAY(EOMONTH(T82,0))*(DAY(EOMONTH(T82,0))-DAY(T82)+1)+(G82*0.8)/DAY(EOMONTH(T82,0))*(DAY(T82)-1),2),IF(OR(AND(S82="入职",DAY(T82)=1),AND(S82="离职",T82=EOMONTH(T82,0))),G82,IF(OR(S82="离职",S82="入职"),ROUND(G82/21.75*_xlfn.XLOOKUP(B82,'202604考勤'!B:B,'202604考勤'!AI:AI,0),2),G82))))</f>
        <v>10000</v>
      </c>
      <c r="J82" s="301" t="s">
        <v>39</v>
      </c>
      <c r="K82" s="301" cm="1">
        <f t="array" ref="K82">ROUND(_xlfn.IFS(OR(J82="南京大学",J82="BOSS",J82="实习生",J82="人力劳务"),I82,J82="部门负责人",I82*0.6,J82="员工",I82*0.7),2)</f>
        <v>7000</v>
      </c>
      <c r="L82" s="301" cm="1">
        <f t="array" ref="L82">ROUND(_xlfn.IFS(OR(J82="南京大学",J82="BOSS",J82="实习生",J82="人力劳务"),I82*0,J82="部门负责人",I82*0.4,J82="员工",I82*0.3),2)</f>
        <v>3000</v>
      </c>
      <c r="M82" s="301" t="s">
        <v>40</v>
      </c>
      <c r="N82" s="301" cm="1">
        <f t="array" ref="N82">ROUND(_xlfn.IFS(M82="A",L82*1.5,M82="B",L82*1.2,M82="C",L82*1,M82="D",L82*0.8,M82="E",L82*0.6,M82="无等级",L82*0),2)</f>
        <v>3000</v>
      </c>
      <c r="O82" s="301">
        <f t="shared" si="10"/>
        <v>10000</v>
      </c>
      <c r="P82" s="301">
        <v>0</v>
      </c>
      <c r="Q82" s="301">
        <f t="shared" si="11"/>
        <v>10000</v>
      </c>
      <c r="R82" s="305">
        <f t="shared" si="12"/>
        <v>0</v>
      </c>
      <c r="S82" s="305"/>
      <c r="T82" s="304"/>
      <c r="U82" s="322"/>
      <c r="W82" s="91"/>
    </row>
    <row r="83" s="78" customFormat="1" customHeight="1" spans="1:23">
      <c r="A83" s="86">
        <f t="shared" si="13"/>
        <v>68</v>
      </c>
      <c r="B83" s="86" t="s">
        <v>100</v>
      </c>
      <c r="C83" s="86" t="s">
        <v>37</v>
      </c>
      <c r="D83" s="300">
        <v>45425</v>
      </c>
      <c r="E83" s="301">
        <v>10000</v>
      </c>
      <c r="F83" s="302">
        <f t="shared" si="8"/>
        <v>0</v>
      </c>
      <c r="G83" s="303">
        <v>10000</v>
      </c>
      <c r="H83" s="303">
        <f t="shared" si="9"/>
        <v>0</v>
      </c>
      <c r="I83" s="301">
        <f>IF(G83="120元/天",_xlfn.XLOOKUP(B83,'202604考勤'!B:B,'202604考勤'!AI:AI,"无")*120,IF(S83="转正",ROUND(G83/DAY(EOMONTH(T83,0))*(DAY(EOMONTH(T83,0))-DAY(T83)+1)+(G83*0.8)/DAY(EOMONTH(T83,0))*(DAY(T83)-1),2),IF(OR(AND(S83="入职",DAY(T83)=1),AND(S83="离职",T83=EOMONTH(T83,0))),G83,IF(OR(S83="离职",S83="入职"),ROUND(G83/21.75*_xlfn.XLOOKUP(B83,'202604考勤'!B:B,'202604考勤'!AI:AI,0),2),G83))))</f>
        <v>10000</v>
      </c>
      <c r="J83" s="301" t="s">
        <v>39</v>
      </c>
      <c r="K83" s="301" cm="1">
        <f t="array" ref="K83">ROUND(_xlfn.IFS(OR(J83="南京大学",J83="BOSS",J83="实习生",J83="人力劳务"),I83,J83="部门负责人",I83*0.6,J83="员工",I83*0.7),2)</f>
        <v>7000</v>
      </c>
      <c r="L83" s="301" cm="1">
        <f t="array" ref="L83">ROUND(_xlfn.IFS(OR(J83="南京大学",J83="BOSS",J83="实习生",J83="人力劳务"),I83*0,J83="部门负责人",I83*0.4,J83="员工",I83*0.3),2)</f>
        <v>3000</v>
      </c>
      <c r="M83" s="301" t="s">
        <v>40</v>
      </c>
      <c r="N83" s="301" cm="1">
        <f t="array" ref="N83">ROUND(_xlfn.IFS(M83="A",L83*1.5,M83="B",L83*1.2,M83="C",L83*1,M83="D",L83*0.8,M83="E",L83*0.6,M83="无等级",L83*0),2)</f>
        <v>3000</v>
      </c>
      <c r="O83" s="301">
        <f t="shared" si="10"/>
        <v>10000</v>
      </c>
      <c r="P83" s="301">
        <v>0</v>
      </c>
      <c r="Q83" s="301">
        <f t="shared" si="11"/>
        <v>10000</v>
      </c>
      <c r="R83" s="305">
        <f t="shared" si="12"/>
        <v>0</v>
      </c>
      <c r="S83" s="305"/>
      <c r="T83" s="304"/>
      <c r="U83" s="321"/>
      <c r="W83" s="91"/>
    </row>
    <row r="84" s="78" customFormat="1" customHeight="1" spans="1:23">
      <c r="A84" s="86">
        <f t="shared" si="13"/>
        <v>69</v>
      </c>
      <c r="B84" s="86" t="s">
        <v>101</v>
      </c>
      <c r="C84" s="86" t="s">
        <v>22</v>
      </c>
      <c r="D84" s="300">
        <v>45474</v>
      </c>
      <c r="E84" s="301">
        <v>10000</v>
      </c>
      <c r="F84" s="302">
        <f t="shared" si="8"/>
        <v>0</v>
      </c>
      <c r="G84" s="303">
        <v>10000</v>
      </c>
      <c r="H84" s="303">
        <f t="shared" si="9"/>
        <v>0</v>
      </c>
      <c r="I84" s="301">
        <f>IF(G84="120元/天",_xlfn.XLOOKUP(B84,'202604考勤'!B:B,'202604考勤'!AI:AI,"无")*120,IF(S84="转正",ROUND(G84/DAY(EOMONTH(T84,0))*(DAY(EOMONTH(T84,0))-DAY(T84)+1)+(G84*0.8)/DAY(EOMONTH(T84,0))*(DAY(T84)-1),2),IF(OR(AND(S84="入职",DAY(T84)=1),AND(S84="离职",T84=EOMONTH(T84,0))),G84,IF(OR(S84="离职",S84="入职"),ROUND(G84/21.75*_xlfn.XLOOKUP(B84,'202604考勤'!B:B,'202604考勤'!AI:AI,0),2),G84))))</f>
        <v>10000</v>
      </c>
      <c r="J84" s="301" t="s">
        <v>39</v>
      </c>
      <c r="K84" s="301" cm="1">
        <f t="array" ref="K84">ROUND(_xlfn.IFS(OR(J84="南京大学",J84="BOSS",J84="实习生",J84="人力劳务"),I84,J84="部门负责人",I84*0.6,J84="员工",I84*0.7),2)</f>
        <v>7000</v>
      </c>
      <c r="L84" s="301" cm="1">
        <f t="array" ref="L84">ROUND(_xlfn.IFS(OR(J84="南京大学",J84="BOSS",J84="实习生",J84="人力劳务"),I84*0,J84="部门负责人",I84*0.4,J84="员工",I84*0.3),2)</f>
        <v>3000</v>
      </c>
      <c r="M84" s="301" t="s">
        <v>40</v>
      </c>
      <c r="N84" s="301" cm="1">
        <f t="array" ref="N84">ROUND(_xlfn.IFS(M84="A",L84*1.5,M84="B",L84*1.2,M84="C",L84*1,M84="D",L84*0.8,M84="E",L84*0.6,M84="无等级",L84*0),2)</f>
        <v>3000</v>
      </c>
      <c r="O84" s="301">
        <f t="shared" si="10"/>
        <v>10000</v>
      </c>
      <c r="P84" s="301">
        <v>0</v>
      </c>
      <c r="Q84" s="301">
        <f t="shared" si="11"/>
        <v>10000</v>
      </c>
      <c r="R84" s="305">
        <f t="shared" si="12"/>
        <v>0</v>
      </c>
      <c r="S84" s="305"/>
      <c r="T84" s="304"/>
      <c r="U84" s="308"/>
      <c r="W84" s="91"/>
    </row>
    <row r="85" s="78" customFormat="1" customHeight="1" spans="1:23">
      <c r="A85" s="86">
        <f t="shared" si="13"/>
        <v>70</v>
      </c>
      <c r="B85" s="86" t="s">
        <v>102</v>
      </c>
      <c r="C85" s="86" t="s">
        <v>37</v>
      </c>
      <c r="D85" s="300">
        <v>45474</v>
      </c>
      <c r="E85" s="301">
        <v>10000</v>
      </c>
      <c r="F85" s="302">
        <f t="shared" si="8"/>
        <v>0</v>
      </c>
      <c r="G85" s="303">
        <v>10000</v>
      </c>
      <c r="H85" s="303">
        <f t="shared" si="9"/>
        <v>0</v>
      </c>
      <c r="I85" s="301">
        <f>IF(G85="120元/天",_xlfn.XLOOKUP(B85,'202604考勤'!B:B,'202604考勤'!AI:AI,"无")*120,IF(S85="转正",ROUND(G85/DAY(EOMONTH(T85,0))*(DAY(EOMONTH(T85,0))-DAY(T85)+1)+(G85*0.8)/DAY(EOMONTH(T85,0))*(DAY(T85)-1),2),IF(OR(AND(S85="入职",DAY(T85)=1),AND(S85="离职",T85=EOMONTH(T85,0))),G85,IF(OR(S85="离职",S85="入职"),ROUND(G85/21.75*_xlfn.XLOOKUP(B85,'202604考勤'!B:B,'202604考勤'!AI:AI,0),2),G85))))</f>
        <v>10000</v>
      </c>
      <c r="J85" s="301" t="s">
        <v>39</v>
      </c>
      <c r="K85" s="301" cm="1">
        <f t="array" ref="K85">ROUND(_xlfn.IFS(OR(J85="南京大学",J85="BOSS",J85="实习生",J85="人力劳务"),I85,J85="部门负责人",I85*0.6,J85="员工",I85*0.7),2)</f>
        <v>7000</v>
      </c>
      <c r="L85" s="301" cm="1">
        <f t="array" ref="L85">ROUND(_xlfn.IFS(OR(J85="南京大学",J85="BOSS",J85="实习生",J85="人力劳务"),I85*0,J85="部门负责人",I85*0.4,J85="员工",I85*0.3),2)</f>
        <v>3000</v>
      </c>
      <c r="M85" s="301" t="s">
        <v>40</v>
      </c>
      <c r="N85" s="301" cm="1">
        <f t="array" ref="N85">ROUND(_xlfn.IFS(M85="A",L85*1.5,M85="B",L85*1.2,M85="C",L85*1,M85="D",L85*0.8,M85="E",L85*0.6,M85="无等级",L85*0),2)</f>
        <v>3000</v>
      </c>
      <c r="O85" s="301">
        <f t="shared" si="10"/>
        <v>10000</v>
      </c>
      <c r="P85" s="301">
        <v>0</v>
      </c>
      <c r="Q85" s="301">
        <f t="shared" si="11"/>
        <v>10000</v>
      </c>
      <c r="R85" s="305">
        <f t="shared" si="12"/>
        <v>0</v>
      </c>
      <c r="S85" s="305"/>
      <c r="T85" s="304"/>
      <c r="U85" s="308"/>
      <c r="W85" s="91"/>
    </row>
    <row r="86" s="78" customFormat="1" customHeight="1" spans="1:23">
      <c r="A86" s="86">
        <f t="shared" si="13"/>
        <v>71</v>
      </c>
      <c r="B86" s="86" t="s">
        <v>103</v>
      </c>
      <c r="C86" s="86" t="s">
        <v>37</v>
      </c>
      <c r="D86" s="300">
        <v>45474</v>
      </c>
      <c r="E86" s="301">
        <v>10000</v>
      </c>
      <c r="F86" s="302">
        <f t="shared" si="8"/>
        <v>0</v>
      </c>
      <c r="G86" s="303">
        <v>10000</v>
      </c>
      <c r="H86" s="303">
        <f t="shared" si="9"/>
        <v>0</v>
      </c>
      <c r="I86" s="301">
        <f>IF(G86="120元/天",_xlfn.XLOOKUP(B86,'202604考勤'!B:B,'202604考勤'!AI:AI,"无")*120,IF(S86="转正",ROUND(G86/DAY(EOMONTH(T86,0))*(DAY(EOMONTH(T86,0))-DAY(T86)+1)+(G86*0.8)/DAY(EOMONTH(T86,0))*(DAY(T86)-1),2),IF(OR(AND(S86="入职",DAY(T86)=1),AND(S86="离职",T86=EOMONTH(T86,0))),G86,IF(OR(S86="离职",S86="入职"),ROUND(G86/21.75*_xlfn.XLOOKUP(B86,'202604考勤'!B:B,'202604考勤'!AI:AI,0),2),G86))))</f>
        <v>10000</v>
      </c>
      <c r="J86" s="301" t="s">
        <v>39</v>
      </c>
      <c r="K86" s="301" cm="1">
        <f t="array" ref="K86">ROUND(_xlfn.IFS(OR(J86="南京大学",J86="BOSS",J86="实习生",J86="人力劳务"),I86,J86="部门负责人",I86*0.6,J86="员工",I86*0.7),2)</f>
        <v>7000</v>
      </c>
      <c r="L86" s="301" cm="1">
        <f t="array" ref="L86">ROUND(_xlfn.IFS(OR(J86="南京大学",J86="BOSS",J86="实习生",J86="人力劳务"),I86*0,J86="部门负责人",I86*0.4,J86="员工",I86*0.3),2)</f>
        <v>3000</v>
      </c>
      <c r="M86" s="301" t="s">
        <v>40</v>
      </c>
      <c r="N86" s="301" cm="1">
        <f t="array" ref="N86">ROUND(_xlfn.IFS(M86="A",L86*1.5,M86="B",L86*1.2,M86="C",L86*1,M86="D",L86*0.8,M86="E",L86*0.6,M86="无等级",L86*0),2)</f>
        <v>3000</v>
      </c>
      <c r="O86" s="301">
        <f t="shared" si="10"/>
        <v>10000</v>
      </c>
      <c r="P86" s="301">
        <v>0</v>
      </c>
      <c r="Q86" s="301">
        <f t="shared" si="11"/>
        <v>10000</v>
      </c>
      <c r="R86" s="305">
        <f t="shared" si="12"/>
        <v>0</v>
      </c>
      <c r="S86" s="305"/>
      <c r="T86" s="304"/>
      <c r="U86" s="308"/>
      <c r="W86" s="91"/>
    </row>
    <row r="87" s="78" customFormat="1" customHeight="1" spans="1:23">
      <c r="A87" s="86">
        <f t="shared" si="13"/>
        <v>72</v>
      </c>
      <c r="B87" s="86" t="s">
        <v>104</v>
      </c>
      <c r="C87" s="86" t="s">
        <v>37</v>
      </c>
      <c r="D87" s="300">
        <v>45481</v>
      </c>
      <c r="E87" s="301">
        <v>10000</v>
      </c>
      <c r="F87" s="302">
        <f t="shared" si="8"/>
        <v>0</v>
      </c>
      <c r="G87" s="303">
        <v>10000</v>
      </c>
      <c r="H87" s="303">
        <f t="shared" si="9"/>
        <v>0</v>
      </c>
      <c r="I87" s="301">
        <f>IF(G87="120元/天",_xlfn.XLOOKUP(B87,'202604考勤'!B:B,'202604考勤'!AI:AI,"无")*120,IF(S87="转正",ROUND(G87/DAY(EOMONTH(T87,0))*(DAY(EOMONTH(T87,0))-DAY(T87)+1)+(G87*0.8)/DAY(EOMONTH(T87,0))*(DAY(T87)-1),2),IF(OR(AND(S87="入职",DAY(T87)=1),AND(S87="离职",T87=EOMONTH(T87,0))),G87,IF(OR(S87="离职",S87="入职"),ROUND(G87/21.75*_xlfn.XLOOKUP(B87,'202604考勤'!B:B,'202604考勤'!AI:AI,0),2),G87))))</f>
        <v>10000</v>
      </c>
      <c r="J87" s="301" t="s">
        <v>39</v>
      </c>
      <c r="K87" s="301" cm="1">
        <f t="array" ref="K87">ROUND(_xlfn.IFS(OR(J87="南京大学",J87="BOSS",J87="实习生",J87="人力劳务"),I87,J87="部门负责人",I87*0.6,J87="员工",I87*0.7),2)</f>
        <v>7000</v>
      </c>
      <c r="L87" s="301" cm="1">
        <f t="array" ref="L87">ROUND(_xlfn.IFS(OR(J87="南京大学",J87="BOSS",J87="实习生",J87="人力劳务"),I87*0,J87="部门负责人",I87*0.4,J87="员工",I87*0.3),2)</f>
        <v>3000</v>
      </c>
      <c r="M87" s="301" t="s">
        <v>40</v>
      </c>
      <c r="N87" s="301" cm="1">
        <f t="array" ref="N87">ROUND(_xlfn.IFS(M87="A",L87*1.5,M87="B",L87*1.2,M87="C",L87*1,M87="D",L87*0.8,M87="E",L87*0.6,M87="无等级",L87*0),2)</f>
        <v>3000</v>
      </c>
      <c r="O87" s="301">
        <f t="shared" si="10"/>
        <v>10000</v>
      </c>
      <c r="P87" s="301">
        <v>0</v>
      </c>
      <c r="Q87" s="301">
        <f t="shared" si="11"/>
        <v>10000</v>
      </c>
      <c r="R87" s="305">
        <f t="shared" si="12"/>
        <v>0</v>
      </c>
      <c r="S87" s="305"/>
      <c r="T87" s="304"/>
      <c r="U87" s="308"/>
      <c r="W87" s="91"/>
    </row>
    <row r="88" s="78" customFormat="1" customHeight="1" spans="1:23">
      <c r="A88" s="86">
        <f t="shared" si="13"/>
        <v>73</v>
      </c>
      <c r="B88" s="86" t="s">
        <v>105</v>
      </c>
      <c r="C88" s="86" t="s">
        <v>37</v>
      </c>
      <c r="D88" s="300">
        <v>45483</v>
      </c>
      <c r="E88" s="301">
        <v>10000</v>
      </c>
      <c r="F88" s="302">
        <f t="shared" si="8"/>
        <v>0</v>
      </c>
      <c r="G88" s="303">
        <v>10000</v>
      </c>
      <c r="H88" s="303">
        <f t="shared" si="9"/>
        <v>0</v>
      </c>
      <c r="I88" s="301">
        <f>IF(G88="120元/天",_xlfn.XLOOKUP(B88,'202604考勤'!B:B,'202604考勤'!AI:AI,"无")*120,IF(S88="转正",ROUND(G88/DAY(EOMONTH(T88,0))*(DAY(EOMONTH(T88,0))-DAY(T88)+1)+(G88*0.8)/DAY(EOMONTH(T88,0))*(DAY(T88)-1),2),IF(OR(AND(S88="入职",DAY(T88)=1),AND(S88="离职",T88=EOMONTH(T88,0))),G88,IF(OR(S88="离职",S88="入职"),ROUND(G88/21.75*_xlfn.XLOOKUP(B88,'202604考勤'!B:B,'202604考勤'!AI:AI,0),2),G88))))</f>
        <v>10000</v>
      </c>
      <c r="J88" s="301" t="s">
        <v>39</v>
      </c>
      <c r="K88" s="301" cm="1">
        <f t="array" ref="K88">ROUND(_xlfn.IFS(OR(J88="南京大学",J88="BOSS",J88="实习生",J88="人力劳务"),I88,J88="部门负责人",I88*0.6,J88="员工",I88*0.7),2)</f>
        <v>7000</v>
      </c>
      <c r="L88" s="301" cm="1">
        <f t="array" ref="L88">ROUND(_xlfn.IFS(OR(J88="南京大学",J88="BOSS",J88="实习生",J88="人力劳务"),I88*0,J88="部门负责人",I88*0.4,J88="员工",I88*0.3),2)</f>
        <v>3000</v>
      </c>
      <c r="M88" s="301" t="s">
        <v>40</v>
      </c>
      <c r="N88" s="301" cm="1">
        <f t="array" ref="N88">ROUND(_xlfn.IFS(M88="A",L88*1.5,M88="B",L88*1.2,M88="C",L88*1,M88="D",L88*0.8,M88="E",L88*0.6,M88="无等级",L88*0),2)</f>
        <v>3000</v>
      </c>
      <c r="O88" s="301">
        <f t="shared" si="10"/>
        <v>10000</v>
      </c>
      <c r="P88" s="301">
        <v>0</v>
      </c>
      <c r="Q88" s="301">
        <f t="shared" si="11"/>
        <v>10000</v>
      </c>
      <c r="R88" s="305">
        <f t="shared" si="12"/>
        <v>0</v>
      </c>
      <c r="S88" s="305"/>
      <c r="T88" s="304"/>
      <c r="U88" s="308"/>
      <c r="W88" s="91"/>
    </row>
    <row r="89" s="78" customFormat="1" customHeight="1" spans="1:23">
      <c r="A89" s="86">
        <f t="shared" si="13"/>
        <v>74</v>
      </c>
      <c r="B89" s="86" t="s">
        <v>106</v>
      </c>
      <c r="C89" s="86" t="s">
        <v>22</v>
      </c>
      <c r="D89" s="300">
        <v>45518</v>
      </c>
      <c r="E89" s="301">
        <v>10000</v>
      </c>
      <c r="F89" s="302">
        <f t="shared" si="8"/>
        <v>0</v>
      </c>
      <c r="G89" s="303">
        <v>10000</v>
      </c>
      <c r="H89" s="303">
        <f t="shared" si="9"/>
        <v>0</v>
      </c>
      <c r="I89" s="301">
        <f>IF(G89="120元/天",_xlfn.XLOOKUP(B89,'202604考勤'!B:B,'202604考勤'!AI:AI,"无")*120,IF(S89="转正",ROUND(G89/DAY(EOMONTH(T89,0))*(DAY(EOMONTH(T89,0))-DAY(T89)+1)+(G89*0.8)/DAY(EOMONTH(T89,0))*(DAY(T89)-1),2),IF(OR(AND(S89="入职",DAY(T89)=1),AND(S89="离职",T89=EOMONTH(T89,0))),G89,IF(OR(S89="离职",S89="入职"),ROUND(G89/21.75*_xlfn.XLOOKUP(B89,'202604考勤'!B:B,'202604考勤'!AI:AI,0),2),G89))))</f>
        <v>10000</v>
      </c>
      <c r="J89" s="301" t="s">
        <v>39</v>
      </c>
      <c r="K89" s="301" cm="1">
        <f t="array" ref="K89">ROUND(_xlfn.IFS(OR(J89="南京大学",J89="BOSS",J89="实习生",J89="人力劳务"),I89,J89="部门负责人",I89*0.6,J89="员工",I89*0.7),2)</f>
        <v>7000</v>
      </c>
      <c r="L89" s="301" cm="1">
        <f t="array" ref="L89">ROUND(_xlfn.IFS(OR(J89="南京大学",J89="BOSS",J89="实习生",J89="人力劳务"),I89*0,J89="部门负责人",I89*0.4,J89="员工",I89*0.3),2)</f>
        <v>3000</v>
      </c>
      <c r="M89" s="301" t="s">
        <v>40</v>
      </c>
      <c r="N89" s="301" cm="1">
        <f t="array" ref="N89">ROUND(_xlfn.IFS(M89="A",L89*1.5,M89="B",L89*1.2,M89="C",L89*1,M89="D",L89*0.8,M89="E",L89*0.6,M89="无等级",L89*0),2)</f>
        <v>3000</v>
      </c>
      <c r="O89" s="301">
        <f t="shared" si="10"/>
        <v>10000</v>
      </c>
      <c r="P89" s="301">
        <v>0</v>
      </c>
      <c r="Q89" s="301">
        <f t="shared" si="11"/>
        <v>10000</v>
      </c>
      <c r="R89" s="305">
        <f t="shared" si="12"/>
        <v>0</v>
      </c>
      <c r="S89" s="305"/>
      <c r="T89" s="304"/>
      <c r="U89" s="308"/>
      <c r="W89" s="91"/>
    </row>
    <row r="90" s="78" customFormat="1" customHeight="1" spans="1:23">
      <c r="A90" s="86">
        <f t="shared" si="13"/>
        <v>75</v>
      </c>
      <c r="B90" s="86" t="s">
        <v>107</v>
      </c>
      <c r="C90" s="86" t="s">
        <v>37</v>
      </c>
      <c r="D90" s="300">
        <v>45524</v>
      </c>
      <c r="E90" s="301">
        <v>10000</v>
      </c>
      <c r="F90" s="302">
        <f t="shared" si="8"/>
        <v>0</v>
      </c>
      <c r="G90" s="303">
        <v>10000</v>
      </c>
      <c r="H90" s="303">
        <f t="shared" si="9"/>
        <v>0</v>
      </c>
      <c r="I90" s="301">
        <f>IF(G90="120元/天",_xlfn.XLOOKUP(B90,'202604考勤'!B:B,'202604考勤'!AI:AI,"无")*120,IF(S90="转正",ROUND(G90/DAY(EOMONTH(T90,0))*(DAY(EOMONTH(T90,0))-DAY(T90)+1)+(G90*0.8)/DAY(EOMONTH(T90,0))*(DAY(T90)-1),2),IF(OR(AND(S90="入职",DAY(T90)=1),AND(S90="离职",T90=EOMONTH(T90,0))),G90,IF(OR(S90="离职",S90="入职"),ROUND(G90/21.75*_xlfn.XLOOKUP(B90,'202604考勤'!B:B,'202604考勤'!AI:AI,0),2),G90))))</f>
        <v>10000</v>
      </c>
      <c r="J90" s="301" t="s">
        <v>39</v>
      </c>
      <c r="K90" s="301" cm="1">
        <f t="array" ref="K90">ROUND(_xlfn.IFS(OR(J90="南京大学",J90="BOSS",J90="实习生",J90="人力劳务"),I90,J90="部门负责人",I90*0.6,J90="员工",I90*0.7),2)</f>
        <v>7000</v>
      </c>
      <c r="L90" s="301" cm="1">
        <f t="array" ref="L90">ROUND(_xlfn.IFS(OR(J90="南京大学",J90="BOSS",J90="实习生",J90="人力劳务"),I90*0,J90="部门负责人",I90*0.4,J90="员工",I90*0.3),2)</f>
        <v>3000</v>
      </c>
      <c r="M90" s="301" t="s">
        <v>40</v>
      </c>
      <c r="N90" s="301" cm="1">
        <f t="array" ref="N90">ROUND(_xlfn.IFS(M90="A",L90*1.5,M90="B",L90*1.2,M90="C",L90*1,M90="D",L90*0.8,M90="E",L90*0.6,M90="无等级",L90*0),2)</f>
        <v>3000</v>
      </c>
      <c r="O90" s="301">
        <f t="shared" si="10"/>
        <v>10000</v>
      </c>
      <c r="P90" s="301">
        <v>0</v>
      </c>
      <c r="Q90" s="301">
        <f t="shared" si="11"/>
        <v>10000</v>
      </c>
      <c r="R90" s="305">
        <f t="shared" si="12"/>
        <v>0</v>
      </c>
      <c r="S90" s="305"/>
      <c r="T90" s="304"/>
      <c r="U90" s="308"/>
      <c r="W90" s="91"/>
    </row>
    <row r="91" s="78" customFormat="1" customHeight="1" spans="1:23">
      <c r="A91" s="86">
        <f t="shared" si="13"/>
        <v>76</v>
      </c>
      <c r="B91" s="86" t="s">
        <v>108</v>
      </c>
      <c r="C91" s="89" t="s">
        <v>37</v>
      </c>
      <c r="D91" s="323">
        <v>45537</v>
      </c>
      <c r="E91" s="301">
        <v>10000</v>
      </c>
      <c r="F91" s="302">
        <f t="shared" si="8"/>
        <v>0</v>
      </c>
      <c r="G91" s="303">
        <v>10000</v>
      </c>
      <c r="H91" s="303">
        <f t="shared" si="9"/>
        <v>0</v>
      </c>
      <c r="I91" s="301">
        <f>IF(G91="120元/天",_xlfn.XLOOKUP(B91,'202604考勤'!B:B,'202604考勤'!AI:AI,"无")*120,IF(S91="转正",ROUND(G91/DAY(EOMONTH(T91,0))*(DAY(EOMONTH(T91,0))-DAY(T91)+1)+(G91*0.8)/DAY(EOMONTH(T91,0))*(DAY(T91)-1),2),IF(OR(AND(S91="入职",DAY(T91)=1),AND(S91="离职",T91=EOMONTH(T91,0))),G91,IF(OR(S91="离职",S91="入职"),ROUND(G91/21.75*_xlfn.XLOOKUP(B91,'202604考勤'!B:B,'202604考勤'!AI:AI,0),2),G91))))</f>
        <v>10000</v>
      </c>
      <c r="J91" s="301" t="s">
        <v>39</v>
      </c>
      <c r="K91" s="301" cm="1">
        <f t="array" ref="K91">ROUND(_xlfn.IFS(OR(J91="南京大学",J91="BOSS",J91="实习生",J91="人力劳务"),I91,J91="部门负责人",I91*0.6,J91="员工",I91*0.7),2)</f>
        <v>7000</v>
      </c>
      <c r="L91" s="301" cm="1">
        <f t="array" ref="L91">ROUND(_xlfn.IFS(OR(J91="南京大学",J91="BOSS",J91="实习生",J91="人力劳务"),I91*0,J91="部门负责人",I91*0.4,J91="员工",I91*0.3),2)</f>
        <v>3000</v>
      </c>
      <c r="M91" s="301" t="s">
        <v>40</v>
      </c>
      <c r="N91" s="301" cm="1">
        <f t="array" ref="N91">ROUND(_xlfn.IFS(M91="A",L91*1.5,M91="B",L91*1.2,M91="C",L91*1,M91="D",L91*0.8,M91="E",L91*0.6,M91="无等级",L91*0),2)</f>
        <v>3000</v>
      </c>
      <c r="O91" s="301">
        <f t="shared" si="10"/>
        <v>10000</v>
      </c>
      <c r="P91" s="301">
        <f>ROUND(I91/21.75*5,2)</f>
        <v>2298.85</v>
      </c>
      <c r="Q91" s="301">
        <f t="shared" si="11"/>
        <v>12298.85</v>
      </c>
      <c r="R91" s="305">
        <f t="shared" si="12"/>
        <v>0</v>
      </c>
      <c r="S91" s="305" t="s">
        <v>109</v>
      </c>
      <c r="T91" s="324">
        <v>46142</v>
      </c>
      <c r="U91" s="325"/>
      <c r="W91" s="91"/>
    </row>
    <row r="92" s="78" customFormat="1" customHeight="1" spans="1:23">
      <c r="A92" s="86">
        <f t="shared" si="13"/>
        <v>77</v>
      </c>
      <c r="B92" s="86" t="s">
        <v>110</v>
      </c>
      <c r="C92" s="86" t="s">
        <v>37</v>
      </c>
      <c r="D92" s="323">
        <v>45537</v>
      </c>
      <c r="E92" s="301">
        <v>10000</v>
      </c>
      <c r="F92" s="302">
        <f t="shared" si="8"/>
        <v>0</v>
      </c>
      <c r="G92" s="303">
        <v>10000</v>
      </c>
      <c r="H92" s="303">
        <f t="shared" si="9"/>
        <v>0</v>
      </c>
      <c r="I92" s="301">
        <f>IF(G92="120元/天",_xlfn.XLOOKUP(B92,'202604考勤'!B:B,'202604考勤'!AI:AI,"无")*120,IF(S92="转正",ROUND(G92/DAY(EOMONTH(T92,0))*(DAY(EOMONTH(T92,0))-DAY(T92)+1)+(G92*0.8)/DAY(EOMONTH(T92,0))*(DAY(T92)-1),2),IF(OR(AND(S92="入职",DAY(T92)=1),AND(S92="离职",T92=EOMONTH(T92,0))),G92,IF(OR(S92="离职",S92="入职"),ROUND(G92/21.75*_xlfn.XLOOKUP(B92,'202604考勤'!B:B,'202604考勤'!AI:AI,0),2),G92))))</f>
        <v>10000</v>
      </c>
      <c r="J92" s="301" t="s">
        <v>39</v>
      </c>
      <c r="K92" s="301" cm="1">
        <f t="array" ref="K92">ROUND(_xlfn.IFS(OR(J92="南京大学",J92="BOSS",J92="实习生",J92="人力劳务"),I92,J92="部门负责人",I92*0.6,J92="员工",I92*0.7),2)</f>
        <v>7000</v>
      </c>
      <c r="L92" s="301" cm="1">
        <f t="array" ref="L92">ROUND(_xlfn.IFS(OR(J92="南京大学",J92="BOSS",J92="实习生",J92="人力劳务"),I92*0,J92="部门负责人",I92*0.4,J92="员工",I92*0.3),2)</f>
        <v>3000</v>
      </c>
      <c r="M92" s="301" t="s">
        <v>40</v>
      </c>
      <c r="N92" s="301" cm="1">
        <f t="array" ref="N92">ROUND(_xlfn.IFS(M92="A",L92*1.5,M92="B",L92*1.2,M92="C",L92*1,M92="D",L92*0.8,M92="E",L92*0.6,M92="无等级",L92*0),2)</f>
        <v>3000</v>
      </c>
      <c r="O92" s="301">
        <f t="shared" si="10"/>
        <v>10000</v>
      </c>
      <c r="P92" s="301">
        <v>0</v>
      </c>
      <c r="Q92" s="301">
        <f t="shared" si="11"/>
        <v>10000</v>
      </c>
      <c r="R92" s="305">
        <f t="shared" si="12"/>
        <v>0</v>
      </c>
      <c r="S92" s="305"/>
      <c r="T92" s="304"/>
      <c r="U92" s="306"/>
      <c r="W92" s="91"/>
    </row>
    <row r="93" s="78" customFormat="1" customHeight="1" spans="1:23">
      <c r="A93" s="86">
        <f t="shared" si="13"/>
        <v>78</v>
      </c>
      <c r="B93" s="86" t="s">
        <v>111</v>
      </c>
      <c r="C93" s="89" t="s">
        <v>37</v>
      </c>
      <c r="D93" s="323">
        <v>45554</v>
      </c>
      <c r="E93" s="301">
        <v>10000</v>
      </c>
      <c r="F93" s="302">
        <f t="shared" si="8"/>
        <v>0</v>
      </c>
      <c r="G93" s="303">
        <v>10000</v>
      </c>
      <c r="H93" s="303">
        <f t="shared" si="9"/>
        <v>0</v>
      </c>
      <c r="I93" s="301">
        <f>IF(G93="120元/天",_xlfn.XLOOKUP(B93,'202604考勤'!B:B,'202604考勤'!AI:AI,"无")*120,IF(S93="转正",ROUND(G93/DAY(EOMONTH(T93,0))*(DAY(EOMONTH(T93,0))-DAY(T93)+1)+(G93*0.8)/DAY(EOMONTH(T93,0))*(DAY(T93)-1),2),IF(OR(AND(S93="入职",DAY(T93)=1),AND(S93="离职",T93=EOMONTH(T93,0))),G93,IF(OR(S93="离职",S93="入职"),ROUND(G93/21.75*_xlfn.XLOOKUP(B93,'202604考勤'!B:B,'202604考勤'!AI:AI,0),2),G93))))</f>
        <v>10000</v>
      </c>
      <c r="J93" s="301" t="s">
        <v>39</v>
      </c>
      <c r="K93" s="301" cm="1">
        <f t="array" ref="K93">ROUND(_xlfn.IFS(OR(J93="南京大学",J93="BOSS",J93="实习生",J93="人力劳务"),I93,J93="部门负责人",I93*0.6,J93="员工",I93*0.7),2)</f>
        <v>7000</v>
      </c>
      <c r="L93" s="301" cm="1">
        <f t="array" ref="L93">ROUND(_xlfn.IFS(OR(J93="南京大学",J93="BOSS",J93="实习生",J93="人力劳务"),I93*0,J93="部门负责人",I93*0.4,J93="员工",I93*0.3),2)</f>
        <v>3000</v>
      </c>
      <c r="M93" s="301" t="s">
        <v>40</v>
      </c>
      <c r="N93" s="301" cm="1">
        <f t="array" ref="N93">ROUND(_xlfn.IFS(M93="A",L93*1.5,M93="B",L93*1.2,M93="C",L93*1,M93="D",L93*0.8,M93="E",L93*0.6,M93="无等级",L93*0),2)</f>
        <v>3000</v>
      </c>
      <c r="O93" s="301">
        <f t="shared" si="10"/>
        <v>10000</v>
      </c>
      <c r="P93" s="301">
        <v>0</v>
      </c>
      <c r="Q93" s="301">
        <f t="shared" si="11"/>
        <v>10000</v>
      </c>
      <c r="R93" s="305">
        <f t="shared" si="12"/>
        <v>0</v>
      </c>
      <c r="S93" s="305"/>
      <c r="T93" s="304"/>
      <c r="U93" s="308"/>
      <c r="W93" s="91"/>
    </row>
    <row r="94" s="78" customFormat="1" customHeight="1" spans="1:23">
      <c r="A94" s="86">
        <f t="shared" si="13"/>
        <v>79</v>
      </c>
      <c r="B94" s="86" t="s">
        <v>112</v>
      </c>
      <c r="C94" s="86" t="s">
        <v>37</v>
      </c>
      <c r="D94" s="323">
        <v>45579</v>
      </c>
      <c r="E94" s="301">
        <v>10000</v>
      </c>
      <c r="F94" s="302">
        <f t="shared" si="8"/>
        <v>0</v>
      </c>
      <c r="G94" s="303">
        <v>10000</v>
      </c>
      <c r="H94" s="303">
        <f t="shared" si="9"/>
        <v>0</v>
      </c>
      <c r="I94" s="301">
        <f>IF(G94="120元/天",_xlfn.XLOOKUP(B94,'202604考勤'!B:B,'202604考勤'!AI:AI,"无")*120,IF(S94="转正",ROUND(G94/DAY(EOMONTH(T94,0))*(DAY(EOMONTH(T94,0))-DAY(T94)+1)+(G94*0.8)/DAY(EOMONTH(T94,0))*(DAY(T94)-1),2),IF(OR(AND(S94="入职",DAY(T94)=1),AND(S94="离职",T94=EOMONTH(T94,0))),G94,IF(OR(S94="离职",S94="入职"),ROUND(G94/21.75*_xlfn.XLOOKUP(B94,'202604考勤'!B:B,'202604考勤'!AI:AI,0),2),G94))))</f>
        <v>10000</v>
      </c>
      <c r="J94" s="301" t="s">
        <v>39</v>
      </c>
      <c r="K94" s="301" cm="1">
        <f t="array" ref="K94">ROUND(_xlfn.IFS(OR(J94="南京大学",J94="BOSS",J94="实习生",J94="人力劳务"),I94,J94="部门负责人",I94*0.6,J94="员工",I94*0.7),2)</f>
        <v>7000</v>
      </c>
      <c r="L94" s="301" cm="1">
        <f t="array" ref="L94">ROUND(_xlfn.IFS(OR(J94="南京大学",J94="BOSS",J94="实习生",J94="人力劳务"),I94*0,J94="部门负责人",I94*0.4,J94="员工",I94*0.3),2)</f>
        <v>3000</v>
      </c>
      <c r="M94" s="301" t="s">
        <v>40</v>
      </c>
      <c r="N94" s="301" cm="1">
        <f t="array" ref="N94">ROUND(_xlfn.IFS(M94="A",L94*1.5,M94="B",L94*1.2,M94="C",L94*1,M94="D",L94*0.8,M94="E",L94*0.6,M94="无等级",L94*0),2)</f>
        <v>3000</v>
      </c>
      <c r="O94" s="301">
        <f t="shared" si="10"/>
        <v>10000</v>
      </c>
      <c r="P94" s="301">
        <v>0</v>
      </c>
      <c r="Q94" s="301">
        <f t="shared" si="11"/>
        <v>10000</v>
      </c>
      <c r="R94" s="305">
        <f t="shared" si="12"/>
        <v>0</v>
      </c>
      <c r="S94" s="305"/>
      <c r="T94" s="304"/>
      <c r="U94" s="308"/>
      <c r="W94" s="91"/>
    </row>
    <row r="95" s="78" customFormat="1" customHeight="1" spans="1:23">
      <c r="A95" s="86">
        <f t="shared" si="13"/>
        <v>80</v>
      </c>
      <c r="B95" s="86" t="s">
        <v>113</v>
      </c>
      <c r="C95" s="86" t="s">
        <v>37</v>
      </c>
      <c r="D95" s="323">
        <v>45597</v>
      </c>
      <c r="E95" s="301">
        <v>10000</v>
      </c>
      <c r="F95" s="302">
        <f t="shared" si="8"/>
        <v>0</v>
      </c>
      <c r="G95" s="303">
        <v>10000</v>
      </c>
      <c r="H95" s="303">
        <f t="shared" si="9"/>
        <v>0</v>
      </c>
      <c r="I95" s="301">
        <f>IF(G95="120元/天",_xlfn.XLOOKUP(B95,'202604考勤'!B:B,'202604考勤'!AI:AI,"无")*120,IF(S95="转正",ROUND(G95/DAY(EOMONTH(T95,0))*(DAY(EOMONTH(T95,0))-DAY(T95)+1)+(G95*0.8)/DAY(EOMONTH(T95,0))*(DAY(T95)-1),2),IF(OR(AND(S95="入职",DAY(T95)=1),AND(S95="离职",T95=EOMONTH(T95,0))),G95,IF(OR(S95="离职",S95="入职"),ROUND(G95/21.75*_xlfn.XLOOKUP(B95,'202604考勤'!B:B,'202604考勤'!AI:AI,0),2),G95))))</f>
        <v>10000</v>
      </c>
      <c r="J95" s="301" t="s">
        <v>39</v>
      </c>
      <c r="K95" s="301" cm="1">
        <f t="array" ref="K95">ROUND(_xlfn.IFS(OR(J95="南京大学",J95="BOSS",J95="实习生",J95="人力劳务"),I95,J95="部门负责人",I95*0.6,J95="员工",I95*0.7),2)</f>
        <v>7000</v>
      </c>
      <c r="L95" s="301" cm="1">
        <f t="array" ref="L95">ROUND(_xlfn.IFS(OR(J95="南京大学",J95="BOSS",J95="实习生",J95="人力劳务"),I95*0,J95="部门负责人",I95*0.4,J95="员工",I95*0.3),2)</f>
        <v>3000</v>
      </c>
      <c r="M95" s="301" t="s">
        <v>40</v>
      </c>
      <c r="N95" s="301" cm="1">
        <f t="array" ref="N95">ROUND(_xlfn.IFS(M95="A",L95*1.5,M95="B",L95*1.2,M95="C",L95*1,M95="D",L95*0.8,M95="E",L95*0.6,M95="无等级",L95*0),2)</f>
        <v>3000</v>
      </c>
      <c r="O95" s="301">
        <f t="shared" si="10"/>
        <v>10000</v>
      </c>
      <c r="P95" s="301">
        <v>0</v>
      </c>
      <c r="Q95" s="301">
        <f t="shared" si="11"/>
        <v>10000</v>
      </c>
      <c r="R95" s="305">
        <f t="shared" si="12"/>
        <v>0</v>
      </c>
      <c r="S95" s="305"/>
      <c r="T95" s="304"/>
      <c r="U95" s="326"/>
      <c r="W95" s="91"/>
    </row>
    <row r="96" s="78" customFormat="1" customHeight="1" spans="1:23">
      <c r="A96" s="86">
        <f t="shared" si="13"/>
        <v>81</v>
      </c>
      <c r="B96" s="86" t="s">
        <v>114</v>
      </c>
      <c r="C96" s="89" t="s">
        <v>37</v>
      </c>
      <c r="D96" s="323">
        <v>45600</v>
      </c>
      <c r="E96" s="301">
        <v>10000</v>
      </c>
      <c r="F96" s="302">
        <f t="shared" si="8"/>
        <v>0</v>
      </c>
      <c r="G96" s="303">
        <v>10000</v>
      </c>
      <c r="H96" s="303">
        <f t="shared" si="9"/>
        <v>0</v>
      </c>
      <c r="I96" s="301">
        <f>IF(G96="120元/天",_xlfn.XLOOKUP(B96,'202604考勤'!B:B,'202604考勤'!AI:AI,"无")*120,IF(S96="转正",ROUND(G96/DAY(EOMONTH(T96,0))*(DAY(EOMONTH(T96,0))-DAY(T96)+1)+(G96*0.8)/DAY(EOMONTH(T96,0))*(DAY(T96)-1),2),IF(OR(AND(S96="入职",DAY(T96)=1),AND(S96="离职",T96=EOMONTH(T96,0))),G96,IF(OR(S96="离职",S96="入职"),ROUND(G96/21.75*_xlfn.XLOOKUP(B96,'202604考勤'!B:B,'202604考勤'!AI:AI,0),2),G96))))</f>
        <v>10000</v>
      </c>
      <c r="J96" s="301" t="s">
        <v>39</v>
      </c>
      <c r="K96" s="301" cm="1">
        <f t="array" ref="K96">ROUND(_xlfn.IFS(OR(J96="南京大学",J96="BOSS",J96="实习生",J96="人力劳务"),I96,J96="部门负责人",I96*0.6,J96="员工",I96*0.7),2)</f>
        <v>7000</v>
      </c>
      <c r="L96" s="301" cm="1">
        <f t="array" ref="L96">ROUND(_xlfn.IFS(OR(J96="南京大学",J96="BOSS",J96="实习生",J96="人力劳务"),I96*0,J96="部门负责人",I96*0.4,J96="员工",I96*0.3),2)</f>
        <v>3000</v>
      </c>
      <c r="M96" s="301" t="s">
        <v>40</v>
      </c>
      <c r="N96" s="301" cm="1">
        <f t="array" ref="N96">ROUND(_xlfn.IFS(M96="A",L96*1.5,M96="B",L96*1.2,M96="C",L96*1,M96="D",L96*0.8,M96="E",L96*0.6,M96="无等级",L96*0),2)</f>
        <v>3000</v>
      </c>
      <c r="O96" s="301">
        <f t="shared" si="10"/>
        <v>10000</v>
      </c>
      <c r="P96" s="301">
        <v>0</v>
      </c>
      <c r="Q96" s="301">
        <f t="shared" si="11"/>
        <v>10000</v>
      </c>
      <c r="R96" s="305">
        <f t="shared" si="12"/>
        <v>0</v>
      </c>
      <c r="S96" s="305"/>
      <c r="T96" s="304"/>
      <c r="U96" s="326"/>
      <c r="W96" s="91"/>
    </row>
    <row r="97" s="78" customFormat="1" customHeight="1" spans="1:23">
      <c r="A97" s="86">
        <f t="shared" si="13"/>
        <v>82</v>
      </c>
      <c r="B97" s="86" t="s">
        <v>115</v>
      </c>
      <c r="C97" s="86" t="s">
        <v>37</v>
      </c>
      <c r="D97" s="323">
        <v>45607</v>
      </c>
      <c r="E97" s="301">
        <v>10000</v>
      </c>
      <c r="F97" s="302">
        <f t="shared" si="8"/>
        <v>0</v>
      </c>
      <c r="G97" s="303">
        <v>10000</v>
      </c>
      <c r="H97" s="303">
        <f t="shared" si="9"/>
        <v>0</v>
      </c>
      <c r="I97" s="301">
        <f>IF(G97="120元/天",_xlfn.XLOOKUP(B97,'202604考勤'!B:B,'202604考勤'!AI:AI,"无")*120,IF(S97="转正",ROUND(G97/DAY(EOMONTH(T97,0))*(DAY(EOMONTH(T97,0))-DAY(T97)+1)+(G97*0.8)/DAY(EOMONTH(T97,0))*(DAY(T97)-1),2),IF(OR(AND(S97="入职",DAY(T97)=1),AND(S97="离职",T97=EOMONTH(T97,0))),G97,IF(OR(S97="离职",S97="入职"),ROUND(G97/21.75*_xlfn.XLOOKUP(B97,'202604考勤'!B:B,'202604考勤'!AI:AI,0),2),G97))))</f>
        <v>10000</v>
      </c>
      <c r="J97" s="301" t="s">
        <v>39</v>
      </c>
      <c r="K97" s="301" cm="1">
        <f t="array" ref="K97">ROUND(_xlfn.IFS(OR(J97="南京大学",J97="BOSS",J97="实习生",J97="人力劳务"),I97,J97="部门负责人",I97*0.6,J97="员工",I97*0.7),2)</f>
        <v>7000</v>
      </c>
      <c r="L97" s="301" cm="1">
        <f t="array" ref="L97">ROUND(_xlfn.IFS(OR(J97="南京大学",J97="BOSS",J97="实习生",J97="人力劳务"),I97*0,J97="部门负责人",I97*0.4,J97="员工",I97*0.3),2)</f>
        <v>3000</v>
      </c>
      <c r="M97" s="301" t="s">
        <v>40</v>
      </c>
      <c r="N97" s="301" cm="1">
        <f t="array" ref="N97">ROUND(_xlfn.IFS(M97="A",L97*1.5,M97="B",L97*1.2,M97="C",L97*1,M97="D",L97*0.8,M97="E",L97*0.6,M97="无等级",L97*0),2)</f>
        <v>3000</v>
      </c>
      <c r="O97" s="301">
        <f t="shared" si="10"/>
        <v>10000</v>
      </c>
      <c r="P97" s="301">
        <v>0</v>
      </c>
      <c r="Q97" s="301">
        <f t="shared" si="11"/>
        <v>10000</v>
      </c>
      <c r="R97" s="305">
        <f t="shared" si="12"/>
        <v>0</v>
      </c>
      <c r="S97" s="305"/>
      <c r="T97" s="304"/>
      <c r="U97" s="326"/>
      <c r="W97" s="91"/>
    </row>
    <row r="98" s="78" customFormat="1" customHeight="1" spans="1:23">
      <c r="A98" s="86">
        <f t="shared" si="13"/>
        <v>83</v>
      </c>
      <c r="B98" s="86" t="s">
        <v>116</v>
      </c>
      <c r="C98" s="89" t="s">
        <v>22</v>
      </c>
      <c r="D98" s="323">
        <v>45607</v>
      </c>
      <c r="E98" s="301">
        <v>10000</v>
      </c>
      <c r="F98" s="302">
        <f t="shared" si="8"/>
        <v>0</v>
      </c>
      <c r="G98" s="303">
        <v>10000</v>
      </c>
      <c r="H98" s="303">
        <f t="shared" si="9"/>
        <v>0</v>
      </c>
      <c r="I98" s="301">
        <f>IF(G98="120元/天",_xlfn.XLOOKUP(B98,'202604考勤'!B:B,'202604考勤'!AI:AI,"无")*120,IF(S98="转正",ROUND(G98/DAY(EOMONTH(T98,0))*(DAY(EOMONTH(T98,0))-DAY(T98)+1)+(G98*0.8)/DAY(EOMONTH(T98,0))*(DAY(T98)-1),2),IF(OR(AND(S98="入职",DAY(T98)=1),AND(S98="离职",T98=EOMONTH(T98,0))),G98,IF(OR(S98="离职",S98="入职"),ROUND(G98/21.75*_xlfn.XLOOKUP(B98,'202604考勤'!B:B,'202604考勤'!AI:AI,0),2),G98))))</f>
        <v>10000</v>
      </c>
      <c r="J98" s="301" t="s">
        <v>39</v>
      </c>
      <c r="K98" s="301" cm="1">
        <f t="array" ref="K98">ROUND(_xlfn.IFS(OR(J98="南京大学",J98="BOSS",J98="实习生",J98="人力劳务"),I98,J98="部门负责人",I98*0.6,J98="员工",I98*0.7),2)</f>
        <v>7000</v>
      </c>
      <c r="L98" s="301" cm="1">
        <f t="array" ref="L98">ROUND(_xlfn.IFS(OR(J98="南京大学",J98="BOSS",J98="实习生",J98="人力劳务"),I98*0,J98="部门负责人",I98*0.4,J98="员工",I98*0.3),2)</f>
        <v>3000</v>
      </c>
      <c r="M98" s="301" t="s">
        <v>40</v>
      </c>
      <c r="N98" s="301" cm="1">
        <f t="array" ref="N98">ROUND(_xlfn.IFS(M98="A",L98*1.5,M98="B",L98*1.2,M98="C",L98*1,M98="D",L98*0.8,M98="E",L98*0.6,M98="无等级",L98*0),2)</f>
        <v>3000</v>
      </c>
      <c r="O98" s="301">
        <f t="shared" si="10"/>
        <v>10000</v>
      </c>
      <c r="P98" s="301">
        <f>-(K98/21.75*0.5)</f>
        <v>-160.919540229885</v>
      </c>
      <c r="Q98" s="301">
        <f t="shared" si="11"/>
        <v>9839.08</v>
      </c>
      <c r="R98" s="305">
        <f t="shared" si="12"/>
        <v>0</v>
      </c>
      <c r="S98" s="305" t="s">
        <v>45</v>
      </c>
      <c r="T98" s="304">
        <v>0.5</v>
      </c>
      <c r="U98" s="326"/>
      <c r="W98" s="91"/>
    </row>
    <row r="99" s="78" customFormat="1" customHeight="1" spans="1:23">
      <c r="A99" s="86">
        <f t="shared" si="13"/>
        <v>84</v>
      </c>
      <c r="B99" s="86" t="s">
        <v>117</v>
      </c>
      <c r="C99" s="86" t="s">
        <v>37</v>
      </c>
      <c r="D99" s="323">
        <v>45628</v>
      </c>
      <c r="E99" s="301">
        <v>10000</v>
      </c>
      <c r="F99" s="302">
        <f t="shared" si="8"/>
        <v>0</v>
      </c>
      <c r="G99" s="303">
        <v>10000</v>
      </c>
      <c r="H99" s="303">
        <f t="shared" si="9"/>
        <v>0</v>
      </c>
      <c r="I99" s="301">
        <f>IF(G99="120元/天",_xlfn.XLOOKUP(B99,'202604考勤'!B:B,'202604考勤'!AI:AI,"无")*120,IF(S99="转正",ROUND(G99/DAY(EOMONTH(T99,0))*(DAY(EOMONTH(T99,0))-DAY(T99)+1)+(G99*0.8)/DAY(EOMONTH(T99,0))*(DAY(T99)-1),2),IF(OR(AND(S99="入职",DAY(T99)=1),AND(S99="离职",T99=EOMONTH(T99,0))),G99,IF(OR(S99="离职",S99="入职"),ROUND(G99/21.75*_xlfn.XLOOKUP(B99,'202604考勤'!B:B,'202604考勤'!AI:AI,0),2),G99))))</f>
        <v>10000</v>
      </c>
      <c r="J99" s="301" t="s">
        <v>39</v>
      </c>
      <c r="K99" s="301" cm="1">
        <f t="array" ref="K99">ROUND(_xlfn.IFS(OR(J99="南京大学",J99="BOSS",J99="实习生",J99="人力劳务"),I99,J99="部门负责人",I99*0.6,J99="员工",I99*0.7),2)</f>
        <v>7000</v>
      </c>
      <c r="L99" s="301" cm="1">
        <f t="array" ref="L99">ROUND(_xlfn.IFS(OR(J99="南京大学",J99="BOSS",J99="实习生",J99="人力劳务"),I99*0,J99="部门负责人",I99*0.4,J99="员工",I99*0.3),2)</f>
        <v>3000</v>
      </c>
      <c r="M99" s="301" t="s">
        <v>40</v>
      </c>
      <c r="N99" s="301" cm="1">
        <f t="array" ref="N99">ROUND(_xlfn.IFS(M99="A",L99*1.5,M99="B",L99*1.2,M99="C",L99*1,M99="D",L99*0.8,M99="E",L99*0.6,M99="无等级",L99*0),2)</f>
        <v>3000</v>
      </c>
      <c r="O99" s="301">
        <f t="shared" si="10"/>
        <v>10000</v>
      </c>
      <c r="P99" s="301">
        <v>0</v>
      </c>
      <c r="Q99" s="301">
        <f t="shared" si="11"/>
        <v>10000</v>
      </c>
      <c r="R99" s="305">
        <f t="shared" si="12"/>
        <v>0</v>
      </c>
      <c r="S99" s="305"/>
      <c r="T99" s="304"/>
      <c r="U99" s="326"/>
      <c r="W99" s="91"/>
    </row>
    <row r="100" s="78" customFormat="1" customHeight="1" spans="1:23">
      <c r="A100" s="86">
        <f t="shared" si="13"/>
        <v>85</v>
      </c>
      <c r="B100" s="86" t="s">
        <v>118</v>
      </c>
      <c r="C100" s="86" t="s">
        <v>22</v>
      </c>
      <c r="D100" s="323">
        <v>45629</v>
      </c>
      <c r="E100" s="301">
        <v>10000</v>
      </c>
      <c r="F100" s="302">
        <f t="shared" si="8"/>
        <v>0</v>
      </c>
      <c r="G100" s="303">
        <v>10000</v>
      </c>
      <c r="H100" s="303">
        <f t="shared" si="9"/>
        <v>0</v>
      </c>
      <c r="I100" s="301">
        <f>IF(G100="120元/天",_xlfn.XLOOKUP(B100,'202604考勤'!B:B,'202604考勤'!AI:AI,"无")*120,IF(S100="转正",ROUND(G100/DAY(EOMONTH(T100,0))*(DAY(EOMONTH(T100,0))-DAY(T100)+1)+(G100*0.8)/DAY(EOMONTH(T100,0))*(DAY(T100)-1),2),IF(OR(AND(S100="入职",DAY(T100)=1),AND(S100="离职",T100=EOMONTH(T100,0))),G100,IF(OR(S100="离职",S100="入职"),ROUND(G100/21.75*_xlfn.XLOOKUP(B100,'202604考勤'!B:B,'202604考勤'!AI:AI,0),2),G100))))</f>
        <v>10000</v>
      </c>
      <c r="J100" s="301" t="s">
        <v>39</v>
      </c>
      <c r="K100" s="301" cm="1">
        <f t="array" ref="K100">ROUND(_xlfn.IFS(OR(J100="南京大学",J100="BOSS",J100="实习生",J100="人力劳务"),I100,J100="部门负责人",I100*0.6,J100="员工",I100*0.7),2)</f>
        <v>7000</v>
      </c>
      <c r="L100" s="301" cm="1">
        <f t="array" ref="L100">ROUND(_xlfn.IFS(OR(J100="南京大学",J100="BOSS",J100="实习生",J100="人力劳务"),I100*0,J100="部门负责人",I100*0.4,J100="员工",I100*0.3),2)</f>
        <v>3000</v>
      </c>
      <c r="M100" s="301" t="s">
        <v>40</v>
      </c>
      <c r="N100" s="301" cm="1">
        <f t="array" ref="N100">ROUND(_xlfn.IFS(M100="A",L100*1.5,M100="B",L100*1.2,M100="C",L100*1,M100="D",L100*0.8,M100="E",L100*0.6,M100="无等级",L100*0),2)</f>
        <v>3000</v>
      </c>
      <c r="O100" s="301">
        <f t="shared" si="10"/>
        <v>10000</v>
      </c>
      <c r="P100" s="301">
        <v>0</v>
      </c>
      <c r="Q100" s="301">
        <f t="shared" si="11"/>
        <v>10000</v>
      </c>
      <c r="R100" s="305">
        <f t="shared" si="12"/>
        <v>0</v>
      </c>
      <c r="S100" s="305"/>
      <c r="T100" s="304"/>
      <c r="U100" s="308"/>
      <c r="W100" s="91"/>
    </row>
    <row r="101" s="78" customFormat="1" customHeight="1" spans="1:23">
      <c r="A101" s="86">
        <f t="shared" si="13"/>
        <v>86</v>
      </c>
      <c r="B101" s="86" t="s">
        <v>119</v>
      </c>
      <c r="C101" s="86" t="s">
        <v>37</v>
      </c>
      <c r="D101" s="323">
        <v>45642</v>
      </c>
      <c r="E101" s="301">
        <v>10000</v>
      </c>
      <c r="F101" s="302">
        <f t="shared" si="8"/>
        <v>0</v>
      </c>
      <c r="G101" s="303">
        <v>10000</v>
      </c>
      <c r="H101" s="303">
        <f t="shared" si="9"/>
        <v>0</v>
      </c>
      <c r="I101" s="301">
        <f>IF(G101="120元/天",_xlfn.XLOOKUP(B101,'202604考勤'!B:B,'202604考勤'!AI:AI,"无")*120,IF(S101="转正",ROUND(G101/DAY(EOMONTH(T101,0))*(DAY(EOMONTH(T101,0))-DAY(T101)+1)+(G101*0.8)/DAY(EOMONTH(T101,0))*(DAY(T101)-1),2),IF(OR(AND(S101="入职",DAY(T101)=1),AND(S101="离职",T101=EOMONTH(T101,0))),G101,IF(OR(S101="离职",S101="入职"),ROUND(G101/21.75*_xlfn.XLOOKUP(B101,'202604考勤'!B:B,'202604考勤'!AI:AI,0),2),G101))))</f>
        <v>10000</v>
      </c>
      <c r="J101" s="301" t="s">
        <v>39</v>
      </c>
      <c r="K101" s="301" cm="1">
        <f t="array" ref="K101">ROUND(_xlfn.IFS(OR(J101="南京大学",J101="BOSS",J101="实习生",J101="人力劳务"),I101,J101="部门负责人",I101*0.6,J101="员工",I101*0.7),2)</f>
        <v>7000</v>
      </c>
      <c r="L101" s="301" cm="1">
        <f t="array" ref="L101">ROUND(_xlfn.IFS(OR(J101="南京大学",J101="BOSS",J101="实习生",J101="人力劳务"),I101*0,J101="部门负责人",I101*0.4,J101="员工",I101*0.3),2)</f>
        <v>3000</v>
      </c>
      <c r="M101" s="301" t="s">
        <v>40</v>
      </c>
      <c r="N101" s="301" cm="1">
        <f t="array" ref="N101">ROUND(_xlfn.IFS(M101="A",L101*1.5,M101="B",L101*1.2,M101="C",L101*1,M101="D",L101*0.8,M101="E",L101*0.6,M101="无等级",L101*0),2)</f>
        <v>3000</v>
      </c>
      <c r="O101" s="301">
        <f t="shared" si="10"/>
        <v>10000</v>
      </c>
      <c r="P101" s="301">
        <v>0</v>
      </c>
      <c r="Q101" s="301">
        <f t="shared" si="11"/>
        <v>10000</v>
      </c>
      <c r="R101" s="305">
        <f t="shared" si="12"/>
        <v>0</v>
      </c>
      <c r="S101" s="305"/>
      <c r="T101" s="304"/>
      <c r="U101" s="326"/>
      <c r="W101" s="91"/>
    </row>
    <row r="102" s="78" customFormat="1" customHeight="1" spans="1:23">
      <c r="A102" s="86">
        <f t="shared" si="13"/>
        <v>87</v>
      </c>
      <c r="B102" s="86" t="s">
        <v>120</v>
      </c>
      <c r="C102" s="86" t="s">
        <v>37</v>
      </c>
      <c r="D102" s="323">
        <v>45659</v>
      </c>
      <c r="E102" s="301">
        <v>10000</v>
      </c>
      <c r="F102" s="302">
        <f t="shared" si="8"/>
        <v>0</v>
      </c>
      <c r="G102" s="303">
        <v>10000</v>
      </c>
      <c r="H102" s="303">
        <f t="shared" si="9"/>
        <v>0</v>
      </c>
      <c r="I102" s="301">
        <f>IF(G102="120元/天",_xlfn.XLOOKUP(B102,'202604考勤'!B:B,'202604考勤'!AI:AI,"无")*120,IF(S102="转正",ROUND(G102/DAY(EOMONTH(T102,0))*(DAY(EOMONTH(T102,0))-DAY(T102)+1)+(G102*0.8)/DAY(EOMONTH(T102,0))*(DAY(T102)-1),2),IF(OR(AND(S102="入职",DAY(T102)=1),AND(S102="离职",T102=EOMONTH(T102,0))),G102,IF(OR(S102="离职",S102="入职"),ROUND(G102/21.75*_xlfn.XLOOKUP(B102,'202604考勤'!B:B,'202604考勤'!AI:AI,0),2),G102))))</f>
        <v>10000</v>
      </c>
      <c r="J102" s="301" t="s">
        <v>39</v>
      </c>
      <c r="K102" s="301" cm="1">
        <f t="array" ref="K102">ROUND(_xlfn.IFS(OR(J102="南京大学",J102="BOSS",J102="实习生",J102="人力劳务"),I102,J102="部门负责人",I102*0.6,J102="员工",I102*0.7),2)</f>
        <v>7000</v>
      </c>
      <c r="L102" s="301" cm="1">
        <f t="array" ref="L102">ROUND(_xlfn.IFS(OR(J102="南京大学",J102="BOSS",J102="实习生",J102="人力劳务"),I102*0,J102="部门负责人",I102*0.4,J102="员工",I102*0.3),2)</f>
        <v>3000</v>
      </c>
      <c r="M102" s="301" t="s">
        <v>40</v>
      </c>
      <c r="N102" s="301" cm="1">
        <f t="array" ref="N102">ROUND(_xlfn.IFS(M102="A",L102*1.5,M102="B",L102*1.2,M102="C",L102*1,M102="D",L102*0.8,M102="E",L102*0.6,M102="无等级",L102*0),2)</f>
        <v>3000</v>
      </c>
      <c r="O102" s="301">
        <f t="shared" si="10"/>
        <v>10000</v>
      </c>
      <c r="P102" s="301">
        <v>0</v>
      </c>
      <c r="Q102" s="301">
        <f t="shared" si="11"/>
        <v>10000</v>
      </c>
      <c r="R102" s="305">
        <f t="shared" si="12"/>
        <v>0</v>
      </c>
      <c r="S102" s="305"/>
      <c r="T102" s="304"/>
      <c r="U102" s="308"/>
      <c r="W102" s="91"/>
    </row>
    <row r="103" s="78" customFormat="1" customHeight="1" spans="1:23">
      <c r="A103" s="86">
        <f t="shared" si="13"/>
        <v>88</v>
      </c>
      <c r="B103" s="86" t="s">
        <v>121</v>
      </c>
      <c r="C103" s="89" t="s">
        <v>37</v>
      </c>
      <c r="D103" s="323">
        <v>45663</v>
      </c>
      <c r="E103" s="301">
        <v>10000</v>
      </c>
      <c r="F103" s="302">
        <f t="shared" si="8"/>
        <v>0</v>
      </c>
      <c r="G103" s="303">
        <v>10000</v>
      </c>
      <c r="H103" s="303">
        <f t="shared" si="9"/>
        <v>0</v>
      </c>
      <c r="I103" s="301">
        <f>IF(G103="120元/天",_xlfn.XLOOKUP(B103,'202604考勤'!B:B,'202604考勤'!AI:AI,"无")*120,IF(S103="转正",ROUND(G103/DAY(EOMONTH(T103,0))*(DAY(EOMONTH(T103,0))-DAY(T103)+1)+(G103*0.8)/DAY(EOMONTH(T103,0))*(DAY(T103)-1),2),IF(OR(AND(S103="入职",DAY(T103)=1),AND(S103="离职",T103=EOMONTH(T103,0))),G103,IF(OR(S103="离职",S103="入职"),ROUND(G103/21.75*_xlfn.XLOOKUP(B103,'202604考勤'!B:B,'202604考勤'!AI:AI,0),2),G103))))</f>
        <v>10000</v>
      </c>
      <c r="J103" s="301" t="s">
        <v>41</v>
      </c>
      <c r="K103" s="301" cm="1">
        <f t="array" ref="K103">ROUND(_xlfn.IFS(OR(J103="南京大学",J103="BOSS",J103="实习生",J103="人力劳务"),I103,J103="部门负责人",I103*0.6,J103="员工",I103*0.7),2)</f>
        <v>6000</v>
      </c>
      <c r="L103" s="301" cm="1">
        <f t="array" ref="L103">ROUND(_xlfn.IFS(OR(J103="南京大学",J103="BOSS",J103="实习生",J103="人力劳务"),I103*0,J103="部门负责人",I103*0.4,J103="员工",I103*0.3),2)</f>
        <v>4000</v>
      </c>
      <c r="M103" s="301" t="s">
        <v>40</v>
      </c>
      <c r="N103" s="301" cm="1">
        <f t="array" ref="N103">ROUND(_xlfn.IFS(M103="A",L103*1.5,M103="B",L103*1.2,M103="C",L103*1,M103="D",L103*0.8,M103="E",L103*0.6,M103="无等级",L103*0),2)</f>
        <v>4000</v>
      </c>
      <c r="O103" s="301">
        <f t="shared" si="10"/>
        <v>10000</v>
      </c>
      <c r="P103" s="301">
        <v>0</v>
      </c>
      <c r="Q103" s="301">
        <f t="shared" si="11"/>
        <v>10000</v>
      </c>
      <c r="R103" s="305">
        <f t="shared" si="12"/>
        <v>0</v>
      </c>
      <c r="S103" s="305"/>
      <c r="T103" s="304"/>
      <c r="U103" s="308"/>
      <c r="W103" s="91"/>
    </row>
    <row r="104" s="78" customFormat="1" customHeight="1" spans="1:23">
      <c r="A104" s="86">
        <f t="shared" si="13"/>
        <v>89</v>
      </c>
      <c r="B104" s="86" t="s">
        <v>122</v>
      </c>
      <c r="C104" s="86" t="s">
        <v>48</v>
      </c>
      <c r="D104" s="323">
        <v>45666</v>
      </c>
      <c r="E104" s="301">
        <v>10000</v>
      </c>
      <c r="F104" s="302">
        <f t="shared" si="8"/>
        <v>0</v>
      </c>
      <c r="G104" s="303">
        <v>10000</v>
      </c>
      <c r="H104" s="303">
        <f t="shared" si="9"/>
        <v>0</v>
      </c>
      <c r="I104" s="301">
        <f>IF(G104="120元/天",_xlfn.XLOOKUP(B104,'202604考勤'!B:B,'202604考勤'!AI:AI,"无")*120,IF(S104="转正",ROUND(G104/DAY(EOMONTH(T104,0))*(DAY(EOMONTH(T104,0))-DAY(T104)+1)+(G104*0.8)/DAY(EOMONTH(T104,0))*(DAY(T104)-1),2),IF(OR(AND(S104="入职",DAY(T104)=1),AND(S104="离职",T104=EOMONTH(T104,0))),G104,IF(OR(S104="离职",S104="入职"),ROUND(G104/21.75*_xlfn.XLOOKUP(B104,'202604考勤'!B:B,'202604考勤'!AI:AI,0),2),G104))))</f>
        <v>10000</v>
      </c>
      <c r="J104" s="301" t="s">
        <v>39</v>
      </c>
      <c r="K104" s="301" cm="1">
        <f t="array" ref="K104">ROUND(_xlfn.IFS(OR(J104="南京大学",J104="BOSS",J104="实习生",J104="人力劳务"),I104,J104="部门负责人",I104*0.6,J104="员工",I104*0.7),2)</f>
        <v>7000</v>
      </c>
      <c r="L104" s="301" cm="1">
        <f t="array" ref="L104">ROUND(_xlfn.IFS(OR(J104="南京大学",J104="BOSS",J104="实习生",J104="人力劳务"),I104*0,J104="部门负责人",I104*0.4,J104="员工",I104*0.3),2)</f>
        <v>3000</v>
      </c>
      <c r="M104" s="301" t="s">
        <v>40</v>
      </c>
      <c r="N104" s="301" cm="1">
        <f t="array" ref="N104">ROUND(_xlfn.IFS(M104="A",L104*1.5,M104="B",L104*1.2,M104="C",L104*1,M104="D",L104*0.8,M104="E",L104*0.6,M104="无等级",L104*0),2)</f>
        <v>3000</v>
      </c>
      <c r="O104" s="301">
        <f t="shared" si="10"/>
        <v>10000</v>
      </c>
      <c r="P104" s="301">
        <v>0</v>
      </c>
      <c r="Q104" s="301">
        <f t="shared" si="11"/>
        <v>10000</v>
      </c>
      <c r="R104" s="305">
        <f t="shared" si="12"/>
        <v>0</v>
      </c>
      <c r="S104" s="305"/>
      <c r="T104" s="304"/>
      <c r="U104" s="308"/>
      <c r="W104" s="91"/>
    </row>
    <row r="105" s="78" customFormat="1" customHeight="1" spans="1:23">
      <c r="A105" s="86">
        <f t="shared" si="13"/>
        <v>90</v>
      </c>
      <c r="B105" s="86" t="s">
        <v>123</v>
      </c>
      <c r="C105" s="89" t="s">
        <v>37</v>
      </c>
      <c r="D105" s="323">
        <v>45726</v>
      </c>
      <c r="E105" s="301">
        <v>10000</v>
      </c>
      <c r="F105" s="302">
        <f t="shared" si="8"/>
        <v>0</v>
      </c>
      <c r="G105" s="303">
        <v>10000</v>
      </c>
      <c r="H105" s="303">
        <f t="shared" si="9"/>
        <v>0</v>
      </c>
      <c r="I105" s="301">
        <f>IF(G105="120元/天",_xlfn.XLOOKUP(B105,'202604考勤'!B:B,'202604考勤'!AI:AI,"无")*120,IF(S105="转正",ROUND(G105/DAY(EOMONTH(T105,0))*(DAY(EOMONTH(T105,0))-DAY(T105)+1)+(G105*0.8)/DAY(EOMONTH(T105,0))*(DAY(T105)-1),2),IF(OR(AND(S105="入职",DAY(T105)=1),AND(S105="离职",T105=EOMONTH(T105,0))),G105,IF(OR(S105="离职",S105="入职"),ROUND(G105/21.75*_xlfn.XLOOKUP(B105,'202604考勤'!B:B,'202604考勤'!AI:AI,0),2),G105))))</f>
        <v>10000</v>
      </c>
      <c r="J105" s="301" t="s">
        <v>39</v>
      </c>
      <c r="K105" s="301" cm="1">
        <f t="array" ref="K105">ROUND(_xlfn.IFS(OR(J105="南京大学",J105="BOSS",J105="实习生",J105="人力劳务"),I105,J105="部门负责人",I105*0.6,J105="员工",I105*0.7),2)</f>
        <v>7000</v>
      </c>
      <c r="L105" s="301" cm="1">
        <f t="array" ref="L105">ROUND(_xlfn.IFS(OR(J105="南京大学",J105="BOSS",J105="实习生",J105="人力劳务"),I105*0,J105="部门负责人",I105*0.4,J105="员工",I105*0.3),2)</f>
        <v>3000</v>
      </c>
      <c r="M105" s="301" t="s">
        <v>40</v>
      </c>
      <c r="N105" s="301" cm="1">
        <f t="array" ref="N105">ROUND(_xlfn.IFS(M105="A",L105*1.5,M105="B",L105*1.2,M105="C",L105*1,M105="D",L105*0.8,M105="E",L105*0.6,M105="无等级",L105*0),2)</f>
        <v>3000</v>
      </c>
      <c r="O105" s="301">
        <f t="shared" si="10"/>
        <v>10000</v>
      </c>
      <c r="P105" s="301">
        <v>0</v>
      </c>
      <c r="Q105" s="301">
        <f t="shared" si="11"/>
        <v>10000</v>
      </c>
      <c r="R105" s="305">
        <f t="shared" si="12"/>
        <v>0</v>
      </c>
      <c r="S105" s="305"/>
      <c r="T105" s="304"/>
      <c r="U105" s="327"/>
      <c r="W105" s="91"/>
    </row>
    <row r="106" s="78" customFormat="1" customHeight="1" spans="1:23">
      <c r="A106" s="86">
        <f t="shared" si="13"/>
        <v>91</v>
      </c>
      <c r="B106" s="86" t="s">
        <v>124</v>
      </c>
      <c r="C106" s="89" t="s">
        <v>37</v>
      </c>
      <c r="D106" s="323">
        <v>45726</v>
      </c>
      <c r="E106" s="301">
        <v>10000</v>
      </c>
      <c r="F106" s="302">
        <f t="shared" si="8"/>
        <v>0</v>
      </c>
      <c r="G106" s="303">
        <v>10000</v>
      </c>
      <c r="H106" s="303">
        <f t="shared" si="9"/>
        <v>0</v>
      </c>
      <c r="I106" s="301">
        <f>IF(G106="120元/天",_xlfn.XLOOKUP(B106,'202604考勤'!B:B,'202604考勤'!AI:AI,"无")*120,IF(S106="转正",ROUND(G106/DAY(EOMONTH(T106,0))*(DAY(EOMONTH(T106,0))-DAY(T106)+1)+(G106*0.8)/DAY(EOMONTH(T106,0))*(DAY(T106)-1),2),IF(OR(AND(S106="入职",DAY(T106)=1),AND(S106="离职",T106=EOMONTH(T106,0))),G106,IF(OR(S106="离职",S106="入职"),ROUND(G106/21.75*_xlfn.XLOOKUP(B106,'202604考勤'!B:B,'202604考勤'!AI:AI,0),2),G106))))</f>
        <v>10000</v>
      </c>
      <c r="J106" s="301" t="s">
        <v>39</v>
      </c>
      <c r="K106" s="301" cm="1">
        <f t="array" ref="K106">ROUND(_xlfn.IFS(OR(J106="南京大学",J106="BOSS",J106="实习生",J106="人力劳务"),I106,J106="部门负责人",I106*0.6,J106="员工",I106*0.7),2)</f>
        <v>7000</v>
      </c>
      <c r="L106" s="301" cm="1">
        <f t="array" ref="L106">ROUND(_xlfn.IFS(OR(J106="南京大学",J106="BOSS",J106="实习生",J106="人力劳务"),I106*0,J106="部门负责人",I106*0.4,J106="员工",I106*0.3),2)</f>
        <v>3000</v>
      </c>
      <c r="M106" s="301" t="s">
        <v>40</v>
      </c>
      <c r="N106" s="301" cm="1">
        <f t="array" ref="N106">ROUND(_xlfn.IFS(M106="A",L106*1.5,M106="B",L106*1.2,M106="C",L106*1,M106="D",L106*0.8,M106="E",L106*0.6,M106="无等级",L106*0),2)</f>
        <v>3000</v>
      </c>
      <c r="O106" s="301">
        <f t="shared" si="10"/>
        <v>10000</v>
      </c>
      <c r="P106" s="301">
        <v>0</v>
      </c>
      <c r="Q106" s="301">
        <f t="shared" si="11"/>
        <v>10000</v>
      </c>
      <c r="R106" s="305">
        <f t="shared" si="12"/>
        <v>0</v>
      </c>
      <c r="S106" s="305"/>
      <c r="T106" s="304"/>
      <c r="U106" s="327"/>
      <c r="W106" s="91"/>
    </row>
    <row r="107" s="78" customFormat="1" customHeight="1" spans="1:23">
      <c r="A107" s="86">
        <f t="shared" si="13"/>
        <v>92</v>
      </c>
      <c r="B107" s="86" t="s">
        <v>125</v>
      </c>
      <c r="C107" s="86" t="s">
        <v>22</v>
      </c>
      <c r="D107" s="328" t="s">
        <v>126</v>
      </c>
      <c r="E107" s="301">
        <v>10000</v>
      </c>
      <c r="F107" s="302">
        <f t="shared" si="8"/>
        <v>0</v>
      </c>
      <c r="G107" s="303">
        <v>10000</v>
      </c>
      <c r="H107" s="303">
        <f t="shared" si="9"/>
        <v>0</v>
      </c>
      <c r="I107" s="301">
        <f>IF(G107="120元/天",_xlfn.XLOOKUP(B107,'202604考勤'!B:B,'202604考勤'!AI:AI,"无")*120,IF(S107="转正",ROUND(G107/DAY(EOMONTH(T107,0))*(DAY(EOMONTH(T107,0))-DAY(T107)+1)+(G107*0.8)/DAY(EOMONTH(T107,0))*(DAY(T107)-1),2),IF(OR(AND(S107="入职",DAY(T107)=1),AND(S107="离职",T107=EOMONTH(T107,0))),G107,IF(OR(S107="离职",S107="入职"),ROUND(G107/21.75*_xlfn.XLOOKUP(B107,'202604考勤'!B:B,'202604考勤'!AI:AI,0),2),G107))))</f>
        <v>10000</v>
      </c>
      <c r="J107" s="301" t="s">
        <v>39</v>
      </c>
      <c r="K107" s="301" cm="1">
        <f t="array" ref="K107">ROUND(_xlfn.IFS(OR(J107="南京大学",J107="BOSS",J107="实习生",J107="人力劳务"),I107,J107="部门负责人",I107*0.6,J107="员工",I107*0.7),2)</f>
        <v>7000</v>
      </c>
      <c r="L107" s="301" cm="1">
        <f t="array" ref="L107">ROUND(_xlfn.IFS(OR(J107="南京大学",J107="BOSS",J107="实习生",J107="人力劳务"),I107*0,J107="部门负责人",I107*0.4,J107="员工",I107*0.3),2)</f>
        <v>3000</v>
      </c>
      <c r="M107" s="301" t="s">
        <v>40</v>
      </c>
      <c r="N107" s="301" cm="1">
        <f t="array" ref="N107">ROUND(_xlfn.IFS(M107="A",L107*1.5,M107="B",L107*1.2,M107="C",L107*1,M107="D",L107*0.8,M107="E",L107*0.6,M107="无等级",L107*0),2)</f>
        <v>3000</v>
      </c>
      <c r="O107" s="301">
        <f t="shared" si="10"/>
        <v>10000</v>
      </c>
      <c r="P107" s="301">
        <v>0</v>
      </c>
      <c r="Q107" s="301">
        <f t="shared" si="11"/>
        <v>10000</v>
      </c>
      <c r="R107" s="305">
        <f t="shared" si="12"/>
        <v>0</v>
      </c>
      <c r="S107" s="305"/>
      <c r="T107" s="304"/>
      <c r="U107" s="327"/>
      <c r="W107" s="91"/>
    </row>
    <row r="108" s="78" customFormat="1" customHeight="1" spans="1:23">
      <c r="A108" s="86">
        <f t="shared" si="13"/>
        <v>93</v>
      </c>
      <c r="B108" s="86" t="s">
        <v>127</v>
      </c>
      <c r="C108" s="89" t="s">
        <v>37</v>
      </c>
      <c r="D108" s="323">
        <v>45735</v>
      </c>
      <c r="E108" s="301">
        <v>10000</v>
      </c>
      <c r="F108" s="302">
        <f t="shared" si="8"/>
        <v>0</v>
      </c>
      <c r="G108" s="303">
        <v>10000</v>
      </c>
      <c r="H108" s="303">
        <f t="shared" si="9"/>
        <v>0</v>
      </c>
      <c r="I108" s="301">
        <f>IF(G108="120元/天",_xlfn.XLOOKUP(B108,'202604考勤'!B:B,'202604考勤'!AI:AI,"无")*120,IF(S108="转正",ROUND(G108/DAY(EOMONTH(T108,0))*(DAY(EOMONTH(T108,0))-DAY(T108)+1)+(G108*0.8)/DAY(EOMONTH(T108,0))*(DAY(T108)-1),2),IF(OR(AND(S108="入职",DAY(T108)=1),AND(S108="离职",T108=EOMONTH(T108,0))),G108,IF(OR(S108="离职",S108="入职"),ROUND(G108/21.75*_xlfn.XLOOKUP(B108,'202604考勤'!B:B,'202604考勤'!AI:AI,0),2),G108))))</f>
        <v>10000</v>
      </c>
      <c r="J108" s="301" t="s">
        <v>39</v>
      </c>
      <c r="K108" s="301" cm="1">
        <f t="array" ref="K108">ROUND(_xlfn.IFS(OR(J108="南京大学",J108="BOSS",J108="实习生",J108="人力劳务"),I108,J108="部门负责人",I108*0.6,J108="员工",I108*0.7),2)</f>
        <v>7000</v>
      </c>
      <c r="L108" s="301" cm="1">
        <f t="array" ref="L108">ROUND(_xlfn.IFS(OR(J108="南京大学",J108="BOSS",J108="实习生",J108="人力劳务"),I108*0,J108="部门负责人",I108*0.4,J108="员工",I108*0.3),2)</f>
        <v>3000</v>
      </c>
      <c r="M108" s="301" t="s">
        <v>70</v>
      </c>
      <c r="N108" s="301" cm="1">
        <f t="array" ref="N108">ROUND(_xlfn.IFS(M108="A",L108*1.5,M108="B",L108*1.2,M108="C",L108*1,M108="D",L108*0.8,M108="E",L108*0.6,M108="无等级",L108*0),2)</f>
        <v>2400</v>
      </c>
      <c r="O108" s="301">
        <f t="shared" si="10"/>
        <v>9400</v>
      </c>
      <c r="P108" s="301">
        <v>0</v>
      </c>
      <c r="Q108" s="301">
        <f t="shared" si="11"/>
        <v>9400</v>
      </c>
      <c r="R108" s="305">
        <f t="shared" si="12"/>
        <v>-600</v>
      </c>
      <c r="S108" s="305"/>
      <c r="T108" s="304"/>
      <c r="U108" s="327"/>
      <c r="W108" s="91"/>
    </row>
    <row r="109" s="78" customFormat="1" customHeight="1" spans="1:23">
      <c r="A109" s="86">
        <f t="shared" si="13"/>
        <v>94</v>
      </c>
      <c r="B109" s="86" t="s">
        <v>128</v>
      </c>
      <c r="C109" s="89" t="s">
        <v>37</v>
      </c>
      <c r="D109" s="323">
        <v>45735</v>
      </c>
      <c r="E109" s="301">
        <v>10000</v>
      </c>
      <c r="F109" s="302">
        <f t="shared" si="8"/>
        <v>0</v>
      </c>
      <c r="G109" s="303">
        <v>10000</v>
      </c>
      <c r="H109" s="303">
        <f t="shared" si="9"/>
        <v>0</v>
      </c>
      <c r="I109" s="301">
        <f>IF(G109="120元/天",_xlfn.XLOOKUP(B109,'202604考勤'!B:B,'202604考勤'!AI:AI,"无")*120,IF(S109="转正",ROUND(G109/DAY(EOMONTH(T109,0))*(DAY(EOMONTH(T109,0))-DAY(T109)+1)+(G109*0.8)/DAY(EOMONTH(T109,0))*(DAY(T109)-1),2),IF(OR(AND(S109="入职",DAY(T109)=1),AND(S109="离职",T109=EOMONTH(T109,0))),G109,IF(OR(S109="离职",S109="入职"),ROUND(G109/21.75*_xlfn.XLOOKUP(B109,'202604考勤'!B:B,'202604考勤'!AI:AI,0),2),G109))))</f>
        <v>10000</v>
      </c>
      <c r="J109" s="301" t="s">
        <v>39</v>
      </c>
      <c r="K109" s="301" cm="1">
        <f t="array" ref="K109">ROUND(_xlfn.IFS(OR(J109="南京大学",J109="BOSS",J109="实习生",J109="人力劳务"),I109,J109="部门负责人",I109*0.6,J109="员工",I109*0.7),2)</f>
        <v>7000</v>
      </c>
      <c r="L109" s="301" cm="1">
        <f t="array" ref="L109">ROUND(_xlfn.IFS(OR(J109="南京大学",J109="BOSS",J109="实习生",J109="人力劳务"),I109*0,J109="部门负责人",I109*0.4,J109="员工",I109*0.3),2)</f>
        <v>3000</v>
      </c>
      <c r="M109" s="301" t="s">
        <v>40</v>
      </c>
      <c r="N109" s="301" cm="1">
        <f t="array" ref="N109">ROUND(_xlfn.IFS(M109="A",L109*1.5,M109="B",L109*1.2,M109="C",L109*1,M109="D",L109*0.8,M109="E",L109*0.6,M109="无等级",L109*0),2)</f>
        <v>3000</v>
      </c>
      <c r="O109" s="301">
        <f t="shared" si="10"/>
        <v>10000</v>
      </c>
      <c r="P109" s="301">
        <v>0</v>
      </c>
      <c r="Q109" s="301">
        <f t="shared" si="11"/>
        <v>10000</v>
      </c>
      <c r="R109" s="305">
        <f t="shared" si="12"/>
        <v>0</v>
      </c>
      <c r="S109" s="305"/>
      <c r="T109" s="304"/>
      <c r="U109" s="327"/>
      <c r="W109" s="91"/>
    </row>
    <row r="110" s="78" customFormat="1" customHeight="1" spans="1:23">
      <c r="A110" s="86">
        <f t="shared" si="13"/>
        <v>95</v>
      </c>
      <c r="B110" s="86" t="s">
        <v>129</v>
      </c>
      <c r="C110" s="89" t="s">
        <v>37</v>
      </c>
      <c r="D110" s="323">
        <v>45735</v>
      </c>
      <c r="E110" s="301">
        <v>10000</v>
      </c>
      <c r="F110" s="302">
        <f t="shared" si="8"/>
        <v>0</v>
      </c>
      <c r="G110" s="303">
        <v>10000</v>
      </c>
      <c r="H110" s="303">
        <f t="shared" si="9"/>
        <v>0</v>
      </c>
      <c r="I110" s="301">
        <f>IF(G110="120元/天",_xlfn.XLOOKUP(B110,'202604考勤'!B:B,'202604考勤'!AI:AI,"无")*120,IF(S110="转正",ROUND(G110/DAY(EOMONTH(T110,0))*(DAY(EOMONTH(T110,0))-DAY(T110)+1)+(G110*0.8)/DAY(EOMONTH(T110,0))*(DAY(T110)-1),2),IF(OR(AND(S110="入职",DAY(T110)=1),AND(S110="离职",T110=EOMONTH(T110,0))),G110,IF(OR(S110="离职",S110="入职"),ROUND(G110/21.75*_xlfn.XLOOKUP(B110,'202604考勤'!B:B,'202604考勤'!AI:AI,0),2),G110))))</f>
        <v>10000</v>
      </c>
      <c r="J110" s="301" t="s">
        <v>39</v>
      </c>
      <c r="K110" s="301" cm="1">
        <f t="array" ref="K110">ROUND(_xlfn.IFS(OR(J110="南京大学",J110="BOSS",J110="实习生",J110="人力劳务"),I110,J110="部门负责人",I110*0.6,J110="员工",I110*0.7),2)</f>
        <v>7000</v>
      </c>
      <c r="L110" s="301" cm="1">
        <f t="array" ref="L110">ROUND(_xlfn.IFS(OR(J110="南京大学",J110="BOSS",J110="实习生",J110="人力劳务"),I110*0,J110="部门负责人",I110*0.4,J110="员工",I110*0.3),2)</f>
        <v>3000</v>
      </c>
      <c r="M110" s="301" t="s">
        <v>40</v>
      </c>
      <c r="N110" s="301" cm="1">
        <f t="array" ref="N110">ROUND(_xlfn.IFS(M110="A",L110*1.5,M110="B",L110*1.2,M110="C",L110*1,M110="D",L110*0.8,M110="E",L110*0.6,M110="无等级",L110*0),2)</f>
        <v>3000</v>
      </c>
      <c r="O110" s="301">
        <f t="shared" si="10"/>
        <v>10000</v>
      </c>
      <c r="P110" s="301">
        <v>0</v>
      </c>
      <c r="Q110" s="301">
        <f t="shared" si="11"/>
        <v>10000</v>
      </c>
      <c r="R110" s="305">
        <f t="shared" si="12"/>
        <v>0</v>
      </c>
      <c r="S110" s="305"/>
      <c r="T110" s="304"/>
      <c r="U110" s="327"/>
      <c r="W110" s="91"/>
    </row>
    <row r="111" s="78" customFormat="1" customHeight="1" spans="1:23">
      <c r="A111" s="86">
        <f t="shared" si="13"/>
        <v>96</v>
      </c>
      <c r="B111" s="86" t="s">
        <v>130</v>
      </c>
      <c r="C111" s="89" t="s">
        <v>37</v>
      </c>
      <c r="D111" s="323">
        <v>45748</v>
      </c>
      <c r="E111" s="301">
        <v>10000</v>
      </c>
      <c r="F111" s="302">
        <f t="shared" si="8"/>
        <v>0</v>
      </c>
      <c r="G111" s="303">
        <v>10000</v>
      </c>
      <c r="H111" s="303">
        <f t="shared" si="9"/>
        <v>0</v>
      </c>
      <c r="I111" s="301">
        <f>IF(G111="120元/天",_xlfn.XLOOKUP(B111,'202604考勤'!B:B,'202604考勤'!AI:AI,"无")*120,IF(S111="转正",ROUND(G111/DAY(EOMONTH(T111,0))*(DAY(EOMONTH(T111,0))-DAY(T111)+1)+(G111*0.8)/DAY(EOMONTH(T111,0))*(DAY(T111)-1),2),IF(OR(AND(S111="入职",DAY(T111)=1),AND(S111="离职",T111=EOMONTH(T111,0))),G111,IF(OR(S111="离职",S111="入职"),ROUND(G111/21.75*_xlfn.XLOOKUP(B111,'202604考勤'!B:B,'202604考勤'!AI:AI,0),2),G111))))</f>
        <v>10000</v>
      </c>
      <c r="J111" s="301" t="s">
        <v>39</v>
      </c>
      <c r="K111" s="301" cm="1">
        <f t="array" ref="K111">ROUND(_xlfn.IFS(OR(J111="南京大学",J111="BOSS",J111="实习生",J111="人力劳务"),I111,J111="部门负责人",I111*0.6,J111="员工",I111*0.7),2)</f>
        <v>7000</v>
      </c>
      <c r="L111" s="301" cm="1">
        <f t="array" ref="L111">ROUND(_xlfn.IFS(OR(J111="南京大学",J111="BOSS",J111="实习生",J111="人力劳务"),I111*0,J111="部门负责人",I111*0.4,J111="员工",I111*0.3),2)</f>
        <v>3000</v>
      </c>
      <c r="M111" s="301" t="s">
        <v>40</v>
      </c>
      <c r="N111" s="301" cm="1">
        <f t="array" ref="N111">ROUND(_xlfn.IFS(M111="A",L111*1.5,M111="B",L111*1.2,M111="C",L111*1,M111="D",L111*0.8,M111="E",L111*0.6,M111="无等级",L111*0),2)</f>
        <v>3000</v>
      </c>
      <c r="O111" s="301">
        <f t="shared" si="10"/>
        <v>10000</v>
      </c>
      <c r="P111" s="301">
        <v>0</v>
      </c>
      <c r="Q111" s="301">
        <f t="shared" si="11"/>
        <v>10000</v>
      </c>
      <c r="R111" s="305">
        <f t="shared" si="12"/>
        <v>0</v>
      </c>
      <c r="S111" s="305"/>
      <c r="T111" s="304"/>
      <c r="U111" s="308"/>
      <c r="W111" s="91"/>
    </row>
    <row r="112" s="78" customFormat="1" customHeight="1" spans="1:23">
      <c r="A112" s="86">
        <f t="shared" si="13"/>
        <v>97</v>
      </c>
      <c r="B112" s="86" t="s">
        <v>131</v>
      </c>
      <c r="C112" s="86" t="s">
        <v>22</v>
      </c>
      <c r="D112" s="323">
        <v>45774</v>
      </c>
      <c r="E112" s="301">
        <v>10000</v>
      </c>
      <c r="F112" s="302">
        <f t="shared" si="8"/>
        <v>0</v>
      </c>
      <c r="G112" s="303">
        <v>10000</v>
      </c>
      <c r="H112" s="303">
        <f t="shared" si="9"/>
        <v>0</v>
      </c>
      <c r="I112" s="301">
        <f>IF(G112="120元/天",_xlfn.XLOOKUP(B112,'202604考勤'!B:B,'202604考勤'!AI:AI,"无")*120,IF(S112="转正",ROUND(G112/DAY(EOMONTH(T112,0))*(DAY(EOMONTH(T112,0))-DAY(T112)+1)+(G112*0.8)/DAY(EOMONTH(T112,0))*(DAY(T112)-1),2),IF(OR(AND(S112="入职",DAY(T112)=1),AND(S112="离职",T112=EOMONTH(T112,0))),G112,IF(OR(S112="离职",S112="入职"),ROUND(G112/21.75*_xlfn.XLOOKUP(B112,'202604考勤'!B:B,'202604考勤'!AI:AI,0),2),G112))))</f>
        <v>10000</v>
      </c>
      <c r="J112" s="301" t="s">
        <v>39</v>
      </c>
      <c r="K112" s="301" cm="1">
        <f t="array" ref="K112">ROUND(_xlfn.IFS(OR(J112="南京大学",J112="BOSS",J112="实习生",J112="人力劳务"),I112,J112="部门负责人",I112*0.6,J112="员工",I112*0.7),2)</f>
        <v>7000</v>
      </c>
      <c r="L112" s="301" cm="1">
        <f t="array" ref="L112">ROUND(_xlfn.IFS(OR(J112="南京大学",J112="BOSS",J112="实习生",J112="人力劳务"),I112*0,J112="部门负责人",I112*0.4,J112="员工",I112*0.3),2)</f>
        <v>3000</v>
      </c>
      <c r="M112" s="301" t="s">
        <v>40</v>
      </c>
      <c r="N112" s="301" cm="1">
        <f t="array" ref="N112">ROUND(_xlfn.IFS(M112="A",L112*1.5,M112="B",L112*1.2,M112="C",L112*1,M112="D",L112*0.8,M112="E",L112*0.6,M112="无等级",L112*0),2)</f>
        <v>3000</v>
      </c>
      <c r="O112" s="301">
        <f t="shared" si="10"/>
        <v>10000</v>
      </c>
      <c r="P112" s="301">
        <v>0</v>
      </c>
      <c r="Q112" s="301">
        <f t="shared" si="11"/>
        <v>10000</v>
      </c>
      <c r="R112" s="305">
        <f t="shared" si="12"/>
        <v>0</v>
      </c>
      <c r="S112" s="305"/>
      <c r="T112" s="304"/>
      <c r="U112" s="326"/>
      <c r="W112" s="91"/>
    </row>
    <row r="113" s="78" customFormat="1" customHeight="1" spans="1:23">
      <c r="A113" s="86">
        <f t="shared" si="13"/>
        <v>98</v>
      </c>
      <c r="B113" s="86" t="s">
        <v>132</v>
      </c>
      <c r="C113" s="89" t="s">
        <v>37</v>
      </c>
      <c r="D113" s="323">
        <v>45783</v>
      </c>
      <c r="E113" s="301">
        <v>10000</v>
      </c>
      <c r="F113" s="302">
        <f t="shared" si="8"/>
        <v>0</v>
      </c>
      <c r="G113" s="303">
        <v>10000</v>
      </c>
      <c r="H113" s="303">
        <f t="shared" si="9"/>
        <v>0</v>
      </c>
      <c r="I113" s="301">
        <f>IF(G113="120元/天",_xlfn.XLOOKUP(B113,'202604考勤'!B:B,'202604考勤'!AI:AI,"无")*120,IF(S113="转正",ROUND(G113/DAY(EOMONTH(T113,0))*(DAY(EOMONTH(T113,0))-DAY(T113)+1)+(G113*0.8)/DAY(EOMONTH(T113,0))*(DAY(T113)-1),2),IF(OR(AND(S113="入职",DAY(T113)=1),AND(S113="离职",T113=EOMONTH(T113,0))),G113,IF(OR(S113="离职",S113="入职"),ROUND(G113/21.75*_xlfn.XLOOKUP(B113,'202604考勤'!B:B,'202604考勤'!AI:AI,0),2),G113))))</f>
        <v>10000</v>
      </c>
      <c r="J113" s="301" t="s">
        <v>39</v>
      </c>
      <c r="K113" s="301" cm="1">
        <f t="array" ref="K113">ROUND(_xlfn.IFS(OR(J113="南京大学",J113="BOSS",J113="实习生",J113="人力劳务"),I113,J113="部门负责人",I113*0.6,J113="员工",I113*0.7),2)</f>
        <v>7000</v>
      </c>
      <c r="L113" s="301" cm="1">
        <f t="array" ref="L113">ROUND(_xlfn.IFS(OR(J113="南京大学",J113="BOSS",J113="实习生",J113="人力劳务"),I113*0,J113="部门负责人",I113*0.4,J113="员工",I113*0.3),2)</f>
        <v>3000</v>
      </c>
      <c r="M113" s="301" t="s">
        <v>40</v>
      </c>
      <c r="N113" s="301" cm="1">
        <f t="array" ref="N113">ROUND(_xlfn.IFS(M113="A",L113*1.5,M113="B",L113*1.2,M113="C",L113*1,M113="D",L113*0.8,M113="E",L113*0.6,M113="无等级",L113*0),2)</f>
        <v>3000</v>
      </c>
      <c r="O113" s="301">
        <f t="shared" si="10"/>
        <v>10000</v>
      </c>
      <c r="P113" s="301">
        <v>0</v>
      </c>
      <c r="Q113" s="301">
        <f t="shared" si="11"/>
        <v>10000</v>
      </c>
      <c r="R113" s="305">
        <f t="shared" si="12"/>
        <v>0</v>
      </c>
      <c r="S113" s="305"/>
      <c r="T113" s="304"/>
      <c r="U113" s="308"/>
      <c r="W113" s="91"/>
    </row>
    <row r="114" s="78" customFormat="1" customHeight="1" spans="1:23">
      <c r="A114" s="86">
        <f t="shared" si="13"/>
        <v>99</v>
      </c>
      <c r="B114" s="86" t="s">
        <v>133</v>
      </c>
      <c r="C114" s="89" t="s">
        <v>37</v>
      </c>
      <c r="D114" s="323">
        <v>45783</v>
      </c>
      <c r="E114" s="301">
        <v>10000</v>
      </c>
      <c r="F114" s="302">
        <f t="shared" si="8"/>
        <v>0</v>
      </c>
      <c r="G114" s="303">
        <v>10000</v>
      </c>
      <c r="H114" s="303">
        <f t="shared" si="9"/>
        <v>0</v>
      </c>
      <c r="I114" s="301">
        <f>IF(G114="120元/天",_xlfn.XLOOKUP(B114,'202604考勤'!B:B,'202604考勤'!AI:AI,"无")*120,IF(S114="转正",ROUND(G114/DAY(EOMONTH(T114,0))*(DAY(EOMONTH(T114,0))-DAY(T114)+1)+(G114*0.8)/DAY(EOMONTH(T114,0))*(DAY(T114)-1),2),IF(OR(AND(S114="入职",DAY(T114)=1),AND(S114="离职",T114=EOMONTH(T114,0))),G114,IF(OR(S114="离职",S114="入职"),ROUND(G114/21.75*_xlfn.XLOOKUP(B114,'202604考勤'!B:B,'202604考勤'!AI:AI,0),2),G114))))</f>
        <v>10000</v>
      </c>
      <c r="J114" s="301" t="s">
        <v>39</v>
      </c>
      <c r="K114" s="301" cm="1">
        <f t="array" ref="K114">ROUND(_xlfn.IFS(OR(J114="南京大学",J114="BOSS",J114="实习生",J114="人力劳务"),I114,J114="部门负责人",I114*0.6,J114="员工",I114*0.7),2)</f>
        <v>7000</v>
      </c>
      <c r="L114" s="301" cm="1">
        <f t="array" ref="L114">ROUND(_xlfn.IFS(OR(J114="南京大学",J114="BOSS",J114="实习生",J114="人力劳务"),I114*0,J114="部门负责人",I114*0.4,J114="员工",I114*0.3),2)</f>
        <v>3000</v>
      </c>
      <c r="M114" s="301" t="s">
        <v>40</v>
      </c>
      <c r="N114" s="301" cm="1">
        <f t="array" ref="N114">ROUND(_xlfn.IFS(M114="A",L114*1.5,M114="B",L114*1.2,M114="C",L114*1,M114="D",L114*0.8,M114="E",L114*0.6,M114="无等级",L114*0),2)</f>
        <v>3000</v>
      </c>
      <c r="O114" s="301">
        <f t="shared" si="10"/>
        <v>10000</v>
      </c>
      <c r="P114" s="301">
        <v>0</v>
      </c>
      <c r="Q114" s="301">
        <f t="shared" si="11"/>
        <v>10000</v>
      </c>
      <c r="R114" s="305">
        <f t="shared" si="12"/>
        <v>0</v>
      </c>
      <c r="S114" s="305"/>
      <c r="T114" s="304"/>
      <c r="U114" s="308"/>
      <c r="W114" s="91"/>
    </row>
    <row r="115" s="78" customFormat="1" customHeight="1" spans="1:23">
      <c r="A115" s="86">
        <f t="shared" si="13"/>
        <v>100</v>
      </c>
      <c r="B115" s="86" t="s">
        <v>134</v>
      </c>
      <c r="C115" s="89" t="s">
        <v>37</v>
      </c>
      <c r="D115" s="323">
        <v>45784</v>
      </c>
      <c r="E115" s="301">
        <v>10000</v>
      </c>
      <c r="F115" s="302">
        <f t="shared" si="8"/>
        <v>0</v>
      </c>
      <c r="G115" s="303">
        <v>10000</v>
      </c>
      <c r="H115" s="303">
        <f t="shared" si="9"/>
        <v>0</v>
      </c>
      <c r="I115" s="301">
        <f>IF(G115="120元/天",_xlfn.XLOOKUP(B115,'202604考勤'!B:B,'202604考勤'!AI:AI,"无")*120,IF(S115="转正",ROUND(G115/DAY(EOMONTH(T115,0))*(DAY(EOMONTH(T115,0))-DAY(T115)+1)+(G115*0.8)/DAY(EOMONTH(T115,0))*(DAY(T115)-1),2),IF(OR(AND(S115="入职",DAY(T115)=1),AND(S115="离职",T115=EOMONTH(T115,0))),G115,IF(OR(S115="离职",S115="入职"),ROUND(G115/21.75*_xlfn.XLOOKUP(B115,'202604考勤'!B:B,'202604考勤'!AI:AI,0),2),G115))))</f>
        <v>10000</v>
      </c>
      <c r="J115" s="301" t="s">
        <v>39</v>
      </c>
      <c r="K115" s="301" cm="1">
        <f t="array" ref="K115">ROUND(_xlfn.IFS(OR(J115="南京大学",J115="BOSS",J115="实习生",J115="人力劳务"),I115,J115="部门负责人",I115*0.6,J115="员工",I115*0.7),2)</f>
        <v>7000</v>
      </c>
      <c r="L115" s="301" cm="1">
        <f t="array" ref="L115">ROUND(_xlfn.IFS(OR(J115="南京大学",J115="BOSS",J115="实习生",J115="人力劳务"),I115*0,J115="部门负责人",I115*0.4,J115="员工",I115*0.3),2)</f>
        <v>3000</v>
      </c>
      <c r="M115" s="301" t="s">
        <v>40</v>
      </c>
      <c r="N115" s="301" cm="1">
        <f t="array" ref="N115">ROUND(_xlfn.IFS(M115="A",L115*1.5,M115="B",L115*1.2,M115="C",L115*1,M115="D",L115*0.8,M115="E",L115*0.6,M115="无等级",L115*0),2)</f>
        <v>3000</v>
      </c>
      <c r="O115" s="301">
        <f t="shared" si="10"/>
        <v>10000</v>
      </c>
      <c r="P115" s="301">
        <v>0</v>
      </c>
      <c r="Q115" s="301">
        <f t="shared" si="11"/>
        <v>10000</v>
      </c>
      <c r="R115" s="305">
        <f t="shared" si="12"/>
        <v>0</v>
      </c>
      <c r="S115" s="305"/>
      <c r="T115" s="304"/>
      <c r="U115" s="308"/>
      <c r="W115" s="91"/>
    </row>
    <row r="116" s="78" customFormat="1" customHeight="1" spans="1:23">
      <c r="A116" s="86">
        <f t="shared" si="13"/>
        <v>101</v>
      </c>
      <c r="B116" s="86" t="s">
        <v>135</v>
      </c>
      <c r="C116" s="89" t="s">
        <v>37</v>
      </c>
      <c r="D116" s="323">
        <v>45789</v>
      </c>
      <c r="E116" s="301">
        <v>10000</v>
      </c>
      <c r="F116" s="302">
        <f t="shared" si="8"/>
        <v>0</v>
      </c>
      <c r="G116" s="303">
        <v>10000</v>
      </c>
      <c r="H116" s="303">
        <f t="shared" si="9"/>
        <v>0</v>
      </c>
      <c r="I116" s="301">
        <f>IF(G116="120元/天",_xlfn.XLOOKUP(B116,'202604考勤'!B:B,'202604考勤'!AI:AI,"无")*120,IF(S116="转正",ROUND(G116/DAY(EOMONTH(T116,0))*(DAY(EOMONTH(T116,0))-DAY(T116)+1)+(G116*0.8)/DAY(EOMONTH(T116,0))*(DAY(T116)-1),2),IF(OR(AND(S116="入职",DAY(T116)=1),AND(S116="离职",T116=EOMONTH(T116,0))),G116,IF(OR(S116="离职",S116="入职"),ROUND(G116/21.75*_xlfn.XLOOKUP(B116,'202604考勤'!B:B,'202604考勤'!AI:AI,0),2),G116))))</f>
        <v>10000</v>
      </c>
      <c r="J116" s="301" t="s">
        <v>39</v>
      </c>
      <c r="K116" s="301" cm="1">
        <f t="array" ref="K116">ROUND(_xlfn.IFS(OR(J116="南京大学",J116="BOSS",J116="实习生",J116="人力劳务"),I116,J116="部门负责人",I116*0.6,J116="员工",I116*0.7),2)</f>
        <v>7000</v>
      </c>
      <c r="L116" s="301" cm="1">
        <f t="array" ref="L116">ROUND(_xlfn.IFS(OR(J116="南京大学",J116="BOSS",J116="实习生",J116="人力劳务"),I116*0,J116="部门负责人",I116*0.4,J116="员工",I116*0.3),2)</f>
        <v>3000</v>
      </c>
      <c r="M116" s="301" t="s">
        <v>70</v>
      </c>
      <c r="N116" s="301" cm="1">
        <f t="array" ref="N116">ROUND(_xlfn.IFS(M116="A",L116*1.5,M116="B",L116*1.2,M116="C",L116*1,M116="D",L116*0.8,M116="E",L116*0.6,M116="无等级",L116*0),2)</f>
        <v>2400</v>
      </c>
      <c r="O116" s="301">
        <f t="shared" si="10"/>
        <v>9400</v>
      </c>
      <c r="P116" s="301">
        <v>0</v>
      </c>
      <c r="Q116" s="301">
        <f t="shared" si="11"/>
        <v>9400</v>
      </c>
      <c r="R116" s="305">
        <f t="shared" si="12"/>
        <v>-600</v>
      </c>
      <c r="S116" s="305"/>
      <c r="T116" s="304"/>
      <c r="U116" s="308"/>
      <c r="W116" s="91"/>
    </row>
    <row r="117" s="78" customFormat="1" customHeight="1" spans="1:23">
      <c r="A117" s="86">
        <f t="shared" si="13"/>
        <v>102</v>
      </c>
      <c r="B117" s="86" t="s">
        <v>136</v>
      </c>
      <c r="C117" s="89" t="s">
        <v>37</v>
      </c>
      <c r="D117" s="323">
        <v>45797</v>
      </c>
      <c r="E117" s="301">
        <v>10000</v>
      </c>
      <c r="F117" s="302">
        <f t="shared" si="8"/>
        <v>0</v>
      </c>
      <c r="G117" s="303">
        <v>10000</v>
      </c>
      <c r="H117" s="303">
        <f t="shared" si="9"/>
        <v>0</v>
      </c>
      <c r="I117" s="301">
        <f>IF(G117="120元/天",_xlfn.XLOOKUP(B117,'202604考勤'!B:B,'202604考勤'!AI:AI,"无")*120,IF(S117="转正",ROUND(G117/DAY(EOMONTH(T117,0))*(DAY(EOMONTH(T117,0))-DAY(T117)+1)+(G117*0.8)/DAY(EOMONTH(T117,0))*(DAY(T117)-1),2),IF(OR(AND(S117="入职",DAY(T117)=1),AND(S117="离职",T117=EOMONTH(T117,0))),G117,IF(OR(S117="离职",S117="入职"),ROUND(G117/21.75*_xlfn.XLOOKUP(B117,'202604考勤'!B:B,'202604考勤'!AI:AI,0),2),G117))))</f>
        <v>10000</v>
      </c>
      <c r="J117" s="301" t="s">
        <v>39</v>
      </c>
      <c r="K117" s="301" cm="1">
        <f t="array" ref="K117">ROUND(_xlfn.IFS(OR(J117="南京大学",J117="BOSS",J117="实习生",J117="人力劳务"),I117,J117="部门负责人",I117*0.6,J117="员工",I117*0.7),2)</f>
        <v>7000</v>
      </c>
      <c r="L117" s="301" cm="1">
        <f t="array" ref="L117">ROUND(_xlfn.IFS(OR(J117="南京大学",J117="BOSS",J117="实习生",J117="人力劳务"),I117*0,J117="部门负责人",I117*0.4,J117="员工",I117*0.3),2)</f>
        <v>3000</v>
      </c>
      <c r="M117" s="301" t="s">
        <v>40</v>
      </c>
      <c r="N117" s="301" cm="1">
        <f t="array" ref="N117">ROUND(_xlfn.IFS(M117="A",L117*1.5,M117="B",L117*1.2,M117="C",L117*1,M117="D",L117*0.8,M117="E",L117*0.6,M117="无等级",L117*0),2)</f>
        <v>3000</v>
      </c>
      <c r="O117" s="301">
        <f t="shared" si="10"/>
        <v>10000</v>
      </c>
      <c r="P117" s="301">
        <v>0</v>
      </c>
      <c r="Q117" s="301">
        <f t="shared" si="11"/>
        <v>10000</v>
      </c>
      <c r="R117" s="305">
        <f t="shared" si="12"/>
        <v>0</v>
      </c>
      <c r="S117" s="305"/>
      <c r="T117" s="304"/>
      <c r="U117" s="326"/>
      <c r="W117" s="91"/>
    </row>
    <row r="118" s="78" customFormat="1" customHeight="1" spans="1:23">
      <c r="A118" s="86">
        <f t="shared" si="13"/>
        <v>103</v>
      </c>
      <c r="B118" s="86" t="s">
        <v>137</v>
      </c>
      <c r="C118" s="89" t="s">
        <v>37</v>
      </c>
      <c r="D118" s="323">
        <v>45798</v>
      </c>
      <c r="E118" s="301">
        <v>10000</v>
      </c>
      <c r="F118" s="302">
        <f t="shared" si="8"/>
        <v>0</v>
      </c>
      <c r="G118" s="303">
        <v>10000</v>
      </c>
      <c r="H118" s="303">
        <f t="shared" si="9"/>
        <v>0</v>
      </c>
      <c r="I118" s="301">
        <f>IF(G118="120元/天",_xlfn.XLOOKUP(B118,'202604考勤'!B:B,'202604考勤'!AI:AI,"无")*120,IF(S118="转正",ROUND(G118/DAY(EOMONTH(T118,0))*(DAY(EOMONTH(T118,0))-DAY(T118)+1)+(G118*0.8)/DAY(EOMONTH(T118,0))*(DAY(T118)-1),2),IF(OR(AND(S118="入职",DAY(T118)=1),AND(S118="离职",T118=EOMONTH(T118,0))),G118,IF(OR(S118="离职",S118="入职"),ROUND(G118/21.75*_xlfn.XLOOKUP(B118,'202604考勤'!B:B,'202604考勤'!AI:AI,0),2),G118))))</f>
        <v>10000</v>
      </c>
      <c r="J118" s="301" t="s">
        <v>39</v>
      </c>
      <c r="K118" s="301" cm="1">
        <f t="array" ref="K118">ROUND(_xlfn.IFS(OR(J118="南京大学",J118="BOSS",J118="实习生",J118="人力劳务"),I118,J118="部门负责人",I118*0.6,J118="员工",I118*0.7),2)</f>
        <v>7000</v>
      </c>
      <c r="L118" s="301" cm="1">
        <f t="array" ref="L118">ROUND(_xlfn.IFS(OR(J118="南京大学",J118="BOSS",J118="实习生",J118="人力劳务"),I118*0,J118="部门负责人",I118*0.4,J118="员工",I118*0.3),2)</f>
        <v>3000</v>
      </c>
      <c r="M118" s="301" t="s">
        <v>40</v>
      </c>
      <c r="N118" s="301" cm="1">
        <f t="array" ref="N118">ROUND(_xlfn.IFS(M118="A",L118*1.5,M118="B",L118*1.2,M118="C",L118*1,M118="D",L118*0.8,M118="E",L118*0.6,M118="无等级",L118*0),2)</f>
        <v>3000</v>
      </c>
      <c r="O118" s="301">
        <f t="shared" si="10"/>
        <v>10000</v>
      </c>
      <c r="P118" s="301">
        <v>0</v>
      </c>
      <c r="Q118" s="301">
        <f t="shared" si="11"/>
        <v>10000</v>
      </c>
      <c r="R118" s="305">
        <f t="shared" si="12"/>
        <v>0</v>
      </c>
      <c r="S118" s="305"/>
      <c r="T118" s="304"/>
      <c r="U118" s="308"/>
      <c r="W118" s="91"/>
    </row>
    <row r="119" s="78" customFormat="1" customHeight="1" spans="1:23">
      <c r="A119" s="86">
        <f t="shared" si="13"/>
        <v>104</v>
      </c>
      <c r="B119" s="86" t="s">
        <v>138</v>
      </c>
      <c r="C119" s="89" t="s">
        <v>37</v>
      </c>
      <c r="D119" s="323">
        <v>45799</v>
      </c>
      <c r="E119" s="301">
        <v>10000</v>
      </c>
      <c r="F119" s="302">
        <f t="shared" si="8"/>
        <v>0</v>
      </c>
      <c r="G119" s="303">
        <v>10000</v>
      </c>
      <c r="H119" s="303">
        <f t="shared" si="9"/>
        <v>0</v>
      </c>
      <c r="I119" s="301">
        <f>IF(G119="120元/天",_xlfn.XLOOKUP(B119,'202604考勤'!B:B,'202604考勤'!AI:AI,"无")*120,IF(S119="转正",ROUND(G119/DAY(EOMONTH(T119,0))*(DAY(EOMONTH(T119,0))-DAY(T119)+1)+(G119*0.8)/DAY(EOMONTH(T119,0))*(DAY(T119)-1),2),IF(OR(AND(S119="入职",DAY(T119)=1),AND(S119="离职",T119=EOMONTH(T119,0))),G119,IF(OR(S119="离职",S119="入职"),ROUND(G119/21.75*_xlfn.XLOOKUP(B119,'202604考勤'!B:B,'202604考勤'!AI:AI,0),2),G119))))</f>
        <v>10000</v>
      </c>
      <c r="J119" s="301" t="s">
        <v>39</v>
      </c>
      <c r="K119" s="301" cm="1">
        <f t="array" ref="K119">ROUND(_xlfn.IFS(OR(J119="南京大学",J119="BOSS",J119="实习生",J119="人力劳务"),I119,J119="部门负责人",I119*0.6,J119="员工",I119*0.7),2)</f>
        <v>7000</v>
      </c>
      <c r="L119" s="301" cm="1">
        <f t="array" ref="L119">ROUND(_xlfn.IFS(OR(J119="南京大学",J119="BOSS",J119="实习生",J119="人力劳务"),I119*0,J119="部门负责人",I119*0.4,J119="员工",I119*0.3),2)</f>
        <v>3000</v>
      </c>
      <c r="M119" s="301" t="s">
        <v>40</v>
      </c>
      <c r="N119" s="301" cm="1">
        <f t="array" ref="N119">ROUND(_xlfn.IFS(M119="A",L119*1.5,M119="B",L119*1.2,M119="C",L119*1,M119="D",L119*0.8,M119="E",L119*0.6,M119="无等级",L119*0),2)</f>
        <v>3000</v>
      </c>
      <c r="O119" s="301">
        <f t="shared" si="10"/>
        <v>10000</v>
      </c>
      <c r="P119" s="301">
        <v>0</v>
      </c>
      <c r="Q119" s="301">
        <f t="shared" si="11"/>
        <v>10000</v>
      </c>
      <c r="R119" s="305">
        <f t="shared" si="12"/>
        <v>0</v>
      </c>
      <c r="S119" s="305"/>
      <c r="T119" s="304"/>
      <c r="U119" s="308"/>
      <c r="W119" s="91"/>
    </row>
    <row r="120" s="78" customFormat="1" customHeight="1" spans="1:23">
      <c r="A120" s="86">
        <f t="shared" si="13"/>
        <v>105</v>
      </c>
      <c r="B120" s="86" t="s">
        <v>139</v>
      </c>
      <c r="C120" s="231" t="s">
        <v>37</v>
      </c>
      <c r="D120" s="329">
        <v>45811</v>
      </c>
      <c r="E120" s="301">
        <v>10000</v>
      </c>
      <c r="F120" s="302">
        <f t="shared" si="8"/>
        <v>0</v>
      </c>
      <c r="G120" s="303">
        <v>10000</v>
      </c>
      <c r="H120" s="303">
        <f t="shared" si="9"/>
        <v>0</v>
      </c>
      <c r="I120" s="301">
        <f>IF(G120="120元/天",_xlfn.XLOOKUP(B120,'202604考勤'!B:B,'202604考勤'!AI:AI,"无")*120,IF(S120="转正",ROUND(G120/DAY(EOMONTH(T120,0))*(DAY(EOMONTH(T120,0))-DAY(T120)+1)+(G120*0.8)/DAY(EOMONTH(T120,0))*(DAY(T120)-1),2),IF(OR(AND(S120="入职",DAY(T120)=1),AND(S120="离职",T120=EOMONTH(T120,0))),G120,IF(OR(S120="离职",S120="入职"),ROUND(G120/21.75*_xlfn.XLOOKUP(B120,'202604考勤'!B:B,'202604考勤'!AI:AI,0),2),G120))))</f>
        <v>10000</v>
      </c>
      <c r="J120" s="301" t="s">
        <v>39</v>
      </c>
      <c r="K120" s="301" cm="1">
        <f t="array" ref="K120">ROUND(_xlfn.IFS(OR(J120="南京大学",J120="BOSS",J120="实习生",J120="人力劳务"),I120,J120="部门负责人",I120*0.6,J120="员工",I120*0.7),2)</f>
        <v>7000</v>
      </c>
      <c r="L120" s="301" cm="1">
        <f t="array" ref="L120">ROUND(_xlfn.IFS(OR(J120="南京大学",J120="BOSS",J120="实习生",J120="人力劳务"),I120*0,J120="部门负责人",I120*0.4,J120="员工",I120*0.3),2)</f>
        <v>3000</v>
      </c>
      <c r="M120" s="301" t="s">
        <v>40</v>
      </c>
      <c r="N120" s="301" cm="1">
        <f t="array" ref="N120">ROUND(_xlfn.IFS(M120="A",L120*1.5,M120="B",L120*1.2,M120="C",L120*1,M120="D",L120*0.8,M120="E",L120*0.6,M120="无等级",L120*0),2)</f>
        <v>3000</v>
      </c>
      <c r="O120" s="301">
        <f t="shared" si="10"/>
        <v>10000</v>
      </c>
      <c r="P120" s="301">
        <v>0</v>
      </c>
      <c r="Q120" s="301">
        <f t="shared" si="11"/>
        <v>10000</v>
      </c>
      <c r="R120" s="305">
        <f t="shared" si="12"/>
        <v>0</v>
      </c>
      <c r="S120" s="305"/>
      <c r="T120" s="304"/>
      <c r="U120" s="326"/>
      <c r="W120" s="91"/>
    </row>
    <row r="121" s="78" customFormat="1" customHeight="1" spans="1:23">
      <c r="A121" s="86">
        <f t="shared" si="13"/>
        <v>106</v>
      </c>
      <c r="B121" s="86" t="s">
        <v>140</v>
      </c>
      <c r="C121" s="231" t="s">
        <v>37</v>
      </c>
      <c r="D121" s="329">
        <v>45824</v>
      </c>
      <c r="E121" s="301">
        <v>10000</v>
      </c>
      <c r="F121" s="302">
        <f t="shared" si="8"/>
        <v>0</v>
      </c>
      <c r="G121" s="303">
        <v>10000</v>
      </c>
      <c r="H121" s="303">
        <f t="shared" si="9"/>
        <v>0</v>
      </c>
      <c r="I121" s="301">
        <f>IF(G121="120元/天",_xlfn.XLOOKUP(B121,'202604考勤'!B:B,'202604考勤'!AI:AI,"无")*120,IF(S121="转正",ROUND(G121/DAY(EOMONTH(T121,0))*(DAY(EOMONTH(T121,0))-DAY(T121)+1)+(G121*0.8)/DAY(EOMONTH(T121,0))*(DAY(T121)-1),2),IF(OR(AND(S121="入职",DAY(T121)=1),AND(S121="离职",T121=EOMONTH(T121,0))),G121,IF(OR(S121="离职",S121="入职"),ROUND(G121/21.75*_xlfn.XLOOKUP(B121,'202604考勤'!B:B,'202604考勤'!AI:AI,0),2),G121))))</f>
        <v>10000</v>
      </c>
      <c r="J121" s="301" t="s">
        <v>39</v>
      </c>
      <c r="K121" s="301" cm="1">
        <f t="array" ref="K121">ROUND(_xlfn.IFS(OR(J121="南京大学",J121="BOSS",J121="实习生",J121="人力劳务"),I121,J121="部门负责人",I121*0.6,J121="员工",I121*0.7),2)</f>
        <v>7000</v>
      </c>
      <c r="L121" s="301" cm="1">
        <f t="array" ref="L121">ROUND(_xlfn.IFS(OR(J121="南京大学",J121="BOSS",J121="实习生",J121="人力劳务"),I121*0,J121="部门负责人",I121*0.4,J121="员工",I121*0.3),2)</f>
        <v>3000</v>
      </c>
      <c r="M121" s="301" t="s">
        <v>70</v>
      </c>
      <c r="N121" s="301" cm="1">
        <f t="array" ref="N121">ROUND(_xlfn.IFS(M121="A",L121*1.5,M121="B",L121*1.2,M121="C",L121*1,M121="D",L121*0.8,M121="E",L121*0.6,M121="无等级",L121*0),2)</f>
        <v>2400</v>
      </c>
      <c r="O121" s="301">
        <f t="shared" si="10"/>
        <v>9400</v>
      </c>
      <c r="P121" s="301">
        <v>0</v>
      </c>
      <c r="Q121" s="301">
        <f t="shared" si="11"/>
        <v>9400</v>
      </c>
      <c r="R121" s="305">
        <f t="shared" si="12"/>
        <v>-600</v>
      </c>
      <c r="S121" s="305"/>
      <c r="T121" s="304"/>
      <c r="U121" s="326"/>
      <c r="W121" s="91"/>
    </row>
    <row r="122" s="78" customFormat="1" customHeight="1" spans="1:23">
      <c r="A122" s="86">
        <f t="shared" si="13"/>
        <v>107</v>
      </c>
      <c r="B122" s="86" t="s">
        <v>141</v>
      </c>
      <c r="C122" s="231" t="s">
        <v>37</v>
      </c>
      <c r="D122" s="329">
        <v>45824</v>
      </c>
      <c r="E122" s="301">
        <v>10000</v>
      </c>
      <c r="F122" s="302">
        <f t="shared" si="8"/>
        <v>0</v>
      </c>
      <c r="G122" s="303">
        <v>10000</v>
      </c>
      <c r="H122" s="303">
        <f t="shared" si="9"/>
        <v>0</v>
      </c>
      <c r="I122" s="301">
        <f>IF(G122="120元/天",_xlfn.XLOOKUP(B122,'202604考勤'!B:B,'202604考勤'!AI:AI,"无")*120,IF(S122="转正",ROUND(G122/DAY(EOMONTH(T122,0))*(DAY(EOMONTH(T122,0))-DAY(T122)+1)+(G122*0.8)/DAY(EOMONTH(T122,0))*(DAY(T122)-1),2),IF(OR(AND(S122="入职",DAY(T122)=1),AND(S122="离职",T122=EOMONTH(T122,0))),G122,IF(OR(S122="离职",S122="入职"),ROUND(G122/21.75*_xlfn.XLOOKUP(B122,'202604考勤'!B:B,'202604考勤'!AI:AI,0),2),G122))))</f>
        <v>10000</v>
      </c>
      <c r="J122" s="301" t="s">
        <v>39</v>
      </c>
      <c r="K122" s="301" cm="1">
        <f t="array" ref="K122">ROUND(_xlfn.IFS(OR(J122="南京大学",J122="BOSS",J122="实习生",J122="人力劳务"),I122,J122="部门负责人",I122*0.6,J122="员工",I122*0.7),2)</f>
        <v>7000</v>
      </c>
      <c r="L122" s="301" cm="1">
        <f t="array" ref="L122">ROUND(_xlfn.IFS(OR(J122="南京大学",J122="BOSS",J122="实习生",J122="人力劳务"),I122*0,J122="部门负责人",I122*0.4,J122="员工",I122*0.3),2)</f>
        <v>3000</v>
      </c>
      <c r="M122" s="301" t="s">
        <v>40</v>
      </c>
      <c r="N122" s="301" cm="1">
        <f t="array" ref="N122">ROUND(_xlfn.IFS(M122="A",L122*1.5,M122="B",L122*1.2,M122="C",L122*1,M122="D",L122*0.8,M122="E",L122*0.6,M122="无等级",L122*0),2)</f>
        <v>3000</v>
      </c>
      <c r="O122" s="301">
        <f t="shared" si="10"/>
        <v>10000</v>
      </c>
      <c r="P122" s="301">
        <v>0</v>
      </c>
      <c r="Q122" s="301">
        <f t="shared" si="11"/>
        <v>10000</v>
      </c>
      <c r="R122" s="305">
        <f t="shared" si="12"/>
        <v>0</v>
      </c>
      <c r="S122" s="305"/>
      <c r="T122" s="304"/>
      <c r="U122" s="326"/>
      <c r="W122" s="91"/>
    </row>
    <row r="123" s="78" customFormat="1" customHeight="1" spans="1:23">
      <c r="A123" s="86">
        <f t="shared" si="13"/>
        <v>108</v>
      </c>
      <c r="B123" s="86" t="s">
        <v>142</v>
      </c>
      <c r="C123" s="231" t="s">
        <v>37</v>
      </c>
      <c r="D123" s="329">
        <v>45824</v>
      </c>
      <c r="E123" s="301">
        <v>10000</v>
      </c>
      <c r="F123" s="302">
        <f t="shared" si="8"/>
        <v>0</v>
      </c>
      <c r="G123" s="303">
        <v>10000</v>
      </c>
      <c r="H123" s="303">
        <f t="shared" si="9"/>
        <v>0</v>
      </c>
      <c r="I123" s="301">
        <f>IF(G123="120元/天",_xlfn.XLOOKUP(B123,'202604考勤'!B:B,'202604考勤'!AI:AI,"无")*120,IF(S123="转正",ROUND(G123/DAY(EOMONTH(T123,0))*(DAY(EOMONTH(T123,0))-DAY(T123)+1)+(G123*0.8)/DAY(EOMONTH(T123,0))*(DAY(T123)-1),2),IF(OR(AND(S123="入职",DAY(T123)=1),AND(S123="离职",T123=EOMONTH(T123,0))),G123,IF(OR(S123="离职",S123="入职"),ROUND(G123/21.75*_xlfn.XLOOKUP(B123,'202604考勤'!B:B,'202604考勤'!AI:AI,0),2),G123))))</f>
        <v>10000</v>
      </c>
      <c r="J123" s="301" t="s">
        <v>39</v>
      </c>
      <c r="K123" s="301" cm="1">
        <f t="array" ref="K123">ROUND(_xlfn.IFS(OR(J123="南京大学",J123="BOSS",J123="实习生",J123="人力劳务"),I123,J123="部门负责人",I123*0.6,J123="员工",I123*0.7),2)</f>
        <v>7000</v>
      </c>
      <c r="L123" s="301" cm="1">
        <f t="array" ref="L123">ROUND(_xlfn.IFS(OR(J123="南京大学",J123="BOSS",J123="实习生",J123="人力劳务"),I123*0,J123="部门负责人",I123*0.4,J123="员工",I123*0.3),2)</f>
        <v>3000</v>
      </c>
      <c r="M123" s="301" t="s">
        <v>40</v>
      </c>
      <c r="N123" s="301" cm="1">
        <f t="array" ref="N123">ROUND(_xlfn.IFS(M123="A",L123*1.5,M123="B",L123*1.2,M123="C",L123*1,M123="D",L123*0.8,M123="E",L123*0.6,M123="无等级",L123*0),2)</f>
        <v>3000</v>
      </c>
      <c r="O123" s="301">
        <f t="shared" si="10"/>
        <v>10000</v>
      </c>
      <c r="P123" s="301">
        <v>0</v>
      </c>
      <c r="Q123" s="301">
        <f t="shared" si="11"/>
        <v>10000</v>
      </c>
      <c r="R123" s="305">
        <f t="shared" si="12"/>
        <v>0</v>
      </c>
      <c r="S123" s="305"/>
      <c r="T123" s="304"/>
      <c r="U123" s="326"/>
      <c r="W123" s="91"/>
    </row>
    <row r="124" s="78" customFormat="1" customHeight="1" spans="1:23">
      <c r="A124" s="86">
        <f t="shared" si="13"/>
        <v>109</v>
      </c>
      <c r="B124" s="86" t="s">
        <v>143</v>
      </c>
      <c r="C124" s="231" t="s">
        <v>37</v>
      </c>
      <c r="D124" s="329">
        <v>45828</v>
      </c>
      <c r="E124" s="301">
        <v>10000</v>
      </c>
      <c r="F124" s="302">
        <f t="shared" si="8"/>
        <v>0</v>
      </c>
      <c r="G124" s="303">
        <v>10000</v>
      </c>
      <c r="H124" s="303">
        <f t="shared" si="9"/>
        <v>0</v>
      </c>
      <c r="I124" s="301">
        <f>IF(G124="120元/天",_xlfn.XLOOKUP(B124,'202604考勤'!B:B,'202604考勤'!AI:AI,"无")*120,IF(S124="转正",ROUND(G124/DAY(EOMONTH(T124,0))*(DAY(EOMONTH(T124,0))-DAY(T124)+1)+(G124*0.8)/DAY(EOMONTH(T124,0))*(DAY(T124)-1),2),IF(OR(AND(S124="入职",DAY(T124)=1),AND(S124="离职",T124=EOMONTH(T124,0))),G124,IF(OR(S124="离职",S124="入职"),ROUND(G124/21.75*_xlfn.XLOOKUP(B124,'202604考勤'!B:B,'202604考勤'!AI:AI,0),2),G124))))</f>
        <v>10000</v>
      </c>
      <c r="J124" s="301" t="s">
        <v>39</v>
      </c>
      <c r="K124" s="301" cm="1">
        <f t="array" ref="K124">ROUND(_xlfn.IFS(OR(J124="南京大学",J124="BOSS",J124="实习生",J124="人力劳务"),I124,J124="部门负责人",I124*0.6,J124="员工",I124*0.7),2)</f>
        <v>7000</v>
      </c>
      <c r="L124" s="301" cm="1">
        <f t="array" ref="L124">ROUND(_xlfn.IFS(OR(J124="南京大学",J124="BOSS",J124="实习生",J124="人力劳务"),I124*0,J124="部门负责人",I124*0.4,J124="员工",I124*0.3),2)</f>
        <v>3000</v>
      </c>
      <c r="M124" s="301" t="s">
        <v>42</v>
      </c>
      <c r="N124" s="301" cm="1">
        <f t="array" ref="N124">ROUND(_xlfn.IFS(M124="A",L124*1.5,M124="B",L124*1.2,M124="C",L124*1,M124="D",L124*0.8,M124="E",L124*0.6,M124="无等级",L124*0),2)</f>
        <v>3600</v>
      </c>
      <c r="O124" s="301">
        <f t="shared" si="10"/>
        <v>10600</v>
      </c>
      <c r="P124" s="301">
        <v>0</v>
      </c>
      <c r="Q124" s="301">
        <f t="shared" si="11"/>
        <v>10600</v>
      </c>
      <c r="R124" s="305">
        <f t="shared" si="12"/>
        <v>600</v>
      </c>
      <c r="S124" s="305"/>
      <c r="T124" s="304"/>
      <c r="U124" s="326"/>
      <c r="W124" s="91"/>
    </row>
    <row r="125" s="78" customFormat="1" customHeight="1" spans="1:23">
      <c r="A125" s="86">
        <f t="shared" si="13"/>
        <v>110</v>
      </c>
      <c r="B125" s="86" t="s">
        <v>144</v>
      </c>
      <c r="C125" s="231" t="s">
        <v>22</v>
      </c>
      <c r="D125" s="329">
        <v>45828</v>
      </c>
      <c r="E125" s="301">
        <v>10000</v>
      </c>
      <c r="F125" s="302">
        <f t="shared" si="8"/>
        <v>0</v>
      </c>
      <c r="G125" s="303">
        <v>10000</v>
      </c>
      <c r="H125" s="303">
        <f t="shared" si="9"/>
        <v>0</v>
      </c>
      <c r="I125" s="301">
        <f>IF(G125="120元/天",_xlfn.XLOOKUP(B125,'202604考勤'!B:B,'202604考勤'!AI:AI,"无")*120,IF(S125="转正",ROUND(G125/DAY(EOMONTH(T125,0))*(DAY(EOMONTH(T125,0))-DAY(T125)+1)+(G125*0.8)/DAY(EOMONTH(T125,0))*(DAY(T125)-1),2),IF(OR(AND(S125="入职",DAY(T125)=1),AND(S125="离职",T125=EOMONTH(T125,0))),G125,IF(OR(S125="离职",S125="入职"),ROUND(G125/21.75*_xlfn.XLOOKUP(B125,'202604考勤'!B:B,'202604考勤'!AI:AI,0),2),G125))))</f>
        <v>10000</v>
      </c>
      <c r="J125" s="301" t="s">
        <v>39</v>
      </c>
      <c r="K125" s="301" cm="1">
        <f t="array" ref="K125">ROUND(_xlfn.IFS(OR(J125="南京大学",J125="BOSS",J125="实习生",J125="人力劳务"),I125,J125="部门负责人",I125*0.6,J125="员工",I125*0.7),2)</f>
        <v>7000</v>
      </c>
      <c r="L125" s="301" cm="1">
        <f t="array" ref="L125">ROUND(_xlfn.IFS(OR(J125="南京大学",J125="BOSS",J125="实习生",J125="人力劳务"),I125*0,J125="部门负责人",I125*0.4,J125="员工",I125*0.3),2)</f>
        <v>3000</v>
      </c>
      <c r="M125" s="301" t="s">
        <v>40</v>
      </c>
      <c r="N125" s="301" cm="1">
        <f t="array" ref="N125">ROUND(_xlfn.IFS(M125="A",L125*1.5,M125="B",L125*1.2,M125="C",L125*1,M125="D",L125*0.8,M125="E",L125*0.6,M125="无等级",L125*0),2)</f>
        <v>3000</v>
      </c>
      <c r="O125" s="301">
        <f t="shared" si="10"/>
        <v>10000</v>
      </c>
      <c r="P125" s="301">
        <v>0</v>
      </c>
      <c r="Q125" s="301">
        <f t="shared" si="11"/>
        <v>10000</v>
      </c>
      <c r="R125" s="305">
        <f t="shared" si="12"/>
        <v>0</v>
      </c>
      <c r="S125" s="305"/>
      <c r="T125" s="304"/>
      <c r="U125" s="326"/>
      <c r="W125" s="91"/>
    </row>
    <row r="126" s="78" customFormat="1" customHeight="1" spans="1:23">
      <c r="A126" s="86">
        <f t="shared" si="13"/>
        <v>111</v>
      </c>
      <c r="B126" s="86" t="s">
        <v>145</v>
      </c>
      <c r="C126" s="231" t="s">
        <v>37</v>
      </c>
      <c r="D126" s="329">
        <v>45831</v>
      </c>
      <c r="E126" s="301">
        <v>10000</v>
      </c>
      <c r="F126" s="302">
        <f t="shared" si="8"/>
        <v>0</v>
      </c>
      <c r="G126" s="303">
        <v>10000</v>
      </c>
      <c r="H126" s="303">
        <f t="shared" si="9"/>
        <v>0</v>
      </c>
      <c r="I126" s="301">
        <f>IF(G126="120元/天",_xlfn.XLOOKUP(B126,'202604考勤'!B:B,'202604考勤'!AI:AI,"无")*120,IF(S126="转正",ROUND(G126/DAY(EOMONTH(T126,0))*(DAY(EOMONTH(T126,0))-DAY(T126)+1)+(G126*0.8)/DAY(EOMONTH(T126,0))*(DAY(T126)-1),2),IF(OR(AND(S126="入职",DAY(T126)=1),AND(S126="离职",T126=EOMONTH(T126,0))),G126,IF(OR(S126="离职",S126="入职"),ROUND(G126/21.75*_xlfn.XLOOKUP(B126,'202604考勤'!B:B,'202604考勤'!AI:AI,0),2),G126))))</f>
        <v>10000</v>
      </c>
      <c r="J126" s="301" t="s">
        <v>39</v>
      </c>
      <c r="K126" s="301" cm="1">
        <f t="array" ref="K126">ROUND(_xlfn.IFS(OR(J126="南京大学",J126="BOSS",J126="实习生",J126="人力劳务"),I126,J126="部门负责人",I126*0.6,J126="员工",I126*0.7),2)</f>
        <v>7000</v>
      </c>
      <c r="L126" s="301" cm="1">
        <f t="array" ref="L126">ROUND(_xlfn.IFS(OR(J126="南京大学",J126="BOSS",J126="实习生",J126="人力劳务"),I126*0,J126="部门负责人",I126*0.4,J126="员工",I126*0.3),2)</f>
        <v>3000</v>
      </c>
      <c r="M126" s="301" t="s">
        <v>40</v>
      </c>
      <c r="N126" s="301" cm="1">
        <f t="array" ref="N126">ROUND(_xlfn.IFS(M126="A",L126*1.5,M126="B",L126*1.2,M126="C",L126*1,M126="D",L126*0.8,M126="E",L126*0.6,M126="无等级",L126*0),2)</f>
        <v>3000</v>
      </c>
      <c r="O126" s="301">
        <f t="shared" si="10"/>
        <v>10000</v>
      </c>
      <c r="P126" s="301">
        <v>0</v>
      </c>
      <c r="Q126" s="301">
        <f t="shared" si="11"/>
        <v>10000</v>
      </c>
      <c r="R126" s="305">
        <f t="shared" si="12"/>
        <v>0</v>
      </c>
      <c r="S126" s="305"/>
      <c r="T126" s="304"/>
      <c r="U126" s="326"/>
      <c r="W126" s="91"/>
    </row>
    <row r="127" s="78" customFormat="1" customHeight="1" spans="1:23">
      <c r="A127" s="86">
        <f t="shared" si="13"/>
        <v>112</v>
      </c>
      <c r="B127" s="86" t="s">
        <v>146</v>
      </c>
      <c r="C127" s="231" t="s">
        <v>37</v>
      </c>
      <c r="D127" s="329">
        <v>45839</v>
      </c>
      <c r="E127" s="301">
        <v>10000</v>
      </c>
      <c r="F127" s="302">
        <f t="shared" si="8"/>
        <v>0</v>
      </c>
      <c r="G127" s="303">
        <v>10000</v>
      </c>
      <c r="H127" s="303">
        <f t="shared" si="9"/>
        <v>0</v>
      </c>
      <c r="I127" s="301">
        <f>IF(G127="120元/天",_xlfn.XLOOKUP(B127,'202604考勤'!B:B,'202604考勤'!AI:AI,"无")*120,IF(S127="转正",ROUND(G127/DAY(EOMONTH(T127,0))*(DAY(EOMONTH(T127,0))-DAY(T127)+1)+(G127*0.8)/DAY(EOMONTH(T127,0))*(DAY(T127)-1),2),IF(OR(AND(S127="入职",DAY(T127)=1),AND(S127="离职",T127=EOMONTH(T127,0))),G127,IF(OR(S127="离职",S127="入职"),ROUND(G127/21.75*_xlfn.XLOOKUP(B127,'202604考勤'!B:B,'202604考勤'!AI:AI,0),2),G127))))</f>
        <v>10000</v>
      </c>
      <c r="J127" s="301" t="s">
        <v>39</v>
      </c>
      <c r="K127" s="301" cm="1">
        <f t="array" ref="K127">ROUND(_xlfn.IFS(OR(J127="南京大学",J127="BOSS",J127="实习生",J127="人力劳务"),I127,J127="部门负责人",I127*0.6,J127="员工",I127*0.7),2)</f>
        <v>7000</v>
      </c>
      <c r="L127" s="301" cm="1">
        <f t="array" ref="L127">ROUND(_xlfn.IFS(OR(J127="南京大学",J127="BOSS",J127="实习生",J127="人力劳务"),I127*0,J127="部门负责人",I127*0.4,J127="员工",I127*0.3),2)</f>
        <v>3000</v>
      </c>
      <c r="M127" s="301" t="s">
        <v>40</v>
      </c>
      <c r="N127" s="301" cm="1">
        <f t="array" ref="N127">ROUND(_xlfn.IFS(M127="A",L127*1.5,M127="B",L127*1.2,M127="C",L127*1,M127="D",L127*0.8,M127="E",L127*0.6,M127="无等级",L127*0),2)</f>
        <v>3000</v>
      </c>
      <c r="O127" s="301">
        <f t="shared" si="10"/>
        <v>10000</v>
      </c>
      <c r="P127" s="301">
        <v>0</v>
      </c>
      <c r="Q127" s="301">
        <f t="shared" si="11"/>
        <v>10000</v>
      </c>
      <c r="R127" s="305">
        <f t="shared" si="12"/>
        <v>0</v>
      </c>
      <c r="S127" s="305"/>
      <c r="T127" s="304"/>
      <c r="U127" s="326"/>
      <c r="W127" s="91"/>
    </row>
    <row r="128" s="78" customFormat="1" customHeight="1" spans="1:23">
      <c r="A128" s="86">
        <f t="shared" si="13"/>
        <v>113</v>
      </c>
      <c r="B128" s="86" t="s">
        <v>147</v>
      </c>
      <c r="C128" s="86" t="s">
        <v>22</v>
      </c>
      <c r="D128" s="329">
        <v>45846</v>
      </c>
      <c r="E128" s="301">
        <v>10000</v>
      </c>
      <c r="F128" s="302">
        <f t="shared" si="8"/>
        <v>0</v>
      </c>
      <c r="G128" s="303">
        <v>10000</v>
      </c>
      <c r="H128" s="303">
        <f t="shared" si="9"/>
        <v>0</v>
      </c>
      <c r="I128" s="301">
        <f>IF(G128="120元/天",_xlfn.XLOOKUP(B128,'202604考勤'!B:B,'202604考勤'!AI:AI,"无")*120,IF(S128="转正",ROUND(G128/DAY(EOMONTH(T128,0))*(DAY(EOMONTH(T128,0))-DAY(T128)+1)+(G128*0.8)/DAY(EOMONTH(T128,0))*(DAY(T128)-1),2),IF(OR(AND(S128="入职",DAY(T128)=1),AND(S128="离职",T128=EOMONTH(T128,0))),G128,IF(OR(S128="离职",S128="入职"),ROUND(G128/21.75*_xlfn.XLOOKUP(B128,'202604考勤'!B:B,'202604考勤'!AI:AI,0),2),G128))))</f>
        <v>10000</v>
      </c>
      <c r="J128" s="301" t="s">
        <v>39</v>
      </c>
      <c r="K128" s="301" cm="1">
        <f t="array" ref="K128">ROUND(_xlfn.IFS(OR(J128="南京大学",J128="BOSS",J128="实习生",J128="人力劳务"),I128,J128="部门负责人",I128*0.6,J128="员工",I128*0.7),2)</f>
        <v>7000</v>
      </c>
      <c r="L128" s="301" cm="1">
        <f t="array" ref="L128">ROUND(_xlfn.IFS(OR(J128="南京大学",J128="BOSS",J128="实习生",J128="人力劳务"),I128*0,J128="部门负责人",I128*0.4,J128="员工",I128*0.3),2)</f>
        <v>3000</v>
      </c>
      <c r="M128" s="301" t="s">
        <v>40</v>
      </c>
      <c r="N128" s="301" cm="1">
        <f t="array" ref="N128">ROUND(_xlfn.IFS(M128="A",L128*1.5,M128="B",L128*1.2,M128="C",L128*1,M128="D",L128*0.8,M128="E",L128*0.6,M128="无等级",L128*0),2)</f>
        <v>3000</v>
      </c>
      <c r="O128" s="301">
        <f t="shared" si="10"/>
        <v>10000</v>
      </c>
      <c r="P128" s="301">
        <v>0</v>
      </c>
      <c r="Q128" s="301">
        <f t="shared" si="11"/>
        <v>10000</v>
      </c>
      <c r="R128" s="305">
        <f t="shared" si="12"/>
        <v>0</v>
      </c>
      <c r="S128" s="305"/>
      <c r="T128" s="304"/>
      <c r="U128" s="326"/>
      <c r="W128" s="91"/>
    </row>
    <row r="129" s="78" customFormat="1" customHeight="1" spans="1:23">
      <c r="A129" s="86">
        <f t="shared" si="13"/>
        <v>114</v>
      </c>
      <c r="B129" s="86" t="s">
        <v>148</v>
      </c>
      <c r="C129" s="330" t="s">
        <v>37</v>
      </c>
      <c r="D129" s="329">
        <v>45846</v>
      </c>
      <c r="E129" s="301">
        <v>10000</v>
      </c>
      <c r="F129" s="302">
        <f t="shared" si="8"/>
        <v>0</v>
      </c>
      <c r="G129" s="303">
        <v>10000</v>
      </c>
      <c r="H129" s="303">
        <f t="shared" si="9"/>
        <v>0</v>
      </c>
      <c r="I129" s="301">
        <f>IF(G129="120元/天",_xlfn.XLOOKUP(B129,'202604考勤'!B:B,'202604考勤'!AI:AI,"无")*120,IF(S129="转正",ROUND(G129/DAY(EOMONTH(T129,0))*(DAY(EOMONTH(T129,0))-DAY(T129)+1)+(G129*0.8)/DAY(EOMONTH(T129,0))*(DAY(T129)-1),2),IF(OR(AND(S129="入职",DAY(T129)=1),AND(S129="离职",T129=EOMONTH(T129,0))),G129,IF(OR(S129="离职",S129="入职"),ROUND(G129/21.75*_xlfn.XLOOKUP(B129,'202604考勤'!B:B,'202604考勤'!AI:AI,0),2),G129))))</f>
        <v>10000</v>
      </c>
      <c r="J129" s="301" t="s">
        <v>39</v>
      </c>
      <c r="K129" s="301" cm="1">
        <f t="array" ref="K129">ROUND(_xlfn.IFS(OR(J129="南京大学",J129="BOSS",J129="实习生",J129="人力劳务"),I129,J129="部门负责人",I129*0.6,J129="员工",I129*0.7),2)</f>
        <v>7000</v>
      </c>
      <c r="L129" s="301" cm="1">
        <f t="array" ref="L129">ROUND(_xlfn.IFS(OR(J129="南京大学",J129="BOSS",J129="实习生",J129="人力劳务"),I129*0,J129="部门负责人",I129*0.4,J129="员工",I129*0.3),2)</f>
        <v>3000</v>
      </c>
      <c r="M129" s="301" t="s">
        <v>40</v>
      </c>
      <c r="N129" s="301" cm="1">
        <f t="array" ref="N129">ROUND(_xlfn.IFS(M129="A",L129*1.5,M129="B",L129*1.2,M129="C",L129*1,M129="D",L129*0.8,M129="E",L129*0.6,M129="无等级",L129*0),2)</f>
        <v>3000</v>
      </c>
      <c r="O129" s="301">
        <f t="shared" si="10"/>
        <v>10000</v>
      </c>
      <c r="P129" s="301">
        <v>0</v>
      </c>
      <c r="Q129" s="301">
        <f t="shared" si="11"/>
        <v>10000</v>
      </c>
      <c r="R129" s="305">
        <f t="shared" si="12"/>
        <v>0</v>
      </c>
      <c r="S129" s="305"/>
      <c r="T129" s="304"/>
      <c r="U129" s="326"/>
      <c r="W129" s="91"/>
    </row>
    <row r="130" s="78" customFormat="1" customHeight="1" spans="1:23">
      <c r="A130" s="86">
        <f t="shared" si="13"/>
        <v>115</v>
      </c>
      <c r="B130" s="86" t="s">
        <v>149</v>
      </c>
      <c r="C130" s="330" t="s">
        <v>37</v>
      </c>
      <c r="D130" s="329">
        <v>45870</v>
      </c>
      <c r="E130" s="301">
        <v>10000</v>
      </c>
      <c r="F130" s="302">
        <f t="shared" si="8"/>
        <v>0</v>
      </c>
      <c r="G130" s="303">
        <v>10000</v>
      </c>
      <c r="H130" s="303">
        <f t="shared" si="9"/>
        <v>0</v>
      </c>
      <c r="I130" s="301">
        <f>IF(G130="120元/天",_xlfn.XLOOKUP(B130,'202604考勤'!B:B,'202604考勤'!AI:AI,"无")*120,IF(S130="转正",ROUND(G130/DAY(EOMONTH(T130,0))*(DAY(EOMONTH(T130,0))-DAY(T130)+1)+(G130*0.8)/DAY(EOMONTH(T130,0))*(DAY(T130)-1),2),IF(OR(AND(S130="入职",DAY(T130)=1),AND(S130="离职",T130=EOMONTH(T130,0))),G130,IF(OR(S130="离职",S130="入职"),ROUND(G130/21.75*_xlfn.XLOOKUP(B130,'202604考勤'!B:B,'202604考勤'!AI:AI,0),2),G130))))</f>
        <v>10000</v>
      </c>
      <c r="J130" s="301" t="s">
        <v>39</v>
      </c>
      <c r="K130" s="301" cm="1">
        <f t="array" ref="K130">ROUND(_xlfn.IFS(OR(J130="南京大学",J130="BOSS",J130="实习生",J130="人力劳务"),I130,J130="部门负责人",I130*0.6,J130="员工",I130*0.7),2)</f>
        <v>7000</v>
      </c>
      <c r="L130" s="301" cm="1">
        <f t="array" ref="L130">ROUND(_xlfn.IFS(OR(J130="南京大学",J130="BOSS",J130="实习生",J130="人力劳务"),I130*0,J130="部门负责人",I130*0.4,J130="员工",I130*0.3),2)</f>
        <v>3000</v>
      </c>
      <c r="M130" s="301" t="s">
        <v>40</v>
      </c>
      <c r="N130" s="301" cm="1">
        <f t="array" ref="N130">ROUND(_xlfn.IFS(M130="A",L130*1.5,M130="B",L130*1.2,M130="C",L130*1,M130="D",L130*0.8,M130="E",L130*0.6,M130="无等级",L130*0),2)</f>
        <v>3000</v>
      </c>
      <c r="O130" s="301">
        <f t="shared" si="10"/>
        <v>10000</v>
      </c>
      <c r="P130" s="301">
        <v>0</v>
      </c>
      <c r="Q130" s="301">
        <f t="shared" si="11"/>
        <v>10000</v>
      </c>
      <c r="R130" s="305">
        <f t="shared" si="12"/>
        <v>0</v>
      </c>
      <c r="S130" s="305"/>
      <c r="T130" s="304"/>
      <c r="U130" s="327"/>
      <c r="W130" s="91"/>
    </row>
    <row r="131" s="78" customFormat="1" customHeight="1" spans="1:23">
      <c r="A131" s="86">
        <f t="shared" si="13"/>
        <v>116</v>
      </c>
      <c r="B131" s="86" t="s">
        <v>150</v>
      </c>
      <c r="C131" s="330" t="s">
        <v>37</v>
      </c>
      <c r="D131" s="329">
        <v>45873</v>
      </c>
      <c r="E131" s="301">
        <v>10000</v>
      </c>
      <c r="F131" s="302">
        <f t="shared" ref="F131:F149" si="14">E131-G131</f>
        <v>0</v>
      </c>
      <c r="G131" s="303">
        <v>10000</v>
      </c>
      <c r="H131" s="303">
        <f t="shared" ref="H131:H149" si="15">G131-I131</f>
        <v>0</v>
      </c>
      <c r="I131" s="301">
        <f>IF(G131="120元/天",_xlfn.XLOOKUP(B131,'202604考勤'!B:B,'202604考勤'!AI:AI,"无")*120,IF(S131="转正",ROUND(G131/DAY(EOMONTH(T131,0))*(DAY(EOMONTH(T131,0))-DAY(T131)+1)+(G131*0.8)/DAY(EOMONTH(T131,0))*(DAY(T131)-1),2),IF(OR(AND(S131="入职",DAY(T131)=1),AND(S131="离职",T131=EOMONTH(T131,0))),G131,IF(OR(S131="离职",S131="入职"),ROUND(G131/21.75*_xlfn.XLOOKUP(B131,'202604考勤'!B:B,'202604考勤'!AI:AI,0),2),G131))))</f>
        <v>10000</v>
      </c>
      <c r="J131" s="301" t="s">
        <v>39</v>
      </c>
      <c r="K131" s="301" cm="1">
        <f t="array" ref="K131">ROUND(_xlfn.IFS(OR(J131="南京大学",J131="BOSS",J131="实习生",J131="人力劳务"),I131,J131="部门负责人",I131*0.6,J131="员工",I131*0.7),2)</f>
        <v>7000</v>
      </c>
      <c r="L131" s="301" cm="1">
        <f t="array" ref="L131">ROUND(_xlfn.IFS(OR(J131="南京大学",J131="BOSS",J131="实习生",J131="人力劳务"),I131*0,J131="部门负责人",I131*0.4,J131="员工",I131*0.3),2)</f>
        <v>3000</v>
      </c>
      <c r="M131" s="301" t="s">
        <v>40</v>
      </c>
      <c r="N131" s="301" cm="1">
        <f t="array" ref="N131">ROUND(_xlfn.IFS(M131="A",L131*1.5,M131="B",L131*1.2,M131="C",L131*1,M131="D",L131*0.8,M131="E",L131*0.6,M131="无等级",L131*0),2)</f>
        <v>3000</v>
      </c>
      <c r="O131" s="301">
        <f t="shared" ref="O131:O190" si="16">ROUND(K131+N131,2)</f>
        <v>10000</v>
      </c>
      <c r="P131" s="301">
        <v>0</v>
      </c>
      <c r="Q131" s="301">
        <f t="shared" ref="Q131:Q190" si="17">ROUND(O131+P131,2)</f>
        <v>10000</v>
      </c>
      <c r="R131" s="305">
        <f t="shared" ref="R131:R190" si="18">O131-I131</f>
        <v>0</v>
      </c>
      <c r="S131" s="305"/>
      <c r="T131" s="304"/>
      <c r="U131" s="327"/>
      <c r="W131" s="91"/>
    </row>
    <row r="132" s="78" customFormat="1" customHeight="1" spans="1:23">
      <c r="A132" s="86">
        <f t="shared" si="13"/>
        <v>117</v>
      </c>
      <c r="B132" s="86" t="s">
        <v>151</v>
      </c>
      <c r="C132" s="330" t="s">
        <v>37</v>
      </c>
      <c r="D132" s="329">
        <v>45874</v>
      </c>
      <c r="E132" s="301">
        <v>10000</v>
      </c>
      <c r="F132" s="302">
        <f t="shared" si="14"/>
        <v>0</v>
      </c>
      <c r="G132" s="303">
        <v>10000</v>
      </c>
      <c r="H132" s="303">
        <f t="shared" si="15"/>
        <v>0</v>
      </c>
      <c r="I132" s="301">
        <f>IF(G132="120元/天",_xlfn.XLOOKUP(B132,'202604考勤'!B:B,'202604考勤'!AI:AI,"无")*120,IF(S132="转正",ROUND(G132/DAY(EOMONTH(T132,0))*(DAY(EOMONTH(T132,0))-DAY(T132)+1)+(G132*0.8)/DAY(EOMONTH(T132,0))*(DAY(T132)-1),2),IF(OR(AND(S132="入职",DAY(T132)=1),AND(S132="离职",T132=EOMONTH(T132,0))),G132,IF(OR(S132="离职",S132="入职"),ROUND(G132/21.75*_xlfn.XLOOKUP(B132,'202604考勤'!B:B,'202604考勤'!AI:AI,0),2),G132))))</f>
        <v>10000</v>
      </c>
      <c r="J132" s="301" t="s">
        <v>39</v>
      </c>
      <c r="K132" s="301" cm="1">
        <f t="array" ref="K132">ROUND(_xlfn.IFS(OR(J132="南京大学",J132="BOSS",J132="实习生",J132="人力劳务"),I132,J132="部门负责人",I132*0.6,J132="员工",I132*0.7),2)</f>
        <v>7000</v>
      </c>
      <c r="L132" s="301" cm="1">
        <f t="array" ref="L132">ROUND(_xlfn.IFS(OR(J132="南京大学",J132="BOSS",J132="实习生",J132="人力劳务"),I132*0,J132="部门负责人",I132*0.4,J132="员工",I132*0.3),2)</f>
        <v>3000</v>
      </c>
      <c r="M132" s="301" t="s">
        <v>40</v>
      </c>
      <c r="N132" s="301" cm="1">
        <f t="array" ref="N132">ROUND(_xlfn.IFS(M132="A",L132*1.5,M132="B",L132*1.2,M132="C",L132*1,M132="D",L132*0.8,M132="E",L132*0.6,M132="无等级",L132*0),2)</f>
        <v>3000</v>
      </c>
      <c r="O132" s="301">
        <f t="shared" si="16"/>
        <v>10000</v>
      </c>
      <c r="P132" s="301">
        <v>0</v>
      </c>
      <c r="Q132" s="301">
        <f t="shared" si="17"/>
        <v>10000</v>
      </c>
      <c r="R132" s="305">
        <f t="shared" si="18"/>
        <v>0</v>
      </c>
      <c r="S132" s="305"/>
      <c r="T132" s="304"/>
      <c r="U132" s="327"/>
      <c r="W132" s="91"/>
    </row>
    <row r="133" s="78" customFormat="1" customHeight="1" spans="1:23">
      <c r="A133" s="86">
        <f t="shared" si="13"/>
        <v>118</v>
      </c>
      <c r="B133" s="86" t="s">
        <v>152</v>
      </c>
      <c r="C133" s="330" t="s">
        <v>37</v>
      </c>
      <c r="D133" s="329">
        <v>45880</v>
      </c>
      <c r="E133" s="301">
        <v>10000</v>
      </c>
      <c r="F133" s="302">
        <f t="shared" si="14"/>
        <v>0</v>
      </c>
      <c r="G133" s="303">
        <v>10000</v>
      </c>
      <c r="H133" s="303">
        <f t="shared" si="15"/>
        <v>0</v>
      </c>
      <c r="I133" s="301">
        <f>IF(G133="120元/天",_xlfn.XLOOKUP(B133,'202604考勤'!B:B,'202604考勤'!AI:AI,"无")*120,IF(S133="转正",ROUND(G133/DAY(EOMONTH(T133,0))*(DAY(EOMONTH(T133,0))-DAY(T133)+1)+(G133*0.8)/DAY(EOMONTH(T133,0))*(DAY(T133)-1),2),IF(OR(AND(S133="入职",DAY(T133)=1),AND(S133="离职",T133=EOMONTH(T133,0))),G133,IF(OR(S133="离职",S133="入职"),ROUND(G133/21.75*_xlfn.XLOOKUP(B133,'202604考勤'!B:B,'202604考勤'!AI:AI,0),2),G133))))</f>
        <v>10000</v>
      </c>
      <c r="J133" s="301" t="s">
        <v>39</v>
      </c>
      <c r="K133" s="301" cm="1">
        <f t="array" ref="K133">ROUND(_xlfn.IFS(OR(J133="南京大学",J133="BOSS",J133="实习生",J133="人力劳务"),I133,J133="部门负责人",I133*0.6,J133="员工",I133*0.7),2)</f>
        <v>7000</v>
      </c>
      <c r="L133" s="301" cm="1">
        <f t="array" ref="L133">ROUND(_xlfn.IFS(OR(J133="南京大学",J133="BOSS",J133="实习生",J133="人力劳务"),I133*0,J133="部门负责人",I133*0.4,J133="员工",I133*0.3),2)</f>
        <v>3000</v>
      </c>
      <c r="M133" s="301" t="s">
        <v>40</v>
      </c>
      <c r="N133" s="301" cm="1">
        <f t="array" ref="N133">ROUND(_xlfn.IFS(M133="A",L133*1.5,M133="B",L133*1.2,M133="C",L133*1,M133="D",L133*0.8,M133="E",L133*0.6,M133="无等级",L133*0),2)</f>
        <v>3000</v>
      </c>
      <c r="O133" s="301">
        <f t="shared" si="16"/>
        <v>10000</v>
      </c>
      <c r="P133" s="301">
        <v>0</v>
      </c>
      <c r="Q133" s="301">
        <f t="shared" si="17"/>
        <v>10000</v>
      </c>
      <c r="R133" s="305">
        <f t="shared" si="18"/>
        <v>0</v>
      </c>
      <c r="S133" s="305"/>
      <c r="T133" s="304"/>
      <c r="U133" s="327"/>
      <c r="W133" s="91"/>
    </row>
    <row r="134" s="78" customFormat="1" customHeight="1" spans="1:23">
      <c r="A134" s="86">
        <f t="shared" si="13"/>
        <v>119</v>
      </c>
      <c r="B134" s="86" t="s">
        <v>153</v>
      </c>
      <c r="C134" s="231" t="s">
        <v>37</v>
      </c>
      <c r="D134" s="329">
        <v>45881</v>
      </c>
      <c r="E134" s="301">
        <v>10000</v>
      </c>
      <c r="F134" s="302">
        <f t="shared" si="14"/>
        <v>0</v>
      </c>
      <c r="G134" s="303">
        <v>10000</v>
      </c>
      <c r="H134" s="303">
        <f t="shared" si="15"/>
        <v>0</v>
      </c>
      <c r="I134" s="301">
        <f>IF(G134="120元/天",_xlfn.XLOOKUP(B134,'202604考勤'!B:B,'202604考勤'!AI:AI,"无")*120,IF(S134="转正",ROUND(G134/DAY(EOMONTH(T134,0))*(DAY(EOMONTH(T134,0))-DAY(T134)+1)+(G134*0.8)/DAY(EOMONTH(T134,0))*(DAY(T134)-1),2),IF(OR(AND(S134="入职",DAY(T134)=1),AND(S134="离职",T134=EOMONTH(T134,0))),G134,IF(OR(S134="离职",S134="入职"),ROUND(G134/21.75*_xlfn.XLOOKUP(B134,'202604考勤'!B:B,'202604考勤'!AI:AI,0),2),G134))))</f>
        <v>10000</v>
      </c>
      <c r="J134" s="301" t="s">
        <v>39</v>
      </c>
      <c r="K134" s="301" cm="1">
        <f t="array" ref="K134">ROUND(_xlfn.IFS(OR(J134="南京大学",J134="BOSS",J134="实习生",J134="人力劳务"),I134,J134="部门负责人",I134*0.6,J134="员工",I134*0.7),2)</f>
        <v>7000</v>
      </c>
      <c r="L134" s="301" cm="1">
        <f t="array" ref="L134">ROUND(_xlfn.IFS(OR(J134="南京大学",J134="BOSS",J134="实习生",J134="人力劳务"),I134*0,J134="部门负责人",I134*0.4,J134="员工",I134*0.3),2)</f>
        <v>3000</v>
      </c>
      <c r="M134" s="301" t="s">
        <v>40</v>
      </c>
      <c r="N134" s="301" cm="1">
        <f t="array" ref="N134">ROUND(_xlfn.IFS(M134="A",L134*1.5,M134="B",L134*1.2,M134="C",L134*1,M134="D",L134*0.8,M134="E",L134*0.6,M134="无等级",L134*0),2)</f>
        <v>3000</v>
      </c>
      <c r="O134" s="301">
        <f t="shared" si="16"/>
        <v>10000</v>
      </c>
      <c r="P134" s="301">
        <v>0</v>
      </c>
      <c r="Q134" s="301">
        <f t="shared" si="17"/>
        <v>10000</v>
      </c>
      <c r="R134" s="305">
        <f t="shared" si="18"/>
        <v>0</v>
      </c>
      <c r="S134" s="305"/>
      <c r="T134" s="304"/>
      <c r="U134" s="327"/>
      <c r="W134" s="91"/>
    </row>
    <row r="135" s="78" customFormat="1" customHeight="1" spans="1:23">
      <c r="A135" s="86">
        <f t="shared" si="13"/>
        <v>120</v>
      </c>
      <c r="B135" s="86" t="s">
        <v>154</v>
      </c>
      <c r="C135" s="231" t="s">
        <v>37</v>
      </c>
      <c r="D135" s="329">
        <v>45882</v>
      </c>
      <c r="E135" s="301">
        <v>10000</v>
      </c>
      <c r="F135" s="302">
        <f t="shared" si="14"/>
        <v>0</v>
      </c>
      <c r="G135" s="303">
        <v>10000</v>
      </c>
      <c r="H135" s="303">
        <f t="shared" si="15"/>
        <v>0</v>
      </c>
      <c r="I135" s="301">
        <f>IF(G135="120元/天",_xlfn.XLOOKUP(B135,'202604考勤'!B:B,'202604考勤'!AI:AI,"无")*120,IF(S135="转正",ROUND(G135/DAY(EOMONTH(T135,0))*(DAY(EOMONTH(T135,0))-DAY(T135)+1)+(G135*0.8)/DAY(EOMONTH(T135,0))*(DAY(T135)-1),2),IF(OR(AND(S135="入职",DAY(T135)=1),AND(S135="离职",T135=EOMONTH(T135,0))),G135,IF(OR(S135="离职",S135="入职"),ROUND(G135/21.75*_xlfn.XLOOKUP(B135,'202604考勤'!B:B,'202604考勤'!AI:AI,0),2),G135))))</f>
        <v>10000</v>
      </c>
      <c r="J135" s="301" t="s">
        <v>39</v>
      </c>
      <c r="K135" s="301" cm="1">
        <f t="array" ref="K135">ROUND(_xlfn.IFS(OR(J135="南京大学",J135="BOSS",J135="实习生",J135="人力劳务"),I135,J135="部门负责人",I135*0.6,J135="员工",I135*0.7),2)</f>
        <v>7000</v>
      </c>
      <c r="L135" s="301" cm="1">
        <f t="array" ref="L135">ROUND(_xlfn.IFS(OR(J135="南京大学",J135="BOSS",J135="实习生",J135="人力劳务"),I135*0,J135="部门负责人",I135*0.4,J135="员工",I135*0.3),2)</f>
        <v>3000</v>
      </c>
      <c r="M135" s="301" t="s">
        <v>40</v>
      </c>
      <c r="N135" s="301" cm="1">
        <f t="array" ref="N135">ROUND(_xlfn.IFS(M135="A",L135*1.5,M135="B",L135*1.2,M135="C",L135*1,M135="D",L135*0.8,M135="E",L135*0.6,M135="无等级",L135*0),2)</f>
        <v>3000</v>
      </c>
      <c r="O135" s="301">
        <f t="shared" si="16"/>
        <v>10000</v>
      </c>
      <c r="P135" s="301">
        <f>-(K135/21.75*2.5)</f>
        <v>-804.597701149425</v>
      </c>
      <c r="Q135" s="301">
        <f t="shared" si="17"/>
        <v>9195.4</v>
      </c>
      <c r="R135" s="305">
        <f t="shared" si="18"/>
        <v>0</v>
      </c>
      <c r="S135" s="305" t="s">
        <v>45</v>
      </c>
      <c r="T135" s="304">
        <v>2.5</v>
      </c>
      <c r="U135" s="327"/>
      <c r="W135" s="91"/>
    </row>
    <row r="136" s="78" customFormat="1" customHeight="1" spans="1:23">
      <c r="A136" s="86">
        <f t="shared" si="13"/>
        <v>121</v>
      </c>
      <c r="B136" s="86" t="s">
        <v>155</v>
      </c>
      <c r="C136" s="231" t="s">
        <v>37</v>
      </c>
      <c r="D136" s="329">
        <v>45882</v>
      </c>
      <c r="E136" s="301">
        <v>10000</v>
      </c>
      <c r="F136" s="302">
        <f t="shared" si="14"/>
        <v>0</v>
      </c>
      <c r="G136" s="303">
        <v>10000</v>
      </c>
      <c r="H136" s="303">
        <f t="shared" si="15"/>
        <v>0</v>
      </c>
      <c r="I136" s="301">
        <f>IF(G136="120元/天",_xlfn.XLOOKUP(B136,'202604考勤'!B:B,'202604考勤'!AI:AI,"无")*120,IF(S136="转正",ROUND(G136/DAY(EOMONTH(T136,0))*(DAY(EOMONTH(T136,0))-DAY(T136)+1)+(G136*0.8)/DAY(EOMONTH(T136,0))*(DAY(T136)-1),2),IF(OR(AND(S136="入职",DAY(T136)=1),AND(S136="离职",T136=EOMONTH(T136,0))),G136,IF(OR(S136="离职",S136="入职"),ROUND(G136/21.75*_xlfn.XLOOKUP(B136,'202604考勤'!B:B,'202604考勤'!AI:AI,0),2),G136))))</f>
        <v>10000</v>
      </c>
      <c r="J136" s="301" t="s">
        <v>39</v>
      </c>
      <c r="K136" s="301" cm="1">
        <f t="array" ref="K136">ROUND(_xlfn.IFS(OR(J136="南京大学",J136="BOSS",J136="实习生",J136="人力劳务"),I136,J136="部门负责人",I136*0.6,J136="员工",I136*0.7),2)</f>
        <v>7000</v>
      </c>
      <c r="L136" s="301" cm="1">
        <f t="array" ref="L136">ROUND(_xlfn.IFS(OR(J136="南京大学",J136="BOSS",J136="实习生",J136="人力劳务"),I136*0,J136="部门负责人",I136*0.4,J136="员工",I136*0.3),2)</f>
        <v>3000</v>
      </c>
      <c r="M136" s="301" t="s">
        <v>40</v>
      </c>
      <c r="N136" s="301" cm="1">
        <f t="array" ref="N136">ROUND(_xlfn.IFS(M136="A",L136*1.5,M136="B",L136*1.2,M136="C",L136*1,M136="D",L136*0.8,M136="E",L136*0.6,M136="无等级",L136*0),2)</f>
        <v>3000</v>
      </c>
      <c r="O136" s="301">
        <f t="shared" si="16"/>
        <v>10000</v>
      </c>
      <c r="P136" s="301">
        <v>0</v>
      </c>
      <c r="Q136" s="301">
        <f t="shared" si="17"/>
        <v>10000</v>
      </c>
      <c r="R136" s="305">
        <f t="shared" si="18"/>
        <v>0</v>
      </c>
      <c r="S136" s="305"/>
      <c r="T136" s="324"/>
      <c r="U136" s="331"/>
      <c r="W136" s="91"/>
    </row>
    <row r="137" s="78" customFormat="1" customHeight="1" spans="1:23">
      <c r="A137" s="86">
        <f t="shared" si="13"/>
        <v>122</v>
      </c>
      <c r="B137" s="86" t="s">
        <v>156</v>
      </c>
      <c r="C137" s="231" t="s">
        <v>37</v>
      </c>
      <c r="D137" s="329">
        <v>45884</v>
      </c>
      <c r="E137" s="301">
        <v>10000</v>
      </c>
      <c r="F137" s="302">
        <f t="shared" si="14"/>
        <v>0</v>
      </c>
      <c r="G137" s="303">
        <v>10000</v>
      </c>
      <c r="H137" s="303">
        <f t="shared" si="15"/>
        <v>0</v>
      </c>
      <c r="I137" s="301">
        <f>IF(G137="120元/天",_xlfn.XLOOKUP(B137,'202604考勤'!B:B,'202604考勤'!AI:AI,"无")*120,IF(S137="转正",ROUND(G137/DAY(EOMONTH(T137,0))*(DAY(EOMONTH(T137,0))-DAY(T137)+1)+(G137*0.8)/DAY(EOMONTH(T137,0))*(DAY(T137)-1),2),IF(OR(AND(S137="入职",DAY(T137)=1),AND(S137="离职",T137=EOMONTH(T137,0))),G137,IF(OR(S137="离职",S137="入职"),ROUND(G137/21.75*_xlfn.XLOOKUP(B137,'202604考勤'!B:B,'202604考勤'!AI:AI,0),2),G137))))</f>
        <v>10000</v>
      </c>
      <c r="J137" s="301" t="s">
        <v>39</v>
      </c>
      <c r="K137" s="301" cm="1">
        <f t="array" ref="K137">ROUND(_xlfn.IFS(OR(J137="南京大学",J137="BOSS",J137="实习生",J137="人力劳务"),I137,J137="部门负责人",I137*0.6,J137="员工",I137*0.7),2)</f>
        <v>7000</v>
      </c>
      <c r="L137" s="301" cm="1">
        <f t="array" ref="L137">ROUND(_xlfn.IFS(OR(J137="南京大学",J137="BOSS",J137="实习生",J137="人力劳务"),I137*0,J137="部门负责人",I137*0.4,J137="员工",I137*0.3),2)</f>
        <v>3000</v>
      </c>
      <c r="M137" s="301" t="s">
        <v>40</v>
      </c>
      <c r="N137" s="301" cm="1">
        <f t="array" ref="N137">ROUND(_xlfn.IFS(M137="A",L137*1.5,M137="B",L137*1.2,M137="C",L137*1,M137="D",L137*0.8,M137="E",L137*0.6,M137="无等级",L137*0),2)</f>
        <v>3000</v>
      </c>
      <c r="O137" s="301">
        <f t="shared" si="16"/>
        <v>10000</v>
      </c>
      <c r="P137" s="301">
        <v>0</v>
      </c>
      <c r="Q137" s="301">
        <f t="shared" si="17"/>
        <v>10000</v>
      </c>
      <c r="R137" s="305">
        <f t="shared" si="18"/>
        <v>0</v>
      </c>
      <c r="S137" s="305"/>
      <c r="T137" s="304"/>
      <c r="U137" s="327"/>
      <c r="W137" s="91"/>
    </row>
    <row r="138" s="78" customFormat="1" customHeight="1" spans="1:23">
      <c r="A138" s="86">
        <f t="shared" si="13"/>
        <v>123</v>
      </c>
      <c r="B138" s="86" t="s">
        <v>157</v>
      </c>
      <c r="C138" s="231" t="s">
        <v>37</v>
      </c>
      <c r="D138" s="329">
        <v>45887</v>
      </c>
      <c r="E138" s="301">
        <v>10000</v>
      </c>
      <c r="F138" s="302">
        <f t="shared" si="14"/>
        <v>0</v>
      </c>
      <c r="G138" s="303">
        <v>10000</v>
      </c>
      <c r="H138" s="303">
        <f t="shared" si="15"/>
        <v>0</v>
      </c>
      <c r="I138" s="301">
        <f>IF(G138="120元/天",_xlfn.XLOOKUP(B138,'202604考勤'!B:B,'202604考勤'!AI:AI,"无")*120,IF(S138="转正",ROUND(G138/DAY(EOMONTH(T138,0))*(DAY(EOMONTH(T138,0))-DAY(T138)+1)+(G138*0.8)/DAY(EOMONTH(T138,0))*(DAY(T138)-1),2),IF(OR(AND(S138="入职",DAY(T138)=1),AND(S138="离职",T138=EOMONTH(T138,0))),G138,IF(OR(S138="离职",S138="入职"),ROUND(G138/21.75*_xlfn.XLOOKUP(B138,'202604考勤'!B:B,'202604考勤'!AI:AI,0),2),G138))))</f>
        <v>10000</v>
      </c>
      <c r="J138" s="301" t="s">
        <v>39</v>
      </c>
      <c r="K138" s="301" cm="1">
        <f t="array" ref="K138">ROUND(_xlfn.IFS(OR(J138="南京大学",J138="BOSS",J138="实习生",J138="人力劳务"),I138,J138="部门负责人",I138*0.6,J138="员工",I138*0.7),2)</f>
        <v>7000</v>
      </c>
      <c r="L138" s="301" cm="1">
        <f t="array" ref="L138">ROUND(_xlfn.IFS(OR(J138="南京大学",J138="BOSS",J138="实习生",J138="人力劳务"),I138*0,J138="部门负责人",I138*0.4,J138="员工",I138*0.3),2)</f>
        <v>3000</v>
      </c>
      <c r="M138" s="301" t="s">
        <v>40</v>
      </c>
      <c r="N138" s="301" cm="1">
        <f t="array" ref="N138">ROUND(_xlfn.IFS(M138="A",L138*1.5,M138="B",L138*1.2,M138="C",L138*1,M138="D",L138*0.8,M138="E",L138*0.6,M138="无等级",L138*0),2)</f>
        <v>3000</v>
      </c>
      <c r="O138" s="301">
        <f t="shared" si="16"/>
        <v>10000</v>
      </c>
      <c r="P138" s="301">
        <v>0</v>
      </c>
      <c r="Q138" s="301">
        <f t="shared" si="17"/>
        <v>10000</v>
      </c>
      <c r="R138" s="305">
        <f t="shared" si="18"/>
        <v>0</v>
      </c>
      <c r="S138" s="305"/>
      <c r="T138" s="304"/>
      <c r="U138" s="327"/>
      <c r="W138" s="91"/>
    </row>
    <row r="139" s="78" customFormat="1" customHeight="1" spans="1:23">
      <c r="A139" s="86">
        <f t="shared" si="13"/>
        <v>124</v>
      </c>
      <c r="B139" s="86" t="s">
        <v>158</v>
      </c>
      <c r="C139" s="231" t="s">
        <v>37</v>
      </c>
      <c r="D139" s="329">
        <v>45889</v>
      </c>
      <c r="E139" s="301">
        <v>10000</v>
      </c>
      <c r="F139" s="302">
        <f t="shared" si="14"/>
        <v>0</v>
      </c>
      <c r="G139" s="303">
        <v>10000</v>
      </c>
      <c r="H139" s="303">
        <f t="shared" si="15"/>
        <v>0</v>
      </c>
      <c r="I139" s="301">
        <f>IF(G139="120元/天",_xlfn.XLOOKUP(B139,'202604考勤'!B:B,'202604考勤'!AI:AI,"无")*120,IF(S139="转正",ROUND(G139/DAY(EOMONTH(T139,0))*(DAY(EOMONTH(T139,0))-DAY(T139)+1)+(G139*0.8)/DAY(EOMONTH(T139,0))*(DAY(T139)-1),2),IF(OR(AND(S139="入职",DAY(T139)=1),AND(S139="离职",T139=EOMONTH(T139,0))),G139,IF(OR(S139="离职",S139="入职"),ROUND(G139/21.75*_xlfn.XLOOKUP(B139,'202604考勤'!B:B,'202604考勤'!AI:AI,0),2),G139))))</f>
        <v>10000</v>
      </c>
      <c r="J139" s="301" t="s">
        <v>39</v>
      </c>
      <c r="K139" s="301" cm="1">
        <f t="array" ref="K139">ROUND(_xlfn.IFS(OR(J139="南京大学",J139="BOSS",J139="实习生",J139="人力劳务"),I139,J139="部门负责人",I139*0.6,J139="员工",I139*0.7),2)</f>
        <v>7000</v>
      </c>
      <c r="L139" s="301" cm="1">
        <f t="array" ref="L139">ROUND(_xlfn.IFS(OR(J139="南京大学",J139="BOSS",J139="实习生",J139="人力劳务"),I139*0,J139="部门负责人",I139*0.4,J139="员工",I139*0.3),2)</f>
        <v>3000</v>
      </c>
      <c r="M139" s="301" t="s">
        <v>40</v>
      </c>
      <c r="N139" s="301" cm="1">
        <f t="array" ref="N139">ROUND(_xlfn.IFS(M139="A",L139*1.5,M139="B",L139*1.2,M139="C",L139*1,M139="D",L139*0.8,M139="E",L139*0.6,M139="无等级",L139*0),2)</f>
        <v>3000</v>
      </c>
      <c r="O139" s="301">
        <f t="shared" si="16"/>
        <v>10000</v>
      </c>
      <c r="P139" s="301">
        <v>0</v>
      </c>
      <c r="Q139" s="301">
        <f t="shared" si="17"/>
        <v>10000</v>
      </c>
      <c r="R139" s="305">
        <f t="shared" si="18"/>
        <v>0</v>
      </c>
      <c r="S139" s="305"/>
      <c r="T139" s="304"/>
      <c r="U139" s="327"/>
      <c r="W139" s="91"/>
    </row>
    <row r="140" s="78" customFormat="1" customHeight="1" spans="1:23">
      <c r="A140" s="86">
        <f t="shared" si="13"/>
        <v>125</v>
      </c>
      <c r="B140" s="86" t="s">
        <v>159</v>
      </c>
      <c r="C140" s="231" t="s">
        <v>37</v>
      </c>
      <c r="D140" s="329">
        <v>45894</v>
      </c>
      <c r="E140" s="301">
        <v>10000</v>
      </c>
      <c r="F140" s="302">
        <f t="shared" si="14"/>
        <v>0</v>
      </c>
      <c r="G140" s="303">
        <v>10000</v>
      </c>
      <c r="H140" s="303">
        <f t="shared" si="15"/>
        <v>0</v>
      </c>
      <c r="I140" s="301">
        <f>IF(G140="120元/天",_xlfn.XLOOKUP(B140,'202604考勤'!B:B,'202604考勤'!AI:AI,"无")*120,IF(S140="转正",ROUND(G140/DAY(EOMONTH(T140,0))*(DAY(EOMONTH(T140,0))-DAY(T140)+1)+(G140*0.8)/DAY(EOMONTH(T140,0))*(DAY(T140)-1),2),IF(OR(AND(S140="入职",DAY(T140)=1),AND(S140="离职",T140=EOMONTH(T140,0))),G140,IF(OR(S140="离职",S140="入职"),ROUND(G140/21.75*_xlfn.XLOOKUP(B140,'202604考勤'!B:B,'202604考勤'!AI:AI,0),2),G140))))</f>
        <v>10000</v>
      </c>
      <c r="J140" s="301" t="s">
        <v>39</v>
      </c>
      <c r="K140" s="301" cm="1">
        <f t="array" ref="K140">ROUND(_xlfn.IFS(OR(J140="南京大学",J140="BOSS",J140="实习生",J140="人力劳务"),I140,J140="部门负责人",I140*0.6,J140="员工",I140*0.7),2)</f>
        <v>7000</v>
      </c>
      <c r="L140" s="301" cm="1">
        <f t="array" ref="L140">ROUND(_xlfn.IFS(OR(J140="南京大学",J140="BOSS",J140="实习生",J140="人力劳务"),I140*0,J140="部门负责人",I140*0.4,J140="员工",I140*0.3),2)</f>
        <v>3000</v>
      </c>
      <c r="M140" s="301" t="s">
        <v>40</v>
      </c>
      <c r="N140" s="301" cm="1">
        <f t="array" ref="N140">ROUND(_xlfn.IFS(M140="A",L140*1.5,M140="B",L140*1.2,M140="C",L140*1,M140="D",L140*0.8,M140="E",L140*0.6,M140="无等级",L140*0),2)</f>
        <v>3000</v>
      </c>
      <c r="O140" s="301">
        <f t="shared" si="16"/>
        <v>10000</v>
      </c>
      <c r="P140" s="301">
        <v>0</v>
      </c>
      <c r="Q140" s="301">
        <f t="shared" si="17"/>
        <v>10000</v>
      </c>
      <c r="R140" s="305">
        <f t="shared" si="18"/>
        <v>0</v>
      </c>
      <c r="S140" s="305"/>
      <c r="T140" s="304"/>
      <c r="U140" s="327"/>
      <c r="W140" s="91"/>
    </row>
    <row r="141" s="78" customFormat="1" customHeight="1" spans="1:23">
      <c r="A141" s="86">
        <f t="shared" si="13"/>
        <v>126</v>
      </c>
      <c r="B141" s="86" t="s">
        <v>160</v>
      </c>
      <c r="C141" s="231" t="s">
        <v>37</v>
      </c>
      <c r="D141" s="329">
        <v>45901</v>
      </c>
      <c r="E141" s="301">
        <v>10000</v>
      </c>
      <c r="F141" s="302">
        <f t="shared" si="14"/>
        <v>0</v>
      </c>
      <c r="G141" s="303">
        <v>10000</v>
      </c>
      <c r="H141" s="303">
        <f t="shared" si="15"/>
        <v>0</v>
      </c>
      <c r="I141" s="301">
        <f>IF(G141="120元/天",_xlfn.XLOOKUP(B141,'202604考勤'!B:B,'202604考勤'!AI:AI,"无")*120,IF(S141="转正",ROUND(G141/DAY(EOMONTH(T141,0))*(DAY(EOMONTH(T141,0))-DAY(T141)+1)+(G141*0.8)/DAY(EOMONTH(T141,0))*(DAY(T141)-1),2),IF(OR(AND(S141="入职",DAY(T141)=1),AND(S141="离职",T141=EOMONTH(T141,0))),G141,IF(OR(S141="离职",S141="入职"),ROUND(G141/21.75*_xlfn.XLOOKUP(B141,'202604考勤'!B:B,'202604考勤'!AI:AI,0),2),G141))))</f>
        <v>10000</v>
      </c>
      <c r="J141" s="301" t="s">
        <v>39</v>
      </c>
      <c r="K141" s="301" cm="1">
        <f t="array" ref="K141">ROUND(_xlfn.IFS(OR(J141="南京大学",J141="BOSS",J141="实习生",J141="人力劳务"),I141,J141="部门负责人",I141*0.6,J141="员工",I141*0.7),2)</f>
        <v>7000</v>
      </c>
      <c r="L141" s="301" cm="1">
        <f t="array" ref="L141">ROUND(_xlfn.IFS(OR(J141="南京大学",J141="BOSS",J141="实习生",J141="人力劳务"),I141*0,J141="部门负责人",I141*0.4,J141="员工",I141*0.3),2)</f>
        <v>3000</v>
      </c>
      <c r="M141" s="301" t="s">
        <v>40</v>
      </c>
      <c r="N141" s="301" cm="1">
        <f t="array" ref="N141">ROUND(_xlfn.IFS(M141="A",L141*1.5,M141="B",L141*1.2,M141="C",L141*1,M141="D",L141*0.8,M141="E",L141*0.6,M141="无等级",L141*0),2)</f>
        <v>3000</v>
      </c>
      <c r="O141" s="301">
        <f t="shared" si="16"/>
        <v>10000</v>
      </c>
      <c r="P141" s="301">
        <v>0</v>
      </c>
      <c r="Q141" s="301">
        <f t="shared" si="17"/>
        <v>10000</v>
      </c>
      <c r="R141" s="305">
        <f t="shared" si="18"/>
        <v>0</v>
      </c>
      <c r="S141" s="305"/>
      <c r="T141" s="304"/>
      <c r="U141" s="331"/>
      <c r="W141" s="91"/>
    </row>
    <row r="142" s="78" customFormat="1" customHeight="1" spans="1:23">
      <c r="A142" s="86">
        <f t="shared" si="13"/>
        <v>127</v>
      </c>
      <c r="B142" s="86" t="s">
        <v>161</v>
      </c>
      <c r="C142" s="231" t="s">
        <v>37</v>
      </c>
      <c r="D142" s="329">
        <v>45901</v>
      </c>
      <c r="E142" s="301">
        <v>10000</v>
      </c>
      <c r="F142" s="302">
        <f t="shared" si="14"/>
        <v>0</v>
      </c>
      <c r="G142" s="303">
        <v>10000</v>
      </c>
      <c r="H142" s="303">
        <f t="shared" si="15"/>
        <v>0</v>
      </c>
      <c r="I142" s="301">
        <f>IF(G142="120元/天",_xlfn.XLOOKUP(B142,'202604考勤'!B:B,'202604考勤'!AI:AI,"无")*120,IF(S142="转正",ROUND(G142/DAY(EOMONTH(T142,0))*(DAY(EOMONTH(T142,0))-DAY(T142)+1)+(G142*0.8)/DAY(EOMONTH(T142,0))*(DAY(T142)-1),2),IF(OR(AND(S142="入职",DAY(T142)=1),AND(S142="离职",T142=EOMONTH(T142,0))),G142,IF(OR(S142="离职",S142="入职"),ROUND(G142/21.75*_xlfn.XLOOKUP(B142,'202604考勤'!B:B,'202604考勤'!AI:AI,0),2),G142))))</f>
        <v>10000</v>
      </c>
      <c r="J142" s="301" t="s">
        <v>39</v>
      </c>
      <c r="K142" s="301" cm="1">
        <f t="array" ref="K142">ROUND(_xlfn.IFS(OR(J142="南京大学",J142="BOSS",J142="实习生",J142="人力劳务"),I142,J142="部门负责人",I142*0.6,J142="员工",I142*0.7),2)</f>
        <v>7000</v>
      </c>
      <c r="L142" s="301" cm="1">
        <f t="array" ref="L142">ROUND(_xlfn.IFS(OR(J142="南京大学",J142="BOSS",J142="实习生",J142="人力劳务"),I142*0,J142="部门负责人",I142*0.4,J142="员工",I142*0.3),2)</f>
        <v>3000</v>
      </c>
      <c r="M142" s="301" t="s">
        <v>40</v>
      </c>
      <c r="N142" s="301" cm="1">
        <f t="array" ref="N142">ROUND(_xlfn.IFS(M142="A",L142*1.5,M142="B",L142*1.2,M142="C",L142*1,M142="D",L142*0.8,M142="E",L142*0.6,M142="无等级",L142*0),2)</f>
        <v>3000</v>
      </c>
      <c r="O142" s="301">
        <f t="shared" si="16"/>
        <v>10000</v>
      </c>
      <c r="P142" s="301">
        <v>0</v>
      </c>
      <c r="Q142" s="301">
        <f t="shared" si="17"/>
        <v>10000</v>
      </c>
      <c r="R142" s="305">
        <f t="shared" si="18"/>
        <v>0</v>
      </c>
      <c r="S142" s="305"/>
      <c r="T142" s="304"/>
      <c r="U142" s="331"/>
      <c r="W142" s="91"/>
    </row>
    <row r="143" s="78" customFormat="1" customHeight="1" spans="1:23">
      <c r="A143" s="86">
        <f t="shared" si="13"/>
        <v>128</v>
      </c>
      <c r="B143" s="86" t="s">
        <v>162</v>
      </c>
      <c r="C143" s="231" t="s">
        <v>37</v>
      </c>
      <c r="D143" s="329">
        <v>45901</v>
      </c>
      <c r="E143" s="301">
        <v>10000</v>
      </c>
      <c r="F143" s="302">
        <f t="shared" si="14"/>
        <v>0</v>
      </c>
      <c r="G143" s="303">
        <v>10000</v>
      </c>
      <c r="H143" s="303">
        <f t="shared" si="15"/>
        <v>0</v>
      </c>
      <c r="I143" s="301">
        <f>IF(G143="120元/天",_xlfn.XLOOKUP(B143,'202604考勤'!B:B,'202604考勤'!AI:AI,"无")*120,IF(S143="转正",ROUND(G143/DAY(EOMONTH(T143,0))*(DAY(EOMONTH(T143,0))-DAY(T143)+1)+(G143*0.8)/DAY(EOMONTH(T143,0))*(DAY(T143)-1),2),IF(OR(AND(S143="入职",DAY(T143)=1),AND(S143="离职",T143=EOMONTH(T143,0))),G143,IF(OR(S143="离职",S143="入职"),ROUND(G143/21.75*_xlfn.XLOOKUP(B143,'202604考勤'!B:B,'202604考勤'!AI:AI,0),2),G143))))</f>
        <v>10000</v>
      </c>
      <c r="J143" s="301" t="s">
        <v>39</v>
      </c>
      <c r="K143" s="301" cm="1">
        <f t="array" ref="K143">ROUND(_xlfn.IFS(OR(J143="南京大学",J143="BOSS",J143="实习生",J143="人力劳务"),I143,J143="部门负责人",I143*0.6,J143="员工",I143*0.7),2)</f>
        <v>7000</v>
      </c>
      <c r="L143" s="301" cm="1">
        <f t="array" ref="L143">ROUND(_xlfn.IFS(OR(J143="南京大学",J143="BOSS",J143="实习生",J143="人力劳务"),I143*0,J143="部门负责人",I143*0.4,J143="员工",I143*0.3),2)</f>
        <v>3000</v>
      </c>
      <c r="M143" s="301" t="s">
        <v>40</v>
      </c>
      <c r="N143" s="301" cm="1">
        <f t="array" ref="N143">ROUND(_xlfn.IFS(M143="A",L143*1.5,M143="B",L143*1.2,M143="C",L143*1,M143="D",L143*0.8,M143="E",L143*0.6,M143="无等级",L143*0),2)</f>
        <v>3000</v>
      </c>
      <c r="O143" s="301">
        <f t="shared" si="16"/>
        <v>10000</v>
      </c>
      <c r="P143" s="301">
        <v>0</v>
      </c>
      <c r="Q143" s="301">
        <f t="shared" si="17"/>
        <v>10000</v>
      </c>
      <c r="R143" s="305">
        <f t="shared" si="18"/>
        <v>0</v>
      </c>
      <c r="S143" s="305"/>
      <c r="T143" s="304"/>
      <c r="U143" s="331"/>
      <c r="W143" s="91"/>
    </row>
    <row r="144" s="78" customFormat="1" customHeight="1" spans="1:23">
      <c r="A144" s="86">
        <f t="shared" ref="A144:A190" si="19">ROW(A144)-15</f>
        <v>129</v>
      </c>
      <c r="B144" s="86" t="s">
        <v>163</v>
      </c>
      <c r="C144" s="231" t="s">
        <v>37</v>
      </c>
      <c r="D144" s="329">
        <v>45910</v>
      </c>
      <c r="E144" s="301">
        <v>10000</v>
      </c>
      <c r="F144" s="302">
        <f t="shared" si="14"/>
        <v>0</v>
      </c>
      <c r="G144" s="303">
        <v>10000</v>
      </c>
      <c r="H144" s="303">
        <f t="shared" si="15"/>
        <v>0</v>
      </c>
      <c r="I144" s="301">
        <f>IF(G144="120元/天",_xlfn.XLOOKUP(B144,'202604考勤'!B:B,'202604考勤'!AI:AI,"无")*120,IF(S144="转正",ROUND(G144/DAY(EOMONTH(T144,0))*(DAY(EOMONTH(T144,0))-DAY(T144)+1)+(G144*0.8)/DAY(EOMONTH(T144,0))*(DAY(T144)-1),2),IF(OR(AND(S144="入职",DAY(T144)=1),AND(S144="离职",T144=EOMONTH(T144,0))),G144,IF(OR(S144="离职",S144="入职"),ROUND(G144/21.75*_xlfn.XLOOKUP(B144,'202604考勤'!B:B,'202604考勤'!AI:AI,0),2),G144))))</f>
        <v>10000</v>
      </c>
      <c r="J144" s="301" t="s">
        <v>39</v>
      </c>
      <c r="K144" s="301" cm="1">
        <f t="array" ref="K144">ROUND(_xlfn.IFS(OR(J144="南京大学",J144="BOSS",J144="实习生",J144="人力劳务"),I144,J144="部门负责人",I144*0.6,J144="员工",I144*0.7),2)</f>
        <v>7000</v>
      </c>
      <c r="L144" s="301" cm="1">
        <f t="array" ref="L144">ROUND(_xlfn.IFS(OR(J144="南京大学",J144="BOSS",J144="实习生",J144="人力劳务"),I144*0,J144="部门负责人",I144*0.4,J144="员工",I144*0.3),2)</f>
        <v>3000</v>
      </c>
      <c r="M144" s="301" t="s">
        <v>40</v>
      </c>
      <c r="N144" s="301" cm="1">
        <f t="array" ref="N144">ROUND(_xlfn.IFS(M144="A",L144*1.5,M144="B",L144*1.2,M144="C",L144*1,M144="D",L144*0.8,M144="E",L144*0.6,M144="无等级",L144*0),2)</f>
        <v>3000</v>
      </c>
      <c r="O144" s="301">
        <f t="shared" si="16"/>
        <v>10000</v>
      </c>
      <c r="P144" s="301">
        <v>0</v>
      </c>
      <c r="Q144" s="301">
        <f t="shared" si="17"/>
        <v>10000</v>
      </c>
      <c r="R144" s="305">
        <f t="shared" si="18"/>
        <v>0</v>
      </c>
      <c r="S144" s="305"/>
      <c r="T144" s="304"/>
      <c r="U144" s="331"/>
      <c r="W144" s="91"/>
    </row>
    <row r="145" s="78" customFormat="1" customHeight="1" spans="1:23">
      <c r="A145" s="86">
        <f t="shared" si="19"/>
        <v>130</v>
      </c>
      <c r="B145" s="86" t="s">
        <v>164</v>
      </c>
      <c r="C145" s="231" t="s">
        <v>37</v>
      </c>
      <c r="D145" s="329">
        <v>45918</v>
      </c>
      <c r="E145" s="301">
        <v>10000</v>
      </c>
      <c r="F145" s="302">
        <f t="shared" si="14"/>
        <v>0</v>
      </c>
      <c r="G145" s="303">
        <v>10000</v>
      </c>
      <c r="H145" s="303">
        <f t="shared" si="15"/>
        <v>0</v>
      </c>
      <c r="I145" s="301">
        <f>IF(G145="120元/天",_xlfn.XLOOKUP(B145,'202604考勤'!B:B,'202604考勤'!AI:AI,"无")*120,IF(S145="转正",ROUND(G145/DAY(EOMONTH(T145,0))*(DAY(EOMONTH(T145,0))-DAY(T145)+1)+(G145*0.8)/DAY(EOMONTH(T145,0))*(DAY(T145)-1),2),IF(OR(AND(S145="入职",DAY(T145)=1),AND(S145="离职",T145=EOMONTH(T145,0))),G145,IF(OR(S145="离职",S145="入职"),ROUND(G145/21.75*_xlfn.XLOOKUP(B145,'202604考勤'!B:B,'202604考勤'!AI:AI,0),2),G145))))</f>
        <v>10000</v>
      </c>
      <c r="J145" s="301" t="s">
        <v>39</v>
      </c>
      <c r="K145" s="301" cm="1">
        <f t="array" ref="K145">ROUND(_xlfn.IFS(OR(J145="南京大学",J145="BOSS",J145="实习生",J145="人力劳务"),I145,J145="部门负责人",I145*0.6,J145="员工",I145*0.7),2)</f>
        <v>7000</v>
      </c>
      <c r="L145" s="301" cm="1">
        <f t="array" ref="L145">ROUND(_xlfn.IFS(OR(J145="南京大学",J145="BOSS",J145="实习生",J145="人力劳务"),I145*0,J145="部门负责人",I145*0.4,J145="员工",I145*0.3),2)</f>
        <v>3000</v>
      </c>
      <c r="M145" s="301" t="s">
        <v>40</v>
      </c>
      <c r="N145" s="301" cm="1">
        <f t="array" ref="N145">ROUND(_xlfn.IFS(M145="A",L145*1.5,M145="B",L145*1.2,M145="C",L145*1,M145="D",L145*0.8,M145="E",L145*0.6,M145="无等级",L145*0),2)</f>
        <v>3000</v>
      </c>
      <c r="O145" s="301">
        <f t="shared" si="16"/>
        <v>10000</v>
      </c>
      <c r="P145" s="301">
        <v>0</v>
      </c>
      <c r="Q145" s="301">
        <f t="shared" si="17"/>
        <v>10000</v>
      </c>
      <c r="R145" s="305">
        <f t="shared" si="18"/>
        <v>0</v>
      </c>
      <c r="S145" s="305"/>
      <c r="T145" s="304"/>
      <c r="U145" s="331"/>
      <c r="W145" s="91"/>
    </row>
    <row r="146" s="78" customFormat="1" customHeight="1" spans="1:23">
      <c r="A146" s="86">
        <f t="shared" si="19"/>
        <v>131</v>
      </c>
      <c r="B146" s="86" t="s">
        <v>165</v>
      </c>
      <c r="C146" s="231" t="s">
        <v>37</v>
      </c>
      <c r="D146" s="332">
        <v>45939</v>
      </c>
      <c r="E146" s="301">
        <v>10000</v>
      </c>
      <c r="F146" s="302">
        <f t="shared" si="14"/>
        <v>0</v>
      </c>
      <c r="G146" s="303">
        <v>10000</v>
      </c>
      <c r="H146" s="303">
        <f t="shared" si="15"/>
        <v>0</v>
      </c>
      <c r="I146" s="301">
        <f>IF(G146="120元/天",_xlfn.XLOOKUP(B146,'202604考勤'!B:B,'202604考勤'!AI:AI,"无")*120,IF(S146="转正",ROUND(G146/DAY(EOMONTH(T146,0))*(DAY(EOMONTH(T146,0))-DAY(T146)+1)+(G146*0.8)/DAY(EOMONTH(T146,0))*(DAY(T146)-1),2),IF(OR(AND(S146="入职",DAY(T146)=1),AND(S146="离职",T146=EOMONTH(T146,0))),G146,IF(OR(S146="离职",S146="入职"),ROUND(G146/21.75*_xlfn.XLOOKUP(B146,'202604考勤'!B:B,'202604考勤'!AI:AI,0),2),G146))))</f>
        <v>10000</v>
      </c>
      <c r="J146" s="301" t="s">
        <v>39</v>
      </c>
      <c r="K146" s="301" cm="1">
        <f t="array" ref="K146">ROUND(_xlfn.IFS(OR(J146="南京大学",J146="BOSS",J146="实习生",J146="人力劳务"),I146,J146="部门负责人",I146*0.6,J146="员工",I146*0.7),2)</f>
        <v>7000</v>
      </c>
      <c r="L146" s="301" cm="1">
        <f t="array" ref="L146">ROUND(_xlfn.IFS(OR(J146="南京大学",J146="BOSS",J146="实习生",J146="人力劳务"),I146*0,J146="部门负责人",I146*0.4,J146="员工",I146*0.3),2)</f>
        <v>3000</v>
      </c>
      <c r="M146" s="301" t="s">
        <v>40</v>
      </c>
      <c r="N146" s="301" cm="1">
        <f t="array" ref="N146">ROUND(_xlfn.IFS(M146="A",L146*1.5,M146="B",L146*1.2,M146="C",L146*1,M146="D",L146*0.8,M146="E",L146*0.6,M146="无等级",L146*0),2)</f>
        <v>3000</v>
      </c>
      <c r="O146" s="301">
        <f t="shared" si="16"/>
        <v>10000</v>
      </c>
      <c r="P146" s="301">
        <v>0</v>
      </c>
      <c r="Q146" s="301">
        <f t="shared" si="17"/>
        <v>10000</v>
      </c>
      <c r="R146" s="305">
        <f t="shared" si="18"/>
        <v>0</v>
      </c>
      <c r="S146" s="305"/>
      <c r="T146" s="304"/>
      <c r="U146" s="331"/>
      <c r="W146" s="91"/>
    </row>
    <row r="147" s="78" customFormat="1" customHeight="1" spans="1:23">
      <c r="A147" s="86">
        <f t="shared" si="19"/>
        <v>132</v>
      </c>
      <c r="B147" s="86" t="s">
        <v>166</v>
      </c>
      <c r="C147" s="330" t="s">
        <v>37</v>
      </c>
      <c r="D147" s="332">
        <v>45992</v>
      </c>
      <c r="E147" s="301">
        <v>10000</v>
      </c>
      <c r="F147" s="302">
        <f t="shared" si="14"/>
        <v>0</v>
      </c>
      <c r="G147" s="303">
        <v>10000</v>
      </c>
      <c r="H147" s="303">
        <f t="shared" si="15"/>
        <v>6781.61</v>
      </c>
      <c r="I147" s="301">
        <f>IF(G147="120元/天",_xlfn.XLOOKUP(B147,'202604考勤'!B:B,'202604考勤'!AI:AI,"无")*120,IF(S147="转正",ROUND(G147/DAY(EOMONTH(T147,0))*(DAY(EOMONTH(T147,0))-DAY(T147)+1)+(G147*0.8)/DAY(EOMONTH(T147,0))*(DAY(T147)-1),2),IF(OR(AND(S147="入职",DAY(T147)=1),AND(S147="离职",T147=EOMONTH(T147,0))),G147,IF(OR(S147="离职",S147="入职"),ROUND(G147/21.75*_xlfn.XLOOKUP(B147,'202604考勤'!B:B,'202604考勤'!AI:AI,0),2),G147))))</f>
        <v>3218.39</v>
      </c>
      <c r="J147" s="301" t="s">
        <v>39</v>
      </c>
      <c r="K147" s="301" cm="1">
        <f t="array" ref="K147">ROUND(_xlfn.IFS(OR(J147="南京大学",J147="BOSS",J147="实习生",J147="人力劳务"),I147,J147="部门负责人",I147*0.6,J147="员工",I147*0.7),2)</f>
        <v>2252.87</v>
      </c>
      <c r="L147" s="301" cm="1">
        <f t="array" ref="L147">ROUND(_xlfn.IFS(OR(J147="南京大学",J147="BOSS",J147="实习生",J147="人力劳务"),I147*0,J147="部门负责人",I147*0.4,J147="员工",I147*0.3),2)</f>
        <v>965.52</v>
      </c>
      <c r="M147" s="301" t="s">
        <v>40</v>
      </c>
      <c r="N147" s="301" cm="1">
        <f t="array" ref="N147">ROUND(_xlfn.IFS(M147="A",L147*1.5,M147="B",L147*1.2,M147="C",L147*1,M147="D",L147*0.8,M147="E",L147*0.6,M147="无等级",L147*0),2)</f>
        <v>965.52</v>
      </c>
      <c r="O147" s="301">
        <f t="shared" si="16"/>
        <v>3218.39</v>
      </c>
      <c r="P147" s="301">
        <v>0</v>
      </c>
      <c r="Q147" s="301">
        <f t="shared" si="17"/>
        <v>3218.39</v>
      </c>
      <c r="R147" s="305">
        <f t="shared" si="18"/>
        <v>0</v>
      </c>
      <c r="S147" s="305" t="s">
        <v>109</v>
      </c>
      <c r="T147" s="324">
        <v>46124</v>
      </c>
      <c r="U147" s="331"/>
      <c r="W147" s="91"/>
    </row>
    <row r="148" s="78" customFormat="1" customHeight="1" spans="1:23">
      <c r="A148" s="86">
        <f t="shared" si="19"/>
        <v>133</v>
      </c>
      <c r="B148" s="86" t="s">
        <v>167</v>
      </c>
      <c r="C148" s="330" t="s">
        <v>37</v>
      </c>
      <c r="D148" s="332">
        <v>46009</v>
      </c>
      <c r="E148" s="301">
        <v>10000</v>
      </c>
      <c r="F148" s="302">
        <f t="shared" si="14"/>
        <v>0</v>
      </c>
      <c r="G148" s="303">
        <v>10000</v>
      </c>
      <c r="H148" s="303">
        <f t="shared" si="15"/>
        <v>0</v>
      </c>
      <c r="I148" s="301">
        <f>IF(G148="120元/天",_xlfn.XLOOKUP(B148,'202604考勤'!B:B,'202604考勤'!AI:AI,"无")*120,IF(S148="转正",ROUND(G148/DAY(EOMONTH(T148,0))*(DAY(EOMONTH(T148,0))-DAY(T148)+1)+(G148*0.8)/DAY(EOMONTH(T148,0))*(DAY(T148)-1),2),IF(OR(AND(S148="入职",DAY(T148)=1),AND(S148="离职",T148=EOMONTH(T148,0))),G148,IF(OR(S148="离职",S148="入职"),ROUND(G148/21.75*_xlfn.XLOOKUP(B148,'202604考勤'!B:B,'202604考勤'!AI:AI,0),2),G148))))</f>
        <v>10000</v>
      </c>
      <c r="J148" s="301" t="s">
        <v>39</v>
      </c>
      <c r="K148" s="301" cm="1">
        <f t="array" ref="K148">ROUND(_xlfn.IFS(OR(J148="南京大学",J148="BOSS",J148="实习生",J148="人力劳务"),I148,J148="部门负责人",I148*0.6,J148="员工",I148*0.7),2)</f>
        <v>7000</v>
      </c>
      <c r="L148" s="301" cm="1">
        <f t="array" ref="L148">ROUND(_xlfn.IFS(OR(J148="南京大学",J148="BOSS",J148="实习生",J148="人力劳务"),I148*0,J148="部门负责人",I148*0.4,J148="员工",I148*0.3),2)</f>
        <v>3000</v>
      </c>
      <c r="M148" s="301" t="s">
        <v>40</v>
      </c>
      <c r="N148" s="301" cm="1">
        <f t="array" ref="N148">ROUND(_xlfn.IFS(M148="A",L148*1.5,M148="B",L148*1.2,M148="C",L148*1,M148="D",L148*0.8,M148="E",L148*0.6,M148="无等级",L148*0),2)</f>
        <v>3000</v>
      </c>
      <c r="O148" s="301">
        <f t="shared" si="16"/>
        <v>10000</v>
      </c>
      <c r="P148" s="301">
        <v>0</v>
      </c>
      <c r="Q148" s="301">
        <f t="shared" si="17"/>
        <v>10000</v>
      </c>
      <c r="R148" s="305">
        <f t="shared" si="18"/>
        <v>0</v>
      </c>
      <c r="S148" s="305"/>
      <c r="T148" s="304"/>
      <c r="U148" s="331"/>
      <c r="W148" s="91"/>
    </row>
    <row r="149" s="78" customFormat="1" customHeight="1" spans="1:23">
      <c r="A149" s="86">
        <f t="shared" si="19"/>
        <v>134</v>
      </c>
      <c r="B149" s="86" t="s">
        <v>168</v>
      </c>
      <c r="C149" s="330" t="s">
        <v>37</v>
      </c>
      <c r="D149" s="332">
        <v>46013</v>
      </c>
      <c r="E149" s="301">
        <v>10000</v>
      </c>
      <c r="F149" s="302">
        <f t="shared" si="14"/>
        <v>0</v>
      </c>
      <c r="G149" s="303">
        <v>10000</v>
      </c>
      <c r="H149" s="303">
        <f t="shared" si="15"/>
        <v>0</v>
      </c>
      <c r="I149" s="301">
        <f>IF(G149="120元/天",_xlfn.XLOOKUP(B149,'202604考勤'!B:B,'202604考勤'!AI:AI,"无")*120,IF(S149="转正",ROUND(G149/DAY(EOMONTH(T149,0))*(DAY(EOMONTH(T149,0))-DAY(T149)+1)+(G149*0.8)/DAY(EOMONTH(T149,0))*(DAY(T149)-1),2),IF(OR(AND(S149="入职",DAY(T149)=1),AND(S149="离职",T149=EOMONTH(T149,0))),G149,IF(OR(S149="离职",S149="入职"),ROUND(G149/21.75*_xlfn.XLOOKUP(B149,'202604考勤'!B:B,'202604考勤'!AI:AI,0),2),G149))))</f>
        <v>10000</v>
      </c>
      <c r="J149" s="301" t="s">
        <v>39</v>
      </c>
      <c r="K149" s="301" cm="1">
        <f t="array" ref="K149">ROUND(_xlfn.IFS(OR(J149="南京大学",J149="BOSS",J149="实习生",J149="人力劳务"),I149,J149="部门负责人",I149*0.6,J149="员工",I149*0.7),2)</f>
        <v>7000</v>
      </c>
      <c r="L149" s="301" cm="1">
        <f t="array" ref="L149">ROUND(_xlfn.IFS(OR(J149="南京大学",J149="BOSS",J149="实习生",J149="人力劳务"),I149*0,J149="部门负责人",I149*0.4,J149="员工",I149*0.3),2)</f>
        <v>3000</v>
      </c>
      <c r="M149" s="301" t="s">
        <v>40</v>
      </c>
      <c r="N149" s="301" cm="1">
        <f t="array" ref="N149">ROUND(_xlfn.IFS(M149="A",L149*1.5,M149="B",L149*1.2,M149="C",L149*1,M149="D",L149*0.8,M149="E",L149*0.6,M149="无等级",L149*0),2)</f>
        <v>3000</v>
      </c>
      <c r="O149" s="301">
        <f t="shared" si="16"/>
        <v>10000</v>
      </c>
      <c r="P149" s="301">
        <v>0</v>
      </c>
      <c r="Q149" s="301">
        <f t="shared" si="17"/>
        <v>10000</v>
      </c>
      <c r="R149" s="305">
        <f t="shared" si="18"/>
        <v>0</v>
      </c>
      <c r="S149" s="305"/>
      <c r="T149" s="304"/>
      <c r="U149" s="331"/>
      <c r="W149" s="91"/>
    </row>
    <row r="150" s="78" customFormat="1" customHeight="1" spans="1:23">
      <c r="A150" s="86">
        <f t="shared" si="19"/>
        <v>135</v>
      </c>
      <c r="B150" s="86" t="s">
        <v>169</v>
      </c>
      <c r="C150" s="330" t="s">
        <v>22</v>
      </c>
      <c r="D150" s="332">
        <v>46020</v>
      </c>
      <c r="E150" s="301" t="s">
        <v>170</v>
      </c>
      <c r="F150" s="302">
        <v>0</v>
      </c>
      <c r="G150" s="303" t="s">
        <v>170</v>
      </c>
      <c r="H150" s="303">
        <v>0</v>
      </c>
      <c r="I150" s="301">
        <f>IF(G150="120元/天",_xlfn.XLOOKUP(B150,'202604考勤'!B:B,'202604考勤'!AI:AI,"无")*120,IF(S150="转正",ROUND(G150/DAY(EOMONTH(T150,0))*(DAY(EOMONTH(T150,0))-DAY(T150)+1)+(G150*0.8)/DAY(EOMONTH(T150,0))*(DAY(T150)-1),2),IF(OR(AND(S150="入职",DAY(T150)=1),AND(S150="离职",T150=EOMONTH(T150,0))),G150,IF(OR(S150="离职",S150="入职"),ROUND(G150/21.75*_xlfn.XLOOKUP(B150,'202604考勤'!B:B,'202604考勤'!AI:AI,0),2),G150))))</f>
        <v>2520</v>
      </c>
      <c r="J150" s="301" t="s">
        <v>171</v>
      </c>
      <c r="K150" s="301" cm="1">
        <f t="array" ref="K150">ROUND(_xlfn.IFS(OR(J150="南京大学",J150="BOSS",J150="实习生",J150="人力劳务"),I150,J150="部门负责人",I150*0.6,J150="员工",I150*0.7),2)</f>
        <v>2520</v>
      </c>
      <c r="L150" s="301" cm="1">
        <f t="array" ref="L150">ROUND(_xlfn.IFS(OR(J150="南京大学",J150="BOSS",J150="实习生",J150="人力劳务"),I150*0,J150="部门负责人",I150*0.4,J150="员工",I150*0.3),2)</f>
        <v>0</v>
      </c>
      <c r="M150" s="301" t="s">
        <v>24</v>
      </c>
      <c r="N150" s="301" cm="1">
        <f t="array" ref="N150">ROUND(_xlfn.IFS(M150="A",L150*1.5,M150="B",L150*1.2,M150="C",L150*1,M150="D",L150*0.8,M150="E",L150*0.6,M150="无等级",L150*0),2)</f>
        <v>0</v>
      </c>
      <c r="O150" s="301">
        <f t="shared" si="16"/>
        <v>2520</v>
      </c>
      <c r="P150" s="301">
        <v>0</v>
      </c>
      <c r="Q150" s="301">
        <f t="shared" si="17"/>
        <v>2520</v>
      </c>
      <c r="R150" s="305">
        <f t="shared" si="18"/>
        <v>0</v>
      </c>
      <c r="S150" s="305"/>
      <c r="T150" s="304">
        <v>21</v>
      </c>
      <c r="U150" s="333"/>
      <c r="W150" s="91"/>
    </row>
    <row r="151" s="78" customFormat="1" customHeight="1" spans="1:23">
      <c r="A151" s="86">
        <f t="shared" si="19"/>
        <v>136</v>
      </c>
      <c r="B151" s="86" t="s">
        <v>172</v>
      </c>
      <c r="C151" s="330" t="s">
        <v>22</v>
      </c>
      <c r="D151" s="332">
        <v>46021</v>
      </c>
      <c r="E151" s="301" t="s">
        <v>170</v>
      </c>
      <c r="F151" s="302">
        <v>0</v>
      </c>
      <c r="G151" s="303" t="s">
        <v>170</v>
      </c>
      <c r="H151" s="303">
        <v>0</v>
      </c>
      <c r="I151" s="301">
        <f>IF(G151="120元/天",_xlfn.XLOOKUP(B151,'202604考勤'!B:B,'202604考勤'!AI:AI,"无")*120,IF(S151="转正",ROUND(G151/DAY(EOMONTH(T151,0))*(DAY(EOMONTH(T151,0))-DAY(T151)+1)+(G151*0.8)/DAY(EOMONTH(T151,0))*(DAY(T151)-1),2),IF(OR(AND(S151="入职",DAY(T151)=1),AND(S151="离职",T151=EOMONTH(T151,0))),G151,IF(OR(S151="离职",S151="入职"),ROUND(G151/21.75*_xlfn.XLOOKUP(B151,'202604考勤'!B:B,'202604考勤'!AI:AI,0),2),G151))))</f>
        <v>840</v>
      </c>
      <c r="J151" s="301" t="s">
        <v>171</v>
      </c>
      <c r="K151" s="301" cm="1">
        <f t="array" ref="K151">ROUND(_xlfn.IFS(OR(J151="南京大学",J151="BOSS",J151="实习生",J151="人力劳务"),I151,J151="部门负责人",I151*0.6,J151="员工",I151*0.7),2)</f>
        <v>840</v>
      </c>
      <c r="L151" s="301" cm="1">
        <f t="array" ref="L151">ROUND(_xlfn.IFS(OR(J151="南京大学",J151="BOSS",J151="实习生",J151="人力劳务"),I151*0,J151="部门负责人",I151*0.4,J151="员工",I151*0.3),2)</f>
        <v>0</v>
      </c>
      <c r="M151" s="301" t="s">
        <v>24</v>
      </c>
      <c r="N151" s="301" cm="1">
        <f t="array" ref="N151">ROUND(_xlfn.IFS(M151="A",L151*1.5,M151="B",L151*1.2,M151="C",L151*1,M151="D",L151*0.8,M151="E",L151*0.6,M151="无等级",L151*0),2)</f>
        <v>0</v>
      </c>
      <c r="O151" s="301">
        <f t="shared" si="16"/>
        <v>840</v>
      </c>
      <c r="P151" s="301">
        <v>0</v>
      </c>
      <c r="Q151" s="301">
        <f t="shared" si="17"/>
        <v>840</v>
      </c>
      <c r="R151" s="305">
        <f t="shared" si="18"/>
        <v>0</v>
      </c>
      <c r="S151" s="305" t="s">
        <v>109</v>
      </c>
      <c r="T151" s="324">
        <v>46125</v>
      </c>
      <c r="U151" s="325"/>
      <c r="W151" s="91"/>
    </row>
    <row r="152" s="48" customFormat="1" customHeight="1" spans="1:23">
      <c r="A152" s="86">
        <f t="shared" si="19"/>
        <v>137</v>
      </c>
      <c r="B152" s="86" t="s">
        <v>173</v>
      </c>
      <c r="C152" s="330" t="s">
        <v>37</v>
      </c>
      <c r="D152" s="332">
        <v>46030</v>
      </c>
      <c r="E152" s="301">
        <v>10000</v>
      </c>
      <c r="F152" s="302">
        <f t="shared" ref="F152:F168" si="20">E152-G152</f>
        <v>0</v>
      </c>
      <c r="G152" s="303">
        <v>10000</v>
      </c>
      <c r="H152" s="303">
        <f t="shared" ref="H152:H168" si="21">G152-I152</f>
        <v>466.67</v>
      </c>
      <c r="I152" s="301">
        <f>IF(G152="120元/天",_xlfn.XLOOKUP(B152,'202604考勤'!B:B,'202604考勤'!AI:AI,"无")*120,IF(S152="转正",ROUND(G152/DAY(EOMONTH(T152,0))*(DAY(EOMONTH(T152,0))-DAY(T152)+1)+(G152*0.8)/DAY(EOMONTH(T152,0))*(DAY(T152)-1),2),IF(OR(AND(S152="入职",DAY(T152)=1),AND(S152="离职",T152=EOMONTH(T152,0))),G152,IF(OR(S152="离职",S152="入职"),ROUND(G152/21.75*_xlfn.XLOOKUP(B152,'202604考勤'!B:B,'202604考勤'!AI:AI,0),2),G152))))</f>
        <v>9533.33</v>
      </c>
      <c r="J152" s="301" t="s">
        <v>39</v>
      </c>
      <c r="K152" s="301" cm="1">
        <f t="array" ref="K152">ROUND(_xlfn.IFS(OR(J152="南京大学",J152="BOSS",J152="实习生",J152="人力劳务"),I152,J152="部门负责人",I152*0.6,J152="员工",I152*0.7),2)</f>
        <v>6673.33</v>
      </c>
      <c r="L152" s="301" cm="1">
        <f t="array" ref="L152">ROUND(_xlfn.IFS(OR(J152="南京大学",J152="BOSS",J152="实习生",J152="人力劳务"),I152*0,J152="部门负责人",I152*0.4,J152="员工",I152*0.3),2)</f>
        <v>2860</v>
      </c>
      <c r="M152" s="301" t="s">
        <v>40</v>
      </c>
      <c r="N152" s="301" cm="1">
        <f t="array" ref="N152">ROUND(_xlfn.IFS(M152="A",L152*1.5,M152="B",L152*1.2,M152="C",L152*1,M152="D",L152*0.8,M152="E",L152*0.6,M152="无等级",L152*0),2)</f>
        <v>2860</v>
      </c>
      <c r="O152" s="301">
        <f t="shared" si="16"/>
        <v>9533.33</v>
      </c>
      <c r="P152" s="301">
        <v>0</v>
      </c>
      <c r="Q152" s="301">
        <f t="shared" si="17"/>
        <v>9533.33</v>
      </c>
      <c r="R152" s="305">
        <f t="shared" si="18"/>
        <v>0</v>
      </c>
      <c r="S152" s="305" t="s">
        <v>174</v>
      </c>
      <c r="T152" s="324">
        <v>46120</v>
      </c>
      <c r="U152" s="293"/>
      <c r="W152" s="91"/>
    </row>
    <row r="153" s="48" customFormat="1" customHeight="1" spans="1:23">
      <c r="A153" s="86">
        <f t="shared" si="19"/>
        <v>138</v>
      </c>
      <c r="B153" s="86" t="s">
        <v>175</v>
      </c>
      <c r="C153" s="330" t="s">
        <v>37</v>
      </c>
      <c r="D153" s="332">
        <v>46034</v>
      </c>
      <c r="E153" s="301">
        <v>10000</v>
      </c>
      <c r="F153" s="302">
        <f t="shared" si="20"/>
        <v>0</v>
      </c>
      <c r="G153" s="303">
        <v>10000</v>
      </c>
      <c r="H153" s="303">
        <f t="shared" si="21"/>
        <v>0</v>
      </c>
      <c r="I153" s="301">
        <f>IF(G153="120元/天",_xlfn.XLOOKUP(B153,'202604考勤'!B:B,'202604考勤'!AI:AI,"无")*120,IF(S153="转正",ROUND(G153/DAY(EOMONTH(T153,0))*(DAY(EOMONTH(T153,0))-DAY(T153)+1)+(G153*0.8)/DAY(EOMONTH(T153,0))*(DAY(T153)-1),2),IF(OR(AND(S153="入职",DAY(T153)=1),AND(S153="离职",T153=EOMONTH(T153,0))),G153,IF(OR(S153="离职",S153="入职"),ROUND(G153/21.75*_xlfn.XLOOKUP(B153,'202604考勤'!B:B,'202604考勤'!AI:AI,0),2),G153))))</f>
        <v>10000</v>
      </c>
      <c r="J153" s="301" t="s">
        <v>39</v>
      </c>
      <c r="K153" s="301" cm="1">
        <f t="array" ref="K153">ROUND(_xlfn.IFS(OR(J153="南京大学",J153="BOSS",J153="实习生",J153="人力劳务"),I153,J153="部门负责人",I153*0.6,J153="员工",I153*0.7),2)</f>
        <v>7000</v>
      </c>
      <c r="L153" s="301" cm="1">
        <f t="array" ref="L153">ROUND(_xlfn.IFS(OR(J153="南京大学",J153="BOSS",J153="实习生",J153="人力劳务"),I153*0,J153="部门负责人",I153*0.4,J153="员工",I153*0.3),2)</f>
        <v>3000</v>
      </c>
      <c r="M153" s="301" t="s">
        <v>70</v>
      </c>
      <c r="N153" s="301" cm="1">
        <f t="array" ref="N153">ROUND(_xlfn.IFS(M153="A",L153*1.5,M153="B",L153*1.2,M153="C",L153*1,M153="D",L153*0.8,M153="E",L153*0.6,M153="无等级",L153*0),2)</f>
        <v>2400</v>
      </c>
      <c r="O153" s="301">
        <f t="shared" si="16"/>
        <v>9400</v>
      </c>
      <c r="P153" s="301">
        <v>0</v>
      </c>
      <c r="Q153" s="301">
        <f t="shared" si="17"/>
        <v>9400</v>
      </c>
      <c r="R153" s="305">
        <f t="shared" si="18"/>
        <v>-600</v>
      </c>
      <c r="S153" s="305"/>
      <c r="T153" s="324"/>
      <c r="U153" s="293"/>
      <c r="W153" s="91"/>
    </row>
    <row r="154" s="32" customFormat="1" customHeight="1" spans="1:23">
      <c r="A154" s="86">
        <f t="shared" si="19"/>
        <v>139</v>
      </c>
      <c r="B154" s="86" t="s">
        <v>176</v>
      </c>
      <c r="C154" s="330" t="s">
        <v>37</v>
      </c>
      <c r="D154" s="334">
        <v>46054</v>
      </c>
      <c r="E154" s="301">
        <v>10000</v>
      </c>
      <c r="F154" s="302">
        <f t="shared" si="20"/>
        <v>0</v>
      </c>
      <c r="G154" s="303">
        <v>10000</v>
      </c>
      <c r="H154" s="303">
        <f t="shared" si="21"/>
        <v>0</v>
      </c>
      <c r="I154" s="301">
        <f>IF(G154="120元/天",_xlfn.XLOOKUP(B154,'202604考勤'!B:B,'202604考勤'!AI:AI,"无")*120,IF(S154="转正",ROUND(G154/DAY(EOMONTH(T154,0))*(DAY(EOMONTH(T154,0))-DAY(T154)+1)+(G154*0.8)/DAY(EOMONTH(T154,0))*(DAY(T154)-1),2),IF(OR(AND(S154="入职",DAY(T154)=1),AND(S154="离职",T154=EOMONTH(T154,0))),G154,IF(OR(S154="离职",S154="入职"),ROUND(G154/21.75*_xlfn.XLOOKUP(B154,'202604考勤'!B:B,'202604考勤'!AI:AI,0),2),G154))))</f>
        <v>10000</v>
      </c>
      <c r="J154" s="301" t="s">
        <v>39</v>
      </c>
      <c r="K154" s="301" cm="1">
        <f t="array" ref="K154">ROUND(_xlfn.IFS(OR(J154="南京大学",J154="BOSS",J154="实习生",J154="人力劳务"),I154,J154="部门负责人",I154*0.6,J154="员工",I154*0.7),2)</f>
        <v>7000</v>
      </c>
      <c r="L154" s="301" cm="1">
        <f t="array" ref="L154">ROUND(_xlfn.IFS(OR(J154="南京大学",J154="BOSS",J154="实习生",J154="人力劳务"),I154*0,J154="部门负责人",I154*0.4,J154="员工",I154*0.3),2)</f>
        <v>3000</v>
      </c>
      <c r="M154" s="301" t="s">
        <v>40</v>
      </c>
      <c r="N154" s="301" cm="1">
        <f t="array" ref="N154">ROUND(_xlfn.IFS(M154="A",L154*1.5,M154="B",L154*1.2,M154="C",L154*1,M154="D",L154*0.8,M154="E",L154*0.6,M154="无等级",L154*0),2)</f>
        <v>3000</v>
      </c>
      <c r="O154" s="301">
        <f t="shared" si="16"/>
        <v>10000</v>
      </c>
      <c r="P154" s="301">
        <v>0</v>
      </c>
      <c r="Q154" s="301">
        <f t="shared" si="17"/>
        <v>10000</v>
      </c>
      <c r="R154" s="305">
        <f t="shared" si="18"/>
        <v>0</v>
      </c>
      <c r="S154" s="305"/>
      <c r="T154" s="304"/>
      <c r="U154" s="325"/>
      <c r="W154" s="91"/>
    </row>
    <row r="155" s="32" customFormat="1" customHeight="1" spans="1:23">
      <c r="A155" s="86">
        <f t="shared" si="19"/>
        <v>140</v>
      </c>
      <c r="B155" s="86" t="s">
        <v>177</v>
      </c>
      <c r="C155" s="330" t="s">
        <v>37</v>
      </c>
      <c r="D155" s="334">
        <v>46054</v>
      </c>
      <c r="E155" s="301">
        <v>10000</v>
      </c>
      <c r="F155" s="302">
        <f t="shared" si="20"/>
        <v>0</v>
      </c>
      <c r="G155" s="303">
        <v>10000</v>
      </c>
      <c r="H155" s="303">
        <f t="shared" si="21"/>
        <v>0</v>
      </c>
      <c r="I155" s="301">
        <f>IF(G155="120元/天",_xlfn.XLOOKUP(B155,'202604考勤'!B:B,'202604考勤'!AI:AI,"无")*120,IF(S155="转正",ROUND(G155/DAY(EOMONTH(T155,0))*(DAY(EOMONTH(T155,0))-DAY(T155)+1)+(G155*0.8)/DAY(EOMONTH(T155,0))*(DAY(T155)-1),2),IF(OR(AND(S155="入职",DAY(T155)=1),AND(S155="离职",T155=EOMONTH(T155,0))),G155,IF(OR(S155="离职",S155="入职"),ROUND(G155/21.75*_xlfn.XLOOKUP(B155,'202604考勤'!B:B,'202604考勤'!AI:AI,0),2),G155))))</f>
        <v>10000</v>
      </c>
      <c r="J155" s="301" t="s">
        <v>39</v>
      </c>
      <c r="K155" s="301" cm="1">
        <f t="array" ref="K155">ROUND(_xlfn.IFS(OR(J155="南京大学",J155="BOSS",J155="实习生",J155="人力劳务"),I155,J155="部门负责人",I155*0.6,J155="员工",I155*0.7),2)</f>
        <v>7000</v>
      </c>
      <c r="L155" s="301" cm="1">
        <f t="array" ref="L155">ROUND(_xlfn.IFS(OR(J155="南京大学",J155="BOSS",J155="实习生",J155="人力劳务"),I155*0,J155="部门负责人",I155*0.4,J155="员工",I155*0.3),2)</f>
        <v>3000</v>
      </c>
      <c r="M155" s="301" t="s">
        <v>40</v>
      </c>
      <c r="N155" s="301" cm="1">
        <f t="array" ref="N155">ROUND(_xlfn.IFS(M155="A",L155*1.5,M155="B",L155*1.2,M155="C",L155*1,M155="D",L155*0.8,M155="E",L155*0.6,M155="无等级",L155*0),2)</f>
        <v>3000</v>
      </c>
      <c r="O155" s="301">
        <f t="shared" si="16"/>
        <v>10000</v>
      </c>
      <c r="P155" s="301">
        <v>0</v>
      </c>
      <c r="Q155" s="301">
        <f t="shared" si="17"/>
        <v>10000</v>
      </c>
      <c r="R155" s="305">
        <f t="shared" si="18"/>
        <v>0</v>
      </c>
      <c r="S155" s="305"/>
      <c r="T155" s="304"/>
      <c r="U155" s="325"/>
      <c r="W155" s="91"/>
    </row>
    <row r="156" s="32" customFormat="1" customHeight="1" spans="1:23">
      <c r="A156" s="86">
        <f t="shared" si="19"/>
        <v>141</v>
      </c>
      <c r="B156" s="86" t="s">
        <v>178</v>
      </c>
      <c r="C156" s="330" t="s">
        <v>37</v>
      </c>
      <c r="D156" s="334">
        <v>46054</v>
      </c>
      <c r="E156" s="301">
        <v>10000</v>
      </c>
      <c r="F156" s="302">
        <f t="shared" si="20"/>
        <v>0</v>
      </c>
      <c r="G156" s="303">
        <v>10000</v>
      </c>
      <c r="H156" s="303">
        <f t="shared" si="21"/>
        <v>0</v>
      </c>
      <c r="I156" s="301">
        <f>IF(G156="120元/天",_xlfn.XLOOKUP(B156,'202604考勤'!B:B,'202604考勤'!AI:AI,"无")*120,IF(S156="转正",ROUND(G156/DAY(EOMONTH(T156,0))*(DAY(EOMONTH(T156,0))-DAY(T156)+1)+(G156*0.8)/DAY(EOMONTH(T156,0))*(DAY(T156)-1),2),IF(OR(AND(S156="入职",DAY(T156)=1),AND(S156="离职",T156=EOMONTH(T156,0))),G156,IF(OR(S156="离职",S156="入职"),ROUND(G156/21.75*_xlfn.XLOOKUP(B156,'202604考勤'!B:B,'202604考勤'!AI:AI,0),2),G156))))</f>
        <v>10000</v>
      </c>
      <c r="J156" s="301" t="s">
        <v>39</v>
      </c>
      <c r="K156" s="301" cm="1">
        <f t="array" ref="K156">ROUND(_xlfn.IFS(OR(J156="南京大学",J156="BOSS",J156="实习生",J156="人力劳务"),I156,J156="部门负责人",I156*0.6,J156="员工",I156*0.7),2)</f>
        <v>7000</v>
      </c>
      <c r="L156" s="301" cm="1">
        <f t="array" ref="L156">ROUND(_xlfn.IFS(OR(J156="南京大学",J156="BOSS",J156="实习生",J156="人力劳务"),I156*0,J156="部门负责人",I156*0.4,J156="员工",I156*0.3),2)</f>
        <v>3000</v>
      </c>
      <c r="M156" s="301" t="s">
        <v>40</v>
      </c>
      <c r="N156" s="301" cm="1">
        <f t="array" ref="N156">ROUND(_xlfn.IFS(M156="A",L156*1.5,M156="B",L156*1.2,M156="C",L156*1,M156="D",L156*0.8,M156="E",L156*0.6,M156="无等级",L156*0),2)</f>
        <v>3000</v>
      </c>
      <c r="O156" s="301">
        <f t="shared" si="16"/>
        <v>10000</v>
      </c>
      <c r="P156" s="301">
        <v>0</v>
      </c>
      <c r="Q156" s="301">
        <f t="shared" si="17"/>
        <v>10000</v>
      </c>
      <c r="R156" s="305">
        <f t="shared" si="18"/>
        <v>0</v>
      </c>
      <c r="S156" s="305"/>
      <c r="T156" s="304"/>
      <c r="U156" s="325"/>
      <c r="W156" s="91"/>
    </row>
    <row r="157" s="32" customFormat="1" customHeight="1" spans="1:23">
      <c r="A157" s="86">
        <f t="shared" si="19"/>
        <v>142</v>
      </c>
      <c r="B157" s="86" t="s">
        <v>179</v>
      </c>
      <c r="C157" s="330" t="s">
        <v>37</v>
      </c>
      <c r="D157" s="334">
        <v>46054</v>
      </c>
      <c r="E157" s="301">
        <v>10000</v>
      </c>
      <c r="F157" s="302">
        <f t="shared" si="20"/>
        <v>0</v>
      </c>
      <c r="G157" s="303">
        <v>10000</v>
      </c>
      <c r="H157" s="303">
        <f t="shared" si="21"/>
        <v>0</v>
      </c>
      <c r="I157" s="301">
        <f>IF(G157="120元/天",_xlfn.XLOOKUP(B157,'202604考勤'!B:B,'202604考勤'!AI:AI,"无")*120,IF(S157="转正",ROUND(G157/DAY(EOMONTH(T157,0))*(DAY(EOMONTH(T157,0))-DAY(T157)+1)+(G157*0.8)/DAY(EOMONTH(T157,0))*(DAY(T157)-1),2),IF(OR(AND(S157="入职",DAY(T157)=1),AND(S157="离职",T157=EOMONTH(T157,0))),G157,IF(OR(S157="离职",S157="入职"),ROUND(G157/21.75*_xlfn.XLOOKUP(B157,'202604考勤'!B:B,'202604考勤'!AI:AI,0),2),G157))))</f>
        <v>10000</v>
      </c>
      <c r="J157" s="301" t="s">
        <v>39</v>
      </c>
      <c r="K157" s="301" cm="1">
        <f t="array" ref="K157">ROUND(_xlfn.IFS(OR(J157="南京大学",J157="BOSS",J157="实习生",J157="人力劳务"),I157,J157="部门负责人",I157*0.6,J157="员工",I157*0.7),2)</f>
        <v>7000</v>
      </c>
      <c r="L157" s="301" cm="1">
        <f t="array" ref="L157">ROUND(_xlfn.IFS(OR(J157="南京大学",J157="BOSS",J157="实习生",J157="人力劳务"),I157*0,J157="部门负责人",I157*0.4,J157="员工",I157*0.3),2)</f>
        <v>3000</v>
      </c>
      <c r="M157" s="301" t="s">
        <v>40</v>
      </c>
      <c r="N157" s="301" cm="1">
        <f t="array" ref="N157">ROUND(_xlfn.IFS(M157="A",L157*1.5,M157="B",L157*1.2,M157="C",L157*1,M157="D",L157*0.8,M157="E",L157*0.6,M157="无等级",L157*0),2)</f>
        <v>3000</v>
      </c>
      <c r="O157" s="301">
        <f t="shared" si="16"/>
        <v>10000</v>
      </c>
      <c r="P157" s="301">
        <v>0</v>
      </c>
      <c r="Q157" s="301">
        <f t="shared" si="17"/>
        <v>10000</v>
      </c>
      <c r="R157" s="305">
        <f t="shared" si="18"/>
        <v>0</v>
      </c>
      <c r="S157" s="305"/>
      <c r="T157" s="304"/>
      <c r="U157" s="325"/>
      <c r="W157" s="91"/>
    </row>
    <row r="158" s="32" customFormat="1" customHeight="1" spans="1:23">
      <c r="A158" s="86">
        <f t="shared" si="19"/>
        <v>143</v>
      </c>
      <c r="B158" s="86" t="s">
        <v>180</v>
      </c>
      <c r="C158" s="330" t="s">
        <v>37</v>
      </c>
      <c r="D158" s="334">
        <v>46054</v>
      </c>
      <c r="E158" s="301">
        <v>10000</v>
      </c>
      <c r="F158" s="302">
        <f t="shared" si="20"/>
        <v>0</v>
      </c>
      <c r="G158" s="303">
        <v>10000</v>
      </c>
      <c r="H158" s="303">
        <f t="shared" si="21"/>
        <v>0</v>
      </c>
      <c r="I158" s="301">
        <f>IF(G158="120元/天",_xlfn.XLOOKUP(B158,'202604考勤'!B:B,'202604考勤'!AI:AI,"无")*120,IF(S158="转正",ROUND(G158/DAY(EOMONTH(T158,0))*(DAY(EOMONTH(T158,0))-DAY(T158)+1)+(G158*0.8)/DAY(EOMONTH(T158,0))*(DAY(T158)-1),2),IF(OR(AND(S158="入职",DAY(T158)=1),AND(S158="离职",T158=EOMONTH(T158,0))),G158,IF(OR(S158="离职",S158="入职"),ROUND(G158/21.75*_xlfn.XLOOKUP(B158,'202604考勤'!B:B,'202604考勤'!AI:AI,0),2),G158))))</f>
        <v>10000</v>
      </c>
      <c r="J158" s="301" t="s">
        <v>39</v>
      </c>
      <c r="K158" s="301" cm="1">
        <f t="array" ref="K158">ROUND(_xlfn.IFS(OR(J158="南京大学",J158="BOSS",J158="实习生",J158="人力劳务"),I158,J158="部门负责人",I158*0.6,J158="员工",I158*0.7),2)</f>
        <v>7000</v>
      </c>
      <c r="L158" s="301" cm="1">
        <f t="array" ref="L158">ROUND(_xlfn.IFS(OR(J158="南京大学",J158="BOSS",J158="实习生",J158="人力劳务"),I158*0,J158="部门负责人",I158*0.4,J158="员工",I158*0.3),2)</f>
        <v>3000</v>
      </c>
      <c r="M158" s="301" t="s">
        <v>40</v>
      </c>
      <c r="N158" s="301" cm="1">
        <f t="array" ref="N158">ROUND(_xlfn.IFS(M158="A",L158*1.5,M158="B",L158*1.2,M158="C",L158*1,M158="D",L158*0.8,M158="E",L158*0.6,M158="无等级",L158*0),2)</f>
        <v>3000</v>
      </c>
      <c r="O158" s="301">
        <f t="shared" si="16"/>
        <v>10000</v>
      </c>
      <c r="P158" s="301">
        <v>0</v>
      </c>
      <c r="Q158" s="301">
        <f t="shared" si="17"/>
        <v>10000</v>
      </c>
      <c r="R158" s="305">
        <f t="shared" si="18"/>
        <v>0</v>
      </c>
      <c r="S158" s="305"/>
      <c r="T158" s="304"/>
      <c r="U158" s="325"/>
      <c r="W158" s="91"/>
    </row>
    <row r="159" s="32" customFormat="1" customHeight="1" spans="1:23">
      <c r="A159" s="86">
        <f t="shared" si="19"/>
        <v>144</v>
      </c>
      <c r="B159" s="86" t="s">
        <v>181</v>
      </c>
      <c r="C159" s="330" t="s">
        <v>37</v>
      </c>
      <c r="D159" s="334">
        <v>46054</v>
      </c>
      <c r="E159" s="301">
        <v>10000</v>
      </c>
      <c r="F159" s="302">
        <f t="shared" si="20"/>
        <v>0</v>
      </c>
      <c r="G159" s="303">
        <v>10000</v>
      </c>
      <c r="H159" s="303">
        <f t="shared" si="21"/>
        <v>0</v>
      </c>
      <c r="I159" s="301">
        <f>IF(G159="120元/天",_xlfn.XLOOKUP(B159,'202604考勤'!B:B,'202604考勤'!AI:AI,"无")*120,IF(S159="转正",ROUND(G159/DAY(EOMONTH(T159,0))*(DAY(EOMONTH(T159,0))-DAY(T159)+1)+(G159*0.8)/DAY(EOMONTH(T159,0))*(DAY(T159)-1),2),IF(OR(AND(S159="入职",DAY(T159)=1),AND(S159="离职",T159=EOMONTH(T159,0))),G159,IF(OR(S159="离职",S159="入职"),ROUND(G159/21.75*_xlfn.XLOOKUP(B159,'202604考勤'!B:B,'202604考勤'!AI:AI,0),2),G159))))</f>
        <v>10000</v>
      </c>
      <c r="J159" s="301" t="s">
        <v>39</v>
      </c>
      <c r="K159" s="301" cm="1">
        <f t="array" ref="K159">ROUND(_xlfn.IFS(OR(J159="南京大学",J159="BOSS",J159="实习生",J159="人力劳务"),I159,J159="部门负责人",I159*0.6,J159="员工",I159*0.7),2)</f>
        <v>7000</v>
      </c>
      <c r="L159" s="301" cm="1">
        <f t="array" ref="L159">ROUND(_xlfn.IFS(OR(J159="南京大学",J159="BOSS",J159="实习生",J159="人力劳务"),I159*0,J159="部门负责人",I159*0.4,J159="员工",I159*0.3),2)</f>
        <v>3000</v>
      </c>
      <c r="M159" s="301" t="s">
        <v>40</v>
      </c>
      <c r="N159" s="301" cm="1">
        <f t="array" ref="N159">ROUND(_xlfn.IFS(M159="A",L159*1.5,M159="B",L159*1.2,M159="C",L159*1,M159="D",L159*0.8,M159="E",L159*0.6,M159="无等级",L159*0),2)</f>
        <v>3000</v>
      </c>
      <c r="O159" s="301">
        <f t="shared" si="16"/>
        <v>10000</v>
      </c>
      <c r="P159" s="301">
        <v>0</v>
      </c>
      <c r="Q159" s="301">
        <f t="shared" si="17"/>
        <v>10000</v>
      </c>
      <c r="R159" s="305">
        <f t="shared" si="18"/>
        <v>0</v>
      </c>
      <c r="S159" s="305"/>
      <c r="T159" s="304"/>
      <c r="U159" s="325"/>
      <c r="W159" s="91"/>
    </row>
    <row r="160" s="32" customFormat="1" customHeight="1" spans="1:23">
      <c r="A160" s="86">
        <f t="shared" si="19"/>
        <v>145</v>
      </c>
      <c r="B160" s="86" t="s">
        <v>182</v>
      </c>
      <c r="C160" s="330" t="s">
        <v>37</v>
      </c>
      <c r="D160" s="334">
        <v>46054</v>
      </c>
      <c r="E160" s="301">
        <v>10000</v>
      </c>
      <c r="F160" s="302">
        <f t="shared" si="20"/>
        <v>0</v>
      </c>
      <c r="G160" s="303">
        <v>10000</v>
      </c>
      <c r="H160" s="303">
        <f t="shared" si="21"/>
        <v>0</v>
      </c>
      <c r="I160" s="301">
        <f>IF(G160="120元/天",_xlfn.XLOOKUP(B160,'202604考勤'!B:B,'202604考勤'!AI:AI,"无")*120,IF(S160="转正",ROUND(G160/DAY(EOMONTH(T160,0))*(DAY(EOMONTH(T160,0))-DAY(T160)+1)+(G160*0.8)/DAY(EOMONTH(T160,0))*(DAY(T160)-1),2),IF(OR(AND(S160="入职",DAY(T160)=1),AND(S160="离职",T160=EOMONTH(T160,0))),G160,IF(OR(S160="离职",S160="入职"),ROUND(G160/21.75*_xlfn.XLOOKUP(B160,'202604考勤'!B:B,'202604考勤'!AI:AI,0),2),G160))))</f>
        <v>10000</v>
      </c>
      <c r="J160" s="301" t="s">
        <v>39</v>
      </c>
      <c r="K160" s="301" cm="1">
        <f t="array" ref="K160">ROUND(_xlfn.IFS(OR(J160="南京大学",J160="BOSS",J160="实习生",J160="人力劳务"),I160,J160="部门负责人",I160*0.6,J160="员工",I160*0.7),2)</f>
        <v>7000</v>
      </c>
      <c r="L160" s="301" cm="1">
        <f t="array" ref="L160">ROUND(_xlfn.IFS(OR(J160="南京大学",J160="BOSS",J160="实习生",J160="人力劳务"),I160*0,J160="部门负责人",I160*0.4,J160="员工",I160*0.3),2)</f>
        <v>3000</v>
      </c>
      <c r="M160" s="301" t="s">
        <v>40</v>
      </c>
      <c r="N160" s="301" cm="1">
        <f t="array" ref="N160">ROUND(_xlfn.IFS(M160="A",L160*1.5,M160="B",L160*1.2,M160="C",L160*1,M160="D",L160*0.8,M160="E",L160*0.6,M160="无等级",L160*0),2)</f>
        <v>3000</v>
      </c>
      <c r="O160" s="301">
        <f t="shared" si="16"/>
        <v>10000</v>
      </c>
      <c r="P160" s="301">
        <v>0</v>
      </c>
      <c r="Q160" s="301">
        <f t="shared" si="17"/>
        <v>10000</v>
      </c>
      <c r="R160" s="305">
        <f t="shared" si="18"/>
        <v>0</v>
      </c>
      <c r="S160" s="305"/>
      <c r="T160" s="304"/>
      <c r="U160" s="325"/>
      <c r="W160" s="91"/>
    </row>
    <row r="161" s="32" customFormat="1" customHeight="1" spans="1:23">
      <c r="A161" s="86">
        <f t="shared" si="19"/>
        <v>146</v>
      </c>
      <c r="B161" s="86" t="s">
        <v>183</v>
      </c>
      <c r="C161" s="330" t="s">
        <v>37</v>
      </c>
      <c r="D161" s="334">
        <v>46054</v>
      </c>
      <c r="E161" s="301">
        <v>10000</v>
      </c>
      <c r="F161" s="302">
        <f t="shared" si="20"/>
        <v>0</v>
      </c>
      <c r="G161" s="303">
        <v>10000</v>
      </c>
      <c r="H161" s="303">
        <f t="shared" si="21"/>
        <v>0</v>
      </c>
      <c r="I161" s="301">
        <f>IF(G161="120元/天",_xlfn.XLOOKUP(B161,'202604考勤'!B:B,'202604考勤'!AI:AI,"无")*120,IF(S161="转正",ROUND(G161/DAY(EOMONTH(T161,0))*(DAY(EOMONTH(T161,0))-DAY(T161)+1)+(G161*0.8)/DAY(EOMONTH(T161,0))*(DAY(T161)-1),2),IF(OR(AND(S161="入职",DAY(T161)=1),AND(S161="离职",T161=EOMONTH(T161,0))),G161,IF(OR(S161="离职",S161="入职"),ROUND(G161/21.75*_xlfn.XLOOKUP(B161,'202604考勤'!B:B,'202604考勤'!AI:AI,0),2),G161))))</f>
        <v>10000</v>
      </c>
      <c r="J161" s="301" t="s">
        <v>39</v>
      </c>
      <c r="K161" s="301" cm="1">
        <f t="array" ref="K161">ROUND(_xlfn.IFS(OR(J161="南京大学",J161="BOSS",J161="实习生",J161="人力劳务"),I161,J161="部门负责人",I161*0.6,J161="员工",I161*0.7),2)</f>
        <v>7000</v>
      </c>
      <c r="L161" s="301" cm="1">
        <f t="array" ref="L161">ROUND(_xlfn.IFS(OR(J161="南京大学",J161="BOSS",J161="实习生",J161="人力劳务"),I161*0,J161="部门负责人",I161*0.4,J161="员工",I161*0.3),2)</f>
        <v>3000</v>
      </c>
      <c r="M161" s="301" t="s">
        <v>40</v>
      </c>
      <c r="N161" s="301" cm="1">
        <f t="array" ref="N161">ROUND(_xlfn.IFS(M161="A",L161*1.5,M161="B",L161*1.2,M161="C",L161*1,M161="D",L161*0.8,M161="E",L161*0.6,M161="无等级",L161*0),2)</f>
        <v>3000</v>
      </c>
      <c r="O161" s="301">
        <f t="shared" si="16"/>
        <v>10000</v>
      </c>
      <c r="P161" s="301">
        <v>0</v>
      </c>
      <c r="Q161" s="301">
        <f t="shared" si="17"/>
        <v>10000</v>
      </c>
      <c r="R161" s="305">
        <f t="shared" si="18"/>
        <v>0</v>
      </c>
      <c r="S161" s="305"/>
      <c r="T161" s="304"/>
      <c r="U161" s="325"/>
      <c r="W161" s="91"/>
    </row>
    <row r="162" s="32" customFormat="1" customHeight="1" spans="1:23">
      <c r="A162" s="86">
        <f t="shared" si="19"/>
        <v>147</v>
      </c>
      <c r="B162" s="86" t="s">
        <v>184</v>
      </c>
      <c r="C162" s="330" t="s">
        <v>37</v>
      </c>
      <c r="D162" s="334">
        <v>46054</v>
      </c>
      <c r="E162" s="301">
        <v>10000</v>
      </c>
      <c r="F162" s="302">
        <f t="shared" si="20"/>
        <v>0</v>
      </c>
      <c r="G162" s="303">
        <v>10000</v>
      </c>
      <c r="H162" s="303">
        <f t="shared" si="21"/>
        <v>0</v>
      </c>
      <c r="I162" s="301">
        <f>IF(G162="120元/天",_xlfn.XLOOKUP(B162,'202604考勤'!B:B,'202604考勤'!AI:AI,"无")*120,IF(S162="转正",ROUND(G162/DAY(EOMONTH(T162,0))*(DAY(EOMONTH(T162,0))-DAY(T162)+1)+(G162*0.8)/DAY(EOMONTH(T162,0))*(DAY(T162)-1),2),IF(OR(AND(S162="入职",DAY(T162)=1),AND(S162="离职",T162=EOMONTH(T162,0))),G162,IF(OR(S162="离职",S162="入职"),ROUND(G162/21.75*_xlfn.XLOOKUP(B162,'202604考勤'!B:B,'202604考勤'!AI:AI,0),2),G162))))</f>
        <v>10000</v>
      </c>
      <c r="J162" s="301" t="s">
        <v>39</v>
      </c>
      <c r="K162" s="301" cm="1">
        <f t="array" ref="K162">ROUND(_xlfn.IFS(OR(J162="南京大学",J162="BOSS",J162="实习生",J162="人力劳务"),I162,J162="部门负责人",I162*0.6,J162="员工",I162*0.7),2)</f>
        <v>7000</v>
      </c>
      <c r="L162" s="301" cm="1">
        <f t="array" ref="L162">ROUND(_xlfn.IFS(OR(J162="南京大学",J162="BOSS",J162="实习生",J162="人力劳务"),I162*0,J162="部门负责人",I162*0.4,J162="员工",I162*0.3),2)</f>
        <v>3000</v>
      </c>
      <c r="M162" s="301" t="s">
        <v>40</v>
      </c>
      <c r="N162" s="301" cm="1">
        <f t="array" ref="N162">ROUND(_xlfn.IFS(M162="A",L162*1.5,M162="B",L162*1.2,M162="C",L162*1,M162="D",L162*0.8,M162="E",L162*0.6,M162="无等级",L162*0),2)</f>
        <v>3000</v>
      </c>
      <c r="O162" s="301">
        <f t="shared" si="16"/>
        <v>10000</v>
      </c>
      <c r="P162" s="301">
        <v>0</v>
      </c>
      <c r="Q162" s="301">
        <f t="shared" si="17"/>
        <v>10000</v>
      </c>
      <c r="R162" s="305">
        <f t="shared" si="18"/>
        <v>0</v>
      </c>
      <c r="S162" s="305"/>
      <c r="T162" s="304"/>
      <c r="U162" s="325"/>
      <c r="W162" s="91"/>
    </row>
    <row r="163" s="32" customFormat="1" customHeight="1" spans="1:23">
      <c r="A163" s="86">
        <f t="shared" si="19"/>
        <v>148</v>
      </c>
      <c r="B163" s="86" t="s">
        <v>185</v>
      </c>
      <c r="C163" s="330" t="s">
        <v>37</v>
      </c>
      <c r="D163" s="334">
        <v>46054</v>
      </c>
      <c r="E163" s="301">
        <v>10000</v>
      </c>
      <c r="F163" s="302">
        <f t="shared" si="20"/>
        <v>0</v>
      </c>
      <c r="G163" s="303">
        <v>10000</v>
      </c>
      <c r="H163" s="303">
        <f t="shared" si="21"/>
        <v>0</v>
      </c>
      <c r="I163" s="301">
        <f>IF(G163="120元/天",_xlfn.XLOOKUP(B163,'202604考勤'!B:B,'202604考勤'!AI:AI,"无")*120,IF(S163="转正",ROUND(G163/DAY(EOMONTH(T163,0))*(DAY(EOMONTH(T163,0))-DAY(T163)+1)+(G163*0.8)/DAY(EOMONTH(T163,0))*(DAY(T163)-1),2),IF(OR(AND(S163="入职",DAY(T163)=1),AND(S163="离职",T163=EOMONTH(T163,0))),G163,IF(OR(S163="离职",S163="入职"),ROUND(G163/21.75*_xlfn.XLOOKUP(B163,'202604考勤'!B:B,'202604考勤'!AI:AI,0),2),G163))))</f>
        <v>10000</v>
      </c>
      <c r="J163" s="301" t="s">
        <v>39</v>
      </c>
      <c r="K163" s="301" cm="1">
        <f t="array" ref="K163">ROUND(_xlfn.IFS(OR(J163="南京大学",J163="BOSS",J163="实习生",J163="人力劳务"),I163,J163="部门负责人",I163*0.6,J163="员工",I163*0.7),2)</f>
        <v>7000</v>
      </c>
      <c r="L163" s="301" cm="1">
        <f t="array" ref="L163">ROUND(_xlfn.IFS(OR(J163="南京大学",J163="BOSS",J163="实习生",J163="人力劳务"),I163*0,J163="部门负责人",I163*0.4,J163="员工",I163*0.3),2)</f>
        <v>3000</v>
      </c>
      <c r="M163" s="301" t="s">
        <v>40</v>
      </c>
      <c r="N163" s="301" cm="1">
        <f t="array" ref="N163">ROUND(_xlfn.IFS(M163="A",L163*1.5,M163="B",L163*1.2,M163="C",L163*1,M163="D",L163*0.8,M163="E",L163*0.6,M163="无等级",L163*0),2)</f>
        <v>3000</v>
      </c>
      <c r="O163" s="301">
        <f t="shared" si="16"/>
        <v>10000</v>
      </c>
      <c r="P163" s="301">
        <v>0</v>
      </c>
      <c r="Q163" s="301">
        <f t="shared" si="17"/>
        <v>10000</v>
      </c>
      <c r="R163" s="305">
        <f t="shared" si="18"/>
        <v>0</v>
      </c>
      <c r="S163" s="305"/>
      <c r="T163" s="304"/>
      <c r="U163" s="325"/>
      <c r="W163" s="91"/>
    </row>
    <row r="164" s="32" customFormat="1" customHeight="1" spans="1:23">
      <c r="A164" s="86">
        <f t="shared" si="19"/>
        <v>149</v>
      </c>
      <c r="B164" s="86" t="s">
        <v>186</v>
      </c>
      <c r="C164" s="330" t="s">
        <v>37</v>
      </c>
      <c r="D164" s="334">
        <v>46054</v>
      </c>
      <c r="E164" s="301">
        <v>10000</v>
      </c>
      <c r="F164" s="302">
        <f t="shared" si="20"/>
        <v>0</v>
      </c>
      <c r="G164" s="303">
        <v>10000</v>
      </c>
      <c r="H164" s="303">
        <f t="shared" si="21"/>
        <v>0</v>
      </c>
      <c r="I164" s="301">
        <f>IF(G164="120元/天",_xlfn.XLOOKUP(B164,'202604考勤'!B:B,'202604考勤'!AI:AI,"无")*120,IF(S164="转正",ROUND(G164/DAY(EOMONTH(T164,0))*(DAY(EOMONTH(T164,0))-DAY(T164)+1)+(G164*0.8)/DAY(EOMONTH(T164,0))*(DAY(T164)-1),2),IF(OR(AND(S164="入职",DAY(T164)=1),AND(S164="离职",T164=EOMONTH(T164,0))),G164,IF(OR(S164="离职",S164="入职"),ROUND(G164/21.75*_xlfn.XLOOKUP(B164,'202604考勤'!B:B,'202604考勤'!AI:AI,0),2),G164))))</f>
        <v>10000</v>
      </c>
      <c r="J164" s="301" t="s">
        <v>39</v>
      </c>
      <c r="K164" s="301" cm="1">
        <f t="array" ref="K164">ROUND(_xlfn.IFS(OR(J164="南京大学",J164="BOSS",J164="实习生",J164="人力劳务"),I164,J164="部门负责人",I164*0.6,J164="员工",I164*0.7),2)</f>
        <v>7000</v>
      </c>
      <c r="L164" s="301" cm="1">
        <f t="array" ref="L164">ROUND(_xlfn.IFS(OR(J164="南京大学",J164="BOSS",J164="实习生",J164="人力劳务"),I164*0,J164="部门负责人",I164*0.4,J164="员工",I164*0.3),2)</f>
        <v>3000</v>
      </c>
      <c r="M164" s="301" t="s">
        <v>40</v>
      </c>
      <c r="N164" s="301" cm="1">
        <f t="array" ref="N164">ROUND(_xlfn.IFS(M164="A",L164*1.5,M164="B",L164*1.2,M164="C",L164*1,M164="D",L164*0.8,M164="E",L164*0.6,M164="无等级",L164*0),2)</f>
        <v>3000</v>
      </c>
      <c r="O164" s="301">
        <f t="shared" si="16"/>
        <v>10000</v>
      </c>
      <c r="P164" s="301">
        <v>0</v>
      </c>
      <c r="Q164" s="301">
        <f t="shared" si="17"/>
        <v>10000</v>
      </c>
      <c r="R164" s="305">
        <f t="shared" si="18"/>
        <v>0</v>
      </c>
      <c r="S164" s="305"/>
      <c r="T164" s="304"/>
      <c r="U164" s="325"/>
      <c r="W164" s="91"/>
    </row>
    <row r="165" s="32" customFormat="1" customHeight="1" spans="1:23">
      <c r="A165" s="86">
        <f t="shared" si="19"/>
        <v>150</v>
      </c>
      <c r="B165" s="86" t="s">
        <v>187</v>
      </c>
      <c r="C165" s="330" t="s">
        <v>37</v>
      </c>
      <c r="D165" s="334">
        <v>46055</v>
      </c>
      <c r="E165" s="301">
        <v>10000</v>
      </c>
      <c r="F165" s="302">
        <f t="shared" si="20"/>
        <v>0</v>
      </c>
      <c r="G165" s="303">
        <v>10000</v>
      </c>
      <c r="H165" s="303">
        <f t="shared" si="21"/>
        <v>0</v>
      </c>
      <c r="I165" s="301">
        <f>IF(G165="120元/天",_xlfn.XLOOKUP(B165,'202604考勤'!B:B,'202604考勤'!AI:AI,"无")*120,IF(S165="转正",ROUND(G165/DAY(EOMONTH(T165,0))*(DAY(EOMONTH(T165,0))-DAY(T165)+1)+(G165*0.8)/DAY(EOMONTH(T165,0))*(DAY(T165)-1),2),IF(OR(AND(S165="入职",DAY(T165)=1),AND(S165="离职",T165=EOMONTH(T165,0))),G165,IF(OR(S165="离职",S165="入职"),ROUND(G165/21.75*_xlfn.XLOOKUP(B165,'202604考勤'!B:B,'202604考勤'!AI:AI,0),2),G165))))</f>
        <v>10000</v>
      </c>
      <c r="J165" s="301" t="s">
        <v>39</v>
      </c>
      <c r="K165" s="301" cm="1">
        <f t="array" ref="K165">ROUND(_xlfn.IFS(OR(J165="南京大学",J165="BOSS",J165="实习生",J165="人力劳务"),I165,J165="部门负责人",I165*0.6,J165="员工",I165*0.7),2)</f>
        <v>7000</v>
      </c>
      <c r="L165" s="301" cm="1">
        <f t="array" ref="L165">ROUND(_xlfn.IFS(OR(J165="南京大学",J165="BOSS",J165="实习生",J165="人力劳务"),I165*0,J165="部门负责人",I165*0.4,J165="员工",I165*0.3),2)</f>
        <v>3000</v>
      </c>
      <c r="M165" s="301" t="s">
        <v>40</v>
      </c>
      <c r="N165" s="301" cm="1">
        <f t="array" ref="N165">ROUND(_xlfn.IFS(M165="A",L165*1.5,M165="B",L165*1.2,M165="C",L165*1,M165="D",L165*0.8,M165="E",L165*0.6,M165="无等级",L165*0),2)</f>
        <v>3000</v>
      </c>
      <c r="O165" s="301">
        <f t="shared" si="16"/>
        <v>10000</v>
      </c>
      <c r="P165" s="301">
        <v>0</v>
      </c>
      <c r="Q165" s="301">
        <f t="shared" si="17"/>
        <v>10000</v>
      </c>
      <c r="R165" s="305">
        <f t="shared" si="18"/>
        <v>0</v>
      </c>
      <c r="S165" s="305"/>
      <c r="T165" s="304"/>
      <c r="U165" s="325"/>
      <c r="W165" s="91"/>
    </row>
    <row r="166" s="32" customFormat="1" customHeight="1" spans="1:23">
      <c r="A166" s="86">
        <f t="shared" si="19"/>
        <v>151</v>
      </c>
      <c r="B166" s="86" t="s">
        <v>188</v>
      </c>
      <c r="C166" s="330" t="s">
        <v>37</v>
      </c>
      <c r="D166" s="334">
        <v>46055</v>
      </c>
      <c r="E166" s="301">
        <v>10000</v>
      </c>
      <c r="F166" s="302">
        <f t="shared" si="20"/>
        <v>0</v>
      </c>
      <c r="G166" s="303">
        <v>10000</v>
      </c>
      <c r="H166" s="303">
        <f t="shared" si="21"/>
        <v>0</v>
      </c>
      <c r="I166" s="301">
        <f>IF(G166="120元/天",_xlfn.XLOOKUP(B166,'202604考勤'!B:B,'202604考勤'!AI:AI,"无")*120,IF(S166="转正",ROUND(G166/DAY(EOMONTH(T166,0))*(DAY(EOMONTH(T166,0))-DAY(T166)+1)+(G166*0.8)/DAY(EOMONTH(T166,0))*(DAY(T166)-1),2),IF(OR(AND(S166="入职",DAY(T166)=1),AND(S166="离职",T166=EOMONTH(T166,0))),G166,IF(OR(S166="离职",S166="入职"),ROUND(G166/21.75*_xlfn.XLOOKUP(B166,'202604考勤'!B:B,'202604考勤'!AI:AI,0),2),G166))))</f>
        <v>10000</v>
      </c>
      <c r="J166" s="301" t="s">
        <v>39</v>
      </c>
      <c r="K166" s="301" cm="1">
        <f t="array" ref="K166">ROUND(_xlfn.IFS(OR(J166="南京大学",J166="BOSS",J166="实习生",J166="人力劳务"),I166,J166="部门负责人",I166*0.6,J166="员工",I166*0.7),2)</f>
        <v>7000</v>
      </c>
      <c r="L166" s="301" cm="1">
        <f t="array" ref="L166">ROUND(_xlfn.IFS(OR(J166="南京大学",J166="BOSS",J166="实习生",J166="人力劳务"),I166*0,J166="部门负责人",I166*0.4,J166="员工",I166*0.3),2)</f>
        <v>3000</v>
      </c>
      <c r="M166" s="301" t="s">
        <v>40</v>
      </c>
      <c r="N166" s="301" cm="1">
        <f t="array" ref="N166">ROUND(_xlfn.IFS(M166="A",L166*1.5,M166="B",L166*1.2,M166="C",L166*1,M166="D",L166*0.8,M166="E",L166*0.6,M166="无等级",L166*0),2)</f>
        <v>3000</v>
      </c>
      <c r="O166" s="301">
        <f t="shared" si="16"/>
        <v>10000</v>
      </c>
      <c r="P166" s="301">
        <v>0</v>
      </c>
      <c r="Q166" s="301">
        <f t="shared" si="17"/>
        <v>10000</v>
      </c>
      <c r="R166" s="305">
        <f t="shared" si="18"/>
        <v>0</v>
      </c>
      <c r="S166" s="305"/>
      <c r="T166" s="324"/>
      <c r="U166" s="293"/>
      <c r="W166" s="91"/>
    </row>
    <row r="167" s="32" customFormat="1" customHeight="1" spans="1:23">
      <c r="A167" s="86">
        <f t="shared" si="19"/>
        <v>152</v>
      </c>
      <c r="B167" s="86" t="s">
        <v>189</v>
      </c>
      <c r="C167" s="330" t="s">
        <v>37</v>
      </c>
      <c r="D167" s="334">
        <v>46085</v>
      </c>
      <c r="E167" s="301">
        <v>10000</v>
      </c>
      <c r="F167" s="302">
        <f t="shared" si="20"/>
        <v>0</v>
      </c>
      <c r="G167" s="303">
        <v>10000</v>
      </c>
      <c r="H167" s="303">
        <f t="shared" si="21"/>
        <v>5402.3</v>
      </c>
      <c r="I167" s="301">
        <f>IF(G167="120元/天",_xlfn.XLOOKUP(B167,'202604考勤'!B:B,'202604考勤'!AI:AI,"无")*120,IF(S167="转正",ROUND(G167/DAY(EOMONTH(T167,0))*(DAY(EOMONTH(T167,0))-DAY(T167)+1)+(G167*0.8)/DAY(EOMONTH(T167,0))*(DAY(T167)-1),2),IF(OR(AND(S167="入职",DAY(T167)=1),AND(S167="离职",T167=EOMONTH(T167,0))),G167,IF(OR(S167="离职",S167="入职"),ROUND(G167/21.75*_xlfn.XLOOKUP(B167,'202604考勤'!B:B,'202604考勤'!AI:AI,0),2),G167))))</f>
        <v>4597.7</v>
      </c>
      <c r="J167" s="301" t="s">
        <v>39</v>
      </c>
      <c r="K167" s="301" cm="1">
        <f t="array" ref="K167">ROUND(_xlfn.IFS(OR(J167="南京大学",J167="BOSS",J167="实习生",J167="人力劳务"),I167,J167="部门负责人",I167*0.6,J167="员工",I167*0.7),2)</f>
        <v>3218.39</v>
      </c>
      <c r="L167" s="301" cm="1">
        <f t="array" ref="L167">ROUND(_xlfn.IFS(OR(J167="南京大学",J167="BOSS",J167="实习生",J167="人力劳务"),I167*0,J167="部门负责人",I167*0.4,J167="员工",I167*0.3),2)</f>
        <v>1379.31</v>
      </c>
      <c r="M167" s="301" t="s">
        <v>40</v>
      </c>
      <c r="N167" s="301" cm="1">
        <f t="array" ref="N167">ROUND(_xlfn.IFS(M167="A",L167*1.5,M167="B",L167*1.2,M167="C",L167*1,M167="D",L167*0.8,M167="E",L167*0.6,M167="无等级",L167*0),2)</f>
        <v>1379.31</v>
      </c>
      <c r="O167" s="301">
        <f t="shared" si="16"/>
        <v>4597.7</v>
      </c>
      <c r="P167" s="301">
        <v>0</v>
      </c>
      <c r="Q167" s="301">
        <f t="shared" si="17"/>
        <v>4597.7</v>
      </c>
      <c r="R167" s="305">
        <f t="shared" si="18"/>
        <v>0</v>
      </c>
      <c r="S167" s="305" t="s">
        <v>109</v>
      </c>
      <c r="T167" s="324">
        <v>46127</v>
      </c>
      <c r="U167" s="325"/>
      <c r="W167" s="91"/>
    </row>
    <row r="168" s="32" customFormat="1" customHeight="1" spans="1:23">
      <c r="A168" s="86">
        <f t="shared" si="19"/>
        <v>153</v>
      </c>
      <c r="B168" s="86" t="s">
        <v>190</v>
      </c>
      <c r="C168" s="330" t="s">
        <v>22</v>
      </c>
      <c r="D168" s="334">
        <v>46085</v>
      </c>
      <c r="E168" s="301">
        <v>10000</v>
      </c>
      <c r="F168" s="302">
        <f t="shared" si="20"/>
        <v>0</v>
      </c>
      <c r="G168" s="303">
        <v>10000</v>
      </c>
      <c r="H168" s="303">
        <f t="shared" si="21"/>
        <v>0</v>
      </c>
      <c r="I168" s="301">
        <f>IF(G168="120元/天",_xlfn.XLOOKUP(B168,'202604考勤'!B:B,'202604考勤'!AI:AI,"无")*120,IF(S168="转正",ROUND(G168/DAY(EOMONTH(T168,0))*(DAY(EOMONTH(T168,0))-DAY(T168)+1)+(G168*0.8)/DAY(EOMONTH(T168,0))*(DAY(T168)-1),2),IF(OR(AND(S168="入职",DAY(T168)=1),AND(S168="离职",T168=EOMONTH(T168,0))),G168,IF(OR(S168="离职",S168="入职"),ROUND(G168/21.75*_xlfn.XLOOKUP(B168,'202604考勤'!B:B,'202604考勤'!AI:AI,0),2),G168))))</f>
        <v>10000</v>
      </c>
      <c r="J168" s="301" t="s">
        <v>39</v>
      </c>
      <c r="K168" s="301" cm="1">
        <f t="array" ref="K168">ROUND(_xlfn.IFS(OR(J168="南京大学",J168="BOSS",J168="实习生",J168="人力劳务"),I168,J168="部门负责人",I168*0.6,J168="员工",I168*0.7),2)</f>
        <v>7000</v>
      </c>
      <c r="L168" s="301" cm="1">
        <f t="array" ref="L168">ROUND(_xlfn.IFS(OR(J168="南京大学",J168="BOSS",J168="实习生",J168="人力劳务"),I168*0,J168="部门负责人",I168*0.4,J168="员工",I168*0.3),2)</f>
        <v>3000</v>
      </c>
      <c r="M168" s="301" t="s">
        <v>40</v>
      </c>
      <c r="N168" s="301" cm="1">
        <f t="array" ref="N168">ROUND(_xlfn.IFS(M168="A",L168*1.5,M168="B",L168*1.2,M168="C",L168*1,M168="D",L168*0.8,M168="E",L168*0.6,M168="无等级",L168*0),2)</f>
        <v>3000</v>
      </c>
      <c r="O168" s="301">
        <f t="shared" si="16"/>
        <v>10000</v>
      </c>
      <c r="P168" s="301">
        <v>0</v>
      </c>
      <c r="Q168" s="301">
        <f t="shared" si="17"/>
        <v>10000</v>
      </c>
      <c r="R168" s="305">
        <f t="shared" si="18"/>
        <v>0</v>
      </c>
      <c r="S168" s="305"/>
      <c r="T168" s="304"/>
      <c r="U168" s="325"/>
      <c r="W168" s="91"/>
    </row>
    <row r="169" s="32" customFormat="1" customHeight="1" spans="1:23">
      <c r="A169" s="86">
        <f t="shared" si="19"/>
        <v>154</v>
      </c>
      <c r="B169" s="86" t="s">
        <v>191</v>
      </c>
      <c r="C169" s="330" t="s">
        <v>22</v>
      </c>
      <c r="D169" s="334">
        <v>46090</v>
      </c>
      <c r="E169" s="303" t="s">
        <v>170</v>
      </c>
      <c r="F169" s="302">
        <v>0</v>
      </c>
      <c r="G169" s="303" t="s">
        <v>170</v>
      </c>
      <c r="H169" s="303">
        <v>0</v>
      </c>
      <c r="I169" s="301">
        <f>IF(G169="120元/天",_xlfn.XLOOKUP(B169,'202604考勤'!B:B,'202604考勤'!AI:AI,"无")*120,IF(S169="转正",ROUND(G169/DAY(EOMONTH(T169,0))*(DAY(EOMONTH(T169,0))-DAY(T169)+1)+(G169*0.8)/DAY(EOMONTH(T169,0))*(DAY(T169)-1),2),IF(OR(AND(S169="入职",DAY(T169)=1),AND(S169="离职",T169=EOMONTH(T169,0))),G169,IF(OR(S169="离职",S169="入职"),ROUND(G169/21.75*_xlfn.XLOOKUP(B169,'202604考勤'!B:B,'202604考勤'!AI:AI,0),2),G169))))</f>
        <v>960</v>
      </c>
      <c r="J169" s="301" t="s">
        <v>171</v>
      </c>
      <c r="K169" s="301" cm="1">
        <f t="array" ref="K169">ROUND(_xlfn.IFS(OR(J169="南京大学",J169="BOSS",J169="实习生",J169="人力劳务"),I169,J169="部门负责人",I169*0.6,J169="员工",I169*0.7),2)</f>
        <v>960</v>
      </c>
      <c r="L169" s="301" cm="1">
        <f t="array" ref="L169">ROUND(_xlfn.IFS(OR(J169="南京大学",J169="BOSS",J169="实习生",J169="人力劳务"),I169*0,J169="部门负责人",I169*0.4,J169="员工",I169*0.3),2)</f>
        <v>0</v>
      </c>
      <c r="M169" s="301" t="s">
        <v>24</v>
      </c>
      <c r="N169" s="301" cm="1">
        <f t="array" ref="N169">ROUND(_xlfn.IFS(M169="A",L169*1.5,M169="B",L169*1.2,M169="C",L169*1,M169="D",L169*0.8,M169="E",L169*0.6,M169="无等级",L169*0),2)</f>
        <v>0</v>
      </c>
      <c r="O169" s="301">
        <f t="shared" si="16"/>
        <v>960</v>
      </c>
      <c r="P169" s="301">
        <v>0</v>
      </c>
      <c r="Q169" s="301">
        <f t="shared" si="17"/>
        <v>960</v>
      </c>
      <c r="R169" s="305">
        <f t="shared" si="18"/>
        <v>0</v>
      </c>
      <c r="S169" s="305" t="s">
        <v>109</v>
      </c>
      <c r="T169" s="324">
        <v>46127</v>
      </c>
      <c r="U169" s="325"/>
      <c r="W169" s="91"/>
    </row>
    <row r="170" s="32" customFormat="1" customHeight="1" spans="1:23">
      <c r="A170" s="86">
        <f t="shared" si="19"/>
        <v>155</v>
      </c>
      <c r="B170" s="86" t="s">
        <v>192</v>
      </c>
      <c r="C170" s="330" t="s">
        <v>37</v>
      </c>
      <c r="D170" s="334">
        <v>46090</v>
      </c>
      <c r="E170" s="301">
        <v>10000</v>
      </c>
      <c r="F170" s="302">
        <f t="shared" ref="F170:F172" si="22">E170-G170</f>
        <v>0</v>
      </c>
      <c r="G170" s="303">
        <v>10000</v>
      </c>
      <c r="H170" s="303">
        <f t="shared" ref="H170:H172" si="23">G170-I170</f>
        <v>0</v>
      </c>
      <c r="I170" s="301">
        <f>IF(G170="120元/天",_xlfn.XLOOKUP(B170,'202604考勤'!B:B,'202604考勤'!AI:AI,"无")*120,IF(S170="转正",ROUND(G170/DAY(EOMONTH(T170,0))*(DAY(EOMONTH(T170,0))-DAY(T170)+1)+(G170*0.8)/DAY(EOMONTH(T170,0))*(DAY(T170)-1),2),IF(OR(AND(S170="入职",DAY(T170)=1),AND(S170="离职",T170=EOMONTH(T170,0))),G170,IF(OR(S170="离职",S170="入职"),ROUND(G170/21.75*_xlfn.XLOOKUP(B170,'202604考勤'!B:B,'202604考勤'!AI:AI,0),2),G170))))</f>
        <v>10000</v>
      </c>
      <c r="J170" s="301" t="s">
        <v>39</v>
      </c>
      <c r="K170" s="301" cm="1">
        <f t="array" ref="K170">ROUND(_xlfn.IFS(OR(J170="南京大学",J170="BOSS",J170="实习生",J170="人力劳务"),I170,J170="部门负责人",I170*0.6,J170="员工",I170*0.7),2)</f>
        <v>7000</v>
      </c>
      <c r="L170" s="301" cm="1">
        <f t="array" ref="L170">ROUND(_xlfn.IFS(OR(J170="南京大学",J170="BOSS",J170="实习生",J170="人力劳务"),I170*0,J170="部门负责人",I170*0.4,J170="员工",I170*0.3),2)</f>
        <v>3000</v>
      </c>
      <c r="M170" s="301" t="s">
        <v>40</v>
      </c>
      <c r="N170" s="301" cm="1">
        <f t="array" ref="N170">ROUND(_xlfn.IFS(M170="A",L170*1.5,M170="B",L170*1.2,M170="C",L170*1,M170="D",L170*0.8,M170="E",L170*0.6,M170="无等级",L170*0),2)</f>
        <v>3000</v>
      </c>
      <c r="O170" s="301">
        <f t="shared" si="16"/>
        <v>10000</v>
      </c>
      <c r="P170" s="301">
        <v>0</v>
      </c>
      <c r="Q170" s="301">
        <f t="shared" si="17"/>
        <v>10000</v>
      </c>
      <c r="R170" s="305">
        <f t="shared" si="18"/>
        <v>0</v>
      </c>
      <c r="S170" s="305"/>
      <c r="T170" s="304"/>
      <c r="U170" s="325"/>
      <c r="W170" s="91"/>
    </row>
    <row r="171" s="32" customFormat="1" customHeight="1" spans="1:23">
      <c r="A171" s="86">
        <f t="shared" si="19"/>
        <v>156</v>
      </c>
      <c r="B171" s="86" t="s">
        <v>193</v>
      </c>
      <c r="C171" s="330" t="s">
        <v>37</v>
      </c>
      <c r="D171" s="334">
        <v>46090</v>
      </c>
      <c r="E171" s="301">
        <v>10000</v>
      </c>
      <c r="F171" s="302">
        <f t="shared" si="22"/>
        <v>0</v>
      </c>
      <c r="G171" s="303">
        <v>10000</v>
      </c>
      <c r="H171" s="303">
        <f t="shared" si="23"/>
        <v>0</v>
      </c>
      <c r="I171" s="301">
        <f>IF(G171="120元/天",_xlfn.XLOOKUP(B171,'202604考勤'!B:B,'202604考勤'!AI:AI,"无")*120,IF(S171="转正",ROUND(G171/DAY(EOMONTH(T171,0))*(DAY(EOMONTH(T171,0))-DAY(T171)+1)+(G171*0.8)/DAY(EOMONTH(T171,0))*(DAY(T171)-1),2),IF(OR(AND(S171="入职",DAY(T171)=1),AND(S171="离职",T171=EOMONTH(T171,0))),G171,IF(OR(S171="离职",S171="入职"),ROUND(G171/21.75*_xlfn.XLOOKUP(B171,'202604考勤'!B:B,'202604考勤'!AI:AI,0),2),G171))))</f>
        <v>10000</v>
      </c>
      <c r="J171" s="301" t="s">
        <v>39</v>
      </c>
      <c r="K171" s="301" cm="1">
        <f t="array" ref="K171">ROUND(_xlfn.IFS(OR(J171="南京大学",J171="BOSS",J171="实习生",J171="人力劳务"),I171,J171="部门负责人",I171*0.6,J171="员工",I171*0.7),2)</f>
        <v>7000</v>
      </c>
      <c r="L171" s="301" cm="1">
        <f t="array" ref="L171">ROUND(_xlfn.IFS(OR(J171="南京大学",J171="BOSS",J171="实习生",J171="人力劳务"),I171*0,J171="部门负责人",I171*0.4,J171="员工",I171*0.3),2)</f>
        <v>3000</v>
      </c>
      <c r="M171" s="301" t="s">
        <v>40</v>
      </c>
      <c r="N171" s="301" cm="1">
        <f t="array" ref="N171">ROUND(_xlfn.IFS(M171="A",L171*1.5,M171="B",L171*1.2,M171="C",L171*1,M171="D",L171*0.8,M171="E",L171*0.6,M171="无等级",L171*0),2)</f>
        <v>3000</v>
      </c>
      <c r="O171" s="301">
        <f t="shared" si="16"/>
        <v>10000</v>
      </c>
      <c r="P171" s="301">
        <v>0</v>
      </c>
      <c r="Q171" s="301">
        <f t="shared" si="17"/>
        <v>10000</v>
      </c>
      <c r="R171" s="305">
        <f t="shared" si="18"/>
        <v>0</v>
      </c>
      <c r="S171" s="305"/>
      <c r="T171" s="304"/>
      <c r="U171" s="325"/>
      <c r="W171" s="91"/>
    </row>
    <row r="172" s="32" customFormat="1" customHeight="1" spans="1:23">
      <c r="A172" s="86">
        <f t="shared" si="19"/>
        <v>157</v>
      </c>
      <c r="B172" s="86" t="s">
        <v>194</v>
      </c>
      <c r="C172" s="330" t="s">
        <v>22</v>
      </c>
      <c r="D172" s="334">
        <v>46097</v>
      </c>
      <c r="E172" s="301">
        <v>10000</v>
      </c>
      <c r="F172" s="302">
        <f t="shared" si="22"/>
        <v>0</v>
      </c>
      <c r="G172" s="303">
        <v>10000</v>
      </c>
      <c r="H172" s="303">
        <f t="shared" si="23"/>
        <v>6321.84</v>
      </c>
      <c r="I172" s="301">
        <f>IF(G172="120元/天",_xlfn.XLOOKUP(B172,'202604考勤'!B:B,'202604考勤'!AI:AI,"无")*120,IF(S172="转正",ROUND(G172/DAY(EOMONTH(T172,0))*(DAY(EOMONTH(T172,0))-DAY(T172)+1)+(G172*0.8)/DAY(EOMONTH(T172,0))*(DAY(T172)-1),2),IF(OR(AND(S172="入职",DAY(T172)=1),AND(S172="离职",T172=EOMONTH(T172,0))),G172,IF(OR(S172="离职",S172="入职"),ROUND(G172/21.75*_xlfn.XLOOKUP(B172,'202604考勤'!B:B,'202604考勤'!AI:AI,0),2),G172))))</f>
        <v>3678.16</v>
      </c>
      <c r="J172" s="301" t="s">
        <v>39</v>
      </c>
      <c r="K172" s="301" cm="1">
        <f t="array" ref="K172">ROUND(_xlfn.IFS(OR(J172="南京大学",J172="BOSS",J172="实习生",J172="人力劳务"),I172,J172="部门负责人",I172*0.6,J172="员工",I172*0.7),2)</f>
        <v>2574.71</v>
      </c>
      <c r="L172" s="301" cm="1">
        <f t="array" ref="L172">ROUND(_xlfn.IFS(OR(J172="南京大学",J172="BOSS",J172="实习生",J172="人力劳务"),I172*0,J172="部门负责人",I172*0.4,J172="员工",I172*0.3),2)</f>
        <v>1103.45</v>
      </c>
      <c r="M172" s="301" t="s">
        <v>40</v>
      </c>
      <c r="N172" s="301" cm="1">
        <f t="array" ref="N172">ROUND(_xlfn.IFS(M172="A",L172*1.5,M172="B",L172*1.2,M172="C",L172*1,M172="D",L172*0.8,M172="E",L172*0.6,M172="无等级",L172*0),2)</f>
        <v>1103.45</v>
      </c>
      <c r="O172" s="301">
        <f t="shared" si="16"/>
        <v>3678.16</v>
      </c>
      <c r="P172" s="301">
        <v>0</v>
      </c>
      <c r="Q172" s="301">
        <f t="shared" si="17"/>
        <v>3678.16</v>
      </c>
      <c r="R172" s="305">
        <f t="shared" si="18"/>
        <v>0</v>
      </c>
      <c r="S172" s="305" t="s">
        <v>109</v>
      </c>
      <c r="T172" s="324">
        <v>46125</v>
      </c>
      <c r="U172" s="325"/>
      <c r="W172" s="91"/>
    </row>
    <row r="173" s="32" customFormat="1" customHeight="1" spans="1:23">
      <c r="A173" s="86">
        <f t="shared" si="19"/>
        <v>158</v>
      </c>
      <c r="B173" s="86" t="s">
        <v>195</v>
      </c>
      <c r="C173" s="330" t="s">
        <v>22</v>
      </c>
      <c r="D173" s="334">
        <v>46097</v>
      </c>
      <c r="E173" s="301" t="s">
        <v>170</v>
      </c>
      <c r="F173" s="302">
        <v>0</v>
      </c>
      <c r="G173" s="303" t="s">
        <v>170</v>
      </c>
      <c r="H173" s="303">
        <v>0</v>
      </c>
      <c r="I173" s="301">
        <f>IF(G173="120元/天",_xlfn.XLOOKUP(B173,'202604考勤'!B:B,'202604考勤'!AI:AI,"无")*120,IF(S173="转正",ROUND(G173/DAY(EOMONTH(T173,0))*(DAY(EOMONTH(T173,0))-DAY(T173)+1)+(G173*0.8)/DAY(EOMONTH(T173,0))*(DAY(T173)-1),2),IF(OR(AND(S173="入职",DAY(T173)=1),AND(S173="离职",T173=EOMONTH(T173,0))),G173,IF(OR(S173="离职",S173="入职"),ROUND(G173/21.75*_xlfn.XLOOKUP(B173,'202604考勤'!B:B,'202604考勤'!AI:AI,0),2),G173))))</f>
        <v>2160</v>
      </c>
      <c r="J173" s="301" t="s">
        <v>171</v>
      </c>
      <c r="K173" s="301" cm="1">
        <f t="array" ref="K173">ROUND(_xlfn.IFS(OR(J173="南京大学",J173="BOSS",J173="实习生",J173="人力劳务"),I173,J173="部门负责人",I173*0.6,J173="员工",I173*0.7),2)</f>
        <v>2160</v>
      </c>
      <c r="L173" s="301" cm="1">
        <f t="array" ref="L173">ROUND(_xlfn.IFS(OR(J173="南京大学",J173="BOSS",J173="实习生",J173="人力劳务"),I173*0,J173="部门负责人",I173*0.4,J173="员工",I173*0.3),2)</f>
        <v>0</v>
      </c>
      <c r="M173" s="301" t="s">
        <v>24</v>
      </c>
      <c r="N173" s="301" cm="1">
        <f t="array" ref="N173">ROUND(_xlfn.IFS(M173="A",L173*1.5,M173="B",L173*1.2,M173="C",L173*1,M173="D",L173*0.8,M173="E",L173*0.6,M173="无等级",L173*0),2)</f>
        <v>0</v>
      </c>
      <c r="O173" s="301">
        <f t="shared" si="16"/>
        <v>2160</v>
      </c>
      <c r="P173" s="301">
        <v>0</v>
      </c>
      <c r="Q173" s="301">
        <f t="shared" si="17"/>
        <v>2160</v>
      </c>
      <c r="R173" s="305">
        <f t="shared" si="18"/>
        <v>0</v>
      </c>
      <c r="S173" s="305"/>
      <c r="T173" s="304">
        <v>18</v>
      </c>
      <c r="U173" s="325"/>
      <c r="W173" s="91"/>
    </row>
    <row r="174" s="32" customFormat="1" customHeight="1" spans="1:23">
      <c r="A174" s="86">
        <f t="shared" si="19"/>
        <v>159</v>
      </c>
      <c r="B174" s="86" t="s">
        <v>196</v>
      </c>
      <c r="C174" s="330" t="s">
        <v>37</v>
      </c>
      <c r="D174" s="334">
        <v>46104</v>
      </c>
      <c r="E174" s="301">
        <v>10000</v>
      </c>
      <c r="F174" s="302">
        <f t="shared" ref="F174:F190" si="24">E174-G174</f>
        <v>0</v>
      </c>
      <c r="G174" s="303">
        <v>10000</v>
      </c>
      <c r="H174" s="303">
        <f t="shared" ref="H174:H190" si="25">G174-I174</f>
        <v>0</v>
      </c>
      <c r="I174" s="301">
        <f>IF(G174="120元/天",_xlfn.XLOOKUP(B174,'202604考勤'!B:B,'202604考勤'!AI:AI,"无")*120,IF(S174="转正",ROUND(G174/DAY(EOMONTH(T174,0))*(DAY(EOMONTH(T174,0))-DAY(T174)+1)+(G174*0.8)/DAY(EOMONTH(T174,0))*(DAY(T174)-1),2),IF(OR(AND(S174="入职",DAY(T174)=1),AND(S174="离职",T174=EOMONTH(T174,0))),G174,IF(OR(S174="离职",S174="入职"),ROUND(G174/21.75*_xlfn.XLOOKUP(B174,'202604考勤'!B:B,'202604考勤'!AI:AI,0),2),G174))))</f>
        <v>10000</v>
      </c>
      <c r="J174" s="301" t="s">
        <v>39</v>
      </c>
      <c r="K174" s="301" cm="1">
        <f t="array" ref="K174">ROUND(_xlfn.IFS(OR(J174="南京大学",J174="BOSS",J174="实习生",J174="人力劳务"),I174,J174="部门负责人",I174*0.6,J174="员工",I174*0.7),2)</f>
        <v>7000</v>
      </c>
      <c r="L174" s="301" cm="1">
        <f t="array" ref="L174">ROUND(_xlfn.IFS(OR(J174="南京大学",J174="BOSS",J174="实习生",J174="人力劳务"),I174*0,J174="部门负责人",I174*0.4,J174="员工",I174*0.3),2)</f>
        <v>3000</v>
      </c>
      <c r="M174" s="301" t="s">
        <v>40</v>
      </c>
      <c r="N174" s="301" cm="1">
        <f t="array" ref="N174">ROUND(_xlfn.IFS(M174="A",L174*1.5,M174="B",L174*1.2,M174="C",L174*1,M174="D",L174*0.8,M174="E",L174*0.6,M174="无等级",L174*0),2)</f>
        <v>3000</v>
      </c>
      <c r="O174" s="301">
        <f t="shared" si="16"/>
        <v>10000</v>
      </c>
      <c r="P174" s="301">
        <v>0</v>
      </c>
      <c r="Q174" s="301">
        <f t="shared" si="17"/>
        <v>10000</v>
      </c>
      <c r="R174" s="305">
        <f t="shared" si="18"/>
        <v>0</v>
      </c>
      <c r="S174" s="305"/>
      <c r="T174" s="304"/>
      <c r="U174" s="325"/>
      <c r="W174" s="91"/>
    </row>
    <row r="175" s="32" customFormat="1" customHeight="1" spans="1:23">
      <c r="A175" s="86">
        <f t="shared" si="19"/>
        <v>160</v>
      </c>
      <c r="B175" s="86" t="s">
        <v>197</v>
      </c>
      <c r="C175" s="330" t="s">
        <v>37</v>
      </c>
      <c r="D175" s="334">
        <v>46104</v>
      </c>
      <c r="E175" s="301">
        <v>10000</v>
      </c>
      <c r="F175" s="302">
        <f t="shared" si="24"/>
        <v>0</v>
      </c>
      <c r="G175" s="303">
        <v>10000</v>
      </c>
      <c r="H175" s="303">
        <f t="shared" si="25"/>
        <v>0</v>
      </c>
      <c r="I175" s="301">
        <f>IF(G175="120元/天",_xlfn.XLOOKUP(B175,'202604考勤'!B:B,'202604考勤'!AI:AI,"无")*120,IF(S175="转正",ROUND(G175/DAY(EOMONTH(T175,0))*(DAY(EOMONTH(T175,0))-DAY(T175)+1)+(G175*0.8)/DAY(EOMONTH(T175,0))*(DAY(T175)-1),2),IF(OR(AND(S175="入职",DAY(T175)=1),AND(S175="离职",T175=EOMONTH(T175,0))),G175,IF(OR(S175="离职",S175="入职"),ROUND(G175/21.75*_xlfn.XLOOKUP(B175,'202604考勤'!B:B,'202604考勤'!AI:AI,0),2),G175))))</f>
        <v>10000</v>
      </c>
      <c r="J175" s="301" t="s">
        <v>39</v>
      </c>
      <c r="K175" s="301" cm="1">
        <f t="array" ref="K175">ROUND(_xlfn.IFS(OR(J175="南京大学",J175="BOSS",J175="实习生",J175="人力劳务"),I175,J175="部门负责人",I175*0.6,J175="员工",I175*0.7),2)</f>
        <v>7000</v>
      </c>
      <c r="L175" s="301" cm="1">
        <f t="array" ref="L175">ROUND(_xlfn.IFS(OR(J175="南京大学",J175="BOSS",J175="实习生",J175="人力劳务"),I175*0,J175="部门负责人",I175*0.4,J175="员工",I175*0.3),2)</f>
        <v>3000</v>
      </c>
      <c r="M175" s="301" t="s">
        <v>42</v>
      </c>
      <c r="N175" s="301" cm="1">
        <f t="array" ref="N175">ROUND(_xlfn.IFS(M175="A",L175*1.5,M175="B",L175*1.2,M175="C",L175*1,M175="D",L175*0.8,M175="E",L175*0.6,M175="无等级",L175*0),2)</f>
        <v>3600</v>
      </c>
      <c r="O175" s="301">
        <f t="shared" si="16"/>
        <v>10600</v>
      </c>
      <c r="P175" s="301">
        <v>0</v>
      </c>
      <c r="Q175" s="301">
        <f t="shared" si="17"/>
        <v>10600</v>
      </c>
      <c r="R175" s="305">
        <f t="shared" si="18"/>
        <v>600</v>
      </c>
      <c r="S175" s="305"/>
      <c r="T175" s="304"/>
      <c r="U175" s="325"/>
      <c r="W175" s="91"/>
    </row>
    <row r="176" s="32" customFormat="1" customHeight="1" spans="1:23">
      <c r="A176" s="86">
        <f t="shared" si="19"/>
        <v>161</v>
      </c>
      <c r="B176" s="86" t="s">
        <v>198</v>
      </c>
      <c r="C176" s="330" t="s">
        <v>37</v>
      </c>
      <c r="D176" s="334">
        <v>46104</v>
      </c>
      <c r="E176" s="301">
        <v>10000</v>
      </c>
      <c r="F176" s="302">
        <f t="shared" si="24"/>
        <v>0</v>
      </c>
      <c r="G176" s="303">
        <v>10000</v>
      </c>
      <c r="H176" s="303">
        <f t="shared" si="25"/>
        <v>1724.14</v>
      </c>
      <c r="I176" s="301">
        <f>IF(G176="120元/天",_xlfn.XLOOKUP(B176,'202604考勤'!B:B,'202604考勤'!AI:AI,"无")*120,IF(S176="转正",ROUND(G176/DAY(EOMONTH(T176,0))*(DAY(EOMONTH(T176,0))-DAY(T176)+1)+(G176*0.8)/DAY(EOMONTH(T176,0))*(DAY(T176)-1),2),IF(OR(AND(S176="入职",DAY(T176)=1),AND(S176="离职",T176=EOMONTH(T176,0))),G176,IF(OR(S176="离职",S176="入职"),ROUND(G176/21.75*_xlfn.XLOOKUP(B176,'202604考勤'!B:B,'202604考勤'!AI:AI,0),2),G176))))</f>
        <v>8275.86</v>
      </c>
      <c r="J176" s="301" t="s">
        <v>39</v>
      </c>
      <c r="K176" s="301" cm="1">
        <f t="array" ref="K176">ROUND(_xlfn.IFS(OR(J176="南京大学",J176="BOSS",J176="实习生",J176="人力劳务"),I176,J176="部门负责人",I176*0.6,J176="员工",I176*0.7),2)</f>
        <v>5793.1</v>
      </c>
      <c r="L176" s="301" cm="1">
        <f t="array" ref="L176">ROUND(_xlfn.IFS(OR(J176="南京大学",J176="BOSS",J176="实习生",J176="人力劳务"),I176*0,J176="部门负责人",I176*0.4,J176="员工",I176*0.3),2)</f>
        <v>2482.76</v>
      </c>
      <c r="M176" s="301" t="s">
        <v>40</v>
      </c>
      <c r="N176" s="301" cm="1">
        <f t="array" ref="N176">ROUND(_xlfn.IFS(M176="A",L176*1.5,M176="B",L176*1.2,M176="C",L176*1,M176="D",L176*0.8,M176="E",L176*0.6,M176="无等级",L176*0),2)</f>
        <v>2482.76</v>
      </c>
      <c r="O176" s="301">
        <f t="shared" si="16"/>
        <v>8275.86</v>
      </c>
      <c r="P176" s="301">
        <v>0</v>
      </c>
      <c r="Q176" s="301">
        <f t="shared" si="17"/>
        <v>8275.86</v>
      </c>
      <c r="R176" s="305">
        <f t="shared" si="18"/>
        <v>0</v>
      </c>
      <c r="S176" s="305" t="s">
        <v>109</v>
      </c>
      <c r="T176" s="324">
        <v>46139</v>
      </c>
      <c r="U176" s="325"/>
      <c r="W176" s="91"/>
    </row>
    <row r="177" s="32" customFormat="1" customHeight="1" spans="1:23">
      <c r="A177" s="86">
        <f t="shared" si="19"/>
        <v>162</v>
      </c>
      <c r="B177" s="86" t="s">
        <v>199</v>
      </c>
      <c r="C177" s="330" t="s">
        <v>37</v>
      </c>
      <c r="D177" s="334">
        <v>46107</v>
      </c>
      <c r="E177" s="301">
        <v>10000</v>
      </c>
      <c r="F177" s="302">
        <f t="shared" si="24"/>
        <v>0</v>
      </c>
      <c r="G177" s="303">
        <v>10000</v>
      </c>
      <c r="H177" s="303">
        <f t="shared" si="25"/>
        <v>0</v>
      </c>
      <c r="I177" s="301">
        <f>IF(G177="120元/天",_xlfn.XLOOKUP(B177,'202604考勤'!B:B,'202604考勤'!AI:AI,"无")*120,IF(S177="转正",ROUND(G177/DAY(EOMONTH(T177,0))*(DAY(EOMONTH(T177,0))-DAY(T177)+1)+(G177*0.8)/DAY(EOMONTH(T177,0))*(DAY(T177)-1),2),IF(OR(AND(S177="入职",DAY(T177)=1),AND(S177="离职",T177=EOMONTH(T177,0))),G177,IF(OR(S177="离职",S177="入职"),ROUND(G177/21.75*_xlfn.XLOOKUP(B177,'202604考勤'!B:B,'202604考勤'!AI:AI,0),2),G177))))</f>
        <v>10000</v>
      </c>
      <c r="J177" s="301" t="s">
        <v>39</v>
      </c>
      <c r="K177" s="301" cm="1">
        <f t="array" ref="K177">ROUND(_xlfn.IFS(OR(J177="南京大学",J177="BOSS",J177="实习生",J177="人力劳务"),I177,J177="部门负责人",I177*0.6,J177="员工",I177*0.7),2)</f>
        <v>7000</v>
      </c>
      <c r="L177" s="301" cm="1">
        <f t="array" ref="L177">ROUND(_xlfn.IFS(OR(J177="南京大学",J177="BOSS",J177="实习生",J177="人力劳务"),I177*0,J177="部门负责人",I177*0.4,J177="员工",I177*0.3),2)</f>
        <v>3000</v>
      </c>
      <c r="M177" s="301" t="s">
        <v>40</v>
      </c>
      <c r="N177" s="301" cm="1">
        <f t="array" ref="N177">ROUND(_xlfn.IFS(M177="A",L177*1.5,M177="B",L177*1.2,M177="C",L177*1,M177="D",L177*0.8,M177="E",L177*0.6,M177="无等级",L177*0),2)</f>
        <v>3000</v>
      </c>
      <c r="O177" s="301">
        <f t="shared" si="16"/>
        <v>10000</v>
      </c>
      <c r="P177" s="301">
        <v>0</v>
      </c>
      <c r="Q177" s="301">
        <f t="shared" si="17"/>
        <v>10000</v>
      </c>
      <c r="R177" s="305">
        <f t="shared" si="18"/>
        <v>0</v>
      </c>
      <c r="S177" s="305"/>
      <c r="T177" s="304"/>
      <c r="U177" s="325"/>
      <c r="W177" s="91"/>
    </row>
    <row r="178" s="32" customFormat="1" customHeight="1" spans="1:23">
      <c r="A178" s="86">
        <f t="shared" si="19"/>
        <v>163</v>
      </c>
      <c r="B178" s="86" t="s">
        <v>200</v>
      </c>
      <c r="C178" s="330" t="s">
        <v>37</v>
      </c>
      <c r="D178" s="334">
        <v>46113</v>
      </c>
      <c r="E178" s="301">
        <v>10000</v>
      </c>
      <c r="F178" s="302">
        <f t="shared" si="24"/>
        <v>0</v>
      </c>
      <c r="G178" s="303">
        <v>10000</v>
      </c>
      <c r="H178" s="303">
        <f t="shared" si="25"/>
        <v>0</v>
      </c>
      <c r="I178" s="301">
        <f>IF(G178="120元/天",_xlfn.XLOOKUP(B178,'202604考勤'!B:B,'202604考勤'!AI:AI,"无")*120,IF(S178="转正",ROUND(G178/DAY(EOMONTH(T178,0))*(DAY(EOMONTH(T178,0))-DAY(T178)+1)+(G178*0.8)/DAY(EOMONTH(T178,0))*(DAY(T178)-1),2),IF(OR(AND(S178="入职",DAY(T178)=1),AND(S178="离职",T178=EOMONTH(T178,0))),G178,IF(OR(S178="离职",S178="入职"),ROUND(G178/21.75*_xlfn.XLOOKUP(B178,'202604考勤'!B:B,'202604考勤'!AI:AI,0),2),G178))))</f>
        <v>10000</v>
      </c>
      <c r="J178" s="301" t="s">
        <v>39</v>
      </c>
      <c r="K178" s="301" cm="1">
        <f t="array" ref="K178">ROUND(_xlfn.IFS(OR(J178="南京大学",J178="BOSS",J178="实习生",J178="人力劳务"),I178,J178="部门负责人",I178*0.6,J178="员工",I178*0.7),2)</f>
        <v>7000</v>
      </c>
      <c r="L178" s="301" cm="1">
        <f t="array" ref="L178">ROUND(_xlfn.IFS(OR(J178="南京大学",J178="BOSS",J178="实习生",J178="人力劳务"),I178*0,J178="部门负责人",I178*0.4,J178="员工",I178*0.3),2)</f>
        <v>3000</v>
      </c>
      <c r="M178" s="301" t="s">
        <v>40</v>
      </c>
      <c r="N178" s="301" cm="1">
        <f t="array" ref="N178">ROUND(_xlfn.IFS(M178="A",L178*1.5,M178="B",L178*1.2,M178="C",L178*1,M178="D",L178*0.8,M178="E",L178*0.6,M178="无等级",L178*0),2)</f>
        <v>3000</v>
      </c>
      <c r="O178" s="301">
        <f t="shared" si="16"/>
        <v>10000</v>
      </c>
      <c r="P178" s="301">
        <v>0</v>
      </c>
      <c r="Q178" s="301">
        <f t="shared" si="17"/>
        <v>10000</v>
      </c>
      <c r="R178" s="305">
        <f t="shared" si="18"/>
        <v>0</v>
      </c>
      <c r="S178" s="305" t="s">
        <v>201</v>
      </c>
      <c r="T178" s="324">
        <f t="shared" ref="T178:T189" si="26">D178</f>
        <v>46113</v>
      </c>
      <c r="U178" s="325"/>
      <c r="W178" s="91"/>
    </row>
    <row r="179" s="32" customFormat="1" customHeight="1" spans="1:23">
      <c r="A179" s="86">
        <f t="shared" si="19"/>
        <v>164</v>
      </c>
      <c r="B179" s="86" t="s">
        <v>202</v>
      </c>
      <c r="C179" s="330" t="s">
        <v>37</v>
      </c>
      <c r="D179" s="334">
        <v>46113</v>
      </c>
      <c r="E179" s="301">
        <v>10000</v>
      </c>
      <c r="F179" s="302">
        <f t="shared" si="24"/>
        <v>0</v>
      </c>
      <c r="G179" s="303">
        <v>10000</v>
      </c>
      <c r="H179" s="303">
        <f t="shared" si="25"/>
        <v>0</v>
      </c>
      <c r="I179" s="301">
        <f>IF(G179="120元/天",_xlfn.XLOOKUP(B179,'202604考勤'!B:B,'202604考勤'!AI:AI,"无")*120,IF(S179="转正",ROUND(G179/DAY(EOMONTH(T179,0))*(DAY(EOMONTH(T179,0))-DAY(T179)+1)+(G179*0.8)/DAY(EOMONTH(T179,0))*(DAY(T179)-1),2),IF(OR(AND(S179="入职",DAY(T179)=1),AND(S179="离职",T179=EOMONTH(T179,0))),G179,IF(OR(S179="离职",S179="入职"),ROUND(G179/21.75*_xlfn.XLOOKUP(B179,'202604考勤'!B:B,'202604考勤'!AI:AI,0),2),G179))))</f>
        <v>10000</v>
      </c>
      <c r="J179" s="301" t="s">
        <v>39</v>
      </c>
      <c r="K179" s="301" cm="1">
        <f t="array" ref="K179">ROUND(_xlfn.IFS(OR(J179="南京大学",J179="BOSS",J179="实习生",J179="人力劳务"),I179,J179="部门负责人",I179*0.6,J179="员工",I179*0.7),2)</f>
        <v>7000</v>
      </c>
      <c r="L179" s="301" cm="1">
        <f t="array" ref="L179">ROUND(_xlfn.IFS(OR(J179="南京大学",J179="BOSS",J179="实习生",J179="人力劳务"),I179*0,J179="部门负责人",I179*0.4,J179="员工",I179*0.3),2)</f>
        <v>3000</v>
      </c>
      <c r="M179" s="301" t="s">
        <v>40</v>
      </c>
      <c r="N179" s="301" cm="1">
        <f t="array" ref="N179">ROUND(_xlfn.IFS(M179="A",L179*1.5,M179="B",L179*1.2,M179="C",L179*1,M179="D",L179*0.8,M179="E",L179*0.6,M179="无等级",L179*0),2)</f>
        <v>3000</v>
      </c>
      <c r="O179" s="301">
        <f t="shared" si="16"/>
        <v>10000</v>
      </c>
      <c r="P179" s="301">
        <v>0</v>
      </c>
      <c r="Q179" s="301">
        <f t="shared" si="17"/>
        <v>10000</v>
      </c>
      <c r="R179" s="305">
        <f t="shared" si="18"/>
        <v>0</v>
      </c>
      <c r="S179" s="305" t="s">
        <v>201</v>
      </c>
      <c r="T179" s="324">
        <f t="shared" si="26"/>
        <v>46113</v>
      </c>
      <c r="U179" s="325"/>
      <c r="W179" s="91"/>
    </row>
    <row r="180" s="32" customFormat="1" customHeight="1" spans="1:23">
      <c r="A180" s="86">
        <f t="shared" si="19"/>
        <v>165</v>
      </c>
      <c r="B180" s="86" t="s">
        <v>203</v>
      </c>
      <c r="C180" s="330" t="s">
        <v>204</v>
      </c>
      <c r="D180" s="334">
        <v>46113</v>
      </c>
      <c r="E180" s="301">
        <v>3500</v>
      </c>
      <c r="F180" s="302">
        <f t="shared" si="24"/>
        <v>0</v>
      </c>
      <c r="G180" s="303">
        <v>3500</v>
      </c>
      <c r="H180" s="303">
        <f t="shared" si="25"/>
        <v>0</v>
      </c>
      <c r="I180" s="301">
        <f>IF(G180="120元/天",_xlfn.XLOOKUP(B180,'202604考勤'!B:B,'202604考勤'!AI:AI,"无")*120,IF(S180="转正",ROUND(G180/DAY(EOMONTH(T180,0))*(DAY(EOMONTH(T180,0))-DAY(T180)+1)+(G180*0.8)/DAY(EOMONTH(T180,0))*(DAY(T180)-1),2),IF(OR(AND(S180="入职",DAY(T180)=1),AND(S180="离职",T180=EOMONTH(T180,0))),G180,IF(OR(S180="离职",S180="入职"),ROUND(G180/21.75*_xlfn.XLOOKUP(B180,'202604考勤'!B:B,'202604考勤'!AI:AI,0),2),G180))))</f>
        <v>3500</v>
      </c>
      <c r="J180" s="301" t="s">
        <v>205</v>
      </c>
      <c r="K180" s="301" cm="1">
        <f t="array" ref="K180">ROUND(_xlfn.IFS(OR(J180="南京大学",J180="BOSS",J180="实习生",J180="人力劳务"),I180,J180="部门负责人",I180*0.6,J180="员工",I180*0.7),2)</f>
        <v>3500</v>
      </c>
      <c r="L180" s="301" cm="1">
        <f t="array" ref="L180">ROUND(_xlfn.IFS(OR(J180="南京大学",J180="BOSS",J180="实习生",J180="人力劳务"),I180*0,J180="部门负责人",I180*0.4,J180="员工",I180*0.3),2)</f>
        <v>0</v>
      </c>
      <c r="M180" s="301" t="s">
        <v>24</v>
      </c>
      <c r="N180" s="301" cm="1">
        <f t="array" ref="N180">ROUND(_xlfn.IFS(M180="A",L180*1.5,M180="B",L180*1.2,M180="C",L180*1,M180="D",L180*0.8,M180="E",L180*0.6,M180="无等级",L180*0),2)</f>
        <v>0</v>
      </c>
      <c r="O180" s="301">
        <f t="shared" si="16"/>
        <v>3500</v>
      </c>
      <c r="P180" s="301">
        <v>0</v>
      </c>
      <c r="Q180" s="301">
        <f t="shared" si="17"/>
        <v>3500</v>
      </c>
      <c r="R180" s="305">
        <f t="shared" si="18"/>
        <v>0</v>
      </c>
      <c r="S180" s="305" t="s">
        <v>201</v>
      </c>
      <c r="T180" s="324">
        <f t="shared" si="26"/>
        <v>46113</v>
      </c>
      <c r="U180" s="325"/>
      <c r="W180" s="91"/>
    </row>
    <row r="181" s="32" customFormat="1" customHeight="1" spans="1:23">
      <c r="A181" s="86">
        <f t="shared" si="19"/>
        <v>166</v>
      </c>
      <c r="B181" s="86" t="s">
        <v>206</v>
      </c>
      <c r="C181" s="330" t="s">
        <v>204</v>
      </c>
      <c r="D181" s="334">
        <v>46113</v>
      </c>
      <c r="E181" s="301">
        <v>3500</v>
      </c>
      <c r="F181" s="302">
        <f t="shared" si="24"/>
        <v>0</v>
      </c>
      <c r="G181" s="303">
        <v>3500</v>
      </c>
      <c r="H181" s="303">
        <f t="shared" si="25"/>
        <v>0</v>
      </c>
      <c r="I181" s="301">
        <f>IF(G181="120元/天",_xlfn.XLOOKUP(B181,'202604考勤'!B:B,'202604考勤'!AI:AI,"无")*120,IF(S181="转正",ROUND(G181/DAY(EOMONTH(T181,0))*(DAY(EOMONTH(T181,0))-DAY(T181)+1)+(G181*0.8)/DAY(EOMONTH(T181,0))*(DAY(T181)-1),2),IF(OR(AND(S181="入职",DAY(T181)=1),AND(S181="离职",T181=EOMONTH(T181,0))),G181,IF(OR(S181="离职",S181="入职"),ROUND(G181/21.75*_xlfn.XLOOKUP(B181,'202604考勤'!B:B,'202604考勤'!AI:AI,0),2),G181))))</f>
        <v>3500</v>
      </c>
      <c r="J181" s="301" t="s">
        <v>205</v>
      </c>
      <c r="K181" s="301" cm="1">
        <f t="array" ref="K181">ROUND(_xlfn.IFS(OR(J181="南京大学",J181="BOSS",J181="实习生",J181="人力劳务"),I181,J181="部门负责人",I181*0.6,J181="员工",I181*0.7),2)</f>
        <v>3500</v>
      </c>
      <c r="L181" s="301" cm="1">
        <f t="array" ref="L181">ROUND(_xlfn.IFS(OR(J181="南京大学",J181="BOSS",J181="实习生",J181="人力劳务"),I181*0,J181="部门负责人",I181*0.4,J181="员工",I181*0.3),2)</f>
        <v>0</v>
      </c>
      <c r="M181" s="301" t="s">
        <v>24</v>
      </c>
      <c r="N181" s="301" cm="1">
        <f t="array" ref="N181">ROUND(_xlfn.IFS(M181="A",L181*1.5,M181="B",L181*1.2,M181="C",L181*1,M181="D",L181*0.8,M181="E",L181*0.6,M181="无等级",L181*0),2)</f>
        <v>0</v>
      </c>
      <c r="O181" s="301">
        <f t="shared" si="16"/>
        <v>3500</v>
      </c>
      <c r="P181" s="301">
        <v>0</v>
      </c>
      <c r="Q181" s="301">
        <f t="shared" si="17"/>
        <v>3500</v>
      </c>
      <c r="R181" s="305">
        <f t="shared" si="18"/>
        <v>0</v>
      </c>
      <c r="S181" s="305" t="s">
        <v>201</v>
      </c>
      <c r="T181" s="324">
        <f t="shared" si="26"/>
        <v>46113</v>
      </c>
      <c r="U181" s="325"/>
      <c r="W181" s="91"/>
    </row>
    <row r="182" s="32" customFormat="1" customHeight="1" spans="1:23">
      <c r="A182" s="86">
        <f t="shared" si="19"/>
        <v>167</v>
      </c>
      <c r="B182" s="86" t="s">
        <v>207</v>
      </c>
      <c r="C182" s="330" t="s">
        <v>204</v>
      </c>
      <c r="D182" s="334">
        <v>46113</v>
      </c>
      <c r="E182" s="301">
        <v>3500</v>
      </c>
      <c r="F182" s="302">
        <f t="shared" si="24"/>
        <v>0</v>
      </c>
      <c r="G182" s="303">
        <v>3500</v>
      </c>
      <c r="H182" s="303">
        <f t="shared" si="25"/>
        <v>0</v>
      </c>
      <c r="I182" s="301">
        <f>IF(G182="120元/天",_xlfn.XLOOKUP(B182,'202604考勤'!B:B,'202604考勤'!AI:AI,"无")*120,IF(S182="转正",ROUND(G182/DAY(EOMONTH(T182,0))*(DAY(EOMONTH(T182,0))-DAY(T182)+1)+(G182*0.8)/DAY(EOMONTH(T182,0))*(DAY(T182)-1),2),IF(OR(AND(S182="入职",DAY(T182)=1),AND(S182="离职",T182=EOMONTH(T182,0))),G182,IF(OR(S182="离职",S182="入职"),ROUND(G182/21.75*_xlfn.XLOOKUP(B182,'202604考勤'!B:B,'202604考勤'!AI:AI,0),2),G182))))</f>
        <v>3500</v>
      </c>
      <c r="J182" s="301" t="s">
        <v>205</v>
      </c>
      <c r="K182" s="301" cm="1">
        <f t="array" ref="K182">ROUND(_xlfn.IFS(OR(J182="南京大学",J182="BOSS",J182="实习生",J182="人力劳务"),I182,J182="部门负责人",I182*0.6,J182="员工",I182*0.7),2)</f>
        <v>3500</v>
      </c>
      <c r="L182" s="301" cm="1">
        <f t="array" ref="L182">ROUND(_xlfn.IFS(OR(J182="南京大学",J182="BOSS",J182="实习生",J182="人力劳务"),I182*0,J182="部门负责人",I182*0.4,J182="员工",I182*0.3),2)</f>
        <v>0</v>
      </c>
      <c r="M182" s="301" t="s">
        <v>24</v>
      </c>
      <c r="N182" s="301" cm="1">
        <f t="array" ref="N182">ROUND(_xlfn.IFS(M182="A",L182*1.5,M182="B",L182*1.2,M182="C",L182*1,M182="D",L182*0.8,M182="E",L182*0.6,M182="无等级",L182*0),2)</f>
        <v>0</v>
      </c>
      <c r="O182" s="301">
        <f t="shared" si="16"/>
        <v>3500</v>
      </c>
      <c r="P182" s="301">
        <v>0</v>
      </c>
      <c r="Q182" s="301">
        <f t="shared" si="17"/>
        <v>3500</v>
      </c>
      <c r="R182" s="305">
        <f t="shared" si="18"/>
        <v>0</v>
      </c>
      <c r="S182" s="305" t="s">
        <v>201</v>
      </c>
      <c r="T182" s="324">
        <f t="shared" si="26"/>
        <v>46113</v>
      </c>
      <c r="U182" s="325"/>
      <c r="W182" s="91"/>
    </row>
    <row r="183" s="32" customFormat="1" customHeight="1" spans="1:23">
      <c r="A183" s="86">
        <f t="shared" si="19"/>
        <v>168</v>
      </c>
      <c r="B183" s="86" t="s">
        <v>208</v>
      </c>
      <c r="C183" s="330" t="s">
        <v>37</v>
      </c>
      <c r="D183" s="334">
        <v>46119</v>
      </c>
      <c r="E183" s="301">
        <v>10000</v>
      </c>
      <c r="F183" s="302">
        <f t="shared" si="24"/>
        <v>0</v>
      </c>
      <c r="G183" s="303">
        <v>10000</v>
      </c>
      <c r="H183" s="303">
        <f t="shared" si="25"/>
        <v>1724.14</v>
      </c>
      <c r="I183" s="301">
        <f>IF(G183="120元/天",_xlfn.XLOOKUP(B183,'202604考勤'!B:B,'202604考勤'!AI:AI,"无")*120,IF(S183="转正",ROUND(G183/DAY(EOMONTH(T183,0))*(DAY(EOMONTH(T183,0))-DAY(T183)+1)+(G183*0.8)/DAY(EOMONTH(T183,0))*(DAY(T183)-1),2),IF(OR(AND(S183="入职",DAY(T183)=1),AND(S183="离职",T183=EOMONTH(T183,0))),G183,IF(OR(S183="离职",S183="入职"),ROUND(G183/21.75*_xlfn.XLOOKUP(B183,'202604考勤'!B:B,'202604考勤'!AI:AI,0),2),G183))))</f>
        <v>8275.86</v>
      </c>
      <c r="J183" s="301" t="s">
        <v>39</v>
      </c>
      <c r="K183" s="301" cm="1">
        <f t="array" ref="K183">ROUND(_xlfn.IFS(OR(J183="南京大学",J183="BOSS",J183="实习生",J183="人力劳务"),I183,J183="部门负责人",I183*0.6,J183="员工",I183*0.7),2)</f>
        <v>5793.1</v>
      </c>
      <c r="L183" s="301" cm="1">
        <f t="array" ref="L183">ROUND(_xlfn.IFS(OR(J183="南京大学",J183="BOSS",J183="实习生",J183="人力劳务"),I183*0,J183="部门负责人",I183*0.4,J183="员工",I183*0.3),2)</f>
        <v>2482.76</v>
      </c>
      <c r="M183" s="301" t="s">
        <v>70</v>
      </c>
      <c r="N183" s="301" cm="1">
        <f t="array" ref="N183">ROUND(_xlfn.IFS(M183="A",L183*1.5,M183="B",L183*1.2,M183="C",L183*1,M183="D",L183*0.8,M183="E",L183*0.6,M183="无等级",L183*0),2)</f>
        <v>1986.21</v>
      </c>
      <c r="O183" s="301">
        <f t="shared" si="16"/>
        <v>7779.31</v>
      </c>
      <c r="P183" s="301">
        <v>0</v>
      </c>
      <c r="Q183" s="301">
        <f t="shared" si="17"/>
        <v>7779.31</v>
      </c>
      <c r="R183" s="305">
        <f t="shared" si="18"/>
        <v>-496.55</v>
      </c>
      <c r="S183" s="305" t="s">
        <v>201</v>
      </c>
      <c r="T183" s="324">
        <f t="shared" si="26"/>
        <v>46119</v>
      </c>
      <c r="U183" s="325"/>
      <c r="W183" s="91"/>
    </row>
    <row r="184" s="32" customFormat="1" customHeight="1" spans="1:23">
      <c r="A184" s="86">
        <f t="shared" si="19"/>
        <v>169</v>
      </c>
      <c r="B184" s="86" t="s">
        <v>209</v>
      </c>
      <c r="C184" s="330" t="s">
        <v>22</v>
      </c>
      <c r="D184" s="334">
        <v>46119</v>
      </c>
      <c r="E184" s="301">
        <v>10000</v>
      </c>
      <c r="F184" s="302">
        <f t="shared" si="24"/>
        <v>0</v>
      </c>
      <c r="G184" s="303">
        <v>10000</v>
      </c>
      <c r="H184" s="303">
        <f t="shared" si="25"/>
        <v>1724.14</v>
      </c>
      <c r="I184" s="301">
        <f>IF(G184="120元/天",_xlfn.XLOOKUP(B184,'202604考勤'!B:B,'202604考勤'!AI:AI,"无")*120,IF(S184="转正",ROUND(G184/DAY(EOMONTH(T184,0))*(DAY(EOMONTH(T184,0))-DAY(T184)+1)+(G184*0.8)/DAY(EOMONTH(T184,0))*(DAY(T184)-1),2),IF(OR(AND(S184="入职",DAY(T184)=1),AND(S184="离职",T184=EOMONTH(T184,0))),G184,IF(OR(S184="离职",S184="入职"),ROUND(G184/21.75*_xlfn.XLOOKUP(B184,'202604考勤'!B:B,'202604考勤'!AI:AI,0),2),G184))))</f>
        <v>8275.86</v>
      </c>
      <c r="J184" s="301" t="s">
        <v>38</v>
      </c>
      <c r="K184" s="301" cm="1">
        <f t="array" ref="K184">ROUND(_xlfn.IFS(OR(J184="南京大学",J184="BOSS",J184="实习生",J184="人力劳务"),I184,J184="部门负责人",I184*0.6,J184="员工",I184*0.7),2)</f>
        <v>8275.86</v>
      </c>
      <c r="L184" s="301" cm="1">
        <f t="array" ref="L184">ROUND(_xlfn.IFS(OR(J184="南京大学",J184="BOSS",J184="实习生",J184="人力劳务"),I184*0,J184="部门负责人",I184*0.4,J184="员工",I184*0.3),2)</f>
        <v>0</v>
      </c>
      <c r="M184" s="301" t="s">
        <v>24</v>
      </c>
      <c r="N184" s="301" cm="1">
        <f t="array" ref="N184">ROUND(_xlfn.IFS(M184="A",L184*1.5,M184="B",L184*1.2,M184="C",L184*1,M184="D",L184*0.8,M184="E",L184*0.6,M184="无等级",L184*0),2)</f>
        <v>0</v>
      </c>
      <c r="O184" s="301">
        <f t="shared" si="16"/>
        <v>8275.86</v>
      </c>
      <c r="P184" s="301">
        <v>0</v>
      </c>
      <c r="Q184" s="301">
        <f t="shared" si="17"/>
        <v>8275.86</v>
      </c>
      <c r="R184" s="305">
        <f t="shared" si="18"/>
        <v>0</v>
      </c>
      <c r="S184" s="305" t="s">
        <v>201</v>
      </c>
      <c r="T184" s="324">
        <f t="shared" si="26"/>
        <v>46119</v>
      </c>
      <c r="U184" s="293"/>
      <c r="W184" s="91"/>
    </row>
    <row r="185" s="32" customFormat="1" customHeight="1" spans="1:23">
      <c r="A185" s="86">
        <f t="shared" si="19"/>
        <v>170</v>
      </c>
      <c r="B185" s="86" t="s">
        <v>210</v>
      </c>
      <c r="C185" s="330" t="s">
        <v>37</v>
      </c>
      <c r="D185" s="334">
        <v>46125</v>
      </c>
      <c r="E185" s="301">
        <v>10000</v>
      </c>
      <c r="F185" s="302">
        <f t="shared" si="24"/>
        <v>0</v>
      </c>
      <c r="G185" s="303">
        <v>10000</v>
      </c>
      <c r="H185" s="303">
        <f t="shared" si="25"/>
        <v>3563.22</v>
      </c>
      <c r="I185" s="301">
        <f>IF(G185="120元/天",_xlfn.XLOOKUP(B185,'202604考勤'!B:B,'202604考勤'!AI:AI,"无")*120,IF(S185="转正",ROUND(G185/DAY(EOMONTH(T185,0))*(DAY(EOMONTH(T185,0))-DAY(T185)+1)+(G185*0.8)/DAY(EOMONTH(T185,0))*(DAY(T185)-1),2),IF(OR(AND(S185="入职",DAY(T185)=1),AND(S185="离职",T185=EOMONTH(T185,0))),G185,IF(OR(S185="离职",S185="入职"),ROUND(G185/21.75*_xlfn.XLOOKUP(B185,'202604考勤'!B:B,'202604考勤'!AI:AI,0),2),G185))))</f>
        <v>6436.78</v>
      </c>
      <c r="J185" s="301" t="s">
        <v>39</v>
      </c>
      <c r="K185" s="301" cm="1">
        <f t="array" ref="K185">ROUND(_xlfn.IFS(OR(J185="南京大学",J185="BOSS",J185="实习生",J185="人力劳务"),I185,J185="部门负责人",I185*0.6,J185="员工",I185*0.7),2)</f>
        <v>4505.75</v>
      </c>
      <c r="L185" s="301" cm="1">
        <f t="array" ref="L185">ROUND(_xlfn.IFS(OR(J185="南京大学",J185="BOSS",J185="实习生",J185="人力劳务"),I185*0,J185="部门负责人",I185*0.4,J185="员工",I185*0.3),2)</f>
        <v>1931.03</v>
      </c>
      <c r="M185" s="301" t="s">
        <v>40</v>
      </c>
      <c r="N185" s="301" cm="1">
        <f t="array" ref="N185">ROUND(_xlfn.IFS(M185="A",L185*1.5,M185="B",L185*1.2,M185="C",L185*1,M185="D",L185*0.8,M185="E",L185*0.6,M185="无等级",L185*0),2)</f>
        <v>1931.03</v>
      </c>
      <c r="O185" s="301">
        <f t="shared" si="16"/>
        <v>6436.78</v>
      </c>
      <c r="P185" s="301">
        <v>0</v>
      </c>
      <c r="Q185" s="301">
        <f t="shared" si="17"/>
        <v>6436.78</v>
      </c>
      <c r="R185" s="305">
        <f t="shared" si="18"/>
        <v>0</v>
      </c>
      <c r="S185" s="305" t="s">
        <v>201</v>
      </c>
      <c r="T185" s="324">
        <f t="shared" si="26"/>
        <v>46125</v>
      </c>
      <c r="U185" s="325"/>
      <c r="W185" s="91"/>
    </row>
    <row r="186" s="32" customFormat="1" customHeight="1" spans="1:23">
      <c r="A186" s="86">
        <f t="shared" si="19"/>
        <v>171</v>
      </c>
      <c r="B186" s="86" t="s">
        <v>211</v>
      </c>
      <c r="C186" s="330" t="s">
        <v>37</v>
      </c>
      <c r="D186" s="334">
        <v>46125</v>
      </c>
      <c r="E186" s="301">
        <v>10000</v>
      </c>
      <c r="F186" s="302">
        <f t="shared" si="24"/>
        <v>0</v>
      </c>
      <c r="G186" s="303">
        <v>10000</v>
      </c>
      <c r="H186" s="303">
        <f t="shared" si="25"/>
        <v>3563.22</v>
      </c>
      <c r="I186" s="301">
        <f>IF(G186="120元/天",_xlfn.XLOOKUP(B186,'202604考勤'!B:B,'202604考勤'!AI:AI,"无")*120,IF(S186="转正",ROUND(G186/DAY(EOMONTH(T186,0))*(DAY(EOMONTH(T186,0))-DAY(T186)+1)+(G186*0.8)/DAY(EOMONTH(T186,0))*(DAY(T186)-1),2),IF(OR(AND(S186="入职",DAY(T186)=1),AND(S186="离职",T186=EOMONTH(T186,0))),G186,IF(OR(S186="离职",S186="入职"),ROUND(G186/21.75*_xlfn.XLOOKUP(B186,'202604考勤'!B:B,'202604考勤'!AI:AI,0),2),G186))))</f>
        <v>6436.78</v>
      </c>
      <c r="J186" s="301" t="s">
        <v>39</v>
      </c>
      <c r="K186" s="301" cm="1">
        <f t="array" ref="K186">ROUND(_xlfn.IFS(OR(J186="南京大学",J186="BOSS",J186="实习生",J186="人力劳务"),I186,J186="部门负责人",I186*0.6,J186="员工",I186*0.7),2)</f>
        <v>4505.75</v>
      </c>
      <c r="L186" s="301" cm="1">
        <f t="array" ref="L186">ROUND(_xlfn.IFS(OR(J186="南京大学",J186="BOSS",J186="实习生",J186="人力劳务"),I186*0,J186="部门负责人",I186*0.4,J186="员工",I186*0.3),2)</f>
        <v>1931.03</v>
      </c>
      <c r="M186" s="301" t="s">
        <v>40</v>
      </c>
      <c r="N186" s="301" cm="1">
        <f t="array" ref="N186">ROUND(_xlfn.IFS(M186="A",L186*1.5,M186="B",L186*1.2,M186="C",L186*1,M186="D",L186*0.8,M186="E",L186*0.6,M186="无等级",L186*0),2)</f>
        <v>1931.03</v>
      </c>
      <c r="O186" s="301">
        <f t="shared" si="16"/>
        <v>6436.78</v>
      </c>
      <c r="P186" s="301">
        <v>0</v>
      </c>
      <c r="Q186" s="301">
        <f t="shared" si="17"/>
        <v>6436.78</v>
      </c>
      <c r="R186" s="305">
        <f t="shared" si="18"/>
        <v>0</v>
      </c>
      <c r="S186" s="305" t="s">
        <v>201</v>
      </c>
      <c r="T186" s="324">
        <f t="shared" si="26"/>
        <v>46125</v>
      </c>
      <c r="U186" s="325"/>
      <c r="W186" s="91"/>
    </row>
    <row r="187" s="32" customFormat="1" customHeight="1" spans="1:23">
      <c r="A187" s="86">
        <f t="shared" si="19"/>
        <v>172</v>
      </c>
      <c r="B187" s="86" t="s">
        <v>212</v>
      </c>
      <c r="C187" s="330" t="s">
        <v>37</v>
      </c>
      <c r="D187" s="334">
        <v>46127</v>
      </c>
      <c r="E187" s="301">
        <v>10000</v>
      </c>
      <c r="F187" s="302">
        <f t="shared" si="24"/>
        <v>0</v>
      </c>
      <c r="G187" s="303">
        <v>10000</v>
      </c>
      <c r="H187" s="303">
        <f t="shared" si="25"/>
        <v>4482.76</v>
      </c>
      <c r="I187" s="301">
        <f>IF(G187="120元/天",_xlfn.XLOOKUP(B187,'202604考勤'!B:B,'202604考勤'!AI:AI,"无")*120,IF(S187="转正",ROUND(G187/DAY(EOMONTH(T187,0))*(DAY(EOMONTH(T187,0))-DAY(T187)+1)+(G187*0.8)/DAY(EOMONTH(T187,0))*(DAY(T187)-1),2),IF(OR(AND(S187="入职",DAY(T187)=1),AND(S187="离职",T187=EOMONTH(T187,0))),G187,IF(OR(S187="离职",S187="入职"),ROUND(G187/21.75*_xlfn.XLOOKUP(B187,'202604考勤'!B:B,'202604考勤'!AI:AI,0),2),G187))))</f>
        <v>5517.24</v>
      </c>
      <c r="J187" s="301" t="s">
        <v>39</v>
      </c>
      <c r="K187" s="301" cm="1">
        <f t="array" ref="K187">ROUND(_xlfn.IFS(OR(J187="南京大学",J187="BOSS",J187="实习生",J187="人力劳务"),I187,J187="部门负责人",I187*0.6,J187="员工",I187*0.7),2)</f>
        <v>3862.07</v>
      </c>
      <c r="L187" s="301" cm="1">
        <f t="array" ref="L187">ROUND(_xlfn.IFS(OR(J187="南京大学",J187="BOSS",J187="实习生",J187="人力劳务"),I187*0,J187="部门负责人",I187*0.4,J187="员工",I187*0.3),2)</f>
        <v>1655.17</v>
      </c>
      <c r="M187" s="301" t="s">
        <v>40</v>
      </c>
      <c r="N187" s="301" cm="1">
        <f t="array" ref="N187">ROUND(_xlfn.IFS(M187="A",L187*1.5,M187="B",L187*1.2,M187="C",L187*1,M187="D",L187*0.8,M187="E",L187*0.6,M187="无等级",L187*0),2)</f>
        <v>1655.17</v>
      </c>
      <c r="O187" s="301">
        <f t="shared" si="16"/>
        <v>5517.24</v>
      </c>
      <c r="P187" s="301">
        <v>0</v>
      </c>
      <c r="Q187" s="301">
        <f t="shared" si="17"/>
        <v>5517.24</v>
      </c>
      <c r="R187" s="305">
        <f t="shared" si="18"/>
        <v>0</v>
      </c>
      <c r="S187" s="305" t="s">
        <v>201</v>
      </c>
      <c r="T187" s="324">
        <f t="shared" si="26"/>
        <v>46127</v>
      </c>
      <c r="U187" s="325"/>
      <c r="W187" s="91"/>
    </row>
    <row r="188" s="32" customFormat="1" customHeight="1" spans="1:23">
      <c r="A188" s="86">
        <f t="shared" si="19"/>
        <v>173</v>
      </c>
      <c r="B188" s="86" t="s">
        <v>213</v>
      </c>
      <c r="C188" s="330" t="s">
        <v>22</v>
      </c>
      <c r="D188" s="334">
        <v>46132</v>
      </c>
      <c r="E188" s="301">
        <v>10000</v>
      </c>
      <c r="F188" s="302">
        <f t="shared" si="24"/>
        <v>0</v>
      </c>
      <c r="G188" s="303">
        <v>10000</v>
      </c>
      <c r="H188" s="303">
        <f t="shared" si="25"/>
        <v>5862.07</v>
      </c>
      <c r="I188" s="301">
        <f>IF(G188="120元/天",_xlfn.XLOOKUP(B188,'202604考勤'!B:B,'202604考勤'!AI:AI,"无")*120,IF(S188="转正",ROUND(G188/DAY(EOMONTH(T188,0))*(DAY(EOMONTH(T188,0))-DAY(T188)+1)+(G188*0.8)/DAY(EOMONTH(T188,0))*(DAY(T188)-1),2),IF(OR(AND(S188="入职",DAY(T188)=1),AND(S188="离职",T188=EOMONTH(T188,0))),G188,IF(OR(S188="离职",S188="入职"),ROUND(G188/21.75*_xlfn.XLOOKUP(B188,'202604考勤'!B:B,'202604考勤'!AI:AI,0),2),G188))))</f>
        <v>4137.93</v>
      </c>
      <c r="J188" s="301" t="s">
        <v>39</v>
      </c>
      <c r="K188" s="301" cm="1">
        <f t="array" ref="K188">ROUND(_xlfn.IFS(OR(J188="南京大学",J188="BOSS",J188="实习生",J188="人力劳务"),I188,J188="部门负责人",I188*0.6,J188="员工",I188*0.7),2)</f>
        <v>2896.55</v>
      </c>
      <c r="L188" s="301" cm="1">
        <f t="array" ref="L188">ROUND(_xlfn.IFS(OR(J188="南京大学",J188="BOSS",J188="实习生",J188="人力劳务"),I188*0,J188="部门负责人",I188*0.4,J188="员工",I188*0.3),2)</f>
        <v>1241.38</v>
      </c>
      <c r="M188" s="301" t="s">
        <v>40</v>
      </c>
      <c r="N188" s="301" cm="1">
        <f t="array" ref="N188">ROUND(_xlfn.IFS(M188="A",L188*1.5,M188="B",L188*1.2,M188="C",L188*1,M188="D",L188*0.8,M188="E",L188*0.6,M188="无等级",L188*0),2)</f>
        <v>1241.38</v>
      </c>
      <c r="O188" s="301">
        <f t="shared" si="16"/>
        <v>4137.93</v>
      </c>
      <c r="P188" s="301">
        <v>0</v>
      </c>
      <c r="Q188" s="301">
        <f t="shared" si="17"/>
        <v>4137.93</v>
      </c>
      <c r="R188" s="305">
        <f t="shared" si="18"/>
        <v>0</v>
      </c>
      <c r="S188" s="305" t="s">
        <v>201</v>
      </c>
      <c r="T188" s="324">
        <f t="shared" si="26"/>
        <v>46132</v>
      </c>
      <c r="U188" s="325"/>
      <c r="W188" s="91"/>
    </row>
    <row r="189" s="32" customFormat="1" customHeight="1" spans="1:23">
      <c r="A189" s="86">
        <f t="shared" si="19"/>
        <v>174</v>
      </c>
      <c r="B189" s="86" t="s">
        <v>214</v>
      </c>
      <c r="C189" s="330" t="s">
        <v>37</v>
      </c>
      <c r="D189" s="334">
        <v>46135</v>
      </c>
      <c r="E189" s="301">
        <v>10000</v>
      </c>
      <c r="F189" s="302">
        <f t="shared" si="24"/>
        <v>0</v>
      </c>
      <c r="G189" s="303">
        <v>10000</v>
      </c>
      <c r="H189" s="303">
        <f t="shared" si="25"/>
        <v>7241.38</v>
      </c>
      <c r="I189" s="301">
        <f>IF(G189="120元/天",_xlfn.XLOOKUP(B189,'202604考勤'!B:B,'202604考勤'!AI:AI,"无")*120,IF(S189="转正",ROUND(G189/DAY(EOMONTH(T189,0))*(DAY(EOMONTH(T189,0))-DAY(T189)+1)+(G189*0.8)/DAY(EOMONTH(T189,0))*(DAY(T189)-1),2),IF(OR(AND(S189="入职",DAY(T189)=1),AND(S189="离职",T189=EOMONTH(T189,0))),G189,IF(OR(S189="离职",S189="入职"),ROUND(G189/21.75*_xlfn.XLOOKUP(B189,'202604考勤'!B:B,'202604考勤'!AI:AI,0),2),G189))))</f>
        <v>2758.62</v>
      </c>
      <c r="J189" s="301" t="s">
        <v>39</v>
      </c>
      <c r="K189" s="301" cm="1">
        <f t="array" ref="K189">ROUND(_xlfn.IFS(OR(J189="南京大学",J189="BOSS",J189="实习生",J189="人力劳务"),I189,J189="部门负责人",I189*0.6,J189="员工",I189*0.7),2)</f>
        <v>1931.03</v>
      </c>
      <c r="L189" s="301" cm="1">
        <f t="array" ref="L189">ROUND(_xlfn.IFS(OR(J189="南京大学",J189="BOSS",J189="实习生",J189="人力劳务"),I189*0,J189="部门负责人",I189*0.4,J189="员工",I189*0.3),2)</f>
        <v>827.59</v>
      </c>
      <c r="M189" s="301" t="s">
        <v>40</v>
      </c>
      <c r="N189" s="301" cm="1">
        <f t="array" ref="N189">ROUND(_xlfn.IFS(M189="A",L189*1.5,M189="B",L189*1.2,M189="C",L189*1,M189="D",L189*0.8,M189="E",L189*0.6,M189="无等级",L189*0),2)</f>
        <v>827.59</v>
      </c>
      <c r="O189" s="301">
        <f t="shared" si="16"/>
        <v>2758.62</v>
      </c>
      <c r="P189" s="301">
        <v>0</v>
      </c>
      <c r="Q189" s="301">
        <f t="shared" si="17"/>
        <v>2758.62</v>
      </c>
      <c r="R189" s="305">
        <f t="shared" si="18"/>
        <v>0</v>
      </c>
      <c r="S189" s="305" t="s">
        <v>201</v>
      </c>
      <c r="T189" s="324">
        <f t="shared" si="26"/>
        <v>46135</v>
      </c>
      <c r="U189" s="325"/>
      <c r="W189" s="91"/>
    </row>
    <row r="190" s="32" customFormat="1" customHeight="1" spans="1:23">
      <c r="A190" s="86">
        <f t="shared" si="19"/>
        <v>175</v>
      </c>
      <c r="B190" s="86" t="s">
        <v>215</v>
      </c>
      <c r="C190" s="330" t="s">
        <v>22</v>
      </c>
      <c r="D190" s="334">
        <v>46113</v>
      </c>
      <c r="E190" s="301">
        <v>10000</v>
      </c>
      <c r="F190" s="302">
        <f t="shared" si="24"/>
        <v>0</v>
      </c>
      <c r="G190" s="303">
        <v>10000</v>
      </c>
      <c r="H190" s="303">
        <f t="shared" si="25"/>
        <v>0</v>
      </c>
      <c r="I190" s="301">
        <f>IF(G190="120元/天",_xlfn.XLOOKUP(B190,'202604考勤'!B:B,'202604考勤'!AI:AI,"无")*120,IF(S190="转正",ROUND(G190/DAY(EOMONTH(T190,0))*(DAY(EOMONTH(T190,0))-DAY(T190)+1)+(G190*0.8)/DAY(EOMONTH(T190,0))*(DAY(T190)-1),2),IF(OR(AND(S190="入职",DAY(T190)=1),AND(S190="离职",T190=EOMONTH(T190,0))),G190,IF(OR(S190="离职",S190="入职"),ROUND(G190/21.75*_xlfn.XLOOKUP(B190,'202604考勤'!B:B,'202604考勤'!AI:AI,0),2),G190))))</f>
        <v>10000</v>
      </c>
      <c r="J190" s="301" t="s">
        <v>38</v>
      </c>
      <c r="K190" s="301" cm="1">
        <f t="array" ref="K190">ROUND(_xlfn.IFS(OR(J190="南京大学",J190="BOSS",J190="实习生",J190="人力劳务"),I190,J190="部门负责人",I190*0.6,J190="员工",I190*0.7),2)</f>
        <v>10000</v>
      </c>
      <c r="L190" s="301" cm="1">
        <f t="array" ref="L190">ROUND(_xlfn.IFS(OR(J190="南京大学",J190="BOSS",J190="实习生",J190="人力劳务"),I190*0,J190="部门负责人",I190*0.4,J190="员工",I190*0.3),2)</f>
        <v>0</v>
      </c>
      <c r="M190" s="301" t="s">
        <v>24</v>
      </c>
      <c r="N190" s="301" cm="1">
        <f t="array" ref="N190">ROUND(_xlfn.IFS(M190="A",L190*1.5,M190="B",L190*1.2,M190="C",L190*1,M190="D",L190*0.8,M190="E",L190*0.6,M190="无等级",L190*0),2)</f>
        <v>0</v>
      </c>
      <c r="O190" s="301">
        <f t="shared" si="16"/>
        <v>10000</v>
      </c>
      <c r="P190" s="301">
        <v>0</v>
      </c>
      <c r="Q190" s="301">
        <f t="shared" si="17"/>
        <v>10000</v>
      </c>
      <c r="R190" s="305">
        <f t="shared" si="18"/>
        <v>0</v>
      </c>
      <c r="S190" s="305"/>
      <c r="T190" s="324"/>
      <c r="U190" s="325"/>
      <c r="W190" s="91"/>
    </row>
    <row r="191" customHeight="1" spans="1:23">
      <c r="A191" s="86"/>
      <c r="B191" s="335"/>
      <c r="C191" s="302"/>
      <c r="D191" s="300"/>
      <c r="E191" s="301">
        <f t="shared" ref="E191:R191" si="27">SUBTOTAL(9,E3:E190)</f>
        <v>1820500</v>
      </c>
      <c r="F191" s="301">
        <f t="shared" si="27"/>
        <v>0</v>
      </c>
      <c r="G191" s="301">
        <f t="shared" si="27"/>
        <v>1820500</v>
      </c>
      <c r="H191" s="301">
        <f t="shared" si="27"/>
        <v>48857.49</v>
      </c>
      <c r="I191" s="301">
        <f t="shared" si="27"/>
        <v>1778122.51</v>
      </c>
      <c r="J191" s="301">
        <f t="shared" si="27"/>
        <v>0</v>
      </c>
      <c r="K191" s="301">
        <f t="shared" si="27"/>
        <v>1292262.51</v>
      </c>
      <c r="L191" s="301">
        <f t="shared" si="27"/>
        <v>485860</v>
      </c>
      <c r="M191" s="301">
        <f t="shared" si="27"/>
        <v>0</v>
      </c>
      <c r="N191" s="301">
        <f t="shared" si="27"/>
        <v>486563.45</v>
      </c>
      <c r="O191" s="301">
        <f t="shared" si="27"/>
        <v>1778825.96</v>
      </c>
      <c r="P191" s="301">
        <f t="shared" si="27"/>
        <v>-1568.50632183908</v>
      </c>
      <c r="Q191" s="301">
        <f t="shared" si="27"/>
        <v>1777257.45</v>
      </c>
      <c r="R191" s="301">
        <f t="shared" si="27"/>
        <v>703.45</v>
      </c>
      <c r="S191" s="336"/>
      <c r="T191" s="304"/>
      <c r="U191" s="325"/>
      <c r="W191" s="91"/>
    </row>
    <row r="192" customHeight="1" spans="1:23">
      <c r="I192" s="291"/>
      <c r="J192" s="291"/>
      <c r="K192" s="291"/>
      <c r="L192" s="291"/>
      <c r="M192" s="291"/>
      <c r="N192" s="291"/>
      <c r="O192" s="291"/>
      <c r="P192" s="291"/>
      <c r="Q192" s="291"/>
      <c r="R192" s="291"/>
      <c r="S192" s="291"/>
    </row>
    <row r="193" customHeight="1" spans="1:21">
      <c r="A193" s="227"/>
      <c r="B193" s="227"/>
      <c r="C193" s="227"/>
      <c r="D193" s="227"/>
      <c r="E193" s="337"/>
      <c r="F193" s="338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339"/>
      <c r="U193" s="227"/>
    </row>
    <row r="194" customHeight="1" spans="1:21">
      <c r="A194" s="227"/>
      <c r="B194" s="227"/>
      <c r="C194" s="227"/>
      <c r="D194" s="22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227"/>
      <c r="T194" s="339"/>
      <c r="U194" s="227"/>
    </row>
    <row r="195" customHeight="1" spans="1:21">
      <c r="A195" s="293"/>
      <c r="B195" s="293"/>
      <c r="C195" s="293"/>
      <c r="D195" s="293"/>
      <c r="E195" s="340"/>
      <c r="F195" s="341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342"/>
    </row>
    <row r="196" customHeight="1" spans="1:21">
      <c r="A196" s="293"/>
      <c r="B196" s="293"/>
      <c r="C196" s="293"/>
      <c r="D196" s="293"/>
      <c r="E196" s="340"/>
      <c r="F196" s="341"/>
      <c r="G196" s="293"/>
      <c r="H196" s="293"/>
    </row>
    <row r="197" customHeight="1" spans="1:21">
      <c r="A197" s="293"/>
      <c r="B197" s="293"/>
      <c r="C197" s="293"/>
      <c r="D197" s="293"/>
      <c r="E197" s="340"/>
      <c r="F197" s="341"/>
      <c r="G197" s="293"/>
      <c r="H197" s="293"/>
      <c r="P197" s="293"/>
    </row>
    <row r="198" customHeight="1" spans="1:21">
      <c r="A198" s="293"/>
      <c r="B198" s="293"/>
      <c r="C198" s="293"/>
      <c r="D198" s="293"/>
      <c r="E198" s="340"/>
      <c r="F198" s="341"/>
      <c r="G198" s="293"/>
      <c r="H198" s="293"/>
      <c r="P198" s="293"/>
    </row>
    <row r="199" customHeight="1" spans="1:21">
      <c r="A199" s="293"/>
      <c r="B199" s="293"/>
      <c r="C199" s="293"/>
      <c r="D199" s="293"/>
      <c r="E199" s="340"/>
      <c r="F199" s="341"/>
      <c r="G199" s="293"/>
      <c r="H199" s="293"/>
      <c r="I199" s="227"/>
      <c r="J199" s="227"/>
      <c r="K199" s="227"/>
      <c r="L199" s="227"/>
      <c r="N199" s="227"/>
      <c r="O199" s="227"/>
      <c r="P199" s="293"/>
    </row>
    <row r="200" customHeight="1" spans="1:21">
      <c r="A200" s="293"/>
      <c r="B200" s="293"/>
      <c r="C200" s="293"/>
      <c r="D200" s="293"/>
      <c r="E200" s="340"/>
      <c r="F200" s="341"/>
      <c r="G200" s="293"/>
      <c r="H200" s="293"/>
      <c r="I200" s="227"/>
      <c r="J200" s="227"/>
      <c r="K200" s="227"/>
      <c r="L200" s="227"/>
      <c r="N200" s="227"/>
      <c r="O200" s="227"/>
      <c r="P200" s="293"/>
    </row>
    <row r="201" customHeight="1" spans="1:21">
      <c r="A201" s="293"/>
      <c r="B201" s="293"/>
      <c r="C201" s="293"/>
      <c r="D201" s="293"/>
      <c r="E201" s="340"/>
      <c r="F201" s="341"/>
      <c r="G201" s="293"/>
      <c r="H201" s="293"/>
    </row>
    <row r="202" customHeight="1" spans="1:21">
      <c r="A202" s="293"/>
      <c r="B202" s="293"/>
      <c r="C202" s="293"/>
      <c r="D202" s="343"/>
      <c r="E202" s="340"/>
      <c r="F202" s="341"/>
      <c r="G202" s="344"/>
      <c r="H202" s="344"/>
      <c r="I202" s="227"/>
      <c r="J202" s="227"/>
      <c r="K202" s="227"/>
      <c r="L202" s="227"/>
      <c r="M202" s="227"/>
      <c r="N202" s="227"/>
      <c r="O202" s="227"/>
      <c r="P202" s="227"/>
    </row>
    <row r="203" customHeight="1" spans="1:21">
      <c r="A203" s="293"/>
      <c r="B203" s="293"/>
      <c r="C203" s="293"/>
      <c r="D203" s="293"/>
      <c r="E203" s="340"/>
      <c r="F203" s="341"/>
      <c r="G203" s="344"/>
      <c r="H203" s="344"/>
      <c r="P203" s="293"/>
    </row>
    <row r="204" customHeight="1" spans="1:21">
      <c r="A204" s="293"/>
      <c r="B204" s="293"/>
      <c r="C204" s="293"/>
      <c r="D204" s="293"/>
      <c r="E204" s="340"/>
      <c r="F204" s="341"/>
      <c r="G204" s="293"/>
      <c r="H204" s="293"/>
      <c r="I204" s="293"/>
      <c r="J204" s="293"/>
      <c r="P204" s="293"/>
    </row>
    <row r="208" customHeight="1" spans="1:21">
      <c r="A208" s="227"/>
      <c r="B208" s="227"/>
      <c r="C208" s="227"/>
      <c r="D208" s="227"/>
      <c r="E208" s="337"/>
      <c r="F208" s="338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339"/>
      <c r="U208" s="227"/>
    </row>
    <row r="209" customHeight="1" spans="16:17">
      <c r="P209" s="227"/>
      <c r="Q209" s="227"/>
    </row>
    <row r="210" customHeight="1" spans="16:17">
      <c r="P210" s="227"/>
      <c r="Q210" s="227"/>
    </row>
  </sheetData>
  <mergeCells count="13">
    <mergeCell ref="A1:Q1"/>
    <mergeCell ref="A195:U195"/>
    <mergeCell ref="A196:G196"/>
    <mergeCell ref="L196:O196"/>
    <mergeCell ref="A197:G197"/>
    <mergeCell ref="L197:O197"/>
    <mergeCell ref="A198:G198"/>
    <mergeCell ref="A201:G201"/>
    <mergeCell ref="A202:B202"/>
    <mergeCell ref="A204:J204"/>
    <mergeCell ref="U1:X2"/>
    <mergeCell ref="V3:X6"/>
    <mergeCell ref="V9:X16"/>
  </mergeCells>
  <dataValidations count="1">
    <dataValidation type="list" allowBlank="1" showInputMessage="1" showErrorMessage="1" sqref="C17 C93 C96 C98 C89:C91">
      <formula1>"南大尚诚,尚诚能源"</formula1>
    </dataValidation>
  </dataValidations>
  <pageMargins left="0.75" right="0.75" top="1" bottom="1" header="0.5" footer="0.5"/>
  <pageSetup paperSize="9" orientation="landscape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90" zoomScaleNormal="90" workbookViewId="0">
      <selection activeCell="H3" sqref="H3"/>
    </sheetView>
  </sheetViews>
  <sheetFormatPr defaultColWidth="8.88888888888889" defaultRowHeight="14.4" outlineLevelRow="3"/>
  <cols>
    <col min="1" max="1" width="5.88888888888889" style="277" customWidth="1"/>
    <col min="2" max="2" width="9.66666666666667" style="277" customWidth="1"/>
    <col min="3" max="3" width="14.8888888888889" style="277" customWidth="1"/>
    <col min="4" max="4" width="17.2222222222222" style="277" customWidth="1"/>
    <col min="5" max="5" width="7.66666666666667" style="277" customWidth="1"/>
    <col min="6" max="7" width="14.8888888888889" style="277" customWidth="1"/>
    <col min="8" max="8" width="10.1111111111111" style="277" customWidth="1"/>
    <col min="9" max="15" width="8.88888888888889" style="277"/>
    <col min="16" max="16" width="10.1111111111111" style="277" customWidth="1"/>
    <col min="17" max="16384" width="8.88888888888889" style="277"/>
  </cols>
  <sheetData>
    <row r="1" ht="40" customHeight="1" spans="1:16">
      <c r="A1" s="278" t="s">
        <v>216</v>
      </c>
      <c r="B1" s="278"/>
      <c r="C1" s="278"/>
      <c r="D1" s="278"/>
      <c r="E1" s="278"/>
      <c r="F1" s="278"/>
      <c r="G1" s="278"/>
      <c r="H1" s="278"/>
      <c r="I1" s="279"/>
      <c r="J1" s="279"/>
    </row>
    <row r="2" ht="40" customHeight="1" spans="1:16">
      <c r="A2" s="280" t="s">
        <v>2</v>
      </c>
      <c r="B2" s="280" t="s">
        <v>3</v>
      </c>
      <c r="C2" s="280" t="s">
        <v>217</v>
      </c>
      <c r="D2" s="280" t="s">
        <v>218</v>
      </c>
      <c r="E2" s="280" t="s">
        <v>219</v>
      </c>
      <c r="F2" s="280" t="s">
        <v>220</v>
      </c>
      <c r="G2" s="280" t="s">
        <v>221</v>
      </c>
      <c r="H2" s="280" t="s">
        <v>222</v>
      </c>
      <c r="I2" s="281"/>
      <c r="J2" s="281"/>
      <c r="P2" s="282" t="s">
        <v>4</v>
      </c>
    </row>
    <row r="3" ht="40" customHeight="1" spans="1:16">
      <c r="A3" s="84" t="s">
        <v>223</v>
      </c>
      <c r="B3" s="84" t="s">
        <v>22</v>
      </c>
      <c r="C3" s="283">
        <v>8000</v>
      </c>
      <c r="D3" s="283">
        <f>C3-E3</f>
        <v>7920.79</v>
      </c>
      <c r="E3" s="283">
        <v>79.21</v>
      </c>
      <c r="F3" s="283">
        <f>D3*0.8</f>
        <v>6336.632</v>
      </c>
      <c r="G3" s="283">
        <f>F3*0.2</f>
        <v>1267.3264</v>
      </c>
      <c r="H3" s="283">
        <f>C3-G3</f>
        <v>6732.6736</v>
      </c>
      <c r="I3" s="284" t="s">
        <v>224</v>
      </c>
      <c r="J3" s="284"/>
      <c r="K3" s="285"/>
      <c r="P3" s="286">
        <v>45108</v>
      </c>
    </row>
    <row r="4" ht="50" customHeight="1" spans="1:16">
      <c r="A4" s="287" t="s">
        <v>225</v>
      </c>
      <c r="B4" s="287"/>
      <c r="C4" s="287"/>
      <c r="D4" s="287"/>
      <c r="E4" s="287"/>
      <c r="F4" s="287"/>
      <c r="G4" s="287"/>
      <c r="H4" s="287"/>
    </row>
  </sheetData>
  <mergeCells count="2">
    <mergeCell ref="A1:H1"/>
    <mergeCell ref="A4:H4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0"/>
  <sheetViews>
    <sheetView view="pageBreakPreview" zoomScale="70" zoomScaleNormal="70" workbookViewId="0">
      <pane xSplit="3" ySplit="2" topLeftCell="D5" activePane="bottomRight" state="frozen"/>
      <selection/>
      <selection pane="topRight"/>
      <selection pane="bottomLeft"/>
      <selection pane="bottomRight" activeCell="AF3" sqref="AF3"/>
    </sheetView>
  </sheetViews>
  <sheetFormatPr defaultColWidth="8.33333333333333" defaultRowHeight="12"/>
  <cols>
    <col min="1" max="1" width="5.22222222222222" style="194" customWidth="1"/>
    <col min="2" max="2" width="7.66666666666667" style="194" customWidth="1"/>
    <col min="3" max="3" width="11" style="196" customWidth="1"/>
    <col min="4" max="4" width="12.1111111111111" style="197" customWidth="1"/>
    <col min="5" max="5" width="7.44444444444444" style="197" customWidth="1"/>
    <col min="6" max="6" width="12.2222222222222" style="197" customWidth="1"/>
    <col min="7" max="7" width="10.4444444444444" style="197" customWidth="1"/>
    <col min="8" max="8" width="10" style="197" customWidth="1"/>
    <col min="9" max="9" width="10.7777777777778" style="197" customWidth="1"/>
    <col min="10" max="10" width="8.11111111111111" style="197" customWidth="1"/>
    <col min="11" max="11" width="10.8888888888889" style="197" customWidth="1"/>
    <col min="12" max="12" width="11.3333333333333" style="197" customWidth="1"/>
    <col min="13" max="13" width="11" style="197" customWidth="1"/>
    <col min="14" max="14" width="13" style="197" customWidth="1"/>
    <col min="15" max="15" width="10.6666666666667" style="197" customWidth="1"/>
    <col min="16" max="16" width="10.8333333333333" style="197" customWidth="1"/>
    <col min="17" max="17" width="10.3333333333333" style="197" customWidth="1"/>
    <col min="18" max="18" width="10.6666666666667" style="197" customWidth="1"/>
    <col min="19" max="19" width="10.5555555555556" style="197" customWidth="1"/>
    <col min="20" max="21" width="11" style="197" customWidth="1"/>
    <col min="22" max="22" width="11.6666666666667" style="197" customWidth="1"/>
    <col min="23" max="23" width="12.1111111111111" style="197" customWidth="1"/>
    <col min="24" max="24" width="13" style="197" customWidth="1"/>
    <col min="25" max="25" width="12.3333333333333" style="197" customWidth="1"/>
    <col min="26" max="26" width="13" style="263" customWidth="1"/>
    <col min="27" max="27" width="11.6666666666667" style="197" customWidth="1"/>
    <col min="28" max="28" width="12" style="198" customWidth="1"/>
    <col min="29" max="29" width="10.7777777777778" style="197" customWidth="1"/>
    <col min="30" max="30" width="10.787037037037" style="197" customWidth="1"/>
    <col min="31" max="31" width="9.77777777777778" style="197" customWidth="1"/>
    <col min="32" max="32" width="15.8333333333333" style="197" customWidth="1"/>
    <col min="33" max="16384" width="8.33333333333333" style="194"/>
  </cols>
  <sheetData>
    <row r="1" ht="40.05" customHeight="1" spans="1:32">
      <c r="A1" s="274" t="s">
        <v>226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5"/>
      <c r="AA1" s="274"/>
      <c r="AB1" s="274"/>
      <c r="AC1" s="274"/>
      <c r="AD1" s="274"/>
      <c r="AE1" s="274"/>
      <c r="AF1" s="274"/>
    </row>
    <row r="2" s="193" customFormat="1" ht="70.05" customHeight="1" spans="1:32">
      <c r="A2" s="200" t="s">
        <v>1</v>
      </c>
      <c r="B2" s="201" t="s">
        <v>2</v>
      </c>
      <c r="C2" s="202" t="s">
        <v>4</v>
      </c>
      <c r="D2" s="203" t="s">
        <v>7</v>
      </c>
      <c r="E2" s="203" t="s">
        <v>227</v>
      </c>
      <c r="F2" s="203" t="s">
        <v>228</v>
      </c>
      <c r="G2" s="203" t="s">
        <v>229</v>
      </c>
      <c r="H2" s="203" t="s">
        <v>230</v>
      </c>
      <c r="I2" s="203" t="s">
        <v>231</v>
      </c>
      <c r="J2" s="203" t="s">
        <v>232</v>
      </c>
      <c r="K2" s="203" t="s">
        <v>233</v>
      </c>
      <c r="L2" s="203" t="s">
        <v>234</v>
      </c>
      <c r="M2" s="203" t="s">
        <v>235</v>
      </c>
      <c r="N2" s="203" t="s">
        <v>236</v>
      </c>
      <c r="O2" s="203" t="s">
        <v>237</v>
      </c>
      <c r="P2" s="203" t="s">
        <v>238</v>
      </c>
      <c r="Q2" s="203" t="s">
        <v>239</v>
      </c>
      <c r="R2" s="203" t="s">
        <v>240</v>
      </c>
      <c r="S2" s="203" t="s">
        <v>241</v>
      </c>
      <c r="T2" s="203" t="s">
        <v>242</v>
      </c>
      <c r="U2" s="203" t="s">
        <v>243</v>
      </c>
      <c r="V2" s="203" t="s">
        <v>244</v>
      </c>
      <c r="W2" s="203" t="s">
        <v>245</v>
      </c>
      <c r="X2" s="203" t="s">
        <v>246</v>
      </c>
      <c r="Y2" s="203" t="s">
        <v>247</v>
      </c>
      <c r="Z2" s="203" t="s">
        <v>248</v>
      </c>
      <c r="AA2" s="203" t="s">
        <v>249</v>
      </c>
      <c r="AB2" s="204" t="s">
        <v>250</v>
      </c>
      <c r="AC2" s="203" t="s">
        <v>251</v>
      </c>
      <c r="AD2" s="203" t="s">
        <v>252</v>
      </c>
      <c r="AE2" s="203" t="s">
        <v>253</v>
      </c>
      <c r="AF2" s="203" t="s">
        <v>254</v>
      </c>
    </row>
    <row r="3" ht="30" customHeight="1" spans="1:32">
      <c r="A3" s="205">
        <f t="shared" ref="A3:A40" si="0">ROW(A3)-2</f>
        <v>1</v>
      </c>
      <c r="B3" s="206" t="str" cm="1">
        <f ca="1" t="array" ref="B3:B40">_xlfn.LET(_xlpm.B列,INDIRECT("'"&amp;A1&amp;"'!B3:B190"),_xlpm.C列,INDIRECT("'"&amp;A1&amp;"'!C3:C190"),_xlfn._xlws.FILTER(_xlpm.B列,(_xlpm.C列="尚诚能源")*(_xlpm.B列&lt;&gt;"")))</f>
        <v>一</v>
      </c>
      <c r="C3" s="207" cm="1">
        <f ca="1" t="array" ref="C3">_xlfn.XLOOKUP(B3,INDIRECT("'"&amp;$A$1&amp;"'!B:B"),INDIRECT("'"&amp;$A$1&amp;"'!D:D"),"人员不存在",0,1)</f>
        <v>44713</v>
      </c>
      <c r="D3" s="208" cm="1">
        <f ca="1" t="array" ref="D3">_xlfn.XLOOKUP(B3,INDIRECT("'"&amp;$A$1&amp;"'!B:B"),INDIRECT("'"&amp;$A$1&amp;"'!G:G"),"人员不存在",0,1)</f>
        <v>10000</v>
      </c>
      <c r="E3" s="208">
        <f ca="1" t="shared" ref="E3:E40" si="1">IFERROR(F3/D3,0)</f>
        <v>1</v>
      </c>
      <c r="F3" s="208" cm="1">
        <f ca="1" t="array" ref="F3">_xlfn.XLOOKUP(B3,INDIRECT("'"&amp;$A$1&amp;"'!B:B"),INDIRECT("'"&amp;$A$1&amp;"'!Q:Q"),"人员不存在",0,1)</f>
        <v>10000</v>
      </c>
      <c r="G3" s="209" cm="1">
        <f ca="1" t="array" ref="G3">SUMIF(INDIRECT("'"&amp;$G$47&amp;"'!C5:C"&amp;IFERROR(MATCH(TRUE,ISBLANK(INDIRECT("'"&amp;$G$47&amp;"'!C5:C500")),0)+4,500)),B3,INDIRECT("'"&amp;$G$47&amp;"'!K5:K"&amp;IFERROR(MATCH(TRUE,ISBLANK(INDIRECT("'"&amp;$G$47&amp;"'!C5:C500")),0)+4,500)))</f>
        <v>0</v>
      </c>
      <c r="H3" s="208" cm="1">
        <f ca="1" t="array" ref="H3">SUMIF(INDIRECT("'"&amp;$G$47&amp;"'!C5:C"&amp;IFERROR(MATCH(TRUE,ISBLANK(INDIRECT("'"&amp;$G$47&amp;"'!C5:C500")),0)+4,500)),B3,INDIRECT("'"&amp;$G$47&amp;"'!L5:L"&amp;IFERROR(MATCH(TRUE,ISBLANK(INDIRECT("'"&amp;$G$47&amp;"'!C5:C500")),0)+4,500)))</f>
        <v>0</v>
      </c>
      <c r="I3" s="208" cm="1">
        <f ca="1" t="array" ref="I3">SUMIF(INDIRECT("'"&amp;$G$47&amp;"'!C5:C"&amp;IFERROR(MATCH(TRUE,ISBLANK(INDIRECT("'"&amp;$G$47&amp;"'!C5:C500")),0)+4,500)),B3,INDIRECT("'"&amp;$G$47&amp;"'!M5:M"&amp;IFERROR(MATCH(TRUE,ISBLANK(INDIRECT("'"&amp;$G$47&amp;"'!C5:C500")),0)+4,500)))</f>
        <v>0</v>
      </c>
      <c r="J3" s="208" cm="1">
        <f ca="1" t="array" ref="J3">SUMIF(INDIRECT("'"&amp;$G$47&amp;"'!C5:C"&amp;IFERROR(MATCH(TRUE,ISBLANK(INDIRECT("'"&amp;$G$47&amp;"'!C5:C500")),0)+4,500)),B3,INDIRECT("'"&amp;$G$47&amp;"'!N5:N"&amp;IFERROR(MATCH(TRUE,ISBLANK(INDIRECT("'"&amp;$G$47&amp;"'!C5:C500")),0)+4,500)))</f>
        <v>0</v>
      </c>
      <c r="K3" s="208">
        <f ca="1" t="shared" ref="K3:K40" si="2">SUM(G3:J3)</f>
        <v>0</v>
      </c>
      <c r="L3" s="208" cm="1">
        <f ca="1" t="array" ref="L3">IFERROR(_xlfn.XLOOKUP(B3,INDIRECT("'"&amp;$I$47&amp;"'!B:B"),INDIRECT("'"&amp;$I$47&amp;"'!E:E"),0),0)</f>
        <v>0</v>
      </c>
      <c r="M3" s="208">
        <f ca="1" t="shared" ref="M3:M40" si="3">ROUND(SUM(K3:L3),2)</f>
        <v>0</v>
      </c>
      <c r="N3" s="208" cm="1">
        <f ca="1" t="array" ref="N3">IFERROR(_xlfn.XLOOKUP(B3,INDIRECT("'"&amp;$M$47&amp;"'!B:B"),INDIRECT("'"&amp;$M$47&amp;"'!AC:AC"),0),0)</f>
        <v>0</v>
      </c>
      <c r="O3" s="208" cm="1">
        <f ca="1" t="array" ref="O3">IFERROR(_xlfn.XLOOKUP(B3,INDIRECT("'"&amp;$M$47&amp;"'!B:B"),INDIRECT("'"&amp;$M$47&amp;"'!AG:AG"),0),0)</f>
        <v>0</v>
      </c>
      <c r="P3" s="208" cm="1">
        <f ca="1" t="array" ref="P3">IFERROR(_xlfn.XLOOKUP(B3,INDIRECT("'"&amp;$M$47&amp;"'!B:B"),INDIRECT("'"&amp;$M$47&amp;"'!AB:AB"),0),0)</f>
        <v>0</v>
      </c>
      <c r="Q3" s="208" cm="1">
        <f ca="1" t="array" ref="Q3">IFERROR(_xlfn.XLOOKUP(B3,INDIRECT("'"&amp;$M$47&amp;"'!B:B"),INDIRECT("'"&amp;$M$47&amp;"'!AD:AD"),0),0)</f>
        <v>0</v>
      </c>
      <c r="R3" s="208" cm="1">
        <f ca="1" t="array" ref="R3">IFERROR(_xlfn.XLOOKUP(B3,INDIRECT("'"&amp;$M$47&amp;"'!B:B"),INDIRECT("'"&amp;$M$47&amp;"'!AE:AE"),0),0)</f>
        <v>0</v>
      </c>
      <c r="S3" s="208" cm="1">
        <f ca="1" t="array" ref="S3">IFERROR(_xlfn.XLOOKUP(B3,INDIRECT("'"&amp;$M$47&amp;"'!B:B"),INDIRECT("'"&amp;$M$47&amp;"'!AF:AF"),0),0)</f>
        <v>0</v>
      </c>
      <c r="T3" s="208">
        <f ca="1" t="shared" ref="T3:T40" si="4">SUM(N3:S3)</f>
        <v>0</v>
      </c>
      <c r="U3" s="208">
        <f ca="1" t="shared" ref="U3:U40" si="5">ROUND(SUM(M3:S3),2)</f>
        <v>0</v>
      </c>
      <c r="V3" s="209" cm="1">
        <f ca="1" t="array" ref="V3">IFERROR(_xlfn.XLOOKUP(B3,INDIRECT("'"&amp;$K$47&amp;"'!B:B"),INDIRECT("'"&amp;$K$47&amp;"'!Y:Y"),0),0)</f>
        <v>0</v>
      </c>
      <c r="W3" s="209">
        <f ca="1" t="shared" ref="W3:W40" si="6">U3+V3</f>
        <v>0</v>
      </c>
      <c r="X3" s="209" cm="1">
        <f ca="1" t="array" ref="X3">IFERROR(_xlfn.XLOOKUP(B3,INDIRECT("'"&amp;$K$47&amp;"'!B:B"),INDIRECT("'"&amp;$K$47&amp;"'!Z:Z"),0),0)</f>
        <v>0</v>
      </c>
      <c r="Y3" s="209">
        <f ca="1" t="shared" ref="Y3:Y40" si="7">F3+X3</f>
        <v>10000</v>
      </c>
      <c r="Z3" s="265" cm="1">
        <f ca="1" t="array" ref="Z3">IFERROR(_xlfn.LET(_xlpm.v,_xlfn.XLOOKUP(B3,INDIRECT("'"&amp;$K$47&amp;"'!B:B"),INDIRECT("'"&amp;$K$47&amp;"'!AA:AA"),0),IF(_xlpm.v=60000,60000,_xlpm.v+5000)),0)</f>
        <v>0</v>
      </c>
      <c r="AA3" s="208">
        <f ca="1" t="shared" ref="AA3:AA40" si="8">ROUND(F3-M3,2)</f>
        <v>10000</v>
      </c>
      <c r="AB3" s="210">
        <f ca="1" t="shared" ref="AB3:AB40" si="9">IF(ROUND(Y3-W3-Z3,2)&gt;0,ROUND(Y3-W3-Z3,2),0)</f>
        <v>10000</v>
      </c>
      <c r="AC3" s="211">
        <f ca="1" t="shared" ref="AC3:AC40" si="10">ROUND(IF(AB3&gt;960000,AB3*0.45-181920,IF(AB3&gt;660000,AB3*0.35-85920,IF(AB3&gt;420000,AB3*0.3-52920,IF(AB3&gt;300000,AB3*0.25-31920,IF(AB3&gt;144000,AB3*0.2-16920,IF(AB3&gt;36000,AB3*0.1-2520,IF(AB3&gt;0,AB3*0.03,0))))))),2)</f>
        <v>300</v>
      </c>
      <c r="AD3" s="211" cm="1">
        <f ca="1" t="array" ref="AD3">IFERROR(_xlfn.XLOOKUP(B3,INDIRECT("'"&amp;$K$47&amp;"'!B:B"),INDIRECT("'"&amp;$K$47&amp;"'!AD:AD"),0),0)</f>
        <v>0</v>
      </c>
      <c r="AE3" s="211">
        <f ca="1" t="shared" ref="AE3:AE40" si="11">ROUND(MAX(AC3-AD3,0),2)</f>
        <v>300</v>
      </c>
      <c r="AF3" s="208">
        <f ca="1" t="shared" ref="AF3:AF40" si="12">ROUND(AA3-AE3,2)</f>
        <v>9700</v>
      </c>
    </row>
    <row r="4" ht="30" customHeight="1" spans="1:32">
      <c r="A4" s="205">
        <f t="shared" si="0"/>
        <v>2</v>
      </c>
      <c r="B4" s="206" t="str">
        <v>二</v>
      </c>
      <c r="C4" s="207" cm="1">
        <f ca="1" t="array" ref="C4">_xlfn.XLOOKUP(B4,INDIRECT("'"&amp;$A$1&amp;"'!B:B"),INDIRECT("'"&amp;$A$1&amp;"'!D:D"),"人员不存在",0,1)</f>
        <v>44805</v>
      </c>
      <c r="D4" s="208" cm="1">
        <f ca="1" t="array" ref="D4">_xlfn.XLOOKUP(B4,INDIRECT("'"&amp;$A$1&amp;"'!B:B"),INDIRECT("'"&amp;$A$1&amp;"'!G:G"),"人员不存在",0,1)</f>
        <v>10000</v>
      </c>
      <c r="E4" s="208">
        <f ca="1" t="shared" si="1"/>
        <v>1</v>
      </c>
      <c r="F4" s="208" cm="1">
        <f ca="1" t="array" ref="F4">_xlfn.XLOOKUP(B4,INDIRECT("'"&amp;$A$1&amp;"'!B:B"),INDIRECT("'"&amp;$A$1&amp;"'!Q:Q"),"人员不存在",0,1)</f>
        <v>10000</v>
      </c>
      <c r="G4" s="208" cm="1">
        <f ca="1" t="array" ref="G4">SUMIF(INDIRECT("'"&amp;$G$47&amp;"'!C5:C"&amp;IFERROR(MATCH(TRUE,ISBLANK(INDIRECT("'"&amp;$G$47&amp;"'!C5:C500")),0)+4,500)),B4,INDIRECT("'"&amp;$G$47&amp;"'!K5:K"&amp;IFERROR(MATCH(TRUE,ISBLANK(INDIRECT("'"&amp;$G$47&amp;"'!C5:C500")),0)+4,500)))</f>
        <v>0</v>
      </c>
      <c r="H4" s="208" cm="1">
        <f ca="1" t="array" ref="H4">SUMIF(INDIRECT("'"&amp;$G$47&amp;"'!C5:C"&amp;IFERROR(MATCH(TRUE,ISBLANK(INDIRECT("'"&amp;$G$47&amp;"'!C5:C500")),0)+4,500)),B4,INDIRECT("'"&amp;$G$47&amp;"'!L5:L"&amp;IFERROR(MATCH(TRUE,ISBLANK(INDIRECT("'"&amp;$G$47&amp;"'!C5:C500")),0)+4,500)))</f>
        <v>0</v>
      </c>
      <c r="I4" s="208" cm="1">
        <f ca="1" t="array" ref="I4">SUMIF(INDIRECT("'"&amp;$G$47&amp;"'!C5:C"&amp;IFERROR(MATCH(TRUE,ISBLANK(INDIRECT("'"&amp;$G$47&amp;"'!C5:C500")),0)+4,500)),B4,INDIRECT("'"&amp;$G$47&amp;"'!M5:M"&amp;IFERROR(MATCH(TRUE,ISBLANK(INDIRECT("'"&amp;$G$47&amp;"'!C5:C500")),0)+4,500)))</f>
        <v>0</v>
      </c>
      <c r="J4" s="208" cm="1">
        <f ca="1" t="array" ref="J4">SUMIF(INDIRECT("'"&amp;$G$47&amp;"'!C5:C"&amp;IFERROR(MATCH(TRUE,ISBLANK(INDIRECT("'"&amp;$G$47&amp;"'!C5:C500")),0)+4,500)),B4,INDIRECT("'"&amp;$G$47&amp;"'!N5:N"&amp;IFERROR(MATCH(TRUE,ISBLANK(INDIRECT("'"&amp;$G$47&amp;"'!C5:C500")),0)+4,500)))</f>
        <v>0</v>
      </c>
      <c r="K4" s="208">
        <f ca="1" t="shared" si="2"/>
        <v>0</v>
      </c>
      <c r="L4" s="208" cm="1">
        <f ca="1" t="array" ref="L4">IFERROR(_xlfn.XLOOKUP(B4,INDIRECT("'"&amp;$I$47&amp;"'!B:B"),INDIRECT("'"&amp;$I$47&amp;"'!E:E"),0),0)</f>
        <v>0</v>
      </c>
      <c r="M4" s="208">
        <f ca="1" t="shared" si="3"/>
        <v>0</v>
      </c>
      <c r="N4" s="208" cm="1">
        <f ca="1" t="array" ref="N4">IFERROR(_xlfn.XLOOKUP(B4,INDIRECT("'"&amp;$M$47&amp;"'!B:B"),INDIRECT("'"&amp;$M$47&amp;"'!AC:AC"),0),0)</f>
        <v>0</v>
      </c>
      <c r="O4" s="208" cm="1">
        <f ca="1" t="array" ref="O4">IFERROR(_xlfn.XLOOKUP(B4,INDIRECT("'"&amp;$M$47&amp;"'!B:B"),INDIRECT("'"&amp;$M$47&amp;"'!AG:AG"),0),0)</f>
        <v>0</v>
      </c>
      <c r="P4" s="208" cm="1">
        <f ca="1" t="array" ref="P4">IFERROR(_xlfn.XLOOKUP(B4,INDIRECT("'"&amp;$M$47&amp;"'!B:B"),INDIRECT("'"&amp;$M$47&amp;"'!AB:AB"),0),0)</f>
        <v>0</v>
      </c>
      <c r="Q4" s="208" cm="1">
        <f ca="1" t="array" ref="Q4">IFERROR(_xlfn.XLOOKUP(B4,INDIRECT("'"&amp;$M$47&amp;"'!B:B"),INDIRECT("'"&amp;$M$47&amp;"'!AD:AD"),0),0)</f>
        <v>0</v>
      </c>
      <c r="R4" s="208" cm="1">
        <f ca="1" t="array" ref="R4">IFERROR(_xlfn.XLOOKUP(B4,INDIRECT("'"&amp;$M$47&amp;"'!B:B"),INDIRECT("'"&amp;$M$47&amp;"'!AE:AE"),0),0)</f>
        <v>0</v>
      </c>
      <c r="S4" s="208" cm="1">
        <f ca="1" t="array" ref="S4">IFERROR(_xlfn.XLOOKUP(B4,INDIRECT("'"&amp;$M$47&amp;"'!B:B"),INDIRECT("'"&amp;$M$47&amp;"'!AF:AF"),0),0)</f>
        <v>0</v>
      </c>
      <c r="T4" s="208">
        <f ca="1" t="shared" si="4"/>
        <v>0</v>
      </c>
      <c r="U4" s="208">
        <f ca="1" t="shared" si="5"/>
        <v>0</v>
      </c>
      <c r="V4" s="209" cm="1">
        <f ca="1" t="array" ref="V4">IFERROR(_xlfn.XLOOKUP(B4,INDIRECT("'"&amp;$K$47&amp;"'!B:B"),INDIRECT("'"&amp;$K$47&amp;"'!Y:Y"),0),0)</f>
        <v>0</v>
      </c>
      <c r="W4" s="209">
        <f ca="1" t="shared" si="6"/>
        <v>0</v>
      </c>
      <c r="X4" s="209" cm="1">
        <f ca="1" t="array" ref="X4">IFERROR(_xlfn.XLOOKUP(B4,INDIRECT("'"&amp;$K$47&amp;"'!B:B"),INDIRECT("'"&amp;$K$47&amp;"'!Z:Z"),0),0)</f>
        <v>0</v>
      </c>
      <c r="Y4" s="209">
        <f ca="1" t="shared" si="7"/>
        <v>10000</v>
      </c>
      <c r="Z4" s="265">
        <v>0</v>
      </c>
      <c r="AA4" s="208">
        <f ca="1" t="shared" si="8"/>
        <v>10000</v>
      </c>
      <c r="AB4" s="210">
        <f ca="1" t="shared" si="9"/>
        <v>10000</v>
      </c>
      <c r="AC4" s="211">
        <f ca="1" t="shared" si="10"/>
        <v>300</v>
      </c>
      <c r="AD4" s="211" cm="1">
        <f ca="1" t="array" ref="AD4">IFERROR(_xlfn.XLOOKUP(B4,INDIRECT("'"&amp;$K$47&amp;"'!B:B"),INDIRECT("'"&amp;$K$47&amp;"'!AD:AD"),0),0)</f>
        <v>0</v>
      </c>
      <c r="AE4" s="211">
        <f ca="1" t="shared" si="11"/>
        <v>300</v>
      </c>
      <c r="AF4" s="208">
        <f ca="1" t="shared" si="12"/>
        <v>9700</v>
      </c>
    </row>
    <row r="5" ht="30" customHeight="1" spans="1:32">
      <c r="A5" s="205">
        <f t="shared" si="0"/>
        <v>3</v>
      </c>
      <c r="B5" s="206" t="str">
        <v>三</v>
      </c>
      <c r="C5" s="207" cm="1">
        <f ca="1" t="array" ref="C5">_xlfn.XLOOKUP(B5,INDIRECT("'"&amp;$A$1&amp;"'!B:B"),INDIRECT("'"&amp;$A$1&amp;"'!D:D"),"人员不存在",0,1)</f>
        <v>44958</v>
      </c>
      <c r="D5" s="208" cm="1">
        <f ca="1" t="array" ref="D5">_xlfn.XLOOKUP(B5,INDIRECT("'"&amp;$A$1&amp;"'!B:B"),INDIRECT("'"&amp;$A$1&amp;"'!G:G"),"人员不存在",0,1)</f>
        <v>10000</v>
      </c>
      <c r="E5" s="208">
        <f ca="1" t="shared" si="1"/>
        <v>1</v>
      </c>
      <c r="F5" s="208" cm="1">
        <f ca="1" t="array" ref="F5">_xlfn.XLOOKUP(B5,INDIRECT("'"&amp;$A$1&amp;"'!B:B"),INDIRECT("'"&amp;$A$1&amp;"'!Q:Q"),"人员不存在",0,1)</f>
        <v>10000</v>
      </c>
      <c r="G5" s="208" cm="1">
        <f ca="1" t="array" ref="G5">SUMIF(INDIRECT("'"&amp;$G$47&amp;"'!C5:C"&amp;IFERROR(MATCH(TRUE,ISBLANK(INDIRECT("'"&amp;$G$47&amp;"'!C5:C500")),0)+4,500)),B5,INDIRECT("'"&amp;$G$47&amp;"'!K5:K"&amp;IFERROR(MATCH(TRUE,ISBLANK(INDIRECT("'"&amp;$G$47&amp;"'!C5:C500")),0)+4,500)))</f>
        <v>0</v>
      </c>
      <c r="H5" s="208" cm="1">
        <f ca="1" t="array" ref="H5">SUMIF(INDIRECT("'"&amp;$G$47&amp;"'!C5:C"&amp;IFERROR(MATCH(TRUE,ISBLANK(INDIRECT("'"&amp;$G$47&amp;"'!C5:C500")),0)+4,500)),B5,INDIRECT("'"&amp;$G$47&amp;"'!L5:L"&amp;IFERROR(MATCH(TRUE,ISBLANK(INDIRECT("'"&amp;$G$47&amp;"'!C5:C500")),0)+4,500)))</f>
        <v>0</v>
      </c>
      <c r="I5" s="208" cm="1">
        <f ca="1" t="array" ref="I5">SUMIF(INDIRECT("'"&amp;$G$47&amp;"'!C5:C"&amp;IFERROR(MATCH(TRUE,ISBLANK(INDIRECT("'"&amp;$G$47&amp;"'!C5:C500")),0)+4,500)),B5,INDIRECT("'"&amp;$G$47&amp;"'!M5:M"&amp;IFERROR(MATCH(TRUE,ISBLANK(INDIRECT("'"&amp;$G$47&amp;"'!C5:C500")),0)+4,500)))</f>
        <v>0</v>
      </c>
      <c r="J5" s="208" cm="1">
        <f ca="1" t="array" ref="J5">SUMIF(INDIRECT("'"&amp;$G$47&amp;"'!C5:C"&amp;IFERROR(MATCH(TRUE,ISBLANK(INDIRECT("'"&amp;$G$47&amp;"'!C5:C500")),0)+4,500)),B5,INDIRECT("'"&amp;$G$47&amp;"'!N5:N"&amp;IFERROR(MATCH(TRUE,ISBLANK(INDIRECT("'"&amp;$G$47&amp;"'!C5:C500")),0)+4,500)))</f>
        <v>0</v>
      </c>
      <c r="K5" s="208">
        <f ca="1" t="shared" si="2"/>
        <v>0</v>
      </c>
      <c r="L5" s="208" cm="1">
        <f ca="1" t="array" ref="L5">IFERROR(_xlfn.XLOOKUP(B5,INDIRECT("'"&amp;$I$47&amp;"'!B:B"),INDIRECT("'"&amp;$I$47&amp;"'!E:E"),0),0)</f>
        <v>0</v>
      </c>
      <c r="M5" s="208">
        <f ca="1" t="shared" si="3"/>
        <v>0</v>
      </c>
      <c r="N5" s="208" cm="1">
        <f ca="1" t="array" ref="N5">IFERROR(_xlfn.XLOOKUP(B5,INDIRECT("'"&amp;$M$47&amp;"'!B:B"),INDIRECT("'"&amp;$M$47&amp;"'!AC:AC"),0),0)</f>
        <v>0</v>
      </c>
      <c r="O5" s="208" cm="1">
        <f ca="1" t="array" ref="O5">IFERROR(_xlfn.XLOOKUP(B5,INDIRECT("'"&amp;$M$47&amp;"'!B:B"),INDIRECT("'"&amp;$M$47&amp;"'!AG:AG"),0),0)</f>
        <v>0</v>
      </c>
      <c r="P5" s="208" cm="1">
        <f ca="1" t="array" ref="P5">IFERROR(_xlfn.XLOOKUP(B5,INDIRECT("'"&amp;$M$47&amp;"'!B:B"),INDIRECT("'"&amp;$M$47&amp;"'!AB:AB"),0),0)</f>
        <v>0</v>
      </c>
      <c r="Q5" s="208" cm="1">
        <f ca="1" t="array" ref="Q5">IFERROR(_xlfn.XLOOKUP(B5,INDIRECT("'"&amp;$M$47&amp;"'!B:B"),INDIRECT("'"&amp;$M$47&amp;"'!AD:AD"),0),0)</f>
        <v>0</v>
      </c>
      <c r="R5" s="208" cm="1">
        <f ca="1" t="array" ref="R5">IFERROR(_xlfn.XLOOKUP(B5,INDIRECT("'"&amp;$M$47&amp;"'!B:B"),INDIRECT("'"&amp;$M$47&amp;"'!AE:AE"),0),0)</f>
        <v>0</v>
      </c>
      <c r="S5" s="208" cm="1">
        <f ca="1" t="array" ref="S5">IFERROR(_xlfn.XLOOKUP(B5,INDIRECT("'"&amp;$M$47&amp;"'!B:B"),INDIRECT("'"&amp;$M$47&amp;"'!AF:AF"),0),0)</f>
        <v>0</v>
      </c>
      <c r="T5" s="208">
        <f ca="1" t="shared" si="4"/>
        <v>0</v>
      </c>
      <c r="U5" s="208">
        <f ca="1" t="shared" si="5"/>
        <v>0</v>
      </c>
      <c r="V5" s="209" cm="1">
        <f ca="1" t="array" ref="V5">IFERROR(_xlfn.XLOOKUP(B5,INDIRECT("'"&amp;$K$47&amp;"'!B:B"),INDIRECT("'"&amp;$K$47&amp;"'!Y:Y"),0),0)</f>
        <v>0</v>
      </c>
      <c r="W5" s="209">
        <f ca="1" t="shared" si="6"/>
        <v>0</v>
      </c>
      <c r="X5" s="209" cm="1">
        <f ca="1" t="array" ref="X5">IFERROR(_xlfn.XLOOKUP(B5,INDIRECT("'"&amp;$K$47&amp;"'!B:B"),INDIRECT("'"&amp;$K$47&amp;"'!Z:Z"),0),0)</f>
        <v>0</v>
      </c>
      <c r="Y5" s="209">
        <f ca="1" t="shared" si="7"/>
        <v>10000</v>
      </c>
      <c r="Z5" s="265" cm="1">
        <f ca="1" t="array" ref="Z5">IFERROR(_xlfn.LET(_xlpm.v,_xlfn.XLOOKUP(B5,INDIRECT("'"&amp;$K$47&amp;"'!B:B"),INDIRECT("'"&amp;$K$47&amp;"'!AA:AA"),0),IF(_xlpm.v=60000,60000,_xlpm.v+5000)),0)</f>
        <v>0</v>
      </c>
      <c r="AA5" s="208">
        <f ca="1" t="shared" si="8"/>
        <v>10000</v>
      </c>
      <c r="AB5" s="210">
        <f ca="1" t="shared" si="9"/>
        <v>10000</v>
      </c>
      <c r="AC5" s="211">
        <f ca="1" t="shared" si="10"/>
        <v>300</v>
      </c>
      <c r="AD5" s="211" cm="1">
        <f ca="1" t="array" ref="AD5">IFERROR(_xlfn.XLOOKUP(B5,INDIRECT("'"&amp;$K$47&amp;"'!B:B"),INDIRECT("'"&amp;$K$47&amp;"'!AD:AD"),0),0)</f>
        <v>0</v>
      </c>
      <c r="AE5" s="211">
        <f ca="1" t="shared" si="11"/>
        <v>300</v>
      </c>
      <c r="AF5" s="208">
        <f ca="1" t="shared" si="12"/>
        <v>9700</v>
      </c>
    </row>
    <row r="6" ht="30" customHeight="1" spans="1:32">
      <c r="A6" s="205">
        <f t="shared" si="0"/>
        <v>4</v>
      </c>
      <c r="B6" s="206" t="str">
        <v>四</v>
      </c>
      <c r="C6" s="207" cm="1">
        <f ca="1" t="array" ref="C6">_xlfn.XLOOKUP(B6,INDIRECT("'"&amp;$A$1&amp;"'!B:B"),INDIRECT("'"&amp;$A$1&amp;"'!D:D"),"人员不存在",0,1)</f>
        <v>44986</v>
      </c>
      <c r="D6" s="208" cm="1">
        <f ca="1" t="array" ref="D6">_xlfn.XLOOKUP(B6,INDIRECT("'"&amp;$A$1&amp;"'!B:B"),INDIRECT("'"&amp;$A$1&amp;"'!G:G"),"人员不存在",0,1)</f>
        <v>10000</v>
      </c>
      <c r="E6" s="208">
        <f ca="1" t="shared" si="1"/>
        <v>1</v>
      </c>
      <c r="F6" s="208" cm="1">
        <f ca="1" t="array" ref="F6">_xlfn.XLOOKUP(B6,INDIRECT("'"&amp;$A$1&amp;"'!B:B"),INDIRECT("'"&amp;$A$1&amp;"'!Q:Q"),"人员不存在",0,1)</f>
        <v>10000</v>
      </c>
      <c r="G6" s="208" cm="1">
        <f ca="1" t="array" ref="G6">SUMIF(INDIRECT("'"&amp;$G$47&amp;"'!C5:C"&amp;IFERROR(MATCH(TRUE,ISBLANK(INDIRECT("'"&amp;$G$47&amp;"'!C5:C500")),0)+4,500)),B6,INDIRECT("'"&amp;$G$47&amp;"'!K5:K"&amp;IFERROR(MATCH(TRUE,ISBLANK(INDIRECT("'"&amp;$G$47&amp;"'!C5:C500")),0)+4,500)))</f>
        <v>0</v>
      </c>
      <c r="H6" s="208" cm="1">
        <f ca="1" t="array" ref="H6">SUMIF(INDIRECT("'"&amp;$G$47&amp;"'!C5:C"&amp;IFERROR(MATCH(TRUE,ISBLANK(INDIRECT("'"&amp;$G$47&amp;"'!C5:C500")),0)+4,500)),B6,INDIRECT("'"&amp;$G$47&amp;"'!L5:L"&amp;IFERROR(MATCH(TRUE,ISBLANK(INDIRECT("'"&amp;$G$47&amp;"'!C5:C500")),0)+4,500)))</f>
        <v>0</v>
      </c>
      <c r="I6" s="208" cm="1">
        <f ca="1" t="array" ref="I6">SUMIF(INDIRECT("'"&amp;$G$47&amp;"'!C5:C"&amp;IFERROR(MATCH(TRUE,ISBLANK(INDIRECT("'"&amp;$G$47&amp;"'!C5:C500")),0)+4,500)),B6,INDIRECT("'"&amp;$G$47&amp;"'!M5:M"&amp;IFERROR(MATCH(TRUE,ISBLANK(INDIRECT("'"&amp;$G$47&amp;"'!C5:C500")),0)+4,500)))</f>
        <v>0</v>
      </c>
      <c r="J6" s="208" cm="1">
        <f ca="1" t="array" ref="J6">SUMIF(INDIRECT("'"&amp;$G$47&amp;"'!C5:C"&amp;IFERROR(MATCH(TRUE,ISBLANK(INDIRECT("'"&amp;$G$47&amp;"'!C5:C500")),0)+4,500)),B6,INDIRECT("'"&amp;$G$47&amp;"'!N5:N"&amp;IFERROR(MATCH(TRUE,ISBLANK(INDIRECT("'"&amp;$G$47&amp;"'!C5:C500")),0)+4,500)))</f>
        <v>0</v>
      </c>
      <c r="K6" s="208">
        <f ca="1" t="shared" si="2"/>
        <v>0</v>
      </c>
      <c r="L6" s="208" cm="1">
        <f ca="1" t="array" ref="L6">IFERROR(_xlfn.XLOOKUP(B6,INDIRECT("'"&amp;$I$47&amp;"'!B:B"),INDIRECT("'"&amp;$I$47&amp;"'!E:E"),0),0)</f>
        <v>0</v>
      </c>
      <c r="M6" s="208">
        <f ca="1" t="shared" si="3"/>
        <v>0</v>
      </c>
      <c r="N6" s="208" cm="1">
        <f ca="1" t="array" ref="N6">IFERROR(_xlfn.XLOOKUP(B6,INDIRECT("'"&amp;$M$47&amp;"'!B:B"),INDIRECT("'"&amp;$M$47&amp;"'!AC:AC"),0),0)</f>
        <v>0</v>
      </c>
      <c r="O6" s="208" cm="1">
        <f ca="1" t="array" ref="O6">IFERROR(_xlfn.XLOOKUP(B6,INDIRECT("'"&amp;$M$47&amp;"'!B:B"),INDIRECT("'"&amp;$M$47&amp;"'!AG:AG"),0),0)</f>
        <v>0</v>
      </c>
      <c r="P6" s="208" cm="1">
        <f ca="1" t="array" ref="P6">IFERROR(_xlfn.XLOOKUP(B6,INDIRECT("'"&amp;$M$47&amp;"'!B:B"),INDIRECT("'"&amp;$M$47&amp;"'!AB:AB"),0),0)</f>
        <v>0</v>
      </c>
      <c r="Q6" s="208" cm="1">
        <f ca="1" t="array" ref="Q6">IFERROR(_xlfn.XLOOKUP(B6,INDIRECT("'"&amp;$M$47&amp;"'!B:B"),INDIRECT("'"&amp;$M$47&amp;"'!AD:AD"),0),0)</f>
        <v>0</v>
      </c>
      <c r="R6" s="208" cm="1">
        <f ca="1" t="array" ref="R6">IFERROR(_xlfn.XLOOKUP(B6,INDIRECT("'"&amp;$M$47&amp;"'!B:B"),INDIRECT("'"&amp;$M$47&amp;"'!AE:AE"),0),0)</f>
        <v>0</v>
      </c>
      <c r="S6" s="208" cm="1">
        <f ca="1" t="array" ref="S6">IFERROR(_xlfn.XLOOKUP(B6,INDIRECT("'"&amp;$M$47&amp;"'!B:B"),INDIRECT("'"&amp;$M$47&amp;"'!AF:AF"),0),0)</f>
        <v>0</v>
      </c>
      <c r="T6" s="208">
        <f ca="1" t="shared" si="4"/>
        <v>0</v>
      </c>
      <c r="U6" s="208">
        <f ca="1" t="shared" si="5"/>
        <v>0</v>
      </c>
      <c r="V6" s="209" cm="1">
        <f ca="1" t="array" ref="V6">IFERROR(_xlfn.XLOOKUP(B6,INDIRECT("'"&amp;$K$47&amp;"'!B:B"),INDIRECT("'"&amp;$K$47&amp;"'!Y:Y"),0),0)</f>
        <v>0</v>
      </c>
      <c r="W6" s="209">
        <f ca="1" t="shared" si="6"/>
        <v>0</v>
      </c>
      <c r="X6" s="209" cm="1">
        <f ca="1" t="array" ref="X6">IFERROR(_xlfn.XLOOKUP(B6,INDIRECT("'"&amp;$K$47&amp;"'!B:B"),INDIRECT("'"&amp;$K$47&amp;"'!Z:Z"),0),0)</f>
        <v>0</v>
      </c>
      <c r="Y6" s="209">
        <f ca="1" t="shared" si="7"/>
        <v>10000</v>
      </c>
      <c r="Z6" s="265" cm="1">
        <f ca="1" t="array" ref="Z6">IFERROR(_xlfn.LET(_xlpm.v,_xlfn.XLOOKUP(B6,INDIRECT("'"&amp;$K$47&amp;"'!B:B"),INDIRECT("'"&amp;$K$47&amp;"'!AA:AA"),0),IF(_xlpm.v=60000,60000,_xlpm.v+5000)),0)</f>
        <v>0</v>
      </c>
      <c r="AA6" s="208">
        <f ca="1" t="shared" si="8"/>
        <v>10000</v>
      </c>
      <c r="AB6" s="210">
        <f ca="1" t="shared" si="9"/>
        <v>10000</v>
      </c>
      <c r="AC6" s="211">
        <f ca="1" t="shared" si="10"/>
        <v>300</v>
      </c>
      <c r="AD6" s="211" cm="1">
        <f ca="1" t="array" ref="AD6">IFERROR(_xlfn.XLOOKUP(B6,INDIRECT("'"&amp;$K$47&amp;"'!B:B"),INDIRECT("'"&amp;$K$47&amp;"'!AD:AD"),0),0)</f>
        <v>0</v>
      </c>
      <c r="AE6" s="211">
        <f ca="1" t="shared" si="11"/>
        <v>300</v>
      </c>
      <c r="AF6" s="208">
        <f ca="1" t="shared" si="12"/>
        <v>9700</v>
      </c>
    </row>
    <row r="7" ht="30" customHeight="1" spans="1:32">
      <c r="A7" s="205">
        <f t="shared" si="0"/>
        <v>5</v>
      </c>
      <c r="B7" s="206" t="str">
        <v>五</v>
      </c>
      <c r="C7" s="207" cm="1">
        <f ca="1" t="array" ref="C7">_xlfn.XLOOKUP(B7,INDIRECT("'"&amp;$A$1&amp;"'!B:B"),INDIRECT("'"&amp;$A$1&amp;"'!D:D"),"人员不存在",0,1)</f>
        <v>45231</v>
      </c>
      <c r="D7" s="208" cm="1">
        <f ca="1" t="array" ref="D7">_xlfn.XLOOKUP(B7,INDIRECT("'"&amp;$A$1&amp;"'!B:B"),INDIRECT("'"&amp;$A$1&amp;"'!G:G"),"人员不存在",0,1)</f>
        <v>10000</v>
      </c>
      <c r="E7" s="208">
        <f ca="1" t="shared" si="1"/>
        <v>1</v>
      </c>
      <c r="F7" s="208" cm="1">
        <f ca="1" t="array" ref="F7">_xlfn.XLOOKUP(B7,INDIRECT("'"&amp;$A$1&amp;"'!B:B"),INDIRECT("'"&amp;$A$1&amp;"'!Q:Q"),"人员不存在",0,1)</f>
        <v>10000</v>
      </c>
      <c r="G7" s="208" cm="1">
        <f ca="1" t="array" ref="G7">SUMIF(INDIRECT("'"&amp;$G$47&amp;"'!C5:C"&amp;IFERROR(MATCH(TRUE,ISBLANK(INDIRECT("'"&amp;$G$47&amp;"'!C5:C500")),0)+4,500)),B7,INDIRECT("'"&amp;$G$47&amp;"'!K5:K"&amp;IFERROR(MATCH(TRUE,ISBLANK(INDIRECT("'"&amp;$G$47&amp;"'!C5:C500")),0)+4,500)))</f>
        <v>0</v>
      </c>
      <c r="H7" s="208" cm="1">
        <f ca="1" t="array" ref="H7">SUMIF(INDIRECT("'"&amp;$G$47&amp;"'!C5:C"&amp;IFERROR(MATCH(TRUE,ISBLANK(INDIRECT("'"&amp;$G$47&amp;"'!C5:C500")),0)+4,500)),B7,INDIRECT("'"&amp;$G$47&amp;"'!L5:L"&amp;IFERROR(MATCH(TRUE,ISBLANK(INDIRECT("'"&amp;$G$47&amp;"'!C5:C500")),0)+4,500)))</f>
        <v>0</v>
      </c>
      <c r="I7" s="208" cm="1">
        <f ca="1" t="array" ref="I7">SUMIF(INDIRECT("'"&amp;$G$47&amp;"'!C5:C"&amp;IFERROR(MATCH(TRUE,ISBLANK(INDIRECT("'"&amp;$G$47&amp;"'!C5:C500")),0)+4,500)),B7,INDIRECT("'"&amp;$G$47&amp;"'!M5:M"&amp;IFERROR(MATCH(TRUE,ISBLANK(INDIRECT("'"&amp;$G$47&amp;"'!C5:C500")),0)+4,500)))</f>
        <v>0</v>
      </c>
      <c r="J7" s="208" cm="1">
        <f ca="1" t="array" ref="J7">SUMIF(INDIRECT("'"&amp;$G$47&amp;"'!C5:C"&amp;IFERROR(MATCH(TRUE,ISBLANK(INDIRECT("'"&amp;$G$47&amp;"'!C5:C500")),0)+4,500)),B7,INDIRECT("'"&amp;$G$47&amp;"'!N5:N"&amp;IFERROR(MATCH(TRUE,ISBLANK(INDIRECT("'"&amp;$G$47&amp;"'!C5:C500")),0)+4,500)))</f>
        <v>0</v>
      </c>
      <c r="K7" s="208">
        <f ca="1" t="shared" si="2"/>
        <v>0</v>
      </c>
      <c r="L7" s="208" cm="1">
        <f ca="1" t="array" ref="L7">IFERROR(_xlfn.XLOOKUP(B7,INDIRECT("'"&amp;$I$47&amp;"'!B:B"),INDIRECT("'"&amp;$I$47&amp;"'!E:E"),0),0)</f>
        <v>0</v>
      </c>
      <c r="M7" s="208">
        <f ca="1" t="shared" si="3"/>
        <v>0</v>
      </c>
      <c r="N7" s="208" cm="1">
        <f ca="1" t="array" ref="N7">IFERROR(_xlfn.XLOOKUP(B7,INDIRECT("'"&amp;$M$47&amp;"'!B:B"),INDIRECT("'"&amp;$M$47&amp;"'!AC:AC"),0),0)</f>
        <v>0</v>
      </c>
      <c r="O7" s="208" cm="1">
        <f ca="1" t="array" ref="O7">IFERROR(_xlfn.XLOOKUP(B7,INDIRECT("'"&amp;$M$47&amp;"'!B:B"),INDIRECT("'"&amp;$M$47&amp;"'!AG:AG"),0),0)</f>
        <v>0</v>
      </c>
      <c r="P7" s="208" cm="1">
        <f ca="1" t="array" ref="P7">IFERROR(_xlfn.XLOOKUP(B7,INDIRECT("'"&amp;$M$47&amp;"'!B:B"),INDIRECT("'"&amp;$M$47&amp;"'!AB:AB"),0),0)</f>
        <v>0</v>
      </c>
      <c r="Q7" s="208" cm="1">
        <f ca="1" t="array" ref="Q7">IFERROR(_xlfn.XLOOKUP(B7,INDIRECT("'"&amp;$M$47&amp;"'!B:B"),INDIRECT("'"&amp;$M$47&amp;"'!AD:AD"),0),0)</f>
        <v>0</v>
      </c>
      <c r="R7" s="208" cm="1">
        <f ca="1" t="array" ref="R7">IFERROR(_xlfn.XLOOKUP(B7,INDIRECT("'"&amp;$M$47&amp;"'!B:B"),INDIRECT("'"&amp;$M$47&amp;"'!AE:AE"),0),0)</f>
        <v>0</v>
      </c>
      <c r="S7" s="208" cm="1">
        <f ca="1" t="array" ref="S7">IFERROR(_xlfn.XLOOKUP(B7,INDIRECT("'"&amp;$M$47&amp;"'!B:B"),INDIRECT("'"&amp;$M$47&amp;"'!AF:AF"),0),0)</f>
        <v>0</v>
      </c>
      <c r="T7" s="208">
        <f ca="1" t="shared" si="4"/>
        <v>0</v>
      </c>
      <c r="U7" s="208">
        <f ca="1" t="shared" si="5"/>
        <v>0</v>
      </c>
      <c r="V7" s="209" cm="1">
        <f ca="1" t="array" ref="V7">IFERROR(_xlfn.XLOOKUP(B7,INDIRECT("'"&amp;$K$47&amp;"'!B:B"),INDIRECT("'"&amp;$K$47&amp;"'!Y:Y"),0),0)</f>
        <v>0</v>
      </c>
      <c r="W7" s="209">
        <f ca="1" t="shared" si="6"/>
        <v>0</v>
      </c>
      <c r="X7" s="209" cm="1">
        <f ca="1" t="array" ref="X7">IFERROR(_xlfn.XLOOKUP(B7,INDIRECT("'"&amp;$K$47&amp;"'!B:B"),INDIRECT("'"&amp;$K$47&amp;"'!Z:Z"),0),0)</f>
        <v>0</v>
      </c>
      <c r="Y7" s="209">
        <f ca="1" t="shared" si="7"/>
        <v>10000</v>
      </c>
      <c r="Z7" s="265" cm="1">
        <f ca="1" t="array" ref="Z7">IFERROR(_xlfn.LET(_xlpm.v,_xlfn.XLOOKUP(B7,INDIRECT("'"&amp;$K$47&amp;"'!B:B"),INDIRECT("'"&amp;$K$47&amp;"'!AA:AA"),0),IF(_xlpm.v=60000,60000,_xlpm.v+5000)),0)</f>
        <v>0</v>
      </c>
      <c r="AA7" s="208">
        <f ca="1" t="shared" si="8"/>
        <v>10000</v>
      </c>
      <c r="AB7" s="210">
        <f ca="1" t="shared" si="9"/>
        <v>10000</v>
      </c>
      <c r="AC7" s="211">
        <f ca="1" t="shared" si="10"/>
        <v>300</v>
      </c>
      <c r="AD7" s="211" cm="1">
        <f ca="1" t="array" ref="AD7">IFERROR(_xlfn.XLOOKUP(B7,INDIRECT("'"&amp;$K$47&amp;"'!B:B"),INDIRECT("'"&amp;$K$47&amp;"'!AD:AD"),0),0)</f>
        <v>0</v>
      </c>
      <c r="AE7" s="211">
        <f ca="1" t="shared" si="11"/>
        <v>300</v>
      </c>
      <c r="AF7" s="208">
        <f ca="1" t="shared" si="12"/>
        <v>9700</v>
      </c>
    </row>
    <row r="8" ht="30" customHeight="1" spans="1:32">
      <c r="A8" s="205">
        <f t="shared" si="0"/>
        <v>6</v>
      </c>
      <c r="B8" s="206" t="str">
        <v>六</v>
      </c>
      <c r="C8" s="207" cm="1">
        <f ca="1" t="array" ref="C8">_xlfn.XLOOKUP(B8,INDIRECT("'"&amp;$A$1&amp;"'!B:B"),INDIRECT("'"&amp;$A$1&amp;"'!D:D"),"人员不存在",0,1)</f>
        <v>45658</v>
      </c>
      <c r="D8" s="208" cm="1">
        <f ca="1" t="array" ref="D8">_xlfn.XLOOKUP(B8,INDIRECT("'"&amp;$A$1&amp;"'!B:B"),INDIRECT("'"&amp;$A$1&amp;"'!G:G"),"人员不存在",0,1)</f>
        <v>10000</v>
      </c>
      <c r="E8" s="208">
        <f ca="1" t="shared" si="1"/>
        <v>1</v>
      </c>
      <c r="F8" s="208" cm="1">
        <f ca="1" t="array" ref="F8">_xlfn.XLOOKUP(B8,INDIRECT("'"&amp;$A$1&amp;"'!B:B"),INDIRECT("'"&amp;$A$1&amp;"'!Q:Q"),"人员不存在",0,1)</f>
        <v>10000</v>
      </c>
      <c r="G8" s="208" cm="1">
        <f ca="1" t="array" ref="G8">SUMIF(INDIRECT("'"&amp;$G$47&amp;"'!C5:C"&amp;IFERROR(MATCH(TRUE,ISBLANK(INDIRECT("'"&amp;$G$47&amp;"'!C5:C500")),0)+4,500)),B8,INDIRECT("'"&amp;$G$47&amp;"'!K5:K"&amp;IFERROR(MATCH(TRUE,ISBLANK(INDIRECT("'"&amp;$G$47&amp;"'!C5:C500")),0)+4,500)))</f>
        <v>0</v>
      </c>
      <c r="H8" s="208" cm="1">
        <f ca="1" t="array" ref="H8">SUMIF(INDIRECT("'"&amp;$G$47&amp;"'!C5:C"&amp;IFERROR(MATCH(TRUE,ISBLANK(INDIRECT("'"&amp;$G$47&amp;"'!C5:C500")),0)+4,500)),B8,INDIRECT("'"&amp;$G$47&amp;"'!L5:L"&amp;IFERROR(MATCH(TRUE,ISBLANK(INDIRECT("'"&amp;$G$47&amp;"'!C5:C500")),0)+4,500)))</f>
        <v>0</v>
      </c>
      <c r="I8" s="208" cm="1">
        <f ca="1" t="array" ref="I8">SUMIF(INDIRECT("'"&amp;$G$47&amp;"'!C5:C"&amp;IFERROR(MATCH(TRUE,ISBLANK(INDIRECT("'"&amp;$G$47&amp;"'!C5:C500")),0)+4,500)),B8,INDIRECT("'"&amp;$G$47&amp;"'!M5:M"&amp;IFERROR(MATCH(TRUE,ISBLANK(INDIRECT("'"&amp;$G$47&amp;"'!C5:C500")),0)+4,500)))</f>
        <v>0</v>
      </c>
      <c r="J8" s="208" cm="1">
        <f ca="1" t="array" ref="J8">SUMIF(INDIRECT("'"&amp;$G$47&amp;"'!C5:C"&amp;IFERROR(MATCH(TRUE,ISBLANK(INDIRECT("'"&amp;$G$47&amp;"'!C5:C500")),0)+4,500)),B8,INDIRECT("'"&amp;$G$47&amp;"'!N5:N"&amp;IFERROR(MATCH(TRUE,ISBLANK(INDIRECT("'"&amp;$G$47&amp;"'!C5:C500")),0)+4,500)))</f>
        <v>0</v>
      </c>
      <c r="K8" s="208">
        <f ca="1" t="shared" si="2"/>
        <v>0</v>
      </c>
      <c r="L8" s="208" cm="1">
        <f ca="1" t="array" ref="L8">IFERROR(_xlfn.XLOOKUP(B8,INDIRECT("'"&amp;$I$47&amp;"'!B:B"),INDIRECT("'"&amp;$I$47&amp;"'!E:E"),0),0)</f>
        <v>0</v>
      </c>
      <c r="M8" s="208">
        <f ca="1" t="shared" si="3"/>
        <v>0</v>
      </c>
      <c r="N8" s="208" cm="1">
        <f ca="1" t="array" ref="N8">IFERROR(_xlfn.XLOOKUP(B8,INDIRECT("'"&amp;$M$47&amp;"'!B:B"),INDIRECT("'"&amp;$M$47&amp;"'!AC:AC"),0),0)</f>
        <v>0</v>
      </c>
      <c r="O8" s="208" cm="1">
        <f ca="1" t="array" ref="O8">IFERROR(_xlfn.XLOOKUP(B8,INDIRECT("'"&amp;$M$47&amp;"'!B:B"),INDIRECT("'"&amp;$M$47&amp;"'!AG:AG"),0),0)</f>
        <v>0</v>
      </c>
      <c r="P8" s="208" cm="1">
        <f ca="1" t="array" ref="P8">IFERROR(_xlfn.XLOOKUP(B8,INDIRECT("'"&amp;$M$47&amp;"'!B:B"),INDIRECT("'"&amp;$M$47&amp;"'!AB:AB"),0),0)</f>
        <v>0</v>
      </c>
      <c r="Q8" s="208" cm="1">
        <f ca="1" t="array" ref="Q8">IFERROR(_xlfn.XLOOKUP(B8,INDIRECT("'"&amp;$M$47&amp;"'!B:B"),INDIRECT("'"&amp;$M$47&amp;"'!AD:AD"),0),0)</f>
        <v>0</v>
      </c>
      <c r="R8" s="208" cm="1">
        <f ca="1" t="array" ref="R8">IFERROR(_xlfn.XLOOKUP(B8,INDIRECT("'"&amp;$M$47&amp;"'!B:B"),INDIRECT("'"&amp;$M$47&amp;"'!AE:AE"),0),0)</f>
        <v>0</v>
      </c>
      <c r="S8" s="208" cm="1">
        <f ca="1" t="array" ref="S8">IFERROR(_xlfn.XLOOKUP(B8,INDIRECT("'"&amp;$M$47&amp;"'!B:B"),INDIRECT("'"&amp;$M$47&amp;"'!AF:AF"),0),0)</f>
        <v>0</v>
      </c>
      <c r="T8" s="208">
        <f ca="1" t="shared" si="4"/>
        <v>0</v>
      </c>
      <c r="U8" s="208">
        <f ca="1" t="shared" si="5"/>
        <v>0</v>
      </c>
      <c r="V8" s="209" cm="1">
        <f ca="1" t="array" ref="V8">IFERROR(_xlfn.XLOOKUP(B8,INDIRECT("'"&amp;$K$47&amp;"'!B:B"),INDIRECT("'"&amp;$K$47&amp;"'!Y:Y"),0),0)</f>
        <v>0</v>
      </c>
      <c r="W8" s="209">
        <f ca="1" t="shared" si="6"/>
        <v>0</v>
      </c>
      <c r="X8" s="209" cm="1">
        <f ca="1" t="array" ref="X8">IFERROR(_xlfn.XLOOKUP(B8,INDIRECT("'"&amp;$K$47&amp;"'!B:B"),INDIRECT("'"&amp;$K$47&amp;"'!Z:Z"),0),0)</f>
        <v>0</v>
      </c>
      <c r="Y8" s="209">
        <f ca="1" t="shared" si="7"/>
        <v>10000</v>
      </c>
      <c r="Z8" s="265" cm="1">
        <f ca="1" t="array" ref="Z8">IFERROR(_xlfn.LET(_xlpm.v,_xlfn.XLOOKUP(B8,INDIRECT("'"&amp;$K$47&amp;"'!B:B"),INDIRECT("'"&amp;$K$47&amp;"'!AA:AA"),0),IF(_xlpm.v=60000,60000,_xlpm.v+5000)),0)</f>
        <v>0</v>
      </c>
      <c r="AA8" s="208">
        <f ca="1" t="shared" si="8"/>
        <v>10000</v>
      </c>
      <c r="AB8" s="210">
        <f ca="1" t="shared" si="9"/>
        <v>10000</v>
      </c>
      <c r="AC8" s="211">
        <f ca="1" t="shared" si="10"/>
        <v>300</v>
      </c>
      <c r="AD8" s="211" cm="1">
        <f ca="1" t="array" ref="AD8">IFERROR(_xlfn.XLOOKUP(B8,INDIRECT("'"&amp;$K$47&amp;"'!B:B"),INDIRECT("'"&amp;$K$47&amp;"'!AD:AD"),0),0)</f>
        <v>0</v>
      </c>
      <c r="AE8" s="211">
        <f ca="1" t="shared" si="11"/>
        <v>300</v>
      </c>
      <c r="AF8" s="208">
        <f ca="1" t="shared" si="12"/>
        <v>9700</v>
      </c>
    </row>
    <row r="9" ht="30" customHeight="1" spans="1:32">
      <c r="A9" s="205">
        <f t="shared" si="0"/>
        <v>7</v>
      </c>
      <c r="B9" s="206" t="str">
        <v>七</v>
      </c>
      <c r="C9" s="207" cm="1">
        <f ca="1" t="array" ref="C9">_xlfn.XLOOKUP(B9,INDIRECT("'"&amp;$A$1&amp;"'!B:B"),INDIRECT("'"&amp;$A$1&amp;"'!D:D"),"人员不存在",0,1)</f>
        <v>45658</v>
      </c>
      <c r="D9" s="208" cm="1">
        <f ca="1" t="array" ref="D9">_xlfn.XLOOKUP(B9,INDIRECT("'"&amp;$A$1&amp;"'!B:B"),INDIRECT("'"&amp;$A$1&amp;"'!G:G"),"人员不存在",0,1)</f>
        <v>10000</v>
      </c>
      <c r="E9" s="208">
        <f ca="1" t="shared" si="1"/>
        <v>1</v>
      </c>
      <c r="F9" s="208" cm="1">
        <f ca="1" t="array" ref="F9">_xlfn.XLOOKUP(B9,INDIRECT("'"&amp;$A$1&amp;"'!B:B"),INDIRECT("'"&amp;$A$1&amp;"'!Q:Q"),"人员不存在",0,1)</f>
        <v>10000</v>
      </c>
      <c r="G9" s="208" cm="1">
        <f ca="1" t="array" ref="G9">SUMIF(INDIRECT("'"&amp;$G$47&amp;"'!C5:C"&amp;IFERROR(MATCH(TRUE,ISBLANK(INDIRECT("'"&amp;$G$47&amp;"'!C5:C500")),0)+4,500)),B9,INDIRECT("'"&amp;$G$47&amp;"'!K5:K"&amp;IFERROR(MATCH(TRUE,ISBLANK(INDIRECT("'"&amp;$G$47&amp;"'!C5:C500")),0)+4,500)))</f>
        <v>0</v>
      </c>
      <c r="H9" s="208" cm="1">
        <f ca="1" t="array" ref="H9">SUMIF(INDIRECT("'"&amp;$G$47&amp;"'!C5:C"&amp;IFERROR(MATCH(TRUE,ISBLANK(INDIRECT("'"&amp;$G$47&amp;"'!C5:C500")),0)+4,500)),B9,INDIRECT("'"&amp;$G$47&amp;"'!L5:L"&amp;IFERROR(MATCH(TRUE,ISBLANK(INDIRECT("'"&amp;$G$47&amp;"'!C5:C500")),0)+4,500)))</f>
        <v>0</v>
      </c>
      <c r="I9" s="208" cm="1">
        <f ca="1" t="array" ref="I9">SUMIF(INDIRECT("'"&amp;$G$47&amp;"'!C5:C"&amp;IFERROR(MATCH(TRUE,ISBLANK(INDIRECT("'"&amp;$G$47&amp;"'!C5:C500")),0)+4,500)),B9,INDIRECT("'"&amp;$G$47&amp;"'!M5:M"&amp;IFERROR(MATCH(TRUE,ISBLANK(INDIRECT("'"&amp;$G$47&amp;"'!C5:C500")),0)+4,500)))</f>
        <v>0</v>
      </c>
      <c r="J9" s="208" cm="1">
        <f ca="1" t="array" ref="J9">SUMIF(INDIRECT("'"&amp;$G$47&amp;"'!C5:C"&amp;IFERROR(MATCH(TRUE,ISBLANK(INDIRECT("'"&amp;$G$47&amp;"'!C5:C500")),0)+4,500)),B9,INDIRECT("'"&amp;$G$47&amp;"'!N5:N"&amp;IFERROR(MATCH(TRUE,ISBLANK(INDIRECT("'"&amp;$G$47&amp;"'!C5:C500")),0)+4,500)))</f>
        <v>0</v>
      </c>
      <c r="K9" s="208">
        <f ca="1" t="shared" si="2"/>
        <v>0</v>
      </c>
      <c r="L9" s="208" cm="1">
        <f ca="1" t="array" ref="L9">IFERROR(_xlfn.XLOOKUP(B9,INDIRECT("'"&amp;$I$47&amp;"'!B:B"),INDIRECT("'"&amp;$I$47&amp;"'!E:E"),0),0)</f>
        <v>0</v>
      </c>
      <c r="M9" s="208">
        <f ca="1" t="shared" si="3"/>
        <v>0</v>
      </c>
      <c r="N9" s="208" cm="1">
        <f ca="1" t="array" ref="N9">IFERROR(_xlfn.XLOOKUP(B9,INDIRECT("'"&amp;$M$47&amp;"'!B:B"),INDIRECT("'"&amp;$M$47&amp;"'!AC:AC"),0),0)</f>
        <v>0</v>
      </c>
      <c r="O9" s="208" cm="1">
        <f ca="1" t="array" ref="O9">IFERROR(_xlfn.XLOOKUP(B9,INDIRECT("'"&amp;$M$47&amp;"'!B:B"),INDIRECT("'"&amp;$M$47&amp;"'!AG:AG"),0),0)</f>
        <v>0</v>
      </c>
      <c r="P9" s="208" cm="1">
        <f ca="1" t="array" ref="P9">IFERROR(_xlfn.XLOOKUP(B9,INDIRECT("'"&amp;$M$47&amp;"'!B:B"),INDIRECT("'"&amp;$M$47&amp;"'!AB:AB"),0),0)</f>
        <v>0</v>
      </c>
      <c r="Q9" s="208" cm="1">
        <f ca="1" t="array" ref="Q9">IFERROR(_xlfn.XLOOKUP(B9,INDIRECT("'"&amp;$M$47&amp;"'!B:B"),INDIRECT("'"&amp;$M$47&amp;"'!AD:AD"),0),0)</f>
        <v>0</v>
      </c>
      <c r="R9" s="208" cm="1">
        <f ca="1" t="array" ref="R9">IFERROR(_xlfn.XLOOKUP(B9,INDIRECT("'"&amp;$M$47&amp;"'!B:B"),INDIRECT("'"&amp;$M$47&amp;"'!AE:AE"),0),0)</f>
        <v>0</v>
      </c>
      <c r="S9" s="208" cm="1">
        <f ca="1" t="array" ref="S9">IFERROR(_xlfn.XLOOKUP(B9,INDIRECT("'"&amp;$M$47&amp;"'!B:B"),INDIRECT("'"&amp;$M$47&amp;"'!AF:AF"),0),0)</f>
        <v>0</v>
      </c>
      <c r="T9" s="208">
        <f ca="1" t="shared" si="4"/>
        <v>0</v>
      </c>
      <c r="U9" s="208">
        <f ca="1" t="shared" si="5"/>
        <v>0</v>
      </c>
      <c r="V9" s="209" cm="1">
        <f ca="1" t="array" ref="V9">IFERROR(_xlfn.XLOOKUP(B9,INDIRECT("'"&amp;$K$47&amp;"'!B:B"),INDIRECT("'"&amp;$K$47&amp;"'!Y:Y"),0),0)</f>
        <v>0</v>
      </c>
      <c r="W9" s="209">
        <f ca="1" t="shared" si="6"/>
        <v>0</v>
      </c>
      <c r="X9" s="209" cm="1">
        <f ca="1" t="array" ref="X9">IFERROR(_xlfn.XLOOKUP(B9,INDIRECT("'"&amp;$K$47&amp;"'!B:B"),INDIRECT("'"&amp;$K$47&amp;"'!Z:Z"),0),0)</f>
        <v>0</v>
      </c>
      <c r="Y9" s="209">
        <f ca="1" t="shared" si="7"/>
        <v>10000</v>
      </c>
      <c r="Z9" s="265" cm="1">
        <f ca="1" t="array" ref="Z9">IFERROR(_xlfn.LET(_xlpm.v,_xlfn.XLOOKUP(B9,INDIRECT("'"&amp;$K$47&amp;"'!B:B"),INDIRECT("'"&amp;$K$47&amp;"'!AA:AA"),0),IF(_xlpm.v=60000,60000,_xlpm.v+5000)),0)</f>
        <v>0</v>
      </c>
      <c r="AA9" s="208">
        <f ca="1" t="shared" si="8"/>
        <v>10000</v>
      </c>
      <c r="AB9" s="210">
        <f ca="1" t="shared" si="9"/>
        <v>10000</v>
      </c>
      <c r="AC9" s="211">
        <f ca="1" t="shared" si="10"/>
        <v>300</v>
      </c>
      <c r="AD9" s="211" cm="1">
        <f ca="1" t="array" ref="AD9">IFERROR(_xlfn.XLOOKUP(B9,INDIRECT("'"&amp;$K$47&amp;"'!B:B"),INDIRECT("'"&amp;$K$47&amp;"'!AD:AD"),0),0)</f>
        <v>0</v>
      </c>
      <c r="AE9" s="211">
        <f ca="1" t="shared" si="11"/>
        <v>300</v>
      </c>
      <c r="AF9" s="208">
        <f ca="1" t="shared" si="12"/>
        <v>9700</v>
      </c>
    </row>
    <row r="10" ht="30" customHeight="1" spans="1:32">
      <c r="A10" s="205">
        <f t="shared" si="0"/>
        <v>8</v>
      </c>
      <c r="B10" s="206" t="str">
        <v>八</v>
      </c>
      <c r="C10" s="207" cm="1">
        <f ca="1" t="array" ref="C10">_xlfn.XLOOKUP(B10,INDIRECT("'"&amp;$A$1&amp;"'!B:B"),INDIRECT("'"&amp;$A$1&amp;"'!D:D"),"人员不存在",0,1)</f>
        <v>45809</v>
      </c>
      <c r="D10" s="208" cm="1">
        <f ca="1" t="array" ref="D10">_xlfn.XLOOKUP(B10,INDIRECT("'"&amp;$A$1&amp;"'!B:B"),INDIRECT("'"&amp;$A$1&amp;"'!G:G"),"人员不存在",0,1)</f>
        <v>10000</v>
      </c>
      <c r="E10" s="208">
        <f ca="1" t="shared" si="1"/>
        <v>1</v>
      </c>
      <c r="F10" s="208" cm="1">
        <f ca="1" t="array" ref="F10">_xlfn.XLOOKUP(B10,INDIRECT("'"&amp;$A$1&amp;"'!B:B"),INDIRECT("'"&amp;$A$1&amp;"'!Q:Q"),"人员不存在",0,1)</f>
        <v>10000</v>
      </c>
      <c r="G10" s="208" cm="1">
        <f ca="1" t="array" ref="G10">SUMIF(INDIRECT("'"&amp;$G$47&amp;"'!C5:C"&amp;IFERROR(MATCH(TRUE,ISBLANK(INDIRECT("'"&amp;$G$47&amp;"'!C5:C500")),0)+4,500)),B10,INDIRECT("'"&amp;$G$47&amp;"'!K5:K"&amp;IFERROR(MATCH(TRUE,ISBLANK(INDIRECT("'"&amp;$G$47&amp;"'!C5:C500")),0)+4,500)))</f>
        <v>0</v>
      </c>
      <c r="H10" s="208" cm="1">
        <f ca="1" t="array" ref="H10">SUMIF(INDIRECT("'"&amp;$G$47&amp;"'!C5:C"&amp;IFERROR(MATCH(TRUE,ISBLANK(INDIRECT("'"&amp;$G$47&amp;"'!C5:C500")),0)+4,500)),B10,INDIRECT("'"&amp;$G$47&amp;"'!L5:L"&amp;IFERROR(MATCH(TRUE,ISBLANK(INDIRECT("'"&amp;$G$47&amp;"'!C5:C500")),0)+4,500)))</f>
        <v>0</v>
      </c>
      <c r="I10" s="208" cm="1">
        <f ca="1" t="array" ref="I10">SUMIF(INDIRECT("'"&amp;$G$47&amp;"'!C5:C"&amp;IFERROR(MATCH(TRUE,ISBLANK(INDIRECT("'"&amp;$G$47&amp;"'!C5:C500")),0)+4,500)),B10,INDIRECT("'"&amp;$G$47&amp;"'!M5:M"&amp;IFERROR(MATCH(TRUE,ISBLANK(INDIRECT("'"&amp;$G$47&amp;"'!C5:C500")),0)+4,500)))</f>
        <v>0</v>
      </c>
      <c r="J10" s="208" cm="1">
        <f ca="1" t="array" ref="J10">SUMIF(INDIRECT("'"&amp;$G$47&amp;"'!C5:C"&amp;IFERROR(MATCH(TRUE,ISBLANK(INDIRECT("'"&amp;$G$47&amp;"'!C5:C500")),0)+4,500)),B10,INDIRECT("'"&amp;$G$47&amp;"'!N5:N"&amp;IFERROR(MATCH(TRUE,ISBLANK(INDIRECT("'"&amp;$G$47&amp;"'!C5:C500")),0)+4,500)))</f>
        <v>0</v>
      </c>
      <c r="K10" s="208">
        <f ca="1" t="shared" si="2"/>
        <v>0</v>
      </c>
      <c r="L10" s="208" cm="1">
        <f ca="1" t="array" ref="L10">IFERROR(_xlfn.XLOOKUP(B10,INDIRECT("'"&amp;$I$47&amp;"'!B:B"),INDIRECT("'"&amp;$I$47&amp;"'!E:E"),0),0)</f>
        <v>0</v>
      </c>
      <c r="M10" s="208">
        <f ca="1" t="shared" si="3"/>
        <v>0</v>
      </c>
      <c r="N10" s="208" cm="1">
        <f ca="1" t="array" ref="N10">IFERROR(_xlfn.XLOOKUP(B10,INDIRECT("'"&amp;$M$47&amp;"'!B:B"),INDIRECT("'"&amp;$M$47&amp;"'!AC:AC"),0),0)</f>
        <v>0</v>
      </c>
      <c r="O10" s="208" cm="1">
        <f ca="1" t="array" ref="O10">IFERROR(_xlfn.XLOOKUP(B10,INDIRECT("'"&amp;$M$47&amp;"'!B:B"),INDIRECT("'"&amp;$M$47&amp;"'!AG:AG"),0),0)</f>
        <v>0</v>
      </c>
      <c r="P10" s="208" cm="1">
        <f ca="1" t="array" ref="P10">IFERROR(_xlfn.XLOOKUP(B10,INDIRECT("'"&amp;$M$47&amp;"'!B:B"),INDIRECT("'"&amp;$M$47&amp;"'!AB:AB"),0),0)</f>
        <v>0</v>
      </c>
      <c r="Q10" s="208" cm="1">
        <f ca="1" t="array" ref="Q10">IFERROR(_xlfn.XLOOKUP(B10,INDIRECT("'"&amp;$M$47&amp;"'!B:B"),INDIRECT("'"&amp;$M$47&amp;"'!AD:AD"),0),0)</f>
        <v>0</v>
      </c>
      <c r="R10" s="208" cm="1">
        <f ca="1" t="array" ref="R10">IFERROR(_xlfn.XLOOKUP(B10,INDIRECT("'"&amp;$M$47&amp;"'!B:B"),INDIRECT("'"&amp;$M$47&amp;"'!AE:AE"),0),0)</f>
        <v>0</v>
      </c>
      <c r="S10" s="208" cm="1">
        <f ca="1" t="array" ref="S10">IFERROR(_xlfn.XLOOKUP(B10,INDIRECT("'"&amp;$M$47&amp;"'!B:B"),INDIRECT("'"&amp;$M$47&amp;"'!AF:AF"),0),0)</f>
        <v>0</v>
      </c>
      <c r="T10" s="208">
        <f ca="1" t="shared" si="4"/>
        <v>0</v>
      </c>
      <c r="U10" s="208">
        <f ca="1" t="shared" si="5"/>
        <v>0</v>
      </c>
      <c r="V10" s="209" cm="1">
        <f ca="1" t="array" ref="V10">IFERROR(_xlfn.XLOOKUP(B10,INDIRECT("'"&amp;$K$47&amp;"'!B:B"),INDIRECT("'"&amp;$K$47&amp;"'!Y:Y"),0),0)</f>
        <v>0</v>
      </c>
      <c r="W10" s="209">
        <f ca="1" t="shared" si="6"/>
        <v>0</v>
      </c>
      <c r="X10" s="209" cm="1">
        <f ca="1" t="array" ref="X10">IFERROR(_xlfn.XLOOKUP(B10,INDIRECT("'"&amp;$K$47&amp;"'!B:B"),INDIRECT("'"&amp;$K$47&amp;"'!Z:Z"),0),0)</f>
        <v>0</v>
      </c>
      <c r="Y10" s="209">
        <f ca="1" t="shared" si="7"/>
        <v>10000</v>
      </c>
      <c r="Z10" s="265" cm="1">
        <f ca="1" t="array" ref="Z10">IFERROR(_xlfn.LET(_xlpm.v,_xlfn.XLOOKUP(B10,INDIRECT("'"&amp;$K$47&amp;"'!B:B"),INDIRECT("'"&amp;$K$47&amp;"'!AA:AA"),0),IF(_xlpm.v=60000,60000,_xlpm.v+5000)),0)</f>
        <v>0</v>
      </c>
      <c r="AA10" s="208">
        <f ca="1" t="shared" si="8"/>
        <v>10000</v>
      </c>
      <c r="AB10" s="210">
        <f ca="1" t="shared" si="9"/>
        <v>10000</v>
      </c>
      <c r="AC10" s="211">
        <f ca="1" t="shared" si="10"/>
        <v>300</v>
      </c>
      <c r="AD10" s="211" cm="1">
        <f ca="1" t="array" ref="AD10">IFERROR(_xlfn.XLOOKUP(B10,INDIRECT("'"&amp;$K$47&amp;"'!B:B"),INDIRECT("'"&amp;$K$47&amp;"'!AD:AD"),0),0)</f>
        <v>0</v>
      </c>
      <c r="AE10" s="211">
        <f ca="1" t="shared" si="11"/>
        <v>300</v>
      </c>
      <c r="AF10" s="208">
        <f ca="1" t="shared" si="12"/>
        <v>9700</v>
      </c>
    </row>
    <row r="11" ht="30" customHeight="1" spans="1:32">
      <c r="A11" s="205">
        <f t="shared" si="0"/>
        <v>9</v>
      </c>
      <c r="B11" s="206" t="str">
        <v>九</v>
      </c>
      <c r="C11" s="207" cm="1">
        <f ca="1" t="array" ref="C11">_xlfn.XLOOKUP(B11,INDIRECT("'"&amp;$A$1&amp;"'!B:B"),INDIRECT("'"&amp;$A$1&amp;"'!D:D"),"人员不存在",0,1)</f>
        <v>45809</v>
      </c>
      <c r="D11" s="208" cm="1">
        <f ca="1" t="array" ref="D11">_xlfn.XLOOKUP(B11,INDIRECT("'"&amp;$A$1&amp;"'!B:B"),INDIRECT("'"&amp;$A$1&amp;"'!G:G"),"人员不存在",0,1)</f>
        <v>10000</v>
      </c>
      <c r="E11" s="208">
        <f ca="1" t="shared" si="1"/>
        <v>1</v>
      </c>
      <c r="F11" s="208" cm="1">
        <f ca="1" t="array" ref="F11">_xlfn.XLOOKUP(B11,INDIRECT("'"&amp;$A$1&amp;"'!B:B"),INDIRECT("'"&amp;$A$1&amp;"'!Q:Q"),"人员不存在",0,1)</f>
        <v>10000</v>
      </c>
      <c r="G11" s="208" cm="1">
        <f ca="1" t="array" ref="G11">SUMIF(INDIRECT("'"&amp;$G$47&amp;"'!C5:C"&amp;IFERROR(MATCH(TRUE,ISBLANK(INDIRECT("'"&amp;$G$47&amp;"'!C5:C500")),0)+4,500)),B11,INDIRECT("'"&amp;$G$47&amp;"'!K5:K"&amp;IFERROR(MATCH(TRUE,ISBLANK(INDIRECT("'"&amp;$G$47&amp;"'!C5:C500")),0)+4,500)))</f>
        <v>0</v>
      </c>
      <c r="H11" s="208" cm="1">
        <f ca="1" t="array" ref="H11">SUMIF(INDIRECT("'"&amp;$G$47&amp;"'!C5:C"&amp;IFERROR(MATCH(TRUE,ISBLANK(INDIRECT("'"&amp;$G$47&amp;"'!C5:C500")),0)+4,500)),B11,INDIRECT("'"&amp;$G$47&amp;"'!L5:L"&amp;IFERROR(MATCH(TRUE,ISBLANK(INDIRECT("'"&amp;$G$47&amp;"'!C5:C500")),0)+4,500)))</f>
        <v>0</v>
      </c>
      <c r="I11" s="208" cm="1">
        <f ca="1" t="array" ref="I11">SUMIF(INDIRECT("'"&amp;$G$47&amp;"'!C5:C"&amp;IFERROR(MATCH(TRUE,ISBLANK(INDIRECT("'"&amp;$G$47&amp;"'!C5:C500")),0)+4,500)),B11,INDIRECT("'"&amp;$G$47&amp;"'!M5:M"&amp;IFERROR(MATCH(TRUE,ISBLANK(INDIRECT("'"&amp;$G$47&amp;"'!C5:C500")),0)+4,500)))</f>
        <v>0</v>
      </c>
      <c r="J11" s="208" cm="1">
        <f ca="1" t="array" ref="J11">SUMIF(INDIRECT("'"&amp;$G$47&amp;"'!C5:C"&amp;IFERROR(MATCH(TRUE,ISBLANK(INDIRECT("'"&amp;$G$47&amp;"'!C5:C500")),0)+4,500)),B11,INDIRECT("'"&amp;$G$47&amp;"'!N5:N"&amp;IFERROR(MATCH(TRUE,ISBLANK(INDIRECT("'"&amp;$G$47&amp;"'!C5:C500")),0)+4,500)))</f>
        <v>0</v>
      </c>
      <c r="K11" s="208">
        <f ca="1" t="shared" si="2"/>
        <v>0</v>
      </c>
      <c r="L11" s="208" cm="1">
        <f ca="1" t="array" ref="L11">IFERROR(_xlfn.XLOOKUP(B11,INDIRECT("'"&amp;$I$47&amp;"'!B:B"),INDIRECT("'"&amp;$I$47&amp;"'!E:E"),0),0)</f>
        <v>0</v>
      </c>
      <c r="M11" s="208">
        <f ca="1" t="shared" si="3"/>
        <v>0</v>
      </c>
      <c r="N11" s="208" cm="1">
        <f ca="1" t="array" ref="N11">IFERROR(_xlfn.XLOOKUP(B11,INDIRECT("'"&amp;$M$47&amp;"'!B:B"),INDIRECT("'"&amp;$M$47&amp;"'!AC:AC"),0),0)</f>
        <v>0</v>
      </c>
      <c r="O11" s="208" cm="1">
        <f ca="1" t="array" ref="O11">IFERROR(_xlfn.XLOOKUP(B11,INDIRECT("'"&amp;$M$47&amp;"'!B:B"),INDIRECT("'"&amp;$M$47&amp;"'!AG:AG"),0),0)</f>
        <v>0</v>
      </c>
      <c r="P11" s="208" cm="1">
        <f ca="1" t="array" ref="P11">IFERROR(_xlfn.XLOOKUP(B11,INDIRECT("'"&amp;$M$47&amp;"'!B:B"),INDIRECT("'"&amp;$M$47&amp;"'!AB:AB"),0),0)</f>
        <v>0</v>
      </c>
      <c r="Q11" s="208" cm="1">
        <f ca="1" t="array" ref="Q11">IFERROR(_xlfn.XLOOKUP(B11,INDIRECT("'"&amp;$M$47&amp;"'!B:B"),INDIRECT("'"&amp;$M$47&amp;"'!AD:AD"),0),0)</f>
        <v>0</v>
      </c>
      <c r="R11" s="208" cm="1">
        <f ca="1" t="array" ref="R11">IFERROR(_xlfn.XLOOKUP(B11,INDIRECT("'"&amp;$M$47&amp;"'!B:B"),INDIRECT("'"&amp;$M$47&amp;"'!AE:AE"),0),0)</f>
        <v>0</v>
      </c>
      <c r="S11" s="208" cm="1">
        <f ca="1" t="array" ref="S11">IFERROR(_xlfn.XLOOKUP(B11,INDIRECT("'"&amp;$M$47&amp;"'!B:B"),INDIRECT("'"&amp;$M$47&amp;"'!AF:AF"),0),0)</f>
        <v>0</v>
      </c>
      <c r="T11" s="208">
        <f ca="1" t="shared" si="4"/>
        <v>0</v>
      </c>
      <c r="U11" s="208">
        <f ca="1" t="shared" si="5"/>
        <v>0</v>
      </c>
      <c r="V11" s="209" cm="1">
        <f ca="1" t="array" ref="V11">IFERROR(_xlfn.XLOOKUP(B11,INDIRECT("'"&amp;$K$47&amp;"'!B:B"),INDIRECT("'"&amp;$K$47&amp;"'!Y:Y"),0),0)</f>
        <v>0</v>
      </c>
      <c r="W11" s="209">
        <f ca="1" t="shared" si="6"/>
        <v>0</v>
      </c>
      <c r="X11" s="209" cm="1">
        <f ca="1" t="array" ref="X11">IFERROR(_xlfn.XLOOKUP(B11,INDIRECT("'"&amp;$K$47&amp;"'!B:B"),INDIRECT("'"&amp;$K$47&amp;"'!Z:Z"),0),0)</f>
        <v>0</v>
      </c>
      <c r="Y11" s="209">
        <f ca="1" t="shared" si="7"/>
        <v>10000</v>
      </c>
      <c r="Z11" s="265" cm="1">
        <f ca="1" t="array" ref="Z11">IFERROR(_xlfn.LET(_xlpm.v,_xlfn.XLOOKUP(B11,INDIRECT("'"&amp;$K$47&amp;"'!B:B"),INDIRECT("'"&amp;$K$47&amp;"'!AA:AA"),0),IF(_xlpm.v=60000,60000,_xlpm.v+5000)),0)</f>
        <v>0</v>
      </c>
      <c r="AA11" s="208">
        <f ca="1" t="shared" si="8"/>
        <v>10000</v>
      </c>
      <c r="AB11" s="210">
        <f ca="1" t="shared" si="9"/>
        <v>10000</v>
      </c>
      <c r="AC11" s="211">
        <f ca="1" t="shared" si="10"/>
        <v>300</v>
      </c>
      <c r="AD11" s="211" cm="1">
        <f ca="1" t="array" ref="AD11">IFERROR(_xlfn.XLOOKUP(B11,INDIRECT("'"&amp;$K$47&amp;"'!B:B"),INDIRECT("'"&amp;$K$47&amp;"'!AD:AD"),0),0)</f>
        <v>0</v>
      </c>
      <c r="AE11" s="211">
        <f ca="1" t="shared" si="11"/>
        <v>300</v>
      </c>
      <c r="AF11" s="208">
        <f ca="1" t="shared" si="12"/>
        <v>9700</v>
      </c>
    </row>
    <row r="12" ht="30" customHeight="1" spans="1:32">
      <c r="A12" s="205">
        <f t="shared" si="0"/>
        <v>10</v>
      </c>
      <c r="B12" s="206" t="str">
        <v>一十</v>
      </c>
      <c r="C12" s="207" cm="1">
        <f ca="1" t="array" ref="C12">_xlfn.XLOOKUP(B12,INDIRECT("'"&amp;$A$1&amp;"'!B:B"),INDIRECT("'"&amp;$A$1&amp;"'!D:D"),"人员不存在",0,1)</f>
        <v>45870</v>
      </c>
      <c r="D12" s="208" cm="1">
        <f ca="1" t="array" ref="D12">_xlfn.XLOOKUP(B12,INDIRECT("'"&amp;$A$1&amp;"'!B:B"),INDIRECT("'"&amp;$A$1&amp;"'!G:G"),"人员不存在",0,1)</f>
        <v>10000</v>
      </c>
      <c r="E12" s="208">
        <f ca="1" t="shared" si="1"/>
        <v>1</v>
      </c>
      <c r="F12" s="208" cm="1">
        <f ca="1" t="array" ref="F12">_xlfn.XLOOKUP(B12,INDIRECT("'"&amp;$A$1&amp;"'!B:B"),INDIRECT("'"&amp;$A$1&amp;"'!Q:Q"),"人员不存在",0,1)</f>
        <v>10000</v>
      </c>
      <c r="G12" s="208" cm="1">
        <f ca="1" t="array" ref="G12">SUMIF(INDIRECT("'"&amp;$G$47&amp;"'!C5:C"&amp;IFERROR(MATCH(TRUE,ISBLANK(INDIRECT("'"&amp;$G$47&amp;"'!C5:C500")),0)+4,500)),B12,INDIRECT("'"&amp;$G$47&amp;"'!K5:K"&amp;IFERROR(MATCH(TRUE,ISBLANK(INDIRECT("'"&amp;$G$47&amp;"'!C5:C500")),0)+4,500)))</f>
        <v>0</v>
      </c>
      <c r="H12" s="208" cm="1">
        <f ca="1" t="array" ref="H12">SUMIF(INDIRECT("'"&amp;$G$47&amp;"'!C5:C"&amp;IFERROR(MATCH(TRUE,ISBLANK(INDIRECT("'"&amp;$G$47&amp;"'!C5:C500")),0)+4,500)),B12,INDIRECT("'"&amp;$G$47&amp;"'!L5:L"&amp;IFERROR(MATCH(TRUE,ISBLANK(INDIRECT("'"&amp;$G$47&amp;"'!C5:C500")),0)+4,500)))</f>
        <v>0</v>
      </c>
      <c r="I12" s="208" cm="1">
        <f ca="1" t="array" ref="I12">SUMIF(INDIRECT("'"&amp;$G$47&amp;"'!C5:C"&amp;IFERROR(MATCH(TRUE,ISBLANK(INDIRECT("'"&amp;$G$47&amp;"'!C5:C500")),0)+4,500)),B12,INDIRECT("'"&amp;$G$47&amp;"'!M5:M"&amp;IFERROR(MATCH(TRUE,ISBLANK(INDIRECT("'"&amp;$G$47&amp;"'!C5:C500")),0)+4,500)))</f>
        <v>0</v>
      </c>
      <c r="J12" s="208" cm="1">
        <f ca="1" t="array" ref="J12">SUMIF(INDIRECT("'"&amp;$G$47&amp;"'!C5:C"&amp;IFERROR(MATCH(TRUE,ISBLANK(INDIRECT("'"&amp;$G$47&amp;"'!C5:C500")),0)+4,500)),B12,INDIRECT("'"&amp;$G$47&amp;"'!N5:N"&amp;IFERROR(MATCH(TRUE,ISBLANK(INDIRECT("'"&amp;$G$47&amp;"'!C5:C500")),0)+4,500)))</f>
        <v>0</v>
      </c>
      <c r="K12" s="208">
        <f ca="1" t="shared" si="2"/>
        <v>0</v>
      </c>
      <c r="L12" s="208" cm="1">
        <f ca="1" t="array" ref="L12">IFERROR(_xlfn.XLOOKUP(B12,INDIRECT("'"&amp;$I$47&amp;"'!B:B"),INDIRECT("'"&amp;$I$47&amp;"'!E:E"),0),0)</f>
        <v>0</v>
      </c>
      <c r="M12" s="208">
        <f ca="1" t="shared" si="3"/>
        <v>0</v>
      </c>
      <c r="N12" s="208" cm="1">
        <f ca="1" t="array" ref="N12">IFERROR(_xlfn.XLOOKUP(B12,INDIRECT("'"&amp;$M$47&amp;"'!B:B"),INDIRECT("'"&amp;$M$47&amp;"'!AC:AC"),0),0)</f>
        <v>0</v>
      </c>
      <c r="O12" s="208" cm="1">
        <f ca="1" t="array" ref="O12">IFERROR(_xlfn.XLOOKUP(B12,INDIRECT("'"&amp;$M$47&amp;"'!B:B"),INDIRECT("'"&amp;$M$47&amp;"'!AG:AG"),0),0)</f>
        <v>0</v>
      </c>
      <c r="P12" s="208" cm="1">
        <f ca="1" t="array" ref="P12">IFERROR(_xlfn.XLOOKUP(B12,INDIRECT("'"&amp;$M$47&amp;"'!B:B"),INDIRECT("'"&amp;$M$47&amp;"'!AB:AB"),0),0)</f>
        <v>0</v>
      </c>
      <c r="Q12" s="208" cm="1">
        <f ca="1" t="array" ref="Q12">IFERROR(_xlfn.XLOOKUP(B12,INDIRECT("'"&amp;$M$47&amp;"'!B:B"),INDIRECT("'"&amp;$M$47&amp;"'!AD:AD"),0),0)</f>
        <v>0</v>
      </c>
      <c r="R12" s="208" cm="1">
        <f ca="1" t="array" ref="R12">IFERROR(_xlfn.XLOOKUP(B12,INDIRECT("'"&amp;$M$47&amp;"'!B:B"),INDIRECT("'"&amp;$M$47&amp;"'!AE:AE"),0),0)</f>
        <v>0</v>
      </c>
      <c r="S12" s="208" cm="1">
        <f ca="1" t="array" ref="S12">IFERROR(_xlfn.XLOOKUP(B12,INDIRECT("'"&amp;$M$47&amp;"'!B:B"),INDIRECT("'"&amp;$M$47&amp;"'!AF:AF"),0),0)</f>
        <v>0</v>
      </c>
      <c r="T12" s="208">
        <f ca="1" t="shared" si="4"/>
        <v>0</v>
      </c>
      <c r="U12" s="208">
        <f ca="1" t="shared" si="5"/>
        <v>0</v>
      </c>
      <c r="V12" s="209" cm="1">
        <f ca="1" t="array" ref="V12">IFERROR(_xlfn.XLOOKUP(B12,INDIRECT("'"&amp;$K$47&amp;"'!B:B"),INDIRECT("'"&amp;$K$47&amp;"'!Y:Y"),0),0)</f>
        <v>0</v>
      </c>
      <c r="W12" s="209">
        <f ca="1" t="shared" si="6"/>
        <v>0</v>
      </c>
      <c r="X12" s="209" cm="1">
        <f ca="1" t="array" ref="X12">IFERROR(_xlfn.XLOOKUP(B12,INDIRECT("'"&amp;$K$47&amp;"'!B:B"),INDIRECT("'"&amp;$K$47&amp;"'!Z:Z"),0),0)</f>
        <v>0</v>
      </c>
      <c r="Y12" s="209">
        <f ca="1" t="shared" si="7"/>
        <v>10000</v>
      </c>
      <c r="Z12" s="265" cm="1">
        <f ca="1" t="array" ref="Z12">IFERROR(_xlfn.LET(_xlpm.v,_xlfn.XLOOKUP(B12,INDIRECT("'"&amp;$K$47&amp;"'!B:B"),INDIRECT("'"&amp;$K$47&amp;"'!AA:AA"),0),IF(_xlpm.v=60000,60000,_xlpm.v+5000)),0)</f>
        <v>0</v>
      </c>
      <c r="AA12" s="208">
        <f ca="1" t="shared" si="8"/>
        <v>10000</v>
      </c>
      <c r="AB12" s="210">
        <f ca="1" t="shared" si="9"/>
        <v>10000</v>
      </c>
      <c r="AC12" s="211">
        <f ca="1" t="shared" si="10"/>
        <v>300</v>
      </c>
      <c r="AD12" s="211" cm="1">
        <f ca="1" t="array" ref="AD12">IFERROR(_xlfn.XLOOKUP(B12,INDIRECT("'"&amp;$K$47&amp;"'!B:B"),INDIRECT("'"&amp;$K$47&amp;"'!AD:AD"),0),0)</f>
        <v>0</v>
      </c>
      <c r="AE12" s="211">
        <f ca="1" t="shared" si="11"/>
        <v>300</v>
      </c>
      <c r="AF12" s="208">
        <f ca="1" t="shared" si="12"/>
        <v>9700</v>
      </c>
    </row>
    <row r="13" ht="30" customHeight="1" spans="1:32">
      <c r="A13" s="205">
        <f t="shared" si="0"/>
        <v>11</v>
      </c>
      <c r="B13" s="206" t="str">
        <v>一十一</v>
      </c>
      <c r="C13" s="207" cm="1">
        <f ca="1" t="array" ref="C13">_xlfn.XLOOKUP(B13,INDIRECT("'"&amp;$A$1&amp;"'!B:B"),INDIRECT("'"&amp;$A$1&amp;"'!D:D"),"人员不存在",0,1)</f>
        <v>45901</v>
      </c>
      <c r="D13" s="208" cm="1">
        <f ca="1" t="array" ref="D13">_xlfn.XLOOKUP(B13,INDIRECT("'"&amp;$A$1&amp;"'!B:B"),INDIRECT("'"&amp;$A$1&amp;"'!G:G"),"人员不存在",0,1)</f>
        <v>10000</v>
      </c>
      <c r="E13" s="208">
        <f ca="1" t="shared" si="1"/>
        <v>1</v>
      </c>
      <c r="F13" s="208" cm="1">
        <f ca="1" t="array" ref="F13">_xlfn.XLOOKUP(B13,INDIRECT("'"&amp;$A$1&amp;"'!B:B"),INDIRECT("'"&amp;$A$1&amp;"'!Q:Q"),"人员不存在",0,1)</f>
        <v>10000</v>
      </c>
      <c r="G13" s="208" cm="1">
        <f ca="1" t="array" ref="G13">SUMIF(INDIRECT("'"&amp;$G$47&amp;"'!C5:C"&amp;IFERROR(MATCH(TRUE,ISBLANK(INDIRECT("'"&amp;$G$47&amp;"'!C5:C500")),0)+4,500)),B13,INDIRECT("'"&amp;$G$47&amp;"'!K5:K"&amp;IFERROR(MATCH(TRUE,ISBLANK(INDIRECT("'"&amp;$G$47&amp;"'!C5:C500")),0)+4,500)))</f>
        <v>0</v>
      </c>
      <c r="H13" s="208" cm="1">
        <f ca="1" t="array" ref="H13">SUMIF(INDIRECT("'"&amp;$G$47&amp;"'!C5:C"&amp;IFERROR(MATCH(TRUE,ISBLANK(INDIRECT("'"&amp;$G$47&amp;"'!C5:C500")),0)+4,500)),B13,INDIRECT("'"&amp;$G$47&amp;"'!L5:L"&amp;IFERROR(MATCH(TRUE,ISBLANK(INDIRECT("'"&amp;$G$47&amp;"'!C5:C500")),0)+4,500)))</f>
        <v>0</v>
      </c>
      <c r="I13" s="208" cm="1">
        <f ca="1" t="array" ref="I13">SUMIF(INDIRECT("'"&amp;$G$47&amp;"'!C5:C"&amp;IFERROR(MATCH(TRUE,ISBLANK(INDIRECT("'"&amp;$G$47&amp;"'!C5:C500")),0)+4,500)),B13,INDIRECT("'"&amp;$G$47&amp;"'!M5:M"&amp;IFERROR(MATCH(TRUE,ISBLANK(INDIRECT("'"&amp;$G$47&amp;"'!C5:C500")),0)+4,500)))</f>
        <v>0</v>
      </c>
      <c r="J13" s="208" cm="1">
        <f ca="1" t="array" ref="J13">SUMIF(INDIRECT("'"&amp;$G$47&amp;"'!C5:C"&amp;IFERROR(MATCH(TRUE,ISBLANK(INDIRECT("'"&amp;$G$47&amp;"'!C5:C500")),0)+4,500)),B13,INDIRECT("'"&amp;$G$47&amp;"'!N5:N"&amp;IFERROR(MATCH(TRUE,ISBLANK(INDIRECT("'"&amp;$G$47&amp;"'!C5:C500")),0)+4,500)))</f>
        <v>0</v>
      </c>
      <c r="K13" s="208">
        <f ca="1" t="shared" si="2"/>
        <v>0</v>
      </c>
      <c r="L13" s="208" cm="1">
        <f ca="1" t="array" ref="L13">IFERROR(_xlfn.XLOOKUP(B13,INDIRECT("'"&amp;$I$47&amp;"'!B:B"),INDIRECT("'"&amp;$I$47&amp;"'!E:E"),0),0)</f>
        <v>0</v>
      </c>
      <c r="M13" s="208">
        <f ca="1" t="shared" si="3"/>
        <v>0</v>
      </c>
      <c r="N13" s="208" cm="1">
        <f ca="1" t="array" ref="N13">IFERROR(_xlfn.XLOOKUP(B13,INDIRECT("'"&amp;$M$47&amp;"'!B:B"),INDIRECT("'"&amp;$M$47&amp;"'!AC:AC"),0),0)</f>
        <v>0</v>
      </c>
      <c r="O13" s="208" cm="1">
        <f ca="1" t="array" ref="O13">IFERROR(_xlfn.XLOOKUP(B13,INDIRECT("'"&amp;$M$47&amp;"'!B:B"),INDIRECT("'"&amp;$M$47&amp;"'!AG:AG"),0),0)</f>
        <v>0</v>
      </c>
      <c r="P13" s="208" cm="1">
        <f ca="1" t="array" ref="P13">IFERROR(_xlfn.XLOOKUP(B13,INDIRECT("'"&amp;$M$47&amp;"'!B:B"),INDIRECT("'"&amp;$M$47&amp;"'!AB:AB"),0),0)</f>
        <v>0</v>
      </c>
      <c r="Q13" s="208" cm="1">
        <f ca="1" t="array" ref="Q13">IFERROR(_xlfn.XLOOKUP(B13,INDIRECT("'"&amp;$M$47&amp;"'!B:B"),INDIRECT("'"&amp;$M$47&amp;"'!AD:AD"),0),0)</f>
        <v>0</v>
      </c>
      <c r="R13" s="208" cm="1">
        <f ca="1" t="array" ref="R13">IFERROR(_xlfn.XLOOKUP(B13,INDIRECT("'"&amp;$M$47&amp;"'!B:B"),INDIRECT("'"&amp;$M$47&amp;"'!AE:AE"),0),0)</f>
        <v>0</v>
      </c>
      <c r="S13" s="208" cm="1">
        <f ca="1" t="array" ref="S13">IFERROR(_xlfn.XLOOKUP(B13,INDIRECT("'"&amp;$M$47&amp;"'!B:B"),INDIRECT("'"&amp;$M$47&amp;"'!AF:AF"),0),0)</f>
        <v>0</v>
      </c>
      <c r="T13" s="208">
        <f ca="1" t="shared" si="4"/>
        <v>0</v>
      </c>
      <c r="U13" s="208">
        <f ca="1" t="shared" si="5"/>
        <v>0</v>
      </c>
      <c r="V13" s="209" cm="1">
        <f ca="1" t="array" ref="V13">IFERROR(_xlfn.XLOOKUP(B13,INDIRECT("'"&amp;$K$47&amp;"'!B:B"),INDIRECT("'"&amp;$K$47&amp;"'!Y:Y"),0),0)</f>
        <v>0</v>
      </c>
      <c r="W13" s="209">
        <f ca="1" t="shared" si="6"/>
        <v>0</v>
      </c>
      <c r="X13" s="209" cm="1">
        <f ca="1" t="array" ref="X13">IFERROR(_xlfn.XLOOKUP(B13,INDIRECT("'"&amp;$K$47&amp;"'!B:B"),INDIRECT("'"&amp;$K$47&amp;"'!Z:Z"),0),0)</f>
        <v>0</v>
      </c>
      <c r="Y13" s="209">
        <f ca="1" t="shared" si="7"/>
        <v>10000</v>
      </c>
      <c r="Z13" s="265" cm="1">
        <f ca="1" t="array" ref="Z13">IFERROR(_xlfn.LET(_xlpm.v,_xlfn.XLOOKUP(B13,INDIRECT("'"&amp;$K$47&amp;"'!B:B"),INDIRECT("'"&amp;$K$47&amp;"'!AA:AA"),0),IF(_xlpm.v=60000,60000,_xlpm.v+5000)),0)</f>
        <v>0</v>
      </c>
      <c r="AA13" s="208">
        <f ca="1" t="shared" si="8"/>
        <v>10000</v>
      </c>
      <c r="AB13" s="210">
        <f ca="1" t="shared" si="9"/>
        <v>10000</v>
      </c>
      <c r="AC13" s="211">
        <f ca="1" t="shared" si="10"/>
        <v>300</v>
      </c>
      <c r="AD13" s="211" cm="1">
        <f ca="1" t="array" ref="AD13">IFERROR(_xlfn.XLOOKUP(B13,INDIRECT("'"&amp;$K$47&amp;"'!B:B"),INDIRECT("'"&amp;$K$47&amp;"'!AD:AD"),0),0)</f>
        <v>0</v>
      </c>
      <c r="AE13" s="211">
        <f ca="1" t="shared" si="11"/>
        <v>300</v>
      </c>
      <c r="AF13" s="208">
        <f ca="1" t="shared" si="12"/>
        <v>9700</v>
      </c>
    </row>
    <row r="14" ht="30" customHeight="1" spans="1:32">
      <c r="A14" s="205">
        <f t="shared" si="0"/>
        <v>12</v>
      </c>
      <c r="B14" s="206" t="str">
        <v>一十二</v>
      </c>
      <c r="C14" s="207" cm="1">
        <f ca="1" t="array" ref="C14">_xlfn.XLOOKUP(B14,INDIRECT("'"&amp;$A$1&amp;"'!B:B"),INDIRECT("'"&amp;$A$1&amp;"'!D:D"),"人员不存在",0,1)</f>
        <v>46023</v>
      </c>
      <c r="D14" s="208" cm="1">
        <f ca="1" t="array" ref="D14">_xlfn.XLOOKUP(B14,INDIRECT("'"&amp;$A$1&amp;"'!B:B"),INDIRECT("'"&amp;$A$1&amp;"'!G:G"),"人员不存在",0,1)</f>
        <v>10000</v>
      </c>
      <c r="E14" s="208">
        <f ca="1" t="shared" si="1"/>
        <v>1</v>
      </c>
      <c r="F14" s="208" cm="1">
        <f ca="1" t="array" ref="F14">_xlfn.XLOOKUP(B14,INDIRECT("'"&amp;$A$1&amp;"'!B:B"),INDIRECT("'"&amp;$A$1&amp;"'!Q:Q"),"人员不存在",0,1)</f>
        <v>10000</v>
      </c>
      <c r="G14" s="208" cm="1">
        <f ca="1" t="array" ref="G14">SUMIF(INDIRECT("'"&amp;$G$47&amp;"'!C5:C"&amp;IFERROR(MATCH(TRUE,ISBLANK(INDIRECT("'"&amp;$G$47&amp;"'!C5:C500")),0)+4,500)),B14,INDIRECT("'"&amp;$G$47&amp;"'!K5:K"&amp;IFERROR(MATCH(TRUE,ISBLANK(INDIRECT("'"&amp;$G$47&amp;"'!C5:C500")),0)+4,500)))</f>
        <v>0</v>
      </c>
      <c r="H14" s="208" cm="1">
        <f ca="1" t="array" ref="H14">SUMIF(INDIRECT("'"&amp;$G$47&amp;"'!C5:C"&amp;IFERROR(MATCH(TRUE,ISBLANK(INDIRECT("'"&amp;$G$47&amp;"'!C5:C500")),0)+4,500)),B14,INDIRECT("'"&amp;$G$47&amp;"'!L5:L"&amp;IFERROR(MATCH(TRUE,ISBLANK(INDIRECT("'"&amp;$G$47&amp;"'!C5:C500")),0)+4,500)))</f>
        <v>0</v>
      </c>
      <c r="I14" s="208" cm="1">
        <f ca="1" t="array" ref="I14">SUMIF(INDIRECT("'"&amp;$G$47&amp;"'!C5:C"&amp;IFERROR(MATCH(TRUE,ISBLANK(INDIRECT("'"&amp;$G$47&amp;"'!C5:C500")),0)+4,500)),B14,INDIRECT("'"&amp;$G$47&amp;"'!M5:M"&amp;IFERROR(MATCH(TRUE,ISBLANK(INDIRECT("'"&amp;$G$47&amp;"'!C5:C500")),0)+4,500)))</f>
        <v>0</v>
      </c>
      <c r="J14" s="208" cm="1">
        <f ca="1" t="array" ref="J14">SUMIF(INDIRECT("'"&amp;$G$47&amp;"'!C5:C"&amp;IFERROR(MATCH(TRUE,ISBLANK(INDIRECT("'"&amp;$G$47&amp;"'!C5:C500")),0)+4,500)),B14,INDIRECT("'"&amp;$G$47&amp;"'!N5:N"&amp;IFERROR(MATCH(TRUE,ISBLANK(INDIRECT("'"&amp;$G$47&amp;"'!C5:C500")),0)+4,500)))</f>
        <v>0</v>
      </c>
      <c r="K14" s="208">
        <f ca="1" t="shared" si="2"/>
        <v>0</v>
      </c>
      <c r="L14" s="208" cm="1">
        <f ca="1" t="array" ref="L14">IFERROR(_xlfn.XLOOKUP(B14,INDIRECT("'"&amp;$I$47&amp;"'!B:B"),INDIRECT("'"&amp;$I$47&amp;"'!E:E"),0),0)</f>
        <v>0</v>
      </c>
      <c r="M14" s="208">
        <f ca="1" t="shared" si="3"/>
        <v>0</v>
      </c>
      <c r="N14" s="208" cm="1">
        <f ca="1" t="array" ref="N14">IFERROR(_xlfn.XLOOKUP(B14,INDIRECT("'"&amp;$M$47&amp;"'!B:B"),INDIRECT("'"&amp;$M$47&amp;"'!AC:AC"),0),0)</f>
        <v>0</v>
      </c>
      <c r="O14" s="208" cm="1">
        <f ca="1" t="array" ref="O14">IFERROR(_xlfn.XLOOKUP(B14,INDIRECT("'"&amp;$M$47&amp;"'!B:B"),INDIRECT("'"&amp;$M$47&amp;"'!AG:AG"),0),0)</f>
        <v>0</v>
      </c>
      <c r="P14" s="208" cm="1">
        <f ca="1" t="array" ref="P14">IFERROR(_xlfn.XLOOKUP(B14,INDIRECT("'"&amp;$M$47&amp;"'!B:B"),INDIRECT("'"&amp;$M$47&amp;"'!AB:AB"),0),0)</f>
        <v>0</v>
      </c>
      <c r="Q14" s="208" cm="1">
        <f ca="1" t="array" ref="Q14">IFERROR(_xlfn.XLOOKUP(B14,INDIRECT("'"&amp;$M$47&amp;"'!B:B"),INDIRECT("'"&amp;$M$47&amp;"'!AD:AD"),0),0)</f>
        <v>0</v>
      </c>
      <c r="R14" s="208" cm="1">
        <f ca="1" t="array" ref="R14">IFERROR(_xlfn.XLOOKUP(B14,INDIRECT("'"&amp;$M$47&amp;"'!B:B"),INDIRECT("'"&amp;$M$47&amp;"'!AE:AE"),0),0)</f>
        <v>0</v>
      </c>
      <c r="S14" s="208" cm="1">
        <f ca="1" t="array" ref="S14">IFERROR(_xlfn.XLOOKUP(B14,INDIRECT("'"&amp;$M$47&amp;"'!B:B"),INDIRECT("'"&amp;$M$47&amp;"'!AF:AF"),0),0)</f>
        <v>0</v>
      </c>
      <c r="T14" s="208">
        <f ca="1" t="shared" si="4"/>
        <v>0</v>
      </c>
      <c r="U14" s="208">
        <f ca="1" t="shared" si="5"/>
        <v>0</v>
      </c>
      <c r="V14" s="209" cm="1">
        <f ca="1" t="array" ref="V14">IFERROR(_xlfn.XLOOKUP(B14,INDIRECT("'"&amp;$K$47&amp;"'!B:B"),INDIRECT("'"&amp;$K$47&amp;"'!Y:Y"),0),0)</f>
        <v>0</v>
      </c>
      <c r="W14" s="209">
        <f ca="1" t="shared" si="6"/>
        <v>0</v>
      </c>
      <c r="X14" s="209" cm="1">
        <f ca="1" t="array" ref="X14">IFERROR(_xlfn.XLOOKUP(B14,INDIRECT("'"&amp;$K$47&amp;"'!B:B"),INDIRECT("'"&amp;$K$47&amp;"'!Z:Z"),0),0)</f>
        <v>0</v>
      </c>
      <c r="Y14" s="209">
        <f ca="1" t="shared" si="7"/>
        <v>10000</v>
      </c>
      <c r="Z14" s="265" cm="1">
        <f ca="1" t="array" ref="Z14">IFERROR(_xlfn.LET(_xlpm.v,_xlfn.XLOOKUP(B14,INDIRECT("'"&amp;$K$47&amp;"'!B:B"),INDIRECT("'"&amp;$K$47&amp;"'!AA:AA"),0),IF(_xlpm.v=60000,60000,_xlpm.v+5000)),0)</f>
        <v>0</v>
      </c>
      <c r="AA14" s="208">
        <f ca="1" t="shared" si="8"/>
        <v>10000</v>
      </c>
      <c r="AB14" s="210">
        <f ca="1" t="shared" si="9"/>
        <v>10000</v>
      </c>
      <c r="AC14" s="211">
        <f ca="1" t="shared" si="10"/>
        <v>300</v>
      </c>
      <c r="AD14" s="211">
        <v>150</v>
      </c>
      <c r="AE14" s="211">
        <f ca="1" t="shared" si="11"/>
        <v>150</v>
      </c>
      <c r="AF14" s="208">
        <f ca="1" t="shared" si="12"/>
        <v>9850</v>
      </c>
    </row>
    <row r="15" ht="30" customHeight="1" spans="1:32">
      <c r="A15" s="205">
        <f t="shared" si="0"/>
        <v>13</v>
      </c>
      <c r="B15" s="206" t="str">
        <v>一十三</v>
      </c>
      <c r="C15" s="207" cm="1">
        <f ca="1" t="array" ref="C15">_xlfn.XLOOKUP(B15,INDIRECT("'"&amp;$A$1&amp;"'!B:B"),INDIRECT("'"&amp;$A$1&amp;"'!D:D"),"人员不存在",0,1)</f>
        <v>46054</v>
      </c>
      <c r="D15" s="208" cm="1">
        <f ca="1" t="array" ref="D15">_xlfn.XLOOKUP(B15,INDIRECT("'"&amp;$A$1&amp;"'!B:B"),INDIRECT("'"&amp;$A$1&amp;"'!G:G"),"人员不存在",0,1)</f>
        <v>10000</v>
      </c>
      <c r="E15" s="208">
        <f ca="1" t="shared" si="1"/>
        <v>1</v>
      </c>
      <c r="F15" s="208" cm="1">
        <f ca="1" t="array" ref="F15">_xlfn.XLOOKUP(B15,INDIRECT("'"&amp;$A$1&amp;"'!B:B"),INDIRECT("'"&amp;$A$1&amp;"'!Q:Q"),"人员不存在",0,1)</f>
        <v>10000</v>
      </c>
      <c r="G15" s="208" cm="1">
        <f ca="1" t="array" ref="G15">SUMIF(INDIRECT("'"&amp;$G$47&amp;"'!C5:C"&amp;IFERROR(MATCH(TRUE,ISBLANK(INDIRECT("'"&amp;$G$47&amp;"'!C5:C500")),0)+4,500)),B15,INDIRECT("'"&amp;$G$47&amp;"'!K5:K"&amp;IFERROR(MATCH(TRUE,ISBLANK(INDIRECT("'"&amp;$G$47&amp;"'!C5:C500")),0)+4,500)))</f>
        <v>0</v>
      </c>
      <c r="H15" s="208" cm="1">
        <f ca="1" t="array" ref="H15">SUMIF(INDIRECT("'"&amp;$G$47&amp;"'!C5:C"&amp;IFERROR(MATCH(TRUE,ISBLANK(INDIRECT("'"&amp;$G$47&amp;"'!C5:C500")),0)+4,500)),B15,INDIRECT("'"&amp;$G$47&amp;"'!L5:L"&amp;IFERROR(MATCH(TRUE,ISBLANK(INDIRECT("'"&amp;$G$47&amp;"'!C5:C500")),0)+4,500)))</f>
        <v>0</v>
      </c>
      <c r="I15" s="208" cm="1">
        <f ca="1" t="array" ref="I15">SUMIF(INDIRECT("'"&amp;$G$47&amp;"'!C5:C"&amp;IFERROR(MATCH(TRUE,ISBLANK(INDIRECT("'"&amp;$G$47&amp;"'!C5:C500")),0)+4,500)),B15,INDIRECT("'"&amp;$G$47&amp;"'!M5:M"&amp;IFERROR(MATCH(TRUE,ISBLANK(INDIRECT("'"&amp;$G$47&amp;"'!C5:C500")),0)+4,500)))</f>
        <v>0</v>
      </c>
      <c r="J15" s="208" cm="1">
        <f ca="1" t="array" ref="J15">SUMIF(INDIRECT("'"&amp;$G$47&amp;"'!C5:C"&amp;IFERROR(MATCH(TRUE,ISBLANK(INDIRECT("'"&amp;$G$47&amp;"'!C5:C500")),0)+4,500)),B15,INDIRECT("'"&amp;$G$47&amp;"'!N5:N"&amp;IFERROR(MATCH(TRUE,ISBLANK(INDIRECT("'"&amp;$G$47&amp;"'!C5:C500")),0)+4,500)))</f>
        <v>0</v>
      </c>
      <c r="K15" s="208">
        <f ca="1" t="shared" si="2"/>
        <v>0</v>
      </c>
      <c r="L15" s="208" cm="1">
        <f ca="1" t="array" ref="L15">IFERROR(_xlfn.XLOOKUP(B15,INDIRECT("'"&amp;$I$47&amp;"'!B:B"),INDIRECT("'"&amp;$I$47&amp;"'!E:E"),0),0)</f>
        <v>0</v>
      </c>
      <c r="M15" s="208">
        <f ca="1" t="shared" si="3"/>
        <v>0</v>
      </c>
      <c r="N15" s="208" cm="1">
        <f ca="1" t="array" ref="N15">IFERROR(_xlfn.XLOOKUP(B15,INDIRECT("'"&amp;$M$47&amp;"'!B:B"),INDIRECT("'"&amp;$M$47&amp;"'!AC:AC"),0),0)</f>
        <v>0</v>
      </c>
      <c r="O15" s="208" cm="1">
        <f ca="1" t="array" ref="O15">IFERROR(_xlfn.XLOOKUP(B15,INDIRECT("'"&amp;$M$47&amp;"'!B:B"),INDIRECT("'"&amp;$M$47&amp;"'!AG:AG"),0),0)</f>
        <v>0</v>
      </c>
      <c r="P15" s="208" cm="1">
        <f ca="1" t="array" ref="P15">IFERROR(_xlfn.XLOOKUP(B15,INDIRECT("'"&amp;$M$47&amp;"'!B:B"),INDIRECT("'"&amp;$M$47&amp;"'!AB:AB"),0),0)</f>
        <v>0</v>
      </c>
      <c r="Q15" s="208" cm="1">
        <f ca="1" t="array" ref="Q15">IFERROR(_xlfn.XLOOKUP(B15,INDIRECT("'"&amp;$M$47&amp;"'!B:B"),INDIRECT("'"&amp;$M$47&amp;"'!AD:AD"),0),0)</f>
        <v>0</v>
      </c>
      <c r="R15" s="208" cm="1">
        <f ca="1" t="array" ref="R15">IFERROR(_xlfn.XLOOKUP(B15,INDIRECT("'"&amp;$M$47&amp;"'!B:B"),INDIRECT("'"&amp;$M$47&amp;"'!AE:AE"),0),0)</f>
        <v>0</v>
      </c>
      <c r="S15" s="208" cm="1">
        <f ca="1" t="array" ref="S15">IFERROR(_xlfn.XLOOKUP(B15,INDIRECT("'"&amp;$M$47&amp;"'!B:B"),INDIRECT("'"&amp;$M$47&amp;"'!AF:AF"),0),0)</f>
        <v>0</v>
      </c>
      <c r="T15" s="208">
        <f ca="1" t="shared" si="4"/>
        <v>0</v>
      </c>
      <c r="U15" s="208">
        <f ca="1" t="shared" si="5"/>
        <v>0</v>
      </c>
      <c r="V15" s="209" cm="1">
        <f ca="1" t="array" ref="V15">IFERROR(_xlfn.XLOOKUP(B15,INDIRECT("'"&amp;$K$47&amp;"'!B:B"),INDIRECT("'"&amp;$K$47&amp;"'!Y:Y"),0),0)</f>
        <v>0</v>
      </c>
      <c r="W15" s="209">
        <f ca="1" t="shared" si="6"/>
        <v>0</v>
      </c>
      <c r="X15" s="209" cm="1">
        <f ca="1" t="array" ref="X15">IFERROR(_xlfn.XLOOKUP(B15,INDIRECT("'"&amp;$K$47&amp;"'!B:B"),INDIRECT("'"&amp;$K$47&amp;"'!Z:Z"),0),0)</f>
        <v>0</v>
      </c>
      <c r="Y15" s="209">
        <f ca="1" t="shared" si="7"/>
        <v>10000</v>
      </c>
      <c r="Z15" s="265" cm="1">
        <f ca="1" t="array" ref="Z15">IFERROR(_xlfn.LET(_xlpm.v,_xlfn.XLOOKUP(B15,INDIRECT("'"&amp;$K$47&amp;"'!B:B"),INDIRECT("'"&amp;$K$47&amp;"'!AA:AA"),0),IF(_xlpm.v=60000,60000,_xlpm.v+5000)),0)</f>
        <v>0</v>
      </c>
      <c r="AA15" s="208">
        <f ca="1" t="shared" si="8"/>
        <v>10000</v>
      </c>
      <c r="AB15" s="210">
        <f ca="1" t="shared" si="9"/>
        <v>10000</v>
      </c>
      <c r="AC15" s="211">
        <f ca="1" t="shared" si="10"/>
        <v>300</v>
      </c>
      <c r="AD15" s="211" cm="1">
        <f ca="1" t="array" ref="AD15">IFERROR(_xlfn.XLOOKUP(B15,INDIRECT("'"&amp;$K$47&amp;"'!B:B"),INDIRECT("'"&amp;$K$47&amp;"'!AD:AD"),0),0)</f>
        <v>0</v>
      </c>
      <c r="AE15" s="211">
        <f ca="1" t="shared" si="11"/>
        <v>300</v>
      </c>
      <c r="AF15" s="208">
        <f ca="1" t="shared" si="12"/>
        <v>9700</v>
      </c>
    </row>
    <row r="16" ht="30" customHeight="1" spans="1:32">
      <c r="A16" s="205">
        <f t="shared" si="0"/>
        <v>14</v>
      </c>
      <c r="B16" s="206" t="str">
        <v>二</v>
      </c>
      <c r="C16" s="207" cm="1">
        <f ca="1" t="array" ref="C16">_xlfn.XLOOKUP(B16,INDIRECT("'"&amp;$A$1&amp;"'!B:B"),INDIRECT("'"&amp;$A$1&amp;"'!D:D"),"人员不存在",0,1)</f>
        <v>44805</v>
      </c>
      <c r="D16" s="208" cm="1">
        <f ca="1" t="array" ref="D16">_xlfn.XLOOKUP(B16,INDIRECT("'"&amp;$A$1&amp;"'!B:B"),INDIRECT("'"&amp;$A$1&amp;"'!G:G"),"人员不存在",0,1)</f>
        <v>10000</v>
      </c>
      <c r="E16" s="208">
        <f ca="1" t="shared" si="1"/>
        <v>1</v>
      </c>
      <c r="F16" s="208" cm="1">
        <f ca="1" t="array" ref="F16">_xlfn.XLOOKUP(B16,INDIRECT("'"&amp;$A$1&amp;"'!B:B"),INDIRECT("'"&amp;$A$1&amp;"'!Q:Q"),"人员不存在",0,1)</f>
        <v>10000</v>
      </c>
      <c r="G16" s="208" cm="1">
        <f ca="1" t="array" ref="G16">SUMIF(INDIRECT("'"&amp;$G$47&amp;"'!C5:C"&amp;IFERROR(MATCH(TRUE,ISBLANK(INDIRECT("'"&amp;$G$47&amp;"'!C5:C500")),0)+4,500)),B16,INDIRECT("'"&amp;$G$47&amp;"'!K5:K"&amp;IFERROR(MATCH(TRUE,ISBLANK(INDIRECT("'"&amp;$G$47&amp;"'!C5:C500")),0)+4,500)))</f>
        <v>0</v>
      </c>
      <c r="H16" s="208" cm="1">
        <f ca="1" t="array" ref="H16">SUMIF(INDIRECT("'"&amp;$G$47&amp;"'!C5:C"&amp;IFERROR(MATCH(TRUE,ISBLANK(INDIRECT("'"&amp;$G$47&amp;"'!C5:C500")),0)+4,500)),B16,INDIRECT("'"&amp;$G$47&amp;"'!L5:L"&amp;IFERROR(MATCH(TRUE,ISBLANK(INDIRECT("'"&amp;$G$47&amp;"'!C5:C500")),0)+4,500)))</f>
        <v>0</v>
      </c>
      <c r="I16" s="208" cm="1">
        <f ca="1" t="array" ref="I16">SUMIF(INDIRECT("'"&amp;$G$47&amp;"'!C5:C"&amp;IFERROR(MATCH(TRUE,ISBLANK(INDIRECT("'"&amp;$G$47&amp;"'!C5:C500")),0)+4,500)),B16,INDIRECT("'"&amp;$G$47&amp;"'!M5:M"&amp;IFERROR(MATCH(TRUE,ISBLANK(INDIRECT("'"&amp;$G$47&amp;"'!C5:C500")),0)+4,500)))</f>
        <v>0</v>
      </c>
      <c r="J16" s="208" cm="1">
        <f ca="1" t="array" ref="J16">SUMIF(INDIRECT("'"&amp;$G$47&amp;"'!C5:C"&amp;IFERROR(MATCH(TRUE,ISBLANK(INDIRECT("'"&amp;$G$47&amp;"'!C5:C500")),0)+4,500)),B16,INDIRECT("'"&amp;$G$47&amp;"'!N5:N"&amp;IFERROR(MATCH(TRUE,ISBLANK(INDIRECT("'"&amp;$G$47&amp;"'!C5:C500")),0)+4,500)))</f>
        <v>0</v>
      </c>
      <c r="K16" s="208">
        <f ca="1" t="shared" si="2"/>
        <v>0</v>
      </c>
      <c r="L16" s="208" cm="1">
        <f ca="1" t="array" ref="L16">IFERROR(_xlfn.XLOOKUP(B16,INDIRECT("'"&amp;$I$47&amp;"'!B:B"),INDIRECT("'"&amp;$I$47&amp;"'!E:E"),0),0)</f>
        <v>0</v>
      </c>
      <c r="M16" s="208">
        <f ca="1" t="shared" si="3"/>
        <v>0</v>
      </c>
      <c r="N16" s="208" cm="1">
        <f ca="1" t="array" ref="N16">IFERROR(_xlfn.XLOOKUP(B16,INDIRECT("'"&amp;$M$47&amp;"'!B:B"),INDIRECT("'"&amp;$M$47&amp;"'!AC:AC"),0),0)</f>
        <v>0</v>
      </c>
      <c r="O16" s="208" cm="1">
        <f ca="1" t="array" ref="O16">IFERROR(_xlfn.XLOOKUP(B16,INDIRECT("'"&amp;$M$47&amp;"'!B:B"),INDIRECT("'"&amp;$M$47&amp;"'!AG:AG"),0),0)</f>
        <v>0</v>
      </c>
      <c r="P16" s="208" cm="1">
        <f ca="1" t="array" ref="P16">IFERROR(_xlfn.XLOOKUP(B16,INDIRECT("'"&amp;$M$47&amp;"'!B:B"),INDIRECT("'"&amp;$M$47&amp;"'!AB:AB"),0),0)</f>
        <v>0</v>
      </c>
      <c r="Q16" s="208" cm="1">
        <f ca="1" t="array" ref="Q16">IFERROR(_xlfn.XLOOKUP(B16,INDIRECT("'"&amp;$M$47&amp;"'!B:B"),INDIRECT("'"&amp;$M$47&amp;"'!AD:AD"),0),0)</f>
        <v>0</v>
      </c>
      <c r="R16" s="208" cm="1">
        <f ca="1" t="array" ref="R16">IFERROR(_xlfn.XLOOKUP(B16,INDIRECT("'"&amp;$M$47&amp;"'!B:B"),INDIRECT("'"&amp;$M$47&amp;"'!AE:AE"),0),0)</f>
        <v>0</v>
      </c>
      <c r="S16" s="208" cm="1">
        <f ca="1" t="array" ref="S16">IFERROR(_xlfn.XLOOKUP(B16,INDIRECT("'"&amp;$M$47&amp;"'!B:B"),INDIRECT("'"&amp;$M$47&amp;"'!AF:AF"),0),0)</f>
        <v>0</v>
      </c>
      <c r="T16" s="208">
        <f ca="1" t="shared" si="4"/>
        <v>0</v>
      </c>
      <c r="U16" s="208">
        <f ca="1" t="shared" si="5"/>
        <v>0</v>
      </c>
      <c r="V16" s="209" cm="1">
        <f ca="1" t="array" ref="V16">IFERROR(_xlfn.XLOOKUP(B16,INDIRECT("'"&amp;$K$47&amp;"'!B:B"),INDIRECT("'"&amp;$K$47&amp;"'!Y:Y"),0),0)</f>
        <v>0</v>
      </c>
      <c r="W16" s="209">
        <f ca="1" t="shared" si="6"/>
        <v>0</v>
      </c>
      <c r="X16" s="209" cm="1">
        <f ca="1" t="array" ref="X16">IFERROR(_xlfn.XLOOKUP(B16,INDIRECT("'"&amp;$K$47&amp;"'!B:B"),INDIRECT("'"&amp;$K$47&amp;"'!Z:Z"),0),0)</f>
        <v>0</v>
      </c>
      <c r="Y16" s="209">
        <f ca="1" t="shared" si="7"/>
        <v>10000</v>
      </c>
      <c r="Z16" s="265" cm="1">
        <f ca="1" t="array" ref="Z16">IFERROR(_xlfn.LET(_xlpm.v,_xlfn.XLOOKUP(B16,INDIRECT("'"&amp;$K$47&amp;"'!B:B"),INDIRECT("'"&amp;$K$47&amp;"'!AA:AA"),0),IF(_xlpm.v=60000,60000,_xlpm.v+5000)),0)</f>
        <v>0</v>
      </c>
      <c r="AA16" s="208">
        <f ca="1" t="shared" si="8"/>
        <v>10000</v>
      </c>
      <c r="AB16" s="210">
        <f ca="1" t="shared" si="9"/>
        <v>10000</v>
      </c>
      <c r="AC16" s="211">
        <f ca="1" t="shared" si="10"/>
        <v>300</v>
      </c>
      <c r="AD16" s="211" cm="1">
        <f ca="1" t="array" ref="AD16">IFERROR(_xlfn.XLOOKUP(B16,INDIRECT("'"&amp;$K$47&amp;"'!B:B"),INDIRECT("'"&amp;$K$47&amp;"'!AD:AD"),0),0)</f>
        <v>0</v>
      </c>
      <c r="AE16" s="211">
        <f ca="1" t="shared" si="11"/>
        <v>300</v>
      </c>
      <c r="AF16" s="208">
        <f ca="1" t="shared" si="12"/>
        <v>9700</v>
      </c>
    </row>
    <row r="17" ht="30" customHeight="1" spans="1:32">
      <c r="A17" s="205">
        <f t="shared" si="0"/>
        <v>15</v>
      </c>
      <c r="B17" s="206" t="str">
        <v>三</v>
      </c>
      <c r="C17" s="207" cm="1">
        <f ca="1" t="array" ref="C17">_xlfn.XLOOKUP(B17,INDIRECT("'"&amp;$A$1&amp;"'!B:B"),INDIRECT("'"&amp;$A$1&amp;"'!D:D"),"人员不存在",0,1)</f>
        <v>44958</v>
      </c>
      <c r="D17" s="208" cm="1">
        <f ca="1" t="array" ref="D17">_xlfn.XLOOKUP(B17,INDIRECT("'"&amp;$A$1&amp;"'!B:B"),INDIRECT("'"&amp;$A$1&amp;"'!G:G"),"人员不存在",0,1)</f>
        <v>10000</v>
      </c>
      <c r="E17" s="208">
        <f ca="1" t="shared" si="1"/>
        <v>1</v>
      </c>
      <c r="F17" s="208" cm="1">
        <f ca="1" t="array" ref="F17">_xlfn.XLOOKUP(B17,INDIRECT("'"&amp;$A$1&amp;"'!B:B"),INDIRECT("'"&amp;$A$1&amp;"'!Q:Q"),"人员不存在",0,1)</f>
        <v>10000</v>
      </c>
      <c r="G17" s="208" cm="1">
        <f ca="1" t="array" ref="G17">SUMIF(INDIRECT("'"&amp;$G$47&amp;"'!C5:C"&amp;IFERROR(MATCH(TRUE,ISBLANK(INDIRECT("'"&amp;$G$47&amp;"'!C5:C500")),0)+4,500)),B17,INDIRECT("'"&amp;$G$47&amp;"'!K5:K"&amp;IFERROR(MATCH(TRUE,ISBLANK(INDIRECT("'"&amp;$G$47&amp;"'!C5:C500")),0)+4,500)))</f>
        <v>0</v>
      </c>
      <c r="H17" s="208" cm="1">
        <f ca="1" t="array" ref="H17">SUMIF(INDIRECT("'"&amp;$G$47&amp;"'!C5:C"&amp;IFERROR(MATCH(TRUE,ISBLANK(INDIRECT("'"&amp;$G$47&amp;"'!C5:C500")),0)+4,500)),B17,INDIRECT("'"&amp;$G$47&amp;"'!L5:L"&amp;IFERROR(MATCH(TRUE,ISBLANK(INDIRECT("'"&amp;$G$47&amp;"'!C5:C500")),0)+4,500)))</f>
        <v>0</v>
      </c>
      <c r="I17" s="208" cm="1">
        <f ca="1" t="array" ref="I17">SUMIF(INDIRECT("'"&amp;$G$47&amp;"'!C5:C"&amp;IFERROR(MATCH(TRUE,ISBLANK(INDIRECT("'"&amp;$G$47&amp;"'!C5:C500")),0)+4,500)),B17,INDIRECT("'"&amp;$G$47&amp;"'!M5:M"&amp;IFERROR(MATCH(TRUE,ISBLANK(INDIRECT("'"&amp;$G$47&amp;"'!C5:C500")),0)+4,500)))</f>
        <v>0</v>
      </c>
      <c r="J17" s="208" cm="1">
        <f ca="1" t="array" ref="J17">SUMIF(INDIRECT("'"&amp;$G$47&amp;"'!C5:C"&amp;IFERROR(MATCH(TRUE,ISBLANK(INDIRECT("'"&amp;$G$47&amp;"'!C5:C500")),0)+4,500)),B17,INDIRECT("'"&amp;$G$47&amp;"'!N5:N"&amp;IFERROR(MATCH(TRUE,ISBLANK(INDIRECT("'"&amp;$G$47&amp;"'!C5:C500")),0)+4,500)))</f>
        <v>0</v>
      </c>
      <c r="K17" s="208">
        <f ca="1" t="shared" si="2"/>
        <v>0</v>
      </c>
      <c r="L17" s="208" cm="1">
        <f ca="1" t="array" ref="L17">IFERROR(_xlfn.XLOOKUP(B17,INDIRECT("'"&amp;$I$47&amp;"'!B:B"),INDIRECT("'"&amp;$I$47&amp;"'!E:E"),0),0)</f>
        <v>0</v>
      </c>
      <c r="M17" s="208">
        <f ca="1" t="shared" si="3"/>
        <v>0</v>
      </c>
      <c r="N17" s="208" cm="1">
        <f ca="1" t="array" ref="N17">IFERROR(_xlfn.XLOOKUP(B17,INDIRECT("'"&amp;$M$47&amp;"'!B:B"),INDIRECT("'"&amp;$M$47&amp;"'!AC:AC"),0),0)</f>
        <v>0</v>
      </c>
      <c r="O17" s="208" cm="1">
        <f ca="1" t="array" ref="O17">IFERROR(_xlfn.XLOOKUP(B17,INDIRECT("'"&amp;$M$47&amp;"'!B:B"),INDIRECT("'"&amp;$M$47&amp;"'!AG:AG"),0),0)</f>
        <v>0</v>
      </c>
      <c r="P17" s="208" cm="1">
        <f ca="1" t="array" ref="P17">IFERROR(_xlfn.XLOOKUP(B17,INDIRECT("'"&amp;$M$47&amp;"'!B:B"),INDIRECT("'"&amp;$M$47&amp;"'!AB:AB"),0),0)</f>
        <v>0</v>
      </c>
      <c r="Q17" s="208" cm="1">
        <f ca="1" t="array" ref="Q17">IFERROR(_xlfn.XLOOKUP(B17,INDIRECT("'"&amp;$M$47&amp;"'!B:B"),INDIRECT("'"&amp;$M$47&amp;"'!AD:AD"),0),0)</f>
        <v>0</v>
      </c>
      <c r="R17" s="208" cm="1">
        <f ca="1" t="array" ref="R17">IFERROR(_xlfn.XLOOKUP(B17,INDIRECT("'"&amp;$M$47&amp;"'!B:B"),INDIRECT("'"&amp;$M$47&amp;"'!AE:AE"),0),0)</f>
        <v>0</v>
      </c>
      <c r="S17" s="208" cm="1">
        <f ca="1" t="array" ref="S17">IFERROR(_xlfn.XLOOKUP(B17,INDIRECT("'"&amp;$M$47&amp;"'!B:B"),INDIRECT("'"&amp;$M$47&amp;"'!AF:AF"),0),0)</f>
        <v>0</v>
      </c>
      <c r="T17" s="208">
        <f ca="1" t="shared" si="4"/>
        <v>0</v>
      </c>
      <c r="U17" s="208">
        <f ca="1" t="shared" si="5"/>
        <v>0</v>
      </c>
      <c r="V17" s="209" cm="1">
        <f ca="1" t="array" ref="V17">IFERROR(_xlfn.XLOOKUP(B17,INDIRECT("'"&amp;$K$47&amp;"'!B:B"),INDIRECT("'"&amp;$K$47&amp;"'!Y:Y"),0),0)</f>
        <v>0</v>
      </c>
      <c r="W17" s="209">
        <f ca="1" t="shared" si="6"/>
        <v>0</v>
      </c>
      <c r="X17" s="209" cm="1">
        <f ca="1" t="array" ref="X17">IFERROR(_xlfn.XLOOKUP(B17,INDIRECT("'"&amp;$K$47&amp;"'!B:B"),INDIRECT("'"&amp;$K$47&amp;"'!Z:Z"),0),0)</f>
        <v>0</v>
      </c>
      <c r="Y17" s="209">
        <f ca="1" t="shared" si="7"/>
        <v>10000</v>
      </c>
      <c r="Z17" s="265" cm="1">
        <f ca="1" t="array" ref="Z17">IFERROR(_xlfn.LET(_xlpm.v,_xlfn.XLOOKUP(B17,INDIRECT("'"&amp;$K$47&amp;"'!B:B"),INDIRECT("'"&amp;$K$47&amp;"'!AA:AA"),0),IF(_xlpm.v=60000,60000,_xlpm.v+5000)),0)</f>
        <v>0</v>
      </c>
      <c r="AA17" s="208">
        <f ca="1" t="shared" si="8"/>
        <v>10000</v>
      </c>
      <c r="AB17" s="210">
        <f ca="1" t="shared" si="9"/>
        <v>10000</v>
      </c>
      <c r="AC17" s="211">
        <f ca="1" t="shared" si="10"/>
        <v>300</v>
      </c>
      <c r="AD17" s="211" cm="1">
        <f ca="1" t="array" ref="AD17">IFERROR(_xlfn.XLOOKUP(B17,INDIRECT("'"&amp;$K$47&amp;"'!B:B"),INDIRECT("'"&amp;$K$47&amp;"'!AD:AD"),0),0)</f>
        <v>0</v>
      </c>
      <c r="AE17" s="211">
        <f ca="1" t="shared" si="11"/>
        <v>300</v>
      </c>
      <c r="AF17" s="208">
        <f ca="1" t="shared" si="12"/>
        <v>9700</v>
      </c>
    </row>
    <row r="18" ht="30" customHeight="1" spans="1:32">
      <c r="A18" s="205">
        <f t="shared" si="0"/>
        <v>16</v>
      </c>
      <c r="B18" s="206" t="str">
        <v>一十二</v>
      </c>
      <c r="C18" s="207" cm="1">
        <f ca="1" t="array" ref="C18">_xlfn.XLOOKUP(B18,INDIRECT("'"&amp;$A$1&amp;"'!B:B"),INDIRECT("'"&amp;$A$1&amp;"'!D:D"),"人员不存在",0,1)</f>
        <v>46023</v>
      </c>
      <c r="D18" s="208" cm="1">
        <f ca="1" t="array" ref="D18">_xlfn.XLOOKUP(B18,INDIRECT("'"&amp;$A$1&amp;"'!B:B"),INDIRECT("'"&amp;$A$1&amp;"'!G:G"),"人员不存在",0,1)</f>
        <v>10000</v>
      </c>
      <c r="E18" s="208">
        <f ca="1" t="shared" si="1"/>
        <v>1</v>
      </c>
      <c r="F18" s="208" cm="1">
        <f ca="1" t="array" ref="F18">_xlfn.XLOOKUP(B18,INDIRECT("'"&amp;$A$1&amp;"'!B:B"),INDIRECT("'"&amp;$A$1&amp;"'!Q:Q"),"人员不存在",0,1)</f>
        <v>10000</v>
      </c>
      <c r="G18" s="208" cm="1">
        <f ca="1" t="array" ref="G18">SUMIF(INDIRECT("'"&amp;$G$47&amp;"'!C5:C"&amp;IFERROR(MATCH(TRUE,ISBLANK(INDIRECT("'"&amp;$G$47&amp;"'!C5:C500")),0)+4,500)),B18,INDIRECT("'"&amp;$G$47&amp;"'!K5:K"&amp;IFERROR(MATCH(TRUE,ISBLANK(INDIRECT("'"&amp;$G$47&amp;"'!C5:C500")),0)+4,500)))</f>
        <v>0</v>
      </c>
      <c r="H18" s="208" cm="1">
        <f ca="1" t="array" ref="H18">SUMIF(INDIRECT("'"&amp;$G$47&amp;"'!C5:C"&amp;IFERROR(MATCH(TRUE,ISBLANK(INDIRECT("'"&amp;$G$47&amp;"'!C5:C500")),0)+4,500)),B18,INDIRECT("'"&amp;$G$47&amp;"'!L5:L"&amp;IFERROR(MATCH(TRUE,ISBLANK(INDIRECT("'"&amp;$G$47&amp;"'!C5:C500")),0)+4,500)))</f>
        <v>0</v>
      </c>
      <c r="I18" s="208" cm="1">
        <f ca="1" t="array" ref="I18">SUMIF(INDIRECT("'"&amp;$G$47&amp;"'!C5:C"&amp;IFERROR(MATCH(TRUE,ISBLANK(INDIRECT("'"&amp;$G$47&amp;"'!C5:C500")),0)+4,500)),B18,INDIRECT("'"&amp;$G$47&amp;"'!M5:M"&amp;IFERROR(MATCH(TRUE,ISBLANK(INDIRECT("'"&amp;$G$47&amp;"'!C5:C500")),0)+4,500)))</f>
        <v>0</v>
      </c>
      <c r="J18" s="208" cm="1">
        <f ca="1" t="array" ref="J18">SUMIF(INDIRECT("'"&amp;$G$47&amp;"'!C5:C"&amp;IFERROR(MATCH(TRUE,ISBLANK(INDIRECT("'"&amp;$G$47&amp;"'!C5:C500")),0)+4,500)),B18,INDIRECT("'"&amp;$G$47&amp;"'!N5:N"&amp;IFERROR(MATCH(TRUE,ISBLANK(INDIRECT("'"&amp;$G$47&amp;"'!C5:C500")),0)+4,500)))</f>
        <v>0</v>
      </c>
      <c r="K18" s="208">
        <f ca="1" t="shared" si="2"/>
        <v>0</v>
      </c>
      <c r="L18" s="208" cm="1">
        <f ca="1" t="array" ref="L18">IFERROR(_xlfn.XLOOKUP(B18,INDIRECT("'"&amp;$I$47&amp;"'!B:B"),INDIRECT("'"&amp;$I$47&amp;"'!E:E"),0),0)</f>
        <v>0</v>
      </c>
      <c r="M18" s="208">
        <f ca="1" t="shared" si="3"/>
        <v>0</v>
      </c>
      <c r="N18" s="208" cm="1">
        <f ca="1" t="array" ref="N18">IFERROR(_xlfn.XLOOKUP(B18,INDIRECT("'"&amp;$M$47&amp;"'!B:B"),INDIRECT("'"&amp;$M$47&amp;"'!AC:AC"),0),0)</f>
        <v>0</v>
      </c>
      <c r="O18" s="208" cm="1">
        <f ca="1" t="array" ref="O18">IFERROR(_xlfn.XLOOKUP(B18,INDIRECT("'"&amp;$M$47&amp;"'!B:B"),INDIRECT("'"&amp;$M$47&amp;"'!AG:AG"),0),0)</f>
        <v>0</v>
      </c>
      <c r="P18" s="208" cm="1">
        <f ca="1" t="array" ref="P18">IFERROR(_xlfn.XLOOKUP(B18,INDIRECT("'"&amp;$M$47&amp;"'!B:B"),INDIRECT("'"&amp;$M$47&amp;"'!AB:AB"),0),0)</f>
        <v>0</v>
      </c>
      <c r="Q18" s="208" cm="1">
        <f ca="1" t="array" ref="Q18">IFERROR(_xlfn.XLOOKUP(B18,INDIRECT("'"&amp;$M$47&amp;"'!B:B"),INDIRECT("'"&amp;$M$47&amp;"'!AD:AD"),0),0)</f>
        <v>0</v>
      </c>
      <c r="R18" s="208" cm="1">
        <f ca="1" t="array" ref="R18">IFERROR(_xlfn.XLOOKUP(B18,INDIRECT("'"&amp;$M$47&amp;"'!B:B"),INDIRECT("'"&amp;$M$47&amp;"'!AE:AE"),0),0)</f>
        <v>0</v>
      </c>
      <c r="S18" s="208" cm="1">
        <f ca="1" t="array" ref="S18">IFERROR(_xlfn.XLOOKUP(B18,INDIRECT("'"&amp;$M$47&amp;"'!B:B"),INDIRECT("'"&amp;$M$47&amp;"'!AF:AF"),0),0)</f>
        <v>0</v>
      </c>
      <c r="T18" s="208">
        <f ca="1" t="shared" si="4"/>
        <v>0</v>
      </c>
      <c r="U18" s="208">
        <f ca="1" t="shared" si="5"/>
        <v>0</v>
      </c>
      <c r="V18" s="209" cm="1">
        <f ca="1" t="array" ref="V18">IFERROR(_xlfn.XLOOKUP(B18,INDIRECT("'"&amp;$K$47&amp;"'!B:B"),INDIRECT("'"&amp;$K$47&amp;"'!Y:Y"),0),0)</f>
        <v>0</v>
      </c>
      <c r="W18" s="209">
        <f ca="1" t="shared" si="6"/>
        <v>0</v>
      </c>
      <c r="X18" s="209" cm="1">
        <f ca="1" t="array" ref="X18">IFERROR(_xlfn.XLOOKUP(B18,INDIRECT("'"&amp;$K$47&amp;"'!B:B"),INDIRECT("'"&amp;$K$47&amp;"'!Z:Z"),0),0)</f>
        <v>0</v>
      </c>
      <c r="Y18" s="209">
        <f ca="1" t="shared" si="7"/>
        <v>10000</v>
      </c>
      <c r="Z18" s="265" cm="1">
        <f ca="1" t="array" ref="Z18">IFERROR(_xlfn.LET(_xlpm.v,_xlfn.XLOOKUP(B18,INDIRECT("'"&amp;$K$47&amp;"'!B:B"),INDIRECT("'"&amp;$K$47&amp;"'!AA:AA"),0),IF(_xlpm.v=60000,60000,_xlpm.v+5000)),0)</f>
        <v>0</v>
      </c>
      <c r="AA18" s="208">
        <f ca="1" t="shared" si="8"/>
        <v>10000</v>
      </c>
      <c r="AB18" s="210">
        <f ca="1" t="shared" si="9"/>
        <v>10000</v>
      </c>
      <c r="AC18" s="211">
        <f ca="1" t="shared" si="10"/>
        <v>300</v>
      </c>
      <c r="AD18" s="211" cm="1">
        <f ca="1" t="array" ref="AD18">IFERROR(_xlfn.XLOOKUP(B18,INDIRECT("'"&amp;$K$47&amp;"'!B:B"),INDIRECT("'"&amp;$K$47&amp;"'!AD:AD"),0),0)</f>
        <v>0</v>
      </c>
      <c r="AE18" s="211">
        <f ca="1" t="shared" si="11"/>
        <v>300</v>
      </c>
      <c r="AF18" s="208">
        <f ca="1" t="shared" si="12"/>
        <v>9700</v>
      </c>
    </row>
    <row r="19" ht="30" customHeight="1" spans="1:32">
      <c r="A19" s="205">
        <f t="shared" si="0"/>
        <v>17</v>
      </c>
      <c r="B19" s="206" t="str">
        <v>一十四</v>
      </c>
      <c r="C19" s="207" cm="1">
        <f ca="1" t="array" ref="C19">_xlfn.XLOOKUP(B19,INDIRECT("'"&amp;$A$1&amp;"'!B:B"),INDIRECT("'"&amp;$A$1&amp;"'!D:D"),"人员不存在",0,1)</f>
        <v>44774</v>
      </c>
      <c r="D19" s="208" cm="1">
        <f ca="1" t="array" ref="D19">_xlfn.XLOOKUP(B19,INDIRECT("'"&amp;$A$1&amp;"'!B:B"),INDIRECT("'"&amp;$A$1&amp;"'!G:G"),"人员不存在",0,1)</f>
        <v>10000</v>
      </c>
      <c r="E19" s="208">
        <f ca="1" t="shared" si="1"/>
        <v>1</v>
      </c>
      <c r="F19" s="208" cm="1">
        <f ca="1" t="array" ref="F19">_xlfn.XLOOKUP(B19,INDIRECT("'"&amp;$A$1&amp;"'!B:B"),INDIRECT("'"&amp;$A$1&amp;"'!Q:Q"),"人员不存在",0,1)</f>
        <v>10000</v>
      </c>
      <c r="G19" s="208" cm="1">
        <f ca="1" t="array" ref="G19">SUMIF(INDIRECT("'"&amp;$G$47&amp;"'!C5:C"&amp;IFERROR(MATCH(TRUE,ISBLANK(INDIRECT("'"&amp;$G$47&amp;"'!C5:C500")),0)+4,500)),B19,INDIRECT("'"&amp;$G$47&amp;"'!K5:K"&amp;IFERROR(MATCH(TRUE,ISBLANK(INDIRECT("'"&amp;$G$47&amp;"'!C5:C500")),0)+4,500)))</f>
        <v>0</v>
      </c>
      <c r="H19" s="208" cm="1">
        <f ca="1" t="array" ref="H19">SUMIF(INDIRECT("'"&amp;$G$47&amp;"'!C5:C"&amp;IFERROR(MATCH(TRUE,ISBLANK(INDIRECT("'"&amp;$G$47&amp;"'!C5:C500")),0)+4,500)),B19,INDIRECT("'"&amp;$G$47&amp;"'!L5:L"&amp;IFERROR(MATCH(TRUE,ISBLANK(INDIRECT("'"&amp;$G$47&amp;"'!C5:C500")),0)+4,500)))</f>
        <v>0</v>
      </c>
      <c r="I19" s="208" cm="1">
        <f ca="1" t="array" ref="I19">SUMIF(INDIRECT("'"&amp;$G$47&amp;"'!C5:C"&amp;IFERROR(MATCH(TRUE,ISBLANK(INDIRECT("'"&amp;$G$47&amp;"'!C5:C500")),0)+4,500)),B19,INDIRECT("'"&amp;$G$47&amp;"'!M5:M"&amp;IFERROR(MATCH(TRUE,ISBLANK(INDIRECT("'"&amp;$G$47&amp;"'!C5:C500")),0)+4,500)))</f>
        <v>0</v>
      </c>
      <c r="J19" s="208" cm="1">
        <f ca="1" t="array" ref="J19">SUMIF(INDIRECT("'"&amp;$G$47&amp;"'!C5:C"&amp;IFERROR(MATCH(TRUE,ISBLANK(INDIRECT("'"&amp;$G$47&amp;"'!C5:C500")),0)+4,500)),B19,INDIRECT("'"&amp;$G$47&amp;"'!N5:N"&amp;IFERROR(MATCH(TRUE,ISBLANK(INDIRECT("'"&amp;$G$47&amp;"'!C5:C500")),0)+4,500)))</f>
        <v>0</v>
      </c>
      <c r="K19" s="208">
        <f ca="1" t="shared" si="2"/>
        <v>0</v>
      </c>
      <c r="L19" s="208" cm="1">
        <f ca="1" t="array" ref="L19">IFERROR(_xlfn.XLOOKUP(B19,INDIRECT("'"&amp;$I$47&amp;"'!B:B"),INDIRECT("'"&amp;$I$47&amp;"'!E:E"),0),0)</f>
        <v>0</v>
      </c>
      <c r="M19" s="208">
        <f ca="1" t="shared" si="3"/>
        <v>0</v>
      </c>
      <c r="N19" s="208" cm="1">
        <f ca="1" t="array" ref="N19">IFERROR(_xlfn.XLOOKUP(B19,INDIRECT("'"&amp;$M$47&amp;"'!B:B"),INDIRECT("'"&amp;$M$47&amp;"'!AC:AC"),0),0)</f>
        <v>0</v>
      </c>
      <c r="O19" s="208" cm="1">
        <f ca="1" t="array" ref="O19">IFERROR(_xlfn.XLOOKUP(B19,INDIRECT("'"&amp;$M$47&amp;"'!B:B"),INDIRECT("'"&amp;$M$47&amp;"'!AG:AG"),0),0)</f>
        <v>0</v>
      </c>
      <c r="P19" s="208" cm="1">
        <f ca="1" t="array" ref="P19">IFERROR(_xlfn.XLOOKUP(B19,INDIRECT("'"&amp;$M$47&amp;"'!B:B"),INDIRECT("'"&amp;$M$47&amp;"'!AB:AB"),0),0)</f>
        <v>0</v>
      </c>
      <c r="Q19" s="208" cm="1">
        <f ca="1" t="array" ref="Q19">IFERROR(_xlfn.XLOOKUP(B19,INDIRECT("'"&amp;$M$47&amp;"'!B:B"),INDIRECT("'"&amp;$M$47&amp;"'!AD:AD"),0),0)</f>
        <v>0</v>
      </c>
      <c r="R19" s="208" cm="1">
        <f ca="1" t="array" ref="R19">IFERROR(_xlfn.XLOOKUP(B19,INDIRECT("'"&amp;$M$47&amp;"'!B:B"),INDIRECT("'"&amp;$M$47&amp;"'!AE:AE"),0),0)</f>
        <v>0</v>
      </c>
      <c r="S19" s="208" cm="1">
        <f ca="1" t="array" ref="S19">IFERROR(_xlfn.XLOOKUP(B19,INDIRECT("'"&amp;$M$47&amp;"'!B:B"),INDIRECT("'"&amp;$M$47&amp;"'!AF:AF"),0),0)</f>
        <v>0</v>
      </c>
      <c r="T19" s="208">
        <f ca="1" t="shared" si="4"/>
        <v>0</v>
      </c>
      <c r="U19" s="208">
        <f ca="1" t="shared" si="5"/>
        <v>0</v>
      </c>
      <c r="V19" s="209" cm="1">
        <f ca="1" t="array" ref="V19">IFERROR(_xlfn.XLOOKUP(B19,INDIRECT("'"&amp;$K$47&amp;"'!B:B"),INDIRECT("'"&amp;$K$47&amp;"'!Y:Y"),0),0)</f>
        <v>0</v>
      </c>
      <c r="W19" s="209">
        <f ca="1" t="shared" si="6"/>
        <v>0</v>
      </c>
      <c r="X19" s="209" cm="1">
        <f ca="1" t="array" ref="X19">IFERROR(_xlfn.XLOOKUP(B19,INDIRECT("'"&amp;$K$47&amp;"'!B:B"),INDIRECT("'"&amp;$K$47&amp;"'!Z:Z"),0),0)</f>
        <v>0</v>
      </c>
      <c r="Y19" s="209">
        <f ca="1" t="shared" si="7"/>
        <v>10000</v>
      </c>
      <c r="Z19" s="265" cm="1">
        <f ca="1" t="array" ref="Z19">IFERROR(_xlfn.LET(_xlpm.v,_xlfn.XLOOKUP(B19,INDIRECT("'"&amp;$K$47&amp;"'!B:B"),INDIRECT("'"&amp;$K$47&amp;"'!AA:AA"),0),IF(_xlpm.v=60000,60000,_xlpm.v+5000)),0)</f>
        <v>0</v>
      </c>
      <c r="AA19" s="208">
        <f ca="1" t="shared" si="8"/>
        <v>10000</v>
      </c>
      <c r="AB19" s="210">
        <f ca="1" t="shared" si="9"/>
        <v>10000</v>
      </c>
      <c r="AC19" s="211">
        <f ca="1" t="shared" si="10"/>
        <v>300</v>
      </c>
      <c r="AD19" s="211" cm="1">
        <f ca="1" t="array" ref="AD19">IFERROR(_xlfn.XLOOKUP(B19,INDIRECT("'"&amp;$K$47&amp;"'!B:B"),INDIRECT("'"&amp;$K$47&amp;"'!AD:AD"),0),0)</f>
        <v>0</v>
      </c>
      <c r="AE19" s="211">
        <f ca="1" t="shared" si="11"/>
        <v>300</v>
      </c>
      <c r="AF19" s="208">
        <f ca="1" t="shared" si="12"/>
        <v>9700</v>
      </c>
    </row>
    <row r="20" s="194" customFormat="1" ht="30.6" customHeight="1" spans="1:32">
      <c r="A20" s="205">
        <f t="shared" si="0"/>
        <v>18</v>
      </c>
      <c r="B20" s="206" t="str">
        <v>一十五</v>
      </c>
      <c r="C20" s="207" cm="1">
        <f ca="1" t="array" ref="C20">_xlfn.XLOOKUP(B20,INDIRECT("'"&amp;$A$1&amp;"'!B:B"),INDIRECT("'"&amp;$A$1&amp;"'!D:D"),"人员不存在",0,1)</f>
        <v>44774</v>
      </c>
      <c r="D20" s="208" cm="1">
        <f ca="1" t="array" ref="D20">_xlfn.XLOOKUP(B20,INDIRECT("'"&amp;$A$1&amp;"'!B:B"),INDIRECT("'"&amp;$A$1&amp;"'!G:G"),"人员不存在",0,1)</f>
        <v>10000</v>
      </c>
      <c r="E20" s="208">
        <f ca="1" t="shared" si="1"/>
        <v>0.967816</v>
      </c>
      <c r="F20" s="208" cm="1">
        <f ca="1" t="array" ref="F20">_xlfn.XLOOKUP(B20,INDIRECT("'"&amp;$A$1&amp;"'!B:B"),INDIRECT("'"&amp;$A$1&amp;"'!Q:Q"),"人员不存在",0,1)</f>
        <v>9678.16</v>
      </c>
      <c r="G20" s="208" cm="1">
        <f ca="1" t="array" ref="G20">SUMIF(INDIRECT("'"&amp;$G$47&amp;"'!C5:C"&amp;IFERROR(MATCH(TRUE,ISBLANK(INDIRECT("'"&amp;$G$47&amp;"'!C5:C500")),0)+4,500)),B20,INDIRECT("'"&amp;$G$47&amp;"'!K5:K"&amp;IFERROR(MATCH(TRUE,ISBLANK(INDIRECT("'"&amp;$G$47&amp;"'!C5:C500")),0)+4,500)))</f>
        <v>0</v>
      </c>
      <c r="H20" s="208" cm="1">
        <f ca="1" t="array" ref="H20">SUMIF(INDIRECT("'"&amp;$G$47&amp;"'!C5:C"&amp;IFERROR(MATCH(TRUE,ISBLANK(INDIRECT("'"&amp;$G$47&amp;"'!C5:C500")),0)+4,500)),B20,INDIRECT("'"&amp;$G$47&amp;"'!L5:L"&amp;IFERROR(MATCH(TRUE,ISBLANK(INDIRECT("'"&amp;$G$47&amp;"'!C5:C500")),0)+4,500)))</f>
        <v>0</v>
      </c>
      <c r="I20" s="208" cm="1">
        <f ca="1" t="array" ref="I20">SUMIF(INDIRECT("'"&amp;$G$47&amp;"'!C5:C"&amp;IFERROR(MATCH(TRUE,ISBLANK(INDIRECT("'"&amp;$G$47&amp;"'!C5:C500")),0)+4,500)),B20,INDIRECT("'"&amp;$G$47&amp;"'!M5:M"&amp;IFERROR(MATCH(TRUE,ISBLANK(INDIRECT("'"&amp;$G$47&amp;"'!C5:C500")),0)+4,500)))</f>
        <v>0</v>
      </c>
      <c r="J20" s="208" cm="1">
        <f ca="1" t="array" ref="J20">SUMIF(INDIRECT("'"&amp;$G$47&amp;"'!C5:C"&amp;IFERROR(MATCH(TRUE,ISBLANK(INDIRECT("'"&amp;$G$47&amp;"'!C5:C500")),0)+4,500)),B20,INDIRECT("'"&amp;$G$47&amp;"'!N5:N"&amp;IFERROR(MATCH(TRUE,ISBLANK(INDIRECT("'"&amp;$G$47&amp;"'!C5:C500")),0)+4,500)))</f>
        <v>0</v>
      </c>
      <c r="K20" s="208">
        <f ca="1" t="shared" si="2"/>
        <v>0</v>
      </c>
      <c r="L20" s="208" cm="1">
        <f ca="1" t="array" ref="L20">IFERROR(_xlfn.XLOOKUP(B20,INDIRECT("'"&amp;$I$47&amp;"'!B:B"),INDIRECT("'"&amp;$I$47&amp;"'!E:E"),0),0)</f>
        <v>0</v>
      </c>
      <c r="M20" s="208">
        <f ca="1" t="shared" si="3"/>
        <v>0</v>
      </c>
      <c r="N20" s="208" cm="1">
        <f ca="1" t="array" ref="N20">IFERROR(_xlfn.XLOOKUP(B20,INDIRECT("'"&amp;$M$47&amp;"'!B:B"),INDIRECT("'"&amp;$M$47&amp;"'!AC:AC"),0),0)</f>
        <v>0</v>
      </c>
      <c r="O20" s="208" cm="1">
        <f ca="1" t="array" ref="O20">IFERROR(_xlfn.XLOOKUP(B20,INDIRECT("'"&amp;$M$47&amp;"'!B:B"),INDIRECT("'"&amp;$M$47&amp;"'!AG:AG"),0),0)</f>
        <v>0</v>
      </c>
      <c r="P20" s="208" cm="1">
        <f ca="1" t="array" ref="P20">IFERROR(_xlfn.XLOOKUP(B20,INDIRECT("'"&amp;$M$47&amp;"'!B:B"),INDIRECT("'"&amp;$M$47&amp;"'!AB:AB"),0),0)</f>
        <v>0</v>
      </c>
      <c r="Q20" s="208" cm="1">
        <f ca="1" t="array" ref="Q20">IFERROR(_xlfn.XLOOKUP(B20,INDIRECT("'"&amp;$M$47&amp;"'!B:B"),INDIRECT("'"&amp;$M$47&amp;"'!AD:AD"),0),0)</f>
        <v>0</v>
      </c>
      <c r="R20" s="208" cm="1">
        <f ca="1" t="array" ref="R20">IFERROR(_xlfn.XLOOKUP(B20,INDIRECT("'"&amp;$M$47&amp;"'!B:B"),INDIRECT("'"&amp;$M$47&amp;"'!AE:AE"),0),0)</f>
        <v>0</v>
      </c>
      <c r="S20" s="208" cm="1">
        <f ca="1" t="array" ref="S20">IFERROR(_xlfn.XLOOKUP(B20,INDIRECT("'"&amp;$M$47&amp;"'!B:B"),INDIRECT("'"&amp;$M$47&amp;"'!AF:AF"),0),0)</f>
        <v>0</v>
      </c>
      <c r="T20" s="208">
        <f ca="1" t="shared" si="4"/>
        <v>0</v>
      </c>
      <c r="U20" s="208">
        <f ca="1" t="shared" si="5"/>
        <v>0</v>
      </c>
      <c r="V20" s="209" cm="1">
        <f ca="1" t="array" ref="V20">IFERROR(_xlfn.XLOOKUP(B20,INDIRECT("'"&amp;$K$47&amp;"'!B:B"),INDIRECT("'"&amp;$K$47&amp;"'!Y:Y"),0),0)</f>
        <v>0</v>
      </c>
      <c r="W20" s="209">
        <f ca="1" t="shared" si="6"/>
        <v>0</v>
      </c>
      <c r="X20" s="209" cm="1">
        <f ca="1" t="array" ref="X20">IFERROR(_xlfn.XLOOKUP(B20,INDIRECT("'"&amp;$K$47&amp;"'!B:B"),INDIRECT("'"&amp;$K$47&amp;"'!Z:Z"),0),0)</f>
        <v>0</v>
      </c>
      <c r="Y20" s="209">
        <f ca="1" t="shared" si="7"/>
        <v>9678.16</v>
      </c>
      <c r="Z20" s="265" cm="1">
        <f ca="1" t="array" ref="Z20">IFERROR(_xlfn.LET(_xlpm.v,_xlfn.XLOOKUP(B20,INDIRECT("'"&amp;$K$47&amp;"'!B:B"),INDIRECT("'"&amp;$K$47&amp;"'!AA:AA"),0),IF(_xlpm.v=60000,60000,_xlpm.v+5000)),0)</f>
        <v>0</v>
      </c>
      <c r="AA20" s="208">
        <f ca="1" t="shared" si="8"/>
        <v>9678.16</v>
      </c>
      <c r="AB20" s="210">
        <f ca="1" t="shared" si="9"/>
        <v>9678.16</v>
      </c>
      <c r="AC20" s="211">
        <f ca="1" t="shared" si="10"/>
        <v>290.34</v>
      </c>
      <c r="AD20" s="211" cm="1">
        <f ca="1" t="array" ref="AD20">IFERROR(_xlfn.XLOOKUP(B20,INDIRECT("'"&amp;$K$47&amp;"'!B:B"),INDIRECT("'"&amp;$K$47&amp;"'!AD:AD"),0),0)</f>
        <v>0</v>
      </c>
      <c r="AE20" s="211">
        <f ca="1" t="shared" si="11"/>
        <v>290.34</v>
      </c>
      <c r="AF20" s="208">
        <f ca="1" t="shared" si="12"/>
        <v>9387.82</v>
      </c>
    </row>
    <row r="21" s="194" customFormat="1" ht="30.6" customHeight="1" spans="1:32">
      <c r="A21" s="205">
        <f t="shared" si="0"/>
        <v>19</v>
      </c>
      <c r="B21" s="206" t="str">
        <v>二十一</v>
      </c>
      <c r="C21" s="207" cm="1">
        <f ca="1" t="array" ref="C21">_xlfn.XLOOKUP(B21,INDIRECT("'"&amp;$A$1&amp;"'!B:B"),INDIRECT("'"&amp;$A$1&amp;"'!D:D"),"人员不存在",0,1)</f>
        <v>44805</v>
      </c>
      <c r="D21" s="208" cm="1">
        <f ca="1" t="array" ref="D21">_xlfn.XLOOKUP(B21,INDIRECT("'"&amp;$A$1&amp;"'!B:B"),INDIRECT("'"&amp;$A$1&amp;"'!G:G"),"人员不存在",0,1)</f>
        <v>10000</v>
      </c>
      <c r="E21" s="208">
        <f ca="1" t="shared" si="1"/>
        <v>1</v>
      </c>
      <c r="F21" s="208" cm="1">
        <f ca="1" t="array" ref="F21">_xlfn.XLOOKUP(B21,INDIRECT("'"&amp;$A$1&amp;"'!B:B"),INDIRECT("'"&amp;$A$1&amp;"'!Q:Q"),"人员不存在",0,1)</f>
        <v>10000</v>
      </c>
      <c r="G21" s="208" cm="1">
        <f ca="1" t="array" ref="G21">SUMIF(INDIRECT("'"&amp;$G$47&amp;"'!C5:C"&amp;IFERROR(MATCH(TRUE,ISBLANK(INDIRECT("'"&amp;$G$47&amp;"'!C5:C500")),0)+4,500)),B21,INDIRECT("'"&amp;$G$47&amp;"'!K5:K"&amp;IFERROR(MATCH(TRUE,ISBLANK(INDIRECT("'"&amp;$G$47&amp;"'!C5:C500")),0)+4,500)))</f>
        <v>0</v>
      </c>
      <c r="H21" s="208" cm="1">
        <f ca="1" t="array" ref="H21">SUMIF(INDIRECT("'"&amp;$G$47&amp;"'!C5:C"&amp;IFERROR(MATCH(TRUE,ISBLANK(INDIRECT("'"&amp;$G$47&amp;"'!C5:C500")),0)+4,500)),B21,INDIRECT("'"&amp;$G$47&amp;"'!L5:L"&amp;IFERROR(MATCH(TRUE,ISBLANK(INDIRECT("'"&amp;$G$47&amp;"'!C5:C500")),0)+4,500)))</f>
        <v>0</v>
      </c>
      <c r="I21" s="208" cm="1">
        <f ca="1" t="array" ref="I21">SUMIF(INDIRECT("'"&amp;$G$47&amp;"'!C5:C"&amp;IFERROR(MATCH(TRUE,ISBLANK(INDIRECT("'"&amp;$G$47&amp;"'!C5:C500")),0)+4,500)),B21,INDIRECT("'"&amp;$G$47&amp;"'!M5:M"&amp;IFERROR(MATCH(TRUE,ISBLANK(INDIRECT("'"&amp;$G$47&amp;"'!C5:C500")),0)+4,500)))</f>
        <v>0</v>
      </c>
      <c r="J21" s="208" cm="1">
        <f ca="1" t="array" ref="J21">SUMIF(INDIRECT("'"&amp;$G$47&amp;"'!C5:C"&amp;IFERROR(MATCH(TRUE,ISBLANK(INDIRECT("'"&amp;$G$47&amp;"'!C5:C500")),0)+4,500)),B21,INDIRECT("'"&amp;$G$47&amp;"'!N5:N"&amp;IFERROR(MATCH(TRUE,ISBLANK(INDIRECT("'"&amp;$G$47&amp;"'!C5:C500")),0)+4,500)))</f>
        <v>0</v>
      </c>
      <c r="K21" s="208">
        <f ca="1" t="shared" si="2"/>
        <v>0</v>
      </c>
      <c r="L21" s="208" cm="1">
        <f ca="1" t="array" ref="L21">IFERROR(_xlfn.XLOOKUP(B21,INDIRECT("'"&amp;$I$47&amp;"'!B:B"),INDIRECT("'"&amp;$I$47&amp;"'!E:E"),0),0)</f>
        <v>0</v>
      </c>
      <c r="M21" s="208">
        <f ca="1" t="shared" si="3"/>
        <v>0</v>
      </c>
      <c r="N21" s="208" cm="1">
        <f ca="1" t="array" ref="N21">IFERROR(_xlfn.XLOOKUP(B21,INDIRECT("'"&amp;$M$47&amp;"'!B:B"),INDIRECT("'"&amp;$M$47&amp;"'!AC:AC"),0),0)</f>
        <v>0</v>
      </c>
      <c r="O21" s="208" cm="1">
        <f ca="1" t="array" ref="O21">IFERROR(_xlfn.XLOOKUP(B21,INDIRECT("'"&amp;$M$47&amp;"'!B:B"),INDIRECT("'"&amp;$M$47&amp;"'!AG:AG"),0),0)</f>
        <v>0</v>
      </c>
      <c r="P21" s="208" cm="1">
        <f ca="1" t="array" ref="P21">IFERROR(_xlfn.XLOOKUP(B21,INDIRECT("'"&amp;$M$47&amp;"'!B:B"),INDIRECT("'"&amp;$M$47&amp;"'!AB:AB"),0),0)</f>
        <v>0</v>
      </c>
      <c r="Q21" s="208" cm="1">
        <f ca="1" t="array" ref="Q21">IFERROR(_xlfn.XLOOKUP(B21,INDIRECT("'"&amp;$M$47&amp;"'!B:B"),INDIRECT("'"&amp;$M$47&amp;"'!AD:AD"),0),0)</f>
        <v>0</v>
      </c>
      <c r="R21" s="208" cm="1">
        <f ca="1" t="array" ref="R21">IFERROR(_xlfn.XLOOKUP(B21,INDIRECT("'"&amp;$M$47&amp;"'!B:B"),INDIRECT("'"&amp;$M$47&amp;"'!AE:AE"),0),0)</f>
        <v>0</v>
      </c>
      <c r="S21" s="208" cm="1">
        <f ca="1" t="array" ref="S21">IFERROR(_xlfn.XLOOKUP(B21,INDIRECT("'"&amp;$M$47&amp;"'!B:B"),INDIRECT("'"&amp;$M$47&amp;"'!AF:AF"),0),0)</f>
        <v>0</v>
      </c>
      <c r="T21" s="208">
        <f ca="1" t="shared" si="4"/>
        <v>0</v>
      </c>
      <c r="U21" s="208">
        <f ca="1" t="shared" si="5"/>
        <v>0</v>
      </c>
      <c r="V21" s="209" cm="1">
        <f ca="1" t="array" ref="V21">IFERROR(_xlfn.XLOOKUP(B21,INDIRECT("'"&amp;$K$47&amp;"'!B:B"),INDIRECT("'"&amp;$K$47&amp;"'!Y:Y"),0),0)</f>
        <v>0</v>
      </c>
      <c r="W21" s="209">
        <f ca="1" t="shared" si="6"/>
        <v>0</v>
      </c>
      <c r="X21" s="209" cm="1">
        <f ca="1" t="array" ref="X21">IFERROR(_xlfn.XLOOKUP(B21,INDIRECT("'"&amp;$K$47&amp;"'!B:B"),INDIRECT("'"&amp;$K$47&amp;"'!Z:Z"),0),0)</f>
        <v>0</v>
      </c>
      <c r="Y21" s="209">
        <f ca="1" t="shared" si="7"/>
        <v>10000</v>
      </c>
      <c r="Z21" s="265" cm="1">
        <f ca="1" t="array" ref="Z21">IFERROR(_xlfn.LET(_xlpm.v,_xlfn.XLOOKUP(B21,INDIRECT("'"&amp;$K$47&amp;"'!B:B"),INDIRECT("'"&amp;$K$47&amp;"'!AA:AA"),0),IF(_xlpm.v=60000,60000,_xlpm.v+5000)),0)</f>
        <v>0</v>
      </c>
      <c r="AA21" s="208">
        <f ca="1" t="shared" si="8"/>
        <v>10000</v>
      </c>
      <c r="AB21" s="210">
        <f ca="1" t="shared" si="9"/>
        <v>10000</v>
      </c>
      <c r="AC21" s="211">
        <f ca="1" t="shared" si="10"/>
        <v>300</v>
      </c>
      <c r="AD21" s="211" cm="1">
        <f ca="1" t="array" ref="AD21">IFERROR(_xlfn.XLOOKUP(B21,INDIRECT("'"&amp;$K$47&amp;"'!B:B"),INDIRECT("'"&amp;$K$47&amp;"'!AD:AD"),0),0)</f>
        <v>0</v>
      </c>
      <c r="AE21" s="211">
        <f ca="1" t="shared" si="11"/>
        <v>300</v>
      </c>
      <c r="AF21" s="208">
        <f ca="1" t="shared" si="12"/>
        <v>9700</v>
      </c>
    </row>
    <row r="22" s="194" customFormat="1" ht="30.6" customHeight="1" spans="1:32">
      <c r="A22" s="205">
        <f t="shared" si="0"/>
        <v>20</v>
      </c>
      <c r="B22" s="206" t="str">
        <v>三十九</v>
      </c>
      <c r="C22" s="207" cm="1">
        <f ca="1" t="array" ref="C22">_xlfn.XLOOKUP(B22,INDIRECT("'"&amp;$A$1&amp;"'!B:B"),INDIRECT("'"&amp;$A$1&amp;"'!D:D"),"人员不存在",0,1)</f>
        <v>45078</v>
      </c>
      <c r="D22" s="208" cm="1">
        <f ca="1" t="array" ref="D22">_xlfn.XLOOKUP(B22,INDIRECT("'"&amp;$A$1&amp;"'!B:B"),INDIRECT("'"&amp;$A$1&amp;"'!G:G"),"人员不存在",0,1)</f>
        <v>10000</v>
      </c>
      <c r="E22" s="208">
        <f ca="1" t="shared" si="1"/>
        <v>0.85</v>
      </c>
      <c r="F22" s="208" cm="1">
        <f ca="1" t="array" ref="F22">_xlfn.XLOOKUP(B22,INDIRECT("'"&amp;$A$1&amp;"'!B:B"),INDIRECT("'"&amp;$A$1&amp;"'!Q:Q"),"人员不存在",0,1)</f>
        <v>8500</v>
      </c>
      <c r="G22" s="208" cm="1">
        <f ca="1" t="array" ref="G22">SUMIF(INDIRECT("'"&amp;$G$47&amp;"'!C5:C"&amp;IFERROR(MATCH(TRUE,ISBLANK(INDIRECT("'"&amp;$G$47&amp;"'!C5:C500")),0)+4,500)),B22,INDIRECT("'"&amp;$G$47&amp;"'!K5:K"&amp;IFERROR(MATCH(TRUE,ISBLANK(INDIRECT("'"&amp;$G$47&amp;"'!C5:C500")),0)+4,500)))</f>
        <v>0</v>
      </c>
      <c r="H22" s="208" cm="1">
        <f ca="1" t="array" ref="H22">SUMIF(INDIRECT("'"&amp;$G$47&amp;"'!C5:C"&amp;IFERROR(MATCH(TRUE,ISBLANK(INDIRECT("'"&amp;$G$47&amp;"'!C5:C500")),0)+4,500)),B22,INDIRECT("'"&amp;$G$47&amp;"'!L5:L"&amp;IFERROR(MATCH(TRUE,ISBLANK(INDIRECT("'"&amp;$G$47&amp;"'!C5:C500")),0)+4,500)))</f>
        <v>0</v>
      </c>
      <c r="I22" s="208" cm="1">
        <f ca="1" t="array" ref="I22">SUMIF(INDIRECT("'"&amp;$G$47&amp;"'!C5:C"&amp;IFERROR(MATCH(TRUE,ISBLANK(INDIRECT("'"&amp;$G$47&amp;"'!C5:C500")),0)+4,500)),B22,INDIRECT("'"&amp;$G$47&amp;"'!M5:M"&amp;IFERROR(MATCH(TRUE,ISBLANK(INDIRECT("'"&amp;$G$47&amp;"'!C5:C500")),0)+4,500)))</f>
        <v>0</v>
      </c>
      <c r="J22" s="208" cm="1">
        <f ca="1" t="array" ref="J22">SUMIF(INDIRECT("'"&amp;$G$47&amp;"'!C5:C"&amp;IFERROR(MATCH(TRUE,ISBLANK(INDIRECT("'"&amp;$G$47&amp;"'!C5:C500")),0)+4,500)),B22,INDIRECT("'"&amp;$G$47&amp;"'!N5:N"&amp;IFERROR(MATCH(TRUE,ISBLANK(INDIRECT("'"&amp;$G$47&amp;"'!C5:C500")),0)+4,500)))</f>
        <v>0</v>
      </c>
      <c r="K22" s="208">
        <f ca="1" t="shared" si="2"/>
        <v>0</v>
      </c>
      <c r="L22" s="208" cm="1">
        <f ca="1" t="array" ref="L22">IFERROR(_xlfn.XLOOKUP(B22,INDIRECT("'"&amp;$I$47&amp;"'!B:B"),INDIRECT("'"&amp;$I$47&amp;"'!E:E"),0),0)</f>
        <v>0</v>
      </c>
      <c r="M22" s="208">
        <f ca="1" t="shared" si="3"/>
        <v>0</v>
      </c>
      <c r="N22" s="208" cm="1">
        <f ca="1" t="array" ref="N22">IFERROR(_xlfn.XLOOKUP(B22,INDIRECT("'"&amp;$M$47&amp;"'!B:B"),INDIRECT("'"&amp;$M$47&amp;"'!AC:AC"),0),0)</f>
        <v>0</v>
      </c>
      <c r="O22" s="208" cm="1">
        <f ca="1" t="array" ref="O22">IFERROR(_xlfn.XLOOKUP(B22,INDIRECT("'"&amp;$M$47&amp;"'!B:B"),INDIRECT("'"&amp;$M$47&amp;"'!AG:AG"),0),0)</f>
        <v>0</v>
      </c>
      <c r="P22" s="208" cm="1">
        <f ca="1" t="array" ref="P22">IFERROR(_xlfn.XLOOKUP(B22,INDIRECT("'"&amp;$M$47&amp;"'!B:B"),INDIRECT("'"&amp;$M$47&amp;"'!AB:AB"),0),0)</f>
        <v>0</v>
      </c>
      <c r="Q22" s="208" cm="1">
        <f ca="1" t="array" ref="Q22">IFERROR(_xlfn.XLOOKUP(B22,INDIRECT("'"&amp;$M$47&amp;"'!B:B"),INDIRECT("'"&amp;$M$47&amp;"'!AD:AD"),0),0)</f>
        <v>0</v>
      </c>
      <c r="R22" s="208" cm="1">
        <f ca="1" t="array" ref="R22">IFERROR(_xlfn.XLOOKUP(B22,INDIRECT("'"&amp;$M$47&amp;"'!B:B"),INDIRECT("'"&amp;$M$47&amp;"'!AE:AE"),0),0)</f>
        <v>0</v>
      </c>
      <c r="S22" s="208" cm="1">
        <f ca="1" t="array" ref="S22">IFERROR(_xlfn.XLOOKUP(B22,INDIRECT("'"&amp;$M$47&amp;"'!B:B"),INDIRECT("'"&amp;$M$47&amp;"'!AF:AF"),0),0)</f>
        <v>0</v>
      </c>
      <c r="T22" s="208">
        <f ca="1" t="shared" si="4"/>
        <v>0</v>
      </c>
      <c r="U22" s="208">
        <f ca="1" t="shared" si="5"/>
        <v>0</v>
      </c>
      <c r="V22" s="209" cm="1">
        <f ca="1" t="array" ref="V22">IFERROR(_xlfn.XLOOKUP(B22,INDIRECT("'"&amp;$K$47&amp;"'!B:B"),INDIRECT("'"&amp;$K$47&amp;"'!Y:Y"),0),0)</f>
        <v>0</v>
      </c>
      <c r="W22" s="209">
        <f ca="1" t="shared" si="6"/>
        <v>0</v>
      </c>
      <c r="X22" s="209" cm="1">
        <f ca="1" t="array" ref="X22">IFERROR(_xlfn.XLOOKUP(B22,INDIRECT("'"&amp;$K$47&amp;"'!B:B"),INDIRECT("'"&amp;$K$47&amp;"'!Z:Z"),0),0)</f>
        <v>0</v>
      </c>
      <c r="Y22" s="209">
        <f ca="1" t="shared" si="7"/>
        <v>8500</v>
      </c>
      <c r="Z22" s="265" cm="1">
        <f ca="1" t="array" ref="Z22">IFERROR(_xlfn.LET(_xlpm.v,_xlfn.XLOOKUP(B22,INDIRECT("'"&amp;$K$47&amp;"'!B:B"),INDIRECT("'"&amp;$K$47&amp;"'!AA:AA"),0),IF(_xlpm.v=60000,60000,_xlpm.v+5000)),0)</f>
        <v>0</v>
      </c>
      <c r="AA22" s="208">
        <f ca="1" t="shared" si="8"/>
        <v>8500</v>
      </c>
      <c r="AB22" s="210">
        <f ca="1" t="shared" si="9"/>
        <v>8500</v>
      </c>
      <c r="AC22" s="211">
        <f ca="1" t="shared" si="10"/>
        <v>255</v>
      </c>
      <c r="AD22" s="211" cm="1">
        <f ca="1" t="array" ref="AD22">IFERROR(_xlfn.XLOOKUP(B22,INDIRECT("'"&amp;$K$47&amp;"'!B:B"),INDIRECT("'"&amp;$K$47&amp;"'!AD:AD"),0),0)</f>
        <v>0</v>
      </c>
      <c r="AE22" s="211">
        <f ca="1" t="shared" si="11"/>
        <v>255</v>
      </c>
      <c r="AF22" s="208">
        <f ca="1" t="shared" si="12"/>
        <v>8245</v>
      </c>
    </row>
    <row r="23" ht="30" customHeight="1" spans="1:32">
      <c r="A23" s="205">
        <f t="shared" si="0"/>
        <v>21</v>
      </c>
      <c r="B23" s="206" t="str">
        <v>四十</v>
      </c>
      <c r="C23" s="207" cm="1">
        <f ca="1" t="array" ref="C23">_xlfn.XLOOKUP(B23,INDIRECT("'"&amp;$A$1&amp;"'!B:B"),INDIRECT("'"&amp;$A$1&amp;"'!D:D"),"人员不存在",0,1)</f>
        <v>45078</v>
      </c>
      <c r="D23" s="208" cm="1">
        <f ca="1" t="array" ref="D23">_xlfn.XLOOKUP(B23,INDIRECT("'"&amp;$A$1&amp;"'!B:B"),INDIRECT("'"&amp;$A$1&amp;"'!G:G"),"人员不存在",0,1)</f>
        <v>10000</v>
      </c>
      <c r="E23" s="208">
        <f ca="1" t="shared" si="1"/>
        <v>1</v>
      </c>
      <c r="F23" s="208" cm="1">
        <f ca="1" t="array" ref="F23">_xlfn.XLOOKUP(B23,INDIRECT("'"&amp;$A$1&amp;"'!B:B"),INDIRECT("'"&amp;$A$1&amp;"'!Q:Q"),"人员不存在",0,1)</f>
        <v>10000</v>
      </c>
      <c r="G23" s="208" cm="1">
        <f ca="1" t="array" ref="G23">SUMIF(INDIRECT("'"&amp;$G$47&amp;"'!C5:C"&amp;IFERROR(MATCH(TRUE,ISBLANK(INDIRECT("'"&amp;$G$47&amp;"'!C5:C500")),0)+4,500)),B23,INDIRECT("'"&amp;$G$47&amp;"'!K5:K"&amp;IFERROR(MATCH(TRUE,ISBLANK(INDIRECT("'"&amp;$G$47&amp;"'!C5:C500")),0)+4,500)))</f>
        <v>0</v>
      </c>
      <c r="H23" s="208" cm="1">
        <f ca="1" t="array" ref="H23">SUMIF(INDIRECT("'"&amp;$G$47&amp;"'!C5:C"&amp;IFERROR(MATCH(TRUE,ISBLANK(INDIRECT("'"&amp;$G$47&amp;"'!C5:C500")),0)+4,500)),B23,INDIRECT("'"&amp;$G$47&amp;"'!L5:L"&amp;IFERROR(MATCH(TRUE,ISBLANK(INDIRECT("'"&amp;$G$47&amp;"'!C5:C500")),0)+4,500)))</f>
        <v>0</v>
      </c>
      <c r="I23" s="208" cm="1">
        <f ca="1" t="array" ref="I23">SUMIF(INDIRECT("'"&amp;$G$47&amp;"'!C5:C"&amp;IFERROR(MATCH(TRUE,ISBLANK(INDIRECT("'"&amp;$G$47&amp;"'!C5:C500")),0)+4,500)),B23,INDIRECT("'"&amp;$G$47&amp;"'!M5:M"&amp;IFERROR(MATCH(TRUE,ISBLANK(INDIRECT("'"&amp;$G$47&amp;"'!C5:C500")),0)+4,500)))</f>
        <v>0</v>
      </c>
      <c r="J23" s="208" cm="1">
        <f ca="1" t="array" ref="J23">SUMIF(INDIRECT("'"&amp;$G$47&amp;"'!C5:C"&amp;IFERROR(MATCH(TRUE,ISBLANK(INDIRECT("'"&amp;$G$47&amp;"'!C5:C500")),0)+4,500)),B23,INDIRECT("'"&amp;$G$47&amp;"'!N5:N"&amp;IFERROR(MATCH(TRUE,ISBLANK(INDIRECT("'"&amp;$G$47&amp;"'!C5:C500")),0)+4,500)))</f>
        <v>0</v>
      </c>
      <c r="K23" s="208">
        <f ca="1" t="shared" si="2"/>
        <v>0</v>
      </c>
      <c r="L23" s="208" cm="1">
        <f ca="1" t="array" ref="L23">IFERROR(_xlfn.XLOOKUP(B23,INDIRECT("'"&amp;$I$47&amp;"'!B:B"),INDIRECT("'"&amp;$I$47&amp;"'!E:E"),0),0)</f>
        <v>0</v>
      </c>
      <c r="M23" s="208">
        <f ca="1" t="shared" si="3"/>
        <v>0</v>
      </c>
      <c r="N23" s="208" cm="1">
        <f ca="1" t="array" ref="N23">IFERROR(_xlfn.XLOOKUP(B23,INDIRECT("'"&amp;$M$47&amp;"'!B:B"),INDIRECT("'"&amp;$M$47&amp;"'!AC:AC"),0),0)</f>
        <v>0</v>
      </c>
      <c r="O23" s="208" cm="1">
        <f ca="1" t="array" ref="O23">IFERROR(_xlfn.XLOOKUP(B23,INDIRECT("'"&amp;$M$47&amp;"'!B:B"),INDIRECT("'"&amp;$M$47&amp;"'!AG:AG"),0),0)</f>
        <v>0</v>
      </c>
      <c r="P23" s="208" cm="1">
        <f ca="1" t="array" ref="P23">IFERROR(_xlfn.XLOOKUP(B23,INDIRECT("'"&amp;$M$47&amp;"'!B:B"),INDIRECT("'"&amp;$M$47&amp;"'!AB:AB"),0),0)</f>
        <v>0</v>
      </c>
      <c r="Q23" s="208" cm="1">
        <f ca="1" t="array" ref="Q23">IFERROR(_xlfn.XLOOKUP(B23,INDIRECT("'"&amp;$M$47&amp;"'!B:B"),INDIRECT("'"&amp;$M$47&amp;"'!AD:AD"),0),0)</f>
        <v>0</v>
      </c>
      <c r="R23" s="208" cm="1">
        <f ca="1" t="array" ref="R23">IFERROR(_xlfn.XLOOKUP(B23,INDIRECT("'"&amp;$M$47&amp;"'!B:B"),INDIRECT("'"&amp;$M$47&amp;"'!AE:AE"),0),0)</f>
        <v>0</v>
      </c>
      <c r="S23" s="208" cm="1">
        <f ca="1" t="array" ref="S23">IFERROR(_xlfn.XLOOKUP(B23,INDIRECT("'"&amp;$M$47&amp;"'!B:B"),INDIRECT("'"&amp;$M$47&amp;"'!AF:AF"),0),0)</f>
        <v>0</v>
      </c>
      <c r="T23" s="208">
        <f ca="1" t="shared" si="4"/>
        <v>0</v>
      </c>
      <c r="U23" s="208">
        <f ca="1" t="shared" si="5"/>
        <v>0</v>
      </c>
      <c r="V23" s="209" cm="1">
        <f ca="1" t="array" ref="V23">IFERROR(_xlfn.XLOOKUP(B23,INDIRECT("'"&amp;$K$47&amp;"'!B:B"),INDIRECT("'"&amp;$K$47&amp;"'!Y:Y"),0),0)</f>
        <v>0</v>
      </c>
      <c r="W23" s="209">
        <f ca="1" t="shared" si="6"/>
        <v>0</v>
      </c>
      <c r="X23" s="209" cm="1">
        <f ca="1" t="array" ref="X23">IFERROR(_xlfn.XLOOKUP(B23,INDIRECT("'"&amp;$K$47&amp;"'!B:B"),INDIRECT("'"&amp;$K$47&amp;"'!Z:Z"),0),0)</f>
        <v>0</v>
      </c>
      <c r="Y23" s="209">
        <f ca="1" t="shared" si="7"/>
        <v>10000</v>
      </c>
      <c r="Z23" s="265" cm="1">
        <f ca="1" t="array" ref="Z23">IFERROR(_xlfn.LET(_xlpm.v,_xlfn.XLOOKUP(B23,INDIRECT("'"&amp;$K$47&amp;"'!B:B"),INDIRECT("'"&amp;$K$47&amp;"'!AA:AA"),0),IF(_xlpm.v=60000,60000,_xlpm.v+5000)),0)</f>
        <v>0</v>
      </c>
      <c r="AA23" s="208">
        <f ca="1" t="shared" si="8"/>
        <v>10000</v>
      </c>
      <c r="AB23" s="210">
        <f ca="1" t="shared" si="9"/>
        <v>10000</v>
      </c>
      <c r="AC23" s="211">
        <f ca="1" t="shared" si="10"/>
        <v>300</v>
      </c>
      <c r="AD23" s="211" cm="1">
        <f ca="1" t="array" ref="AD23">IFERROR(_xlfn.XLOOKUP(B23,INDIRECT("'"&amp;$K$47&amp;"'!B:B"),INDIRECT("'"&amp;$K$47&amp;"'!AD:AD"),0),0)</f>
        <v>0</v>
      </c>
      <c r="AE23" s="211">
        <f ca="1" t="shared" si="11"/>
        <v>300</v>
      </c>
      <c r="AF23" s="208">
        <f ca="1" t="shared" si="12"/>
        <v>9700</v>
      </c>
    </row>
    <row r="24" ht="30" customHeight="1" spans="1:32">
      <c r="A24" s="205">
        <f t="shared" si="0"/>
        <v>22</v>
      </c>
      <c r="B24" s="206" t="str">
        <v>六十九</v>
      </c>
      <c r="C24" s="207" cm="1">
        <f ca="1" t="array" ref="C24">_xlfn.XLOOKUP(B24,INDIRECT("'"&amp;$A$1&amp;"'!B:B"),INDIRECT("'"&amp;$A$1&amp;"'!D:D"),"人员不存在",0,1)</f>
        <v>45474</v>
      </c>
      <c r="D24" s="208" cm="1">
        <f ca="1" t="array" ref="D24">_xlfn.XLOOKUP(B24,INDIRECT("'"&amp;$A$1&amp;"'!B:B"),INDIRECT("'"&amp;$A$1&amp;"'!G:G"),"人员不存在",0,1)</f>
        <v>10000</v>
      </c>
      <c r="E24" s="208">
        <f ca="1" t="shared" si="1"/>
        <v>1</v>
      </c>
      <c r="F24" s="208" cm="1">
        <f ca="1" t="array" ref="F24">_xlfn.XLOOKUP(B24,INDIRECT("'"&amp;$A$1&amp;"'!B:B"),INDIRECT("'"&amp;$A$1&amp;"'!Q:Q"),"人员不存在",0,1)</f>
        <v>10000</v>
      </c>
      <c r="G24" s="208" cm="1">
        <f ca="1" t="array" ref="G24">SUMIF(INDIRECT("'"&amp;$G$47&amp;"'!C5:C"&amp;IFERROR(MATCH(TRUE,ISBLANK(INDIRECT("'"&amp;$G$47&amp;"'!C5:C500")),0)+4,500)),B24,INDIRECT("'"&amp;$G$47&amp;"'!K5:K"&amp;IFERROR(MATCH(TRUE,ISBLANK(INDIRECT("'"&amp;$G$47&amp;"'!C5:C500")),0)+4,500)))</f>
        <v>0</v>
      </c>
      <c r="H24" s="208" cm="1">
        <f ca="1" t="array" ref="H24">SUMIF(INDIRECT("'"&amp;$G$47&amp;"'!C5:C"&amp;IFERROR(MATCH(TRUE,ISBLANK(INDIRECT("'"&amp;$G$47&amp;"'!C5:C500")),0)+4,500)),B24,INDIRECT("'"&amp;$G$47&amp;"'!L5:L"&amp;IFERROR(MATCH(TRUE,ISBLANK(INDIRECT("'"&amp;$G$47&amp;"'!C5:C500")),0)+4,500)))</f>
        <v>0</v>
      </c>
      <c r="I24" s="208" cm="1">
        <f ca="1" t="array" ref="I24">SUMIF(INDIRECT("'"&amp;$G$47&amp;"'!C5:C"&amp;IFERROR(MATCH(TRUE,ISBLANK(INDIRECT("'"&amp;$G$47&amp;"'!C5:C500")),0)+4,500)),B24,INDIRECT("'"&amp;$G$47&amp;"'!M5:M"&amp;IFERROR(MATCH(TRUE,ISBLANK(INDIRECT("'"&amp;$G$47&amp;"'!C5:C500")),0)+4,500)))</f>
        <v>0</v>
      </c>
      <c r="J24" s="208" cm="1">
        <f ca="1" t="array" ref="J24">SUMIF(INDIRECT("'"&amp;$G$47&amp;"'!C5:C"&amp;IFERROR(MATCH(TRUE,ISBLANK(INDIRECT("'"&amp;$G$47&amp;"'!C5:C500")),0)+4,500)),B24,INDIRECT("'"&amp;$G$47&amp;"'!N5:N"&amp;IFERROR(MATCH(TRUE,ISBLANK(INDIRECT("'"&amp;$G$47&amp;"'!C5:C500")),0)+4,500)))</f>
        <v>0</v>
      </c>
      <c r="K24" s="208">
        <f ca="1" t="shared" si="2"/>
        <v>0</v>
      </c>
      <c r="L24" s="208" cm="1">
        <f ca="1" t="array" ref="L24">IFERROR(_xlfn.XLOOKUP(B24,INDIRECT("'"&amp;$I$47&amp;"'!B:B"),INDIRECT("'"&amp;$I$47&amp;"'!E:E"),0),0)</f>
        <v>0</v>
      </c>
      <c r="M24" s="208">
        <f ca="1" t="shared" si="3"/>
        <v>0</v>
      </c>
      <c r="N24" s="208" cm="1">
        <f ca="1" t="array" ref="N24">IFERROR(_xlfn.XLOOKUP(B24,INDIRECT("'"&amp;$M$47&amp;"'!B:B"),INDIRECT("'"&amp;$M$47&amp;"'!AC:AC"),0),0)</f>
        <v>0</v>
      </c>
      <c r="O24" s="208" cm="1">
        <f ca="1" t="array" ref="O24">IFERROR(_xlfn.XLOOKUP(B24,INDIRECT("'"&amp;$M$47&amp;"'!B:B"),INDIRECT("'"&amp;$M$47&amp;"'!AG:AG"),0),0)</f>
        <v>0</v>
      </c>
      <c r="P24" s="208" cm="1">
        <f ca="1" t="array" ref="P24">IFERROR(_xlfn.XLOOKUP(B24,INDIRECT("'"&amp;$M$47&amp;"'!B:B"),INDIRECT("'"&amp;$M$47&amp;"'!AB:AB"),0),0)</f>
        <v>0</v>
      </c>
      <c r="Q24" s="208" cm="1">
        <f ca="1" t="array" ref="Q24">IFERROR(_xlfn.XLOOKUP(B24,INDIRECT("'"&amp;$M$47&amp;"'!B:B"),INDIRECT("'"&amp;$M$47&amp;"'!AD:AD"),0),0)</f>
        <v>0</v>
      </c>
      <c r="R24" s="208" cm="1">
        <f ca="1" t="array" ref="R24">IFERROR(_xlfn.XLOOKUP(B24,INDIRECT("'"&amp;$M$47&amp;"'!B:B"),INDIRECT("'"&amp;$M$47&amp;"'!AE:AE"),0),0)</f>
        <v>0</v>
      </c>
      <c r="S24" s="208" cm="1">
        <f ca="1" t="array" ref="S24">IFERROR(_xlfn.XLOOKUP(B24,INDIRECT("'"&amp;$M$47&amp;"'!B:B"),INDIRECT("'"&amp;$M$47&amp;"'!AF:AF"),0),0)</f>
        <v>0</v>
      </c>
      <c r="T24" s="208">
        <f ca="1" t="shared" si="4"/>
        <v>0</v>
      </c>
      <c r="U24" s="208">
        <f ca="1" t="shared" si="5"/>
        <v>0</v>
      </c>
      <c r="V24" s="209" cm="1">
        <f ca="1" t="array" ref="V24">IFERROR(_xlfn.XLOOKUP(B24,INDIRECT("'"&amp;$K$47&amp;"'!B:B"),INDIRECT("'"&amp;$K$47&amp;"'!Y:Y"),0),0)</f>
        <v>0</v>
      </c>
      <c r="W24" s="209">
        <f ca="1" t="shared" si="6"/>
        <v>0</v>
      </c>
      <c r="X24" s="209" cm="1">
        <f ca="1" t="array" ref="X24">IFERROR(_xlfn.XLOOKUP(B24,INDIRECT("'"&amp;$K$47&amp;"'!B:B"),INDIRECT("'"&amp;$K$47&amp;"'!Z:Z"),0),0)</f>
        <v>0</v>
      </c>
      <c r="Y24" s="209">
        <f ca="1" t="shared" si="7"/>
        <v>10000</v>
      </c>
      <c r="Z24" s="265" cm="1">
        <f ca="1" t="array" ref="Z24">IFERROR(_xlfn.LET(_xlpm.v,_xlfn.XLOOKUP(B24,INDIRECT("'"&amp;$K$47&amp;"'!B:B"),INDIRECT("'"&amp;$K$47&amp;"'!AA:AA"),0),IF(_xlpm.v=60000,60000,_xlpm.v+5000)),0)</f>
        <v>0</v>
      </c>
      <c r="AA24" s="208">
        <f ca="1" t="shared" si="8"/>
        <v>10000</v>
      </c>
      <c r="AB24" s="210">
        <f ca="1" t="shared" si="9"/>
        <v>10000</v>
      </c>
      <c r="AC24" s="211">
        <f ca="1" t="shared" si="10"/>
        <v>300</v>
      </c>
      <c r="AD24" s="211" cm="1">
        <f ca="1" t="array" ref="AD24">IFERROR(_xlfn.XLOOKUP(B24,INDIRECT("'"&amp;$K$47&amp;"'!B:B"),INDIRECT("'"&amp;$K$47&amp;"'!AD:AD"),0),0)</f>
        <v>0</v>
      </c>
      <c r="AE24" s="211">
        <f ca="1" t="shared" si="11"/>
        <v>300</v>
      </c>
      <c r="AF24" s="208">
        <f ca="1" t="shared" si="12"/>
        <v>9700</v>
      </c>
    </row>
    <row r="25" ht="30" customHeight="1" spans="1:32">
      <c r="A25" s="205">
        <f t="shared" si="0"/>
        <v>23</v>
      </c>
      <c r="B25" s="206" t="str">
        <v>七十四</v>
      </c>
      <c r="C25" s="207" cm="1">
        <f ca="1" t="array" ref="C25">_xlfn.XLOOKUP(B25,INDIRECT("'"&amp;$A$1&amp;"'!B:B"),INDIRECT("'"&amp;$A$1&amp;"'!D:D"),"人员不存在",0,1)</f>
        <v>45518</v>
      </c>
      <c r="D25" s="208" cm="1">
        <f ca="1" t="array" ref="D25">_xlfn.XLOOKUP(B25,INDIRECT("'"&amp;$A$1&amp;"'!B:B"),INDIRECT("'"&amp;$A$1&amp;"'!G:G"),"人员不存在",0,1)</f>
        <v>10000</v>
      </c>
      <c r="E25" s="208">
        <f ca="1" t="shared" si="1"/>
        <v>1</v>
      </c>
      <c r="F25" s="208" cm="1">
        <f ca="1" t="array" ref="F25">_xlfn.XLOOKUP(B25,INDIRECT("'"&amp;$A$1&amp;"'!B:B"),INDIRECT("'"&amp;$A$1&amp;"'!Q:Q"),"人员不存在",0,1)</f>
        <v>10000</v>
      </c>
      <c r="G25" s="208" cm="1">
        <f ca="1" t="array" ref="G25">SUMIF(INDIRECT("'"&amp;$G$47&amp;"'!C5:C"&amp;IFERROR(MATCH(TRUE,ISBLANK(INDIRECT("'"&amp;$G$47&amp;"'!C5:C500")),0)+4,500)),B25,INDIRECT("'"&amp;$G$47&amp;"'!K5:K"&amp;IFERROR(MATCH(TRUE,ISBLANK(INDIRECT("'"&amp;$G$47&amp;"'!C5:C500")),0)+4,500)))</f>
        <v>0</v>
      </c>
      <c r="H25" s="208" cm="1">
        <f ca="1" t="array" ref="H25">SUMIF(INDIRECT("'"&amp;$G$47&amp;"'!C5:C"&amp;IFERROR(MATCH(TRUE,ISBLANK(INDIRECT("'"&amp;$G$47&amp;"'!C5:C500")),0)+4,500)),B25,INDIRECT("'"&amp;$G$47&amp;"'!L5:L"&amp;IFERROR(MATCH(TRUE,ISBLANK(INDIRECT("'"&amp;$G$47&amp;"'!C5:C500")),0)+4,500)))</f>
        <v>0</v>
      </c>
      <c r="I25" s="208" cm="1">
        <f ca="1" t="array" ref="I25">SUMIF(INDIRECT("'"&amp;$G$47&amp;"'!C5:C"&amp;IFERROR(MATCH(TRUE,ISBLANK(INDIRECT("'"&amp;$G$47&amp;"'!C5:C500")),0)+4,500)),B25,INDIRECT("'"&amp;$G$47&amp;"'!M5:M"&amp;IFERROR(MATCH(TRUE,ISBLANK(INDIRECT("'"&amp;$G$47&amp;"'!C5:C500")),0)+4,500)))</f>
        <v>0</v>
      </c>
      <c r="J25" s="208" cm="1">
        <f ca="1" t="array" ref="J25">SUMIF(INDIRECT("'"&amp;$G$47&amp;"'!C5:C"&amp;IFERROR(MATCH(TRUE,ISBLANK(INDIRECT("'"&amp;$G$47&amp;"'!C5:C500")),0)+4,500)),B25,INDIRECT("'"&amp;$G$47&amp;"'!N5:N"&amp;IFERROR(MATCH(TRUE,ISBLANK(INDIRECT("'"&amp;$G$47&amp;"'!C5:C500")),0)+4,500)))</f>
        <v>0</v>
      </c>
      <c r="K25" s="208">
        <f ca="1" t="shared" si="2"/>
        <v>0</v>
      </c>
      <c r="L25" s="208" cm="1">
        <f ca="1" t="array" ref="L25">IFERROR(_xlfn.XLOOKUP(B25,INDIRECT("'"&amp;$I$47&amp;"'!B:B"),INDIRECT("'"&amp;$I$47&amp;"'!E:E"),0),0)</f>
        <v>0</v>
      </c>
      <c r="M25" s="208">
        <f ca="1" t="shared" si="3"/>
        <v>0</v>
      </c>
      <c r="N25" s="208" cm="1">
        <f ca="1" t="array" ref="N25">IFERROR(_xlfn.XLOOKUP(B25,INDIRECT("'"&amp;$M$47&amp;"'!B:B"),INDIRECT("'"&amp;$M$47&amp;"'!AC:AC"),0),0)</f>
        <v>0</v>
      </c>
      <c r="O25" s="208" cm="1">
        <f ca="1" t="array" ref="O25">IFERROR(_xlfn.XLOOKUP(B25,INDIRECT("'"&amp;$M$47&amp;"'!B:B"),INDIRECT("'"&amp;$M$47&amp;"'!AG:AG"),0),0)</f>
        <v>0</v>
      </c>
      <c r="P25" s="208" cm="1">
        <f ca="1" t="array" ref="P25">IFERROR(_xlfn.XLOOKUP(B25,INDIRECT("'"&amp;$M$47&amp;"'!B:B"),INDIRECT("'"&amp;$M$47&amp;"'!AB:AB"),0),0)</f>
        <v>0</v>
      </c>
      <c r="Q25" s="208" cm="1">
        <f ca="1" t="array" ref="Q25">IFERROR(_xlfn.XLOOKUP(B25,INDIRECT("'"&amp;$M$47&amp;"'!B:B"),INDIRECT("'"&amp;$M$47&amp;"'!AD:AD"),0),0)</f>
        <v>0</v>
      </c>
      <c r="R25" s="208" cm="1">
        <f ca="1" t="array" ref="R25">IFERROR(_xlfn.XLOOKUP(B25,INDIRECT("'"&amp;$M$47&amp;"'!B:B"),INDIRECT("'"&amp;$M$47&amp;"'!AE:AE"),0),0)</f>
        <v>0</v>
      </c>
      <c r="S25" s="208" cm="1">
        <f ca="1" t="array" ref="S25">IFERROR(_xlfn.XLOOKUP(B25,INDIRECT("'"&amp;$M$47&amp;"'!B:B"),INDIRECT("'"&amp;$M$47&amp;"'!AF:AF"),0),0)</f>
        <v>0</v>
      </c>
      <c r="T25" s="208">
        <f ca="1" t="shared" si="4"/>
        <v>0</v>
      </c>
      <c r="U25" s="208">
        <f ca="1" t="shared" si="5"/>
        <v>0</v>
      </c>
      <c r="V25" s="209" cm="1">
        <f ca="1" t="array" ref="V25">IFERROR(_xlfn.XLOOKUP(B25,INDIRECT("'"&amp;$K$47&amp;"'!B:B"),INDIRECT("'"&amp;$K$47&amp;"'!Y:Y"),0),0)</f>
        <v>0</v>
      </c>
      <c r="W25" s="209">
        <f ca="1" t="shared" si="6"/>
        <v>0</v>
      </c>
      <c r="X25" s="209" cm="1">
        <f ca="1" t="array" ref="X25">IFERROR(_xlfn.XLOOKUP(B25,INDIRECT("'"&amp;$K$47&amp;"'!B:B"),INDIRECT("'"&amp;$K$47&amp;"'!Z:Z"),0),0)</f>
        <v>0</v>
      </c>
      <c r="Y25" s="209">
        <f ca="1" t="shared" si="7"/>
        <v>10000</v>
      </c>
      <c r="Z25" s="265" cm="1">
        <f ca="1" t="array" ref="Z25">IFERROR(_xlfn.LET(_xlpm.v,_xlfn.XLOOKUP(B25,INDIRECT("'"&amp;$K$47&amp;"'!B:B"),INDIRECT("'"&amp;$K$47&amp;"'!AA:AA"),0),IF(_xlpm.v=60000,60000,_xlpm.v+5000)),0)</f>
        <v>0</v>
      </c>
      <c r="AA25" s="208">
        <f ca="1" t="shared" si="8"/>
        <v>10000</v>
      </c>
      <c r="AB25" s="210">
        <f ca="1" t="shared" si="9"/>
        <v>10000</v>
      </c>
      <c r="AC25" s="211">
        <f ca="1" t="shared" si="10"/>
        <v>300</v>
      </c>
      <c r="AD25" s="211" cm="1">
        <f ca="1" t="array" ref="AD25">IFERROR(_xlfn.XLOOKUP(B25,INDIRECT("'"&amp;$K$47&amp;"'!B:B"),INDIRECT("'"&amp;$K$47&amp;"'!AD:AD"),0),0)</f>
        <v>0</v>
      </c>
      <c r="AE25" s="211">
        <f ca="1" t="shared" si="11"/>
        <v>300</v>
      </c>
      <c r="AF25" s="208">
        <f ca="1" t="shared" si="12"/>
        <v>9700</v>
      </c>
    </row>
    <row r="26" s="194" customFormat="1" ht="30" customHeight="1" spans="1:32">
      <c r="A26" s="205">
        <f t="shared" si="0"/>
        <v>24</v>
      </c>
      <c r="B26" s="206" t="str">
        <v>八十三</v>
      </c>
      <c r="C26" s="207" cm="1">
        <f ca="1" t="array" ref="C26">_xlfn.XLOOKUP(B26,INDIRECT("'"&amp;$A$1&amp;"'!B:B"),INDIRECT("'"&amp;$A$1&amp;"'!D:D"),"人员不存在",0,1)</f>
        <v>45607</v>
      </c>
      <c r="D26" s="208" cm="1">
        <f ca="1" t="array" ref="D26">_xlfn.XLOOKUP(B26,INDIRECT("'"&amp;$A$1&amp;"'!B:B"),INDIRECT("'"&amp;$A$1&amp;"'!G:G"),"人员不存在",0,1)</f>
        <v>10000</v>
      </c>
      <c r="E26" s="208">
        <f ca="1" t="shared" si="1"/>
        <v>0.983908</v>
      </c>
      <c r="F26" s="208" cm="1">
        <f ca="1" t="array" ref="F26">_xlfn.XLOOKUP(B26,INDIRECT("'"&amp;$A$1&amp;"'!B:B"),INDIRECT("'"&amp;$A$1&amp;"'!Q:Q"),"人员不存在",0,1)</f>
        <v>9839.08</v>
      </c>
      <c r="G26" s="208" cm="1">
        <f ca="1" t="array" ref="G26">SUMIF(INDIRECT("'"&amp;$G$47&amp;"'!C5:C"&amp;IFERROR(MATCH(TRUE,ISBLANK(INDIRECT("'"&amp;$G$47&amp;"'!C5:C500")),0)+4,500)),B26,INDIRECT("'"&amp;$G$47&amp;"'!K5:K"&amp;IFERROR(MATCH(TRUE,ISBLANK(INDIRECT("'"&amp;$G$47&amp;"'!C5:C500")),0)+4,500)))</f>
        <v>0</v>
      </c>
      <c r="H26" s="208" cm="1">
        <f ca="1" t="array" ref="H26">SUMIF(INDIRECT("'"&amp;$G$47&amp;"'!C5:C"&amp;IFERROR(MATCH(TRUE,ISBLANK(INDIRECT("'"&amp;$G$47&amp;"'!C5:C500")),0)+4,500)),B26,INDIRECT("'"&amp;$G$47&amp;"'!L5:L"&amp;IFERROR(MATCH(TRUE,ISBLANK(INDIRECT("'"&amp;$G$47&amp;"'!C5:C500")),0)+4,500)))</f>
        <v>0</v>
      </c>
      <c r="I26" s="208" cm="1">
        <f ca="1" t="array" ref="I26">SUMIF(INDIRECT("'"&amp;$G$47&amp;"'!C5:C"&amp;IFERROR(MATCH(TRUE,ISBLANK(INDIRECT("'"&amp;$G$47&amp;"'!C5:C500")),0)+4,500)),B26,INDIRECT("'"&amp;$G$47&amp;"'!M5:M"&amp;IFERROR(MATCH(TRUE,ISBLANK(INDIRECT("'"&amp;$G$47&amp;"'!C5:C500")),0)+4,500)))</f>
        <v>0</v>
      </c>
      <c r="J26" s="208" cm="1">
        <f ca="1" t="array" ref="J26">SUMIF(INDIRECT("'"&amp;$G$47&amp;"'!C5:C"&amp;IFERROR(MATCH(TRUE,ISBLANK(INDIRECT("'"&amp;$G$47&amp;"'!C5:C500")),0)+4,500)),B26,INDIRECT("'"&amp;$G$47&amp;"'!N5:N"&amp;IFERROR(MATCH(TRUE,ISBLANK(INDIRECT("'"&amp;$G$47&amp;"'!C5:C500")),0)+4,500)))</f>
        <v>0</v>
      </c>
      <c r="K26" s="208">
        <f ca="1" t="shared" si="2"/>
        <v>0</v>
      </c>
      <c r="L26" s="208" cm="1">
        <f ca="1" t="array" ref="L26">IFERROR(_xlfn.XLOOKUP(B26,INDIRECT("'"&amp;$I$47&amp;"'!B:B"),INDIRECT("'"&amp;$I$47&amp;"'!E:E"),0),0)</f>
        <v>0</v>
      </c>
      <c r="M26" s="208">
        <f ca="1" t="shared" si="3"/>
        <v>0</v>
      </c>
      <c r="N26" s="208" cm="1">
        <f ca="1" t="array" ref="N26">IFERROR(_xlfn.XLOOKUP(B26,INDIRECT("'"&amp;$M$47&amp;"'!B:B"),INDIRECT("'"&amp;$M$47&amp;"'!AC:AC"),0),0)</f>
        <v>0</v>
      </c>
      <c r="O26" s="208" cm="1">
        <f ca="1" t="array" ref="O26">IFERROR(_xlfn.XLOOKUP(B26,INDIRECT("'"&amp;$M$47&amp;"'!B:B"),INDIRECT("'"&amp;$M$47&amp;"'!AG:AG"),0),0)</f>
        <v>0</v>
      </c>
      <c r="P26" s="208" cm="1">
        <f ca="1" t="array" ref="P26">IFERROR(_xlfn.XLOOKUP(B26,INDIRECT("'"&amp;$M$47&amp;"'!B:B"),INDIRECT("'"&amp;$M$47&amp;"'!AB:AB"),0),0)</f>
        <v>0</v>
      </c>
      <c r="Q26" s="208" cm="1">
        <f ca="1" t="array" ref="Q26">IFERROR(_xlfn.XLOOKUP(B26,INDIRECT("'"&amp;$M$47&amp;"'!B:B"),INDIRECT("'"&amp;$M$47&amp;"'!AD:AD"),0),0)</f>
        <v>0</v>
      </c>
      <c r="R26" s="208" cm="1">
        <f ca="1" t="array" ref="R26">IFERROR(_xlfn.XLOOKUP(B26,INDIRECT("'"&amp;$M$47&amp;"'!B:B"),INDIRECT("'"&amp;$M$47&amp;"'!AE:AE"),0),0)</f>
        <v>0</v>
      </c>
      <c r="S26" s="208" cm="1">
        <f ca="1" t="array" ref="S26">IFERROR(_xlfn.XLOOKUP(B26,INDIRECT("'"&amp;$M$47&amp;"'!B:B"),INDIRECT("'"&amp;$M$47&amp;"'!AF:AF"),0),0)</f>
        <v>0</v>
      </c>
      <c r="T26" s="208">
        <f ca="1" t="shared" si="4"/>
        <v>0</v>
      </c>
      <c r="U26" s="208">
        <f ca="1" t="shared" si="5"/>
        <v>0</v>
      </c>
      <c r="V26" s="209" cm="1">
        <f ca="1" t="array" ref="V26">IFERROR(_xlfn.XLOOKUP(B26,INDIRECT("'"&amp;$K$47&amp;"'!B:B"),INDIRECT("'"&amp;$K$47&amp;"'!Y:Y"),0),0)</f>
        <v>0</v>
      </c>
      <c r="W26" s="209">
        <f ca="1" t="shared" si="6"/>
        <v>0</v>
      </c>
      <c r="X26" s="209" cm="1">
        <f ca="1" t="array" ref="X26">IFERROR(_xlfn.XLOOKUP(B26,INDIRECT("'"&amp;$K$47&amp;"'!B:B"),INDIRECT("'"&amp;$K$47&amp;"'!Z:Z"),0),0)</f>
        <v>0</v>
      </c>
      <c r="Y26" s="209">
        <f ca="1" t="shared" si="7"/>
        <v>9839.08</v>
      </c>
      <c r="Z26" s="265" cm="1">
        <f ca="1" t="array" ref="Z26">IFERROR(_xlfn.LET(_xlpm.v,_xlfn.XLOOKUP(B26,INDIRECT("'"&amp;$K$47&amp;"'!B:B"),INDIRECT("'"&amp;$K$47&amp;"'!AA:AA"),0),IF(_xlpm.v=60000,60000,_xlpm.v+5000)),0)</f>
        <v>0</v>
      </c>
      <c r="AA26" s="208">
        <f ca="1" t="shared" si="8"/>
        <v>9839.08</v>
      </c>
      <c r="AB26" s="210">
        <f ca="1" t="shared" si="9"/>
        <v>9839.08</v>
      </c>
      <c r="AC26" s="211">
        <f ca="1" t="shared" si="10"/>
        <v>295.17</v>
      </c>
      <c r="AD26" s="211" cm="1">
        <f ca="1" t="array" ref="AD26">IFERROR(_xlfn.XLOOKUP(B26,INDIRECT("'"&amp;$K$47&amp;"'!B:B"),INDIRECT("'"&amp;$K$47&amp;"'!AD:AD"),0),0)</f>
        <v>0</v>
      </c>
      <c r="AE26" s="211">
        <f ca="1" t="shared" si="11"/>
        <v>295.17</v>
      </c>
      <c r="AF26" s="208">
        <f ca="1" t="shared" si="12"/>
        <v>9543.91</v>
      </c>
    </row>
    <row r="27" s="194" customFormat="1" ht="30" customHeight="1" spans="1:32">
      <c r="A27" s="205">
        <f t="shared" si="0"/>
        <v>25</v>
      </c>
      <c r="B27" s="206" t="str">
        <v>八十五</v>
      </c>
      <c r="C27" s="207" cm="1">
        <f ca="1" t="array" ref="C27">_xlfn.XLOOKUP(B27,INDIRECT("'"&amp;$A$1&amp;"'!B:B"),INDIRECT("'"&amp;$A$1&amp;"'!D:D"),"人员不存在",0,1)</f>
        <v>45629</v>
      </c>
      <c r="D27" s="208" cm="1">
        <f ca="1" t="array" ref="D27">_xlfn.XLOOKUP(B27,INDIRECT("'"&amp;$A$1&amp;"'!B:B"),INDIRECT("'"&amp;$A$1&amp;"'!G:G"),"人员不存在",0,1)</f>
        <v>10000</v>
      </c>
      <c r="E27" s="208">
        <f ca="1" t="shared" si="1"/>
        <v>1</v>
      </c>
      <c r="F27" s="208" cm="1">
        <f ca="1" t="array" ref="F27">_xlfn.XLOOKUP(B27,INDIRECT("'"&amp;$A$1&amp;"'!B:B"),INDIRECT("'"&amp;$A$1&amp;"'!Q:Q"),"人员不存在",0,1)</f>
        <v>10000</v>
      </c>
      <c r="G27" s="208" cm="1">
        <f ca="1" t="array" ref="G27">SUMIF(INDIRECT("'"&amp;$G$47&amp;"'!C5:C"&amp;IFERROR(MATCH(TRUE,ISBLANK(INDIRECT("'"&amp;$G$47&amp;"'!C5:C500")),0)+4,500)),B27,INDIRECT("'"&amp;$G$47&amp;"'!K5:K"&amp;IFERROR(MATCH(TRUE,ISBLANK(INDIRECT("'"&amp;$G$47&amp;"'!C5:C500")),0)+4,500)))</f>
        <v>0</v>
      </c>
      <c r="H27" s="208" cm="1">
        <f ca="1" t="array" ref="H27">SUMIF(INDIRECT("'"&amp;$G$47&amp;"'!C5:C"&amp;IFERROR(MATCH(TRUE,ISBLANK(INDIRECT("'"&amp;$G$47&amp;"'!C5:C500")),0)+4,500)),B27,INDIRECT("'"&amp;$G$47&amp;"'!L5:L"&amp;IFERROR(MATCH(TRUE,ISBLANK(INDIRECT("'"&amp;$G$47&amp;"'!C5:C500")),0)+4,500)))</f>
        <v>0</v>
      </c>
      <c r="I27" s="208" cm="1">
        <f ca="1" t="array" ref="I27">SUMIF(INDIRECT("'"&amp;$G$47&amp;"'!C5:C"&amp;IFERROR(MATCH(TRUE,ISBLANK(INDIRECT("'"&amp;$G$47&amp;"'!C5:C500")),0)+4,500)),B27,INDIRECT("'"&amp;$G$47&amp;"'!M5:M"&amp;IFERROR(MATCH(TRUE,ISBLANK(INDIRECT("'"&amp;$G$47&amp;"'!C5:C500")),0)+4,500)))</f>
        <v>0</v>
      </c>
      <c r="J27" s="208" cm="1">
        <f ca="1" t="array" ref="J27">SUMIF(INDIRECT("'"&amp;$G$47&amp;"'!C5:C"&amp;IFERROR(MATCH(TRUE,ISBLANK(INDIRECT("'"&amp;$G$47&amp;"'!C5:C500")),0)+4,500)),B27,INDIRECT("'"&amp;$G$47&amp;"'!N5:N"&amp;IFERROR(MATCH(TRUE,ISBLANK(INDIRECT("'"&amp;$G$47&amp;"'!C5:C500")),0)+4,500)))</f>
        <v>0</v>
      </c>
      <c r="K27" s="208">
        <f ca="1" t="shared" si="2"/>
        <v>0</v>
      </c>
      <c r="L27" s="208" cm="1">
        <f ca="1" t="array" ref="L27">IFERROR(_xlfn.XLOOKUP(B27,INDIRECT("'"&amp;$I$47&amp;"'!B:B"),INDIRECT("'"&amp;$I$47&amp;"'!E:E"),0),0)</f>
        <v>0</v>
      </c>
      <c r="M27" s="208">
        <f ca="1" t="shared" si="3"/>
        <v>0</v>
      </c>
      <c r="N27" s="208" cm="1">
        <f ca="1" t="array" ref="N27">IFERROR(_xlfn.XLOOKUP(B27,INDIRECT("'"&amp;$M$47&amp;"'!B:B"),INDIRECT("'"&amp;$M$47&amp;"'!AC:AC"),0),0)</f>
        <v>0</v>
      </c>
      <c r="O27" s="208" cm="1">
        <f ca="1" t="array" ref="O27">IFERROR(_xlfn.XLOOKUP(B27,INDIRECT("'"&amp;$M$47&amp;"'!B:B"),INDIRECT("'"&amp;$M$47&amp;"'!AG:AG"),0),0)</f>
        <v>0</v>
      </c>
      <c r="P27" s="208" cm="1">
        <f ca="1" t="array" ref="P27">IFERROR(_xlfn.XLOOKUP(B27,INDIRECT("'"&amp;$M$47&amp;"'!B:B"),INDIRECT("'"&amp;$M$47&amp;"'!AB:AB"),0),0)</f>
        <v>0</v>
      </c>
      <c r="Q27" s="208" cm="1">
        <f ca="1" t="array" ref="Q27">IFERROR(_xlfn.XLOOKUP(B27,INDIRECT("'"&amp;$M$47&amp;"'!B:B"),INDIRECT("'"&amp;$M$47&amp;"'!AD:AD"),0),0)</f>
        <v>0</v>
      </c>
      <c r="R27" s="208" cm="1">
        <f ca="1" t="array" ref="R27">IFERROR(_xlfn.XLOOKUP(B27,INDIRECT("'"&amp;$M$47&amp;"'!B:B"),INDIRECT("'"&amp;$M$47&amp;"'!AE:AE"),0),0)</f>
        <v>0</v>
      </c>
      <c r="S27" s="208" cm="1">
        <f ca="1" t="array" ref="S27">IFERROR(_xlfn.XLOOKUP(B27,INDIRECT("'"&amp;$M$47&amp;"'!B:B"),INDIRECT("'"&amp;$M$47&amp;"'!AF:AF"),0),0)</f>
        <v>0</v>
      </c>
      <c r="T27" s="208">
        <f ca="1" t="shared" si="4"/>
        <v>0</v>
      </c>
      <c r="U27" s="208">
        <f ca="1" t="shared" si="5"/>
        <v>0</v>
      </c>
      <c r="V27" s="209" cm="1">
        <f ca="1" t="array" ref="V27">IFERROR(_xlfn.XLOOKUP(B27,INDIRECT("'"&amp;$K$47&amp;"'!B:B"),INDIRECT("'"&amp;$K$47&amp;"'!Y:Y"),0),0)</f>
        <v>0</v>
      </c>
      <c r="W27" s="209">
        <f ca="1" t="shared" si="6"/>
        <v>0</v>
      </c>
      <c r="X27" s="209" cm="1">
        <f ca="1" t="array" ref="X27">IFERROR(_xlfn.XLOOKUP(B27,INDIRECT("'"&amp;$K$47&amp;"'!B:B"),INDIRECT("'"&amp;$K$47&amp;"'!Z:Z"),0),0)</f>
        <v>0</v>
      </c>
      <c r="Y27" s="209">
        <f ca="1" t="shared" si="7"/>
        <v>10000</v>
      </c>
      <c r="Z27" s="265" cm="1">
        <f ca="1" t="array" ref="Z27">IFERROR(_xlfn.LET(_xlpm.v,_xlfn.XLOOKUP(B27,INDIRECT("'"&amp;$K$47&amp;"'!B:B"),INDIRECT("'"&amp;$K$47&amp;"'!AA:AA"),0),IF(_xlpm.v=60000,60000,_xlpm.v+5000)),0)</f>
        <v>0</v>
      </c>
      <c r="AA27" s="208">
        <f ca="1" t="shared" si="8"/>
        <v>10000</v>
      </c>
      <c r="AB27" s="210">
        <f ca="1" t="shared" si="9"/>
        <v>10000</v>
      </c>
      <c r="AC27" s="211">
        <f ca="1" t="shared" si="10"/>
        <v>300</v>
      </c>
      <c r="AD27" s="211" cm="1">
        <f ca="1" t="array" ref="AD27">IFERROR(_xlfn.XLOOKUP(B27,INDIRECT("'"&amp;$K$47&amp;"'!B:B"),INDIRECT("'"&amp;$K$47&amp;"'!AD:AD"),0),0)</f>
        <v>0</v>
      </c>
      <c r="AE27" s="211">
        <f ca="1" t="shared" si="11"/>
        <v>300</v>
      </c>
      <c r="AF27" s="208">
        <f ca="1" t="shared" si="12"/>
        <v>9700</v>
      </c>
    </row>
    <row r="28" s="194" customFormat="1" ht="30" customHeight="1" spans="1:32">
      <c r="A28" s="205">
        <f t="shared" si="0"/>
        <v>26</v>
      </c>
      <c r="B28" s="206" t="str">
        <v>九十二</v>
      </c>
      <c r="C28" s="207" t="str" cm="1">
        <f ca="1" t="array" ref="C28">_xlfn.XLOOKUP(B28,INDIRECT("'"&amp;$A$1&amp;"'!B:B"),INDIRECT("'"&amp;$A$1&amp;"'!D:D"),"人员不存在",0,1)</f>
        <v>2025/3/17</v>
      </c>
      <c r="D28" s="208" cm="1">
        <f ca="1" t="array" ref="D28">_xlfn.XLOOKUP(B28,INDIRECT("'"&amp;$A$1&amp;"'!B:B"),INDIRECT("'"&amp;$A$1&amp;"'!G:G"),"人员不存在",0,1)</f>
        <v>10000</v>
      </c>
      <c r="E28" s="208">
        <f ca="1" t="shared" si="1"/>
        <v>1</v>
      </c>
      <c r="F28" s="208" cm="1">
        <f ca="1" t="array" ref="F28">_xlfn.XLOOKUP(B28,INDIRECT("'"&amp;$A$1&amp;"'!B:B"),INDIRECT("'"&amp;$A$1&amp;"'!Q:Q"),"人员不存在",0,1)</f>
        <v>10000</v>
      </c>
      <c r="G28" s="208" cm="1">
        <f ca="1" t="array" ref="G28">SUMIF(INDIRECT("'"&amp;$G$47&amp;"'!C5:C"&amp;IFERROR(MATCH(TRUE,ISBLANK(INDIRECT("'"&amp;$G$47&amp;"'!C5:C500")),0)+4,500)),B28,INDIRECT("'"&amp;$G$47&amp;"'!K5:K"&amp;IFERROR(MATCH(TRUE,ISBLANK(INDIRECT("'"&amp;$G$47&amp;"'!C5:C500")),0)+4,500)))</f>
        <v>0</v>
      </c>
      <c r="H28" s="208" cm="1">
        <f ca="1" t="array" ref="H28">SUMIF(INDIRECT("'"&amp;$G$47&amp;"'!C5:C"&amp;IFERROR(MATCH(TRUE,ISBLANK(INDIRECT("'"&amp;$G$47&amp;"'!C5:C500")),0)+4,500)),B28,INDIRECT("'"&amp;$G$47&amp;"'!L5:L"&amp;IFERROR(MATCH(TRUE,ISBLANK(INDIRECT("'"&amp;$G$47&amp;"'!C5:C500")),0)+4,500)))</f>
        <v>0</v>
      </c>
      <c r="I28" s="208" cm="1">
        <f ca="1" t="array" ref="I28">SUMIF(INDIRECT("'"&amp;$G$47&amp;"'!C5:C"&amp;IFERROR(MATCH(TRUE,ISBLANK(INDIRECT("'"&amp;$G$47&amp;"'!C5:C500")),0)+4,500)),B28,INDIRECT("'"&amp;$G$47&amp;"'!M5:M"&amp;IFERROR(MATCH(TRUE,ISBLANK(INDIRECT("'"&amp;$G$47&amp;"'!C5:C500")),0)+4,500)))</f>
        <v>0</v>
      </c>
      <c r="J28" s="208" cm="1">
        <f ca="1" t="array" ref="J28">SUMIF(INDIRECT("'"&amp;$G$47&amp;"'!C5:C"&amp;IFERROR(MATCH(TRUE,ISBLANK(INDIRECT("'"&amp;$G$47&amp;"'!C5:C500")),0)+4,500)),B28,INDIRECT("'"&amp;$G$47&amp;"'!N5:N"&amp;IFERROR(MATCH(TRUE,ISBLANK(INDIRECT("'"&amp;$G$47&amp;"'!C5:C500")),0)+4,500)))</f>
        <v>0</v>
      </c>
      <c r="K28" s="208">
        <f ca="1" t="shared" si="2"/>
        <v>0</v>
      </c>
      <c r="L28" s="208" cm="1">
        <f ca="1" t="array" ref="L28">IFERROR(_xlfn.XLOOKUP(B28,INDIRECT("'"&amp;$I$47&amp;"'!B:B"),INDIRECT("'"&amp;$I$47&amp;"'!E:E"),0),0)</f>
        <v>0</v>
      </c>
      <c r="M28" s="208">
        <f ca="1" t="shared" si="3"/>
        <v>0</v>
      </c>
      <c r="N28" s="208" cm="1">
        <f ca="1" t="array" ref="N28">IFERROR(_xlfn.XLOOKUP(B28,INDIRECT("'"&amp;$M$47&amp;"'!B:B"),INDIRECT("'"&amp;$M$47&amp;"'!AC:AC"),0),0)</f>
        <v>0</v>
      </c>
      <c r="O28" s="208" cm="1">
        <f ca="1" t="array" ref="O28">IFERROR(_xlfn.XLOOKUP(B28,INDIRECT("'"&amp;$M$47&amp;"'!B:B"),INDIRECT("'"&amp;$M$47&amp;"'!AG:AG"),0),0)</f>
        <v>0</v>
      </c>
      <c r="P28" s="208" cm="1">
        <f ca="1" t="array" ref="P28">IFERROR(_xlfn.XLOOKUP(B28,INDIRECT("'"&amp;$M$47&amp;"'!B:B"),INDIRECT("'"&amp;$M$47&amp;"'!AB:AB"),0),0)</f>
        <v>0</v>
      </c>
      <c r="Q28" s="208" cm="1">
        <f ca="1" t="array" ref="Q28">IFERROR(_xlfn.XLOOKUP(B28,INDIRECT("'"&amp;$M$47&amp;"'!B:B"),INDIRECT("'"&amp;$M$47&amp;"'!AD:AD"),0),0)</f>
        <v>0</v>
      </c>
      <c r="R28" s="208" cm="1">
        <f ca="1" t="array" ref="R28">IFERROR(_xlfn.XLOOKUP(B28,INDIRECT("'"&amp;$M$47&amp;"'!B:B"),INDIRECT("'"&amp;$M$47&amp;"'!AE:AE"),0),0)</f>
        <v>0</v>
      </c>
      <c r="S28" s="208" cm="1">
        <f ca="1" t="array" ref="S28">IFERROR(_xlfn.XLOOKUP(B28,INDIRECT("'"&amp;$M$47&amp;"'!B:B"),INDIRECT("'"&amp;$M$47&amp;"'!AF:AF"),0),0)</f>
        <v>0</v>
      </c>
      <c r="T28" s="208">
        <f ca="1" t="shared" si="4"/>
        <v>0</v>
      </c>
      <c r="U28" s="208">
        <f ca="1" t="shared" si="5"/>
        <v>0</v>
      </c>
      <c r="V28" s="209" cm="1">
        <f ca="1" t="array" ref="V28">IFERROR(_xlfn.XLOOKUP(B28,INDIRECT("'"&amp;$K$47&amp;"'!B:B"),INDIRECT("'"&amp;$K$47&amp;"'!Y:Y"),0),0)</f>
        <v>0</v>
      </c>
      <c r="W28" s="209">
        <f ca="1" t="shared" si="6"/>
        <v>0</v>
      </c>
      <c r="X28" s="209" cm="1">
        <f ca="1" t="array" ref="X28">IFERROR(_xlfn.XLOOKUP(B28,INDIRECT("'"&amp;$K$47&amp;"'!B:B"),INDIRECT("'"&amp;$K$47&amp;"'!Z:Z"),0),0)</f>
        <v>0</v>
      </c>
      <c r="Y28" s="209">
        <f ca="1" t="shared" si="7"/>
        <v>10000</v>
      </c>
      <c r="Z28" s="265" cm="1">
        <f ca="1" t="array" ref="Z28">IFERROR(_xlfn.LET(_xlpm.v,_xlfn.XLOOKUP(B28,INDIRECT("'"&amp;$K$47&amp;"'!B:B"),INDIRECT("'"&amp;$K$47&amp;"'!AA:AA"),0),IF(_xlpm.v=60000,60000,_xlpm.v+5000)),0)</f>
        <v>0</v>
      </c>
      <c r="AA28" s="208">
        <f ca="1" t="shared" si="8"/>
        <v>10000</v>
      </c>
      <c r="AB28" s="210">
        <f ca="1" t="shared" si="9"/>
        <v>10000</v>
      </c>
      <c r="AC28" s="211">
        <f ca="1" t="shared" si="10"/>
        <v>300</v>
      </c>
      <c r="AD28" s="211" cm="1">
        <f ca="1" t="array" ref="AD28">IFERROR(_xlfn.XLOOKUP(B28,INDIRECT("'"&amp;$K$47&amp;"'!B:B"),INDIRECT("'"&amp;$K$47&amp;"'!AD:AD"),0),0)</f>
        <v>0</v>
      </c>
      <c r="AE28" s="211">
        <f ca="1" t="shared" si="11"/>
        <v>300</v>
      </c>
      <c r="AF28" s="208">
        <f ca="1" t="shared" si="12"/>
        <v>9700</v>
      </c>
    </row>
    <row r="29" ht="30" customHeight="1" spans="1:32">
      <c r="A29" s="205">
        <f t="shared" si="0"/>
        <v>27</v>
      </c>
      <c r="B29" s="206" t="str">
        <v>九十七</v>
      </c>
      <c r="C29" s="207" cm="1">
        <f ca="1" t="array" ref="C29">_xlfn.XLOOKUP(B29,INDIRECT("'"&amp;$A$1&amp;"'!B:B"),INDIRECT("'"&amp;$A$1&amp;"'!D:D"),"人员不存在",0,1)</f>
        <v>45774</v>
      </c>
      <c r="D29" s="208" cm="1">
        <f ca="1" t="array" ref="D29">_xlfn.XLOOKUP(B29,INDIRECT("'"&amp;$A$1&amp;"'!B:B"),INDIRECT("'"&amp;$A$1&amp;"'!G:G"),"人员不存在",0,1)</f>
        <v>10000</v>
      </c>
      <c r="E29" s="208">
        <f ca="1" t="shared" si="1"/>
        <v>1</v>
      </c>
      <c r="F29" s="208" cm="1">
        <f ca="1" t="array" ref="F29">_xlfn.XLOOKUP(B29,INDIRECT("'"&amp;$A$1&amp;"'!B:B"),INDIRECT("'"&amp;$A$1&amp;"'!Q:Q"),"人员不存在",0,1)</f>
        <v>10000</v>
      </c>
      <c r="G29" s="208" cm="1">
        <f ca="1" t="array" ref="G29">SUMIF(INDIRECT("'"&amp;$G$47&amp;"'!C5:C"&amp;IFERROR(MATCH(TRUE,ISBLANK(INDIRECT("'"&amp;$G$47&amp;"'!C5:C500")),0)+4,500)),B29,INDIRECT("'"&amp;$G$47&amp;"'!K5:K"&amp;IFERROR(MATCH(TRUE,ISBLANK(INDIRECT("'"&amp;$G$47&amp;"'!C5:C500")),0)+4,500)))</f>
        <v>0</v>
      </c>
      <c r="H29" s="208" cm="1">
        <f ca="1" t="array" ref="H29">SUMIF(INDIRECT("'"&amp;$G$47&amp;"'!C5:C"&amp;IFERROR(MATCH(TRUE,ISBLANK(INDIRECT("'"&amp;$G$47&amp;"'!C5:C500")),0)+4,500)),B29,INDIRECT("'"&amp;$G$47&amp;"'!L5:L"&amp;IFERROR(MATCH(TRUE,ISBLANK(INDIRECT("'"&amp;$G$47&amp;"'!C5:C500")),0)+4,500)))</f>
        <v>0</v>
      </c>
      <c r="I29" s="208" cm="1">
        <f ca="1" t="array" ref="I29">SUMIF(INDIRECT("'"&amp;$G$47&amp;"'!C5:C"&amp;IFERROR(MATCH(TRUE,ISBLANK(INDIRECT("'"&amp;$G$47&amp;"'!C5:C500")),0)+4,500)),B29,INDIRECT("'"&amp;$G$47&amp;"'!M5:M"&amp;IFERROR(MATCH(TRUE,ISBLANK(INDIRECT("'"&amp;$G$47&amp;"'!C5:C500")),0)+4,500)))</f>
        <v>0</v>
      </c>
      <c r="J29" s="208" cm="1">
        <f ca="1" t="array" ref="J29">SUMIF(INDIRECT("'"&amp;$G$47&amp;"'!C5:C"&amp;IFERROR(MATCH(TRUE,ISBLANK(INDIRECT("'"&amp;$G$47&amp;"'!C5:C500")),0)+4,500)),B29,INDIRECT("'"&amp;$G$47&amp;"'!N5:N"&amp;IFERROR(MATCH(TRUE,ISBLANK(INDIRECT("'"&amp;$G$47&amp;"'!C5:C500")),0)+4,500)))</f>
        <v>0</v>
      </c>
      <c r="K29" s="208">
        <f ca="1" t="shared" si="2"/>
        <v>0</v>
      </c>
      <c r="L29" s="208" cm="1">
        <f ca="1" t="array" ref="L29">IFERROR(_xlfn.XLOOKUP(B29,INDIRECT("'"&amp;$I$47&amp;"'!B:B"),INDIRECT("'"&amp;$I$47&amp;"'!E:E"),0),0)</f>
        <v>0</v>
      </c>
      <c r="M29" s="208">
        <f ca="1" t="shared" si="3"/>
        <v>0</v>
      </c>
      <c r="N29" s="208" cm="1">
        <f ca="1" t="array" ref="N29">IFERROR(_xlfn.XLOOKUP(B29,INDIRECT("'"&amp;$M$47&amp;"'!B:B"),INDIRECT("'"&amp;$M$47&amp;"'!AC:AC"),0),0)</f>
        <v>0</v>
      </c>
      <c r="O29" s="208" cm="1">
        <f ca="1" t="array" ref="O29">IFERROR(_xlfn.XLOOKUP(B29,INDIRECT("'"&amp;$M$47&amp;"'!B:B"),INDIRECT("'"&amp;$M$47&amp;"'!AG:AG"),0),0)</f>
        <v>0</v>
      </c>
      <c r="P29" s="208" cm="1">
        <f ca="1" t="array" ref="P29">IFERROR(_xlfn.XLOOKUP(B29,INDIRECT("'"&amp;$M$47&amp;"'!B:B"),INDIRECT("'"&amp;$M$47&amp;"'!AB:AB"),0),0)</f>
        <v>0</v>
      </c>
      <c r="Q29" s="208" cm="1">
        <f ca="1" t="array" ref="Q29">IFERROR(_xlfn.XLOOKUP(B29,INDIRECT("'"&amp;$M$47&amp;"'!B:B"),INDIRECT("'"&amp;$M$47&amp;"'!AD:AD"),0),0)</f>
        <v>0</v>
      </c>
      <c r="R29" s="208" cm="1">
        <f ca="1" t="array" ref="R29">IFERROR(_xlfn.XLOOKUP(B29,INDIRECT("'"&amp;$M$47&amp;"'!B:B"),INDIRECT("'"&amp;$M$47&amp;"'!AE:AE"),0),0)</f>
        <v>0</v>
      </c>
      <c r="S29" s="208" cm="1">
        <f ca="1" t="array" ref="S29">IFERROR(_xlfn.XLOOKUP(B29,INDIRECT("'"&amp;$M$47&amp;"'!B:B"),INDIRECT("'"&amp;$M$47&amp;"'!AF:AF"),0),0)</f>
        <v>0</v>
      </c>
      <c r="T29" s="208">
        <f ca="1" t="shared" si="4"/>
        <v>0</v>
      </c>
      <c r="U29" s="208">
        <f ca="1" t="shared" si="5"/>
        <v>0</v>
      </c>
      <c r="V29" s="209" cm="1">
        <f ca="1" t="array" ref="V29">IFERROR(_xlfn.XLOOKUP(B29,INDIRECT("'"&amp;$K$47&amp;"'!B:B"),INDIRECT("'"&amp;$K$47&amp;"'!Y:Y"),0),0)</f>
        <v>0</v>
      </c>
      <c r="W29" s="209">
        <f ca="1" t="shared" si="6"/>
        <v>0</v>
      </c>
      <c r="X29" s="209" cm="1">
        <f ca="1" t="array" ref="X29">IFERROR(_xlfn.XLOOKUP(B29,INDIRECT("'"&amp;$K$47&amp;"'!B:B"),INDIRECT("'"&amp;$K$47&amp;"'!Z:Z"),0),0)</f>
        <v>0</v>
      </c>
      <c r="Y29" s="209">
        <f ca="1" t="shared" si="7"/>
        <v>10000</v>
      </c>
      <c r="Z29" s="265" cm="1">
        <f ca="1" t="array" ref="Z29">IFERROR(_xlfn.LET(_xlpm.v,_xlfn.XLOOKUP(B29,INDIRECT("'"&amp;$K$47&amp;"'!B:B"),INDIRECT("'"&amp;$K$47&amp;"'!AA:AA"),0),IF(_xlpm.v=60000,60000,_xlpm.v+5000)),0)</f>
        <v>0</v>
      </c>
      <c r="AA29" s="208">
        <f ca="1" t="shared" si="8"/>
        <v>10000</v>
      </c>
      <c r="AB29" s="210">
        <f ca="1" t="shared" si="9"/>
        <v>10000</v>
      </c>
      <c r="AC29" s="211">
        <f ca="1" t="shared" si="10"/>
        <v>300</v>
      </c>
      <c r="AD29" s="211" cm="1">
        <f ca="1" t="array" ref="AD29">IFERROR(_xlfn.XLOOKUP(B29,INDIRECT("'"&amp;$K$47&amp;"'!B:B"),INDIRECT("'"&amp;$K$47&amp;"'!AD:AD"),0),0)</f>
        <v>0</v>
      </c>
      <c r="AE29" s="211">
        <f ca="1" t="shared" si="11"/>
        <v>300</v>
      </c>
      <c r="AF29" s="208">
        <f ca="1" t="shared" si="12"/>
        <v>9700</v>
      </c>
    </row>
    <row r="30" ht="30" customHeight="1" spans="1:32">
      <c r="A30" s="205">
        <f t="shared" si="0"/>
        <v>28</v>
      </c>
      <c r="B30" s="206" t="str">
        <v>一百一十</v>
      </c>
      <c r="C30" s="207" cm="1">
        <f ca="1" t="array" ref="C30">_xlfn.XLOOKUP(B30,INDIRECT("'"&amp;$A$1&amp;"'!B:B"),INDIRECT("'"&amp;$A$1&amp;"'!D:D"),"人员不存在",0,1)</f>
        <v>45828</v>
      </c>
      <c r="D30" s="208" cm="1">
        <f ca="1" t="array" ref="D30">_xlfn.XLOOKUP(B30,INDIRECT("'"&amp;$A$1&amp;"'!B:B"),INDIRECT("'"&amp;$A$1&amp;"'!G:G"),"人员不存在",0,1)</f>
        <v>10000</v>
      </c>
      <c r="E30" s="208">
        <f ca="1" t="shared" si="1"/>
        <v>1</v>
      </c>
      <c r="F30" s="208" cm="1">
        <f ca="1" t="array" ref="F30">_xlfn.XLOOKUP(B30,INDIRECT("'"&amp;$A$1&amp;"'!B:B"),INDIRECT("'"&amp;$A$1&amp;"'!Q:Q"),"人员不存在",0,1)</f>
        <v>10000</v>
      </c>
      <c r="G30" s="208" cm="1">
        <f ca="1" t="array" ref="G30">SUMIF(INDIRECT("'"&amp;$G$47&amp;"'!C5:C"&amp;IFERROR(MATCH(TRUE,ISBLANK(INDIRECT("'"&amp;$G$47&amp;"'!C5:C500")),0)+4,500)),B30,INDIRECT("'"&amp;$G$47&amp;"'!K5:K"&amp;IFERROR(MATCH(TRUE,ISBLANK(INDIRECT("'"&amp;$G$47&amp;"'!C5:C500")),0)+4,500)))</f>
        <v>0</v>
      </c>
      <c r="H30" s="208" cm="1">
        <f ca="1" t="array" ref="H30">SUMIF(INDIRECT("'"&amp;$G$47&amp;"'!C5:C"&amp;IFERROR(MATCH(TRUE,ISBLANK(INDIRECT("'"&amp;$G$47&amp;"'!C5:C500")),0)+4,500)),B30,INDIRECT("'"&amp;$G$47&amp;"'!L5:L"&amp;IFERROR(MATCH(TRUE,ISBLANK(INDIRECT("'"&amp;$G$47&amp;"'!C5:C500")),0)+4,500)))</f>
        <v>0</v>
      </c>
      <c r="I30" s="208" cm="1">
        <f ca="1" t="array" ref="I30">SUMIF(INDIRECT("'"&amp;$G$47&amp;"'!C5:C"&amp;IFERROR(MATCH(TRUE,ISBLANK(INDIRECT("'"&amp;$G$47&amp;"'!C5:C500")),0)+4,500)),B30,INDIRECT("'"&amp;$G$47&amp;"'!M5:M"&amp;IFERROR(MATCH(TRUE,ISBLANK(INDIRECT("'"&amp;$G$47&amp;"'!C5:C500")),0)+4,500)))</f>
        <v>0</v>
      </c>
      <c r="J30" s="208" cm="1">
        <f ca="1" t="array" ref="J30">SUMIF(INDIRECT("'"&amp;$G$47&amp;"'!C5:C"&amp;IFERROR(MATCH(TRUE,ISBLANK(INDIRECT("'"&amp;$G$47&amp;"'!C5:C500")),0)+4,500)),B30,INDIRECT("'"&amp;$G$47&amp;"'!N5:N"&amp;IFERROR(MATCH(TRUE,ISBLANK(INDIRECT("'"&amp;$G$47&amp;"'!C5:C500")),0)+4,500)))</f>
        <v>0</v>
      </c>
      <c r="K30" s="208">
        <f ca="1" t="shared" si="2"/>
        <v>0</v>
      </c>
      <c r="L30" s="208" cm="1">
        <f ca="1" t="array" ref="L30">IFERROR(_xlfn.XLOOKUP(B30,INDIRECT("'"&amp;$I$47&amp;"'!B:B"),INDIRECT("'"&amp;$I$47&amp;"'!E:E"),0),0)</f>
        <v>0</v>
      </c>
      <c r="M30" s="208">
        <f ca="1" t="shared" si="3"/>
        <v>0</v>
      </c>
      <c r="N30" s="208" cm="1">
        <f ca="1" t="array" ref="N30">IFERROR(_xlfn.XLOOKUP(B30,INDIRECT("'"&amp;$M$47&amp;"'!B:B"),INDIRECT("'"&amp;$M$47&amp;"'!AC:AC"),0),0)</f>
        <v>0</v>
      </c>
      <c r="O30" s="208" cm="1">
        <f ca="1" t="array" ref="O30">IFERROR(_xlfn.XLOOKUP(B30,INDIRECT("'"&amp;$M$47&amp;"'!B:B"),INDIRECT("'"&amp;$M$47&amp;"'!AG:AG"),0),0)</f>
        <v>0</v>
      </c>
      <c r="P30" s="208" cm="1">
        <f ca="1" t="array" ref="P30">IFERROR(_xlfn.XLOOKUP(B30,INDIRECT("'"&amp;$M$47&amp;"'!B:B"),INDIRECT("'"&amp;$M$47&amp;"'!AB:AB"),0),0)</f>
        <v>0</v>
      </c>
      <c r="Q30" s="208" cm="1">
        <f ca="1" t="array" ref="Q30">IFERROR(_xlfn.XLOOKUP(B30,INDIRECT("'"&amp;$M$47&amp;"'!B:B"),INDIRECT("'"&amp;$M$47&amp;"'!AD:AD"),0),0)</f>
        <v>0</v>
      </c>
      <c r="R30" s="208" cm="1">
        <f ca="1" t="array" ref="R30">IFERROR(_xlfn.XLOOKUP(B30,INDIRECT("'"&amp;$M$47&amp;"'!B:B"),INDIRECT("'"&amp;$M$47&amp;"'!AE:AE"),0),0)</f>
        <v>0</v>
      </c>
      <c r="S30" s="208" cm="1">
        <f ca="1" t="array" ref="S30">IFERROR(_xlfn.XLOOKUP(B30,INDIRECT("'"&amp;$M$47&amp;"'!B:B"),INDIRECT("'"&amp;$M$47&amp;"'!AF:AF"),0),0)</f>
        <v>0</v>
      </c>
      <c r="T30" s="208">
        <f ca="1" t="shared" si="4"/>
        <v>0</v>
      </c>
      <c r="U30" s="208">
        <f ca="1" t="shared" si="5"/>
        <v>0</v>
      </c>
      <c r="V30" s="209" cm="1">
        <f ca="1" t="array" ref="V30">IFERROR(_xlfn.XLOOKUP(B30,INDIRECT("'"&amp;$K$47&amp;"'!B:B"),INDIRECT("'"&amp;$K$47&amp;"'!Y:Y"),0),0)</f>
        <v>0</v>
      </c>
      <c r="W30" s="209">
        <f ca="1" t="shared" si="6"/>
        <v>0</v>
      </c>
      <c r="X30" s="209" cm="1">
        <f ca="1" t="array" ref="X30">IFERROR(_xlfn.XLOOKUP(B30,INDIRECT("'"&amp;$K$47&amp;"'!B:B"),INDIRECT("'"&amp;$K$47&amp;"'!Z:Z"),0),0)</f>
        <v>0</v>
      </c>
      <c r="Y30" s="209">
        <f ca="1" t="shared" si="7"/>
        <v>10000</v>
      </c>
      <c r="Z30" s="265" cm="1">
        <f ca="1" t="array" ref="Z30">IFERROR(_xlfn.LET(_xlpm.v,_xlfn.XLOOKUP(B30,INDIRECT("'"&amp;$K$47&amp;"'!B:B"),INDIRECT("'"&amp;$K$47&amp;"'!AA:AA"),0),IF(_xlpm.v=60000,60000,_xlpm.v+5000)),0)</f>
        <v>0</v>
      </c>
      <c r="AA30" s="208">
        <f ca="1" t="shared" si="8"/>
        <v>10000</v>
      </c>
      <c r="AB30" s="210">
        <f ca="1" t="shared" si="9"/>
        <v>10000</v>
      </c>
      <c r="AC30" s="211">
        <f ca="1" t="shared" si="10"/>
        <v>300</v>
      </c>
      <c r="AD30" s="211" cm="1">
        <f ca="1" t="array" ref="AD30">IFERROR(_xlfn.XLOOKUP(B30,INDIRECT("'"&amp;$K$47&amp;"'!B:B"),INDIRECT("'"&amp;$K$47&amp;"'!AD:AD"),0),0)</f>
        <v>0</v>
      </c>
      <c r="AE30" s="211">
        <f ca="1" t="shared" si="11"/>
        <v>300</v>
      </c>
      <c r="AF30" s="208">
        <f ca="1" t="shared" si="12"/>
        <v>9700</v>
      </c>
    </row>
    <row r="31" ht="30" customHeight="1" spans="1:32">
      <c r="A31" s="205">
        <f t="shared" si="0"/>
        <v>29</v>
      </c>
      <c r="B31" s="206" t="str">
        <v>一百一十三</v>
      </c>
      <c r="C31" s="207" cm="1">
        <f ca="1" t="array" ref="C31">_xlfn.XLOOKUP(B31,INDIRECT("'"&amp;$A$1&amp;"'!B:B"),INDIRECT("'"&amp;$A$1&amp;"'!D:D"),"人员不存在",0,1)</f>
        <v>45846</v>
      </c>
      <c r="D31" s="208" cm="1">
        <f ca="1" t="array" ref="D31">_xlfn.XLOOKUP(B31,INDIRECT("'"&amp;$A$1&amp;"'!B:B"),INDIRECT("'"&amp;$A$1&amp;"'!G:G"),"人员不存在",0,1)</f>
        <v>10000</v>
      </c>
      <c r="E31" s="208">
        <f ca="1" t="shared" si="1"/>
        <v>1</v>
      </c>
      <c r="F31" s="208" cm="1">
        <f ca="1" t="array" ref="F31">_xlfn.XLOOKUP(B31,INDIRECT("'"&amp;$A$1&amp;"'!B:B"),INDIRECT("'"&amp;$A$1&amp;"'!Q:Q"),"人员不存在",0,1)</f>
        <v>10000</v>
      </c>
      <c r="G31" s="208" cm="1">
        <f ca="1" t="array" ref="G31">SUMIF(INDIRECT("'"&amp;$G$47&amp;"'!C5:C"&amp;IFERROR(MATCH(TRUE,ISBLANK(INDIRECT("'"&amp;$G$47&amp;"'!C5:C500")),0)+4,500)),B31,INDIRECT("'"&amp;$G$47&amp;"'!K5:K"&amp;IFERROR(MATCH(TRUE,ISBLANK(INDIRECT("'"&amp;$G$47&amp;"'!C5:C500")),0)+4,500)))</f>
        <v>0</v>
      </c>
      <c r="H31" s="208" cm="1">
        <f ca="1" t="array" ref="H31">SUMIF(INDIRECT("'"&amp;$G$47&amp;"'!C5:C"&amp;IFERROR(MATCH(TRUE,ISBLANK(INDIRECT("'"&amp;$G$47&amp;"'!C5:C500")),0)+4,500)),B31,INDIRECT("'"&amp;$G$47&amp;"'!L5:L"&amp;IFERROR(MATCH(TRUE,ISBLANK(INDIRECT("'"&amp;$G$47&amp;"'!C5:C500")),0)+4,500)))</f>
        <v>0</v>
      </c>
      <c r="I31" s="208" cm="1">
        <f ca="1" t="array" ref="I31">SUMIF(INDIRECT("'"&amp;$G$47&amp;"'!C5:C"&amp;IFERROR(MATCH(TRUE,ISBLANK(INDIRECT("'"&amp;$G$47&amp;"'!C5:C500")),0)+4,500)),B31,INDIRECT("'"&amp;$G$47&amp;"'!M5:M"&amp;IFERROR(MATCH(TRUE,ISBLANK(INDIRECT("'"&amp;$G$47&amp;"'!C5:C500")),0)+4,500)))</f>
        <v>0</v>
      </c>
      <c r="J31" s="208" cm="1">
        <f ca="1" t="array" ref="J31">SUMIF(INDIRECT("'"&amp;$G$47&amp;"'!C5:C"&amp;IFERROR(MATCH(TRUE,ISBLANK(INDIRECT("'"&amp;$G$47&amp;"'!C5:C500")),0)+4,500)),B31,INDIRECT("'"&amp;$G$47&amp;"'!N5:N"&amp;IFERROR(MATCH(TRUE,ISBLANK(INDIRECT("'"&amp;$G$47&amp;"'!C5:C500")),0)+4,500)))</f>
        <v>0</v>
      </c>
      <c r="K31" s="208">
        <f ca="1" t="shared" si="2"/>
        <v>0</v>
      </c>
      <c r="L31" s="208" cm="1">
        <f ca="1" t="array" ref="L31">IFERROR(_xlfn.XLOOKUP(B31,INDIRECT("'"&amp;$I$47&amp;"'!B:B"),INDIRECT("'"&amp;$I$47&amp;"'!E:E"),0),0)</f>
        <v>0</v>
      </c>
      <c r="M31" s="208">
        <f ca="1" t="shared" si="3"/>
        <v>0</v>
      </c>
      <c r="N31" s="208" cm="1">
        <f ca="1" t="array" ref="N31">IFERROR(_xlfn.XLOOKUP(B31,INDIRECT("'"&amp;$M$47&amp;"'!B:B"),INDIRECT("'"&amp;$M$47&amp;"'!AC:AC"),0),0)</f>
        <v>0</v>
      </c>
      <c r="O31" s="208" cm="1">
        <f ca="1" t="array" ref="O31">IFERROR(_xlfn.XLOOKUP(B31,INDIRECT("'"&amp;$M$47&amp;"'!B:B"),INDIRECT("'"&amp;$M$47&amp;"'!AG:AG"),0),0)</f>
        <v>0</v>
      </c>
      <c r="P31" s="208" cm="1">
        <f ca="1" t="array" ref="P31">IFERROR(_xlfn.XLOOKUP(B31,INDIRECT("'"&amp;$M$47&amp;"'!B:B"),INDIRECT("'"&amp;$M$47&amp;"'!AB:AB"),0),0)</f>
        <v>0</v>
      </c>
      <c r="Q31" s="208" cm="1">
        <f ca="1" t="array" ref="Q31">IFERROR(_xlfn.XLOOKUP(B31,INDIRECT("'"&amp;$M$47&amp;"'!B:B"),INDIRECT("'"&amp;$M$47&amp;"'!AD:AD"),0),0)</f>
        <v>0</v>
      </c>
      <c r="R31" s="208" cm="1">
        <f ca="1" t="array" ref="R31">IFERROR(_xlfn.XLOOKUP(B31,INDIRECT("'"&amp;$M$47&amp;"'!B:B"),INDIRECT("'"&amp;$M$47&amp;"'!AE:AE"),0),0)</f>
        <v>0</v>
      </c>
      <c r="S31" s="208" cm="1">
        <f ca="1" t="array" ref="S31">IFERROR(_xlfn.XLOOKUP(B31,INDIRECT("'"&amp;$M$47&amp;"'!B:B"),INDIRECT("'"&amp;$M$47&amp;"'!AF:AF"),0),0)</f>
        <v>0</v>
      </c>
      <c r="T31" s="208">
        <f ca="1" t="shared" si="4"/>
        <v>0</v>
      </c>
      <c r="U31" s="208">
        <f ca="1" t="shared" si="5"/>
        <v>0</v>
      </c>
      <c r="V31" s="209" cm="1">
        <f ca="1" t="array" ref="V31">IFERROR(_xlfn.XLOOKUP(B31,INDIRECT("'"&amp;$K$47&amp;"'!B:B"),INDIRECT("'"&amp;$K$47&amp;"'!Y:Y"),0),0)</f>
        <v>0</v>
      </c>
      <c r="W31" s="209">
        <f ca="1" t="shared" si="6"/>
        <v>0</v>
      </c>
      <c r="X31" s="209" cm="1">
        <f ca="1" t="array" ref="X31">IFERROR(_xlfn.XLOOKUP(B31,INDIRECT("'"&amp;$K$47&amp;"'!B:B"),INDIRECT("'"&amp;$K$47&amp;"'!Z:Z"),0),0)</f>
        <v>0</v>
      </c>
      <c r="Y31" s="209">
        <f ca="1" t="shared" si="7"/>
        <v>10000</v>
      </c>
      <c r="Z31" s="265" cm="1">
        <f ca="1" t="array" ref="Z31">IFERROR(_xlfn.LET(_xlpm.v,_xlfn.XLOOKUP(B31,INDIRECT("'"&amp;$K$47&amp;"'!B:B"),INDIRECT("'"&amp;$K$47&amp;"'!AA:AA"),0),IF(_xlpm.v=60000,60000,_xlpm.v+5000)),0)</f>
        <v>0</v>
      </c>
      <c r="AA31" s="208">
        <f ca="1" t="shared" si="8"/>
        <v>10000</v>
      </c>
      <c r="AB31" s="210">
        <f ca="1" t="shared" si="9"/>
        <v>10000</v>
      </c>
      <c r="AC31" s="211">
        <f ca="1" t="shared" si="10"/>
        <v>300</v>
      </c>
      <c r="AD31" s="211" cm="1">
        <f ca="1" t="array" ref="AD31">IFERROR(_xlfn.XLOOKUP(B31,INDIRECT("'"&amp;$K$47&amp;"'!B:B"),INDIRECT("'"&amp;$K$47&amp;"'!AD:AD"),0),0)</f>
        <v>0</v>
      </c>
      <c r="AE31" s="211">
        <f ca="1" t="shared" si="11"/>
        <v>300</v>
      </c>
      <c r="AF31" s="208">
        <f ca="1" t="shared" si="12"/>
        <v>9700</v>
      </c>
    </row>
    <row r="32" ht="30" customHeight="1" spans="1:32">
      <c r="A32" s="205">
        <f t="shared" si="0"/>
        <v>30</v>
      </c>
      <c r="B32" s="206" t="str">
        <v>一百三十五</v>
      </c>
      <c r="C32" s="207" cm="1">
        <f ca="1" t="array" ref="C32">_xlfn.XLOOKUP(B32,INDIRECT("'"&amp;$A$1&amp;"'!B:B"),INDIRECT("'"&amp;$A$1&amp;"'!D:D"),"人员不存在",0,1)</f>
        <v>46020</v>
      </c>
      <c r="D32" s="208" t="str" cm="1">
        <f ca="1" t="array" ref="D32">_xlfn.XLOOKUP(B32,INDIRECT("'"&amp;$A$1&amp;"'!B:B"),INDIRECT("'"&amp;$A$1&amp;"'!G:G"),"人员不存在",0,1)</f>
        <v>120元/天</v>
      </c>
      <c r="E32" s="208">
        <f ca="1" t="shared" si="1"/>
        <v>0</v>
      </c>
      <c r="F32" s="208" cm="1">
        <f ca="1" t="array" ref="F32">_xlfn.XLOOKUP(B32,INDIRECT("'"&amp;$A$1&amp;"'!B:B"),INDIRECT("'"&amp;$A$1&amp;"'!Q:Q"),"人员不存在",0,1)</f>
        <v>2520</v>
      </c>
      <c r="G32" s="208" cm="1">
        <f ca="1" t="array" ref="G32">SUMIF(INDIRECT("'"&amp;$G$47&amp;"'!C5:C"&amp;IFERROR(MATCH(TRUE,ISBLANK(INDIRECT("'"&amp;$G$47&amp;"'!C5:C500")),0)+4,500)),B32,INDIRECT("'"&amp;$G$47&amp;"'!K5:K"&amp;IFERROR(MATCH(TRUE,ISBLANK(INDIRECT("'"&amp;$G$47&amp;"'!C5:C500")),0)+4,500)))</f>
        <v>0</v>
      </c>
      <c r="H32" s="208" cm="1">
        <f ca="1" t="array" ref="H32">SUMIF(INDIRECT("'"&amp;$G$47&amp;"'!C5:C"&amp;IFERROR(MATCH(TRUE,ISBLANK(INDIRECT("'"&amp;$G$47&amp;"'!C5:C500")),0)+4,500)),B32,INDIRECT("'"&amp;$G$47&amp;"'!L5:L"&amp;IFERROR(MATCH(TRUE,ISBLANK(INDIRECT("'"&amp;$G$47&amp;"'!C5:C500")),0)+4,500)))</f>
        <v>0</v>
      </c>
      <c r="I32" s="208" cm="1">
        <f ca="1" t="array" ref="I32">SUMIF(INDIRECT("'"&amp;$G$47&amp;"'!C5:C"&amp;IFERROR(MATCH(TRUE,ISBLANK(INDIRECT("'"&amp;$G$47&amp;"'!C5:C500")),0)+4,500)),B32,INDIRECT("'"&amp;$G$47&amp;"'!M5:M"&amp;IFERROR(MATCH(TRUE,ISBLANK(INDIRECT("'"&amp;$G$47&amp;"'!C5:C500")),0)+4,500)))</f>
        <v>0</v>
      </c>
      <c r="J32" s="208" cm="1">
        <f ca="1" t="array" ref="J32">SUMIF(INDIRECT("'"&amp;$G$47&amp;"'!C5:C"&amp;IFERROR(MATCH(TRUE,ISBLANK(INDIRECT("'"&amp;$G$47&amp;"'!C5:C500")),0)+4,500)),B32,INDIRECT("'"&amp;$G$47&amp;"'!N5:N"&amp;IFERROR(MATCH(TRUE,ISBLANK(INDIRECT("'"&amp;$G$47&amp;"'!C5:C500")),0)+4,500)))</f>
        <v>0</v>
      </c>
      <c r="K32" s="208">
        <f ca="1" t="shared" si="2"/>
        <v>0</v>
      </c>
      <c r="L32" s="208" cm="1">
        <f ca="1" t="array" ref="L32">IFERROR(_xlfn.XLOOKUP(B32,INDIRECT("'"&amp;$I$47&amp;"'!B:B"),INDIRECT("'"&amp;$I$47&amp;"'!E:E"),0),0)</f>
        <v>0</v>
      </c>
      <c r="M32" s="208">
        <f ca="1" t="shared" si="3"/>
        <v>0</v>
      </c>
      <c r="N32" s="208" cm="1">
        <f ca="1" t="array" ref="N32">IFERROR(_xlfn.XLOOKUP(B32,INDIRECT("'"&amp;$M$47&amp;"'!B:B"),INDIRECT("'"&amp;$M$47&amp;"'!AC:AC"),0),0)</f>
        <v>0</v>
      </c>
      <c r="O32" s="208" cm="1">
        <f ca="1" t="array" ref="O32">IFERROR(_xlfn.XLOOKUP(B32,INDIRECT("'"&amp;$M$47&amp;"'!B:B"),INDIRECT("'"&amp;$M$47&amp;"'!AG:AG"),0),0)</f>
        <v>0</v>
      </c>
      <c r="P32" s="208" cm="1">
        <f ca="1" t="array" ref="P32">IFERROR(_xlfn.XLOOKUP(B32,INDIRECT("'"&amp;$M$47&amp;"'!B:B"),INDIRECT("'"&amp;$M$47&amp;"'!AB:AB"),0),0)</f>
        <v>0</v>
      </c>
      <c r="Q32" s="208" cm="1">
        <f ca="1" t="array" ref="Q32">IFERROR(_xlfn.XLOOKUP(B32,INDIRECT("'"&amp;$M$47&amp;"'!B:B"),INDIRECT("'"&amp;$M$47&amp;"'!AD:AD"),0),0)</f>
        <v>0</v>
      </c>
      <c r="R32" s="208" cm="1">
        <f ca="1" t="array" ref="R32">IFERROR(_xlfn.XLOOKUP(B32,INDIRECT("'"&amp;$M$47&amp;"'!B:B"),INDIRECT("'"&amp;$M$47&amp;"'!AE:AE"),0),0)</f>
        <v>0</v>
      </c>
      <c r="S32" s="208" cm="1">
        <f ca="1" t="array" ref="S32">IFERROR(_xlfn.XLOOKUP(B32,INDIRECT("'"&amp;$M$47&amp;"'!B:B"),INDIRECT("'"&amp;$M$47&amp;"'!AF:AF"),0),0)</f>
        <v>0</v>
      </c>
      <c r="T32" s="208">
        <f ca="1" t="shared" si="4"/>
        <v>0</v>
      </c>
      <c r="U32" s="208">
        <f ca="1" t="shared" si="5"/>
        <v>0</v>
      </c>
      <c r="V32" s="209" cm="1">
        <f ca="1" t="array" ref="V32">IFERROR(_xlfn.XLOOKUP(B32,INDIRECT("'"&amp;$K$47&amp;"'!B:B"),INDIRECT("'"&amp;$K$47&amp;"'!Y:Y"),0),0)</f>
        <v>0</v>
      </c>
      <c r="W32" s="209">
        <f ca="1" t="shared" si="6"/>
        <v>0</v>
      </c>
      <c r="X32" s="209" cm="1">
        <f ca="1" t="array" ref="X32">IFERROR(_xlfn.XLOOKUP(B32,INDIRECT("'"&amp;$K$47&amp;"'!B:B"),INDIRECT("'"&amp;$K$47&amp;"'!Z:Z"),0),0)</f>
        <v>0</v>
      </c>
      <c r="Y32" s="209">
        <f ca="1" t="shared" si="7"/>
        <v>2520</v>
      </c>
      <c r="Z32" s="265" cm="1">
        <f ca="1" t="array" ref="Z32">IFERROR(_xlfn.LET(_xlpm.v,_xlfn.XLOOKUP(B32,INDIRECT("'"&amp;$K$47&amp;"'!B:B"),INDIRECT("'"&amp;$K$47&amp;"'!AA:AA"),0),IF(_xlpm.v=60000,60000,_xlpm.v+5000)),0)</f>
        <v>0</v>
      </c>
      <c r="AA32" s="208">
        <f ca="1" t="shared" si="8"/>
        <v>2520</v>
      </c>
      <c r="AB32" s="210">
        <f ca="1" t="shared" si="9"/>
        <v>2520</v>
      </c>
      <c r="AC32" s="211">
        <f ca="1" t="shared" si="10"/>
        <v>75.6</v>
      </c>
      <c r="AD32" s="211" cm="1">
        <f ca="1" t="array" ref="AD32">IFERROR(_xlfn.XLOOKUP(B32,INDIRECT("'"&amp;$K$47&amp;"'!B:B"),INDIRECT("'"&amp;$K$47&amp;"'!AD:AD"),0),0)</f>
        <v>0</v>
      </c>
      <c r="AE32" s="211">
        <f ca="1" t="shared" si="11"/>
        <v>75.6</v>
      </c>
      <c r="AF32" s="208">
        <f ca="1" t="shared" si="12"/>
        <v>2444.4</v>
      </c>
    </row>
    <row r="33" ht="30" customHeight="1" spans="1:32">
      <c r="A33" s="205">
        <f t="shared" si="0"/>
        <v>31</v>
      </c>
      <c r="B33" s="206" t="str">
        <v>一百三十六</v>
      </c>
      <c r="C33" s="207" cm="1">
        <f ca="1" t="array" ref="C33">_xlfn.XLOOKUP(B33,INDIRECT("'"&amp;$A$1&amp;"'!B:B"),INDIRECT("'"&amp;$A$1&amp;"'!D:D"),"人员不存在",0,1)</f>
        <v>46021</v>
      </c>
      <c r="D33" s="208" t="str" cm="1">
        <f ca="1" t="array" ref="D33">_xlfn.XLOOKUP(B33,INDIRECT("'"&amp;$A$1&amp;"'!B:B"),INDIRECT("'"&amp;$A$1&amp;"'!G:G"),"人员不存在",0,1)</f>
        <v>120元/天</v>
      </c>
      <c r="E33" s="208">
        <f ca="1" t="shared" si="1"/>
        <v>0</v>
      </c>
      <c r="F33" s="208" cm="1">
        <f ca="1" t="array" ref="F33">_xlfn.XLOOKUP(B33,INDIRECT("'"&amp;$A$1&amp;"'!B:B"),INDIRECT("'"&amp;$A$1&amp;"'!Q:Q"),"人员不存在",0,1)</f>
        <v>840</v>
      </c>
      <c r="G33" s="208" cm="1">
        <f ca="1" t="array" ref="G33">SUMIF(INDIRECT("'"&amp;$G$47&amp;"'!C5:C"&amp;IFERROR(MATCH(TRUE,ISBLANK(INDIRECT("'"&amp;$G$47&amp;"'!C5:C500")),0)+4,500)),B33,INDIRECT("'"&amp;$G$47&amp;"'!K5:K"&amp;IFERROR(MATCH(TRUE,ISBLANK(INDIRECT("'"&amp;$G$47&amp;"'!C5:C500")),0)+4,500)))</f>
        <v>0</v>
      </c>
      <c r="H33" s="208" cm="1">
        <f ca="1" t="array" ref="H33">SUMIF(INDIRECT("'"&amp;$G$47&amp;"'!C5:C"&amp;IFERROR(MATCH(TRUE,ISBLANK(INDIRECT("'"&amp;$G$47&amp;"'!C5:C500")),0)+4,500)),B33,INDIRECT("'"&amp;$G$47&amp;"'!L5:L"&amp;IFERROR(MATCH(TRUE,ISBLANK(INDIRECT("'"&amp;$G$47&amp;"'!C5:C500")),0)+4,500)))</f>
        <v>0</v>
      </c>
      <c r="I33" s="208" cm="1">
        <f ca="1" t="array" ref="I33">SUMIF(INDIRECT("'"&amp;$G$47&amp;"'!C5:C"&amp;IFERROR(MATCH(TRUE,ISBLANK(INDIRECT("'"&amp;$G$47&amp;"'!C5:C500")),0)+4,500)),B33,INDIRECT("'"&amp;$G$47&amp;"'!M5:M"&amp;IFERROR(MATCH(TRUE,ISBLANK(INDIRECT("'"&amp;$G$47&amp;"'!C5:C500")),0)+4,500)))</f>
        <v>0</v>
      </c>
      <c r="J33" s="208" cm="1">
        <f ca="1" t="array" ref="J33">SUMIF(INDIRECT("'"&amp;$G$47&amp;"'!C5:C"&amp;IFERROR(MATCH(TRUE,ISBLANK(INDIRECT("'"&amp;$G$47&amp;"'!C5:C500")),0)+4,500)),B33,INDIRECT("'"&amp;$G$47&amp;"'!N5:N"&amp;IFERROR(MATCH(TRUE,ISBLANK(INDIRECT("'"&amp;$G$47&amp;"'!C5:C500")),0)+4,500)))</f>
        <v>0</v>
      </c>
      <c r="K33" s="208">
        <f ca="1" t="shared" si="2"/>
        <v>0</v>
      </c>
      <c r="L33" s="208" cm="1">
        <f ca="1" t="array" ref="L33">IFERROR(_xlfn.XLOOKUP(B33,INDIRECT("'"&amp;$I$47&amp;"'!B:B"),INDIRECT("'"&amp;$I$47&amp;"'!E:E"),0),0)</f>
        <v>0</v>
      </c>
      <c r="M33" s="208">
        <f ca="1" t="shared" si="3"/>
        <v>0</v>
      </c>
      <c r="N33" s="208" cm="1">
        <f ca="1" t="array" ref="N33">IFERROR(_xlfn.XLOOKUP(B33,INDIRECT("'"&amp;$M$47&amp;"'!B:B"),INDIRECT("'"&amp;$M$47&amp;"'!AC:AC"),0),0)</f>
        <v>0</v>
      </c>
      <c r="O33" s="208" cm="1">
        <f ca="1" t="array" ref="O33">IFERROR(_xlfn.XLOOKUP(B33,INDIRECT("'"&amp;$M$47&amp;"'!B:B"),INDIRECT("'"&amp;$M$47&amp;"'!AG:AG"),0),0)</f>
        <v>0</v>
      </c>
      <c r="P33" s="208" cm="1">
        <f ca="1" t="array" ref="P33">IFERROR(_xlfn.XLOOKUP(B33,INDIRECT("'"&amp;$M$47&amp;"'!B:B"),INDIRECT("'"&amp;$M$47&amp;"'!AB:AB"),0),0)</f>
        <v>0</v>
      </c>
      <c r="Q33" s="208" cm="1">
        <f ca="1" t="array" ref="Q33">IFERROR(_xlfn.XLOOKUP(B33,INDIRECT("'"&amp;$M$47&amp;"'!B:B"),INDIRECT("'"&amp;$M$47&amp;"'!AD:AD"),0),0)</f>
        <v>0</v>
      </c>
      <c r="R33" s="208" cm="1">
        <f ca="1" t="array" ref="R33">IFERROR(_xlfn.XLOOKUP(B33,INDIRECT("'"&amp;$M$47&amp;"'!B:B"),INDIRECT("'"&amp;$M$47&amp;"'!AE:AE"),0),0)</f>
        <v>0</v>
      </c>
      <c r="S33" s="208" cm="1">
        <f ca="1" t="array" ref="S33">IFERROR(_xlfn.XLOOKUP(B33,INDIRECT("'"&amp;$M$47&amp;"'!B:B"),INDIRECT("'"&amp;$M$47&amp;"'!AF:AF"),0),0)</f>
        <v>0</v>
      </c>
      <c r="T33" s="208">
        <f ca="1" t="shared" si="4"/>
        <v>0</v>
      </c>
      <c r="U33" s="208">
        <f ca="1" t="shared" si="5"/>
        <v>0</v>
      </c>
      <c r="V33" s="209" cm="1">
        <f ca="1" t="array" ref="V33">IFERROR(_xlfn.XLOOKUP(B33,INDIRECT("'"&amp;$K$47&amp;"'!B:B"),INDIRECT("'"&amp;$K$47&amp;"'!Y:Y"),0),0)</f>
        <v>0</v>
      </c>
      <c r="W33" s="209">
        <f ca="1" t="shared" si="6"/>
        <v>0</v>
      </c>
      <c r="X33" s="209" cm="1">
        <f ca="1" t="array" ref="X33">IFERROR(_xlfn.XLOOKUP(B33,INDIRECT("'"&amp;$K$47&amp;"'!B:B"),INDIRECT("'"&amp;$K$47&amp;"'!Z:Z"),0),0)</f>
        <v>0</v>
      </c>
      <c r="Y33" s="209">
        <f ca="1" t="shared" si="7"/>
        <v>840</v>
      </c>
      <c r="Z33" s="265" cm="1">
        <f ca="1" t="array" ref="Z33">IFERROR(_xlfn.LET(_xlpm.v,_xlfn.XLOOKUP(B33,INDIRECT("'"&amp;$K$47&amp;"'!B:B"),INDIRECT("'"&amp;$K$47&amp;"'!AA:AA"),0),IF(_xlpm.v=60000,60000,_xlpm.v+5000)),0)</f>
        <v>0</v>
      </c>
      <c r="AA33" s="208">
        <f ca="1" t="shared" si="8"/>
        <v>840</v>
      </c>
      <c r="AB33" s="210">
        <f ca="1" t="shared" si="9"/>
        <v>840</v>
      </c>
      <c r="AC33" s="211">
        <f ca="1" t="shared" si="10"/>
        <v>25.2</v>
      </c>
      <c r="AD33" s="211" cm="1">
        <f ca="1" t="array" ref="AD33">IFERROR(_xlfn.XLOOKUP(B33,INDIRECT("'"&amp;$K$47&amp;"'!B:B"),INDIRECT("'"&amp;$K$47&amp;"'!AD:AD"),0),0)</f>
        <v>0</v>
      </c>
      <c r="AE33" s="211">
        <f ca="1" t="shared" si="11"/>
        <v>25.2</v>
      </c>
      <c r="AF33" s="208">
        <f ca="1" t="shared" si="12"/>
        <v>814.8</v>
      </c>
    </row>
    <row r="34" ht="30" customHeight="1" spans="1:32">
      <c r="A34" s="205">
        <f t="shared" si="0"/>
        <v>32</v>
      </c>
      <c r="B34" s="206" t="str">
        <v>一百五十三</v>
      </c>
      <c r="C34" s="207" cm="1">
        <f ca="1" t="array" ref="C34">_xlfn.XLOOKUP(B34,INDIRECT("'"&amp;$A$1&amp;"'!B:B"),INDIRECT("'"&amp;$A$1&amp;"'!D:D"),"人员不存在",0,1)</f>
        <v>46085</v>
      </c>
      <c r="D34" s="208" cm="1">
        <f ca="1" t="array" ref="D34">_xlfn.XLOOKUP(B34,INDIRECT("'"&amp;$A$1&amp;"'!B:B"),INDIRECT("'"&amp;$A$1&amp;"'!G:G"),"人员不存在",0,1)</f>
        <v>10000</v>
      </c>
      <c r="E34" s="208">
        <f ca="1" t="shared" si="1"/>
        <v>1</v>
      </c>
      <c r="F34" s="208" cm="1">
        <f ca="1" t="array" ref="F34">_xlfn.XLOOKUP(B34,INDIRECT("'"&amp;$A$1&amp;"'!B:B"),INDIRECT("'"&amp;$A$1&amp;"'!Q:Q"),"人员不存在",0,1)</f>
        <v>10000</v>
      </c>
      <c r="G34" s="208" cm="1">
        <f ca="1" t="array" ref="G34">SUMIF(INDIRECT("'"&amp;$G$47&amp;"'!C5:C"&amp;IFERROR(MATCH(TRUE,ISBLANK(INDIRECT("'"&amp;$G$47&amp;"'!C5:C500")),0)+4,500)),B34,INDIRECT("'"&amp;$G$47&amp;"'!K5:K"&amp;IFERROR(MATCH(TRUE,ISBLANK(INDIRECT("'"&amp;$G$47&amp;"'!C5:C500")),0)+4,500)))</f>
        <v>0</v>
      </c>
      <c r="H34" s="208" cm="1">
        <f ca="1" t="array" ref="H34">SUMIF(INDIRECT("'"&amp;$G$47&amp;"'!C5:C"&amp;IFERROR(MATCH(TRUE,ISBLANK(INDIRECT("'"&amp;$G$47&amp;"'!C5:C500")),0)+4,500)),B34,INDIRECT("'"&amp;$G$47&amp;"'!L5:L"&amp;IFERROR(MATCH(TRUE,ISBLANK(INDIRECT("'"&amp;$G$47&amp;"'!C5:C500")),0)+4,500)))</f>
        <v>0</v>
      </c>
      <c r="I34" s="208" cm="1">
        <f ca="1" t="array" ref="I34">SUMIF(INDIRECT("'"&amp;$G$47&amp;"'!C5:C"&amp;IFERROR(MATCH(TRUE,ISBLANK(INDIRECT("'"&amp;$G$47&amp;"'!C5:C500")),0)+4,500)),B34,INDIRECT("'"&amp;$G$47&amp;"'!M5:M"&amp;IFERROR(MATCH(TRUE,ISBLANK(INDIRECT("'"&amp;$G$47&amp;"'!C5:C500")),0)+4,500)))</f>
        <v>0</v>
      </c>
      <c r="J34" s="208" cm="1">
        <f ca="1" t="array" ref="J34">SUMIF(INDIRECT("'"&amp;$G$47&amp;"'!C5:C"&amp;IFERROR(MATCH(TRUE,ISBLANK(INDIRECT("'"&amp;$G$47&amp;"'!C5:C500")),0)+4,500)),B34,INDIRECT("'"&amp;$G$47&amp;"'!N5:N"&amp;IFERROR(MATCH(TRUE,ISBLANK(INDIRECT("'"&amp;$G$47&amp;"'!C5:C500")),0)+4,500)))</f>
        <v>0</v>
      </c>
      <c r="K34" s="208">
        <f ca="1" t="shared" si="2"/>
        <v>0</v>
      </c>
      <c r="L34" s="208" cm="1">
        <f ca="1" t="array" ref="L34">IFERROR(_xlfn.XLOOKUP(B34,INDIRECT("'"&amp;$I$47&amp;"'!B:B"),INDIRECT("'"&amp;$I$47&amp;"'!E:E"),0),0)</f>
        <v>0</v>
      </c>
      <c r="M34" s="208">
        <f ca="1" t="shared" si="3"/>
        <v>0</v>
      </c>
      <c r="N34" s="208" cm="1">
        <f ca="1" t="array" ref="N34">IFERROR(_xlfn.XLOOKUP(B34,INDIRECT("'"&amp;$M$47&amp;"'!B:B"),INDIRECT("'"&amp;$M$47&amp;"'!AC:AC"),0),0)</f>
        <v>0</v>
      </c>
      <c r="O34" s="208" cm="1">
        <f ca="1" t="array" ref="O34">IFERROR(_xlfn.XLOOKUP(B34,INDIRECT("'"&amp;$M$47&amp;"'!B:B"),INDIRECT("'"&amp;$M$47&amp;"'!AG:AG"),0),0)</f>
        <v>0</v>
      </c>
      <c r="P34" s="208" cm="1">
        <f ca="1" t="array" ref="P34">IFERROR(_xlfn.XLOOKUP(B34,INDIRECT("'"&amp;$M$47&amp;"'!B:B"),INDIRECT("'"&amp;$M$47&amp;"'!AB:AB"),0),0)</f>
        <v>0</v>
      </c>
      <c r="Q34" s="208" cm="1">
        <f ca="1" t="array" ref="Q34">IFERROR(_xlfn.XLOOKUP(B34,INDIRECT("'"&amp;$M$47&amp;"'!B:B"),INDIRECT("'"&amp;$M$47&amp;"'!AD:AD"),0),0)</f>
        <v>0</v>
      </c>
      <c r="R34" s="208" cm="1">
        <f ca="1" t="array" ref="R34">IFERROR(_xlfn.XLOOKUP(B34,INDIRECT("'"&amp;$M$47&amp;"'!B:B"),INDIRECT("'"&amp;$M$47&amp;"'!AE:AE"),0),0)</f>
        <v>0</v>
      </c>
      <c r="S34" s="208" cm="1">
        <f ca="1" t="array" ref="S34">IFERROR(_xlfn.XLOOKUP(B34,INDIRECT("'"&amp;$M$47&amp;"'!B:B"),INDIRECT("'"&amp;$M$47&amp;"'!AF:AF"),0),0)</f>
        <v>0</v>
      </c>
      <c r="T34" s="208">
        <f ca="1" t="shared" si="4"/>
        <v>0</v>
      </c>
      <c r="U34" s="208">
        <f ca="1" t="shared" si="5"/>
        <v>0</v>
      </c>
      <c r="V34" s="209" cm="1">
        <f ca="1" t="array" ref="V34">IFERROR(_xlfn.XLOOKUP(B34,INDIRECT("'"&amp;$K$47&amp;"'!B:B"),INDIRECT("'"&amp;$K$47&amp;"'!Y:Y"),0),0)</f>
        <v>0</v>
      </c>
      <c r="W34" s="209">
        <f ca="1" t="shared" si="6"/>
        <v>0</v>
      </c>
      <c r="X34" s="209" cm="1">
        <f ca="1" t="array" ref="X34">IFERROR(_xlfn.XLOOKUP(B34,INDIRECT("'"&amp;$K$47&amp;"'!B:B"),INDIRECT("'"&amp;$K$47&amp;"'!Z:Z"),0),0)</f>
        <v>0</v>
      </c>
      <c r="Y34" s="209">
        <f ca="1" t="shared" si="7"/>
        <v>10000</v>
      </c>
      <c r="Z34" s="265" cm="1">
        <f ca="1" t="array" ref="Z34">IFERROR(_xlfn.LET(_xlpm.v,_xlfn.XLOOKUP(B34,INDIRECT("'"&amp;$K$47&amp;"'!B:B"),INDIRECT("'"&amp;$K$47&amp;"'!AA:AA"),0),IF(_xlpm.v=60000,60000,_xlpm.v+5000)),0)</f>
        <v>0</v>
      </c>
      <c r="AA34" s="208">
        <f ca="1" t="shared" si="8"/>
        <v>10000</v>
      </c>
      <c r="AB34" s="210">
        <f ca="1" t="shared" si="9"/>
        <v>10000</v>
      </c>
      <c r="AC34" s="211">
        <f ca="1" t="shared" si="10"/>
        <v>300</v>
      </c>
      <c r="AD34" s="211" cm="1">
        <f ca="1" t="array" ref="AD34">IFERROR(_xlfn.XLOOKUP(B34,INDIRECT("'"&amp;$K$47&amp;"'!B:B"),INDIRECT("'"&amp;$K$47&amp;"'!AD:AD"),0),0)</f>
        <v>0</v>
      </c>
      <c r="AE34" s="211">
        <f ca="1" t="shared" si="11"/>
        <v>300</v>
      </c>
      <c r="AF34" s="208">
        <f ca="1" t="shared" si="12"/>
        <v>9700</v>
      </c>
    </row>
    <row r="35" s="194" customFormat="1" ht="30" customHeight="1" spans="1:32">
      <c r="A35" s="205">
        <f t="shared" si="0"/>
        <v>33</v>
      </c>
      <c r="B35" s="206" t="str">
        <v>一百五十四</v>
      </c>
      <c r="C35" s="207" cm="1">
        <f ca="1" t="array" ref="C35">_xlfn.XLOOKUP(B35,INDIRECT("'"&amp;$A$1&amp;"'!B:B"),INDIRECT("'"&amp;$A$1&amp;"'!D:D"),"人员不存在",0,1)</f>
        <v>46090</v>
      </c>
      <c r="D35" s="208" t="str" cm="1">
        <f ca="1" t="array" ref="D35">_xlfn.XLOOKUP(B35,INDIRECT("'"&amp;$A$1&amp;"'!B:B"),INDIRECT("'"&amp;$A$1&amp;"'!G:G"),"人员不存在",0,1)</f>
        <v>120元/天</v>
      </c>
      <c r="E35" s="208">
        <f ca="1" t="shared" si="1"/>
        <v>0</v>
      </c>
      <c r="F35" s="208" cm="1">
        <f ca="1" t="array" ref="F35">_xlfn.XLOOKUP(B35,INDIRECT("'"&amp;$A$1&amp;"'!B:B"),INDIRECT("'"&amp;$A$1&amp;"'!Q:Q"),"人员不存在",0,1)</f>
        <v>960</v>
      </c>
      <c r="G35" s="208" cm="1">
        <f ca="1" t="array" ref="G35">SUMIF(INDIRECT("'"&amp;$G$47&amp;"'!C5:C"&amp;IFERROR(MATCH(TRUE,ISBLANK(INDIRECT("'"&amp;$G$47&amp;"'!C5:C500")),0)+4,500)),B35,INDIRECT("'"&amp;$G$47&amp;"'!K5:K"&amp;IFERROR(MATCH(TRUE,ISBLANK(INDIRECT("'"&amp;$G$47&amp;"'!C5:C500")),0)+4,500)))</f>
        <v>0</v>
      </c>
      <c r="H35" s="208" cm="1">
        <f ca="1" t="array" ref="H35">SUMIF(INDIRECT("'"&amp;$G$47&amp;"'!C5:C"&amp;IFERROR(MATCH(TRUE,ISBLANK(INDIRECT("'"&amp;$G$47&amp;"'!C5:C500")),0)+4,500)),B35,INDIRECT("'"&amp;$G$47&amp;"'!L5:L"&amp;IFERROR(MATCH(TRUE,ISBLANK(INDIRECT("'"&amp;$G$47&amp;"'!C5:C500")),0)+4,500)))</f>
        <v>0</v>
      </c>
      <c r="I35" s="208" cm="1">
        <f ca="1" t="array" ref="I35">SUMIF(INDIRECT("'"&amp;$G$47&amp;"'!C5:C"&amp;IFERROR(MATCH(TRUE,ISBLANK(INDIRECT("'"&amp;$G$47&amp;"'!C5:C500")),0)+4,500)),B35,INDIRECT("'"&amp;$G$47&amp;"'!M5:M"&amp;IFERROR(MATCH(TRUE,ISBLANK(INDIRECT("'"&amp;$G$47&amp;"'!C5:C500")),0)+4,500)))</f>
        <v>0</v>
      </c>
      <c r="J35" s="208" cm="1">
        <f ca="1" t="array" ref="J35">SUMIF(INDIRECT("'"&amp;$G$47&amp;"'!C5:C"&amp;IFERROR(MATCH(TRUE,ISBLANK(INDIRECT("'"&amp;$G$47&amp;"'!C5:C500")),0)+4,500)),B35,INDIRECT("'"&amp;$G$47&amp;"'!N5:N"&amp;IFERROR(MATCH(TRUE,ISBLANK(INDIRECT("'"&amp;$G$47&amp;"'!C5:C500")),0)+4,500)))</f>
        <v>0</v>
      </c>
      <c r="K35" s="208">
        <f ca="1" t="shared" si="2"/>
        <v>0</v>
      </c>
      <c r="L35" s="208" cm="1">
        <f ca="1" t="array" ref="L35">IFERROR(_xlfn.XLOOKUP(B35,INDIRECT("'"&amp;$I$47&amp;"'!B:B"),INDIRECT("'"&amp;$I$47&amp;"'!E:E"),0),0)</f>
        <v>0</v>
      </c>
      <c r="M35" s="208">
        <f ca="1" t="shared" si="3"/>
        <v>0</v>
      </c>
      <c r="N35" s="208" cm="1">
        <f ca="1" t="array" ref="N35">IFERROR(_xlfn.XLOOKUP(B35,INDIRECT("'"&amp;$M$47&amp;"'!B:B"),INDIRECT("'"&amp;$M$47&amp;"'!AC:AC"),0),0)</f>
        <v>0</v>
      </c>
      <c r="O35" s="208" cm="1">
        <f ca="1" t="array" ref="O35">IFERROR(_xlfn.XLOOKUP(B35,INDIRECT("'"&amp;$M$47&amp;"'!B:B"),INDIRECT("'"&amp;$M$47&amp;"'!AG:AG"),0),0)</f>
        <v>0</v>
      </c>
      <c r="P35" s="208" cm="1">
        <f ca="1" t="array" ref="P35">IFERROR(_xlfn.XLOOKUP(B35,INDIRECT("'"&amp;$M$47&amp;"'!B:B"),INDIRECT("'"&amp;$M$47&amp;"'!AB:AB"),0),0)</f>
        <v>0</v>
      </c>
      <c r="Q35" s="208" cm="1">
        <f ca="1" t="array" ref="Q35">IFERROR(_xlfn.XLOOKUP(B35,INDIRECT("'"&amp;$M$47&amp;"'!B:B"),INDIRECT("'"&amp;$M$47&amp;"'!AD:AD"),0),0)</f>
        <v>0</v>
      </c>
      <c r="R35" s="208" cm="1">
        <f ca="1" t="array" ref="R35">IFERROR(_xlfn.XLOOKUP(B35,INDIRECT("'"&amp;$M$47&amp;"'!B:B"),INDIRECT("'"&amp;$M$47&amp;"'!AE:AE"),0),0)</f>
        <v>0</v>
      </c>
      <c r="S35" s="208" cm="1">
        <f ca="1" t="array" ref="S35">IFERROR(_xlfn.XLOOKUP(B35,INDIRECT("'"&amp;$M$47&amp;"'!B:B"),INDIRECT("'"&amp;$M$47&amp;"'!AF:AF"),0),0)</f>
        <v>0</v>
      </c>
      <c r="T35" s="208">
        <f ca="1" t="shared" si="4"/>
        <v>0</v>
      </c>
      <c r="U35" s="208">
        <f ca="1" t="shared" si="5"/>
        <v>0</v>
      </c>
      <c r="V35" s="209" cm="1">
        <f ca="1" t="array" ref="V35">IFERROR(_xlfn.XLOOKUP(B35,INDIRECT("'"&amp;$K$47&amp;"'!B:B"),INDIRECT("'"&amp;$K$47&amp;"'!Y:Y"),0),0)</f>
        <v>0</v>
      </c>
      <c r="W35" s="209">
        <f ca="1" t="shared" si="6"/>
        <v>0</v>
      </c>
      <c r="X35" s="209" cm="1">
        <f ca="1" t="array" ref="X35">IFERROR(_xlfn.XLOOKUP(B35,INDIRECT("'"&amp;$K$47&amp;"'!B:B"),INDIRECT("'"&amp;$K$47&amp;"'!Z:Z"),0),0)</f>
        <v>0</v>
      </c>
      <c r="Y35" s="209">
        <f ca="1" t="shared" si="7"/>
        <v>960</v>
      </c>
      <c r="Z35" s="265" cm="1">
        <f ca="1" t="array" ref="Z35">IFERROR(_xlfn.LET(_xlpm.v,_xlfn.XLOOKUP(B35,INDIRECT("'"&amp;$K$47&amp;"'!B:B"),INDIRECT("'"&amp;$K$47&amp;"'!AA:AA"),0),IF(_xlpm.v=60000,60000,_xlpm.v+5000)),0)</f>
        <v>0</v>
      </c>
      <c r="AA35" s="208">
        <f ca="1" t="shared" si="8"/>
        <v>960</v>
      </c>
      <c r="AB35" s="210">
        <f ca="1" t="shared" si="9"/>
        <v>960</v>
      </c>
      <c r="AC35" s="211">
        <f ca="1" t="shared" si="10"/>
        <v>28.8</v>
      </c>
      <c r="AD35" s="211" cm="1">
        <f ca="1" t="array" ref="AD35">IFERROR(_xlfn.XLOOKUP(B35,INDIRECT("'"&amp;$K$47&amp;"'!B:B"),INDIRECT("'"&amp;$K$47&amp;"'!AD:AD"),0),0)</f>
        <v>0</v>
      </c>
      <c r="AE35" s="211">
        <f ca="1" t="shared" si="11"/>
        <v>28.8</v>
      </c>
      <c r="AF35" s="208">
        <f ca="1" t="shared" si="12"/>
        <v>931.2</v>
      </c>
    </row>
    <row r="36" ht="30" customHeight="1" spans="1:32">
      <c r="A36" s="205">
        <f t="shared" si="0"/>
        <v>34</v>
      </c>
      <c r="B36" s="206" t="str">
        <v>一百五十七</v>
      </c>
      <c r="C36" s="207" cm="1">
        <f ca="1" t="array" ref="C36">_xlfn.XLOOKUP(B36,INDIRECT("'"&amp;$A$1&amp;"'!B:B"),INDIRECT("'"&amp;$A$1&amp;"'!D:D"),"人员不存在",0,1)</f>
        <v>46097</v>
      </c>
      <c r="D36" s="208" cm="1">
        <f ca="1" t="array" ref="D36">_xlfn.XLOOKUP(B36,INDIRECT("'"&amp;$A$1&amp;"'!B:B"),INDIRECT("'"&amp;$A$1&amp;"'!G:G"),"人员不存在",0,1)</f>
        <v>10000</v>
      </c>
      <c r="E36" s="208">
        <f ca="1" t="shared" si="1"/>
        <v>0.367816</v>
      </c>
      <c r="F36" s="208" cm="1">
        <f ca="1" t="array" ref="F36">_xlfn.XLOOKUP(B36,INDIRECT("'"&amp;$A$1&amp;"'!B:B"),INDIRECT("'"&amp;$A$1&amp;"'!Q:Q"),"人员不存在",0,1)</f>
        <v>3678.16</v>
      </c>
      <c r="G36" s="208" cm="1">
        <f ca="1" t="array" ref="G36">SUMIF(INDIRECT("'"&amp;$G$47&amp;"'!C5:C"&amp;IFERROR(MATCH(TRUE,ISBLANK(INDIRECT("'"&amp;$G$47&amp;"'!C5:C500")),0)+4,500)),B36,INDIRECT("'"&amp;$G$47&amp;"'!K5:K"&amp;IFERROR(MATCH(TRUE,ISBLANK(INDIRECT("'"&amp;$G$47&amp;"'!C5:C500")),0)+4,500)))</f>
        <v>0</v>
      </c>
      <c r="H36" s="208" cm="1">
        <f ca="1" t="array" ref="H36">SUMIF(INDIRECT("'"&amp;$G$47&amp;"'!C5:C"&amp;IFERROR(MATCH(TRUE,ISBLANK(INDIRECT("'"&amp;$G$47&amp;"'!C5:C500")),0)+4,500)),B36,INDIRECT("'"&amp;$G$47&amp;"'!L5:L"&amp;IFERROR(MATCH(TRUE,ISBLANK(INDIRECT("'"&amp;$G$47&amp;"'!C5:C500")),0)+4,500)))</f>
        <v>0</v>
      </c>
      <c r="I36" s="208" cm="1">
        <f ca="1" t="array" ref="I36">SUMIF(INDIRECT("'"&amp;$G$47&amp;"'!C5:C"&amp;IFERROR(MATCH(TRUE,ISBLANK(INDIRECT("'"&amp;$G$47&amp;"'!C5:C500")),0)+4,500)),B36,INDIRECT("'"&amp;$G$47&amp;"'!M5:M"&amp;IFERROR(MATCH(TRUE,ISBLANK(INDIRECT("'"&amp;$G$47&amp;"'!C5:C500")),0)+4,500)))</f>
        <v>0</v>
      </c>
      <c r="J36" s="208" cm="1">
        <f ca="1" t="array" ref="J36">SUMIF(INDIRECT("'"&amp;$G$47&amp;"'!C5:C"&amp;IFERROR(MATCH(TRUE,ISBLANK(INDIRECT("'"&amp;$G$47&amp;"'!C5:C500")),0)+4,500)),B36,INDIRECT("'"&amp;$G$47&amp;"'!N5:N"&amp;IFERROR(MATCH(TRUE,ISBLANK(INDIRECT("'"&amp;$G$47&amp;"'!C5:C500")),0)+4,500)))</f>
        <v>0</v>
      </c>
      <c r="K36" s="208">
        <f ca="1" t="shared" si="2"/>
        <v>0</v>
      </c>
      <c r="L36" s="208" cm="1">
        <f ca="1" t="array" ref="L36">IFERROR(_xlfn.XLOOKUP(B36,INDIRECT("'"&amp;$I$47&amp;"'!B:B"),INDIRECT("'"&amp;$I$47&amp;"'!E:E"),0),0)</f>
        <v>0</v>
      </c>
      <c r="M36" s="208">
        <f ca="1" t="shared" si="3"/>
        <v>0</v>
      </c>
      <c r="N36" s="208" cm="1">
        <f ca="1" t="array" ref="N36">IFERROR(_xlfn.XLOOKUP(B36,INDIRECT("'"&amp;$M$47&amp;"'!B:B"),INDIRECT("'"&amp;$M$47&amp;"'!AC:AC"),0),0)</f>
        <v>0</v>
      </c>
      <c r="O36" s="208" cm="1">
        <f ca="1" t="array" ref="O36">IFERROR(_xlfn.XLOOKUP(B36,INDIRECT("'"&amp;$M$47&amp;"'!B:B"),INDIRECT("'"&amp;$M$47&amp;"'!AG:AG"),0),0)</f>
        <v>0</v>
      </c>
      <c r="P36" s="208" cm="1">
        <f ca="1" t="array" ref="P36">IFERROR(_xlfn.XLOOKUP(B36,INDIRECT("'"&amp;$M$47&amp;"'!B:B"),INDIRECT("'"&amp;$M$47&amp;"'!AB:AB"),0),0)</f>
        <v>0</v>
      </c>
      <c r="Q36" s="208" cm="1">
        <f ca="1" t="array" ref="Q36">IFERROR(_xlfn.XLOOKUP(B36,INDIRECT("'"&amp;$M$47&amp;"'!B:B"),INDIRECT("'"&amp;$M$47&amp;"'!AD:AD"),0),0)</f>
        <v>0</v>
      </c>
      <c r="R36" s="208" cm="1">
        <f ca="1" t="array" ref="R36">IFERROR(_xlfn.XLOOKUP(B36,INDIRECT("'"&amp;$M$47&amp;"'!B:B"),INDIRECT("'"&amp;$M$47&amp;"'!AE:AE"),0),0)</f>
        <v>0</v>
      </c>
      <c r="S36" s="208" cm="1">
        <f ca="1" t="array" ref="S36">IFERROR(_xlfn.XLOOKUP(B36,INDIRECT("'"&amp;$M$47&amp;"'!B:B"),INDIRECT("'"&amp;$M$47&amp;"'!AF:AF"),0),0)</f>
        <v>0</v>
      </c>
      <c r="T36" s="208">
        <f ca="1" t="shared" si="4"/>
        <v>0</v>
      </c>
      <c r="U36" s="208">
        <f ca="1" t="shared" si="5"/>
        <v>0</v>
      </c>
      <c r="V36" s="209" cm="1">
        <f ca="1" t="array" ref="V36">IFERROR(_xlfn.XLOOKUP(B36,INDIRECT("'"&amp;$K$47&amp;"'!B:B"),INDIRECT("'"&amp;$K$47&amp;"'!Y:Y"),0),0)</f>
        <v>0</v>
      </c>
      <c r="W36" s="209">
        <f ca="1" t="shared" si="6"/>
        <v>0</v>
      </c>
      <c r="X36" s="209" cm="1">
        <f ca="1" t="array" ref="X36">IFERROR(_xlfn.XLOOKUP(B36,INDIRECT("'"&amp;$K$47&amp;"'!B:B"),INDIRECT("'"&amp;$K$47&amp;"'!Z:Z"),0),0)</f>
        <v>0</v>
      </c>
      <c r="Y36" s="209">
        <f ca="1" t="shared" si="7"/>
        <v>3678.16</v>
      </c>
      <c r="Z36" s="265" cm="1">
        <f ca="1" t="array" ref="Z36">IFERROR(_xlfn.LET(_xlpm.v,_xlfn.XLOOKUP(B36,INDIRECT("'"&amp;$K$47&amp;"'!B:B"),INDIRECT("'"&amp;$K$47&amp;"'!AA:AA"),0),IF(_xlpm.v=60000,60000,_xlpm.v+5000)),0)</f>
        <v>0</v>
      </c>
      <c r="AA36" s="208">
        <f ca="1" t="shared" si="8"/>
        <v>3678.16</v>
      </c>
      <c r="AB36" s="210">
        <f ca="1" t="shared" si="9"/>
        <v>3678.16</v>
      </c>
      <c r="AC36" s="211">
        <f ca="1" t="shared" si="10"/>
        <v>110.34</v>
      </c>
      <c r="AD36" s="211" cm="1">
        <f ca="1" t="array" ref="AD36">IFERROR(_xlfn.XLOOKUP(B36,INDIRECT("'"&amp;$K$47&amp;"'!B:B"),INDIRECT("'"&amp;$K$47&amp;"'!AD:AD"),0),0)</f>
        <v>0</v>
      </c>
      <c r="AE36" s="211">
        <f ca="1" t="shared" si="11"/>
        <v>110.34</v>
      </c>
      <c r="AF36" s="208">
        <f ca="1" t="shared" si="12"/>
        <v>3567.82</v>
      </c>
    </row>
    <row r="37" s="194" customFormat="1" ht="30" customHeight="1" spans="1:32">
      <c r="A37" s="205">
        <f t="shared" si="0"/>
        <v>35</v>
      </c>
      <c r="B37" s="206" t="str">
        <v>一百五十八</v>
      </c>
      <c r="C37" s="207" cm="1">
        <f ca="1" t="array" ref="C37">_xlfn.XLOOKUP(B37,INDIRECT("'"&amp;$A$1&amp;"'!B:B"),INDIRECT("'"&amp;$A$1&amp;"'!D:D"),"人员不存在",0,1)</f>
        <v>46097</v>
      </c>
      <c r="D37" s="208" t="str" cm="1">
        <f ca="1" t="array" ref="D37">_xlfn.XLOOKUP(B37,INDIRECT("'"&amp;$A$1&amp;"'!B:B"),INDIRECT("'"&amp;$A$1&amp;"'!G:G"),"人员不存在",0,1)</f>
        <v>120元/天</v>
      </c>
      <c r="E37" s="208">
        <f ca="1" t="shared" si="1"/>
        <v>0</v>
      </c>
      <c r="F37" s="208" cm="1">
        <f ca="1" t="array" ref="F37">_xlfn.XLOOKUP(B37,INDIRECT("'"&amp;$A$1&amp;"'!B:B"),INDIRECT("'"&amp;$A$1&amp;"'!Q:Q"),"人员不存在",0,1)</f>
        <v>2160</v>
      </c>
      <c r="G37" s="208" cm="1">
        <f ca="1" t="array" ref="G37">SUMIF(INDIRECT("'"&amp;$G$47&amp;"'!C5:C"&amp;IFERROR(MATCH(TRUE,ISBLANK(INDIRECT("'"&amp;$G$47&amp;"'!C5:C500")),0)+4,500)),B37,INDIRECT("'"&amp;$G$47&amp;"'!K5:K"&amp;IFERROR(MATCH(TRUE,ISBLANK(INDIRECT("'"&amp;$G$47&amp;"'!C5:C500")),0)+4,500)))*2</f>
        <v>0</v>
      </c>
      <c r="H37" s="208" cm="1">
        <f ca="1" t="array" ref="H37">SUMIF(INDIRECT("'"&amp;$G$47&amp;"'!C5:C"&amp;IFERROR(MATCH(TRUE,ISBLANK(INDIRECT("'"&amp;$G$47&amp;"'!C5:C500")),0)+4,500)),B37,INDIRECT("'"&amp;$G$47&amp;"'!L5:L"&amp;IFERROR(MATCH(TRUE,ISBLANK(INDIRECT("'"&amp;$G$47&amp;"'!C5:C500")),0)+4,500)))*2</f>
        <v>0</v>
      </c>
      <c r="I37" s="208" cm="1">
        <f ca="1" t="array" ref="I37">SUMIF(INDIRECT("'"&amp;$G$47&amp;"'!C5:C"&amp;IFERROR(MATCH(TRUE,ISBLANK(INDIRECT("'"&amp;$G$47&amp;"'!C5:C500")),0)+4,500)),B37,INDIRECT("'"&amp;$G$47&amp;"'!M5:M"&amp;IFERROR(MATCH(TRUE,ISBLANK(INDIRECT("'"&amp;$G$47&amp;"'!C5:C500")),0)+4,500)))*2</f>
        <v>0</v>
      </c>
      <c r="J37" s="208" cm="1">
        <f ca="1" t="array" ref="J37">SUMIF(INDIRECT("'"&amp;$G$47&amp;"'!C5:C"&amp;IFERROR(MATCH(TRUE,ISBLANK(INDIRECT("'"&amp;$G$47&amp;"'!C5:C500")),0)+4,500)),B37,INDIRECT("'"&amp;$G$47&amp;"'!N5:N"&amp;IFERROR(MATCH(TRUE,ISBLANK(INDIRECT("'"&amp;$G$47&amp;"'!C5:C500")),0)+4,500)))*2</f>
        <v>0</v>
      </c>
      <c r="K37" s="208">
        <f ca="1" t="shared" si="2"/>
        <v>0</v>
      </c>
      <c r="L37" s="208" cm="1">
        <f ca="1" t="array" ref="L37">IFERROR(_xlfn.XLOOKUP(B37,INDIRECT("'"&amp;$I$47&amp;"'!B:B"),INDIRECT("'"&amp;$I$47&amp;"'!E:E"),0),0)</f>
        <v>0</v>
      </c>
      <c r="M37" s="208">
        <f ca="1" t="shared" si="3"/>
        <v>0</v>
      </c>
      <c r="N37" s="208" cm="1">
        <f ca="1" t="array" ref="N37">IFERROR(_xlfn.XLOOKUP(B37,INDIRECT("'"&amp;$M$47&amp;"'!B:B"),INDIRECT("'"&amp;$M$47&amp;"'!AC:AC"),0),0)</f>
        <v>0</v>
      </c>
      <c r="O37" s="208" cm="1">
        <f ca="1" t="array" ref="O37">IFERROR(_xlfn.XLOOKUP(B37,INDIRECT("'"&amp;$M$47&amp;"'!B:B"),INDIRECT("'"&amp;$M$47&amp;"'!AG:AG"),0),0)</f>
        <v>0</v>
      </c>
      <c r="P37" s="208" cm="1">
        <f ca="1" t="array" ref="P37">IFERROR(_xlfn.XLOOKUP(B37,INDIRECT("'"&amp;$M$47&amp;"'!B:B"),INDIRECT("'"&amp;$M$47&amp;"'!AB:AB"),0),0)</f>
        <v>0</v>
      </c>
      <c r="Q37" s="208" cm="1">
        <f ca="1" t="array" ref="Q37">IFERROR(_xlfn.XLOOKUP(B37,INDIRECT("'"&amp;$M$47&amp;"'!B:B"),INDIRECT("'"&amp;$M$47&amp;"'!AD:AD"),0),0)</f>
        <v>0</v>
      </c>
      <c r="R37" s="208" cm="1">
        <f ca="1" t="array" ref="R37">IFERROR(_xlfn.XLOOKUP(B37,INDIRECT("'"&amp;$M$47&amp;"'!B:B"),INDIRECT("'"&amp;$M$47&amp;"'!AE:AE"),0),0)</f>
        <v>0</v>
      </c>
      <c r="S37" s="208" cm="1">
        <f ca="1" t="array" ref="S37">IFERROR(_xlfn.XLOOKUP(B37,INDIRECT("'"&amp;$M$47&amp;"'!B:B"),INDIRECT("'"&amp;$M$47&amp;"'!AF:AF"),0),0)</f>
        <v>0</v>
      </c>
      <c r="T37" s="208">
        <f ca="1" t="shared" si="4"/>
        <v>0</v>
      </c>
      <c r="U37" s="208">
        <f ca="1" t="shared" si="5"/>
        <v>0</v>
      </c>
      <c r="V37" s="209" cm="1">
        <f ca="1" t="array" ref="V37">IFERROR(_xlfn.XLOOKUP(B37,INDIRECT("'"&amp;$K$47&amp;"'!B:B"),INDIRECT("'"&amp;$K$47&amp;"'!Y:Y"),0),0)</f>
        <v>0</v>
      </c>
      <c r="W37" s="209">
        <f ca="1" t="shared" si="6"/>
        <v>0</v>
      </c>
      <c r="X37" s="209" cm="1">
        <f ca="1" t="array" ref="X37">IFERROR(_xlfn.XLOOKUP(B37,INDIRECT("'"&amp;$K$47&amp;"'!B:B"),INDIRECT("'"&amp;$K$47&amp;"'!Z:Z"),0),0)</f>
        <v>0</v>
      </c>
      <c r="Y37" s="209">
        <f ca="1" t="shared" si="7"/>
        <v>2160</v>
      </c>
      <c r="Z37" s="265" cm="1">
        <f ca="1" t="array" ref="Z37">IFERROR(_xlfn.LET(_xlpm.v,_xlfn.XLOOKUP(B37,INDIRECT("'"&amp;$K$47&amp;"'!B:B"),INDIRECT("'"&amp;$K$47&amp;"'!AA:AA"),0),IF(_xlpm.v=60000,60000,_xlpm.v+5000)),0)</f>
        <v>0</v>
      </c>
      <c r="AA37" s="208">
        <f ca="1" t="shared" si="8"/>
        <v>2160</v>
      </c>
      <c r="AB37" s="210">
        <f ca="1" t="shared" si="9"/>
        <v>2160</v>
      </c>
      <c r="AC37" s="211">
        <f ca="1" t="shared" si="10"/>
        <v>64.8</v>
      </c>
      <c r="AD37" s="211" cm="1">
        <f ca="1" t="array" ref="AD37">IFERROR(_xlfn.XLOOKUP(B37,INDIRECT("'"&amp;$K$47&amp;"'!B:B"),INDIRECT("'"&amp;$K$47&amp;"'!AD:AD"),0),0)</f>
        <v>0</v>
      </c>
      <c r="AE37" s="211">
        <f ca="1" t="shared" si="11"/>
        <v>64.8</v>
      </c>
      <c r="AF37" s="208">
        <f ca="1" t="shared" si="12"/>
        <v>2095.2</v>
      </c>
    </row>
    <row r="38" s="194" customFormat="1" ht="30" customHeight="1" spans="1:32">
      <c r="A38" s="205">
        <f t="shared" si="0"/>
        <v>36</v>
      </c>
      <c r="B38" s="206" t="str">
        <v>一百六十九</v>
      </c>
      <c r="C38" s="207" cm="1">
        <f ca="1" t="array" ref="C38">_xlfn.XLOOKUP(B38,INDIRECT("'"&amp;$A$1&amp;"'!B:B"),INDIRECT("'"&amp;$A$1&amp;"'!D:D"),"人员不存在",0,1)</f>
        <v>46119</v>
      </c>
      <c r="D38" s="208" cm="1">
        <f ca="1" t="array" ref="D38">_xlfn.XLOOKUP(B38,INDIRECT("'"&amp;$A$1&amp;"'!B:B"),INDIRECT("'"&amp;$A$1&amp;"'!G:G"),"人员不存在",0,1)</f>
        <v>10000</v>
      </c>
      <c r="E38" s="208">
        <f ca="1" t="shared" si="1"/>
        <v>0.827586</v>
      </c>
      <c r="F38" s="208" cm="1">
        <f ca="1" t="array" ref="F38">_xlfn.XLOOKUP(B38,INDIRECT("'"&amp;$A$1&amp;"'!B:B"),INDIRECT("'"&amp;$A$1&amp;"'!Q:Q"),"人员不存在",0,1)</f>
        <v>8275.86</v>
      </c>
      <c r="G38" s="208" cm="1">
        <f ca="1" t="array" ref="G38">SUMIF(INDIRECT("'"&amp;$G$47&amp;"'!C5:C"&amp;IFERROR(MATCH(TRUE,ISBLANK(INDIRECT("'"&amp;$G$47&amp;"'!C5:C500")),0)+4,500)),B38,INDIRECT("'"&amp;$G$47&amp;"'!K5:K"&amp;IFERROR(MATCH(TRUE,ISBLANK(INDIRECT("'"&amp;$G$47&amp;"'!C5:C500")),0)+4,500)))</f>
        <v>0</v>
      </c>
      <c r="H38" s="208" cm="1">
        <f ca="1" t="array" ref="H38">SUMIF(INDIRECT("'"&amp;$G$47&amp;"'!C5:C"&amp;IFERROR(MATCH(TRUE,ISBLANK(INDIRECT("'"&amp;$G$47&amp;"'!C5:C500")),0)+4,500)),B38,INDIRECT("'"&amp;$G$47&amp;"'!L5:L"&amp;IFERROR(MATCH(TRUE,ISBLANK(INDIRECT("'"&amp;$G$47&amp;"'!C5:C500")),0)+4,500)))</f>
        <v>0</v>
      </c>
      <c r="I38" s="208" cm="1">
        <f ca="1" t="array" ref="I38">SUMIF(INDIRECT("'"&amp;$G$47&amp;"'!C5:C"&amp;IFERROR(MATCH(TRUE,ISBLANK(INDIRECT("'"&amp;$G$47&amp;"'!C5:C500")),0)+4,500)),B38,INDIRECT("'"&amp;$G$47&amp;"'!M5:M"&amp;IFERROR(MATCH(TRUE,ISBLANK(INDIRECT("'"&amp;$G$47&amp;"'!C5:C500")),0)+4,500)))</f>
        <v>0</v>
      </c>
      <c r="J38" s="208" cm="1">
        <f ca="1" t="array" ref="J38">SUMIF(INDIRECT("'"&amp;$G$47&amp;"'!C5:C"&amp;IFERROR(MATCH(TRUE,ISBLANK(INDIRECT("'"&amp;$G$47&amp;"'!C5:C500")),0)+4,500)),B38,INDIRECT("'"&amp;$G$47&amp;"'!N5:N"&amp;IFERROR(MATCH(TRUE,ISBLANK(INDIRECT("'"&amp;$G$47&amp;"'!C5:C500")),0)+4,500)))</f>
        <v>0</v>
      </c>
      <c r="K38" s="208">
        <f ca="1" t="shared" si="2"/>
        <v>0</v>
      </c>
      <c r="L38" s="208" cm="1">
        <f ca="1" t="array" ref="L38">IFERROR(_xlfn.XLOOKUP(B38,INDIRECT("'"&amp;$I$47&amp;"'!B:B"),INDIRECT("'"&amp;$I$47&amp;"'!E:E"),0),0)</f>
        <v>0</v>
      </c>
      <c r="M38" s="208">
        <f ca="1" t="shared" si="3"/>
        <v>0</v>
      </c>
      <c r="N38" s="208" cm="1">
        <f ca="1" t="array" ref="N38">IFERROR(_xlfn.XLOOKUP(B38,INDIRECT("'"&amp;$M$47&amp;"'!B:B"),INDIRECT("'"&amp;$M$47&amp;"'!AC:AC"),0),0)</f>
        <v>0</v>
      </c>
      <c r="O38" s="208" cm="1">
        <f ca="1" t="array" ref="O38">IFERROR(_xlfn.XLOOKUP(B38,INDIRECT("'"&amp;$M$47&amp;"'!B:B"),INDIRECT("'"&amp;$M$47&amp;"'!AG:AG"),0),0)</f>
        <v>0</v>
      </c>
      <c r="P38" s="208" cm="1">
        <f ca="1" t="array" ref="P38">IFERROR(_xlfn.XLOOKUP(B38,INDIRECT("'"&amp;$M$47&amp;"'!B:B"),INDIRECT("'"&amp;$M$47&amp;"'!AB:AB"),0),0)</f>
        <v>0</v>
      </c>
      <c r="Q38" s="208" cm="1">
        <f ca="1" t="array" ref="Q38">IFERROR(_xlfn.XLOOKUP(B38,INDIRECT("'"&amp;$M$47&amp;"'!B:B"),INDIRECT("'"&amp;$M$47&amp;"'!AD:AD"),0),0)</f>
        <v>0</v>
      </c>
      <c r="R38" s="208" cm="1">
        <f ca="1" t="array" ref="R38">IFERROR(_xlfn.XLOOKUP(B38,INDIRECT("'"&amp;$M$47&amp;"'!B:B"),INDIRECT("'"&amp;$M$47&amp;"'!AE:AE"),0),0)</f>
        <v>0</v>
      </c>
      <c r="S38" s="208" cm="1">
        <f ca="1" t="array" ref="S38">IFERROR(_xlfn.XLOOKUP(B38,INDIRECT("'"&amp;$M$47&amp;"'!B:B"),INDIRECT("'"&amp;$M$47&amp;"'!AF:AF"),0),0)</f>
        <v>0</v>
      </c>
      <c r="T38" s="208">
        <f ca="1" t="shared" si="4"/>
        <v>0</v>
      </c>
      <c r="U38" s="208">
        <f ca="1" t="shared" si="5"/>
        <v>0</v>
      </c>
      <c r="V38" s="209" cm="1">
        <f ca="1" t="array" ref="V38">IFERROR(_xlfn.XLOOKUP(B38,INDIRECT("'"&amp;$K$47&amp;"'!B:B"),INDIRECT("'"&amp;$K$47&amp;"'!Y:Y"),0),0)</f>
        <v>0</v>
      </c>
      <c r="W38" s="209">
        <f ca="1" t="shared" si="6"/>
        <v>0</v>
      </c>
      <c r="X38" s="209" cm="1">
        <f ca="1" t="array" ref="X38">IFERROR(_xlfn.XLOOKUP(B38,INDIRECT("'"&amp;$K$47&amp;"'!B:B"),INDIRECT("'"&amp;$K$47&amp;"'!Z:Z"),0),0)</f>
        <v>0</v>
      </c>
      <c r="Y38" s="209">
        <f ca="1" t="shared" si="7"/>
        <v>8275.86</v>
      </c>
      <c r="Z38" s="265" cm="1">
        <f ca="1" t="array" ref="Z38">IFERROR(_xlfn.LET(_xlpm.v,_xlfn.XLOOKUP(B38,INDIRECT("'"&amp;$K$47&amp;"'!B:B"),INDIRECT("'"&amp;$K$47&amp;"'!AA:AA"),0),IF(_xlpm.v=60000,60000,_xlpm.v+5000)),0)</f>
        <v>0</v>
      </c>
      <c r="AA38" s="208">
        <f ca="1" t="shared" si="8"/>
        <v>8275.86</v>
      </c>
      <c r="AB38" s="210">
        <f ca="1" t="shared" si="9"/>
        <v>8275.86</v>
      </c>
      <c r="AC38" s="211">
        <f ca="1" t="shared" si="10"/>
        <v>248.28</v>
      </c>
      <c r="AD38" s="211" cm="1">
        <f ca="1" t="array" ref="AD38">IFERROR(_xlfn.XLOOKUP(B38,INDIRECT("'"&amp;$K$47&amp;"'!B:B"),INDIRECT("'"&amp;$K$47&amp;"'!AD:AD"),0),0)</f>
        <v>0</v>
      </c>
      <c r="AE38" s="211">
        <f ca="1" t="shared" si="11"/>
        <v>248.28</v>
      </c>
      <c r="AF38" s="208">
        <f ca="1" t="shared" si="12"/>
        <v>8027.58</v>
      </c>
    </row>
    <row r="39" s="194" customFormat="1" ht="30" customHeight="1" spans="1:32">
      <c r="A39" s="205">
        <f t="shared" si="0"/>
        <v>37</v>
      </c>
      <c r="B39" s="206" t="str">
        <v>一百七十三</v>
      </c>
      <c r="C39" s="207" cm="1">
        <f ca="1" t="array" ref="C39">_xlfn.XLOOKUP(B39,INDIRECT("'"&amp;$A$1&amp;"'!B:B"),INDIRECT("'"&amp;$A$1&amp;"'!D:D"),"人员不存在",0,1)</f>
        <v>46132</v>
      </c>
      <c r="D39" s="208" cm="1">
        <f ca="1" t="array" ref="D39">_xlfn.XLOOKUP(B39,INDIRECT("'"&amp;$A$1&amp;"'!B:B"),INDIRECT("'"&amp;$A$1&amp;"'!G:G"),"人员不存在",0,1)</f>
        <v>10000</v>
      </c>
      <c r="E39" s="208">
        <f ca="1" t="shared" si="1"/>
        <v>0.413793</v>
      </c>
      <c r="F39" s="208" cm="1">
        <f ca="1" t="array" ref="F39">_xlfn.XLOOKUP(B39,INDIRECT("'"&amp;$A$1&amp;"'!B:B"),INDIRECT("'"&amp;$A$1&amp;"'!Q:Q"),"人员不存在",0,1)</f>
        <v>4137.93</v>
      </c>
      <c r="G39" s="208" cm="1">
        <f ca="1" t="array" ref="G39">SUMIF(INDIRECT("'"&amp;$G$47&amp;"'!C5:C"&amp;IFERROR(MATCH(TRUE,ISBLANK(INDIRECT("'"&amp;$G$47&amp;"'!C5:C500")),0)+4,500)),B39,INDIRECT("'"&amp;$G$47&amp;"'!K5:K"&amp;IFERROR(MATCH(TRUE,ISBLANK(INDIRECT("'"&amp;$G$47&amp;"'!C5:C500")),0)+4,500)))</f>
        <v>0</v>
      </c>
      <c r="H39" s="208" cm="1">
        <f ca="1" t="array" ref="H39">SUMIF(INDIRECT("'"&amp;$G$47&amp;"'!C5:C"&amp;IFERROR(MATCH(TRUE,ISBLANK(INDIRECT("'"&amp;$G$47&amp;"'!C5:C500")),0)+4,500)),B39,INDIRECT("'"&amp;$G$47&amp;"'!L5:L"&amp;IFERROR(MATCH(TRUE,ISBLANK(INDIRECT("'"&amp;$G$47&amp;"'!C5:C500")),0)+4,500)))</f>
        <v>0</v>
      </c>
      <c r="I39" s="208" cm="1">
        <f ca="1" t="array" ref="I39">SUMIF(INDIRECT("'"&amp;$G$47&amp;"'!C5:C"&amp;IFERROR(MATCH(TRUE,ISBLANK(INDIRECT("'"&amp;$G$47&amp;"'!C5:C500")),0)+4,500)),B39,INDIRECT("'"&amp;$G$47&amp;"'!M5:M"&amp;IFERROR(MATCH(TRUE,ISBLANK(INDIRECT("'"&amp;$G$47&amp;"'!C5:C500")),0)+4,500)))</f>
        <v>0</v>
      </c>
      <c r="J39" s="208" cm="1">
        <f ca="1" t="array" ref="J39">SUMIF(INDIRECT("'"&amp;$G$47&amp;"'!C5:C"&amp;IFERROR(MATCH(TRUE,ISBLANK(INDIRECT("'"&amp;$G$47&amp;"'!C5:C500")),0)+4,500)),B39,INDIRECT("'"&amp;$G$47&amp;"'!N5:N"&amp;IFERROR(MATCH(TRUE,ISBLANK(INDIRECT("'"&amp;$G$47&amp;"'!C5:C500")),0)+4,500)))</f>
        <v>0</v>
      </c>
      <c r="K39" s="208">
        <f ca="1" t="shared" si="2"/>
        <v>0</v>
      </c>
      <c r="L39" s="208" cm="1">
        <f ca="1" t="array" ref="L39">IFERROR(_xlfn.XLOOKUP(B39,INDIRECT("'"&amp;$I$47&amp;"'!B:B"),INDIRECT("'"&amp;$I$47&amp;"'!E:E"),0),0)</f>
        <v>0</v>
      </c>
      <c r="M39" s="208">
        <f ca="1" t="shared" si="3"/>
        <v>0</v>
      </c>
      <c r="N39" s="208" cm="1">
        <f ca="1" t="array" ref="N39">IFERROR(_xlfn.XLOOKUP(B39,INDIRECT("'"&amp;$M$47&amp;"'!B:B"),INDIRECT("'"&amp;$M$47&amp;"'!AC:AC"),0),0)</f>
        <v>0</v>
      </c>
      <c r="O39" s="208" cm="1">
        <f ca="1" t="array" ref="O39">IFERROR(_xlfn.XLOOKUP(B39,INDIRECT("'"&amp;$M$47&amp;"'!B:B"),INDIRECT("'"&amp;$M$47&amp;"'!AG:AG"),0),0)</f>
        <v>0</v>
      </c>
      <c r="P39" s="208" cm="1">
        <f ca="1" t="array" ref="P39">IFERROR(_xlfn.XLOOKUP(B39,INDIRECT("'"&amp;$M$47&amp;"'!B:B"),INDIRECT("'"&amp;$M$47&amp;"'!AB:AB"),0),0)</f>
        <v>0</v>
      </c>
      <c r="Q39" s="208" cm="1">
        <f ca="1" t="array" ref="Q39">IFERROR(_xlfn.XLOOKUP(B39,INDIRECT("'"&amp;$M$47&amp;"'!B:B"),INDIRECT("'"&amp;$M$47&amp;"'!AD:AD"),0),0)</f>
        <v>0</v>
      </c>
      <c r="R39" s="208" cm="1">
        <f ca="1" t="array" ref="R39">IFERROR(_xlfn.XLOOKUP(B39,INDIRECT("'"&amp;$M$47&amp;"'!B:B"),INDIRECT("'"&amp;$M$47&amp;"'!AE:AE"),0),0)</f>
        <v>0</v>
      </c>
      <c r="S39" s="208" cm="1">
        <f ca="1" t="array" ref="S39">IFERROR(_xlfn.XLOOKUP(B39,INDIRECT("'"&amp;$M$47&amp;"'!B:B"),INDIRECT("'"&amp;$M$47&amp;"'!AF:AF"),0),0)</f>
        <v>0</v>
      </c>
      <c r="T39" s="208">
        <f ca="1" t="shared" si="4"/>
        <v>0</v>
      </c>
      <c r="U39" s="208">
        <f ca="1" t="shared" si="5"/>
        <v>0</v>
      </c>
      <c r="V39" s="209" cm="1">
        <f ca="1" t="array" ref="V39">IFERROR(_xlfn.XLOOKUP(B39,INDIRECT("'"&amp;$K$47&amp;"'!B:B"),INDIRECT("'"&amp;$K$47&amp;"'!Y:Y"),0),0)</f>
        <v>0</v>
      </c>
      <c r="W39" s="209">
        <f ca="1" t="shared" si="6"/>
        <v>0</v>
      </c>
      <c r="X39" s="209" cm="1">
        <f ca="1" t="array" ref="X39">IFERROR(_xlfn.XLOOKUP(B39,INDIRECT("'"&amp;$K$47&amp;"'!B:B"),INDIRECT("'"&amp;$K$47&amp;"'!Z:Z"),0),0)</f>
        <v>0</v>
      </c>
      <c r="Y39" s="209">
        <f ca="1" t="shared" si="7"/>
        <v>4137.93</v>
      </c>
      <c r="Z39" s="265" cm="1">
        <f ca="1" t="array" ref="Z39">IFERROR(_xlfn.LET(_xlpm.v,_xlfn.XLOOKUP(B39,INDIRECT("'"&amp;$K$47&amp;"'!B:B"),INDIRECT("'"&amp;$K$47&amp;"'!AA:AA"),0),IF(_xlpm.v=60000,60000,_xlpm.v+5000)),0)</f>
        <v>0</v>
      </c>
      <c r="AA39" s="208">
        <f ca="1" t="shared" si="8"/>
        <v>4137.93</v>
      </c>
      <c r="AB39" s="210">
        <f ca="1" t="shared" si="9"/>
        <v>4137.93</v>
      </c>
      <c r="AC39" s="211">
        <f ca="1" t="shared" si="10"/>
        <v>124.14</v>
      </c>
      <c r="AD39" s="211" cm="1">
        <f ca="1" t="array" ref="AD39">IFERROR(_xlfn.XLOOKUP(B39,INDIRECT("'"&amp;$K$47&amp;"'!B:B"),INDIRECT("'"&amp;$K$47&amp;"'!AD:AD"),0),0)</f>
        <v>0</v>
      </c>
      <c r="AE39" s="211">
        <f ca="1" t="shared" si="11"/>
        <v>124.14</v>
      </c>
      <c r="AF39" s="208">
        <f ca="1" t="shared" si="12"/>
        <v>4013.79</v>
      </c>
    </row>
    <row r="40" s="194" customFormat="1" ht="30" customHeight="1" spans="1:32">
      <c r="A40" s="205">
        <f t="shared" si="0"/>
        <v>38</v>
      </c>
      <c r="B40" s="206" t="str">
        <v>一百七十五</v>
      </c>
      <c r="C40" s="207" cm="1">
        <f ca="1" t="array" ref="C40">_xlfn.XLOOKUP(B40,INDIRECT("'"&amp;$A$1&amp;"'!B:B"),INDIRECT("'"&amp;$A$1&amp;"'!D:D"),"人员不存在",0,1)</f>
        <v>46113</v>
      </c>
      <c r="D40" s="208" cm="1">
        <f ca="1" t="array" ref="D40">_xlfn.XLOOKUP(B40,INDIRECT("'"&amp;$A$1&amp;"'!B:B"),INDIRECT("'"&amp;$A$1&amp;"'!G:G"),"人员不存在",0,1)</f>
        <v>10000</v>
      </c>
      <c r="E40" s="208">
        <f ca="1" t="shared" si="1"/>
        <v>1</v>
      </c>
      <c r="F40" s="208" cm="1">
        <f ca="1" t="array" ref="F40">_xlfn.XLOOKUP(B40,INDIRECT("'"&amp;$A$1&amp;"'!B:B"),INDIRECT("'"&amp;$A$1&amp;"'!Q:Q"),"人员不存在",0,1)</f>
        <v>10000</v>
      </c>
      <c r="G40" s="208" cm="1">
        <f ca="1" t="array" ref="G40">SUMIF(INDIRECT("'"&amp;$G$47&amp;"'!C5:C"&amp;IFERROR(MATCH(TRUE,ISBLANK(INDIRECT("'"&amp;$G$47&amp;"'!C5:C500")),0)+4,500)),B40,INDIRECT("'"&amp;$G$47&amp;"'!K5:K"&amp;IFERROR(MATCH(TRUE,ISBLANK(INDIRECT("'"&amp;$G$47&amp;"'!C5:C500")),0)+4,500)))</f>
        <v>0</v>
      </c>
      <c r="H40" s="208" cm="1">
        <f ca="1" t="array" ref="H40">SUMIF(INDIRECT("'"&amp;$G$47&amp;"'!C5:C"&amp;IFERROR(MATCH(TRUE,ISBLANK(INDIRECT("'"&amp;$G$47&amp;"'!C5:C500")),0)+4,500)),B40,INDIRECT("'"&amp;$G$47&amp;"'!L5:L"&amp;IFERROR(MATCH(TRUE,ISBLANK(INDIRECT("'"&amp;$G$47&amp;"'!C5:C500")),0)+4,500)))</f>
        <v>0</v>
      </c>
      <c r="I40" s="208" cm="1">
        <f ca="1" t="array" ref="I40">SUMIF(INDIRECT("'"&amp;$G$47&amp;"'!C5:C"&amp;IFERROR(MATCH(TRUE,ISBLANK(INDIRECT("'"&amp;$G$47&amp;"'!C5:C500")),0)+4,500)),B40,INDIRECT("'"&amp;$G$47&amp;"'!M5:M"&amp;IFERROR(MATCH(TRUE,ISBLANK(INDIRECT("'"&amp;$G$47&amp;"'!C5:C500")),0)+4,500)))</f>
        <v>0</v>
      </c>
      <c r="J40" s="208" cm="1">
        <f ca="1" t="array" ref="J40">SUMIF(INDIRECT("'"&amp;$G$47&amp;"'!C5:C"&amp;IFERROR(MATCH(TRUE,ISBLANK(INDIRECT("'"&amp;$G$47&amp;"'!C5:C500")),0)+4,500)),B40,INDIRECT("'"&amp;$G$47&amp;"'!N5:N"&amp;IFERROR(MATCH(TRUE,ISBLANK(INDIRECT("'"&amp;$G$47&amp;"'!C5:C500")),0)+4,500)))</f>
        <v>0</v>
      </c>
      <c r="K40" s="208">
        <f ca="1" t="shared" si="2"/>
        <v>0</v>
      </c>
      <c r="L40" s="208" cm="1">
        <f ca="1" t="array" ref="L40">IFERROR(_xlfn.XLOOKUP(B40,INDIRECT("'"&amp;$I$47&amp;"'!B:B"),INDIRECT("'"&amp;$I$47&amp;"'!E:E"),0),0)</f>
        <v>0</v>
      </c>
      <c r="M40" s="208">
        <f ca="1" t="shared" si="3"/>
        <v>0</v>
      </c>
      <c r="N40" s="208" cm="1">
        <f ca="1" t="array" ref="N40">IFERROR(_xlfn.XLOOKUP(B40,INDIRECT("'"&amp;$M$47&amp;"'!B:B"),INDIRECT("'"&amp;$M$47&amp;"'!AC:AC"),0),0)</f>
        <v>0</v>
      </c>
      <c r="O40" s="208" cm="1">
        <f ca="1" t="array" ref="O40">IFERROR(_xlfn.XLOOKUP(B40,INDIRECT("'"&amp;$M$47&amp;"'!B:B"),INDIRECT("'"&amp;$M$47&amp;"'!AG:AG"),0),0)</f>
        <v>0</v>
      </c>
      <c r="P40" s="208" cm="1">
        <f ca="1" t="array" ref="P40">IFERROR(_xlfn.XLOOKUP(B40,INDIRECT("'"&amp;$M$47&amp;"'!B:B"),INDIRECT("'"&amp;$M$47&amp;"'!AB:AB"),0),0)</f>
        <v>0</v>
      </c>
      <c r="Q40" s="208" cm="1">
        <f ca="1" t="array" ref="Q40">IFERROR(_xlfn.XLOOKUP(B40,INDIRECT("'"&amp;$M$47&amp;"'!B:B"),INDIRECT("'"&amp;$M$47&amp;"'!AD:AD"),0),0)</f>
        <v>0</v>
      </c>
      <c r="R40" s="208" cm="1">
        <f ca="1" t="array" ref="R40">IFERROR(_xlfn.XLOOKUP(B40,INDIRECT("'"&amp;$M$47&amp;"'!B:B"),INDIRECT("'"&amp;$M$47&amp;"'!AE:AE"),0),0)</f>
        <v>0</v>
      </c>
      <c r="S40" s="208" cm="1">
        <f ca="1" t="array" ref="S40">IFERROR(_xlfn.XLOOKUP(B40,INDIRECT("'"&amp;$M$47&amp;"'!B:B"),INDIRECT("'"&amp;$M$47&amp;"'!AF:AF"),0),0)</f>
        <v>0</v>
      </c>
      <c r="T40" s="208">
        <f ca="1" t="shared" si="4"/>
        <v>0</v>
      </c>
      <c r="U40" s="208">
        <f ca="1" t="shared" si="5"/>
        <v>0</v>
      </c>
      <c r="V40" s="209" cm="1">
        <f ca="1" t="array" ref="V40">IFERROR(_xlfn.XLOOKUP(B40,INDIRECT("'"&amp;$K$47&amp;"'!B:B"),INDIRECT("'"&amp;$K$47&amp;"'!Y:Y"),0),0)</f>
        <v>0</v>
      </c>
      <c r="W40" s="209">
        <f ca="1" t="shared" si="6"/>
        <v>0</v>
      </c>
      <c r="X40" s="209" cm="1">
        <f ca="1" t="array" ref="X40">IFERROR(_xlfn.XLOOKUP(B40,INDIRECT("'"&amp;$K$47&amp;"'!B:B"),INDIRECT("'"&amp;$K$47&amp;"'!Z:Z"),0),0)</f>
        <v>0</v>
      </c>
      <c r="Y40" s="209">
        <f ca="1" t="shared" si="7"/>
        <v>10000</v>
      </c>
      <c r="Z40" s="265" cm="1">
        <f ca="1" t="array" ref="Z40">IFERROR(_xlfn.LET(_xlpm.v,_xlfn.XLOOKUP(B40,INDIRECT("'"&amp;$K$47&amp;"'!B:B"),INDIRECT("'"&amp;$K$47&amp;"'!AA:AA"),0),IF(_xlpm.v=60000,60000,_xlpm.v+5000)),0)</f>
        <v>0</v>
      </c>
      <c r="AA40" s="208">
        <f ca="1" t="shared" si="8"/>
        <v>10000</v>
      </c>
      <c r="AB40" s="210">
        <f ca="1" t="shared" si="9"/>
        <v>10000</v>
      </c>
      <c r="AC40" s="211">
        <f ca="1" t="shared" si="10"/>
        <v>300</v>
      </c>
      <c r="AD40" s="211" cm="1">
        <f ca="1" t="array" ref="AD40">IFERROR(_xlfn.XLOOKUP(B40,INDIRECT("'"&amp;$K$47&amp;"'!B:B"),INDIRECT("'"&amp;$K$47&amp;"'!AD:AD"),0),0)</f>
        <v>0</v>
      </c>
      <c r="AE40" s="211">
        <f ca="1" t="shared" si="11"/>
        <v>300</v>
      </c>
      <c r="AF40" s="208">
        <f ca="1" t="shared" si="12"/>
        <v>9700</v>
      </c>
    </row>
    <row r="41" s="194" customFormat="1" ht="30" customHeight="1" spans="1:32">
      <c r="A41" s="205" t="s">
        <v>255</v>
      </c>
      <c r="B41" s="205"/>
      <c r="C41" s="205"/>
      <c r="D41" s="208">
        <f ca="1" t="shared" ref="D41:AF41" si="13">SUM(D3:D40)</f>
        <v>340000</v>
      </c>
      <c r="E41" s="208">
        <f ca="1" t="shared" si="13"/>
        <v>32.410919</v>
      </c>
      <c r="F41" s="208">
        <f ca="1" t="shared" si="13"/>
        <v>330589.19</v>
      </c>
      <c r="G41" s="208">
        <f ca="1" t="shared" si="13"/>
        <v>0</v>
      </c>
      <c r="H41" s="208">
        <f ca="1" t="shared" si="13"/>
        <v>0</v>
      </c>
      <c r="I41" s="208">
        <f ca="1" t="shared" si="13"/>
        <v>0</v>
      </c>
      <c r="J41" s="208">
        <f ca="1" t="shared" si="13"/>
        <v>0</v>
      </c>
      <c r="K41" s="208">
        <f ca="1" t="shared" si="13"/>
        <v>0</v>
      </c>
      <c r="L41" s="208">
        <f ca="1" t="shared" si="13"/>
        <v>0</v>
      </c>
      <c r="M41" s="208">
        <f ca="1" t="shared" si="13"/>
        <v>0</v>
      </c>
      <c r="N41" s="208">
        <f ca="1" t="shared" si="13"/>
        <v>0</v>
      </c>
      <c r="O41" s="208">
        <f ca="1" t="shared" si="13"/>
        <v>0</v>
      </c>
      <c r="P41" s="208">
        <f ca="1" t="shared" si="13"/>
        <v>0</v>
      </c>
      <c r="Q41" s="208">
        <f ca="1" t="shared" si="13"/>
        <v>0</v>
      </c>
      <c r="R41" s="208">
        <f ca="1" t="shared" si="13"/>
        <v>0</v>
      </c>
      <c r="S41" s="208">
        <f ca="1" t="shared" si="13"/>
        <v>0</v>
      </c>
      <c r="T41" s="208">
        <f ca="1" t="shared" si="13"/>
        <v>0</v>
      </c>
      <c r="U41" s="208">
        <f ca="1" t="shared" si="13"/>
        <v>0</v>
      </c>
      <c r="V41" s="208">
        <f ca="1" t="shared" si="13"/>
        <v>0</v>
      </c>
      <c r="W41" s="208">
        <f ca="1" t="shared" si="13"/>
        <v>0</v>
      </c>
      <c r="X41" s="208">
        <f ca="1" t="shared" si="13"/>
        <v>0</v>
      </c>
      <c r="Y41" s="208">
        <f ca="1" t="shared" si="13"/>
        <v>330589.19</v>
      </c>
      <c r="Z41" s="276">
        <f ca="1" t="shared" si="13"/>
        <v>0</v>
      </c>
      <c r="AA41" s="208">
        <f ca="1" t="shared" si="13"/>
        <v>330589.19</v>
      </c>
      <c r="AB41" s="208">
        <f ca="1" t="shared" si="13"/>
        <v>330589.19</v>
      </c>
      <c r="AC41" s="208">
        <f ca="1" t="shared" si="13"/>
        <v>9917.67</v>
      </c>
      <c r="AD41" s="208">
        <f ca="1" t="shared" si="13"/>
        <v>150</v>
      </c>
      <c r="AE41" s="208">
        <f ca="1" t="shared" si="13"/>
        <v>9767.67</v>
      </c>
      <c r="AF41" s="208">
        <f ca="1" t="shared" si="13"/>
        <v>320821.52</v>
      </c>
    </row>
    <row r="42" ht="15.9" customHeight="1"/>
    <row r="43" s="195" customFormat="1" ht="22.2" spans="1:32">
      <c r="A43" s="212" t="s">
        <v>256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69"/>
      <c r="AA43" s="212"/>
      <c r="AB43" s="212"/>
      <c r="AC43" s="212"/>
      <c r="AD43" s="212"/>
      <c r="AE43" s="212"/>
      <c r="AF43" s="212"/>
    </row>
    <row r="46" ht="34.2" customHeight="1"/>
    <row r="47" spans="1:32">
      <c r="G47" s="197" t="s">
        <v>257</v>
      </c>
      <c r="I47" s="197" t="s">
        <v>258</v>
      </c>
      <c r="K47" s="197" t="s">
        <v>259</v>
      </c>
      <c r="M47" s="197" t="s">
        <v>260</v>
      </c>
    </row>
    <row r="50" spans="26:28">
      <c r="Z50" s="197"/>
      <c r="AB50" s="197"/>
    </row>
  </sheetData>
  <mergeCells count="3">
    <mergeCell ref="A1:AF1"/>
    <mergeCell ref="A41:C41"/>
    <mergeCell ref="A43:AF43"/>
  </mergeCells>
  <pageMargins left="0.236111111111111" right="0.118055555555556" top="0.511805555555556" bottom="0.118055555555556" header="0.5" footer="0.196527777777778"/>
  <pageSetup paperSize="9" scale="42" orientation="landscape" horizontalDpi="600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zoomScale="80" zoomScaleNormal="80" workbookViewId="0">
      <pane xSplit="3" ySplit="4" topLeftCell="D17" activePane="bottomRight" state="frozen"/>
      <selection/>
      <selection pane="topRight"/>
      <selection pane="bottomLeft"/>
      <selection pane="bottomRight" activeCell="E35" sqref="E35"/>
    </sheetView>
  </sheetViews>
  <sheetFormatPr defaultColWidth="10" defaultRowHeight="15.6"/>
  <cols>
    <col min="1" max="1" width="14.8888888888889" style="107" customWidth="1"/>
    <col min="2" max="2" width="13.5555555555556" style="109" hidden="1" customWidth="1"/>
    <col min="3" max="3" width="18.4444444444444" style="107" customWidth="1"/>
    <col min="4" max="4" width="21.8888888888889" style="107" customWidth="1"/>
    <col min="5" max="5" width="15.2222222222222" style="107" customWidth="1"/>
    <col min="6" max="6" width="17.8888888888889" style="110" customWidth="1"/>
    <col min="7" max="7" width="9.55555555555556" style="107" customWidth="1"/>
    <col min="8" max="8" width="10.8888888888889" style="107" customWidth="1"/>
    <col min="9" max="9" width="9.55555555555556" style="107" customWidth="1"/>
    <col min="10" max="10" width="10.6666666666667" style="107" customWidth="1"/>
    <col min="11" max="11" width="9.55555555555556" style="107" customWidth="1"/>
    <col min="12" max="12" width="12.8888888888889" style="107" customWidth="1"/>
    <col min="13" max="13" width="11.8888888888889" style="107"/>
    <col min="14" max="15" width="11.3333333333333" style="107" customWidth="1"/>
    <col min="16" max="16" width="11.6666666666667" style="107" customWidth="1"/>
    <col min="17" max="17" width="17.8888888888889" style="111" customWidth="1"/>
    <col min="18" max="232" width="10" style="107"/>
    <col min="233" max="234" width="9.77777777777778" style="107" customWidth="1"/>
    <col min="235" max="239" width="10" style="107"/>
    <col min="240" max="240" width="5.66666666666667" style="107" customWidth="1"/>
    <col min="241" max="241" width="13.5555555555556" style="107" customWidth="1"/>
    <col min="242" max="242" width="18.4444444444444" style="107" customWidth="1"/>
    <col min="243" max="243" width="21.8888888888889" style="107" customWidth="1"/>
    <col min="244" max="244" width="15.2222222222222" style="107" customWidth="1"/>
    <col min="245" max="245" width="17.8888888888889" style="107" customWidth="1"/>
    <col min="246" max="246" width="9.55555555555556" style="107" customWidth="1"/>
    <col min="247" max="247" width="10.8888888888889" style="107" customWidth="1"/>
    <col min="248" max="248" width="9.55555555555556" style="107" customWidth="1"/>
    <col min="249" max="249" width="10.6666666666667" style="107" customWidth="1"/>
    <col min="250" max="250" width="9.55555555555556" style="107" customWidth="1"/>
    <col min="251" max="251" width="12.8888888888889" style="107" customWidth="1"/>
    <col min="252" max="252" width="10" style="107"/>
    <col min="253" max="254" width="11.3333333333333" style="107" customWidth="1"/>
    <col min="255" max="255" width="6.55555555555556" style="107" customWidth="1"/>
    <col min="256" max="256" width="10" style="107" hidden="1" customWidth="1"/>
    <col min="257" max="257" width="11.5555555555556" style="107" customWidth="1"/>
    <col min="258" max="488" width="10" style="107"/>
    <col min="489" max="490" width="9.77777777777778" style="107" customWidth="1"/>
    <col min="491" max="495" width="10" style="107"/>
    <col min="496" max="496" width="5.66666666666667" style="107" customWidth="1"/>
    <col min="497" max="497" width="13.5555555555556" style="107" customWidth="1"/>
    <col min="498" max="498" width="18.4444444444444" style="107" customWidth="1"/>
    <col min="499" max="499" width="21.8888888888889" style="107" customWidth="1"/>
    <col min="500" max="500" width="15.2222222222222" style="107" customWidth="1"/>
    <col min="501" max="501" width="17.8888888888889" style="107" customWidth="1"/>
    <col min="502" max="502" width="9.55555555555556" style="107" customWidth="1"/>
    <col min="503" max="503" width="10.8888888888889" style="107" customWidth="1"/>
    <col min="504" max="504" width="9.55555555555556" style="107" customWidth="1"/>
    <col min="505" max="505" width="10.6666666666667" style="107" customWidth="1"/>
    <col min="506" max="506" width="9.55555555555556" style="107" customWidth="1"/>
    <col min="507" max="507" width="12.8888888888889" style="107" customWidth="1"/>
    <col min="508" max="508" width="10" style="107"/>
    <col min="509" max="510" width="11.3333333333333" style="107" customWidth="1"/>
    <col min="511" max="511" width="6.55555555555556" style="107" customWidth="1"/>
    <col min="512" max="512" width="10" style="107" hidden="1" customWidth="1"/>
    <col min="513" max="513" width="11.5555555555556" style="107" customWidth="1"/>
    <col min="514" max="744" width="10" style="107"/>
    <col min="745" max="746" width="9.77777777777778" style="107" customWidth="1"/>
    <col min="747" max="751" width="10" style="107"/>
    <col min="752" max="752" width="5.66666666666667" style="107" customWidth="1"/>
    <col min="753" max="753" width="13.5555555555556" style="107" customWidth="1"/>
    <col min="754" max="754" width="18.4444444444444" style="107" customWidth="1"/>
    <col min="755" max="755" width="21.8888888888889" style="107" customWidth="1"/>
    <col min="756" max="756" width="15.2222222222222" style="107" customWidth="1"/>
    <col min="757" max="757" width="17.8888888888889" style="107" customWidth="1"/>
    <col min="758" max="758" width="9.55555555555556" style="107" customWidth="1"/>
    <col min="759" max="759" width="10.8888888888889" style="107" customWidth="1"/>
    <col min="760" max="760" width="9.55555555555556" style="107" customWidth="1"/>
    <col min="761" max="761" width="10.6666666666667" style="107" customWidth="1"/>
    <col min="762" max="762" width="9.55555555555556" style="107" customWidth="1"/>
    <col min="763" max="763" width="12.8888888888889" style="107" customWidth="1"/>
    <col min="764" max="764" width="10" style="107"/>
    <col min="765" max="766" width="11.3333333333333" style="107" customWidth="1"/>
    <col min="767" max="767" width="6.55555555555556" style="107" customWidth="1"/>
    <col min="768" max="768" width="10" style="107" hidden="1" customWidth="1"/>
    <col min="769" max="769" width="11.5555555555556" style="107" customWidth="1"/>
    <col min="770" max="1000" width="10" style="107"/>
    <col min="1001" max="1002" width="9.77777777777778" style="107" customWidth="1"/>
    <col min="1003" max="1007" width="10" style="107"/>
    <col min="1008" max="1008" width="5.66666666666667" style="107" customWidth="1"/>
    <col min="1009" max="1009" width="13.5555555555556" style="107" customWidth="1"/>
    <col min="1010" max="1010" width="18.4444444444444" style="107" customWidth="1"/>
    <col min="1011" max="1011" width="21.8888888888889" style="107" customWidth="1"/>
    <col min="1012" max="1012" width="15.2222222222222" style="107" customWidth="1"/>
    <col min="1013" max="1013" width="17.8888888888889" style="107" customWidth="1"/>
    <col min="1014" max="1014" width="9.55555555555556" style="107" customWidth="1"/>
    <col min="1015" max="1015" width="10.8888888888889" style="107" customWidth="1"/>
    <col min="1016" max="1016" width="9.55555555555556" style="107" customWidth="1"/>
    <col min="1017" max="1017" width="10.6666666666667" style="107" customWidth="1"/>
    <col min="1018" max="1018" width="9.55555555555556" style="107" customWidth="1"/>
    <col min="1019" max="1019" width="12.8888888888889" style="107" customWidth="1"/>
    <col min="1020" max="1020" width="10" style="107"/>
    <col min="1021" max="1022" width="11.3333333333333" style="107" customWidth="1"/>
    <col min="1023" max="1023" width="6.55555555555556" style="107" customWidth="1"/>
    <col min="1024" max="1024" width="10" style="107" hidden="1" customWidth="1"/>
    <col min="1025" max="1025" width="11.5555555555556" style="107" customWidth="1"/>
    <col min="1026" max="1256" width="10" style="107"/>
    <col min="1257" max="1258" width="9.77777777777778" style="107" customWidth="1"/>
    <col min="1259" max="1263" width="10" style="107"/>
    <col min="1264" max="1264" width="5.66666666666667" style="107" customWidth="1"/>
    <col min="1265" max="1265" width="13.5555555555556" style="107" customWidth="1"/>
    <col min="1266" max="1266" width="18.4444444444444" style="107" customWidth="1"/>
    <col min="1267" max="1267" width="21.8888888888889" style="107" customWidth="1"/>
    <col min="1268" max="1268" width="15.2222222222222" style="107" customWidth="1"/>
    <col min="1269" max="1269" width="17.8888888888889" style="107" customWidth="1"/>
    <col min="1270" max="1270" width="9.55555555555556" style="107" customWidth="1"/>
    <col min="1271" max="1271" width="10.8888888888889" style="107" customWidth="1"/>
    <col min="1272" max="1272" width="9.55555555555556" style="107" customWidth="1"/>
    <col min="1273" max="1273" width="10.6666666666667" style="107" customWidth="1"/>
    <col min="1274" max="1274" width="9.55555555555556" style="107" customWidth="1"/>
    <col min="1275" max="1275" width="12.8888888888889" style="107" customWidth="1"/>
    <col min="1276" max="1276" width="10" style="107"/>
    <col min="1277" max="1278" width="11.3333333333333" style="107" customWidth="1"/>
    <col min="1279" max="1279" width="6.55555555555556" style="107" customWidth="1"/>
    <col min="1280" max="1280" width="10" style="107" hidden="1" customWidth="1"/>
    <col min="1281" max="1281" width="11.5555555555556" style="107" customWidth="1"/>
    <col min="1282" max="1512" width="10" style="107"/>
    <col min="1513" max="1514" width="9.77777777777778" style="107" customWidth="1"/>
    <col min="1515" max="1519" width="10" style="107"/>
    <col min="1520" max="1520" width="5.66666666666667" style="107" customWidth="1"/>
    <col min="1521" max="1521" width="13.5555555555556" style="107" customWidth="1"/>
    <col min="1522" max="1522" width="18.4444444444444" style="107" customWidth="1"/>
    <col min="1523" max="1523" width="21.8888888888889" style="107" customWidth="1"/>
    <col min="1524" max="1524" width="15.2222222222222" style="107" customWidth="1"/>
    <col min="1525" max="1525" width="17.8888888888889" style="107" customWidth="1"/>
    <col min="1526" max="1526" width="9.55555555555556" style="107" customWidth="1"/>
    <col min="1527" max="1527" width="10.8888888888889" style="107" customWidth="1"/>
    <col min="1528" max="1528" width="9.55555555555556" style="107" customWidth="1"/>
    <col min="1529" max="1529" width="10.6666666666667" style="107" customWidth="1"/>
    <col min="1530" max="1530" width="9.55555555555556" style="107" customWidth="1"/>
    <col min="1531" max="1531" width="12.8888888888889" style="107" customWidth="1"/>
    <col min="1532" max="1532" width="10" style="107"/>
    <col min="1533" max="1534" width="11.3333333333333" style="107" customWidth="1"/>
    <col min="1535" max="1535" width="6.55555555555556" style="107" customWidth="1"/>
    <col min="1536" max="1536" width="10" style="107" hidden="1" customWidth="1"/>
    <col min="1537" max="1537" width="11.5555555555556" style="107" customWidth="1"/>
    <col min="1538" max="1768" width="10" style="107"/>
    <col min="1769" max="1770" width="9.77777777777778" style="107" customWidth="1"/>
    <col min="1771" max="1775" width="10" style="107"/>
    <col min="1776" max="1776" width="5.66666666666667" style="107" customWidth="1"/>
    <col min="1777" max="1777" width="13.5555555555556" style="107" customWidth="1"/>
    <col min="1778" max="1778" width="18.4444444444444" style="107" customWidth="1"/>
    <col min="1779" max="1779" width="21.8888888888889" style="107" customWidth="1"/>
    <col min="1780" max="1780" width="15.2222222222222" style="107" customWidth="1"/>
    <col min="1781" max="1781" width="17.8888888888889" style="107" customWidth="1"/>
    <col min="1782" max="1782" width="9.55555555555556" style="107" customWidth="1"/>
    <col min="1783" max="1783" width="10.8888888888889" style="107" customWidth="1"/>
    <col min="1784" max="1784" width="9.55555555555556" style="107" customWidth="1"/>
    <col min="1785" max="1785" width="10.6666666666667" style="107" customWidth="1"/>
    <col min="1786" max="1786" width="9.55555555555556" style="107" customWidth="1"/>
    <col min="1787" max="1787" width="12.8888888888889" style="107" customWidth="1"/>
    <col min="1788" max="1788" width="10" style="107"/>
    <col min="1789" max="1790" width="11.3333333333333" style="107" customWidth="1"/>
    <col min="1791" max="1791" width="6.55555555555556" style="107" customWidth="1"/>
    <col min="1792" max="1792" width="10" style="107" hidden="1" customWidth="1"/>
    <col min="1793" max="1793" width="11.5555555555556" style="107" customWidth="1"/>
    <col min="1794" max="2024" width="10" style="107"/>
    <col min="2025" max="2026" width="9.77777777777778" style="107" customWidth="1"/>
    <col min="2027" max="2031" width="10" style="107"/>
    <col min="2032" max="2032" width="5.66666666666667" style="107" customWidth="1"/>
    <col min="2033" max="2033" width="13.5555555555556" style="107" customWidth="1"/>
    <col min="2034" max="2034" width="18.4444444444444" style="107" customWidth="1"/>
    <col min="2035" max="2035" width="21.8888888888889" style="107" customWidth="1"/>
    <col min="2036" max="2036" width="15.2222222222222" style="107" customWidth="1"/>
    <col min="2037" max="2037" width="17.8888888888889" style="107" customWidth="1"/>
    <col min="2038" max="2038" width="9.55555555555556" style="107" customWidth="1"/>
    <col min="2039" max="2039" width="10.8888888888889" style="107" customWidth="1"/>
    <col min="2040" max="2040" width="9.55555555555556" style="107" customWidth="1"/>
    <col min="2041" max="2041" width="10.6666666666667" style="107" customWidth="1"/>
    <col min="2042" max="2042" width="9.55555555555556" style="107" customWidth="1"/>
    <col min="2043" max="2043" width="12.8888888888889" style="107" customWidth="1"/>
    <col min="2044" max="2044" width="10" style="107"/>
    <col min="2045" max="2046" width="11.3333333333333" style="107" customWidth="1"/>
    <col min="2047" max="2047" width="6.55555555555556" style="107" customWidth="1"/>
    <col min="2048" max="2048" width="10" style="107" hidden="1" customWidth="1"/>
    <col min="2049" max="2049" width="11.5555555555556" style="107" customWidth="1"/>
    <col min="2050" max="2280" width="10" style="107"/>
    <col min="2281" max="2282" width="9.77777777777778" style="107" customWidth="1"/>
    <col min="2283" max="2287" width="10" style="107"/>
    <col min="2288" max="2288" width="5.66666666666667" style="107" customWidth="1"/>
    <col min="2289" max="2289" width="13.5555555555556" style="107" customWidth="1"/>
    <col min="2290" max="2290" width="18.4444444444444" style="107" customWidth="1"/>
    <col min="2291" max="2291" width="21.8888888888889" style="107" customWidth="1"/>
    <col min="2292" max="2292" width="15.2222222222222" style="107" customWidth="1"/>
    <col min="2293" max="2293" width="17.8888888888889" style="107" customWidth="1"/>
    <col min="2294" max="2294" width="9.55555555555556" style="107" customWidth="1"/>
    <col min="2295" max="2295" width="10.8888888888889" style="107" customWidth="1"/>
    <col min="2296" max="2296" width="9.55555555555556" style="107" customWidth="1"/>
    <col min="2297" max="2297" width="10.6666666666667" style="107" customWidth="1"/>
    <col min="2298" max="2298" width="9.55555555555556" style="107" customWidth="1"/>
    <col min="2299" max="2299" width="12.8888888888889" style="107" customWidth="1"/>
    <col min="2300" max="2300" width="10" style="107"/>
    <col min="2301" max="2302" width="11.3333333333333" style="107" customWidth="1"/>
    <col min="2303" max="2303" width="6.55555555555556" style="107" customWidth="1"/>
    <col min="2304" max="2304" width="10" style="107" hidden="1" customWidth="1"/>
    <col min="2305" max="2305" width="11.5555555555556" style="107" customWidth="1"/>
    <col min="2306" max="2536" width="10" style="107"/>
    <col min="2537" max="2538" width="9.77777777777778" style="107" customWidth="1"/>
    <col min="2539" max="2543" width="10" style="107"/>
    <col min="2544" max="2544" width="5.66666666666667" style="107" customWidth="1"/>
    <col min="2545" max="2545" width="13.5555555555556" style="107" customWidth="1"/>
    <col min="2546" max="2546" width="18.4444444444444" style="107" customWidth="1"/>
    <col min="2547" max="2547" width="21.8888888888889" style="107" customWidth="1"/>
    <col min="2548" max="2548" width="15.2222222222222" style="107" customWidth="1"/>
    <col min="2549" max="2549" width="17.8888888888889" style="107" customWidth="1"/>
    <col min="2550" max="2550" width="9.55555555555556" style="107" customWidth="1"/>
    <col min="2551" max="2551" width="10.8888888888889" style="107" customWidth="1"/>
    <col min="2552" max="2552" width="9.55555555555556" style="107" customWidth="1"/>
    <col min="2553" max="2553" width="10.6666666666667" style="107" customWidth="1"/>
    <col min="2554" max="2554" width="9.55555555555556" style="107" customWidth="1"/>
    <col min="2555" max="2555" width="12.8888888888889" style="107" customWidth="1"/>
    <col min="2556" max="2556" width="10" style="107"/>
    <col min="2557" max="2558" width="11.3333333333333" style="107" customWidth="1"/>
    <col min="2559" max="2559" width="6.55555555555556" style="107" customWidth="1"/>
    <col min="2560" max="2560" width="10" style="107" hidden="1" customWidth="1"/>
    <col min="2561" max="2561" width="11.5555555555556" style="107" customWidth="1"/>
    <col min="2562" max="2792" width="10" style="107"/>
    <col min="2793" max="2794" width="9.77777777777778" style="107" customWidth="1"/>
    <col min="2795" max="2799" width="10" style="107"/>
    <col min="2800" max="2800" width="5.66666666666667" style="107" customWidth="1"/>
    <col min="2801" max="2801" width="13.5555555555556" style="107" customWidth="1"/>
    <col min="2802" max="2802" width="18.4444444444444" style="107" customWidth="1"/>
    <col min="2803" max="2803" width="21.8888888888889" style="107" customWidth="1"/>
    <col min="2804" max="2804" width="15.2222222222222" style="107" customWidth="1"/>
    <col min="2805" max="2805" width="17.8888888888889" style="107" customWidth="1"/>
    <col min="2806" max="2806" width="9.55555555555556" style="107" customWidth="1"/>
    <col min="2807" max="2807" width="10.8888888888889" style="107" customWidth="1"/>
    <col min="2808" max="2808" width="9.55555555555556" style="107" customWidth="1"/>
    <col min="2809" max="2809" width="10.6666666666667" style="107" customWidth="1"/>
    <col min="2810" max="2810" width="9.55555555555556" style="107" customWidth="1"/>
    <col min="2811" max="2811" width="12.8888888888889" style="107" customWidth="1"/>
    <col min="2812" max="2812" width="10" style="107"/>
    <col min="2813" max="2814" width="11.3333333333333" style="107" customWidth="1"/>
    <col min="2815" max="2815" width="6.55555555555556" style="107" customWidth="1"/>
    <col min="2816" max="2816" width="10" style="107" hidden="1" customWidth="1"/>
    <col min="2817" max="2817" width="11.5555555555556" style="107" customWidth="1"/>
    <col min="2818" max="3048" width="10" style="107"/>
    <col min="3049" max="3050" width="9.77777777777778" style="107" customWidth="1"/>
    <col min="3051" max="3055" width="10" style="107"/>
    <col min="3056" max="3056" width="5.66666666666667" style="107" customWidth="1"/>
    <col min="3057" max="3057" width="13.5555555555556" style="107" customWidth="1"/>
    <col min="3058" max="3058" width="18.4444444444444" style="107" customWidth="1"/>
    <col min="3059" max="3059" width="21.8888888888889" style="107" customWidth="1"/>
    <col min="3060" max="3060" width="15.2222222222222" style="107" customWidth="1"/>
    <col min="3061" max="3061" width="17.8888888888889" style="107" customWidth="1"/>
    <col min="3062" max="3062" width="9.55555555555556" style="107" customWidth="1"/>
    <col min="3063" max="3063" width="10.8888888888889" style="107" customWidth="1"/>
    <col min="3064" max="3064" width="9.55555555555556" style="107" customWidth="1"/>
    <col min="3065" max="3065" width="10.6666666666667" style="107" customWidth="1"/>
    <col min="3066" max="3066" width="9.55555555555556" style="107" customWidth="1"/>
    <col min="3067" max="3067" width="12.8888888888889" style="107" customWidth="1"/>
    <col min="3068" max="3068" width="10" style="107"/>
    <col min="3069" max="3070" width="11.3333333333333" style="107" customWidth="1"/>
    <col min="3071" max="3071" width="6.55555555555556" style="107" customWidth="1"/>
    <col min="3072" max="3072" width="10" style="107" hidden="1" customWidth="1"/>
    <col min="3073" max="3073" width="11.5555555555556" style="107" customWidth="1"/>
    <col min="3074" max="3304" width="10" style="107"/>
    <col min="3305" max="3306" width="9.77777777777778" style="107" customWidth="1"/>
    <col min="3307" max="3311" width="10" style="107"/>
    <col min="3312" max="3312" width="5.66666666666667" style="107" customWidth="1"/>
    <col min="3313" max="3313" width="13.5555555555556" style="107" customWidth="1"/>
    <col min="3314" max="3314" width="18.4444444444444" style="107" customWidth="1"/>
    <col min="3315" max="3315" width="21.8888888888889" style="107" customWidth="1"/>
    <col min="3316" max="3316" width="15.2222222222222" style="107" customWidth="1"/>
    <col min="3317" max="3317" width="17.8888888888889" style="107" customWidth="1"/>
    <col min="3318" max="3318" width="9.55555555555556" style="107" customWidth="1"/>
    <col min="3319" max="3319" width="10.8888888888889" style="107" customWidth="1"/>
    <col min="3320" max="3320" width="9.55555555555556" style="107" customWidth="1"/>
    <col min="3321" max="3321" width="10.6666666666667" style="107" customWidth="1"/>
    <col min="3322" max="3322" width="9.55555555555556" style="107" customWidth="1"/>
    <col min="3323" max="3323" width="12.8888888888889" style="107" customWidth="1"/>
    <col min="3324" max="3324" width="10" style="107"/>
    <col min="3325" max="3326" width="11.3333333333333" style="107" customWidth="1"/>
    <col min="3327" max="3327" width="6.55555555555556" style="107" customWidth="1"/>
    <col min="3328" max="3328" width="10" style="107" hidden="1" customWidth="1"/>
    <col min="3329" max="3329" width="11.5555555555556" style="107" customWidth="1"/>
    <col min="3330" max="3560" width="10" style="107"/>
    <col min="3561" max="3562" width="9.77777777777778" style="107" customWidth="1"/>
    <col min="3563" max="3567" width="10" style="107"/>
    <col min="3568" max="3568" width="5.66666666666667" style="107" customWidth="1"/>
    <col min="3569" max="3569" width="13.5555555555556" style="107" customWidth="1"/>
    <col min="3570" max="3570" width="18.4444444444444" style="107" customWidth="1"/>
    <col min="3571" max="3571" width="21.8888888888889" style="107" customWidth="1"/>
    <col min="3572" max="3572" width="15.2222222222222" style="107" customWidth="1"/>
    <col min="3573" max="3573" width="17.8888888888889" style="107" customWidth="1"/>
    <col min="3574" max="3574" width="9.55555555555556" style="107" customWidth="1"/>
    <col min="3575" max="3575" width="10.8888888888889" style="107" customWidth="1"/>
    <col min="3576" max="3576" width="9.55555555555556" style="107" customWidth="1"/>
    <col min="3577" max="3577" width="10.6666666666667" style="107" customWidth="1"/>
    <col min="3578" max="3578" width="9.55555555555556" style="107" customWidth="1"/>
    <col min="3579" max="3579" width="12.8888888888889" style="107" customWidth="1"/>
    <col min="3580" max="3580" width="10" style="107"/>
    <col min="3581" max="3582" width="11.3333333333333" style="107" customWidth="1"/>
    <col min="3583" max="3583" width="6.55555555555556" style="107" customWidth="1"/>
    <col min="3584" max="3584" width="10" style="107" hidden="1" customWidth="1"/>
    <col min="3585" max="3585" width="11.5555555555556" style="107" customWidth="1"/>
    <col min="3586" max="3816" width="10" style="107"/>
    <col min="3817" max="3818" width="9.77777777777778" style="107" customWidth="1"/>
    <col min="3819" max="3823" width="10" style="107"/>
    <col min="3824" max="3824" width="5.66666666666667" style="107" customWidth="1"/>
    <col min="3825" max="3825" width="13.5555555555556" style="107" customWidth="1"/>
    <col min="3826" max="3826" width="18.4444444444444" style="107" customWidth="1"/>
    <col min="3827" max="3827" width="21.8888888888889" style="107" customWidth="1"/>
    <col min="3828" max="3828" width="15.2222222222222" style="107" customWidth="1"/>
    <col min="3829" max="3829" width="17.8888888888889" style="107" customWidth="1"/>
    <col min="3830" max="3830" width="9.55555555555556" style="107" customWidth="1"/>
    <col min="3831" max="3831" width="10.8888888888889" style="107" customWidth="1"/>
    <col min="3832" max="3832" width="9.55555555555556" style="107" customWidth="1"/>
    <col min="3833" max="3833" width="10.6666666666667" style="107" customWidth="1"/>
    <col min="3834" max="3834" width="9.55555555555556" style="107" customWidth="1"/>
    <col min="3835" max="3835" width="12.8888888888889" style="107" customWidth="1"/>
    <col min="3836" max="3836" width="10" style="107"/>
    <col min="3837" max="3838" width="11.3333333333333" style="107" customWidth="1"/>
    <col min="3839" max="3839" width="6.55555555555556" style="107" customWidth="1"/>
    <col min="3840" max="3840" width="10" style="107" hidden="1" customWidth="1"/>
    <col min="3841" max="3841" width="11.5555555555556" style="107" customWidth="1"/>
    <col min="3842" max="4072" width="10" style="107"/>
    <col min="4073" max="4074" width="9.77777777777778" style="107" customWidth="1"/>
    <col min="4075" max="4079" width="10" style="107"/>
    <col min="4080" max="4080" width="5.66666666666667" style="107" customWidth="1"/>
    <col min="4081" max="4081" width="13.5555555555556" style="107" customWidth="1"/>
    <col min="4082" max="4082" width="18.4444444444444" style="107" customWidth="1"/>
    <col min="4083" max="4083" width="21.8888888888889" style="107" customWidth="1"/>
    <col min="4084" max="4084" width="15.2222222222222" style="107" customWidth="1"/>
    <col min="4085" max="4085" width="17.8888888888889" style="107" customWidth="1"/>
    <col min="4086" max="4086" width="9.55555555555556" style="107" customWidth="1"/>
    <col min="4087" max="4087" width="10.8888888888889" style="107" customWidth="1"/>
    <col min="4088" max="4088" width="9.55555555555556" style="107" customWidth="1"/>
    <col min="4089" max="4089" width="10.6666666666667" style="107" customWidth="1"/>
    <col min="4090" max="4090" width="9.55555555555556" style="107" customWidth="1"/>
    <col min="4091" max="4091" width="12.8888888888889" style="107" customWidth="1"/>
    <col min="4092" max="4092" width="10" style="107"/>
    <col min="4093" max="4094" width="11.3333333333333" style="107" customWidth="1"/>
    <col min="4095" max="4095" width="6.55555555555556" style="107" customWidth="1"/>
    <col min="4096" max="4096" width="10" style="107" hidden="1" customWidth="1"/>
    <col min="4097" max="4097" width="11.5555555555556" style="107" customWidth="1"/>
    <col min="4098" max="4328" width="10" style="107"/>
    <col min="4329" max="4330" width="9.77777777777778" style="107" customWidth="1"/>
    <col min="4331" max="4335" width="10" style="107"/>
    <col min="4336" max="4336" width="5.66666666666667" style="107" customWidth="1"/>
    <col min="4337" max="4337" width="13.5555555555556" style="107" customWidth="1"/>
    <col min="4338" max="4338" width="18.4444444444444" style="107" customWidth="1"/>
    <col min="4339" max="4339" width="21.8888888888889" style="107" customWidth="1"/>
    <col min="4340" max="4340" width="15.2222222222222" style="107" customWidth="1"/>
    <col min="4341" max="4341" width="17.8888888888889" style="107" customWidth="1"/>
    <col min="4342" max="4342" width="9.55555555555556" style="107" customWidth="1"/>
    <col min="4343" max="4343" width="10.8888888888889" style="107" customWidth="1"/>
    <col min="4344" max="4344" width="9.55555555555556" style="107" customWidth="1"/>
    <col min="4345" max="4345" width="10.6666666666667" style="107" customWidth="1"/>
    <col min="4346" max="4346" width="9.55555555555556" style="107" customWidth="1"/>
    <col min="4347" max="4347" width="12.8888888888889" style="107" customWidth="1"/>
    <col min="4348" max="4348" width="10" style="107"/>
    <col min="4349" max="4350" width="11.3333333333333" style="107" customWidth="1"/>
    <col min="4351" max="4351" width="6.55555555555556" style="107" customWidth="1"/>
    <col min="4352" max="4352" width="10" style="107" hidden="1" customWidth="1"/>
    <col min="4353" max="4353" width="11.5555555555556" style="107" customWidth="1"/>
    <col min="4354" max="4584" width="10" style="107"/>
    <col min="4585" max="4586" width="9.77777777777778" style="107" customWidth="1"/>
    <col min="4587" max="4591" width="10" style="107"/>
    <col min="4592" max="4592" width="5.66666666666667" style="107" customWidth="1"/>
    <col min="4593" max="4593" width="13.5555555555556" style="107" customWidth="1"/>
    <col min="4594" max="4594" width="18.4444444444444" style="107" customWidth="1"/>
    <col min="4595" max="4595" width="21.8888888888889" style="107" customWidth="1"/>
    <col min="4596" max="4596" width="15.2222222222222" style="107" customWidth="1"/>
    <col min="4597" max="4597" width="17.8888888888889" style="107" customWidth="1"/>
    <col min="4598" max="4598" width="9.55555555555556" style="107" customWidth="1"/>
    <col min="4599" max="4599" width="10.8888888888889" style="107" customWidth="1"/>
    <col min="4600" max="4600" width="9.55555555555556" style="107" customWidth="1"/>
    <col min="4601" max="4601" width="10.6666666666667" style="107" customWidth="1"/>
    <col min="4602" max="4602" width="9.55555555555556" style="107" customWidth="1"/>
    <col min="4603" max="4603" width="12.8888888888889" style="107" customWidth="1"/>
    <col min="4604" max="4604" width="10" style="107"/>
    <col min="4605" max="4606" width="11.3333333333333" style="107" customWidth="1"/>
    <col min="4607" max="4607" width="6.55555555555556" style="107" customWidth="1"/>
    <col min="4608" max="4608" width="10" style="107" hidden="1" customWidth="1"/>
    <col min="4609" max="4609" width="11.5555555555556" style="107" customWidth="1"/>
    <col min="4610" max="4840" width="10" style="107"/>
    <col min="4841" max="4842" width="9.77777777777778" style="107" customWidth="1"/>
    <col min="4843" max="4847" width="10" style="107"/>
    <col min="4848" max="4848" width="5.66666666666667" style="107" customWidth="1"/>
    <col min="4849" max="4849" width="13.5555555555556" style="107" customWidth="1"/>
    <col min="4850" max="4850" width="18.4444444444444" style="107" customWidth="1"/>
    <col min="4851" max="4851" width="21.8888888888889" style="107" customWidth="1"/>
    <col min="4852" max="4852" width="15.2222222222222" style="107" customWidth="1"/>
    <col min="4853" max="4853" width="17.8888888888889" style="107" customWidth="1"/>
    <col min="4854" max="4854" width="9.55555555555556" style="107" customWidth="1"/>
    <col min="4855" max="4855" width="10.8888888888889" style="107" customWidth="1"/>
    <col min="4856" max="4856" width="9.55555555555556" style="107" customWidth="1"/>
    <col min="4857" max="4857" width="10.6666666666667" style="107" customWidth="1"/>
    <col min="4858" max="4858" width="9.55555555555556" style="107" customWidth="1"/>
    <col min="4859" max="4859" width="12.8888888888889" style="107" customWidth="1"/>
    <col min="4860" max="4860" width="10" style="107"/>
    <col min="4861" max="4862" width="11.3333333333333" style="107" customWidth="1"/>
    <col min="4863" max="4863" width="6.55555555555556" style="107" customWidth="1"/>
    <col min="4864" max="4864" width="10" style="107" hidden="1" customWidth="1"/>
    <col min="4865" max="4865" width="11.5555555555556" style="107" customWidth="1"/>
    <col min="4866" max="5096" width="10" style="107"/>
    <col min="5097" max="5098" width="9.77777777777778" style="107" customWidth="1"/>
    <col min="5099" max="5103" width="10" style="107"/>
    <col min="5104" max="5104" width="5.66666666666667" style="107" customWidth="1"/>
    <col min="5105" max="5105" width="13.5555555555556" style="107" customWidth="1"/>
    <col min="5106" max="5106" width="18.4444444444444" style="107" customWidth="1"/>
    <col min="5107" max="5107" width="21.8888888888889" style="107" customWidth="1"/>
    <col min="5108" max="5108" width="15.2222222222222" style="107" customWidth="1"/>
    <col min="5109" max="5109" width="17.8888888888889" style="107" customWidth="1"/>
    <col min="5110" max="5110" width="9.55555555555556" style="107" customWidth="1"/>
    <col min="5111" max="5111" width="10.8888888888889" style="107" customWidth="1"/>
    <col min="5112" max="5112" width="9.55555555555556" style="107" customWidth="1"/>
    <col min="5113" max="5113" width="10.6666666666667" style="107" customWidth="1"/>
    <col min="5114" max="5114" width="9.55555555555556" style="107" customWidth="1"/>
    <col min="5115" max="5115" width="12.8888888888889" style="107" customWidth="1"/>
    <col min="5116" max="5116" width="10" style="107"/>
    <col min="5117" max="5118" width="11.3333333333333" style="107" customWidth="1"/>
    <col min="5119" max="5119" width="6.55555555555556" style="107" customWidth="1"/>
    <col min="5120" max="5120" width="10" style="107" hidden="1" customWidth="1"/>
    <col min="5121" max="5121" width="11.5555555555556" style="107" customWidth="1"/>
    <col min="5122" max="5352" width="10" style="107"/>
    <col min="5353" max="5354" width="9.77777777777778" style="107" customWidth="1"/>
    <col min="5355" max="5359" width="10" style="107"/>
    <col min="5360" max="5360" width="5.66666666666667" style="107" customWidth="1"/>
    <col min="5361" max="5361" width="13.5555555555556" style="107" customWidth="1"/>
    <col min="5362" max="5362" width="18.4444444444444" style="107" customWidth="1"/>
    <col min="5363" max="5363" width="21.8888888888889" style="107" customWidth="1"/>
    <col min="5364" max="5364" width="15.2222222222222" style="107" customWidth="1"/>
    <col min="5365" max="5365" width="17.8888888888889" style="107" customWidth="1"/>
    <col min="5366" max="5366" width="9.55555555555556" style="107" customWidth="1"/>
    <col min="5367" max="5367" width="10.8888888888889" style="107" customWidth="1"/>
    <col min="5368" max="5368" width="9.55555555555556" style="107" customWidth="1"/>
    <col min="5369" max="5369" width="10.6666666666667" style="107" customWidth="1"/>
    <col min="5370" max="5370" width="9.55555555555556" style="107" customWidth="1"/>
    <col min="5371" max="5371" width="12.8888888888889" style="107" customWidth="1"/>
    <col min="5372" max="5372" width="10" style="107"/>
    <col min="5373" max="5374" width="11.3333333333333" style="107" customWidth="1"/>
    <col min="5375" max="5375" width="6.55555555555556" style="107" customWidth="1"/>
    <col min="5376" max="5376" width="10" style="107" hidden="1" customWidth="1"/>
    <col min="5377" max="5377" width="11.5555555555556" style="107" customWidth="1"/>
    <col min="5378" max="5608" width="10" style="107"/>
    <col min="5609" max="5610" width="9.77777777777778" style="107" customWidth="1"/>
    <col min="5611" max="5615" width="10" style="107"/>
    <col min="5616" max="5616" width="5.66666666666667" style="107" customWidth="1"/>
    <col min="5617" max="5617" width="13.5555555555556" style="107" customWidth="1"/>
    <col min="5618" max="5618" width="18.4444444444444" style="107" customWidth="1"/>
    <col min="5619" max="5619" width="21.8888888888889" style="107" customWidth="1"/>
    <col min="5620" max="5620" width="15.2222222222222" style="107" customWidth="1"/>
    <col min="5621" max="5621" width="17.8888888888889" style="107" customWidth="1"/>
    <col min="5622" max="5622" width="9.55555555555556" style="107" customWidth="1"/>
    <col min="5623" max="5623" width="10.8888888888889" style="107" customWidth="1"/>
    <col min="5624" max="5624" width="9.55555555555556" style="107" customWidth="1"/>
    <col min="5625" max="5625" width="10.6666666666667" style="107" customWidth="1"/>
    <col min="5626" max="5626" width="9.55555555555556" style="107" customWidth="1"/>
    <col min="5627" max="5627" width="12.8888888888889" style="107" customWidth="1"/>
    <col min="5628" max="5628" width="10" style="107"/>
    <col min="5629" max="5630" width="11.3333333333333" style="107" customWidth="1"/>
    <col min="5631" max="5631" width="6.55555555555556" style="107" customWidth="1"/>
    <col min="5632" max="5632" width="10" style="107" hidden="1" customWidth="1"/>
    <col min="5633" max="5633" width="11.5555555555556" style="107" customWidth="1"/>
    <col min="5634" max="5864" width="10" style="107"/>
    <col min="5865" max="5866" width="9.77777777777778" style="107" customWidth="1"/>
    <col min="5867" max="5871" width="10" style="107"/>
    <col min="5872" max="5872" width="5.66666666666667" style="107" customWidth="1"/>
    <col min="5873" max="5873" width="13.5555555555556" style="107" customWidth="1"/>
    <col min="5874" max="5874" width="18.4444444444444" style="107" customWidth="1"/>
    <col min="5875" max="5875" width="21.8888888888889" style="107" customWidth="1"/>
    <col min="5876" max="5876" width="15.2222222222222" style="107" customWidth="1"/>
    <col min="5877" max="5877" width="17.8888888888889" style="107" customWidth="1"/>
    <col min="5878" max="5878" width="9.55555555555556" style="107" customWidth="1"/>
    <col min="5879" max="5879" width="10.8888888888889" style="107" customWidth="1"/>
    <col min="5880" max="5880" width="9.55555555555556" style="107" customWidth="1"/>
    <col min="5881" max="5881" width="10.6666666666667" style="107" customWidth="1"/>
    <col min="5882" max="5882" width="9.55555555555556" style="107" customWidth="1"/>
    <col min="5883" max="5883" width="12.8888888888889" style="107" customWidth="1"/>
    <col min="5884" max="5884" width="10" style="107"/>
    <col min="5885" max="5886" width="11.3333333333333" style="107" customWidth="1"/>
    <col min="5887" max="5887" width="6.55555555555556" style="107" customWidth="1"/>
    <col min="5888" max="5888" width="10" style="107" hidden="1" customWidth="1"/>
    <col min="5889" max="5889" width="11.5555555555556" style="107" customWidth="1"/>
    <col min="5890" max="6120" width="10" style="107"/>
    <col min="6121" max="6122" width="9.77777777777778" style="107" customWidth="1"/>
    <col min="6123" max="6127" width="10" style="107"/>
    <col min="6128" max="6128" width="5.66666666666667" style="107" customWidth="1"/>
    <col min="6129" max="6129" width="13.5555555555556" style="107" customWidth="1"/>
    <col min="6130" max="6130" width="18.4444444444444" style="107" customWidth="1"/>
    <col min="6131" max="6131" width="21.8888888888889" style="107" customWidth="1"/>
    <col min="6132" max="6132" width="15.2222222222222" style="107" customWidth="1"/>
    <col min="6133" max="6133" width="17.8888888888889" style="107" customWidth="1"/>
    <col min="6134" max="6134" width="9.55555555555556" style="107" customWidth="1"/>
    <col min="6135" max="6135" width="10.8888888888889" style="107" customWidth="1"/>
    <col min="6136" max="6136" width="9.55555555555556" style="107" customWidth="1"/>
    <col min="6137" max="6137" width="10.6666666666667" style="107" customWidth="1"/>
    <col min="6138" max="6138" width="9.55555555555556" style="107" customWidth="1"/>
    <col min="6139" max="6139" width="12.8888888888889" style="107" customWidth="1"/>
    <col min="6140" max="6140" width="10" style="107"/>
    <col min="6141" max="6142" width="11.3333333333333" style="107" customWidth="1"/>
    <col min="6143" max="6143" width="6.55555555555556" style="107" customWidth="1"/>
    <col min="6144" max="6144" width="10" style="107" hidden="1" customWidth="1"/>
    <col min="6145" max="6145" width="11.5555555555556" style="107" customWidth="1"/>
    <col min="6146" max="6376" width="10" style="107"/>
    <col min="6377" max="6378" width="9.77777777777778" style="107" customWidth="1"/>
    <col min="6379" max="6383" width="10" style="107"/>
    <col min="6384" max="6384" width="5.66666666666667" style="107" customWidth="1"/>
    <col min="6385" max="6385" width="13.5555555555556" style="107" customWidth="1"/>
    <col min="6386" max="6386" width="18.4444444444444" style="107" customWidth="1"/>
    <col min="6387" max="6387" width="21.8888888888889" style="107" customWidth="1"/>
    <col min="6388" max="6388" width="15.2222222222222" style="107" customWidth="1"/>
    <col min="6389" max="6389" width="17.8888888888889" style="107" customWidth="1"/>
    <col min="6390" max="6390" width="9.55555555555556" style="107" customWidth="1"/>
    <col min="6391" max="6391" width="10.8888888888889" style="107" customWidth="1"/>
    <col min="6392" max="6392" width="9.55555555555556" style="107" customWidth="1"/>
    <col min="6393" max="6393" width="10.6666666666667" style="107" customWidth="1"/>
    <col min="6394" max="6394" width="9.55555555555556" style="107" customWidth="1"/>
    <col min="6395" max="6395" width="12.8888888888889" style="107" customWidth="1"/>
    <col min="6396" max="6396" width="10" style="107"/>
    <col min="6397" max="6398" width="11.3333333333333" style="107" customWidth="1"/>
    <col min="6399" max="6399" width="6.55555555555556" style="107" customWidth="1"/>
    <col min="6400" max="6400" width="10" style="107" hidden="1" customWidth="1"/>
    <col min="6401" max="6401" width="11.5555555555556" style="107" customWidth="1"/>
    <col min="6402" max="6632" width="10" style="107"/>
    <col min="6633" max="6634" width="9.77777777777778" style="107" customWidth="1"/>
    <col min="6635" max="6639" width="10" style="107"/>
    <col min="6640" max="6640" width="5.66666666666667" style="107" customWidth="1"/>
    <col min="6641" max="6641" width="13.5555555555556" style="107" customWidth="1"/>
    <col min="6642" max="6642" width="18.4444444444444" style="107" customWidth="1"/>
    <col min="6643" max="6643" width="21.8888888888889" style="107" customWidth="1"/>
    <col min="6644" max="6644" width="15.2222222222222" style="107" customWidth="1"/>
    <col min="6645" max="6645" width="17.8888888888889" style="107" customWidth="1"/>
    <col min="6646" max="6646" width="9.55555555555556" style="107" customWidth="1"/>
    <col min="6647" max="6647" width="10.8888888888889" style="107" customWidth="1"/>
    <col min="6648" max="6648" width="9.55555555555556" style="107" customWidth="1"/>
    <col min="6649" max="6649" width="10.6666666666667" style="107" customWidth="1"/>
    <col min="6650" max="6650" width="9.55555555555556" style="107" customWidth="1"/>
    <col min="6651" max="6651" width="12.8888888888889" style="107" customWidth="1"/>
    <col min="6652" max="6652" width="10" style="107"/>
    <col min="6653" max="6654" width="11.3333333333333" style="107" customWidth="1"/>
    <col min="6655" max="6655" width="6.55555555555556" style="107" customWidth="1"/>
    <col min="6656" max="6656" width="10" style="107" hidden="1" customWidth="1"/>
    <col min="6657" max="6657" width="11.5555555555556" style="107" customWidth="1"/>
    <col min="6658" max="6888" width="10" style="107"/>
    <col min="6889" max="6890" width="9.77777777777778" style="107" customWidth="1"/>
    <col min="6891" max="6895" width="10" style="107"/>
    <col min="6896" max="6896" width="5.66666666666667" style="107" customWidth="1"/>
    <col min="6897" max="6897" width="13.5555555555556" style="107" customWidth="1"/>
    <col min="6898" max="6898" width="18.4444444444444" style="107" customWidth="1"/>
    <col min="6899" max="6899" width="21.8888888888889" style="107" customWidth="1"/>
    <col min="6900" max="6900" width="15.2222222222222" style="107" customWidth="1"/>
    <col min="6901" max="6901" width="17.8888888888889" style="107" customWidth="1"/>
    <col min="6902" max="6902" width="9.55555555555556" style="107" customWidth="1"/>
    <col min="6903" max="6903" width="10.8888888888889" style="107" customWidth="1"/>
    <col min="6904" max="6904" width="9.55555555555556" style="107" customWidth="1"/>
    <col min="6905" max="6905" width="10.6666666666667" style="107" customWidth="1"/>
    <col min="6906" max="6906" width="9.55555555555556" style="107" customWidth="1"/>
    <col min="6907" max="6907" width="12.8888888888889" style="107" customWidth="1"/>
    <col min="6908" max="6908" width="10" style="107"/>
    <col min="6909" max="6910" width="11.3333333333333" style="107" customWidth="1"/>
    <col min="6911" max="6911" width="6.55555555555556" style="107" customWidth="1"/>
    <col min="6912" max="6912" width="10" style="107" hidden="1" customWidth="1"/>
    <col min="6913" max="6913" width="11.5555555555556" style="107" customWidth="1"/>
    <col min="6914" max="7144" width="10" style="107"/>
    <col min="7145" max="7146" width="9.77777777777778" style="107" customWidth="1"/>
    <col min="7147" max="7151" width="10" style="107"/>
    <col min="7152" max="7152" width="5.66666666666667" style="107" customWidth="1"/>
    <col min="7153" max="7153" width="13.5555555555556" style="107" customWidth="1"/>
    <col min="7154" max="7154" width="18.4444444444444" style="107" customWidth="1"/>
    <col min="7155" max="7155" width="21.8888888888889" style="107" customWidth="1"/>
    <col min="7156" max="7156" width="15.2222222222222" style="107" customWidth="1"/>
    <col min="7157" max="7157" width="17.8888888888889" style="107" customWidth="1"/>
    <col min="7158" max="7158" width="9.55555555555556" style="107" customWidth="1"/>
    <col min="7159" max="7159" width="10.8888888888889" style="107" customWidth="1"/>
    <col min="7160" max="7160" width="9.55555555555556" style="107" customWidth="1"/>
    <col min="7161" max="7161" width="10.6666666666667" style="107" customWidth="1"/>
    <col min="7162" max="7162" width="9.55555555555556" style="107" customWidth="1"/>
    <col min="7163" max="7163" width="12.8888888888889" style="107" customWidth="1"/>
    <col min="7164" max="7164" width="10" style="107"/>
    <col min="7165" max="7166" width="11.3333333333333" style="107" customWidth="1"/>
    <col min="7167" max="7167" width="6.55555555555556" style="107" customWidth="1"/>
    <col min="7168" max="7168" width="10" style="107" hidden="1" customWidth="1"/>
    <col min="7169" max="7169" width="11.5555555555556" style="107" customWidth="1"/>
    <col min="7170" max="7400" width="10" style="107"/>
    <col min="7401" max="7402" width="9.77777777777778" style="107" customWidth="1"/>
    <col min="7403" max="7407" width="10" style="107"/>
    <col min="7408" max="7408" width="5.66666666666667" style="107" customWidth="1"/>
    <col min="7409" max="7409" width="13.5555555555556" style="107" customWidth="1"/>
    <col min="7410" max="7410" width="18.4444444444444" style="107" customWidth="1"/>
    <col min="7411" max="7411" width="21.8888888888889" style="107" customWidth="1"/>
    <col min="7412" max="7412" width="15.2222222222222" style="107" customWidth="1"/>
    <col min="7413" max="7413" width="17.8888888888889" style="107" customWidth="1"/>
    <col min="7414" max="7414" width="9.55555555555556" style="107" customWidth="1"/>
    <col min="7415" max="7415" width="10.8888888888889" style="107" customWidth="1"/>
    <col min="7416" max="7416" width="9.55555555555556" style="107" customWidth="1"/>
    <col min="7417" max="7417" width="10.6666666666667" style="107" customWidth="1"/>
    <col min="7418" max="7418" width="9.55555555555556" style="107" customWidth="1"/>
    <col min="7419" max="7419" width="12.8888888888889" style="107" customWidth="1"/>
    <col min="7420" max="7420" width="10" style="107"/>
    <col min="7421" max="7422" width="11.3333333333333" style="107" customWidth="1"/>
    <col min="7423" max="7423" width="6.55555555555556" style="107" customWidth="1"/>
    <col min="7424" max="7424" width="10" style="107" hidden="1" customWidth="1"/>
    <col min="7425" max="7425" width="11.5555555555556" style="107" customWidth="1"/>
    <col min="7426" max="7656" width="10" style="107"/>
    <col min="7657" max="7658" width="9.77777777777778" style="107" customWidth="1"/>
    <col min="7659" max="7663" width="10" style="107"/>
    <col min="7664" max="7664" width="5.66666666666667" style="107" customWidth="1"/>
    <col min="7665" max="7665" width="13.5555555555556" style="107" customWidth="1"/>
    <col min="7666" max="7666" width="18.4444444444444" style="107" customWidth="1"/>
    <col min="7667" max="7667" width="21.8888888888889" style="107" customWidth="1"/>
    <col min="7668" max="7668" width="15.2222222222222" style="107" customWidth="1"/>
    <col min="7669" max="7669" width="17.8888888888889" style="107" customWidth="1"/>
    <col min="7670" max="7670" width="9.55555555555556" style="107" customWidth="1"/>
    <col min="7671" max="7671" width="10.8888888888889" style="107" customWidth="1"/>
    <col min="7672" max="7672" width="9.55555555555556" style="107" customWidth="1"/>
    <col min="7673" max="7673" width="10.6666666666667" style="107" customWidth="1"/>
    <col min="7674" max="7674" width="9.55555555555556" style="107" customWidth="1"/>
    <col min="7675" max="7675" width="12.8888888888889" style="107" customWidth="1"/>
    <col min="7676" max="7676" width="10" style="107"/>
    <col min="7677" max="7678" width="11.3333333333333" style="107" customWidth="1"/>
    <col min="7679" max="7679" width="6.55555555555556" style="107" customWidth="1"/>
    <col min="7680" max="7680" width="10" style="107" hidden="1" customWidth="1"/>
    <col min="7681" max="7681" width="11.5555555555556" style="107" customWidth="1"/>
    <col min="7682" max="7912" width="10" style="107"/>
    <col min="7913" max="7914" width="9.77777777777778" style="107" customWidth="1"/>
    <col min="7915" max="7919" width="10" style="107"/>
    <col min="7920" max="7920" width="5.66666666666667" style="107" customWidth="1"/>
    <col min="7921" max="7921" width="13.5555555555556" style="107" customWidth="1"/>
    <col min="7922" max="7922" width="18.4444444444444" style="107" customWidth="1"/>
    <col min="7923" max="7923" width="21.8888888888889" style="107" customWidth="1"/>
    <col min="7924" max="7924" width="15.2222222222222" style="107" customWidth="1"/>
    <col min="7925" max="7925" width="17.8888888888889" style="107" customWidth="1"/>
    <col min="7926" max="7926" width="9.55555555555556" style="107" customWidth="1"/>
    <col min="7927" max="7927" width="10.8888888888889" style="107" customWidth="1"/>
    <col min="7928" max="7928" width="9.55555555555556" style="107" customWidth="1"/>
    <col min="7929" max="7929" width="10.6666666666667" style="107" customWidth="1"/>
    <col min="7930" max="7930" width="9.55555555555556" style="107" customWidth="1"/>
    <col min="7931" max="7931" width="12.8888888888889" style="107" customWidth="1"/>
    <col min="7932" max="7932" width="10" style="107"/>
    <col min="7933" max="7934" width="11.3333333333333" style="107" customWidth="1"/>
    <col min="7935" max="7935" width="6.55555555555556" style="107" customWidth="1"/>
    <col min="7936" max="7936" width="10" style="107" hidden="1" customWidth="1"/>
    <col min="7937" max="7937" width="11.5555555555556" style="107" customWidth="1"/>
    <col min="7938" max="8168" width="10" style="107"/>
    <col min="8169" max="8170" width="9.77777777777778" style="107" customWidth="1"/>
    <col min="8171" max="8175" width="10" style="107"/>
    <col min="8176" max="8176" width="5.66666666666667" style="107" customWidth="1"/>
    <col min="8177" max="8177" width="13.5555555555556" style="107" customWidth="1"/>
    <col min="8178" max="8178" width="18.4444444444444" style="107" customWidth="1"/>
    <col min="8179" max="8179" width="21.8888888888889" style="107" customWidth="1"/>
    <col min="8180" max="8180" width="15.2222222222222" style="107" customWidth="1"/>
    <col min="8181" max="8181" width="17.8888888888889" style="107" customWidth="1"/>
    <col min="8182" max="8182" width="9.55555555555556" style="107" customWidth="1"/>
    <col min="8183" max="8183" width="10.8888888888889" style="107" customWidth="1"/>
    <col min="8184" max="8184" width="9.55555555555556" style="107" customWidth="1"/>
    <col min="8185" max="8185" width="10.6666666666667" style="107" customWidth="1"/>
    <col min="8186" max="8186" width="9.55555555555556" style="107" customWidth="1"/>
    <col min="8187" max="8187" width="12.8888888888889" style="107" customWidth="1"/>
    <col min="8188" max="8188" width="10" style="107"/>
    <col min="8189" max="8190" width="11.3333333333333" style="107" customWidth="1"/>
    <col min="8191" max="8191" width="6.55555555555556" style="107" customWidth="1"/>
    <col min="8192" max="8192" width="10" style="107" hidden="1" customWidth="1"/>
    <col min="8193" max="8193" width="11.5555555555556" style="107" customWidth="1"/>
    <col min="8194" max="8424" width="10" style="107"/>
    <col min="8425" max="8426" width="9.77777777777778" style="107" customWidth="1"/>
    <col min="8427" max="8431" width="10" style="107"/>
    <col min="8432" max="8432" width="5.66666666666667" style="107" customWidth="1"/>
    <col min="8433" max="8433" width="13.5555555555556" style="107" customWidth="1"/>
    <col min="8434" max="8434" width="18.4444444444444" style="107" customWidth="1"/>
    <col min="8435" max="8435" width="21.8888888888889" style="107" customWidth="1"/>
    <col min="8436" max="8436" width="15.2222222222222" style="107" customWidth="1"/>
    <col min="8437" max="8437" width="17.8888888888889" style="107" customWidth="1"/>
    <col min="8438" max="8438" width="9.55555555555556" style="107" customWidth="1"/>
    <col min="8439" max="8439" width="10.8888888888889" style="107" customWidth="1"/>
    <col min="8440" max="8440" width="9.55555555555556" style="107" customWidth="1"/>
    <col min="8441" max="8441" width="10.6666666666667" style="107" customWidth="1"/>
    <col min="8442" max="8442" width="9.55555555555556" style="107" customWidth="1"/>
    <col min="8443" max="8443" width="12.8888888888889" style="107" customWidth="1"/>
    <col min="8444" max="8444" width="10" style="107"/>
    <col min="8445" max="8446" width="11.3333333333333" style="107" customWidth="1"/>
    <col min="8447" max="8447" width="6.55555555555556" style="107" customWidth="1"/>
    <col min="8448" max="8448" width="10" style="107" hidden="1" customWidth="1"/>
    <col min="8449" max="8449" width="11.5555555555556" style="107" customWidth="1"/>
    <col min="8450" max="8680" width="10" style="107"/>
    <col min="8681" max="8682" width="9.77777777777778" style="107" customWidth="1"/>
    <col min="8683" max="8687" width="10" style="107"/>
    <col min="8688" max="8688" width="5.66666666666667" style="107" customWidth="1"/>
    <col min="8689" max="8689" width="13.5555555555556" style="107" customWidth="1"/>
    <col min="8690" max="8690" width="18.4444444444444" style="107" customWidth="1"/>
    <col min="8691" max="8691" width="21.8888888888889" style="107" customWidth="1"/>
    <col min="8692" max="8692" width="15.2222222222222" style="107" customWidth="1"/>
    <col min="8693" max="8693" width="17.8888888888889" style="107" customWidth="1"/>
    <col min="8694" max="8694" width="9.55555555555556" style="107" customWidth="1"/>
    <col min="8695" max="8695" width="10.8888888888889" style="107" customWidth="1"/>
    <col min="8696" max="8696" width="9.55555555555556" style="107" customWidth="1"/>
    <col min="8697" max="8697" width="10.6666666666667" style="107" customWidth="1"/>
    <col min="8698" max="8698" width="9.55555555555556" style="107" customWidth="1"/>
    <col min="8699" max="8699" width="12.8888888888889" style="107" customWidth="1"/>
    <col min="8700" max="8700" width="10" style="107"/>
    <col min="8701" max="8702" width="11.3333333333333" style="107" customWidth="1"/>
    <col min="8703" max="8703" width="6.55555555555556" style="107" customWidth="1"/>
    <col min="8704" max="8704" width="10" style="107" hidden="1" customWidth="1"/>
    <col min="8705" max="8705" width="11.5555555555556" style="107" customWidth="1"/>
    <col min="8706" max="8936" width="10" style="107"/>
    <col min="8937" max="8938" width="9.77777777777778" style="107" customWidth="1"/>
    <col min="8939" max="8943" width="10" style="107"/>
    <col min="8944" max="8944" width="5.66666666666667" style="107" customWidth="1"/>
    <col min="8945" max="8945" width="13.5555555555556" style="107" customWidth="1"/>
    <col min="8946" max="8946" width="18.4444444444444" style="107" customWidth="1"/>
    <col min="8947" max="8947" width="21.8888888888889" style="107" customWidth="1"/>
    <col min="8948" max="8948" width="15.2222222222222" style="107" customWidth="1"/>
    <col min="8949" max="8949" width="17.8888888888889" style="107" customWidth="1"/>
    <col min="8950" max="8950" width="9.55555555555556" style="107" customWidth="1"/>
    <col min="8951" max="8951" width="10.8888888888889" style="107" customWidth="1"/>
    <col min="8952" max="8952" width="9.55555555555556" style="107" customWidth="1"/>
    <col min="8953" max="8953" width="10.6666666666667" style="107" customWidth="1"/>
    <col min="8954" max="8954" width="9.55555555555556" style="107" customWidth="1"/>
    <col min="8955" max="8955" width="12.8888888888889" style="107" customWidth="1"/>
    <col min="8956" max="8956" width="10" style="107"/>
    <col min="8957" max="8958" width="11.3333333333333" style="107" customWidth="1"/>
    <col min="8959" max="8959" width="6.55555555555556" style="107" customWidth="1"/>
    <col min="8960" max="8960" width="10" style="107" hidden="1" customWidth="1"/>
    <col min="8961" max="8961" width="11.5555555555556" style="107" customWidth="1"/>
    <col min="8962" max="9192" width="10" style="107"/>
    <col min="9193" max="9194" width="9.77777777777778" style="107" customWidth="1"/>
    <col min="9195" max="9199" width="10" style="107"/>
    <col min="9200" max="9200" width="5.66666666666667" style="107" customWidth="1"/>
    <col min="9201" max="9201" width="13.5555555555556" style="107" customWidth="1"/>
    <col min="9202" max="9202" width="18.4444444444444" style="107" customWidth="1"/>
    <col min="9203" max="9203" width="21.8888888888889" style="107" customWidth="1"/>
    <col min="9204" max="9204" width="15.2222222222222" style="107" customWidth="1"/>
    <col min="9205" max="9205" width="17.8888888888889" style="107" customWidth="1"/>
    <col min="9206" max="9206" width="9.55555555555556" style="107" customWidth="1"/>
    <col min="9207" max="9207" width="10.8888888888889" style="107" customWidth="1"/>
    <col min="9208" max="9208" width="9.55555555555556" style="107" customWidth="1"/>
    <col min="9209" max="9209" width="10.6666666666667" style="107" customWidth="1"/>
    <col min="9210" max="9210" width="9.55555555555556" style="107" customWidth="1"/>
    <col min="9211" max="9211" width="12.8888888888889" style="107" customWidth="1"/>
    <col min="9212" max="9212" width="10" style="107"/>
    <col min="9213" max="9214" width="11.3333333333333" style="107" customWidth="1"/>
    <col min="9215" max="9215" width="6.55555555555556" style="107" customWidth="1"/>
    <col min="9216" max="9216" width="10" style="107" hidden="1" customWidth="1"/>
    <col min="9217" max="9217" width="11.5555555555556" style="107" customWidth="1"/>
    <col min="9218" max="9448" width="10" style="107"/>
    <col min="9449" max="9450" width="9.77777777777778" style="107" customWidth="1"/>
    <col min="9451" max="9455" width="10" style="107"/>
    <col min="9456" max="9456" width="5.66666666666667" style="107" customWidth="1"/>
    <col min="9457" max="9457" width="13.5555555555556" style="107" customWidth="1"/>
    <col min="9458" max="9458" width="18.4444444444444" style="107" customWidth="1"/>
    <col min="9459" max="9459" width="21.8888888888889" style="107" customWidth="1"/>
    <col min="9460" max="9460" width="15.2222222222222" style="107" customWidth="1"/>
    <col min="9461" max="9461" width="17.8888888888889" style="107" customWidth="1"/>
    <col min="9462" max="9462" width="9.55555555555556" style="107" customWidth="1"/>
    <col min="9463" max="9463" width="10.8888888888889" style="107" customWidth="1"/>
    <col min="9464" max="9464" width="9.55555555555556" style="107" customWidth="1"/>
    <col min="9465" max="9465" width="10.6666666666667" style="107" customWidth="1"/>
    <col min="9466" max="9466" width="9.55555555555556" style="107" customWidth="1"/>
    <col min="9467" max="9467" width="12.8888888888889" style="107" customWidth="1"/>
    <col min="9468" max="9468" width="10" style="107"/>
    <col min="9469" max="9470" width="11.3333333333333" style="107" customWidth="1"/>
    <col min="9471" max="9471" width="6.55555555555556" style="107" customWidth="1"/>
    <col min="9472" max="9472" width="10" style="107" hidden="1" customWidth="1"/>
    <col min="9473" max="9473" width="11.5555555555556" style="107" customWidth="1"/>
    <col min="9474" max="9704" width="10" style="107"/>
    <col min="9705" max="9706" width="9.77777777777778" style="107" customWidth="1"/>
    <col min="9707" max="9711" width="10" style="107"/>
    <col min="9712" max="9712" width="5.66666666666667" style="107" customWidth="1"/>
    <col min="9713" max="9713" width="13.5555555555556" style="107" customWidth="1"/>
    <col min="9714" max="9714" width="18.4444444444444" style="107" customWidth="1"/>
    <col min="9715" max="9715" width="21.8888888888889" style="107" customWidth="1"/>
    <col min="9716" max="9716" width="15.2222222222222" style="107" customWidth="1"/>
    <col min="9717" max="9717" width="17.8888888888889" style="107" customWidth="1"/>
    <col min="9718" max="9718" width="9.55555555555556" style="107" customWidth="1"/>
    <col min="9719" max="9719" width="10.8888888888889" style="107" customWidth="1"/>
    <col min="9720" max="9720" width="9.55555555555556" style="107" customWidth="1"/>
    <col min="9721" max="9721" width="10.6666666666667" style="107" customWidth="1"/>
    <col min="9722" max="9722" width="9.55555555555556" style="107" customWidth="1"/>
    <col min="9723" max="9723" width="12.8888888888889" style="107" customWidth="1"/>
    <col min="9724" max="9724" width="10" style="107"/>
    <col min="9725" max="9726" width="11.3333333333333" style="107" customWidth="1"/>
    <col min="9727" max="9727" width="6.55555555555556" style="107" customWidth="1"/>
    <col min="9728" max="9728" width="10" style="107" hidden="1" customWidth="1"/>
    <col min="9729" max="9729" width="11.5555555555556" style="107" customWidth="1"/>
    <col min="9730" max="9960" width="10" style="107"/>
    <col min="9961" max="9962" width="9.77777777777778" style="107" customWidth="1"/>
    <col min="9963" max="9967" width="10" style="107"/>
    <col min="9968" max="9968" width="5.66666666666667" style="107" customWidth="1"/>
    <col min="9969" max="9969" width="13.5555555555556" style="107" customWidth="1"/>
    <col min="9970" max="9970" width="18.4444444444444" style="107" customWidth="1"/>
    <col min="9971" max="9971" width="21.8888888888889" style="107" customWidth="1"/>
    <col min="9972" max="9972" width="15.2222222222222" style="107" customWidth="1"/>
    <col min="9973" max="9973" width="17.8888888888889" style="107" customWidth="1"/>
    <col min="9974" max="9974" width="9.55555555555556" style="107" customWidth="1"/>
    <col min="9975" max="9975" width="10.8888888888889" style="107" customWidth="1"/>
    <col min="9976" max="9976" width="9.55555555555556" style="107" customWidth="1"/>
    <col min="9977" max="9977" width="10.6666666666667" style="107" customWidth="1"/>
    <col min="9978" max="9978" width="9.55555555555556" style="107" customWidth="1"/>
    <col min="9979" max="9979" width="12.8888888888889" style="107" customWidth="1"/>
    <col min="9980" max="9980" width="10" style="107"/>
    <col min="9981" max="9982" width="11.3333333333333" style="107" customWidth="1"/>
    <col min="9983" max="9983" width="6.55555555555556" style="107" customWidth="1"/>
    <col min="9984" max="9984" width="10" style="107" hidden="1" customWidth="1"/>
    <col min="9985" max="9985" width="11.5555555555556" style="107" customWidth="1"/>
    <col min="9986" max="10216" width="10" style="107"/>
    <col min="10217" max="10218" width="9.77777777777778" style="107" customWidth="1"/>
    <col min="10219" max="10223" width="10" style="107"/>
    <col min="10224" max="10224" width="5.66666666666667" style="107" customWidth="1"/>
    <col min="10225" max="10225" width="13.5555555555556" style="107" customWidth="1"/>
    <col min="10226" max="10226" width="18.4444444444444" style="107" customWidth="1"/>
    <col min="10227" max="10227" width="21.8888888888889" style="107" customWidth="1"/>
    <col min="10228" max="10228" width="15.2222222222222" style="107" customWidth="1"/>
    <col min="10229" max="10229" width="17.8888888888889" style="107" customWidth="1"/>
    <col min="10230" max="10230" width="9.55555555555556" style="107" customWidth="1"/>
    <col min="10231" max="10231" width="10.8888888888889" style="107" customWidth="1"/>
    <col min="10232" max="10232" width="9.55555555555556" style="107" customWidth="1"/>
    <col min="10233" max="10233" width="10.6666666666667" style="107" customWidth="1"/>
    <col min="10234" max="10234" width="9.55555555555556" style="107" customWidth="1"/>
    <col min="10235" max="10235" width="12.8888888888889" style="107" customWidth="1"/>
    <col min="10236" max="10236" width="10" style="107"/>
    <col min="10237" max="10238" width="11.3333333333333" style="107" customWidth="1"/>
    <col min="10239" max="10239" width="6.55555555555556" style="107" customWidth="1"/>
    <col min="10240" max="10240" width="10" style="107" hidden="1" customWidth="1"/>
    <col min="10241" max="10241" width="11.5555555555556" style="107" customWidth="1"/>
    <col min="10242" max="10472" width="10" style="107"/>
    <col min="10473" max="10474" width="9.77777777777778" style="107" customWidth="1"/>
    <col min="10475" max="10479" width="10" style="107"/>
    <col min="10480" max="10480" width="5.66666666666667" style="107" customWidth="1"/>
    <col min="10481" max="10481" width="13.5555555555556" style="107" customWidth="1"/>
    <col min="10482" max="10482" width="18.4444444444444" style="107" customWidth="1"/>
    <col min="10483" max="10483" width="21.8888888888889" style="107" customWidth="1"/>
    <col min="10484" max="10484" width="15.2222222222222" style="107" customWidth="1"/>
    <col min="10485" max="10485" width="17.8888888888889" style="107" customWidth="1"/>
    <col min="10486" max="10486" width="9.55555555555556" style="107" customWidth="1"/>
    <col min="10487" max="10487" width="10.8888888888889" style="107" customWidth="1"/>
    <col min="10488" max="10488" width="9.55555555555556" style="107" customWidth="1"/>
    <col min="10489" max="10489" width="10.6666666666667" style="107" customWidth="1"/>
    <col min="10490" max="10490" width="9.55555555555556" style="107" customWidth="1"/>
    <col min="10491" max="10491" width="12.8888888888889" style="107" customWidth="1"/>
    <col min="10492" max="10492" width="10" style="107"/>
    <col min="10493" max="10494" width="11.3333333333333" style="107" customWidth="1"/>
    <col min="10495" max="10495" width="6.55555555555556" style="107" customWidth="1"/>
    <col min="10496" max="10496" width="10" style="107" hidden="1" customWidth="1"/>
    <col min="10497" max="10497" width="11.5555555555556" style="107" customWidth="1"/>
    <col min="10498" max="10728" width="10" style="107"/>
    <col min="10729" max="10730" width="9.77777777777778" style="107" customWidth="1"/>
    <col min="10731" max="10735" width="10" style="107"/>
    <col min="10736" max="10736" width="5.66666666666667" style="107" customWidth="1"/>
    <col min="10737" max="10737" width="13.5555555555556" style="107" customWidth="1"/>
    <col min="10738" max="10738" width="18.4444444444444" style="107" customWidth="1"/>
    <col min="10739" max="10739" width="21.8888888888889" style="107" customWidth="1"/>
    <col min="10740" max="10740" width="15.2222222222222" style="107" customWidth="1"/>
    <col min="10741" max="10741" width="17.8888888888889" style="107" customWidth="1"/>
    <col min="10742" max="10742" width="9.55555555555556" style="107" customWidth="1"/>
    <col min="10743" max="10743" width="10.8888888888889" style="107" customWidth="1"/>
    <col min="10744" max="10744" width="9.55555555555556" style="107" customWidth="1"/>
    <col min="10745" max="10745" width="10.6666666666667" style="107" customWidth="1"/>
    <col min="10746" max="10746" width="9.55555555555556" style="107" customWidth="1"/>
    <col min="10747" max="10747" width="12.8888888888889" style="107" customWidth="1"/>
    <col min="10748" max="10748" width="10" style="107"/>
    <col min="10749" max="10750" width="11.3333333333333" style="107" customWidth="1"/>
    <col min="10751" max="10751" width="6.55555555555556" style="107" customWidth="1"/>
    <col min="10752" max="10752" width="10" style="107" hidden="1" customWidth="1"/>
    <col min="10753" max="10753" width="11.5555555555556" style="107" customWidth="1"/>
    <col min="10754" max="10984" width="10" style="107"/>
    <col min="10985" max="10986" width="9.77777777777778" style="107" customWidth="1"/>
    <col min="10987" max="10991" width="10" style="107"/>
    <col min="10992" max="10992" width="5.66666666666667" style="107" customWidth="1"/>
    <col min="10993" max="10993" width="13.5555555555556" style="107" customWidth="1"/>
    <col min="10994" max="10994" width="18.4444444444444" style="107" customWidth="1"/>
    <col min="10995" max="10995" width="21.8888888888889" style="107" customWidth="1"/>
    <col min="10996" max="10996" width="15.2222222222222" style="107" customWidth="1"/>
    <col min="10997" max="10997" width="17.8888888888889" style="107" customWidth="1"/>
    <col min="10998" max="10998" width="9.55555555555556" style="107" customWidth="1"/>
    <col min="10999" max="10999" width="10.8888888888889" style="107" customWidth="1"/>
    <col min="11000" max="11000" width="9.55555555555556" style="107" customWidth="1"/>
    <col min="11001" max="11001" width="10.6666666666667" style="107" customWidth="1"/>
    <col min="11002" max="11002" width="9.55555555555556" style="107" customWidth="1"/>
    <col min="11003" max="11003" width="12.8888888888889" style="107" customWidth="1"/>
    <col min="11004" max="11004" width="10" style="107"/>
    <col min="11005" max="11006" width="11.3333333333333" style="107" customWidth="1"/>
    <col min="11007" max="11007" width="6.55555555555556" style="107" customWidth="1"/>
    <col min="11008" max="11008" width="10" style="107" hidden="1" customWidth="1"/>
    <col min="11009" max="11009" width="11.5555555555556" style="107" customWidth="1"/>
    <col min="11010" max="11240" width="10" style="107"/>
    <col min="11241" max="11242" width="9.77777777777778" style="107" customWidth="1"/>
    <col min="11243" max="11247" width="10" style="107"/>
    <col min="11248" max="11248" width="5.66666666666667" style="107" customWidth="1"/>
    <col min="11249" max="11249" width="13.5555555555556" style="107" customWidth="1"/>
    <col min="11250" max="11250" width="18.4444444444444" style="107" customWidth="1"/>
    <col min="11251" max="11251" width="21.8888888888889" style="107" customWidth="1"/>
    <col min="11252" max="11252" width="15.2222222222222" style="107" customWidth="1"/>
    <col min="11253" max="11253" width="17.8888888888889" style="107" customWidth="1"/>
    <col min="11254" max="11254" width="9.55555555555556" style="107" customWidth="1"/>
    <col min="11255" max="11255" width="10.8888888888889" style="107" customWidth="1"/>
    <col min="11256" max="11256" width="9.55555555555556" style="107" customWidth="1"/>
    <col min="11257" max="11257" width="10.6666666666667" style="107" customWidth="1"/>
    <col min="11258" max="11258" width="9.55555555555556" style="107" customWidth="1"/>
    <col min="11259" max="11259" width="12.8888888888889" style="107" customWidth="1"/>
    <col min="11260" max="11260" width="10" style="107"/>
    <col min="11261" max="11262" width="11.3333333333333" style="107" customWidth="1"/>
    <col min="11263" max="11263" width="6.55555555555556" style="107" customWidth="1"/>
    <col min="11264" max="11264" width="10" style="107" hidden="1" customWidth="1"/>
    <col min="11265" max="11265" width="11.5555555555556" style="107" customWidth="1"/>
    <col min="11266" max="11496" width="10" style="107"/>
    <col min="11497" max="11498" width="9.77777777777778" style="107" customWidth="1"/>
    <col min="11499" max="11503" width="10" style="107"/>
    <col min="11504" max="11504" width="5.66666666666667" style="107" customWidth="1"/>
    <col min="11505" max="11505" width="13.5555555555556" style="107" customWidth="1"/>
    <col min="11506" max="11506" width="18.4444444444444" style="107" customWidth="1"/>
    <col min="11507" max="11507" width="21.8888888888889" style="107" customWidth="1"/>
    <col min="11508" max="11508" width="15.2222222222222" style="107" customWidth="1"/>
    <col min="11509" max="11509" width="17.8888888888889" style="107" customWidth="1"/>
    <col min="11510" max="11510" width="9.55555555555556" style="107" customWidth="1"/>
    <col min="11511" max="11511" width="10.8888888888889" style="107" customWidth="1"/>
    <col min="11512" max="11512" width="9.55555555555556" style="107" customWidth="1"/>
    <col min="11513" max="11513" width="10.6666666666667" style="107" customWidth="1"/>
    <col min="11514" max="11514" width="9.55555555555556" style="107" customWidth="1"/>
    <col min="11515" max="11515" width="12.8888888888889" style="107" customWidth="1"/>
    <col min="11516" max="11516" width="10" style="107"/>
    <col min="11517" max="11518" width="11.3333333333333" style="107" customWidth="1"/>
    <col min="11519" max="11519" width="6.55555555555556" style="107" customWidth="1"/>
    <col min="11520" max="11520" width="10" style="107" hidden="1" customWidth="1"/>
    <col min="11521" max="11521" width="11.5555555555556" style="107" customWidth="1"/>
    <col min="11522" max="11752" width="10" style="107"/>
    <col min="11753" max="11754" width="9.77777777777778" style="107" customWidth="1"/>
    <col min="11755" max="11759" width="10" style="107"/>
    <col min="11760" max="11760" width="5.66666666666667" style="107" customWidth="1"/>
    <col min="11761" max="11761" width="13.5555555555556" style="107" customWidth="1"/>
    <col min="11762" max="11762" width="18.4444444444444" style="107" customWidth="1"/>
    <col min="11763" max="11763" width="21.8888888888889" style="107" customWidth="1"/>
    <col min="11764" max="11764" width="15.2222222222222" style="107" customWidth="1"/>
    <col min="11765" max="11765" width="17.8888888888889" style="107" customWidth="1"/>
    <col min="11766" max="11766" width="9.55555555555556" style="107" customWidth="1"/>
    <col min="11767" max="11767" width="10.8888888888889" style="107" customWidth="1"/>
    <col min="11768" max="11768" width="9.55555555555556" style="107" customWidth="1"/>
    <col min="11769" max="11769" width="10.6666666666667" style="107" customWidth="1"/>
    <col min="11770" max="11770" width="9.55555555555556" style="107" customWidth="1"/>
    <col min="11771" max="11771" width="12.8888888888889" style="107" customWidth="1"/>
    <col min="11772" max="11772" width="10" style="107"/>
    <col min="11773" max="11774" width="11.3333333333333" style="107" customWidth="1"/>
    <col min="11775" max="11775" width="6.55555555555556" style="107" customWidth="1"/>
    <col min="11776" max="11776" width="10" style="107" hidden="1" customWidth="1"/>
    <col min="11777" max="11777" width="11.5555555555556" style="107" customWidth="1"/>
    <col min="11778" max="12008" width="10" style="107"/>
    <col min="12009" max="12010" width="9.77777777777778" style="107" customWidth="1"/>
    <col min="12011" max="12015" width="10" style="107"/>
    <col min="12016" max="12016" width="5.66666666666667" style="107" customWidth="1"/>
    <col min="12017" max="12017" width="13.5555555555556" style="107" customWidth="1"/>
    <col min="12018" max="12018" width="18.4444444444444" style="107" customWidth="1"/>
    <col min="12019" max="12019" width="21.8888888888889" style="107" customWidth="1"/>
    <col min="12020" max="12020" width="15.2222222222222" style="107" customWidth="1"/>
    <col min="12021" max="12021" width="17.8888888888889" style="107" customWidth="1"/>
    <col min="12022" max="12022" width="9.55555555555556" style="107" customWidth="1"/>
    <col min="12023" max="12023" width="10.8888888888889" style="107" customWidth="1"/>
    <col min="12024" max="12024" width="9.55555555555556" style="107" customWidth="1"/>
    <col min="12025" max="12025" width="10.6666666666667" style="107" customWidth="1"/>
    <col min="12026" max="12026" width="9.55555555555556" style="107" customWidth="1"/>
    <col min="12027" max="12027" width="12.8888888888889" style="107" customWidth="1"/>
    <col min="12028" max="12028" width="10" style="107"/>
    <col min="12029" max="12030" width="11.3333333333333" style="107" customWidth="1"/>
    <col min="12031" max="12031" width="6.55555555555556" style="107" customWidth="1"/>
    <col min="12032" max="12032" width="10" style="107" hidden="1" customWidth="1"/>
    <col min="12033" max="12033" width="11.5555555555556" style="107" customWidth="1"/>
    <col min="12034" max="12264" width="10" style="107"/>
    <col min="12265" max="12266" width="9.77777777777778" style="107" customWidth="1"/>
    <col min="12267" max="12271" width="10" style="107"/>
    <col min="12272" max="12272" width="5.66666666666667" style="107" customWidth="1"/>
    <col min="12273" max="12273" width="13.5555555555556" style="107" customWidth="1"/>
    <col min="12274" max="12274" width="18.4444444444444" style="107" customWidth="1"/>
    <col min="12275" max="12275" width="21.8888888888889" style="107" customWidth="1"/>
    <col min="12276" max="12276" width="15.2222222222222" style="107" customWidth="1"/>
    <col min="12277" max="12277" width="17.8888888888889" style="107" customWidth="1"/>
    <col min="12278" max="12278" width="9.55555555555556" style="107" customWidth="1"/>
    <col min="12279" max="12279" width="10.8888888888889" style="107" customWidth="1"/>
    <col min="12280" max="12280" width="9.55555555555556" style="107" customWidth="1"/>
    <col min="12281" max="12281" width="10.6666666666667" style="107" customWidth="1"/>
    <col min="12282" max="12282" width="9.55555555555556" style="107" customWidth="1"/>
    <col min="12283" max="12283" width="12.8888888888889" style="107" customWidth="1"/>
    <col min="12284" max="12284" width="10" style="107"/>
    <col min="12285" max="12286" width="11.3333333333333" style="107" customWidth="1"/>
    <col min="12287" max="12287" width="6.55555555555556" style="107" customWidth="1"/>
    <col min="12288" max="12288" width="10" style="107" hidden="1" customWidth="1"/>
    <col min="12289" max="12289" width="11.5555555555556" style="107" customWidth="1"/>
    <col min="12290" max="12520" width="10" style="107"/>
    <col min="12521" max="12522" width="9.77777777777778" style="107" customWidth="1"/>
    <col min="12523" max="12527" width="10" style="107"/>
    <col min="12528" max="12528" width="5.66666666666667" style="107" customWidth="1"/>
    <col min="12529" max="12529" width="13.5555555555556" style="107" customWidth="1"/>
    <col min="12530" max="12530" width="18.4444444444444" style="107" customWidth="1"/>
    <col min="12531" max="12531" width="21.8888888888889" style="107" customWidth="1"/>
    <col min="12532" max="12532" width="15.2222222222222" style="107" customWidth="1"/>
    <col min="12533" max="12533" width="17.8888888888889" style="107" customWidth="1"/>
    <col min="12534" max="12534" width="9.55555555555556" style="107" customWidth="1"/>
    <col min="12535" max="12535" width="10.8888888888889" style="107" customWidth="1"/>
    <col min="12536" max="12536" width="9.55555555555556" style="107" customWidth="1"/>
    <col min="12537" max="12537" width="10.6666666666667" style="107" customWidth="1"/>
    <col min="12538" max="12538" width="9.55555555555556" style="107" customWidth="1"/>
    <col min="12539" max="12539" width="12.8888888888889" style="107" customWidth="1"/>
    <col min="12540" max="12540" width="10" style="107"/>
    <col min="12541" max="12542" width="11.3333333333333" style="107" customWidth="1"/>
    <col min="12543" max="12543" width="6.55555555555556" style="107" customWidth="1"/>
    <col min="12544" max="12544" width="10" style="107" hidden="1" customWidth="1"/>
    <col min="12545" max="12545" width="11.5555555555556" style="107" customWidth="1"/>
    <col min="12546" max="12776" width="10" style="107"/>
    <col min="12777" max="12778" width="9.77777777777778" style="107" customWidth="1"/>
    <col min="12779" max="12783" width="10" style="107"/>
    <col min="12784" max="12784" width="5.66666666666667" style="107" customWidth="1"/>
    <col min="12785" max="12785" width="13.5555555555556" style="107" customWidth="1"/>
    <col min="12786" max="12786" width="18.4444444444444" style="107" customWidth="1"/>
    <col min="12787" max="12787" width="21.8888888888889" style="107" customWidth="1"/>
    <col min="12788" max="12788" width="15.2222222222222" style="107" customWidth="1"/>
    <col min="12789" max="12789" width="17.8888888888889" style="107" customWidth="1"/>
    <col min="12790" max="12790" width="9.55555555555556" style="107" customWidth="1"/>
    <col min="12791" max="12791" width="10.8888888888889" style="107" customWidth="1"/>
    <col min="12792" max="12792" width="9.55555555555556" style="107" customWidth="1"/>
    <col min="12793" max="12793" width="10.6666666666667" style="107" customWidth="1"/>
    <col min="12794" max="12794" width="9.55555555555556" style="107" customWidth="1"/>
    <col min="12795" max="12795" width="12.8888888888889" style="107" customWidth="1"/>
    <col min="12796" max="12796" width="10" style="107"/>
    <col min="12797" max="12798" width="11.3333333333333" style="107" customWidth="1"/>
    <col min="12799" max="12799" width="6.55555555555556" style="107" customWidth="1"/>
    <col min="12800" max="12800" width="10" style="107" hidden="1" customWidth="1"/>
    <col min="12801" max="12801" width="11.5555555555556" style="107" customWidth="1"/>
    <col min="12802" max="13032" width="10" style="107"/>
    <col min="13033" max="13034" width="9.77777777777778" style="107" customWidth="1"/>
    <col min="13035" max="13039" width="10" style="107"/>
    <col min="13040" max="13040" width="5.66666666666667" style="107" customWidth="1"/>
    <col min="13041" max="13041" width="13.5555555555556" style="107" customWidth="1"/>
    <col min="13042" max="13042" width="18.4444444444444" style="107" customWidth="1"/>
    <col min="13043" max="13043" width="21.8888888888889" style="107" customWidth="1"/>
    <col min="13044" max="13044" width="15.2222222222222" style="107" customWidth="1"/>
    <col min="13045" max="13045" width="17.8888888888889" style="107" customWidth="1"/>
    <col min="13046" max="13046" width="9.55555555555556" style="107" customWidth="1"/>
    <col min="13047" max="13047" width="10.8888888888889" style="107" customWidth="1"/>
    <col min="13048" max="13048" width="9.55555555555556" style="107" customWidth="1"/>
    <col min="13049" max="13049" width="10.6666666666667" style="107" customWidth="1"/>
    <col min="13050" max="13050" width="9.55555555555556" style="107" customWidth="1"/>
    <col min="13051" max="13051" width="12.8888888888889" style="107" customWidth="1"/>
    <col min="13052" max="13052" width="10" style="107"/>
    <col min="13053" max="13054" width="11.3333333333333" style="107" customWidth="1"/>
    <col min="13055" max="13055" width="6.55555555555556" style="107" customWidth="1"/>
    <col min="13056" max="13056" width="10" style="107" hidden="1" customWidth="1"/>
    <col min="13057" max="13057" width="11.5555555555556" style="107" customWidth="1"/>
    <col min="13058" max="13288" width="10" style="107"/>
    <col min="13289" max="13290" width="9.77777777777778" style="107" customWidth="1"/>
    <col min="13291" max="13295" width="10" style="107"/>
    <col min="13296" max="13296" width="5.66666666666667" style="107" customWidth="1"/>
    <col min="13297" max="13297" width="13.5555555555556" style="107" customWidth="1"/>
    <col min="13298" max="13298" width="18.4444444444444" style="107" customWidth="1"/>
    <col min="13299" max="13299" width="21.8888888888889" style="107" customWidth="1"/>
    <col min="13300" max="13300" width="15.2222222222222" style="107" customWidth="1"/>
    <col min="13301" max="13301" width="17.8888888888889" style="107" customWidth="1"/>
    <col min="13302" max="13302" width="9.55555555555556" style="107" customWidth="1"/>
    <col min="13303" max="13303" width="10.8888888888889" style="107" customWidth="1"/>
    <col min="13304" max="13304" width="9.55555555555556" style="107" customWidth="1"/>
    <col min="13305" max="13305" width="10.6666666666667" style="107" customWidth="1"/>
    <col min="13306" max="13306" width="9.55555555555556" style="107" customWidth="1"/>
    <col min="13307" max="13307" width="12.8888888888889" style="107" customWidth="1"/>
    <col min="13308" max="13308" width="10" style="107"/>
    <col min="13309" max="13310" width="11.3333333333333" style="107" customWidth="1"/>
    <col min="13311" max="13311" width="6.55555555555556" style="107" customWidth="1"/>
    <col min="13312" max="13312" width="10" style="107" hidden="1" customWidth="1"/>
    <col min="13313" max="13313" width="11.5555555555556" style="107" customWidth="1"/>
    <col min="13314" max="13544" width="10" style="107"/>
    <col min="13545" max="13546" width="9.77777777777778" style="107" customWidth="1"/>
    <col min="13547" max="13551" width="10" style="107"/>
    <col min="13552" max="13552" width="5.66666666666667" style="107" customWidth="1"/>
    <col min="13553" max="13553" width="13.5555555555556" style="107" customWidth="1"/>
    <col min="13554" max="13554" width="18.4444444444444" style="107" customWidth="1"/>
    <col min="13555" max="13555" width="21.8888888888889" style="107" customWidth="1"/>
    <col min="13556" max="13556" width="15.2222222222222" style="107" customWidth="1"/>
    <col min="13557" max="13557" width="17.8888888888889" style="107" customWidth="1"/>
    <col min="13558" max="13558" width="9.55555555555556" style="107" customWidth="1"/>
    <col min="13559" max="13559" width="10.8888888888889" style="107" customWidth="1"/>
    <col min="13560" max="13560" width="9.55555555555556" style="107" customWidth="1"/>
    <col min="13561" max="13561" width="10.6666666666667" style="107" customWidth="1"/>
    <col min="13562" max="13562" width="9.55555555555556" style="107" customWidth="1"/>
    <col min="13563" max="13563" width="12.8888888888889" style="107" customWidth="1"/>
    <col min="13564" max="13564" width="10" style="107"/>
    <col min="13565" max="13566" width="11.3333333333333" style="107" customWidth="1"/>
    <col min="13567" max="13567" width="6.55555555555556" style="107" customWidth="1"/>
    <col min="13568" max="13568" width="10" style="107" hidden="1" customWidth="1"/>
    <col min="13569" max="13569" width="11.5555555555556" style="107" customWidth="1"/>
    <col min="13570" max="13800" width="10" style="107"/>
    <col min="13801" max="13802" width="9.77777777777778" style="107" customWidth="1"/>
    <col min="13803" max="13807" width="10" style="107"/>
    <col min="13808" max="13808" width="5.66666666666667" style="107" customWidth="1"/>
    <col min="13809" max="13809" width="13.5555555555556" style="107" customWidth="1"/>
    <col min="13810" max="13810" width="18.4444444444444" style="107" customWidth="1"/>
    <col min="13811" max="13811" width="21.8888888888889" style="107" customWidth="1"/>
    <col min="13812" max="13812" width="15.2222222222222" style="107" customWidth="1"/>
    <col min="13813" max="13813" width="17.8888888888889" style="107" customWidth="1"/>
    <col min="13814" max="13814" width="9.55555555555556" style="107" customWidth="1"/>
    <col min="13815" max="13815" width="10.8888888888889" style="107" customWidth="1"/>
    <col min="13816" max="13816" width="9.55555555555556" style="107" customWidth="1"/>
    <col min="13817" max="13817" width="10.6666666666667" style="107" customWidth="1"/>
    <col min="13818" max="13818" width="9.55555555555556" style="107" customWidth="1"/>
    <col min="13819" max="13819" width="12.8888888888889" style="107" customWidth="1"/>
    <col min="13820" max="13820" width="10" style="107"/>
    <col min="13821" max="13822" width="11.3333333333333" style="107" customWidth="1"/>
    <col min="13823" max="13823" width="6.55555555555556" style="107" customWidth="1"/>
    <col min="13824" max="13824" width="10" style="107" hidden="1" customWidth="1"/>
    <col min="13825" max="13825" width="11.5555555555556" style="107" customWidth="1"/>
    <col min="13826" max="14056" width="10" style="107"/>
    <col min="14057" max="14058" width="9.77777777777778" style="107" customWidth="1"/>
    <col min="14059" max="14063" width="10" style="107"/>
    <col min="14064" max="14064" width="5.66666666666667" style="107" customWidth="1"/>
    <col min="14065" max="14065" width="13.5555555555556" style="107" customWidth="1"/>
    <col min="14066" max="14066" width="18.4444444444444" style="107" customWidth="1"/>
    <col min="14067" max="14067" width="21.8888888888889" style="107" customWidth="1"/>
    <col min="14068" max="14068" width="15.2222222222222" style="107" customWidth="1"/>
    <col min="14069" max="14069" width="17.8888888888889" style="107" customWidth="1"/>
    <col min="14070" max="14070" width="9.55555555555556" style="107" customWidth="1"/>
    <col min="14071" max="14071" width="10.8888888888889" style="107" customWidth="1"/>
    <col min="14072" max="14072" width="9.55555555555556" style="107" customWidth="1"/>
    <col min="14073" max="14073" width="10.6666666666667" style="107" customWidth="1"/>
    <col min="14074" max="14074" width="9.55555555555556" style="107" customWidth="1"/>
    <col min="14075" max="14075" width="12.8888888888889" style="107" customWidth="1"/>
    <col min="14076" max="14076" width="10" style="107"/>
    <col min="14077" max="14078" width="11.3333333333333" style="107" customWidth="1"/>
    <col min="14079" max="14079" width="6.55555555555556" style="107" customWidth="1"/>
    <col min="14080" max="14080" width="10" style="107" hidden="1" customWidth="1"/>
    <col min="14081" max="14081" width="11.5555555555556" style="107" customWidth="1"/>
    <col min="14082" max="14312" width="10" style="107"/>
    <col min="14313" max="14314" width="9.77777777777778" style="107" customWidth="1"/>
    <col min="14315" max="14319" width="10" style="107"/>
    <col min="14320" max="14320" width="5.66666666666667" style="107" customWidth="1"/>
    <col min="14321" max="14321" width="13.5555555555556" style="107" customWidth="1"/>
    <col min="14322" max="14322" width="18.4444444444444" style="107" customWidth="1"/>
    <col min="14323" max="14323" width="21.8888888888889" style="107" customWidth="1"/>
    <col min="14324" max="14324" width="15.2222222222222" style="107" customWidth="1"/>
    <col min="14325" max="14325" width="17.8888888888889" style="107" customWidth="1"/>
    <col min="14326" max="14326" width="9.55555555555556" style="107" customWidth="1"/>
    <col min="14327" max="14327" width="10.8888888888889" style="107" customWidth="1"/>
    <col min="14328" max="14328" width="9.55555555555556" style="107" customWidth="1"/>
    <col min="14329" max="14329" width="10.6666666666667" style="107" customWidth="1"/>
    <col min="14330" max="14330" width="9.55555555555556" style="107" customWidth="1"/>
    <col min="14331" max="14331" width="12.8888888888889" style="107" customWidth="1"/>
    <col min="14332" max="14332" width="10" style="107"/>
    <col min="14333" max="14334" width="11.3333333333333" style="107" customWidth="1"/>
    <col min="14335" max="14335" width="6.55555555555556" style="107" customWidth="1"/>
    <col min="14336" max="14336" width="10" style="107" hidden="1" customWidth="1"/>
    <col min="14337" max="14337" width="11.5555555555556" style="107" customWidth="1"/>
    <col min="14338" max="14568" width="10" style="107"/>
    <col min="14569" max="14570" width="9.77777777777778" style="107" customWidth="1"/>
    <col min="14571" max="14575" width="10" style="107"/>
    <col min="14576" max="14576" width="5.66666666666667" style="107" customWidth="1"/>
    <col min="14577" max="14577" width="13.5555555555556" style="107" customWidth="1"/>
    <col min="14578" max="14578" width="18.4444444444444" style="107" customWidth="1"/>
    <col min="14579" max="14579" width="21.8888888888889" style="107" customWidth="1"/>
    <col min="14580" max="14580" width="15.2222222222222" style="107" customWidth="1"/>
    <col min="14581" max="14581" width="17.8888888888889" style="107" customWidth="1"/>
    <col min="14582" max="14582" width="9.55555555555556" style="107" customWidth="1"/>
    <col min="14583" max="14583" width="10.8888888888889" style="107" customWidth="1"/>
    <col min="14584" max="14584" width="9.55555555555556" style="107" customWidth="1"/>
    <col min="14585" max="14585" width="10.6666666666667" style="107" customWidth="1"/>
    <col min="14586" max="14586" width="9.55555555555556" style="107" customWidth="1"/>
    <col min="14587" max="14587" width="12.8888888888889" style="107" customWidth="1"/>
    <col min="14588" max="14588" width="10" style="107"/>
    <col min="14589" max="14590" width="11.3333333333333" style="107" customWidth="1"/>
    <col min="14591" max="14591" width="6.55555555555556" style="107" customWidth="1"/>
    <col min="14592" max="14592" width="10" style="107" hidden="1" customWidth="1"/>
    <col min="14593" max="14593" width="11.5555555555556" style="107" customWidth="1"/>
    <col min="14594" max="14824" width="10" style="107"/>
    <col min="14825" max="14826" width="9.77777777777778" style="107" customWidth="1"/>
    <col min="14827" max="14831" width="10" style="107"/>
    <col min="14832" max="14832" width="5.66666666666667" style="107" customWidth="1"/>
    <col min="14833" max="14833" width="13.5555555555556" style="107" customWidth="1"/>
    <col min="14834" max="14834" width="18.4444444444444" style="107" customWidth="1"/>
    <col min="14835" max="14835" width="21.8888888888889" style="107" customWidth="1"/>
    <col min="14836" max="14836" width="15.2222222222222" style="107" customWidth="1"/>
    <col min="14837" max="14837" width="17.8888888888889" style="107" customWidth="1"/>
    <col min="14838" max="14838" width="9.55555555555556" style="107" customWidth="1"/>
    <col min="14839" max="14839" width="10.8888888888889" style="107" customWidth="1"/>
    <col min="14840" max="14840" width="9.55555555555556" style="107" customWidth="1"/>
    <col min="14841" max="14841" width="10.6666666666667" style="107" customWidth="1"/>
    <col min="14842" max="14842" width="9.55555555555556" style="107" customWidth="1"/>
    <col min="14843" max="14843" width="12.8888888888889" style="107" customWidth="1"/>
    <col min="14844" max="14844" width="10" style="107"/>
    <col min="14845" max="14846" width="11.3333333333333" style="107" customWidth="1"/>
    <col min="14847" max="14847" width="6.55555555555556" style="107" customWidth="1"/>
    <col min="14848" max="14848" width="10" style="107" hidden="1" customWidth="1"/>
    <col min="14849" max="14849" width="11.5555555555556" style="107" customWidth="1"/>
    <col min="14850" max="15080" width="10" style="107"/>
    <col min="15081" max="15082" width="9.77777777777778" style="107" customWidth="1"/>
    <col min="15083" max="15087" width="10" style="107"/>
    <col min="15088" max="15088" width="5.66666666666667" style="107" customWidth="1"/>
    <col min="15089" max="15089" width="13.5555555555556" style="107" customWidth="1"/>
    <col min="15090" max="15090" width="18.4444444444444" style="107" customWidth="1"/>
    <col min="15091" max="15091" width="21.8888888888889" style="107" customWidth="1"/>
    <col min="15092" max="15092" width="15.2222222222222" style="107" customWidth="1"/>
    <col min="15093" max="15093" width="17.8888888888889" style="107" customWidth="1"/>
    <col min="15094" max="15094" width="9.55555555555556" style="107" customWidth="1"/>
    <col min="15095" max="15095" width="10.8888888888889" style="107" customWidth="1"/>
    <col min="15096" max="15096" width="9.55555555555556" style="107" customWidth="1"/>
    <col min="15097" max="15097" width="10.6666666666667" style="107" customWidth="1"/>
    <col min="15098" max="15098" width="9.55555555555556" style="107" customWidth="1"/>
    <col min="15099" max="15099" width="12.8888888888889" style="107" customWidth="1"/>
    <col min="15100" max="15100" width="10" style="107"/>
    <col min="15101" max="15102" width="11.3333333333333" style="107" customWidth="1"/>
    <col min="15103" max="15103" width="6.55555555555556" style="107" customWidth="1"/>
    <col min="15104" max="15104" width="10" style="107" hidden="1" customWidth="1"/>
    <col min="15105" max="15105" width="11.5555555555556" style="107" customWidth="1"/>
    <col min="15106" max="15336" width="10" style="107"/>
    <col min="15337" max="15338" width="9.77777777777778" style="107" customWidth="1"/>
    <col min="15339" max="15343" width="10" style="107"/>
    <col min="15344" max="15344" width="5.66666666666667" style="107" customWidth="1"/>
    <col min="15345" max="15345" width="13.5555555555556" style="107" customWidth="1"/>
    <col min="15346" max="15346" width="18.4444444444444" style="107" customWidth="1"/>
    <col min="15347" max="15347" width="21.8888888888889" style="107" customWidth="1"/>
    <col min="15348" max="15348" width="15.2222222222222" style="107" customWidth="1"/>
    <col min="15349" max="15349" width="17.8888888888889" style="107" customWidth="1"/>
    <col min="15350" max="15350" width="9.55555555555556" style="107" customWidth="1"/>
    <col min="15351" max="15351" width="10.8888888888889" style="107" customWidth="1"/>
    <col min="15352" max="15352" width="9.55555555555556" style="107" customWidth="1"/>
    <col min="15353" max="15353" width="10.6666666666667" style="107" customWidth="1"/>
    <col min="15354" max="15354" width="9.55555555555556" style="107" customWidth="1"/>
    <col min="15355" max="15355" width="12.8888888888889" style="107" customWidth="1"/>
    <col min="15356" max="15356" width="10" style="107"/>
    <col min="15357" max="15358" width="11.3333333333333" style="107" customWidth="1"/>
    <col min="15359" max="15359" width="6.55555555555556" style="107" customWidth="1"/>
    <col min="15360" max="15360" width="10" style="107" hidden="1" customWidth="1"/>
    <col min="15361" max="15361" width="11.5555555555556" style="107" customWidth="1"/>
    <col min="15362" max="15592" width="10" style="107"/>
    <col min="15593" max="15594" width="9.77777777777778" style="107" customWidth="1"/>
    <col min="15595" max="15599" width="10" style="107"/>
    <col min="15600" max="15600" width="5.66666666666667" style="107" customWidth="1"/>
    <col min="15601" max="15601" width="13.5555555555556" style="107" customWidth="1"/>
    <col min="15602" max="15602" width="18.4444444444444" style="107" customWidth="1"/>
    <col min="15603" max="15603" width="21.8888888888889" style="107" customWidth="1"/>
    <col min="15604" max="15604" width="15.2222222222222" style="107" customWidth="1"/>
    <col min="15605" max="15605" width="17.8888888888889" style="107" customWidth="1"/>
    <col min="15606" max="15606" width="9.55555555555556" style="107" customWidth="1"/>
    <col min="15607" max="15607" width="10.8888888888889" style="107" customWidth="1"/>
    <col min="15608" max="15608" width="9.55555555555556" style="107" customWidth="1"/>
    <col min="15609" max="15609" width="10.6666666666667" style="107" customWidth="1"/>
    <col min="15610" max="15610" width="9.55555555555556" style="107" customWidth="1"/>
    <col min="15611" max="15611" width="12.8888888888889" style="107" customWidth="1"/>
    <col min="15612" max="15612" width="10" style="107"/>
    <col min="15613" max="15614" width="11.3333333333333" style="107" customWidth="1"/>
    <col min="15615" max="15615" width="6.55555555555556" style="107" customWidth="1"/>
    <col min="15616" max="15616" width="10" style="107" hidden="1" customWidth="1"/>
    <col min="15617" max="15617" width="11.5555555555556" style="107" customWidth="1"/>
    <col min="15618" max="15848" width="10" style="107"/>
    <col min="15849" max="15850" width="9.77777777777778" style="107" customWidth="1"/>
    <col min="15851" max="15855" width="10" style="107"/>
    <col min="15856" max="15856" width="5.66666666666667" style="107" customWidth="1"/>
    <col min="15857" max="15857" width="13.5555555555556" style="107" customWidth="1"/>
    <col min="15858" max="15858" width="18.4444444444444" style="107" customWidth="1"/>
    <col min="15859" max="15859" width="21.8888888888889" style="107" customWidth="1"/>
    <col min="15860" max="15860" width="15.2222222222222" style="107" customWidth="1"/>
    <col min="15861" max="15861" width="17.8888888888889" style="107" customWidth="1"/>
    <col min="15862" max="15862" width="9.55555555555556" style="107" customWidth="1"/>
    <col min="15863" max="15863" width="10.8888888888889" style="107" customWidth="1"/>
    <col min="15864" max="15864" width="9.55555555555556" style="107" customWidth="1"/>
    <col min="15865" max="15865" width="10.6666666666667" style="107" customWidth="1"/>
    <col min="15866" max="15866" width="9.55555555555556" style="107" customWidth="1"/>
    <col min="15867" max="15867" width="12.8888888888889" style="107" customWidth="1"/>
    <col min="15868" max="15868" width="10" style="107"/>
    <col min="15869" max="15870" width="11.3333333333333" style="107" customWidth="1"/>
    <col min="15871" max="15871" width="6.55555555555556" style="107" customWidth="1"/>
    <col min="15872" max="15872" width="10" style="107" hidden="1" customWidth="1"/>
    <col min="15873" max="15873" width="11.5555555555556" style="107" customWidth="1"/>
    <col min="15874" max="16104" width="10" style="107"/>
    <col min="16105" max="16106" width="9.77777777777778" style="107" customWidth="1"/>
    <col min="16107" max="16111" width="10" style="107"/>
    <col min="16112" max="16112" width="5.66666666666667" style="107" customWidth="1"/>
    <col min="16113" max="16113" width="13.5555555555556" style="107" customWidth="1"/>
    <col min="16114" max="16114" width="18.4444444444444" style="107" customWidth="1"/>
    <col min="16115" max="16115" width="21.8888888888889" style="107" customWidth="1"/>
    <col min="16116" max="16116" width="15.2222222222222" style="107" customWidth="1"/>
    <col min="16117" max="16117" width="17.8888888888889" style="107" customWidth="1"/>
    <col min="16118" max="16118" width="9.55555555555556" style="107" customWidth="1"/>
    <col min="16119" max="16119" width="10.8888888888889" style="107" customWidth="1"/>
    <col min="16120" max="16120" width="9.55555555555556" style="107" customWidth="1"/>
    <col min="16121" max="16121" width="10.6666666666667" style="107" customWidth="1"/>
    <col min="16122" max="16122" width="9.55555555555556" style="107" customWidth="1"/>
    <col min="16123" max="16123" width="12.8888888888889" style="107" customWidth="1"/>
    <col min="16124" max="16124" width="10" style="107"/>
    <col min="16125" max="16126" width="11.3333333333333" style="107" customWidth="1"/>
    <col min="16127" max="16127" width="6.55555555555556" style="107" customWidth="1"/>
    <col min="16128" max="16128" width="10" style="107" hidden="1" customWidth="1"/>
    <col min="16129" max="16129" width="11.5555555555556" style="107" customWidth="1"/>
    <col min="16130" max="16360" width="10" style="107"/>
    <col min="16361" max="16362" width="9.77777777777778" style="107" customWidth="1"/>
    <col min="16363" max="16384" width="10" style="107"/>
  </cols>
  <sheetData>
    <row r="1" ht="22.2" spans="1:19">
      <c r="A1" s="112" t="s">
        <v>261</v>
      </c>
      <c r="B1" s="112"/>
      <c r="C1" s="112"/>
      <c r="D1" s="112"/>
      <c r="E1" s="112"/>
      <c r="F1" s="113"/>
      <c r="G1" s="112"/>
      <c r="H1" s="112"/>
      <c r="I1" s="112"/>
      <c r="J1" s="112"/>
      <c r="K1" s="112"/>
      <c r="L1" s="112"/>
      <c r="M1" s="112"/>
      <c r="N1" s="112"/>
      <c r="O1" s="112"/>
      <c r="P1" s="112"/>
      <c r="S1" s="106" t="s">
        <v>262</v>
      </c>
    </row>
    <row r="2" spans="1:19">
      <c r="A2" s="114" t="s">
        <v>263</v>
      </c>
      <c r="B2" s="114"/>
      <c r="C2" s="115" t="s">
        <v>264</v>
      </c>
      <c r="D2" s="115"/>
      <c r="E2" s="115"/>
      <c r="F2" s="116"/>
      <c r="G2" s="117" t="s">
        <v>265</v>
      </c>
      <c r="H2" s="118" t="s">
        <v>266</v>
      </c>
      <c r="I2" s="118"/>
      <c r="J2" s="118"/>
      <c r="K2" s="117" t="s">
        <v>267</v>
      </c>
      <c r="L2" s="119">
        <v>46154</v>
      </c>
      <c r="M2" s="119"/>
      <c r="N2" s="119"/>
      <c r="O2" s="119"/>
    </row>
    <row r="3" s="106" customFormat="1" ht="12" spans="1:19">
      <c r="A3" s="120" t="s">
        <v>268</v>
      </c>
      <c r="B3" s="121" t="s">
        <v>269</v>
      </c>
      <c r="C3" s="120" t="s">
        <v>2</v>
      </c>
      <c r="D3" s="122" t="s">
        <v>270</v>
      </c>
      <c r="E3" s="123"/>
      <c r="F3" s="124"/>
      <c r="G3" s="125" t="s">
        <v>271</v>
      </c>
      <c r="H3" s="125" t="s">
        <v>272</v>
      </c>
      <c r="I3" s="125"/>
      <c r="J3" s="126"/>
      <c r="K3" s="123"/>
      <c r="L3" s="125" t="s">
        <v>273</v>
      </c>
      <c r="M3" s="127" t="s">
        <v>274</v>
      </c>
      <c r="N3" s="127"/>
      <c r="O3" s="126"/>
      <c r="P3" s="128" t="s">
        <v>275</v>
      </c>
      <c r="Q3" s="88"/>
    </row>
    <row r="4" s="106" customFormat="1" ht="12" spans="1:19">
      <c r="A4" s="129"/>
      <c r="B4" s="130"/>
      <c r="C4" s="129"/>
      <c r="D4" s="131" t="s">
        <v>276</v>
      </c>
      <c r="E4" s="128" t="s">
        <v>277</v>
      </c>
      <c r="F4" s="128" t="s">
        <v>278</v>
      </c>
      <c r="G4" s="128" t="s">
        <v>279</v>
      </c>
      <c r="H4" s="128" t="s">
        <v>280</v>
      </c>
      <c r="I4" s="128" t="s">
        <v>281</v>
      </c>
      <c r="J4" s="128" t="s">
        <v>282</v>
      </c>
      <c r="K4" s="128" t="s">
        <v>277</v>
      </c>
      <c r="L4" s="128" t="s">
        <v>283</v>
      </c>
      <c r="M4" s="128" t="s">
        <v>280</v>
      </c>
      <c r="N4" s="128" t="s">
        <v>284</v>
      </c>
      <c r="O4" s="128" t="s">
        <v>282</v>
      </c>
      <c r="P4" s="128"/>
      <c r="Q4" s="88"/>
    </row>
    <row r="5" s="106" customFormat="1" ht="13.95" customHeight="1" spans="1:19">
      <c r="A5" s="132">
        <f t="shared" ref="A5:A22" si="0">ROW(A5)-4</f>
        <v>1</v>
      </c>
      <c r="B5" s="133">
        <v>1880832781</v>
      </c>
      <c r="C5" s="132" t="s">
        <v>285</v>
      </c>
      <c r="D5" s="135">
        <v>10000</v>
      </c>
      <c r="E5" s="136">
        <f t="shared" ref="E5:E22" si="1">ROUND(D5*0.16,2)</f>
        <v>1600</v>
      </c>
      <c r="F5" s="137">
        <f t="shared" ref="F5:F23" si="2">ROUND(D5*0.0032,2)</f>
        <v>32</v>
      </c>
      <c r="G5" s="138">
        <f t="shared" ref="G5:G22" si="3">ROUND(D5*0.005,2)</f>
        <v>50</v>
      </c>
      <c r="H5" s="138">
        <f t="shared" ref="H5:H22" si="4">ROUND(D5*0.07,2)</f>
        <v>700</v>
      </c>
      <c r="I5" s="138">
        <f t="shared" ref="I5:I22" si="5">ROUND(D5*0.008,2)</f>
        <v>80</v>
      </c>
      <c r="J5" s="139">
        <f t="shared" ref="J5:J23" si="6">SUM(E5:I5)</f>
        <v>2462</v>
      </c>
      <c r="K5" s="138">
        <f t="shared" ref="K5:K22" si="7">ROUND(D5*0.08,2)</f>
        <v>800</v>
      </c>
      <c r="L5" s="138">
        <f t="shared" ref="L5:L22" si="8">ROUND(D5*0.005,2)</f>
        <v>50</v>
      </c>
      <c r="M5" s="138">
        <f t="shared" ref="M5:M22" si="9">ROUND(D5*0.02,2)</f>
        <v>200</v>
      </c>
      <c r="N5" s="140">
        <v>10</v>
      </c>
      <c r="O5" s="140">
        <f t="shared" ref="O5:O23" si="10">SUM(K5:N5)</f>
        <v>1060</v>
      </c>
      <c r="P5" s="132"/>
      <c r="Q5" s="88"/>
    </row>
    <row r="6" s="106" customFormat="1" ht="13.95" customHeight="1" spans="1:19">
      <c r="A6" s="132">
        <f t="shared" si="0"/>
        <v>2</v>
      </c>
      <c r="B6" s="141">
        <v>1883005797</v>
      </c>
      <c r="C6" s="134" t="s">
        <v>286</v>
      </c>
      <c r="D6" s="135">
        <v>10000</v>
      </c>
      <c r="E6" s="136">
        <f t="shared" si="1"/>
        <v>1600</v>
      </c>
      <c r="F6" s="137">
        <f t="shared" si="2"/>
        <v>32</v>
      </c>
      <c r="G6" s="138">
        <f t="shared" si="3"/>
        <v>50</v>
      </c>
      <c r="H6" s="138">
        <f t="shared" si="4"/>
        <v>700</v>
      </c>
      <c r="I6" s="138">
        <f t="shared" si="5"/>
        <v>80</v>
      </c>
      <c r="J6" s="139">
        <f t="shared" si="6"/>
        <v>2462</v>
      </c>
      <c r="K6" s="138">
        <f t="shared" si="7"/>
        <v>800</v>
      </c>
      <c r="L6" s="138">
        <f t="shared" si="8"/>
        <v>50</v>
      </c>
      <c r="M6" s="138">
        <f t="shared" si="9"/>
        <v>200</v>
      </c>
      <c r="N6" s="140">
        <v>10</v>
      </c>
      <c r="O6" s="140">
        <f t="shared" si="10"/>
        <v>1060</v>
      </c>
      <c r="P6" s="132"/>
      <c r="Q6" s="88"/>
    </row>
    <row r="7" s="106" customFormat="1" ht="13.95" customHeight="1" spans="1:19">
      <c r="A7" s="132">
        <f t="shared" si="0"/>
        <v>3</v>
      </c>
      <c r="B7" s="141">
        <v>1880745209</v>
      </c>
      <c r="C7" s="134" t="s">
        <v>287</v>
      </c>
      <c r="D7" s="135">
        <v>10000</v>
      </c>
      <c r="E7" s="136">
        <f t="shared" si="1"/>
        <v>1600</v>
      </c>
      <c r="F7" s="137">
        <f t="shared" si="2"/>
        <v>32</v>
      </c>
      <c r="G7" s="138">
        <f t="shared" si="3"/>
        <v>50</v>
      </c>
      <c r="H7" s="138">
        <f t="shared" si="4"/>
        <v>700</v>
      </c>
      <c r="I7" s="138">
        <f t="shared" si="5"/>
        <v>80</v>
      </c>
      <c r="J7" s="139">
        <f t="shared" si="6"/>
        <v>2462</v>
      </c>
      <c r="K7" s="138">
        <f t="shared" si="7"/>
        <v>800</v>
      </c>
      <c r="L7" s="138">
        <f t="shared" si="8"/>
        <v>50</v>
      </c>
      <c r="M7" s="138">
        <f t="shared" si="9"/>
        <v>200</v>
      </c>
      <c r="N7" s="140">
        <v>10</v>
      </c>
      <c r="O7" s="140">
        <f t="shared" si="10"/>
        <v>1060</v>
      </c>
      <c r="P7" s="132"/>
      <c r="Q7" s="88"/>
    </row>
    <row r="8" s="106" customFormat="1" ht="13.95" customHeight="1" spans="1:19">
      <c r="A8" s="132">
        <f t="shared" si="0"/>
        <v>4</v>
      </c>
      <c r="B8" s="141">
        <v>1000814047</v>
      </c>
      <c r="C8" s="134" t="s">
        <v>288</v>
      </c>
      <c r="D8" s="135">
        <v>10000</v>
      </c>
      <c r="E8" s="136">
        <f t="shared" si="1"/>
        <v>1600</v>
      </c>
      <c r="F8" s="137">
        <f t="shared" si="2"/>
        <v>32</v>
      </c>
      <c r="G8" s="138">
        <f t="shared" si="3"/>
        <v>50</v>
      </c>
      <c r="H8" s="138">
        <f t="shared" si="4"/>
        <v>700</v>
      </c>
      <c r="I8" s="138">
        <f t="shared" si="5"/>
        <v>80</v>
      </c>
      <c r="J8" s="139">
        <f t="shared" si="6"/>
        <v>2462</v>
      </c>
      <c r="K8" s="138">
        <f t="shared" si="7"/>
        <v>800</v>
      </c>
      <c r="L8" s="138">
        <f t="shared" si="8"/>
        <v>50</v>
      </c>
      <c r="M8" s="138">
        <f t="shared" si="9"/>
        <v>200</v>
      </c>
      <c r="N8" s="140">
        <v>10</v>
      </c>
      <c r="O8" s="140">
        <f t="shared" si="10"/>
        <v>1060</v>
      </c>
      <c r="P8" s="132"/>
      <c r="Q8" s="88"/>
    </row>
    <row r="9" s="106" customFormat="1" ht="13.95" customHeight="1" spans="1:19">
      <c r="A9" s="132">
        <f t="shared" si="0"/>
        <v>5</v>
      </c>
      <c r="B9" s="141" t="s">
        <v>289</v>
      </c>
      <c r="C9" s="134" t="s">
        <v>290</v>
      </c>
      <c r="D9" s="135">
        <v>10000</v>
      </c>
      <c r="E9" s="136">
        <f t="shared" si="1"/>
        <v>1600</v>
      </c>
      <c r="F9" s="137">
        <f t="shared" si="2"/>
        <v>32</v>
      </c>
      <c r="G9" s="138">
        <f t="shared" si="3"/>
        <v>50</v>
      </c>
      <c r="H9" s="138">
        <f t="shared" si="4"/>
        <v>700</v>
      </c>
      <c r="I9" s="138">
        <f t="shared" si="5"/>
        <v>80</v>
      </c>
      <c r="J9" s="139">
        <f t="shared" si="6"/>
        <v>2462</v>
      </c>
      <c r="K9" s="138">
        <f t="shared" si="7"/>
        <v>800</v>
      </c>
      <c r="L9" s="138">
        <f t="shared" si="8"/>
        <v>50</v>
      </c>
      <c r="M9" s="138">
        <f t="shared" si="9"/>
        <v>200</v>
      </c>
      <c r="N9" s="140">
        <v>10</v>
      </c>
      <c r="O9" s="140">
        <f t="shared" si="10"/>
        <v>1060</v>
      </c>
      <c r="P9" s="132"/>
      <c r="Q9" s="88"/>
    </row>
    <row r="10" s="106" customFormat="1" ht="13.95" customHeight="1" spans="1:19">
      <c r="A10" s="132">
        <f t="shared" si="0"/>
        <v>6</v>
      </c>
      <c r="B10" s="133" t="s">
        <v>291</v>
      </c>
      <c r="C10" s="132" t="s">
        <v>292</v>
      </c>
      <c r="D10" s="135">
        <v>10000</v>
      </c>
      <c r="E10" s="136">
        <f t="shared" si="1"/>
        <v>1600</v>
      </c>
      <c r="F10" s="137">
        <f t="shared" si="2"/>
        <v>32</v>
      </c>
      <c r="G10" s="138">
        <f t="shared" si="3"/>
        <v>50</v>
      </c>
      <c r="H10" s="138">
        <f t="shared" si="4"/>
        <v>700</v>
      </c>
      <c r="I10" s="138">
        <f t="shared" si="5"/>
        <v>80</v>
      </c>
      <c r="J10" s="139">
        <f t="shared" si="6"/>
        <v>2462</v>
      </c>
      <c r="K10" s="138">
        <f t="shared" si="7"/>
        <v>800</v>
      </c>
      <c r="L10" s="138">
        <f t="shared" si="8"/>
        <v>50</v>
      </c>
      <c r="M10" s="138">
        <f t="shared" si="9"/>
        <v>200</v>
      </c>
      <c r="N10" s="140">
        <v>10</v>
      </c>
      <c r="O10" s="140">
        <f t="shared" si="10"/>
        <v>1060</v>
      </c>
      <c r="P10" s="132"/>
      <c r="Q10" s="88"/>
    </row>
    <row r="11" s="106" customFormat="1" ht="13.95" customHeight="1" spans="1:19">
      <c r="A11" s="132">
        <f t="shared" si="0"/>
        <v>7</v>
      </c>
      <c r="B11" s="133" t="s">
        <v>293</v>
      </c>
      <c r="C11" s="132" t="s">
        <v>294</v>
      </c>
      <c r="D11" s="135">
        <v>10000</v>
      </c>
      <c r="E11" s="136">
        <f t="shared" si="1"/>
        <v>1600</v>
      </c>
      <c r="F11" s="137">
        <f t="shared" si="2"/>
        <v>32</v>
      </c>
      <c r="G11" s="138">
        <f t="shared" si="3"/>
        <v>50</v>
      </c>
      <c r="H11" s="138">
        <f t="shared" si="4"/>
        <v>700</v>
      </c>
      <c r="I11" s="138">
        <f t="shared" si="5"/>
        <v>80</v>
      </c>
      <c r="J11" s="139">
        <f t="shared" si="6"/>
        <v>2462</v>
      </c>
      <c r="K11" s="138">
        <f t="shared" si="7"/>
        <v>800</v>
      </c>
      <c r="L11" s="138">
        <f t="shared" si="8"/>
        <v>50</v>
      </c>
      <c r="M11" s="138">
        <f t="shared" si="9"/>
        <v>200</v>
      </c>
      <c r="N11" s="140">
        <v>10</v>
      </c>
      <c r="O11" s="140">
        <f t="shared" si="10"/>
        <v>1060</v>
      </c>
      <c r="P11" s="132"/>
      <c r="Q11" s="88"/>
    </row>
    <row r="12" s="106" customFormat="1" ht="13.95" customHeight="1" spans="1:19">
      <c r="A12" s="132">
        <f t="shared" si="0"/>
        <v>8</v>
      </c>
      <c r="B12" s="133" t="s">
        <v>295</v>
      </c>
      <c r="C12" s="132" t="s">
        <v>296</v>
      </c>
      <c r="D12" s="135">
        <v>10000</v>
      </c>
      <c r="E12" s="136">
        <f t="shared" si="1"/>
        <v>1600</v>
      </c>
      <c r="F12" s="137">
        <f t="shared" si="2"/>
        <v>32</v>
      </c>
      <c r="G12" s="138">
        <f t="shared" si="3"/>
        <v>50</v>
      </c>
      <c r="H12" s="138">
        <f t="shared" si="4"/>
        <v>700</v>
      </c>
      <c r="I12" s="138">
        <f t="shared" si="5"/>
        <v>80</v>
      </c>
      <c r="J12" s="139">
        <f t="shared" si="6"/>
        <v>2462</v>
      </c>
      <c r="K12" s="138">
        <f t="shared" si="7"/>
        <v>800</v>
      </c>
      <c r="L12" s="138">
        <f t="shared" si="8"/>
        <v>50</v>
      </c>
      <c r="M12" s="138">
        <f t="shared" si="9"/>
        <v>200</v>
      </c>
      <c r="N12" s="140">
        <v>10</v>
      </c>
      <c r="O12" s="140">
        <f t="shared" si="10"/>
        <v>1060</v>
      </c>
      <c r="P12" s="132"/>
      <c r="Q12" s="88"/>
    </row>
    <row r="13" s="106" customFormat="1" ht="13.8" customHeight="1" spans="1:19">
      <c r="A13" s="132">
        <f t="shared" si="0"/>
        <v>9</v>
      </c>
      <c r="B13" s="133" t="s">
        <v>297</v>
      </c>
      <c r="C13" s="132" t="s">
        <v>298</v>
      </c>
      <c r="D13" s="135">
        <v>10000</v>
      </c>
      <c r="E13" s="136">
        <f t="shared" si="1"/>
        <v>1600</v>
      </c>
      <c r="F13" s="137">
        <f t="shared" si="2"/>
        <v>32</v>
      </c>
      <c r="G13" s="138">
        <f t="shared" si="3"/>
        <v>50</v>
      </c>
      <c r="H13" s="138">
        <f t="shared" si="4"/>
        <v>700</v>
      </c>
      <c r="I13" s="138">
        <f t="shared" si="5"/>
        <v>80</v>
      </c>
      <c r="J13" s="139">
        <f t="shared" si="6"/>
        <v>2462</v>
      </c>
      <c r="K13" s="138">
        <f t="shared" si="7"/>
        <v>800</v>
      </c>
      <c r="L13" s="138">
        <f t="shared" si="8"/>
        <v>50</v>
      </c>
      <c r="M13" s="138">
        <f t="shared" si="9"/>
        <v>200</v>
      </c>
      <c r="N13" s="140">
        <v>10</v>
      </c>
      <c r="O13" s="140">
        <f t="shared" si="10"/>
        <v>1060</v>
      </c>
      <c r="P13" s="132"/>
      <c r="Q13" s="88"/>
    </row>
    <row r="14" s="106" customFormat="1" ht="13.8" customHeight="1" spans="1:19">
      <c r="A14" s="132">
        <f t="shared" si="0"/>
        <v>10</v>
      </c>
      <c r="B14" s="133" t="s">
        <v>299</v>
      </c>
      <c r="C14" s="132" t="s">
        <v>300</v>
      </c>
      <c r="D14" s="135">
        <v>10000</v>
      </c>
      <c r="E14" s="136">
        <f t="shared" si="1"/>
        <v>1600</v>
      </c>
      <c r="F14" s="137">
        <f t="shared" si="2"/>
        <v>32</v>
      </c>
      <c r="G14" s="138">
        <f t="shared" si="3"/>
        <v>50</v>
      </c>
      <c r="H14" s="138">
        <f t="shared" si="4"/>
        <v>700</v>
      </c>
      <c r="I14" s="138">
        <f t="shared" si="5"/>
        <v>80</v>
      </c>
      <c r="J14" s="139">
        <f t="shared" si="6"/>
        <v>2462</v>
      </c>
      <c r="K14" s="138">
        <f t="shared" si="7"/>
        <v>800</v>
      </c>
      <c r="L14" s="138">
        <f t="shared" si="8"/>
        <v>50</v>
      </c>
      <c r="M14" s="138">
        <f t="shared" si="9"/>
        <v>200</v>
      </c>
      <c r="N14" s="140">
        <v>10</v>
      </c>
      <c r="O14" s="140">
        <f t="shared" si="10"/>
        <v>1060</v>
      </c>
      <c r="P14" s="132"/>
      <c r="Q14" s="88"/>
    </row>
    <row r="15" s="106" customFormat="1" ht="13.8" customHeight="1" spans="1:19">
      <c r="A15" s="132">
        <f t="shared" si="0"/>
        <v>11</v>
      </c>
      <c r="B15" s="133" t="s">
        <v>301</v>
      </c>
      <c r="C15" s="132" t="s">
        <v>302</v>
      </c>
      <c r="D15" s="135">
        <v>10000</v>
      </c>
      <c r="E15" s="136">
        <f t="shared" si="1"/>
        <v>1600</v>
      </c>
      <c r="F15" s="137">
        <f t="shared" si="2"/>
        <v>32</v>
      </c>
      <c r="G15" s="138">
        <f t="shared" si="3"/>
        <v>50</v>
      </c>
      <c r="H15" s="138">
        <f t="shared" si="4"/>
        <v>700</v>
      </c>
      <c r="I15" s="138">
        <f t="shared" si="5"/>
        <v>80</v>
      </c>
      <c r="J15" s="139">
        <f t="shared" si="6"/>
        <v>2462</v>
      </c>
      <c r="K15" s="138">
        <f t="shared" si="7"/>
        <v>800</v>
      </c>
      <c r="L15" s="138">
        <f t="shared" si="8"/>
        <v>50</v>
      </c>
      <c r="M15" s="138">
        <f t="shared" si="9"/>
        <v>200</v>
      </c>
      <c r="N15" s="140">
        <v>10</v>
      </c>
      <c r="O15" s="140">
        <f t="shared" si="10"/>
        <v>1060</v>
      </c>
      <c r="P15" s="132"/>
      <c r="Q15" s="88"/>
    </row>
    <row r="16" s="106" customFormat="1" ht="13.8" customHeight="1" spans="1:19">
      <c r="A16" s="132">
        <f t="shared" si="0"/>
        <v>12</v>
      </c>
      <c r="B16" s="141" t="s">
        <v>303</v>
      </c>
      <c r="C16" s="134" t="s">
        <v>304</v>
      </c>
      <c r="D16" s="135">
        <v>10000</v>
      </c>
      <c r="E16" s="136">
        <f t="shared" si="1"/>
        <v>1600</v>
      </c>
      <c r="F16" s="137">
        <f t="shared" si="2"/>
        <v>32</v>
      </c>
      <c r="G16" s="138">
        <f t="shared" si="3"/>
        <v>50</v>
      </c>
      <c r="H16" s="138">
        <f t="shared" si="4"/>
        <v>700</v>
      </c>
      <c r="I16" s="138">
        <f t="shared" si="5"/>
        <v>80</v>
      </c>
      <c r="J16" s="139">
        <f t="shared" si="6"/>
        <v>2462</v>
      </c>
      <c r="K16" s="138">
        <f t="shared" si="7"/>
        <v>800</v>
      </c>
      <c r="L16" s="138">
        <f t="shared" si="8"/>
        <v>50</v>
      </c>
      <c r="M16" s="138">
        <f t="shared" si="9"/>
        <v>200</v>
      </c>
      <c r="N16" s="140">
        <v>10</v>
      </c>
      <c r="O16" s="140">
        <f t="shared" si="10"/>
        <v>1060</v>
      </c>
      <c r="P16" s="132"/>
      <c r="Q16" s="88"/>
    </row>
    <row r="17" s="106" customFormat="1" ht="13.8" customHeight="1" spans="1:17">
      <c r="A17" s="132">
        <f t="shared" si="0"/>
        <v>13</v>
      </c>
      <c r="B17" s="133" t="s">
        <v>305</v>
      </c>
      <c r="C17" s="132" t="s">
        <v>306</v>
      </c>
      <c r="D17" s="135">
        <v>10000</v>
      </c>
      <c r="E17" s="136">
        <f t="shared" si="1"/>
        <v>1600</v>
      </c>
      <c r="F17" s="137">
        <f t="shared" si="2"/>
        <v>32</v>
      </c>
      <c r="G17" s="138">
        <f t="shared" si="3"/>
        <v>50</v>
      </c>
      <c r="H17" s="138">
        <f t="shared" si="4"/>
        <v>700</v>
      </c>
      <c r="I17" s="138">
        <f t="shared" si="5"/>
        <v>80</v>
      </c>
      <c r="J17" s="139">
        <f t="shared" si="6"/>
        <v>2462</v>
      </c>
      <c r="K17" s="138">
        <f t="shared" si="7"/>
        <v>800</v>
      </c>
      <c r="L17" s="138">
        <f t="shared" si="8"/>
        <v>50</v>
      </c>
      <c r="M17" s="138">
        <f t="shared" si="9"/>
        <v>200</v>
      </c>
      <c r="N17" s="140">
        <v>10</v>
      </c>
      <c r="O17" s="140">
        <f t="shared" si="10"/>
        <v>1060</v>
      </c>
      <c r="P17" s="132"/>
      <c r="Q17" s="88"/>
    </row>
    <row r="18" s="106" customFormat="1" ht="13.8" customHeight="1" spans="1:17">
      <c r="A18" s="132">
        <f t="shared" si="0"/>
        <v>14</v>
      </c>
      <c r="B18" s="133" t="s">
        <v>307</v>
      </c>
      <c r="C18" s="132" t="s">
        <v>308</v>
      </c>
      <c r="D18" s="135">
        <v>10000</v>
      </c>
      <c r="E18" s="136">
        <f t="shared" si="1"/>
        <v>1600</v>
      </c>
      <c r="F18" s="137">
        <f t="shared" si="2"/>
        <v>32</v>
      </c>
      <c r="G18" s="138">
        <f t="shared" si="3"/>
        <v>50</v>
      </c>
      <c r="H18" s="138">
        <f t="shared" si="4"/>
        <v>700</v>
      </c>
      <c r="I18" s="138">
        <f t="shared" si="5"/>
        <v>80</v>
      </c>
      <c r="J18" s="139">
        <f t="shared" si="6"/>
        <v>2462</v>
      </c>
      <c r="K18" s="138">
        <f t="shared" si="7"/>
        <v>800</v>
      </c>
      <c r="L18" s="138">
        <f t="shared" si="8"/>
        <v>50</v>
      </c>
      <c r="M18" s="138">
        <f t="shared" si="9"/>
        <v>200</v>
      </c>
      <c r="N18" s="140">
        <v>10</v>
      </c>
      <c r="O18" s="140">
        <f t="shared" si="10"/>
        <v>1060</v>
      </c>
      <c r="P18" s="132"/>
      <c r="Q18" s="88"/>
    </row>
    <row r="19" s="106" customFormat="1" ht="13.8" customHeight="1" spans="1:17">
      <c r="A19" s="132">
        <f t="shared" si="0"/>
        <v>15</v>
      </c>
      <c r="B19" s="141" t="s">
        <v>309</v>
      </c>
      <c r="C19" s="132" t="s">
        <v>310</v>
      </c>
      <c r="D19" s="135">
        <v>10000</v>
      </c>
      <c r="E19" s="136">
        <f t="shared" si="1"/>
        <v>1600</v>
      </c>
      <c r="F19" s="137">
        <f t="shared" si="2"/>
        <v>32</v>
      </c>
      <c r="G19" s="138">
        <f t="shared" si="3"/>
        <v>50</v>
      </c>
      <c r="H19" s="138">
        <f t="shared" si="4"/>
        <v>700</v>
      </c>
      <c r="I19" s="138">
        <f t="shared" si="5"/>
        <v>80</v>
      </c>
      <c r="J19" s="139">
        <f t="shared" si="6"/>
        <v>2462</v>
      </c>
      <c r="K19" s="138">
        <f t="shared" si="7"/>
        <v>800</v>
      </c>
      <c r="L19" s="138">
        <f t="shared" si="8"/>
        <v>50</v>
      </c>
      <c r="M19" s="138">
        <f t="shared" si="9"/>
        <v>200</v>
      </c>
      <c r="N19" s="140">
        <v>10</v>
      </c>
      <c r="O19" s="140">
        <f t="shared" si="10"/>
        <v>1060</v>
      </c>
      <c r="P19" s="132"/>
      <c r="Q19" s="88"/>
    </row>
    <row r="20" s="106" customFormat="1" ht="13.8" customHeight="1" spans="1:17">
      <c r="A20" s="132">
        <f t="shared" si="0"/>
        <v>16</v>
      </c>
      <c r="B20" s="141"/>
      <c r="C20" s="132" t="s">
        <v>311</v>
      </c>
      <c r="D20" s="135">
        <v>10000</v>
      </c>
      <c r="E20" s="136">
        <f t="shared" si="1"/>
        <v>1600</v>
      </c>
      <c r="F20" s="137">
        <f t="shared" si="2"/>
        <v>32</v>
      </c>
      <c r="G20" s="138">
        <f t="shared" si="3"/>
        <v>50</v>
      </c>
      <c r="H20" s="138">
        <f t="shared" si="4"/>
        <v>700</v>
      </c>
      <c r="I20" s="138">
        <f t="shared" si="5"/>
        <v>80</v>
      </c>
      <c r="J20" s="139">
        <f t="shared" si="6"/>
        <v>2462</v>
      </c>
      <c r="K20" s="138">
        <f t="shared" si="7"/>
        <v>800</v>
      </c>
      <c r="L20" s="138">
        <f t="shared" si="8"/>
        <v>50</v>
      </c>
      <c r="M20" s="138">
        <f t="shared" si="9"/>
        <v>200</v>
      </c>
      <c r="N20" s="140">
        <v>10</v>
      </c>
      <c r="O20" s="140">
        <f t="shared" si="10"/>
        <v>1060</v>
      </c>
      <c r="P20" s="132"/>
      <c r="Q20" s="88"/>
    </row>
    <row r="21" s="106" customFormat="1" ht="13.8" customHeight="1" spans="1:17">
      <c r="A21" s="132">
        <f t="shared" si="0"/>
        <v>17</v>
      </c>
      <c r="B21" s="141"/>
      <c r="C21" s="132" t="s">
        <v>312</v>
      </c>
      <c r="D21" s="135">
        <v>10000</v>
      </c>
      <c r="E21" s="136">
        <f t="shared" si="1"/>
        <v>1600</v>
      </c>
      <c r="F21" s="137">
        <f t="shared" si="2"/>
        <v>32</v>
      </c>
      <c r="G21" s="138">
        <f t="shared" si="3"/>
        <v>50</v>
      </c>
      <c r="H21" s="138">
        <f t="shared" si="4"/>
        <v>700</v>
      </c>
      <c r="I21" s="138">
        <f t="shared" si="5"/>
        <v>80</v>
      </c>
      <c r="J21" s="139">
        <f t="shared" si="6"/>
        <v>2462</v>
      </c>
      <c r="K21" s="138">
        <f t="shared" si="7"/>
        <v>800</v>
      </c>
      <c r="L21" s="138">
        <f t="shared" si="8"/>
        <v>50</v>
      </c>
      <c r="M21" s="138">
        <f t="shared" si="9"/>
        <v>200</v>
      </c>
      <c r="N21" s="140">
        <v>10</v>
      </c>
      <c r="O21" s="140">
        <f t="shared" si="10"/>
        <v>1060</v>
      </c>
      <c r="P21" s="132"/>
      <c r="Q21" s="88"/>
    </row>
    <row r="22" s="106" customFormat="1" ht="13.8" customHeight="1" spans="1:17">
      <c r="A22" s="132">
        <f t="shared" si="0"/>
        <v>18</v>
      </c>
      <c r="B22" s="141"/>
      <c r="C22" s="132" t="s">
        <v>313</v>
      </c>
      <c r="D22" s="135">
        <v>10000</v>
      </c>
      <c r="E22" s="136">
        <f t="shared" si="1"/>
        <v>1600</v>
      </c>
      <c r="F22" s="137">
        <f t="shared" si="2"/>
        <v>32</v>
      </c>
      <c r="G22" s="138">
        <f t="shared" si="3"/>
        <v>50</v>
      </c>
      <c r="H22" s="138">
        <f t="shared" si="4"/>
        <v>700</v>
      </c>
      <c r="I22" s="138">
        <f t="shared" si="5"/>
        <v>80</v>
      </c>
      <c r="J22" s="139">
        <f t="shared" si="6"/>
        <v>2462</v>
      </c>
      <c r="K22" s="138">
        <f t="shared" si="7"/>
        <v>800</v>
      </c>
      <c r="L22" s="138">
        <f t="shared" si="8"/>
        <v>50</v>
      </c>
      <c r="M22" s="138">
        <f t="shared" si="9"/>
        <v>200</v>
      </c>
      <c r="N22" s="140">
        <v>10</v>
      </c>
      <c r="O22" s="140">
        <f t="shared" si="10"/>
        <v>1060</v>
      </c>
      <c r="P22" s="132"/>
      <c r="Q22" s="88"/>
    </row>
    <row r="23" s="106" customFormat="1" ht="13.8" customHeight="1" spans="1:17">
      <c r="A23" s="132" t="s">
        <v>314</v>
      </c>
      <c r="B23" s="141"/>
      <c r="C23" s="132" t="s">
        <v>313</v>
      </c>
      <c r="D23" s="135">
        <v>10000</v>
      </c>
      <c r="E23" s="136">
        <v>0</v>
      </c>
      <c r="F23" s="137">
        <f t="shared" si="2"/>
        <v>32</v>
      </c>
      <c r="G23" s="138">
        <v>0</v>
      </c>
      <c r="H23" s="138">
        <v>0</v>
      </c>
      <c r="I23" s="138">
        <v>0</v>
      </c>
      <c r="J23" s="139">
        <f t="shared" si="6"/>
        <v>32</v>
      </c>
      <c r="K23" s="138">
        <v>0</v>
      </c>
      <c r="L23" s="138">
        <v>0</v>
      </c>
      <c r="M23" s="138">
        <v>0</v>
      </c>
      <c r="N23" s="140">
        <v>0</v>
      </c>
      <c r="O23" s="140">
        <f t="shared" si="10"/>
        <v>0</v>
      </c>
      <c r="P23" s="132"/>
      <c r="Q23" s="88"/>
    </row>
    <row r="24" s="106" customFormat="1" ht="13.95" customHeight="1" spans="1:17">
      <c r="A24" s="132"/>
      <c r="B24" s="144"/>
      <c r="C24" s="144"/>
      <c r="D24" s="145">
        <f t="shared" ref="D24:O24" si="11">SUM(D5:D23)</f>
        <v>190000</v>
      </c>
      <c r="E24" s="145">
        <f t="shared" si="11"/>
        <v>28800</v>
      </c>
      <c r="F24" s="145">
        <f t="shared" si="11"/>
        <v>608</v>
      </c>
      <c r="G24" s="145">
        <f t="shared" si="11"/>
        <v>900</v>
      </c>
      <c r="H24" s="145">
        <f t="shared" si="11"/>
        <v>12600</v>
      </c>
      <c r="I24" s="145">
        <f t="shared" si="11"/>
        <v>1440</v>
      </c>
      <c r="J24" s="145">
        <f t="shared" si="11"/>
        <v>44348</v>
      </c>
      <c r="K24" s="145">
        <f t="shared" si="11"/>
        <v>14400</v>
      </c>
      <c r="L24" s="145">
        <f t="shared" si="11"/>
        <v>900</v>
      </c>
      <c r="M24" s="145">
        <f t="shared" si="11"/>
        <v>3600</v>
      </c>
      <c r="N24" s="145">
        <f t="shared" si="11"/>
        <v>180</v>
      </c>
      <c r="O24" s="145">
        <f t="shared" si="11"/>
        <v>19080</v>
      </c>
      <c r="P24" s="143"/>
      <c r="Q24" s="88"/>
    </row>
    <row r="25" s="106" customFormat="1" ht="12" spans="1:17">
      <c r="A25" s="146"/>
      <c r="B25" s="147"/>
      <c r="C25" s="146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9"/>
      <c r="Q25" s="88"/>
    </row>
    <row r="26" s="107" customFormat="1" spans="1:17">
      <c r="A26" s="146"/>
      <c r="B26" s="150"/>
      <c r="C26" s="146"/>
      <c r="D26" s="151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9"/>
      <c r="Q26" s="111"/>
    </row>
    <row r="27" s="107" customFormat="1" spans="1:17">
      <c r="B27" s="109"/>
      <c r="C27" s="152" t="s">
        <v>315</v>
      </c>
      <c r="D27" s="153"/>
      <c r="E27" s="154">
        <f>J24+O24</f>
        <v>63428</v>
      </c>
      <c r="F27" s="155" t="s">
        <v>316</v>
      </c>
      <c r="G27" s="156">
        <v>0</v>
      </c>
      <c r="H27" s="156"/>
      <c r="I27" s="157"/>
      <c r="J27" s="158"/>
      <c r="K27" s="158" t="s">
        <v>317</v>
      </c>
      <c r="L27" s="158">
        <v>0</v>
      </c>
      <c r="M27" s="158"/>
      <c r="N27" s="158"/>
      <c r="O27" s="158"/>
      <c r="Q27" s="111"/>
    </row>
    <row r="28" s="107" customFormat="1" ht="15.75" customHeight="1" spans="1:17">
      <c r="B28" s="109"/>
      <c r="C28" s="155" t="s">
        <v>318</v>
      </c>
      <c r="D28" s="154">
        <v>0</v>
      </c>
      <c r="E28" s="153" t="s">
        <v>319</v>
      </c>
      <c r="F28" s="160">
        <v>0</v>
      </c>
      <c r="G28" s="157" t="s">
        <v>320</v>
      </c>
      <c r="H28" s="157"/>
      <c r="I28" s="156">
        <f>J24+O24</f>
        <v>63428</v>
      </c>
      <c r="J28" s="157"/>
      <c r="K28" s="153"/>
      <c r="L28" s="157"/>
      <c r="M28" s="157"/>
      <c r="N28" s="157"/>
      <c r="O28" s="157"/>
      <c r="Q28" s="111"/>
    </row>
    <row r="29" s="107" customFormat="1" ht="15.75" customHeight="1" spans="1:17">
      <c r="B29" s="109"/>
      <c r="C29" s="155"/>
      <c r="D29" s="154"/>
      <c r="E29" s="159"/>
      <c r="F29" s="160"/>
      <c r="G29" s="157"/>
      <c r="H29" s="157"/>
      <c r="I29" s="156"/>
      <c r="J29" s="157"/>
      <c r="K29" s="153"/>
      <c r="L29" s="157"/>
      <c r="M29" s="157"/>
      <c r="N29" s="157"/>
      <c r="O29" s="157"/>
      <c r="Q29" s="111"/>
    </row>
    <row r="30" s="107" customFormat="1" ht="13" customHeight="1" spans="1:17">
      <c r="B30" s="109"/>
      <c r="C30" s="155"/>
      <c r="D30" s="154"/>
      <c r="E30" s="159"/>
      <c r="F30" s="160"/>
      <c r="G30" s="157"/>
      <c r="H30" s="157"/>
      <c r="I30" s="156"/>
      <c r="J30" s="157"/>
      <c r="K30" s="153"/>
      <c r="L30" s="157"/>
      <c r="M30" s="157"/>
      <c r="N30" s="157"/>
      <c r="O30" s="157"/>
      <c r="Q30" s="111"/>
    </row>
    <row r="31" s="107" customFormat="1" spans="1:17">
      <c r="A31" s="161" t="s">
        <v>321</v>
      </c>
      <c r="B31" s="161"/>
      <c r="C31" s="161"/>
      <c r="D31" s="161"/>
      <c r="E31" s="161"/>
      <c r="F31" s="116"/>
      <c r="G31" s="161"/>
      <c r="H31" s="115" t="s">
        <v>322</v>
      </c>
      <c r="I31" s="115"/>
      <c r="J31" s="115"/>
      <c r="K31" s="115"/>
      <c r="L31" s="115"/>
      <c r="M31" s="115"/>
      <c r="N31" s="115"/>
      <c r="O31" s="115"/>
      <c r="Q31" s="111"/>
    </row>
    <row r="32" s="107" customFormat="1" spans="1:17">
      <c r="A32" s="132" t="s">
        <v>1</v>
      </c>
      <c r="B32" s="273" t="s">
        <v>269</v>
      </c>
      <c r="C32" s="132" t="s">
        <v>2</v>
      </c>
      <c r="D32" s="132" t="s">
        <v>270</v>
      </c>
      <c r="E32" s="132"/>
      <c r="F32" s="132"/>
      <c r="G32" s="132" t="s">
        <v>271</v>
      </c>
      <c r="H32" s="132" t="s">
        <v>272</v>
      </c>
      <c r="I32" s="132"/>
      <c r="J32" s="132"/>
      <c r="K32" s="132"/>
      <c r="L32" s="132" t="s">
        <v>273</v>
      </c>
      <c r="M32" s="132" t="s">
        <v>274</v>
      </c>
      <c r="N32" s="132"/>
      <c r="O32" s="132"/>
      <c r="P32" s="132" t="s">
        <v>275</v>
      </c>
      <c r="Q32" s="111"/>
    </row>
    <row r="33" s="107" customFormat="1" ht="28.95" customHeight="1" spans="1:17">
      <c r="A33" s="132"/>
      <c r="B33" s="273"/>
      <c r="C33" s="132"/>
      <c r="D33" s="132" t="s">
        <v>276</v>
      </c>
      <c r="E33" s="132" t="s">
        <v>277</v>
      </c>
      <c r="F33" s="132" t="s">
        <v>278</v>
      </c>
      <c r="G33" s="132" t="s">
        <v>279</v>
      </c>
      <c r="H33" s="132" t="s">
        <v>280</v>
      </c>
      <c r="I33" s="132" t="s">
        <v>281</v>
      </c>
      <c r="J33" s="132" t="s">
        <v>282</v>
      </c>
      <c r="K33" s="132" t="s">
        <v>277</v>
      </c>
      <c r="L33" s="132" t="s">
        <v>283</v>
      </c>
      <c r="M33" s="132" t="s">
        <v>280</v>
      </c>
      <c r="N33" s="132" t="s">
        <v>284</v>
      </c>
      <c r="O33" s="132" t="s">
        <v>282</v>
      </c>
      <c r="P33" s="132"/>
      <c r="Q33" s="111"/>
    </row>
    <row r="34" s="107" customFormat="1" spans="1:17">
      <c r="A34" s="132">
        <v>1</v>
      </c>
      <c r="B34" s="273"/>
      <c r="C34" s="132" t="s">
        <v>323</v>
      </c>
      <c r="D34" s="135">
        <v>10000</v>
      </c>
      <c r="E34" s="136">
        <f>ROUND(D34*0.16,2)</f>
        <v>1600</v>
      </c>
      <c r="F34" s="136">
        <f>ROUND(D34*0.0032,2)</f>
        <v>32</v>
      </c>
      <c r="G34" s="136">
        <f>ROUND(D34*0.005,2)</f>
        <v>50</v>
      </c>
      <c r="H34" s="136">
        <f>ROUND(D34*0.07,2)</f>
        <v>700</v>
      </c>
      <c r="I34" s="136">
        <f>ROUND(D34*0.008,2)</f>
        <v>80</v>
      </c>
      <c r="J34" s="136">
        <f>ROUND(SUM(E34:I34),2)</f>
        <v>2462</v>
      </c>
      <c r="K34" s="136">
        <f>ROUND(D34*0.08,2)</f>
        <v>800</v>
      </c>
      <c r="L34" s="136">
        <f>ROUND(D34*0.005,2)</f>
        <v>50</v>
      </c>
      <c r="M34" s="136">
        <f>ROUND(D34*0.02,2)</f>
        <v>200</v>
      </c>
      <c r="N34" s="136">
        <v>10</v>
      </c>
      <c r="O34" s="136">
        <f>SUM(K34:N34)</f>
        <v>1060</v>
      </c>
      <c r="P34" s="132"/>
      <c r="Q34" s="111"/>
    </row>
    <row r="35" s="107" customFormat="1" spans="1:17">
      <c r="A35" s="132"/>
      <c r="B35" s="273"/>
      <c r="C35" s="132"/>
      <c r="D35" s="135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2"/>
      <c r="Q35" s="111"/>
    </row>
    <row r="36" s="107" customFormat="1" spans="1:17">
      <c r="A36" s="132"/>
      <c r="B36" s="133"/>
      <c r="C36" s="132"/>
      <c r="D36" s="135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2"/>
      <c r="Q36" s="111"/>
    </row>
    <row r="37" s="107" customFormat="1" spans="1:17">
      <c r="A37" s="132" t="s">
        <v>255</v>
      </c>
      <c r="B37" s="132"/>
      <c r="C37" s="132"/>
      <c r="D37" s="132"/>
      <c r="E37" s="132"/>
      <c r="F37" s="132"/>
      <c r="G37" s="132"/>
      <c r="H37" s="132"/>
      <c r="I37" s="132"/>
      <c r="J37" s="136">
        <f>SUM(J34:J36)</f>
        <v>2462</v>
      </c>
      <c r="K37" s="136" t="s">
        <v>255</v>
      </c>
      <c r="L37" s="136"/>
      <c r="M37" s="136"/>
      <c r="N37" s="136"/>
      <c r="O37" s="135">
        <f>SUM(O34:O36)</f>
        <v>1060</v>
      </c>
      <c r="P37" s="132"/>
      <c r="Q37" s="111"/>
    </row>
    <row r="38" s="107" customFormat="1" ht="9" customHeight="1" spans="1:17">
      <c r="B38" s="109"/>
      <c r="F38" s="110"/>
      <c r="K38" s="171"/>
      <c r="L38" s="171"/>
      <c r="M38" s="171"/>
      <c r="N38" s="171"/>
      <c r="Q38" s="111"/>
    </row>
    <row r="39" s="107" customFormat="1" spans="1:17">
      <c r="A39" s="172" t="s">
        <v>1</v>
      </c>
      <c r="B39" s="109"/>
      <c r="C39" s="173" t="s">
        <v>324</v>
      </c>
      <c r="D39" s="172" t="s">
        <v>325</v>
      </c>
      <c r="E39" s="172" t="s">
        <v>326</v>
      </c>
      <c r="F39" s="172" t="s">
        <v>327</v>
      </c>
      <c r="G39" s="174" t="s">
        <v>328</v>
      </c>
      <c r="H39" s="172" t="s">
        <v>329</v>
      </c>
      <c r="I39" s="172" t="s">
        <v>330</v>
      </c>
      <c r="J39" s="172" t="s">
        <v>331</v>
      </c>
      <c r="K39" s="172" t="s">
        <v>317</v>
      </c>
      <c r="L39" s="172" t="s">
        <v>332</v>
      </c>
      <c r="M39" s="172" t="s">
        <v>333</v>
      </c>
      <c r="Q39" s="111"/>
    </row>
    <row r="40" s="107" customFormat="1" spans="1:17">
      <c r="A40" s="254">
        <v>1</v>
      </c>
      <c r="B40" s="109"/>
      <c r="C40" s="255" t="s">
        <v>334</v>
      </c>
      <c r="D40" s="254">
        <f>COUNTA($E$5:$E$22)</f>
        <v>18</v>
      </c>
      <c r="E40" s="256">
        <f t="shared" ref="E40:E44" si="12">SUM($D$5:$D$22)</f>
        <v>180000</v>
      </c>
      <c r="F40" s="254">
        <v>0.24</v>
      </c>
      <c r="G40" s="257">
        <f>SUM(E5:E22,K5:K22)</f>
        <v>43200</v>
      </c>
      <c r="H40" s="258"/>
      <c r="I40" s="257">
        <f>SUM(E23:E23,K23:K23)</f>
        <v>0</v>
      </c>
      <c r="J40" s="254"/>
      <c r="K40" s="254"/>
      <c r="L40" s="254"/>
      <c r="M40" s="258">
        <f t="shared" ref="M40:M45" si="13">G40+I40</f>
        <v>43200</v>
      </c>
      <c r="Q40" s="111"/>
    </row>
    <row r="41" s="107" customFormat="1" spans="1:17">
      <c r="A41" s="254">
        <v>2</v>
      </c>
      <c r="B41" s="109"/>
      <c r="C41" s="255" t="s">
        <v>335</v>
      </c>
      <c r="D41" s="254">
        <f>COUNTA($F$5:$F$22)</f>
        <v>18</v>
      </c>
      <c r="E41" s="256">
        <f t="shared" si="12"/>
        <v>180000</v>
      </c>
      <c r="F41" s="254">
        <v>0.0032</v>
      </c>
      <c r="G41" s="258">
        <f>SUM(F5:F22)</f>
        <v>576</v>
      </c>
      <c r="H41" s="258"/>
      <c r="I41" s="258">
        <f>SUM(F23:F23)</f>
        <v>32</v>
      </c>
      <c r="J41" s="254"/>
      <c r="K41" s="254"/>
      <c r="L41" s="254"/>
      <c r="M41" s="258">
        <f t="shared" si="13"/>
        <v>608</v>
      </c>
      <c r="N41" s="259"/>
      <c r="Q41" s="111"/>
    </row>
    <row r="42" s="107" customFormat="1" spans="1:17">
      <c r="A42" s="254">
        <v>3</v>
      </c>
      <c r="B42" s="109"/>
      <c r="C42" s="255" t="s">
        <v>336</v>
      </c>
      <c r="D42" s="254">
        <f>COUNTA($G$5:$G$22)</f>
        <v>18</v>
      </c>
      <c r="E42" s="256">
        <f t="shared" si="12"/>
        <v>180000</v>
      </c>
      <c r="F42" s="254">
        <v>0.01</v>
      </c>
      <c r="G42" s="258">
        <f>SUM(G5:G22,L5:L22)</f>
        <v>1800</v>
      </c>
      <c r="H42" s="258"/>
      <c r="I42" s="258">
        <f>SUM(G23:G23,L23:L23)</f>
        <v>0</v>
      </c>
      <c r="J42" s="254"/>
      <c r="K42" s="254"/>
      <c r="L42" s="254"/>
      <c r="M42" s="258">
        <f t="shared" si="13"/>
        <v>1800</v>
      </c>
      <c r="Q42" s="111"/>
    </row>
    <row r="43" s="107" customFormat="1" spans="1:17">
      <c r="A43" s="254">
        <v>4</v>
      </c>
      <c r="B43" s="109"/>
      <c r="C43" s="255" t="s">
        <v>337</v>
      </c>
      <c r="D43" s="254">
        <f>COUNTA($H$5:$H$22)</f>
        <v>18</v>
      </c>
      <c r="E43" s="256">
        <f t="shared" si="12"/>
        <v>180000</v>
      </c>
      <c r="F43" s="254">
        <v>0.09</v>
      </c>
      <c r="G43" s="258">
        <f>SUM(H5:H22,M5:M22)</f>
        <v>16200</v>
      </c>
      <c r="H43" s="258"/>
      <c r="I43" s="258">
        <f>SUM(H23:H23,M23:M23)</f>
        <v>0</v>
      </c>
      <c r="J43" s="254"/>
      <c r="K43" s="254"/>
      <c r="L43" s="254"/>
      <c r="M43" s="258">
        <f t="shared" si="13"/>
        <v>16200</v>
      </c>
      <c r="Q43" s="111"/>
    </row>
    <row r="44" s="107" customFormat="1" spans="1:17">
      <c r="A44" s="254">
        <v>5</v>
      </c>
      <c r="B44" s="109"/>
      <c r="C44" s="255" t="s">
        <v>338</v>
      </c>
      <c r="D44" s="254">
        <f>COUNTA($I$5:$I$22)</f>
        <v>18</v>
      </c>
      <c r="E44" s="256">
        <f t="shared" si="12"/>
        <v>180000</v>
      </c>
      <c r="F44" s="254">
        <v>0.008</v>
      </c>
      <c r="G44" s="258">
        <f>SUM(I5:I22)</f>
        <v>1440</v>
      </c>
      <c r="H44" s="258"/>
      <c r="I44" s="258">
        <f>SUM(I23:I23)</f>
        <v>0</v>
      </c>
      <c r="J44" s="254"/>
      <c r="K44" s="254"/>
      <c r="L44" s="254"/>
      <c r="M44" s="258">
        <f t="shared" si="13"/>
        <v>1440</v>
      </c>
      <c r="Q44" s="111"/>
    </row>
    <row r="45" s="107" customFormat="1" spans="1:17">
      <c r="A45" s="254">
        <v>6</v>
      </c>
      <c r="B45" s="109"/>
      <c r="C45" s="255" t="s">
        <v>339</v>
      </c>
      <c r="D45" s="254">
        <f>COUNTA($N$5:$N$22)</f>
        <v>18</v>
      </c>
      <c r="E45" s="256">
        <f>SUM(N5:N22)</f>
        <v>180</v>
      </c>
      <c r="F45" s="254">
        <v>0</v>
      </c>
      <c r="G45" s="258">
        <f>SUM(N5:N22)</f>
        <v>180</v>
      </c>
      <c r="H45" s="258"/>
      <c r="I45" s="258">
        <f>SUM(N23:N23)</f>
        <v>0</v>
      </c>
      <c r="J45" s="254"/>
      <c r="K45" s="254"/>
      <c r="L45" s="254"/>
      <c r="M45" s="258">
        <f t="shared" si="13"/>
        <v>180</v>
      </c>
      <c r="Q45" s="111"/>
    </row>
    <row r="46" s="107" customFormat="1" spans="1:17">
      <c r="A46" s="260"/>
      <c r="B46" s="109"/>
      <c r="C46" s="261"/>
      <c r="D46" s="254"/>
      <c r="E46" s="254"/>
      <c r="F46" s="260"/>
      <c r="G46" s="262"/>
      <c r="H46" s="262"/>
      <c r="I46" s="258" t="s">
        <v>340</v>
      </c>
      <c r="J46" s="262"/>
      <c r="K46" s="262"/>
      <c r="L46" s="262"/>
      <c r="M46" s="258">
        <f>SUM(M40:M45)</f>
        <v>63428</v>
      </c>
      <c r="Q46" s="111"/>
    </row>
    <row r="47" spans="1:17">
      <c r="C47" s="186"/>
      <c r="D47" s="186"/>
      <c r="H47" s="187"/>
      <c r="L47" s="188"/>
    </row>
    <row r="48" spans="1:17">
      <c r="C48" s="186"/>
      <c r="D48" s="186"/>
      <c r="H48" s="187"/>
      <c r="L48" s="188"/>
    </row>
    <row r="49" ht="21" customHeight="1" spans="1:16">
      <c r="A49" s="189" t="s">
        <v>341</v>
      </c>
      <c r="C49" s="190"/>
      <c r="E49" s="190" t="s">
        <v>342</v>
      </c>
      <c r="J49" s="191"/>
      <c r="K49" s="190" t="s">
        <v>343</v>
      </c>
      <c r="L49" s="190"/>
      <c r="M49" s="190"/>
      <c r="O49" s="190"/>
      <c r="P49" s="192"/>
    </row>
  </sheetData>
  <autoFilter xmlns:etc="http://www.wps.cn/officeDocument/2017/etCustomData" ref="A3:XEH49" etc:filterBottomFollowUsedRange="0">
    <extLst/>
  </autoFilter>
  <mergeCells count="20">
    <mergeCell ref="A1:P1"/>
    <mergeCell ref="A2:B2"/>
    <mergeCell ref="C2:F2"/>
    <mergeCell ref="H2:I2"/>
    <mergeCell ref="L2:M2"/>
    <mergeCell ref="G27:H27"/>
    <mergeCell ref="G28:H28"/>
    <mergeCell ref="I28:J28"/>
    <mergeCell ref="A31:G31"/>
    <mergeCell ref="H31:O31"/>
    <mergeCell ref="A37:I37"/>
    <mergeCell ref="K37:N37"/>
    <mergeCell ref="A3:A4"/>
    <mergeCell ref="A32:A33"/>
    <mergeCell ref="B3:B4"/>
    <mergeCell ref="B32:B33"/>
    <mergeCell ref="C3:C4"/>
    <mergeCell ref="C32:C33"/>
    <mergeCell ref="P3:P4"/>
    <mergeCell ref="P32:P33"/>
  </mergeCells>
  <pageMargins left="0.708333333333333" right="0.708333333333333" top="0.904861111111111" bottom="0.393055555555556" header="0.314583333333333" footer="2.04722222222222"/>
  <pageSetup paperSize="9" scale="66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90" zoomScaleNormal="90" workbookViewId="0">
      <pane xSplit="2" ySplit="4" topLeftCell="C14" activePane="bottomRight" state="frozen"/>
      <selection/>
      <selection pane="topRight"/>
      <selection pane="bottomLeft"/>
      <selection pane="bottomRight" activeCell="J29" sqref="J29"/>
    </sheetView>
  </sheetViews>
  <sheetFormatPr defaultColWidth="9" defaultRowHeight="15.6" outlineLevelCol="7"/>
  <cols>
    <col min="1" max="1" width="9.55555555555556" style="69" customWidth="1"/>
    <col min="2" max="2" width="11.7777777777778" style="70" customWidth="1"/>
    <col min="3" max="3" width="14.1111111111111" style="71" customWidth="1"/>
    <col min="4" max="5" width="15.4444444444444" style="72" customWidth="1"/>
    <col min="6" max="6" width="12.8888888888889" style="73" customWidth="1"/>
    <col min="7" max="7" width="25.2222222222222" style="67" customWidth="1"/>
    <col min="8" max="8" width="21.7222222222222" style="69" customWidth="1"/>
    <col min="9" max="243" width="9" style="69"/>
    <col min="244" max="244" width="9.55555555555556" style="69" customWidth="1"/>
    <col min="245" max="245" width="11.7777777777778" style="69" customWidth="1"/>
    <col min="246" max="246" width="12.3333333333333" style="69" customWidth="1"/>
    <col min="247" max="247" width="14.2222222222222" style="69" customWidth="1"/>
    <col min="248" max="248" width="14.4444444444444" style="69" customWidth="1"/>
    <col min="249" max="249" width="18.1111111111111" style="69" customWidth="1"/>
    <col min="250" max="499" width="9" style="69"/>
    <col min="500" max="500" width="9.55555555555556" style="69" customWidth="1"/>
    <col min="501" max="501" width="11.7777777777778" style="69" customWidth="1"/>
    <col min="502" max="502" width="12.3333333333333" style="69" customWidth="1"/>
    <col min="503" max="503" width="14.2222222222222" style="69" customWidth="1"/>
    <col min="504" max="504" width="14.4444444444444" style="69" customWidth="1"/>
    <col min="505" max="505" width="18.1111111111111" style="69" customWidth="1"/>
    <col min="506" max="755" width="9" style="69"/>
    <col min="756" max="756" width="9.55555555555556" style="69" customWidth="1"/>
    <col min="757" max="757" width="11.7777777777778" style="69" customWidth="1"/>
    <col min="758" max="758" width="12.3333333333333" style="69" customWidth="1"/>
    <col min="759" max="759" width="14.2222222222222" style="69" customWidth="1"/>
    <col min="760" max="760" width="14.4444444444444" style="69" customWidth="1"/>
    <col min="761" max="761" width="18.1111111111111" style="69" customWidth="1"/>
    <col min="762" max="1011" width="9" style="69"/>
    <col min="1012" max="1012" width="9.55555555555556" style="69" customWidth="1"/>
    <col min="1013" max="1013" width="11.7777777777778" style="69" customWidth="1"/>
    <col min="1014" max="1014" width="12.3333333333333" style="69" customWidth="1"/>
    <col min="1015" max="1015" width="14.2222222222222" style="69" customWidth="1"/>
    <col min="1016" max="1016" width="14.4444444444444" style="69" customWidth="1"/>
    <col min="1017" max="1017" width="18.1111111111111" style="69" customWidth="1"/>
    <col min="1018" max="1267" width="9" style="69"/>
    <col min="1268" max="1268" width="9.55555555555556" style="69" customWidth="1"/>
    <col min="1269" max="1269" width="11.7777777777778" style="69" customWidth="1"/>
    <col min="1270" max="1270" width="12.3333333333333" style="69" customWidth="1"/>
    <col min="1271" max="1271" width="14.2222222222222" style="69" customWidth="1"/>
    <col min="1272" max="1272" width="14.4444444444444" style="69" customWidth="1"/>
    <col min="1273" max="1273" width="18.1111111111111" style="69" customWidth="1"/>
    <col min="1274" max="1523" width="9" style="69"/>
    <col min="1524" max="1524" width="9.55555555555556" style="69" customWidth="1"/>
    <col min="1525" max="1525" width="11.7777777777778" style="69" customWidth="1"/>
    <col min="1526" max="1526" width="12.3333333333333" style="69" customWidth="1"/>
    <col min="1527" max="1527" width="14.2222222222222" style="69" customWidth="1"/>
    <col min="1528" max="1528" width="14.4444444444444" style="69" customWidth="1"/>
    <col min="1529" max="1529" width="18.1111111111111" style="69" customWidth="1"/>
    <col min="1530" max="1779" width="9" style="69"/>
    <col min="1780" max="1780" width="9.55555555555556" style="69" customWidth="1"/>
    <col min="1781" max="1781" width="11.7777777777778" style="69" customWidth="1"/>
    <col min="1782" max="1782" width="12.3333333333333" style="69" customWidth="1"/>
    <col min="1783" max="1783" width="14.2222222222222" style="69" customWidth="1"/>
    <col min="1784" max="1784" width="14.4444444444444" style="69" customWidth="1"/>
    <col min="1785" max="1785" width="18.1111111111111" style="69" customWidth="1"/>
    <col min="1786" max="2035" width="9" style="69"/>
    <col min="2036" max="2036" width="9.55555555555556" style="69" customWidth="1"/>
    <col min="2037" max="2037" width="11.7777777777778" style="69" customWidth="1"/>
    <col min="2038" max="2038" width="12.3333333333333" style="69" customWidth="1"/>
    <col min="2039" max="2039" width="14.2222222222222" style="69" customWidth="1"/>
    <col min="2040" max="2040" width="14.4444444444444" style="69" customWidth="1"/>
    <col min="2041" max="2041" width="18.1111111111111" style="69" customWidth="1"/>
    <col min="2042" max="2291" width="9" style="69"/>
    <col min="2292" max="2292" width="9.55555555555556" style="69" customWidth="1"/>
    <col min="2293" max="2293" width="11.7777777777778" style="69" customWidth="1"/>
    <col min="2294" max="2294" width="12.3333333333333" style="69" customWidth="1"/>
    <col min="2295" max="2295" width="14.2222222222222" style="69" customWidth="1"/>
    <col min="2296" max="2296" width="14.4444444444444" style="69" customWidth="1"/>
    <col min="2297" max="2297" width="18.1111111111111" style="69" customWidth="1"/>
    <col min="2298" max="2547" width="9" style="69"/>
    <col min="2548" max="2548" width="9.55555555555556" style="69" customWidth="1"/>
    <col min="2549" max="2549" width="11.7777777777778" style="69" customWidth="1"/>
    <col min="2550" max="2550" width="12.3333333333333" style="69" customWidth="1"/>
    <col min="2551" max="2551" width="14.2222222222222" style="69" customWidth="1"/>
    <col min="2552" max="2552" width="14.4444444444444" style="69" customWidth="1"/>
    <col min="2553" max="2553" width="18.1111111111111" style="69" customWidth="1"/>
    <col min="2554" max="2803" width="9" style="69"/>
    <col min="2804" max="2804" width="9.55555555555556" style="69" customWidth="1"/>
    <col min="2805" max="2805" width="11.7777777777778" style="69" customWidth="1"/>
    <col min="2806" max="2806" width="12.3333333333333" style="69" customWidth="1"/>
    <col min="2807" max="2807" width="14.2222222222222" style="69" customWidth="1"/>
    <col min="2808" max="2808" width="14.4444444444444" style="69" customWidth="1"/>
    <col min="2809" max="2809" width="18.1111111111111" style="69" customWidth="1"/>
    <col min="2810" max="3059" width="9" style="69"/>
    <col min="3060" max="3060" width="9.55555555555556" style="69" customWidth="1"/>
    <col min="3061" max="3061" width="11.7777777777778" style="69" customWidth="1"/>
    <col min="3062" max="3062" width="12.3333333333333" style="69" customWidth="1"/>
    <col min="3063" max="3063" width="14.2222222222222" style="69" customWidth="1"/>
    <col min="3064" max="3064" width="14.4444444444444" style="69" customWidth="1"/>
    <col min="3065" max="3065" width="18.1111111111111" style="69" customWidth="1"/>
    <col min="3066" max="3315" width="9" style="69"/>
    <col min="3316" max="3316" width="9.55555555555556" style="69" customWidth="1"/>
    <col min="3317" max="3317" width="11.7777777777778" style="69" customWidth="1"/>
    <col min="3318" max="3318" width="12.3333333333333" style="69" customWidth="1"/>
    <col min="3319" max="3319" width="14.2222222222222" style="69" customWidth="1"/>
    <col min="3320" max="3320" width="14.4444444444444" style="69" customWidth="1"/>
    <col min="3321" max="3321" width="18.1111111111111" style="69" customWidth="1"/>
    <col min="3322" max="3571" width="9" style="69"/>
    <col min="3572" max="3572" width="9.55555555555556" style="69" customWidth="1"/>
    <col min="3573" max="3573" width="11.7777777777778" style="69" customWidth="1"/>
    <col min="3574" max="3574" width="12.3333333333333" style="69" customWidth="1"/>
    <col min="3575" max="3575" width="14.2222222222222" style="69" customWidth="1"/>
    <col min="3576" max="3576" width="14.4444444444444" style="69" customWidth="1"/>
    <col min="3577" max="3577" width="18.1111111111111" style="69" customWidth="1"/>
    <col min="3578" max="3827" width="9" style="69"/>
    <col min="3828" max="3828" width="9.55555555555556" style="69" customWidth="1"/>
    <col min="3829" max="3829" width="11.7777777777778" style="69" customWidth="1"/>
    <col min="3830" max="3830" width="12.3333333333333" style="69" customWidth="1"/>
    <col min="3831" max="3831" width="14.2222222222222" style="69" customWidth="1"/>
    <col min="3832" max="3832" width="14.4444444444444" style="69" customWidth="1"/>
    <col min="3833" max="3833" width="18.1111111111111" style="69" customWidth="1"/>
    <col min="3834" max="4083" width="9" style="69"/>
    <col min="4084" max="4084" width="9.55555555555556" style="69" customWidth="1"/>
    <col min="4085" max="4085" width="11.7777777777778" style="69" customWidth="1"/>
    <col min="4086" max="4086" width="12.3333333333333" style="69" customWidth="1"/>
    <col min="4087" max="4087" width="14.2222222222222" style="69" customWidth="1"/>
    <col min="4088" max="4088" width="14.4444444444444" style="69" customWidth="1"/>
    <col min="4089" max="4089" width="18.1111111111111" style="69" customWidth="1"/>
    <col min="4090" max="4339" width="9" style="69"/>
    <col min="4340" max="4340" width="9.55555555555556" style="69" customWidth="1"/>
    <col min="4341" max="4341" width="11.7777777777778" style="69" customWidth="1"/>
    <col min="4342" max="4342" width="12.3333333333333" style="69" customWidth="1"/>
    <col min="4343" max="4343" width="14.2222222222222" style="69" customWidth="1"/>
    <col min="4344" max="4344" width="14.4444444444444" style="69" customWidth="1"/>
    <col min="4345" max="4345" width="18.1111111111111" style="69" customWidth="1"/>
    <col min="4346" max="4595" width="9" style="69"/>
    <col min="4596" max="4596" width="9.55555555555556" style="69" customWidth="1"/>
    <col min="4597" max="4597" width="11.7777777777778" style="69" customWidth="1"/>
    <col min="4598" max="4598" width="12.3333333333333" style="69" customWidth="1"/>
    <col min="4599" max="4599" width="14.2222222222222" style="69" customWidth="1"/>
    <col min="4600" max="4600" width="14.4444444444444" style="69" customWidth="1"/>
    <col min="4601" max="4601" width="18.1111111111111" style="69" customWidth="1"/>
    <col min="4602" max="4851" width="9" style="69"/>
    <col min="4852" max="4852" width="9.55555555555556" style="69" customWidth="1"/>
    <col min="4853" max="4853" width="11.7777777777778" style="69" customWidth="1"/>
    <col min="4854" max="4854" width="12.3333333333333" style="69" customWidth="1"/>
    <col min="4855" max="4855" width="14.2222222222222" style="69" customWidth="1"/>
    <col min="4856" max="4856" width="14.4444444444444" style="69" customWidth="1"/>
    <col min="4857" max="4857" width="18.1111111111111" style="69" customWidth="1"/>
    <col min="4858" max="5107" width="9" style="69"/>
    <col min="5108" max="5108" width="9.55555555555556" style="69" customWidth="1"/>
    <col min="5109" max="5109" width="11.7777777777778" style="69" customWidth="1"/>
    <col min="5110" max="5110" width="12.3333333333333" style="69" customWidth="1"/>
    <col min="5111" max="5111" width="14.2222222222222" style="69" customWidth="1"/>
    <col min="5112" max="5112" width="14.4444444444444" style="69" customWidth="1"/>
    <col min="5113" max="5113" width="18.1111111111111" style="69" customWidth="1"/>
    <col min="5114" max="5363" width="9" style="69"/>
    <col min="5364" max="5364" width="9.55555555555556" style="69" customWidth="1"/>
    <col min="5365" max="5365" width="11.7777777777778" style="69" customWidth="1"/>
    <col min="5366" max="5366" width="12.3333333333333" style="69" customWidth="1"/>
    <col min="5367" max="5367" width="14.2222222222222" style="69" customWidth="1"/>
    <col min="5368" max="5368" width="14.4444444444444" style="69" customWidth="1"/>
    <col min="5369" max="5369" width="18.1111111111111" style="69" customWidth="1"/>
    <col min="5370" max="5619" width="9" style="69"/>
    <col min="5620" max="5620" width="9.55555555555556" style="69" customWidth="1"/>
    <col min="5621" max="5621" width="11.7777777777778" style="69" customWidth="1"/>
    <col min="5622" max="5622" width="12.3333333333333" style="69" customWidth="1"/>
    <col min="5623" max="5623" width="14.2222222222222" style="69" customWidth="1"/>
    <col min="5624" max="5624" width="14.4444444444444" style="69" customWidth="1"/>
    <col min="5625" max="5625" width="18.1111111111111" style="69" customWidth="1"/>
    <col min="5626" max="5875" width="9" style="69"/>
    <col min="5876" max="5876" width="9.55555555555556" style="69" customWidth="1"/>
    <col min="5877" max="5877" width="11.7777777777778" style="69" customWidth="1"/>
    <col min="5878" max="5878" width="12.3333333333333" style="69" customWidth="1"/>
    <col min="5879" max="5879" width="14.2222222222222" style="69" customWidth="1"/>
    <col min="5880" max="5880" width="14.4444444444444" style="69" customWidth="1"/>
    <col min="5881" max="5881" width="18.1111111111111" style="69" customWidth="1"/>
    <col min="5882" max="6131" width="9" style="69"/>
    <col min="6132" max="6132" width="9.55555555555556" style="69" customWidth="1"/>
    <col min="6133" max="6133" width="11.7777777777778" style="69" customWidth="1"/>
    <col min="6134" max="6134" width="12.3333333333333" style="69" customWidth="1"/>
    <col min="6135" max="6135" width="14.2222222222222" style="69" customWidth="1"/>
    <col min="6136" max="6136" width="14.4444444444444" style="69" customWidth="1"/>
    <col min="6137" max="6137" width="18.1111111111111" style="69" customWidth="1"/>
    <col min="6138" max="6387" width="9" style="69"/>
    <col min="6388" max="6388" width="9.55555555555556" style="69" customWidth="1"/>
    <col min="6389" max="6389" width="11.7777777777778" style="69" customWidth="1"/>
    <col min="6390" max="6390" width="12.3333333333333" style="69" customWidth="1"/>
    <col min="6391" max="6391" width="14.2222222222222" style="69" customWidth="1"/>
    <col min="6392" max="6392" width="14.4444444444444" style="69" customWidth="1"/>
    <col min="6393" max="6393" width="18.1111111111111" style="69" customWidth="1"/>
    <col min="6394" max="6643" width="9" style="69"/>
    <col min="6644" max="6644" width="9.55555555555556" style="69" customWidth="1"/>
    <col min="6645" max="6645" width="11.7777777777778" style="69" customWidth="1"/>
    <col min="6646" max="6646" width="12.3333333333333" style="69" customWidth="1"/>
    <col min="6647" max="6647" width="14.2222222222222" style="69" customWidth="1"/>
    <col min="6648" max="6648" width="14.4444444444444" style="69" customWidth="1"/>
    <col min="6649" max="6649" width="18.1111111111111" style="69" customWidth="1"/>
    <col min="6650" max="6899" width="9" style="69"/>
    <col min="6900" max="6900" width="9.55555555555556" style="69" customWidth="1"/>
    <col min="6901" max="6901" width="11.7777777777778" style="69" customWidth="1"/>
    <col min="6902" max="6902" width="12.3333333333333" style="69" customWidth="1"/>
    <col min="6903" max="6903" width="14.2222222222222" style="69" customWidth="1"/>
    <col min="6904" max="6904" width="14.4444444444444" style="69" customWidth="1"/>
    <col min="6905" max="6905" width="18.1111111111111" style="69" customWidth="1"/>
    <col min="6906" max="7155" width="9" style="69"/>
    <col min="7156" max="7156" width="9.55555555555556" style="69" customWidth="1"/>
    <col min="7157" max="7157" width="11.7777777777778" style="69" customWidth="1"/>
    <col min="7158" max="7158" width="12.3333333333333" style="69" customWidth="1"/>
    <col min="7159" max="7159" width="14.2222222222222" style="69" customWidth="1"/>
    <col min="7160" max="7160" width="14.4444444444444" style="69" customWidth="1"/>
    <col min="7161" max="7161" width="18.1111111111111" style="69" customWidth="1"/>
    <col min="7162" max="7411" width="9" style="69"/>
    <col min="7412" max="7412" width="9.55555555555556" style="69" customWidth="1"/>
    <col min="7413" max="7413" width="11.7777777777778" style="69" customWidth="1"/>
    <col min="7414" max="7414" width="12.3333333333333" style="69" customWidth="1"/>
    <col min="7415" max="7415" width="14.2222222222222" style="69" customWidth="1"/>
    <col min="7416" max="7416" width="14.4444444444444" style="69" customWidth="1"/>
    <col min="7417" max="7417" width="18.1111111111111" style="69" customWidth="1"/>
    <col min="7418" max="7667" width="9" style="69"/>
    <col min="7668" max="7668" width="9.55555555555556" style="69" customWidth="1"/>
    <col min="7669" max="7669" width="11.7777777777778" style="69" customWidth="1"/>
    <col min="7670" max="7670" width="12.3333333333333" style="69" customWidth="1"/>
    <col min="7671" max="7671" width="14.2222222222222" style="69" customWidth="1"/>
    <col min="7672" max="7672" width="14.4444444444444" style="69" customWidth="1"/>
    <col min="7673" max="7673" width="18.1111111111111" style="69" customWidth="1"/>
    <col min="7674" max="7923" width="9" style="69"/>
    <col min="7924" max="7924" width="9.55555555555556" style="69" customWidth="1"/>
    <col min="7925" max="7925" width="11.7777777777778" style="69" customWidth="1"/>
    <col min="7926" max="7926" width="12.3333333333333" style="69" customWidth="1"/>
    <col min="7927" max="7927" width="14.2222222222222" style="69" customWidth="1"/>
    <col min="7928" max="7928" width="14.4444444444444" style="69" customWidth="1"/>
    <col min="7929" max="7929" width="18.1111111111111" style="69" customWidth="1"/>
    <col min="7930" max="8179" width="9" style="69"/>
    <col min="8180" max="8180" width="9.55555555555556" style="69" customWidth="1"/>
    <col min="8181" max="8181" width="11.7777777777778" style="69" customWidth="1"/>
    <col min="8182" max="8182" width="12.3333333333333" style="69" customWidth="1"/>
    <col min="8183" max="8183" width="14.2222222222222" style="69" customWidth="1"/>
    <col min="8184" max="8184" width="14.4444444444444" style="69" customWidth="1"/>
    <col min="8185" max="8185" width="18.1111111111111" style="69" customWidth="1"/>
    <col min="8186" max="8435" width="9" style="69"/>
    <col min="8436" max="8436" width="9.55555555555556" style="69" customWidth="1"/>
    <col min="8437" max="8437" width="11.7777777777778" style="69" customWidth="1"/>
    <col min="8438" max="8438" width="12.3333333333333" style="69" customWidth="1"/>
    <col min="8439" max="8439" width="14.2222222222222" style="69" customWidth="1"/>
    <col min="8440" max="8440" width="14.4444444444444" style="69" customWidth="1"/>
    <col min="8441" max="8441" width="18.1111111111111" style="69" customWidth="1"/>
    <col min="8442" max="8691" width="9" style="69"/>
    <col min="8692" max="8692" width="9.55555555555556" style="69" customWidth="1"/>
    <col min="8693" max="8693" width="11.7777777777778" style="69" customWidth="1"/>
    <col min="8694" max="8694" width="12.3333333333333" style="69" customWidth="1"/>
    <col min="8695" max="8695" width="14.2222222222222" style="69" customWidth="1"/>
    <col min="8696" max="8696" width="14.4444444444444" style="69" customWidth="1"/>
    <col min="8697" max="8697" width="18.1111111111111" style="69" customWidth="1"/>
    <col min="8698" max="8947" width="9" style="69"/>
    <col min="8948" max="8948" width="9.55555555555556" style="69" customWidth="1"/>
    <col min="8949" max="8949" width="11.7777777777778" style="69" customWidth="1"/>
    <col min="8950" max="8950" width="12.3333333333333" style="69" customWidth="1"/>
    <col min="8951" max="8951" width="14.2222222222222" style="69" customWidth="1"/>
    <col min="8952" max="8952" width="14.4444444444444" style="69" customWidth="1"/>
    <col min="8953" max="8953" width="18.1111111111111" style="69" customWidth="1"/>
    <col min="8954" max="9203" width="9" style="69"/>
    <col min="9204" max="9204" width="9.55555555555556" style="69" customWidth="1"/>
    <col min="9205" max="9205" width="11.7777777777778" style="69" customWidth="1"/>
    <col min="9206" max="9206" width="12.3333333333333" style="69" customWidth="1"/>
    <col min="9207" max="9207" width="14.2222222222222" style="69" customWidth="1"/>
    <col min="9208" max="9208" width="14.4444444444444" style="69" customWidth="1"/>
    <col min="9209" max="9209" width="18.1111111111111" style="69" customWidth="1"/>
    <col min="9210" max="9459" width="9" style="69"/>
    <col min="9460" max="9460" width="9.55555555555556" style="69" customWidth="1"/>
    <col min="9461" max="9461" width="11.7777777777778" style="69" customWidth="1"/>
    <col min="9462" max="9462" width="12.3333333333333" style="69" customWidth="1"/>
    <col min="9463" max="9463" width="14.2222222222222" style="69" customWidth="1"/>
    <col min="9464" max="9464" width="14.4444444444444" style="69" customWidth="1"/>
    <col min="9465" max="9465" width="18.1111111111111" style="69" customWidth="1"/>
    <col min="9466" max="9715" width="9" style="69"/>
    <col min="9716" max="9716" width="9.55555555555556" style="69" customWidth="1"/>
    <col min="9717" max="9717" width="11.7777777777778" style="69" customWidth="1"/>
    <col min="9718" max="9718" width="12.3333333333333" style="69" customWidth="1"/>
    <col min="9719" max="9719" width="14.2222222222222" style="69" customWidth="1"/>
    <col min="9720" max="9720" width="14.4444444444444" style="69" customWidth="1"/>
    <col min="9721" max="9721" width="18.1111111111111" style="69" customWidth="1"/>
    <col min="9722" max="9971" width="9" style="69"/>
    <col min="9972" max="9972" width="9.55555555555556" style="69" customWidth="1"/>
    <col min="9973" max="9973" width="11.7777777777778" style="69" customWidth="1"/>
    <col min="9974" max="9974" width="12.3333333333333" style="69" customWidth="1"/>
    <col min="9975" max="9975" width="14.2222222222222" style="69" customWidth="1"/>
    <col min="9976" max="9976" width="14.4444444444444" style="69" customWidth="1"/>
    <col min="9977" max="9977" width="18.1111111111111" style="69" customWidth="1"/>
    <col min="9978" max="10227" width="9" style="69"/>
    <col min="10228" max="10228" width="9.55555555555556" style="69" customWidth="1"/>
    <col min="10229" max="10229" width="11.7777777777778" style="69" customWidth="1"/>
    <col min="10230" max="10230" width="12.3333333333333" style="69" customWidth="1"/>
    <col min="10231" max="10231" width="14.2222222222222" style="69" customWidth="1"/>
    <col min="10232" max="10232" width="14.4444444444444" style="69" customWidth="1"/>
    <col min="10233" max="10233" width="18.1111111111111" style="69" customWidth="1"/>
    <col min="10234" max="10483" width="9" style="69"/>
    <col min="10484" max="10484" width="9.55555555555556" style="69" customWidth="1"/>
    <col min="10485" max="10485" width="11.7777777777778" style="69" customWidth="1"/>
    <col min="10486" max="10486" width="12.3333333333333" style="69" customWidth="1"/>
    <col min="10487" max="10487" width="14.2222222222222" style="69" customWidth="1"/>
    <col min="10488" max="10488" width="14.4444444444444" style="69" customWidth="1"/>
    <col min="10489" max="10489" width="18.1111111111111" style="69" customWidth="1"/>
    <col min="10490" max="10739" width="9" style="69"/>
    <col min="10740" max="10740" width="9.55555555555556" style="69" customWidth="1"/>
    <col min="10741" max="10741" width="11.7777777777778" style="69" customWidth="1"/>
    <col min="10742" max="10742" width="12.3333333333333" style="69" customWidth="1"/>
    <col min="10743" max="10743" width="14.2222222222222" style="69" customWidth="1"/>
    <col min="10744" max="10744" width="14.4444444444444" style="69" customWidth="1"/>
    <col min="10745" max="10745" width="18.1111111111111" style="69" customWidth="1"/>
    <col min="10746" max="10995" width="9" style="69"/>
    <col min="10996" max="10996" width="9.55555555555556" style="69" customWidth="1"/>
    <col min="10997" max="10997" width="11.7777777777778" style="69" customWidth="1"/>
    <col min="10998" max="10998" width="12.3333333333333" style="69" customWidth="1"/>
    <col min="10999" max="10999" width="14.2222222222222" style="69" customWidth="1"/>
    <col min="11000" max="11000" width="14.4444444444444" style="69" customWidth="1"/>
    <col min="11001" max="11001" width="18.1111111111111" style="69" customWidth="1"/>
    <col min="11002" max="11251" width="9" style="69"/>
    <col min="11252" max="11252" width="9.55555555555556" style="69" customWidth="1"/>
    <col min="11253" max="11253" width="11.7777777777778" style="69" customWidth="1"/>
    <col min="11254" max="11254" width="12.3333333333333" style="69" customWidth="1"/>
    <col min="11255" max="11255" width="14.2222222222222" style="69" customWidth="1"/>
    <col min="11256" max="11256" width="14.4444444444444" style="69" customWidth="1"/>
    <col min="11257" max="11257" width="18.1111111111111" style="69" customWidth="1"/>
    <col min="11258" max="11507" width="9" style="69"/>
    <col min="11508" max="11508" width="9.55555555555556" style="69" customWidth="1"/>
    <col min="11509" max="11509" width="11.7777777777778" style="69" customWidth="1"/>
    <col min="11510" max="11510" width="12.3333333333333" style="69" customWidth="1"/>
    <col min="11511" max="11511" width="14.2222222222222" style="69" customWidth="1"/>
    <col min="11512" max="11512" width="14.4444444444444" style="69" customWidth="1"/>
    <col min="11513" max="11513" width="18.1111111111111" style="69" customWidth="1"/>
    <col min="11514" max="11763" width="9" style="69"/>
    <col min="11764" max="11764" width="9.55555555555556" style="69" customWidth="1"/>
    <col min="11765" max="11765" width="11.7777777777778" style="69" customWidth="1"/>
    <col min="11766" max="11766" width="12.3333333333333" style="69" customWidth="1"/>
    <col min="11767" max="11767" width="14.2222222222222" style="69" customWidth="1"/>
    <col min="11768" max="11768" width="14.4444444444444" style="69" customWidth="1"/>
    <col min="11769" max="11769" width="18.1111111111111" style="69" customWidth="1"/>
    <col min="11770" max="12019" width="9" style="69"/>
    <col min="12020" max="12020" width="9.55555555555556" style="69" customWidth="1"/>
    <col min="12021" max="12021" width="11.7777777777778" style="69" customWidth="1"/>
    <col min="12022" max="12022" width="12.3333333333333" style="69" customWidth="1"/>
    <col min="12023" max="12023" width="14.2222222222222" style="69" customWidth="1"/>
    <col min="12024" max="12024" width="14.4444444444444" style="69" customWidth="1"/>
    <col min="12025" max="12025" width="18.1111111111111" style="69" customWidth="1"/>
    <col min="12026" max="12275" width="9" style="69"/>
    <col min="12276" max="12276" width="9.55555555555556" style="69" customWidth="1"/>
    <col min="12277" max="12277" width="11.7777777777778" style="69" customWidth="1"/>
    <col min="12278" max="12278" width="12.3333333333333" style="69" customWidth="1"/>
    <col min="12279" max="12279" width="14.2222222222222" style="69" customWidth="1"/>
    <col min="12280" max="12280" width="14.4444444444444" style="69" customWidth="1"/>
    <col min="12281" max="12281" width="18.1111111111111" style="69" customWidth="1"/>
    <col min="12282" max="12531" width="9" style="69"/>
    <col min="12532" max="12532" width="9.55555555555556" style="69" customWidth="1"/>
    <col min="12533" max="12533" width="11.7777777777778" style="69" customWidth="1"/>
    <col min="12534" max="12534" width="12.3333333333333" style="69" customWidth="1"/>
    <col min="12535" max="12535" width="14.2222222222222" style="69" customWidth="1"/>
    <col min="12536" max="12536" width="14.4444444444444" style="69" customWidth="1"/>
    <col min="12537" max="12537" width="18.1111111111111" style="69" customWidth="1"/>
    <col min="12538" max="12787" width="9" style="69"/>
    <col min="12788" max="12788" width="9.55555555555556" style="69" customWidth="1"/>
    <col min="12789" max="12789" width="11.7777777777778" style="69" customWidth="1"/>
    <col min="12790" max="12790" width="12.3333333333333" style="69" customWidth="1"/>
    <col min="12791" max="12791" width="14.2222222222222" style="69" customWidth="1"/>
    <col min="12792" max="12792" width="14.4444444444444" style="69" customWidth="1"/>
    <col min="12793" max="12793" width="18.1111111111111" style="69" customWidth="1"/>
    <col min="12794" max="13043" width="9" style="69"/>
    <col min="13044" max="13044" width="9.55555555555556" style="69" customWidth="1"/>
    <col min="13045" max="13045" width="11.7777777777778" style="69" customWidth="1"/>
    <col min="13046" max="13046" width="12.3333333333333" style="69" customWidth="1"/>
    <col min="13047" max="13047" width="14.2222222222222" style="69" customWidth="1"/>
    <col min="13048" max="13048" width="14.4444444444444" style="69" customWidth="1"/>
    <col min="13049" max="13049" width="18.1111111111111" style="69" customWidth="1"/>
    <col min="13050" max="13299" width="9" style="69"/>
    <col min="13300" max="13300" width="9.55555555555556" style="69" customWidth="1"/>
    <col min="13301" max="13301" width="11.7777777777778" style="69" customWidth="1"/>
    <col min="13302" max="13302" width="12.3333333333333" style="69" customWidth="1"/>
    <col min="13303" max="13303" width="14.2222222222222" style="69" customWidth="1"/>
    <col min="13304" max="13304" width="14.4444444444444" style="69" customWidth="1"/>
    <col min="13305" max="13305" width="18.1111111111111" style="69" customWidth="1"/>
    <col min="13306" max="13555" width="9" style="69"/>
    <col min="13556" max="13556" width="9.55555555555556" style="69" customWidth="1"/>
    <col min="13557" max="13557" width="11.7777777777778" style="69" customWidth="1"/>
    <col min="13558" max="13558" width="12.3333333333333" style="69" customWidth="1"/>
    <col min="13559" max="13559" width="14.2222222222222" style="69" customWidth="1"/>
    <col min="13560" max="13560" width="14.4444444444444" style="69" customWidth="1"/>
    <col min="13561" max="13561" width="18.1111111111111" style="69" customWidth="1"/>
    <col min="13562" max="13811" width="9" style="69"/>
    <col min="13812" max="13812" width="9.55555555555556" style="69" customWidth="1"/>
    <col min="13813" max="13813" width="11.7777777777778" style="69" customWidth="1"/>
    <col min="13814" max="13814" width="12.3333333333333" style="69" customWidth="1"/>
    <col min="13815" max="13815" width="14.2222222222222" style="69" customWidth="1"/>
    <col min="13816" max="13816" width="14.4444444444444" style="69" customWidth="1"/>
    <col min="13817" max="13817" width="18.1111111111111" style="69" customWidth="1"/>
    <col min="13818" max="14067" width="9" style="69"/>
    <col min="14068" max="14068" width="9.55555555555556" style="69" customWidth="1"/>
    <col min="14069" max="14069" width="11.7777777777778" style="69" customWidth="1"/>
    <col min="14070" max="14070" width="12.3333333333333" style="69" customWidth="1"/>
    <col min="14071" max="14071" width="14.2222222222222" style="69" customWidth="1"/>
    <col min="14072" max="14072" width="14.4444444444444" style="69" customWidth="1"/>
    <col min="14073" max="14073" width="18.1111111111111" style="69" customWidth="1"/>
    <col min="14074" max="14323" width="9" style="69"/>
    <col min="14324" max="14324" width="9.55555555555556" style="69" customWidth="1"/>
    <col min="14325" max="14325" width="11.7777777777778" style="69" customWidth="1"/>
    <col min="14326" max="14326" width="12.3333333333333" style="69" customWidth="1"/>
    <col min="14327" max="14327" width="14.2222222222222" style="69" customWidth="1"/>
    <col min="14328" max="14328" width="14.4444444444444" style="69" customWidth="1"/>
    <col min="14329" max="14329" width="18.1111111111111" style="69" customWidth="1"/>
    <col min="14330" max="14579" width="9" style="69"/>
    <col min="14580" max="14580" width="9.55555555555556" style="69" customWidth="1"/>
    <col min="14581" max="14581" width="11.7777777777778" style="69" customWidth="1"/>
    <col min="14582" max="14582" width="12.3333333333333" style="69" customWidth="1"/>
    <col min="14583" max="14583" width="14.2222222222222" style="69" customWidth="1"/>
    <col min="14584" max="14584" width="14.4444444444444" style="69" customWidth="1"/>
    <col min="14585" max="14585" width="18.1111111111111" style="69" customWidth="1"/>
    <col min="14586" max="14835" width="9" style="69"/>
    <col min="14836" max="14836" width="9.55555555555556" style="69" customWidth="1"/>
    <col min="14837" max="14837" width="11.7777777777778" style="69" customWidth="1"/>
    <col min="14838" max="14838" width="12.3333333333333" style="69" customWidth="1"/>
    <col min="14839" max="14839" width="14.2222222222222" style="69" customWidth="1"/>
    <col min="14840" max="14840" width="14.4444444444444" style="69" customWidth="1"/>
    <col min="14841" max="14841" width="18.1111111111111" style="69" customWidth="1"/>
    <col min="14842" max="15091" width="9" style="69"/>
    <col min="15092" max="15092" width="9.55555555555556" style="69" customWidth="1"/>
    <col min="15093" max="15093" width="11.7777777777778" style="69" customWidth="1"/>
    <col min="15094" max="15094" width="12.3333333333333" style="69" customWidth="1"/>
    <col min="15095" max="15095" width="14.2222222222222" style="69" customWidth="1"/>
    <col min="15096" max="15096" width="14.4444444444444" style="69" customWidth="1"/>
    <col min="15097" max="15097" width="18.1111111111111" style="69" customWidth="1"/>
    <col min="15098" max="15347" width="9" style="69"/>
    <col min="15348" max="15348" width="9.55555555555556" style="69" customWidth="1"/>
    <col min="15349" max="15349" width="11.7777777777778" style="69" customWidth="1"/>
    <col min="15350" max="15350" width="12.3333333333333" style="69" customWidth="1"/>
    <col min="15351" max="15351" width="14.2222222222222" style="69" customWidth="1"/>
    <col min="15352" max="15352" width="14.4444444444444" style="69" customWidth="1"/>
    <col min="15353" max="15353" width="18.1111111111111" style="69" customWidth="1"/>
    <col min="15354" max="15603" width="9" style="69"/>
    <col min="15604" max="15604" width="9.55555555555556" style="69" customWidth="1"/>
    <col min="15605" max="15605" width="11.7777777777778" style="69" customWidth="1"/>
    <col min="15606" max="15606" width="12.3333333333333" style="69" customWidth="1"/>
    <col min="15607" max="15607" width="14.2222222222222" style="69" customWidth="1"/>
    <col min="15608" max="15608" width="14.4444444444444" style="69" customWidth="1"/>
    <col min="15609" max="15609" width="18.1111111111111" style="69" customWidth="1"/>
    <col min="15610" max="15859" width="9" style="69"/>
    <col min="15860" max="15860" width="9.55555555555556" style="69" customWidth="1"/>
    <col min="15861" max="15861" width="11.7777777777778" style="69" customWidth="1"/>
    <col min="15862" max="15862" width="12.3333333333333" style="69" customWidth="1"/>
    <col min="15863" max="15863" width="14.2222222222222" style="69" customWidth="1"/>
    <col min="15864" max="15864" width="14.4444444444444" style="69" customWidth="1"/>
    <col min="15865" max="15865" width="18.1111111111111" style="69" customWidth="1"/>
    <col min="15866" max="16115" width="9" style="69"/>
    <col min="16116" max="16116" width="9.55555555555556" style="69" customWidth="1"/>
    <col min="16117" max="16117" width="11.7777777777778" style="69" customWidth="1"/>
    <col min="16118" max="16118" width="12.3333333333333" style="69" customWidth="1"/>
    <col min="16119" max="16119" width="14.2222222222222" style="69" customWidth="1"/>
    <col min="16120" max="16120" width="14.4444444444444" style="69" customWidth="1"/>
    <col min="16121" max="16121" width="18.1111111111111" style="69" customWidth="1"/>
    <col min="16122" max="16384" width="9" style="69"/>
  </cols>
  <sheetData>
    <row r="1" ht="33" customHeight="1" spans="1:8">
      <c r="A1" s="74" t="s">
        <v>344</v>
      </c>
      <c r="B1" s="74"/>
      <c r="C1" s="75"/>
      <c r="D1" s="76"/>
      <c r="E1" s="76"/>
      <c r="F1" s="77"/>
      <c r="H1" s="78"/>
    </row>
    <row r="2" ht="17.4" spans="1:8">
      <c r="A2" s="74"/>
      <c r="B2" s="74"/>
      <c r="C2" s="75"/>
      <c r="D2" s="79"/>
      <c r="E2" s="79"/>
      <c r="F2" s="77"/>
    </row>
    <row r="3" ht="21.9" customHeight="1" spans="1:8">
      <c r="A3" s="80" t="s">
        <v>345</v>
      </c>
      <c r="B3" s="80"/>
      <c r="C3" s="81"/>
      <c r="D3" s="82"/>
      <c r="E3" s="82"/>
      <c r="F3" s="83" t="s">
        <v>346</v>
      </c>
    </row>
    <row r="4" ht="28.5" customHeight="1" spans="1:8">
      <c r="A4" s="84" t="s">
        <v>1</v>
      </c>
      <c r="B4" s="84" t="s">
        <v>2</v>
      </c>
      <c r="C4" s="84" t="s">
        <v>347</v>
      </c>
      <c r="D4" s="85" t="s">
        <v>348</v>
      </c>
      <c r="E4" s="85" t="s">
        <v>349</v>
      </c>
      <c r="F4" s="84" t="s">
        <v>255</v>
      </c>
    </row>
    <row r="5" ht="19.95" customHeight="1" spans="1:8">
      <c r="A5" s="84">
        <f t="shared" ref="A5:A20" si="0">ROW(A5)-4</f>
        <v>1</v>
      </c>
      <c r="B5" s="86" t="s">
        <v>285</v>
      </c>
      <c r="C5" s="85">
        <v>10000</v>
      </c>
      <c r="D5" s="85">
        <f t="shared" ref="D5:D20" si="1">ROUND(C5*0.1,0)</f>
        <v>1000</v>
      </c>
      <c r="E5" s="85">
        <f t="shared" ref="E5:E20" si="2">ROUND(C5*0.1,0)</f>
        <v>1000</v>
      </c>
      <c r="F5" s="87">
        <f t="shared" ref="F5:F20" si="3">SUM(D5:E5)</f>
        <v>2000</v>
      </c>
    </row>
    <row r="6" ht="19.95" customHeight="1" spans="1:8">
      <c r="A6" s="84">
        <f t="shared" si="0"/>
        <v>2</v>
      </c>
      <c r="B6" s="86" t="s">
        <v>286</v>
      </c>
      <c r="C6" s="85">
        <v>10000</v>
      </c>
      <c r="D6" s="85">
        <f t="shared" si="1"/>
        <v>1000</v>
      </c>
      <c r="E6" s="85">
        <f t="shared" si="2"/>
        <v>1000</v>
      </c>
      <c r="F6" s="87">
        <f t="shared" si="3"/>
        <v>2000</v>
      </c>
    </row>
    <row r="7" s="67" customFormat="1" ht="19.95" customHeight="1" spans="1:8">
      <c r="A7" s="84">
        <f t="shared" si="0"/>
        <v>3</v>
      </c>
      <c r="B7" s="86" t="s">
        <v>287</v>
      </c>
      <c r="C7" s="85">
        <v>10000</v>
      </c>
      <c r="D7" s="85">
        <f t="shared" si="1"/>
        <v>1000</v>
      </c>
      <c r="E7" s="85">
        <f t="shared" si="2"/>
        <v>1000</v>
      </c>
      <c r="F7" s="87">
        <f t="shared" si="3"/>
        <v>2000</v>
      </c>
      <c r="H7" s="69"/>
    </row>
    <row r="8" s="67" customFormat="1" ht="19.95" customHeight="1" spans="1:8">
      <c r="A8" s="84">
        <f t="shared" si="0"/>
        <v>4</v>
      </c>
      <c r="B8" s="86" t="s">
        <v>288</v>
      </c>
      <c r="C8" s="85">
        <v>10000</v>
      </c>
      <c r="D8" s="85">
        <f t="shared" si="1"/>
        <v>1000</v>
      </c>
      <c r="E8" s="85">
        <f t="shared" si="2"/>
        <v>1000</v>
      </c>
      <c r="F8" s="87">
        <f t="shared" si="3"/>
        <v>2000</v>
      </c>
      <c r="H8" s="69"/>
    </row>
    <row r="9" s="67" customFormat="1" ht="19.95" customHeight="1" spans="1:8">
      <c r="A9" s="84">
        <f t="shared" si="0"/>
        <v>5</v>
      </c>
      <c r="B9" s="86" t="s">
        <v>290</v>
      </c>
      <c r="C9" s="85">
        <v>10000</v>
      </c>
      <c r="D9" s="85">
        <f t="shared" si="1"/>
        <v>1000</v>
      </c>
      <c r="E9" s="85">
        <f t="shared" si="2"/>
        <v>1000</v>
      </c>
      <c r="F9" s="87">
        <f t="shared" si="3"/>
        <v>2000</v>
      </c>
      <c r="H9" s="69"/>
    </row>
    <row r="10" s="67" customFormat="1" ht="19.95" customHeight="1" spans="1:8">
      <c r="A10" s="84">
        <f t="shared" si="0"/>
        <v>6</v>
      </c>
      <c r="B10" s="229" t="s">
        <v>292</v>
      </c>
      <c r="C10" s="85">
        <v>10000</v>
      </c>
      <c r="D10" s="85">
        <f t="shared" si="1"/>
        <v>1000</v>
      </c>
      <c r="E10" s="85">
        <f t="shared" si="2"/>
        <v>1000</v>
      </c>
      <c r="F10" s="87">
        <f t="shared" si="3"/>
        <v>2000</v>
      </c>
      <c r="H10" s="69"/>
    </row>
    <row r="11" s="67" customFormat="1" ht="19.95" customHeight="1" spans="1:8">
      <c r="A11" s="84">
        <f t="shared" si="0"/>
        <v>7</v>
      </c>
      <c r="B11" s="229" t="s">
        <v>294</v>
      </c>
      <c r="C11" s="85">
        <v>10000</v>
      </c>
      <c r="D11" s="85">
        <f t="shared" si="1"/>
        <v>1000</v>
      </c>
      <c r="E11" s="85">
        <f t="shared" si="2"/>
        <v>1000</v>
      </c>
      <c r="F11" s="87">
        <f t="shared" si="3"/>
        <v>2000</v>
      </c>
      <c r="H11" s="69"/>
    </row>
    <row r="12" ht="19.95" customHeight="1" spans="1:8">
      <c r="A12" s="84">
        <f t="shared" si="0"/>
        <v>8</v>
      </c>
      <c r="B12" s="98" t="s">
        <v>296</v>
      </c>
      <c r="C12" s="85">
        <v>10000</v>
      </c>
      <c r="D12" s="85">
        <f t="shared" si="1"/>
        <v>1000</v>
      </c>
      <c r="E12" s="85">
        <f t="shared" si="2"/>
        <v>1000</v>
      </c>
      <c r="F12" s="87">
        <f t="shared" si="3"/>
        <v>2000</v>
      </c>
    </row>
    <row r="13" ht="19.95" customHeight="1" spans="1:8">
      <c r="A13" s="84">
        <f t="shared" si="0"/>
        <v>9</v>
      </c>
      <c r="B13" s="89" t="s">
        <v>298</v>
      </c>
      <c r="C13" s="85">
        <v>10000</v>
      </c>
      <c r="D13" s="85">
        <f t="shared" si="1"/>
        <v>1000</v>
      </c>
      <c r="E13" s="85">
        <f t="shared" si="2"/>
        <v>1000</v>
      </c>
      <c r="F13" s="87">
        <f t="shared" si="3"/>
        <v>2000</v>
      </c>
    </row>
    <row r="14" ht="19.95" customHeight="1" spans="1:8">
      <c r="A14" s="84">
        <f t="shared" si="0"/>
        <v>10</v>
      </c>
      <c r="B14" s="222" t="s">
        <v>302</v>
      </c>
      <c r="C14" s="85">
        <v>10000</v>
      </c>
      <c r="D14" s="85">
        <f t="shared" si="1"/>
        <v>1000</v>
      </c>
      <c r="E14" s="85">
        <f t="shared" si="2"/>
        <v>1000</v>
      </c>
      <c r="F14" s="87">
        <f t="shared" si="3"/>
        <v>2000</v>
      </c>
    </row>
    <row r="15" ht="19.95" customHeight="1" spans="1:8">
      <c r="A15" s="84">
        <f t="shared" si="0"/>
        <v>11</v>
      </c>
      <c r="B15" s="223" t="s">
        <v>304</v>
      </c>
      <c r="C15" s="85">
        <v>10000</v>
      </c>
      <c r="D15" s="85">
        <f t="shared" si="1"/>
        <v>1000</v>
      </c>
      <c r="E15" s="85">
        <f t="shared" si="2"/>
        <v>1000</v>
      </c>
      <c r="F15" s="87">
        <f t="shared" si="3"/>
        <v>2000</v>
      </c>
    </row>
    <row r="16" ht="19.95" customHeight="1" spans="1:8">
      <c r="A16" s="84">
        <f t="shared" si="0"/>
        <v>12</v>
      </c>
      <c r="B16" s="222" t="s">
        <v>306</v>
      </c>
      <c r="C16" s="85">
        <v>10000</v>
      </c>
      <c r="D16" s="85">
        <f t="shared" si="1"/>
        <v>1000</v>
      </c>
      <c r="E16" s="85">
        <f t="shared" si="2"/>
        <v>1000</v>
      </c>
      <c r="F16" s="87">
        <f t="shared" si="3"/>
        <v>2000</v>
      </c>
    </row>
    <row r="17" s="69" customFormat="1" ht="19.95" customHeight="1" spans="1:8">
      <c r="A17" s="84">
        <f t="shared" si="0"/>
        <v>13</v>
      </c>
      <c r="B17" s="231" t="s">
        <v>300</v>
      </c>
      <c r="C17" s="85">
        <v>10000</v>
      </c>
      <c r="D17" s="85">
        <f t="shared" si="1"/>
        <v>1000</v>
      </c>
      <c r="E17" s="85">
        <f t="shared" si="2"/>
        <v>1000</v>
      </c>
      <c r="F17" s="87">
        <f t="shared" si="3"/>
        <v>2000</v>
      </c>
      <c r="G17" s="67"/>
    </row>
    <row r="18" s="69" customFormat="1" ht="19.95" customHeight="1" spans="1:8">
      <c r="A18" s="84">
        <f t="shared" si="0"/>
        <v>14</v>
      </c>
      <c r="B18" s="231" t="s">
        <v>310</v>
      </c>
      <c r="C18" s="85">
        <v>10000</v>
      </c>
      <c r="D18" s="85">
        <f t="shared" si="1"/>
        <v>1000</v>
      </c>
      <c r="E18" s="85">
        <f t="shared" si="2"/>
        <v>1000</v>
      </c>
      <c r="F18" s="87">
        <f t="shared" si="3"/>
        <v>2000</v>
      </c>
      <c r="G18" s="67"/>
    </row>
    <row r="19" s="69" customFormat="1" ht="19.95" customHeight="1" spans="1:8">
      <c r="A19" s="84">
        <f t="shared" si="0"/>
        <v>15</v>
      </c>
      <c r="B19" s="231" t="s">
        <v>308</v>
      </c>
      <c r="C19" s="85">
        <v>10000</v>
      </c>
      <c r="D19" s="85">
        <f t="shared" si="1"/>
        <v>1000</v>
      </c>
      <c r="E19" s="85">
        <f t="shared" si="2"/>
        <v>1000</v>
      </c>
      <c r="F19" s="87">
        <f t="shared" si="3"/>
        <v>2000</v>
      </c>
      <c r="G19" s="67"/>
    </row>
    <row r="20" s="69" customFormat="1" ht="19.95" customHeight="1" spans="1:8">
      <c r="A20" s="84">
        <f t="shared" si="0"/>
        <v>16</v>
      </c>
      <c r="B20" s="231" t="s">
        <v>312</v>
      </c>
      <c r="C20" s="85">
        <v>10000</v>
      </c>
      <c r="D20" s="85">
        <f t="shared" si="1"/>
        <v>1000</v>
      </c>
      <c r="E20" s="85">
        <f t="shared" si="2"/>
        <v>1000</v>
      </c>
      <c r="F20" s="87">
        <f t="shared" si="3"/>
        <v>2000</v>
      </c>
      <c r="G20" s="67"/>
    </row>
    <row r="21" ht="19.95" customHeight="1" spans="1:8">
      <c r="A21" s="84" t="s">
        <v>255</v>
      </c>
      <c r="B21" s="84"/>
      <c r="C21" s="90">
        <f t="shared" ref="C21:F21" si="4">SUM(C5:C20)</f>
        <v>160000</v>
      </c>
      <c r="D21" s="90">
        <f t="shared" si="4"/>
        <v>16000</v>
      </c>
      <c r="E21" s="90">
        <f t="shared" si="4"/>
        <v>16000</v>
      </c>
      <c r="F21" s="90">
        <f t="shared" si="4"/>
        <v>32000</v>
      </c>
    </row>
    <row r="22" ht="19.95" customHeight="1" spans="1:8">
      <c r="A22" s="78"/>
      <c r="B22" s="78"/>
      <c r="C22" s="91"/>
      <c r="D22" s="91"/>
      <c r="E22" s="91"/>
      <c r="F22" s="91"/>
    </row>
    <row r="23" s="67" customFormat="1" ht="19.95" customHeight="1" spans="1:8">
      <c r="E23" s="72" t="s">
        <v>350</v>
      </c>
      <c r="F23" s="73" t="s">
        <v>351</v>
      </c>
      <c r="H23" s="69"/>
    </row>
    <row r="24" s="67" customFormat="1" ht="19.95" customHeight="1" spans="1:8">
      <c r="A24" s="92"/>
      <c r="B24" s="93"/>
      <c r="C24" s="92"/>
      <c r="D24" s="345" t="s">
        <v>352</v>
      </c>
      <c r="E24" s="231" t="s">
        <v>312</v>
      </c>
      <c r="F24" s="231" t="s">
        <v>323</v>
      </c>
      <c r="G24" s="346" t="s">
        <v>353</v>
      </c>
      <c r="H24" s="97"/>
    </row>
    <row r="25" s="67" customFormat="1" ht="19.95" customHeight="1" spans="1:8">
      <c r="A25" s="92"/>
      <c r="B25" s="93"/>
      <c r="C25" s="92"/>
      <c r="D25" s="94"/>
      <c r="E25" s="231"/>
      <c r="F25" s="89"/>
      <c r="G25" s="96"/>
      <c r="H25" s="97"/>
    </row>
    <row r="26" s="67" customFormat="1" ht="19.95" customHeight="1" spans="1:8">
      <c r="A26" s="92"/>
      <c r="B26" s="92"/>
      <c r="C26" s="92"/>
      <c r="D26" s="94"/>
      <c r="E26" s="89"/>
      <c r="F26" s="231"/>
      <c r="G26" s="96"/>
      <c r="H26" s="97"/>
    </row>
    <row r="27" s="67" customFormat="1" ht="19.95" customHeight="1" spans="1:8">
      <c r="A27" s="92"/>
      <c r="B27" s="92"/>
      <c r="C27" s="92"/>
      <c r="D27" s="94"/>
      <c r="E27" s="98"/>
      <c r="F27" s="86"/>
      <c r="G27" s="99"/>
      <c r="H27" s="97"/>
    </row>
    <row r="28" s="68" customFormat="1" ht="19.95" customHeight="1" spans="1:8">
      <c r="A28" s="92"/>
      <c r="B28" s="92"/>
      <c r="C28" s="92"/>
      <c r="D28" s="92"/>
      <c r="E28" s="92"/>
      <c r="F28" s="100"/>
      <c r="G28" s="101"/>
      <c r="H28" s="69"/>
    </row>
    <row r="29" s="68" customFormat="1" ht="46.05" customHeight="1" spans="1:8">
      <c r="A29" s="102" t="s">
        <v>341</v>
      </c>
      <c r="B29" s="102"/>
      <c r="C29" s="103" t="s">
        <v>342</v>
      </c>
      <c r="D29" s="272"/>
      <c r="E29" s="105" t="s">
        <v>343</v>
      </c>
      <c r="H29" s="70"/>
    </row>
  </sheetData>
  <autoFilter xmlns:etc="http://www.wps.cn/officeDocument/2017/etCustomData" ref="A4:H27" etc:filterBottomFollowUsedRange="0">
    <extLst/>
  </autoFilter>
  <mergeCells count="2">
    <mergeCell ref="A1:F1"/>
    <mergeCell ref="A21:B21"/>
  </mergeCells>
  <conditionalFormatting sqref="B12">
    <cfRule type="expression" dxfId="0" priority="9">
      <formula>#REF!&lt;&gt;""</formula>
    </cfRule>
  </conditionalFormatting>
  <conditionalFormatting sqref="E24">
    <cfRule type="expression" dxfId="0" priority="1">
      <formula>#REF!&lt;&gt;""</formula>
    </cfRule>
  </conditionalFormatting>
  <conditionalFormatting sqref="F24">
    <cfRule type="expression" dxfId="0" priority="2">
      <formula>#REF!&lt;&gt;""</formula>
    </cfRule>
  </conditionalFormatting>
  <conditionalFormatting sqref="E25">
    <cfRule type="expression" dxfId="0" priority="3">
      <formula>#REF!&lt;&gt;""</formula>
    </cfRule>
  </conditionalFormatting>
  <conditionalFormatting sqref="F25">
    <cfRule type="expression" dxfId="0" priority="6">
      <formula>$A13&lt;&gt;""</formula>
    </cfRule>
  </conditionalFormatting>
  <conditionalFormatting sqref="E27">
    <cfRule type="expression" dxfId="0" priority="4">
      <formula>#REF!&lt;&gt;""</formula>
    </cfRule>
  </conditionalFormatting>
  <conditionalFormatting sqref="B24:B28">
    <cfRule type="expression" dxfId="0" priority="7">
      <formula>#REF!&lt;&gt;""</formula>
    </cfRule>
  </conditionalFormatting>
  <conditionalFormatting sqref="B13 A24:A28">
    <cfRule type="expression" dxfId="0" priority="10">
      <formula>$A13&lt;&gt;""</formula>
    </cfRule>
  </conditionalFormatting>
  <conditionalFormatting sqref="B14 B16:B20 F26">
    <cfRule type="expression" dxfId="0" priority="5">
      <formula>#REF!&lt;&gt;""</formula>
    </cfRule>
  </conditionalFormatting>
  <conditionalFormatting sqref="C24:C27 C28:E28">
    <cfRule type="expression" dxfId="0" priority="8">
      <formula>#REF!&lt;&gt;""</formula>
    </cfRule>
  </conditionalFormatting>
  <pageMargins left="0.708333333333333" right="0.708333333333333" top="0.354166666666667" bottom="0.118055555555556" header="0.314583333333333" footer="0.118055555555556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4"/>
  <sheetViews>
    <sheetView zoomScale="80" zoomScaleNormal="80" workbookViewId="0">
      <pane xSplit="2" ySplit="1" topLeftCell="C15" activePane="bottomRight" state="frozen"/>
      <selection/>
      <selection pane="topRight"/>
      <selection pane="bottomLeft"/>
      <selection pane="bottomRight" activeCell="H3" sqref="H3:H38"/>
    </sheetView>
  </sheetViews>
  <sheetFormatPr defaultColWidth="9" defaultRowHeight="14" customHeight="1"/>
  <cols>
    <col min="1" max="4" width="9" style="60"/>
    <col min="5" max="5" width="12.6296296296296" style="59" customWidth="1"/>
    <col min="6" max="6" width="11.7222222222222" style="59" customWidth="1"/>
    <col min="7" max="7" width="9" style="59"/>
    <col min="8" max="8" width="11.8888888888889" style="61" customWidth="1"/>
    <col min="9" max="9" width="9" style="61"/>
    <col min="10" max="10" width="13.4537037037037" style="61" customWidth="1"/>
    <col min="11" max="12" width="18" style="61" customWidth="1"/>
    <col min="13" max="13" width="15.1759259259259" style="61" customWidth="1"/>
    <col min="14" max="15" width="13.1759259259259" style="61" customWidth="1"/>
    <col min="16" max="16" width="13.7222222222222" style="61" customWidth="1"/>
    <col min="17" max="22" width="17.6296296296296" style="61" customWidth="1"/>
    <col min="23" max="23" width="18.6296296296296" style="61" customWidth="1"/>
    <col min="24" max="25" width="12.4537037037037" style="61" customWidth="1"/>
    <col min="26" max="26" width="14.4537037037037" style="61" customWidth="1"/>
    <col min="27" max="27" width="15.1759259259259" style="61" customWidth="1"/>
    <col min="28" max="28" width="18.6296296296296" style="61" customWidth="1"/>
    <col min="29" max="29" width="14.7222222222222" style="61" customWidth="1"/>
    <col min="30" max="30" width="14.8148148148148" style="61" customWidth="1"/>
    <col min="31" max="31" width="18" style="61" customWidth="1"/>
    <col min="32" max="32" width="19.6296296296296" style="61" customWidth="1"/>
    <col min="33" max="33" width="23.0925925925926" style="61" customWidth="1"/>
    <col min="34" max="34" width="15.6296296296296" style="61" customWidth="1"/>
    <col min="35" max="35" width="12.3611111111111" style="61" customWidth="1"/>
    <col min="36" max="38" width="18" style="61" customWidth="1"/>
    <col min="39" max="40" width="22.1759259259259" style="61" customWidth="1"/>
    <col min="41" max="41" width="17.9074074074074" style="61" customWidth="1"/>
    <col min="42" max="42" width="9" style="62"/>
    <col min="43" max="43" width="12.2685185185185" style="61" customWidth="1"/>
    <col min="44" max="44" width="12.7222222222222" style="61" customWidth="1"/>
    <col min="45" max="45" width="12.6296296296296" style="61" customWidth="1"/>
    <col min="46" max="46" width="14.2685185185185" style="61" customWidth="1"/>
    <col min="47" max="47" width="15.6296296296296" style="61" customWidth="1"/>
    <col min="48" max="48" width="17.7222222222222" style="61" customWidth="1"/>
    <col min="49" max="49" width="9" style="60"/>
    <col min="50" max="16384" width="9" style="59"/>
  </cols>
  <sheetData>
    <row r="1" s="59" customFormat="1" ht="14.4" spans="1:49">
      <c r="A1" s="63" t="s">
        <v>354</v>
      </c>
      <c r="B1" s="63" t="s">
        <v>2</v>
      </c>
      <c r="C1" s="63" t="s">
        <v>355</v>
      </c>
      <c r="D1" s="63" t="s">
        <v>356</v>
      </c>
      <c r="E1" s="64" t="s">
        <v>357</v>
      </c>
      <c r="F1" s="64" t="s">
        <v>358</v>
      </c>
      <c r="G1" s="64" t="s">
        <v>359</v>
      </c>
      <c r="H1" s="65" t="s">
        <v>360</v>
      </c>
      <c r="I1" s="65" t="s">
        <v>361</v>
      </c>
      <c r="J1" s="65" t="s">
        <v>362</v>
      </c>
      <c r="K1" s="65" t="s">
        <v>363</v>
      </c>
      <c r="L1" s="65" t="s">
        <v>364</v>
      </c>
      <c r="M1" s="65" t="s">
        <v>365</v>
      </c>
      <c r="N1" s="65" t="s">
        <v>366</v>
      </c>
      <c r="O1" s="65" t="s">
        <v>367</v>
      </c>
      <c r="P1" s="65" t="s">
        <v>368</v>
      </c>
      <c r="Q1" s="65" t="s">
        <v>369</v>
      </c>
      <c r="R1" s="65" t="s">
        <v>370</v>
      </c>
      <c r="S1" s="65" t="s">
        <v>371</v>
      </c>
      <c r="T1" s="65" t="s">
        <v>372</v>
      </c>
      <c r="U1" s="65" t="s">
        <v>373</v>
      </c>
      <c r="V1" s="65" t="s">
        <v>374</v>
      </c>
      <c r="W1" s="65" t="s">
        <v>375</v>
      </c>
      <c r="X1" s="65" t="s">
        <v>376</v>
      </c>
      <c r="Y1" s="65" t="s">
        <v>377</v>
      </c>
      <c r="Z1" s="65" t="s">
        <v>378</v>
      </c>
      <c r="AA1" s="65" t="s">
        <v>379</v>
      </c>
      <c r="AB1" s="65" t="s">
        <v>380</v>
      </c>
      <c r="AC1" s="65" t="s">
        <v>381</v>
      </c>
      <c r="AD1" s="65" t="s">
        <v>382</v>
      </c>
      <c r="AE1" s="65" t="s">
        <v>383</v>
      </c>
      <c r="AF1" s="65" t="s">
        <v>384</v>
      </c>
      <c r="AG1" s="65" t="s">
        <v>385</v>
      </c>
      <c r="AH1" s="65" t="s">
        <v>386</v>
      </c>
      <c r="AI1" s="65" t="s">
        <v>387</v>
      </c>
      <c r="AJ1" s="65" t="s">
        <v>388</v>
      </c>
      <c r="AK1" s="65" t="s">
        <v>389</v>
      </c>
      <c r="AL1" s="65" t="s">
        <v>390</v>
      </c>
      <c r="AM1" s="65" t="s">
        <v>391</v>
      </c>
      <c r="AN1" s="65" t="s">
        <v>392</v>
      </c>
      <c r="AO1" s="65" t="s">
        <v>393</v>
      </c>
      <c r="AP1" s="66" t="s">
        <v>394</v>
      </c>
      <c r="AQ1" s="65" t="s">
        <v>395</v>
      </c>
      <c r="AR1" s="65" t="s">
        <v>396</v>
      </c>
      <c r="AS1" s="65" t="s">
        <v>397</v>
      </c>
      <c r="AT1" s="65" t="s">
        <v>398</v>
      </c>
      <c r="AU1" s="65" t="s">
        <v>399</v>
      </c>
      <c r="AV1" s="65" t="s">
        <v>400</v>
      </c>
      <c r="AW1" s="63" t="s">
        <v>275</v>
      </c>
    </row>
    <row r="2" s="59" customFormat="1" ht="14.4" spans="1:49">
      <c r="A2" s="60" t="s">
        <v>401</v>
      </c>
      <c r="B2" s="60" t="s">
        <v>292</v>
      </c>
      <c r="C2" s="60" t="s">
        <v>402</v>
      </c>
      <c r="D2" s="60" t="s">
        <v>403</v>
      </c>
      <c r="E2" s="60" t="s">
        <v>404</v>
      </c>
      <c r="F2" s="60" t="s">
        <v>405</v>
      </c>
      <c r="G2" s="60" t="s">
        <v>406</v>
      </c>
      <c r="H2" s="61">
        <v>10000</v>
      </c>
      <c r="I2" s="61">
        <v>0</v>
      </c>
      <c r="J2" s="61">
        <v>0</v>
      </c>
      <c r="K2" s="61">
        <v>840</v>
      </c>
      <c r="L2" s="61">
        <v>220</v>
      </c>
      <c r="M2" s="61">
        <v>52.5</v>
      </c>
      <c r="N2" s="61">
        <v>1025</v>
      </c>
      <c r="O2" s="61">
        <v>0</v>
      </c>
      <c r="P2" s="61">
        <v>0</v>
      </c>
      <c r="Q2" s="61">
        <v>0</v>
      </c>
      <c r="R2" s="61">
        <v>0</v>
      </c>
      <c r="S2" s="61">
        <v>0</v>
      </c>
      <c r="T2" s="61">
        <v>0</v>
      </c>
      <c r="U2" s="61">
        <v>0</v>
      </c>
      <c r="V2" s="61">
        <v>0</v>
      </c>
      <c r="W2" s="61">
        <v>0</v>
      </c>
      <c r="X2" s="61">
        <v>48500</v>
      </c>
      <c r="Y2" s="61">
        <v>0</v>
      </c>
      <c r="Z2" s="61">
        <v>25000</v>
      </c>
      <c r="AA2" s="61">
        <v>10687.5</v>
      </c>
      <c r="AB2" s="61">
        <v>0</v>
      </c>
      <c r="AC2" s="61">
        <v>0</v>
      </c>
      <c r="AD2" s="61">
        <v>0</v>
      </c>
      <c r="AE2" s="61">
        <v>0</v>
      </c>
      <c r="AF2" s="61">
        <v>0</v>
      </c>
      <c r="AG2" s="61">
        <v>0</v>
      </c>
      <c r="AH2" s="61">
        <v>0</v>
      </c>
      <c r="AI2" s="61">
        <v>0</v>
      </c>
      <c r="AJ2" s="61">
        <v>0</v>
      </c>
      <c r="AK2" s="61">
        <v>0</v>
      </c>
      <c r="AL2" s="61">
        <v>0</v>
      </c>
      <c r="AM2" s="61">
        <v>0</v>
      </c>
      <c r="AN2" s="61">
        <v>0</v>
      </c>
      <c r="AO2" s="61">
        <v>12812.5</v>
      </c>
      <c r="AP2" s="62">
        <v>0.03</v>
      </c>
      <c r="AQ2" s="61">
        <v>0</v>
      </c>
      <c r="AR2" s="61">
        <v>384.38</v>
      </c>
      <c r="AS2" s="61">
        <v>0</v>
      </c>
      <c r="AT2" s="61">
        <v>384.38</v>
      </c>
      <c r="AU2" s="61">
        <v>343.5</v>
      </c>
      <c r="AV2" s="61">
        <v>40.88</v>
      </c>
      <c r="AW2" s="60" t="s">
        <v>401</v>
      </c>
    </row>
    <row r="3" s="59" customFormat="1" ht="14.4" spans="1:49">
      <c r="A3" s="60" t="s">
        <v>401</v>
      </c>
      <c r="B3" s="60" t="s">
        <v>407</v>
      </c>
      <c r="C3" s="60" t="s">
        <v>402</v>
      </c>
      <c r="D3" s="60" t="s">
        <v>408</v>
      </c>
      <c r="E3" s="60" t="s">
        <v>404</v>
      </c>
      <c r="F3" s="60" t="s">
        <v>405</v>
      </c>
      <c r="G3" s="60" t="s">
        <v>406</v>
      </c>
      <c r="H3" s="61">
        <v>10000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  <c r="P3" s="61">
        <v>0</v>
      </c>
      <c r="Q3" s="61">
        <v>0</v>
      </c>
      <c r="R3" s="61">
        <v>0</v>
      </c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61">
        <v>15000</v>
      </c>
      <c r="Y3" s="61">
        <v>0</v>
      </c>
      <c r="Z3" s="61">
        <v>60000</v>
      </c>
      <c r="AA3" s="61">
        <v>0</v>
      </c>
      <c r="AB3" s="61">
        <v>0</v>
      </c>
      <c r="AC3" s="61">
        <v>0</v>
      </c>
      <c r="AD3" s="61">
        <v>0</v>
      </c>
      <c r="AE3" s="61">
        <v>0</v>
      </c>
      <c r="AF3" s="61">
        <v>0</v>
      </c>
      <c r="AG3" s="61">
        <v>0</v>
      </c>
      <c r="AH3" s="61">
        <v>0</v>
      </c>
      <c r="AI3" s="61">
        <v>0</v>
      </c>
      <c r="AJ3" s="61">
        <v>0</v>
      </c>
      <c r="AK3" s="61">
        <v>0</v>
      </c>
      <c r="AL3" s="61">
        <v>0</v>
      </c>
      <c r="AM3" s="61">
        <v>0</v>
      </c>
      <c r="AN3" s="61">
        <v>0</v>
      </c>
      <c r="AO3" s="61">
        <v>0</v>
      </c>
      <c r="AP3" s="62">
        <v>0.03</v>
      </c>
      <c r="AQ3" s="61">
        <v>0</v>
      </c>
      <c r="AR3" s="61">
        <v>0</v>
      </c>
      <c r="AS3" s="61">
        <v>0</v>
      </c>
      <c r="AT3" s="61">
        <v>0</v>
      </c>
      <c r="AU3" s="61">
        <v>0</v>
      </c>
      <c r="AV3" s="61">
        <v>0</v>
      </c>
      <c r="AW3" s="60" t="s">
        <v>409</v>
      </c>
    </row>
    <row r="4" s="59" customFormat="1" ht="14.4" spans="1:49">
      <c r="A4" s="60" t="s">
        <v>401</v>
      </c>
      <c r="B4" s="60" t="s">
        <v>288</v>
      </c>
      <c r="C4" s="60" t="s">
        <v>402</v>
      </c>
      <c r="D4" s="60" t="s">
        <v>410</v>
      </c>
      <c r="E4" s="60" t="s">
        <v>404</v>
      </c>
      <c r="F4" s="60" t="s">
        <v>405</v>
      </c>
      <c r="G4" s="60" t="s">
        <v>406</v>
      </c>
      <c r="H4" s="61">
        <v>10000</v>
      </c>
      <c r="I4" s="61">
        <v>0</v>
      </c>
      <c r="J4" s="61">
        <v>0</v>
      </c>
      <c r="K4" s="61">
        <v>1106.64</v>
      </c>
      <c r="L4" s="61">
        <v>286.66</v>
      </c>
      <c r="M4" s="61">
        <v>69.17</v>
      </c>
      <c r="N4" s="61">
        <v>1375</v>
      </c>
      <c r="O4" s="61">
        <v>0</v>
      </c>
      <c r="P4" s="61">
        <v>0</v>
      </c>
      <c r="Q4" s="61">
        <v>0</v>
      </c>
      <c r="R4" s="61">
        <v>0</v>
      </c>
      <c r="S4" s="61">
        <v>0</v>
      </c>
      <c r="T4" s="61">
        <v>0</v>
      </c>
      <c r="U4" s="61">
        <v>0</v>
      </c>
      <c r="V4" s="61">
        <v>0</v>
      </c>
      <c r="W4" s="61">
        <v>0</v>
      </c>
      <c r="X4" s="61">
        <v>65000</v>
      </c>
      <c r="Y4" s="61">
        <v>0</v>
      </c>
      <c r="Z4" s="61">
        <v>25000</v>
      </c>
      <c r="AA4" s="61">
        <v>14187.35</v>
      </c>
      <c r="AB4" s="61">
        <v>20000</v>
      </c>
      <c r="AC4" s="61">
        <v>0</v>
      </c>
      <c r="AD4" s="61">
        <v>5000</v>
      </c>
      <c r="AE4" s="61">
        <v>0</v>
      </c>
      <c r="AF4" s="61">
        <v>7500</v>
      </c>
      <c r="AG4" s="61">
        <v>0</v>
      </c>
      <c r="AH4" s="61">
        <v>0</v>
      </c>
      <c r="AI4" s="61">
        <v>0</v>
      </c>
      <c r="AJ4" s="61">
        <v>0</v>
      </c>
      <c r="AK4" s="61">
        <v>0</v>
      </c>
      <c r="AL4" s="61">
        <v>0</v>
      </c>
      <c r="AM4" s="61">
        <v>0</v>
      </c>
      <c r="AN4" s="61">
        <v>0</v>
      </c>
      <c r="AO4" s="61">
        <v>0</v>
      </c>
      <c r="AP4" s="62">
        <v>0.03</v>
      </c>
      <c r="AQ4" s="61">
        <v>0</v>
      </c>
      <c r="AR4" s="61">
        <v>0</v>
      </c>
      <c r="AS4" s="61">
        <v>0</v>
      </c>
      <c r="AT4" s="61">
        <v>0</v>
      </c>
      <c r="AU4" s="61">
        <v>0</v>
      </c>
      <c r="AV4" s="61">
        <v>0</v>
      </c>
      <c r="AW4" s="60" t="s">
        <v>401</v>
      </c>
    </row>
    <row r="5" s="59" customFormat="1" ht="14.4" spans="1:49">
      <c r="A5" s="60" t="s">
        <v>401</v>
      </c>
      <c r="B5" s="60" t="s">
        <v>411</v>
      </c>
      <c r="C5" s="60" t="s">
        <v>402</v>
      </c>
      <c r="D5" s="60" t="s">
        <v>412</v>
      </c>
      <c r="E5" s="60" t="s">
        <v>404</v>
      </c>
      <c r="F5" s="60" t="s">
        <v>405</v>
      </c>
      <c r="G5" s="60" t="s">
        <v>406</v>
      </c>
      <c r="H5" s="61">
        <v>10000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61">
        <v>13700</v>
      </c>
      <c r="Y5" s="61">
        <v>0</v>
      </c>
      <c r="Z5" s="61">
        <v>20000</v>
      </c>
      <c r="AA5" s="61">
        <v>0</v>
      </c>
      <c r="AB5" s="61">
        <v>0</v>
      </c>
      <c r="AC5" s="61">
        <v>0</v>
      </c>
      <c r="AD5" s="61">
        <v>0</v>
      </c>
      <c r="AE5" s="61">
        <v>0</v>
      </c>
      <c r="AF5" s="61">
        <v>0</v>
      </c>
      <c r="AG5" s="61">
        <v>0</v>
      </c>
      <c r="AH5" s="61">
        <v>0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0</v>
      </c>
      <c r="AP5" s="62">
        <v>0.03</v>
      </c>
      <c r="AQ5" s="61">
        <v>0</v>
      </c>
      <c r="AR5" s="61">
        <v>0</v>
      </c>
      <c r="AS5" s="61">
        <v>0</v>
      </c>
      <c r="AT5" s="61">
        <v>0</v>
      </c>
      <c r="AU5" s="61">
        <v>150</v>
      </c>
      <c r="AV5" s="61">
        <v>0</v>
      </c>
      <c r="AW5" s="60" t="s">
        <v>401</v>
      </c>
    </row>
    <row r="6" s="59" customFormat="1" ht="14.4" spans="1:49">
      <c r="A6" s="60" t="s">
        <v>401</v>
      </c>
      <c r="B6" s="60" t="s">
        <v>304</v>
      </c>
      <c r="C6" s="60" t="s">
        <v>402</v>
      </c>
      <c r="D6" s="60" t="s">
        <v>413</v>
      </c>
      <c r="E6" s="60" t="s">
        <v>404</v>
      </c>
      <c r="F6" s="60" t="s">
        <v>405</v>
      </c>
      <c r="G6" s="60" t="s">
        <v>406</v>
      </c>
      <c r="H6" s="61">
        <v>10000</v>
      </c>
      <c r="I6" s="61">
        <v>0</v>
      </c>
      <c r="J6" s="61">
        <v>0</v>
      </c>
      <c r="K6" s="61">
        <v>760.64</v>
      </c>
      <c r="L6" s="61">
        <v>200.16</v>
      </c>
      <c r="M6" s="61">
        <v>47.54</v>
      </c>
      <c r="N6" s="61">
        <v>800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61">
        <v>50000</v>
      </c>
      <c r="Y6" s="61">
        <v>0</v>
      </c>
      <c r="Z6" s="61">
        <v>25000</v>
      </c>
      <c r="AA6" s="61">
        <v>9041.7</v>
      </c>
      <c r="AB6" s="61">
        <v>0</v>
      </c>
      <c r="AC6" s="61">
        <v>0</v>
      </c>
      <c r="AD6" s="61">
        <v>0</v>
      </c>
      <c r="AE6" s="61">
        <v>0</v>
      </c>
      <c r="AF6" s="61">
        <v>0</v>
      </c>
      <c r="AG6" s="61">
        <v>0</v>
      </c>
      <c r="AH6" s="61">
        <v>0</v>
      </c>
      <c r="AI6" s="61">
        <v>0</v>
      </c>
      <c r="AJ6" s="61">
        <v>0</v>
      </c>
      <c r="AK6" s="61">
        <v>0</v>
      </c>
      <c r="AL6" s="61">
        <v>0</v>
      </c>
      <c r="AM6" s="61">
        <v>0</v>
      </c>
      <c r="AN6" s="61">
        <v>0</v>
      </c>
      <c r="AO6" s="61">
        <v>15958.3</v>
      </c>
      <c r="AP6" s="62">
        <v>0.03</v>
      </c>
      <c r="AQ6" s="61">
        <v>0</v>
      </c>
      <c r="AR6" s="61">
        <v>478.75</v>
      </c>
      <c r="AS6" s="61">
        <v>0</v>
      </c>
      <c r="AT6" s="61">
        <v>478.75</v>
      </c>
      <c r="AU6" s="61">
        <v>383</v>
      </c>
      <c r="AV6" s="61">
        <v>95.75</v>
      </c>
      <c r="AW6" s="60" t="s">
        <v>401</v>
      </c>
    </row>
    <row r="7" s="59" customFormat="1" ht="14.4" spans="1:49">
      <c r="A7" s="60" t="s">
        <v>401</v>
      </c>
      <c r="B7" s="60" t="s">
        <v>414</v>
      </c>
      <c r="C7" s="60" t="s">
        <v>402</v>
      </c>
      <c r="D7" s="60" t="s">
        <v>415</v>
      </c>
      <c r="E7" s="60" t="s">
        <v>404</v>
      </c>
      <c r="F7" s="60" t="s">
        <v>405</v>
      </c>
      <c r="G7" s="60" t="s">
        <v>406</v>
      </c>
      <c r="H7" s="61">
        <v>10000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8500</v>
      </c>
      <c r="Y7" s="61">
        <v>0</v>
      </c>
      <c r="Z7" s="61">
        <v>25000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61">
        <v>0</v>
      </c>
      <c r="AJ7" s="61">
        <v>0</v>
      </c>
      <c r="AK7" s="61">
        <v>0</v>
      </c>
      <c r="AL7" s="61">
        <v>0</v>
      </c>
      <c r="AM7" s="61">
        <v>0</v>
      </c>
      <c r="AN7" s="61">
        <v>0</v>
      </c>
      <c r="AO7" s="61">
        <v>0</v>
      </c>
      <c r="AP7" s="62">
        <v>0.03</v>
      </c>
      <c r="AQ7" s="61">
        <v>0</v>
      </c>
      <c r="AR7" s="61">
        <v>0</v>
      </c>
      <c r="AS7" s="61">
        <v>0</v>
      </c>
      <c r="AT7" s="61">
        <v>0</v>
      </c>
      <c r="AU7" s="61">
        <v>0</v>
      </c>
      <c r="AV7" s="61">
        <v>0</v>
      </c>
      <c r="AW7" s="60" t="s">
        <v>401</v>
      </c>
    </row>
    <row r="8" s="59" customFormat="1" ht="14.4" spans="1:49">
      <c r="A8" s="60" t="s">
        <v>401</v>
      </c>
      <c r="B8" s="60" t="s">
        <v>287</v>
      </c>
      <c r="C8" s="60" t="s">
        <v>402</v>
      </c>
      <c r="D8" s="60" t="s">
        <v>416</v>
      </c>
      <c r="E8" s="60" t="s">
        <v>404</v>
      </c>
      <c r="F8" s="60" t="s">
        <v>405</v>
      </c>
      <c r="G8" s="60" t="s">
        <v>406</v>
      </c>
      <c r="H8" s="61">
        <v>10000</v>
      </c>
      <c r="I8" s="61">
        <v>0</v>
      </c>
      <c r="J8" s="61">
        <v>0</v>
      </c>
      <c r="K8" s="61">
        <v>668.24</v>
      </c>
      <c r="L8" s="61">
        <v>177.06</v>
      </c>
      <c r="M8" s="61">
        <v>41.77</v>
      </c>
      <c r="N8" s="61">
        <v>761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42226.44</v>
      </c>
      <c r="Y8" s="61">
        <v>0</v>
      </c>
      <c r="Z8" s="61">
        <v>25000</v>
      </c>
      <c r="AA8" s="61">
        <v>8240.35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1">
        <v>0</v>
      </c>
      <c r="AJ8" s="61">
        <v>0</v>
      </c>
      <c r="AK8" s="61">
        <v>0</v>
      </c>
      <c r="AL8" s="61">
        <v>0</v>
      </c>
      <c r="AM8" s="61">
        <v>0</v>
      </c>
      <c r="AN8" s="61">
        <v>0</v>
      </c>
      <c r="AO8" s="61">
        <v>8986.09</v>
      </c>
      <c r="AP8" s="62">
        <v>0.03</v>
      </c>
      <c r="AQ8" s="61">
        <v>0</v>
      </c>
      <c r="AR8" s="61">
        <v>269.58</v>
      </c>
      <c r="AS8" s="61">
        <v>0</v>
      </c>
      <c r="AT8" s="61">
        <v>269.58</v>
      </c>
      <c r="AU8" s="61">
        <v>222.23</v>
      </c>
      <c r="AV8" s="61">
        <v>47.35</v>
      </c>
      <c r="AW8" s="60" t="s">
        <v>401</v>
      </c>
    </row>
    <row r="9" s="59" customFormat="1" ht="14.4" spans="1:49">
      <c r="A9" s="60" t="s">
        <v>401</v>
      </c>
      <c r="B9" s="60" t="s">
        <v>417</v>
      </c>
      <c r="C9" s="60" t="s">
        <v>402</v>
      </c>
      <c r="D9" s="60" t="s">
        <v>418</v>
      </c>
      <c r="E9" s="60" t="s">
        <v>404</v>
      </c>
      <c r="F9" s="60" t="s">
        <v>405</v>
      </c>
      <c r="G9" s="60" t="s">
        <v>406</v>
      </c>
      <c r="H9" s="61">
        <v>10000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3600</v>
      </c>
      <c r="Y9" s="61">
        <v>0</v>
      </c>
      <c r="Z9" s="61">
        <v>10000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1">
        <v>0</v>
      </c>
      <c r="AJ9" s="61">
        <v>0</v>
      </c>
      <c r="AK9" s="61">
        <v>0</v>
      </c>
      <c r="AL9" s="61">
        <v>0</v>
      </c>
      <c r="AM9" s="61">
        <v>0</v>
      </c>
      <c r="AN9" s="61">
        <v>0</v>
      </c>
      <c r="AO9" s="61">
        <v>0</v>
      </c>
      <c r="AP9" s="62">
        <v>0.03</v>
      </c>
      <c r="AQ9" s="61">
        <v>0</v>
      </c>
      <c r="AR9" s="61">
        <v>0</v>
      </c>
      <c r="AS9" s="61">
        <v>0</v>
      </c>
      <c r="AT9" s="61">
        <v>0</v>
      </c>
      <c r="AU9" s="61">
        <v>0</v>
      </c>
      <c r="AV9" s="61">
        <v>0</v>
      </c>
      <c r="AW9" s="60" t="s">
        <v>401</v>
      </c>
    </row>
    <row r="10" s="59" customFormat="1" ht="14.4" spans="1:49">
      <c r="A10" s="60" t="s">
        <v>401</v>
      </c>
      <c r="B10" s="60" t="s">
        <v>419</v>
      </c>
      <c r="C10" s="60" t="s">
        <v>402</v>
      </c>
      <c r="D10" s="60" t="s">
        <v>420</v>
      </c>
      <c r="E10" s="60" t="s">
        <v>404</v>
      </c>
      <c r="F10" s="60" t="s">
        <v>405</v>
      </c>
      <c r="G10" s="60" t="s">
        <v>406</v>
      </c>
      <c r="H10" s="61">
        <v>10000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85000</v>
      </c>
      <c r="Y10" s="61">
        <v>0</v>
      </c>
      <c r="Z10" s="61">
        <v>25000</v>
      </c>
      <c r="AA10" s="61">
        <v>0</v>
      </c>
      <c r="AB10" s="61">
        <v>0</v>
      </c>
      <c r="AC10" s="61">
        <v>0</v>
      </c>
      <c r="AD10" s="61">
        <v>0</v>
      </c>
      <c r="AE10" s="61">
        <v>0</v>
      </c>
      <c r="AF10" s="61">
        <v>0</v>
      </c>
      <c r="AG10" s="61">
        <v>0</v>
      </c>
      <c r="AH10" s="61">
        <v>0</v>
      </c>
      <c r="AI10" s="61">
        <v>0</v>
      </c>
      <c r="AJ10" s="61">
        <v>0</v>
      </c>
      <c r="AK10" s="61">
        <v>0</v>
      </c>
      <c r="AL10" s="61">
        <v>0</v>
      </c>
      <c r="AM10" s="61">
        <v>0</v>
      </c>
      <c r="AN10" s="61">
        <v>0</v>
      </c>
      <c r="AO10" s="61">
        <v>60000</v>
      </c>
      <c r="AP10" s="62">
        <v>0.1</v>
      </c>
      <c r="AQ10" s="61">
        <v>2520</v>
      </c>
      <c r="AR10" s="61">
        <v>3480</v>
      </c>
      <c r="AS10" s="61">
        <v>0</v>
      </c>
      <c r="AT10" s="61">
        <v>3480</v>
      </c>
      <c r="AU10" s="61">
        <v>2280</v>
      </c>
      <c r="AV10" s="61">
        <v>1200</v>
      </c>
      <c r="AW10" s="60" t="s">
        <v>401</v>
      </c>
    </row>
    <row r="11" s="59" customFormat="1" ht="14.4" spans="1:49">
      <c r="A11" s="60" t="s">
        <v>401</v>
      </c>
      <c r="B11" s="60" t="s">
        <v>306</v>
      </c>
      <c r="C11" s="60" t="s">
        <v>402</v>
      </c>
      <c r="D11" s="60" t="s">
        <v>421</v>
      </c>
      <c r="E11" s="60" t="s">
        <v>404</v>
      </c>
      <c r="F11" s="60" t="s">
        <v>405</v>
      </c>
      <c r="G11" s="60" t="s">
        <v>406</v>
      </c>
      <c r="H11" s="61">
        <v>10000</v>
      </c>
      <c r="I11" s="61">
        <v>0</v>
      </c>
      <c r="J11" s="61">
        <v>0</v>
      </c>
      <c r="K11" s="61">
        <v>989.84</v>
      </c>
      <c r="L11" s="61">
        <v>257.46</v>
      </c>
      <c r="M11" s="61">
        <v>61.87</v>
      </c>
      <c r="N11" s="61">
        <v>1300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65000</v>
      </c>
      <c r="Y11" s="61">
        <v>0</v>
      </c>
      <c r="Z11" s="61">
        <v>25000</v>
      </c>
      <c r="AA11" s="61">
        <v>13045.85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1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1">
        <v>26954.15</v>
      </c>
      <c r="AP11" s="62">
        <v>0.03</v>
      </c>
      <c r="AQ11" s="61">
        <v>0</v>
      </c>
      <c r="AR11" s="61">
        <v>808.62</v>
      </c>
      <c r="AS11" s="61">
        <v>0</v>
      </c>
      <c r="AT11" s="61">
        <v>808.62</v>
      </c>
      <c r="AU11" s="61">
        <v>646.9</v>
      </c>
      <c r="AV11" s="61">
        <v>161.72</v>
      </c>
      <c r="AW11" s="60" t="s">
        <v>401</v>
      </c>
    </row>
    <row r="12" s="59" customFormat="1" ht="14.4" spans="1:49">
      <c r="A12" s="60" t="s">
        <v>401</v>
      </c>
      <c r="B12" s="60" t="s">
        <v>422</v>
      </c>
      <c r="C12" s="60" t="s">
        <v>402</v>
      </c>
      <c r="D12" s="60" t="s">
        <v>423</v>
      </c>
      <c r="E12" s="60" t="s">
        <v>404</v>
      </c>
      <c r="F12" s="60" t="s">
        <v>405</v>
      </c>
      <c r="G12" s="60" t="s">
        <v>406</v>
      </c>
      <c r="H12" s="61">
        <v>10000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5500</v>
      </c>
      <c r="Y12" s="61">
        <v>0</v>
      </c>
      <c r="Z12" s="61">
        <v>15000</v>
      </c>
      <c r="AA12" s="61">
        <v>0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1">
        <v>0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2">
        <v>0.03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>
        <v>0</v>
      </c>
      <c r="AW12" s="60" t="s">
        <v>401</v>
      </c>
    </row>
    <row r="13" s="59" customFormat="1" ht="14.4" spans="1:49">
      <c r="A13" s="60" t="s">
        <v>401</v>
      </c>
      <c r="B13" s="60" t="s">
        <v>300</v>
      </c>
      <c r="C13" s="60" t="s">
        <v>402</v>
      </c>
      <c r="D13" s="60" t="s">
        <v>424</v>
      </c>
      <c r="E13" s="60" t="s">
        <v>404</v>
      </c>
      <c r="F13" s="60" t="s">
        <v>405</v>
      </c>
      <c r="G13" s="60" t="s">
        <v>406</v>
      </c>
      <c r="H13" s="61">
        <v>10000</v>
      </c>
      <c r="I13" s="61">
        <v>0</v>
      </c>
      <c r="J13" s="61">
        <v>0</v>
      </c>
      <c r="K13" s="61">
        <v>396.16</v>
      </c>
      <c r="L13" s="61">
        <v>109.04</v>
      </c>
      <c r="M13" s="61">
        <v>24.76</v>
      </c>
      <c r="N13" s="61">
        <v>488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30000</v>
      </c>
      <c r="Y13" s="61">
        <v>0</v>
      </c>
      <c r="Z13" s="61">
        <v>25000</v>
      </c>
      <c r="AA13" s="61">
        <v>5089.8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1">
        <v>0</v>
      </c>
      <c r="AH13" s="61">
        <v>0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0</v>
      </c>
      <c r="AP13" s="62">
        <v>0.03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61">
        <v>0</v>
      </c>
      <c r="AW13" s="60" t="s">
        <v>401</v>
      </c>
    </row>
    <row r="14" s="59" customFormat="1" ht="14.4" spans="1:49">
      <c r="A14" s="60" t="s">
        <v>401</v>
      </c>
      <c r="B14" s="60" t="s">
        <v>296</v>
      </c>
      <c r="C14" s="60" t="s">
        <v>402</v>
      </c>
      <c r="D14" s="60" t="s">
        <v>425</v>
      </c>
      <c r="E14" s="60" t="s">
        <v>404</v>
      </c>
      <c r="F14" s="60" t="s">
        <v>405</v>
      </c>
      <c r="G14" s="60" t="s">
        <v>406</v>
      </c>
      <c r="H14" s="61">
        <v>10000</v>
      </c>
      <c r="I14" s="61">
        <v>0</v>
      </c>
      <c r="J14" s="61">
        <v>0</v>
      </c>
      <c r="K14" s="61">
        <v>1760.96</v>
      </c>
      <c r="L14" s="61">
        <v>450.24</v>
      </c>
      <c r="M14" s="61">
        <v>110.06</v>
      </c>
      <c r="N14" s="61">
        <v>1640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110000</v>
      </c>
      <c r="Y14" s="61">
        <v>0</v>
      </c>
      <c r="Z14" s="61">
        <v>25000</v>
      </c>
      <c r="AA14" s="61">
        <v>19806.3</v>
      </c>
      <c r="AB14" s="61">
        <v>20000</v>
      </c>
      <c r="AC14" s="61">
        <v>0</v>
      </c>
      <c r="AD14" s="61">
        <v>0</v>
      </c>
      <c r="AE14" s="61">
        <v>7500</v>
      </c>
      <c r="AF14" s="61">
        <v>7500</v>
      </c>
      <c r="AG14" s="61">
        <v>0</v>
      </c>
      <c r="AH14" s="61">
        <v>0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30193.7</v>
      </c>
      <c r="AP14" s="62">
        <v>0.03</v>
      </c>
      <c r="AQ14" s="61">
        <v>0</v>
      </c>
      <c r="AR14" s="61">
        <v>905.81</v>
      </c>
      <c r="AS14" s="61">
        <v>0</v>
      </c>
      <c r="AT14" s="61">
        <v>905.81</v>
      </c>
      <c r="AU14" s="61">
        <v>724.65</v>
      </c>
      <c r="AV14" s="61">
        <v>181.16</v>
      </c>
      <c r="AW14" s="60" t="s">
        <v>401</v>
      </c>
    </row>
    <row r="15" s="59" customFormat="1" ht="14.4" spans="1:49">
      <c r="A15" s="60" t="s">
        <v>401</v>
      </c>
      <c r="B15" s="60" t="s">
        <v>312</v>
      </c>
      <c r="C15" s="60" t="s">
        <v>402</v>
      </c>
      <c r="D15" s="60" t="s">
        <v>426</v>
      </c>
      <c r="E15" s="60" t="s">
        <v>404</v>
      </c>
      <c r="F15" s="60" t="s">
        <v>405</v>
      </c>
      <c r="G15" s="60" t="s">
        <v>406</v>
      </c>
      <c r="H15" s="61">
        <v>10000</v>
      </c>
      <c r="I15" s="61">
        <v>0</v>
      </c>
      <c r="J15" s="61">
        <v>0</v>
      </c>
      <c r="K15" s="61">
        <v>512</v>
      </c>
      <c r="L15" s="61">
        <v>138</v>
      </c>
      <c r="M15" s="61">
        <v>32</v>
      </c>
      <c r="N15" s="61">
        <v>640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5296.55</v>
      </c>
      <c r="Y15" s="61">
        <v>0</v>
      </c>
      <c r="Z15" s="61">
        <v>5000</v>
      </c>
      <c r="AA15" s="61">
        <v>1322</v>
      </c>
      <c r="AB15" s="61">
        <v>0</v>
      </c>
      <c r="AC15" s="61">
        <v>0</v>
      </c>
      <c r="AD15" s="61">
        <v>0</v>
      </c>
      <c r="AE15" s="61">
        <v>0</v>
      </c>
      <c r="AF15" s="61">
        <v>0</v>
      </c>
      <c r="AG15" s="61">
        <v>0</v>
      </c>
      <c r="AH15" s="61">
        <v>0</v>
      </c>
      <c r="AI15" s="61">
        <v>0</v>
      </c>
      <c r="AJ15" s="61">
        <v>0</v>
      </c>
      <c r="AK15" s="61">
        <v>0</v>
      </c>
      <c r="AL15" s="61">
        <v>0</v>
      </c>
      <c r="AM15" s="61">
        <v>0</v>
      </c>
      <c r="AN15" s="61">
        <v>0</v>
      </c>
      <c r="AO15" s="61">
        <v>0</v>
      </c>
      <c r="AP15" s="62">
        <v>0.03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61">
        <v>0</v>
      </c>
      <c r="AW15" s="60" t="s">
        <v>401</v>
      </c>
    </row>
    <row r="16" s="59" customFormat="1" ht="14.4" spans="1:49">
      <c r="A16" s="60" t="s">
        <v>401</v>
      </c>
      <c r="B16" s="60" t="s">
        <v>427</v>
      </c>
      <c r="C16" s="60" t="s">
        <v>402</v>
      </c>
      <c r="D16" s="60" t="s">
        <v>428</v>
      </c>
      <c r="E16" s="60" t="s">
        <v>404</v>
      </c>
      <c r="F16" s="60" t="s">
        <v>405</v>
      </c>
      <c r="G16" s="60" t="s">
        <v>406</v>
      </c>
      <c r="H16" s="61">
        <v>10000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15000</v>
      </c>
      <c r="Y16" s="61">
        <v>0</v>
      </c>
      <c r="Z16" s="61">
        <v>25000</v>
      </c>
      <c r="AA16" s="61">
        <v>0</v>
      </c>
      <c r="AB16" s="61">
        <v>0</v>
      </c>
      <c r="AC16" s="61">
        <v>0</v>
      </c>
      <c r="AD16" s="61">
        <v>0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2">
        <v>0.03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>
        <v>0</v>
      </c>
      <c r="AW16" s="60" t="s">
        <v>401</v>
      </c>
    </row>
    <row r="17" s="59" customFormat="1" ht="14.4" spans="1:49">
      <c r="A17" s="60" t="s">
        <v>401</v>
      </c>
      <c r="B17" s="60" t="s">
        <v>429</v>
      </c>
      <c r="C17" s="60" t="s">
        <v>402</v>
      </c>
      <c r="D17" s="60" t="s">
        <v>430</v>
      </c>
      <c r="E17" s="60" t="s">
        <v>404</v>
      </c>
      <c r="F17" s="60" t="s">
        <v>405</v>
      </c>
      <c r="G17" s="60" t="s">
        <v>406</v>
      </c>
      <c r="H17" s="61">
        <v>10000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6960</v>
      </c>
      <c r="Y17" s="61">
        <v>0</v>
      </c>
      <c r="Z17" s="61">
        <v>25000</v>
      </c>
      <c r="AA17" s="61">
        <v>0</v>
      </c>
      <c r="AB17" s="61">
        <v>0</v>
      </c>
      <c r="AC17" s="61">
        <v>0</v>
      </c>
      <c r="AD17" s="61">
        <v>0</v>
      </c>
      <c r="AE17" s="61">
        <v>0</v>
      </c>
      <c r="AF17" s="61">
        <v>0</v>
      </c>
      <c r="AG17" s="61">
        <v>0</v>
      </c>
      <c r="AH17" s="61">
        <v>0</v>
      </c>
      <c r="AI17" s="61">
        <v>0</v>
      </c>
      <c r="AJ17" s="61">
        <v>0</v>
      </c>
      <c r="AK17" s="61">
        <v>0</v>
      </c>
      <c r="AL17" s="61">
        <v>0</v>
      </c>
      <c r="AM17" s="61">
        <v>0</v>
      </c>
      <c r="AN17" s="61">
        <v>0</v>
      </c>
      <c r="AO17" s="61">
        <v>0</v>
      </c>
      <c r="AP17" s="62">
        <v>0.03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  <c r="AV17" s="61">
        <v>0</v>
      </c>
      <c r="AW17" s="60" t="s">
        <v>401</v>
      </c>
    </row>
    <row r="18" s="59" customFormat="1" ht="14.4" spans="1:49">
      <c r="A18" s="60" t="s">
        <v>401</v>
      </c>
      <c r="B18" s="60" t="s">
        <v>310</v>
      </c>
      <c r="C18" s="60" t="s">
        <v>402</v>
      </c>
      <c r="D18" s="60" t="s">
        <v>431</v>
      </c>
      <c r="E18" s="60" t="s">
        <v>404</v>
      </c>
      <c r="F18" s="60" t="s">
        <v>405</v>
      </c>
      <c r="G18" s="60" t="s">
        <v>406</v>
      </c>
      <c r="H18" s="61">
        <v>10000</v>
      </c>
      <c r="I18" s="61">
        <v>0</v>
      </c>
      <c r="J18" s="61">
        <v>0</v>
      </c>
      <c r="K18" s="61">
        <v>1151.36</v>
      </c>
      <c r="L18" s="61">
        <v>297.84</v>
      </c>
      <c r="M18" s="61">
        <v>71.96</v>
      </c>
      <c r="N18" s="61">
        <v>1680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103740</v>
      </c>
      <c r="Y18" s="61">
        <v>0</v>
      </c>
      <c r="Z18" s="61">
        <v>25000</v>
      </c>
      <c r="AA18" s="61">
        <v>16005.8</v>
      </c>
      <c r="AB18" s="61">
        <v>10000</v>
      </c>
      <c r="AC18" s="61">
        <v>0</v>
      </c>
      <c r="AD18" s="61">
        <v>0</v>
      </c>
      <c r="AE18" s="61">
        <v>0</v>
      </c>
      <c r="AF18" s="61">
        <v>15000</v>
      </c>
      <c r="AG18" s="61">
        <v>0</v>
      </c>
      <c r="AH18" s="61">
        <v>0</v>
      </c>
      <c r="AI18" s="61">
        <v>0</v>
      </c>
      <c r="AJ18" s="61">
        <v>0</v>
      </c>
      <c r="AK18" s="61">
        <v>0</v>
      </c>
      <c r="AL18" s="61">
        <v>0</v>
      </c>
      <c r="AM18" s="61">
        <v>0</v>
      </c>
      <c r="AN18" s="61">
        <v>0</v>
      </c>
      <c r="AO18" s="61">
        <v>37734.2</v>
      </c>
      <c r="AP18" s="62">
        <v>0.1</v>
      </c>
      <c r="AQ18" s="61">
        <v>2520</v>
      </c>
      <c r="AR18" s="61">
        <v>1253.42</v>
      </c>
      <c r="AS18" s="61">
        <v>0</v>
      </c>
      <c r="AT18" s="61">
        <v>1253.42</v>
      </c>
      <c r="AU18" s="61">
        <v>898.06</v>
      </c>
      <c r="AV18" s="61">
        <v>355.36</v>
      </c>
      <c r="AW18" s="60" t="s">
        <v>401</v>
      </c>
    </row>
    <row r="19" s="59" customFormat="1" ht="14.4" spans="1:49">
      <c r="A19" s="60" t="s">
        <v>401</v>
      </c>
      <c r="B19" s="60" t="s">
        <v>294</v>
      </c>
      <c r="C19" s="60" t="s">
        <v>402</v>
      </c>
      <c r="D19" s="60" t="s">
        <v>432</v>
      </c>
      <c r="E19" s="60" t="s">
        <v>404</v>
      </c>
      <c r="F19" s="60" t="s">
        <v>405</v>
      </c>
      <c r="G19" s="60" t="s">
        <v>406</v>
      </c>
      <c r="H19" s="61">
        <v>10000</v>
      </c>
      <c r="I19" s="61">
        <v>0</v>
      </c>
      <c r="J19" s="61">
        <v>0</v>
      </c>
      <c r="K19" s="61">
        <v>806.64</v>
      </c>
      <c r="L19" s="61">
        <v>211.66</v>
      </c>
      <c r="M19" s="61">
        <v>50.42</v>
      </c>
      <c r="N19" s="61">
        <v>1013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50000</v>
      </c>
      <c r="Y19" s="61">
        <v>0</v>
      </c>
      <c r="Z19" s="61">
        <v>25000</v>
      </c>
      <c r="AA19" s="61">
        <v>10408.6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14591.4</v>
      </c>
      <c r="AP19" s="62">
        <v>0.03</v>
      </c>
      <c r="AQ19" s="61">
        <v>0</v>
      </c>
      <c r="AR19" s="61">
        <v>437.74</v>
      </c>
      <c r="AS19" s="61">
        <v>0</v>
      </c>
      <c r="AT19" s="61">
        <v>437.74</v>
      </c>
      <c r="AU19" s="61">
        <v>350.19</v>
      </c>
      <c r="AV19" s="61">
        <v>87.55</v>
      </c>
      <c r="AW19" s="60" t="s">
        <v>401</v>
      </c>
    </row>
    <row r="20" s="59" customFormat="1" ht="14.4" spans="1:49">
      <c r="A20" s="60" t="s">
        <v>401</v>
      </c>
      <c r="B20" s="60" t="s">
        <v>433</v>
      </c>
      <c r="C20" s="60" t="s">
        <v>402</v>
      </c>
      <c r="D20" s="60" t="s">
        <v>434</v>
      </c>
      <c r="E20" s="60" t="s">
        <v>404</v>
      </c>
      <c r="F20" s="60" t="s">
        <v>405</v>
      </c>
      <c r="G20" s="60" t="s">
        <v>406</v>
      </c>
      <c r="H20" s="61">
        <v>10000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3000</v>
      </c>
      <c r="Y20" s="61">
        <v>0</v>
      </c>
      <c r="Z20" s="61">
        <v>10000</v>
      </c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1">
        <v>0</v>
      </c>
      <c r="AJ20" s="61"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0</v>
      </c>
      <c r="AP20" s="62">
        <v>0.03</v>
      </c>
      <c r="AQ20" s="61">
        <v>0</v>
      </c>
      <c r="AR20" s="61">
        <v>0</v>
      </c>
      <c r="AS20" s="61">
        <v>0</v>
      </c>
      <c r="AT20" s="61">
        <v>0</v>
      </c>
      <c r="AU20" s="61">
        <v>0</v>
      </c>
      <c r="AV20" s="61">
        <v>0</v>
      </c>
      <c r="AW20" s="60" t="s">
        <v>401</v>
      </c>
    </row>
    <row r="21" s="59" customFormat="1" ht="14.4" spans="1:49">
      <c r="A21" s="60" t="s">
        <v>401</v>
      </c>
      <c r="B21" s="60" t="s">
        <v>285</v>
      </c>
      <c r="C21" s="60" t="s">
        <v>402</v>
      </c>
      <c r="D21" s="60" t="s">
        <v>435</v>
      </c>
      <c r="E21" s="60" t="s">
        <v>404</v>
      </c>
      <c r="F21" s="60" t="s">
        <v>405</v>
      </c>
      <c r="G21" s="60" t="s">
        <v>406</v>
      </c>
      <c r="H21" s="61">
        <v>10000</v>
      </c>
      <c r="I21" s="61">
        <v>0</v>
      </c>
      <c r="J21" s="61">
        <v>0</v>
      </c>
      <c r="K21" s="61">
        <v>663.6</v>
      </c>
      <c r="L21" s="61">
        <v>175.9</v>
      </c>
      <c r="M21" s="61">
        <v>41.48</v>
      </c>
      <c r="N21" s="61">
        <v>757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39974</v>
      </c>
      <c r="Y21" s="61">
        <v>0</v>
      </c>
      <c r="Z21" s="61">
        <v>25000</v>
      </c>
      <c r="AA21" s="61">
        <v>8189.9</v>
      </c>
      <c r="AB21" s="61">
        <v>0</v>
      </c>
      <c r="AC21" s="61">
        <v>0</v>
      </c>
      <c r="AD21" s="61">
        <v>0</v>
      </c>
      <c r="AE21" s="61">
        <v>0</v>
      </c>
      <c r="AF21" s="61">
        <v>7500</v>
      </c>
      <c r="AG21" s="61">
        <v>0</v>
      </c>
      <c r="AH21" s="61">
        <v>0</v>
      </c>
      <c r="AI21" s="61">
        <v>0</v>
      </c>
      <c r="AJ21" s="61">
        <v>0</v>
      </c>
      <c r="AK21" s="61">
        <v>0</v>
      </c>
      <c r="AL21" s="61">
        <v>0</v>
      </c>
      <c r="AM21" s="61">
        <v>0</v>
      </c>
      <c r="AN21" s="61">
        <v>0</v>
      </c>
      <c r="AO21" s="61">
        <v>0</v>
      </c>
      <c r="AP21" s="62">
        <v>0.03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61">
        <v>0</v>
      </c>
      <c r="AW21" s="60" t="s">
        <v>401</v>
      </c>
    </row>
    <row r="22" s="59" customFormat="1" ht="14.4" spans="1:49">
      <c r="A22" s="60" t="s">
        <v>401</v>
      </c>
      <c r="B22" s="60" t="s">
        <v>436</v>
      </c>
      <c r="C22" s="60" t="s">
        <v>402</v>
      </c>
      <c r="D22" s="60" t="s">
        <v>437</v>
      </c>
      <c r="E22" s="60" t="s">
        <v>404</v>
      </c>
      <c r="F22" s="60" t="s">
        <v>405</v>
      </c>
      <c r="G22" s="60" t="s">
        <v>406</v>
      </c>
      <c r="H22" s="61">
        <v>10000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15000</v>
      </c>
      <c r="Y22" s="61">
        <v>0</v>
      </c>
      <c r="Z22" s="61">
        <v>60000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0</v>
      </c>
      <c r="AL22" s="61">
        <v>0</v>
      </c>
      <c r="AM22" s="61">
        <v>0</v>
      </c>
      <c r="AN22" s="61">
        <v>0</v>
      </c>
      <c r="AO22" s="61">
        <v>0</v>
      </c>
      <c r="AP22" s="62">
        <v>0.03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  <c r="AV22" s="61">
        <v>0</v>
      </c>
      <c r="AW22" s="60" t="s">
        <v>409</v>
      </c>
    </row>
    <row r="23" s="59" customFormat="1" ht="14.4" spans="1:49">
      <c r="A23" s="60" t="s">
        <v>401</v>
      </c>
      <c r="B23" s="60" t="s">
        <v>438</v>
      </c>
      <c r="C23" s="60" t="s">
        <v>402</v>
      </c>
      <c r="D23" s="60" t="s">
        <v>439</v>
      </c>
      <c r="E23" s="60" t="s">
        <v>404</v>
      </c>
      <c r="F23" s="60" t="s">
        <v>405</v>
      </c>
      <c r="G23" s="60" t="s">
        <v>406</v>
      </c>
      <c r="H23" s="61">
        <v>10000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8000</v>
      </c>
      <c r="Y23" s="61">
        <v>0</v>
      </c>
      <c r="Z23" s="61">
        <v>60000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0</v>
      </c>
      <c r="AP23" s="62">
        <v>0.03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  <c r="AV23" s="61">
        <v>0</v>
      </c>
      <c r="AW23" s="60" t="s">
        <v>409</v>
      </c>
    </row>
    <row r="24" s="59" customFormat="1" ht="14.4" spans="1:49">
      <c r="A24" s="60" t="s">
        <v>401</v>
      </c>
      <c r="B24" s="60" t="s">
        <v>298</v>
      </c>
      <c r="C24" s="60" t="s">
        <v>402</v>
      </c>
      <c r="D24" s="60" t="s">
        <v>440</v>
      </c>
      <c r="E24" s="60" t="s">
        <v>404</v>
      </c>
      <c r="F24" s="60" t="s">
        <v>405</v>
      </c>
      <c r="G24" s="60" t="s">
        <v>406</v>
      </c>
      <c r="H24" s="61">
        <v>10000</v>
      </c>
      <c r="I24" s="61">
        <v>0</v>
      </c>
      <c r="J24" s="61">
        <v>0</v>
      </c>
      <c r="K24" s="61">
        <v>466.88</v>
      </c>
      <c r="L24" s="61">
        <v>126.72</v>
      </c>
      <c r="M24" s="61">
        <v>29.18</v>
      </c>
      <c r="N24" s="61">
        <v>488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31850.57</v>
      </c>
      <c r="Y24" s="61">
        <v>0</v>
      </c>
      <c r="Z24" s="61">
        <v>25000</v>
      </c>
      <c r="AA24" s="61">
        <v>5553.9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0</v>
      </c>
      <c r="AO24" s="61">
        <v>1296.67</v>
      </c>
      <c r="AP24" s="62">
        <v>0.03</v>
      </c>
      <c r="AQ24" s="61">
        <v>0</v>
      </c>
      <c r="AR24" s="61">
        <v>38.9</v>
      </c>
      <c r="AS24" s="61">
        <v>0</v>
      </c>
      <c r="AT24" s="61">
        <v>38.9</v>
      </c>
      <c r="AU24" s="61">
        <v>21.51</v>
      </c>
      <c r="AV24" s="61">
        <v>17.39</v>
      </c>
      <c r="AW24" s="60" t="s">
        <v>401</v>
      </c>
    </row>
    <row r="25" s="59" customFormat="1" ht="14.4" spans="1:49">
      <c r="A25" s="60" t="s">
        <v>401</v>
      </c>
      <c r="B25" s="60" t="s">
        <v>286</v>
      </c>
      <c r="C25" s="60" t="s">
        <v>402</v>
      </c>
      <c r="D25" s="60" t="s">
        <v>441</v>
      </c>
      <c r="E25" s="60" t="s">
        <v>404</v>
      </c>
      <c r="F25" s="60" t="s">
        <v>405</v>
      </c>
      <c r="G25" s="60" t="s">
        <v>406</v>
      </c>
      <c r="H25" s="61">
        <v>10000</v>
      </c>
      <c r="I25" s="61">
        <v>0</v>
      </c>
      <c r="J25" s="61">
        <v>0</v>
      </c>
      <c r="K25" s="61">
        <v>1426.64</v>
      </c>
      <c r="L25" s="61">
        <v>366.66</v>
      </c>
      <c r="M25" s="61">
        <v>89.17</v>
      </c>
      <c r="N25" s="61">
        <v>1750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80000</v>
      </c>
      <c r="Y25" s="61">
        <v>0</v>
      </c>
      <c r="Z25" s="61">
        <v>25000</v>
      </c>
      <c r="AA25" s="61">
        <v>18162.35</v>
      </c>
      <c r="AB25" s="61">
        <v>0</v>
      </c>
      <c r="AC25" s="61">
        <v>0</v>
      </c>
      <c r="AD25" s="61">
        <v>0</v>
      </c>
      <c r="AE25" s="61">
        <v>0</v>
      </c>
      <c r="AF25" s="61">
        <v>15000</v>
      </c>
      <c r="AG25" s="61">
        <v>0</v>
      </c>
      <c r="AH25" s="61">
        <v>0</v>
      </c>
      <c r="AI25" s="61">
        <v>0</v>
      </c>
      <c r="AJ25" s="61">
        <v>0</v>
      </c>
      <c r="AK25" s="61">
        <v>0</v>
      </c>
      <c r="AL25" s="61">
        <v>0</v>
      </c>
      <c r="AM25" s="61">
        <v>0</v>
      </c>
      <c r="AN25" s="61">
        <v>0</v>
      </c>
      <c r="AO25" s="61">
        <v>21837.65</v>
      </c>
      <c r="AP25" s="62">
        <v>0.03</v>
      </c>
      <c r="AQ25" s="61">
        <v>0</v>
      </c>
      <c r="AR25" s="61">
        <v>655.13</v>
      </c>
      <c r="AS25" s="61">
        <v>0</v>
      </c>
      <c r="AT25" s="61">
        <v>655.13</v>
      </c>
      <c r="AU25" s="61">
        <v>524.1</v>
      </c>
      <c r="AV25" s="61">
        <v>131.03</v>
      </c>
      <c r="AW25" s="60" t="s">
        <v>401</v>
      </c>
    </row>
    <row r="26" s="59" customFormat="1" ht="14.4" spans="1:49">
      <c r="A26" s="60" t="s">
        <v>401</v>
      </c>
      <c r="B26" s="60" t="s">
        <v>442</v>
      </c>
      <c r="C26" s="60" t="s">
        <v>402</v>
      </c>
      <c r="D26" s="60" t="s">
        <v>443</v>
      </c>
      <c r="E26" s="60" t="s">
        <v>404</v>
      </c>
      <c r="F26" s="60" t="s">
        <v>405</v>
      </c>
      <c r="G26" s="60" t="s">
        <v>406</v>
      </c>
      <c r="H26" s="61">
        <v>10000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125000</v>
      </c>
      <c r="Y26" s="61">
        <v>0</v>
      </c>
      <c r="Z26" s="61">
        <v>25000</v>
      </c>
      <c r="AA26" s="61">
        <v>0</v>
      </c>
      <c r="AB26" s="61">
        <v>0</v>
      </c>
      <c r="AC26" s="61">
        <v>0</v>
      </c>
      <c r="AD26" s="61">
        <v>5000</v>
      </c>
      <c r="AE26" s="61">
        <v>0</v>
      </c>
      <c r="AF26" s="61">
        <v>0</v>
      </c>
      <c r="AG26" s="61">
        <v>0</v>
      </c>
      <c r="AH26" s="61">
        <v>0</v>
      </c>
      <c r="AI26" s="61">
        <v>0</v>
      </c>
      <c r="AJ26" s="61">
        <v>0</v>
      </c>
      <c r="AK26" s="61">
        <v>0</v>
      </c>
      <c r="AL26" s="61">
        <v>0</v>
      </c>
      <c r="AM26" s="61">
        <v>0</v>
      </c>
      <c r="AN26" s="61">
        <v>0</v>
      </c>
      <c r="AO26" s="61">
        <v>95000</v>
      </c>
      <c r="AP26" s="62">
        <v>0.1</v>
      </c>
      <c r="AQ26" s="61">
        <v>2520</v>
      </c>
      <c r="AR26" s="61">
        <v>6980</v>
      </c>
      <c r="AS26" s="61">
        <v>0</v>
      </c>
      <c r="AT26" s="61">
        <v>6980</v>
      </c>
      <c r="AU26" s="61">
        <v>5080</v>
      </c>
      <c r="AV26" s="61">
        <v>1900</v>
      </c>
      <c r="AW26" s="60" t="s">
        <v>401</v>
      </c>
    </row>
    <row r="27" s="59" customFormat="1" ht="14.4" spans="1:49">
      <c r="A27" s="60" t="s">
        <v>401</v>
      </c>
      <c r="B27" s="60" t="s">
        <v>290</v>
      </c>
      <c r="C27" s="60" t="s">
        <v>402</v>
      </c>
      <c r="D27" s="60" t="s">
        <v>444</v>
      </c>
      <c r="E27" s="60" t="s">
        <v>404</v>
      </c>
      <c r="F27" s="60" t="s">
        <v>405</v>
      </c>
      <c r="G27" s="60" t="s">
        <v>406</v>
      </c>
      <c r="H27" s="61">
        <v>10000</v>
      </c>
      <c r="I27" s="61">
        <v>0</v>
      </c>
      <c r="J27" s="61">
        <v>0</v>
      </c>
      <c r="K27" s="61">
        <v>560</v>
      </c>
      <c r="L27" s="61">
        <v>150</v>
      </c>
      <c r="M27" s="61">
        <v>35</v>
      </c>
      <c r="N27" s="61">
        <v>675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32500</v>
      </c>
      <c r="Y27" s="61">
        <v>0</v>
      </c>
      <c r="Z27" s="61">
        <v>25000</v>
      </c>
      <c r="AA27" s="61">
        <v>7100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0</v>
      </c>
      <c r="AH27" s="61">
        <v>0</v>
      </c>
      <c r="AI27" s="61">
        <v>0</v>
      </c>
      <c r="AJ27" s="61">
        <v>0</v>
      </c>
      <c r="AK27" s="61">
        <v>0</v>
      </c>
      <c r="AL27" s="61">
        <v>0</v>
      </c>
      <c r="AM27" s="61">
        <v>0</v>
      </c>
      <c r="AN27" s="61">
        <v>0</v>
      </c>
      <c r="AO27" s="61">
        <v>400</v>
      </c>
      <c r="AP27" s="62">
        <v>0.03</v>
      </c>
      <c r="AQ27" s="61">
        <v>0</v>
      </c>
      <c r="AR27" s="61">
        <v>12</v>
      </c>
      <c r="AS27" s="61">
        <v>0</v>
      </c>
      <c r="AT27" s="61">
        <v>12</v>
      </c>
      <c r="AU27" s="61">
        <v>9.6</v>
      </c>
      <c r="AV27" s="61">
        <v>2.4</v>
      </c>
      <c r="AW27" s="60" t="s">
        <v>401</v>
      </c>
    </row>
    <row r="28" s="59" customFormat="1" ht="14.4" spans="1:49">
      <c r="A28" s="60" t="s">
        <v>401</v>
      </c>
      <c r="B28" s="60" t="s">
        <v>445</v>
      </c>
      <c r="C28" s="60" t="s">
        <v>402</v>
      </c>
      <c r="D28" s="60" t="s">
        <v>446</v>
      </c>
      <c r="E28" s="60" t="s">
        <v>404</v>
      </c>
      <c r="F28" s="60" t="s">
        <v>405</v>
      </c>
      <c r="G28" s="60" t="s">
        <v>406</v>
      </c>
      <c r="H28" s="61">
        <v>10000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13500</v>
      </c>
      <c r="Y28" s="61">
        <v>0</v>
      </c>
      <c r="Z28" s="61">
        <v>25000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0</v>
      </c>
      <c r="AJ28" s="61">
        <v>0</v>
      </c>
      <c r="AK28" s="61">
        <v>0</v>
      </c>
      <c r="AL28" s="61">
        <v>0</v>
      </c>
      <c r="AM28" s="61">
        <v>0</v>
      </c>
      <c r="AN28" s="61">
        <v>0</v>
      </c>
      <c r="AO28" s="61">
        <v>0</v>
      </c>
      <c r="AP28" s="62">
        <v>0.03</v>
      </c>
      <c r="AQ28" s="61">
        <v>0</v>
      </c>
      <c r="AR28" s="61">
        <v>0</v>
      </c>
      <c r="AS28" s="61">
        <v>0</v>
      </c>
      <c r="AT28" s="61">
        <v>0</v>
      </c>
      <c r="AU28" s="61">
        <v>0</v>
      </c>
      <c r="AV28" s="61">
        <v>0</v>
      </c>
      <c r="AW28" s="60" t="s">
        <v>401</v>
      </c>
    </row>
    <row r="29" s="59" customFormat="1" ht="14.4" spans="1:49">
      <c r="A29" s="60" t="s">
        <v>401</v>
      </c>
      <c r="B29" s="60" t="s">
        <v>447</v>
      </c>
      <c r="C29" s="60" t="s">
        <v>402</v>
      </c>
      <c r="D29" s="60" t="s">
        <v>448</v>
      </c>
      <c r="E29" s="60" t="s">
        <v>404</v>
      </c>
      <c r="F29" s="60" t="s">
        <v>405</v>
      </c>
      <c r="G29" s="60" t="s">
        <v>406</v>
      </c>
      <c r="H29" s="61">
        <v>10000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6000</v>
      </c>
      <c r="Y29" s="61">
        <v>0</v>
      </c>
      <c r="Z29" s="61">
        <v>25000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0</v>
      </c>
      <c r="AI29" s="61">
        <v>0</v>
      </c>
      <c r="AJ29" s="61">
        <v>0</v>
      </c>
      <c r="AK29" s="61">
        <v>0</v>
      </c>
      <c r="AL29" s="61">
        <v>0</v>
      </c>
      <c r="AM29" s="61">
        <v>0</v>
      </c>
      <c r="AN29" s="61">
        <v>0</v>
      </c>
      <c r="AO29" s="61">
        <v>0</v>
      </c>
      <c r="AP29" s="62">
        <v>0.03</v>
      </c>
      <c r="AQ29" s="61">
        <v>0</v>
      </c>
      <c r="AR29" s="61">
        <v>0</v>
      </c>
      <c r="AS29" s="61">
        <v>0</v>
      </c>
      <c r="AT29" s="61">
        <v>0</v>
      </c>
      <c r="AU29" s="61">
        <v>0</v>
      </c>
      <c r="AV29" s="61">
        <v>0</v>
      </c>
      <c r="AW29" s="60" t="s">
        <v>401</v>
      </c>
    </row>
    <row r="30" s="59" customFormat="1" ht="14.4" spans="1:49">
      <c r="A30" s="60" t="s">
        <v>401</v>
      </c>
      <c r="B30" s="60" t="s">
        <v>313</v>
      </c>
      <c r="C30" s="60" t="s">
        <v>402</v>
      </c>
      <c r="D30" s="60" t="s">
        <v>449</v>
      </c>
      <c r="E30" s="60" t="s">
        <v>404</v>
      </c>
      <c r="F30" s="60" t="s">
        <v>405</v>
      </c>
      <c r="G30" s="60" t="s">
        <v>406</v>
      </c>
      <c r="H30" s="61">
        <v>10000</v>
      </c>
      <c r="I30" s="61">
        <v>0</v>
      </c>
      <c r="J30" s="61">
        <v>0</v>
      </c>
      <c r="K30" s="61">
        <v>512</v>
      </c>
      <c r="L30" s="61">
        <v>138</v>
      </c>
      <c r="M30" s="61">
        <v>32</v>
      </c>
      <c r="N30" s="61">
        <v>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2648.28</v>
      </c>
      <c r="Y30" s="61">
        <v>0</v>
      </c>
      <c r="Z30" s="61">
        <v>5000</v>
      </c>
      <c r="AA30" s="61">
        <v>682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0</v>
      </c>
      <c r="AP30" s="62">
        <v>0.03</v>
      </c>
      <c r="AQ30" s="61">
        <v>0</v>
      </c>
      <c r="AR30" s="61">
        <v>0</v>
      </c>
      <c r="AS30" s="61">
        <v>0</v>
      </c>
      <c r="AT30" s="61">
        <v>0</v>
      </c>
      <c r="AU30" s="61">
        <v>0</v>
      </c>
      <c r="AV30" s="61">
        <v>0</v>
      </c>
      <c r="AW30" s="60" t="s">
        <v>401</v>
      </c>
    </row>
    <row r="31" s="59" customFormat="1" ht="14.4" spans="1:49">
      <c r="A31" s="60" t="s">
        <v>401</v>
      </c>
      <c r="B31" s="60" t="s">
        <v>302</v>
      </c>
      <c r="C31" s="60" t="s">
        <v>402</v>
      </c>
      <c r="D31" s="60" t="s">
        <v>450</v>
      </c>
      <c r="E31" s="60" t="s">
        <v>404</v>
      </c>
      <c r="F31" s="60" t="s">
        <v>405</v>
      </c>
      <c r="G31" s="60" t="s">
        <v>406</v>
      </c>
      <c r="H31" s="61">
        <v>10000</v>
      </c>
      <c r="I31" s="61">
        <v>0</v>
      </c>
      <c r="J31" s="61">
        <v>0</v>
      </c>
      <c r="K31" s="61">
        <v>450</v>
      </c>
      <c r="L31" s="61">
        <v>122.5</v>
      </c>
      <c r="M31" s="61">
        <v>28.13</v>
      </c>
      <c r="N31" s="61">
        <v>488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61">
        <v>27500</v>
      </c>
      <c r="Y31" s="61">
        <v>0</v>
      </c>
      <c r="Z31" s="61">
        <v>25000</v>
      </c>
      <c r="AA31" s="61">
        <v>5443.15</v>
      </c>
      <c r="AB31" s="61">
        <v>0</v>
      </c>
      <c r="AC31" s="61">
        <v>0</v>
      </c>
      <c r="AD31" s="61">
        <v>0</v>
      </c>
      <c r="AE31" s="61">
        <v>0</v>
      </c>
      <c r="AF31" s="61">
        <v>0</v>
      </c>
      <c r="AG31" s="61">
        <v>0</v>
      </c>
      <c r="AH31" s="61">
        <v>0</v>
      </c>
      <c r="AI31" s="61">
        <v>0</v>
      </c>
      <c r="AJ31" s="61">
        <v>0</v>
      </c>
      <c r="AK31" s="61">
        <v>0</v>
      </c>
      <c r="AL31" s="61">
        <v>0</v>
      </c>
      <c r="AM31" s="61">
        <v>0</v>
      </c>
      <c r="AN31" s="61">
        <v>0</v>
      </c>
      <c r="AO31" s="61">
        <v>0</v>
      </c>
      <c r="AP31" s="62">
        <v>0.03</v>
      </c>
      <c r="AQ31" s="61">
        <v>0</v>
      </c>
      <c r="AR31" s="61">
        <v>0</v>
      </c>
      <c r="AS31" s="61">
        <v>0</v>
      </c>
      <c r="AT31" s="61">
        <v>0</v>
      </c>
      <c r="AU31" s="61">
        <v>0</v>
      </c>
      <c r="AV31" s="61">
        <v>0</v>
      </c>
      <c r="AW31" s="60" t="s">
        <v>401</v>
      </c>
    </row>
    <row r="32" s="59" customFormat="1" ht="14.4" spans="1:49">
      <c r="A32" s="60" t="s">
        <v>401</v>
      </c>
      <c r="B32" s="60" t="s">
        <v>311</v>
      </c>
      <c r="C32" s="60" t="s">
        <v>402</v>
      </c>
      <c r="D32" s="60" t="s">
        <v>451</v>
      </c>
      <c r="E32" s="60" t="s">
        <v>404</v>
      </c>
      <c r="F32" s="60" t="s">
        <v>405</v>
      </c>
      <c r="G32" s="60" t="s">
        <v>406</v>
      </c>
      <c r="H32" s="61">
        <v>10000</v>
      </c>
      <c r="I32" s="61">
        <v>0</v>
      </c>
      <c r="J32" s="61">
        <v>0</v>
      </c>
      <c r="K32" s="61">
        <v>1280</v>
      </c>
      <c r="L32" s="61">
        <v>330</v>
      </c>
      <c r="M32" s="61">
        <v>80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61">
        <v>30712.64</v>
      </c>
      <c r="Y32" s="61">
        <v>0</v>
      </c>
      <c r="Z32" s="61">
        <v>10000</v>
      </c>
      <c r="AA32" s="61">
        <v>5070</v>
      </c>
      <c r="AB32" s="61">
        <v>0</v>
      </c>
      <c r="AC32" s="61">
        <v>0</v>
      </c>
      <c r="AD32" s="61">
        <v>0</v>
      </c>
      <c r="AE32" s="61">
        <v>0</v>
      </c>
      <c r="AF32" s="61">
        <v>0</v>
      </c>
      <c r="AG32" s="61">
        <v>0</v>
      </c>
      <c r="AH32" s="61">
        <v>0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15642.64</v>
      </c>
      <c r="AP32" s="62">
        <v>0.03</v>
      </c>
      <c r="AQ32" s="61">
        <v>0</v>
      </c>
      <c r="AR32" s="61">
        <v>469.28</v>
      </c>
      <c r="AS32" s="61">
        <v>0</v>
      </c>
      <c r="AT32" s="61">
        <v>469.28</v>
      </c>
      <c r="AU32" s="61">
        <v>189.98</v>
      </c>
      <c r="AV32" s="61">
        <v>279.3</v>
      </c>
      <c r="AW32" s="60" t="s">
        <v>401</v>
      </c>
    </row>
    <row r="33" s="59" customFormat="1" ht="14.4" spans="1:49">
      <c r="A33" s="60" t="s">
        <v>401</v>
      </c>
      <c r="B33" s="60" t="s">
        <v>452</v>
      </c>
      <c r="C33" s="60" t="s">
        <v>402</v>
      </c>
      <c r="D33" s="60" t="s">
        <v>453</v>
      </c>
      <c r="E33" s="60" t="s">
        <v>404</v>
      </c>
      <c r="F33" s="60" t="s">
        <v>405</v>
      </c>
      <c r="G33" s="60" t="s">
        <v>406</v>
      </c>
      <c r="H33" s="61">
        <v>10000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61">
        <v>85000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85000</v>
      </c>
      <c r="AP33" s="62">
        <v>0.1</v>
      </c>
      <c r="AQ33" s="61">
        <v>2520</v>
      </c>
      <c r="AR33" s="61">
        <v>5980</v>
      </c>
      <c r="AS33" s="61">
        <v>0</v>
      </c>
      <c r="AT33" s="61">
        <v>5980</v>
      </c>
      <c r="AU33" s="61">
        <v>4280</v>
      </c>
      <c r="AV33" s="61">
        <v>1700</v>
      </c>
      <c r="AW33" s="60" t="s">
        <v>401</v>
      </c>
    </row>
    <row r="34" s="59" customFormat="1" ht="14.4" spans="1:49">
      <c r="A34" s="60" t="s">
        <v>401</v>
      </c>
      <c r="B34" s="60" t="s">
        <v>454</v>
      </c>
      <c r="C34" s="60" t="s">
        <v>402</v>
      </c>
      <c r="D34" s="60" t="s">
        <v>455</v>
      </c>
      <c r="E34" s="60" t="s">
        <v>404</v>
      </c>
      <c r="F34" s="60" t="s">
        <v>405</v>
      </c>
      <c r="G34" s="60" t="s">
        <v>406</v>
      </c>
      <c r="H34" s="61">
        <v>10000</v>
      </c>
      <c r="I34" s="61">
        <v>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0</v>
      </c>
      <c r="V34" s="61">
        <v>0</v>
      </c>
      <c r="W34" s="61">
        <v>0</v>
      </c>
      <c r="X34" s="61">
        <v>9720</v>
      </c>
      <c r="Y34" s="61">
        <v>0</v>
      </c>
      <c r="Z34" s="61">
        <v>25000</v>
      </c>
      <c r="AA34" s="61">
        <v>0</v>
      </c>
      <c r="AB34" s="61">
        <v>0</v>
      </c>
      <c r="AC34" s="61">
        <v>0</v>
      </c>
      <c r="AD34" s="61">
        <v>0</v>
      </c>
      <c r="AE34" s="61">
        <v>0</v>
      </c>
      <c r="AF34" s="61">
        <v>0</v>
      </c>
      <c r="AG34" s="61">
        <v>0</v>
      </c>
      <c r="AH34" s="61">
        <v>0</v>
      </c>
      <c r="AI34" s="61">
        <v>0</v>
      </c>
      <c r="AJ34" s="61">
        <v>0</v>
      </c>
      <c r="AK34" s="61">
        <v>0</v>
      </c>
      <c r="AL34" s="61">
        <v>0</v>
      </c>
      <c r="AM34" s="61">
        <v>0</v>
      </c>
      <c r="AN34" s="61">
        <v>0</v>
      </c>
      <c r="AO34" s="61">
        <v>0</v>
      </c>
      <c r="AP34" s="62">
        <v>0.03</v>
      </c>
      <c r="AQ34" s="61">
        <v>0</v>
      </c>
      <c r="AR34" s="61">
        <v>0</v>
      </c>
      <c r="AS34" s="61">
        <v>0</v>
      </c>
      <c r="AT34" s="61">
        <v>0</v>
      </c>
      <c r="AU34" s="61">
        <v>0</v>
      </c>
      <c r="AV34" s="61">
        <v>0</v>
      </c>
      <c r="AW34" s="60" t="s">
        <v>401</v>
      </c>
    </row>
    <row r="35" s="59" customFormat="1" ht="14.4" spans="1:49">
      <c r="A35" s="60" t="s">
        <v>401</v>
      </c>
      <c r="B35" s="60" t="s">
        <v>456</v>
      </c>
      <c r="C35" s="60" t="s">
        <v>402</v>
      </c>
      <c r="D35" s="60" t="s">
        <v>457</v>
      </c>
      <c r="E35" s="60" t="s">
        <v>404</v>
      </c>
      <c r="F35" s="60" t="s">
        <v>405</v>
      </c>
      <c r="G35" s="60" t="s">
        <v>406</v>
      </c>
      <c r="H35" s="61">
        <v>10000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61">
        <v>14000</v>
      </c>
      <c r="Y35" s="61">
        <v>0</v>
      </c>
      <c r="Z35" s="61">
        <v>25000</v>
      </c>
      <c r="AA35" s="61">
        <v>0</v>
      </c>
      <c r="AB35" s="61">
        <v>0</v>
      </c>
      <c r="AC35" s="61">
        <v>0</v>
      </c>
      <c r="AD35" s="61">
        <v>0</v>
      </c>
      <c r="AE35" s="61">
        <v>0</v>
      </c>
      <c r="AF35" s="61">
        <v>0</v>
      </c>
      <c r="AG35" s="61">
        <v>0</v>
      </c>
      <c r="AH35" s="61">
        <v>0</v>
      </c>
      <c r="AI35" s="61">
        <v>0</v>
      </c>
      <c r="AJ35" s="61">
        <v>0</v>
      </c>
      <c r="AK35" s="61">
        <v>0</v>
      </c>
      <c r="AL35" s="61">
        <v>0</v>
      </c>
      <c r="AM35" s="61">
        <v>0</v>
      </c>
      <c r="AN35" s="61">
        <v>0</v>
      </c>
      <c r="AO35" s="61">
        <v>0</v>
      </c>
      <c r="AP35" s="62">
        <v>0.03</v>
      </c>
      <c r="AQ35" s="61">
        <v>0</v>
      </c>
      <c r="AR35" s="61">
        <v>0</v>
      </c>
      <c r="AS35" s="61">
        <v>0</v>
      </c>
      <c r="AT35" s="61">
        <v>0</v>
      </c>
      <c r="AU35" s="61">
        <v>0</v>
      </c>
      <c r="AV35" s="61">
        <v>0</v>
      </c>
      <c r="AW35" s="60" t="s">
        <v>401</v>
      </c>
    </row>
    <row r="36" s="59" customFormat="1" ht="14.4" spans="1:49">
      <c r="A36" s="60" t="s">
        <v>401</v>
      </c>
      <c r="B36" s="60" t="s">
        <v>323</v>
      </c>
      <c r="C36" s="60" t="s">
        <v>402</v>
      </c>
      <c r="D36" s="60" t="s">
        <v>458</v>
      </c>
      <c r="E36" s="60" t="s">
        <v>404</v>
      </c>
      <c r="F36" s="60" t="s">
        <v>405</v>
      </c>
      <c r="G36" s="60" t="s">
        <v>406</v>
      </c>
      <c r="H36" s="61">
        <v>10000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61">
        <v>4413.8</v>
      </c>
      <c r="Y36" s="61">
        <v>0</v>
      </c>
      <c r="Z36" s="61">
        <v>10000</v>
      </c>
      <c r="AA36" s="61">
        <v>1505.96</v>
      </c>
      <c r="AB36" s="61">
        <v>0</v>
      </c>
      <c r="AC36" s="61">
        <v>0</v>
      </c>
      <c r="AD36" s="61">
        <v>0</v>
      </c>
      <c r="AE36" s="61">
        <v>0</v>
      </c>
      <c r="AF36" s="61">
        <v>0</v>
      </c>
      <c r="AG36" s="61">
        <v>0</v>
      </c>
      <c r="AH36" s="61">
        <v>0</v>
      </c>
      <c r="AI36" s="61">
        <v>0</v>
      </c>
      <c r="AJ36" s="61">
        <v>0</v>
      </c>
      <c r="AK36" s="61">
        <v>0</v>
      </c>
      <c r="AL36" s="61">
        <v>0</v>
      </c>
      <c r="AM36" s="61">
        <v>0</v>
      </c>
      <c r="AN36" s="61">
        <v>0</v>
      </c>
      <c r="AO36" s="61">
        <v>0</v>
      </c>
      <c r="AP36" s="62">
        <v>0.03</v>
      </c>
      <c r="AQ36" s="61">
        <v>0</v>
      </c>
      <c r="AR36" s="61">
        <v>0</v>
      </c>
      <c r="AS36" s="61">
        <v>0</v>
      </c>
      <c r="AT36" s="61">
        <v>0</v>
      </c>
      <c r="AU36" s="61">
        <v>0</v>
      </c>
      <c r="AV36" s="61">
        <v>0</v>
      </c>
      <c r="AW36" s="60" t="s">
        <v>401</v>
      </c>
    </row>
    <row r="37" s="59" customFormat="1" ht="14.4" spans="1:49">
      <c r="A37" s="60" t="s">
        <v>401</v>
      </c>
      <c r="B37" s="60" t="s">
        <v>459</v>
      </c>
      <c r="C37" s="60" t="s">
        <v>402</v>
      </c>
      <c r="D37" s="60" t="s">
        <v>460</v>
      </c>
      <c r="E37" s="60" t="s">
        <v>404</v>
      </c>
      <c r="F37" s="60" t="s">
        <v>405</v>
      </c>
      <c r="G37" s="60" t="s">
        <v>406</v>
      </c>
      <c r="H37" s="61">
        <v>10000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15000</v>
      </c>
      <c r="Y37" s="61">
        <v>0</v>
      </c>
      <c r="Z37" s="61">
        <v>25000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0</v>
      </c>
      <c r="AL37" s="61">
        <v>0</v>
      </c>
      <c r="AM37" s="61">
        <v>0</v>
      </c>
      <c r="AN37" s="61">
        <v>0</v>
      </c>
      <c r="AO37" s="61">
        <v>0</v>
      </c>
      <c r="AP37" s="62">
        <v>0.03</v>
      </c>
      <c r="AQ37" s="61">
        <v>0</v>
      </c>
      <c r="AR37" s="61">
        <v>0</v>
      </c>
      <c r="AS37" s="61">
        <v>0</v>
      </c>
      <c r="AT37" s="61">
        <v>0</v>
      </c>
      <c r="AU37" s="61">
        <v>0</v>
      </c>
      <c r="AV37" s="61">
        <v>0</v>
      </c>
      <c r="AW37" s="60" t="s">
        <v>401</v>
      </c>
    </row>
    <row r="38" s="59" customFormat="1" ht="14.4" spans="1:49">
      <c r="A38" s="60" t="s">
        <v>401</v>
      </c>
      <c r="B38" s="60" t="s">
        <v>308</v>
      </c>
      <c r="C38" s="60" t="s">
        <v>402</v>
      </c>
      <c r="D38" s="60" t="s">
        <v>461</v>
      </c>
      <c r="E38" s="60" t="s">
        <v>404</v>
      </c>
      <c r="F38" s="60" t="s">
        <v>405</v>
      </c>
      <c r="G38" s="60" t="s">
        <v>406</v>
      </c>
      <c r="H38" s="61">
        <v>10000</v>
      </c>
      <c r="I38" s="61">
        <v>0</v>
      </c>
      <c r="J38" s="61">
        <v>0</v>
      </c>
      <c r="K38" s="61">
        <v>750.16</v>
      </c>
      <c r="L38" s="61">
        <v>197.54</v>
      </c>
      <c r="M38" s="61">
        <v>46.89</v>
      </c>
      <c r="N38" s="61">
        <v>880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55000</v>
      </c>
      <c r="Y38" s="61">
        <v>0</v>
      </c>
      <c r="Z38" s="61">
        <v>25000</v>
      </c>
      <c r="AA38" s="61">
        <v>9372.95</v>
      </c>
      <c r="AB38" s="61">
        <v>0</v>
      </c>
      <c r="AC38" s="61">
        <v>0</v>
      </c>
      <c r="AD38" s="61">
        <v>0</v>
      </c>
      <c r="AE38" s="61">
        <v>7500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13127.05</v>
      </c>
      <c r="AP38" s="62">
        <v>0.03</v>
      </c>
      <c r="AQ38" s="61">
        <v>0</v>
      </c>
      <c r="AR38" s="61">
        <v>393.81</v>
      </c>
      <c r="AS38" s="61">
        <v>0</v>
      </c>
      <c r="AT38" s="61">
        <v>393.81</v>
      </c>
      <c r="AU38" s="61">
        <v>315.05</v>
      </c>
      <c r="AV38" s="61">
        <v>78.76</v>
      </c>
      <c r="AW38" s="60" t="s">
        <v>401</v>
      </c>
    </row>
    <row r="39" s="59" customFormat="1" customHeight="1" spans="1:49">
      <c r="A39" s="60"/>
      <c r="B39" s="60"/>
      <c r="C39" s="60"/>
      <c r="D39" s="60"/>
      <c r="H39" s="215">
        <f t="shared" ref="H39:AV39" si="0">SUM(H2:H38)</f>
        <v>370000</v>
      </c>
      <c r="I39" s="61">
        <f t="shared" si="0"/>
        <v>0</v>
      </c>
      <c r="J39" s="61">
        <f t="shared" si="0"/>
        <v>0</v>
      </c>
      <c r="K39" s="215">
        <f t="shared" si="0"/>
        <v>15101.76</v>
      </c>
      <c r="L39" s="215">
        <f t="shared" si="0"/>
        <v>3955.44</v>
      </c>
      <c r="M39" s="215">
        <f t="shared" si="0"/>
        <v>943.9</v>
      </c>
      <c r="N39" s="215">
        <f t="shared" si="0"/>
        <v>15760</v>
      </c>
      <c r="O39" s="61">
        <f t="shared" si="0"/>
        <v>0</v>
      </c>
      <c r="P39" s="61">
        <f t="shared" si="0"/>
        <v>0</v>
      </c>
      <c r="Q39" s="61">
        <f t="shared" si="0"/>
        <v>0</v>
      </c>
      <c r="R39" s="61">
        <f t="shared" si="0"/>
        <v>0</v>
      </c>
      <c r="S39" s="61">
        <f t="shared" si="0"/>
        <v>0</v>
      </c>
      <c r="T39" s="61">
        <f t="shared" si="0"/>
        <v>0</v>
      </c>
      <c r="U39" s="61">
        <f t="shared" si="0"/>
        <v>0</v>
      </c>
      <c r="V39" s="61">
        <f t="shared" si="0"/>
        <v>0</v>
      </c>
      <c r="W39" s="61">
        <f t="shared" si="0"/>
        <v>0</v>
      </c>
      <c r="X39" s="215">
        <f t="shared" si="0"/>
        <v>1321842.28</v>
      </c>
      <c r="Y39" s="61">
        <f t="shared" si="0"/>
        <v>0</v>
      </c>
      <c r="Z39" s="215">
        <f t="shared" si="0"/>
        <v>890000</v>
      </c>
      <c r="AA39" s="61">
        <f t="shared" si="0"/>
        <v>168915.46</v>
      </c>
      <c r="AB39" s="215">
        <f t="shared" si="0"/>
        <v>50000</v>
      </c>
      <c r="AC39" s="215">
        <f t="shared" si="0"/>
        <v>0</v>
      </c>
      <c r="AD39" s="215">
        <f t="shared" si="0"/>
        <v>10000</v>
      </c>
      <c r="AE39" s="215">
        <f t="shared" si="0"/>
        <v>15000</v>
      </c>
      <c r="AF39" s="215">
        <f t="shared" si="0"/>
        <v>52500</v>
      </c>
      <c r="AG39" s="215">
        <f t="shared" si="0"/>
        <v>0</v>
      </c>
      <c r="AH39" s="61">
        <f t="shared" si="0"/>
        <v>0</v>
      </c>
      <c r="AI39" s="61">
        <f t="shared" si="0"/>
        <v>0</v>
      </c>
      <c r="AJ39" s="61">
        <f t="shared" si="0"/>
        <v>0</v>
      </c>
      <c r="AK39" s="61">
        <f t="shared" si="0"/>
        <v>0</v>
      </c>
      <c r="AL39" s="61">
        <f t="shared" si="0"/>
        <v>0</v>
      </c>
      <c r="AM39" s="61">
        <f t="shared" si="0"/>
        <v>0</v>
      </c>
      <c r="AN39" s="61">
        <f t="shared" si="0"/>
        <v>0</v>
      </c>
      <c r="AO39" s="215">
        <f t="shared" si="0"/>
        <v>439534.35</v>
      </c>
      <c r="AP39" s="61">
        <f t="shared" si="0"/>
        <v>1.39</v>
      </c>
      <c r="AQ39" s="61">
        <f t="shared" si="0"/>
        <v>10080</v>
      </c>
      <c r="AR39" s="215">
        <f t="shared" si="0"/>
        <v>22547.42</v>
      </c>
      <c r="AS39" s="61">
        <f t="shared" si="0"/>
        <v>0</v>
      </c>
      <c r="AT39" s="215">
        <f t="shared" si="0"/>
        <v>22547.42</v>
      </c>
      <c r="AU39" s="215">
        <f t="shared" si="0"/>
        <v>16418.77</v>
      </c>
      <c r="AV39" s="215">
        <f t="shared" si="0"/>
        <v>6278.65</v>
      </c>
      <c r="AW39" s="60"/>
    </row>
    <row r="40" s="59" customFormat="1" customHeight="1" spans="1:49">
      <c r="A40" s="60"/>
      <c r="B40" s="60"/>
      <c r="C40" s="60"/>
      <c r="D40" s="60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2"/>
      <c r="AQ40" s="61"/>
      <c r="AR40" s="61"/>
      <c r="AS40" s="61"/>
      <c r="AT40" s="61"/>
      <c r="AU40" s="61"/>
      <c r="AV40" s="61"/>
      <c r="AW40" s="60"/>
    </row>
    <row r="41" s="59" customFormat="1" customHeight="1" spans="1:49">
      <c r="A41" s="60"/>
      <c r="B41" s="60"/>
      <c r="C41" s="60"/>
      <c r="D41" s="60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2"/>
      <c r="AQ41" s="61"/>
      <c r="AR41" s="61"/>
      <c r="AS41" s="61"/>
      <c r="AT41" s="61"/>
      <c r="AU41" s="61"/>
      <c r="AV41" s="61"/>
      <c r="AW41" s="60"/>
    </row>
    <row r="42" s="59" customFormat="1" customHeight="1" spans="1:49">
      <c r="A42" s="60"/>
      <c r="B42" s="60"/>
      <c r="C42" s="60"/>
      <c r="D42" s="60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2"/>
      <c r="AQ42" s="61"/>
      <c r="AR42" s="61"/>
      <c r="AS42" s="61"/>
      <c r="AT42" s="61"/>
      <c r="AU42" s="61"/>
      <c r="AV42" s="61"/>
      <c r="AW42" s="60"/>
    </row>
    <row r="43" s="59" customFormat="1" customHeight="1" spans="1:49">
      <c r="A43" s="60"/>
      <c r="B43" s="60"/>
      <c r="C43" s="60"/>
      <c r="D43" s="60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2"/>
      <c r="AQ43" s="61"/>
      <c r="AR43" s="61"/>
      <c r="AS43" s="61"/>
      <c r="AT43" s="61"/>
      <c r="AU43" s="61"/>
      <c r="AV43" s="61"/>
      <c r="AW43" s="60"/>
    </row>
    <row r="44" s="59" customFormat="1" customHeight="1" spans="1:49">
      <c r="A44" s="60"/>
      <c r="B44" s="60"/>
      <c r="C44" s="60"/>
      <c r="D44" s="60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2"/>
      <c r="AQ44" s="61"/>
      <c r="AR44" s="61"/>
      <c r="AS44" s="61"/>
      <c r="AT44" s="61"/>
      <c r="AU44" s="61"/>
      <c r="AV44" s="61"/>
      <c r="AW44" s="60"/>
    </row>
    <row r="45" s="59" customFormat="1" customHeight="1" spans="1:49">
      <c r="A45" s="60"/>
      <c r="B45" s="60"/>
      <c r="C45" s="60"/>
      <c r="D45" s="60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2"/>
      <c r="AQ45" s="61"/>
      <c r="AR45" s="61"/>
      <c r="AS45" s="61"/>
      <c r="AT45" s="61"/>
      <c r="AU45" s="61"/>
      <c r="AV45" s="61"/>
      <c r="AW45" s="60"/>
    </row>
    <row r="46" s="59" customFormat="1" customHeight="1" spans="1:49">
      <c r="A46" s="60"/>
      <c r="B46" s="60"/>
      <c r="C46" s="60"/>
      <c r="D46" s="60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2"/>
      <c r="AQ46" s="61"/>
      <c r="AR46" s="61"/>
      <c r="AS46" s="61"/>
      <c r="AT46" s="61"/>
      <c r="AU46" s="61"/>
      <c r="AV46" s="61"/>
      <c r="AW46" s="60"/>
    </row>
    <row r="47" s="59" customFormat="1" customHeight="1" spans="1:49">
      <c r="A47" s="60"/>
      <c r="B47" s="60"/>
      <c r="C47" s="60"/>
      <c r="D47" s="60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2"/>
      <c r="AQ47" s="61"/>
      <c r="AR47" s="61"/>
      <c r="AS47" s="61"/>
      <c r="AT47" s="61"/>
      <c r="AU47" s="61"/>
      <c r="AV47" s="61"/>
      <c r="AW47" s="60"/>
    </row>
    <row r="48" s="59" customFormat="1" customHeight="1" spans="1:49">
      <c r="A48" s="60"/>
      <c r="B48" s="60"/>
      <c r="C48" s="60"/>
      <c r="D48" s="60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2"/>
      <c r="AQ48" s="61"/>
      <c r="AR48" s="61"/>
      <c r="AS48" s="61"/>
      <c r="AT48" s="61"/>
      <c r="AU48" s="61"/>
      <c r="AV48" s="61"/>
      <c r="AW48" s="60"/>
    </row>
    <row r="49" s="59" customFormat="1" customHeight="1" spans="1:49">
      <c r="A49" s="60"/>
      <c r="B49" s="60"/>
      <c r="C49" s="60"/>
      <c r="D49" s="60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2"/>
      <c r="AQ49" s="61"/>
      <c r="AR49" s="61"/>
      <c r="AS49" s="61"/>
      <c r="AT49" s="61"/>
      <c r="AU49" s="61"/>
      <c r="AV49" s="61"/>
      <c r="AW49" s="60"/>
    </row>
    <row r="50" s="59" customFormat="1" customHeight="1" spans="1:49">
      <c r="A50" s="60"/>
      <c r="B50" s="60"/>
      <c r="C50" s="60"/>
      <c r="D50" s="60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2"/>
      <c r="AQ50" s="61"/>
      <c r="AR50" s="61"/>
      <c r="AS50" s="61"/>
      <c r="AT50" s="61"/>
      <c r="AU50" s="61"/>
      <c r="AV50" s="61"/>
      <c r="AW50" s="60"/>
    </row>
    <row r="51" s="59" customFormat="1" customHeight="1" spans="1:49">
      <c r="A51" s="60"/>
      <c r="B51" s="60"/>
      <c r="C51" s="60"/>
      <c r="D51" s="60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2"/>
      <c r="AQ51" s="61"/>
      <c r="AR51" s="61"/>
      <c r="AS51" s="61"/>
      <c r="AT51" s="61"/>
      <c r="AU51" s="61"/>
      <c r="AV51" s="61"/>
      <c r="AW51" s="60"/>
    </row>
    <row r="52" s="59" customFormat="1" customHeight="1" spans="1:49">
      <c r="A52" s="60"/>
      <c r="B52" s="60"/>
      <c r="C52" s="60"/>
      <c r="D52" s="60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2"/>
      <c r="AQ52" s="61"/>
      <c r="AR52" s="61"/>
      <c r="AS52" s="61"/>
      <c r="AT52" s="61"/>
      <c r="AU52" s="61"/>
      <c r="AV52" s="61"/>
      <c r="AW52" s="60"/>
    </row>
    <row r="53" s="59" customFormat="1" customHeight="1" spans="1:49">
      <c r="A53" s="60"/>
      <c r="B53" s="60"/>
      <c r="C53" s="60"/>
      <c r="D53" s="60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2"/>
      <c r="AQ53" s="61"/>
      <c r="AR53" s="61"/>
      <c r="AS53" s="61"/>
      <c r="AT53" s="61"/>
      <c r="AU53" s="61"/>
      <c r="AV53" s="61"/>
      <c r="AW53" s="60"/>
    </row>
    <row r="54" s="59" customFormat="1" customHeight="1" spans="1:49">
      <c r="A54" s="60"/>
      <c r="B54" s="60"/>
      <c r="C54" s="60"/>
      <c r="D54" s="60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2"/>
      <c r="AQ54" s="61"/>
      <c r="AR54" s="61"/>
      <c r="AS54" s="61"/>
      <c r="AT54" s="61"/>
      <c r="AU54" s="61"/>
      <c r="AV54" s="61"/>
      <c r="AW54" s="60"/>
    </row>
  </sheetData>
  <pageMargins left="0.7" right="0.7" top="0.75" bottom="0.75" header="0.3" footer="0.3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5"/>
  <sheetViews>
    <sheetView view="pageBreakPreview" zoomScale="70" zoomScaleNormal="70" workbookViewId="0">
      <pane xSplit="3" ySplit="2" topLeftCell="D77" activePane="bottomRight" state="frozen"/>
      <selection/>
      <selection pane="topRight"/>
      <selection pane="bottomLeft"/>
      <selection pane="bottomRight" activeCell="AE146" sqref="AE146"/>
    </sheetView>
  </sheetViews>
  <sheetFormatPr defaultColWidth="8.33333333333333" defaultRowHeight="12"/>
  <cols>
    <col min="1" max="1" width="5.22222222222222" style="194" customWidth="1"/>
    <col min="2" max="2" width="7.66666666666667" style="194" customWidth="1"/>
    <col min="3" max="3" width="11" style="196" customWidth="1"/>
    <col min="4" max="4" width="12.1111111111111" style="197" customWidth="1"/>
    <col min="5" max="5" width="7.44444444444444" style="197" customWidth="1"/>
    <col min="6" max="6" width="12.2222222222222" style="197" customWidth="1"/>
    <col min="7" max="7" width="10.4444444444444" style="197" customWidth="1"/>
    <col min="8" max="8" width="10" style="197" customWidth="1"/>
    <col min="9" max="9" width="10.7777777777778" style="197" customWidth="1"/>
    <col min="10" max="10" width="10.1574074074074" style="197" customWidth="1"/>
    <col min="11" max="11" width="10.8888888888889" style="197" customWidth="1"/>
    <col min="12" max="12" width="11.3333333333333" style="197" customWidth="1"/>
    <col min="13" max="13" width="11" style="197" customWidth="1"/>
    <col min="14" max="14" width="13" style="197" customWidth="1"/>
    <col min="15" max="15" width="10.6666666666667" style="197" customWidth="1"/>
    <col min="16" max="16" width="10.8333333333333" style="197" customWidth="1"/>
    <col min="17" max="17" width="10.3333333333333" style="197" customWidth="1"/>
    <col min="18" max="18" width="10.6666666666667" style="197" customWidth="1"/>
    <col min="19" max="19" width="10.5555555555556" style="197" customWidth="1"/>
    <col min="20" max="21" width="11" style="197" customWidth="1"/>
    <col min="22" max="22" width="11.6666666666667" style="197" customWidth="1"/>
    <col min="23" max="23" width="12.1111111111111" style="197" customWidth="1"/>
    <col min="24" max="24" width="13" style="197" customWidth="1"/>
    <col min="25" max="25" width="12.3333333333333" style="197" customWidth="1"/>
    <col min="26" max="26" width="13" style="263" customWidth="1"/>
    <col min="27" max="27" width="11.6666666666667" style="197" customWidth="1"/>
    <col min="28" max="28" width="12" style="198" customWidth="1"/>
    <col min="29" max="29" width="10.7777777777778" style="197" customWidth="1"/>
    <col min="30" max="30" width="10.787037037037" style="197" customWidth="1"/>
    <col min="31" max="31" width="9.77777777777778" style="197" customWidth="1"/>
    <col min="32" max="32" width="15.8333333333333" style="197" customWidth="1"/>
    <col min="33" max="33" width="13" style="194" customWidth="1"/>
    <col min="34" max="34" width="11.7777777777778" style="194"/>
    <col min="35" max="35" width="8.66666666666667" style="194"/>
    <col min="36" max="16384" width="8.33333333333333" style="194"/>
  </cols>
  <sheetData>
    <row r="1" ht="40.05" customHeight="1" spans="1:35">
      <c r="A1" s="199" t="s">
        <v>226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264"/>
      <c r="AA1" s="199"/>
      <c r="AB1" s="199"/>
      <c r="AC1" s="199"/>
      <c r="AD1" s="199"/>
      <c r="AE1" s="199"/>
      <c r="AF1" s="199"/>
    </row>
    <row r="2" s="193" customFormat="1" ht="70.05" customHeight="1" spans="1:35">
      <c r="A2" s="200" t="s">
        <v>1</v>
      </c>
      <c r="B2" s="201" t="s">
        <v>2</v>
      </c>
      <c r="C2" s="202" t="s">
        <v>4</v>
      </c>
      <c r="D2" s="203" t="s">
        <v>7</v>
      </c>
      <c r="E2" s="203" t="s">
        <v>227</v>
      </c>
      <c r="F2" s="203" t="s">
        <v>228</v>
      </c>
      <c r="G2" s="203" t="s">
        <v>229</v>
      </c>
      <c r="H2" s="203" t="s">
        <v>230</v>
      </c>
      <c r="I2" s="203" t="s">
        <v>231</v>
      </c>
      <c r="J2" s="203" t="s">
        <v>232</v>
      </c>
      <c r="K2" s="203" t="s">
        <v>233</v>
      </c>
      <c r="L2" s="203" t="s">
        <v>234</v>
      </c>
      <c r="M2" s="203" t="s">
        <v>235</v>
      </c>
      <c r="N2" s="203" t="s">
        <v>236</v>
      </c>
      <c r="O2" s="203" t="s">
        <v>237</v>
      </c>
      <c r="P2" s="203" t="s">
        <v>238</v>
      </c>
      <c r="Q2" s="203" t="s">
        <v>239</v>
      </c>
      <c r="R2" s="203" t="s">
        <v>240</v>
      </c>
      <c r="S2" s="203" t="s">
        <v>241</v>
      </c>
      <c r="T2" s="203" t="s">
        <v>242</v>
      </c>
      <c r="U2" s="203" t="s">
        <v>243</v>
      </c>
      <c r="V2" s="203" t="s">
        <v>244</v>
      </c>
      <c r="W2" s="203" t="s">
        <v>245</v>
      </c>
      <c r="X2" s="203" t="s">
        <v>246</v>
      </c>
      <c r="Y2" s="203" t="s">
        <v>247</v>
      </c>
      <c r="Z2" s="203" t="s">
        <v>248</v>
      </c>
      <c r="AA2" s="203" t="s">
        <v>249</v>
      </c>
      <c r="AB2" s="204" t="s">
        <v>250</v>
      </c>
      <c r="AC2" s="203" t="s">
        <v>251</v>
      </c>
      <c r="AD2" s="203" t="s">
        <v>252</v>
      </c>
      <c r="AE2" s="203" t="s">
        <v>253</v>
      </c>
      <c r="AF2" s="203" t="s">
        <v>254</v>
      </c>
      <c r="AG2" s="193" t="s">
        <v>19</v>
      </c>
      <c r="AH2" s="193" t="s">
        <v>20</v>
      </c>
      <c r="AI2" s="193" t="s">
        <v>462</v>
      </c>
    </row>
    <row r="3" ht="30" customHeight="1" spans="1:35">
      <c r="A3" s="205">
        <f t="shared" ref="A3:A66" si="0">ROW(A3)-2</f>
        <v>1</v>
      </c>
      <c r="B3" s="206" t="str" cm="1">
        <f ca="1" t="array" ref="B3:B148">_xlfn.LET(_xlpm.B列,INDIRECT("'"&amp;A1&amp;"'!B3:B189"),_xlpm.C列,INDIRECT("'"&amp;A1&amp;"'!C3:C189"),_xlfn._xlws.FILTER(_xlpm.B列,((_xlpm.C列="南大尚诚")+(_xlpm.C列="南大尚诚（人力）"))*(_xlpm.B列&lt;&gt;"")))</f>
        <v>一</v>
      </c>
      <c r="C3" s="207" cm="1">
        <f ca="1" t="array" ref="C3">_xlfn.XLOOKUP(B3,INDIRECT("'"&amp;$A$1&amp;"'!B:B"),INDIRECT("'"&amp;$A$1&amp;"'!D:D"),"人员不存在",0,1)</f>
        <v>44713</v>
      </c>
      <c r="D3" s="208" cm="1">
        <f ca="1" t="array" ref="D3">_xlfn.XLOOKUP(B3,INDIRECT("'"&amp;$A$1&amp;"'!B:B"),INDIRECT("'"&amp;$A$1&amp;"'!G:G"),"人员不存在",0,1)</f>
        <v>10000</v>
      </c>
      <c r="E3" s="208">
        <f ca="1" t="shared" ref="E3:E66" si="1">IFERROR(F3/D3,0)</f>
        <v>1</v>
      </c>
      <c r="F3" s="208" cm="1">
        <f ca="1" t="array" ref="F3">_xlfn.XLOOKUP(B3,INDIRECT("'"&amp;$A$1&amp;"'!B:B"),INDIRECT("'"&amp;$A$1&amp;"'!Q:Q"),"人员不存在",0,1)</f>
        <v>10000</v>
      </c>
      <c r="G3" s="209">
        <f ca="1" t="shared" ref="G3:G66" si="2">SUMIF(INDIRECT("'"&amp;$G$155&amp;"'!C5:C154"),B3,INDIRECT("'"&amp;$G$155&amp;"'!K5:K154"))</f>
        <v>0</v>
      </c>
      <c r="H3" s="208">
        <f ca="1" t="shared" ref="H3:H66" si="3">SUMIF(INDIRECT("'"&amp;$G$155&amp;"'!C5:C154"),B3,INDIRECT("'"&amp;$G$155&amp;"'!L5:L154"))</f>
        <v>0</v>
      </c>
      <c r="I3" s="208">
        <f ca="1" t="shared" ref="I3:I66" si="4">SUMIF(INDIRECT("'"&amp;$G$155&amp;"'!C5:C154"),B3,INDIRECT("'"&amp;$G$155&amp;"'!M5:M154"))</f>
        <v>0</v>
      </c>
      <c r="J3" s="208">
        <f ca="1" t="shared" ref="J3:J66" si="5">SUMIF(INDIRECT("'"&amp;$G$155&amp;"'!C5:C154"),B3,INDIRECT("'"&amp;$G$155&amp;"'!N5:N154"))</f>
        <v>0</v>
      </c>
      <c r="K3" s="208">
        <f ca="1" t="shared" ref="K3:K66" si="6">SUM(G3:J3)</f>
        <v>0</v>
      </c>
      <c r="L3" s="208" cm="1">
        <f ca="1" t="array" ref="L3">IFERROR(_xlfn.XLOOKUP(B3,INDIRECT("'"&amp;$I$155&amp;"'!B:B"),INDIRECT("'"&amp;$I$155&amp;"'!E:E"),0),0)</f>
        <v>0</v>
      </c>
      <c r="M3" s="208">
        <f ca="1" t="shared" ref="M3:M66" si="7">ROUND(SUM(K3:L3),2)</f>
        <v>0</v>
      </c>
      <c r="N3" s="208" cm="1">
        <f ca="1" t="array" ref="N3">IFERROR(_xlfn.XLOOKUP(B3,INDIRECT("'"&amp;$M$155&amp;"'!B:B"),INDIRECT("'"&amp;$M$155&amp;"'!AC:AC"),0),0)</f>
        <v>0</v>
      </c>
      <c r="O3" s="208" cm="1">
        <f ca="1" t="array" ref="O3">IFERROR(_xlfn.XLOOKUP(B3,INDIRECT("'"&amp;$M$155&amp;"'!B:B"),INDIRECT("'"&amp;$M$155&amp;"'!AG:AG"),0),0)</f>
        <v>0</v>
      </c>
      <c r="P3" s="208" cm="1">
        <f ca="1" t="array" ref="P3">IFERROR(_xlfn.XLOOKUP(B3,INDIRECT("'"&amp;$M$155&amp;"'!B:B"),INDIRECT("'"&amp;$M$155&amp;"'!AB:AB"),0),0)</f>
        <v>0</v>
      </c>
      <c r="Q3" s="208" cm="1">
        <f ca="1" t="array" ref="Q3">IFERROR(_xlfn.XLOOKUP(B3,INDIRECT("'"&amp;$M$155&amp;"'!B:B"),INDIRECT("'"&amp;$M$155&amp;"'!AD:AD"),0),0)</f>
        <v>0</v>
      </c>
      <c r="R3" s="208" cm="1">
        <f ca="1" t="array" ref="R3">IFERROR(_xlfn.XLOOKUP(B3,INDIRECT("'"&amp;$M$155&amp;"'!B:B"),INDIRECT("'"&amp;$M$155&amp;"'!AE:AE"),0),0)</f>
        <v>0</v>
      </c>
      <c r="S3" s="208" cm="1">
        <f ca="1" t="array" ref="S3">IFERROR(_xlfn.XLOOKUP(B3,INDIRECT("'"&amp;$M$155&amp;"'!B:B"),INDIRECT("'"&amp;$M$155&amp;"'!AF:AF"),0),0)</f>
        <v>0</v>
      </c>
      <c r="T3" s="208">
        <f ca="1" t="shared" ref="T3:T66" si="8">SUM(N3:S3)</f>
        <v>0</v>
      </c>
      <c r="U3" s="208">
        <f ca="1" t="shared" ref="U3:U66" si="9">ROUND(SUM(M3:S3),2)</f>
        <v>0</v>
      </c>
      <c r="V3" s="209" cm="1">
        <f ca="1" t="array" ref="V3">IFERROR(_xlfn.XLOOKUP(B3,INDIRECT("'"&amp;$K$155&amp;"'!B:B"),INDIRECT("'"&amp;$K$155&amp;"'!Y:Y"),0),0)</f>
        <v>0</v>
      </c>
      <c r="W3" s="209">
        <f ca="1" t="shared" ref="W3:W66" si="10">U3+V3</f>
        <v>0</v>
      </c>
      <c r="X3" s="209" cm="1">
        <f ca="1" t="array" ref="X3">IFERROR(_xlfn.XLOOKUP(B3,INDIRECT("'"&amp;$K$155&amp;"'!B:B"),INDIRECT("'"&amp;$K$155&amp;"'!Z:Z"),0),0)</f>
        <v>0</v>
      </c>
      <c r="Y3" s="209">
        <f ca="1" t="shared" ref="Y3:Y45" si="11">F3+X3</f>
        <v>10000</v>
      </c>
      <c r="Z3" s="265" cm="1">
        <f ca="1" t="array" ref="Z3">IFERROR(_xlfn.LET(_xlpm.v,_xlfn.XLOOKUP(B3,INDIRECT("'"&amp;$K$155&amp;"'!B:B"),INDIRECT("'"&amp;$K$155&amp;"'!AA:AA"),0),IF(_xlpm.v=60000,60000,_xlpm.v+5000)),0)</f>
        <v>0</v>
      </c>
      <c r="AA3" s="208">
        <f ca="1" t="shared" ref="AA3:AA66" si="12">ROUND(F3-M3,2)</f>
        <v>10000</v>
      </c>
      <c r="AB3" s="210">
        <f ca="1" t="shared" ref="AB3:AB66" si="13">IF(ROUND(Y3-W3-Z3,2)&gt;0,ROUND(Y3-W3-Z3,2),0)</f>
        <v>10000</v>
      </c>
      <c r="AC3" s="211">
        <f ca="1" t="shared" ref="AC3:AC66" si="14">ROUND(IF(AB3&gt;960000,AB3*0.45-181920,IF(AB3&gt;660000,AB3*0.35-85920,IF(AB3&gt;420000,AB3*0.3-52920,IF(AB3&gt;300000,AB3*0.25-31920,IF(AB3&gt;144000,AB3*0.2-16920,IF(AB3&gt;36000,AB3*0.1-2520,IF(AB3&gt;0,AB3*0.03,0))))))),2)</f>
        <v>300</v>
      </c>
      <c r="AD3" s="211" cm="1">
        <f ca="1" t="array" ref="AD3">IFERROR(_xlfn.XLOOKUP(B3,INDIRECT("'"&amp;$K$155&amp;"'!B:B"),INDIRECT("'"&amp;$K$155&amp;"'!AD:AD"),0),0)</f>
        <v>0</v>
      </c>
      <c r="AE3" s="211">
        <f ca="1" t="shared" ref="AE3:AE66" si="15">ROUND(MAX(AC3-AD3,0),2)</f>
        <v>300</v>
      </c>
      <c r="AF3" s="208">
        <f ca="1" t="shared" ref="AF3:AF66" si="16">ROUND(AA3-AE3,2)</f>
        <v>9700</v>
      </c>
      <c r="AG3" s="197"/>
      <c r="AH3" s="266"/>
      <c r="AI3" s="266"/>
    </row>
    <row r="4" ht="30" customHeight="1" spans="1:35">
      <c r="A4" s="205">
        <f t="shared" si="0"/>
        <v>2</v>
      </c>
      <c r="B4" s="206" t="str">
        <v>四</v>
      </c>
      <c r="C4" s="207" cm="1">
        <f ca="1" t="array" ref="C4">_xlfn.XLOOKUP(B4,INDIRECT("'"&amp;$A$1&amp;"'!B:B"),INDIRECT("'"&amp;$A$1&amp;"'!D:D"),"人员不存在",0,1)</f>
        <v>44986</v>
      </c>
      <c r="D4" s="208" cm="1">
        <f ca="1" t="array" ref="D4">_xlfn.XLOOKUP(B4,INDIRECT("'"&amp;$A$1&amp;"'!B:B"),INDIRECT("'"&amp;$A$1&amp;"'!G:G"),"人员不存在",0,1)</f>
        <v>10000</v>
      </c>
      <c r="E4" s="208">
        <f ca="1" t="shared" si="1"/>
        <v>1</v>
      </c>
      <c r="F4" s="208" cm="1">
        <f ca="1" t="array" ref="F4">_xlfn.XLOOKUP(B4,INDIRECT("'"&amp;$A$1&amp;"'!B:B"),INDIRECT("'"&amp;$A$1&amp;"'!Q:Q"),"人员不存在",0,1)</f>
        <v>10000</v>
      </c>
      <c r="G4" s="209">
        <f ca="1" t="shared" si="2"/>
        <v>0</v>
      </c>
      <c r="H4" s="208">
        <f ca="1" t="shared" si="3"/>
        <v>0</v>
      </c>
      <c r="I4" s="208">
        <f ca="1" t="shared" si="4"/>
        <v>0</v>
      </c>
      <c r="J4" s="208">
        <f ca="1" t="shared" si="5"/>
        <v>0</v>
      </c>
      <c r="K4" s="208">
        <f ca="1" t="shared" si="6"/>
        <v>0</v>
      </c>
      <c r="L4" s="208" cm="1">
        <f ca="1" t="array" ref="L4">IFERROR(_xlfn.XLOOKUP(B4,INDIRECT("'"&amp;$I$155&amp;"'!B:B"),INDIRECT("'"&amp;$I$155&amp;"'!E:E"),0),0)</f>
        <v>0</v>
      </c>
      <c r="M4" s="208">
        <f ca="1" t="shared" si="7"/>
        <v>0</v>
      </c>
      <c r="N4" s="208" cm="1">
        <f ca="1" t="array" ref="N4">IFERROR(_xlfn.XLOOKUP(B4,INDIRECT("'"&amp;$M$155&amp;"'!B:B"),INDIRECT("'"&amp;$M$155&amp;"'!AC:AC"),0),0)</f>
        <v>0</v>
      </c>
      <c r="O4" s="208" cm="1">
        <f ca="1" t="array" ref="O4">IFERROR(_xlfn.XLOOKUP(B4,INDIRECT("'"&amp;$M$155&amp;"'!B:B"),INDIRECT("'"&amp;$M$155&amp;"'!AG:AG"),0),0)</f>
        <v>0</v>
      </c>
      <c r="P4" s="208" cm="1">
        <f ca="1" t="array" ref="P4">IFERROR(_xlfn.XLOOKUP(B4,INDIRECT("'"&amp;$M$155&amp;"'!B:B"),INDIRECT("'"&amp;$M$155&amp;"'!AB:AB"),0),0)</f>
        <v>0</v>
      </c>
      <c r="Q4" s="208" cm="1">
        <f ca="1" t="array" ref="Q4">IFERROR(_xlfn.XLOOKUP(B4,INDIRECT("'"&amp;$M$155&amp;"'!B:B"),INDIRECT("'"&amp;$M$155&amp;"'!AD:AD"),0),0)</f>
        <v>0</v>
      </c>
      <c r="R4" s="208" cm="1">
        <f ca="1" t="array" ref="R4">IFERROR(_xlfn.XLOOKUP(B4,INDIRECT("'"&amp;$M$155&amp;"'!B:B"),INDIRECT("'"&amp;$M$155&amp;"'!AE:AE"),0),0)</f>
        <v>0</v>
      </c>
      <c r="S4" s="208" cm="1">
        <f ca="1" t="array" ref="S4">IFERROR(_xlfn.XLOOKUP(B4,INDIRECT("'"&amp;$M$155&amp;"'!B:B"),INDIRECT("'"&amp;$M$155&amp;"'!AF:AF"),0),0)</f>
        <v>0</v>
      </c>
      <c r="T4" s="208">
        <f ca="1" t="shared" si="8"/>
        <v>0</v>
      </c>
      <c r="U4" s="208">
        <f ca="1" t="shared" si="9"/>
        <v>0</v>
      </c>
      <c r="V4" s="209" cm="1">
        <f ca="1" t="array" ref="V4">IFERROR(_xlfn.XLOOKUP(B4,INDIRECT("'"&amp;$K$155&amp;"'!B:B"),INDIRECT("'"&amp;$K$155&amp;"'!Y:Y"),0),0)</f>
        <v>0</v>
      </c>
      <c r="W4" s="209">
        <f ca="1" t="shared" si="10"/>
        <v>0</v>
      </c>
      <c r="X4" s="209" cm="1">
        <f ca="1" t="array" ref="X4">IFERROR(_xlfn.XLOOKUP(B4,INDIRECT("'"&amp;$K$155&amp;"'!B:B"),INDIRECT("'"&amp;$K$155&amp;"'!Z:Z"),0),0)</f>
        <v>0</v>
      </c>
      <c r="Y4" s="209">
        <f ca="1" t="shared" si="11"/>
        <v>10000</v>
      </c>
      <c r="Z4" s="265" cm="1">
        <f ca="1" t="array" ref="Z4">IFERROR(_xlfn.LET(_xlpm.v,_xlfn.XLOOKUP(B4,INDIRECT("'"&amp;$K$155&amp;"'!B:B"),INDIRECT("'"&amp;$K$155&amp;"'!AA:AA"),0),IF(_xlpm.v=60000,60000,_xlpm.v+5000)),0)</f>
        <v>0</v>
      </c>
      <c r="AA4" s="208">
        <f ca="1" t="shared" si="12"/>
        <v>10000</v>
      </c>
      <c r="AB4" s="210">
        <f ca="1" t="shared" si="13"/>
        <v>10000</v>
      </c>
      <c r="AC4" s="211">
        <f ca="1" t="shared" si="14"/>
        <v>300</v>
      </c>
      <c r="AD4" s="211" cm="1">
        <f ca="1" t="array" ref="AD4">IFERROR(_xlfn.XLOOKUP(B4,INDIRECT("'"&amp;$K$155&amp;"'!B:B"),INDIRECT("'"&amp;$K$155&amp;"'!AD:AD"),0),0)</f>
        <v>0</v>
      </c>
      <c r="AE4" s="211">
        <f ca="1" t="shared" si="15"/>
        <v>300</v>
      </c>
      <c r="AF4" s="208">
        <f ca="1" t="shared" si="16"/>
        <v>9700</v>
      </c>
      <c r="AG4" s="197"/>
      <c r="AH4" s="266"/>
      <c r="AI4" s="266"/>
    </row>
    <row r="5" ht="30" customHeight="1" spans="1:35">
      <c r="A5" s="205">
        <f t="shared" si="0"/>
        <v>3</v>
      </c>
      <c r="B5" s="206" t="str">
        <v>五</v>
      </c>
      <c r="C5" s="207" cm="1">
        <f ca="1" t="array" ref="C5">_xlfn.XLOOKUP(B5,INDIRECT("'"&amp;$A$1&amp;"'!B:B"),INDIRECT("'"&amp;$A$1&amp;"'!D:D"),"人员不存在",0,1)</f>
        <v>45231</v>
      </c>
      <c r="D5" s="208" cm="1">
        <f ca="1" t="array" ref="D5">_xlfn.XLOOKUP(B5,INDIRECT("'"&amp;$A$1&amp;"'!B:B"),INDIRECT("'"&amp;$A$1&amp;"'!G:G"),"人员不存在",0,1)</f>
        <v>10000</v>
      </c>
      <c r="E5" s="208">
        <f ca="1" t="shared" si="1"/>
        <v>1</v>
      </c>
      <c r="F5" s="208" cm="1">
        <f ca="1" t="array" ref="F5">_xlfn.XLOOKUP(B5,INDIRECT("'"&amp;$A$1&amp;"'!B:B"),INDIRECT("'"&amp;$A$1&amp;"'!Q:Q"),"人员不存在",0,1)</f>
        <v>10000</v>
      </c>
      <c r="G5" s="209">
        <f ca="1" t="shared" si="2"/>
        <v>0</v>
      </c>
      <c r="H5" s="208">
        <f ca="1" t="shared" si="3"/>
        <v>0</v>
      </c>
      <c r="I5" s="208">
        <f ca="1" t="shared" si="4"/>
        <v>0</v>
      </c>
      <c r="J5" s="208">
        <f ca="1" t="shared" si="5"/>
        <v>0</v>
      </c>
      <c r="K5" s="208">
        <f ca="1" t="shared" si="6"/>
        <v>0</v>
      </c>
      <c r="L5" s="208" cm="1">
        <f ca="1" t="array" ref="L5">IFERROR(_xlfn.XLOOKUP(B5,INDIRECT("'"&amp;$I$155&amp;"'!B:B"),INDIRECT("'"&amp;$I$155&amp;"'!E:E"),0),0)</f>
        <v>0</v>
      </c>
      <c r="M5" s="208">
        <f ca="1" t="shared" si="7"/>
        <v>0</v>
      </c>
      <c r="N5" s="208" cm="1">
        <f ca="1" t="array" ref="N5">IFERROR(_xlfn.XLOOKUP(B5,INDIRECT("'"&amp;$M$155&amp;"'!B:B"),INDIRECT("'"&amp;$M$155&amp;"'!AC:AC"),0),0)</f>
        <v>0</v>
      </c>
      <c r="O5" s="208" cm="1">
        <f ca="1" t="array" ref="O5">IFERROR(_xlfn.XLOOKUP(B5,INDIRECT("'"&amp;$M$155&amp;"'!B:B"),INDIRECT("'"&amp;$M$155&amp;"'!AG:AG"),0),0)</f>
        <v>0</v>
      </c>
      <c r="P5" s="208" cm="1">
        <f ca="1" t="array" ref="P5">IFERROR(_xlfn.XLOOKUP(B5,INDIRECT("'"&amp;$M$155&amp;"'!B:B"),INDIRECT("'"&amp;$M$155&amp;"'!AB:AB"),0),0)</f>
        <v>0</v>
      </c>
      <c r="Q5" s="208" cm="1">
        <f ca="1" t="array" ref="Q5">IFERROR(_xlfn.XLOOKUP(B5,INDIRECT("'"&amp;$M$155&amp;"'!B:B"),INDIRECT("'"&amp;$M$155&amp;"'!AD:AD"),0),0)</f>
        <v>0</v>
      </c>
      <c r="R5" s="208" cm="1">
        <f ca="1" t="array" ref="R5">IFERROR(_xlfn.XLOOKUP(B5,INDIRECT("'"&amp;$M$155&amp;"'!B:B"),INDIRECT("'"&amp;$M$155&amp;"'!AE:AE"),0),0)</f>
        <v>0</v>
      </c>
      <c r="S5" s="208" cm="1">
        <f ca="1" t="array" ref="S5">IFERROR(_xlfn.XLOOKUP(B5,INDIRECT("'"&amp;$M$155&amp;"'!B:B"),INDIRECT("'"&amp;$M$155&amp;"'!AF:AF"),0),0)</f>
        <v>0</v>
      </c>
      <c r="T5" s="208">
        <f ca="1" t="shared" si="8"/>
        <v>0</v>
      </c>
      <c r="U5" s="208">
        <f ca="1" t="shared" si="9"/>
        <v>0</v>
      </c>
      <c r="V5" s="209" cm="1">
        <f ca="1" t="array" ref="V5">IFERROR(_xlfn.XLOOKUP(B5,INDIRECT("'"&amp;$K$155&amp;"'!B:B"),INDIRECT("'"&amp;$K$155&amp;"'!Y:Y"),0),0)</f>
        <v>0</v>
      </c>
      <c r="W5" s="209">
        <f ca="1" t="shared" si="10"/>
        <v>0</v>
      </c>
      <c r="X5" s="209" cm="1">
        <f ca="1" t="array" ref="X5">IFERROR(_xlfn.XLOOKUP(B5,INDIRECT("'"&amp;$K$155&amp;"'!B:B"),INDIRECT("'"&amp;$K$155&amp;"'!Z:Z"),0),0)</f>
        <v>0</v>
      </c>
      <c r="Y5" s="209">
        <f ca="1" t="shared" si="11"/>
        <v>10000</v>
      </c>
      <c r="Z5" s="265" cm="1">
        <f ca="1" t="array" ref="Z5">IFERROR(_xlfn.LET(_xlpm.v,_xlfn.XLOOKUP(B5,INDIRECT("'"&amp;$K$155&amp;"'!B:B"),INDIRECT("'"&amp;$K$155&amp;"'!AA:AA"),0),IF(_xlpm.v=60000,60000,_xlpm.v+5000)),0)</f>
        <v>0</v>
      </c>
      <c r="AA5" s="208">
        <f ca="1" t="shared" si="12"/>
        <v>10000</v>
      </c>
      <c r="AB5" s="210">
        <f ca="1" t="shared" si="13"/>
        <v>10000</v>
      </c>
      <c r="AC5" s="211">
        <f ca="1" t="shared" si="14"/>
        <v>300</v>
      </c>
      <c r="AD5" s="211" cm="1">
        <f ca="1" t="array" ref="AD5">IFERROR(_xlfn.XLOOKUP(B5,INDIRECT("'"&amp;$K$155&amp;"'!B:B"),INDIRECT("'"&amp;$K$155&amp;"'!AD:AD"),0),0)</f>
        <v>0</v>
      </c>
      <c r="AE5" s="211">
        <f ca="1" t="shared" si="15"/>
        <v>300</v>
      </c>
      <c r="AF5" s="208">
        <f ca="1" t="shared" si="16"/>
        <v>9700</v>
      </c>
      <c r="AG5" s="197"/>
      <c r="AH5" s="266"/>
      <c r="AI5" s="266"/>
    </row>
    <row r="6" ht="30" customHeight="1" spans="1:35">
      <c r="A6" s="205">
        <f t="shared" si="0"/>
        <v>4</v>
      </c>
      <c r="B6" s="206" t="str">
        <v>六</v>
      </c>
      <c r="C6" s="207" cm="1">
        <f ca="1" t="array" ref="C6">_xlfn.XLOOKUP(B6,INDIRECT("'"&amp;$A$1&amp;"'!B:B"),INDIRECT("'"&amp;$A$1&amp;"'!D:D"),"人员不存在",0,1)</f>
        <v>45658</v>
      </c>
      <c r="D6" s="208" cm="1">
        <f ca="1" t="array" ref="D6">_xlfn.XLOOKUP(B6,INDIRECT("'"&amp;$A$1&amp;"'!B:B"),INDIRECT("'"&amp;$A$1&amp;"'!G:G"),"人员不存在",0,1)</f>
        <v>10000</v>
      </c>
      <c r="E6" s="208">
        <f ca="1" t="shared" si="1"/>
        <v>1</v>
      </c>
      <c r="F6" s="208" cm="1">
        <f ca="1" t="array" ref="F6">_xlfn.XLOOKUP(B6,INDIRECT("'"&amp;$A$1&amp;"'!B:B"),INDIRECT("'"&amp;$A$1&amp;"'!Q:Q"),"人员不存在",0,1)</f>
        <v>10000</v>
      </c>
      <c r="G6" s="209">
        <f ca="1" t="shared" si="2"/>
        <v>0</v>
      </c>
      <c r="H6" s="208">
        <f ca="1" t="shared" si="3"/>
        <v>0</v>
      </c>
      <c r="I6" s="208">
        <f ca="1" t="shared" si="4"/>
        <v>0</v>
      </c>
      <c r="J6" s="208">
        <f ca="1" t="shared" si="5"/>
        <v>0</v>
      </c>
      <c r="K6" s="208">
        <f ca="1" t="shared" si="6"/>
        <v>0</v>
      </c>
      <c r="L6" s="208" cm="1">
        <f ca="1" t="array" ref="L6">IFERROR(_xlfn.XLOOKUP(B6,INDIRECT("'"&amp;$I$155&amp;"'!B:B"),INDIRECT("'"&amp;$I$155&amp;"'!E:E"),0),0)</f>
        <v>0</v>
      </c>
      <c r="M6" s="208">
        <f ca="1" t="shared" si="7"/>
        <v>0</v>
      </c>
      <c r="N6" s="208" cm="1">
        <f ca="1" t="array" ref="N6">IFERROR(_xlfn.XLOOKUP(B6,INDIRECT("'"&amp;$M$155&amp;"'!B:B"),INDIRECT("'"&amp;$M$155&amp;"'!AC:AC"),0),0)</f>
        <v>0</v>
      </c>
      <c r="O6" s="208" cm="1">
        <f ca="1" t="array" ref="O6">IFERROR(_xlfn.XLOOKUP(B6,INDIRECT("'"&amp;$M$155&amp;"'!B:B"),INDIRECT("'"&amp;$M$155&amp;"'!AG:AG"),0),0)</f>
        <v>0</v>
      </c>
      <c r="P6" s="208" cm="1">
        <f ca="1" t="array" ref="P6">IFERROR(_xlfn.XLOOKUP(B6,INDIRECT("'"&amp;$M$155&amp;"'!B:B"),INDIRECT("'"&amp;$M$155&amp;"'!AB:AB"),0),0)</f>
        <v>0</v>
      </c>
      <c r="Q6" s="208" cm="1">
        <f ca="1" t="array" ref="Q6">IFERROR(_xlfn.XLOOKUP(B6,INDIRECT("'"&amp;$M$155&amp;"'!B:B"),INDIRECT("'"&amp;$M$155&amp;"'!AD:AD"),0),0)</f>
        <v>0</v>
      </c>
      <c r="R6" s="208" cm="1">
        <f ca="1" t="array" ref="R6">IFERROR(_xlfn.XLOOKUP(B6,INDIRECT("'"&amp;$M$155&amp;"'!B:B"),INDIRECT("'"&amp;$M$155&amp;"'!AE:AE"),0),0)</f>
        <v>0</v>
      </c>
      <c r="S6" s="208" cm="1">
        <f ca="1" t="array" ref="S6">IFERROR(_xlfn.XLOOKUP(B6,INDIRECT("'"&amp;$M$155&amp;"'!B:B"),INDIRECT("'"&amp;$M$155&amp;"'!AF:AF"),0),0)</f>
        <v>0</v>
      </c>
      <c r="T6" s="208">
        <f ca="1" t="shared" si="8"/>
        <v>0</v>
      </c>
      <c r="U6" s="208">
        <f ca="1" t="shared" si="9"/>
        <v>0</v>
      </c>
      <c r="V6" s="209" cm="1">
        <f ca="1" t="array" ref="V6">IFERROR(_xlfn.XLOOKUP(B6,INDIRECT("'"&amp;$K$155&amp;"'!B:B"),INDIRECT("'"&amp;$K$155&amp;"'!Y:Y"),0),0)</f>
        <v>0</v>
      </c>
      <c r="W6" s="209">
        <f ca="1" t="shared" si="10"/>
        <v>0</v>
      </c>
      <c r="X6" s="209" cm="1">
        <f ca="1" t="array" ref="X6">IFERROR(_xlfn.XLOOKUP(B6,INDIRECT("'"&amp;$K$155&amp;"'!B:B"),INDIRECT("'"&amp;$K$155&amp;"'!Z:Z"),0),0)</f>
        <v>0</v>
      </c>
      <c r="Y6" s="209">
        <f ca="1" t="shared" si="11"/>
        <v>10000</v>
      </c>
      <c r="Z6" s="265" cm="1">
        <f ca="1" t="array" ref="Z6">IFERROR(_xlfn.LET(_xlpm.v,_xlfn.XLOOKUP(B6,INDIRECT("'"&amp;$K$155&amp;"'!B:B"),INDIRECT("'"&amp;$K$155&amp;"'!AA:AA"),0),IF(_xlpm.v=60000,60000,_xlpm.v+5000)),0)</f>
        <v>0</v>
      </c>
      <c r="AA6" s="208">
        <f ca="1" t="shared" si="12"/>
        <v>10000</v>
      </c>
      <c r="AB6" s="210">
        <f ca="1" t="shared" si="13"/>
        <v>10000</v>
      </c>
      <c r="AC6" s="211">
        <f ca="1" t="shared" si="14"/>
        <v>300</v>
      </c>
      <c r="AD6" s="211" cm="1">
        <f ca="1" t="array" ref="AD6">IFERROR(_xlfn.XLOOKUP(B6,INDIRECT("'"&amp;$K$155&amp;"'!B:B"),INDIRECT("'"&amp;$K$155&amp;"'!AD:AD"),0),0)</f>
        <v>0</v>
      </c>
      <c r="AE6" s="211">
        <f ca="1" t="shared" si="15"/>
        <v>300</v>
      </c>
      <c r="AF6" s="208">
        <f ca="1" t="shared" si="16"/>
        <v>9700</v>
      </c>
      <c r="AG6" s="197"/>
      <c r="AH6" s="266"/>
      <c r="AI6" s="266"/>
    </row>
    <row r="7" ht="30" customHeight="1" spans="1:35">
      <c r="A7" s="205">
        <f t="shared" si="0"/>
        <v>5</v>
      </c>
      <c r="B7" s="206" t="str">
        <v>七</v>
      </c>
      <c r="C7" s="207" cm="1">
        <f ca="1" t="array" ref="C7">_xlfn.XLOOKUP(B7,INDIRECT("'"&amp;$A$1&amp;"'!B:B"),INDIRECT("'"&amp;$A$1&amp;"'!D:D"),"人员不存在",0,1)</f>
        <v>45658</v>
      </c>
      <c r="D7" s="208" cm="1">
        <f ca="1" t="array" ref="D7">_xlfn.XLOOKUP(B7,INDIRECT("'"&amp;$A$1&amp;"'!B:B"),INDIRECT("'"&amp;$A$1&amp;"'!G:G"),"人员不存在",0,1)</f>
        <v>10000</v>
      </c>
      <c r="E7" s="208">
        <f ca="1" t="shared" si="1"/>
        <v>1</v>
      </c>
      <c r="F7" s="208" cm="1">
        <f ca="1" t="array" ref="F7">_xlfn.XLOOKUP(B7,INDIRECT("'"&amp;$A$1&amp;"'!B:B"),INDIRECT("'"&amp;$A$1&amp;"'!Q:Q"),"人员不存在",0,1)</f>
        <v>10000</v>
      </c>
      <c r="G7" s="209">
        <f ca="1" t="shared" si="2"/>
        <v>0</v>
      </c>
      <c r="H7" s="208">
        <f ca="1" t="shared" si="3"/>
        <v>0</v>
      </c>
      <c r="I7" s="208">
        <f ca="1" t="shared" si="4"/>
        <v>0</v>
      </c>
      <c r="J7" s="208">
        <f ca="1" t="shared" si="5"/>
        <v>0</v>
      </c>
      <c r="K7" s="208">
        <f ca="1" t="shared" si="6"/>
        <v>0</v>
      </c>
      <c r="L7" s="208" cm="1">
        <f ca="1" t="array" ref="L7">IFERROR(_xlfn.XLOOKUP(B7,INDIRECT("'"&amp;$I$155&amp;"'!B:B"),INDIRECT("'"&amp;$I$155&amp;"'!E:E"),0),0)</f>
        <v>0</v>
      </c>
      <c r="M7" s="208">
        <f ca="1" t="shared" si="7"/>
        <v>0</v>
      </c>
      <c r="N7" s="208" cm="1">
        <f ca="1" t="array" ref="N7">IFERROR(_xlfn.XLOOKUP(B7,INDIRECT("'"&amp;$M$155&amp;"'!B:B"),INDIRECT("'"&amp;$M$155&amp;"'!AC:AC"),0),0)</f>
        <v>0</v>
      </c>
      <c r="O7" s="208" cm="1">
        <f ca="1" t="array" ref="O7">IFERROR(_xlfn.XLOOKUP(B7,INDIRECT("'"&amp;$M$155&amp;"'!B:B"),INDIRECT("'"&amp;$M$155&amp;"'!AG:AG"),0),0)</f>
        <v>0</v>
      </c>
      <c r="P7" s="208" cm="1">
        <f ca="1" t="array" ref="P7">IFERROR(_xlfn.XLOOKUP(B7,INDIRECT("'"&amp;$M$155&amp;"'!B:B"),INDIRECT("'"&amp;$M$155&amp;"'!AB:AB"),0),0)</f>
        <v>0</v>
      </c>
      <c r="Q7" s="208" cm="1">
        <f ca="1" t="array" ref="Q7">IFERROR(_xlfn.XLOOKUP(B7,INDIRECT("'"&amp;$M$155&amp;"'!B:B"),INDIRECT("'"&amp;$M$155&amp;"'!AD:AD"),0),0)</f>
        <v>0</v>
      </c>
      <c r="R7" s="208" cm="1">
        <f ca="1" t="array" ref="R7">IFERROR(_xlfn.XLOOKUP(B7,INDIRECT("'"&amp;$M$155&amp;"'!B:B"),INDIRECT("'"&amp;$M$155&amp;"'!AE:AE"),0),0)</f>
        <v>0</v>
      </c>
      <c r="S7" s="208" cm="1">
        <f ca="1" t="array" ref="S7">IFERROR(_xlfn.XLOOKUP(B7,INDIRECT("'"&amp;$M$155&amp;"'!B:B"),INDIRECT("'"&amp;$M$155&amp;"'!AF:AF"),0),0)</f>
        <v>0</v>
      </c>
      <c r="T7" s="208">
        <f ca="1" t="shared" si="8"/>
        <v>0</v>
      </c>
      <c r="U7" s="208">
        <f ca="1" t="shared" si="9"/>
        <v>0</v>
      </c>
      <c r="V7" s="209" cm="1">
        <f ca="1" t="array" ref="V7">IFERROR(_xlfn.XLOOKUP(B7,INDIRECT("'"&amp;$K$155&amp;"'!B:B"),INDIRECT("'"&amp;$K$155&amp;"'!Y:Y"),0),0)</f>
        <v>0</v>
      </c>
      <c r="W7" s="209">
        <f ca="1" t="shared" si="10"/>
        <v>0</v>
      </c>
      <c r="X7" s="209" cm="1">
        <f ca="1" t="array" ref="X7">IFERROR(_xlfn.XLOOKUP(B7,INDIRECT("'"&amp;$K$155&amp;"'!B:B"),INDIRECT("'"&amp;$K$155&amp;"'!Z:Z"),0),0)</f>
        <v>0</v>
      </c>
      <c r="Y7" s="209">
        <f ca="1" t="shared" si="11"/>
        <v>10000</v>
      </c>
      <c r="Z7" s="265" cm="1">
        <f ca="1" t="array" ref="Z7">IFERROR(_xlfn.LET(_xlpm.v,_xlfn.XLOOKUP(B7,INDIRECT("'"&amp;$K$155&amp;"'!B:B"),INDIRECT("'"&amp;$K$155&amp;"'!AA:AA"),0),IF(_xlpm.v=60000,60000,_xlpm.v+5000)),0)</f>
        <v>0</v>
      </c>
      <c r="AA7" s="208">
        <f ca="1" t="shared" si="12"/>
        <v>10000</v>
      </c>
      <c r="AB7" s="210">
        <f ca="1" t="shared" si="13"/>
        <v>10000</v>
      </c>
      <c r="AC7" s="211">
        <f ca="1" t="shared" si="14"/>
        <v>300</v>
      </c>
      <c r="AD7" s="211" cm="1">
        <f ca="1" t="array" ref="AD7">IFERROR(_xlfn.XLOOKUP(B7,INDIRECT("'"&amp;$K$155&amp;"'!B:B"),INDIRECT("'"&amp;$K$155&amp;"'!AD:AD"),0),0)</f>
        <v>0</v>
      </c>
      <c r="AE7" s="211">
        <f ca="1" t="shared" si="15"/>
        <v>300</v>
      </c>
      <c r="AF7" s="208">
        <f ca="1" t="shared" si="16"/>
        <v>9700</v>
      </c>
      <c r="AG7" s="197"/>
      <c r="AH7" s="266"/>
      <c r="AI7" s="266"/>
    </row>
    <row r="8" ht="30" customHeight="1" spans="1:35">
      <c r="A8" s="205">
        <f t="shared" si="0"/>
        <v>6</v>
      </c>
      <c r="B8" s="206" t="str">
        <v>八</v>
      </c>
      <c r="C8" s="207" cm="1">
        <f ca="1" t="array" ref="C8">_xlfn.XLOOKUP(B8,INDIRECT("'"&amp;$A$1&amp;"'!B:B"),INDIRECT("'"&amp;$A$1&amp;"'!D:D"),"人员不存在",0,1)</f>
        <v>45809</v>
      </c>
      <c r="D8" s="208" cm="1">
        <f ca="1" t="array" ref="D8">_xlfn.XLOOKUP(B8,INDIRECT("'"&amp;$A$1&amp;"'!B:B"),INDIRECT("'"&amp;$A$1&amp;"'!G:G"),"人员不存在",0,1)</f>
        <v>10000</v>
      </c>
      <c r="E8" s="208">
        <f ca="1" t="shared" si="1"/>
        <v>1</v>
      </c>
      <c r="F8" s="208" cm="1">
        <f ca="1" t="array" ref="F8">_xlfn.XLOOKUP(B8,INDIRECT("'"&amp;$A$1&amp;"'!B:B"),INDIRECT("'"&amp;$A$1&amp;"'!Q:Q"),"人员不存在",0,1)</f>
        <v>10000</v>
      </c>
      <c r="G8" s="209">
        <f ca="1" t="shared" si="2"/>
        <v>0</v>
      </c>
      <c r="H8" s="208">
        <f ca="1" t="shared" si="3"/>
        <v>0</v>
      </c>
      <c r="I8" s="208">
        <f ca="1" t="shared" si="4"/>
        <v>0</v>
      </c>
      <c r="J8" s="208">
        <f ca="1" t="shared" si="5"/>
        <v>0</v>
      </c>
      <c r="K8" s="208">
        <f ca="1" t="shared" si="6"/>
        <v>0</v>
      </c>
      <c r="L8" s="208" cm="1">
        <f ca="1" t="array" ref="L8">IFERROR(_xlfn.XLOOKUP(B8,INDIRECT("'"&amp;$I$155&amp;"'!B:B"),INDIRECT("'"&amp;$I$155&amp;"'!E:E"),0),0)</f>
        <v>0</v>
      </c>
      <c r="M8" s="208">
        <f ca="1" t="shared" si="7"/>
        <v>0</v>
      </c>
      <c r="N8" s="208" cm="1">
        <f ca="1" t="array" ref="N8">IFERROR(_xlfn.XLOOKUP(B8,INDIRECT("'"&amp;$M$155&amp;"'!B:B"),INDIRECT("'"&amp;$M$155&amp;"'!AC:AC"),0),0)</f>
        <v>0</v>
      </c>
      <c r="O8" s="208" cm="1">
        <f ca="1" t="array" ref="O8">IFERROR(_xlfn.XLOOKUP(B8,INDIRECT("'"&amp;$M$155&amp;"'!B:B"),INDIRECT("'"&amp;$M$155&amp;"'!AG:AG"),0),0)</f>
        <v>0</v>
      </c>
      <c r="P8" s="208" cm="1">
        <f ca="1" t="array" ref="P8">IFERROR(_xlfn.XLOOKUP(B8,INDIRECT("'"&amp;$M$155&amp;"'!B:B"),INDIRECT("'"&amp;$M$155&amp;"'!AB:AB"),0),0)</f>
        <v>0</v>
      </c>
      <c r="Q8" s="208" cm="1">
        <f ca="1" t="array" ref="Q8">IFERROR(_xlfn.XLOOKUP(B8,INDIRECT("'"&amp;$M$155&amp;"'!B:B"),INDIRECT("'"&amp;$M$155&amp;"'!AD:AD"),0),0)</f>
        <v>0</v>
      </c>
      <c r="R8" s="208" cm="1">
        <f ca="1" t="array" ref="R8">IFERROR(_xlfn.XLOOKUP(B8,INDIRECT("'"&amp;$M$155&amp;"'!B:B"),INDIRECT("'"&amp;$M$155&amp;"'!AE:AE"),0),0)</f>
        <v>0</v>
      </c>
      <c r="S8" s="208" cm="1">
        <f ca="1" t="array" ref="S8">IFERROR(_xlfn.XLOOKUP(B8,INDIRECT("'"&amp;$M$155&amp;"'!B:B"),INDIRECT("'"&amp;$M$155&amp;"'!AF:AF"),0),0)</f>
        <v>0</v>
      </c>
      <c r="T8" s="208">
        <f ca="1" t="shared" si="8"/>
        <v>0</v>
      </c>
      <c r="U8" s="208">
        <f ca="1" t="shared" si="9"/>
        <v>0</v>
      </c>
      <c r="V8" s="209" cm="1">
        <f ca="1" t="array" ref="V8">IFERROR(_xlfn.XLOOKUP(B8,INDIRECT("'"&amp;$K$155&amp;"'!B:B"),INDIRECT("'"&amp;$K$155&amp;"'!Y:Y"),0),0)</f>
        <v>0</v>
      </c>
      <c r="W8" s="209">
        <f ca="1" t="shared" si="10"/>
        <v>0</v>
      </c>
      <c r="X8" s="209" cm="1">
        <f ca="1" t="array" ref="X8">IFERROR(_xlfn.XLOOKUP(B8,INDIRECT("'"&amp;$K$155&amp;"'!B:B"),INDIRECT("'"&amp;$K$155&amp;"'!Z:Z"),0),0)</f>
        <v>0</v>
      </c>
      <c r="Y8" s="209">
        <f ca="1" t="shared" si="11"/>
        <v>10000</v>
      </c>
      <c r="Z8" s="265" cm="1">
        <f ca="1" t="array" ref="Z8">IFERROR(_xlfn.LET(_xlpm.v,_xlfn.XLOOKUP(B8,INDIRECT("'"&amp;$K$155&amp;"'!B:B"),INDIRECT("'"&amp;$K$155&amp;"'!AA:AA"),0),IF(_xlpm.v=60000,60000,_xlpm.v+5000)),0)</f>
        <v>0</v>
      </c>
      <c r="AA8" s="208">
        <f ca="1" t="shared" si="12"/>
        <v>10000</v>
      </c>
      <c r="AB8" s="210">
        <f ca="1" t="shared" si="13"/>
        <v>10000</v>
      </c>
      <c r="AC8" s="211">
        <f ca="1" t="shared" si="14"/>
        <v>300</v>
      </c>
      <c r="AD8" s="211" cm="1">
        <f ca="1" t="array" ref="AD8">IFERROR(_xlfn.XLOOKUP(B8,INDIRECT("'"&amp;$K$155&amp;"'!B:B"),INDIRECT("'"&amp;$K$155&amp;"'!AD:AD"),0),0)</f>
        <v>0</v>
      </c>
      <c r="AE8" s="211">
        <f ca="1" t="shared" si="15"/>
        <v>300</v>
      </c>
      <c r="AF8" s="208">
        <f ca="1" t="shared" si="16"/>
        <v>9700</v>
      </c>
      <c r="AG8" s="197"/>
      <c r="AH8" s="266"/>
      <c r="AI8" s="266"/>
    </row>
    <row r="9" ht="30" customHeight="1" spans="1:35">
      <c r="A9" s="205">
        <f t="shared" si="0"/>
        <v>7</v>
      </c>
      <c r="B9" s="206" t="str">
        <v>九</v>
      </c>
      <c r="C9" s="207" cm="1">
        <f ca="1" t="array" ref="C9">_xlfn.XLOOKUP(B9,INDIRECT("'"&amp;$A$1&amp;"'!B:B"),INDIRECT("'"&amp;$A$1&amp;"'!D:D"),"人员不存在",0,1)</f>
        <v>45809</v>
      </c>
      <c r="D9" s="208" cm="1">
        <f ca="1" t="array" ref="D9">_xlfn.XLOOKUP(B9,INDIRECT("'"&amp;$A$1&amp;"'!B:B"),INDIRECT("'"&amp;$A$1&amp;"'!G:G"),"人员不存在",0,1)</f>
        <v>10000</v>
      </c>
      <c r="E9" s="208">
        <f ca="1" t="shared" si="1"/>
        <v>1</v>
      </c>
      <c r="F9" s="208" cm="1">
        <f ca="1" t="array" ref="F9">_xlfn.XLOOKUP(B9,INDIRECT("'"&amp;$A$1&amp;"'!B:B"),INDIRECT("'"&amp;$A$1&amp;"'!Q:Q"),"人员不存在",0,1)</f>
        <v>10000</v>
      </c>
      <c r="G9" s="209">
        <f ca="1" t="shared" si="2"/>
        <v>0</v>
      </c>
      <c r="H9" s="208">
        <f ca="1" t="shared" si="3"/>
        <v>0</v>
      </c>
      <c r="I9" s="208">
        <f ca="1" t="shared" si="4"/>
        <v>0</v>
      </c>
      <c r="J9" s="208">
        <f ca="1" t="shared" si="5"/>
        <v>0</v>
      </c>
      <c r="K9" s="208">
        <f ca="1" t="shared" si="6"/>
        <v>0</v>
      </c>
      <c r="L9" s="208" cm="1">
        <f ca="1" t="array" ref="L9">IFERROR(_xlfn.XLOOKUP(B9,INDIRECT("'"&amp;$I$155&amp;"'!B:B"),INDIRECT("'"&amp;$I$155&amp;"'!E:E"),0),0)</f>
        <v>0</v>
      </c>
      <c r="M9" s="208">
        <f ca="1" t="shared" si="7"/>
        <v>0</v>
      </c>
      <c r="N9" s="208" cm="1">
        <f ca="1" t="array" ref="N9">IFERROR(_xlfn.XLOOKUP(B9,INDIRECT("'"&amp;$M$155&amp;"'!B:B"),INDIRECT("'"&amp;$M$155&amp;"'!AC:AC"),0),0)</f>
        <v>0</v>
      </c>
      <c r="O9" s="208" cm="1">
        <f ca="1" t="array" ref="O9">IFERROR(_xlfn.XLOOKUP(B9,INDIRECT("'"&amp;$M$155&amp;"'!B:B"),INDIRECT("'"&amp;$M$155&amp;"'!AG:AG"),0),0)</f>
        <v>0</v>
      </c>
      <c r="P9" s="208" cm="1">
        <f ca="1" t="array" ref="P9">IFERROR(_xlfn.XLOOKUP(B9,INDIRECT("'"&amp;$M$155&amp;"'!B:B"),INDIRECT("'"&amp;$M$155&amp;"'!AB:AB"),0),0)</f>
        <v>0</v>
      </c>
      <c r="Q9" s="208" cm="1">
        <f ca="1" t="array" ref="Q9">IFERROR(_xlfn.XLOOKUP(B9,INDIRECT("'"&amp;$M$155&amp;"'!B:B"),INDIRECT("'"&amp;$M$155&amp;"'!AD:AD"),0),0)</f>
        <v>0</v>
      </c>
      <c r="R9" s="208" cm="1">
        <f ca="1" t="array" ref="R9">IFERROR(_xlfn.XLOOKUP(B9,INDIRECT("'"&amp;$M$155&amp;"'!B:B"),INDIRECT("'"&amp;$M$155&amp;"'!AE:AE"),0),0)</f>
        <v>0</v>
      </c>
      <c r="S9" s="208" cm="1">
        <f ca="1" t="array" ref="S9">IFERROR(_xlfn.XLOOKUP(B9,INDIRECT("'"&amp;$M$155&amp;"'!B:B"),INDIRECT("'"&amp;$M$155&amp;"'!AF:AF"),0),0)</f>
        <v>0</v>
      </c>
      <c r="T9" s="208">
        <f ca="1" t="shared" si="8"/>
        <v>0</v>
      </c>
      <c r="U9" s="208">
        <f ca="1" t="shared" si="9"/>
        <v>0</v>
      </c>
      <c r="V9" s="209" cm="1">
        <f ca="1" t="array" ref="V9">IFERROR(_xlfn.XLOOKUP(B9,INDIRECT("'"&amp;$K$155&amp;"'!B:B"),INDIRECT("'"&amp;$K$155&amp;"'!Y:Y"),0),0)</f>
        <v>0</v>
      </c>
      <c r="W9" s="209">
        <f ca="1" t="shared" si="10"/>
        <v>0</v>
      </c>
      <c r="X9" s="209" cm="1">
        <f ca="1" t="array" ref="X9">IFERROR(_xlfn.XLOOKUP(B9,INDIRECT("'"&amp;$K$155&amp;"'!B:B"),INDIRECT("'"&amp;$K$155&amp;"'!Z:Z"),0),0)</f>
        <v>0</v>
      </c>
      <c r="Y9" s="209">
        <f ca="1" t="shared" si="11"/>
        <v>10000</v>
      </c>
      <c r="Z9" s="265" cm="1">
        <f ca="1" t="array" ref="Z9">IFERROR(_xlfn.LET(_xlpm.v,_xlfn.XLOOKUP(B9,INDIRECT("'"&amp;$K$155&amp;"'!B:B"),INDIRECT("'"&amp;$K$155&amp;"'!AA:AA"),0),IF(_xlpm.v=60000,60000,_xlpm.v+5000)),0)</f>
        <v>0</v>
      </c>
      <c r="AA9" s="208">
        <f ca="1" t="shared" si="12"/>
        <v>10000</v>
      </c>
      <c r="AB9" s="210">
        <f ca="1" t="shared" si="13"/>
        <v>10000</v>
      </c>
      <c r="AC9" s="211">
        <f ca="1" t="shared" si="14"/>
        <v>300</v>
      </c>
      <c r="AD9" s="211" cm="1">
        <f ca="1" t="array" ref="AD9">IFERROR(_xlfn.XLOOKUP(B9,INDIRECT("'"&amp;$K$155&amp;"'!B:B"),INDIRECT("'"&amp;$K$155&amp;"'!AD:AD"),0),0)</f>
        <v>0</v>
      </c>
      <c r="AE9" s="211">
        <f ca="1" t="shared" si="15"/>
        <v>300</v>
      </c>
      <c r="AF9" s="208">
        <f ca="1" t="shared" si="16"/>
        <v>9700</v>
      </c>
      <c r="AG9" s="197"/>
      <c r="AH9" s="266"/>
      <c r="AI9" s="266"/>
    </row>
    <row r="10" ht="30" customHeight="1" spans="1:35">
      <c r="A10" s="205">
        <f t="shared" si="0"/>
        <v>8</v>
      </c>
      <c r="B10" s="206" t="str">
        <v>一十</v>
      </c>
      <c r="C10" s="207" cm="1">
        <f ca="1" t="array" ref="C10">_xlfn.XLOOKUP(B10,INDIRECT("'"&amp;$A$1&amp;"'!B:B"),INDIRECT("'"&amp;$A$1&amp;"'!D:D"),"人员不存在",0,1)</f>
        <v>45870</v>
      </c>
      <c r="D10" s="208" cm="1">
        <f ca="1" t="array" ref="D10">_xlfn.XLOOKUP(B10,INDIRECT("'"&amp;$A$1&amp;"'!B:B"),INDIRECT("'"&amp;$A$1&amp;"'!G:G"),"人员不存在",0,1)</f>
        <v>10000</v>
      </c>
      <c r="E10" s="208">
        <f ca="1" t="shared" si="1"/>
        <v>1</v>
      </c>
      <c r="F10" s="208" cm="1">
        <f ca="1" t="array" ref="F10">_xlfn.XLOOKUP(B10,INDIRECT("'"&amp;$A$1&amp;"'!B:B"),INDIRECT("'"&amp;$A$1&amp;"'!Q:Q"),"人员不存在",0,1)</f>
        <v>10000</v>
      </c>
      <c r="G10" s="209">
        <f ca="1" t="shared" si="2"/>
        <v>0</v>
      </c>
      <c r="H10" s="208">
        <f ca="1" t="shared" si="3"/>
        <v>0</v>
      </c>
      <c r="I10" s="208">
        <f ca="1" t="shared" si="4"/>
        <v>0</v>
      </c>
      <c r="J10" s="208">
        <f ca="1" t="shared" si="5"/>
        <v>0</v>
      </c>
      <c r="K10" s="208">
        <f ca="1" t="shared" si="6"/>
        <v>0</v>
      </c>
      <c r="L10" s="208" cm="1">
        <f ca="1" t="array" ref="L10">IFERROR(_xlfn.XLOOKUP(B10,INDIRECT("'"&amp;$I$155&amp;"'!B:B"),INDIRECT("'"&amp;$I$155&amp;"'!E:E"),0),0)</f>
        <v>0</v>
      </c>
      <c r="M10" s="208">
        <f ca="1" t="shared" si="7"/>
        <v>0</v>
      </c>
      <c r="N10" s="208" cm="1">
        <f ca="1" t="array" ref="N10">IFERROR(_xlfn.XLOOKUP(B10,INDIRECT("'"&amp;$M$155&amp;"'!B:B"),INDIRECT("'"&amp;$M$155&amp;"'!AC:AC"),0),0)</f>
        <v>0</v>
      </c>
      <c r="O10" s="208" cm="1">
        <f ca="1" t="array" ref="O10">IFERROR(_xlfn.XLOOKUP(B10,INDIRECT("'"&amp;$M$155&amp;"'!B:B"),INDIRECT("'"&amp;$M$155&amp;"'!AG:AG"),0),0)</f>
        <v>0</v>
      </c>
      <c r="P10" s="208" cm="1">
        <f ca="1" t="array" ref="P10">IFERROR(_xlfn.XLOOKUP(B10,INDIRECT("'"&amp;$M$155&amp;"'!B:B"),INDIRECT("'"&amp;$M$155&amp;"'!AB:AB"),0),0)</f>
        <v>0</v>
      </c>
      <c r="Q10" s="208" cm="1">
        <f ca="1" t="array" ref="Q10">IFERROR(_xlfn.XLOOKUP(B10,INDIRECT("'"&amp;$M$155&amp;"'!B:B"),INDIRECT("'"&amp;$M$155&amp;"'!AD:AD"),0),0)</f>
        <v>0</v>
      </c>
      <c r="R10" s="208" cm="1">
        <f ca="1" t="array" ref="R10">IFERROR(_xlfn.XLOOKUP(B10,INDIRECT("'"&amp;$M$155&amp;"'!B:B"),INDIRECT("'"&amp;$M$155&amp;"'!AE:AE"),0),0)</f>
        <v>0</v>
      </c>
      <c r="S10" s="208" cm="1">
        <f ca="1" t="array" ref="S10">IFERROR(_xlfn.XLOOKUP(B10,INDIRECT("'"&amp;$M$155&amp;"'!B:B"),INDIRECT("'"&amp;$M$155&amp;"'!AF:AF"),0),0)</f>
        <v>0</v>
      </c>
      <c r="T10" s="208">
        <f ca="1" t="shared" si="8"/>
        <v>0</v>
      </c>
      <c r="U10" s="208">
        <f ca="1" t="shared" si="9"/>
        <v>0</v>
      </c>
      <c r="V10" s="209" cm="1">
        <f ca="1" t="array" ref="V10">IFERROR(_xlfn.XLOOKUP(B10,INDIRECT("'"&amp;$K$155&amp;"'!B:B"),INDIRECT("'"&amp;$K$155&amp;"'!Y:Y"),0),0)</f>
        <v>0</v>
      </c>
      <c r="W10" s="209">
        <f ca="1" t="shared" si="10"/>
        <v>0</v>
      </c>
      <c r="X10" s="209" cm="1">
        <f ca="1" t="array" ref="X10">IFERROR(_xlfn.XLOOKUP(B10,INDIRECT("'"&amp;$K$155&amp;"'!B:B"),INDIRECT("'"&amp;$K$155&amp;"'!Z:Z"),0),0)</f>
        <v>0</v>
      </c>
      <c r="Y10" s="209">
        <f ca="1" t="shared" si="11"/>
        <v>10000</v>
      </c>
      <c r="Z10" s="265" cm="1">
        <f ca="1" t="array" ref="Z10">IFERROR(_xlfn.LET(_xlpm.v,_xlfn.XLOOKUP(B10,INDIRECT("'"&amp;$K$155&amp;"'!B:B"),INDIRECT("'"&amp;$K$155&amp;"'!AA:AA"),0),IF(_xlpm.v=60000,60000,_xlpm.v+5000)),0)</f>
        <v>0</v>
      </c>
      <c r="AA10" s="208">
        <f ca="1" t="shared" si="12"/>
        <v>10000</v>
      </c>
      <c r="AB10" s="210">
        <f ca="1" t="shared" si="13"/>
        <v>10000</v>
      </c>
      <c r="AC10" s="211">
        <f ca="1" t="shared" si="14"/>
        <v>300</v>
      </c>
      <c r="AD10" s="211" cm="1">
        <f ca="1" t="array" ref="AD10">IFERROR(_xlfn.XLOOKUP(B10,INDIRECT("'"&amp;$K$155&amp;"'!B:B"),INDIRECT("'"&amp;$K$155&amp;"'!AD:AD"),0),0)</f>
        <v>0</v>
      </c>
      <c r="AE10" s="211">
        <f ca="1" t="shared" si="15"/>
        <v>300</v>
      </c>
      <c r="AF10" s="208">
        <f ca="1" t="shared" si="16"/>
        <v>9700</v>
      </c>
      <c r="AG10" s="197"/>
      <c r="AH10" s="266"/>
      <c r="AI10" s="266"/>
    </row>
    <row r="11" ht="30" customHeight="1" spans="1:35">
      <c r="A11" s="205">
        <f t="shared" si="0"/>
        <v>9</v>
      </c>
      <c r="B11" s="206" t="str">
        <v>一十一</v>
      </c>
      <c r="C11" s="207" cm="1">
        <f ca="1" t="array" ref="C11">_xlfn.XLOOKUP(B11,INDIRECT("'"&amp;$A$1&amp;"'!B:B"),INDIRECT("'"&amp;$A$1&amp;"'!D:D"),"人员不存在",0,1)</f>
        <v>45901</v>
      </c>
      <c r="D11" s="208" cm="1">
        <f ca="1" t="array" ref="D11">_xlfn.XLOOKUP(B11,INDIRECT("'"&amp;$A$1&amp;"'!B:B"),INDIRECT("'"&amp;$A$1&amp;"'!G:G"),"人员不存在",0,1)</f>
        <v>10000</v>
      </c>
      <c r="E11" s="208">
        <f ca="1" t="shared" si="1"/>
        <v>1</v>
      </c>
      <c r="F11" s="208" cm="1">
        <f ca="1" t="array" ref="F11">_xlfn.XLOOKUP(B11,INDIRECT("'"&amp;$A$1&amp;"'!B:B"),INDIRECT("'"&amp;$A$1&amp;"'!Q:Q"),"人员不存在",0,1)</f>
        <v>10000</v>
      </c>
      <c r="G11" s="209">
        <f ca="1" t="shared" si="2"/>
        <v>0</v>
      </c>
      <c r="H11" s="208">
        <f ca="1" t="shared" si="3"/>
        <v>0</v>
      </c>
      <c r="I11" s="208">
        <f ca="1" t="shared" si="4"/>
        <v>0</v>
      </c>
      <c r="J11" s="208">
        <f ca="1" t="shared" si="5"/>
        <v>0</v>
      </c>
      <c r="K11" s="208">
        <f ca="1" t="shared" si="6"/>
        <v>0</v>
      </c>
      <c r="L11" s="208" cm="1">
        <f ca="1" t="array" ref="L11">IFERROR(_xlfn.XLOOKUP(B11,INDIRECT("'"&amp;$I$155&amp;"'!B:B"),INDIRECT("'"&amp;$I$155&amp;"'!E:E"),0),0)</f>
        <v>0</v>
      </c>
      <c r="M11" s="208">
        <f ca="1" t="shared" si="7"/>
        <v>0</v>
      </c>
      <c r="N11" s="208" cm="1">
        <f ca="1" t="array" ref="N11">IFERROR(_xlfn.XLOOKUP(B11,INDIRECT("'"&amp;$M$155&amp;"'!B:B"),INDIRECT("'"&amp;$M$155&amp;"'!AC:AC"),0),0)</f>
        <v>0</v>
      </c>
      <c r="O11" s="208" cm="1">
        <f ca="1" t="array" ref="O11">IFERROR(_xlfn.XLOOKUP(B11,INDIRECT("'"&amp;$M$155&amp;"'!B:B"),INDIRECT("'"&amp;$M$155&amp;"'!AG:AG"),0),0)</f>
        <v>0</v>
      </c>
      <c r="P11" s="208" cm="1">
        <f ca="1" t="array" ref="P11">IFERROR(_xlfn.XLOOKUP(B11,INDIRECT("'"&amp;$M$155&amp;"'!B:B"),INDIRECT("'"&amp;$M$155&amp;"'!AB:AB"),0),0)</f>
        <v>0</v>
      </c>
      <c r="Q11" s="208" cm="1">
        <f ca="1" t="array" ref="Q11">IFERROR(_xlfn.XLOOKUP(B11,INDIRECT("'"&amp;$M$155&amp;"'!B:B"),INDIRECT("'"&amp;$M$155&amp;"'!AD:AD"),0),0)</f>
        <v>0</v>
      </c>
      <c r="R11" s="208" cm="1">
        <f ca="1" t="array" ref="R11">IFERROR(_xlfn.XLOOKUP(B11,INDIRECT("'"&amp;$M$155&amp;"'!B:B"),INDIRECT("'"&amp;$M$155&amp;"'!AE:AE"),0),0)</f>
        <v>0</v>
      </c>
      <c r="S11" s="208" cm="1">
        <f ca="1" t="array" ref="S11">IFERROR(_xlfn.XLOOKUP(B11,INDIRECT("'"&amp;$M$155&amp;"'!B:B"),INDIRECT("'"&amp;$M$155&amp;"'!AF:AF"),0),0)</f>
        <v>0</v>
      </c>
      <c r="T11" s="208">
        <f ca="1" t="shared" si="8"/>
        <v>0</v>
      </c>
      <c r="U11" s="208">
        <f ca="1" t="shared" si="9"/>
        <v>0</v>
      </c>
      <c r="V11" s="209" cm="1">
        <f ca="1" t="array" ref="V11">IFERROR(_xlfn.XLOOKUP(B11,INDIRECT("'"&amp;$K$155&amp;"'!B:B"),INDIRECT("'"&amp;$K$155&amp;"'!Y:Y"),0),0)</f>
        <v>0</v>
      </c>
      <c r="W11" s="209">
        <f ca="1" t="shared" si="10"/>
        <v>0</v>
      </c>
      <c r="X11" s="209" cm="1">
        <f ca="1" t="array" ref="X11">IFERROR(_xlfn.XLOOKUP(B11,INDIRECT("'"&amp;$K$155&amp;"'!B:B"),INDIRECT("'"&amp;$K$155&amp;"'!Z:Z"),0),0)</f>
        <v>0</v>
      </c>
      <c r="Y11" s="209">
        <f ca="1" t="shared" si="11"/>
        <v>10000</v>
      </c>
      <c r="Z11" s="265" cm="1">
        <f ca="1" t="array" ref="Z11">IFERROR(_xlfn.LET(_xlpm.v,_xlfn.XLOOKUP(B11,INDIRECT("'"&amp;$K$155&amp;"'!B:B"),INDIRECT("'"&amp;$K$155&amp;"'!AA:AA"),0),IF(_xlpm.v=60000,60000,_xlpm.v+5000)),0)</f>
        <v>0</v>
      </c>
      <c r="AA11" s="208">
        <f ca="1" t="shared" si="12"/>
        <v>10000</v>
      </c>
      <c r="AB11" s="210">
        <f ca="1" t="shared" si="13"/>
        <v>10000</v>
      </c>
      <c r="AC11" s="211">
        <f ca="1" t="shared" si="14"/>
        <v>300</v>
      </c>
      <c r="AD11" s="211" cm="1">
        <f ca="1" t="array" ref="AD11">IFERROR(_xlfn.XLOOKUP(B11,INDIRECT("'"&amp;$K$155&amp;"'!B:B"),INDIRECT("'"&amp;$K$155&amp;"'!AD:AD"),0),0)</f>
        <v>0</v>
      </c>
      <c r="AE11" s="211">
        <f ca="1" t="shared" si="15"/>
        <v>300</v>
      </c>
      <c r="AF11" s="208">
        <f ca="1" t="shared" si="16"/>
        <v>9700</v>
      </c>
      <c r="AG11" s="197"/>
      <c r="AH11" s="266"/>
      <c r="AI11" s="266"/>
    </row>
    <row r="12" ht="30" customHeight="1" spans="1:35">
      <c r="A12" s="205">
        <f t="shared" si="0"/>
        <v>10</v>
      </c>
      <c r="B12" s="206" t="str">
        <v>一十三</v>
      </c>
      <c r="C12" s="207" cm="1">
        <f ca="1" t="array" ref="C12">_xlfn.XLOOKUP(B12,INDIRECT("'"&amp;$A$1&amp;"'!B:B"),INDIRECT("'"&amp;$A$1&amp;"'!D:D"),"人员不存在",0,1)</f>
        <v>46054</v>
      </c>
      <c r="D12" s="208" cm="1">
        <f ca="1" t="array" ref="D12">_xlfn.XLOOKUP(B12,INDIRECT("'"&amp;$A$1&amp;"'!B:B"),INDIRECT("'"&amp;$A$1&amp;"'!G:G"),"人员不存在",0,1)</f>
        <v>10000</v>
      </c>
      <c r="E12" s="208">
        <f ca="1" t="shared" si="1"/>
        <v>1</v>
      </c>
      <c r="F12" s="208" cm="1">
        <f ca="1" t="array" ref="F12">_xlfn.XLOOKUP(B12,INDIRECT("'"&amp;$A$1&amp;"'!B:B"),INDIRECT("'"&amp;$A$1&amp;"'!Q:Q"),"人员不存在",0,1)</f>
        <v>10000</v>
      </c>
      <c r="G12" s="209">
        <f ca="1" t="shared" si="2"/>
        <v>0</v>
      </c>
      <c r="H12" s="208">
        <f ca="1" t="shared" si="3"/>
        <v>0</v>
      </c>
      <c r="I12" s="208">
        <f ca="1" t="shared" si="4"/>
        <v>0</v>
      </c>
      <c r="J12" s="208">
        <f ca="1" t="shared" si="5"/>
        <v>0</v>
      </c>
      <c r="K12" s="208">
        <f ca="1" t="shared" si="6"/>
        <v>0</v>
      </c>
      <c r="L12" s="208" cm="1">
        <f ca="1" t="array" ref="L12">IFERROR(_xlfn.XLOOKUP(B12,INDIRECT("'"&amp;$I$155&amp;"'!B:B"),INDIRECT("'"&amp;$I$155&amp;"'!E:E"),0),0)</f>
        <v>0</v>
      </c>
      <c r="M12" s="208">
        <f ca="1" t="shared" si="7"/>
        <v>0</v>
      </c>
      <c r="N12" s="208" cm="1">
        <f ca="1" t="array" ref="N12">IFERROR(_xlfn.XLOOKUP(B12,INDIRECT("'"&amp;$M$155&amp;"'!B:B"),INDIRECT("'"&amp;$M$155&amp;"'!AC:AC"),0),0)</f>
        <v>0</v>
      </c>
      <c r="O12" s="208" cm="1">
        <f ca="1" t="array" ref="O12">IFERROR(_xlfn.XLOOKUP(B12,INDIRECT("'"&amp;$M$155&amp;"'!B:B"),INDIRECT("'"&amp;$M$155&amp;"'!AG:AG"),0),0)</f>
        <v>0</v>
      </c>
      <c r="P12" s="208" cm="1">
        <f ca="1" t="array" ref="P12">IFERROR(_xlfn.XLOOKUP(B12,INDIRECT("'"&amp;$M$155&amp;"'!B:B"),INDIRECT("'"&amp;$M$155&amp;"'!AB:AB"),0),0)</f>
        <v>0</v>
      </c>
      <c r="Q12" s="208" cm="1">
        <f ca="1" t="array" ref="Q12">IFERROR(_xlfn.XLOOKUP(B12,INDIRECT("'"&amp;$M$155&amp;"'!B:B"),INDIRECT("'"&amp;$M$155&amp;"'!AD:AD"),0),0)</f>
        <v>0</v>
      </c>
      <c r="R12" s="208" cm="1">
        <f ca="1" t="array" ref="R12">IFERROR(_xlfn.XLOOKUP(B12,INDIRECT("'"&amp;$M$155&amp;"'!B:B"),INDIRECT("'"&amp;$M$155&amp;"'!AE:AE"),0),0)</f>
        <v>0</v>
      </c>
      <c r="S12" s="208" cm="1">
        <f ca="1" t="array" ref="S12">IFERROR(_xlfn.XLOOKUP(B12,INDIRECT("'"&amp;$M$155&amp;"'!B:B"),INDIRECT("'"&amp;$M$155&amp;"'!AF:AF"),0),0)</f>
        <v>0</v>
      </c>
      <c r="T12" s="208">
        <f ca="1" t="shared" si="8"/>
        <v>0</v>
      </c>
      <c r="U12" s="208">
        <f ca="1" t="shared" si="9"/>
        <v>0</v>
      </c>
      <c r="V12" s="209" cm="1">
        <f ca="1" t="array" ref="V12">IFERROR(_xlfn.XLOOKUP(B12,INDIRECT("'"&amp;$K$155&amp;"'!B:B"),INDIRECT("'"&amp;$K$155&amp;"'!Y:Y"),0),0)</f>
        <v>0</v>
      </c>
      <c r="W12" s="209">
        <f ca="1" t="shared" si="10"/>
        <v>0</v>
      </c>
      <c r="X12" s="209" cm="1">
        <f ca="1" t="array" ref="X12">IFERROR(_xlfn.XLOOKUP(B12,INDIRECT("'"&amp;$K$155&amp;"'!B:B"),INDIRECT("'"&amp;$K$155&amp;"'!Z:Z"),0),0)</f>
        <v>0</v>
      </c>
      <c r="Y12" s="209">
        <f ca="1" t="shared" si="11"/>
        <v>10000</v>
      </c>
      <c r="Z12" s="265" cm="1">
        <f ca="1" t="array" ref="Z12">IFERROR(_xlfn.LET(_xlpm.v,_xlfn.XLOOKUP(B12,INDIRECT("'"&amp;$K$155&amp;"'!B:B"),INDIRECT("'"&amp;$K$155&amp;"'!AA:AA"),0),IF(_xlpm.v=60000,60000,_xlpm.v+5000)),0)</f>
        <v>0</v>
      </c>
      <c r="AA12" s="208">
        <f ca="1" t="shared" si="12"/>
        <v>10000</v>
      </c>
      <c r="AB12" s="210">
        <f ca="1" t="shared" si="13"/>
        <v>10000</v>
      </c>
      <c r="AC12" s="211">
        <f ca="1" t="shared" si="14"/>
        <v>300</v>
      </c>
      <c r="AD12" s="211" cm="1">
        <f ca="1" t="array" ref="AD12">IFERROR(_xlfn.XLOOKUP(B12,INDIRECT("'"&amp;$K$155&amp;"'!B:B"),INDIRECT("'"&amp;$K$155&amp;"'!AD:AD"),0),0)</f>
        <v>0</v>
      </c>
      <c r="AE12" s="211">
        <f ca="1" t="shared" si="15"/>
        <v>300</v>
      </c>
      <c r="AF12" s="208">
        <f ca="1" t="shared" si="16"/>
        <v>9700</v>
      </c>
      <c r="AG12" s="197"/>
      <c r="AH12" s="266"/>
      <c r="AI12" s="266"/>
    </row>
    <row r="13" ht="30" customHeight="1" spans="1:35">
      <c r="A13" s="205">
        <f t="shared" si="0"/>
        <v>11</v>
      </c>
      <c r="B13" s="206" t="str">
        <v>一十六</v>
      </c>
      <c r="C13" s="207" cm="1">
        <f ca="1" t="array" ref="C13">_xlfn.XLOOKUP(B13,INDIRECT("'"&amp;$A$1&amp;"'!B:B"),INDIRECT("'"&amp;$A$1&amp;"'!D:D"),"人员不存在",0,1)</f>
        <v>44774</v>
      </c>
      <c r="D13" s="208" cm="1">
        <f ca="1" t="array" ref="D13">_xlfn.XLOOKUP(B13,INDIRECT("'"&amp;$A$1&amp;"'!B:B"),INDIRECT("'"&amp;$A$1&amp;"'!G:G"),"人员不存在",0,1)</f>
        <v>10000</v>
      </c>
      <c r="E13" s="208">
        <f ca="1" t="shared" si="1"/>
        <v>1</v>
      </c>
      <c r="F13" s="208" cm="1">
        <f ca="1" t="array" ref="F13">_xlfn.XLOOKUP(B13,INDIRECT("'"&amp;$A$1&amp;"'!B:B"),INDIRECT("'"&amp;$A$1&amp;"'!Q:Q"),"人员不存在",0,1)</f>
        <v>10000</v>
      </c>
      <c r="G13" s="209">
        <f ca="1" t="shared" si="2"/>
        <v>0</v>
      </c>
      <c r="H13" s="208">
        <f ca="1" t="shared" si="3"/>
        <v>0</v>
      </c>
      <c r="I13" s="208">
        <f ca="1" t="shared" si="4"/>
        <v>0</v>
      </c>
      <c r="J13" s="208">
        <f ca="1" t="shared" si="5"/>
        <v>0</v>
      </c>
      <c r="K13" s="208">
        <f ca="1" t="shared" si="6"/>
        <v>0</v>
      </c>
      <c r="L13" s="208" cm="1">
        <f ca="1" t="array" ref="L13">IFERROR(_xlfn.XLOOKUP(B13,INDIRECT("'"&amp;$I$155&amp;"'!B:B"),INDIRECT("'"&amp;$I$155&amp;"'!E:E"),0),0)</f>
        <v>0</v>
      </c>
      <c r="M13" s="208">
        <f ca="1" t="shared" si="7"/>
        <v>0</v>
      </c>
      <c r="N13" s="208" cm="1">
        <f ca="1" t="array" ref="N13">IFERROR(_xlfn.XLOOKUP(B13,INDIRECT("'"&amp;$M$155&amp;"'!B:B"),INDIRECT("'"&amp;$M$155&amp;"'!AC:AC"),0),0)</f>
        <v>0</v>
      </c>
      <c r="O13" s="208" cm="1">
        <f ca="1" t="array" ref="O13">IFERROR(_xlfn.XLOOKUP(B13,INDIRECT("'"&amp;$M$155&amp;"'!B:B"),INDIRECT("'"&amp;$M$155&amp;"'!AG:AG"),0),0)</f>
        <v>0</v>
      </c>
      <c r="P13" s="208" cm="1">
        <f ca="1" t="array" ref="P13">IFERROR(_xlfn.XLOOKUP(B13,INDIRECT("'"&amp;$M$155&amp;"'!B:B"),INDIRECT("'"&amp;$M$155&amp;"'!AB:AB"),0),0)</f>
        <v>0</v>
      </c>
      <c r="Q13" s="208" cm="1">
        <f ca="1" t="array" ref="Q13">IFERROR(_xlfn.XLOOKUP(B13,INDIRECT("'"&amp;$M$155&amp;"'!B:B"),INDIRECT("'"&amp;$M$155&amp;"'!AD:AD"),0),0)</f>
        <v>0</v>
      </c>
      <c r="R13" s="208" cm="1">
        <f ca="1" t="array" ref="R13">IFERROR(_xlfn.XLOOKUP(B13,INDIRECT("'"&amp;$M$155&amp;"'!B:B"),INDIRECT("'"&amp;$M$155&amp;"'!AE:AE"),0),0)</f>
        <v>0</v>
      </c>
      <c r="S13" s="208" cm="1">
        <f ca="1" t="array" ref="S13">IFERROR(_xlfn.XLOOKUP(B13,INDIRECT("'"&amp;$M$155&amp;"'!B:B"),INDIRECT("'"&amp;$M$155&amp;"'!AF:AF"),0),0)</f>
        <v>0</v>
      </c>
      <c r="T13" s="208">
        <f ca="1" t="shared" si="8"/>
        <v>0</v>
      </c>
      <c r="U13" s="208">
        <f ca="1" t="shared" si="9"/>
        <v>0</v>
      </c>
      <c r="V13" s="209" cm="1">
        <f ca="1" t="array" ref="V13">IFERROR(_xlfn.XLOOKUP(B13,INDIRECT("'"&amp;$K$155&amp;"'!B:B"),INDIRECT("'"&amp;$K$155&amp;"'!Y:Y"),0),0)</f>
        <v>0</v>
      </c>
      <c r="W13" s="209">
        <f ca="1" t="shared" si="10"/>
        <v>0</v>
      </c>
      <c r="X13" s="209" cm="1">
        <f ca="1" t="array" ref="X13">IFERROR(_xlfn.XLOOKUP(B13,INDIRECT("'"&amp;$K$155&amp;"'!B:B"),INDIRECT("'"&amp;$K$155&amp;"'!Z:Z"),0),0)</f>
        <v>0</v>
      </c>
      <c r="Y13" s="209">
        <f ca="1" t="shared" si="11"/>
        <v>10000</v>
      </c>
      <c r="Z13" s="265" cm="1">
        <f ca="1" t="array" ref="Z13">IFERROR(_xlfn.LET(_xlpm.v,_xlfn.XLOOKUP(B13,INDIRECT("'"&amp;$K$155&amp;"'!B:B"),INDIRECT("'"&amp;$K$155&amp;"'!AA:AA"),0),IF(_xlpm.v=60000,60000,_xlpm.v+5000)),0)</f>
        <v>0</v>
      </c>
      <c r="AA13" s="208">
        <f ca="1" t="shared" si="12"/>
        <v>10000</v>
      </c>
      <c r="AB13" s="210">
        <f ca="1" t="shared" si="13"/>
        <v>10000</v>
      </c>
      <c r="AC13" s="211">
        <f ca="1" t="shared" si="14"/>
        <v>300</v>
      </c>
      <c r="AD13" s="211" cm="1">
        <f ca="1" t="array" ref="AD13">IFERROR(_xlfn.XLOOKUP(B13,INDIRECT("'"&amp;$K$155&amp;"'!B:B"),INDIRECT("'"&amp;$K$155&amp;"'!AD:AD"),0),0)</f>
        <v>0</v>
      </c>
      <c r="AE13" s="211">
        <f ca="1" t="shared" si="15"/>
        <v>300</v>
      </c>
      <c r="AF13" s="208">
        <f ca="1" t="shared" si="16"/>
        <v>9700</v>
      </c>
      <c r="AG13" s="197"/>
      <c r="AH13" s="266"/>
      <c r="AI13" s="266"/>
    </row>
    <row r="14" ht="30" customHeight="1" spans="1:35">
      <c r="A14" s="205">
        <f t="shared" si="0"/>
        <v>12</v>
      </c>
      <c r="B14" s="206" t="str">
        <v>一十八</v>
      </c>
      <c r="C14" s="207" cm="1">
        <f ca="1" t="array" ref="C14">_xlfn.XLOOKUP(B14,INDIRECT("'"&amp;$A$1&amp;"'!B:B"),INDIRECT("'"&amp;$A$1&amp;"'!D:D"),"人员不存在",0,1)</f>
        <v>44781</v>
      </c>
      <c r="D14" s="208" cm="1">
        <f ca="1" t="array" ref="D14">_xlfn.XLOOKUP(B14,INDIRECT("'"&amp;$A$1&amp;"'!B:B"),INDIRECT("'"&amp;$A$1&amp;"'!G:G"),"人员不存在",0,1)</f>
        <v>10000</v>
      </c>
      <c r="E14" s="208">
        <f ca="1" t="shared" si="1"/>
        <v>1</v>
      </c>
      <c r="F14" s="208" cm="1">
        <f ca="1" t="array" ref="F14">_xlfn.XLOOKUP(B14,INDIRECT("'"&amp;$A$1&amp;"'!B:B"),INDIRECT("'"&amp;$A$1&amp;"'!Q:Q"),"人员不存在",0,1)</f>
        <v>10000</v>
      </c>
      <c r="G14" s="209">
        <f ca="1" t="shared" si="2"/>
        <v>0</v>
      </c>
      <c r="H14" s="208">
        <f ca="1" t="shared" si="3"/>
        <v>0</v>
      </c>
      <c r="I14" s="208">
        <f ca="1" t="shared" si="4"/>
        <v>0</v>
      </c>
      <c r="J14" s="208">
        <f ca="1" t="shared" si="5"/>
        <v>0</v>
      </c>
      <c r="K14" s="208">
        <f ca="1" t="shared" si="6"/>
        <v>0</v>
      </c>
      <c r="L14" s="208" cm="1">
        <f ca="1" t="array" ref="L14">IFERROR(_xlfn.XLOOKUP(B14,INDIRECT("'"&amp;$I$155&amp;"'!B:B"),INDIRECT("'"&amp;$I$155&amp;"'!E:E"),0),0)</f>
        <v>0</v>
      </c>
      <c r="M14" s="208">
        <f ca="1" t="shared" si="7"/>
        <v>0</v>
      </c>
      <c r="N14" s="208" cm="1">
        <f ca="1" t="array" ref="N14">IFERROR(_xlfn.XLOOKUP(B14,INDIRECT("'"&amp;$M$155&amp;"'!B:B"),INDIRECT("'"&amp;$M$155&amp;"'!AC:AC"),0),0)</f>
        <v>0</v>
      </c>
      <c r="O14" s="208" cm="1">
        <f ca="1" t="array" ref="O14">IFERROR(_xlfn.XLOOKUP(B14,INDIRECT("'"&amp;$M$155&amp;"'!B:B"),INDIRECT("'"&amp;$M$155&amp;"'!AG:AG"),0),0)</f>
        <v>0</v>
      </c>
      <c r="P14" s="208" cm="1">
        <f ca="1" t="array" ref="P14">IFERROR(_xlfn.XLOOKUP(B14,INDIRECT("'"&amp;$M$155&amp;"'!B:B"),INDIRECT("'"&amp;$M$155&amp;"'!AB:AB"),0),0)</f>
        <v>0</v>
      </c>
      <c r="Q14" s="208" cm="1">
        <f ca="1" t="array" ref="Q14">IFERROR(_xlfn.XLOOKUP(B14,INDIRECT("'"&amp;$M$155&amp;"'!B:B"),INDIRECT("'"&amp;$M$155&amp;"'!AD:AD"),0),0)</f>
        <v>0</v>
      </c>
      <c r="R14" s="208" cm="1">
        <f ca="1" t="array" ref="R14">IFERROR(_xlfn.XLOOKUP(B14,INDIRECT("'"&amp;$M$155&amp;"'!B:B"),INDIRECT("'"&amp;$M$155&amp;"'!AE:AE"),0),0)</f>
        <v>0</v>
      </c>
      <c r="S14" s="208" cm="1">
        <f ca="1" t="array" ref="S14">IFERROR(_xlfn.XLOOKUP(B14,INDIRECT("'"&amp;$M$155&amp;"'!B:B"),INDIRECT("'"&amp;$M$155&amp;"'!AF:AF"),0),0)</f>
        <v>0</v>
      </c>
      <c r="T14" s="208">
        <f ca="1" t="shared" si="8"/>
        <v>0</v>
      </c>
      <c r="U14" s="208">
        <f ca="1" t="shared" si="9"/>
        <v>0</v>
      </c>
      <c r="V14" s="209" cm="1">
        <f ca="1" t="array" ref="V14">IFERROR(_xlfn.XLOOKUP(B14,INDIRECT("'"&amp;$K$155&amp;"'!B:B"),INDIRECT("'"&amp;$K$155&amp;"'!Y:Y"),0),0)</f>
        <v>0</v>
      </c>
      <c r="W14" s="209">
        <f ca="1" t="shared" si="10"/>
        <v>0</v>
      </c>
      <c r="X14" s="209" cm="1">
        <f ca="1" t="array" ref="X14">IFERROR(_xlfn.XLOOKUP(B14,INDIRECT("'"&amp;$K$155&amp;"'!B:B"),INDIRECT("'"&amp;$K$155&amp;"'!Z:Z"),0),0)</f>
        <v>0</v>
      </c>
      <c r="Y14" s="209">
        <f ca="1" t="shared" si="11"/>
        <v>10000</v>
      </c>
      <c r="Z14" s="265" cm="1">
        <f ca="1" t="array" ref="Z14">IFERROR(_xlfn.LET(_xlpm.v,_xlfn.XLOOKUP(B14,INDIRECT("'"&amp;$K$155&amp;"'!B:B"),INDIRECT("'"&amp;$K$155&amp;"'!AA:AA"),0),IF(_xlpm.v=60000,60000,_xlpm.v+5000)),0)</f>
        <v>0</v>
      </c>
      <c r="AA14" s="208">
        <f ca="1" t="shared" si="12"/>
        <v>10000</v>
      </c>
      <c r="AB14" s="210">
        <f ca="1" t="shared" si="13"/>
        <v>10000</v>
      </c>
      <c r="AC14" s="211">
        <f ca="1" t="shared" si="14"/>
        <v>300</v>
      </c>
      <c r="AD14" s="211" cm="1">
        <f ca="1" t="array" ref="AD14">IFERROR(_xlfn.XLOOKUP(B14,INDIRECT("'"&amp;$K$155&amp;"'!B:B"),INDIRECT("'"&amp;$K$155&amp;"'!AD:AD"),0),0)</f>
        <v>0</v>
      </c>
      <c r="AE14" s="211">
        <f ca="1" t="shared" si="15"/>
        <v>300</v>
      </c>
      <c r="AF14" s="208">
        <f ca="1" t="shared" si="16"/>
        <v>9700</v>
      </c>
      <c r="AG14" s="197"/>
      <c r="AH14" s="266"/>
      <c r="AI14" s="266"/>
    </row>
    <row r="15" ht="30" customHeight="1" spans="1:35">
      <c r="A15" s="205">
        <f t="shared" si="0"/>
        <v>13</v>
      </c>
      <c r="B15" s="206" t="str">
        <v>一十九</v>
      </c>
      <c r="C15" s="207" cm="1">
        <f ca="1" t="array" ref="C15">_xlfn.XLOOKUP(B15,INDIRECT("'"&amp;$A$1&amp;"'!B:B"),INDIRECT("'"&amp;$A$1&amp;"'!D:D"),"人员不存在",0,1)</f>
        <v>44788</v>
      </c>
      <c r="D15" s="208" cm="1">
        <f ca="1" t="array" ref="D15">_xlfn.XLOOKUP(B15,INDIRECT("'"&amp;$A$1&amp;"'!B:B"),INDIRECT("'"&amp;$A$1&amp;"'!G:G"),"人员不存在",0,1)</f>
        <v>10000</v>
      </c>
      <c r="E15" s="208">
        <f ca="1" t="shared" si="1"/>
        <v>1</v>
      </c>
      <c r="F15" s="208" cm="1">
        <f ca="1" t="array" ref="F15">_xlfn.XLOOKUP(B15,INDIRECT("'"&amp;$A$1&amp;"'!B:B"),INDIRECT("'"&amp;$A$1&amp;"'!Q:Q"),"人员不存在",0,1)</f>
        <v>10000</v>
      </c>
      <c r="G15" s="209">
        <f ca="1" t="shared" si="2"/>
        <v>0</v>
      </c>
      <c r="H15" s="208">
        <f ca="1" t="shared" si="3"/>
        <v>0</v>
      </c>
      <c r="I15" s="208">
        <f ca="1" t="shared" si="4"/>
        <v>0</v>
      </c>
      <c r="J15" s="208">
        <f ca="1" t="shared" si="5"/>
        <v>0</v>
      </c>
      <c r="K15" s="208">
        <f ca="1" t="shared" si="6"/>
        <v>0</v>
      </c>
      <c r="L15" s="208" cm="1">
        <f ca="1" t="array" ref="L15">IFERROR(_xlfn.XLOOKUP(B15,INDIRECT("'"&amp;$I$155&amp;"'!B:B"),INDIRECT("'"&amp;$I$155&amp;"'!E:E"),0),0)</f>
        <v>0</v>
      </c>
      <c r="M15" s="208">
        <f ca="1" t="shared" si="7"/>
        <v>0</v>
      </c>
      <c r="N15" s="208" cm="1">
        <f ca="1" t="array" ref="N15">IFERROR(_xlfn.XLOOKUP(B15,INDIRECT("'"&amp;$M$155&amp;"'!B:B"),INDIRECT("'"&amp;$M$155&amp;"'!AC:AC"),0),0)</f>
        <v>0</v>
      </c>
      <c r="O15" s="208" cm="1">
        <f ca="1" t="array" ref="O15">IFERROR(_xlfn.XLOOKUP(B15,INDIRECT("'"&amp;$M$155&amp;"'!B:B"),INDIRECT("'"&amp;$M$155&amp;"'!AG:AG"),0),0)</f>
        <v>0</v>
      </c>
      <c r="P15" s="208" cm="1">
        <f ca="1" t="array" ref="P15">IFERROR(_xlfn.XLOOKUP(B15,INDIRECT("'"&amp;$M$155&amp;"'!B:B"),INDIRECT("'"&amp;$M$155&amp;"'!AB:AB"),0),0)</f>
        <v>0</v>
      </c>
      <c r="Q15" s="208" cm="1">
        <f ca="1" t="array" ref="Q15">IFERROR(_xlfn.XLOOKUP(B15,INDIRECT("'"&amp;$M$155&amp;"'!B:B"),INDIRECT("'"&amp;$M$155&amp;"'!AD:AD"),0),0)</f>
        <v>0</v>
      </c>
      <c r="R15" s="208" cm="1">
        <f ca="1" t="array" ref="R15">IFERROR(_xlfn.XLOOKUP(B15,INDIRECT("'"&amp;$M$155&amp;"'!B:B"),INDIRECT("'"&amp;$M$155&amp;"'!AE:AE"),0),0)</f>
        <v>0</v>
      </c>
      <c r="S15" s="208" cm="1">
        <f ca="1" t="array" ref="S15">IFERROR(_xlfn.XLOOKUP(B15,INDIRECT("'"&amp;$M$155&amp;"'!B:B"),INDIRECT("'"&amp;$M$155&amp;"'!AF:AF"),0),0)</f>
        <v>0</v>
      </c>
      <c r="T15" s="208">
        <f ca="1" t="shared" si="8"/>
        <v>0</v>
      </c>
      <c r="U15" s="208">
        <f ca="1" t="shared" si="9"/>
        <v>0</v>
      </c>
      <c r="V15" s="209" cm="1">
        <f ca="1" t="array" ref="V15">IFERROR(_xlfn.XLOOKUP(B15,INDIRECT("'"&amp;$K$155&amp;"'!B:B"),INDIRECT("'"&amp;$K$155&amp;"'!Y:Y"),0),0)</f>
        <v>0</v>
      </c>
      <c r="W15" s="209">
        <f ca="1" t="shared" si="10"/>
        <v>0</v>
      </c>
      <c r="X15" s="209" cm="1">
        <f ca="1" t="array" ref="X15">IFERROR(_xlfn.XLOOKUP(B15,INDIRECT("'"&amp;$K$155&amp;"'!B:B"),INDIRECT("'"&amp;$K$155&amp;"'!Z:Z"),0),0)</f>
        <v>0</v>
      </c>
      <c r="Y15" s="209">
        <f ca="1" t="shared" si="11"/>
        <v>10000</v>
      </c>
      <c r="Z15" s="265" cm="1">
        <f ca="1" t="array" ref="Z15">IFERROR(_xlfn.LET(_xlpm.v,_xlfn.XLOOKUP(B15,INDIRECT("'"&amp;$K$155&amp;"'!B:B"),INDIRECT("'"&amp;$K$155&amp;"'!AA:AA"),0),IF(_xlpm.v=60000,60000,_xlpm.v+5000)),0)</f>
        <v>0</v>
      </c>
      <c r="AA15" s="208">
        <f ca="1" t="shared" si="12"/>
        <v>10000</v>
      </c>
      <c r="AB15" s="210">
        <f ca="1" t="shared" si="13"/>
        <v>10000</v>
      </c>
      <c r="AC15" s="211">
        <f ca="1" t="shared" si="14"/>
        <v>300</v>
      </c>
      <c r="AD15" s="211" cm="1">
        <f ca="1" t="array" ref="AD15">IFERROR(_xlfn.XLOOKUP(B15,INDIRECT("'"&amp;$K$155&amp;"'!B:B"),INDIRECT("'"&amp;$K$155&amp;"'!AD:AD"),0),0)</f>
        <v>0</v>
      </c>
      <c r="AE15" s="211">
        <f ca="1" t="shared" si="15"/>
        <v>300</v>
      </c>
      <c r="AF15" s="208">
        <f ca="1" t="shared" si="16"/>
        <v>9700</v>
      </c>
      <c r="AG15" s="197"/>
      <c r="AH15" s="266"/>
      <c r="AI15" s="266"/>
    </row>
    <row r="16" ht="30" customHeight="1" spans="1:35">
      <c r="A16" s="205">
        <f t="shared" si="0"/>
        <v>14</v>
      </c>
      <c r="B16" s="206" t="str">
        <v>二十</v>
      </c>
      <c r="C16" s="207" cm="1">
        <f ca="1" t="array" ref="C16">_xlfn.XLOOKUP(B16,INDIRECT("'"&amp;$A$1&amp;"'!B:B"),INDIRECT("'"&amp;$A$1&amp;"'!D:D"),"人员不存在",0,1)</f>
        <v>45047</v>
      </c>
      <c r="D16" s="208" cm="1">
        <f ca="1" t="array" ref="D16">_xlfn.XLOOKUP(B16,INDIRECT("'"&amp;$A$1&amp;"'!B:B"),INDIRECT("'"&amp;$A$1&amp;"'!G:G"),"人员不存在",0,1)</f>
        <v>10000</v>
      </c>
      <c r="E16" s="208">
        <f ca="1" t="shared" si="1"/>
        <v>1</v>
      </c>
      <c r="F16" s="208" cm="1">
        <f ca="1" t="array" ref="F16">_xlfn.XLOOKUP(B16,INDIRECT("'"&amp;$A$1&amp;"'!B:B"),INDIRECT("'"&amp;$A$1&amp;"'!Q:Q"),"人员不存在",0,1)</f>
        <v>10000</v>
      </c>
      <c r="G16" s="209">
        <f ca="1" t="shared" si="2"/>
        <v>0</v>
      </c>
      <c r="H16" s="208">
        <f ca="1" t="shared" si="3"/>
        <v>0</v>
      </c>
      <c r="I16" s="208">
        <f ca="1" t="shared" si="4"/>
        <v>0</v>
      </c>
      <c r="J16" s="208">
        <f ca="1" t="shared" si="5"/>
        <v>0</v>
      </c>
      <c r="K16" s="208">
        <f ca="1" t="shared" si="6"/>
        <v>0</v>
      </c>
      <c r="L16" s="208" cm="1">
        <f ca="1" t="array" ref="L16">IFERROR(_xlfn.XLOOKUP(B16,INDIRECT("'"&amp;$I$155&amp;"'!B:B"),INDIRECT("'"&amp;$I$155&amp;"'!E:E"),0),0)</f>
        <v>0</v>
      </c>
      <c r="M16" s="208">
        <f ca="1" t="shared" si="7"/>
        <v>0</v>
      </c>
      <c r="N16" s="208" cm="1">
        <f ca="1" t="array" ref="N16">IFERROR(_xlfn.XLOOKUP(B16,INDIRECT("'"&amp;$M$155&amp;"'!B:B"),INDIRECT("'"&amp;$M$155&amp;"'!AC:AC"),0),0)</f>
        <v>0</v>
      </c>
      <c r="O16" s="208" cm="1">
        <f ca="1" t="array" ref="O16">IFERROR(_xlfn.XLOOKUP(B16,INDIRECT("'"&amp;$M$155&amp;"'!B:B"),INDIRECT("'"&amp;$M$155&amp;"'!AG:AG"),0),0)</f>
        <v>0</v>
      </c>
      <c r="P16" s="208" cm="1">
        <f ca="1" t="array" ref="P16">IFERROR(_xlfn.XLOOKUP(B16,INDIRECT("'"&amp;$M$155&amp;"'!B:B"),INDIRECT("'"&amp;$M$155&amp;"'!AB:AB"),0),0)</f>
        <v>0</v>
      </c>
      <c r="Q16" s="208" cm="1">
        <f ca="1" t="array" ref="Q16">IFERROR(_xlfn.XLOOKUP(B16,INDIRECT("'"&amp;$M$155&amp;"'!B:B"),INDIRECT("'"&amp;$M$155&amp;"'!AD:AD"),0),0)</f>
        <v>0</v>
      </c>
      <c r="R16" s="208" cm="1">
        <f ca="1" t="array" ref="R16">IFERROR(_xlfn.XLOOKUP(B16,INDIRECT("'"&amp;$M$155&amp;"'!B:B"),INDIRECT("'"&amp;$M$155&amp;"'!AE:AE"),0),0)</f>
        <v>0</v>
      </c>
      <c r="S16" s="208" cm="1">
        <f ca="1" t="array" ref="S16">IFERROR(_xlfn.XLOOKUP(B16,INDIRECT("'"&amp;$M$155&amp;"'!B:B"),INDIRECT("'"&amp;$M$155&amp;"'!AF:AF"),0),0)</f>
        <v>0</v>
      </c>
      <c r="T16" s="208">
        <f ca="1" t="shared" si="8"/>
        <v>0</v>
      </c>
      <c r="U16" s="208">
        <f ca="1" t="shared" si="9"/>
        <v>0</v>
      </c>
      <c r="V16" s="209" cm="1">
        <f ca="1" t="array" ref="V16">IFERROR(_xlfn.XLOOKUP(B16,INDIRECT("'"&amp;$K$155&amp;"'!B:B"),INDIRECT("'"&amp;$K$155&amp;"'!Y:Y"),0),0)</f>
        <v>0</v>
      </c>
      <c r="W16" s="209">
        <f ca="1" t="shared" si="10"/>
        <v>0</v>
      </c>
      <c r="X16" s="209" cm="1">
        <f ca="1" t="array" ref="X16">IFERROR(_xlfn.XLOOKUP(B16,INDIRECT("'"&amp;$K$155&amp;"'!B:B"),INDIRECT("'"&amp;$K$155&amp;"'!Z:Z"),0),0)</f>
        <v>0</v>
      </c>
      <c r="Y16" s="209">
        <f ca="1" t="shared" si="11"/>
        <v>10000</v>
      </c>
      <c r="Z16" s="265" cm="1">
        <f ca="1" t="array" ref="Z16">IFERROR(_xlfn.LET(_xlpm.v,_xlfn.XLOOKUP(B16,INDIRECT("'"&amp;$K$155&amp;"'!B:B"),INDIRECT("'"&amp;$K$155&amp;"'!AA:AA"),0),IF(_xlpm.v=60000,60000,_xlpm.v+5000)),0)</f>
        <v>0</v>
      </c>
      <c r="AA16" s="208">
        <f ca="1" t="shared" si="12"/>
        <v>10000</v>
      </c>
      <c r="AB16" s="210">
        <f ca="1" t="shared" si="13"/>
        <v>10000</v>
      </c>
      <c r="AC16" s="211">
        <f ca="1" t="shared" si="14"/>
        <v>300</v>
      </c>
      <c r="AD16" s="211" cm="1">
        <f ca="1" t="array" ref="AD16">IFERROR(_xlfn.XLOOKUP(B16,INDIRECT("'"&amp;$K$155&amp;"'!B:B"),INDIRECT("'"&amp;$K$155&amp;"'!AD:AD"),0),0)</f>
        <v>0</v>
      </c>
      <c r="AE16" s="211">
        <f ca="1" t="shared" si="15"/>
        <v>300</v>
      </c>
      <c r="AF16" s="208">
        <f ca="1" t="shared" si="16"/>
        <v>9700</v>
      </c>
      <c r="AG16" s="197"/>
      <c r="AH16" s="266"/>
      <c r="AI16" s="266"/>
    </row>
    <row r="17" ht="30" customHeight="1" spans="1:35">
      <c r="A17" s="205">
        <f t="shared" si="0"/>
        <v>15</v>
      </c>
      <c r="B17" s="206" t="str">
        <v>二十二</v>
      </c>
      <c r="C17" s="207" cm="1">
        <f ca="1" t="array" ref="C17">_xlfn.XLOOKUP(B17,INDIRECT("'"&amp;$A$1&amp;"'!B:B"),INDIRECT("'"&amp;$A$1&amp;"'!D:D"),"人员不存在",0,1)</f>
        <v>44805</v>
      </c>
      <c r="D17" s="208" cm="1">
        <f ca="1" t="array" ref="D17">_xlfn.XLOOKUP(B17,INDIRECT("'"&amp;$A$1&amp;"'!B:B"),INDIRECT("'"&amp;$A$1&amp;"'!G:G"),"人员不存在",0,1)</f>
        <v>10000</v>
      </c>
      <c r="E17" s="208">
        <f ca="1" t="shared" si="1"/>
        <v>1</v>
      </c>
      <c r="F17" s="208" cm="1">
        <f ca="1" t="array" ref="F17">_xlfn.XLOOKUP(B17,INDIRECT("'"&amp;$A$1&amp;"'!B:B"),INDIRECT("'"&amp;$A$1&amp;"'!Q:Q"),"人员不存在",0,1)</f>
        <v>10000</v>
      </c>
      <c r="G17" s="209">
        <f ca="1" t="shared" si="2"/>
        <v>0</v>
      </c>
      <c r="H17" s="208">
        <f ca="1" t="shared" si="3"/>
        <v>0</v>
      </c>
      <c r="I17" s="208">
        <f ca="1" t="shared" si="4"/>
        <v>0</v>
      </c>
      <c r="J17" s="208">
        <f ca="1" t="shared" si="5"/>
        <v>0</v>
      </c>
      <c r="K17" s="208">
        <f ca="1" t="shared" si="6"/>
        <v>0</v>
      </c>
      <c r="L17" s="208" cm="1">
        <f ca="1" t="array" ref="L17">IFERROR(_xlfn.XLOOKUP(B17,INDIRECT("'"&amp;$I$155&amp;"'!B:B"),INDIRECT("'"&amp;$I$155&amp;"'!E:E"),0),0)</f>
        <v>0</v>
      </c>
      <c r="M17" s="208">
        <f ca="1" t="shared" si="7"/>
        <v>0</v>
      </c>
      <c r="N17" s="208" cm="1">
        <f ca="1" t="array" ref="N17">IFERROR(_xlfn.XLOOKUP(B17,INDIRECT("'"&amp;$M$155&amp;"'!B:B"),INDIRECT("'"&amp;$M$155&amp;"'!AC:AC"),0),0)</f>
        <v>0</v>
      </c>
      <c r="O17" s="208" cm="1">
        <f ca="1" t="array" ref="O17">IFERROR(_xlfn.XLOOKUP(B17,INDIRECT("'"&amp;$M$155&amp;"'!B:B"),INDIRECT("'"&amp;$M$155&amp;"'!AG:AG"),0),0)</f>
        <v>0</v>
      </c>
      <c r="P17" s="208" cm="1">
        <f ca="1" t="array" ref="P17">IFERROR(_xlfn.XLOOKUP(B17,INDIRECT("'"&amp;$M$155&amp;"'!B:B"),INDIRECT("'"&amp;$M$155&amp;"'!AB:AB"),0),0)</f>
        <v>0</v>
      </c>
      <c r="Q17" s="208" cm="1">
        <f ca="1" t="array" ref="Q17">IFERROR(_xlfn.XLOOKUP(B17,INDIRECT("'"&amp;$M$155&amp;"'!B:B"),INDIRECT("'"&amp;$M$155&amp;"'!AD:AD"),0),0)</f>
        <v>0</v>
      </c>
      <c r="R17" s="208" cm="1">
        <f ca="1" t="array" ref="R17">IFERROR(_xlfn.XLOOKUP(B17,INDIRECT("'"&amp;$M$155&amp;"'!B:B"),INDIRECT("'"&amp;$M$155&amp;"'!AE:AE"),0),0)</f>
        <v>0</v>
      </c>
      <c r="S17" s="208" cm="1">
        <f ca="1" t="array" ref="S17">IFERROR(_xlfn.XLOOKUP(B17,INDIRECT("'"&amp;$M$155&amp;"'!B:B"),INDIRECT("'"&amp;$M$155&amp;"'!AF:AF"),0),0)</f>
        <v>0</v>
      </c>
      <c r="T17" s="208">
        <f ca="1" t="shared" si="8"/>
        <v>0</v>
      </c>
      <c r="U17" s="208">
        <f ca="1" t="shared" si="9"/>
        <v>0</v>
      </c>
      <c r="V17" s="209" cm="1">
        <f ca="1" t="array" ref="V17">IFERROR(_xlfn.XLOOKUP(B17,INDIRECT("'"&amp;$K$155&amp;"'!B:B"),INDIRECT("'"&amp;$K$155&amp;"'!Y:Y"),0),0)</f>
        <v>0</v>
      </c>
      <c r="W17" s="209">
        <f ca="1" t="shared" si="10"/>
        <v>0</v>
      </c>
      <c r="X17" s="209" cm="1">
        <f ca="1" t="array" ref="X17">IFERROR(_xlfn.XLOOKUP(B17,INDIRECT("'"&amp;$K$155&amp;"'!B:B"),INDIRECT("'"&amp;$K$155&amp;"'!Z:Z"),0),0)</f>
        <v>0</v>
      </c>
      <c r="Y17" s="209">
        <f ca="1" t="shared" si="11"/>
        <v>10000</v>
      </c>
      <c r="Z17" s="265" cm="1">
        <f ca="1" t="array" ref="Z17">IFERROR(_xlfn.LET(_xlpm.v,_xlfn.XLOOKUP(B17,INDIRECT("'"&amp;$K$155&amp;"'!B:B"),INDIRECT("'"&amp;$K$155&amp;"'!AA:AA"),0),IF(_xlpm.v=60000,60000,_xlpm.v+5000)),0)</f>
        <v>0</v>
      </c>
      <c r="AA17" s="208">
        <f ca="1" t="shared" si="12"/>
        <v>10000</v>
      </c>
      <c r="AB17" s="210">
        <f ca="1" t="shared" si="13"/>
        <v>10000</v>
      </c>
      <c r="AC17" s="211">
        <f ca="1" t="shared" si="14"/>
        <v>300</v>
      </c>
      <c r="AD17" s="211" cm="1">
        <f ca="1" t="array" ref="AD17">IFERROR(_xlfn.XLOOKUP(B17,INDIRECT("'"&amp;$K$155&amp;"'!B:B"),INDIRECT("'"&amp;$K$155&amp;"'!AD:AD"),0),0)</f>
        <v>0</v>
      </c>
      <c r="AE17" s="211">
        <f ca="1" t="shared" si="15"/>
        <v>300</v>
      </c>
      <c r="AF17" s="208">
        <f ca="1" t="shared" si="16"/>
        <v>9700</v>
      </c>
      <c r="AG17" s="197"/>
      <c r="AH17" s="266"/>
      <c r="AI17" s="266"/>
    </row>
    <row r="18" ht="30" customHeight="1" spans="1:35">
      <c r="A18" s="205">
        <f t="shared" si="0"/>
        <v>16</v>
      </c>
      <c r="B18" s="206" t="str">
        <v>二十三</v>
      </c>
      <c r="C18" s="207" cm="1">
        <f ca="1" t="array" ref="C18">_xlfn.XLOOKUP(B18,INDIRECT("'"&amp;$A$1&amp;"'!B:B"),INDIRECT("'"&amp;$A$1&amp;"'!D:D"),"人员不存在",0,1)</f>
        <v>44811</v>
      </c>
      <c r="D18" s="208" cm="1">
        <f ca="1" t="array" ref="D18">_xlfn.XLOOKUP(B18,INDIRECT("'"&amp;$A$1&amp;"'!B:B"),INDIRECT("'"&amp;$A$1&amp;"'!G:G"),"人员不存在",0,1)</f>
        <v>10000</v>
      </c>
      <c r="E18" s="208">
        <f ca="1" t="shared" si="1"/>
        <v>1</v>
      </c>
      <c r="F18" s="208" cm="1">
        <f ca="1" t="array" ref="F18">_xlfn.XLOOKUP(B18,INDIRECT("'"&amp;$A$1&amp;"'!B:B"),INDIRECT("'"&amp;$A$1&amp;"'!Q:Q"),"人员不存在",0,1)</f>
        <v>10000</v>
      </c>
      <c r="G18" s="209">
        <f ca="1" t="shared" si="2"/>
        <v>0</v>
      </c>
      <c r="H18" s="208">
        <f ca="1" t="shared" si="3"/>
        <v>0</v>
      </c>
      <c r="I18" s="208">
        <f ca="1" t="shared" si="4"/>
        <v>0</v>
      </c>
      <c r="J18" s="208">
        <f ca="1" t="shared" si="5"/>
        <v>0</v>
      </c>
      <c r="K18" s="208">
        <f ca="1" t="shared" si="6"/>
        <v>0</v>
      </c>
      <c r="L18" s="208" cm="1">
        <f ca="1" t="array" ref="L18">IFERROR(_xlfn.XLOOKUP(B18,INDIRECT("'"&amp;$I$155&amp;"'!B:B"),INDIRECT("'"&amp;$I$155&amp;"'!E:E"),0),0)</f>
        <v>0</v>
      </c>
      <c r="M18" s="208">
        <f ca="1" t="shared" si="7"/>
        <v>0</v>
      </c>
      <c r="N18" s="208" cm="1">
        <f ca="1" t="array" ref="N18">IFERROR(_xlfn.XLOOKUP(B18,INDIRECT("'"&amp;$M$155&amp;"'!B:B"),INDIRECT("'"&amp;$M$155&amp;"'!AC:AC"),0),0)</f>
        <v>0</v>
      </c>
      <c r="O18" s="208" cm="1">
        <f ca="1" t="array" ref="O18">IFERROR(_xlfn.XLOOKUP(B18,INDIRECT("'"&amp;$M$155&amp;"'!B:B"),INDIRECT("'"&amp;$M$155&amp;"'!AG:AG"),0),0)</f>
        <v>0</v>
      </c>
      <c r="P18" s="208" cm="1">
        <f ca="1" t="array" ref="P18">IFERROR(_xlfn.XLOOKUP(B18,INDIRECT("'"&amp;$M$155&amp;"'!B:B"),INDIRECT("'"&amp;$M$155&amp;"'!AB:AB"),0),0)</f>
        <v>0</v>
      </c>
      <c r="Q18" s="208" cm="1">
        <f ca="1" t="array" ref="Q18">IFERROR(_xlfn.XLOOKUP(B18,INDIRECT("'"&amp;$M$155&amp;"'!B:B"),INDIRECT("'"&amp;$M$155&amp;"'!AD:AD"),0),0)</f>
        <v>0</v>
      </c>
      <c r="R18" s="208" cm="1">
        <f ca="1" t="array" ref="R18">IFERROR(_xlfn.XLOOKUP(B18,INDIRECT("'"&amp;$M$155&amp;"'!B:B"),INDIRECT("'"&amp;$M$155&amp;"'!AE:AE"),0),0)</f>
        <v>0</v>
      </c>
      <c r="S18" s="208" cm="1">
        <f ca="1" t="array" ref="S18">IFERROR(_xlfn.XLOOKUP(B18,INDIRECT("'"&amp;$M$155&amp;"'!B:B"),INDIRECT("'"&amp;$M$155&amp;"'!AF:AF"),0),0)</f>
        <v>0</v>
      </c>
      <c r="T18" s="208">
        <f ca="1" t="shared" si="8"/>
        <v>0</v>
      </c>
      <c r="U18" s="208">
        <f ca="1" t="shared" si="9"/>
        <v>0</v>
      </c>
      <c r="V18" s="209" cm="1">
        <f ca="1" t="array" ref="V18">IFERROR(_xlfn.XLOOKUP(B18,INDIRECT("'"&amp;$K$155&amp;"'!B:B"),INDIRECT("'"&amp;$K$155&amp;"'!Y:Y"),0),0)</f>
        <v>0</v>
      </c>
      <c r="W18" s="209">
        <f ca="1" t="shared" si="10"/>
        <v>0</v>
      </c>
      <c r="X18" s="209" cm="1">
        <f ca="1" t="array" ref="X18">IFERROR(_xlfn.XLOOKUP(B18,INDIRECT("'"&amp;$K$155&amp;"'!B:B"),INDIRECT("'"&amp;$K$155&amp;"'!Z:Z"),0),0)</f>
        <v>0</v>
      </c>
      <c r="Y18" s="209">
        <f ca="1" t="shared" si="11"/>
        <v>10000</v>
      </c>
      <c r="Z18" s="265" cm="1">
        <f ca="1" t="array" ref="Z18">IFERROR(_xlfn.LET(_xlpm.v,_xlfn.XLOOKUP(B18,INDIRECT("'"&amp;$K$155&amp;"'!B:B"),INDIRECT("'"&amp;$K$155&amp;"'!AA:AA"),0),IF(_xlpm.v=60000,60000,_xlpm.v+5000)),0)</f>
        <v>0</v>
      </c>
      <c r="AA18" s="208">
        <f ca="1" t="shared" si="12"/>
        <v>10000</v>
      </c>
      <c r="AB18" s="210">
        <f ca="1" t="shared" si="13"/>
        <v>10000</v>
      </c>
      <c r="AC18" s="211">
        <f ca="1" t="shared" si="14"/>
        <v>300</v>
      </c>
      <c r="AD18" s="211" cm="1">
        <f ca="1" t="array" ref="AD18">IFERROR(_xlfn.XLOOKUP(B18,INDIRECT("'"&amp;$K$155&amp;"'!B:B"),INDIRECT("'"&amp;$K$155&amp;"'!AD:AD"),0),0)</f>
        <v>0</v>
      </c>
      <c r="AE18" s="211">
        <f ca="1" t="shared" si="15"/>
        <v>300</v>
      </c>
      <c r="AF18" s="208">
        <f ca="1" t="shared" si="16"/>
        <v>9700</v>
      </c>
      <c r="AG18" s="197"/>
      <c r="AH18" s="266"/>
      <c r="AI18" s="266"/>
    </row>
    <row r="19" ht="30" customHeight="1" spans="1:35">
      <c r="A19" s="205">
        <f t="shared" si="0"/>
        <v>17</v>
      </c>
      <c r="B19" s="206" t="str">
        <v>二十四</v>
      </c>
      <c r="C19" s="207" cm="1">
        <f ca="1" t="array" ref="C19">_xlfn.XLOOKUP(B19,INDIRECT("'"&amp;$A$1&amp;"'!B:B"),INDIRECT("'"&amp;$A$1&amp;"'!D:D"),"人员不存在",0,1)</f>
        <v>44817</v>
      </c>
      <c r="D19" s="208" cm="1">
        <f ca="1" t="array" ref="D19">_xlfn.XLOOKUP(B19,INDIRECT("'"&amp;$A$1&amp;"'!B:B"),INDIRECT("'"&amp;$A$1&amp;"'!G:G"),"人员不存在",0,1)</f>
        <v>10000</v>
      </c>
      <c r="E19" s="208">
        <f ca="1" t="shared" si="1"/>
        <v>1</v>
      </c>
      <c r="F19" s="208" cm="1">
        <f ca="1" t="array" ref="F19">_xlfn.XLOOKUP(B19,INDIRECT("'"&amp;$A$1&amp;"'!B:B"),INDIRECT("'"&amp;$A$1&amp;"'!Q:Q"),"人员不存在",0,1)</f>
        <v>10000</v>
      </c>
      <c r="G19" s="209">
        <f ca="1" t="shared" si="2"/>
        <v>0</v>
      </c>
      <c r="H19" s="208">
        <f ca="1" t="shared" si="3"/>
        <v>0</v>
      </c>
      <c r="I19" s="208">
        <f ca="1" t="shared" si="4"/>
        <v>0</v>
      </c>
      <c r="J19" s="208">
        <f ca="1" t="shared" si="5"/>
        <v>0</v>
      </c>
      <c r="K19" s="208">
        <f ca="1" t="shared" si="6"/>
        <v>0</v>
      </c>
      <c r="L19" s="208" cm="1">
        <f ca="1" t="array" ref="L19">IFERROR(_xlfn.XLOOKUP(B19,INDIRECT("'"&amp;$I$155&amp;"'!B:B"),INDIRECT("'"&amp;$I$155&amp;"'!E:E"),0),0)</f>
        <v>0</v>
      </c>
      <c r="M19" s="208">
        <f ca="1" t="shared" si="7"/>
        <v>0</v>
      </c>
      <c r="N19" s="208" cm="1">
        <f ca="1" t="array" ref="N19">IFERROR(_xlfn.XLOOKUP(B19,INDIRECT("'"&amp;$M$155&amp;"'!B:B"),INDIRECT("'"&amp;$M$155&amp;"'!AC:AC"),0),0)</f>
        <v>0</v>
      </c>
      <c r="O19" s="208" cm="1">
        <f ca="1" t="array" ref="O19">IFERROR(_xlfn.XLOOKUP(B19,INDIRECT("'"&amp;$M$155&amp;"'!B:B"),INDIRECT("'"&amp;$M$155&amp;"'!AG:AG"),0),0)</f>
        <v>0</v>
      </c>
      <c r="P19" s="208" cm="1">
        <f ca="1" t="array" ref="P19">IFERROR(_xlfn.XLOOKUP(B19,INDIRECT("'"&amp;$M$155&amp;"'!B:B"),INDIRECT("'"&amp;$M$155&amp;"'!AB:AB"),0),0)</f>
        <v>0</v>
      </c>
      <c r="Q19" s="208" cm="1">
        <f ca="1" t="array" ref="Q19">IFERROR(_xlfn.XLOOKUP(B19,INDIRECT("'"&amp;$M$155&amp;"'!B:B"),INDIRECT("'"&amp;$M$155&amp;"'!AD:AD"),0),0)</f>
        <v>0</v>
      </c>
      <c r="R19" s="208" cm="1">
        <f ca="1" t="array" ref="R19">IFERROR(_xlfn.XLOOKUP(B19,INDIRECT("'"&amp;$M$155&amp;"'!B:B"),INDIRECT("'"&amp;$M$155&amp;"'!AE:AE"),0),0)</f>
        <v>0</v>
      </c>
      <c r="S19" s="208" cm="1">
        <f ca="1" t="array" ref="S19">IFERROR(_xlfn.XLOOKUP(B19,INDIRECT("'"&amp;$M$155&amp;"'!B:B"),INDIRECT("'"&amp;$M$155&amp;"'!AF:AF"),0),0)</f>
        <v>0</v>
      </c>
      <c r="T19" s="208">
        <f ca="1" t="shared" si="8"/>
        <v>0</v>
      </c>
      <c r="U19" s="208">
        <f ca="1" t="shared" si="9"/>
        <v>0</v>
      </c>
      <c r="V19" s="209" cm="1">
        <f ca="1" t="array" ref="V19">IFERROR(_xlfn.XLOOKUP(B19,INDIRECT("'"&amp;$K$155&amp;"'!B:B"),INDIRECT("'"&amp;$K$155&amp;"'!Y:Y"),0),0)</f>
        <v>0</v>
      </c>
      <c r="W19" s="209">
        <f ca="1" t="shared" si="10"/>
        <v>0</v>
      </c>
      <c r="X19" s="209" cm="1">
        <f ca="1" t="array" ref="X19">IFERROR(_xlfn.XLOOKUP(B19,INDIRECT("'"&amp;$K$155&amp;"'!B:B"),INDIRECT("'"&amp;$K$155&amp;"'!Z:Z"),0),0)</f>
        <v>0</v>
      </c>
      <c r="Y19" s="209">
        <f ca="1" t="shared" si="11"/>
        <v>10000</v>
      </c>
      <c r="Z19" s="265" cm="1">
        <f ca="1" t="array" ref="Z19">IFERROR(_xlfn.LET(_xlpm.v,_xlfn.XLOOKUP(B19,INDIRECT("'"&amp;$K$155&amp;"'!B:B"),INDIRECT("'"&amp;$K$155&amp;"'!AA:AA"),0),IF(_xlpm.v=60000,60000,_xlpm.v+5000)),0)</f>
        <v>0</v>
      </c>
      <c r="AA19" s="208">
        <f ca="1" t="shared" si="12"/>
        <v>10000</v>
      </c>
      <c r="AB19" s="210">
        <f ca="1" t="shared" si="13"/>
        <v>10000</v>
      </c>
      <c r="AC19" s="211">
        <f ca="1" t="shared" si="14"/>
        <v>300</v>
      </c>
      <c r="AD19" s="211" cm="1">
        <f ca="1" t="array" ref="AD19">IFERROR(_xlfn.XLOOKUP(B19,INDIRECT("'"&amp;$K$155&amp;"'!B:B"),INDIRECT("'"&amp;$K$155&amp;"'!AD:AD"),0),0)</f>
        <v>0</v>
      </c>
      <c r="AE19" s="211">
        <f ca="1" t="shared" si="15"/>
        <v>300</v>
      </c>
      <c r="AF19" s="208">
        <f ca="1" t="shared" si="16"/>
        <v>9700</v>
      </c>
      <c r="AG19" s="197"/>
      <c r="AH19" s="266"/>
      <c r="AI19" s="266"/>
    </row>
    <row r="20" s="194" customFormat="1" ht="30.6" customHeight="1" spans="1:35">
      <c r="A20" s="205">
        <f t="shared" si="0"/>
        <v>18</v>
      </c>
      <c r="B20" s="206" t="str">
        <v>二十五</v>
      </c>
      <c r="C20" s="207" cm="1">
        <f ca="1" t="array" ref="C20">_xlfn.XLOOKUP(B20,INDIRECT("'"&amp;$A$1&amp;"'!B:B"),INDIRECT("'"&amp;$A$1&amp;"'!D:D"),"人员不存在",0,1)</f>
        <v>44823</v>
      </c>
      <c r="D20" s="208" cm="1">
        <f ca="1" t="array" ref="D20">_xlfn.XLOOKUP(B20,INDIRECT("'"&amp;$A$1&amp;"'!B:B"),INDIRECT("'"&amp;$A$1&amp;"'!G:G"),"人员不存在",0,1)</f>
        <v>10000</v>
      </c>
      <c r="E20" s="208">
        <f ca="1" t="shared" si="1"/>
        <v>1.06</v>
      </c>
      <c r="F20" s="208" cm="1">
        <f ca="1" t="array" ref="F20">_xlfn.XLOOKUP(B20,INDIRECT("'"&amp;$A$1&amp;"'!B:B"),INDIRECT("'"&amp;$A$1&amp;"'!Q:Q"),"人员不存在",0,1)</f>
        <v>10600</v>
      </c>
      <c r="G20" s="209">
        <f ca="1" t="shared" si="2"/>
        <v>0</v>
      </c>
      <c r="H20" s="208">
        <f ca="1" t="shared" si="3"/>
        <v>0</v>
      </c>
      <c r="I20" s="208">
        <f ca="1" t="shared" si="4"/>
        <v>0</v>
      </c>
      <c r="J20" s="208">
        <f ca="1" t="shared" si="5"/>
        <v>0</v>
      </c>
      <c r="K20" s="208">
        <f ca="1" t="shared" si="6"/>
        <v>0</v>
      </c>
      <c r="L20" s="208" cm="1">
        <f ca="1" t="array" ref="L20">IFERROR(_xlfn.XLOOKUP(B20,INDIRECT("'"&amp;$I$155&amp;"'!B:B"),INDIRECT("'"&amp;$I$155&amp;"'!E:E"),0),0)</f>
        <v>0</v>
      </c>
      <c r="M20" s="208">
        <f ca="1" t="shared" si="7"/>
        <v>0</v>
      </c>
      <c r="N20" s="208" cm="1">
        <f ca="1" t="array" ref="N20">IFERROR(_xlfn.XLOOKUP(B20,INDIRECT("'"&amp;$M$155&amp;"'!B:B"),INDIRECT("'"&amp;$M$155&amp;"'!AC:AC"),0),0)</f>
        <v>0</v>
      </c>
      <c r="O20" s="208" cm="1">
        <f ca="1" t="array" ref="O20">IFERROR(_xlfn.XLOOKUP(B20,INDIRECT("'"&amp;$M$155&amp;"'!B:B"),INDIRECT("'"&amp;$M$155&amp;"'!AG:AG"),0),0)</f>
        <v>0</v>
      </c>
      <c r="P20" s="208" cm="1">
        <f ca="1" t="array" ref="P20">IFERROR(_xlfn.XLOOKUP(B20,INDIRECT("'"&amp;$M$155&amp;"'!B:B"),INDIRECT("'"&amp;$M$155&amp;"'!AB:AB"),0),0)</f>
        <v>0</v>
      </c>
      <c r="Q20" s="208" cm="1">
        <f ca="1" t="array" ref="Q20">IFERROR(_xlfn.XLOOKUP(B20,INDIRECT("'"&amp;$M$155&amp;"'!B:B"),INDIRECT("'"&amp;$M$155&amp;"'!AD:AD"),0),0)</f>
        <v>0</v>
      </c>
      <c r="R20" s="208" cm="1">
        <f ca="1" t="array" ref="R20">IFERROR(_xlfn.XLOOKUP(B20,INDIRECT("'"&amp;$M$155&amp;"'!B:B"),INDIRECT("'"&amp;$M$155&amp;"'!AE:AE"),0),0)</f>
        <v>0</v>
      </c>
      <c r="S20" s="208" cm="1">
        <f ca="1" t="array" ref="S20">IFERROR(_xlfn.XLOOKUP(B20,INDIRECT("'"&amp;$M$155&amp;"'!B:B"),INDIRECT("'"&amp;$M$155&amp;"'!AF:AF"),0),0)</f>
        <v>0</v>
      </c>
      <c r="T20" s="208">
        <f ca="1" t="shared" si="8"/>
        <v>0</v>
      </c>
      <c r="U20" s="208">
        <f ca="1" t="shared" si="9"/>
        <v>0</v>
      </c>
      <c r="V20" s="209" cm="1">
        <f ca="1" t="array" ref="V20">IFERROR(_xlfn.XLOOKUP(B20,INDIRECT("'"&amp;$K$155&amp;"'!B:B"),INDIRECT("'"&amp;$K$155&amp;"'!Y:Y"),0),0)</f>
        <v>0</v>
      </c>
      <c r="W20" s="209">
        <f ca="1" t="shared" si="10"/>
        <v>0</v>
      </c>
      <c r="X20" s="209" cm="1">
        <f ca="1" t="array" ref="X20">IFERROR(_xlfn.XLOOKUP(B20,INDIRECT("'"&amp;$K$155&amp;"'!B:B"),INDIRECT("'"&amp;$K$155&amp;"'!Z:Z"),0),0)</f>
        <v>0</v>
      </c>
      <c r="Y20" s="209">
        <f ca="1" t="shared" si="11"/>
        <v>10600</v>
      </c>
      <c r="Z20" s="265" cm="1">
        <f ca="1" t="array" ref="Z20">IFERROR(_xlfn.LET(_xlpm.v,_xlfn.XLOOKUP(B20,INDIRECT("'"&amp;$K$155&amp;"'!B:B"),INDIRECT("'"&amp;$K$155&amp;"'!AA:AA"),0),IF(_xlpm.v=60000,60000,_xlpm.v+5000)),0)</f>
        <v>0</v>
      </c>
      <c r="AA20" s="208">
        <f ca="1" t="shared" si="12"/>
        <v>10600</v>
      </c>
      <c r="AB20" s="210">
        <f ca="1" t="shared" si="13"/>
        <v>10600</v>
      </c>
      <c r="AC20" s="211">
        <f ca="1" t="shared" si="14"/>
        <v>318</v>
      </c>
      <c r="AD20" s="211" cm="1">
        <f ca="1" t="array" ref="AD20">IFERROR(_xlfn.XLOOKUP(B20,INDIRECT("'"&amp;$K$155&amp;"'!B:B"),INDIRECT("'"&amp;$K$155&amp;"'!AD:AD"),0),0)</f>
        <v>0</v>
      </c>
      <c r="AE20" s="211">
        <f ca="1" t="shared" si="15"/>
        <v>318</v>
      </c>
      <c r="AF20" s="208">
        <f ca="1" t="shared" si="16"/>
        <v>10282</v>
      </c>
      <c r="AG20" s="197"/>
      <c r="AH20" s="266"/>
      <c r="AI20" s="266"/>
    </row>
    <row r="21" s="194" customFormat="1" ht="30.6" customHeight="1" spans="1:35">
      <c r="A21" s="205">
        <f t="shared" si="0"/>
        <v>19</v>
      </c>
      <c r="B21" s="206" t="str">
        <v>二十六</v>
      </c>
      <c r="C21" s="207" cm="1">
        <f ca="1" t="array" ref="C21">_xlfn.XLOOKUP(B21,INDIRECT("'"&amp;$A$1&amp;"'!B:B"),INDIRECT("'"&amp;$A$1&amp;"'!D:D"),"人员不存在",0,1)</f>
        <v>44823</v>
      </c>
      <c r="D21" s="208" cm="1">
        <f ca="1" t="array" ref="D21">_xlfn.XLOOKUP(B21,INDIRECT("'"&amp;$A$1&amp;"'!B:B"),INDIRECT("'"&amp;$A$1&amp;"'!G:G"),"人员不存在",0,1)</f>
        <v>10000</v>
      </c>
      <c r="E21" s="208">
        <f ca="1" t="shared" si="1"/>
        <v>1</v>
      </c>
      <c r="F21" s="208" cm="1">
        <f ca="1" t="array" ref="F21">_xlfn.XLOOKUP(B21,INDIRECT("'"&amp;$A$1&amp;"'!B:B"),INDIRECT("'"&amp;$A$1&amp;"'!Q:Q"),"人员不存在",0,1)</f>
        <v>10000</v>
      </c>
      <c r="G21" s="209">
        <f ca="1" t="shared" si="2"/>
        <v>0</v>
      </c>
      <c r="H21" s="208">
        <f ca="1" t="shared" si="3"/>
        <v>0</v>
      </c>
      <c r="I21" s="208">
        <f ca="1" t="shared" si="4"/>
        <v>0</v>
      </c>
      <c r="J21" s="208">
        <f ca="1" t="shared" si="5"/>
        <v>0</v>
      </c>
      <c r="K21" s="208">
        <f ca="1" t="shared" si="6"/>
        <v>0</v>
      </c>
      <c r="L21" s="208" cm="1">
        <f ca="1" t="array" ref="L21">IFERROR(_xlfn.XLOOKUP(B21,INDIRECT("'"&amp;$I$155&amp;"'!B:B"),INDIRECT("'"&amp;$I$155&amp;"'!E:E"),0),0)</f>
        <v>0</v>
      </c>
      <c r="M21" s="208">
        <f ca="1" t="shared" si="7"/>
        <v>0</v>
      </c>
      <c r="N21" s="208" cm="1">
        <f ca="1" t="array" ref="N21">IFERROR(_xlfn.XLOOKUP(B21,INDIRECT("'"&amp;$M$155&amp;"'!B:B"),INDIRECT("'"&amp;$M$155&amp;"'!AC:AC"),0),0)</f>
        <v>0</v>
      </c>
      <c r="O21" s="208" cm="1">
        <f ca="1" t="array" ref="O21">IFERROR(_xlfn.XLOOKUP(B21,INDIRECT("'"&amp;$M$155&amp;"'!B:B"),INDIRECT("'"&amp;$M$155&amp;"'!AG:AG"),0),0)</f>
        <v>0</v>
      </c>
      <c r="P21" s="208" cm="1">
        <f ca="1" t="array" ref="P21">IFERROR(_xlfn.XLOOKUP(B21,INDIRECT("'"&amp;$M$155&amp;"'!B:B"),INDIRECT("'"&amp;$M$155&amp;"'!AB:AB"),0),0)</f>
        <v>0</v>
      </c>
      <c r="Q21" s="208" cm="1">
        <f ca="1" t="array" ref="Q21">IFERROR(_xlfn.XLOOKUP(B21,INDIRECT("'"&amp;$M$155&amp;"'!B:B"),INDIRECT("'"&amp;$M$155&amp;"'!AD:AD"),0),0)</f>
        <v>0</v>
      </c>
      <c r="R21" s="208" cm="1">
        <f ca="1" t="array" ref="R21">IFERROR(_xlfn.XLOOKUP(B21,INDIRECT("'"&amp;$M$155&amp;"'!B:B"),INDIRECT("'"&amp;$M$155&amp;"'!AE:AE"),0),0)</f>
        <v>0</v>
      </c>
      <c r="S21" s="208" cm="1">
        <f ca="1" t="array" ref="S21">IFERROR(_xlfn.XLOOKUP(B21,INDIRECT("'"&amp;$M$155&amp;"'!B:B"),INDIRECT("'"&amp;$M$155&amp;"'!AF:AF"),0),0)</f>
        <v>0</v>
      </c>
      <c r="T21" s="208">
        <f ca="1" t="shared" si="8"/>
        <v>0</v>
      </c>
      <c r="U21" s="208">
        <f ca="1" t="shared" si="9"/>
        <v>0</v>
      </c>
      <c r="V21" s="209" cm="1">
        <f ca="1" t="array" ref="V21">IFERROR(_xlfn.XLOOKUP(B21,INDIRECT("'"&amp;$K$155&amp;"'!B:B"),INDIRECT("'"&amp;$K$155&amp;"'!Y:Y"),0),0)</f>
        <v>0</v>
      </c>
      <c r="W21" s="209">
        <f ca="1" t="shared" si="10"/>
        <v>0</v>
      </c>
      <c r="X21" s="209" cm="1">
        <f ca="1" t="array" ref="X21">IFERROR(_xlfn.XLOOKUP(B21,INDIRECT("'"&amp;$K$155&amp;"'!B:B"),INDIRECT("'"&amp;$K$155&amp;"'!Z:Z"),0),0)</f>
        <v>0</v>
      </c>
      <c r="Y21" s="209">
        <f ca="1" t="shared" si="11"/>
        <v>10000</v>
      </c>
      <c r="Z21" s="265" cm="1">
        <f ca="1" t="array" ref="Z21">IFERROR(_xlfn.LET(_xlpm.v,_xlfn.XLOOKUP(B21,INDIRECT("'"&amp;$K$155&amp;"'!B:B"),INDIRECT("'"&amp;$K$155&amp;"'!AA:AA"),0),IF(_xlpm.v=60000,60000,_xlpm.v+5000)),0)</f>
        <v>0</v>
      </c>
      <c r="AA21" s="208">
        <f ca="1" t="shared" si="12"/>
        <v>10000</v>
      </c>
      <c r="AB21" s="210">
        <f ca="1" t="shared" si="13"/>
        <v>10000</v>
      </c>
      <c r="AC21" s="211">
        <f ca="1" t="shared" si="14"/>
        <v>300</v>
      </c>
      <c r="AD21" s="211" cm="1">
        <f ca="1" t="array" ref="AD21">IFERROR(_xlfn.XLOOKUP(B21,INDIRECT("'"&amp;$K$155&amp;"'!B:B"),INDIRECT("'"&amp;$K$155&amp;"'!AD:AD"),0),0)</f>
        <v>0</v>
      </c>
      <c r="AE21" s="211">
        <f ca="1" t="shared" si="15"/>
        <v>300</v>
      </c>
      <c r="AF21" s="208">
        <f ca="1" t="shared" si="16"/>
        <v>9700</v>
      </c>
      <c r="AG21" s="197"/>
      <c r="AH21" s="266"/>
      <c r="AI21" s="266"/>
    </row>
    <row r="22" s="194" customFormat="1" ht="30.6" customHeight="1" spans="1:35">
      <c r="A22" s="205">
        <f t="shared" si="0"/>
        <v>20</v>
      </c>
      <c r="B22" s="206" t="str">
        <v>二十七</v>
      </c>
      <c r="C22" s="207" cm="1">
        <f ca="1" t="array" ref="C22">_xlfn.XLOOKUP(B22,INDIRECT("'"&amp;$A$1&amp;"'!B:B"),INDIRECT("'"&amp;$A$1&amp;"'!D:D"),"人员不存在",0,1)</f>
        <v>44835</v>
      </c>
      <c r="D22" s="208" cm="1">
        <f ca="1" t="array" ref="D22">_xlfn.XLOOKUP(B22,INDIRECT("'"&amp;$A$1&amp;"'!B:B"),INDIRECT("'"&amp;$A$1&amp;"'!G:G"),"人员不存在",0,1)</f>
        <v>10000</v>
      </c>
      <c r="E22" s="208">
        <f ca="1" t="shared" si="1"/>
        <v>1</v>
      </c>
      <c r="F22" s="208" cm="1">
        <f ca="1" t="array" ref="F22">_xlfn.XLOOKUP(B22,INDIRECT("'"&amp;$A$1&amp;"'!B:B"),INDIRECT("'"&amp;$A$1&amp;"'!Q:Q"),"人员不存在",0,1)</f>
        <v>10000</v>
      </c>
      <c r="G22" s="209">
        <f ca="1" t="shared" si="2"/>
        <v>0</v>
      </c>
      <c r="H22" s="208">
        <f ca="1" t="shared" si="3"/>
        <v>0</v>
      </c>
      <c r="I22" s="208">
        <f ca="1" t="shared" si="4"/>
        <v>0</v>
      </c>
      <c r="J22" s="208">
        <f ca="1" t="shared" si="5"/>
        <v>0</v>
      </c>
      <c r="K22" s="208">
        <f ca="1" t="shared" si="6"/>
        <v>0</v>
      </c>
      <c r="L22" s="208" cm="1">
        <f ca="1" t="array" ref="L22">IFERROR(_xlfn.XLOOKUP(B22,INDIRECT("'"&amp;$I$155&amp;"'!B:B"),INDIRECT("'"&amp;$I$155&amp;"'!E:E"),0),0)</f>
        <v>0</v>
      </c>
      <c r="M22" s="208">
        <f ca="1" t="shared" si="7"/>
        <v>0</v>
      </c>
      <c r="N22" s="208" cm="1">
        <f ca="1" t="array" ref="N22">IFERROR(_xlfn.XLOOKUP(B22,INDIRECT("'"&amp;$M$155&amp;"'!B:B"),INDIRECT("'"&amp;$M$155&amp;"'!AC:AC"),0),0)</f>
        <v>0</v>
      </c>
      <c r="O22" s="208" cm="1">
        <f ca="1" t="array" ref="O22">IFERROR(_xlfn.XLOOKUP(B22,INDIRECT("'"&amp;$M$155&amp;"'!B:B"),INDIRECT("'"&amp;$M$155&amp;"'!AG:AG"),0),0)</f>
        <v>0</v>
      </c>
      <c r="P22" s="208" cm="1">
        <f ca="1" t="array" ref="P22">IFERROR(_xlfn.XLOOKUP(B22,INDIRECT("'"&amp;$M$155&amp;"'!B:B"),INDIRECT("'"&amp;$M$155&amp;"'!AB:AB"),0),0)</f>
        <v>0</v>
      </c>
      <c r="Q22" s="208" cm="1">
        <f ca="1" t="array" ref="Q22">IFERROR(_xlfn.XLOOKUP(B22,INDIRECT("'"&amp;$M$155&amp;"'!B:B"),INDIRECT("'"&amp;$M$155&amp;"'!AD:AD"),0),0)</f>
        <v>0</v>
      </c>
      <c r="R22" s="208" cm="1">
        <f ca="1" t="array" ref="R22">IFERROR(_xlfn.XLOOKUP(B22,INDIRECT("'"&amp;$M$155&amp;"'!B:B"),INDIRECT("'"&amp;$M$155&amp;"'!AE:AE"),0),0)</f>
        <v>0</v>
      </c>
      <c r="S22" s="208" cm="1">
        <f ca="1" t="array" ref="S22">IFERROR(_xlfn.XLOOKUP(B22,INDIRECT("'"&amp;$M$155&amp;"'!B:B"),INDIRECT("'"&amp;$M$155&amp;"'!AF:AF"),0),0)</f>
        <v>0</v>
      </c>
      <c r="T22" s="208">
        <f ca="1" t="shared" si="8"/>
        <v>0</v>
      </c>
      <c r="U22" s="208">
        <f ca="1" t="shared" si="9"/>
        <v>0</v>
      </c>
      <c r="V22" s="209" cm="1">
        <f ca="1" t="array" ref="V22">IFERROR(_xlfn.XLOOKUP(B22,INDIRECT("'"&amp;$K$155&amp;"'!B:B"),INDIRECT("'"&amp;$K$155&amp;"'!Y:Y"),0),0)</f>
        <v>0</v>
      </c>
      <c r="W22" s="209">
        <f ca="1" t="shared" si="10"/>
        <v>0</v>
      </c>
      <c r="X22" s="209" cm="1">
        <f ca="1" t="array" ref="X22">IFERROR(_xlfn.XLOOKUP(B22,INDIRECT("'"&amp;$K$155&amp;"'!B:B"),INDIRECT("'"&amp;$K$155&amp;"'!Z:Z"),0),0)</f>
        <v>0</v>
      </c>
      <c r="Y22" s="209">
        <f ca="1" t="shared" si="11"/>
        <v>10000</v>
      </c>
      <c r="Z22" s="265" cm="1">
        <f ca="1" t="array" ref="Z22">IFERROR(_xlfn.LET(_xlpm.v,_xlfn.XLOOKUP(B22,INDIRECT("'"&amp;$K$155&amp;"'!B:B"),INDIRECT("'"&amp;$K$155&amp;"'!AA:AA"),0),IF(_xlpm.v=60000,60000,_xlpm.v+5000)),0)</f>
        <v>0</v>
      </c>
      <c r="AA22" s="208">
        <f ca="1" t="shared" si="12"/>
        <v>10000</v>
      </c>
      <c r="AB22" s="210">
        <f ca="1" t="shared" si="13"/>
        <v>10000</v>
      </c>
      <c r="AC22" s="211">
        <f ca="1" t="shared" si="14"/>
        <v>300</v>
      </c>
      <c r="AD22" s="211" cm="1">
        <f ca="1" t="array" ref="AD22">IFERROR(_xlfn.XLOOKUP(B22,INDIRECT("'"&amp;$K$155&amp;"'!B:B"),INDIRECT("'"&amp;$K$155&amp;"'!AD:AD"),0),0)</f>
        <v>0</v>
      </c>
      <c r="AE22" s="211">
        <f ca="1" t="shared" si="15"/>
        <v>300</v>
      </c>
      <c r="AF22" s="208">
        <f ca="1" t="shared" si="16"/>
        <v>9700</v>
      </c>
      <c r="AG22" s="197"/>
      <c r="AH22" s="266"/>
      <c r="AI22" s="266"/>
    </row>
    <row r="23" ht="30" customHeight="1" spans="1:35">
      <c r="A23" s="205">
        <f t="shared" si="0"/>
        <v>21</v>
      </c>
      <c r="B23" s="206" t="str">
        <v>二十九</v>
      </c>
      <c r="C23" s="207" cm="1">
        <f ca="1" t="array" ref="C23">_xlfn.XLOOKUP(B23,INDIRECT("'"&amp;$A$1&amp;"'!B:B"),INDIRECT("'"&amp;$A$1&amp;"'!D:D"),"人员不存在",0,1)</f>
        <v>44866</v>
      </c>
      <c r="D23" s="208" cm="1">
        <f ca="1" t="array" ref="D23">_xlfn.XLOOKUP(B23,INDIRECT("'"&amp;$A$1&amp;"'!B:B"),INDIRECT("'"&amp;$A$1&amp;"'!G:G"),"人员不存在",0,1)</f>
        <v>10000</v>
      </c>
      <c r="E23" s="208">
        <f ca="1" t="shared" si="1"/>
        <v>1</v>
      </c>
      <c r="F23" s="208" cm="1">
        <f ca="1" t="array" ref="F23">_xlfn.XLOOKUP(B23,INDIRECT("'"&amp;$A$1&amp;"'!B:B"),INDIRECT("'"&amp;$A$1&amp;"'!Q:Q"),"人员不存在",0,1)</f>
        <v>10000</v>
      </c>
      <c r="G23" s="209">
        <f ca="1" t="shared" si="2"/>
        <v>0</v>
      </c>
      <c r="H23" s="208">
        <f ca="1" t="shared" si="3"/>
        <v>0</v>
      </c>
      <c r="I23" s="208">
        <f ca="1" t="shared" si="4"/>
        <v>0</v>
      </c>
      <c r="J23" s="208">
        <f ca="1" t="shared" si="5"/>
        <v>0</v>
      </c>
      <c r="K23" s="208">
        <f ca="1" t="shared" si="6"/>
        <v>0</v>
      </c>
      <c r="L23" s="208" cm="1">
        <f ca="1" t="array" ref="L23">IFERROR(_xlfn.XLOOKUP(B23,INDIRECT("'"&amp;$I$155&amp;"'!B:B"),INDIRECT("'"&amp;$I$155&amp;"'!E:E"),0),0)</f>
        <v>0</v>
      </c>
      <c r="M23" s="208">
        <f ca="1" t="shared" si="7"/>
        <v>0</v>
      </c>
      <c r="N23" s="208" cm="1">
        <f ca="1" t="array" ref="N23">IFERROR(_xlfn.XLOOKUP(B23,INDIRECT("'"&amp;$M$155&amp;"'!B:B"),INDIRECT("'"&amp;$M$155&amp;"'!AC:AC"),0),0)</f>
        <v>0</v>
      </c>
      <c r="O23" s="208" cm="1">
        <f ca="1" t="array" ref="O23">IFERROR(_xlfn.XLOOKUP(B23,INDIRECT("'"&amp;$M$155&amp;"'!B:B"),INDIRECT("'"&amp;$M$155&amp;"'!AG:AG"),0),0)</f>
        <v>0</v>
      </c>
      <c r="P23" s="208" cm="1">
        <f ca="1" t="array" ref="P23">IFERROR(_xlfn.XLOOKUP(B23,INDIRECT("'"&amp;$M$155&amp;"'!B:B"),INDIRECT("'"&amp;$M$155&amp;"'!AB:AB"),0),0)</f>
        <v>0</v>
      </c>
      <c r="Q23" s="208" cm="1">
        <f ca="1" t="array" ref="Q23">IFERROR(_xlfn.XLOOKUP(B23,INDIRECT("'"&amp;$M$155&amp;"'!B:B"),INDIRECT("'"&amp;$M$155&amp;"'!AD:AD"),0),0)</f>
        <v>0</v>
      </c>
      <c r="R23" s="208" cm="1">
        <f ca="1" t="array" ref="R23">IFERROR(_xlfn.XLOOKUP(B23,INDIRECT("'"&amp;$M$155&amp;"'!B:B"),INDIRECT("'"&amp;$M$155&amp;"'!AE:AE"),0),0)</f>
        <v>0</v>
      </c>
      <c r="S23" s="208" cm="1">
        <f ca="1" t="array" ref="S23">IFERROR(_xlfn.XLOOKUP(B23,INDIRECT("'"&amp;$M$155&amp;"'!B:B"),INDIRECT("'"&amp;$M$155&amp;"'!AF:AF"),0),0)</f>
        <v>0</v>
      </c>
      <c r="T23" s="208">
        <f ca="1" t="shared" si="8"/>
        <v>0</v>
      </c>
      <c r="U23" s="208">
        <f ca="1" t="shared" si="9"/>
        <v>0</v>
      </c>
      <c r="V23" s="209" cm="1">
        <f ca="1" t="array" ref="V23">IFERROR(_xlfn.XLOOKUP(B23,INDIRECT("'"&amp;$K$155&amp;"'!B:B"),INDIRECT("'"&amp;$K$155&amp;"'!Y:Y"),0),0)</f>
        <v>0</v>
      </c>
      <c r="W23" s="209">
        <f ca="1" t="shared" si="10"/>
        <v>0</v>
      </c>
      <c r="X23" s="209" cm="1">
        <f ca="1" t="array" ref="X23">IFERROR(_xlfn.XLOOKUP(B23,INDIRECT("'"&amp;$K$155&amp;"'!B:B"),INDIRECT("'"&amp;$K$155&amp;"'!Z:Z"),0),0)</f>
        <v>0</v>
      </c>
      <c r="Y23" s="209">
        <f ca="1" t="shared" si="11"/>
        <v>10000</v>
      </c>
      <c r="Z23" s="265" cm="1">
        <f ca="1" t="array" ref="Z23">IFERROR(_xlfn.LET(_xlpm.v,_xlfn.XLOOKUP(B23,INDIRECT("'"&amp;$K$155&amp;"'!B:B"),INDIRECT("'"&amp;$K$155&amp;"'!AA:AA"),0),IF(_xlpm.v=60000,60000,_xlpm.v+5000)),0)</f>
        <v>0</v>
      </c>
      <c r="AA23" s="208">
        <f ca="1" t="shared" si="12"/>
        <v>10000</v>
      </c>
      <c r="AB23" s="210">
        <f ca="1" t="shared" si="13"/>
        <v>10000</v>
      </c>
      <c r="AC23" s="211">
        <f ca="1" t="shared" si="14"/>
        <v>300</v>
      </c>
      <c r="AD23" s="211" cm="1">
        <f ca="1" t="array" ref="AD23">IFERROR(_xlfn.XLOOKUP(B23,INDIRECT("'"&amp;$K$155&amp;"'!B:B"),INDIRECT("'"&amp;$K$155&amp;"'!AD:AD"),0),0)</f>
        <v>0</v>
      </c>
      <c r="AE23" s="211">
        <f ca="1" t="shared" si="15"/>
        <v>300</v>
      </c>
      <c r="AF23" s="208">
        <f ca="1" t="shared" si="16"/>
        <v>9700</v>
      </c>
      <c r="AG23" s="197"/>
      <c r="AH23" s="266"/>
      <c r="AI23" s="266"/>
    </row>
    <row r="24" ht="30" customHeight="1" spans="1:35">
      <c r="A24" s="205">
        <f t="shared" si="0"/>
        <v>22</v>
      </c>
      <c r="B24" s="206" t="str">
        <v>三十</v>
      </c>
      <c r="C24" s="207" cm="1">
        <f ca="1" t="array" ref="C24">_xlfn.XLOOKUP(B24,INDIRECT("'"&amp;$A$1&amp;"'!B:B"),INDIRECT("'"&amp;$A$1&amp;"'!D:D"),"人员不存在",0,1)</f>
        <v>44868</v>
      </c>
      <c r="D24" s="208" cm="1">
        <f ca="1" t="array" ref="D24">_xlfn.XLOOKUP(B24,INDIRECT("'"&amp;$A$1&amp;"'!B:B"),INDIRECT("'"&amp;$A$1&amp;"'!G:G"),"人员不存在",0,1)</f>
        <v>10000</v>
      </c>
      <c r="E24" s="208">
        <f ca="1" t="shared" si="1"/>
        <v>1</v>
      </c>
      <c r="F24" s="208" cm="1">
        <f ca="1" t="array" ref="F24">_xlfn.XLOOKUP(B24,INDIRECT("'"&amp;$A$1&amp;"'!B:B"),INDIRECT("'"&amp;$A$1&amp;"'!Q:Q"),"人员不存在",0,1)</f>
        <v>10000</v>
      </c>
      <c r="G24" s="209">
        <f ca="1" t="shared" si="2"/>
        <v>0</v>
      </c>
      <c r="H24" s="208">
        <f ca="1" t="shared" si="3"/>
        <v>0</v>
      </c>
      <c r="I24" s="208">
        <f ca="1" t="shared" si="4"/>
        <v>0</v>
      </c>
      <c r="J24" s="208">
        <f ca="1" t="shared" si="5"/>
        <v>0</v>
      </c>
      <c r="K24" s="208">
        <f ca="1" t="shared" si="6"/>
        <v>0</v>
      </c>
      <c r="L24" s="208" cm="1">
        <f ca="1" t="array" ref="L24">IFERROR(_xlfn.XLOOKUP(B24,INDIRECT("'"&amp;$I$155&amp;"'!B:B"),INDIRECT("'"&amp;$I$155&amp;"'!E:E"),0),0)</f>
        <v>0</v>
      </c>
      <c r="M24" s="208">
        <f ca="1" t="shared" si="7"/>
        <v>0</v>
      </c>
      <c r="N24" s="208" cm="1">
        <f ca="1" t="array" ref="N24">IFERROR(_xlfn.XLOOKUP(B24,INDIRECT("'"&amp;$M$155&amp;"'!B:B"),INDIRECT("'"&amp;$M$155&amp;"'!AC:AC"),0),0)</f>
        <v>0</v>
      </c>
      <c r="O24" s="208" cm="1">
        <f ca="1" t="array" ref="O24">IFERROR(_xlfn.XLOOKUP(B24,INDIRECT("'"&amp;$M$155&amp;"'!B:B"),INDIRECT("'"&amp;$M$155&amp;"'!AG:AG"),0),0)</f>
        <v>0</v>
      </c>
      <c r="P24" s="208" cm="1">
        <f ca="1" t="array" ref="P24">IFERROR(_xlfn.XLOOKUP(B24,INDIRECT("'"&amp;$M$155&amp;"'!B:B"),INDIRECT("'"&amp;$M$155&amp;"'!AB:AB"),0),0)</f>
        <v>0</v>
      </c>
      <c r="Q24" s="208" cm="1">
        <f ca="1" t="array" ref="Q24">IFERROR(_xlfn.XLOOKUP(B24,INDIRECT("'"&amp;$M$155&amp;"'!B:B"),INDIRECT("'"&amp;$M$155&amp;"'!AD:AD"),0),0)</f>
        <v>0</v>
      </c>
      <c r="R24" s="208" cm="1">
        <f ca="1" t="array" ref="R24">IFERROR(_xlfn.XLOOKUP(B24,INDIRECT("'"&amp;$M$155&amp;"'!B:B"),INDIRECT("'"&amp;$M$155&amp;"'!AE:AE"),0),0)</f>
        <v>0</v>
      </c>
      <c r="S24" s="208" cm="1">
        <f ca="1" t="array" ref="S24">IFERROR(_xlfn.XLOOKUP(B24,INDIRECT("'"&amp;$M$155&amp;"'!B:B"),INDIRECT("'"&amp;$M$155&amp;"'!AF:AF"),0),0)</f>
        <v>0</v>
      </c>
      <c r="T24" s="208">
        <f ca="1" t="shared" si="8"/>
        <v>0</v>
      </c>
      <c r="U24" s="208">
        <f ca="1" t="shared" si="9"/>
        <v>0</v>
      </c>
      <c r="V24" s="209" cm="1">
        <f ca="1" t="array" ref="V24">IFERROR(_xlfn.XLOOKUP(B24,INDIRECT("'"&amp;$K$155&amp;"'!B:B"),INDIRECT("'"&amp;$K$155&amp;"'!Y:Y"),0),0)</f>
        <v>0</v>
      </c>
      <c r="W24" s="209">
        <f ca="1" t="shared" si="10"/>
        <v>0</v>
      </c>
      <c r="X24" s="209" cm="1">
        <f ca="1" t="array" ref="X24">IFERROR(_xlfn.XLOOKUP(B24,INDIRECT("'"&amp;$K$155&amp;"'!B:B"),INDIRECT("'"&amp;$K$155&amp;"'!Z:Z"),0),0)</f>
        <v>0</v>
      </c>
      <c r="Y24" s="209">
        <f ca="1" t="shared" si="11"/>
        <v>10000</v>
      </c>
      <c r="Z24" s="265" cm="1">
        <f ca="1" t="array" ref="Z24">IFERROR(_xlfn.LET(_xlpm.v,_xlfn.XLOOKUP(B24,INDIRECT("'"&amp;$K$155&amp;"'!B:B"),INDIRECT("'"&amp;$K$155&amp;"'!AA:AA"),0),IF(_xlpm.v=60000,60000,_xlpm.v+5000)),0)</f>
        <v>0</v>
      </c>
      <c r="AA24" s="208">
        <f ca="1" t="shared" si="12"/>
        <v>10000</v>
      </c>
      <c r="AB24" s="210">
        <f ca="1" t="shared" si="13"/>
        <v>10000</v>
      </c>
      <c r="AC24" s="211">
        <f ca="1" t="shared" si="14"/>
        <v>300</v>
      </c>
      <c r="AD24" s="211" cm="1">
        <f ca="1" t="array" ref="AD24">IFERROR(_xlfn.XLOOKUP(B24,INDIRECT("'"&amp;$K$155&amp;"'!B:B"),INDIRECT("'"&amp;$K$155&amp;"'!AD:AD"),0),0)</f>
        <v>0</v>
      </c>
      <c r="AE24" s="211">
        <f ca="1" t="shared" si="15"/>
        <v>300</v>
      </c>
      <c r="AF24" s="208">
        <f ca="1" t="shared" si="16"/>
        <v>9700</v>
      </c>
      <c r="AG24" s="197"/>
      <c r="AH24" s="266"/>
      <c r="AI24" s="266"/>
    </row>
    <row r="25" ht="30" customHeight="1" spans="1:35">
      <c r="A25" s="205">
        <f t="shared" si="0"/>
        <v>23</v>
      </c>
      <c r="B25" s="206" t="str">
        <v>三十一</v>
      </c>
      <c r="C25" s="207" cm="1">
        <f ca="1" t="array" ref="C25">_xlfn.XLOOKUP(B25,INDIRECT("'"&amp;$A$1&amp;"'!B:B"),INDIRECT("'"&amp;$A$1&amp;"'!D:D"),"人员不存在",0,1)</f>
        <v>44881</v>
      </c>
      <c r="D25" s="208" cm="1">
        <f ca="1" t="array" ref="D25">_xlfn.XLOOKUP(B25,INDIRECT("'"&amp;$A$1&amp;"'!B:B"),INDIRECT("'"&amp;$A$1&amp;"'!G:G"),"人员不存在",0,1)</f>
        <v>10000</v>
      </c>
      <c r="E25" s="208">
        <f ca="1" t="shared" si="1"/>
        <v>1</v>
      </c>
      <c r="F25" s="208" cm="1">
        <f ca="1" t="array" ref="F25">_xlfn.XLOOKUP(B25,INDIRECT("'"&amp;$A$1&amp;"'!B:B"),INDIRECT("'"&amp;$A$1&amp;"'!Q:Q"),"人员不存在",0,1)</f>
        <v>10000</v>
      </c>
      <c r="G25" s="209">
        <f ca="1" t="shared" si="2"/>
        <v>0</v>
      </c>
      <c r="H25" s="208">
        <f ca="1" t="shared" si="3"/>
        <v>0</v>
      </c>
      <c r="I25" s="208">
        <f ca="1" t="shared" si="4"/>
        <v>0</v>
      </c>
      <c r="J25" s="208">
        <f ca="1" t="shared" si="5"/>
        <v>0</v>
      </c>
      <c r="K25" s="208">
        <f ca="1" t="shared" si="6"/>
        <v>0</v>
      </c>
      <c r="L25" s="208" cm="1">
        <f ca="1" t="array" ref="L25">IFERROR(_xlfn.XLOOKUP(B25,INDIRECT("'"&amp;$I$155&amp;"'!B:B"),INDIRECT("'"&amp;$I$155&amp;"'!E:E"),0),0)</f>
        <v>0</v>
      </c>
      <c r="M25" s="208">
        <f ca="1" t="shared" si="7"/>
        <v>0</v>
      </c>
      <c r="N25" s="208" cm="1">
        <f ca="1" t="array" ref="N25">IFERROR(_xlfn.XLOOKUP(B25,INDIRECT("'"&amp;$M$155&amp;"'!B:B"),INDIRECT("'"&amp;$M$155&amp;"'!AC:AC"),0),0)</f>
        <v>0</v>
      </c>
      <c r="O25" s="208" cm="1">
        <f ca="1" t="array" ref="O25">IFERROR(_xlfn.XLOOKUP(B25,INDIRECT("'"&amp;$M$155&amp;"'!B:B"),INDIRECT("'"&amp;$M$155&amp;"'!AG:AG"),0),0)</f>
        <v>0</v>
      </c>
      <c r="P25" s="208" cm="1">
        <f ca="1" t="array" ref="P25">IFERROR(_xlfn.XLOOKUP(B25,INDIRECT("'"&amp;$M$155&amp;"'!B:B"),INDIRECT("'"&amp;$M$155&amp;"'!AB:AB"),0),0)</f>
        <v>0</v>
      </c>
      <c r="Q25" s="208" cm="1">
        <f ca="1" t="array" ref="Q25">IFERROR(_xlfn.XLOOKUP(B25,INDIRECT("'"&amp;$M$155&amp;"'!B:B"),INDIRECT("'"&amp;$M$155&amp;"'!AD:AD"),0),0)</f>
        <v>0</v>
      </c>
      <c r="R25" s="208" cm="1">
        <f ca="1" t="array" ref="R25">IFERROR(_xlfn.XLOOKUP(B25,INDIRECT("'"&amp;$M$155&amp;"'!B:B"),INDIRECT("'"&amp;$M$155&amp;"'!AE:AE"),0),0)</f>
        <v>0</v>
      </c>
      <c r="S25" s="208" cm="1">
        <f ca="1" t="array" ref="S25">IFERROR(_xlfn.XLOOKUP(B25,INDIRECT("'"&amp;$M$155&amp;"'!B:B"),INDIRECT("'"&amp;$M$155&amp;"'!AF:AF"),0),0)</f>
        <v>0</v>
      </c>
      <c r="T25" s="208">
        <f ca="1" t="shared" si="8"/>
        <v>0</v>
      </c>
      <c r="U25" s="208">
        <f ca="1" t="shared" si="9"/>
        <v>0</v>
      </c>
      <c r="V25" s="209" cm="1">
        <f ca="1" t="array" ref="V25">IFERROR(_xlfn.XLOOKUP(B25,INDIRECT("'"&amp;$K$155&amp;"'!B:B"),INDIRECT("'"&amp;$K$155&amp;"'!Y:Y"),0),0)</f>
        <v>0</v>
      </c>
      <c r="W25" s="209">
        <f ca="1" t="shared" si="10"/>
        <v>0</v>
      </c>
      <c r="X25" s="209" cm="1">
        <f ca="1" t="array" ref="X25">IFERROR(_xlfn.XLOOKUP(B25,INDIRECT("'"&amp;$K$155&amp;"'!B:B"),INDIRECT("'"&amp;$K$155&amp;"'!Z:Z"),0),0)</f>
        <v>0</v>
      </c>
      <c r="Y25" s="209">
        <f ca="1" t="shared" si="11"/>
        <v>10000</v>
      </c>
      <c r="Z25" s="265" cm="1">
        <f ca="1" t="array" ref="Z25">IFERROR(_xlfn.LET(_xlpm.v,_xlfn.XLOOKUP(B25,INDIRECT("'"&amp;$K$155&amp;"'!B:B"),INDIRECT("'"&amp;$K$155&amp;"'!AA:AA"),0),IF(_xlpm.v=60000,60000,_xlpm.v+5000)),0)</f>
        <v>0</v>
      </c>
      <c r="AA25" s="208">
        <f ca="1" t="shared" si="12"/>
        <v>10000</v>
      </c>
      <c r="AB25" s="210">
        <f ca="1" t="shared" si="13"/>
        <v>10000</v>
      </c>
      <c r="AC25" s="211">
        <f ca="1" t="shared" si="14"/>
        <v>300</v>
      </c>
      <c r="AD25" s="211" cm="1">
        <f ca="1" t="array" ref="AD25">IFERROR(_xlfn.XLOOKUP(B25,INDIRECT("'"&amp;$K$155&amp;"'!B:B"),INDIRECT("'"&amp;$K$155&amp;"'!AD:AD"),0),0)</f>
        <v>0</v>
      </c>
      <c r="AE25" s="211">
        <f ca="1" t="shared" si="15"/>
        <v>300</v>
      </c>
      <c r="AF25" s="208">
        <f ca="1" t="shared" si="16"/>
        <v>9700</v>
      </c>
      <c r="AG25" s="197"/>
      <c r="AH25" s="266"/>
      <c r="AI25" s="266"/>
    </row>
    <row r="26" s="194" customFormat="1" ht="30" customHeight="1" spans="1:35">
      <c r="A26" s="205">
        <f t="shared" si="0"/>
        <v>24</v>
      </c>
      <c r="B26" s="206" t="str">
        <v>三十二</v>
      </c>
      <c r="C26" s="207" cm="1">
        <f ca="1" t="array" ref="C26">_xlfn.XLOOKUP(B26,INDIRECT("'"&amp;$A$1&amp;"'!B:B"),INDIRECT("'"&amp;$A$1&amp;"'!D:D"),"人员不存在",0,1)</f>
        <v>44970</v>
      </c>
      <c r="D26" s="208" cm="1">
        <f ca="1" t="array" ref="D26">_xlfn.XLOOKUP(B26,INDIRECT("'"&amp;$A$1&amp;"'!B:B"),INDIRECT("'"&amp;$A$1&amp;"'!G:G"),"人员不存在",0,1)</f>
        <v>10000</v>
      </c>
      <c r="E26" s="208">
        <f ca="1" t="shared" si="1"/>
        <v>1</v>
      </c>
      <c r="F26" s="208" cm="1">
        <f ca="1" t="array" ref="F26">_xlfn.XLOOKUP(B26,INDIRECT("'"&amp;$A$1&amp;"'!B:B"),INDIRECT("'"&amp;$A$1&amp;"'!Q:Q"),"人员不存在",0,1)</f>
        <v>10000</v>
      </c>
      <c r="G26" s="209">
        <f ca="1" t="shared" si="2"/>
        <v>0</v>
      </c>
      <c r="H26" s="208">
        <f ca="1" t="shared" si="3"/>
        <v>0</v>
      </c>
      <c r="I26" s="208">
        <f ca="1" t="shared" si="4"/>
        <v>0</v>
      </c>
      <c r="J26" s="208">
        <f ca="1" t="shared" si="5"/>
        <v>0</v>
      </c>
      <c r="K26" s="208">
        <f ca="1" t="shared" si="6"/>
        <v>0</v>
      </c>
      <c r="L26" s="208" cm="1">
        <f ca="1" t="array" ref="L26">IFERROR(_xlfn.XLOOKUP(B26,INDIRECT("'"&amp;$I$155&amp;"'!B:B"),INDIRECT("'"&amp;$I$155&amp;"'!E:E"),0),0)</f>
        <v>0</v>
      </c>
      <c r="M26" s="208">
        <f ca="1" t="shared" si="7"/>
        <v>0</v>
      </c>
      <c r="N26" s="208" cm="1">
        <f ca="1" t="array" ref="N26">IFERROR(_xlfn.XLOOKUP(B26,INDIRECT("'"&amp;$M$155&amp;"'!B:B"),INDIRECT("'"&amp;$M$155&amp;"'!AC:AC"),0),0)</f>
        <v>0</v>
      </c>
      <c r="O26" s="208" cm="1">
        <f ca="1" t="array" ref="O26">IFERROR(_xlfn.XLOOKUP(B26,INDIRECT("'"&amp;$M$155&amp;"'!B:B"),INDIRECT("'"&amp;$M$155&amp;"'!AG:AG"),0),0)</f>
        <v>0</v>
      </c>
      <c r="P26" s="208" cm="1">
        <f ca="1" t="array" ref="P26">IFERROR(_xlfn.XLOOKUP(B26,INDIRECT("'"&amp;$M$155&amp;"'!B:B"),INDIRECT("'"&amp;$M$155&amp;"'!AB:AB"),0),0)</f>
        <v>0</v>
      </c>
      <c r="Q26" s="208" cm="1">
        <f ca="1" t="array" ref="Q26">IFERROR(_xlfn.XLOOKUP(B26,INDIRECT("'"&amp;$M$155&amp;"'!B:B"),INDIRECT("'"&amp;$M$155&amp;"'!AD:AD"),0),0)</f>
        <v>0</v>
      </c>
      <c r="R26" s="208" cm="1">
        <f ca="1" t="array" ref="R26">IFERROR(_xlfn.XLOOKUP(B26,INDIRECT("'"&amp;$M$155&amp;"'!B:B"),INDIRECT("'"&amp;$M$155&amp;"'!AE:AE"),0),0)</f>
        <v>0</v>
      </c>
      <c r="S26" s="208" cm="1">
        <f ca="1" t="array" ref="S26">IFERROR(_xlfn.XLOOKUP(B26,INDIRECT("'"&amp;$M$155&amp;"'!B:B"),INDIRECT("'"&amp;$M$155&amp;"'!AF:AF"),0),0)</f>
        <v>0</v>
      </c>
      <c r="T26" s="208">
        <f ca="1" t="shared" si="8"/>
        <v>0</v>
      </c>
      <c r="U26" s="208">
        <f ca="1" t="shared" si="9"/>
        <v>0</v>
      </c>
      <c r="V26" s="209" cm="1">
        <f ca="1" t="array" ref="V26">IFERROR(_xlfn.XLOOKUP(B26,INDIRECT("'"&amp;$K$155&amp;"'!B:B"),INDIRECT("'"&amp;$K$155&amp;"'!Y:Y"),0),0)</f>
        <v>0</v>
      </c>
      <c r="W26" s="209">
        <f ca="1" t="shared" si="10"/>
        <v>0</v>
      </c>
      <c r="X26" s="209" cm="1">
        <f ca="1" t="array" ref="X26">IFERROR(_xlfn.XLOOKUP(B26,INDIRECT("'"&amp;$K$155&amp;"'!B:B"),INDIRECT("'"&amp;$K$155&amp;"'!Z:Z"),0),0)</f>
        <v>0</v>
      </c>
      <c r="Y26" s="209">
        <f ca="1" t="shared" si="11"/>
        <v>10000</v>
      </c>
      <c r="Z26" s="265" cm="1">
        <f ca="1" t="array" ref="Z26">IFERROR(_xlfn.LET(_xlpm.v,_xlfn.XLOOKUP(B26,INDIRECT("'"&amp;$K$155&amp;"'!B:B"),INDIRECT("'"&amp;$K$155&amp;"'!AA:AA"),0),IF(_xlpm.v=60000,60000,_xlpm.v+5000)),0)</f>
        <v>0</v>
      </c>
      <c r="AA26" s="208">
        <f ca="1" t="shared" si="12"/>
        <v>10000</v>
      </c>
      <c r="AB26" s="210">
        <f ca="1" t="shared" si="13"/>
        <v>10000</v>
      </c>
      <c r="AC26" s="211">
        <f ca="1" t="shared" si="14"/>
        <v>300</v>
      </c>
      <c r="AD26" s="211" cm="1">
        <f ca="1" t="array" ref="AD26">IFERROR(_xlfn.XLOOKUP(B26,INDIRECT("'"&amp;$K$155&amp;"'!B:B"),INDIRECT("'"&amp;$K$155&amp;"'!AD:AD"),0),0)</f>
        <v>0</v>
      </c>
      <c r="AE26" s="211">
        <f ca="1" t="shared" si="15"/>
        <v>300</v>
      </c>
      <c r="AF26" s="208">
        <f ca="1" t="shared" si="16"/>
        <v>9700</v>
      </c>
      <c r="AG26" s="197"/>
      <c r="AH26" s="266"/>
      <c r="AI26" s="266"/>
    </row>
    <row r="27" s="194" customFormat="1" ht="30" customHeight="1" spans="1:35">
      <c r="A27" s="205">
        <f t="shared" si="0"/>
        <v>25</v>
      </c>
      <c r="B27" s="206" t="str">
        <v>三十三</v>
      </c>
      <c r="C27" s="207" cm="1">
        <f ca="1" t="array" ref="C27">_xlfn.XLOOKUP(B27,INDIRECT("'"&amp;$A$1&amp;"'!B:B"),INDIRECT("'"&amp;$A$1&amp;"'!D:D"),"人员不存在",0,1)</f>
        <v>44977</v>
      </c>
      <c r="D27" s="208" cm="1">
        <f ca="1" t="array" ref="D27">_xlfn.XLOOKUP(B27,INDIRECT("'"&amp;$A$1&amp;"'!B:B"),INDIRECT("'"&amp;$A$1&amp;"'!G:G"),"人员不存在",0,1)</f>
        <v>10000</v>
      </c>
      <c r="E27" s="208">
        <f ca="1" t="shared" si="1"/>
        <v>1.06</v>
      </c>
      <c r="F27" s="208" cm="1">
        <f ca="1" t="array" ref="F27">_xlfn.XLOOKUP(B27,INDIRECT("'"&amp;$A$1&amp;"'!B:B"),INDIRECT("'"&amp;$A$1&amp;"'!Q:Q"),"人员不存在",0,1)</f>
        <v>10600</v>
      </c>
      <c r="G27" s="209">
        <f ca="1" t="shared" si="2"/>
        <v>0</v>
      </c>
      <c r="H27" s="208">
        <f ca="1" t="shared" si="3"/>
        <v>0</v>
      </c>
      <c r="I27" s="208">
        <f ca="1" t="shared" si="4"/>
        <v>0</v>
      </c>
      <c r="J27" s="208">
        <f ca="1" t="shared" si="5"/>
        <v>0</v>
      </c>
      <c r="K27" s="208">
        <f ca="1" t="shared" si="6"/>
        <v>0</v>
      </c>
      <c r="L27" s="208" cm="1">
        <f ca="1" t="array" ref="L27">IFERROR(_xlfn.XLOOKUP(B27,INDIRECT("'"&amp;$I$155&amp;"'!B:B"),INDIRECT("'"&amp;$I$155&amp;"'!E:E"),0),0)</f>
        <v>0</v>
      </c>
      <c r="M27" s="208">
        <f ca="1" t="shared" si="7"/>
        <v>0</v>
      </c>
      <c r="N27" s="208" cm="1">
        <f ca="1" t="array" ref="N27">IFERROR(_xlfn.XLOOKUP(B27,INDIRECT("'"&amp;$M$155&amp;"'!B:B"),INDIRECT("'"&amp;$M$155&amp;"'!AC:AC"),0),0)</f>
        <v>0</v>
      </c>
      <c r="O27" s="208" cm="1">
        <f ca="1" t="array" ref="O27">IFERROR(_xlfn.XLOOKUP(B27,INDIRECT("'"&amp;$M$155&amp;"'!B:B"),INDIRECT("'"&amp;$M$155&amp;"'!AG:AG"),0),0)</f>
        <v>0</v>
      </c>
      <c r="P27" s="208" cm="1">
        <f ca="1" t="array" ref="P27">IFERROR(_xlfn.XLOOKUP(B27,INDIRECT("'"&amp;$M$155&amp;"'!B:B"),INDIRECT("'"&amp;$M$155&amp;"'!AB:AB"),0),0)</f>
        <v>0</v>
      </c>
      <c r="Q27" s="208" cm="1">
        <f ca="1" t="array" ref="Q27">IFERROR(_xlfn.XLOOKUP(B27,INDIRECT("'"&amp;$M$155&amp;"'!B:B"),INDIRECT("'"&amp;$M$155&amp;"'!AD:AD"),0),0)</f>
        <v>0</v>
      </c>
      <c r="R27" s="208" cm="1">
        <f ca="1" t="array" ref="R27">IFERROR(_xlfn.XLOOKUP(B27,INDIRECT("'"&amp;$M$155&amp;"'!B:B"),INDIRECT("'"&amp;$M$155&amp;"'!AE:AE"),0),0)</f>
        <v>0</v>
      </c>
      <c r="S27" s="208" cm="1">
        <f ca="1" t="array" ref="S27">IFERROR(_xlfn.XLOOKUP(B27,INDIRECT("'"&amp;$M$155&amp;"'!B:B"),INDIRECT("'"&amp;$M$155&amp;"'!AF:AF"),0),0)</f>
        <v>0</v>
      </c>
      <c r="T27" s="208">
        <f ca="1" t="shared" si="8"/>
        <v>0</v>
      </c>
      <c r="U27" s="208">
        <f ca="1" t="shared" si="9"/>
        <v>0</v>
      </c>
      <c r="V27" s="209" cm="1">
        <f ca="1" t="array" ref="V27">IFERROR(_xlfn.XLOOKUP(B27,INDIRECT("'"&amp;$K$155&amp;"'!B:B"),INDIRECT("'"&amp;$K$155&amp;"'!Y:Y"),0),0)</f>
        <v>0</v>
      </c>
      <c r="W27" s="209">
        <f ca="1" t="shared" si="10"/>
        <v>0</v>
      </c>
      <c r="X27" s="209" cm="1">
        <f ca="1" t="array" ref="X27">IFERROR(_xlfn.XLOOKUP(B27,INDIRECT("'"&amp;$K$155&amp;"'!B:B"),INDIRECT("'"&amp;$K$155&amp;"'!Z:Z"),0),0)</f>
        <v>0</v>
      </c>
      <c r="Y27" s="209">
        <f ca="1" t="shared" si="11"/>
        <v>10600</v>
      </c>
      <c r="Z27" s="265" cm="1">
        <f ca="1" t="array" ref="Z27">IFERROR(_xlfn.LET(_xlpm.v,_xlfn.XLOOKUP(B27,INDIRECT("'"&amp;$K$155&amp;"'!B:B"),INDIRECT("'"&amp;$K$155&amp;"'!AA:AA"),0),IF(_xlpm.v=60000,60000,_xlpm.v+5000)),0)</f>
        <v>0</v>
      </c>
      <c r="AA27" s="208">
        <f ca="1" t="shared" si="12"/>
        <v>10600</v>
      </c>
      <c r="AB27" s="210">
        <f ca="1" t="shared" si="13"/>
        <v>10600</v>
      </c>
      <c r="AC27" s="211">
        <f ca="1" t="shared" si="14"/>
        <v>318</v>
      </c>
      <c r="AD27" s="211" cm="1">
        <f ca="1" t="array" ref="AD27">IFERROR(_xlfn.XLOOKUP(B27,INDIRECT("'"&amp;$K$155&amp;"'!B:B"),INDIRECT("'"&amp;$K$155&amp;"'!AD:AD"),0),0)</f>
        <v>0</v>
      </c>
      <c r="AE27" s="211">
        <f ca="1" t="shared" si="15"/>
        <v>318</v>
      </c>
      <c r="AF27" s="208">
        <f ca="1" t="shared" si="16"/>
        <v>10282</v>
      </c>
      <c r="AG27" s="197"/>
      <c r="AH27" s="266"/>
      <c r="AI27" s="266"/>
    </row>
    <row r="28" s="194" customFormat="1" ht="30" customHeight="1" spans="1:35">
      <c r="A28" s="205">
        <f t="shared" si="0"/>
        <v>26</v>
      </c>
      <c r="B28" s="206" t="str">
        <v>三十四</v>
      </c>
      <c r="C28" s="207" cm="1">
        <f ca="1" t="array" ref="C28">_xlfn.XLOOKUP(B28,INDIRECT("'"&amp;$A$1&amp;"'!B:B"),INDIRECT("'"&amp;$A$1&amp;"'!D:D"),"人员不存在",0,1)</f>
        <v>45019</v>
      </c>
      <c r="D28" s="208" cm="1">
        <f ca="1" t="array" ref="D28">_xlfn.XLOOKUP(B28,INDIRECT("'"&amp;$A$1&amp;"'!B:B"),INDIRECT("'"&amp;$A$1&amp;"'!G:G"),"人员不存在",0,1)</f>
        <v>10000</v>
      </c>
      <c r="E28" s="208">
        <f ca="1" t="shared" si="1"/>
        <v>1.06</v>
      </c>
      <c r="F28" s="208" cm="1">
        <f ca="1" t="array" ref="F28">_xlfn.XLOOKUP(B28,INDIRECT("'"&amp;$A$1&amp;"'!B:B"),INDIRECT("'"&amp;$A$1&amp;"'!Q:Q"),"人员不存在",0,1)</f>
        <v>10600</v>
      </c>
      <c r="G28" s="209">
        <f ca="1" t="shared" si="2"/>
        <v>0</v>
      </c>
      <c r="H28" s="208">
        <f ca="1" t="shared" si="3"/>
        <v>0</v>
      </c>
      <c r="I28" s="208">
        <f ca="1" t="shared" si="4"/>
        <v>0</v>
      </c>
      <c r="J28" s="208">
        <f ca="1" t="shared" si="5"/>
        <v>0</v>
      </c>
      <c r="K28" s="208">
        <f ca="1" t="shared" si="6"/>
        <v>0</v>
      </c>
      <c r="L28" s="208" cm="1">
        <f ca="1" t="array" ref="L28">IFERROR(_xlfn.XLOOKUP(B28,INDIRECT("'"&amp;$I$155&amp;"'!B:B"),INDIRECT("'"&amp;$I$155&amp;"'!E:E"),0),0)</f>
        <v>0</v>
      </c>
      <c r="M28" s="208">
        <f ca="1" t="shared" si="7"/>
        <v>0</v>
      </c>
      <c r="N28" s="208" cm="1">
        <f ca="1" t="array" ref="N28">IFERROR(_xlfn.XLOOKUP(B28,INDIRECT("'"&amp;$M$155&amp;"'!B:B"),INDIRECT("'"&amp;$M$155&amp;"'!AC:AC"),0),0)</f>
        <v>0</v>
      </c>
      <c r="O28" s="208" cm="1">
        <f ca="1" t="array" ref="O28">IFERROR(_xlfn.XLOOKUP(B28,INDIRECT("'"&amp;$M$155&amp;"'!B:B"),INDIRECT("'"&amp;$M$155&amp;"'!AG:AG"),0),0)</f>
        <v>0</v>
      </c>
      <c r="P28" s="208" cm="1">
        <f ca="1" t="array" ref="P28">IFERROR(_xlfn.XLOOKUP(B28,INDIRECT("'"&amp;$M$155&amp;"'!B:B"),INDIRECT("'"&amp;$M$155&amp;"'!AB:AB"),0),0)</f>
        <v>0</v>
      </c>
      <c r="Q28" s="208" cm="1">
        <f ca="1" t="array" ref="Q28">IFERROR(_xlfn.XLOOKUP(B28,INDIRECT("'"&amp;$M$155&amp;"'!B:B"),INDIRECT("'"&amp;$M$155&amp;"'!AD:AD"),0),0)</f>
        <v>0</v>
      </c>
      <c r="R28" s="208" cm="1">
        <f ca="1" t="array" ref="R28">IFERROR(_xlfn.XLOOKUP(B28,INDIRECT("'"&amp;$M$155&amp;"'!B:B"),INDIRECT("'"&amp;$M$155&amp;"'!AE:AE"),0),0)</f>
        <v>0</v>
      </c>
      <c r="S28" s="208" cm="1">
        <f ca="1" t="array" ref="S28">IFERROR(_xlfn.XLOOKUP(B28,INDIRECT("'"&amp;$M$155&amp;"'!B:B"),INDIRECT("'"&amp;$M$155&amp;"'!AF:AF"),0),0)</f>
        <v>0</v>
      </c>
      <c r="T28" s="208">
        <f ca="1" t="shared" si="8"/>
        <v>0</v>
      </c>
      <c r="U28" s="208">
        <f ca="1" t="shared" si="9"/>
        <v>0</v>
      </c>
      <c r="V28" s="209" cm="1">
        <f ca="1" t="array" ref="V28">IFERROR(_xlfn.XLOOKUP(B28,INDIRECT("'"&amp;$K$155&amp;"'!B:B"),INDIRECT("'"&amp;$K$155&amp;"'!Y:Y"),0),0)</f>
        <v>0</v>
      </c>
      <c r="W28" s="209">
        <f ca="1" t="shared" si="10"/>
        <v>0</v>
      </c>
      <c r="X28" s="209" cm="1">
        <f ca="1" t="array" ref="X28">IFERROR(_xlfn.XLOOKUP(B28,INDIRECT("'"&amp;$K$155&amp;"'!B:B"),INDIRECT("'"&amp;$K$155&amp;"'!Z:Z"),0),0)</f>
        <v>0</v>
      </c>
      <c r="Y28" s="209">
        <f ca="1" t="shared" si="11"/>
        <v>10600</v>
      </c>
      <c r="Z28" s="265" cm="1">
        <f ca="1" t="array" ref="Z28">IFERROR(_xlfn.LET(_xlpm.v,_xlfn.XLOOKUP(B28,INDIRECT("'"&amp;$K$155&amp;"'!B:B"),INDIRECT("'"&amp;$K$155&amp;"'!AA:AA"),0),IF(_xlpm.v=60000,60000,_xlpm.v+5000)),0)</f>
        <v>0</v>
      </c>
      <c r="AA28" s="208">
        <f ca="1" t="shared" si="12"/>
        <v>10600</v>
      </c>
      <c r="AB28" s="210">
        <f ca="1" t="shared" si="13"/>
        <v>10600</v>
      </c>
      <c r="AC28" s="211">
        <f ca="1" t="shared" si="14"/>
        <v>318</v>
      </c>
      <c r="AD28" s="211" cm="1">
        <f ca="1" t="array" ref="AD28">IFERROR(_xlfn.XLOOKUP(B28,INDIRECT("'"&amp;$K$155&amp;"'!B:B"),INDIRECT("'"&amp;$K$155&amp;"'!AD:AD"),0),0)</f>
        <v>0</v>
      </c>
      <c r="AE28" s="211">
        <f ca="1" t="shared" si="15"/>
        <v>318</v>
      </c>
      <c r="AF28" s="208">
        <f ca="1" t="shared" si="16"/>
        <v>10282</v>
      </c>
      <c r="AG28" s="197"/>
      <c r="AH28" s="266"/>
      <c r="AI28" s="266"/>
    </row>
    <row r="29" ht="30" customHeight="1" spans="1:35">
      <c r="A29" s="205">
        <f t="shared" si="0"/>
        <v>27</v>
      </c>
      <c r="B29" s="206" t="str">
        <v>三十五</v>
      </c>
      <c r="C29" s="207" cm="1">
        <f ca="1" t="array" ref="C29">_xlfn.XLOOKUP(B29,INDIRECT("'"&amp;$A$1&amp;"'!B:B"),INDIRECT("'"&amp;$A$1&amp;"'!D:D"),"人员不存在",0,1)</f>
        <v>45050</v>
      </c>
      <c r="D29" s="208" cm="1">
        <f ca="1" t="array" ref="D29">_xlfn.XLOOKUP(B29,INDIRECT("'"&amp;$A$1&amp;"'!B:B"),INDIRECT("'"&amp;$A$1&amp;"'!G:G"),"人员不存在",0,1)</f>
        <v>10000</v>
      </c>
      <c r="E29" s="208">
        <f ca="1" t="shared" si="1"/>
        <v>1</v>
      </c>
      <c r="F29" s="208" cm="1">
        <f ca="1" t="array" ref="F29">_xlfn.XLOOKUP(B29,INDIRECT("'"&amp;$A$1&amp;"'!B:B"),INDIRECT("'"&amp;$A$1&amp;"'!Q:Q"),"人员不存在",0,1)</f>
        <v>10000</v>
      </c>
      <c r="G29" s="209">
        <f ca="1" t="shared" si="2"/>
        <v>0</v>
      </c>
      <c r="H29" s="208">
        <f ca="1" t="shared" si="3"/>
        <v>0</v>
      </c>
      <c r="I29" s="208">
        <f ca="1" t="shared" si="4"/>
        <v>0</v>
      </c>
      <c r="J29" s="208">
        <f ca="1" t="shared" si="5"/>
        <v>0</v>
      </c>
      <c r="K29" s="208">
        <f ca="1" t="shared" si="6"/>
        <v>0</v>
      </c>
      <c r="L29" s="208" cm="1">
        <f ca="1" t="array" ref="L29">IFERROR(_xlfn.XLOOKUP(B29,INDIRECT("'"&amp;$I$155&amp;"'!B:B"),INDIRECT("'"&amp;$I$155&amp;"'!E:E"),0),0)</f>
        <v>0</v>
      </c>
      <c r="M29" s="208">
        <f ca="1" t="shared" si="7"/>
        <v>0</v>
      </c>
      <c r="N29" s="208" cm="1">
        <f ca="1" t="array" ref="N29">IFERROR(_xlfn.XLOOKUP(B29,INDIRECT("'"&amp;$M$155&amp;"'!B:B"),INDIRECT("'"&amp;$M$155&amp;"'!AC:AC"),0),0)</f>
        <v>0</v>
      </c>
      <c r="O29" s="208" cm="1">
        <f ca="1" t="array" ref="O29">IFERROR(_xlfn.XLOOKUP(B29,INDIRECT("'"&amp;$M$155&amp;"'!B:B"),INDIRECT("'"&amp;$M$155&amp;"'!AG:AG"),0),0)</f>
        <v>0</v>
      </c>
      <c r="P29" s="208" cm="1">
        <f ca="1" t="array" ref="P29">IFERROR(_xlfn.XLOOKUP(B29,INDIRECT("'"&amp;$M$155&amp;"'!B:B"),INDIRECT("'"&amp;$M$155&amp;"'!AB:AB"),0),0)</f>
        <v>0</v>
      </c>
      <c r="Q29" s="208" cm="1">
        <f ca="1" t="array" ref="Q29">IFERROR(_xlfn.XLOOKUP(B29,INDIRECT("'"&amp;$M$155&amp;"'!B:B"),INDIRECT("'"&amp;$M$155&amp;"'!AD:AD"),0),0)</f>
        <v>0</v>
      </c>
      <c r="R29" s="208" cm="1">
        <f ca="1" t="array" ref="R29">IFERROR(_xlfn.XLOOKUP(B29,INDIRECT("'"&amp;$M$155&amp;"'!B:B"),INDIRECT("'"&amp;$M$155&amp;"'!AE:AE"),0),0)</f>
        <v>0</v>
      </c>
      <c r="S29" s="208" cm="1">
        <f ca="1" t="array" ref="S29">IFERROR(_xlfn.XLOOKUP(B29,INDIRECT("'"&amp;$M$155&amp;"'!B:B"),INDIRECT("'"&amp;$M$155&amp;"'!AF:AF"),0),0)</f>
        <v>0</v>
      </c>
      <c r="T29" s="208">
        <f ca="1" t="shared" si="8"/>
        <v>0</v>
      </c>
      <c r="U29" s="208">
        <f ca="1" t="shared" si="9"/>
        <v>0</v>
      </c>
      <c r="V29" s="209" cm="1">
        <f ca="1" t="array" ref="V29">IFERROR(_xlfn.XLOOKUP(B29,INDIRECT("'"&amp;$K$155&amp;"'!B:B"),INDIRECT("'"&amp;$K$155&amp;"'!Y:Y"),0),0)</f>
        <v>0</v>
      </c>
      <c r="W29" s="209">
        <f ca="1" t="shared" si="10"/>
        <v>0</v>
      </c>
      <c r="X29" s="209" cm="1">
        <f ca="1" t="array" ref="X29">IFERROR(_xlfn.XLOOKUP(B29,INDIRECT("'"&amp;$K$155&amp;"'!B:B"),INDIRECT("'"&amp;$K$155&amp;"'!Z:Z"),0),0)</f>
        <v>0</v>
      </c>
      <c r="Y29" s="209">
        <f ca="1" t="shared" si="11"/>
        <v>10000</v>
      </c>
      <c r="Z29" s="265" cm="1">
        <f ca="1" t="array" ref="Z29">IFERROR(_xlfn.LET(_xlpm.v,_xlfn.XLOOKUP(B29,INDIRECT("'"&amp;$K$155&amp;"'!B:B"),INDIRECT("'"&amp;$K$155&amp;"'!AA:AA"),0),IF(_xlpm.v=60000,60000,_xlpm.v+5000)),0)</f>
        <v>0</v>
      </c>
      <c r="AA29" s="208">
        <f ca="1" t="shared" si="12"/>
        <v>10000</v>
      </c>
      <c r="AB29" s="210">
        <f ca="1" t="shared" si="13"/>
        <v>10000</v>
      </c>
      <c r="AC29" s="211">
        <f ca="1" t="shared" si="14"/>
        <v>300</v>
      </c>
      <c r="AD29" s="211" cm="1">
        <f ca="1" t="array" ref="AD29">IFERROR(_xlfn.XLOOKUP(B29,INDIRECT("'"&amp;$K$155&amp;"'!B:B"),INDIRECT("'"&amp;$K$155&amp;"'!AD:AD"),0),0)</f>
        <v>0</v>
      </c>
      <c r="AE29" s="211">
        <f ca="1" t="shared" si="15"/>
        <v>300</v>
      </c>
      <c r="AF29" s="208">
        <f ca="1" t="shared" si="16"/>
        <v>9700</v>
      </c>
      <c r="AG29" s="197"/>
      <c r="AH29" s="266"/>
      <c r="AI29" s="266"/>
    </row>
    <row r="30" ht="30" customHeight="1" spans="1:35">
      <c r="A30" s="205">
        <f t="shared" si="0"/>
        <v>28</v>
      </c>
      <c r="B30" s="206" t="str">
        <v>三十六</v>
      </c>
      <c r="C30" s="207" cm="1">
        <f ca="1" t="array" ref="C30">_xlfn.XLOOKUP(B30,INDIRECT("'"&amp;$A$1&amp;"'!B:B"),INDIRECT("'"&amp;$A$1&amp;"'!D:D"),"人员不存在",0,1)</f>
        <v>45065</v>
      </c>
      <c r="D30" s="208" cm="1">
        <f ca="1" t="array" ref="D30">_xlfn.XLOOKUP(B30,INDIRECT("'"&amp;$A$1&amp;"'!B:B"),INDIRECT("'"&amp;$A$1&amp;"'!G:G"),"人员不存在",0,1)</f>
        <v>10000</v>
      </c>
      <c r="E30" s="208">
        <f ca="1" t="shared" si="1"/>
        <v>1</v>
      </c>
      <c r="F30" s="208" cm="1">
        <f ca="1" t="array" ref="F30">_xlfn.XLOOKUP(B30,INDIRECT("'"&amp;$A$1&amp;"'!B:B"),INDIRECT("'"&amp;$A$1&amp;"'!Q:Q"),"人员不存在",0,1)</f>
        <v>10000</v>
      </c>
      <c r="G30" s="209">
        <f ca="1" t="shared" si="2"/>
        <v>0</v>
      </c>
      <c r="H30" s="208">
        <f ca="1" t="shared" si="3"/>
        <v>0</v>
      </c>
      <c r="I30" s="208">
        <f ca="1" t="shared" si="4"/>
        <v>0</v>
      </c>
      <c r="J30" s="208">
        <f ca="1" t="shared" si="5"/>
        <v>0</v>
      </c>
      <c r="K30" s="208">
        <f ca="1" t="shared" si="6"/>
        <v>0</v>
      </c>
      <c r="L30" s="208" cm="1">
        <f ca="1" t="array" ref="L30">IFERROR(_xlfn.XLOOKUP(B30,INDIRECT("'"&amp;$I$155&amp;"'!B:B"),INDIRECT("'"&amp;$I$155&amp;"'!E:E"),0),0)</f>
        <v>0</v>
      </c>
      <c r="M30" s="208">
        <f ca="1" t="shared" si="7"/>
        <v>0</v>
      </c>
      <c r="N30" s="208" cm="1">
        <f ca="1" t="array" ref="N30">IFERROR(_xlfn.XLOOKUP(B30,INDIRECT("'"&amp;$M$155&amp;"'!B:B"),INDIRECT("'"&amp;$M$155&amp;"'!AC:AC"),0),0)</f>
        <v>0</v>
      </c>
      <c r="O30" s="208" cm="1">
        <f ca="1" t="array" ref="O30">IFERROR(_xlfn.XLOOKUP(B30,INDIRECT("'"&amp;$M$155&amp;"'!B:B"),INDIRECT("'"&amp;$M$155&amp;"'!AG:AG"),0),0)</f>
        <v>0</v>
      </c>
      <c r="P30" s="208" cm="1">
        <f ca="1" t="array" ref="P30">IFERROR(_xlfn.XLOOKUP(B30,INDIRECT("'"&amp;$M$155&amp;"'!B:B"),INDIRECT("'"&amp;$M$155&amp;"'!AB:AB"),0),0)</f>
        <v>0</v>
      </c>
      <c r="Q30" s="208" cm="1">
        <f ca="1" t="array" ref="Q30">IFERROR(_xlfn.XLOOKUP(B30,INDIRECT("'"&amp;$M$155&amp;"'!B:B"),INDIRECT("'"&amp;$M$155&amp;"'!AD:AD"),0),0)</f>
        <v>0</v>
      </c>
      <c r="R30" s="208" cm="1">
        <f ca="1" t="array" ref="R30">IFERROR(_xlfn.XLOOKUP(B30,INDIRECT("'"&amp;$M$155&amp;"'!B:B"),INDIRECT("'"&amp;$M$155&amp;"'!AE:AE"),0),0)</f>
        <v>0</v>
      </c>
      <c r="S30" s="208" cm="1">
        <f ca="1" t="array" ref="S30">IFERROR(_xlfn.XLOOKUP(B30,INDIRECT("'"&amp;$M$155&amp;"'!B:B"),INDIRECT("'"&amp;$M$155&amp;"'!AF:AF"),0),0)</f>
        <v>0</v>
      </c>
      <c r="T30" s="208">
        <f ca="1" t="shared" si="8"/>
        <v>0</v>
      </c>
      <c r="U30" s="208">
        <f ca="1" t="shared" si="9"/>
        <v>0</v>
      </c>
      <c r="V30" s="209" cm="1">
        <f ca="1" t="array" ref="V30">IFERROR(_xlfn.XLOOKUP(B30,INDIRECT("'"&amp;$K$155&amp;"'!B:B"),INDIRECT("'"&amp;$K$155&amp;"'!Y:Y"),0),0)</f>
        <v>0</v>
      </c>
      <c r="W30" s="209">
        <f ca="1" t="shared" si="10"/>
        <v>0</v>
      </c>
      <c r="X30" s="209" cm="1">
        <f ca="1" t="array" ref="X30">IFERROR(_xlfn.XLOOKUP(B30,INDIRECT("'"&amp;$K$155&amp;"'!B:B"),INDIRECT("'"&amp;$K$155&amp;"'!Z:Z"),0),0)</f>
        <v>0</v>
      </c>
      <c r="Y30" s="209">
        <f ca="1" t="shared" si="11"/>
        <v>10000</v>
      </c>
      <c r="Z30" s="265" cm="1">
        <f ca="1" t="array" ref="Z30">IFERROR(_xlfn.LET(_xlpm.v,_xlfn.XLOOKUP(B30,INDIRECT("'"&amp;$K$155&amp;"'!B:B"),INDIRECT("'"&amp;$K$155&amp;"'!AA:AA"),0),IF(_xlpm.v=60000,60000,_xlpm.v+5000)),0)</f>
        <v>0</v>
      </c>
      <c r="AA30" s="208">
        <f ca="1" t="shared" si="12"/>
        <v>10000</v>
      </c>
      <c r="AB30" s="210">
        <f ca="1" t="shared" si="13"/>
        <v>10000</v>
      </c>
      <c r="AC30" s="211">
        <f ca="1" t="shared" si="14"/>
        <v>300</v>
      </c>
      <c r="AD30" s="211" cm="1">
        <f ca="1" t="array" ref="AD30">IFERROR(_xlfn.XLOOKUP(B30,INDIRECT("'"&amp;$K$155&amp;"'!B:B"),INDIRECT("'"&amp;$K$155&amp;"'!AD:AD"),0),0)</f>
        <v>0</v>
      </c>
      <c r="AE30" s="211">
        <f ca="1" t="shared" si="15"/>
        <v>300</v>
      </c>
      <c r="AF30" s="208">
        <f ca="1" t="shared" si="16"/>
        <v>9700</v>
      </c>
      <c r="AG30" s="197"/>
      <c r="AH30" s="266"/>
      <c r="AI30" s="266"/>
    </row>
    <row r="31" ht="30" customHeight="1" spans="1:35">
      <c r="A31" s="205">
        <f t="shared" si="0"/>
        <v>29</v>
      </c>
      <c r="B31" s="206" t="str">
        <v>三十七</v>
      </c>
      <c r="C31" s="207" cm="1">
        <f ca="1" t="array" ref="C31">_xlfn.XLOOKUP(B31,INDIRECT("'"&amp;$A$1&amp;"'!B:B"),INDIRECT("'"&amp;$A$1&amp;"'!D:D"),"人员不存在",0,1)</f>
        <v>45078</v>
      </c>
      <c r="D31" s="208" cm="1">
        <f ca="1" t="array" ref="D31">_xlfn.XLOOKUP(B31,INDIRECT("'"&amp;$A$1&amp;"'!B:B"),INDIRECT("'"&amp;$A$1&amp;"'!G:G"),"人员不存在",0,1)</f>
        <v>10000</v>
      </c>
      <c r="E31" s="208">
        <f ca="1" t="shared" si="1"/>
        <v>1</v>
      </c>
      <c r="F31" s="208" cm="1">
        <f ca="1" t="array" ref="F31">_xlfn.XLOOKUP(B31,INDIRECT("'"&amp;$A$1&amp;"'!B:B"),INDIRECT("'"&amp;$A$1&amp;"'!Q:Q"),"人员不存在",0,1)</f>
        <v>10000</v>
      </c>
      <c r="G31" s="209">
        <f ca="1" t="shared" si="2"/>
        <v>0</v>
      </c>
      <c r="H31" s="208">
        <f ca="1" t="shared" si="3"/>
        <v>0</v>
      </c>
      <c r="I31" s="208">
        <f ca="1" t="shared" si="4"/>
        <v>0</v>
      </c>
      <c r="J31" s="208">
        <f ca="1" t="shared" si="5"/>
        <v>0</v>
      </c>
      <c r="K31" s="208">
        <f ca="1" t="shared" si="6"/>
        <v>0</v>
      </c>
      <c r="L31" s="208" cm="1">
        <f ca="1" t="array" ref="L31">IFERROR(_xlfn.XLOOKUP(B31,INDIRECT("'"&amp;$I$155&amp;"'!B:B"),INDIRECT("'"&amp;$I$155&amp;"'!E:E"),0),0)</f>
        <v>0</v>
      </c>
      <c r="M31" s="208">
        <f ca="1" t="shared" si="7"/>
        <v>0</v>
      </c>
      <c r="N31" s="208" cm="1">
        <f ca="1" t="array" ref="N31">IFERROR(_xlfn.XLOOKUP(B31,INDIRECT("'"&amp;$M$155&amp;"'!B:B"),INDIRECT("'"&amp;$M$155&amp;"'!AC:AC"),0),0)</f>
        <v>0</v>
      </c>
      <c r="O31" s="208" cm="1">
        <f ca="1" t="array" ref="O31">IFERROR(_xlfn.XLOOKUP(B31,INDIRECT("'"&amp;$M$155&amp;"'!B:B"),INDIRECT("'"&amp;$M$155&amp;"'!AG:AG"),0),0)</f>
        <v>0</v>
      </c>
      <c r="P31" s="208" cm="1">
        <f ca="1" t="array" ref="P31">IFERROR(_xlfn.XLOOKUP(B31,INDIRECT("'"&amp;$M$155&amp;"'!B:B"),INDIRECT("'"&amp;$M$155&amp;"'!AB:AB"),0),0)</f>
        <v>0</v>
      </c>
      <c r="Q31" s="208" cm="1">
        <f ca="1" t="array" ref="Q31">IFERROR(_xlfn.XLOOKUP(B31,INDIRECT("'"&amp;$M$155&amp;"'!B:B"),INDIRECT("'"&amp;$M$155&amp;"'!AD:AD"),0),0)</f>
        <v>0</v>
      </c>
      <c r="R31" s="208" cm="1">
        <f ca="1" t="array" ref="R31">IFERROR(_xlfn.XLOOKUP(B31,INDIRECT("'"&amp;$M$155&amp;"'!B:B"),INDIRECT("'"&amp;$M$155&amp;"'!AE:AE"),0),0)</f>
        <v>0</v>
      </c>
      <c r="S31" s="208" cm="1">
        <f ca="1" t="array" ref="S31">IFERROR(_xlfn.XLOOKUP(B31,INDIRECT("'"&amp;$M$155&amp;"'!B:B"),INDIRECT("'"&amp;$M$155&amp;"'!AF:AF"),0),0)</f>
        <v>0</v>
      </c>
      <c r="T31" s="208">
        <f ca="1" t="shared" si="8"/>
        <v>0</v>
      </c>
      <c r="U31" s="208">
        <f ca="1" t="shared" si="9"/>
        <v>0</v>
      </c>
      <c r="V31" s="209" cm="1">
        <f ca="1" t="array" ref="V31">IFERROR(_xlfn.XLOOKUP(B31,INDIRECT("'"&amp;$K$155&amp;"'!B:B"),INDIRECT("'"&amp;$K$155&amp;"'!Y:Y"),0),0)</f>
        <v>0</v>
      </c>
      <c r="W31" s="209">
        <f ca="1" t="shared" si="10"/>
        <v>0</v>
      </c>
      <c r="X31" s="209" cm="1">
        <f ca="1" t="array" ref="X31">IFERROR(_xlfn.XLOOKUP(B31,INDIRECT("'"&amp;$K$155&amp;"'!B:B"),INDIRECT("'"&amp;$K$155&amp;"'!Z:Z"),0),0)</f>
        <v>0</v>
      </c>
      <c r="Y31" s="209">
        <f ca="1" t="shared" si="11"/>
        <v>10000</v>
      </c>
      <c r="Z31" s="265" cm="1">
        <f ca="1" t="array" ref="Z31">IFERROR(_xlfn.LET(_xlpm.v,_xlfn.XLOOKUP(B31,INDIRECT("'"&amp;$K$155&amp;"'!B:B"),INDIRECT("'"&amp;$K$155&amp;"'!AA:AA"),0),IF(_xlpm.v=60000,60000,_xlpm.v+5000)),0)</f>
        <v>0</v>
      </c>
      <c r="AA31" s="208">
        <f ca="1" t="shared" si="12"/>
        <v>10000</v>
      </c>
      <c r="AB31" s="210">
        <f ca="1" t="shared" si="13"/>
        <v>10000</v>
      </c>
      <c r="AC31" s="211">
        <f ca="1" t="shared" si="14"/>
        <v>300</v>
      </c>
      <c r="AD31" s="211" cm="1">
        <f ca="1" t="array" ref="AD31">IFERROR(_xlfn.XLOOKUP(B31,INDIRECT("'"&amp;$K$155&amp;"'!B:B"),INDIRECT("'"&amp;$K$155&amp;"'!AD:AD"),0),0)</f>
        <v>0</v>
      </c>
      <c r="AE31" s="211">
        <f ca="1" t="shared" si="15"/>
        <v>300</v>
      </c>
      <c r="AF31" s="208">
        <f ca="1" t="shared" si="16"/>
        <v>9700</v>
      </c>
      <c r="AG31" s="197"/>
      <c r="AH31" s="266"/>
      <c r="AI31" s="266"/>
    </row>
    <row r="32" ht="30" customHeight="1" spans="1:35">
      <c r="A32" s="205">
        <f t="shared" si="0"/>
        <v>30</v>
      </c>
      <c r="B32" s="206" t="str">
        <v>三十八</v>
      </c>
      <c r="C32" s="207" cm="1">
        <f ca="1" t="array" ref="C32">_xlfn.XLOOKUP(B32,INDIRECT("'"&amp;$A$1&amp;"'!B:B"),INDIRECT("'"&amp;$A$1&amp;"'!D:D"),"人员不存在",0,1)</f>
        <v>45078</v>
      </c>
      <c r="D32" s="208" cm="1">
        <f ca="1" t="array" ref="D32">_xlfn.XLOOKUP(B32,INDIRECT("'"&amp;$A$1&amp;"'!B:B"),INDIRECT("'"&amp;$A$1&amp;"'!G:G"),"人员不存在",0,1)</f>
        <v>10000</v>
      </c>
      <c r="E32" s="208">
        <f ca="1" t="shared" si="1"/>
        <v>0.772</v>
      </c>
      <c r="F32" s="208" cm="1">
        <f ca="1" t="array" ref="F32">_xlfn.XLOOKUP(B32,INDIRECT("'"&amp;$A$1&amp;"'!B:B"),INDIRECT("'"&amp;$A$1&amp;"'!Q:Q"),"人员不存在",0,1)</f>
        <v>7720</v>
      </c>
      <c r="G32" s="209">
        <f ca="1" t="shared" si="2"/>
        <v>0</v>
      </c>
      <c r="H32" s="208">
        <f ca="1" t="shared" si="3"/>
        <v>0</v>
      </c>
      <c r="I32" s="208">
        <f ca="1" t="shared" si="4"/>
        <v>0</v>
      </c>
      <c r="J32" s="208">
        <f ca="1" t="shared" si="5"/>
        <v>0</v>
      </c>
      <c r="K32" s="208">
        <f ca="1" t="shared" si="6"/>
        <v>0</v>
      </c>
      <c r="L32" s="208" cm="1">
        <f ca="1" t="array" ref="L32">IFERROR(_xlfn.XLOOKUP(B32,INDIRECT("'"&amp;$I$155&amp;"'!B:B"),INDIRECT("'"&amp;$I$155&amp;"'!E:E"),0),0)</f>
        <v>0</v>
      </c>
      <c r="M32" s="208">
        <f ca="1" t="shared" si="7"/>
        <v>0</v>
      </c>
      <c r="N32" s="208" cm="1">
        <f ca="1" t="array" ref="N32">IFERROR(_xlfn.XLOOKUP(B32,INDIRECT("'"&amp;$M$155&amp;"'!B:B"),INDIRECT("'"&amp;$M$155&amp;"'!AC:AC"),0),0)</f>
        <v>0</v>
      </c>
      <c r="O32" s="208" cm="1">
        <f ca="1" t="array" ref="O32">IFERROR(_xlfn.XLOOKUP(B32,INDIRECT("'"&amp;$M$155&amp;"'!B:B"),INDIRECT("'"&amp;$M$155&amp;"'!AG:AG"),0),0)</f>
        <v>0</v>
      </c>
      <c r="P32" s="208" cm="1">
        <f ca="1" t="array" ref="P32">IFERROR(_xlfn.XLOOKUP(B32,INDIRECT("'"&amp;$M$155&amp;"'!B:B"),INDIRECT("'"&amp;$M$155&amp;"'!AB:AB"),0),0)</f>
        <v>0</v>
      </c>
      <c r="Q32" s="208" cm="1">
        <f ca="1" t="array" ref="Q32">IFERROR(_xlfn.XLOOKUP(B32,INDIRECT("'"&amp;$M$155&amp;"'!B:B"),INDIRECT("'"&amp;$M$155&amp;"'!AD:AD"),0),0)</f>
        <v>0</v>
      </c>
      <c r="R32" s="208" cm="1">
        <f ca="1" t="array" ref="R32">IFERROR(_xlfn.XLOOKUP(B32,INDIRECT("'"&amp;$M$155&amp;"'!B:B"),INDIRECT("'"&amp;$M$155&amp;"'!AE:AE"),0),0)</f>
        <v>0</v>
      </c>
      <c r="S32" s="208" cm="1">
        <f ca="1" t="array" ref="S32">IFERROR(_xlfn.XLOOKUP(B32,INDIRECT("'"&amp;$M$155&amp;"'!B:B"),INDIRECT("'"&amp;$M$155&amp;"'!AF:AF"),0),0)</f>
        <v>0</v>
      </c>
      <c r="T32" s="208">
        <f ca="1" t="shared" si="8"/>
        <v>0</v>
      </c>
      <c r="U32" s="208">
        <f ca="1" t="shared" si="9"/>
        <v>0</v>
      </c>
      <c r="V32" s="209" cm="1">
        <f ca="1" t="array" ref="V32">IFERROR(_xlfn.XLOOKUP(B32,INDIRECT("'"&amp;$K$155&amp;"'!B:B"),INDIRECT("'"&amp;$K$155&amp;"'!Y:Y"),0),0)</f>
        <v>0</v>
      </c>
      <c r="W32" s="209">
        <f ca="1" t="shared" si="10"/>
        <v>0</v>
      </c>
      <c r="X32" s="209" cm="1">
        <f ca="1" t="array" ref="X32">IFERROR(_xlfn.XLOOKUP(B32,INDIRECT("'"&amp;$K$155&amp;"'!B:B"),INDIRECT("'"&amp;$K$155&amp;"'!Z:Z"),0),0)</f>
        <v>0</v>
      </c>
      <c r="Y32" s="209">
        <f ca="1" t="shared" si="11"/>
        <v>7720</v>
      </c>
      <c r="Z32" s="265" cm="1">
        <f ca="1" t="array" ref="Z32">IFERROR(_xlfn.LET(_xlpm.v,_xlfn.XLOOKUP(B32,INDIRECT("'"&amp;$K$155&amp;"'!B:B"),INDIRECT("'"&amp;$K$155&amp;"'!AA:AA"),0),IF(_xlpm.v=60000,60000,_xlpm.v+5000)),0)</f>
        <v>0</v>
      </c>
      <c r="AA32" s="208">
        <f ca="1" t="shared" si="12"/>
        <v>7720</v>
      </c>
      <c r="AB32" s="210">
        <f ca="1" t="shared" si="13"/>
        <v>7720</v>
      </c>
      <c r="AC32" s="211">
        <f ca="1" t="shared" si="14"/>
        <v>231.6</v>
      </c>
      <c r="AD32" s="211" cm="1">
        <f ca="1" t="array" ref="AD32">IFERROR(_xlfn.XLOOKUP(B32,INDIRECT("'"&amp;$K$155&amp;"'!B:B"),INDIRECT("'"&amp;$K$155&amp;"'!AD:AD"),0),0)</f>
        <v>0</v>
      </c>
      <c r="AE32" s="211">
        <f ca="1" t="shared" si="15"/>
        <v>231.6</v>
      </c>
      <c r="AF32" s="208">
        <f ca="1" t="shared" si="16"/>
        <v>7488.4</v>
      </c>
      <c r="AG32" s="197"/>
      <c r="AH32" s="266"/>
      <c r="AI32" s="266"/>
    </row>
    <row r="33" ht="30" customHeight="1" spans="1:35">
      <c r="A33" s="205">
        <f t="shared" si="0"/>
        <v>31</v>
      </c>
      <c r="B33" s="206" t="str">
        <v>四十一</v>
      </c>
      <c r="C33" s="207" cm="1">
        <f ca="1" t="array" ref="C33">_xlfn.XLOOKUP(B33,INDIRECT("'"&amp;$A$1&amp;"'!B:B"),INDIRECT("'"&amp;$A$1&amp;"'!D:D"),"人员不存在",0,1)</f>
        <v>45110</v>
      </c>
      <c r="D33" s="208" cm="1">
        <f ca="1" t="array" ref="D33">_xlfn.XLOOKUP(B33,INDIRECT("'"&amp;$A$1&amp;"'!B:B"),INDIRECT("'"&amp;$A$1&amp;"'!G:G"),"人员不存在",0,1)</f>
        <v>10000</v>
      </c>
      <c r="E33" s="208">
        <f ca="1" t="shared" si="1"/>
        <v>1</v>
      </c>
      <c r="F33" s="208" cm="1">
        <f ca="1" t="array" ref="F33">_xlfn.XLOOKUP(B33,INDIRECT("'"&amp;$A$1&amp;"'!B:B"),INDIRECT("'"&amp;$A$1&amp;"'!Q:Q"),"人员不存在",0,1)</f>
        <v>10000</v>
      </c>
      <c r="G33" s="209">
        <f ca="1" t="shared" si="2"/>
        <v>0</v>
      </c>
      <c r="H33" s="208">
        <f ca="1" t="shared" si="3"/>
        <v>0</v>
      </c>
      <c r="I33" s="208">
        <f ca="1" t="shared" si="4"/>
        <v>0</v>
      </c>
      <c r="J33" s="208">
        <f ca="1" t="shared" si="5"/>
        <v>0</v>
      </c>
      <c r="K33" s="208">
        <f ca="1" t="shared" si="6"/>
        <v>0</v>
      </c>
      <c r="L33" s="208" cm="1">
        <f ca="1" t="array" ref="L33">IFERROR(_xlfn.XLOOKUP(B33,INDIRECT("'"&amp;$I$155&amp;"'!B:B"),INDIRECT("'"&amp;$I$155&amp;"'!E:E"),0),0)</f>
        <v>0</v>
      </c>
      <c r="M33" s="208">
        <f ca="1" t="shared" si="7"/>
        <v>0</v>
      </c>
      <c r="N33" s="208" cm="1">
        <f ca="1" t="array" ref="N33">IFERROR(_xlfn.XLOOKUP(B33,INDIRECT("'"&amp;$M$155&amp;"'!B:B"),INDIRECT("'"&amp;$M$155&amp;"'!AC:AC"),0),0)</f>
        <v>0</v>
      </c>
      <c r="O33" s="208" cm="1">
        <f ca="1" t="array" ref="O33">IFERROR(_xlfn.XLOOKUP(B33,INDIRECT("'"&amp;$M$155&amp;"'!B:B"),INDIRECT("'"&amp;$M$155&amp;"'!AG:AG"),0),0)</f>
        <v>0</v>
      </c>
      <c r="P33" s="208" cm="1">
        <f ca="1" t="array" ref="P33">IFERROR(_xlfn.XLOOKUP(B33,INDIRECT("'"&amp;$M$155&amp;"'!B:B"),INDIRECT("'"&amp;$M$155&amp;"'!AB:AB"),0),0)</f>
        <v>0</v>
      </c>
      <c r="Q33" s="208" cm="1">
        <f ca="1" t="array" ref="Q33">IFERROR(_xlfn.XLOOKUP(B33,INDIRECT("'"&amp;$M$155&amp;"'!B:B"),INDIRECT("'"&amp;$M$155&amp;"'!AD:AD"),0),0)</f>
        <v>0</v>
      </c>
      <c r="R33" s="208" cm="1">
        <f ca="1" t="array" ref="R33">IFERROR(_xlfn.XLOOKUP(B33,INDIRECT("'"&amp;$M$155&amp;"'!B:B"),INDIRECT("'"&amp;$M$155&amp;"'!AE:AE"),0),0)</f>
        <v>0</v>
      </c>
      <c r="S33" s="208" cm="1">
        <f ca="1" t="array" ref="S33">IFERROR(_xlfn.XLOOKUP(B33,INDIRECT("'"&amp;$M$155&amp;"'!B:B"),INDIRECT("'"&amp;$M$155&amp;"'!AF:AF"),0),0)</f>
        <v>0</v>
      </c>
      <c r="T33" s="208">
        <f ca="1" t="shared" si="8"/>
        <v>0</v>
      </c>
      <c r="U33" s="208">
        <f ca="1" t="shared" si="9"/>
        <v>0</v>
      </c>
      <c r="V33" s="209" cm="1">
        <f ca="1" t="array" ref="V33">IFERROR(_xlfn.XLOOKUP(B33,INDIRECT("'"&amp;$K$155&amp;"'!B:B"),INDIRECT("'"&amp;$K$155&amp;"'!Y:Y"),0),0)</f>
        <v>0</v>
      </c>
      <c r="W33" s="209">
        <f ca="1" t="shared" si="10"/>
        <v>0</v>
      </c>
      <c r="X33" s="209" cm="1">
        <f ca="1" t="array" ref="X33">IFERROR(_xlfn.XLOOKUP(B33,INDIRECT("'"&amp;$K$155&amp;"'!B:B"),INDIRECT("'"&amp;$K$155&amp;"'!Z:Z"),0),0)</f>
        <v>0</v>
      </c>
      <c r="Y33" s="209">
        <f ca="1" t="shared" si="11"/>
        <v>10000</v>
      </c>
      <c r="Z33" s="265" cm="1">
        <f ca="1" t="array" ref="Z33">IFERROR(_xlfn.LET(_xlpm.v,_xlfn.XLOOKUP(B33,INDIRECT("'"&amp;$K$155&amp;"'!B:B"),INDIRECT("'"&amp;$K$155&amp;"'!AA:AA"),0),IF(_xlpm.v=60000,60000,_xlpm.v+5000)),0)</f>
        <v>0</v>
      </c>
      <c r="AA33" s="208">
        <f ca="1" t="shared" si="12"/>
        <v>10000</v>
      </c>
      <c r="AB33" s="210">
        <f ca="1" t="shared" si="13"/>
        <v>10000</v>
      </c>
      <c r="AC33" s="211">
        <f ca="1" t="shared" si="14"/>
        <v>300</v>
      </c>
      <c r="AD33" s="211" cm="1">
        <f ca="1" t="array" ref="AD33">IFERROR(_xlfn.XLOOKUP(B33,INDIRECT("'"&amp;$K$155&amp;"'!B:B"),INDIRECT("'"&amp;$K$155&amp;"'!AD:AD"),0),0)</f>
        <v>0</v>
      </c>
      <c r="AE33" s="211">
        <f ca="1" t="shared" si="15"/>
        <v>300</v>
      </c>
      <c r="AF33" s="208">
        <f ca="1" t="shared" si="16"/>
        <v>9700</v>
      </c>
      <c r="AG33" s="197"/>
      <c r="AH33" s="266"/>
      <c r="AI33" s="266"/>
    </row>
    <row r="34" ht="30" customHeight="1" spans="1:35">
      <c r="A34" s="205">
        <f t="shared" si="0"/>
        <v>32</v>
      </c>
      <c r="B34" s="206" t="str">
        <v>四十二</v>
      </c>
      <c r="C34" s="207" cm="1">
        <f ca="1" t="array" ref="C34">_xlfn.XLOOKUP(B34,INDIRECT("'"&amp;$A$1&amp;"'!B:B"),INDIRECT("'"&amp;$A$1&amp;"'!D:D"),"人员不存在",0,1)</f>
        <v>45110</v>
      </c>
      <c r="D34" s="208" cm="1">
        <f ca="1" t="array" ref="D34">_xlfn.XLOOKUP(B34,INDIRECT("'"&amp;$A$1&amp;"'!B:B"),INDIRECT("'"&amp;$A$1&amp;"'!G:G"),"人员不存在",0,1)</f>
        <v>10000</v>
      </c>
      <c r="E34" s="208">
        <f ca="1" t="shared" si="1"/>
        <v>1</v>
      </c>
      <c r="F34" s="208" cm="1">
        <f ca="1" t="array" ref="F34">_xlfn.XLOOKUP(B34,INDIRECT("'"&amp;$A$1&amp;"'!B:B"),INDIRECT("'"&amp;$A$1&amp;"'!Q:Q"),"人员不存在",0,1)</f>
        <v>10000</v>
      </c>
      <c r="G34" s="209">
        <f ca="1" t="shared" si="2"/>
        <v>0</v>
      </c>
      <c r="H34" s="208">
        <f ca="1" t="shared" si="3"/>
        <v>0</v>
      </c>
      <c r="I34" s="208">
        <f ca="1" t="shared" si="4"/>
        <v>0</v>
      </c>
      <c r="J34" s="208">
        <f ca="1" t="shared" si="5"/>
        <v>0</v>
      </c>
      <c r="K34" s="208">
        <f ca="1" t="shared" si="6"/>
        <v>0</v>
      </c>
      <c r="L34" s="208" cm="1">
        <f ca="1" t="array" ref="L34">IFERROR(_xlfn.XLOOKUP(B34,INDIRECT("'"&amp;$I$155&amp;"'!B:B"),INDIRECT("'"&amp;$I$155&amp;"'!E:E"),0),0)</f>
        <v>0</v>
      </c>
      <c r="M34" s="208">
        <f ca="1" t="shared" si="7"/>
        <v>0</v>
      </c>
      <c r="N34" s="208" cm="1">
        <f ca="1" t="array" ref="N34">IFERROR(_xlfn.XLOOKUP(B34,INDIRECT("'"&amp;$M$155&amp;"'!B:B"),INDIRECT("'"&amp;$M$155&amp;"'!AC:AC"),0),0)</f>
        <v>0</v>
      </c>
      <c r="O34" s="208" cm="1">
        <f ca="1" t="array" ref="O34">IFERROR(_xlfn.XLOOKUP(B34,INDIRECT("'"&amp;$M$155&amp;"'!B:B"),INDIRECT("'"&amp;$M$155&amp;"'!AG:AG"),0),0)</f>
        <v>0</v>
      </c>
      <c r="P34" s="208" cm="1">
        <f ca="1" t="array" ref="P34">IFERROR(_xlfn.XLOOKUP(B34,INDIRECT("'"&amp;$M$155&amp;"'!B:B"),INDIRECT("'"&amp;$M$155&amp;"'!AB:AB"),0),0)</f>
        <v>0</v>
      </c>
      <c r="Q34" s="208" cm="1">
        <f ca="1" t="array" ref="Q34">IFERROR(_xlfn.XLOOKUP(B34,INDIRECT("'"&amp;$M$155&amp;"'!B:B"),INDIRECT("'"&amp;$M$155&amp;"'!AD:AD"),0),0)</f>
        <v>0</v>
      </c>
      <c r="R34" s="208" cm="1">
        <f ca="1" t="array" ref="R34">IFERROR(_xlfn.XLOOKUP(B34,INDIRECT("'"&amp;$M$155&amp;"'!B:B"),INDIRECT("'"&amp;$M$155&amp;"'!AE:AE"),0),0)</f>
        <v>0</v>
      </c>
      <c r="S34" s="208" cm="1">
        <f ca="1" t="array" ref="S34">IFERROR(_xlfn.XLOOKUP(B34,INDIRECT("'"&amp;$M$155&amp;"'!B:B"),INDIRECT("'"&amp;$M$155&amp;"'!AF:AF"),0),0)</f>
        <v>0</v>
      </c>
      <c r="T34" s="208">
        <f ca="1" t="shared" si="8"/>
        <v>0</v>
      </c>
      <c r="U34" s="208">
        <f ca="1" t="shared" si="9"/>
        <v>0</v>
      </c>
      <c r="V34" s="209" cm="1">
        <f ca="1" t="array" ref="V34">IFERROR(_xlfn.XLOOKUP(B34,INDIRECT("'"&amp;$K$155&amp;"'!B:B"),INDIRECT("'"&amp;$K$155&amp;"'!Y:Y"),0),0)</f>
        <v>0</v>
      </c>
      <c r="W34" s="209">
        <f ca="1" t="shared" si="10"/>
        <v>0</v>
      </c>
      <c r="X34" s="209" cm="1">
        <f ca="1" t="array" ref="X34">IFERROR(_xlfn.XLOOKUP(B34,INDIRECT("'"&amp;$K$155&amp;"'!B:B"),INDIRECT("'"&amp;$K$155&amp;"'!Z:Z"),0),0)</f>
        <v>0</v>
      </c>
      <c r="Y34" s="209">
        <f ca="1" t="shared" si="11"/>
        <v>10000</v>
      </c>
      <c r="Z34" s="265" cm="1">
        <f ca="1" t="array" ref="Z34">IFERROR(_xlfn.LET(_xlpm.v,_xlfn.XLOOKUP(B34,INDIRECT("'"&amp;$K$155&amp;"'!B:B"),INDIRECT("'"&amp;$K$155&amp;"'!AA:AA"),0),IF(_xlpm.v=60000,60000,_xlpm.v+5000)),0)</f>
        <v>0</v>
      </c>
      <c r="AA34" s="208">
        <f ca="1" t="shared" si="12"/>
        <v>10000</v>
      </c>
      <c r="AB34" s="210">
        <f ca="1" t="shared" si="13"/>
        <v>10000</v>
      </c>
      <c r="AC34" s="211">
        <f ca="1" t="shared" si="14"/>
        <v>300</v>
      </c>
      <c r="AD34" s="211" cm="1">
        <f ca="1" t="array" ref="AD34">IFERROR(_xlfn.XLOOKUP(B34,INDIRECT("'"&amp;$K$155&amp;"'!B:B"),INDIRECT("'"&amp;$K$155&amp;"'!AD:AD"),0),0)</f>
        <v>0</v>
      </c>
      <c r="AE34" s="211">
        <f ca="1" t="shared" si="15"/>
        <v>300</v>
      </c>
      <c r="AF34" s="208">
        <f ca="1" t="shared" si="16"/>
        <v>9700</v>
      </c>
      <c r="AG34" s="197"/>
      <c r="AH34" s="266"/>
      <c r="AI34" s="266"/>
    </row>
    <row r="35" s="194" customFormat="1" ht="30" customHeight="1" spans="1:35">
      <c r="A35" s="205">
        <f t="shared" si="0"/>
        <v>33</v>
      </c>
      <c r="B35" s="206" t="str">
        <v>四十三</v>
      </c>
      <c r="C35" s="207" cm="1">
        <f ca="1" t="array" ref="C35">_xlfn.XLOOKUP(B35,INDIRECT("'"&amp;$A$1&amp;"'!B:B"),INDIRECT("'"&amp;$A$1&amp;"'!D:D"),"人员不存在",0,1)</f>
        <v>45110</v>
      </c>
      <c r="D35" s="208" cm="1">
        <f ca="1" t="array" ref="D35">_xlfn.XLOOKUP(B35,INDIRECT("'"&amp;$A$1&amp;"'!B:B"),INDIRECT("'"&amp;$A$1&amp;"'!G:G"),"人员不存在",0,1)</f>
        <v>10000</v>
      </c>
      <c r="E35" s="208">
        <f ca="1" t="shared" si="1"/>
        <v>1</v>
      </c>
      <c r="F35" s="208" cm="1">
        <f ca="1" t="array" ref="F35">_xlfn.XLOOKUP(B35,INDIRECT("'"&amp;$A$1&amp;"'!B:B"),INDIRECT("'"&amp;$A$1&amp;"'!Q:Q"),"人员不存在",0,1)</f>
        <v>10000</v>
      </c>
      <c r="G35" s="209">
        <f ca="1" t="shared" si="2"/>
        <v>0</v>
      </c>
      <c r="H35" s="208">
        <f ca="1" t="shared" si="3"/>
        <v>0</v>
      </c>
      <c r="I35" s="208">
        <f ca="1" t="shared" si="4"/>
        <v>0</v>
      </c>
      <c r="J35" s="208">
        <f ca="1" t="shared" si="5"/>
        <v>0</v>
      </c>
      <c r="K35" s="208">
        <f ca="1" t="shared" si="6"/>
        <v>0</v>
      </c>
      <c r="L35" s="208" cm="1">
        <f ca="1" t="array" ref="L35">IFERROR(_xlfn.XLOOKUP(B35,INDIRECT("'"&amp;$I$155&amp;"'!B:B"),INDIRECT("'"&amp;$I$155&amp;"'!E:E"),0),0)</f>
        <v>0</v>
      </c>
      <c r="M35" s="208">
        <f ca="1" t="shared" si="7"/>
        <v>0</v>
      </c>
      <c r="N35" s="208" cm="1">
        <f ca="1" t="array" ref="N35">IFERROR(_xlfn.XLOOKUP(B35,INDIRECT("'"&amp;$M$155&amp;"'!B:B"),INDIRECT("'"&amp;$M$155&amp;"'!AC:AC"),0),0)</f>
        <v>0</v>
      </c>
      <c r="O35" s="208" cm="1">
        <f ca="1" t="array" ref="O35">IFERROR(_xlfn.XLOOKUP(B35,INDIRECT("'"&amp;$M$155&amp;"'!B:B"),INDIRECT("'"&amp;$M$155&amp;"'!AG:AG"),0),0)</f>
        <v>0</v>
      </c>
      <c r="P35" s="208" cm="1">
        <f ca="1" t="array" ref="P35">IFERROR(_xlfn.XLOOKUP(B35,INDIRECT("'"&amp;$M$155&amp;"'!B:B"),INDIRECT("'"&amp;$M$155&amp;"'!AB:AB"),0),0)</f>
        <v>0</v>
      </c>
      <c r="Q35" s="208" cm="1">
        <f ca="1" t="array" ref="Q35">IFERROR(_xlfn.XLOOKUP(B35,INDIRECT("'"&amp;$M$155&amp;"'!B:B"),INDIRECT("'"&amp;$M$155&amp;"'!AD:AD"),0),0)</f>
        <v>0</v>
      </c>
      <c r="R35" s="208" cm="1">
        <f ca="1" t="array" ref="R35">IFERROR(_xlfn.XLOOKUP(B35,INDIRECT("'"&amp;$M$155&amp;"'!B:B"),INDIRECT("'"&amp;$M$155&amp;"'!AE:AE"),0),0)</f>
        <v>0</v>
      </c>
      <c r="S35" s="208" cm="1">
        <f ca="1" t="array" ref="S35">IFERROR(_xlfn.XLOOKUP(B35,INDIRECT("'"&amp;$M$155&amp;"'!B:B"),INDIRECT("'"&amp;$M$155&amp;"'!AF:AF"),0),0)</f>
        <v>0</v>
      </c>
      <c r="T35" s="208">
        <f ca="1" t="shared" si="8"/>
        <v>0</v>
      </c>
      <c r="U35" s="208">
        <f ca="1" t="shared" si="9"/>
        <v>0</v>
      </c>
      <c r="V35" s="209" cm="1">
        <f ca="1" t="array" ref="V35">IFERROR(_xlfn.XLOOKUP(B35,INDIRECT("'"&amp;$K$155&amp;"'!B:B"),INDIRECT("'"&amp;$K$155&amp;"'!Y:Y"),0),0)</f>
        <v>0</v>
      </c>
      <c r="W35" s="209">
        <f ca="1" t="shared" si="10"/>
        <v>0</v>
      </c>
      <c r="X35" s="209" cm="1">
        <f ca="1" t="array" ref="X35">IFERROR(_xlfn.XLOOKUP(B35,INDIRECT("'"&amp;$K$155&amp;"'!B:B"),INDIRECT("'"&amp;$K$155&amp;"'!Z:Z"),0),0)</f>
        <v>0</v>
      </c>
      <c r="Y35" s="209">
        <f ca="1" t="shared" si="11"/>
        <v>10000</v>
      </c>
      <c r="Z35" s="265" cm="1">
        <f ca="1" t="array" ref="Z35">IFERROR(_xlfn.LET(_xlpm.v,_xlfn.XLOOKUP(B35,INDIRECT("'"&amp;$K$155&amp;"'!B:B"),INDIRECT("'"&amp;$K$155&amp;"'!AA:AA"),0),IF(_xlpm.v=60000,60000,_xlpm.v+5000)),0)</f>
        <v>0</v>
      </c>
      <c r="AA35" s="208">
        <f ca="1" t="shared" si="12"/>
        <v>10000</v>
      </c>
      <c r="AB35" s="210">
        <f ca="1" t="shared" si="13"/>
        <v>10000</v>
      </c>
      <c r="AC35" s="211">
        <f ca="1" t="shared" si="14"/>
        <v>300</v>
      </c>
      <c r="AD35" s="211" cm="1">
        <f ca="1" t="array" ref="AD35">IFERROR(_xlfn.XLOOKUP(B35,INDIRECT("'"&amp;$K$155&amp;"'!B:B"),INDIRECT("'"&amp;$K$155&amp;"'!AD:AD"),0),0)</f>
        <v>0</v>
      </c>
      <c r="AE35" s="211">
        <f ca="1" t="shared" si="15"/>
        <v>300</v>
      </c>
      <c r="AF35" s="208">
        <f ca="1" t="shared" si="16"/>
        <v>9700</v>
      </c>
      <c r="AG35" s="197"/>
      <c r="AH35" s="266"/>
      <c r="AI35" s="266"/>
    </row>
    <row r="36" ht="30" customHeight="1" spans="1:35">
      <c r="A36" s="205">
        <f t="shared" si="0"/>
        <v>34</v>
      </c>
      <c r="B36" s="206" t="str">
        <v>四十四</v>
      </c>
      <c r="C36" s="207" cm="1">
        <f ca="1" t="array" ref="C36">_xlfn.XLOOKUP(B36,INDIRECT("'"&amp;$A$1&amp;"'!B:B"),INDIRECT("'"&amp;$A$1&amp;"'!D:D"),"人员不存在",0,1)</f>
        <v>45110</v>
      </c>
      <c r="D36" s="208" cm="1">
        <f ca="1" t="array" ref="D36">_xlfn.XLOOKUP(B36,INDIRECT("'"&amp;$A$1&amp;"'!B:B"),INDIRECT("'"&amp;$A$1&amp;"'!G:G"),"人员不存在",0,1)</f>
        <v>10000</v>
      </c>
      <c r="E36" s="208">
        <f ca="1" t="shared" si="1"/>
        <v>1</v>
      </c>
      <c r="F36" s="208" cm="1">
        <f ca="1" t="array" ref="F36">_xlfn.XLOOKUP(B36,INDIRECT("'"&amp;$A$1&amp;"'!B:B"),INDIRECT("'"&amp;$A$1&amp;"'!Q:Q"),"人员不存在",0,1)</f>
        <v>10000</v>
      </c>
      <c r="G36" s="209">
        <f ca="1" t="shared" si="2"/>
        <v>0</v>
      </c>
      <c r="H36" s="208">
        <f ca="1" t="shared" si="3"/>
        <v>0</v>
      </c>
      <c r="I36" s="208">
        <f ca="1" t="shared" si="4"/>
        <v>0</v>
      </c>
      <c r="J36" s="208">
        <f ca="1" t="shared" si="5"/>
        <v>0</v>
      </c>
      <c r="K36" s="208">
        <f ca="1" t="shared" si="6"/>
        <v>0</v>
      </c>
      <c r="L36" s="208" cm="1">
        <f ca="1" t="array" ref="L36">IFERROR(_xlfn.XLOOKUP(B36,INDIRECT("'"&amp;$I$155&amp;"'!B:B"),INDIRECT("'"&amp;$I$155&amp;"'!E:E"),0),0)</f>
        <v>0</v>
      </c>
      <c r="M36" s="208">
        <f ca="1" t="shared" si="7"/>
        <v>0</v>
      </c>
      <c r="N36" s="208" cm="1">
        <f ca="1" t="array" ref="N36">IFERROR(_xlfn.XLOOKUP(B36,INDIRECT("'"&amp;$M$155&amp;"'!B:B"),INDIRECT("'"&amp;$M$155&amp;"'!AC:AC"),0),0)</f>
        <v>0</v>
      </c>
      <c r="O36" s="208" cm="1">
        <f ca="1" t="array" ref="O36">IFERROR(_xlfn.XLOOKUP(B36,INDIRECT("'"&amp;$M$155&amp;"'!B:B"),INDIRECT("'"&amp;$M$155&amp;"'!AG:AG"),0),0)</f>
        <v>0</v>
      </c>
      <c r="P36" s="208" cm="1">
        <f ca="1" t="array" ref="P36">IFERROR(_xlfn.XLOOKUP(B36,INDIRECT("'"&amp;$M$155&amp;"'!B:B"),INDIRECT("'"&amp;$M$155&amp;"'!AB:AB"),0),0)</f>
        <v>0</v>
      </c>
      <c r="Q36" s="208" cm="1">
        <f ca="1" t="array" ref="Q36">IFERROR(_xlfn.XLOOKUP(B36,INDIRECT("'"&amp;$M$155&amp;"'!B:B"),INDIRECT("'"&amp;$M$155&amp;"'!AD:AD"),0),0)</f>
        <v>0</v>
      </c>
      <c r="R36" s="208" cm="1">
        <f ca="1" t="array" ref="R36">IFERROR(_xlfn.XLOOKUP(B36,INDIRECT("'"&amp;$M$155&amp;"'!B:B"),INDIRECT("'"&amp;$M$155&amp;"'!AE:AE"),0),0)</f>
        <v>0</v>
      </c>
      <c r="S36" s="208" cm="1">
        <f ca="1" t="array" ref="S36">IFERROR(_xlfn.XLOOKUP(B36,INDIRECT("'"&amp;$M$155&amp;"'!B:B"),INDIRECT("'"&amp;$M$155&amp;"'!AF:AF"),0),0)</f>
        <v>0</v>
      </c>
      <c r="T36" s="208">
        <f ca="1" t="shared" si="8"/>
        <v>0</v>
      </c>
      <c r="U36" s="208">
        <f ca="1" t="shared" si="9"/>
        <v>0</v>
      </c>
      <c r="V36" s="209" cm="1">
        <f ca="1" t="array" ref="V36">IFERROR(_xlfn.XLOOKUP(B36,INDIRECT("'"&amp;$K$155&amp;"'!B:B"),INDIRECT("'"&amp;$K$155&amp;"'!Y:Y"),0),0)</f>
        <v>0</v>
      </c>
      <c r="W36" s="209">
        <f ca="1" t="shared" si="10"/>
        <v>0</v>
      </c>
      <c r="X36" s="209" cm="1">
        <f ca="1" t="array" ref="X36">IFERROR(_xlfn.XLOOKUP(B36,INDIRECT("'"&amp;$K$155&amp;"'!B:B"),INDIRECT("'"&amp;$K$155&amp;"'!Z:Z"),0),0)</f>
        <v>0</v>
      </c>
      <c r="Y36" s="209">
        <f ca="1" t="shared" si="11"/>
        <v>10000</v>
      </c>
      <c r="Z36" s="265" cm="1">
        <f ca="1" t="array" ref="Z36">IFERROR(_xlfn.LET(_xlpm.v,_xlfn.XLOOKUP(B36,INDIRECT("'"&amp;$K$155&amp;"'!B:B"),INDIRECT("'"&amp;$K$155&amp;"'!AA:AA"),0),IF(_xlpm.v=60000,60000,_xlpm.v+5000)),0)</f>
        <v>0</v>
      </c>
      <c r="AA36" s="208">
        <f ca="1" t="shared" si="12"/>
        <v>10000</v>
      </c>
      <c r="AB36" s="210">
        <f ca="1" t="shared" si="13"/>
        <v>10000</v>
      </c>
      <c r="AC36" s="211">
        <f ca="1" t="shared" si="14"/>
        <v>300</v>
      </c>
      <c r="AD36" s="211" cm="1">
        <f ca="1" t="array" ref="AD36">IFERROR(_xlfn.XLOOKUP(B36,INDIRECT("'"&amp;$K$155&amp;"'!B:B"),INDIRECT("'"&amp;$K$155&amp;"'!AD:AD"),0),0)</f>
        <v>0</v>
      </c>
      <c r="AE36" s="211">
        <f ca="1" t="shared" si="15"/>
        <v>300</v>
      </c>
      <c r="AF36" s="208">
        <f ca="1" t="shared" si="16"/>
        <v>9700</v>
      </c>
      <c r="AG36" s="197"/>
      <c r="AH36" s="266"/>
      <c r="AI36" s="266"/>
    </row>
    <row r="37" s="194" customFormat="1" ht="30" customHeight="1" spans="1:35">
      <c r="A37" s="205">
        <f t="shared" si="0"/>
        <v>35</v>
      </c>
      <c r="B37" s="206" t="str">
        <v>四十五</v>
      </c>
      <c r="C37" s="207" cm="1">
        <f ca="1" t="array" ref="C37">_xlfn.XLOOKUP(B37,INDIRECT("'"&amp;$A$1&amp;"'!B:B"),INDIRECT("'"&amp;$A$1&amp;"'!D:D"),"人员不存在",0,1)</f>
        <v>45117</v>
      </c>
      <c r="D37" s="208" cm="1">
        <f ca="1" t="array" ref="D37">_xlfn.XLOOKUP(B37,INDIRECT("'"&amp;$A$1&amp;"'!B:B"),INDIRECT("'"&amp;$A$1&amp;"'!G:G"),"人员不存在",0,1)</f>
        <v>10000</v>
      </c>
      <c r="E37" s="208">
        <f ca="1" t="shared" si="1"/>
        <v>1</v>
      </c>
      <c r="F37" s="208" cm="1">
        <f ca="1" t="array" ref="F37">_xlfn.XLOOKUP(B37,INDIRECT("'"&amp;$A$1&amp;"'!B:B"),INDIRECT("'"&amp;$A$1&amp;"'!Q:Q"),"人员不存在",0,1)</f>
        <v>10000</v>
      </c>
      <c r="G37" s="209">
        <f ca="1" t="shared" si="2"/>
        <v>0</v>
      </c>
      <c r="H37" s="208">
        <f ca="1" t="shared" si="3"/>
        <v>0</v>
      </c>
      <c r="I37" s="208">
        <f ca="1" t="shared" si="4"/>
        <v>0</v>
      </c>
      <c r="J37" s="208">
        <f ca="1" t="shared" si="5"/>
        <v>0</v>
      </c>
      <c r="K37" s="208">
        <f ca="1" t="shared" si="6"/>
        <v>0</v>
      </c>
      <c r="L37" s="208" cm="1">
        <f ca="1" t="array" ref="L37">IFERROR(_xlfn.XLOOKUP(B37,INDIRECT("'"&amp;$I$155&amp;"'!B:B"),INDIRECT("'"&amp;$I$155&amp;"'!E:E"),0),0)</f>
        <v>0</v>
      </c>
      <c r="M37" s="208">
        <f ca="1" t="shared" si="7"/>
        <v>0</v>
      </c>
      <c r="N37" s="208" cm="1">
        <f ca="1" t="array" ref="N37">IFERROR(_xlfn.XLOOKUP(B37,INDIRECT("'"&amp;$M$155&amp;"'!B:B"),INDIRECT("'"&amp;$M$155&amp;"'!AC:AC"),0),0)</f>
        <v>0</v>
      </c>
      <c r="O37" s="208" cm="1">
        <f ca="1" t="array" ref="O37">IFERROR(_xlfn.XLOOKUP(B37,INDIRECT("'"&amp;$M$155&amp;"'!B:B"),INDIRECT("'"&amp;$M$155&amp;"'!AG:AG"),0),0)</f>
        <v>0</v>
      </c>
      <c r="P37" s="208" cm="1">
        <f ca="1" t="array" ref="P37">IFERROR(_xlfn.XLOOKUP(B37,INDIRECT("'"&amp;$M$155&amp;"'!B:B"),INDIRECT("'"&amp;$M$155&amp;"'!AB:AB"),0),0)</f>
        <v>0</v>
      </c>
      <c r="Q37" s="208" cm="1">
        <f ca="1" t="array" ref="Q37">IFERROR(_xlfn.XLOOKUP(B37,INDIRECT("'"&amp;$M$155&amp;"'!B:B"),INDIRECT("'"&amp;$M$155&amp;"'!AD:AD"),0),0)</f>
        <v>0</v>
      </c>
      <c r="R37" s="208" cm="1">
        <f ca="1" t="array" ref="R37">IFERROR(_xlfn.XLOOKUP(B37,INDIRECT("'"&amp;$M$155&amp;"'!B:B"),INDIRECT("'"&amp;$M$155&amp;"'!AE:AE"),0),0)</f>
        <v>0</v>
      </c>
      <c r="S37" s="208" cm="1">
        <f ca="1" t="array" ref="S37">IFERROR(_xlfn.XLOOKUP(B37,INDIRECT("'"&amp;$M$155&amp;"'!B:B"),INDIRECT("'"&amp;$M$155&amp;"'!AF:AF"),0),0)</f>
        <v>0</v>
      </c>
      <c r="T37" s="208">
        <f ca="1" t="shared" si="8"/>
        <v>0</v>
      </c>
      <c r="U37" s="208">
        <f ca="1" t="shared" si="9"/>
        <v>0</v>
      </c>
      <c r="V37" s="209" cm="1">
        <f ca="1" t="array" ref="V37">IFERROR(_xlfn.XLOOKUP(B37,INDIRECT("'"&amp;$K$155&amp;"'!B:B"),INDIRECT("'"&amp;$K$155&amp;"'!Y:Y"),0),0)</f>
        <v>0</v>
      </c>
      <c r="W37" s="209">
        <f ca="1" t="shared" si="10"/>
        <v>0</v>
      </c>
      <c r="X37" s="209" cm="1">
        <f ca="1" t="array" ref="X37">IFERROR(_xlfn.XLOOKUP(B37,INDIRECT("'"&amp;$K$155&amp;"'!B:B"),INDIRECT("'"&amp;$K$155&amp;"'!Z:Z"),0),0)</f>
        <v>0</v>
      </c>
      <c r="Y37" s="209">
        <f ca="1" t="shared" si="11"/>
        <v>10000</v>
      </c>
      <c r="Z37" s="265" cm="1">
        <f ca="1" t="array" ref="Z37">IFERROR(_xlfn.LET(_xlpm.v,_xlfn.XLOOKUP(B37,INDIRECT("'"&amp;$K$155&amp;"'!B:B"),INDIRECT("'"&amp;$K$155&amp;"'!AA:AA"),0),IF(_xlpm.v=60000,60000,_xlpm.v+5000)),0)</f>
        <v>0</v>
      </c>
      <c r="AA37" s="208">
        <f ca="1" t="shared" si="12"/>
        <v>10000</v>
      </c>
      <c r="AB37" s="210">
        <f ca="1" t="shared" si="13"/>
        <v>10000</v>
      </c>
      <c r="AC37" s="211">
        <f ca="1" t="shared" si="14"/>
        <v>300</v>
      </c>
      <c r="AD37" s="211" cm="1">
        <f ca="1" t="array" ref="AD37">IFERROR(_xlfn.XLOOKUP(B37,INDIRECT("'"&amp;$K$155&amp;"'!B:B"),INDIRECT("'"&amp;$K$155&amp;"'!AD:AD"),0),0)</f>
        <v>0</v>
      </c>
      <c r="AE37" s="211">
        <f ca="1" t="shared" si="15"/>
        <v>300</v>
      </c>
      <c r="AF37" s="208">
        <f ca="1" t="shared" si="16"/>
        <v>9700</v>
      </c>
      <c r="AG37" s="197"/>
      <c r="AH37" s="266"/>
      <c r="AI37" s="266"/>
    </row>
    <row r="38" s="194" customFormat="1" ht="30" customHeight="1" spans="1:35">
      <c r="A38" s="205">
        <f t="shared" si="0"/>
        <v>36</v>
      </c>
      <c r="B38" s="206" t="str">
        <v>四十七</v>
      </c>
      <c r="C38" s="207" cm="1">
        <f ca="1" t="array" ref="C38">_xlfn.XLOOKUP(B38,INDIRECT("'"&amp;$A$1&amp;"'!B:B"),INDIRECT("'"&amp;$A$1&amp;"'!D:D"),"人员不存在",0,1)</f>
        <v>45135</v>
      </c>
      <c r="D38" s="208" cm="1">
        <f ca="1" t="array" ref="D38">_xlfn.XLOOKUP(B38,INDIRECT("'"&amp;$A$1&amp;"'!B:B"),INDIRECT("'"&amp;$A$1&amp;"'!G:G"),"人员不存在",0,1)</f>
        <v>10000</v>
      </c>
      <c r="E38" s="208">
        <f ca="1" t="shared" si="1"/>
        <v>1</v>
      </c>
      <c r="F38" s="208" cm="1">
        <f ca="1" t="array" ref="F38">_xlfn.XLOOKUP(B38,INDIRECT("'"&amp;$A$1&amp;"'!B:B"),INDIRECT("'"&amp;$A$1&amp;"'!Q:Q"),"人员不存在",0,1)</f>
        <v>10000</v>
      </c>
      <c r="G38" s="209">
        <f ca="1" t="shared" si="2"/>
        <v>0</v>
      </c>
      <c r="H38" s="208">
        <f ca="1" t="shared" si="3"/>
        <v>0</v>
      </c>
      <c r="I38" s="208">
        <f ca="1" t="shared" si="4"/>
        <v>0</v>
      </c>
      <c r="J38" s="208">
        <f ca="1" t="shared" si="5"/>
        <v>0</v>
      </c>
      <c r="K38" s="208">
        <f ca="1" t="shared" si="6"/>
        <v>0</v>
      </c>
      <c r="L38" s="208" cm="1">
        <f ca="1" t="array" ref="L38">IFERROR(_xlfn.XLOOKUP(B38,INDIRECT("'"&amp;$I$155&amp;"'!B:B"),INDIRECT("'"&amp;$I$155&amp;"'!E:E"),0),0)</f>
        <v>0</v>
      </c>
      <c r="M38" s="208">
        <f ca="1" t="shared" si="7"/>
        <v>0</v>
      </c>
      <c r="N38" s="208" cm="1">
        <f ca="1" t="array" ref="N38">IFERROR(_xlfn.XLOOKUP(B38,INDIRECT("'"&amp;$M$155&amp;"'!B:B"),INDIRECT("'"&amp;$M$155&amp;"'!AC:AC"),0),0)</f>
        <v>0</v>
      </c>
      <c r="O38" s="208" cm="1">
        <f ca="1" t="array" ref="O38">IFERROR(_xlfn.XLOOKUP(B38,INDIRECT("'"&amp;$M$155&amp;"'!B:B"),INDIRECT("'"&amp;$M$155&amp;"'!AG:AG"),0),0)</f>
        <v>0</v>
      </c>
      <c r="P38" s="208" cm="1">
        <f ca="1" t="array" ref="P38">IFERROR(_xlfn.XLOOKUP(B38,INDIRECT("'"&amp;$M$155&amp;"'!B:B"),INDIRECT("'"&amp;$M$155&amp;"'!AB:AB"),0),0)</f>
        <v>0</v>
      </c>
      <c r="Q38" s="208" cm="1">
        <f ca="1" t="array" ref="Q38">IFERROR(_xlfn.XLOOKUP(B38,INDIRECT("'"&amp;$M$155&amp;"'!B:B"),INDIRECT("'"&amp;$M$155&amp;"'!AD:AD"),0),0)</f>
        <v>0</v>
      </c>
      <c r="R38" s="208" cm="1">
        <f ca="1" t="array" ref="R38">IFERROR(_xlfn.XLOOKUP(B38,INDIRECT("'"&amp;$M$155&amp;"'!B:B"),INDIRECT("'"&amp;$M$155&amp;"'!AE:AE"),0),0)</f>
        <v>0</v>
      </c>
      <c r="S38" s="208" cm="1">
        <f ca="1" t="array" ref="S38">IFERROR(_xlfn.XLOOKUP(B38,INDIRECT("'"&amp;$M$155&amp;"'!B:B"),INDIRECT("'"&amp;$M$155&amp;"'!AF:AF"),0),0)</f>
        <v>0</v>
      </c>
      <c r="T38" s="208">
        <f ca="1" t="shared" si="8"/>
        <v>0</v>
      </c>
      <c r="U38" s="208">
        <f ca="1" t="shared" si="9"/>
        <v>0</v>
      </c>
      <c r="V38" s="209" cm="1">
        <f ca="1" t="array" ref="V38">IFERROR(_xlfn.XLOOKUP(B38,INDIRECT("'"&amp;$K$155&amp;"'!B:B"),INDIRECT("'"&amp;$K$155&amp;"'!Y:Y"),0),0)</f>
        <v>0</v>
      </c>
      <c r="W38" s="209">
        <f ca="1" t="shared" si="10"/>
        <v>0</v>
      </c>
      <c r="X38" s="209" cm="1">
        <f ca="1" t="array" ref="X38">IFERROR(_xlfn.XLOOKUP(B38,INDIRECT("'"&amp;$K$155&amp;"'!B:B"),INDIRECT("'"&amp;$K$155&amp;"'!Z:Z"),0),0)</f>
        <v>0</v>
      </c>
      <c r="Y38" s="209">
        <f ca="1" t="shared" si="11"/>
        <v>10000</v>
      </c>
      <c r="Z38" s="265" cm="1">
        <f ca="1" t="array" ref="Z38">IFERROR(_xlfn.LET(_xlpm.v,_xlfn.XLOOKUP(B38,INDIRECT("'"&amp;$K$155&amp;"'!B:B"),INDIRECT("'"&amp;$K$155&amp;"'!AA:AA"),0),IF(_xlpm.v=60000,60000,_xlpm.v+5000)),0)</f>
        <v>0</v>
      </c>
      <c r="AA38" s="208">
        <f ca="1" t="shared" si="12"/>
        <v>10000</v>
      </c>
      <c r="AB38" s="210">
        <f ca="1" t="shared" si="13"/>
        <v>10000</v>
      </c>
      <c r="AC38" s="211">
        <f ca="1" t="shared" si="14"/>
        <v>300</v>
      </c>
      <c r="AD38" s="211" cm="1">
        <f ca="1" t="array" ref="AD38">IFERROR(_xlfn.XLOOKUP(B38,INDIRECT("'"&amp;$K$155&amp;"'!B:B"),INDIRECT("'"&amp;$K$155&amp;"'!AD:AD"),0),0)</f>
        <v>0</v>
      </c>
      <c r="AE38" s="211">
        <f ca="1" t="shared" si="15"/>
        <v>300</v>
      </c>
      <c r="AF38" s="208">
        <f ca="1" t="shared" si="16"/>
        <v>9700</v>
      </c>
      <c r="AG38" s="197"/>
      <c r="AH38" s="266"/>
      <c r="AI38" s="266"/>
    </row>
    <row r="39" s="194" customFormat="1" ht="30" customHeight="1" spans="1:35">
      <c r="A39" s="205">
        <f t="shared" si="0"/>
        <v>37</v>
      </c>
      <c r="B39" s="206" t="str">
        <v>四十八</v>
      </c>
      <c r="C39" s="207" cm="1">
        <f ca="1" t="array" ref="C39">_xlfn.XLOOKUP(B39,INDIRECT("'"&amp;$A$1&amp;"'!B:B"),INDIRECT("'"&amp;$A$1&amp;"'!D:D"),"人员不存在",0,1)</f>
        <v>45159</v>
      </c>
      <c r="D39" s="208" cm="1">
        <f ca="1" t="array" ref="D39">_xlfn.XLOOKUP(B39,INDIRECT("'"&amp;$A$1&amp;"'!B:B"),INDIRECT("'"&amp;$A$1&amp;"'!G:G"),"人员不存在",0,1)</f>
        <v>10000</v>
      </c>
      <c r="E39" s="208">
        <f ca="1" t="shared" si="1"/>
        <v>1.06</v>
      </c>
      <c r="F39" s="208" cm="1">
        <f ca="1" t="array" ref="F39">_xlfn.XLOOKUP(B39,INDIRECT("'"&amp;$A$1&amp;"'!B:B"),INDIRECT("'"&amp;$A$1&amp;"'!Q:Q"),"人员不存在",0,1)</f>
        <v>10600</v>
      </c>
      <c r="G39" s="209">
        <f ca="1" t="shared" si="2"/>
        <v>0</v>
      </c>
      <c r="H39" s="208">
        <f ca="1" t="shared" si="3"/>
        <v>0</v>
      </c>
      <c r="I39" s="208">
        <f ca="1" t="shared" si="4"/>
        <v>0</v>
      </c>
      <c r="J39" s="208">
        <f ca="1" t="shared" si="5"/>
        <v>0</v>
      </c>
      <c r="K39" s="208">
        <f ca="1" t="shared" si="6"/>
        <v>0</v>
      </c>
      <c r="L39" s="208" cm="1">
        <f ca="1" t="array" ref="L39">IFERROR(_xlfn.XLOOKUP(B39,INDIRECT("'"&amp;$I$155&amp;"'!B:B"),INDIRECT("'"&amp;$I$155&amp;"'!E:E"),0),0)</f>
        <v>0</v>
      </c>
      <c r="M39" s="208">
        <f ca="1" t="shared" si="7"/>
        <v>0</v>
      </c>
      <c r="N39" s="208" cm="1">
        <f ca="1" t="array" ref="N39">IFERROR(_xlfn.XLOOKUP(B39,INDIRECT("'"&amp;$M$155&amp;"'!B:B"),INDIRECT("'"&amp;$M$155&amp;"'!AC:AC"),0),0)</f>
        <v>0</v>
      </c>
      <c r="O39" s="208" cm="1">
        <f ca="1" t="array" ref="O39">IFERROR(_xlfn.XLOOKUP(B39,INDIRECT("'"&amp;$M$155&amp;"'!B:B"),INDIRECT("'"&amp;$M$155&amp;"'!AG:AG"),0),0)</f>
        <v>0</v>
      </c>
      <c r="P39" s="208" cm="1">
        <f ca="1" t="array" ref="P39">IFERROR(_xlfn.XLOOKUP(B39,INDIRECT("'"&amp;$M$155&amp;"'!B:B"),INDIRECT("'"&amp;$M$155&amp;"'!AB:AB"),0),0)</f>
        <v>0</v>
      </c>
      <c r="Q39" s="208" cm="1">
        <f ca="1" t="array" ref="Q39">IFERROR(_xlfn.XLOOKUP(B39,INDIRECT("'"&amp;$M$155&amp;"'!B:B"),INDIRECT("'"&amp;$M$155&amp;"'!AD:AD"),0),0)</f>
        <v>0</v>
      </c>
      <c r="R39" s="208" cm="1">
        <f ca="1" t="array" ref="R39">IFERROR(_xlfn.XLOOKUP(B39,INDIRECT("'"&amp;$M$155&amp;"'!B:B"),INDIRECT("'"&amp;$M$155&amp;"'!AE:AE"),0),0)</f>
        <v>0</v>
      </c>
      <c r="S39" s="208" cm="1">
        <f ca="1" t="array" ref="S39">IFERROR(_xlfn.XLOOKUP(B39,INDIRECT("'"&amp;$M$155&amp;"'!B:B"),INDIRECT("'"&amp;$M$155&amp;"'!AF:AF"),0),0)</f>
        <v>0</v>
      </c>
      <c r="T39" s="208">
        <f ca="1" t="shared" si="8"/>
        <v>0</v>
      </c>
      <c r="U39" s="208">
        <f ca="1" t="shared" si="9"/>
        <v>0</v>
      </c>
      <c r="V39" s="209" cm="1">
        <f ca="1" t="array" ref="V39">IFERROR(_xlfn.XLOOKUP(B39,INDIRECT("'"&amp;$K$155&amp;"'!B:B"),INDIRECT("'"&amp;$K$155&amp;"'!Y:Y"),0),0)</f>
        <v>0</v>
      </c>
      <c r="W39" s="209">
        <f ca="1" t="shared" si="10"/>
        <v>0</v>
      </c>
      <c r="X39" s="209" cm="1">
        <f ca="1" t="array" ref="X39">IFERROR(_xlfn.XLOOKUP(B39,INDIRECT("'"&amp;$K$155&amp;"'!B:B"),INDIRECT("'"&amp;$K$155&amp;"'!Z:Z"),0),0)</f>
        <v>0</v>
      </c>
      <c r="Y39" s="209">
        <f ca="1" t="shared" si="11"/>
        <v>10600</v>
      </c>
      <c r="Z39" s="265" cm="1">
        <f ca="1" t="array" ref="Z39">IFERROR(_xlfn.LET(_xlpm.v,_xlfn.XLOOKUP(B39,INDIRECT("'"&amp;$K$155&amp;"'!B:B"),INDIRECT("'"&amp;$K$155&amp;"'!AA:AA"),0),IF(_xlpm.v=60000,60000,_xlpm.v+5000)),0)</f>
        <v>0</v>
      </c>
      <c r="AA39" s="208">
        <f ca="1" t="shared" si="12"/>
        <v>10600</v>
      </c>
      <c r="AB39" s="210">
        <f ca="1" t="shared" si="13"/>
        <v>10600</v>
      </c>
      <c r="AC39" s="211">
        <f ca="1" t="shared" si="14"/>
        <v>318</v>
      </c>
      <c r="AD39" s="211" cm="1">
        <f ca="1" t="array" ref="AD39">IFERROR(_xlfn.XLOOKUP(B39,INDIRECT("'"&amp;$K$155&amp;"'!B:B"),INDIRECT("'"&amp;$K$155&amp;"'!AD:AD"),0),0)</f>
        <v>0</v>
      </c>
      <c r="AE39" s="211">
        <f ca="1" t="shared" si="15"/>
        <v>318</v>
      </c>
      <c r="AF39" s="208">
        <f ca="1" t="shared" si="16"/>
        <v>10282</v>
      </c>
      <c r="AG39" s="197"/>
      <c r="AH39" s="266"/>
      <c r="AI39" s="266"/>
    </row>
    <row r="40" s="194" customFormat="1" ht="30" customHeight="1" spans="1:35">
      <c r="A40" s="205">
        <f t="shared" si="0"/>
        <v>38</v>
      </c>
      <c r="B40" s="206" t="str">
        <v>四十九</v>
      </c>
      <c r="C40" s="207" cm="1">
        <f ca="1" t="array" ref="C40">_xlfn.XLOOKUP(B40,INDIRECT("'"&amp;$A$1&amp;"'!B:B"),INDIRECT("'"&amp;$A$1&amp;"'!D:D"),"人员不存在",0,1)</f>
        <v>45161</v>
      </c>
      <c r="D40" s="208" cm="1">
        <f ca="1" t="array" ref="D40">_xlfn.XLOOKUP(B40,INDIRECT("'"&amp;$A$1&amp;"'!B:B"),INDIRECT("'"&amp;$A$1&amp;"'!G:G"),"人员不存在",0,1)</f>
        <v>10000</v>
      </c>
      <c r="E40" s="208">
        <f ca="1" t="shared" si="1"/>
        <v>1</v>
      </c>
      <c r="F40" s="208" cm="1">
        <f ca="1" t="array" ref="F40">_xlfn.XLOOKUP(B40,INDIRECT("'"&amp;$A$1&amp;"'!B:B"),INDIRECT("'"&amp;$A$1&amp;"'!Q:Q"),"人员不存在",0,1)</f>
        <v>10000</v>
      </c>
      <c r="G40" s="209">
        <f ca="1" t="shared" si="2"/>
        <v>0</v>
      </c>
      <c r="H40" s="208">
        <f ca="1" t="shared" si="3"/>
        <v>0</v>
      </c>
      <c r="I40" s="208">
        <f ca="1" t="shared" si="4"/>
        <v>0</v>
      </c>
      <c r="J40" s="208">
        <f ca="1" t="shared" si="5"/>
        <v>0</v>
      </c>
      <c r="K40" s="208">
        <f ca="1" t="shared" si="6"/>
        <v>0</v>
      </c>
      <c r="L40" s="208" cm="1">
        <f ca="1" t="array" ref="L40">IFERROR(_xlfn.XLOOKUP(B40,INDIRECT("'"&amp;$I$155&amp;"'!B:B"),INDIRECT("'"&amp;$I$155&amp;"'!E:E"),0),0)</f>
        <v>0</v>
      </c>
      <c r="M40" s="208">
        <f ca="1" t="shared" si="7"/>
        <v>0</v>
      </c>
      <c r="N40" s="208" cm="1">
        <f ca="1" t="array" ref="N40">IFERROR(_xlfn.XLOOKUP(B40,INDIRECT("'"&amp;$M$155&amp;"'!B:B"),INDIRECT("'"&amp;$M$155&amp;"'!AC:AC"),0),0)</f>
        <v>0</v>
      </c>
      <c r="O40" s="208" cm="1">
        <f ca="1" t="array" ref="O40">IFERROR(_xlfn.XLOOKUP(B40,INDIRECT("'"&amp;$M$155&amp;"'!B:B"),INDIRECT("'"&amp;$M$155&amp;"'!AG:AG"),0),0)</f>
        <v>0</v>
      </c>
      <c r="P40" s="208" cm="1">
        <f ca="1" t="array" ref="P40">IFERROR(_xlfn.XLOOKUP(B40,INDIRECT("'"&amp;$M$155&amp;"'!B:B"),INDIRECT("'"&amp;$M$155&amp;"'!AB:AB"),0),0)</f>
        <v>0</v>
      </c>
      <c r="Q40" s="208" cm="1">
        <f ca="1" t="array" ref="Q40">IFERROR(_xlfn.XLOOKUP(B40,INDIRECT("'"&amp;$M$155&amp;"'!B:B"),INDIRECT("'"&amp;$M$155&amp;"'!AD:AD"),0),0)</f>
        <v>0</v>
      </c>
      <c r="R40" s="208" cm="1">
        <f ca="1" t="array" ref="R40">IFERROR(_xlfn.XLOOKUP(B40,INDIRECT("'"&amp;$M$155&amp;"'!B:B"),INDIRECT("'"&amp;$M$155&amp;"'!AE:AE"),0),0)</f>
        <v>0</v>
      </c>
      <c r="S40" s="208" cm="1">
        <f ca="1" t="array" ref="S40">IFERROR(_xlfn.XLOOKUP(B40,INDIRECT("'"&amp;$M$155&amp;"'!B:B"),INDIRECT("'"&amp;$M$155&amp;"'!AF:AF"),0),0)</f>
        <v>0</v>
      </c>
      <c r="T40" s="208">
        <f ca="1" t="shared" si="8"/>
        <v>0</v>
      </c>
      <c r="U40" s="208">
        <f ca="1" t="shared" si="9"/>
        <v>0</v>
      </c>
      <c r="V40" s="209" cm="1">
        <f ca="1" t="array" ref="V40">IFERROR(_xlfn.XLOOKUP(B40,INDIRECT("'"&amp;$K$155&amp;"'!B:B"),INDIRECT("'"&amp;$K$155&amp;"'!Y:Y"),0),0)</f>
        <v>0</v>
      </c>
      <c r="W40" s="209">
        <f ca="1" t="shared" si="10"/>
        <v>0</v>
      </c>
      <c r="X40" s="209" cm="1">
        <f ca="1" t="array" ref="X40">IFERROR(_xlfn.XLOOKUP(B40,INDIRECT("'"&amp;$K$155&amp;"'!B:B"),INDIRECT("'"&amp;$K$155&amp;"'!Z:Z"),0),0)</f>
        <v>0</v>
      </c>
      <c r="Y40" s="209">
        <f ca="1" t="shared" si="11"/>
        <v>10000</v>
      </c>
      <c r="Z40" s="265" cm="1">
        <f ca="1" t="array" ref="Z40">IFERROR(_xlfn.LET(_xlpm.v,_xlfn.XLOOKUP(B40,INDIRECT("'"&amp;$K$155&amp;"'!B:B"),INDIRECT("'"&amp;$K$155&amp;"'!AA:AA"),0),IF(_xlpm.v=60000,60000,_xlpm.v+5000)),0)</f>
        <v>0</v>
      </c>
      <c r="AA40" s="208">
        <f ca="1" t="shared" si="12"/>
        <v>10000</v>
      </c>
      <c r="AB40" s="210">
        <f ca="1" t="shared" si="13"/>
        <v>10000</v>
      </c>
      <c r="AC40" s="211">
        <f ca="1" t="shared" si="14"/>
        <v>300</v>
      </c>
      <c r="AD40" s="211" cm="1">
        <f ca="1" t="array" ref="AD40">IFERROR(_xlfn.XLOOKUP(B40,INDIRECT("'"&amp;$K$155&amp;"'!B:B"),INDIRECT("'"&amp;$K$155&amp;"'!AD:AD"),0),0)</f>
        <v>0</v>
      </c>
      <c r="AE40" s="211">
        <f ca="1" t="shared" si="15"/>
        <v>300</v>
      </c>
      <c r="AF40" s="208">
        <f ca="1" t="shared" si="16"/>
        <v>9700</v>
      </c>
      <c r="AG40" s="197"/>
      <c r="AH40" s="266"/>
      <c r="AI40" s="266"/>
    </row>
    <row r="41" s="194" customFormat="1" ht="30" customHeight="1" spans="1:35">
      <c r="A41" s="205">
        <f t="shared" si="0"/>
        <v>39</v>
      </c>
      <c r="B41" s="206" t="str">
        <v>五十</v>
      </c>
      <c r="C41" s="207" cm="1">
        <f ca="1" t="array" ref="C41">_xlfn.XLOOKUP(B41,INDIRECT("'"&amp;$A$1&amp;"'!B:B"),INDIRECT("'"&amp;$A$1&amp;"'!D:D"),"人员不存在",0,1)</f>
        <v>45166</v>
      </c>
      <c r="D41" s="208" cm="1">
        <f ca="1" t="array" ref="D41">_xlfn.XLOOKUP(B41,INDIRECT("'"&amp;$A$1&amp;"'!B:B"),INDIRECT("'"&amp;$A$1&amp;"'!G:G"),"人员不存在",0,1)</f>
        <v>10000</v>
      </c>
      <c r="E41" s="208">
        <f ca="1" t="shared" si="1"/>
        <v>1</v>
      </c>
      <c r="F41" s="208" cm="1">
        <f ca="1" t="array" ref="F41">_xlfn.XLOOKUP(B41,INDIRECT("'"&amp;$A$1&amp;"'!B:B"),INDIRECT("'"&amp;$A$1&amp;"'!Q:Q"),"人员不存在",0,1)</f>
        <v>10000</v>
      </c>
      <c r="G41" s="209">
        <f ca="1" t="shared" si="2"/>
        <v>0</v>
      </c>
      <c r="H41" s="208">
        <f ca="1" t="shared" si="3"/>
        <v>0</v>
      </c>
      <c r="I41" s="208">
        <f ca="1" t="shared" si="4"/>
        <v>0</v>
      </c>
      <c r="J41" s="208">
        <f ca="1" t="shared" si="5"/>
        <v>0</v>
      </c>
      <c r="K41" s="208">
        <f ca="1" t="shared" si="6"/>
        <v>0</v>
      </c>
      <c r="L41" s="208" cm="1">
        <f ca="1" t="array" ref="L41">IFERROR(_xlfn.XLOOKUP(B41,INDIRECT("'"&amp;$I$155&amp;"'!B:B"),INDIRECT("'"&amp;$I$155&amp;"'!E:E"),0),0)</f>
        <v>0</v>
      </c>
      <c r="M41" s="208">
        <f ca="1" t="shared" si="7"/>
        <v>0</v>
      </c>
      <c r="N41" s="208" cm="1">
        <f ca="1" t="array" ref="N41">IFERROR(_xlfn.XLOOKUP(B41,INDIRECT("'"&amp;$M$155&amp;"'!B:B"),INDIRECT("'"&amp;$M$155&amp;"'!AC:AC"),0),0)</f>
        <v>0</v>
      </c>
      <c r="O41" s="208" cm="1">
        <f ca="1" t="array" ref="O41">IFERROR(_xlfn.XLOOKUP(B41,INDIRECT("'"&amp;$M$155&amp;"'!B:B"),INDIRECT("'"&amp;$M$155&amp;"'!AG:AG"),0),0)</f>
        <v>0</v>
      </c>
      <c r="P41" s="208" cm="1">
        <f ca="1" t="array" ref="P41">IFERROR(_xlfn.XLOOKUP(B41,INDIRECT("'"&amp;$M$155&amp;"'!B:B"),INDIRECT("'"&amp;$M$155&amp;"'!AB:AB"),0),0)</f>
        <v>0</v>
      </c>
      <c r="Q41" s="208" cm="1">
        <f ca="1" t="array" ref="Q41">IFERROR(_xlfn.XLOOKUP(B41,INDIRECT("'"&amp;$M$155&amp;"'!B:B"),INDIRECT("'"&amp;$M$155&amp;"'!AD:AD"),0),0)</f>
        <v>0</v>
      </c>
      <c r="R41" s="208" cm="1">
        <f ca="1" t="array" ref="R41">IFERROR(_xlfn.XLOOKUP(B41,INDIRECT("'"&amp;$M$155&amp;"'!B:B"),INDIRECT("'"&amp;$M$155&amp;"'!AE:AE"),0),0)</f>
        <v>0</v>
      </c>
      <c r="S41" s="208" cm="1">
        <f ca="1" t="array" ref="S41">IFERROR(_xlfn.XLOOKUP(B41,INDIRECT("'"&amp;$M$155&amp;"'!B:B"),INDIRECT("'"&amp;$M$155&amp;"'!AF:AF"),0),0)</f>
        <v>0</v>
      </c>
      <c r="T41" s="208">
        <f ca="1" t="shared" si="8"/>
        <v>0</v>
      </c>
      <c r="U41" s="208">
        <f ca="1" t="shared" si="9"/>
        <v>0</v>
      </c>
      <c r="V41" s="209" cm="1">
        <f ca="1" t="array" ref="V41">IFERROR(_xlfn.XLOOKUP(B41,INDIRECT("'"&amp;$K$155&amp;"'!B:B"),INDIRECT("'"&amp;$K$155&amp;"'!Y:Y"),0),0)</f>
        <v>0</v>
      </c>
      <c r="W41" s="209">
        <f ca="1" t="shared" si="10"/>
        <v>0</v>
      </c>
      <c r="X41" s="209" cm="1">
        <f ca="1" t="array" ref="X41">IFERROR(_xlfn.XLOOKUP(B41,INDIRECT("'"&amp;$K$155&amp;"'!B:B"),INDIRECT("'"&amp;$K$155&amp;"'!Z:Z"),0),0)</f>
        <v>0</v>
      </c>
      <c r="Y41" s="209">
        <f ca="1" t="shared" si="11"/>
        <v>10000</v>
      </c>
      <c r="Z41" s="265" cm="1">
        <f ca="1" t="array" ref="Z41">IFERROR(_xlfn.LET(_xlpm.v,_xlfn.XLOOKUP(B41,INDIRECT("'"&amp;$K$155&amp;"'!B:B"),INDIRECT("'"&amp;$K$155&amp;"'!AA:AA"),0),IF(_xlpm.v=60000,60000,_xlpm.v+5000)),0)</f>
        <v>0</v>
      </c>
      <c r="AA41" s="208">
        <f ca="1" t="shared" si="12"/>
        <v>10000</v>
      </c>
      <c r="AB41" s="210">
        <f ca="1" t="shared" si="13"/>
        <v>10000</v>
      </c>
      <c r="AC41" s="211">
        <f ca="1" t="shared" si="14"/>
        <v>300</v>
      </c>
      <c r="AD41" s="211" cm="1">
        <f ca="1" t="array" ref="AD41">IFERROR(_xlfn.XLOOKUP(B41,INDIRECT("'"&amp;$K$155&amp;"'!B:B"),INDIRECT("'"&amp;$K$155&amp;"'!AD:AD"),0),0)</f>
        <v>0</v>
      </c>
      <c r="AE41" s="211">
        <f ca="1" t="shared" si="15"/>
        <v>300</v>
      </c>
      <c r="AF41" s="208">
        <f ca="1" t="shared" si="16"/>
        <v>9700</v>
      </c>
      <c r="AG41" s="197"/>
      <c r="AH41" s="266"/>
      <c r="AI41" s="266"/>
    </row>
    <row r="42" ht="30" customHeight="1" spans="1:35">
      <c r="A42" s="205">
        <f t="shared" si="0"/>
        <v>40</v>
      </c>
      <c r="B42" s="206" t="str">
        <v>五十一</v>
      </c>
      <c r="C42" s="207" cm="1">
        <f ca="1" t="array" ref="C42">_xlfn.XLOOKUP(B42,INDIRECT("'"&amp;$A$1&amp;"'!B:B"),INDIRECT("'"&amp;$A$1&amp;"'!D:D"),"人员不存在",0,1)</f>
        <v>45180</v>
      </c>
      <c r="D42" s="208" cm="1">
        <f ca="1" t="array" ref="D42">_xlfn.XLOOKUP(B42,INDIRECT("'"&amp;$A$1&amp;"'!B:B"),INDIRECT("'"&amp;$A$1&amp;"'!G:G"),"人员不存在",0,1)</f>
        <v>10000</v>
      </c>
      <c r="E42" s="208">
        <f ca="1" t="shared" si="1"/>
        <v>1</v>
      </c>
      <c r="F42" s="208" cm="1">
        <f ca="1" t="array" ref="F42">_xlfn.XLOOKUP(B42,INDIRECT("'"&amp;$A$1&amp;"'!B:B"),INDIRECT("'"&amp;$A$1&amp;"'!Q:Q"),"人员不存在",0,1)</f>
        <v>10000</v>
      </c>
      <c r="G42" s="209">
        <f ca="1" t="shared" si="2"/>
        <v>0</v>
      </c>
      <c r="H42" s="208">
        <f ca="1" t="shared" si="3"/>
        <v>0</v>
      </c>
      <c r="I42" s="208">
        <f ca="1" t="shared" si="4"/>
        <v>0</v>
      </c>
      <c r="J42" s="208">
        <f ca="1" t="shared" si="5"/>
        <v>0</v>
      </c>
      <c r="K42" s="208">
        <f ca="1" t="shared" si="6"/>
        <v>0</v>
      </c>
      <c r="L42" s="208" cm="1">
        <f ca="1" t="array" ref="L42">IFERROR(_xlfn.XLOOKUP(B42,INDIRECT("'"&amp;$I$155&amp;"'!B:B"),INDIRECT("'"&amp;$I$155&amp;"'!E:E"),0),0)</f>
        <v>0</v>
      </c>
      <c r="M42" s="208">
        <f ca="1" t="shared" si="7"/>
        <v>0</v>
      </c>
      <c r="N42" s="208" cm="1">
        <f ca="1" t="array" ref="N42">IFERROR(_xlfn.XLOOKUP(B42,INDIRECT("'"&amp;$M$155&amp;"'!B:B"),INDIRECT("'"&amp;$M$155&amp;"'!AC:AC"),0),0)</f>
        <v>0</v>
      </c>
      <c r="O42" s="208" cm="1">
        <f ca="1" t="array" ref="O42">IFERROR(_xlfn.XLOOKUP(B42,INDIRECT("'"&amp;$M$155&amp;"'!B:B"),INDIRECT("'"&amp;$M$155&amp;"'!AG:AG"),0),0)</f>
        <v>0</v>
      </c>
      <c r="P42" s="208" cm="1">
        <f ca="1" t="array" ref="P42">IFERROR(_xlfn.XLOOKUP(B42,INDIRECT("'"&amp;$M$155&amp;"'!B:B"),INDIRECT("'"&amp;$M$155&amp;"'!AB:AB"),0),0)</f>
        <v>0</v>
      </c>
      <c r="Q42" s="208" cm="1">
        <f ca="1" t="array" ref="Q42">IFERROR(_xlfn.XLOOKUP(B42,INDIRECT("'"&amp;$M$155&amp;"'!B:B"),INDIRECT("'"&amp;$M$155&amp;"'!AD:AD"),0),0)</f>
        <v>0</v>
      </c>
      <c r="R42" s="208" cm="1">
        <f ca="1" t="array" ref="R42">IFERROR(_xlfn.XLOOKUP(B42,INDIRECT("'"&amp;$M$155&amp;"'!B:B"),INDIRECT("'"&amp;$M$155&amp;"'!AE:AE"),0),0)</f>
        <v>0</v>
      </c>
      <c r="S42" s="208" cm="1">
        <f ca="1" t="array" ref="S42">IFERROR(_xlfn.XLOOKUP(B42,INDIRECT("'"&amp;$M$155&amp;"'!B:B"),INDIRECT("'"&amp;$M$155&amp;"'!AF:AF"),0),0)</f>
        <v>0</v>
      </c>
      <c r="T42" s="208">
        <f ca="1" t="shared" si="8"/>
        <v>0</v>
      </c>
      <c r="U42" s="208">
        <f ca="1" t="shared" si="9"/>
        <v>0</v>
      </c>
      <c r="V42" s="209" cm="1">
        <f ca="1" t="array" ref="V42">IFERROR(_xlfn.XLOOKUP(B42,INDIRECT("'"&amp;$K$155&amp;"'!B:B"),INDIRECT("'"&amp;$K$155&amp;"'!Y:Y"),0),0)</f>
        <v>0</v>
      </c>
      <c r="W42" s="209">
        <f ca="1" t="shared" si="10"/>
        <v>0</v>
      </c>
      <c r="X42" s="209" cm="1">
        <f ca="1" t="array" ref="X42">IFERROR(_xlfn.XLOOKUP(B42,INDIRECT("'"&amp;$K$155&amp;"'!B:B"),INDIRECT("'"&amp;$K$155&amp;"'!Z:Z"),0),0)</f>
        <v>0</v>
      </c>
      <c r="Y42" s="209">
        <f ca="1" t="shared" si="11"/>
        <v>10000</v>
      </c>
      <c r="Z42" s="265" cm="1">
        <f ca="1" t="array" ref="Z42">IFERROR(_xlfn.LET(_xlpm.v,_xlfn.XLOOKUP(B42,INDIRECT("'"&amp;$K$155&amp;"'!B:B"),INDIRECT("'"&amp;$K$155&amp;"'!AA:AA"),0),IF(_xlpm.v=60000,60000,_xlpm.v+5000)),0)</f>
        <v>0</v>
      </c>
      <c r="AA42" s="208">
        <f ca="1" t="shared" si="12"/>
        <v>10000</v>
      </c>
      <c r="AB42" s="210">
        <f ca="1" t="shared" si="13"/>
        <v>10000</v>
      </c>
      <c r="AC42" s="211">
        <f ca="1" t="shared" si="14"/>
        <v>300</v>
      </c>
      <c r="AD42" s="211" cm="1">
        <f ca="1" t="array" ref="AD42">IFERROR(_xlfn.XLOOKUP(B42,INDIRECT("'"&amp;$K$155&amp;"'!B:B"),INDIRECT("'"&amp;$K$155&amp;"'!AD:AD"),0),0)</f>
        <v>0</v>
      </c>
      <c r="AE42" s="211">
        <f ca="1" t="shared" si="15"/>
        <v>300</v>
      </c>
      <c r="AF42" s="208">
        <f ca="1" t="shared" si="16"/>
        <v>9700</v>
      </c>
      <c r="AG42" s="197"/>
      <c r="AH42" s="266"/>
      <c r="AI42" s="266"/>
    </row>
    <row r="43" s="194" customFormat="1" ht="30" customHeight="1" spans="1:35">
      <c r="A43" s="205">
        <f t="shared" si="0"/>
        <v>41</v>
      </c>
      <c r="B43" s="206" t="str">
        <v>五十二</v>
      </c>
      <c r="C43" s="207" cm="1">
        <f ca="1" t="array" ref="C43">_xlfn.XLOOKUP(B43,INDIRECT("'"&amp;$A$1&amp;"'!B:B"),INDIRECT("'"&amp;$A$1&amp;"'!D:D"),"人员不存在",0,1)</f>
        <v>45187</v>
      </c>
      <c r="D43" s="208" cm="1">
        <f ca="1" t="array" ref="D43">_xlfn.XLOOKUP(B43,INDIRECT("'"&amp;$A$1&amp;"'!B:B"),INDIRECT("'"&amp;$A$1&amp;"'!G:G"),"人员不存在",0,1)</f>
        <v>10000</v>
      </c>
      <c r="E43" s="208">
        <f ca="1" t="shared" si="1"/>
        <v>1</v>
      </c>
      <c r="F43" s="208" cm="1">
        <f ca="1" t="array" ref="F43">_xlfn.XLOOKUP(B43,INDIRECT("'"&amp;$A$1&amp;"'!B:B"),INDIRECT("'"&amp;$A$1&amp;"'!Q:Q"),"人员不存在",0,1)</f>
        <v>10000</v>
      </c>
      <c r="G43" s="209">
        <f ca="1" t="shared" si="2"/>
        <v>0</v>
      </c>
      <c r="H43" s="208">
        <f ca="1" t="shared" si="3"/>
        <v>0</v>
      </c>
      <c r="I43" s="208">
        <f ca="1" t="shared" si="4"/>
        <v>0</v>
      </c>
      <c r="J43" s="208">
        <f ca="1" t="shared" si="5"/>
        <v>0</v>
      </c>
      <c r="K43" s="208">
        <f ca="1" t="shared" si="6"/>
        <v>0</v>
      </c>
      <c r="L43" s="208" cm="1">
        <f ca="1" t="array" ref="L43">IFERROR(_xlfn.XLOOKUP(B43,INDIRECT("'"&amp;$I$155&amp;"'!B:B"),INDIRECT("'"&amp;$I$155&amp;"'!E:E"),0),0)</f>
        <v>0</v>
      </c>
      <c r="M43" s="208">
        <f ca="1" t="shared" si="7"/>
        <v>0</v>
      </c>
      <c r="N43" s="208" cm="1">
        <f ca="1" t="array" ref="N43">IFERROR(_xlfn.XLOOKUP(B43,INDIRECT("'"&amp;$M$155&amp;"'!B:B"),INDIRECT("'"&amp;$M$155&amp;"'!AC:AC"),0),0)</f>
        <v>0</v>
      </c>
      <c r="O43" s="208" cm="1">
        <f ca="1" t="array" ref="O43">IFERROR(_xlfn.XLOOKUP(B43,INDIRECT("'"&amp;$M$155&amp;"'!B:B"),INDIRECT("'"&amp;$M$155&amp;"'!AG:AG"),0),0)</f>
        <v>0</v>
      </c>
      <c r="P43" s="208" cm="1">
        <f ca="1" t="array" ref="P43">IFERROR(_xlfn.XLOOKUP(B43,INDIRECT("'"&amp;$M$155&amp;"'!B:B"),INDIRECT("'"&amp;$M$155&amp;"'!AB:AB"),0),0)</f>
        <v>0</v>
      </c>
      <c r="Q43" s="208" cm="1">
        <f ca="1" t="array" ref="Q43">IFERROR(_xlfn.XLOOKUP(B43,INDIRECT("'"&amp;$M$155&amp;"'!B:B"),INDIRECT("'"&amp;$M$155&amp;"'!AD:AD"),0),0)</f>
        <v>0</v>
      </c>
      <c r="R43" s="208" cm="1">
        <f ca="1" t="array" ref="R43">IFERROR(_xlfn.XLOOKUP(B43,INDIRECT("'"&amp;$M$155&amp;"'!B:B"),INDIRECT("'"&amp;$M$155&amp;"'!AE:AE"),0),0)</f>
        <v>0</v>
      </c>
      <c r="S43" s="208" cm="1">
        <f ca="1" t="array" ref="S43">IFERROR(_xlfn.XLOOKUP(B43,INDIRECT("'"&amp;$M$155&amp;"'!B:B"),INDIRECT("'"&amp;$M$155&amp;"'!AF:AF"),0),0)</f>
        <v>0</v>
      </c>
      <c r="T43" s="208">
        <f ca="1" t="shared" si="8"/>
        <v>0</v>
      </c>
      <c r="U43" s="208">
        <f ca="1" t="shared" si="9"/>
        <v>0</v>
      </c>
      <c r="V43" s="209" cm="1">
        <f ca="1" t="array" ref="V43">IFERROR(_xlfn.XLOOKUP(B43,INDIRECT("'"&amp;$K$155&amp;"'!B:B"),INDIRECT("'"&amp;$K$155&amp;"'!Y:Y"),0),0)</f>
        <v>0</v>
      </c>
      <c r="W43" s="209">
        <f ca="1" t="shared" si="10"/>
        <v>0</v>
      </c>
      <c r="X43" s="209" cm="1">
        <f ca="1" t="array" ref="X43">IFERROR(_xlfn.XLOOKUP(B43,INDIRECT("'"&amp;$K$155&amp;"'!B:B"),INDIRECT("'"&amp;$K$155&amp;"'!Z:Z"),0),0)</f>
        <v>0</v>
      </c>
      <c r="Y43" s="209">
        <f ca="1" t="shared" si="11"/>
        <v>10000</v>
      </c>
      <c r="Z43" s="265" cm="1">
        <f ca="1" t="array" ref="Z43">IFERROR(_xlfn.LET(_xlpm.v,_xlfn.XLOOKUP(B43,INDIRECT("'"&amp;$K$155&amp;"'!B:B"),INDIRECT("'"&amp;$K$155&amp;"'!AA:AA"),0),IF(_xlpm.v=60000,60000,_xlpm.v+5000)),0)</f>
        <v>0</v>
      </c>
      <c r="AA43" s="208">
        <f ca="1" t="shared" si="12"/>
        <v>10000</v>
      </c>
      <c r="AB43" s="210">
        <f ca="1" t="shared" si="13"/>
        <v>10000</v>
      </c>
      <c r="AC43" s="211">
        <f ca="1" t="shared" si="14"/>
        <v>300</v>
      </c>
      <c r="AD43" s="211" cm="1">
        <f ca="1" t="array" ref="AD43">IFERROR(_xlfn.XLOOKUP(B43,INDIRECT("'"&amp;$K$155&amp;"'!B:B"),INDIRECT("'"&amp;$K$155&amp;"'!AD:AD"),0),0)</f>
        <v>0</v>
      </c>
      <c r="AE43" s="211">
        <f ca="1" t="shared" si="15"/>
        <v>300</v>
      </c>
      <c r="AF43" s="208">
        <f ca="1" t="shared" si="16"/>
        <v>9700</v>
      </c>
      <c r="AG43" s="197"/>
      <c r="AH43" s="266"/>
      <c r="AI43" s="266"/>
    </row>
    <row r="44" s="194" customFormat="1" ht="30" customHeight="1" spans="1:35">
      <c r="A44" s="205">
        <f t="shared" si="0"/>
        <v>42</v>
      </c>
      <c r="B44" s="206" t="str">
        <v>五十三</v>
      </c>
      <c r="C44" s="207" cm="1">
        <f ca="1" t="array" ref="C44">_xlfn.XLOOKUP(B44,INDIRECT("'"&amp;$A$1&amp;"'!B:B"),INDIRECT("'"&amp;$A$1&amp;"'!D:D"),"人员不存在",0,1)</f>
        <v>45257</v>
      </c>
      <c r="D44" s="208" cm="1">
        <f ca="1" t="array" ref="D44">_xlfn.XLOOKUP(B44,INDIRECT("'"&amp;$A$1&amp;"'!B:B"),INDIRECT("'"&amp;$A$1&amp;"'!G:G"),"人员不存在",0,1)</f>
        <v>10000</v>
      </c>
      <c r="E44" s="208">
        <f ca="1" t="shared" si="1"/>
        <v>1</v>
      </c>
      <c r="F44" s="208" cm="1">
        <f ca="1" t="array" ref="F44">_xlfn.XLOOKUP(B44,INDIRECT("'"&amp;$A$1&amp;"'!B:B"),INDIRECT("'"&amp;$A$1&amp;"'!Q:Q"),"人员不存在",0,1)</f>
        <v>10000</v>
      </c>
      <c r="G44" s="209">
        <f ca="1" t="shared" si="2"/>
        <v>0</v>
      </c>
      <c r="H44" s="208">
        <f ca="1" t="shared" si="3"/>
        <v>0</v>
      </c>
      <c r="I44" s="208">
        <f ca="1" t="shared" si="4"/>
        <v>0</v>
      </c>
      <c r="J44" s="208">
        <f ca="1" t="shared" si="5"/>
        <v>0</v>
      </c>
      <c r="K44" s="208">
        <f ca="1" t="shared" si="6"/>
        <v>0</v>
      </c>
      <c r="L44" s="208" cm="1">
        <f ca="1" t="array" ref="L44">IFERROR(_xlfn.XLOOKUP(B44,INDIRECT("'"&amp;$I$155&amp;"'!B:B"),INDIRECT("'"&amp;$I$155&amp;"'!E:E"),0),0)</f>
        <v>0</v>
      </c>
      <c r="M44" s="208">
        <f ca="1" t="shared" si="7"/>
        <v>0</v>
      </c>
      <c r="N44" s="208" cm="1">
        <f ca="1" t="array" ref="N44">IFERROR(_xlfn.XLOOKUP(B44,INDIRECT("'"&amp;$M$155&amp;"'!B:B"),INDIRECT("'"&amp;$M$155&amp;"'!AC:AC"),0),0)</f>
        <v>0</v>
      </c>
      <c r="O44" s="208" cm="1">
        <f ca="1" t="array" ref="O44">IFERROR(_xlfn.XLOOKUP(B44,INDIRECT("'"&amp;$M$155&amp;"'!B:B"),INDIRECT("'"&amp;$M$155&amp;"'!AG:AG"),0),0)</f>
        <v>0</v>
      </c>
      <c r="P44" s="208" cm="1">
        <f ca="1" t="array" ref="P44">IFERROR(_xlfn.XLOOKUP(B44,INDIRECT("'"&amp;$M$155&amp;"'!B:B"),INDIRECT("'"&amp;$M$155&amp;"'!AB:AB"),0),0)</f>
        <v>0</v>
      </c>
      <c r="Q44" s="208" cm="1">
        <f ca="1" t="array" ref="Q44">IFERROR(_xlfn.XLOOKUP(B44,INDIRECT("'"&amp;$M$155&amp;"'!B:B"),INDIRECT("'"&amp;$M$155&amp;"'!AD:AD"),0),0)</f>
        <v>0</v>
      </c>
      <c r="R44" s="208" cm="1">
        <f ca="1" t="array" ref="R44">IFERROR(_xlfn.XLOOKUP(B44,INDIRECT("'"&amp;$M$155&amp;"'!B:B"),INDIRECT("'"&amp;$M$155&amp;"'!AE:AE"),0),0)</f>
        <v>0</v>
      </c>
      <c r="S44" s="208" cm="1">
        <f ca="1" t="array" ref="S44">IFERROR(_xlfn.XLOOKUP(B44,INDIRECT("'"&amp;$M$155&amp;"'!B:B"),INDIRECT("'"&amp;$M$155&amp;"'!AF:AF"),0),0)</f>
        <v>0</v>
      </c>
      <c r="T44" s="208">
        <f ca="1" t="shared" si="8"/>
        <v>0</v>
      </c>
      <c r="U44" s="208">
        <f ca="1" t="shared" si="9"/>
        <v>0</v>
      </c>
      <c r="V44" s="209" cm="1">
        <f ca="1" t="array" ref="V44">IFERROR(_xlfn.XLOOKUP(B44,INDIRECT("'"&amp;$K$155&amp;"'!B:B"),INDIRECT("'"&amp;$K$155&amp;"'!Y:Y"),0),0)</f>
        <v>0</v>
      </c>
      <c r="W44" s="209">
        <f ca="1" t="shared" si="10"/>
        <v>0</v>
      </c>
      <c r="X44" s="209" cm="1">
        <f ca="1" t="array" ref="X44">IFERROR(_xlfn.XLOOKUP(B44,INDIRECT("'"&amp;$K$155&amp;"'!B:B"),INDIRECT("'"&amp;$K$155&amp;"'!Z:Z"),0),0)</f>
        <v>0</v>
      </c>
      <c r="Y44" s="209">
        <f ca="1" t="shared" si="11"/>
        <v>10000</v>
      </c>
      <c r="Z44" s="265" cm="1">
        <f ca="1" t="array" ref="Z44">IFERROR(_xlfn.LET(_xlpm.v,_xlfn.XLOOKUP(B44,INDIRECT("'"&amp;$K$155&amp;"'!B:B"),INDIRECT("'"&amp;$K$155&amp;"'!AA:AA"),0),IF(_xlpm.v=60000,60000,_xlpm.v+5000)),0)</f>
        <v>0</v>
      </c>
      <c r="AA44" s="208">
        <f ca="1" t="shared" si="12"/>
        <v>10000</v>
      </c>
      <c r="AB44" s="210">
        <f ca="1" t="shared" si="13"/>
        <v>10000</v>
      </c>
      <c r="AC44" s="211">
        <f ca="1" t="shared" si="14"/>
        <v>300</v>
      </c>
      <c r="AD44" s="211" cm="1">
        <f ca="1" t="array" ref="AD44">IFERROR(_xlfn.XLOOKUP(B44,INDIRECT("'"&amp;$K$155&amp;"'!B:B"),INDIRECT("'"&amp;$K$155&amp;"'!AD:AD"),0),0)</f>
        <v>0</v>
      </c>
      <c r="AE44" s="211">
        <f ca="1" t="shared" si="15"/>
        <v>300</v>
      </c>
      <c r="AF44" s="208">
        <f ca="1" t="shared" si="16"/>
        <v>9700</v>
      </c>
      <c r="AG44" s="197"/>
      <c r="AH44" s="266"/>
      <c r="AI44" s="266"/>
    </row>
    <row r="45" ht="30" customHeight="1" spans="1:35">
      <c r="A45" s="205">
        <f t="shared" si="0"/>
        <v>43</v>
      </c>
      <c r="B45" s="206" t="str">
        <v>五十四</v>
      </c>
      <c r="C45" s="207" cm="1">
        <f ca="1" t="array" ref="C45">_xlfn.XLOOKUP(B45,INDIRECT("'"&amp;$A$1&amp;"'!B:B"),INDIRECT("'"&amp;$A$1&amp;"'!D:D"),"人员不存在",0,1)</f>
        <v>45257</v>
      </c>
      <c r="D45" s="208" cm="1">
        <f ca="1" t="array" ref="D45">_xlfn.XLOOKUP(B45,INDIRECT("'"&amp;$A$1&amp;"'!B:B"),INDIRECT("'"&amp;$A$1&amp;"'!G:G"),"人员不存在",0,1)</f>
        <v>10000</v>
      </c>
      <c r="E45" s="208">
        <f ca="1" t="shared" si="1"/>
        <v>1</v>
      </c>
      <c r="F45" s="208" cm="1">
        <f ca="1" t="array" ref="F45">_xlfn.XLOOKUP(B45,INDIRECT("'"&amp;$A$1&amp;"'!B:B"),INDIRECT("'"&amp;$A$1&amp;"'!Q:Q"),"人员不存在",0,1)</f>
        <v>10000</v>
      </c>
      <c r="G45" s="209">
        <f ca="1" t="shared" si="2"/>
        <v>0</v>
      </c>
      <c r="H45" s="208">
        <f ca="1" t="shared" si="3"/>
        <v>0</v>
      </c>
      <c r="I45" s="208">
        <f ca="1" t="shared" si="4"/>
        <v>0</v>
      </c>
      <c r="J45" s="208">
        <f ca="1" t="shared" si="5"/>
        <v>0</v>
      </c>
      <c r="K45" s="208">
        <f ca="1" t="shared" si="6"/>
        <v>0</v>
      </c>
      <c r="L45" s="208" cm="1">
        <f ca="1" t="array" ref="L45">IFERROR(_xlfn.XLOOKUP(B45,INDIRECT("'"&amp;$I$155&amp;"'!B:B"),INDIRECT("'"&amp;$I$155&amp;"'!E:E"),0),0)</f>
        <v>0</v>
      </c>
      <c r="M45" s="208">
        <f ca="1" t="shared" si="7"/>
        <v>0</v>
      </c>
      <c r="N45" s="208" cm="1">
        <f ca="1" t="array" ref="N45">IFERROR(_xlfn.XLOOKUP(B45,INDIRECT("'"&amp;$M$155&amp;"'!B:B"),INDIRECT("'"&amp;$M$155&amp;"'!AC:AC"),0),0)</f>
        <v>0</v>
      </c>
      <c r="O45" s="208" cm="1">
        <f ca="1" t="array" ref="O45">IFERROR(_xlfn.XLOOKUP(B45,INDIRECT("'"&amp;$M$155&amp;"'!B:B"),INDIRECT("'"&amp;$M$155&amp;"'!AG:AG"),0),0)</f>
        <v>0</v>
      </c>
      <c r="P45" s="208" cm="1">
        <f ca="1" t="array" ref="P45">IFERROR(_xlfn.XLOOKUP(B45,INDIRECT("'"&amp;$M$155&amp;"'!B:B"),INDIRECT("'"&amp;$M$155&amp;"'!AB:AB"),0),0)</f>
        <v>0</v>
      </c>
      <c r="Q45" s="208" cm="1">
        <f ca="1" t="array" ref="Q45">IFERROR(_xlfn.XLOOKUP(B45,INDIRECT("'"&amp;$M$155&amp;"'!B:B"),INDIRECT("'"&amp;$M$155&amp;"'!AD:AD"),0),0)</f>
        <v>0</v>
      </c>
      <c r="R45" s="208" cm="1">
        <f ca="1" t="array" ref="R45">IFERROR(_xlfn.XLOOKUP(B45,INDIRECT("'"&amp;$M$155&amp;"'!B:B"),INDIRECT("'"&amp;$M$155&amp;"'!AE:AE"),0),0)</f>
        <v>0</v>
      </c>
      <c r="S45" s="208" cm="1">
        <f ca="1" t="array" ref="S45">IFERROR(_xlfn.XLOOKUP(B45,INDIRECT("'"&amp;$M$155&amp;"'!B:B"),INDIRECT("'"&amp;$M$155&amp;"'!AF:AF"),0),0)</f>
        <v>0</v>
      </c>
      <c r="T45" s="208">
        <f ca="1" t="shared" si="8"/>
        <v>0</v>
      </c>
      <c r="U45" s="208">
        <f ca="1" t="shared" si="9"/>
        <v>0</v>
      </c>
      <c r="V45" s="209" cm="1">
        <f ca="1" t="array" ref="V45">IFERROR(_xlfn.XLOOKUP(B45,INDIRECT("'"&amp;$K$155&amp;"'!B:B"),INDIRECT("'"&amp;$K$155&amp;"'!Y:Y"),0),0)</f>
        <v>0</v>
      </c>
      <c r="W45" s="209">
        <f ca="1" t="shared" si="10"/>
        <v>0</v>
      </c>
      <c r="X45" s="209" cm="1">
        <f ca="1" t="array" ref="X45">IFERROR(_xlfn.XLOOKUP(B45,INDIRECT("'"&amp;$K$155&amp;"'!B:B"),INDIRECT("'"&amp;$K$155&amp;"'!Z:Z"),0),0)</f>
        <v>0</v>
      </c>
      <c r="Y45" s="209">
        <f ca="1" t="shared" si="11"/>
        <v>10000</v>
      </c>
      <c r="Z45" s="265" cm="1">
        <f ca="1" t="array" ref="Z45">IFERROR(_xlfn.LET(_xlpm.v,_xlfn.XLOOKUP(B45,INDIRECT("'"&amp;$K$155&amp;"'!B:B"),INDIRECT("'"&amp;$K$155&amp;"'!AA:AA"),0),IF(_xlpm.v=60000,60000,_xlpm.v+5000)),0)</f>
        <v>0</v>
      </c>
      <c r="AA45" s="208">
        <f ca="1" t="shared" si="12"/>
        <v>10000</v>
      </c>
      <c r="AB45" s="210">
        <f ca="1" t="shared" si="13"/>
        <v>10000</v>
      </c>
      <c r="AC45" s="211">
        <f ca="1" t="shared" si="14"/>
        <v>300</v>
      </c>
      <c r="AD45" s="211" cm="1">
        <f ca="1" t="array" ref="AD45">IFERROR(_xlfn.XLOOKUP(B45,INDIRECT("'"&amp;$K$155&amp;"'!B:B"),INDIRECT("'"&amp;$K$155&amp;"'!AD:AD"),0),0)</f>
        <v>0</v>
      </c>
      <c r="AE45" s="211">
        <f ca="1" t="shared" si="15"/>
        <v>300</v>
      </c>
      <c r="AF45" s="208">
        <f ca="1" t="shared" si="16"/>
        <v>9700</v>
      </c>
      <c r="AG45" s="197"/>
      <c r="AH45" s="266"/>
      <c r="AI45" s="266"/>
    </row>
    <row r="46" s="194" customFormat="1" ht="30" customHeight="1" spans="1:35">
      <c r="A46" s="205">
        <f t="shared" si="0"/>
        <v>44</v>
      </c>
      <c r="B46" s="206" t="str">
        <v>五十五</v>
      </c>
      <c r="C46" s="207" cm="1">
        <f ca="1" t="array" ref="C46">_xlfn.XLOOKUP(B46,INDIRECT("'"&amp;$A$1&amp;"'!B:B"),INDIRECT("'"&amp;$A$1&amp;"'!D:D"),"人员不存在",0,1)</f>
        <v>45258</v>
      </c>
      <c r="D46" s="208" cm="1">
        <f ca="1" t="array" ref="D46">_xlfn.XLOOKUP(B46,INDIRECT("'"&amp;$A$1&amp;"'!B:B"),INDIRECT("'"&amp;$A$1&amp;"'!G:G"),"人员不存在",0,1)</f>
        <v>10000</v>
      </c>
      <c r="E46" s="208">
        <f ca="1" t="shared" si="1"/>
        <v>1</v>
      </c>
      <c r="F46" s="208" cm="1">
        <f ca="1" t="array" ref="F46">_xlfn.XLOOKUP(B46,INDIRECT("'"&amp;$A$1&amp;"'!B:B"),INDIRECT("'"&amp;$A$1&amp;"'!Q:Q"),"人员不存在",0,1)</f>
        <v>10000</v>
      </c>
      <c r="G46" s="209">
        <f ca="1" t="shared" si="2"/>
        <v>0</v>
      </c>
      <c r="H46" s="208">
        <f ca="1" t="shared" si="3"/>
        <v>0</v>
      </c>
      <c r="I46" s="208">
        <f ca="1" t="shared" si="4"/>
        <v>0</v>
      </c>
      <c r="J46" s="208">
        <f ca="1" t="shared" si="5"/>
        <v>0</v>
      </c>
      <c r="K46" s="208">
        <f ca="1" t="shared" si="6"/>
        <v>0</v>
      </c>
      <c r="L46" s="208" cm="1">
        <f ca="1" t="array" ref="L46">IFERROR(_xlfn.XLOOKUP(B46,INDIRECT("'"&amp;$I$155&amp;"'!B:B"),INDIRECT("'"&amp;$I$155&amp;"'!E:E"),0),0)</f>
        <v>0</v>
      </c>
      <c r="M46" s="208">
        <f ca="1" t="shared" si="7"/>
        <v>0</v>
      </c>
      <c r="N46" s="208" cm="1">
        <f ca="1" t="array" ref="N46">IFERROR(_xlfn.XLOOKUP(B46,INDIRECT("'"&amp;$M$155&amp;"'!B:B"),INDIRECT("'"&amp;$M$155&amp;"'!AC:AC"),0),0)</f>
        <v>0</v>
      </c>
      <c r="O46" s="208" cm="1">
        <f ca="1" t="array" ref="O46">IFERROR(_xlfn.XLOOKUP(B46,INDIRECT("'"&amp;$M$155&amp;"'!B:B"),INDIRECT("'"&amp;$M$155&amp;"'!AG:AG"),0),0)</f>
        <v>0</v>
      </c>
      <c r="P46" s="208" cm="1">
        <f ca="1" t="array" ref="P46">IFERROR(_xlfn.XLOOKUP(B46,INDIRECT("'"&amp;$M$155&amp;"'!B:B"),INDIRECT("'"&amp;$M$155&amp;"'!AB:AB"),0),0)</f>
        <v>0</v>
      </c>
      <c r="Q46" s="208" cm="1">
        <f ca="1" t="array" ref="Q46">IFERROR(_xlfn.XLOOKUP(B46,INDIRECT("'"&amp;$M$155&amp;"'!B:B"),INDIRECT("'"&amp;$M$155&amp;"'!AD:AD"),0),0)</f>
        <v>0</v>
      </c>
      <c r="R46" s="208" cm="1">
        <f ca="1" t="array" ref="R46">IFERROR(_xlfn.XLOOKUP(B46,INDIRECT("'"&amp;$M$155&amp;"'!B:B"),INDIRECT("'"&amp;$M$155&amp;"'!AE:AE"),0),0)</f>
        <v>0</v>
      </c>
      <c r="S46" s="208" cm="1">
        <f ca="1" t="array" ref="S46">IFERROR(_xlfn.XLOOKUP(B46,INDIRECT("'"&amp;$M$155&amp;"'!B:B"),INDIRECT("'"&amp;$M$155&amp;"'!AF:AF"),0),0)</f>
        <v>0</v>
      </c>
      <c r="T46" s="208">
        <f ca="1" t="shared" si="8"/>
        <v>0</v>
      </c>
      <c r="U46" s="208">
        <f ca="1" t="shared" si="9"/>
        <v>0</v>
      </c>
      <c r="V46" s="209" cm="1">
        <f ca="1" t="array" ref="V46">IFERROR(_xlfn.XLOOKUP(B46,INDIRECT("'"&amp;$K$155&amp;"'!B:B"),INDIRECT("'"&amp;$K$155&amp;"'!Y:Y"),0),0)</f>
        <v>0</v>
      </c>
      <c r="W46" s="209">
        <f ca="1" t="shared" si="10"/>
        <v>0</v>
      </c>
      <c r="X46" s="209" cm="1">
        <f ca="1" t="array" ref="X46">IFERROR(_xlfn.XLOOKUP(B46,INDIRECT("'"&amp;$K$155&amp;"'!B:B"),INDIRECT("'"&amp;$K$155&amp;"'!Z:Z"),0),0)</f>
        <v>0</v>
      </c>
      <c r="Y46" s="209">
        <v>11000</v>
      </c>
      <c r="Z46" s="265" cm="1">
        <f ca="1" t="array" ref="Z46">IFERROR(_xlfn.LET(_xlpm.v,_xlfn.XLOOKUP(B46,INDIRECT("'"&amp;$K$155&amp;"'!B:B"),INDIRECT("'"&amp;$K$155&amp;"'!AA:AA"),0),IF(_xlpm.v=60000,60000,_xlpm.v+5000)),0)</f>
        <v>0</v>
      </c>
      <c r="AA46" s="208">
        <f ca="1" t="shared" si="12"/>
        <v>10000</v>
      </c>
      <c r="AB46" s="210">
        <f ca="1" t="shared" si="13"/>
        <v>11000</v>
      </c>
      <c r="AC46" s="211">
        <f ca="1" t="shared" si="14"/>
        <v>330</v>
      </c>
      <c r="AD46" s="211" cm="1">
        <f ca="1" t="array" ref="AD46">IFERROR(_xlfn.XLOOKUP(B46,INDIRECT("'"&amp;$K$155&amp;"'!B:B"),INDIRECT("'"&amp;$K$155&amp;"'!AD:AD"),0),0)</f>
        <v>0</v>
      </c>
      <c r="AE46" s="211">
        <f ca="1" t="shared" si="15"/>
        <v>330</v>
      </c>
      <c r="AF46" s="208">
        <f ca="1" t="shared" si="16"/>
        <v>9670</v>
      </c>
      <c r="AG46" s="197"/>
      <c r="AH46" s="266"/>
      <c r="AI46" s="266"/>
    </row>
    <row r="47" s="194" customFormat="1" ht="30" customHeight="1" spans="1:35">
      <c r="A47" s="205">
        <f t="shared" si="0"/>
        <v>45</v>
      </c>
      <c r="B47" s="206" t="str">
        <v>五十六</v>
      </c>
      <c r="C47" s="207" cm="1">
        <f ca="1" t="array" ref="C47">_xlfn.XLOOKUP(B47,INDIRECT("'"&amp;$A$1&amp;"'!B:B"),INDIRECT("'"&amp;$A$1&amp;"'!D:D"),"人员不存在",0,1)</f>
        <v>45261</v>
      </c>
      <c r="D47" s="208" cm="1">
        <f ca="1" t="array" ref="D47">_xlfn.XLOOKUP(B47,INDIRECT("'"&amp;$A$1&amp;"'!B:B"),INDIRECT("'"&amp;$A$1&amp;"'!G:G"),"人员不存在",0,1)</f>
        <v>10000</v>
      </c>
      <c r="E47" s="208">
        <f ca="1" t="shared" si="1"/>
        <v>1.06</v>
      </c>
      <c r="F47" s="208" cm="1">
        <f ca="1" t="array" ref="F47">_xlfn.XLOOKUP(B47,INDIRECT("'"&amp;$A$1&amp;"'!B:B"),INDIRECT("'"&amp;$A$1&amp;"'!Q:Q"),"人员不存在",0,1)</f>
        <v>10600</v>
      </c>
      <c r="G47" s="209">
        <f ca="1" t="shared" si="2"/>
        <v>0</v>
      </c>
      <c r="H47" s="208">
        <f ca="1" t="shared" si="3"/>
        <v>0</v>
      </c>
      <c r="I47" s="208">
        <f ca="1" t="shared" si="4"/>
        <v>0</v>
      </c>
      <c r="J47" s="208">
        <f ca="1" t="shared" si="5"/>
        <v>0</v>
      </c>
      <c r="K47" s="208">
        <f ca="1" t="shared" si="6"/>
        <v>0</v>
      </c>
      <c r="L47" s="208" cm="1">
        <f ca="1" t="array" ref="L47">IFERROR(_xlfn.XLOOKUP(B47,INDIRECT("'"&amp;$I$155&amp;"'!B:B"),INDIRECT("'"&amp;$I$155&amp;"'!E:E"),0),0)</f>
        <v>0</v>
      </c>
      <c r="M47" s="208">
        <f ca="1" t="shared" si="7"/>
        <v>0</v>
      </c>
      <c r="N47" s="208">
        <f ca="1" t="shared" ref="N47:N110" si="17">IFERROR(_xlfn.XLOOKUP(B47,INDIRECT("'"&amp;$M$155&amp;"'!B:B"),INDIRECT("'"&amp;$M$155&amp;"'!AC:AC"),0),0)</f>
        <v>0</v>
      </c>
      <c r="O47" s="208">
        <f ca="1" t="shared" ref="O47:O110" si="18">IFERROR(_xlfn.XLOOKUP(B47,INDIRECT("'"&amp;$M$155&amp;"'!B:B"),INDIRECT("'"&amp;$M$155&amp;"'!AG:AG"),0),0)</f>
        <v>0</v>
      </c>
      <c r="P47" s="208">
        <f ca="1" t="shared" ref="P47:P110" si="19">IFERROR(_xlfn.XLOOKUP(B47,INDIRECT("'"&amp;$M$155&amp;"'!B:B"),INDIRECT("'"&amp;$M$155&amp;"'!AB:AB"),0),0)</f>
        <v>0</v>
      </c>
      <c r="Q47" s="208">
        <f ca="1" t="shared" ref="Q47:Q110" si="20">IFERROR(_xlfn.XLOOKUP(B47,INDIRECT("'"&amp;$M$155&amp;"'!B:B"),INDIRECT("'"&amp;$M$155&amp;"'!AD:AD"),0),0)</f>
        <v>0</v>
      </c>
      <c r="R47" s="208">
        <f ca="1" t="shared" ref="R47:R110" si="21">IFERROR(_xlfn.XLOOKUP(B47,INDIRECT("'"&amp;$M$155&amp;"'!B:B"),INDIRECT("'"&amp;$M$155&amp;"'!AE:AE"),0),0)</f>
        <v>0</v>
      </c>
      <c r="S47" s="208">
        <f ca="1" t="shared" ref="S47:S110" si="22">IFERROR(_xlfn.XLOOKUP(B47,INDIRECT("'"&amp;$M$155&amp;"'!B:B"),INDIRECT("'"&amp;$M$155&amp;"'!AF:AF"),0),0)</f>
        <v>0</v>
      </c>
      <c r="T47" s="208">
        <f ca="1" t="shared" si="8"/>
        <v>0</v>
      </c>
      <c r="U47" s="208">
        <f ca="1" t="shared" si="9"/>
        <v>0</v>
      </c>
      <c r="V47" s="209">
        <f ca="1" t="shared" ref="V47:V110" si="23">IFERROR(_xlfn.XLOOKUP(B47,INDIRECT("'"&amp;$K$155&amp;"'!B:B"),INDIRECT("'"&amp;$K$155&amp;"'!Y:Y"),0),0)</f>
        <v>0</v>
      </c>
      <c r="W47" s="209">
        <f ca="1" t="shared" si="10"/>
        <v>0</v>
      </c>
      <c r="X47" s="209">
        <f ca="1" t="shared" ref="X47:X110" si="24">IFERROR(_xlfn.XLOOKUP(B47,INDIRECT("'"&amp;$K$155&amp;"'!B:B"),INDIRECT("'"&amp;$K$155&amp;"'!Z:Z"),0),0)</f>
        <v>0</v>
      </c>
      <c r="Y47" s="209">
        <f ca="1" t="shared" ref="Y47:Y110" si="25">F47+X47</f>
        <v>10600</v>
      </c>
      <c r="Z47" s="265" cm="1">
        <f ca="1" t="array" ref="Z47">IFERROR(_xlfn.LET(_xlpm.v,_xlfn.XLOOKUP(B47,INDIRECT("'"&amp;$K$155&amp;"'!B:B"),INDIRECT("'"&amp;$K$155&amp;"'!AA:AA"),0),IF(_xlpm.v=60000,60000,_xlpm.v+5000)),0)</f>
        <v>0</v>
      </c>
      <c r="AA47" s="208">
        <f ca="1" t="shared" si="12"/>
        <v>10600</v>
      </c>
      <c r="AB47" s="210">
        <f ca="1" t="shared" si="13"/>
        <v>10600</v>
      </c>
      <c r="AC47" s="211">
        <f ca="1" t="shared" si="14"/>
        <v>318</v>
      </c>
      <c r="AD47" s="211" cm="1">
        <f ca="1" t="array" ref="AD47">IFERROR(_xlfn.XLOOKUP(B47,INDIRECT("'"&amp;$K$155&amp;"'!B:B"),INDIRECT("'"&amp;$K$155&amp;"'!AD:AD"),0),0)</f>
        <v>0</v>
      </c>
      <c r="AE47" s="211">
        <f ca="1" t="shared" si="15"/>
        <v>318</v>
      </c>
      <c r="AF47" s="208">
        <f ca="1" t="shared" si="16"/>
        <v>10282</v>
      </c>
      <c r="AG47" s="197"/>
      <c r="AH47" s="266"/>
      <c r="AI47" s="266"/>
    </row>
    <row r="48" s="194" customFormat="1" ht="30" customHeight="1" spans="1:35">
      <c r="A48" s="205">
        <f t="shared" si="0"/>
        <v>46</v>
      </c>
      <c r="B48" s="206" t="str">
        <v>五十七</v>
      </c>
      <c r="C48" s="207" cm="1">
        <f ca="1" t="array" ref="C48">_xlfn.XLOOKUP(B48,INDIRECT("'"&amp;$A$1&amp;"'!B:B"),INDIRECT("'"&amp;$A$1&amp;"'!D:D"),"人员不存在",0,1)</f>
        <v>45273</v>
      </c>
      <c r="D48" s="208" cm="1">
        <f ca="1" t="array" ref="D48">_xlfn.XLOOKUP(B48,INDIRECT("'"&amp;$A$1&amp;"'!B:B"),INDIRECT("'"&amp;$A$1&amp;"'!G:G"),"人员不存在",0,1)</f>
        <v>10000</v>
      </c>
      <c r="E48" s="208">
        <f ca="1" t="shared" si="1"/>
        <v>1</v>
      </c>
      <c r="F48" s="208" cm="1">
        <f ca="1" t="array" ref="F48">_xlfn.XLOOKUP(B48,INDIRECT("'"&amp;$A$1&amp;"'!B:B"),INDIRECT("'"&amp;$A$1&amp;"'!Q:Q"),"人员不存在",0,1)</f>
        <v>10000</v>
      </c>
      <c r="G48" s="209">
        <f ca="1" t="shared" si="2"/>
        <v>0</v>
      </c>
      <c r="H48" s="208">
        <f ca="1" t="shared" si="3"/>
        <v>0</v>
      </c>
      <c r="I48" s="208">
        <f ca="1" t="shared" si="4"/>
        <v>0</v>
      </c>
      <c r="J48" s="208">
        <f ca="1" t="shared" si="5"/>
        <v>0</v>
      </c>
      <c r="K48" s="208">
        <f ca="1" t="shared" si="6"/>
        <v>0</v>
      </c>
      <c r="L48" s="208" cm="1">
        <f ca="1" t="array" ref="L48">IFERROR(_xlfn.XLOOKUP(B48,INDIRECT("'"&amp;$I$155&amp;"'!B:B"),INDIRECT("'"&amp;$I$155&amp;"'!E:E"),0),0)</f>
        <v>0</v>
      </c>
      <c r="M48" s="208">
        <f ca="1" t="shared" si="7"/>
        <v>0</v>
      </c>
      <c r="N48" s="208">
        <f ca="1" t="shared" si="17"/>
        <v>0</v>
      </c>
      <c r="O48" s="208">
        <f ca="1" t="shared" si="18"/>
        <v>0</v>
      </c>
      <c r="P48" s="208">
        <f ca="1" t="shared" si="19"/>
        <v>0</v>
      </c>
      <c r="Q48" s="208">
        <f ca="1" t="shared" si="20"/>
        <v>0</v>
      </c>
      <c r="R48" s="208">
        <f ca="1" t="shared" si="21"/>
        <v>0</v>
      </c>
      <c r="S48" s="208">
        <f ca="1" t="shared" si="22"/>
        <v>0</v>
      </c>
      <c r="T48" s="208">
        <f ca="1" t="shared" si="8"/>
        <v>0</v>
      </c>
      <c r="U48" s="208">
        <f ca="1" t="shared" si="9"/>
        <v>0</v>
      </c>
      <c r="V48" s="209">
        <f ca="1" t="shared" si="23"/>
        <v>0</v>
      </c>
      <c r="W48" s="209">
        <f ca="1" t="shared" si="10"/>
        <v>0</v>
      </c>
      <c r="X48" s="209">
        <f ca="1" t="shared" si="24"/>
        <v>0</v>
      </c>
      <c r="Y48" s="209">
        <f ca="1" t="shared" si="25"/>
        <v>10000</v>
      </c>
      <c r="Z48" s="265" cm="1">
        <f ca="1" t="array" ref="Z48">IFERROR(_xlfn.LET(_xlpm.v,_xlfn.XLOOKUP(B48,INDIRECT("'"&amp;$K$155&amp;"'!B:B"),INDIRECT("'"&amp;$K$155&amp;"'!AA:AA"),0),IF(_xlpm.v=60000,60000,_xlpm.v+5000)),0)</f>
        <v>0</v>
      </c>
      <c r="AA48" s="208">
        <f ca="1" t="shared" si="12"/>
        <v>10000</v>
      </c>
      <c r="AB48" s="210">
        <f ca="1" t="shared" si="13"/>
        <v>10000</v>
      </c>
      <c r="AC48" s="211">
        <f ca="1" t="shared" si="14"/>
        <v>300</v>
      </c>
      <c r="AD48" s="211" cm="1">
        <f ca="1" t="array" ref="AD48">IFERROR(_xlfn.XLOOKUP(B48,INDIRECT("'"&amp;$K$155&amp;"'!B:B"),INDIRECT("'"&amp;$K$155&amp;"'!AD:AD"),0),0)</f>
        <v>0</v>
      </c>
      <c r="AE48" s="211">
        <f ca="1" t="shared" si="15"/>
        <v>300</v>
      </c>
      <c r="AF48" s="208">
        <f ca="1" t="shared" si="16"/>
        <v>9700</v>
      </c>
      <c r="AG48" s="197"/>
      <c r="AH48" s="266"/>
      <c r="AI48" s="266"/>
    </row>
    <row r="49" s="194" customFormat="1" ht="30" customHeight="1" spans="1:35">
      <c r="A49" s="205">
        <f t="shared" si="0"/>
        <v>47</v>
      </c>
      <c r="B49" s="206" t="str">
        <v>五十八</v>
      </c>
      <c r="C49" s="207" cm="1">
        <f ca="1" t="array" ref="C49">_xlfn.XLOOKUP(B49,INDIRECT("'"&amp;$A$1&amp;"'!B:B"),INDIRECT("'"&amp;$A$1&amp;"'!D:D"),"人员不存在",0,1)</f>
        <v>45285</v>
      </c>
      <c r="D49" s="208" cm="1">
        <f ca="1" t="array" ref="D49">_xlfn.XLOOKUP(B49,INDIRECT("'"&amp;$A$1&amp;"'!B:B"),INDIRECT("'"&amp;$A$1&amp;"'!G:G"),"人员不存在",0,1)</f>
        <v>10000</v>
      </c>
      <c r="E49" s="208">
        <f ca="1" t="shared" si="1"/>
        <v>1</v>
      </c>
      <c r="F49" s="208" cm="1">
        <f ca="1" t="array" ref="F49">_xlfn.XLOOKUP(B49,INDIRECT("'"&amp;$A$1&amp;"'!B:B"),INDIRECT("'"&amp;$A$1&amp;"'!Q:Q"),"人员不存在",0,1)</f>
        <v>10000</v>
      </c>
      <c r="G49" s="209">
        <f ca="1" t="shared" si="2"/>
        <v>0</v>
      </c>
      <c r="H49" s="208">
        <f ca="1" t="shared" si="3"/>
        <v>0</v>
      </c>
      <c r="I49" s="208">
        <f ca="1" t="shared" si="4"/>
        <v>0</v>
      </c>
      <c r="J49" s="208">
        <f ca="1" t="shared" si="5"/>
        <v>0</v>
      </c>
      <c r="K49" s="208">
        <f ca="1" t="shared" si="6"/>
        <v>0</v>
      </c>
      <c r="L49" s="208" cm="1">
        <f ca="1" t="array" ref="L49">IFERROR(_xlfn.XLOOKUP(B49,INDIRECT("'"&amp;$I$155&amp;"'!B:B"),INDIRECT("'"&amp;$I$155&amp;"'!E:E"),0),0)</f>
        <v>0</v>
      </c>
      <c r="M49" s="208">
        <f ca="1" t="shared" si="7"/>
        <v>0</v>
      </c>
      <c r="N49" s="208">
        <f ca="1" t="shared" si="17"/>
        <v>0</v>
      </c>
      <c r="O49" s="208">
        <f ca="1" t="shared" si="18"/>
        <v>0</v>
      </c>
      <c r="P49" s="208">
        <f ca="1" t="shared" si="19"/>
        <v>0</v>
      </c>
      <c r="Q49" s="208">
        <f ca="1" t="shared" si="20"/>
        <v>0</v>
      </c>
      <c r="R49" s="208">
        <f ca="1" t="shared" si="21"/>
        <v>0</v>
      </c>
      <c r="S49" s="208">
        <f ca="1" t="shared" si="22"/>
        <v>0</v>
      </c>
      <c r="T49" s="208">
        <f ca="1" t="shared" si="8"/>
        <v>0</v>
      </c>
      <c r="U49" s="208">
        <f ca="1" t="shared" si="9"/>
        <v>0</v>
      </c>
      <c r="V49" s="209">
        <f ca="1" t="shared" si="23"/>
        <v>0</v>
      </c>
      <c r="W49" s="209">
        <f ca="1" t="shared" si="10"/>
        <v>0</v>
      </c>
      <c r="X49" s="209">
        <f ca="1" t="shared" si="24"/>
        <v>0</v>
      </c>
      <c r="Y49" s="209">
        <f ca="1" t="shared" si="25"/>
        <v>10000</v>
      </c>
      <c r="Z49" s="265" cm="1">
        <f ca="1" t="array" ref="Z49">IFERROR(_xlfn.LET(_xlpm.v,_xlfn.XLOOKUP(B49,INDIRECT("'"&amp;$K$155&amp;"'!B:B"),INDIRECT("'"&amp;$K$155&amp;"'!AA:AA"),0),IF(_xlpm.v=60000,60000,_xlpm.v+5000)),0)</f>
        <v>0</v>
      </c>
      <c r="AA49" s="208">
        <f ca="1" t="shared" si="12"/>
        <v>10000</v>
      </c>
      <c r="AB49" s="210">
        <f ca="1" t="shared" si="13"/>
        <v>10000</v>
      </c>
      <c r="AC49" s="211">
        <f ca="1" t="shared" si="14"/>
        <v>300</v>
      </c>
      <c r="AD49" s="211" cm="1">
        <f ca="1" t="array" ref="AD49">IFERROR(_xlfn.XLOOKUP(B49,INDIRECT("'"&amp;$K$155&amp;"'!B:B"),INDIRECT("'"&amp;$K$155&amp;"'!AD:AD"),0),0)</f>
        <v>0</v>
      </c>
      <c r="AE49" s="211">
        <f ca="1" t="shared" si="15"/>
        <v>300</v>
      </c>
      <c r="AF49" s="208">
        <f ca="1" t="shared" si="16"/>
        <v>9700</v>
      </c>
      <c r="AG49" s="197"/>
      <c r="AH49" s="266"/>
      <c r="AI49" s="266"/>
    </row>
    <row r="50" s="194" customFormat="1" ht="30" customHeight="1" spans="1:35">
      <c r="A50" s="205">
        <f t="shared" si="0"/>
        <v>48</v>
      </c>
      <c r="B50" s="206" t="str">
        <v>五十九</v>
      </c>
      <c r="C50" s="207" cm="1">
        <f ca="1" t="array" ref="C50">_xlfn.XLOOKUP(B50,INDIRECT("'"&amp;$A$1&amp;"'!B:B"),INDIRECT("'"&amp;$A$1&amp;"'!D:D"),"人员不存在",0,1)</f>
        <v>45285</v>
      </c>
      <c r="D50" s="208" cm="1">
        <f ca="1" t="array" ref="D50">_xlfn.XLOOKUP(B50,INDIRECT("'"&amp;$A$1&amp;"'!B:B"),INDIRECT("'"&amp;$A$1&amp;"'!G:G"),"人员不存在",0,1)</f>
        <v>10000</v>
      </c>
      <c r="E50" s="208">
        <f ca="1" t="shared" si="1"/>
        <v>1</v>
      </c>
      <c r="F50" s="208" cm="1">
        <f ca="1" t="array" ref="F50">_xlfn.XLOOKUP(B50,INDIRECT("'"&amp;$A$1&amp;"'!B:B"),INDIRECT("'"&amp;$A$1&amp;"'!Q:Q"),"人员不存在",0,1)</f>
        <v>10000</v>
      </c>
      <c r="G50" s="209">
        <f ca="1" t="shared" si="2"/>
        <v>0</v>
      </c>
      <c r="H50" s="208">
        <f ca="1" t="shared" si="3"/>
        <v>0</v>
      </c>
      <c r="I50" s="208">
        <f ca="1" t="shared" si="4"/>
        <v>0</v>
      </c>
      <c r="J50" s="208">
        <f ca="1" t="shared" si="5"/>
        <v>0</v>
      </c>
      <c r="K50" s="208">
        <f ca="1" t="shared" si="6"/>
        <v>0</v>
      </c>
      <c r="L50" s="208" cm="1">
        <f ca="1" t="array" ref="L50">IFERROR(_xlfn.XLOOKUP(B50,INDIRECT("'"&amp;$I$155&amp;"'!B:B"),INDIRECT("'"&amp;$I$155&amp;"'!E:E"),0),0)</f>
        <v>0</v>
      </c>
      <c r="M50" s="208">
        <f ca="1" t="shared" si="7"/>
        <v>0</v>
      </c>
      <c r="N50" s="208">
        <f ca="1" t="shared" si="17"/>
        <v>0</v>
      </c>
      <c r="O50" s="208">
        <f ca="1" t="shared" si="18"/>
        <v>0</v>
      </c>
      <c r="P50" s="208">
        <f ca="1" t="shared" si="19"/>
        <v>0</v>
      </c>
      <c r="Q50" s="208">
        <f ca="1" t="shared" si="20"/>
        <v>0</v>
      </c>
      <c r="R50" s="208">
        <f ca="1" t="shared" si="21"/>
        <v>0</v>
      </c>
      <c r="S50" s="208">
        <f ca="1" t="shared" si="22"/>
        <v>0</v>
      </c>
      <c r="T50" s="208">
        <f ca="1" t="shared" si="8"/>
        <v>0</v>
      </c>
      <c r="U50" s="208">
        <f ca="1" t="shared" si="9"/>
        <v>0</v>
      </c>
      <c r="V50" s="209">
        <f ca="1" t="shared" si="23"/>
        <v>0</v>
      </c>
      <c r="W50" s="209">
        <f ca="1" t="shared" si="10"/>
        <v>0</v>
      </c>
      <c r="X50" s="209">
        <f ca="1" t="shared" si="24"/>
        <v>0</v>
      </c>
      <c r="Y50" s="209">
        <f ca="1" t="shared" si="25"/>
        <v>10000</v>
      </c>
      <c r="Z50" s="265" cm="1">
        <f ca="1" t="array" ref="Z50">IFERROR(_xlfn.LET(_xlpm.v,_xlfn.XLOOKUP(B50,INDIRECT("'"&amp;$K$155&amp;"'!B:B"),INDIRECT("'"&amp;$K$155&amp;"'!AA:AA"),0),IF(_xlpm.v=60000,60000,_xlpm.v+5000)),0)</f>
        <v>0</v>
      </c>
      <c r="AA50" s="208">
        <f ca="1" t="shared" si="12"/>
        <v>10000</v>
      </c>
      <c r="AB50" s="210">
        <f ca="1" t="shared" si="13"/>
        <v>10000</v>
      </c>
      <c r="AC50" s="211">
        <f ca="1" t="shared" si="14"/>
        <v>300</v>
      </c>
      <c r="AD50" s="211" cm="1">
        <f ca="1" t="array" ref="AD50">IFERROR(_xlfn.XLOOKUP(B50,INDIRECT("'"&amp;$K$155&amp;"'!B:B"),INDIRECT("'"&amp;$K$155&amp;"'!AD:AD"),0),0)</f>
        <v>0</v>
      </c>
      <c r="AE50" s="211">
        <f ca="1" t="shared" si="15"/>
        <v>300</v>
      </c>
      <c r="AF50" s="208">
        <f ca="1" t="shared" si="16"/>
        <v>9700</v>
      </c>
      <c r="AG50" s="197"/>
      <c r="AH50" s="266"/>
      <c r="AI50" s="266"/>
    </row>
    <row r="51" s="194" customFormat="1" ht="30" customHeight="1" spans="1:35">
      <c r="A51" s="205">
        <f t="shared" si="0"/>
        <v>49</v>
      </c>
      <c r="B51" s="206" t="str">
        <v>六十</v>
      </c>
      <c r="C51" s="207" cm="1">
        <f ca="1" t="array" ref="C51">_xlfn.XLOOKUP(B51,INDIRECT("'"&amp;$A$1&amp;"'!B:B"),INDIRECT("'"&amp;$A$1&amp;"'!D:D"),"人员不存在",0,1)</f>
        <v>45355</v>
      </c>
      <c r="D51" s="208" cm="1">
        <f ca="1" t="array" ref="D51">_xlfn.XLOOKUP(B51,INDIRECT("'"&amp;$A$1&amp;"'!B:B"),INDIRECT("'"&amp;$A$1&amp;"'!G:G"),"人员不存在",0,1)</f>
        <v>10000</v>
      </c>
      <c r="E51" s="208">
        <f ca="1" t="shared" si="1"/>
        <v>1</v>
      </c>
      <c r="F51" s="208" cm="1">
        <f ca="1" t="array" ref="F51">_xlfn.XLOOKUP(B51,INDIRECT("'"&amp;$A$1&amp;"'!B:B"),INDIRECT("'"&amp;$A$1&amp;"'!Q:Q"),"人员不存在",0,1)</f>
        <v>10000</v>
      </c>
      <c r="G51" s="209">
        <f ca="1" t="shared" si="2"/>
        <v>0</v>
      </c>
      <c r="H51" s="208">
        <f ca="1" t="shared" si="3"/>
        <v>0</v>
      </c>
      <c r="I51" s="208">
        <f ca="1" t="shared" si="4"/>
        <v>0</v>
      </c>
      <c r="J51" s="208">
        <f ca="1" t="shared" si="5"/>
        <v>0</v>
      </c>
      <c r="K51" s="208">
        <f ca="1" t="shared" si="6"/>
        <v>0</v>
      </c>
      <c r="L51" s="208" cm="1">
        <f ca="1" t="array" ref="L51">IFERROR(_xlfn.XLOOKUP(B51,INDIRECT("'"&amp;$I$155&amp;"'!B:B"),INDIRECT("'"&amp;$I$155&amp;"'!E:E"),0),0)</f>
        <v>0</v>
      </c>
      <c r="M51" s="208">
        <f ca="1" t="shared" si="7"/>
        <v>0</v>
      </c>
      <c r="N51" s="208">
        <f ca="1" t="shared" si="17"/>
        <v>0</v>
      </c>
      <c r="O51" s="208">
        <f ca="1" t="shared" si="18"/>
        <v>0</v>
      </c>
      <c r="P51" s="208">
        <f ca="1" t="shared" si="19"/>
        <v>0</v>
      </c>
      <c r="Q51" s="208">
        <f ca="1" t="shared" si="20"/>
        <v>0</v>
      </c>
      <c r="R51" s="208">
        <f ca="1" t="shared" si="21"/>
        <v>0</v>
      </c>
      <c r="S51" s="208">
        <f ca="1" t="shared" si="22"/>
        <v>0</v>
      </c>
      <c r="T51" s="208">
        <f ca="1" t="shared" si="8"/>
        <v>0</v>
      </c>
      <c r="U51" s="208">
        <f ca="1" t="shared" si="9"/>
        <v>0</v>
      </c>
      <c r="V51" s="209">
        <f ca="1" t="shared" si="23"/>
        <v>0</v>
      </c>
      <c r="W51" s="209">
        <f ca="1" t="shared" si="10"/>
        <v>0</v>
      </c>
      <c r="X51" s="209">
        <f ca="1" t="shared" si="24"/>
        <v>0</v>
      </c>
      <c r="Y51" s="209">
        <f ca="1" t="shared" si="25"/>
        <v>10000</v>
      </c>
      <c r="Z51" s="265" cm="1">
        <f ca="1" t="array" ref="Z51">IFERROR(_xlfn.LET(_xlpm.v,_xlfn.XLOOKUP(B51,INDIRECT("'"&amp;$K$155&amp;"'!B:B"),INDIRECT("'"&amp;$K$155&amp;"'!AA:AA"),0),IF(_xlpm.v=60000,60000,_xlpm.v+5000)),0)</f>
        <v>0</v>
      </c>
      <c r="AA51" s="208">
        <f ca="1" t="shared" si="12"/>
        <v>10000</v>
      </c>
      <c r="AB51" s="210">
        <f ca="1" t="shared" si="13"/>
        <v>10000</v>
      </c>
      <c r="AC51" s="211">
        <f ca="1" t="shared" si="14"/>
        <v>300</v>
      </c>
      <c r="AD51" s="211" cm="1">
        <f ca="1" t="array" ref="AD51">IFERROR(_xlfn.XLOOKUP(B51,INDIRECT("'"&amp;$K$155&amp;"'!B:B"),INDIRECT("'"&amp;$K$155&amp;"'!AD:AD"),0),0)</f>
        <v>0</v>
      </c>
      <c r="AE51" s="211">
        <f ca="1" t="shared" si="15"/>
        <v>300</v>
      </c>
      <c r="AF51" s="208">
        <f ca="1" t="shared" si="16"/>
        <v>9700</v>
      </c>
      <c r="AG51" s="197"/>
      <c r="AH51" s="266"/>
      <c r="AI51" s="266"/>
    </row>
    <row r="52" s="194" customFormat="1" ht="30" customHeight="1" spans="1:35">
      <c r="A52" s="205">
        <f t="shared" si="0"/>
        <v>50</v>
      </c>
      <c r="B52" s="206" t="str">
        <v>六十一</v>
      </c>
      <c r="C52" s="207" cm="1">
        <f ca="1" t="array" ref="C52">_xlfn.XLOOKUP(B52,INDIRECT("'"&amp;$A$1&amp;"'!B:B"),INDIRECT("'"&amp;$A$1&amp;"'!D:D"),"人员不存在",0,1)</f>
        <v>45376</v>
      </c>
      <c r="D52" s="208" cm="1">
        <f ca="1" t="array" ref="D52">_xlfn.XLOOKUP(B52,INDIRECT("'"&amp;$A$1&amp;"'!B:B"),INDIRECT("'"&amp;$A$1&amp;"'!G:G"),"人员不存在",0,1)</f>
        <v>10000</v>
      </c>
      <c r="E52" s="208">
        <f ca="1" t="shared" si="1"/>
        <v>1</v>
      </c>
      <c r="F52" s="208" cm="1">
        <f ca="1" t="array" ref="F52">_xlfn.XLOOKUP(B52,INDIRECT("'"&amp;$A$1&amp;"'!B:B"),INDIRECT("'"&amp;$A$1&amp;"'!Q:Q"),"人员不存在",0,1)</f>
        <v>10000</v>
      </c>
      <c r="G52" s="209">
        <f ca="1" t="shared" si="2"/>
        <v>0</v>
      </c>
      <c r="H52" s="208">
        <f ca="1" t="shared" si="3"/>
        <v>0</v>
      </c>
      <c r="I52" s="208">
        <f ca="1" t="shared" si="4"/>
        <v>0</v>
      </c>
      <c r="J52" s="208">
        <f ca="1" t="shared" si="5"/>
        <v>0</v>
      </c>
      <c r="K52" s="208">
        <f ca="1" t="shared" si="6"/>
        <v>0</v>
      </c>
      <c r="L52" s="208" cm="1">
        <f ca="1" t="array" ref="L52">IFERROR(_xlfn.XLOOKUP(B52,INDIRECT("'"&amp;$I$155&amp;"'!B:B"),INDIRECT("'"&amp;$I$155&amp;"'!E:E"),0),0)</f>
        <v>0</v>
      </c>
      <c r="M52" s="208">
        <f ca="1" t="shared" si="7"/>
        <v>0</v>
      </c>
      <c r="N52" s="208">
        <f ca="1" t="shared" si="17"/>
        <v>0</v>
      </c>
      <c r="O52" s="208">
        <f ca="1" t="shared" si="18"/>
        <v>0</v>
      </c>
      <c r="P52" s="208">
        <f ca="1" t="shared" si="19"/>
        <v>0</v>
      </c>
      <c r="Q52" s="208">
        <f ca="1" t="shared" si="20"/>
        <v>0</v>
      </c>
      <c r="R52" s="208">
        <f ca="1" t="shared" si="21"/>
        <v>0</v>
      </c>
      <c r="S52" s="208">
        <f ca="1" t="shared" si="22"/>
        <v>0</v>
      </c>
      <c r="T52" s="208">
        <f ca="1" t="shared" si="8"/>
        <v>0</v>
      </c>
      <c r="U52" s="208">
        <f ca="1" t="shared" si="9"/>
        <v>0</v>
      </c>
      <c r="V52" s="209">
        <f ca="1" t="shared" si="23"/>
        <v>0</v>
      </c>
      <c r="W52" s="209">
        <f ca="1" t="shared" si="10"/>
        <v>0</v>
      </c>
      <c r="X52" s="209">
        <f ca="1" t="shared" si="24"/>
        <v>0</v>
      </c>
      <c r="Y52" s="209">
        <f ca="1" t="shared" si="25"/>
        <v>10000</v>
      </c>
      <c r="Z52" s="265" cm="1">
        <f ca="1" t="array" ref="Z52">IFERROR(_xlfn.LET(_xlpm.v,_xlfn.XLOOKUP(B52,INDIRECT("'"&amp;$K$155&amp;"'!B:B"),INDIRECT("'"&amp;$K$155&amp;"'!AA:AA"),0),IF(_xlpm.v=60000,60000,_xlpm.v+5000)),0)</f>
        <v>0</v>
      </c>
      <c r="AA52" s="208">
        <f ca="1" t="shared" si="12"/>
        <v>10000</v>
      </c>
      <c r="AB52" s="210">
        <f ca="1" t="shared" si="13"/>
        <v>10000</v>
      </c>
      <c r="AC52" s="211">
        <f ca="1" t="shared" si="14"/>
        <v>300</v>
      </c>
      <c r="AD52" s="211" cm="1">
        <f ca="1" t="array" ref="AD52">IFERROR(_xlfn.XLOOKUP(B52,INDIRECT("'"&amp;$K$155&amp;"'!B:B"),INDIRECT("'"&amp;$K$155&amp;"'!AD:AD"),0),0)</f>
        <v>0</v>
      </c>
      <c r="AE52" s="211">
        <f ca="1" t="shared" si="15"/>
        <v>300</v>
      </c>
      <c r="AF52" s="208">
        <f ca="1" t="shared" si="16"/>
        <v>9700</v>
      </c>
      <c r="AG52" s="197"/>
      <c r="AH52" s="266"/>
      <c r="AI52" s="266"/>
    </row>
    <row r="53" s="194" customFormat="1" ht="30" customHeight="1" spans="1:35">
      <c r="A53" s="205">
        <f t="shared" si="0"/>
        <v>51</v>
      </c>
      <c r="B53" s="206" t="str">
        <v>六十二</v>
      </c>
      <c r="C53" s="207" cm="1">
        <f ca="1" t="array" ref="C53">_xlfn.XLOOKUP(B53,INDIRECT("'"&amp;$A$1&amp;"'!B:B"),INDIRECT("'"&amp;$A$1&amp;"'!D:D"),"人员不存在",0,1)</f>
        <v>45376</v>
      </c>
      <c r="D53" s="208" cm="1">
        <f ca="1" t="array" ref="D53">_xlfn.XLOOKUP(B53,INDIRECT("'"&amp;$A$1&amp;"'!B:B"),INDIRECT("'"&amp;$A$1&amp;"'!G:G"),"人员不存在",0,1)</f>
        <v>10000</v>
      </c>
      <c r="E53" s="208">
        <f ca="1" t="shared" si="1"/>
        <v>1</v>
      </c>
      <c r="F53" s="208" cm="1">
        <f ca="1" t="array" ref="F53">_xlfn.XLOOKUP(B53,INDIRECT("'"&amp;$A$1&amp;"'!B:B"),INDIRECT("'"&amp;$A$1&amp;"'!Q:Q"),"人员不存在",0,1)</f>
        <v>10000</v>
      </c>
      <c r="G53" s="209">
        <f ca="1" t="shared" si="2"/>
        <v>0</v>
      </c>
      <c r="H53" s="208">
        <f ca="1" t="shared" si="3"/>
        <v>0</v>
      </c>
      <c r="I53" s="208">
        <f ca="1" t="shared" si="4"/>
        <v>0</v>
      </c>
      <c r="J53" s="208">
        <f ca="1" t="shared" si="5"/>
        <v>0</v>
      </c>
      <c r="K53" s="208">
        <f ca="1" t="shared" si="6"/>
        <v>0</v>
      </c>
      <c r="L53" s="208" cm="1">
        <f ca="1" t="array" ref="L53">IFERROR(_xlfn.XLOOKUP(B53,INDIRECT("'"&amp;$I$155&amp;"'!B:B"),INDIRECT("'"&amp;$I$155&amp;"'!E:E"),0),0)</f>
        <v>0</v>
      </c>
      <c r="M53" s="208">
        <f ca="1" t="shared" si="7"/>
        <v>0</v>
      </c>
      <c r="N53" s="208">
        <f ca="1" t="shared" si="17"/>
        <v>0</v>
      </c>
      <c r="O53" s="208">
        <f ca="1" t="shared" si="18"/>
        <v>0</v>
      </c>
      <c r="P53" s="208">
        <f ca="1" t="shared" si="19"/>
        <v>0</v>
      </c>
      <c r="Q53" s="208">
        <f ca="1" t="shared" si="20"/>
        <v>0</v>
      </c>
      <c r="R53" s="208">
        <f ca="1" t="shared" si="21"/>
        <v>0</v>
      </c>
      <c r="S53" s="208">
        <f ca="1" t="shared" si="22"/>
        <v>0</v>
      </c>
      <c r="T53" s="208">
        <f ca="1" t="shared" si="8"/>
        <v>0</v>
      </c>
      <c r="U53" s="208">
        <f ca="1" t="shared" si="9"/>
        <v>0</v>
      </c>
      <c r="V53" s="209">
        <f ca="1" t="shared" si="23"/>
        <v>0</v>
      </c>
      <c r="W53" s="209">
        <f ca="1" t="shared" si="10"/>
        <v>0</v>
      </c>
      <c r="X53" s="209">
        <f ca="1" t="shared" si="24"/>
        <v>0</v>
      </c>
      <c r="Y53" s="209">
        <f ca="1" t="shared" si="25"/>
        <v>10000</v>
      </c>
      <c r="Z53" s="265" cm="1">
        <f ca="1" t="array" ref="Z53">IFERROR(_xlfn.LET(_xlpm.v,_xlfn.XLOOKUP(B53,INDIRECT("'"&amp;$K$155&amp;"'!B:B"),INDIRECT("'"&amp;$K$155&amp;"'!AA:AA"),0),IF(_xlpm.v=60000,60000,_xlpm.v+5000)),0)</f>
        <v>0</v>
      </c>
      <c r="AA53" s="208">
        <f ca="1" t="shared" si="12"/>
        <v>10000</v>
      </c>
      <c r="AB53" s="210">
        <f ca="1" t="shared" si="13"/>
        <v>10000</v>
      </c>
      <c r="AC53" s="211">
        <f ca="1" t="shared" si="14"/>
        <v>300</v>
      </c>
      <c r="AD53" s="211" cm="1">
        <f ca="1" t="array" ref="AD53">IFERROR(_xlfn.XLOOKUP(B53,INDIRECT("'"&amp;$K$155&amp;"'!B:B"),INDIRECT("'"&amp;$K$155&amp;"'!AD:AD"),0),0)</f>
        <v>0</v>
      </c>
      <c r="AE53" s="211">
        <f ca="1" t="shared" si="15"/>
        <v>300</v>
      </c>
      <c r="AF53" s="208">
        <f ca="1" t="shared" si="16"/>
        <v>9700</v>
      </c>
      <c r="AG53" s="197"/>
      <c r="AH53" s="266"/>
      <c r="AI53" s="266"/>
    </row>
    <row r="54" s="194" customFormat="1" ht="30" customHeight="1" spans="1:35">
      <c r="A54" s="205">
        <f t="shared" si="0"/>
        <v>52</v>
      </c>
      <c r="B54" s="206" t="str">
        <v>六十三</v>
      </c>
      <c r="C54" s="207" cm="1">
        <f ca="1" t="array" ref="C54">_xlfn.XLOOKUP(B54,INDIRECT("'"&amp;$A$1&amp;"'!B:B"),INDIRECT("'"&amp;$A$1&amp;"'!D:D"),"人员不存在",0,1)</f>
        <v>45383</v>
      </c>
      <c r="D54" s="208" cm="1">
        <f ca="1" t="array" ref="D54">_xlfn.XLOOKUP(B54,INDIRECT("'"&amp;$A$1&amp;"'!B:B"),INDIRECT("'"&amp;$A$1&amp;"'!G:G"),"人员不存在",0,1)</f>
        <v>10000</v>
      </c>
      <c r="E54" s="208">
        <f ca="1" t="shared" si="1"/>
        <v>1</v>
      </c>
      <c r="F54" s="208" cm="1">
        <f ca="1" t="array" ref="F54">_xlfn.XLOOKUP(B54,INDIRECT("'"&amp;$A$1&amp;"'!B:B"),INDIRECT("'"&amp;$A$1&amp;"'!Q:Q"),"人员不存在",0,1)</f>
        <v>10000</v>
      </c>
      <c r="G54" s="209">
        <f ca="1" t="shared" si="2"/>
        <v>0</v>
      </c>
      <c r="H54" s="208">
        <f ca="1" t="shared" si="3"/>
        <v>0</v>
      </c>
      <c r="I54" s="208">
        <f ca="1" t="shared" si="4"/>
        <v>0</v>
      </c>
      <c r="J54" s="208">
        <f ca="1" t="shared" si="5"/>
        <v>0</v>
      </c>
      <c r="K54" s="208">
        <f ca="1" t="shared" si="6"/>
        <v>0</v>
      </c>
      <c r="L54" s="208" cm="1">
        <f ca="1" t="array" ref="L54">IFERROR(_xlfn.XLOOKUP(B54,INDIRECT("'"&amp;$I$155&amp;"'!B:B"),INDIRECT("'"&amp;$I$155&amp;"'!E:E"),0),0)</f>
        <v>0</v>
      </c>
      <c r="M54" s="208">
        <f ca="1" t="shared" si="7"/>
        <v>0</v>
      </c>
      <c r="N54" s="208">
        <f ca="1" t="shared" si="17"/>
        <v>0</v>
      </c>
      <c r="O54" s="208">
        <f ca="1" t="shared" si="18"/>
        <v>0</v>
      </c>
      <c r="P54" s="208">
        <f ca="1" t="shared" si="19"/>
        <v>0</v>
      </c>
      <c r="Q54" s="208">
        <f ca="1" t="shared" si="20"/>
        <v>0</v>
      </c>
      <c r="R54" s="208">
        <f ca="1" t="shared" si="21"/>
        <v>0</v>
      </c>
      <c r="S54" s="208">
        <f ca="1" t="shared" si="22"/>
        <v>0</v>
      </c>
      <c r="T54" s="208">
        <f ca="1" t="shared" si="8"/>
        <v>0</v>
      </c>
      <c r="U54" s="208">
        <f ca="1" t="shared" si="9"/>
        <v>0</v>
      </c>
      <c r="V54" s="209">
        <f ca="1" t="shared" si="23"/>
        <v>0</v>
      </c>
      <c r="W54" s="209">
        <f ca="1" t="shared" si="10"/>
        <v>0</v>
      </c>
      <c r="X54" s="209">
        <f ca="1" t="shared" si="24"/>
        <v>0</v>
      </c>
      <c r="Y54" s="209">
        <f ca="1" t="shared" si="25"/>
        <v>10000</v>
      </c>
      <c r="Z54" s="265" cm="1">
        <f ca="1" t="array" ref="Z54">IFERROR(_xlfn.LET(_xlpm.v,_xlfn.XLOOKUP(B54,INDIRECT("'"&amp;$K$155&amp;"'!B:B"),INDIRECT("'"&amp;$K$155&amp;"'!AA:AA"),0),IF(_xlpm.v=60000,60000,_xlpm.v+5000)),0)</f>
        <v>0</v>
      </c>
      <c r="AA54" s="208">
        <f ca="1" t="shared" si="12"/>
        <v>10000</v>
      </c>
      <c r="AB54" s="210">
        <f ca="1" t="shared" si="13"/>
        <v>10000</v>
      </c>
      <c r="AC54" s="211">
        <f ca="1" t="shared" si="14"/>
        <v>300</v>
      </c>
      <c r="AD54" s="211" cm="1">
        <f ca="1" t="array" ref="AD54">IFERROR(_xlfn.XLOOKUP(B54,INDIRECT("'"&amp;$K$155&amp;"'!B:B"),INDIRECT("'"&amp;$K$155&amp;"'!AD:AD"),0),0)</f>
        <v>0</v>
      </c>
      <c r="AE54" s="211">
        <f ca="1" t="shared" si="15"/>
        <v>300</v>
      </c>
      <c r="AF54" s="208">
        <f ca="1" t="shared" si="16"/>
        <v>9700</v>
      </c>
      <c r="AG54" s="197"/>
      <c r="AH54" s="266"/>
      <c r="AI54" s="266"/>
    </row>
    <row r="55" s="194" customFormat="1" ht="30" customHeight="1" spans="1:35">
      <c r="A55" s="205">
        <f t="shared" si="0"/>
        <v>53</v>
      </c>
      <c r="B55" s="206" t="str">
        <v>六十四</v>
      </c>
      <c r="C55" s="207" cm="1">
        <f ca="1" t="array" ref="C55">_xlfn.XLOOKUP(B55,INDIRECT("'"&amp;$A$1&amp;"'!B:B"),INDIRECT("'"&amp;$A$1&amp;"'!D:D"),"人员不存在",0,1)</f>
        <v>45383</v>
      </c>
      <c r="D55" s="208" cm="1">
        <f ca="1" t="array" ref="D55">_xlfn.XLOOKUP(B55,INDIRECT("'"&amp;$A$1&amp;"'!B:B"),INDIRECT("'"&amp;$A$1&amp;"'!G:G"),"人员不存在",0,1)</f>
        <v>10000</v>
      </c>
      <c r="E55" s="208">
        <f ca="1" t="shared" si="1"/>
        <v>1</v>
      </c>
      <c r="F55" s="208" cm="1">
        <f ca="1" t="array" ref="F55">_xlfn.XLOOKUP(B55,INDIRECT("'"&amp;$A$1&amp;"'!B:B"),INDIRECT("'"&amp;$A$1&amp;"'!Q:Q"),"人员不存在",0,1)</f>
        <v>10000</v>
      </c>
      <c r="G55" s="209">
        <f ca="1" t="shared" si="2"/>
        <v>0</v>
      </c>
      <c r="H55" s="208">
        <f ca="1" t="shared" si="3"/>
        <v>0</v>
      </c>
      <c r="I55" s="208">
        <f ca="1" t="shared" si="4"/>
        <v>0</v>
      </c>
      <c r="J55" s="208">
        <f ca="1" t="shared" si="5"/>
        <v>0</v>
      </c>
      <c r="K55" s="208">
        <f ca="1" t="shared" si="6"/>
        <v>0</v>
      </c>
      <c r="L55" s="208" cm="1">
        <f ca="1" t="array" ref="L55">IFERROR(_xlfn.XLOOKUP(B55,INDIRECT("'"&amp;$I$155&amp;"'!B:B"),INDIRECT("'"&amp;$I$155&amp;"'!E:E"),0),0)</f>
        <v>0</v>
      </c>
      <c r="M55" s="208">
        <f ca="1" t="shared" si="7"/>
        <v>0</v>
      </c>
      <c r="N55" s="208">
        <f ca="1" t="shared" si="17"/>
        <v>0</v>
      </c>
      <c r="O55" s="208">
        <f ca="1" t="shared" si="18"/>
        <v>0</v>
      </c>
      <c r="P55" s="208">
        <f ca="1" t="shared" si="19"/>
        <v>0</v>
      </c>
      <c r="Q55" s="208">
        <f ca="1" t="shared" si="20"/>
        <v>0</v>
      </c>
      <c r="R55" s="208">
        <f ca="1" t="shared" si="21"/>
        <v>0</v>
      </c>
      <c r="S55" s="208">
        <f ca="1" t="shared" si="22"/>
        <v>0</v>
      </c>
      <c r="T55" s="208">
        <f ca="1" t="shared" si="8"/>
        <v>0</v>
      </c>
      <c r="U55" s="208">
        <f ca="1" t="shared" si="9"/>
        <v>0</v>
      </c>
      <c r="V55" s="209">
        <f ca="1" t="shared" si="23"/>
        <v>0</v>
      </c>
      <c r="W55" s="209">
        <f ca="1" t="shared" si="10"/>
        <v>0</v>
      </c>
      <c r="X55" s="209">
        <f ca="1" t="shared" si="24"/>
        <v>0</v>
      </c>
      <c r="Y55" s="209">
        <f ca="1" t="shared" si="25"/>
        <v>10000</v>
      </c>
      <c r="Z55" s="265" cm="1">
        <f ca="1" t="array" ref="Z55">IFERROR(_xlfn.LET(_xlpm.v,_xlfn.XLOOKUP(B55,INDIRECT("'"&amp;$K$155&amp;"'!B:B"),INDIRECT("'"&amp;$K$155&amp;"'!AA:AA"),0),IF(_xlpm.v=60000,60000,_xlpm.v+5000)),0)</f>
        <v>0</v>
      </c>
      <c r="AA55" s="208">
        <f ca="1" t="shared" si="12"/>
        <v>10000</v>
      </c>
      <c r="AB55" s="210">
        <f ca="1" t="shared" si="13"/>
        <v>10000</v>
      </c>
      <c r="AC55" s="211">
        <f ca="1" t="shared" si="14"/>
        <v>300</v>
      </c>
      <c r="AD55" s="211" cm="1">
        <f ca="1" t="array" ref="AD55">IFERROR(_xlfn.XLOOKUP(B55,INDIRECT("'"&amp;$K$155&amp;"'!B:B"),INDIRECT("'"&amp;$K$155&amp;"'!AD:AD"),0),0)</f>
        <v>0</v>
      </c>
      <c r="AE55" s="211">
        <f ca="1" t="shared" si="15"/>
        <v>300</v>
      </c>
      <c r="AF55" s="208">
        <f ca="1" t="shared" si="16"/>
        <v>9700</v>
      </c>
      <c r="AG55" s="197"/>
      <c r="AH55" s="266"/>
      <c r="AI55" s="266"/>
    </row>
    <row r="56" s="194" customFormat="1" ht="30" customHeight="1" spans="1:35">
      <c r="A56" s="205">
        <f t="shared" si="0"/>
        <v>54</v>
      </c>
      <c r="B56" s="206" t="str">
        <v>六十五</v>
      </c>
      <c r="C56" s="207" cm="1">
        <f ca="1" t="array" ref="C56">_xlfn.XLOOKUP(B56,INDIRECT("'"&amp;$A$1&amp;"'!B:B"),INDIRECT("'"&amp;$A$1&amp;"'!D:D"),"人员不存在",0,1)</f>
        <v>45383</v>
      </c>
      <c r="D56" s="208" cm="1">
        <f ca="1" t="array" ref="D56">_xlfn.XLOOKUP(B56,INDIRECT("'"&amp;$A$1&amp;"'!B:B"),INDIRECT("'"&amp;$A$1&amp;"'!G:G"),"人员不存在",0,1)</f>
        <v>10000</v>
      </c>
      <c r="E56" s="208">
        <f ca="1" t="shared" si="1"/>
        <v>1</v>
      </c>
      <c r="F56" s="208" cm="1">
        <f ca="1" t="array" ref="F56">_xlfn.XLOOKUP(B56,INDIRECT("'"&amp;$A$1&amp;"'!B:B"),INDIRECT("'"&amp;$A$1&amp;"'!Q:Q"),"人员不存在",0,1)</f>
        <v>10000</v>
      </c>
      <c r="G56" s="209">
        <f ca="1" t="shared" si="2"/>
        <v>0</v>
      </c>
      <c r="H56" s="208">
        <f ca="1" t="shared" si="3"/>
        <v>0</v>
      </c>
      <c r="I56" s="208">
        <f ca="1" t="shared" si="4"/>
        <v>0</v>
      </c>
      <c r="J56" s="208">
        <f ca="1" t="shared" si="5"/>
        <v>0</v>
      </c>
      <c r="K56" s="208">
        <f ca="1" t="shared" si="6"/>
        <v>0</v>
      </c>
      <c r="L56" s="208" cm="1">
        <f ca="1" t="array" ref="L56">IFERROR(_xlfn.XLOOKUP(B56,INDIRECT("'"&amp;$I$155&amp;"'!B:B"),INDIRECT("'"&amp;$I$155&amp;"'!E:E"),0),0)</f>
        <v>0</v>
      </c>
      <c r="M56" s="208">
        <f ca="1" t="shared" si="7"/>
        <v>0</v>
      </c>
      <c r="N56" s="208">
        <f ca="1" t="shared" si="17"/>
        <v>0</v>
      </c>
      <c r="O56" s="208">
        <f ca="1" t="shared" si="18"/>
        <v>0</v>
      </c>
      <c r="P56" s="208">
        <f ca="1" t="shared" si="19"/>
        <v>0</v>
      </c>
      <c r="Q56" s="208">
        <f ca="1" t="shared" si="20"/>
        <v>0</v>
      </c>
      <c r="R56" s="208">
        <f ca="1" t="shared" si="21"/>
        <v>0</v>
      </c>
      <c r="S56" s="208">
        <f ca="1" t="shared" si="22"/>
        <v>0</v>
      </c>
      <c r="T56" s="208">
        <f ca="1" t="shared" si="8"/>
        <v>0</v>
      </c>
      <c r="U56" s="208">
        <f ca="1" t="shared" si="9"/>
        <v>0</v>
      </c>
      <c r="V56" s="209">
        <f ca="1" t="shared" si="23"/>
        <v>0</v>
      </c>
      <c r="W56" s="209">
        <f ca="1" t="shared" si="10"/>
        <v>0</v>
      </c>
      <c r="X56" s="209">
        <f ca="1" t="shared" si="24"/>
        <v>0</v>
      </c>
      <c r="Y56" s="209">
        <f ca="1" t="shared" si="25"/>
        <v>10000</v>
      </c>
      <c r="Z56" s="265" cm="1">
        <f ca="1" t="array" ref="Z56">IFERROR(_xlfn.LET(_xlpm.v,_xlfn.XLOOKUP(B56,INDIRECT("'"&amp;$K$155&amp;"'!B:B"),INDIRECT("'"&amp;$K$155&amp;"'!AA:AA"),0),IF(_xlpm.v=60000,60000,_xlpm.v+5000)),0)</f>
        <v>0</v>
      </c>
      <c r="AA56" s="208">
        <f ca="1" t="shared" si="12"/>
        <v>10000</v>
      </c>
      <c r="AB56" s="210">
        <f ca="1" t="shared" si="13"/>
        <v>10000</v>
      </c>
      <c r="AC56" s="211">
        <f ca="1" t="shared" si="14"/>
        <v>300</v>
      </c>
      <c r="AD56" s="211" cm="1">
        <f ca="1" t="array" ref="AD56">IFERROR(_xlfn.XLOOKUP(B56,INDIRECT("'"&amp;$K$155&amp;"'!B:B"),INDIRECT("'"&amp;$K$155&amp;"'!AD:AD"),0),0)</f>
        <v>0</v>
      </c>
      <c r="AE56" s="211">
        <f ca="1" t="shared" si="15"/>
        <v>300</v>
      </c>
      <c r="AF56" s="208">
        <f ca="1" t="shared" si="16"/>
        <v>9700</v>
      </c>
      <c r="AG56" s="197"/>
      <c r="AH56" s="266"/>
      <c r="AI56" s="266"/>
    </row>
    <row r="57" s="194" customFormat="1" ht="30" customHeight="1" spans="1:35">
      <c r="A57" s="205">
        <f t="shared" si="0"/>
        <v>55</v>
      </c>
      <c r="B57" s="206" t="str">
        <v>六十六</v>
      </c>
      <c r="C57" s="207" cm="1">
        <f ca="1" t="array" ref="C57">_xlfn.XLOOKUP(B57,INDIRECT("'"&amp;$A$1&amp;"'!B:B"),INDIRECT("'"&amp;$A$1&amp;"'!D:D"),"人员不存在",0,1)</f>
        <v>45410</v>
      </c>
      <c r="D57" s="208" cm="1">
        <f ca="1" t="array" ref="D57">_xlfn.XLOOKUP(B57,INDIRECT("'"&amp;$A$1&amp;"'!B:B"),INDIRECT("'"&amp;$A$1&amp;"'!G:G"),"人员不存在",0,1)</f>
        <v>10000</v>
      </c>
      <c r="E57" s="208">
        <f ca="1" t="shared" si="1"/>
        <v>1</v>
      </c>
      <c r="F57" s="208" cm="1">
        <f ca="1" t="array" ref="F57">_xlfn.XLOOKUP(B57,INDIRECT("'"&amp;$A$1&amp;"'!B:B"),INDIRECT("'"&amp;$A$1&amp;"'!Q:Q"),"人员不存在",0,1)</f>
        <v>10000</v>
      </c>
      <c r="G57" s="209">
        <f ca="1" t="shared" si="2"/>
        <v>0</v>
      </c>
      <c r="H57" s="208">
        <f ca="1" t="shared" si="3"/>
        <v>0</v>
      </c>
      <c r="I57" s="208">
        <f ca="1" t="shared" si="4"/>
        <v>0</v>
      </c>
      <c r="J57" s="208">
        <f ca="1" t="shared" si="5"/>
        <v>0</v>
      </c>
      <c r="K57" s="208">
        <f ca="1" t="shared" si="6"/>
        <v>0</v>
      </c>
      <c r="L57" s="208" cm="1">
        <f ca="1" t="array" ref="L57">IFERROR(_xlfn.XLOOKUP(B57,INDIRECT("'"&amp;$I$155&amp;"'!B:B"),INDIRECT("'"&amp;$I$155&amp;"'!E:E"),0),0)</f>
        <v>0</v>
      </c>
      <c r="M57" s="208">
        <f ca="1" t="shared" si="7"/>
        <v>0</v>
      </c>
      <c r="N57" s="208">
        <f ca="1" t="shared" si="17"/>
        <v>0</v>
      </c>
      <c r="O57" s="208">
        <f ca="1" t="shared" si="18"/>
        <v>0</v>
      </c>
      <c r="P57" s="208">
        <f ca="1" t="shared" si="19"/>
        <v>0</v>
      </c>
      <c r="Q57" s="208">
        <f ca="1" t="shared" si="20"/>
        <v>0</v>
      </c>
      <c r="R57" s="208">
        <f ca="1" t="shared" si="21"/>
        <v>0</v>
      </c>
      <c r="S57" s="208">
        <f ca="1" t="shared" si="22"/>
        <v>0</v>
      </c>
      <c r="T57" s="208">
        <f ca="1" t="shared" si="8"/>
        <v>0</v>
      </c>
      <c r="U57" s="208">
        <f ca="1" t="shared" si="9"/>
        <v>0</v>
      </c>
      <c r="V57" s="209">
        <f ca="1" t="shared" si="23"/>
        <v>0</v>
      </c>
      <c r="W57" s="209">
        <f ca="1" t="shared" si="10"/>
        <v>0</v>
      </c>
      <c r="X57" s="209">
        <f ca="1" t="shared" si="24"/>
        <v>0</v>
      </c>
      <c r="Y57" s="209">
        <f ca="1" t="shared" si="25"/>
        <v>10000</v>
      </c>
      <c r="Z57" s="265" cm="1">
        <f ca="1" t="array" ref="Z57">IFERROR(_xlfn.LET(_xlpm.v,_xlfn.XLOOKUP(B57,INDIRECT("'"&amp;$K$155&amp;"'!B:B"),INDIRECT("'"&amp;$K$155&amp;"'!AA:AA"),0),IF(_xlpm.v=60000,60000,_xlpm.v+5000)),0)</f>
        <v>0</v>
      </c>
      <c r="AA57" s="208">
        <f ca="1" t="shared" si="12"/>
        <v>10000</v>
      </c>
      <c r="AB57" s="210">
        <f ca="1" t="shared" si="13"/>
        <v>10000</v>
      </c>
      <c r="AC57" s="211">
        <f ca="1" t="shared" si="14"/>
        <v>300</v>
      </c>
      <c r="AD57" s="211" cm="1">
        <f ca="1" t="array" ref="AD57">IFERROR(_xlfn.XLOOKUP(B57,INDIRECT("'"&amp;$K$155&amp;"'!B:B"),INDIRECT("'"&amp;$K$155&amp;"'!AD:AD"),0),0)</f>
        <v>0</v>
      </c>
      <c r="AE57" s="211">
        <f ca="1" t="shared" si="15"/>
        <v>300</v>
      </c>
      <c r="AF57" s="208">
        <f ca="1" t="shared" si="16"/>
        <v>9700</v>
      </c>
      <c r="AG57" s="197"/>
      <c r="AH57" s="266"/>
      <c r="AI57" s="266"/>
    </row>
    <row r="58" s="194" customFormat="1" ht="30" customHeight="1" spans="1:35">
      <c r="A58" s="205">
        <f t="shared" si="0"/>
        <v>56</v>
      </c>
      <c r="B58" s="206" t="str">
        <v>六十七</v>
      </c>
      <c r="C58" s="207" cm="1">
        <f ca="1" t="array" ref="C58">_xlfn.XLOOKUP(B58,INDIRECT("'"&amp;$A$1&amp;"'!B:B"),INDIRECT("'"&amp;$A$1&amp;"'!D:D"),"人员不存在",0,1)</f>
        <v>45425</v>
      </c>
      <c r="D58" s="208" cm="1">
        <f ca="1" t="array" ref="D58">_xlfn.XLOOKUP(B58,INDIRECT("'"&amp;$A$1&amp;"'!B:B"),INDIRECT("'"&amp;$A$1&amp;"'!G:G"),"人员不存在",0,1)</f>
        <v>10000</v>
      </c>
      <c r="E58" s="208">
        <f ca="1" t="shared" si="1"/>
        <v>1</v>
      </c>
      <c r="F58" s="208" cm="1">
        <f ca="1" t="array" ref="F58">_xlfn.XLOOKUP(B58,INDIRECT("'"&amp;$A$1&amp;"'!B:B"),INDIRECT("'"&amp;$A$1&amp;"'!Q:Q"),"人员不存在",0,1)</f>
        <v>10000</v>
      </c>
      <c r="G58" s="209">
        <f ca="1" t="shared" si="2"/>
        <v>0</v>
      </c>
      <c r="H58" s="208">
        <f ca="1" t="shared" si="3"/>
        <v>0</v>
      </c>
      <c r="I58" s="208">
        <f ca="1" t="shared" si="4"/>
        <v>0</v>
      </c>
      <c r="J58" s="208">
        <f ca="1" t="shared" si="5"/>
        <v>0</v>
      </c>
      <c r="K58" s="208">
        <f ca="1" t="shared" si="6"/>
        <v>0</v>
      </c>
      <c r="L58" s="208" cm="1">
        <f ca="1" t="array" ref="L58">IFERROR(_xlfn.XLOOKUP(B58,INDIRECT("'"&amp;$I$155&amp;"'!B:B"),INDIRECT("'"&amp;$I$155&amp;"'!E:E"),0),0)</f>
        <v>0</v>
      </c>
      <c r="M58" s="208">
        <f ca="1" t="shared" si="7"/>
        <v>0</v>
      </c>
      <c r="N58" s="208">
        <f ca="1" t="shared" si="17"/>
        <v>0</v>
      </c>
      <c r="O58" s="208">
        <f ca="1" t="shared" si="18"/>
        <v>0</v>
      </c>
      <c r="P58" s="208">
        <f ca="1" t="shared" si="19"/>
        <v>0</v>
      </c>
      <c r="Q58" s="208">
        <f ca="1" t="shared" si="20"/>
        <v>0</v>
      </c>
      <c r="R58" s="208">
        <f ca="1" t="shared" si="21"/>
        <v>0</v>
      </c>
      <c r="S58" s="208">
        <f ca="1" t="shared" si="22"/>
        <v>0</v>
      </c>
      <c r="T58" s="208">
        <f ca="1" t="shared" si="8"/>
        <v>0</v>
      </c>
      <c r="U58" s="208">
        <f ca="1" t="shared" si="9"/>
        <v>0</v>
      </c>
      <c r="V58" s="209">
        <f ca="1" t="shared" si="23"/>
        <v>0</v>
      </c>
      <c r="W58" s="209">
        <f ca="1" t="shared" si="10"/>
        <v>0</v>
      </c>
      <c r="X58" s="209">
        <f ca="1" t="shared" si="24"/>
        <v>0</v>
      </c>
      <c r="Y58" s="209">
        <f ca="1" t="shared" si="25"/>
        <v>10000</v>
      </c>
      <c r="Z58" s="265" cm="1">
        <f ca="1" t="array" ref="Z58">IFERROR(_xlfn.LET(_xlpm.v,_xlfn.XLOOKUP(B58,INDIRECT("'"&amp;$K$155&amp;"'!B:B"),INDIRECT("'"&amp;$K$155&amp;"'!AA:AA"),0),IF(_xlpm.v=60000,60000,_xlpm.v+5000)),0)</f>
        <v>0</v>
      </c>
      <c r="AA58" s="208">
        <f ca="1" t="shared" si="12"/>
        <v>10000</v>
      </c>
      <c r="AB58" s="210">
        <f ca="1" t="shared" si="13"/>
        <v>10000</v>
      </c>
      <c r="AC58" s="211">
        <f ca="1" t="shared" si="14"/>
        <v>300</v>
      </c>
      <c r="AD58" s="211" cm="1">
        <f ca="1" t="array" ref="AD58">IFERROR(_xlfn.XLOOKUP(B58,INDIRECT("'"&amp;$K$155&amp;"'!B:B"),INDIRECT("'"&amp;$K$155&amp;"'!AD:AD"),0),0)</f>
        <v>0</v>
      </c>
      <c r="AE58" s="211">
        <f ca="1" t="shared" si="15"/>
        <v>300</v>
      </c>
      <c r="AF58" s="208">
        <f ca="1" t="shared" si="16"/>
        <v>9700</v>
      </c>
      <c r="AG58" s="197"/>
      <c r="AH58" s="266"/>
      <c r="AI58" s="266"/>
    </row>
    <row r="59" s="194" customFormat="1" ht="30" customHeight="1" spans="1:35">
      <c r="A59" s="205">
        <f t="shared" si="0"/>
        <v>57</v>
      </c>
      <c r="B59" s="206" t="str">
        <v>六十八</v>
      </c>
      <c r="C59" s="207" cm="1">
        <f ca="1" t="array" ref="C59">_xlfn.XLOOKUP(B59,INDIRECT("'"&amp;$A$1&amp;"'!B:B"),INDIRECT("'"&amp;$A$1&amp;"'!D:D"),"人员不存在",0,1)</f>
        <v>45425</v>
      </c>
      <c r="D59" s="208" cm="1">
        <f ca="1" t="array" ref="D59">_xlfn.XLOOKUP(B59,INDIRECT("'"&amp;$A$1&amp;"'!B:B"),INDIRECT("'"&amp;$A$1&amp;"'!G:G"),"人员不存在",0,1)</f>
        <v>10000</v>
      </c>
      <c r="E59" s="208">
        <f ca="1" t="shared" si="1"/>
        <v>1</v>
      </c>
      <c r="F59" s="208" cm="1">
        <f ca="1" t="array" ref="F59">_xlfn.XLOOKUP(B59,INDIRECT("'"&amp;$A$1&amp;"'!B:B"),INDIRECT("'"&amp;$A$1&amp;"'!Q:Q"),"人员不存在",0,1)</f>
        <v>10000</v>
      </c>
      <c r="G59" s="209">
        <f ca="1" t="shared" si="2"/>
        <v>0</v>
      </c>
      <c r="H59" s="208">
        <f ca="1" t="shared" si="3"/>
        <v>0</v>
      </c>
      <c r="I59" s="208">
        <f ca="1" t="shared" si="4"/>
        <v>0</v>
      </c>
      <c r="J59" s="208">
        <f ca="1" t="shared" si="5"/>
        <v>0</v>
      </c>
      <c r="K59" s="208">
        <f ca="1" t="shared" si="6"/>
        <v>0</v>
      </c>
      <c r="L59" s="208" cm="1">
        <f ca="1" t="array" ref="L59">IFERROR(_xlfn.XLOOKUP(B59,INDIRECT("'"&amp;$I$155&amp;"'!B:B"),INDIRECT("'"&amp;$I$155&amp;"'!E:E"),0),0)</f>
        <v>0</v>
      </c>
      <c r="M59" s="208">
        <f ca="1" t="shared" si="7"/>
        <v>0</v>
      </c>
      <c r="N59" s="208">
        <f ca="1" t="shared" si="17"/>
        <v>0</v>
      </c>
      <c r="O59" s="208">
        <f ca="1" t="shared" si="18"/>
        <v>0</v>
      </c>
      <c r="P59" s="208">
        <f ca="1" t="shared" si="19"/>
        <v>0</v>
      </c>
      <c r="Q59" s="208">
        <f ca="1" t="shared" si="20"/>
        <v>0</v>
      </c>
      <c r="R59" s="208">
        <f ca="1" t="shared" si="21"/>
        <v>0</v>
      </c>
      <c r="S59" s="208">
        <f ca="1" t="shared" si="22"/>
        <v>0</v>
      </c>
      <c r="T59" s="208">
        <f ca="1" t="shared" si="8"/>
        <v>0</v>
      </c>
      <c r="U59" s="208">
        <f ca="1" t="shared" si="9"/>
        <v>0</v>
      </c>
      <c r="V59" s="209">
        <f ca="1" t="shared" si="23"/>
        <v>0</v>
      </c>
      <c r="W59" s="209">
        <f ca="1" t="shared" si="10"/>
        <v>0</v>
      </c>
      <c r="X59" s="209">
        <f ca="1" t="shared" si="24"/>
        <v>0</v>
      </c>
      <c r="Y59" s="209">
        <f ca="1" t="shared" si="25"/>
        <v>10000</v>
      </c>
      <c r="Z59" s="265" cm="1">
        <f ca="1" t="array" ref="Z59">IFERROR(_xlfn.LET(_xlpm.v,_xlfn.XLOOKUP(B59,INDIRECT("'"&amp;$K$155&amp;"'!B:B"),INDIRECT("'"&amp;$K$155&amp;"'!AA:AA"),0),IF(_xlpm.v=60000,60000,_xlpm.v+5000)),0)</f>
        <v>0</v>
      </c>
      <c r="AA59" s="208">
        <f ca="1" t="shared" si="12"/>
        <v>10000</v>
      </c>
      <c r="AB59" s="210">
        <f ca="1" t="shared" si="13"/>
        <v>10000</v>
      </c>
      <c r="AC59" s="211">
        <f ca="1" t="shared" si="14"/>
        <v>300</v>
      </c>
      <c r="AD59" s="211" cm="1">
        <f ca="1" t="array" ref="AD59">IFERROR(_xlfn.XLOOKUP(B59,INDIRECT("'"&amp;$K$155&amp;"'!B:B"),INDIRECT("'"&amp;$K$155&amp;"'!AD:AD"),0),0)</f>
        <v>0</v>
      </c>
      <c r="AE59" s="211">
        <f ca="1" t="shared" si="15"/>
        <v>300</v>
      </c>
      <c r="AF59" s="208">
        <f ca="1" t="shared" si="16"/>
        <v>9700</v>
      </c>
      <c r="AG59" s="197"/>
      <c r="AH59" s="266"/>
      <c r="AI59" s="266"/>
    </row>
    <row r="60" s="194" customFormat="1" ht="30" customHeight="1" spans="1:35">
      <c r="A60" s="205">
        <f t="shared" si="0"/>
        <v>58</v>
      </c>
      <c r="B60" s="206" t="str">
        <v>七十</v>
      </c>
      <c r="C60" s="207" cm="1">
        <f ca="1" t="array" ref="C60">_xlfn.XLOOKUP(B60,INDIRECT("'"&amp;$A$1&amp;"'!B:B"),INDIRECT("'"&amp;$A$1&amp;"'!D:D"),"人员不存在",0,1)</f>
        <v>45474</v>
      </c>
      <c r="D60" s="208" cm="1">
        <f ca="1" t="array" ref="D60">_xlfn.XLOOKUP(B60,INDIRECT("'"&amp;$A$1&amp;"'!B:B"),INDIRECT("'"&amp;$A$1&amp;"'!G:G"),"人员不存在",0,1)</f>
        <v>10000</v>
      </c>
      <c r="E60" s="208">
        <f ca="1" t="shared" si="1"/>
        <v>1</v>
      </c>
      <c r="F60" s="208" cm="1">
        <f ca="1" t="array" ref="F60">_xlfn.XLOOKUP(B60,INDIRECT("'"&amp;$A$1&amp;"'!B:B"),INDIRECT("'"&amp;$A$1&amp;"'!Q:Q"),"人员不存在",0,1)</f>
        <v>10000</v>
      </c>
      <c r="G60" s="209">
        <f ca="1" t="shared" si="2"/>
        <v>0</v>
      </c>
      <c r="H60" s="208">
        <f ca="1" t="shared" si="3"/>
        <v>0</v>
      </c>
      <c r="I60" s="208">
        <f ca="1" t="shared" si="4"/>
        <v>0</v>
      </c>
      <c r="J60" s="208">
        <f ca="1" t="shared" si="5"/>
        <v>0</v>
      </c>
      <c r="K60" s="208">
        <f ca="1" t="shared" si="6"/>
        <v>0</v>
      </c>
      <c r="L60" s="208" cm="1">
        <f ca="1" t="array" ref="L60">IFERROR(_xlfn.XLOOKUP(B60,INDIRECT("'"&amp;$I$155&amp;"'!B:B"),INDIRECT("'"&amp;$I$155&amp;"'!E:E"),0),0)</f>
        <v>0</v>
      </c>
      <c r="M60" s="208">
        <f ca="1" t="shared" si="7"/>
        <v>0</v>
      </c>
      <c r="N60" s="208">
        <f ca="1" t="shared" si="17"/>
        <v>0</v>
      </c>
      <c r="O60" s="208">
        <f ca="1" t="shared" si="18"/>
        <v>0</v>
      </c>
      <c r="P60" s="208">
        <f ca="1" t="shared" si="19"/>
        <v>0</v>
      </c>
      <c r="Q60" s="208">
        <f ca="1" t="shared" si="20"/>
        <v>0</v>
      </c>
      <c r="R60" s="208">
        <f ca="1" t="shared" si="21"/>
        <v>0</v>
      </c>
      <c r="S60" s="208">
        <f ca="1" t="shared" si="22"/>
        <v>0</v>
      </c>
      <c r="T60" s="208">
        <f ca="1" t="shared" si="8"/>
        <v>0</v>
      </c>
      <c r="U60" s="208">
        <f ca="1" t="shared" si="9"/>
        <v>0</v>
      </c>
      <c r="V60" s="209">
        <f ca="1" t="shared" si="23"/>
        <v>0</v>
      </c>
      <c r="W60" s="209">
        <f ca="1" t="shared" si="10"/>
        <v>0</v>
      </c>
      <c r="X60" s="209">
        <f ca="1" t="shared" si="24"/>
        <v>0</v>
      </c>
      <c r="Y60" s="209">
        <f ca="1" t="shared" si="25"/>
        <v>10000</v>
      </c>
      <c r="Z60" s="265" cm="1">
        <f ca="1" t="array" ref="Z60">IFERROR(_xlfn.LET(_xlpm.v,_xlfn.XLOOKUP(B60,INDIRECT("'"&amp;$K$155&amp;"'!B:B"),INDIRECT("'"&amp;$K$155&amp;"'!AA:AA"),0),IF(_xlpm.v=60000,60000,_xlpm.v+5000)),0)</f>
        <v>0</v>
      </c>
      <c r="AA60" s="208">
        <f ca="1" t="shared" si="12"/>
        <v>10000</v>
      </c>
      <c r="AB60" s="210">
        <f ca="1" t="shared" si="13"/>
        <v>10000</v>
      </c>
      <c r="AC60" s="211">
        <f ca="1" t="shared" si="14"/>
        <v>300</v>
      </c>
      <c r="AD60" s="211" cm="1">
        <f ca="1" t="array" ref="AD60">IFERROR(_xlfn.XLOOKUP(B60,INDIRECT("'"&amp;$K$155&amp;"'!B:B"),INDIRECT("'"&amp;$K$155&amp;"'!AD:AD"),0),0)</f>
        <v>0</v>
      </c>
      <c r="AE60" s="211">
        <f ca="1" t="shared" si="15"/>
        <v>300</v>
      </c>
      <c r="AF60" s="208">
        <f ca="1" t="shared" si="16"/>
        <v>9700</v>
      </c>
      <c r="AG60" s="197"/>
      <c r="AH60" s="266"/>
      <c r="AI60" s="266"/>
    </row>
    <row r="61" s="194" customFormat="1" ht="30" customHeight="1" spans="1:35">
      <c r="A61" s="205">
        <f t="shared" si="0"/>
        <v>59</v>
      </c>
      <c r="B61" s="206" t="str">
        <v>七十一</v>
      </c>
      <c r="C61" s="207" cm="1">
        <f ca="1" t="array" ref="C61">_xlfn.XLOOKUP(B61,INDIRECT("'"&amp;$A$1&amp;"'!B:B"),INDIRECT("'"&amp;$A$1&amp;"'!D:D"),"人员不存在",0,1)</f>
        <v>45474</v>
      </c>
      <c r="D61" s="208" cm="1">
        <f ca="1" t="array" ref="D61">_xlfn.XLOOKUP(B61,INDIRECT("'"&amp;$A$1&amp;"'!B:B"),INDIRECT("'"&amp;$A$1&amp;"'!G:G"),"人员不存在",0,1)</f>
        <v>10000</v>
      </c>
      <c r="E61" s="208">
        <f ca="1" t="shared" si="1"/>
        <v>1</v>
      </c>
      <c r="F61" s="208" cm="1">
        <f ca="1" t="array" ref="F61">_xlfn.XLOOKUP(B61,INDIRECT("'"&amp;$A$1&amp;"'!B:B"),INDIRECT("'"&amp;$A$1&amp;"'!Q:Q"),"人员不存在",0,1)</f>
        <v>10000</v>
      </c>
      <c r="G61" s="209">
        <f ca="1" t="shared" si="2"/>
        <v>0</v>
      </c>
      <c r="H61" s="208">
        <f ca="1" t="shared" si="3"/>
        <v>0</v>
      </c>
      <c r="I61" s="208">
        <f ca="1" t="shared" si="4"/>
        <v>0</v>
      </c>
      <c r="J61" s="208">
        <f ca="1" t="shared" si="5"/>
        <v>0</v>
      </c>
      <c r="K61" s="208">
        <f ca="1" t="shared" si="6"/>
        <v>0</v>
      </c>
      <c r="L61" s="208" cm="1">
        <f ca="1" t="array" ref="L61">IFERROR(_xlfn.XLOOKUP(B61,INDIRECT("'"&amp;$I$155&amp;"'!B:B"),INDIRECT("'"&amp;$I$155&amp;"'!E:E"),0),0)</f>
        <v>0</v>
      </c>
      <c r="M61" s="208">
        <f ca="1" t="shared" si="7"/>
        <v>0</v>
      </c>
      <c r="N61" s="208">
        <f ca="1" t="shared" si="17"/>
        <v>0</v>
      </c>
      <c r="O61" s="208">
        <f ca="1" t="shared" si="18"/>
        <v>0</v>
      </c>
      <c r="P61" s="208">
        <f ca="1" t="shared" si="19"/>
        <v>0</v>
      </c>
      <c r="Q61" s="208">
        <f ca="1" t="shared" si="20"/>
        <v>0</v>
      </c>
      <c r="R61" s="208">
        <f ca="1" t="shared" si="21"/>
        <v>0</v>
      </c>
      <c r="S61" s="208">
        <f ca="1" t="shared" si="22"/>
        <v>0</v>
      </c>
      <c r="T61" s="208">
        <f ca="1" t="shared" si="8"/>
        <v>0</v>
      </c>
      <c r="U61" s="208">
        <f ca="1" t="shared" si="9"/>
        <v>0</v>
      </c>
      <c r="V61" s="209">
        <f ca="1" t="shared" si="23"/>
        <v>0</v>
      </c>
      <c r="W61" s="209">
        <f ca="1" t="shared" si="10"/>
        <v>0</v>
      </c>
      <c r="X61" s="209">
        <f ca="1" t="shared" si="24"/>
        <v>0</v>
      </c>
      <c r="Y61" s="209">
        <f ca="1" t="shared" si="25"/>
        <v>10000</v>
      </c>
      <c r="Z61" s="265" cm="1">
        <f ca="1" t="array" ref="Z61">IFERROR(_xlfn.LET(_xlpm.v,_xlfn.XLOOKUP(B61,INDIRECT("'"&amp;$K$155&amp;"'!B:B"),INDIRECT("'"&amp;$K$155&amp;"'!AA:AA"),0),IF(_xlpm.v=60000,60000,_xlpm.v+5000)),0)</f>
        <v>0</v>
      </c>
      <c r="AA61" s="208">
        <f ca="1" t="shared" si="12"/>
        <v>10000</v>
      </c>
      <c r="AB61" s="210">
        <f ca="1" t="shared" si="13"/>
        <v>10000</v>
      </c>
      <c r="AC61" s="211">
        <f ca="1" t="shared" si="14"/>
        <v>300</v>
      </c>
      <c r="AD61" s="211" cm="1">
        <f ca="1" t="array" ref="AD61">IFERROR(_xlfn.XLOOKUP(B61,INDIRECT("'"&amp;$K$155&amp;"'!B:B"),INDIRECT("'"&amp;$K$155&amp;"'!AD:AD"),0),0)</f>
        <v>0</v>
      </c>
      <c r="AE61" s="211">
        <f ca="1" t="shared" si="15"/>
        <v>300</v>
      </c>
      <c r="AF61" s="208">
        <f ca="1" t="shared" si="16"/>
        <v>9700</v>
      </c>
      <c r="AG61" s="197"/>
      <c r="AH61" s="266"/>
      <c r="AI61" s="266"/>
    </row>
    <row r="62" s="194" customFormat="1" ht="30" customHeight="1" spans="1:35">
      <c r="A62" s="205">
        <f t="shared" si="0"/>
        <v>60</v>
      </c>
      <c r="B62" s="206" t="str">
        <v>七十二</v>
      </c>
      <c r="C62" s="207" cm="1">
        <f ca="1" t="array" ref="C62">_xlfn.XLOOKUP(B62,INDIRECT("'"&amp;$A$1&amp;"'!B:B"),INDIRECT("'"&amp;$A$1&amp;"'!D:D"),"人员不存在",0,1)</f>
        <v>45481</v>
      </c>
      <c r="D62" s="208" cm="1">
        <f ca="1" t="array" ref="D62">_xlfn.XLOOKUP(B62,INDIRECT("'"&amp;$A$1&amp;"'!B:B"),INDIRECT("'"&amp;$A$1&amp;"'!G:G"),"人员不存在",0,1)</f>
        <v>10000</v>
      </c>
      <c r="E62" s="208">
        <f ca="1" t="shared" si="1"/>
        <v>1</v>
      </c>
      <c r="F62" s="208" cm="1">
        <f ca="1" t="array" ref="F62">_xlfn.XLOOKUP(B62,INDIRECT("'"&amp;$A$1&amp;"'!B:B"),INDIRECT("'"&amp;$A$1&amp;"'!Q:Q"),"人员不存在",0,1)</f>
        <v>10000</v>
      </c>
      <c r="G62" s="209">
        <f ca="1" t="shared" si="2"/>
        <v>0</v>
      </c>
      <c r="H62" s="208">
        <f ca="1" t="shared" si="3"/>
        <v>0</v>
      </c>
      <c r="I62" s="208">
        <f ca="1" t="shared" si="4"/>
        <v>0</v>
      </c>
      <c r="J62" s="208">
        <f ca="1" t="shared" si="5"/>
        <v>0</v>
      </c>
      <c r="K62" s="208">
        <f ca="1" t="shared" si="6"/>
        <v>0</v>
      </c>
      <c r="L62" s="208" cm="1">
        <f ca="1" t="array" ref="L62">IFERROR(_xlfn.XLOOKUP(B62,INDIRECT("'"&amp;$I$155&amp;"'!B:B"),INDIRECT("'"&amp;$I$155&amp;"'!E:E"),0),0)</f>
        <v>0</v>
      </c>
      <c r="M62" s="208">
        <f ca="1" t="shared" si="7"/>
        <v>0</v>
      </c>
      <c r="N62" s="208">
        <f ca="1" t="shared" si="17"/>
        <v>0</v>
      </c>
      <c r="O62" s="208">
        <f ca="1" t="shared" si="18"/>
        <v>0</v>
      </c>
      <c r="P62" s="208">
        <f ca="1" t="shared" si="19"/>
        <v>0</v>
      </c>
      <c r="Q62" s="208">
        <f ca="1" t="shared" si="20"/>
        <v>0</v>
      </c>
      <c r="R62" s="208">
        <f ca="1" t="shared" si="21"/>
        <v>0</v>
      </c>
      <c r="S62" s="208">
        <f ca="1" t="shared" si="22"/>
        <v>0</v>
      </c>
      <c r="T62" s="208">
        <f ca="1" t="shared" si="8"/>
        <v>0</v>
      </c>
      <c r="U62" s="208">
        <f ca="1" t="shared" si="9"/>
        <v>0</v>
      </c>
      <c r="V62" s="209">
        <f ca="1" t="shared" si="23"/>
        <v>0</v>
      </c>
      <c r="W62" s="209">
        <f ca="1" t="shared" si="10"/>
        <v>0</v>
      </c>
      <c r="X62" s="209">
        <f ca="1" t="shared" si="24"/>
        <v>0</v>
      </c>
      <c r="Y62" s="209">
        <f ca="1" t="shared" si="25"/>
        <v>10000</v>
      </c>
      <c r="Z62" s="265" cm="1">
        <f ca="1" t="array" ref="Z62">IFERROR(_xlfn.LET(_xlpm.v,_xlfn.XLOOKUP(B62,INDIRECT("'"&amp;$K$155&amp;"'!B:B"),INDIRECT("'"&amp;$K$155&amp;"'!AA:AA"),0),IF(_xlpm.v=60000,60000,_xlpm.v+5000)),0)</f>
        <v>0</v>
      </c>
      <c r="AA62" s="208">
        <f ca="1" t="shared" si="12"/>
        <v>10000</v>
      </c>
      <c r="AB62" s="210">
        <f ca="1" t="shared" si="13"/>
        <v>10000</v>
      </c>
      <c r="AC62" s="211">
        <f ca="1" t="shared" si="14"/>
        <v>300</v>
      </c>
      <c r="AD62" s="211" cm="1">
        <f ca="1" t="array" ref="AD62">IFERROR(_xlfn.XLOOKUP(B62,INDIRECT("'"&amp;$K$155&amp;"'!B:B"),INDIRECT("'"&amp;$K$155&amp;"'!AD:AD"),0),0)</f>
        <v>0</v>
      </c>
      <c r="AE62" s="211">
        <f ca="1" t="shared" si="15"/>
        <v>300</v>
      </c>
      <c r="AF62" s="208">
        <f ca="1" t="shared" si="16"/>
        <v>9700</v>
      </c>
      <c r="AG62" s="197"/>
      <c r="AH62" s="266"/>
      <c r="AI62" s="266"/>
    </row>
    <row r="63" s="194" customFormat="1" ht="30" customHeight="1" spans="1:35">
      <c r="A63" s="205">
        <f t="shared" si="0"/>
        <v>61</v>
      </c>
      <c r="B63" s="206" t="str">
        <v>七十三</v>
      </c>
      <c r="C63" s="207" cm="1">
        <f ca="1" t="array" ref="C63">_xlfn.XLOOKUP(B63,INDIRECT("'"&amp;$A$1&amp;"'!B:B"),INDIRECT("'"&amp;$A$1&amp;"'!D:D"),"人员不存在",0,1)</f>
        <v>45483</v>
      </c>
      <c r="D63" s="208" cm="1">
        <f ca="1" t="array" ref="D63">_xlfn.XLOOKUP(B63,INDIRECT("'"&amp;$A$1&amp;"'!B:B"),INDIRECT("'"&amp;$A$1&amp;"'!G:G"),"人员不存在",0,1)</f>
        <v>10000</v>
      </c>
      <c r="E63" s="208">
        <f ca="1" t="shared" si="1"/>
        <v>1</v>
      </c>
      <c r="F63" s="208" cm="1">
        <f ca="1" t="array" ref="F63">_xlfn.XLOOKUP(B63,INDIRECT("'"&amp;$A$1&amp;"'!B:B"),INDIRECT("'"&amp;$A$1&amp;"'!Q:Q"),"人员不存在",0,1)</f>
        <v>10000</v>
      </c>
      <c r="G63" s="209">
        <f ca="1" t="shared" si="2"/>
        <v>0</v>
      </c>
      <c r="H63" s="208">
        <f ca="1" t="shared" si="3"/>
        <v>0</v>
      </c>
      <c r="I63" s="208">
        <f ca="1" t="shared" si="4"/>
        <v>0</v>
      </c>
      <c r="J63" s="208">
        <f ca="1" t="shared" si="5"/>
        <v>0</v>
      </c>
      <c r="K63" s="208">
        <f ca="1" t="shared" si="6"/>
        <v>0</v>
      </c>
      <c r="L63" s="208" cm="1">
        <f ca="1" t="array" ref="L63">IFERROR(_xlfn.XLOOKUP(B63,INDIRECT("'"&amp;$I$155&amp;"'!B:B"),INDIRECT("'"&amp;$I$155&amp;"'!E:E"),0),0)</f>
        <v>0</v>
      </c>
      <c r="M63" s="208">
        <f ca="1" t="shared" si="7"/>
        <v>0</v>
      </c>
      <c r="N63" s="208">
        <f ca="1" t="shared" si="17"/>
        <v>0</v>
      </c>
      <c r="O63" s="208">
        <f ca="1" t="shared" si="18"/>
        <v>0</v>
      </c>
      <c r="P63" s="208">
        <f ca="1" t="shared" si="19"/>
        <v>0</v>
      </c>
      <c r="Q63" s="208">
        <f ca="1" t="shared" si="20"/>
        <v>0</v>
      </c>
      <c r="R63" s="208">
        <f ca="1" t="shared" si="21"/>
        <v>0</v>
      </c>
      <c r="S63" s="208">
        <f ca="1" t="shared" si="22"/>
        <v>0</v>
      </c>
      <c r="T63" s="208">
        <f ca="1" t="shared" si="8"/>
        <v>0</v>
      </c>
      <c r="U63" s="208">
        <f ca="1" t="shared" si="9"/>
        <v>0</v>
      </c>
      <c r="V63" s="209">
        <f ca="1" t="shared" si="23"/>
        <v>0</v>
      </c>
      <c r="W63" s="209">
        <f ca="1" t="shared" si="10"/>
        <v>0</v>
      </c>
      <c r="X63" s="209">
        <f ca="1" t="shared" si="24"/>
        <v>0</v>
      </c>
      <c r="Y63" s="209">
        <f ca="1" t="shared" si="25"/>
        <v>10000</v>
      </c>
      <c r="Z63" s="265" cm="1">
        <f ca="1" t="array" ref="Z63">IFERROR(_xlfn.LET(_xlpm.v,_xlfn.XLOOKUP(B63,INDIRECT("'"&amp;$K$155&amp;"'!B:B"),INDIRECT("'"&amp;$K$155&amp;"'!AA:AA"),0),IF(_xlpm.v=60000,60000,_xlpm.v+5000)),0)</f>
        <v>0</v>
      </c>
      <c r="AA63" s="208">
        <f ca="1" t="shared" si="12"/>
        <v>10000</v>
      </c>
      <c r="AB63" s="210">
        <f ca="1" t="shared" si="13"/>
        <v>10000</v>
      </c>
      <c r="AC63" s="211">
        <f ca="1" t="shared" si="14"/>
        <v>300</v>
      </c>
      <c r="AD63" s="211" cm="1">
        <f ca="1" t="array" ref="AD63">IFERROR(_xlfn.XLOOKUP(B63,INDIRECT("'"&amp;$K$155&amp;"'!B:B"),INDIRECT("'"&amp;$K$155&amp;"'!AD:AD"),0),0)</f>
        <v>0</v>
      </c>
      <c r="AE63" s="211">
        <f ca="1" t="shared" si="15"/>
        <v>300</v>
      </c>
      <c r="AF63" s="208">
        <f ca="1" t="shared" si="16"/>
        <v>9700</v>
      </c>
      <c r="AG63" s="197"/>
      <c r="AH63" s="266"/>
      <c r="AI63" s="266"/>
    </row>
    <row r="64" s="194" customFormat="1" ht="30" customHeight="1" spans="1:35">
      <c r="A64" s="205">
        <f t="shared" si="0"/>
        <v>62</v>
      </c>
      <c r="B64" s="206" t="str">
        <v>七十五</v>
      </c>
      <c r="C64" s="207" cm="1">
        <f ca="1" t="array" ref="C64">_xlfn.XLOOKUP(B64,INDIRECT("'"&amp;$A$1&amp;"'!B:B"),INDIRECT("'"&amp;$A$1&amp;"'!D:D"),"人员不存在",0,1)</f>
        <v>45524</v>
      </c>
      <c r="D64" s="208" cm="1">
        <f ca="1" t="array" ref="D64">_xlfn.XLOOKUP(B64,INDIRECT("'"&amp;$A$1&amp;"'!B:B"),INDIRECT("'"&amp;$A$1&amp;"'!G:G"),"人员不存在",0,1)</f>
        <v>10000</v>
      </c>
      <c r="E64" s="208">
        <f ca="1" t="shared" si="1"/>
        <v>1</v>
      </c>
      <c r="F64" s="208" cm="1">
        <f ca="1" t="array" ref="F64">_xlfn.XLOOKUP(B64,INDIRECT("'"&amp;$A$1&amp;"'!B:B"),INDIRECT("'"&amp;$A$1&amp;"'!Q:Q"),"人员不存在",0,1)</f>
        <v>10000</v>
      </c>
      <c r="G64" s="209">
        <f ca="1" t="shared" si="2"/>
        <v>0</v>
      </c>
      <c r="H64" s="208">
        <f ca="1" t="shared" si="3"/>
        <v>0</v>
      </c>
      <c r="I64" s="208">
        <f ca="1" t="shared" si="4"/>
        <v>0</v>
      </c>
      <c r="J64" s="208">
        <f ca="1" t="shared" si="5"/>
        <v>0</v>
      </c>
      <c r="K64" s="208">
        <f ca="1" t="shared" si="6"/>
        <v>0</v>
      </c>
      <c r="L64" s="208" cm="1">
        <f ca="1" t="array" ref="L64">IFERROR(_xlfn.XLOOKUP(B64,INDIRECT("'"&amp;$I$155&amp;"'!B:B"),INDIRECT("'"&amp;$I$155&amp;"'!E:E"),0),0)</f>
        <v>0</v>
      </c>
      <c r="M64" s="208">
        <f ca="1" t="shared" si="7"/>
        <v>0</v>
      </c>
      <c r="N64" s="208">
        <f ca="1" t="shared" si="17"/>
        <v>0</v>
      </c>
      <c r="O64" s="208">
        <f ca="1" t="shared" si="18"/>
        <v>0</v>
      </c>
      <c r="P64" s="208">
        <f ca="1" t="shared" si="19"/>
        <v>0</v>
      </c>
      <c r="Q64" s="208">
        <f ca="1" t="shared" si="20"/>
        <v>0</v>
      </c>
      <c r="R64" s="208">
        <f ca="1" t="shared" si="21"/>
        <v>0</v>
      </c>
      <c r="S64" s="208">
        <f ca="1" t="shared" si="22"/>
        <v>0</v>
      </c>
      <c r="T64" s="208">
        <f ca="1" t="shared" si="8"/>
        <v>0</v>
      </c>
      <c r="U64" s="208">
        <f ca="1" t="shared" si="9"/>
        <v>0</v>
      </c>
      <c r="V64" s="209">
        <f ca="1" t="shared" si="23"/>
        <v>0</v>
      </c>
      <c r="W64" s="209">
        <f ca="1" t="shared" si="10"/>
        <v>0</v>
      </c>
      <c r="X64" s="209">
        <f ca="1" t="shared" si="24"/>
        <v>0</v>
      </c>
      <c r="Y64" s="209">
        <f ca="1" t="shared" si="25"/>
        <v>10000</v>
      </c>
      <c r="Z64" s="265" cm="1">
        <f ca="1" t="array" ref="Z64">IFERROR(_xlfn.LET(_xlpm.v,_xlfn.XLOOKUP(B64,INDIRECT("'"&amp;$K$155&amp;"'!B:B"),INDIRECT("'"&amp;$K$155&amp;"'!AA:AA"),0),IF(_xlpm.v=60000,60000,_xlpm.v+5000)),0)</f>
        <v>0</v>
      </c>
      <c r="AA64" s="208">
        <f ca="1" t="shared" si="12"/>
        <v>10000</v>
      </c>
      <c r="AB64" s="210">
        <f ca="1" t="shared" si="13"/>
        <v>10000</v>
      </c>
      <c r="AC64" s="211">
        <f ca="1" t="shared" si="14"/>
        <v>300</v>
      </c>
      <c r="AD64" s="211" cm="1">
        <f ca="1" t="array" ref="AD64">IFERROR(_xlfn.XLOOKUP(B64,INDIRECT("'"&amp;$K$155&amp;"'!B:B"),INDIRECT("'"&amp;$K$155&amp;"'!AD:AD"),0),0)</f>
        <v>0</v>
      </c>
      <c r="AE64" s="211">
        <f ca="1" t="shared" si="15"/>
        <v>300</v>
      </c>
      <c r="AF64" s="208">
        <f ca="1" t="shared" si="16"/>
        <v>9700</v>
      </c>
      <c r="AG64" s="197"/>
      <c r="AH64" s="266"/>
      <c r="AI64" s="266"/>
    </row>
    <row r="65" s="194" customFormat="1" ht="30" customHeight="1" spans="1:35">
      <c r="A65" s="205">
        <f t="shared" si="0"/>
        <v>63</v>
      </c>
      <c r="B65" s="206" t="str">
        <v>七十六</v>
      </c>
      <c r="C65" s="207" cm="1">
        <f ca="1" t="array" ref="C65">_xlfn.XLOOKUP(B65,INDIRECT("'"&amp;$A$1&amp;"'!B:B"),INDIRECT("'"&amp;$A$1&amp;"'!D:D"),"人员不存在",0,1)</f>
        <v>45537</v>
      </c>
      <c r="D65" s="208" cm="1">
        <f ca="1" t="array" ref="D65">_xlfn.XLOOKUP(B65,INDIRECT("'"&amp;$A$1&amp;"'!B:B"),INDIRECT("'"&amp;$A$1&amp;"'!G:G"),"人员不存在",0,1)</f>
        <v>10000</v>
      </c>
      <c r="E65" s="208">
        <f ca="1" t="shared" si="1"/>
        <v>1.229885</v>
      </c>
      <c r="F65" s="208" cm="1">
        <f ca="1" t="array" ref="F65">_xlfn.XLOOKUP(B65,INDIRECT("'"&amp;$A$1&amp;"'!B:B"),INDIRECT("'"&amp;$A$1&amp;"'!Q:Q"),"人员不存在",0,1)</f>
        <v>12298.85</v>
      </c>
      <c r="G65" s="209">
        <f ca="1" t="shared" si="2"/>
        <v>0</v>
      </c>
      <c r="H65" s="208">
        <f ca="1" t="shared" si="3"/>
        <v>0</v>
      </c>
      <c r="I65" s="208">
        <f ca="1" t="shared" si="4"/>
        <v>0</v>
      </c>
      <c r="J65" s="208">
        <f ca="1" t="shared" si="5"/>
        <v>0</v>
      </c>
      <c r="K65" s="208">
        <f ca="1" t="shared" si="6"/>
        <v>0</v>
      </c>
      <c r="L65" s="208" cm="1">
        <f ca="1" t="array" ref="L65">IFERROR(_xlfn.XLOOKUP(B65,INDIRECT("'"&amp;$I$155&amp;"'!B:B"),INDIRECT("'"&amp;$I$155&amp;"'!E:E"),0),0)</f>
        <v>0</v>
      </c>
      <c r="M65" s="208">
        <f ca="1" t="shared" si="7"/>
        <v>0</v>
      </c>
      <c r="N65" s="208">
        <f ca="1" t="shared" si="17"/>
        <v>0</v>
      </c>
      <c r="O65" s="208">
        <f ca="1" t="shared" si="18"/>
        <v>0</v>
      </c>
      <c r="P65" s="208">
        <f ca="1" t="shared" si="19"/>
        <v>0</v>
      </c>
      <c r="Q65" s="208">
        <f ca="1" t="shared" si="20"/>
        <v>0</v>
      </c>
      <c r="R65" s="208">
        <f ca="1" t="shared" si="21"/>
        <v>0</v>
      </c>
      <c r="S65" s="208">
        <f ca="1" t="shared" si="22"/>
        <v>0</v>
      </c>
      <c r="T65" s="208">
        <f ca="1" t="shared" si="8"/>
        <v>0</v>
      </c>
      <c r="U65" s="208">
        <f ca="1" t="shared" si="9"/>
        <v>0</v>
      </c>
      <c r="V65" s="209">
        <f ca="1" t="shared" si="23"/>
        <v>0</v>
      </c>
      <c r="W65" s="209">
        <f ca="1" t="shared" si="10"/>
        <v>0</v>
      </c>
      <c r="X65" s="209">
        <f ca="1" t="shared" si="24"/>
        <v>0</v>
      </c>
      <c r="Y65" s="209">
        <f ca="1" t="shared" si="25"/>
        <v>12298.85</v>
      </c>
      <c r="Z65" s="265" cm="1">
        <f ca="1" t="array" ref="Z65">IFERROR(_xlfn.LET(_xlpm.v,_xlfn.XLOOKUP(B65,INDIRECT("'"&amp;$K$155&amp;"'!B:B"),INDIRECT("'"&amp;$K$155&amp;"'!AA:AA"),0),IF(_xlpm.v=60000,60000,_xlpm.v+5000)),0)</f>
        <v>0</v>
      </c>
      <c r="AA65" s="208">
        <f ca="1" t="shared" si="12"/>
        <v>12298.85</v>
      </c>
      <c r="AB65" s="210">
        <f ca="1" t="shared" si="13"/>
        <v>12298.85</v>
      </c>
      <c r="AC65" s="211">
        <f ca="1" t="shared" si="14"/>
        <v>368.97</v>
      </c>
      <c r="AD65" s="211" cm="1">
        <f ca="1" t="array" ref="AD65">IFERROR(_xlfn.XLOOKUP(B65,INDIRECT("'"&amp;$K$155&amp;"'!B:B"),INDIRECT("'"&amp;$K$155&amp;"'!AD:AD"),0),0)</f>
        <v>0</v>
      </c>
      <c r="AE65" s="211">
        <f ca="1" t="shared" si="15"/>
        <v>368.97</v>
      </c>
      <c r="AF65" s="208">
        <f ca="1" t="shared" si="16"/>
        <v>11929.88</v>
      </c>
      <c r="AG65" s="197"/>
      <c r="AH65" s="266"/>
      <c r="AI65" s="266"/>
    </row>
    <row r="66" s="194" customFormat="1" ht="30" customHeight="1" spans="1:35">
      <c r="A66" s="205">
        <f t="shared" si="0"/>
        <v>64</v>
      </c>
      <c r="B66" s="206" t="str">
        <v>七十七</v>
      </c>
      <c r="C66" s="207" cm="1">
        <f ca="1" t="array" ref="C66">_xlfn.XLOOKUP(B66,INDIRECT("'"&amp;$A$1&amp;"'!B:B"),INDIRECT("'"&amp;$A$1&amp;"'!D:D"),"人员不存在",0,1)</f>
        <v>45537</v>
      </c>
      <c r="D66" s="208" cm="1">
        <f ca="1" t="array" ref="D66">_xlfn.XLOOKUP(B66,INDIRECT("'"&amp;$A$1&amp;"'!B:B"),INDIRECT("'"&amp;$A$1&amp;"'!G:G"),"人员不存在",0,1)</f>
        <v>10000</v>
      </c>
      <c r="E66" s="208">
        <f ca="1" t="shared" si="1"/>
        <v>1</v>
      </c>
      <c r="F66" s="208" cm="1">
        <f ca="1" t="array" ref="F66">_xlfn.XLOOKUP(B66,INDIRECT("'"&amp;$A$1&amp;"'!B:B"),INDIRECT("'"&amp;$A$1&amp;"'!Q:Q"),"人员不存在",0,1)</f>
        <v>10000</v>
      </c>
      <c r="G66" s="209">
        <f ca="1" t="shared" si="2"/>
        <v>0</v>
      </c>
      <c r="H66" s="208">
        <f ca="1" t="shared" si="3"/>
        <v>0</v>
      </c>
      <c r="I66" s="208">
        <f ca="1" t="shared" si="4"/>
        <v>0</v>
      </c>
      <c r="J66" s="208">
        <f ca="1" t="shared" si="5"/>
        <v>0</v>
      </c>
      <c r="K66" s="208">
        <f ca="1" t="shared" si="6"/>
        <v>0</v>
      </c>
      <c r="L66" s="208" cm="1">
        <f ca="1" t="array" ref="L66">IFERROR(_xlfn.XLOOKUP(B66,INDIRECT("'"&amp;$I$155&amp;"'!B:B"),INDIRECT("'"&amp;$I$155&amp;"'!E:E"),0),0)</f>
        <v>0</v>
      </c>
      <c r="M66" s="208">
        <f ca="1" t="shared" si="7"/>
        <v>0</v>
      </c>
      <c r="N66" s="208">
        <f ca="1" t="shared" si="17"/>
        <v>0</v>
      </c>
      <c r="O66" s="208">
        <f ca="1" t="shared" si="18"/>
        <v>0</v>
      </c>
      <c r="P66" s="208">
        <f ca="1" t="shared" si="19"/>
        <v>0</v>
      </c>
      <c r="Q66" s="208">
        <f ca="1" t="shared" si="20"/>
        <v>0</v>
      </c>
      <c r="R66" s="208">
        <f ca="1" t="shared" si="21"/>
        <v>0</v>
      </c>
      <c r="S66" s="208">
        <f ca="1" t="shared" si="22"/>
        <v>0</v>
      </c>
      <c r="T66" s="208">
        <f ca="1" t="shared" si="8"/>
        <v>0</v>
      </c>
      <c r="U66" s="208">
        <f ca="1" t="shared" si="9"/>
        <v>0</v>
      </c>
      <c r="V66" s="209">
        <f ca="1" t="shared" si="23"/>
        <v>0</v>
      </c>
      <c r="W66" s="209">
        <f ca="1" t="shared" si="10"/>
        <v>0</v>
      </c>
      <c r="X66" s="209">
        <f ca="1" t="shared" si="24"/>
        <v>0</v>
      </c>
      <c r="Y66" s="209">
        <f ca="1" t="shared" si="25"/>
        <v>10000</v>
      </c>
      <c r="Z66" s="265" cm="1">
        <f ca="1" t="array" ref="Z66">IFERROR(_xlfn.LET(_xlpm.v,_xlfn.XLOOKUP(B66,INDIRECT("'"&amp;$K$155&amp;"'!B:B"),INDIRECT("'"&amp;$K$155&amp;"'!AA:AA"),0),IF(_xlpm.v=60000,60000,_xlpm.v+5000)),0)</f>
        <v>0</v>
      </c>
      <c r="AA66" s="208">
        <f ca="1" t="shared" si="12"/>
        <v>10000</v>
      </c>
      <c r="AB66" s="210">
        <f ca="1" t="shared" si="13"/>
        <v>10000</v>
      </c>
      <c r="AC66" s="211">
        <f ca="1" t="shared" si="14"/>
        <v>300</v>
      </c>
      <c r="AD66" s="211">
        <v>395</v>
      </c>
      <c r="AE66" s="211">
        <f ca="1" t="shared" si="15"/>
        <v>0</v>
      </c>
      <c r="AF66" s="208">
        <f ca="1" t="shared" si="16"/>
        <v>10000</v>
      </c>
      <c r="AG66" s="197"/>
      <c r="AH66" s="266"/>
      <c r="AI66" s="266"/>
    </row>
    <row r="67" s="194" customFormat="1" ht="30" customHeight="1" spans="1:35">
      <c r="A67" s="205">
        <f t="shared" ref="A67:A130" si="26">ROW(A67)-2</f>
        <v>65</v>
      </c>
      <c r="B67" s="206" t="str">
        <v>七十八</v>
      </c>
      <c r="C67" s="207" cm="1">
        <f ca="1" t="array" ref="C67">_xlfn.XLOOKUP(B67,INDIRECT("'"&amp;$A$1&amp;"'!B:B"),INDIRECT("'"&amp;$A$1&amp;"'!D:D"),"人员不存在",0,1)</f>
        <v>45554</v>
      </c>
      <c r="D67" s="208" cm="1">
        <f ca="1" t="array" ref="D67">_xlfn.XLOOKUP(B67,INDIRECT("'"&amp;$A$1&amp;"'!B:B"),INDIRECT("'"&amp;$A$1&amp;"'!G:G"),"人员不存在",0,1)</f>
        <v>10000</v>
      </c>
      <c r="E67" s="208">
        <f ca="1" t="shared" ref="E67:E130" si="27">IFERROR(F67/D67,0)</f>
        <v>1</v>
      </c>
      <c r="F67" s="208" cm="1">
        <f ca="1" t="array" ref="F67">_xlfn.XLOOKUP(B67,INDIRECT("'"&amp;$A$1&amp;"'!B:B"),INDIRECT("'"&amp;$A$1&amp;"'!Q:Q"),"人员不存在",0,1)</f>
        <v>10000</v>
      </c>
      <c r="G67" s="209">
        <f ca="1" t="shared" ref="G67:G130" si="28">SUMIF(INDIRECT("'"&amp;$G$155&amp;"'!C5:C154"),B67,INDIRECT("'"&amp;$G$155&amp;"'!K5:K154"))</f>
        <v>0</v>
      </c>
      <c r="H67" s="208">
        <f ca="1" t="shared" ref="H67:H130" si="29">SUMIF(INDIRECT("'"&amp;$G$155&amp;"'!C5:C154"),B67,INDIRECT("'"&amp;$G$155&amp;"'!L5:L154"))</f>
        <v>0</v>
      </c>
      <c r="I67" s="208">
        <f ca="1" t="shared" ref="I67:I130" si="30">SUMIF(INDIRECT("'"&amp;$G$155&amp;"'!C5:C154"),B67,INDIRECT("'"&amp;$G$155&amp;"'!M5:M154"))</f>
        <v>0</v>
      </c>
      <c r="J67" s="208">
        <f ca="1" t="shared" ref="J67:J130" si="31">SUMIF(INDIRECT("'"&amp;$G$155&amp;"'!C5:C154"),B67,INDIRECT("'"&amp;$G$155&amp;"'!N5:N154"))</f>
        <v>0</v>
      </c>
      <c r="K67" s="208">
        <f ca="1" t="shared" ref="K67:K130" si="32">SUM(G67:J67)</f>
        <v>0</v>
      </c>
      <c r="L67" s="208" cm="1">
        <f ca="1" t="array" ref="L67">IFERROR(_xlfn.XLOOKUP(B67,INDIRECT("'"&amp;$I$155&amp;"'!B:B"),INDIRECT("'"&amp;$I$155&amp;"'!E:E"),0),0)</f>
        <v>0</v>
      </c>
      <c r="M67" s="208">
        <f ca="1" t="shared" ref="M67:M130" si="33">ROUND(SUM(K67:L67),2)</f>
        <v>0</v>
      </c>
      <c r="N67" s="208">
        <f ca="1" t="shared" si="17"/>
        <v>0</v>
      </c>
      <c r="O67" s="208">
        <f ca="1" t="shared" si="18"/>
        <v>0</v>
      </c>
      <c r="P67" s="208">
        <f ca="1" t="shared" si="19"/>
        <v>0</v>
      </c>
      <c r="Q67" s="208">
        <f ca="1" t="shared" si="20"/>
        <v>0</v>
      </c>
      <c r="R67" s="208">
        <f ca="1" t="shared" si="21"/>
        <v>0</v>
      </c>
      <c r="S67" s="208">
        <f ca="1" t="shared" si="22"/>
        <v>0</v>
      </c>
      <c r="T67" s="208">
        <f ca="1" t="shared" ref="T67:T130" si="34">SUM(N67:S67)</f>
        <v>0</v>
      </c>
      <c r="U67" s="208">
        <f ca="1" t="shared" ref="U67:U130" si="35">ROUND(SUM(M67:S67),2)</f>
        <v>0</v>
      </c>
      <c r="V67" s="209">
        <f ca="1" t="shared" si="23"/>
        <v>0</v>
      </c>
      <c r="W67" s="209">
        <f ca="1" t="shared" ref="W67:W130" si="36">U67+V67</f>
        <v>0</v>
      </c>
      <c r="X67" s="209">
        <f ca="1" t="shared" si="24"/>
        <v>0</v>
      </c>
      <c r="Y67" s="209">
        <f ca="1" t="shared" si="25"/>
        <v>10000</v>
      </c>
      <c r="Z67" s="265" cm="1">
        <f ca="1" t="array" ref="Z67">IFERROR(_xlfn.LET(_xlpm.v,_xlfn.XLOOKUP(B67,INDIRECT("'"&amp;$K$155&amp;"'!B:B"),INDIRECT("'"&amp;$K$155&amp;"'!AA:AA"),0),IF(_xlpm.v=60000,60000,_xlpm.v+5000)),0)</f>
        <v>0</v>
      </c>
      <c r="AA67" s="208">
        <f ca="1" t="shared" ref="AA67:AA130" si="37">ROUND(F67-M67,2)</f>
        <v>10000</v>
      </c>
      <c r="AB67" s="210">
        <f ca="1" t="shared" ref="AB67:AB130" si="38">IF(ROUND(Y67-W67-Z67,2)&gt;0,ROUND(Y67-W67-Z67,2),0)</f>
        <v>10000</v>
      </c>
      <c r="AC67" s="211">
        <f ca="1" t="shared" ref="AC67:AC130" si="39">ROUND(IF(AB67&gt;960000,AB67*0.45-181920,IF(AB67&gt;660000,AB67*0.35-85920,IF(AB67&gt;420000,AB67*0.3-52920,IF(AB67&gt;300000,AB67*0.25-31920,IF(AB67&gt;144000,AB67*0.2-16920,IF(AB67&gt;36000,AB67*0.1-2520,IF(AB67&gt;0,AB67*0.03,0))))))),2)</f>
        <v>300</v>
      </c>
      <c r="AD67" s="211" cm="1">
        <f ca="1" t="array" ref="AD67">IFERROR(_xlfn.XLOOKUP(B67,INDIRECT("'"&amp;$K$155&amp;"'!B:B"),INDIRECT("'"&amp;$K$155&amp;"'!AD:AD"),0),0)</f>
        <v>0</v>
      </c>
      <c r="AE67" s="211">
        <f ca="1" t="shared" ref="AE67:AE130" si="40">ROUND(MAX(AC67-AD67,0),2)</f>
        <v>300</v>
      </c>
      <c r="AF67" s="208">
        <f ca="1" t="shared" ref="AF67:AF130" si="41">ROUND(AA67-AE67,2)</f>
        <v>9700</v>
      </c>
      <c r="AG67" s="197"/>
      <c r="AH67" s="266"/>
      <c r="AI67" s="266"/>
    </row>
    <row r="68" s="194" customFormat="1" ht="30" customHeight="1" spans="1:35">
      <c r="A68" s="205">
        <f t="shared" si="26"/>
        <v>66</v>
      </c>
      <c r="B68" s="206" t="str">
        <v>七十九</v>
      </c>
      <c r="C68" s="207" cm="1">
        <f ca="1" t="array" ref="C68">_xlfn.XLOOKUP(B68,INDIRECT("'"&amp;$A$1&amp;"'!B:B"),INDIRECT("'"&amp;$A$1&amp;"'!D:D"),"人员不存在",0,1)</f>
        <v>45579</v>
      </c>
      <c r="D68" s="208" cm="1">
        <f ca="1" t="array" ref="D68">_xlfn.XLOOKUP(B68,INDIRECT("'"&amp;$A$1&amp;"'!B:B"),INDIRECT("'"&amp;$A$1&amp;"'!G:G"),"人员不存在",0,1)</f>
        <v>10000</v>
      </c>
      <c r="E68" s="208">
        <f ca="1" t="shared" si="27"/>
        <v>1</v>
      </c>
      <c r="F68" s="208" cm="1">
        <f ca="1" t="array" ref="F68">_xlfn.XLOOKUP(B68,INDIRECT("'"&amp;$A$1&amp;"'!B:B"),INDIRECT("'"&amp;$A$1&amp;"'!Q:Q"),"人员不存在",0,1)</f>
        <v>10000</v>
      </c>
      <c r="G68" s="209">
        <f ca="1" t="shared" si="28"/>
        <v>0</v>
      </c>
      <c r="H68" s="208">
        <f ca="1" t="shared" si="29"/>
        <v>0</v>
      </c>
      <c r="I68" s="208">
        <f ca="1" t="shared" si="30"/>
        <v>0</v>
      </c>
      <c r="J68" s="208">
        <f ca="1" t="shared" si="31"/>
        <v>0</v>
      </c>
      <c r="K68" s="208">
        <f ca="1" t="shared" si="32"/>
        <v>0</v>
      </c>
      <c r="L68" s="208" cm="1">
        <f ca="1" t="array" ref="L68">IFERROR(_xlfn.XLOOKUP(B68,INDIRECT("'"&amp;$I$155&amp;"'!B:B"),INDIRECT("'"&amp;$I$155&amp;"'!E:E"),0),0)</f>
        <v>0</v>
      </c>
      <c r="M68" s="208">
        <f ca="1" t="shared" si="33"/>
        <v>0</v>
      </c>
      <c r="N68" s="208">
        <f ca="1" t="shared" si="17"/>
        <v>0</v>
      </c>
      <c r="O68" s="208">
        <f ca="1" t="shared" si="18"/>
        <v>0</v>
      </c>
      <c r="P68" s="208">
        <f ca="1" t="shared" si="19"/>
        <v>0</v>
      </c>
      <c r="Q68" s="208">
        <f ca="1" t="shared" si="20"/>
        <v>0</v>
      </c>
      <c r="R68" s="208">
        <f ca="1" t="shared" si="21"/>
        <v>0</v>
      </c>
      <c r="S68" s="208">
        <f ca="1" t="shared" si="22"/>
        <v>0</v>
      </c>
      <c r="T68" s="208">
        <f ca="1" t="shared" si="34"/>
        <v>0</v>
      </c>
      <c r="U68" s="208">
        <f ca="1" t="shared" si="35"/>
        <v>0</v>
      </c>
      <c r="V68" s="209">
        <f ca="1" t="shared" si="23"/>
        <v>0</v>
      </c>
      <c r="W68" s="209">
        <f ca="1" t="shared" si="36"/>
        <v>0</v>
      </c>
      <c r="X68" s="209">
        <f ca="1" t="shared" si="24"/>
        <v>0</v>
      </c>
      <c r="Y68" s="209">
        <f ca="1" t="shared" si="25"/>
        <v>10000</v>
      </c>
      <c r="Z68" s="265" cm="1">
        <f ca="1" t="array" ref="Z68">IFERROR(_xlfn.LET(_xlpm.v,_xlfn.XLOOKUP(B68,INDIRECT("'"&amp;$K$155&amp;"'!B:B"),INDIRECT("'"&amp;$K$155&amp;"'!AA:AA"),0),IF(_xlpm.v=60000,60000,_xlpm.v+5000)),0)</f>
        <v>0</v>
      </c>
      <c r="AA68" s="208">
        <f ca="1" t="shared" si="37"/>
        <v>10000</v>
      </c>
      <c r="AB68" s="210">
        <f ca="1" t="shared" si="38"/>
        <v>10000</v>
      </c>
      <c r="AC68" s="211">
        <f ca="1" t="shared" si="39"/>
        <v>300</v>
      </c>
      <c r="AD68" s="211" cm="1">
        <f ca="1" t="array" ref="AD68">IFERROR(_xlfn.XLOOKUP(B68,INDIRECT("'"&amp;$K$155&amp;"'!B:B"),INDIRECT("'"&amp;$K$155&amp;"'!AD:AD"),0),0)</f>
        <v>0</v>
      </c>
      <c r="AE68" s="211">
        <f ca="1" t="shared" si="40"/>
        <v>300</v>
      </c>
      <c r="AF68" s="208">
        <f ca="1" t="shared" si="41"/>
        <v>9700</v>
      </c>
      <c r="AG68" s="197"/>
      <c r="AH68" s="266"/>
      <c r="AI68" s="266"/>
    </row>
    <row r="69" s="194" customFormat="1" ht="30" customHeight="1" spans="1:35">
      <c r="A69" s="205">
        <f t="shared" si="26"/>
        <v>67</v>
      </c>
      <c r="B69" s="206" t="str">
        <v>八十</v>
      </c>
      <c r="C69" s="207" cm="1">
        <f ca="1" t="array" ref="C69">_xlfn.XLOOKUP(B69,INDIRECT("'"&amp;$A$1&amp;"'!B:B"),INDIRECT("'"&amp;$A$1&amp;"'!D:D"),"人员不存在",0,1)</f>
        <v>45597</v>
      </c>
      <c r="D69" s="208" cm="1">
        <f ca="1" t="array" ref="D69">_xlfn.XLOOKUP(B69,INDIRECT("'"&amp;$A$1&amp;"'!B:B"),INDIRECT("'"&amp;$A$1&amp;"'!G:G"),"人员不存在",0,1)</f>
        <v>10000</v>
      </c>
      <c r="E69" s="208">
        <f ca="1" t="shared" si="27"/>
        <v>1</v>
      </c>
      <c r="F69" s="208" cm="1">
        <f ca="1" t="array" ref="F69">_xlfn.XLOOKUP(B69,INDIRECT("'"&amp;$A$1&amp;"'!B:B"),INDIRECT("'"&amp;$A$1&amp;"'!Q:Q"),"人员不存在",0,1)</f>
        <v>10000</v>
      </c>
      <c r="G69" s="209">
        <f ca="1" t="shared" si="28"/>
        <v>0</v>
      </c>
      <c r="H69" s="208">
        <f ca="1" t="shared" si="29"/>
        <v>0</v>
      </c>
      <c r="I69" s="208">
        <f ca="1" t="shared" si="30"/>
        <v>0</v>
      </c>
      <c r="J69" s="208">
        <f ca="1" t="shared" si="31"/>
        <v>0</v>
      </c>
      <c r="K69" s="208">
        <f ca="1" t="shared" si="32"/>
        <v>0</v>
      </c>
      <c r="L69" s="208" cm="1">
        <f ca="1" t="array" ref="L69">IFERROR(_xlfn.XLOOKUP(B69,INDIRECT("'"&amp;$I$155&amp;"'!B:B"),INDIRECT("'"&amp;$I$155&amp;"'!E:E"),0),0)</f>
        <v>0</v>
      </c>
      <c r="M69" s="208">
        <f ca="1" t="shared" si="33"/>
        <v>0</v>
      </c>
      <c r="N69" s="208">
        <f ca="1" t="shared" si="17"/>
        <v>0</v>
      </c>
      <c r="O69" s="208">
        <f ca="1" t="shared" si="18"/>
        <v>0</v>
      </c>
      <c r="P69" s="208">
        <f ca="1" t="shared" si="19"/>
        <v>0</v>
      </c>
      <c r="Q69" s="208">
        <f ca="1" t="shared" si="20"/>
        <v>0</v>
      </c>
      <c r="R69" s="208">
        <f ca="1" t="shared" si="21"/>
        <v>0</v>
      </c>
      <c r="S69" s="208">
        <f ca="1" t="shared" si="22"/>
        <v>0</v>
      </c>
      <c r="T69" s="208">
        <f ca="1" t="shared" si="34"/>
        <v>0</v>
      </c>
      <c r="U69" s="208">
        <f ca="1" t="shared" si="35"/>
        <v>0</v>
      </c>
      <c r="V69" s="209">
        <f ca="1" t="shared" si="23"/>
        <v>0</v>
      </c>
      <c r="W69" s="209">
        <f ca="1" t="shared" si="36"/>
        <v>0</v>
      </c>
      <c r="X69" s="209">
        <f ca="1" t="shared" si="24"/>
        <v>0</v>
      </c>
      <c r="Y69" s="209">
        <f ca="1" t="shared" si="25"/>
        <v>10000</v>
      </c>
      <c r="Z69" s="265" cm="1">
        <f ca="1" t="array" ref="Z69">IFERROR(_xlfn.LET(_xlpm.v,_xlfn.XLOOKUP(B69,INDIRECT("'"&amp;$K$155&amp;"'!B:B"),INDIRECT("'"&amp;$K$155&amp;"'!AA:AA"),0),IF(_xlpm.v=60000,60000,_xlpm.v+5000)),0)</f>
        <v>0</v>
      </c>
      <c r="AA69" s="208">
        <f ca="1" t="shared" si="37"/>
        <v>10000</v>
      </c>
      <c r="AB69" s="210">
        <f ca="1" t="shared" si="38"/>
        <v>10000</v>
      </c>
      <c r="AC69" s="211">
        <f ca="1" t="shared" si="39"/>
        <v>300</v>
      </c>
      <c r="AD69" s="211" cm="1">
        <f ca="1" t="array" ref="AD69">IFERROR(_xlfn.XLOOKUP(B69,INDIRECT("'"&amp;$K$155&amp;"'!B:B"),INDIRECT("'"&amp;$K$155&amp;"'!AD:AD"),0),0)</f>
        <v>0</v>
      </c>
      <c r="AE69" s="211">
        <f ca="1" t="shared" si="40"/>
        <v>300</v>
      </c>
      <c r="AF69" s="208">
        <f ca="1" t="shared" si="41"/>
        <v>9700</v>
      </c>
      <c r="AG69" s="197"/>
      <c r="AH69" s="266"/>
      <c r="AI69" s="266"/>
    </row>
    <row r="70" s="194" customFormat="1" ht="30" customHeight="1" spans="1:35">
      <c r="A70" s="205">
        <f t="shared" si="26"/>
        <v>68</v>
      </c>
      <c r="B70" s="206" t="str">
        <v>八十一</v>
      </c>
      <c r="C70" s="207" cm="1">
        <f ca="1" t="array" ref="C70">_xlfn.XLOOKUP(B70,INDIRECT("'"&amp;$A$1&amp;"'!B:B"),INDIRECT("'"&amp;$A$1&amp;"'!D:D"),"人员不存在",0,1)</f>
        <v>45600</v>
      </c>
      <c r="D70" s="208" cm="1">
        <f ca="1" t="array" ref="D70">_xlfn.XLOOKUP(B70,INDIRECT("'"&amp;$A$1&amp;"'!B:B"),INDIRECT("'"&amp;$A$1&amp;"'!G:G"),"人员不存在",0,1)</f>
        <v>10000</v>
      </c>
      <c r="E70" s="208">
        <f ca="1" t="shared" si="27"/>
        <v>1</v>
      </c>
      <c r="F70" s="208" cm="1">
        <f ca="1" t="array" ref="F70">_xlfn.XLOOKUP(B70,INDIRECT("'"&amp;$A$1&amp;"'!B:B"),INDIRECT("'"&amp;$A$1&amp;"'!Q:Q"),"人员不存在",0,1)</f>
        <v>10000</v>
      </c>
      <c r="G70" s="209">
        <f ca="1" t="shared" si="28"/>
        <v>0</v>
      </c>
      <c r="H70" s="208">
        <f ca="1" t="shared" si="29"/>
        <v>0</v>
      </c>
      <c r="I70" s="208">
        <f ca="1" t="shared" si="30"/>
        <v>0</v>
      </c>
      <c r="J70" s="208">
        <f ca="1" t="shared" si="31"/>
        <v>0</v>
      </c>
      <c r="K70" s="208">
        <f ca="1" t="shared" si="32"/>
        <v>0</v>
      </c>
      <c r="L70" s="208" cm="1">
        <f ca="1" t="array" ref="L70">IFERROR(_xlfn.XLOOKUP(B70,INDIRECT("'"&amp;$I$155&amp;"'!B:B"),INDIRECT("'"&amp;$I$155&amp;"'!E:E"),0),0)</f>
        <v>0</v>
      </c>
      <c r="M70" s="208">
        <f ca="1" t="shared" si="33"/>
        <v>0</v>
      </c>
      <c r="N70" s="208">
        <f ca="1" t="shared" si="17"/>
        <v>0</v>
      </c>
      <c r="O70" s="208">
        <f ca="1" t="shared" si="18"/>
        <v>0</v>
      </c>
      <c r="P70" s="208">
        <f ca="1" t="shared" si="19"/>
        <v>0</v>
      </c>
      <c r="Q70" s="208">
        <f ca="1" t="shared" si="20"/>
        <v>0</v>
      </c>
      <c r="R70" s="208">
        <f ca="1" t="shared" si="21"/>
        <v>0</v>
      </c>
      <c r="S70" s="208">
        <f ca="1" t="shared" si="22"/>
        <v>0</v>
      </c>
      <c r="T70" s="208">
        <f ca="1" t="shared" si="34"/>
        <v>0</v>
      </c>
      <c r="U70" s="208">
        <f ca="1" t="shared" si="35"/>
        <v>0</v>
      </c>
      <c r="V70" s="209">
        <f ca="1" t="shared" si="23"/>
        <v>0</v>
      </c>
      <c r="W70" s="209">
        <f ca="1" t="shared" si="36"/>
        <v>0</v>
      </c>
      <c r="X70" s="209">
        <f ca="1" t="shared" si="24"/>
        <v>0</v>
      </c>
      <c r="Y70" s="209">
        <f ca="1" t="shared" si="25"/>
        <v>10000</v>
      </c>
      <c r="Z70" s="265" cm="1">
        <f ca="1" t="array" ref="Z70">IFERROR(_xlfn.LET(_xlpm.v,_xlfn.XLOOKUP(B70,INDIRECT("'"&amp;$K$155&amp;"'!B:B"),INDIRECT("'"&amp;$K$155&amp;"'!AA:AA"),0),IF(_xlpm.v=60000,60000,_xlpm.v+5000)),0)</f>
        <v>0</v>
      </c>
      <c r="AA70" s="208">
        <f ca="1" t="shared" si="37"/>
        <v>10000</v>
      </c>
      <c r="AB70" s="210">
        <f ca="1" t="shared" si="38"/>
        <v>10000</v>
      </c>
      <c r="AC70" s="211">
        <f ca="1" t="shared" si="39"/>
        <v>300</v>
      </c>
      <c r="AD70" s="211" cm="1">
        <f ca="1" t="array" ref="AD70">IFERROR(_xlfn.XLOOKUP(B70,INDIRECT("'"&amp;$K$155&amp;"'!B:B"),INDIRECT("'"&amp;$K$155&amp;"'!AD:AD"),0),0)</f>
        <v>0</v>
      </c>
      <c r="AE70" s="211">
        <f ca="1" t="shared" si="40"/>
        <v>300</v>
      </c>
      <c r="AF70" s="208">
        <f ca="1" t="shared" si="41"/>
        <v>9700</v>
      </c>
      <c r="AG70" s="197"/>
      <c r="AH70" s="266"/>
      <c r="AI70" s="266"/>
    </row>
    <row r="71" s="194" customFormat="1" ht="30" customHeight="1" spans="1:35">
      <c r="A71" s="205">
        <f t="shared" si="26"/>
        <v>69</v>
      </c>
      <c r="B71" s="206" t="str">
        <v>八十二</v>
      </c>
      <c r="C71" s="207" cm="1">
        <f ca="1" t="array" ref="C71">_xlfn.XLOOKUP(B71,INDIRECT("'"&amp;$A$1&amp;"'!B:B"),INDIRECT("'"&amp;$A$1&amp;"'!D:D"),"人员不存在",0,1)</f>
        <v>45607</v>
      </c>
      <c r="D71" s="208" cm="1">
        <f ca="1" t="array" ref="D71">_xlfn.XLOOKUP(B71,INDIRECT("'"&amp;$A$1&amp;"'!B:B"),INDIRECT("'"&amp;$A$1&amp;"'!G:G"),"人员不存在",0,1)</f>
        <v>10000</v>
      </c>
      <c r="E71" s="208">
        <f ca="1" t="shared" si="27"/>
        <v>1</v>
      </c>
      <c r="F71" s="208" cm="1">
        <f ca="1" t="array" ref="F71">_xlfn.XLOOKUP(B71,INDIRECT("'"&amp;$A$1&amp;"'!B:B"),INDIRECT("'"&amp;$A$1&amp;"'!Q:Q"),"人员不存在",0,1)</f>
        <v>10000</v>
      </c>
      <c r="G71" s="209">
        <f ca="1" t="shared" si="28"/>
        <v>0</v>
      </c>
      <c r="H71" s="208">
        <f ca="1" t="shared" si="29"/>
        <v>0</v>
      </c>
      <c r="I71" s="208">
        <f ca="1" t="shared" si="30"/>
        <v>0</v>
      </c>
      <c r="J71" s="208">
        <f ca="1" t="shared" si="31"/>
        <v>0</v>
      </c>
      <c r="K71" s="208">
        <f ca="1" t="shared" si="32"/>
        <v>0</v>
      </c>
      <c r="L71" s="208" cm="1">
        <f ca="1" t="array" ref="L71">IFERROR(_xlfn.XLOOKUP(B71,INDIRECT("'"&amp;$I$155&amp;"'!B:B"),INDIRECT("'"&amp;$I$155&amp;"'!E:E"),0),0)</f>
        <v>0</v>
      </c>
      <c r="M71" s="208">
        <f ca="1" t="shared" si="33"/>
        <v>0</v>
      </c>
      <c r="N71" s="208">
        <f ca="1" t="shared" si="17"/>
        <v>0</v>
      </c>
      <c r="O71" s="208">
        <f ca="1" t="shared" si="18"/>
        <v>0</v>
      </c>
      <c r="P71" s="208">
        <f ca="1" t="shared" si="19"/>
        <v>0</v>
      </c>
      <c r="Q71" s="208">
        <f ca="1" t="shared" si="20"/>
        <v>0</v>
      </c>
      <c r="R71" s="208">
        <f ca="1" t="shared" si="21"/>
        <v>0</v>
      </c>
      <c r="S71" s="208">
        <f ca="1" t="shared" si="22"/>
        <v>0</v>
      </c>
      <c r="T71" s="208">
        <f ca="1" t="shared" si="34"/>
        <v>0</v>
      </c>
      <c r="U71" s="208">
        <f ca="1" t="shared" si="35"/>
        <v>0</v>
      </c>
      <c r="V71" s="209">
        <f ca="1" t="shared" si="23"/>
        <v>0</v>
      </c>
      <c r="W71" s="209">
        <f ca="1" t="shared" si="36"/>
        <v>0</v>
      </c>
      <c r="X71" s="209">
        <f ca="1" t="shared" si="24"/>
        <v>0</v>
      </c>
      <c r="Y71" s="209">
        <f ca="1" t="shared" si="25"/>
        <v>10000</v>
      </c>
      <c r="Z71" s="265" cm="1">
        <f ca="1" t="array" ref="Z71">IFERROR(_xlfn.LET(_xlpm.v,_xlfn.XLOOKUP(B71,INDIRECT("'"&amp;$K$155&amp;"'!B:B"),INDIRECT("'"&amp;$K$155&amp;"'!AA:AA"),0),IF(_xlpm.v=60000,60000,_xlpm.v+5000)),0)</f>
        <v>0</v>
      </c>
      <c r="AA71" s="208">
        <f ca="1" t="shared" si="37"/>
        <v>10000</v>
      </c>
      <c r="AB71" s="210">
        <f ca="1" t="shared" si="38"/>
        <v>10000</v>
      </c>
      <c r="AC71" s="211">
        <f ca="1" t="shared" si="39"/>
        <v>300</v>
      </c>
      <c r="AD71" s="211" cm="1">
        <f ca="1" t="array" ref="AD71">IFERROR(_xlfn.XLOOKUP(B71,INDIRECT("'"&amp;$K$155&amp;"'!B:B"),INDIRECT("'"&amp;$K$155&amp;"'!AD:AD"),0),0)</f>
        <v>0</v>
      </c>
      <c r="AE71" s="211">
        <f ca="1" t="shared" si="40"/>
        <v>300</v>
      </c>
      <c r="AF71" s="208">
        <f ca="1" t="shared" si="41"/>
        <v>9700</v>
      </c>
      <c r="AG71" s="197"/>
      <c r="AH71" s="266"/>
      <c r="AI71" s="266"/>
    </row>
    <row r="72" s="194" customFormat="1" ht="30" customHeight="1" spans="1:35">
      <c r="A72" s="205">
        <f t="shared" si="26"/>
        <v>70</v>
      </c>
      <c r="B72" s="206" t="str">
        <v>八十四</v>
      </c>
      <c r="C72" s="207" cm="1">
        <f ca="1" t="array" ref="C72">_xlfn.XLOOKUP(B72,INDIRECT("'"&amp;$A$1&amp;"'!B:B"),INDIRECT("'"&amp;$A$1&amp;"'!D:D"),"人员不存在",0,1)</f>
        <v>45628</v>
      </c>
      <c r="D72" s="208" cm="1">
        <f ca="1" t="array" ref="D72">_xlfn.XLOOKUP(B72,INDIRECT("'"&amp;$A$1&amp;"'!B:B"),INDIRECT("'"&amp;$A$1&amp;"'!G:G"),"人员不存在",0,1)</f>
        <v>10000</v>
      </c>
      <c r="E72" s="208">
        <f ca="1" t="shared" si="27"/>
        <v>1</v>
      </c>
      <c r="F72" s="208" cm="1">
        <f ca="1" t="array" ref="F72">_xlfn.XLOOKUP(B72,INDIRECT("'"&amp;$A$1&amp;"'!B:B"),INDIRECT("'"&amp;$A$1&amp;"'!Q:Q"),"人员不存在",0,1)</f>
        <v>10000</v>
      </c>
      <c r="G72" s="209">
        <f ca="1" t="shared" si="28"/>
        <v>0</v>
      </c>
      <c r="H72" s="208">
        <f ca="1" t="shared" si="29"/>
        <v>0</v>
      </c>
      <c r="I72" s="208">
        <f ca="1" t="shared" si="30"/>
        <v>0</v>
      </c>
      <c r="J72" s="208">
        <f ca="1" t="shared" si="31"/>
        <v>0</v>
      </c>
      <c r="K72" s="208">
        <f ca="1" t="shared" si="32"/>
        <v>0</v>
      </c>
      <c r="L72" s="208" cm="1">
        <f ca="1" t="array" ref="L72">IFERROR(_xlfn.XLOOKUP(B72,INDIRECT("'"&amp;$I$155&amp;"'!B:B"),INDIRECT("'"&amp;$I$155&amp;"'!E:E"),0),0)</f>
        <v>0</v>
      </c>
      <c r="M72" s="208">
        <f ca="1" t="shared" si="33"/>
        <v>0</v>
      </c>
      <c r="N72" s="208">
        <f ca="1" t="shared" si="17"/>
        <v>0</v>
      </c>
      <c r="O72" s="208">
        <f ca="1" t="shared" si="18"/>
        <v>0</v>
      </c>
      <c r="P72" s="208">
        <f ca="1" t="shared" si="19"/>
        <v>0</v>
      </c>
      <c r="Q72" s="208">
        <f ca="1" t="shared" si="20"/>
        <v>0</v>
      </c>
      <c r="R72" s="208">
        <f ca="1" t="shared" si="21"/>
        <v>0</v>
      </c>
      <c r="S72" s="208">
        <f ca="1" t="shared" si="22"/>
        <v>0</v>
      </c>
      <c r="T72" s="208">
        <f ca="1" t="shared" si="34"/>
        <v>0</v>
      </c>
      <c r="U72" s="208">
        <f ca="1" t="shared" si="35"/>
        <v>0</v>
      </c>
      <c r="V72" s="209">
        <f ca="1" t="shared" si="23"/>
        <v>0</v>
      </c>
      <c r="W72" s="209">
        <f ca="1" t="shared" si="36"/>
        <v>0</v>
      </c>
      <c r="X72" s="209">
        <f ca="1" t="shared" si="24"/>
        <v>0</v>
      </c>
      <c r="Y72" s="209">
        <f ca="1" t="shared" si="25"/>
        <v>10000</v>
      </c>
      <c r="Z72" s="265" cm="1">
        <f ca="1" t="array" ref="Z72">IFERROR(_xlfn.LET(_xlpm.v,_xlfn.XLOOKUP(B72,INDIRECT("'"&amp;$K$155&amp;"'!B:B"),INDIRECT("'"&amp;$K$155&amp;"'!AA:AA"),0),IF(_xlpm.v=60000,60000,_xlpm.v+5000)),0)</f>
        <v>0</v>
      </c>
      <c r="AA72" s="208">
        <f ca="1" t="shared" si="37"/>
        <v>10000</v>
      </c>
      <c r="AB72" s="210">
        <f ca="1" t="shared" si="38"/>
        <v>10000</v>
      </c>
      <c r="AC72" s="211">
        <f ca="1" t="shared" si="39"/>
        <v>300</v>
      </c>
      <c r="AD72" s="211" cm="1">
        <f ca="1" t="array" ref="AD72">IFERROR(_xlfn.XLOOKUP(B72,INDIRECT("'"&amp;$K$155&amp;"'!B:B"),INDIRECT("'"&amp;$K$155&amp;"'!AD:AD"),0),0)</f>
        <v>0</v>
      </c>
      <c r="AE72" s="211">
        <f ca="1" t="shared" si="40"/>
        <v>300</v>
      </c>
      <c r="AF72" s="208">
        <f ca="1" t="shared" si="41"/>
        <v>9700</v>
      </c>
      <c r="AG72" s="197"/>
      <c r="AH72" s="266"/>
      <c r="AI72" s="266"/>
    </row>
    <row r="73" s="194" customFormat="1" ht="30" customHeight="1" spans="1:35">
      <c r="A73" s="205">
        <f t="shared" si="26"/>
        <v>71</v>
      </c>
      <c r="B73" s="206" t="str">
        <v>八十六</v>
      </c>
      <c r="C73" s="207" cm="1">
        <f ca="1" t="array" ref="C73">_xlfn.XLOOKUP(B73,INDIRECT("'"&amp;$A$1&amp;"'!B:B"),INDIRECT("'"&amp;$A$1&amp;"'!D:D"),"人员不存在",0,1)</f>
        <v>45642</v>
      </c>
      <c r="D73" s="208" cm="1">
        <f ca="1" t="array" ref="D73">_xlfn.XLOOKUP(B73,INDIRECT("'"&amp;$A$1&amp;"'!B:B"),INDIRECT("'"&amp;$A$1&amp;"'!G:G"),"人员不存在",0,1)</f>
        <v>10000</v>
      </c>
      <c r="E73" s="208">
        <f ca="1" t="shared" si="27"/>
        <v>1</v>
      </c>
      <c r="F73" s="208" cm="1">
        <f ca="1" t="array" ref="F73">_xlfn.XLOOKUP(B73,INDIRECT("'"&amp;$A$1&amp;"'!B:B"),INDIRECT("'"&amp;$A$1&amp;"'!Q:Q"),"人员不存在",0,1)</f>
        <v>10000</v>
      </c>
      <c r="G73" s="209">
        <f ca="1" t="shared" si="28"/>
        <v>0</v>
      </c>
      <c r="H73" s="208">
        <f ca="1" t="shared" si="29"/>
        <v>0</v>
      </c>
      <c r="I73" s="208">
        <f ca="1" t="shared" si="30"/>
        <v>0</v>
      </c>
      <c r="J73" s="208">
        <f ca="1" t="shared" si="31"/>
        <v>0</v>
      </c>
      <c r="K73" s="208">
        <f ca="1" t="shared" si="32"/>
        <v>0</v>
      </c>
      <c r="L73" s="208" cm="1">
        <f ca="1" t="array" ref="L73">IFERROR(_xlfn.XLOOKUP(B73,INDIRECT("'"&amp;$I$155&amp;"'!B:B"),INDIRECT("'"&amp;$I$155&amp;"'!E:E"),0),0)</f>
        <v>0</v>
      </c>
      <c r="M73" s="208">
        <f ca="1" t="shared" si="33"/>
        <v>0</v>
      </c>
      <c r="N73" s="208">
        <f ca="1" t="shared" si="17"/>
        <v>0</v>
      </c>
      <c r="O73" s="208">
        <f ca="1" t="shared" si="18"/>
        <v>0</v>
      </c>
      <c r="P73" s="208">
        <f ca="1" t="shared" si="19"/>
        <v>0</v>
      </c>
      <c r="Q73" s="208">
        <f ca="1" t="shared" si="20"/>
        <v>0</v>
      </c>
      <c r="R73" s="208">
        <f ca="1" t="shared" si="21"/>
        <v>0</v>
      </c>
      <c r="S73" s="208">
        <f ca="1" t="shared" si="22"/>
        <v>0</v>
      </c>
      <c r="T73" s="208">
        <f ca="1" t="shared" si="34"/>
        <v>0</v>
      </c>
      <c r="U73" s="208">
        <f ca="1" t="shared" si="35"/>
        <v>0</v>
      </c>
      <c r="V73" s="209">
        <f ca="1" t="shared" si="23"/>
        <v>0</v>
      </c>
      <c r="W73" s="209">
        <f ca="1" t="shared" si="36"/>
        <v>0</v>
      </c>
      <c r="X73" s="209">
        <f ca="1" t="shared" si="24"/>
        <v>0</v>
      </c>
      <c r="Y73" s="209">
        <f ca="1" t="shared" si="25"/>
        <v>10000</v>
      </c>
      <c r="Z73" s="265" cm="1">
        <f ca="1" t="array" ref="Z73">IFERROR(_xlfn.LET(_xlpm.v,_xlfn.XLOOKUP(B73,INDIRECT("'"&amp;$K$155&amp;"'!B:B"),INDIRECT("'"&amp;$K$155&amp;"'!AA:AA"),0),IF(_xlpm.v=60000,60000,_xlpm.v+5000)),0)</f>
        <v>0</v>
      </c>
      <c r="AA73" s="208">
        <f ca="1" t="shared" si="37"/>
        <v>10000</v>
      </c>
      <c r="AB73" s="210">
        <f ca="1" t="shared" si="38"/>
        <v>10000</v>
      </c>
      <c r="AC73" s="211">
        <f ca="1" t="shared" si="39"/>
        <v>300</v>
      </c>
      <c r="AD73" s="211" cm="1">
        <f ca="1" t="array" ref="AD73">IFERROR(_xlfn.XLOOKUP(B73,INDIRECT("'"&amp;$K$155&amp;"'!B:B"),INDIRECT("'"&amp;$K$155&amp;"'!AD:AD"),0),0)</f>
        <v>0</v>
      </c>
      <c r="AE73" s="211">
        <f ca="1" t="shared" si="40"/>
        <v>300</v>
      </c>
      <c r="AF73" s="208">
        <f ca="1" t="shared" si="41"/>
        <v>9700</v>
      </c>
      <c r="AG73" s="197"/>
      <c r="AH73" s="266"/>
      <c r="AI73" s="266"/>
    </row>
    <row r="74" s="194" customFormat="1" ht="30" customHeight="1" spans="1:35">
      <c r="A74" s="205">
        <f t="shared" si="26"/>
        <v>72</v>
      </c>
      <c r="B74" s="206" t="str">
        <v>八十七</v>
      </c>
      <c r="C74" s="207" cm="1">
        <f ca="1" t="array" ref="C74">_xlfn.XLOOKUP(B74,INDIRECT("'"&amp;$A$1&amp;"'!B:B"),INDIRECT("'"&amp;$A$1&amp;"'!D:D"),"人员不存在",0,1)</f>
        <v>45659</v>
      </c>
      <c r="D74" s="208" cm="1">
        <f ca="1" t="array" ref="D74">_xlfn.XLOOKUP(B74,INDIRECT("'"&amp;$A$1&amp;"'!B:B"),INDIRECT("'"&amp;$A$1&amp;"'!G:G"),"人员不存在",0,1)</f>
        <v>10000</v>
      </c>
      <c r="E74" s="208">
        <f ca="1" t="shared" si="27"/>
        <v>1</v>
      </c>
      <c r="F74" s="208" cm="1">
        <f ca="1" t="array" ref="F74">_xlfn.XLOOKUP(B74,INDIRECT("'"&amp;$A$1&amp;"'!B:B"),INDIRECT("'"&amp;$A$1&amp;"'!Q:Q"),"人员不存在",0,1)</f>
        <v>10000</v>
      </c>
      <c r="G74" s="209">
        <f ca="1" t="shared" si="28"/>
        <v>0</v>
      </c>
      <c r="H74" s="208">
        <f ca="1" t="shared" si="29"/>
        <v>0</v>
      </c>
      <c r="I74" s="208">
        <f ca="1" t="shared" si="30"/>
        <v>0</v>
      </c>
      <c r="J74" s="208">
        <f ca="1" t="shared" si="31"/>
        <v>0</v>
      </c>
      <c r="K74" s="208">
        <f ca="1" t="shared" si="32"/>
        <v>0</v>
      </c>
      <c r="L74" s="208" cm="1">
        <f ca="1" t="array" ref="L74">IFERROR(_xlfn.XLOOKUP(B74,INDIRECT("'"&amp;$I$155&amp;"'!B:B"),INDIRECT("'"&amp;$I$155&amp;"'!E:E"),0),0)</f>
        <v>0</v>
      </c>
      <c r="M74" s="208">
        <f ca="1" t="shared" si="33"/>
        <v>0</v>
      </c>
      <c r="N74" s="208">
        <f ca="1" t="shared" si="17"/>
        <v>0</v>
      </c>
      <c r="O74" s="208">
        <f ca="1" t="shared" si="18"/>
        <v>0</v>
      </c>
      <c r="P74" s="208">
        <f ca="1" t="shared" si="19"/>
        <v>0</v>
      </c>
      <c r="Q74" s="208">
        <f ca="1" t="shared" si="20"/>
        <v>0</v>
      </c>
      <c r="R74" s="208">
        <f ca="1" t="shared" si="21"/>
        <v>0</v>
      </c>
      <c r="S74" s="208">
        <f ca="1" t="shared" si="22"/>
        <v>0</v>
      </c>
      <c r="T74" s="208">
        <f ca="1" t="shared" si="34"/>
        <v>0</v>
      </c>
      <c r="U74" s="208">
        <f ca="1" t="shared" si="35"/>
        <v>0</v>
      </c>
      <c r="V74" s="209">
        <f ca="1" t="shared" si="23"/>
        <v>0</v>
      </c>
      <c r="W74" s="209">
        <f ca="1" t="shared" si="36"/>
        <v>0</v>
      </c>
      <c r="X74" s="209">
        <f ca="1" t="shared" si="24"/>
        <v>0</v>
      </c>
      <c r="Y74" s="209">
        <f ca="1" t="shared" si="25"/>
        <v>10000</v>
      </c>
      <c r="Z74" s="265" cm="1">
        <f ca="1" t="array" ref="Z74">IFERROR(_xlfn.LET(_xlpm.v,_xlfn.XLOOKUP(B74,INDIRECT("'"&amp;$K$155&amp;"'!B:B"),INDIRECT("'"&amp;$K$155&amp;"'!AA:AA"),0),IF(_xlpm.v=60000,60000,_xlpm.v+5000)),0)</f>
        <v>0</v>
      </c>
      <c r="AA74" s="208">
        <f ca="1" t="shared" si="37"/>
        <v>10000</v>
      </c>
      <c r="AB74" s="210">
        <f ca="1" t="shared" si="38"/>
        <v>10000</v>
      </c>
      <c r="AC74" s="211">
        <f ca="1" t="shared" si="39"/>
        <v>300</v>
      </c>
      <c r="AD74" s="211" cm="1">
        <f ca="1" t="array" ref="AD74">IFERROR(_xlfn.XLOOKUP(B74,INDIRECT("'"&amp;$K$155&amp;"'!B:B"),INDIRECT("'"&amp;$K$155&amp;"'!AD:AD"),0),0)</f>
        <v>0</v>
      </c>
      <c r="AE74" s="211">
        <f ca="1" t="shared" si="40"/>
        <v>300</v>
      </c>
      <c r="AF74" s="208">
        <f ca="1" t="shared" si="41"/>
        <v>9700</v>
      </c>
      <c r="AG74" s="197"/>
      <c r="AH74" s="266"/>
      <c r="AI74" s="266"/>
    </row>
    <row r="75" s="194" customFormat="1" ht="30" customHeight="1" spans="1:35">
      <c r="A75" s="205">
        <f t="shared" si="26"/>
        <v>73</v>
      </c>
      <c r="B75" s="206" t="str">
        <v>八十八</v>
      </c>
      <c r="C75" s="207" cm="1">
        <f ca="1" t="array" ref="C75">_xlfn.XLOOKUP(B75,INDIRECT("'"&amp;$A$1&amp;"'!B:B"),INDIRECT("'"&amp;$A$1&amp;"'!D:D"),"人员不存在",0,1)</f>
        <v>45663</v>
      </c>
      <c r="D75" s="208" cm="1">
        <f ca="1" t="array" ref="D75">_xlfn.XLOOKUP(B75,INDIRECT("'"&amp;$A$1&amp;"'!B:B"),INDIRECT("'"&amp;$A$1&amp;"'!G:G"),"人员不存在",0,1)</f>
        <v>10000</v>
      </c>
      <c r="E75" s="208">
        <f ca="1" t="shared" si="27"/>
        <v>1</v>
      </c>
      <c r="F75" s="208" cm="1">
        <f ca="1" t="array" ref="F75">_xlfn.XLOOKUP(B75,INDIRECT("'"&amp;$A$1&amp;"'!B:B"),INDIRECT("'"&amp;$A$1&amp;"'!Q:Q"),"人员不存在",0,1)</f>
        <v>10000</v>
      </c>
      <c r="G75" s="209">
        <f ca="1" t="shared" si="28"/>
        <v>0</v>
      </c>
      <c r="H75" s="208">
        <f ca="1" t="shared" si="29"/>
        <v>0</v>
      </c>
      <c r="I75" s="208">
        <f ca="1" t="shared" si="30"/>
        <v>0</v>
      </c>
      <c r="J75" s="208">
        <f ca="1" t="shared" si="31"/>
        <v>0</v>
      </c>
      <c r="K75" s="208">
        <f ca="1" t="shared" si="32"/>
        <v>0</v>
      </c>
      <c r="L75" s="208" cm="1">
        <f ca="1" t="array" ref="L75">IFERROR(_xlfn.XLOOKUP(B75,INDIRECT("'"&amp;$I$155&amp;"'!B:B"),INDIRECT("'"&amp;$I$155&amp;"'!E:E"),0),0)</f>
        <v>0</v>
      </c>
      <c r="M75" s="208">
        <f ca="1" t="shared" si="33"/>
        <v>0</v>
      </c>
      <c r="N75" s="208">
        <f ca="1" t="shared" si="17"/>
        <v>0</v>
      </c>
      <c r="O75" s="208">
        <f ca="1" t="shared" si="18"/>
        <v>0</v>
      </c>
      <c r="P75" s="208">
        <f ca="1" t="shared" si="19"/>
        <v>0</v>
      </c>
      <c r="Q75" s="208">
        <f ca="1" t="shared" si="20"/>
        <v>0</v>
      </c>
      <c r="R75" s="208">
        <f ca="1" t="shared" si="21"/>
        <v>0</v>
      </c>
      <c r="S75" s="208">
        <f ca="1" t="shared" si="22"/>
        <v>0</v>
      </c>
      <c r="T75" s="208">
        <f ca="1" t="shared" si="34"/>
        <v>0</v>
      </c>
      <c r="U75" s="208">
        <f ca="1" t="shared" si="35"/>
        <v>0</v>
      </c>
      <c r="V75" s="209">
        <f ca="1" t="shared" si="23"/>
        <v>0</v>
      </c>
      <c r="W75" s="209">
        <f ca="1" t="shared" si="36"/>
        <v>0</v>
      </c>
      <c r="X75" s="209">
        <f ca="1" t="shared" si="24"/>
        <v>0</v>
      </c>
      <c r="Y75" s="209">
        <f ca="1" t="shared" si="25"/>
        <v>10000</v>
      </c>
      <c r="Z75" s="265" cm="1">
        <f ca="1" t="array" ref="Z75">IFERROR(_xlfn.LET(_xlpm.v,_xlfn.XLOOKUP(B75,INDIRECT("'"&amp;$K$155&amp;"'!B:B"),INDIRECT("'"&amp;$K$155&amp;"'!AA:AA"),0),IF(_xlpm.v=60000,60000,_xlpm.v+5000)),0)</f>
        <v>0</v>
      </c>
      <c r="AA75" s="208">
        <f ca="1" t="shared" si="37"/>
        <v>10000</v>
      </c>
      <c r="AB75" s="210">
        <f ca="1" t="shared" si="38"/>
        <v>10000</v>
      </c>
      <c r="AC75" s="211">
        <f ca="1" t="shared" si="39"/>
        <v>300</v>
      </c>
      <c r="AD75" s="211" cm="1">
        <f ca="1" t="array" ref="AD75">IFERROR(_xlfn.XLOOKUP(B75,INDIRECT("'"&amp;$K$155&amp;"'!B:B"),INDIRECT("'"&amp;$K$155&amp;"'!AD:AD"),0),0)</f>
        <v>0</v>
      </c>
      <c r="AE75" s="211">
        <f ca="1" t="shared" si="40"/>
        <v>300</v>
      </c>
      <c r="AF75" s="208">
        <f ca="1" t="shared" si="41"/>
        <v>9700</v>
      </c>
      <c r="AG75" s="197"/>
      <c r="AH75" s="266"/>
      <c r="AI75" s="266"/>
    </row>
    <row r="76" s="194" customFormat="1" ht="30" customHeight="1" spans="1:35">
      <c r="A76" s="205">
        <f t="shared" si="26"/>
        <v>74</v>
      </c>
      <c r="B76" s="206" t="str">
        <v>九十</v>
      </c>
      <c r="C76" s="207" cm="1">
        <f ca="1" t="array" ref="C76">_xlfn.XLOOKUP(B76,INDIRECT("'"&amp;$A$1&amp;"'!B:B"),INDIRECT("'"&amp;$A$1&amp;"'!D:D"),"人员不存在",0,1)</f>
        <v>45726</v>
      </c>
      <c r="D76" s="208" cm="1">
        <f ca="1" t="array" ref="D76">_xlfn.XLOOKUP(B76,INDIRECT("'"&amp;$A$1&amp;"'!B:B"),INDIRECT("'"&amp;$A$1&amp;"'!G:G"),"人员不存在",0,1)</f>
        <v>10000</v>
      </c>
      <c r="E76" s="208">
        <f ca="1" t="shared" si="27"/>
        <v>1</v>
      </c>
      <c r="F76" s="208" cm="1">
        <f ca="1" t="array" ref="F76">_xlfn.XLOOKUP(B76,INDIRECT("'"&amp;$A$1&amp;"'!B:B"),INDIRECT("'"&amp;$A$1&amp;"'!Q:Q"),"人员不存在",0,1)</f>
        <v>10000</v>
      </c>
      <c r="G76" s="209">
        <f ca="1" t="shared" si="28"/>
        <v>0</v>
      </c>
      <c r="H76" s="208">
        <f ca="1" t="shared" si="29"/>
        <v>0</v>
      </c>
      <c r="I76" s="208">
        <f ca="1" t="shared" si="30"/>
        <v>0</v>
      </c>
      <c r="J76" s="208">
        <f ca="1" t="shared" si="31"/>
        <v>0</v>
      </c>
      <c r="K76" s="208">
        <f ca="1" t="shared" si="32"/>
        <v>0</v>
      </c>
      <c r="L76" s="208" cm="1">
        <f ca="1" t="array" ref="L76">IFERROR(_xlfn.XLOOKUP(B76,INDIRECT("'"&amp;$I$155&amp;"'!B:B"),INDIRECT("'"&amp;$I$155&amp;"'!E:E"),0),0)</f>
        <v>0</v>
      </c>
      <c r="M76" s="208">
        <f ca="1" t="shared" si="33"/>
        <v>0</v>
      </c>
      <c r="N76" s="208">
        <f ca="1" t="shared" si="17"/>
        <v>0</v>
      </c>
      <c r="O76" s="208">
        <f ca="1" t="shared" si="18"/>
        <v>0</v>
      </c>
      <c r="P76" s="208">
        <f ca="1" t="shared" si="19"/>
        <v>0</v>
      </c>
      <c r="Q76" s="208">
        <f ca="1" t="shared" si="20"/>
        <v>0</v>
      </c>
      <c r="R76" s="208">
        <f ca="1" t="shared" si="21"/>
        <v>0</v>
      </c>
      <c r="S76" s="208">
        <f ca="1" t="shared" si="22"/>
        <v>0</v>
      </c>
      <c r="T76" s="208">
        <f ca="1" t="shared" si="34"/>
        <v>0</v>
      </c>
      <c r="U76" s="208">
        <f ca="1" t="shared" si="35"/>
        <v>0</v>
      </c>
      <c r="V76" s="209">
        <f ca="1" t="shared" si="23"/>
        <v>0</v>
      </c>
      <c r="W76" s="209">
        <f ca="1" t="shared" si="36"/>
        <v>0</v>
      </c>
      <c r="X76" s="209">
        <f ca="1" t="shared" si="24"/>
        <v>0</v>
      </c>
      <c r="Y76" s="209">
        <f ca="1" t="shared" si="25"/>
        <v>10000</v>
      </c>
      <c r="Z76" s="265" cm="1">
        <f ca="1" t="array" ref="Z76">IFERROR(_xlfn.LET(_xlpm.v,_xlfn.XLOOKUP(B76,INDIRECT("'"&amp;$K$155&amp;"'!B:B"),INDIRECT("'"&amp;$K$155&amp;"'!AA:AA"),0),IF(_xlpm.v=60000,60000,_xlpm.v+5000)),0)</f>
        <v>0</v>
      </c>
      <c r="AA76" s="208">
        <f ca="1" t="shared" si="37"/>
        <v>10000</v>
      </c>
      <c r="AB76" s="210">
        <f ca="1" t="shared" si="38"/>
        <v>10000</v>
      </c>
      <c r="AC76" s="211">
        <f ca="1" t="shared" si="39"/>
        <v>300</v>
      </c>
      <c r="AD76" s="211" cm="1">
        <f ca="1" t="array" ref="AD76">IFERROR(_xlfn.XLOOKUP(B76,INDIRECT("'"&amp;$K$155&amp;"'!B:B"),INDIRECT("'"&amp;$K$155&amp;"'!AD:AD"),0),0)</f>
        <v>0</v>
      </c>
      <c r="AE76" s="211">
        <f ca="1" t="shared" si="40"/>
        <v>300</v>
      </c>
      <c r="AF76" s="208">
        <f ca="1" t="shared" si="41"/>
        <v>9700</v>
      </c>
      <c r="AG76" s="197"/>
      <c r="AH76" s="266"/>
      <c r="AI76" s="266"/>
    </row>
    <row r="77" s="194" customFormat="1" ht="30" customHeight="1" spans="1:35">
      <c r="A77" s="205">
        <f t="shared" si="26"/>
        <v>75</v>
      </c>
      <c r="B77" s="206" t="str">
        <v>九十一</v>
      </c>
      <c r="C77" s="207" cm="1">
        <f ca="1" t="array" ref="C77">_xlfn.XLOOKUP(B77,INDIRECT("'"&amp;$A$1&amp;"'!B:B"),INDIRECT("'"&amp;$A$1&amp;"'!D:D"),"人员不存在",0,1)</f>
        <v>45726</v>
      </c>
      <c r="D77" s="208" cm="1">
        <f ca="1" t="array" ref="D77">_xlfn.XLOOKUP(B77,INDIRECT("'"&amp;$A$1&amp;"'!B:B"),INDIRECT("'"&amp;$A$1&amp;"'!G:G"),"人员不存在",0,1)</f>
        <v>10000</v>
      </c>
      <c r="E77" s="208">
        <f ca="1" t="shared" si="27"/>
        <v>1</v>
      </c>
      <c r="F77" s="208" cm="1">
        <f ca="1" t="array" ref="F77">_xlfn.XLOOKUP(B77,INDIRECT("'"&amp;$A$1&amp;"'!B:B"),INDIRECT("'"&amp;$A$1&amp;"'!Q:Q"),"人员不存在",0,1)</f>
        <v>10000</v>
      </c>
      <c r="G77" s="209">
        <f ca="1" t="shared" si="28"/>
        <v>0</v>
      </c>
      <c r="H77" s="208">
        <f ca="1" t="shared" si="29"/>
        <v>0</v>
      </c>
      <c r="I77" s="208">
        <f ca="1" t="shared" si="30"/>
        <v>0</v>
      </c>
      <c r="J77" s="208">
        <f ca="1" t="shared" si="31"/>
        <v>0</v>
      </c>
      <c r="K77" s="208">
        <f ca="1" t="shared" si="32"/>
        <v>0</v>
      </c>
      <c r="L77" s="208" cm="1">
        <f ca="1" t="array" ref="L77">IFERROR(_xlfn.XLOOKUP(B77,INDIRECT("'"&amp;$I$155&amp;"'!B:B"),INDIRECT("'"&amp;$I$155&amp;"'!E:E"),0),0)</f>
        <v>0</v>
      </c>
      <c r="M77" s="208">
        <f ca="1" t="shared" si="33"/>
        <v>0</v>
      </c>
      <c r="N77" s="208">
        <f ca="1" t="shared" si="17"/>
        <v>0</v>
      </c>
      <c r="O77" s="208">
        <f ca="1" t="shared" si="18"/>
        <v>0</v>
      </c>
      <c r="P77" s="208">
        <f ca="1" t="shared" si="19"/>
        <v>0</v>
      </c>
      <c r="Q77" s="208">
        <f ca="1" t="shared" si="20"/>
        <v>0</v>
      </c>
      <c r="R77" s="208">
        <f ca="1" t="shared" si="21"/>
        <v>0</v>
      </c>
      <c r="S77" s="208">
        <f ca="1" t="shared" si="22"/>
        <v>0</v>
      </c>
      <c r="T77" s="208">
        <f ca="1" t="shared" si="34"/>
        <v>0</v>
      </c>
      <c r="U77" s="208">
        <f ca="1" t="shared" si="35"/>
        <v>0</v>
      </c>
      <c r="V77" s="209">
        <f ca="1" t="shared" si="23"/>
        <v>0</v>
      </c>
      <c r="W77" s="209">
        <f ca="1" t="shared" si="36"/>
        <v>0</v>
      </c>
      <c r="X77" s="209">
        <f ca="1" t="shared" si="24"/>
        <v>0</v>
      </c>
      <c r="Y77" s="209">
        <f ca="1" t="shared" si="25"/>
        <v>10000</v>
      </c>
      <c r="Z77" s="265" cm="1">
        <f ca="1" t="array" ref="Z77">IFERROR(_xlfn.LET(_xlpm.v,_xlfn.XLOOKUP(B77,INDIRECT("'"&amp;$K$155&amp;"'!B:B"),INDIRECT("'"&amp;$K$155&amp;"'!AA:AA"),0),IF(_xlpm.v=60000,60000,_xlpm.v+5000)),0)</f>
        <v>0</v>
      </c>
      <c r="AA77" s="208">
        <f ca="1" t="shared" si="37"/>
        <v>10000</v>
      </c>
      <c r="AB77" s="210">
        <f ca="1" t="shared" si="38"/>
        <v>10000</v>
      </c>
      <c r="AC77" s="211">
        <f ca="1" t="shared" si="39"/>
        <v>300</v>
      </c>
      <c r="AD77" s="211" cm="1">
        <f ca="1" t="array" ref="AD77">IFERROR(_xlfn.XLOOKUP(B77,INDIRECT("'"&amp;$K$155&amp;"'!B:B"),INDIRECT("'"&amp;$K$155&amp;"'!AD:AD"),0),0)</f>
        <v>0</v>
      </c>
      <c r="AE77" s="211">
        <f ca="1" t="shared" si="40"/>
        <v>300</v>
      </c>
      <c r="AF77" s="208">
        <f ca="1" t="shared" si="41"/>
        <v>9700</v>
      </c>
      <c r="AG77" s="197"/>
      <c r="AH77" s="266"/>
      <c r="AI77" s="266"/>
    </row>
    <row r="78" s="194" customFormat="1" ht="30" customHeight="1" spans="1:35">
      <c r="A78" s="205">
        <f t="shared" si="26"/>
        <v>76</v>
      </c>
      <c r="B78" s="206" t="str">
        <v>九十三</v>
      </c>
      <c r="C78" s="207" cm="1">
        <f ca="1" t="array" ref="C78">_xlfn.XLOOKUP(B78,INDIRECT("'"&amp;$A$1&amp;"'!B:B"),INDIRECT("'"&amp;$A$1&amp;"'!D:D"),"人员不存在",0,1)</f>
        <v>45735</v>
      </c>
      <c r="D78" s="208" cm="1">
        <f ca="1" t="array" ref="D78">_xlfn.XLOOKUP(B78,INDIRECT("'"&amp;$A$1&amp;"'!B:B"),INDIRECT("'"&amp;$A$1&amp;"'!G:G"),"人员不存在",0,1)</f>
        <v>10000</v>
      </c>
      <c r="E78" s="208">
        <f ca="1" t="shared" si="27"/>
        <v>0.94</v>
      </c>
      <c r="F78" s="208" cm="1">
        <f ca="1" t="array" ref="F78">_xlfn.XLOOKUP(B78,INDIRECT("'"&amp;$A$1&amp;"'!B:B"),INDIRECT("'"&amp;$A$1&amp;"'!Q:Q"),"人员不存在",0,1)</f>
        <v>9400</v>
      </c>
      <c r="G78" s="209">
        <f ca="1" t="shared" si="28"/>
        <v>0</v>
      </c>
      <c r="H78" s="208">
        <f ca="1" t="shared" si="29"/>
        <v>0</v>
      </c>
      <c r="I78" s="208">
        <f ca="1" t="shared" si="30"/>
        <v>0</v>
      </c>
      <c r="J78" s="208">
        <f ca="1" t="shared" si="31"/>
        <v>0</v>
      </c>
      <c r="K78" s="208">
        <f ca="1" t="shared" si="32"/>
        <v>0</v>
      </c>
      <c r="L78" s="208" cm="1">
        <f ca="1" t="array" ref="L78">IFERROR(_xlfn.XLOOKUP(B78,INDIRECT("'"&amp;$I$155&amp;"'!B:B"),INDIRECT("'"&amp;$I$155&amp;"'!E:E"),0),0)</f>
        <v>0</v>
      </c>
      <c r="M78" s="208">
        <f ca="1" t="shared" si="33"/>
        <v>0</v>
      </c>
      <c r="N78" s="208">
        <f ca="1" t="shared" si="17"/>
        <v>0</v>
      </c>
      <c r="O78" s="208">
        <f ca="1" t="shared" si="18"/>
        <v>0</v>
      </c>
      <c r="P78" s="208">
        <f ca="1" t="shared" si="19"/>
        <v>0</v>
      </c>
      <c r="Q78" s="208">
        <f ca="1" t="shared" si="20"/>
        <v>0</v>
      </c>
      <c r="R78" s="208">
        <f ca="1" t="shared" si="21"/>
        <v>0</v>
      </c>
      <c r="S78" s="208">
        <f ca="1" t="shared" si="22"/>
        <v>0</v>
      </c>
      <c r="T78" s="208">
        <f ca="1" t="shared" si="34"/>
        <v>0</v>
      </c>
      <c r="U78" s="208">
        <f ca="1" t="shared" si="35"/>
        <v>0</v>
      </c>
      <c r="V78" s="209">
        <f ca="1" t="shared" si="23"/>
        <v>0</v>
      </c>
      <c r="W78" s="209">
        <f ca="1" t="shared" si="36"/>
        <v>0</v>
      </c>
      <c r="X78" s="209">
        <f ca="1" t="shared" si="24"/>
        <v>0</v>
      </c>
      <c r="Y78" s="209">
        <f ca="1" t="shared" si="25"/>
        <v>9400</v>
      </c>
      <c r="Z78" s="265" cm="1">
        <f ca="1" t="array" ref="Z78">IFERROR(_xlfn.LET(_xlpm.v,_xlfn.XLOOKUP(B78,INDIRECT("'"&amp;$K$155&amp;"'!B:B"),INDIRECT("'"&amp;$K$155&amp;"'!AA:AA"),0),IF(_xlpm.v=60000,60000,_xlpm.v+5000)),0)</f>
        <v>0</v>
      </c>
      <c r="AA78" s="208">
        <f ca="1" t="shared" si="37"/>
        <v>9400</v>
      </c>
      <c r="AB78" s="210">
        <f ca="1" t="shared" si="38"/>
        <v>9400</v>
      </c>
      <c r="AC78" s="211">
        <f ca="1" t="shared" si="39"/>
        <v>282</v>
      </c>
      <c r="AD78" s="211" cm="1">
        <f ca="1" t="array" ref="AD78">IFERROR(_xlfn.XLOOKUP(B78,INDIRECT("'"&amp;$K$155&amp;"'!B:B"),INDIRECT("'"&amp;$K$155&amp;"'!AD:AD"),0),0)</f>
        <v>0</v>
      </c>
      <c r="AE78" s="211">
        <f ca="1" t="shared" si="40"/>
        <v>282</v>
      </c>
      <c r="AF78" s="208">
        <f ca="1" t="shared" si="41"/>
        <v>9118</v>
      </c>
      <c r="AG78" s="197"/>
      <c r="AH78" s="266"/>
      <c r="AI78" s="266"/>
    </row>
    <row r="79" s="194" customFormat="1" ht="30" customHeight="1" spans="1:35">
      <c r="A79" s="205">
        <f t="shared" si="26"/>
        <v>77</v>
      </c>
      <c r="B79" s="206" t="str">
        <v>九十四</v>
      </c>
      <c r="C79" s="207" cm="1">
        <f ca="1" t="array" ref="C79">_xlfn.XLOOKUP(B79,INDIRECT("'"&amp;$A$1&amp;"'!B:B"),INDIRECT("'"&amp;$A$1&amp;"'!D:D"),"人员不存在",0,1)</f>
        <v>45735</v>
      </c>
      <c r="D79" s="208" cm="1">
        <f ca="1" t="array" ref="D79">_xlfn.XLOOKUP(B79,INDIRECT("'"&amp;$A$1&amp;"'!B:B"),INDIRECT("'"&amp;$A$1&amp;"'!G:G"),"人员不存在",0,1)</f>
        <v>10000</v>
      </c>
      <c r="E79" s="208">
        <f ca="1" t="shared" si="27"/>
        <v>1</v>
      </c>
      <c r="F79" s="208" cm="1">
        <f ca="1" t="array" ref="F79">_xlfn.XLOOKUP(B79,INDIRECT("'"&amp;$A$1&amp;"'!B:B"),INDIRECT("'"&amp;$A$1&amp;"'!Q:Q"),"人员不存在",0,1)</f>
        <v>10000</v>
      </c>
      <c r="G79" s="209">
        <f ca="1" t="shared" si="28"/>
        <v>0</v>
      </c>
      <c r="H79" s="208">
        <f ca="1" t="shared" si="29"/>
        <v>0</v>
      </c>
      <c r="I79" s="208">
        <f ca="1" t="shared" si="30"/>
        <v>0</v>
      </c>
      <c r="J79" s="208">
        <f ca="1" t="shared" si="31"/>
        <v>0</v>
      </c>
      <c r="K79" s="208">
        <f ca="1" t="shared" si="32"/>
        <v>0</v>
      </c>
      <c r="L79" s="208" cm="1">
        <f ca="1" t="array" ref="L79">IFERROR(_xlfn.XLOOKUP(B79,INDIRECT("'"&amp;$I$155&amp;"'!B:B"),INDIRECT("'"&amp;$I$155&amp;"'!E:E"),0),0)</f>
        <v>0</v>
      </c>
      <c r="M79" s="208">
        <f ca="1" t="shared" si="33"/>
        <v>0</v>
      </c>
      <c r="N79" s="208">
        <f ca="1" t="shared" si="17"/>
        <v>0</v>
      </c>
      <c r="O79" s="208">
        <f ca="1" t="shared" si="18"/>
        <v>0</v>
      </c>
      <c r="P79" s="208">
        <f ca="1" t="shared" si="19"/>
        <v>0</v>
      </c>
      <c r="Q79" s="208">
        <f ca="1" t="shared" si="20"/>
        <v>0</v>
      </c>
      <c r="R79" s="208">
        <f ca="1" t="shared" si="21"/>
        <v>0</v>
      </c>
      <c r="S79" s="208">
        <f ca="1" t="shared" si="22"/>
        <v>0</v>
      </c>
      <c r="T79" s="208">
        <f ca="1" t="shared" si="34"/>
        <v>0</v>
      </c>
      <c r="U79" s="208">
        <f ca="1" t="shared" si="35"/>
        <v>0</v>
      </c>
      <c r="V79" s="209">
        <f ca="1" t="shared" si="23"/>
        <v>0</v>
      </c>
      <c r="W79" s="209">
        <f ca="1" t="shared" si="36"/>
        <v>0</v>
      </c>
      <c r="X79" s="209">
        <f ca="1" t="shared" si="24"/>
        <v>0</v>
      </c>
      <c r="Y79" s="209">
        <f ca="1" t="shared" si="25"/>
        <v>10000</v>
      </c>
      <c r="Z79" s="265" cm="1">
        <f ca="1" t="array" ref="Z79">IFERROR(_xlfn.LET(_xlpm.v,_xlfn.XLOOKUP(B79,INDIRECT("'"&amp;$K$155&amp;"'!B:B"),INDIRECT("'"&amp;$K$155&amp;"'!AA:AA"),0),IF(_xlpm.v=60000,60000,_xlpm.v+5000)),0)</f>
        <v>0</v>
      </c>
      <c r="AA79" s="208">
        <f ca="1" t="shared" si="37"/>
        <v>10000</v>
      </c>
      <c r="AB79" s="210">
        <f ca="1" t="shared" si="38"/>
        <v>10000</v>
      </c>
      <c r="AC79" s="211">
        <f ca="1" t="shared" si="39"/>
        <v>300</v>
      </c>
      <c r="AD79" s="211" cm="1">
        <f ca="1" t="array" ref="AD79">IFERROR(_xlfn.XLOOKUP(B79,INDIRECT("'"&amp;$K$155&amp;"'!B:B"),INDIRECT("'"&amp;$K$155&amp;"'!AD:AD"),0),0)</f>
        <v>0</v>
      </c>
      <c r="AE79" s="211">
        <f ca="1" t="shared" si="40"/>
        <v>300</v>
      </c>
      <c r="AF79" s="208">
        <f ca="1" t="shared" si="41"/>
        <v>9700</v>
      </c>
      <c r="AG79" s="197"/>
      <c r="AH79" s="266"/>
      <c r="AI79" s="266"/>
    </row>
    <row r="80" s="194" customFormat="1" ht="30" customHeight="1" spans="1:35">
      <c r="A80" s="205">
        <f t="shared" si="26"/>
        <v>78</v>
      </c>
      <c r="B80" s="206" t="str">
        <v>九十五</v>
      </c>
      <c r="C80" s="207" cm="1">
        <f ca="1" t="array" ref="C80">_xlfn.XLOOKUP(B80,INDIRECT("'"&amp;$A$1&amp;"'!B:B"),INDIRECT("'"&amp;$A$1&amp;"'!D:D"),"人员不存在",0,1)</f>
        <v>45735</v>
      </c>
      <c r="D80" s="208" cm="1">
        <f ca="1" t="array" ref="D80">_xlfn.XLOOKUP(B80,INDIRECT("'"&amp;$A$1&amp;"'!B:B"),INDIRECT("'"&amp;$A$1&amp;"'!G:G"),"人员不存在",0,1)</f>
        <v>10000</v>
      </c>
      <c r="E80" s="208">
        <f ca="1" t="shared" si="27"/>
        <v>1</v>
      </c>
      <c r="F80" s="208" cm="1">
        <f ca="1" t="array" ref="F80">_xlfn.XLOOKUP(B80,INDIRECT("'"&amp;$A$1&amp;"'!B:B"),INDIRECT("'"&amp;$A$1&amp;"'!Q:Q"),"人员不存在",0,1)</f>
        <v>10000</v>
      </c>
      <c r="G80" s="209">
        <f ca="1" t="shared" si="28"/>
        <v>0</v>
      </c>
      <c r="H80" s="208">
        <f ca="1" t="shared" si="29"/>
        <v>0</v>
      </c>
      <c r="I80" s="208">
        <f ca="1" t="shared" si="30"/>
        <v>0</v>
      </c>
      <c r="J80" s="208">
        <f ca="1" t="shared" si="31"/>
        <v>0</v>
      </c>
      <c r="K80" s="208">
        <f ca="1" t="shared" si="32"/>
        <v>0</v>
      </c>
      <c r="L80" s="208" cm="1">
        <f ca="1" t="array" ref="L80">IFERROR(_xlfn.XLOOKUP(B80,INDIRECT("'"&amp;$I$155&amp;"'!B:B"),INDIRECT("'"&amp;$I$155&amp;"'!E:E"),0),0)</f>
        <v>0</v>
      </c>
      <c r="M80" s="208">
        <f ca="1" t="shared" si="33"/>
        <v>0</v>
      </c>
      <c r="N80" s="208">
        <f ca="1" t="shared" si="17"/>
        <v>0</v>
      </c>
      <c r="O80" s="208">
        <f ca="1" t="shared" si="18"/>
        <v>0</v>
      </c>
      <c r="P80" s="208">
        <f ca="1" t="shared" si="19"/>
        <v>0</v>
      </c>
      <c r="Q80" s="208">
        <f ca="1" t="shared" si="20"/>
        <v>0</v>
      </c>
      <c r="R80" s="208">
        <f ca="1" t="shared" si="21"/>
        <v>0</v>
      </c>
      <c r="S80" s="208">
        <f ca="1" t="shared" si="22"/>
        <v>0</v>
      </c>
      <c r="T80" s="208">
        <f ca="1" t="shared" si="34"/>
        <v>0</v>
      </c>
      <c r="U80" s="208">
        <f ca="1" t="shared" si="35"/>
        <v>0</v>
      </c>
      <c r="V80" s="209">
        <f ca="1" t="shared" si="23"/>
        <v>0</v>
      </c>
      <c r="W80" s="209">
        <f ca="1" t="shared" si="36"/>
        <v>0</v>
      </c>
      <c r="X80" s="209">
        <f ca="1" t="shared" si="24"/>
        <v>0</v>
      </c>
      <c r="Y80" s="209">
        <f ca="1" t="shared" si="25"/>
        <v>10000</v>
      </c>
      <c r="Z80" s="265" cm="1">
        <f ca="1" t="array" ref="Z80">IFERROR(_xlfn.LET(_xlpm.v,_xlfn.XLOOKUP(B80,INDIRECT("'"&amp;$K$155&amp;"'!B:B"),INDIRECT("'"&amp;$K$155&amp;"'!AA:AA"),0),IF(_xlpm.v=60000,60000,_xlpm.v+5000)),0)</f>
        <v>0</v>
      </c>
      <c r="AA80" s="208">
        <f ca="1" t="shared" si="37"/>
        <v>10000</v>
      </c>
      <c r="AB80" s="210">
        <f ca="1" t="shared" si="38"/>
        <v>10000</v>
      </c>
      <c r="AC80" s="211">
        <f ca="1" t="shared" si="39"/>
        <v>300</v>
      </c>
      <c r="AD80" s="211" cm="1">
        <f ca="1" t="array" ref="AD80">IFERROR(_xlfn.XLOOKUP(B80,INDIRECT("'"&amp;$K$155&amp;"'!B:B"),INDIRECT("'"&amp;$K$155&amp;"'!AD:AD"),0),0)</f>
        <v>0</v>
      </c>
      <c r="AE80" s="211">
        <f ca="1" t="shared" si="40"/>
        <v>300</v>
      </c>
      <c r="AF80" s="208">
        <f ca="1" t="shared" si="41"/>
        <v>9700</v>
      </c>
      <c r="AG80" s="197"/>
      <c r="AH80" s="266"/>
      <c r="AI80" s="266"/>
    </row>
    <row r="81" s="194" customFormat="1" ht="30" customHeight="1" spans="1:35">
      <c r="A81" s="205">
        <f t="shared" si="26"/>
        <v>79</v>
      </c>
      <c r="B81" s="206" t="str">
        <v>九十六</v>
      </c>
      <c r="C81" s="207" cm="1">
        <f ca="1" t="array" ref="C81">_xlfn.XLOOKUP(B81,INDIRECT("'"&amp;$A$1&amp;"'!B:B"),INDIRECT("'"&amp;$A$1&amp;"'!D:D"),"人员不存在",0,1)</f>
        <v>45748</v>
      </c>
      <c r="D81" s="208" cm="1">
        <f ca="1" t="array" ref="D81">_xlfn.XLOOKUP(B81,INDIRECT("'"&amp;$A$1&amp;"'!B:B"),INDIRECT("'"&amp;$A$1&amp;"'!G:G"),"人员不存在",0,1)</f>
        <v>10000</v>
      </c>
      <c r="E81" s="208">
        <f ca="1" t="shared" si="27"/>
        <v>1</v>
      </c>
      <c r="F81" s="208" cm="1">
        <f ca="1" t="array" ref="F81">_xlfn.XLOOKUP(B81,INDIRECT("'"&amp;$A$1&amp;"'!B:B"),INDIRECT("'"&amp;$A$1&amp;"'!Q:Q"),"人员不存在",0,1)</f>
        <v>10000</v>
      </c>
      <c r="G81" s="209">
        <f ca="1" t="shared" si="28"/>
        <v>0</v>
      </c>
      <c r="H81" s="208">
        <f ca="1" t="shared" si="29"/>
        <v>0</v>
      </c>
      <c r="I81" s="208">
        <f ca="1" t="shared" si="30"/>
        <v>0</v>
      </c>
      <c r="J81" s="208">
        <f ca="1" t="shared" si="31"/>
        <v>0</v>
      </c>
      <c r="K81" s="208">
        <f ca="1" t="shared" si="32"/>
        <v>0</v>
      </c>
      <c r="L81" s="208" cm="1">
        <f ca="1" t="array" ref="L81">IFERROR(_xlfn.XLOOKUP(B81,INDIRECT("'"&amp;$I$155&amp;"'!B:B"),INDIRECT("'"&amp;$I$155&amp;"'!E:E"),0),0)</f>
        <v>0</v>
      </c>
      <c r="M81" s="208">
        <f ca="1" t="shared" si="33"/>
        <v>0</v>
      </c>
      <c r="N81" s="208">
        <f ca="1" t="shared" si="17"/>
        <v>0</v>
      </c>
      <c r="O81" s="208">
        <f ca="1" t="shared" si="18"/>
        <v>0</v>
      </c>
      <c r="P81" s="208">
        <f ca="1" t="shared" si="19"/>
        <v>0</v>
      </c>
      <c r="Q81" s="208">
        <f ca="1" t="shared" si="20"/>
        <v>0</v>
      </c>
      <c r="R81" s="208">
        <f ca="1" t="shared" si="21"/>
        <v>0</v>
      </c>
      <c r="S81" s="208">
        <f ca="1" t="shared" si="22"/>
        <v>0</v>
      </c>
      <c r="T81" s="208">
        <f ca="1" t="shared" si="34"/>
        <v>0</v>
      </c>
      <c r="U81" s="208">
        <f ca="1" t="shared" si="35"/>
        <v>0</v>
      </c>
      <c r="V81" s="209">
        <f ca="1" t="shared" si="23"/>
        <v>0</v>
      </c>
      <c r="W81" s="209">
        <f ca="1" t="shared" si="36"/>
        <v>0</v>
      </c>
      <c r="X81" s="209">
        <f ca="1" t="shared" si="24"/>
        <v>0</v>
      </c>
      <c r="Y81" s="209">
        <f ca="1" t="shared" si="25"/>
        <v>10000</v>
      </c>
      <c r="Z81" s="265" cm="1">
        <f ca="1" t="array" ref="Z81">IFERROR(_xlfn.LET(_xlpm.v,_xlfn.XLOOKUP(B81,INDIRECT("'"&amp;$K$155&amp;"'!B:B"),INDIRECT("'"&amp;$K$155&amp;"'!AA:AA"),0),IF(_xlpm.v=60000,60000,_xlpm.v+5000)),0)</f>
        <v>0</v>
      </c>
      <c r="AA81" s="208">
        <f ca="1" t="shared" si="37"/>
        <v>10000</v>
      </c>
      <c r="AB81" s="210">
        <f ca="1" t="shared" si="38"/>
        <v>10000</v>
      </c>
      <c r="AC81" s="211">
        <f ca="1" t="shared" si="39"/>
        <v>300</v>
      </c>
      <c r="AD81" s="211" cm="1">
        <f ca="1" t="array" ref="AD81">IFERROR(_xlfn.XLOOKUP(B81,INDIRECT("'"&amp;$K$155&amp;"'!B:B"),INDIRECT("'"&amp;$K$155&amp;"'!AD:AD"),0),0)</f>
        <v>0</v>
      </c>
      <c r="AE81" s="211">
        <f ca="1" t="shared" si="40"/>
        <v>300</v>
      </c>
      <c r="AF81" s="208">
        <f ca="1" t="shared" si="41"/>
        <v>9700</v>
      </c>
      <c r="AG81" s="197"/>
      <c r="AH81" s="266"/>
      <c r="AI81" s="266"/>
    </row>
    <row r="82" s="194" customFormat="1" ht="30" customHeight="1" spans="1:35">
      <c r="A82" s="205">
        <f t="shared" si="26"/>
        <v>80</v>
      </c>
      <c r="B82" s="206" t="str">
        <v>九十八</v>
      </c>
      <c r="C82" s="207" cm="1">
        <f ca="1" t="array" ref="C82">_xlfn.XLOOKUP(B82,INDIRECT("'"&amp;$A$1&amp;"'!B:B"),INDIRECT("'"&amp;$A$1&amp;"'!D:D"),"人员不存在",0,1)</f>
        <v>45783</v>
      </c>
      <c r="D82" s="208" cm="1">
        <f ca="1" t="array" ref="D82">_xlfn.XLOOKUP(B82,INDIRECT("'"&amp;$A$1&amp;"'!B:B"),INDIRECT("'"&amp;$A$1&amp;"'!G:G"),"人员不存在",0,1)</f>
        <v>10000</v>
      </c>
      <c r="E82" s="208">
        <f ca="1" t="shared" si="27"/>
        <v>1</v>
      </c>
      <c r="F82" s="208" cm="1">
        <f ca="1" t="array" ref="F82">_xlfn.XLOOKUP(B82,INDIRECT("'"&amp;$A$1&amp;"'!B:B"),INDIRECT("'"&amp;$A$1&amp;"'!Q:Q"),"人员不存在",0,1)</f>
        <v>10000</v>
      </c>
      <c r="G82" s="209">
        <f ca="1" t="shared" si="28"/>
        <v>0</v>
      </c>
      <c r="H82" s="208">
        <f ca="1" t="shared" si="29"/>
        <v>0</v>
      </c>
      <c r="I82" s="208">
        <f ca="1" t="shared" si="30"/>
        <v>0</v>
      </c>
      <c r="J82" s="208">
        <f ca="1" t="shared" si="31"/>
        <v>0</v>
      </c>
      <c r="K82" s="208">
        <f ca="1" t="shared" si="32"/>
        <v>0</v>
      </c>
      <c r="L82" s="208" cm="1">
        <f ca="1" t="array" ref="L82">IFERROR(_xlfn.XLOOKUP(B82,INDIRECT("'"&amp;$I$155&amp;"'!B:B"),INDIRECT("'"&amp;$I$155&amp;"'!E:E"),0),0)</f>
        <v>0</v>
      </c>
      <c r="M82" s="208">
        <f ca="1" t="shared" si="33"/>
        <v>0</v>
      </c>
      <c r="N82" s="208">
        <f ca="1" t="shared" si="17"/>
        <v>0</v>
      </c>
      <c r="O82" s="208">
        <f ca="1" t="shared" si="18"/>
        <v>0</v>
      </c>
      <c r="P82" s="208">
        <f ca="1" t="shared" si="19"/>
        <v>0</v>
      </c>
      <c r="Q82" s="208">
        <f ca="1" t="shared" si="20"/>
        <v>0</v>
      </c>
      <c r="R82" s="208">
        <f ca="1" t="shared" si="21"/>
        <v>0</v>
      </c>
      <c r="S82" s="208">
        <f ca="1" t="shared" si="22"/>
        <v>0</v>
      </c>
      <c r="T82" s="208">
        <f ca="1" t="shared" si="34"/>
        <v>0</v>
      </c>
      <c r="U82" s="208">
        <f ca="1" t="shared" si="35"/>
        <v>0</v>
      </c>
      <c r="V82" s="209">
        <f ca="1" t="shared" si="23"/>
        <v>0</v>
      </c>
      <c r="W82" s="209">
        <f ca="1" t="shared" si="36"/>
        <v>0</v>
      </c>
      <c r="X82" s="209">
        <f ca="1" t="shared" si="24"/>
        <v>0</v>
      </c>
      <c r="Y82" s="209">
        <f ca="1" t="shared" si="25"/>
        <v>10000</v>
      </c>
      <c r="Z82" s="265" cm="1">
        <f ca="1" t="array" ref="Z82">IFERROR(_xlfn.LET(_xlpm.v,_xlfn.XLOOKUP(B82,INDIRECT("'"&amp;$K$155&amp;"'!B:B"),INDIRECT("'"&amp;$K$155&amp;"'!AA:AA"),0),IF(_xlpm.v=60000,60000,_xlpm.v+5000)),0)</f>
        <v>0</v>
      </c>
      <c r="AA82" s="208">
        <f ca="1" t="shared" si="37"/>
        <v>10000</v>
      </c>
      <c r="AB82" s="210">
        <f ca="1" t="shared" si="38"/>
        <v>10000</v>
      </c>
      <c r="AC82" s="211">
        <f ca="1" t="shared" si="39"/>
        <v>300</v>
      </c>
      <c r="AD82" s="211" cm="1">
        <f ca="1" t="array" ref="AD82">IFERROR(_xlfn.XLOOKUP(B82,INDIRECT("'"&amp;$K$155&amp;"'!B:B"),INDIRECT("'"&amp;$K$155&amp;"'!AD:AD"),0),0)</f>
        <v>0</v>
      </c>
      <c r="AE82" s="211">
        <f ca="1" t="shared" si="40"/>
        <v>300</v>
      </c>
      <c r="AF82" s="208">
        <f ca="1" t="shared" si="41"/>
        <v>9700</v>
      </c>
      <c r="AG82" s="197"/>
      <c r="AH82" s="266"/>
      <c r="AI82" s="266"/>
    </row>
    <row r="83" s="194" customFormat="1" ht="30" customHeight="1" spans="1:35">
      <c r="A83" s="205">
        <f t="shared" si="26"/>
        <v>81</v>
      </c>
      <c r="B83" s="206" t="str">
        <v>九十九</v>
      </c>
      <c r="C83" s="207" cm="1">
        <f ca="1" t="array" ref="C83">_xlfn.XLOOKUP(B83,INDIRECT("'"&amp;$A$1&amp;"'!B:B"),INDIRECT("'"&amp;$A$1&amp;"'!D:D"),"人员不存在",0,1)</f>
        <v>45783</v>
      </c>
      <c r="D83" s="208" cm="1">
        <f ca="1" t="array" ref="D83">_xlfn.XLOOKUP(B83,INDIRECT("'"&amp;$A$1&amp;"'!B:B"),INDIRECT("'"&amp;$A$1&amp;"'!G:G"),"人员不存在",0,1)</f>
        <v>10000</v>
      </c>
      <c r="E83" s="208">
        <f ca="1" t="shared" si="27"/>
        <v>1</v>
      </c>
      <c r="F83" s="208" cm="1">
        <f ca="1" t="array" ref="F83">_xlfn.XLOOKUP(B83,INDIRECT("'"&amp;$A$1&amp;"'!B:B"),INDIRECT("'"&amp;$A$1&amp;"'!Q:Q"),"人员不存在",0,1)</f>
        <v>10000</v>
      </c>
      <c r="G83" s="209">
        <f ca="1" t="shared" si="28"/>
        <v>0</v>
      </c>
      <c r="H83" s="208">
        <f ca="1" t="shared" si="29"/>
        <v>0</v>
      </c>
      <c r="I83" s="208">
        <f ca="1" t="shared" si="30"/>
        <v>0</v>
      </c>
      <c r="J83" s="208">
        <f ca="1" t="shared" si="31"/>
        <v>0</v>
      </c>
      <c r="K83" s="208">
        <f ca="1" t="shared" si="32"/>
        <v>0</v>
      </c>
      <c r="L83" s="208" cm="1">
        <f ca="1" t="array" ref="L83">IFERROR(_xlfn.XLOOKUP(B83,INDIRECT("'"&amp;$I$155&amp;"'!B:B"),INDIRECT("'"&amp;$I$155&amp;"'!E:E"),0),0)</f>
        <v>0</v>
      </c>
      <c r="M83" s="208">
        <f ca="1" t="shared" si="33"/>
        <v>0</v>
      </c>
      <c r="N83" s="208">
        <f ca="1" t="shared" si="17"/>
        <v>0</v>
      </c>
      <c r="O83" s="208">
        <f ca="1" t="shared" si="18"/>
        <v>0</v>
      </c>
      <c r="P83" s="208">
        <f ca="1" t="shared" si="19"/>
        <v>0</v>
      </c>
      <c r="Q83" s="208">
        <f ca="1" t="shared" si="20"/>
        <v>0</v>
      </c>
      <c r="R83" s="208">
        <f ca="1" t="shared" si="21"/>
        <v>0</v>
      </c>
      <c r="S83" s="208">
        <f ca="1" t="shared" si="22"/>
        <v>0</v>
      </c>
      <c r="T83" s="208">
        <f ca="1" t="shared" si="34"/>
        <v>0</v>
      </c>
      <c r="U83" s="208">
        <f ca="1" t="shared" si="35"/>
        <v>0</v>
      </c>
      <c r="V83" s="209">
        <f ca="1" t="shared" si="23"/>
        <v>0</v>
      </c>
      <c r="W83" s="209">
        <f ca="1" t="shared" si="36"/>
        <v>0</v>
      </c>
      <c r="X83" s="209">
        <f ca="1" t="shared" si="24"/>
        <v>0</v>
      </c>
      <c r="Y83" s="209">
        <f ca="1" t="shared" si="25"/>
        <v>10000</v>
      </c>
      <c r="Z83" s="265" cm="1">
        <f ca="1" t="array" ref="Z83">IFERROR(_xlfn.LET(_xlpm.v,_xlfn.XLOOKUP(B83,INDIRECT("'"&amp;$K$155&amp;"'!B:B"),INDIRECT("'"&amp;$K$155&amp;"'!AA:AA"),0),IF(_xlpm.v=60000,60000,_xlpm.v+5000)),0)</f>
        <v>0</v>
      </c>
      <c r="AA83" s="208">
        <f ca="1" t="shared" si="37"/>
        <v>10000</v>
      </c>
      <c r="AB83" s="210">
        <f ca="1" t="shared" si="38"/>
        <v>10000</v>
      </c>
      <c r="AC83" s="211">
        <f ca="1" t="shared" si="39"/>
        <v>300</v>
      </c>
      <c r="AD83" s="211" cm="1">
        <f ca="1" t="array" ref="AD83">IFERROR(_xlfn.XLOOKUP(B83,INDIRECT("'"&amp;$K$155&amp;"'!B:B"),INDIRECT("'"&amp;$K$155&amp;"'!AD:AD"),0),0)</f>
        <v>0</v>
      </c>
      <c r="AE83" s="211">
        <f ca="1" t="shared" si="40"/>
        <v>300</v>
      </c>
      <c r="AF83" s="208">
        <f ca="1" t="shared" si="41"/>
        <v>9700</v>
      </c>
      <c r="AG83" s="197"/>
      <c r="AH83" s="266"/>
      <c r="AI83" s="266"/>
    </row>
    <row r="84" s="194" customFormat="1" ht="30" customHeight="1" spans="1:35">
      <c r="A84" s="205">
        <f t="shared" si="26"/>
        <v>82</v>
      </c>
      <c r="B84" s="206" t="str">
        <v>一百</v>
      </c>
      <c r="C84" s="207" cm="1">
        <f ca="1" t="array" ref="C84">_xlfn.XLOOKUP(B84,INDIRECT("'"&amp;$A$1&amp;"'!B:B"),INDIRECT("'"&amp;$A$1&amp;"'!D:D"),"人员不存在",0,1)</f>
        <v>45784</v>
      </c>
      <c r="D84" s="208" cm="1">
        <f ca="1" t="array" ref="D84">_xlfn.XLOOKUP(B84,INDIRECT("'"&amp;$A$1&amp;"'!B:B"),INDIRECT("'"&amp;$A$1&amp;"'!G:G"),"人员不存在",0,1)</f>
        <v>10000</v>
      </c>
      <c r="E84" s="208">
        <f ca="1" t="shared" si="27"/>
        <v>1</v>
      </c>
      <c r="F84" s="208" cm="1">
        <f ca="1" t="array" ref="F84">_xlfn.XLOOKUP(B84,INDIRECT("'"&amp;$A$1&amp;"'!B:B"),INDIRECT("'"&amp;$A$1&amp;"'!Q:Q"),"人员不存在",0,1)</f>
        <v>10000</v>
      </c>
      <c r="G84" s="209">
        <f ca="1" t="shared" si="28"/>
        <v>0</v>
      </c>
      <c r="H84" s="208">
        <f ca="1" t="shared" si="29"/>
        <v>0</v>
      </c>
      <c r="I84" s="208">
        <f ca="1" t="shared" si="30"/>
        <v>0</v>
      </c>
      <c r="J84" s="208">
        <f ca="1" t="shared" si="31"/>
        <v>0</v>
      </c>
      <c r="K84" s="208">
        <f ca="1" t="shared" si="32"/>
        <v>0</v>
      </c>
      <c r="L84" s="208" cm="1">
        <f ca="1" t="array" ref="L84">IFERROR(_xlfn.XLOOKUP(B84,INDIRECT("'"&amp;$I$155&amp;"'!B:B"),INDIRECT("'"&amp;$I$155&amp;"'!E:E"),0),0)</f>
        <v>0</v>
      </c>
      <c r="M84" s="208">
        <f ca="1" t="shared" si="33"/>
        <v>0</v>
      </c>
      <c r="N84" s="208">
        <f ca="1" t="shared" si="17"/>
        <v>0</v>
      </c>
      <c r="O84" s="208">
        <f ca="1" t="shared" si="18"/>
        <v>0</v>
      </c>
      <c r="P84" s="208">
        <f ca="1" t="shared" si="19"/>
        <v>0</v>
      </c>
      <c r="Q84" s="208">
        <f ca="1" t="shared" si="20"/>
        <v>0</v>
      </c>
      <c r="R84" s="208">
        <f ca="1" t="shared" si="21"/>
        <v>0</v>
      </c>
      <c r="S84" s="208">
        <f ca="1" t="shared" si="22"/>
        <v>0</v>
      </c>
      <c r="T84" s="208">
        <f ca="1" t="shared" si="34"/>
        <v>0</v>
      </c>
      <c r="U84" s="208">
        <f ca="1" t="shared" si="35"/>
        <v>0</v>
      </c>
      <c r="V84" s="209">
        <f ca="1" t="shared" si="23"/>
        <v>0</v>
      </c>
      <c r="W84" s="209">
        <f ca="1" t="shared" si="36"/>
        <v>0</v>
      </c>
      <c r="X84" s="209">
        <f ca="1" t="shared" si="24"/>
        <v>0</v>
      </c>
      <c r="Y84" s="209">
        <f ca="1" t="shared" si="25"/>
        <v>10000</v>
      </c>
      <c r="Z84" s="265" cm="1">
        <f ca="1" t="array" ref="Z84">IFERROR(_xlfn.LET(_xlpm.v,_xlfn.XLOOKUP(B84,INDIRECT("'"&amp;$K$155&amp;"'!B:B"),INDIRECT("'"&amp;$K$155&amp;"'!AA:AA"),0),IF(_xlpm.v=60000,60000,_xlpm.v+5000)),0)</f>
        <v>0</v>
      </c>
      <c r="AA84" s="208">
        <f ca="1" t="shared" si="37"/>
        <v>10000</v>
      </c>
      <c r="AB84" s="210">
        <f ca="1" t="shared" si="38"/>
        <v>10000</v>
      </c>
      <c r="AC84" s="211">
        <f ca="1" t="shared" si="39"/>
        <v>300</v>
      </c>
      <c r="AD84" s="211" cm="1">
        <f ca="1" t="array" ref="AD84">IFERROR(_xlfn.XLOOKUP(B84,INDIRECT("'"&amp;$K$155&amp;"'!B:B"),INDIRECT("'"&amp;$K$155&amp;"'!AD:AD"),0),0)</f>
        <v>0</v>
      </c>
      <c r="AE84" s="211">
        <f ca="1" t="shared" si="40"/>
        <v>300</v>
      </c>
      <c r="AF84" s="208">
        <f ca="1" t="shared" si="41"/>
        <v>9700</v>
      </c>
      <c r="AG84" s="197"/>
      <c r="AH84" s="266"/>
      <c r="AI84" s="266"/>
    </row>
    <row r="85" s="194" customFormat="1" ht="30" customHeight="1" spans="1:35">
      <c r="A85" s="205">
        <f t="shared" si="26"/>
        <v>83</v>
      </c>
      <c r="B85" s="206" t="str">
        <v>一百〇一</v>
      </c>
      <c r="C85" s="207" cm="1">
        <f ca="1" t="array" ref="C85">_xlfn.XLOOKUP(B85,INDIRECT("'"&amp;$A$1&amp;"'!B:B"),INDIRECT("'"&amp;$A$1&amp;"'!D:D"),"人员不存在",0,1)</f>
        <v>45789</v>
      </c>
      <c r="D85" s="208" cm="1">
        <f ca="1" t="array" ref="D85">_xlfn.XLOOKUP(B85,INDIRECT("'"&amp;$A$1&amp;"'!B:B"),INDIRECT("'"&amp;$A$1&amp;"'!G:G"),"人员不存在",0,1)</f>
        <v>10000</v>
      </c>
      <c r="E85" s="208">
        <f ca="1" t="shared" si="27"/>
        <v>0.94</v>
      </c>
      <c r="F85" s="208" cm="1">
        <f ca="1" t="array" ref="F85">_xlfn.XLOOKUP(B85,INDIRECT("'"&amp;$A$1&amp;"'!B:B"),INDIRECT("'"&amp;$A$1&amp;"'!Q:Q"),"人员不存在",0,1)</f>
        <v>9400</v>
      </c>
      <c r="G85" s="209">
        <f ca="1" t="shared" si="28"/>
        <v>0</v>
      </c>
      <c r="H85" s="208">
        <f ca="1" t="shared" si="29"/>
        <v>0</v>
      </c>
      <c r="I85" s="208">
        <f ca="1" t="shared" si="30"/>
        <v>0</v>
      </c>
      <c r="J85" s="208">
        <f ca="1" t="shared" si="31"/>
        <v>0</v>
      </c>
      <c r="K85" s="208">
        <f ca="1" t="shared" si="32"/>
        <v>0</v>
      </c>
      <c r="L85" s="208" cm="1">
        <f ca="1" t="array" ref="L85">IFERROR(_xlfn.XLOOKUP(B85,INDIRECT("'"&amp;$I$155&amp;"'!B:B"),INDIRECT("'"&amp;$I$155&amp;"'!E:E"),0),0)</f>
        <v>0</v>
      </c>
      <c r="M85" s="208">
        <f ca="1" t="shared" si="33"/>
        <v>0</v>
      </c>
      <c r="N85" s="208">
        <f ca="1" t="shared" si="17"/>
        <v>0</v>
      </c>
      <c r="O85" s="208">
        <f ca="1" t="shared" si="18"/>
        <v>0</v>
      </c>
      <c r="P85" s="208">
        <f ca="1" t="shared" si="19"/>
        <v>0</v>
      </c>
      <c r="Q85" s="208">
        <f ca="1" t="shared" si="20"/>
        <v>0</v>
      </c>
      <c r="R85" s="208">
        <f ca="1" t="shared" si="21"/>
        <v>0</v>
      </c>
      <c r="S85" s="208">
        <f ca="1" t="shared" si="22"/>
        <v>0</v>
      </c>
      <c r="T85" s="208">
        <f ca="1" t="shared" si="34"/>
        <v>0</v>
      </c>
      <c r="U85" s="208">
        <f ca="1" t="shared" si="35"/>
        <v>0</v>
      </c>
      <c r="V85" s="209">
        <f ca="1" t="shared" si="23"/>
        <v>0</v>
      </c>
      <c r="W85" s="209">
        <f ca="1" t="shared" si="36"/>
        <v>0</v>
      </c>
      <c r="X85" s="209">
        <f ca="1" t="shared" si="24"/>
        <v>0</v>
      </c>
      <c r="Y85" s="209">
        <f ca="1" t="shared" si="25"/>
        <v>9400</v>
      </c>
      <c r="Z85" s="265" cm="1">
        <f ca="1" t="array" ref="Z85">IFERROR(_xlfn.LET(_xlpm.v,_xlfn.XLOOKUP(B85,INDIRECT("'"&amp;$K$155&amp;"'!B:B"),INDIRECT("'"&amp;$K$155&amp;"'!AA:AA"),0),IF(_xlpm.v=60000,60000,_xlpm.v+5000)),0)</f>
        <v>0</v>
      </c>
      <c r="AA85" s="208">
        <f ca="1" t="shared" si="37"/>
        <v>9400</v>
      </c>
      <c r="AB85" s="210">
        <f ca="1" t="shared" si="38"/>
        <v>9400</v>
      </c>
      <c r="AC85" s="211">
        <f ca="1" t="shared" si="39"/>
        <v>282</v>
      </c>
      <c r="AD85" s="211" cm="1">
        <f ca="1" t="array" ref="AD85">IFERROR(_xlfn.XLOOKUP(B85,INDIRECT("'"&amp;$K$155&amp;"'!B:B"),INDIRECT("'"&amp;$K$155&amp;"'!AD:AD"),0),0)</f>
        <v>0</v>
      </c>
      <c r="AE85" s="211">
        <f ca="1" t="shared" si="40"/>
        <v>282</v>
      </c>
      <c r="AF85" s="208">
        <f ca="1" t="shared" si="41"/>
        <v>9118</v>
      </c>
      <c r="AG85" s="197"/>
      <c r="AH85" s="266"/>
      <c r="AI85" s="266"/>
    </row>
    <row r="86" s="194" customFormat="1" ht="30" customHeight="1" spans="1:35">
      <c r="A86" s="205">
        <f t="shared" si="26"/>
        <v>84</v>
      </c>
      <c r="B86" s="206" t="str">
        <v>一百〇二</v>
      </c>
      <c r="C86" s="207" cm="1">
        <f ca="1" t="array" ref="C86">_xlfn.XLOOKUP(B86,INDIRECT("'"&amp;$A$1&amp;"'!B:B"),INDIRECT("'"&amp;$A$1&amp;"'!D:D"),"人员不存在",0,1)</f>
        <v>45797</v>
      </c>
      <c r="D86" s="208" cm="1">
        <f ca="1" t="array" ref="D86">_xlfn.XLOOKUP(B86,INDIRECT("'"&amp;$A$1&amp;"'!B:B"),INDIRECT("'"&amp;$A$1&amp;"'!G:G"),"人员不存在",0,1)</f>
        <v>10000</v>
      </c>
      <c r="E86" s="208">
        <f ca="1" t="shared" si="27"/>
        <v>1</v>
      </c>
      <c r="F86" s="208" cm="1">
        <f ca="1" t="array" ref="F86">_xlfn.XLOOKUP(B86,INDIRECT("'"&amp;$A$1&amp;"'!B:B"),INDIRECT("'"&amp;$A$1&amp;"'!Q:Q"),"人员不存在",0,1)</f>
        <v>10000</v>
      </c>
      <c r="G86" s="209">
        <f ca="1" t="shared" si="28"/>
        <v>0</v>
      </c>
      <c r="H86" s="208">
        <f ca="1" t="shared" si="29"/>
        <v>0</v>
      </c>
      <c r="I86" s="208">
        <f ca="1" t="shared" si="30"/>
        <v>0</v>
      </c>
      <c r="J86" s="208">
        <f ca="1" t="shared" si="31"/>
        <v>0</v>
      </c>
      <c r="K86" s="208">
        <f ca="1" t="shared" si="32"/>
        <v>0</v>
      </c>
      <c r="L86" s="208" cm="1">
        <f ca="1" t="array" ref="L86">IFERROR(_xlfn.XLOOKUP(B86,INDIRECT("'"&amp;$I$155&amp;"'!B:B"),INDIRECT("'"&amp;$I$155&amp;"'!E:E"),0),0)</f>
        <v>0</v>
      </c>
      <c r="M86" s="208">
        <f ca="1" t="shared" si="33"/>
        <v>0</v>
      </c>
      <c r="N86" s="208">
        <f ca="1" t="shared" si="17"/>
        <v>0</v>
      </c>
      <c r="O86" s="208">
        <f ca="1" t="shared" si="18"/>
        <v>0</v>
      </c>
      <c r="P86" s="208">
        <f ca="1" t="shared" si="19"/>
        <v>0</v>
      </c>
      <c r="Q86" s="208">
        <f ca="1" t="shared" si="20"/>
        <v>0</v>
      </c>
      <c r="R86" s="208">
        <f ca="1" t="shared" si="21"/>
        <v>0</v>
      </c>
      <c r="S86" s="208">
        <f ca="1" t="shared" si="22"/>
        <v>0</v>
      </c>
      <c r="T86" s="208">
        <f ca="1" t="shared" si="34"/>
        <v>0</v>
      </c>
      <c r="U86" s="208">
        <f ca="1" t="shared" si="35"/>
        <v>0</v>
      </c>
      <c r="V86" s="209">
        <f ca="1" t="shared" si="23"/>
        <v>0</v>
      </c>
      <c r="W86" s="209">
        <f ca="1" t="shared" si="36"/>
        <v>0</v>
      </c>
      <c r="X86" s="209">
        <f ca="1" t="shared" si="24"/>
        <v>0</v>
      </c>
      <c r="Y86" s="209">
        <f ca="1" t="shared" si="25"/>
        <v>10000</v>
      </c>
      <c r="Z86" s="265" cm="1">
        <f ca="1" t="array" ref="Z86">IFERROR(_xlfn.LET(_xlpm.v,_xlfn.XLOOKUP(B86,INDIRECT("'"&amp;$K$155&amp;"'!B:B"),INDIRECT("'"&amp;$K$155&amp;"'!AA:AA"),0),IF(_xlpm.v=60000,60000,_xlpm.v+5000)),0)</f>
        <v>0</v>
      </c>
      <c r="AA86" s="208">
        <f ca="1" t="shared" si="37"/>
        <v>10000</v>
      </c>
      <c r="AB86" s="210">
        <f ca="1" t="shared" si="38"/>
        <v>10000</v>
      </c>
      <c r="AC86" s="211">
        <f ca="1" t="shared" si="39"/>
        <v>300</v>
      </c>
      <c r="AD86" s="211" cm="1">
        <f ca="1" t="array" ref="AD86">IFERROR(_xlfn.XLOOKUP(B86,INDIRECT("'"&amp;$K$155&amp;"'!B:B"),INDIRECT("'"&amp;$K$155&amp;"'!AD:AD"),0),0)</f>
        <v>0</v>
      </c>
      <c r="AE86" s="211">
        <f ca="1" t="shared" si="40"/>
        <v>300</v>
      </c>
      <c r="AF86" s="208">
        <f ca="1" t="shared" si="41"/>
        <v>9700</v>
      </c>
      <c r="AG86" s="197"/>
      <c r="AH86" s="266"/>
      <c r="AI86" s="266"/>
    </row>
    <row r="87" s="194" customFormat="1" ht="30" customHeight="1" spans="1:35">
      <c r="A87" s="205">
        <f t="shared" si="26"/>
        <v>85</v>
      </c>
      <c r="B87" s="206" t="str">
        <v>一百〇三</v>
      </c>
      <c r="C87" s="207" cm="1">
        <f ca="1" t="array" ref="C87">_xlfn.XLOOKUP(B87,INDIRECT("'"&amp;$A$1&amp;"'!B:B"),INDIRECT("'"&amp;$A$1&amp;"'!D:D"),"人员不存在",0,1)</f>
        <v>45798</v>
      </c>
      <c r="D87" s="208" cm="1">
        <f ca="1" t="array" ref="D87">_xlfn.XLOOKUP(B87,INDIRECT("'"&amp;$A$1&amp;"'!B:B"),INDIRECT("'"&amp;$A$1&amp;"'!G:G"),"人员不存在",0,1)</f>
        <v>10000</v>
      </c>
      <c r="E87" s="208">
        <f ca="1" t="shared" si="27"/>
        <v>1</v>
      </c>
      <c r="F87" s="208" cm="1">
        <f ca="1" t="array" ref="F87">_xlfn.XLOOKUP(B87,INDIRECT("'"&amp;$A$1&amp;"'!B:B"),INDIRECT("'"&amp;$A$1&amp;"'!Q:Q"),"人员不存在",0,1)</f>
        <v>10000</v>
      </c>
      <c r="G87" s="209">
        <f ca="1" t="shared" si="28"/>
        <v>0</v>
      </c>
      <c r="H87" s="208">
        <f ca="1" t="shared" si="29"/>
        <v>0</v>
      </c>
      <c r="I87" s="208">
        <f ca="1" t="shared" si="30"/>
        <v>0</v>
      </c>
      <c r="J87" s="208">
        <f ca="1" t="shared" si="31"/>
        <v>0</v>
      </c>
      <c r="K87" s="208">
        <f ca="1" t="shared" si="32"/>
        <v>0</v>
      </c>
      <c r="L87" s="208" cm="1">
        <f ca="1" t="array" ref="L87">IFERROR(_xlfn.XLOOKUP(B87,INDIRECT("'"&amp;$I$155&amp;"'!B:B"),INDIRECT("'"&amp;$I$155&amp;"'!E:E"),0),0)</f>
        <v>0</v>
      </c>
      <c r="M87" s="208">
        <f ca="1" t="shared" si="33"/>
        <v>0</v>
      </c>
      <c r="N87" s="208">
        <f ca="1" t="shared" si="17"/>
        <v>0</v>
      </c>
      <c r="O87" s="208">
        <f ca="1" t="shared" si="18"/>
        <v>0</v>
      </c>
      <c r="P87" s="208">
        <f ca="1" t="shared" si="19"/>
        <v>0</v>
      </c>
      <c r="Q87" s="208">
        <f ca="1" t="shared" si="20"/>
        <v>0</v>
      </c>
      <c r="R87" s="208">
        <f ca="1" t="shared" si="21"/>
        <v>0</v>
      </c>
      <c r="S87" s="208">
        <f ca="1" t="shared" si="22"/>
        <v>0</v>
      </c>
      <c r="T87" s="208">
        <f ca="1" t="shared" si="34"/>
        <v>0</v>
      </c>
      <c r="U87" s="208">
        <f ca="1" t="shared" si="35"/>
        <v>0</v>
      </c>
      <c r="V87" s="209">
        <f ca="1" t="shared" si="23"/>
        <v>0</v>
      </c>
      <c r="W87" s="209">
        <f ca="1" t="shared" si="36"/>
        <v>0</v>
      </c>
      <c r="X87" s="209">
        <f ca="1" t="shared" si="24"/>
        <v>0</v>
      </c>
      <c r="Y87" s="209">
        <f ca="1" t="shared" si="25"/>
        <v>10000</v>
      </c>
      <c r="Z87" s="265" cm="1">
        <f ca="1" t="array" ref="Z87">IFERROR(_xlfn.LET(_xlpm.v,_xlfn.XLOOKUP(B87,INDIRECT("'"&amp;$K$155&amp;"'!B:B"),INDIRECT("'"&amp;$K$155&amp;"'!AA:AA"),0),IF(_xlpm.v=60000,60000,_xlpm.v+5000)),0)</f>
        <v>0</v>
      </c>
      <c r="AA87" s="208">
        <f ca="1" t="shared" si="37"/>
        <v>10000</v>
      </c>
      <c r="AB87" s="210">
        <f ca="1" t="shared" si="38"/>
        <v>10000</v>
      </c>
      <c r="AC87" s="211">
        <f ca="1" t="shared" si="39"/>
        <v>300</v>
      </c>
      <c r="AD87" s="211" cm="1">
        <f ca="1" t="array" ref="AD87">IFERROR(_xlfn.XLOOKUP(B87,INDIRECT("'"&amp;$K$155&amp;"'!B:B"),INDIRECT("'"&amp;$K$155&amp;"'!AD:AD"),0),0)</f>
        <v>0</v>
      </c>
      <c r="AE87" s="211">
        <f ca="1" t="shared" si="40"/>
        <v>300</v>
      </c>
      <c r="AF87" s="208">
        <f ca="1" t="shared" si="41"/>
        <v>9700</v>
      </c>
      <c r="AG87" s="197"/>
      <c r="AH87" s="266"/>
      <c r="AI87" s="266"/>
    </row>
    <row r="88" s="194" customFormat="1" ht="30" customHeight="1" spans="1:35">
      <c r="A88" s="205">
        <f t="shared" si="26"/>
        <v>86</v>
      </c>
      <c r="B88" s="206" t="str">
        <v>一百〇四</v>
      </c>
      <c r="C88" s="207" cm="1">
        <f ca="1" t="array" ref="C88">_xlfn.XLOOKUP(B88,INDIRECT("'"&amp;$A$1&amp;"'!B:B"),INDIRECT("'"&amp;$A$1&amp;"'!D:D"),"人员不存在",0,1)</f>
        <v>45799</v>
      </c>
      <c r="D88" s="208" cm="1">
        <f ca="1" t="array" ref="D88">_xlfn.XLOOKUP(B88,INDIRECT("'"&amp;$A$1&amp;"'!B:B"),INDIRECT("'"&amp;$A$1&amp;"'!G:G"),"人员不存在",0,1)</f>
        <v>10000</v>
      </c>
      <c r="E88" s="208">
        <f ca="1" t="shared" si="27"/>
        <v>1</v>
      </c>
      <c r="F88" s="208" cm="1">
        <f ca="1" t="array" ref="F88">_xlfn.XLOOKUP(B88,INDIRECT("'"&amp;$A$1&amp;"'!B:B"),INDIRECT("'"&amp;$A$1&amp;"'!Q:Q"),"人员不存在",0,1)</f>
        <v>10000</v>
      </c>
      <c r="G88" s="209">
        <f ca="1" t="shared" si="28"/>
        <v>0</v>
      </c>
      <c r="H88" s="208">
        <f ca="1" t="shared" si="29"/>
        <v>0</v>
      </c>
      <c r="I88" s="208">
        <f ca="1" t="shared" si="30"/>
        <v>0</v>
      </c>
      <c r="J88" s="208">
        <f ca="1" t="shared" si="31"/>
        <v>0</v>
      </c>
      <c r="K88" s="208">
        <f ca="1" t="shared" si="32"/>
        <v>0</v>
      </c>
      <c r="L88" s="208" cm="1">
        <f ca="1" t="array" ref="L88">IFERROR(_xlfn.XLOOKUP(B88,INDIRECT("'"&amp;$I$155&amp;"'!B:B"),INDIRECT("'"&amp;$I$155&amp;"'!E:E"),0),0)</f>
        <v>0</v>
      </c>
      <c r="M88" s="208">
        <f ca="1" t="shared" si="33"/>
        <v>0</v>
      </c>
      <c r="N88" s="208">
        <f ca="1" t="shared" si="17"/>
        <v>0</v>
      </c>
      <c r="O88" s="208">
        <f ca="1" t="shared" si="18"/>
        <v>0</v>
      </c>
      <c r="P88" s="208">
        <f ca="1" t="shared" si="19"/>
        <v>0</v>
      </c>
      <c r="Q88" s="208">
        <f ca="1" t="shared" si="20"/>
        <v>0</v>
      </c>
      <c r="R88" s="208">
        <f ca="1" t="shared" si="21"/>
        <v>0</v>
      </c>
      <c r="S88" s="208">
        <f ca="1" t="shared" si="22"/>
        <v>0</v>
      </c>
      <c r="T88" s="208">
        <f ca="1" t="shared" si="34"/>
        <v>0</v>
      </c>
      <c r="U88" s="208">
        <f ca="1" t="shared" si="35"/>
        <v>0</v>
      </c>
      <c r="V88" s="209">
        <f ca="1" t="shared" si="23"/>
        <v>0</v>
      </c>
      <c r="W88" s="209">
        <f ca="1" t="shared" si="36"/>
        <v>0</v>
      </c>
      <c r="X88" s="209">
        <f ca="1" t="shared" si="24"/>
        <v>0</v>
      </c>
      <c r="Y88" s="209">
        <f ca="1" t="shared" si="25"/>
        <v>10000</v>
      </c>
      <c r="Z88" s="265" cm="1">
        <f ca="1" t="array" ref="Z88">IFERROR(_xlfn.LET(_xlpm.v,_xlfn.XLOOKUP(B88,INDIRECT("'"&amp;$K$155&amp;"'!B:B"),INDIRECT("'"&amp;$K$155&amp;"'!AA:AA"),0),IF(_xlpm.v=60000,60000,_xlpm.v+5000)),0)</f>
        <v>0</v>
      </c>
      <c r="AA88" s="208">
        <f ca="1" t="shared" si="37"/>
        <v>10000</v>
      </c>
      <c r="AB88" s="210">
        <f ca="1" t="shared" si="38"/>
        <v>10000</v>
      </c>
      <c r="AC88" s="211">
        <f ca="1" t="shared" si="39"/>
        <v>300</v>
      </c>
      <c r="AD88" s="211" cm="1">
        <f ca="1" t="array" ref="AD88">IFERROR(_xlfn.XLOOKUP(B88,INDIRECT("'"&amp;$K$155&amp;"'!B:B"),INDIRECT("'"&amp;$K$155&amp;"'!AD:AD"),0),0)</f>
        <v>0</v>
      </c>
      <c r="AE88" s="211">
        <f ca="1" t="shared" si="40"/>
        <v>300</v>
      </c>
      <c r="AF88" s="208">
        <f ca="1" t="shared" si="41"/>
        <v>9700</v>
      </c>
      <c r="AG88" s="197"/>
      <c r="AH88" s="266"/>
      <c r="AI88" s="266"/>
    </row>
    <row r="89" s="194" customFormat="1" ht="30" customHeight="1" spans="1:35">
      <c r="A89" s="205">
        <f t="shared" si="26"/>
        <v>87</v>
      </c>
      <c r="B89" s="206" t="str">
        <v>一百〇五</v>
      </c>
      <c r="C89" s="207" cm="1">
        <f ca="1" t="array" ref="C89">_xlfn.XLOOKUP(B89,INDIRECT("'"&amp;$A$1&amp;"'!B:B"),INDIRECT("'"&amp;$A$1&amp;"'!D:D"),"人员不存在",0,1)</f>
        <v>45811</v>
      </c>
      <c r="D89" s="208" cm="1">
        <f ca="1" t="array" ref="D89">_xlfn.XLOOKUP(B89,INDIRECT("'"&amp;$A$1&amp;"'!B:B"),INDIRECT("'"&amp;$A$1&amp;"'!G:G"),"人员不存在",0,1)</f>
        <v>10000</v>
      </c>
      <c r="E89" s="208">
        <f ca="1" t="shared" si="27"/>
        <v>1</v>
      </c>
      <c r="F89" s="208" cm="1">
        <f ca="1" t="array" ref="F89">_xlfn.XLOOKUP(B89,INDIRECT("'"&amp;$A$1&amp;"'!B:B"),INDIRECT("'"&amp;$A$1&amp;"'!Q:Q"),"人员不存在",0,1)</f>
        <v>10000</v>
      </c>
      <c r="G89" s="209">
        <f ca="1" t="shared" si="28"/>
        <v>0</v>
      </c>
      <c r="H89" s="208">
        <f ca="1" t="shared" si="29"/>
        <v>0</v>
      </c>
      <c r="I89" s="208">
        <f ca="1" t="shared" si="30"/>
        <v>0</v>
      </c>
      <c r="J89" s="208">
        <f ca="1" t="shared" si="31"/>
        <v>0</v>
      </c>
      <c r="K89" s="208">
        <f ca="1" t="shared" si="32"/>
        <v>0</v>
      </c>
      <c r="L89" s="208" cm="1">
        <f ca="1" t="array" ref="L89">IFERROR(_xlfn.XLOOKUP(B89,INDIRECT("'"&amp;$I$155&amp;"'!B:B"),INDIRECT("'"&amp;$I$155&amp;"'!E:E"),0),0)</f>
        <v>0</v>
      </c>
      <c r="M89" s="208">
        <f ca="1" t="shared" si="33"/>
        <v>0</v>
      </c>
      <c r="N89" s="208">
        <f ca="1" t="shared" si="17"/>
        <v>0</v>
      </c>
      <c r="O89" s="208">
        <f ca="1" t="shared" si="18"/>
        <v>0</v>
      </c>
      <c r="P89" s="208">
        <f ca="1" t="shared" si="19"/>
        <v>0</v>
      </c>
      <c r="Q89" s="208">
        <f ca="1" t="shared" si="20"/>
        <v>0</v>
      </c>
      <c r="R89" s="208">
        <f ca="1" t="shared" si="21"/>
        <v>0</v>
      </c>
      <c r="S89" s="208">
        <f ca="1" t="shared" si="22"/>
        <v>0</v>
      </c>
      <c r="T89" s="208">
        <f ca="1" t="shared" si="34"/>
        <v>0</v>
      </c>
      <c r="U89" s="208">
        <f ca="1" t="shared" si="35"/>
        <v>0</v>
      </c>
      <c r="V89" s="209">
        <f ca="1" t="shared" si="23"/>
        <v>0</v>
      </c>
      <c r="W89" s="209">
        <f ca="1" t="shared" si="36"/>
        <v>0</v>
      </c>
      <c r="X89" s="209">
        <f ca="1" t="shared" si="24"/>
        <v>0</v>
      </c>
      <c r="Y89" s="209">
        <f ca="1" t="shared" si="25"/>
        <v>10000</v>
      </c>
      <c r="Z89" s="265" cm="1">
        <f ca="1" t="array" ref="Z89">IFERROR(_xlfn.LET(_xlpm.v,_xlfn.XLOOKUP(B89,INDIRECT("'"&amp;$K$155&amp;"'!B:B"),INDIRECT("'"&amp;$K$155&amp;"'!AA:AA"),0),IF(_xlpm.v=60000,60000,_xlpm.v+5000)),0)</f>
        <v>0</v>
      </c>
      <c r="AA89" s="208">
        <f ca="1" t="shared" si="37"/>
        <v>10000</v>
      </c>
      <c r="AB89" s="210">
        <f ca="1" t="shared" si="38"/>
        <v>10000</v>
      </c>
      <c r="AC89" s="211">
        <f ca="1" t="shared" si="39"/>
        <v>300</v>
      </c>
      <c r="AD89" s="211" cm="1">
        <f ca="1" t="array" ref="AD89">IFERROR(_xlfn.XLOOKUP(B89,INDIRECT("'"&amp;$K$155&amp;"'!B:B"),INDIRECT("'"&amp;$K$155&amp;"'!AD:AD"),0),0)</f>
        <v>0</v>
      </c>
      <c r="AE89" s="211">
        <f ca="1" t="shared" si="40"/>
        <v>300</v>
      </c>
      <c r="AF89" s="208">
        <f ca="1" t="shared" si="41"/>
        <v>9700</v>
      </c>
      <c r="AG89" s="197"/>
      <c r="AH89" s="266"/>
      <c r="AI89" s="266"/>
    </row>
    <row r="90" s="194" customFormat="1" ht="30" customHeight="1" spans="1:35">
      <c r="A90" s="205">
        <f t="shared" si="26"/>
        <v>88</v>
      </c>
      <c r="B90" s="206" t="str">
        <v>一百〇六</v>
      </c>
      <c r="C90" s="207" cm="1">
        <f ca="1" t="array" ref="C90">_xlfn.XLOOKUP(B90,INDIRECT("'"&amp;$A$1&amp;"'!B:B"),INDIRECT("'"&amp;$A$1&amp;"'!D:D"),"人员不存在",0,1)</f>
        <v>45824</v>
      </c>
      <c r="D90" s="208" cm="1">
        <f ca="1" t="array" ref="D90">_xlfn.XLOOKUP(B90,INDIRECT("'"&amp;$A$1&amp;"'!B:B"),INDIRECT("'"&amp;$A$1&amp;"'!G:G"),"人员不存在",0,1)</f>
        <v>10000</v>
      </c>
      <c r="E90" s="208">
        <f ca="1" t="shared" si="27"/>
        <v>0.94</v>
      </c>
      <c r="F90" s="208" cm="1">
        <f ca="1" t="array" ref="F90">_xlfn.XLOOKUP(B90,INDIRECT("'"&amp;$A$1&amp;"'!B:B"),INDIRECT("'"&amp;$A$1&amp;"'!Q:Q"),"人员不存在",0,1)</f>
        <v>9400</v>
      </c>
      <c r="G90" s="209">
        <f ca="1" t="shared" si="28"/>
        <v>0</v>
      </c>
      <c r="H90" s="208">
        <f ca="1" t="shared" si="29"/>
        <v>0</v>
      </c>
      <c r="I90" s="208">
        <f ca="1" t="shared" si="30"/>
        <v>0</v>
      </c>
      <c r="J90" s="208">
        <f ca="1" t="shared" si="31"/>
        <v>0</v>
      </c>
      <c r="K90" s="208">
        <f ca="1" t="shared" si="32"/>
        <v>0</v>
      </c>
      <c r="L90" s="208" cm="1">
        <f ca="1" t="array" ref="L90">IFERROR(_xlfn.XLOOKUP(B90,INDIRECT("'"&amp;$I$155&amp;"'!B:B"),INDIRECT("'"&amp;$I$155&amp;"'!E:E"),0),0)</f>
        <v>0</v>
      </c>
      <c r="M90" s="208">
        <f ca="1" t="shared" si="33"/>
        <v>0</v>
      </c>
      <c r="N90" s="208">
        <f ca="1" t="shared" si="17"/>
        <v>0</v>
      </c>
      <c r="O90" s="208">
        <f ca="1" t="shared" si="18"/>
        <v>0</v>
      </c>
      <c r="P90" s="208">
        <f ca="1" t="shared" si="19"/>
        <v>0</v>
      </c>
      <c r="Q90" s="208">
        <f ca="1" t="shared" si="20"/>
        <v>0</v>
      </c>
      <c r="R90" s="208">
        <f ca="1" t="shared" si="21"/>
        <v>0</v>
      </c>
      <c r="S90" s="208">
        <f ca="1" t="shared" si="22"/>
        <v>0</v>
      </c>
      <c r="T90" s="208">
        <f ca="1" t="shared" si="34"/>
        <v>0</v>
      </c>
      <c r="U90" s="208">
        <f ca="1" t="shared" si="35"/>
        <v>0</v>
      </c>
      <c r="V90" s="209">
        <f ca="1" t="shared" si="23"/>
        <v>0</v>
      </c>
      <c r="W90" s="209">
        <f ca="1" t="shared" si="36"/>
        <v>0</v>
      </c>
      <c r="X90" s="209">
        <f ca="1" t="shared" si="24"/>
        <v>0</v>
      </c>
      <c r="Y90" s="209">
        <f ca="1" t="shared" si="25"/>
        <v>9400</v>
      </c>
      <c r="Z90" s="265" cm="1">
        <f ca="1" t="array" ref="Z90">IFERROR(_xlfn.LET(_xlpm.v,_xlfn.XLOOKUP(B90,INDIRECT("'"&amp;$K$155&amp;"'!B:B"),INDIRECT("'"&amp;$K$155&amp;"'!AA:AA"),0),IF(_xlpm.v=60000,60000,_xlpm.v+5000)),0)</f>
        <v>0</v>
      </c>
      <c r="AA90" s="208">
        <f ca="1" t="shared" si="37"/>
        <v>9400</v>
      </c>
      <c r="AB90" s="210">
        <f ca="1" t="shared" si="38"/>
        <v>9400</v>
      </c>
      <c r="AC90" s="211">
        <f ca="1" t="shared" si="39"/>
        <v>282</v>
      </c>
      <c r="AD90" s="211" cm="1">
        <f ca="1" t="array" ref="AD90">IFERROR(_xlfn.XLOOKUP(B90,INDIRECT("'"&amp;$K$155&amp;"'!B:B"),INDIRECT("'"&amp;$K$155&amp;"'!AD:AD"),0),0)</f>
        <v>0</v>
      </c>
      <c r="AE90" s="211">
        <f ca="1" t="shared" si="40"/>
        <v>282</v>
      </c>
      <c r="AF90" s="208">
        <f ca="1" t="shared" si="41"/>
        <v>9118</v>
      </c>
      <c r="AG90" s="197"/>
      <c r="AH90" s="266"/>
      <c r="AI90" s="266"/>
    </row>
    <row r="91" s="194" customFormat="1" ht="30" customHeight="1" spans="1:35">
      <c r="A91" s="205">
        <f t="shared" si="26"/>
        <v>89</v>
      </c>
      <c r="B91" s="206" t="str">
        <v>一百〇七</v>
      </c>
      <c r="C91" s="207" cm="1">
        <f ca="1" t="array" ref="C91">_xlfn.XLOOKUP(B91,INDIRECT("'"&amp;$A$1&amp;"'!B:B"),INDIRECT("'"&amp;$A$1&amp;"'!D:D"),"人员不存在",0,1)</f>
        <v>45824</v>
      </c>
      <c r="D91" s="208" cm="1">
        <f ca="1" t="array" ref="D91">_xlfn.XLOOKUP(B91,INDIRECT("'"&amp;$A$1&amp;"'!B:B"),INDIRECT("'"&amp;$A$1&amp;"'!G:G"),"人员不存在",0,1)</f>
        <v>10000</v>
      </c>
      <c r="E91" s="208">
        <f ca="1" t="shared" si="27"/>
        <v>1</v>
      </c>
      <c r="F91" s="208" cm="1">
        <f ca="1" t="array" ref="F91">_xlfn.XLOOKUP(B91,INDIRECT("'"&amp;$A$1&amp;"'!B:B"),INDIRECT("'"&amp;$A$1&amp;"'!Q:Q"),"人员不存在",0,1)</f>
        <v>10000</v>
      </c>
      <c r="G91" s="209">
        <f ca="1" t="shared" si="28"/>
        <v>0</v>
      </c>
      <c r="H91" s="208">
        <f ca="1" t="shared" si="29"/>
        <v>0</v>
      </c>
      <c r="I91" s="208">
        <f ca="1" t="shared" si="30"/>
        <v>0</v>
      </c>
      <c r="J91" s="208">
        <f ca="1" t="shared" si="31"/>
        <v>0</v>
      </c>
      <c r="K91" s="208">
        <f ca="1" t="shared" si="32"/>
        <v>0</v>
      </c>
      <c r="L91" s="208" cm="1">
        <f ca="1" t="array" ref="L91">IFERROR(_xlfn.XLOOKUP(B91,INDIRECT("'"&amp;$I$155&amp;"'!B:B"),INDIRECT("'"&amp;$I$155&amp;"'!E:E"),0),0)</f>
        <v>0</v>
      </c>
      <c r="M91" s="208">
        <f ca="1" t="shared" si="33"/>
        <v>0</v>
      </c>
      <c r="N91" s="208">
        <f ca="1" t="shared" si="17"/>
        <v>0</v>
      </c>
      <c r="O91" s="208">
        <f ca="1" t="shared" si="18"/>
        <v>0</v>
      </c>
      <c r="P91" s="208">
        <f ca="1" t="shared" si="19"/>
        <v>0</v>
      </c>
      <c r="Q91" s="208">
        <f ca="1" t="shared" si="20"/>
        <v>0</v>
      </c>
      <c r="R91" s="208">
        <f ca="1" t="shared" si="21"/>
        <v>0</v>
      </c>
      <c r="S91" s="208">
        <f ca="1" t="shared" si="22"/>
        <v>0</v>
      </c>
      <c r="T91" s="208">
        <f ca="1" t="shared" si="34"/>
        <v>0</v>
      </c>
      <c r="U91" s="208">
        <f ca="1" t="shared" si="35"/>
        <v>0</v>
      </c>
      <c r="V91" s="209">
        <f ca="1" t="shared" si="23"/>
        <v>0</v>
      </c>
      <c r="W91" s="209">
        <f ca="1" t="shared" si="36"/>
        <v>0</v>
      </c>
      <c r="X91" s="209">
        <f ca="1" t="shared" si="24"/>
        <v>0</v>
      </c>
      <c r="Y91" s="209">
        <f ca="1" t="shared" si="25"/>
        <v>10000</v>
      </c>
      <c r="Z91" s="265" cm="1">
        <f ca="1" t="array" ref="Z91">IFERROR(_xlfn.LET(_xlpm.v,_xlfn.XLOOKUP(B91,INDIRECT("'"&amp;$K$155&amp;"'!B:B"),INDIRECT("'"&amp;$K$155&amp;"'!AA:AA"),0),IF(_xlpm.v=60000,60000,_xlpm.v+5000)),0)</f>
        <v>0</v>
      </c>
      <c r="AA91" s="208">
        <f ca="1" t="shared" si="37"/>
        <v>10000</v>
      </c>
      <c r="AB91" s="210">
        <f ca="1" t="shared" si="38"/>
        <v>10000</v>
      </c>
      <c r="AC91" s="211">
        <f ca="1" t="shared" si="39"/>
        <v>300</v>
      </c>
      <c r="AD91" s="211" cm="1">
        <f ca="1" t="array" ref="AD91">IFERROR(_xlfn.XLOOKUP(B91,INDIRECT("'"&amp;$K$155&amp;"'!B:B"),INDIRECT("'"&amp;$K$155&amp;"'!AD:AD"),0),0)</f>
        <v>0</v>
      </c>
      <c r="AE91" s="211">
        <f ca="1" t="shared" si="40"/>
        <v>300</v>
      </c>
      <c r="AF91" s="208">
        <f ca="1" t="shared" si="41"/>
        <v>9700</v>
      </c>
      <c r="AG91" s="197"/>
      <c r="AH91" s="266"/>
      <c r="AI91" s="266"/>
    </row>
    <row r="92" s="194" customFormat="1" ht="30" customHeight="1" spans="1:35">
      <c r="A92" s="205">
        <f t="shared" si="26"/>
        <v>90</v>
      </c>
      <c r="B92" s="206" t="str">
        <v>一百〇八</v>
      </c>
      <c r="C92" s="207" cm="1">
        <f ca="1" t="array" ref="C92">_xlfn.XLOOKUP(B92,INDIRECT("'"&amp;$A$1&amp;"'!B:B"),INDIRECT("'"&amp;$A$1&amp;"'!D:D"),"人员不存在",0,1)</f>
        <v>45824</v>
      </c>
      <c r="D92" s="208" cm="1">
        <f ca="1" t="array" ref="D92">_xlfn.XLOOKUP(B92,INDIRECT("'"&amp;$A$1&amp;"'!B:B"),INDIRECT("'"&amp;$A$1&amp;"'!G:G"),"人员不存在",0,1)</f>
        <v>10000</v>
      </c>
      <c r="E92" s="208">
        <f ca="1" t="shared" si="27"/>
        <v>1</v>
      </c>
      <c r="F92" s="208" cm="1">
        <f ca="1" t="array" ref="F92">_xlfn.XLOOKUP(B92,INDIRECT("'"&amp;$A$1&amp;"'!B:B"),INDIRECT("'"&amp;$A$1&amp;"'!Q:Q"),"人员不存在",0,1)</f>
        <v>10000</v>
      </c>
      <c r="G92" s="209">
        <f ca="1" t="shared" si="28"/>
        <v>0</v>
      </c>
      <c r="H92" s="208">
        <f ca="1" t="shared" si="29"/>
        <v>0</v>
      </c>
      <c r="I92" s="208">
        <f ca="1" t="shared" si="30"/>
        <v>0</v>
      </c>
      <c r="J92" s="208">
        <f ca="1" t="shared" si="31"/>
        <v>0</v>
      </c>
      <c r="K92" s="208">
        <f ca="1" t="shared" si="32"/>
        <v>0</v>
      </c>
      <c r="L92" s="208" cm="1">
        <f ca="1" t="array" ref="L92">IFERROR(_xlfn.XLOOKUP(B92,INDIRECT("'"&amp;$I$155&amp;"'!B:B"),INDIRECT("'"&amp;$I$155&amp;"'!E:E"),0),0)</f>
        <v>0</v>
      </c>
      <c r="M92" s="208">
        <f ca="1" t="shared" si="33"/>
        <v>0</v>
      </c>
      <c r="N92" s="208">
        <f ca="1" t="shared" si="17"/>
        <v>0</v>
      </c>
      <c r="O92" s="208">
        <f ca="1" t="shared" si="18"/>
        <v>0</v>
      </c>
      <c r="P92" s="208">
        <f ca="1" t="shared" si="19"/>
        <v>0</v>
      </c>
      <c r="Q92" s="208">
        <f ca="1" t="shared" si="20"/>
        <v>0</v>
      </c>
      <c r="R92" s="208">
        <f ca="1" t="shared" si="21"/>
        <v>0</v>
      </c>
      <c r="S92" s="208">
        <f ca="1" t="shared" si="22"/>
        <v>0</v>
      </c>
      <c r="T92" s="208">
        <f ca="1" t="shared" si="34"/>
        <v>0</v>
      </c>
      <c r="U92" s="208">
        <f ca="1" t="shared" si="35"/>
        <v>0</v>
      </c>
      <c r="V92" s="209">
        <f ca="1" t="shared" si="23"/>
        <v>0</v>
      </c>
      <c r="W92" s="209">
        <f ca="1" t="shared" si="36"/>
        <v>0</v>
      </c>
      <c r="X92" s="209">
        <f ca="1" t="shared" si="24"/>
        <v>0</v>
      </c>
      <c r="Y92" s="209">
        <f ca="1" t="shared" si="25"/>
        <v>10000</v>
      </c>
      <c r="Z92" s="265" cm="1">
        <f ca="1" t="array" ref="Z92">IFERROR(_xlfn.LET(_xlpm.v,_xlfn.XLOOKUP(B92,INDIRECT("'"&amp;$K$155&amp;"'!B:B"),INDIRECT("'"&amp;$K$155&amp;"'!AA:AA"),0),IF(_xlpm.v=60000,60000,_xlpm.v+5000)),0)</f>
        <v>0</v>
      </c>
      <c r="AA92" s="208">
        <f ca="1" t="shared" si="37"/>
        <v>10000</v>
      </c>
      <c r="AB92" s="210">
        <f ca="1" t="shared" si="38"/>
        <v>10000</v>
      </c>
      <c r="AC92" s="211">
        <f ca="1" t="shared" si="39"/>
        <v>300</v>
      </c>
      <c r="AD92" s="211" cm="1">
        <f ca="1" t="array" ref="AD92">IFERROR(_xlfn.XLOOKUP(B92,INDIRECT("'"&amp;$K$155&amp;"'!B:B"),INDIRECT("'"&amp;$K$155&amp;"'!AD:AD"),0),0)</f>
        <v>0</v>
      </c>
      <c r="AE92" s="211">
        <f ca="1" t="shared" si="40"/>
        <v>300</v>
      </c>
      <c r="AF92" s="208">
        <f ca="1" t="shared" si="41"/>
        <v>9700</v>
      </c>
      <c r="AG92" s="197"/>
      <c r="AH92" s="266"/>
      <c r="AI92" s="266"/>
    </row>
    <row r="93" s="194" customFormat="1" ht="30" customHeight="1" spans="1:35">
      <c r="A93" s="205">
        <f t="shared" si="26"/>
        <v>91</v>
      </c>
      <c r="B93" s="206" t="str">
        <v>一百〇九</v>
      </c>
      <c r="C93" s="207" cm="1">
        <f ca="1" t="array" ref="C93">_xlfn.XLOOKUP(B93,INDIRECT("'"&amp;$A$1&amp;"'!B:B"),INDIRECT("'"&amp;$A$1&amp;"'!D:D"),"人员不存在",0,1)</f>
        <v>45828</v>
      </c>
      <c r="D93" s="208" cm="1">
        <f ca="1" t="array" ref="D93">_xlfn.XLOOKUP(B93,INDIRECT("'"&amp;$A$1&amp;"'!B:B"),INDIRECT("'"&amp;$A$1&amp;"'!G:G"),"人员不存在",0,1)</f>
        <v>10000</v>
      </c>
      <c r="E93" s="208">
        <f ca="1" t="shared" si="27"/>
        <v>1.06</v>
      </c>
      <c r="F93" s="208" cm="1">
        <f ca="1" t="array" ref="F93">_xlfn.XLOOKUP(B93,INDIRECT("'"&amp;$A$1&amp;"'!B:B"),INDIRECT("'"&amp;$A$1&amp;"'!Q:Q"),"人员不存在",0,1)</f>
        <v>10600</v>
      </c>
      <c r="G93" s="209">
        <f ca="1" t="shared" si="28"/>
        <v>0</v>
      </c>
      <c r="H93" s="208">
        <f ca="1" t="shared" si="29"/>
        <v>0</v>
      </c>
      <c r="I93" s="208">
        <f ca="1" t="shared" si="30"/>
        <v>0</v>
      </c>
      <c r="J93" s="208">
        <f ca="1" t="shared" si="31"/>
        <v>0</v>
      </c>
      <c r="K93" s="208">
        <f ca="1" t="shared" si="32"/>
        <v>0</v>
      </c>
      <c r="L93" s="208" cm="1">
        <f ca="1" t="array" ref="L93">IFERROR(_xlfn.XLOOKUP(B93,INDIRECT("'"&amp;$I$155&amp;"'!B:B"),INDIRECT("'"&amp;$I$155&amp;"'!E:E"),0),0)</f>
        <v>0</v>
      </c>
      <c r="M93" s="208">
        <f ca="1" t="shared" si="33"/>
        <v>0</v>
      </c>
      <c r="N93" s="208">
        <f ca="1" t="shared" si="17"/>
        <v>0</v>
      </c>
      <c r="O93" s="208">
        <f ca="1" t="shared" si="18"/>
        <v>0</v>
      </c>
      <c r="P93" s="208">
        <f ca="1" t="shared" si="19"/>
        <v>0</v>
      </c>
      <c r="Q93" s="208">
        <f ca="1" t="shared" si="20"/>
        <v>0</v>
      </c>
      <c r="R93" s="208">
        <f ca="1" t="shared" si="21"/>
        <v>0</v>
      </c>
      <c r="S93" s="208">
        <f ca="1" t="shared" si="22"/>
        <v>0</v>
      </c>
      <c r="T93" s="208">
        <f ca="1" t="shared" si="34"/>
        <v>0</v>
      </c>
      <c r="U93" s="208">
        <f ca="1" t="shared" si="35"/>
        <v>0</v>
      </c>
      <c r="V93" s="209">
        <f ca="1" t="shared" si="23"/>
        <v>0</v>
      </c>
      <c r="W93" s="209">
        <f ca="1" t="shared" si="36"/>
        <v>0</v>
      </c>
      <c r="X93" s="209">
        <f ca="1" t="shared" si="24"/>
        <v>0</v>
      </c>
      <c r="Y93" s="209">
        <f ca="1" t="shared" si="25"/>
        <v>10600</v>
      </c>
      <c r="Z93" s="265" cm="1">
        <f ca="1" t="array" ref="Z93">IFERROR(_xlfn.LET(_xlpm.v,_xlfn.XLOOKUP(B93,INDIRECT("'"&amp;$K$155&amp;"'!B:B"),INDIRECT("'"&amp;$K$155&amp;"'!AA:AA"),0),IF(_xlpm.v=60000,60000,_xlpm.v+5000)),0)</f>
        <v>0</v>
      </c>
      <c r="AA93" s="208">
        <f ca="1" t="shared" si="37"/>
        <v>10600</v>
      </c>
      <c r="AB93" s="210">
        <f ca="1" t="shared" si="38"/>
        <v>10600</v>
      </c>
      <c r="AC93" s="211">
        <f ca="1" t="shared" si="39"/>
        <v>318</v>
      </c>
      <c r="AD93" s="211" cm="1">
        <f ca="1" t="array" ref="AD93">IFERROR(_xlfn.XLOOKUP(B93,INDIRECT("'"&amp;$K$155&amp;"'!B:B"),INDIRECT("'"&amp;$K$155&amp;"'!AD:AD"),0),0)</f>
        <v>0</v>
      </c>
      <c r="AE93" s="211">
        <f ca="1" t="shared" si="40"/>
        <v>318</v>
      </c>
      <c r="AF93" s="208">
        <f ca="1" t="shared" si="41"/>
        <v>10282</v>
      </c>
      <c r="AG93" s="197"/>
      <c r="AH93" s="266"/>
      <c r="AI93" s="266"/>
    </row>
    <row r="94" s="194" customFormat="1" ht="30" customHeight="1" spans="1:35">
      <c r="A94" s="205">
        <f t="shared" si="26"/>
        <v>92</v>
      </c>
      <c r="B94" s="206" t="str">
        <v>一百一十一</v>
      </c>
      <c r="C94" s="207" cm="1">
        <f ca="1" t="array" ref="C94">_xlfn.XLOOKUP(B94,INDIRECT("'"&amp;$A$1&amp;"'!B:B"),INDIRECT("'"&amp;$A$1&amp;"'!D:D"),"人员不存在",0,1)</f>
        <v>45831</v>
      </c>
      <c r="D94" s="208" cm="1">
        <f ca="1" t="array" ref="D94">_xlfn.XLOOKUP(B94,INDIRECT("'"&amp;$A$1&amp;"'!B:B"),INDIRECT("'"&amp;$A$1&amp;"'!G:G"),"人员不存在",0,1)</f>
        <v>10000</v>
      </c>
      <c r="E94" s="208">
        <f ca="1" t="shared" si="27"/>
        <v>1</v>
      </c>
      <c r="F94" s="208" cm="1">
        <f ca="1" t="array" ref="F94">_xlfn.XLOOKUP(B94,INDIRECT("'"&amp;$A$1&amp;"'!B:B"),INDIRECT("'"&amp;$A$1&amp;"'!Q:Q"),"人员不存在",0,1)</f>
        <v>10000</v>
      </c>
      <c r="G94" s="209">
        <f ca="1" t="shared" si="28"/>
        <v>0</v>
      </c>
      <c r="H94" s="208">
        <f ca="1" t="shared" si="29"/>
        <v>0</v>
      </c>
      <c r="I94" s="208">
        <f ca="1" t="shared" si="30"/>
        <v>0</v>
      </c>
      <c r="J94" s="208">
        <f ca="1" t="shared" si="31"/>
        <v>0</v>
      </c>
      <c r="K94" s="208">
        <f ca="1" t="shared" si="32"/>
        <v>0</v>
      </c>
      <c r="L94" s="208" cm="1">
        <f ca="1" t="array" ref="L94">IFERROR(_xlfn.XLOOKUP(B94,INDIRECT("'"&amp;$I$155&amp;"'!B:B"),INDIRECT("'"&amp;$I$155&amp;"'!E:E"),0),0)</f>
        <v>0</v>
      </c>
      <c r="M94" s="208">
        <f ca="1" t="shared" si="33"/>
        <v>0</v>
      </c>
      <c r="N94" s="208">
        <f ca="1" t="shared" si="17"/>
        <v>0</v>
      </c>
      <c r="O94" s="208">
        <f ca="1" t="shared" si="18"/>
        <v>0</v>
      </c>
      <c r="P94" s="208">
        <f ca="1" t="shared" si="19"/>
        <v>0</v>
      </c>
      <c r="Q94" s="208">
        <f ca="1" t="shared" si="20"/>
        <v>0</v>
      </c>
      <c r="R94" s="208">
        <f ca="1" t="shared" si="21"/>
        <v>0</v>
      </c>
      <c r="S94" s="208">
        <f ca="1" t="shared" si="22"/>
        <v>0</v>
      </c>
      <c r="T94" s="208">
        <f ca="1" t="shared" si="34"/>
        <v>0</v>
      </c>
      <c r="U94" s="208">
        <f ca="1" t="shared" si="35"/>
        <v>0</v>
      </c>
      <c r="V94" s="209">
        <f ca="1" t="shared" si="23"/>
        <v>0</v>
      </c>
      <c r="W94" s="209">
        <f ca="1" t="shared" si="36"/>
        <v>0</v>
      </c>
      <c r="X94" s="209">
        <f ca="1" t="shared" si="24"/>
        <v>0</v>
      </c>
      <c r="Y94" s="209">
        <f ca="1" t="shared" si="25"/>
        <v>10000</v>
      </c>
      <c r="Z94" s="265" cm="1">
        <f ca="1" t="array" ref="Z94">IFERROR(_xlfn.LET(_xlpm.v,_xlfn.XLOOKUP(B94,INDIRECT("'"&amp;$K$155&amp;"'!B:B"),INDIRECT("'"&amp;$K$155&amp;"'!AA:AA"),0),IF(_xlpm.v=60000,60000,_xlpm.v+5000)),0)</f>
        <v>0</v>
      </c>
      <c r="AA94" s="208">
        <f ca="1" t="shared" si="37"/>
        <v>10000</v>
      </c>
      <c r="AB94" s="210">
        <f ca="1" t="shared" si="38"/>
        <v>10000</v>
      </c>
      <c r="AC94" s="211">
        <f ca="1" t="shared" si="39"/>
        <v>300</v>
      </c>
      <c r="AD94" s="211" cm="1">
        <f ca="1" t="array" ref="AD94">IFERROR(_xlfn.XLOOKUP(B94,INDIRECT("'"&amp;$K$155&amp;"'!B:B"),INDIRECT("'"&amp;$K$155&amp;"'!AD:AD"),0),0)</f>
        <v>0</v>
      </c>
      <c r="AE94" s="211">
        <f ca="1" t="shared" si="40"/>
        <v>300</v>
      </c>
      <c r="AF94" s="208">
        <f ca="1" t="shared" si="41"/>
        <v>9700</v>
      </c>
      <c r="AG94" s="197"/>
      <c r="AH94" s="266"/>
      <c r="AI94" s="266"/>
    </row>
    <row r="95" s="194" customFormat="1" ht="30" customHeight="1" spans="1:35">
      <c r="A95" s="205">
        <f t="shared" si="26"/>
        <v>93</v>
      </c>
      <c r="B95" s="206" t="str">
        <v>一百一十二</v>
      </c>
      <c r="C95" s="207" cm="1">
        <f ca="1" t="array" ref="C95">_xlfn.XLOOKUP(B95,INDIRECT("'"&amp;$A$1&amp;"'!B:B"),INDIRECT("'"&amp;$A$1&amp;"'!D:D"),"人员不存在",0,1)</f>
        <v>45839</v>
      </c>
      <c r="D95" s="208" cm="1">
        <f ca="1" t="array" ref="D95">_xlfn.XLOOKUP(B95,INDIRECT("'"&amp;$A$1&amp;"'!B:B"),INDIRECT("'"&amp;$A$1&amp;"'!G:G"),"人员不存在",0,1)</f>
        <v>10000</v>
      </c>
      <c r="E95" s="208">
        <f ca="1" t="shared" si="27"/>
        <v>1</v>
      </c>
      <c r="F95" s="208" cm="1">
        <f ca="1" t="array" ref="F95">_xlfn.XLOOKUP(B95,INDIRECT("'"&amp;$A$1&amp;"'!B:B"),INDIRECT("'"&amp;$A$1&amp;"'!Q:Q"),"人员不存在",0,1)</f>
        <v>10000</v>
      </c>
      <c r="G95" s="209">
        <f ca="1" t="shared" si="28"/>
        <v>0</v>
      </c>
      <c r="H95" s="208">
        <f ca="1" t="shared" si="29"/>
        <v>0</v>
      </c>
      <c r="I95" s="208">
        <f ca="1" t="shared" si="30"/>
        <v>0</v>
      </c>
      <c r="J95" s="208">
        <f ca="1" t="shared" si="31"/>
        <v>0</v>
      </c>
      <c r="K95" s="208">
        <f ca="1" t="shared" si="32"/>
        <v>0</v>
      </c>
      <c r="L95" s="208" cm="1">
        <f ca="1" t="array" ref="L95">IFERROR(_xlfn.XLOOKUP(B95,INDIRECT("'"&amp;$I$155&amp;"'!B:B"),INDIRECT("'"&amp;$I$155&amp;"'!E:E"),0),0)</f>
        <v>0</v>
      </c>
      <c r="M95" s="208">
        <f ca="1" t="shared" si="33"/>
        <v>0</v>
      </c>
      <c r="N95" s="208">
        <f ca="1" t="shared" si="17"/>
        <v>0</v>
      </c>
      <c r="O95" s="208">
        <f ca="1" t="shared" si="18"/>
        <v>0</v>
      </c>
      <c r="P95" s="208">
        <f ca="1" t="shared" si="19"/>
        <v>0</v>
      </c>
      <c r="Q95" s="208">
        <f ca="1" t="shared" si="20"/>
        <v>0</v>
      </c>
      <c r="R95" s="208">
        <f ca="1" t="shared" si="21"/>
        <v>0</v>
      </c>
      <c r="S95" s="208">
        <f ca="1" t="shared" si="22"/>
        <v>0</v>
      </c>
      <c r="T95" s="208">
        <f ca="1" t="shared" si="34"/>
        <v>0</v>
      </c>
      <c r="U95" s="208">
        <f ca="1" t="shared" si="35"/>
        <v>0</v>
      </c>
      <c r="V95" s="209">
        <f ca="1" t="shared" si="23"/>
        <v>0</v>
      </c>
      <c r="W95" s="209">
        <f ca="1" t="shared" si="36"/>
        <v>0</v>
      </c>
      <c r="X95" s="209">
        <f ca="1" t="shared" si="24"/>
        <v>0</v>
      </c>
      <c r="Y95" s="209">
        <f ca="1" t="shared" si="25"/>
        <v>10000</v>
      </c>
      <c r="Z95" s="265" cm="1">
        <f ca="1" t="array" ref="Z95">IFERROR(_xlfn.LET(_xlpm.v,_xlfn.XLOOKUP(B95,INDIRECT("'"&amp;$K$155&amp;"'!B:B"),INDIRECT("'"&amp;$K$155&amp;"'!AA:AA"),0),IF(_xlpm.v=60000,60000,_xlpm.v+5000)),0)</f>
        <v>0</v>
      </c>
      <c r="AA95" s="208">
        <f ca="1" t="shared" si="37"/>
        <v>10000</v>
      </c>
      <c r="AB95" s="210">
        <f ca="1" t="shared" si="38"/>
        <v>10000</v>
      </c>
      <c r="AC95" s="211">
        <f ca="1" t="shared" si="39"/>
        <v>300</v>
      </c>
      <c r="AD95" s="211" cm="1">
        <f ca="1" t="array" ref="AD95">IFERROR(_xlfn.XLOOKUP(B95,INDIRECT("'"&amp;$K$155&amp;"'!B:B"),INDIRECT("'"&amp;$K$155&amp;"'!AD:AD"),0),0)</f>
        <v>0</v>
      </c>
      <c r="AE95" s="211">
        <f ca="1" t="shared" si="40"/>
        <v>300</v>
      </c>
      <c r="AF95" s="208">
        <f ca="1" t="shared" si="41"/>
        <v>9700</v>
      </c>
      <c r="AG95" s="197"/>
      <c r="AH95" s="266"/>
      <c r="AI95" s="266"/>
    </row>
    <row r="96" s="194" customFormat="1" ht="30" customHeight="1" spans="1:35">
      <c r="A96" s="205">
        <f t="shared" si="26"/>
        <v>94</v>
      </c>
      <c r="B96" s="206" t="str">
        <v>一百一十四</v>
      </c>
      <c r="C96" s="207" cm="1">
        <f ca="1" t="array" ref="C96">_xlfn.XLOOKUP(B96,INDIRECT("'"&amp;$A$1&amp;"'!B:B"),INDIRECT("'"&amp;$A$1&amp;"'!D:D"),"人员不存在",0,1)</f>
        <v>45846</v>
      </c>
      <c r="D96" s="208" cm="1">
        <f ca="1" t="array" ref="D96">_xlfn.XLOOKUP(B96,INDIRECT("'"&amp;$A$1&amp;"'!B:B"),INDIRECT("'"&amp;$A$1&amp;"'!G:G"),"人员不存在",0,1)</f>
        <v>10000</v>
      </c>
      <c r="E96" s="208">
        <f ca="1" t="shared" si="27"/>
        <v>1</v>
      </c>
      <c r="F96" s="208" cm="1">
        <f ca="1" t="array" ref="F96">_xlfn.XLOOKUP(B96,INDIRECT("'"&amp;$A$1&amp;"'!B:B"),INDIRECT("'"&amp;$A$1&amp;"'!Q:Q"),"人员不存在",0,1)</f>
        <v>10000</v>
      </c>
      <c r="G96" s="209">
        <f ca="1" t="shared" si="28"/>
        <v>0</v>
      </c>
      <c r="H96" s="208">
        <f ca="1" t="shared" si="29"/>
        <v>0</v>
      </c>
      <c r="I96" s="208">
        <f ca="1" t="shared" si="30"/>
        <v>0</v>
      </c>
      <c r="J96" s="208">
        <f ca="1" t="shared" si="31"/>
        <v>0</v>
      </c>
      <c r="K96" s="208">
        <f ca="1" t="shared" si="32"/>
        <v>0</v>
      </c>
      <c r="L96" s="208" cm="1">
        <f ca="1" t="array" ref="L96">IFERROR(_xlfn.XLOOKUP(B96,INDIRECT("'"&amp;$I$155&amp;"'!B:B"),INDIRECT("'"&amp;$I$155&amp;"'!E:E"),0),0)</f>
        <v>0</v>
      </c>
      <c r="M96" s="208">
        <f ca="1" t="shared" si="33"/>
        <v>0</v>
      </c>
      <c r="N96" s="208">
        <f ca="1" t="shared" si="17"/>
        <v>0</v>
      </c>
      <c r="O96" s="208">
        <f ca="1" t="shared" si="18"/>
        <v>0</v>
      </c>
      <c r="P96" s="208">
        <f ca="1" t="shared" si="19"/>
        <v>0</v>
      </c>
      <c r="Q96" s="208">
        <f ca="1" t="shared" si="20"/>
        <v>0</v>
      </c>
      <c r="R96" s="208">
        <f ca="1" t="shared" si="21"/>
        <v>0</v>
      </c>
      <c r="S96" s="208">
        <f ca="1" t="shared" si="22"/>
        <v>0</v>
      </c>
      <c r="T96" s="208">
        <f ca="1" t="shared" si="34"/>
        <v>0</v>
      </c>
      <c r="U96" s="208">
        <f ca="1" t="shared" si="35"/>
        <v>0</v>
      </c>
      <c r="V96" s="209">
        <f ca="1" t="shared" si="23"/>
        <v>0</v>
      </c>
      <c r="W96" s="209">
        <f ca="1" t="shared" si="36"/>
        <v>0</v>
      </c>
      <c r="X96" s="209">
        <f ca="1" t="shared" si="24"/>
        <v>0</v>
      </c>
      <c r="Y96" s="209">
        <f ca="1" t="shared" si="25"/>
        <v>10000</v>
      </c>
      <c r="Z96" s="265" cm="1">
        <f ca="1" t="array" ref="Z96">IFERROR(_xlfn.LET(_xlpm.v,_xlfn.XLOOKUP(B96,INDIRECT("'"&amp;$K$155&amp;"'!B:B"),INDIRECT("'"&amp;$K$155&amp;"'!AA:AA"),0),IF(_xlpm.v=60000,60000,_xlpm.v+5000)),0)</f>
        <v>0</v>
      </c>
      <c r="AA96" s="208">
        <f ca="1" t="shared" si="37"/>
        <v>10000</v>
      </c>
      <c r="AB96" s="210">
        <f ca="1" t="shared" si="38"/>
        <v>10000</v>
      </c>
      <c r="AC96" s="211">
        <f ca="1" t="shared" si="39"/>
        <v>300</v>
      </c>
      <c r="AD96" s="211" cm="1">
        <f ca="1" t="array" ref="AD96">IFERROR(_xlfn.XLOOKUP(B96,INDIRECT("'"&amp;$K$155&amp;"'!B:B"),INDIRECT("'"&amp;$K$155&amp;"'!AD:AD"),0),0)</f>
        <v>0</v>
      </c>
      <c r="AE96" s="211">
        <f ca="1" t="shared" si="40"/>
        <v>300</v>
      </c>
      <c r="AF96" s="208">
        <f ca="1" t="shared" si="41"/>
        <v>9700</v>
      </c>
      <c r="AG96" s="197"/>
      <c r="AH96" s="266"/>
      <c r="AI96" s="266"/>
    </row>
    <row r="97" s="194" customFormat="1" ht="30" customHeight="1" spans="1:35">
      <c r="A97" s="205">
        <f t="shared" si="26"/>
        <v>95</v>
      </c>
      <c r="B97" s="206" t="str">
        <v>一百一十五</v>
      </c>
      <c r="C97" s="207" cm="1">
        <f ca="1" t="array" ref="C97">_xlfn.XLOOKUP(B97,INDIRECT("'"&amp;$A$1&amp;"'!B:B"),INDIRECT("'"&amp;$A$1&amp;"'!D:D"),"人员不存在",0,1)</f>
        <v>45870</v>
      </c>
      <c r="D97" s="208" cm="1">
        <f ca="1" t="array" ref="D97">_xlfn.XLOOKUP(B97,INDIRECT("'"&amp;$A$1&amp;"'!B:B"),INDIRECT("'"&amp;$A$1&amp;"'!G:G"),"人员不存在",0,1)</f>
        <v>10000</v>
      </c>
      <c r="E97" s="208">
        <f ca="1" t="shared" si="27"/>
        <v>1</v>
      </c>
      <c r="F97" s="208" cm="1">
        <f ca="1" t="array" ref="F97">_xlfn.XLOOKUP(B97,INDIRECT("'"&amp;$A$1&amp;"'!B:B"),INDIRECT("'"&amp;$A$1&amp;"'!Q:Q"),"人员不存在",0,1)</f>
        <v>10000</v>
      </c>
      <c r="G97" s="209">
        <f ca="1" t="shared" si="28"/>
        <v>0</v>
      </c>
      <c r="H97" s="208">
        <f ca="1" t="shared" si="29"/>
        <v>0</v>
      </c>
      <c r="I97" s="208">
        <f ca="1" t="shared" si="30"/>
        <v>0</v>
      </c>
      <c r="J97" s="208">
        <f ca="1" t="shared" si="31"/>
        <v>0</v>
      </c>
      <c r="K97" s="208">
        <f ca="1" t="shared" si="32"/>
        <v>0</v>
      </c>
      <c r="L97" s="208" cm="1">
        <f ca="1" t="array" ref="L97">IFERROR(_xlfn.XLOOKUP(B97,INDIRECT("'"&amp;$I$155&amp;"'!B:B"),INDIRECT("'"&amp;$I$155&amp;"'!E:E"),0),0)</f>
        <v>0</v>
      </c>
      <c r="M97" s="208">
        <f ca="1" t="shared" si="33"/>
        <v>0</v>
      </c>
      <c r="N97" s="208">
        <f ca="1" t="shared" si="17"/>
        <v>0</v>
      </c>
      <c r="O97" s="208">
        <f ca="1" t="shared" si="18"/>
        <v>0</v>
      </c>
      <c r="P97" s="208">
        <f ca="1" t="shared" si="19"/>
        <v>0</v>
      </c>
      <c r="Q97" s="208">
        <f ca="1" t="shared" si="20"/>
        <v>0</v>
      </c>
      <c r="R97" s="208">
        <f ca="1" t="shared" si="21"/>
        <v>0</v>
      </c>
      <c r="S97" s="208">
        <f ca="1" t="shared" si="22"/>
        <v>0</v>
      </c>
      <c r="T97" s="208">
        <f ca="1" t="shared" si="34"/>
        <v>0</v>
      </c>
      <c r="U97" s="208">
        <f ca="1" t="shared" si="35"/>
        <v>0</v>
      </c>
      <c r="V97" s="209">
        <f ca="1" t="shared" si="23"/>
        <v>0</v>
      </c>
      <c r="W97" s="209">
        <f ca="1" t="shared" si="36"/>
        <v>0</v>
      </c>
      <c r="X97" s="209">
        <f ca="1" t="shared" si="24"/>
        <v>0</v>
      </c>
      <c r="Y97" s="209">
        <f ca="1" t="shared" si="25"/>
        <v>10000</v>
      </c>
      <c r="Z97" s="265" cm="1">
        <f ca="1" t="array" ref="Z97">IFERROR(_xlfn.LET(_xlpm.v,_xlfn.XLOOKUP(B97,INDIRECT("'"&amp;$K$155&amp;"'!B:B"),INDIRECT("'"&amp;$K$155&amp;"'!AA:AA"),0),IF(_xlpm.v=60000,60000,_xlpm.v+5000)),0)</f>
        <v>0</v>
      </c>
      <c r="AA97" s="208">
        <f ca="1" t="shared" si="37"/>
        <v>10000</v>
      </c>
      <c r="AB97" s="210">
        <f ca="1" t="shared" si="38"/>
        <v>10000</v>
      </c>
      <c r="AC97" s="211">
        <f ca="1" t="shared" si="39"/>
        <v>300</v>
      </c>
      <c r="AD97" s="211" cm="1">
        <f ca="1" t="array" ref="AD97">IFERROR(_xlfn.XLOOKUP(B97,INDIRECT("'"&amp;$K$155&amp;"'!B:B"),INDIRECT("'"&amp;$K$155&amp;"'!AD:AD"),0),0)</f>
        <v>0</v>
      </c>
      <c r="AE97" s="211">
        <f ca="1" t="shared" si="40"/>
        <v>300</v>
      </c>
      <c r="AF97" s="208">
        <f ca="1" t="shared" si="41"/>
        <v>9700</v>
      </c>
      <c r="AG97" s="197"/>
      <c r="AH97" s="266"/>
      <c r="AI97" s="266"/>
    </row>
    <row r="98" s="194" customFormat="1" ht="30" customHeight="1" spans="1:35">
      <c r="A98" s="205">
        <f t="shared" si="26"/>
        <v>96</v>
      </c>
      <c r="B98" s="206" t="str">
        <v>一百一十六</v>
      </c>
      <c r="C98" s="207" cm="1">
        <f ca="1" t="array" ref="C98">_xlfn.XLOOKUP(B98,INDIRECT("'"&amp;$A$1&amp;"'!B:B"),INDIRECT("'"&amp;$A$1&amp;"'!D:D"),"人员不存在",0,1)</f>
        <v>45873</v>
      </c>
      <c r="D98" s="208" cm="1">
        <f ca="1" t="array" ref="D98">_xlfn.XLOOKUP(B98,INDIRECT("'"&amp;$A$1&amp;"'!B:B"),INDIRECT("'"&amp;$A$1&amp;"'!G:G"),"人员不存在",0,1)</f>
        <v>10000</v>
      </c>
      <c r="E98" s="208">
        <f ca="1" t="shared" si="27"/>
        <v>1</v>
      </c>
      <c r="F98" s="208" cm="1">
        <f ca="1" t="array" ref="F98">_xlfn.XLOOKUP(B98,INDIRECT("'"&amp;$A$1&amp;"'!B:B"),INDIRECT("'"&amp;$A$1&amp;"'!Q:Q"),"人员不存在",0,1)</f>
        <v>10000</v>
      </c>
      <c r="G98" s="209">
        <f ca="1" t="shared" si="28"/>
        <v>0</v>
      </c>
      <c r="H98" s="208">
        <f ca="1" t="shared" si="29"/>
        <v>0</v>
      </c>
      <c r="I98" s="208">
        <f ca="1" t="shared" si="30"/>
        <v>0</v>
      </c>
      <c r="J98" s="208">
        <f ca="1" t="shared" si="31"/>
        <v>0</v>
      </c>
      <c r="K98" s="208">
        <f ca="1" t="shared" si="32"/>
        <v>0</v>
      </c>
      <c r="L98" s="208" cm="1">
        <f ca="1" t="array" ref="L98">IFERROR(_xlfn.XLOOKUP(B98,INDIRECT("'"&amp;$I$155&amp;"'!B:B"),INDIRECT("'"&amp;$I$155&amp;"'!E:E"),0),0)</f>
        <v>0</v>
      </c>
      <c r="M98" s="208">
        <f ca="1" t="shared" si="33"/>
        <v>0</v>
      </c>
      <c r="N98" s="208">
        <f ca="1" t="shared" si="17"/>
        <v>0</v>
      </c>
      <c r="O98" s="208">
        <f ca="1" t="shared" si="18"/>
        <v>0</v>
      </c>
      <c r="P98" s="208">
        <f ca="1" t="shared" si="19"/>
        <v>0</v>
      </c>
      <c r="Q98" s="208">
        <f ca="1" t="shared" si="20"/>
        <v>0</v>
      </c>
      <c r="R98" s="208">
        <f ca="1" t="shared" si="21"/>
        <v>0</v>
      </c>
      <c r="S98" s="208">
        <f ca="1" t="shared" si="22"/>
        <v>0</v>
      </c>
      <c r="T98" s="208">
        <f ca="1" t="shared" si="34"/>
        <v>0</v>
      </c>
      <c r="U98" s="208">
        <f ca="1" t="shared" si="35"/>
        <v>0</v>
      </c>
      <c r="V98" s="209">
        <f ca="1" t="shared" si="23"/>
        <v>0</v>
      </c>
      <c r="W98" s="209">
        <f ca="1" t="shared" si="36"/>
        <v>0</v>
      </c>
      <c r="X98" s="209">
        <f ca="1" t="shared" si="24"/>
        <v>0</v>
      </c>
      <c r="Y98" s="209">
        <f ca="1" t="shared" si="25"/>
        <v>10000</v>
      </c>
      <c r="Z98" s="265" cm="1">
        <f ca="1" t="array" ref="Z98">IFERROR(_xlfn.LET(_xlpm.v,_xlfn.XLOOKUP(B98,INDIRECT("'"&amp;$K$155&amp;"'!B:B"),INDIRECT("'"&amp;$K$155&amp;"'!AA:AA"),0),IF(_xlpm.v=60000,60000,_xlpm.v+5000)),0)</f>
        <v>0</v>
      </c>
      <c r="AA98" s="208">
        <f ca="1" t="shared" si="37"/>
        <v>10000</v>
      </c>
      <c r="AB98" s="210">
        <f ca="1" t="shared" si="38"/>
        <v>10000</v>
      </c>
      <c r="AC98" s="211">
        <f ca="1" t="shared" si="39"/>
        <v>300</v>
      </c>
      <c r="AD98" s="211" cm="1">
        <f ca="1" t="array" ref="AD98">IFERROR(_xlfn.XLOOKUP(B98,INDIRECT("'"&amp;$K$155&amp;"'!B:B"),INDIRECT("'"&amp;$K$155&amp;"'!AD:AD"),0),0)</f>
        <v>0</v>
      </c>
      <c r="AE98" s="211">
        <f ca="1" t="shared" si="40"/>
        <v>300</v>
      </c>
      <c r="AF98" s="208">
        <f ca="1" t="shared" si="41"/>
        <v>9700</v>
      </c>
      <c r="AG98" s="197"/>
      <c r="AH98" s="266"/>
      <c r="AI98" s="266"/>
    </row>
    <row r="99" s="194" customFormat="1" ht="30" customHeight="1" spans="1:35">
      <c r="A99" s="205">
        <f t="shared" si="26"/>
        <v>97</v>
      </c>
      <c r="B99" s="206" t="str">
        <v>一百一十七</v>
      </c>
      <c r="C99" s="207" cm="1">
        <f ca="1" t="array" ref="C99">_xlfn.XLOOKUP(B99,INDIRECT("'"&amp;$A$1&amp;"'!B:B"),INDIRECT("'"&amp;$A$1&amp;"'!D:D"),"人员不存在",0,1)</f>
        <v>45874</v>
      </c>
      <c r="D99" s="208" cm="1">
        <f ca="1" t="array" ref="D99">_xlfn.XLOOKUP(B99,INDIRECT("'"&amp;$A$1&amp;"'!B:B"),INDIRECT("'"&amp;$A$1&amp;"'!G:G"),"人员不存在",0,1)</f>
        <v>10000</v>
      </c>
      <c r="E99" s="208">
        <f ca="1" t="shared" si="27"/>
        <v>1</v>
      </c>
      <c r="F99" s="208" cm="1">
        <f ca="1" t="array" ref="F99">_xlfn.XLOOKUP(B99,INDIRECT("'"&amp;$A$1&amp;"'!B:B"),INDIRECT("'"&amp;$A$1&amp;"'!Q:Q"),"人员不存在",0,1)</f>
        <v>10000</v>
      </c>
      <c r="G99" s="209">
        <f ca="1" t="shared" si="28"/>
        <v>0</v>
      </c>
      <c r="H99" s="208">
        <f ca="1" t="shared" si="29"/>
        <v>0</v>
      </c>
      <c r="I99" s="208">
        <f ca="1" t="shared" si="30"/>
        <v>0</v>
      </c>
      <c r="J99" s="208">
        <f ca="1" t="shared" si="31"/>
        <v>0</v>
      </c>
      <c r="K99" s="208">
        <f ca="1" t="shared" si="32"/>
        <v>0</v>
      </c>
      <c r="L99" s="208" cm="1">
        <f ca="1" t="array" ref="L99">IFERROR(_xlfn.XLOOKUP(B99,INDIRECT("'"&amp;$I$155&amp;"'!B:B"),INDIRECT("'"&amp;$I$155&amp;"'!E:E"),0),0)</f>
        <v>0</v>
      </c>
      <c r="M99" s="208">
        <f ca="1" t="shared" si="33"/>
        <v>0</v>
      </c>
      <c r="N99" s="208">
        <f ca="1" t="shared" si="17"/>
        <v>0</v>
      </c>
      <c r="O99" s="208">
        <f ca="1" t="shared" si="18"/>
        <v>0</v>
      </c>
      <c r="P99" s="208">
        <f ca="1" t="shared" si="19"/>
        <v>0</v>
      </c>
      <c r="Q99" s="208">
        <f ca="1" t="shared" si="20"/>
        <v>0</v>
      </c>
      <c r="R99" s="208">
        <f ca="1" t="shared" si="21"/>
        <v>0</v>
      </c>
      <c r="S99" s="208">
        <f ca="1" t="shared" si="22"/>
        <v>0</v>
      </c>
      <c r="T99" s="208">
        <f ca="1" t="shared" si="34"/>
        <v>0</v>
      </c>
      <c r="U99" s="208">
        <f ca="1" t="shared" si="35"/>
        <v>0</v>
      </c>
      <c r="V99" s="209">
        <f ca="1" t="shared" si="23"/>
        <v>0</v>
      </c>
      <c r="W99" s="209">
        <f ca="1" t="shared" si="36"/>
        <v>0</v>
      </c>
      <c r="X99" s="209">
        <f ca="1" t="shared" si="24"/>
        <v>0</v>
      </c>
      <c r="Y99" s="209">
        <f ca="1" t="shared" si="25"/>
        <v>10000</v>
      </c>
      <c r="Z99" s="265" cm="1">
        <f ca="1" t="array" ref="Z99">IFERROR(_xlfn.LET(_xlpm.v,_xlfn.XLOOKUP(B99,INDIRECT("'"&amp;$K$155&amp;"'!B:B"),INDIRECT("'"&amp;$K$155&amp;"'!AA:AA"),0),IF(_xlpm.v=60000,60000,_xlpm.v+5000)),0)</f>
        <v>0</v>
      </c>
      <c r="AA99" s="208">
        <f ca="1" t="shared" si="37"/>
        <v>10000</v>
      </c>
      <c r="AB99" s="210">
        <f ca="1" t="shared" si="38"/>
        <v>10000</v>
      </c>
      <c r="AC99" s="211">
        <f ca="1" t="shared" si="39"/>
        <v>300</v>
      </c>
      <c r="AD99" s="211" cm="1">
        <f ca="1" t="array" ref="AD99">IFERROR(_xlfn.XLOOKUP(B99,INDIRECT("'"&amp;$K$155&amp;"'!B:B"),INDIRECT("'"&amp;$K$155&amp;"'!AD:AD"),0),0)</f>
        <v>0</v>
      </c>
      <c r="AE99" s="211">
        <f ca="1" t="shared" si="40"/>
        <v>300</v>
      </c>
      <c r="AF99" s="208">
        <f ca="1" t="shared" si="41"/>
        <v>9700</v>
      </c>
      <c r="AG99" s="197"/>
      <c r="AH99" s="266"/>
      <c r="AI99" s="266"/>
    </row>
    <row r="100" s="194" customFormat="1" ht="30" customHeight="1" spans="1:35">
      <c r="A100" s="205">
        <f t="shared" si="26"/>
        <v>98</v>
      </c>
      <c r="B100" s="206" t="str">
        <v>一百一十八</v>
      </c>
      <c r="C100" s="207" cm="1">
        <f ca="1" t="array" ref="C100">_xlfn.XLOOKUP(B100,INDIRECT("'"&amp;$A$1&amp;"'!B:B"),INDIRECT("'"&amp;$A$1&amp;"'!D:D"),"人员不存在",0,1)</f>
        <v>45880</v>
      </c>
      <c r="D100" s="208" cm="1">
        <f ca="1" t="array" ref="D100">_xlfn.XLOOKUP(B100,INDIRECT("'"&amp;$A$1&amp;"'!B:B"),INDIRECT("'"&amp;$A$1&amp;"'!G:G"),"人员不存在",0,1)</f>
        <v>10000</v>
      </c>
      <c r="E100" s="208">
        <f ca="1" t="shared" si="27"/>
        <v>1</v>
      </c>
      <c r="F100" s="208" cm="1">
        <f ca="1" t="array" ref="F100">_xlfn.XLOOKUP(B100,INDIRECT("'"&amp;$A$1&amp;"'!B:B"),INDIRECT("'"&amp;$A$1&amp;"'!Q:Q"),"人员不存在",0,1)</f>
        <v>10000</v>
      </c>
      <c r="G100" s="209">
        <f ca="1" t="shared" si="28"/>
        <v>0</v>
      </c>
      <c r="H100" s="208">
        <f ca="1" t="shared" si="29"/>
        <v>0</v>
      </c>
      <c r="I100" s="208">
        <f ca="1" t="shared" si="30"/>
        <v>0</v>
      </c>
      <c r="J100" s="208">
        <f ca="1" t="shared" si="31"/>
        <v>0</v>
      </c>
      <c r="K100" s="208">
        <f ca="1" t="shared" si="32"/>
        <v>0</v>
      </c>
      <c r="L100" s="208" cm="1">
        <f ca="1" t="array" ref="L100">IFERROR(_xlfn.XLOOKUP(B100,INDIRECT("'"&amp;$I$155&amp;"'!B:B"),INDIRECT("'"&amp;$I$155&amp;"'!E:E"),0),0)</f>
        <v>0</v>
      </c>
      <c r="M100" s="208">
        <f ca="1" t="shared" si="33"/>
        <v>0</v>
      </c>
      <c r="N100" s="208">
        <f ca="1" t="shared" si="17"/>
        <v>0</v>
      </c>
      <c r="O100" s="208">
        <f ca="1" t="shared" si="18"/>
        <v>0</v>
      </c>
      <c r="P100" s="208">
        <f ca="1" t="shared" si="19"/>
        <v>0</v>
      </c>
      <c r="Q100" s="208">
        <f ca="1" t="shared" si="20"/>
        <v>0</v>
      </c>
      <c r="R100" s="208">
        <f ca="1" t="shared" si="21"/>
        <v>0</v>
      </c>
      <c r="S100" s="208">
        <f ca="1" t="shared" si="22"/>
        <v>0</v>
      </c>
      <c r="T100" s="208">
        <f ca="1" t="shared" si="34"/>
        <v>0</v>
      </c>
      <c r="U100" s="208">
        <f ca="1" t="shared" si="35"/>
        <v>0</v>
      </c>
      <c r="V100" s="209">
        <f ca="1" t="shared" si="23"/>
        <v>0</v>
      </c>
      <c r="W100" s="209">
        <f ca="1" t="shared" si="36"/>
        <v>0</v>
      </c>
      <c r="X100" s="209">
        <f ca="1" t="shared" si="24"/>
        <v>0</v>
      </c>
      <c r="Y100" s="209">
        <f ca="1" t="shared" si="25"/>
        <v>10000</v>
      </c>
      <c r="Z100" s="265" cm="1">
        <f ca="1" t="array" ref="Z100">IFERROR(_xlfn.LET(_xlpm.v,_xlfn.XLOOKUP(B100,INDIRECT("'"&amp;$K$155&amp;"'!B:B"),INDIRECT("'"&amp;$K$155&amp;"'!AA:AA"),0),IF(_xlpm.v=60000,60000,_xlpm.v+5000)),0)</f>
        <v>0</v>
      </c>
      <c r="AA100" s="208">
        <f ca="1" t="shared" si="37"/>
        <v>10000</v>
      </c>
      <c r="AB100" s="210">
        <f ca="1" t="shared" si="38"/>
        <v>10000</v>
      </c>
      <c r="AC100" s="211">
        <f ca="1" t="shared" si="39"/>
        <v>300</v>
      </c>
      <c r="AD100" s="211" cm="1">
        <f ca="1" t="array" ref="AD100">IFERROR(_xlfn.XLOOKUP(B100,INDIRECT("'"&amp;$K$155&amp;"'!B:B"),INDIRECT("'"&amp;$K$155&amp;"'!AD:AD"),0),0)</f>
        <v>0</v>
      </c>
      <c r="AE100" s="211">
        <f ca="1" t="shared" si="40"/>
        <v>300</v>
      </c>
      <c r="AF100" s="208">
        <f ca="1" t="shared" si="41"/>
        <v>9700</v>
      </c>
      <c r="AG100" s="197"/>
      <c r="AH100" s="266"/>
      <c r="AI100" s="266"/>
    </row>
    <row r="101" s="194" customFormat="1" ht="30" customHeight="1" spans="1:35">
      <c r="A101" s="205">
        <f t="shared" si="26"/>
        <v>99</v>
      </c>
      <c r="B101" s="206" t="str">
        <v>一百一十九</v>
      </c>
      <c r="C101" s="207" cm="1">
        <f ca="1" t="array" ref="C101">_xlfn.XLOOKUP(B101,INDIRECT("'"&amp;$A$1&amp;"'!B:B"),INDIRECT("'"&amp;$A$1&amp;"'!D:D"),"人员不存在",0,1)</f>
        <v>45881</v>
      </c>
      <c r="D101" s="208" cm="1">
        <f ca="1" t="array" ref="D101">_xlfn.XLOOKUP(B101,INDIRECT("'"&amp;$A$1&amp;"'!B:B"),INDIRECT("'"&amp;$A$1&amp;"'!G:G"),"人员不存在",0,1)</f>
        <v>10000</v>
      </c>
      <c r="E101" s="208">
        <f ca="1" t="shared" si="27"/>
        <v>1</v>
      </c>
      <c r="F101" s="208" cm="1">
        <f ca="1" t="array" ref="F101">_xlfn.XLOOKUP(B101,INDIRECT("'"&amp;$A$1&amp;"'!B:B"),INDIRECT("'"&amp;$A$1&amp;"'!Q:Q"),"人员不存在",0,1)</f>
        <v>10000</v>
      </c>
      <c r="G101" s="209">
        <f ca="1" t="shared" si="28"/>
        <v>0</v>
      </c>
      <c r="H101" s="208">
        <f ca="1" t="shared" si="29"/>
        <v>0</v>
      </c>
      <c r="I101" s="208">
        <f ca="1" t="shared" si="30"/>
        <v>0</v>
      </c>
      <c r="J101" s="208">
        <f ca="1" t="shared" si="31"/>
        <v>0</v>
      </c>
      <c r="K101" s="208">
        <f ca="1" t="shared" si="32"/>
        <v>0</v>
      </c>
      <c r="L101" s="208" cm="1">
        <f ca="1" t="array" ref="L101">IFERROR(_xlfn.XLOOKUP(B101,INDIRECT("'"&amp;$I$155&amp;"'!B:B"),INDIRECT("'"&amp;$I$155&amp;"'!E:E"),0),0)</f>
        <v>0</v>
      </c>
      <c r="M101" s="208">
        <f ca="1" t="shared" si="33"/>
        <v>0</v>
      </c>
      <c r="N101" s="208">
        <f ca="1" t="shared" si="17"/>
        <v>0</v>
      </c>
      <c r="O101" s="208">
        <f ca="1" t="shared" si="18"/>
        <v>0</v>
      </c>
      <c r="P101" s="208">
        <f ca="1" t="shared" si="19"/>
        <v>0</v>
      </c>
      <c r="Q101" s="208">
        <f ca="1" t="shared" si="20"/>
        <v>0</v>
      </c>
      <c r="R101" s="208">
        <f ca="1" t="shared" si="21"/>
        <v>0</v>
      </c>
      <c r="S101" s="208">
        <f ca="1" t="shared" si="22"/>
        <v>0</v>
      </c>
      <c r="T101" s="208">
        <f ca="1" t="shared" si="34"/>
        <v>0</v>
      </c>
      <c r="U101" s="208">
        <f ca="1" t="shared" si="35"/>
        <v>0</v>
      </c>
      <c r="V101" s="209">
        <f ca="1" t="shared" si="23"/>
        <v>0</v>
      </c>
      <c r="W101" s="209">
        <f ca="1" t="shared" si="36"/>
        <v>0</v>
      </c>
      <c r="X101" s="209">
        <f ca="1" t="shared" si="24"/>
        <v>0</v>
      </c>
      <c r="Y101" s="209">
        <f ca="1" t="shared" si="25"/>
        <v>10000</v>
      </c>
      <c r="Z101" s="265" cm="1">
        <f ca="1" t="array" ref="Z101">IFERROR(_xlfn.LET(_xlpm.v,_xlfn.XLOOKUP(B101,INDIRECT("'"&amp;$K$155&amp;"'!B:B"),INDIRECT("'"&amp;$K$155&amp;"'!AA:AA"),0),IF(_xlpm.v=60000,60000,_xlpm.v+5000)),0)</f>
        <v>0</v>
      </c>
      <c r="AA101" s="208">
        <f ca="1" t="shared" si="37"/>
        <v>10000</v>
      </c>
      <c r="AB101" s="210">
        <f ca="1" t="shared" si="38"/>
        <v>10000</v>
      </c>
      <c r="AC101" s="211">
        <f ca="1" t="shared" si="39"/>
        <v>300</v>
      </c>
      <c r="AD101" s="211" cm="1">
        <f ca="1" t="array" ref="AD101">IFERROR(_xlfn.XLOOKUP(B101,INDIRECT("'"&amp;$K$155&amp;"'!B:B"),INDIRECT("'"&amp;$K$155&amp;"'!AD:AD"),0),0)</f>
        <v>0</v>
      </c>
      <c r="AE101" s="211">
        <f ca="1" t="shared" si="40"/>
        <v>300</v>
      </c>
      <c r="AF101" s="208">
        <f ca="1" t="shared" si="41"/>
        <v>9700</v>
      </c>
      <c r="AG101" s="197"/>
      <c r="AH101" s="266"/>
      <c r="AI101" s="266"/>
    </row>
    <row r="102" s="194" customFormat="1" ht="30" customHeight="1" spans="1:35">
      <c r="A102" s="205">
        <f t="shared" si="26"/>
        <v>100</v>
      </c>
      <c r="B102" s="206" t="str">
        <v>一百二十</v>
      </c>
      <c r="C102" s="207" cm="1">
        <f ca="1" t="array" ref="C102">_xlfn.XLOOKUP(B102,INDIRECT("'"&amp;$A$1&amp;"'!B:B"),INDIRECT("'"&amp;$A$1&amp;"'!D:D"),"人员不存在",0,1)</f>
        <v>45882</v>
      </c>
      <c r="D102" s="208" cm="1">
        <f ca="1" t="array" ref="D102">_xlfn.XLOOKUP(B102,INDIRECT("'"&amp;$A$1&amp;"'!B:B"),INDIRECT("'"&amp;$A$1&amp;"'!G:G"),"人员不存在",0,1)</f>
        <v>10000</v>
      </c>
      <c r="E102" s="208">
        <f ca="1" t="shared" si="27"/>
        <v>0.91954</v>
      </c>
      <c r="F102" s="208" cm="1">
        <f ca="1" t="array" ref="F102">_xlfn.XLOOKUP(B102,INDIRECT("'"&amp;$A$1&amp;"'!B:B"),INDIRECT("'"&amp;$A$1&amp;"'!Q:Q"),"人员不存在",0,1)</f>
        <v>9195.4</v>
      </c>
      <c r="G102" s="209">
        <f ca="1" t="shared" si="28"/>
        <v>0</v>
      </c>
      <c r="H102" s="208">
        <f ca="1" t="shared" si="29"/>
        <v>0</v>
      </c>
      <c r="I102" s="208">
        <f ca="1" t="shared" si="30"/>
        <v>0</v>
      </c>
      <c r="J102" s="208">
        <f ca="1" t="shared" si="31"/>
        <v>0</v>
      </c>
      <c r="K102" s="208">
        <f ca="1" t="shared" si="32"/>
        <v>0</v>
      </c>
      <c r="L102" s="208" cm="1">
        <f ca="1" t="array" ref="L102">IFERROR(_xlfn.XLOOKUP(B102,INDIRECT("'"&amp;$I$155&amp;"'!B:B"),INDIRECT("'"&amp;$I$155&amp;"'!E:E"),0),0)</f>
        <v>0</v>
      </c>
      <c r="M102" s="208">
        <f ca="1" t="shared" si="33"/>
        <v>0</v>
      </c>
      <c r="N102" s="208">
        <f ca="1" t="shared" si="17"/>
        <v>0</v>
      </c>
      <c r="O102" s="208">
        <f ca="1" t="shared" si="18"/>
        <v>0</v>
      </c>
      <c r="P102" s="208">
        <f ca="1" t="shared" si="19"/>
        <v>0</v>
      </c>
      <c r="Q102" s="208">
        <f ca="1" t="shared" si="20"/>
        <v>0</v>
      </c>
      <c r="R102" s="208">
        <f ca="1" t="shared" si="21"/>
        <v>0</v>
      </c>
      <c r="S102" s="208">
        <f ca="1" t="shared" si="22"/>
        <v>0</v>
      </c>
      <c r="T102" s="208">
        <f ca="1" t="shared" si="34"/>
        <v>0</v>
      </c>
      <c r="U102" s="208">
        <f ca="1" t="shared" si="35"/>
        <v>0</v>
      </c>
      <c r="V102" s="209">
        <f ca="1" t="shared" si="23"/>
        <v>0</v>
      </c>
      <c r="W102" s="209">
        <f ca="1" t="shared" si="36"/>
        <v>0</v>
      </c>
      <c r="X102" s="209">
        <f ca="1" t="shared" si="24"/>
        <v>0</v>
      </c>
      <c r="Y102" s="209">
        <f ca="1" t="shared" si="25"/>
        <v>9195.4</v>
      </c>
      <c r="Z102" s="265" cm="1">
        <f ca="1" t="array" ref="Z102">IFERROR(_xlfn.LET(_xlpm.v,_xlfn.XLOOKUP(B102,INDIRECT("'"&amp;$K$155&amp;"'!B:B"),INDIRECT("'"&amp;$K$155&amp;"'!AA:AA"),0),IF(_xlpm.v=60000,60000,_xlpm.v+5000)),0)</f>
        <v>0</v>
      </c>
      <c r="AA102" s="208">
        <f ca="1" t="shared" si="37"/>
        <v>9195.4</v>
      </c>
      <c r="AB102" s="210">
        <f ca="1" t="shared" si="38"/>
        <v>9195.4</v>
      </c>
      <c r="AC102" s="211">
        <f ca="1" t="shared" si="39"/>
        <v>275.86</v>
      </c>
      <c r="AD102" s="211" cm="1">
        <f ca="1" t="array" ref="AD102">IFERROR(_xlfn.XLOOKUP(B102,INDIRECT("'"&amp;$K$155&amp;"'!B:B"),INDIRECT("'"&amp;$K$155&amp;"'!AD:AD"),0),0)</f>
        <v>0</v>
      </c>
      <c r="AE102" s="211">
        <f ca="1" t="shared" si="40"/>
        <v>275.86</v>
      </c>
      <c r="AF102" s="208">
        <f ca="1" t="shared" si="41"/>
        <v>8919.54</v>
      </c>
      <c r="AG102" s="197"/>
      <c r="AH102" s="266"/>
      <c r="AI102" s="266"/>
    </row>
    <row r="103" s="194" customFormat="1" ht="30" customHeight="1" spans="1:35">
      <c r="A103" s="205">
        <f t="shared" si="26"/>
        <v>101</v>
      </c>
      <c r="B103" s="206" t="str">
        <v>一百二十一</v>
      </c>
      <c r="C103" s="207" cm="1">
        <f ca="1" t="array" ref="C103">_xlfn.XLOOKUP(B103,INDIRECT("'"&amp;$A$1&amp;"'!B:B"),INDIRECT("'"&amp;$A$1&amp;"'!D:D"),"人员不存在",0,1)</f>
        <v>45882</v>
      </c>
      <c r="D103" s="208" cm="1">
        <f ca="1" t="array" ref="D103">_xlfn.XLOOKUP(B103,INDIRECT("'"&amp;$A$1&amp;"'!B:B"),INDIRECT("'"&amp;$A$1&amp;"'!G:G"),"人员不存在",0,1)</f>
        <v>10000</v>
      </c>
      <c r="E103" s="208">
        <f ca="1" t="shared" si="27"/>
        <v>1</v>
      </c>
      <c r="F103" s="208" cm="1">
        <f ca="1" t="array" ref="F103">_xlfn.XLOOKUP(B103,INDIRECT("'"&amp;$A$1&amp;"'!B:B"),INDIRECT("'"&amp;$A$1&amp;"'!Q:Q"),"人员不存在",0,1)</f>
        <v>10000</v>
      </c>
      <c r="G103" s="209">
        <f ca="1" t="shared" si="28"/>
        <v>0</v>
      </c>
      <c r="H103" s="208">
        <f ca="1" t="shared" si="29"/>
        <v>0</v>
      </c>
      <c r="I103" s="208">
        <f ca="1" t="shared" si="30"/>
        <v>0</v>
      </c>
      <c r="J103" s="208">
        <f ca="1" t="shared" si="31"/>
        <v>0</v>
      </c>
      <c r="K103" s="208">
        <f ca="1" t="shared" si="32"/>
        <v>0</v>
      </c>
      <c r="L103" s="208" cm="1">
        <f ca="1" t="array" ref="L103">IFERROR(_xlfn.XLOOKUP(B103,INDIRECT("'"&amp;$I$155&amp;"'!B:B"),INDIRECT("'"&amp;$I$155&amp;"'!E:E"),0),0)</f>
        <v>0</v>
      </c>
      <c r="M103" s="208">
        <f ca="1" t="shared" si="33"/>
        <v>0</v>
      </c>
      <c r="N103" s="208">
        <f ca="1" t="shared" si="17"/>
        <v>0</v>
      </c>
      <c r="O103" s="208">
        <f ca="1" t="shared" si="18"/>
        <v>0</v>
      </c>
      <c r="P103" s="208">
        <f ca="1" t="shared" si="19"/>
        <v>0</v>
      </c>
      <c r="Q103" s="208">
        <f ca="1" t="shared" si="20"/>
        <v>0</v>
      </c>
      <c r="R103" s="208">
        <f ca="1" t="shared" si="21"/>
        <v>0</v>
      </c>
      <c r="S103" s="208">
        <f ca="1" t="shared" si="22"/>
        <v>0</v>
      </c>
      <c r="T103" s="208">
        <f ca="1" t="shared" si="34"/>
        <v>0</v>
      </c>
      <c r="U103" s="208">
        <f ca="1" t="shared" si="35"/>
        <v>0</v>
      </c>
      <c r="V103" s="209">
        <f ca="1" t="shared" si="23"/>
        <v>0</v>
      </c>
      <c r="W103" s="209">
        <f ca="1" t="shared" si="36"/>
        <v>0</v>
      </c>
      <c r="X103" s="209">
        <f ca="1" t="shared" si="24"/>
        <v>0</v>
      </c>
      <c r="Y103" s="209">
        <f ca="1" t="shared" si="25"/>
        <v>10000</v>
      </c>
      <c r="Z103" s="265" cm="1">
        <f ca="1" t="array" ref="Z103">IFERROR(_xlfn.LET(_xlpm.v,_xlfn.XLOOKUP(B103,INDIRECT("'"&amp;$K$155&amp;"'!B:B"),INDIRECT("'"&amp;$K$155&amp;"'!AA:AA"),0),IF(_xlpm.v=60000,60000,_xlpm.v+5000)),0)</f>
        <v>0</v>
      </c>
      <c r="AA103" s="208">
        <f ca="1" t="shared" si="37"/>
        <v>10000</v>
      </c>
      <c r="AB103" s="210">
        <f ca="1" t="shared" si="38"/>
        <v>10000</v>
      </c>
      <c r="AC103" s="211">
        <f ca="1" t="shared" si="39"/>
        <v>300</v>
      </c>
      <c r="AD103" s="211" cm="1">
        <f ca="1" t="array" ref="AD103">IFERROR(_xlfn.XLOOKUP(B103,INDIRECT("'"&amp;$K$155&amp;"'!B:B"),INDIRECT("'"&amp;$K$155&amp;"'!AD:AD"),0),0)</f>
        <v>0</v>
      </c>
      <c r="AE103" s="211">
        <f ca="1" t="shared" si="40"/>
        <v>300</v>
      </c>
      <c r="AF103" s="208">
        <f ca="1" t="shared" si="41"/>
        <v>9700</v>
      </c>
      <c r="AG103" s="197"/>
      <c r="AH103" s="266"/>
      <c r="AI103" s="266"/>
    </row>
    <row r="104" s="194" customFormat="1" ht="30" customHeight="1" spans="1:35">
      <c r="A104" s="205">
        <f t="shared" si="26"/>
        <v>102</v>
      </c>
      <c r="B104" s="206" t="str">
        <v>一百二十二</v>
      </c>
      <c r="C104" s="207" cm="1">
        <f ca="1" t="array" ref="C104">_xlfn.XLOOKUP(B104,INDIRECT("'"&amp;$A$1&amp;"'!B:B"),INDIRECT("'"&amp;$A$1&amp;"'!D:D"),"人员不存在",0,1)</f>
        <v>45884</v>
      </c>
      <c r="D104" s="208" cm="1">
        <f ca="1" t="array" ref="D104">_xlfn.XLOOKUP(B104,INDIRECT("'"&amp;$A$1&amp;"'!B:B"),INDIRECT("'"&amp;$A$1&amp;"'!G:G"),"人员不存在",0,1)</f>
        <v>10000</v>
      </c>
      <c r="E104" s="208">
        <f ca="1" t="shared" si="27"/>
        <v>1</v>
      </c>
      <c r="F104" s="208" cm="1">
        <f ca="1" t="array" ref="F104">_xlfn.XLOOKUP(B104,INDIRECT("'"&amp;$A$1&amp;"'!B:B"),INDIRECT("'"&amp;$A$1&amp;"'!Q:Q"),"人员不存在",0,1)</f>
        <v>10000</v>
      </c>
      <c r="G104" s="209">
        <f ca="1" t="shared" si="28"/>
        <v>0</v>
      </c>
      <c r="H104" s="208">
        <f ca="1" t="shared" si="29"/>
        <v>0</v>
      </c>
      <c r="I104" s="208">
        <f ca="1" t="shared" si="30"/>
        <v>0</v>
      </c>
      <c r="J104" s="208">
        <f ca="1" t="shared" si="31"/>
        <v>0</v>
      </c>
      <c r="K104" s="208">
        <f ca="1" t="shared" si="32"/>
        <v>0</v>
      </c>
      <c r="L104" s="208" cm="1">
        <f ca="1" t="array" ref="L104">IFERROR(_xlfn.XLOOKUP(B104,INDIRECT("'"&amp;$I$155&amp;"'!B:B"),INDIRECT("'"&amp;$I$155&amp;"'!E:E"),0),0)</f>
        <v>0</v>
      </c>
      <c r="M104" s="208">
        <f ca="1" t="shared" si="33"/>
        <v>0</v>
      </c>
      <c r="N104" s="208">
        <f ca="1" t="shared" si="17"/>
        <v>0</v>
      </c>
      <c r="O104" s="208">
        <f ca="1" t="shared" si="18"/>
        <v>0</v>
      </c>
      <c r="P104" s="208">
        <f ca="1" t="shared" si="19"/>
        <v>0</v>
      </c>
      <c r="Q104" s="208">
        <f ca="1" t="shared" si="20"/>
        <v>0</v>
      </c>
      <c r="R104" s="208">
        <f ca="1" t="shared" si="21"/>
        <v>0</v>
      </c>
      <c r="S104" s="208">
        <f ca="1" t="shared" si="22"/>
        <v>0</v>
      </c>
      <c r="T104" s="208">
        <f ca="1" t="shared" si="34"/>
        <v>0</v>
      </c>
      <c r="U104" s="208">
        <f ca="1" t="shared" si="35"/>
        <v>0</v>
      </c>
      <c r="V104" s="209">
        <f ca="1" t="shared" si="23"/>
        <v>0</v>
      </c>
      <c r="W104" s="209">
        <f ca="1" t="shared" si="36"/>
        <v>0</v>
      </c>
      <c r="X104" s="209">
        <f ca="1" t="shared" si="24"/>
        <v>0</v>
      </c>
      <c r="Y104" s="209">
        <f ca="1" t="shared" si="25"/>
        <v>10000</v>
      </c>
      <c r="Z104" s="265" cm="1">
        <f ca="1" t="array" ref="Z104">IFERROR(_xlfn.LET(_xlpm.v,_xlfn.XLOOKUP(B104,INDIRECT("'"&amp;$K$155&amp;"'!B:B"),INDIRECT("'"&amp;$K$155&amp;"'!AA:AA"),0),IF(_xlpm.v=60000,60000,_xlpm.v+5000)),0)</f>
        <v>0</v>
      </c>
      <c r="AA104" s="208">
        <f ca="1" t="shared" si="37"/>
        <v>10000</v>
      </c>
      <c r="AB104" s="210">
        <f ca="1" t="shared" si="38"/>
        <v>10000</v>
      </c>
      <c r="AC104" s="211">
        <f ca="1" t="shared" si="39"/>
        <v>300</v>
      </c>
      <c r="AD104" s="211" cm="1">
        <f ca="1" t="array" ref="AD104">IFERROR(_xlfn.XLOOKUP(B104,INDIRECT("'"&amp;$K$155&amp;"'!B:B"),INDIRECT("'"&amp;$K$155&amp;"'!AD:AD"),0),0)</f>
        <v>0</v>
      </c>
      <c r="AE104" s="211">
        <f ca="1" t="shared" si="40"/>
        <v>300</v>
      </c>
      <c r="AF104" s="208">
        <f ca="1" t="shared" si="41"/>
        <v>9700</v>
      </c>
      <c r="AG104" s="197"/>
      <c r="AH104" s="266"/>
      <c r="AI104" s="266"/>
    </row>
    <row r="105" s="194" customFormat="1" ht="30" customHeight="1" spans="1:35">
      <c r="A105" s="205">
        <f t="shared" si="26"/>
        <v>103</v>
      </c>
      <c r="B105" s="206" t="str">
        <v>一百二十三</v>
      </c>
      <c r="C105" s="207" cm="1">
        <f ca="1" t="array" ref="C105">_xlfn.XLOOKUP(B105,INDIRECT("'"&amp;$A$1&amp;"'!B:B"),INDIRECT("'"&amp;$A$1&amp;"'!D:D"),"人员不存在",0,1)</f>
        <v>45887</v>
      </c>
      <c r="D105" s="208" cm="1">
        <f ca="1" t="array" ref="D105">_xlfn.XLOOKUP(B105,INDIRECT("'"&amp;$A$1&amp;"'!B:B"),INDIRECT("'"&amp;$A$1&amp;"'!G:G"),"人员不存在",0,1)</f>
        <v>10000</v>
      </c>
      <c r="E105" s="208">
        <f ca="1" t="shared" si="27"/>
        <v>1</v>
      </c>
      <c r="F105" s="208" cm="1">
        <f ca="1" t="array" ref="F105">_xlfn.XLOOKUP(B105,INDIRECT("'"&amp;$A$1&amp;"'!B:B"),INDIRECT("'"&amp;$A$1&amp;"'!Q:Q"),"人员不存在",0,1)</f>
        <v>10000</v>
      </c>
      <c r="G105" s="209">
        <f ca="1" t="shared" si="28"/>
        <v>0</v>
      </c>
      <c r="H105" s="208">
        <f ca="1" t="shared" si="29"/>
        <v>0</v>
      </c>
      <c r="I105" s="208">
        <f ca="1" t="shared" si="30"/>
        <v>0</v>
      </c>
      <c r="J105" s="208">
        <f ca="1" t="shared" si="31"/>
        <v>0</v>
      </c>
      <c r="K105" s="208">
        <f ca="1" t="shared" si="32"/>
        <v>0</v>
      </c>
      <c r="L105" s="208" cm="1">
        <f ca="1" t="array" ref="L105">IFERROR(_xlfn.XLOOKUP(B105,INDIRECT("'"&amp;$I$155&amp;"'!B:B"),INDIRECT("'"&amp;$I$155&amp;"'!E:E"),0),0)</f>
        <v>0</v>
      </c>
      <c r="M105" s="208">
        <f ca="1" t="shared" si="33"/>
        <v>0</v>
      </c>
      <c r="N105" s="208">
        <f ca="1" t="shared" si="17"/>
        <v>0</v>
      </c>
      <c r="O105" s="208">
        <f ca="1" t="shared" si="18"/>
        <v>0</v>
      </c>
      <c r="P105" s="208">
        <f ca="1" t="shared" si="19"/>
        <v>0</v>
      </c>
      <c r="Q105" s="208">
        <f ca="1" t="shared" si="20"/>
        <v>0</v>
      </c>
      <c r="R105" s="208">
        <f ca="1" t="shared" si="21"/>
        <v>0</v>
      </c>
      <c r="S105" s="208">
        <f ca="1" t="shared" si="22"/>
        <v>0</v>
      </c>
      <c r="T105" s="208">
        <f ca="1" t="shared" si="34"/>
        <v>0</v>
      </c>
      <c r="U105" s="208">
        <f ca="1" t="shared" si="35"/>
        <v>0</v>
      </c>
      <c r="V105" s="209">
        <f ca="1" t="shared" si="23"/>
        <v>0</v>
      </c>
      <c r="W105" s="209">
        <f ca="1" t="shared" si="36"/>
        <v>0</v>
      </c>
      <c r="X105" s="209">
        <f ca="1" t="shared" si="24"/>
        <v>0</v>
      </c>
      <c r="Y105" s="209">
        <f ca="1" t="shared" si="25"/>
        <v>10000</v>
      </c>
      <c r="Z105" s="265" cm="1">
        <f ca="1" t="array" ref="Z105">IFERROR(_xlfn.LET(_xlpm.v,_xlfn.XLOOKUP(B105,INDIRECT("'"&amp;$K$155&amp;"'!B:B"),INDIRECT("'"&amp;$K$155&amp;"'!AA:AA"),0),IF(_xlpm.v=60000,60000,_xlpm.v+5000)),0)</f>
        <v>0</v>
      </c>
      <c r="AA105" s="208">
        <f ca="1" t="shared" si="37"/>
        <v>10000</v>
      </c>
      <c r="AB105" s="210">
        <f ca="1" t="shared" si="38"/>
        <v>10000</v>
      </c>
      <c r="AC105" s="211">
        <f ca="1" t="shared" si="39"/>
        <v>300</v>
      </c>
      <c r="AD105" s="211" cm="1">
        <f ca="1" t="array" ref="AD105">IFERROR(_xlfn.XLOOKUP(B105,INDIRECT("'"&amp;$K$155&amp;"'!B:B"),INDIRECT("'"&amp;$K$155&amp;"'!AD:AD"),0),0)</f>
        <v>0</v>
      </c>
      <c r="AE105" s="211">
        <f ca="1" t="shared" si="40"/>
        <v>300</v>
      </c>
      <c r="AF105" s="208">
        <f ca="1" t="shared" si="41"/>
        <v>9700</v>
      </c>
      <c r="AG105" s="197"/>
      <c r="AH105" s="266"/>
      <c r="AI105" s="266"/>
    </row>
    <row r="106" s="194" customFormat="1" ht="30" customHeight="1" spans="1:35">
      <c r="A106" s="205">
        <f t="shared" si="26"/>
        <v>104</v>
      </c>
      <c r="B106" s="206" t="str">
        <v>一百二十四</v>
      </c>
      <c r="C106" s="207" cm="1">
        <f ca="1" t="array" ref="C106">_xlfn.XLOOKUP(B106,INDIRECT("'"&amp;$A$1&amp;"'!B:B"),INDIRECT("'"&amp;$A$1&amp;"'!D:D"),"人员不存在",0,1)</f>
        <v>45889</v>
      </c>
      <c r="D106" s="208" cm="1">
        <f ca="1" t="array" ref="D106">_xlfn.XLOOKUP(B106,INDIRECT("'"&amp;$A$1&amp;"'!B:B"),INDIRECT("'"&amp;$A$1&amp;"'!G:G"),"人员不存在",0,1)</f>
        <v>10000</v>
      </c>
      <c r="E106" s="208">
        <f ca="1" t="shared" si="27"/>
        <v>1</v>
      </c>
      <c r="F106" s="208" cm="1">
        <f ca="1" t="array" ref="F106">_xlfn.XLOOKUP(B106,INDIRECT("'"&amp;$A$1&amp;"'!B:B"),INDIRECT("'"&amp;$A$1&amp;"'!Q:Q"),"人员不存在",0,1)</f>
        <v>10000</v>
      </c>
      <c r="G106" s="209">
        <f ca="1" t="shared" si="28"/>
        <v>0</v>
      </c>
      <c r="H106" s="208">
        <f ca="1" t="shared" si="29"/>
        <v>0</v>
      </c>
      <c r="I106" s="208">
        <f ca="1" t="shared" si="30"/>
        <v>0</v>
      </c>
      <c r="J106" s="208">
        <f ca="1" t="shared" si="31"/>
        <v>0</v>
      </c>
      <c r="K106" s="208">
        <f ca="1" t="shared" si="32"/>
        <v>0</v>
      </c>
      <c r="L106" s="208" cm="1">
        <f ca="1" t="array" ref="L106">IFERROR(_xlfn.XLOOKUP(B106,INDIRECT("'"&amp;$I$155&amp;"'!B:B"),INDIRECT("'"&amp;$I$155&amp;"'!E:E"),0),0)</f>
        <v>0</v>
      </c>
      <c r="M106" s="208">
        <f ca="1" t="shared" si="33"/>
        <v>0</v>
      </c>
      <c r="N106" s="208">
        <f ca="1" t="shared" si="17"/>
        <v>0</v>
      </c>
      <c r="O106" s="208">
        <f ca="1" t="shared" si="18"/>
        <v>0</v>
      </c>
      <c r="P106" s="208">
        <f ca="1" t="shared" si="19"/>
        <v>0</v>
      </c>
      <c r="Q106" s="208">
        <f ca="1" t="shared" si="20"/>
        <v>0</v>
      </c>
      <c r="R106" s="208">
        <f ca="1" t="shared" si="21"/>
        <v>0</v>
      </c>
      <c r="S106" s="208">
        <f ca="1" t="shared" si="22"/>
        <v>0</v>
      </c>
      <c r="T106" s="208">
        <f ca="1" t="shared" si="34"/>
        <v>0</v>
      </c>
      <c r="U106" s="208">
        <f ca="1" t="shared" si="35"/>
        <v>0</v>
      </c>
      <c r="V106" s="209">
        <f ca="1" t="shared" si="23"/>
        <v>0</v>
      </c>
      <c r="W106" s="209">
        <f ca="1" t="shared" si="36"/>
        <v>0</v>
      </c>
      <c r="X106" s="209">
        <f ca="1" t="shared" si="24"/>
        <v>0</v>
      </c>
      <c r="Y106" s="209">
        <f ca="1" t="shared" si="25"/>
        <v>10000</v>
      </c>
      <c r="Z106" s="265" cm="1">
        <f ca="1" t="array" ref="Z106">IFERROR(_xlfn.LET(_xlpm.v,_xlfn.XLOOKUP(B106,INDIRECT("'"&amp;$K$155&amp;"'!B:B"),INDIRECT("'"&amp;$K$155&amp;"'!AA:AA"),0),IF(_xlpm.v=60000,60000,_xlpm.v+5000)),0)</f>
        <v>0</v>
      </c>
      <c r="AA106" s="208">
        <f ca="1" t="shared" si="37"/>
        <v>10000</v>
      </c>
      <c r="AB106" s="210">
        <f ca="1" t="shared" si="38"/>
        <v>10000</v>
      </c>
      <c r="AC106" s="211">
        <f ca="1" t="shared" si="39"/>
        <v>300</v>
      </c>
      <c r="AD106" s="211" cm="1">
        <f ca="1" t="array" ref="AD106">IFERROR(_xlfn.XLOOKUP(B106,INDIRECT("'"&amp;$K$155&amp;"'!B:B"),INDIRECT("'"&amp;$K$155&amp;"'!AD:AD"),0),0)</f>
        <v>0</v>
      </c>
      <c r="AE106" s="211">
        <f ca="1" t="shared" si="40"/>
        <v>300</v>
      </c>
      <c r="AF106" s="208">
        <f ca="1" t="shared" si="41"/>
        <v>9700</v>
      </c>
      <c r="AG106" s="197"/>
      <c r="AH106" s="266"/>
      <c r="AI106" s="266"/>
    </row>
    <row r="107" s="194" customFormat="1" ht="30" customHeight="1" spans="1:35">
      <c r="A107" s="205">
        <f t="shared" si="26"/>
        <v>105</v>
      </c>
      <c r="B107" s="206" t="str">
        <v>一百二十五</v>
      </c>
      <c r="C107" s="207" cm="1">
        <f ca="1" t="array" ref="C107">_xlfn.XLOOKUP(B107,INDIRECT("'"&amp;$A$1&amp;"'!B:B"),INDIRECT("'"&amp;$A$1&amp;"'!D:D"),"人员不存在",0,1)</f>
        <v>45894</v>
      </c>
      <c r="D107" s="208" cm="1">
        <f ca="1" t="array" ref="D107">_xlfn.XLOOKUP(B107,INDIRECT("'"&amp;$A$1&amp;"'!B:B"),INDIRECT("'"&amp;$A$1&amp;"'!G:G"),"人员不存在",0,1)</f>
        <v>10000</v>
      </c>
      <c r="E107" s="208">
        <f ca="1" t="shared" si="27"/>
        <v>1</v>
      </c>
      <c r="F107" s="208" cm="1">
        <f ca="1" t="array" ref="F107">_xlfn.XLOOKUP(B107,INDIRECT("'"&amp;$A$1&amp;"'!B:B"),INDIRECT("'"&amp;$A$1&amp;"'!Q:Q"),"人员不存在",0,1)</f>
        <v>10000</v>
      </c>
      <c r="G107" s="209">
        <f ca="1" t="shared" si="28"/>
        <v>0</v>
      </c>
      <c r="H107" s="208">
        <f ca="1" t="shared" si="29"/>
        <v>0</v>
      </c>
      <c r="I107" s="208">
        <f ca="1" t="shared" si="30"/>
        <v>0</v>
      </c>
      <c r="J107" s="208">
        <f ca="1" t="shared" si="31"/>
        <v>0</v>
      </c>
      <c r="K107" s="208">
        <f ca="1" t="shared" si="32"/>
        <v>0</v>
      </c>
      <c r="L107" s="208" cm="1">
        <f ca="1" t="array" ref="L107">IFERROR(_xlfn.XLOOKUP(B107,INDIRECT("'"&amp;$I$155&amp;"'!B:B"),INDIRECT("'"&amp;$I$155&amp;"'!E:E"),0),0)</f>
        <v>0</v>
      </c>
      <c r="M107" s="208">
        <f ca="1" t="shared" si="33"/>
        <v>0</v>
      </c>
      <c r="N107" s="208">
        <f ca="1" t="shared" si="17"/>
        <v>0</v>
      </c>
      <c r="O107" s="208">
        <f ca="1" t="shared" si="18"/>
        <v>0</v>
      </c>
      <c r="P107" s="208">
        <f ca="1" t="shared" si="19"/>
        <v>0</v>
      </c>
      <c r="Q107" s="208">
        <f ca="1" t="shared" si="20"/>
        <v>0</v>
      </c>
      <c r="R107" s="208">
        <f ca="1" t="shared" si="21"/>
        <v>0</v>
      </c>
      <c r="S107" s="208">
        <f ca="1" t="shared" si="22"/>
        <v>0</v>
      </c>
      <c r="T107" s="208">
        <f ca="1" t="shared" si="34"/>
        <v>0</v>
      </c>
      <c r="U107" s="208">
        <f ca="1" t="shared" si="35"/>
        <v>0</v>
      </c>
      <c r="V107" s="209">
        <f ca="1" t="shared" si="23"/>
        <v>0</v>
      </c>
      <c r="W107" s="209">
        <f ca="1" t="shared" si="36"/>
        <v>0</v>
      </c>
      <c r="X107" s="209">
        <f ca="1" t="shared" si="24"/>
        <v>0</v>
      </c>
      <c r="Y107" s="209">
        <f ca="1" t="shared" si="25"/>
        <v>10000</v>
      </c>
      <c r="Z107" s="265" cm="1">
        <f ca="1" t="array" ref="Z107">IFERROR(_xlfn.LET(_xlpm.v,_xlfn.XLOOKUP(B107,INDIRECT("'"&amp;$K$155&amp;"'!B:B"),INDIRECT("'"&amp;$K$155&amp;"'!AA:AA"),0),IF(_xlpm.v=60000,60000,_xlpm.v+5000)),0)</f>
        <v>0</v>
      </c>
      <c r="AA107" s="208">
        <f ca="1" t="shared" si="37"/>
        <v>10000</v>
      </c>
      <c r="AB107" s="210">
        <f ca="1" t="shared" si="38"/>
        <v>10000</v>
      </c>
      <c r="AC107" s="211">
        <f ca="1" t="shared" si="39"/>
        <v>300</v>
      </c>
      <c r="AD107" s="211" cm="1">
        <f ca="1" t="array" ref="AD107">IFERROR(_xlfn.XLOOKUP(B107,INDIRECT("'"&amp;$K$155&amp;"'!B:B"),INDIRECT("'"&amp;$K$155&amp;"'!AD:AD"),0),0)</f>
        <v>0</v>
      </c>
      <c r="AE107" s="211">
        <f ca="1" t="shared" si="40"/>
        <v>300</v>
      </c>
      <c r="AF107" s="208">
        <f ca="1" t="shared" si="41"/>
        <v>9700</v>
      </c>
      <c r="AG107" s="197"/>
      <c r="AH107" s="266"/>
      <c r="AI107" s="266"/>
    </row>
    <row r="108" s="194" customFormat="1" ht="30" customHeight="1" spans="1:35">
      <c r="A108" s="205">
        <f t="shared" si="26"/>
        <v>106</v>
      </c>
      <c r="B108" s="206" t="str">
        <v>一百二十六</v>
      </c>
      <c r="C108" s="207" cm="1">
        <f ca="1" t="array" ref="C108">_xlfn.XLOOKUP(B108,INDIRECT("'"&amp;$A$1&amp;"'!B:B"),INDIRECT("'"&amp;$A$1&amp;"'!D:D"),"人员不存在",0,1)</f>
        <v>45901</v>
      </c>
      <c r="D108" s="208" cm="1">
        <f ca="1" t="array" ref="D108">_xlfn.XLOOKUP(B108,INDIRECT("'"&amp;$A$1&amp;"'!B:B"),INDIRECT("'"&amp;$A$1&amp;"'!G:G"),"人员不存在",0,1)</f>
        <v>10000</v>
      </c>
      <c r="E108" s="208">
        <f ca="1" t="shared" si="27"/>
        <v>1</v>
      </c>
      <c r="F108" s="208" cm="1">
        <f ca="1" t="array" ref="F108">_xlfn.XLOOKUP(B108,INDIRECT("'"&amp;$A$1&amp;"'!B:B"),INDIRECT("'"&amp;$A$1&amp;"'!Q:Q"),"人员不存在",0,1)</f>
        <v>10000</v>
      </c>
      <c r="G108" s="209">
        <f ca="1" t="shared" si="28"/>
        <v>0</v>
      </c>
      <c r="H108" s="208">
        <f ca="1" t="shared" si="29"/>
        <v>0</v>
      </c>
      <c r="I108" s="208">
        <f ca="1" t="shared" si="30"/>
        <v>0</v>
      </c>
      <c r="J108" s="208">
        <f ca="1" t="shared" si="31"/>
        <v>0</v>
      </c>
      <c r="K108" s="208">
        <f ca="1" t="shared" si="32"/>
        <v>0</v>
      </c>
      <c r="L108" s="208" cm="1">
        <f ca="1" t="array" ref="L108">IFERROR(_xlfn.XLOOKUP(B108,INDIRECT("'"&amp;$I$155&amp;"'!B:B"),INDIRECT("'"&amp;$I$155&amp;"'!E:E"),0),0)</f>
        <v>0</v>
      </c>
      <c r="M108" s="208">
        <f ca="1" t="shared" si="33"/>
        <v>0</v>
      </c>
      <c r="N108" s="208">
        <f ca="1" t="shared" si="17"/>
        <v>0</v>
      </c>
      <c r="O108" s="208">
        <f ca="1" t="shared" si="18"/>
        <v>0</v>
      </c>
      <c r="P108" s="208">
        <f ca="1" t="shared" si="19"/>
        <v>0</v>
      </c>
      <c r="Q108" s="208">
        <f ca="1" t="shared" si="20"/>
        <v>0</v>
      </c>
      <c r="R108" s="208">
        <f ca="1" t="shared" si="21"/>
        <v>0</v>
      </c>
      <c r="S108" s="208">
        <f ca="1" t="shared" si="22"/>
        <v>0</v>
      </c>
      <c r="T108" s="208">
        <f ca="1" t="shared" si="34"/>
        <v>0</v>
      </c>
      <c r="U108" s="208">
        <f ca="1" t="shared" si="35"/>
        <v>0</v>
      </c>
      <c r="V108" s="209">
        <f ca="1" t="shared" si="23"/>
        <v>0</v>
      </c>
      <c r="W108" s="209">
        <f ca="1" t="shared" si="36"/>
        <v>0</v>
      </c>
      <c r="X108" s="209">
        <f ca="1" t="shared" si="24"/>
        <v>0</v>
      </c>
      <c r="Y108" s="209">
        <f ca="1" t="shared" si="25"/>
        <v>10000</v>
      </c>
      <c r="Z108" s="265" cm="1">
        <f ca="1" t="array" ref="Z108">IFERROR(_xlfn.LET(_xlpm.v,_xlfn.XLOOKUP(B108,INDIRECT("'"&amp;$K$155&amp;"'!B:B"),INDIRECT("'"&amp;$K$155&amp;"'!AA:AA"),0),IF(_xlpm.v=60000,60000,_xlpm.v+5000)),0)</f>
        <v>0</v>
      </c>
      <c r="AA108" s="208">
        <f ca="1" t="shared" si="37"/>
        <v>10000</v>
      </c>
      <c r="AB108" s="210">
        <f ca="1" t="shared" si="38"/>
        <v>10000</v>
      </c>
      <c r="AC108" s="211">
        <f ca="1" t="shared" si="39"/>
        <v>300</v>
      </c>
      <c r="AD108" s="211" cm="1">
        <f ca="1" t="array" ref="AD108">IFERROR(_xlfn.XLOOKUP(B108,INDIRECT("'"&amp;$K$155&amp;"'!B:B"),INDIRECT("'"&amp;$K$155&amp;"'!AD:AD"),0),0)</f>
        <v>0</v>
      </c>
      <c r="AE108" s="211">
        <f ca="1" t="shared" si="40"/>
        <v>300</v>
      </c>
      <c r="AF108" s="208">
        <f ca="1" t="shared" si="41"/>
        <v>9700</v>
      </c>
      <c r="AG108" s="197"/>
      <c r="AH108" s="266"/>
      <c r="AI108" s="266"/>
    </row>
    <row r="109" s="194" customFormat="1" ht="30" customHeight="1" spans="1:35">
      <c r="A109" s="205">
        <f t="shared" si="26"/>
        <v>107</v>
      </c>
      <c r="B109" s="206" t="str">
        <v>一百二十七</v>
      </c>
      <c r="C109" s="207" cm="1">
        <f ca="1" t="array" ref="C109">_xlfn.XLOOKUP(B109,INDIRECT("'"&amp;$A$1&amp;"'!B:B"),INDIRECT("'"&amp;$A$1&amp;"'!D:D"),"人员不存在",0,1)</f>
        <v>45901</v>
      </c>
      <c r="D109" s="208" cm="1">
        <f ca="1" t="array" ref="D109">_xlfn.XLOOKUP(B109,INDIRECT("'"&amp;$A$1&amp;"'!B:B"),INDIRECT("'"&amp;$A$1&amp;"'!G:G"),"人员不存在",0,1)</f>
        <v>10000</v>
      </c>
      <c r="E109" s="208">
        <f ca="1" t="shared" si="27"/>
        <v>1</v>
      </c>
      <c r="F109" s="208" cm="1">
        <f ca="1" t="array" ref="F109">_xlfn.XLOOKUP(B109,INDIRECT("'"&amp;$A$1&amp;"'!B:B"),INDIRECT("'"&amp;$A$1&amp;"'!Q:Q"),"人员不存在",0,1)</f>
        <v>10000</v>
      </c>
      <c r="G109" s="209">
        <f ca="1" t="shared" si="28"/>
        <v>0</v>
      </c>
      <c r="H109" s="208">
        <f ca="1" t="shared" si="29"/>
        <v>0</v>
      </c>
      <c r="I109" s="208">
        <f ca="1" t="shared" si="30"/>
        <v>0</v>
      </c>
      <c r="J109" s="208">
        <f ca="1" t="shared" si="31"/>
        <v>0</v>
      </c>
      <c r="K109" s="208">
        <f ca="1" t="shared" si="32"/>
        <v>0</v>
      </c>
      <c r="L109" s="208" cm="1">
        <f ca="1" t="array" ref="L109">IFERROR(_xlfn.XLOOKUP(B109,INDIRECT("'"&amp;$I$155&amp;"'!B:B"),INDIRECT("'"&amp;$I$155&amp;"'!E:E"),0),0)</f>
        <v>0</v>
      </c>
      <c r="M109" s="208">
        <f ca="1" t="shared" si="33"/>
        <v>0</v>
      </c>
      <c r="N109" s="208">
        <f ca="1" t="shared" si="17"/>
        <v>0</v>
      </c>
      <c r="O109" s="208">
        <f ca="1" t="shared" si="18"/>
        <v>0</v>
      </c>
      <c r="P109" s="208">
        <f ca="1" t="shared" si="19"/>
        <v>0</v>
      </c>
      <c r="Q109" s="208">
        <f ca="1" t="shared" si="20"/>
        <v>0</v>
      </c>
      <c r="R109" s="208">
        <f ca="1" t="shared" si="21"/>
        <v>0</v>
      </c>
      <c r="S109" s="208">
        <f ca="1" t="shared" si="22"/>
        <v>0</v>
      </c>
      <c r="T109" s="208">
        <f ca="1" t="shared" si="34"/>
        <v>0</v>
      </c>
      <c r="U109" s="208">
        <f ca="1" t="shared" si="35"/>
        <v>0</v>
      </c>
      <c r="V109" s="209">
        <f ca="1" t="shared" si="23"/>
        <v>0</v>
      </c>
      <c r="W109" s="209">
        <f ca="1" t="shared" si="36"/>
        <v>0</v>
      </c>
      <c r="X109" s="209">
        <f ca="1" t="shared" si="24"/>
        <v>0</v>
      </c>
      <c r="Y109" s="209">
        <f ca="1" t="shared" si="25"/>
        <v>10000</v>
      </c>
      <c r="Z109" s="265" cm="1">
        <f ca="1" t="array" ref="Z109">IFERROR(_xlfn.LET(_xlpm.v,_xlfn.XLOOKUP(B109,INDIRECT("'"&amp;$K$155&amp;"'!B:B"),INDIRECT("'"&amp;$K$155&amp;"'!AA:AA"),0),IF(_xlpm.v=60000,60000,_xlpm.v+5000)),0)</f>
        <v>0</v>
      </c>
      <c r="AA109" s="208">
        <f ca="1" t="shared" si="37"/>
        <v>10000</v>
      </c>
      <c r="AB109" s="210">
        <f ca="1" t="shared" si="38"/>
        <v>10000</v>
      </c>
      <c r="AC109" s="211">
        <f ca="1" t="shared" si="39"/>
        <v>300</v>
      </c>
      <c r="AD109" s="211" cm="1">
        <f ca="1" t="array" ref="AD109">IFERROR(_xlfn.XLOOKUP(B109,INDIRECT("'"&amp;$K$155&amp;"'!B:B"),INDIRECT("'"&amp;$K$155&amp;"'!AD:AD"),0),0)</f>
        <v>0</v>
      </c>
      <c r="AE109" s="211">
        <f ca="1" t="shared" si="40"/>
        <v>300</v>
      </c>
      <c r="AF109" s="208">
        <f ca="1" t="shared" si="41"/>
        <v>9700</v>
      </c>
      <c r="AG109" s="197"/>
      <c r="AH109" s="266"/>
      <c r="AI109" s="266"/>
    </row>
    <row r="110" s="194" customFormat="1" ht="30" customHeight="1" spans="1:35">
      <c r="A110" s="205">
        <f t="shared" si="26"/>
        <v>108</v>
      </c>
      <c r="B110" s="206" t="str">
        <v>一百二十八</v>
      </c>
      <c r="C110" s="207" cm="1">
        <f ca="1" t="array" ref="C110">_xlfn.XLOOKUP(B110,INDIRECT("'"&amp;$A$1&amp;"'!B:B"),INDIRECT("'"&amp;$A$1&amp;"'!D:D"),"人员不存在",0,1)</f>
        <v>45901</v>
      </c>
      <c r="D110" s="208" cm="1">
        <f ca="1" t="array" ref="D110">_xlfn.XLOOKUP(B110,INDIRECT("'"&amp;$A$1&amp;"'!B:B"),INDIRECT("'"&amp;$A$1&amp;"'!G:G"),"人员不存在",0,1)</f>
        <v>10000</v>
      </c>
      <c r="E110" s="208">
        <f ca="1" t="shared" si="27"/>
        <v>1</v>
      </c>
      <c r="F110" s="208" cm="1">
        <f ca="1" t="array" ref="F110">_xlfn.XLOOKUP(B110,INDIRECT("'"&amp;$A$1&amp;"'!B:B"),INDIRECT("'"&amp;$A$1&amp;"'!Q:Q"),"人员不存在",0,1)</f>
        <v>10000</v>
      </c>
      <c r="G110" s="209">
        <f ca="1" t="shared" si="28"/>
        <v>0</v>
      </c>
      <c r="H110" s="208">
        <f ca="1" t="shared" si="29"/>
        <v>0</v>
      </c>
      <c r="I110" s="208">
        <f ca="1" t="shared" si="30"/>
        <v>0</v>
      </c>
      <c r="J110" s="208">
        <f ca="1" t="shared" si="31"/>
        <v>0</v>
      </c>
      <c r="K110" s="208">
        <f ca="1" t="shared" si="32"/>
        <v>0</v>
      </c>
      <c r="L110" s="208" cm="1">
        <f ca="1" t="array" ref="L110">IFERROR(_xlfn.XLOOKUP(B110,INDIRECT("'"&amp;$I$155&amp;"'!B:B"),INDIRECT("'"&amp;$I$155&amp;"'!E:E"),0),0)</f>
        <v>0</v>
      </c>
      <c r="M110" s="208">
        <f ca="1" t="shared" si="33"/>
        <v>0</v>
      </c>
      <c r="N110" s="208">
        <f ca="1" t="shared" si="17"/>
        <v>0</v>
      </c>
      <c r="O110" s="208">
        <f ca="1" t="shared" si="18"/>
        <v>0</v>
      </c>
      <c r="P110" s="208">
        <f ca="1" t="shared" si="19"/>
        <v>0</v>
      </c>
      <c r="Q110" s="208">
        <f ca="1" t="shared" si="20"/>
        <v>0</v>
      </c>
      <c r="R110" s="208">
        <f ca="1" t="shared" si="21"/>
        <v>0</v>
      </c>
      <c r="S110" s="208">
        <f ca="1" t="shared" si="22"/>
        <v>0</v>
      </c>
      <c r="T110" s="208">
        <f ca="1" t="shared" si="34"/>
        <v>0</v>
      </c>
      <c r="U110" s="208">
        <f ca="1" t="shared" si="35"/>
        <v>0</v>
      </c>
      <c r="V110" s="209">
        <f ca="1" t="shared" si="23"/>
        <v>0</v>
      </c>
      <c r="W110" s="209">
        <f ca="1" t="shared" si="36"/>
        <v>0</v>
      </c>
      <c r="X110" s="209">
        <f ca="1" t="shared" si="24"/>
        <v>0</v>
      </c>
      <c r="Y110" s="209">
        <f ca="1" t="shared" si="25"/>
        <v>10000</v>
      </c>
      <c r="Z110" s="265" cm="1">
        <f ca="1" t="array" ref="Z110">IFERROR(_xlfn.LET(_xlpm.v,_xlfn.XLOOKUP(B110,INDIRECT("'"&amp;$K$155&amp;"'!B:B"),INDIRECT("'"&amp;$K$155&amp;"'!AA:AA"),0),IF(_xlpm.v=60000,60000,_xlpm.v+5000)),0)</f>
        <v>0</v>
      </c>
      <c r="AA110" s="208">
        <f ca="1" t="shared" si="37"/>
        <v>10000</v>
      </c>
      <c r="AB110" s="210">
        <f ca="1" t="shared" si="38"/>
        <v>10000</v>
      </c>
      <c r="AC110" s="211">
        <f ca="1" t="shared" si="39"/>
        <v>300</v>
      </c>
      <c r="AD110" s="211" cm="1">
        <f ca="1" t="array" ref="AD110">IFERROR(_xlfn.XLOOKUP(B110,INDIRECT("'"&amp;$K$155&amp;"'!B:B"),INDIRECT("'"&amp;$K$155&amp;"'!AD:AD"),0),0)</f>
        <v>0</v>
      </c>
      <c r="AE110" s="211">
        <f ca="1" t="shared" si="40"/>
        <v>300</v>
      </c>
      <c r="AF110" s="208">
        <f ca="1" t="shared" si="41"/>
        <v>9700</v>
      </c>
      <c r="AG110" s="197"/>
      <c r="AH110" s="266"/>
      <c r="AI110" s="266"/>
    </row>
    <row r="111" s="194" customFormat="1" ht="30" customHeight="1" spans="1:35">
      <c r="A111" s="205">
        <f t="shared" si="26"/>
        <v>109</v>
      </c>
      <c r="B111" s="206" t="str">
        <v>一百二十九</v>
      </c>
      <c r="C111" s="207" cm="1">
        <f ca="1" t="array" ref="C111">_xlfn.XLOOKUP(B111,INDIRECT("'"&amp;$A$1&amp;"'!B:B"),INDIRECT("'"&amp;$A$1&amp;"'!D:D"),"人员不存在",0,1)</f>
        <v>45910</v>
      </c>
      <c r="D111" s="208" cm="1">
        <f ca="1" t="array" ref="D111">_xlfn.XLOOKUP(B111,INDIRECT("'"&amp;$A$1&amp;"'!B:B"),INDIRECT("'"&amp;$A$1&amp;"'!G:G"),"人员不存在",0,1)</f>
        <v>10000</v>
      </c>
      <c r="E111" s="208">
        <f ca="1" t="shared" si="27"/>
        <v>1</v>
      </c>
      <c r="F111" s="208" cm="1">
        <f ca="1" t="array" ref="F111">_xlfn.XLOOKUP(B111,INDIRECT("'"&amp;$A$1&amp;"'!B:B"),INDIRECT("'"&amp;$A$1&amp;"'!Q:Q"),"人员不存在",0,1)</f>
        <v>10000</v>
      </c>
      <c r="G111" s="209">
        <f ca="1" t="shared" si="28"/>
        <v>0</v>
      </c>
      <c r="H111" s="208">
        <f ca="1" t="shared" si="29"/>
        <v>0</v>
      </c>
      <c r="I111" s="208">
        <f ca="1" t="shared" si="30"/>
        <v>0</v>
      </c>
      <c r="J111" s="208">
        <f ca="1" t="shared" si="31"/>
        <v>0</v>
      </c>
      <c r="K111" s="208">
        <f ca="1" t="shared" si="32"/>
        <v>0</v>
      </c>
      <c r="L111" s="208" cm="1">
        <f ca="1" t="array" ref="L111">IFERROR(_xlfn.XLOOKUP(B111,INDIRECT("'"&amp;$I$155&amp;"'!B:B"),INDIRECT("'"&amp;$I$155&amp;"'!E:E"),0),0)</f>
        <v>0</v>
      </c>
      <c r="M111" s="208">
        <f ca="1" t="shared" si="33"/>
        <v>0</v>
      </c>
      <c r="N111" s="208">
        <f ca="1" t="shared" ref="N111:N148" si="42">IFERROR(_xlfn.XLOOKUP(B111,INDIRECT("'"&amp;$M$155&amp;"'!B:B"),INDIRECT("'"&amp;$M$155&amp;"'!AC:AC"),0),0)</f>
        <v>0</v>
      </c>
      <c r="O111" s="208">
        <f ca="1" t="shared" ref="O111:O148" si="43">IFERROR(_xlfn.XLOOKUP(B111,INDIRECT("'"&amp;$M$155&amp;"'!B:B"),INDIRECT("'"&amp;$M$155&amp;"'!AG:AG"),0),0)</f>
        <v>0</v>
      </c>
      <c r="P111" s="208">
        <f ca="1" t="shared" ref="P111:P148" si="44">IFERROR(_xlfn.XLOOKUP(B111,INDIRECT("'"&amp;$M$155&amp;"'!B:B"),INDIRECT("'"&amp;$M$155&amp;"'!AB:AB"),0),0)</f>
        <v>0</v>
      </c>
      <c r="Q111" s="208">
        <f ca="1" t="shared" ref="Q111:Q148" si="45">IFERROR(_xlfn.XLOOKUP(B111,INDIRECT("'"&amp;$M$155&amp;"'!B:B"),INDIRECT("'"&amp;$M$155&amp;"'!AD:AD"),0),0)</f>
        <v>0</v>
      </c>
      <c r="R111" s="208">
        <f ca="1" t="shared" ref="R111:R148" si="46">IFERROR(_xlfn.XLOOKUP(B111,INDIRECT("'"&amp;$M$155&amp;"'!B:B"),INDIRECT("'"&amp;$M$155&amp;"'!AE:AE"),0),0)</f>
        <v>0</v>
      </c>
      <c r="S111" s="208">
        <f ca="1" t="shared" ref="S111:S148" si="47">IFERROR(_xlfn.XLOOKUP(B111,INDIRECT("'"&amp;$M$155&amp;"'!B:B"),INDIRECT("'"&amp;$M$155&amp;"'!AF:AF"),0),0)</f>
        <v>0</v>
      </c>
      <c r="T111" s="208">
        <f ca="1" t="shared" si="34"/>
        <v>0</v>
      </c>
      <c r="U111" s="208">
        <f ca="1" t="shared" si="35"/>
        <v>0</v>
      </c>
      <c r="V111" s="209">
        <f ca="1" t="shared" ref="V111:V145" si="48">IFERROR(_xlfn.XLOOKUP(B111,INDIRECT("'"&amp;$K$155&amp;"'!B:B"),INDIRECT("'"&amp;$K$155&amp;"'!Y:Y"),0),0)</f>
        <v>0</v>
      </c>
      <c r="W111" s="209">
        <f ca="1" t="shared" si="36"/>
        <v>0</v>
      </c>
      <c r="X111" s="209">
        <f ca="1" t="shared" ref="X111:X135" si="49">IFERROR(_xlfn.XLOOKUP(B111,INDIRECT("'"&amp;$K$155&amp;"'!B:B"),INDIRECT("'"&amp;$K$155&amp;"'!Z:Z"),0),0)</f>
        <v>0</v>
      </c>
      <c r="Y111" s="209">
        <f ca="1" t="shared" ref="Y111:Y148" si="50">F111+X111</f>
        <v>10000</v>
      </c>
      <c r="Z111" s="265" cm="1">
        <f ca="1" t="array" ref="Z111">IFERROR(_xlfn.LET(_xlpm.v,_xlfn.XLOOKUP(B111,INDIRECT("'"&amp;$K$155&amp;"'!B:B"),INDIRECT("'"&amp;$K$155&amp;"'!AA:AA"),0),IF(_xlpm.v=60000,60000,_xlpm.v+5000)),0)</f>
        <v>0</v>
      </c>
      <c r="AA111" s="208">
        <f ca="1" t="shared" si="37"/>
        <v>10000</v>
      </c>
      <c r="AB111" s="210">
        <f ca="1" t="shared" si="38"/>
        <v>10000</v>
      </c>
      <c r="AC111" s="211">
        <f ca="1" t="shared" si="39"/>
        <v>300</v>
      </c>
      <c r="AD111" s="211" cm="1">
        <f ca="1" t="array" ref="AD111">IFERROR(_xlfn.XLOOKUP(B111,INDIRECT("'"&amp;$K$155&amp;"'!B:B"),INDIRECT("'"&amp;$K$155&amp;"'!AD:AD"),0),0)</f>
        <v>0</v>
      </c>
      <c r="AE111" s="211">
        <f ca="1" t="shared" si="40"/>
        <v>300</v>
      </c>
      <c r="AF111" s="208">
        <f ca="1" t="shared" si="41"/>
        <v>9700</v>
      </c>
      <c r="AG111" s="197"/>
      <c r="AH111" s="266"/>
      <c r="AI111" s="266"/>
    </row>
    <row r="112" s="194" customFormat="1" ht="30" customHeight="1" spans="1:35">
      <c r="A112" s="205">
        <f t="shared" si="26"/>
        <v>110</v>
      </c>
      <c r="B112" s="206" t="str">
        <v>一百三十</v>
      </c>
      <c r="C112" s="207" cm="1">
        <f ca="1" t="array" ref="C112">_xlfn.XLOOKUP(B112,INDIRECT("'"&amp;$A$1&amp;"'!B:B"),INDIRECT("'"&amp;$A$1&amp;"'!D:D"),"人员不存在",0,1)</f>
        <v>45918</v>
      </c>
      <c r="D112" s="208" cm="1">
        <f ca="1" t="array" ref="D112">_xlfn.XLOOKUP(B112,INDIRECT("'"&amp;$A$1&amp;"'!B:B"),INDIRECT("'"&amp;$A$1&amp;"'!G:G"),"人员不存在",0,1)</f>
        <v>10000</v>
      </c>
      <c r="E112" s="208">
        <f ca="1" t="shared" si="27"/>
        <v>1</v>
      </c>
      <c r="F112" s="208" cm="1">
        <f ca="1" t="array" ref="F112">_xlfn.XLOOKUP(B112,INDIRECT("'"&amp;$A$1&amp;"'!B:B"),INDIRECT("'"&amp;$A$1&amp;"'!Q:Q"),"人员不存在",0,1)</f>
        <v>10000</v>
      </c>
      <c r="G112" s="209">
        <f ca="1" t="shared" si="28"/>
        <v>0</v>
      </c>
      <c r="H112" s="208">
        <f ca="1" t="shared" si="29"/>
        <v>0</v>
      </c>
      <c r="I112" s="208">
        <f ca="1" t="shared" si="30"/>
        <v>0</v>
      </c>
      <c r="J112" s="208">
        <f ca="1" t="shared" si="31"/>
        <v>0</v>
      </c>
      <c r="K112" s="208">
        <f ca="1" t="shared" si="32"/>
        <v>0</v>
      </c>
      <c r="L112" s="208" cm="1">
        <f ca="1" t="array" ref="L112">IFERROR(_xlfn.XLOOKUP(B112,INDIRECT("'"&amp;$I$155&amp;"'!B:B"),INDIRECT("'"&amp;$I$155&amp;"'!E:E"),0),0)</f>
        <v>0</v>
      </c>
      <c r="M112" s="208">
        <f ca="1" t="shared" si="33"/>
        <v>0</v>
      </c>
      <c r="N112" s="208">
        <f ca="1" t="shared" si="42"/>
        <v>0</v>
      </c>
      <c r="O112" s="208">
        <f ca="1" t="shared" si="43"/>
        <v>0</v>
      </c>
      <c r="P112" s="208">
        <f ca="1" t="shared" si="44"/>
        <v>0</v>
      </c>
      <c r="Q112" s="208">
        <f ca="1" t="shared" si="45"/>
        <v>0</v>
      </c>
      <c r="R112" s="208">
        <f ca="1" t="shared" si="46"/>
        <v>0</v>
      </c>
      <c r="S112" s="208">
        <f ca="1" t="shared" si="47"/>
        <v>0</v>
      </c>
      <c r="T112" s="208">
        <f ca="1" t="shared" si="34"/>
        <v>0</v>
      </c>
      <c r="U112" s="208">
        <f ca="1" t="shared" si="35"/>
        <v>0</v>
      </c>
      <c r="V112" s="209">
        <f ca="1" t="shared" si="48"/>
        <v>0</v>
      </c>
      <c r="W112" s="209">
        <f ca="1" t="shared" si="36"/>
        <v>0</v>
      </c>
      <c r="X112" s="209">
        <f ca="1" t="shared" si="49"/>
        <v>0</v>
      </c>
      <c r="Y112" s="209">
        <f ca="1" t="shared" si="50"/>
        <v>10000</v>
      </c>
      <c r="Z112" s="265" cm="1">
        <f ca="1" t="array" ref="Z112">IFERROR(_xlfn.LET(_xlpm.v,_xlfn.XLOOKUP(B112,INDIRECT("'"&amp;$K$155&amp;"'!B:B"),INDIRECT("'"&amp;$K$155&amp;"'!AA:AA"),0),IF(_xlpm.v=60000,60000,_xlpm.v+5000)),0)</f>
        <v>0</v>
      </c>
      <c r="AA112" s="208">
        <f ca="1" t="shared" si="37"/>
        <v>10000</v>
      </c>
      <c r="AB112" s="210">
        <f ca="1" t="shared" si="38"/>
        <v>10000</v>
      </c>
      <c r="AC112" s="211">
        <f ca="1" t="shared" si="39"/>
        <v>300</v>
      </c>
      <c r="AD112" s="211" cm="1">
        <f ca="1" t="array" ref="AD112">IFERROR(_xlfn.XLOOKUP(B112,INDIRECT("'"&amp;$K$155&amp;"'!B:B"),INDIRECT("'"&amp;$K$155&amp;"'!AD:AD"),0),0)</f>
        <v>0</v>
      </c>
      <c r="AE112" s="211">
        <f ca="1" t="shared" si="40"/>
        <v>300</v>
      </c>
      <c r="AF112" s="208">
        <f ca="1" t="shared" si="41"/>
        <v>9700</v>
      </c>
      <c r="AG112" s="197"/>
      <c r="AH112" s="266"/>
      <c r="AI112" s="266"/>
    </row>
    <row r="113" s="194" customFormat="1" ht="30" customHeight="1" spans="1:35">
      <c r="A113" s="205">
        <f t="shared" si="26"/>
        <v>111</v>
      </c>
      <c r="B113" s="206" t="str">
        <v>一百三十一</v>
      </c>
      <c r="C113" s="207" cm="1">
        <f ca="1" t="array" ref="C113">_xlfn.XLOOKUP(B113,INDIRECT("'"&amp;$A$1&amp;"'!B:B"),INDIRECT("'"&amp;$A$1&amp;"'!D:D"),"人员不存在",0,1)</f>
        <v>45939</v>
      </c>
      <c r="D113" s="208" cm="1">
        <f ca="1" t="array" ref="D113">_xlfn.XLOOKUP(B113,INDIRECT("'"&amp;$A$1&amp;"'!B:B"),INDIRECT("'"&amp;$A$1&amp;"'!G:G"),"人员不存在",0,1)</f>
        <v>10000</v>
      </c>
      <c r="E113" s="208">
        <f ca="1" t="shared" si="27"/>
        <v>1</v>
      </c>
      <c r="F113" s="208" cm="1">
        <f ca="1" t="array" ref="F113">_xlfn.XLOOKUP(B113,INDIRECT("'"&amp;$A$1&amp;"'!B:B"),INDIRECT("'"&amp;$A$1&amp;"'!Q:Q"),"人员不存在",0,1)</f>
        <v>10000</v>
      </c>
      <c r="G113" s="209">
        <f ca="1" t="shared" si="28"/>
        <v>0</v>
      </c>
      <c r="H113" s="208">
        <f ca="1" t="shared" si="29"/>
        <v>0</v>
      </c>
      <c r="I113" s="208">
        <f ca="1" t="shared" si="30"/>
        <v>0</v>
      </c>
      <c r="J113" s="208">
        <f ca="1" t="shared" si="31"/>
        <v>0</v>
      </c>
      <c r="K113" s="208">
        <f ca="1" t="shared" si="32"/>
        <v>0</v>
      </c>
      <c r="L113" s="208" cm="1">
        <f ca="1" t="array" ref="L113">IFERROR(_xlfn.XLOOKUP(B113,INDIRECT("'"&amp;$I$155&amp;"'!B:B"),INDIRECT("'"&amp;$I$155&amp;"'!E:E"),0),0)</f>
        <v>0</v>
      </c>
      <c r="M113" s="208">
        <f ca="1" t="shared" si="33"/>
        <v>0</v>
      </c>
      <c r="N113" s="208">
        <f ca="1" t="shared" si="42"/>
        <v>0</v>
      </c>
      <c r="O113" s="208">
        <f ca="1" t="shared" si="43"/>
        <v>0</v>
      </c>
      <c r="P113" s="208">
        <f ca="1" t="shared" si="44"/>
        <v>0</v>
      </c>
      <c r="Q113" s="208">
        <f ca="1" t="shared" si="45"/>
        <v>0</v>
      </c>
      <c r="R113" s="208">
        <f ca="1" t="shared" si="46"/>
        <v>0</v>
      </c>
      <c r="S113" s="208">
        <f ca="1" t="shared" si="47"/>
        <v>0</v>
      </c>
      <c r="T113" s="208">
        <f ca="1" t="shared" si="34"/>
        <v>0</v>
      </c>
      <c r="U113" s="208">
        <f ca="1" t="shared" si="35"/>
        <v>0</v>
      </c>
      <c r="V113" s="209">
        <f ca="1" t="shared" si="48"/>
        <v>0</v>
      </c>
      <c r="W113" s="209">
        <f ca="1" t="shared" si="36"/>
        <v>0</v>
      </c>
      <c r="X113" s="209">
        <f ca="1" t="shared" si="49"/>
        <v>0</v>
      </c>
      <c r="Y113" s="209">
        <f ca="1" t="shared" si="50"/>
        <v>10000</v>
      </c>
      <c r="Z113" s="265" cm="1">
        <f ca="1" t="array" ref="Z113">IFERROR(_xlfn.LET(_xlpm.v,_xlfn.XLOOKUP(B113,INDIRECT("'"&amp;$K$155&amp;"'!B:B"),INDIRECT("'"&amp;$K$155&amp;"'!AA:AA"),0),IF(_xlpm.v=60000,60000,_xlpm.v+5000)),0)</f>
        <v>0</v>
      </c>
      <c r="AA113" s="208">
        <f ca="1" t="shared" si="37"/>
        <v>10000</v>
      </c>
      <c r="AB113" s="210">
        <f ca="1" t="shared" si="38"/>
        <v>10000</v>
      </c>
      <c r="AC113" s="211">
        <f ca="1" t="shared" si="39"/>
        <v>300</v>
      </c>
      <c r="AD113" s="211">
        <v>137.27</v>
      </c>
      <c r="AE113" s="211">
        <f ca="1" t="shared" si="40"/>
        <v>162.73</v>
      </c>
      <c r="AF113" s="208">
        <f ca="1" t="shared" si="41"/>
        <v>9837.27</v>
      </c>
      <c r="AG113" s="197"/>
      <c r="AH113" s="266"/>
      <c r="AI113" s="266"/>
    </row>
    <row r="114" s="194" customFormat="1" ht="30" customHeight="1" spans="1:35">
      <c r="A114" s="205">
        <f t="shared" si="26"/>
        <v>112</v>
      </c>
      <c r="B114" s="206" t="str">
        <v>一百三十二</v>
      </c>
      <c r="C114" s="207" cm="1">
        <f ca="1" t="array" ref="C114">_xlfn.XLOOKUP(B114,INDIRECT("'"&amp;$A$1&amp;"'!B:B"),INDIRECT("'"&amp;$A$1&amp;"'!D:D"),"人员不存在",0,1)</f>
        <v>45992</v>
      </c>
      <c r="D114" s="208" cm="1">
        <f ca="1" t="array" ref="D114">_xlfn.XLOOKUP(B114,INDIRECT("'"&amp;$A$1&amp;"'!B:B"),INDIRECT("'"&amp;$A$1&amp;"'!G:G"),"人员不存在",0,1)</f>
        <v>10000</v>
      </c>
      <c r="E114" s="208">
        <f ca="1" t="shared" si="27"/>
        <v>0.321839</v>
      </c>
      <c r="F114" s="208" cm="1">
        <f ca="1" t="array" ref="F114">_xlfn.XLOOKUP(B114,INDIRECT("'"&amp;$A$1&amp;"'!B:B"),INDIRECT("'"&amp;$A$1&amp;"'!Q:Q"),"人员不存在",0,1)</f>
        <v>3218.39</v>
      </c>
      <c r="G114" s="209">
        <f ca="1" t="shared" si="28"/>
        <v>0</v>
      </c>
      <c r="H114" s="208">
        <f ca="1" t="shared" si="29"/>
        <v>0</v>
      </c>
      <c r="I114" s="208">
        <f ca="1" t="shared" si="30"/>
        <v>0</v>
      </c>
      <c r="J114" s="208">
        <f ca="1" t="shared" si="31"/>
        <v>0</v>
      </c>
      <c r="K114" s="208">
        <f ca="1" t="shared" si="32"/>
        <v>0</v>
      </c>
      <c r="L114" s="208" cm="1">
        <f ca="1" t="array" ref="L114">IFERROR(_xlfn.XLOOKUP(B114,INDIRECT("'"&amp;$I$155&amp;"'!B:B"),INDIRECT("'"&amp;$I$155&amp;"'!E:E"),0),0)</f>
        <v>0</v>
      </c>
      <c r="M114" s="208">
        <f ca="1" t="shared" si="33"/>
        <v>0</v>
      </c>
      <c r="N114" s="208">
        <f ca="1" t="shared" si="42"/>
        <v>0</v>
      </c>
      <c r="O114" s="208">
        <f ca="1" t="shared" si="43"/>
        <v>0</v>
      </c>
      <c r="P114" s="208">
        <f ca="1" t="shared" si="44"/>
        <v>0</v>
      </c>
      <c r="Q114" s="208">
        <f ca="1" t="shared" si="45"/>
        <v>0</v>
      </c>
      <c r="R114" s="208">
        <f ca="1" t="shared" si="46"/>
        <v>0</v>
      </c>
      <c r="S114" s="208">
        <f ca="1" t="shared" si="47"/>
        <v>0</v>
      </c>
      <c r="T114" s="208">
        <f ca="1" t="shared" si="34"/>
        <v>0</v>
      </c>
      <c r="U114" s="208">
        <f ca="1" t="shared" si="35"/>
        <v>0</v>
      </c>
      <c r="V114" s="209">
        <f ca="1" t="shared" si="48"/>
        <v>0</v>
      </c>
      <c r="W114" s="209">
        <f ca="1" t="shared" si="36"/>
        <v>0</v>
      </c>
      <c r="X114" s="209">
        <f ca="1" t="shared" si="49"/>
        <v>0</v>
      </c>
      <c r="Y114" s="209">
        <f ca="1" t="shared" si="50"/>
        <v>3218.39</v>
      </c>
      <c r="Z114" s="265" cm="1">
        <f ca="1" t="array" ref="Z114">IFERROR(_xlfn.LET(_xlpm.v,_xlfn.XLOOKUP(B114,INDIRECT("'"&amp;$K$155&amp;"'!B:B"),INDIRECT("'"&amp;$K$155&amp;"'!AA:AA"),0),IF(_xlpm.v=60000,60000,_xlpm.v+5000)),0)</f>
        <v>0</v>
      </c>
      <c r="AA114" s="208">
        <f ca="1" t="shared" si="37"/>
        <v>3218.39</v>
      </c>
      <c r="AB114" s="210">
        <f ca="1" t="shared" si="38"/>
        <v>3218.39</v>
      </c>
      <c r="AC114" s="211">
        <f ca="1" t="shared" si="39"/>
        <v>96.55</v>
      </c>
      <c r="AD114" s="211" cm="1">
        <f ca="1" t="array" ref="AD114">IFERROR(_xlfn.XLOOKUP(B114,INDIRECT("'"&amp;$K$155&amp;"'!B:B"),INDIRECT("'"&amp;$K$155&amp;"'!AD:AD"),0),0)</f>
        <v>0</v>
      </c>
      <c r="AE114" s="211">
        <f ca="1" t="shared" si="40"/>
        <v>96.55</v>
      </c>
      <c r="AF114" s="208">
        <f ca="1" t="shared" si="41"/>
        <v>3121.84</v>
      </c>
      <c r="AG114" s="197"/>
      <c r="AH114" s="266"/>
      <c r="AI114" s="266"/>
    </row>
    <row r="115" s="194" customFormat="1" ht="30" customHeight="1" spans="1:35">
      <c r="A115" s="205">
        <f t="shared" si="26"/>
        <v>113</v>
      </c>
      <c r="B115" s="206" t="str">
        <v>一百三十三</v>
      </c>
      <c r="C115" s="207" cm="1">
        <f ca="1" t="array" ref="C115">_xlfn.XLOOKUP(B115,INDIRECT("'"&amp;$A$1&amp;"'!B:B"),INDIRECT("'"&amp;$A$1&amp;"'!D:D"),"人员不存在",0,1)</f>
        <v>46009</v>
      </c>
      <c r="D115" s="208" cm="1">
        <f ca="1" t="array" ref="D115">_xlfn.XLOOKUP(B115,INDIRECT("'"&amp;$A$1&amp;"'!B:B"),INDIRECT("'"&amp;$A$1&amp;"'!G:G"),"人员不存在",0,1)</f>
        <v>10000</v>
      </c>
      <c r="E115" s="208">
        <f ca="1" t="shared" si="27"/>
        <v>1</v>
      </c>
      <c r="F115" s="208" cm="1">
        <f ca="1" t="array" ref="F115">_xlfn.XLOOKUP(B115,INDIRECT("'"&amp;$A$1&amp;"'!B:B"),INDIRECT("'"&amp;$A$1&amp;"'!Q:Q"),"人员不存在",0,1)</f>
        <v>10000</v>
      </c>
      <c r="G115" s="209">
        <f ca="1" t="shared" si="28"/>
        <v>0</v>
      </c>
      <c r="H115" s="208">
        <f ca="1" t="shared" si="29"/>
        <v>0</v>
      </c>
      <c r="I115" s="208">
        <f ca="1" t="shared" si="30"/>
        <v>0</v>
      </c>
      <c r="J115" s="208">
        <f ca="1" t="shared" si="31"/>
        <v>0</v>
      </c>
      <c r="K115" s="208">
        <f ca="1" t="shared" si="32"/>
        <v>0</v>
      </c>
      <c r="L115" s="208" cm="1">
        <f ca="1" t="array" ref="L115">IFERROR(_xlfn.XLOOKUP(B115,INDIRECT("'"&amp;$I$155&amp;"'!B:B"),INDIRECT("'"&amp;$I$155&amp;"'!E:E"),0),0)</f>
        <v>0</v>
      </c>
      <c r="M115" s="208">
        <f ca="1" t="shared" si="33"/>
        <v>0</v>
      </c>
      <c r="N115" s="208">
        <f ca="1" t="shared" si="42"/>
        <v>0</v>
      </c>
      <c r="O115" s="208">
        <f ca="1" t="shared" si="43"/>
        <v>0</v>
      </c>
      <c r="P115" s="208">
        <f ca="1" t="shared" si="44"/>
        <v>0</v>
      </c>
      <c r="Q115" s="208">
        <f ca="1" t="shared" si="45"/>
        <v>0</v>
      </c>
      <c r="R115" s="208">
        <f ca="1" t="shared" si="46"/>
        <v>0</v>
      </c>
      <c r="S115" s="208">
        <f ca="1" t="shared" si="47"/>
        <v>0</v>
      </c>
      <c r="T115" s="208">
        <f ca="1" t="shared" si="34"/>
        <v>0</v>
      </c>
      <c r="U115" s="208">
        <f ca="1" t="shared" si="35"/>
        <v>0</v>
      </c>
      <c r="V115" s="209">
        <f ca="1" t="shared" si="48"/>
        <v>0</v>
      </c>
      <c r="W115" s="209">
        <f ca="1" t="shared" si="36"/>
        <v>0</v>
      </c>
      <c r="X115" s="209">
        <f ca="1" t="shared" si="49"/>
        <v>0</v>
      </c>
      <c r="Y115" s="209">
        <f ca="1" t="shared" si="50"/>
        <v>10000</v>
      </c>
      <c r="Z115" s="265" cm="1">
        <f ca="1" t="array" ref="Z115">IFERROR(_xlfn.LET(_xlpm.v,_xlfn.XLOOKUP(B115,INDIRECT("'"&amp;$K$155&amp;"'!B:B"),INDIRECT("'"&amp;$K$155&amp;"'!AA:AA"),0),IF(_xlpm.v=60000,60000,_xlpm.v+5000)),0)</f>
        <v>0</v>
      </c>
      <c r="AA115" s="208">
        <f ca="1" t="shared" si="37"/>
        <v>10000</v>
      </c>
      <c r="AB115" s="210">
        <f ca="1" t="shared" si="38"/>
        <v>10000</v>
      </c>
      <c r="AC115" s="211">
        <f ca="1" t="shared" si="39"/>
        <v>300</v>
      </c>
      <c r="AD115" s="211" cm="1">
        <f ca="1" t="array" ref="AD115">IFERROR(_xlfn.XLOOKUP(B115,INDIRECT("'"&amp;$K$155&amp;"'!B:B"),INDIRECT("'"&amp;$K$155&amp;"'!AD:AD"),0),0)</f>
        <v>0</v>
      </c>
      <c r="AE115" s="211">
        <f ca="1" t="shared" si="40"/>
        <v>300</v>
      </c>
      <c r="AF115" s="208">
        <f ca="1" t="shared" si="41"/>
        <v>9700</v>
      </c>
      <c r="AG115" s="197"/>
      <c r="AH115" s="266"/>
      <c r="AI115" s="266"/>
    </row>
    <row r="116" s="194" customFormat="1" ht="30" customHeight="1" spans="1:35">
      <c r="A116" s="205">
        <f t="shared" si="26"/>
        <v>114</v>
      </c>
      <c r="B116" s="206" t="str">
        <v>一百三十四</v>
      </c>
      <c r="C116" s="207" cm="1">
        <f ca="1" t="array" ref="C116">_xlfn.XLOOKUP(B116,INDIRECT("'"&amp;$A$1&amp;"'!B:B"),INDIRECT("'"&amp;$A$1&amp;"'!D:D"),"人员不存在",0,1)</f>
        <v>46013</v>
      </c>
      <c r="D116" s="208" cm="1">
        <f ca="1" t="array" ref="D116">_xlfn.XLOOKUP(B116,INDIRECT("'"&amp;$A$1&amp;"'!B:B"),INDIRECT("'"&amp;$A$1&amp;"'!G:G"),"人员不存在",0,1)</f>
        <v>10000</v>
      </c>
      <c r="E116" s="208">
        <f ca="1" t="shared" si="27"/>
        <v>1</v>
      </c>
      <c r="F116" s="208" cm="1">
        <f ca="1" t="array" ref="F116">_xlfn.XLOOKUP(B116,INDIRECT("'"&amp;$A$1&amp;"'!B:B"),INDIRECT("'"&amp;$A$1&amp;"'!Q:Q"),"人员不存在",0,1)</f>
        <v>10000</v>
      </c>
      <c r="G116" s="209">
        <f ca="1" t="shared" si="28"/>
        <v>0</v>
      </c>
      <c r="H116" s="208">
        <f ca="1" t="shared" si="29"/>
        <v>0</v>
      </c>
      <c r="I116" s="208">
        <f ca="1" t="shared" si="30"/>
        <v>0</v>
      </c>
      <c r="J116" s="208">
        <f ca="1" t="shared" si="31"/>
        <v>0</v>
      </c>
      <c r="K116" s="208">
        <f ca="1" t="shared" si="32"/>
        <v>0</v>
      </c>
      <c r="L116" s="208" cm="1">
        <f ca="1" t="array" ref="L116">IFERROR(_xlfn.XLOOKUP(B116,INDIRECT("'"&amp;$I$155&amp;"'!B:B"),INDIRECT("'"&amp;$I$155&amp;"'!E:E"),0),0)</f>
        <v>0</v>
      </c>
      <c r="M116" s="208">
        <f ca="1" t="shared" si="33"/>
        <v>0</v>
      </c>
      <c r="N116" s="208">
        <f ca="1" t="shared" si="42"/>
        <v>0</v>
      </c>
      <c r="O116" s="208">
        <f ca="1" t="shared" si="43"/>
        <v>0</v>
      </c>
      <c r="P116" s="208">
        <f ca="1" t="shared" si="44"/>
        <v>0</v>
      </c>
      <c r="Q116" s="208">
        <f ca="1" t="shared" si="45"/>
        <v>0</v>
      </c>
      <c r="R116" s="208">
        <f ca="1" t="shared" si="46"/>
        <v>0</v>
      </c>
      <c r="S116" s="208">
        <f ca="1" t="shared" si="47"/>
        <v>0</v>
      </c>
      <c r="T116" s="208">
        <f ca="1" t="shared" si="34"/>
        <v>0</v>
      </c>
      <c r="U116" s="208">
        <f ca="1" t="shared" si="35"/>
        <v>0</v>
      </c>
      <c r="V116" s="209">
        <f ca="1" t="shared" si="48"/>
        <v>0</v>
      </c>
      <c r="W116" s="209">
        <f ca="1" t="shared" si="36"/>
        <v>0</v>
      </c>
      <c r="X116" s="209">
        <f ca="1" t="shared" si="49"/>
        <v>0</v>
      </c>
      <c r="Y116" s="209">
        <f ca="1" t="shared" si="50"/>
        <v>10000</v>
      </c>
      <c r="Z116" s="265" cm="1">
        <f ca="1" t="array" ref="Z116">IFERROR(_xlfn.LET(_xlpm.v,_xlfn.XLOOKUP(B116,INDIRECT("'"&amp;$K$155&amp;"'!B:B"),INDIRECT("'"&amp;$K$155&amp;"'!AA:AA"),0),IF(_xlpm.v=60000,60000,_xlpm.v+5000)),0)</f>
        <v>0</v>
      </c>
      <c r="AA116" s="208">
        <f ca="1" t="shared" si="37"/>
        <v>10000</v>
      </c>
      <c r="AB116" s="210">
        <f ca="1" t="shared" si="38"/>
        <v>10000</v>
      </c>
      <c r="AC116" s="211">
        <f ca="1" t="shared" si="39"/>
        <v>300</v>
      </c>
      <c r="AD116" s="211" cm="1">
        <f ca="1" t="array" ref="AD116">IFERROR(_xlfn.XLOOKUP(B116,INDIRECT("'"&amp;$K$155&amp;"'!B:B"),INDIRECT("'"&amp;$K$155&amp;"'!AD:AD"),0),0)</f>
        <v>0</v>
      </c>
      <c r="AE116" s="211">
        <f ca="1" t="shared" si="40"/>
        <v>300</v>
      </c>
      <c r="AF116" s="208">
        <f ca="1" t="shared" si="41"/>
        <v>9700</v>
      </c>
      <c r="AG116" s="197"/>
      <c r="AH116" s="266"/>
      <c r="AI116" s="266"/>
    </row>
    <row r="117" s="194" customFormat="1" ht="30" customHeight="1" spans="1:35">
      <c r="A117" s="205">
        <f t="shared" si="26"/>
        <v>115</v>
      </c>
      <c r="B117" s="206" t="str">
        <v>一百三十七</v>
      </c>
      <c r="C117" s="207" cm="1">
        <f ca="1" t="array" ref="C117">_xlfn.XLOOKUP(B117,INDIRECT("'"&amp;$A$1&amp;"'!B:B"),INDIRECT("'"&amp;$A$1&amp;"'!D:D"),"人员不存在",0,1)</f>
        <v>46030</v>
      </c>
      <c r="D117" s="208" cm="1">
        <f ca="1" t="array" ref="D117">_xlfn.XLOOKUP(B117,INDIRECT("'"&amp;$A$1&amp;"'!B:B"),INDIRECT("'"&amp;$A$1&amp;"'!G:G"),"人员不存在",0,1)</f>
        <v>10000</v>
      </c>
      <c r="E117" s="208">
        <f ca="1" t="shared" si="27"/>
        <v>0.953333</v>
      </c>
      <c r="F117" s="208" cm="1">
        <f ca="1" t="array" ref="F117">_xlfn.XLOOKUP(B117,INDIRECT("'"&amp;$A$1&amp;"'!B:B"),INDIRECT("'"&amp;$A$1&amp;"'!Q:Q"),"人员不存在",0,1)</f>
        <v>9533.33</v>
      </c>
      <c r="G117" s="209">
        <f ca="1" t="shared" si="28"/>
        <v>0</v>
      </c>
      <c r="H117" s="208">
        <f ca="1" t="shared" si="29"/>
        <v>0</v>
      </c>
      <c r="I117" s="208">
        <f ca="1" t="shared" si="30"/>
        <v>0</v>
      </c>
      <c r="J117" s="208">
        <f ca="1" t="shared" si="31"/>
        <v>0</v>
      </c>
      <c r="K117" s="208">
        <f ca="1" t="shared" si="32"/>
        <v>0</v>
      </c>
      <c r="L117" s="208" cm="1">
        <f ca="1" t="array" ref="L117">IFERROR(_xlfn.XLOOKUP(B117,INDIRECT("'"&amp;$I$155&amp;"'!B:B"),INDIRECT("'"&amp;$I$155&amp;"'!E:E"),0),0)</f>
        <v>0</v>
      </c>
      <c r="M117" s="208">
        <f ca="1" t="shared" si="33"/>
        <v>0</v>
      </c>
      <c r="N117" s="208">
        <f ca="1" t="shared" si="42"/>
        <v>0</v>
      </c>
      <c r="O117" s="208">
        <f ca="1" t="shared" si="43"/>
        <v>0</v>
      </c>
      <c r="P117" s="208">
        <f ca="1" t="shared" si="44"/>
        <v>0</v>
      </c>
      <c r="Q117" s="208">
        <f ca="1" t="shared" si="45"/>
        <v>0</v>
      </c>
      <c r="R117" s="208">
        <f ca="1" t="shared" si="46"/>
        <v>0</v>
      </c>
      <c r="S117" s="208">
        <f ca="1" t="shared" si="47"/>
        <v>0</v>
      </c>
      <c r="T117" s="208">
        <f ca="1" t="shared" si="34"/>
        <v>0</v>
      </c>
      <c r="U117" s="208">
        <f ca="1" t="shared" si="35"/>
        <v>0</v>
      </c>
      <c r="V117" s="209">
        <f ca="1" t="shared" si="48"/>
        <v>0</v>
      </c>
      <c r="W117" s="209">
        <f ca="1" t="shared" si="36"/>
        <v>0</v>
      </c>
      <c r="X117" s="209">
        <f ca="1" t="shared" si="49"/>
        <v>0</v>
      </c>
      <c r="Y117" s="209">
        <f ca="1" t="shared" si="50"/>
        <v>9533.33</v>
      </c>
      <c r="Z117" s="265" cm="1">
        <f ca="1" t="array" ref="Z117">IFERROR(_xlfn.LET(_xlpm.v,_xlfn.XLOOKUP(B117,INDIRECT("'"&amp;$K$155&amp;"'!B:B"),INDIRECT("'"&amp;$K$155&amp;"'!AA:AA"),0),IF(_xlpm.v=60000,60000,_xlpm.v+5000)),0)</f>
        <v>0</v>
      </c>
      <c r="AA117" s="208">
        <f ca="1" t="shared" si="37"/>
        <v>9533.33</v>
      </c>
      <c r="AB117" s="210">
        <f ca="1" t="shared" si="38"/>
        <v>9533.33</v>
      </c>
      <c r="AC117" s="211">
        <f ca="1" t="shared" si="39"/>
        <v>286</v>
      </c>
      <c r="AD117" s="211" cm="1">
        <f ca="1" t="array" ref="AD117">IFERROR(_xlfn.XLOOKUP(B117,INDIRECT("'"&amp;$K$155&amp;"'!B:B"),INDIRECT("'"&amp;$K$155&amp;"'!AD:AD"),0),0)</f>
        <v>0</v>
      </c>
      <c r="AE117" s="211">
        <f ca="1" t="shared" si="40"/>
        <v>286</v>
      </c>
      <c r="AF117" s="208">
        <f ca="1" t="shared" si="41"/>
        <v>9247.33</v>
      </c>
      <c r="AG117" s="197"/>
      <c r="AH117" s="266"/>
      <c r="AI117" s="266"/>
    </row>
    <row r="118" s="194" customFormat="1" ht="30" customHeight="1" spans="1:35">
      <c r="A118" s="205">
        <f t="shared" si="26"/>
        <v>116</v>
      </c>
      <c r="B118" s="206" t="str">
        <v>一百三十八</v>
      </c>
      <c r="C118" s="207" cm="1">
        <f ca="1" t="array" ref="C118">_xlfn.XLOOKUP(B118,INDIRECT("'"&amp;$A$1&amp;"'!B:B"),INDIRECT("'"&amp;$A$1&amp;"'!D:D"),"人员不存在",0,1)</f>
        <v>46034</v>
      </c>
      <c r="D118" s="208" cm="1">
        <f ca="1" t="array" ref="D118">_xlfn.XLOOKUP(B118,INDIRECT("'"&amp;$A$1&amp;"'!B:B"),INDIRECT("'"&amp;$A$1&amp;"'!G:G"),"人员不存在",0,1)</f>
        <v>10000</v>
      </c>
      <c r="E118" s="208">
        <f ca="1" t="shared" si="27"/>
        <v>0.94</v>
      </c>
      <c r="F118" s="208" cm="1">
        <f ca="1" t="array" ref="F118">_xlfn.XLOOKUP(B118,INDIRECT("'"&amp;$A$1&amp;"'!B:B"),INDIRECT("'"&amp;$A$1&amp;"'!Q:Q"),"人员不存在",0,1)</f>
        <v>9400</v>
      </c>
      <c r="G118" s="209">
        <f ca="1" t="shared" si="28"/>
        <v>0</v>
      </c>
      <c r="H118" s="208">
        <f ca="1" t="shared" si="29"/>
        <v>0</v>
      </c>
      <c r="I118" s="208">
        <f ca="1" t="shared" si="30"/>
        <v>0</v>
      </c>
      <c r="J118" s="208">
        <f ca="1" t="shared" si="31"/>
        <v>0</v>
      </c>
      <c r="K118" s="208">
        <f ca="1" t="shared" si="32"/>
        <v>0</v>
      </c>
      <c r="L118" s="208" cm="1">
        <f ca="1" t="array" ref="L118">IFERROR(_xlfn.XLOOKUP(B118,INDIRECT("'"&amp;$I$155&amp;"'!B:B"),INDIRECT("'"&amp;$I$155&amp;"'!E:E"),0),0)*2</f>
        <v>0</v>
      </c>
      <c r="M118" s="208">
        <f ca="1" t="shared" si="33"/>
        <v>0</v>
      </c>
      <c r="N118" s="208">
        <f ca="1" t="shared" si="42"/>
        <v>0</v>
      </c>
      <c r="O118" s="208">
        <f ca="1" t="shared" si="43"/>
        <v>0</v>
      </c>
      <c r="P118" s="208">
        <f ca="1" t="shared" si="44"/>
        <v>0</v>
      </c>
      <c r="Q118" s="208">
        <f ca="1" t="shared" si="45"/>
        <v>0</v>
      </c>
      <c r="R118" s="208">
        <f ca="1" t="shared" si="46"/>
        <v>0</v>
      </c>
      <c r="S118" s="208">
        <f ca="1" t="shared" si="47"/>
        <v>0</v>
      </c>
      <c r="T118" s="208">
        <f ca="1" t="shared" si="34"/>
        <v>0</v>
      </c>
      <c r="U118" s="208">
        <f ca="1" t="shared" si="35"/>
        <v>0</v>
      </c>
      <c r="V118" s="209">
        <f ca="1" t="shared" si="48"/>
        <v>0</v>
      </c>
      <c r="W118" s="209">
        <f ca="1" t="shared" si="36"/>
        <v>0</v>
      </c>
      <c r="X118" s="209">
        <f ca="1" t="shared" si="49"/>
        <v>0</v>
      </c>
      <c r="Y118" s="209">
        <f ca="1" t="shared" si="50"/>
        <v>9400</v>
      </c>
      <c r="Z118" s="265" cm="1">
        <f ca="1" t="array" ref="Z118">IFERROR(_xlfn.LET(_xlpm.v,_xlfn.XLOOKUP(B118,INDIRECT("'"&amp;$K$155&amp;"'!B:B"),INDIRECT("'"&amp;$K$155&amp;"'!AA:AA"),0),IF(_xlpm.v=60000,60000,_xlpm.v+5000)),0)</f>
        <v>0</v>
      </c>
      <c r="AA118" s="208">
        <f ca="1" t="shared" si="37"/>
        <v>9400</v>
      </c>
      <c r="AB118" s="210">
        <f ca="1" t="shared" si="38"/>
        <v>9400</v>
      </c>
      <c r="AC118" s="211">
        <f ca="1" t="shared" si="39"/>
        <v>282</v>
      </c>
      <c r="AD118" s="211" cm="1">
        <f ca="1" t="array" ref="AD118">IFERROR(_xlfn.XLOOKUP(B118,INDIRECT("'"&amp;$K$155&amp;"'!B:B"),INDIRECT("'"&amp;$K$155&amp;"'!AD:AD"),0),0)</f>
        <v>0</v>
      </c>
      <c r="AE118" s="211">
        <f ca="1" t="shared" si="40"/>
        <v>282</v>
      </c>
      <c r="AF118" s="208">
        <f ca="1" t="shared" si="41"/>
        <v>9118</v>
      </c>
      <c r="AG118" s="197"/>
      <c r="AH118" s="266"/>
      <c r="AI118" s="266"/>
    </row>
    <row r="119" s="194" customFormat="1" ht="30" customHeight="1" spans="1:35">
      <c r="A119" s="205">
        <f t="shared" si="26"/>
        <v>117</v>
      </c>
      <c r="B119" s="206" t="str">
        <v>一百三十九</v>
      </c>
      <c r="C119" s="207" cm="1">
        <f ca="1" t="array" ref="C119">_xlfn.XLOOKUP(B119,INDIRECT("'"&amp;$A$1&amp;"'!B:B"),INDIRECT("'"&amp;$A$1&amp;"'!D:D"),"人员不存在",0,1)</f>
        <v>46054</v>
      </c>
      <c r="D119" s="208" cm="1">
        <f ca="1" t="array" ref="D119">_xlfn.XLOOKUP(B119,INDIRECT("'"&amp;$A$1&amp;"'!B:B"),INDIRECT("'"&amp;$A$1&amp;"'!G:G"),"人员不存在",0,1)</f>
        <v>10000</v>
      </c>
      <c r="E119" s="208">
        <f ca="1" t="shared" si="27"/>
        <v>1</v>
      </c>
      <c r="F119" s="208" cm="1">
        <f ca="1" t="array" ref="F119">_xlfn.XLOOKUP(B119,INDIRECT("'"&amp;$A$1&amp;"'!B:B"),INDIRECT("'"&amp;$A$1&amp;"'!Q:Q"),"人员不存在",0,1)</f>
        <v>10000</v>
      </c>
      <c r="G119" s="209">
        <f ca="1" t="shared" si="28"/>
        <v>0</v>
      </c>
      <c r="H119" s="208">
        <f ca="1" t="shared" si="29"/>
        <v>0</v>
      </c>
      <c r="I119" s="208">
        <f ca="1" t="shared" si="30"/>
        <v>0</v>
      </c>
      <c r="J119" s="208">
        <f ca="1" t="shared" si="31"/>
        <v>0</v>
      </c>
      <c r="K119" s="208">
        <f ca="1" t="shared" si="32"/>
        <v>0</v>
      </c>
      <c r="L119" s="208" cm="1">
        <f ca="1" t="array" ref="L119">IFERROR(_xlfn.XLOOKUP(B119,INDIRECT("'"&amp;$I$155&amp;"'!B:B"),INDIRECT("'"&amp;$I$155&amp;"'!E:E"),0),0)</f>
        <v>0</v>
      </c>
      <c r="M119" s="208">
        <f ca="1" t="shared" si="33"/>
        <v>0</v>
      </c>
      <c r="N119" s="208">
        <f ca="1" t="shared" si="42"/>
        <v>0</v>
      </c>
      <c r="O119" s="208">
        <f ca="1" t="shared" si="43"/>
        <v>0</v>
      </c>
      <c r="P119" s="208">
        <f ca="1" t="shared" si="44"/>
        <v>0</v>
      </c>
      <c r="Q119" s="208">
        <f ca="1" t="shared" si="45"/>
        <v>0</v>
      </c>
      <c r="R119" s="208">
        <f ca="1" t="shared" si="46"/>
        <v>0</v>
      </c>
      <c r="S119" s="208">
        <f ca="1" t="shared" si="47"/>
        <v>0</v>
      </c>
      <c r="T119" s="208">
        <f ca="1" t="shared" si="34"/>
        <v>0</v>
      </c>
      <c r="U119" s="208">
        <f ca="1" t="shared" si="35"/>
        <v>0</v>
      </c>
      <c r="V119" s="209">
        <f ca="1" t="shared" si="48"/>
        <v>0</v>
      </c>
      <c r="W119" s="209">
        <f ca="1" t="shared" si="36"/>
        <v>0</v>
      </c>
      <c r="X119" s="209">
        <f ca="1" t="shared" si="49"/>
        <v>0</v>
      </c>
      <c r="Y119" s="209">
        <f ca="1" t="shared" si="50"/>
        <v>10000</v>
      </c>
      <c r="Z119" s="265" cm="1">
        <f ca="1" t="array" ref="Z119">IFERROR(_xlfn.LET(_xlpm.v,_xlfn.XLOOKUP(B119,INDIRECT("'"&amp;$K$155&amp;"'!B:B"),INDIRECT("'"&amp;$K$155&amp;"'!AA:AA"),0),IF(_xlpm.v=60000,60000,_xlpm.v+5000)),0)</f>
        <v>0</v>
      </c>
      <c r="AA119" s="208">
        <f ca="1" t="shared" si="37"/>
        <v>10000</v>
      </c>
      <c r="AB119" s="210">
        <f ca="1" t="shared" si="38"/>
        <v>10000</v>
      </c>
      <c r="AC119" s="211">
        <f ca="1" t="shared" si="39"/>
        <v>300</v>
      </c>
      <c r="AD119" s="211">
        <v>44.1</v>
      </c>
      <c r="AE119" s="211">
        <f ca="1" t="shared" si="40"/>
        <v>255.9</v>
      </c>
      <c r="AF119" s="208">
        <f ca="1" t="shared" si="41"/>
        <v>9744.1</v>
      </c>
      <c r="AG119" s="197"/>
      <c r="AH119" s="266"/>
      <c r="AI119" s="266"/>
    </row>
    <row r="120" s="194" customFormat="1" ht="30" customHeight="1" spans="1:35">
      <c r="A120" s="205">
        <f t="shared" si="26"/>
        <v>118</v>
      </c>
      <c r="B120" s="206" t="str">
        <v>一百四十</v>
      </c>
      <c r="C120" s="207" cm="1">
        <f ca="1" t="array" ref="C120">_xlfn.XLOOKUP(B120,INDIRECT("'"&amp;$A$1&amp;"'!B:B"),INDIRECT("'"&amp;$A$1&amp;"'!D:D"),"人员不存在",0,1)</f>
        <v>46054</v>
      </c>
      <c r="D120" s="208" cm="1">
        <f ca="1" t="array" ref="D120">_xlfn.XLOOKUP(B120,INDIRECT("'"&amp;$A$1&amp;"'!B:B"),INDIRECT("'"&amp;$A$1&amp;"'!G:G"),"人员不存在",0,1)</f>
        <v>10000</v>
      </c>
      <c r="E120" s="208">
        <f ca="1" t="shared" si="27"/>
        <v>1</v>
      </c>
      <c r="F120" s="208" cm="1">
        <f ca="1" t="array" ref="F120">_xlfn.XLOOKUP(B120,INDIRECT("'"&amp;$A$1&amp;"'!B:B"),INDIRECT("'"&amp;$A$1&amp;"'!Q:Q"),"人员不存在",0,1)</f>
        <v>10000</v>
      </c>
      <c r="G120" s="209">
        <f ca="1" t="shared" si="28"/>
        <v>0</v>
      </c>
      <c r="H120" s="208">
        <f ca="1" t="shared" si="29"/>
        <v>0</v>
      </c>
      <c r="I120" s="208">
        <f ca="1" t="shared" si="30"/>
        <v>0</v>
      </c>
      <c r="J120" s="208">
        <f ca="1" t="shared" si="31"/>
        <v>0</v>
      </c>
      <c r="K120" s="208">
        <f ca="1" t="shared" si="32"/>
        <v>0</v>
      </c>
      <c r="L120" s="208" cm="1">
        <f ca="1" t="array" ref="L120">IFERROR(_xlfn.XLOOKUP(B120,INDIRECT("'"&amp;$I$155&amp;"'!B:B"),INDIRECT("'"&amp;$I$155&amp;"'!E:E"),0),0)</f>
        <v>0</v>
      </c>
      <c r="M120" s="208">
        <f ca="1" t="shared" si="33"/>
        <v>0</v>
      </c>
      <c r="N120" s="208">
        <f ca="1" t="shared" si="42"/>
        <v>0</v>
      </c>
      <c r="O120" s="208">
        <f ca="1" t="shared" si="43"/>
        <v>0</v>
      </c>
      <c r="P120" s="208">
        <f ca="1" t="shared" si="44"/>
        <v>0</v>
      </c>
      <c r="Q120" s="208">
        <f ca="1" t="shared" si="45"/>
        <v>0</v>
      </c>
      <c r="R120" s="208">
        <f ca="1" t="shared" si="46"/>
        <v>0</v>
      </c>
      <c r="S120" s="208">
        <f ca="1" t="shared" si="47"/>
        <v>0</v>
      </c>
      <c r="T120" s="208">
        <f ca="1" t="shared" si="34"/>
        <v>0</v>
      </c>
      <c r="U120" s="208">
        <f ca="1" t="shared" si="35"/>
        <v>0</v>
      </c>
      <c r="V120" s="209">
        <f ca="1" t="shared" si="48"/>
        <v>0</v>
      </c>
      <c r="W120" s="209">
        <f ca="1" t="shared" si="36"/>
        <v>0</v>
      </c>
      <c r="X120" s="209">
        <f ca="1" t="shared" si="49"/>
        <v>0</v>
      </c>
      <c r="Y120" s="209">
        <f ca="1" t="shared" si="50"/>
        <v>10000</v>
      </c>
      <c r="Z120" s="265" cm="1">
        <f ca="1" t="array" ref="Z120">IFERROR(_xlfn.LET(_xlpm.v,_xlfn.XLOOKUP(B120,INDIRECT("'"&amp;$K$155&amp;"'!B:B"),INDIRECT("'"&amp;$K$155&amp;"'!AA:AA"),0),IF(_xlpm.v=60000,60000,_xlpm.v+5000)),0)</f>
        <v>0</v>
      </c>
      <c r="AA120" s="208">
        <f ca="1" t="shared" si="37"/>
        <v>10000</v>
      </c>
      <c r="AB120" s="210">
        <f ca="1" t="shared" si="38"/>
        <v>10000</v>
      </c>
      <c r="AC120" s="211">
        <f ca="1" t="shared" si="39"/>
        <v>300</v>
      </c>
      <c r="AD120" s="211" cm="1">
        <f ca="1" t="array" ref="AD120">IFERROR(_xlfn.XLOOKUP(B120,INDIRECT("'"&amp;$K$155&amp;"'!B:B"),INDIRECT("'"&amp;$K$155&amp;"'!AD:AD"),0),0)</f>
        <v>0</v>
      </c>
      <c r="AE120" s="211">
        <f ca="1" t="shared" si="40"/>
        <v>300</v>
      </c>
      <c r="AF120" s="208">
        <f ca="1" t="shared" si="41"/>
        <v>9700</v>
      </c>
      <c r="AG120" s="197"/>
      <c r="AH120" s="266"/>
      <c r="AI120" s="266"/>
    </row>
    <row r="121" s="194" customFormat="1" ht="30" customHeight="1" spans="1:35">
      <c r="A121" s="205">
        <f t="shared" si="26"/>
        <v>119</v>
      </c>
      <c r="B121" s="206" t="str">
        <v>一百四十一</v>
      </c>
      <c r="C121" s="207" cm="1">
        <f ca="1" t="array" ref="C121">_xlfn.XLOOKUP(B121,INDIRECT("'"&amp;$A$1&amp;"'!B:B"),INDIRECT("'"&amp;$A$1&amp;"'!D:D"),"人员不存在",0,1)</f>
        <v>46054</v>
      </c>
      <c r="D121" s="208" cm="1">
        <f ca="1" t="array" ref="D121">_xlfn.XLOOKUP(B121,INDIRECT("'"&amp;$A$1&amp;"'!B:B"),INDIRECT("'"&amp;$A$1&amp;"'!G:G"),"人员不存在",0,1)</f>
        <v>10000</v>
      </c>
      <c r="E121" s="208">
        <f ca="1" t="shared" si="27"/>
        <v>1</v>
      </c>
      <c r="F121" s="208" cm="1">
        <f ca="1" t="array" ref="F121">_xlfn.XLOOKUP(B121,INDIRECT("'"&amp;$A$1&amp;"'!B:B"),INDIRECT("'"&amp;$A$1&amp;"'!Q:Q"),"人员不存在",0,1)</f>
        <v>10000</v>
      </c>
      <c r="G121" s="209">
        <f ca="1" t="shared" si="28"/>
        <v>0</v>
      </c>
      <c r="H121" s="208">
        <f ca="1" t="shared" si="29"/>
        <v>0</v>
      </c>
      <c r="I121" s="208">
        <f ca="1" t="shared" si="30"/>
        <v>0</v>
      </c>
      <c r="J121" s="208">
        <f ca="1" t="shared" si="31"/>
        <v>0</v>
      </c>
      <c r="K121" s="208">
        <f ca="1" t="shared" si="32"/>
        <v>0</v>
      </c>
      <c r="L121" s="208" cm="1">
        <f ca="1" t="array" ref="L121">IFERROR(_xlfn.XLOOKUP(B121,INDIRECT("'"&amp;$I$155&amp;"'!B:B"),INDIRECT("'"&amp;$I$155&amp;"'!E:E"),0),0)</f>
        <v>0</v>
      </c>
      <c r="M121" s="208">
        <f ca="1" t="shared" si="33"/>
        <v>0</v>
      </c>
      <c r="N121" s="208">
        <f ca="1" t="shared" si="42"/>
        <v>0</v>
      </c>
      <c r="O121" s="208">
        <f ca="1" t="shared" si="43"/>
        <v>0</v>
      </c>
      <c r="P121" s="208">
        <f ca="1" t="shared" si="44"/>
        <v>0</v>
      </c>
      <c r="Q121" s="208">
        <f ca="1" t="shared" si="45"/>
        <v>0</v>
      </c>
      <c r="R121" s="208">
        <f ca="1" t="shared" si="46"/>
        <v>0</v>
      </c>
      <c r="S121" s="208">
        <f ca="1" t="shared" si="47"/>
        <v>0</v>
      </c>
      <c r="T121" s="208">
        <f ca="1" t="shared" si="34"/>
        <v>0</v>
      </c>
      <c r="U121" s="208">
        <f ca="1" t="shared" si="35"/>
        <v>0</v>
      </c>
      <c r="V121" s="209">
        <f ca="1" t="shared" si="48"/>
        <v>0</v>
      </c>
      <c r="W121" s="209">
        <f ca="1" t="shared" si="36"/>
        <v>0</v>
      </c>
      <c r="X121" s="209">
        <f ca="1" t="shared" si="49"/>
        <v>0</v>
      </c>
      <c r="Y121" s="209">
        <f ca="1" t="shared" si="50"/>
        <v>10000</v>
      </c>
      <c r="Z121" s="265" cm="1">
        <f ca="1" t="array" ref="Z121">IFERROR(_xlfn.LET(_xlpm.v,_xlfn.XLOOKUP(B121,INDIRECT("'"&amp;$K$155&amp;"'!B:B"),INDIRECT("'"&amp;$K$155&amp;"'!AA:AA"),0),IF(_xlpm.v=60000,60000,_xlpm.v+5000)),0)</f>
        <v>0</v>
      </c>
      <c r="AA121" s="208">
        <f ca="1" t="shared" si="37"/>
        <v>10000</v>
      </c>
      <c r="AB121" s="210">
        <f ca="1" t="shared" si="38"/>
        <v>10000</v>
      </c>
      <c r="AC121" s="211">
        <f ca="1" t="shared" si="39"/>
        <v>300</v>
      </c>
      <c r="AD121" s="211" cm="1">
        <f ca="1" t="array" ref="AD121">IFERROR(_xlfn.XLOOKUP(B121,INDIRECT("'"&amp;$K$155&amp;"'!B:B"),INDIRECT("'"&amp;$K$155&amp;"'!AD:AD"),0),0)</f>
        <v>0</v>
      </c>
      <c r="AE121" s="211">
        <f ca="1" t="shared" si="40"/>
        <v>300</v>
      </c>
      <c r="AF121" s="208">
        <f ca="1" t="shared" si="41"/>
        <v>9700</v>
      </c>
      <c r="AG121" s="197"/>
      <c r="AH121" s="266"/>
      <c r="AI121" s="266"/>
    </row>
    <row r="122" s="194" customFormat="1" ht="30" customHeight="1" spans="1:35">
      <c r="A122" s="205">
        <f t="shared" si="26"/>
        <v>120</v>
      </c>
      <c r="B122" s="206" t="str">
        <v>一百四十二</v>
      </c>
      <c r="C122" s="207" cm="1">
        <f ca="1" t="array" ref="C122">_xlfn.XLOOKUP(B122,INDIRECT("'"&amp;$A$1&amp;"'!B:B"),INDIRECT("'"&amp;$A$1&amp;"'!D:D"),"人员不存在",0,1)</f>
        <v>46054</v>
      </c>
      <c r="D122" s="208" cm="1">
        <f ca="1" t="array" ref="D122">_xlfn.XLOOKUP(B122,INDIRECT("'"&amp;$A$1&amp;"'!B:B"),INDIRECT("'"&amp;$A$1&amp;"'!G:G"),"人员不存在",0,1)</f>
        <v>10000</v>
      </c>
      <c r="E122" s="208">
        <f ca="1" t="shared" si="27"/>
        <v>1</v>
      </c>
      <c r="F122" s="208" cm="1">
        <f ca="1" t="array" ref="F122">_xlfn.XLOOKUP(B122,INDIRECT("'"&amp;$A$1&amp;"'!B:B"),INDIRECT("'"&amp;$A$1&amp;"'!Q:Q"),"人员不存在",0,1)</f>
        <v>10000</v>
      </c>
      <c r="G122" s="209">
        <f ca="1" t="shared" si="28"/>
        <v>0</v>
      </c>
      <c r="H122" s="208">
        <f ca="1" t="shared" si="29"/>
        <v>0</v>
      </c>
      <c r="I122" s="208">
        <f ca="1" t="shared" si="30"/>
        <v>0</v>
      </c>
      <c r="J122" s="208">
        <f ca="1" t="shared" si="31"/>
        <v>0</v>
      </c>
      <c r="K122" s="208">
        <f ca="1" t="shared" si="32"/>
        <v>0</v>
      </c>
      <c r="L122" s="208" cm="1">
        <f ca="1" t="array" ref="L122">IFERROR(_xlfn.XLOOKUP(B122,INDIRECT("'"&amp;$I$155&amp;"'!B:B"),INDIRECT("'"&amp;$I$155&amp;"'!E:E"),0),0)</f>
        <v>0</v>
      </c>
      <c r="M122" s="208">
        <f ca="1" t="shared" si="33"/>
        <v>0</v>
      </c>
      <c r="N122" s="208">
        <f ca="1" t="shared" si="42"/>
        <v>0</v>
      </c>
      <c r="O122" s="208">
        <f ca="1" t="shared" si="43"/>
        <v>0</v>
      </c>
      <c r="P122" s="208">
        <f ca="1" t="shared" si="44"/>
        <v>0</v>
      </c>
      <c r="Q122" s="208">
        <f ca="1" t="shared" si="45"/>
        <v>0</v>
      </c>
      <c r="R122" s="208">
        <f ca="1" t="shared" si="46"/>
        <v>0</v>
      </c>
      <c r="S122" s="208">
        <f ca="1" t="shared" si="47"/>
        <v>0</v>
      </c>
      <c r="T122" s="208">
        <f ca="1" t="shared" si="34"/>
        <v>0</v>
      </c>
      <c r="U122" s="208">
        <f ca="1" t="shared" si="35"/>
        <v>0</v>
      </c>
      <c r="V122" s="209">
        <f ca="1" t="shared" si="48"/>
        <v>0</v>
      </c>
      <c r="W122" s="209">
        <f ca="1" t="shared" si="36"/>
        <v>0</v>
      </c>
      <c r="X122" s="209">
        <f ca="1" t="shared" si="49"/>
        <v>0</v>
      </c>
      <c r="Y122" s="209">
        <f ca="1" t="shared" si="50"/>
        <v>10000</v>
      </c>
      <c r="Z122" s="265" cm="1">
        <f ca="1" t="array" ref="Z122">IFERROR(_xlfn.LET(_xlpm.v,_xlfn.XLOOKUP(B122,INDIRECT("'"&amp;$K$155&amp;"'!B:B"),INDIRECT("'"&amp;$K$155&amp;"'!AA:AA"),0),IF(_xlpm.v=60000,60000,_xlpm.v+5000)),0)</f>
        <v>0</v>
      </c>
      <c r="AA122" s="208">
        <f ca="1" t="shared" si="37"/>
        <v>10000</v>
      </c>
      <c r="AB122" s="210">
        <f ca="1" t="shared" si="38"/>
        <v>10000</v>
      </c>
      <c r="AC122" s="211">
        <f ca="1" t="shared" si="39"/>
        <v>300</v>
      </c>
      <c r="AD122" s="211" cm="1">
        <f ca="1" t="array" ref="AD122">IFERROR(_xlfn.XLOOKUP(B122,INDIRECT("'"&amp;$K$155&amp;"'!B:B"),INDIRECT("'"&amp;$K$155&amp;"'!AD:AD"),0),0)</f>
        <v>0</v>
      </c>
      <c r="AE122" s="211">
        <f ca="1" t="shared" si="40"/>
        <v>300</v>
      </c>
      <c r="AF122" s="208">
        <f ca="1" t="shared" si="41"/>
        <v>9700</v>
      </c>
      <c r="AG122" s="197"/>
      <c r="AH122" s="266"/>
      <c r="AI122" s="266"/>
    </row>
    <row r="123" s="194" customFormat="1" ht="30" customHeight="1" spans="1:35">
      <c r="A123" s="205">
        <f t="shared" si="26"/>
        <v>121</v>
      </c>
      <c r="B123" s="206" t="str">
        <v>一百四十三</v>
      </c>
      <c r="C123" s="207" cm="1">
        <f ca="1" t="array" ref="C123">_xlfn.XLOOKUP(B123,INDIRECT("'"&amp;$A$1&amp;"'!B:B"),INDIRECT("'"&amp;$A$1&amp;"'!D:D"),"人员不存在",0,1)</f>
        <v>46054</v>
      </c>
      <c r="D123" s="208" cm="1">
        <f ca="1" t="array" ref="D123">_xlfn.XLOOKUP(B123,INDIRECT("'"&amp;$A$1&amp;"'!B:B"),INDIRECT("'"&amp;$A$1&amp;"'!G:G"),"人员不存在",0,1)</f>
        <v>10000</v>
      </c>
      <c r="E123" s="208">
        <f ca="1" t="shared" si="27"/>
        <v>1</v>
      </c>
      <c r="F123" s="208" cm="1">
        <f ca="1" t="array" ref="F123">_xlfn.XLOOKUP(B123,INDIRECT("'"&amp;$A$1&amp;"'!B:B"),INDIRECT("'"&amp;$A$1&amp;"'!Q:Q"),"人员不存在",0,1)</f>
        <v>10000</v>
      </c>
      <c r="G123" s="209">
        <f ca="1" t="shared" si="28"/>
        <v>0</v>
      </c>
      <c r="H123" s="208">
        <f ca="1" t="shared" si="29"/>
        <v>0</v>
      </c>
      <c r="I123" s="208">
        <f ca="1" t="shared" si="30"/>
        <v>0</v>
      </c>
      <c r="J123" s="208">
        <f ca="1" t="shared" si="31"/>
        <v>0</v>
      </c>
      <c r="K123" s="208">
        <f ca="1" t="shared" si="32"/>
        <v>0</v>
      </c>
      <c r="L123" s="208" cm="1">
        <f ca="1" t="array" ref="L123">IFERROR(_xlfn.XLOOKUP(B123,INDIRECT("'"&amp;$I$155&amp;"'!B:B"),INDIRECT("'"&amp;$I$155&amp;"'!E:E"),0),0)</f>
        <v>0</v>
      </c>
      <c r="M123" s="208">
        <f ca="1" t="shared" si="33"/>
        <v>0</v>
      </c>
      <c r="N123" s="208">
        <f ca="1" t="shared" si="42"/>
        <v>0</v>
      </c>
      <c r="O123" s="208">
        <f ca="1" t="shared" si="43"/>
        <v>0</v>
      </c>
      <c r="P123" s="208">
        <f ca="1" t="shared" si="44"/>
        <v>0</v>
      </c>
      <c r="Q123" s="208">
        <f ca="1" t="shared" si="45"/>
        <v>0</v>
      </c>
      <c r="R123" s="208">
        <f ca="1" t="shared" si="46"/>
        <v>0</v>
      </c>
      <c r="S123" s="208">
        <f ca="1" t="shared" si="47"/>
        <v>0</v>
      </c>
      <c r="T123" s="208">
        <f ca="1" t="shared" si="34"/>
        <v>0</v>
      </c>
      <c r="U123" s="208">
        <f ca="1" t="shared" si="35"/>
        <v>0</v>
      </c>
      <c r="V123" s="209">
        <f ca="1" t="shared" si="48"/>
        <v>0</v>
      </c>
      <c r="W123" s="209">
        <f ca="1" t="shared" si="36"/>
        <v>0</v>
      </c>
      <c r="X123" s="209">
        <f ca="1" t="shared" si="49"/>
        <v>0</v>
      </c>
      <c r="Y123" s="209">
        <f ca="1" t="shared" si="50"/>
        <v>10000</v>
      </c>
      <c r="Z123" s="265" cm="1">
        <f ca="1" t="array" ref="Z123">IFERROR(_xlfn.LET(_xlpm.v,_xlfn.XLOOKUP(B123,INDIRECT("'"&amp;$K$155&amp;"'!B:B"),INDIRECT("'"&amp;$K$155&amp;"'!AA:AA"),0),IF(_xlpm.v=60000,60000,_xlpm.v+5000)),0)</f>
        <v>0</v>
      </c>
      <c r="AA123" s="208">
        <f ca="1" t="shared" si="37"/>
        <v>10000</v>
      </c>
      <c r="AB123" s="210">
        <f ca="1" t="shared" si="38"/>
        <v>10000</v>
      </c>
      <c r="AC123" s="211">
        <f ca="1" t="shared" si="39"/>
        <v>300</v>
      </c>
      <c r="AD123" s="211" cm="1">
        <f ca="1" t="array" ref="AD123">IFERROR(_xlfn.XLOOKUP(B123,INDIRECT("'"&amp;$K$155&amp;"'!B:B"),INDIRECT("'"&amp;$K$155&amp;"'!AD:AD"),0),0)</f>
        <v>0</v>
      </c>
      <c r="AE123" s="211">
        <f ca="1" t="shared" si="40"/>
        <v>300</v>
      </c>
      <c r="AF123" s="208">
        <f ca="1" t="shared" si="41"/>
        <v>9700</v>
      </c>
      <c r="AG123" s="197"/>
      <c r="AH123" s="266"/>
      <c r="AI123" s="266"/>
    </row>
    <row r="124" s="194" customFormat="1" ht="30" customHeight="1" spans="1:35">
      <c r="A124" s="205">
        <f t="shared" si="26"/>
        <v>122</v>
      </c>
      <c r="B124" s="206" t="str">
        <v>一百四十四</v>
      </c>
      <c r="C124" s="207" cm="1">
        <f ca="1" t="array" ref="C124">_xlfn.XLOOKUP(B124,INDIRECT("'"&amp;$A$1&amp;"'!B:B"),INDIRECT("'"&amp;$A$1&amp;"'!D:D"),"人员不存在",0,1)</f>
        <v>46054</v>
      </c>
      <c r="D124" s="208" cm="1">
        <f ca="1" t="array" ref="D124">_xlfn.XLOOKUP(B124,INDIRECT("'"&amp;$A$1&amp;"'!B:B"),INDIRECT("'"&amp;$A$1&amp;"'!G:G"),"人员不存在",0,1)</f>
        <v>10000</v>
      </c>
      <c r="E124" s="208">
        <f ca="1" t="shared" si="27"/>
        <v>1</v>
      </c>
      <c r="F124" s="208" cm="1">
        <f ca="1" t="array" ref="F124">_xlfn.XLOOKUP(B124,INDIRECT("'"&amp;$A$1&amp;"'!B:B"),INDIRECT("'"&amp;$A$1&amp;"'!Q:Q"),"人员不存在",0,1)</f>
        <v>10000</v>
      </c>
      <c r="G124" s="209">
        <f ca="1" t="shared" si="28"/>
        <v>0</v>
      </c>
      <c r="H124" s="208">
        <f ca="1" t="shared" si="29"/>
        <v>0</v>
      </c>
      <c r="I124" s="208">
        <f ca="1" t="shared" si="30"/>
        <v>0</v>
      </c>
      <c r="J124" s="208">
        <f ca="1" t="shared" si="31"/>
        <v>0</v>
      </c>
      <c r="K124" s="208">
        <f ca="1" t="shared" si="32"/>
        <v>0</v>
      </c>
      <c r="L124" s="208" cm="1">
        <f ca="1" t="array" ref="L124">IFERROR(_xlfn.XLOOKUP(B124,INDIRECT("'"&amp;$I$155&amp;"'!B:B"),INDIRECT("'"&amp;$I$155&amp;"'!E:E"),0),0)</f>
        <v>0</v>
      </c>
      <c r="M124" s="208">
        <f ca="1" t="shared" si="33"/>
        <v>0</v>
      </c>
      <c r="N124" s="208">
        <f ca="1" t="shared" si="42"/>
        <v>0</v>
      </c>
      <c r="O124" s="208">
        <f ca="1" t="shared" si="43"/>
        <v>0</v>
      </c>
      <c r="P124" s="208">
        <f ca="1" t="shared" si="44"/>
        <v>0</v>
      </c>
      <c r="Q124" s="208">
        <f ca="1" t="shared" si="45"/>
        <v>0</v>
      </c>
      <c r="R124" s="208">
        <f ca="1" t="shared" si="46"/>
        <v>0</v>
      </c>
      <c r="S124" s="208">
        <f ca="1" t="shared" si="47"/>
        <v>0</v>
      </c>
      <c r="T124" s="208">
        <f ca="1" t="shared" si="34"/>
        <v>0</v>
      </c>
      <c r="U124" s="208">
        <f ca="1" t="shared" si="35"/>
        <v>0</v>
      </c>
      <c r="V124" s="209">
        <f ca="1" t="shared" si="48"/>
        <v>0</v>
      </c>
      <c r="W124" s="209">
        <f ca="1" t="shared" si="36"/>
        <v>0</v>
      </c>
      <c r="X124" s="209">
        <f ca="1" t="shared" si="49"/>
        <v>0</v>
      </c>
      <c r="Y124" s="209">
        <f ca="1" t="shared" si="50"/>
        <v>10000</v>
      </c>
      <c r="Z124" s="265" cm="1">
        <f ca="1" t="array" ref="Z124">IFERROR(_xlfn.LET(_xlpm.v,_xlfn.XLOOKUP(B124,INDIRECT("'"&amp;$K$155&amp;"'!B:B"),INDIRECT("'"&amp;$K$155&amp;"'!AA:AA"),0),IF(_xlpm.v=60000,60000,_xlpm.v+5000)),0)</f>
        <v>0</v>
      </c>
      <c r="AA124" s="208">
        <f ca="1" t="shared" si="37"/>
        <v>10000</v>
      </c>
      <c r="AB124" s="210">
        <f ca="1" t="shared" si="38"/>
        <v>10000</v>
      </c>
      <c r="AC124" s="211">
        <f ca="1" t="shared" si="39"/>
        <v>300</v>
      </c>
      <c r="AD124" s="211" cm="1">
        <f ca="1" t="array" ref="AD124">IFERROR(_xlfn.XLOOKUP(B124,INDIRECT("'"&amp;$K$155&amp;"'!B:B"),INDIRECT("'"&amp;$K$155&amp;"'!AD:AD"),0),0)</f>
        <v>0</v>
      </c>
      <c r="AE124" s="211">
        <f ca="1" t="shared" si="40"/>
        <v>300</v>
      </c>
      <c r="AF124" s="208">
        <f ca="1" t="shared" si="41"/>
        <v>9700</v>
      </c>
      <c r="AG124" s="197"/>
      <c r="AH124" s="266"/>
      <c r="AI124" s="266"/>
    </row>
    <row r="125" s="194" customFormat="1" ht="30" customHeight="1" spans="1:35">
      <c r="A125" s="205">
        <f t="shared" si="26"/>
        <v>123</v>
      </c>
      <c r="B125" s="206" t="str">
        <v>一百四十五</v>
      </c>
      <c r="C125" s="207" cm="1">
        <f ca="1" t="array" ref="C125">_xlfn.XLOOKUP(B125,INDIRECT("'"&amp;$A$1&amp;"'!B:B"),INDIRECT("'"&amp;$A$1&amp;"'!D:D"),"人员不存在",0,1)</f>
        <v>46054</v>
      </c>
      <c r="D125" s="208" cm="1">
        <f ca="1" t="array" ref="D125">_xlfn.XLOOKUP(B125,INDIRECT("'"&amp;$A$1&amp;"'!B:B"),INDIRECT("'"&amp;$A$1&amp;"'!G:G"),"人员不存在",0,1)</f>
        <v>10000</v>
      </c>
      <c r="E125" s="208">
        <f ca="1" t="shared" si="27"/>
        <v>1</v>
      </c>
      <c r="F125" s="208" cm="1">
        <f ca="1" t="array" ref="F125">_xlfn.XLOOKUP(B125,INDIRECT("'"&amp;$A$1&amp;"'!B:B"),INDIRECT("'"&amp;$A$1&amp;"'!Q:Q"),"人员不存在",0,1)</f>
        <v>10000</v>
      </c>
      <c r="G125" s="209">
        <f ca="1" t="shared" si="28"/>
        <v>0</v>
      </c>
      <c r="H125" s="208">
        <f ca="1" t="shared" si="29"/>
        <v>0</v>
      </c>
      <c r="I125" s="208">
        <f ca="1" t="shared" si="30"/>
        <v>0</v>
      </c>
      <c r="J125" s="208">
        <f ca="1" t="shared" si="31"/>
        <v>0</v>
      </c>
      <c r="K125" s="208">
        <f ca="1" t="shared" si="32"/>
        <v>0</v>
      </c>
      <c r="L125" s="208" cm="1">
        <f ca="1" t="array" ref="L125">IFERROR(_xlfn.XLOOKUP(B125,INDIRECT("'"&amp;$I$155&amp;"'!B:B"),INDIRECT("'"&amp;$I$155&amp;"'!E:E"),0),0)</f>
        <v>0</v>
      </c>
      <c r="M125" s="208">
        <f ca="1" t="shared" si="33"/>
        <v>0</v>
      </c>
      <c r="N125" s="208">
        <f ca="1" t="shared" si="42"/>
        <v>0</v>
      </c>
      <c r="O125" s="208">
        <f ca="1" t="shared" si="43"/>
        <v>0</v>
      </c>
      <c r="P125" s="208">
        <f ca="1" t="shared" si="44"/>
        <v>0</v>
      </c>
      <c r="Q125" s="208">
        <f ca="1" t="shared" si="45"/>
        <v>0</v>
      </c>
      <c r="R125" s="208">
        <f ca="1" t="shared" si="46"/>
        <v>0</v>
      </c>
      <c r="S125" s="208">
        <f ca="1" t="shared" si="47"/>
        <v>0</v>
      </c>
      <c r="T125" s="208">
        <f ca="1" t="shared" si="34"/>
        <v>0</v>
      </c>
      <c r="U125" s="208">
        <f ca="1" t="shared" si="35"/>
        <v>0</v>
      </c>
      <c r="V125" s="209">
        <f ca="1" t="shared" si="48"/>
        <v>0</v>
      </c>
      <c r="W125" s="209">
        <f ca="1" t="shared" si="36"/>
        <v>0</v>
      </c>
      <c r="X125" s="209">
        <f ca="1" t="shared" si="49"/>
        <v>0</v>
      </c>
      <c r="Y125" s="209">
        <f ca="1" t="shared" si="50"/>
        <v>10000</v>
      </c>
      <c r="Z125" s="265" cm="1">
        <f ca="1" t="array" ref="Z125">IFERROR(_xlfn.LET(_xlpm.v,_xlfn.XLOOKUP(B125,INDIRECT("'"&amp;$K$155&amp;"'!B:B"),INDIRECT("'"&amp;$K$155&amp;"'!AA:AA"),0),IF(_xlpm.v=60000,60000,_xlpm.v+5000)),0)</f>
        <v>0</v>
      </c>
      <c r="AA125" s="208">
        <f ca="1" t="shared" si="37"/>
        <v>10000</v>
      </c>
      <c r="AB125" s="210">
        <f ca="1" t="shared" si="38"/>
        <v>10000</v>
      </c>
      <c r="AC125" s="211">
        <f ca="1" t="shared" si="39"/>
        <v>300</v>
      </c>
      <c r="AD125" s="211" cm="1">
        <f ca="1" t="array" ref="AD125">IFERROR(_xlfn.XLOOKUP(B125,INDIRECT("'"&amp;$K$155&amp;"'!B:B"),INDIRECT("'"&amp;$K$155&amp;"'!AD:AD"),0),0)</f>
        <v>0</v>
      </c>
      <c r="AE125" s="211">
        <f ca="1" t="shared" si="40"/>
        <v>300</v>
      </c>
      <c r="AF125" s="208">
        <f ca="1" t="shared" si="41"/>
        <v>9700</v>
      </c>
      <c r="AG125" s="197"/>
      <c r="AH125" s="266"/>
      <c r="AI125" s="266"/>
    </row>
    <row r="126" s="194" customFormat="1" ht="30" customHeight="1" spans="1:35">
      <c r="A126" s="205">
        <f t="shared" si="26"/>
        <v>124</v>
      </c>
      <c r="B126" s="206" t="str">
        <v>一百四十六</v>
      </c>
      <c r="C126" s="207" cm="1">
        <f ca="1" t="array" ref="C126">_xlfn.XLOOKUP(B126,INDIRECT("'"&amp;$A$1&amp;"'!B:B"),INDIRECT("'"&amp;$A$1&amp;"'!D:D"),"人员不存在",0,1)</f>
        <v>46054</v>
      </c>
      <c r="D126" s="208" cm="1">
        <f ca="1" t="array" ref="D126">_xlfn.XLOOKUP(B126,INDIRECT("'"&amp;$A$1&amp;"'!B:B"),INDIRECT("'"&amp;$A$1&amp;"'!G:G"),"人员不存在",0,1)</f>
        <v>10000</v>
      </c>
      <c r="E126" s="208">
        <f ca="1" t="shared" si="27"/>
        <v>1</v>
      </c>
      <c r="F126" s="208" cm="1">
        <f ca="1" t="array" ref="F126">_xlfn.XLOOKUP(B126,INDIRECT("'"&amp;$A$1&amp;"'!B:B"),INDIRECT("'"&amp;$A$1&amp;"'!Q:Q"),"人员不存在",0,1)</f>
        <v>10000</v>
      </c>
      <c r="G126" s="209">
        <f ca="1" t="shared" si="28"/>
        <v>0</v>
      </c>
      <c r="H126" s="208">
        <f ca="1" t="shared" si="29"/>
        <v>0</v>
      </c>
      <c r="I126" s="208">
        <f ca="1" t="shared" si="30"/>
        <v>0</v>
      </c>
      <c r="J126" s="208">
        <f ca="1" t="shared" si="31"/>
        <v>0</v>
      </c>
      <c r="K126" s="208">
        <f ca="1" t="shared" si="32"/>
        <v>0</v>
      </c>
      <c r="L126" s="208" cm="1">
        <f ca="1" t="array" ref="L126">IFERROR(_xlfn.XLOOKUP(B126,INDIRECT("'"&amp;$I$155&amp;"'!B:B"),INDIRECT("'"&amp;$I$155&amp;"'!E:E"),0),0)</f>
        <v>0</v>
      </c>
      <c r="M126" s="208">
        <f ca="1" t="shared" si="33"/>
        <v>0</v>
      </c>
      <c r="N126" s="208">
        <f ca="1" t="shared" si="42"/>
        <v>0</v>
      </c>
      <c r="O126" s="208">
        <f ca="1" t="shared" si="43"/>
        <v>0</v>
      </c>
      <c r="P126" s="208">
        <f ca="1" t="shared" si="44"/>
        <v>0</v>
      </c>
      <c r="Q126" s="208">
        <f ca="1" t="shared" si="45"/>
        <v>0</v>
      </c>
      <c r="R126" s="208">
        <f ca="1" t="shared" si="46"/>
        <v>0</v>
      </c>
      <c r="S126" s="208">
        <f ca="1" t="shared" si="47"/>
        <v>0</v>
      </c>
      <c r="T126" s="208">
        <f ca="1" t="shared" si="34"/>
        <v>0</v>
      </c>
      <c r="U126" s="208">
        <f ca="1" t="shared" si="35"/>
        <v>0</v>
      </c>
      <c r="V126" s="209">
        <f ca="1" t="shared" si="48"/>
        <v>0</v>
      </c>
      <c r="W126" s="209">
        <f ca="1" t="shared" si="36"/>
        <v>0</v>
      </c>
      <c r="X126" s="209">
        <f ca="1" t="shared" si="49"/>
        <v>0</v>
      </c>
      <c r="Y126" s="209">
        <f ca="1" t="shared" si="50"/>
        <v>10000</v>
      </c>
      <c r="Z126" s="265" cm="1">
        <f ca="1" t="array" ref="Z126">IFERROR(_xlfn.LET(_xlpm.v,_xlfn.XLOOKUP(B126,INDIRECT("'"&amp;$K$155&amp;"'!B:B"),INDIRECT("'"&amp;$K$155&amp;"'!AA:AA"),0),IF(_xlpm.v=60000,60000,_xlpm.v+5000)),0)</f>
        <v>0</v>
      </c>
      <c r="AA126" s="208">
        <f ca="1" t="shared" si="37"/>
        <v>10000</v>
      </c>
      <c r="AB126" s="210">
        <f ca="1" t="shared" si="38"/>
        <v>10000</v>
      </c>
      <c r="AC126" s="211">
        <f ca="1" t="shared" si="39"/>
        <v>300</v>
      </c>
      <c r="AD126" s="211" cm="1">
        <f ca="1" t="array" ref="AD126">IFERROR(_xlfn.XLOOKUP(B126,INDIRECT("'"&amp;$K$155&amp;"'!B:B"),INDIRECT("'"&amp;$K$155&amp;"'!AD:AD"),0),0)</f>
        <v>0</v>
      </c>
      <c r="AE126" s="211">
        <f ca="1" t="shared" si="40"/>
        <v>300</v>
      </c>
      <c r="AF126" s="208">
        <f ca="1" t="shared" si="41"/>
        <v>9700</v>
      </c>
      <c r="AG126" s="197"/>
      <c r="AH126" s="266"/>
      <c r="AI126" s="266"/>
    </row>
    <row r="127" s="194" customFormat="1" ht="30" customHeight="1" spans="1:35">
      <c r="A127" s="205">
        <f t="shared" si="26"/>
        <v>125</v>
      </c>
      <c r="B127" s="206" t="str">
        <v>一百四十七</v>
      </c>
      <c r="C127" s="207" cm="1">
        <f ca="1" t="array" ref="C127">_xlfn.XLOOKUP(B127,INDIRECT("'"&amp;$A$1&amp;"'!B:B"),INDIRECT("'"&amp;$A$1&amp;"'!D:D"),"人员不存在",0,1)</f>
        <v>46054</v>
      </c>
      <c r="D127" s="208" cm="1">
        <f ca="1" t="array" ref="D127">_xlfn.XLOOKUP(B127,INDIRECT("'"&amp;$A$1&amp;"'!B:B"),INDIRECT("'"&amp;$A$1&amp;"'!G:G"),"人员不存在",0,1)</f>
        <v>10000</v>
      </c>
      <c r="E127" s="208">
        <f ca="1" t="shared" si="27"/>
        <v>1</v>
      </c>
      <c r="F127" s="208" cm="1">
        <f ca="1" t="array" ref="F127">_xlfn.XLOOKUP(B127,INDIRECT("'"&amp;$A$1&amp;"'!B:B"),INDIRECT("'"&amp;$A$1&amp;"'!Q:Q"),"人员不存在",0,1)</f>
        <v>10000</v>
      </c>
      <c r="G127" s="209">
        <f ca="1" t="shared" si="28"/>
        <v>0</v>
      </c>
      <c r="H127" s="208">
        <f ca="1" t="shared" si="29"/>
        <v>0</v>
      </c>
      <c r="I127" s="208">
        <f ca="1" t="shared" si="30"/>
        <v>0</v>
      </c>
      <c r="J127" s="208">
        <f ca="1" t="shared" si="31"/>
        <v>0</v>
      </c>
      <c r="K127" s="208">
        <f ca="1" t="shared" si="32"/>
        <v>0</v>
      </c>
      <c r="L127" s="208" cm="1">
        <f ca="1" t="array" ref="L127">IFERROR(_xlfn.XLOOKUP(B127,INDIRECT("'"&amp;$I$155&amp;"'!B:B"),INDIRECT("'"&amp;$I$155&amp;"'!E:E"),0),0)</f>
        <v>0</v>
      </c>
      <c r="M127" s="208">
        <f ca="1" t="shared" si="33"/>
        <v>0</v>
      </c>
      <c r="N127" s="208">
        <f ca="1" t="shared" si="42"/>
        <v>0</v>
      </c>
      <c r="O127" s="208">
        <f ca="1" t="shared" si="43"/>
        <v>0</v>
      </c>
      <c r="P127" s="208">
        <f ca="1" t="shared" si="44"/>
        <v>0</v>
      </c>
      <c r="Q127" s="208">
        <f ca="1" t="shared" si="45"/>
        <v>0</v>
      </c>
      <c r="R127" s="208">
        <f ca="1" t="shared" si="46"/>
        <v>0</v>
      </c>
      <c r="S127" s="208">
        <f ca="1" t="shared" si="47"/>
        <v>0</v>
      </c>
      <c r="T127" s="208">
        <f ca="1" t="shared" si="34"/>
        <v>0</v>
      </c>
      <c r="U127" s="208">
        <f ca="1" t="shared" si="35"/>
        <v>0</v>
      </c>
      <c r="V127" s="209">
        <f ca="1" t="shared" si="48"/>
        <v>0</v>
      </c>
      <c r="W127" s="209">
        <f ca="1" t="shared" si="36"/>
        <v>0</v>
      </c>
      <c r="X127" s="209">
        <f ca="1" t="shared" si="49"/>
        <v>0</v>
      </c>
      <c r="Y127" s="209">
        <f ca="1" t="shared" si="50"/>
        <v>10000</v>
      </c>
      <c r="Z127" s="265" cm="1">
        <f ca="1" t="array" ref="Z127">IFERROR(_xlfn.LET(_xlpm.v,_xlfn.XLOOKUP(B127,INDIRECT("'"&amp;$K$155&amp;"'!B:B"),INDIRECT("'"&amp;$K$155&amp;"'!AA:AA"),0),IF(_xlpm.v=60000,60000,_xlpm.v+5000)),0)</f>
        <v>0</v>
      </c>
      <c r="AA127" s="208">
        <f ca="1" t="shared" si="37"/>
        <v>10000</v>
      </c>
      <c r="AB127" s="210">
        <f ca="1" t="shared" si="38"/>
        <v>10000</v>
      </c>
      <c r="AC127" s="211">
        <f ca="1" t="shared" si="39"/>
        <v>300</v>
      </c>
      <c r="AD127" s="211" cm="1">
        <f ca="1" t="array" ref="AD127">IFERROR(_xlfn.XLOOKUP(B127,INDIRECT("'"&amp;$K$155&amp;"'!B:B"),INDIRECT("'"&amp;$K$155&amp;"'!AD:AD"),0),0)</f>
        <v>0</v>
      </c>
      <c r="AE127" s="211">
        <f ca="1" t="shared" si="40"/>
        <v>300</v>
      </c>
      <c r="AF127" s="208">
        <f ca="1" t="shared" si="41"/>
        <v>9700</v>
      </c>
      <c r="AG127" s="197"/>
      <c r="AH127" s="266"/>
      <c r="AI127" s="266"/>
    </row>
    <row r="128" s="194" customFormat="1" ht="30" customHeight="1" spans="1:35">
      <c r="A128" s="205">
        <f t="shared" si="26"/>
        <v>126</v>
      </c>
      <c r="B128" s="206" t="str">
        <v>一百四十八</v>
      </c>
      <c r="C128" s="207" cm="1">
        <f ca="1" t="array" ref="C128">_xlfn.XLOOKUP(B128,INDIRECT("'"&amp;$A$1&amp;"'!B:B"),INDIRECT("'"&amp;$A$1&amp;"'!D:D"),"人员不存在",0,1)</f>
        <v>46054</v>
      </c>
      <c r="D128" s="208" cm="1">
        <f ca="1" t="array" ref="D128">_xlfn.XLOOKUP(B128,INDIRECT("'"&amp;$A$1&amp;"'!B:B"),INDIRECT("'"&amp;$A$1&amp;"'!G:G"),"人员不存在",0,1)</f>
        <v>10000</v>
      </c>
      <c r="E128" s="208">
        <f ca="1" t="shared" si="27"/>
        <v>1</v>
      </c>
      <c r="F128" s="208" cm="1">
        <f ca="1" t="array" ref="F128">_xlfn.XLOOKUP(B128,INDIRECT("'"&amp;$A$1&amp;"'!B:B"),INDIRECT("'"&amp;$A$1&amp;"'!Q:Q"),"人员不存在",0,1)</f>
        <v>10000</v>
      </c>
      <c r="G128" s="209">
        <f ca="1" t="shared" si="28"/>
        <v>0</v>
      </c>
      <c r="H128" s="208">
        <f ca="1" t="shared" si="29"/>
        <v>0</v>
      </c>
      <c r="I128" s="208">
        <f ca="1" t="shared" si="30"/>
        <v>0</v>
      </c>
      <c r="J128" s="208">
        <f ca="1" t="shared" si="31"/>
        <v>0</v>
      </c>
      <c r="K128" s="208">
        <f ca="1" t="shared" si="32"/>
        <v>0</v>
      </c>
      <c r="L128" s="208" cm="1">
        <f ca="1" t="array" ref="L128">IFERROR(_xlfn.XLOOKUP(B128,INDIRECT("'"&amp;$I$155&amp;"'!B:B"),INDIRECT("'"&amp;$I$155&amp;"'!E:E"),0),0)</f>
        <v>0</v>
      </c>
      <c r="M128" s="208">
        <f ca="1" t="shared" si="33"/>
        <v>0</v>
      </c>
      <c r="N128" s="208">
        <f ca="1" t="shared" si="42"/>
        <v>0</v>
      </c>
      <c r="O128" s="208">
        <f ca="1" t="shared" si="43"/>
        <v>0</v>
      </c>
      <c r="P128" s="208">
        <f ca="1" t="shared" si="44"/>
        <v>0</v>
      </c>
      <c r="Q128" s="208">
        <f ca="1" t="shared" si="45"/>
        <v>0</v>
      </c>
      <c r="R128" s="208">
        <f ca="1" t="shared" si="46"/>
        <v>0</v>
      </c>
      <c r="S128" s="208">
        <f ca="1" t="shared" si="47"/>
        <v>0</v>
      </c>
      <c r="T128" s="208">
        <f ca="1" t="shared" si="34"/>
        <v>0</v>
      </c>
      <c r="U128" s="208">
        <f ca="1" t="shared" si="35"/>
        <v>0</v>
      </c>
      <c r="V128" s="209">
        <f ca="1" t="shared" si="48"/>
        <v>0</v>
      </c>
      <c r="W128" s="209">
        <f ca="1" t="shared" si="36"/>
        <v>0</v>
      </c>
      <c r="X128" s="209">
        <f ca="1" t="shared" si="49"/>
        <v>0</v>
      </c>
      <c r="Y128" s="209">
        <f ca="1" t="shared" si="50"/>
        <v>10000</v>
      </c>
      <c r="Z128" s="265" cm="1">
        <f ca="1" t="array" ref="Z128">IFERROR(_xlfn.LET(_xlpm.v,_xlfn.XLOOKUP(B128,INDIRECT("'"&amp;$K$155&amp;"'!B:B"),INDIRECT("'"&amp;$K$155&amp;"'!AA:AA"),0),IF(_xlpm.v=60000,60000,_xlpm.v+5000)),0)</f>
        <v>0</v>
      </c>
      <c r="AA128" s="208">
        <f ca="1" t="shared" si="37"/>
        <v>10000</v>
      </c>
      <c r="AB128" s="210">
        <f ca="1" t="shared" si="38"/>
        <v>10000</v>
      </c>
      <c r="AC128" s="211">
        <f ca="1" t="shared" si="39"/>
        <v>300</v>
      </c>
      <c r="AD128" s="211" cm="1">
        <f ca="1" t="array" ref="AD128">IFERROR(_xlfn.XLOOKUP(B128,INDIRECT("'"&amp;$K$155&amp;"'!B:B"),INDIRECT("'"&amp;$K$155&amp;"'!AD:AD"),0),0)</f>
        <v>0</v>
      </c>
      <c r="AE128" s="211">
        <f ca="1" t="shared" si="40"/>
        <v>300</v>
      </c>
      <c r="AF128" s="208">
        <f ca="1" t="shared" si="41"/>
        <v>9700</v>
      </c>
      <c r="AG128" s="197"/>
      <c r="AH128" s="266"/>
      <c r="AI128" s="266"/>
    </row>
    <row r="129" s="194" customFormat="1" ht="30" customHeight="1" spans="1:35">
      <c r="A129" s="205">
        <f t="shared" si="26"/>
        <v>127</v>
      </c>
      <c r="B129" s="206" t="str">
        <v>一百四十九</v>
      </c>
      <c r="C129" s="207" cm="1">
        <f ca="1" t="array" ref="C129">_xlfn.XLOOKUP(B129,INDIRECT("'"&amp;$A$1&amp;"'!B:B"),INDIRECT("'"&amp;$A$1&amp;"'!D:D"),"人员不存在",0,1)</f>
        <v>46054</v>
      </c>
      <c r="D129" s="208" cm="1">
        <f ca="1" t="array" ref="D129">_xlfn.XLOOKUP(B129,INDIRECT("'"&amp;$A$1&amp;"'!B:B"),INDIRECT("'"&amp;$A$1&amp;"'!G:G"),"人员不存在",0,1)</f>
        <v>10000</v>
      </c>
      <c r="E129" s="208">
        <f ca="1" t="shared" si="27"/>
        <v>1</v>
      </c>
      <c r="F129" s="208" cm="1">
        <f ca="1" t="array" ref="F129">_xlfn.XLOOKUP(B129,INDIRECT("'"&amp;$A$1&amp;"'!B:B"),INDIRECT("'"&amp;$A$1&amp;"'!Q:Q"),"人员不存在",0,1)</f>
        <v>10000</v>
      </c>
      <c r="G129" s="209">
        <f ca="1" t="shared" si="28"/>
        <v>0</v>
      </c>
      <c r="H129" s="208">
        <f ca="1" t="shared" si="29"/>
        <v>0</v>
      </c>
      <c r="I129" s="208">
        <f ca="1" t="shared" si="30"/>
        <v>0</v>
      </c>
      <c r="J129" s="208">
        <f ca="1" t="shared" si="31"/>
        <v>0</v>
      </c>
      <c r="K129" s="208">
        <f ca="1" t="shared" si="32"/>
        <v>0</v>
      </c>
      <c r="L129" s="208" cm="1">
        <f ca="1" t="array" ref="L129">IFERROR(_xlfn.XLOOKUP(B129,INDIRECT("'"&amp;$I$155&amp;"'!B:B"),INDIRECT("'"&amp;$I$155&amp;"'!E:E"),0),0)</f>
        <v>0</v>
      </c>
      <c r="M129" s="208">
        <f ca="1" t="shared" si="33"/>
        <v>0</v>
      </c>
      <c r="N129" s="208">
        <f ca="1" t="shared" si="42"/>
        <v>0</v>
      </c>
      <c r="O129" s="208">
        <f ca="1" t="shared" si="43"/>
        <v>0</v>
      </c>
      <c r="P129" s="208">
        <f ca="1" t="shared" si="44"/>
        <v>0</v>
      </c>
      <c r="Q129" s="208">
        <f ca="1" t="shared" si="45"/>
        <v>0</v>
      </c>
      <c r="R129" s="208">
        <f ca="1" t="shared" si="46"/>
        <v>0</v>
      </c>
      <c r="S129" s="208">
        <f ca="1" t="shared" si="47"/>
        <v>0</v>
      </c>
      <c r="T129" s="208">
        <f ca="1" t="shared" si="34"/>
        <v>0</v>
      </c>
      <c r="U129" s="208">
        <f ca="1" t="shared" si="35"/>
        <v>0</v>
      </c>
      <c r="V129" s="209">
        <f ca="1" t="shared" si="48"/>
        <v>0</v>
      </c>
      <c r="W129" s="209">
        <f ca="1" t="shared" si="36"/>
        <v>0</v>
      </c>
      <c r="X129" s="209">
        <f ca="1" t="shared" si="49"/>
        <v>0</v>
      </c>
      <c r="Y129" s="209">
        <f ca="1" t="shared" si="50"/>
        <v>10000</v>
      </c>
      <c r="Z129" s="265" cm="1">
        <f ca="1" t="array" ref="Z129">IFERROR(_xlfn.LET(_xlpm.v,_xlfn.XLOOKUP(B129,INDIRECT("'"&amp;$K$155&amp;"'!B:B"),INDIRECT("'"&amp;$K$155&amp;"'!AA:AA"),0),IF(_xlpm.v=60000,60000,_xlpm.v+5000)),0)</f>
        <v>0</v>
      </c>
      <c r="AA129" s="208">
        <f ca="1" t="shared" si="37"/>
        <v>10000</v>
      </c>
      <c r="AB129" s="210">
        <f ca="1" t="shared" si="38"/>
        <v>10000</v>
      </c>
      <c r="AC129" s="211">
        <f ca="1" t="shared" si="39"/>
        <v>300</v>
      </c>
      <c r="AD129" s="211" cm="1">
        <f ca="1" t="array" ref="AD129">IFERROR(_xlfn.XLOOKUP(B129,INDIRECT("'"&amp;$K$155&amp;"'!B:B"),INDIRECT("'"&amp;$K$155&amp;"'!AD:AD"),0),0)</f>
        <v>0</v>
      </c>
      <c r="AE129" s="211">
        <f ca="1" t="shared" si="40"/>
        <v>300</v>
      </c>
      <c r="AF129" s="208">
        <f ca="1" t="shared" si="41"/>
        <v>9700</v>
      </c>
      <c r="AG129" s="197"/>
      <c r="AH129" s="266"/>
      <c r="AI129" s="266"/>
    </row>
    <row r="130" s="194" customFormat="1" ht="30" customHeight="1" spans="1:35">
      <c r="A130" s="205">
        <f t="shared" si="26"/>
        <v>128</v>
      </c>
      <c r="B130" s="206" t="str">
        <v>一百五十</v>
      </c>
      <c r="C130" s="207" cm="1">
        <f ca="1" t="array" ref="C130">_xlfn.XLOOKUP(B130,INDIRECT("'"&amp;$A$1&amp;"'!B:B"),INDIRECT("'"&amp;$A$1&amp;"'!D:D"),"人员不存在",0,1)</f>
        <v>46055</v>
      </c>
      <c r="D130" s="208" cm="1">
        <f ca="1" t="array" ref="D130">_xlfn.XLOOKUP(B130,INDIRECT("'"&amp;$A$1&amp;"'!B:B"),INDIRECT("'"&amp;$A$1&amp;"'!G:G"),"人员不存在",0,1)</f>
        <v>10000</v>
      </c>
      <c r="E130" s="208">
        <f ca="1" t="shared" si="27"/>
        <v>1</v>
      </c>
      <c r="F130" s="208" cm="1">
        <f ca="1" t="array" ref="F130">_xlfn.XLOOKUP(B130,INDIRECT("'"&amp;$A$1&amp;"'!B:B"),INDIRECT("'"&amp;$A$1&amp;"'!Q:Q"),"人员不存在",0,1)</f>
        <v>10000</v>
      </c>
      <c r="G130" s="209">
        <f ca="1" t="shared" si="28"/>
        <v>0</v>
      </c>
      <c r="H130" s="208">
        <f ca="1" t="shared" si="29"/>
        <v>0</v>
      </c>
      <c r="I130" s="208">
        <f ca="1" t="shared" si="30"/>
        <v>0</v>
      </c>
      <c r="J130" s="208">
        <f ca="1" t="shared" si="31"/>
        <v>0</v>
      </c>
      <c r="K130" s="208">
        <f ca="1" t="shared" si="32"/>
        <v>0</v>
      </c>
      <c r="L130" s="208" cm="1">
        <f ca="1" t="array" ref="L130">IFERROR(_xlfn.XLOOKUP(B130,INDIRECT("'"&amp;$I$155&amp;"'!B:B"),INDIRECT("'"&amp;$I$155&amp;"'!E:E"),0),0)</f>
        <v>0</v>
      </c>
      <c r="M130" s="208">
        <f ca="1" t="shared" si="33"/>
        <v>0</v>
      </c>
      <c r="N130" s="208">
        <f ca="1" t="shared" si="42"/>
        <v>0</v>
      </c>
      <c r="O130" s="208">
        <f ca="1" t="shared" si="43"/>
        <v>0</v>
      </c>
      <c r="P130" s="208">
        <f ca="1" t="shared" si="44"/>
        <v>0</v>
      </c>
      <c r="Q130" s="208">
        <f ca="1" t="shared" si="45"/>
        <v>0</v>
      </c>
      <c r="R130" s="208">
        <f ca="1" t="shared" si="46"/>
        <v>0</v>
      </c>
      <c r="S130" s="208">
        <f ca="1" t="shared" si="47"/>
        <v>0</v>
      </c>
      <c r="T130" s="208">
        <f ca="1" t="shared" si="34"/>
        <v>0</v>
      </c>
      <c r="U130" s="208">
        <f ca="1" t="shared" si="35"/>
        <v>0</v>
      </c>
      <c r="V130" s="209">
        <f ca="1" t="shared" si="48"/>
        <v>0</v>
      </c>
      <c r="W130" s="209">
        <f ca="1" t="shared" si="36"/>
        <v>0</v>
      </c>
      <c r="X130" s="209">
        <f ca="1" t="shared" si="49"/>
        <v>0</v>
      </c>
      <c r="Y130" s="209">
        <f ca="1" t="shared" si="50"/>
        <v>10000</v>
      </c>
      <c r="Z130" s="265" cm="1">
        <f ca="1" t="array" ref="Z130">IFERROR(_xlfn.LET(_xlpm.v,_xlfn.XLOOKUP(B130,INDIRECT("'"&amp;$K$155&amp;"'!B:B"),INDIRECT("'"&amp;$K$155&amp;"'!AA:AA"),0),IF(_xlpm.v=60000,60000,_xlpm.v+5000)),0)</f>
        <v>0</v>
      </c>
      <c r="AA130" s="208">
        <f ca="1" t="shared" si="37"/>
        <v>10000</v>
      </c>
      <c r="AB130" s="210">
        <f ca="1" t="shared" si="38"/>
        <v>10000</v>
      </c>
      <c r="AC130" s="211">
        <f ca="1" t="shared" si="39"/>
        <v>300</v>
      </c>
      <c r="AD130" s="211" cm="1">
        <f ca="1" t="array" ref="AD130">IFERROR(_xlfn.XLOOKUP(B130,INDIRECT("'"&amp;$K$155&amp;"'!B:B"),INDIRECT("'"&amp;$K$155&amp;"'!AD:AD"),0),0)</f>
        <v>0</v>
      </c>
      <c r="AE130" s="211">
        <f ca="1" t="shared" si="40"/>
        <v>300</v>
      </c>
      <c r="AF130" s="208">
        <f ca="1" t="shared" si="41"/>
        <v>9700</v>
      </c>
      <c r="AG130" s="197"/>
      <c r="AH130" s="266"/>
      <c r="AI130" s="266"/>
    </row>
    <row r="131" s="194" customFormat="1" ht="30" customHeight="1" spans="1:35">
      <c r="A131" s="205">
        <f t="shared" ref="A131:A148" si="51">ROW(A131)-2</f>
        <v>129</v>
      </c>
      <c r="B131" s="206" t="str">
        <v>一百五十一</v>
      </c>
      <c r="C131" s="207" cm="1">
        <f ca="1" t="array" ref="C131">_xlfn.XLOOKUP(B131,INDIRECT("'"&amp;$A$1&amp;"'!B:B"),INDIRECT("'"&amp;$A$1&amp;"'!D:D"),"人员不存在",0,1)</f>
        <v>46055</v>
      </c>
      <c r="D131" s="208" cm="1">
        <f ca="1" t="array" ref="D131">_xlfn.XLOOKUP(B131,INDIRECT("'"&amp;$A$1&amp;"'!B:B"),INDIRECT("'"&amp;$A$1&amp;"'!G:G"),"人员不存在",0,1)</f>
        <v>10000</v>
      </c>
      <c r="E131" s="208">
        <f ca="1" t="shared" ref="E131:E148" si="52">IFERROR(F131/D131,0)</f>
        <v>1</v>
      </c>
      <c r="F131" s="208" cm="1">
        <f ca="1" t="array" ref="F131">_xlfn.XLOOKUP(B131,INDIRECT("'"&amp;$A$1&amp;"'!B:B"),INDIRECT("'"&amp;$A$1&amp;"'!Q:Q"),"人员不存在",0,1)</f>
        <v>10000</v>
      </c>
      <c r="G131" s="209">
        <f ca="1" t="shared" ref="G131:G138" si="53">SUMIF(INDIRECT("'"&amp;$G$155&amp;"'!C5:C154"),B131,INDIRECT("'"&amp;$G$155&amp;"'!K5:K154"))</f>
        <v>0</v>
      </c>
      <c r="H131" s="208">
        <f ca="1" t="shared" ref="H131:H138" si="54">SUMIF(INDIRECT("'"&amp;$G$155&amp;"'!C5:C154"),B131,INDIRECT("'"&amp;$G$155&amp;"'!L5:L154"))</f>
        <v>0</v>
      </c>
      <c r="I131" s="208">
        <f ca="1" t="shared" ref="I131:I138" si="55">SUMIF(INDIRECT("'"&amp;$G$155&amp;"'!C5:C154"),B131,INDIRECT("'"&amp;$G$155&amp;"'!M5:M154"))</f>
        <v>0</v>
      </c>
      <c r="J131" s="208">
        <f ca="1" t="shared" ref="J131:J138" si="56">SUMIF(INDIRECT("'"&amp;$G$155&amp;"'!C5:C154"),B131,INDIRECT("'"&amp;$G$155&amp;"'!N5:N154"))</f>
        <v>0</v>
      </c>
      <c r="K131" s="208">
        <f ca="1" t="shared" ref="K131:K148" si="57">SUM(G131:J131)</f>
        <v>0</v>
      </c>
      <c r="L131" s="208" cm="1">
        <f ca="1" t="array" ref="L131">IFERROR(_xlfn.XLOOKUP(B131,INDIRECT("'"&amp;$I$155&amp;"'!B:B"),INDIRECT("'"&amp;$I$155&amp;"'!E:E"),0),0)</f>
        <v>0</v>
      </c>
      <c r="M131" s="208">
        <f ca="1" t="shared" ref="M131:M148" si="58">ROUND(SUM(K131:L131),2)</f>
        <v>0</v>
      </c>
      <c r="N131" s="208">
        <f ca="1" t="shared" si="42"/>
        <v>0</v>
      </c>
      <c r="O131" s="208">
        <f ca="1" t="shared" si="43"/>
        <v>0</v>
      </c>
      <c r="P131" s="208">
        <f ca="1" t="shared" si="44"/>
        <v>0</v>
      </c>
      <c r="Q131" s="208">
        <f ca="1" t="shared" si="45"/>
        <v>0</v>
      </c>
      <c r="R131" s="208">
        <f ca="1" t="shared" si="46"/>
        <v>0</v>
      </c>
      <c r="S131" s="208">
        <f ca="1" t="shared" si="47"/>
        <v>0</v>
      </c>
      <c r="T131" s="208">
        <f ca="1" t="shared" ref="T131:T148" si="59">SUM(N131:S131)</f>
        <v>0</v>
      </c>
      <c r="U131" s="208">
        <f ca="1" t="shared" ref="U131:U148" si="60">ROUND(SUM(M131:S131),2)</f>
        <v>0</v>
      </c>
      <c r="V131" s="209">
        <f ca="1" t="shared" si="48"/>
        <v>0</v>
      </c>
      <c r="W131" s="209">
        <f ca="1" t="shared" ref="W131:W148" si="61">U131+V131</f>
        <v>0</v>
      </c>
      <c r="X131" s="209">
        <f ca="1" t="shared" si="49"/>
        <v>0</v>
      </c>
      <c r="Y131" s="209">
        <f ca="1" t="shared" si="50"/>
        <v>10000</v>
      </c>
      <c r="Z131" s="265" cm="1">
        <f ca="1" t="array" ref="Z131">IFERROR(_xlfn.LET(_xlpm.v,_xlfn.XLOOKUP(B131,INDIRECT("'"&amp;$K$155&amp;"'!B:B"),INDIRECT("'"&amp;$K$155&amp;"'!AA:AA"),0),IF(_xlpm.v=60000,60000,_xlpm.v+5000)),0)</f>
        <v>0</v>
      </c>
      <c r="AA131" s="208">
        <f ca="1" t="shared" ref="AA131:AA148" si="62">ROUND(F131-M131,2)</f>
        <v>10000</v>
      </c>
      <c r="AB131" s="210">
        <f ca="1" t="shared" ref="AB131:AB148" si="63">IF(ROUND(Y131-W131-Z131,2)&gt;0,ROUND(Y131-W131-Z131,2),0)</f>
        <v>10000</v>
      </c>
      <c r="AC131" s="211">
        <f ca="1" t="shared" ref="AC131:AC148" si="64">ROUND(IF(AB131&gt;960000,AB131*0.45-181920,IF(AB131&gt;660000,AB131*0.35-85920,IF(AB131&gt;420000,AB131*0.3-52920,IF(AB131&gt;300000,AB131*0.25-31920,IF(AB131&gt;144000,AB131*0.2-16920,IF(AB131&gt;36000,AB131*0.1-2520,IF(AB131&gt;0,AB131*0.03,0))))))),2)</f>
        <v>300</v>
      </c>
      <c r="AD131" s="211" cm="1">
        <f ca="1" t="array" ref="AD131">IFERROR(_xlfn.XLOOKUP(B131,INDIRECT("'"&amp;$K$155&amp;"'!B:B"),INDIRECT("'"&amp;$K$155&amp;"'!AD:AD"),0),0)</f>
        <v>0</v>
      </c>
      <c r="AE131" s="211">
        <f ca="1" t="shared" ref="AE131:AE148" si="65">ROUND(MAX(AC131-AD131,0),2)</f>
        <v>300</v>
      </c>
      <c r="AF131" s="208">
        <f ca="1" t="shared" ref="AF131:AF148" si="66">ROUND(AA131-AE131,2)</f>
        <v>9700</v>
      </c>
      <c r="AG131" s="197"/>
      <c r="AH131" s="266"/>
      <c r="AI131" s="266"/>
    </row>
    <row r="132" s="194" customFormat="1" ht="30" customHeight="1" spans="1:35">
      <c r="A132" s="205">
        <f t="shared" si="51"/>
        <v>130</v>
      </c>
      <c r="B132" s="206" t="str">
        <v>一百五十二</v>
      </c>
      <c r="C132" s="207" cm="1">
        <f ca="1" t="array" ref="C132">_xlfn.XLOOKUP(B132,INDIRECT("'"&amp;$A$1&amp;"'!B:B"),INDIRECT("'"&amp;$A$1&amp;"'!D:D"),"人员不存在",0,1)</f>
        <v>46085</v>
      </c>
      <c r="D132" s="208" cm="1">
        <f ca="1" t="array" ref="D132">_xlfn.XLOOKUP(B132,INDIRECT("'"&amp;$A$1&amp;"'!B:B"),INDIRECT("'"&amp;$A$1&amp;"'!G:G"),"人员不存在",0,1)</f>
        <v>10000</v>
      </c>
      <c r="E132" s="208">
        <f ca="1" t="shared" si="52"/>
        <v>0.45977</v>
      </c>
      <c r="F132" s="208" cm="1">
        <f ca="1" t="array" ref="F132">_xlfn.XLOOKUP(B132,INDIRECT("'"&amp;$A$1&amp;"'!B:B"),INDIRECT("'"&amp;$A$1&amp;"'!Q:Q"),"人员不存在",0,1)</f>
        <v>4597.7</v>
      </c>
      <c r="G132" s="209">
        <f ca="1" t="shared" si="53"/>
        <v>0</v>
      </c>
      <c r="H132" s="208">
        <f ca="1" t="shared" si="54"/>
        <v>0</v>
      </c>
      <c r="I132" s="208">
        <f ca="1" t="shared" si="55"/>
        <v>0</v>
      </c>
      <c r="J132" s="208">
        <f ca="1" t="shared" si="56"/>
        <v>0</v>
      </c>
      <c r="K132" s="208">
        <f ca="1" t="shared" si="57"/>
        <v>0</v>
      </c>
      <c r="L132" s="208" cm="1">
        <f ca="1" t="array" ref="L132">IFERROR(_xlfn.XLOOKUP(B132,INDIRECT("'"&amp;$I$155&amp;"'!B:B"),INDIRECT("'"&amp;$I$155&amp;"'!E:E"),0),0)</f>
        <v>0</v>
      </c>
      <c r="M132" s="208">
        <f ca="1" t="shared" si="58"/>
        <v>0</v>
      </c>
      <c r="N132" s="208">
        <f ca="1" t="shared" si="42"/>
        <v>0</v>
      </c>
      <c r="O132" s="208">
        <f ca="1" t="shared" si="43"/>
        <v>0</v>
      </c>
      <c r="P132" s="208">
        <f ca="1" t="shared" si="44"/>
        <v>0</v>
      </c>
      <c r="Q132" s="208">
        <f ca="1" t="shared" si="45"/>
        <v>0</v>
      </c>
      <c r="R132" s="208">
        <f ca="1" t="shared" si="46"/>
        <v>0</v>
      </c>
      <c r="S132" s="208">
        <f ca="1" t="shared" si="47"/>
        <v>0</v>
      </c>
      <c r="T132" s="208">
        <f ca="1" t="shared" si="59"/>
        <v>0</v>
      </c>
      <c r="U132" s="208">
        <f ca="1" t="shared" si="60"/>
        <v>0</v>
      </c>
      <c r="V132" s="209">
        <f ca="1" t="shared" si="48"/>
        <v>0</v>
      </c>
      <c r="W132" s="209">
        <f ca="1" t="shared" si="61"/>
        <v>0</v>
      </c>
      <c r="X132" s="209">
        <f ca="1" t="shared" si="49"/>
        <v>0</v>
      </c>
      <c r="Y132" s="209">
        <f ca="1" t="shared" si="50"/>
        <v>4597.7</v>
      </c>
      <c r="Z132" s="265" cm="1">
        <f ca="1" t="array" ref="Z132">IFERROR(_xlfn.LET(_xlpm.v,_xlfn.XLOOKUP(B132,INDIRECT("'"&amp;$K$155&amp;"'!B:B"),INDIRECT("'"&amp;$K$155&amp;"'!AA:AA"),0),IF(_xlpm.v=60000,60000,_xlpm.v+5000)),0)</f>
        <v>0</v>
      </c>
      <c r="AA132" s="208">
        <f ca="1" t="shared" si="62"/>
        <v>4597.7</v>
      </c>
      <c r="AB132" s="210">
        <f ca="1" t="shared" si="63"/>
        <v>4597.7</v>
      </c>
      <c r="AC132" s="211">
        <f ca="1" t="shared" si="64"/>
        <v>137.93</v>
      </c>
      <c r="AD132" s="211" cm="1">
        <f ca="1" t="array" ref="AD132">IFERROR(_xlfn.XLOOKUP(B132,INDIRECT("'"&amp;$K$155&amp;"'!B:B"),INDIRECT("'"&amp;$K$155&amp;"'!AD:AD"),0),0)</f>
        <v>0</v>
      </c>
      <c r="AE132" s="211">
        <f ca="1" t="shared" si="65"/>
        <v>137.93</v>
      </c>
      <c r="AF132" s="208">
        <f ca="1" t="shared" si="66"/>
        <v>4459.77</v>
      </c>
      <c r="AG132" s="197"/>
      <c r="AH132" s="266"/>
      <c r="AI132" s="266"/>
    </row>
    <row r="133" s="194" customFormat="1" ht="30" customHeight="1" spans="1:35">
      <c r="A133" s="205">
        <f t="shared" si="51"/>
        <v>131</v>
      </c>
      <c r="B133" s="206" t="str">
        <v>一百五十五</v>
      </c>
      <c r="C133" s="207" cm="1">
        <f ca="1" t="array" ref="C133">_xlfn.XLOOKUP(B133,INDIRECT("'"&amp;$A$1&amp;"'!B:B"),INDIRECT("'"&amp;$A$1&amp;"'!D:D"),"人员不存在",0,1)</f>
        <v>46090</v>
      </c>
      <c r="D133" s="208" cm="1">
        <f ca="1" t="array" ref="D133">_xlfn.XLOOKUP(B133,INDIRECT("'"&amp;$A$1&amp;"'!B:B"),INDIRECT("'"&amp;$A$1&amp;"'!G:G"),"人员不存在",0,1)</f>
        <v>10000</v>
      </c>
      <c r="E133" s="208">
        <f ca="1" t="shared" si="52"/>
        <v>1</v>
      </c>
      <c r="F133" s="208" cm="1">
        <f ca="1" t="array" ref="F133">_xlfn.XLOOKUP(B133,INDIRECT("'"&amp;$A$1&amp;"'!B:B"),INDIRECT("'"&amp;$A$1&amp;"'!Q:Q"),"人员不存在",0,1)</f>
        <v>10000</v>
      </c>
      <c r="G133" s="209">
        <f ca="1" t="shared" si="53"/>
        <v>0</v>
      </c>
      <c r="H133" s="208">
        <f ca="1" t="shared" si="54"/>
        <v>0</v>
      </c>
      <c r="I133" s="208">
        <f ca="1" t="shared" si="55"/>
        <v>0</v>
      </c>
      <c r="J133" s="208">
        <f ca="1" t="shared" si="56"/>
        <v>0</v>
      </c>
      <c r="K133" s="208">
        <f ca="1" t="shared" si="57"/>
        <v>0</v>
      </c>
      <c r="L133" s="208" cm="1">
        <f ca="1" t="array" ref="L133">IFERROR(_xlfn.XLOOKUP(B133,INDIRECT("'"&amp;$I$155&amp;"'!B:B"),INDIRECT("'"&amp;$I$155&amp;"'!E:E"),0),0)</f>
        <v>0</v>
      </c>
      <c r="M133" s="208">
        <f ca="1" t="shared" si="58"/>
        <v>0</v>
      </c>
      <c r="N133" s="208">
        <f ca="1" t="shared" si="42"/>
        <v>0</v>
      </c>
      <c r="O133" s="208">
        <f ca="1" t="shared" si="43"/>
        <v>0</v>
      </c>
      <c r="P133" s="208">
        <f ca="1" t="shared" si="44"/>
        <v>0</v>
      </c>
      <c r="Q133" s="208">
        <f ca="1" t="shared" si="45"/>
        <v>0</v>
      </c>
      <c r="R133" s="208">
        <f ca="1" t="shared" si="46"/>
        <v>0</v>
      </c>
      <c r="S133" s="208">
        <f ca="1" t="shared" si="47"/>
        <v>0</v>
      </c>
      <c r="T133" s="208">
        <f ca="1" t="shared" si="59"/>
        <v>0</v>
      </c>
      <c r="U133" s="208">
        <f ca="1" t="shared" si="60"/>
        <v>0</v>
      </c>
      <c r="V133" s="209">
        <f ca="1" t="shared" si="48"/>
        <v>0</v>
      </c>
      <c r="W133" s="209">
        <f ca="1" t="shared" si="61"/>
        <v>0</v>
      </c>
      <c r="X133" s="209">
        <f ca="1" t="shared" si="49"/>
        <v>0</v>
      </c>
      <c r="Y133" s="209">
        <f ca="1" t="shared" si="50"/>
        <v>10000</v>
      </c>
      <c r="Z133" s="265" cm="1">
        <f ca="1" t="array" ref="Z133">IFERROR(_xlfn.LET(_xlpm.v,_xlfn.XLOOKUP(B133,INDIRECT("'"&amp;$K$155&amp;"'!B:B"),INDIRECT("'"&amp;$K$155&amp;"'!AA:AA"),0),IF(_xlpm.v=60000,60000,_xlpm.v+5000)),0)</f>
        <v>0</v>
      </c>
      <c r="AA133" s="208">
        <f ca="1" t="shared" si="62"/>
        <v>10000</v>
      </c>
      <c r="AB133" s="210">
        <f ca="1" t="shared" si="63"/>
        <v>10000</v>
      </c>
      <c r="AC133" s="211">
        <f ca="1" t="shared" si="64"/>
        <v>300</v>
      </c>
      <c r="AD133" s="211" cm="1">
        <f ca="1" t="array" ref="AD133">IFERROR(_xlfn.XLOOKUP(B133,INDIRECT("'"&amp;$K$155&amp;"'!B:B"),INDIRECT("'"&amp;$K$155&amp;"'!AD:AD"),0),0)</f>
        <v>0</v>
      </c>
      <c r="AE133" s="211">
        <f ca="1" t="shared" si="65"/>
        <v>300</v>
      </c>
      <c r="AF133" s="208">
        <f ca="1" t="shared" si="66"/>
        <v>9700</v>
      </c>
      <c r="AG133" s="197"/>
      <c r="AH133" s="266"/>
      <c r="AI133" s="266"/>
    </row>
    <row r="134" s="194" customFormat="1" ht="30" customHeight="1" spans="1:35">
      <c r="A134" s="205">
        <f t="shared" si="51"/>
        <v>132</v>
      </c>
      <c r="B134" s="206" t="str">
        <v>一百五十六</v>
      </c>
      <c r="C134" s="207" cm="1">
        <f ca="1" t="array" ref="C134">_xlfn.XLOOKUP(B134,INDIRECT("'"&amp;$A$1&amp;"'!B:B"),INDIRECT("'"&amp;$A$1&amp;"'!D:D"),"人员不存在",0,1)</f>
        <v>46090</v>
      </c>
      <c r="D134" s="208" cm="1">
        <f ca="1" t="array" ref="D134">_xlfn.XLOOKUP(B134,INDIRECT("'"&amp;$A$1&amp;"'!B:B"),INDIRECT("'"&amp;$A$1&amp;"'!G:G"),"人员不存在",0,1)</f>
        <v>10000</v>
      </c>
      <c r="E134" s="208">
        <f ca="1" t="shared" si="52"/>
        <v>1</v>
      </c>
      <c r="F134" s="208" cm="1">
        <f ca="1" t="array" ref="F134">_xlfn.XLOOKUP(B134,INDIRECT("'"&amp;$A$1&amp;"'!B:B"),INDIRECT("'"&amp;$A$1&amp;"'!Q:Q"),"人员不存在",0,1)</f>
        <v>10000</v>
      </c>
      <c r="G134" s="209">
        <f ca="1" t="shared" si="53"/>
        <v>0</v>
      </c>
      <c r="H134" s="208">
        <f ca="1" t="shared" si="54"/>
        <v>0</v>
      </c>
      <c r="I134" s="208">
        <f ca="1" t="shared" si="55"/>
        <v>0</v>
      </c>
      <c r="J134" s="208">
        <f ca="1" t="shared" si="56"/>
        <v>0</v>
      </c>
      <c r="K134" s="208">
        <f ca="1" t="shared" si="57"/>
        <v>0</v>
      </c>
      <c r="L134" s="208" cm="1">
        <f ca="1" t="array" ref="L134">IFERROR(_xlfn.XLOOKUP(B134,INDIRECT("'"&amp;$I$155&amp;"'!B:B"),INDIRECT("'"&amp;$I$155&amp;"'!E:E"),0),0)</f>
        <v>0</v>
      </c>
      <c r="M134" s="208">
        <f ca="1" t="shared" si="58"/>
        <v>0</v>
      </c>
      <c r="N134" s="208">
        <f ca="1" t="shared" si="42"/>
        <v>0</v>
      </c>
      <c r="O134" s="208">
        <f ca="1" t="shared" si="43"/>
        <v>0</v>
      </c>
      <c r="P134" s="208">
        <f ca="1" t="shared" si="44"/>
        <v>0</v>
      </c>
      <c r="Q134" s="208">
        <f ca="1" t="shared" si="45"/>
        <v>0</v>
      </c>
      <c r="R134" s="208">
        <f ca="1" t="shared" si="46"/>
        <v>0</v>
      </c>
      <c r="S134" s="208">
        <f ca="1" t="shared" si="47"/>
        <v>0</v>
      </c>
      <c r="T134" s="208">
        <f ca="1" t="shared" si="59"/>
        <v>0</v>
      </c>
      <c r="U134" s="208">
        <f ca="1" t="shared" si="60"/>
        <v>0</v>
      </c>
      <c r="V134" s="209">
        <f ca="1" t="shared" si="48"/>
        <v>0</v>
      </c>
      <c r="W134" s="209">
        <f ca="1" t="shared" si="61"/>
        <v>0</v>
      </c>
      <c r="X134" s="209">
        <f ca="1" t="shared" si="49"/>
        <v>0</v>
      </c>
      <c r="Y134" s="209">
        <f ca="1" t="shared" si="50"/>
        <v>10000</v>
      </c>
      <c r="Z134" s="265" cm="1">
        <f ca="1" t="array" ref="Z134">IFERROR(_xlfn.LET(_xlpm.v,_xlfn.XLOOKUP(B134,INDIRECT("'"&amp;$K$155&amp;"'!B:B"),INDIRECT("'"&amp;$K$155&amp;"'!AA:AA"),0),IF(_xlpm.v=60000,60000,_xlpm.v+5000)),0)</f>
        <v>0</v>
      </c>
      <c r="AA134" s="208">
        <f ca="1" t="shared" si="62"/>
        <v>10000</v>
      </c>
      <c r="AB134" s="210">
        <f ca="1" t="shared" si="63"/>
        <v>10000</v>
      </c>
      <c r="AC134" s="211">
        <f ca="1" t="shared" si="64"/>
        <v>300</v>
      </c>
      <c r="AD134" s="211" cm="1">
        <f ca="1" t="array" ref="AD134">IFERROR(_xlfn.XLOOKUP(B134,INDIRECT("'"&amp;$K$155&amp;"'!B:B"),INDIRECT("'"&amp;$K$155&amp;"'!AD:AD"),0),0)</f>
        <v>0</v>
      </c>
      <c r="AE134" s="211">
        <f ca="1" t="shared" si="65"/>
        <v>300</v>
      </c>
      <c r="AF134" s="208">
        <f ca="1" t="shared" si="66"/>
        <v>9700</v>
      </c>
      <c r="AG134" s="197"/>
      <c r="AH134" s="266"/>
      <c r="AI134" s="266"/>
    </row>
    <row r="135" s="194" customFormat="1" ht="30" customHeight="1" spans="1:35">
      <c r="A135" s="205">
        <f t="shared" si="51"/>
        <v>133</v>
      </c>
      <c r="B135" s="206" t="str">
        <v>一百五十九</v>
      </c>
      <c r="C135" s="207" cm="1">
        <f ca="1" t="array" ref="C135">_xlfn.XLOOKUP(B135,INDIRECT("'"&amp;$A$1&amp;"'!B:B"),INDIRECT("'"&amp;$A$1&amp;"'!D:D"),"人员不存在",0,1)</f>
        <v>46104</v>
      </c>
      <c r="D135" s="208" cm="1">
        <f ca="1" t="array" ref="D135">_xlfn.XLOOKUP(B135,INDIRECT("'"&amp;$A$1&amp;"'!B:B"),INDIRECT("'"&amp;$A$1&amp;"'!G:G"),"人员不存在",0,1)</f>
        <v>10000</v>
      </c>
      <c r="E135" s="208">
        <f ca="1" t="shared" si="52"/>
        <v>1</v>
      </c>
      <c r="F135" s="208" cm="1">
        <f ca="1" t="array" ref="F135">_xlfn.XLOOKUP(B135,INDIRECT("'"&amp;$A$1&amp;"'!B:B"),INDIRECT("'"&amp;$A$1&amp;"'!Q:Q"),"人员不存在",0,1)</f>
        <v>10000</v>
      </c>
      <c r="G135" s="209">
        <f ca="1" t="shared" si="53"/>
        <v>0</v>
      </c>
      <c r="H135" s="208">
        <f ca="1" t="shared" si="54"/>
        <v>0</v>
      </c>
      <c r="I135" s="208">
        <f ca="1" t="shared" si="55"/>
        <v>0</v>
      </c>
      <c r="J135" s="208">
        <f ca="1" t="shared" si="56"/>
        <v>0</v>
      </c>
      <c r="K135" s="208">
        <f ca="1" t="shared" si="57"/>
        <v>0</v>
      </c>
      <c r="L135" s="208" cm="1">
        <f ca="1" t="array" ref="L135">IFERROR(_xlfn.XLOOKUP(B135,INDIRECT("'"&amp;$I$155&amp;"'!B:B"),INDIRECT("'"&amp;$I$155&amp;"'!E:E"),0),0)</f>
        <v>0</v>
      </c>
      <c r="M135" s="208">
        <f ca="1" t="shared" si="58"/>
        <v>0</v>
      </c>
      <c r="N135" s="208">
        <f ca="1" t="shared" si="42"/>
        <v>0</v>
      </c>
      <c r="O135" s="208">
        <f ca="1" t="shared" si="43"/>
        <v>0</v>
      </c>
      <c r="P135" s="208">
        <f ca="1" t="shared" si="44"/>
        <v>0</v>
      </c>
      <c r="Q135" s="208">
        <f ca="1" t="shared" si="45"/>
        <v>0</v>
      </c>
      <c r="R135" s="208">
        <f ca="1" t="shared" si="46"/>
        <v>0</v>
      </c>
      <c r="S135" s="208">
        <f ca="1" t="shared" si="47"/>
        <v>0</v>
      </c>
      <c r="T135" s="208">
        <f ca="1" t="shared" si="59"/>
        <v>0</v>
      </c>
      <c r="U135" s="208">
        <f ca="1" t="shared" si="60"/>
        <v>0</v>
      </c>
      <c r="V135" s="209">
        <f ca="1" t="shared" si="48"/>
        <v>0</v>
      </c>
      <c r="W135" s="209">
        <f ca="1" t="shared" si="61"/>
        <v>0</v>
      </c>
      <c r="X135" s="209">
        <f ca="1" t="shared" si="49"/>
        <v>0</v>
      </c>
      <c r="Y135" s="209">
        <f ca="1" t="shared" si="50"/>
        <v>10000</v>
      </c>
      <c r="Z135" s="265" cm="1">
        <f ca="1" t="array" ref="Z135">IFERROR(_xlfn.LET(_xlpm.v,_xlfn.XLOOKUP(B135,INDIRECT("'"&amp;$K$155&amp;"'!B:B"),INDIRECT("'"&amp;$K$155&amp;"'!AA:AA"),0),IF(_xlpm.v=60000,60000,_xlpm.v+5000)),0)</f>
        <v>0</v>
      </c>
      <c r="AA135" s="208">
        <f ca="1" t="shared" si="62"/>
        <v>10000</v>
      </c>
      <c r="AB135" s="210">
        <f ca="1" t="shared" si="63"/>
        <v>10000</v>
      </c>
      <c r="AC135" s="211">
        <f ca="1" t="shared" si="64"/>
        <v>300</v>
      </c>
      <c r="AD135" s="211" cm="1">
        <f ca="1" t="array" ref="AD135">IFERROR(_xlfn.XLOOKUP(B135,INDIRECT("'"&amp;$K$155&amp;"'!B:B"),INDIRECT("'"&amp;$K$155&amp;"'!AD:AD"),0),0)</f>
        <v>0</v>
      </c>
      <c r="AE135" s="211">
        <f ca="1" t="shared" si="65"/>
        <v>300</v>
      </c>
      <c r="AF135" s="208">
        <f ca="1" t="shared" si="66"/>
        <v>9700</v>
      </c>
      <c r="AG135" s="197"/>
      <c r="AH135" s="266"/>
      <c r="AI135" s="266"/>
    </row>
    <row r="136" s="194" customFormat="1" ht="30" customHeight="1" spans="1:35">
      <c r="A136" s="205">
        <f t="shared" si="51"/>
        <v>134</v>
      </c>
      <c r="B136" s="206" t="str">
        <v>一百六十</v>
      </c>
      <c r="C136" s="207" cm="1">
        <f ca="1" t="array" ref="C136">_xlfn.XLOOKUP(B136,INDIRECT("'"&amp;$A$1&amp;"'!B:B"),INDIRECT("'"&amp;$A$1&amp;"'!D:D"),"人员不存在",0,1)</f>
        <v>46104</v>
      </c>
      <c r="D136" s="208" cm="1">
        <f ca="1" t="array" ref="D136">_xlfn.XLOOKUP(B136,INDIRECT("'"&amp;$A$1&amp;"'!B:B"),INDIRECT("'"&amp;$A$1&amp;"'!G:G"),"人员不存在",0,1)</f>
        <v>10000</v>
      </c>
      <c r="E136" s="208">
        <f ca="1" t="shared" si="52"/>
        <v>1.06</v>
      </c>
      <c r="F136" s="208" cm="1">
        <f ca="1" t="array" ref="F136">_xlfn.XLOOKUP(B136,INDIRECT("'"&amp;$A$1&amp;"'!B:B"),INDIRECT("'"&amp;$A$1&amp;"'!Q:Q"),"人员不存在",0,1)</f>
        <v>10600</v>
      </c>
      <c r="G136" s="209">
        <f ca="1" t="shared" si="53"/>
        <v>0</v>
      </c>
      <c r="H136" s="208">
        <f ca="1" t="shared" si="54"/>
        <v>0</v>
      </c>
      <c r="I136" s="208">
        <f ca="1" t="shared" si="55"/>
        <v>0</v>
      </c>
      <c r="J136" s="208">
        <f ca="1" t="shared" si="56"/>
        <v>0</v>
      </c>
      <c r="K136" s="208">
        <f ca="1" t="shared" si="57"/>
        <v>0</v>
      </c>
      <c r="L136" s="208" cm="1">
        <f ca="1" t="array" ref="L136">IFERROR(_xlfn.XLOOKUP(B136,INDIRECT("'"&amp;$I$155&amp;"'!B:B"),INDIRECT("'"&amp;$I$155&amp;"'!E:E"),0),0)</f>
        <v>0</v>
      </c>
      <c r="M136" s="208">
        <f ca="1" t="shared" si="58"/>
        <v>0</v>
      </c>
      <c r="N136" s="208">
        <f ca="1" t="shared" si="42"/>
        <v>0</v>
      </c>
      <c r="O136" s="208">
        <f ca="1" t="shared" si="43"/>
        <v>0</v>
      </c>
      <c r="P136" s="208">
        <f ca="1" t="shared" si="44"/>
        <v>0</v>
      </c>
      <c r="Q136" s="208">
        <f ca="1" t="shared" si="45"/>
        <v>0</v>
      </c>
      <c r="R136" s="208">
        <f ca="1" t="shared" si="46"/>
        <v>0</v>
      </c>
      <c r="S136" s="208">
        <f ca="1" t="shared" si="47"/>
        <v>0</v>
      </c>
      <c r="T136" s="208">
        <f ca="1" t="shared" si="59"/>
        <v>0</v>
      </c>
      <c r="U136" s="208">
        <f ca="1" t="shared" si="60"/>
        <v>0</v>
      </c>
      <c r="V136" s="209">
        <f ca="1" t="shared" si="48"/>
        <v>0</v>
      </c>
      <c r="W136" s="209">
        <f ca="1" t="shared" si="61"/>
        <v>0</v>
      </c>
      <c r="X136" s="209" cm="1">
        <f ca="1" t="array" ref="X136">IFERROR(_xlfn.XLOOKUP(B136,INDIRECT("'"&amp;$K$155&amp;"'!B:B"),INDIRECT("'"&amp;$K$155&amp;"'!Z:Z"),0),0)</f>
        <v>0</v>
      </c>
      <c r="Y136" s="209">
        <f ca="1" t="shared" si="50"/>
        <v>10600</v>
      </c>
      <c r="Z136" s="265" cm="1">
        <f ca="1" t="array" ref="Z136">IFERROR(_xlfn.LET(_xlpm.v,_xlfn.XLOOKUP(B136,INDIRECT("'"&amp;$K$155&amp;"'!B:B"),INDIRECT("'"&amp;$K$155&amp;"'!AA:AA"),0),IF(_xlpm.v=60000,60000,_xlpm.v+5000)),0)</f>
        <v>0</v>
      </c>
      <c r="AA136" s="208">
        <f ca="1" t="shared" si="62"/>
        <v>10600</v>
      </c>
      <c r="AB136" s="210">
        <f ca="1" t="shared" si="63"/>
        <v>10600</v>
      </c>
      <c r="AC136" s="211">
        <f ca="1" t="shared" si="64"/>
        <v>318</v>
      </c>
      <c r="AD136" s="211" cm="1">
        <f ca="1" t="array" ref="AD136">IFERROR(_xlfn.XLOOKUP(B136,INDIRECT("'"&amp;$K$155&amp;"'!B:B"),INDIRECT("'"&amp;$K$155&amp;"'!AD:AD"),0),0)</f>
        <v>0</v>
      </c>
      <c r="AE136" s="211">
        <f ca="1" t="shared" si="65"/>
        <v>318</v>
      </c>
      <c r="AF136" s="208">
        <f ca="1" t="shared" si="66"/>
        <v>10282</v>
      </c>
      <c r="AG136" s="197"/>
      <c r="AH136" s="266"/>
      <c r="AI136" s="266"/>
    </row>
    <row r="137" s="194" customFormat="1" ht="30" customHeight="1" spans="1:35">
      <c r="A137" s="205">
        <f t="shared" si="51"/>
        <v>135</v>
      </c>
      <c r="B137" s="206" t="str">
        <v>一百六十一</v>
      </c>
      <c r="C137" s="207" cm="1">
        <f ca="1" t="array" ref="C137">_xlfn.XLOOKUP(B137,INDIRECT("'"&amp;$A$1&amp;"'!B:B"),INDIRECT("'"&amp;$A$1&amp;"'!D:D"),"人员不存在",0,1)</f>
        <v>46104</v>
      </c>
      <c r="D137" s="208" cm="1">
        <f ca="1" t="array" ref="D137">_xlfn.XLOOKUP(B137,INDIRECT("'"&amp;$A$1&amp;"'!B:B"),INDIRECT("'"&amp;$A$1&amp;"'!G:G"),"人员不存在",0,1)</f>
        <v>10000</v>
      </c>
      <c r="E137" s="208">
        <f ca="1" t="shared" si="52"/>
        <v>0.827586</v>
      </c>
      <c r="F137" s="208" cm="1">
        <f ca="1" t="array" ref="F137">_xlfn.XLOOKUP(B137,INDIRECT("'"&amp;$A$1&amp;"'!B:B"),INDIRECT("'"&amp;$A$1&amp;"'!Q:Q"),"人员不存在",0,1)</f>
        <v>8275.86</v>
      </c>
      <c r="G137" s="209">
        <f ca="1" t="shared" si="53"/>
        <v>0</v>
      </c>
      <c r="H137" s="208">
        <f ca="1" t="shared" si="54"/>
        <v>0</v>
      </c>
      <c r="I137" s="208">
        <f ca="1" t="shared" si="55"/>
        <v>0</v>
      </c>
      <c r="J137" s="208">
        <f ca="1" t="shared" si="56"/>
        <v>0</v>
      </c>
      <c r="K137" s="208">
        <f ca="1" t="shared" si="57"/>
        <v>0</v>
      </c>
      <c r="L137" s="208" cm="1">
        <f ca="1" t="array" ref="L137">IFERROR(_xlfn.XLOOKUP(B137,INDIRECT("'"&amp;$I$155&amp;"'!B:B"),INDIRECT("'"&amp;$I$155&amp;"'!E:E"),0),0)</f>
        <v>0</v>
      </c>
      <c r="M137" s="208">
        <f ca="1" t="shared" si="58"/>
        <v>0</v>
      </c>
      <c r="N137" s="208">
        <f ca="1" t="shared" si="42"/>
        <v>0</v>
      </c>
      <c r="O137" s="208">
        <f ca="1" t="shared" si="43"/>
        <v>0</v>
      </c>
      <c r="P137" s="208">
        <f ca="1" t="shared" si="44"/>
        <v>0</v>
      </c>
      <c r="Q137" s="208">
        <f ca="1" t="shared" si="45"/>
        <v>0</v>
      </c>
      <c r="R137" s="208">
        <f ca="1" t="shared" si="46"/>
        <v>0</v>
      </c>
      <c r="S137" s="208">
        <f ca="1" t="shared" si="47"/>
        <v>0</v>
      </c>
      <c r="T137" s="208">
        <f ca="1" t="shared" si="59"/>
        <v>0</v>
      </c>
      <c r="U137" s="208">
        <f ca="1" t="shared" si="60"/>
        <v>0</v>
      </c>
      <c r="V137" s="209">
        <f ca="1" t="shared" si="48"/>
        <v>0</v>
      </c>
      <c r="W137" s="209">
        <f ca="1" t="shared" si="61"/>
        <v>0</v>
      </c>
      <c r="X137" s="209">
        <f ca="1" t="shared" ref="X137:X148" si="67">IFERROR(_xlfn.XLOOKUP(B137,INDIRECT("'"&amp;$K$155&amp;"'!B:B"),INDIRECT("'"&amp;$K$155&amp;"'!Z:Z"),0),0)</f>
        <v>0</v>
      </c>
      <c r="Y137" s="209">
        <f ca="1" t="shared" si="50"/>
        <v>8275.86</v>
      </c>
      <c r="Z137" s="265" cm="1">
        <f ca="1" t="array" ref="Z137">IFERROR(_xlfn.LET(_xlpm.v,_xlfn.XLOOKUP(B137,INDIRECT("'"&amp;$K$155&amp;"'!B:B"),INDIRECT("'"&amp;$K$155&amp;"'!AA:AA"),0),IF(_xlpm.v=60000,60000,_xlpm.v+5000)),0)</f>
        <v>0</v>
      </c>
      <c r="AA137" s="208">
        <f ca="1" t="shared" si="62"/>
        <v>8275.86</v>
      </c>
      <c r="AB137" s="210">
        <f ca="1" t="shared" si="63"/>
        <v>8275.86</v>
      </c>
      <c r="AC137" s="211">
        <f ca="1" t="shared" si="64"/>
        <v>248.28</v>
      </c>
      <c r="AD137" s="211" cm="1">
        <f ca="1" t="array" ref="AD137">IFERROR(_xlfn.XLOOKUP(B137,INDIRECT("'"&amp;$K$155&amp;"'!B:B"),INDIRECT("'"&amp;$K$155&amp;"'!AD:AD"),0),0)</f>
        <v>0</v>
      </c>
      <c r="AE137" s="211">
        <f ca="1" t="shared" si="65"/>
        <v>248.28</v>
      </c>
      <c r="AF137" s="208">
        <f ca="1" t="shared" si="66"/>
        <v>8027.58</v>
      </c>
      <c r="AG137" s="197"/>
      <c r="AH137" s="266"/>
      <c r="AI137" s="266"/>
    </row>
    <row r="138" s="194" customFormat="1" ht="30" customHeight="1" spans="1:35">
      <c r="A138" s="205">
        <f t="shared" si="51"/>
        <v>136</v>
      </c>
      <c r="B138" s="206" t="str">
        <v>一百六十二</v>
      </c>
      <c r="C138" s="207" cm="1">
        <f ca="1" t="array" ref="C138">_xlfn.XLOOKUP(B138,INDIRECT("'"&amp;$A$1&amp;"'!B:B"),INDIRECT("'"&amp;$A$1&amp;"'!D:D"),"人员不存在",0,1)</f>
        <v>46107</v>
      </c>
      <c r="D138" s="208" cm="1">
        <f ca="1" t="array" ref="D138">_xlfn.XLOOKUP(B138,INDIRECT("'"&amp;$A$1&amp;"'!B:B"),INDIRECT("'"&amp;$A$1&amp;"'!G:G"),"人员不存在",0,1)</f>
        <v>10000</v>
      </c>
      <c r="E138" s="208">
        <f ca="1" t="shared" si="52"/>
        <v>1</v>
      </c>
      <c r="F138" s="208" cm="1">
        <f ca="1" t="array" ref="F138">_xlfn.XLOOKUP(B138,INDIRECT("'"&amp;$A$1&amp;"'!B:B"),INDIRECT("'"&amp;$A$1&amp;"'!Q:Q"),"人员不存在",0,1)</f>
        <v>10000</v>
      </c>
      <c r="G138" s="209">
        <f ca="1" t="shared" si="53"/>
        <v>0</v>
      </c>
      <c r="H138" s="208">
        <f ca="1" t="shared" si="54"/>
        <v>0</v>
      </c>
      <c r="I138" s="208">
        <f ca="1" t="shared" si="55"/>
        <v>0</v>
      </c>
      <c r="J138" s="208">
        <f ca="1" t="shared" si="56"/>
        <v>0</v>
      </c>
      <c r="K138" s="208">
        <f ca="1" t="shared" si="57"/>
        <v>0</v>
      </c>
      <c r="L138" s="208" cm="1">
        <f ca="1" t="array" ref="L138">IFERROR(_xlfn.XLOOKUP(B138,INDIRECT("'"&amp;$I$155&amp;"'!B:B"),INDIRECT("'"&amp;$I$155&amp;"'!E:E"),0),0)</f>
        <v>0</v>
      </c>
      <c r="M138" s="208">
        <f ca="1" t="shared" si="58"/>
        <v>0</v>
      </c>
      <c r="N138" s="208">
        <f ca="1" t="shared" si="42"/>
        <v>0</v>
      </c>
      <c r="O138" s="208">
        <f ca="1" t="shared" si="43"/>
        <v>0</v>
      </c>
      <c r="P138" s="208">
        <f ca="1" t="shared" si="44"/>
        <v>0</v>
      </c>
      <c r="Q138" s="208">
        <f ca="1" t="shared" si="45"/>
        <v>0</v>
      </c>
      <c r="R138" s="208">
        <f ca="1" t="shared" si="46"/>
        <v>0</v>
      </c>
      <c r="S138" s="208">
        <f ca="1" t="shared" si="47"/>
        <v>0</v>
      </c>
      <c r="T138" s="208">
        <f ca="1" t="shared" si="59"/>
        <v>0</v>
      </c>
      <c r="U138" s="208">
        <f ca="1" t="shared" si="60"/>
        <v>0</v>
      </c>
      <c r="V138" s="209">
        <f ca="1" t="shared" si="48"/>
        <v>0</v>
      </c>
      <c r="W138" s="209">
        <f ca="1" t="shared" si="61"/>
        <v>0</v>
      </c>
      <c r="X138" s="209">
        <f ca="1" t="shared" si="67"/>
        <v>0</v>
      </c>
      <c r="Y138" s="209">
        <f ca="1" t="shared" si="50"/>
        <v>10000</v>
      </c>
      <c r="Z138" s="265" cm="1">
        <f ca="1" t="array" ref="Z138">IFERROR(_xlfn.LET(_xlpm.v,_xlfn.XLOOKUP(B138,INDIRECT("'"&amp;$K$155&amp;"'!B:B"),INDIRECT("'"&amp;$K$155&amp;"'!AA:AA"),0),IF(_xlpm.v=60000,60000,_xlpm.v+5000)),0)</f>
        <v>0</v>
      </c>
      <c r="AA138" s="208">
        <f ca="1" t="shared" si="62"/>
        <v>10000</v>
      </c>
      <c r="AB138" s="210">
        <f ca="1" t="shared" si="63"/>
        <v>10000</v>
      </c>
      <c r="AC138" s="211">
        <f ca="1" t="shared" si="64"/>
        <v>300</v>
      </c>
      <c r="AD138" s="211" cm="1">
        <f ca="1" t="array" ref="AD138">IFERROR(_xlfn.XLOOKUP(B138,INDIRECT("'"&amp;$K$155&amp;"'!B:B"),INDIRECT("'"&amp;$K$155&amp;"'!AD:AD"),0),0)</f>
        <v>0</v>
      </c>
      <c r="AE138" s="211">
        <f ca="1" t="shared" si="65"/>
        <v>300</v>
      </c>
      <c r="AF138" s="208">
        <f ca="1" t="shared" si="66"/>
        <v>9700</v>
      </c>
      <c r="AG138" s="197"/>
      <c r="AH138" s="266"/>
      <c r="AI138" s="266"/>
    </row>
    <row r="139" s="194" customFormat="1" ht="30" customHeight="1" spans="1:35">
      <c r="A139" s="205">
        <f t="shared" si="51"/>
        <v>137</v>
      </c>
      <c r="B139" s="206" t="str">
        <v>一百六十三</v>
      </c>
      <c r="C139" s="207" cm="1">
        <f ca="1" t="array" ref="C139">_xlfn.XLOOKUP(B139,INDIRECT("'"&amp;$A$1&amp;"'!B:B"),INDIRECT("'"&amp;$A$1&amp;"'!D:D"),"人员不存在",0,1)</f>
        <v>46113</v>
      </c>
      <c r="D139" s="208" cm="1">
        <f ca="1" t="array" ref="D139">_xlfn.XLOOKUP(B139,INDIRECT("'"&amp;$A$1&amp;"'!B:B"),INDIRECT("'"&amp;$A$1&amp;"'!G:G"),"人员不存在",0,1)</f>
        <v>10000</v>
      </c>
      <c r="E139" s="208">
        <f ca="1" t="shared" si="52"/>
        <v>1</v>
      </c>
      <c r="F139" s="208" cm="1">
        <f ca="1" t="array" ref="F139">_xlfn.XLOOKUP(B139,INDIRECT("'"&amp;$A$1&amp;"'!B:B"),INDIRECT("'"&amp;$A$1&amp;"'!Q:Q"),"人员不存在",0,1)</f>
        <v>10000</v>
      </c>
      <c r="G139" s="209">
        <f ca="1" t="shared" ref="G139:G146" si="68">(SUMIF(INDIRECT("'"&amp;$G$155&amp;"'!C5:C154"),B139,INDIRECT("'"&amp;$G$155&amp;"'!K5:K154")))*2</f>
        <v>0</v>
      </c>
      <c r="H139" s="209">
        <f ca="1" t="shared" ref="H139:H146" si="69">(SUMIF(INDIRECT("'"&amp;$G$155&amp;"'!C5:C154"),B139,INDIRECT("'"&amp;$G$155&amp;"'!L5:L154")))*2</f>
        <v>0</v>
      </c>
      <c r="I139" s="209">
        <f ca="1" t="shared" ref="I139:I142" si="70">(SUMIF(INDIRECT("'"&amp;$G$155&amp;"'!C5:C154"),B139,INDIRECT("'"&amp;$G$155&amp;"'!M5:M154")))*2</f>
        <v>0</v>
      </c>
      <c r="J139" s="209">
        <f ca="1" t="shared" ref="J139:J142" si="71">(SUMIF(INDIRECT("'"&amp;$G$155&amp;"'!C5:C154"),B139,INDIRECT("'"&amp;$G$155&amp;"'!N5:N154")))*2</f>
        <v>0</v>
      </c>
      <c r="K139" s="208">
        <f ca="1" t="shared" si="57"/>
        <v>0</v>
      </c>
      <c r="L139" s="208" cm="1">
        <f ca="1" t="array" ref="L139">IFERROR(_xlfn.XLOOKUP(B139,INDIRECT("'"&amp;$I$155&amp;"'!B:B"),INDIRECT("'"&amp;$I$155&amp;"'!E:E"),0),0)</f>
        <v>0</v>
      </c>
      <c r="M139" s="208">
        <f ca="1" t="shared" si="58"/>
        <v>0</v>
      </c>
      <c r="N139" s="208">
        <f ca="1" t="shared" si="42"/>
        <v>0</v>
      </c>
      <c r="O139" s="208">
        <f ca="1" t="shared" si="43"/>
        <v>0</v>
      </c>
      <c r="P139" s="208">
        <f ca="1" t="shared" si="44"/>
        <v>0</v>
      </c>
      <c r="Q139" s="208">
        <f ca="1" t="shared" si="45"/>
        <v>0</v>
      </c>
      <c r="R139" s="208">
        <f ca="1" t="shared" si="46"/>
        <v>0</v>
      </c>
      <c r="S139" s="208">
        <f ca="1" t="shared" si="47"/>
        <v>0</v>
      </c>
      <c r="T139" s="208">
        <f ca="1" t="shared" si="59"/>
        <v>0</v>
      </c>
      <c r="U139" s="208">
        <f ca="1" t="shared" si="60"/>
        <v>0</v>
      </c>
      <c r="V139" s="209">
        <f ca="1" t="shared" si="48"/>
        <v>0</v>
      </c>
      <c r="W139" s="209">
        <f ca="1" t="shared" si="61"/>
        <v>0</v>
      </c>
      <c r="X139" s="209">
        <f ca="1" t="shared" si="67"/>
        <v>0</v>
      </c>
      <c r="Y139" s="209">
        <f ca="1" t="shared" si="50"/>
        <v>10000</v>
      </c>
      <c r="Z139" s="265" cm="1">
        <f ca="1" t="array" ref="Z139">IFERROR(_xlfn.LET(_xlpm.v,_xlfn.XLOOKUP(B139,INDIRECT("'"&amp;$K$155&amp;"'!B:B"),INDIRECT("'"&amp;$K$155&amp;"'!AA:AA"),0),IF(_xlpm.v=60000,60000,_xlpm.v+5000)),0)</f>
        <v>0</v>
      </c>
      <c r="AA139" s="208">
        <f ca="1" t="shared" si="62"/>
        <v>10000</v>
      </c>
      <c r="AB139" s="210">
        <f ca="1" t="shared" si="63"/>
        <v>10000</v>
      </c>
      <c r="AC139" s="211">
        <f ca="1" t="shared" si="64"/>
        <v>300</v>
      </c>
      <c r="AD139" s="211" cm="1">
        <f ca="1" t="array" ref="AD139">IFERROR(_xlfn.XLOOKUP(B139,INDIRECT("'"&amp;$K$155&amp;"'!B:B"),INDIRECT("'"&amp;$K$155&amp;"'!AD:AD"),0),0)</f>
        <v>0</v>
      </c>
      <c r="AE139" s="211">
        <f ca="1" t="shared" si="65"/>
        <v>300</v>
      </c>
      <c r="AF139" s="208">
        <f ca="1" t="shared" si="66"/>
        <v>9700</v>
      </c>
      <c r="AG139" s="197"/>
      <c r="AH139" s="266"/>
      <c r="AI139" s="266"/>
    </row>
    <row r="140" s="194" customFormat="1" ht="30" customHeight="1" spans="1:35">
      <c r="A140" s="205">
        <f t="shared" si="51"/>
        <v>138</v>
      </c>
      <c r="B140" s="206" t="str">
        <v>一百六十四</v>
      </c>
      <c r="C140" s="207" cm="1">
        <f ca="1" t="array" ref="C140">_xlfn.XLOOKUP(B140,INDIRECT("'"&amp;$A$1&amp;"'!B:B"),INDIRECT("'"&amp;$A$1&amp;"'!D:D"),"人员不存在",0,1)</f>
        <v>46113</v>
      </c>
      <c r="D140" s="208" cm="1">
        <f ca="1" t="array" ref="D140">_xlfn.XLOOKUP(B140,INDIRECT("'"&amp;$A$1&amp;"'!B:B"),INDIRECT("'"&amp;$A$1&amp;"'!G:G"),"人员不存在",0,1)</f>
        <v>10000</v>
      </c>
      <c r="E140" s="208">
        <f ca="1" t="shared" si="52"/>
        <v>1</v>
      </c>
      <c r="F140" s="208" cm="1">
        <f ca="1" t="array" ref="F140">_xlfn.XLOOKUP(B140,INDIRECT("'"&amp;$A$1&amp;"'!B:B"),INDIRECT("'"&amp;$A$1&amp;"'!Q:Q"),"人员不存在",0,1)</f>
        <v>10000</v>
      </c>
      <c r="G140" s="209">
        <f ca="1" t="shared" si="68"/>
        <v>0</v>
      </c>
      <c r="H140" s="209">
        <f ca="1" t="shared" si="69"/>
        <v>0</v>
      </c>
      <c r="I140" s="209">
        <f ca="1" t="shared" si="70"/>
        <v>0</v>
      </c>
      <c r="J140" s="209">
        <f ca="1" t="shared" si="71"/>
        <v>0</v>
      </c>
      <c r="K140" s="208">
        <f ca="1" t="shared" si="57"/>
        <v>0</v>
      </c>
      <c r="L140" s="208" cm="1">
        <f ca="1" t="array" ref="L140">IFERROR(_xlfn.XLOOKUP(B140,INDIRECT("'"&amp;$I$155&amp;"'!B:B"),INDIRECT("'"&amp;$I$155&amp;"'!E:E"),0),0)</f>
        <v>0</v>
      </c>
      <c r="M140" s="208">
        <f ca="1" t="shared" si="58"/>
        <v>0</v>
      </c>
      <c r="N140" s="208">
        <f ca="1" t="shared" si="42"/>
        <v>0</v>
      </c>
      <c r="O140" s="208">
        <f ca="1" t="shared" si="43"/>
        <v>0</v>
      </c>
      <c r="P140" s="208">
        <f ca="1" t="shared" si="44"/>
        <v>0</v>
      </c>
      <c r="Q140" s="208">
        <f ca="1" t="shared" si="45"/>
        <v>0</v>
      </c>
      <c r="R140" s="208">
        <f ca="1" t="shared" si="46"/>
        <v>0</v>
      </c>
      <c r="S140" s="208">
        <f ca="1" t="shared" si="47"/>
        <v>0</v>
      </c>
      <c r="T140" s="208">
        <f ca="1" t="shared" si="59"/>
        <v>0</v>
      </c>
      <c r="U140" s="208">
        <f ca="1" t="shared" si="60"/>
        <v>0</v>
      </c>
      <c r="V140" s="209">
        <f ca="1" t="shared" si="48"/>
        <v>0</v>
      </c>
      <c r="W140" s="209">
        <f ca="1" t="shared" si="61"/>
        <v>0</v>
      </c>
      <c r="X140" s="209">
        <f ca="1" t="shared" si="67"/>
        <v>0</v>
      </c>
      <c r="Y140" s="209">
        <f ca="1" t="shared" si="50"/>
        <v>10000</v>
      </c>
      <c r="Z140" s="265" cm="1">
        <f ca="1" t="array" ref="Z140">IFERROR(_xlfn.LET(_xlpm.v,_xlfn.XLOOKUP(B140,INDIRECT("'"&amp;$K$155&amp;"'!B:B"),INDIRECT("'"&amp;$K$155&amp;"'!AA:AA"),0),IF(_xlpm.v=60000,60000,_xlpm.v+5000)),0)</f>
        <v>0</v>
      </c>
      <c r="AA140" s="208">
        <f ca="1" t="shared" si="62"/>
        <v>10000</v>
      </c>
      <c r="AB140" s="210">
        <f ca="1" t="shared" si="63"/>
        <v>10000</v>
      </c>
      <c r="AC140" s="211">
        <f ca="1" t="shared" si="64"/>
        <v>300</v>
      </c>
      <c r="AD140" s="211" cm="1">
        <f ca="1" t="array" ref="AD140">IFERROR(_xlfn.XLOOKUP(B140,INDIRECT("'"&amp;$K$155&amp;"'!B:B"),INDIRECT("'"&amp;$K$155&amp;"'!AD:AD"),0),0)</f>
        <v>0</v>
      </c>
      <c r="AE140" s="211">
        <f ca="1" t="shared" si="65"/>
        <v>300</v>
      </c>
      <c r="AF140" s="208">
        <f ca="1" t="shared" si="66"/>
        <v>9700</v>
      </c>
      <c r="AG140" s="197"/>
      <c r="AH140" s="266"/>
      <c r="AI140" s="266"/>
    </row>
    <row r="141" s="194" customFormat="1" ht="30" customHeight="1" spans="1:35">
      <c r="A141" s="205">
        <f t="shared" si="51"/>
        <v>139</v>
      </c>
      <c r="B141" s="206" t="str">
        <v>一百六十五</v>
      </c>
      <c r="C141" s="207" cm="1">
        <f ca="1" t="array" ref="C141">_xlfn.XLOOKUP(B141,INDIRECT("'"&amp;$A$1&amp;"'!B:B"),INDIRECT("'"&amp;$A$1&amp;"'!D:D"),"人员不存在",0,1)</f>
        <v>46113</v>
      </c>
      <c r="D141" s="208" cm="1">
        <f ca="1" t="array" ref="D141">_xlfn.XLOOKUP(B141,INDIRECT("'"&amp;$A$1&amp;"'!B:B"),INDIRECT("'"&amp;$A$1&amp;"'!G:G"),"人员不存在",0,1)</f>
        <v>3500</v>
      </c>
      <c r="E141" s="208">
        <f ca="1" t="shared" si="52"/>
        <v>1</v>
      </c>
      <c r="F141" s="208" cm="1">
        <f ca="1" t="array" ref="F141">_xlfn.XLOOKUP(B141,INDIRECT("'"&amp;$A$1&amp;"'!B:B"),INDIRECT("'"&amp;$A$1&amp;"'!Q:Q"),"人员不存在",0,1)</f>
        <v>3500</v>
      </c>
      <c r="G141" s="209">
        <f ca="1" t="shared" si="68"/>
        <v>0</v>
      </c>
      <c r="H141" s="209">
        <f ca="1" t="shared" si="69"/>
        <v>0</v>
      </c>
      <c r="I141" s="209">
        <f ca="1" t="shared" si="70"/>
        <v>0</v>
      </c>
      <c r="J141" s="209">
        <f ca="1" t="shared" si="71"/>
        <v>0</v>
      </c>
      <c r="K141" s="208">
        <f ca="1" t="shared" si="57"/>
        <v>0</v>
      </c>
      <c r="L141" s="208" cm="1">
        <f ca="1" t="array" ref="L141">IFERROR(_xlfn.XLOOKUP(B141,INDIRECT("'"&amp;$I$155&amp;"'!B:B"),INDIRECT("'"&amp;$I$155&amp;"'!E:E"),0),0)</f>
        <v>0</v>
      </c>
      <c r="M141" s="208">
        <f ca="1" t="shared" si="58"/>
        <v>0</v>
      </c>
      <c r="N141" s="208">
        <f ca="1" t="shared" si="42"/>
        <v>0</v>
      </c>
      <c r="O141" s="208">
        <f ca="1" t="shared" si="43"/>
        <v>0</v>
      </c>
      <c r="P141" s="208">
        <f ca="1" t="shared" si="44"/>
        <v>0</v>
      </c>
      <c r="Q141" s="208">
        <f ca="1" t="shared" si="45"/>
        <v>0</v>
      </c>
      <c r="R141" s="208">
        <f ca="1" t="shared" si="46"/>
        <v>0</v>
      </c>
      <c r="S141" s="208">
        <f ca="1" t="shared" si="47"/>
        <v>0</v>
      </c>
      <c r="T141" s="208">
        <f ca="1" t="shared" si="59"/>
        <v>0</v>
      </c>
      <c r="U141" s="208">
        <f ca="1" t="shared" si="60"/>
        <v>0</v>
      </c>
      <c r="V141" s="209">
        <f ca="1" t="shared" si="48"/>
        <v>0</v>
      </c>
      <c r="W141" s="209">
        <f ca="1" t="shared" si="61"/>
        <v>0</v>
      </c>
      <c r="X141" s="209">
        <f ca="1" t="shared" si="67"/>
        <v>0</v>
      </c>
      <c r="Y141" s="209">
        <f ca="1" t="shared" si="50"/>
        <v>3500</v>
      </c>
      <c r="Z141" s="265" cm="1">
        <f ca="1" t="array" ref="Z141">IFERROR(_xlfn.LET(_xlpm.v,_xlfn.XLOOKUP(B141,INDIRECT("'"&amp;$K$155&amp;"'!B:B"),INDIRECT("'"&amp;$K$155&amp;"'!AA:AA"),0),IF(_xlpm.v=60000,60000,_xlpm.v+5000)),0)</f>
        <v>0</v>
      </c>
      <c r="AA141" s="208">
        <f ca="1" t="shared" si="62"/>
        <v>3500</v>
      </c>
      <c r="AB141" s="210">
        <f ca="1" t="shared" si="63"/>
        <v>3500</v>
      </c>
      <c r="AC141" s="211">
        <f ca="1" t="shared" si="64"/>
        <v>105</v>
      </c>
      <c r="AD141" s="211" cm="1">
        <f ca="1" t="array" ref="AD141">IFERROR(_xlfn.XLOOKUP(B141,INDIRECT("'"&amp;$K$155&amp;"'!B:B"),INDIRECT("'"&amp;$K$155&amp;"'!AD:AD"),0),0)</f>
        <v>0</v>
      </c>
      <c r="AE141" s="211">
        <f ca="1" t="shared" si="65"/>
        <v>105</v>
      </c>
      <c r="AF141" s="208">
        <f ca="1" t="shared" si="66"/>
        <v>3395</v>
      </c>
      <c r="AG141" s="197"/>
      <c r="AH141" s="266"/>
      <c r="AI141" s="266"/>
    </row>
    <row r="142" s="194" customFormat="1" ht="30" customHeight="1" spans="1:35">
      <c r="A142" s="205">
        <f t="shared" si="51"/>
        <v>140</v>
      </c>
      <c r="B142" s="206" t="str">
        <v>一百六十六</v>
      </c>
      <c r="C142" s="207" cm="1">
        <f ca="1" t="array" ref="C142">_xlfn.XLOOKUP(B142,INDIRECT("'"&amp;$A$1&amp;"'!B:B"),INDIRECT("'"&amp;$A$1&amp;"'!D:D"),"人员不存在",0,1)</f>
        <v>46113</v>
      </c>
      <c r="D142" s="208" cm="1">
        <f ca="1" t="array" ref="D142">_xlfn.XLOOKUP(B142,INDIRECT("'"&amp;$A$1&amp;"'!B:B"),INDIRECT("'"&amp;$A$1&amp;"'!G:G"),"人员不存在",0,1)</f>
        <v>3500</v>
      </c>
      <c r="E142" s="208">
        <f ca="1" t="shared" si="52"/>
        <v>1</v>
      </c>
      <c r="F142" s="208" cm="1">
        <f ca="1" t="array" ref="F142">_xlfn.XLOOKUP(B142,INDIRECT("'"&amp;$A$1&amp;"'!B:B"),INDIRECT("'"&amp;$A$1&amp;"'!Q:Q"),"人员不存在",0,1)</f>
        <v>3500</v>
      </c>
      <c r="G142" s="209">
        <f ca="1" t="shared" si="68"/>
        <v>0</v>
      </c>
      <c r="H142" s="209">
        <f ca="1" t="shared" si="69"/>
        <v>0</v>
      </c>
      <c r="I142" s="209">
        <f ca="1" t="shared" si="70"/>
        <v>0</v>
      </c>
      <c r="J142" s="209">
        <f ca="1" t="shared" si="71"/>
        <v>0</v>
      </c>
      <c r="K142" s="208">
        <f ca="1" t="shared" si="57"/>
        <v>0</v>
      </c>
      <c r="L142" s="208" cm="1">
        <f ca="1" t="array" ref="L142">IFERROR(_xlfn.XLOOKUP(B142,INDIRECT("'"&amp;$I$155&amp;"'!B:B"),INDIRECT("'"&amp;$I$155&amp;"'!E:E"),0),0)</f>
        <v>0</v>
      </c>
      <c r="M142" s="208">
        <f ca="1" t="shared" si="58"/>
        <v>0</v>
      </c>
      <c r="N142" s="208">
        <f ca="1" t="shared" si="42"/>
        <v>0</v>
      </c>
      <c r="O142" s="208">
        <f ca="1" t="shared" si="43"/>
        <v>0</v>
      </c>
      <c r="P142" s="208">
        <f ca="1" t="shared" si="44"/>
        <v>0</v>
      </c>
      <c r="Q142" s="208">
        <f ca="1" t="shared" si="45"/>
        <v>0</v>
      </c>
      <c r="R142" s="208">
        <f ca="1" t="shared" si="46"/>
        <v>0</v>
      </c>
      <c r="S142" s="208">
        <f ca="1" t="shared" si="47"/>
        <v>0</v>
      </c>
      <c r="T142" s="208">
        <f ca="1" t="shared" si="59"/>
        <v>0</v>
      </c>
      <c r="U142" s="208">
        <f ca="1" t="shared" si="60"/>
        <v>0</v>
      </c>
      <c r="V142" s="209">
        <f ca="1" t="shared" si="48"/>
        <v>0</v>
      </c>
      <c r="W142" s="209">
        <f ca="1" t="shared" si="61"/>
        <v>0</v>
      </c>
      <c r="X142" s="209">
        <f ca="1" t="shared" si="67"/>
        <v>0</v>
      </c>
      <c r="Y142" s="209">
        <f ca="1" t="shared" si="50"/>
        <v>3500</v>
      </c>
      <c r="Z142" s="265" cm="1">
        <f ca="1" t="array" ref="Z142">IFERROR(_xlfn.LET(_xlpm.v,_xlfn.XLOOKUP(B142,INDIRECT("'"&amp;$K$155&amp;"'!B:B"),INDIRECT("'"&amp;$K$155&amp;"'!AA:AA"),0),IF(_xlpm.v=60000,60000,_xlpm.v+5000)),0)</f>
        <v>0</v>
      </c>
      <c r="AA142" s="208">
        <f ca="1" t="shared" si="62"/>
        <v>3500</v>
      </c>
      <c r="AB142" s="210">
        <f ca="1" t="shared" si="63"/>
        <v>3500</v>
      </c>
      <c r="AC142" s="211">
        <f ca="1" t="shared" si="64"/>
        <v>105</v>
      </c>
      <c r="AD142" s="211" cm="1">
        <f ca="1" t="array" ref="AD142">IFERROR(_xlfn.XLOOKUP(B142,INDIRECT("'"&amp;$K$155&amp;"'!B:B"),INDIRECT("'"&amp;$K$155&amp;"'!AD:AD"),0),0)</f>
        <v>0</v>
      </c>
      <c r="AE142" s="211">
        <f ca="1" t="shared" si="65"/>
        <v>105</v>
      </c>
      <c r="AF142" s="208">
        <f ca="1" t="shared" si="66"/>
        <v>3395</v>
      </c>
      <c r="AG142" s="197"/>
      <c r="AH142" s="266"/>
      <c r="AI142" s="266"/>
    </row>
    <row r="143" s="194" customFormat="1" ht="30" customHeight="1" spans="1:35">
      <c r="A143" s="205">
        <f t="shared" si="51"/>
        <v>141</v>
      </c>
      <c r="B143" s="206" t="str">
        <v>一百六十七</v>
      </c>
      <c r="C143" s="207" cm="1">
        <f ca="1" t="array" ref="C143">_xlfn.XLOOKUP(B143,INDIRECT("'"&amp;$A$1&amp;"'!B:B"),INDIRECT("'"&amp;$A$1&amp;"'!D:D"),"人员不存在",0,1)</f>
        <v>46113</v>
      </c>
      <c r="D143" s="208" cm="1">
        <f ca="1" t="array" ref="D143">_xlfn.XLOOKUP(B143,INDIRECT("'"&amp;$A$1&amp;"'!B:B"),INDIRECT("'"&amp;$A$1&amp;"'!G:G"),"人员不存在",0,1)</f>
        <v>3500</v>
      </c>
      <c r="E143" s="208">
        <f ca="1" t="shared" si="52"/>
        <v>1</v>
      </c>
      <c r="F143" s="208" cm="1">
        <f ca="1" t="array" ref="F143">_xlfn.XLOOKUP(B143,INDIRECT("'"&amp;$A$1&amp;"'!B:B"),INDIRECT("'"&amp;$A$1&amp;"'!Q:Q"),"人员不存在",0,1)</f>
        <v>3500</v>
      </c>
      <c r="G143" s="209">
        <f ca="1" t="shared" si="68"/>
        <v>0</v>
      </c>
      <c r="H143" s="209">
        <f ca="1" t="shared" si="69"/>
        <v>0</v>
      </c>
      <c r="I143" s="209">
        <f ca="1">(SUMIF(INDIRECT("'"&amp;$G$155&amp;"'!C5:C154"),B143,INDIRECT("'"&amp;$G$155&amp;"'!M5:M154")))</f>
        <v>0</v>
      </c>
      <c r="J143" s="209">
        <f ca="1">(SUMIF(INDIRECT("'"&amp;$G$155&amp;"'!C5:C154"),B143,INDIRECT("'"&amp;$G$155&amp;"'!N5:N154")))</f>
        <v>0</v>
      </c>
      <c r="K143" s="208">
        <f ca="1" t="shared" si="57"/>
        <v>0</v>
      </c>
      <c r="L143" s="208" cm="1">
        <f ca="1" t="array" ref="L143">IFERROR(_xlfn.XLOOKUP(B143,INDIRECT("'"&amp;$I$155&amp;"'!B:B"),INDIRECT("'"&amp;$I$155&amp;"'!E:E"),0),0)</f>
        <v>0</v>
      </c>
      <c r="M143" s="208">
        <f ca="1" t="shared" si="58"/>
        <v>0</v>
      </c>
      <c r="N143" s="208">
        <f ca="1" t="shared" si="42"/>
        <v>0</v>
      </c>
      <c r="O143" s="208">
        <f ca="1" t="shared" si="43"/>
        <v>0</v>
      </c>
      <c r="P143" s="208">
        <f ca="1" t="shared" si="44"/>
        <v>0</v>
      </c>
      <c r="Q143" s="208">
        <f ca="1" t="shared" si="45"/>
        <v>0</v>
      </c>
      <c r="R143" s="208">
        <f ca="1" t="shared" si="46"/>
        <v>0</v>
      </c>
      <c r="S143" s="208">
        <f ca="1" t="shared" si="47"/>
        <v>0</v>
      </c>
      <c r="T143" s="208">
        <f ca="1" t="shared" si="59"/>
        <v>0</v>
      </c>
      <c r="U143" s="208">
        <f ca="1" t="shared" si="60"/>
        <v>0</v>
      </c>
      <c r="V143" s="209">
        <f ca="1" t="shared" si="48"/>
        <v>0</v>
      </c>
      <c r="W143" s="209">
        <f ca="1" t="shared" si="61"/>
        <v>0</v>
      </c>
      <c r="X143" s="209">
        <f ca="1" t="shared" si="67"/>
        <v>0</v>
      </c>
      <c r="Y143" s="209">
        <f ca="1" t="shared" si="50"/>
        <v>3500</v>
      </c>
      <c r="Z143" s="265">
        <f ca="1">IFERROR(_xlfn.LET(_xlpm.v,_xlfn.XLOOKUP(B143,INDIRECT("'"&amp;$K$155&amp;"'!B:B"),INDIRECT("'"&amp;$K$155&amp;"'!AA:AA"),0),IF(_xlpm.v=60000,60000,_xlpm.v+5000)),0)</f>
        <v>0</v>
      </c>
      <c r="AA143" s="208">
        <f ca="1" t="shared" si="62"/>
        <v>3500</v>
      </c>
      <c r="AB143" s="210">
        <f ca="1" t="shared" si="63"/>
        <v>3500</v>
      </c>
      <c r="AC143" s="211">
        <f ca="1" t="shared" si="64"/>
        <v>105</v>
      </c>
      <c r="AD143" s="211" cm="1">
        <f ca="1" t="array" ref="AD143">IFERROR(_xlfn.XLOOKUP(B143,INDIRECT("'"&amp;$K$155&amp;"'!B:B"),INDIRECT("'"&amp;$K$155&amp;"'!AD:AD"),0),0)</f>
        <v>0</v>
      </c>
      <c r="AE143" s="211">
        <f ca="1" t="shared" si="65"/>
        <v>105</v>
      </c>
      <c r="AF143" s="208">
        <f ca="1" t="shared" si="66"/>
        <v>3395</v>
      </c>
      <c r="AG143" s="197"/>
      <c r="AH143" s="266"/>
      <c r="AI143" s="266"/>
    </row>
    <row r="144" s="194" customFormat="1" ht="30" customHeight="1" spans="1:35">
      <c r="A144" s="205">
        <f t="shared" si="51"/>
        <v>142</v>
      </c>
      <c r="B144" s="206" t="str">
        <v>一百六十八</v>
      </c>
      <c r="C144" s="207" cm="1">
        <f ca="1" t="array" ref="C144">_xlfn.XLOOKUP(B144,INDIRECT("'"&amp;$A$1&amp;"'!B:B"),INDIRECT("'"&amp;$A$1&amp;"'!D:D"),"人员不存在",0,1)</f>
        <v>46119</v>
      </c>
      <c r="D144" s="208" cm="1">
        <f ca="1" t="array" ref="D144">_xlfn.XLOOKUP(B144,INDIRECT("'"&amp;$A$1&amp;"'!B:B"),INDIRECT("'"&amp;$A$1&amp;"'!G:G"),"人员不存在",0,1)</f>
        <v>10000</v>
      </c>
      <c r="E144" s="208">
        <f ca="1" t="shared" si="52"/>
        <v>0.777931</v>
      </c>
      <c r="F144" s="208" cm="1">
        <f ca="1" t="array" ref="F144">_xlfn.XLOOKUP(B144,INDIRECT("'"&amp;$A$1&amp;"'!B:B"),INDIRECT("'"&amp;$A$1&amp;"'!Q:Q"),"人员不存在",0,1)</f>
        <v>7779.31</v>
      </c>
      <c r="G144" s="209">
        <f ca="1" t="shared" si="68"/>
        <v>0</v>
      </c>
      <c r="H144" s="209">
        <f ca="1" t="shared" si="69"/>
        <v>0</v>
      </c>
      <c r="I144" s="209">
        <f ca="1" t="shared" ref="I144:I147" si="72">(SUMIF(INDIRECT("'"&amp;$G$155&amp;"'!C5:C154"),B144,INDIRECT("'"&amp;$G$155&amp;"'!M5:M154")))*2</f>
        <v>0</v>
      </c>
      <c r="J144" s="209">
        <f ca="1" t="shared" ref="J144:J147" si="73">(SUMIF(INDIRECT("'"&amp;$G$155&amp;"'!C5:C154"),B144,INDIRECT("'"&amp;$G$155&amp;"'!N5:N154")))*2</f>
        <v>0</v>
      </c>
      <c r="K144" s="208">
        <f ca="1" t="shared" si="57"/>
        <v>0</v>
      </c>
      <c r="L144" s="208" cm="1">
        <f ca="1" t="array" ref="L144">IFERROR(_xlfn.XLOOKUP(B144,INDIRECT("'"&amp;$I$155&amp;"'!B:B"),INDIRECT("'"&amp;$I$155&amp;"'!E:E"),0),0)</f>
        <v>0</v>
      </c>
      <c r="M144" s="208">
        <f ca="1" t="shared" si="58"/>
        <v>0</v>
      </c>
      <c r="N144" s="208">
        <f ca="1" t="shared" si="42"/>
        <v>0</v>
      </c>
      <c r="O144" s="208">
        <f ca="1" t="shared" si="43"/>
        <v>0</v>
      </c>
      <c r="P144" s="208">
        <f ca="1" t="shared" si="44"/>
        <v>0</v>
      </c>
      <c r="Q144" s="208">
        <f ca="1" t="shared" si="45"/>
        <v>0</v>
      </c>
      <c r="R144" s="208">
        <f ca="1" t="shared" si="46"/>
        <v>0</v>
      </c>
      <c r="S144" s="208">
        <f ca="1" t="shared" si="47"/>
        <v>0</v>
      </c>
      <c r="T144" s="208">
        <f ca="1" t="shared" si="59"/>
        <v>0</v>
      </c>
      <c r="U144" s="208">
        <f ca="1" t="shared" si="60"/>
        <v>0</v>
      </c>
      <c r="V144" s="209">
        <f ca="1" t="shared" si="48"/>
        <v>0</v>
      </c>
      <c r="W144" s="209">
        <f ca="1" t="shared" si="61"/>
        <v>0</v>
      </c>
      <c r="X144" s="209">
        <f ca="1" t="shared" si="67"/>
        <v>0</v>
      </c>
      <c r="Y144" s="209">
        <f ca="1" t="shared" si="50"/>
        <v>7779.31</v>
      </c>
      <c r="Z144" s="265">
        <f ca="1">IFERROR(_xlfn.LET(_xlpm.v,_xlfn.XLOOKUP(B144,INDIRECT("'"&amp;$K$155&amp;"'!B:B"),INDIRECT("'"&amp;$K$155&amp;"'!AA:AA"),0),IF(_xlpm.v=60000,60000,_xlpm.v+5000)),0)</f>
        <v>0</v>
      </c>
      <c r="AA144" s="208">
        <f ca="1" t="shared" si="62"/>
        <v>7779.31</v>
      </c>
      <c r="AB144" s="210">
        <f ca="1" t="shared" si="63"/>
        <v>7779.31</v>
      </c>
      <c r="AC144" s="211">
        <f ca="1" t="shared" si="64"/>
        <v>233.38</v>
      </c>
      <c r="AD144" s="211" cm="1">
        <f ca="1" t="array" ref="AD144">IFERROR(_xlfn.XLOOKUP(B144,INDIRECT("'"&amp;$K$155&amp;"'!B:B"),INDIRECT("'"&amp;$K$155&amp;"'!AD:AD"),0),0)</f>
        <v>0</v>
      </c>
      <c r="AE144" s="211">
        <f ca="1" t="shared" si="65"/>
        <v>233.38</v>
      </c>
      <c r="AF144" s="208">
        <f ca="1" t="shared" si="66"/>
        <v>7545.93</v>
      </c>
      <c r="AG144" s="197"/>
      <c r="AH144" s="266"/>
      <c r="AI144" s="266"/>
    </row>
    <row r="145" s="194" customFormat="1" ht="30" customHeight="1" spans="1:35">
      <c r="A145" s="205">
        <f t="shared" si="51"/>
        <v>143</v>
      </c>
      <c r="B145" s="206" t="str">
        <v>一百七十</v>
      </c>
      <c r="C145" s="207" cm="1">
        <f ca="1" t="array" ref="C145">_xlfn.XLOOKUP(B145,INDIRECT("'"&amp;$A$1&amp;"'!B:B"),INDIRECT("'"&amp;$A$1&amp;"'!D:D"),"人员不存在",0,1)</f>
        <v>46125</v>
      </c>
      <c r="D145" s="208" cm="1">
        <f ca="1" t="array" ref="D145">_xlfn.XLOOKUP(B145,INDIRECT("'"&amp;$A$1&amp;"'!B:B"),INDIRECT("'"&amp;$A$1&amp;"'!G:G"),"人员不存在",0,1)</f>
        <v>10000</v>
      </c>
      <c r="E145" s="208">
        <f ca="1" t="shared" si="52"/>
        <v>0.643678</v>
      </c>
      <c r="F145" s="208" cm="1">
        <f ca="1" t="array" ref="F145">_xlfn.XLOOKUP(B145,INDIRECT("'"&amp;$A$1&amp;"'!B:B"),INDIRECT("'"&amp;$A$1&amp;"'!Q:Q"),"人员不存在",0,1)</f>
        <v>6436.78</v>
      </c>
      <c r="G145" s="209">
        <f ca="1" t="shared" si="68"/>
        <v>0</v>
      </c>
      <c r="H145" s="209">
        <f ca="1" t="shared" si="69"/>
        <v>0</v>
      </c>
      <c r="I145" s="209">
        <f ca="1" t="shared" si="72"/>
        <v>0</v>
      </c>
      <c r="J145" s="209">
        <f ca="1" t="shared" si="73"/>
        <v>0</v>
      </c>
      <c r="K145" s="208">
        <f ca="1" t="shared" si="57"/>
        <v>0</v>
      </c>
      <c r="L145" s="208" cm="1">
        <f ca="1" t="array" ref="L145">IFERROR(_xlfn.XLOOKUP(B145,INDIRECT("'"&amp;$I$155&amp;"'!B:B"),INDIRECT("'"&amp;$I$155&amp;"'!E:E"),0),0)</f>
        <v>0</v>
      </c>
      <c r="M145" s="208">
        <f ca="1" t="shared" si="58"/>
        <v>0</v>
      </c>
      <c r="N145" s="208">
        <f ca="1" t="shared" si="42"/>
        <v>0</v>
      </c>
      <c r="O145" s="208">
        <f ca="1" t="shared" si="43"/>
        <v>0</v>
      </c>
      <c r="P145" s="208">
        <f ca="1" t="shared" si="44"/>
        <v>0</v>
      </c>
      <c r="Q145" s="208">
        <f ca="1" t="shared" si="45"/>
        <v>0</v>
      </c>
      <c r="R145" s="208">
        <f ca="1" t="shared" si="46"/>
        <v>0</v>
      </c>
      <c r="S145" s="208">
        <f ca="1" t="shared" si="47"/>
        <v>0</v>
      </c>
      <c r="T145" s="208">
        <f ca="1" t="shared" si="59"/>
        <v>0</v>
      </c>
      <c r="U145" s="208">
        <f ca="1" t="shared" si="60"/>
        <v>0</v>
      </c>
      <c r="V145" s="209">
        <f ca="1" t="shared" si="48"/>
        <v>0</v>
      </c>
      <c r="W145" s="209">
        <f ca="1" t="shared" si="61"/>
        <v>0</v>
      </c>
      <c r="X145" s="209">
        <f ca="1" t="shared" si="67"/>
        <v>0</v>
      </c>
      <c r="Y145" s="209">
        <f ca="1" t="shared" si="50"/>
        <v>6436.78</v>
      </c>
      <c r="Z145" s="265">
        <f ca="1">IFERROR(_xlfn.LET(_xlpm.v,_xlfn.XLOOKUP(B145,INDIRECT("'"&amp;$K$155&amp;"'!B:B"),INDIRECT("'"&amp;$K$155&amp;"'!AA:AA"),0),IF(_xlpm.v=60000,60000,_xlpm.v+5000)),0)</f>
        <v>0</v>
      </c>
      <c r="AA145" s="208">
        <f ca="1" t="shared" si="62"/>
        <v>6436.78</v>
      </c>
      <c r="AB145" s="210">
        <f ca="1" t="shared" si="63"/>
        <v>6436.78</v>
      </c>
      <c r="AC145" s="211">
        <f ca="1" t="shared" si="64"/>
        <v>193.1</v>
      </c>
      <c r="AD145" s="211" cm="1">
        <f ca="1" t="array" ref="AD145">IFERROR(_xlfn.XLOOKUP(B145,INDIRECT("'"&amp;$K$155&amp;"'!B:B"),INDIRECT("'"&amp;$K$155&amp;"'!AD:AD"),0),0)</f>
        <v>0</v>
      </c>
      <c r="AE145" s="211">
        <f ca="1" t="shared" si="65"/>
        <v>193.1</v>
      </c>
      <c r="AF145" s="208">
        <f ca="1" t="shared" si="66"/>
        <v>6243.68</v>
      </c>
      <c r="AG145" s="197"/>
      <c r="AH145" s="266"/>
      <c r="AI145" s="266"/>
    </row>
    <row r="146" s="194" customFormat="1" ht="30" customHeight="1" spans="1:35">
      <c r="A146" s="205">
        <f t="shared" si="51"/>
        <v>144</v>
      </c>
      <c r="B146" s="206" t="str">
        <v>一百七十一</v>
      </c>
      <c r="C146" s="207" cm="1">
        <f ca="1" t="array" ref="C146">_xlfn.XLOOKUP(B146,INDIRECT("'"&amp;$A$1&amp;"'!B:B"),INDIRECT("'"&amp;$A$1&amp;"'!D:D"),"人员不存在",0,1)</f>
        <v>46125</v>
      </c>
      <c r="D146" s="208" cm="1">
        <f ca="1" t="array" ref="D146">_xlfn.XLOOKUP(B146,INDIRECT("'"&amp;$A$1&amp;"'!B:B"),INDIRECT("'"&amp;$A$1&amp;"'!G:G"),"人员不存在",0,1)</f>
        <v>10000</v>
      </c>
      <c r="E146" s="208">
        <f ca="1" t="shared" si="52"/>
        <v>0.643678</v>
      </c>
      <c r="F146" s="208" cm="1">
        <f ca="1" t="array" ref="F146">_xlfn.XLOOKUP(B146,INDIRECT("'"&amp;$A$1&amp;"'!B:B"),INDIRECT("'"&amp;$A$1&amp;"'!Q:Q"),"人员不存在",0,1)</f>
        <v>6436.78</v>
      </c>
      <c r="G146" s="209">
        <f ca="1" t="shared" si="68"/>
        <v>0</v>
      </c>
      <c r="H146" s="209">
        <f ca="1" t="shared" si="69"/>
        <v>0</v>
      </c>
      <c r="I146" s="209">
        <f ca="1" t="shared" si="72"/>
        <v>0</v>
      </c>
      <c r="J146" s="209">
        <f ca="1" t="shared" si="73"/>
        <v>0</v>
      </c>
      <c r="K146" s="208">
        <f ca="1" t="shared" si="57"/>
        <v>0</v>
      </c>
      <c r="L146" s="208" cm="1">
        <f ca="1" t="array" ref="L146">IFERROR(_xlfn.XLOOKUP(B146,INDIRECT("'"&amp;$I$155&amp;"'!B:B"),INDIRECT("'"&amp;$I$155&amp;"'!E:E"),0),0)</f>
        <v>0</v>
      </c>
      <c r="M146" s="208">
        <f ca="1" t="shared" si="58"/>
        <v>0</v>
      </c>
      <c r="N146" s="208">
        <f ca="1" t="shared" si="42"/>
        <v>0</v>
      </c>
      <c r="O146" s="208">
        <f ca="1" t="shared" si="43"/>
        <v>0</v>
      </c>
      <c r="P146" s="208">
        <f ca="1" t="shared" si="44"/>
        <v>0</v>
      </c>
      <c r="Q146" s="208">
        <f ca="1" t="shared" si="45"/>
        <v>0</v>
      </c>
      <c r="R146" s="208">
        <f ca="1" t="shared" si="46"/>
        <v>0</v>
      </c>
      <c r="S146" s="208">
        <f ca="1" t="shared" si="47"/>
        <v>0</v>
      </c>
      <c r="T146" s="208">
        <f ca="1" t="shared" si="59"/>
        <v>0</v>
      </c>
      <c r="U146" s="208">
        <f ca="1" t="shared" si="60"/>
        <v>0</v>
      </c>
      <c r="V146" s="209" cm="1">
        <f ca="1" t="array" ref="V146">IFERROR(_xlfn.XLOOKUP(B146,INDIRECT("'"&amp;$K$155&amp;"'!B:B"),INDIRECT("'"&amp;$K$155&amp;"'!Y:Y"),0),0)</f>
        <v>0</v>
      </c>
      <c r="W146" s="209">
        <f ca="1" t="shared" si="61"/>
        <v>0</v>
      </c>
      <c r="X146" s="209">
        <f ca="1" t="shared" si="67"/>
        <v>0</v>
      </c>
      <c r="Y146" s="209">
        <f ca="1" t="shared" si="50"/>
        <v>6436.78</v>
      </c>
      <c r="Z146" s="265">
        <f ca="1">IFERROR(_xlfn.LET(_xlpm.v,_xlfn.XLOOKUP(B146,INDIRECT("'"&amp;$K$155&amp;"'!B:B"),INDIRECT("'"&amp;$K$155&amp;"'!AA:AA"),0),IF(_xlpm.v=60000,60000,_xlpm.v+5000)),0)</f>
        <v>0</v>
      </c>
      <c r="AA146" s="208">
        <f ca="1" t="shared" si="62"/>
        <v>6436.78</v>
      </c>
      <c r="AB146" s="210">
        <f ca="1" t="shared" si="63"/>
        <v>6436.78</v>
      </c>
      <c r="AC146" s="211">
        <f ca="1" t="shared" si="64"/>
        <v>193.1</v>
      </c>
      <c r="AD146" s="211" cm="1">
        <f ca="1" t="array" ref="AD146">IFERROR(_xlfn.XLOOKUP(B146,INDIRECT("'"&amp;$K$155&amp;"'!B:B"),INDIRECT("'"&amp;$K$155&amp;"'!AD:AD"),0),0)</f>
        <v>0</v>
      </c>
      <c r="AE146" s="211">
        <f ca="1" t="shared" si="65"/>
        <v>193.1</v>
      </c>
      <c r="AF146" s="208">
        <f ca="1" t="shared" si="66"/>
        <v>6243.68</v>
      </c>
      <c r="AG146" s="197"/>
      <c r="AH146" s="266"/>
      <c r="AI146" s="266"/>
    </row>
    <row r="147" s="194" customFormat="1" ht="30" customHeight="1" spans="1:35">
      <c r="A147" s="205">
        <f t="shared" si="51"/>
        <v>145</v>
      </c>
      <c r="B147" s="206" t="str">
        <v>一百七十二</v>
      </c>
      <c r="C147" s="207" cm="1">
        <f ca="1" t="array" ref="C147">_xlfn.XLOOKUP(B147,INDIRECT("'"&amp;$A$1&amp;"'!B:B"),INDIRECT("'"&amp;$A$1&amp;"'!D:D"),"人员不存在",0,1)</f>
        <v>46127</v>
      </c>
      <c r="D147" s="208" cm="1">
        <f ca="1" t="array" ref="D147">_xlfn.XLOOKUP(B147,INDIRECT("'"&amp;$A$1&amp;"'!B:B"),INDIRECT("'"&amp;$A$1&amp;"'!G:G"),"人员不存在",0,1)</f>
        <v>10000</v>
      </c>
      <c r="E147" s="208">
        <f ca="1" t="shared" si="52"/>
        <v>0.551724</v>
      </c>
      <c r="F147" s="208" cm="1">
        <f ca="1" t="array" ref="F147">_xlfn.XLOOKUP(B147,INDIRECT("'"&amp;$A$1&amp;"'!B:B"),INDIRECT("'"&amp;$A$1&amp;"'!Q:Q"),"人员不存在",0,1)</f>
        <v>5517.24</v>
      </c>
      <c r="G147" s="209">
        <f ca="1">(SUMIF(INDIRECT("'"&amp;$G$155&amp;"'!C5:C154"),B147,INDIRECT("'"&amp;$G$155&amp;"'!K5:K154")))</f>
        <v>0</v>
      </c>
      <c r="H147" s="209">
        <f ca="1">(SUMIF(INDIRECT("'"&amp;$G$155&amp;"'!C5:C154"),B147,INDIRECT("'"&amp;$G$155&amp;"'!L5:L154")))</f>
        <v>0</v>
      </c>
      <c r="I147" s="209">
        <f ca="1" t="shared" si="72"/>
        <v>0</v>
      </c>
      <c r="J147" s="209">
        <f ca="1" t="shared" si="73"/>
        <v>0</v>
      </c>
      <c r="K147" s="208">
        <f ca="1" t="shared" si="57"/>
        <v>0</v>
      </c>
      <c r="L147" s="208" cm="1">
        <f ca="1" t="array" ref="L147">IFERROR(_xlfn.XLOOKUP(B147,INDIRECT("'"&amp;$I$155&amp;"'!B:B"),INDIRECT("'"&amp;$I$155&amp;"'!E:E"),0),0)</f>
        <v>0</v>
      </c>
      <c r="M147" s="208">
        <f ca="1" t="shared" si="58"/>
        <v>0</v>
      </c>
      <c r="N147" s="208">
        <f ca="1" t="shared" si="42"/>
        <v>0</v>
      </c>
      <c r="O147" s="208">
        <f ca="1" t="shared" si="43"/>
        <v>0</v>
      </c>
      <c r="P147" s="208">
        <f ca="1" t="shared" si="44"/>
        <v>0</v>
      </c>
      <c r="Q147" s="208">
        <f ca="1" t="shared" si="45"/>
        <v>0</v>
      </c>
      <c r="R147" s="208">
        <f ca="1" t="shared" si="46"/>
        <v>0</v>
      </c>
      <c r="S147" s="208">
        <f ca="1" t="shared" si="47"/>
        <v>0</v>
      </c>
      <c r="T147" s="208">
        <f ca="1" t="shared" si="59"/>
        <v>0</v>
      </c>
      <c r="U147" s="208">
        <f ca="1" t="shared" si="60"/>
        <v>0</v>
      </c>
      <c r="V147" s="209">
        <f ca="1">IFERROR(_xlfn.XLOOKUP(B147,INDIRECT("'"&amp;$K$155&amp;"'!B:B"),INDIRECT("'"&amp;$K$155&amp;"'!Y:Y"),0),0)</f>
        <v>0</v>
      </c>
      <c r="W147" s="209">
        <f ca="1" t="shared" si="61"/>
        <v>0</v>
      </c>
      <c r="X147" s="209">
        <f ca="1" t="shared" si="67"/>
        <v>0</v>
      </c>
      <c r="Y147" s="209">
        <f ca="1" t="shared" si="50"/>
        <v>5517.24</v>
      </c>
      <c r="Z147" s="265">
        <f ca="1">IFERROR(_xlfn.LET(_xlpm.v,_xlfn.XLOOKUP(B147,INDIRECT("'"&amp;$K$155&amp;"'!B:B"),INDIRECT("'"&amp;$K$155&amp;"'!AA:AA"),0),IF(_xlpm.v=60000,60000,_xlpm.v+5000)),0)</f>
        <v>0</v>
      </c>
      <c r="AA147" s="208">
        <f ca="1" t="shared" si="62"/>
        <v>5517.24</v>
      </c>
      <c r="AB147" s="210">
        <f ca="1" t="shared" si="63"/>
        <v>5517.24</v>
      </c>
      <c r="AC147" s="211">
        <f ca="1" t="shared" si="64"/>
        <v>165.52</v>
      </c>
      <c r="AD147" s="211" cm="1">
        <f ca="1" t="array" ref="AD147">IFERROR(_xlfn.XLOOKUP(B147,INDIRECT("'"&amp;$K$155&amp;"'!B:B"),INDIRECT("'"&amp;$K$155&amp;"'!AD:AD"),0),0)</f>
        <v>0</v>
      </c>
      <c r="AE147" s="211">
        <f ca="1" t="shared" si="65"/>
        <v>165.52</v>
      </c>
      <c r="AF147" s="208">
        <f ca="1" t="shared" si="66"/>
        <v>5351.72</v>
      </c>
      <c r="AG147" s="197"/>
      <c r="AH147" s="266"/>
      <c r="AI147" s="266"/>
    </row>
    <row r="148" s="194" customFormat="1" ht="30" customHeight="1" spans="1:35">
      <c r="A148" s="205">
        <f t="shared" si="51"/>
        <v>146</v>
      </c>
      <c r="B148" s="206" t="str">
        <v>一百七十四</v>
      </c>
      <c r="C148" s="207" cm="1">
        <f ca="1" t="array" ref="C148">_xlfn.XLOOKUP(B148,INDIRECT("'"&amp;$A$1&amp;"'!B:B"),INDIRECT("'"&amp;$A$1&amp;"'!D:D"),"人员不存在",0,1)</f>
        <v>46135</v>
      </c>
      <c r="D148" s="208" cm="1">
        <f ca="1" t="array" ref="D148">_xlfn.XLOOKUP(B148,INDIRECT("'"&amp;$A$1&amp;"'!B:B"),INDIRECT("'"&amp;$A$1&amp;"'!G:G"),"人员不存在",0,1)</f>
        <v>10000</v>
      </c>
      <c r="E148" s="208">
        <f ca="1" t="shared" si="52"/>
        <v>0.275862</v>
      </c>
      <c r="F148" s="208" cm="1">
        <f ca="1" t="array" ref="F148">_xlfn.XLOOKUP(B148,INDIRECT("'"&amp;$A$1&amp;"'!B:B"),INDIRECT("'"&amp;$A$1&amp;"'!Q:Q"),"人员不存在",0,1)</f>
        <v>2758.62</v>
      </c>
      <c r="G148" s="209">
        <f ca="1">SUMIF(INDIRECT("'"&amp;$G$155&amp;"'!C5:C154"),B148,INDIRECT("'"&amp;$G$155&amp;"'!K5:K154"))</f>
        <v>0</v>
      </c>
      <c r="H148" s="208">
        <f ca="1">SUMIF(INDIRECT("'"&amp;$G$155&amp;"'!C5:C154"),B148,INDIRECT("'"&amp;$G$155&amp;"'!L5:L154"))</f>
        <v>0</v>
      </c>
      <c r="I148" s="208">
        <f ca="1">SUMIF(INDIRECT("'"&amp;$G$155&amp;"'!C5:C154"),B148,INDIRECT("'"&amp;$G$155&amp;"'!M5:M154"))</f>
        <v>0</v>
      </c>
      <c r="J148" s="208">
        <f ca="1">SUMIF(INDIRECT("'"&amp;$G$155&amp;"'!C5:C154"),B148,INDIRECT("'"&amp;$G$155&amp;"'!N5:N154"))</f>
        <v>0</v>
      </c>
      <c r="K148" s="208">
        <f ca="1" t="shared" si="57"/>
        <v>0</v>
      </c>
      <c r="L148" s="208" cm="1">
        <f ca="1" t="array" ref="L148">IFERROR(_xlfn.XLOOKUP(B148,INDIRECT("'"&amp;$I$155&amp;"'!B:B"),INDIRECT("'"&amp;$I$155&amp;"'!E:E"),0),0)</f>
        <v>0</v>
      </c>
      <c r="M148" s="208">
        <f ca="1" t="shared" si="58"/>
        <v>0</v>
      </c>
      <c r="N148" s="208">
        <f ca="1" t="shared" si="42"/>
        <v>0</v>
      </c>
      <c r="O148" s="208">
        <f ca="1" t="shared" si="43"/>
        <v>0</v>
      </c>
      <c r="P148" s="208">
        <f ca="1" t="shared" si="44"/>
        <v>0</v>
      </c>
      <c r="Q148" s="208">
        <f ca="1" t="shared" si="45"/>
        <v>0</v>
      </c>
      <c r="R148" s="208">
        <f ca="1" t="shared" si="46"/>
        <v>0</v>
      </c>
      <c r="S148" s="208">
        <f ca="1" t="shared" si="47"/>
        <v>0</v>
      </c>
      <c r="T148" s="208">
        <f ca="1" t="shared" si="59"/>
        <v>0</v>
      </c>
      <c r="U148" s="208">
        <f ca="1" t="shared" si="60"/>
        <v>0</v>
      </c>
      <c r="V148" s="209">
        <f ca="1">IFERROR(_xlfn.XLOOKUP(B148,INDIRECT("'"&amp;$K$155&amp;"'!B:B"),INDIRECT("'"&amp;$K$155&amp;"'!Y:Y"),0),0)</f>
        <v>0</v>
      </c>
      <c r="W148" s="209">
        <f ca="1" t="shared" si="61"/>
        <v>0</v>
      </c>
      <c r="X148" s="209">
        <f ca="1" t="shared" si="67"/>
        <v>0</v>
      </c>
      <c r="Y148" s="209">
        <f ca="1" t="shared" si="50"/>
        <v>2758.62</v>
      </c>
      <c r="Z148" s="265">
        <f ca="1">IFERROR(_xlfn.LET(_xlpm.v,_xlfn.XLOOKUP(B148,INDIRECT("'"&amp;$K$155&amp;"'!B:B"),INDIRECT("'"&amp;$K$155&amp;"'!AA:AA"),0),IF(_xlpm.v=60000,60000,_xlpm.v+5000)),0)</f>
        <v>0</v>
      </c>
      <c r="AA148" s="208">
        <f ca="1" t="shared" si="62"/>
        <v>2758.62</v>
      </c>
      <c r="AB148" s="210">
        <f ca="1" t="shared" si="63"/>
        <v>2758.62</v>
      </c>
      <c r="AC148" s="211">
        <f ca="1" t="shared" si="64"/>
        <v>82.76</v>
      </c>
      <c r="AD148" s="211" cm="1">
        <f ca="1" t="array" ref="AD148">IFERROR(_xlfn.XLOOKUP(B148,INDIRECT("'"&amp;$K$155&amp;"'!B:B"),INDIRECT("'"&amp;$K$155&amp;"'!AD:AD"),0),0)</f>
        <v>0</v>
      </c>
      <c r="AE148" s="211">
        <f ca="1" t="shared" si="65"/>
        <v>82.76</v>
      </c>
      <c r="AF148" s="208">
        <f ca="1" t="shared" si="66"/>
        <v>2675.86</v>
      </c>
      <c r="AG148" s="197"/>
      <c r="AH148" s="266"/>
      <c r="AI148" s="266"/>
    </row>
    <row r="149" s="194" customFormat="1" ht="30" customHeight="1" spans="1:35">
      <c r="A149" s="205" t="s">
        <v>255</v>
      </c>
      <c r="B149" s="205"/>
      <c r="C149" s="205"/>
      <c r="D149" s="208">
        <f ca="1" t="shared" ref="D149:AF149" si="74">SUM(D3:D148)</f>
        <v>1440500</v>
      </c>
      <c r="E149" s="208">
        <f ca="1" t="shared" si="74"/>
        <v>142.556826</v>
      </c>
      <c r="F149" s="208">
        <f ca="1" t="shared" si="74"/>
        <v>1406068.26</v>
      </c>
      <c r="G149" s="208">
        <f ca="1" t="shared" si="74"/>
        <v>0</v>
      </c>
      <c r="H149" s="208">
        <f ca="1" t="shared" si="74"/>
        <v>0</v>
      </c>
      <c r="I149" s="208">
        <f ca="1" t="shared" si="74"/>
        <v>0</v>
      </c>
      <c r="J149" s="208">
        <f ca="1" t="shared" si="74"/>
        <v>0</v>
      </c>
      <c r="K149" s="208">
        <f ca="1" t="shared" si="74"/>
        <v>0</v>
      </c>
      <c r="L149" s="208">
        <f ca="1" t="shared" si="74"/>
        <v>0</v>
      </c>
      <c r="M149" s="208">
        <f ca="1" t="shared" si="74"/>
        <v>0</v>
      </c>
      <c r="N149" s="208">
        <f ca="1" t="shared" si="74"/>
        <v>0</v>
      </c>
      <c r="O149" s="208">
        <f ca="1" t="shared" si="74"/>
        <v>0</v>
      </c>
      <c r="P149" s="208">
        <f ca="1" t="shared" si="74"/>
        <v>0</v>
      </c>
      <c r="Q149" s="208">
        <f ca="1" t="shared" si="74"/>
        <v>0</v>
      </c>
      <c r="R149" s="208">
        <f ca="1" t="shared" si="74"/>
        <v>0</v>
      </c>
      <c r="S149" s="208">
        <f ca="1" t="shared" si="74"/>
        <v>0</v>
      </c>
      <c r="T149" s="208">
        <f ca="1" t="shared" si="74"/>
        <v>0</v>
      </c>
      <c r="U149" s="208">
        <f ca="1" t="shared" si="74"/>
        <v>0</v>
      </c>
      <c r="V149" s="208">
        <f ca="1" t="shared" si="74"/>
        <v>0</v>
      </c>
      <c r="W149" s="208">
        <f ca="1" t="shared" si="74"/>
        <v>0</v>
      </c>
      <c r="X149" s="208">
        <f ca="1" t="shared" si="74"/>
        <v>0</v>
      </c>
      <c r="Y149" s="208">
        <f ca="1" t="shared" si="74"/>
        <v>1407068.26</v>
      </c>
      <c r="Z149" s="208">
        <f ca="1" t="shared" si="74"/>
        <v>0</v>
      </c>
      <c r="AA149" s="208">
        <f ca="1" t="shared" si="74"/>
        <v>1406068.26</v>
      </c>
      <c r="AB149" s="208">
        <f ca="1" t="shared" si="74"/>
        <v>1407068.26</v>
      </c>
      <c r="AC149" s="208">
        <f ca="1" t="shared" si="74"/>
        <v>42212.05</v>
      </c>
      <c r="AD149" s="208">
        <f ca="1" t="shared" si="74"/>
        <v>576.37</v>
      </c>
      <c r="AE149" s="208">
        <f ca="1" t="shared" si="74"/>
        <v>41730.68</v>
      </c>
      <c r="AF149" s="267">
        <f ca="1" t="shared" si="74"/>
        <v>1364337.58</v>
      </c>
      <c r="AG149" s="268"/>
    </row>
    <row r="150" ht="15.9" customHeight="1" spans="1:35">
      <c r="Z150" s="197"/>
      <c r="AB150" s="197"/>
    </row>
    <row r="151" s="195" customFormat="1" ht="22.2" spans="1:35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69"/>
      <c r="AA151" s="212"/>
      <c r="AB151" s="212"/>
      <c r="AC151" s="212"/>
      <c r="AD151" s="212"/>
      <c r="AE151" s="212"/>
      <c r="AF151" s="212"/>
    </row>
    <row r="154" ht="34.2" customHeight="1" spans="1:35">
      <c r="Q154" s="266">
        <v>2</v>
      </c>
    </row>
    <row r="155" spans="1:35">
      <c r="G155" s="197" t="s">
        <v>463</v>
      </c>
      <c r="I155" s="197" t="s">
        <v>464</v>
      </c>
      <c r="K155" s="197" t="s">
        <v>465</v>
      </c>
      <c r="M155" s="197" t="s">
        <v>466</v>
      </c>
    </row>
  </sheetData>
  <mergeCells count="3">
    <mergeCell ref="A1:AF1"/>
    <mergeCell ref="A149:C149"/>
    <mergeCell ref="A151:AF151"/>
  </mergeCells>
  <pageMargins left="0.118055555555556" right="0.118055555555556" top="0.66875" bottom="0.66875" header="0.314583333333333" footer="0.314583333333333"/>
  <pageSetup paperSize="9" scale="42" orientation="landscape" horizontalDpi="600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1"/>
  <sheetViews>
    <sheetView zoomScale="80" zoomScaleNormal="80" workbookViewId="0">
      <pane xSplit="3" ySplit="4" topLeftCell="D155" activePane="bottomRight" state="frozen"/>
      <selection/>
      <selection pane="topRight"/>
      <selection pane="bottomLeft"/>
      <selection pane="bottomRight" activeCell="E168" sqref="E168"/>
    </sheetView>
  </sheetViews>
  <sheetFormatPr defaultColWidth="10" defaultRowHeight="15.6"/>
  <cols>
    <col min="1" max="1" width="8.33333333333333" style="107" customWidth="1"/>
    <col min="2" max="2" width="13.5555555555556" style="109" hidden="1" customWidth="1"/>
    <col min="3" max="3" width="18.4444444444444" style="107" customWidth="1"/>
    <col min="4" max="4" width="21.8888888888889" style="107" customWidth="1"/>
    <col min="5" max="5" width="15.2222222222222" style="107" customWidth="1"/>
    <col min="6" max="6" width="17.8888888888889" style="110" customWidth="1"/>
    <col min="7" max="7" width="10.4166666666667" style="107" customWidth="1"/>
    <col min="8" max="8" width="10.8888888888889" style="107" customWidth="1"/>
    <col min="9" max="9" width="9.55555555555556" style="107" customWidth="1"/>
    <col min="10" max="10" width="10.6666666666667" style="107" customWidth="1"/>
    <col min="11" max="11" width="9.55555555555556" style="107" customWidth="1"/>
    <col min="12" max="12" width="12.8888888888889" style="107" customWidth="1"/>
    <col min="13" max="13" width="11.8888888888889" style="107"/>
    <col min="14" max="15" width="11.3333333333333" style="107" customWidth="1"/>
    <col min="16" max="16" width="11.6666666666667" style="107" customWidth="1"/>
    <col min="17" max="17" width="16.5277777777778" style="107" customWidth="1"/>
    <col min="18" max="18" width="10.7777777777778" style="243"/>
    <col min="19" max="19" width="14.1111111111111" style="243"/>
    <col min="20" max="20" width="14.1111111111111" style="107"/>
    <col min="21" max="235" width="10" style="107"/>
    <col min="236" max="237" width="9.77777777777778" style="107" customWidth="1"/>
    <col min="238" max="242" width="10" style="107"/>
    <col min="243" max="243" width="5.66666666666667" style="107" customWidth="1"/>
    <col min="244" max="244" width="13.5555555555556" style="107" customWidth="1"/>
    <col min="245" max="245" width="18.4444444444444" style="107" customWidth="1"/>
    <col min="246" max="246" width="21.8888888888889" style="107" customWidth="1"/>
    <col min="247" max="247" width="15.2222222222222" style="107" customWidth="1"/>
    <col min="248" max="248" width="17.8888888888889" style="107" customWidth="1"/>
    <col min="249" max="249" width="9.55555555555556" style="107" customWidth="1"/>
    <col min="250" max="250" width="10.8888888888889" style="107" customWidth="1"/>
    <col min="251" max="251" width="9.55555555555556" style="107" customWidth="1"/>
    <col min="252" max="252" width="10.6666666666667" style="107" customWidth="1"/>
    <col min="253" max="253" width="9.55555555555556" style="107" customWidth="1"/>
    <col min="254" max="254" width="12.8888888888889" style="107" customWidth="1"/>
    <col min="255" max="255" width="10" style="107"/>
    <col min="256" max="257" width="11.3333333333333" style="107" customWidth="1"/>
    <col min="258" max="258" width="6.55555555555556" style="107" customWidth="1"/>
    <col min="259" max="259" width="10" style="107" hidden="1" customWidth="1"/>
    <col min="260" max="260" width="11.5555555555556" style="107" customWidth="1"/>
    <col min="261" max="491" width="10" style="107"/>
    <col min="492" max="493" width="9.77777777777778" style="107" customWidth="1"/>
    <col min="494" max="498" width="10" style="107"/>
    <col min="499" max="499" width="5.66666666666667" style="107" customWidth="1"/>
    <col min="500" max="500" width="13.5555555555556" style="107" customWidth="1"/>
    <col min="501" max="501" width="18.4444444444444" style="107" customWidth="1"/>
    <col min="502" max="502" width="21.8888888888889" style="107" customWidth="1"/>
    <col min="503" max="503" width="15.2222222222222" style="107" customWidth="1"/>
    <col min="504" max="504" width="17.8888888888889" style="107" customWidth="1"/>
    <col min="505" max="505" width="9.55555555555556" style="107" customWidth="1"/>
    <col min="506" max="506" width="10.8888888888889" style="107" customWidth="1"/>
    <col min="507" max="507" width="9.55555555555556" style="107" customWidth="1"/>
    <col min="508" max="508" width="10.6666666666667" style="107" customWidth="1"/>
    <col min="509" max="509" width="9.55555555555556" style="107" customWidth="1"/>
    <col min="510" max="510" width="12.8888888888889" style="107" customWidth="1"/>
    <col min="511" max="511" width="10" style="107"/>
    <col min="512" max="513" width="11.3333333333333" style="107" customWidth="1"/>
    <col min="514" max="514" width="6.55555555555556" style="107" customWidth="1"/>
    <col min="515" max="515" width="10" style="107" hidden="1" customWidth="1"/>
    <col min="516" max="516" width="11.5555555555556" style="107" customWidth="1"/>
    <col min="517" max="747" width="10" style="107"/>
    <col min="748" max="749" width="9.77777777777778" style="107" customWidth="1"/>
    <col min="750" max="754" width="10" style="107"/>
    <col min="755" max="755" width="5.66666666666667" style="107" customWidth="1"/>
    <col min="756" max="756" width="13.5555555555556" style="107" customWidth="1"/>
    <col min="757" max="757" width="18.4444444444444" style="107" customWidth="1"/>
    <col min="758" max="758" width="21.8888888888889" style="107" customWidth="1"/>
    <col min="759" max="759" width="15.2222222222222" style="107" customWidth="1"/>
    <col min="760" max="760" width="17.8888888888889" style="107" customWidth="1"/>
    <col min="761" max="761" width="9.55555555555556" style="107" customWidth="1"/>
    <col min="762" max="762" width="10.8888888888889" style="107" customWidth="1"/>
    <col min="763" max="763" width="9.55555555555556" style="107" customWidth="1"/>
    <col min="764" max="764" width="10.6666666666667" style="107" customWidth="1"/>
    <col min="765" max="765" width="9.55555555555556" style="107" customWidth="1"/>
    <col min="766" max="766" width="12.8888888888889" style="107" customWidth="1"/>
    <col min="767" max="767" width="10" style="107"/>
    <col min="768" max="769" width="11.3333333333333" style="107" customWidth="1"/>
    <col min="770" max="770" width="6.55555555555556" style="107" customWidth="1"/>
    <col min="771" max="771" width="10" style="107" hidden="1" customWidth="1"/>
    <col min="772" max="772" width="11.5555555555556" style="107" customWidth="1"/>
    <col min="773" max="1003" width="10" style="107"/>
    <col min="1004" max="1005" width="9.77777777777778" style="107" customWidth="1"/>
    <col min="1006" max="1010" width="10" style="107"/>
    <col min="1011" max="1011" width="5.66666666666667" style="107" customWidth="1"/>
    <col min="1012" max="1012" width="13.5555555555556" style="107" customWidth="1"/>
    <col min="1013" max="1013" width="18.4444444444444" style="107" customWidth="1"/>
    <col min="1014" max="1014" width="21.8888888888889" style="107" customWidth="1"/>
    <col min="1015" max="1015" width="15.2222222222222" style="107" customWidth="1"/>
    <col min="1016" max="1016" width="17.8888888888889" style="107" customWidth="1"/>
    <col min="1017" max="1017" width="9.55555555555556" style="107" customWidth="1"/>
    <col min="1018" max="1018" width="10.8888888888889" style="107" customWidth="1"/>
    <col min="1019" max="1019" width="9.55555555555556" style="107" customWidth="1"/>
    <col min="1020" max="1020" width="10.6666666666667" style="107" customWidth="1"/>
    <col min="1021" max="1021" width="9.55555555555556" style="107" customWidth="1"/>
    <col min="1022" max="1022" width="12.8888888888889" style="107" customWidth="1"/>
    <col min="1023" max="1023" width="10" style="107"/>
    <col min="1024" max="1025" width="11.3333333333333" style="107" customWidth="1"/>
    <col min="1026" max="1026" width="6.55555555555556" style="107" customWidth="1"/>
    <col min="1027" max="1027" width="10" style="107" hidden="1" customWidth="1"/>
    <col min="1028" max="1028" width="11.5555555555556" style="107" customWidth="1"/>
    <col min="1029" max="1259" width="10" style="107"/>
    <col min="1260" max="1261" width="9.77777777777778" style="107" customWidth="1"/>
    <col min="1262" max="1266" width="10" style="107"/>
    <col min="1267" max="1267" width="5.66666666666667" style="107" customWidth="1"/>
    <col min="1268" max="1268" width="13.5555555555556" style="107" customWidth="1"/>
    <col min="1269" max="1269" width="18.4444444444444" style="107" customWidth="1"/>
    <col min="1270" max="1270" width="21.8888888888889" style="107" customWidth="1"/>
    <col min="1271" max="1271" width="15.2222222222222" style="107" customWidth="1"/>
    <col min="1272" max="1272" width="17.8888888888889" style="107" customWidth="1"/>
    <col min="1273" max="1273" width="9.55555555555556" style="107" customWidth="1"/>
    <col min="1274" max="1274" width="10.8888888888889" style="107" customWidth="1"/>
    <col min="1275" max="1275" width="9.55555555555556" style="107" customWidth="1"/>
    <col min="1276" max="1276" width="10.6666666666667" style="107" customWidth="1"/>
    <col min="1277" max="1277" width="9.55555555555556" style="107" customWidth="1"/>
    <col min="1278" max="1278" width="12.8888888888889" style="107" customWidth="1"/>
    <col min="1279" max="1279" width="10" style="107"/>
    <col min="1280" max="1281" width="11.3333333333333" style="107" customWidth="1"/>
    <col min="1282" max="1282" width="6.55555555555556" style="107" customWidth="1"/>
    <col min="1283" max="1283" width="10" style="107" hidden="1" customWidth="1"/>
    <col min="1284" max="1284" width="11.5555555555556" style="107" customWidth="1"/>
    <col min="1285" max="1515" width="10" style="107"/>
    <col min="1516" max="1517" width="9.77777777777778" style="107" customWidth="1"/>
    <col min="1518" max="1522" width="10" style="107"/>
    <col min="1523" max="1523" width="5.66666666666667" style="107" customWidth="1"/>
    <col min="1524" max="1524" width="13.5555555555556" style="107" customWidth="1"/>
    <col min="1525" max="1525" width="18.4444444444444" style="107" customWidth="1"/>
    <col min="1526" max="1526" width="21.8888888888889" style="107" customWidth="1"/>
    <col min="1527" max="1527" width="15.2222222222222" style="107" customWidth="1"/>
    <col min="1528" max="1528" width="17.8888888888889" style="107" customWidth="1"/>
    <col min="1529" max="1529" width="9.55555555555556" style="107" customWidth="1"/>
    <col min="1530" max="1530" width="10.8888888888889" style="107" customWidth="1"/>
    <col min="1531" max="1531" width="9.55555555555556" style="107" customWidth="1"/>
    <col min="1532" max="1532" width="10.6666666666667" style="107" customWidth="1"/>
    <col min="1533" max="1533" width="9.55555555555556" style="107" customWidth="1"/>
    <col min="1534" max="1534" width="12.8888888888889" style="107" customWidth="1"/>
    <col min="1535" max="1535" width="10" style="107"/>
    <col min="1536" max="1537" width="11.3333333333333" style="107" customWidth="1"/>
    <col min="1538" max="1538" width="6.55555555555556" style="107" customWidth="1"/>
    <col min="1539" max="1539" width="10" style="107" hidden="1" customWidth="1"/>
    <col min="1540" max="1540" width="11.5555555555556" style="107" customWidth="1"/>
    <col min="1541" max="1771" width="10" style="107"/>
    <col min="1772" max="1773" width="9.77777777777778" style="107" customWidth="1"/>
    <col min="1774" max="1778" width="10" style="107"/>
    <col min="1779" max="1779" width="5.66666666666667" style="107" customWidth="1"/>
    <col min="1780" max="1780" width="13.5555555555556" style="107" customWidth="1"/>
    <col min="1781" max="1781" width="18.4444444444444" style="107" customWidth="1"/>
    <col min="1782" max="1782" width="21.8888888888889" style="107" customWidth="1"/>
    <col min="1783" max="1783" width="15.2222222222222" style="107" customWidth="1"/>
    <col min="1784" max="1784" width="17.8888888888889" style="107" customWidth="1"/>
    <col min="1785" max="1785" width="9.55555555555556" style="107" customWidth="1"/>
    <col min="1786" max="1786" width="10.8888888888889" style="107" customWidth="1"/>
    <col min="1787" max="1787" width="9.55555555555556" style="107" customWidth="1"/>
    <col min="1788" max="1788" width="10.6666666666667" style="107" customWidth="1"/>
    <col min="1789" max="1789" width="9.55555555555556" style="107" customWidth="1"/>
    <col min="1790" max="1790" width="12.8888888888889" style="107" customWidth="1"/>
    <col min="1791" max="1791" width="10" style="107"/>
    <col min="1792" max="1793" width="11.3333333333333" style="107" customWidth="1"/>
    <col min="1794" max="1794" width="6.55555555555556" style="107" customWidth="1"/>
    <col min="1795" max="1795" width="10" style="107" hidden="1" customWidth="1"/>
    <col min="1796" max="1796" width="11.5555555555556" style="107" customWidth="1"/>
    <col min="1797" max="2027" width="10" style="107"/>
    <col min="2028" max="2029" width="9.77777777777778" style="107" customWidth="1"/>
    <col min="2030" max="2034" width="10" style="107"/>
    <col min="2035" max="2035" width="5.66666666666667" style="107" customWidth="1"/>
    <col min="2036" max="2036" width="13.5555555555556" style="107" customWidth="1"/>
    <col min="2037" max="2037" width="18.4444444444444" style="107" customWidth="1"/>
    <col min="2038" max="2038" width="21.8888888888889" style="107" customWidth="1"/>
    <col min="2039" max="2039" width="15.2222222222222" style="107" customWidth="1"/>
    <col min="2040" max="2040" width="17.8888888888889" style="107" customWidth="1"/>
    <col min="2041" max="2041" width="9.55555555555556" style="107" customWidth="1"/>
    <col min="2042" max="2042" width="10.8888888888889" style="107" customWidth="1"/>
    <col min="2043" max="2043" width="9.55555555555556" style="107" customWidth="1"/>
    <col min="2044" max="2044" width="10.6666666666667" style="107" customWidth="1"/>
    <col min="2045" max="2045" width="9.55555555555556" style="107" customWidth="1"/>
    <col min="2046" max="2046" width="12.8888888888889" style="107" customWidth="1"/>
    <col min="2047" max="2047" width="10" style="107"/>
    <col min="2048" max="2049" width="11.3333333333333" style="107" customWidth="1"/>
    <col min="2050" max="2050" width="6.55555555555556" style="107" customWidth="1"/>
    <col min="2051" max="2051" width="10" style="107" hidden="1" customWidth="1"/>
    <col min="2052" max="2052" width="11.5555555555556" style="107" customWidth="1"/>
    <col min="2053" max="2283" width="10" style="107"/>
    <col min="2284" max="2285" width="9.77777777777778" style="107" customWidth="1"/>
    <col min="2286" max="2290" width="10" style="107"/>
    <col min="2291" max="2291" width="5.66666666666667" style="107" customWidth="1"/>
    <col min="2292" max="2292" width="13.5555555555556" style="107" customWidth="1"/>
    <col min="2293" max="2293" width="18.4444444444444" style="107" customWidth="1"/>
    <col min="2294" max="2294" width="21.8888888888889" style="107" customWidth="1"/>
    <col min="2295" max="2295" width="15.2222222222222" style="107" customWidth="1"/>
    <col min="2296" max="2296" width="17.8888888888889" style="107" customWidth="1"/>
    <col min="2297" max="2297" width="9.55555555555556" style="107" customWidth="1"/>
    <col min="2298" max="2298" width="10.8888888888889" style="107" customWidth="1"/>
    <col min="2299" max="2299" width="9.55555555555556" style="107" customWidth="1"/>
    <col min="2300" max="2300" width="10.6666666666667" style="107" customWidth="1"/>
    <col min="2301" max="2301" width="9.55555555555556" style="107" customWidth="1"/>
    <col min="2302" max="2302" width="12.8888888888889" style="107" customWidth="1"/>
    <col min="2303" max="2303" width="10" style="107"/>
    <col min="2304" max="2305" width="11.3333333333333" style="107" customWidth="1"/>
    <col min="2306" max="2306" width="6.55555555555556" style="107" customWidth="1"/>
    <col min="2307" max="2307" width="10" style="107" hidden="1" customWidth="1"/>
    <col min="2308" max="2308" width="11.5555555555556" style="107" customWidth="1"/>
    <col min="2309" max="2539" width="10" style="107"/>
    <col min="2540" max="2541" width="9.77777777777778" style="107" customWidth="1"/>
    <col min="2542" max="2546" width="10" style="107"/>
    <col min="2547" max="2547" width="5.66666666666667" style="107" customWidth="1"/>
    <col min="2548" max="2548" width="13.5555555555556" style="107" customWidth="1"/>
    <col min="2549" max="2549" width="18.4444444444444" style="107" customWidth="1"/>
    <col min="2550" max="2550" width="21.8888888888889" style="107" customWidth="1"/>
    <col min="2551" max="2551" width="15.2222222222222" style="107" customWidth="1"/>
    <col min="2552" max="2552" width="17.8888888888889" style="107" customWidth="1"/>
    <col min="2553" max="2553" width="9.55555555555556" style="107" customWidth="1"/>
    <col min="2554" max="2554" width="10.8888888888889" style="107" customWidth="1"/>
    <col min="2555" max="2555" width="9.55555555555556" style="107" customWidth="1"/>
    <col min="2556" max="2556" width="10.6666666666667" style="107" customWidth="1"/>
    <col min="2557" max="2557" width="9.55555555555556" style="107" customWidth="1"/>
    <col min="2558" max="2558" width="12.8888888888889" style="107" customWidth="1"/>
    <col min="2559" max="2559" width="10" style="107"/>
    <col min="2560" max="2561" width="11.3333333333333" style="107" customWidth="1"/>
    <col min="2562" max="2562" width="6.55555555555556" style="107" customWidth="1"/>
    <col min="2563" max="2563" width="10" style="107" hidden="1" customWidth="1"/>
    <col min="2564" max="2564" width="11.5555555555556" style="107" customWidth="1"/>
    <col min="2565" max="2795" width="10" style="107"/>
    <col min="2796" max="2797" width="9.77777777777778" style="107" customWidth="1"/>
    <col min="2798" max="2802" width="10" style="107"/>
    <col min="2803" max="2803" width="5.66666666666667" style="107" customWidth="1"/>
    <col min="2804" max="2804" width="13.5555555555556" style="107" customWidth="1"/>
    <col min="2805" max="2805" width="18.4444444444444" style="107" customWidth="1"/>
    <col min="2806" max="2806" width="21.8888888888889" style="107" customWidth="1"/>
    <col min="2807" max="2807" width="15.2222222222222" style="107" customWidth="1"/>
    <col min="2808" max="2808" width="17.8888888888889" style="107" customWidth="1"/>
    <col min="2809" max="2809" width="9.55555555555556" style="107" customWidth="1"/>
    <col min="2810" max="2810" width="10.8888888888889" style="107" customWidth="1"/>
    <col min="2811" max="2811" width="9.55555555555556" style="107" customWidth="1"/>
    <col min="2812" max="2812" width="10.6666666666667" style="107" customWidth="1"/>
    <col min="2813" max="2813" width="9.55555555555556" style="107" customWidth="1"/>
    <col min="2814" max="2814" width="12.8888888888889" style="107" customWidth="1"/>
    <col min="2815" max="2815" width="10" style="107"/>
    <col min="2816" max="2817" width="11.3333333333333" style="107" customWidth="1"/>
    <col min="2818" max="2818" width="6.55555555555556" style="107" customWidth="1"/>
    <col min="2819" max="2819" width="10" style="107" hidden="1" customWidth="1"/>
    <col min="2820" max="2820" width="11.5555555555556" style="107" customWidth="1"/>
    <col min="2821" max="3051" width="10" style="107"/>
    <col min="3052" max="3053" width="9.77777777777778" style="107" customWidth="1"/>
    <col min="3054" max="3058" width="10" style="107"/>
    <col min="3059" max="3059" width="5.66666666666667" style="107" customWidth="1"/>
    <col min="3060" max="3060" width="13.5555555555556" style="107" customWidth="1"/>
    <col min="3061" max="3061" width="18.4444444444444" style="107" customWidth="1"/>
    <col min="3062" max="3062" width="21.8888888888889" style="107" customWidth="1"/>
    <col min="3063" max="3063" width="15.2222222222222" style="107" customWidth="1"/>
    <col min="3064" max="3064" width="17.8888888888889" style="107" customWidth="1"/>
    <col min="3065" max="3065" width="9.55555555555556" style="107" customWidth="1"/>
    <col min="3066" max="3066" width="10.8888888888889" style="107" customWidth="1"/>
    <col min="3067" max="3067" width="9.55555555555556" style="107" customWidth="1"/>
    <col min="3068" max="3068" width="10.6666666666667" style="107" customWidth="1"/>
    <col min="3069" max="3069" width="9.55555555555556" style="107" customWidth="1"/>
    <col min="3070" max="3070" width="12.8888888888889" style="107" customWidth="1"/>
    <col min="3071" max="3071" width="10" style="107"/>
    <col min="3072" max="3073" width="11.3333333333333" style="107" customWidth="1"/>
    <col min="3074" max="3074" width="6.55555555555556" style="107" customWidth="1"/>
    <col min="3075" max="3075" width="10" style="107" hidden="1" customWidth="1"/>
    <col min="3076" max="3076" width="11.5555555555556" style="107" customWidth="1"/>
    <col min="3077" max="3307" width="10" style="107"/>
    <col min="3308" max="3309" width="9.77777777777778" style="107" customWidth="1"/>
    <col min="3310" max="3314" width="10" style="107"/>
    <col min="3315" max="3315" width="5.66666666666667" style="107" customWidth="1"/>
    <col min="3316" max="3316" width="13.5555555555556" style="107" customWidth="1"/>
    <col min="3317" max="3317" width="18.4444444444444" style="107" customWidth="1"/>
    <col min="3318" max="3318" width="21.8888888888889" style="107" customWidth="1"/>
    <col min="3319" max="3319" width="15.2222222222222" style="107" customWidth="1"/>
    <col min="3320" max="3320" width="17.8888888888889" style="107" customWidth="1"/>
    <col min="3321" max="3321" width="9.55555555555556" style="107" customWidth="1"/>
    <col min="3322" max="3322" width="10.8888888888889" style="107" customWidth="1"/>
    <col min="3323" max="3323" width="9.55555555555556" style="107" customWidth="1"/>
    <col min="3324" max="3324" width="10.6666666666667" style="107" customWidth="1"/>
    <col min="3325" max="3325" width="9.55555555555556" style="107" customWidth="1"/>
    <col min="3326" max="3326" width="12.8888888888889" style="107" customWidth="1"/>
    <col min="3327" max="3327" width="10" style="107"/>
    <col min="3328" max="3329" width="11.3333333333333" style="107" customWidth="1"/>
    <col min="3330" max="3330" width="6.55555555555556" style="107" customWidth="1"/>
    <col min="3331" max="3331" width="10" style="107" hidden="1" customWidth="1"/>
    <col min="3332" max="3332" width="11.5555555555556" style="107" customWidth="1"/>
    <col min="3333" max="3563" width="10" style="107"/>
    <col min="3564" max="3565" width="9.77777777777778" style="107" customWidth="1"/>
    <col min="3566" max="3570" width="10" style="107"/>
    <col min="3571" max="3571" width="5.66666666666667" style="107" customWidth="1"/>
    <col min="3572" max="3572" width="13.5555555555556" style="107" customWidth="1"/>
    <col min="3573" max="3573" width="18.4444444444444" style="107" customWidth="1"/>
    <col min="3574" max="3574" width="21.8888888888889" style="107" customWidth="1"/>
    <col min="3575" max="3575" width="15.2222222222222" style="107" customWidth="1"/>
    <col min="3576" max="3576" width="17.8888888888889" style="107" customWidth="1"/>
    <col min="3577" max="3577" width="9.55555555555556" style="107" customWidth="1"/>
    <col min="3578" max="3578" width="10.8888888888889" style="107" customWidth="1"/>
    <col min="3579" max="3579" width="9.55555555555556" style="107" customWidth="1"/>
    <col min="3580" max="3580" width="10.6666666666667" style="107" customWidth="1"/>
    <col min="3581" max="3581" width="9.55555555555556" style="107" customWidth="1"/>
    <col min="3582" max="3582" width="12.8888888888889" style="107" customWidth="1"/>
    <col min="3583" max="3583" width="10" style="107"/>
    <col min="3584" max="3585" width="11.3333333333333" style="107" customWidth="1"/>
    <col min="3586" max="3586" width="6.55555555555556" style="107" customWidth="1"/>
    <col min="3587" max="3587" width="10" style="107" hidden="1" customWidth="1"/>
    <col min="3588" max="3588" width="11.5555555555556" style="107" customWidth="1"/>
    <col min="3589" max="3819" width="10" style="107"/>
    <col min="3820" max="3821" width="9.77777777777778" style="107" customWidth="1"/>
    <col min="3822" max="3826" width="10" style="107"/>
    <col min="3827" max="3827" width="5.66666666666667" style="107" customWidth="1"/>
    <col min="3828" max="3828" width="13.5555555555556" style="107" customWidth="1"/>
    <col min="3829" max="3829" width="18.4444444444444" style="107" customWidth="1"/>
    <col min="3830" max="3830" width="21.8888888888889" style="107" customWidth="1"/>
    <col min="3831" max="3831" width="15.2222222222222" style="107" customWidth="1"/>
    <col min="3832" max="3832" width="17.8888888888889" style="107" customWidth="1"/>
    <col min="3833" max="3833" width="9.55555555555556" style="107" customWidth="1"/>
    <col min="3834" max="3834" width="10.8888888888889" style="107" customWidth="1"/>
    <col min="3835" max="3835" width="9.55555555555556" style="107" customWidth="1"/>
    <col min="3836" max="3836" width="10.6666666666667" style="107" customWidth="1"/>
    <col min="3837" max="3837" width="9.55555555555556" style="107" customWidth="1"/>
    <col min="3838" max="3838" width="12.8888888888889" style="107" customWidth="1"/>
    <col min="3839" max="3839" width="10" style="107"/>
    <col min="3840" max="3841" width="11.3333333333333" style="107" customWidth="1"/>
    <col min="3842" max="3842" width="6.55555555555556" style="107" customWidth="1"/>
    <col min="3843" max="3843" width="10" style="107" hidden="1" customWidth="1"/>
    <col min="3844" max="3844" width="11.5555555555556" style="107" customWidth="1"/>
    <col min="3845" max="4075" width="10" style="107"/>
    <col min="4076" max="4077" width="9.77777777777778" style="107" customWidth="1"/>
    <col min="4078" max="4082" width="10" style="107"/>
    <col min="4083" max="4083" width="5.66666666666667" style="107" customWidth="1"/>
    <col min="4084" max="4084" width="13.5555555555556" style="107" customWidth="1"/>
    <col min="4085" max="4085" width="18.4444444444444" style="107" customWidth="1"/>
    <col min="4086" max="4086" width="21.8888888888889" style="107" customWidth="1"/>
    <col min="4087" max="4087" width="15.2222222222222" style="107" customWidth="1"/>
    <col min="4088" max="4088" width="17.8888888888889" style="107" customWidth="1"/>
    <col min="4089" max="4089" width="9.55555555555556" style="107" customWidth="1"/>
    <col min="4090" max="4090" width="10.8888888888889" style="107" customWidth="1"/>
    <col min="4091" max="4091" width="9.55555555555556" style="107" customWidth="1"/>
    <col min="4092" max="4092" width="10.6666666666667" style="107" customWidth="1"/>
    <col min="4093" max="4093" width="9.55555555555556" style="107" customWidth="1"/>
    <col min="4094" max="4094" width="12.8888888888889" style="107" customWidth="1"/>
    <col min="4095" max="4095" width="10" style="107"/>
    <col min="4096" max="4097" width="11.3333333333333" style="107" customWidth="1"/>
    <col min="4098" max="4098" width="6.55555555555556" style="107" customWidth="1"/>
    <col min="4099" max="4099" width="10" style="107" hidden="1" customWidth="1"/>
    <col min="4100" max="4100" width="11.5555555555556" style="107" customWidth="1"/>
    <col min="4101" max="4331" width="10" style="107"/>
    <col min="4332" max="4333" width="9.77777777777778" style="107" customWidth="1"/>
    <col min="4334" max="4338" width="10" style="107"/>
    <col min="4339" max="4339" width="5.66666666666667" style="107" customWidth="1"/>
    <col min="4340" max="4340" width="13.5555555555556" style="107" customWidth="1"/>
    <col min="4341" max="4341" width="18.4444444444444" style="107" customWidth="1"/>
    <col min="4342" max="4342" width="21.8888888888889" style="107" customWidth="1"/>
    <col min="4343" max="4343" width="15.2222222222222" style="107" customWidth="1"/>
    <col min="4344" max="4344" width="17.8888888888889" style="107" customWidth="1"/>
    <col min="4345" max="4345" width="9.55555555555556" style="107" customWidth="1"/>
    <col min="4346" max="4346" width="10.8888888888889" style="107" customWidth="1"/>
    <col min="4347" max="4347" width="9.55555555555556" style="107" customWidth="1"/>
    <col min="4348" max="4348" width="10.6666666666667" style="107" customWidth="1"/>
    <col min="4349" max="4349" width="9.55555555555556" style="107" customWidth="1"/>
    <col min="4350" max="4350" width="12.8888888888889" style="107" customWidth="1"/>
    <col min="4351" max="4351" width="10" style="107"/>
    <col min="4352" max="4353" width="11.3333333333333" style="107" customWidth="1"/>
    <col min="4354" max="4354" width="6.55555555555556" style="107" customWidth="1"/>
    <col min="4355" max="4355" width="10" style="107" hidden="1" customWidth="1"/>
    <col min="4356" max="4356" width="11.5555555555556" style="107" customWidth="1"/>
    <col min="4357" max="4587" width="10" style="107"/>
    <col min="4588" max="4589" width="9.77777777777778" style="107" customWidth="1"/>
    <col min="4590" max="4594" width="10" style="107"/>
    <col min="4595" max="4595" width="5.66666666666667" style="107" customWidth="1"/>
    <col min="4596" max="4596" width="13.5555555555556" style="107" customWidth="1"/>
    <col min="4597" max="4597" width="18.4444444444444" style="107" customWidth="1"/>
    <col min="4598" max="4598" width="21.8888888888889" style="107" customWidth="1"/>
    <col min="4599" max="4599" width="15.2222222222222" style="107" customWidth="1"/>
    <col min="4600" max="4600" width="17.8888888888889" style="107" customWidth="1"/>
    <col min="4601" max="4601" width="9.55555555555556" style="107" customWidth="1"/>
    <col min="4602" max="4602" width="10.8888888888889" style="107" customWidth="1"/>
    <col min="4603" max="4603" width="9.55555555555556" style="107" customWidth="1"/>
    <col min="4604" max="4604" width="10.6666666666667" style="107" customWidth="1"/>
    <col min="4605" max="4605" width="9.55555555555556" style="107" customWidth="1"/>
    <col min="4606" max="4606" width="12.8888888888889" style="107" customWidth="1"/>
    <col min="4607" max="4607" width="10" style="107"/>
    <col min="4608" max="4609" width="11.3333333333333" style="107" customWidth="1"/>
    <col min="4610" max="4610" width="6.55555555555556" style="107" customWidth="1"/>
    <col min="4611" max="4611" width="10" style="107" hidden="1" customWidth="1"/>
    <col min="4612" max="4612" width="11.5555555555556" style="107" customWidth="1"/>
    <col min="4613" max="4843" width="10" style="107"/>
    <col min="4844" max="4845" width="9.77777777777778" style="107" customWidth="1"/>
    <col min="4846" max="4850" width="10" style="107"/>
    <col min="4851" max="4851" width="5.66666666666667" style="107" customWidth="1"/>
    <col min="4852" max="4852" width="13.5555555555556" style="107" customWidth="1"/>
    <col min="4853" max="4853" width="18.4444444444444" style="107" customWidth="1"/>
    <col min="4854" max="4854" width="21.8888888888889" style="107" customWidth="1"/>
    <col min="4855" max="4855" width="15.2222222222222" style="107" customWidth="1"/>
    <col min="4856" max="4856" width="17.8888888888889" style="107" customWidth="1"/>
    <col min="4857" max="4857" width="9.55555555555556" style="107" customWidth="1"/>
    <col min="4858" max="4858" width="10.8888888888889" style="107" customWidth="1"/>
    <col min="4859" max="4859" width="9.55555555555556" style="107" customWidth="1"/>
    <col min="4860" max="4860" width="10.6666666666667" style="107" customWidth="1"/>
    <col min="4861" max="4861" width="9.55555555555556" style="107" customWidth="1"/>
    <col min="4862" max="4862" width="12.8888888888889" style="107" customWidth="1"/>
    <col min="4863" max="4863" width="10" style="107"/>
    <col min="4864" max="4865" width="11.3333333333333" style="107" customWidth="1"/>
    <col min="4866" max="4866" width="6.55555555555556" style="107" customWidth="1"/>
    <col min="4867" max="4867" width="10" style="107" hidden="1" customWidth="1"/>
    <col min="4868" max="4868" width="11.5555555555556" style="107" customWidth="1"/>
    <col min="4869" max="5099" width="10" style="107"/>
    <col min="5100" max="5101" width="9.77777777777778" style="107" customWidth="1"/>
    <col min="5102" max="5106" width="10" style="107"/>
    <col min="5107" max="5107" width="5.66666666666667" style="107" customWidth="1"/>
    <col min="5108" max="5108" width="13.5555555555556" style="107" customWidth="1"/>
    <col min="5109" max="5109" width="18.4444444444444" style="107" customWidth="1"/>
    <col min="5110" max="5110" width="21.8888888888889" style="107" customWidth="1"/>
    <col min="5111" max="5111" width="15.2222222222222" style="107" customWidth="1"/>
    <col min="5112" max="5112" width="17.8888888888889" style="107" customWidth="1"/>
    <col min="5113" max="5113" width="9.55555555555556" style="107" customWidth="1"/>
    <col min="5114" max="5114" width="10.8888888888889" style="107" customWidth="1"/>
    <col min="5115" max="5115" width="9.55555555555556" style="107" customWidth="1"/>
    <col min="5116" max="5116" width="10.6666666666667" style="107" customWidth="1"/>
    <col min="5117" max="5117" width="9.55555555555556" style="107" customWidth="1"/>
    <col min="5118" max="5118" width="12.8888888888889" style="107" customWidth="1"/>
    <col min="5119" max="5119" width="10" style="107"/>
    <col min="5120" max="5121" width="11.3333333333333" style="107" customWidth="1"/>
    <col min="5122" max="5122" width="6.55555555555556" style="107" customWidth="1"/>
    <col min="5123" max="5123" width="10" style="107" hidden="1" customWidth="1"/>
    <col min="5124" max="5124" width="11.5555555555556" style="107" customWidth="1"/>
    <col min="5125" max="5355" width="10" style="107"/>
    <col min="5356" max="5357" width="9.77777777777778" style="107" customWidth="1"/>
    <col min="5358" max="5362" width="10" style="107"/>
    <col min="5363" max="5363" width="5.66666666666667" style="107" customWidth="1"/>
    <col min="5364" max="5364" width="13.5555555555556" style="107" customWidth="1"/>
    <col min="5365" max="5365" width="18.4444444444444" style="107" customWidth="1"/>
    <col min="5366" max="5366" width="21.8888888888889" style="107" customWidth="1"/>
    <col min="5367" max="5367" width="15.2222222222222" style="107" customWidth="1"/>
    <col min="5368" max="5368" width="17.8888888888889" style="107" customWidth="1"/>
    <col min="5369" max="5369" width="9.55555555555556" style="107" customWidth="1"/>
    <col min="5370" max="5370" width="10.8888888888889" style="107" customWidth="1"/>
    <col min="5371" max="5371" width="9.55555555555556" style="107" customWidth="1"/>
    <col min="5372" max="5372" width="10.6666666666667" style="107" customWidth="1"/>
    <col min="5373" max="5373" width="9.55555555555556" style="107" customWidth="1"/>
    <col min="5374" max="5374" width="12.8888888888889" style="107" customWidth="1"/>
    <col min="5375" max="5375" width="10" style="107"/>
    <col min="5376" max="5377" width="11.3333333333333" style="107" customWidth="1"/>
    <col min="5378" max="5378" width="6.55555555555556" style="107" customWidth="1"/>
    <col min="5379" max="5379" width="10" style="107" hidden="1" customWidth="1"/>
    <col min="5380" max="5380" width="11.5555555555556" style="107" customWidth="1"/>
    <col min="5381" max="5611" width="10" style="107"/>
    <col min="5612" max="5613" width="9.77777777777778" style="107" customWidth="1"/>
    <col min="5614" max="5618" width="10" style="107"/>
    <col min="5619" max="5619" width="5.66666666666667" style="107" customWidth="1"/>
    <col min="5620" max="5620" width="13.5555555555556" style="107" customWidth="1"/>
    <col min="5621" max="5621" width="18.4444444444444" style="107" customWidth="1"/>
    <col min="5622" max="5622" width="21.8888888888889" style="107" customWidth="1"/>
    <col min="5623" max="5623" width="15.2222222222222" style="107" customWidth="1"/>
    <col min="5624" max="5624" width="17.8888888888889" style="107" customWidth="1"/>
    <col min="5625" max="5625" width="9.55555555555556" style="107" customWidth="1"/>
    <col min="5626" max="5626" width="10.8888888888889" style="107" customWidth="1"/>
    <col min="5627" max="5627" width="9.55555555555556" style="107" customWidth="1"/>
    <col min="5628" max="5628" width="10.6666666666667" style="107" customWidth="1"/>
    <col min="5629" max="5629" width="9.55555555555556" style="107" customWidth="1"/>
    <col min="5630" max="5630" width="12.8888888888889" style="107" customWidth="1"/>
    <col min="5631" max="5631" width="10" style="107"/>
    <col min="5632" max="5633" width="11.3333333333333" style="107" customWidth="1"/>
    <col min="5634" max="5634" width="6.55555555555556" style="107" customWidth="1"/>
    <col min="5635" max="5635" width="10" style="107" hidden="1" customWidth="1"/>
    <col min="5636" max="5636" width="11.5555555555556" style="107" customWidth="1"/>
    <col min="5637" max="5867" width="10" style="107"/>
    <col min="5868" max="5869" width="9.77777777777778" style="107" customWidth="1"/>
    <col min="5870" max="5874" width="10" style="107"/>
    <col min="5875" max="5875" width="5.66666666666667" style="107" customWidth="1"/>
    <col min="5876" max="5876" width="13.5555555555556" style="107" customWidth="1"/>
    <col min="5877" max="5877" width="18.4444444444444" style="107" customWidth="1"/>
    <col min="5878" max="5878" width="21.8888888888889" style="107" customWidth="1"/>
    <col min="5879" max="5879" width="15.2222222222222" style="107" customWidth="1"/>
    <col min="5880" max="5880" width="17.8888888888889" style="107" customWidth="1"/>
    <col min="5881" max="5881" width="9.55555555555556" style="107" customWidth="1"/>
    <col min="5882" max="5882" width="10.8888888888889" style="107" customWidth="1"/>
    <col min="5883" max="5883" width="9.55555555555556" style="107" customWidth="1"/>
    <col min="5884" max="5884" width="10.6666666666667" style="107" customWidth="1"/>
    <col min="5885" max="5885" width="9.55555555555556" style="107" customWidth="1"/>
    <col min="5886" max="5886" width="12.8888888888889" style="107" customWidth="1"/>
    <col min="5887" max="5887" width="10" style="107"/>
    <col min="5888" max="5889" width="11.3333333333333" style="107" customWidth="1"/>
    <col min="5890" max="5890" width="6.55555555555556" style="107" customWidth="1"/>
    <col min="5891" max="5891" width="10" style="107" hidden="1" customWidth="1"/>
    <col min="5892" max="5892" width="11.5555555555556" style="107" customWidth="1"/>
    <col min="5893" max="6123" width="10" style="107"/>
    <col min="6124" max="6125" width="9.77777777777778" style="107" customWidth="1"/>
    <col min="6126" max="6130" width="10" style="107"/>
    <col min="6131" max="6131" width="5.66666666666667" style="107" customWidth="1"/>
    <col min="6132" max="6132" width="13.5555555555556" style="107" customWidth="1"/>
    <col min="6133" max="6133" width="18.4444444444444" style="107" customWidth="1"/>
    <col min="6134" max="6134" width="21.8888888888889" style="107" customWidth="1"/>
    <col min="6135" max="6135" width="15.2222222222222" style="107" customWidth="1"/>
    <col min="6136" max="6136" width="17.8888888888889" style="107" customWidth="1"/>
    <col min="6137" max="6137" width="9.55555555555556" style="107" customWidth="1"/>
    <col min="6138" max="6138" width="10.8888888888889" style="107" customWidth="1"/>
    <col min="6139" max="6139" width="9.55555555555556" style="107" customWidth="1"/>
    <col min="6140" max="6140" width="10.6666666666667" style="107" customWidth="1"/>
    <col min="6141" max="6141" width="9.55555555555556" style="107" customWidth="1"/>
    <col min="6142" max="6142" width="12.8888888888889" style="107" customWidth="1"/>
    <col min="6143" max="6143" width="10" style="107"/>
    <col min="6144" max="6145" width="11.3333333333333" style="107" customWidth="1"/>
    <col min="6146" max="6146" width="6.55555555555556" style="107" customWidth="1"/>
    <col min="6147" max="6147" width="10" style="107" hidden="1" customWidth="1"/>
    <col min="6148" max="6148" width="11.5555555555556" style="107" customWidth="1"/>
    <col min="6149" max="6379" width="10" style="107"/>
    <col min="6380" max="6381" width="9.77777777777778" style="107" customWidth="1"/>
    <col min="6382" max="6386" width="10" style="107"/>
    <col min="6387" max="6387" width="5.66666666666667" style="107" customWidth="1"/>
    <col min="6388" max="6388" width="13.5555555555556" style="107" customWidth="1"/>
    <col min="6389" max="6389" width="18.4444444444444" style="107" customWidth="1"/>
    <col min="6390" max="6390" width="21.8888888888889" style="107" customWidth="1"/>
    <col min="6391" max="6391" width="15.2222222222222" style="107" customWidth="1"/>
    <col min="6392" max="6392" width="17.8888888888889" style="107" customWidth="1"/>
    <col min="6393" max="6393" width="9.55555555555556" style="107" customWidth="1"/>
    <col min="6394" max="6394" width="10.8888888888889" style="107" customWidth="1"/>
    <col min="6395" max="6395" width="9.55555555555556" style="107" customWidth="1"/>
    <col min="6396" max="6396" width="10.6666666666667" style="107" customWidth="1"/>
    <col min="6397" max="6397" width="9.55555555555556" style="107" customWidth="1"/>
    <col min="6398" max="6398" width="12.8888888888889" style="107" customWidth="1"/>
    <col min="6399" max="6399" width="10" style="107"/>
    <col min="6400" max="6401" width="11.3333333333333" style="107" customWidth="1"/>
    <col min="6402" max="6402" width="6.55555555555556" style="107" customWidth="1"/>
    <col min="6403" max="6403" width="10" style="107" hidden="1" customWidth="1"/>
    <col min="6404" max="6404" width="11.5555555555556" style="107" customWidth="1"/>
    <col min="6405" max="6635" width="10" style="107"/>
    <col min="6636" max="6637" width="9.77777777777778" style="107" customWidth="1"/>
    <col min="6638" max="6642" width="10" style="107"/>
    <col min="6643" max="6643" width="5.66666666666667" style="107" customWidth="1"/>
    <col min="6644" max="6644" width="13.5555555555556" style="107" customWidth="1"/>
    <col min="6645" max="6645" width="18.4444444444444" style="107" customWidth="1"/>
    <col min="6646" max="6646" width="21.8888888888889" style="107" customWidth="1"/>
    <col min="6647" max="6647" width="15.2222222222222" style="107" customWidth="1"/>
    <col min="6648" max="6648" width="17.8888888888889" style="107" customWidth="1"/>
    <col min="6649" max="6649" width="9.55555555555556" style="107" customWidth="1"/>
    <col min="6650" max="6650" width="10.8888888888889" style="107" customWidth="1"/>
    <col min="6651" max="6651" width="9.55555555555556" style="107" customWidth="1"/>
    <col min="6652" max="6652" width="10.6666666666667" style="107" customWidth="1"/>
    <col min="6653" max="6653" width="9.55555555555556" style="107" customWidth="1"/>
    <col min="6654" max="6654" width="12.8888888888889" style="107" customWidth="1"/>
    <col min="6655" max="6655" width="10" style="107"/>
    <col min="6656" max="6657" width="11.3333333333333" style="107" customWidth="1"/>
    <col min="6658" max="6658" width="6.55555555555556" style="107" customWidth="1"/>
    <col min="6659" max="6659" width="10" style="107" hidden="1" customWidth="1"/>
    <col min="6660" max="6660" width="11.5555555555556" style="107" customWidth="1"/>
    <col min="6661" max="6891" width="10" style="107"/>
    <col min="6892" max="6893" width="9.77777777777778" style="107" customWidth="1"/>
    <col min="6894" max="6898" width="10" style="107"/>
    <col min="6899" max="6899" width="5.66666666666667" style="107" customWidth="1"/>
    <col min="6900" max="6900" width="13.5555555555556" style="107" customWidth="1"/>
    <col min="6901" max="6901" width="18.4444444444444" style="107" customWidth="1"/>
    <col min="6902" max="6902" width="21.8888888888889" style="107" customWidth="1"/>
    <col min="6903" max="6903" width="15.2222222222222" style="107" customWidth="1"/>
    <col min="6904" max="6904" width="17.8888888888889" style="107" customWidth="1"/>
    <col min="6905" max="6905" width="9.55555555555556" style="107" customWidth="1"/>
    <col min="6906" max="6906" width="10.8888888888889" style="107" customWidth="1"/>
    <col min="6907" max="6907" width="9.55555555555556" style="107" customWidth="1"/>
    <col min="6908" max="6908" width="10.6666666666667" style="107" customWidth="1"/>
    <col min="6909" max="6909" width="9.55555555555556" style="107" customWidth="1"/>
    <col min="6910" max="6910" width="12.8888888888889" style="107" customWidth="1"/>
    <col min="6911" max="6911" width="10" style="107"/>
    <col min="6912" max="6913" width="11.3333333333333" style="107" customWidth="1"/>
    <col min="6914" max="6914" width="6.55555555555556" style="107" customWidth="1"/>
    <col min="6915" max="6915" width="10" style="107" hidden="1" customWidth="1"/>
    <col min="6916" max="6916" width="11.5555555555556" style="107" customWidth="1"/>
    <col min="6917" max="7147" width="10" style="107"/>
    <col min="7148" max="7149" width="9.77777777777778" style="107" customWidth="1"/>
    <col min="7150" max="7154" width="10" style="107"/>
    <col min="7155" max="7155" width="5.66666666666667" style="107" customWidth="1"/>
    <col min="7156" max="7156" width="13.5555555555556" style="107" customWidth="1"/>
    <col min="7157" max="7157" width="18.4444444444444" style="107" customWidth="1"/>
    <col min="7158" max="7158" width="21.8888888888889" style="107" customWidth="1"/>
    <col min="7159" max="7159" width="15.2222222222222" style="107" customWidth="1"/>
    <col min="7160" max="7160" width="17.8888888888889" style="107" customWidth="1"/>
    <col min="7161" max="7161" width="9.55555555555556" style="107" customWidth="1"/>
    <col min="7162" max="7162" width="10.8888888888889" style="107" customWidth="1"/>
    <col min="7163" max="7163" width="9.55555555555556" style="107" customWidth="1"/>
    <col min="7164" max="7164" width="10.6666666666667" style="107" customWidth="1"/>
    <col min="7165" max="7165" width="9.55555555555556" style="107" customWidth="1"/>
    <col min="7166" max="7166" width="12.8888888888889" style="107" customWidth="1"/>
    <col min="7167" max="7167" width="10" style="107"/>
    <col min="7168" max="7169" width="11.3333333333333" style="107" customWidth="1"/>
    <col min="7170" max="7170" width="6.55555555555556" style="107" customWidth="1"/>
    <col min="7171" max="7171" width="10" style="107" hidden="1" customWidth="1"/>
    <col min="7172" max="7172" width="11.5555555555556" style="107" customWidth="1"/>
    <col min="7173" max="7403" width="10" style="107"/>
    <col min="7404" max="7405" width="9.77777777777778" style="107" customWidth="1"/>
    <col min="7406" max="7410" width="10" style="107"/>
    <col min="7411" max="7411" width="5.66666666666667" style="107" customWidth="1"/>
    <col min="7412" max="7412" width="13.5555555555556" style="107" customWidth="1"/>
    <col min="7413" max="7413" width="18.4444444444444" style="107" customWidth="1"/>
    <col min="7414" max="7414" width="21.8888888888889" style="107" customWidth="1"/>
    <col min="7415" max="7415" width="15.2222222222222" style="107" customWidth="1"/>
    <col min="7416" max="7416" width="17.8888888888889" style="107" customWidth="1"/>
    <col min="7417" max="7417" width="9.55555555555556" style="107" customWidth="1"/>
    <col min="7418" max="7418" width="10.8888888888889" style="107" customWidth="1"/>
    <col min="7419" max="7419" width="9.55555555555556" style="107" customWidth="1"/>
    <col min="7420" max="7420" width="10.6666666666667" style="107" customWidth="1"/>
    <col min="7421" max="7421" width="9.55555555555556" style="107" customWidth="1"/>
    <col min="7422" max="7422" width="12.8888888888889" style="107" customWidth="1"/>
    <col min="7423" max="7423" width="10" style="107"/>
    <col min="7424" max="7425" width="11.3333333333333" style="107" customWidth="1"/>
    <col min="7426" max="7426" width="6.55555555555556" style="107" customWidth="1"/>
    <col min="7427" max="7427" width="10" style="107" hidden="1" customWidth="1"/>
    <col min="7428" max="7428" width="11.5555555555556" style="107" customWidth="1"/>
    <col min="7429" max="7659" width="10" style="107"/>
    <col min="7660" max="7661" width="9.77777777777778" style="107" customWidth="1"/>
    <col min="7662" max="7666" width="10" style="107"/>
    <col min="7667" max="7667" width="5.66666666666667" style="107" customWidth="1"/>
    <col min="7668" max="7668" width="13.5555555555556" style="107" customWidth="1"/>
    <col min="7669" max="7669" width="18.4444444444444" style="107" customWidth="1"/>
    <col min="7670" max="7670" width="21.8888888888889" style="107" customWidth="1"/>
    <col min="7671" max="7671" width="15.2222222222222" style="107" customWidth="1"/>
    <col min="7672" max="7672" width="17.8888888888889" style="107" customWidth="1"/>
    <col min="7673" max="7673" width="9.55555555555556" style="107" customWidth="1"/>
    <col min="7674" max="7674" width="10.8888888888889" style="107" customWidth="1"/>
    <col min="7675" max="7675" width="9.55555555555556" style="107" customWidth="1"/>
    <col min="7676" max="7676" width="10.6666666666667" style="107" customWidth="1"/>
    <col min="7677" max="7677" width="9.55555555555556" style="107" customWidth="1"/>
    <col min="7678" max="7678" width="12.8888888888889" style="107" customWidth="1"/>
    <col min="7679" max="7679" width="10" style="107"/>
    <col min="7680" max="7681" width="11.3333333333333" style="107" customWidth="1"/>
    <col min="7682" max="7682" width="6.55555555555556" style="107" customWidth="1"/>
    <col min="7683" max="7683" width="10" style="107" hidden="1" customWidth="1"/>
    <col min="7684" max="7684" width="11.5555555555556" style="107" customWidth="1"/>
    <col min="7685" max="7915" width="10" style="107"/>
    <col min="7916" max="7917" width="9.77777777777778" style="107" customWidth="1"/>
    <col min="7918" max="7922" width="10" style="107"/>
    <col min="7923" max="7923" width="5.66666666666667" style="107" customWidth="1"/>
    <col min="7924" max="7924" width="13.5555555555556" style="107" customWidth="1"/>
    <col min="7925" max="7925" width="18.4444444444444" style="107" customWidth="1"/>
    <col min="7926" max="7926" width="21.8888888888889" style="107" customWidth="1"/>
    <col min="7927" max="7927" width="15.2222222222222" style="107" customWidth="1"/>
    <col min="7928" max="7928" width="17.8888888888889" style="107" customWidth="1"/>
    <col min="7929" max="7929" width="9.55555555555556" style="107" customWidth="1"/>
    <col min="7930" max="7930" width="10.8888888888889" style="107" customWidth="1"/>
    <col min="7931" max="7931" width="9.55555555555556" style="107" customWidth="1"/>
    <col min="7932" max="7932" width="10.6666666666667" style="107" customWidth="1"/>
    <col min="7933" max="7933" width="9.55555555555556" style="107" customWidth="1"/>
    <col min="7934" max="7934" width="12.8888888888889" style="107" customWidth="1"/>
    <col min="7935" max="7935" width="10" style="107"/>
    <col min="7936" max="7937" width="11.3333333333333" style="107" customWidth="1"/>
    <col min="7938" max="7938" width="6.55555555555556" style="107" customWidth="1"/>
    <col min="7939" max="7939" width="10" style="107" hidden="1" customWidth="1"/>
    <col min="7940" max="7940" width="11.5555555555556" style="107" customWidth="1"/>
    <col min="7941" max="8171" width="10" style="107"/>
    <col min="8172" max="8173" width="9.77777777777778" style="107" customWidth="1"/>
    <col min="8174" max="8178" width="10" style="107"/>
    <col min="8179" max="8179" width="5.66666666666667" style="107" customWidth="1"/>
    <col min="8180" max="8180" width="13.5555555555556" style="107" customWidth="1"/>
    <col min="8181" max="8181" width="18.4444444444444" style="107" customWidth="1"/>
    <col min="8182" max="8182" width="21.8888888888889" style="107" customWidth="1"/>
    <col min="8183" max="8183" width="15.2222222222222" style="107" customWidth="1"/>
    <col min="8184" max="8184" width="17.8888888888889" style="107" customWidth="1"/>
    <col min="8185" max="8185" width="9.55555555555556" style="107" customWidth="1"/>
    <col min="8186" max="8186" width="10.8888888888889" style="107" customWidth="1"/>
    <col min="8187" max="8187" width="9.55555555555556" style="107" customWidth="1"/>
    <col min="8188" max="8188" width="10.6666666666667" style="107" customWidth="1"/>
    <col min="8189" max="8189" width="9.55555555555556" style="107" customWidth="1"/>
    <col min="8190" max="8190" width="12.8888888888889" style="107" customWidth="1"/>
    <col min="8191" max="8191" width="10" style="107"/>
    <col min="8192" max="8193" width="11.3333333333333" style="107" customWidth="1"/>
    <col min="8194" max="8194" width="6.55555555555556" style="107" customWidth="1"/>
    <col min="8195" max="8195" width="10" style="107" hidden="1" customWidth="1"/>
    <col min="8196" max="8196" width="11.5555555555556" style="107" customWidth="1"/>
    <col min="8197" max="8427" width="10" style="107"/>
    <col min="8428" max="8429" width="9.77777777777778" style="107" customWidth="1"/>
    <col min="8430" max="8434" width="10" style="107"/>
    <col min="8435" max="8435" width="5.66666666666667" style="107" customWidth="1"/>
    <col min="8436" max="8436" width="13.5555555555556" style="107" customWidth="1"/>
    <col min="8437" max="8437" width="18.4444444444444" style="107" customWidth="1"/>
    <col min="8438" max="8438" width="21.8888888888889" style="107" customWidth="1"/>
    <col min="8439" max="8439" width="15.2222222222222" style="107" customWidth="1"/>
    <col min="8440" max="8440" width="17.8888888888889" style="107" customWidth="1"/>
    <col min="8441" max="8441" width="9.55555555555556" style="107" customWidth="1"/>
    <col min="8442" max="8442" width="10.8888888888889" style="107" customWidth="1"/>
    <col min="8443" max="8443" width="9.55555555555556" style="107" customWidth="1"/>
    <col min="8444" max="8444" width="10.6666666666667" style="107" customWidth="1"/>
    <col min="8445" max="8445" width="9.55555555555556" style="107" customWidth="1"/>
    <col min="8446" max="8446" width="12.8888888888889" style="107" customWidth="1"/>
    <col min="8447" max="8447" width="10" style="107"/>
    <col min="8448" max="8449" width="11.3333333333333" style="107" customWidth="1"/>
    <col min="8450" max="8450" width="6.55555555555556" style="107" customWidth="1"/>
    <col min="8451" max="8451" width="10" style="107" hidden="1" customWidth="1"/>
    <col min="8452" max="8452" width="11.5555555555556" style="107" customWidth="1"/>
    <col min="8453" max="8683" width="10" style="107"/>
    <col min="8684" max="8685" width="9.77777777777778" style="107" customWidth="1"/>
    <col min="8686" max="8690" width="10" style="107"/>
    <col min="8691" max="8691" width="5.66666666666667" style="107" customWidth="1"/>
    <col min="8692" max="8692" width="13.5555555555556" style="107" customWidth="1"/>
    <col min="8693" max="8693" width="18.4444444444444" style="107" customWidth="1"/>
    <col min="8694" max="8694" width="21.8888888888889" style="107" customWidth="1"/>
    <col min="8695" max="8695" width="15.2222222222222" style="107" customWidth="1"/>
    <col min="8696" max="8696" width="17.8888888888889" style="107" customWidth="1"/>
    <col min="8697" max="8697" width="9.55555555555556" style="107" customWidth="1"/>
    <col min="8698" max="8698" width="10.8888888888889" style="107" customWidth="1"/>
    <col min="8699" max="8699" width="9.55555555555556" style="107" customWidth="1"/>
    <col min="8700" max="8700" width="10.6666666666667" style="107" customWidth="1"/>
    <col min="8701" max="8701" width="9.55555555555556" style="107" customWidth="1"/>
    <col min="8702" max="8702" width="12.8888888888889" style="107" customWidth="1"/>
    <col min="8703" max="8703" width="10" style="107"/>
    <col min="8704" max="8705" width="11.3333333333333" style="107" customWidth="1"/>
    <col min="8706" max="8706" width="6.55555555555556" style="107" customWidth="1"/>
    <col min="8707" max="8707" width="10" style="107" hidden="1" customWidth="1"/>
    <col min="8708" max="8708" width="11.5555555555556" style="107" customWidth="1"/>
    <col min="8709" max="8939" width="10" style="107"/>
    <col min="8940" max="8941" width="9.77777777777778" style="107" customWidth="1"/>
    <col min="8942" max="8946" width="10" style="107"/>
    <col min="8947" max="8947" width="5.66666666666667" style="107" customWidth="1"/>
    <col min="8948" max="8948" width="13.5555555555556" style="107" customWidth="1"/>
    <col min="8949" max="8949" width="18.4444444444444" style="107" customWidth="1"/>
    <col min="8950" max="8950" width="21.8888888888889" style="107" customWidth="1"/>
    <col min="8951" max="8951" width="15.2222222222222" style="107" customWidth="1"/>
    <col min="8952" max="8952" width="17.8888888888889" style="107" customWidth="1"/>
    <col min="8953" max="8953" width="9.55555555555556" style="107" customWidth="1"/>
    <col min="8954" max="8954" width="10.8888888888889" style="107" customWidth="1"/>
    <col min="8955" max="8955" width="9.55555555555556" style="107" customWidth="1"/>
    <col min="8956" max="8956" width="10.6666666666667" style="107" customWidth="1"/>
    <col min="8957" max="8957" width="9.55555555555556" style="107" customWidth="1"/>
    <col min="8958" max="8958" width="12.8888888888889" style="107" customWidth="1"/>
    <col min="8959" max="8959" width="10" style="107"/>
    <col min="8960" max="8961" width="11.3333333333333" style="107" customWidth="1"/>
    <col min="8962" max="8962" width="6.55555555555556" style="107" customWidth="1"/>
    <col min="8963" max="8963" width="10" style="107" hidden="1" customWidth="1"/>
    <col min="8964" max="8964" width="11.5555555555556" style="107" customWidth="1"/>
    <col min="8965" max="9195" width="10" style="107"/>
    <col min="9196" max="9197" width="9.77777777777778" style="107" customWidth="1"/>
    <col min="9198" max="9202" width="10" style="107"/>
    <col min="9203" max="9203" width="5.66666666666667" style="107" customWidth="1"/>
    <col min="9204" max="9204" width="13.5555555555556" style="107" customWidth="1"/>
    <col min="9205" max="9205" width="18.4444444444444" style="107" customWidth="1"/>
    <col min="9206" max="9206" width="21.8888888888889" style="107" customWidth="1"/>
    <col min="9207" max="9207" width="15.2222222222222" style="107" customWidth="1"/>
    <col min="9208" max="9208" width="17.8888888888889" style="107" customWidth="1"/>
    <col min="9209" max="9209" width="9.55555555555556" style="107" customWidth="1"/>
    <col min="9210" max="9210" width="10.8888888888889" style="107" customWidth="1"/>
    <col min="9211" max="9211" width="9.55555555555556" style="107" customWidth="1"/>
    <col min="9212" max="9212" width="10.6666666666667" style="107" customWidth="1"/>
    <col min="9213" max="9213" width="9.55555555555556" style="107" customWidth="1"/>
    <col min="9214" max="9214" width="12.8888888888889" style="107" customWidth="1"/>
    <col min="9215" max="9215" width="10" style="107"/>
    <col min="9216" max="9217" width="11.3333333333333" style="107" customWidth="1"/>
    <col min="9218" max="9218" width="6.55555555555556" style="107" customWidth="1"/>
    <col min="9219" max="9219" width="10" style="107" hidden="1" customWidth="1"/>
    <col min="9220" max="9220" width="11.5555555555556" style="107" customWidth="1"/>
    <col min="9221" max="9451" width="10" style="107"/>
    <col min="9452" max="9453" width="9.77777777777778" style="107" customWidth="1"/>
    <col min="9454" max="9458" width="10" style="107"/>
    <col min="9459" max="9459" width="5.66666666666667" style="107" customWidth="1"/>
    <col min="9460" max="9460" width="13.5555555555556" style="107" customWidth="1"/>
    <col min="9461" max="9461" width="18.4444444444444" style="107" customWidth="1"/>
    <col min="9462" max="9462" width="21.8888888888889" style="107" customWidth="1"/>
    <col min="9463" max="9463" width="15.2222222222222" style="107" customWidth="1"/>
    <col min="9464" max="9464" width="17.8888888888889" style="107" customWidth="1"/>
    <col min="9465" max="9465" width="9.55555555555556" style="107" customWidth="1"/>
    <col min="9466" max="9466" width="10.8888888888889" style="107" customWidth="1"/>
    <col min="9467" max="9467" width="9.55555555555556" style="107" customWidth="1"/>
    <col min="9468" max="9468" width="10.6666666666667" style="107" customWidth="1"/>
    <col min="9469" max="9469" width="9.55555555555556" style="107" customWidth="1"/>
    <col min="9470" max="9470" width="12.8888888888889" style="107" customWidth="1"/>
    <col min="9471" max="9471" width="10" style="107"/>
    <col min="9472" max="9473" width="11.3333333333333" style="107" customWidth="1"/>
    <col min="9474" max="9474" width="6.55555555555556" style="107" customWidth="1"/>
    <col min="9475" max="9475" width="10" style="107" hidden="1" customWidth="1"/>
    <col min="9476" max="9476" width="11.5555555555556" style="107" customWidth="1"/>
    <col min="9477" max="9707" width="10" style="107"/>
    <col min="9708" max="9709" width="9.77777777777778" style="107" customWidth="1"/>
    <col min="9710" max="9714" width="10" style="107"/>
    <col min="9715" max="9715" width="5.66666666666667" style="107" customWidth="1"/>
    <col min="9716" max="9716" width="13.5555555555556" style="107" customWidth="1"/>
    <col min="9717" max="9717" width="18.4444444444444" style="107" customWidth="1"/>
    <col min="9718" max="9718" width="21.8888888888889" style="107" customWidth="1"/>
    <col min="9719" max="9719" width="15.2222222222222" style="107" customWidth="1"/>
    <col min="9720" max="9720" width="17.8888888888889" style="107" customWidth="1"/>
    <col min="9721" max="9721" width="9.55555555555556" style="107" customWidth="1"/>
    <col min="9722" max="9722" width="10.8888888888889" style="107" customWidth="1"/>
    <col min="9723" max="9723" width="9.55555555555556" style="107" customWidth="1"/>
    <col min="9724" max="9724" width="10.6666666666667" style="107" customWidth="1"/>
    <col min="9725" max="9725" width="9.55555555555556" style="107" customWidth="1"/>
    <col min="9726" max="9726" width="12.8888888888889" style="107" customWidth="1"/>
    <col min="9727" max="9727" width="10" style="107"/>
    <col min="9728" max="9729" width="11.3333333333333" style="107" customWidth="1"/>
    <col min="9730" max="9730" width="6.55555555555556" style="107" customWidth="1"/>
    <col min="9731" max="9731" width="10" style="107" hidden="1" customWidth="1"/>
    <col min="9732" max="9732" width="11.5555555555556" style="107" customWidth="1"/>
    <col min="9733" max="9963" width="10" style="107"/>
    <col min="9964" max="9965" width="9.77777777777778" style="107" customWidth="1"/>
    <col min="9966" max="9970" width="10" style="107"/>
    <col min="9971" max="9971" width="5.66666666666667" style="107" customWidth="1"/>
    <col min="9972" max="9972" width="13.5555555555556" style="107" customWidth="1"/>
    <col min="9973" max="9973" width="18.4444444444444" style="107" customWidth="1"/>
    <col min="9974" max="9974" width="21.8888888888889" style="107" customWidth="1"/>
    <col min="9975" max="9975" width="15.2222222222222" style="107" customWidth="1"/>
    <col min="9976" max="9976" width="17.8888888888889" style="107" customWidth="1"/>
    <col min="9977" max="9977" width="9.55555555555556" style="107" customWidth="1"/>
    <col min="9978" max="9978" width="10.8888888888889" style="107" customWidth="1"/>
    <col min="9979" max="9979" width="9.55555555555556" style="107" customWidth="1"/>
    <col min="9980" max="9980" width="10.6666666666667" style="107" customWidth="1"/>
    <col min="9981" max="9981" width="9.55555555555556" style="107" customWidth="1"/>
    <col min="9982" max="9982" width="12.8888888888889" style="107" customWidth="1"/>
    <col min="9983" max="9983" width="10" style="107"/>
    <col min="9984" max="9985" width="11.3333333333333" style="107" customWidth="1"/>
    <col min="9986" max="9986" width="6.55555555555556" style="107" customWidth="1"/>
    <col min="9987" max="9987" width="10" style="107" hidden="1" customWidth="1"/>
    <col min="9988" max="9988" width="11.5555555555556" style="107" customWidth="1"/>
    <col min="9989" max="10219" width="10" style="107"/>
    <col min="10220" max="10221" width="9.77777777777778" style="107" customWidth="1"/>
    <col min="10222" max="10226" width="10" style="107"/>
    <col min="10227" max="10227" width="5.66666666666667" style="107" customWidth="1"/>
    <col min="10228" max="10228" width="13.5555555555556" style="107" customWidth="1"/>
    <col min="10229" max="10229" width="18.4444444444444" style="107" customWidth="1"/>
    <col min="10230" max="10230" width="21.8888888888889" style="107" customWidth="1"/>
    <col min="10231" max="10231" width="15.2222222222222" style="107" customWidth="1"/>
    <col min="10232" max="10232" width="17.8888888888889" style="107" customWidth="1"/>
    <col min="10233" max="10233" width="9.55555555555556" style="107" customWidth="1"/>
    <col min="10234" max="10234" width="10.8888888888889" style="107" customWidth="1"/>
    <col min="10235" max="10235" width="9.55555555555556" style="107" customWidth="1"/>
    <col min="10236" max="10236" width="10.6666666666667" style="107" customWidth="1"/>
    <col min="10237" max="10237" width="9.55555555555556" style="107" customWidth="1"/>
    <col min="10238" max="10238" width="12.8888888888889" style="107" customWidth="1"/>
    <col min="10239" max="10239" width="10" style="107"/>
    <col min="10240" max="10241" width="11.3333333333333" style="107" customWidth="1"/>
    <col min="10242" max="10242" width="6.55555555555556" style="107" customWidth="1"/>
    <col min="10243" max="10243" width="10" style="107" hidden="1" customWidth="1"/>
    <col min="10244" max="10244" width="11.5555555555556" style="107" customWidth="1"/>
    <col min="10245" max="10475" width="10" style="107"/>
    <col min="10476" max="10477" width="9.77777777777778" style="107" customWidth="1"/>
    <col min="10478" max="10482" width="10" style="107"/>
    <col min="10483" max="10483" width="5.66666666666667" style="107" customWidth="1"/>
    <col min="10484" max="10484" width="13.5555555555556" style="107" customWidth="1"/>
    <col min="10485" max="10485" width="18.4444444444444" style="107" customWidth="1"/>
    <col min="10486" max="10486" width="21.8888888888889" style="107" customWidth="1"/>
    <col min="10487" max="10487" width="15.2222222222222" style="107" customWidth="1"/>
    <col min="10488" max="10488" width="17.8888888888889" style="107" customWidth="1"/>
    <col min="10489" max="10489" width="9.55555555555556" style="107" customWidth="1"/>
    <col min="10490" max="10490" width="10.8888888888889" style="107" customWidth="1"/>
    <col min="10491" max="10491" width="9.55555555555556" style="107" customWidth="1"/>
    <col min="10492" max="10492" width="10.6666666666667" style="107" customWidth="1"/>
    <col min="10493" max="10493" width="9.55555555555556" style="107" customWidth="1"/>
    <col min="10494" max="10494" width="12.8888888888889" style="107" customWidth="1"/>
    <col min="10495" max="10495" width="10" style="107"/>
    <col min="10496" max="10497" width="11.3333333333333" style="107" customWidth="1"/>
    <col min="10498" max="10498" width="6.55555555555556" style="107" customWidth="1"/>
    <col min="10499" max="10499" width="10" style="107" hidden="1" customWidth="1"/>
    <col min="10500" max="10500" width="11.5555555555556" style="107" customWidth="1"/>
    <col min="10501" max="10731" width="10" style="107"/>
    <col min="10732" max="10733" width="9.77777777777778" style="107" customWidth="1"/>
    <col min="10734" max="10738" width="10" style="107"/>
    <col min="10739" max="10739" width="5.66666666666667" style="107" customWidth="1"/>
    <col min="10740" max="10740" width="13.5555555555556" style="107" customWidth="1"/>
    <col min="10741" max="10741" width="18.4444444444444" style="107" customWidth="1"/>
    <col min="10742" max="10742" width="21.8888888888889" style="107" customWidth="1"/>
    <col min="10743" max="10743" width="15.2222222222222" style="107" customWidth="1"/>
    <col min="10744" max="10744" width="17.8888888888889" style="107" customWidth="1"/>
    <col min="10745" max="10745" width="9.55555555555556" style="107" customWidth="1"/>
    <col min="10746" max="10746" width="10.8888888888889" style="107" customWidth="1"/>
    <col min="10747" max="10747" width="9.55555555555556" style="107" customWidth="1"/>
    <col min="10748" max="10748" width="10.6666666666667" style="107" customWidth="1"/>
    <col min="10749" max="10749" width="9.55555555555556" style="107" customWidth="1"/>
    <col min="10750" max="10750" width="12.8888888888889" style="107" customWidth="1"/>
    <col min="10751" max="10751" width="10" style="107"/>
    <col min="10752" max="10753" width="11.3333333333333" style="107" customWidth="1"/>
    <col min="10754" max="10754" width="6.55555555555556" style="107" customWidth="1"/>
    <col min="10755" max="10755" width="10" style="107" hidden="1" customWidth="1"/>
    <col min="10756" max="10756" width="11.5555555555556" style="107" customWidth="1"/>
    <col min="10757" max="10987" width="10" style="107"/>
    <col min="10988" max="10989" width="9.77777777777778" style="107" customWidth="1"/>
    <col min="10990" max="10994" width="10" style="107"/>
    <col min="10995" max="10995" width="5.66666666666667" style="107" customWidth="1"/>
    <col min="10996" max="10996" width="13.5555555555556" style="107" customWidth="1"/>
    <col min="10997" max="10997" width="18.4444444444444" style="107" customWidth="1"/>
    <col min="10998" max="10998" width="21.8888888888889" style="107" customWidth="1"/>
    <col min="10999" max="10999" width="15.2222222222222" style="107" customWidth="1"/>
    <col min="11000" max="11000" width="17.8888888888889" style="107" customWidth="1"/>
    <col min="11001" max="11001" width="9.55555555555556" style="107" customWidth="1"/>
    <col min="11002" max="11002" width="10.8888888888889" style="107" customWidth="1"/>
    <col min="11003" max="11003" width="9.55555555555556" style="107" customWidth="1"/>
    <col min="11004" max="11004" width="10.6666666666667" style="107" customWidth="1"/>
    <col min="11005" max="11005" width="9.55555555555556" style="107" customWidth="1"/>
    <col min="11006" max="11006" width="12.8888888888889" style="107" customWidth="1"/>
    <col min="11007" max="11007" width="10" style="107"/>
    <col min="11008" max="11009" width="11.3333333333333" style="107" customWidth="1"/>
    <col min="11010" max="11010" width="6.55555555555556" style="107" customWidth="1"/>
    <col min="11011" max="11011" width="10" style="107" hidden="1" customWidth="1"/>
    <col min="11012" max="11012" width="11.5555555555556" style="107" customWidth="1"/>
    <col min="11013" max="11243" width="10" style="107"/>
    <col min="11244" max="11245" width="9.77777777777778" style="107" customWidth="1"/>
    <col min="11246" max="11250" width="10" style="107"/>
    <col min="11251" max="11251" width="5.66666666666667" style="107" customWidth="1"/>
    <col min="11252" max="11252" width="13.5555555555556" style="107" customWidth="1"/>
    <col min="11253" max="11253" width="18.4444444444444" style="107" customWidth="1"/>
    <col min="11254" max="11254" width="21.8888888888889" style="107" customWidth="1"/>
    <col min="11255" max="11255" width="15.2222222222222" style="107" customWidth="1"/>
    <col min="11256" max="11256" width="17.8888888888889" style="107" customWidth="1"/>
    <col min="11257" max="11257" width="9.55555555555556" style="107" customWidth="1"/>
    <col min="11258" max="11258" width="10.8888888888889" style="107" customWidth="1"/>
    <col min="11259" max="11259" width="9.55555555555556" style="107" customWidth="1"/>
    <col min="11260" max="11260" width="10.6666666666667" style="107" customWidth="1"/>
    <col min="11261" max="11261" width="9.55555555555556" style="107" customWidth="1"/>
    <col min="11262" max="11262" width="12.8888888888889" style="107" customWidth="1"/>
    <col min="11263" max="11263" width="10" style="107"/>
    <col min="11264" max="11265" width="11.3333333333333" style="107" customWidth="1"/>
    <col min="11266" max="11266" width="6.55555555555556" style="107" customWidth="1"/>
    <col min="11267" max="11267" width="10" style="107" hidden="1" customWidth="1"/>
    <col min="11268" max="11268" width="11.5555555555556" style="107" customWidth="1"/>
    <col min="11269" max="11499" width="10" style="107"/>
    <col min="11500" max="11501" width="9.77777777777778" style="107" customWidth="1"/>
    <col min="11502" max="11506" width="10" style="107"/>
    <col min="11507" max="11507" width="5.66666666666667" style="107" customWidth="1"/>
    <col min="11508" max="11508" width="13.5555555555556" style="107" customWidth="1"/>
    <col min="11509" max="11509" width="18.4444444444444" style="107" customWidth="1"/>
    <col min="11510" max="11510" width="21.8888888888889" style="107" customWidth="1"/>
    <col min="11511" max="11511" width="15.2222222222222" style="107" customWidth="1"/>
    <col min="11512" max="11512" width="17.8888888888889" style="107" customWidth="1"/>
    <col min="11513" max="11513" width="9.55555555555556" style="107" customWidth="1"/>
    <col min="11514" max="11514" width="10.8888888888889" style="107" customWidth="1"/>
    <col min="11515" max="11515" width="9.55555555555556" style="107" customWidth="1"/>
    <col min="11516" max="11516" width="10.6666666666667" style="107" customWidth="1"/>
    <col min="11517" max="11517" width="9.55555555555556" style="107" customWidth="1"/>
    <col min="11518" max="11518" width="12.8888888888889" style="107" customWidth="1"/>
    <col min="11519" max="11519" width="10" style="107"/>
    <col min="11520" max="11521" width="11.3333333333333" style="107" customWidth="1"/>
    <col min="11522" max="11522" width="6.55555555555556" style="107" customWidth="1"/>
    <col min="11523" max="11523" width="10" style="107" hidden="1" customWidth="1"/>
    <col min="11524" max="11524" width="11.5555555555556" style="107" customWidth="1"/>
    <col min="11525" max="11755" width="10" style="107"/>
    <col min="11756" max="11757" width="9.77777777777778" style="107" customWidth="1"/>
    <col min="11758" max="11762" width="10" style="107"/>
    <col min="11763" max="11763" width="5.66666666666667" style="107" customWidth="1"/>
    <col min="11764" max="11764" width="13.5555555555556" style="107" customWidth="1"/>
    <col min="11765" max="11765" width="18.4444444444444" style="107" customWidth="1"/>
    <col min="11766" max="11766" width="21.8888888888889" style="107" customWidth="1"/>
    <col min="11767" max="11767" width="15.2222222222222" style="107" customWidth="1"/>
    <col min="11768" max="11768" width="17.8888888888889" style="107" customWidth="1"/>
    <col min="11769" max="11769" width="9.55555555555556" style="107" customWidth="1"/>
    <col min="11770" max="11770" width="10.8888888888889" style="107" customWidth="1"/>
    <col min="11771" max="11771" width="9.55555555555556" style="107" customWidth="1"/>
    <col min="11772" max="11772" width="10.6666666666667" style="107" customWidth="1"/>
    <col min="11773" max="11773" width="9.55555555555556" style="107" customWidth="1"/>
    <col min="11774" max="11774" width="12.8888888888889" style="107" customWidth="1"/>
    <col min="11775" max="11775" width="10" style="107"/>
    <col min="11776" max="11777" width="11.3333333333333" style="107" customWidth="1"/>
    <col min="11778" max="11778" width="6.55555555555556" style="107" customWidth="1"/>
    <col min="11779" max="11779" width="10" style="107" hidden="1" customWidth="1"/>
    <col min="11780" max="11780" width="11.5555555555556" style="107" customWidth="1"/>
    <col min="11781" max="12011" width="10" style="107"/>
    <col min="12012" max="12013" width="9.77777777777778" style="107" customWidth="1"/>
    <col min="12014" max="12018" width="10" style="107"/>
    <col min="12019" max="12019" width="5.66666666666667" style="107" customWidth="1"/>
    <col min="12020" max="12020" width="13.5555555555556" style="107" customWidth="1"/>
    <col min="12021" max="12021" width="18.4444444444444" style="107" customWidth="1"/>
    <col min="12022" max="12022" width="21.8888888888889" style="107" customWidth="1"/>
    <col min="12023" max="12023" width="15.2222222222222" style="107" customWidth="1"/>
    <col min="12024" max="12024" width="17.8888888888889" style="107" customWidth="1"/>
    <col min="12025" max="12025" width="9.55555555555556" style="107" customWidth="1"/>
    <col min="12026" max="12026" width="10.8888888888889" style="107" customWidth="1"/>
    <col min="12027" max="12027" width="9.55555555555556" style="107" customWidth="1"/>
    <col min="12028" max="12028" width="10.6666666666667" style="107" customWidth="1"/>
    <col min="12029" max="12029" width="9.55555555555556" style="107" customWidth="1"/>
    <col min="12030" max="12030" width="12.8888888888889" style="107" customWidth="1"/>
    <col min="12031" max="12031" width="10" style="107"/>
    <col min="12032" max="12033" width="11.3333333333333" style="107" customWidth="1"/>
    <col min="12034" max="12034" width="6.55555555555556" style="107" customWidth="1"/>
    <col min="12035" max="12035" width="10" style="107" hidden="1" customWidth="1"/>
    <col min="12036" max="12036" width="11.5555555555556" style="107" customWidth="1"/>
    <col min="12037" max="12267" width="10" style="107"/>
    <col min="12268" max="12269" width="9.77777777777778" style="107" customWidth="1"/>
    <col min="12270" max="12274" width="10" style="107"/>
    <col min="12275" max="12275" width="5.66666666666667" style="107" customWidth="1"/>
    <col min="12276" max="12276" width="13.5555555555556" style="107" customWidth="1"/>
    <col min="12277" max="12277" width="18.4444444444444" style="107" customWidth="1"/>
    <col min="12278" max="12278" width="21.8888888888889" style="107" customWidth="1"/>
    <col min="12279" max="12279" width="15.2222222222222" style="107" customWidth="1"/>
    <col min="12280" max="12280" width="17.8888888888889" style="107" customWidth="1"/>
    <col min="12281" max="12281" width="9.55555555555556" style="107" customWidth="1"/>
    <col min="12282" max="12282" width="10.8888888888889" style="107" customWidth="1"/>
    <col min="12283" max="12283" width="9.55555555555556" style="107" customWidth="1"/>
    <col min="12284" max="12284" width="10.6666666666667" style="107" customWidth="1"/>
    <col min="12285" max="12285" width="9.55555555555556" style="107" customWidth="1"/>
    <col min="12286" max="12286" width="12.8888888888889" style="107" customWidth="1"/>
    <col min="12287" max="12287" width="10" style="107"/>
    <col min="12288" max="12289" width="11.3333333333333" style="107" customWidth="1"/>
    <col min="12290" max="12290" width="6.55555555555556" style="107" customWidth="1"/>
    <col min="12291" max="12291" width="10" style="107" hidden="1" customWidth="1"/>
    <col min="12292" max="12292" width="11.5555555555556" style="107" customWidth="1"/>
    <col min="12293" max="12523" width="10" style="107"/>
    <col min="12524" max="12525" width="9.77777777777778" style="107" customWidth="1"/>
    <col min="12526" max="12530" width="10" style="107"/>
    <col min="12531" max="12531" width="5.66666666666667" style="107" customWidth="1"/>
    <col min="12532" max="12532" width="13.5555555555556" style="107" customWidth="1"/>
    <col min="12533" max="12533" width="18.4444444444444" style="107" customWidth="1"/>
    <col min="12534" max="12534" width="21.8888888888889" style="107" customWidth="1"/>
    <col min="12535" max="12535" width="15.2222222222222" style="107" customWidth="1"/>
    <col min="12536" max="12536" width="17.8888888888889" style="107" customWidth="1"/>
    <col min="12537" max="12537" width="9.55555555555556" style="107" customWidth="1"/>
    <col min="12538" max="12538" width="10.8888888888889" style="107" customWidth="1"/>
    <col min="12539" max="12539" width="9.55555555555556" style="107" customWidth="1"/>
    <col min="12540" max="12540" width="10.6666666666667" style="107" customWidth="1"/>
    <col min="12541" max="12541" width="9.55555555555556" style="107" customWidth="1"/>
    <col min="12542" max="12542" width="12.8888888888889" style="107" customWidth="1"/>
    <col min="12543" max="12543" width="10" style="107"/>
    <col min="12544" max="12545" width="11.3333333333333" style="107" customWidth="1"/>
    <col min="12546" max="12546" width="6.55555555555556" style="107" customWidth="1"/>
    <col min="12547" max="12547" width="10" style="107" hidden="1" customWidth="1"/>
    <col min="12548" max="12548" width="11.5555555555556" style="107" customWidth="1"/>
    <col min="12549" max="12779" width="10" style="107"/>
    <col min="12780" max="12781" width="9.77777777777778" style="107" customWidth="1"/>
    <col min="12782" max="12786" width="10" style="107"/>
    <col min="12787" max="12787" width="5.66666666666667" style="107" customWidth="1"/>
    <col min="12788" max="12788" width="13.5555555555556" style="107" customWidth="1"/>
    <col min="12789" max="12789" width="18.4444444444444" style="107" customWidth="1"/>
    <col min="12790" max="12790" width="21.8888888888889" style="107" customWidth="1"/>
    <col min="12791" max="12791" width="15.2222222222222" style="107" customWidth="1"/>
    <col min="12792" max="12792" width="17.8888888888889" style="107" customWidth="1"/>
    <col min="12793" max="12793" width="9.55555555555556" style="107" customWidth="1"/>
    <col min="12794" max="12794" width="10.8888888888889" style="107" customWidth="1"/>
    <col min="12795" max="12795" width="9.55555555555556" style="107" customWidth="1"/>
    <col min="12796" max="12796" width="10.6666666666667" style="107" customWidth="1"/>
    <col min="12797" max="12797" width="9.55555555555556" style="107" customWidth="1"/>
    <col min="12798" max="12798" width="12.8888888888889" style="107" customWidth="1"/>
    <col min="12799" max="12799" width="10" style="107"/>
    <col min="12800" max="12801" width="11.3333333333333" style="107" customWidth="1"/>
    <col min="12802" max="12802" width="6.55555555555556" style="107" customWidth="1"/>
    <col min="12803" max="12803" width="10" style="107" hidden="1" customWidth="1"/>
    <col min="12804" max="12804" width="11.5555555555556" style="107" customWidth="1"/>
    <col min="12805" max="13035" width="10" style="107"/>
    <col min="13036" max="13037" width="9.77777777777778" style="107" customWidth="1"/>
    <col min="13038" max="13042" width="10" style="107"/>
    <col min="13043" max="13043" width="5.66666666666667" style="107" customWidth="1"/>
    <col min="13044" max="13044" width="13.5555555555556" style="107" customWidth="1"/>
    <col min="13045" max="13045" width="18.4444444444444" style="107" customWidth="1"/>
    <col min="13046" max="13046" width="21.8888888888889" style="107" customWidth="1"/>
    <col min="13047" max="13047" width="15.2222222222222" style="107" customWidth="1"/>
    <col min="13048" max="13048" width="17.8888888888889" style="107" customWidth="1"/>
    <col min="13049" max="13049" width="9.55555555555556" style="107" customWidth="1"/>
    <col min="13050" max="13050" width="10.8888888888889" style="107" customWidth="1"/>
    <col min="13051" max="13051" width="9.55555555555556" style="107" customWidth="1"/>
    <col min="13052" max="13052" width="10.6666666666667" style="107" customWidth="1"/>
    <col min="13053" max="13053" width="9.55555555555556" style="107" customWidth="1"/>
    <col min="13054" max="13054" width="12.8888888888889" style="107" customWidth="1"/>
    <col min="13055" max="13055" width="10" style="107"/>
    <col min="13056" max="13057" width="11.3333333333333" style="107" customWidth="1"/>
    <col min="13058" max="13058" width="6.55555555555556" style="107" customWidth="1"/>
    <col min="13059" max="13059" width="10" style="107" hidden="1" customWidth="1"/>
    <col min="13060" max="13060" width="11.5555555555556" style="107" customWidth="1"/>
    <col min="13061" max="13291" width="10" style="107"/>
    <col min="13292" max="13293" width="9.77777777777778" style="107" customWidth="1"/>
    <col min="13294" max="13298" width="10" style="107"/>
    <col min="13299" max="13299" width="5.66666666666667" style="107" customWidth="1"/>
    <col min="13300" max="13300" width="13.5555555555556" style="107" customWidth="1"/>
    <col min="13301" max="13301" width="18.4444444444444" style="107" customWidth="1"/>
    <col min="13302" max="13302" width="21.8888888888889" style="107" customWidth="1"/>
    <col min="13303" max="13303" width="15.2222222222222" style="107" customWidth="1"/>
    <col min="13304" max="13304" width="17.8888888888889" style="107" customWidth="1"/>
    <col min="13305" max="13305" width="9.55555555555556" style="107" customWidth="1"/>
    <col min="13306" max="13306" width="10.8888888888889" style="107" customWidth="1"/>
    <col min="13307" max="13307" width="9.55555555555556" style="107" customWidth="1"/>
    <col min="13308" max="13308" width="10.6666666666667" style="107" customWidth="1"/>
    <col min="13309" max="13309" width="9.55555555555556" style="107" customWidth="1"/>
    <col min="13310" max="13310" width="12.8888888888889" style="107" customWidth="1"/>
    <col min="13311" max="13311" width="10" style="107"/>
    <col min="13312" max="13313" width="11.3333333333333" style="107" customWidth="1"/>
    <col min="13314" max="13314" width="6.55555555555556" style="107" customWidth="1"/>
    <col min="13315" max="13315" width="10" style="107" hidden="1" customWidth="1"/>
    <col min="13316" max="13316" width="11.5555555555556" style="107" customWidth="1"/>
    <col min="13317" max="13547" width="10" style="107"/>
    <col min="13548" max="13549" width="9.77777777777778" style="107" customWidth="1"/>
    <col min="13550" max="13554" width="10" style="107"/>
    <col min="13555" max="13555" width="5.66666666666667" style="107" customWidth="1"/>
    <col min="13556" max="13556" width="13.5555555555556" style="107" customWidth="1"/>
    <col min="13557" max="13557" width="18.4444444444444" style="107" customWidth="1"/>
    <col min="13558" max="13558" width="21.8888888888889" style="107" customWidth="1"/>
    <col min="13559" max="13559" width="15.2222222222222" style="107" customWidth="1"/>
    <col min="13560" max="13560" width="17.8888888888889" style="107" customWidth="1"/>
    <col min="13561" max="13561" width="9.55555555555556" style="107" customWidth="1"/>
    <col min="13562" max="13562" width="10.8888888888889" style="107" customWidth="1"/>
    <col min="13563" max="13563" width="9.55555555555556" style="107" customWidth="1"/>
    <col min="13564" max="13564" width="10.6666666666667" style="107" customWidth="1"/>
    <col min="13565" max="13565" width="9.55555555555556" style="107" customWidth="1"/>
    <col min="13566" max="13566" width="12.8888888888889" style="107" customWidth="1"/>
    <col min="13567" max="13567" width="10" style="107"/>
    <col min="13568" max="13569" width="11.3333333333333" style="107" customWidth="1"/>
    <col min="13570" max="13570" width="6.55555555555556" style="107" customWidth="1"/>
    <col min="13571" max="13571" width="10" style="107" hidden="1" customWidth="1"/>
    <col min="13572" max="13572" width="11.5555555555556" style="107" customWidth="1"/>
    <col min="13573" max="13803" width="10" style="107"/>
    <col min="13804" max="13805" width="9.77777777777778" style="107" customWidth="1"/>
    <col min="13806" max="13810" width="10" style="107"/>
    <col min="13811" max="13811" width="5.66666666666667" style="107" customWidth="1"/>
    <col min="13812" max="13812" width="13.5555555555556" style="107" customWidth="1"/>
    <col min="13813" max="13813" width="18.4444444444444" style="107" customWidth="1"/>
    <col min="13814" max="13814" width="21.8888888888889" style="107" customWidth="1"/>
    <col min="13815" max="13815" width="15.2222222222222" style="107" customWidth="1"/>
    <col min="13816" max="13816" width="17.8888888888889" style="107" customWidth="1"/>
    <col min="13817" max="13817" width="9.55555555555556" style="107" customWidth="1"/>
    <col min="13818" max="13818" width="10.8888888888889" style="107" customWidth="1"/>
    <col min="13819" max="13819" width="9.55555555555556" style="107" customWidth="1"/>
    <col min="13820" max="13820" width="10.6666666666667" style="107" customWidth="1"/>
    <col min="13821" max="13821" width="9.55555555555556" style="107" customWidth="1"/>
    <col min="13822" max="13822" width="12.8888888888889" style="107" customWidth="1"/>
    <col min="13823" max="13823" width="10" style="107"/>
    <col min="13824" max="13825" width="11.3333333333333" style="107" customWidth="1"/>
    <col min="13826" max="13826" width="6.55555555555556" style="107" customWidth="1"/>
    <col min="13827" max="13827" width="10" style="107" hidden="1" customWidth="1"/>
    <col min="13828" max="13828" width="11.5555555555556" style="107" customWidth="1"/>
    <col min="13829" max="14059" width="10" style="107"/>
    <col min="14060" max="14061" width="9.77777777777778" style="107" customWidth="1"/>
    <col min="14062" max="14066" width="10" style="107"/>
    <col min="14067" max="14067" width="5.66666666666667" style="107" customWidth="1"/>
    <col min="14068" max="14068" width="13.5555555555556" style="107" customWidth="1"/>
    <col min="14069" max="14069" width="18.4444444444444" style="107" customWidth="1"/>
    <col min="14070" max="14070" width="21.8888888888889" style="107" customWidth="1"/>
    <col min="14071" max="14071" width="15.2222222222222" style="107" customWidth="1"/>
    <col min="14072" max="14072" width="17.8888888888889" style="107" customWidth="1"/>
    <col min="14073" max="14073" width="9.55555555555556" style="107" customWidth="1"/>
    <col min="14074" max="14074" width="10.8888888888889" style="107" customWidth="1"/>
    <col min="14075" max="14075" width="9.55555555555556" style="107" customWidth="1"/>
    <col min="14076" max="14076" width="10.6666666666667" style="107" customWidth="1"/>
    <col min="14077" max="14077" width="9.55555555555556" style="107" customWidth="1"/>
    <col min="14078" max="14078" width="12.8888888888889" style="107" customWidth="1"/>
    <col min="14079" max="14079" width="10" style="107"/>
    <col min="14080" max="14081" width="11.3333333333333" style="107" customWidth="1"/>
    <col min="14082" max="14082" width="6.55555555555556" style="107" customWidth="1"/>
    <col min="14083" max="14083" width="10" style="107" hidden="1" customWidth="1"/>
    <col min="14084" max="14084" width="11.5555555555556" style="107" customWidth="1"/>
    <col min="14085" max="14315" width="10" style="107"/>
    <col min="14316" max="14317" width="9.77777777777778" style="107" customWidth="1"/>
    <col min="14318" max="14322" width="10" style="107"/>
    <col min="14323" max="14323" width="5.66666666666667" style="107" customWidth="1"/>
    <col min="14324" max="14324" width="13.5555555555556" style="107" customWidth="1"/>
    <col min="14325" max="14325" width="18.4444444444444" style="107" customWidth="1"/>
    <col min="14326" max="14326" width="21.8888888888889" style="107" customWidth="1"/>
    <col min="14327" max="14327" width="15.2222222222222" style="107" customWidth="1"/>
    <col min="14328" max="14328" width="17.8888888888889" style="107" customWidth="1"/>
    <col min="14329" max="14329" width="9.55555555555556" style="107" customWidth="1"/>
    <col min="14330" max="14330" width="10.8888888888889" style="107" customWidth="1"/>
    <col min="14331" max="14331" width="9.55555555555556" style="107" customWidth="1"/>
    <col min="14332" max="14332" width="10.6666666666667" style="107" customWidth="1"/>
    <col min="14333" max="14333" width="9.55555555555556" style="107" customWidth="1"/>
    <col min="14334" max="14334" width="12.8888888888889" style="107" customWidth="1"/>
    <col min="14335" max="14335" width="10" style="107"/>
    <col min="14336" max="14337" width="11.3333333333333" style="107" customWidth="1"/>
    <col min="14338" max="14338" width="6.55555555555556" style="107" customWidth="1"/>
    <col min="14339" max="14339" width="10" style="107" hidden="1" customWidth="1"/>
    <col min="14340" max="14340" width="11.5555555555556" style="107" customWidth="1"/>
    <col min="14341" max="14571" width="10" style="107"/>
    <col min="14572" max="14573" width="9.77777777777778" style="107" customWidth="1"/>
    <col min="14574" max="14578" width="10" style="107"/>
    <col min="14579" max="14579" width="5.66666666666667" style="107" customWidth="1"/>
    <col min="14580" max="14580" width="13.5555555555556" style="107" customWidth="1"/>
    <col min="14581" max="14581" width="18.4444444444444" style="107" customWidth="1"/>
    <col min="14582" max="14582" width="21.8888888888889" style="107" customWidth="1"/>
    <col min="14583" max="14583" width="15.2222222222222" style="107" customWidth="1"/>
    <col min="14584" max="14584" width="17.8888888888889" style="107" customWidth="1"/>
    <col min="14585" max="14585" width="9.55555555555556" style="107" customWidth="1"/>
    <col min="14586" max="14586" width="10.8888888888889" style="107" customWidth="1"/>
    <col min="14587" max="14587" width="9.55555555555556" style="107" customWidth="1"/>
    <col min="14588" max="14588" width="10.6666666666667" style="107" customWidth="1"/>
    <col min="14589" max="14589" width="9.55555555555556" style="107" customWidth="1"/>
    <col min="14590" max="14590" width="12.8888888888889" style="107" customWidth="1"/>
    <col min="14591" max="14591" width="10" style="107"/>
    <col min="14592" max="14593" width="11.3333333333333" style="107" customWidth="1"/>
    <col min="14594" max="14594" width="6.55555555555556" style="107" customWidth="1"/>
    <col min="14595" max="14595" width="10" style="107" hidden="1" customWidth="1"/>
    <col min="14596" max="14596" width="11.5555555555556" style="107" customWidth="1"/>
    <col min="14597" max="14827" width="10" style="107"/>
    <col min="14828" max="14829" width="9.77777777777778" style="107" customWidth="1"/>
    <col min="14830" max="14834" width="10" style="107"/>
    <col min="14835" max="14835" width="5.66666666666667" style="107" customWidth="1"/>
    <col min="14836" max="14836" width="13.5555555555556" style="107" customWidth="1"/>
    <col min="14837" max="14837" width="18.4444444444444" style="107" customWidth="1"/>
    <col min="14838" max="14838" width="21.8888888888889" style="107" customWidth="1"/>
    <col min="14839" max="14839" width="15.2222222222222" style="107" customWidth="1"/>
    <col min="14840" max="14840" width="17.8888888888889" style="107" customWidth="1"/>
    <col min="14841" max="14841" width="9.55555555555556" style="107" customWidth="1"/>
    <col min="14842" max="14842" width="10.8888888888889" style="107" customWidth="1"/>
    <col min="14843" max="14843" width="9.55555555555556" style="107" customWidth="1"/>
    <col min="14844" max="14844" width="10.6666666666667" style="107" customWidth="1"/>
    <col min="14845" max="14845" width="9.55555555555556" style="107" customWidth="1"/>
    <col min="14846" max="14846" width="12.8888888888889" style="107" customWidth="1"/>
    <col min="14847" max="14847" width="10" style="107"/>
    <col min="14848" max="14849" width="11.3333333333333" style="107" customWidth="1"/>
    <col min="14850" max="14850" width="6.55555555555556" style="107" customWidth="1"/>
    <col min="14851" max="14851" width="10" style="107" hidden="1" customWidth="1"/>
    <col min="14852" max="14852" width="11.5555555555556" style="107" customWidth="1"/>
    <col min="14853" max="15083" width="10" style="107"/>
    <col min="15084" max="15085" width="9.77777777777778" style="107" customWidth="1"/>
    <col min="15086" max="15090" width="10" style="107"/>
    <col min="15091" max="15091" width="5.66666666666667" style="107" customWidth="1"/>
    <col min="15092" max="15092" width="13.5555555555556" style="107" customWidth="1"/>
    <col min="15093" max="15093" width="18.4444444444444" style="107" customWidth="1"/>
    <col min="15094" max="15094" width="21.8888888888889" style="107" customWidth="1"/>
    <col min="15095" max="15095" width="15.2222222222222" style="107" customWidth="1"/>
    <col min="15096" max="15096" width="17.8888888888889" style="107" customWidth="1"/>
    <col min="15097" max="15097" width="9.55555555555556" style="107" customWidth="1"/>
    <col min="15098" max="15098" width="10.8888888888889" style="107" customWidth="1"/>
    <col min="15099" max="15099" width="9.55555555555556" style="107" customWidth="1"/>
    <col min="15100" max="15100" width="10.6666666666667" style="107" customWidth="1"/>
    <col min="15101" max="15101" width="9.55555555555556" style="107" customWidth="1"/>
    <col min="15102" max="15102" width="12.8888888888889" style="107" customWidth="1"/>
    <col min="15103" max="15103" width="10" style="107"/>
    <col min="15104" max="15105" width="11.3333333333333" style="107" customWidth="1"/>
    <col min="15106" max="15106" width="6.55555555555556" style="107" customWidth="1"/>
    <col min="15107" max="15107" width="10" style="107" hidden="1" customWidth="1"/>
    <col min="15108" max="15108" width="11.5555555555556" style="107" customWidth="1"/>
    <col min="15109" max="15339" width="10" style="107"/>
    <col min="15340" max="15341" width="9.77777777777778" style="107" customWidth="1"/>
    <col min="15342" max="15346" width="10" style="107"/>
    <col min="15347" max="15347" width="5.66666666666667" style="107" customWidth="1"/>
    <col min="15348" max="15348" width="13.5555555555556" style="107" customWidth="1"/>
    <col min="15349" max="15349" width="18.4444444444444" style="107" customWidth="1"/>
    <col min="15350" max="15350" width="21.8888888888889" style="107" customWidth="1"/>
    <col min="15351" max="15351" width="15.2222222222222" style="107" customWidth="1"/>
    <col min="15352" max="15352" width="17.8888888888889" style="107" customWidth="1"/>
    <col min="15353" max="15353" width="9.55555555555556" style="107" customWidth="1"/>
    <col min="15354" max="15354" width="10.8888888888889" style="107" customWidth="1"/>
    <col min="15355" max="15355" width="9.55555555555556" style="107" customWidth="1"/>
    <col min="15356" max="15356" width="10.6666666666667" style="107" customWidth="1"/>
    <col min="15357" max="15357" width="9.55555555555556" style="107" customWidth="1"/>
    <col min="15358" max="15358" width="12.8888888888889" style="107" customWidth="1"/>
    <col min="15359" max="15359" width="10" style="107"/>
    <col min="15360" max="15361" width="11.3333333333333" style="107" customWidth="1"/>
    <col min="15362" max="15362" width="6.55555555555556" style="107" customWidth="1"/>
    <col min="15363" max="15363" width="10" style="107" hidden="1" customWidth="1"/>
    <col min="15364" max="15364" width="11.5555555555556" style="107" customWidth="1"/>
    <col min="15365" max="15595" width="10" style="107"/>
    <col min="15596" max="15597" width="9.77777777777778" style="107" customWidth="1"/>
    <col min="15598" max="15602" width="10" style="107"/>
    <col min="15603" max="15603" width="5.66666666666667" style="107" customWidth="1"/>
    <col min="15604" max="15604" width="13.5555555555556" style="107" customWidth="1"/>
    <col min="15605" max="15605" width="18.4444444444444" style="107" customWidth="1"/>
    <col min="15606" max="15606" width="21.8888888888889" style="107" customWidth="1"/>
    <col min="15607" max="15607" width="15.2222222222222" style="107" customWidth="1"/>
    <col min="15608" max="15608" width="17.8888888888889" style="107" customWidth="1"/>
    <col min="15609" max="15609" width="9.55555555555556" style="107" customWidth="1"/>
    <col min="15610" max="15610" width="10.8888888888889" style="107" customWidth="1"/>
    <col min="15611" max="15611" width="9.55555555555556" style="107" customWidth="1"/>
    <col min="15612" max="15612" width="10.6666666666667" style="107" customWidth="1"/>
    <col min="15613" max="15613" width="9.55555555555556" style="107" customWidth="1"/>
    <col min="15614" max="15614" width="12.8888888888889" style="107" customWidth="1"/>
    <col min="15615" max="15615" width="10" style="107"/>
    <col min="15616" max="15617" width="11.3333333333333" style="107" customWidth="1"/>
    <col min="15618" max="15618" width="6.55555555555556" style="107" customWidth="1"/>
    <col min="15619" max="15619" width="10" style="107" hidden="1" customWidth="1"/>
    <col min="15620" max="15620" width="11.5555555555556" style="107" customWidth="1"/>
    <col min="15621" max="15851" width="10" style="107"/>
    <col min="15852" max="15853" width="9.77777777777778" style="107" customWidth="1"/>
    <col min="15854" max="15858" width="10" style="107"/>
    <col min="15859" max="15859" width="5.66666666666667" style="107" customWidth="1"/>
    <col min="15860" max="15860" width="13.5555555555556" style="107" customWidth="1"/>
    <col min="15861" max="15861" width="18.4444444444444" style="107" customWidth="1"/>
    <col min="15862" max="15862" width="21.8888888888889" style="107" customWidth="1"/>
    <col min="15863" max="15863" width="15.2222222222222" style="107" customWidth="1"/>
    <col min="15864" max="15864" width="17.8888888888889" style="107" customWidth="1"/>
    <col min="15865" max="15865" width="9.55555555555556" style="107" customWidth="1"/>
    <col min="15866" max="15866" width="10.8888888888889" style="107" customWidth="1"/>
    <col min="15867" max="15867" width="9.55555555555556" style="107" customWidth="1"/>
    <col min="15868" max="15868" width="10.6666666666667" style="107" customWidth="1"/>
    <col min="15869" max="15869" width="9.55555555555556" style="107" customWidth="1"/>
    <col min="15870" max="15870" width="12.8888888888889" style="107" customWidth="1"/>
    <col min="15871" max="15871" width="10" style="107"/>
    <col min="15872" max="15873" width="11.3333333333333" style="107" customWidth="1"/>
    <col min="15874" max="15874" width="6.55555555555556" style="107" customWidth="1"/>
    <col min="15875" max="15875" width="10" style="107" hidden="1" customWidth="1"/>
    <col min="15876" max="15876" width="11.5555555555556" style="107" customWidth="1"/>
    <col min="15877" max="16107" width="10" style="107"/>
    <col min="16108" max="16109" width="9.77777777777778" style="107" customWidth="1"/>
    <col min="16110" max="16114" width="10" style="107"/>
    <col min="16115" max="16115" width="5.66666666666667" style="107" customWidth="1"/>
    <col min="16116" max="16116" width="13.5555555555556" style="107" customWidth="1"/>
    <col min="16117" max="16117" width="18.4444444444444" style="107" customWidth="1"/>
    <col min="16118" max="16118" width="21.8888888888889" style="107" customWidth="1"/>
    <col min="16119" max="16119" width="15.2222222222222" style="107" customWidth="1"/>
    <col min="16120" max="16120" width="17.8888888888889" style="107" customWidth="1"/>
    <col min="16121" max="16121" width="9.55555555555556" style="107" customWidth="1"/>
    <col min="16122" max="16122" width="10.8888888888889" style="107" customWidth="1"/>
    <col min="16123" max="16123" width="9.55555555555556" style="107" customWidth="1"/>
    <col min="16124" max="16124" width="10.6666666666667" style="107" customWidth="1"/>
    <col min="16125" max="16125" width="9.55555555555556" style="107" customWidth="1"/>
    <col min="16126" max="16126" width="12.8888888888889" style="107" customWidth="1"/>
    <col min="16127" max="16127" width="10" style="107"/>
    <col min="16128" max="16129" width="11.3333333333333" style="107" customWidth="1"/>
    <col min="16130" max="16130" width="6.55555555555556" style="107" customWidth="1"/>
    <col min="16131" max="16131" width="10" style="107" hidden="1" customWidth="1"/>
    <col min="16132" max="16132" width="11.5555555555556" style="107" customWidth="1"/>
    <col min="16133" max="16363" width="10" style="107"/>
    <col min="16364" max="16365" width="9.77777777777778" style="107" customWidth="1"/>
    <col min="16366" max="16384" width="10" style="107"/>
  </cols>
  <sheetData>
    <row r="1" ht="22.2" spans="1:19">
      <c r="A1" s="112" t="s">
        <v>261</v>
      </c>
      <c r="B1" s="112"/>
      <c r="C1" s="112"/>
      <c r="D1" s="112"/>
      <c r="E1" s="112"/>
      <c r="F1" s="113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06" t="s">
        <v>262</v>
      </c>
    </row>
    <row r="2" spans="1:19">
      <c r="A2" s="114" t="s">
        <v>263</v>
      </c>
      <c r="B2" s="114"/>
      <c r="C2" s="115" t="s">
        <v>467</v>
      </c>
      <c r="D2" s="115"/>
      <c r="E2" s="115"/>
      <c r="F2" s="116"/>
      <c r="G2" s="117" t="s">
        <v>265</v>
      </c>
      <c r="H2" s="118"/>
      <c r="I2" s="118"/>
      <c r="J2" s="118"/>
      <c r="K2" s="117" t="s">
        <v>267</v>
      </c>
      <c r="L2" s="119">
        <v>46154</v>
      </c>
      <c r="M2" s="119"/>
      <c r="N2" s="119"/>
      <c r="O2" s="119"/>
    </row>
    <row r="3" s="106" customFormat="1" ht="12" spans="1:19">
      <c r="A3" s="120" t="s">
        <v>268</v>
      </c>
      <c r="B3" s="121" t="s">
        <v>269</v>
      </c>
      <c r="C3" s="120" t="s">
        <v>2</v>
      </c>
      <c r="D3" s="122" t="s">
        <v>270</v>
      </c>
      <c r="E3" s="123"/>
      <c r="F3" s="124"/>
      <c r="G3" s="125" t="s">
        <v>271</v>
      </c>
      <c r="H3" s="125" t="s">
        <v>272</v>
      </c>
      <c r="I3" s="125"/>
      <c r="J3" s="126"/>
      <c r="K3" s="123"/>
      <c r="L3" s="125" t="s">
        <v>273</v>
      </c>
      <c r="M3" s="127" t="s">
        <v>274</v>
      </c>
      <c r="N3" s="127"/>
      <c r="O3" s="126"/>
      <c r="P3" s="128" t="s">
        <v>275</v>
      </c>
      <c r="R3" s="244"/>
      <c r="S3" s="244"/>
    </row>
    <row r="4" s="106" customFormat="1" ht="12" spans="1:19">
      <c r="A4" s="129"/>
      <c r="B4" s="130"/>
      <c r="C4" s="129"/>
      <c r="D4" s="131" t="s">
        <v>276</v>
      </c>
      <c r="E4" s="128" t="s">
        <v>277</v>
      </c>
      <c r="F4" s="128" t="s">
        <v>278</v>
      </c>
      <c r="G4" s="128" t="s">
        <v>279</v>
      </c>
      <c r="H4" s="128" t="s">
        <v>280</v>
      </c>
      <c r="I4" s="128" t="s">
        <v>281</v>
      </c>
      <c r="J4" s="128" t="s">
        <v>282</v>
      </c>
      <c r="K4" s="128" t="s">
        <v>277</v>
      </c>
      <c r="L4" s="128" t="s">
        <v>283</v>
      </c>
      <c r="M4" s="128" t="s">
        <v>280</v>
      </c>
      <c r="N4" s="128" t="s">
        <v>284</v>
      </c>
      <c r="O4" s="128" t="s">
        <v>282</v>
      </c>
      <c r="P4" s="128"/>
      <c r="R4" s="244"/>
      <c r="S4" s="244"/>
    </row>
    <row r="5" s="106" customFormat="1" ht="13.95" customHeight="1" spans="1:19">
      <c r="A5" s="132">
        <f t="shared" ref="A5:A68" si="0">ROW(A5)-4</f>
        <v>1</v>
      </c>
      <c r="B5" s="133">
        <v>1000307971</v>
      </c>
      <c r="C5" s="134" t="s">
        <v>468</v>
      </c>
      <c r="D5" s="135">
        <v>10000</v>
      </c>
      <c r="E5" s="136">
        <f t="shared" ref="E5:E68" si="1">ROUND(D5*0.16,2)</f>
        <v>1600</v>
      </c>
      <c r="F5" s="136">
        <f t="shared" ref="F5:F68" si="2">ROUND(D5*0.0055,2)</f>
        <v>55</v>
      </c>
      <c r="G5" s="136">
        <f t="shared" ref="G5:G68" si="3">ROUND(D5*0.005,2)</f>
        <v>50</v>
      </c>
      <c r="H5" s="136">
        <f t="shared" ref="H5:H68" si="4">ROUND(D5*0.07,2)</f>
        <v>700</v>
      </c>
      <c r="I5" s="136">
        <f t="shared" ref="I5:I68" si="5">ROUND(D5*0.008,2)</f>
        <v>80</v>
      </c>
      <c r="J5" s="245">
        <f t="shared" ref="J5:J68" si="6">ROUND(SUM(E5:I5),2)</f>
        <v>2485</v>
      </c>
      <c r="K5" s="136">
        <f t="shared" ref="K5:K68" si="7">ROUND(D5*0.08,2)</f>
        <v>800</v>
      </c>
      <c r="L5" s="136">
        <f t="shared" ref="L5:L68" si="8">ROUND(D5*0.005,2)</f>
        <v>50</v>
      </c>
      <c r="M5" s="136">
        <f t="shared" ref="M5:M68" si="9">ROUND(D5*0.02,2)</f>
        <v>200</v>
      </c>
      <c r="N5" s="246">
        <v>10</v>
      </c>
      <c r="O5" s="246">
        <f t="shared" ref="O5:O68" si="10">SUM(K5:N5)</f>
        <v>1060</v>
      </c>
      <c r="P5" s="132"/>
      <c r="R5" s="247"/>
      <c r="S5" s="244"/>
    </row>
    <row r="6" s="106" customFormat="1" ht="13.95" customHeight="1" spans="1:19">
      <c r="A6" s="132">
        <f t="shared" si="0"/>
        <v>2</v>
      </c>
      <c r="B6" s="141">
        <v>1889149102</v>
      </c>
      <c r="C6" s="134" t="s">
        <v>469</v>
      </c>
      <c r="D6" s="135">
        <v>10000</v>
      </c>
      <c r="E6" s="136">
        <f t="shared" si="1"/>
        <v>1600</v>
      </c>
      <c r="F6" s="136">
        <f t="shared" si="2"/>
        <v>55</v>
      </c>
      <c r="G6" s="136">
        <f t="shared" si="3"/>
        <v>50</v>
      </c>
      <c r="H6" s="136">
        <f t="shared" si="4"/>
        <v>700</v>
      </c>
      <c r="I6" s="136">
        <f t="shared" si="5"/>
        <v>80</v>
      </c>
      <c r="J6" s="245">
        <f t="shared" si="6"/>
        <v>2485</v>
      </c>
      <c r="K6" s="136">
        <f t="shared" si="7"/>
        <v>800</v>
      </c>
      <c r="L6" s="136">
        <f t="shared" si="8"/>
        <v>50</v>
      </c>
      <c r="M6" s="136">
        <f t="shared" si="9"/>
        <v>200</v>
      </c>
      <c r="N6" s="246">
        <v>10</v>
      </c>
      <c r="O6" s="246">
        <f t="shared" si="10"/>
        <v>1060</v>
      </c>
      <c r="P6" s="132"/>
      <c r="R6" s="247"/>
      <c r="S6" s="244"/>
    </row>
    <row r="7" s="106" customFormat="1" ht="13.95" customHeight="1" spans="1:19">
      <c r="A7" s="132">
        <f t="shared" si="0"/>
        <v>3</v>
      </c>
      <c r="B7" s="141">
        <v>1886510329</v>
      </c>
      <c r="C7" s="134" t="s">
        <v>470</v>
      </c>
      <c r="D7" s="135">
        <v>10000</v>
      </c>
      <c r="E7" s="136">
        <f t="shared" si="1"/>
        <v>1600</v>
      </c>
      <c r="F7" s="136">
        <f t="shared" si="2"/>
        <v>55</v>
      </c>
      <c r="G7" s="136">
        <f t="shared" si="3"/>
        <v>50</v>
      </c>
      <c r="H7" s="136">
        <f t="shared" si="4"/>
        <v>700</v>
      </c>
      <c r="I7" s="136">
        <f t="shared" si="5"/>
        <v>80</v>
      </c>
      <c r="J7" s="245">
        <f t="shared" si="6"/>
        <v>2485</v>
      </c>
      <c r="K7" s="136">
        <f t="shared" si="7"/>
        <v>800</v>
      </c>
      <c r="L7" s="136">
        <f t="shared" si="8"/>
        <v>50</v>
      </c>
      <c r="M7" s="136">
        <f t="shared" si="9"/>
        <v>200</v>
      </c>
      <c r="N7" s="246">
        <v>10</v>
      </c>
      <c r="O7" s="246">
        <f t="shared" si="10"/>
        <v>1060</v>
      </c>
      <c r="P7" s="132"/>
      <c r="R7" s="247"/>
      <c r="S7" s="244"/>
    </row>
    <row r="8" s="106" customFormat="1" ht="13.95" customHeight="1" spans="1:19">
      <c r="A8" s="132">
        <f t="shared" si="0"/>
        <v>4</v>
      </c>
      <c r="B8" s="133">
        <v>1881550978</v>
      </c>
      <c r="C8" s="134" t="s">
        <v>471</v>
      </c>
      <c r="D8" s="135">
        <v>10000</v>
      </c>
      <c r="E8" s="136">
        <f t="shared" si="1"/>
        <v>1600</v>
      </c>
      <c r="F8" s="136">
        <f t="shared" si="2"/>
        <v>55</v>
      </c>
      <c r="G8" s="136">
        <f t="shared" si="3"/>
        <v>50</v>
      </c>
      <c r="H8" s="136">
        <f t="shared" si="4"/>
        <v>700</v>
      </c>
      <c r="I8" s="136">
        <f t="shared" si="5"/>
        <v>80</v>
      </c>
      <c r="J8" s="245">
        <f t="shared" si="6"/>
        <v>2485</v>
      </c>
      <c r="K8" s="136">
        <f t="shared" si="7"/>
        <v>800</v>
      </c>
      <c r="L8" s="136">
        <f t="shared" si="8"/>
        <v>50</v>
      </c>
      <c r="M8" s="136">
        <f t="shared" si="9"/>
        <v>200</v>
      </c>
      <c r="N8" s="246">
        <v>10</v>
      </c>
      <c r="O8" s="246">
        <f t="shared" si="10"/>
        <v>1060</v>
      </c>
      <c r="P8" s="132"/>
      <c r="R8" s="247"/>
      <c r="S8" s="244"/>
    </row>
    <row r="9" s="106" customFormat="1" ht="13.95" customHeight="1" spans="1:19">
      <c r="A9" s="132">
        <f t="shared" si="0"/>
        <v>5</v>
      </c>
      <c r="B9" s="141">
        <v>1892811407</v>
      </c>
      <c r="C9" s="134" t="s">
        <v>472</v>
      </c>
      <c r="D9" s="135">
        <v>10000</v>
      </c>
      <c r="E9" s="136">
        <f t="shared" si="1"/>
        <v>1600</v>
      </c>
      <c r="F9" s="136">
        <f t="shared" si="2"/>
        <v>55</v>
      </c>
      <c r="G9" s="136">
        <f t="shared" si="3"/>
        <v>50</v>
      </c>
      <c r="H9" s="136">
        <f t="shared" si="4"/>
        <v>700</v>
      </c>
      <c r="I9" s="136">
        <f t="shared" si="5"/>
        <v>80</v>
      </c>
      <c r="J9" s="245">
        <f t="shared" si="6"/>
        <v>2485</v>
      </c>
      <c r="K9" s="136">
        <f t="shared" si="7"/>
        <v>800</v>
      </c>
      <c r="L9" s="136">
        <f t="shared" si="8"/>
        <v>50</v>
      </c>
      <c r="M9" s="136">
        <f t="shared" si="9"/>
        <v>200</v>
      </c>
      <c r="N9" s="246">
        <v>10</v>
      </c>
      <c r="O9" s="246">
        <f t="shared" si="10"/>
        <v>1060</v>
      </c>
      <c r="P9" s="132"/>
      <c r="R9" s="247"/>
      <c r="S9" s="244"/>
    </row>
    <row r="10" s="106" customFormat="1" ht="13.95" customHeight="1" spans="1:19">
      <c r="A10" s="132">
        <f t="shared" si="0"/>
        <v>6</v>
      </c>
      <c r="B10" s="141">
        <v>1883183795</v>
      </c>
      <c r="C10" s="134" t="s">
        <v>473</v>
      </c>
      <c r="D10" s="135">
        <v>10000</v>
      </c>
      <c r="E10" s="136">
        <f t="shared" si="1"/>
        <v>1600</v>
      </c>
      <c r="F10" s="136">
        <f t="shared" si="2"/>
        <v>55</v>
      </c>
      <c r="G10" s="136">
        <f t="shared" si="3"/>
        <v>50</v>
      </c>
      <c r="H10" s="136">
        <f t="shared" si="4"/>
        <v>700</v>
      </c>
      <c r="I10" s="136">
        <f t="shared" si="5"/>
        <v>80</v>
      </c>
      <c r="J10" s="245">
        <f t="shared" si="6"/>
        <v>2485</v>
      </c>
      <c r="K10" s="136">
        <f t="shared" si="7"/>
        <v>800</v>
      </c>
      <c r="L10" s="136">
        <f t="shared" si="8"/>
        <v>50</v>
      </c>
      <c r="M10" s="136">
        <f t="shared" si="9"/>
        <v>200</v>
      </c>
      <c r="N10" s="246">
        <v>10</v>
      </c>
      <c r="O10" s="246">
        <f t="shared" si="10"/>
        <v>1060</v>
      </c>
      <c r="P10" s="132"/>
      <c r="R10" s="247"/>
      <c r="S10" s="244"/>
    </row>
    <row r="11" s="106" customFormat="1" ht="13.95" customHeight="1" spans="1:19">
      <c r="A11" s="132">
        <f t="shared" si="0"/>
        <v>7</v>
      </c>
      <c r="B11" s="141" t="s">
        <v>474</v>
      </c>
      <c r="C11" s="134" t="s">
        <v>475</v>
      </c>
      <c r="D11" s="135">
        <v>10000</v>
      </c>
      <c r="E11" s="136">
        <f t="shared" si="1"/>
        <v>1600</v>
      </c>
      <c r="F11" s="136">
        <f t="shared" si="2"/>
        <v>55</v>
      </c>
      <c r="G11" s="136">
        <f t="shared" si="3"/>
        <v>50</v>
      </c>
      <c r="H11" s="136">
        <f t="shared" si="4"/>
        <v>700</v>
      </c>
      <c r="I11" s="136">
        <f t="shared" si="5"/>
        <v>80</v>
      </c>
      <c r="J11" s="245">
        <f t="shared" si="6"/>
        <v>2485</v>
      </c>
      <c r="K11" s="136">
        <f t="shared" si="7"/>
        <v>800</v>
      </c>
      <c r="L11" s="136">
        <f t="shared" si="8"/>
        <v>50</v>
      </c>
      <c r="M11" s="136">
        <f t="shared" si="9"/>
        <v>200</v>
      </c>
      <c r="N11" s="246">
        <v>10</v>
      </c>
      <c r="O11" s="246">
        <f t="shared" si="10"/>
        <v>1060</v>
      </c>
      <c r="P11" s="132"/>
      <c r="R11" s="247"/>
      <c r="S11" s="244"/>
    </row>
    <row r="12" s="106" customFormat="1" ht="13.95" customHeight="1" spans="1:19">
      <c r="A12" s="132">
        <f t="shared" si="0"/>
        <v>8</v>
      </c>
      <c r="B12" s="133" t="s">
        <v>476</v>
      </c>
      <c r="C12" s="132" t="s">
        <v>477</v>
      </c>
      <c r="D12" s="135">
        <v>10000</v>
      </c>
      <c r="E12" s="136">
        <f t="shared" si="1"/>
        <v>1600</v>
      </c>
      <c r="F12" s="136">
        <f t="shared" si="2"/>
        <v>55</v>
      </c>
      <c r="G12" s="136">
        <f t="shared" si="3"/>
        <v>50</v>
      </c>
      <c r="H12" s="136">
        <f t="shared" si="4"/>
        <v>700</v>
      </c>
      <c r="I12" s="136">
        <f t="shared" si="5"/>
        <v>80</v>
      </c>
      <c r="J12" s="245">
        <f t="shared" si="6"/>
        <v>2485</v>
      </c>
      <c r="K12" s="136">
        <f t="shared" si="7"/>
        <v>800</v>
      </c>
      <c r="L12" s="136">
        <f t="shared" si="8"/>
        <v>50</v>
      </c>
      <c r="M12" s="136">
        <f t="shared" si="9"/>
        <v>200</v>
      </c>
      <c r="N12" s="246">
        <v>10</v>
      </c>
      <c r="O12" s="246">
        <f t="shared" si="10"/>
        <v>1060</v>
      </c>
      <c r="P12" s="132"/>
      <c r="R12" s="247"/>
      <c r="S12" s="244"/>
    </row>
    <row r="13" s="106" customFormat="1" ht="13.95" customHeight="1" spans="1:19">
      <c r="A13" s="132">
        <f t="shared" si="0"/>
        <v>9</v>
      </c>
      <c r="B13" s="133" t="s">
        <v>478</v>
      </c>
      <c r="C13" s="132" t="s">
        <v>479</v>
      </c>
      <c r="D13" s="135">
        <v>10000</v>
      </c>
      <c r="E13" s="136">
        <f t="shared" si="1"/>
        <v>1600</v>
      </c>
      <c r="F13" s="136">
        <f t="shared" si="2"/>
        <v>55</v>
      </c>
      <c r="G13" s="136">
        <f t="shared" si="3"/>
        <v>50</v>
      </c>
      <c r="H13" s="136">
        <f t="shared" si="4"/>
        <v>700</v>
      </c>
      <c r="I13" s="136">
        <f t="shared" si="5"/>
        <v>80</v>
      </c>
      <c r="J13" s="245">
        <f t="shared" si="6"/>
        <v>2485</v>
      </c>
      <c r="K13" s="136">
        <f t="shared" si="7"/>
        <v>800</v>
      </c>
      <c r="L13" s="136">
        <f t="shared" si="8"/>
        <v>50</v>
      </c>
      <c r="M13" s="136">
        <f t="shared" si="9"/>
        <v>200</v>
      </c>
      <c r="N13" s="246">
        <v>10</v>
      </c>
      <c r="O13" s="246">
        <f t="shared" si="10"/>
        <v>1060</v>
      </c>
      <c r="P13" s="132"/>
      <c r="R13" s="247"/>
      <c r="S13" s="244"/>
    </row>
    <row r="14" s="106" customFormat="1" ht="13.95" customHeight="1" spans="1:19">
      <c r="A14" s="132">
        <f t="shared" si="0"/>
        <v>10</v>
      </c>
      <c r="B14" s="133" t="s">
        <v>480</v>
      </c>
      <c r="C14" s="132" t="s">
        <v>481</v>
      </c>
      <c r="D14" s="135">
        <v>10000</v>
      </c>
      <c r="E14" s="136">
        <f t="shared" si="1"/>
        <v>1600</v>
      </c>
      <c r="F14" s="136">
        <f t="shared" si="2"/>
        <v>55</v>
      </c>
      <c r="G14" s="136">
        <f t="shared" si="3"/>
        <v>50</v>
      </c>
      <c r="H14" s="136">
        <f t="shared" si="4"/>
        <v>700</v>
      </c>
      <c r="I14" s="136">
        <f t="shared" si="5"/>
        <v>80</v>
      </c>
      <c r="J14" s="245">
        <f t="shared" si="6"/>
        <v>2485</v>
      </c>
      <c r="K14" s="136">
        <f t="shared" si="7"/>
        <v>800</v>
      </c>
      <c r="L14" s="136">
        <f t="shared" si="8"/>
        <v>50</v>
      </c>
      <c r="M14" s="136">
        <f t="shared" si="9"/>
        <v>200</v>
      </c>
      <c r="N14" s="246">
        <v>10</v>
      </c>
      <c r="O14" s="246">
        <f t="shared" si="10"/>
        <v>1060</v>
      </c>
      <c r="P14" s="132"/>
      <c r="R14" s="247"/>
      <c r="S14" s="244"/>
    </row>
    <row r="15" s="106" customFormat="1" ht="13.95" customHeight="1" spans="1:19">
      <c r="A15" s="132">
        <f t="shared" si="0"/>
        <v>11</v>
      </c>
      <c r="B15" s="133" t="s">
        <v>482</v>
      </c>
      <c r="C15" s="132" t="s">
        <v>483</v>
      </c>
      <c r="D15" s="135">
        <v>10000</v>
      </c>
      <c r="E15" s="136">
        <f t="shared" si="1"/>
        <v>1600</v>
      </c>
      <c r="F15" s="136">
        <f t="shared" si="2"/>
        <v>55</v>
      </c>
      <c r="G15" s="136">
        <f t="shared" si="3"/>
        <v>50</v>
      </c>
      <c r="H15" s="136">
        <f t="shared" si="4"/>
        <v>700</v>
      </c>
      <c r="I15" s="136">
        <f t="shared" si="5"/>
        <v>80</v>
      </c>
      <c r="J15" s="245">
        <f t="shared" si="6"/>
        <v>2485</v>
      </c>
      <c r="K15" s="136">
        <f t="shared" si="7"/>
        <v>800</v>
      </c>
      <c r="L15" s="136">
        <f t="shared" si="8"/>
        <v>50</v>
      </c>
      <c r="M15" s="136">
        <f t="shared" si="9"/>
        <v>200</v>
      </c>
      <c r="N15" s="246">
        <v>10</v>
      </c>
      <c r="O15" s="246">
        <f t="shared" si="10"/>
        <v>1060</v>
      </c>
      <c r="P15" s="132"/>
      <c r="R15" s="247"/>
      <c r="S15" s="244"/>
    </row>
    <row r="16" s="106" customFormat="1" ht="13.95" customHeight="1" spans="1:19">
      <c r="A16" s="132">
        <f t="shared" si="0"/>
        <v>12</v>
      </c>
      <c r="B16" s="133" t="s">
        <v>484</v>
      </c>
      <c r="C16" s="132" t="s">
        <v>485</v>
      </c>
      <c r="D16" s="135">
        <v>10000</v>
      </c>
      <c r="E16" s="136">
        <f t="shared" si="1"/>
        <v>1600</v>
      </c>
      <c r="F16" s="136">
        <f t="shared" si="2"/>
        <v>55</v>
      </c>
      <c r="G16" s="136">
        <f t="shared" si="3"/>
        <v>50</v>
      </c>
      <c r="H16" s="136">
        <f t="shared" si="4"/>
        <v>700</v>
      </c>
      <c r="I16" s="136">
        <f t="shared" si="5"/>
        <v>80</v>
      </c>
      <c r="J16" s="245">
        <f t="shared" si="6"/>
        <v>2485</v>
      </c>
      <c r="K16" s="136">
        <f t="shared" si="7"/>
        <v>800</v>
      </c>
      <c r="L16" s="136">
        <f t="shared" si="8"/>
        <v>50</v>
      </c>
      <c r="M16" s="136">
        <f t="shared" si="9"/>
        <v>200</v>
      </c>
      <c r="N16" s="246">
        <v>10</v>
      </c>
      <c r="O16" s="246">
        <f t="shared" si="10"/>
        <v>1060</v>
      </c>
      <c r="P16" s="132"/>
      <c r="R16" s="247"/>
      <c r="S16" s="244"/>
    </row>
    <row r="17" s="106" customFormat="1" ht="13.95" customHeight="1" spans="1:19">
      <c r="A17" s="132">
        <f t="shared" si="0"/>
        <v>13</v>
      </c>
      <c r="B17" s="133" t="s">
        <v>486</v>
      </c>
      <c r="C17" s="132" t="s">
        <v>487</v>
      </c>
      <c r="D17" s="135">
        <v>10000</v>
      </c>
      <c r="E17" s="136">
        <f t="shared" si="1"/>
        <v>1600</v>
      </c>
      <c r="F17" s="136">
        <f t="shared" si="2"/>
        <v>55</v>
      </c>
      <c r="G17" s="136">
        <f t="shared" si="3"/>
        <v>50</v>
      </c>
      <c r="H17" s="136">
        <f t="shared" si="4"/>
        <v>700</v>
      </c>
      <c r="I17" s="136">
        <f t="shared" si="5"/>
        <v>80</v>
      </c>
      <c r="J17" s="245">
        <f t="shared" si="6"/>
        <v>2485</v>
      </c>
      <c r="K17" s="136">
        <f t="shared" si="7"/>
        <v>800</v>
      </c>
      <c r="L17" s="136">
        <f t="shared" si="8"/>
        <v>50</v>
      </c>
      <c r="M17" s="136">
        <f t="shared" si="9"/>
        <v>200</v>
      </c>
      <c r="N17" s="246">
        <v>10</v>
      </c>
      <c r="O17" s="246">
        <f t="shared" si="10"/>
        <v>1060</v>
      </c>
      <c r="P17" s="132"/>
      <c r="R17" s="247"/>
      <c r="S17" s="244"/>
    </row>
    <row r="18" s="106" customFormat="1" ht="13.95" customHeight="1" spans="1:19">
      <c r="A18" s="132">
        <f t="shared" si="0"/>
        <v>14</v>
      </c>
      <c r="B18" s="133" t="s">
        <v>488</v>
      </c>
      <c r="C18" s="132" t="s">
        <v>489</v>
      </c>
      <c r="D18" s="135">
        <v>10000</v>
      </c>
      <c r="E18" s="136">
        <f t="shared" si="1"/>
        <v>1600</v>
      </c>
      <c r="F18" s="136">
        <f t="shared" si="2"/>
        <v>55</v>
      </c>
      <c r="G18" s="136">
        <f t="shared" si="3"/>
        <v>50</v>
      </c>
      <c r="H18" s="136">
        <f t="shared" si="4"/>
        <v>700</v>
      </c>
      <c r="I18" s="136">
        <f t="shared" si="5"/>
        <v>80</v>
      </c>
      <c r="J18" s="245">
        <f t="shared" si="6"/>
        <v>2485</v>
      </c>
      <c r="K18" s="136">
        <f t="shared" si="7"/>
        <v>800</v>
      </c>
      <c r="L18" s="136">
        <f t="shared" si="8"/>
        <v>50</v>
      </c>
      <c r="M18" s="136">
        <f t="shared" si="9"/>
        <v>200</v>
      </c>
      <c r="N18" s="246">
        <v>10</v>
      </c>
      <c r="O18" s="246">
        <f t="shared" si="10"/>
        <v>1060</v>
      </c>
      <c r="P18" s="132"/>
      <c r="R18" s="247"/>
      <c r="S18" s="244"/>
    </row>
    <row r="19" s="106" customFormat="1" ht="13.95" customHeight="1" spans="1:19">
      <c r="A19" s="132">
        <f t="shared" si="0"/>
        <v>15</v>
      </c>
      <c r="B19" s="133" t="s">
        <v>490</v>
      </c>
      <c r="C19" s="132" t="s">
        <v>491</v>
      </c>
      <c r="D19" s="135">
        <v>10000</v>
      </c>
      <c r="E19" s="136">
        <f t="shared" si="1"/>
        <v>1600</v>
      </c>
      <c r="F19" s="136">
        <f t="shared" si="2"/>
        <v>55</v>
      </c>
      <c r="G19" s="136">
        <f t="shared" si="3"/>
        <v>50</v>
      </c>
      <c r="H19" s="136">
        <f t="shared" si="4"/>
        <v>700</v>
      </c>
      <c r="I19" s="136">
        <f t="shared" si="5"/>
        <v>80</v>
      </c>
      <c r="J19" s="245">
        <f t="shared" si="6"/>
        <v>2485</v>
      </c>
      <c r="K19" s="136">
        <f t="shared" si="7"/>
        <v>800</v>
      </c>
      <c r="L19" s="136">
        <f t="shared" si="8"/>
        <v>50</v>
      </c>
      <c r="M19" s="136">
        <f t="shared" si="9"/>
        <v>200</v>
      </c>
      <c r="N19" s="246">
        <v>10</v>
      </c>
      <c r="O19" s="246">
        <f t="shared" si="10"/>
        <v>1060</v>
      </c>
      <c r="P19" s="132"/>
      <c r="R19" s="247"/>
      <c r="S19" s="244"/>
    </row>
    <row r="20" s="106" customFormat="1" ht="13.95" customHeight="1" spans="1:19">
      <c r="A20" s="132">
        <f t="shared" si="0"/>
        <v>16</v>
      </c>
      <c r="B20" s="133" t="s">
        <v>492</v>
      </c>
      <c r="C20" s="132" t="s">
        <v>493</v>
      </c>
      <c r="D20" s="135">
        <v>10000</v>
      </c>
      <c r="E20" s="136">
        <f t="shared" si="1"/>
        <v>1600</v>
      </c>
      <c r="F20" s="136">
        <f t="shared" si="2"/>
        <v>55</v>
      </c>
      <c r="G20" s="136">
        <f t="shared" si="3"/>
        <v>50</v>
      </c>
      <c r="H20" s="136">
        <f t="shared" si="4"/>
        <v>700</v>
      </c>
      <c r="I20" s="136">
        <f t="shared" si="5"/>
        <v>80</v>
      </c>
      <c r="J20" s="245">
        <f t="shared" si="6"/>
        <v>2485</v>
      </c>
      <c r="K20" s="136">
        <f t="shared" si="7"/>
        <v>800</v>
      </c>
      <c r="L20" s="136">
        <f t="shared" si="8"/>
        <v>50</v>
      </c>
      <c r="M20" s="136">
        <f t="shared" si="9"/>
        <v>200</v>
      </c>
      <c r="N20" s="246">
        <v>10</v>
      </c>
      <c r="O20" s="246">
        <f t="shared" si="10"/>
        <v>1060</v>
      </c>
      <c r="P20" s="132"/>
      <c r="R20" s="247"/>
      <c r="S20" s="244"/>
    </row>
    <row r="21" s="106" customFormat="1" ht="13.95" customHeight="1" spans="1:19">
      <c r="A21" s="132">
        <f t="shared" si="0"/>
        <v>17</v>
      </c>
      <c r="B21" s="133" t="s">
        <v>494</v>
      </c>
      <c r="C21" s="132" t="s">
        <v>495</v>
      </c>
      <c r="D21" s="135">
        <v>10000</v>
      </c>
      <c r="E21" s="136">
        <f t="shared" si="1"/>
        <v>1600</v>
      </c>
      <c r="F21" s="136">
        <f t="shared" si="2"/>
        <v>55</v>
      </c>
      <c r="G21" s="136">
        <f t="shared" si="3"/>
        <v>50</v>
      </c>
      <c r="H21" s="136">
        <f t="shared" si="4"/>
        <v>700</v>
      </c>
      <c r="I21" s="136">
        <f t="shared" si="5"/>
        <v>80</v>
      </c>
      <c r="J21" s="245">
        <f t="shared" si="6"/>
        <v>2485</v>
      </c>
      <c r="K21" s="136">
        <f t="shared" si="7"/>
        <v>800</v>
      </c>
      <c r="L21" s="136">
        <f t="shared" si="8"/>
        <v>50</v>
      </c>
      <c r="M21" s="136">
        <f t="shared" si="9"/>
        <v>200</v>
      </c>
      <c r="N21" s="246">
        <v>10</v>
      </c>
      <c r="O21" s="246">
        <f t="shared" si="10"/>
        <v>1060</v>
      </c>
      <c r="P21" s="132"/>
      <c r="R21" s="247"/>
      <c r="S21" s="244"/>
    </row>
    <row r="22" s="106" customFormat="1" ht="13.95" customHeight="1" spans="1:19">
      <c r="A22" s="132">
        <f t="shared" si="0"/>
        <v>18</v>
      </c>
      <c r="B22" s="133" t="s">
        <v>496</v>
      </c>
      <c r="C22" s="132" t="s">
        <v>497</v>
      </c>
      <c r="D22" s="135">
        <v>10000</v>
      </c>
      <c r="E22" s="136">
        <f t="shared" si="1"/>
        <v>1600</v>
      </c>
      <c r="F22" s="136">
        <f t="shared" si="2"/>
        <v>55</v>
      </c>
      <c r="G22" s="136">
        <f t="shared" si="3"/>
        <v>50</v>
      </c>
      <c r="H22" s="136">
        <f t="shared" si="4"/>
        <v>700</v>
      </c>
      <c r="I22" s="136">
        <f t="shared" si="5"/>
        <v>80</v>
      </c>
      <c r="J22" s="245">
        <f t="shared" si="6"/>
        <v>2485</v>
      </c>
      <c r="K22" s="136">
        <f t="shared" si="7"/>
        <v>800</v>
      </c>
      <c r="L22" s="136">
        <f t="shared" si="8"/>
        <v>50</v>
      </c>
      <c r="M22" s="136">
        <f t="shared" si="9"/>
        <v>200</v>
      </c>
      <c r="N22" s="246">
        <v>10</v>
      </c>
      <c r="O22" s="246">
        <f t="shared" si="10"/>
        <v>1060</v>
      </c>
      <c r="P22" s="132"/>
      <c r="R22" s="247"/>
      <c r="S22" s="244"/>
    </row>
    <row r="23" s="106" customFormat="1" ht="13.95" customHeight="1" spans="1:19">
      <c r="A23" s="132">
        <f t="shared" si="0"/>
        <v>19</v>
      </c>
      <c r="B23" s="133" t="s">
        <v>498</v>
      </c>
      <c r="C23" s="132" t="s">
        <v>499</v>
      </c>
      <c r="D23" s="135">
        <v>10000</v>
      </c>
      <c r="E23" s="136">
        <f t="shared" si="1"/>
        <v>1600</v>
      </c>
      <c r="F23" s="136">
        <f t="shared" si="2"/>
        <v>55</v>
      </c>
      <c r="G23" s="136">
        <f t="shared" si="3"/>
        <v>50</v>
      </c>
      <c r="H23" s="136">
        <f t="shared" si="4"/>
        <v>700</v>
      </c>
      <c r="I23" s="136">
        <f t="shared" si="5"/>
        <v>80</v>
      </c>
      <c r="J23" s="245">
        <f t="shared" si="6"/>
        <v>2485</v>
      </c>
      <c r="K23" s="136">
        <f t="shared" si="7"/>
        <v>800</v>
      </c>
      <c r="L23" s="136">
        <f t="shared" si="8"/>
        <v>50</v>
      </c>
      <c r="M23" s="136">
        <f t="shared" si="9"/>
        <v>200</v>
      </c>
      <c r="N23" s="246">
        <v>10</v>
      </c>
      <c r="O23" s="246">
        <f t="shared" si="10"/>
        <v>1060</v>
      </c>
      <c r="P23" s="132"/>
      <c r="R23" s="247"/>
      <c r="S23" s="244"/>
    </row>
    <row r="24" s="106" customFormat="1" ht="13.95" customHeight="1" spans="1:19">
      <c r="A24" s="132">
        <f t="shared" si="0"/>
        <v>20</v>
      </c>
      <c r="B24" s="133" t="s">
        <v>500</v>
      </c>
      <c r="C24" s="132" t="s">
        <v>501</v>
      </c>
      <c r="D24" s="135">
        <v>10000</v>
      </c>
      <c r="E24" s="136">
        <f t="shared" si="1"/>
        <v>1600</v>
      </c>
      <c r="F24" s="136">
        <f t="shared" si="2"/>
        <v>55</v>
      </c>
      <c r="G24" s="136">
        <f t="shared" si="3"/>
        <v>50</v>
      </c>
      <c r="H24" s="136">
        <f t="shared" si="4"/>
        <v>700</v>
      </c>
      <c r="I24" s="136">
        <f t="shared" si="5"/>
        <v>80</v>
      </c>
      <c r="J24" s="245">
        <f t="shared" si="6"/>
        <v>2485</v>
      </c>
      <c r="K24" s="136">
        <f t="shared" si="7"/>
        <v>800</v>
      </c>
      <c r="L24" s="136">
        <f t="shared" si="8"/>
        <v>50</v>
      </c>
      <c r="M24" s="136">
        <f t="shared" si="9"/>
        <v>200</v>
      </c>
      <c r="N24" s="246">
        <v>10</v>
      </c>
      <c r="O24" s="246">
        <f t="shared" si="10"/>
        <v>1060</v>
      </c>
      <c r="P24" s="132"/>
      <c r="R24" s="247"/>
      <c r="S24" s="244"/>
    </row>
    <row r="25" s="106" customFormat="1" ht="13.95" customHeight="1" spans="1:19">
      <c r="A25" s="132">
        <f t="shared" si="0"/>
        <v>21</v>
      </c>
      <c r="B25" s="133" t="s">
        <v>502</v>
      </c>
      <c r="C25" s="132" t="s">
        <v>503</v>
      </c>
      <c r="D25" s="135">
        <v>10000</v>
      </c>
      <c r="E25" s="136">
        <f t="shared" si="1"/>
        <v>1600</v>
      </c>
      <c r="F25" s="136">
        <f t="shared" si="2"/>
        <v>55</v>
      </c>
      <c r="G25" s="136">
        <f t="shared" si="3"/>
        <v>50</v>
      </c>
      <c r="H25" s="136">
        <f t="shared" si="4"/>
        <v>700</v>
      </c>
      <c r="I25" s="136">
        <f t="shared" si="5"/>
        <v>80</v>
      </c>
      <c r="J25" s="245">
        <f t="shared" si="6"/>
        <v>2485</v>
      </c>
      <c r="K25" s="136">
        <f t="shared" si="7"/>
        <v>800</v>
      </c>
      <c r="L25" s="136">
        <f t="shared" si="8"/>
        <v>50</v>
      </c>
      <c r="M25" s="136">
        <f t="shared" si="9"/>
        <v>200</v>
      </c>
      <c r="N25" s="246">
        <v>10</v>
      </c>
      <c r="O25" s="246">
        <f t="shared" si="10"/>
        <v>1060</v>
      </c>
      <c r="P25" s="132"/>
      <c r="R25" s="247"/>
      <c r="S25" s="244"/>
    </row>
    <row r="26" s="106" customFormat="1" ht="13.95" customHeight="1" spans="1:19">
      <c r="A26" s="132">
        <f t="shared" si="0"/>
        <v>22</v>
      </c>
      <c r="B26" s="141" t="s">
        <v>504</v>
      </c>
      <c r="C26" s="134" t="s">
        <v>505</v>
      </c>
      <c r="D26" s="135">
        <v>10000</v>
      </c>
      <c r="E26" s="136">
        <f t="shared" si="1"/>
        <v>1600</v>
      </c>
      <c r="F26" s="136">
        <f t="shared" si="2"/>
        <v>55</v>
      </c>
      <c r="G26" s="136">
        <f t="shared" si="3"/>
        <v>50</v>
      </c>
      <c r="H26" s="136">
        <f t="shared" si="4"/>
        <v>700</v>
      </c>
      <c r="I26" s="136">
        <f t="shared" si="5"/>
        <v>80</v>
      </c>
      <c r="J26" s="245">
        <f t="shared" si="6"/>
        <v>2485</v>
      </c>
      <c r="K26" s="136">
        <f t="shared" si="7"/>
        <v>800</v>
      </c>
      <c r="L26" s="136">
        <f t="shared" si="8"/>
        <v>50</v>
      </c>
      <c r="M26" s="136">
        <f t="shared" si="9"/>
        <v>200</v>
      </c>
      <c r="N26" s="246">
        <v>10</v>
      </c>
      <c r="O26" s="246">
        <f t="shared" si="10"/>
        <v>1060</v>
      </c>
      <c r="P26" s="132"/>
      <c r="R26" s="247"/>
      <c r="S26" s="244"/>
    </row>
    <row r="27" s="106" customFormat="1" ht="13.95" customHeight="1" spans="1:19">
      <c r="A27" s="132">
        <f t="shared" si="0"/>
        <v>23</v>
      </c>
      <c r="B27" s="141" t="s">
        <v>506</v>
      </c>
      <c r="C27" s="134" t="s">
        <v>507</v>
      </c>
      <c r="D27" s="135">
        <v>10000</v>
      </c>
      <c r="E27" s="136">
        <f t="shared" si="1"/>
        <v>1600</v>
      </c>
      <c r="F27" s="136">
        <f t="shared" si="2"/>
        <v>55</v>
      </c>
      <c r="G27" s="136">
        <f t="shared" si="3"/>
        <v>50</v>
      </c>
      <c r="H27" s="136">
        <f t="shared" si="4"/>
        <v>700</v>
      </c>
      <c r="I27" s="136">
        <f t="shared" si="5"/>
        <v>80</v>
      </c>
      <c r="J27" s="245">
        <f t="shared" si="6"/>
        <v>2485</v>
      </c>
      <c r="K27" s="136">
        <f t="shared" si="7"/>
        <v>800</v>
      </c>
      <c r="L27" s="136">
        <f t="shared" si="8"/>
        <v>50</v>
      </c>
      <c r="M27" s="136">
        <f t="shared" si="9"/>
        <v>200</v>
      </c>
      <c r="N27" s="246">
        <v>10</v>
      </c>
      <c r="O27" s="246">
        <f t="shared" si="10"/>
        <v>1060</v>
      </c>
      <c r="P27" s="132"/>
      <c r="R27" s="247"/>
      <c r="S27" s="244"/>
    </row>
    <row r="28" s="106" customFormat="1" ht="13.95" customHeight="1" spans="1:19">
      <c r="A28" s="132">
        <f t="shared" si="0"/>
        <v>24</v>
      </c>
      <c r="B28" s="141" t="s">
        <v>508</v>
      </c>
      <c r="C28" s="134" t="s">
        <v>509</v>
      </c>
      <c r="D28" s="135">
        <v>10000</v>
      </c>
      <c r="E28" s="136">
        <f t="shared" si="1"/>
        <v>1600</v>
      </c>
      <c r="F28" s="136">
        <f t="shared" si="2"/>
        <v>55</v>
      </c>
      <c r="G28" s="136">
        <f t="shared" si="3"/>
        <v>50</v>
      </c>
      <c r="H28" s="136">
        <f t="shared" si="4"/>
        <v>700</v>
      </c>
      <c r="I28" s="136">
        <f t="shared" si="5"/>
        <v>80</v>
      </c>
      <c r="J28" s="245">
        <f t="shared" si="6"/>
        <v>2485</v>
      </c>
      <c r="K28" s="136">
        <f t="shared" si="7"/>
        <v>800</v>
      </c>
      <c r="L28" s="136">
        <f t="shared" si="8"/>
        <v>50</v>
      </c>
      <c r="M28" s="136">
        <f t="shared" si="9"/>
        <v>200</v>
      </c>
      <c r="N28" s="246">
        <v>10</v>
      </c>
      <c r="O28" s="246">
        <f t="shared" si="10"/>
        <v>1060</v>
      </c>
      <c r="P28" s="132"/>
      <c r="R28" s="247"/>
      <c r="S28" s="244"/>
    </row>
    <row r="29" s="106" customFormat="1" ht="13.95" customHeight="1" spans="1:19">
      <c r="A29" s="132">
        <f t="shared" si="0"/>
        <v>25</v>
      </c>
      <c r="B29" s="133" t="s">
        <v>510</v>
      </c>
      <c r="C29" s="132" t="s">
        <v>511</v>
      </c>
      <c r="D29" s="135">
        <v>10000</v>
      </c>
      <c r="E29" s="136">
        <f t="shared" si="1"/>
        <v>1600</v>
      </c>
      <c r="F29" s="136">
        <f t="shared" si="2"/>
        <v>55</v>
      </c>
      <c r="G29" s="136">
        <f t="shared" si="3"/>
        <v>50</v>
      </c>
      <c r="H29" s="136">
        <f t="shared" si="4"/>
        <v>700</v>
      </c>
      <c r="I29" s="136">
        <f t="shared" si="5"/>
        <v>80</v>
      </c>
      <c r="J29" s="245">
        <f t="shared" si="6"/>
        <v>2485</v>
      </c>
      <c r="K29" s="136">
        <f t="shared" si="7"/>
        <v>800</v>
      </c>
      <c r="L29" s="136">
        <f t="shared" si="8"/>
        <v>50</v>
      </c>
      <c r="M29" s="136">
        <f t="shared" si="9"/>
        <v>200</v>
      </c>
      <c r="N29" s="246">
        <v>10</v>
      </c>
      <c r="O29" s="246">
        <f t="shared" si="10"/>
        <v>1060</v>
      </c>
      <c r="P29" s="132"/>
      <c r="R29" s="247"/>
      <c r="S29" s="244"/>
    </row>
    <row r="30" s="106" customFormat="1" ht="13.95" customHeight="1" spans="1:19">
      <c r="A30" s="132">
        <f t="shared" si="0"/>
        <v>26</v>
      </c>
      <c r="B30" s="141" t="s">
        <v>512</v>
      </c>
      <c r="C30" s="134" t="s">
        <v>513</v>
      </c>
      <c r="D30" s="135">
        <v>10000</v>
      </c>
      <c r="E30" s="136">
        <f t="shared" si="1"/>
        <v>1600</v>
      </c>
      <c r="F30" s="136">
        <f t="shared" si="2"/>
        <v>55</v>
      </c>
      <c r="G30" s="136">
        <f t="shared" si="3"/>
        <v>50</v>
      </c>
      <c r="H30" s="136">
        <f t="shared" si="4"/>
        <v>700</v>
      </c>
      <c r="I30" s="136">
        <f t="shared" si="5"/>
        <v>80</v>
      </c>
      <c r="J30" s="245">
        <f t="shared" si="6"/>
        <v>2485</v>
      </c>
      <c r="K30" s="136">
        <f t="shared" si="7"/>
        <v>800</v>
      </c>
      <c r="L30" s="136">
        <f t="shared" si="8"/>
        <v>50</v>
      </c>
      <c r="M30" s="136">
        <f t="shared" si="9"/>
        <v>200</v>
      </c>
      <c r="N30" s="246">
        <v>10</v>
      </c>
      <c r="O30" s="246">
        <f t="shared" si="10"/>
        <v>1060</v>
      </c>
      <c r="P30" s="132"/>
      <c r="R30" s="247"/>
      <c r="S30" s="244"/>
    </row>
    <row r="31" s="106" customFormat="1" ht="13.95" customHeight="1" spans="1:19">
      <c r="A31" s="132">
        <f t="shared" si="0"/>
        <v>27</v>
      </c>
      <c r="B31" s="141" t="s">
        <v>514</v>
      </c>
      <c r="C31" s="134" t="s">
        <v>515</v>
      </c>
      <c r="D31" s="135">
        <v>10000</v>
      </c>
      <c r="E31" s="136">
        <f t="shared" si="1"/>
        <v>1600</v>
      </c>
      <c r="F31" s="136">
        <f t="shared" si="2"/>
        <v>55</v>
      </c>
      <c r="G31" s="136">
        <f t="shared" si="3"/>
        <v>50</v>
      </c>
      <c r="H31" s="136">
        <f t="shared" si="4"/>
        <v>700</v>
      </c>
      <c r="I31" s="136">
        <f t="shared" si="5"/>
        <v>80</v>
      </c>
      <c r="J31" s="245">
        <f t="shared" si="6"/>
        <v>2485</v>
      </c>
      <c r="K31" s="136">
        <f t="shared" si="7"/>
        <v>800</v>
      </c>
      <c r="L31" s="136">
        <f t="shared" si="8"/>
        <v>50</v>
      </c>
      <c r="M31" s="136">
        <f t="shared" si="9"/>
        <v>200</v>
      </c>
      <c r="N31" s="246">
        <v>10</v>
      </c>
      <c r="O31" s="246">
        <f t="shared" si="10"/>
        <v>1060</v>
      </c>
      <c r="P31" s="132"/>
      <c r="R31" s="247"/>
      <c r="S31" s="244"/>
    </row>
    <row r="32" s="106" customFormat="1" ht="13.95" customHeight="1" spans="1:19">
      <c r="A32" s="132">
        <f t="shared" si="0"/>
        <v>28</v>
      </c>
      <c r="B32" s="141" t="s">
        <v>516</v>
      </c>
      <c r="C32" s="134" t="s">
        <v>517</v>
      </c>
      <c r="D32" s="135">
        <v>10000</v>
      </c>
      <c r="E32" s="136">
        <f t="shared" si="1"/>
        <v>1600</v>
      </c>
      <c r="F32" s="136">
        <f t="shared" si="2"/>
        <v>55</v>
      </c>
      <c r="G32" s="136">
        <f t="shared" si="3"/>
        <v>50</v>
      </c>
      <c r="H32" s="136">
        <f t="shared" si="4"/>
        <v>700</v>
      </c>
      <c r="I32" s="136">
        <f t="shared" si="5"/>
        <v>80</v>
      </c>
      <c r="J32" s="245">
        <f t="shared" si="6"/>
        <v>2485</v>
      </c>
      <c r="K32" s="136">
        <f t="shared" si="7"/>
        <v>800</v>
      </c>
      <c r="L32" s="136">
        <f t="shared" si="8"/>
        <v>50</v>
      </c>
      <c r="M32" s="136">
        <f t="shared" si="9"/>
        <v>200</v>
      </c>
      <c r="N32" s="246">
        <v>10</v>
      </c>
      <c r="O32" s="246">
        <f t="shared" si="10"/>
        <v>1060</v>
      </c>
      <c r="P32" s="132"/>
      <c r="R32" s="247"/>
      <c r="S32" s="244"/>
    </row>
    <row r="33" s="106" customFormat="1" ht="13.95" customHeight="1" spans="1:19">
      <c r="A33" s="132">
        <f t="shared" si="0"/>
        <v>29</v>
      </c>
      <c r="B33" s="141">
        <v>1000492417</v>
      </c>
      <c r="C33" s="134" t="s">
        <v>518</v>
      </c>
      <c r="D33" s="135">
        <v>10000</v>
      </c>
      <c r="E33" s="136">
        <f t="shared" si="1"/>
        <v>1600</v>
      </c>
      <c r="F33" s="136">
        <f t="shared" si="2"/>
        <v>55</v>
      </c>
      <c r="G33" s="136">
        <f t="shared" si="3"/>
        <v>50</v>
      </c>
      <c r="H33" s="136">
        <f t="shared" si="4"/>
        <v>700</v>
      </c>
      <c r="I33" s="136">
        <f t="shared" si="5"/>
        <v>80</v>
      </c>
      <c r="J33" s="245">
        <f t="shared" si="6"/>
        <v>2485</v>
      </c>
      <c r="K33" s="136">
        <f t="shared" si="7"/>
        <v>800</v>
      </c>
      <c r="L33" s="136">
        <f t="shared" si="8"/>
        <v>50</v>
      </c>
      <c r="M33" s="136">
        <f t="shared" si="9"/>
        <v>200</v>
      </c>
      <c r="N33" s="246">
        <v>10</v>
      </c>
      <c r="O33" s="246">
        <f t="shared" si="10"/>
        <v>1060</v>
      </c>
      <c r="P33" s="132"/>
      <c r="R33" s="247"/>
      <c r="S33" s="244"/>
    </row>
    <row r="34" s="106" customFormat="1" ht="13.95" customHeight="1" spans="1:19">
      <c r="A34" s="132">
        <f t="shared" si="0"/>
        <v>30</v>
      </c>
      <c r="B34" s="141">
        <v>1883183732</v>
      </c>
      <c r="C34" s="134" t="s">
        <v>519</v>
      </c>
      <c r="D34" s="135">
        <v>10000</v>
      </c>
      <c r="E34" s="136">
        <f t="shared" si="1"/>
        <v>1600</v>
      </c>
      <c r="F34" s="136">
        <f t="shared" si="2"/>
        <v>55</v>
      </c>
      <c r="G34" s="136">
        <f t="shared" si="3"/>
        <v>50</v>
      </c>
      <c r="H34" s="136">
        <f t="shared" si="4"/>
        <v>700</v>
      </c>
      <c r="I34" s="136">
        <f t="shared" si="5"/>
        <v>80</v>
      </c>
      <c r="J34" s="245">
        <f t="shared" si="6"/>
        <v>2485</v>
      </c>
      <c r="K34" s="136">
        <f t="shared" si="7"/>
        <v>800</v>
      </c>
      <c r="L34" s="136">
        <f t="shared" si="8"/>
        <v>50</v>
      </c>
      <c r="M34" s="136">
        <f t="shared" si="9"/>
        <v>200</v>
      </c>
      <c r="N34" s="246">
        <v>10</v>
      </c>
      <c r="O34" s="246">
        <f t="shared" si="10"/>
        <v>1060</v>
      </c>
      <c r="P34" s="132"/>
      <c r="R34" s="247"/>
      <c r="S34" s="244"/>
    </row>
    <row r="35" s="106" customFormat="1" ht="13.95" customHeight="1" spans="1:19">
      <c r="A35" s="132">
        <f t="shared" si="0"/>
        <v>31</v>
      </c>
      <c r="B35" s="141">
        <v>1887705970</v>
      </c>
      <c r="C35" s="134" t="s">
        <v>520</v>
      </c>
      <c r="D35" s="135">
        <v>10000</v>
      </c>
      <c r="E35" s="136">
        <f t="shared" si="1"/>
        <v>1600</v>
      </c>
      <c r="F35" s="136">
        <f t="shared" si="2"/>
        <v>55</v>
      </c>
      <c r="G35" s="136">
        <f t="shared" si="3"/>
        <v>50</v>
      </c>
      <c r="H35" s="136">
        <f t="shared" si="4"/>
        <v>700</v>
      </c>
      <c r="I35" s="136">
        <f t="shared" si="5"/>
        <v>80</v>
      </c>
      <c r="J35" s="245">
        <f t="shared" si="6"/>
        <v>2485</v>
      </c>
      <c r="K35" s="136">
        <f t="shared" si="7"/>
        <v>800</v>
      </c>
      <c r="L35" s="136">
        <f t="shared" si="8"/>
        <v>50</v>
      </c>
      <c r="M35" s="136">
        <f t="shared" si="9"/>
        <v>200</v>
      </c>
      <c r="N35" s="246">
        <v>10</v>
      </c>
      <c r="O35" s="246">
        <f t="shared" si="10"/>
        <v>1060</v>
      </c>
      <c r="P35" s="132"/>
      <c r="R35" s="247"/>
      <c r="S35" s="244"/>
    </row>
    <row r="36" s="106" customFormat="1" ht="13.95" customHeight="1" spans="1:19">
      <c r="A36" s="132">
        <f t="shared" si="0"/>
        <v>32</v>
      </c>
      <c r="B36" s="141" t="s">
        <v>521</v>
      </c>
      <c r="C36" s="132" t="s">
        <v>522</v>
      </c>
      <c r="D36" s="135">
        <v>10000</v>
      </c>
      <c r="E36" s="136">
        <f t="shared" si="1"/>
        <v>1600</v>
      </c>
      <c r="F36" s="136">
        <f t="shared" si="2"/>
        <v>55</v>
      </c>
      <c r="G36" s="136">
        <f t="shared" si="3"/>
        <v>50</v>
      </c>
      <c r="H36" s="136">
        <f t="shared" si="4"/>
        <v>700</v>
      </c>
      <c r="I36" s="136">
        <f t="shared" si="5"/>
        <v>80</v>
      </c>
      <c r="J36" s="245">
        <f t="shared" si="6"/>
        <v>2485</v>
      </c>
      <c r="K36" s="136">
        <f t="shared" si="7"/>
        <v>800</v>
      </c>
      <c r="L36" s="136">
        <f t="shared" si="8"/>
        <v>50</v>
      </c>
      <c r="M36" s="136">
        <f t="shared" si="9"/>
        <v>200</v>
      </c>
      <c r="N36" s="246">
        <v>10</v>
      </c>
      <c r="O36" s="246">
        <f t="shared" si="10"/>
        <v>1060</v>
      </c>
      <c r="P36" s="132"/>
      <c r="R36" s="247"/>
      <c r="S36" s="244"/>
    </row>
    <row r="37" s="106" customFormat="1" ht="13.95" customHeight="1" spans="1:19">
      <c r="A37" s="132">
        <f t="shared" si="0"/>
        <v>33</v>
      </c>
      <c r="B37" s="133" t="s">
        <v>523</v>
      </c>
      <c r="C37" s="132" t="s">
        <v>524</v>
      </c>
      <c r="D37" s="135">
        <v>10000</v>
      </c>
      <c r="E37" s="136">
        <f t="shared" si="1"/>
        <v>1600</v>
      </c>
      <c r="F37" s="136">
        <f t="shared" si="2"/>
        <v>55</v>
      </c>
      <c r="G37" s="136">
        <f t="shared" si="3"/>
        <v>50</v>
      </c>
      <c r="H37" s="136">
        <f t="shared" si="4"/>
        <v>700</v>
      </c>
      <c r="I37" s="136">
        <f t="shared" si="5"/>
        <v>80</v>
      </c>
      <c r="J37" s="245">
        <f t="shared" si="6"/>
        <v>2485</v>
      </c>
      <c r="K37" s="136">
        <f t="shared" si="7"/>
        <v>800</v>
      </c>
      <c r="L37" s="136">
        <f t="shared" si="8"/>
        <v>50</v>
      </c>
      <c r="M37" s="136">
        <f t="shared" si="9"/>
        <v>200</v>
      </c>
      <c r="N37" s="246">
        <v>10</v>
      </c>
      <c r="O37" s="246">
        <f t="shared" si="10"/>
        <v>1060</v>
      </c>
      <c r="P37" s="132"/>
      <c r="R37" s="247"/>
      <c r="S37" s="244"/>
    </row>
    <row r="38" s="106" customFormat="1" ht="13.95" customHeight="1" spans="1:19">
      <c r="A38" s="132">
        <f t="shared" si="0"/>
        <v>34</v>
      </c>
      <c r="B38" s="133" t="s">
        <v>525</v>
      </c>
      <c r="C38" s="132" t="s">
        <v>526</v>
      </c>
      <c r="D38" s="135">
        <v>10000</v>
      </c>
      <c r="E38" s="136">
        <f t="shared" si="1"/>
        <v>1600</v>
      </c>
      <c r="F38" s="136">
        <f t="shared" si="2"/>
        <v>55</v>
      </c>
      <c r="G38" s="136">
        <f t="shared" si="3"/>
        <v>50</v>
      </c>
      <c r="H38" s="136">
        <f t="shared" si="4"/>
        <v>700</v>
      </c>
      <c r="I38" s="136">
        <f t="shared" si="5"/>
        <v>80</v>
      </c>
      <c r="J38" s="245">
        <f t="shared" si="6"/>
        <v>2485</v>
      </c>
      <c r="K38" s="136">
        <f t="shared" si="7"/>
        <v>800</v>
      </c>
      <c r="L38" s="136">
        <f t="shared" si="8"/>
        <v>50</v>
      </c>
      <c r="M38" s="136">
        <f t="shared" si="9"/>
        <v>200</v>
      </c>
      <c r="N38" s="246">
        <v>10</v>
      </c>
      <c r="O38" s="246">
        <f t="shared" si="10"/>
        <v>1060</v>
      </c>
      <c r="P38" s="132"/>
      <c r="R38" s="247"/>
      <c r="S38" s="244"/>
    </row>
    <row r="39" s="106" customFormat="1" ht="13.95" customHeight="1" spans="1:19">
      <c r="A39" s="132">
        <f t="shared" si="0"/>
        <v>35</v>
      </c>
      <c r="B39" s="133" t="s">
        <v>527</v>
      </c>
      <c r="C39" s="132" t="s">
        <v>528</v>
      </c>
      <c r="D39" s="135">
        <v>10000</v>
      </c>
      <c r="E39" s="136">
        <f t="shared" si="1"/>
        <v>1600</v>
      </c>
      <c r="F39" s="136">
        <f t="shared" si="2"/>
        <v>55</v>
      </c>
      <c r="G39" s="136">
        <f t="shared" si="3"/>
        <v>50</v>
      </c>
      <c r="H39" s="136">
        <f t="shared" si="4"/>
        <v>700</v>
      </c>
      <c r="I39" s="136">
        <f t="shared" si="5"/>
        <v>80</v>
      </c>
      <c r="J39" s="245">
        <f t="shared" si="6"/>
        <v>2485</v>
      </c>
      <c r="K39" s="136">
        <f t="shared" si="7"/>
        <v>800</v>
      </c>
      <c r="L39" s="136">
        <f t="shared" si="8"/>
        <v>50</v>
      </c>
      <c r="M39" s="136">
        <f t="shared" si="9"/>
        <v>200</v>
      </c>
      <c r="N39" s="246">
        <v>10</v>
      </c>
      <c r="O39" s="246">
        <f t="shared" si="10"/>
        <v>1060</v>
      </c>
      <c r="P39" s="132"/>
      <c r="R39" s="247"/>
      <c r="S39" s="244"/>
    </row>
    <row r="40" s="106" customFormat="1" ht="13.95" customHeight="1" spans="1:19">
      <c r="A40" s="132">
        <f t="shared" si="0"/>
        <v>36</v>
      </c>
      <c r="B40" s="133" t="s">
        <v>529</v>
      </c>
      <c r="C40" s="132" t="s">
        <v>530</v>
      </c>
      <c r="D40" s="135">
        <v>10000</v>
      </c>
      <c r="E40" s="136">
        <f t="shared" si="1"/>
        <v>1600</v>
      </c>
      <c r="F40" s="136">
        <f t="shared" si="2"/>
        <v>55</v>
      </c>
      <c r="G40" s="136">
        <f t="shared" si="3"/>
        <v>50</v>
      </c>
      <c r="H40" s="136">
        <f t="shared" si="4"/>
        <v>700</v>
      </c>
      <c r="I40" s="136">
        <f t="shared" si="5"/>
        <v>80</v>
      </c>
      <c r="J40" s="245">
        <f t="shared" si="6"/>
        <v>2485</v>
      </c>
      <c r="K40" s="136">
        <f t="shared" si="7"/>
        <v>800</v>
      </c>
      <c r="L40" s="136">
        <f t="shared" si="8"/>
        <v>50</v>
      </c>
      <c r="M40" s="136">
        <f t="shared" si="9"/>
        <v>200</v>
      </c>
      <c r="N40" s="246">
        <v>10</v>
      </c>
      <c r="O40" s="246">
        <f t="shared" si="10"/>
        <v>1060</v>
      </c>
      <c r="P40" s="132"/>
      <c r="R40" s="247"/>
      <c r="S40" s="244"/>
    </row>
    <row r="41" s="106" customFormat="1" ht="13.95" customHeight="1" spans="1:19">
      <c r="A41" s="132">
        <f t="shared" si="0"/>
        <v>37</v>
      </c>
      <c r="B41" s="133" t="s">
        <v>531</v>
      </c>
      <c r="C41" s="132" t="s">
        <v>532</v>
      </c>
      <c r="D41" s="135">
        <v>10000</v>
      </c>
      <c r="E41" s="136">
        <f t="shared" si="1"/>
        <v>1600</v>
      </c>
      <c r="F41" s="136">
        <f t="shared" si="2"/>
        <v>55</v>
      </c>
      <c r="G41" s="136">
        <f t="shared" si="3"/>
        <v>50</v>
      </c>
      <c r="H41" s="136">
        <f t="shared" si="4"/>
        <v>700</v>
      </c>
      <c r="I41" s="136">
        <f t="shared" si="5"/>
        <v>80</v>
      </c>
      <c r="J41" s="245">
        <f t="shared" si="6"/>
        <v>2485</v>
      </c>
      <c r="K41" s="136">
        <f t="shared" si="7"/>
        <v>800</v>
      </c>
      <c r="L41" s="136">
        <f t="shared" si="8"/>
        <v>50</v>
      </c>
      <c r="M41" s="136">
        <f t="shared" si="9"/>
        <v>200</v>
      </c>
      <c r="N41" s="246">
        <v>10</v>
      </c>
      <c r="O41" s="246">
        <f t="shared" si="10"/>
        <v>1060</v>
      </c>
      <c r="P41" s="132"/>
      <c r="R41" s="247"/>
      <c r="S41" s="244"/>
    </row>
    <row r="42" s="106" customFormat="1" ht="13.95" customHeight="1" spans="1:19">
      <c r="A42" s="132">
        <f t="shared" si="0"/>
        <v>38</v>
      </c>
      <c r="B42" s="133" t="s">
        <v>533</v>
      </c>
      <c r="C42" s="132" t="s">
        <v>534</v>
      </c>
      <c r="D42" s="135">
        <v>10000</v>
      </c>
      <c r="E42" s="136">
        <f t="shared" si="1"/>
        <v>1600</v>
      </c>
      <c r="F42" s="136">
        <f t="shared" si="2"/>
        <v>55</v>
      </c>
      <c r="G42" s="136">
        <f t="shared" si="3"/>
        <v>50</v>
      </c>
      <c r="H42" s="136">
        <f t="shared" si="4"/>
        <v>700</v>
      </c>
      <c r="I42" s="136">
        <f t="shared" si="5"/>
        <v>80</v>
      </c>
      <c r="J42" s="245">
        <f t="shared" si="6"/>
        <v>2485</v>
      </c>
      <c r="K42" s="136">
        <f t="shared" si="7"/>
        <v>800</v>
      </c>
      <c r="L42" s="136">
        <f t="shared" si="8"/>
        <v>50</v>
      </c>
      <c r="M42" s="136">
        <f t="shared" si="9"/>
        <v>200</v>
      </c>
      <c r="N42" s="246">
        <v>10</v>
      </c>
      <c r="O42" s="246">
        <f t="shared" si="10"/>
        <v>1060</v>
      </c>
      <c r="P42" s="132"/>
      <c r="R42" s="247"/>
      <c r="S42" s="244"/>
    </row>
    <row r="43" s="106" customFormat="1" ht="13.95" customHeight="1" spans="1:19">
      <c r="A43" s="132">
        <f t="shared" si="0"/>
        <v>39</v>
      </c>
      <c r="B43" s="133" t="s">
        <v>535</v>
      </c>
      <c r="C43" s="132" t="s">
        <v>536</v>
      </c>
      <c r="D43" s="135">
        <v>10000</v>
      </c>
      <c r="E43" s="136">
        <f t="shared" si="1"/>
        <v>1600</v>
      </c>
      <c r="F43" s="136">
        <f t="shared" si="2"/>
        <v>55</v>
      </c>
      <c r="G43" s="136">
        <f t="shared" si="3"/>
        <v>50</v>
      </c>
      <c r="H43" s="136">
        <f t="shared" si="4"/>
        <v>700</v>
      </c>
      <c r="I43" s="136">
        <f t="shared" si="5"/>
        <v>80</v>
      </c>
      <c r="J43" s="245">
        <f t="shared" si="6"/>
        <v>2485</v>
      </c>
      <c r="K43" s="136">
        <f t="shared" si="7"/>
        <v>800</v>
      </c>
      <c r="L43" s="136">
        <f t="shared" si="8"/>
        <v>50</v>
      </c>
      <c r="M43" s="136">
        <f t="shared" si="9"/>
        <v>200</v>
      </c>
      <c r="N43" s="246">
        <v>10</v>
      </c>
      <c r="O43" s="246">
        <f t="shared" si="10"/>
        <v>1060</v>
      </c>
      <c r="P43" s="132"/>
      <c r="R43" s="247"/>
      <c r="S43" s="244"/>
    </row>
    <row r="44" s="106" customFormat="1" ht="13.95" customHeight="1" spans="1:19">
      <c r="A44" s="132">
        <f t="shared" si="0"/>
        <v>40</v>
      </c>
      <c r="B44" s="133" t="s">
        <v>537</v>
      </c>
      <c r="C44" s="132" t="s">
        <v>538</v>
      </c>
      <c r="D44" s="135">
        <v>10000</v>
      </c>
      <c r="E44" s="136">
        <f t="shared" si="1"/>
        <v>1600</v>
      </c>
      <c r="F44" s="136">
        <f t="shared" si="2"/>
        <v>55</v>
      </c>
      <c r="G44" s="136">
        <f t="shared" si="3"/>
        <v>50</v>
      </c>
      <c r="H44" s="136">
        <f t="shared" si="4"/>
        <v>700</v>
      </c>
      <c r="I44" s="136">
        <f t="shared" si="5"/>
        <v>80</v>
      </c>
      <c r="J44" s="245">
        <f t="shared" si="6"/>
        <v>2485</v>
      </c>
      <c r="K44" s="136">
        <f t="shared" si="7"/>
        <v>800</v>
      </c>
      <c r="L44" s="136">
        <f t="shared" si="8"/>
        <v>50</v>
      </c>
      <c r="M44" s="136">
        <f t="shared" si="9"/>
        <v>200</v>
      </c>
      <c r="N44" s="246">
        <v>10</v>
      </c>
      <c r="O44" s="246">
        <f t="shared" si="10"/>
        <v>1060</v>
      </c>
      <c r="P44" s="132"/>
      <c r="R44" s="247"/>
      <c r="S44" s="244"/>
    </row>
    <row r="45" s="106" customFormat="1" ht="13.95" customHeight="1" spans="1:19">
      <c r="A45" s="132">
        <f t="shared" si="0"/>
        <v>41</v>
      </c>
      <c r="B45" s="133" t="s">
        <v>539</v>
      </c>
      <c r="C45" s="132" t="s">
        <v>540</v>
      </c>
      <c r="D45" s="135">
        <v>10000</v>
      </c>
      <c r="E45" s="136">
        <f t="shared" si="1"/>
        <v>1600</v>
      </c>
      <c r="F45" s="136">
        <f t="shared" si="2"/>
        <v>55</v>
      </c>
      <c r="G45" s="136">
        <f t="shared" si="3"/>
        <v>50</v>
      </c>
      <c r="H45" s="136">
        <f t="shared" si="4"/>
        <v>700</v>
      </c>
      <c r="I45" s="136">
        <f t="shared" si="5"/>
        <v>80</v>
      </c>
      <c r="J45" s="245">
        <f t="shared" si="6"/>
        <v>2485</v>
      </c>
      <c r="K45" s="136">
        <f t="shared" si="7"/>
        <v>800</v>
      </c>
      <c r="L45" s="136">
        <f t="shared" si="8"/>
        <v>50</v>
      </c>
      <c r="M45" s="136">
        <f t="shared" si="9"/>
        <v>200</v>
      </c>
      <c r="N45" s="246">
        <v>10</v>
      </c>
      <c r="O45" s="246">
        <f t="shared" si="10"/>
        <v>1060</v>
      </c>
      <c r="P45" s="132"/>
      <c r="R45" s="247"/>
      <c r="S45" s="244"/>
    </row>
    <row r="46" s="106" customFormat="1" ht="13.95" customHeight="1" spans="1:19">
      <c r="A46" s="132">
        <f t="shared" si="0"/>
        <v>42</v>
      </c>
      <c r="B46" s="133" t="s">
        <v>541</v>
      </c>
      <c r="C46" s="132" t="s">
        <v>542</v>
      </c>
      <c r="D46" s="135">
        <v>10000</v>
      </c>
      <c r="E46" s="136">
        <f t="shared" si="1"/>
        <v>1600</v>
      </c>
      <c r="F46" s="136">
        <f t="shared" si="2"/>
        <v>55</v>
      </c>
      <c r="G46" s="136">
        <f t="shared" si="3"/>
        <v>50</v>
      </c>
      <c r="H46" s="136">
        <f t="shared" si="4"/>
        <v>700</v>
      </c>
      <c r="I46" s="136">
        <f t="shared" si="5"/>
        <v>80</v>
      </c>
      <c r="J46" s="245">
        <f t="shared" si="6"/>
        <v>2485</v>
      </c>
      <c r="K46" s="136">
        <f t="shared" si="7"/>
        <v>800</v>
      </c>
      <c r="L46" s="136">
        <f t="shared" si="8"/>
        <v>50</v>
      </c>
      <c r="M46" s="136">
        <f t="shared" si="9"/>
        <v>200</v>
      </c>
      <c r="N46" s="246">
        <v>10</v>
      </c>
      <c r="O46" s="246">
        <f t="shared" si="10"/>
        <v>1060</v>
      </c>
      <c r="P46" s="132"/>
      <c r="R46" s="247"/>
      <c r="S46" s="244"/>
    </row>
    <row r="47" s="106" customFormat="1" ht="13.95" customHeight="1" spans="1:19">
      <c r="A47" s="132">
        <f t="shared" si="0"/>
        <v>43</v>
      </c>
      <c r="B47" s="133" t="s">
        <v>543</v>
      </c>
      <c r="C47" s="132" t="s">
        <v>544</v>
      </c>
      <c r="D47" s="135">
        <v>10000</v>
      </c>
      <c r="E47" s="136">
        <f t="shared" si="1"/>
        <v>1600</v>
      </c>
      <c r="F47" s="136">
        <f t="shared" si="2"/>
        <v>55</v>
      </c>
      <c r="G47" s="136">
        <f t="shared" si="3"/>
        <v>50</v>
      </c>
      <c r="H47" s="136">
        <f t="shared" si="4"/>
        <v>700</v>
      </c>
      <c r="I47" s="136">
        <f t="shared" si="5"/>
        <v>80</v>
      </c>
      <c r="J47" s="245">
        <f t="shared" si="6"/>
        <v>2485</v>
      </c>
      <c r="K47" s="136">
        <f t="shared" si="7"/>
        <v>800</v>
      </c>
      <c r="L47" s="136">
        <f t="shared" si="8"/>
        <v>50</v>
      </c>
      <c r="M47" s="136">
        <f t="shared" si="9"/>
        <v>200</v>
      </c>
      <c r="N47" s="246">
        <v>10</v>
      </c>
      <c r="O47" s="246">
        <f t="shared" si="10"/>
        <v>1060</v>
      </c>
      <c r="P47" s="132"/>
      <c r="R47" s="247"/>
      <c r="S47" s="244"/>
    </row>
    <row r="48" s="106" customFormat="1" ht="13.95" customHeight="1" spans="1:19">
      <c r="A48" s="132">
        <f t="shared" si="0"/>
        <v>44</v>
      </c>
      <c r="B48" s="133" t="s">
        <v>545</v>
      </c>
      <c r="C48" s="132" t="s">
        <v>546</v>
      </c>
      <c r="D48" s="135">
        <v>10000</v>
      </c>
      <c r="E48" s="136">
        <f t="shared" si="1"/>
        <v>1600</v>
      </c>
      <c r="F48" s="136">
        <f t="shared" si="2"/>
        <v>55</v>
      </c>
      <c r="G48" s="136">
        <f t="shared" si="3"/>
        <v>50</v>
      </c>
      <c r="H48" s="136">
        <f t="shared" si="4"/>
        <v>700</v>
      </c>
      <c r="I48" s="136">
        <f t="shared" si="5"/>
        <v>80</v>
      </c>
      <c r="J48" s="245">
        <f t="shared" si="6"/>
        <v>2485</v>
      </c>
      <c r="K48" s="136">
        <f t="shared" si="7"/>
        <v>800</v>
      </c>
      <c r="L48" s="136">
        <f t="shared" si="8"/>
        <v>50</v>
      </c>
      <c r="M48" s="136">
        <f t="shared" si="9"/>
        <v>200</v>
      </c>
      <c r="N48" s="246">
        <v>10</v>
      </c>
      <c r="O48" s="246">
        <f t="shared" si="10"/>
        <v>1060</v>
      </c>
      <c r="P48" s="132"/>
      <c r="R48" s="247"/>
      <c r="S48" s="244"/>
    </row>
    <row r="49" s="106" customFormat="1" ht="13.95" customHeight="1" spans="1:19">
      <c r="A49" s="132">
        <f t="shared" si="0"/>
        <v>45</v>
      </c>
      <c r="B49" s="133" t="s">
        <v>547</v>
      </c>
      <c r="C49" s="132" t="s">
        <v>548</v>
      </c>
      <c r="D49" s="135">
        <v>10000</v>
      </c>
      <c r="E49" s="136">
        <f t="shared" si="1"/>
        <v>1600</v>
      </c>
      <c r="F49" s="136">
        <f t="shared" si="2"/>
        <v>55</v>
      </c>
      <c r="G49" s="136">
        <f t="shared" si="3"/>
        <v>50</v>
      </c>
      <c r="H49" s="136">
        <f t="shared" si="4"/>
        <v>700</v>
      </c>
      <c r="I49" s="136">
        <f t="shared" si="5"/>
        <v>80</v>
      </c>
      <c r="J49" s="245">
        <f t="shared" si="6"/>
        <v>2485</v>
      </c>
      <c r="K49" s="136">
        <f t="shared" si="7"/>
        <v>800</v>
      </c>
      <c r="L49" s="136">
        <f t="shared" si="8"/>
        <v>50</v>
      </c>
      <c r="M49" s="136">
        <f t="shared" si="9"/>
        <v>200</v>
      </c>
      <c r="N49" s="246">
        <v>10</v>
      </c>
      <c r="O49" s="246">
        <f t="shared" si="10"/>
        <v>1060</v>
      </c>
      <c r="P49" s="132"/>
      <c r="R49" s="247"/>
      <c r="S49" s="244"/>
    </row>
    <row r="50" s="106" customFormat="1" ht="13.95" customHeight="1" spans="1:19">
      <c r="A50" s="132">
        <f t="shared" si="0"/>
        <v>46</v>
      </c>
      <c r="B50" s="133" t="s">
        <v>549</v>
      </c>
      <c r="C50" s="132" t="s">
        <v>550</v>
      </c>
      <c r="D50" s="135">
        <v>10000</v>
      </c>
      <c r="E50" s="136">
        <f t="shared" si="1"/>
        <v>1600</v>
      </c>
      <c r="F50" s="136">
        <f t="shared" si="2"/>
        <v>55</v>
      </c>
      <c r="G50" s="136">
        <f t="shared" si="3"/>
        <v>50</v>
      </c>
      <c r="H50" s="136">
        <f t="shared" si="4"/>
        <v>700</v>
      </c>
      <c r="I50" s="136">
        <f t="shared" si="5"/>
        <v>80</v>
      </c>
      <c r="J50" s="245">
        <f t="shared" si="6"/>
        <v>2485</v>
      </c>
      <c r="K50" s="136">
        <f t="shared" si="7"/>
        <v>800</v>
      </c>
      <c r="L50" s="136">
        <f t="shared" si="8"/>
        <v>50</v>
      </c>
      <c r="M50" s="136">
        <f t="shared" si="9"/>
        <v>200</v>
      </c>
      <c r="N50" s="246">
        <v>10</v>
      </c>
      <c r="O50" s="246">
        <f t="shared" si="10"/>
        <v>1060</v>
      </c>
      <c r="P50" s="132"/>
      <c r="R50" s="247"/>
      <c r="S50" s="244"/>
    </row>
    <row r="51" s="106" customFormat="1" ht="13.95" customHeight="1" spans="1:19">
      <c r="A51" s="132">
        <f t="shared" si="0"/>
        <v>47</v>
      </c>
      <c r="B51" s="141">
        <v>1889204252</v>
      </c>
      <c r="C51" s="134" t="s">
        <v>551</v>
      </c>
      <c r="D51" s="135">
        <v>10000</v>
      </c>
      <c r="E51" s="136">
        <f t="shared" si="1"/>
        <v>1600</v>
      </c>
      <c r="F51" s="136">
        <f t="shared" si="2"/>
        <v>55</v>
      </c>
      <c r="G51" s="136">
        <f t="shared" si="3"/>
        <v>50</v>
      </c>
      <c r="H51" s="136">
        <f t="shared" si="4"/>
        <v>700</v>
      </c>
      <c r="I51" s="136">
        <f t="shared" si="5"/>
        <v>80</v>
      </c>
      <c r="J51" s="245">
        <f t="shared" si="6"/>
        <v>2485</v>
      </c>
      <c r="K51" s="136">
        <f t="shared" si="7"/>
        <v>800</v>
      </c>
      <c r="L51" s="136">
        <f t="shared" si="8"/>
        <v>50</v>
      </c>
      <c r="M51" s="136">
        <f t="shared" si="9"/>
        <v>200</v>
      </c>
      <c r="N51" s="246">
        <v>10</v>
      </c>
      <c r="O51" s="246">
        <f t="shared" si="10"/>
        <v>1060</v>
      </c>
      <c r="P51" s="132"/>
      <c r="R51" s="247"/>
      <c r="S51" s="244"/>
    </row>
    <row r="52" s="106" customFormat="1" ht="13.95" customHeight="1" spans="1:19">
      <c r="A52" s="132">
        <f t="shared" si="0"/>
        <v>48</v>
      </c>
      <c r="B52" s="141">
        <v>1036011270</v>
      </c>
      <c r="C52" s="134" t="s">
        <v>552</v>
      </c>
      <c r="D52" s="135">
        <v>10000</v>
      </c>
      <c r="E52" s="136">
        <f t="shared" si="1"/>
        <v>1600</v>
      </c>
      <c r="F52" s="136">
        <f t="shared" si="2"/>
        <v>55</v>
      </c>
      <c r="G52" s="136">
        <f t="shared" si="3"/>
        <v>50</v>
      </c>
      <c r="H52" s="136">
        <f t="shared" si="4"/>
        <v>700</v>
      </c>
      <c r="I52" s="136">
        <f t="shared" si="5"/>
        <v>80</v>
      </c>
      <c r="J52" s="245">
        <f t="shared" si="6"/>
        <v>2485</v>
      </c>
      <c r="K52" s="136">
        <f t="shared" si="7"/>
        <v>800</v>
      </c>
      <c r="L52" s="136">
        <f t="shared" si="8"/>
        <v>50</v>
      </c>
      <c r="M52" s="136">
        <f t="shared" si="9"/>
        <v>200</v>
      </c>
      <c r="N52" s="246">
        <v>10</v>
      </c>
      <c r="O52" s="246">
        <f t="shared" si="10"/>
        <v>1060</v>
      </c>
      <c r="P52" s="132"/>
      <c r="R52" s="247"/>
      <c r="S52" s="244"/>
    </row>
    <row r="53" s="106" customFormat="1" ht="13.95" customHeight="1" spans="1:19">
      <c r="A53" s="132">
        <f t="shared" si="0"/>
        <v>49</v>
      </c>
      <c r="B53" s="133" t="s">
        <v>553</v>
      </c>
      <c r="C53" s="132" t="s">
        <v>554</v>
      </c>
      <c r="D53" s="135">
        <v>10000</v>
      </c>
      <c r="E53" s="136">
        <f t="shared" si="1"/>
        <v>1600</v>
      </c>
      <c r="F53" s="136">
        <f t="shared" si="2"/>
        <v>55</v>
      </c>
      <c r="G53" s="136">
        <f t="shared" si="3"/>
        <v>50</v>
      </c>
      <c r="H53" s="136">
        <f t="shared" si="4"/>
        <v>700</v>
      </c>
      <c r="I53" s="136">
        <f t="shared" si="5"/>
        <v>80</v>
      </c>
      <c r="J53" s="245">
        <f t="shared" si="6"/>
        <v>2485</v>
      </c>
      <c r="K53" s="136">
        <f t="shared" si="7"/>
        <v>800</v>
      </c>
      <c r="L53" s="136">
        <f t="shared" si="8"/>
        <v>50</v>
      </c>
      <c r="M53" s="136">
        <f t="shared" si="9"/>
        <v>200</v>
      </c>
      <c r="N53" s="246">
        <v>10</v>
      </c>
      <c r="O53" s="246">
        <f t="shared" si="10"/>
        <v>1060</v>
      </c>
      <c r="P53" s="132"/>
      <c r="R53" s="247"/>
      <c r="S53" s="244"/>
    </row>
    <row r="54" s="106" customFormat="1" ht="13.95" customHeight="1" spans="1:19">
      <c r="A54" s="132">
        <f t="shared" si="0"/>
        <v>50</v>
      </c>
      <c r="B54" s="133" t="s">
        <v>555</v>
      </c>
      <c r="C54" s="132" t="s">
        <v>556</v>
      </c>
      <c r="D54" s="135">
        <v>10000</v>
      </c>
      <c r="E54" s="136">
        <f t="shared" si="1"/>
        <v>1600</v>
      </c>
      <c r="F54" s="136">
        <f t="shared" si="2"/>
        <v>55</v>
      </c>
      <c r="G54" s="136">
        <f t="shared" si="3"/>
        <v>50</v>
      </c>
      <c r="H54" s="136">
        <f t="shared" si="4"/>
        <v>700</v>
      </c>
      <c r="I54" s="136">
        <f t="shared" si="5"/>
        <v>80</v>
      </c>
      <c r="J54" s="245">
        <f t="shared" si="6"/>
        <v>2485</v>
      </c>
      <c r="K54" s="136">
        <f t="shared" si="7"/>
        <v>800</v>
      </c>
      <c r="L54" s="136">
        <f t="shared" si="8"/>
        <v>50</v>
      </c>
      <c r="M54" s="136">
        <f t="shared" si="9"/>
        <v>200</v>
      </c>
      <c r="N54" s="246">
        <v>10</v>
      </c>
      <c r="O54" s="246">
        <f t="shared" si="10"/>
        <v>1060</v>
      </c>
      <c r="P54" s="132"/>
      <c r="R54" s="247"/>
      <c r="S54" s="244"/>
    </row>
    <row r="55" s="106" customFormat="1" ht="13.95" customHeight="1" spans="1:19">
      <c r="A55" s="132">
        <f t="shared" si="0"/>
        <v>51</v>
      </c>
      <c r="B55" s="133" t="s">
        <v>557</v>
      </c>
      <c r="C55" s="132" t="s">
        <v>558</v>
      </c>
      <c r="D55" s="135">
        <v>10000</v>
      </c>
      <c r="E55" s="136">
        <f t="shared" si="1"/>
        <v>1600</v>
      </c>
      <c r="F55" s="136">
        <f t="shared" si="2"/>
        <v>55</v>
      </c>
      <c r="G55" s="136">
        <f t="shared" si="3"/>
        <v>50</v>
      </c>
      <c r="H55" s="136">
        <f t="shared" si="4"/>
        <v>700</v>
      </c>
      <c r="I55" s="136">
        <f t="shared" si="5"/>
        <v>80</v>
      </c>
      <c r="J55" s="245">
        <f t="shared" si="6"/>
        <v>2485</v>
      </c>
      <c r="K55" s="136">
        <f t="shared" si="7"/>
        <v>800</v>
      </c>
      <c r="L55" s="136">
        <f t="shared" si="8"/>
        <v>50</v>
      </c>
      <c r="M55" s="136">
        <f t="shared" si="9"/>
        <v>200</v>
      </c>
      <c r="N55" s="246">
        <v>10</v>
      </c>
      <c r="O55" s="246">
        <f t="shared" si="10"/>
        <v>1060</v>
      </c>
      <c r="P55" s="132"/>
      <c r="R55" s="247"/>
      <c r="S55" s="244"/>
    </row>
    <row r="56" s="106" customFormat="1" ht="13.95" customHeight="1" spans="1:19">
      <c r="A56" s="132">
        <f t="shared" si="0"/>
        <v>52</v>
      </c>
      <c r="B56" s="133" t="s">
        <v>559</v>
      </c>
      <c r="C56" s="132" t="s">
        <v>560</v>
      </c>
      <c r="D56" s="135">
        <v>10000</v>
      </c>
      <c r="E56" s="136">
        <f t="shared" si="1"/>
        <v>1600</v>
      </c>
      <c r="F56" s="136">
        <f t="shared" si="2"/>
        <v>55</v>
      </c>
      <c r="G56" s="136">
        <f t="shared" si="3"/>
        <v>50</v>
      </c>
      <c r="H56" s="136">
        <f t="shared" si="4"/>
        <v>700</v>
      </c>
      <c r="I56" s="136">
        <f t="shared" si="5"/>
        <v>80</v>
      </c>
      <c r="J56" s="245">
        <f t="shared" si="6"/>
        <v>2485</v>
      </c>
      <c r="K56" s="136">
        <f t="shared" si="7"/>
        <v>800</v>
      </c>
      <c r="L56" s="136">
        <f t="shared" si="8"/>
        <v>50</v>
      </c>
      <c r="M56" s="136">
        <f t="shared" si="9"/>
        <v>200</v>
      </c>
      <c r="N56" s="246">
        <v>10</v>
      </c>
      <c r="O56" s="246">
        <f t="shared" si="10"/>
        <v>1060</v>
      </c>
      <c r="P56" s="132"/>
      <c r="R56" s="247"/>
      <c r="S56" s="244"/>
    </row>
    <row r="57" s="106" customFormat="1" ht="13.95" customHeight="1" spans="1:19">
      <c r="A57" s="132">
        <f t="shared" si="0"/>
        <v>53</v>
      </c>
      <c r="B57" s="133" t="s">
        <v>561</v>
      </c>
      <c r="C57" s="132" t="s">
        <v>562</v>
      </c>
      <c r="D57" s="135">
        <v>10000</v>
      </c>
      <c r="E57" s="136">
        <f t="shared" si="1"/>
        <v>1600</v>
      </c>
      <c r="F57" s="136">
        <f t="shared" si="2"/>
        <v>55</v>
      </c>
      <c r="G57" s="136">
        <f t="shared" si="3"/>
        <v>50</v>
      </c>
      <c r="H57" s="136">
        <f t="shared" si="4"/>
        <v>700</v>
      </c>
      <c r="I57" s="136">
        <f t="shared" si="5"/>
        <v>80</v>
      </c>
      <c r="J57" s="245">
        <f t="shared" si="6"/>
        <v>2485</v>
      </c>
      <c r="K57" s="136">
        <f t="shared" si="7"/>
        <v>800</v>
      </c>
      <c r="L57" s="136">
        <f t="shared" si="8"/>
        <v>50</v>
      </c>
      <c r="M57" s="136">
        <f t="shared" si="9"/>
        <v>200</v>
      </c>
      <c r="N57" s="246">
        <v>10</v>
      </c>
      <c r="O57" s="246">
        <f t="shared" si="10"/>
        <v>1060</v>
      </c>
      <c r="P57" s="132"/>
      <c r="R57" s="247"/>
      <c r="S57" s="244"/>
    </row>
    <row r="58" s="106" customFormat="1" ht="13.95" customHeight="1" spans="1:19">
      <c r="A58" s="132">
        <f t="shared" si="0"/>
        <v>54</v>
      </c>
      <c r="B58" s="133" t="s">
        <v>563</v>
      </c>
      <c r="C58" s="132" t="s">
        <v>564</v>
      </c>
      <c r="D58" s="135">
        <v>10000</v>
      </c>
      <c r="E58" s="136">
        <f t="shared" si="1"/>
        <v>1600</v>
      </c>
      <c r="F58" s="136">
        <f t="shared" si="2"/>
        <v>55</v>
      </c>
      <c r="G58" s="136">
        <f t="shared" si="3"/>
        <v>50</v>
      </c>
      <c r="H58" s="136">
        <f t="shared" si="4"/>
        <v>700</v>
      </c>
      <c r="I58" s="136">
        <f t="shared" si="5"/>
        <v>80</v>
      </c>
      <c r="J58" s="245">
        <f t="shared" si="6"/>
        <v>2485</v>
      </c>
      <c r="K58" s="136">
        <f t="shared" si="7"/>
        <v>800</v>
      </c>
      <c r="L58" s="136">
        <f t="shared" si="8"/>
        <v>50</v>
      </c>
      <c r="M58" s="136">
        <f t="shared" si="9"/>
        <v>200</v>
      </c>
      <c r="N58" s="246">
        <v>10</v>
      </c>
      <c r="O58" s="246">
        <f t="shared" si="10"/>
        <v>1060</v>
      </c>
      <c r="P58" s="132"/>
      <c r="R58" s="247"/>
      <c r="S58" s="244"/>
    </row>
    <row r="59" s="106" customFormat="1" ht="13.95" customHeight="1" spans="1:19">
      <c r="A59" s="132">
        <f t="shared" si="0"/>
        <v>55</v>
      </c>
      <c r="B59" s="133" t="s">
        <v>565</v>
      </c>
      <c r="C59" s="132" t="s">
        <v>566</v>
      </c>
      <c r="D59" s="135">
        <v>10000</v>
      </c>
      <c r="E59" s="136">
        <f t="shared" si="1"/>
        <v>1600</v>
      </c>
      <c r="F59" s="136">
        <f t="shared" si="2"/>
        <v>55</v>
      </c>
      <c r="G59" s="136">
        <f t="shared" si="3"/>
        <v>50</v>
      </c>
      <c r="H59" s="136">
        <f t="shared" si="4"/>
        <v>700</v>
      </c>
      <c r="I59" s="136">
        <f t="shared" si="5"/>
        <v>80</v>
      </c>
      <c r="J59" s="245">
        <f t="shared" si="6"/>
        <v>2485</v>
      </c>
      <c r="K59" s="136">
        <f t="shared" si="7"/>
        <v>800</v>
      </c>
      <c r="L59" s="136">
        <f t="shared" si="8"/>
        <v>50</v>
      </c>
      <c r="M59" s="136">
        <f t="shared" si="9"/>
        <v>200</v>
      </c>
      <c r="N59" s="246">
        <v>10</v>
      </c>
      <c r="O59" s="246">
        <f t="shared" si="10"/>
        <v>1060</v>
      </c>
      <c r="P59" s="132"/>
      <c r="R59" s="247"/>
      <c r="S59" s="244"/>
    </row>
    <row r="60" s="106" customFormat="1" ht="13.95" customHeight="1" spans="1:19">
      <c r="A60" s="132">
        <f t="shared" si="0"/>
        <v>56</v>
      </c>
      <c r="B60" s="133" t="s">
        <v>567</v>
      </c>
      <c r="C60" s="132" t="s">
        <v>568</v>
      </c>
      <c r="D60" s="135">
        <v>10000</v>
      </c>
      <c r="E60" s="136">
        <f t="shared" si="1"/>
        <v>1600</v>
      </c>
      <c r="F60" s="136">
        <f t="shared" si="2"/>
        <v>55</v>
      </c>
      <c r="G60" s="136">
        <f t="shared" si="3"/>
        <v>50</v>
      </c>
      <c r="H60" s="136">
        <f t="shared" si="4"/>
        <v>700</v>
      </c>
      <c r="I60" s="136">
        <f t="shared" si="5"/>
        <v>80</v>
      </c>
      <c r="J60" s="245">
        <f t="shared" si="6"/>
        <v>2485</v>
      </c>
      <c r="K60" s="136">
        <f t="shared" si="7"/>
        <v>800</v>
      </c>
      <c r="L60" s="136">
        <f t="shared" si="8"/>
        <v>50</v>
      </c>
      <c r="M60" s="136">
        <f t="shared" si="9"/>
        <v>200</v>
      </c>
      <c r="N60" s="246">
        <v>10</v>
      </c>
      <c r="O60" s="246">
        <f t="shared" si="10"/>
        <v>1060</v>
      </c>
      <c r="P60" s="132"/>
      <c r="R60" s="247"/>
      <c r="S60" s="244"/>
    </row>
    <row r="61" s="106" customFormat="1" ht="13.95" customHeight="1" spans="1:19">
      <c r="A61" s="132">
        <f t="shared" si="0"/>
        <v>57</v>
      </c>
      <c r="B61" s="141" t="s">
        <v>569</v>
      </c>
      <c r="C61" s="132" t="s">
        <v>570</v>
      </c>
      <c r="D61" s="135">
        <v>10000</v>
      </c>
      <c r="E61" s="136">
        <f t="shared" si="1"/>
        <v>1600</v>
      </c>
      <c r="F61" s="136">
        <f t="shared" si="2"/>
        <v>55</v>
      </c>
      <c r="G61" s="136">
        <f t="shared" si="3"/>
        <v>50</v>
      </c>
      <c r="H61" s="136">
        <f t="shared" si="4"/>
        <v>700</v>
      </c>
      <c r="I61" s="136">
        <f t="shared" si="5"/>
        <v>80</v>
      </c>
      <c r="J61" s="245">
        <f t="shared" si="6"/>
        <v>2485</v>
      </c>
      <c r="K61" s="136">
        <f t="shared" si="7"/>
        <v>800</v>
      </c>
      <c r="L61" s="136">
        <f t="shared" si="8"/>
        <v>50</v>
      </c>
      <c r="M61" s="136">
        <f t="shared" si="9"/>
        <v>200</v>
      </c>
      <c r="N61" s="246">
        <v>10</v>
      </c>
      <c r="O61" s="246">
        <f t="shared" si="10"/>
        <v>1060</v>
      </c>
      <c r="P61" s="132"/>
      <c r="R61" s="247"/>
      <c r="S61" s="244"/>
    </row>
    <row r="62" s="106" customFormat="1" ht="13.95" customHeight="1" spans="1:19">
      <c r="A62" s="132">
        <f t="shared" si="0"/>
        <v>58</v>
      </c>
      <c r="B62" s="141" t="s">
        <v>571</v>
      </c>
      <c r="C62" s="132" t="s">
        <v>572</v>
      </c>
      <c r="D62" s="135">
        <v>10000</v>
      </c>
      <c r="E62" s="136">
        <f t="shared" si="1"/>
        <v>1600</v>
      </c>
      <c r="F62" s="136">
        <f t="shared" si="2"/>
        <v>55</v>
      </c>
      <c r="G62" s="136">
        <f t="shared" si="3"/>
        <v>50</v>
      </c>
      <c r="H62" s="136">
        <f t="shared" si="4"/>
        <v>700</v>
      </c>
      <c r="I62" s="136">
        <f t="shared" si="5"/>
        <v>80</v>
      </c>
      <c r="J62" s="245">
        <f t="shared" si="6"/>
        <v>2485</v>
      </c>
      <c r="K62" s="136">
        <f t="shared" si="7"/>
        <v>800</v>
      </c>
      <c r="L62" s="136">
        <f t="shared" si="8"/>
        <v>50</v>
      </c>
      <c r="M62" s="136">
        <f t="shared" si="9"/>
        <v>200</v>
      </c>
      <c r="N62" s="246">
        <v>10</v>
      </c>
      <c r="O62" s="246">
        <f t="shared" si="10"/>
        <v>1060</v>
      </c>
      <c r="P62" s="132"/>
      <c r="R62" s="247"/>
      <c r="S62" s="244"/>
    </row>
    <row r="63" s="106" customFormat="1" ht="13.95" customHeight="1" spans="1:19">
      <c r="A63" s="132">
        <f t="shared" si="0"/>
        <v>59</v>
      </c>
      <c r="B63" s="141" t="s">
        <v>573</v>
      </c>
      <c r="C63" s="132" t="s">
        <v>574</v>
      </c>
      <c r="D63" s="135">
        <v>10000</v>
      </c>
      <c r="E63" s="136">
        <f t="shared" si="1"/>
        <v>1600</v>
      </c>
      <c r="F63" s="136">
        <f t="shared" si="2"/>
        <v>55</v>
      </c>
      <c r="G63" s="136">
        <f t="shared" si="3"/>
        <v>50</v>
      </c>
      <c r="H63" s="136">
        <f t="shared" si="4"/>
        <v>700</v>
      </c>
      <c r="I63" s="136">
        <f t="shared" si="5"/>
        <v>80</v>
      </c>
      <c r="J63" s="245">
        <f t="shared" si="6"/>
        <v>2485</v>
      </c>
      <c r="K63" s="136">
        <f t="shared" si="7"/>
        <v>800</v>
      </c>
      <c r="L63" s="136">
        <f t="shared" si="8"/>
        <v>50</v>
      </c>
      <c r="M63" s="136">
        <f t="shared" si="9"/>
        <v>200</v>
      </c>
      <c r="N63" s="246">
        <v>10</v>
      </c>
      <c r="O63" s="246">
        <f t="shared" si="10"/>
        <v>1060</v>
      </c>
      <c r="P63" s="132"/>
      <c r="R63" s="247"/>
      <c r="S63" s="244"/>
    </row>
    <row r="64" s="106" customFormat="1" ht="13.95" customHeight="1" spans="1:19">
      <c r="A64" s="132">
        <f t="shared" si="0"/>
        <v>60</v>
      </c>
      <c r="B64" s="141">
        <v>1880922843</v>
      </c>
      <c r="C64" s="134" t="s">
        <v>575</v>
      </c>
      <c r="D64" s="135">
        <v>10000</v>
      </c>
      <c r="E64" s="136">
        <f t="shared" si="1"/>
        <v>1600</v>
      </c>
      <c r="F64" s="136">
        <f t="shared" si="2"/>
        <v>55</v>
      </c>
      <c r="G64" s="136">
        <f t="shared" si="3"/>
        <v>50</v>
      </c>
      <c r="H64" s="136">
        <f t="shared" si="4"/>
        <v>700</v>
      </c>
      <c r="I64" s="136">
        <f t="shared" si="5"/>
        <v>80</v>
      </c>
      <c r="J64" s="245">
        <f t="shared" si="6"/>
        <v>2485</v>
      </c>
      <c r="K64" s="136">
        <f t="shared" si="7"/>
        <v>800</v>
      </c>
      <c r="L64" s="136">
        <f t="shared" si="8"/>
        <v>50</v>
      </c>
      <c r="M64" s="136">
        <f t="shared" si="9"/>
        <v>200</v>
      </c>
      <c r="N64" s="246">
        <v>10</v>
      </c>
      <c r="O64" s="246">
        <f t="shared" si="10"/>
        <v>1060</v>
      </c>
      <c r="P64" s="132"/>
      <c r="R64" s="247"/>
      <c r="S64" s="244"/>
    </row>
    <row r="65" s="106" customFormat="1" ht="13.95" customHeight="1" spans="1:19">
      <c r="A65" s="132">
        <f t="shared" si="0"/>
        <v>61</v>
      </c>
      <c r="B65" s="141">
        <v>1043087416</v>
      </c>
      <c r="C65" s="134" t="s">
        <v>576</v>
      </c>
      <c r="D65" s="135">
        <v>10000</v>
      </c>
      <c r="E65" s="136">
        <f t="shared" si="1"/>
        <v>1600</v>
      </c>
      <c r="F65" s="136">
        <f t="shared" si="2"/>
        <v>55</v>
      </c>
      <c r="G65" s="136">
        <f t="shared" si="3"/>
        <v>50</v>
      </c>
      <c r="H65" s="136">
        <f t="shared" si="4"/>
        <v>700</v>
      </c>
      <c r="I65" s="136">
        <f t="shared" si="5"/>
        <v>80</v>
      </c>
      <c r="J65" s="245">
        <f t="shared" si="6"/>
        <v>2485</v>
      </c>
      <c r="K65" s="136">
        <f t="shared" si="7"/>
        <v>800</v>
      </c>
      <c r="L65" s="136">
        <f t="shared" si="8"/>
        <v>50</v>
      </c>
      <c r="M65" s="136">
        <f t="shared" si="9"/>
        <v>200</v>
      </c>
      <c r="N65" s="246">
        <v>10</v>
      </c>
      <c r="O65" s="246">
        <f t="shared" si="10"/>
        <v>1060</v>
      </c>
      <c r="P65" s="132"/>
      <c r="R65" s="247"/>
      <c r="S65" s="244"/>
    </row>
    <row r="66" s="106" customFormat="1" ht="13.95" customHeight="1" spans="1:19">
      <c r="A66" s="132">
        <f t="shared" si="0"/>
        <v>62</v>
      </c>
      <c r="B66" s="133" t="s">
        <v>577</v>
      </c>
      <c r="C66" s="132" t="s">
        <v>578</v>
      </c>
      <c r="D66" s="135">
        <v>10000</v>
      </c>
      <c r="E66" s="136">
        <f t="shared" si="1"/>
        <v>1600</v>
      </c>
      <c r="F66" s="136">
        <f t="shared" si="2"/>
        <v>55</v>
      </c>
      <c r="G66" s="136">
        <f t="shared" si="3"/>
        <v>50</v>
      </c>
      <c r="H66" s="136">
        <f t="shared" si="4"/>
        <v>700</v>
      </c>
      <c r="I66" s="136">
        <f t="shared" si="5"/>
        <v>80</v>
      </c>
      <c r="J66" s="245">
        <f t="shared" si="6"/>
        <v>2485</v>
      </c>
      <c r="K66" s="136">
        <f t="shared" si="7"/>
        <v>800</v>
      </c>
      <c r="L66" s="136">
        <f t="shared" si="8"/>
        <v>50</v>
      </c>
      <c r="M66" s="136">
        <f t="shared" si="9"/>
        <v>200</v>
      </c>
      <c r="N66" s="246">
        <v>10</v>
      </c>
      <c r="O66" s="246">
        <f t="shared" si="10"/>
        <v>1060</v>
      </c>
      <c r="P66" s="132"/>
      <c r="R66" s="247"/>
      <c r="S66" s="244"/>
    </row>
    <row r="67" s="106" customFormat="1" ht="13.95" customHeight="1" spans="1:19">
      <c r="A67" s="132">
        <f t="shared" si="0"/>
        <v>63</v>
      </c>
      <c r="B67" s="133" t="s">
        <v>579</v>
      </c>
      <c r="C67" s="132" t="s">
        <v>580</v>
      </c>
      <c r="D67" s="135">
        <v>10000</v>
      </c>
      <c r="E67" s="136">
        <f t="shared" si="1"/>
        <v>1600</v>
      </c>
      <c r="F67" s="136">
        <f t="shared" si="2"/>
        <v>55</v>
      </c>
      <c r="G67" s="136">
        <f t="shared" si="3"/>
        <v>50</v>
      </c>
      <c r="H67" s="136">
        <f t="shared" si="4"/>
        <v>700</v>
      </c>
      <c r="I67" s="136">
        <f t="shared" si="5"/>
        <v>80</v>
      </c>
      <c r="J67" s="245">
        <f t="shared" si="6"/>
        <v>2485</v>
      </c>
      <c r="K67" s="136">
        <f t="shared" si="7"/>
        <v>800</v>
      </c>
      <c r="L67" s="136">
        <f t="shared" si="8"/>
        <v>50</v>
      </c>
      <c r="M67" s="136">
        <f t="shared" si="9"/>
        <v>200</v>
      </c>
      <c r="N67" s="246">
        <v>10</v>
      </c>
      <c r="O67" s="246">
        <f t="shared" si="10"/>
        <v>1060</v>
      </c>
      <c r="P67" s="132"/>
      <c r="R67" s="247"/>
      <c r="S67" s="244"/>
    </row>
    <row r="68" s="106" customFormat="1" ht="13.95" customHeight="1" spans="1:19">
      <c r="A68" s="132">
        <f t="shared" si="0"/>
        <v>64</v>
      </c>
      <c r="B68" s="133" t="s">
        <v>581</v>
      </c>
      <c r="C68" s="132" t="s">
        <v>582</v>
      </c>
      <c r="D68" s="135">
        <v>10000</v>
      </c>
      <c r="E68" s="136">
        <f t="shared" si="1"/>
        <v>1600</v>
      </c>
      <c r="F68" s="136">
        <f t="shared" si="2"/>
        <v>55</v>
      </c>
      <c r="G68" s="136">
        <f t="shared" si="3"/>
        <v>50</v>
      </c>
      <c r="H68" s="136">
        <f t="shared" si="4"/>
        <v>700</v>
      </c>
      <c r="I68" s="136">
        <f t="shared" si="5"/>
        <v>80</v>
      </c>
      <c r="J68" s="245">
        <f t="shared" si="6"/>
        <v>2485</v>
      </c>
      <c r="K68" s="136">
        <f t="shared" si="7"/>
        <v>800</v>
      </c>
      <c r="L68" s="136">
        <f t="shared" si="8"/>
        <v>50</v>
      </c>
      <c r="M68" s="136">
        <f t="shared" si="9"/>
        <v>200</v>
      </c>
      <c r="N68" s="246">
        <v>10</v>
      </c>
      <c r="O68" s="246">
        <f t="shared" si="10"/>
        <v>1060</v>
      </c>
      <c r="P68" s="132"/>
      <c r="R68" s="247"/>
      <c r="S68" s="244"/>
    </row>
    <row r="69" s="106" customFormat="1" ht="13.95" customHeight="1" spans="1:19">
      <c r="A69" s="132">
        <f t="shared" ref="A69:A132" si="11">ROW(A69)-4</f>
        <v>65</v>
      </c>
      <c r="B69" s="133" t="s">
        <v>583</v>
      </c>
      <c r="C69" s="132" t="s">
        <v>584</v>
      </c>
      <c r="D69" s="135">
        <v>10000</v>
      </c>
      <c r="E69" s="136">
        <f t="shared" ref="E69:E132" si="12">ROUND(D69*0.16,2)</f>
        <v>1600</v>
      </c>
      <c r="F69" s="136">
        <f t="shared" ref="F69:F132" si="13">ROUND(D69*0.0055,2)</f>
        <v>55</v>
      </c>
      <c r="G69" s="136">
        <f t="shared" ref="G69:G132" si="14">ROUND(D69*0.005,2)</f>
        <v>50</v>
      </c>
      <c r="H69" s="136">
        <f t="shared" ref="H69:H132" si="15">ROUND(D69*0.07,2)</f>
        <v>700</v>
      </c>
      <c r="I69" s="136">
        <f t="shared" ref="I69:I132" si="16">ROUND(D69*0.008,2)</f>
        <v>80</v>
      </c>
      <c r="J69" s="245">
        <f t="shared" ref="J69:J71" si="17">ROUND(SUM(E69:I69),2)</f>
        <v>2485</v>
      </c>
      <c r="K69" s="136">
        <f t="shared" ref="K69:K132" si="18">ROUND(D69*0.08,2)</f>
        <v>800</v>
      </c>
      <c r="L69" s="136">
        <f t="shared" ref="L69:L132" si="19">ROUND(D69*0.005,2)</f>
        <v>50</v>
      </c>
      <c r="M69" s="136">
        <f t="shared" ref="M69:M132" si="20">ROUND(D69*0.02,2)</f>
        <v>200</v>
      </c>
      <c r="N69" s="246">
        <v>10</v>
      </c>
      <c r="O69" s="246">
        <f t="shared" ref="O69:O132" si="21">SUM(K69:N69)</f>
        <v>1060</v>
      </c>
      <c r="P69" s="132"/>
      <c r="R69" s="247"/>
      <c r="S69" s="244"/>
    </row>
    <row r="70" s="106" customFormat="1" ht="13.95" customHeight="1" spans="1:19">
      <c r="A70" s="132">
        <f t="shared" si="11"/>
        <v>66</v>
      </c>
      <c r="B70" s="133" t="s">
        <v>585</v>
      </c>
      <c r="C70" s="132" t="s">
        <v>586</v>
      </c>
      <c r="D70" s="135">
        <v>10000</v>
      </c>
      <c r="E70" s="136">
        <f t="shared" si="12"/>
        <v>1600</v>
      </c>
      <c r="F70" s="136">
        <f t="shared" si="13"/>
        <v>55</v>
      </c>
      <c r="G70" s="136">
        <f t="shared" si="14"/>
        <v>50</v>
      </c>
      <c r="H70" s="136">
        <f t="shared" si="15"/>
        <v>700</v>
      </c>
      <c r="I70" s="136">
        <f t="shared" si="16"/>
        <v>80</v>
      </c>
      <c r="J70" s="245">
        <f t="shared" si="17"/>
        <v>2485</v>
      </c>
      <c r="K70" s="136">
        <f t="shared" si="18"/>
        <v>800</v>
      </c>
      <c r="L70" s="136">
        <f t="shared" si="19"/>
        <v>50</v>
      </c>
      <c r="M70" s="136">
        <f t="shared" si="20"/>
        <v>200</v>
      </c>
      <c r="N70" s="246">
        <v>10</v>
      </c>
      <c r="O70" s="246">
        <f t="shared" si="21"/>
        <v>1060</v>
      </c>
      <c r="P70" s="132"/>
      <c r="R70" s="247"/>
      <c r="S70" s="244"/>
    </row>
    <row r="71" s="106" customFormat="1" ht="13.95" customHeight="1" spans="1:19">
      <c r="A71" s="132">
        <f t="shared" si="11"/>
        <v>67</v>
      </c>
      <c r="B71" s="133" t="s">
        <v>587</v>
      </c>
      <c r="C71" s="132" t="s">
        <v>588</v>
      </c>
      <c r="D71" s="135">
        <v>10000</v>
      </c>
      <c r="E71" s="136">
        <f t="shared" si="12"/>
        <v>1600</v>
      </c>
      <c r="F71" s="136">
        <f t="shared" si="13"/>
        <v>55</v>
      </c>
      <c r="G71" s="136">
        <f t="shared" si="14"/>
        <v>50</v>
      </c>
      <c r="H71" s="136">
        <f t="shared" si="15"/>
        <v>700</v>
      </c>
      <c r="I71" s="136">
        <f t="shared" si="16"/>
        <v>80</v>
      </c>
      <c r="J71" s="245">
        <f t="shared" si="17"/>
        <v>2485</v>
      </c>
      <c r="K71" s="136">
        <f t="shared" si="18"/>
        <v>800</v>
      </c>
      <c r="L71" s="136">
        <f t="shared" si="19"/>
        <v>50</v>
      </c>
      <c r="M71" s="136">
        <f t="shared" si="20"/>
        <v>200</v>
      </c>
      <c r="N71" s="246">
        <v>10</v>
      </c>
      <c r="O71" s="246">
        <f t="shared" si="21"/>
        <v>1060</v>
      </c>
      <c r="P71" s="132"/>
      <c r="R71" s="247"/>
      <c r="S71" s="244"/>
    </row>
    <row r="72" s="106" customFormat="1" ht="13.95" customHeight="1" spans="1:19">
      <c r="A72" s="132">
        <f t="shared" si="11"/>
        <v>68</v>
      </c>
      <c r="B72" s="133" t="s">
        <v>589</v>
      </c>
      <c r="C72" s="132" t="s">
        <v>590</v>
      </c>
      <c r="D72" s="135">
        <v>10000</v>
      </c>
      <c r="E72" s="136">
        <f t="shared" si="12"/>
        <v>1600</v>
      </c>
      <c r="F72" s="136">
        <f t="shared" si="13"/>
        <v>55</v>
      </c>
      <c r="G72" s="136">
        <f t="shared" si="14"/>
        <v>50</v>
      </c>
      <c r="H72" s="136">
        <f t="shared" si="15"/>
        <v>700</v>
      </c>
      <c r="I72" s="136">
        <f t="shared" si="16"/>
        <v>80</v>
      </c>
      <c r="J72" s="245">
        <f>SUM(E72:I72)</f>
        <v>2485</v>
      </c>
      <c r="K72" s="136">
        <f t="shared" si="18"/>
        <v>800</v>
      </c>
      <c r="L72" s="136">
        <f t="shared" si="19"/>
        <v>50</v>
      </c>
      <c r="M72" s="136">
        <f t="shared" si="20"/>
        <v>200</v>
      </c>
      <c r="N72" s="246">
        <v>10</v>
      </c>
      <c r="O72" s="246">
        <f t="shared" si="21"/>
        <v>1060</v>
      </c>
      <c r="P72" s="132"/>
      <c r="R72" s="247"/>
      <c r="S72" s="244"/>
    </row>
    <row r="73" s="106" customFormat="1" ht="13.95" customHeight="1" spans="1:19">
      <c r="A73" s="132">
        <f t="shared" si="11"/>
        <v>69</v>
      </c>
      <c r="B73" s="133" t="s">
        <v>591</v>
      </c>
      <c r="C73" s="132" t="s">
        <v>592</v>
      </c>
      <c r="D73" s="135">
        <v>10000</v>
      </c>
      <c r="E73" s="136">
        <f t="shared" si="12"/>
        <v>1600</v>
      </c>
      <c r="F73" s="136">
        <f t="shared" si="13"/>
        <v>55</v>
      </c>
      <c r="G73" s="136">
        <f t="shared" si="14"/>
        <v>50</v>
      </c>
      <c r="H73" s="136">
        <f t="shared" si="15"/>
        <v>700</v>
      </c>
      <c r="I73" s="136">
        <f t="shared" si="16"/>
        <v>80</v>
      </c>
      <c r="J73" s="245">
        <f t="shared" ref="J73:J136" si="22">ROUND(SUM(E73:I73),2)</f>
        <v>2485</v>
      </c>
      <c r="K73" s="136">
        <f t="shared" si="18"/>
        <v>800</v>
      </c>
      <c r="L73" s="136">
        <f t="shared" si="19"/>
        <v>50</v>
      </c>
      <c r="M73" s="136">
        <f t="shared" si="20"/>
        <v>200</v>
      </c>
      <c r="N73" s="246">
        <v>10</v>
      </c>
      <c r="O73" s="246">
        <f t="shared" si="21"/>
        <v>1060</v>
      </c>
      <c r="P73" s="132"/>
      <c r="R73" s="247"/>
      <c r="S73" s="244"/>
    </row>
    <row r="74" s="106" customFormat="1" ht="13.95" customHeight="1" spans="1:19">
      <c r="A74" s="132">
        <f t="shared" si="11"/>
        <v>70</v>
      </c>
      <c r="B74" s="133" t="s">
        <v>593</v>
      </c>
      <c r="C74" s="132" t="s">
        <v>594</v>
      </c>
      <c r="D74" s="135">
        <v>10000</v>
      </c>
      <c r="E74" s="136">
        <f t="shared" si="12"/>
        <v>1600</v>
      </c>
      <c r="F74" s="136">
        <f t="shared" si="13"/>
        <v>55</v>
      </c>
      <c r="G74" s="136">
        <f t="shared" si="14"/>
        <v>50</v>
      </c>
      <c r="H74" s="136">
        <f t="shared" si="15"/>
        <v>700</v>
      </c>
      <c r="I74" s="136">
        <f t="shared" si="16"/>
        <v>80</v>
      </c>
      <c r="J74" s="245">
        <f t="shared" si="22"/>
        <v>2485</v>
      </c>
      <c r="K74" s="136">
        <f t="shared" si="18"/>
        <v>800</v>
      </c>
      <c r="L74" s="136">
        <f t="shared" si="19"/>
        <v>50</v>
      </c>
      <c r="M74" s="136">
        <f t="shared" si="20"/>
        <v>200</v>
      </c>
      <c r="N74" s="246">
        <v>10</v>
      </c>
      <c r="O74" s="246">
        <f t="shared" si="21"/>
        <v>1060</v>
      </c>
      <c r="P74" s="132"/>
      <c r="R74" s="247"/>
      <c r="S74" s="244"/>
    </row>
    <row r="75" s="106" customFormat="1" ht="13.95" customHeight="1" spans="1:19">
      <c r="A75" s="132">
        <f t="shared" si="11"/>
        <v>71</v>
      </c>
      <c r="B75" s="133" t="s">
        <v>595</v>
      </c>
      <c r="C75" s="132" t="s">
        <v>596</v>
      </c>
      <c r="D75" s="135">
        <v>10000</v>
      </c>
      <c r="E75" s="136">
        <f t="shared" si="12"/>
        <v>1600</v>
      </c>
      <c r="F75" s="136">
        <f t="shared" si="13"/>
        <v>55</v>
      </c>
      <c r="G75" s="136">
        <f t="shared" si="14"/>
        <v>50</v>
      </c>
      <c r="H75" s="136">
        <f t="shared" si="15"/>
        <v>700</v>
      </c>
      <c r="I75" s="136">
        <f t="shared" si="16"/>
        <v>80</v>
      </c>
      <c r="J75" s="245">
        <f t="shared" si="22"/>
        <v>2485</v>
      </c>
      <c r="K75" s="136">
        <f t="shared" si="18"/>
        <v>800</v>
      </c>
      <c r="L75" s="136">
        <f t="shared" si="19"/>
        <v>50</v>
      </c>
      <c r="M75" s="136">
        <f t="shared" si="20"/>
        <v>200</v>
      </c>
      <c r="N75" s="246">
        <v>10</v>
      </c>
      <c r="O75" s="246">
        <f t="shared" si="21"/>
        <v>1060</v>
      </c>
      <c r="P75" s="132"/>
      <c r="R75" s="247"/>
      <c r="S75" s="244"/>
    </row>
    <row r="76" s="106" customFormat="1" ht="13.95" customHeight="1" spans="1:19">
      <c r="A76" s="132">
        <f t="shared" si="11"/>
        <v>72</v>
      </c>
      <c r="B76" s="133" t="s">
        <v>597</v>
      </c>
      <c r="C76" s="132" t="s">
        <v>598</v>
      </c>
      <c r="D76" s="135">
        <v>10000</v>
      </c>
      <c r="E76" s="136">
        <f t="shared" si="12"/>
        <v>1600</v>
      </c>
      <c r="F76" s="136">
        <f t="shared" si="13"/>
        <v>55</v>
      </c>
      <c r="G76" s="136">
        <f t="shared" si="14"/>
        <v>50</v>
      </c>
      <c r="H76" s="136">
        <f t="shared" si="15"/>
        <v>700</v>
      </c>
      <c r="I76" s="136">
        <f t="shared" si="16"/>
        <v>80</v>
      </c>
      <c r="J76" s="245">
        <f t="shared" si="22"/>
        <v>2485</v>
      </c>
      <c r="K76" s="136">
        <f t="shared" si="18"/>
        <v>800</v>
      </c>
      <c r="L76" s="136">
        <f t="shared" si="19"/>
        <v>50</v>
      </c>
      <c r="M76" s="136">
        <f t="shared" si="20"/>
        <v>200</v>
      </c>
      <c r="N76" s="246">
        <v>10</v>
      </c>
      <c r="O76" s="246">
        <f t="shared" si="21"/>
        <v>1060</v>
      </c>
      <c r="P76" s="132"/>
      <c r="R76" s="247"/>
      <c r="S76" s="244"/>
    </row>
    <row r="77" s="106" customFormat="1" ht="13.95" customHeight="1" spans="1:19">
      <c r="A77" s="132">
        <f t="shared" si="11"/>
        <v>73</v>
      </c>
      <c r="B77" s="133" t="s">
        <v>599</v>
      </c>
      <c r="C77" s="132" t="s">
        <v>600</v>
      </c>
      <c r="D77" s="135">
        <v>10000</v>
      </c>
      <c r="E77" s="136">
        <f t="shared" si="12"/>
        <v>1600</v>
      </c>
      <c r="F77" s="136">
        <f t="shared" si="13"/>
        <v>55</v>
      </c>
      <c r="G77" s="136">
        <f t="shared" si="14"/>
        <v>50</v>
      </c>
      <c r="H77" s="136">
        <f t="shared" si="15"/>
        <v>700</v>
      </c>
      <c r="I77" s="136">
        <f t="shared" si="16"/>
        <v>80</v>
      </c>
      <c r="J77" s="245">
        <f t="shared" si="22"/>
        <v>2485</v>
      </c>
      <c r="K77" s="136">
        <f t="shared" si="18"/>
        <v>800</v>
      </c>
      <c r="L77" s="136">
        <f t="shared" si="19"/>
        <v>50</v>
      </c>
      <c r="M77" s="136">
        <f t="shared" si="20"/>
        <v>200</v>
      </c>
      <c r="N77" s="246">
        <v>10</v>
      </c>
      <c r="O77" s="246">
        <f t="shared" si="21"/>
        <v>1060</v>
      </c>
      <c r="P77" s="132"/>
      <c r="R77" s="247"/>
      <c r="S77" s="244"/>
    </row>
    <row r="78" s="106" customFormat="1" ht="13.95" customHeight="1" spans="1:19">
      <c r="A78" s="132">
        <f t="shared" si="11"/>
        <v>74</v>
      </c>
      <c r="B78" s="133" t="s">
        <v>601</v>
      </c>
      <c r="C78" s="132" t="s">
        <v>602</v>
      </c>
      <c r="D78" s="135">
        <v>10000</v>
      </c>
      <c r="E78" s="136">
        <f t="shared" si="12"/>
        <v>1600</v>
      </c>
      <c r="F78" s="136">
        <f t="shared" si="13"/>
        <v>55</v>
      </c>
      <c r="G78" s="136">
        <f t="shared" si="14"/>
        <v>50</v>
      </c>
      <c r="H78" s="136">
        <f t="shared" si="15"/>
        <v>700</v>
      </c>
      <c r="I78" s="136">
        <f t="shared" si="16"/>
        <v>80</v>
      </c>
      <c r="J78" s="245">
        <f t="shared" si="22"/>
        <v>2485</v>
      </c>
      <c r="K78" s="136">
        <f t="shared" si="18"/>
        <v>800</v>
      </c>
      <c r="L78" s="136">
        <f t="shared" si="19"/>
        <v>50</v>
      </c>
      <c r="M78" s="136">
        <f t="shared" si="20"/>
        <v>200</v>
      </c>
      <c r="N78" s="246">
        <v>10</v>
      </c>
      <c r="O78" s="246">
        <f t="shared" si="21"/>
        <v>1060</v>
      </c>
      <c r="P78" s="132"/>
      <c r="R78" s="247"/>
      <c r="S78" s="244"/>
    </row>
    <row r="79" s="106" customFormat="1" ht="13.95" customHeight="1" spans="1:19">
      <c r="A79" s="132">
        <f t="shared" si="11"/>
        <v>75</v>
      </c>
      <c r="B79" s="133" t="s">
        <v>603</v>
      </c>
      <c r="C79" s="132" t="s">
        <v>604</v>
      </c>
      <c r="D79" s="135">
        <v>10000</v>
      </c>
      <c r="E79" s="136">
        <f t="shared" si="12"/>
        <v>1600</v>
      </c>
      <c r="F79" s="136">
        <f t="shared" si="13"/>
        <v>55</v>
      </c>
      <c r="G79" s="136">
        <f t="shared" si="14"/>
        <v>50</v>
      </c>
      <c r="H79" s="136">
        <f t="shared" si="15"/>
        <v>700</v>
      </c>
      <c r="I79" s="136">
        <f t="shared" si="16"/>
        <v>80</v>
      </c>
      <c r="J79" s="245">
        <f t="shared" si="22"/>
        <v>2485</v>
      </c>
      <c r="K79" s="136">
        <f t="shared" si="18"/>
        <v>800</v>
      </c>
      <c r="L79" s="136">
        <f t="shared" si="19"/>
        <v>50</v>
      </c>
      <c r="M79" s="136">
        <f t="shared" si="20"/>
        <v>200</v>
      </c>
      <c r="N79" s="246">
        <v>10</v>
      </c>
      <c r="O79" s="246">
        <f t="shared" si="21"/>
        <v>1060</v>
      </c>
      <c r="P79" s="132"/>
      <c r="R79" s="247"/>
      <c r="S79" s="244"/>
    </row>
    <row r="80" s="106" customFormat="1" ht="13.95" customHeight="1" spans="1:19">
      <c r="A80" s="132">
        <f t="shared" si="11"/>
        <v>76</v>
      </c>
      <c r="B80" s="133" t="s">
        <v>605</v>
      </c>
      <c r="C80" s="132" t="s">
        <v>606</v>
      </c>
      <c r="D80" s="135">
        <v>10000</v>
      </c>
      <c r="E80" s="136">
        <f t="shared" si="12"/>
        <v>1600</v>
      </c>
      <c r="F80" s="136">
        <f t="shared" si="13"/>
        <v>55</v>
      </c>
      <c r="G80" s="136">
        <f t="shared" si="14"/>
        <v>50</v>
      </c>
      <c r="H80" s="136">
        <f t="shared" si="15"/>
        <v>700</v>
      </c>
      <c r="I80" s="136">
        <f t="shared" si="16"/>
        <v>80</v>
      </c>
      <c r="J80" s="245">
        <f t="shared" si="22"/>
        <v>2485</v>
      </c>
      <c r="K80" s="136">
        <f t="shared" si="18"/>
        <v>800</v>
      </c>
      <c r="L80" s="136">
        <f t="shared" si="19"/>
        <v>50</v>
      </c>
      <c r="M80" s="136">
        <f t="shared" si="20"/>
        <v>200</v>
      </c>
      <c r="N80" s="246">
        <v>10</v>
      </c>
      <c r="O80" s="246">
        <f t="shared" si="21"/>
        <v>1060</v>
      </c>
      <c r="P80" s="132"/>
      <c r="R80" s="247"/>
      <c r="S80" s="244"/>
    </row>
    <row r="81" s="106" customFormat="1" ht="13.95" customHeight="1" spans="1:19">
      <c r="A81" s="132">
        <f t="shared" si="11"/>
        <v>77</v>
      </c>
      <c r="B81" s="133" t="s">
        <v>607</v>
      </c>
      <c r="C81" s="132" t="s">
        <v>608</v>
      </c>
      <c r="D81" s="135">
        <v>10000</v>
      </c>
      <c r="E81" s="136">
        <f t="shared" si="12"/>
        <v>1600</v>
      </c>
      <c r="F81" s="136">
        <f t="shared" si="13"/>
        <v>55</v>
      </c>
      <c r="G81" s="136">
        <f t="shared" si="14"/>
        <v>50</v>
      </c>
      <c r="H81" s="136">
        <f t="shared" si="15"/>
        <v>700</v>
      </c>
      <c r="I81" s="136">
        <f t="shared" si="16"/>
        <v>80</v>
      </c>
      <c r="J81" s="245">
        <f t="shared" si="22"/>
        <v>2485</v>
      </c>
      <c r="K81" s="136">
        <f t="shared" si="18"/>
        <v>800</v>
      </c>
      <c r="L81" s="136">
        <f t="shared" si="19"/>
        <v>50</v>
      </c>
      <c r="M81" s="136">
        <f t="shared" si="20"/>
        <v>200</v>
      </c>
      <c r="N81" s="246">
        <v>10</v>
      </c>
      <c r="O81" s="246">
        <f t="shared" si="21"/>
        <v>1060</v>
      </c>
      <c r="P81" s="132"/>
      <c r="R81" s="247"/>
      <c r="S81" s="244"/>
    </row>
    <row r="82" s="106" customFormat="1" ht="13.95" customHeight="1" spans="1:19">
      <c r="A82" s="132">
        <f t="shared" si="11"/>
        <v>78</v>
      </c>
      <c r="B82" s="133" t="s">
        <v>609</v>
      </c>
      <c r="C82" s="132" t="s">
        <v>610</v>
      </c>
      <c r="D82" s="135">
        <v>10000</v>
      </c>
      <c r="E82" s="136">
        <f t="shared" si="12"/>
        <v>1600</v>
      </c>
      <c r="F82" s="136">
        <f t="shared" si="13"/>
        <v>55</v>
      </c>
      <c r="G82" s="136">
        <f t="shared" si="14"/>
        <v>50</v>
      </c>
      <c r="H82" s="136">
        <f t="shared" si="15"/>
        <v>700</v>
      </c>
      <c r="I82" s="136">
        <f t="shared" si="16"/>
        <v>80</v>
      </c>
      <c r="J82" s="245">
        <f t="shared" si="22"/>
        <v>2485</v>
      </c>
      <c r="K82" s="136">
        <f t="shared" si="18"/>
        <v>800</v>
      </c>
      <c r="L82" s="136">
        <f t="shared" si="19"/>
        <v>50</v>
      </c>
      <c r="M82" s="136">
        <f t="shared" si="20"/>
        <v>200</v>
      </c>
      <c r="N82" s="246">
        <v>10</v>
      </c>
      <c r="O82" s="246">
        <f t="shared" si="21"/>
        <v>1060</v>
      </c>
      <c r="P82" s="132"/>
      <c r="R82" s="247"/>
      <c r="S82" s="244"/>
    </row>
    <row r="83" s="106" customFormat="1" ht="13.95" customHeight="1" spans="1:19">
      <c r="A83" s="132">
        <f t="shared" si="11"/>
        <v>79</v>
      </c>
      <c r="B83" s="133" t="s">
        <v>611</v>
      </c>
      <c r="C83" s="132" t="s">
        <v>612</v>
      </c>
      <c r="D83" s="135">
        <v>10000</v>
      </c>
      <c r="E83" s="136">
        <f t="shared" si="12"/>
        <v>1600</v>
      </c>
      <c r="F83" s="136">
        <f t="shared" si="13"/>
        <v>55</v>
      </c>
      <c r="G83" s="136">
        <f t="shared" si="14"/>
        <v>50</v>
      </c>
      <c r="H83" s="136">
        <f t="shared" si="15"/>
        <v>700</v>
      </c>
      <c r="I83" s="136">
        <f t="shared" si="16"/>
        <v>80</v>
      </c>
      <c r="J83" s="245">
        <f t="shared" si="22"/>
        <v>2485</v>
      </c>
      <c r="K83" s="136">
        <f t="shared" si="18"/>
        <v>800</v>
      </c>
      <c r="L83" s="136">
        <f t="shared" si="19"/>
        <v>50</v>
      </c>
      <c r="M83" s="136">
        <f t="shared" si="20"/>
        <v>200</v>
      </c>
      <c r="N83" s="246">
        <v>10</v>
      </c>
      <c r="O83" s="246">
        <f t="shared" si="21"/>
        <v>1060</v>
      </c>
      <c r="P83" s="132"/>
      <c r="R83" s="247"/>
      <c r="S83" s="244"/>
    </row>
    <row r="84" s="106" customFormat="1" ht="13.95" customHeight="1" spans="1:19">
      <c r="A84" s="132">
        <f t="shared" si="11"/>
        <v>80</v>
      </c>
      <c r="B84" s="133" t="s">
        <v>613</v>
      </c>
      <c r="C84" s="132" t="s">
        <v>614</v>
      </c>
      <c r="D84" s="135">
        <v>10000</v>
      </c>
      <c r="E84" s="136">
        <f t="shared" si="12"/>
        <v>1600</v>
      </c>
      <c r="F84" s="136">
        <f t="shared" si="13"/>
        <v>55</v>
      </c>
      <c r="G84" s="136">
        <f t="shared" si="14"/>
        <v>50</v>
      </c>
      <c r="H84" s="136">
        <f t="shared" si="15"/>
        <v>700</v>
      </c>
      <c r="I84" s="136">
        <f t="shared" si="16"/>
        <v>80</v>
      </c>
      <c r="J84" s="245">
        <f t="shared" si="22"/>
        <v>2485</v>
      </c>
      <c r="K84" s="136">
        <f t="shared" si="18"/>
        <v>800</v>
      </c>
      <c r="L84" s="136">
        <f t="shared" si="19"/>
        <v>50</v>
      </c>
      <c r="M84" s="136">
        <f t="shared" si="20"/>
        <v>200</v>
      </c>
      <c r="N84" s="246">
        <v>10</v>
      </c>
      <c r="O84" s="246">
        <f t="shared" si="21"/>
        <v>1060</v>
      </c>
      <c r="P84" s="132"/>
      <c r="R84" s="247"/>
      <c r="S84" s="244"/>
    </row>
    <row r="85" s="106" customFormat="1" ht="13.95" customHeight="1" spans="1:19">
      <c r="A85" s="132">
        <f t="shared" si="11"/>
        <v>81</v>
      </c>
      <c r="B85" s="133" t="s">
        <v>615</v>
      </c>
      <c r="C85" s="132" t="s">
        <v>616</v>
      </c>
      <c r="D85" s="135">
        <v>10000</v>
      </c>
      <c r="E85" s="136">
        <f t="shared" si="12"/>
        <v>1600</v>
      </c>
      <c r="F85" s="136">
        <f t="shared" si="13"/>
        <v>55</v>
      </c>
      <c r="G85" s="136">
        <f t="shared" si="14"/>
        <v>50</v>
      </c>
      <c r="H85" s="136">
        <f t="shared" si="15"/>
        <v>700</v>
      </c>
      <c r="I85" s="136">
        <f t="shared" si="16"/>
        <v>80</v>
      </c>
      <c r="J85" s="245">
        <f t="shared" si="22"/>
        <v>2485</v>
      </c>
      <c r="K85" s="136">
        <f t="shared" si="18"/>
        <v>800</v>
      </c>
      <c r="L85" s="136">
        <f t="shared" si="19"/>
        <v>50</v>
      </c>
      <c r="M85" s="136">
        <f t="shared" si="20"/>
        <v>200</v>
      </c>
      <c r="N85" s="246">
        <v>10</v>
      </c>
      <c r="O85" s="246">
        <f t="shared" si="21"/>
        <v>1060</v>
      </c>
      <c r="P85" s="132"/>
      <c r="R85" s="247"/>
      <c r="S85" s="244"/>
    </row>
    <row r="86" s="106" customFormat="1" ht="13.95" customHeight="1" spans="1:19">
      <c r="A86" s="132">
        <f t="shared" si="11"/>
        <v>82</v>
      </c>
      <c r="B86" s="133"/>
      <c r="C86" s="132" t="s">
        <v>617</v>
      </c>
      <c r="D86" s="135">
        <v>10000</v>
      </c>
      <c r="E86" s="136">
        <f t="shared" si="12"/>
        <v>1600</v>
      </c>
      <c r="F86" s="136">
        <f t="shared" si="13"/>
        <v>55</v>
      </c>
      <c r="G86" s="136">
        <f t="shared" si="14"/>
        <v>50</v>
      </c>
      <c r="H86" s="136">
        <f t="shared" si="15"/>
        <v>700</v>
      </c>
      <c r="I86" s="136">
        <f t="shared" si="16"/>
        <v>80</v>
      </c>
      <c r="J86" s="245">
        <f t="shared" si="22"/>
        <v>2485</v>
      </c>
      <c r="K86" s="136">
        <f t="shared" si="18"/>
        <v>800</v>
      </c>
      <c r="L86" s="136">
        <f t="shared" si="19"/>
        <v>50</v>
      </c>
      <c r="M86" s="136">
        <f t="shared" si="20"/>
        <v>200</v>
      </c>
      <c r="N86" s="246">
        <v>10</v>
      </c>
      <c r="O86" s="246">
        <f t="shared" si="21"/>
        <v>1060</v>
      </c>
      <c r="P86" s="132"/>
      <c r="R86" s="247"/>
      <c r="S86" s="244"/>
    </row>
    <row r="87" s="106" customFormat="1" ht="13.95" customHeight="1" spans="1:19">
      <c r="A87" s="132">
        <f t="shared" si="11"/>
        <v>83</v>
      </c>
      <c r="B87" s="133"/>
      <c r="C87" s="132" t="s">
        <v>618</v>
      </c>
      <c r="D87" s="135">
        <v>10000</v>
      </c>
      <c r="E87" s="136">
        <f t="shared" si="12"/>
        <v>1600</v>
      </c>
      <c r="F87" s="136">
        <f t="shared" si="13"/>
        <v>55</v>
      </c>
      <c r="G87" s="136">
        <f t="shared" si="14"/>
        <v>50</v>
      </c>
      <c r="H87" s="136">
        <f t="shared" si="15"/>
        <v>700</v>
      </c>
      <c r="I87" s="136">
        <f t="shared" si="16"/>
        <v>80</v>
      </c>
      <c r="J87" s="245">
        <f t="shared" si="22"/>
        <v>2485</v>
      </c>
      <c r="K87" s="136">
        <f t="shared" si="18"/>
        <v>800</v>
      </c>
      <c r="L87" s="136">
        <f t="shared" si="19"/>
        <v>50</v>
      </c>
      <c r="M87" s="136">
        <f t="shared" si="20"/>
        <v>200</v>
      </c>
      <c r="N87" s="246">
        <v>10</v>
      </c>
      <c r="O87" s="246">
        <f t="shared" si="21"/>
        <v>1060</v>
      </c>
      <c r="P87" s="132"/>
      <c r="R87" s="247"/>
      <c r="S87" s="244"/>
    </row>
    <row r="88" s="106" customFormat="1" ht="13.95" customHeight="1" spans="1:19">
      <c r="A88" s="132">
        <f t="shared" si="11"/>
        <v>84</v>
      </c>
      <c r="B88" s="133"/>
      <c r="C88" s="132" t="s">
        <v>619</v>
      </c>
      <c r="D88" s="135">
        <v>10000</v>
      </c>
      <c r="E88" s="136">
        <f t="shared" si="12"/>
        <v>1600</v>
      </c>
      <c r="F88" s="136">
        <f t="shared" si="13"/>
        <v>55</v>
      </c>
      <c r="G88" s="136">
        <f t="shared" si="14"/>
        <v>50</v>
      </c>
      <c r="H88" s="136">
        <f t="shared" si="15"/>
        <v>700</v>
      </c>
      <c r="I88" s="136">
        <f t="shared" si="16"/>
        <v>80</v>
      </c>
      <c r="J88" s="245">
        <f t="shared" si="22"/>
        <v>2485</v>
      </c>
      <c r="K88" s="136">
        <f t="shared" si="18"/>
        <v>800</v>
      </c>
      <c r="L88" s="136">
        <f t="shared" si="19"/>
        <v>50</v>
      </c>
      <c r="M88" s="136">
        <f t="shared" si="20"/>
        <v>200</v>
      </c>
      <c r="N88" s="246">
        <v>10</v>
      </c>
      <c r="O88" s="246">
        <f t="shared" si="21"/>
        <v>1060</v>
      </c>
      <c r="P88" s="132"/>
      <c r="R88" s="247"/>
      <c r="S88" s="244"/>
    </row>
    <row r="89" s="106" customFormat="1" ht="13.95" customHeight="1" spans="1:19">
      <c r="A89" s="132">
        <f t="shared" si="11"/>
        <v>85</v>
      </c>
      <c r="B89" s="133"/>
      <c r="C89" s="132" t="s">
        <v>620</v>
      </c>
      <c r="D89" s="135">
        <v>10000</v>
      </c>
      <c r="E89" s="136">
        <f t="shared" si="12"/>
        <v>1600</v>
      </c>
      <c r="F89" s="136">
        <f t="shared" si="13"/>
        <v>55</v>
      </c>
      <c r="G89" s="136">
        <f t="shared" si="14"/>
        <v>50</v>
      </c>
      <c r="H89" s="136">
        <f t="shared" si="15"/>
        <v>700</v>
      </c>
      <c r="I89" s="136">
        <f t="shared" si="16"/>
        <v>80</v>
      </c>
      <c r="J89" s="245">
        <f t="shared" si="22"/>
        <v>2485</v>
      </c>
      <c r="K89" s="136">
        <f t="shared" si="18"/>
        <v>800</v>
      </c>
      <c r="L89" s="136">
        <f t="shared" si="19"/>
        <v>50</v>
      </c>
      <c r="M89" s="136">
        <f t="shared" si="20"/>
        <v>200</v>
      </c>
      <c r="N89" s="246">
        <v>10</v>
      </c>
      <c r="O89" s="246">
        <f t="shared" si="21"/>
        <v>1060</v>
      </c>
      <c r="P89" s="132"/>
      <c r="R89" s="247"/>
      <c r="S89" s="244"/>
    </row>
    <row r="90" s="106" customFormat="1" ht="13.95" customHeight="1" spans="1:19">
      <c r="A90" s="132">
        <f t="shared" si="11"/>
        <v>86</v>
      </c>
      <c r="B90" s="144"/>
      <c r="C90" s="132" t="s">
        <v>621</v>
      </c>
      <c r="D90" s="135">
        <v>10000</v>
      </c>
      <c r="E90" s="136">
        <f t="shared" si="12"/>
        <v>1600</v>
      </c>
      <c r="F90" s="136">
        <f t="shared" si="13"/>
        <v>55</v>
      </c>
      <c r="G90" s="136">
        <f t="shared" si="14"/>
        <v>50</v>
      </c>
      <c r="H90" s="136">
        <f t="shared" si="15"/>
        <v>700</v>
      </c>
      <c r="I90" s="136">
        <f t="shared" si="16"/>
        <v>80</v>
      </c>
      <c r="J90" s="245">
        <f t="shared" si="22"/>
        <v>2485</v>
      </c>
      <c r="K90" s="136">
        <f t="shared" si="18"/>
        <v>800</v>
      </c>
      <c r="L90" s="136">
        <f t="shared" si="19"/>
        <v>50</v>
      </c>
      <c r="M90" s="136">
        <f t="shared" si="20"/>
        <v>200</v>
      </c>
      <c r="N90" s="246">
        <v>10</v>
      </c>
      <c r="O90" s="246">
        <f t="shared" si="21"/>
        <v>1060</v>
      </c>
      <c r="P90" s="143"/>
      <c r="R90" s="247"/>
      <c r="S90" s="244"/>
    </row>
    <row r="91" s="106" customFormat="1" ht="13.95" customHeight="1" spans="1:19">
      <c r="A91" s="132">
        <f t="shared" si="11"/>
        <v>87</v>
      </c>
      <c r="B91" s="144"/>
      <c r="C91" s="132" t="s">
        <v>622</v>
      </c>
      <c r="D91" s="135">
        <v>10000</v>
      </c>
      <c r="E91" s="136">
        <f t="shared" si="12"/>
        <v>1600</v>
      </c>
      <c r="F91" s="136">
        <f t="shared" si="13"/>
        <v>55</v>
      </c>
      <c r="G91" s="136">
        <f t="shared" si="14"/>
        <v>50</v>
      </c>
      <c r="H91" s="136">
        <f t="shared" si="15"/>
        <v>700</v>
      </c>
      <c r="I91" s="136">
        <f t="shared" si="16"/>
        <v>80</v>
      </c>
      <c r="J91" s="245">
        <f t="shared" si="22"/>
        <v>2485</v>
      </c>
      <c r="K91" s="136">
        <f t="shared" si="18"/>
        <v>800</v>
      </c>
      <c r="L91" s="136">
        <f t="shared" si="19"/>
        <v>50</v>
      </c>
      <c r="M91" s="136">
        <f t="shared" si="20"/>
        <v>200</v>
      </c>
      <c r="N91" s="246">
        <v>10</v>
      </c>
      <c r="O91" s="246">
        <f t="shared" si="21"/>
        <v>1060</v>
      </c>
      <c r="P91" s="143"/>
      <c r="R91" s="247"/>
      <c r="S91" s="244"/>
    </row>
    <row r="92" s="106" customFormat="1" ht="13.95" customHeight="1" spans="1:19">
      <c r="A92" s="132">
        <f t="shared" si="11"/>
        <v>88</v>
      </c>
      <c r="B92" s="144"/>
      <c r="C92" s="132" t="s">
        <v>623</v>
      </c>
      <c r="D92" s="135">
        <v>10000</v>
      </c>
      <c r="E92" s="136">
        <f t="shared" si="12"/>
        <v>1600</v>
      </c>
      <c r="F92" s="136">
        <f t="shared" si="13"/>
        <v>55</v>
      </c>
      <c r="G92" s="136">
        <f t="shared" si="14"/>
        <v>50</v>
      </c>
      <c r="H92" s="136">
        <f t="shared" si="15"/>
        <v>700</v>
      </c>
      <c r="I92" s="136">
        <f t="shared" si="16"/>
        <v>80</v>
      </c>
      <c r="J92" s="245">
        <f t="shared" si="22"/>
        <v>2485</v>
      </c>
      <c r="K92" s="136">
        <f t="shared" si="18"/>
        <v>800</v>
      </c>
      <c r="L92" s="136">
        <f t="shared" si="19"/>
        <v>50</v>
      </c>
      <c r="M92" s="136">
        <f t="shared" si="20"/>
        <v>200</v>
      </c>
      <c r="N92" s="246">
        <v>10</v>
      </c>
      <c r="O92" s="246">
        <f t="shared" si="21"/>
        <v>1060</v>
      </c>
      <c r="P92" s="143"/>
      <c r="R92" s="247"/>
      <c r="S92" s="244"/>
    </row>
    <row r="93" s="106" customFormat="1" ht="13.95" customHeight="1" spans="1:19">
      <c r="A93" s="132">
        <f t="shared" si="11"/>
        <v>89</v>
      </c>
      <c r="B93" s="144"/>
      <c r="C93" s="132" t="s">
        <v>624</v>
      </c>
      <c r="D93" s="135">
        <v>10000</v>
      </c>
      <c r="E93" s="136">
        <f t="shared" si="12"/>
        <v>1600</v>
      </c>
      <c r="F93" s="136">
        <f t="shared" si="13"/>
        <v>55</v>
      </c>
      <c r="G93" s="136">
        <f t="shared" si="14"/>
        <v>50</v>
      </c>
      <c r="H93" s="136">
        <f t="shared" si="15"/>
        <v>700</v>
      </c>
      <c r="I93" s="136">
        <f t="shared" si="16"/>
        <v>80</v>
      </c>
      <c r="J93" s="245">
        <f t="shared" si="22"/>
        <v>2485</v>
      </c>
      <c r="K93" s="136">
        <f t="shared" si="18"/>
        <v>800</v>
      </c>
      <c r="L93" s="136">
        <f t="shared" si="19"/>
        <v>50</v>
      </c>
      <c r="M93" s="136">
        <f t="shared" si="20"/>
        <v>200</v>
      </c>
      <c r="N93" s="246">
        <v>10</v>
      </c>
      <c r="O93" s="246">
        <f t="shared" si="21"/>
        <v>1060</v>
      </c>
      <c r="P93" s="143"/>
      <c r="R93" s="247"/>
      <c r="S93" s="244"/>
    </row>
    <row r="94" s="106" customFormat="1" ht="13.95" customHeight="1" spans="1:19">
      <c r="A94" s="132">
        <f t="shared" si="11"/>
        <v>90</v>
      </c>
      <c r="B94" s="144"/>
      <c r="C94" s="132" t="s">
        <v>625</v>
      </c>
      <c r="D94" s="135">
        <v>10000</v>
      </c>
      <c r="E94" s="136">
        <f t="shared" si="12"/>
        <v>1600</v>
      </c>
      <c r="F94" s="136">
        <f t="shared" si="13"/>
        <v>55</v>
      </c>
      <c r="G94" s="136">
        <f t="shared" si="14"/>
        <v>50</v>
      </c>
      <c r="H94" s="136">
        <f t="shared" si="15"/>
        <v>700</v>
      </c>
      <c r="I94" s="136">
        <f t="shared" si="16"/>
        <v>80</v>
      </c>
      <c r="J94" s="245">
        <f t="shared" si="22"/>
        <v>2485</v>
      </c>
      <c r="K94" s="136">
        <f t="shared" si="18"/>
        <v>800</v>
      </c>
      <c r="L94" s="136">
        <f t="shared" si="19"/>
        <v>50</v>
      </c>
      <c r="M94" s="136">
        <f t="shared" si="20"/>
        <v>200</v>
      </c>
      <c r="N94" s="246">
        <v>10</v>
      </c>
      <c r="O94" s="246">
        <f t="shared" si="21"/>
        <v>1060</v>
      </c>
      <c r="P94" s="143"/>
      <c r="R94" s="247"/>
      <c r="S94" s="244"/>
    </row>
    <row r="95" s="106" customFormat="1" ht="13.95" customHeight="1" spans="1:19">
      <c r="A95" s="132">
        <f t="shared" si="11"/>
        <v>91</v>
      </c>
      <c r="B95" s="347" t="s">
        <v>626</v>
      </c>
      <c r="C95" s="134" t="s">
        <v>627</v>
      </c>
      <c r="D95" s="135">
        <v>10000</v>
      </c>
      <c r="E95" s="136">
        <f t="shared" si="12"/>
        <v>1600</v>
      </c>
      <c r="F95" s="136">
        <f t="shared" si="13"/>
        <v>55</v>
      </c>
      <c r="G95" s="136">
        <f t="shared" si="14"/>
        <v>50</v>
      </c>
      <c r="H95" s="136">
        <f t="shared" si="15"/>
        <v>700</v>
      </c>
      <c r="I95" s="136">
        <f t="shared" si="16"/>
        <v>80</v>
      </c>
      <c r="J95" s="245">
        <f t="shared" si="22"/>
        <v>2485</v>
      </c>
      <c r="K95" s="136">
        <f t="shared" si="18"/>
        <v>800</v>
      </c>
      <c r="L95" s="136">
        <f t="shared" si="19"/>
        <v>50</v>
      </c>
      <c r="M95" s="136">
        <f t="shared" si="20"/>
        <v>200</v>
      </c>
      <c r="N95" s="246">
        <v>10</v>
      </c>
      <c r="O95" s="246">
        <f t="shared" si="21"/>
        <v>1060</v>
      </c>
      <c r="P95" s="143"/>
      <c r="R95" s="247"/>
      <c r="S95" s="244"/>
    </row>
    <row r="96" s="106" customFormat="1" ht="13.95" customHeight="1" spans="1:19">
      <c r="A96" s="132">
        <f t="shared" si="11"/>
        <v>92</v>
      </c>
      <c r="B96" s="348" t="s">
        <v>628</v>
      </c>
      <c r="C96" s="134" t="s">
        <v>629</v>
      </c>
      <c r="D96" s="135">
        <v>10000</v>
      </c>
      <c r="E96" s="136">
        <f t="shared" si="12"/>
        <v>1600</v>
      </c>
      <c r="F96" s="136">
        <f t="shared" si="13"/>
        <v>55</v>
      </c>
      <c r="G96" s="136">
        <f t="shared" si="14"/>
        <v>50</v>
      </c>
      <c r="H96" s="136">
        <f t="shared" si="15"/>
        <v>700</v>
      </c>
      <c r="I96" s="136">
        <f t="shared" si="16"/>
        <v>80</v>
      </c>
      <c r="J96" s="245">
        <f t="shared" si="22"/>
        <v>2485</v>
      </c>
      <c r="K96" s="136">
        <f t="shared" si="18"/>
        <v>800</v>
      </c>
      <c r="L96" s="136">
        <f t="shared" si="19"/>
        <v>50</v>
      </c>
      <c r="M96" s="136">
        <f t="shared" si="20"/>
        <v>200</v>
      </c>
      <c r="N96" s="246">
        <v>10</v>
      </c>
      <c r="O96" s="246">
        <f t="shared" si="21"/>
        <v>1060</v>
      </c>
      <c r="P96" s="143"/>
      <c r="R96" s="247"/>
      <c r="S96" s="244"/>
    </row>
    <row r="97" s="106" customFormat="1" ht="13.95" customHeight="1" spans="1:19">
      <c r="A97" s="132">
        <f t="shared" si="11"/>
        <v>93</v>
      </c>
      <c r="B97" s="141" t="s">
        <v>630</v>
      </c>
      <c r="C97" s="134" t="s">
        <v>631</v>
      </c>
      <c r="D97" s="135">
        <v>10000</v>
      </c>
      <c r="E97" s="136">
        <f t="shared" si="12"/>
        <v>1600</v>
      </c>
      <c r="F97" s="136">
        <f t="shared" si="13"/>
        <v>55</v>
      </c>
      <c r="G97" s="136">
        <f t="shared" si="14"/>
        <v>50</v>
      </c>
      <c r="H97" s="136">
        <f t="shared" si="15"/>
        <v>700</v>
      </c>
      <c r="I97" s="136">
        <f t="shared" si="16"/>
        <v>80</v>
      </c>
      <c r="J97" s="245">
        <f t="shared" si="22"/>
        <v>2485</v>
      </c>
      <c r="K97" s="136">
        <f t="shared" si="18"/>
        <v>800</v>
      </c>
      <c r="L97" s="136">
        <f t="shared" si="19"/>
        <v>50</v>
      </c>
      <c r="M97" s="136">
        <f t="shared" si="20"/>
        <v>200</v>
      </c>
      <c r="N97" s="246">
        <v>10</v>
      </c>
      <c r="O97" s="246">
        <f t="shared" si="21"/>
        <v>1060</v>
      </c>
      <c r="P97" s="143"/>
      <c r="R97" s="247"/>
      <c r="S97" s="244"/>
    </row>
    <row r="98" s="106" customFormat="1" ht="13.95" customHeight="1" spans="1:19">
      <c r="A98" s="132">
        <f t="shared" si="11"/>
        <v>94</v>
      </c>
      <c r="B98" s="141" t="s">
        <v>632</v>
      </c>
      <c r="C98" s="132" t="s">
        <v>633</v>
      </c>
      <c r="D98" s="135">
        <v>10000</v>
      </c>
      <c r="E98" s="136">
        <f t="shared" si="12"/>
        <v>1600</v>
      </c>
      <c r="F98" s="136">
        <f t="shared" si="13"/>
        <v>55</v>
      </c>
      <c r="G98" s="136">
        <f t="shared" si="14"/>
        <v>50</v>
      </c>
      <c r="H98" s="136">
        <f t="shared" si="15"/>
        <v>700</v>
      </c>
      <c r="I98" s="136">
        <f t="shared" si="16"/>
        <v>80</v>
      </c>
      <c r="J98" s="245">
        <f t="shared" si="22"/>
        <v>2485</v>
      </c>
      <c r="K98" s="136">
        <f t="shared" si="18"/>
        <v>800</v>
      </c>
      <c r="L98" s="136">
        <f t="shared" si="19"/>
        <v>50</v>
      </c>
      <c r="M98" s="136">
        <f t="shared" si="20"/>
        <v>200</v>
      </c>
      <c r="N98" s="246">
        <v>10</v>
      </c>
      <c r="O98" s="246">
        <f t="shared" si="21"/>
        <v>1060</v>
      </c>
      <c r="P98" s="143"/>
      <c r="R98" s="247"/>
      <c r="S98" s="244"/>
    </row>
    <row r="99" s="106" customFormat="1" ht="13.95" customHeight="1" spans="1:19">
      <c r="A99" s="132">
        <f t="shared" si="11"/>
        <v>95</v>
      </c>
      <c r="B99" s="133" t="s">
        <v>634</v>
      </c>
      <c r="C99" s="132" t="s">
        <v>635</v>
      </c>
      <c r="D99" s="135">
        <v>10000</v>
      </c>
      <c r="E99" s="136">
        <f t="shared" si="12"/>
        <v>1600</v>
      </c>
      <c r="F99" s="136">
        <f t="shared" si="13"/>
        <v>55</v>
      </c>
      <c r="G99" s="136">
        <f t="shared" si="14"/>
        <v>50</v>
      </c>
      <c r="H99" s="136">
        <f t="shared" si="15"/>
        <v>700</v>
      </c>
      <c r="I99" s="136">
        <f t="shared" si="16"/>
        <v>80</v>
      </c>
      <c r="J99" s="245">
        <f t="shared" si="22"/>
        <v>2485</v>
      </c>
      <c r="K99" s="136">
        <f t="shared" si="18"/>
        <v>800</v>
      </c>
      <c r="L99" s="136">
        <f t="shared" si="19"/>
        <v>50</v>
      </c>
      <c r="M99" s="136">
        <f t="shared" si="20"/>
        <v>200</v>
      </c>
      <c r="N99" s="246">
        <v>10</v>
      </c>
      <c r="O99" s="246">
        <f t="shared" si="21"/>
        <v>1060</v>
      </c>
      <c r="P99" s="143"/>
      <c r="R99" s="247"/>
      <c r="S99" s="244"/>
    </row>
    <row r="100" s="106" customFormat="1" ht="13.95" customHeight="1" spans="1:19">
      <c r="A100" s="132">
        <f t="shared" si="11"/>
        <v>96</v>
      </c>
      <c r="B100" s="133" t="s">
        <v>636</v>
      </c>
      <c r="C100" s="132" t="s">
        <v>637</v>
      </c>
      <c r="D100" s="135">
        <v>10000</v>
      </c>
      <c r="E100" s="136">
        <f t="shared" si="12"/>
        <v>1600</v>
      </c>
      <c r="F100" s="136">
        <f t="shared" si="13"/>
        <v>55</v>
      </c>
      <c r="G100" s="136">
        <f t="shared" si="14"/>
        <v>50</v>
      </c>
      <c r="H100" s="136">
        <f t="shared" si="15"/>
        <v>700</v>
      </c>
      <c r="I100" s="136">
        <f t="shared" si="16"/>
        <v>80</v>
      </c>
      <c r="J100" s="245">
        <f t="shared" si="22"/>
        <v>2485</v>
      </c>
      <c r="K100" s="136">
        <f t="shared" si="18"/>
        <v>800</v>
      </c>
      <c r="L100" s="136">
        <f t="shared" si="19"/>
        <v>50</v>
      </c>
      <c r="M100" s="136">
        <f t="shared" si="20"/>
        <v>200</v>
      </c>
      <c r="N100" s="246">
        <v>10</v>
      </c>
      <c r="O100" s="246">
        <f t="shared" si="21"/>
        <v>1060</v>
      </c>
      <c r="P100" s="143"/>
      <c r="R100" s="247"/>
      <c r="S100" s="244"/>
    </row>
    <row r="101" s="106" customFormat="1" ht="13.95" customHeight="1" spans="1:19">
      <c r="A101" s="132">
        <f t="shared" si="11"/>
        <v>97</v>
      </c>
      <c r="B101" s="133" t="s">
        <v>638</v>
      </c>
      <c r="C101" s="132" t="s">
        <v>639</v>
      </c>
      <c r="D101" s="135">
        <v>10000</v>
      </c>
      <c r="E101" s="136">
        <f t="shared" si="12"/>
        <v>1600</v>
      </c>
      <c r="F101" s="136">
        <f t="shared" si="13"/>
        <v>55</v>
      </c>
      <c r="G101" s="136">
        <f t="shared" si="14"/>
        <v>50</v>
      </c>
      <c r="H101" s="136">
        <f t="shared" si="15"/>
        <v>700</v>
      </c>
      <c r="I101" s="136">
        <f t="shared" si="16"/>
        <v>80</v>
      </c>
      <c r="J101" s="245">
        <f t="shared" si="22"/>
        <v>2485</v>
      </c>
      <c r="K101" s="136">
        <f t="shared" si="18"/>
        <v>800</v>
      </c>
      <c r="L101" s="136">
        <f t="shared" si="19"/>
        <v>50</v>
      </c>
      <c r="M101" s="136">
        <f t="shared" si="20"/>
        <v>200</v>
      </c>
      <c r="N101" s="246">
        <v>10</v>
      </c>
      <c r="O101" s="246">
        <f t="shared" si="21"/>
        <v>1060</v>
      </c>
      <c r="P101" s="143"/>
      <c r="R101" s="247"/>
      <c r="S101" s="244"/>
    </row>
    <row r="102" s="106" customFormat="1" ht="13.95" customHeight="1" spans="1:19">
      <c r="A102" s="132">
        <f t="shared" si="11"/>
        <v>98</v>
      </c>
      <c r="B102" s="133" t="s">
        <v>640</v>
      </c>
      <c r="C102" s="132" t="s">
        <v>641</v>
      </c>
      <c r="D102" s="135">
        <v>10000</v>
      </c>
      <c r="E102" s="136">
        <f t="shared" si="12"/>
        <v>1600</v>
      </c>
      <c r="F102" s="136">
        <f t="shared" si="13"/>
        <v>55</v>
      </c>
      <c r="G102" s="136">
        <f t="shared" si="14"/>
        <v>50</v>
      </c>
      <c r="H102" s="136">
        <f t="shared" si="15"/>
        <v>700</v>
      </c>
      <c r="I102" s="136">
        <f t="shared" si="16"/>
        <v>80</v>
      </c>
      <c r="J102" s="245">
        <f t="shared" si="22"/>
        <v>2485</v>
      </c>
      <c r="K102" s="136">
        <f t="shared" si="18"/>
        <v>800</v>
      </c>
      <c r="L102" s="136">
        <f t="shared" si="19"/>
        <v>50</v>
      </c>
      <c r="M102" s="136">
        <f t="shared" si="20"/>
        <v>200</v>
      </c>
      <c r="N102" s="246">
        <v>10</v>
      </c>
      <c r="O102" s="246">
        <f t="shared" si="21"/>
        <v>1060</v>
      </c>
      <c r="P102" s="143"/>
      <c r="R102" s="247"/>
      <c r="S102" s="244"/>
    </row>
    <row r="103" s="106" customFormat="1" ht="13.95" customHeight="1" spans="1:19">
      <c r="A103" s="132">
        <f t="shared" si="11"/>
        <v>99</v>
      </c>
      <c r="B103" s="133"/>
      <c r="C103" s="132" t="s">
        <v>642</v>
      </c>
      <c r="D103" s="135">
        <v>10000</v>
      </c>
      <c r="E103" s="136">
        <f t="shared" si="12"/>
        <v>1600</v>
      </c>
      <c r="F103" s="136">
        <f t="shared" si="13"/>
        <v>55</v>
      </c>
      <c r="G103" s="136">
        <f t="shared" si="14"/>
        <v>50</v>
      </c>
      <c r="H103" s="136">
        <f t="shared" si="15"/>
        <v>700</v>
      </c>
      <c r="I103" s="136">
        <f t="shared" si="16"/>
        <v>80</v>
      </c>
      <c r="J103" s="245">
        <f t="shared" si="22"/>
        <v>2485</v>
      </c>
      <c r="K103" s="136">
        <f t="shared" si="18"/>
        <v>800</v>
      </c>
      <c r="L103" s="136">
        <f t="shared" si="19"/>
        <v>50</v>
      </c>
      <c r="M103" s="136">
        <f t="shared" si="20"/>
        <v>200</v>
      </c>
      <c r="N103" s="246">
        <v>10</v>
      </c>
      <c r="O103" s="246">
        <f t="shared" si="21"/>
        <v>1060</v>
      </c>
      <c r="P103" s="143"/>
      <c r="R103" s="247"/>
      <c r="S103" s="244"/>
    </row>
    <row r="104" s="106" customFormat="1" ht="13.95" customHeight="1" spans="1:19">
      <c r="A104" s="132">
        <f t="shared" si="11"/>
        <v>100</v>
      </c>
      <c r="B104" s="133"/>
      <c r="C104" s="132" t="s">
        <v>643</v>
      </c>
      <c r="D104" s="135">
        <v>10000</v>
      </c>
      <c r="E104" s="136">
        <f t="shared" si="12"/>
        <v>1600</v>
      </c>
      <c r="F104" s="136">
        <f t="shared" si="13"/>
        <v>55</v>
      </c>
      <c r="G104" s="136">
        <f t="shared" si="14"/>
        <v>50</v>
      </c>
      <c r="H104" s="136">
        <f t="shared" si="15"/>
        <v>700</v>
      </c>
      <c r="I104" s="136">
        <f t="shared" si="16"/>
        <v>80</v>
      </c>
      <c r="J104" s="245">
        <f t="shared" si="22"/>
        <v>2485</v>
      </c>
      <c r="K104" s="136">
        <f t="shared" si="18"/>
        <v>800</v>
      </c>
      <c r="L104" s="136">
        <f t="shared" si="19"/>
        <v>50</v>
      </c>
      <c r="M104" s="136">
        <f t="shared" si="20"/>
        <v>200</v>
      </c>
      <c r="N104" s="246">
        <v>10</v>
      </c>
      <c r="O104" s="246">
        <f t="shared" si="21"/>
        <v>1060</v>
      </c>
      <c r="P104" s="143"/>
      <c r="R104" s="247"/>
      <c r="S104" s="244"/>
    </row>
    <row r="105" s="106" customFormat="1" ht="13.95" customHeight="1" spans="1:19">
      <c r="A105" s="132">
        <f t="shared" si="11"/>
        <v>101</v>
      </c>
      <c r="B105" s="133"/>
      <c r="C105" s="132" t="s">
        <v>644</v>
      </c>
      <c r="D105" s="135">
        <v>10000</v>
      </c>
      <c r="E105" s="136">
        <f t="shared" si="12"/>
        <v>1600</v>
      </c>
      <c r="F105" s="136">
        <f t="shared" si="13"/>
        <v>55</v>
      </c>
      <c r="G105" s="136">
        <f t="shared" si="14"/>
        <v>50</v>
      </c>
      <c r="H105" s="136">
        <f t="shared" si="15"/>
        <v>700</v>
      </c>
      <c r="I105" s="136">
        <f t="shared" si="16"/>
        <v>80</v>
      </c>
      <c r="J105" s="245">
        <f t="shared" si="22"/>
        <v>2485</v>
      </c>
      <c r="K105" s="136">
        <f t="shared" si="18"/>
        <v>800</v>
      </c>
      <c r="L105" s="136">
        <f t="shared" si="19"/>
        <v>50</v>
      </c>
      <c r="M105" s="136">
        <f t="shared" si="20"/>
        <v>200</v>
      </c>
      <c r="N105" s="246">
        <v>10</v>
      </c>
      <c r="O105" s="246">
        <f t="shared" si="21"/>
        <v>1060</v>
      </c>
      <c r="P105" s="143"/>
      <c r="R105" s="247"/>
      <c r="S105" s="244"/>
    </row>
    <row r="106" s="106" customFormat="1" ht="13.95" customHeight="1" spans="1:19">
      <c r="A106" s="132">
        <f t="shared" si="11"/>
        <v>102</v>
      </c>
      <c r="B106" s="133"/>
      <c r="C106" s="132" t="s">
        <v>645</v>
      </c>
      <c r="D106" s="135">
        <v>10000</v>
      </c>
      <c r="E106" s="136">
        <f t="shared" si="12"/>
        <v>1600</v>
      </c>
      <c r="F106" s="136">
        <f t="shared" si="13"/>
        <v>55</v>
      </c>
      <c r="G106" s="136">
        <f t="shared" si="14"/>
        <v>50</v>
      </c>
      <c r="H106" s="136">
        <f t="shared" si="15"/>
        <v>700</v>
      </c>
      <c r="I106" s="136">
        <f t="shared" si="16"/>
        <v>80</v>
      </c>
      <c r="J106" s="245">
        <f t="shared" si="22"/>
        <v>2485</v>
      </c>
      <c r="K106" s="136">
        <f t="shared" si="18"/>
        <v>800</v>
      </c>
      <c r="L106" s="136">
        <f t="shared" si="19"/>
        <v>50</v>
      </c>
      <c r="M106" s="136">
        <f t="shared" si="20"/>
        <v>200</v>
      </c>
      <c r="N106" s="246">
        <v>10</v>
      </c>
      <c r="O106" s="246">
        <f t="shared" si="21"/>
        <v>1060</v>
      </c>
      <c r="P106" s="143"/>
      <c r="R106" s="247"/>
      <c r="S106" s="244"/>
    </row>
    <row r="107" s="106" customFormat="1" ht="13.95" customHeight="1" spans="1:19">
      <c r="A107" s="132">
        <f t="shared" si="11"/>
        <v>103</v>
      </c>
      <c r="B107" s="133"/>
      <c r="C107" s="132" t="s">
        <v>646</v>
      </c>
      <c r="D107" s="135">
        <v>10000</v>
      </c>
      <c r="E107" s="136">
        <f t="shared" si="12"/>
        <v>1600</v>
      </c>
      <c r="F107" s="136">
        <f t="shared" si="13"/>
        <v>55</v>
      </c>
      <c r="G107" s="136">
        <f t="shared" si="14"/>
        <v>50</v>
      </c>
      <c r="H107" s="136">
        <f t="shared" si="15"/>
        <v>700</v>
      </c>
      <c r="I107" s="136">
        <f t="shared" si="16"/>
        <v>80</v>
      </c>
      <c r="J107" s="245">
        <f t="shared" si="22"/>
        <v>2485</v>
      </c>
      <c r="K107" s="136">
        <f t="shared" si="18"/>
        <v>800</v>
      </c>
      <c r="L107" s="136">
        <f t="shared" si="19"/>
        <v>50</v>
      </c>
      <c r="M107" s="136">
        <f t="shared" si="20"/>
        <v>200</v>
      </c>
      <c r="N107" s="246">
        <v>10</v>
      </c>
      <c r="O107" s="246">
        <f t="shared" si="21"/>
        <v>1060</v>
      </c>
      <c r="P107" s="143"/>
      <c r="R107" s="247"/>
      <c r="S107" s="244"/>
    </row>
    <row r="108" s="106" customFormat="1" ht="13.95" customHeight="1" spans="1:19">
      <c r="A108" s="132">
        <f t="shared" si="11"/>
        <v>104</v>
      </c>
      <c r="B108" s="133"/>
      <c r="C108" s="132" t="s">
        <v>647</v>
      </c>
      <c r="D108" s="135">
        <v>10000</v>
      </c>
      <c r="E108" s="136">
        <f t="shared" si="12"/>
        <v>1600</v>
      </c>
      <c r="F108" s="136">
        <f t="shared" si="13"/>
        <v>55</v>
      </c>
      <c r="G108" s="136">
        <f t="shared" si="14"/>
        <v>50</v>
      </c>
      <c r="H108" s="136">
        <f t="shared" si="15"/>
        <v>700</v>
      </c>
      <c r="I108" s="136">
        <f t="shared" si="16"/>
        <v>80</v>
      </c>
      <c r="J108" s="245">
        <f t="shared" si="22"/>
        <v>2485</v>
      </c>
      <c r="K108" s="136">
        <f t="shared" si="18"/>
        <v>800</v>
      </c>
      <c r="L108" s="136">
        <f t="shared" si="19"/>
        <v>50</v>
      </c>
      <c r="M108" s="136">
        <f t="shared" si="20"/>
        <v>200</v>
      </c>
      <c r="N108" s="246">
        <v>10</v>
      </c>
      <c r="O108" s="246">
        <f t="shared" si="21"/>
        <v>1060</v>
      </c>
      <c r="P108" s="143"/>
      <c r="R108" s="247"/>
      <c r="S108" s="244"/>
    </row>
    <row r="109" s="106" customFormat="1" ht="13.95" customHeight="1" spans="1:19">
      <c r="A109" s="132">
        <f t="shared" si="11"/>
        <v>105</v>
      </c>
      <c r="B109" s="133"/>
      <c r="C109" s="132" t="s">
        <v>648</v>
      </c>
      <c r="D109" s="135">
        <v>10000</v>
      </c>
      <c r="E109" s="136">
        <f t="shared" si="12"/>
        <v>1600</v>
      </c>
      <c r="F109" s="136">
        <f t="shared" si="13"/>
        <v>55</v>
      </c>
      <c r="G109" s="136">
        <f t="shared" si="14"/>
        <v>50</v>
      </c>
      <c r="H109" s="136">
        <f t="shared" si="15"/>
        <v>700</v>
      </c>
      <c r="I109" s="136">
        <f t="shared" si="16"/>
        <v>80</v>
      </c>
      <c r="J109" s="245">
        <f t="shared" si="22"/>
        <v>2485</v>
      </c>
      <c r="K109" s="136">
        <f t="shared" si="18"/>
        <v>800</v>
      </c>
      <c r="L109" s="136">
        <f t="shared" si="19"/>
        <v>50</v>
      </c>
      <c r="M109" s="136">
        <f t="shared" si="20"/>
        <v>200</v>
      </c>
      <c r="N109" s="246">
        <v>10</v>
      </c>
      <c r="O109" s="246">
        <f t="shared" si="21"/>
        <v>1060</v>
      </c>
      <c r="P109" s="143"/>
      <c r="R109" s="247"/>
      <c r="S109" s="244"/>
    </row>
    <row r="110" s="106" customFormat="1" ht="13.95" customHeight="1" spans="1:19">
      <c r="A110" s="132">
        <f t="shared" si="11"/>
        <v>106</v>
      </c>
      <c r="B110" s="133"/>
      <c r="C110" s="132" t="s">
        <v>649</v>
      </c>
      <c r="D110" s="135">
        <v>10000</v>
      </c>
      <c r="E110" s="136">
        <f t="shared" si="12"/>
        <v>1600</v>
      </c>
      <c r="F110" s="136">
        <f t="shared" si="13"/>
        <v>55</v>
      </c>
      <c r="G110" s="136">
        <f t="shared" si="14"/>
        <v>50</v>
      </c>
      <c r="H110" s="136">
        <f t="shared" si="15"/>
        <v>700</v>
      </c>
      <c r="I110" s="136">
        <f t="shared" si="16"/>
        <v>80</v>
      </c>
      <c r="J110" s="245">
        <f t="shared" si="22"/>
        <v>2485</v>
      </c>
      <c r="K110" s="136">
        <f t="shared" si="18"/>
        <v>800</v>
      </c>
      <c r="L110" s="136">
        <f t="shared" si="19"/>
        <v>50</v>
      </c>
      <c r="M110" s="136">
        <f t="shared" si="20"/>
        <v>200</v>
      </c>
      <c r="N110" s="246">
        <v>10</v>
      </c>
      <c r="O110" s="246">
        <f t="shared" si="21"/>
        <v>1060</v>
      </c>
      <c r="P110" s="143"/>
      <c r="R110" s="247"/>
      <c r="S110" s="244"/>
    </row>
    <row r="111" s="106" customFormat="1" ht="13.95" customHeight="1" spans="1:19">
      <c r="A111" s="132">
        <f t="shared" si="11"/>
        <v>107</v>
      </c>
      <c r="B111" s="133"/>
      <c r="C111" s="134" t="s">
        <v>650</v>
      </c>
      <c r="D111" s="135">
        <v>10000</v>
      </c>
      <c r="E111" s="136">
        <f t="shared" si="12"/>
        <v>1600</v>
      </c>
      <c r="F111" s="136">
        <f t="shared" si="13"/>
        <v>55</v>
      </c>
      <c r="G111" s="136">
        <f t="shared" si="14"/>
        <v>50</v>
      </c>
      <c r="H111" s="136">
        <f t="shared" si="15"/>
        <v>700</v>
      </c>
      <c r="I111" s="136">
        <f t="shared" si="16"/>
        <v>80</v>
      </c>
      <c r="J111" s="245">
        <f t="shared" si="22"/>
        <v>2485</v>
      </c>
      <c r="K111" s="136">
        <f t="shared" si="18"/>
        <v>800</v>
      </c>
      <c r="L111" s="136">
        <f t="shared" si="19"/>
        <v>50</v>
      </c>
      <c r="M111" s="136">
        <f t="shared" si="20"/>
        <v>200</v>
      </c>
      <c r="N111" s="246">
        <v>10</v>
      </c>
      <c r="O111" s="246">
        <f t="shared" si="21"/>
        <v>1060</v>
      </c>
      <c r="P111" s="143"/>
      <c r="R111" s="247"/>
      <c r="S111" s="244"/>
    </row>
    <row r="112" s="106" customFormat="1" ht="13.95" customHeight="1" spans="1:19">
      <c r="A112" s="132">
        <f t="shared" si="11"/>
        <v>108</v>
      </c>
      <c r="B112" s="144"/>
      <c r="C112" s="134" t="s">
        <v>651</v>
      </c>
      <c r="D112" s="135">
        <v>10000</v>
      </c>
      <c r="E112" s="136">
        <f t="shared" si="12"/>
        <v>1600</v>
      </c>
      <c r="F112" s="136">
        <f t="shared" si="13"/>
        <v>55</v>
      </c>
      <c r="G112" s="136">
        <f t="shared" si="14"/>
        <v>50</v>
      </c>
      <c r="H112" s="136">
        <f t="shared" si="15"/>
        <v>700</v>
      </c>
      <c r="I112" s="136">
        <f t="shared" si="16"/>
        <v>80</v>
      </c>
      <c r="J112" s="245">
        <f t="shared" si="22"/>
        <v>2485</v>
      </c>
      <c r="K112" s="136">
        <f t="shared" si="18"/>
        <v>800</v>
      </c>
      <c r="L112" s="136">
        <f t="shared" si="19"/>
        <v>50</v>
      </c>
      <c r="M112" s="136">
        <f t="shared" si="20"/>
        <v>200</v>
      </c>
      <c r="N112" s="246">
        <v>10</v>
      </c>
      <c r="O112" s="246">
        <f t="shared" si="21"/>
        <v>1060</v>
      </c>
      <c r="P112" s="143"/>
      <c r="R112" s="247"/>
      <c r="S112" s="244"/>
    </row>
    <row r="113" s="106" customFormat="1" ht="13.95" customHeight="1" spans="1:19">
      <c r="A113" s="132">
        <f t="shared" si="11"/>
        <v>109</v>
      </c>
      <c r="B113" s="144"/>
      <c r="C113" s="134" t="s">
        <v>652</v>
      </c>
      <c r="D113" s="135">
        <v>10000</v>
      </c>
      <c r="E113" s="136">
        <f t="shared" si="12"/>
        <v>1600</v>
      </c>
      <c r="F113" s="136">
        <f t="shared" si="13"/>
        <v>55</v>
      </c>
      <c r="G113" s="136">
        <f t="shared" si="14"/>
        <v>50</v>
      </c>
      <c r="H113" s="136">
        <f t="shared" si="15"/>
        <v>700</v>
      </c>
      <c r="I113" s="136">
        <f t="shared" si="16"/>
        <v>80</v>
      </c>
      <c r="J113" s="245">
        <f t="shared" si="22"/>
        <v>2485</v>
      </c>
      <c r="K113" s="136">
        <f t="shared" si="18"/>
        <v>800</v>
      </c>
      <c r="L113" s="136">
        <f t="shared" si="19"/>
        <v>50</v>
      </c>
      <c r="M113" s="136">
        <f t="shared" si="20"/>
        <v>200</v>
      </c>
      <c r="N113" s="246">
        <v>10</v>
      </c>
      <c r="O113" s="246">
        <f t="shared" si="21"/>
        <v>1060</v>
      </c>
      <c r="P113" s="143"/>
      <c r="R113" s="247"/>
      <c r="S113" s="244"/>
    </row>
    <row r="114" s="106" customFormat="1" ht="13.95" customHeight="1" spans="1:19">
      <c r="A114" s="132">
        <f t="shared" si="11"/>
        <v>110</v>
      </c>
      <c r="B114" s="144"/>
      <c r="C114" s="134" t="s">
        <v>653</v>
      </c>
      <c r="D114" s="135">
        <v>10000</v>
      </c>
      <c r="E114" s="136">
        <f t="shared" si="12"/>
        <v>1600</v>
      </c>
      <c r="F114" s="136">
        <f t="shared" si="13"/>
        <v>55</v>
      </c>
      <c r="G114" s="136">
        <f t="shared" si="14"/>
        <v>50</v>
      </c>
      <c r="H114" s="136">
        <f t="shared" si="15"/>
        <v>700</v>
      </c>
      <c r="I114" s="136">
        <f t="shared" si="16"/>
        <v>80</v>
      </c>
      <c r="J114" s="245">
        <f t="shared" si="22"/>
        <v>2485</v>
      </c>
      <c r="K114" s="136">
        <f t="shared" si="18"/>
        <v>800</v>
      </c>
      <c r="L114" s="136">
        <f t="shared" si="19"/>
        <v>50</v>
      </c>
      <c r="M114" s="136">
        <f t="shared" si="20"/>
        <v>200</v>
      </c>
      <c r="N114" s="246">
        <v>10</v>
      </c>
      <c r="O114" s="246">
        <f t="shared" si="21"/>
        <v>1060</v>
      </c>
      <c r="P114" s="143"/>
      <c r="R114" s="247"/>
      <c r="S114" s="244"/>
    </row>
    <row r="115" s="106" customFormat="1" ht="13.95" customHeight="1" spans="1:19">
      <c r="A115" s="132">
        <f t="shared" si="11"/>
        <v>111</v>
      </c>
      <c r="B115" s="144"/>
      <c r="C115" s="134" t="s">
        <v>654</v>
      </c>
      <c r="D115" s="135">
        <v>10000</v>
      </c>
      <c r="E115" s="136">
        <f t="shared" si="12"/>
        <v>1600</v>
      </c>
      <c r="F115" s="136">
        <f t="shared" si="13"/>
        <v>55</v>
      </c>
      <c r="G115" s="136">
        <f t="shared" si="14"/>
        <v>50</v>
      </c>
      <c r="H115" s="136">
        <f t="shared" si="15"/>
        <v>700</v>
      </c>
      <c r="I115" s="136">
        <f t="shared" si="16"/>
        <v>80</v>
      </c>
      <c r="J115" s="245">
        <f t="shared" si="22"/>
        <v>2485</v>
      </c>
      <c r="K115" s="136">
        <f t="shared" si="18"/>
        <v>800</v>
      </c>
      <c r="L115" s="136">
        <f t="shared" si="19"/>
        <v>50</v>
      </c>
      <c r="M115" s="136">
        <f t="shared" si="20"/>
        <v>200</v>
      </c>
      <c r="N115" s="246">
        <v>10</v>
      </c>
      <c r="O115" s="246">
        <f t="shared" si="21"/>
        <v>1060</v>
      </c>
      <c r="P115" s="143"/>
      <c r="R115" s="247"/>
      <c r="S115" s="244"/>
    </row>
    <row r="116" s="106" customFormat="1" ht="13.95" customHeight="1" spans="1:19">
      <c r="A116" s="132">
        <f t="shared" si="11"/>
        <v>112</v>
      </c>
      <c r="B116" s="144"/>
      <c r="C116" s="134" t="s">
        <v>655</v>
      </c>
      <c r="D116" s="135">
        <v>10000</v>
      </c>
      <c r="E116" s="136">
        <f t="shared" si="12"/>
        <v>1600</v>
      </c>
      <c r="F116" s="136">
        <f t="shared" si="13"/>
        <v>55</v>
      </c>
      <c r="G116" s="136">
        <f t="shared" si="14"/>
        <v>50</v>
      </c>
      <c r="H116" s="136">
        <f t="shared" si="15"/>
        <v>700</v>
      </c>
      <c r="I116" s="136">
        <f t="shared" si="16"/>
        <v>80</v>
      </c>
      <c r="J116" s="245">
        <f t="shared" si="22"/>
        <v>2485</v>
      </c>
      <c r="K116" s="136">
        <f t="shared" si="18"/>
        <v>800</v>
      </c>
      <c r="L116" s="136">
        <f t="shared" si="19"/>
        <v>50</v>
      </c>
      <c r="M116" s="136">
        <f t="shared" si="20"/>
        <v>200</v>
      </c>
      <c r="N116" s="246">
        <v>10</v>
      </c>
      <c r="O116" s="246">
        <f t="shared" si="21"/>
        <v>1060</v>
      </c>
      <c r="P116" s="143"/>
      <c r="R116" s="247"/>
      <c r="S116" s="244"/>
    </row>
    <row r="117" s="106" customFormat="1" ht="13.95" customHeight="1" spans="1:19">
      <c r="A117" s="132">
        <f t="shared" si="11"/>
        <v>113</v>
      </c>
      <c r="B117" s="144"/>
      <c r="C117" s="134" t="s">
        <v>656</v>
      </c>
      <c r="D117" s="135">
        <v>10000</v>
      </c>
      <c r="E117" s="136">
        <f t="shared" si="12"/>
        <v>1600</v>
      </c>
      <c r="F117" s="136">
        <f t="shared" si="13"/>
        <v>55</v>
      </c>
      <c r="G117" s="136">
        <f t="shared" si="14"/>
        <v>50</v>
      </c>
      <c r="H117" s="136">
        <f t="shared" si="15"/>
        <v>700</v>
      </c>
      <c r="I117" s="136">
        <f t="shared" si="16"/>
        <v>80</v>
      </c>
      <c r="J117" s="245">
        <f t="shared" si="22"/>
        <v>2485</v>
      </c>
      <c r="K117" s="136">
        <f t="shared" si="18"/>
        <v>800</v>
      </c>
      <c r="L117" s="136">
        <f t="shared" si="19"/>
        <v>50</v>
      </c>
      <c r="M117" s="136">
        <f t="shared" si="20"/>
        <v>200</v>
      </c>
      <c r="N117" s="246">
        <v>10</v>
      </c>
      <c r="O117" s="246">
        <f t="shared" si="21"/>
        <v>1060</v>
      </c>
      <c r="P117" s="143"/>
      <c r="R117" s="247"/>
      <c r="S117" s="244"/>
    </row>
    <row r="118" s="106" customFormat="1" ht="13.95" customHeight="1" spans="1:19">
      <c r="A118" s="132">
        <f t="shared" si="11"/>
        <v>114</v>
      </c>
      <c r="B118" s="144"/>
      <c r="C118" s="134" t="s">
        <v>657</v>
      </c>
      <c r="D118" s="135">
        <v>10000</v>
      </c>
      <c r="E118" s="136">
        <f t="shared" si="12"/>
        <v>1600</v>
      </c>
      <c r="F118" s="136">
        <f t="shared" si="13"/>
        <v>55</v>
      </c>
      <c r="G118" s="136">
        <f t="shared" si="14"/>
        <v>50</v>
      </c>
      <c r="H118" s="136">
        <f t="shared" si="15"/>
        <v>700</v>
      </c>
      <c r="I118" s="136">
        <f t="shared" si="16"/>
        <v>80</v>
      </c>
      <c r="J118" s="245">
        <f t="shared" si="22"/>
        <v>2485</v>
      </c>
      <c r="K118" s="136">
        <f t="shared" si="18"/>
        <v>800</v>
      </c>
      <c r="L118" s="136">
        <f t="shared" si="19"/>
        <v>50</v>
      </c>
      <c r="M118" s="136">
        <f t="shared" si="20"/>
        <v>200</v>
      </c>
      <c r="N118" s="246">
        <v>10</v>
      </c>
      <c r="O118" s="246">
        <f t="shared" si="21"/>
        <v>1060</v>
      </c>
      <c r="P118" s="143"/>
      <c r="R118" s="247"/>
      <c r="S118" s="244"/>
    </row>
    <row r="119" s="106" customFormat="1" ht="13.95" customHeight="1" spans="1:19">
      <c r="A119" s="132">
        <f t="shared" si="11"/>
        <v>115</v>
      </c>
      <c r="B119" s="144"/>
      <c r="C119" s="134" t="s">
        <v>658</v>
      </c>
      <c r="D119" s="135">
        <v>10000</v>
      </c>
      <c r="E119" s="136">
        <f t="shared" si="12"/>
        <v>1600</v>
      </c>
      <c r="F119" s="136">
        <f t="shared" si="13"/>
        <v>55</v>
      </c>
      <c r="G119" s="136">
        <f t="shared" si="14"/>
        <v>50</v>
      </c>
      <c r="H119" s="136">
        <f t="shared" si="15"/>
        <v>700</v>
      </c>
      <c r="I119" s="136">
        <f t="shared" si="16"/>
        <v>80</v>
      </c>
      <c r="J119" s="245">
        <f t="shared" si="22"/>
        <v>2485</v>
      </c>
      <c r="K119" s="136">
        <f t="shared" si="18"/>
        <v>800</v>
      </c>
      <c r="L119" s="136">
        <f t="shared" si="19"/>
        <v>50</v>
      </c>
      <c r="M119" s="136">
        <f t="shared" si="20"/>
        <v>200</v>
      </c>
      <c r="N119" s="246">
        <v>10</v>
      </c>
      <c r="O119" s="246">
        <f t="shared" si="21"/>
        <v>1060</v>
      </c>
      <c r="P119" s="143"/>
      <c r="R119" s="247"/>
      <c r="S119" s="244"/>
    </row>
    <row r="120" s="106" customFormat="1" ht="13.95" customHeight="1" spans="1:19">
      <c r="A120" s="132">
        <f t="shared" si="11"/>
        <v>116</v>
      </c>
      <c r="B120" s="144"/>
      <c r="C120" s="134" t="s">
        <v>659</v>
      </c>
      <c r="D120" s="135">
        <v>10000</v>
      </c>
      <c r="E120" s="136">
        <f t="shared" si="12"/>
        <v>1600</v>
      </c>
      <c r="F120" s="136">
        <f t="shared" si="13"/>
        <v>55</v>
      </c>
      <c r="G120" s="136">
        <f t="shared" si="14"/>
        <v>50</v>
      </c>
      <c r="H120" s="136">
        <f t="shared" si="15"/>
        <v>700</v>
      </c>
      <c r="I120" s="136">
        <f t="shared" si="16"/>
        <v>80</v>
      </c>
      <c r="J120" s="245">
        <f t="shared" si="22"/>
        <v>2485</v>
      </c>
      <c r="K120" s="136">
        <f t="shared" si="18"/>
        <v>800</v>
      </c>
      <c r="L120" s="136">
        <f t="shared" si="19"/>
        <v>50</v>
      </c>
      <c r="M120" s="136">
        <f t="shared" si="20"/>
        <v>200</v>
      </c>
      <c r="N120" s="246">
        <v>10</v>
      </c>
      <c r="O120" s="246">
        <f t="shared" si="21"/>
        <v>1060</v>
      </c>
      <c r="P120" s="143"/>
      <c r="R120" s="247"/>
      <c r="S120" s="244"/>
    </row>
    <row r="121" s="106" customFormat="1" ht="13.95" customHeight="1" spans="1:19">
      <c r="A121" s="132">
        <f t="shared" si="11"/>
        <v>117</v>
      </c>
      <c r="B121" s="144"/>
      <c r="C121" s="134" t="s">
        <v>660</v>
      </c>
      <c r="D121" s="135">
        <v>10000</v>
      </c>
      <c r="E121" s="136">
        <f t="shared" si="12"/>
        <v>1600</v>
      </c>
      <c r="F121" s="136">
        <f t="shared" si="13"/>
        <v>55</v>
      </c>
      <c r="G121" s="136">
        <f t="shared" si="14"/>
        <v>50</v>
      </c>
      <c r="H121" s="136">
        <f t="shared" si="15"/>
        <v>700</v>
      </c>
      <c r="I121" s="136">
        <f t="shared" si="16"/>
        <v>80</v>
      </c>
      <c r="J121" s="245">
        <f t="shared" si="22"/>
        <v>2485</v>
      </c>
      <c r="K121" s="136">
        <f t="shared" si="18"/>
        <v>800</v>
      </c>
      <c r="L121" s="136">
        <f t="shared" si="19"/>
        <v>50</v>
      </c>
      <c r="M121" s="136">
        <f t="shared" si="20"/>
        <v>200</v>
      </c>
      <c r="N121" s="246">
        <v>10</v>
      </c>
      <c r="O121" s="246">
        <f t="shared" si="21"/>
        <v>1060</v>
      </c>
      <c r="P121" s="143"/>
      <c r="R121" s="247"/>
      <c r="S121" s="244"/>
    </row>
    <row r="122" s="106" customFormat="1" ht="13.95" customHeight="1" spans="1:19">
      <c r="A122" s="132">
        <f t="shared" si="11"/>
        <v>118</v>
      </c>
      <c r="B122" s="144"/>
      <c r="C122" s="134" t="s">
        <v>661</v>
      </c>
      <c r="D122" s="135">
        <v>10000</v>
      </c>
      <c r="E122" s="136">
        <f t="shared" si="12"/>
        <v>1600</v>
      </c>
      <c r="F122" s="136">
        <f t="shared" si="13"/>
        <v>55</v>
      </c>
      <c r="G122" s="136">
        <f t="shared" si="14"/>
        <v>50</v>
      </c>
      <c r="H122" s="136">
        <f t="shared" si="15"/>
        <v>700</v>
      </c>
      <c r="I122" s="136">
        <f t="shared" si="16"/>
        <v>80</v>
      </c>
      <c r="J122" s="245">
        <f t="shared" si="22"/>
        <v>2485</v>
      </c>
      <c r="K122" s="136">
        <f t="shared" si="18"/>
        <v>800</v>
      </c>
      <c r="L122" s="136">
        <f t="shared" si="19"/>
        <v>50</v>
      </c>
      <c r="M122" s="136">
        <f t="shared" si="20"/>
        <v>200</v>
      </c>
      <c r="N122" s="246">
        <v>10</v>
      </c>
      <c r="O122" s="246">
        <f t="shared" si="21"/>
        <v>1060</v>
      </c>
      <c r="P122" s="143"/>
      <c r="R122" s="247"/>
      <c r="S122" s="244"/>
    </row>
    <row r="123" s="106" customFormat="1" ht="13.95" customHeight="1" spans="1:19">
      <c r="A123" s="132">
        <f t="shared" si="11"/>
        <v>119</v>
      </c>
      <c r="B123" s="144"/>
      <c r="C123" s="134" t="s">
        <v>662</v>
      </c>
      <c r="D123" s="135">
        <v>10000</v>
      </c>
      <c r="E123" s="136">
        <f t="shared" si="12"/>
        <v>1600</v>
      </c>
      <c r="F123" s="136">
        <f t="shared" si="13"/>
        <v>55</v>
      </c>
      <c r="G123" s="136">
        <f t="shared" si="14"/>
        <v>50</v>
      </c>
      <c r="H123" s="136">
        <f t="shared" si="15"/>
        <v>700</v>
      </c>
      <c r="I123" s="136">
        <f t="shared" si="16"/>
        <v>80</v>
      </c>
      <c r="J123" s="245">
        <f t="shared" si="22"/>
        <v>2485</v>
      </c>
      <c r="K123" s="136">
        <f t="shared" si="18"/>
        <v>800</v>
      </c>
      <c r="L123" s="136">
        <f t="shared" si="19"/>
        <v>50</v>
      </c>
      <c r="M123" s="136">
        <f t="shared" si="20"/>
        <v>200</v>
      </c>
      <c r="N123" s="246">
        <v>10</v>
      </c>
      <c r="O123" s="246">
        <f t="shared" si="21"/>
        <v>1060</v>
      </c>
      <c r="P123" s="143"/>
      <c r="R123" s="247"/>
      <c r="S123" s="244"/>
    </row>
    <row r="124" s="106" customFormat="1" ht="13.95" customHeight="1" spans="1:19">
      <c r="A124" s="132">
        <f t="shared" si="11"/>
        <v>120</v>
      </c>
      <c r="B124" s="144"/>
      <c r="C124" s="134" t="s">
        <v>663</v>
      </c>
      <c r="D124" s="135">
        <v>10000</v>
      </c>
      <c r="E124" s="136">
        <f t="shared" si="12"/>
        <v>1600</v>
      </c>
      <c r="F124" s="136">
        <f t="shared" si="13"/>
        <v>55</v>
      </c>
      <c r="G124" s="136">
        <f t="shared" si="14"/>
        <v>50</v>
      </c>
      <c r="H124" s="136">
        <f t="shared" si="15"/>
        <v>700</v>
      </c>
      <c r="I124" s="136">
        <f t="shared" si="16"/>
        <v>80</v>
      </c>
      <c r="J124" s="245">
        <f t="shared" si="22"/>
        <v>2485</v>
      </c>
      <c r="K124" s="136">
        <f t="shared" si="18"/>
        <v>800</v>
      </c>
      <c r="L124" s="136">
        <f t="shared" si="19"/>
        <v>50</v>
      </c>
      <c r="M124" s="136">
        <f t="shared" si="20"/>
        <v>200</v>
      </c>
      <c r="N124" s="246">
        <v>10</v>
      </c>
      <c r="O124" s="246">
        <f t="shared" si="21"/>
        <v>1060</v>
      </c>
      <c r="P124" s="143"/>
      <c r="R124" s="247"/>
      <c r="S124" s="244"/>
    </row>
    <row r="125" s="106" customFormat="1" ht="13.95" customHeight="1" spans="1:19">
      <c r="A125" s="132">
        <f t="shared" si="11"/>
        <v>121</v>
      </c>
      <c r="B125" s="144"/>
      <c r="C125" s="134" t="s">
        <v>664</v>
      </c>
      <c r="D125" s="135">
        <v>10000</v>
      </c>
      <c r="E125" s="136">
        <f t="shared" si="12"/>
        <v>1600</v>
      </c>
      <c r="F125" s="136">
        <f t="shared" si="13"/>
        <v>55</v>
      </c>
      <c r="G125" s="136">
        <f t="shared" si="14"/>
        <v>50</v>
      </c>
      <c r="H125" s="136">
        <f t="shared" si="15"/>
        <v>700</v>
      </c>
      <c r="I125" s="136">
        <f t="shared" si="16"/>
        <v>80</v>
      </c>
      <c r="J125" s="245">
        <f t="shared" si="22"/>
        <v>2485</v>
      </c>
      <c r="K125" s="136">
        <f t="shared" si="18"/>
        <v>800</v>
      </c>
      <c r="L125" s="136">
        <f t="shared" si="19"/>
        <v>50</v>
      </c>
      <c r="M125" s="136">
        <f t="shared" si="20"/>
        <v>200</v>
      </c>
      <c r="N125" s="246">
        <v>10</v>
      </c>
      <c r="O125" s="246">
        <f t="shared" si="21"/>
        <v>1060</v>
      </c>
      <c r="P125" s="143"/>
      <c r="R125" s="247"/>
      <c r="S125" s="244"/>
    </row>
    <row r="126" s="106" customFormat="1" ht="13.95" customHeight="1" spans="1:19">
      <c r="A126" s="132">
        <f t="shared" si="11"/>
        <v>122</v>
      </c>
      <c r="B126" s="144"/>
      <c r="C126" s="134" t="s">
        <v>665</v>
      </c>
      <c r="D126" s="135">
        <v>10000</v>
      </c>
      <c r="E126" s="136">
        <f t="shared" si="12"/>
        <v>1600</v>
      </c>
      <c r="F126" s="136">
        <f t="shared" si="13"/>
        <v>55</v>
      </c>
      <c r="G126" s="136">
        <f t="shared" si="14"/>
        <v>50</v>
      </c>
      <c r="H126" s="136">
        <f t="shared" si="15"/>
        <v>700</v>
      </c>
      <c r="I126" s="136">
        <f t="shared" si="16"/>
        <v>80</v>
      </c>
      <c r="J126" s="245">
        <f t="shared" si="22"/>
        <v>2485</v>
      </c>
      <c r="K126" s="136">
        <f t="shared" si="18"/>
        <v>800</v>
      </c>
      <c r="L126" s="136">
        <f t="shared" si="19"/>
        <v>50</v>
      </c>
      <c r="M126" s="136">
        <f t="shared" si="20"/>
        <v>200</v>
      </c>
      <c r="N126" s="246">
        <v>10</v>
      </c>
      <c r="O126" s="246">
        <f t="shared" si="21"/>
        <v>1060</v>
      </c>
      <c r="P126" s="143"/>
      <c r="R126" s="247"/>
      <c r="S126" s="244"/>
    </row>
    <row r="127" s="106" customFormat="1" ht="13.95" customHeight="1" spans="1:19">
      <c r="A127" s="132">
        <f t="shared" si="11"/>
        <v>123</v>
      </c>
      <c r="B127" s="144"/>
      <c r="C127" s="134" t="s">
        <v>666</v>
      </c>
      <c r="D127" s="135">
        <v>10000</v>
      </c>
      <c r="E127" s="136">
        <f t="shared" si="12"/>
        <v>1600</v>
      </c>
      <c r="F127" s="136">
        <f t="shared" si="13"/>
        <v>55</v>
      </c>
      <c r="G127" s="136">
        <f t="shared" si="14"/>
        <v>50</v>
      </c>
      <c r="H127" s="136">
        <f t="shared" si="15"/>
        <v>700</v>
      </c>
      <c r="I127" s="136">
        <f t="shared" si="16"/>
        <v>80</v>
      </c>
      <c r="J127" s="245">
        <f t="shared" si="22"/>
        <v>2485</v>
      </c>
      <c r="K127" s="136">
        <f t="shared" si="18"/>
        <v>800</v>
      </c>
      <c r="L127" s="136">
        <f t="shared" si="19"/>
        <v>50</v>
      </c>
      <c r="M127" s="136">
        <f t="shared" si="20"/>
        <v>200</v>
      </c>
      <c r="N127" s="246">
        <v>10</v>
      </c>
      <c r="O127" s="246">
        <f t="shared" si="21"/>
        <v>1060</v>
      </c>
      <c r="P127" s="143"/>
      <c r="R127" s="247"/>
      <c r="S127" s="244"/>
    </row>
    <row r="128" s="106" customFormat="1" ht="13.95" customHeight="1" spans="1:19">
      <c r="A128" s="132">
        <f t="shared" si="11"/>
        <v>124</v>
      </c>
      <c r="B128" s="144"/>
      <c r="C128" s="134" t="s">
        <v>667</v>
      </c>
      <c r="D128" s="135">
        <v>10000</v>
      </c>
      <c r="E128" s="136">
        <f t="shared" si="12"/>
        <v>1600</v>
      </c>
      <c r="F128" s="136">
        <f t="shared" si="13"/>
        <v>55</v>
      </c>
      <c r="G128" s="136">
        <f t="shared" si="14"/>
        <v>50</v>
      </c>
      <c r="H128" s="136">
        <f t="shared" si="15"/>
        <v>700</v>
      </c>
      <c r="I128" s="136">
        <f t="shared" si="16"/>
        <v>80</v>
      </c>
      <c r="J128" s="245">
        <f t="shared" si="22"/>
        <v>2485</v>
      </c>
      <c r="K128" s="136">
        <f t="shared" si="18"/>
        <v>800</v>
      </c>
      <c r="L128" s="136">
        <f t="shared" si="19"/>
        <v>50</v>
      </c>
      <c r="M128" s="136">
        <f t="shared" si="20"/>
        <v>200</v>
      </c>
      <c r="N128" s="246">
        <v>10</v>
      </c>
      <c r="O128" s="246">
        <f t="shared" si="21"/>
        <v>1060</v>
      </c>
      <c r="P128" s="143"/>
      <c r="R128" s="247"/>
      <c r="S128" s="244"/>
    </row>
    <row r="129" s="106" customFormat="1" ht="13.95" customHeight="1" spans="1:19">
      <c r="A129" s="132">
        <f t="shared" si="11"/>
        <v>125</v>
      </c>
      <c r="B129" s="144"/>
      <c r="C129" s="132" t="s">
        <v>668</v>
      </c>
      <c r="D129" s="135">
        <v>10000</v>
      </c>
      <c r="E129" s="136">
        <f t="shared" si="12"/>
        <v>1600</v>
      </c>
      <c r="F129" s="136">
        <f t="shared" si="13"/>
        <v>55</v>
      </c>
      <c r="G129" s="136">
        <f t="shared" si="14"/>
        <v>50</v>
      </c>
      <c r="H129" s="136">
        <f t="shared" si="15"/>
        <v>700</v>
      </c>
      <c r="I129" s="136">
        <f t="shared" si="16"/>
        <v>80</v>
      </c>
      <c r="J129" s="245">
        <f t="shared" si="22"/>
        <v>2485</v>
      </c>
      <c r="K129" s="136">
        <f t="shared" si="18"/>
        <v>800</v>
      </c>
      <c r="L129" s="136">
        <f t="shared" si="19"/>
        <v>50</v>
      </c>
      <c r="M129" s="136">
        <f t="shared" si="20"/>
        <v>200</v>
      </c>
      <c r="N129" s="246">
        <v>10</v>
      </c>
      <c r="O129" s="246">
        <f t="shared" si="21"/>
        <v>1060</v>
      </c>
      <c r="P129" s="143"/>
      <c r="R129" s="247"/>
      <c r="S129" s="244"/>
    </row>
    <row r="130" s="106" customFormat="1" ht="13.95" customHeight="1" spans="1:19">
      <c r="A130" s="132">
        <f t="shared" si="11"/>
        <v>126</v>
      </c>
      <c r="B130" s="144"/>
      <c r="C130" s="132" t="s">
        <v>669</v>
      </c>
      <c r="D130" s="135">
        <v>10000</v>
      </c>
      <c r="E130" s="136">
        <f t="shared" si="12"/>
        <v>1600</v>
      </c>
      <c r="F130" s="136">
        <f t="shared" si="13"/>
        <v>55</v>
      </c>
      <c r="G130" s="136">
        <f t="shared" si="14"/>
        <v>50</v>
      </c>
      <c r="H130" s="136">
        <f t="shared" si="15"/>
        <v>700</v>
      </c>
      <c r="I130" s="136">
        <f t="shared" si="16"/>
        <v>80</v>
      </c>
      <c r="J130" s="245">
        <f t="shared" si="22"/>
        <v>2485</v>
      </c>
      <c r="K130" s="136">
        <f t="shared" si="18"/>
        <v>800</v>
      </c>
      <c r="L130" s="136">
        <f t="shared" si="19"/>
        <v>50</v>
      </c>
      <c r="M130" s="136">
        <f t="shared" si="20"/>
        <v>200</v>
      </c>
      <c r="N130" s="246">
        <v>10</v>
      </c>
      <c r="O130" s="246">
        <f t="shared" si="21"/>
        <v>1060</v>
      </c>
      <c r="P130" s="143"/>
      <c r="R130" s="247"/>
      <c r="S130" s="244"/>
    </row>
    <row r="131" s="106" customFormat="1" ht="13.95" customHeight="1" spans="1:19">
      <c r="A131" s="132">
        <f t="shared" si="11"/>
        <v>127</v>
      </c>
      <c r="B131" s="144"/>
      <c r="C131" s="132" t="s">
        <v>670</v>
      </c>
      <c r="D131" s="135">
        <v>10000</v>
      </c>
      <c r="E131" s="136">
        <f t="shared" si="12"/>
        <v>1600</v>
      </c>
      <c r="F131" s="136">
        <f t="shared" si="13"/>
        <v>55</v>
      </c>
      <c r="G131" s="136">
        <f t="shared" si="14"/>
        <v>50</v>
      </c>
      <c r="H131" s="136">
        <f t="shared" si="15"/>
        <v>700</v>
      </c>
      <c r="I131" s="136">
        <f t="shared" si="16"/>
        <v>80</v>
      </c>
      <c r="J131" s="245">
        <f t="shared" si="22"/>
        <v>2485</v>
      </c>
      <c r="K131" s="136">
        <f t="shared" si="18"/>
        <v>800</v>
      </c>
      <c r="L131" s="136">
        <f t="shared" si="19"/>
        <v>50</v>
      </c>
      <c r="M131" s="136">
        <f t="shared" si="20"/>
        <v>200</v>
      </c>
      <c r="N131" s="246">
        <v>10</v>
      </c>
      <c r="O131" s="246">
        <f t="shared" si="21"/>
        <v>1060</v>
      </c>
      <c r="P131" s="143"/>
      <c r="R131" s="247"/>
      <c r="S131" s="244"/>
    </row>
    <row r="132" s="106" customFormat="1" ht="13.95" customHeight="1" spans="1:19">
      <c r="A132" s="132">
        <f t="shared" si="11"/>
        <v>128</v>
      </c>
      <c r="B132" s="144"/>
      <c r="C132" s="132" t="s">
        <v>671</v>
      </c>
      <c r="D132" s="135">
        <v>10000</v>
      </c>
      <c r="E132" s="136">
        <f t="shared" si="12"/>
        <v>1600</v>
      </c>
      <c r="F132" s="136">
        <f t="shared" si="13"/>
        <v>55</v>
      </c>
      <c r="G132" s="136">
        <f t="shared" si="14"/>
        <v>50</v>
      </c>
      <c r="H132" s="136">
        <f t="shared" si="15"/>
        <v>700</v>
      </c>
      <c r="I132" s="136">
        <f t="shared" si="16"/>
        <v>80</v>
      </c>
      <c r="J132" s="245">
        <f t="shared" si="22"/>
        <v>2485</v>
      </c>
      <c r="K132" s="136">
        <f t="shared" si="18"/>
        <v>800</v>
      </c>
      <c r="L132" s="136">
        <f t="shared" si="19"/>
        <v>50</v>
      </c>
      <c r="M132" s="136">
        <f t="shared" si="20"/>
        <v>200</v>
      </c>
      <c r="N132" s="246">
        <v>10</v>
      </c>
      <c r="O132" s="246">
        <f t="shared" si="21"/>
        <v>1060</v>
      </c>
      <c r="P132" s="143"/>
      <c r="R132" s="247"/>
      <c r="S132" s="244"/>
    </row>
    <row r="133" s="106" customFormat="1" ht="13.95" customHeight="1" spans="1:19">
      <c r="A133" s="132">
        <f t="shared" ref="A133:A151" si="23">ROW(A133)-4</f>
        <v>129</v>
      </c>
      <c r="B133" s="144"/>
      <c r="C133" s="132" t="s">
        <v>672</v>
      </c>
      <c r="D133" s="135">
        <v>10000</v>
      </c>
      <c r="E133" s="136">
        <f t="shared" ref="E133:E151" si="24">ROUND(D133*0.16,2)</f>
        <v>1600</v>
      </c>
      <c r="F133" s="136">
        <f t="shared" ref="F133:F151" si="25">ROUND(D133*0.0055,2)</f>
        <v>55</v>
      </c>
      <c r="G133" s="136">
        <f t="shared" ref="G133:G151" si="26">ROUND(D133*0.005,2)</f>
        <v>50</v>
      </c>
      <c r="H133" s="136">
        <f t="shared" ref="H133:H153" si="27">ROUND(D133*0.07,2)</f>
        <v>700</v>
      </c>
      <c r="I133" s="136">
        <f t="shared" ref="I133:I153" si="28">ROUND(D133*0.008,2)</f>
        <v>80</v>
      </c>
      <c r="J133" s="245">
        <f t="shared" si="22"/>
        <v>2485</v>
      </c>
      <c r="K133" s="136">
        <f t="shared" ref="K133:K151" si="29">ROUND(D133*0.08,2)</f>
        <v>800</v>
      </c>
      <c r="L133" s="136">
        <f t="shared" ref="L133:L151" si="30">ROUND(D133*0.005,2)</f>
        <v>50</v>
      </c>
      <c r="M133" s="136">
        <f t="shared" ref="M133:M153" si="31">ROUND(D133*0.02,2)</f>
        <v>200</v>
      </c>
      <c r="N133" s="246">
        <v>10</v>
      </c>
      <c r="O133" s="246">
        <f t="shared" ref="O133:O153" si="32">SUM(K133:N133)</f>
        <v>1060</v>
      </c>
      <c r="P133" s="143"/>
      <c r="R133" s="247"/>
      <c r="S133" s="244"/>
    </row>
    <row r="134" s="106" customFormat="1" ht="13.95" customHeight="1" spans="1:19">
      <c r="A134" s="132">
        <f t="shared" si="23"/>
        <v>130</v>
      </c>
      <c r="B134" s="144"/>
      <c r="C134" s="132" t="s">
        <v>673</v>
      </c>
      <c r="D134" s="135">
        <v>10000</v>
      </c>
      <c r="E134" s="136">
        <f t="shared" si="24"/>
        <v>1600</v>
      </c>
      <c r="F134" s="136">
        <f t="shared" si="25"/>
        <v>55</v>
      </c>
      <c r="G134" s="136">
        <f t="shared" si="26"/>
        <v>50</v>
      </c>
      <c r="H134" s="136">
        <f t="shared" si="27"/>
        <v>700</v>
      </c>
      <c r="I134" s="136">
        <f t="shared" si="28"/>
        <v>80</v>
      </c>
      <c r="J134" s="245">
        <f t="shared" si="22"/>
        <v>2485</v>
      </c>
      <c r="K134" s="136">
        <f t="shared" si="29"/>
        <v>800</v>
      </c>
      <c r="L134" s="136">
        <f t="shared" si="30"/>
        <v>50</v>
      </c>
      <c r="M134" s="136">
        <f t="shared" si="31"/>
        <v>200</v>
      </c>
      <c r="N134" s="246">
        <v>10</v>
      </c>
      <c r="O134" s="246">
        <f t="shared" si="32"/>
        <v>1060</v>
      </c>
      <c r="P134" s="143"/>
      <c r="R134" s="247"/>
      <c r="S134" s="244"/>
    </row>
    <row r="135" s="106" customFormat="1" ht="13.95" customHeight="1" spans="1:19">
      <c r="A135" s="132">
        <f t="shared" si="23"/>
        <v>131</v>
      </c>
      <c r="B135" s="144"/>
      <c r="C135" s="132" t="s">
        <v>674</v>
      </c>
      <c r="D135" s="135">
        <v>10000</v>
      </c>
      <c r="E135" s="136">
        <f t="shared" si="24"/>
        <v>1600</v>
      </c>
      <c r="F135" s="136">
        <f t="shared" si="25"/>
        <v>55</v>
      </c>
      <c r="G135" s="136">
        <f t="shared" si="26"/>
        <v>50</v>
      </c>
      <c r="H135" s="136">
        <f t="shared" si="27"/>
        <v>700</v>
      </c>
      <c r="I135" s="136">
        <f t="shared" si="28"/>
        <v>80</v>
      </c>
      <c r="J135" s="245">
        <f t="shared" si="22"/>
        <v>2485</v>
      </c>
      <c r="K135" s="136">
        <f t="shared" si="29"/>
        <v>800</v>
      </c>
      <c r="L135" s="136">
        <f t="shared" si="30"/>
        <v>50</v>
      </c>
      <c r="M135" s="136">
        <f t="shared" si="31"/>
        <v>200</v>
      </c>
      <c r="N135" s="246">
        <v>10</v>
      </c>
      <c r="O135" s="246">
        <f t="shared" si="32"/>
        <v>1060</v>
      </c>
      <c r="P135" s="143"/>
      <c r="R135" s="247"/>
      <c r="S135" s="244"/>
    </row>
    <row r="136" s="106" customFormat="1" ht="13.95" customHeight="1" spans="1:19">
      <c r="A136" s="132">
        <f t="shared" si="23"/>
        <v>132</v>
      </c>
      <c r="B136" s="144"/>
      <c r="C136" s="132" t="s">
        <v>675</v>
      </c>
      <c r="D136" s="135">
        <v>10000</v>
      </c>
      <c r="E136" s="136">
        <f t="shared" si="24"/>
        <v>1600</v>
      </c>
      <c r="F136" s="136">
        <f t="shared" si="25"/>
        <v>55</v>
      </c>
      <c r="G136" s="136">
        <f t="shared" si="26"/>
        <v>50</v>
      </c>
      <c r="H136" s="136">
        <f t="shared" si="27"/>
        <v>700</v>
      </c>
      <c r="I136" s="136">
        <f t="shared" si="28"/>
        <v>80</v>
      </c>
      <c r="J136" s="245">
        <f t="shared" si="22"/>
        <v>2485</v>
      </c>
      <c r="K136" s="136">
        <f t="shared" si="29"/>
        <v>800</v>
      </c>
      <c r="L136" s="136">
        <f t="shared" si="30"/>
        <v>50</v>
      </c>
      <c r="M136" s="136">
        <f t="shared" si="31"/>
        <v>200</v>
      </c>
      <c r="N136" s="246">
        <v>10</v>
      </c>
      <c r="O136" s="246">
        <f t="shared" si="32"/>
        <v>1060</v>
      </c>
      <c r="P136" s="143"/>
      <c r="R136" s="247"/>
      <c r="S136" s="244"/>
    </row>
    <row r="137" s="106" customFormat="1" ht="13.95" customHeight="1" spans="1:19">
      <c r="A137" s="132">
        <f t="shared" si="23"/>
        <v>133</v>
      </c>
      <c r="B137" s="144"/>
      <c r="C137" s="132" t="s">
        <v>676</v>
      </c>
      <c r="D137" s="135">
        <v>10000</v>
      </c>
      <c r="E137" s="136">
        <f t="shared" si="24"/>
        <v>1600</v>
      </c>
      <c r="F137" s="136">
        <f t="shared" si="25"/>
        <v>55</v>
      </c>
      <c r="G137" s="136">
        <f t="shared" si="26"/>
        <v>50</v>
      </c>
      <c r="H137" s="136">
        <f t="shared" si="27"/>
        <v>700</v>
      </c>
      <c r="I137" s="136">
        <f t="shared" si="28"/>
        <v>80</v>
      </c>
      <c r="J137" s="245">
        <f t="shared" ref="J137:J153" si="33">ROUND(SUM(E137:I137),2)</f>
        <v>2485</v>
      </c>
      <c r="K137" s="136">
        <f t="shared" si="29"/>
        <v>800</v>
      </c>
      <c r="L137" s="136">
        <f t="shared" si="30"/>
        <v>50</v>
      </c>
      <c r="M137" s="136">
        <f t="shared" si="31"/>
        <v>200</v>
      </c>
      <c r="N137" s="246">
        <v>10</v>
      </c>
      <c r="O137" s="246">
        <f t="shared" si="32"/>
        <v>1060</v>
      </c>
      <c r="P137" s="143"/>
      <c r="Q137" s="106" t="s">
        <v>677</v>
      </c>
      <c r="R137" s="247"/>
      <c r="S137" s="244"/>
    </row>
    <row r="138" s="106" customFormat="1" ht="13.95" customHeight="1" spans="1:19">
      <c r="A138" s="132">
        <f t="shared" si="23"/>
        <v>134</v>
      </c>
      <c r="B138" s="144"/>
      <c r="C138" s="132" t="s">
        <v>678</v>
      </c>
      <c r="D138" s="135">
        <v>10000</v>
      </c>
      <c r="E138" s="136">
        <f t="shared" si="24"/>
        <v>1600</v>
      </c>
      <c r="F138" s="136">
        <f t="shared" si="25"/>
        <v>55</v>
      </c>
      <c r="G138" s="136">
        <f t="shared" si="26"/>
        <v>50</v>
      </c>
      <c r="H138" s="136">
        <f t="shared" si="27"/>
        <v>700</v>
      </c>
      <c r="I138" s="136">
        <f t="shared" si="28"/>
        <v>80</v>
      </c>
      <c r="J138" s="245">
        <f t="shared" si="33"/>
        <v>2485</v>
      </c>
      <c r="K138" s="136">
        <f t="shared" si="29"/>
        <v>800</v>
      </c>
      <c r="L138" s="136">
        <f t="shared" si="30"/>
        <v>50</v>
      </c>
      <c r="M138" s="136">
        <f t="shared" si="31"/>
        <v>200</v>
      </c>
      <c r="N138" s="246">
        <v>10</v>
      </c>
      <c r="O138" s="246">
        <f t="shared" si="32"/>
        <v>1060</v>
      </c>
      <c r="P138" s="143"/>
      <c r="Q138" s="106" t="s">
        <v>677</v>
      </c>
      <c r="R138" s="247"/>
      <c r="S138" s="244"/>
    </row>
    <row r="139" s="106" customFormat="1" ht="13.95" customHeight="1" spans="1:19">
      <c r="A139" s="132">
        <f t="shared" si="23"/>
        <v>135</v>
      </c>
      <c r="B139" s="144"/>
      <c r="C139" s="132" t="s">
        <v>679</v>
      </c>
      <c r="D139" s="135">
        <v>10000</v>
      </c>
      <c r="E139" s="136">
        <f t="shared" si="24"/>
        <v>1600</v>
      </c>
      <c r="F139" s="136">
        <f t="shared" si="25"/>
        <v>55</v>
      </c>
      <c r="G139" s="136">
        <f t="shared" si="26"/>
        <v>50</v>
      </c>
      <c r="H139" s="136">
        <f t="shared" si="27"/>
        <v>700</v>
      </c>
      <c r="I139" s="136">
        <f t="shared" si="28"/>
        <v>80</v>
      </c>
      <c r="J139" s="245">
        <f t="shared" si="33"/>
        <v>2485</v>
      </c>
      <c r="K139" s="136">
        <f t="shared" si="29"/>
        <v>800</v>
      </c>
      <c r="L139" s="136">
        <f t="shared" si="30"/>
        <v>50</v>
      </c>
      <c r="M139" s="136">
        <f t="shared" si="31"/>
        <v>200</v>
      </c>
      <c r="N139" s="246">
        <v>10</v>
      </c>
      <c r="O139" s="246">
        <f t="shared" si="32"/>
        <v>1060</v>
      </c>
      <c r="P139" s="143"/>
      <c r="Q139" s="106" t="s">
        <v>677</v>
      </c>
      <c r="R139" s="247"/>
      <c r="S139" s="244"/>
    </row>
    <row r="140" s="106" customFormat="1" ht="13.95" customHeight="1" spans="1:19">
      <c r="A140" s="132">
        <f t="shared" si="23"/>
        <v>136</v>
      </c>
      <c r="B140" s="144"/>
      <c r="C140" s="132" t="s">
        <v>680</v>
      </c>
      <c r="D140" s="135">
        <v>10000</v>
      </c>
      <c r="E140" s="136">
        <f t="shared" si="24"/>
        <v>1600</v>
      </c>
      <c r="F140" s="136">
        <f t="shared" si="25"/>
        <v>55</v>
      </c>
      <c r="G140" s="136">
        <f t="shared" si="26"/>
        <v>50</v>
      </c>
      <c r="H140" s="136">
        <f t="shared" si="27"/>
        <v>700</v>
      </c>
      <c r="I140" s="136">
        <f t="shared" si="28"/>
        <v>80</v>
      </c>
      <c r="J140" s="245">
        <f t="shared" si="33"/>
        <v>2485</v>
      </c>
      <c r="K140" s="136">
        <f t="shared" si="29"/>
        <v>800</v>
      </c>
      <c r="L140" s="136">
        <f t="shared" si="30"/>
        <v>50</v>
      </c>
      <c r="M140" s="136">
        <f t="shared" si="31"/>
        <v>200</v>
      </c>
      <c r="N140" s="246">
        <v>10</v>
      </c>
      <c r="O140" s="246">
        <f t="shared" si="32"/>
        <v>1060</v>
      </c>
      <c r="P140" s="143"/>
      <c r="Q140" s="106" t="s">
        <v>677</v>
      </c>
      <c r="R140" s="247"/>
      <c r="S140" s="244"/>
    </row>
    <row r="141" s="106" customFormat="1" ht="13.95" customHeight="1" spans="1:19">
      <c r="A141" s="132">
        <f t="shared" si="23"/>
        <v>137</v>
      </c>
      <c r="B141" s="144"/>
      <c r="C141" s="132" t="s">
        <v>681</v>
      </c>
      <c r="D141" s="135">
        <v>10000</v>
      </c>
      <c r="E141" s="136">
        <f t="shared" si="24"/>
        <v>1600</v>
      </c>
      <c r="F141" s="136">
        <f t="shared" si="25"/>
        <v>55</v>
      </c>
      <c r="G141" s="136">
        <f t="shared" si="26"/>
        <v>50</v>
      </c>
      <c r="H141" s="136">
        <f t="shared" si="27"/>
        <v>700</v>
      </c>
      <c r="I141" s="136">
        <f t="shared" si="28"/>
        <v>80</v>
      </c>
      <c r="J141" s="245">
        <f t="shared" si="33"/>
        <v>2485</v>
      </c>
      <c r="K141" s="136">
        <f t="shared" si="29"/>
        <v>800</v>
      </c>
      <c r="L141" s="136">
        <f t="shared" si="30"/>
        <v>50</v>
      </c>
      <c r="M141" s="136">
        <f t="shared" si="31"/>
        <v>200</v>
      </c>
      <c r="N141" s="246">
        <v>10</v>
      </c>
      <c r="O141" s="246">
        <f t="shared" si="32"/>
        <v>1060</v>
      </c>
      <c r="P141" s="143"/>
      <c r="Q141" s="106" t="s">
        <v>677</v>
      </c>
      <c r="R141" s="247"/>
      <c r="S141" s="244"/>
    </row>
    <row r="142" s="106" customFormat="1" ht="13.95" customHeight="1" spans="1:19">
      <c r="A142" s="132">
        <f t="shared" si="23"/>
        <v>138</v>
      </c>
      <c r="B142" s="144"/>
      <c r="C142" s="132" t="s">
        <v>682</v>
      </c>
      <c r="D142" s="135">
        <v>10000</v>
      </c>
      <c r="E142" s="136">
        <f t="shared" si="24"/>
        <v>1600</v>
      </c>
      <c r="F142" s="136">
        <f t="shared" si="25"/>
        <v>55</v>
      </c>
      <c r="G142" s="136">
        <f t="shared" si="26"/>
        <v>50</v>
      </c>
      <c r="H142" s="136">
        <f t="shared" si="27"/>
        <v>700</v>
      </c>
      <c r="I142" s="136">
        <f t="shared" si="28"/>
        <v>80</v>
      </c>
      <c r="J142" s="245">
        <f t="shared" si="33"/>
        <v>2485</v>
      </c>
      <c r="K142" s="136">
        <f t="shared" si="29"/>
        <v>800</v>
      </c>
      <c r="L142" s="136">
        <f t="shared" si="30"/>
        <v>50</v>
      </c>
      <c r="M142" s="136">
        <f t="shared" si="31"/>
        <v>200</v>
      </c>
      <c r="N142" s="246">
        <v>10</v>
      </c>
      <c r="O142" s="246">
        <f t="shared" si="32"/>
        <v>1060</v>
      </c>
      <c r="P142" s="143"/>
      <c r="Q142" s="106" t="s">
        <v>677</v>
      </c>
      <c r="R142" s="247"/>
      <c r="S142" s="244"/>
    </row>
    <row r="143" s="106" customFormat="1" ht="13.95" customHeight="1" spans="1:19">
      <c r="A143" s="132">
        <f t="shared" si="23"/>
        <v>139</v>
      </c>
      <c r="B143" s="144"/>
      <c r="C143" s="132" t="s">
        <v>683</v>
      </c>
      <c r="D143" s="135">
        <v>10000</v>
      </c>
      <c r="E143" s="136">
        <f t="shared" si="24"/>
        <v>1600</v>
      </c>
      <c r="F143" s="136">
        <f t="shared" si="25"/>
        <v>55</v>
      </c>
      <c r="G143" s="136">
        <f t="shared" si="26"/>
        <v>50</v>
      </c>
      <c r="H143" s="136">
        <f t="shared" si="27"/>
        <v>700</v>
      </c>
      <c r="I143" s="136">
        <f t="shared" si="28"/>
        <v>80</v>
      </c>
      <c r="J143" s="245">
        <f t="shared" si="33"/>
        <v>2485</v>
      </c>
      <c r="K143" s="136">
        <f t="shared" si="29"/>
        <v>800</v>
      </c>
      <c r="L143" s="136">
        <f t="shared" si="30"/>
        <v>50</v>
      </c>
      <c r="M143" s="136">
        <f t="shared" si="31"/>
        <v>200</v>
      </c>
      <c r="N143" s="246">
        <v>10</v>
      </c>
      <c r="O143" s="246">
        <f t="shared" si="32"/>
        <v>1060</v>
      </c>
      <c r="P143" s="143"/>
      <c r="Q143" s="106" t="s">
        <v>677</v>
      </c>
      <c r="R143" s="247"/>
      <c r="S143" s="244"/>
    </row>
    <row r="144" s="106" customFormat="1" ht="13.95" customHeight="1" spans="1:19">
      <c r="A144" s="132">
        <f t="shared" si="23"/>
        <v>140</v>
      </c>
      <c r="B144" s="144"/>
      <c r="C144" s="132" t="s">
        <v>684</v>
      </c>
      <c r="D144" s="135">
        <v>10000</v>
      </c>
      <c r="E144" s="136">
        <f t="shared" si="24"/>
        <v>1600</v>
      </c>
      <c r="F144" s="136">
        <f t="shared" si="25"/>
        <v>55</v>
      </c>
      <c r="G144" s="136">
        <f t="shared" si="26"/>
        <v>50</v>
      </c>
      <c r="H144" s="136">
        <f t="shared" si="27"/>
        <v>700</v>
      </c>
      <c r="I144" s="136">
        <f t="shared" si="28"/>
        <v>80</v>
      </c>
      <c r="J144" s="245">
        <f t="shared" si="33"/>
        <v>2485</v>
      </c>
      <c r="K144" s="136">
        <f t="shared" si="29"/>
        <v>800</v>
      </c>
      <c r="L144" s="136">
        <f t="shared" si="30"/>
        <v>50</v>
      </c>
      <c r="M144" s="136">
        <f t="shared" si="31"/>
        <v>200</v>
      </c>
      <c r="N144" s="246">
        <v>10</v>
      </c>
      <c r="O144" s="246">
        <f t="shared" si="32"/>
        <v>1060</v>
      </c>
      <c r="P144" s="143"/>
      <c r="Q144" s="106" t="s">
        <v>677</v>
      </c>
      <c r="R144" s="247"/>
      <c r="S144" s="244"/>
    </row>
    <row r="145" s="106" customFormat="1" ht="13.95" customHeight="1" spans="1:19">
      <c r="A145" s="132">
        <f t="shared" si="23"/>
        <v>141</v>
      </c>
      <c r="B145" s="144"/>
      <c r="C145" s="132" t="s">
        <v>685</v>
      </c>
      <c r="D145" s="135">
        <v>10000</v>
      </c>
      <c r="E145" s="136">
        <f t="shared" si="24"/>
        <v>1600</v>
      </c>
      <c r="F145" s="136">
        <f t="shared" si="25"/>
        <v>55</v>
      </c>
      <c r="G145" s="136">
        <f t="shared" si="26"/>
        <v>50</v>
      </c>
      <c r="H145" s="136">
        <f t="shared" si="27"/>
        <v>700</v>
      </c>
      <c r="I145" s="136">
        <f t="shared" si="28"/>
        <v>80</v>
      </c>
      <c r="J145" s="245">
        <f t="shared" si="33"/>
        <v>2485</v>
      </c>
      <c r="K145" s="136">
        <f t="shared" si="29"/>
        <v>800</v>
      </c>
      <c r="L145" s="136">
        <f t="shared" si="30"/>
        <v>50</v>
      </c>
      <c r="M145" s="136">
        <f t="shared" si="31"/>
        <v>200</v>
      </c>
      <c r="N145" s="246">
        <v>10</v>
      </c>
      <c r="O145" s="246">
        <f t="shared" si="32"/>
        <v>1060</v>
      </c>
      <c r="P145" s="143"/>
      <c r="Q145" s="106" t="s">
        <v>677</v>
      </c>
      <c r="R145" s="247"/>
      <c r="S145" s="244"/>
    </row>
    <row r="146" s="106" customFormat="1" ht="13.95" customHeight="1" spans="1:19">
      <c r="A146" s="132">
        <f t="shared" si="23"/>
        <v>142</v>
      </c>
      <c r="B146" s="144"/>
      <c r="C146" s="132" t="s">
        <v>686</v>
      </c>
      <c r="D146" s="135">
        <v>10000</v>
      </c>
      <c r="E146" s="136">
        <f t="shared" si="24"/>
        <v>1600</v>
      </c>
      <c r="F146" s="136">
        <f t="shared" si="25"/>
        <v>55</v>
      </c>
      <c r="G146" s="136">
        <f t="shared" si="26"/>
        <v>50</v>
      </c>
      <c r="H146" s="136">
        <f t="shared" si="27"/>
        <v>700</v>
      </c>
      <c r="I146" s="136">
        <f t="shared" si="28"/>
        <v>80</v>
      </c>
      <c r="J146" s="245">
        <f t="shared" si="33"/>
        <v>2485</v>
      </c>
      <c r="K146" s="136">
        <f t="shared" si="29"/>
        <v>800</v>
      </c>
      <c r="L146" s="136">
        <f t="shared" si="30"/>
        <v>50</v>
      </c>
      <c r="M146" s="136">
        <f t="shared" si="31"/>
        <v>200</v>
      </c>
      <c r="N146" s="246">
        <v>10</v>
      </c>
      <c r="O146" s="246">
        <f t="shared" si="32"/>
        <v>1060</v>
      </c>
      <c r="P146" s="143"/>
      <c r="R146" s="247"/>
      <c r="S146" s="244"/>
    </row>
    <row r="147" s="106" customFormat="1" ht="13.95" customHeight="1" spans="1:19">
      <c r="A147" s="132">
        <f t="shared" si="23"/>
        <v>143</v>
      </c>
      <c r="B147" s="144"/>
      <c r="C147" s="132" t="s">
        <v>687</v>
      </c>
      <c r="D147" s="135">
        <v>10000</v>
      </c>
      <c r="E147" s="136">
        <f t="shared" si="24"/>
        <v>1600</v>
      </c>
      <c r="F147" s="136">
        <f t="shared" si="25"/>
        <v>55</v>
      </c>
      <c r="G147" s="136">
        <f t="shared" si="26"/>
        <v>50</v>
      </c>
      <c r="H147" s="136">
        <f t="shared" si="27"/>
        <v>700</v>
      </c>
      <c r="I147" s="136">
        <f t="shared" si="28"/>
        <v>80</v>
      </c>
      <c r="J147" s="245">
        <f t="shared" si="33"/>
        <v>2485</v>
      </c>
      <c r="K147" s="136">
        <f t="shared" si="29"/>
        <v>800</v>
      </c>
      <c r="L147" s="136">
        <f t="shared" si="30"/>
        <v>50</v>
      </c>
      <c r="M147" s="136">
        <f t="shared" si="31"/>
        <v>200</v>
      </c>
      <c r="N147" s="246">
        <v>10</v>
      </c>
      <c r="O147" s="246">
        <f t="shared" si="32"/>
        <v>1060</v>
      </c>
      <c r="P147" s="143"/>
      <c r="Q147" s="106" t="s">
        <v>688</v>
      </c>
      <c r="R147" s="247"/>
      <c r="S147" s="244"/>
    </row>
    <row r="148" s="106" customFormat="1" ht="13.95" customHeight="1" spans="1:19">
      <c r="A148" s="132">
        <f t="shared" si="23"/>
        <v>144</v>
      </c>
      <c r="B148" s="144"/>
      <c r="C148" s="132" t="s">
        <v>689</v>
      </c>
      <c r="D148" s="135">
        <v>10000</v>
      </c>
      <c r="E148" s="136">
        <f t="shared" si="24"/>
        <v>1600</v>
      </c>
      <c r="F148" s="136">
        <f t="shared" si="25"/>
        <v>55</v>
      </c>
      <c r="G148" s="136">
        <f t="shared" si="26"/>
        <v>50</v>
      </c>
      <c r="H148" s="136">
        <f t="shared" si="27"/>
        <v>700</v>
      </c>
      <c r="I148" s="136">
        <f t="shared" si="28"/>
        <v>80</v>
      </c>
      <c r="J148" s="245">
        <f t="shared" si="33"/>
        <v>2485</v>
      </c>
      <c r="K148" s="136">
        <f t="shared" si="29"/>
        <v>800</v>
      </c>
      <c r="L148" s="136">
        <f t="shared" si="30"/>
        <v>50</v>
      </c>
      <c r="M148" s="136">
        <f t="shared" si="31"/>
        <v>200</v>
      </c>
      <c r="N148" s="246">
        <v>10</v>
      </c>
      <c r="O148" s="246">
        <f t="shared" si="32"/>
        <v>1060</v>
      </c>
      <c r="P148" s="143"/>
      <c r="Q148" s="106" t="s">
        <v>688</v>
      </c>
      <c r="R148" s="247"/>
      <c r="S148" s="244"/>
    </row>
    <row r="149" s="106" customFormat="1" ht="13.95" customHeight="1" spans="1:19">
      <c r="A149" s="132">
        <f t="shared" si="23"/>
        <v>145</v>
      </c>
      <c r="B149" s="144"/>
      <c r="C149" s="132" t="s">
        <v>690</v>
      </c>
      <c r="D149" s="135">
        <v>10000</v>
      </c>
      <c r="E149" s="136">
        <f t="shared" si="24"/>
        <v>1600</v>
      </c>
      <c r="F149" s="136">
        <f t="shared" si="25"/>
        <v>55</v>
      </c>
      <c r="G149" s="136">
        <f t="shared" si="26"/>
        <v>50</v>
      </c>
      <c r="H149" s="136">
        <f t="shared" si="27"/>
        <v>700</v>
      </c>
      <c r="I149" s="136">
        <f t="shared" si="28"/>
        <v>80</v>
      </c>
      <c r="J149" s="245">
        <f t="shared" si="33"/>
        <v>2485</v>
      </c>
      <c r="K149" s="136">
        <f t="shared" si="29"/>
        <v>800</v>
      </c>
      <c r="L149" s="136">
        <f t="shared" si="30"/>
        <v>50</v>
      </c>
      <c r="M149" s="136">
        <f t="shared" si="31"/>
        <v>200</v>
      </c>
      <c r="N149" s="246">
        <v>10</v>
      </c>
      <c r="O149" s="246">
        <f t="shared" si="32"/>
        <v>1060</v>
      </c>
      <c r="P149" s="143"/>
      <c r="Q149" s="106" t="s">
        <v>688</v>
      </c>
      <c r="R149" s="247"/>
      <c r="S149" s="244"/>
    </row>
    <row r="150" s="106" customFormat="1" ht="13.95" customHeight="1" spans="1:19">
      <c r="A150" s="132">
        <f t="shared" si="23"/>
        <v>146</v>
      </c>
      <c r="B150" s="144"/>
      <c r="C150" s="132" t="s">
        <v>691</v>
      </c>
      <c r="D150" s="135">
        <v>10000</v>
      </c>
      <c r="E150" s="136">
        <f t="shared" si="24"/>
        <v>1600</v>
      </c>
      <c r="F150" s="136">
        <f t="shared" si="25"/>
        <v>55</v>
      </c>
      <c r="G150" s="136">
        <f t="shared" si="26"/>
        <v>50</v>
      </c>
      <c r="H150" s="136">
        <f t="shared" si="27"/>
        <v>700</v>
      </c>
      <c r="I150" s="136">
        <f t="shared" si="28"/>
        <v>80</v>
      </c>
      <c r="J150" s="245">
        <f t="shared" si="33"/>
        <v>2485</v>
      </c>
      <c r="K150" s="136">
        <f t="shared" si="29"/>
        <v>800</v>
      </c>
      <c r="L150" s="136">
        <f t="shared" si="30"/>
        <v>50</v>
      </c>
      <c r="M150" s="136">
        <f t="shared" si="31"/>
        <v>200</v>
      </c>
      <c r="N150" s="246">
        <v>10</v>
      </c>
      <c r="O150" s="246">
        <f t="shared" si="32"/>
        <v>1060</v>
      </c>
      <c r="P150" s="143"/>
      <c r="Q150" s="106" t="s">
        <v>688</v>
      </c>
      <c r="R150" s="247"/>
      <c r="S150" s="244"/>
    </row>
    <row r="151" s="106" customFormat="1" ht="13.95" customHeight="1" spans="1:19">
      <c r="A151" s="132">
        <f t="shared" si="23"/>
        <v>147</v>
      </c>
      <c r="B151" s="144"/>
      <c r="C151" s="132" t="s">
        <v>692</v>
      </c>
      <c r="D151" s="135">
        <v>10000</v>
      </c>
      <c r="E151" s="136">
        <f t="shared" si="24"/>
        <v>1600</v>
      </c>
      <c r="F151" s="136">
        <f t="shared" si="25"/>
        <v>55</v>
      </c>
      <c r="G151" s="136">
        <f t="shared" si="26"/>
        <v>50</v>
      </c>
      <c r="H151" s="136">
        <f t="shared" si="27"/>
        <v>700</v>
      </c>
      <c r="I151" s="136">
        <f t="shared" si="28"/>
        <v>80</v>
      </c>
      <c r="J151" s="245">
        <f t="shared" si="33"/>
        <v>2485</v>
      </c>
      <c r="K151" s="136">
        <f t="shared" si="29"/>
        <v>800</v>
      </c>
      <c r="L151" s="136">
        <f t="shared" si="30"/>
        <v>50</v>
      </c>
      <c r="M151" s="136">
        <f t="shared" si="31"/>
        <v>200</v>
      </c>
      <c r="N151" s="246">
        <v>10</v>
      </c>
      <c r="O151" s="246">
        <f t="shared" si="32"/>
        <v>1060</v>
      </c>
      <c r="P151" s="143"/>
      <c r="Q151" s="106" t="s">
        <v>688</v>
      </c>
      <c r="R151" s="247"/>
      <c r="S151" s="244"/>
    </row>
    <row r="152" s="106" customFormat="1" ht="13.95" customHeight="1" spans="1:19">
      <c r="A152" s="132" t="s">
        <v>314</v>
      </c>
      <c r="B152" s="144"/>
      <c r="C152" s="132" t="s">
        <v>675</v>
      </c>
      <c r="D152" s="135">
        <v>10000</v>
      </c>
      <c r="E152" s="136">
        <v>0</v>
      </c>
      <c r="F152" s="136">
        <v>0</v>
      </c>
      <c r="G152" s="136">
        <v>0</v>
      </c>
      <c r="H152" s="136">
        <f t="shared" si="27"/>
        <v>700</v>
      </c>
      <c r="I152" s="136">
        <f t="shared" si="28"/>
        <v>80</v>
      </c>
      <c r="J152" s="245">
        <f t="shared" si="33"/>
        <v>780</v>
      </c>
      <c r="K152" s="136">
        <v>0</v>
      </c>
      <c r="L152" s="136">
        <v>0</v>
      </c>
      <c r="M152" s="136">
        <f t="shared" si="31"/>
        <v>200</v>
      </c>
      <c r="N152" s="246">
        <v>10</v>
      </c>
      <c r="O152" s="246">
        <f t="shared" si="32"/>
        <v>210</v>
      </c>
      <c r="P152" s="143"/>
      <c r="R152" s="247"/>
      <c r="S152" s="244"/>
    </row>
    <row r="153" s="106" customFormat="1" ht="13.95" customHeight="1" spans="1:19">
      <c r="A153" s="132" t="s">
        <v>314</v>
      </c>
      <c r="B153" s="144"/>
      <c r="C153" s="132" t="s">
        <v>686</v>
      </c>
      <c r="D153" s="135">
        <v>10000</v>
      </c>
      <c r="E153" s="136">
        <f>ROUND(D153*0.16,2)</f>
        <v>1600</v>
      </c>
      <c r="F153" s="136">
        <f>ROUND(D153*0.0055,2)</f>
        <v>55</v>
      </c>
      <c r="G153" s="136">
        <f>ROUND(D153*0.005,2)</f>
        <v>50</v>
      </c>
      <c r="H153" s="136">
        <f t="shared" si="27"/>
        <v>700</v>
      </c>
      <c r="I153" s="136">
        <f t="shared" si="28"/>
        <v>80</v>
      </c>
      <c r="J153" s="245">
        <f t="shared" si="33"/>
        <v>2485</v>
      </c>
      <c r="K153" s="136">
        <f>ROUND(D153*0.08,2)</f>
        <v>800</v>
      </c>
      <c r="L153" s="136">
        <f>ROUND(D153*0.005,2)</f>
        <v>50</v>
      </c>
      <c r="M153" s="136">
        <f t="shared" si="31"/>
        <v>200</v>
      </c>
      <c r="N153" s="246">
        <v>10</v>
      </c>
      <c r="O153" s="246">
        <f t="shared" si="32"/>
        <v>1060</v>
      </c>
      <c r="P153" s="143"/>
      <c r="R153" s="244"/>
      <c r="S153" s="244"/>
    </row>
    <row r="154" s="106" customFormat="1" ht="13.95" customHeight="1" spans="1:19">
      <c r="A154" s="132"/>
      <c r="B154" s="144"/>
      <c r="C154" s="144"/>
      <c r="D154" s="145">
        <f t="shared" ref="D154:O154" si="34">SUM(D5:D153)</f>
        <v>1490000</v>
      </c>
      <c r="E154" s="145">
        <f t="shared" si="34"/>
        <v>236800</v>
      </c>
      <c r="F154" s="145">
        <f t="shared" si="34"/>
        <v>8140</v>
      </c>
      <c r="G154" s="145">
        <f t="shared" si="34"/>
        <v>7400</v>
      </c>
      <c r="H154" s="145">
        <f t="shared" si="34"/>
        <v>104300</v>
      </c>
      <c r="I154" s="145">
        <f t="shared" si="34"/>
        <v>11920</v>
      </c>
      <c r="J154" s="145">
        <f t="shared" si="34"/>
        <v>368560</v>
      </c>
      <c r="K154" s="145">
        <f t="shared" si="34"/>
        <v>118400</v>
      </c>
      <c r="L154" s="145">
        <f t="shared" si="34"/>
        <v>7400</v>
      </c>
      <c r="M154" s="145">
        <f t="shared" si="34"/>
        <v>29800</v>
      </c>
      <c r="N154" s="145">
        <f t="shared" si="34"/>
        <v>1490</v>
      </c>
      <c r="O154" s="145">
        <f t="shared" si="34"/>
        <v>157090</v>
      </c>
      <c r="P154" s="143"/>
      <c r="R154" s="244"/>
      <c r="S154" s="244"/>
    </row>
    <row r="155" s="106" customFormat="1" ht="12" spans="1:19">
      <c r="A155" s="146"/>
      <c r="B155" s="147"/>
      <c r="C155" s="146"/>
      <c r="D155" s="148"/>
      <c r="E155" s="148"/>
      <c r="F155" s="148"/>
      <c r="G155" s="148"/>
      <c r="H155" s="148"/>
      <c r="I155" s="148"/>
      <c r="J155" s="148"/>
      <c r="K155" s="248"/>
      <c r="L155" s="248"/>
      <c r="M155" s="248"/>
      <c r="N155" s="248"/>
      <c r="O155" s="248"/>
      <c r="P155" s="149"/>
      <c r="R155" s="244"/>
      <c r="S155" s="244"/>
    </row>
    <row r="156" s="106" customFormat="1" ht="12" spans="1:19">
      <c r="A156" s="146"/>
      <c r="B156" s="147"/>
      <c r="C156" s="146"/>
      <c r="D156" s="148"/>
      <c r="E156" s="148"/>
      <c r="F156" s="148"/>
      <c r="G156" s="148"/>
      <c r="H156" s="148"/>
      <c r="I156" s="148"/>
      <c r="J156" s="148"/>
      <c r="K156" s="248">
        <f t="shared" ref="K156:O156" si="35">SUM(K5:K146,K152:K153)</f>
        <v>114400</v>
      </c>
      <c r="L156" s="248">
        <f t="shared" si="35"/>
        <v>7150</v>
      </c>
      <c r="M156" s="248">
        <f t="shared" si="35"/>
        <v>28800</v>
      </c>
      <c r="N156" s="248">
        <f t="shared" si="35"/>
        <v>1440</v>
      </c>
      <c r="O156" s="248">
        <f t="shared" si="35"/>
        <v>151790</v>
      </c>
      <c r="P156" s="149"/>
      <c r="R156" s="244"/>
      <c r="S156" s="244"/>
    </row>
    <row r="157" s="106" customFormat="1" ht="12" spans="1:19">
      <c r="A157" s="146"/>
      <c r="B157" s="147"/>
      <c r="C157" s="146"/>
      <c r="D157" s="148"/>
      <c r="E157" s="148"/>
      <c r="F157" s="148"/>
      <c r="G157" s="148"/>
      <c r="H157" s="148"/>
      <c r="I157" s="148"/>
      <c r="J157" s="148"/>
      <c r="K157" s="248"/>
      <c r="L157" s="248"/>
      <c r="M157" s="248"/>
      <c r="N157" s="248"/>
      <c r="O157" s="248"/>
      <c r="P157" s="149"/>
      <c r="R157" s="244"/>
      <c r="S157" s="244"/>
    </row>
    <row r="158" spans="1:19">
      <c r="A158" s="146"/>
      <c r="B158" s="150"/>
      <c r="C158" s="146"/>
      <c r="D158" s="151"/>
      <c r="E158" s="148"/>
      <c r="F158" s="148"/>
      <c r="G158" s="148"/>
      <c r="H158" s="148"/>
      <c r="I158" s="148"/>
      <c r="J158" s="148"/>
      <c r="K158" s="243"/>
      <c r="L158" s="243"/>
      <c r="M158" s="243"/>
      <c r="N158" s="243"/>
      <c r="O158" s="243"/>
      <c r="P158" s="149"/>
      <c r="S158" s="244"/>
    </row>
    <row r="159" spans="1:19">
      <c r="C159" s="152" t="s">
        <v>693</v>
      </c>
      <c r="D159" s="153"/>
      <c r="E159" s="154">
        <f>J154+O154</f>
        <v>525650</v>
      </c>
      <c r="F159" s="155" t="s">
        <v>316</v>
      </c>
      <c r="G159" s="156">
        <v>0</v>
      </c>
      <c r="H159" s="156"/>
      <c r="I159" s="157"/>
      <c r="J159" s="158"/>
      <c r="K159" s="158" t="s">
        <v>317</v>
      </c>
      <c r="L159" s="158">
        <v>0</v>
      </c>
      <c r="M159" s="158"/>
      <c r="N159" s="158"/>
      <c r="O159" s="158"/>
      <c r="S159" s="244"/>
    </row>
    <row r="160" ht="15.75" customHeight="1" spans="1:19">
      <c r="C160" s="155" t="s">
        <v>318</v>
      </c>
      <c r="D160" s="154">
        <v>0</v>
      </c>
      <c r="E160" s="159" t="s">
        <v>319</v>
      </c>
      <c r="F160" s="160">
        <v>0</v>
      </c>
      <c r="G160" s="157" t="s">
        <v>320</v>
      </c>
      <c r="H160" s="157"/>
      <c r="I160" s="156">
        <f>J154+O154</f>
        <v>525650</v>
      </c>
      <c r="J160" s="157"/>
      <c r="K160" s="153"/>
      <c r="L160" s="157"/>
      <c r="M160" s="157"/>
      <c r="N160" s="157"/>
      <c r="O160" s="157"/>
      <c r="S160" s="244"/>
    </row>
    <row r="161" ht="38.4" customHeight="1" spans="1:19">
      <c r="C161" s="155"/>
      <c r="D161" s="154"/>
      <c r="E161" s="159"/>
      <c r="F161" s="160"/>
      <c r="G161" s="157"/>
      <c r="H161" s="157"/>
      <c r="I161" s="156"/>
      <c r="J161" s="157"/>
      <c r="K161" s="153"/>
      <c r="L161" s="157"/>
      <c r="M161" s="157"/>
      <c r="N161" s="157"/>
      <c r="O161" s="157"/>
    </row>
    <row r="162" spans="1:19">
      <c r="A162" s="161" t="s">
        <v>321</v>
      </c>
      <c r="B162" s="161"/>
      <c r="C162" s="161"/>
      <c r="D162" s="161"/>
      <c r="E162" s="161"/>
      <c r="F162" s="116"/>
      <c r="G162" s="161"/>
      <c r="H162" s="115" t="s">
        <v>322</v>
      </c>
      <c r="I162" s="115"/>
      <c r="J162" s="115"/>
      <c r="K162" s="115"/>
      <c r="L162" s="115"/>
      <c r="M162" s="115"/>
      <c r="N162" s="115"/>
      <c r="O162" s="115"/>
    </row>
    <row r="163" spans="1:19">
      <c r="A163" s="120" t="s">
        <v>1</v>
      </c>
      <c r="B163" s="121" t="s">
        <v>269</v>
      </c>
      <c r="C163" s="120" t="s">
        <v>2</v>
      </c>
      <c r="D163" s="122" t="s">
        <v>270</v>
      </c>
      <c r="E163" s="123"/>
      <c r="F163" s="124"/>
      <c r="G163" s="125" t="s">
        <v>271</v>
      </c>
      <c r="H163" s="125" t="s">
        <v>272</v>
      </c>
      <c r="I163" s="125"/>
      <c r="J163" s="126"/>
      <c r="K163" s="123"/>
      <c r="L163" s="125" t="s">
        <v>273</v>
      </c>
      <c r="M163" s="127" t="s">
        <v>274</v>
      </c>
      <c r="N163" s="127"/>
      <c r="O163" s="126"/>
      <c r="P163" s="128" t="s">
        <v>275</v>
      </c>
    </row>
    <row r="164" ht="28.95" customHeight="1" spans="1:19">
      <c r="A164" s="129"/>
      <c r="B164" s="130"/>
      <c r="C164" s="129"/>
      <c r="D164" s="131" t="s">
        <v>276</v>
      </c>
      <c r="E164" s="128" t="s">
        <v>277</v>
      </c>
      <c r="F164" s="128" t="s">
        <v>278</v>
      </c>
      <c r="G164" s="128" t="s">
        <v>279</v>
      </c>
      <c r="H164" s="128" t="s">
        <v>280</v>
      </c>
      <c r="I164" s="128" t="s">
        <v>281</v>
      </c>
      <c r="J164" s="128" t="s">
        <v>282</v>
      </c>
      <c r="K164" s="128" t="s">
        <v>277</v>
      </c>
      <c r="L164" s="128" t="s">
        <v>283</v>
      </c>
      <c r="M164" s="128" t="s">
        <v>280</v>
      </c>
      <c r="N164" s="128" t="s">
        <v>284</v>
      </c>
      <c r="O164" s="128" t="s">
        <v>282</v>
      </c>
      <c r="P164" s="128"/>
    </row>
    <row r="165" s="107" customFormat="1" spans="1:19">
      <c r="A165" s="132">
        <v>1</v>
      </c>
      <c r="B165" s="133"/>
      <c r="C165" s="134" t="s">
        <v>694</v>
      </c>
      <c r="D165" s="135">
        <v>10000</v>
      </c>
      <c r="E165" s="136">
        <f t="shared" ref="E165:E168" si="36">ROUND(D165*0.16,2)</f>
        <v>1600</v>
      </c>
      <c r="F165" s="136">
        <f t="shared" ref="F165:F168" si="37">ROUND(D165*0.0032,2)</f>
        <v>32</v>
      </c>
      <c r="G165" s="136">
        <f t="shared" ref="G165:G168" si="38">ROUND(D165*0.005,2)</f>
        <v>50</v>
      </c>
      <c r="H165" s="136">
        <f t="shared" ref="H165:H168" si="39">ROUND(D165*0.07,2)</f>
        <v>700</v>
      </c>
      <c r="I165" s="136">
        <f t="shared" ref="I165:I168" si="40">ROUND(D165*0.008,2)</f>
        <v>80</v>
      </c>
      <c r="J165" s="166">
        <f t="shared" ref="J165:J168" si="41">ROUND(SUM(E165:I165),2)</f>
        <v>2462</v>
      </c>
      <c r="K165" s="136">
        <f t="shared" ref="K165:K168" si="42">ROUND(D165*0.08,2)</f>
        <v>800</v>
      </c>
      <c r="L165" s="136">
        <f t="shared" ref="L165:L168" si="43">ROUND(D165*0.005,2)</f>
        <v>50</v>
      </c>
      <c r="M165" s="136">
        <f t="shared" ref="M165:M168" si="44">ROUND(D165*0.02,2)</f>
        <v>200</v>
      </c>
      <c r="N165" s="167">
        <v>10</v>
      </c>
      <c r="O165" s="167">
        <f t="shared" ref="O165:O168" si="45">SUM(K165:N165)</f>
        <v>1060</v>
      </c>
      <c r="P165" s="128"/>
      <c r="Q165" s="106"/>
      <c r="R165" s="243"/>
      <c r="S165" s="243"/>
    </row>
    <row r="166" s="107" customFormat="1" spans="1:19">
      <c r="A166" s="132">
        <v>2</v>
      </c>
      <c r="B166" s="249"/>
      <c r="C166" s="132" t="s">
        <v>695</v>
      </c>
      <c r="D166" s="135">
        <v>10000</v>
      </c>
      <c r="E166" s="136">
        <f t="shared" si="36"/>
        <v>1600</v>
      </c>
      <c r="F166" s="136">
        <f t="shared" si="37"/>
        <v>32</v>
      </c>
      <c r="G166" s="136">
        <f t="shared" si="38"/>
        <v>50</v>
      </c>
      <c r="H166" s="136">
        <f t="shared" si="39"/>
        <v>700</v>
      </c>
      <c r="I166" s="136">
        <f t="shared" si="40"/>
        <v>80</v>
      </c>
      <c r="J166" s="166">
        <f t="shared" si="41"/>
        <v>2462</v>
      </c>
      <c r="K166" s="136">
        <f t="shared" si="42"/>
        <v>800</v>
      </c>
      <c r="L166" s="136">
        <f t="shared" si="43"/>
        <v>50</v>
      </c>
      <c r="M166" s="136">
        <f t="shared" si="44"/>
        <v>200</v>
      </c>
      <c r="N166" s="167">
        <v>10</v>
      </c>
      <c r="O166" s="167">
        <f t="shared" si="45"/>
        <v>1060</v>
      </c>
      <c r="P166" s="128"/>
      <c r="Q166" s="106"/>
      <c r="R166" s="243"/>
      <c r="S166" s="243"/>
    </row>
    <row r="167" s="107" customFormat="1" spans="1:19">
      <c r="A167" s="132">
        <v>3</v>
      </c>
      <c r="B167" s="249"/>
      <c r="C167" s="132" t="s">
        <v>696</v>
      </c>
      <c r="D167" s="135">
        <v>10000</v>
      </c>
      <c r="E167" s="136">
        <f t="shared" si="36"/>
        <v>1600</v>
      </c>
      <c r="F167" s="136">
        <f t="shared" si="37"/>
        <v>32</v>
      </c>
      <c r="G167" s="136">
        <f t="shared" si="38"/>
        <v>50</v>
      </c>
      <c r="H167" s="136">
        <f t="shared" si="39"/>
        <v>700</v>
      </c>
      <c r="I167" s="136">
        <f t="shared" si="40"/>
        <v>80</v>
      </c>
      <c r="J167" s="166">
        <f t="shared" si="41"/>
        <v>2462</v>
      </c>
      <c r="K167" s="136">
        <f t="shared" si="42"/>
        <v>800</v>
      </c>
      <c r="L167" s="136">
        <f t="shared" si="43"/>
        <v>50</v>
      </c>
      <c r="M167" s="136">
        <f t="shared" si="44"/>
        <v>200</v>
      </c>
      <c r="N167" s="167">
        <v>10</v>
      </c>
      <c r="O167" s="167">
        <f t="shared" si="45"/>
        <v>1060</v>
      </c>
      <c r="P167" s="128"/>
      <c r="Q167" s="106"/>
      <c r="R167" s="243"/>
      <c r="S167" s="243"/>
    </row>
    <row r="168" s="107" customFormat="1" spans="1:19">
      <c r="A168" s="134">
        <v>4</v>
      </c>
      <c r="B168" s="249"/>
      <c r="C168" s="134" t="s">
        <v>697</v>
      </c>
      <c r="D168" s="135">
        <v>10000</v>
      </c>
      <c r="E168" s="136">
        <f t="shared" si="36"/>
        <v>1600</v>
      </c>
      <c r="F168" s="136">
        <f t="shared" si="37"/>
        <v>32</v>
      </c>
      <c r="G168" s="136">
        <f t="shared" si="38"/>
        <v>50</v>
      </c>
      <c r="H168" s="136">
        <f t="shared" si="39"/>
        <v>700</v>
      </c>
      <c r="I168" s="136">
        <f t="shared" si="40"/>
        <v>80</v>
      </c>
      <c r="J168" s="166">
        <f t="shared" si="41"/>
        <v>2462</v>
      </c>
      <c r="K168" s="136">
        <f t="shared" si="42"/>
        <v>800</v>
      </c>
      <c r="L168" s="136">
        <f t="shared" si="43"/>
        <v>50</v>
      </c>
      <c r="M168" s="136">
        <f t="shared" si="44"/>
        <v>200</v>
      </c>
      <c r="N168" s="167">
        <v>10</v>
      </c>
      <c r="O168" s="167">
        <f t="shared" si="45"/>
        <v>1060</v>
      </c>
      <c r="P168" s="128"/>
      <c r="Q168" s="106"/>
      <c r="R168" s="243"/>
      <c r="S168" s="243"/>
    </row>
    <row r="169" spans="1:19">
      <c r="A169" s="123" t="s">
        <v>255</v>
      </c>
      <c r="B169" s="125"/>
      <c r="C169" s="125"/>
      <c r="D169" s="125"/>
      <c r="E169" s="125"/>
      <c r="F169" s="125"/>
      <c r="G169" s="125"/>
      <c r="H169" s="125"/>
      <c r="I169" s="126"/>
      <c r="J169" s="139">
        <f>SUM(J165:J168)</f>
        <v>9848</v>
      </c>
      <c r="K169" s="250" t="s">
        <v>255</v>
      </c>
      <c r="L169" s="251"/>
      <c r="M169" s="251"/>
      <c r="N169" s="252"/>
      <c r="O169" s="253">
        <f>SUM(O165:O168)</f>
        <v>4240</v>
      </c>
      <c r="P169" s="144"/>
    </row>
    <row r="170" ht="15" customHeight="1" spans="1:19">
      <c r="K170" s="171"/>
      <c r="L170" s="171"/>
      <c r="M170" s="171"/>
      <c r="N170" s="171"/>
    </row>
    <row r="171" spans="1:19">
      <c r="A171" s="172" t="s">
        <v>1</v>
      </c>
      <c r="C171" s="173" t="s">
        <v>324</v>
      </c>
      <c r="D171" s="172" t="s">
        <v>325</v>
      </c>
      <c r="E171" s="172" t="s">
        <v>326</v>
      </c>
      <c r="F171" s="172" t="s">
        <v>327</v>
      </c>
      <c r="G171" s="174" t="s">
        <v>328</v>
      </c>
      <c r="H171" s="172" t="s">
        <v>329</v>
      </c>
      <c r="I171" s="172" t="s">
        <v>330</v>
      </c>
      <c r="J171" s="172" t="s">
        <v>331</v>
      </c>
      <c r="K171" s="172" t="s">
        <v>317</v>
      </c>
      <c r="L171" s="172" t="s">
        <v>332</v>
      </c>
      <c r="M171" s="172" t="s">
        <v>333</v>
      </c>
    </row>
    <row r="172" s="107" customFormat="1" spans="1:19">
      <c r="A172" s="254">
        <v>1</v>
      </c>
      <c r="C172" s="255" t="s">
        <v>334</v>
      </c>
      <c r="D172" s="254">
        <f>COUNTA($E$5:$E$151)</f>
        <v>147</v>
      </c>
      <c r="E172" s="256">
        <f t="shared" ref="E172:E176" si="46">SUM($D$5:$D$151)</f>
        <v>1470000</v>
      </c>
      <c r="F172" s="254">
        <v>0.24</v>
      </c>
      <c r="G172" s="257">
        <f>SUM(E5:E151,K5:K151)</f>
        <v>352800</v>
      </c>
      <c r="H172" s="258"/>
      <c r="I172" s="257">
        <f>SUM(E152:E153,K152:K153)</f>
        <v>2400</v>
      </c>
      <c r="J172" s="254"/>
      <c r="K172" s="257"/>
      <c r="L172" s="254"/>
      <c r="M172" s="258">
        <f t="shared" ref="M172:M177" si="47">G172+I172+K172</f>
        <v>355200</v>
      </c>
      <c r="R172" s="243"/>
      <c r="S172" s="243"/>
    </row>
    <row r="173" s="107" customFormat="1" spans="1:19">
      <c r="A173" s="254">
        <v>2</v>
      </c>
      <c r="C173" s="255" t="s">
        <v>335</v>
      </c>
      <c r="D173" s="254">
        <f>COUNTA($F$5:$F$151)</f>
        <v>147</v>
      </c>
      <c r="E173" s="256">
        <f t="shared" si="46"/>
        <v>1470000</v>
      </c>
      <c r="F173" s="254">
        <v>0.0055</v>
      </c>
      <c r="G173" s="258">
        <f>SUM(F5:F151)</f>
        <v>8085</v>
      </c>
      <c r="H173" s="258"/>
      <c r="I173" s="258">
        <f>SUM(F152:F153)</f>
        <v>55</v>
      </c>
      <c r="J173" s="254"/>
      <c r="K173" s="257"/>
      <c r="L173" s="254"/>
      <c r="M173" s="258">
        <f t="shared" si="47"/>
        <v>8140</v>
      </c>
      <c r="N173" s="259"/>
      <c r="R173" s="243"/>
      <c r="S173" s="243"/>
    </row>
    <row r="174" s="107" customFormat="1" spans="1:19">
      <c r="A174" s="254">
        <v>3</v>
      </c>
      <c r="C174" s="255" t="s">
        <v>336</v>
      </c>
      <c r="D174" s="254">
        <f>COUNTA($G$5:$G$151)</f>
        <v>147</v>
      </c>
      <c r="E174" s="256">
        <f t="shared" si="46"/>
        <v>1470000</v>
      </c>
      <c r="F174" s="254">
        <v>0.01</v>
      </c>
      <c r="G174" s="258">
        <f>SUM(G5:G151,L5:L151)</f>
        <v>14700</v>
      </c>
      <c r="H174" s="258"/>
      <c r="I174" s="258">
        <f>SUM(G152:G153,L152:L153)</f>
        <v>100</v>
      </c>
      <c r="J174" s="254"/>
      <c r="K174" s="257"/>
      <c r="L174" s="254"/>
      <c r="M174" s="258">
        <f t="shared" si="47"/>
        <v>14800</v>
      </c>
      <c r="R174" s="243"/>
      <c r="S174" s="243"/>
    </row>
    <row r="175" s="107" customFormat="1" spans="1:19">
      <c r="A175" s="254">
        <v>4</v>
      </c>
      <c r="C175" s="255" t="s">
        <v>337</v>
      </c>
      <c r="D175" s="254">
        <f>COUNTA($H$5:$H$151)</f>
        <v>147</v>
      </c>
      <c r="E175" s="256">
        <f t="shared" si="46"/>
        <v>1470000</v>
      </c>
      <c r="F175" s="254">
        <v>0.09</v>
      </c>
      <c r="G175" s="258">
        <f>SUM(H5:H151,M5:M151)</f>
        <v>132300</v>
      </c>
      <c r="H175" s="258"/>
      <c r="I175" s="258">
        <f>SUM(H152:H153,M152:M153)</f>
        <v>1800</v>
      </c>
      <c r="J175" s="254"/>
      <c r="K175" s="257"/>
      <c r="L175" s="254"/>
      <c r="M175" s="258">
        <f t="shared" si="47"/>
        <v>134100</v>
      </c>
      <c r="R175" s="243"/>
      <c r="S175" s="243"/>
    </row>
    <row r="176" s="107" customFormat="1" spans="1:19">
      <c r="A176" s="254">
        <v>5</v>
      </c>
      <c r="C176" s="255" t="s">
        <v>338</v>
      </c>
      <c r="D176" s="254">
        <f>COUNTA($I$5:$I$151)</f>
        <v>147</v>
      </c>
      <c r="E176" s="256">
        <f t="shared" si="46"/>
        <v>1470000</v>
      </c>
      <c r="F176" s="254">
        <v>0.008</v>
      </c>
      <c r="G176" s="258">
        <f>SUM(I5:I151)</f>
        <v>11760</v>
      </c>
      <c r="H176" s="258"/>
      <c r="I176" s="258">
        <f>SUM(I152:I153)</f>
        <v>160</v>
      </c>
      <c r="J176" s="254"/>
      <c r="K176" s="257"/>
      <c r="L176" s="254"/>
      <c r="M176" s="258">
        <f t="shared" si="47"/>
        <v>11920</v>
      </c>
      <c r="R176" s="243"/>
      <c r="S176" s="243"/>
    </row>
    <row r="177" s="107" customFormat="1" spans="1:19">
      <c r="A177" s="254">
        <v>6</v>
      </c>
      <c r="C177" s="255" t="s">
        <v>339</v>
      </c>
      <c r="D177" s="254">
        <f>COUNTA($N$5:$N$151)</f>
        <v>147</v>
      </c>
      <c r="E177" s="256">
        <f>SUM(N5:N151)</f>
        <v>1470</v>
      </c>
      <c r="F177" s="254">
        <v>0</v>
      </c>
      <c r="G177" s="258">
        <f>SUM(N5:N151)</f>
        <v>1470</v>
      </c>
      <c r="H177" s="258"/>
      <c r="I177" s="258">
        <f>SUM(N152:N153)</f>
        <v>20</v>
      </c>
      <c r="J177" s="254"/>
      <c r="K177" s="257"/>
      <c r="L177" s="254"/>
      <c r="M177" s="258">
        <f t="shared" si="47"/>
        <v>1490</v>
      </c>
      <c r="R177" s="243"/>
      <c r="S177" s="243"/>
    </row>
    <row r="178" spans="1:19">
      <c r="A178" s="260"/>
      <c r="C178" s="261"/>
      <c r="D178" s="254"/>
      <c r="E178" s="254"/>
      <c r="F178" s="260"/>
      <c r="G178" s="262"/>
      <c r="H178" s="262"/>
      <c r="I178" s="258"/>
      <c r="J178" s="262"/>
      <c r="K178" s="262"/>
      <c r="L178" s="262"/>
      <c r="M178" s="258">
        <f>ROUND(SUM(M172:M177),2)</f>
        <v>525650</v>
      </c>
    </row>
    <row r="179" spans="1:19">
      <c r="C179" s="186"/>
      <c r="D179" s="186"/>
      <c r="H179" s="187"/>
      <c r="L179" s="188"/>
    </row>
    <row r="180" spans="1:19">
      <c r="C180" s="186"/>
      <c r="D180" s="186"/>
      <c r="H180" s="187"/>
      <c r="L180" s="188"/>
    </row>
    <row r="181" ht="21" customHeight="1" spans="1:19">
      <c r="B181" s="189"/>
      <c r="C181" s="190"/>
      <c r="D181" s="190"/>
      <c r="E181" s="190"/>
      <c r="F181" s="191"/>
      <c r="G181" s="190"/>
      <c r="H181" s="190"/>
      <c r="I181" s="190"/>
      <c r="J181" s="190"/>
      <c r="K181" s="190"/>
      <c r="L181" s="190"/>
      <c r="M181" s="190"/>
      <c r="N181" s="190"/>
      <c r="O181" s="190"/>
      <c r="P181" s="192"/>
    </row>
  </sheetData>
  <autoFilter xmlns:etc="http://www.wps.cn/officeDocument/2017/etCustomData" ref="A4:WVK178" etc:filterBottomFollowUsedRange="0">
    <extLst/>
  </autoFilter>
  <mergeCells count="20">
    <mergeCell ref="A1:P1"/>
    <mergeCell ref="A2:B2"/>
    <mergeCell ref="C2:F2"/>
    <mergeCell ref="H2:I2"/>
    <mergeCell ref="L2:M2"/>
    <mergeCell ref="G159:H159"/>
    <mergeCell ref="G160:H160"/>
    <mergeCell ref="I160:J160"/>
    <mergeCell ref="A162:G162"/>
    <mergeCell ref="H162:O162"/>
    <mergeCell ref="A169:I169"/>
    <mergeCell ref="K169:N169"/>
    <mergeCell ref="A3:A4"/>
    <mergeCell ref="A163:A164"/>
    <mergeCell ref="B3:B4"/>
    <mergeCell ref="B163:B164"/>
    <mergeCell ref="C3:C4"/>
    <mergeCell ref="C163:C164"/>
    <mergeCell ref="P3:P4"/>
    <mergeCell ref="P163:P164"/>
  </mergeCells>
  <pageMargins left="0.708661417322835" right="0.708661417322835" top="0.78740157480315" bottom="0.786805555555556" header="0.31496062992126" footer="0.31496062992126"/>
  <pageSetup paperSize="9" scale="66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0"/>
  <sheetViews>
    <sheetView zoomScale="90" zoomScaleNormal="90" workbookViewId="0">
      <pane xSplit="2" ySplit="4" topLeftCell="C128" activePane="bottomRight" state="frozen"/>
      <selection/>
      <selection pane="topRight"/>
      <selection pane="bottomLeft"/>
      <selection pane="bottomRight" activeCell="C6" sqref="C6:C132"/>
    </sheetView>
  </sheetViews>
  <sheetFormatPr defaultColWidth="9" defaultRowHeight="15.6"/>
  <cols>
    <col min="1" max="1" width="9.55555555555556" style="69" customWidth="1"/>
    <col min="2" max="2" width="11.7777777777778" style="70" customWidth="1"/>
    <col min="3" max="3" width="14.1111111111111" style="71" customWidth="1"/>
    <col min="4" max="5" width="15.4444444444444" style="72" customWidth="1"/>
    <col min="6" max="6" width="12.8888888888889" style="73" customWidth="1"/>
    <col min="7" max="7" width="19.7777777777778" style="69" customWidth="1"/>
    <col min="8" max="8" width="11.3333333333333" style="69" customWidth="1"/>
    <col min="9" max="240" width="9" style="69"/>
    <col min="241" max="241" width="9.55555555555556" style="69" customWidth="1"/>
    <col min="242" max="242" width="11.7777777777778" style="69" customWidth="1"/>
    <col min="243" max="243" width="12.3333333333333" style="69" customWidth="1"/>
    <col min="244" max="244" width="14.2222222222222" style="69" customWidth="1"/>
    <col min="245" max="245" width="14.4444444444444" style="69" customWidth="1"/>
    <col min="246" max="246" width="18.1111111111111" style="69" customWidth="1"/>
    <col min="247" max="496" width="9" style="69"/>
    <col min="497" max="497" width="9.55555555555556" style="69" customWidth="1"/>
    <col min="498" max="498" width="11.7777777777778" style="69" customWidth="1"/>
    <col min="499" max="499" width="12.3333333333333" style="69" customWidth="1"/>
    <col min="500" max="500" width="14.2222222222222" style="69" customWidth="1"/>
    <col min="501" max="501" width="14.4444444444444" style="69" customWidth="1"/>
    <col min="502" max="502" width="18.1111111111111" style="69" customWidth="1"/>
    <col min="503" max="752" width="9" style="69"/>
    <col min="753" max="753" width="9.55555555555556" style="69" customWidth="1"/>
    <col min="754" max="754" width="11.7777777777778" style="69" customWidth="1"/>
    <col min="755" max="755" width="12.3333333333333" style="69" customWidth="1"/>
    <col min="756" max="756" width="14.2222222222222" style="69" customWidth="1"/>
    <col min="757" max="757" width="14.4444444444444" style="69" customWidth="1"/>
    <col min="758" max="758" width="18.1111111111111" style="69" customWidth="1"/>
    <col min="759" max="1008" width="9" style="69"/>
    <col min="1009" max="1009" width="9.55555555555556" style="69" customWidth="1"/>
    <col min="1010" max="1010" width="11.7777777777778" style="69" customWidth="1"/>
    <col min="1011" max="1011" width="12.3333333333333" style="69" customWidth="1"/>
    <col min="1012" max="1012" width="14.2222222222222" style="69" customWidth="1"/>
    <col min="1013" max="1013" width="14.4444444444444" style="69" customWidth="1"/>
    <col min="1014" max="1014" width="18.1111111111111" style="69" customWidth="1"/>
    <col min="1015" max="1264" width="9" style="69"/>
    <col min="1265" max="1265" width="9.55555555555556" style="69" customWidth="1"/>
    <col min="1266" max="1266" width="11.7777777777778" style="69" customWidth="1"/>
    <col min="1267" max="1267" width="12.3333333333333" style="69" customWidth="1"/>
    <col min="1268" max="1268" width="14.2222222222222" style="69" customWidth="1"/>
    <col min="1269" max="1269" width="14.4444444444444" style="69" customWidth="1"/>
    <col min="1270" max="1270" width="18.1111111111111" style="69" customWidth="1"/>
    <col min="1271" max="1520" width="9" style="69"/>
    <col min="1521" max="1521" width="9.55555555555556" style="69" customWidth="1"/>
    <col min="1522" max="1522" width="11.7777777777778" style="69" customWidth="1"/>
    <col min="1523" max="1523" width="12.3333333333333" style="69" customWidth="1"/>
    <col min="1524" max="1524" width="14.2222222222222" style="69" customWidth="1"/>
    <col min="1525" max="1525" width="14.4444444444444" style="69" customWidth="1"/>
    <col min="1526" max="1526" width="18.1111111111111" style="69" customWidth="1"/>
    <col min="1527" max="1776" width="9" style="69"/>
    <col min="1777" max="1777" width="9.55555555555556" style="69" customWidth="1"/>
    <col min="1778" max="1778" width="11.7777777777778" style="69" customWidth="1"/>
    <col min="1779" max="1779" width="12.3333333333333" style="69" customWidth="1"/>
    <col min="1780" max="1780" width="14.2222222222222" style="69" customWidth="1"/>
    <col min="1781" max="1781" width="14.4444444444444" style="69" customWidth="1"/>
    <col min="1782" max="1782" width="18.1111111111111" style="69" customWidth="1"/>
    <col min="1783" max="2032" width="9" style="69"/>
    <col min="2033" max="2033" width="9.55555555555556" style="69" customWidth="1"/>
    <col min="2034" max="2034" width="11.7777777777778" style="69" customWidth="1"/>
    <col min="2035" max="2035" width="12.3333333333333" style="69" customWidth="1"/>
    <col min="2036" max="2036" width="14.2222222222222" style="69" customWidth="1"/>
    <col min="2037" max="2037" width="14.4444444444444" style="69" customWidth="1"/>
    <col min="2038" max="2038" width="18.1111111111111" style="69" customWidth="1"/>
    <col min="2039" max="2288" width="9" style="69"/>
    <col min="2289" max="2289" width="9.55555555555556" style="69" customWidth="1"/>
    <col min="2290" max="2290" width="11.7777777777778" style="69" customWidth="1"/>
    <col min="2291" max="2291" width="12.3333333333333" style="69" customWidth="1"/>
    <col min="2292" max="2292" width="14.2222222222222" style="69" customWidth="1"/>
    <col min="2293" max="2293" width="14.4444444444444" style="69" customWidth="1"/>
    <col min="2294" max="2294" width="18.1111111111111" style="69" customWidth="1"/>
    <col min="2295" max="2544" width="9" style="69"/>
    <col min="2545" max="2545" width="9.55555555555556" style="69" customWidth="1"/>
    <col min="2546" max="2546" width="11.7777777777778" style="69" customWidth="1"/>
    <col min="2547" max="2547" width="12.3333333333333" style="69" customWidth="1"/>
    <col min="2548" max="2548" width="14.2222222222222" style="69" customWidth="1"/>
    <col min="2549" max="2549" width="14.4444444444444" style="69" customWidth="1"/>
    <col min="2550" max="2550" width="18.1111111111111" style="69" customWidth="1"/>
    <col min="2551" max="2800" width="9" style="69"/>
    <col min="2801" max="2801" width="9.55555555555556" style="69" customWidth="1"/>
    <col min="2802" max="2802" width="11.7777777777778" style="69" customWidth="1"/>
    <col min="2803" max="2803" width="12.3333333333333" style="69" customWidth="1"/>
    <col min="2804" max="2804" width="14.2222222222222" style="69" customWidth="1"/>
    <col min="2805" max="2805" width="14.4444444444444" style="69" customWidth="1"/>
    <col min="2806" max="2806" width="18.1111111111111" style="69" customWidth="1"/>
    <col min="2807" max="3056" width="9" style="69"/>
    <col min="3057" max="3057" width="9.55555555555556" style="69" customWidth="1"/>
    <col min="3058" max="3058" width="11.7777777777778" style="69" customWidth="1"/>
    <col min="3059" max="3059" width="12.3333333333333" style="69" customWidth="1"/>
    <col min="3060" max="3060" width="14.2222222222222" style="69" customWidth="1"/>
    <col min="3061" max="3061" width="14.4444444444444" style="69" customWidth="1"/>
    <col min="3062" max="3062" width="18.1111111111111" style="69" customWidth="1"/>
    <col min="3063" max="3312" width="9" style="69"/>
    <col min="3313" max="3313" width="9.55555555555556" style="69" customWidth="1"/>
    <col min="3314" max="3314" width="11.7777777777778" style="69" customWidth="1"/>
    <col min="3315" max="3315" width="12.3333333333333" style="69" customWidth="1"/>
    <col min="3316" max="3316" width="14.2222222222222" style="69" customWidth="1"/>
    <col min="3317" max="3317" width="14.4444444444444" style="69" customWidth="1"/>
    <col min="3318" max="3318" width="18.1111111111111" style="69" customWidth="1"/>
    <col min="3319" max="3568" width="9" style="69"/>
    <col min="3569" max="3569" width="9.55555555555556" style="69" customWidth="1"/>
    <col min="3570" max="3570" width="11.7777777777778" style="69" customWidth="1"/>
    <col min="3571" max="3571" width="12.3333333333333" style="69" customWidth="1"/>
    <col min="3572" max="3572" width="14.2222222222222" style="69" customWidth="1"/>
    <col min="3573" max="3573" width="14.4444444444444" style="69" customWidth="1"/>
    <col min="3574" max="3574" width="18.1111111111111" style="69" customWidth="1"/>
    <col min="3575" max="3824" width="9" style="69"/>
    <col min="3825" max="3825" width="9.55555555555556" style="69" customWidth="1"/>
    <col min="3826" max="3826" width="11.7777777777778" style="69" customWidth="1"/>
    <col min="3827" max="3827" width="12.3333333333333" style="69" customWidth="1"/>
    <col min="3828" max="3828" width="14.2222222222222" style="69" customWidth="1"/>
    <col min="3829" max="3829" width="14.4444444444444" style="69" customWidth="1"/>
    <col min="3830" max="3830" width="18.1111111111111" style="69" customWidth="1"/>
    <col min="3831" max="4080" width="9" style="69"/>
    <col min="4081" max="4081" width="9.55555555555556" style="69" customWidth="1"/>
    <col min="4082" max="4082" width="11.7777777777778" style="69" customWidth="1"/>
    <col min="4083" max="4083" width="12.3333333333333" style="69" customWidth="1"/>
    <col min="4084" max="4084" width="14.2222222222222" style="69" customWidth="1"/>
    <col min="4085" max="4085" width="14.4444444444444" style="69" customWidth="1"/>
    <col min="4086" max="4086" width="18.1111111111111" style="69" customWidth="1"/>
    <col min="4087" max="4336" width="9" style="69"/>
    <col min="4337" max="4337" width="9.55555555555556" style="69" customWidth="1"/>
    <col min="4338" max="4338" width="11.7777777777778" style="69" customWidth="1"/>
    <col min="4339" max="4339" width="12.3333333333333" style="69" customWidth="1"/>
    <col min="4340" max="4340" width="14.2222222222222" style="69" customWidth="1"/>
    <col min="4341" max="4341" width="14.4444444444444" style="69" customWidth="1"/>
    <col min="4342" max="4342" width="18.1111111111111" style="69" customWidth="1"/>
    <col min="4343" max="4592" width="9" style="69"/>
    <col min="4593" max="4593" width="9.55555555555556" style="69" customWidth="1"/>
    <col min="4594" max="4594" width="11.7777777777778" style="69" customWidth="1"/>
    <col min="4595" max="4595" width="12.3333333333333" style="69" customWidth="1"/>
    <col min="4596" max="4596" width="14.2222222222222" style="69" customWidth="1"/>
    <col min="4597" max="4597" width="14.4444444444444" style="69" customWidth="1"/>
    <col min="4598" max="4598" width="18.1111111111111" style="69" customWidth="1"/>
    <col min="4599" max="4848" width="9" style="69"/>
    <col min="4849" max="4849" width="9.55555555555556" style="69" customWidth="1"/>
    <col min="4850" max="4850" width="11.7777777777778" style="69" customWidth="1"/>
    <col min="4851" max="4851" width="12.3333333333333" style="69" customWidth="1"/>
    <col min="4852" max="4852" width="14.2222222222222" style="69" customWidth="1"/>
    <col min="4853" max="4853" width="14.4444444444444" style="69" customWidth="1"/>
    <col min="4854" max="4854" width="18.1111111111111" style="69" customWidth="1"/>
    <col min="4855" max="5104" width="9" style="69"/>
    <col min="5105" max="5105" width="9.55555555555556" style="69" customWidth="1"/>
    <col min="5106" max="5106" width="11.7777777777778" style="69" customWidth="1"/>
    <col min="5107" max="5107" width="12.3333333333333" style="69" customWidth="1"/>
    <col min="5108" max="5108" width="14.2222222222222" style="69" customWidth="1"/>
    <col min="5109" max="5109" width="14.4444444444444" style="69" customWidth="1"/>
    <col min="5110" max="5110" width="18.1111111111111" style="69" customWidth="1"/>
    <col min="5111" max="5360" width="9" style="69"/>
    <col min="5361" max="5361" width="9.55555555555556" style="69" customWidth="1"/>
    <col min="5362" max="5362" width="11.7777777777778" style="69" customWidth="1"/>
    <col min="5363" max="5363" width="12.3333333333333" style="69" customWidth="1"/>
    <col min="5364" max="5364" width="14.2222222222222" style="69" customWidth="1"/>
    <col min="5365" max="5365" width="14.4444444444444" style="69" customWidth="1"/>
    <col min="5366" max="5366" width="18.1111111111111" style="69" customWidth="1"/>
    <col min="5367" max="5616" width="9" style="69"/>
    <col min="5617" max="5617" width="9.55555555555556" style="69" customWidth="1"/>
    <col min="5618" max="5618" width="11.7777777777778" style="69" customWidth="1"/>
    <col min="5619" max="5619" width="12.3333333333333" style="69" customWidth="1"/>
    <col min="5620" max="5620" width="14.2222222222222" style="69" customWidth="1"/>
    <col min="5621" max="5621" width="14.4444444444444" style="69" customWidth="1"/>
    <col min="5622" max="5622" width="18.1111111111111" style="69" customWidth="1"/>
    <col min="5623" max="5872" width="9" style="69"/>
    <col min="5873" max="5873" width="9.55555555555556" style="69" customWidth="1"/>
    <col min="5874" max="5874" width="11.7777777777778" style="69" customWidth="1"/>
    <col min="5875" max="5875" width="12.3333333333333" style="69" customWidth="1"/>
    <col min="5876" max="5876" width="14.2222222222222" style="69" customWidth="1"/>
    <col min="5877" max="5877" width="14.4444444444444" style="69" customWidth="1"/>
    <col min="5878" max="5878" width="18.1111111111111" style="69" customWidth="1"/>
    <col min="5879" max="6128" width="9" style="69"/>
    <col min="6129" max="6129" width="9.55555555555556" style="69" customWidth="1"/>
    <col min="6130" max="6130" width="11.7777777777778" style="69" customWidth="1"/>
    <col min="6131" max="6131" width="12.3333333333333" style="69" customWidth="1"/>
    <col min="6132" max="6132" width="14.2222222222222" style="69" customWidth="1"/>
    <col min="6133" max="6133" width="14.4444444444444" style="69" customWidth="1"/>
    <col min="6134" max="6134" width="18.1111111111111" style="69" customWidth="1"/>
    <col min="6135" max="6384" width="9" style="69"/>
    <col min="6385" max="6385" width="9.55555555555556" style="69" customWidth="1"/>
    <col min="6386" max="6386" width="11.7777777777778" style="69" customWidth="1"/>
    <col min="6387" max="6387" width="12.3333333333333" style="69" customWidth="1"/>
    <col min="6388" max="6388" width="14.2222222222222" style="69" customWidth="1"/>
    <col min="6389" max="6389" width="14.4444444444444" style="69" customWidth="1"/>
    <col min="6390" max="6390" width="18.1111111111111" style="69" customWidth="1"/>
    <col min="6391" max="6640" width="9" style="69"/>
    <col min="6641" max="6641" width="9.55555555555556" style="69" customWidth="1"/>
    <col min="6642" max="6642" width="11.7777777777778" style="69" customWidth="1"/>
    <col min="6643" max="6643" width="12.3333333333333" style="69" customWidth="1"/>
    <col min="6644" max="6644" width="14.2222222222222" style="69" customWidth="1"/>
    <col min="6645" max="6645" width="14.4444444444444" style="69" customWidth="1"/>
    <col min="6646" max="6646" width="18.1111111111111" style="69" customWidth="1"/>
    <col min="6647" max="6896" width="9" style="69"/>
    <col min="6897" max="6897" width="9.55555555555556" style="69" customWidth="1"/>
    <col min="6898" max="6898" width="11.7777777777778" style="69" customWidth="1"/>
    <col min="6899" max="6899" width="12.3333333333333" style="69" customWidth="1"/>
    <col min="6900" max="6900" width="14.2222222222222" style="69" customWidth="1"/>
    <col min="6901" max="6901" width="14.4444444444444" style="69" customWidth="1"/>
    <col min="6902" max="6902" width="18.1111111111111" style="69" customWidth="1"/>
    <col min="6903" max="7152" width="9" style="69"/>
    <col min="7153" max="7153" width="9.55555555555556" style="69" customWidth="1"/>
    <col min="7154" max="7154" width="11.7777777777778" style="69" customWidth="1"/>
    <col min="7155" max="7155" width="12.3333333333333" style="69" customWidth="1"/>
    <col min="7156" max="7156" width="14.2222222222222" style="69" customWidth="1"/>
    <col min="7157" max="7157" width="14.4444444444444" style="69" customWidth="1"/>
    <col min="7158" max="7158" width="18.1111111111111" style="69" customWidth="1"/>
    <col min="7159" max="7408" width="9" style="69"/>
    <col min="7409" max="7409" width="9.55555555555556" style="69" customWidth="1"/>
    <col min="7410" max="7410" width="11.7777777777778" style="69" customWidth="1"/>
    <col min="7411" max="7411" width="12.3333333333333" style="69" customWidth="1"/>
    <col min="7412" max="7412" width="14.2222222222222" style="69" customWidth="1"/>
    <col min="7413" max="7413" width="14.4444444444444" style="69" customWidth="1"/>
    <col min="7414" max="7414" width="18.1111111111111" style="69" customWidth="1"/>
    <col min="7415" max="7664" width="9" style="69"/>
    <col min="7665" max="7665" width="9.55555555555556" style="69" customWidth="1"/>
    <col min="7666" max="7666" width="11.7777777777778" style="69" customWidth="1"/>
    <col min="7667" max="7667" width="12.3333333333333" style="69" customWidth="1"/>
    <col min="7668" max="7668" width="14.2222222222222" style="69" customWidth="1"/>
    <col min="7669" max="7669" width="14.4444444444444" style="69" customWidth="1"/>
    <col min="7670" max="7670" width="18.1111111111111" style="69" customWidth="1"/>
    <col min="7671" max="7920" width="9" style="69"/>
    <col min="7921" max="7921" width="9.55555555555556" style="69" customWidth="1"/>
    <col min="7922" max="7922" width="11.7777777777778" style="69" customWidth="1"/>
    <col min="7923" max="7923" width="12.3333333333333" style="69" customWidth="1"/>
    <col min="7924" max="7924" width="14.2222222222222" style="69" customWidth="1"/>
    <col min="7925" max="7925" width="14.4444444444444" style="69" customWidth="1"/>
    <col min="7926" max="7926" width="18.1111111111111" style="69" customWidth="1"/>
    <col min="7927" max="8176" width="9" style="69"/>
    <col min="8177" max="8177" width="9.55555555555556" style="69" customWidth="1"/>
    <col min="8178" max="8178" width="11.7777777777778" style="69" customWidth="1"/>
    <col min="8179" max="8179" width="12.3333333333333" style="69" customWidth="1"/>
    <col min="8180" max="8180" width="14.2222222222222" style="69" customWidth="1"/>
    <col min="8181" max="8181" width="14.4444444444444" style="69" customWidth="1"/>
    <col min="8182" max="8182" width="18.1111111111111" style="69" customWidth="1"/>
    <col min="8183" max="8432" width="9" style="69"/>
    <col min="8433" max="8433" width="9.55555555555556" style="69" customWidth="1"/>
    <col min="8434" max="8434" width="11.7777777777778" style="69" customWidth="1"/>
    <col min="8435" max="8435" width="12.3333333333333" style="69" customWidth="1"/>
    <col min="8436" max="8436" width="14.2222222222222" style="69" customWidth="1"/>
    <col min="8437" max="8437" width="14.4444444444444" style="69" customWidth="1"/>
    <col min="8438" max="8438" width="18.1111111111111" style="69" customWidth="1"/>
    <col min="8439" max="8688" width="9" style="69"/>
    <col min="8689" max="8689" width="9.55555555555556" style="69" customWidth="1"/>
    <col min="8690" max="8690" width="11.7777777777778" style="69" customWidth="1"/>
    <col min="8691" max="8691" width="12.3333333333333" style="69" customWidth="1"/>
    <col min="8692" max="8692" width="14.2222222222222" style="69" customWidth="1"/>
    <col min="8693" max="8693" width="14.4444444444444" style="69" customWidth="1"/>
    <col min="8694" max="8694" width="18.1111111111111" style="69" customWidth="1"/>
    <col min="8695" max="8944" width="9" style="69"/>
    <col min="8945" max="8945" width="9.55555555555556" style="69" customWidth="1"/>
    <col min="8946" max="8946" width="11.7777777777778" style="69" customWidth="1"/>
    <col min="8947" max="8947" width="12.3333333333333" style="69" customWidth="1"/>
    <col min="8948" max="8948" width="14.2222222222222" style="69" customWidth="1"/>
    <col min="8949" max="8949" width="14.4444444444444" style="69" customWidth="1"/>
    <col min="8950" max="8950" width="18.1111111111111" style="69" customWidth="1"/>
    <col min="8951" max="9200" width="9" style="69"/>
    <col min="9201" max="9201" width="9.55555555555556" style="69" customWidth="1"/>
    <col min="9202" max="9202" width="11.7777777777778" style="69" customWidth="1"/>
    <col min="9203" max="9203" width="12.3333333333333" style="69" customWidth="1"/>
    <col min="9204" max="9204" width="14.2222222222222" style="69" customWidth="1"/>
    <col min="9205" max="9205" width="14.4444444444444" style="69" customWidth="1"/>
    <col min="9206" max="9206" width="18.1111111111111" style="69" customWidth="1"/>
    <col min="9207" max="9456" width="9" style="69"/>
    <col min="9457" max="9457" width="9.55555555555556" style="69" customWidth="1"/>
    <col min="9458" max="9458" width="11.7777777777778" style="69" customWidth="1"/>
    <col min="9459" max="9459" width="12.3333333333333" style="69" customWidth="1"/>
    <col min="9460" max="9460" width="14.2222222222222" style="69" customWidth="1"/>
    <col min="9461" max="9461" width="14.4444444444444" style="69" customWidth="1"/>
    <col min="9462" max="9462" width="18.1111111111111" style="69" customWidth="1"/>
    <col min="9463" max="9712" width="9" style="69"/>
    <col min="9713" max="9713" width="9.55555555555556" style="69" customWidth="1"/>
    <col min="9714" max="9714" width="11.7777777777778" style="69" customWidth="1"/>
    <col min="9715" max="9715" width="12.3333333333333" style="69" customWidth="1"/>
    <col min="9716" max="9716" width="14.2222222222222" style="69" customWidth="1"/>
    <col min="9717" max="9717" width="14.4444444444444" style="69" customWidth="1"/>
    <col min="9718" max="9718" width="18.1111111111111" style="69" customWidth="1"/>
    <col min="9719" max="9968" width="9" style="69"/>
    <col min="9969" max="9969" width="9.55555555555556" style="69" customWidth="1"/>
    <col min="9970" max="9970" width="11.7777777777778" style="69" customWidth="1"/>
    <col min="9971" max="9971" width="12.3333333333333" style="69" customWidth="1"/>
    <col min="9972" max="9972" width="14.2222222222222" style="69" customWidth="1"/>
    <col min="9973" max="9973" width="14.4444444444444" style="69" customWidth="1"/>
    <col min="9974" max="9974" width="18.1111111111111" style="69" customWidth="1"/>
    <col min="9975" max="10224" width="9" style="69"/>
    <col min="10225" max="10225" width="9.55555555555556" style="69" customWidth="1"/>
    <col min="10226" max="10226" width="11.7777777777778" style="69" customWidth="1"/>
    <col min="10227" max="10227" width="12.3333333333333" style="69" customWidth="1"/>
    <col min="10228" max="10228" width="14.2222222222222" style="69" customWidth="1"/>
    <col min="10229" max="10229" width="14.4444444444444" style="69" customWidth="1"/>
    <col min="10230" max="10230" width="18.1111111111111" style="69" customWidth="1"/>
    <col min="10231" max="10480" width="9" style="69"/>
    <col min="10481" max="10481" width="9.55555555555556" style="69" customWidth="1"/>
    <col min="10482" max="10482" width="11.7777777777778" style="69" customWidth="1"/>
    <col min="10483" max="10483" width="12.3333333333333" style="69" customWidth="1"/>
    <col min="10484" max="10484" width="14.2222222222222" style="69" customWidth="1"/>
    <col min="10485" max="10485" width="14.4444444444444" style="69" customWidth="1"/>
    <col min="10486" max="10486" width="18.1111111111111" style="69" customWidth="1"/>
    <col min="10487" max="10736" width="9" style="69"/>
    <col min="10737" max="10737" width="9.55555555555556" style="69" customWidth="1"/>
    <col min="10738" max="10738" width="11.7777777777778" style="69" customWidth="1"/>
    <col min="10739" max="10739" width="12.3333333333333" style="69" customWidth="1"/>
    <col min="10740" max="10740" width="14.2222222222222" style="69" customWidth="1"/>
    <col min="10741" max="10741" width="14.4444444444444" style="69" customWidth="1"/>
    <col min="10742" max="10742" width="18.1111111111111" style="69" customWidth="1"/>
    <col min="10743" max="10992" width="9" style="69"/>
    <col min="10993" max="10993" width="9.55555555555556" style="69" customWidth="1"/>
    <col min="10994" max="10994" width="11.7777777777778" style="69" customWidth="1"/>
    <col min="10995" max="10995" width="12.3333333333333" style="69" customWidth="1"/>
    <col min="10996" max="10996" width="14.2222222222222" style="69" customWidth="1"/>
    <col min="10997" max="10997" width="14.4444444444444" style="69" customWidth="1"/>
    <col min="10998" max="10998" width="18.1111111111111" style="69" customWidth="1"/>
    <col min="10999" max="11248" width="9" style="69"/>
    <col min="11249" max="11249" width="9.55555555555556" style="69" customWidth="1"/>
    <col min="11250" max="11250" width="11.7777777777778" style="69" customWidth="1"/>
    <col min="11251" max="11251" width="12.3333333333333" style="69" customWidth="1"/>
    <col min="11252" max="11252" width="14.2222222222222" style="69" customWidth="1"/>
    <col min="11253" max="11253" width="14.4444444444444" style="69" customWidth="1"/>
    <col min="11254" max="11254" width="18.1111111111111" style="69" customWidth="1"/>
    <col min="11255" max="11504" width="9" style="69"/>
    <col min="11505" max="11505" width="9.55555555555556" style="69" customWidth="1"/>
    <col min="11506" max="11506" width="11.7777777777778" style="69" customWidth="1"/>
    <col min="11507" max="11507" width="12.3333333333333" style="69" customWidth="1"/>
    <col min="11508" max="11508" width="14.2222222222222" style="69" customWidth="1"/>
    <col min="11509" max="11509" width="14.4444444444444" style="69" customWidth="1"/>
    <col min="11510" max="11510" width="18.1111111111111" style="69" customWidth="1"/>
    <col min="11511" max="11760" width="9" style="69"/>
    <col min="11761" max="11761" width="9.55555555555556" style="69" customWidth="1"/>
    <col min="11762" max="11762" width="11.7777777777778" style="69" customWidth="1"/>
    <col min="11763" max="11763" width="12.3333333333333" style="69" customWidth="1"/>
    <col min="11764" max="11764" width="14.2222222222222" style="69" customWidth="1"/>
    <col min="11765" max="11765" width="14.4444444444444" style="69" customWidth="1"/>
    <col min="11766" max="11766" width="18.1111111111111" style="69" customWidth="1"/>
    <col min="11767" max="12016" width="9" style="69"/>
    <col min="12017" max="12017" width="9.55555555555556" style="69" customWidth="1"/>
    <col min="12018" max="12018" width="11.7777777777778" style="69" customWidth="1"/>
    <col min="12019" max="12019" width="12.3333333333333" style="69" customWidth="1"/>
    <col min="12020" max="12020" width="14.2222222222222" style="69" customWidth="1"/>
    <col min="12021" max="12021" width="14.4444444444444" style="69" customWidth="1"/>
    <col min="12022" max="12022" width="18.1111111111111" style="69" customWidth="1"/>
    <col min="12023" max="12272" width="9" style="69"/>
    <col min="12273" max="12273" width="9.55555555555556" style="69" customWidth="1"/>
    <col min="12274" max="12274" width="11.7777777777778" style="69" customWidth="1"/>
    <col min="12275" max="12275" width="12.3333333333333" style="69" customWidth="1"/>
    <col min="12276" max="12276" width="14.2222222222222" style="69" customWidth="1"/>
    <col min="12277" max="12277" width="14.4444444444444" style="69" customWidth="1"/>
    <col min="12278" max="12278" width="18.1111111111111" style="69" customWidth="1"/>
    <col min="12279" max="12528" width="9" style="69"/>
    <col min="12529" max="12529" width="9.55555555555556" style="69" customWidth="1"/>
    <col min="12530" max="12530" width="11.7777777777778" style="69" customWidth="1"/>
    <col min="12531" max="12531" width="12.3333333333333" style="69" customWidth="1"/>
    <col min="12532" max="12532" width="14.2222222222222" style="69" customWidth="1"/>
    <col min="12533" max="12533" width="14.4444444444444" style="69" customWidth="1"/>
    <col min="12534" max="12534" width="18.1111111111111" style="69" customWidth="1"/>
    <col min="12535" max="12784" width="9" style="69"/>
    <col min="12785" max="12785" width="9.55555555555556" style="69" customWidth="1"/>
    <col min="12786" max="12786" width="11.7777777777778" style="69" customWidth="1"/>
    <col min="12787" max="12787" width="12.3333333333333" style="69" customWidth="1"/>
    <col min="12788" max="12788" width="14.2222222222222" style="69" customWidth="1"/>
    <col min="12789" max="12789" width="14.4444444444444" style="69" customWidth="1"/>
    <col min="12790" max="12790" width="18.1111111111111" style="69" customWidth="1"/>
    <col min="12791" max="13040" width="9" style="69"/>
    <col min="13041" max="13041" width="9.55555555555556" style="69" customWidth="1"/>
    <col min="13042" max="13042" width="11.7777777777778" style="69" customWidth="1"/>
    <col min="13043" max="13043" width="12.3333333333333" style="69" customWidth="1"/>
    <col min="13044" max="13044" width="14.2222222222222" style="69" customWidth="1"/>
    <col min="13045" max="13045" width="14.4444444444444" style="69" customWidth="1"/>
    <col min="13046" max="13046" width="18.1111111111111" style="69" customWidth="1"/>
    <col min="13047" max="13296" width="9" style="69"/>
    <col min="13297" max="13297" width="9.55555555555556" style="69" customWidth="1"/>
    <col min="13298" max="13298" width="11.7777777777778" style="69" customWidth="1"/>
    <col min="13299" max="13299" width="12.3333333333333" style="69" customWidth="1"/>
    <col min="13300" max="13300" width="14.2222222222222" style="69" customWidth="1"/>
    <col min="13301" max="13301" width="14.4444444444444" style="69" customWidth="1"/>
    <col min="13302" max="13302" width="18.1111111111111" style="69" customWidth="1"/>
    <col min="13303" max="13552" width="9" style="69"/>
    <col min="13553" max="13553" width="9.55555555555556" style="69" customWidth="1"/>
    <col min="13554" max="13554" width="11.7777777777778" style="69" customWidth="1"/>
    <col min="13555" max="13555" width="12.3333333333333" style="69" customWidth="1"/>
    <col min="13556" max="13556" width="14.2222222222222" style="69" customWidth="1"/>
    <col min="13557" max="13557" width="14.4444444444444" style="69" customWidth="1"/>
    <col min="13558" max="13558" width="18.1111111111111" style="69" customWidth="1"/>
    <col min="13559" max="13808" width="9" style="69"/>
    <col min="13809" max="13809" width="9.55555555555556" style="69" customWidth="1"/>
    <col min="13810" max="13810" width="11.7777777777778" style="69" customWidth="1"/>
    <col min="13811" max="13811" width="12.3333333333333" style="69" customWidth="1"/>
    <col min="13812" max="13812" width="14.2222222222222" style="69" customWidth="1"/>
    <col min="13813" max="13813" width="14.4444444444444" style="69" customWidth="1"/>
    <col min="13814" max="13814" width="18.1111111111111" style="69" customWidth="1"/>
    <col min="13815" max="14064" width="9" style="69"/>
    <col min="14065" max="14065" width="9.55555555555556" style="69" customWidth="1"/>
    <col min="14066" max="14066" width="11.7777777777778" style="69" customWidth="1"/>
    <col min="14067" max="14067" width="12.3333333333333" style="69" customWidth="1"/>
    <col min="14068" max="14068" width="14.2222222222222" style="69" customWidth="1"/>
    <col min="14069" max="14069" width="14.4444444444444" style="69" customWidth="1"/>
    <col min="14070" max="14070" width="18.1111111111111" style="69" customWidth="1"/>
    <col min="14071" max="14320" width="9" style="69"/>
    <col min="14321" max="14321" width="9.55555555555556" style="69" customWidth="1"/>
    <col min="14322" max="14322" width="11.7777777777778" style="69" customWidth="1"/>
    <col min="14323" max="14323" width="12.3333333333333" style="69" customWidth="1"/>
    <col min="14324" max="14324" width="14.2222222222222" style="69" customWidth="1"/>
    <col min="14325" max="14325" width="14.4444444444444" style="69" customWidth="1"/>
    <col min="14326" max="14326" width="18.1111111111111" style="69" customWidth="1"/>
    <col min="14327" max="14576" width="9" style="69"/>
    <col min="14577" max="14577" width="9.55555555555556" style="69" customWidth="1"/>
    <col min="14578" max="14578" width="11.7777777777778" style="69" customWidth="1"/>
    <col min="14579" max="14579" width="12.3333333333333" style="69" customWidth="1"/>
    <col min="14580" max="14580" width="14.2222222222222" style="69" customWidth="1"/>
    <col min="14581" max="14581" width="14.4444444444444" style="69" customWidth="1"/>
    <col min="14582" max="14582" width="18.1111111111111" style="69" customWidth="1"/>
    <col min="14583" max="14832" width="9" style="69"/>
    <col min="14833" max="14833" width="9.55555555555556" style="69" customWidth="1"/>
    <col min="14834" max="14834" width="11.7777777777778" style="69" customWidth="1"/>
    <col min="14835" max="14835" width="12.3333333333333" style="69" customWidth="1"/>
    <col min="14836" max="14836" width="14.2222222222222" style="69" customWidth="1"/>
    <col min="14837" max="14837" width="14.4444444444444" style="69" customWidth="1"/>
    <col min="14838" max="14838" width="18.1111111111111" style="69" customWidth="1"/>
    <col min="14839" max="15088" width="9" style="69"/>
    <col min="15089" max="15089" width="9.55555555555556" style="69" customWidth="1"/>
    <col min="15090" max="15090" width="11.7777777777778" style="69" customWidth="1"/>
    <col min="15091" max="15091" width="12.3333333333333" style="69" customWidth="1"/>
    <col min="15092" max="15092" width="14.2222222222222" style="69" customWidth="1"/>
    <col min="15093" max="15093" width="14.4444444444444" style="69" customWidth="1"/>
    <col min="15094" max="15094" width="18.1111111111111" style="69" customWidth="1"/>
    <col min="15095" max="15344" width="9" style="69"/>
    <col min="15345" max="15345" width="9.55555555555556" style="69" customWidth="1"/>
    <col min="15346" max="15346" width="11.7777777777778" style="69" customWidth="1"/>
    <col min="15347" max="15347" width="12.3333333333333" style="69" customWidth="1"/>
    <col min="15348" max="15348" width="14.2222222222222" style="69" customWidth="1"/>
    <col min="15349" max="15349" width="14.4444444444444" style="69" customWidth="1"/>
    <col min="15350" max="15350" width="18.1111111111111" style="69" customWidth="1"/>
    <col min="15351" max="15600" width="9" style="69"/>
    <col min="15601" max="15601" width="9.55555555555556" style="69" customWidth="1"/>
    <col min="15602" max="15602" width="11.7777777777778" style="69" customWidth="1"/>
    <col min="15603" max="15603" width="12.3333333333333" style="69" customWidth="1"/>
    <col min="15604" max="15604" width="14.2222222222222" style="69" customWidth="1"/>
    <col min="15605" max="15605" width="14.4444444444444" style="69" customWidth="1"/>
    <col min="15606" max="15606" width="18.1111111111111" style="69" customWidth="1"/>
    <col min="15607" max="15856" width="9" style="69"/>
    <col min="15857" max="15857" width="9.55555555555556" style="69" customWidth="1"/>
    <col min="15858" max="15858" width="11.7777777777778" style="69" customWidth="1"/>
    <col min="15859" max="15859" width="12.3333333333333" style="69" customWidth="1"/>
    <col min="15860" max="15860" width="14.2222222222222" style="69" customWidth="1"/>
    <col min="15861" max="15861" width="14.4444444444444" style="69" customWidth="1"/>
    <col min="15862" max="15862" width="18.1111111111111" style="69" customWidth="1"/>
    <col min="15863" max="16112" width="9" style="69"/>
    <col min="16113" max="16113" width="9.55555555555556" style="69" customWidth="1"/>
    <col min="16114" max="16114" width="11.7777777777778" style="69" customWidth="1"/>
    <col min="16115" max="16115" width="12.3333333333333" style="69" customWidth="1"/>
    <col min="16116" max="16116" width="14.2222222222222" style="69" customWidth="1"/>
    <col min="16117" max="16117" width="14.4444444444444" style="69" customWidth="1"/>
    <col min="16118" max="16118" width="18.1111111111111" style="69" customWidth="1"/>
    <col min="16119" max="16384" width="9" style="69"/>
  </cols>
  <sheetData>
    <row r="1" ht="33" customHeight="1" spans="1:10">
      <c r="A1" s="74" t="s">
        <v>344</v>
      </c>
      <c r="B1" s="74"/>
      <c r="C1" s="75"/>
      <c r="D1" s="76"/>
      <c r="E1" s="76"/>
      <c r="F1" s="77"/>
      <c r="G1" s="219"/>
      <c r="H1" s="219"/>
    </row>
    <row r="2" ht="17.4" spans="1:10">
      <c r="A2" s="74"/>
      <c r="B2" s="74"/>
      <c r="C2" s="75"/>
      <c r="D2" s="79"/>
      <c r="E2" s="79"/>
      <c r="F2" s="77"/>
    </row>
    <row r="3" ht="21.9" customHeight="1" spans="1:10">
      <c r="A3" s="80" t="s">
        <v>698</v>
      </c>
      <c r="B3" s="80"/>
      <c r="C3" s="81"/>
      <c r="D3" s="82"/>
      <c r="E3" s="82"/>
      <c r="F3" s="83" t="s">
        <v>346</v>
      </c>
    </row>
    <row r="4" ht="28.5" customHeight="1" spans="1:10">
      <c r="A4" s="84" t="s">
        <v>1</v>
      </c>
      <c r="B4" s="84" t="s">
        <v>2</v>
      </c>
      <c r="C4" s="84" t="s">
        <v>347</v>
      </c>
      <c r="D4" s="85" t="s">
        <v>348</v>
      </c>
      <c r="E4" s="85" t="s">
        <v>349</v>
      </c>
      <c r="F4" s="84" t="s">
        <v>255</v>
      </c>
    </row>
    <row r="5" ht="19.95" customHeight="1" spans="1:10">
      <c r="A5" s="84">
        <f t="shared" ref="A5:A68" si="0">ROW(A5)-4</f>
        <v>1</v>
      </c>
      <c r="B5" s="220" t="s">
        <v>468</v>
      </c>
      <c r="C5" s="90">
        <v>10000</v>
      </c>
      <c r="D5" s="85">
        <f t="shared" ref="D5:D68" si="1">ROUND(C5*0.1,0)</f>
        <v>1000</v>
      </c>
      <c r="E5" s="85">
        <f t="shared" ref="E5:E68" si="2">ROUND(C5*0.1,0)</f>
        <v>1000</v>
      </c>
      <c r="F5" s="87">
        <f t="shared" ref="F5:F68" si="3">SUM(D5:E5)</f>
        <v>2000</v>
      </c>
    </row>
    <row r="6" ht="19.95" customHeight="1" spans="1:10">
      <c r="A6" s="84">
        <f t="shared" si="0"/>
        <v>2</v>
      </c>
      <c r="B6" s="220" t="s">
        <v>471</v>
      </c>
      <c r="C6" s="90">
        <v>10000</v>
      </c>
      <c r="D6" s="85">
        <f t="shared" si="1"/>
        <v>1000</v>
      </c>
      <c r="E6" s="85">
        <f t="shared" si="2"/>
        <v>1000</v>
      </c>
      <c r="F6" s="87">
        <f t="shared" si="3"/>
        <v>2000</v>
      </c>
    </row>
    <row r="7" ht="19.95" customHeight="1" spans="1:10">
      <c r="A7" s="84">
        <f t="shared" si="0"/>
        <v>3</v>
      </c>
      <c r="B7" s="220" t="s">
        <v>469</v>
      </c>
      <c r="C7" s="90">
        <v>10000</v>
      </c>
      <c r="D7" s="85">
        <f t="shared" si="1"/>
        <v>1000</v>
      </c>
      <c r="E7" s="85">
        <f t="shared" si="2"/>
        <v>1000</v>
      </c>
      <c r="F7" s="87">
        <f t="shared" si="3"/>
        <v>2000</v>
      </c>
    </row>
    <row r="8" ht="19.95" customHeight="1" spans="1:10">
      <c r="A8" s="84">
        <f t="shared" si="0"/>
        <v>4</v>
      </c>
      <c r="B8" s="220" t="s">
        <v>473</v>
      </c>
      <c r="C8" s="90">
        <v>10000</v>
      </c>
      <c r="D8" s="85">
        <f t="shared" si="1"/>
        <v>1000</v>
      </c>
      <c r="E8" s="85">
        <f t="shared" si="2"/>
        <v>1000</v>
      </c>
      <c r="F8" s="87">
        <f t="shared" si="3"/>
        <v>2000</v>
      </c>
    </row>
    <row r="9" ht="19.95" customHeight="1" spans="1:10">
      <c r="A9" s="84">
        <f t="shared" si="0"/>
        <v>5</v>
      </c>
      <c r="B9" s="220" t="s">
        <v>470</v>
      </c>
      <c r="C9" s="90">
        <v>10000</v>
      </c>
      <c r="D9" s="85">
        <f t="shared" si="1"/>
        <v>1000</v>
      </c>
      <c r="E9" s="85">
        <f t="shared" si="2"/>
        <v>1000</v>
      </c>
      <c r="F9" s="87">
        <f t="shared" si="3"/>
        <v>2000</v>
      </c>
    </row>
    <row r="10" ht="19.95" customHeight="1" spans="1:10">
      <c r="A10" s="84">
        <f t="shared" si="0"/>
        <v>6</v>
      </c>
      <c r="B10" s="220" t="s">
        <v>472</v>
      </c>
      <c r="C10" s="90">
        <v>10000</v>
      </c>
      <c r="D10" s="85">
        <f t="shared" si="1"/>
        <v>1000</v>
      </c>
      <c r="E10" s="85">
        <f t="shared" si="2"/>
        <v>1000</v>
      </c>
      <c r="F10" s="87">
        <f t="shared" si="3"/>
        <v>2000</v>
      </c>
    </row>
    <row r="11" s="69" customFormat="1" ht="19.95" customHeight="1" spans="1:10">
      <c r="A11" s="84">
        <f t="shared" si="0"/>
        <v>7</v>
      </c>
      <c r="B11" s="220" t="s">
        <v>505</v>
      </c>
      <c r="C11" s="90">
        <v>10000</v>
      </c>
      <c r="D11" s="85">
        <f t="shared" si="1"/>
        <v>1000</v>
      </c>
      <c r="E11" s="85">
        <f t="shared" si="2"/>
        <v>1000</v>
      </c>
      <c r="F11" s="87">
        <f t="shared" si="3"/>
        <v>2000</v>
      </c>
    </row>
    <row r="12" ht="19.95" customHeight="1" spans="1:10">
      <c r="A12" s="84">
        <f t="shared" si="0"/>
        <v>8</v>
      </c>
      <c r="B12" s="220" t="s">
        <v>475</v>
      </c>
      <c r="C12" s="90">
        <v>10000</v>
      </c>
      <c r="D12" s="85">
        <f t="shared" si="1"/>
        <v>1000</v>
      </c>
      <c r="E12" s="85">
        <f t="shared" si="2"/>
        <v>1000</v>
      </c>
      <c r="F12" s="87">
        <f t="shared" si="3"/>
        <v>2000</v>
      </c>
    </row>
    <row r="13" ht="19.95" customHeight="1" spans="1:10">
      <c r="A13" s="84">
        <f t="shared" si="0"/>
        <v>9</v>
      </c>
      <c r="B13" s="220" t="s">
        <v>483</v>
      </c>
      <c r="C13" s="90">
        <v>10000</v>
      </c>
      <c r="D13" s="85">
        <f t="shared" si="1"/>
        <v>1000</v>
      </c>
      <c r="E13" s="85">
        <f t="shared" si="2"/>
        <v>1000</v>
      </c>
      <c r="F13" s="87">
        <f t="shared" si="3"/>
        <v>2000</v>
      </c>
    </row>
    <row r="14" s="67" customFormat="1" ht="19.95" customHeight="1" spans="1:10">
      <c r="A14" s="84">
        <f t="shared" si="0"/>
        <v>10</v>
      </c>
      <c r="B14" s="221" t="s">
        <v>477</v>
      </c>
      <c r="C14" s="90">
        <v>10000</v>
      </c>
      <c r="D14" s="85">
        <f t="shared" si="1"/>
        <v>1000</v>
      </c>
      <c r="E14" s="85">
        <f t="shared" si="2"/>
        <v>1000</v>
      </c>
      <c r="F14" s="87">
        <f t="shared" si="3"/>
        <v>2000</v>
      </c>
      <c r="G14" s="69"/>
      <c r="H14" s="69"/>
      <c r="I14" s="69"/>
      <c r="J14" s="69"/>
    </row>
    <row r="15" s="67" customFormat="1" ht="19.95" customHeight="1" spans="1:10">
      <c r="A15" s="84">
        <f t="shared" si="0"/>
        <v>11</v>
      </c>
      <c r="B15" s="221" t="s">
        <v>479</v>
      </c>
      <c r="C15" s="90">
        <v>10000</v>
      </c>
      <c r="D15" s="85">
        <f t="shared" si="1"/>
        <v>1000</v>
      </c>
      <c r="E15" s="85">
        <f t="shared" si="2"/>
        <v>1000</v>
      </c>
      <c r="F15" s="87">
        <f t="shared" si="3"/>
        <v>2000</v>
      </c>
      <c r="G15" s="69"/>
      <c r="H15" s="69"/>
      <c r="I15" s="69"/>
      <c r="J15" s="69"/>
    </row>
    <row r="16" s="67" customFormat="1" ht="19.95" customHeight="1" spans="1:10">
      <c r="A16" s="84">
        <f t="shared" si="0"/>
        <v>12</v>
      </c>
      <c r="B16" s="221" t="s">
        <v>481</v>
      </c>
      <c r="C16" s="90">
        <v>10000</v>
      </c>
      <c r="D16" s="85">
        <f t="shared" si="1"/>
        <v>1000</v>
      </c>
      <c r="E16" s="85">
        <f t="shared" si="2"/>
        <v>1000</v>
      </c>
      <c r="F16" s="87">
        <f t="shared" si="3"/>
        <v>2000</v>
      </c>
      <c r="G16" s="69"/>
      <c r="H16" s="69"/>
      <c r="I16" s="69"/>
      <c r="J16" s="69"/>
    </row>
    <row r="17" s="67" customFormat="1" ht="19.95" customHeight="1" spans="1:10">
      <c r="A17" s="84">
        <f t="shared" si="0"/>
        <v>13</v>
      </c>
      <c r="B17" s="222" t="s">
        <v>485</v>
      </c>
      <c r="C17" s="90">
        <v>10000</v>
      </c>
      <c r="D17" s="85">
        <f t="shared" si="1"/>
        <v>1000</v>
      </c>
      <c r="E17" s="85">
        <f t="shared" si="2"/>
        <v>1000</v>
      </c>
      <c r="F17" s="87">
        <f t="shared" si="3"/>
        <v>2000</v>
      </c>
      <c r="G17" s="69"/>
      <c r="H17" s="69"/>
      <c r="I17" s="69"/>
      <c r="J17" s="69"/>
    </row>
    <row r="18" s="67" customFormat="1" ht="19.95" customHeight="1" spans="1:10">
      <c r="A18" s="84">
        <f t="shared" si="0"/>
        <v>14</v>
      </c>
      <c r="B18" s="222" t="s">
        <v>487</v>
      </c>
      <c r="C18" s="90">
        <v>10000</v>
      </c>
      <c r="D18" s="85">
        <f t="shared" si="1"/>
        <v>1000</v>
      </c>
      <c r="E18" s="85">
        <f t="shared" si="2"/>
        <v>1000</v>
      </c>
      <c r="F18" s="87">
        <f t="shared" si="3"/>
        <v>2000</v>
      </c>
      <c r="G18" s="69"/>
      <c r="H18" s="69"/>
      <c r="I18" s="69"/>
      <c r="J18" s="69"/>
    </row>
    <row r="19" s="67" customFormat="1" ht="19.95" customHeight="1" spans="1:10">
      <c r="A19" s="84">
        <f t="shared" si="0"/>
        <v>15</v>
      </c>
      <c r="B19" s="222" t="s">
        <v>489</v>
      </c>
      <c r="C19" s="90">
        <v>10000</v>
      </c>
      <c r="D19" s="85">
        <f t="shared" si="1"/>
        <v>1000</v>
      </c>
      <c r="E19" s="85">
        <f t="shared" si="2"/>
        <v>1000</v>
      </c>
      <c r="F19" s="87">
        <f t="shared" si="3"/>
        <v>2000</v>
      </c>
      <c r="G19" s="69"/>
      <c r="H19" s="69"/>
      <c r="I19" s="69"/>
      <c r="J19" s="69"/>
    </row>
    <row r="20" s="67" customFormat="1" ht="19.95" customHeight="1" spans="1:10">
      <c r="A20" s="84">
        <f t="shared" si="0"/>
        <v>16</v>
      </c>
      <c r="B20" s="222" t="s">
        <v>491</v>
      </c>
      <c r="C20" s="90">
        <v>10000</v>
      </c>
      <c r="D20" s="85">
        <f t="shared" si="1"/>
        <v>1000</v>
      </c>
      <c r="E20" s="85">
        <f t="shared" si="2"/>
        <v>1000</v>
      </c>
      <c r="F20" s="87">
        <f t="shared" si="3"/>
        <v>2000</v>
      </c>
      <c r="G20" s="69"/>
      <c r="H20" s="69"/>
      <c r="I20" s="69"/>
      <c r="J20" s="69"/>
    </row>
    <row r="21" s="67" customFormat="1" ht="19.95" customHeight="1" spans="1:10">
      <c r="A21" s="84">
        <f t="shared" si="0"/>
        <v>17</v>
      </c>
      <c r="B21" s="222" t="s">
        <v>495</v>
      </c>
      <c r="C21" s="90">
        <v>10000</v>
      </c>
      <c r="D21" s="85">
        <f t="shared" si="1"/>
        <v>1000</v>
      </c>
      <c r="E21" s="85">
        <f t="shared" si="2"/>
        <v>1000</v>
      </c>
      <c r="F21" s="87">
        <f t="shared" si="3"/>
        <v>2000</v>
      </c>
      <c r="G21" s="69"/>
      <c r="H21" s="69"/>
      <c r="I21" s="69"/>
      <c r="J21" s="69"/>
    </row>
    <row r="22" s="67" customFormat="1" ht="19.95" customHeight="1" spans="1:10">
      <c r="A22" s="84">
        <f t="shared" si="0"/>
        <v>18</v>
      </c>
      <c r="B22" s="222" t="s">
        <v>497</v>
      </c>
      <c r="C22" s="90">
        <v>10000</v>
      </c>
      <c r="D22" s="85">
        <f t="shared" si="1"/>
        <v>1000</v>
      </c>
      <c r="E22" s="85">
        <f t="shared" si="2"/>
        <v>1000</v>
      </c>
      <c r="F22" s="87">
        <f t="shared" si="3"/>
        <v>2000</v>
      </c>
      <c r="G22" s="69"/>
      <c r="H22" s="69"/>
      <c r="I22" s="69"/>
      <c r="J22" s="69"/>
    </row>
    <row r="23" s="67" customFormat="1" ht="19.95" customHeight="1" spans="1:10">
      <c r="A23" s="84">
        <f t="shared" si="0"/>
        <v>19</v>
      </c>
      <c r="B23" s="222" t="s">
        <v>493</v>
      </c>
      <c r="C23" s="90">
        <v>10000</v>
      </c>
      <c r="D23" s="85">
        <f t="shared" si="1"/>
        <v>1000</v>
      </c>
      <c r="E23" s="85">
        <f t="shared" si="2"/>
        <v>1000</v>
      </c>
      <c r="F23" s="87">
        <f t="shared" si="3"/>
        <v>2000</v>
      </c>
      <c r="G23" s="69"/>
      <c r="H23" s="69"/>
      <c r="I23" s="69"/>
      <c r="J23" s="69"/>
    </row>
    <row r="24" s="67" customFormat="1" ht="19.95" customHeight="1" spans="1:10">
      <c r="A24" s="84">
        <f t="shared" si="0"/>
        <v>20</v>
      </c>
      <c r="B24" s="222" t="s">
        <v>499</v>
      </c>
      <c r="C24" s="90">
        <v>10000</v>
      </c>
      <c r="D24" s="85">
        <f t="shared" si="1"/>
        <v>1000</v>
      </c>
      <c r="E24" s="85">
        <f t="shared" si="2"/>
        <v>1000</v>
      </c>
      <c r="F24" s="87">
        <f t="shared" si="3"/>
        <v>2000</v>
      </c>
      <c r="G24" s="69"/>
      <c r="H24" s="69"/>
      <c r="I24" s="69"/>
      <c r="J24" s="69"/>
    </row>
    <row r="25" s="67" customFormat="1" ht="19.95" customHeight="1" spans="1:10">
      <c r="A25" s="84">
        <f t="shared" si="0"/>
        <v>21</v>
      </c>
      <c r="B25" s="222" t="s">
        <v>503</v>
      </c>
      <c r="C25" s="90">
        <v>10000</v>
      </c>
      <c r="D25" s="85">
        <f t="shared" si="1"/>
        <v>1000</v>
      </c>
      <c r="E25" s="85">
        <f t="shared" si="2"/>
        <v>1000</v>
      </c>
      <c r="F25" s="87">
        <f t="shared" si="3"/>
        <v>2000</v>
      </c>
      <c r="G25" s="69"/>
      <c r="H25" s="69"/>
      <c r="I25" s="69"/>
      <c r="J25" s="69"/>
    </row>
    <row r="26" s="67" customFormat="1" ht="19.95" customHeight="1" spans="1:10">
      <c r="A26" s="84">
        <f t="shared" si="0"/>
        <v>22</v>
      </c>
      <c r="B26" s="222" t="s">
        <v>501</v>
      </c>
      <c r="C26" s="90">
        <v>10000</v>
      </c>
      <c r="D26" s="85">
        <f t="shared" si="1"/>
        <v>1000</v>
      </c>
      <c r="E26" s="85">
        <f t="shared" si="2"/>
        <v>1000</v>
      </c>
      <c r="F26" s="87">
        <f t="shared" si="3"/>
        <v>2000</v>
      </c>
      <c r="G26" s="69"/>
      <c r="H26" s="69"/>
      <c r="I26" s="69"/>
      <c r="J26" s="69"/>
    </row>
    <row r="27" s="67" customFormat="1" ht="19.95" customHeight="1" spans="1:10">
      <c r="A27" s="84">
        <f t="shared" si="0"/>
        <v>23</v>
      </c>
      <c r="B27" s="222" t="s">
        <v>511</v>
      </c>
      <c r="C27" s="90">
        <v>10000</v>
      </c>
      <c r="D27" s="85">
        <f t="shared" si="1"/>
        <v>1000</v>
      </c>
      <c r="E27" s="85">
        <f t="shared" si="2"/>
        <v>1000</v>
      </c>
      <c r="F27" s="87">
        <f t="shared" si="3"/>
        <v>2000</v>
      </c>
      <c r="G27" s="69"/>
      <c r="H27" s="69"/>
      <c r="I27" s="69"/>
      <c r="J27" s="69"/>
    </row>
    <row r="28" s="67" customFormat="1" ht="19.95" customHeight="1" spans="1:10">
      <c r="A28" s="84">
        <f t="shared" si="0"/>
        <v>24</v>
      </c>
      <c r="B28" s="223" t="s">
        <v>507</v>
      </c>
      <c r="C28" s="90">
        <v>10000</v>
      </c>
      <c r="D28" s="85">
        <f t="shared" si="1"/>
        <v>1000</v>
      </c>
      <c r="E28" s="85">
        <f t="shared" si="2"/>
        <v>1000</v>
      </c>
      <c r="F28" s="87">
        <f t="shared" si="3"/>
        <v>2000</v>
      </c>
      <c r="G28" s="69"/>
      <c r="H28" s="69"/>
      <c r="I28" s="69"/>
      <c r="J28" s="69"/>
    </row>
    <row r="29" s="67" customFormat="1" ht="19.95" customHeight="1" spans="1:10">
      <c r="A29" s="84">
        <f t="shared" si="0"/>
        <v>25</v>
      </c>
      <c r="B29" s="92" t="s">
        <v>509</v>
      </c>
      <c r="C29" s="90">
        <v>10000</v>
      </c>
      <c r="D29" s="85">
        <f t="shared" si="1"/>
        <v>1000</v>
      </c>
      <c r="E29" s="85">
        <f t="shared" si="2"/>
        <v>1000</v>
      </c>
      <c r="F29" s="87">
        <f t="shared" si="3"/>
        <v>2000</v>
      </c>
      <c r="G29" s="69"/>
      <c r="H29" s="69"/>
      <c r="I29" s="69"/>
      <c r="J29" s="69"/>
    </row>
    <row r="30" s="67" customFormat="1" ht="19.95" customHeight="1" spans="1:10">
      <c r="A30" s="84">
        <f t="shared" si="0"/>
        <v>26</v>
      </c>
      <c r="B30" s="92" t="s">
        <v>513</v>
      </c>
      <c r="C30" s="90">
        <v>10000</v>
      </c>
      <c r="D30" s="85">
        <f t="shared" si="1"/>
        <v>1000</v>
      </c>
      <c r="E30" s="85">
        <f t="shared" si="2"/>
        <v>1000</v>
      </c>
      <c r="F30" s="87">
        <f t="shared" si="3"/>
        <v>2000</v>
      </c>
      <c r="G30" s="69"/>
      <c r="H30" s="69"/>
      <c r="I30" s="69"/>
      <c r="J30" s="69"/>
    </row>
    <row r="31" s="67" customFormat="1" ht="19.95" customHeight="1" spans="1:10">
      <c r="A31" s="84">
        <f t="shared" si="0"/>
        <v>27</v>
      </c>
      <c r="B31" s="92" t="s">
        <v>515</v>
      </c>
      <c r="C31" s="90">
        <v>10000</v>
      </c>
      <c r="D31" s="85">
        <f t="shared" si="1"/>
        <v>1000</v>
      </c>
      <c r="E31" s="85">
        <f t="shared" si="2"/>
        <v>1000</v>
      </c>
      <c r="F31" s="87">
        <f t="shared" si="3"/>
        <v>2000</v>
      </c>
      <c r="G31" s="69"/>
      <c r="H31" s="69"/>
      <c r="I31" s="69"/>
      <c r="J31" s="69"/>
    </row>
    <row r="32" s="67" customFormat="1" ht="19.95" customHeight="1" spans="1:10">
      <c r="A32" s="84">
        <f t="shared" si="0"/>
        <v>28</v>
      </c>
      <c r="B32" s="220" t="s">
        <v>519</v>
      </c>
      <c r="C32" s="90">
        <v>10000</v>
      </c>
      <c r="D32" s="85">
        <f t="shared" si="1"/>
        <v>1000</v>
      </c>
      <c r="E32" s="85">
        <f t="shared" si="2"/>
        <v>1000</v>
      </c>
      <c r="F32" s="87">
        <f t="shared" si="3"/>
        <v>2000</v>
      </c>
      <c r="G32" s="69"/>
      <c r="H32" s="224"/>
      <c r="I32" s="69"/>
      <c r="J32" s="69"/>
    </row>
    <row r="33" s="67" customFormat="1" ht="19.95" customHeight="1" spans="1:10">
      <c r="A33" s="84">
        <f t="shared" si="0"/>
        <v>29</v>
      </c>
      <c r="B33" s="220" t="s">
        <v>518</v>
      </c>
      <c r="C33" s="90">
        <v>10000</v>
      </c>
      <c r="D33" s="85">
        <f t="shared" si="1"/>
        <v>1000</v>
      </c>
      <c r="E33" s="85">
        <f t="shared" si="2"/>
        <v>1000</v>
      </c>
      <c r="F33" s="87">
        <f t="shared" si="3"/>
        <v>2000</v>
      </c>
      <c r="G33" s="69"/>
      <c r="H33" s="224"/>
      <c r="I33" s="69"/>
      <c r="J33" s="69"/>
    </row>
    <row r="34" s="67" customFormat="1" ht="19.95" customHeight="1" spans="1:10">
      <c r="A34" s="84">
        <f t="shared" si="0"/>
        <v>30</v>
      </c>
      <c r="B34" s="220" t="s">
        <v>520</v>
      </c>
      <c r="C34" s="90">
        <v>10000</v>
      </c>
      <c r="D34" s="85">
        <f t="shared" si="1"/>
        <v>1000</v>
      </c>
      <c r="E34" s="85">
        <f t="shared" si="2"/>
        <v>1000</v>
      </c>
      <c r="F34" s="87">
        <f t="shared" si="3"/>
        <v>2000</v>
      </c>
      <c r="G34" s="69"/>
      <c r="H34" s="224"/>
      <c r="I34" s="69"/>
      <c r="J34" s="69"/>
    </row>
    <row r="35" s="67" customFormat="1" ht="19.95" customHeight="1" spans="1:10">
      <c r="A35" s="84">
        <f t="shared" si="0"/>
        <v>31</v>
      </c>
      <c r="B35" s="220" t="s">
        <v>522</v>
      </c>
      <c r="C35" s="90">
        <v>10000</v>
      </c>
      <c r="D35" s="85">
        <f t="shared" si="1"/>
        <v>1000</v>
      </c>
      <c r="E35" s="85">
        <f t="shared" si="2"/>
        <v>1000</v>
      </c>
      <c r="F35" s="87">
        <f t="shared" si="3"/>
        <v>2000</v>
      </c>
      <c r="G35" s="69"/>
      <c r="H35" s="224"/>
      <c r="I35" s="69"/>
      <c r="J35" s="69"/>
    </row>
    <row r="36" s="67" customFormat="1" ht="19.95" customHeight="1" spans="1:10">
      <c r="A36" s="84">
        <f t="shared" si="0"/>
        <v>32</v>
      </c>
      <c r="B36" s="225" t="s">
        <v>524</v>
      </c>
      <c r="C36" s="90">
        <v>10000</v>
      </c>
      <c r="D36" s="85">
        <f t="shared" si="1"/>
        <v>1000</v>
      </c>
      <c r="E36" s="85">
        <f t="shared" si="2"/>
        <v>1000</v>
      </c>
      <c r="F36" s="87">
        <f t="shared" si="3"/>
        <v>2000</v>
      </c>
      <c r="G36" s="69"/>
      <c r="H36" s="224"/>
      <c r="I36" s="69"/>
      <c r="J36" s="69"/>
    </row>
    <row r="37" s="67" customFormat="1" ht="19.95" customHeight="1" spans="1:10">
      <c r="A37" s="84">
        <f t="shared" si="0"/>
        <v>33</v>
      </c>
      <c r="B37" s="225" t="s">
        <v>526</v>
      </c>
      <c r="C37" s="90">
        <v>10000</v>
      </c>
      <c r="D37" s="85">
        <f t="shared" si="1"/>
        <v>1000</v>
      </c>
      <c r="E37" s="85">
        <f t="shared" si="2"/>
        <v>1000</v>
      </c>
      <c r="F37" s="87">
        <f t="shared" si="3"/>
        <v>2000</v>
      </c>
      <c r="G37" s="69"/>
      <c r="H37" s="224"/>
      <c r="I37" s="69"/>
      <c r="J37" s="69"/>
    </row>
    <row r="38" s="67" customFormat="1" ht="19.95" customHeight="1" spans="1:10">
      <c r="A38" s="84">
        <f t="shared" si="0"/>
        <v>34</v>
      </c>
      <c r="B38" s="225" t="s">
        <v>530</v>
      </c>
      <c r="C38" s="90">
        <v>10000</v>
      </c>
      <c r="D38" s="85">
        <f t="shared" si="1"/>
        <v>1000</v>
      </c>
      <c r="E38" s="85">
        <f t="shared" si="2"/>
        <v>1000</v>
      </c>
      <c r="F38" s="87">
        <f t="shared" si="3"/>
        <v>2000</v>
      </c>
      <c r="G38" s="69"/>
      <c r="H38" s="224"/>
      <c r="I38" s="69"/>
      <c r="J38" s="69"/>
    </row>
    <row r="39" s="67" customFormat="1" ht="19.95" customHeight="1" spans="1:10">
      <c r="A39" s="84">
        <f t="shared" si="0"/>
        <v>35</v>
      </c>
      <c r="B39" s="225" t="s">
        <v>528</v>
      </c>
      <c r="C39" s="90">
        <v>10000</v>
      </c>
      <c r="D39" s="85">
        <f t="shared" si="1"/>
        <v>1000</v>
      </c>
      <c r="E39" s="85">
        <f t="shared" si="2"/>
        <v>1000</v>
      </c>
      <c r="F39" s="87">
        <f t="shared" si="3"/>
        <v>2000</v>
      </c>
      <c r="G39" s="69"/>
      <c r="H39" s="224"/>
      <c r="I39" s="69"/>
      <c r="J39" s="69"/>
    </row>
    <row r="40" s="67" customFormat="1" ht="19.95" customHeight="1" spans="1:10">
      <c r="A40" s="84">
        <f t="shared" si="0"/>
        <v>36</v>
      </c>
      <c r="B40" s="222" t="s">
        <v>532</v>
      </c>
      <c r="C40" s="90">
        <v>10000</v>
      </c>
      <c r="D40" s="85">
        <f t="shared" si="1"/>
        <v>1000</v>
      </c>
      <c r="E40" s="85">
        <f t="shared" si="2"/>
        <v>1000</v>
      </c>
      <c r="F40" s="87">
        <f t="shared" si="3"/>
        <v>2000</v>
      </c>
      <c r="G40" s="69"/>
      <c r="H40" s="224"/>
      <c r="I40" s="69"/>
      <c r="J40" s="69"/>
    </row>
    <row r="41" s="67" customFormat="1" ht="19.95" customHeight="1" spans="1:10">
      <c r="A41" s="84">
        <f t="shared" si="0"/>
        <v>37</v>
      </c>
      <c r="B41" s="222" t="s">
        <v>534</v>
      </c>
      <c r="C41" s="90">
        <v>10000</v>
      </c>
      <c r="D41" s="85">
        <f t="shared" si="1"/>
        <v>1000</v>
      </c>
      <c r="E41" s="85">
        <f t="shared" si="2"/>
        <v>1000</v>
      </c>
      <c r="F41" s="87">
        <f t="shared" si="3"/>
        <v>2000</v>
      </c>
      <c r="G41" s="69"/>
      <c r="H41" s="224"/>
      <c r="I41" s="69"/>
      <c r="J41" s="69"/>
    </row>
    <row r="42" s="67" customFormat="1" ht="19.95" customHeight="1" spans="1:10">
      <c r="A42" s="84">
        <f t="shared" si="0"/>
        <v>38</v>
      </c>
      <c r="B42" s="222" t="s">
        <v>536</v>
      </c>
      <c r="C42" s="90">
        <v>10000</v>
      </c>
      <c r="D42" s="85">
        <f t="shared" si="1"/>
        <v>1000</v>
      </c>
      <c r="E42" s="85">
        <f t="shared" si="2"/>
        <v>1000</v>
      </c>
      <c r="F42" s="87">
        <f t="shared" si="3"/>
        <v>2000</v>
      </c>
      <c r="G42" s="69"/>
      <c r="H42" s="224"/>
      <c r="I42" s="69"/>
      <c r="J42" s="69"/>
    </row>
    <row r="43" s="67" customFormat="1" ht="19.95" customHeight="1" spans="1:10">
      <c r="A43" s="84">
        <f t="shared" si="0"/>
        <v>39</v>
      </c>
      <c r="B43" s="222" t="s">
        <v>538</v>
      </c>
      <c r="C43" s="90">
        <v>10000</v>
      </c>
      <c r="D43" s="85">
        <f t="shared" si="1"/>
        <v>1000</v>
      </c>
      <c r="E43" s="85">
        <f t="shared" si="2"/>
        <v>1000</v>
      </c>
      <c r="F43" s="87">
        <f t="shared" si="3"/>
        <v>2000</v>
      </c>
      <c r="G43" s="69"/>
      <c r="H43" s="224"/>
      <c r="I43" s="69"/>
      <c r="J43" s="69"/>
    </row>
    <row r="44" s="67" customFormat="1" ht="19.95" customHeight="1" spans="1:10">
      <c r="A44" s="84">
        <f t="shared" si="0"/>
        <v>40</v>
      </c>
      <c r="B44" s="223" t="s">
        <v>540</v>
      </c>
      <c r="C44" s="90">
        <v>10000</v>
      </c>
      <c r="D44" s="85">
        <f t="shared" si="1"/>
        <v>1000</v>
      </c>
      <c r="E44" s="85">
        <f t="shared" si="2"/>
        <v>1000</v>
      </c>
      <c r="F44" s="87">
        <f t="shared" si="3"/>
        <v>2000</v>
      </c>
      <c r="G44" s="69"/>
      <c r="H44" s="224"/>
      <c r="I44" s="69"/>
      <c r="J44" s="69"/>
    </row>
    <row r="45" s="67" customFormat="1" ht="19.95" customHeight="1" spans="1:10">
      <c r="A45" s="84">
        <f t="shared" si="0"/>
        <v>41</v>
      </c>
      <c r="B45" s="92" t="s">
        <v>542</v>
      </c>
      <c r="C45" s="90">
        <v>10000</v>
      </c>
      <c r="D45" s="85">
        <f t="shared" si="1"/>
        <v>1000</v>
      </c>
      <c r="E45" s="85">
        <f t="shared" si="2"/>
        <v>1000</v>
      </c>
      <c r="F45" s="87">
        <f t="shared" si="3"/>
        <v>2000</v>
      </c>
      <c r="G45" s="69"/>
      <c r="H45" s="224"/>
      <c r="I45" s="69"/>
      <c r="J45" s="69"/>
    </row>
    <row r="46" s="67" customFormat="1" ht="19.95" customHeight="1" spans="1:10">
      <c r="A46" s="84">
        <f t="shared" si="0"/>
        <v>42</v>
      </c>
      <c r="B46" s="92" t="s">
        <v>544</v>
      </c>
      <c r="C46" s="90">
        <v>10000</v>
      </c>
      <c r="D46" s="85">
        <f t="shared" si="1"/>
        <v>1000</v>
      </c>
      <c r="E46" s="85">
        <f t="shared" si="2"/>
        <v>1000</v>
      </c>
      <c r="F46" s="87">
        <f t="shared" si="3"/>
        <v>2000</v>
      </c>
      <c r="G46" s="69"/>
      <c r="H46" s="224"/>
      <c r="I46" s="69"/>
      <c r="J46" s="69"/>
    </row>
    <row r="47" s="67" customFormat="1" ht="19.95" customHeight="1" spans="1:10">
      <c r="A47" s="84">
        <f t="shared" si="0"/>
        <v>43</v>
      </c>
      <c r="B47" s="222" t="s">
        <v>546</v>
      </c>
      <c r="C47" s="90">
        <v>10000</v>
      </c>
      <c r="D47" s="85">
        <f t="shared" si="1"/>
        <v>1000</v>
      </c>
      <c r="E47" s="85">
        <f t="shared" si="2"/>
        <v>1000</v>
      </c>
      <c r="F47" s="87">
        <f t="shared" si="3"/>
        <v>2000</v>
      </c>
      <c r="G47" s="69"/>
      <c r="H47" s="224"/>
      <c r="I47" s="69"/>
      <c r="J47" s="69"/>
    </row>
    <row r="48" s="67" customFormat="1" ht="19.95" customHeight="1" spans="1:10">
      <c r="A48" s="84">
        <f t="shared" si="0"/>
        <v>44</v>
      </c>
      <c r="B48" s="223" t="s">
        <v>548</v>
      </c>
      <c r="C48" s="90">
        <v>10000</v>
      </c>
      <c r="D48" s="85">
        <f t="shared" si="1"/>
        <v>1000</v>
      </c>
      <c r="E48" s="85">
        <f t="shared" si="2"/>
        <v>1000</v>
      </c>
      <c r="F48" s="87">
        <f t="shared" si="3"/>
        <v>2000</v>
      </c>
      <c r="G48" s="69"/>
      <c r="H48" s="224"/>
      <c r="I48" s="69"/>
      <c r="J48" s="69"/>
    </row>
    <row r="49" s="67" customFormat="1" ht="19.95" customHeight="1" spans="1:10">
      <c r="A49" s="84">
        <f t="shared" si="0"/>
        <v>45</v>
      </c>
      <c r="B49" s="223" t="s">
        <v>517</v>
      </c>
      <c r="C49" s="90">
        <v>10000</v>
      </c>
      <c r="D49" s="85">
        <f t="shared" si="1"/>
        <v>1000</v>
      </c>
      <c r="E49" s="85">
        <f t="shared" si="2"/>
        <v>1000</v>
      </c>
      <c r="F49" s="87">
        <f t="shared" si="3"/>
        <v>2000</v>
      </c>
      <c r="G49" s="69"/>
      <c r="H49" s="224"/>
      <c r="I49" s="69"/>
      <c r="J49" s="69"/>
    </row>
    <row r="50" s="67" customFormat="1" ht="19.95" customHeight="1" spans="1:10">
      <c r="A50" s="84">
        <f t="shared" si="0"/>
        <v>46</v>
      </c>
      <c r="B50" s="220" t="s">
        <v>551</v>
      </c>
      <c r="C50" s="90">
        <v>10000</v>
      </c>
      <c r="D50" s="85">
        <f t="shared" si="1"/>
        <v>1000</v>
      </c>
      <c r="E50" s="85">
        <f t="shared" si="2"/>
        <v>1000</v>
      </c>
      <c r="F50" s="87">
        <f t="shared" si="3"/>
        <v>2000</v>
      </c>
      <c r="G50" s="69"/>
      <c r="H50" s="224"/>
      <c r="I50" s="69"/>
      <c r="J50" s="69"/>
    </row>
    <row r="51" s="67" customFormat="1" ht="19.95" customHeight="1" spans="1:10">
      <c r="A51" s="84">
        <f t="shared" si="0"/>
        <v>47</v>
      </c>
      <c r="B51" s="220" t="s">
        <v>552</v>
      </c>
      <c r="C51" s="90">
        <v>10000</v>
      </c>
      <c r="D51" s="85">
        <f t="shared" si="1"/>
        <v>1000</v>
      </c>
      <c r="E51" s="85">
        <f t="shared" si="2"/>
        <v>1000</v>
      </c>
      <c r="F51" s="87">
        <f t="shared" si="3"/>
        <v>2000</v>
      </c>
      <c r="G51" s="69"/>
      <c r="H51" s="224"/>
      <c r="I51" s="69"/>
      <c r="J51" s="69"/>
    </row>
    <row r="52" s="67" customFormat="1" ht="19.95" customHeight="1" spans="1:10">
      <c r="A52" s="84">
        <f t="shared" si="0"/>
        <v>48</v>
      </c>
      <c r="B52" s="225" t="s">
        <v>554</v>
      </c>
      <c r="C52" s="90">
        <v>10000</v>
      </c>
      <c r="D52" s="85">
        <f t="shared" si="1"/>
        <v>1000</v>
      </c>
      <c r="E52" s="85">
        <f t="shared" si="2"/>
        <v>1000</v>
      </c>
      <c r="F52" s="87">
        <f t="shared" si="3"/>
        <v>2000</v>
      </c>
      <c r="G52" s="69"/>
      <c r="H52" s="224"/>
      <c r="I52" s="69"/>
      <c r="J52" s="69"/>
    </row>
    <row r="53" s="67" customFormat="1" ht="19.95" customHeight="1" spans="1:10">
      <c r="A53" s="84">
        <f t="shared" si="0"/>
        <v>49</v>
      </c>
      <c r="B53" s="226" t="s">
        <v>556</v>
      </c>
      <c r="C53" s="90">
        <v>10000</v>
      </c>
      <c r="D53" s="85">
        <f t="shared" si="1"/>
        <v>1000</v>
      </c>
      <c r="E53" s="85">
        <f t="shared" si="2"/>
        <v>1000</v>
      </c>
      <c r="F53" s="87">
        <f t="shared" si="3"/>
        <v>2000</v>
      </c>
      <c r="G53" s="69"/>
      <c r="H53" s="224"/>
      <c r="I53" s="69"/>
      <c r="J53" s="69"/>
    </row>
    <row r="54" s="67" customFormat="1" ht="19.95" customHeight="1" spans="1:10">
      <c r="A54" s="84">
        <f t="shared" si="0"/>
        <v>50</v>
      </c>
      <c r="B54" s="226" t="s">
        <v>558</v>
      </c>
      <c r="C54" s="90">
        <v>10000</v>
      </c>
      <c r="D54" s="85">
        <f t="shared" si="1"/>
        <v>1000</v>
      </c>
      <c r="E54" s="85">
        <f t="shared" si="2"/>
        <v>1000</v>
      </c>
      <c r="F54" s="87">
        <f t="shared" si="3"/>
        <v>2000</v>
      </c>
      <c r="G54" s="69"/>
      <c r="H54" s="224"/>
      <c r="I54" s="69"/>
      <c r="J54" s="69"/>
    </row>
    <row r="55" s="67" customFormat="1" ht="19.95" customHeight="1" spans="1:10">
      <c r="A55" s="84">
        <f t="shared" si="0"/>
        <v>51</v>
      </c>
      <c r="B55" s="223" t="s">
        <v>560</v>
      </c>
      <c r="C55" s="90">
        <v>10000</v>
      </c>
      <c r="D55" s="85">
        <f t="shared" si="1"/>
        <v>1000</v>
      </c>
      <c r="E55" s="85">
        <f t="shared" si="2"/>
        <v>1000</v>
      </c>
      <c r="F55" s="87">
        <f t="shared" si="3"/>
        <v>2000</v>
      </c>
      <c r="G55" s="69"/>
      <c r="H55" s="227"/>
      <c r="I55" s="69"/>
      <c r="J55" s="69"/>
    </row>
    <row r="56" s="67" customFormat="1" ht="19.95" customHeight="1" spans="1:10">
      <c r="A56" s="84">
        <f t="shared" si="0"/>
        <v>52</v>
      </c>
      <c r="B56" s="222" t="s">
        <v>550</v>
      </c>
      <c r="C56" s="90">
        <v>10000</v>
      </c>
      <c r="D56" s="85">
        <f t="shared" si="1"/>
        <v>1000</v>
      </c>
      <c r="E56" s="85">
        <f t="shared" si="2"/>
        <v>1000</v>
      </c>
      <c r="F56" s="87">
        <f t="shared" si="3"/>
        <v>2000</v>
      </c>
      <c r="G56" s="69"/>
      <c r="H56" s="227"/>
      <c r="I56" s="69"/>
      <c r="J56" s="69"/>
    </row>
    <row r="57" s="67" customFormat="1" ht="19.95" customHeight="1" spans="1:10">
      <c r="A57" s="84">
        <f t="shared" si="0"/>
        <v>53</v>
      </c>
      <c r="B57" s="220" t="s">
        <v>575</v>
      </c>
      <c r="C57" s="90">
        <v>10000</v>
      </c>
      <c r="D57" s="85">
        <f t="shared" si="1"/>
        <v>1000</v>
      </c>
      <c r="E57" s="85">
        <f t="shared" si="2"/>
        <v>1000</v>
      </c>
      <c r="F57" s="87">
        <f t="shared" si="3"/>
        <v>2000</v>
      </c>
      <c r="G57" s="69"/>
      <c r="H57" s="227"/>
      <c r="I57" s="69"/>
      <c r="J57" s="69"/>
    </row>
    <row r="58" s="67" customFormat="1" ht="20" customHeight="1" spans="1:10">
      <c r="A58" s="84">
        <f t="shared" si="0"/>
        <v>54</v>
      </c>
      <c r="B58" s="220" t="s">
        <v>568</v>
      </c>
      <c r="C58" s="90">
        <v>10000</v>
      </c>
      <c r="D58" s="85">
        <f t="shared" si="1"/>
        <v>1000</v>
      </c>
      <c r="E58" s="85">
        <f t="shared" si="2"/>
        <v>1000</v>
      </c>
      <c r="F58" s="87">
        <f t="shared" si="3"/>
        <v>2000</v>
      </c>
      <c r="G58" s="69"/>
      <c r="H58" s="227"/>
      <c r="I58" s="69"/>
      <c r="J58" s="69"/>
    </row>
    <row r="59" s="67" customFormat="1" ht="19.95" customHeight="1" spans="1:10">
      <c r="A59" s="84">
        <f t="shared" si="0"/>
        <v>55</v>
      </c>
      <c r="B59" s="220" t="s">
        <v>576</v>
      </c>
      <c r="C59" s="90">
        <v>10000</v>
      </c>
      <c r="D59" s="85">
        <f t="shared" si="1"/>
        <v>1000</v>
      </c>
      <c r="E59" s="85">
        <f t="shared" si="2"/>
        <v>1000</v>
      </c>
      <c r="F59" s="87">
        <f t="shared" si="3"/>
        <v>2000</v>
      </c>
      <c r="G59" s="69"/>
      <c r="H59" s="227"/>
      <c r="I59" s="69"/>
      <c r="J59" s="69"/>
    </row>
    <row r="60" s="67" customFormat="1" ht="19.95" customHeight="1" spans="1:10">
      <c r="A60" s="84">
        <f t="shared" si="0"/>
        <v>56</v>
      </c>
      <c r="B60" s="225" t="s">
        <v>578</v>
      </c>
      <c r="C60" s="90">
        <v>10000</v>
      </c>
      <c r="D60" s="85">
        <f t="shared" si="1"/>
        <v>1000</v>
      </c>
      <c r="E60" s="85">
        <f t="shared" si="2"/>
        <v>1000</v>
      </c>
      <c r="F60" s="87">
        <f t="shared" si="3"/>
        <v>2000</v>
      </c>
      <c r="G60" s="69"/>
      <c r="H60" s="227"/>
      <c r="I60" s="69"/>
      <c r="J60" s="69"/>
    </row>
    <row r="61" s="67" customFormat="1" ht="19.95" customHeight="1" spans="1:10">
      <c r="A61" s="84">
        <f t="shared" si="0"/>
        <v>57</v>
      </c>
      <c r="B61" s="223" t="s">
        <v>580</v>
      </c>
      <c r="C61" s="90">
        <v>10000</v>
      </c>
      <c r="D61" s="85">
        <f t="shared" si="1"/>
        <v>1000</v>
      </c>
      <c r="E61" s="85">
        <f t="shared" si="2"/>
        <v>1000</v>
      </c>
      <c r="F61" s="87">
        <f t="shared" si="3"/>
        <v>2000</v>
      </c>
      <c r="G61" s="69"/>
      <c r="H61" s="227"/>
      <c r="I61" s="69"/>
      <c r="J61" s="69"/>
    </row>
    <row r="62" s="217" customFormat="1" ht="19.95" customHeight="1" spans="1:10">
      <c r="A62" s="84">
        <f t="shared" si="0"/>
        <v>58</v>
      </c>
      <c r="B62" s="221" t="s">
        <v>582</v>
      </c>
      <c r="C62" s="90">
        <v>10000</v>
      </c>
      <c r="D62" s="85">
        <f t="shared" si="1"/>
        <v>1000</v>
      </c>
      <c r="E62" s="85">
        <f t="shared" si="2"/>
        <v>1000</v>
      </c>
      <c r="F62" s="87">
        <f t="shared" si="3"/>
        <v>2000</v>
      </c>
      <c r="G62" s="69"/>
      <c r="H62" s="227"/>
      <c r="I62" s="69"/>
      <c r="J62" s="69"/>
    </row>
    <row r="63" s="217" customFormat="1" ht="19.95" customHeight="1" spans="1:10">
      <c r="A63" s="84">
        <f t="shared" si="0"/>
        <v>59</v>
      </c>
      <c r="B63" s="226" t="s">
        <v>584</v>
      </c>
      <c r="C63" s="90">
        <v>10000</v>
      </c>
      <c r="D63" s="85">
        <f t="shared" si="1"/>
        <v>1000</v>
      </c>
      <c r="E63" s="85">
        <f t="shared" si="2"/>
        <v>1000</v>
      </c>
      <c r="F63" s="87">
        <f t="shared" si="3"/>
        <v>2000</v>
      </c>
      <c r="G63" s="69"/>
      <c r="H63" s="227"/>
      <c r="I63" s="69"/>
      <c r="J63" s="69"/>
    </row>
    <row r="64" s="217" customFormat="1" ht="19.95" customHeight="1" spans="1:10">
      <c r="A64" s="84">
        <f t="shared" si="0"/>
        <v>60</v>
      </c>
      <c r="B64" s="228" t="s">
        <v>586</v>
      </c>
      <c r="C64" s="90">
        <v>10000</v>
      </c>
      <c r="D64" s="85">
        <f t="shared" si="1"/>
        <v>1000</v>
      </c>
      <c r="E64" s="85">
        <f t="shared" si="2"/>
        <v>1000</v>
      </c>
      <c r="F64" s="87">
        <f t="shared" si="3"/>
        <v>2000</v>
      </c>
      <c r="G64" s="69"/>
      <c r="H64" s="227"/>
      <c r="I64" s="69"/>
      <c r="J64" s="69"/>
    </row>
    <row r="65" s="217" customFormat="1" ht="19.95" customHeight="1" spans="1:10">
      <c r="A65" s="84">
        <f t="shared" si="0"/>
        <v>61</v>
      </c>
      <c r="B65" s="223" t="s">
        <v>588</v>
      </c>
      <c r="C65" s="90">
        <v>10000</v>
      </c>
      <c r="D65" s="85">
        <f t="shared" si="1"/>
        <v>1000</v>
      </c>
      <c r="E65" s="85">
        <f t="shared" si="2"/>
        <v>1000</v>
      </c>
      <c r="F65" s="87">
        <f t="shared" si="3"/>
        <v>2000</v>
      </c>
      <c r="G65" s="69"/>
      <c r="H65" s="227"/>
      <c r="I65" s="69"/>
      <c r="J65" s="69"/>
    </row>
    <row r="66" s="217" customFormat="1" ht="19.95" customHeight="1" spans="1:10">
      <c r="A66" s="84">
        <f t="shared" si="0"/>
        <v>62</v>
      </c>
      <c r="B66" s="220" t="s">
        <v>592</v>
      </c>
      <c r="C66" s="90">
        <v>10000</v>
      </c>
      <c r="D66" s="85">
        <f t="shared" si="1"/>
        <v>1000</v>
      </c>
      <c r="E66" s="85">
        <f t="shared" si="2"/>
        <v>1000</v>
      </c>
      <c r="F66" s="87">
        <f t="shared" si="3"/>
        <v>2000</v>
      </c>
      <c r="G66" s="69"/>
      <c r="H66" s="227"/>
      <c r="I66" s="69"/>
      <c r="J66" s="69"/>
    </row>
    <row r="67" s="217" customFormat="1" ht="19.95" customHeight="1" spans="1:10">
      <c r="A67" s="84">
        <f t="shared" si="0"/>
        <v>63</v>
      </c>
      <c r="B67" s="223" t="s">
        <v>562</v>
      </c>
      <c r="C67" s="90">
        <v>10000</v>
      </c>
      <c r="D67" s="85">
        <f t="shared" si="1"/>
        <v>1000</v>
      </c>
      <c r="E67" s="85">
        <f t="shared" si="2"/>
        <v>1000</v>
      </c>
      <c r="F67" s="87">
        <f t="shared" si="3"/>
        <v>2000</v>
      </c>
      <c r="G67" s="69"/>
      <c r="H67" s="227"/>
      <c r="I67" s="69"/>
      <c r="J67" s="69"/>
    </row>
    <row r="68" s="217" customFormat="1" ht="19.95" customHeight="1" spans="1:10">
      <c r="A68" s="84">
        <f t="shared" si="0"/>
        <v>64</v>
      </c>
      <c r="B68" s="223" t="s">
        <v>564</v>
      </c>
      <c r="C68" s="90">
        <v>10000</v>
      </c>
      <c r="D68" s="85">
        <f t="shared" si="1"/>
        <v>1000</v>
      </c>
      <c r="E68" s="85">
        <f t="shared" si="2"/>
        <v>1000</v>
      </c>
      <c r="F68" s="87">
        <f t="shared" si="3"/>
        <v>2000</v>
      </c>
      <c r="G68" s="69"/>
      <c r="H68" s="227"/>
      <c r="I68" s="69"/>
      <c r="J68" s="69"/>
    </row>
    <row r="69" s="217" customFormat="1" ht="19.95" customHeight="1" spans="1:10">
      <c r="A69" s="84">
        <f t="shared" ref="A69:A132" si="4">ROW(A69)-4</f>
        <v>65</v>
      </c>
      <c r="B69" s="223" t="s">
        <v>566</v>
      </c>
      <c r="C69" s="90">
        <v>10000</v>
      </c>
      <c r="D69" s="85">
        <f t="shared" ref="D69:D132" si="5">ROUND(C69*0.1,0)</f>
        <v>1000</v>
      </c>
      <c r="E69" s="85">
        <f t="shared" ref="E69:E132" si="6">ROUND(C69*0.1,0)</f>
        <v>1000</v>
      </c>
      <c r="F69" s="87">
        <f t="shared" ref="F69:F132" si="7">SUM(D69:E69)</f>
        <v>2000</v>
      </c>
      <c r="G69" s="69"/>
      <c r="H69" s="227"/>
      <c r="I69" s="69"/>
      <c r="J69" s="69"/>
    </row>
    <row r="70" s="217" customFormat="1" ht="19.95" customHeight="1" spans="1:10">
      <c r="A70" s="84">
        <f t="shared" si="4"/>
        <v>66</v>
      </c>
      <c r="B70" s="220" t="s">
        <v>590</v>
      </c>
      <c r="C70" s="90">
        <v>10000</v>
      </c>
      <c r="D70" s="85">
        <f t="shared" si="5"/>
        <v>1000</v>
      </c>
      <c r="E70" s="85">
        <f t="shared" si="6"/>
        <v>1000</v>
      </c>
      <c r="F70" s="87">
        <f t="shared" si="7"/>
        <v>2000</v>
      </c>
      <c r="G70" s="69"/>
      <c r="H70" s="227"/>
      <c r="I70" s="69"/>
      <c r="J70" s="69"/>
    </row>
    <row r="71" s="217" customFormat="1" ht="19.95" customHeight="1" spans="1:10">
      <c r="A71" s="84">
        <f t="shared" si="4"/>
        <v>67</v>
      </c>
      <c r="B71" s="86" t="s">
        <v>627</v>
      </c>
      <c r="C71" s="90">
        <v>10000</v>
      </c>
      <c r="D71" s="85">
        <f t="shared" si="5"/>
        <v>1000</v>
      </c>
      <c r="E71" s="85">
        <f t="shared" si="6"/>
        <v>1000</v>
      </c>
      <c r="F71" s="87">
        <f t="shared" si="7"/>
        <v>2000</v>
      </c>
      <c r="G71" s="69"/>
      <c r="H71" s="227"/>
      <c r="I71" s="69"/>
      <c r="J71" s="69"/>
    </row>
    <row r="72" s="217" customFormat="1" ht="19.95" customHeight="1" spans="1:10">
      <c r="A72" s="84">
        <f t="shared" si="4"/>
        <v>68</v>
      </c>
      <c r="B72" s="86" t="s">
        <v>629</v>
      </c>
      <c r="C72" s="90">
        <v>10000</v>
      </c>
      <c r="D72" s="85">
        <f t="shared" si="5"/>
        <v>1000</v>
      </c>
      <c r="E72" s="85">
        <f t="shared" si="6"/>
        <v>1000</v>
      </c>
      <c r="F72" s="87">
        <f t="shared" si="7"/>
        <v>2000</v>
      </c>
      <c r="G72" s="69"/>
      <c r="H72" s="227"/>
      <c r="I72" s="69"/>
      <c r="J72" s="69"/>
    </row>
    <row r="73" s="217" customFormat="1" ht="19.95" customHeight="1" spans="1:10">
      <c r="A73" s="84">
        <f t="shared" si="4"/>
        <v>69</v>
      </c>
      <c r="B73" s="86" t="s">
        <v>631</v>
      </c>
      <c r="C73" s="90">
        <v>10000</v>
      </c>
      <c r="D73" s="85">
        <f t="shared" si="5"/>
        <v>1000</v>
      </c>
      <c r="E73" s="85">
        <f t="shared" si="6"/>
        <v>1000</v>
      </c>
      <c r="F73" s="87">
        <f t="shared" si="7"/>
        <v>2000</v>
      </c>
      <c r="G73" s="69"/>
      <c r="H73" s="227"/>
      <c r="I73" s="69"/>
      <c r="J73" s="69"/>
    </row>
    <row r="74" s="217" customFormat="1" ht="19.95" customHeight="1" spans="1:10">
      <c r="A74" s="84">
        <f t="shared" si="4"/>
        <v>70</v>
      </c>
      <c r="B74" s="86" t="s">
        <v>633</v>
      </c>
      <c r="C74" s="90">
        <v>10000</v>
      </c>
      <c r="D74" s="85">
        <f t="shared" si="5"/>
        <v>1000</v>
      </c>
      <c r="E74" s="85">
        <f t="shared" si="6"/>
        <v>1000</v>
      </c>
      <c r="F74" s="87">
        <f t="shared" si="7"/>
        <v>2000</v>
      </c>
      <c r="G74" s="69"/>
      <c r="H74" s="227"/>
      <c r="I74" s="69"/>
      <c r="J74" s="69"/>
    </row>
    <row r="75" s="217" customFormat="1" ht="19.95" customHeight="1" spans="1:10">
      <c r="A75" s="84">
        <f t="shared" si="4"/>
        <v>71</v>
      </c>
      <c r="B75" s="86" t="s">
        <v>635</v>
      </c>
      <c r="C75" s="90">
        <v>10000</v>
      </c>
      <c r="D75" s="85">
        <f t="shared" si="5"/>
        <v>1000</v>
      </c>
      <c r="E75" s="85">
        <f t="shared" si="6"/>
        <v>1000</v>
      </c>
      <c r="F75" s="87">
        <f t="shared" si="7"/>
        <v>2000</v>
      </c>
      <c r="G75" s="69"/>
      <c r="H75" s="227"/>
      <c r="I75" s="69"/>
      <c r="J75" s="69"/>
    </row>
    <row r="76" s="217" customFormat="1" ht="19.95" customHeight="1" spans="1:10">
      <c r="A76" s="84">
        <f t="shared" si="4"/>
        <v>72</v>
      </c>
      <c r="B76" s="229" t="s">
        <v>637</v>
      </c>
      <c r="C76" s="90">
        <v>10000</v>
      </c>
      <c r="D76" s="85">
        <f t="shared" si="5"/>
        <v>1000</v>
      </c>
      <c r="E76" s="85">
        <f t="shared" si="6"/>
        <v>1000</v>
      </c>
      <c r="F76" s="87">
        <f t="shared" si="7"/>
        <v>2000</v>
      </c>
      <c r="G76" s="69"/>
      <c r="H76" s="227"/>
      <c r="I76" s="69"/>
      <c r="J76" s="69"/>
    </row>
    <row r="77" s="217" customFormat="1" ht="19.95" customHeight="1" spans="1:10">
      <c r="A77" s="84">
        <f t="shared" si="4"/>
        <v>73</v>
      </c>
      <c r="B77" s="98" t="s">
        <v>639</v>
      </c>
      <c r="C77" s="90">
        <v>10000</v>
      </c>
      <c r="D77" s="85">
        <f t="shared" si="5"/>
        <v>1000</v>
      </c>
      <c r="E77" s="85">
        <f t="shared" si="6"/>
        <v>1000</v>
      </c>
      <c r="F77" s="87">
        <f t="shared" si="7"/>
        <v>2000</v>
      </c>
      <c r="G77" s="69"/>
      <c r="H77" s="227"/>
      <c r="I77" s="69"/>
      <c r="J77" s="69"/>
    </row>
    <row r="78" s="217" customFormat="1" ht="19.95" customHeight="1" spans="1:10">
      <c r="A78" s="84">
        <f t="shared" si="4"/>
        <v>74</v>
      </c>
      <c r="B78" s="230" t="s">
        <v>641</v>
      </c>
      <c r="C78" s="90">
        <v>10000</v>
      </c>
      <c r="D78" s="85">
        <f t="shared" si="5"/>
        <v>1000</v>
      </c>
      <c r="E78" s="85">
        <f t="shared" si="6"/>
        <v>1000</v>
      </c>
      <c r="F78" s="87">
        <f t="shared" si="7"/>
        <v>2000</v>
      </c>
      <c r="G78" s="69"/>
      <c r="H78" s="227"/>
      <c r="I78" s="69"/>
      <c r="J78" s="69"/>
    </row>
    <row r="79" s="217" customFormat="1" ht="19.95" customHeight="1" spans="1:10">
      <c r="A79" s="84">
        <f t="shared" si="4"/>
        <v>75</v>
      </c>
      <c r="B79" s="231" t="s">
        <v>570</v>
      </c>
      <c r="C79" s="90">
        <v>10000</v>
      </c>
      <c r="D79" s="85">
        <f t="shared" si="5"/>
        <v>1000</v>
      </c>
      <c r="E79" s="85">
        <f t="shared" si="6"/>
        <v>1000</v>
      </c>
      <c r="F79" s="87">
        <f t="shared" si="7"/>
        <v>2000</v>
      </c>
      <c r="G79" s="69"/>
      <c r="H79" s="227"/>
      <c r="I79" s="69"/>
      <c r="J79" s="69"/>
    </row>
    <row r="80" s="217" customFormat="1" ht="19.95" customHeight="1" spans="1:10">
      <c r="A80" s="84">
        <f t="shared" si="4"/>
        <v>76</v>
      </c>
      <c r="B80" s="231" t="s">
        <v>572</v>
      </c>
      <c r="C80" s="90">
        <v>10000</v>
      </c>
      <c r="D80" s="85">
        <f t="shared" si="5"/>
        <v>1000</v>
      </c>
      <c r="E80" s="85">
        <f t="shared" si="6"/>
        <v>1000</v>
      </c>
      <c r="F80" s="87">
        <f t="shared" si="7"/>
        <v>2000</v>
      </c>
      <c r="G80" s="69"/>
      <c r="H80" s="227"/>
      <c r="I80" s="69"/>
      <c r="J80" s="69"/>
    </row>
    <row r="81" s="217" customFormat="1" ht="19.95" customHeight="1" spans="1:10">
      <c r="A81" s="84">
        <f t="shared" si="4"/>
        <v>77</v>
      </c>
      <c r="B81" s="231" t="s">
        <v>574</v>
      </c>
      <c r="C81" s="90">
        <v>10000</v>
      </c>
      <c r="D81" s="85">
        <f t="shared" si="5"/>
        <v>1000</v>
      </c>
      <c r="E81" s="85">
        <f t="shared" si="6"/>
        <v>1000</v>
      </c>
      <c r="F81" s="87">
        <f t="shared" si="7"/>
        <v>2000</v>
      </c>
      <c r="G81" s="69"/>
      <c r="H81" s="227"/>
      <c r="I81" s="69"/>
      <c r="J81" s="69"/>
    </row>
    <row r="82" s="217" customFormat="1" ht="19.95" customHeight="1" spans="1:10">
      <c r="A82" s="84">
        <f t="shared" si="4"/>
        <v>78</v>
      </c>
      <c r="B82" s="231" t="s">
        <v>594</v>
      </c>
      <c r="C82" s="90">
        <v>10000</v>
      </c>
      <c r="D82" s="85">
        <f t="shared" si="5"/>
        <v>1000</v>
      </c>
      <c r="E82" s="85">
        <f t="shared" si="6"/>
        <v>1000</v>
      </c>
      <c r="F82" s="87">
        <f t="shared" si="7"/>
        <v>2000</v>
      </c>
      <c r="G82" s="69"/>
      <c r="H82" s="227"/>
      <c r="I82" s="69"/>
      <c r="J82" s="69"/>
    </row>
    <row r="83" s="217" customFormat="1" ht="19.95" customHeight="1" spans="1:10">
      <c r="A83" s="84">
        <f t="shared" si="4"/>
        <v>79</v>
      </c>
      <c r="B83" s="231" t="s">
        <v>596</v>
      </c>
      <c r="C83" s="90">
        <v>10000</v>
      </c>
      <c r="D83" s="85">
        <f t="shared" si="5"/>
        <v>1000</v>
      </c>
      <c r="E83" s="85">
        <f t="shared" si="6"/>
        <v>1000</v>
      </c>
      <c r="F83" s="87">
        <f t="shared" si="7"/>
        <v>2000</v>
      </c>
      <c r="G83" s="69"/>
      <c r="H83" s="227"/>
      <c r="I83" s="69"/>
      <c r="J83" s="69"/>
    </row>
    <row r="84" s="217" customFormat="1" ht="19.95" customHeight="1" spans="1:10">
      <c r="A84" s="84">
        <f t="shared" si="4"/>
        <v>80</v>
      </c>
      <c r="B84" s="231" t="s">
        <v>598</v>
      </c>
      <c r="C84" s="90">
        <v>10000</v>
      </c>
      <c r="D84" s="85">
        <f t="shared" si="5"/>
        <v>1000</v>
      </c>
      <c r="E84" s="85">
        <f t="shared" si="6"/>
        <v>1000</v>
      </c>
      <c r="F84" s="87">
        <f t="shared" si="7"/>
        <v>2000</v>
      </c>
      <c r="G84" s="69"/>
      <c r="H84" s="227"/>
      <c r="I84" s="69"/>
      <c r="J84" s="69"/>
    </row>
    <row r="85" s="217" customFormat="1" ht="19.95" customHeight="1" spans="1:10">
      <c r="A85" s="84">
        <f t="shared" si="4"/>
        <v>81</v>
      </c>
      <c r="B85" s="231" t="s">
        <v>600</v>
      </c>
      <c r="C85" s="90">
        <v>10000</v>
      </c>
      <c r="D85" s="85">
        <f t="shared" si="5"/>
        <v>1000</v>
      </c>
      <c r="E85" s="85">
        <f t="shared" si="6"/>
        <v>1000</v>
      </c>
      <c r="F85" s="87">
        <f t="shared" si="7"/>
        <v>2000</v>
      </c>
      <c r="G85" s="69"/>
      <c r="H85" s="227"/>
      <c r="I85" s="69"/>
      <c r="J85" s="69"/>
    </row>
    <row r="86" s="217" customFormat="1" ht="19.95" customHeight="1" spans="1:10">
      <c r="A86" s="84">
        <f t="shared" si="4"/>
        <v>82</v>
      </c>
      <c r="B86" s="231" t="s">
        <v>606</v>
      </c>
      <c r="C86" s="90">
        <v>10000</v>
      </c>
      <c r="D86" s="85">
        <f t="shared" si="5"/>
        <v>1000</v>
      </c>
      <c r="E86" s="85">
        <f t="shared" si="6"/>
        <v>1000</v>
      </c>
      <c r="F86" s="87">
        <f t="shared" si="7"/>
        <v>2000</v>
      </c>
      <c r="G86" s="69"/>
      <c r="H86" s="227"/>
      <c r="I86" s="69"/>
      <c r="J86" s="69"/>
    </row>
    <row r="87" s="217" customFormat="1" ht="19.95" customHeight="1" spans="1:10">
      <c r="A87" s="84">
        <f t="shared" si="4"/>
        <v>83</v>
      </c>
      <c r="B87" s="231" t="s">
        <v>608</v>
      </c>
      <c r="C87" s="90">
        <v>10000</v>
      </c>
      <c r="D87" s="85">
        <f t="shared" si="5"/>
        <v>1000</v>
      </c>
      <c r="E87" s="85">
        <f t="shared" si="6"/>
        <v>1000</v>
      </c>
      <c r="F87" s="87">
        <f t="shared" si="7"/>
        <v>2000</v>
      </c>
      <c r="G87" s="69"/>
      <c r="H87" s="227"/>
      <c r="I87" s="69"/>
      <c r="J87" s="69"/>
    </row>
    <row r="88" s="217" customFormat="1" ht="19.95" customHeight="1" spans="1:10">
      <c r="A88" s="84">
        <f t="shared" si="4"/>
        <v>84</v>
      </c>
      <c r="B88" s="231" t="s">
        <v>602</v>
      </c>
      <c r="C88" s="90">
        <v>10000</v>
      </c>
      <c r="D88" s="85">
        <f t="shared" si="5"/>
        <v>1000</v>
      </c>
      <c r="E88" s="85">
        <f t="shared" si="6"/>
        <v>1000</v>
      </c>
      <c r="F88" s="87">
        <f t="shared" si="7"/>
        <v>2000</v>
      </c>
      <c r="G88" s="69"/>
      <c r="H88" s="227"/>
      <c r="I88" s="69"/>
      <c r="J88" s="69"/>
    </row>
    <row r="89" s="217" customFormat="1" ht="19.95" customHeight="1" spans="1:10">
      <c r="A89" s="84">
        <f t="shared" si="4"/>
        <v>85</v>
      </c>
      <c r="B89" s="231" t="s">
        <v>604</v>
      </c>
      <c r="C89" s="90">
        <v>10000</v>
      </c>
      <c r="D89" s="85">
        <f t="shared" si="5"/>
        <v>1000</v>
      </c>
      <c r="E89" s="85">
        <f t="shared" si="6"/>
        <v>1000</v>
      </c>
      <c r="F89" s="87">
        <f t="shared" si="7"/>
        <v>2000</v>
      </c>
      <c r="G89" s="69"/>
      <c r="H89" s="227"/>
      <c r="I89" s="69"/>
      <c r="J89" s="69"/>
    </row>
    <row r="90" s="217" customFormat="1" ht="19.95" customHeight="1" spans="1:10">
      <c r="A90" s="84">
        <f t="shared" si="4"/>
        <v>86</v>
      </c>
      <c r="B90" s="231" t="s">
        <v>610</v>
      </c>
      <c r="C90" s="90">
        <v>10000</v>
      </c>
      <c r="D90" s="85">
        <f t="shared" si="5"/>
        <v>1000</v>
      </c>
      <c r="E90" s="85">
        <f t="shared" si="6"/>
        <v>1000</v>
      </c>
      <c r="F90" s="87">
        <f t="shared" si="7"/>
        <v>2000</v>
      </c>
      <c r="G90" s="69"/>
      <c r="H90" s="227"/>
      <c r="I90" s="69"/>
      <c r="J90" s="69"/>
    </row>
    <row r="91" s="217" customFormat="1" ht="19.95" customHeight="1" spans="1:10">
      <c r="A91" s="84">
        <f t="shared" si="4"/>
        <v>87</v>
      </c>
      <c r="B91" s="231" t="s">
        <v>612</v>
      </c>
      <c r="C91" s="90">
        <v>10000</v>
      </c>
      <c r="D91" s="85">
        <f t="shared" si="5"/>
        <v>1000</v>
      </c>
      <c r="E91" s="85">
        <f t="shared" si="6"/>
        <v>1000</v>
      </c>
      <c r="F91" s="87">
        <f t="shared" si="7"/>
        <v>2000</v>
      </c>
      <c r="G91" s="69"/>
      <c r="H91" s="227"/>
      <c r="I91" s="69"/>
      <c r="J91" s="69"/>
    </row>
    <row r="92" s="217" customFormat="1" ht="19.95" customHeight="1" spans="1:10">
      <c r="A92" s="84">
        <f t="shared" si="4"/>
        <v>88</v>
      </c>
      <c r="B92" s="231" t="s">
        <v>614</v>
      </c>
      <c r="C92" s="90">
        <v>10000</v>
      </c>
      <c r="D92" s="85">
        <f t="shared" si="5"/>
        <v>1000</v>
      </c>
      <c r="E92" s="85">
        <f t="shared" si="6"/>
        <v>1000</v>
      </c>
      <c r="F92" s="87">
        <f t="shared" si="7"/>
        <v>2000</v>
      </c>
      <c r="G92" s="69"/>
      <c r="H92" s="227"/>
      <c r="I92" s="69"/>
      <c r="J92" s="69"/>
    </row>
    <row r="93" s="217" customFormat="1" ht="19.95" customHeight="1" spans="1:10">
      <c r="A93" s="84">
        <f t="shared" si="4"/>
        <v>89</v>
      </c>
      <c r="B93" s="231" t="s">
        <v>616</v>
      </c>
      <c r="C93" s="90">
        <v>10000</v>
      </c>
      <c r="D93" s="85">
        <f t="shared" si="5"/>
        <v>1000</v>
      </c>
      <c r="E93" s="85">
        <f t="shared" si="6"/>
        <v>1000</v>
      </c>
      <c r="F93" s="87">
        <f t="shared" si="7"/>
        <v>2000</v>
      </c>
      <c r="G93" s="69"/>
      <c r="H93" s="227"/>
      <c r="I93" s="69"/>
      <c r="J93" s="69"/>
    </row>
    <row r="94" s="217" customFormat="1" ht="19.95" customHeight="1" spans="1:10">
      <c r="A94" s="84">
        <f t="shared" si="4"/>
        <v>90</v>
      </c>
      <c r="B94" s="86" t="s">
        <v>650</v>
      </c>
      <c r="C94" s="90">
        <v>10000</v>
      </c>
      <c r="D94" s="85">
        <f t="shared" si="5"/>
        <v>1000</v>
      </c>
      <c r="E94" s="85">
        <f t="shared" si="6"/>
        <v>1000</v>
      </c>
      <c r="F94" s="87">
        <f t="shared" si="7"/>
        <v>2000</v>
      </c>
      <c r="G94" s="69"/>
      <c r="H94" s="227"/>
      <c r="I94" s="69"/>
      <c r="J94" s="69"/>
    </row>
    <row r="95" s="217" customFormat="1" ht="19.95" customHeight="1" spans="1:10">
      <c r="A95" s="84">
        <f t="shared" si="4"/>
        <v>91</v>
      </c>
      <c r="B95" s="86" t="s">
        <v>617</v>
      </c>
      <c r="C95" s="90">
        <v>10000</v>
      </c>
      <c r="D95" s="85">
        <f t="shared" si="5"/>
        <v>1000</v>
      </c>
      <c r="E95" s="85">
        <f t="shared" si="6"/>
        <v>1000</v>
      </c>
      <c r="F95" s="87">
        <f t="shared" si="7"/>
        <v>2000</v>
      </c>
      <c r="G95" s="69"/>
      <c r="H95" s="227"/>
      <c r="I95" s="69"/>
      <c r="J95" s="69"/>
    </row>
    <row r="96" s="217" customFormat="1" ht="19.95" customHeight="1" spans="1:10">
      <c r="A96" s="84">
        <f t="shared" si="4"/>
        <v>92</v>
      </c>
      <c r="B96" s="86" t="s">
        <v>618</v>
      </c>
      <c r="C96" s="90">
        <v>10000</v>
      </c>
      <c r="D96" s="85">
        <f t="shared" si="5"/>
        <v>1000</v>
      </c>
      <c r="E96" s="85">
        <f t="shared" si="6"/>
        <v>1000</v>
      </c>
      <c r="F96" s="87">
        <f t="shared" si="7"/>
        <v>2000</v>
      </c>
      <c r="G96" s="69"/>
      <c r="H96" s="227"/>
      <c r="I96" s="69"/>
      <c r="J96" s="69"/>
    </row>
    <row r="97" s="217" customFormat="1" ht="19.95" customHeight="1" spans="1:10">
      <c r="A97" s="84">
        <f t="shared" si="4"/>
        <v>93</v>
      </c>
      <c r="B97" s="86" t="s">
        <v>619</v>
      </c>
      <c r="C97" s="90">
        <v>10000</v>
      </c>
      <c r="D97" s="85">
        <f t="shared" si="5"/>
        <v>1000</v>
      </c>
      <c r="E97" s="85">
        <f t="shared" si="6"/>
        <v>1000</v>
      </c>
      <c r="F97" s="87">
        <f t="shared" si="7"/>
        <v>2000</v>
      </c>
      <c r="G97" s="69"/>
      <c r="H97" s="227"/>
      <c r="I97" s="69"/>
      <c r="J97" s="69"/>
    </row>
    <row r="98" s="217" customFormat="1" ht="19.95" customHeight="1" spans="1:10">
      <c r="A98" s="84">
        <f t="shared" si="4"/>
        <v>94</v>
      </c>
      <c r="B98" s="86" t="s">
        <v>620</v>
      </c>
      <c r="C98" s="90">
        <v>10000</v>
      </c>
      <c r="D98" s="85">
        <f t="shared" si="5"/>
        <v>1000</v>
      </c>
      <c r="E98" s="85">
        <f t="shared" si="6"/>
        <v>1000</v>
      </c>
      <c r="F98" s="87">
        <f t="shared" si="7"/>
        <v>2000</v>
      </c>
      <c r="G98" s="69"/>
      <c r="H98" s="227"/>
      <c r="I98" s="69"/>
      <c r="J98" s="69"/>
    </row>
    <row r="99" s="218" customFormat="1" ht="19.95" customHeight="1" spans="1:10">
      <c r="A99" s="84">
        <f t="shared" si="4"/>
        <v>95</v>
      </c>
      <c r="B99" s="86" t="s">
        <v>621</v>
      </c>
      <c r="C99" s="90">
        <v>10000</v>
      </c>
      <c r="D99" s="85">
        <f t="shared" si="5"/>
        <v>1000</v>
      </c>
      <c r="E99" s="85">
        <f t="shared" si="6"/>
        <v>1000</v>
      </c>
      <c r="F99" s="87">
        <f t="shared" si="7"/>
        <v>2000</v>
      </c>
      <c r="G99" s="232"/>
      <c r="H99" s="233"/>
      <c r="I99" s="69"/>
      <c r="J99" s="69"/>
    </row>
    <row r="100" s="217" customFormat="1" ht="19.95" customHeight="1" spans="1:10">
      <c r="A100" s="84">
        <f t="shared" si="4"/>
        <v>96</v>
      </c>
      <c r="B100" s="86" t="s">
        <v>622</v>
      </c>
      <c r="C100" s="90">
        <v>10000</v>
      </c>
      <c r="D100" s="85">
        <f t="shared" si="5"/>
        <v>1000</v>
      </c>
      <c r="E100" s="85">
        <f t="shared" si="6"/>
        <v>1000</v>
      </c>
      <c r="F100" s="87">
        <f t="shared" si="7"/>
        <v>2000</v>
      </c>
      <c r="G100" s="69"/>
      <c r="H100" s="227"/>
      <c r="I100" s="69"/>
      <c r="J100" s="69"/>
    </row>
    <row r="101" s="217" customFormat="1" ht="19.95" customHeight="1" spans="1:10">
      <c r="A101" s="84">
        <f t="shared" si="4"/>
        <v>97</v>
      </c>
      <c r="B101" s="86" t="s">
        <v>623</v>
      </c>
      <c r="C101" s="90">
        <v>10000</v>
      </c>
      <c r="D101" s="85">
        <f t="shared" si="5"/>
        <v>1000</v>
      </c>
      <c r="E101" s="85">
        <f t="shared" si="6"/>
        <v>1000</v>
      </c>
      <c r="F101" s="87">
        <f t="shared" si="7"/>
        <v>2000</v>
      </c>
      <c r="G101" s="69"/>
      <c r="H101" s="227"/>
      <c r="I101" s="69"/>
      <c r="J101" s="69"/>
    </row>
    <row r="102" s="218" customFormat="1" ht="19.95" customHeight="1" spans="1:10">
      <c r="A102" s="84">
        <f t="shared" si="4"/>
        <v>98</v>
      </c>
      <c r="B102" s="86" t="s">
        <v>624</v>
      </c>
      <c r="C102" s="90">
        <v>10000</v>
      </c>
      <c r="D102" s="85">
        <f t="shared" si="5"/>
        <v>1000</v>
      </c>
      <c r="E102" s="85">
        <f t="shared" si="6"/>
        <v>1000</v>
      </c>
      <c r="F102" s="87">
        <f t="shared" si="7"/>
        <v>2000</v>
      </c>
      <c r="G102" s="232"/>
      <c r="H102" s="233"/>
      <c r="I102" s="69"/>
      <c r="J102" s="69"/>
    </row>
    <row r="103" customFormat="1" ht="19.95" customHeight="1" spans="1:10">
      <c r="A103" s="84">
        <f t="shared" si="4"/>
        <v>99</v>
      </c>
      <c r="B103" s="86" t="s">
        <v>625</v>
      </c>
      <c r="C103" s="90">
        <v>10000</v>
      </c>
      <c r="D103" s="85">
        <f t="shared" si="5"/>
        <v>1000</v>
      </c>
      <c r="E103" s="85">
        <f t="shared" si="6"/>
        <v>1000</v>
      </c>
      <c r="F103" s="87">
        <f t="shared" si="7"/>
        <v>2000</v>
      </c>
      <c r="G103" s="69"/>
      <c r="H103" s="227"/>
      <c r="I103" s="69"/>
      <c r="J103" s="69"/>
    </row>
    <row r="104" customFormat="1" ht="19.95" customHeight="1" spans="1:10">
      <c r="A104" s="84">
        <f t="shared" si="4"/>
        <v>100</v>
      </c>
      <c r="B104" s="86" t="s">
        <v>642</v>
      </c>
      <c r="C104" s="90">
        <v>10000</v>
      </c>
      <c r="D104" s="85">
        <f t="shared" si="5"/>
        <v>1000</v>
      </c>
      <c r="E104" s="85">
        <f t="shared" si="6"/>
        <v>1000</v>
      </c>
      <c r="F104" s="87">
        <f t="shared" si="7"/>
        <v>2000</v>
      </c>
      <c r="G104" s="69"/>
      <c r="H104" s="227"/>
      <c r="I104" s="69"/>
      <c r="J104" s="69"/>
    </row>
    <row r="105" customFormat="1" ht="19.95" customHeight="1" spans="1:10">
      <c r="A105" s="84">
        <f t="shared" si="4"/>
        <v>101</v>
      </c>
      <c r="B105" s="86" t="s">
        <v>643</v>
      </c>
      <c r="C105" s="90">
        <v>10000</v>
      </c>
      <c r="D105" s="85">
        <f t="shared" si="5"/>
        <v>1000</v>
      </c>
      <c r="E105" s="85">
        <f t="shared" si="6"/>
        <v>1000</v>
      </c>
      <c r="F105" s="87">
        <f t="shared" si="7"/>
        <v>2000</v>
      </c>
      <c r="G105" s="69"/>
      <c r="H105" s="227"/>
      <c r="I105" s="69"/>
      <c r="J105" s="69"/>
    </row>
    <row r="106" customFormat="1" ht="19.95" customHeight="1" spans="1:10">
      <c r="A106" s="84">
        <f t="shared" si="4"/>
        <v>102</v>
      </c>
      <c r="B106" s="86" t="s">
        <v>644</v>
      </c>
      <c r="C106" s="90">
        <v>10000</v>
      </c>
      <c r="D106" s="85">
        <f t="shared" si="5"/>
        <v>1000</v>
      </c>
      <c r="E106" s="85">
        <f t="shared" si="6"/>
        <v>1000</v>
      </c>
      <c r="F106" s="87">
        <f t="shared" si="7"/>
        <v>2000</v>
      </c>
      <c r="G106" s="69"/>
      <c r="H106" s="227"/>
      <c r="I106" s="69"/>
      <c r="J106" s="69"/>
    </row>
    <row r="107" customFormat="1" ht="19.95" customHeight="1" spans="1:10">
      <c r="A107" s="84">
        <f t="shared" si="4"/>
        <v>103</v>
      </c>
      <c r="B107" s="86" t="s">
        <v>645</v>
      </c>
      <c r="C107" s="90">
        <v>10000</v>
      </c>
      <c r="D107" s="85">
        <f t="shared" si="5"/>
        <v>1000</v>
      </c>
      <c r="E107" s="85">
        <f t="shared" si="6"/>
        <v>1000</v>
      </c>
      <c r="F107" s="87">
        <f t="shared" si="7"/>
        <v>2000</v>
      </c>
      <c r="G107" s="69"/>
      <c r="H107" s="227"/>
      <c r="I107" s="69"/>
      <c r="J107" s="69"/>
    </row>
    <row r="108" customFormat="1" ht="19.95" customHeight="1" spans="1:10">
      <c r="A108" s="84">
        <f t="shared" si="4"/>
        <v>104</v>
      </c>
      <c r="B108" s="86" t="s">
        <v>646</v>
      </c>
      <c r="C108" s="90">
        <v>10000</v>
      </c>
      <c r="D108" s="85">
        <f t="shared" si="5"/>
        <v>1000</v>
      </c>
      <c r="E108" s="85">
        <f t="shared" si="6"/>
        <v>1000</v>
      </c>
      <c r="F108" s="87">
        <f t="shared" si="7"/>
        <v>2000</v>
      </c>
      <c r="G108" s="69"/>
      <c r="H108" s="227"/>
      <c r="I108" s="69"/>
      <c r="J108" s="69"/>
    </row>
    <row r="109" customFormat="1" ht="19.95" customHeight="1" spans="1:10">
      <c r="A109" s="84">
        <f t="shared" si="4"/>
        <v>105</v>
      </c>
      <c r="B109" s="86" t="s">
        <v>647</v>
      </c>
      <c r="C109" s="90">
        <v>10000</v>
      </c>
      <c r="D109" s="85">
        <f t="shared" si="5"/>
        <v>1000</v>
      </c>
      <c r="E109" s="85">
        <f t="shared" si="6"/>
        <v>1000</v>
      </c>
      <c r="F109" s="87">
        <f t="shared" si="7"/>
        <v>2000</v>
      </c>
      <c r="G109" s="69"/>
      <c r="H109" s="227"/>
      <c r="I109" s="69"/>
      <c r="J109" s="69"/>
    </row>
    <row r="110" customFormat="1" ht="19.95" customHeight="1" spans="1:10">
      <c r="A110" s="84">
        <f t="shared" si="4"/>
        <v>106</v>
      </c>
      <c r="B110" s="86" t="s">
        <v>648</v>
      </c>
      <c r="C110" s="90">
        <v>10000</v>
      </c>
      <c r="D110" s="85">
        <f t="shared" si="5"/>
        <v>1000</v>
      </c>
      <c r="E110" s="85">
        <f t="shared" si="6"/>
        <v>1000</v>
      </c>
      <c r="F110" s="87">
        <f t="shared" si="7"/>
        <v>2000</v>
      </c>
      <c r="G110" s="69"/>
      <c r="H110" s="227"/>
      <c r="I110" s="69"/>
      <c r="J110" s="69"/>
    </row>
    <row r="111" customFormat="1" ht="19.95" customHeight="1" spans="1:10">
      <c r="A111" s="84">
        <f t="shared" si="4"/>
        <v>107</v>
      </c>
      <c r="B111" s="84" t="s">
        <v>649</v>
      </c>
      <c r="C111" s="90">
        <v>10000</v>
      </c>
      <c r="D111" s="85">
        <f t="shared" si="5"/>
        <v>1000</v>
      </c>
      <c r="E111" s="85">
        <f t="shared" si="6"/>
        <v>1000</v>
      </c>
      <c r="F111" s="87">
        <f t="shared" si="7"/>
        <v>2000</v>
      </c>
      <c r="G111" s="69"/>
      <c r="H111" s="227"/>
      <c r="I111" s="227"/>
      <c r="J111" s="69"/>
    </row>
    <row r="112" customFormat="1" ht="19.95" customHeight="1" spans="1:10">
      <c r="A112" s="84">
        <f t="shared" si="4"/>
        <v>108</v>
      </c>
      <c r="B112" s="84" t="s">
        <v>655</v>
      </c>
      <c r="C112" s="90">
        <v>10000</v>
      </c>
      <c r="D112" s="85">
        <f t="shared" si="5"/>
        <v>1000</v>
      </c>
      <c r="E112" s="85">
        <f t="shared" si="6"/>
        <v>1000</v>
      </c>
      <c r="F112" s="87">
        <f t="shared" si="7"/>
        <v>2000</v>
      </c>
      <c r="G112" s="106"/>
      <c r="H112" s="227"/>
      <c r="I112" s="227"/>
      <c r="J112" s="69"/>
    </row>
    <row r="113" customFormat="1" ht="19.95" customHeight="1" spans="1:10">
      <c r="A113" s="84">
        <f t="shared" si="4"/>
        <v>109</v>
      </c>
      <c r="B113" s="84" t="s">
        <v>656</v>
      </c>
      <c r="C113" s="90">
        <v>10000</v>
      </c>
      <c r="D113" s="85">
        <f t="shared" si="5"/>
        <v>1000</v>
      </c>
      <c r="E113" s="85">
        <f t="shared" si="6"/>
        <v>1000</v>
      </c>
      <c r="F113" s="87">
        <f t="shared" si="7"/>
        <v>2000</v>
      </c>
      <c r="G113" s="106"/>
      <c r="H113" s="227"/>
      <c r="I113" s="227"/>
      <c r="J113" s="69"/>
    </row>
    <row r="114" customFormat="1" ht="19.95" customHeight="1" spans="1:10">
      <c r="A114" s="84">
        <f t="shared" si="4"/>
        <v>110</v>
      </c>
      <c r="B114" s="84" t="s">
        <v>657</v>
      </c>
      <c r="C114" s="90">
        <v>10000</v>
      </c>
      <c r="D114" s="85">
        <f t="shared" si="5"/>
        <v>1000</v>
      </c>
      <c r="E114" s="85">
        <f t="shared" si="6"/>
        <v>1000</v>
      </c>
      <c r="F114" s="87">
        <f t="shared" si="7"/>
        <v>2000</v>
      </c>
      <c r="G114" s="106"/>
      <c r="H114" s="227"/>
      <c r="I114" s="227"/>
      <c r="J114" s="69"/>
    </row>
    <row r="115" customFormat="1" ht="19.95" customHeight="1" spans="1:10">
      <c r="A115" s="84">
        <f t="shared" si="4"/>
        <v>111</v>
      </c>
      <c r="B115" s="84" t="s">
        <v>658</v>
      </c>
      <c r="C115" s="90">
        <v>10000</v>
      </c>
      <c r="D115" s="85">
        <f t="shared" si="5"/>
        <v>1000</v>
      </c>
      <c r="E115" s="85">
        <f t="shared" si="6"/>
        <v>1000</v>
      </c>
      <c r="F115" s="87">
        <f t="shared" si="7"/>
        <v>2000</v>
      </c>
      <c r="G115" s="106"/>
      <c r="H115" s="227"/>
      <c r="I115" s="227"/>
      <c r="J115" s="69"/>
    </row>
    <row r="116" customFormat="1" ht="19.95" customHeight="1" spans="1:10">
      <c r="A116" s="84">
        <f t="shared" si="4"/>
        <v>112</v>
      </c>
      <c r="B116" s="84" t="s">
        <v>659</v>
      </c>
      <c r="C116" s="90">
        <v>10000</v>
      </c>
      <c r="D116" s="85">
        <f t="shared" si="5"/>
        <v>1000</v>
      </c>
      <c r="E116" s="85">
        <f t="shared" si="6"/>
        <v>1000</v>
      </c>
      <c r="F116" s="87">
        <f t="shared" si="7"/>
        <v>2000</v>
      </c>
      <c r="G116" s="106"/>
      <c r="H116" s="227"/>
      <c r="I116" s="227"/>
      <c r="J116" s="69"/>
    </row>
    <row r="117" customFormat="1" ht="19.95" customHeight="1" spans="1:10">
      <c r="A117" s="84">
        <f t="shared" si="4"/>
        <v>113</v>
      </c>
      <c r="B117" s="84" t="s">
        <v>660</v>
      </c>
      <c r="C117" s="90">
        <v>10000</v>
      </c>
      <c r="D117" s="85">
        <f t="shared" si="5"/>
        <v>1000</v>
      </c>
      <c r="E117" s="85">
        <f t="shared" si="6"/>
        <v>1000</v>
      </c>
      <c r="F117" s="87">
        <f t="shared" si="7"/>
        <v>2000</v>
      </c>
      <c r="G117" s="106"/>
      <c r="H117" s="227"/>
      <c r="I117" s="227"/>
      <c r="J117" s="69"/>
    </row>
    <row r="118" customFormat="1" ht="19.95" customHeight="1" spans="1:10">
      <c r="A118" s="84">
        <f t="shared" si="4"/>
        <v>114</v>
      </c>
      <c r="B118" s="84" t="s">
        <v>661</v>
      </c>
      <c r="C118" s="90">
        <v>10000</v>
      </c>
      <c r="D118" s="85">
        <f t="shared" si="5"/>
        <v>1000</v>
      </c>
      <c r="E118" s="85">
        <f t="shared" si="6"/>
        <v>1000</v>
      </c>
      <c r="F118" s="87">
        <f t="shared" si="7"/>
        <v>2000</v>
      </c>
      <c r="G118" s="106"/>
      <c r="H118" s="227"/>
      <c r="I118" s="227"/>
      <c r="J118" s="69"/>
    </row>
    <row r="119" customFormat="1" ht="19.95" customHeight="1" spans="1:10">
      <c r="A119" s="84">
        <f t="shared" si="4"/>
        <v>115</v>
      </c>
      <c r="B119" s="84" t="s">
        <v>662</v>
      </c>
      <c r="C119" s="90">
        <v>10000</v>
      </c>
      <c r="D119" s="85">
        <f t="shared" si="5"/>
        <v>1000</v>
      </c>
      <c r="E119" s="85">
        <f t="shared" si="6"/>
        <v>1000</v>
      </c>
      <c r="F119" s="87">
        <f t="shared" si="7"/>
        <v>2000</v>
      </c>
      <c r="G119" s="106"/>
      <c r="H119" s="227"/>
      <c r="I119" s="227"/>
      <c r="J119" s="69"/>
    </row>
    <row r="120" customFormat="1" ht="19.95" customHeight="1" spans="1:10">
      <c r="A120" s="84">
        <f t="shared" si="4"/>
        <v>116</v>
      </c>
      <c r="B120" s="84" t="s">
        <v>663</v>
      </c>
      <c r="C120" s="90">
        <v>10000</v>
      </c>
      <c r="D120" s="85">
        <f t="shared" si="5"/>
        <v>1000</v>
      </c>
      <c r="E120" s="85">
        <f t="shared" si="6"/>
        <v>1000</v>
      </c>
      <c r="F120" s="87">
        <f t="shared" si="7"/>
        <v>2000</v>
      </c>
      <c r="G120" s="106"/>
      <c r="H120" s="227"/>
      <c r="I120" s="227"/>
      <c r="J120" s="69"/>
    </row>
    <row r="121" customFormat="1" ht="19.95" customHeight="1" spans="1:10">
      <c r="A121" s="84">
        <f t="shared" si="4"/>
        <v>117</v>
      </c>
      <c r="B121" s="84" t="s">
        <v>664</v>
      </c>
      <c r="C121" s="90">
        <v>10000</v>
      </c>
      <c r="D121" s="85">
        <f t="shared" si="5"/>
        <v>1000</v>
      </c>
      <c r="E121" s="85">
        <f t="shared" si="6"/>
        <v>1000</v>
      </c>
      <c r="F121" s="87">
        <f t="shared" si="7"/>
        <v>2000</v>
      </c>
      <c r="G121" s="106"/>
      <c r="H121" s="227"/>
      <c r="I121" s="227"/>
      <c r="J121" s="69"/>
    </row>
    <row r="122" customFormat="1" ht="19.95" customHeight="1" spans="1:10">
      <c r="A122" s="84">
        <f t="shared" si="4"/>
        <v>118</v>
      </c>
      <c r="B122" s="84" t="s">
        <v>665</v>
      </c>
      <c r="C122" s="90">
        <v>10000</v>
      </c>
      <c r="D122" s="85">
        <f t="shared" si="5"/>
        <v>1000</v>
      </c>
      <c r="E122" s="85">
        <f t="shared" si="6"/>
        <v>1000</v>
      </c>
      <c r="F122" s="87">
        <f t="shared" si="7"/>
        <v>2000</v>
      </c>
      <c r="G122" s="106"/>
      <c r="H122" s="227"/>
      <c r="I122" s="227"/>
      <c r="J122" s="69"/>
    </row>
    <row r="123" customFormat="1" ht="19.95" customHeight="1" spans="1:10">
      <c r="A123" s="84">
        <f t="shared" si="4"/>
        <v>119</v>
      </c>
      <c r="B123" s="84" t="s">
        <v>666</v>
      </c>
      <c r="C123" s="90">
        <v>10000</v>
      </c>
      <c r="D123" s="85">
        <f t="shared" si="5"/>
        <v>1000</v>
      </c>
      <c r="E123" s="85">
        <f t="shared" si="6"/>
        <v>1000</v>
      </c>
      <c r="F123" s="87">
        <f t="shared" si="7"/>
        <v>2000</v>
      </c>
      <c r="G123" s="69"/>
      <c r="H123" s="227"/>
      <c r="I123" s="227"/>
      <c r="J123" s="69"/>
    </row>
    <row r="124" customFormat="1" ht="19.95" customHeight="1" spans="1:10">
      <c r="A124" s="84">
        <f t="shared" si="4"/>
        <v>120</v>
      </c>
      <c r="B124" s="84" t="s">
        <v>651</v>
      </c>
      <c r="C124" s="90">
        <v>10000</v>
      </c>
      <c r="D124" s="85">
        <f t="shared" si="5"/>
        <v>1000</v>
      </c>
      <c r="E124" s="85">
        <f t="shared" si="6"/>
        <v>1000</v>
      </c>
      <c r="F124" s="87">
        <f t="shared" si="7"/>
        <v>2000</v>
      </c>
      <c r="G124" s="69"/>
      <c r="H124" s="227"/>
      <c r="I124" s="227"/>
      <c r="J124" s="69"/>
    </row>
    <row r="125" customFormat="1" ht="19.95" customHeight="1" spans="1:10">
      <c r="A125" s="84">
        <f t="shared" si="4"/>
        <v>121</v>
      </c>
      <c r="B125" s="84" t="s">
        <v>652</v>
      </c>
      <c r="C125" s="90">
        <v>10000</v>
      </c>
      <c r="D125" s="85">
        <f t="shared" si="5"/>
        <v>1000</v>
      </c>
      <c r="E125" s="85">
        <f t="shared" si="6"/>
        <v>1000</v>
      </c>
      <c r="F125" s="87">
        <f t="shared" si="7"/>
        <v>2000</v>
      </c>
      <c r="G125" s="69"/>
      <c r="H125" s="227"/>
      <c r="I125" s="227"/>
      <c r="J125" s="69"/>
    </row>
    <row r="126" customFormat="1" ht="19.95" customHeight="1" spans="1:10">
      <c r="A126" s="84">
        <f t="shared" si="4"/>
        <v>122</v>
      </c>
      <c r="B126" s="89" t="s">
        <v>668</v>
      </c>
      <c r="C126" s="90">
        <v>10000</v>
      </c>
      <c r="D126" s="85">
        <f t="shared" si="5"/>
        <v>1000</v>
      </c>
      <c r="E126" s="85">
        <f t="shared" si="6"/>
        <v>1000</v>
      </c>
      <c r="F126" s="87">
        <f t="shared" si="7"/>
        <v>2000</v>
      </c>
      <c r="G126" s="106"/>
      <c r="H126" s="227"/>
      <c r="I126" s="227"/>
      <c r="J126" s="69"/>
    </row>
    <row r="127" customFormat="1" ht="19.95" customHeight="1" spans="1:10">
      <c r="A127" s="84">
        <f t="shared" si="4"/>
        <v>123</v>
      </c>
      <c r="B127" s="89" t="s">
        <v>669</v>
      </c>
      <c r="C127" s="90">
        <v>10000</v>
      </c>
      <c r="D127" s="85">
        <f t="shared" si="5"/>
        <v>1000</v>
      </c>
      <c r="E127" s="85">
        <f t="shared" si="6"/>
        <v>1000</v>
      </c>
      <c r="F127" s="87">
        <f t="shared" si="7"/>
        <v>2000</v>
      </c>
      <c r="G127" s="106"/>
      <c r="H127" s="227"/>
      <c r="I127" s="227"/>
      <c r="J127" s="69"/>
    </row>
    <row r="128" customFormat="1" ht="19.95" customHeight="1" spans="1:10">
      <c r="A128" s="84">
        <f t="shared" si="4"/>
        <v>124</v>
      </c>
      <c r="B128" s="231" t="s">
        <v>670</v>
      </c>
      <c r="C128" s="90">
        <v>10000</v>
      </c>
      <c r="D128" s="85">
        <f t="shared" si="5"/>
        <v>1000</v>
      </c>
      <c r="E128" s="85">
        <f t="shared" si="6"/>
        <v>1000</v>
      </c>
      <c r="F128" s="87">
        <f t="shared" si="7"/>
        <v>2000</v>
      </c>
      <c r="G128" s="106"/>
      <c r="H128" s="227"/>
      <c r="I128" s="227"/>
      <c r="J128" s="69"/>
    </row>
    <row r="129" customFormat="1" ht="19.95" customHeight="1" spans="1:11">
      <c r="A129" s="84">
        <f t="shared" si="4"/>
        <v>125</v>
      </c>
      <c r="B129" s="231" t="s">
        <v>653</v>
      </c>
      <c r="C129" s="90">
        <v>10000</v>
      </c>
      <c r="D129" s="85">
        <f t="shared" si="5"/>
        <v>1000</v>
      </c>
      <c r="E129" s="85">
        <f t="shared" si="6"/>
        <v>1000</v>
      </c>
      <c r="F129" s="87">
        <f t="shared" si="7"/>
        <v>2000</v>
      </c>
      <c r="G129" s="106"/>
      <c r="H129" s="227"/>
      <c r="I129" s="227"/>
      <c r="J129" s="69"/>
    </row>
    <row r="130" customFormat="1" ht="19.95" customHeight="1" spans="1:11">
      <c r="A130" s="84">
        <f t="shared" si="4"/>
        <v>126</v>
      </c>
      <c r="B130" s="231" t="s">
        <v>667</v>
      </c>
      <c r="C130" s="90">
        <v>10000</v>
      </c>
      <c r="D130" s="85">
        <f t="shared" si="5"/>
        <v>1000</v>
      </c>
      <c r="E130" s="85">
        <f t="shared" si="6"/>
        <v>1000</v>
      </c>
      <c r="F130" s="87">
        <f t="shared" si="7"/>
        <v>2000</v>
      </c>
      <c r="G130" s="106"/>
      <c r="H130" s="227"/>
      <c r="I130" s="227"/>
      <c r="J130" s="69"/>
    </row>
    <row r="131" customFormat="1" ht="19.95" customHeight="1" spans="1:11">
      <c r="A131" s="84">
        <f t="shared" si="4"/>
        <v>127</v>
      </c>
      <c r="B131" s="231" t="s">
        <v>654</v>
      </c>
      <c r="C131" s="90">
        <v>10000</v>
      </c>
      <c r="D131" s="85">
        <f t="shared" si="5"/>
        <v>1000</v>
      </c>
      <c r="E131" s="85">
        <f t="shared" si="6"/>
        <v>1000</v>
      </c>
      <c r="F131" s="87">
        <f t="shared" si="7"/>
        <v>2000</v>
      </c>
      <c r="G131" s="106" t="s">
        <v>699</v>
      </c>
      <c r="H131" s="233"/>
      <c r="I131" s="227"/>
      <c r="J131" s="69"/>
    </row>
    <row r="132" customFormat="1" ht="19.95" customHeight="1" spans="1:11">
      <c r="A132" s="84">
        <f t="shared" si="4"/>
        <v>128</v>
      </c>
      <c r="B132" s="231" t="s">
        <v>674</v>
      </c>
      <c r="C132" s="90">
        <v>10000</v>
      </c>
      <c r="D132" s="85">
        <f t="shared" si="5"/>
        <v>1000</v>
      </c>
      <c r="E132" s="85">
        <f t="shared" si="6"/>
        <v>1000</v>
      </c>
      <c r="F132" s="87">
        <f t="shared" si="7"/>
        <v>2000</v>
      </c>
      <c r="G132" s="349" t="s">
        <v>700</v>
      </c>
      <c r="H132" s="235">
        <v>18767188101</v>
      </c>
      <c r="I132" s="227"/>
      <c r="J132" s="69"/>
    </row>
    <row r="133" ht="19.95" customHeight="1" spans="1:11">
      <c r="A133" s="84" t="s">
        <v>255</v>
      </c>
      <c r="B133" s="84"/>
      <c r="C133" s="90"/>
      <c r="D133" s="90">
        <f t="shared" ref="D133:F133" si="8">SUM(D5:D132)</f>
        <v>128000</v>
      </c>
      <c r="E133" s="90">
        <f t="shared" si="8"/>
        <v>128000</v>
      </c>
      <c r="F133" s="90">
        <f t="shared" si="8"/>
        <v>256000</v>
      </c>
      <c r="H133" s="227"/>
      <c r="I133" s="227"/>
    </row>
    <row r="134" ht="19.95" customHeight="1" spans="1:11">
      <c r="A134" s="236"/>
      <c r="B134" s="236"/>
      <c r="C134" s="237"/>
      <c r="E134" s="82"/>
      <c r="F134" s="83"/>
    </row>
    <row r="135" ht="19.95" customHeight="1" spans="1:11">
      <c r="A135" s="72"/>
      <c r="C135" s="67"/>
      <c r="D135" s="67"/>
      <c r="E135" s="72" t="s">
        <v>350</v>
      </c>
      <c r="F135" s="73" t="s">
        <v>351</v>
      </c>
    </row>
    <row r="136" ht="20" customHeight="1" spans="1:11">
      <c r="A136" s="93"/>
      <c r="B136" s="92"/>
      <c r="C136" s="92"/>
      <c r="D136" s="238"/>
      <c r="E136" s="231" t="s">
        <v>667</v>
      </c>
      <c r="F136" s="89" t="s">
        <v>697</v>
      </c>
      <c r="K136" s="239"/>
    </row>
    <row r="137" ht="20" customHeight="1" spans="1:11">
      <c r="A137" s="93"/>
      <c r="B137" s="92"/>
      <c r="C137" s="92"/>
      <c r="D137" s="238"/>
      <c r="E137" s="231" t="s">
        <v>674</v>
      </c>
      <c r="F137" s="89"/>
      <c r="K137" s="240"/>
    </row>
    <row r="138" ht="20" customHeight="1" spans="1:11">
      <c r="A138" s="92"/>
      <c r="B138" s="92"/>
      <c r="C138" s="92"/>
      <c r="D138" s="238"/>
      <c r="E138" s="89"/>
      <c r="F138" s="230"/>
      <c r="K138" s="241"/>
    </row>
    <row r="139" ht="20" customHeight="1" spans="1:11">
      <c r="A139" s="92"/>
      <c r="B139" s="92"/>
      <c r="C139" s="92"/>
      <c r="D139" s="238"/>
      <c r="E139" s="89"/>
      <c r="F139" s="98"/>
      <c r="K139" s="239"/>
    </row>
    <row r="140" ht="20" customHeight="1" spans="1:11">
      <c r="A140" s="92"/>
      <c r="B140" s="92"/>
      <c r="C140" s="92"/>
      <c r="D140" s="238"/>
      <c r="E140" s="231"/>
      <c r="F140" s="87"/>
      <c r="K140" s="242"/>
    </row>
  </sheetData>
  <autoFilter xmlns:etc="http://www.wps.cn/officeDocument/2017/etCustomData" ref="A4:J140" etc:filterBottomFollowUsedRange="0">
    <extLst/>
  </autoFilter>
  <mergeCells count="3">
    <mergeCell ref="A1:F1"/>
    <mergeCell ref="G1:H1"/>
    <mergeCell ref="A133:B133"/>
  </mergeCells>
  <conditionalFormatting sqref="B27">
    <cfRule type="expression" dxfId="0" priority="30">
      <formula>#REF!&lt;&gt;""</formula>
    </cfRule>
  </conditionalFormatting>
  <conditionalFormatting sqref="B47">
    <cfRule type="expression" dxfId="0" priority="26">
      <formula>#REF!&lt;&gt;""</formula>
    </cfRule>
  </conditionalFormatting>
  <conditionalFormatting sqref="B53">
    <cfRule type="expression" dxfId="0" priority="21">
      <formula>#REF!&lt;&gt;""</formula>
    </cfRule>
  </conditionalFormatting>
  <conditionalFormatting sqref="B54">
    <cfRule type="expression" dxfId="0" priority="22">
      <formula>#REF!&lt;&gt;""</formula>
    </cfRule>
  </conditionalFormatting>
  <conditionalFormatting sqref="B55">
    <cfRule type="expression" dxfId="0" priority="23">
      <formula>#REF!&lt;&gt;""</formula>
    </cfRule>
  </conditionalFormatting>
  <conditionalFormatting sqref="B56">
    <cfRule type="expression" dxfId="0" priority="20">
      <formula>#REF!&lt;&gt;""</formula>
    </cfRule>
  </conditionalFormatting>
  <conditionalFormatting sqref="B61">
    <cfRule type="expression" dxfId="0" priority="19">
      <formula>$A53&lt;&gt;""</formula>
    </cfRule>
  </conditionalFormatting>
  <conditionalFormatting sqref="B65">
    <cfRule type="expression" dxfId="0" priority="17">
      <formula>#REF!&lt;&gt;""</formula>
    </cfRule>
  </conditionalFormatting>
  <conditionalFormatting sqref="B126">
    <cfRule type="expression" dxfId="0" priority="13">
      <formula>#REF!&lt;&gt;""</formula>
    </cfRule>
  </conditionalFormatting>
  <conditionalFormatting sqref="B127">
    <cfRule type="expression" dxfId="0" priority="12">
      <formula>$A116&lt;&gt;""</formula>
    </cfRule>
  </conditionalFormatting>
  <conditionalFormatting sqref="G132:H132">
    <cfRule type="expression" dxfId="1" priority="1">
      <formula>'WPS Cloud:\WPS云盘\[人力资源管理系统-花名册.xlsx]离职花名册'!#REF!&lt;&gt;""</formula>
    </cfRule>
  </conditionalFormatting>
  <conditionalFormatting sqref="E136">
    <cfRule type="expression" dxfId="0" priority="2">
      <formula>#REF!&lt;&gt;""</formula>
    </cfRule>
  </conditionalFormatting>
  <conditionalFormatting sqref="F136">
    <cfRule type="expression" dxfId="1" priority="33" stopIfTrue="1">
      <formula>#REF!&lt;&gt;""</formula>
    </cfRule>
    <cfRule type="expression" dxfId="0" priority="32">
      <formula>#REF!&lt;&gt;""</formula>
    </cfRule>
  </conditionalFormatting>
  <conditionalFormatting sqref="K136">
    <cfRule type="expression" dxfId="0" priority="7">
      <formula>#REF!&lt;&gt;""</formula>
    </cfRule>
  </conditionalFormatting>
  <conditionalFormatting sqref="E137">
    <cfRule type="expression" dxfId="0" priority="3">
      <formula>#REF!&lt;&gt;""</formula>
    </cfRule>
  </conditionalFormatting>
  <conditionalFormatting sqref="F137">
    <cfRule type="expression" dxfId="0" priority="31">
      <formula>#REF!&lt;&gt;""</formula>
    </cfRule>
  </conditionalFormatting>
  <conditionalFormatting sqref="K137">
    <cfRule type="expression" dxfId="0" priority="6">
      <formula>#REF!&lt;&gt;""</formula>
    </cfRule>
  </conditionalFormatting>
  <conditionalFormatting sqref="E138">
    <cfRule type="expression" dxfId="0" priority="10">
      <formula>#REF!&lt;&gt;""</formula>
    </cfRule>
  </conditionalFormatting>
  <conditionalFormatting sqref="F138">
    <cfRule type="expression" dxfId="0" priority="18">
      <formula>#REF!&lt;&gt;""</formula>
    </cfRule>
  </conditionalFormatting>
  <conditionalFormatting sqref="E139">
    <cfRule type="expression" dxfId="0" priority="9">
      <formula>$A124&lt;&gt;""</formula>
    </cfRule>
  </conditionalFormatting>
  <conditionalFormatting sqref="F139">
    <cfRule type="expression" dxfId="0" priority="14">
      <formula>#REF!&lt;&gt;""</formula>
    </cfRule>
  </conditionalFormatting>
  <conditionalFormatting sqref="K139">
    <cfRule type="expression" dxfId="0" priority="5">
      <formula>#REF!&lt;&gt;""</formula>
    </cfRule>
  </conditionalFormatting>
  <conditionalFormatting sqref="E140">
    <cfRule type="expression" dxfId="0" priority="8">
      <formula>#REF!&lt;&gt;""</formula>
    </cfRule>
  </conditionalFormatting>
  <conditionalFormatting sqref="B28:B31">
    <cfRule type="expression" dxfId="1" priority="29" stopIfTrue="1">
      <formula>#REF!&lt;&gt;""</formula>
    </cfRule>
    <cfRule type="expression" dxfId="0" priority="28">
      <formula>$A28&lt;&gt;""</formula>
    </cfRule>
  </conditionalFormatting>
  <conditionalFormatting sqref="B44:B46">
    <cfRule type="expression" dxfId="0" priority="27">
      <formula>$A44&lt;&gt;""</formula>
    </cfRule>
  </conditionalFormatting>
  <conditionalFormatting sqref="B48:B49">
    <cfRule type="expression" dxfId="0" priority="24">
      <formula>#REF!&lt;&gt;""</formula>
    </cfRule>
  </conditionalFormatting>
  <conditionalFormatting sqref="B63:B64">
    <cfRule type="expression" dxfId="0" priority="16">
      <formula>#REF!&lt;&gt;""</formula>
    </cfRule>
  </conditionalFormatting>
  <conditionalFormatting sqref="B78:B93">
    <cfRule type="expression" dxfId="0" priority="15">
      <formula>#REF!&lt;&gt;""</formula>
    </cfRule>
  </conditionalFormatting>
  <conditionalFormatting sqref="B128:B130">
    <cfRule type="expression" dxfId="0" priority="11">
      <formula>#REF!&lt;&gt;""</formula>
    </cfRule>
  </conditionalFormatting>
  <conditionalFormatting sqref="B131:B132">
    <cfRule type="expression" dxfId="0" priority="4">
      <formula>#REF!&lt;&gt;""</formula>
    </cfRule>
  </conditionalFormatting>
  <conditionalFormatting sqref="A136:C140">
    <cfRule type="expression" dxfId="0" priority="25">
      <formula>#REF!&lt;&gt;""</formula>
    </cfRule>
  </conditionalFormatting>
  <pageMargins left="0.708333333333333" right="0.708333333333333" top="0.747916666666667" bottom="0.747916666666667" header="0.314583333333333" footer="0.314583333333333"/>
  <pageSetup paperSize="9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5494"/>
  <sheetViews>
    <sheetView zoomScale="80" zoomScaleNormal="80" workbookViewId="0">
      <pane xSplit="2" ySplit="1" topLeftCell="C3" activePane="bottomRight" state="frozen"/>
      <selection/>
      <selection pane="topRight"/>
      <selection pane="bottomLeft"/>
      <selection pane="bottomRight" activeCell="H3" sqref="H3:H147"/>
    </sheetView>
  </sheetViews>
  <sheetFormatPr defaultColWidth="9" defaultRowHeight="14" customHeight="1"/>
  <cols>
    <col min="1" max="4" width="9" style="60"/>
    <col min="5" max="5" width="12.6296296296296" style="59" customWidth="1"/>
    <col min="6" max="6" width="11.7222222222222" style="59" customWidth="1"/>
    <col min="7" max="7" width="9" style="59"/>
    <col min="8" max="8" width="13" style="61"/>
    <col min="9" max="9" width="9" style="61"/>
    <col min="10" max="10" width="13.4537037037037" style="61" customWidth="1"/>
    <col min="11" max="12" width="18" style="61" customWidth="1"/>
    <col min="13" max="13" width="15.1759259259259" style="61" customWidth="1"/>
    <col min="14" max="15" width="13.1759259259259" style="61" customWidth="1"/>
    <col min="16" max="16" width="13.7222222222222" style="61" customWidth="1"/>
    <col min="17" max="22" width="17.6296296296296" style="61" customWidth="1"/>
    <col min="23" max="23" width="18.6296296296296" style="61" customWidth="1"/>
    <col min="24" max="24" width="13" style="61" customWidth="1"/>
    <col min="25" max="25" width="12.4537037037037" style="61" customWidth="1"/>
    <col min="26" max="26" width="14.4537037037037" style="61" customWidth="1"/>
    <col min="27" max="27" width="15.1759259259259" style="61" customWidth="1"/>
    <col min="28" max="28" width="18.6296296296296" style="61" customWidth="1"/>
    <col min="29" max="29" width="14.7222222222222" style="61" customWidth="1"/>
    <col min="30" max="30" width="14.8148148148148" style="61" customWidth="1"/>
    <col min="31" max="31" width="18" style="61" customWidth="1"/>
    <col min="32" max="32" width="19.6296296296296" style="61" customWidth="1"/>
    <col min="33" max="33" width="23.0925925925926" style="61" customWidth="1"/>
    <col min="34" max="34" width="15.6296296296296" style="61" customWidth="1"/>
    <col min="35" max="35" width="12.3611111111111" style="61" customWidth="1"/>
    <col min="36" max="38" width="18" style="61" customWidth="1"/>
    <col min="39" max="40" width="22.1759259259259" style="61" customWidth="1"/>
    <col min="41" max="41" width="17.9074074074074" style="61" customWidth="1"/>
    <col min="42" max="42" width="9" style="62"/>
    <col min="43" max="43" width="12.2685185185185" style="61" customWidth="1"/>
    <col min="44" max="44" width="12.7222222222222" style="61" customWidth="1"/>
    <col min="45" max="45" width="12.6296296296296" style="61" customWidth="1"/>
    <col min="46" max="46" width="14.2685185185185" style="61" customWidth="1"/>
    <col min="47" max="47" width="15.6296296296296" style="61" customWidth="1"/>
    <col min="48" max="48" width="17.7222222222222" style="61" customWidth="1"/>
    <col min="49" max="49" width="9" style="60"/>
    <col min="50" max="16384" width="9" style="59"/>
  </cols>
  <sheetData>
    <row r="1" s="59" customFormat="1" ht="14.4" spans="1:49">
      <c r="A1" s="63" t="s">
        <v>354</v>
      </c>
      <c r="B1" s="63" t="s">
        <v>2</v>
      </c>
      <c r="C1" s="63" t="s">
        <v>355</v>
      </c>
      <c r="D1" s="63" t="s">
        <v>356</v>
      </c>
      <c r="E1" s="64" t="s">
        <v>357</v>
      </c>
      <c r="F1" s="64" t="s">
        <v>358</v>
      </c>
      <c r="G1" s="64" t="s">
        <v>359</v>
      </c>
      <c r="H1" s="65" t="s">
        <v>360</v>
      </c>
      <c r="I1" s="65" t="s">
        <v>361</v>
      </c>
      <c r="J1" s="65" t="s">
        <v>362</v>
      </c>
      <c r="K1" s="65" t="s">
        <v>363</v>
      </c>
      <c r="L1" s="65" t="s">
        <v>364</v>
      </c>
      <c r="M1" s="65" t="s">
        <v>365</v>
      </c>
      <c r="N1" s="65" t="s">
        <v>366</v>
      </c>
      <c r="O1" s="65" t="s">
        <v>367</v>
      </c>
      <c r="P1" s="65" t="s">
        <v>368</v>
      </c>
      <c r="Q1" s="65" t="s">
        <v>369</v>
      </c>
      <c r="R1" s="65" t="s">
        <v>370</v>
      </c>
      <c r="S1" s="65" t="s">
        <v>371</v>
      </c>
      <c r="T1" s="65" t="s">
        <v>372</v>
      </c>
      <c r="U1" s="65" t="s">
        <v>373</v>
      </c>
      <c r="V1" s="65" t="s">
        <v>374</v>
      </c>
      <c r="W1" s="65" t="s">
        <v>375</v>
      </c>
      <c r="X1" s="65" t="s">
        <v>376</v>
      </c>
      <c r="Y1" s="65" t="s">
        <v>377</v>
      </c>
      <c r="Z1" s="65" t="s">
        <v>378</v>
      </c>
      <c r="AA1" s="65" t="s">
        <v>379</v>
      </c>
      <c r="AB1" s="65" t="s">
        <v>380</v>
      </c>
      <c r="AC1" s="65" t="s">
        <v>381</v>
      </c>
      <c r="AD1" s="65" t="s">
        <v>382</v>
      </c>
      <c r="AE1" s="65" t="s">
        <v>383</v>
      </c>
      <c r="AF1" s="65" t="s">
        <v>384</v>
      </c>
      <c r="AG1" s="65" t="s">
        <v>385</v>
      </c>
      <c r="AH1" s="65" t="s">
        <v>386</v>
      </c>
      <c r="AI1" s="65" t="s">
        <v>387</v>
      </c>
      <c r="AJ1" s="65" t="s">
        <v>388</v>
      </c>
      <c r="AK1" s="65" t="s">
        <v>389</v>
      </c>
      <c r="AL1" s="65" t="s">
        <v>390</v>
      </c>
      <c r="AM1" s="65" t="s">
        <v>391</v>
      </c>
      <c r="AN1" s="65" t="s">
        <v>392</v>
      </c>
      <c r="AO1" s="65" t="s">
        <v>393</v>
      </c>
      <c r="AP1" s="66" t="s">
        <v>394</v>
      </c>
      <c r="AQ1" s="65" t="s">
        <v>395</v>
      </c>
      <c r="AR1" s="65" t="s">
        <v>396</v>
      </c>
      <c r="AS1" s="65" t="s">
        <v>397</v>
      </c>
      <c r="AT1" s="65" t="s">
        <v>398</v>
      </c>
      <c r="AU1" s="65" t="s">
        <v>399</v>
      </c>
      <c r="AV1" s="65" t="s">
        <v>400</v>
      </c>
      <c r="AW1" s="63" t="s">
        <v>275</v>
      </c>
    </row>
    <row r="2" s="59" customFormat="1" ht="14.4" spans="1:49">
      <c r="A2" s="60" t="s">
        <v>401</v>
      </c>
      <c r="B2" s="60" t="s">
        <v>566</v>
      </c>
      <c r="C2" s="60" t="s">
        <v>402</v>
      </c>
      <c r="D2" s="60" t="s">
        <v>701</v>
      </c>
      <c r="E2" s="60" t="s">
        <v>404</v>
      </c>
      <c r="F2" s="60" t="s">
        <v>405</v>
      </c>
      <c r="G2" s="60" t="s">
        <v>406</v>
      </c>
      <c r="H2" s="61">
        <v>10000</v>
      </c>
      <c r="I2" s="61">
        <v>0</v>
      </c>
      <c r="J2" s="61">
        <v>0</v>
      </c>
      <c r="K2" s="61">
        <v>763.76</v>
      </c>
      <c r="L2" s="61">
        <v>200.94</v>
      </c>
      <c r="M2" s="61">
        <v>47.74</v>
      </c>
      <c r="N2" s="61">
        <v>880</v>
      </c>
      <c r="O2" s="61">
        <v>0</v>
      </c>
      <c r="P2" s="61">
        <v>0</v>
      </c>
      <c r="Q2" s="61">
        <v>0</v>
      </c>
      <c r="R2" s="61">
        <v>0</v>
      </c>
      <c r="S2" s="61">
        <v>0</v>
      </c>
      <c r="T2" s="61">
        <v>0</v>
      </c>
      <c r="U2" s="61">
        <v>0</v>
      </c>
      <c r="V2" s="61">
        <v>0</v>
      </c>
      <c r="W2" s="61">
        <v>0</v>
      </c>
      <c r="X2" s="61">
        <v>55000</v>
      </c>
      <c r="Y2" s="61">
        <v>0</v>
      </c>
      <c r="Z2" s="61">
        <v>25000</v>
      </c>
      <c r="AA2" s="61">
        <v>9462.2</v>
      </c>
      <c r="AB2" s="61">
        <v>0</v>
      </c>
      <c r="AC2" s="61">
        <v>0</v>
      </c>
      <c r="AD2" s="61">
        <v>0</v>
      </c>
      <c r="AE2" s="61">
        <v>0</v>
      </c>
      <c r="AF2" s="61">
        <v>0</v>
      </c>
      <c r="AG2" s="61">
        <v>0</v>
      </c>
      <c r="AH2" s="61">
        <v>0</v>
      </c>
      <c r="AI2" s="61">
        <v>0</v>
      </c>
      <c r="AJ2" s="61">
        <v>0</v>
      </c>
      <c r="AK2" s="61">
        <v>0</v>
      </c>
      <c r="AL2" s="61">
        <v>0</v>
      </c>
      <c r="AM2" s="61">
        <v>0</v>
      </c>
      <c r="AN2" s="61">
        <v>0</v>
      </c>
      <c r="AO2" s="61">
        <v>20537.8</v>
      </c>
      <c r="AP2" s="62">
        <v>0.03</v>
      </c>
      <c r="AQ2" s="61">
        <v>0</v>
      </c>
      <c r="AR2" s="61">
        <v>616.13</v>
      </c>
      <c r="AS2" s="61">
        <v>0</v>
      </c>
      <c r="AT2" s="61">
        <v>616.13</v>
      </c>
      <c r="AU2" s="61">
        <v>512.71</v>
      </c>
      <c r="AV2" s="61">
        <v>103.42</v>
      </c>
      <c r="AW2" s="60" t="s">
        <v>401</v>
      </c>
    </row>
    <row r="3" s="59" customFormat="1" ht="14.4" spans="1:49">
      <c r="A3" s="60" t="s">
        <v>401</v>
      </c>
      <c r="B3" s="60" t="s">
        <v>661</v>
      </c>
      <c r="C3" s="60" t="s">
        <v>402</v>
      </c>
      <c r="D3" s="60" t="s">
        <v>702</v>
      </c>
      <c r="E3" s="60" t="s">
        <v>404</v>
      </c>
      <c r="F3" s="60" t="s">
        <v>405</v>
      </c>
      <c r="G3" s="60" t="s">
        <v>406</v>
      </c>
      <c r="H3" s="61">
        <v>10000</v>
      </c>
      <c r="I3" s="61">
        <v>0</v>
      </c>
      <c r="J3" s="61">
        <v>0</v>
      </c>
      <c r="K3" s="61">
        <v>880</v>
      </c>
      <c r="L3" s="61">
        <v>230</v>
      </c>
      <c r="M3" s="61">
        <v>55</v>
      </c>
      <c r="N3" s="61">
        <v>1100</v>
      </c>
      <c r="O3" s="61">
        <v>0</v>
      </c>
      <c r="P3" s="61">
        <v>0</v>
      </c>
      <c r="Q3" s="61">
        <v>0</v>
      </c>
      <c r="R3" s="61">
        <v>0</v>
      </c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61">
        <v>33000</v>
      </c>
      <c r="Y3" s="61">
        <v>0</v>
      </c>
      <c r="Z3" s="61">
        <v>15000</v>
      </c>
      <c r="AA3" s="61">
        <v>9060</v>
      </c>
      <c r="AB3" s="61">
        <v>0</v>
      </c>
      <c r="AC3" s="61">
        <v>0</v>
      </c>
      <c r="AD3" s="61">
        <v>0</v>
      </c>
      <c r="AE3" s="61">
        <v>0</v>
      </c>
      <c r="AF3" s="61">
        <v>0</v>
      </c>
      <c r="AG3" s="61">
        <v>0</v>
      </c>
      <c r="AH3" s="61">
        <v>0</v>
      </c>
      <c r="AI3" s="61">
        <v>0</v>
      </c>
      <c r="AJ3" s="61">
        <v>0</v>
      </c>
      <c r="AK3" s="61">
        <v>0</v>
      </c>
      <c r="AL3" s="61">
        <v>0</v>
      </c>
      <c r="AM3" s="61">
        <v>0</v>
      </c>
      <c r="AN3" s="61">
        <v>0</v>
      </c>
      <c r="AO3" s="61">
        <v>8940</v>
      </c>
      <c r="AP3" s="62">
        <v>0.03</v>
      </c>
      <c r="AQ3" s="61">
        <v>0</v>
      </c>
      <c r="AR3" s="61">
        <v>268.2</v>
      </c>
      <c r="AS3" s="61">
        <v>0</v>
      </c>
      <c r="AT3" s="61">
        <v>268.2</v>
      </c>
      <c r="AU3" s="61">
        <v>156.15</v>
      </c>
      <c r="AV3" s="61">
        <v>112.05</v>
      </c>
      <c r="AW3" s="60" t="s">
        <v>401</v>
      </c>
    </row>
    <row r="4" s="59" customFormat="1" ht="14.4" spans="1:49">
      <c r="A4" s="60" t="s">
        <v>401</v>
      </c>
      <c r="B4" s="60" t="s">
        <v>540</v>
      </c>
      <c r="C4" s="60" t="s">
        <v>402</v>
      </c>
      <c r="D4" s="60" t="s">
        <v>703</v>
      </c>
      <c r="E4" s="60" t="s">
        <v>404</v>
      </c>
      <c r="F4" s="60" t="s">
        <v>405</v>
      </c>
      <c r="G4" s="60" t="s">
        <v>406</v>
      </c>
      <c r="H4" s="61">
        <v>10000</v>
      </c>
      <c r="I4" s="61">
        <v>0</v>
      </c>
      <c r="J4" s="61">
        <v>0</v>
      </c>
      <c r="K4" s="61">
        <v>1270</v>
      </c>
      <c r="L4" s="61">
        <v>327.5</v>
      </c>
      <c r="M4" s="61">
        <v>79.38</v>
      </c>
      <c r="N4" s="61">
        <v>1271</v>
      </c>
      <c r="O4" s="61">
        <v>0</v>
      </c>
      <c r="P4" s="61">
        <v>0</v>
      </c>
      <c r="Q4" s="61">
        <v>0</v>
      </c>
      <c r="R4" s="61">
        <v>0</v>
      </c>
      <c r="S4" s="61">
        <v>0</v>
      </c>
      <c r="T4" s="61">
        <v>0</v>
      </c>
      <c r="U4" s="61">
        <v>0</v>
      </c>
      <c r="V4" s="61">
        <v>0</v>
      </c>
      <c r="W4" s="61">
        <v>0</v>
      </c>
      <c r="X4" s="61">
        <v>81000</v>
      </c>
      <c r="Y4" s="61">
        <v>0</v>
      </c>
      <c r="Z4" s="61">
        <v>25000</v>
      </c>
      <c r="AA4" s="61">
        <v>14739.4</v>
      </c>
      <c r="AB4" s="61">
        <v>0</v>
      </c>
      <c r="AC4" s="61">
        <v>0</v>
      </c>
      <c r="AD4" s="61">
        <v>0</v>
      </c>
      <c r="AE4" s="61">
        <v>0</v>
      </c>
      <c r="AF4" s="61">
        <v>0</v>
      </c>
      <c r="AG4" s="61">
        <v>0</v>
      </c>
      <c r="AH4" s="61">
        <v>0</v>
      </c>
      <c r="AI4" s="61">
        <v>0</v>
      </c>
      <c r="AJ4" s="61">
        <v>0</v>
      </c>
      <c r="AK4" s="61">
        <v>0</v>
      </c>
      <c r="AL4" s="61">
        <v>0</v>
      </c>
      <c r="AM4" s="61">
        <v>0</v>
      </c>
      <c r="AN4" s="61">
        <v>0</v>
      </c>
      <c r="AO4" s="61">
        <v>41260.6</v>
      </c>
      <c r="AP4" s="62">
        <v>0.1</v>
      </c>
      <c r="AQ4" s="61">
        <v>2520</v>
      </c>
      <c r="AR4" s="61">
        <v>1606.06</v>
      </c>
      <c r="AS4" s="61">
        <v>0</v>
      </c>
      <c r="AT4" s="61">
        <v>1606.06</v>
      </c>
      <c r="AU4" s="61">
        <v>990.25</v>
      </c>
      <c r="AV4" s="61">
        <v>615.81</v>
      </c>
      <c r="AW4" s="60" t="s">
        <v>401</v>
      </c>
    </row>
    <row r="5" s="59" customFormat="1" ht="14.4" spans="1:49">
      <c r="A5" s="60" t="s">
        <v>401</v>
      </c>
      <c r="B5" s="60" t="s">
        <v>536</v>
      </c>
      <c r="C5" s="60" t="s">
        <v>402</v>
      </c>
      <c r="D5" s="60" t="s">
        <v>704</v>
      </c>
      <c r="E5" s="60" t="s">
        <v>404</v>
      </c>
      <c r="F5" s="60" t="s">
        <v>405</v>
      </c>
      <c r="G5" s="60" t="s">
        <v>406</v>
      </c>
      <c r="H5" s="61">
        <v>10000</v>
      </c>
      <c r="I5" s="61">
        <v>0</v>
      </c>
      <c r="J5" s="61">
        <v>0</v>
      </c>
      <c r="K5" s="61">
        <v>944.4</v>
      </c>
      <c r="L5" s="61">
        <v>246.1</v>
      </c>
      <c r="M5" s="61">
        <v>59.03</v>
      </c>
      <c r="N5" s="61">
        <v>1098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61">
        <v>55000</v>
      </c>
      <c r="Y5" s="61">
        <v>0</v>
      </c>
      <c r="Z5" s="61">
        <v>25000</v>
      </c>
      <c r="AA5" s="61">
        <v>11737.65</v>
      </c>
      <c r="AB5" s="61">
        <v>0</v>
      </c>
      <c r="AC5" s="61">
        <v>0</v>
      </c>
      <c r="AD5" s="61">
        <v>0</v>
      </c>
      <c r="AE5" s="61">
        <v>7500</v>
      </c>
      <c r="AF5" s="61">
        <v>0</v>
      </c>
      <c r="AG5" s="61">
        <v>0</v>
      </c>
      <c r="AH5" s="61">
        <v>0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10762.35</v>
      </c>
      <c r="AP5" s="62">
        <v>0.03</v>
      </c>
      <c r="AQ5" s="61">
        <v>0</v>
      </c>
      <c r="AR5" s="61">
        <v>322.87</v>
      </c>
      <c r="AS5" s="61">
        <v>0</v>
      </c>
      <c r="AT5" s="61">
        <v>322.87</v>
      </c>
      <c r="AU5" s="61">
        <v>258.3</v>
      </c>
      <c r="AV5" s="61">
        <v>64.57</v>
      </c>
      <c r="AW5" s="60" t="s">
        <v>401</v>
      </c>
    </row>
    <row r="6" s="59" customFormat="1" ht="14.4" spans="1:49">
      <c r="A6" s="60" t="s">
        <v>401</v>
      </c>
      <c r="B6" s="60" t="s">
        <v>651</v>
      </c>
      <c r="C6" s="60" t="s">
        <v>402</v>
      </c>
      <c r="D6" s="60" t="s">
        <v>705</v>
      </c>
      <c r="E6" s="60" t="s">
        <v>404</v>
      </c>
      <c r="F6" s="60" t="s">
        <v>405</v>
      </c>
      <c r="G6" s="60" t="s">
        <v>406</v>
      </c>
      <c r="H6" s="61">
        <v>10000</v>
      </c>
      <c r="I6" s="61">
        <v>0</v>
      </c>
      <c r="J6" s="61">
        <v>0</v>
      </c>
      <c r="K6" s="61">
        <v>1280</v>
      </c>
      <c r="L6" s="61">
        <v>330</v>
      </c>
      <c r="M6" s="61">
        <v>80</v>
      </c>
      <c r="N6" s="61">
        <v>1600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61">
        <v>77162.78</v>
      </c>
      <c r="Y6" s="61">
        <v>0</v>
      </c>
      <c r="Z6" s="61">
        <v>25000</v>
      </c>
      <c r="AA6" s="61">
        <v>14940</v>
      </c>
      <c r="AB6" s="61">
        <v>0</v>
      </c>
      <c r="AC6" s="61">
        <v>0</v>
      </c>
      <c r="AD6" s="61">
        <v>0</v>
      </c>
      <c r="AE6" s="61">
        <v>0</v>
      </c>
      <c r="AF6" s="61">
        <v>0</v>
      </c>
      <c r="AG6" s="61">
        <v>0</v>
      </c>
      <c r="AH6" s="61">
        <v>0</v>
      </c>
      <c r="AI6" s="61">
        <v>0</v>
      </c>
      <c r="AJ6" s="61">
        <v>0</v>
      </c>
      <c r="AK6" s="61">
        <v>0</v>
      </c>
      <c r="AL6" s="61">
        <v>0</v>
      </c>
      <c r="AM6" s="61">
        <v>0</v>
      </c>
      <c r="AN6" s="61">
        <v>0</v>
      </c>
      <c r="AO6" s="61">
        <v>37222.78</v>
      </c>
      <c r="AP6" s="62">
        <v>0.1</v>
      </c>
      <c r="AQ6" s="61">
        <v>2520</v>
      </c>
      <c r="AR6" s="61">
        <v>1202.28</v>
      </c>
      <c r="AS6" s="61">
        <v>0</v>
      </c>
      <c r="AT6" s="61">
        <v>1202.28</v>
      </c>
      <c r="AU6" s="61">
        <v>765.38</v>
      </c>
      <c r="AV6" s="61">
        <v>436.9</v>
      </c>
      <c r="AW6" s="60" t="s">
        <v>401</v>
      </c>
    </row>
    <row r="7" s="59" customFormat="1" ht="14.4" spans="1:49">
      <c r="A7" s="60" t="s">
        <v>401</v>
      </c>
      <c r="B7" s="60" t="s">
        <v>624</v>
      </c>
      <c r="C7" s="60" t="s">
        <v>402</v>
      </c>
      <c r="D7" s="60" t="s">
        <v>706</v>
      </c>
      <c r="E7" s="60" t="s">
        <v>404</v>
      </c>
      <c r="F7" s="60" t="s">
        <v>405</v>
      </c>
      <c r="G7" s="60" t="s">
        <v>406</v>
      </c>
      <c r="H7" s="61">
        <v>10000</v>
      </c>
      <c r="I7" s="61">
        <v>0</v>
      </c>
      <c r="J7" s="61">
        <v>0</v>
      </c>
      <c r="K7" s="61">
        <v>396.16</v>
      </c>
      <c r="L7" s="61">
        <v>109.04</v>
      </c>
      <c r="M7" s="61">
        <v>24.76</v>
      </c>
      <c r="N7" s="61">
        <v>488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28896.55</v>
      </c>
      <c r="Y7" s="61">
        <v>0</v>
      </c>
      <c r="Z7" s="61">
        <v>25000</v>
      </c>
      <c r="AA7" s="61">
        <v>5089.8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61">
        <v>0</v>
      </c>
      <c r="AJ7" s="61">
        <v>0</v>
      </c>
      <c r="AK7" s="61">
        <v>0</v>
      </c>
      <c r="AL7" s="61">
        <v>0</v>
      </c>
      <c r="AM7" s="61">
        <v>0</v>
      </c>
      <c r="AN7" s="61">
        <v>0</v>
      </c>
      <c r="AO7" s="61">
        <v>0</v>
      </c>
      <c r="AP7" s="62">
        <v>0.03</v>
      </c>
      <c r="AQ7" s="61">
        <v>0</v>
      </c>
      <c r="AR7" s="61">
        <v>0</v>
      </c>
      <c r="AS7" s="61">
        <v>0</v>
      </c>
      <c r="AT7" s="61">
        <v>0</v>
      </c>
      <c r="AU7" s="61">
        <v>0</v>
      </c>
      <c r="AV7" s="61">
        <v>0</v>
      </c>
      <c r="AW7" s="60" t="s">
        <v>401</v>
      </c>
    </row>
    <row r="8" s="59" customFormat="1" ht="14.4" spans="1:49">
      <c r="A8" s="60" t="s">
        <v>401</v>
      </c>
      <c r="B8" s="60" t="s">
        <v>622</v>
      </c>
      <c r="C8" s="60" t="s">
        <v>402</v>
      </c>
      <c r="D8" s="60" t="s">
        <v>707</v>
      </c>
      <c r="E8" s="60" t="s">
        <v>404</v>
      </c>
      <c r="F8" s="60" t="s">
        <v>405</v>
      </c>
      <c r="G8" s="60" t="s">
        <v>406</v>
      </c>
      <c r="H8" s="61">
        <v>10000</v>
      </c>
      <c r="I8" s="61">
        <v>0</v>
      </c>
      <c r="J8" s="61">
        <v>0</v>
      </c>
      <c r="K8" s="61">
        <v>539.68</v>
      </c>
      <c r="L8" s="61">
        <v>144.92</v>
      </c>
      <c r="M8" s="61">
        <v>33.73</v>
      </c>
      <c r="N8" s="61">
        <v>720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44275.86</v>
      </c>
      <c r="Y8" s="61">
        <v>0</v>
      </c>
      <c r="Z8" s="61">
        <v>25000</v>
      </c>
      <c r="AA8" s="61">
        <v>7191.65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1">
        <v>0</v>
      </c>
      <c r="AJ8" s="61">
        <v>0</v>
      </c>
      <c r="AK8" s="61">
        <v>0</v>
      </c>
      <c r="AL8" s="61">
        <v>0</v>
      </c>
      <c r="AM8" s="61">
        <v>0</v>
      </c>
      <c r="AN8" s="61">
        <v>0</v>
      </c>
      <c r="AO8" s="61">
        <v>12084.21</v>
      </c>
      <c r="AP8" s="62">
        <v>0.03</v>
      </c>
      <c r="AQ8" s="61">
        <v>0</v>
      </c>
      <c r="AR8" s="61">
        <v>362.53</v>
      </c>
      <c r="AS8" s="61">
        <v>0</v>
      </c>
      <c r="AT8" s="61">
        <v>362.53</v>
      </c>
      <c r="AU8" s="61">
        <v>307.4</v>
      </c>
      <c r="AV8" s="61">
        <v>55.13</v>
      </c>
      <c r="AW8" s="60" t="s">
        <v>401</v>
      </c>
    </row>
    <row r="9" s="59" customFormat="1" ht="14.4" spans="1:49">
      <c r="A9" s="60" t="s">
        <v>401</v>
      </c>
      <c r="B9" s="60" t="s">
        <v>582</v>
      </c>
      <c r="C9" s="60" t="s">
        <v>402</v>
      </c>
      <c r="D9" s="60" t="s">
        <v>708</v>
      </c>
      <c r="E9" s="60" t="s">
        <v>404</v>
      </c>
      <c r="F9" s="60" t="s">
        <v>405</v>
      </c>
      <c r="G9" s="60" t="s">
        <v>406</v>
      </c>
      <c r="H9" s="61">
        <v>10000</v>
      </c>
      <c r="I9" s="61">
        <v>0</v>
      </c>
      <c r="J9" s="61">
        <v>0</v>
      </c>
      <c r="K9" s="61">
        <v>1406.8</v>
      </c>
      <c r="L9" s="61">
        <v>361.7</v>
      </c>
      <c r="M9" s="61">
        <v>87.93</v>
      </c>
      <c r="N9" s="61">
        <v>1650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85000</v>
      </c>
      <c r="Y9" s="61">
        <v>0</v>
      </c>
      <c r="Z9" s="61">
        <v>25000</v>
      </c>
      <c r="AA9" s="61">
        <v>17532.15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1">
        <v>0</v>
      </c>
      <c r="AJ9" s="61">
        <v>0</v>
      </c>
      <c r="AK9" s="61">
        <v>0</v>
      </c>
      <c r="AL9" s="61">
        <v>0</v>
      </c>
      <c r="AM9" s="61">
        <v>0</v>
      </c>
      <c r="AN9" s="61">
        <v>0</v>
      </c>
      <c r="AO9" s="61">
        <v>42467.85</v>
      </c>
      <c r="AP9" s="62">
        <v>0.1</v>
      </c>
      <c r="AQ9" s="61">
        <v>2520</v>
      </c>
      <c r="AR9" s="61">
        <v>1726.79</v>
      </c>
      <c r="AS9" s="61">
        <v>0</v>
      </c>
      <c r="AT9" s="61">
        <v>1726.79</v>
      </c>
      <c r="AU9" s="61">
        <v>1019.23</v>
      </c>
      <c r="AV9" s="61">
        <v>707.56</v>
      </c>
      <c r="AW9" s="60" t="s">
        <v>401</v>
      </c>
    </row>
    <row r="10" s="59" customFormat="1" ht="14.4" spans="1:49">
      <c r="A10" s="60" t="s">
        <v>401</v>
      </c>
      <c r="B10" s="60" t="s">
        <v>473</v>
      </c>
      <c r="C10" s="60" t="s">
        <v>402</v>
      </c>
      <c r="D10" s="60" t="s">
        <v>709</v>
      </c>
      <c r="E10" s="60" t="s">
        <v>404</v>
      </c>
      <c r="F10" s="60" t="s">
        <v>405</v>
      </c>
      <c r="G10" s="60" t="s">
        <v>406</v>
      </c>
      <c r="H10" s="61">
        <v>10000</v>
      </c>
      <c r="I10" s="61">
        <v>0</v>
      </c>
      <c r="J10" s="61">
        <v>0</v>
      </c>
      <c r="K10" s="61">
        <v>1980.96</v>
      </c>
      <c r="L10" s="61">
        <v>505.24</v>
      </c>
      <c r="M10" s="61">
        <v>123.81</v>
      </c>
      <c r="N10" s="61">
        <v>2440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116500</v>
      </c>
      <c r="Y10" s="61">
        <v>0</v>
      </c>
      <c r="Z10" s="61">
        <v>25000</v>
      </c>
      <c r="AA10" s="61">
        <v>25250.05</v>
      </c>
      <c r="AB10" s="61">
        <v>20000</v>
      </c>
      <c r="AC10" s="61">
        <v>0</v>
      </c>
      <c r="AD10" s="61">
        <v>0</v>
      </c>
      <c r="AE10" s="61">
        <v>0</v>
      </c>
      <c r="AF10" s="61">
        <v>0</v>
      </c>
      <c r="AG10" s="61">
        <v>0</v>
      </c>
      <c r="AH10" s="61">
        <v>0</v>
      </c>
      <c r="AI10" s="61">
        <v>0</v>
      </c>
      <c r="AJ10" s="61">
        <v>0</v>
      </c>
      <c r="AK10" s="61">
        <v>0</v>
      </c>
      <c r="AL10" s="61">
        <v>0</v>
      </c>
      <c r="AM10" s="61">
        <v>0</v>
      </c>
      <c r="AN10" s="61">
        <v>0</v>
      </c>
      <c r="AO10" s="61">
        <v>46249.95</v>
      </c>
      <c r="AP10" s="62">
        <v>0.1</v>
      </c>
      <c r="AQ10" s="61">
        <v>2520</v>
      </c>
      <c r="AR10" s="61">
        <v>2105</v>
      </c>
      <c r="AS10" s="61">
        <v>0</v>
      </c>
      <c r="AT10" s="61">
        <v>2105</v>
      </c>
      <c r="AU10" s="61">
        <v>1180</v>
      </c>
      <c r="AV10" s="61">
        <v>925</v>
      </c>
      <c r="AW10" s="60" t="s">
        <v>401</v>
      </c>
    </row>
    <row r="11" s="59" customFormat="1" ht="14.4" spans="1:49">
      <c r="A11" s="60" t="s">
        <v>401</v>
      </c>
      <c r="B11" s="60" t="s">
        <v>495</v>
      </c>
      <c r="C11" s="60" t="s">
        <v>402</v>
      </c>
      <c r="D11" s="60" t="s">
        <v>710</v>
      </c>
      <c r="E11" s="60" t="s">
        <v>404</v>
      </c>
      <c r="F11" s="60" t="s">
        <v>405</v>
      </c>
      <c r="G11" s="60" t="s">
        <v>406</v>
      </c>
      <c r="H11" s="61">
        <v>10000</v>
      </c>
      <c r="I11" s="61">
        <v>0</v>
      </c>
      <c r="J11" s="61">
        <v>0</v>
      </c>
      <c r="K11" s="61">
        <v>1668.56</v>
      </c>
      <c r="L11" s="61">
        <v>427.14</v>
      </c>
      <c r="M11" s="61">
        <v>104.29</v>
      </c>
      <c r="N11" s="61">
        <v>1881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96140</v>
      </c>
      <c r="Y11" s="61">
        <v>0</v>
      </c>
      <c r="Z11" s="61">
        <v>25000</v>
      </c>
      <c r="AA11" s="61">
        <v>20404.95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1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1">
        <v>50735.05</v>
      </c>
      <c r="AP11" s="62">
        <v>0.1</v>
      </c>
      <c r="AQ11" s="61">
        <v>2520</v>
      </c>
      <c r="AR11" s="61">
        <v>2553.51</v>
      </c>
      <c r="AS11" s="61">
        <v>0</v>
      </c>
      <c r="AT11" s="61">
        <v>2553.51</v>
      </c>
      <c r="AU11" s="61">
        <v>1447.6</v>
      </c>
      <c r="AV11" s="61">
        <v>1105.91</v>
      </c>
      <c r="AW11" s="60" t="s">
        <v>401</v>
      </c>
    </row>
    <row r="12" s="59" customFormat="1" ht="14.4" spans="1:49">
      <c r="A12" s="60" t="s">
        <v>401</v>
      </c>
      <c r="B12" s="60" t="s">
        <v>505</v>
      </c>
      <c r="C12" s="60" t="s">
        <v>402</v>
      </c>
      <c r="D12" s="60" t="s">
        <v>711</v>
      </c>
      <c r="E12" s="60" t="s">
        <v>404</v>
      </c>
      <c r="F12" s="60" t="s">
        <v>405</v>
      </c>
      <c r="G12" s="60" t="s">
        <v>406</v>
      </c>
      <c r="H12" s="61">
        <v>10000</v>
      </c>
      <c r="I12" s="61">
        <v>0</v>
      </c>
      <c r="J12" s="61">
        <v>0</v>
      </c>
      <c r="K12" s="61">
        <v>1980.96</v>
      </c>
      <c r="L12" s="61">
        <v>505.24</v>
      </c>
      <c r="M12" s="61">
        <v>123.81</v>
      </c>
      <c r="N12" s="61">
        <v>4140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190394.5</v>
      </c>
      <c r="Y12" s="61">
        <v>0</v>
      </c>
      <c r="Z12" s="61">
        <v>25000</v>
      </c>
      <c r="AA12" s="61">
        <v>33750.05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1">
        <v>0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131644.45</v>
      </c>
      <c r="AP12" s="62">
        <v>0.1</v>
      </c>
      <c r="AQ12" s="61">
        <v>2520</v>
      </c>
      <c r="AR12" s="61">
        <v>10644.45</v>
      </c>
      <c r="AS12" s="61">
        <v>0</v>
      </c>
      <c r="AT12" s="61">
        <v>10644.45</v>
      </c>
      <c r="AU12" s="61">
        <v>7955.56</v>
      </c>
      <c r="AV12" s="61">
        <v>2688.89</v>
      </c>
      <c r="AW12" s="60" t="s">
        <v>401</v>
      </c>
    </row>
    <row r="13" s="59" customFormat="1" ht="14.4" spans="1:49">
      <c r="A13" s="60" t="s">
        <v>401</v>
      </c>
      <c r="B13" s="60" t="s">
        <v>592</v>
      </c>
      <c r="C13" s="60" t="s">
        <v>402</v>
      </c>
      <c r="D13" s="60" t="s">
        <v>712</v>
      </c>
      <c r="E13" s="60" t="s">
        <v>404</v>
      </c>
      <c r="F13" s="60" t="s">
        <v>405</v>
      </c>
      <c r="G13" s="60" t="s">
        <v>406</v>
      </c>
      <c r="H13" s="61">
        <v>10000</v>
      </c>
      <c r="I13" s="61">
        <v>0</v>
      </c>
      <c r="J13" s="61">
        <v>0</v>
      </c>
      <c r="K13" s="61">
        <v>1299.68</v>
      </c>
      <c r="L13" s="61">
        <v>334.92</v>
      </c>
      <c r="M13" s="61">
        <v>81.23</v>
      </c>
      <c r="N13" s="61">
        <v>1700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82960</v>
      </c>
      <c r="Y13" s="61">
        <v>0</v>
      </c>
      <c r="Z13" s="61">
        <v>25000</v>
      </c>
      <c r="AA13" s="61">
        <v>17079.15</v>
      </c>
      <c r="AB13" s="61">
        <v>0</v>
      </c>
      <c r="AC13" s="61">
        <v>0</v>
      </c>
      <c r="AD13" s="61">
        <v>0</v>
      </c>
      <c r="AE13" s="61">
        <v>7500</v>
      </c>
      <c r="AF13" s="61">
        <v>0</v>
      </c>
      <c r="AG13" s="61">
        <v>0</v>
      </c>
      <c r="AH13" s="61">
        <v>0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33380.85</v>
      </c>
      <c r="AP13" s="62">
        <v>0.03</v>
      </c>
      <c r="AQ13" s="61">
        <v>0</v>
      </c>
      <c r="AR13" s="61">
        <v>1001.43</v>
      </c>
      <c r="AS13" s="61">
        <v>0</v>
      </c>
      <c r="AT13" s="61">
        <v>1001.43</v>
      </c>
      <c r="AU13" s="61">
        <v>819.5</v>
      </c>
      <c r="AV13" s="61">
        <v>181.93</v>
      </c>
      <c r="AW13" s="60" t="s">
        <v>401</v>
      </c>
    </row>
    <row r="14" s="59" customFormat="1" ht="14.4" spans="1:49">
      <c r="A14" s="60" t="s">
        <v>401</v>
      </c>
      <c r="B14" s="60" t="s">
        <v>586</v>
      </c>
      <c r="C14" s="60" t="s">
        <v>402</v>
      </c>
      <c r="D14" s="60" t="s">
        <v>713</v>
      </c>
      <c r="E14" s="60" t="s">
        <v>404</v>
      </c>
      <c r="F14" s="60" t="s">
        <v>405</v>
      </c>
      <c r="G14" s="60" t="s">
        <v>406</v>
      </c>
      <c r="H14" s="61">
        <v>10000</v>
      </c>
      <c r="I14" s="61">
        <v>0</v>
      </c>
      <c r="J14" s="61">
        <v>0</v>
      </c>
      <c r="K14" s="61">
        <v>1026.64</v>
      </c>
      <c r="L14" s="61">
        <v>266.66</v>
      </c>
      <c r="M14" s="61">
        <v>64.17</v>
      </c>
      <c r="N14" s="61">
        <v>1085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62500</v>
      </c>
      <c r="Y14" s="61">
        <v>0</v>
      </c>
      <c r="Z14" s="61">
        <v>25000</v>
      </c>
      <c r="AA14" s="61">
        <v>12212.35</v>
      </c>
      <c r="AB14" s="61">
        <v>0</v>
      </c>
      <c r="AC14" s="61">
        <v>0</v>
      </c>
      <c r="AD14" s="61">
        <v>0</v>
      </c>
      <c r="AE14" s="61">
        <v>0</v>
      </c>
      <c r="AF14" s="61">
        <v>0</v>
      </c>
      <c r="AG14" s="61">
        <v>0</v>
      </c>
      <c r="AH14" s="61">
        <v>0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25287.65</v>
      </c>
      <c r="AP14" s="62">
        <v>0.03</v>
      </c>
      <c r="AQ14" s="61">
        <v>0</v>
      </c>
      <c r="AR14" s="61">
        <v>758.63</v>
      </c>
      <c r="AS14" s="61">
        <v>0</v>
      </c>
      <c r="AT14" s="61">
        <v>758.63</v>
      </c>
      <c r="AU14" s="61">
        <v>606.9</v>
      </c>
      <c r="AV14" s="61">
        <v>151.73</v>
      </c>
      <c r="AW14" s="60" t="s">
        <v>401</v>
      </c>
    </row>
    <row r="15" s="59" customFormat="1" ht="14.4" spans="1:49">
      <c r="A15" s="60" t="s">
        <v>401</v>
      </c>
      <c r="B15" s="60" t="s">
        <v>546</v>
      </c>
      <c r="C15" s="60" t="s">
        <v>402</v>
      </c>
      <c r="D15" s="60" t="s">
        <v>714</v>
      </c>
      <c r="E15" s="60" t="s">
        <v>404</v>
      </c>
      <c r="F15" s="60" t="s">
        <v>405</v>
      </c>
      <c r="G15" s="60" t="s">
        <v>406</v>
      </c>
      <c r="H15" s="61">
        <v>10000</v>
      </c>
      <c r="I15" s="61">
        <v>0</v>
      </c>
      <c r="J15" s="61">
        <v>0</v>
      </c>
      <c r="K15" s="61">
        <v>810</v>
      </c>
      <c r="L15" s="61">
        <v>212.5</v>
      </c>
      <c r="M15" s="61">
        <v>50.63</v>
      </c>
      <c r="N15" s="61">
        <v>843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50000</v>
      </c>
      <c r="Y15" s="61">
        <v>0</v>
      </c>
      <c r="Z15" s="61">
        <v>25000</v>
      </c>
      <c r="AA15" s="61">
        <v>9580.65</v>
      </c>
      <c r="AB15" s="61">
        <v>0</v>
      </c>
      <c r="AC15" s="61">
        <v>0</v>
      </c>
      <c r="AD15" s="61">
        <v>0</v>
      </c>
      <c r="AE15" s="61">
        <v>0</v>
      </c>
      <c r="AF15" s="61">
        <v>0</v>
      </c>
      <c r="AG15" s="61">
        <v>0</v>
      </c>
      <c r="AH15" s="61">
        <v>0</v>
      </c>
      <c r="AI15" s="61">
        <v>0</v>
      </c>
      <c r="AJ15" s="61">
        <v>0</v>
      </c>
      <c r="AK15" s="61">
        <v>0</v>
      </c>
      <c r="AL15" s="61">
        <v>0</v>
      </c>
      <c r="AM15" s="61">
        <v>0</v>
      </c>
      <c r="AN15" s="61">
        <v>0</v>
      </c>
      <c r="AO15" s="61">
        <v>15419.35</v>
      </c>
      <c r="AP15" s="62">
        <v>0.03</v>
      </c>
      <c r="AQ15" s="61">
        <v>0</v>
      </c>
      <c r="AR15" s="61">
        <v>462.58</v>
      </c>
      <c r="AS15" s="61">
        <v>0</v>
      </c>
      <c r="AT15" s="61">
        <v>462.58</v>
      </c>
      <c r="AU15" s="61">
        <v>370.06</v>
      </c>
      <c r="AV15" s="61">
        <v>92.52</v>
      </c>
      <c r="AW15" s="60" t="s">
        <v>401</v>
      </c>
    </row>
    <row r="16" s="59" customFormat="1" ht="14.4" spans="1:49">
      <c r="A16" s="60" t="s">
        <v>401</v>
      </c>
      <c r="B16" s="60" t="s">
        <v>686</v>
      </c>
      <c r="C16" s="60" t="s">
        <v>402</v>
      </c>
      <c r="D16" s="60" t="s">
        <v>715</v>
      </c>
      <c r="E16" s="60" t="s">
        <v>404</v>
      </c>
      <c r="F16" s="60" t="s">
        <v>405</v>
      </c>
      <c r="G16" s="60" t="s">
        <v>406</v>
      </c>
      <c r="H16" s="61">
        <v>10000</v>
      </c>
      <c r="I16" s="61">
        <v>0</v>
      </c>
      <c r="J16" s="61">
        <v>0</v>
      </c>
      <c r="K16" s="61">
        <v>1920</v>
      </c>
      <c r="L16" s="61">
        <v>500</v>
      </c>
      <c r="M16" s="61">
        <v>120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3310.34</v>
      </c>
      <c r="Y16" s="61">
        <v>0</v>
      </c>
      <c r="Z16" s="61">
        <v>5000</v>
      </c>
      <c r="AA16" s="61">
        <v>2540</v>
      </c>
      <c r="AB16" s="61">
        <v>0</v>
      </c>
      <c r="AC16" s="61">
        <v>0</v>
      </c>
      <c r="AD16" s="61">
        <v>0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2">
        <v>0.03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>
        <v>0</v>
      </c>
      <c r="AW16" s="60" t="s">
        <v>401</v>
      </c>
    </row>
    <row r="17" s="59" customFormat="1" ht="14.4" spans="1:49">
      <c r="A17" s="60" t="s">
        <v>401</v>
      </c>
      <c r="B17" s="60" t="s">
        <v>548</v>
      </c>
      <c r="C17" s="60" t="s">
        <v>402</v>
      </c>
      <c r="D17" s="60" t="s">
        <v>716</v>
      </c>
      <c r="E17" s="60" t="s">
        <v>404</v>
      </c>
      <c r="F17" s="60" t="s">
        <v>405</v>
      </c>
      <c r="G17" s="60" t="s">
        <v>406</v>
      </c>
      <c r="H17" s="61">
        <v>10000</v>
      </c>
      <c r="I17" s="61">
        <v>0</v>
      </c>
      <c r="J17" s="61">
        <v>0</v>
      </c>
      <c r="K17" s="61">
        <v>1327.2</v>
      </c>
      <c r="L17" s="61">
        <v>341.8</v>
      </c>
      <c r="M17" s="61">
        <v>82.95</v>
      </c>
      <c r="N17" s="61">
        <v>1400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87500</v>
      </c>
      <c r="Y17" s="61">
        <v>0</v>
      </c>
      <c r="Z17" s="61">
        <v>25000</v>
      </c>
      <c r="AA17" s="61">
        <v>15759.75</v>
      </c>
      <c r="AB17" s="61">
        <v>0</v>
      </c>
      <c r="AC17" s="61">
        <v>0</v>
      </c>
      <c r="AD17" s="61">
        <v>0</v>
      </c>
      <c r="AE17" s="61">
        <v>0</v>
      </c>
      <c r="AF17" s="61">
        <v>0</v>
      </c>
      <c r="AG17" s="61">
        <v>0</v>
      </c>
      <c r="AH17" s="61">
        <v>0</v>
      </c>
      <c r="AI17" s="61">
        <v>0</v>
      </c>
      <c r="AJ17" s="61">
        <v>0</v>
      </c>
      <c r="AK17" s="61">
        <v>0</v>
      </c>
      <c r="AL17" s="61">
        <v>0</v>
      </c>
      <c r="AM17" s="61">
        <v>0</v>
      </c>
      <c r="AN17" s="61">
        <v>0</v>
      </c>
      <c r="AO17" s="61">
        <v>46740.25</v>
      </c>
      <c r="AP17" s="62">
        <v>0.1</v>
      </c>
      <c r="AQ17" s="61">
        <v>2520</v>
      </c>
      <c r="AR17" s="61">
        <v>2154.03</v>
      </c>
      <c r="AS17" s="61">
        <v>0</v>
      </c>
      <c r="AT17" s="61">
        <v>2154.03</v>
      </c>
      <c r="AU17" s="61">
        <v>1219.22</v>
      </c>
      <c r="AV17" s="61">
        <v>934.81</v>
      </c>
      <c r="AW17" s="60" t="s">
        <v>401</v>
      </c>
    </row>
    <row r="18" s="59" customFormat="1" ht="14.4" spans="1:49">
      <c r="A18" s="60" t="s">
        <v>401</v>
      </c>
      <c r="B18" s="60" t="s">
        <v>654</v>
      </c>
      <c r="C18" s="60" t="s">
        <v>402</v>
      </c>
      <c r="D18" s="60" t="s">
        <v>717</v>
      </c>
      <c r="E18" s="60" t="s">
        <v>404</v>
      </c>
      <c r="F18" s="60" t="s">
        <v>405</v>
      </c>
      <c r="G18" s="60" t="s">
        <v>406</v>
      </c>
      <c r="H18" s="61">
        <v>10000</v>
      </c>
      <c r="I18" s="61">
        <v>0</v>
      </c>
      <c r="J18" s="61">
        <v>0</v>
      </c>
      <c r="K18" s="61">
        <v>1024</v>
      </c>
      <c r="L18" s="61">
        <v>266</v>
      </c>
      <c r="M18" s="61">
        <v>64</v>
      </c>
      <c r="N18" s="61">
        <v>2560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46459.59</v>
      </c>
      <c r="Y18" s="61">
        <v>0</v>
      </c>
      <c r="Z18" s="61">
        <v>20000</v>
      </c>
      <c r="AA18" s="61">
        <v>11890</v>
      </c>
      <c r="AB18" s="61">
        <v>0</v>
      </c>
      <c r="AC18" s="61">
        <v>0</v>
      </c>
      <c r="AD18" s="61">
        <v>0</v>
      </c>
      <c r="AE18" s="61">
        <v>0</v>
      </c>
      <c r="AF18" s="61">
        <v>0</v>
      </c>
      <c r="AG18" s="61">
        <v>0</v>
      </c>
      <c r="AH18" s="61">
        <v>0</v>
      </c>
      <c r="AI18" s="61">
        <v>0</v>
      </c>
      <c r="AJ18" s="61">
        <v>0</v>
      </c>
      <c r="AK18" s="61">
        <v>0</v>
      </c>
      <c r="AL18" s="61">
        <v>0</v>
      </c>
      <c r="AM18" s="61">
        <v>0</v>
      </c>
      <c r="AN18" s="61">
        <v>0</v>
      </c>
      <c r="AO18" s="61">
        <v>14569.59</v>
      </c>
      <c r="AP18" s="62">
        <v>0.03</v>
      </c>
      <c r="AQ18" s="61">
        <v>0</v>
      </c>
      <c r="AR18" s="61">
        <v>437.09</v>
      </c>
      <c r="AS18" s="61">
        <v>0</v>
      </c>
      <c r="AT18" s="61">
        <v>437.09</v>
      </c>
      <c r="AU18" s="61">
        <v>343.55</v>
      </c>
      <c r="AV18" s="61">
        <v>93.54</v>
      </c>
      <c r="AW18" s="60" t="s">
        <v>401</v>
      </c>
    </row>
    <row r="19" s="59" customFormat="1" ht="14.4" spans="1:49">
      <c r="A19" s="60" t="s">
        <v>401</v>
      </c>
      <c r="B19" s="60" t="s">
        <v>501</v>
      </c>
      <c r="C19" s="60" t="s">
        <v>402</v>
      </c>
      <c r="D19" s="60" t="s">
        <v>718</v>
      </c>
      <c r="E19" s="60" t="s">
        <v>404</v>
      </c>
      <c r="F19" s="60" t="s">
        <v>405</v>
      </c>
      <c r="G19" s="60" t="s">
        <v>406</v>
      </c>
      <c r="H19" s="61">
        <v>10000</v>
      </c>
      <c r="I19" s="61">
        <v>0</v>
      </c>
      <c r="J19" s="61">
        <v>0</v>
      </c>
      <c r="K19" s="61">
        <v>1413.44</v>
      </c>
      <c r="L19" s="61">
        <v>363.36</v>
      </c>
      <c r="M19" s="61">
        <v>88.34</v>
      </c>
      <c r="N19" s="61">
        <v>1573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87500</v>
      </c>
      <c r="Y19" s="61">
        <v>0</v>
      </c>
      <c r="Z19" s="61">
        <v>25000</v>
      </c>
      <c r="AA19" s="61">
        <v>17190.7</v>
      </c>
      <c r="AB19" s="61">
        <v>0</v>
      </c>
      <c r="AC19" s="61">
        <v>0</v>
      </c>
      <c r="AD19" s="61">
        <v>0</v>
      </c>
      <c r="AE19" s="61">
        <v>7500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37809.3</v>
      </c>
      <c r="AP19" s="62">
        <v>0.1</v>
      </c>
      <c r="AQ19" s="61">
        <v>2520</v>
      </c>
      <c r="AR19" s="61">
        <v>1260.93</v>
      </c>
      <c r="AS19" s="61">
        <v>0</v>
      </c>
      <c r="AT19" s="61">
        <v>1260.93</v>
      </c>
      <c r="AU19" s="61">
        <v>907.42</v>
      </c>
      <c r="AV19" s="61">
        <v>353.51</v>
      </c>
      <c r="AW19" s="60" t="s">
        <v>401</v>
      </c>
    </row>
    <row r="20" s="59" customFormat="1" ht="14.4" spans="1:49">
      <c r="A20" s="60" t="s">
        <v>401</v>
      </c>
      <c r="B20" s="60" t="s">
        <v>534</v>
      </c>
      <c r="C20" s="60" t="s">
        <v>402</v>
      </c>
      <c r="D20" s="60" t="s">
        <v>719</v>
      </c>
      <c r="E20" s="60" t="s">
        <v>404</v>
      </c>
      <c r="F20" s="60" t="s">
        <v>405</v>
      </c>
      <c r="G20" s="60" t="s">
        <v>406</v>
      </c>
      <c r="H20" s="61">
        <v>10000</v>
      </c>
      <c r="I20" s="61">
        <v>0</v>
      </c>
      <c r="J20" s="61">
        <v>0</v>
      </c>
      <c r="K20" s="61">
        <v>946.64</v>
      </c>
      <c r="L20" s="61">
        <v>246.66</v>
      </c>
      <c r="M20" s="61">
        <v>59.17</v>
      </c>
      <c r="N20" s="61">
        <v>1103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55000</v>
      </c>
      <c r="Y20" s="61">
        <v>0</v>
      </c>
      <c r="Z20" s="61">
        <v>25000</v>
      </c>
      <c r="AA20" s="61">
        <v>11777.35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1">
        <v>0</v>
      </c>
      <c r="AJ20" s="61"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18222.65</v>
      </c>
      <c r="AP20" s="62">
        <v>0.03</v>
      </c>
      <c r="AQ20" s="61">
        <v>0</v>
      </c>
      <c r="AR20" s="61">
        <v>546.68</v>
      </c>
      <c r="AS20" s="61">
        <v>0</v>
      </c>
      <c r="AT20" s="61">
        <v>546.68</v>
      </c>
      <c r="AU20" s="61">
        <v>437.34</v>
      </c>
      <c r="AV20" s="61">
        <v>109.34</v>
      </c>
      <c r="AW20" s="60" t="s">
        <v>401</v>
      </c>
    </row>
    <row r="21" s="59" customFormat="1" ht="14.4" spans="1:49">
      <c r="A21" s="60" t="s">
        <v>401</v>
      </c>
      <c r="B21" s="60" t="s">
        <v>481</v>
      </c>
      <c r="C21" s="60" t="s">
        <v>402</v>
      </c>
      <c r="D21" s="60" t="s">
        <v>720</v>
      </c>
      <c r="E21" s="60" t="s">
        <v>404</v>
      </c>
      <c r="F21" s="60" t="s">
        <v>405</v>
      </c>
      <c r="G21" s="60" t="s">
        <v>406</v>
      </c>
      <c r="H21" s="61">
        <v>10000</v>
      </c>
      <c r="I21" s="61">
        <v>0</v>
      </c>
      <c r="J21" s="61">
        <v>0</v>
      </c>
      <c r="K21" s="61">
        <v>1980.96</v>
      </c>
      <c r="L21" s="61">
        <v>505.24</v>
      </c>
      <c r="M21" s="61">
        <v>123.81</v>
      </c>
      <c r="N21" s="61">
        <v>2400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115000</v>
      </c>
      <c r="Y21" s="61">
        <v>0</v>
      </c>
      <c r="Z21" s="61">
        <v>25000</v>
      </c>
      <c r="AA21" s="61">
        <v>25050.05</v>
      </c>
      <c r="AB21" s="61">
        <v>0</v>
      </c>
      <c r="AC21" s="61">
        <v>0</v>
      </c>
      <c r="AD21" s="61">
        <v>5000</v>
      </c>
      <c r="AE21" s="61">
        <v>0</v>
      </c>
      <c r="AF21" s="61">
        <v>15000</v>
      </c>
      <c r="AG21" s="61">
        <v>2000</v>
      </c>
      <c r="AH21" s="61">
        <v>0</v>
      </c>
      <c r="AI21" s="61">
        <v>0</v>
      </c>
      <c r="AJ21" s="61">
        <v>0</v>
      </c>
      <c r="AK21" s="61">
        <v>0</v>
      </c>
      <c r="AL21" s="61">
        <v>0</v>
      </c>
      <c r="AM21" s="61">
        <v>0</v>
      </c>
      <c r="AN21" s="61">
        <v>0</v>
      </c>
      <c r="AO21" s="61">
        <v>42949.95</v>
      </c>
      <c r="AP21" s="62">
        <v>0.1</v>
      </c>
      <c r="AQ21" s="61">
        <v>2520</v>
      </c>
      <c r="AR21" s="61">
        <v>1775</v>
      </c>
      <c r="AS21" s="61">
        <v>0</v>
      </c>
      <c r="AT21" s="61">
        <v>1775</v>
      </c>
      <c r="AU21" s="61">
        <v>1018.8</v>
      </c>
      <c r="AV21" s="61">
        <v>756.2</v>
      </c>
      <c r="AW21" s="60" t="s">
        <v>401</v>
      </c>
    </row>
    <row r="22" s="59" customFormat="1" ht="14.4" spans="1:49">
      <c r="A22" s="60" t="s">
        <v>401</v>
      </c>
      <c r="B22" s="60" t="s">
        <v>637</v>
      </c>
      <c r="C22" s="60" t="s">
        <v>402</v>
      </c>
      <c r="D22" s="60" t="s">
        <v>721</v>
      </c>
      <c r="E22" s="60" t="s">
        <v>404</v>
      </c>
      <c r="F22" s="60" t="s">
        <v>405</v>
      </c>
      <c r="G22" s="60" t="s">
        <v>406</v>
      </c>
      <c r="H22" s="61">
        <v>10000</v>
      </c>
      <c r="I22" s="61">
        <v>0</v>
      </c>
      <c r="J22" s="61">
        <v>0</v>
      </c>
      <c r="K22" s="61">
        <v>1031.44</v>
      </c>
      <c r="L22" s="61">
        <v>267.86</v>
      </c>
      <c r="M22" s="61">
        <v>64.47</v>
      </c>
      <c r="N22" s="61">
        <v>1229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57600</v>
      </c>
      <c r="Y22" s="61">
        <v>0</v>
      </c>
      <c r="Z22" s="61">
        <v>25000</v>
      </c>
      <c r="AA22" s="61">
        <v>12963.85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0</v>
      </c>
      <c r="AL22" s="61">
        <v>0</v>
      </c>
      <c r="AM22" s="61">
        <v>0</v>
      </c>
      <c r="AN22" s="61">
        <v>0</v>
      </c>
      <c r="AO22" s="61">
        <v>19636.15</v>
      </c>
      <c r="AP22" s="62">
        <v>0.03</v>
      </c>
      <c r="AQ22" s="61">
        <v>0</v>
      </c>
      <c r="AR22" s="61">
        <v>589.08</v>
      </c>
      <c r="AS22" s="61">
        <v>0</v>
      </c>
      <c r="AT22" s="61">
        <v>589.08</v>
      </c>
      <c r="AU22" s="61">
        <v>528.87</v>
      </c>
      <c r="AV22" s="61">
        <v>60.21</v>
      </c>
      <c r="AW22" s="60" t="s">
        <v>401</v>
      </c>
    </row>
    <row r="23" s="59" customFormat="1" ht="14.4" spans="1:49">
      <c r="A23" s="60" t="s">
        <v>401</v>
      </c>
      <c r="B23" s="60" t="s">
        <v>524</v>
      </c>
      <c r="C23" s="60" t="s">
        <v>402</v>
      </c>
      <c r="D23" s="60" t="s">
        <v>722</v>
      </c>
      <c r="E23" s="60" t="s">
        <v>404</v>
      </c>
      <c r="F23" s="60" t="s">
        <v>405</v>
      </c>
      <c r="G23" s="60" t="s">
        <v>406</v>
      </c>
      <c r="H23" s="61">
        <v>10000</v>
      </c>
      <c r="I23" s="61">
        <v>0</v>
      </c>
      <c r="J23" s="61">
        <v>0</v>
      </c>
      <c r="K23" s="61">
        <v>640</v>
      </c>
      <c r="L23" s="61">
        <v>170</v>
      </c>
      <c r="M23" s="61">
        <v>40</v>
      </c>
      <c r="N23" s="61">
        <v>763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37500</v>
      </c>
      <c r="Y23" s="61">
        <v>0</v>
      </c>
      <c r="Z23" s="61">
        <v>25000</v>
      </c>
      <c r="AA23" s="61">
        <v>8065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4435</v>
      </c>
      <c r="AP23" s="62">
        <v>0.03</v>
      </c>
      <c r="AQ23" s="61">
        <v>0</v>
      </c>
      <c r="AR23" s="61">
        <v>133.05</v>
      </c>
      <c r="AS23" s="61">
        <v>0</v>
      </c>
      <c r="AT23" s="61">
        <v>133.05</v>
      </c>
      <c r="AU23" s="61">
        <v>106.44</v>
      </c>
      <c r="AV23" s="61">
        <v>26.61</v>
      </c>
      <c r="AW23" s="60" t="s">
        <v>401</v>
      </c>
    </row>
    <row r="24" s="59" customFormat="1" ht="14.4" spans="1:49">
      <c r="A24" s="60" t="s">
        <v>401</v>
      </c>
      <c r="B24" s="60" t="s">
        <v>564</v>
      </c>
      <c r="C24" s="60" t="s">
        <v>402</v>
      </c>
      <c r="D24" s="60" t="s">
        <v>723</v>
      </c>
      <c r="E24" s="60" t="s">
        <v>404</v>
      </c>
      <c r="F24" s="60" t="s">
        <v>405</v>
      </c>
      <c r="G24" s="60" t="s">
        <v>406</v>
      </c>
      <c r="H24" s="61">
        <v>10000</v>
      </c>
      <c r="I24" s="61">
        <v>0</v>
      </c>
      <c r="J24" s="61">
        <v>0</v>
      </c>
      <c r="K24" s="61">
        <v>1528.56</v>
      </c>
      <c r="L24" s="61">
        <v>392.14</v>
      </c>
      <c r="M24" s="61">
        <v>95.54</v>
      </c>
      <c r="N24" s="61">
        <v>1680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105000</v>
      </c>
      <c r="Y24" s="61">
        <v>0</v>
      </c>
      <c r="Z24" s="61">
        <v>25000</v>
      </c>
      <c r="AA24" s="61">
        <v>18481.2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0</v>
      </c>
      <c r="AO24" s="61">
        <v>61518.8</v>
      </c>
      <c r="AP24" s="62">
        <v>0.1</v>
      </c>
      <c r="AQ24" s="61">
        <v>2520</v>
      </c>
      <c r="AR24" s="61">
        <v>3631.88</v>
      </c>
      <c r="AS24" s="61">
        <v>0</v>
      </c>
      <c r="AT24" s="61">
        <v>3631.88</v>
      </c>
      <c r="AU24" s="61">
        <v>2401.5</v>
      </c>
      <c r="AV24" s="61">
        <v>1230.38</v>
      </c>
      <c r="AW24" s="60" t="s">
        <v>401</v>
      </c>
    </row>
    <row r="25" s="59" customFormat="1" ht="14.4" spans="1:49">
      <c r="A25" s="60" t="s">
        <v>401</v>
      </c>
      <c r="B25" s="60" t="s">
        <v>653</v>
      </c>
      <c r="C25" s="60" t="s">
        <v>402</v>
      </c>
      <c r="D25" s="60" t="s">
        <v>724</v>
      </c>
      <c r="E25" s="60" t="s">
        <v>404</v>
      </c>
      <c r="F25" s="60" t="s">
        <v>405</v>
      </c>
      <c r="G25" s="60" t="s">
        <v>406</v>
      </c>
      <c r="H25" s="61">
        <v>10000</v>
      </c>
      <c r="I25" s="61">
        <v>0</v>
      </c>
      <c r="J25" s="61">
        <v>0</v>
      </c>
      <c r="K25" s="61">
        <v>960</v>
      </c>
      <c r="L25" s="61">
        <v>250</v>
      </c>
      <c r="M25" s="61">
        <v>60</v>
      </c>
      <c r="N25" s="61">
        <v>1200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47679.31</v>
      </c>
      <c r="Y25" s="61">
        <v>0</v>
      </c>
      <c r="Z25" s="61">
        <v>20000</v>
      </c>
      <c r="AA25" s="61">
        <v>8750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>
        <v>0</v>
      </c>
      <c r="AK25" s="61">
        <v>0</v>
      </c>
      <c r="AL25" s="61">
        <v>0</v>
      </c>
      <c r="AM25" s="61">
        <v>0</v>
      </c>
      <c r="AN25" s="61">
        <v>0</v>
      </c>
      <c r="AO25" s="61">
        <v>18929.31</v>
      </c>
      <c r="AP25" s="62">
        <v>0.03</v>
      </c>
      <c r="AQ25" s="61">
        <v>0</v>
      </c>
      <c r="AR25" s="61">
        <v>567.88</v>
      </c>
      <c r="AS25" s="61">
        <v>0</v>
      </c>
      <c r="AT25" s="61">
        <v>567.88</v>
      </c>
      <c r="AU25" s="61">
        <v>362.98</v>
      </c>
      <c r="AV25" s="61">
        <v>204.9</v>
      </c>
      <c r="AW25" s="60" t="s">
        <v>401</v>
      </c>
    </row>
    <row r="26" s="59" customFormat="1" ht="14.4" spans="1:49">
      <c r="A26" s="60" t="s">
        <v>401</v>
      </c>
      <c r="B26" s="60" t="s">
        <v>598</v>
      </c>
      <c r="C26" s="60" t="s">
        <v>402</v>
      </c>
      <c r="D26" s="60" t="s">
        <v>725</v>
      </c>
      <c r="E26" s="60" t="s">
        <v>404</v>
      </c>
      <c r="F26" s="60" t="s">
        <v>405</v>
      </c>
      <c r="G26" s="60" t="s">
        <v>406</v>
      </c>
      <c r="H26" s="61">
        <v>10000</v>
      </c>
      <c r="I26" s="61">
        <v>0</v>
      </c>
      <c r="J26" s="61">
        <v>0</v>
      </c>
      <c r="K26" s="61">
        <v>980.88</v>
      </c>
      <c r="L26" s="61">
        <v>255.22</v>
      </c>
      <c r="M26" s="61">
        <v>61.31</v>
      </c>
      <c r="N26" s="61">
        <v>1200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75000</v>
      </c>
      <c r="Y26" s="61">
        <v>0</v>
      </c>
      <c r="Z26" s="61">
        <v>25000</v>
      </c>
      <c r="AA26" s="61">
        <v>12487.05</v>
      </c>
      <c r="AB26" s="61">
        <v>0</v>
      </c>
      <c r="AC26" s="61">
        <v>0</v>
      </c>
      <c r="AD26" s="61">
        <v>5000</v>
      </c>
      <c r="AE26" s="61">
        <v>0</v>
      </c>
      <c r="AF26" s="61">
        <v>15000</v>
      </c>
      <c r="AG26" s="61">
        <v>0</v>
      </c>
      <c r="AH26" s="61">
        <v>0</v>
      </c>
      <c r="AI26" s="61">
        <v>0</v>
      </c>
      <c r="AJ26" s="61">
        <v>0</v>
      </c>
      <c r="AK26" s="61">
        <v>0</v>
      </c>
      <c r="AL26" s="61">
        <v>0</v>
      </c>
      <c r="AM26" s="61">
        <v>0</v>
      </c>
      <c r="AN26" s="61">
        <v>0</v>
      </c>
      <c r="AO26" s="61">
        <v>17512.95</v>
      </c>
      <c r="AP26" s="62">
        <v>0.03</v>
      </c>
      <c r="AQ26" s="61">
        <v>0</v>
      </c>
      <c r="AR26" s="61">
        <v>525.39</v>
      </c>
      <c r="AS26" s="61">
        <v>0</v>
      </c>
      <c r="AT26" s="61">
        <v>525.39</v>
      </c>
      <c r="AU26" s="61">
        <v>420.31</v>
      </c>
      <c r="AV26" s="61">
        <v>105.08</v>
      </c>
      <c r="AW26" s="60" t="s">
        <v>401</v>
      </c>
    </row>
    <row r="27" s="59" customFormat="1" ht="14.4" spans="1:49">
      <c r="A27" s="60" t="s">
        <v>401</v>
      </c>
      <c r="B27" s="60" t="s">
        <v>679</v>
      </c>
      <c r="C27" s="60" t="s">
        <v>402</v>
      </c>
      <c r="D27" s="60" t="s">
        <v>726</v>
      </c>
      <c r="E27" s="60" t="s">
        <v>404</v>
      </c>
      <c r="F27" s="60" t="s">
        <v>405</v>
      </c>
      <c r="G27" s="60" t="s">
        <v>406</v>
      </c>
      <c r="H27" s="61">
        <v>10000</v>
      </c>
      <c r="I27" s="61">
        <v>0</v>
      </c>
      <c r="J27" s="61">
        <v>0</v>
      </c>
      <c r="K27" s="61">
        <v>792.32</v>
      </c>
      <c r="L27" s="61">
        <v>218.08</v>
      </c>
      <c r="M27" s="61">
        <v>49.52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3500</v>
      </c>
      <c r="Y27" s="61">
        <v>0</v>
      </c>
      <c r="Z27" s="61">
        <v>5000</v>
      </c>
      <c r="AA27" s="61">
        <v>1059.92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0</v>
      </c>
      <c r="AH27" s="61">
        <v>0</v>
      </c>
      <c r="AI27" s="61">
        <v>0</v>
      </c>
      <c r="AJ27" s="61">
        <v>0</v>
      </c>
      <c r="AK27" s="61">
        <v>0</v>
      </c>
      <c r="AL27" s="61">
        <v>0</v>
      </c>
      <c r="AM27" s="61">
        <v>0</v>
      </c>
      <c r="AN27" s="61">
        <v>0</v>
      </c>
      <c r="AO27" s="61">
        <v>0</v>
      </c>
      <c r="AP27" s="62">
        <v>0.03</v>
      </c>
      <c r="AQ27" s="61">
        <v>0</v>
      </c>
      <c r="AR27" s="61">
        <v>0</v>
      </c>
      <c r="AS27" s="61">
        <v>0</v>
      </c>
      <c r="AT27" s="61">
        <v>0</v>
      </c>
      <c r="AU27" s="61">
        <v>0</v>
      </c>
      <c r="AV27" s="61">
        <v>0</v>
      </c>
      <c r="AW27" s="60" t="s">
        <v>401</v>
      </c>
    </row>
    <row r="28" s="59" customFormat="1" ht="14.4" spans="1:49">
      <c r="A28" s="60" t="s">
        <v>401</v>
      </c>
      <c r="B28" s="60" t="s">
        <v>550</v>
      </c>
      <c r="C28" s="60" t="s">
        <v>402</v>
      </c>
      <c r="D28" s="60" t="s">
        <v>727</v>
      </c>
      <c r="E28" s="60" t="s">
        <v>404</v>
      </c>
      <c r="F28" s="60" t="s">
        <v>405</v>
      </c>
      <c r="G28" s="60" t="s">
        <v>406</v>
      </c>
      <c r="H28" s="61">
        <v>10000</v>
      </c>
      <c r="I28" s="61">
        <v>0</v>
      </c>
      <c r="J28" s="61">
        <v>0</v>
      </c>
      <c r="K28" s="61">
        <v>1650.56</v>
      </c>
      <c r="L28" s="61">
        <v>422.64</v>
      </c>
      <c r="M28" s="61">
        <v>103.16</v>
      </c>
      <c r="N28" s="61">
        <v>1760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110000</v>
      </c>
      <c r="Y28" s="61">
        <v>0</v>
      </c>
      <c r="Z28" s="61">
        <v>25000</v>
      </c>
      <c r="AA28" s="61">
        <v>19681.8</v>
      </c>
      <c r="AB28" s="61">
        <v>10000</v>
      </c>
      <c r="AC28" s="61">
        <v>0</v>
      </c>
      <c r="AD28" s="61">
        <v>0</v>
      </c>
      <c r="AE28" s="61">
        <v>0</v>
      </c>
      <c r="AF28" s="61">
        <v>15000</v>
      </c>
      <c r="AG28" s="61">
        <v>0</v>
      </c>
      <c r="AH28" s="61">
        <v>0</v>
      </c>
      <c r="AI28" s="61">
        <v>0</v>
      </c>
      <c r="AJ28" s="61">
        <v>0</v>
      </c>
      <c r="AK28" s="61">
        <v>0</v>
      </c>
      <c r="AL28" s="61">
        <v>0</v>
      </c>
      <c r="AM28" s="61">
        <v>0</v>
      </c>
      <c r="AN28" s="61">
        <v>0</v>
      </c>
      <c r="AO28" s="61">
        <v>40318.2</v>
      </c>
      <c r="AP28" s="62">
        <v>0.1</v>
      </c>
      <c r="AQ28" s="61">
        <v>2520</v>
      </c>
      <c r="AR28" s="61">
        <v>1511.82</v>
      </c>
      <c r="AS28" s="61">
        <v>0</v>
      </c>
      <c r="AT28" s="61">
        <v>1511.82</v>
      </c>
      <c r="AU28" s="61">
        <v>967.64</v>
      </c>
      <c r="AV28" s="61">
        <v>544.18</v>
      </c>
      <c r="AW28" s="60" t="s">
        <v>401</v>
      </c>
    </row>
    <row r="29" s="59" customFormat="1" ht="14.4" spans="1:49">
      <c r="A29" s="60" t="s">
        <v>401</v>
      </c>
      <c r="B29" s="60" t="s">
        <v>594</v>
      </c>
      <c r="C29" s="60" t="s">
        <v>402</v>
      </c>
      <c r="D29" s="60" t="s">
        <v>728</v>
      </c>
      <c r="E29" s="60" t="s">
        <v>404</v>
      </c>
      <c r="F29" s="60" t="s">
        <v>405</v>
      </c>
      <c r="G29" s="60" t="s">
        <v>406</v>
      </c>
      <c r="H29" s="61">
        <v>10000</v>
      </c>
      <c r="I29" s="61">
        <v>0</v>
      </c>
      <c r="J29" s="61">
        <v>0</v>
      </c>
      <c r="K29" s="61">
        <v>1062.08</v>
      </c>
      <c r="L29" s="61">
        <v>275.52</v>
      </c>
      <c r="M29" s="61">
        <v>66.38</v>
      </c>
      <c r="N29" s="61">
        <v>1280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80000</v>
      </c>
      <c r="Y29" s="61">
        <v>0</v>
      </c>
      <c r="Z29" s="61">
        <v>25000</v>
      </c>
      <c r="AA29" s="61">
        <v>13419.9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0</v>
      </c>
      <c r="AI29" s="61">
        <v>0</v>
      </c>
      <c r="AJ29" s="61">
        <v>0</v>
      </c>
      <c r="AK29" s="61">
        <v>0</v>
      </c>
      <c r="AL29" s="61">
        <v>0</v>
      </c>
      <c r="AM29" s="61">
        <v>0</v>
      </c>
      <c r="AN29" s="61">
        <v>0</v>
      </c>
      <c r="AO29" s="61">
        <v>41580.1</v>
      </c>
      <c r="AP29" s="62">
        <v>0.1</v>
      </c>
      <c r="AQ29" s="61">
        <v>2520</v>
      </c>
      <c r="AR29" s="61">
        <v>1638.01</v>
      </c>
      <c r="AS29" s="61">
        <v>0</v>
      </c>
      <c r="AT29" s="61">
        <v>1638.01</v>
      </c>
      <c r="AU29" s="61">
        <v>997.92</v>
      </c>
      <c r="AV29" s="61">
        <v>640.09</v>
      </c>
      <c r="AW29" s="60" t="s">
        <v>401</v>
      </c>
    </row>
    <row r="30" s="59" customFormat="1" ht="14.4" spans="1:49">
      <c r="A30" s="60" t="s">
        <v>401</v>
      </c>
      <c r="B30" s="60" t="s">
        <v>580</v>
      </c>
      <c r="C30" s="60" t="s">
        <v>402</v>
      </c>
      <c r="D30" s="60" t="s">
        <v>729</v>
      </c>
      <c r="E30" s="60" t="s">
        <v>404</v>
      </c>
      <c r="F30" s="60" t="s">
        <v>405</v>
      </c>
      <c r="G30" s="60" t="s">
        <v>406</v>
      </c>
      <c r="H30" s="61">
        <v>10000</v>
      </c>
      <c r="I30" s="61">
        <v>0</v>
      </c>
      <c r="J30" s="61">
        <v>0</v>
      </c>
      <c r="K30" s="61">
        <v>928.8</v>
      </c>
      <c r="L30" s="61">
        <v>242.2</v>
      </c>
      <c r="M30" s="61">
        <v>58.05</v>
      </c>
      <c r="N30" s="61">
        <v>960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60000</v>
      </c>
      <c r="Y30" s="61">
        <v>0</v>
      </c>
      <c r="Z30" s="61">
        <v>25000</v>
      </c>
      <c r="AA30" s="61">
        <v>10945.25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24054.75</v>
      </c>
      <c r="AP30" s="62">
        <v>0.03</v>
      </c>
      <c r="AQ30" s="61">
        <v>0</v>
      </c>
      <c r="AR30" s="61">
        <v>721.64</v>
      </c>
      <c r="AS30" s="61">
        <v>0</v>
      </c>
      <c r="AT30" s="61">
        <v>721.64</v>
      </c>
      <c r="AU30" s="61">
        <v>577.31</v>
      </c>
      <c r="AV30" s="61">
        <v>144.33</v>
      </c>
      <c r="AW30" s="60" t="s">
        <v>401</v>
      </c>
    </row>
    <row r="31" s="59" customFormat="1" ht="14.4" spans="1:49">
      <c r="A31" s="60" t="s">
        <v>401</v>
      </c>
      <c r="B31" s="60" t="s">
        <v>648</v>
      </c>
      <c r="C31" s="60" t="s">
        <v>402</v>
      </c>
      <c r="D31" s="60" t="s">
        <v>730</v>
      </c>
      <c r="E31" s="60" t="s">
        <v>404</v>
      </c>
      <c r="F31" s="60" t="s">
        <v>405</v>
      </c>
      <c r="G31" s="60" t="s">
        <v>406</v>
      </c>
      <c r="H31" s="61">
        <v>10000</v>
      </c>
      <c r="I31" s="61">
        <v>0</v>
      </c>
      <c r="J31" s="61">
        <v>0</v>
      </c>
      <c r="K31" s="61">
        <v>524.72</v>
      </c>
      <c r="L31" s="61">
        <v>141.18</v>
      </c>
      <c r="M31" s="61">
        <v>32.8</v>
      </c>
      <c r="N31" s="61">
        <v>800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61">
        <v>48903.23</v>
      </c>
      <c r="Y31" s="61">
        <v>0</v>
      </c>
      <c r="Z31" s="61">
        <v>25000</v>
      </c>
      <c r="AA31" s="61">
        <v>7493.5</v>
      </c>
      <c r="AB31" s="61">
        <v>0</v>
      </c>
      <c r="AC31" s="61">
        <v>0</v>
      </c>
      <c r="AD31" s="61">
        <v>0</v>
      </c>
      <c r="AE31" s="61">
        <v>0</v>
      </c>
      <c r="AF31" s="61">
        <v>0</v>
      </c>
      <c r="AG31" s="61">
        <v>0</v>
      </c>
      <c r="AH31" s="61">
        <v>0</v>
      </c>
      <c r="AI31" s="61">
        <v>0</v>
      </c>
      <c r="AJ31" s="61">
        <v>0</v>
      </c>
      <c r="AK31" s="61">
        <v>0</v>
      </c>
      <c r="AL31" s="61">
        <v>0</v>
      </c>
      <c r="AM31" s="61">
        <v>0</v>
      </c>
      <c r="AN31" s="61">
        <v>0</v>
      </c>
      <c r="AO31" s="61">
        <v>16409.73</v>
      </c>
      <c r="AP31" s="62">
        <v>0.03</v>
      </c>
      <c r="AQ31" s="61">
        <v>0</v>
      </c>
      <c r="AR31" s="61">
        <v>492.29</v>
      </c>
      <c r="AS31" s="61">
        <v>0</v>
      </c>
      <c r="AT31" s="61">
        <v>492.29</v>
      </c>
      <c r="AU31" s="61">
        <v>387.25</v>
      </c>
      <c r="AV31" s="61">
        <v>105.04</v>
      </c>
      <c r="AW31" s="60" t="s">
        <v>401</v>
      </c>
    </row>
    <row r="32" s="59" customFormat="1" ht="14.4" spans="1:49">
      <c r="A32" s="60" t="s">
        <v>401</v>
      </c>
      <c r="B32" s="60" t="s">
        <v>499</v>
      </c>
      <c r="C32" s="60" t="s">
        <v>402</v>
      </c>
      <c r="D32" s="60" t="s">
        <v>731</v>
      </c>
      <c r="E32" s="60" t="s">
        <v>404</v>
      </c>
      <c r="F32" s="60" t="s">
        <v>405</v>
      </c>
      <c r="G32" s="60" t="s">
        <v>406</v>
      </c>
      <c r="H32" s="61">
        <v>10000</v>
      </c>
      <c r="I32" s="61">
        <v>0</v>
      </c>
      <c r="J32" s="61">
        <v>0</v>
      </c>
      <c r="K32" s="61">
        <v>817.76</v>
      </c>
      <c r="L32" s="61">
        <v>214.44</v>
      </c>
      <c r="M32" s="61">
        <v>51.11</v>
      </c>
      <c r="N32" s="61">
        <v>806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61">
        <v>55000</v>
      </c>
      <c r="Y32" s="61">
        <v>0</v>
      </c>
      <c r="Z32" s="61">
        <v>25000</v>
      </c>
      <c r="AA32" s="61">
        <v>9446.55</v>
      </c>
      <c r="AB32" s="61">
        <v>0</v>
      </c>
      <c r="AC32" s="61">
        <v>0</v>
      </c>
      <c r="AD32" s="61">
        <v>0</v>
      </c>
      <c r="AE32" s="61">
        <v>0</v>
      </c>
      <c r="AF32" s="61">
        <v>0</v>
      </c>
      <c r="AG32" s="61">
        <v>0</v>
      </c>
      <c r="AH32" s="61">
        <v>0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20553.45</v>
      </c>
      <c r="AP32" s="62">
        <v>0.03</v>
      </c>
      <c r="AQ32" s="61">
        <v>0</v>
      </c>
      <c r="AR32" s="61">
        <v>616.6</v>
      </c>
      <c r="AS32" s="61">
        <v>0</v>
      </c>
      <c r="AT32" s="61">
        <v>616.6</v>
      </c>
      <c r="AU32" s="61">
        <v>493.28</v>
      </c>
      <c r="AV32" s="61">
        <v>123.32</v>
      </c>
      <c r="AW32" s="60" t="s">
        <v>401</v>
      </c>
    </row>
    <row r="33" s="59" customFormat="1" ht="14.4" spans="1:49">
      <c r="A33" s="60" t="s">
        <v>401</v>
      </c>
      <c r="B33" s="60" t="s">
        <v>610</v>
      </c>
      <c r="C33" s="60" t="s">
        <v>402</v>
      </c>
      <c r="D33" s="60" t="s">
        <v>732</v>
      </c>
      <c r="E33" s="60" t="s">
        <v>404</v>
      </c>
      <c r="F33" s="60" t="s">
        <v>405</v>
      </c>
      <c r="G33" s="60" t="s">
        <v>406</v>
      </c>
      <c r="H33" s="61">
        <v>10000</v>
      </c>
      <c r="I33" s="61">
        <v>0</v>
      </c>
      <c r="J33" s="61">
        <v>0</v>
      </c>
      <c r="K33" s="61">
        <v>463.84</v>
      </c>
      <c r="L33" s="61">
        <v>125.96</v>
      </c>
      <c r="M33" s="61">
        <v>28.99</v>
      </c>
      <c r="N33" s="61">
        <v>520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61">
        <v>32500</v>
      </c>
      <c r="Y33" s="61">
        <v>0</v>
      </c>
      <c r="Z33" s="61">
        <v>25000</v>
      </c>
      <c r="AA33" s="61">
        <v>5693.95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1806.05</v>
      </c>
      <c r="AP33" s="62">
        <v>0.03</v>
      </c>
      <c r="AQ33" s="61">
        <v>0</v>
      </c>
      <c r="AR33" s="61">
        <v>54.18</v>
      </c>
      <c r="AS33" s="61">
        <v>0</v>
      </c>
      <c r="AT33" s="61">
        <v>54.18</v>
      </c>
      <c r="AU33" s="61">
        <v>43.35</v>
      </c>
      <c r="AV33" s="61">
        <v>10.83</v>
      </c>
      <c r="AW33" s="60" t="s">
        <v>401</v>
      </c>
    </row>
    <row r="34" s="59" customFormat="1" ht="14.4" spans="1:49">
      <c r="A34" s="60" t="s">
        <v>401</v>
      </c>
      <c r="B34" s="60" t="s">
        <v>644</v>
      </c>
      <c r="C34" s="60" t="s">
        <v>402</v>
      </c>
      <c r="D34" s="60" t="s">
        <v>733</v>
      </c>
      <c r="E34" s="60" t="s">
        <v>404</v>
      </c>
      <c r="F34" s="60" t="s">
        <v>405</v>
      </c>
      <c r="G34" s="60" t="s">
        <v>406</v>
      </c>
      <c r="H34" s="61">
        <v>10000</v>
      </c>
      <c r="I34" s="61">
        <v>0</v>
      </c>
      <c r="J34" s="61">
        <v>0</v>
      </c>
      <c r="K34" s="61">
        <v>1152</v>
      </c>
      <c r="L34" s="61">
        <v>298</v>
      </c>
      <c r="M34" s="61">
        <v>72</v>
      </c>
      <c r="N34" s="61">
        <v>1440</v>
      </c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0</v>
      </c>
      <c r="V34" s="61">
        <v>0</v>
      </c>
      <c r="W34" s="61">
        <v>0</v>
      </c>
      <c r="X34" s="61">
        <v>90000</v>
      </c>
      <c r="Y34" s="61">
        <v>0</v>
      </c>
      <c r="Z34" s="61">
        <v>25000</v>
      </c>
      <c r="AA34" s="61">
        <v>14810</v>
      </c>
      <c r="AB34" s="61">
        <v>0</v>
      </c>
      <c r="AC34" s="61">
        <v>0</v>
      </c>
      <c r="AD34" s="61">
        <v>5000</v>
      </c>
      <c r="AE34" s="61">
        <v>0</v>
      </c>
      <c r="AF34" s="61">
        <v>0</v>
      </c>
      <c r="AG34" s="61">
        <v>0</v>
      </c>
      <c r="AH34" s="61">
        <v>0</v>
      </c>
      <c r="AI34" s="61">
        <v>0</v>
      </c>
      <c r="AJ34" s="61">
        <v>0</v>
      </c>
      <c r="AK34" s="61">
        <v>0</v>
      </c>
      <c r="AL34" s="61">
        <v>0</v>
      </c>
      <c r="AM34" s="61">
        <v>0</v>
      </c>
      <c r="AN34" s="61">
        <v>0</v>
      </c>
      <c r="AO34" s="61">
        <v>45190</v>
      </c>
      <c r="AP34" s="62">
        <v>0.1</v>
      </c>
      <c r="AQ34" s="61">
        <v>2520</v>
      </c>
      <c r="AR34" s="61">
        <v>1999</v>
      </c>
      <c r="AS34" s="61">
        <v>0</v>
      </c>
      <c r="AT34" s="61">
        <v>1999</v>
      </c>
      <c r="AU34" s="61">
        <v>1095.2</v>
      </c>
      <c r="AV34" s="61">
        <v>903.8</v>
      </c>
      <c r="AW34" s="60" t="s">
        <v>401</v>
      </c>
    </row>
    <row r="35" s="59" customFormat="1" ht="14.4" spans="1:49">
      <c r="A35" s="60" t="s">
        <v>401</v>
      </c>
      <c r="B35" s="60" t="s">
        <v>468</v>
      </c>
      <c r="C35" s="60" t="s">
        <v>402</v>
      </c>
      <c r="D35" s="60" t="s">
        <v>734</v>
      </c>
      <c r="E35" s="60" t="s">
        <v>404</v>
      </c>
      <c r="F35" s="60" t="s">
        <v>405</v>
      </c>
      <c r="G35" s="60" t="s">
        <v>406</v>
      </c>
      <c r="H35" s="61">
        <v>10000</v>
      </c>
      <c r="I35" s="61">
        <v>0</v>
      </c>
      <c r="J35" s="61">
        <v>0</v>
      </c>
      <c r="K35" s="61">
        <v>1045.2</v>
      </c>
      <c r="L35" s="61">
        <v>271.3</v>
      </c>
      <c r="M35" s="61">
        <v>65.33</v>
      </c>
      <c r="N35" s="61">
        <v>1136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61">
        <v>65780</v>
      </c>
      <c r="Y35" s="61">
        <v>0</v>
      </c>
      <c r="Z35" s="61">
        <v>25000</v>
      </c>
      <c r="AA35" s="61">
        <v>12589.15</v>
      </c>
      <c r="AB35" s="61">
        <v>0</v>
      </c>
      <c r="AC35" s="61">
        <v>0</v>
      </c>
      <c r="AD35" s="61">
        <v>0</v>
      </c>
      <c r="AE35" s="61">
        <v>7500</v>
      </c>
      <c r="AF35" s="61">
        <v>0</v>
      </c>
      <c r="AG35" s="61">
        <v>0</v>
      </c>
      <c r="AH35" s="61">
        <v>0</v>
      </c>
      <c r="AI35" s="61">
        <v>0</v>
      </c>
      <c r="AJ35" s="61">
        <v>0</v>
      </c>
      <c r="AK35" s="61">
        <v>0</v>
      </c>
      <c r="AL35" s="61">
        <v>0</v>
      </c>
      <c r="AM35" s="61">
        <v>0</v>
      </c>
      <c r="AN35" s="61">
        <v>0</v>
      </c>
      <c r="AO35" s="61">
        <v>20690.85</v>
      </c>
      <c r="AP35" s="62">
        <v>0.03</v>
      </c>
      <c r="AQ35" s="61">
        <v>0</v>
      </c>
      <c r="AR35" s="61">
        <v>620.73</v>
      </c>
      <c r="AS35" s="61">
        <v>0</v>
      </c>
      <c r="AT35" s="61">
        <v>620.73</v>
      </c>
      <c r="AU35" s="61">
        <v>501.26</v>
      </c>
      <c r="AV35" s="61">
        <v>119.47</v>
      </c>
      <c r="AW35" s="60" t="s">
        <v>401</v>
      </c>
    </row>
    <row r="36" s="59" customFormat="1" ht="14.4" spans="1:49">
      <c r="A36" s="60" t="s">
        <v>401</v>
      </c>
      <c r="B36" s="60" t="s">
        <v>619</v>
      </c>
      <c r="C36" s="60" t="s">
        <v>402</v>
      </c>
      <c r="D36" s="60" t="s">
        <v>735</v>
      </c>
      <c r="E36" s="60" t="s">
        <v>404</v>
      </c>
      <c r="F36" s="60" t="s">
        <v>405</v>
      </c>
      <c r="G36" s="60" t="s">
        <v>406</v>
      </c>
      <c r="H36" s="61">
        <v>10000</v>
      </c>
      <c r="I36" s="61">
        <v>0</v>
      </c>
      <c r="J36" s="61">
        <v>0</v>
      </c>
      <c r="K36" s="61">
        <v>719.92</v>
      </c>
      <c r="L36" s="61">
        <v>189.98</v>
      </c>
      <c r="M36" s="61">
        <v>45</v>
      </c>
      <c r="N36" s="61">
        <v>880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61">
        <v>55660</v>
      </c>
      <c r="Y36" s="61">
        <v>0</v>
      </c>
      <c r="Z36" s="61">
        <v>25000</v>
      </c>
      <c r="AA36" s="61">
        <v>9174.5</v>
      </c>
      <c r="AB36" s="61">
        <v>0</v>
      </c>
      <c r="AC36" s="61">
        <v>0</v>
      </c>
      <c r="AD36" s="61">
        <v>0</v>
      </c>
      <c r="AE36" s="61">
        <v>7500</v>
      </c>
      <c r="AF36" s="61">
        <v>0</v>
      </c>
      <c r="AG36" s="61">
        <v>0</v>
      </c>
      <c r="AH36" s="61">
        <v>0</v>
      </c>
      <c r="AI36" s="61">
        <v>0</v>
      </c>
      <c r="AJ36" s="61">
        <v>0</v>
      </c>
      <c r="AK36" s="61">
        <v>0</v>
      </c>
      <c r="AL36" s="61">
        <v>0</v>
      </c>
      <c r="AM36" s="61">
        <v>0</v>
      </c>
      <c r="AN36" s="61">
        <v>0</v>
      </c>
      <c r="AO36" s="61">
        <v>13985.5</v>
      </c>
      <c r="AP36" s="62">
        <v>0.03</v>
      </c>
      <c r="AQ36" s="61">
        <v>0</v>
      </c>
      <c r="AR36" s="61">
        <v>419.57</v>
      </c>
      <c r="AS36" s="61">
        <v>0</v>
      </c>
      <c r="AT36" s="61">
        <v>419.57</v>
      </c>
      <c r="AU36" s="61">
        <v>339.61</v>
      </c>
      <c r="AV36" s="61">
        <v>79.96</v>
      </c>
      <c r="AW36" s="60" t="s">
        <v>401</v>
      </c>
    </row>
    <row r="37" s="59" customFormat="1" ht="14.4" spans="1:49">
      <c r="A37" s="60" t="s">
        <v>401</v>
      </c>
      <c r="B37" s="60" t="s">
        <v>623</v>
      </c>
      <c r="C37" s="60" t="s">
        <v>402</v>
      </c>
      <c r="D37" s="60" t="s">
        <v>736</v>
      </c>
      <c r="E37" s="60" t="s">
        <v>404</v>
      </c>
      <c r="F37" s="60" t="s">
        <v>405</v>
      </c>
      <c r="G37" s="60" t="s">
        <v>406</v>
      </c>
      <c r="H37" s="61">
        <v>10000</v>
      </c>
      <c r="I37" s="61">
        <v>0</v>
      </c>
      <c r="J37" s="61">
        <v>0</v>
      </c>
      <c r="K37" s="61">
        <v>659.6</v>
      </c>
      <c r="L37" s="61">
        <v>174.9</v>
      </c>
      <c r="M37" s="61">
        <v>41.23</v>
      </c>
      <c r="N37" s="61">
        <v>880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55000</v>
      </c>
      <c r="Y37" s="61">
        <v>0</v>
      </c>
      <c r="Z37" s="61">
        <v>25000</v>
      </c>
      <c r="AA37" s="61">
        <v>8778.65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0</v>
      </c>
      <c r="AL37" s="61">
        <v>0</v>
      </c>
      <c r="AM37" s="61">
        <v>0</v>
      </c>
      <c r="AN37" s="61">
        <v>0</v>
      </c>
      <c r="AO37" s="61">
        <v>21221.35</v>
      </c>
      <c r="AP37" s="62">
        <v>0.03</v>
      </c>
      <c r="AQ37" s="61">
        <v>0</v>
      </c>
      <c r="AR37" s="61">
        <v>636.64</v>
      </c>
      <c r="AS37" s="61">
        <v>0</v>
      </c>
      <c r="AT37" s="61">
        <v>636.64</v>
      </c>
      <c r="AU37" s="61">
        <v>509.31</v>
      </c>
      <c r="AV37" s="61">
        <v>127.33</v>
      </c>
      <c r="AW37" s="60" t="s">
        <v>401</v>
      </c>
    </row>
    <row r="38" s="59" customFormat="1" ht="14.4" spans="1:49">
      <c r="A38" s="60" t="s">
        <v>401</v>
      </c>
      <c r="B38" s="60" t="s">
        <v>522</v>
      </c>
      <c r="C38" s="60" t="s">
        <v>402</v>
      </c>
      <c r="D38" s="60" t="s">
        <v>737</v>
      </c>
      <c r="E38" s="60" t="s">
        <v>404</v>
      </c>
      <c r="F38" s="60" t="s">
        <v>405</v>
      </c>
      <c r="G38" s="60" t="s">
        <v>406</v>
      </c>
      <c r="H38" s="61">
        <v>10000</v>
      </c>
      <c r="I38" s="61">
        <v>0</v>
      </c>
      <c r="J38" s="61">
        <v>0</v>
      </c>
      <c r="K38" s="61">
        <v>900</v>
      </c>
      <c r="L38" s="61">
        <v>235</v>
      </c>
      <c r="M38" s="61">
        <v>56.25</v>
      </c>
      <c r="N38" s="61">
        <v>1117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52500</v>
      </c>
      <c r="Y38" s="61">
        <v>0</v>
      </c>
      <c r="Z38" s="61">
        <v>25000</v>
      </c>
      <c r="AA38" s="61">
        <v>11541.25</v>
      </c>
      <c r="AB38" s="61">
        <v>0</v>
      </c>
      <c r="AC38" s="61">
        <v>0</v>
      </c>
      <c r="AD38" s="61">
        <v>0</v>
      </c>
      <c r="AE38" s="61">
        <v>7500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8458.75</v>
      </c>
      <c r="AP38" s="62">
        <v>0.03</v>
      </c>
      <c r="AQ38" s="61">
        <v>0</v>
      </c>
      <c r="AR38" s="61">
        <v>253.76</v>
      </c>
      <c r="AS38" s="61">
        <v>0</v>
      </c>
      <c r="AT38" s="61">
        <v>253.76</v>
      </c>
      <c r="AU38" s="61">
        <v>203.01</v>
      </c>
      <c r="AV38" s="61">
        <v>50.75</v>
      </c>
      <c r="AW38" s="60" t="s">
        <v>401</v>
      </c>
    </row>
    <row r="39" s="59" customFormat="1" ht="14.4" spans="1:49">
      <c r="A39" s="60" t="s">
        <v>401</v>
      </c>
      <c r="B39" s="60" t="s">
        <v>497</v>
      </c>
      <c r="C39" s="60" t="s">
        <v>402</v>
      </c>
      <c r="D39" s="60" t="s">
        <v>738</v>
      </c>
      <c r="E39" s="60" t="s">
        <v>404</v>
      </c>
      <c r="F39" s="60" t="s">
        <v>405</v>
      </c>
      <c r="G39" s="60" t="s">
        <v>406</v>
      </c>
      <c r="H39" s="61">
        <v>10000</v>
      </c>
      <c r="I39" s="61">
        <v>0</v>
      </c>
      <c r="J39" s="61">
        <v>0</v>
      </c>
      <c r="K39" s="61">
        <v>1808.4</v>
      </c>
      <c r="L39" s="61">
        <v>462.1</v>
      </c>
      <c r="M39" s="61">
        <v>113.03</v>
      </c>
      <c r="N39" s="61">
        <v>1943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</v>
      </c>
      <c r="V39" s="61">
        <v>0</v>
      </c>
      <c r="W39" s="61">
        <v>0</v>
      </c>
      <c r="X39" s="61">
        <v>105000</v>
      </c>
      <c r="Y39" s="61">
        <v>0</v>
      </c>
      <c r="Z39" s="61">
        <v>25000</v>
      </c>
      <c r="AA39" s="61">
        <v>21632.65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0</v>
      </c>
      <c r="AI39" s="61">
        <v>0</v>
      </c>
      <c r="AJ39" s="61">
        <v>0</v>
      </c>
      <c r="AK39" s="61">
        <v>0</v>
      </c>
      <c r="AL39" s="61">
        <v>0</v>
      </c>
      <c r="AM39" s="61">
        <v>0</v>
      </c>
      <c r="AN39" s="61">
        <v>0</v>
      </c>
      <c r="AO39" s="61">
        <v>58367.35</v>
      </c>
      <c r="AP39" s="62">
        <v>0.1</v>
      </c>
      <c r="AQ39" s="61">
        <v>2520</v>
      </c>
      <c r="AR39" s="61">
        <v>3316.74</v>
      </c>
      <c r="AS39" s="61">
        <v>0</v>
      </c>
      <c r="AT39" s="61">
        <v>3316.74</v>
      </c>
      <c r="AU39" s="61">
        <v>2149.39</v>
      </c>
      <c r="AV39" s="61">
        <v>1167.35</v>
      </c>
      <c r="AW39" s="60" t="s">
        <v>401</v>
      </c>
    </row>
    <row r="40" s="59" customFormat="1" ht="14.4" spans="1:49">
      <c r="A40" s="60" t="s">
        <v>401</v>
      </c>
      <c r="B40" s="60" t="s">
        <v>519</v>
      </c>
      <c r="C40" s="60" t="s">
        <v>402</v>
      </c>
      <c r="D40" s="60" t="s">
        <v>739</v>
      </c>
      <c r="E40" s="60" t="s">
        <v>404</v>
      </c>
      <c r="F40" s="60" t="s">
        <v>405</v>
      </c>
      <c r="G40" s="60" t="s">
        <v>406</v>
      </c>
      <c r="H40" s="61">
        <v>10000</v>
      </c>
      <c r="I40" s="61">
        <v>0</v>
      </c>
      <c r="J40" s="61">
        <v>0</v>
      </c>
      <c r="K40" s="61">
        <v>1980.96</v>
      </c>
      <c r="L40" s="61">
        <v>505.24</v>
      </c>
      <c r="M40" s="61">
        <v>123.81</v>
      </c>
      <c r="N40" s="61">
        <v>2440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116500</v>
      </c>
      <c r="Y40" s="61">
        <v>0</v>
      </c>
      <c r="Z40" s="61">
        <v>25000</v>
      </c>
      <c r="AA40" s="61">
        <v>25250.05</v>
      </c>
      <c r="AB40" s="61">
        <v>10000</v>
      </c>
      <c r="AC40" s="61">
        <v>0</v>
      </c>
      <c r="AD40" s="61">
        <v>5000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1">
        <v>0</v>
      </c>
      <c r="AL40" s="61">
        <v>0</v>
      </c>
      <c r="AM40" s="61">
        <v>0</v>
      </c>
      <c r="AN40" s="61">
        <v>0</v>
      </c>
      <c r="AO40" s="61">
        <v>51249.95</v>
      </c>
      <c r="AP40" s="62">
        <v>0.1</v>
      </c>
      <c r="AQ40" s="61">
        <v>2520</v>
      </c>
      <c r="AR40" s="61">
        <v>2605</v>
      </c>
      <c r="AS40" s="61">
        <v>0</v>
      </c>
      <c r="AT40" s="61">
        <v>2605</v>
      </c>
      <c r="AU40" s="61">
        <v>1580</v>
      </c>
      <c r="AV40" s="61">
        <v>1025</v>
      </c>
      <c r="AW40" s="60" t="s">
        <v>401</v>
      </c>
    </row>
    <row r="41" s="59" customFormat="1" ht="14.4" spans="1:49">
      <c r="A41" s="60" t="s">
        <v>401</v>
      </c>
      <c r="B41" s="60" t="s">
        <v>641</v>
      </c>
      <c r="C41" s="60" t="s">
        <v>402</v>
      </c>
      <c r="D41" s="60" t="s">
        <v>740</v>
      </c>
      <c r="E41" s="60" t="s">
        <v>404</v>
      </c>
      <c r="F41" s="60" t="s">
        <v>405</v>
      </c>
      <c r="G41" s="60" t="s">
        <v>406</v>
      </c>
      <c r="H41" s="61">
        <v>10000</v>
      </c>
      <c r="I41" s="61">
        <v>0</v>
      </c>
      <c r="J41" s="61">
        <v>0</v>
      </c>
      <c r="K41" s="61">
        <v>1102.24</v>
      </c>
      <c r="L41" s="61">
        <v>285.56</v>
      </c>
      <c r="M41" s="61">
        <v>68.89</v>
      </c>
      <c r="N41" s="61">
        <v>960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70000</v>
      </c>
      <c r="Y41" s="61">
        <v>0</v>
      </c>
      <c r="Z41" s="61">
        <v>25000</v>
      </c>
      <c r="AA41" s="61">
        <v>12083.45</v>
      </c>
      <c r="AB41" s="61">
        <v>10000</v>
      </c>
      <c r="AC41" s="61">
        <v>0</v>
      </c>
      <c r="AD41" s="61">
        <v>0</v>
      </c>
      <c r="AE41" s="61">
        <v>7500</v>
      </c>
      <c r="AF41" s="61">
        <v>7500</v>
      </c>
      <c r="AG41" s="61">
        <v>0</v>
      </c>
      <c r="AH41" s="61">
        <v>0</v>
      </c>
      <c r="AI41" s="61">
        <v>0</v>
      </c>
      <c r="AJ41" s="61">
        <v>0</v>
      </c>
      <c r="AK41" s="61">
        <v>0</v>
      </c>
      <c r="AL41" s="61">
        <v>0</v>
      </c>
      <c r="AM41" s="61">
        <v>0</v>
      </c>
      <c r="AN41" s="61">
        <v>0</v>
      </c>
      <c r="AO41" s="61">
        <v>7916.55</v>
      </c>
      <c r="AP41" s="62">
        <v>0.03</v>
      </c>
      <c r="AQ41" s="61">
        <v>0</v>
      </c>
      <c r="AR41" s="61">
        <v>237.5</v>
      </c>
      <c r="AS41" s="61">
        <v>0</v>
      </c>
      <c r="AT41" s="61">
        <v>237.5</v>
      </c>
      <c r="AU41" s="61">
        <v>395</v>
      </c>
      <c r="AV41" s="61">
        <v>0</v>
      </c>
      <c r="AW41" s="60" t="s">
        <v>401</v>
      </c>
    </row>
    <row r="42" s="59" customFormat="1" ht="14.4" spans="1:49">
      <c r="A42" s="60" t="s">
        <v>401</v>
      </c>
      <c r="B42" s="60" t="s">
        <v>551</v>
      </c>
      <c r="C42" s="60" t="s">
        <v>402</v>
      </c>
      <c r="D42" s="60" t="s">
        <v>741</v>
      </c>
      <c r="E42" s="60" t="s">
        <v>404</v>
      </c>
      <c r="F42" s="60" t="s">
        <v>405</v>
      </c>
      <c r="G42" s="60" t="s">
        <v>406</v>
      </c>
      <c r="H42" s="61">
        <v>10000</v>
      </c>
      <c r="I42" s="61">
        <v>0</v>
      </c>
      <c r="J42" s="61">
        <v>0</v>
      </c>
      <c r="K42" s="61">
        <v>1186.64</v>
      </c>
      <c r="L42" s="61">
        <v>306.66</v>
      </c>
      <c r="M42" s="61">
        <v>74.17</v>
      </c>
      <c r="N42" s="61">
        <v>1483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70840</v>
      </c>
      <c r="Y42" s="61">
        <v>0</v>
      </c>
      <c r="Z42" s="61">
        <v>25000</v>
      </c>
      <c r="AA42" s="61">
        <v>15252.35</v>
      </c>
      <c r="AB42" s="61">
        <v>0</v>
      </c>
      <c r="AC42" s="61">
        <v>0</v>
      </c>
      <c r="AD42" s="61">
        <v>5000</v>
      </c>
      <c r="AE42" s="61">
        <v>0</v>
      </c>
      <c r="AF42" s="61">
        <v>15000</v>
      </c>
      <c r="AG42" s="61">
        <v>0</v>
      </c>
      <c r="AH42" s="61">
        <v>0</v>
      </c>
      <c r="AI42" s="61">
        <v>0</v>
      </c>
      <c r="AJ42" s="61">
        <v>0</v>
      </c>
      <c r="AK42" s="61">
        <v>0</v>
      </c>
      <c r="AL42" s="61">
        <v>0</v>
      </c>
      <c r="AM42" s="61">
        <v>0</v>
      </c>
      <c r="AN42" s="61">
        <v>0</v>
      </c>
      <c r="AO42" s="61">
        <v>10587.65</v>
      </c>
      <c r="AP42" s="62">
        <v>0.03</v>
      </c>
      <c r="AQ42" s="61">
        <v>0</v>
      </c>
      <c r="AR42" s="61">
        <v>317.63</v>
      </c>
      <c r="AS42" s="61">
        <v>0</v>
      </c>
      <c r="AT42" s="61">
        <v>317.63</v>
      </c>
      <c r="AU42" s="61">
        <v>259.14</v>
      </c>
      <c r="AV42" s="61">
        <v>58.49</v>
      </c>
      <c r="AW42" s="60" t="s">
        <v>401</v>
      </c>
    </row>
    <row r="43" s="59" customFormat="1" ht="14.4" spans="1:49">
      <c r="A43" s="60" t="s">
        <v>401</v>
      </c>
      <c r="B43" s="60" t="s">
        <v>669</v>
      </c>
      <c r="C43" s="60" t="s">
        <v>402</v>
      </c>
      <c r="D43" s="60" t="s">
        <v>742</v>
      </c>
      <c r="E43" s="60" t="s">
        <v>404</v>
      </c>
      <c r="F43" s="60" t="s">
        <v>405</v>
      </c>
      <c r="G43" s="60" t="s">
        <v>406</v>
      </c>
      <c r="H43" s="61">
        <v>10000</v>
      </c>
      <c r="I43" s="61">
        <v>0</v>
      </c>
      <c r="J43" s="61">
        <v>0</v>
      </c>
      <c r="K43" s="61">
        <v>1041.44</v>
      </c>
      <c r="L43" s="61">
        <v>270.36</v>
      </c>
      <c r="M43" s="61">
        <v>65.09</v>
      </c>
      <c r="N43" s="61">
        <v>1200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30000</v>
      </c>
      <c r="Y43" s="61">
        <v>0</v>
      </c>
      <c r="Z43" s="61">
        <v>10000</v>
      </c>
      <c r="AA43" s="61">
        <v>7730.67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0</v>
      </c>
      <c r="AK43" s="61">
        <v>0</v>
      </c>
      <c r="AL43" s="61">
        <v>0</v>
      </c>
      <c r="AM43" s="61">
        <v>0</v>
      </c>
      <c r="AN43" s="61">
        <v>0</v>
      </c>
      <c r="AO43" s="61">
        <v>12269.33</v>
      </c>
      <c r="AP43" s="62">
        <v>0.03</v>
      </c>
      <c r="AQ43" s="61">
        <v>0</v>
      </c>
      <c r="AR43" s="61">
        <v>368.08</v>
      </c>
      <c r="AS43" s="61">
        <v>0</v>
      </c>
      <c r="AT43" s="61">
        <v>368.08</v>
      </c>
      <c r="AU43" s="61">
        <v>145.39</v>
      </c>
      <c r="AV43" s="61">
        <v>222.69</v>
      </c>
      <c r="AW43" s="60" t="s">
        <v>401</v>
      </c>
    </row>
    <row r="44" s="59" customFormat="1" ht="14.4" spans="1:49">
      <c r="A44" s="60" t="s">
        <v>401</v>
      </c>
      <c r="B44" s="60" t="s">
        <v>596</v>
      </c>
      <c r="C44" s="60" t="s">
        <v>402</v>
      </c>
      <c r="D44" s="60" t="s">
        <v>743</v>
      </c>
      <c r="E44" s="60" t="s">
        <v>404</v>
      </c>
      <c r="F44" s="60" t="s">
        <v>405</v>
      </c>
      <c r="G44" s="60" t="s">
        <v>406</v>
      </c>
      <c r="H44" s="61">
        <v>10000</v>
      </c>
      <c r="I44" s="61">
        <v>0</v>
      </c>
      <c r="J44" s="61">
        <v>0</v>
      </c>
      <c r="K44" s="61">
        <v>889.52</v>
      </c>
      <c r="L44" s="61">
        <v>232.38</v>
      </c>
      <c r="M44" s="61">
        <v>55.6</v>
      </c>
      <c r="N44" s="61">
        <v>1080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67500</v>
      </c>
      <c r="Y44" s="61">
        <v>0</v>
      </c>
      <c r="Z44" s="61">
        <v>25000</v>
      </c>
      <c r="AA44" s="61">
        <v>11287.5</v>
      </c>
      <c r="AB44" s="61">
        <v>0</v>
      </c>
      <c r="AC44" s="61">
        <v>0</v>
      </c>
      <c r="AD44" s="61">
        <v>0</v>
      </c>
      <c r="AE44" s="61">
        <v>0</v>
      </c>
      <c r="AF44" s="61">
        <v>0</v>
      </c>
      <c r="AG44" s="61">
        <v>0</v>
      </c>
      <c r="AH44" s="61">
        <v>0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31212.5</v>
      </c>
      <c r="AP44" s="62">
        <v>0.03</v>
      </c>
      <c r="AQ44" s="61">
        <v>0</v>
      </c>
      <c r="AR44" s="61">
        <v>936.38</v>
      </c>
      <c r="AS44" s="61">
        <v>0</v>
      </c>
      <c r="AT44" s="61">
        <v>936.38</v>
      </c>
      <c r="AU44" s="61">
        <v>749.1</v>
      </c>
      <c r="AV44" s="61">
        <v>187.28</v>
      </c>
      <c r="AW44" s="60" t="s">
        <v>401</v>
      </c>
    </row>
    <row r="45" s="59" customFormat="1" ht="14.4" spans="1:49">
      <c r="A45" s="60" t="s">
        <v>401</v>
      </c>
      <c r="B45" s="60" t="s">
        <v>629</v>
      </c>
      <c r="C45" s="60" t="s">
        <v>402</v>
      </c>
      <c r="D45" s="60" t="s">
        <v>744</v>
      </c>
      <c r="E45" s="60" t="s">
        <v>404</v>
      </c>
      <c r="F45" s="60" t="s">
        <v>405</v>
      </c>
      <c r="G45" s="60" t="s">
        <v>406</v>
      </c>
      <c r="H45" s="61">
        <v>10000</v>
      </c>
      <c r="I45" s="61">
        <v>0</v>
      </c>
      <c r="J45" s="61">
        <v>0</v>
      </c>
      <c r="K45" s="61">
        <v>1506.64</v>
      </c>
      <c r="L45" s="61">
        <v>386.66</v>
      </c>
      <c r="M45" s="61">
        <v>94.17</v>
      </c>
      <c r="N45" s="61">
        <v>1864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87500</v>
      </c>
      <c r="Y45" s="61">
        <v>0</v>
      </c>
      <c r="Z45" s="61">
        <v>25000</v>
      </c>
      <c r="AA45" s="61">
        <v>19257.35</v>
      </c>
      <c r="AB45" s="61">
        <v>0</v>
      </c>
      <c r="AC45" s="61">
        <v>0</v>
      </c>
      <c r="AD45" s="61">
        <v>0</v>
      </c>
      <c r="AE45" s="61">
        <v>0</v>
      </c>
      <c r="AF45" s="61">
        <v>7500</v>
      </c>
      <c r="AG45" s="61">
        <v>0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35742.65</v>
      </c>
      <c r="AP45" s="62">
        <v>0.03</v>
      </c>
      <c r="AQ45" s="61">
        <v>0</v>
      </c>
      <c r="AR45" s="61">
        <v>1072.28</v>
      </c>
      <c r="AS45" s="61">
        <v>0</v>
      </c>
      <c r="AT45" s="61">
        <v>1072.28</v>
      </c>
      <c r="AU45" s="61">
        <v>857.82</v>
      </c>
      <c r="AV45" s="61">
        <v>214.46</v>
      </c>
      <c r="AW45" s="60" t="s">
        <v>401</v>
      </c>
    </row>
    <row r="46" s="59" customFormat="1" ht="14.4" spans="1:49">
      <c r="A46" s="60" t="s">
        <v>401</v>
      </c>
      <c r="B46" s="60" t="s">
        <v>672</v>
      </c>
      <c r="C46" s="60" t="s">
        <v>402</v>
      </c>
      <c r="D46" s="60" t="s">
        <v>745</v>
      </c>
      <c r="E46" s="60" t="s">
        <v>404</v>
      </c>
      <c r="F46" s="60" t="s">
        <v>405</v>
      </c>
      <c r="G46" s="60" t="s">
        <v>406</v>
      </c>
      <c r="H46" s="61">
        <v>10000</v>
      </c>
      <c r="I46" s="61">
        <v>0</v>
      </c>
      <c r="J46" s="61">
        <v>0</v>
      </c>
      <c r="K46" s="61">
        <v>896</v>
      </c>
      <c r="L46" s="61">
        <v>234</v>
      </c>
      <c r="M46" s="61">
        <v>56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19954.02</v>
      </c>
      <c r="Y46" s="61">
        <v>0</v>
      </c>
      <c r="Z46" s="61">
        <v>10000</v>
      </c>
      <c r="AA46" s="61">
        <v>2372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0</v>
      </c>
      <c r="AJ46" s="61">
        <v>0</v>
      </c>
      <c r="AK46" s="61">
        <v>0</v>
      </c>
      <c r="AL46" s="61">
        <v>0</v>
      </c>
      <c r="AM46" s="61">
        <v>0</v>
      </c>
      <c r="AN46" s="61">
        <v>0</v>
      </c>
      <c r="AO46" s="61">
        <v>7582.02</v>
      </c>
      <c r="AP46" s="62">
        <v>0.03</v>
      </c>
      <c r="AQ46" s="61">
        <v>0</v>
      </c>
      <c r="AR46" s="61">
        <v>227.46</v>
      </c>
      <c r="AS46" s="61">
        <v>0</v>
      </c>
      <c r="AT46" s="61">
        <v>227.46</v>
      </c>
      <c r="AU46" s="61">
        <v>77.04</v>
      </c>
      <c r="AV46" s="61">
        <v>150.42</v>
      </c>
      <c r="AW46" s="60" t="s">
        <v>401</v>
      </c>
    </row>
    <row r="47" s="59" customFormat="1" ht="14.4" spans="1:49">
      <c r="A47" s="60" t="s">
        <v>401</v>
      </c>
      <c r="B47" s="60" t="s">
        <v>670</v>
      </c>
      <c r="C47" s="60" t="s">
        <v>402</v>
      </c>
      <c r="D47" s="60" t="s">
        <v>746</v>
      </c>
      <c r="E47" s="60" t="s">
        <v>404</v>
      </c>
      <c r="F47" s="60" t="s">
        <v>405</v>
      </c>
      <c r="G47" s="60" t="s">
        <v>406</v>
      </c>
      <c r="H47" s="61">
        <v>10000</v>
      </c>
      <c r="I47" s="61">
        <v>0</v>
      </c>
      <c r="J47" s="61">
        <v>0</v>
      </c>
      <c r="K47" s="61">
        <v>1083.2</v>
      </c>
      <c r="L47" s="61">
        <v>280.8</v>
      </c>
      <c r="M47" s="61">
        <v>67.7</v>
      </c>
      <c r="N47" s="61">
        <v>1360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61">
        <v>35020</v>
      </c>
      <c r="Y47" s="61">
        <v>0</v>
      </c>
      <c r="Z47" s="61">
        <v>10000</v>
      </c>
      <c r="AA47" s="61">
        <v>8375.1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0</v>
      </c>
      <c r="AH47" s="61">
        <v>0</v>
      </c>
      <c r="AI47" s="61">
        <v>0</v>
      </c>
      <c r="AJ47" s="61">
        <v>0</v>
      </c>
      <c r="AK47" s="61">
        <v>0</v>
      </c>
      <c r="AL47" s="61">
        <v>0</v>
      </c>
      <c r="AM47" s="61">
        <v>0</v>
      </c>
      <c r="AN47" s="61">
        <v>0</v>
      </c>
      <c r="AO47" s="61">
        <v>16644.9</v>
      </c>
      <c r="AP47" s="62">
        <v>0.03</v>
      </c>
      <c r="AQ47" s="61">
        <v>0</v>
      </c>
      <c r="AR47" s="61">
        <v>499.35</v>
      </c>
      <c r="AS47" s="61">
        <v>0</v>
      </c>
      <c r="AT47" s="61">
        <v>499.35</v>
      </c>
      <c r="AU47" s="61">
        <v>192.5</v>
      </c>
      <c r="AV47" s="61">
        <v>306.85</v>
      </c>
      <c r="AW47" s="60" t="s">
        <v>401</v>
      </c>
    </row>
    <row r="48" s="59" customFormat="1" ht="14.4" spans="1:49">
      <c r="A48" s="60" t="s">
        <v>401</v>
      </c>
      <c r="B48" s="60" t="s">
        <v>469</v>
      </c>
      <c r="C48" s="60" t="s">
        <v>402</v>
      </c>
      <c r="D48" s="60" t="s">
        <v>747</v>
      </c>
      <c r="E48" s="60" t="s">
        <v>404</v>
      </c>
      <c r="F48" s="60" t="s">
        <v>405</v>
      </c>
      <c r="G48" s="60" t="s">
        <v>406</v>
      </c>
      <c r="H48" s="61">
        <v>10000</v>
      </c>
      <c r="I48" s="61">
        <v>0</v>
      </c>
      <c r="J48" s="61">
        <v>0</v>
      </c>
      <c r="K48" s="61">
        <v>1028.56</v>
      </c>
      <c r="L48" s="61">
        <v>267.14</v>
      </c>
      <c r="M48" s="61">
        <v>64.29</v>
      </c>
      <c r="N48" s="61">
        <v>1314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  <c r="V48" s="61">
        <v>0</v>
      </c>
      <c r="W48" s="61">
        <v>0</v>
      </c>
      <c r="X48" s="61">
        <v>59280</v>
      </c>
      <c r="Y48" s="61">
        <v>0</v>
      </c>
      <c r="Z48" s="61">
        <v>25000</v>
      </c>
      <c r="AA48" s="61">
        <v>13369.95</v>
      </c>
      <c r="AB48" s="61">
        <v>0</v>
      </c>
      <c r="AC48" s="61">
        <v>0</v>
      </c>
      <c r="AD48" s="61">
        <v>0</v>
      </c>
      <c r="AE48" s="61">
        <v>0</v>
      </c>
      <c r="AF48" s="61">
        <v>7500</v>
      </c>
      <c r="AG48" s="61">
        <v>4000</v>
      </c>
      <c r="AH48" s="61">
        <v>0</v>
      </c>
      <c r="AI48" s="61">
        <v>0</v>
      </c>
      <c r="AJ48" s="61">
        <v>0</v>
      </c>
      <c r="AK48" s="61">
        <v>0</v>
      </c>
      <c r="AL48" s="61">
        <v>0</v>
      </c>
      <c r="AM48" s="61">
        <v>0</v>
      </c>
      <c r="AN48" s="61">
        <v>0</v>
      </c>
      <c r="AO48" s="61">
        <v>9410.05</v>
      </c>
      <c r="AP48" s="62">
        <v>0.03</v>
      </c>
      <c r="AQ48" s="61">
        <v>0</v>
      </c>
      <c r="AR48" s="61">
        <v>282.3</v>
      </c>
      <c r="AS48" s="61">
        <v>0</v>
      </c>
      <c r="AT48" s="61">
        <v>282.3</v>
      </c>
      <c r="AU48" s="61">
        <v>227.52</v>
      </c>
      <c r="AV48" s="61">
        <v>54.78</v>
      </c>
      <c r="AW48" s="60" t="s">
        <v>401</v>
      </c>
    </row>
    <row r="49" s="59" customFormat="1" ht="14.4" spans="1:49">
      <c r="A49" s="60" t="s">
        <v>401</v>
      </c>
      <c r="B49" s="60" t="s">
        <v>675</v>
      </c>
      <c r="C49" s="60" t="s">
        <v>402</v>
      </c>
      <c r="D49" s="60" t="s">
        <v>748</v>
      </c>
      <c r="E49" s="60" t="s">
        <v>404</v>
      </c>
      <c r="F49" s="60" t="s">
        <v>405</v>
      </c>
      <c r="G49" s="60" t="s">
        <v>406</v>
      </c>
      <c r="H49" s="61">
        <v>10000</v>
      </c>
      <c r="I49" s="61">
        <v>0</v>
      </c>
      <c r="J49" s="61">
        <v>0</v>
      </c>
      <c r="K49" s="61">
        <v>1088</v>
      </c>
      <c r="L49" s="61">
        <v>564</v>
      </c>
      <c r="M49" s="61">
        <v>68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0</v>
      </c>
      <c r="V49" s="61">
        <v>0</v>
      </c>
      <c r="W49" s="61">
        <v>0</v>
      </c>
      <c r="X49" s="61">
        <v>16101.16</v>
      </c>
      <c r="Y49" s="61">
        <v>0</v>
      </c>
      <c r="Z49" s="61">
        <v>10000</v>
      </c>
      <c r="AA49" s="61">
        <v>2876</v>
      </c>
      <c r="AB49" s="61">
        <v>0</v>
      </c>
      <c r="AC49" s="61">
        <v>0</v>
      </c>
      <c r="AD49" s="61">
        <v>0</v>
      </c>
      <c r="AE49" s="61">
        <v>0</v>
      </c>
      <c r="AF49" s="61">
        <v>0</v>
      </c>
      <c r="AG49" s="61">
        <v>0</v>
      </c>
      <c r="AH49" s="61">
        <v>0</v>
      </c>
      <c r="AI49" s="61">
        <v>0</v>
      </c>
      <c r="AJ49" s="61">
        <v>0</v>
      </c>
      <c r="AK49" s="61">
        <v>0</v>
      </c>
      <c r="AL49" s="61">
        <v>0</v>
      </c>
      <c r="AM49" s="61">
        <v>0</v>
      </c>
      <c r="AN49" s="61">
        <v>0</v>
      </c>
      <c r="AO49" s="61">
        <v>3225.16</v>
      </c>
      <c r="AP49" s="62">
        <v>0.03</v>
      </c>
      <c r="AQ49" s="61">
        <v>0</v>
      </c>
      <c r="AR49" s="61">
        <v>96.75</v>
      </c>
      <c r="AS49" s="61">
        <v>0</v>
      </c>
      <c r="AT49" s="61">
        <v>96.75</v>
      </c>
      <c r="AU49" s="61">
        <v>0</v>
      </c>
      <c r="AV49" s="61">
        <v>96.75</v>
      </c>
      <c r="AW49" s="60" t="s">
        <v>401</v>
      </c>
    </row>
    <row r="50" s="59" customFormat="1" ht="14.4" spans="1:49">
      <c r="A50" s="60" t="s">
        <v>401</v>
      </c>
      <c r="B50" s="60" t="s">
        <v>667</v>
      </c>
      <c r="C50" s="60" t="s">
        <v>402</v>
      </c>
      <c r="D50" s="60" t="s">
        <v>749</v>
      </c>
      <c r="E50" s="60" t="s">
        <v>404</v>
      </c>
      <c r="F50" s="60" t="s">
        <v>405</v>
      </c>
      <c r="G50" s="60" t="s">
        <v>406</v>
      </c>
      <c r="H50" s="61">
        <v>10000</v>
      </c>
      <c r="I50" s="61">
        <v>0</v>
      </c>
      <c r="J50" s="61">
        <v>0</v>
      </c>
      <c r="K50" s="61">
        <v>1024</v>
      </c>
      <c r="L50" s="61">
        <v>266</v>
      </c>
      <c r="M50" s="61">
        <v>64</v>
      </c>
      <c r="N50" s="61">
        <v>1280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  <c r="W50" s="61">
        <v>0</v>
      </c>
      <c r="X50" s="61">
        <v>38400</v>
      </c>
      <c r="Y50" s="61">
        <v>0</v>
      </c>
      <c r="Z50" s="61">
        <v>15000</v>
      </c>
      <c r="AA50" s="61">
        <v>6696</v>
      </c>
      <c r="AB50" s="61">
        <v>0</v>
      </c>
      <c r="AC50" s="61">
        <v>0</v>
      </c>
      <c r="AD50" s="61">
        <v>0</v>
      </c>
      <c r="AE50" s="61">
        <v>0</v>
      </c>
      <c r="AF50" s="61">
        <v>0</v>
      </c>
      <c r="AG50" s="61">
        <v>0</v>
      </c>
      <c r="AH50" s="61">
        <v>0</v>
      </c>
      <c r="AI50" s="61">
        <v>0</v>
      </c>
      <c r="AJ50" s="61">
        <v>0</v>
      </c>
      <c r="AK50" s="61">
        <v>0</v>
      </c>
      <c r="AL50" s="61">
        <v>0</v>
      </c>
      <c r="AM50" s="61">
        <v>0</v>
      </c>
      <c r="AN50" s="61">
        <v>0</v>
      </c>
      <c r="AO50" s="61">
        <v>16704</v>
      </c>
      <c r="AP50" s="62">
        <v>0.03</v>
      </c>
      <c r="AQ50" s="61">
        <v>0</v>
      </c>
      <c r="AR50" s="61">
        <v>501.12</v>
      </c>
      <c r="AS50" s="61">
        <v>0</v>
      </c>
      <c r="AT50" s="61">
        <v>501.12</v>
      </c>
      <c r="AU50" s="61">
        <v>346.14</v>
      </c>
      <c r="AV50" s="61">
        <v>154.98</v>
      </c>
      <c r="AW50" s="60" t="s">
        <v>401</v>
      </c>
    </row>
    <row r="51" s="59" customFormat="1" ht="14.4" spans="1:49">
      <c r="A51" s="60" t="s">
        <v>401</v>
      </c>
      <c r="B51" s="60" t="s">
        <v>558</v>
      </c>
      <c r="C51" s="60" t="s">
        <v>402</v>
      </c>
      <c r="D51" s="60" t="s">
        <v>750</v>
      </c>
      <c r="E51" s="60" t="s">
        <v>404</v>
      </c>
      <c r="F51" s="60" t="s">
        <v>405</v>
      </c>
      <c r="G51" s="60" t="s">
        <v>406</v>
      </c>
      <c r="H51" s="61">
        <v>10000</v>
      </c>
      <c r="I51" s="61">
        <v>0</v>
      </c>
      <c r="J51" s="61">
        <v>0</v>
      </c>
      <c r="K51" s="61">
        <v>1793.36</v>
      </c>
      <c r="L51" s="61">
        <v>458.34</v>
      </c>
      <c r="M51" s="61">
        <v>112.09</v>
      </c>
      <c r="N51" s="61">
        <v>1936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0</v>
      </c>
      <c r="V51" s="61">
        <v>0</v>
      </c>
      <c r="W51" s="61">
        <v>0</v>
      </c>
      <c r="X51" s="61">
        <v>110000</v>
      </c>
      <c r="Y51" s="61">
        <v>0</v>
      </c>
      <c r="Z51" s="61">
        <v>25000</v>
      </c>
      <c r="AA51" s="61">
        <v>21498.95</v>
      </c>
      <c r="AB51" s="61">
        <v>0</v>
      </c>
      <c r="AC51" s="61">
        <v>0</v>
      </c>
      <c r="AD51" s="61">
        <v>0</v>
      </c>
      <c r="AE51" s="61">
        <v>7500</v>
      </c>
      <c r="AF51" s="61">
        <v>0</v>
      </c>
      <c r="AG51" s="61">
        <v>0</v>
      </c>
      <c r="AH51" s="61">
        <v>0</v>
      </c>
      <c r="AI51" s="61">
        <v>0</v>
      </c>
      <c r="AJ51" s="61">
        <v>0</v>
      </c>
      <c r="AK51" s="61">
        <v>0</v>
      </c>
      <c r="AL51" s="61">
        <v>0</v>
      </c>
      <c r="AM51" s="61">
        <v>0</v>
      </c>
      <c r="AN51" s="61">
        <v>0</v>
      </c>
      <c r="AO51" s="61">
        <v>56001.05</v>
      </c>
      <c r="AP51" s="62">
        <v>0.1</v>
      </c>
      <c r="AQ51" s="61">
        <v>2520</v>
      </c>
      <c r="AR51" s="61">
        <v>3080.11</v>
      </c>
      <c r="AS51" s="61">
        <v>0</v>
      </c>
      <c r="AT51" s="61">
        <v>3080.11</v>
      </c>
      <c r="AU51" s="61">
        <v>2560.08</v>
      </c>
      <c r="AV51" s="61">
        <v>520.03</v>
      </c>
      <c r="AW51" s="60" t="s">
        <v>401</v>
      </c>
    </row>
    <row r="52" s="59" customFormat="1" ht="14.4" spans="1:49">
      <c r="A52" s="60" t="s">
        <v>401</v>
      </c>
      <c r="B52" s="60" t="s">
        <v>584</v>
      </c>
      <c r="C52" s="60" t="s">
        <v>402</v>
      </c>
      <c r="D52" s="60" t="s">
        <v>751</v>
      </c>
      <c r="E52" s="60" t="s">
        <v>404</v>
      </c>
      <c r="F52" s="60" t="s">
        <v>405</v>
      </c>
      <c r="G52" s="60" t="s">
        <v>406</v>
      </c>
      <c r="H52" s="61">
        <v>10000</v>
      </c>
      <c r="I52" s="61">
        <v>0</v>
      </c>
      <c r="J52" s="61">
        <v>0</v>
      </c>
      <c r="K52" s="61">
        <v>693.36</v>
      </c>
      <c r="L52" s="61">
        <v>183.34</v>
      </c>
      <c r="M52" s="61">
        <v>43.34</v>
      </c>
      <c r="N52" s="61">
        <v>678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0</v>
      </c>
      <c r="U52" s="61">
        <v>0</v>
      </c>
      <c r="V52" s="61">
        <v>0</v>
      </c>
      <c r="W52" s="61">
        <v>0</v>
      </c>
      <c r="X52" s="61">
        <v>44000</v>
      </c>
      <c r="Y52" s="61">
        <v>0</v>
      </c>
      <c r="Z52" s="61">
        <v>25000</v>
      </c>
      <c r="AA52" s="61">
        <v>7990.2</v>
      </c>
      <c r="AB52" s="61">
        <v>0</v>
      </c>
      <c r="AC52" s="61">
        <v>0</v>
      </c>
      <c r="AD52" s="61">
        <v>0</v>
      </c>
      <c r="AE52" s="61">
        <v>0</v>
      </c>
      <c r="AF52" s="61">
        <v>0</v>
      </c>
      <c r="AG52" s="61">
        <v>0</v>
      </c>
      <c r="AH52" s="61">
        <v>0</v>
      </c>
      <c r="AI52" s="61">
        <v>0</v>
      </c>
      <c r="AJ52" s="61">
        <v>0</v>
      </c>
      <c r="AK52" s="61">
        <v>0</v>
      </c>
      <c r="AL52" s="61">
        <v>0</v>
      </c>
      <c r="AM52" s="61">
        <v>0</v>
      </c>
      <c r="AN52" s="61">
        <v>0</v>
      </c>
      <c r="AO52" s="61">
        <v>11009.8</v>
      </c>
      <c r="AP52" s="62">
        <v>0.03</v>
      </c>
      <c r="AQ52" s="61">
        <v>0</v>
      </c>
      <c r="AR52" s="61">
        <v>330.29</v>
      </c>
      <c r="AS52" s="61">
        <v>0</v>
      </c>
      <c r="AT52" s="61">
        <v>330.29</v>
      </c>
      <c r="AU52" s="61">
        <v>264.24</v>
      </c>
      <c r="AV52" s="61">
        <v>66.05</v>
      </c>
      <c r="AW52" s="60" t="s">
        <v>401</v>
      </c>
    </row>
    <row r="53" s="59" customFormat="1" ht="14.4" spans="1:49">
      <c r="A53" s="60" t="s">
        <v>401</v>
      </c>
      <c r="B53" s="60" t="s">
        <v>673</v>
      </c>
      <c r="C53" s="60" t="s">
        <v>402</v>
      </c>
      <c r="D53" s="60" t="s">
        <v>752</v>
      </c>
      <c r="E53" s="60" t="s">
        <v>404</v>
      </c>
      <c r="F53" s="60" t="s">
        <v>405</v>
      </c>
      <c r="G53" s="60" t="s">
        <v>406</v>
      </c>
      <c r="H53" s="61">
        <v>10000</v>
      </c>
      <c r="I53" s="61">
        <v>0</v>
      </c>
      <c r="J53" s="61">
        <v>0</v>
      </c>
      <c r="K53" s="61">
        <v>832</v>
      </c>
      <c r="L53" s="61">
        <v>218</v>
      </c>
      <c r="M53" s="61">
        <v>52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1">
        <v>0</v>
      </c>
      <c r="W53" s="61">
        <v>0</v>
      </c>
      <c r="X53" s="61">
        <v>13747.13</v>
      </c>
      <c r="Y53" s="61">
        <v>0</v>
      </c>
      <c r="Z53" s="61">
        <v>10000</v>
      </c>
      <c r="AA53" s="61">
        <v>3306</v>
      </c>
      <c r="AB53" s="61">
        <v>0</v>
      </c>
      <c r="AC53" s="61">
        <v>0</v>
      </c>
      <c r="AD53" s="61">
        <v>0</v>
      </c>
      <c r="AE53" s="61">
        <v>0</v>
      </c>
      <c r="AF53" s="61">
        <v>0</v>
      </c>
      <c r="AG53" s="61">
        <v>0</v>
      </c>
      <c r="AH53" s="61">
        <v>0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441.13</v>
      </c>
      <c r="AP53" s="62">
        <v>0.03</v>
      </c>
      <c r="AQ53" s="61">
        <v>0</v>
      </c>
      <c r="AR53" s="61">
        <v>13.23</v>
      </c>
      <c r="AS53" s="61">
        <v>0</v>
      </c>
      <c r="AT53" s="61">
        <v>13.23</v>
      </c>
      <c r="AU53" s="61">
        <v>0</v>
      </c>
      <c r="AV53" s="61">
        <v>13.23</v>
      </c>
      <c r="AW53" s="60" t="s">
        <v>401</v>
      </c>
    </row>
    <row r="54" s="59" customFormat="1" ht="14.4" spans="1:49">
      <c r="A54" s="60" t="s">
        <v>401</v>
      </c>
      <c r="B54" s="60" t="s">
        <v>576</v>
      </c>
      <c r="C54" s="60" t="s">
        <v>402</v>
      </c>
      <c r="D54" s="60" t="s">
        <v>753</v>
      </c>
      <c r="E54" s="60" t="s">
        <v>404</v>
      </c>
      <c r="F54" s="60" t="s">
        <v>405</v>
      </c>
      <c r="G54" s="60" t="s">
        <v>406</v>
      </c>
      <c r="H54" s="61">
        <v>10000</v>
      </c>
      <c r="I54" s="61">
        <v>0</v>
      </c>
      <c r="J54" s="61">
        <v>0</v>
      </c>
      <c r="K54" s="61">
        <v>1560</v>
      </c>
      <c r="L54" s="61">
        <v>400</v>
      </c>
      <c r="M54" s="61">
        <v>97.5</v>
      </c>
      <c r="N54" s="61">
        <v>2025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>
        <v>80960</v>
      </c>
      <c r="Y54" s="61">
        <v>0</v>
      </c>
      <c r="Z54" s="61">
        <v>25000</v>
      </c>
      <c r="AA54" s="61">
        <v>20412.5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0</v>
      </c>
      <c r="AH54" s="61">
        <v>0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35547.5</v>
      </c>
      <c r="AP54" s="62">
        <v>0.03</v>
      </c>
      <c r="AQ54" s="61">
        <v>0</v>
      </c>
      <c r="AR54" s="61">
        <v>1066.43</v>
      </c>
      <c r="AS54" s="61">
        <v>0</v>
      </c>
      <c r="AT54" s="61">
        <v>1066.43</v>
      </c>
      <c r="AU54" s="61">
        <v>858.9</v>
      </c>
      <c r="AV54" s="61">
        <v>207.53</v>
      </c>
      <c r="AW54" s="60" t="s">
        <v>401</v>
      </c>
    </row>
    <row r="55" s="59" customFormat="1" ht="14.4" spans="1:49">
      <c r="A55" s="60" t="s">
        <v>401</v>
      </c>
      <c r="B55" s="60" t="s">
        <v>678</v>
      </c>
      <c r="C55" s="60" t="s">
        <v>402</v>
      </c>
      <c r="D55" s="60" t="s">
        <v>754</v>
      </c>
      <c r="E55" s="60" t="s">
        <v>404</v>
      </c>
      <c r="F55" s="60" t="s">
        <v>405</v>
      </c>
      <c r="G55" s="60" t="s">
        <v>406</v>
      </c>
      <c r="H55" s="61">
        <v>10000</v>
      </c>
      <c r="I55" s="61">
        <v>0</v>
      </c>
      <c r="J55" s="61">
        <v>0</v>
      </c>
      <c r="K55" s="61">
        <v>1536</v>
      </c>
      <c r="L55" s="61">
        <v>404</v>
      </c>
      <c r="M55" s="61">
        <v>96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>
        <v>9600</v>
      </c>
      <c r="Y55" s="61">
        <v>0</v>
      </c>
      <c r="Z55" s="61">
        <v>5000</v>
      </c>
      <c r="AA55" s="61">
        <v>2036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61">
        <v>0</v>
      </c>
      <c r="AJ55" s="61">
        <v>0</v>
      </c>
      <c r="AK55" s="61">
        <v>0</v>
      </c>
      <c r="AL55" s="61">
        <v>0</v>
      </c>
      <c r="AM55" s="61">
        <v>0</v>
      </c>
      <c r="AN55" s="61">
        <v>0</v>
      </c>
      <c r="AO55" s="61">
        <v>2564</v>
      </c>
      <c r="AP55" s="62">
        <v>0.03</v>
      </c>
      <c r="AQ55" s="61">
        <v>0</v>
      </c>
      <c r="AR55" s="61">
        <v>76.92</v>
      </c>
      <c r="AS55" s="61">
        <v>0</v>
      </c>
      <c r="AT55" s="61">
        <v>76.92</v>
      </c>
      <c r="AU55" s="61">
        <v>0</v>
      </c>
      <c r="AV55" s="61">
        <v>76.92</v>
      </c>
      <c r="AW55" s="60" t="s">
        <v>401</v>
      </c>
    </row>
    <row r="56" s="59" customFormat="1" ht="14.4" spans="1:49">
      <c r="A56" s="60" t="s">
        <v>401</v>
      </c>
      <c r="B56" s="60" t="s">
        <v>526</v>
      </c>
      <c r="C56" s="60" t="s">
        <v>402</v>
      </c>
      <c r="D56" s="60" t="s">
        <v>755</v>
      </c>
      <c r="E56" s="60" t="s">
        <v>404</v>
      </c>
      <c r="F56" s="60" t="s">
        <v>405</v>
      </c>
      <c r="G56" s="60" t="s">
        <v>406</v>
      </c>
      <c r="H56" s="61">
        <v>10000</v>
      </c>
      <c r="I56" s="61">
        <v>0</v>
      </c>
      <c r="J56" s="61">
        <v>0</v>
      </c>
      <c r="K56" s="61">
        <v>1048.16</v>
      </c>
      <c r="L56" s="61">
        <v>272.04</v>
      </c>
      <c r="M56" s="61">
        <v>65.51</v>
      </c>
      <c r="N56" s="61">
        <v>1155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62500</v>
      </c>
      <c r="Y56" s="61">
        <v>0</v>
      </c>
      <c r="Z56" s="61">
        <v>25000</v>
      </c>
      <c r="AA56" s="61">
        <v>12703.55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0</v>
      </c>
      <c r="AI56" s="61">
        <v>0</v>
      </c>
      <c r="AJ56" s="61">
        <v>0</v>
      </c>
      <c r="AK56" s="61">
        <v>0</v>
      </c>
      <c r="AL56" s="61">
        <v>0</v>
      </c>
      <c r="AM56" s="61">
        <v>0</v>
      </c>
      <c r="AN56" s="61">
        <v>0</v>
      </c>
      <c r="AO56" s="61">
        <v>24796.45</v>
      </c>
      <c r="AP56" s="62">
        <v>0.03</v>
      </c>
      <c r="AQ56" s="61">
        <v>0</v>
      </c>
      <c r="AR56" s="61">
        <v>743.89</v>
      </c>
      <c r="AS56" s="61">
        <v>0</v>
      </c>
      <c r="AT56" s="61">
        <v>743.89</v>
      </c>
      <c r="AU56" s="61">
        <v>595.11</v>
      </c>
      <c r="AV56" s="61">
        <v>148.78</v>
      </c>
      <c r="AW56" s="60" t="s">
        <v>401</v>
      </c>
    </row>
    <row r="57" s="59" customFormat="1" ht="14.4" spans="1:49">
      <c r="A57" s="60" t="s">
        <v>401</v>
      </c>
      <c r="B57" s="60" t="s">
        <v>625</v>
      </c>
      <c r="C57" s="60" t="s">
        <v>402</v>
      </c>
      <c r="D57" s="60" t="s">
        <v>756</v>
      </c>
      <c r="E57" s="60" t="s">
        <v>404</v>
      </c>
      <c r="F57" s="60" t="s">
        <v>405</v>
      </c>
      <c r="G57" s="60" t="s">
        <v>406</v>
      </c>
      <c r="H57" s="61">
        <v>10000</v>
      </c>
      <c r="I57" s="61">
        <v>0</v>
      </c>
      <c r="J57" s="61">
        <v>0</v>
      </c>
      <c r="K57" s="61">
        <v>729.68</v>
      </c>
      <c r="L57" s="61">
        <v>192.42</v>
      </c>
      <c r="M57" s="61">
        <v>45.61</v>
      </c>
      <c r="N57" s="61">
        <v>1040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65000</v>
      </c>
      <c r="Y57" s="61">
        <v>0</v>
      </c>
      <c r="Z57" s="61">
        <v>25000</v>
      </c>
      <c r="AA57" s="61">
        <v>10038.55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0</v>
      </c>
      <c r="AJ57" s="61">
        <v>0</v>
      </c>
      <c r="AK57" s="61">
        <v>0</v>
      </c>
      <c r="AL57" s="61">
        <v>0</v>
      </c>
      <c r="AM57" s="61">
        <v>0</v>
      </c>
      <c r="AN57" s="61">
        <v>0</v>
      </c>
      <c r="AO57" s="61">
        <v>29961.45</v>
      </c>
      <c r="AP57" s="62">
        <v>0.03</v>
      </c>
      <c r="AQ57" s="61">
        <v>0</v>
      </c>
      <c r="AR57" s="61">
        <v>898.84</v>
      </c>
      <c r="AS57" s="61">
        <v>0</v>
      </c>
      <c r="AT57" s="61">
        <v>898.84</v>
      </c>
      <c r="AU57" s="61">
        <v>719.07</v>
      </c>
      <c r="AV57" s="61">
        <v>179.77</v>
      </c>
      <c r="AW57" s="60" t="s">
        <v>401</v>
      </c>
    </row>
    <row r="58" s="59" customFormat="1" ht="14.4" spans="1:49">
      <c r="A58" s="60" t="s">
        <v>401</v>
      </c>
      <c r="B58" s="60" t="s">
        <v>652</v>
      </c>
      <c r="C58" s="60" t="s">
        <v>402</v>
      </c>
      <c r="D58" s="60" t="s">
        <v>757</v>
      </c>
      <c r="E58" s="60" t="s">
        <v>404</v>
      </c>
      <c r="F58" s="60" t="s">
        <v>405</v>
      </c>
      <c r="G58" s="60" t="s">
        <v>406</v>
      </c>
      <c r="H58" s="61">
        <v>10000</v>
      </c>
      <c r="I58" s="61">
        <v>0</v>
      </c>
      <c r="J58" s="61">
        <v>0</v>
      </c>
      <c r="K58" s="61">
        <v>832</v>
      </c>
      <c r="L58" s="61">
        <v>218</v>
      </c>
      <c r="M58" s="61">
        <v>52</v>
      </c>
      <c r="N58" s="61">
        <v>1040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61">
        <v>48864</v>
      </c>
      <c r="Y58" s="61">
        <v>0</v>
      </c>
      <c r="Z58" s="61">
        <v>25000</v>
      </c>
      <c r="AA58" s="61">
        <v>8848</v>
      </c>
      <c r="AB58" s="61">
        <v>0</v>
      </c>
      <c r="AC58" s="61">
        <v>0</v>
      </c>
      <c r="AD58" s="61">
        <v>0</v>
      </c>
      <c r="AE58" s="61">
        <v>0</v>
      </c>
      <c r="AF58" s="61">
        <v>0</v>
      </c>
      <c r="AG58" s="61">
        <v>0</v>
      </c>
      <c r="AH58" s="61">
        <v>0</v>
      </c>
      <c r="AI58" s="61">
        <v>0</v>
      </c>
      <c r="AJ58" s="61">
        <v>0</v>
      </c>
      <c r="AK58" s="61">
        <v>0</v>
      </c>
      <c r="AL58" s="61">
        <v>0</v>
      </c>
      <c r="AM58" s="61">
        <v>0</v>
      </c>
      <c r="AN58" s="61">
        <v>0</v>
      </c>
      <c r="AO58" s="61">
        <v>15016</v>
      </c>
      <c r="AP58" s="62">
        <v>0.03</v>
      </c>
      <c r="AQ58" s="61">
        <v>0</v>
      </c>
      <c r="AR58" s="61">
        <v>450.48</v>
      </c>
      <c r="AS58" s="61">
        <v>0</v>
      </c>
      <c r="AT58" s="61">
        <v>450.48</v>
      </c>
      <c r="AU58" s="61">
        <v>274.74</v>
      </c>
      <c r="AV58" s="61">
        <v>175.74</v>
      </c>
      <c r="AW58" s="60" t="s">
        <v>401</v>
      </c>
    </row>
    <row r="59" s="59" customFormat="1" ht="14.4" spans="1:49">
      <c r="A59" s="60" t="s">
        <v>401</v>
      </c>
      <c r="B59" s="60" t="s">
        <v>503</v>
      </c>
      <c r="C59" s="60" t="s">
        <v>402</v>
      </c>
      <c r="D59" s="60" t="s">
        <v>758</v>
      </c>
      <c r="E59" s="60" t="s">
        <v>404</v>
      </c>
      <c r="F59" s="60" t="s">
        <v>405</v>
      </c>
      <c r="G59" s="60" t="s">
        <v>406</v>
      </c>
      <c r="H59" s="61">
        <v>10000</v>
      </c>
      <c r="I59" s="61">
        <v>0</v>
      </c>
      <c r="J59" s="61">
        <v>0</v>
      </c>
      <c r="K59" s="61">
        <v>1196.64</v>
      </c>
      <c r="L59" s="61">
        <v>309.16</v>
      </c>
      <c r="M59" s="61">
        <v>74.79</v>
      </c>
      <c r="N59" s="61">
        <v>1375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72500</v>
      </c>
      <c r="Y59" s="61">
        <v>0</v>
      </c>
      <c r="Z59" s="61">
        <v>25000</v>
      </c>
      <c r="AA59" s="61">
        <v>14777.95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61">
        <v>0</v>
      </c>
      <c r="AH59" s="61">
        <v>0</v>
      </c>
      <c r="AI59" s="61">
        <v>0</v>
      </c>
      <c r="AJ59" s="61">
        <v>0</v>
      </c>
      <c r="AK59" s="61">
        <v>0</v>
      </c>
      <c r="AL59" s="61">
        <v>0</v>
      </c>
      <c r="AM59" s="61">
        <v>0</v>
      </c>
      <c r="AN59" s="61">
        <v>0</v>
      </c>
      <c r="AO59" s="61">
        <v>32722.05</v>
      </c>
      <c r="AP59" s="62">
        <v>0.03</v>
      </c>
      <c r="AQ59" s="61">
        <v>0</v>
      </c>
      <c r="AR59" s="61">
        <v>981.66</v>
      </c>
      <c r="AS59" s="61">
        <v>0</v>
      </c>
      <c r="AT59" s="61">
        <v>981.66</v>
      </c>
      <c r="AU59" s="61">
        <v>785.33</v>
      </c>
      <c r="AV59" s="61">
        <v>196.33</v>
      </c>
      <c r="AW59" s="60" t="s">
        <v>401</v>
      </c>
    </row>
    <row r="60" s="59" customFormat="1" ht="14.4" spans="1:49">
      <c r="A60" s="60" t="s">
        <v>401</v>
      </c>
      <c r="B60" s="60" t="s">
        <v>471</v>
      </c>
      <c r="C60" s="60" t="s">
        <v>402</v>
      </c>
      <c r="D60" s="60" t="s">
        <v>759</v>
      </c>
      <c r="E60" s="60" t="s">
        <v>404</v>
      </c>
      <c r="F60" s="60" t="s">
        <v>405</v>
      </c>
      <c r="G60" s="60" t="s">
        <v>406</v>
      </c>
      <c r="H60" s="61">
        <v>10000</v>
      </c>
      <c r="I60" s="61">
        <v>0</v>
      </c>
      <c r="J60" s="61">
        <v>0</v>
      </c>
      <c r="K60" s="61">
        <v>1973.36</v>
      </c>
      <c r="L60" s="61">
        <v>503.34</v>
      </c>
      <c r="M60" s="61">
        <v>123.34</v>
      </c>
      <c r="N60" s="61">
        <v>2440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110000</v>
      </c>
      <c r="Y60" s="61">
        <v>0</v>
      </c>
      <c r="Z60" s="61">
        <v>25000</v>
      </c>
      <c r="AA60" s="61">
        <v>25200.2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0</v>
      </c>
      <c r="AJ60" s="61">
        <v>0</v>
      </c>
      <c r="AK60" s="61">
        <v>0</v>
      </c>
      <c r="AL60" s="61">
        <v>0</v>
      </c>
      <c r="AM60" s="61">
        <v>0</v>
      </c>
      <c r="AN60" s="61">
        <v>0</v>
      </c>
      <c r="AO60" s="61">
        <v>59799.8</v>
      </c>
      <c r="AP60" s="62">
        <v>0.1</v>
      </c>
      <c r="AQ60" s="61">
        <v>2520</v>
      </c>
      <c r="AR60" s="61">
        <v>3459.98</v>
      </c>
      <c r="AS60" s="61">
        <v>0</v>
      </c>
      <c r="AT60" s="61">
        <v>3459.98</v>
      </c>
      <c r="AU60" s="61">
        <v>2263.98</v>
      </c>
      <c r="AV60" s="61">
        <v>1196</v>
      </c>
      <c r="AW60" s="60" t="s">
        <v>401</v>
      </c>
    </row>
    <row r="61" s="59" customFormat="1" ht="14.4" spans="1:49">
      <c r="A61" s="60" t="s">
        <v>401</v>
      </c>
      <c r="B61" s="60" t="s">
        <v>633</v>
      </c>
      <c r="C61" s="60" t="s">
        <v>402</v>
      </c>
      <c r="D61" s="60" t="s">
        <v>760</v>
      </c>
      <c r="E61" s="60" t="s">
        <v>404</v>
      </c>
      <c r="F61" s="60" t="s">
        <v>405</v>
      </c>
      <c r="G61" s="60" t="s">
        <v>406</v>
      </c>
      <c r="H61" s="61">
        <v>10000</v>
      </c>
      <c r="I61" s="61">
        <v>0</v>
      </c>
      <c r="J61" s="61">
        <v>0</v>
      </c>
      <c r="K61" s="61">
        <v>1493.76</v>
      </c>
      <c r="L61" s="61">
        <v>383.44</v>
      </c>
      <c r="M61" s="61">
        <v>93.36</v>
      </c>
      <c r="N61" s="61">
        <v>1850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87500</v>
      </c>
      <c r="Y61" s="61">
        <v>0</v>
      </c>
      <c r="Z61" s="61">
        <v>25000</v>
      </c>
      <c r="AA61" s="61">
        <v>19102.8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61">
        <v>0</v>
      </c>
      <c r="AH61" s="61">
        <v>0</v>
      </c>
      <c r="AI61" s="61">
        <v>0</v>
      </c>
      <c r="AJ61" s="61">
        <v>0</v>
      </c>
      <c r="AK61" s="61">
        <v>0</v>
      </c>
      <c r="AL61" s="61">
        <v>0</v>
      </c>
      <c r="AM61" s="61">
        <v>0</v>
      </c>
      <c r="AN61" s="61">
        <v>0</v>
      </c>
      <c r="AO61" s="61">
        <v>43397.2</v>
      </c>
      <c r="AP61" s="62">
        <v>0.1</v>
      </c>
      <c r="AQ61" s="61">
        <v>2520</v>
      </c>
      <c r="AR61" s="61">
        <v>1819.72</v>
      </c>
      <c r="AS61" s="61">
        <v>0</v>
      </c>
      <c r="AT61" s="61">
        <v>1819.72</v>
      </c>
      <c r="AU61" s="61">
        <v>1041.53</v>
      </c>
      <c r="AV61" s="61">
        <v>778.19</v>
      </c>
      <c r="AW61" s="60" t="s">
        <v>401</v>
      </c>
    </row>
    <row r="62" s="59" customFormat="1" ht="14.4" spans="1:49">
      <c r="A62" s="60" t="s">
        <v>401</v>
      </c>
      <c r="B62" s="60" t="s">
        <v>477</v>
      </c>
      <c r="C62" s="60" t="s">
        <v>402</v>
      </c>
      <c r="D62" s="60" t="s">
        <v>761</v>
      </c>
      <c r="E62" s="60" t="s">
        <v>404</v>
      </c>
      <c r="F62" s="60" t="s">
        <v>405</v>
      </c>
      <c r="G62" s="60" t="s">
        <v>406</v>
      </c>
      <c r="H62" s="61">
        <v>10000</v>
      </c>
      <c r="I62" s="61">
        <v>0</v>
      </c>
      <c r="J62" s="61">
        <v>0</v>
      </c>
      <c r="K62" s="61">
        <v>1303.36</v>
      </c>
      <c r="L62" s="61">
        <v>335.84</v>
      </c>
      <c r="M62" s="61">
        <v>81.46</v>
      </c>
      <c r="N62" s="61">
        <v>1600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75900</v>
      </c>
      <c r="Y62" s="61">
        <v>0</v>
      </c>
      <c r="Z62" s="61">
        <v>25000</v>
      </c>
      <c r="AA62" s="61">
        <v>16603.3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34296.7</v>
      </c>
      <c r="AP62" s="62">
        <v>0.03</v>
      </c>
      <c r="AQ62" s="61">
        <v>0</v>
      </c>
      <c r="AR62" s="61">
        <v>1028.9</v>
      </c>
      <c r="AS62" s="61">
        <v>0</v>
      </c>
      <c r="AT62" s="61">
        <v>1028.9</v>
      </c>
      <c r="AU62" s="61">
        <v>801.52</v>
      </c>
      <c r="AV62" s="61">
        <v>227.38</v>
      </c>
      <c r="AW62" s="60" t="s">
        <v>401</v>
      </c>
    </row>
    <row r="63" s="59" customFormat="1" ht="14.4" spans="1:49">
      <c r="A63" s="60" t="s">
        <v>401</v>
      </c>
      <c r="B63" s="60" t="s">
        <v>662</v>
      </c>
      <c r="C63" s="60" t="s">
        <v>402</v>
      </c>
      <c r="D63" s="60" t="s">
        <v>762</v>
      </c>
      <c r="E63" s="60" t="s">
        <v>404</v>
      </c>
      <c r="F63" s="60" t="s">
        <v>405</v>
      </c>
      <c r="G63" s="60" t="s">
        <v>406</v>
      </c>
      <c r="H63" s="61">
        <v>10000</v>
      </c>
      <c r="I63" s="61">
        <v>0</v>
      </c>
      <c r="J63" s="61">
        <v>0</v>
      </c>
      <c r="K63" s="61">
        <v>1200</v>
      </c>
      <c r="L63" s="61">
        <v>310</v>
      </c>
      <c r="M63" s="61">
        <v>75</v>
      </c>
      <c r="N63" s="61">
        <v>1500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1">
        <v>45000</v>
      </c>
      <c r="Y63" s="61">
        <v>0</v>
      </c>
      <c r="Z63" s="61">
        <v>15000</v>
      </c>
      <c r="AA63" s="61">
        <v>12340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61">
        <v>0</v>
      </c>
      <c r="AH63" s="61">
        <v>0</v>
      </c>
      <c r="AI63" s="61">
        <v>0</v>
      </c>
      <c r="AJ63" s="61">
        <v>0</v>
      </c>
      <c r="AK63" s="61">
        <v>0</v>
      </c>
      <c r="AL63" s="61">
        <v>0</v>
      </c>
      <c r="AM63" s="61">
        <v>0</v>
      </c>
      <c r="AN63" s="61">
        <v>0</v>
      </c>
      <c r="AO63" s="61">
        <v>17660</v>
      </c>
      <c r="AP63" s="62">
        <v>0.03</v>
      </c>
      <c r="AQ63" s="61">
        <v>0</v>
      </c>
      <c r="AR63" s="61">
        <v>529.8</v>
      </c>
      <c r="AS63" s="61">
        <v>0</v>
      </c>
      <c r="AT63" s="61">
        <v>529.8</v>
      </c>
      <c r="AU63" s="61">
        <v>322.35</v>
      </c>
      <c r="AV63" s="61">
        <v>207.45</v>
      </c>
      <c r="AW63" s="60" t="s">
        <v>401</v>
      </c>
    </row>
    <row r="64" s="59" customFormat="1" ht="14.4" spans="1:49">
      <c r="A64" s="60" t="s">
        <v>401</v>
      </c>
      <c r="B64" s="60" t="s">
        <v>574</v>
      </c>
      <c r="C64" s="60" t="s">
        <v>402</v>
      </c>
      <c r="D64" s="60" t="s">
        <v>763</v>
      </c>
      <c r="E64" s="60" t="s">
        <v>404</v>
      </c>
      <c r="F64" s="60" t="s">
        <v>405</v>
      </c>
      <c r="G64" s="60" t="s">
        <v>406</v>
      </c>
      <c r="H64" s="61">
        <v>10000</v>
      </c>
      <c r="I64" s="61">
        <v>0</v>
      </c>
      <c r="J64" s="61">
        <v>0</v>
      </c>
      <c r="K64" s="61">
        <v>1076.72</v>
      </c>
      <c r="L64" s="61">
        <v>279.18</v>
      </c>
      <c r="M64" s="61">
        <v>67.3</v>
      </c>
      <c r="N64" s="61">
        <v>1200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75000</v>
      </c>
      <c r="Y64" s="61">
        <v>0</v>
      </c>
      <c r="Z64" s="61">
        <v>25000</v>
      </c>
      <c r="AA64" s="61">
        <v>13116</v>
      </c>
      <c r="AB64" s="61">
        <v>0</v>
      </c>
      <c r="AC64" s="61">
        <v>0</v>
      </c>
      <c r="AD64" s="61">
        <v>0</v>
      </c>
      <c r="AE64" s="61">
        <v>7500</v>
      </c>
      <c r="AF64" s="61">
        <v>0</v>
      </c>
      <c r="AG64" s="61">
        <v>0</v>
      </c>
      <c r="AH64" s="61">
        <v>0</v>
      </c>
      <c r="AI64" s="61">
        <v>0</v>
      </c>
      <c r="AJ64" s="61">
        <v>0</v>
      </c>
      <c r="AK64" s="61">
        <v>0</v>
      </c>
      <c r="AL64" s="61">
        <v>0</v>
      </c>
      <c r="AM64" s="61">
        <v>0</v>
      </c>
      <c r="AN64" s="61">
        <v>0</v>
      </c>
      <c r="AO64" s="61">
        <v>29384</v>
      </c>
      <c r="AP64" s="62">
        <v>0.03</v>
      </c>
      <c r="AQ64" s="61">
        <v>0</v>
      </c>
      <c r="AR64" s="61">
        <v>881.52</v>
      </c>
      <c r="AS64" s="61">
        <v>0</v>
      </c>
      <c r="AT64" s="61">
        <v>881.52</v>
      </c>
      <c r="AU64" s="61">
        <v>705.22</v>
      </c>
      <c r="AV64" s="61">
        <v>176.3</v>
      </c>
      <c r="AW64" s="60" t="s">
        <v>401</v>
      </c>
    </row>
    <row r="65" s="59" customFormat="1" ht="14.4" spans="1:49">
      <c r="A65" s="60" t="s">
        <v>401</v>
      </c>
      <c r="B65" s="60" t="s">
        <v>479</v>
      </c>
      <c r="C65" s="60" t="s">
        <v>402</v>
      </c>
      <c r="D65" s="60" t="s">
        <v>764</v>
      </c>
      <c r="E65" s="60" t="s">
        <v>404</v>
      </c>
      <c r="F65" s="60" t="s">
        <v>405</v>
      </c>
      <c r="G65" s="60" t="s">
        <v>406</v>
      </c>
      <c r="H65" s="61">
        <v>10000</v>
      </c>
      <c r="I65" s="61">
        <v>0</v>
      </c>
      <c r="J65" s="61">
        <v>0</v>
      </c>
      <c r="K65" s="61">
        <v>1419.92</v>
      </c>
      <c r="L65" s="61">
        <v>364.98</v>
      </c>
      <c r="M65" s="61">
        <v>88.75</v>
      </c>
      <c r="N65" s="61">
        <v>1617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84480</v>
      </c>
      <c r="Y65" s="61">
        <v>0</v>
      </c>
      <c r="Z65" s="61">
        <v>25000</v>
      </c>
      <c r="AA65" s="61">
        <v>17453.25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0</v>
      </c>
      <c r="AH65" s="61">
        <v>0</v>
      </c>
      <c r="AI65" s="61">
        <v>0</v>
      </c>
      <c r="AJ65" s="61">
        <v>0</v>
      </c>
      <c r="AK65" s="61">
        <v>0</v>
      </c>
      <c r="AL65" s="61">
        <v>0</v>
      </c>
      <c r="AM65" s="61">
        <v>0</v>
      </c>
      <c r="AN65" s="61">
        <v>0</v>
      </c>
      <c r="AO65" s="61">
        <v>42026.75</v>
      </c>
      <c r="AP65" s="62">
        <v>0.1</v>
      </c>
      <c r="AQ65" s="61">
        <v>2520</v>
      </c>
      <c r="AR65" s="61">
        <v>1682.68</v>
      </c>
      <c r="AS65" s="61">
        <v>0</v>
      </c>
      <c r="AT65" s="61">
        <v>1682.68</v>
      </c>
      <c r="AU65" s="61">
        <v>990.82</v>
      </c>
      <c r="AV65" s="61">
        <v>691.86</v>
      </c>
      <c r="AW65" s="60" t="s">
        <v>401</v>
      </c>
    </row>
    <row r="66" s="59" customFormat="1" ht="14.4" spans="1:49">
      <c r="A66" s="60" t="s">
        <v>401</v>
      </c>
      <c r="B66" s="60" t="s">
        <v>518</v>
      </c>
      <c r="C66" s="60" t="s">
        <v>402</v>
      </c>
      <c r="D66" s="60" t="s">
        <v>765</v>
      </c>
      <c r="E66" s="60" t="s">
        <v>404</v>
      </c>
      <c r="F66" s="60" t="s">
        <v>405</v>
      </c>
      <c r="G66" s="60" t="s">
        <v>406</v>
      </c>
      <c r="H66" s="61">
        <v>10000</v>
      </c>
      <c r="I66" s="61">
        <v>0</v>
      </c>
      <c r="J66" s="61">
        <v>0</v>
      </c>
      <c r="K66" s="61">
        <v>1433.36</v>
      </c>
      <c r="L66" s="61">
        <v>368.34</v>
      </c>
      <c r="M66" s="61">
        <v>89.59</v>
      </c>
      <c r="N66" s="61">
        <v>1808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61">
        <v>86020</v>
      </c>
      <c r="Y66" s="61">
        <v>0</v>
      </c>
      <c r="Z66" s="61">
        <v>25000</v>
      </c>
      <c r="AA66" s="61">
        <v>18496.45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0</v>
      </c>
      <c r="AH66" s="61">
        <v>0</v>
      </c>
      <c r="AI66" s="61">
        <v>0</v>
      </c>
      <c r="AJ66" s="61">
        <v>0</v>
      </c>
      <c r="AK66" s="61">
        <v>0</v>
      </c>
      <c r="AL66" s="61">
        <v>0</v>
      </c>
      <c r="AM66" s="61">
        <v>0</v>
      </c>
      <c r="AN66" s="61">
        <v>0</v>
      </c>
      <c r="AO66" s="61">
        <v>42523.55</v>
      </c>
      <c r="AP66" s="62">
        <v>0.1</v>
      </c>
      <c r="AQ66" s="61">
        <v>2520</v>
      </c>
      <c r="AR66" s="61">
        <v>1732.36</v>
      </c>
      <c r="AS66" s="61">
        <v>0</v>
      </c>
      <c r="AT66" s="61">
        <v>1732.36</v>
      </c>
      <c r="AU66" s="61">
        <v>1026.69</v>
      </c>
      <c r="AV66" s="61">
        <v>705.67</v>
      </c>
      <c r="AW66" s="60" t="s">
        <v>401</v>
      </c>
    </row>
    <row r="67" s="59" customFormat="1" ht="14.4" spans="1:49">
      <c r="A67" s="60" t="s">
        <v>401</v>
      </c>
      <c r="B67" s="60" t="s">
        <v>602</v>
      </c>
      <c r="C67" s="60" t="s">
        <v>402</v>
      </c>
      <c r="D67" s="60" t="s">
        <v>766</v>
      </c>
      <c r="E67" s="60" t="s">
        <v>404</v>
      </c>
      <c r="F67" s="60" t="s">
        <v>405</v>
      </c>
      <c r="G67" s="60" t="s">
        <v>406</v>
      </c>
      <c r="H67" s="61">
        <v>10000</v>
      </c>
      <c r="I67" s="61">
        <v>0</v>
      </c>
      <c r="J67" s="61">
        <v>0</v>
      </c>
      <c r="K67" s="61">
        <v>1079.04</v>
      </c>
      <c r="L67" s="61">
        <v>279.76</v>
      </c>
      <c r="M67" s="61">
        <v>67.44</v>
      </c>
      <c r="N67" s="61">
        <v>1320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61">
        <v>82500</v>
      </c>
      <c r="Y67" s="61">
        <v>0</v>
      </c>
      <c r="Z67" s="61">
        <v>25000</v>
      </c>
      <c r="AA67" s="61">
        <v>13731.2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0</v>
      </c>
      <c r="AH67" s="61">
        <v>0</v>
      </c>
      <c r="AI67" s="61">
        <v>0</v>
      </c>
      <c r="AJ67" s="61">
        <v>0</v>
      </c>
      <c r="AK67" s="61">
        <v>0</v>
      </c>
      <c r="AL67" s="61">
        <v>0</v>
      </c>
      <c r="AM67" s="61">
        <v>0</v>
      </c>
      <c r="AN67" s="61">
        <v>0</v>
      </c>
      <c r="AO67" s="61">
        <v>43768.8</v>
      </c>
      <c r="AP67" s="62">
        <v>0.1</v>
      </c>
      <c r="AQ67" s="61">
        <v>2520</v>
      </c>
      <c r="AR67" s="61">
        <v>1856.88</v>
      </c>
      <c r="AS67" s="61">
        <v>0</v>
      </c>
      <c r="AT67" s="61">
        <v>1856.88</v>
      </c>
      <c r="AU67" s="61">
        <v>1050.45</v>
      </c>
      <c r="AV67" s="61">
        <v>806.43</v>
      </c>
      <c r="AW67" s="60" t="s">
        <v>401</v>
      </c>
    </row>
    <row r="68" s="59" customFormat="1" ht="14.4" spans="1:49">
      <c r="A68" s="60" t="s">
        <v>401</v>
      </c>
      <c r="B68" s="60" t="s">
        <v>639</v>
      </c>
      <c r="C68" s="60" t="s">
        <v>402</v>
      </c>
      <c r="D68" s="60" t="s">
        <v>767</v>
      </c>
      <c r="E68" s="60" t="s">
        <v>404</v>
      </c>
      <c r="F68" s="60" t="s">
        <v>405</v>
      </c>
      <c r="G68" s="60" t="s">
        <v>406</v>
      </c>
      <c r="H68" s="61">
        <v>10000</v>
      </c>
      <c r="I68" s="61">
        <v>0</v>
      </c>
      <c r="J68" s="61">
        <v>0</v>
      </c>
      <c r="K68" s="61">
        <v>993.36</v>
      </c>
      <c r="L68" s="61">
        <v>258.34</v>
      </c>
      <c r="M68" s="61">
        <v>62.09</v>
      </c>
      <c r="N68" s="61">
        <v>1063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60720</v>
      </c>
      <c r="Y68" s="61">
        <v>0</v>
      </c>
      <c r="Z68" s="61">
        <v>25000</v>
      </c>
      <c r="AA68" s="61">
        <v>11883.95</v>
      </c>
      <c r="AB68" s="61">
        <v>0</v>
      </c>
      <c r="AC68" s="61">
        <v>0</v>
      </c>
      <c r="AD68" s="61">
        <v>0</v>
      </c>
      <c r="AE68" s="61">
        <v>7500</v>
      </c>
      <c r="AF68" s="61">
        <v>0</v>
      </c>
      <c r="AG68" s="61">
        <v>0</v>
      </c>
      <c r="AH68" s="61">
        <v>0</v>
      </c>
      <c r="AI68" s="61">
        <v>0</v>
      </c>
      <c r="AJ68" s="61">
        <v>0</v>
      </c>
      <c r="AK68" s="61">
        <v>0</v>
      </c>
      <c r="AL68" s="61">
        <v>0</v>
      </c>
      <c r="AM68" s="61">
        <v>0</v>
      </c>
      <c r="AN68" s="61">
        <v>0</v>
      </c>
      <c r="AO68" s="61">
        <v>16336.05</v>
      </c>
      <c r="AP68" s="62">
        <v>0.03</v>
      </c>
      <c r="AQ68" s="61">
        <v>0</v>
      </c>
      <c r="AR68" s="61">
        <v>490.08</v>
      </c>
      <c r="AS68" s="61">
        <v>0</v>
      </c>
      <c r="AT68" s="61">
        <v>490.08</v>
      </c>
      <c r="AU68" s="61">
        <v>396.39</v>
      </c>
      <c r="AV68" s="61">
        <v>93.69</v>
      </c>
      <c r="AW68" s="60" t="s">
        <v>401</v>
      </c>
    </row>
    <row r="69" s="59" customFormat="1" ht="14.4" spans="1:49">
      <c r="A69" s="60" t="s">
        <v>401</v>
      </c>
      <c r="B69" s="60" t="s">
        <v>618</v>
      </c>
      <c r="C69" s="60" t="s">
        <v>402</v>
      </c>
      <c r="D69" s="60" t="s">
        <v>768</v>
      </c>
      <c r="E69" s="60" t="s">
        <v>404</v>
      </c>
      <c r="F69" s="60" t="s">
        <v>405</v>
      </c>
      <c r="G69" s="60" t="s">
        <v>406</v>
      </c>
      <c r="H69" s="61">
        <v>10000</v>
      </c>
      <c r="I69" s="61">
        <v>0</v>
      </c>
      <c r="J69" s="61">
        <v>0</v>
      </c>
      <c r="K69" s="61">
        <v>877.36</v>
      </c>
      <c r="L69" s="61">
        <v>229.34</v>
      </c>
      <c r="M69" s="61">
        <v>54.84</v>
      </c>
      <c r="N69" s="61">
        <v>1040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1">
        <v>65780</v>
      </c>
      <c r="Y69" s="61">
        <v>0</v>
      </c>
      <c r="Z69" s="61">
        <v>25000</v>
      </c>
      <c r="AA69" s="61">
        <v>11007.7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0</v>
      </c>
      <c r="AK69" s="61">
        <v>0</v>
      </c>
      <c r="AL69" s="61">
        <v>0</v>
      </c>
      <c r="AM69" s="61">
        <v>0</v>
      </c>
      <c r="AN69" s="61">
        <v>0</v>
      </c>
      <c r="AO69" s="61">
        <v>29772.3</v>
      </c>
      <c r="AP69" s="62">
        <v>0.03</v>
      </c>
      <c r="AQ69" s="61">
        <v>0</v>
      </c>
      <c r="AR69" s="61">
        <v>893.17</v>
      </c>
      <c r="AS69" s="61">
        <v>0</v>
      </c>
      <c r="AT69" s="61">
        <v>893.17</v>
      </c>
      <c r="AU69" s="61">
        <v>719.22</v>
      </c>
      <c r="AV69" s="61">
        <v>173.95</v>
      </c>
      <c r="AW69" s="60" t="s">
        <v>401</v>
      </c>
    </row>
    <row r="70" s="59" customFormat="1" ht="14.4" spans="1:49">
      <c r="A70" s="60" t="s">
        <v>401</v>
      </c>
      <c r="B70" s="60" t="s">
        <v>542</v>
      </c>
      <c r="C70" s="60" t="s">
        <v>402</v>
      </c>
      <c r="D70" s="60" t="s">
        <v>769</v>
      </c>
      <c r="E70" s="60" t="s">
        <v>404</v>
      </c>
      <c r="F70" s="60" t="s">
        <v>405</v>
      </c>
      <c r="G70" s="60" t="s">
        <v>406</v>
      </c>
      <c r="H70" s="61">
        <v>10000</v>
      </c>
      <c r="I70" s="61">
        <v>0</v>
      </c>
      <c r="J70" s="61">
        <v>0</v>
      </c>
      <c r="K70" s="61">
        <v>1170</v>
      </c>
      <c r="L70" s="61">
        <v>302.5</v>
      </c>
      <c r="M70" s="61">
        <v>73.13</v>
      </c>
      <c r="N70" s="61">
        <v>1295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75000</v>
      </c>
      <c r="Y70" s="61">
        <v>0</v>
      </c>
      <c r="Z70" s="61">
        <v>25000</v>
      </c>
      <c r="AA70" s="61">
        <v>14203.15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0</v>
      </c>
      <c r="AK70" s="61">
        <v>0</v>
      </c>
      <c r="AL70" s="61">
        <v>0</v>
      </c>
      <c r="AM70" s="61">
        <v>0</v>
      </c>
      <c r="AN70" s="61">
        <v>0</v>
      </c>
      <c r="AO70" s="61">
        <v>35796.85</v>
      </c>
      <c r="AP70" s="62">
        <v>0.03</v>
      </c>
      <c r="AQ70" s="61">
        <v>0</v>
      </c>
      <c r="AR70" s="61">
        <v>1073.91</v>
      </c>
      <c r="AS70" s="61">
        <v>0</v>
      </c>
      <c r="AT70" s="61">
        <v>1073.91</v>
      </c>
      <c r="AU70" s="61">
        <v>859.12</v>
      </c>
      <c r="AV70" s="61">
        <v>214.79</v>
      </c>
      <c r="AW70" s="60" t="s">
        <v>401</v>
      </c>
    </row>
    <row r="71" s="59" customFormat="1" ht="14.4" spans="1:49">
      <c r="A71" s="60" t="s">
        <v>401</v>
      </c>
      <c r="B71" s="60" t="s">
        <v>517</v>
      </c>
      <c r="C71" s="60" t="s">
        <v>402</v>
      </c>
      <c r="D71" s="60" t="s">
        <v>770</v>
      </c>
      <c r="E71" s="60" t="s">
        <v>404</v>
      </c>
      <c r="F71" s="60" t="s">
        <v>405</v>
      </c>
      <c r="G71" s="60" t="s">
        <v>406</v>
      </c>
      <c r="H71" s="61">
        <v>10000</v>
      </c>
      <c r="I71" s="61">
        <v>0</v>
      </c>
      <c r="J71" s="61">
        <v>0</v>
      </c>
      <c r="K71" s="61">
        <v>1084</v>
      </c>
      <c r="L71" s="61">
        <v>281</v>
      </c>
      <c r="M71" s="61">
        <v>67.75</v>
      </c>
      <c r="N71" s="61">
        <v>1120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70000</v>
      </c>
      <c r="Y71" s="61">
        <v>0</v>
      </c>
      <c r="Z71" s="61">
        <v>25000</v>
      </c>
      <c r="AA71" s="61">
        <v>12763.75</v>
      </c>
      <c r="AB71" s="61">
        <v>0</v>
      </c>
      <c r="AC71" s="61">
        <v>0</v>
      </c>
      <c r="AD71" s="61">
        <v>0</v>
      </c>
      <c r="AE71" s="61">
        <v>7500</v>
      </c>
      <c r="AF71" s="61">
        <v>0</v>
      </c>
      <c r="AG71" s="61">
        <v>10000</v>
      </c>
      <c r="AH71" s="61">
        <v>0</v>
      </c>
      <c r="AI71" s="61">
        <v>0</v>
      </c>
      <c r="AJ71" s="61">
        <v>0</v>
      </c>
      <c r="AK71" s="61">
        <v>0</v>
      </c>
      <c r="AL71" s="61">
        <v>0</v>
      </c>
      <c r="AM71" s="61">
        <v>0</v>
      </c>
      <c r="AN71" s="61">
        <v>0</v>
      </c>
      <c r="AO71" s="61">
        <v>14736.25</v>
      </c>
      <c r="AP71" s="62">
        <v>0.03</v>
      </c>
      <c r="AQ71" s="61">
        <v>0</v>
      </c>
      <c r="AR71" s="61">
        <v>442.09</v>
      </c>
      <c r="AS71" s="61">
        <v>0</v>
      </c>
      <c r="AT71" s="61">
        <v>442.09</v>
      </c>
      <c r="AU71" s="61">
        <v>353.67</v>
      </c>
      <c r="AV71" s="61">
        <v>88.42</v>
      </c>
      <c r="AW71" s="60" t="s">
        <v>401</v>
      </c>
    </row>
    <row r="72" s="59" customFormat="1" ht="14.4" spans="1:49">
      <c r="A72" s="60" t="s">
        <v>401</v>
      </c>
      <c r="B72" s="60" t="s">
        <v>606</v>
      </c>
      <c r="C72" s="60" t="s">
        <v>402</v>
      </c>
      <c r="D72" s="60" t="s">
        <v>771</v>
      </c>
      <c r="E72" s="60" t="s">
        <v>404</v>
      </c>
      <c r="F72" s="60" t="s">
        <v>405</v>
      </c>
      <c r="G72" s="60" t="s">
        <v>406</v>
      </c>
      <c r="H72" s="61">
        <v>10000</v>
      </c>
      <c r="I72" s="61">
        <v>0</v>
      </c>
      <c r="J72" s="61">
        <v>0</v>
      </c>
      <c r="K72" s="61">
        <v>719.36</v>
      </c>
      <c r="L72" s="61">
        <v>189.84</v>
      </c>
      <c r="M72" s="61">
        <v>44.96</v>
      </c>
      <c r="N72" s="61">
        <v>880</v>
      </c>
      <c r="O72" s="61">
        <v>0</v>
      </c>
      <c r="P72" s="61">
        <v>0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54340</v>
      </c>
      <c r="Y72" s="61">
        <v>0</v>
      </c>
      <c r="Z72" s="61">
        <v>25000</v>
      </c>
      <c r="AA72" s="61">
        <v>9170.8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61">
        <v>0</v>
      </c>
      <c r="AH72" s="61">
        <v>0</v>
      </c>
      <c r="AI72" s="61">
        <v>0</v>
      </c>
      <c r="AJ72" s="61">
        <v>0</v>
      </c>
      <c r="AK72" s="61">
        <v>0</v>
      </c>
      <c r="AL72" s="61">
        <v>0</v>
      </c>
      <c r="AM72" s="61">
        <v>0</v>
      </c>
      <c r="AN72" s="61">
        <v>0</v>
      </c>
      <c r="AO72" s="61">
        <v>20169.2</v>
      </c>
      <c r="AP72" s="62">
        <v>0.03</v>
      </c>
      <c r="AQ72" s="61">
        <v>0</v>
      </c>
      <c r="AR72" s="61">
        <v>605.08</v>
      </c>
      <c r="AS72" s="61">
        <v>0</v>
      </c>
      <c r="AT72" s="61">
        <v>605.08</v>
      </c>
      <c r="AU72" s="61">
        <v>499.9</v>
      </c>
      <c r="AV72" s="61">
        <v>105.18</v>
      </c>
      <c r="AW72" s="60" t="s">
        <v>401</v>
      </c>
    </row>
    <row r="73" s="59" customFormat="1" ht="14.4" spans="1:49">
      <c r="A73" s="60" t="s">
        <v>401</v>
      </c>
      <c r="B73" s="60" t="s">
        <v>485</v>
      </c>
      <c r="C73" s="60" t="s">
        <v>402</v>
      </c>
      <c r="D73" s="60" t="s">
        <v>772</v>
      </c>
      <c r="E73" s="60" t="s">
        <v>404</v>
      </c>
      <c r="F73" s="60" t="s">
        <v>405</v>
      </c>
      <c r="G73" s="60" t="s">
        <v>406</v>
      </c>
      <c r="H73" s="61">
        <v>10000</v>
      </c>
      <c r="I73" s="61">
        <v>0</v>
      </c>
      <c r="J73" s="61">
        <v>0</v>
      </c>
      <c r="K73" s="61">
        <v>1276.96</v>
      </c>
      <c r="L73" s="61">
        <v>329.24</v>
      </c>
      <c r="M73" s="61">
        <v>79.81</v>
      </c>
      <c r="N73" s="61">
        <v>1463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79442</v>
      </c>
      <c r="Y73" s="61">
        <v>0</v>
      </c>
      <c r="Z73" s="61">
        <v>25000</v>
      </c>
      <c r="AA73" s="61">
        <v>15745.05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0</v>
      </c>
      <c r="AJ73" s="61">
        <v>0</v>
      </c>
      <c r="AK73" s="61">
        <v>0</v>
      </c>
      <c r="AL73" s="61">
        <v>0</v>
      </c>
      <c r="AM73" s="61">
        <v>0</v>
      </c>
      <c r="AN73" s="61">
        <v>0</v>
      </c>
      <c r="AO73" s="61">
        <v>38696.95</v>
      </c>
      <c r="AP73" s="62">
        <v>0.1</v>
      </c>
      <c r="AQ73" s="61">
        <v>2520</v>
      </c>
      <c r="AR73" s="61">
        <v>1349.7</v>
      </c>
      <c r="AS73" s="61">
        <v>0</v>
      </c>
      <c r="AT73" s="61">
        <v>1349.7</v>
      </c>
      <c r="AU73" s="61">
        <v>906.12</v>
      </c>
      <c r="AV73" s="61">
        <v>443.58</v>
      </c>
      <c r="AW73" s="60" t="s">
        <v>401</v>
      </c>
    </row>
    <row r="74" s="59" customFormat="1" ht="14.4" spans="1:49">
      <c r="A74" s="60" t="s">
        <v>401</v>
      </c>
      <c r="B74" s="60" t="s">
        <v>612</v>
      </c>
      <c r="C74" s="60" t="s">
        <v>402</v>
      </c>
      <c r="D74" s="60" t="s">
        <v>773</v>
      </c>
      <c r="E74" s="60" t="s">
        <v>404</v>
      </c>
      <c r="F74" s="60" t="s">
        <v>405</v>
      </c>
      <c r="G74" s="60" t="s">
        <v>406</v>
      </c>
      <c r="H74" s="61">
        <v>10000</v>
      </c>
      <c r="I74" s="61">
        <v>0</v>
      </c>
      <c r="J74" s="61">
        <v>0</v>
      </c>
      <c r="K74" s="61">
        <v>396.16</v>
      </c>
      <c r="L74" s="61">
        <v>109.04</v>
      </c>
      <c r="M74" s="61">
        <v>24.76</v>
      </c>
      <c r="N74" s="61">
        <v>488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1">
        <v>27500</v>
      </c>
      <c r="Y74" s="61">
        <v>0</v>
      </c>
      <c r="Z74" s="61">
        <v>25000</v>
      </c>
      <c r="AA74" s="61">
        <v>5089.8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0</v>
      </c>
      <c r="AJ74" s="61">
        <v>0</v>
      </c>
      <c r="AK74" s="61">
        <v>0</v>
      </c>
      <c r="AL74" s="61">
        <v>0</v>
      </c>
      <c r="AM74" s="61">
        <v>0</v>
      </c>
      <c r="AN74" s="61">
        <v>0</v>
      </c>
      <c r="AO74" s="61">
        <v>0</v>
      </c>
      <c r="AP74" s="62">
        <v>0.03</v>
      </c>
      <c r="AQ74" s="61">
        <v>0</v>
      </c>
      <c r="AR74" s="61">
        <v>0</v>
      </c>
      <c r="AS74" s="61">
        <v>0</v>
      </c>
      <c r="AT74" s="61">
        <v>0</v>
      </c>
      <c r="AU74" s="61">
        <v>0</v>
      </c>
      <c r="AV74" s="61">
        <v>0</v>
      </c>
      <c r="AW74" s="60" t="s">
        <v>401</v>
      </c>
    </row>
    <row r="75" s="59" customFormat="1" ht="14.4" spans="1:49">
      <c r="A75" s="60" t="s">
        <v>401</v>
      </c>
      <c r="B75" s="60" t="s">
        <v>664</v>
      </c>
      <c r="C75" s="60" t="s">
        <v>402</v>
      </c>
      <c r="D75" s="60" t="s">
        <v>774</v>
      </c>
      <c r="E75" s="60" t="s">
        <v>404</v>
      </c>
      <c r="F75" s="60" t="s">
        <v>405</v>
      </c>
      <c r="G75" s="60" t="s">
        <v>406</v>
      </c>
      <c r="H75" s="61">
        <v>10000</v>
      </c>
      <c r="I75" s="61">
        <v>0</v>
      </c>
      <c r="J75" s="61">
        <v>0</v>
      </c>
      <c r="K75" s="61">
        <v>640</v>
      </c>
      <c r="L75" s="61">
        <v>170</v>
      </c>
      <c r="M75" s="61">
        <v>40</v>
      </c>
      <c r="N75" s="61">
        <v>800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24000</v>
      </c>
      <c r="Y75" s="61">
        <v>0</v>
      </c>
      <c r="Z75" s="61">
        <v>15000</v>
      </c>
      <c r="AA75" s="61">
        <v>6600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0</v>
      </c>
      <c r="AJ75" s="61">
        <v>0</v>
      </c>
      <c r="AK75" s="61">
        <v>0</v>
      </c>
      <c r="AL75" s="61">
        <v>0</v>
      </c>
      <c r="AM75" s="61">
        <v>0</v>
      </c>
      <c r="AN75" s="61">
        <v>0</v>
      </c>
      <c r="AO75" s="61">
        <v>2400</v>
      </c>
      <c r="AP75" s="62">
        <v>0.03</v>
      </c>
      <c r="AQ75" s="61">
        <v>0</v>
      </c>
      <c r="AR75" s="61">
        <v>72</v>
      </c>
      <c r="AS75" s="61">
        <v>0</v>
      </c>
      <c r="AT75" s="61">
        <v>72</v>
      </c>
      <c r="AU75" s="61">
        <v>31.5</v>
      </c>
      <c r="AV75" s="61">
        <v>40.5</v>
      </c>
      <c r="AW75" s="60" t="s">
        <v>401</v>
      </c>
    </row>
    <row r="76" s="59" customFormat="1" ht="14.4" spans="1:49">
      <c r="A76" s="60" t="s">
        <v>401</v>
      </c>
      <c r="B76" s="60" t="s">
        <v>695</v>
      </c>
      <c r="C76" s="60" t="s">
        <v>402</v>
      </c>
      <c r="D76" s="60" t="s">
        <v>775</v>
      </c>
      <c r="E76" s="60" t="s">
        <v>404</v>
      </c>
      <c r="F76" s="60" t="s">
        <v>405</v>
      </c>
      <c r="G76" s="60" t="s">
        <v>406</v>
      </c>
      <c r="H76" s="61">
        <v>10000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6951.73</v>
      </c>
      <c r="Y76" s="61">
        <v>0</v>
      </c>
      <c r="Z76" s="61">
        <v>10000</v>
      </c>
      <c r="AA76" s="61">
        <v>1196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2">
        <v>0.03</v>
      </c>
      <c r="AQ76" s="61">
        <v>0</v>
      </c>
      <c r="AR76" s="61">
        <v>0</v>
      </c>
      <c r="AS76" s="61">
        <v>0</v>
      </c>
      <c r="AT76" s="61">
        <v>0</v>
      </c>
      <c r="AU76" s="61">
        <v>0</v>
      </c>
      <c r="AV76" s="61">
        <v>0</v>
      </c>
      <c r="AW76" s="60" t="s">
        <v>401</v>
      </c>
    </row>
    <row r="77" s="59" customFormat="1" ht="14.4" spans="1:49">
      <c r="A77" s="60" t="s">
        <v>401</v>
      </c>
      <c r="B77" s="60" t="s">
        <v>472</v>
      </c>
      <c r="C77" s="60" t="s">
        <v>402</v>
      </c>
      <c r="D77" s="60" t="s">
        <v>776</v>
      </c>
      <c r="E77" s="60" t="s">
        <v>404</v>
      </c>
      <c r="F77" s="60" t="s">
        <v>405</v>
      </c>
      <c r="G77" s="60" t="s">
        <v>406</v>
      </c>
      <c r="H77" s="61">
        <v>10000</v>
      </c>
      <c r="I77" s="61">
        <v>0</v>
      </c>
      <c r="J77" s="61">
        <v>0</v>
      </c>
      <c r="K77" s="61">
        <v>981.68</v>
      </c>
      <c r="L77" s="61">
        <v>255.42</v>
      </c>
      <c r="M77" s="61">
        <v>61.36</v>
      </c>
      <c r="N77" s="61">
        <v>1221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60000</v>
      </c>
      <c r="Y77" s="61">
        <v>0</v>
      </c>
      <c r="Z77" s="61">
        <v>25000</v>
      </c>
      <c r="AA77" s="61">
        <v>12597.3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22402.7</v>
      </c>
      <c r="AP77" s="62">
        <v>0.03</v>
      </c>
      <c r="AQ77" s="61">
        <v>0</v>
      </c>
      <c r="AR77" s="61">
        <v>672.08</v>
      </c>
      <c r="AS77" s="61">
        <v>0</v>
      </c>
      <c r="AT77" s="61">
        <v>672.08</v>
      </c>
      <c r="AU77" s="61">
        <v>537.66</v>
      </c>
      <c r="AV77" s="61">
        <v>134.42</v>
      </c>
      <c r="AW77" s="60" t="s">
        <v>401</v>
      </c>
    </row>
    <row r="78" s="59" customFormat="1" ht="14.4" spans="1:49">
      <c r="A78" s="60" t="s">
        <v>401</v>
      </c>
      <c r="B78" s="60" t="s">
        <v>646</v>
      </c>
      <c r="C78" s="60" t="s">
        <v>402</v>
      </c>
      <c r="D78" s="60" t="s">
        <v>777</v>
      </c>
      <c r="E78" s="60" t="s">
        <v>404</v>
      </c>
      <c r="F78" s="60" t="s">
        <v>405</v>
      </c>
      <c r="G78" s="60" t="s">
        <v>406</v>
      </c>
      <c r="H78" s="61">
        <v>10000</v>
      </c>
      <c r="I78" s="61">
        <v>0</v>
      </c>
      <c r="J78" s="61">
        <v>0</v>
      </c>
      <c r="K78" s="61">
        <v>896</v>
      </c>
      <c r="L78" s="61">
        <v>234</v>
      </c>
      <c r="M78" s="61">
        <v>56</v>
      </c>
      <c r="N78" s="61">
        <v>1120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70000</v>
      </c>
      <c r="Y78" s="61">
        <v>0</v>
      </c>
      <c r="Z78" s="61">
        <v>25000</v>
      </c>
      <c r="AA78" s="61">
        <v>11530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0</v>
      </c>
      <c r="AI78" s="61">
        <v>0</v>
      </c>
      <c r="AJ78" s="61">
        <v>0</v>
      </c>
      <c r="AK78" s="61">
        <v>0</v>
      </c>
      <c r="AL78" s="61">
        <v>0</v>
      </c>
      <c r="AM78" s="61">
        <v>0</v>
      </c>
      <c r="AN78" s="61">
        <v>0</v>
      </c>
      <c r="AO78" s="61">
        <v>33470</v>
      </c>
      <c r="AP78" s="62">
        <v>0.03</v>
      </c>
      <c r="AQ78" s="61">
        <v>0</v>
      </c>
      <c r="AR78" s="61">
        <v>1004.1</v>
      </c>
      <c r="AS78" s="61">
        <v>0</v>
      </c>
      <c r="AT78" s="61">
        <v>1004.1</v>
      </c>
      <c r="AU78" s="61">
        <v>803.28</v>
      </c>
      <c r="AV78" s="61">
        <v>200.82</v>
      </c>
      <c r="AW78" s="60" t="s">
        <v>401</v>
      </c>
    </row>
    <row r="79" s="59" customFormat="1" ht="14.4" spans="1:49">
      <c r="A79" s="60" t="s">
        <v>401</v>
      </c>
      <c r="B79" s="60" t="s">
        <v>694</v>
      </c>
      <c r="C79" s="60" t="s">
        <v>402</v>
      </c>
      <c r="D79" s="60" t="s">
        <v>778</v>
      </c>
      <c r="E79" s="60" t="s">
        <v>404</v>
      </c>
      <c r="F79" s="60" t="s">
        <v>405</v>
      </c>
      <c r="G79" s="60" t="s">
        <v>406</v>
      </c>
      <c r="H79" s="61">
        <v>10000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86436.78</v>
      </c>
      <c r="Y79" s="61">
        <v>0</v>
      </c>
      <c r="Z79" s="61">
        <v>25000</v>
      </c>
      <c r="AA79" s="61">
        <v>10550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0</v>
      </c>
      <c r="AJ79" s="61">
        <v>0</v>
      </c>
      <c r="AK79" s="61">
        <v>0</v>
      </c>
      <c r="AL79" s="61">
        <v>0</v>
      </c>
      <c r="AM79" s="61">
        <v>0</v>
      </c>
      <c r="AN79" s="61">
        <v>0</v>
      </c>
      <c r="AO79" s="61">
        <v>50886.78</v>
      </c>
      <c r="AP79" s="62">
        <v>0.1</v>
      </c>
      <c r="AQ79" s="61">
        <v>2520</v>
      </c>
      <c r="AR79" s="61">
        <v>2568.68</v>
      </c>
      <c r="AS79" s="61">
        <v>0</v>
      </c>
      <c r="AT79" s="61">
        <v>2568.68</v>
      </c>
      <c r="AU79" s="61">
        <v>2425</v>
      </c>
      <c r="AV79" s="61">
        <v>143.68</v>
      </c>
      <c r="AW79" s="60" t="s">
        <v>401</v>
      </c>
    </row>
    <row r="80" s="59" customFormat="1" ht="14.4" spans="1:49">
      <c r="A80" s="60" t="s">
        <v>401</v>
      </c>
      <c r="B80" s="60" t="s">
        <v>491</v>
      </c>
      <c r="C80" s="60" t="s">
        <v>402</v>
      </c>
      <c r="D80" s="60" t="s">
        <v>779</v>
      </c>
      <c r="E80" s="60" t="s">
        <v>404</v>
      </c>
      <c r="F80" s="60" t="s">
        <v>405</v>
      </c>
      <c r="G80" s="60" t="s">
        <v>406</v>
      </c>
      <c r="H80" s="61">
        <v>10000</v>
      </c>
      <c r="I80" s="61">
        <v>0</v>
      </c>
      <c r="J80" s="61">
        <v>0</v>
      </c>
      <c r="K80" s="61">
        <v>1033.36</v>
      </c>
      <c r="L80" s="61">
        <v>268.34</v>
      </c>
      <c r="M80" s="61">
        <v>64.59</v>
      </c>
      <c r="N80" s="61">
        <v>1192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61">
        <v>0</v>
      </c>
      <c r="V80" s="61">
        <v>0</v>
      </c>
      <c r="W80" s="61">
        <v>0</v>
      </c>
      <c r="X80" s="61">
        <v>60000</v>
      </c>
      <c r="Y80" s="61">
        <v>0</v>
      </c>
      <c r="Z80" s="61">
        <v>25000</v>
      </c>
      <c r="AA80" s="61">
        <v>12791.45</v>
      </c>
      <c r="AB80" s="61">
        <v>0</v>
      </c>
      <c r="AC80" s="61">
        <v>0</v>
      </c>
      <c r="AD80" s="61">
        <v>0</v>
      </c>
      <c r="AE80" s="61">
        <v>0</v>
      </c>
      <c r="AF80" s="61">
        <v>0</v>
      </c>
      <c r="AG80" s="61">
        <v>0</v>
      </c>
      <c r="AH80" s="61">
        <v>0</v>
      </c>
      <c r="AI80" s="61">
        <v>0</v>
      </c>
      <c r="AJ80" s="61">
        <v>0</v>
      </c>
      <c r="AK80" s="61">
        <v>0</v>
      </c>
      <c r="AL80" s="61">
        <v>0</v>
      </c>
      <c r="AM80" s="61">
        <v>0</v>
      </c>
      <c r="AN80" s="61">
        <v>0</v>
      </c>
      <c r="AO80" s="61">
        <v>22208.55</v>
      </c>
      <c r="AP80" s="62">
        <v>0.03</v>
      </c>
      <c r="AQ80" s="61">
        <v>0</v>
      </c>
      <c r="AR80" s="61">
        <v>666.26</v>
      </c>
      <c r="AS80" s="61">
        <v>0</v>
      </c>
      <c r="AT80" s="61">
        <v>666.26</v>
      </c>
      <c r="AU80" s="61">
        <v>533.01</v>
      </c>
      <c r="AV80" s="61">
        <v>133.25</v>
      </c>
      <c r="AW80" s="60" t="s">
        <v>401</v>
      </c>
    </row>
    <row r="81" s="59" customFormat="1" ht="14.4" spans="1:49">
      <c r="A81" s="60" t="s">
        <v>401</v>
      </c>
      <c r="B81" s="60" t="s">
        <v>556</v>
      </c>
      <c r="C81" s="60" t="s">
        <v>402</v>
      </c>
      <c r="D81" s="60" t="s">
        <v>780</v>
      </c>
      <c r="E81" s="60" t="s">
        <v>404</v>
      </c>
      <c r="F81" s="60" t="s">
        <v>405</v>
      </c>
      <c r="G81" s="60" t="s">
        <v>406</v>
      </c>
      <c r="H81" s="61">
        <v>10000</v>
      </c>
      <c r="I81" s="61">
        <v>0</v>
      </c>
      <c r="J81" s="61">
        <v>0</v>
      </c>
      <c r="K81" s="61">
        <v>1316.64</v>
      </c>
      <c r="L81" s="61">
        <v>339.16</v>
      </c>
      <c r="M81" s="61">
        <v>82.29</v>
      </c>
      <c r="N81" s="61">
        <v>1326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80000</v>
      </c>
      <c r="Y81" s="61">
        <v>0</v>
      </c>
      <c r="Z81" s="61">
        <v>25000</v>
      </c>
      <c r="AA81" s="61">
        <v>15320.45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61">
        <v>0</v>
      </c>
      <c r="AH81" s="61">
        <v>0</v>
      </c>
      <c r="AI81" s="61">
        <v>0</v>
      </c>
      <c r="AJ81" s="61">
        <v>0</v>
      </c>
      <c r="AK81" s="61">
        <v>0</v>
      </c>
      <c r="AL81" s="61">
        <v>0</v>
      </c>
      <c r="AM81" s="61">
        <v>0</v>
      </c>
      <c r="AN81" s="61">
        <v>0</v>
      </c>
      <c r="AO81" s="61">
        <v>39679.55</v>
      </c>
      <c r="AP81" s="62">
        <v>0.1</v>
      </c>
      <c r="AQ81" s="61">
        <v>2520</v>
      </c>
      <c r="AR81" s="61">
        <v>1447.96</v>
      </c>
      <c r="AS81" s="61">
        <v>0</v>
      </c>
      <c r="AT81" s="61">
        <v>1447.96</v>
      </c>
      <c r="AU81" s="61">
        <v>952.31</v>
      </c>
      <c r="AV81" s="61">
        <v>495.65</v>
      </c>
      <c r="AW81" s="60" t="s">
        <v>401</v>
      </c>
    </row>
    <row r="82" s="59" customFormat="1" ht="14.4" spans="1:49">
      <c r="A82" s="60" t="s">
        <v>401</v>
      </c>
      <c r="B82" s="60" t="s">
        <v>616</v>
      </c>
      <c r="C82" s="60" t="s">
        <v>402</v>
      </c>
      <c r="D82" s="60" t="s">
        <v>781</v>
      </c>
      <c r="E82" s="60" t="s">
        <v>404</v>
      </c>
      <c r="F82" s="60" t="s">
        <v>405</v>
      </c>
      <c r="G82" s="60" t="s">
        <v>406</v>
      </c>
      <c r="H82" s="61">
        <v>10000</v>
      </c>
      <c r="I82" s="61">
        <v>0</v>
      </c>
      <c r="J82" s="61">
        <v>0</v>
      </c>
      <c r="K82" s="61">
        <v>681.92</v>
      </c>
      <c r="L82" s="61">
        <v>180.48</v>
      </c>
      <c r="M82" s="61">
        <v>42.62</v>
      </c>
      <c r="N82" s="61">
        <v>800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50600</v>
      </c>
      <c r="Y82" s="61">
        <v>0</v>
      </c>
      <c r="Z82" s="61">
        <v>25000</v>
      </c>
      <c r="AA82" s="61">
        <v>8525.1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61">
        <v>0</v>
      </c>
      <c r="AH82" s="61">
        <v>0</v>
      </c>
      <c r="AI82" s="61">
        <v>0</v>
      </c>
      <c r="AJ82" s="61">
        <v>0</v>
      </c>
      <c r="AK82" s="61">
        <v>0</v>
      </c>
      <c r="AL82" s="61">
        <v>0</v>
      </c>
      <c r="AM82" s="61">
        <v>0</v>
      </c>
      <c r="AN82" s="61">
        <v>0</v>
      </c>
      <c r="AO82" s="61">
        <v>17074.9</v>
      </c>
      <c r="AP82" s="62">
        <v>0.03</v>
      </c>
      <c r="AQ82" s="61">
        <v>0</v>
      </c>
      <c r="AR82" s="61">
        <v>512.25</v>
      </c>
      <c r="AS82" s="61">
        <v>0</v>
      </c>
      <c r="AT82" s="61">
        <v>512.25</v>
      </c>
      <c r="AU82" s="61">
        <v>413.4</v>
      </c>
      <c r="AV82" s="61">
        <v>98.85</v>
      </c>
      <c r="AW82" s="60" t="s">
        <v>401</v>
      </c>
    </row>
    <row r="83" s="59" customFormat="1" ht="14.4" spans="1:49">
      <c r="A83" s="60" t="s">
        <v>401</v>
      </c>
      <c r="B83" s="60" t="s">
        <v>614</v>
      </c>
      <c r="C83" s="60" t="s">
        <v>402</v>
      </c>
      <c r="D83" s="60" t="s">
        <v>782</v>
      </c>
      <c r="E83" s="60" t="s">
        <v>404</v>
      </c>
      <c r="F83" s="60" t="s">
        <v>405</v>
      </c>
      <c r="G83" s="60" t="s">
        <v>406</v>
      </c>
      <c r="H83" s="61">
        <v>10000</v>
      </c>
      <c r="I83" s="61">
        <v>0</v>
      </c>
      <c r="J83" s="61">
        <v>0</v>
      </c>
      <c r="K83" s="61">
        <v>457.6</v>
      </c>
      <c r="L83" s="61">
        <v>124.4</v>
      </c>
      <c r="M83" s="61">
        <v>28.6</v>
      </c>
      <c r="N83" s="61">
        <v>520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61">
        <v>32500</v>
      </c>
      <c r="Y83" s="61">
        <v>0</v>
      </c>
      <c r="Z83" s="61">
        <v>25000</v>
      </c>
      <c r="AA83" s="61">
        <v>5653</v>
      </c>
      <c r="AB83" s="61">
        <v>0</v>
      </c>
      <c r="AC83" s="61">
        <v>0</v>
      </c>
      <c r="AD83" s="61">
        <v>0</v>
      </c>
      <c r="AE83" s="61">
        <v>0</v>
      </c>
      <c r="AF83" s="61">
        <v>0</v>
      </c>
      <c r="AG83" s="61">
        <v>0</v>
      </c>
      <c r="AH83" s="61">
        <v>0</v>
      </c>
      <c r="AI83" s="61">
        <v>0</v>
      </c>
      <c r="AJ83" s="61">
        <v>0</v>
      </c>
      <c r="AK83" s="61">
        <v>0</v>
      </c>
      <c r="AL83" s="61">
        <v>0</v>
      </c>
      <c r="AM83" s="61">
        <v>0</v>
      </c>
      <c r="AN83" s="61">
        <v>0</v>
      </c>
      <c r="AO83" s="61">
        <v>1847</v>
      </c>
      <c r="AP83" s="62">
        <v>0.03</v>
      </c>
      <c r="AQ83" s="61">
        <v>0</v>
      </c>
      <c r="AR83" s="61">
        <v>55.41</v>
      </c>
      <c r="AS83" s="61">
        <v>0</v>
      </c>
      <c r="AT83" s="61">
        <v>55.41</v>
      </c>
      <c r="AU83" s="61">
        <v>44.33</v>
      </c>
      <c r="AV83" s="61">
        <v>11.08</v>
      </c>
      <c r="AW83" s="60" t="s">
        <v>401</v>
      </c>
    </row>
    <row r="84" s="59" customFormat="1" ht="14.4" spans="1:49">
      <c r="A84" s="60" t="s">
        <v>401</v>
      </c>
      <c r="B84" s="60" t="s">
        <v>515</v>
      </c>
      <c r="C84" s="60" t="s">
        <v>402</v>
      </c>
      <c r="D84" s="60" t="s">
        <v>783</v>
      </c>
      <c r="E84" s="60" t="s">
        <v>404</v>
      </c>
      <c r="F84" s="60" t="s">
        <v>405</v>
      </c>
      <c r="G84" s="60" t="s">
        <v>406</v>
      </c>
      <c r="H84" s="61">
        <v>10000</v>
      </c>
      <c r="I84" s="61">
        <v>0</v>
      </c>
      <c r="J84" s="61">
        <v>0</v>
      </c>
      <c r="K84" s="61">
        <v>1277.36</v>
      </c>
      <c r="L84" s="61">
        <v>329.34</v>
      </c>
      <c r="M84" s="61">
        <v>79.84</v>
      </c>
      <c r="N84" s="61">
        <v>1280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61">
        <v>80000</v>
      </c>
      <c r="Y84" s="61">
        <v>0</v>
      </c>
      <c r="Z84" s="61">
        <v>25000</v>
      </c>
      <c r="AA84" s="61">
        <v>14832.7</v>
      </c>
      <c r="AB84" s="61">
        <v>0</v>
      </c>
      <c r="AC84" s="61">
        <v>0</v>
      </c>
      <c r="AD84" s="61">
        <v>0</v>
      </c>
      <c r="AE84" s="61">
        <v>0</v>
      </c>
      <c r="AF84" s="61">
        <v>0</v>
      </c>
      <c r="AG84" s="61">
        <v>0</v>
      </c>
      <c r="AH84" s="61">
        <v>0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40167.3</v>
      </c>
      <c r="AP84" s="62">
        <v>0.1</v>
      </c>
      <c r="AQ84" s="61">
        <v>2520</v>
      </c>
      <c r="AR84" s="61">
        <v>1496.73</v>
      </c>
      <c r="AS84" s="61">
        <v>0</v>
      </c>
      <c r="AT84" s="61">
        <v>1496.73</v>
      </c>
      <c r="AU84" s="61">
        <v>964.02</v>
      </c>
      <c r="AV84" s="61">
        <v>532.71</v>
      </c>
      <c r="AW84" s="60" t="s">
        <v>401</v>
      </c>
    </row>
    <row r="85" s="59" customFormat="1" ht="14.4" spans="1:49">
      <c r="A85" s="60" t="s">
        <v>401</v>
      </c>
      <c r="B85" s="60" t="s">
        <v>532</v>
      </c>
      <c r="C85" s="60" t="s">
        <v>402</v>
      </c>
      <c r="D85" s="60" t="s">
        <v>784</v>
      </c>
      <c r="E85" s="60" t="s">
        <v>404</v>
      </c>
      <c r="F85" s="60" t="s">
        <v>405</v>
      </c>
      <c r="G85" s="60" t="s">
        <v>406</v>
      </c>
      <c r="H85" s="61">
        <v>10000</v>
      </c>
      <c r="I85" s="61">
        <v>0</v>
      </c>
      <c r="J85" s="61">
        <v>0</v>
      </c>
      <c r="K85" s="61">
        <v>1486.64</v>
      </c>
      <c r="L85" s="61">
        <v>381.66</v>
      </c>
      <c r="M85" s="61">
        <v>92.92</v>
      </c>
      <c r="N85" s="61">
        <v>1596</v>
      </c>
      <c r="O85" s="61">
        <v>0</v>
      </c>
      <c r="P85" s="61">
        <v>0</v>
      </c>
      <c r="Q85" s="61">
        <v>0</v>
      </c>
      <c r="R85" s="61">
        <v>0</v>
      </c>
      <c r="S85" s="61">
        <v>0</v>
      </c>
      <c r="T85" s="61">
        <v>0</v>
      </c>
      <c r="U85" s="61">
        <v>0</v>
      </c>
      <c r="V85" s="61">
        <v>0</v>
      </c>
      <c r="W85" s="61">
        <v>0</v>
      </c>
      <c r="X85" s="61">
        <v>82500</v>
      </c>
      <c r="Y85" s="61">
        <v>0</v>
      </c>
      <c r="Z85" s="61">
        <v>25000</v>
      </c>
      <c r="AA85" s="61">
        <v>17786.1</v>
      </c>
      <c r="AB85" s="61">
        <v>0</v>
      </c>
      <c r="AC85" s="61">
        <v>0</v>
      </c>
      <c r="AD85" s="61">
        <v>0</v>
      </c>
      <c r="AE85" s="61">
        <v>0</v>
      </c>
      <c r="AF85" s="61">
        <v>0</v>
      </c>
      <c r="AG85" s="61">
        <v>0</v>
      </c>
      <c r="AH85" s="61">
        <v>0</v>
      </c>
      <c r="AI85" s="61">
        <v>0</v>
      </c>
      <c r="AJ85" s="61">
        <v>0</v>
      </c>
      <c r="AK85" s="61">
        <v>0</v>
      </c>
      <c r="AL85" s="61">
        <v>0</v>
      </c>
      <c r="AM85" s="61">
        <v>0</v>
      </c>
      <c r="AN85" s="61">
        <v>0</v>
      </c>
      <c r="AO85" s="61">
        <v>39713.9</v>
      </c>
      <c r="AP85" s="62">
        <v>0.1</v>
      </c>
      <c r="AQ85" s="61">
        <v>2520</v>
      </c>
      <c r="AR85" s="61">
        <v>1451.39</v>
      </c>
      <c r="AS85" s="61">
        <v>0</v>
      </c>
      <c r="AT85" s="61">
        <v>1451.39</v>
      </c>
      <c r="AU85" s="61">
        <v>953.13</v>
      </c>
      <c r="AV85" s="61">
        <v>498.26</v>
      </c>
      <c r="AW85" s="60" t="s">
        <v>401</v>
      </c>
    </row>
    <row r="86" s="59" customFormat="1" ht="14.4" spans="1:49">
      <c r="A86" s="60" t="s">
        <v>401</v>
      </c>
      <c r="B86" s="60" t="s">
        <v>507</v>
      </c>
      <c r="C86" s="60" t="s">
        <v>402</v>
      </c>
      <c r="D86" s="60" t="s">
        <v>785</v>
      </c>
      <c r="E86" s="60" t="s">
        <v>404</v>
      </c>
      <c r="F86" s="60" t="s">
        <v>405</v>
      </c>
      <c r="G86" s="60" t="s">
        <v>406</v>
      </c>
      <c r="H86" s="61">
        <v>10000</v>
      </c>
      <c r="I86" s="61">
        <v>0</v>
      </c>
      <c r="J86" s="61">
        <v>0</v>
      </c>
      <c r="K86" s="61">
        <v>814</v>
      </c>
      <c r="L86" s="61">
        <v>213.5</v>
      </c>
      <c r="M86" s="61">
        <v>50.88</v>
      </c>
      <c r="N86" s="61">
        <v>800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50000</v>
      </c>
      <c r="Y86" s="61">
        <v>0</v>
      </c>
      <c r="Z86" s="61">
        <v>25000</v>
      </c>
      <c r="AA86" s="61">
        <v>9391.9</v>
      </c>
      <c r="AB86" s="61">
        <v>0</v>
      </c>
      <c r="AC86" s="61">
        <v>0</v>
      </c>
      <c r="AD86" s="61">
        <v>0</v>
      </c>
      <c r="AE86" s="61">
        <v>0</v>
      </c>
      <c r="AF86" s="61">
        <v>0</v>
      </c>
      <c r="AG86" s="61">
        <v>0</v>
      </c>
      <c r="AH86" s="61">
        <v>0</v>
      </c>
      <c r="AI86" s="61">
        <v>0</v>
      </c>
      <c r="AJ86" s="61">
        <v>0</v>
      </c>
      <c r="AK86" s="61">
        <v>0</v>
      </c>
      <c r="AL86" s="61">
        <v>0</v>
      </c>
      <c r="AM86" s="61">
        <v>0</v>
      </c>
      <c r="AN86" s="61">
        <v>0</v>
      </c>
      <c r="AO86" s="61">
        <v>15608.1</v>
      </c>
      <c r="AP86" s="62">
        <v>0.03</v>
      </c>
      <c r="AQ86" s="61">
        <v>0</v>
      </c>
      <c r="AR86" s="61">
        <v>468.24</v>
      </c>
      <c r="AS86" s="61">
        <v>0</v>
      </c>
      <c r="AT86" s="61">
        <v>468.24</v>
      </c>
      <c r="AU86" s="61">
        <v>374.59</v>
      </c>
      <c r="AV86" s="61">
        <v>93.65</v>
      </c>
      <c r="AW86" s="60" t="s">
        <v>401</v>
      </c>
    </row>
    <row r="87" s="59" customFormat="1" ht="14.4" spans="1:49">
      <c r="A87" s="60" t="s">
        <v>401</v>
      </c>
      <c r="B87" s="60" t="s">
        <v>620</v>
      </c>
      <c r="C87" s="60" t="s">
        <v>402</v>
      </c>
      <c r="D87" s="60" t="s">
        <v>786</v>
      </c>
      <c r="E87" s="60" t="s">
        <v>404</v>
      </c>
      <c r="F87" s="60" t="s">
        <v>405</v>
      </c>
      <c r="G87" s="60" t="s">
        <v>406</v>
      </c>
      <c r="H87" s="61">
        <v>10000</v>
      </c>
      <c r="I87" s="61">
        <v>0</v>
      </c>
      <c r="J87" s="61">
        <v>0</v>
      </c>
      <c r="K87" s="61">
        <v>555.28</v>
      </c>
      <c r="L87" s="61">
        <v>148.82</v>
      </c>
      <c r="M87" s="61">
        <v>34.71</v>
      </c>
      <c r="N87" s="61">
        <v>720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61">
        <v>45000</v>
      </c>
      <c r="Y87" s="61">
        <v>0</v>
      </c>
      <c r="Z87" s="61">
        <v>25000</v>
      </c>
      <c r="AA87" s="61">
        <v>7294.05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61">
        <v>0</v>
      </c>
      <c r="AJ87" s="61">
        <v>0</v>
      </c>
      <c r="AK87" s="61">
        <v>0</v>
      </c>
      <c r="AL87" s="61">
        <v>0</v>
      </c>
      <c r="AM87" s="61">
        <v>0</v>
      </c>
      <c r="AN87" s="61">
        <v>0</v>
      </c>
      <c r="AO87" s="61">
        <v>12705.95</v>
      </c>
      <c r="AP87" s="62">
        <v>0.03</v>
      </c>
      <c r="AQ87" s="61">
        <v>0</v>
      </c>
      <c r="AR87" s="61">
        <v>381.18</v>
      </c>
      <c r="AS87" s="61">
        <v>0</v>
      </c>
      <c r="AT87" s="61">
        <v>381.18</v>
      </c>
      <c r="AU87" s="61">
        <v>304.94</v>
      </c>
      <c r="AV87" s="61">
        <v>76.24</v>
      </c>
      <c r="AW87" s="60" t="s">
        <v>401</v>
      </c>
    </row>
    <row r="88" s="59" customFormat="1" ht="14.4" spans="1:49">
      <c r="A88" s="60" t="s">
        <v>401</v>
      </c>
      <c r="B88" s="60" t="s">
        <v>570</v>
      </c>
      <c r="C88" s="60" t="s">
        <v>402</v>
      </c>
      <c r="D88" s="60" t="s">
        <v>787</v>
      </c>
      <c r="E88" s="60" t="s">
        <v>404</v>
      </c>
      <c r="F88" s="60" t="s">
        <v>405</v>
      </c>
      <c r="G88" s="60" t="s">
        <v>406</v>
      </c>
      <c r="H88" s="61">
        <v>10000</v>
      </c>
      <c r="I88" s="61">
        <v>0</v>
      </c>
      <c r="J88" s="61">
        <v>0</v>
      </c>
      <c r="K88" s="61">
        <v>1153.44</v>
      </c>
      <c r="L88" s="61">
        <v>298.36</v>
      </c>
      <c r="M88" s="61">
        <v>72.09</v>
      </c>
      <c r="N88" s="61">
        <v>1280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80000</v>
      </c>
      <c r="Y88" s="61">
        <v>0</v>
      </c>
      <c r="Z88" s="61">
        <v>25000</v>
      </c>
      <c r="AA88" s="61">
        <v>14019.45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0</v>
      </c>
      <c r="AJ88" s="61">
        <v>0</v>
      </c>
      <c r="AK88" s="61">
        <v>0</v>
      </c>
      <c r="AL88" s="61">
        <v>0</v>
      </c>
      <c r="AM88" s="61">
        <v>0</v>
      </c>
      <c r="AN88" s="61">
        <v>0</v>
      </c>
      <c r="AO88" s="61">
        <v>40980.55</v>
      </c>
      <c r="AP88" s="62">
        <v>0.1</v>
      </c>
      <c r="AQ88" s="61">
        <v>2520</v>
      </c>
      <c r="AR88" s="61">
        <v>1578.06</v>
      </c>
      <c r="AS88" s="61">
        <v>0</v>
      </c>
      <c r="AT88" s="61">
        <v>1578.06</v>
      </c>
      <c r="AU88" s="61">
        <v>983.53</v>
      </c>
      <c r="AV88" s="61">
        <v>594.53</v>
      </c>
      <c r="AW88" s="60" t="s">
        <v>401</v>
      </c>
    </row>
    <row r="89" s="59" customFormat="1" ht="14.4" spans="1:49">
      <c r="A89" s="60" t="s">
        <v>401</v>
      </c>
      <c r="B89" s="60" t="s">
        <v>684</v>
      </c>
      <c r="C89" s="60" t="s">
        <v>402</v>
      </c>
      <c r="D89" s="60" t="s">
        <v>788</v>
      </c>
      <c r="E89" s="60" t="s">
        <v>404</v>
      </c>
      <c r="F89" s="60" t="s">
        <v>405</v>
      </c>
      <c r="G89" s="60" t="s">
        <v>406</v>
      </c>
      <c r="H89" s="61">
        <v>10000</v>
      </c>
      <c r="I89" s="61">
        <v>0</v>
      </c>
      <c r="J89" s="61">
        <v>0</v>
      </c>
      <c r="K89" s="61">
        <v>1536</v>
      </c>
      <c r="L89" s="61">
        <v>404</v>
      </c>
      <c r="M89" s="61">
        <v>96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6179.31</v>
      </c>
      <c r="Y89" s="61">
        <v>0</v>
      </c>
      <c r="Z89" s="61">
        <v>5000</v>
      </c>
      <c r="AA89" s="61">
        <v>2036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0</v>
      </c>
      <c r="AJ89" s="61">
        <v>0</v>
      </c>
      <c r="AK89" s="61">
        <v>0</v>
      </c>
      <c r="AL89" s="61">
        <v>0</v>
      </c>
      <c r="AM89" s="61">
        <v>0</v>
      </c>
      <c r="AN89" s="61">
        <v>0</v>
      </c>
      <c r="AO89" s="61">
        <v>0</v>
      </c>
      <c r="AP89" s="62">
        <v>0.03</v>
      </c>
      <c r="AQ89" s="61">
        <v>0</v>
      </c>
      <c r="AR89" s="61">
        <v>0</v>
      </c>
      <c r="AS89" s="61">
        <v>0</v>
      </c>
      <c r="AT89" s="61">
        <v>0</v>
      </c>
      <c r="AU89" s="61">
        <v>0</v>
      </c>
      <c r="AV89" s="61">
        <v>0</v>
      </c>
      <c r="AW89" s="60" t="s">
        <v>401</v>
      </c>
    </row>
    <row r="90" s="59" customFormat="1" ht="14.4" spans="1:49">
      <c r="A90" s="60" t="s">
        <v>401</v>
      </c>
      <c r="B90" s="60" t="s">
        <v>645</v>
      </c>
      <c r="C90" s="60" t="s">
        <v>402</v>
      </c>
      <c r="D90" s="60" t="s">
        <v>789</v>
      </c>
      <c r="E90" s="60" t="s">
        <v>404</v>
      </c>
      <c r="F90" s="60" t="s">
        <v>405</v>
      </c>
      <c r="G90" s="60" t="s">
        <v>406</v>
      </c>
      <c r="H90" s="61">
        <v>10000</v>
      </c>
      <c r="I90" s="61">
        <v>0</v>
      </c>
      <c r="J90" s="61">
        <v>0</v>
      </c>
      <c r="K90" s="61">
        <v>704</v>
      </c>
      <c r="L90" s="61">
        <v>186</v>
      </c>
      <c r="M90" s="61">
        <v>44</v>
      </c>
      <c r="N90" s="61">
        <v>880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55000</v>
      </c>
      <c r="Y90" s="61">
        <v>0</v>
      </c>
      <c r="Z90" s="61">
        <v>25000</v>
      </c>
      <c r="AA90" s="61">
        <v>9070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0</v>
      </c>
      <c r="AJ90" s="61">
        <v>0</v>
      </c>
      <c r="AK90" s="61">
        <v>0</v>
      </c>
      <c r="AL90" s="61">
        <v>0</v>
      </c>
      <c r="AM90" s="61">
        <v>0</v>
      </c>
      <c r="AN90" s="61">
        <v>0</v>
      </c>
      <c r="AO90" s="61">
        <v>20930</v>
      </c>
      <c r="AP90" s="62">
        <v>0.03</v>
      </c>
      <c r="AQ90" s="61">
        <v>0</v>
      </c>
      <c r="AR90" s="61">
        <v>627.9</v>
      </c>
      <c r="AS90" s="61">
        <v>0</v>
      </c>
      <c r="AT90" s="61">
        <v>627.9</v>
      </c>
      <c r="AU90" s="61">
        <v>502.32</v>
      </c>
      <c r="AV90" s="61">
        <v>125.58</v>
      </c>
      <c r="AW90" s="60" t="s">
        <v>401</v>
      </c>
    </row>
    <row r="91" s="59" customFormat="1" ht="14.4" spans="1:49">
      <c r="A91" s="60" t="s">
        <v>401</v>
      </c>
      <c r="B91" s="60" t="s">
        <v>656</v>
      </c>
      <c r="C91" s="60" t="s">
        <v>402</v>
      </c>
      <c r="D91" s="60" t="s">
        <v>790</v>
      </c>
      <c r="E91" s="60" t="s">
        <v>404</v>
      </c>
      <c r="F91" s="60" t="s">
        <v>405</v>
      </c>
      <c r="G91" s="60" t="s">
        <v>406</v>
      </c>
      <c r="H91" s="61">
        <v>10000</v>
      </c>
      <c r="I91" s="61">
        <v>0</v>
      </c>
      <c r="J91" s="61">
        <v>0</v>
      </c>
      <c r="K91" s="61">
        <v>960</v>
      </c>
      <c r="L91" s="61">
        <v>250</v>
      </c>
      <c r="M91" s="61">
        <v>60</v>
      </c>
      <c r="N91" s="61">
        <v>1200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61">
        <v>36000</v>
      </c>
      <c r="Y91" s="61">
        <v>0</v>
      </c>
      <c r="Z91" s="61">
        <v>15000</v>
      </c>
      <c r="AA91" s="61">
        <v>9880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0</v>
      </c>
      <c r="AH91" s="61">
        <v>0</v>
      </c>
      <c r="AI91" s="61">
        <v>0</v>
      </c>
      <c r="AJ91" s="61">
        <v>0</v>
      </c>
      <c r="AK91" s="61">
        <v>0</v>
      </c>
      <c r="AL91" s="61">
        <v>0</v>
      </c>
      <c r="AM91" s="61">
        <v>0</v>
      </c>
      <c r="AN91" s="61">
        <v>0</v>
      </c>
      <c r="AO91" s="61">
        <v>11120</v>
      </c>
      <c r="AP91" s="62">
        <v>0.03</v>
      </c>
      <c r="AQ91" s="61">
        <v>0</v>
      </c>
      <c r="AR91" s="61">
        <v>333.6</v>
      </c>
      <c r="AS91" s="61">
        <v>0</v>
      </c>
      <c r="AT91" s="61">
        <v>333.6</v>
      </c>
      <c r="AU91" s="61">
        <v>197.7</v>
      </c>
      <c r="AV91" s="61">
        <v>135.9</v>
      </c>
      <c r="AW91" s="60" t="s">
        <v>401</v>
      </c>
    </row>
    <row r="92" s="59" customFormat="1" ht="14.4" spans="1:49">
      <c r="A92" s="60" t="s">
        <v>401</v>
      </c>
      <c r="B92" s="60" t="s">
        <v>509</v>
      </c>
      <c r="C92" s="60" t="s">
        <v>402</v>
      </c>
      <c r="D92" s="60" t="s">
        <v>791</v>
      </c>
      <c r="E92" s="60" t="s">
        <v>404</v>
      </c>
      <c r="F92" s="60" t="s">
        <v>405</v>
      </c>
      <c r="G92" s="60" t="s">
        <v>406</v>
      </c>
      <c r="H92" s="61">
        <v>10000</v>
      </c>
      <c r="I92" s="61">
        <v>0</v>
      </c>
      <c r="J92" s="61">
        <v>0</v>
      </c>
      <c r="K92" s="61">
        <v>696.72</v>
      </c>
      <c r="L92" s="61">
        <v>184.18</v>
      </c>
      <c r="M92" s="61">
        <v>43.55</v>
      </c>
      <c r="N92" s="61">
        <v>702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42500</v>
      </c>
      <c r="Y92" s="61">
        <v>0</v>
      </c>
      <c r="Z92" s="61">
        <v>25000</v>
      </c>
      <c r="AA92" s="61">
        <v>8132.25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0</v>
      </c>
      <c r="AH92" s="61">
        <v>0</v>
      </c>
      <c r="AI92" s="61">
        <v>0</v>
      </c>
      <c r="AJ92" s="61">
        <v>0</v>
      </c>
      <c r="AK92" s="61">
        <v>0</v>
      </c>
      <c r="AL92" s="61">
        <v>0</v>
      </c>
      <c r="AM92" s="61">
        <v>0</v>
      </c>
      <c r="AN92" s="61">
        <v>0</v>
      </c>
      <c r="AO92" s="61">
        <v>9367.75</v>
      </c>
      <c r="AP92" s="62">
        <v>0.03</v>
      </c>
      <c r="AQ92" s="61">
        <v>0</v>
      </c>
      <c r="AR92" s="61">
        <v>281.03</v>
      </c>
      <c r="AS92" s="61">
        <v>0</v>
      </c>
      <c r="AT92" s="61">
        <v>281.03</v>
      </c>
      <c r="AU92" s="61">
        <v>224.83</v>
      </c>
      <c r="AV92" s="61">
        <v>56.2</v>
      </c>
      <c r="AW92" s="60" t="s">
        <v>401</v>
      </c>
    </row>
    <row r="93" s="59" customFormat="1" ht="14.4" spans="1:49">
      <c r="A93" s="60" t="s">
        <v>401</v>
      </c>
      <c r="B93" s="60" t="s">
        <v>568</v>
      </c>
      <c r="C93" s="60" t="s">
        <v>402</v>
      </c>
      <c r="D93" s="60" t="s">
        <v>792</v>
      </c>
      <c r="E93" s="60" t="s">
        <v>404</v>
      </c>
      <c r="F93" s="60" t="s">
        <v>405</v>
      </c>
      <c r="G93" s="60" t="s">
        <v>406</v>
      </c>
      <c r="H93" s="61">
        <v>10000</v>
      </c>
      <c r="I93" s="61">
        <v>0</v>
      </c>
      <c r="J93" s="61">
        <v>0</v>
      </c>
      <c r="K93" s="61">
        <v>1600</v>
      </c>
      <c r="L93" s="61">
        <v>410</v>
      </c>
      <c r="M93" s="61">
        <v>100</v>
      </c>
      <c r="N93" s="61">
        <v>2000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100000</v>
      </c>
      <c r="Y93" s="61">
        <v>0</v>
      </c>
      <c r="Z93" s="61">
        <v>25000</v>
      </c>
      <c r="AA93" s="61">
        <v>20550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0</v>
      </c>
      <c r="AJ93" s="61">
        <v>0</v>
      </c>
      <c r="AK93" s="61">
        <v>0</v>
      </c>
      <c r="AL93" s="61">
        <v>0</v>
      </c>
      <c r="AM93" s="61">
        <v>0</v>
      </c>
      <c r="AN93" s="61">
        <v>0</v>
      </c>
      <c r="AO93" s="61">
        <v>54450</v>
      </c>
      <c r="AP93" s="62">
        <v>0.1</v>
      </c>
      <c r="AQ93" s="61">
        <v>2520</v>
      </c>
      <c r="AR93" s="61">
        <v>2925</v>
      </c>
      <c r="AS93" s="61">
        <v>0</v>
      </c>
      <c r="AT93" s="61">
        <v>2925</v>
      </c>
      <c r="AU93" s="61">
        <v>1836</v>
      </c>
      <c r="AV93" s="61">
        <v>1089</v>
      </c>
      <c r="AW93" s="60" t="s">
        <v>401</v>
      </c>
    </row>
    <row r="94" s="59" customFormat="1" ht="14.4" spans="1:49">
      <c r="A94" s="60" t="s">
        <v>401</v>
      </c>
      <c r="B94" s="60" t="s">
        <v>696</v>
      </c>
      <c r="C94" s="60" t="s">
        <v>402</v>
      </c>
      <c r="D94" s="60" t="s">
        <v>793</v>
      </c>
      <c r="E94" s="60" t="s">
        <v>404</v>
      </c>
      <c r="F94" s="60" t="s">
        <v>405</v>
      </c>
      <c r="G94" s="60" t="s">
        <v>406</v>
      </c>
      <c r="H94" s="61">
        <v>10000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13793.1</v>
      </c>
      <c r="Y94" s="61">
        <v>0</v>
      </c>
      <c r="Z94" s="61">
        <v>10000</v>
      </c>
      <c r="AA94" s="61">
        <v>1270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0</v>
      </c>
      <c r="AH94" s="61">
        <v>0</v>
      </c>
      <c r="AI94" s="61">
        <v>0</v>
      </c>
      <c r="AJ94" s="61">
        <v>0</v>
      </c>
      <c r="AK94" s="61">
        <v>0</v>
      </c>
      <c r="AL94" s="61">
        <v>0</v>
      </c>
      <c r="AM94" s="61">
        <v>0</v>
      </c>
      <c r="AN94" s="61">
        <v>0</v>
      </c>
      <c r="AO94" s="61">
        <v>2523.1</v>
      </c>
      <c r="AP94" s="62">
        <v>0.03</v>
      </c>
      <c r="AQ94" s="61">
        <v>0</v>
      </c>
      <c r="AR94" s="61">
        <v>75.69</v>
      </c>
      <c r="AS94" s="61">
        <v>0</v>
      </c>
      <c r="AT94" s="61">
        <v>75.69</v>
      </c>
      <c r="AU94" s="61">
        <v>0</v>
      </c>
      <c r="AV94" s="61">
        <v>75.69</v>
      </c>
      <c r="AW94" s="60" t="s">
        <v>401</v>
      </c>
    </row>
    <row r="95" s="59" customFormat="1" ht="14.4" spans="1:49">
      <c r="A95" s="60" t="s">
        <v>401</v>
      </c>
      <c r="B95" s="60" t="s">
        <v>483</v>
      </c>
      <c r="C95" s="60" t="s">
        <v>402</v>
      </c>
      <c r="D95" s="60" t="s">
        <v>794</v>
      </c>
      <c r="E95" s="60" t="s">
        <v>404</v>
      </c>
      <c r="F95" s="60" t="s">
        <v>405</v>
      </c>
      <c r="G95" s="60" t="s">
        <v>406</v>
      </c>
      <c r="H95" s="61">
        <v>10000</v>
      </c>
      <c r="I95" s="61">
        <v>0</v>
      </c>
      <c r="J95" s="61">
        <v>0</v>
      </c>
      <c r="K95" s="61">
        <v>866.64</v>
      </c>
      <c r="L95" s="61">
        <v>226.66</v>
      </c>
      <c r="M95" s="61">
        <v>54.17</v>
      </c>
      <c r="N95" s="61">
        <v>1083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50000</v>
      </c>
      <c r="Y95" s="61">
        <v>0</v>
      </c>
      <c r="Z95" s="61">
        <v>25000</v>
      </c>
      <c r="AA95" s="61">
        <v>11152.35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0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13847.65</v>
      </c>
      <c r="AP95" s="62">
        <v>0.03</v>
      </c>
      <c r="AQ95" s="61">
        <v>0</v>
      </c>
      <c r="AR95" s="61">
        <v>415.43</v>
      </c>
      <c r="AS95" s="61">
        <v>0</v>
      </c>
      <c r="AT95" s="61">
        <v>415.43</v>
      </c>
      <c r="AU95" s="61">
        <v>332.34</v>
      </c>
      <c r="AV95" s="61">
        <v>83.09</v>
      </c>
      <c r="AW95" s="60" t="s">
        <v>401</v>
      </c>
    </row>
    <row r="96" s="59" customFormat="1" ht="14.4" spans="1:49">
      <c r="A96" s="60" t="s">
        <v>401</v>
      </c>
      <c r="B96" s="60" t="s">
        <v>590</v>
      </c>
      <c r="C96" s="60" t="s">
        <v>402</v>
      </c>
      <c r="D96" s="60" t="s">
        <v>795</v>
      </c>
      <c r="E96" s="60" t="s">
        <v>404</v>
      </c>
      <c r="F96" s="60" t="s">
        <v>405</v>
      </c>
      <c r="G96" s="60" t="s">
        <v>406</v>
      </c>
      <c r="H96" s="61">
        <v>10000</v>
      </c>
      <c r="I96" s="61">
        <v>0</v>
      </c>
      <c r="J96" s="61">
        <v>0</v>
      </c>
      <c r="K96" s="61">
        <v>525.04</v>
      </c>
      <c r="L96" s="61">
        <v>141.26</v>
      </c>
      <c r="M96" s="61">
        <v>32.82</v>
      </c>
      <c r="N96" s="61">
        <v>604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61">
        <v>32500</v>
      </c>
      <c r="Y96" s="61">
        <v>0</v>
      </c>
      <c r="Z96" s="61">
        <v>25000</v>
      </c>
      <c r="AA96" s="61">
        <v>6515.6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984.4</v>
      </c>
      <c r="AP96" s="62">
        <v>0.03</v>
      </c>
      <c r="AQ96" s="61">
        <v>0</v>
      </c>
      <c r="AR96" s="61">
        <v>29.53</v>
      </c>
      <c r="AS96" s="61">
        <v>0</v>
      </c>
      <c r="AT96" s="61">
        <v>29.53</v>
      </c>
      <c r="AU96" s="61">
        <v>23.63</v>
      </c>
      <c r="AV96" s="61">
        <v>5.9</v>
      </c>
      <c r="AW96" s="60" t="s">
        <v>401</v>
      </c>
    </row>
    <row r="97" s="59" customFormat="1" ht="14.4" spans="1:49">
      <c r="A97" s="60" t="s">
        <v>401</v>
      </c>
      <c r="B97" s="60" t="s">
        <v>671</v>
      </c>
      <c r="C97" s="60" t="s">
        <v>402</v>
      </c>
      <c r="D97" s="60" t="s">
        <v>796</v>
      </c>
      <c r="E97" s="60" t="s">
        <v>404</v>
      </c>
      <c r="F97" s="60" t="s">
        <v>405</v>
      </c>
      <c r="G97" s="60" t="s">
        <v>406</v>
      </c>
      <c r="H97" s="61">
        <v>10000</v>
      </c>
      <c r="I97" s="61">
        <v>0</v>
      </c>
      <c r="J97" s="61">
        <v>0</v>
      </c>
      <c r="K97" s="61">
        <v>512</v>
      </c>
      <c r="L97" s="61">
        <v>138</v>
      </c>
      <c r="M97" s="61">
        <v>32</v>
      </c>
      <c r="N97" s="61">
        <v>0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61">
        <v>0</v>
      </c>
      <c r="W97" s="61">
        <v>0</v>
      </c>
      <c r="X97" s="61">
        <v>11402.3</v>
      </c>
      <c r="Y97" s="61">
        <v>0</v>
      </c>
      <c r="Z97" s="61">
        <v>10000</v>
      </c>
      <c r="AA97" s="61">
        <v>2046</v>
      </c>
      <c r="AB97" s="61">
        <v>0</v>
      </c>
      <c r="AC97" s="61">
        <v>0</v>
      </c>
      <c r="AD97" s="61">
        <v>0</v>
      </c>
      <c r="AE97" s="61">
        <v>4500</v>
      </c>
      <c r="AF97" s="61">
        <v>0</v>
      </c>
      <c r="AG97" s="61">
        <v>0</v>
      </c>
      <c r="AH97" s="61">
        <v>0</v>
      </c>
      <c r="AI97" s="61">
        <v>0</v>
      </c>
      <c r="AJ97" s="61">
        <v>0</v>
      </c>
      <c r="AK97" s="61">
        <v>0</v>
      </c>
      <c r="AL97" s="61">
        <v>0</v>
      </c>
      <c r="AM97" s="61">
        <v>0</v>
      </c>
      <c r="AN97" s="61">
        <v>0</v>
      </c>
      <c r="AO97" s="61">
        <v>0</v>
      </c>
      <c r="AP97" s="62">
        <v>0.03</v>
      </c>
      <c r="AQ97" s="61">
        <v>0</v>
      </c>
      <c r="AR97" s="61">
        <v>0</v>
      </c>
      <c r="AS97" s="61">
        <v>0</v>
      </c>
      <c r="AT97" s="61">
        <v>0</v>
      </c>
      <c r="AU97" s="61">
        <v>0</v>
      </c>
      <c r="AV97" s="61">
        <v>0</v>
      </c>
      <c r="AW97" s="60" t="s">
        <v>401</v>
      </c>
    </row>
    <row r="98" s="59" customFormat="1" ht="14.4" spans="1:49">
      <c r="A98" s="60" t="s">
        <v>401</v>
      </c>
      <c r="B98" s="60" t="s">
        <v>520</v>
      </c>
      <c r="C98" s="60" t="s">
        <v>402</v>
      </c>
      <c r="D98" s="60" t="s">
        <v>797</v>
      </c>
      <c r="E98" s="60" t="s">
        <v>404</v>
      </c>
      <c r="F98" s="60" t="s">
        <v>405</v>
      </c>
      <c r="G98" s="60" t="s">
        <v>406</v>
      </c>
      <c r="H98" s="61">
        <v>10000</v>
      </c>
      <c r="I98" s="61">
        <v>0</v>
      </c>
      <c r="J98" s="61">
        <v>0</v>
      </c>
      <c r="K98" s="61">
        <v>1215.04</v>
      </c>
      <c r="L98" s="61">
        <v>313.76</v>
      </c>
      <c r="M98" s="61">
        <v>75.94</v>
      </c>
      <c r="N98" s="61">
        <v>1389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61">
        <v>0</v>
      </c>
      <c r="U98" s="61">
        <v>0</v>
      </c>
      <c r="V98" s="61">
        <v>0</v>
      </c>
      <c r="W98" s="61">
        <v>0</v>
      </c>
      <c r="X98" s="61">
        <v>71500</v>
      </c>
      <c r="Y98" s="61">
        <v>0</v>
      </c>
      <c r="Z98" s="61">
        <v>25000</v>
      </c>
      <c r="AA98" s="61">
        <v>14968.7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61">
        <v>0</v>
      </c>
      <c r="AJ98" s="61">
        <v>0</v>
      </c>
      <c r="AK98" s="61">
        <v>0</v>
      </c>
      <c r="AL98" s="61">
        <v>0</v>
      </c>
      <c r="AM98" s="61">
        <v>0</v>
      </c>
      <c r="AN98" s="61">
        <v>0</v>
      </c>
      <c r="AO98" s="61">
        <v>31531.3</v>
      </c>
      <c r="AP98" s="62">
        <v>0.03</v>
      </c>
      <c r="AQ98" s="61">
        <v>0</v>
      </c>
      <c r="AR98" s="61">
        <v>945.94</v>
      </c>
      <c r="AS98" s="61">
        <v>0</v>
      </c>
      <c r="AT98" s="61">
        <v>945.94</v>
      </c>
      <c r="AU98" s="61">
        <v>756.75</v>
      </c>
      <c r="AV98" s="61">
        <v>189.19</v>
      </c>
      <c r="AW98" s="60" t="s">
        <v>401</v>
      </c>
    </row>
    <row r="99" s="59" customFormat="1" ht="14.4" spans="1:49">
      <c r="A99" s="60" t="s">
        <v>401</v>
      </c>
      <c r="B99" s="60" t="s">
        <v>562</v>
      </c>
      <c r="C99" s="60" t="s">
        <v>402</v>
      </c>
      <c r="D99" s="60" t="s">
        <v>798</v>
      </c>
      <c r="E99" s="60" t="s">
        <v>404</v>
      </c>
      <c r="F99" s="60" t="s">
        <v>405</v>
      </c>
      <c r="G99" s="60" t="s">
        <v>406</v>
      </c>
      <c r="H99" s="61">
        <v>10000</v>
      </c>
      <c r="I99" s="61">
        <v>0</v>
      </c>
      <c r="J99" s="61">
        <v>0</v>
      </c>
      <c r="K99" s="61">
        <v>1156.08</v>
      </c>
      <c r="L99" s="61">
        <v>299.02</v>
      </c>
      <c r="M99" s="61">
        <v>72.26</v>
      </c>
      <c r="N99" s="61">
        <v>1280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0</v>
      </c>
      <c r="U99" s="61">
        <v>0</v>
      </c>
      <c r="V99" s="61">
        <v>0</v>
      </c>
      <c r="W99" s="61">
        <v>0</v>
      </c>
      <c r="X99" s="61">
        <v>80000</v>
      </c>
      <c r="Y99" s="61">
        <v>0</v>
      </c>
      <c r="Z99" s="61">
        <v>25000</v>
      </c>
      <c r="AA99" s="61">
        <v>14036.8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0</v>
      </c>
      <c r="AH99" s="61">
        <v>0</v>
      </c>
      <c r="AI99" s="61">
        <v>0</v>
      </c>
      <c r="AJ99" s="61">
        <v>0</v>
      </c>
      <c r="AK99" s="61">
        <v>0</v>
      </c>
      <c r="AL99" s="61">
        <v>0</v>
      </c>
      <c r="AM99" s="61">
        <v>0</v>
      </c>
      <c r="AN99" s="61">
        <v>0</v>
      </c>
      <c r="AO99" s="61">
        <v>40963.2</v>
      </c>
      <c r="AP99" s="62">
        <v>0.1</v>
      </c>
      <c r="AQ99" s="61">
        <v>2520</v>
      </c>
      <c r="AR99" s="61">
        <v>1576.32</v>
      </c>
      <c r="AS99" s="61">
        <v>0</v>
      </c>
      <c r="AT99" s="61">
        <v>1576.32</v>
      </c>
      <c r="AU99" s="61">
        <v>983.12</v>
      </c>
      <c r="AV99" s="61">
        <v>593.2</v>
      </c>
      <c r="AW99" s="60" t="s">
        <v>401</v>
      </c>
    </row>
    <row r="100" s="59" customFormat="1" ht="14.4" spans="1:49">
      <c r="A100" s="60" t="s">
        <v>401</v>
      </c>
      <c r="B100" s="60" t="s">
        <v>552</v>
      </c>
      <c r="C100" s="60" t="s">
        <v>402</v>
      </c>
      <c r="D100" s="60" t="s">
        <v>799</v>
      </c>
      <c r="E100" s="60" t="s">
        <v>404</v>
      </c>
      <c r="F100" s="60" t="s">
        <v>405</v>
      </c>
      <c r="G100" s="60" t="s">
        <v>406</v>
      </c>
      <c r="H100" s="61">
        <v>10000</v>
      </c>
      <c r="I100" s="61">
        <v>0</v>
      </c>
      <c r="J100" s="61">
        <v>0</v>
      </c>
      <c r="K100" s="61">
        <v>1793.36</v>
      </c>
      <c r="L100" s="61">
        <v>458.34</v>
      </c>
      <c r="M100" s="61">
        <v>112.09</v>
      </c>
      <c r="N100" s="61">
        <v>2197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105000</v>
      </c>
      <c r="Y100" s="61">
        <v>0</v>
      </c>
      <c r="Z100" s="61">
        <v>25000</v>
      </c>
      <c r="AA100" s="61">
        <v>22803.95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0</v>
      </c>
      <c r="AH100" s="61">
        <v>0</v>
      </c>
      <c r="AI100" s="61">
        <v>0</v>
      </c>
      <c r="AJ100" s="61">
        <v>0</v>
      </c>
      <c r="AK100" s="61">
        <v>0</v>
      </c>
      <c r="AL100" s="61">
        <v>0</v>
      </c>
      <c r="AM100" s="61">
        <v>0</v>
      </c>
      <c r="AN100" s="61">
        <v>0</v>
      </c>
      <c r="AO100" s="61">
        <v>57196.05</v>
      </c>
      <c r="AP100" s="62">
        <v>0.1</v>
      </c>
      <c r="AQ100" s="61">
        <v>2520</v>
      </c>
      <c r="AR100" s="61">
        <v>3199.61</v>
      </c>
      <c r="AS100" s="61">
        <v>0</v>
      </c>
      <c r="AT100" s="61">
        <v>3199.61</v>
      </c>
      <c r="AU100" s="61">
        <v>2055.68</v>
      </c>
      <c r="AV100" s="61">
        <v>1143.93</v>
      </c>
      <c r="AW100" s="60" t="s">
        <v>401</v>
      </c>
    </row>
    <row r="101" s="59" customFormat="1" ht="14.4" spans="1:49">
      <c r="A101" s="60" t="s">
        <v>401</v>
      </c>
      <c r="B101" s="60" t="s">
        <v>627</v>
      </c>
      <c r="C101" s="60" t="s">
        <v>402</v>
      </c>
      <c r="D101" s="60" t="s">
        <v>800</v>
      </c>
      <c r="E101" s="60" t="s">
        <v>404</v>
      </c>
      <c r="F101" s="60" t="s">
        <v>405</v>
      </c>
      <c r="G101" s="60" t="s">
        <v>406</v>
      </c>
      <c r="H101" s="61">
        <v>10000</v>
      </c>
      <c r="I101" s="61">
        <v>0</v>
      </c>
      <c r="J101" s="61">
        <v>0</v>
      </c>
      <c r="K101" s="61">
        <v>1980.96</v>
      </c>
      <c r="L101" s="61">
        <v>505.24</v>
      </c>
      <c r="M101" s="61">
        <v>123.81</v>
      </c>
      <c r="N101" s="61">
        <v>2440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61">
        <v>0</v>
      </c>
      <c r="W101" s="61">
        <v>0</v>
      </c>
      <c r="X101" s="61">
        <v>120000</v>
      </c>
      <c r="Y101" s="61">
        <v>0</v>
      </c>
      <c r="Z101" s="61">
        <v>25000</v>
      </c>
      <c r="AA101" s="61">
        <v>25250.05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0</v>
      </c>
      <c r="AH101" s="61">
        <v>0</v>
      </c>
      <c r="AI101" s="61">
        <v>0</v>
      </c>
      <c r="AJ101" s="61">
        <v>0</v>
      </c>
      <c r="AK101" s="61">
        <v>0</v>
      </c>
      <c r="AL101" s="61">
        <v>0</v>
      </c>
      <c r="AM101" s="61">
        <v>0</v>
      </c>
      <c r="AN101" s="61">
        <v>0</v>
      </c>
      <c r="AO101" s="61">
        <v>69749.95</v>
      </c>
      <c r="AP101" s="62">
        <v>0.1</v>
      </c>
      <c r="AQ101" s="61">
        <v>2520</v>
      </c>
      <c r="AR101" s="61">
        <v>4455</v>
      </c>
      <c r="AS101" s="61">
        <v>0</v>
      </c>
      <c r="AT101" s="61">
        <v>4455</v>
      </c>
      <c r="AU101" s="61">
        <v>3060</v>
      </c>
      <c r="AV101" s="61">
        <v>1395</v>
      </c>
      <c r="AW101" s="60" t="s">
        <v>401</v>
      </c>
    </row>
    <row r="102" s="59" customFormat="1" ht="14.4" spans="1:49">
      <c r="A102" s="60" t="s">
        <v>401</v>
      </c>
      <c r="B102" s="60" t="s">
        <v>560</v>
      </c>
      <c r="C102" s="60" t="s">
        <v>402</v>
      </c>
      <c r="D102" s="60" t="s">
        <v>801</v>
      </c>
      <c r="E102" s="60" t="s">
        <v>404</v>
      </c>
      <c r="F102" s="60" t="s">
        <v>405</v>
      </c>
      <c r="G102" s="60" t="s">
        <v>406</v>
      </c>
      <c r="H102" s="61">
        <v>10000</v>
      </c>
      <c r="I102" s="61">
        <v>0</v>
      </c>
      <c r="J102" s="61">
        <v>0</v>
      </c>
      <c r="K102" s="61">
        <v>925.6</v>
      </c>
      <c r="L102" s="61">
        <v>241.4</v>
      </c>
      <c r="M102" s="61">
        <v>57.85</v>
      </c>
      <c r="N102" s="61">
        <v>960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60000</v>
      </c>
      <c r="Y102" s="61">
        <v>0</v>
      </c>
      <c r="Z102" s="61">
        <v>25000</v>
      </c>
      <c r="AA102" s="61">
        <v>10924.25</v>
      </c>
      <c r="AB102" s="61">
        <v>0</v>
      </c>
      <c r="AC102" s="61">
        <v>0</v>
      </c>
      <c r="AD102" s="61">
        <v>0</v>
      </c>
      <c r="AE102" s="61">
        <v>0</v>
      </c>
      <c r="AF102" s="61">
        <v>7500</v>
      </c>
      <c r="AG102" s="61">
        <v>0</v>
      </c>
      <c r="AH102" s="61">
        <v>0</v>
      </c>
      <c r="AI102" s="61">
        <v>0</v>
      </c>
      <c r="AJ102" s="61">
        <v>0</v>
      </c>
      <c r="AK102" s="61">
        <v>0</v>
      </c>
      <c r="AL102" s="61">
        <v>0</v>
      </c>
      <c r="AM102" s="61">
        <v>0</v>
      </c>
      <c r="AN102" s="61">
        <v>0</v>
      </c>
      <c r="AO102" s="61">
        <v>16575.75</v>
      </c>
      <c r="AP102" s="62">
        <v>0.03</v>
      </c>
      <c r="AQ102" s="61">
        <v>0</v>
      </c>
      <c r="AR102" s="61">
        <v>497.27</v>
      </c>
      <c r="AS102" s="61">
        <v>0</v>
      </c>
      <c r="AT102" s="61">
        <v>497.27</v>
      </c>
      <c r="AU102" s="61">
        <v>397.82</v>
      </c>
      <c r="AV102" s="61">
        <v>99.45</v>
      </c>
      <c r="AW102" s="60" t="s">
        <v>401</v>
      </c>
    </row>
    <row r="103" s="59" customFormat="1" ht="14.4" spans="1:49">
      <c r="A103" s="60" t="s">
        <v>401</v>
      </c>
      <c r="B103" s="60" t="s">
        <v>538</v>
      </c>
      <c r="C103" s="60" t="s">
        <v>402</v>
      </c>
      <c r="D103" s="60" t="s">
        <v>802</v>
      </c>
      <c r="E103" s="60" t="s">
        <v>404</v>
      </c>
      <c r="F103" s="60" t="s">
        <v>405</v>
      </c>
      <c r="G103" s="60" t="s">
        <v>406</v>
      </c>
      <c r="H103" s="61">
        <v>10000</v>
      </c>
      <c r="I103" s="61">
        <v>0</v>
      </c>
      <c r="J103" s="61">
        <v>0</v>
      </c>
      <c r="K103" s="61">
        <v>666.64</v>
      </c>
      <c r="L103" s="61">
        <v>176.66</v>
      </c>
      <c r="M103" s="61">
        <v>41.67</v>
      </c>
      <c r="N103" s="61">
        <v>748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40000</v>
      </c>
      <c r="Y103" s="61">
        <v>0</v>
      </c>
      <c r="Z103" s="61">
        <v>25000</v>
      </c>
      <c r="AA103" s="61">
        <v>8164.85</v>
      </c>
      <c r="AB103" s="61">
        <v>0</v>
      </c>
      <c r="AC103" s="61">
        <v>0</v>
      </c>
      <c r="AD103" s="61">
        <v>0</v>
      </c>
      <c r="AE103" s="61">
        <v>0</v>
      </c>
      <c r="AF103" s="61">
        <v>0</v>
      </c>
      <c r="AG103" s="61">
        <v>0</v>
      </c>
      <c r="AH103" s="61">
        <v>0</v>
      </c>
      <c r="AI103" s="61">
        <v>0</v>
      </c>
      <c r="AJ103" s="61">
        <v>0</v>
      </c>
      <c r="AK103" s="61">
        <v>0</v>
      </c>
      <c r="AL103" s="61">
        <v>0</v>
      </c>
      <c r="AM103" s="61">
        <v>0</v>
      </c>
      <c r="AN103" s="61">
        <v>0</v>
      </c>
      <c r="AO103" s="61">
        <v>6835.15</v>
      </c>
      <c r="AP103" s="62">
        <v>0.03</v>
      </c>
      <c r="AQ103" s="61">
        <v>0</v>
      </c>
      <c r="AR103" s="61">
        <v>205.05</v>
      </c>
      <c r="AS103" s="61">
        <v>0</v>
      </c>
      <c r="AT103" s="61">
        <v>205.05</v>
      </c>
      <c r="AU103" s="61">
        <v>164.04</v>
      </c>
      <c r="AV103" s="61">
        <v>41.01</v>
      </c>
      <c r="AW103" s="60" t="s">
        <v>401</v>
      </c>
    </row>
    <row r="104" s="59" customFormat="1" ht="14.4" spans="1:49">
      <c r="A104" s="60" t="s">
        <v>401</v>
      </c>
      <c r="B104" s="60" t="s">
        <v>475</v>
      </c>
      <c r="C104" s="60" t="s">
        <v>402</v>
      </c>
      <c r="D104" s="60" t="s">
        <v>803</v>
      </c>
      <c r="E104" s="60" t="s">
        <v>404</v>
      </c>
      <c r="F104" s="60" t="s">
        <v>405</v>
      </c>
      <c r="G104" s="60" t="s">
        <v>406</v>
      </c>
      <c r="H104" s="61">
        <v>10000</v>
      </c>
      <c r="I104" s="61">
        <v>0</v>
      </c>
      <c r="J104" s="61">
        <v>0</v>
      </c>
      <c r="K104" s="61">
        <v>1419.84</v>
      </c>
      <c r="L104" s="61">
        <v>364.96</v>
      </c>
      <c r="M104" s="61">
        <v>88.74</v>
      </c>
      <c r="N104" s="61">
        <v>1492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86020</v>
      </c>
      <c r="Y104" s="61">
        <v>0</v>
      </c>
      <c r="Z104" s="61">
        <v>25000</v>
      </c>
      <c r="AA104" s="61">
        <v>16827.7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0</v>
      </c>
      <c r="AJ104" s="61">
        <v>0</v>
      </c>
      <c r="AK104" s="61">
        <v>0</v>
      </c>
      <c r="AL104" s="61">
        <v>0</v>
      </c>
      <c r="AM104" s="61">
        <v>0</v>
      </c>
      <c r="AN104" s="61">
        <v>0</v>
      </c>
      <c r="AO104" s="61">
        <v>44192.3</v>
      </c>
      <c r="AP104" s="62">
        <v>0.1</v>
      </c>
      <c r="AQ104" s="61">
        <v>2520</v>
      </c>
      <c r="AR104" s="61">
        <v>1899.23</v>
      </c>
      <c r="AS104" s="61">
        <v>0</v>
      </c>
      <c r="AT104" s="61">
        <v>1899.23</v>
      </c>
      <c r="AU104" s="61">
        <v>1036.14</v>
      </c>
      <c r="AV104" s="61">
        <v>863.09</v>
      </c>
      <c r="AW104" s="60" t="s">
        <v>401</v>
      </c>
    </row>
    <row r="105" s="59" customFormat="1" ht="14.4" spans="1:49">
      <c r="A105" s="60" t="s">
        <v>401</v>
      </c>
      <c r="B105" s="60" t="s">
        <v>575</v>
      </c>
      <c r="C105" s="60" t="s">
        <v>402</v>
      </c>
      <c r="D105" s="60" t="s">
        <v>804</v>
      </c>
      <c r="E105" s="60" t="s">
        <v>404</v>
      </c>
      <c r="F105" s="60" t="s">
        <v>405</v>
      </c>
      <c r="G105" s="60" t="s">
        <v>406</v>
      </c>
      <c r="H105" s="61">
        <v>10000</v>
      </c>
      <c r="I105" s="61">
        <v>0</v>
      </c>
      <c r="J105" s="61">
        <v>0</v>
      </c>
      <c r="K105" s="61">
        <v>1880</v>
      </c>
      <c r="L105" s="61">
        <v>480</v>
      </c>
      <c r="M105" s="61">
        <v>117.5</v>
      </c>
      <c r="N105" s="61">
        <v>2300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105000</v>
      </c>
      <c r="Y105" s="61">
        <v>0</v>
      </c>
      <c r="Z105" s="61">
        <v>25000</v>
      </c>
      <c r="AA105" s="61">
        <v>23887.5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0</v>
      </c>
      <c r="AJ105" s="61">
        <v>0</v>
      </c>
      <c r="AK105" s="61">
        <v>0</v>
      </c>
      <c r="AL105" s="61">
        <v>0</v>
      </c>
      <c r="AM105" s="61">
        <v>0</v>
      </c>
      <c r="AN105" s="61">
        <v>0</v>
      </c>
      <c r="AO105" s="61">
        <v>56112.5</v>
      </c>
      <c r="AP105" s="62">
        <v>0.1</v>
      </c>
      <c r="AQ105" s="61">
        <v>2520</v>
      </c>
      <c r="AR105" s="61">
        <v>3091.25</v>
      </c>
      <c r="AS105" s="61">
        <v>0</v>
      </c>
      <c r="AT105" s="61">
        <v>3091.25</v>
      </c>
      <c r="AU105" s="61">
        <v>1969</v>
      </c>
      <c r="AV105" s="61">
        <v>1122.25</v>
      </c>
      <c r="AW105" s="60" t="s">
        <v>401</v>
      </c>
    </row>
    <row r="106" s="59" customFormat="1" ht="14.4" spans="1:49">
      <c r="A106" s="60" t="s">
        <v>401</v>
      </c>
      <c r="B106" s="60" t="s">
        <v>621</v>
      </c>
      <c r="C106" s="60" t="s">
        <v>402</v>
      </c>
      <c r="D106" s="60" t="s">
        <v>805</v>
      </c>
      <c r="E106" s="60" t="s">
        <v>404</v>
      </c>
      <c r="F106" s="60" t="s">
        <v>405</v>
      </c>
      <c r="G106" s="60" t="s">
        <v>406</v>
      </c>
      <c r="H106" s="61">
        <v>10000</v>
      </c>
      <c r="I106" s="61">
        <v>0</v>
      </c>
      <c r="J106" s="61">
        <v>0</v>
      </c>
      <c r="K106" s="61">
        <v>396.16</v>
      </c>
      <c r="L106" s="61">
        <v>109.04</v>
      </c>
      <c r="M106" s="61">
        <v>24.76</v>
      </c>
      <c r="N106" s="61">
        <v>488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27500</v>
      </c>
      <c r="Y106" s="61">
        <v>0</v>
      </c>
      <c r="Z106" s="61">
        <v>25000</v>
      </c>
      <c r="AA106" s="61">
        <v>5089.8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0</v>
      </c>
      <c r="AJ106" s="61">
        <v>0</v>
      </c>
      <c r="AK106" s="61">
        <v>0</v>
      </c>
      <c r="AL106" s="61">
        <v>0</v>
      </c>
      <c r="AM106" s="61">
        <v>0</v>
      </c>
      <c r="AN106" s="61">
        <v>0</v>
      </c>
      <c r="AO106" s="61">
        <v>0</v>
      </c>
      <c r="AP106" s="62">
        <v>0.03</v>
      </c>
      <c r="AQ106" s="61">
        <v>0</v>
      </c>
      <c r="AR106" s="61">
        <v>0</v>
      </c>
      <c r="AS106" s="61">
        <v>0</v>
      </c>
      <c r="AT106" s="61">
        <v>0</v>
      </c>
      <c r="AU106" s="61">
        <v>0</v>
      </c>
      <c r="AV106" s="61">
        <v>0</v>
      </c>
      <c r="AW106" s="60" t="s">
        <v>401</v>
      </c>
    </row>
    <row r="107" s="59" customFormat="1" ht="14.4" spans="1:49">
      <c r="A107" s="60" t="s">
        <v>401</v>
      </c>
      <c r="B107" s="60" t="s">
        <v>647</v>
      </c>
      <c r="C107" s="60" t="s">
        <v>402</v>
      </c>
      <c r="D107" s="60" t="s">
        <v>806</v>
      </c>
      <c r="E107" s="60" t="s">
        <v>404</v>
      </c>
      <c r="F107" s="60" t="s">
        <v>405</v>
      </c>
      <c r="G107" s="60" t="s">
        <v>406</v>
      </c>
      <c r="H107" s="61">
        <v>10000</v>
      </c>
      <c r="I107" s="61">
        <v>0</v>
      </c>
      <c r="J107" s="61">
        <v>0</v>
      </c>
      <c r="K107" s="61">
        <v>642</v>
      </c>
      <c r="L107" s="61">
        <v>170.5</v>
      </c>
      <c r="M107" s="61">
        <v>40.13</v>
      </c>
      <c r="N107" s="61">
        <v>880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54361.29</v>
      </c>
      <c r="Y107" s="61">
        <v>0</v>
      </c>
      <c r="Z107" s="61">
        <v>25000</v>
      </c>
      <c r="AA107" s="61">
        <v>8663.15</v>
      </c>
      <c r="AB107" s="61">
        <v>0</v>
      </c>
      <c r="AC107" s="61">
        <v>0</v>
      </c>
      <c r="AD107" s="61">
        <v>0</v>
      </c>
      <c r="AE107" s="61">
        <v>7500</v>
      </c>
      <c r="AF107" s="61">
        <v>0</v>
      </c>
      <c r="AG107" s="61">
        <v>10000</v>
      </c>
      <c r="AH107" s="61">
        <v>0</v>
      </c>
      <c r="AI107" s="61">
        <v>0</v>
      </c>
      <c r="AJ107" s="61">
        <v>0</v>
      </c>
      <c r="AK107" s="61">
        <v>0</v>
      </c>
      <c r="AL107" s="61">
        <v>0</v>
      </c>
      <c r="AM107" s="61">
        <v>0</v>
      </c>
      <c r="AN107" s="61">
        <v>0</v>
      </c>
      <c r="AO107" s="61">
        <v>3198.14</v>
      </c>
      <c r="AP107" s="62">
        <v>0.03</v>
      </c>
      <c r="AQ107" s="61">
        <v>0</v>
      </c>
      <c r="AR107" s="61">
        <v>95.94</v>
      </c>
      <c r="AS107" s="61">
        <v>0</v>
      </c>
      <c r="AT107" s="61">
        <v>95.94</v>
      </c>
      <c r="AU107" s="61">
        <v>72.92</v>
      </c>
      <c r="AV107" s="61">
        <v>23.02</v>
      </c>
      <c r="AW107" s="60" t="s">
        <v>401</v>
      </c>
    </row>
    <row r="108" s="59" customFormat="1" ht="14.4" spans="1:49">
      <c r="A108" s="60" t="s">
        <v>401</v>
      </c>
      <c r="B108" s="60" t="s">
        <v>530</v>
      </c>
      <c r="C108" s="60" t="s">
        <v>402</v>
      </c>
      <c r="D108" s="60" t="s">
        <v>807</v>
      </c>
      <c r="E108" s="60" t="s">
        <v>404</v>
      </c>
      <c r="F108" s="60" t="s">
        <v>405</v>
      </c>
      <c r="G108" s="60" t="s">
        <v>406</v>
      </c>
      <c r="H108" s="61">
        <v>10000</v>
      </c>
      <c r="I108" s="61">
        <v>0</v>
      </c>
      <c r="J108" s="61">
        <v>0</v>
      </c>
      <c r="K108" s="61">
        <v>1273.36</v>
      </c>
      <c r="L108" s="61">
        <v>328.34</v>
      </c>
      <c r="M108" s="61">
        <v>79.59</v>
      </c>
      <c r="N108" s="61">
        <v>1513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75000</v>
      </c>
      <c r="Y108" s="61">
        <v>0</v>
      </c>
      <c r="Z108" s="61">
        <v>25000</v>
      </c>
      <c r="AA108" s="61">
        <v>15971.45</v>
      </c>
      <c r="AB108" s="61">
        <v>0</v>
      </c>
      <c r="AC108" s="61">
        <v>0</v>
      </c>
      <c r="AD108" s="61">
        <v>0</v>
      </c>
      <c r="AE108" s="61">
        <v>0</v>
      </c>
      <c r="AF108" s="61">
        <v>7500</v>
      </c>
      <c r="AG108" s="61">
        <v>0</v>
      </c>
      <c r="AH108" s="61">
        <v>0</v>
      </c>
      <c r="AI108" s="61">
        <v>0</v>
      </c>
      <c r="AJ108" s="61">
        <v>0</v>
      </c>
      <c r="AK108" s="61">
        <v>0</v>
      </c>
      <c r="AL108" s="61">
        <v>0</v>
      </c>
      <c r="AM108" s="61">
        <v>0</v>
      </c>
      <c r="AN108" s="61">
        <v>0</v>
      </c>
      <c r="AO108" s="61">
        <v>26528.55</v>
      </c>
      <c r="AP108" s="62">
        <v>0.03</v>
      </c>
      <c r="AQ108" s="61">
        <v>0</v>
      </c>
      <c r="AR108" s="61">
        <v>795.86</v>
      </c>
      <c r="AS108" s="61">
        <v>0</v>
      </c>
      <c r="AT108" s="61">
        <v>795.86</v>
      </c>
      <c r="AU108" s="61">
        <v>636.69</v>
      </c>
      <c r="AV108" s="61">
        <v>159.17</v>
      </c>
      <c r="AW108" s="60" t="s">
        <v>401</v>
      </c>
    </row>
    <row r="109" s="59" customFormat="1" ht="14.4" spans="1:49">
      <c r="A109" s="60" t="s">
        <v>401</v>
      </c>
      <c r="B109" s="60" t="s">
        <v>649</v>
      </c>
      <c r="C109" s="60" t="s">
        <v>402</v>
      </c>
      <c r="D109" s="60" t="s">
        <v>808</v>
      </c>
      <c r="E109" s="60" t="s">
        <v>404</v>
      </c>
      <c r="F109" s="60" t="s">
        <v>405</v>
      </c>
      <c r="G109" s="60" t="s">
        <v>406</v>
      </c>
      <c r="H109" s="61">
        <v>10000</v>
      </c>
      <c r="I109" s="61">
        <v>0</v>
      </c>
      <c r="J109" s="61">
        <v>0</v>
      </c>
      <c r="K109" s="61">
        <v>928</v>
      </c>
      <c r="L109" s="61">
        <v>242</v>
      </c>
      <c r="M109" s="61">
        <v>58</v>
      </c>
      <c r="N109" s="61">
        <v>1160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68851.61</v>
      </c>
      <c r="Y109" s="61">
        <v>0</v>
      </c>
      <c r="Z109" s="61">
        <v>25000</v>
      </c>
      <c r="AA109" s="61">
        <v>11940</v>
      </c>
      <c r="AB109" s="61">
        <v>0</v>
      </c>
      <c r="AC109" s="61">
        <v>0</v>
      </c>
      <c r="AD109" s="61">
        <v>5000</v>
      </c>
      <c r="AE109" s="61">
        <v>0</v>
      </c>
      <c r="AF109" s="61">
        <v>15000</v>
      </c>
      <c r="AG109" s="61">
        <v>10000</v>
      </c>
      <c r="AH109" s="61">
        <v>0</v>
      </c>
      <c r="AI109" s="61">
        <v>0</v>
      </c>
      <c r="AJ109" s="61">
        <v>0</v>
      </c>
      <c r="AK109" s="61">
        <v>0</v>
      </c>
      <c r="AL109" s="61">
        <v>0</v>
      </c>
      <c r="AM109" s="61">
        <v>0</v>
      </c>
      <c r="AN109" s="61">
        <v>0</v>
      </c>
      <c r="AO109" s="61">
        <v>1911.61</v>
      </c>
      <c r="AP109" s="62">
        <v>0.03</v>
      </c>
      <c r="AQ109" s="61">
        <v>0</v>
      </c>
      <c r="AR109" s="61">
        <v>57.35</v>
      </c>
      <c r="AS109" s="61">
        <v>0</v>
      </c>
      <c r="AT109" s="61">
        <v>57.35</v>
      </c>
      <c r="AU109" s="61">
        <v>137.27</v>
      </c>
      <c r="AV109" s="61">
        <v>0</v>
      </c>
      <c r="AW109" s="60" t="s">
        <v>401</v>
      </c>
    </row>
    <row r="110" s="59" customFormat="1" ht="14.4" spans="1:49">
      <c r="A110" s="60" t="s">
        <v>401</v>
      </c>
      <c r="B110" s="60" t="s">
        <v>682</v>
      </c>
      <c r="C110" s="60" t="s">
        <v>402</v>
      </c>
      <c r="D110" s="60" t="s">
        <v>809</v>
      </c>
      <c r="E110" s="60" t="s">
        <v>404</v>
      </c>
      <c r="F110" s="60" t="s">
        <v>405</v>
      </c>
      <c r="G110" s="60" t="s">
        <v>406</v>
      </c>
      <c r="H110" s="61">
        <v>10000</v>
      </c>
      <c r="I110" s="61">
        <v>0</v>
      </c>
      <c r="J110" s="61">
        <v>0</v>
      </c>
      <c r="K110" s="61">
        <v>1024</v>
      </c>
      <c r="L110" s="61">
        <v>276</v>
      </c>
      <c r="M110" s="61">
        <v>64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4978.77</v>
      </c>
      <c r="Y110" s="61">
        <v>0</v>
      </c>
      <c r="Z110" s="61">
        <v>5000</v>
      </c>
      <c r="AA110" s="61">
        <v>1364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0</v>
      </c>
      <c r="AI110" s="61">
        <v>0</v>
      </c>
      <c r="AJ110" s="61">
        <v>0</v>
      </c>
      <c r="AK110" s="61">
        <v>0</v>
      </c>
      <c r="AL110" s="61">
        <v>0</v>
      </c>
      <c r="AM110" s="61">
        <v>0</v>
      </c>
      <c r="AN110" s="61">
        <v>0</v>
      </c>
      <c r="AO110" s="61">
        <v>0</v>
      </c>
      <c r="AP110" s="62">
        <v>0.03</v>
      </c>
      <c r="AQ110" s="61">
        <v>0</v>
      </c>
      <c r="AR110" s="61">
        <v>0</v>
      </c>
      <c r="AS110" s="61">
        <v>0</v>
      </c>
      <c r="AT110" s="61">
        <v>0</v>
      </c>
      <c r="AU110" s="61">
        <v>0</v>
      </c>
      <c r="AV110" s="61">
        <v>0</v>
      </c>
      <c r="AW110" s="60" t="s">
        <v>401</v>
      </c>
    </row>
    <row r="111" s="59" customFormat="1" ht="14.4" spans="1:49">
      <c r="A111" s="60" t="s">
        <v>401</v>
      </c>
      <c r="B111" s="60" t="s">
        <v>608</v>
      </c>
      <c r="C111" s="60" t="s">
        <v>402</v>
      </c>
      <c r="D111" s="60" t="s">
        <v>810</v>
      </c>
      <c r="E111" s="60" t="s">
        <v>404</v>
      </c>
      <c r="F111" s="60" t="s">
        <v>405</v>
      </c>
      <c r="G111" s="60" t="s">
        <v>406</v>
      </c>
      <c r="H111" s="61">
        <v>10000</v>
      </c>
      <c r="I111" s="61">
        <v>0</v>
      </c>
      <c r="J111" s="61">
        <v>0</v>
      </c>
      <c r="K111" s="61">
        <v>860.56</v>
      </c>
      <c r="L111" s="61">
        <v>225.14</v>
      </c>
      <c r="M111" s="61">
        <v>53.79</v>
      </c>
      <c r="N111" s="61">
        <v>1040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65000</v>
      </c>
      <c r="Y111" s="61">
        <v>0</v>
      </c>
      <c r="Z111" s="61">
        <v>25000</v>
      </c>
      <c r="AA111" s="61">
        <v>10897.45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0</v>
      </c>
      <c r="AJ111" s="61">
        <v>0</v>
      </c>
      <c r="AK111" s="61">
        <v>0</v>
      </c>
      <c r="AL111" s="61">
        <v>0</v>
      </c>
      <c r="AM111" s="61">
        <v>0</v>
      </c>
      <c r="AN111" s="61">
        <v>0</v>
      </c>
      <c r="AO111" s="61">
        <v>29102.55</v>
      </c>
      <c r="AP111" s="62">
        <v>0.03</v>
      </c>
      <c r="AQ111" s="61">
        <v>0</v>
      </c>
      <c r="AR111" s="61">
        <v>873.08</v>
      </c>
      <c r="AS111" s="61">
        <v>0</v>
      </c>
      <c r="AT111" s="61">
        <v>873.08</v>
      </c>
      <c r="AU111" s="61">
        <v>698.46</v>
      </c>
      <c r="AV111" s="61">
        <v>174.62</v>
      </c>
      <c r="AW111" s="60" t="s">
        <v>401</v>
      </c>
    </row>
    <row r="112" s="59" customFormat="1" ht="14.4" spans="1:49">
      <c r="A112" s="60" t="s">
        <v>401</v>
      </c>
      <c r="B112" s="60" t="s">
        <v>511</v>
      </c>
      <c r="C112" s="60" t="s">
        <v>402</v>
      </c>
      <c r="D112" s="60" t="s">
        <v>811</v>
      </c>
      <c r="E112" s="60" t="s">
        <v>404</v>
      </c>
      <c r="F112" s="60" t="s">
        <v>405</v>
      </c>
      <c r="G112" s="60" t="s">
        <v>406</v>
      </c>
      <c r="H112" s="61">
        <v>10000</v>
      </c>
      <c r="I112" s="61">
        <v>0</v>
      </c>
      <c r="J112" s="61">
        <v>0</v>
      </c>
      <c r="K112" s="61">
        <v>706.16</v>
      </c>
      <c r="L112" s="61">
        <v>186.54</v>
      </c>
      <c r="M112" s="61">
        <v>44.14</v>
      </c>
      <c r="N112" s="61">
        <v>788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44000</v>
      </c>
      <c r="Y112" s="61">
        <v>0</v>
      </c>
      <c r="Z112" s="61">
        <v>25000</v>
      </c>
      <c r="AA112" s="61">
        <v>8624.2</v>
      </c>
      <c r="AB112" s="61">
        <v>0</v>
      </c>
      <c r="AC112" s="61">
        <v>0</v>
      </c>
      <c r="AD112" s="61">
        <v>0</v>
      </c>
      <c r="AE112" s="61">
        <v>0</v>
      </c>
      <c r="AF112" s="61">
        <v>7500</v>
      </c>
      <c r="AG112" s="61">
        <v>0</v>
      </c>
      <c r="AH112" s="61">
        <v>0</v>
      </c>
      <c r="AI112" s="61">
        <v>0</v>
      </c>
      <c r="AJ112" s="61">
        <v>0</v>
      </c>
      <c r="AK112" s="61">
        <v>0</v>
      </c>
      <c r="AL112" s="61">
        <v>0</v>
      </c>
      <c r="AM112" s="61">
        <v>0</v>
      </c>
      <c r="AN112" s="61">
        <v>0</v>
      </c>
      <c r="AO112" s="61">
        <v>2875.8</v>
      </c>
      <c r="AP112" s="62">
        <v>0.03</v>
      </c>
      <c r="AQ112" s="61">
        <v>0</v>
      </c>
      <c r="AR112" s="61">
        <v>86.27</v>
      </c>
      <c r="AS112" s="61">
        <v>0</v>
      </c>
      <c r="AT112" s="61">
        <v>86.27</v>
      </c>
      <c r="AU112" s="61">
        <v>69.02</v>
      </c>
      <c r="AV112" s="61">
        <v>17.25</v>
      </c>
      <c r="AW112" s="60" t="s">
        <v>401</v>
      </c>
    </row>
    <row r="113" s="59" customFormat="1" ht="14.4" spans="1:49">
      <c r="A113" s="60" t="s">
        <v>401</v>
      </c>
      <c r="B113" s="60" t="s">
        <v>578</v>
      </c>
      <c r="C113" s="60" t="s">
        <v>402</v>
      </c>
      <c r="D113" s="60" t="s">
        <v>812</v>
      </c>
      <c r="E113" s="60" t="s">
        <v>404</v>
      </c>
      <c r="F113" s="60" t="s">
        <v>405</v>
      </c>
      <c r="G113" s="60" t="s">
        <v>406</v>
      </c>
      <c r="H113" s="61">
        <v>10000</v>
      </c>
      <c r="I113" s="61">
        <v>0</v>
      </c>
      <c r="J113" s="61">
        <v>0</v>
      </c>
      <c r="K113" s="61">
        <v>1158.72</v>
      </c>
      <c r="L113" s="61">
        <v>299.68</v>
      </c>
      <c r="M113" s="61">
        <v>72.42</v>
      </c>
      <c r="N113" s="61">
        <v>1338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67500</v>
      </c>
      <c r="Y113" s="61">
        <v>0</v>
      </c>
      <c r="Z113" s="61">
        <v>25000</v>
      </c>
      <c r="AA113" s="61">
        <v>14344.1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0</v>
      </c>
      <c r="AK113" s="61">
        <v>0</v>
      </c>
      <c r="AL113" s="61">
        <v>0</v>
      </c>
      <c r="AM113" s="61">
        <v>0</v>
      </c>
      <c r="AN113" s="61">
        <v>0</v>
      </c>
      <c r="AO113" s="61">
        <v>28155.9</v>
      </c>
      <c r="AP113" s="62">
        <v>0.03</v>
      </c>
      <c r="AQ113" s="61">
        <v>0</v>
      </c>
      <c r="AR113" s="61">
        <v>844.68</v>
      </c>
      <c r="AS113" s="61">
        <v>0</v>
      </c>
      <c r="AT113" s="61">
        <v>844.68</v>
      </c>
      <c r="AU113" s="61">
        <v>675.74</v>
      </c>
      <c r="AV113" s="61">
        <v>168.94</v>
      </c>
      <c r="AW113" s="60" t="s">
        <v>401</v>
      </c>
    </row>
    <row r="114" s="59" customFormat="1" ht="14.4" spans="1:49">
      <c r="A114" s="60" t="s">
        <v>401</v>
      </c>
      <c r="B114" s="60" t="s">
        <v>663</v>
      </c>
      <c r="C114" s="60" t="s">
        <v>402</v>
      </c>
      <c r="D114" s="60" t="s">
        <v>813</v>
      </c>
      <c r="E114" s="60" t="s">
        <v>404</v>
      </c>
      <c r="F114" s="60" t="s">
        <v>405</v>
      </c>
      <c r="G114" s="60" t="s">
        <v>406</v>
      </c>
      <c r="H114" s="61">
        <v>10000</v>
      </c>
      <c r="I114" s="61">
        <v>0</v>
      </c>
      <c r="J114" s="61">
        <v>0</v>
      </c>
      <c r="K114" s="61">
        <v>640</v>
      </c>
      <c r="L114" s="61">
        <v>170</v>
      </c>
      <c r="M114" s="61">
        <v>40</v>
      </c>
      <c r="N114" s="61">
        <v>800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24000</v>
      </c>
      <c r="Y114" s="61">
        <v>0</v>
      </c>
      <c r="Z114" s="61">
        <v>15000</v>
      </c>
      <c r="AA114" s="61">
        <v>6600</v>
      </c>
      <c r="AB114" s="61">
        <v>0</v>
      </c>
      <c r="AC114" s="61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1">
        <v>0</v>
      </c>
      <c r="AJ114" s="61">
        <v>0</v>
      </c>
      <c r="AK114" s="61">
        <v>0</v>
      </c>
      <c r="AL114" s="61">
        <v>0</v>
      </c>
      <c r="AM114" s="61">
        <v>0</v>
      </c>
      <c r="AN114" s="61">
        <v>0</v>
      </c>
      <c r="AO114" s="61">
        <v>2400</v>
      </c>
      <c r="AP114" s="62">
        <v>0.03</v>
      </c>
      <c r="AQ114" s="61">
        <v>0</v>
      </c>
      <c r="AR114" s="61">
        <v>72</v>
      </c>
      <c r="AS114" s="61">
        <v>0</v>
      </c>
      <c r="AT114" s="61">
        <v>72</v>
      </c>
      <c r="AU114" s="61">
        <v>31.5</v>
      </c>
      <c r="AV114" s="61">
        <v>40.5</v>
      </c>
      <c r="AW114" s="60" t="s">
        <v>401</v>
      </c>
    </row>
    <row r="115" s="59" customFormat="1" ht="14.4" spans="1:49">
      <c r="A115" s="60" t="s">
        <v>401</v>
      </c>
      <c r="B115" s="60" t="s">
        <v>617</v>
      </c>
      <c r="C115" s="60" t="s">
        <v>402</v>
      </c>
      <c r="D115" s="60" t="s">
        <v>814</v>
      </c>
      <c r="E115" s="60" t="s">
        <v>404</v>
      </c>
      <c r="F115" s="60" t="s">
        <v>405</v>
      </c>
      <c r="G115" s="60" t="s">
        <v>406</v>
      </c>
      <c r="H115" s="61">
        <v>10000</v>
      </c>
      <c r="I115" s="61">
        <v>0</v>
      </c>
      <c r="J115" s="61">
        <v>0</v>
      </c>
      <c r="K115" s="61">
        <v>603.04</v>
      </c>
      <c r="L115" s="61">
        <v>160.76</v>
      </c>
      <c r="M115" s="61">
        <v>37.69</v>
      </c>
      <c r="N115" s="61">
        <v>680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42500</v>
      </c>
      <c r="Y115" s="61">
        <v>0</v>
      </c>
      <c r="Z115" s="61">
        <v>25000</v>
      </c>
      <c r="AA115" s="61">
        <v>7407.45</v>
      </c>
      <c r="AB115" s="61">
        <v>0</v>
      </c>
      <c r="AC115" s="61">
        <v>0</v>
      </c>
      <c r="AD115" s="61">
        <v>0</v>
      </c>
      <c r="AE115" s="61">
        <v>6000</v>
      </c>
      <c r="AF115" s="61">
        <v>0</v>
      </c>
      <c r="AG115" s="61">
        <v>0</v>
      </c>
      <c r="AH115" s="61">
        <v>0</v>
      </c>
      <c r="AI115" s="61">
        <v>0</v>
      </c>
      <c r="AJ115" s="61">
        <v>0</v>
      </c>
      <c r="AK115" s="61">
        <v>0</v>
      </c>
      <c r="AL115" s="61">
        <v>0</v>
      </c>
      <c r="AM115" s="61">
        <v>0</v>
      </c>
      <c r="AN115" s="61">
        <v>0</v>
      </c>
      <c r="AO115" s="61">
        <v>4092.55</v>
      </c>
      <c r="AP115" s="62">
        <v>0.03</v>
      </c>
      <c r="AQ115" s="61">
        <v>0</v>
      </c>
      <c r="AR115" s="61">
        <v>122.78</v>
      </c>
      <c r="AS115" s="61">
        <v>0</v>
      </c>
      <c r="AT115" s="61">
        <v>122.78</v>
      </c>
      <c r="AU115" s="61">
        <v>62.22</v>
      </c>
      <c r="AV115" s="61">
        <v>60.56</v>
      </c>
      <c r="AW115" s="60" t="s">
        <v>401</v>
      </c>
    </row>
    <row r="116" s="59" customFormat="1" ht="14.4" spans="1:49">
      <c r="A116" s="60" t="s">
        <v>401</v>
      </c>
      <c r="B116" s="60" t="s">
        <v>681</v>
      </c>
      <c r="C116" s="60" t="s">
        <v>402</v>
      </c>
      <c r="D116" s="60" t="s">
        <v>815</v>
      </c>
      <c r="E116" s="60" t="s">
        <v>404</v>
      </c>
      <c r="F116" s="60" t="s">
        <v>405</v>
      </c>
      <c r="G116" s="60" t="s">
        <v>406</v>
      </c>
      <c r="H116" s="61">
        <v>10000</v>
      </c>
      <c r="I116" s="61">
        <v>0</v>
      </c>
      <c r="J116" s="61">
        <v>0</v>
      </c>
      <c r="K116" s="61">
        <v>792.32</v>
      </c>
      <c r="L116" s="61">
        <v>109.04</v>
      </c>
      <c r="M116" s="61">
        <v>49.52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3500</v>
      </c>
      <c r="Y116" s="61">
        <v>0</v>
      </c>
      <c r="Z116" s="61">
        <v>5000</v>
      </c>
      <c r="AA116" s="61">
        <v>950.88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0</v>
      </c>
      <c r="AJ116" s="61">
        <v>0</v>
      </c>
      <c r="AK116" s="61">
        <v>0</v>
      </c>
      <c r="AL116" s="61">
        <v>0</v>
      </c>
      <c r="AM116" s="61">
        <v>0</v>
      </c>
      <c r="AN116" s="61">
        <v>0</v>
      </c>
      <c r="AO116" s="61">
        <v>0</v>
      </c>
      <c r="AP116" s="62">
        <v>0.03</v>
      </c>
      <c r="AQ116" s="61">
        <v>0</v>
      </c>
      <c r="AR116" s="61">
        <v>0</v>
      </c>
      <c r="AS116" s="61">
        <v>0</v>
      </c>
      <c r="AT116" s="61">
        <v>0</v>
      </c>
      <c r="AU116" s="61">
        <v>0</v>
      </c>
      <c r="AV116" s="61">
        <v>0</v>
      </c>
      <c r="AW116" s="60" t="s">
        <v>401</v>
      </c>
    </row>
    <row r="117" s="59" customFormat="1" ht="14.4" spans="1:49">
      <c r="A117" s="60" t="s">
        <v>401</v>
      </c>
      <c r="B117" s="60" t="s">
        <v>650</v>
      </c>
      <c r="C117" s="60" t="s">
        <v>402</v>
      </c>
      <c r="D117" s="60" t="s">
        <v>816</v>
      </c>
      <c r="E117" s="60" t="s">
        <v>404</v>
      </c>
      <c r="F117" s="60" t="s">
        <v>405</v>
      </c>
      <c r="G117" s="60" t="s">
        <v>406</v>
      </c>
      <c r="H117" s="61">
        <v>10000</v>
      </c>
      <c r="I117" s="61">
        <v>0</v>
      </c>
      <c r="J117" s="61">
        <v>0</v>
      </c>
      <c r="K117" s="61">
        <v>1026.64</v>
      </c>
      <c r="L117" s="61">
        <v>266.66</v>
      </c>
      <c r="M117" s="61">
        <v>64.17</v>
      </c>
      <c r="N117" s="61">
        <v>1283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58560</v>
      </c>
      <c r="Y117" s="61">
        <v>0</v>
      </c>
      <c r="Z117" s="61">
        <v>25000</v>
      </c>
      <c r="AA117" s="61">
        <v>14559.82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0</v>
      </c>
      <c r="AJ117" s="61">
        <v>0</v>
      </c>
      <c r="AK117" s="61">
        <v>0</v>
      </c>
      <c r="AL117" s="61">
        <v>0</v>
      </c>
      <c r="AM117" s="61">
        <v>0</v>
      </c>
      <c r="AN117" s="61">
        <v>0</v>
      </c>
      <c r="AO117" s="61">
        <v>19000.18</v>
      </c>
      <c r="AP117" s="62">
        <v>0.03</v>
      </c>
      <c r="AQ117" s="61">
        <v>0</v>
      </c>
      <c r="AR117" s="61">
        <v>570.01</v>
      </c>
      <c r="AS117" s="61">
        <v>0</v>
      </c>
      <c r="AT117" s="61">
        <v>570.01</v>
      </c>
      <c r="AU117" s="61">
        <v>439.22</v>
      </c>
      <c r="AV117" s="61">
        <v>130.79</v>
      </c>
      <c r="AW117" s="60" t="s">
        <v>401</v>
      </c>
    </row>
    <row r="118" s="59" customFormat="1" ht="14.4" spans="1:49">
      <c r="A118" s="60" t="s">
        <v>401</v>
      </c>
      <c r="B118" s="60" t="s">
        <v>489</v>
      </c>
      <c r="C118" s="60" t="s">
        <v>402</v>
      </c>
      <c r="D118" s="60" t="s">
        <v>817</v>
      </c>
      <c r="E118" s="60" t="s">
        <v>404</v>
      </c>
      <c r="F118" s="60" t="s">
        <v>405</v>
      </c>
      <c r="G118" s="60" t="s">
        <v>406</v>
      </c>
      <c r="H118" s="61">
        <v>10000</v>
      </c>
      <c r="I118" s="61">
        <v>0</v>
      </c>
      <c r="J118" s="61">
        <v>0</v>
      </c>
      <c r="K118" s="61">
        <v>1426.64</v>
      </c>
      <c r="L118" s="61">
        <v>366.66</v>
      </c>
      <c r="M118" s="61">
        <v>89.17</v>
      </c>
      <c r="N118" s="61">
        <v>1635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82500</v>
      </c>
      <c r="Y118" s="61">
        <v>0</v>
      </c>
      <c r="Z118" s="61">
        <v>25000</v>
      </c>
      <c r="AA118" s="61">
        <v>17587.35</v>
      </c>
      <c r="AB118" s="61">
        <v>0</v>
      </c>
      <c r="AC118" s="61">
        <v>0</v>
      </c>
      <c r="AD118" s="61">
        <v>0</v>
      </c>
      <c r="AE118" s="61">
        <v>0</v>
      </c>
      <c r="AF118" s="61">
        <v>0</v>
      </c>
      <c r="AG118" s="61">
        <v>0</v>
      </c>
      <c r="AH118" s="61">
        <v>0</v>
      </c>
      <c r="AI118" s="61">
        <v>0</v>
      </c>
      <c r="AJ118" s="61">
        <v>0</v>
      </c>
      <c r="AK118" s="61">
        <v>0</v>
      </c>
      <c r="AL118" s="61">
        <v>0</v>
      </c>
      <c r="AM118" s="61">
        <v>0</v>
      </c>
      <c r="AN118" s="61">
        <v>0</v>
      </c>
      <c r="AO118" s="61">
        <v>39912.65</v>
      </c>
      <c r="AP118" s="62">
        <v>0.1</v>
      </c>
      <c r="AQ118" s="61">
        <v>2520</v>
      </c>
      <c r="AR118" s="61">
        <v>1471.27</v>
      </c>
      <c r="AS118" s="61">
        <v>0</v>
      </c>
      <c r="AT118" s="61">
        <v>1471.27</v>
      </c>
      <c r="AU118" s="61">
        <v>957.9</v>
      </c>
      <c r="AV118" s="61">
        <v>513.37</v>
      </c>
      <c r="AW118" s="60" t="s">
        <v>401</v>
      </c>
    </row>
    <row r="119" s="59" customFormat="1" ht="14.4" spans="1:49">
      <c r="A119" s="60" t="s">
        <v>401</v>
      </c>
      <c r="B119" s="60" t="s">
        <v>676</v>
      </c>
      <c r="C119" s="60" t="s">
        <v>402</v>
      </c>
      <c r="D119" s="60" t="s">
        <v>818</v>
      </c>
      <c r="E119" s="60" t="s">
        <v>404</v>
      </c>
      <c r="F119" s="60" t="s">
        <v>405</v>
      </c>
      <c r="G119" s="60" t="s">
        <v>406</v>
      </c>
      <c r="H119" s="61">
        <v>10000</v>
      </c>
      <c r="I119" s="61">
        <v>0</v>
      </c>
      <c r="J119" s="61">
        <v>0</v>
      </c>
      <c r="K119" s="61">
        <v>2048</v>
      </c>
      <c r="L119" s="61">
        <v>532</v>
      </c>
      <c r="M119" s="61">
        <v>128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12800</v>
      </c>
      <c r="Y119" s="61">
        <v>0</v>
      </c>
      <c r="Z119" s="61">
        <v>5000</v>
      </c>
      <c r="AA119" s="61">
        <v>2708</v>
      </c>
      <c r="AB119" s="61">
        <v>0</v>
      </c>
      <c r="AC119" s="61">
        <v>0</v>
      </c>
      <c r="AD119" s="61">
        <v>0</v>
      </c>
      <c r="AE119" s="61">
        <v>0</v>
      </c>
      <c r="AF119" s="61">
        <v>0</v>
      </c>
      <c r="AG119" s="61">
        <v>0</v>
      </c>
      <c r="AH119" s="61">
        <v>0</v>
      </c>
      <c r="AI119" s="61">
        <v>0</v>
      </c>
      <c r="AJ119" s="61">
        <v>0</v>
      </c>
      <c r="AK119" s="61">
        <v>0</v>
      </c>
      <c r="AL119" s="61">
        <v>0</v>
      </c>
      <c r="AM119" s="61">
        <v>0</v>
      </c>
      <c r="AN119" s="61">
        <v>0</v>
      </c>
      <c r="AO119" s="61">
        <v>5092</v>
      </c>
      <c r="AP119" s="62">
        <v>0.03</v>
      </c>
      <c r="AQ119" s="61">
        <v>0</v>
      </c>
      <c r="AR119" s="61">
        <v>152.76</v>
      </c>
      <c r="AS119" s="61">
        <v>0</v>
      </c>
      <c r="AT119" s="61">
        <v>152.76</v>
      </c>
      <c r="AU119" s="61">
        <v>0</v>
      </c>
      <c r="AV119" s="61">
        <v>152.76</v>
      </c>
      <c r="AW119" s="60" t="s">
        <v>401</v>
      </c>
    </row>
    <row r="120" s="59" customFormat="1" ht="14.4" spans="1:49">
      <c r="A120" s="60" t="s">
        <v>401</v>
      </c>
      <c r="B120" s="60" t="s">
        <v>487</v>
      </c>
      <c r="C120" s="60" t="s">
        <v>402</v>
      </c>
      <c r="D120" s="60" t="s">
        <v>819</v>
      </c>
      <c r="E120" s="60" t="s">
        <v>404</v>
      </c>
      <c r="F120" s="60" t="s">
        <v>405</v>
      </c>
      <c r="G120" s="60" t="s">
        <v>406</v>
      </c>
      <c r="H120" s="61">
        <v>10000</v>
      </c>
      <c r="I120" s="61">
        <v>0</v>
      </c>
      <c r="J120" s="61">
        <v>0</v>
      </c>
      <c r="K120" s="61">
        <v>1203.36</v>
      </c>
      <c r="L120" s="61">
        <v>310.84</v>
      </c>
      <c r="M120" s="61">
        <v>75.21</v>
      </c>
      <c r="N120" s="61">
        <v>1417</v>
      </c>
      <c r="O120" s="61">
        <v>0</v>
      </c>
      <c r="P120" s="61">
        <v>0</v>
      </c>
      <c r="Q120" s="61">
        <v>0</v>
      </c>
      <c r="R120" s="61">
        <v>0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70000</v>
      </c>
      <c r="Y120" s="61">
        <v>0</v>
      </c>
      <c r="Z120" s="61">
        <v>25000</v>
      </c>
      <c r="AA120" s="61">
        <v>15032.05</v>
      </c>
      <c r="AB120" s="61">
        <v>0</v>
      </c>
      <c r="AC120" s="61">
        <v>0</v>
      </c>
      <c r="AD120" s="61">
        <v>0</v>
      </c>
      <c r="AE120" s="61">
        <v>0</v>
      </c>
      <c r="AF120" s="61">
        <v>0</v>
      </c>
      <c r="AG120" s="61">
        <v>0</v>
      </c>
      <c r="AH120" s="61">
        <v>0</v>
      </c>
      <c r="AI120" s="61">
        <v>0</v>
      </c>
      <c r="AJ120" s="61">
        <v>0</v>
      </c>
      <c r="AK120" s="61">
        <v>0</v>
      </c>
      <c r="AL120" s="61">
        <v>0</v>
      </c>
      <c r="AM120" s="61">
        <v>0</v>
      </c>
      <c r="AN120" s="61">
        <v>0</v>
      </c>
      <c r="AO120" s="61">
        <v>29967.95</v>
      </c>
      <c r="AP120" s="62">
        <v>0.03</v>
      </c>
      <c r="AQ120" s="61">
        <v>0</v>
      </c>
      <c r="AR120" s="61">
        <v>899.04</v>
      </c>
      <c r="AS120" s="61">
        <v>0</v>
      </c>
      <c r="AT120" s="61">
        <v>899.04</v>
      </c>
      <c r="AU120" s="61">
        <v>719.23</v>
      </c>
      <c r="AV120" s="61">
        <v>179.81</v>
      </c>
      <c r="AW120" s="60" t="s">
        <v>401</v>
      </c>
    </row>
    <row r="121" s="59" customFormat="1" ht="14.4" spans="1:49">
      <c r="A121" s="60" t="s">
        <v>401</v>
      </c>
      <c r="B121" s="60" t="s">
        <v>554</v>
      </c>
      <c r="C121" s="60" t="s">
        <v>402</v>
      </c>
      <c r="D121" s="60" t="s">
        <v>820</v>
      </c>
      <c r="E121" s="60" t="s">
        <v>404</v>
      </c>
      <c r="F121" s="60" t="s">
        <v>405</v>
      </c>
      <c r="G121" s="60" t="s">
        <v>406</v>
      </c>
      <c r="H121" s="61">
        <v>10000</v>
      </c>
      <c r="I121" s="61">
        <v>0</v>
      </c>
      <c r="J121" s="61">
        <v>0</v>
      </c>
      <c r="K121" s="61">
        <v>1273.36</v>
      </c>
      <c r="L121" s="61">
        <v>328.34</v>
      </c>
      <c r="M121" s="61">
        <v>79.59</v>
      </c>
      <c r="N121" s="61">
        <v>1450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75000</v>
      </c>
      <c r="Y121" s="61">
        <v>0</v>
      </c>
      <c r="Z121" s="61">
        <v>25000</v>
      </c>
      <c r="AA121" s="61">
        <v>15656.45</v>
      </c>
      <c r="AB121" s="61">
        <v>0</v>
      </c>
      <c r="AC121" s="61">
        <v>0</v>
      </c>
      <c r="AD121" s="61">
        <v>0</v>
      </c>
      <c r="AE121" s="61">
        <v>7500</v>
      </c>
      <c r="AF121" s="61">
        <v>0</v>
      </c>
      <c r="AG121" s="61">
        <v>6000</v>
      </c>
      <c r="AH121" s="61">
        <v>0</v>
      </c>
      <c r="AI121" s="61">
        <v>0</v>
      </c>
      <c r="AJ121" s="61">
        <v>0</v>
      </c>
      <c r="AK121" s="61">
        <v>0</v>
      </c>
      <c r="AL121" s="61">
        <v>0</v>
      </c>
      <c r="AM121" s="61">
        <v>0</v>
      </c>
      <c r="AN121" s="61">
        <v>0</v>
      </c>
      <c r="AO121" s="61">
        <v>20843.55</v>
      </c>
      <c r="AP121" s="62">
        <v>0.03</v>
      </c>
      <c r="AQ121" s="61">
        <v>0</v>
      </c>
      <c r="AR121" s="61">
        <v>625.31</v>
      </c>
      <c r="AS121" s="61">
        <v>0</v>
      </c>
      <c r="AT121" s="61">
        <v>625.31</v>
      </c>
      <c r="AU121" s="61">
        <v>524.25</v>
      </c>
      <c r="AV121" s="61">
        <v>101.06</v>
      </c>
      <c r="AW121" s="60" t="s">
        <v>401</v>
      </c>
    </row>
    <row r="122" s="59" customFormat="1" ht="14.4" spans="1:49">
      <c r="A122" s="60" t="s">
        <v>401</v>
      </c>
      <c r="B122" s="60" t="s">
        <v>674</v>
      </c>
      <c r="C122" s="60" t="s">
        <v>402</v>
      </c>
      <c r="D122" s="60" t="s">
        <v>700</v>
      </c>
      <c r="E122" s="60" t="s">
        <v>404</v>
      </c>
      <c r="F122" s="60" t="s">
        <v>405</v>
      </c>
      <c r="G122" s="60" t="s">
        <v>406</v>
      </c>
      <c r="H122" s="61">
        <v>10000</v>
      </c>
      <c r="I122" s="61">
        <v>0</v>
      </c>
      <c r="J122" s="61">
        <v>0</v>
      </c>
      <c r="K122" s="61">
        <v>1024</v>
      </c>
      <c r="L122" s="61">
        <v>266</v>
      </c>
      <c r="M122" s="61">
        <v>64</v>
      </c>
      <c r="N122" s="61">
        <v>1280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17687.54</v>
      </c>
      <c r="Y122" s="61">
        <v>0</v>
      </c>
      <c r="Z122" s="61">
        <v>10000</v>
      </c>
      <c r="AA122" s="61">
        <v>5342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1">
        <v>0</v>
      </c>
      <c r="AI122" s="61">
        <v>0</v>
      </c>
      <c r="AJ122" s="61">
        <v>0</v>
      </c>
      <c r="AK122" s="61">
        <v>0</v>
      </c>
      <c r="AL122" s="61">
        <v>0</v>
      </c>
      <c r="AM122" s="61">
        <v>0</v>
      </c>
      <c r="AN122" s="61">
        <v>0</v>
      </c>
      <c r="AO122" s="61">
        <v>2345.54</v>
      </c>
      <c r="AP122" s="62">
        <v>0.03</v>
      </c>
      <c r="AQ122" s="61">
        <v>0</v>
      </c>
      <c r="AR122" s="61">
        <v>70.37</v>
      </c>
      <c r="AS122" s="61">
        <v>0</v>
      </c>
      <c r="AT122" s="61">
        <v>70.37</v>
      </c>
      <c r="AU122" s="61">
        <v>0</v>
      </c>
      <c r="AV122" s="61">
        <v>70.37</v>
      </c>
      <c r="AW122" s="60" t="s">
        <v>401</v>
      </c>
    </row>
    <row r="123" s="59" customFormat="1" ht="14.4" spans="1:49">
      <c r="A123" s="60" t="s">
        <v>401</v>
      </c>
      <c r="B123" s="60" t="s">
        <v>680</v>
      </c>
      <c r="C123" s="60" t="s">
        <v>402</v>
      </c>
      <c r="D123" s="60" t="s">
        <v>821</v>
      </c>
      <c r="E123" s="60" t="s">
        <v>404</v>
      </c>
      <c r="F123" s="60" t="s">
        <v>405</v>
      </c>
      <c r="G123" s="60" t="s">
        <v>406</v>
      </c>
      <c r="H123" s="61">
        <v>10000</v>
      </c>
      <c r="I123" s="61">
        <v>0</v>
      </c>
      <c r="J123" s="61">
        <v>0</v>
      </c>
      <c r="K123" s="61">
        <v>792.32</v>
      </c>
      <c r="L123" s="61">
        <v>218.08</v>
      </c>
      <c r="M123" s="61">
        <v>49.52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3500</v>
      </c>
      <c r="Y123" s="61">
        <v>0</v>
      </c>
      <c r="Z123" s="61">
        <v>5000</v>
      </c>
      <c r="AA123" s="61">
        <v>1059.92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0</v>
      </c>
      <c r="AJ123" s="61">
        <v>0</v>
      </c>
      <c r="AK123" s="61">
        <v>0</v>
      </c>
      <c r="AL123" s="61">
        <v>0</v>
      </c>
      <c r="AM123" s="61">
        <v>0</v>
      </c>
      <c r="AN123" s="61">
        <v>0</v>
      </c>
      <c r="AO123" s="61">
        <v>0</v>
      </c>
      <c r="AP123" s="62">
        <v>0.03</v>
      </c>
      <c r="AQ123" s="61">
        <v>0</v>
      </c>
      <c r="AR123" s="61">
        <v>0</v>
      </c>
      <c r="AS123" s="61">
        <v>0</v>
      </c>
      <c r="AT123" s="61">
        <v>0</v>
      </c>
      <c r="AU123" s="61">
        <v>0</v>
      </c>
      <c r="AV123" s="61">
        <v>0</v>
      </c>
      <c r="AW123" s="60" t="s">
        <v>401</v>
      </c>
    </row>
    <row r="124" s="59" customFormat="1" ht="14.4" spans="1:49">
      <c r="A124" s="60" t="s">
        <v>401</v>
      </c>
      <c r="B124" s="60" t="s">
        <v>493</v>
      </c>
      <c r="C124" s="60" t="s">
        <v>402</v>
      </c>
      <c r="D124" s="60" t="s">
        <v>822</v>
      </c>
      <c r="E124" s="60" t="s">
        <v>404</v>
      </c>
      <c r="F124" s="60" t="s">
        <v>405</v>
      </c>
      <c r="G124" s="60" t="s">
        <v>406</v>
      </c>
      <c r="H124" s="61">
        <v>10000</v>
      </c>
      <c r="I124" s="61">
        <v>0</v>
      </c>
      <c r="J124" s="61">
        <v>0</v>
      </c>
      <c r="K124" s="61">
        <v>874.48</v>
      </c>
      <c r="L124" s="61">
        <v>228.62</v>
      </c>
      <c r="M124" s="61">
        <v>54.66</v>
      </c>
      <c r="N124" s="61">
        <v>1055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11000</v>
      </c>
      <c r="Y124" s="61">
        <v>0</v>
      </c>
      <c r="Z124" s="61">
        <v>25000</v>
      </c>
      <c r="AA124" s="61">
        <v>2212.76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0</v>
      </c>
      <c r="AJ124" s="61">
        <v>0</v>
      </c>
      <c r="AK124" s="61">
        <v>0</v>
      </c>
      <c r="AL124" s="61">
        <v>0</v>
      </c>
      <c r="AM124" s="61">
        <v>0</v>
      </c>
      <c r="AN124" s="61">
        <v>0</v>
      </c>
      <c r="AO124" s="61">
        <v>0</v>
      </c>
      <c r="AP124" s="62">
        <v>0.03</v>
      </c>
      <c r="AQ124" s="61">
        <v>0</v>
      </c>
      <c r="AR124" s="61">
        <v>0</v>
      </c>
      <c r="AS124" s="61">
        <v>0</v>
      </c>
      <c r="AT124" s="61">
        <v>0</v>
      </c>
      <c r="AU124" s="61">
        <v>0</v>
      </c>
      <c r="AV124" s="61">
        <v>0</v>
      </c>
      <c r="AW124" s="60" t="s">
        <v>401</v>
      </c>
    </row>
    <row r="125" s="59" customFormat="1" ht="14.4" spans="1:49">
      <c r="A125" s="60" t="s">
        <v>401</v>
      </c>
      <c r="B125" s="60" t="s">
        <v>604</v>
      </c>
      <c r="C125" s="60" t="s">
        <v>402</v>
      </c>
      <c r="D125" s="60" t="s">
        <v>823</v>
      </c>
      <c r="E125" s="60" t="s">
        <v>404</v>
      </c>
      <c r="F125" s="60" t="s">
        <v>405</v>
      </c>
      <c r="G125" s="60" t="s">
        <v>406</v>
      </c>
      <c r="H125" s="61">
        <v>10000</v>
      </c>
      <c r="I125" s="61">
        <v>0</v>
      </c>
      <c r="J125" s="61">
        <v>0</v>
      </c>
      <c r="K125" s="61">
        <v>396.16</v>
      </c>
      <c r="L125" s="61">
        <v>109.04</v>
      </c>
      <c r="M125" s="61">
        <v>24.76</v>
      </c>
      <c r="N125" s="61">
        <v>488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1">
        <v>0</v>
      </c>
      <c r="U125" s="61">
        <v>0</v>
      </c>
      <c r="V125" s="61">
        <v>0</v>
      </c>
      <c r="W125" s="61">
        <v>0</v>
      </c>
      <c r="X125" s="61">
        <v>27500</v>
      </c>
      <c r="Y125" s="61">
        <v>0</v>
      </c>
      <c r="Z125" s="61">
        <v>25000</v>
      </c>
      <c r="AA125" s="61">
        <v>5089.8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1">
        <v>0</v>
      </c>
      <c r="AH125" s="61">
        <v>0</v>
      </c>
      <c r="AI125" s="61">
        <v>0</v>
      </c>
      <c r="AJ125" s="61">
        <v>0</v>
      </c>
      <c r="AK125" s="61">
        <v>0</v>
      </c>
      <c r="AL125" s="61">
        <v>0</v>
      </c>
      <c r="AM125" s="61">
        <v>0</v>
      </c>
      <c r="AN125" s="61">
        <v>0</v>
      </c>
      <c r="AO125" s="61">
        <v>0</v>
      </c>
      <c r="AP125" s="62">
        <v>0.03</v>
      </c>
      <c r="AQ125" s="61">
        <v>0</v>
      </c>
      <c r="AR125" s="61">
        <v>0</v>
      </c>
      <c r="AS125" s="61">
        <v>0</v>
      </c>
      <c r="AT125" s="61">
        <v>0</v>
      </c>
      <c r="AU125" s="61">
        <v>0</v>
      </c>
      <c r="AV125" s="61">
        <v>0</v>
      </c>
      <c r="AW125" s="60" t="s">
        <v>401</v>
      </c>
    </row>
    <row r="126" s="59" customFormat="1" ht="14.4" spans="1:49">
      <c r="A126" s="60" t="s">
        <v>401</v>
      </c>
      <c r="B126" s="60" t="s">
        <v>666</v>
      </c>
      <c r="C126" s="60" t="s">
        <v>402</v>
      </c>
      <c r="D126" s="60" t="s">
        <v>824</v>
      </c>
      <c r="E126" s="60" t="s">
        <v>404</v>
      </c>
      <c r="F126" s="60" t="s">
        <v>405</v>
      </c>
      <c r="G126" s="60" t="s">
        <v>406</v>
      </c>
      <c r="H126" s="61">
        <v>10000</v>
      </c>
      <c r="I126" s="61">
        <v>0</v>
      </c>
      <c r="J126" s="61">
        <v>0</v>
      </c>
      <c r="K126" s="61">
        <v>1491.2</v>
      </c>
      <c r="L126" s="61">
        <v>382.8</v>
      </c>
      <c r="M126" s="61">
        <v>93.2</v>
      </c>
      <c r="N126" s="61">
        <v>1864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93146.44</v>
      </c>
      <c r="Y126" s="61">
        <v>0</v>
      </c>
      <c r="Z126" s="61">
        <v>25000</v>
      </c>
      <c r="AA126" s="61">
        <v>20374.81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0</v>
      </c>
      <c r="AJ126" s="61">
        <v>0</v>
      </c>
      <c r="AK126" s="61">
        <v>0</v>
      </c>
      <c r="AL126" s="61">
        <v>0</v>
      </c>
      <c r="AM126" s="61">
        <v>0</v>
      </c>
      <c r="AN126" s="61">
        <v>0</v>
      </c>
      <c r="AO126" s="61">
        <v>47771.63</v>
      </c>
      <c r="AP126" s="62">
        <v>0.1</v>
      </c>
      <c r="AQ126" s="61">
        <v>2520</v>
      </c>
      <c r="AR126" s="61">
        <v>2257.16</v>
      </c>
      <c r="AS126" s="61">
        <v>0</v>
      </c>
      <c r="AT126" s="61">
        <v>2257.16</v>
      </c>
      <c r="AU126" s="61">
        <v>1276.28</v>
      </c>
      <c r="AV126" s="61">
        <v>980.88</v>
      </c>
      <c r="AW126" s="60" t="s">
        <v>401</v>
      </c>
    </row>
    <row r="127" s="59" customFormat="1" ht="14.4" spans="1:49">
      <c r="A127" s="60" t="s">
        <v>401</v>
      </c>
      <c r="B127" s="60" t="s">
        <v>660</v>
      </c>
      <c r="C127" s="60" t="s">
        <v>402</v>
      </c>
      <c r="D127" s="60" t="s">
        <v>825</v>
      </c>
      <c r="E127" s="60" t="s">
        <v>404</v>
      </c>
      <c r="F127" s="60" t="s">
        <v>405</v>
      </c>
      <c r="G127" s="60" t="s">
        <v>406</v>
      </c>
      <c r="H127" s="61">
        <v>10000</v>
      </c>
      <c r="I127" s="61">
        <v>0</v>
      </c>
      <c r="J127" s="61">
        <v>0</v>
      </c>
      <c r="K127" s="61">
        <v>960</v>
      </c>
      <c r="L127" s="61">
        <v>250</v>
      </c>
      <c r="M127" s="61">
        <v>60</v>
      </c>
      <c r="N127" s="61">
        <v>1200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36000</v>
      </c>
      <c r="Y127" s="61">
        <v>0</v>
      </c>
      <c r="Z127" s="61">
        <v>15000</v>
      </c>
      <c r="AA127" s="61">
        <v>9880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0</v>
      </c>
      <c r="AJ127" s="61">
        <v>0</v>
      </c>
      <c r="AK127" s="61">
        <v>0</v>
      </c>
      <c r="AL127" s="61">
        <v>0</v>
      </c>
      <c r="AM127" s="61">
        <v>0</v>
      </c>
      <c r="AN127" s="61">
        <v>0</v>
      </c>
      <c r="AO127" s="61">
        <v>11120</v>
      </c>
      <c r="AP127" s="62">
        <v>0.03</v>
      </c>
      <c r="AQ127" s="61">
        <v>0</v>
      </c>
      <c r="AR127" s="61">
        <v>333.6</v>
      </c>
      <c r="AS127" s="61">
        <v>0</v>
      </c>
      <c r="AT127" s="61">
        <v>333.6</v>
      </c>
      <c r="AU127" s="61">
        <v>197.7</v>
      </c>
      <c r="AV127" s="61">
        <v>135.9</v>
      </c>
      <c r="AW127" s="60" t="s">
        <v>401</v>
      </c>
    </row>
    <row r="128" s="59" customFormat="1" ht="14.4" spans="1:49">
      <c r="A128" s="60" t="s">
        <v>401</v>
      </c>
      <c r="B128" s="60" t="s">
        <v>600</v>
      </c>
      <c r="C128" s="60" t="s">
        <v>402</v>
      </c>
      <c r="D128" s="60" t="s">
        <v>826</v>
      </c>
      <c r="E128" s="60" t="s">
        <v>404</v>
      </c>
      <c r="F128" s="60" t="s">
        <v>405</v>
      </c>
      <c r="G128" s="60" t="s">
        <v>406</v>
      </c>
      <c r="H128" s="61">
        <v>10000</v>
      </c>
      <c r="I128" s="61">
        <v>0</v>
      </c>
      <c r="J128" s="61">
        <v>0</v>
      </c>
      <c r="K128" s="61">
        <v>861.84</v>
      </c>
      <c r="L128" s="61">
        <v>225.46</v>
      </c>
      <c r="M128" s="61">
        <v>53.87</v>
      </c>
      <c r="N128" s="61">
        <v>960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0</v>
      </c>
      <c r="U128" s="61">
        <v>0</v>
      </c>
      <c r="V128" s="61">
        <v>0</v>
      </c>
      <c r="W128" s="61">
        <v>0</v>
      </c>
      <c r="X128" s="61">
        <v>60000</v>
      </c>
      <c r="Y128" s="61">
        <v>0</v>
      </c>
      <c r="Z128" s="61">
        <v>25000</v>
      </c>
      <c r="AA128" s="61">
        <v>10505.85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0</v>
      </c>
      <c r="AJ128" s="61">
        <v>0</v>
      </c>
      <c r="AK128" s="61">
        <v>0</v>
      </c>
      <c r="AL128" s="61">
        <v>0</v>
      </c>
      <c r="AM128" s="61">
        <v>0</v>
      </c>
      <c r="AN128" s="61">
        <v>0</v>
      </c>
      <c r="AO128" s="61">
        <v>24494.15</v>
      </c>
      <c r="AP128" s="62">
        <v>0.03</v>
      </c>
      <c r="AQ128" s="61">
        <v>0</v>
      </c>
      <c r="AR128" s="61">
        <v>734.82</v>
      </c>
      <c r="AS128" s="61">
        <v>0</v>
      </c>
      <c r="AT128" s="61">
        <v>734.82</v>
      </c>
      <c r="AU128" s="61">
        <v>587.86</v>
      </c>
      <c r="AV128" s="61">
        <v>146.96</v>
      </c>
      <c r="AW128" s="60" t="s">
        <v>401</v>
      </c>
    </row>
    <row r="129" s="59" customFormat="1" ht="14.4" spans="1:49">
      <c r="A129" s="60" t="s">
        <v>401</v>
      </c>
      <c r="B129" s="60" t="s">
        <v>655</v>
      </c>
      <c r="C129" s="60" t="s">
        <v>402</v>
      </c>
      <c r="D129" s="60" t="s">
        <v>827</v>
      </c>
      <c r="E129" s="60" t="s">
        <v>404</v>
      </c>
      <c r="F129" s="60" t="s">
        <v>405</v>
      </c>
      <c r="G129" s="60" t="s">
        <v>406</v>
      </c>
      <c r="H129" s="61">
        <v>10000</v>
      </c>
      <c r="I129" s="61">
        <v>0</v>
      </c>
      <c r="J129" s="61">
        <v>0</v>
      </c>
      <c r="K129" s="61">
        <v>880</v>
      </c>
      <c r="L129" s="61">
        <v>230</v>
      </c>
      <c r="M129" s="61">
        <v>55</v>
      </c>
      <c r="N129" s="61">
        <v>1100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33000</v>
      </c>
      <c r="Y129" s="61">
        <v>0</v>
      </c>
      <c r="Z129" s="61">
        <v>15000</v>
      </c>
      <c r="AA129" s="61">
        <v>9060</v>
      </c>
      <c r="AB129" s="61">
        <v>0</v>
      </c>
      <c r="AC129" s="61">
        <v>1600</v>
      </c>
      <c r="AD129" s="61">
        <v>0</v>
      </c>
      <c r="AE129" s="61">
        <v>6000</v>
      </c>
      <c r="AF129" s="61">
        <v>0</v>
      </c>
      <c r="AG129" s="61">
        <v>0</v>
      </c>
      <c r="AH129" s="61">
        <v>0</v>
      </c>
      <c r="AI129" s="61">
        <v>0</v>
      </c>
      <c r="AJ129" s="61">
        <v>0</v>
      </c>
      <c r="AK129" s="61">
        <v>0</v>
      </c>
      <c r="AL129" s="61">
        <v>0</v>
      </c>
      <c r="AM129" s="61">
        <v>0</v>
      </c>
      <c r="AN129" s="61">
        <v>0</v>
      </c>
      <c r="AO129" s="61">
        <v>1340</v>
      </c>
      <c r="AP129" s="62">
        <v>0.03</v>
      </c>
      <c r="AQ129" s="61">
        <v>0</v>
      </c>
      <c r="AR129" s="61">
        <v>40.2</v>
      </c>
      <c r="AS129" s="61">
        <v>0</v>
      </c>
      <c r="AT129" s="61">
        <v>40.2</v>
      </c>
      <c r="AU129" s="61">
        <v>44.1</v>
      </c>
      <c r="AV129" s="61">
        <v>0</v>
      </c>
      <c r="AW129" s="60" t="s">
        <v>401</v>
      </c>
    </row>
    <row r="130" s="59" customFormat="1" ht="14.4" spans="1:49">
      <c r="A130" s="60" t="s">
        <v>401</v>
      </c>
      <c r="B130" s="60" t="s">
        <v>513</v>
      </c>
      <c r="C130" s="60" t="s">
        <v>402</v>
      </c>
      <c r="D130" s="60" t="s">
        <v>828</v>
      </c>
      <c r="E130" s="60" t="s">
        <v>404</v>
      </c>
      <c r="F130" s="60" t="s">
        <v>405</v>
      </c>
      <c r="G130" s="60" t="s">
        <v>406</v>
      </c>
      <c r="H130" s="61">
        <v>10000</v>
      </c>
      <c r="I130" s="61">
        <v>0</v>
      </c>
      <c r="J130" s="61">
        <v>0</v>
      </c>
      <c r="K130" s="61">
        <v>766.64</v>
      </c>
      <c r="L130" s="61">
        <v>201.66</v>
      </c>
      <c r="M130" s="61">
        <v>47.92</v>
      </c>
      <c r="N130" s="61">
        <v>760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1">
        <v>0</v>
      </c>
      <c r="W130" s="61">
        <v>0</v>
      </c>
      <c r="X130" s="61">
        <v>47500</v>
      </c>
      <c r="Y130" s="61">
        <v>0</v>
      </c>
      <c r="Z130" s="61">
        <v>25000</v>
      </c>
      <c r="AA130" s="61">
        <v>8881.1</v>
      </c>
      <c r="AB130" s="61">
        <v>0</v>
      </c>
      <c r="AC130" s="61">
        <v>0</v>
      </c>
      <c r="AD130" s="61">
        <v>0</v>
      </c>
      <c r="AE130" s="61">
        <v>7500</v>
      </c>
      <c r="AF130" s="61">
        <v>0</v>
      </c>
      <c r="AG130" s="61">
        <v>0</v>
      </c>
      <c r="AH130" s="61">
        <v>0</v>
      </c>
      <c r="AI130" s="61">
        <v>0</v>
      </c>
      <c r="AJ130" s="61">
        <v>0</v>
      </c>
      <c r="AK130" s="61">
        <v>0</v>
      </c>
      <c r="AL130" s="61">
        <v>0</v>
      </c>
      <c r="AM130" s="61">
        <v>0</v>
      </c>
      <c r="AN130" s="61">
        <v>0</v>
      </c>
      <c r="AO130" s="61">
        <v>6118.9</v>
      </c>
      <c r="AP130" s="62">
        <v>0.03</v>
      </c>
      <c r="AQ130" s="61">
        <v>0</v>
      </c>
      <c r="AR130" s="61">
        <v>183.57</v>
      </c>
      <c r="AS130" s="61">
        <v>0</v>
      </c>
      <c r="AT130" s="61">
        <v>183.57</v>
      </c>
      <c r="AU130" s="61">
        <v>146.85</v>
      </c>
      <c r="AV130" s="61">
        <v>36.72</v>
      </c>
      <c r="AW130" s="60" t="s">
        <v>401</v>
      </c>
    </row>
    <row r="131" s="59" customFormat="1" ht="14.4" spans="1:49">
      <c r="A131" s="60" t="s">
        <v>401</v>
      </c>
      <c r="B131" s="60" t="s">
        <v>658</v>
      </c>
      <c r="C131" s="60" t="s">
        <v>402</v>
      </c>
      <c r="D131" s="60" t="s">
        <v>829</v>
      </c>
      <c r="E131" s="60" t="s">
        <v>404</v>
      </c>
      <c r="F131" s="60" t="s">
        <v>405</v>
      </c>
      <c r="G131" s="60" t="s">
        <v>406</v>
      </c>
      <c r="H131" s="61">
        <v>10000</v>
      </c>
      <c r="I131" s="61">
        <v>0</v>
      </c>
      <c r="J131" s="61">
        <v>0</v>
      </c>
      <c r="K131" s="61">
        <v>960</v>
      </c>
      <c r="L131" s="61">
        <v>250</v>
      </c>
      <c r="M131" s="61">
        <v>60</v>
      </c>
      <c r="N131" s="61">
        <v>1200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36000</v>
      </c>
      <c r="Y131" s="61">
        <v>0</v>
      </c>
      <c r="Z131" s="61">
        <v>15000</v>
      </c>
      <c r="AA131" s="61">
        <v>9880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0</v>
      </c>
      <c r="AH131" s="61">
        <v>0</v>
      </c>
      <c r="AI131" s="61">
        <v>0</v>
      </c>
      <c r="AJ131" s="61">
        <v>0</v>
      </c>
      <c r="AK131" s="61">
        <v>0</v>
      </c>
      <c r="AL131" s="61">
        <v>0</v>
      </c>
      <c r="AM131" s="61">
        <v>0</v>
      </c>
      <c r="AN131" s="61">
        <v>0</v>
      </c>
      <c r="AO131" s="61">
        <v>11120</v>
      </c>
      <c r="AP131" s="62">
        <v>0.03</v>
      </c>
      <c r="AQ131" s="61">
        <v>0</v>
      </c>
      <c r="AR131" s="61">
        <v>333.6</v>
      </c>
      <c r="AS131" s="61">
        <v>0</v>
      </c>
      <c r="AT131" s="61">
        <v>333.6</v>
      </c>
      <c r="AU131" s="61">
        <v>197.7</v>
      </c>
      <c r="AV131" s="61">
        <v>135.9</v>
      </c>
      <c r="AW131" s="60" t="s">
        <v>401</v>
      </c>
    </row>
    <row r="132" s="59" customFormat="1" ht="14.4" spans="1:49">
      <c r="A132" s="60" t="s">
        <v>401</v>
      </c>
      <c r="B132" s="60" t="s">
        <v>665</v>
      </c>
      <c r="C132" s="60" t="s">
        <v>402</v>
      </c>
      <c r="D132" s="60" t="s">
        <v>830</v>
      </c>
      <c r="E132" s="60" t="s">
        <v>404</v>
      </c>
      <c r="F132" s="60" t="s">
        <v>405</v>
      </c>
      <c r="G132" s="60" t="s">
        <v>406</v>
      </c>
      <c r="H132" s="61">
        <v>10000</v>
      </c>
      <c r="I132" s="61">
        <v>0</v>
      </c>
      <c r="J132" s="61">
        <v>0</v>
      </c>
      <c r="K132" s="61">
        <v>640</v>
      </c>
      <c r="L132" s="61">
        <v>170</v>
      </c>
      <c r="M132" s="61">
        <v>40</v>
      </c>
      <c r="N132" s="61">
        <v>800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24000</v>
      </c>
      <c r="Y132" s="61">
        <v>0</v>
      </c>
      <c r="Z132" s="61">
        <v>15000</v>
      </c>
      <c r="AA132" s="61">
        <v>6600</v>
      </c>
      <c r="AB132" s="61">
        <v>0</v>
      </c>
      <c r="AC132" s="61">
        <v>0</v>
      </c>
      <c r="AD132" s="61">
        <v>0</v>
      </c>
      <c r="AE132" s="61">
        <v>0</v>
      </c>
      <c r="AF132" s="61">
        <v>0</v>
      </c>
      <c r="AG132" s="61">
        <v>0</v>
      </c>
      <c r="AH132" s="61">
        <v>0</v>
      </c>
      <c r="AI132" s="61">
        <v>0</v>
      </c>
      <c r="AJ132" s="61">
        <v>0</v>
      </c>
      <c r="AK132" s="61">
        <v>0</v>
      </c>
      <c r="AL132" s="61">
        <v>0</v>
      </c>
      <c r="AM132" s="61">
        <v>0</v>
      </c>
      <c r="AN132" s="61">
        <v>0</v>
      </c>
      <c r="AO132" s="61">
        <v>2400</v>
      </c>
      <c r="AP132" s="62">
        <v>0.03</v>
      </c>
      <c r="AQ132" s="61">
        <v>0</v>
      </c>
      <c r="AR132" s="61">
        <v>72</v>
      </c>
      <c r="AS132" s="61">
        <v>0</v>
      </c>
      <c r="AT132" s="61">
        <v>72</v>
      </c>
      <c r="AU132" s="61">
        <v>31.5</v>
      </c>
      <c r="AV132" s="61">
        <v>40.5</v>
      </c>
      <c r="AW132" s="60" t="s">
        <v>401</v>
      </c>
    </row>
    <row r="133" s="59" customFormat="1" ht="14.4" spans="1:49">
      <c r="A133" s="60" t="s">
        <v>401</v>
      </c>
      <c r="B133" s="60" t="s">
        <v>683</v>
      </c>
      <c r="C133" s="60" t="s">
        <v>402</v>
      </c>
      <c r="D133" s="60" t="s">
        <v>831</v>
      </c>
      <c r="E133" s="60" t="s">
        <v>404</v>
      </c>
      <c r="F133" s="60" t="s">
        <v>405</v>
      </c>
      <c r="G133" s="60" t="s">
        <v>406</v>
      </c>
      <c r="H133" s="61">
        <v>10000</v>
      </c>
      <c r="I133" s="61">
        <v>0</v>
      </c>
      <c r="J133" s="61">
        <v>0</v>
      </c>
      <c r="K133" s="61">
        <v>1536</v>
      </c>
      <c r="L133" s="61">
        <v>404</v>
      </c>
      <c r="M133" s="61">
        <v>96</v>
      </c>
      <c r="N133" s="61">
        <v>0</v>
      </c>
      <c r="O133" s="61">
        <v>0</v>
      </c>
      <c r="P133" s="61">
        <v>0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6179.31</v>
      </c>
      <c r="Y133" s="61">
        <v>0</v>
      </c>
      <c r="Z133" s="61">
        <v>5000</v>
      </c>
      <c r="AA133" s="61">
        <v>2036</v>
      </c>
      <c r="AB133" s="61">
        <v>0</v>
      </c>
      <c r="AC133" s="61">
        <v>0</v>
      </c>
      <c r="AD133" s="61">
        <v>0</v>
      </c>
      <c r="AE133" s="61">
        <v>0</v>
      </c>
      <c r="AF133" s="61">
        <v>0</v>
      </c>
      <c r="AG133" s="61">
        <v>0</v>
      </c>
      <c r="AH133" s="61">
        <v>0</v>
      </c>
      <c r="AI133" s="61">
        <v>0</v>
      </c>
      <c r="AJ133" s="61">
        <v>0</v>
      </c>
      <c r="AK133" s="61">
        <v>0</v>
      </c>
      <c r="AL133" s="61">
        <v>0</v>
      </c>
      <c r="AM133" s="61">
        <v>0</v>
      </c>
      <c r="AN133" s="61">
        <v>0</v>
      </c>
      <c r="AO133" s="61">
        <v>0</v>
      </c>
      <c r="AP133" s="62">
        <v>0.03</v>
      </c>
      <c r="AQ133" s="61">
        <v>0</v>
      </c>
      <c r="AR133" s="61">
        <v>0</v>
      </c>
      <c r="AS133" s="61">
        <v>0</v>
      </c>
      <c r="AT133" s="61">
        <v>0</v>
      </c>
      <c r="AU133" s="61">
        <v>0</v>
      </c>
      <c r="AV133" s="61">
        <v>0</v>
      </c>
      <c r="AW133" s="60" t="s">
        <v>401</v>
      </c>
    </row>
    <row r="134" s="59" customFormat="1" ht="14.4" spans="1:49">
      <c r="A134" s="60" t="s">
        <v>401</v>
      </c>
      <c r="B134" s="60" t="s">
        <v>528</v>
      </c>
      <c r="C134" s="60" t="s">
        <v>402</v>
      </c>
      <c r="D134" s="60" t="s">
        <v>832</v>
      </c>
      <c r="E134" s="60" t="s">
        <v>404</v>
      </c>
      <c r="F134" s="60" t="s">
        <v>405</v>
      </c>
      <c r="G134" s="60" t="s">
        <v>406</v>
      </c>
      <c r="H134" s="61">
        <v>10000</v>
      </c>
      <c r="I134" s="61">
        <v>0</v>
      </c>
      <c r="J134" s="61">
        <v>0</v>
      </c>
      <c r="K134" s="61">
        <v>1133.36</v>
      </c>
      <c r="L134" s="61">
        <v>293.34</v>
      </c>
      <c r="M134" s="61">
        <v>70.84</v>
      </c>
      <c r="N134" s="61">
        <v>1325</v>
      </c>
      <c r="O134" s="61">
        <v>0</v>
      </c>
      <c r="P134" s="61">
        <v>0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1">
        <v>0</v>
      </c>
      <c r="W134" s="61">
        <v>0</v>
      </c>
      <c r="X134" s="61">
        <v>70000</v>
      </c>
      <c r="Y134" s="61">
        <v>0</v>
      </c>
      <c r="Z134" s="61">
        <v>25000</v>
      </c>
      <c r="AA134" s="61">
        <v>14112.7</v>
      </c>
      <c r="AB134" s="61">
        <v>0</v>
      </c>
      <c r="AC134" s="61">
        <v>0</v>
      </c>
      <c r="AD134" s="61">
        <v>5000</v>
      </c>
      <c r="AE134" s="61">
        <v>0</v>
      </c>
      <c r="AF134" s="61">
        <v>0</v>
      </c>
      <c r="AG134" s="61">
        <v>0</v>
      </c>
      <c r="AH134" s="61">
        <v>0</v>
      </c>
      <c r="AI134" s="61">
        <v>0</v>
      </c>
      <c r="AJ134" s="61">
        <v>0</v>
      </c>
      <c r="AK134" s="61">
        <v>0</v>
      </c>
      <c r="AL134" s="61">
        <v>0</v>
      </c>
      <c r="AM134" s="61">
        <v>0</v>
      </c>
      <c r="AN134" s="61">
        <v>0</v>
      </c>
      <c r="AO134" s="61">
        <v>25887.3</v>
      </c>
      <c r="AP134" s="62">
        <v>0.03</v>
      </c>
      <c r="AQ134" s="61">
        <v>0</v>
      </c>
      <c r="AR134" s="61">
        <v>776.62</v>
      </c>
      <c r="AS134" s="61">
        <v>0</v>
      </c>
      <c r="AT134" s="61">
        <v>776.62</v>
      </c>
      <c r="AU134" s="61">
        <v>621.3</v>
      </c>
      <c r="AV134" s="61">
        <v>155.32</v>
      </c>
      <c r="AW134" s="60" t="s">
        <v>401</v>
      </c>
    </row>
    <row r="135" s="59" customFormat="1" ht="14.4" spans="1:49">
      <c r="A135" s="60" t="s">
        <v>401</v>
      </c>
      <c r="B135" s="60" t="s">
        <v>635</v>
      </c>
      <c r="C135" s="60" t="s">
        <v>402</v>
      </c>
      <c r="D135" s="60" t="s">
        <v>833</v>
      </c>
      <c r="E135" s="60" t="s">
        <v>404</v>
      </c>
      <c r="F135" s="60" t="s">
        <v>405</v>
      </c>
      <c r="G135" s="60" t="s">
        <v>406</v>
      </c>
      <c r="H135" s="61">
        <v>10000</v>
      </c>
      <c r="I135" s="61">
        <v>0</v>
      </c>
      <c r="J135" s="61">
        <v>0</v>
      </c>
      <c r="K135" s="61">
        <v>986.64</v>
      </c>
      <c r="L135" s="61">
        <v>256.66</v>
      </c>
      <c r="M135" s="61">
        <v>61.67</v>
      </c>
      <c r="N135" s="61">
        <v>1167</v>
      </c>
      <c r="O135" s="61">
        <v>0</v>
      </c>
      <c r="P135" s="61">
        <v>0</v>
      </c>
      <c r="Q135" s="61">
        <v>0</v>
      </c>
      <c r="R135" s="61">
        <v>0</v>
      </c>
      <c r="S135" s="61">
        <v>0</v>
      </c>
      <c r="T135" s="61">
        <v>0</v>
      </c>
      <c r="U135" s="61">
        <v>0</v>
      </c>
      <c r="V135" s="61">
        <v>0</v>
      </c>
      <c r="W135" s="61">
        <v>0</v>
      </c>
      <c r="X135" s="61">
        <v>60720</v>
      </c>
      <c r="Y135" s="61">
        <v>0</v>
      </c>
      <c r="Z135" s="61">
        <v>25000</v>
      </c>
      <c r="AA135" s="61">
        <v>12359.85</v>
      </c>
      <c r="AB135" s="61">
        <v>0</v>
      </c>
      <c r="AC135" s="61">
        <v>0</v>
      </c>
      <c r="AD135" s="61">
        <v>0</v>
      </c>
      <c r="AE135" s="61">
        <v>0</v>
      </c>
      <c r="AF135" s="61">
        <v>0</v>
      </c>
      <c r="AG135" s="61">
        <v>0</v>
      </c>
      <c r="AH135" s="61">
        <v>0</v>
      </c>
      <c r="AI135" s="61">
        <v>0</v>
      </c>
      <c r="AJ135" s="61">
        <v>0</v>
      </c>
      <c r="AK135" s="61">
        <v>0</v>
      </c>
      <c r="AL135" s="61">
        <v>0</v>
      </c>
      <c r="AM135" s="61">
        <v>0</v>
      </c>
      <c r="AN135" s="61">
        <v>0</v>
      </c>
      <c r="AO135" s="61">
        <v>23360.15</v>
      </c>
      <c r="AP135" s="62">
        <v>0.03</v>
      </c>
      <c r="AQ135" s="61">
        <v>0</v>
      </c>
      <c r="AR135" s="61">
        <v>700.8</v>
      </c>
      <c r="AS135" s="61">
        <v>0</v>
      </c>
      <c r="AT135" s="61">
        <v>700.8</v>
      </c>
      <c r="AU135" s="61">
        <v>564.96</v>
      </c>
      <c r="AV135" s="61">
        <v>135.84</v>
      </c>
      <c r="AW135" s="60" t="s">
        <v>401</v>
      </c>
    </row>
    <row r="136" s="59" customFormat="1" ht="14.4" spans="1:49">
      <c r="A136" s="60" t="s">
        <v>401</v>
      </c>
      <c r="B136" s="60" t="s">
        <v>668</v>
      </c>
      <c r="C136" s="60" t="s">
        <v>402</v>
      </c>
      <c r="D136" s="60" t="s">
        <v>834</v>
      </c>
      <c r="E136" s="60" t="s">
        <v>404</v>
      </c>
      <c r="F136" s="60" t="s">
        <v>405</v>
      </c>
      <c r="G136" s="60" t="s">
        <v>406</v>
      </c>
      <c r="H136" s="61">
        <v>10000</v>
      </c>
      <c r="I136" s="61">
        <v>0</v>
      </c>
      <c r="J136" s="61">
        <v>0</v>
      </c>
      <c r="K136" s="61">
        <v>1249.76</v>
      </c>
      <c r="L136" s="61">
        <v>322.44</v>
      </c>
      <c r="M136" s="61">
        <v>78.11</v>
      </c>
      <c r="N136" s="61">
        <v>1440</v>
      </c>
      <c r="O136" s="61">
        <v>0</v>
      </c>
      <c r="P136" s="61">
        <v>0</v>
      </c>
      <c r="Q136" s="61">
        <v>0</v>
      </c>
      <c r="R136" s="61">
        <v>0</v>
      </c>
      <c r="S136" s="61">
        <v>0</v>
      </c>
      <c r="T136" s="61">
        <v>0</v>
      </c>
      <c r="U136" s="61">
        <v>0</v>
      </c>
      <c r="V136" s="61">
        <v>0</v>
      </c>
      <c r="W136" s="61">
        <v>0</v>
      </c>
      <c r="X136" s="61">
        <v>36000</v>
      </c>
      <c r="Y136" s="61">
        <v>0</v>
      </c>
      <c r="Z136" s="61">
        <v>10000</v>
      </c>
      <c r="AA136" s="61">
        <v>9270.93</v>
      </c>
      <c r="AB136" s="61">
        <v>0</v>
      </c>
      <c r="AC136" s="61">
        <v>0</v>
      </c>
      <c r="AD136" s="61">
        <v>0</v>
      </c>
      <c r="AE136" s="61">
        <v>0</v>
      </c>
      <c r="AF136" s="61">
        <v>0</v>
      </c>
      <c r="AG136" s="61">
        <v>0</v>
      </c>
      <c r="AH136" s="61">
        <v>0</v>
      </c>
      <c r="AI136" s="61">
        <v>0</v>
      </c>
      <c r="AJ136" s="61">
        <v>0</v>
      </c>
      <c r="AK136" s="61">
        <v>0</v>
      </c>
      <c r="AL136" s="61">
        <v>0</v>
      </c>
      <c r="AM136" s="61">
        <v>0</v>
      </c>
      <c r="AN136" s="61">
        <v>0</v>
      </c>
      <c r="AO136" s="61">
        <v>16729.07</v>
      </c>
      <c r="AP136" s="62">
        <v>0.03</v>
      </c>
      <c r="AQ136" s="61">
        <v>0</v>
      </c>
      <c r="AR136" s="61">
        <v>501.87</v>
      </c>
      <c r="AS136" s="61">
        <v>0</v>
      </c>
      <c r="AT136" s="61">
        <v>501.87</v>
      </c>
      <c r="AU136" s="61">
        <v>204.58</v>
      </c>
      <c r="AV136" s="61">
        <v>297.29</v>
      </c>
      <c r="AW136" s="60" t="s">
        <v>401</v>
      </c>
    </row>
    <row r="137" s="59" customFormat="1" ht="14.4" spans="1:49">
      <c r="A137" s="60" t="s">
        <v>401</v>
      </c>
      <c r="B137" s="60" t="s">
        <v>544</v>
      </c>
      <c r="C137" s="60" t="s">
        <v>402</v>
      </c>
      <c r="D137" s="60" t="s">
        <v>835</v>
      </c>
      <c r="E137" s="60" t="s">
        <v>404</v>
      </c>
      <c r="F137" s="60" t="s">
        <v>405</v>
      </c>
      <c r="G137" s="60" t="s">
        <v>406</v>
      </c>
      <c r="H137" s="61">
        <v>10000</v>
      </c>
      <c r="I137" s="61">
        <v>0</v>
      </c>
      <c r="J137" s="61">
        <v>0</v>
      </c>
      <c r="K137" s="61">
        <v>1030</v>
      </c>
      <c r="L137" s="61">
        <v>267.5</v>
      </c>
      <c r="M137" s="61">
        <v>64.38</v>
      </c>
      <c r="N137" s="61">
        <v>1120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1">
        <v>0</v>
      </c>
      <c r="X137" s="61">
        <v>62500</v>
      </c>
      <c r="Y137" s="61">
        <v>0</v>
      </c>
      <c r="Z137" s="61">
        <v>25000</v>
      </c>
      <c r="AA137" s="61">
        <v>12409.4</v>
      </c>
      <c r="AB137" s="61">
        <v>0</v>
      </c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25090.6</v>
      </c>
      <c r="AP137" s="62">
        <v>0.03</v>
      </c>
      <c r="AQ137" s="61">
        <v>0</v>
      </c>
      <c r="AR137" s="61">
        <v>752.72</v>
      </c>
      <c r="AS137" s="61">
        <v>0</v>
      </c>
      <c r="AT137" s="61">
        <v>752.72</v>
      </c>
      <c r="AU137" s="61">
        <v>602.17</v>
      </c>
      <c r="AV137" s="61">
        <v>150.55</v>
      </c>
      <c r="AW137" s="60" t="s">
        <v>401</v>
      </c>
    </row>
    <row r="138" s="59" customFormat="1" ht="14.4" spans="1:49">
      <c r="A138" s="60" t="s">
        <v>401</v>
      </c>
      <c r="B138" s="60" t="s">
        <v>572</v>
      </c>
      <c r="C138" s="60" t="s">
        <v>402</v>
      </c>
      <c r="D138" s="60" t="s">
        <v>836</v>
      </c>
      <c r="E138" s="60" t="s">
        <v>404</v>
      </c>
      <c r="F138" s="60" t="s">
        <v>405</v>
      </c>
      <c r="G138" s="60" t="s">
        <v>406</v>
      </c>
      <c r="H138" s="61">
        <v>10000</v>
      </c>
      <c r="I138" s="61">
        <v>0</v>
      </c>
      <c r="J138" s="61">
        <v>0</v>
      </c>
      <c r="K138" s="61">
        <v>1091.6</v>
      </c>
      <c r="L138" s="61">
        <v>282.9</v>
      </c>
      <c r="M138" s="61">
        <v>68.23</v>
      </c>
      <c r="N138" s="61">
        <v>1200</v>
      </c>
      <c r="O138" s="61">
        <v>0</v>
      </c>
      <c r="P138" s="61">
        <v>0</v>
      </c>
      <c r="Q138" s="61">
        <v>0</v>
      </c>
      <c r="R138" s="61">
        <v>0</v>
      </c>
      <c r="S138" s="61">
        <v>0</v>
      </c>
      <c r="T138" s="61">
        <v>0</v>
      </c>
      <c r="U138" s="61">
        <v>0</v>
      </c>
      <c r="V138" s="61">
        <v>0</v>
      </c>
      <c r="W138" s="61">
        <v>0</v>
      </c>
      <c r="X138" s="61">
        <v>75000</v>
      </c>
      <c r="Y138" s="61">
        <v>0</v>
      </c>
      <c r="Z138" s="61">
        <v>25000</v>
      </c>
      <c r="AA138" s="61">
        <v>13213.65</v>
      </c>
      <c r="AB138" s="61">
        <v>0</v>
      </c>
      <c r="AC138" s="61">
        <v>0</v>
      </c>
      <c r="AD138" s="61">
        <v>0</v>
      </c>
      <c r="AE138" s="61">
        <v>1500</v>
      </c>
      <c r="AF138" s="61">
        <v>0</v>
      </c>
      <c r="AG138" s="61">
        <v>0</v>
      </c>
      <c r="AH138" s="61">
        <v>0</v>
      </c>
      <c r="AI138" s="61">
        <v>0</v>
      </c>
      <c r="AJ138" s="61">
        <v>0</v>
      </c>
      <c r="AK138" s="61">
        <v>0</v>
      </c>
      <c r="AL138" s="61">
        <v>0</v>
      </c>
      <c r="AM138" s="61">
        <v>0</v>
      </c>
      <c r="AN138" s="61">
        <v>0</v>
      </c>
      <c r="AO138" s="61">
        <v>35286.35</v>
      </c>
      <c r="AP138" s="62">
        <v>0.03</v>
      </c>
      <c r="AQ138" s="61">
        <v>0</v>
      </c>
      <c r="AR138" s="61">
        <v>1058.59</v>
      </c>
      <c r="AS138" s="61">
        <v>0</v>
      </c>
      <c r="AT138" s="61">
        <v>1058.59</v>
      </c>
      <c r="AU138" s="61">
        <v>702.87</v>
      </c>
      <c r="AV138" s="61">
        <v>355.72</v>
      </c>
      <c r="AW138" s="60" t="s">
        <v>401</v>
      </c>
    </row>
    <row r="139" s="59" customFormat="1" ht="14.4" spans="1:49">
      <c r="A139" s="60" t="s">
        <v>401</v>
      </c>
      <c r="B139" s="60" t="s">
        <v>697</v>
      </c>
      <c r="C139" s="60" t="s">
        <v>402</v>
      </c>
      <c r="D139" s="60" t="s">
        <v>837</v>
      </c>
      <c r="E139" s="60" t="s">
        <v>404</v>
      </c>
      <c r="F139" s="60" t="s">
        <v>405</v>
      </c>
      <c r="G139" s="60" t="s">
        <v>406</v>
      </c>
      <c r="H139" s="61">
        <v>10000</v>
      </c>
      <c r="I139" s="61">
        <v>0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0</v>
      </c>
      <c r="R139" s="61">
        <v>0</v>
      </c>
      <c r="S139" s="61">
        <v>0</v>
      </c>
      <c r="T139" s="61">
        <v>0</v>
      </c>
      <c r="U139" s="61">
        <v>0</v>
      </c>
      <c r="V139" s="61">
        <v>0</v>
      </c>
      <c r="W139" s="61">
        <v>0</v>
      </c>
      <c r="X139" s="61">
        <v>70603.45</v>
      </c>
      <c r="Y139" s="61">
        <v>0</v>
      </c>
      <c r="Z139" s="61">
        <v>25000</v>
      </c>
      <c r="AA139" s="61">
        <v>10003.96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0</v>
      </c>
      <c r="AH139" s="61">
        <v>0</v>
      </c>
      <c r="AI139" s="61">
        <v>0</v>
      </c>
      <c r="AJ139" s="61">
        <v>0</v>
      </c>
      <c r="AK139" s="61">
        <v>0</v>
      </c>
      <c r="AL139" s="61">
        <v>0</v>
      </c>
      <c r="AM139" s="61">
        <v>0</v>
      </c>
      <c r="AN139" s="61">
        <v>0</v>
      </c>
      <c r="AO139" s="61">
        <v>35599.49</v>
      </c>
      <c r="AP139" s="62">
        <v>0.03</v>
      </c>
      <c r="AQ139" s="61">
        <v>0</v>
      </c>
      <c r="AR139" s="61">
        <v>1067.98</v>
      </c>
      <c r="AS139" s="61">
        <v>0</v>
      </c>
      <c r="AT139" s="61">
        <v>1067.98</v>
      </c>
      <c r="AU139" s="61">
        <v>719.88</v>
      </c>
      <c r="AV139" s="61">
        <v>348.1</v>
      </c>
      <c r="AW139" s="60" t="s">
        <v>401</v>
      </c>
    </row>
    <row r="140" s="59" customFormat="1" ht="14.4" spans="1:49">
      <c r="A140" s="60" t="s">
        <v>401</v>
      </c>
      <c r="B140" s="60" t="s">
        <v>470</v>
      </c>
      <c r="C140" s="60" t="s">
        <v>402</v>
      </c>
      <c r="D140" s="60" t="s">
        <v>838</v>
      </c>
      <c r="E140" s="60" t="s">
        <v>404</v>
      </c>
      <c r="F140" s="60" t="s">
        <v>405</v>
      </c>
      <c r="G140" s="60" t="s">
        <v>406</v>
      </c>
      <c r="H140" s="61">
        <v>10000</v>
      </c>
      <c r="I140" s="61">
        <v>0</v>
      </c>
      <c r="J140" s="61">
        <v>0</v>
      </c>
      <c r="K140" s="61">
        <v>1527.36</v>
      </c>
      <c r="L140" s="61">
        <v>391.84</v>
      </c>
      <c r="M140" s="61">
        <v>95.46</v>
      </c>
      <c r="N140" s="61">
        <v>1800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61">
        <v>0</v>
      </c>
      <c r="V140" s="61">
        <v>0</v>
      </c>
      <c r="W140" s="61">
        <v>0</v>
      </c>
      <c r="X140" s="61">
        <v>88550</v>
      </c>
      <c r="Y140" s="61">
        <v>0</v>
      </c>
      <c r="Z140" s="61">
        <v>25000</v>
      </c>
      <c r="AA140" s="61">
        <v>19073.3</v>
      </c>
      <c r="AB140" s="61">
        <v>10000</v>
      </c>
      <c r="AC140" s="61">
        <v>0</v>
      </c>
      <c r="AD140" s="61">
        <v>0</v>
      </c>
      <c r="AE140" s="61">
        <v>0</v>
      </c>
      <c r="AF140" s="61">
        <v>0</v>
      </c>
      <c r="AG140" s="61">
        <v>0</v>
      </c>
      <c r="AH140" s="61">
        <v>0</v>
      </c>
      <c r="AI140" s="61">
        <v>0</v>
      </c>
      <c r="AJ140" s="61">
        <v>0</v>
      </c>
      <c r="AK140" s="61">
        <v>0</v>
      </c>
      <c r="AL140" s="61">
        <v>0</v>
      </c>
      <c r="AM140" s="61">
        <v>0</v>
      </c>
      <c r="AN140" s="61">
        <v>0</v>
      </c>
      <c r="AO140" s="61">
        <v>34476.7</v>
      </c>
      <c r="AP140" s="62">
        <v>0.03</v>
      </c>
      <c r="AQ140" s="61">
        <v>0</v>
      </c>
      <c r="AR140" s="61">
        <v>1034.3</v>
      </c>
      <c r="AS140" s="61">
        <v>0</v>
      </c>
      <c r="AT140" s="61">
        <v>1034.3</v>
      </c>
      <c r="AU140" s="61">
        <v>802.24</v>
      </c>
      <c r="AV140" s="61">
        <v>232.06</v>
      </c>
      <c r="AW140" s="60" t="s">
        <v>401</v>
      </c>
    </row>
    <row r="141" s="59" customFormat="1" ht="14.4" spans="1:49">
      <c r="A141" s="60" t="s">
        <v>401</v>
      </c>
      <c r="B141" s="60" t="s">
        <v>643</v>
      </c>
      <c r="C141" s="60" t="s">
        <v>402</v>
      </c>
      <c r="D141" s="60" t="s">
        <v>839</v>
      </c>
      <c r="E141" s="60" t="s">
        <v>404</v>
      </c>
      <c r="F141" s="60" t="s">
        <v>405</v>
      </c>
      <c r="G141" s="60" t="s">
        <v>406</v>
      </c>
      <c r="H141" s="61">
        <v>10000</v>
      </c>
      <c r="I141" s="61">
        <v>0</v>
      </c>
      <c r="J141" s="61">
        <v>0</v>
      </c>
      <c r="K141" s="61">
        <v>577.28</v>
      </c>
      <c r="L141" s="61">
        <v>154.32</v>
      </c>
      <c r="M141" s="61">
        <v>36.08</v>
      </c>
      <c r="N141" s="61">
        <v>880</v>
      </c>
      <c r="O141" s="61">
        <v>0</v>
      </c>
      <c r="P141" s="61">
        <v>0</v>
      </c>
      <c r="Q141" s="61">
        <v>0</v>
      </c>
      <c r="R141" s="61">
        <v>0</v>
      </c>
      <c r="S141" s="61">
        <v>0</v>
      </c>
      <c r="T141" s="61">
        <v>0</v>
      </c>
      <c r="U141" s="61">
        <v>0</v>
      </c>
      <c r="V141" s="61">
        <v>0</v>
      </c>
      <c r="W141" s="61">
        <v>0</v>
      </c>
      <c r="X141" s="61">
        <v>55000</v>
      </c>
      <c r="Y141" s="61">
        <v>0</v>
      </c>
      <c r="Z141" s="61">
        <v>25000</v>
      </c>
      <c r="AA141" s="61">
        <v>8238.4</v>
      </c>
      <c r="AB141" s="61">
        <v>0</v>
      </c>
      <c r="AC141" s="61">
        <v>0</v>
      </c>
      <c r="AD141" s="61">
        <v>5000</v>
      </c>
      <c r="AE141" s="61">
        <v>0</v>
      </c>
      <c r="AF141" s="61">
        <v>0</v>
      </c>
      <c r="AG141" s="61">
        <v>0</v>
      </c>
      <c r="AH141" s="61">
        <v>0</v>
      </c>
      <c r="AI141" s="61">
        <v>0</v>
      </c>
      <c r="AJ141" s="61">
        <v>0</v>
      </c>
      <c r="AK141" s="61">
        <v>0</v>
      </c>
      <c r="AL141" s="61">
        <v>0</v>
      </c>
      <c r="AM141" s="61">
        <v>0</v>
      </c>
      <c r="AN141" s="61">
        <v>0</v>
      </c>
      <c r="AO141" s="61">
        <v>16761.6</v>
      </c>
      <c r="AP141" s="62">
        <v>0.03</v>
      </c>
      <c r="AQ141" s="61">
        <v>0</v>
      </c>
      <c r="AR141" s="61">
        <v>502.85</v>
      </c>
      <c r="AS141" s="61">
        <v>0</v>
      </c>
      <c r="AT141" s="61">
        <v>502.85</v>
      </c>
      <c r="AU141" s="61">
        <v>402.28</v>
      </c>
      <c r="AV141" s="61">
        <v>100.57</v>
      </c>
      <c r="AW141" s="60" t="s">
        <v>401</v>
      </c>
    </row>
    <row r="142" s="59" customFormat="1" ht="14.4" spans="1:49">
      <c r="A142" s="60" t="s">
        <v>401</v>
      </c>
      <c r="B142" s="60" t="s">
        <v>631</v>
      </c>
      <c r="C142" s="60" t="s">
        <v>402</v>
      </c>
      <c r="D142" s="60" t="s">
        <v>840</v>
      </c>
      <c r="E142" s="60" t="s">
        <v>404</v>
      </c>
      <c r="F142" s="60" t="s">
        <v>405</v>
      </c>
      <c r="G142" s="60" t="s">
        <v>406</v>
      </c>
      <c r="H142" s="61">
        <v>10000</v>
      </c>
      <c r="I142" s="61">
        <v>0</v>
      </c>
      <c r="J142" s="61">
        <v>0</v>
      </c>
      <c r="K142" s="61">
        <v>1980.96</v>
      </c>
      <c r="L142" s="61">
        <v>505.24</v>
      </c>
      <c r="M142" s="61">
        <v>123.81</v>
      </c>
      <c r="N142" s="61">
        <v>2440</v>
      </c>
      <c r="O142" s="61">
        <v>0</v>
      </c>
      <c r="P142" s="61">
        <v>0</v>
      </c>
      <c r="Q142" s="61">
        <v>0</v>
      </c>
      <c r="R142" s="61">
        <v>0</v>
      </c>
      <c r="S142" s="61">
        <v>0</v>
      </c>
      <c r="T142" s="61">
        <v>0</v>
      </c>
      <c r="U142" s="61">
        <v>0</v>
      </c>
      <c r="V142" s="61">
        <v>0</v>
      </c>
      <c r="W142" s="61">
        <v>0</v>
      </c>
      <c r="X142" s="61">
        <v>132500</v>
      </c>
      <c r="Y142" s="61">
        <v>0</v>
      </c>
      <c r="Z142" s="61">
        <v>25000</v>
      </c>
      <c r="AA142" s="61">
        <v>25250.05</v>
      </c>
      <c r="AB142" s="61">
        <v>0</v>
      </c>
      <c r="AC142" s="61">
        <v>0</v>
      </c>
      <c r="AD142" s="61">
        <v>5000</v>
      </c>
      <c r="AE142" s="61">
        <v>0</v>
      </c>
      <c r="AF142" s="61">
        <v>15000</v>
      </c>
      <c r="AG142" s="61">
        <v>0</v>
      </c>
      <c r="AH142" s="61">
        <v>0</v>
      </c>
      <c r="AI142" s="61">
        <v>0</v>
      </c>
      <c r="AJ142" s="61">
        <v>0</v>
      </c>
      <c r="AK142" s="61">
        <v>0</v>
      </c>
      <c r="AL142" s="61">
        <v>0</v>
      </c>
      <c r="AM142" s="61">
        <v>0</v>
      </c>
      <c r="AN142" s="61">
        <v>0</v>
      </c>
      <c r="AO142" s="61">
        <v>62249.95</v>
      </c>
      <c r="AP142" s="62">
        <v>0.1</v>
      </c>
      <c r="AQ142" s="61">
        <v>2520</v>
      </c>
      <c r="AR142" s="61">
        <v>3705</v>
      </c>
      <c r="AS142" s="61">
        <v>0</v>
      </c>
      <c r="AT142" s="61">
        <v>3705</v>
      </c>
      <c r="AU142" s="61">
        <v>2460</v>
      </c>
      <c r="AV142" s="61">
        <v>1245</v>
      </c>
      <c r="AW142" s="60" t="s">
        <v>401</v>
      </c>
    </row>
    <row r="143" s="59" customFormat="1" ht="14.4" spans="1:49">
      <c r="A143" s="60" t="s">
        <v>401</v>
      </c>
      <c r="B143" s="60" t="s">
        <v>659</v>
      </c>
      <c r="C143" s="60" t="s">
        <v>402</v>
      </c>
      <c r="D143" s="60" t="s">
        <v>841</v>
      </c>
      <c r="E143" s="60" t="s">
        <v>404</v>
      </c>
      <c r="F143" s="60" t="s">
        <v>405</v>
      </c>
      <c r="G143" s="60" t="s">
        <v>406</v>
      </c>
      <c r="H143" s="61">
        <v>10000</v>
      </c>
      <c r="I143" s="61">
        <v>0</v>
      </c>
      <c r="J143" s="61">
        <v>0</v>
      </c>
      <c r="K143" s="61">
        <v>1480</v>
      </c>
      <c r="L143" s="61">
        <v>380</v>
      </c>
      <c r="M143" s="61">
        <v>92.5</v>
      </c>
      <c r="N143" s="61">
        <v>1850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0</v>
      </c>
      <c r="V143" s="61">
        <v>0</v>
      </c>
      <c r="W143" s="61">
        <v>0</v>
      </c>
      <c r="X143" s="61">
        <v>55500</v>
      </c>
      <c r="Y143" s="61">
        <v>0</v>
      </c>
      <c r="Z143" s="61">
        <v>15000</v>
      </c>
      <c r="AA143" s="61">
        <v>15210</v>
      </c>
      <c r="AB143" s="61">
        <v>0</v>
      </c>
      <c r="AC143" s="61">
        <v>0</v>
      </c>
      <c r="AD143" s="61">
        <v>0</v>
      </c>
      <c r="AE143" s="61">
        <v>0</v>
      </c>
      <c r="AF143" s="61">
        <v>0</v>
      </c>
      <c r="AG143" s="61">
        <v>0</v>
      </c>
      <c r="AH143" s="61">
        <v>0</v>
      </c>
      <c r="AI143" s="61">
        <v>0</v>
      </c>
      <c r="AJ143" s="61">
        <v>0</v>
      </c>
      <c r="AK143" s="61">
        <v>0</v>
      </c>
      <c r="AL143" s="61">
        <v>0</v>
      </c>
      <c r="AM143" s="61">
        <v>0</v>
      </c>
      <c r="AN143" s="61">
        <v>0</v>
      </c>
      <c r="AO143" s="61">
        <v>25290</v>
      </c>
      <c r="AP143" s="62">
        <v>0.03</v>
      </c>
      <c r="AQ143" s="61">
        <v>0</v>
      </c>
      <c r="AR143" s="61">
        <v>758.7</v>
      </c>
      <c r="AS143" s="61">
        <v>0</v>
      </c>
      <c r="AT143" s="61">
        <v>758.7</v>
      </c>
      <c r="AU143" s="61">
        <v>467.78</v>
      </c>
      <c r="AV143" s="61">
        <v>290.92</v>
      </c>
      <c r="AW143" s="60" t="s">
        <v>401</v>
      </c>
    </row>
    <row r="144" s="59" customFormat="1" ht="14.4" spans="1:49">
      <c r="A144" s="60" t="s">
        <v>401</v>
      </c>
      <c r="B144" s="60" t="s">
        <v>588</v>
      </c>
      <c r="C144" s="60" t="s">
        <v>402</v>
      </c>
      <c r="D144" s="60" t="s">
        <v>842</v>
      </c>
      <c r="E144" s="60" t="s">
        <v>404</v>
      </c>
      <c r="F144" s="60" t="s">
        <v>405</v>
      </c>
      <c r="G144" s="60" t="s">
        <v>406</v>
      </c>
      <c r="H144" s="61">
        <v>10000</v>
      </c>
      <c r="I144" s="61">
        <v>0</v>
      </c>
      <c r="J144" s="61">
        <v>0</v>
      </c>
      <c r="K144" s="61">
        <v>412.4</v>
      </c>
      <c r="L144" s="61">
        <v>113.1</v>
      </c>
      <c r="M144" s="61">
        <v>25.78</v>
      </c>
      <c r="N144" s="61">
        <v>488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30000</v>
      </c>
      <c r="Y144" s="61">
        <v>0</v>
      </c>
      <c r="Z144" s="61">
        <v>25000</v>
      </c>
      <c r="AA144" s="61">
        <v>5196.4</v>
      </c>
      <c r="AB144" s="61">
        <v>0</v>
      </c>
      <c r="AC144" s="61">
        <v>0</v>
      </c>
      <c r="AD144" s="61">
        <v>0</v>
      </c>
      <c r="AE144" s="61">
        <v>0</v>
      </c>
      <c r="AF144" s="61">
        <v>0</v>
      </c>
      <c r="AG144" s="61">
        <v>0</v>
      </c>
      <c r="AH144" s="61">
        <v>0</v>
      </c>
      <c r="AI144" s="61">
        <v>0</v>
      </c>
      <c r="AJ144" s="61">
        <v>0</v>
      </c>
      <c r="AK144" s="61">
        <v>0</v>
      </c>
      <c r="AL144" s="61">
        <v>0</v>
      </c>
      <c r="AM144" s="61">
        <v>0</v>
      </c>
      <c r="AN144" s="61">
        <v>0</v>
      </c>
      <c r="AO144" s="61">
        <v>0</v>
      </c>
      <c r="AP144" s="62">
        <v>0.03</v>
      </c>
      <c r="AQ144" s="61">
        <v>0</v>
      </c>
      <c r="AR144" s="61">
        <v>0</v>
      </c>
      <c r="AS144" s="61">
        <v>0</v>
      </c>
      <c r="AT144" s="61">
        <v>0</v>
      </c>
      <c r="AU144" s="61">
        <v>0</v>
      </c>
      <c r="AV144" s="61">
        <v>0</v>
      </c>
      <c r="AW144" s="60" t="s">
        <v>401</v>
      </c>
    </row>
    <row r="145" s="59" customFormat="1" ht="14.4" spans="1:49">
      <c r="A145" s="60" t="s">
        <v>401</v>
      </c>
      <c r="B145" s="60" t="s">
        <v>657</v>
      </c>
      <c r="C145" s="60" t="s">
        <v>402</v>
      </c>
      <c r="D145" s="60" t="s">
        <v>843</v>
      </c>
      <c r="E145" s="60" t="s">
        <v>404</v>
      </c>
      <c r="F145" s="60" t="s">
        <v>405</v>
      </c>
      <c r="G145" s="60" t="s">
        <v>406</v>
      </c>
      <c r="H145" s="61">
        <v>10000</v>
      </c>
      <c r="I145" s="61">
        <v>0</v>
      </c>
      <c r="J145" s="61">
        <v>0</v>
      </c>
      <c r="K145" s="61">
        <v>1200</v>
      </c>
      <c r="L145" s="61">
        <v>310</v>
      </c>
      <c r="M145" s="61">
        <v>75</v>
      </c>
      <c r="N145" s="61">
        <v>1500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45000</v>
      </c>
      <c r="Y145" s="61">
        <v>0</v>
      </c>
      <c r="Z145" s="61">
        <v>15000</v>
      </c>
      <c r="AA145" s="61">
        <v>12340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0</v>
      </c>
      <c r="AJ145" s="61">
        <v>0</v>
      </c>
      <c r="AK145" s="61">
        <v>0</v>
      </c>
      <c r="AL145" s="61">
        <v>0</v>
      </c>
      <c r="AM145" s="61">
        <v>0</v>
      </c>
      <c r="AN145" s="61">
        <v>0</v>
      </c>
      <c r="AO145" s="61">
        <v>17660</v>
      </c>
      <c r="AP145" s="62">
        <v>0.03</v>
      </c>
      <c r="AQ145" s="61">
        <v>0</v>
      </c>
      <c r="AR145" s="61">
        <v>529.8</v>
      </c>
      <c r="AS145" s="61">
        <v>0</v>
      </c>
      <c r="AT145" s="61">
        <v>529.8</v>
      </c>
      <c r="AU145" s="61">
        <v>322.35</v>
      </c>
      <c r="AV145" s="61">
        <v>207.45</v>
      </c>
      <c r="AW145" s="60" t="s">
        <v>401</v>
      </c>
    </row>
    <row r="146" s="59" customFormat="1" ht="14.4" spans="1:49">
      <c r="A146" s="60" t="s">
        <v>401</v>
      </c>
      <c r="B146" s="60" t="s">
        <v>685</v>
      </c>
      <c r="C146" s="60" t="s">
        <v>402</v>
      </c>
      <c r="D146" s="60" t="s">
        <v>844</v>
      </c>
      <c r="E146" s="60" t="s">
        <v>404</v>
      </c>
      <c r="F146" s="60" t="s">
        <v>405</v>
      </c>
      <c r="G146" s="60" t="s">
        <v>406</v>
      </c>
      <c r="H146" s="61">
        <v>10000</v>
      </c>
      <c r="I146" s="61">
        <v>0</v>
      </c>
      <c r="J146" s="61">
        <v>0</v>
      </c>
      <c r="K146" s="61">
        <v>704</v>
      </c>
      <c r="L146" s="61">
        <v>372</v>
      </c>
      <c r="M146" s="61">
        <v>44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4855.17</v>
      </c>
      <c r="Y146" s="61">
        <v>0</v>
      </c>
      <c r="Z146" s="61">
        <v>5000</v>
      </c>
      <c r="AA146" s="61">
        <v>1120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0</v>
      </c>
      <c r="AJ146" s="61">
        <v>0</v>
      </c>
      <c r="AK146" s="61">
        <v>0</v>
      </c>
      <c r="AL146" s="61">
        <v>0</v>
      </c>
      <c r="AM146" s="61">
        <v>0</v>
      </c>
      <c r="AN146" s="61">
        <v>0</v>
      </c>
      <c r="AO146" s="61">
        <v>0</v>
      </c>
      <c r="AP146" s="62">
        <v>0.03</v>
      </c>
      <c r="AQ146" s="61">
        <v>0</v>
      </c>
      <c r="AR146" s="61">
        <v>0</v>
      </c>
      <c r="AS146" s="61">
        <v>0</v>
      </c>
      <c r="AT146" s="61">
        <v>0</v>
      </c>
      <c r="AU146" s="61">
        <v>0</v>
      </c>
      <c r="AV146" s="61">
        <v>0</v>
      </c>
      <c r="AW146" s="60" t="s">
        <v>401</v>
      </c>
    </row>
    <row r="147" s="59" customFormat="1" ht="14.4" spans="1:49">
      <c r="A147" s="60" t="s">
        <v>401</v>
      </c>
      <c r="B147" s="60" t="s">
        <v>642</v>
      </c>
      <c r="C147" s="60" t="s">
        <v>402</v>
      </c>
      <c r="D147" s="60" t="s">
        <v>845</v>
      </c>
      <c r="E147" s="60" t="s">
        <v>404</v>
      </c>
      <c r="F147" s="60" t="s">
        <v>405</v>
      </c>
      <c r="G147" s="60" t="s">
        <v>406</v>
      </c>
      <c r="H147" s="61">
        <v>10000</v>
      </c>
      <c r="I147" s="61">
        <v>0</v>
      </c>
      <c r="J147" s="61">
        <v>0</v>
      </c>
      <c r="K147" s="61">
        <v>396.16</v>
      </c>
      <c r="L147" s="61">
        <v>109.04</v>
      </c>
      <c r="M147" s="61">
        <v>24.76</v>
      </c>
      <c r="N147" s="61">
        <v>488</v>
      </c>
      <c r="O147" s="61">
        <v>0</v>
      </c>
      <c r="P147" s="61">
        <v>0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1">
        <v>0</v>
      </c>
      <c r="W147" s="61">
        <v>0</v>
      </c>
      <c r="X147" s="61">
        <v>30000</v>
      </c>
      <c r="Y147" s="61">
        <v>0</v>
      </c>
      <c r="Z147" s="61">
        <v>25000</v>
      </c>
      <c r="AA147" s="61">
        <v>5089.8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0</v>
      </c>
      <c r="AH147" s="61">
        <v>0</v>
      </c>
      <c r="AI147" s="61">
        <v>0</v>
      </c>
      <c r="AJ147" s="61">
        <v>0</v>
      </c>
      <c r="AK147" s="61">
        <v>0</v>
      </c>
      <c r="AL147" s="61">
        <v>0</v>
      </c>
      <c r="AM147" s="61">
        <v>0</v>
      </c>
      <c r="AN147" s="61">
        <v>0</v>
      </c>
      <c r="AO147" s="61">
        <v>0</v>
      </c>
      <c r="AP147" s="62">
        <v>0.03</v>
      </c>
      <c r="AQ147" s="61">
        <v>0</v>
      </c>
      <c r="AR147" s="61">
        <v>0</v>
      </c>
      <c r="AS147" s="61">
        <v>0</v>
      </c>
      <c r="AT147" s="61">
        <v>0</v>
      </c>
      <c r="AU147" s="61">
        <v>0</v>
      </c>
      <c r="AV147" s="61">
        <v>0</v>
      </c>
      <c r="AW147" s="60" t="s">
        <v>401</v>
      </c>
    </row>
    <row r="148" s="213" customFormat="1" customHeight="1" spans="1:49">
      <c r="A148" s="214"/>
      <c r="B148" s="214"/>
      <c r="C148" s="214"/>
      <c r="D148" s="214"/>
      <c r="H148" s="215">
        <f t="shared" ref="H148:AV148" si="0">SUM(H2:H147)</f>
        <v>1460000</v>
      </c>
      <c r="I148" s="216">
        <f t="shared" si="0"/>
        <v>0</v>
      </c>
      <c r="J148" s="216">
        <f t="shared" si="0"/>
        <v>0</v>
      </c>
      <c r="K148" s="215">
        <f t="shared" si="0"/>
        <v>153757.36</v>
      </c>
      <c r="L148" s="215">
        <f t="shared" si="0"/>
        <v>40308.3</v>
      </c>
      <c r="M148" s="215">
        <f t="shared" si="0"/>
        <v>9610.12000000001</v>
      </c>
      <c r="N148" s="215">
        <f t="shared" si="0"/>
        <v>165247</v>
      </c>
      <c r="O148" s="216">
        <f t="shared" si="0"/>
        <v>0</v>
      </c>
      <c r="P148" s="216">
        <f t="shared" si="0"/>
        <v>0</v>
      </c>
      <c r="Q148" s="216">
        <f t="shared" si="0"/>
        <v>0</v>
      </c>
      <c r="R148" s="216">
        <f t="shared" si="0"/>
        <v>0</v>
      </c>
      <c r="S148" s="216">
        <f t="shared" si="0"/>
        <v>0</v>
      </c>
      <c r="T148" s="216">
        <f t="shared" si="0"/>
        <v>0</v>
      </c>
      <c r="U148" s="216">
        <f t="shared" si="0"/>
        <v>0</v>
      </c>
      <c r="V148" s="216">
        <f t="shared" si="0"/>
        <v>0</v>
      </c>
      <c r="W148" s="216">
        <f t="shared" si="0"/>
        <v>0</v>
      </c>
      <c r="X148" s="215">
        <f t="shared" si="0"/>
        <v>8597347.27</v>
      </c>
      <c r="Y148" s="216">
        <f t="shared" si="0"/>
        <v>0</v>
      </c>
      <c r="Z148" s="215">
        <f t="shared" si="0"/>
        <v>3170000</v>
      </c>
      <c r="AA148" s="216">
        <f t="shared" si="0"/>
        <v>1708131.92</v>
      </c>
      <c r="AB148" s="215">
        <f t="shared" si="0"/>
        <v>60000</v>
      </c>
      <c r="AC148" s="215">
        <f t="shared" si="0"/>
        <v>1600</v>
      </c>
      <c r="AD148" s="215">
        <f t="shared" si="0"/>
        <v>45000</v>
      </c>
      <c r="AE148" s="215">
        <f t="shared" si="0"/>
        <v>123000</v>
      </c>
      <c r="AF148" s="215">
        <f t="shared" si="0"/>
        <v>135000</v>
      </c>
      <c r="AG148" s="215">
        <f t="shared" si="0"/>
        <v>42000</v>
      </c>
      <c r="AH148" s="216">
        <f t="shared" si="0"/>
        <v>0</v>
      </c>
      <c r="AI148" s="216">
        <f t="shared" si="0"/>
        <v>0</v>
      </c>
      <c r="AJ148" s="216">
        <f t="shared" si="0"/>
        <v>0</v>
      </c>
      <c r="AK148" s="216">
        <f t="shared" si="0"/>
        <v>0</v>
      </c>
      <c r="AL148" s="216">
        <f t="shared" si="0"/>
        <v>0</v>
      </c>
      <c r="AM148" s="216">
        <f t="shared" si="0"/>
        <v>0</v>
      </c>
      <c r="AN148" s="216">
        <f t="shared" si="0"/>
        <v>0</v>
      </c>
      <c r="AO148" s="215">
        <f t="shared" si="0"/>
        <v>3363628.75</v>
      </c>
      <c r="AP148" s="216">
        <f t="shared" si="0"/>
        <v>6.9</v>
      </c>
      <c r="AQ148" s="216">
        <f t="shared" si="0"/>
        <v>90720</v>
      </c>
      <c r="AR148" s="215">
        <f t="shared" si="0"/>
        <v>135177.11</v>
      </c>
      <c r="AS148" s="216">
        <f t="shared" si="0"/>
        <v>0</v>
      </c>
      <c r="AT148" s="215">
        <f t="shared" si="0"/>
        <v>135177.11</v>
      </c>
      <c r="AU148" s="215">
        <f t="shared" si="0"/>
        <v>93460.99</v>
      </c>
      <c r="AV148" s="215">
        <f t="shared" si="0"/>
        <v>41957.44</v>
      </c>
      <c r="AW148" s="214"/>
    </row>
    <row r="149" s="59" customFormat="1" customHeight="1" spans="1:49">
      <c r="A149" s="60"/>
      <c r="B149" s="60"/>
      <c r="C149" s="60"/>
      <c r="D149" s="60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2"/>
      <c r="AQ149" s="61"/>
      <c r="AR149" s="61"/>
      <c r="AS149" s="61"/>
      <c r="AT149" s="61"/>
      <c r="AU149" s="61"/>
      <c r="AV149" s="61"/>
      <c r="AW149" s="60"/>
    </row>
    <row r="150" s="59" customFormat="1" customHeight="1" spans="1:49">
      <c r="A150" s="60"/>
      <c r="B150" s="60"/>
      <c r="C150" s="60"/>
      <c r="D150" s="60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2"/>
      <c r="AQ150" s="61"/>
      <c r="AR150" s="61"/>
      <c r="AS150" s="61"/>
      <c r="AT150" s="61"/>
      <c r="AU150" s="61"/>
      <c r="AV150" s="61"/>
      <c r="AW150" s="60"/>
    </row>
    <row r="151" s="59" customFormat="1" customHeight="1" spans="1:49">
      <c r="A151" s="60"/>
      <c r="B151" s="60"/>
      <c r="C151" s="60"/>
      <c r="D151" s="60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2"/>
      <c r="AQ151" s="61"/>
      <c r="AR151" s="61"/>
      <c r="AS151" s="61"/>
      <c r="AT151" s="61"/>
      <c r="AU151" s="61"/>
      <c r="AV151" s="61"/>
      <c r="AW151" s="60"/>
    </row>
    <row r="152" s="59" customFormat="1" customHeight="1" spans="1:49">
      <c r="A152" s="60"/>
      <c r="B152" s="60"/>
      <c r="C152" s="60"/>
      <c r="D152" s="60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2"/>
      <c r="AQ152" s="61"/>
      <c r="AR152" s="61"/>
      <c r="AS152" s="61"/>
      <c r="AT152" s="61"/>
      <c r="AU152" s="61"/>
      <c r="AV152" s="61"/>
      <c r="AW152" s="60"/>
    </row>
    <row r="153" s="59" customFormat="1" customHeight="1" spans="1:49">
      <c r="A153" s="60"/>
      <c r="B153" s="60"/>
      <c r="C153" s="60"/>
      <c r="D153" s="60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2"/>
      <c r="AQ153" s="61"/>
      <c r="AR153" s="61"/>
      <c r="AS153" s="61"/>
      <c r="AT153" s="61"/>
      <c r="AU153" s="61"/>
      <c r="AV153" s="61"/>
      <c r="AW153" s="60"/>
    </row>
    <row r="154" s="59" customFormat="1" customHeight="1" spans="1:49">
      <c r="A154" s="60"/>
      <c r="B154" s="60"/>
      <c r="C154" s="60"/>
      <c r="D154" s="60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2"/>
      <c r="AQ154" s="61"/>
      <c r="AR154" s="61"/>
      <c r="AS154" s="61"/>
      <c r="AT154" s="61"/>
      <c r="AU154" s="61"/>
      <c r="AV154" s="61"/>
      <c r="AW154" s="60"/>
    </row>
    <row r="155" s="59" customFormat="1" customHeight="1" spans="1:49">
      <c r="A155" s="60"/>
      <c r="B155" s="60"/>
      <c r="C155" s="60"/>
      <c r="D155" s="60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2"/>
      <c r="AQ155" s="61"/>
      <c r="AR155" s="61"/>
      <c r="AS155" s="61"/>
      <c r="AT155" s="61"/>
      <c r="AU155" s="61"/>
      <c r="AV155" s="61"/>
      <c r="AW155" s="60"/>
    </row>
    <row r="156" s="59" customFormat="1" customHeight="1" spans="1:49">
      <c r="A156" s="60"/>
      <c r="B156" s="60"/>
      <c r="C156" s="60"/>
      <c r="D156" s="60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2"/>
      <c r="AQ156" s="61"/>
      <c r="AR156" s="61"/>
      <c r="AS156" s="61"/>
      <c r="AT156" s="61"/>
      <c r="AU156" s="61"/>
      <c r="AV156" s="61"/>
      <c r="AW156" s="60"/>
    </row>
    <row r="157" s="59" customFormat="1" customHeight="1" spans="1:49">
      <c r="A157" s="60"/>
      <c r="B157" s="60"/>
      <c r="C157" s="60"/>
      <c r="D157" s="60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2"/>
      <c r="AQ157" s="61"/>
      <c r="AR157" s="61"/>
      <c r="AS157" s="61"/>
      <c r="AT157" s="61"/>
      <c r="AU157" s="61"/>
      <c r="AV157" s="61"/>
      <c r="AW157" s="60"/>
    </row>
    <row r="158" s="59" customFormat="1" customHeight="1" spans="1:49">
      <c r="A158" s="60"/>
      <c r="B158" s="60"/>
      <c r="C158" s="60"/>
      <c r="D158" s="60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2"/>
      <c r="AQ158" s="61"/>
      <c r="AR158" s="61"/>
      <c r="AS158" s="61"/>
      <c r="AT158" s="61"/>
      <c r="AU158" s="61"/>
      <c r="AV158" s="61"/>
      <c r="AW158" s="60"/>
    </row>
    <row r="159" s="59" customFormat="1" customHeight="1" spans="1:49">
      <c r="A159" s="60"/>
      <c r="B159" s="60"/>
      <c r="C159" s="60"/>
      <c r="D159" s="60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2"/>
      <c r="AQ159" s="61"/>
      <c r="AR159" s="61"/>
      <c r="AS159" s="61"/>
      <c r="AT159" s="61"/>
      <c r="AU159" s="61"/>
      <c r="AV159" s="61"/>
      <c r="AW159" s="60"/>
    </row>
    <row r="160" s="59" customFormat="1" customHeight="1" spans="1:49">
      <c r="A160" s="60"/>
      <c r="B160" s="60"/>
      <c r="C160" s="60"/>
      <c r="D160" s="60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2"/>
      <c r="AQ160" s="61"/>
      <c r="AR160" s="61"/>
      <c r="AS160" s="61"/>
      <c r="AT160" s="61"/>
      <c r="AU160" s="61"/>
      <c r="AV160" s="61"/>
      <c r="AW160" s="60"/>
    </row>
    <row r="161" s="59" customFormat="1" customHeight="1" spans="1:49">
      <c r="A161" s="60"/>
      <c r="B161" s="60"/>
      <c r="C161" s="60"/>
      <c r="D161" s="60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2"/>
      <c r="AQ161" s="61"/>
      <c r="AR161" s="61"/>
      <c r="AS161" s="61"/>
      <c r="AT161" s="61"/>
      <c r="AU161" s="61"/>
      <c r="AV161" s="61"/>
      <c r="AW161" s="60"/>
    </row>
    <row r="162" s="59" customFormat="1" customHeight="1" spans="1:49">
      <c r="A162" s="60"/>
      <c r="B162" s="60"/>
      <c r="C162" s="60"/>
      <c r="D162" s="60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2"/>
      <c r="AQ162" s="61"/>
      <c r="AR162" s="61"/>
      <c r="AS162" s="61"/>
      <c r="AT162" s="61"/>
      <c r="AU162" s="61"/>
      <c r="AV162" s="61"/>
      <c r="AW162" s="60"/>
    </row>
    <row r="163" s="59" customFormat="1" customHeight="1" spans="1:49">
      <c r="A163" s="60"/>
      <c r="B163" s="60"/>
      <c r="C163" s="60"/>
      <c r="D163" s="60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2"/>
      <c r="AQ163" s="61"/>
      <c r="AR163" s="61"/>
      <c r="AS163" s="61"/>
      <c r="AT163" s="61"/>
      <c r="AU163" s="61"/>
      <c r="AV163" s="61"/>
      <c r="AW163" s="60"/>
    </row>
    <row r="164" s="59" customFormat="1" customHeight="1" spans="1:49">
      <c r="A164" s="60"/>
      <c r="B164" s="60"/>
      <c r="C164" s="60"/>
      <c r="D164" s="60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2"/>
      <c r="AQ164" s="61"/>
      <c r="AR164" s="61"/>
      <c r="AS164" s="61"/>
      <c r="AT164" s="61"/>
      <c r="AU164" s="61"/>
      <c r="AV164" s="61"/>
      <c r="AW164" s="60"/>
    </row>
    <row r="165" s="59" customFormat="1" customHeight="1" spans="1:49">
      <c r="A165" s="60"/>
      <c r="B165" s="60"/>
      <c r="C165" s="60"/>
      <c r="D165" s="60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2"/>
      <c r="AQ165" s="61"/>
      <c r="AR165" s="61"/>
      <c r="AS165" s="61"/>
      <c r="AT165" s="61"/>
      <c r="AU165" s="61"/>
      <c r="AV165" s="61"/>
      <c r="AW165" s="60"/>
    </row>
    <row r="166" s="59" customFormat="1" customHeight="1" spans="1:49">
      <c r="A166" s="60"/>
      <c r="B166" s="60"/>
      <c r="C166" s="60"/>
      <c r="D166" s="60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2"/>
      <c r="AQ166" s="61"/>
      <c r="AR166" s="61"/>
      <c r="AS166" s="61"/>
      <c r="AT166" s="61"/>
      <c r="AU166" s="61"/>
      <c r="AV166" s="61"/>
      <c r="AW166" s="60"/>
    </row>
    <row r="167" s="59" customFormat="1" customHeight="1" spans="1:49">
      <c r="A167" s="60"/>
      <c r="B167" s="60"/>
      <c r="C167" s="60"/>
      <c r="D167" s="60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2"/>
      <c r="AQ167" s="61"/>
      <c r="AR167" s="61"/>
      <c r="AS167" s="61"/>
      <c r="AT167" s="61"/>
      <c r="AU167" s="61"/>
      <c r="AV167" s="61"/>
      <c r="AW167" s="60"/>
    </row>
    <row r="168" s="59" customFormat="1" customHeight="1" spans="1:49">
      <c r="A168" s="60"/>
      <c r="B168" s="60"/>
      <c r="C168" s="60"/>
      <c r="D168" s="60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2"/>
      <c r="AQ168" s="61"/>
      <c r="AR168" s="61"/>
      <c r="AS168" s="61"/>
      <c r="AT168" s="61"/>
      <c r="AU168" s="61"/>
      <c r="AV168" s="61"/>
      <c r="AW168" s="60"/>
    </row>
    <row r="169" s="59" customFormat="1" customHeight="1" spans="1:49">
      <c r="A169" s="60"/>
      <c r="B169" s="60"/>
      <c r="C169" s="60"/>
      <c r="D169" s="60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2"/>
      <c r="AQ169" s="61"/>
      <c r="AR169" s="61"/>
      <c r="AS169" s="61"/>
      <c r="AT169" s="61"/>
      <c r="AU169" s="61"/>
      <c r="AV169" s="61"/>
      <c r="AW169" s="60"/>
    </row>
    <row r="170" s="59" customFormat="1" customHeight="1" spans="1:49">
      <c r="A170" s="60"/>
      <c r="B170" s="60"/>
      <c r="C170" s="60"/>
      <c r="D170" s="60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2"/>
      <c r="AQ170" s="61"/>
      <c r="AR170" s="61"/>
      <c r="AS170" s="61"/>
      <c r="AT170" s="61"/>
      <c r="AU170" s="61"/>
      <c r="AV170" s="61"/>
      <c r="AW170" s="60"/>
    </row>
    <row r="171" s="59" customFormat="1" customHeight="1" spans="1:49">
      <c r="A171" s="60"/>
      <c r="B171" s="60"/>
      <c r="C171" s="60"/>
      <c r="D171" s="60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2"/>
      <c r="AQ171" s="61"/>
      <c r="AR171" s="61"/>
      <c r="AS171" s="61"/>
      <c r="AT171" s="61"/>
      <c r="AU171" s="61"/>
      <c r="AV171" s="61"/>
      <c r="AW171" s="60"/>
    </row>
    <row r="172" s="59" customFormat="1" customHeight="1" spans="1:49">
      <c r="A172" s="60"/>
      <c r="B172" s="60"/>
      <c r="C172" s="60"/>
      <c r="D172" s="60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2"/>
      <c r="AQ172" s="61"/>
      <c r="AR172" s="61"/>
      <c r="AS172" s="61"/>
      <c r="AT172" s="61"/>
      <c r="AU172" s="61"/>
      <c r="AV172" s="61"/>
      <c r="AW172" s="60"/>
    </row>
    <row r="173" s="59" customFormat="1" customHeight="1" spans="1:49">
      <c r="A173" s="60"/>
      <c r="B173" s="60"/>
      <c r="C173" s="60"/>
      <c r="D173" s="60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2"/>
      <c r="AQ173" s="61"/>
      <c r="AR173" s="61"/>
      <c r="AS173" s="61"/>
      <c r="AT173" s="61"/>
      <c r="AU173" s="61"/>
      <c r="AV173" s="61"/>
      <c r="AW173" s="60"/>
    </row>
    <row r="174" s="59" customFormat="1" customHeight="1" spans="1:49">
      <c r="A174" s="60"/>
      <c r="B174" s="60"/>
      <c r="C174" s="60"/>
      <c r="D174" s="60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2"/>
      <c r="AQ174" s="61"/>
      <c r="AR174" s="61"/>
      <c r="AS174" s="61"/>
      <c r="AT174" s="61"/>
      <c r="AU174" s="61"/>
      <c r="AV174" s="61"/>
      <c r="AW174" s="60"/>
    </row>
    <row r="175" s="59" customFormat="1" customHeight="1" spans="1:49">
      <c r="A175" s="60"/>
      <c r="B175" s="60"/>
      <c r="C175" s="60"/>
      <c r="D175" s="60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2"/>
      <c r="AQ175" s="61"/>
      <c r="AR175" s="61"/>
      <c r="AS175" s="61"/>
      <c r="AT175" s="61"/>
      <c r="AU175" s="61"/>
      <c r="AV175" s="61"/>
      <c r="AW175" s="60"/>
    </row>
    <row r="176" s="59" customFormat="1" customHeight="1" spans="1:49">
      <c r="A176" s="60"/>
      <c r="B176" s="60"/>
      <c r="C176" s="60"/>
      <c r="D176" s="60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2"/>
      <c r="AQ176" s="61"/>
      <c r="AR176" s="61"/>
      <c r="AS176" s="61"/>
      <c r="AT176" s="61"/>
      <c r="AU176" s="61"/>
      <c r="AV176" s="61"/>
      <c r="AW176" s="60"/>
    </row>
    <row r="177" s="59" customFormat="1" customHeight="1" spans="1:49">
      <c r="A177" s="60"/>
      <c r="B177" s="60"/>
      <c r="C177" s="60"/>
      <c r="D177" s="60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2"/>
      <c r="AQ177" s="61"/>
      <c r="AR177" s="61"/>
      <c r="AS177" s="61"/>
      <c r="AT177" s="61"/>
      <c r="AU177" s="61"/>
      <c r="AV177" s="61"/>
      <c r="AW177" s="60"/>
    </row>
    <row r="178" s="59" customFormat="1" customHeight="1" spans="1:49">
      <c r="A178" s="60"/>
      <c r="B178" s="60"/>
      <c r="C178" s="60"/>
      <c r="D178" s="60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2"/>
      <c r="AQ178" s="61"/>
      <c r="AR178" s="61"/>
      <c r="AS178" s="61"/>
      <c r="AT178" s="61"/>
      <c r="AU178" s="61"/>
      <c r="AV178" s="61"/>
      <c r="AW178" s="60"/>
    </row>
    <row r="179" s="59" customFormat="1" customHeight="1" spans="1:49">
      <c r="A179" s="60"/>
      <c r="B179" s="60"/>
      <c r="C179" s="60"/>
      <c r="D179" s="60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2"/>
      <c r="AQ179" s="61"/>
      <c r="AR179" s="61"/>
      <c r="AS179" s="61"/>
      <c r="AT179" s="61"/>
      <c r="AU179" s="61"/>
      <c r="AV179" s="61"/>
      <c r="AW179" s="60"/>
    </row>
    <row r="180" s="59" customFormat="1" customHeight="1" spans="1:49">
      <c r="A180" s="60"/>
      <c r="B180" s="60"/>
      <c r="C180" s="60"/>
      <c r="D180" s="60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2"/>
      <c r="AQ180" s="61"/>
      <c r="AR180" s="61"/>
      <c r="AS180" s="61"/>
      <c r="AT180" s="61"/>
      <c r="AU180" s="61"/>
      <c r="AV180" s="61"/>
      <c r="AW180" s="60"/>
    </row>
    <row r="181" s="59" customFormat="1" customHeight="1" spans="1:49">
      <c r="A181" s="60"/>
      <c r="B181" s="60"/>
      <c r="C181" s="60"/>
      <c r="D181" s="60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2"/>
      <c r="AQ181" s="61"/>
      <c r="AR181" s="61"/>
      <c r="AS181" s="61"/>
      <c r="AT181" s="61"/>
      <c r="AU181" s="61"/>
      <c r="AV181" s="61"/>
      <c r="AW181" s="60"/>
    </row>
    <row r="182" s="59" customFormat="1" customHeight="1" spans="1:49">
      <c r="A182" s="60"/>
      <c r="B182" s="60"/>
      <c r="C182" s="60"/>
      <c r="D182" s="60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2"/>
      <c r="AQ182" s="61"/>
      <c r="AR182" s="61"/>
      <c r="AS182" s="61"/>
      <c r="AT182" s="61"/>
      <c r="AU182" s="61"/>
      <c r="AV182" s="61"/>
      <c r="AW182" s="60"/>
    </row>
    <row r="183" s="59" customFormat="1" customHeight="1" spans="1:49">
      <c r="A183" s="60"/>
      <c r="B183" s="60"/>
      <c r="C183" s="60"/>
      <c r="D183" s="60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2"/>
      <c r="AQ183" s="61"/>
      <c r="AR183" s="61"/>
      <c r="AS183" s="61"/>
      <c r="AT183" s="61"/>
      <c r="AU183" s="61"/>
      <c r="AV183" s="61"/>
      <c r="AW183" s="60"/>
    </row>
    <row r="184" s="59" customFormat="1" customHeight="1" spans="1:49">
      <c r="A184" s="60"/>
      <c r="B184" s="60"/>
      <c r="C184" s="60"/>
      <c r="D184" s="60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2"/>
      <c r="AQ184" s="61"/>
      <c r="AR184" s="61"/>
      <c r="AS184" s="61"/>
      <c r="AT184" s="61"/>
      <c r="AU184" s="61"/>
      <c r="AV184" s="61"/>
      <c r="AW184" s="60"/>
    </row>
    <row r="185" s="59" customFormat="1" customHeight="1" spans="1:49">
      <c r="A185" s="60"/>
      <c r="B185" s="60"/>
      <c r="C185" s="60"/>
      <c r="D185" s="60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2"/>
      <c r="AQ185" s="61"/>
      <c r="AR185" s="61"/>
      <c r="AS185" s="61"/>
      <c r="AT185" s="61"/>
      <c r="AU185" s="61"/>
      <c r="AV185" s="61"/>
      <c r="AW185" s="60"/>
    </row>
    <row r="186" s="59" customFormat="1" customHeight="1" spans="1:49">
      <c r="A186" s="60"/>
      <c r="B186" s="60"/>
      <c r="C186" s="60"/>
      <c r="D186" s="60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2"/>
      <c r="AQ186" s="61"/>
      <c r="AR186" s="61"/>
      <c r="AS186" s="61"/>
      <c r="AT186" s="61"/>
      <c r="AU186" s="61"/>
      <c r="AV186" s="61"/>
      <c r="AW186" s="60"/>
    </row>
    <row r="187" s="59" customFormat="1" customHeight="1" spans="1:49">
      <c r="A187" s="60"/>
      <c r="B187" s="60"/>
      <c r="C187" s="60"/>
      <c r="D187" s="60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2"/>
      <c r="AQ187" s="61"/>
      <c r="AR187" s="61"/>
      <c r="AS187" s="61"/>
      <c r="AT187" s="61"/>
      <c r="AU187" s="61"/>
      <c r="AV187" s="61"/>
      <c r="AW187" s="60"/>
    </row>
    <row r="188" s="59" customFormat="1" customHeight="1" spans="1:49">
      <c r="A188" s="60"/>
      <c r="B188" s="60"/>
      <c r="C188" s="60"/>
      <c r="D188" s="60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2"/>
      <c r="AQ188" s="61"/>
      <c r="AR188" s="61"/>
      <c r="AS188" s="61"/>
      <c r="AT188" s="61"/>
      <c r="AU188" s="61"/>
      <c r="AV188" s="61"/>
      <c r="AW188" s="60"/>
    </row>
    <row r="189" s="59" customFormat="1" customHeight="1" spans="1:49">
      <c r="A189" s="60"/>
      <c r="B189" s="60"/>
      <c r="C189" s="60"/>
      <c r="D189" s="60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2"/>
      <c r="AQ189" s="61"/>
      <c r="AR189" s="61"/>
      <c r="AS189" s="61"/>
      <c r="AT189" s="61"/>
      <c r="AU189" s="61"/>
      <c r="AV189" s="61"/>
      <c r="AW189" s="60"/>
    </row>
    <row r="190" s="59" customFormat="1" customHeight="1" spans="1:49">
      <c r="A190" s="60"/>
      <c r="B190" s="60"/>
      <c r="C190" s="60"/>
      <c r="D190" s="60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2"/>
      <c r="AQ190" s="61"/>
      <c r="AR190" s="61"/>
      <c r="AS190" s="61"/>
      <c r="AT190" s="61"/>
      <c r="AU190" s="61"/>
      <c r="AV190" s="61"/>
      <c r="AW190" s="60"/>
    </row>
    <row r="191" s="59" customFormat="1" customHeight="1" spans="1:49">
      <c r="A191" s="60"/>
      <c r="B191" s="60"/>
      <c r="C191" s="60"/>
      <c r="D191" s="60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2"/>
      <c r="AQ191" s="61"/>
      <c r="AR191" s="61"/>
      <c r="AS191" s="61"/>
      <c r="AT191" s="61"/>
      <c r="AU191" s="61"/>
      <c r="AV191" s="61"/>
      <c r="AW191" s="60"/>
    </row>
    <row r="192" s="59" customFormat="1" customHeight="1" spans="1:49">
      <c r="A192" s="60"/>
      <c r="B192" s="60"/>
      <c r="C192" s="60"/>
      <c r="D192" s="60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2"/>
      <c r="AQ192" s="61"/>
      <c r="AR192" s="61"/>
      <c r="AS192" s="61"/>
      <c r="AT192" s="61"/>
      <c r="AU192" s="61"/>
      <c r="AV192" s="61"/>
      <c r="AW192" s="60"/>
    </row>
    <row r="193" s="59" customFormat="1" customHeight="1" spans="1:49">
      <c r="A193" s="60"/>
      <c r="B193" s="60"/>
      <c r="C193" s="60"/>
      <c r="D193" s="60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2"/>
      <c r="AQ193" s="61"/>
      <c r="AR193" s="61"/>
      <c r="AS193" s="61"/>
      <c r="AT193" s="61"/>
      <c r="AU193" s="61"/>
      <c r="AV193" s="61"/>
      <c r="AW193" s="60"/>
    </row>
    <row r="194" s="59" customFormat="1" customHeight="1" spans="1:49">
      <c r="A194" s="60"/>
      <c r="B194" s="60"/>
      <c r="C194" s="60"/>
      <c r="D194" s="60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2"/>
      <c r="AQ194" s="61"/>
      <c r="AR194" s="61"/>
      <c r="AS194" s="61"/>
      <c r="AT194" s="61"/>
      <c r="AU194" s="61"/>
      <c r="AV194" s="61"/>
      <c r="AW194" s="60"/>
    </row>
    <row r="195" s="59" customFormat="1" customHeight="1" spans="1:49">
      <c r="A195" s="60"/>
      <c r="B195" s="60"/>
      <c r="C195" s="60"/>
      <c r="D195" s="60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2"/>
      <c r="AQ195" s="61"/>
      <c r="AR195" s="61"/>
      <c r="AS195" s="61"/>
      <c r="AT195" s="61"/>
      <c r="AU195" s="61"/>
      <c r="AV195" s="61"/>
      <c r="AW195" s="60"/>
    </row>
    <row r="196" s="59" customFormat="1" customHeight="1" spans="1:49">
      <c r="A196" s="60"/>
      <c r="B196" s="60"/>
      <c r="C196" s="60"/>
      <c r="D196" s="60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2"/>
      <c r="AQ196" s="61"/>
      <c r="AR196" s="61"/>
      <c r="AS196" s="61"/>
      <c r="AT196" s="61"/>
      <c r="AU196" s="61"/>
      <c r="AV196" s="61"/>
      <c r="AW196" s="60"/>
    </row>
    <row r="197" s="59" customFormat="1" customHeight="1" spans="1:49">
      <c r="A197" s="60"/>
      <c r="B197" s="60"/>
      <c r="C197" s="60"/>
      <c r="D197" s="60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2"/>
      <c r="AQ197" s="61"/>
      <c r="AR197" s="61"/>
      <c r="AS197" s="61"/>
      <c r="AT197" s="61"/>
      <c r="AU197" s="61"/>
      <c r="AV197" s="61"/>
      <c r="AW197" s="60"/>
    </row>
    <row r="198" s="59" customFormat="1" customHeight="1" spans="1:49">
      <c r="A198" s="60"/>
      <c r="B198" s="60"/>
      <c r="C198" s="60"/>
      <c r="D198" s="60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2"/>
      <c r="AQ198" s="61"/>
      <c r="AR198" s="61"/>
      <c r="AS198" s="61"/>
      <c r="AT198" s="61"/>
      <c r="AU198" s="61"/>
      <c r="AV198" s="61"/>
      <c r="AW198" s="60"/>
    </row>
    <row r="199" s="59" customFormat="1" customHeight="1" spans="1:49">
      <c r="A199" s="60"/>
      <c r="B199" s="60"/>
      <c r="C199" s="60"/>
      <c r="D199" s="60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2"/>
      <c r="AQ199" s="61"/>
      <c r="AR199" s="61"/>
      <c r="AS199" s="61"/>
      <c r="AT199" s="61"/>
      <c r="AU199" s="61"/>
      <c r="AV199" s="61"/>
      <c r="AW199" s="60"/>
    </row>
    <row r="200" s="59" customFormat="1" customHeight="1" spans="1:49">
      <c r="A200" s="60"/>
      <c r="B200" s="60"/>
      <c r="C200" s="60"/>
      <c r="D200" s="60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2"/>
      <c r="AQ200" s="61"/>
      <c r="AR200" s="61"/>
      <c r="AS200" s="61"/>
      <c r="AT200" s="61"/>
      <c r="AU200" s="61"/>
      <c r="AV200" s="61"/>
      <c r="AW200" s="60"/>
    </row>
    <row r="201" s="59" customFormat="1" customHeight="1" spans="1:49">
      <c r="A201" s="60"/>
      <c r="B201" s="60"/>
      <c r="C201" s="60"/>
      <c r="D201" s="60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2"/>
      <c r="AQ201" s="61"/>
      <c r="AR201" s="61"/>
      <c r="AS201" s="61"/>
      <c r="AT201" s="61"/>
      <c r="AU201" s="61"/>
      <c r="AV201" s="61"/>
      <c r="AW201" s="60"/>
    </row>
    <row r="202" s="59" customFormat="1" customHeight="1" spans="1:49">
      <c r="A202" s="60"/>
      <c r="B202" s="60"/>
      <c r="C202" s="60"/>
      <c r="D202" s="60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2"/>
      <c r="AQ202" s="61"/>
      <c r="AR202" s="61"/>
      <c r="AS202" s="61"/>
      <c r="AT202" s="61"/>
      <c r="AU202" s="61"/>
      <c r="AV202" s="61"/>
      <c r="AW202" s="60"/>
    </row>
    <row r="203" s="59" customFormat="1" customHeight="1" spans="1:49">
      <c r="A203" s="60"/>
      <c r="B203" s="60"/>
      <c r="C203" s="60"/>
      <c r="D203" s="60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2"/>
      <c r="AQ203" s="61"/>
      <c r="AR203" s="61"/>
      <c r="AS203" s="61"/>
      <c r="AT203" s="61"/>
      <c r="AU203" s="61"/>
      <c r="AV203" s="61"/>
      <c r="AW203" s="60"/>
    </row>
    <row r="204" s="59" customFormat="1" customHeight="1" spans="1:49">
      <c r="A204" s="60"/>
      <c r="B204" s="60"/>
      <c r="C204" s="60"/>
      <c r="D204" s="60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2"/>
      <c r="AQ204" s="61"/>
      <c r="AR204" s="61"/>
      <c r="AS204" s="61"/>
      <c r="AT204" s="61"/>
      <c r="AU204" s="61"/>
      <c r="AV204" s="61"/>
      <c r="AW204" s="60"/>
    </row>
    <row r="205" s="59" customFormat="1" customHeight="1" spans="1:49">
      <c r="A205" s="60"/>
      <c r="B205" s="60"/>
      <c r="C205" s="60"/>
      <c r="D205" s="60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2"/>
      <c r="AQ205" s="61"/>
      <c r="AR205" s="61"/>
      <c r="AS205" s="61"/>
      <c r="AT205" s="61"/>
      <c r="AU205" s="61"/>
      <c r="AV205" s="61"/>
      <c r="AW205" s="60"/>
    </row>
    <row r="206" s="59" customFormat="1" customHeight="1" spans="1:49">
      <c r="A206" s="60"/>
      <c r="B206" s="60"/>
      <c r="C206" s="60"/>
      <c r="D206" s="60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2"/>
      <c r="AQ206" s="61"/>
      <c r="AR206" s="61"/>
      <c r="AS206" s="61"/>
      <c r="AT206" s="61"/>
      <c r="AU206" s="61"/>
      <c r="AV206" s="61"/>
      <c r="AW206" s="60"/>
    </row>
    <row r="207" s="59" customFormat="1" customHeight="1" spans="1:49">
      <c r="A207" s="60"/>
      <c r="B207" s="60"/>
      <c r="C207" s="60"/>
      <c r="D207" s="60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2"/>
      <c r="AQ207" s="61"/>
      <c r="AR207" s="61"/>
      <c r="AS207" s="61"/>
      <c r="AT207" s="61"/>
      <c r="AU207" s="61"/>
      <c r="AV207" s="61"/>
      <c r="AW207" s="60"/>
    </row>
    <row r="208" s="59" customFormat="1" customHeight="1" spans="1:49">
      <c r="A208" s="60"/>
      <c r="B208" s="60"/>
      <c r="C208" s="60"/>
      <c r="D208" s="60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2"/>
      <c r="AQ208" s="61"/>
      <c r="AR208" s="61"/>
      <c r="AS208" s="61"/>
      <c r="AT208" s="61"/>
      <c r="AU208" s="61"/>
      <c r="AV208" s="61"/>
      <c r="AW208" s="60"/>
    </row>
    <row r="209" s="59" customFormat="1" customHeight="1" spans="1:49">
      <c r="A209" s="60"/>
      <c r="B209" s="60"/>
      <c r="C209" s="60"/>
      <c r="D209" s="60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2"/>
      <c r="AQ209" s="61"/>
      <c r="AR209" s="61"/>
      <c r="AS209" s="61"/>
      <c r="AT209" s="61"/>
      <c r="AU209" s="61"/>
      <c r="AV209" s="61"/>
      <c r="AW209" s="60"/>
    </row>
    <row r="210" s="59" customFormat="1" customHeight="1" spans="1:49">
      <c r="A210" s="60"/>
      <c r="B210" s="60"/>
      <c r="C210" s="60"/>
      <c r="D210" s="60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2"/>
      <c r="AQ210" s="61"/>
      <c r="AR210" s="61"/>
      <c r="AS210" s="61"/>
      <c r="AT210" s="61"/>
      <c r="AU210" s="61"/>
      <c r="AV210" s="61"/>
      <c r="AW210" s="60"/>
    </row>
    <row r="211" s="59" customFormat="1" customHeight="1" spans="1:49">
      <c r="A211" s="60"/>
      <c r="B211" s="60"/>
      <c r="C211" s="60"/>
      <c r="D211" s="60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2"/>
      <c r="AQ211" s="61"/>
      <c r="AR211" s="61"/>
      <c r="AS211" s="61"/>
      <c r="AT211" s="61"/>
      <c r="AU211" s="61"/>
      <c r="AV211" s="61"/>
      <c r="AW211" s="60"/>
    </row>
    <row r="212" s="59" customFormat="1" customHeight="1" spans="1:49">
      <c r="A212" s="60"/>
      <c r="B212" s="60"/>
      <c r="C212" s="60"/>
      <c r="D212" s="60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2"/>
      <c r="AQ212" s="61"/>
      <c r="AR212" s="61"/>
      <c r="AS212" s="61"/>
      <c r="AT212" s="61"/>
      <c r="AU212" s="61"/>
      <c r="AV212" s="61"/>
      <c r="AW212" s="60"/>
    </row>
    <row r="213" s="59" customFormat="1" customHeight="1" spans="1:49">
      <c r="A213" s="60"/>
      <c r="B213" s="60"/>
      <c r="C213" s="60"/>
      <c r="D213" s="60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2"/>
      <c r="AQ213" s="61"/>
      <c r="AR213" s="61"/>
      <c r="AS213" s="61"/>
      <c r="AT213" s="61"/>
      <c r="AU213" s="61"/>
      <c r="AV213" s="61"/>
      <c r="AW213" s="60"/>
    </row>
    <row r="214" s="59" customFormat="1" customHeight="1" spans="1:49">
      <c r="A214" s="60"/>
      <c r="B214" s="60"/>
      <c r="C214" s="60"/>
      <c r="D214" s="60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2"/>
      <c r="AQ214" s="61"/>
      <c r="AR214" s="61"/>
      <c r="AS214" s="61"/>
      <c r="AT214" s="61"/>
      <c r="AU214" s="61"/>
      <c r="AV214" s="61"/>
      <c r="AW214" s="60"/>
    </row>
    <row r="215" s="59" customFormat="1" customHeight="1" spans="1:49">
      <c r="A215" s="60"/>
      <c r="B215" s="60"/>
      <c r="C215" s="60"/>
      <c r="D215" s="60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2"/>
      <c r="AQ215" s="61"/>
      <c r="AR215" s="61"/>
      <c r="AS215" s="61"/>
      <c r="AT215" s="61"/>
      <c r="AU215" s="61"/>
      <c r="AV215" s="61"/>
      <c r="AW215" s="60"/>
    </row>
    <row r="216" s="59" customFormat="1" customHeight="1" spans="1:49">
      <c r="A216" s="60"/>
      <c r="B216" s="60"/>
      <c r="C216" s="60"/>
      <c r="D216" s="60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2"/>
      <c r="AQ216" s="61"/>
      <c r="AR216" s="61"/>
      <c r="AS216" s="61"/>
      <c r="AT216" s="61"/>
      <c r="AU216" s="61"/>
      <c r="AV216" s="61"/>
      <c r="AW216" s="60"/>
    </row>
    <row r="217" s="59" customFormat="1" customHeight="1" spans="1:49">
      <c r="A217" s="60"/>
      <c r="B217" s="60"/>
      <c r="C217" s="60"/>
      <c r="D217" s="60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2"/>
      <c r="AQ217" s="61"/>
      <c r="AR217" s="61"/>
      <c r="AS217" s="61"/>
      <c r="AT217" s="61"/>
      <c r="AU217" s="61"/>
      <c r="AV217" s="61"/>
      <c r="AW217" s="60"/>
    </row>
    <row r="218" s="59" customFormat="1" customHeight="1" spans="1:49">
      <c r="A218" s="60"/>
      <c r="B218" s="60"/>
      <c r="C218" s="60"/>
      <c r="D218" s="60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2"/>
      <c r="AQ218" s="61"/>
      <c r="AR218" s="61"/>
      <c r="AS218" s="61"/>
      <c r="AT218" s="61"/>
      <c r="AU218" s="61"/>
      <c r="AV218" s="61"/>
      <c r="AW218" s="60"/>
    </row>
    <row r="219" s="59" customFormat="1" customHeight="1" spans="1:49">
      <c r="A219" s="60"/>
      <c r="B219" s="60"/>
      <c r="C219" s="60"/>
      <c r="D219" s="60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2"/>
      <c r="AQ219" s="61"/>
      <c r="AR219" s="61"/>
      <c r="AS219" s="61"/>
      <c r="AT219" s="61"/>
      <c r="AU219" s="61"/>
      <c r="AV219" s="61"/>
      <c r="AW219" s="60"/>
    </row>
    <row r="220" s="59" customFormat="1" customHeight="1" spans="1:49">
      <c r="A220" s="60"/>
      <c r="B220" s="60"/>
      <c r="C220" s="60"/>
      <c r="D220" s="60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2"/>
      <c r="AQ220" s="61"/>
      <c r="AR220" s="61"/>
      <c r="AS220" s="61"/>
      <c r="AT220" s="61"/>
      <c r="AU220" s="61"/>
      <c r="AV220" s="61"/>
      <c r="AW220" s="60"/>
    </row>
    <row r="221" s="59" customFormat="1" customHeight="1" spans="1:49">
      <c r="A221" s="60"/>
      <c r="B221" s="60"/>
      <c r="C221" s="60"/>
      <c r="D221" s="60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2"/>
      <c r="AQ221" s="61"/>
      <c r="AR221" s="61"/>
      <c r="AS221" s="61"/>
      <c r="AT221" s="61"/>
      <c r="AU221" s="61"/>
      <c r="AV221" s="61"/>
      <c r="AW221" s="60"/>
    </row>
    <row r="222" s="59" customFormat="1" customHeight="1" spans="1:49">
      <c r="A222" s="60"/>
      <c r="B222" s="60"/>
      <c r="C222" s="60"/>
      <c r="D222" s="60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2"/>
      <c r="AQ222" s="61"/>
      <c r="AR222" s="61"/>
      <c r="AS222" s="61"/>
      <c r="AT222" s="61"/>
      <c r="AU222" s="61"/>
      <c r="AV222" s="61"/>
      <c r="AW222" s="60"/>
    </row>
    <row r="223" s="59" customFormat="1" customHeight="1" spans="1:49">
      <c r="A223" s="60"/>
      <c r="B223" s="60"/>
      <c r="C223" s="60"/>
      <c r="D223" s="60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2"/>
      <c r="AQ223" s="61"/>
      <c r="AR223" s="61"/>
      <c r="AS223" s="61"/>
      <c r="AT223" s="61"/>
      <c r="AU223" s="61"/>
      <c r="AV223" s="61"/>
      <c r="AW223" s="60"/>
    </row>
    <row r="224" s="59" customFormat="1" customHeight="1" spans="1:49">
      <c r="A224" s="60"/>
      <c r="B224" s="60"/>
      <c r="C224" s="60"/>
      <c r="D224" s="60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2"/>
      <c r="AQ224" s="61"/>
      <c r="AR224" s="61"/>
      <c r="AS224" s="61"/>
      <c r="AT224" s="61"/>
      <c r="AU224" s="61"/>
      <c r="AV224" s="61"/>
      <c r="AW224" s="60"/>
    </row>
    <row r="225" s="59" customFormat="1" customHeight="1" spans="1:49">
      <c r="A225" s="60"/>
      <c r="B225" s="60"/>
      <c r="C225" s="60"/>
      <c r="D225" s="60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2"/>
      <c r="AQ225" s="61"/>
      <c r="AR225" s="61"/>
      <c r="AS225" s="61"/>
      <c r="AT225" s="61"/>
      <c r="AU225" s="61"/>
      <c r="AV225" s="61"/>
      <c r="AW225" s="60"/>
    </row>
    <row r="226" s="59" customFormat="1" customHeight="1" spans="1:49">
      <c r="A226" s="60"/>
      <c r="B226" s="60"/>
      <c r="C226" s="60"/>
      <c r="D226" s="60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2"/>
      <c r="AQ226" s="61"/>
      <c r="AR226" s="61"/>
      <c r="AS226" s="61"/>
      <c r="AT226" s="61"/>
      <c r="AU226" s="61"/>
      <c r="AV226" s="61"/>
      <c r="AW226" s="60"/>
    </row>
    <row r="227" s="59" customFormat="1" customHeight="1" spans="1:49">
      <c r="A227" s="60"/>
      <c r="B227" s="60"/>
      <c r="C227" s="60"/>
      <c r="D227" s="60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2"/>
      <c r="AQ227" s="61"/>
      <c r="AR227" s="61"/>
      <c r="AS227" s="61"/>
      <c r="AT227" s="61"/>
      <c r="AU227" s="61"/>
      <c r="AV227" s="61"/>
      <c r="AW227" s="60"/>
    </row>
    <row r="228" s="59" customFormat="1" customHeight="1" spans="1:49">
      <c r="A228" s="60"/>
      <c r="B228" s="60"/>
      <c r="C228" s="60"/>
      <c r="D228" s="60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2"/>
      <c r="AQ228" s="61"/>
      <c r="AR228" s="61"/>
      <c r="AS228" s="61"/>
      <c r="AT228" s="61"/>
      <c r="AU228" s="61"/>
      <c r="AV228" s="61"/>
      <c r="AW228" s="60"/>
    </row>
    <row r="229" s="59" customFormat="1" customHeight="1" spans="1:49">
      <c r="A229" s="60"/>
      <c r="B229" s="60"/>
      <c r="C229" s="60"/>
      <c r="D229" s="60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2"/>
      <c r="AQ229" s="61"/>
      <c r="AR229" s="61"/>
      <c r="AS229" s="61"/>
      <c r="AT229" s="61"/>
      <c r="AU229" s="61"/>
      <c r="AV229" s="61"/>
      <c r="AW229" s="60"/>
    </row>
    <row r="230" s="59" customFormat="1" customHeight="1" spans="1:49">
      <c r="A230" s="60"/>
      <c r="B230" s="60"/>
      <c r="C230" s="60"/>
      <c r="D230" s="60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2"/>
      <c r="AQ230" s="61"/>
      <c r="AR230" s="61"/>
      <c r="AS230" s="61"/>
      <c r="AT230" s="61"/>
      <c r="AU230" s="61"/>
      <c r="AV230" s="61"/>
      <c r="AW230" s="60"/>
    </row>
    <row r="231" s="59" customFormat="1" customHeight="1" spans="1:49">
      <c r="A231" s="60"/>
      <c r="B231" s="60"/>
      <c r="C231" s="60"/>
      <c r="D231" s="60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2"/>
      <c r="AQ231" s="61"/>
      <c r="AR231" s="61"/>
      <c r="AS231" s="61"/>
      <c r="AT231" s="61"/>
      <c r="AU231" s="61"/>
      <c r="AV231" s="61"/>
      <c r="AW231" s="60"/>
    </row>
    <row r="232" s="59" customFormat="1" customHeight="1" spans="1:49">
      <c r="A232" s="60"/>
      <c r="B232" s="60"/>
      <c r="C232" s="60"/>
      <c r="D232" s="60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2"/>
      <c r="AQ232" s="61"/>
      <c r="AR232" s="61"/>
      <c r="AS232" s="61"/>
      <c r="AT232" s="61"/>
      <c r="AU232" s="61"/>
      <c r="AV232" s="61"/>
      <c r="AW232" s="60"/>
    </row>
    <row r="233" s="59" customFormat="1" customHeight="1" spans="1:49">
      <c r="A233" s="60"/>
      <c r="B233" s="60"/>
      <c r="C233" s="60"/>
      <c r="D233" s="60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2"/>
      <c r="AQ233" s="61"/>
      <c r="AR233" s="61"/>
      <c r="AS233" s="61"/>
      <c r="AT233" s="61"/>
      <c r="AU233" s="61"/>
      <c r="AV233" s="61"/>
      <c r="AW233" s="60"/>
    </row>
    <row r="234" s="59" customFormat="1" customHeight="1" spans="1:49">
      <c r="A234" s="60"/>
      <c r="B234" s="60"/>
      <c r="C234" s="60"/>
      <c r="D234" s="60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2"/>
      <c r="AQ234" s="61"/>
      <c r="AR234" s="61"/>
      <c r="AS234" s="61"/>
      <c r="AT234" s="61"/>
      <c r="AU234" s="61"/>
      <c r="AV234" s="61"/>
      <c r="AW234" s="60"/>
    </row>
    <row r="235" s="59" customFormat="1" customHeight="1" spans="1:49">
      <c r="A235" s="60"/>
      <c r="B235" s="60"/>
      <c r="C235" s="60"/>
      <c r="D235" s="60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2"/>
      <c r="AQ235" s="61"/>
      <c r="AR235" s="61"/>
      <c r="AS235" s="61"/>
      <c r="AT235" s="61"/>
      <c r="AU235" s="61"/>
      <c r="AV235" s="61"/>
      <c r="AW235" s="60"/>
    </row>
    <row r="236" s="59" customFormat="1" customHeight="1" spans="1:49">
      <c r="A236" s="60"/>
      <c r="B236" s="60"/>
      <c r="C236" s="60"/>
      <c r="D236" s="60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2"/>
      <c r="AQ236" s="61"/>
      <c r="AR236" s="61"/>
      <c r="AS236" s="61"/>
      <c r="AT236" s="61"/>
      <c r="AU236" s="61"/>
      <c r="AV236" s="61"/>
      <c r="AW236" s="60"/>
    </row>
    <row r="237" s="59" customFormat="1" customHeight="1" spans="1:49">
      <c r="A237" s="60"/>
      <c r="B237" s="60"/>
      <c r="C237" s="60"/>
      <c r="D237" s="60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2"/>
      <c r="AQ237" s="61"/>
      <c r="AR237" s="61"/>
      <c r="AS237" s="61"/>
      <c r="AT237" s="61"/>
      <c r="AU237" s="61"/>
      <c r="AV237" s="61"/>
      <c r="AW237" s="60"/>
    </row>
    <row r="238" s="59" customFormat="1" customHeight="1" spans="1:49">
      <c r="A238" s="60"/>
      <c r="B238" s="60"/>
      <c r="C238" s="60"/>
      <c r="D238" s="60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2"/>
      <c r="AQ238" s="61"/>
      <c r="AR238" s="61"/>
      <c r="AS238" s="61"/>
      <c r="AT238" s="61"/>
      <c r="AU238" s="61"/>
      <c r="AV238" s="61"/>
      <c r="AW238" s="60"/>
    </row>
    <row r="239" s="59" customFormat="1" customHeight="1" spans="1:49">
      <c r="A239" s="60"/>
      <c r="B239" s="60"/>
      <c r="C239" s="60"/>
      <c r="D239" s="60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2"/>
      <c r="AQ239" s="61"/>
      <c r="AR239" s="61"/>
      <c r="AS239" s="61"/>
      <c r="AT239" s="61"/>
      <c r="AU239" s="61"/>
      <c r="AV239" s="61"/>
      <c r="AW239" s="60"/>
    </row>
    <row r="240" s="59" customFormat="1" customHeight="1" spans="1:49">
      <c r="A240" s="60"/>
      <c r="B240" s="60"/>
      <c r="C240" s="60"/>
      <c r="D240" s="60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2"/>
      <c r="AQ240" s="61"/>
      <c r="AR240" s="61"/>
      <c r="AS240" s="61"/>
      <c r="AT240" s="61"/>
      <c r="AU240" s="61"/>
      <c r="AV240" s="61"/>
      <c r="AW240" s="60"/>
    </row>
    <row r="241" s="59" customFormat="1" customHeight="1" spans="1:49">
      <c r="A241" s="60"/>
      <c r="B241" s="60"/>
      <c r="C241" s="60"/>
      <c r="D241" s="60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2"/>
      <c r="AQ241" s="61"/>
      <c r="AR241" s="61"/>
      <c r="AS241" s="61"/>
      <c r="AT241" s="61"/>
      <c r="AU241" s="61"/>
      <c r="AV241" s="61"/>
      <c r="AW241" s="60"/>
    </row>
    <row r="242" s="59" customFormat="1" customHeight="1" spans="1:49">
      <c r="A242" s="60"/>
      <c r="B242" s="60"/>
      <c r="C242" s="60"/>
      <c r="D242" s="60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2"/>
      <c r="AQ242" s="61"/>
      <c r="AR242" s="61"/>
      <c r="AS242" s="61"/>
      <c r="AT242" s="61"/>
      <c r="AU242" s="61"/>
      <c r="AV242" s="61"/>
      <c r="AW242" s="60"/>
    </row>
    <row r="243" s="59" customFormat="1" customHeight="1" spans="1:49">
      <c r="A243" s="60"/>
      <c r="B243" s="60"/>
      <c r="C243" s="60"/>
      <c r="D243" s="60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2"/>
      <c r="AQ243" s="61"/>
      <c r="AR243" s="61"/>
      <c r="AS243" s="61"/>
      <c r="AT243" s="61"/>
      <c r="AU243" s="61"/>
      <c r="AV243" s="61"/>
      <c r="AW243" s="60"/>
    </row>
    <row r="244" s="59" customFormat="1" customHeight="1" spans="1:49">
      <c r="A244" s="60"/>
      <c r="B244" s="60"/>
      <c r="C244" s="60"/>
      <c r="D244" s="60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2"/>
      <c r="AQ244" s="61"/>
      <c r="AR244" s="61"/>
      <c r="AS244" s="61"/>
      <c r="AT244" s="61"/>
      <c r="AU244" s="61"/>
      <c r="AV244" s="61"/>
      <c r="AW244" s="60"/>
    </row>
    <row r="245" s="59" customFormat="1" customHeight="1" spans="1:49">
      <c r="A245" s="60"/>
      <c r="B245" s="60"/>
      <c r="C245" s="60"/>
      <c r="D245" s="60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2"/>
      <c r="AQ245" s="61"/>
      <c r="AR245" s="61"/>
      <c r="AS245" s="61"/>
      <c r="AT245" s="61"/>
      <c r="AU245" s="61"/>
      <c r="AV245" s="61"/>
      <c r="AW245" s="60"/>
    </row>
    <row r="246" s="59" customFormat="1" customHeight="1" spans="1:49">
      <c r="A246" s="60"/>
      <c r="B246" s="60"/>
      <c r="C246" s="60"/>
      <c r="D246" s="60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2"/>
      <c r="AQ246" s="61"/>
      <c r="AR246" s="61"/>
      <c r="AS246" s="61"/>
      <c r="AT246" s="61"/>
      <c r="AU246" s="61"/>
      <c r="AV246" s="61"/>
      <c r="AW246" s="60"/>
    </row>
    <row r="247" s="59" customFormat="1" customHeight="1" spans="1:49">
      <c r="A247" s="60"/>
      <c r="B247" s="60"/>
      <c r="C247" s="60"/>
      <c r="D247" s="60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2"/>
      <c r="AQ247" s="61"/>
      <c r="AR247" s="61"/>
      <c r="AS247" s="61"/>
      <c r="AT247" s="61"/>
      <c r="AU247" s="61"/>
      <c r="AV247" s="61"/>
      <c r="AW247" s="60"/>
    </row>
    <row r="248" s="59" customFormat="1" customHeight="1" spans="1:49">
      <c r="A248" s="60"/>
      <c r="B248" s="60"/>
      <c r="C248" s="60"/>
      <c r="D248" s="60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2"/>
      <c r="AQ248" s="61"/>
      <c r="AR248" s="61"/>
      <c r="AS248" s="61"/>
      <c r="AT248" s="61"/>
      <c r="AU248" s="61"/>
      <c r="AV248" s="61"/>
      <c r="AW248" s="60"/>
    </row>
    <row r="249" s="59" customFormat="1" customHeight="1" spans="1:49">
      <c r="A249" s="60"/>
      <c r="B249" s="60"/>
      <c r="C249" s="60"/>
      <c r="D249" s="60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2"/>
      <c r="AQ249" s="61"/>
      <c r="AR249" s="61"/>
      <c r="AS249" s="61"/>
      <c r="AT249" s="61"/>
      <c r="AU249" s="61"/>
      <c r="AV249" s="61"/>
      <c r="AW249" s="60"/>
    </row>
    <row r="250" s="59" customFormat="1" customHeight="1" spans="1:49">
      <c r="A250" s="60"/>
      <c r="B250" s="60"/>
      <c r="C250" s="60"/>
      <c r="D250" s="60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2"/>
      <c r="AQ250" s="61"/>
      <c r="AR250" s="61"/>
      <c r="AS250" s="61"/>
      <c r="AT250" s="61"/>
      <c r="AU250" s="61"/>
      <c r="AV250" s="61"/>
      <c r="AW250" s="60"/>
    </row>
    <row r="251" s="59" customFormat="1" customHeight="1" spans="1:49">
      <c r="A251" s="60"/>
      <c r="B251" s="60"/>
      <c r="C251" s="60"/>
      <c r="D251" s="60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2"/>
      <c r="AQ251" s="61"/>
      <c r="AR251" s="61"/>
      <c r="AS251" s="61"/>
      <c r="AT251" s="61"/>
      <c r="AU251" s="61"/>
      <c r="AV251" s="61"/>
      <c r="AW251" s="60"/>
    </row>
    <row r="252" s="59" customFormat="1" customHeight="1" spans="1:49">
      <c r="A252" s="60"/>
      <c r="B252" s="60"/>
      <c r="C252" s="60"/>
      <c r="D252" s="60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2"/>
      <c r="AQ252" s="61"/>
      <c r="AR252" s="61"/>
      <c r="AS252" s="61"/>
      <c r="AT252" s="61"/>
      <c r="AU252" s="61"/>
      <c r="AV252" s="61"/>
      <c r="AW252" s="60"/>
    </row>
    <row r="253" s="59" customFormat="1" customHeight="1" spans="1:49">
      <c r="A253" s="60"/>
      <c r="B253" s="60"/>
      <c r="C253" s="60"/>
      <c r="D253" s="60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2"/>
      <c r="AQ253" s="61"/>
      <c r="AR253" s="61"/>
      <c r="AS253" s="61"/>
      <c r="AT253" s="61"/>
      <c r="AU253" s="61"/>
      <c r="AV253" s="61"/>
      <c r="AW253" s="60"/>
    </row>
    <row r="254" s="59" customFormat="1" customHeight="1" spans="1:49">
      <c r="A254" s="60"/>
      <c r="B254" s="60"/>
      <c r="C254" s="60"/>
      <c r="D254" s="60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2"/>
      <c r="AQ254" s="61"/>
      <c r="AR254" s="61"/>
      <c r="AS254" s="61"/>
      <c r="AT254" s="61"/>
      <c r="AU254" s="61"/>
      <c r="AV254" s="61"/>
      <c r="AW254" s="60"/>
    </row>
    <row r="255" s="59" customFormat="1" customHeight="1" spans="1:49">
      <c r="A255" s="60"/>
      <c r="B255" s="60"/>
      <c r="C255" s="60"/>
      <c r="D255" s="60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2"/>
      <c r="AQ255" s="61"/>
      <c r="AR255" s="61"/>
      <c r="AS255" s="61"/>
      <c r="AT255" s="61"/>
      <c r="AU255" s="61"/>
      <c r="AV255" s="61"/>
      <c r="AW255" s="60"/>
    </row>
    <row r="256" s="59" customFormat="1" customHeight="1" spans="1:49">
      <c r="A256" s="60"/>
      <c r="B256" s="60"/>
      <c r="C256" s="60"/>
      <c r="D256" s="60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2"/>
      <c r="AQ256" s="61"/>
      <c r="AR256" s="61"/>
      <c r="AS256" s="61"/>
      <c r="AT256" s="61"/>
      <c r="AU256" s="61"/>
      <c r="AV256" s="61"/>
      <c r="AW256" s="60"/>
    </row>
    <row r="257" s="59" customFormat="1" customHeight="1" spans="1:49">
      <c r="A257" s="60"/>
      <c r="B257" s="60"/>
      <c r="C257" s="60"/>
      <c r="D257" s="60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2"/>
      <c r="AQ257" s="61"/>
      <c r="AR257" s="61"/>
      <c r="AS257" s="61"/>
      <c r="AT257" s="61"/>
      <c r="AU257" s="61"/>
      <c r="AV257" s="61"/>
      <c r="AW257" s="60"/>
    </row>
    <row r="258" s="59" customFormat="1" customHeight="1" spans="1:49">
      <c r="A258" s="60"/>
      <c r="B258" s="60"/>
      <c r="C258" s="60"/>
      <c r="D258" s="60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2"/>
      <c r="AQ258" s="61"/>
      <c r="AR258" s="61"/>
      <c r="AS258" s="61"/>
      <c r="AT258" s="61"/>
      <c r="AU258" s="61"/>
      <c r="AV258" s="61"/>
      <c r="AW258" s="60"/>
    </row>
    <row r="259" s="59" customFormat="1" customHeight="1" spans="1:49">
      <c r="A259" s="60"/>
      <c r="B259" s="60"/>
      <c r="C259" s="60"/>
      <c r="D259" s="60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2"/>
      <c r="AQ259" s="61"/>
      <c r="AR259" s="61"/>
      <c r="AS259" s="61"/>
      <c r="AT259" s="61"/>
      <c r="AU259" s="61"/>
      <c r="AV259" s="61"/>
      <c r="AW259" s="60"/>
    </row>
    <row r="260" s="59" customFormat="1" customHeight="1" spans="1:49">
      <c r="A260" s="60"/>
      <c r="B260" s="60"/>
      <c r="C260" s="60"/>
      <c r="D260" s="60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2"/>
      <c r="AQ260" s="61"/>
      <c r="AR260" s="61"/>
      <c r="AS260" s="61"/>
      <c r="AT260" s="61"/>
      <c r="AU260" s="61"/>
      <c r="AV260" s="61"/>
      <c r="AW260" s="60"/>
    </row>
    <row r="261" s="59" customFormat="1" customHeight="1" spans="1:49">
      <c r="A261" s="60"/>
      <c r="B261" s="60"/>
      <c r="C261" s="60"/>
      <c r="D261" s="60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2"/>
      <c r="AQ261" s="61"/>
      <c r="AR261" s="61"/>
      <c r="AS261" s="61"/>
      <c r="AT261" s="61"/>
      <c r="AU261" s="61"/>
      <c r="AV261" s="61"/>
      <c r="AW261" s="60"/>
    </row>
    <row r="262" s="59" customFormat="1" customHeight="1" spans="1:49">
      <c r="A262" s="60"/>
      <c r="B262" s="60"/>
      <c r="C262" s="60"/>
      <c r="D262" s="60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2"/>
      <c r="AQ262" s="61"/>
      <c r="AR262" s="61"/>
      <c r="AS262" s="61"/>
      <c r="AT262" s="61"/>
      <c r="AU262" s="61"/>
      <c r="AV262" s="61"/>
      <c r="AW262" s="60"/>
    </row>
    <row r="263" s="59" customFormat="1" customHeight="1" spans="1:49">
      <c r="A263" s="60"/>
      <c r="B263" s="60"/>
      <c r="C263" s="60"/>
      <c r="D263" s="60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2"/>
      <c r="AQ263" s="61"/>
      <c r="AR263" s="61"/>
      <c r="AS263" s="61"/>
      <c r="AT263" s="61"/>
      <c r="AU263" s="61"/>
      <c r="AV263" s="61"/>
      <c r="AW263" s="60"/>
    </row>
    <row r="264" s="59" customFormat="1" customHeight="1" spans="1:49">
      <c r="A264" s="60"/>
      <c r="B264" s="60"/>
      <c r="C264" s="60"/>
      <c r="D264" s="60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2"/>
      <c r="AQ264" s="61"/>
      <c r="AR264" s="61"/>
      <c r="AS264" s="61"/>
      <c r="AT264" s="61"/>
      <c r="AU264" s="61"/>
      <c r="AV264" s="61"/>
      <c r="AW264" s="60"/>
    </row>
    <row r="265" s="59" customFormat="1" customHeight="1" spans="1:49">
      <c r="A265" s="60"/>
      <c r="B265" s="60"/>
      <c r="C265" s="60"/>
      <c r="D265" s="60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2"/>
      <c r="AQ265" s="61"/>
      <c r="AR265" s="61"/>
      <c r="AS265" s="61"/>
      <c r="AT265" s="61"/>
      <c r="AU265" s="61"/>
      <c r="AV265" s="61"/>
      <c r="AW265" s="60"/>
    </row>
    <row r="266" s="59" customFormat="1" customHeight="1" spans="1:49">
      <c r="A266" s="60"/>
      <c r="B266" s="60"/>
      <c r="C266" s="60"/>
      <c r="D266" s="60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2"/>
      <c r="AQ266" s="61"/>
      <c r="AR266" s="61"/>
      <c r="AS266" s="61"/>
      <c r="AT266" s="61"/>
      <c r="AU266" s="61"/>
      <c r="AV266" s="61"/>
      <c r="AW266" s="60"/>
    </row>
    <row r="267" s="59" customFormat="1" customHeight="1" spans="1:49">
      <c r="A267" s="60"/>
      <c r="B267" s="60"/>
      <c r="C267" s="60"/>
      <c r="D267" s="60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2"/>
      <c r="AQ267" s="61"/>
      <c r="AR267" s="61"/>
      <c r="AS267" s="61"/>
      <c r="AT267" s="61"/>
      <c r="AU267" s="61"/>
      <c r="AV267" s="61"/>
      <c r="AW267" s="60"/>
    </row>
    <row r="268" s="59" customFormat="1" customHeight="1" spans="1:49">
      <c r="A268" s="60"/>
      <c r="B268" s="60"/>
      <c r="C268" s="60"/>
      <c r="D268" s="60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2"/>
      <c r="AQ268" s="61"/>
      <c r="AR268" s="61"/>
      <c r="AS268" s="61"/>
      <c r="AT268" s="61"/>
      <c r="AU268" s="61"/>
      <c r="AV268" s="61"/>
      <c r="AW268" s="60"/>
    </row>
    <row r="269" s="59" customFormat="1" customHeight="1" spans="1:49">
      <c r="A269" s="60"/>
      <c r="B269" s="60"/>
      <c r="C269" s="60"/>
      <c r="D269" s="60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2"/>
      <c r="AQ269" s="61"/>
      <c r="AR269" s="61"/>
      <c r="AS269" s="61"/>
      <c r="AT269" s="61"/>
      <c r="AU269" s="61"/>
      <c r="AV269" s="61"/>
      <c r="AW269" s="60"/>
    </row>
    <row r="270" s="59" customFormat="1" customHeight="1" spans="1:49">
      <c r="A270" s="60"/>
      <c r="B270" s="60"/>
      <c r="C270" s="60"/>
      <c r="D270" s="60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2"/>
      <c r="AQ270" s="61"/>
      <c r="AR270" s="61"/>
      <c r="AS270" s="61"/>
      <c r="AT270" s="61"/>
      <c r="AU270" s="61"/>
      <c r="AV270" s="61"/>
      <c r="AW270" s="60"/>
    </row>
    <row r="271" s="59" customFormat="1" customHeight="1" spans="1:49">
      <c r="A271" s="60"/>
      <c r="B271" s="60"/>
      <c r="C271" s="60"/>
      <c r="D271" s="60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2"/>
      <c r="AQ271" s="61"/>
      <c r="AR271" s="61"/>
      <c r="AS271" s="61"/>
      <c r="AT271" s="61"/>
      <c r="AU271" s="61"/>
      <c r="AV271" s="61"/>
      <c r="AW271" s="60"/>
    </row>
    <row r="272" s="59" customFormat="1" customHeight="1" spans="1:49">
      <c r="A272" s="60"/>
      <c r="B272" s="60"/>
      <c r="C272" s="60"/>
      <c r="D272" s="60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2"/>
      <c r="AQ272" s="61"/>
      <c r="AR272" s="61"/>
      <c r="AS272" s="61"/>
      <c r="AT272" s="61"/>
      <c r="AU272" s="61"/>
      <c r="AV272" s="61"/>
      <c r="AW272" s="60"/>
    </row>
    <row r="273" s="59" customFormat="1" customHeight="1" spans="1:49">
      <c r="A273" s="60"/>
      <c r="B273" s="60"/>
      <c r="C273" s="60"/>
      <c r="D273" s="60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2"/>
      <c r="AQ273" s="61"/>
      <c r="AR273" s="61"/>
      <c r="AS273" s="61"/>
      <c r="AT273" s="61"/>
      <c r="AU273" s="61"/>
      <c r="AV273" s="61"/>
      <c r="AW273" s="60"/>
    </row>
    <row r="274" s="59" customFormat="1" customHeight="1" spans="1:49">
      <c r="A274" s="60"/>
      <c r="B274" s="60"/>
      <c r="C274" s="60"/>
      <c r="D274" s="60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2"/>
      <c r="AQ274" s="61"/>
      <c r="AR274" s="61"/>
      <c r="AS274" s="61"/>
      <c r="AT274" s="61"/>
      <c r="AU274" s="61"/>
      <c r="AV274" s="61"/>
      <c r="AW274" s="60"/>
    </row>
    <row r="275" s="59" customFormat="1" customHeight="1" spans="1:49">
      <c r="A275" s="60"/>
      <c r="B275" s="60"/>
      <c r="C275" s="60"/>
      <c r="D275" s="60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2"/>
      <c r="AQ275" s="61"/>
      <c r="AR275" s="61"/>
      <c r="AS275" s="61"/>
      <c r="AT275" s="61"/>
      <c r="AU275" s="61"/>
      <c r="AV275" s="61"/>
      <c r="AW275" s="60"/>
    </row>
    <row r="276" s="59" customFormat="1" customHeight="1" spans="1:49">
      <c r="A276" s="60"/>
      <c r="B276" s="60"/>
      <c r="C276" s="60"/>
      <c r="D276" s="60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2"/>
      <c r="AQ276" s="61"/>
      <c r="AR276" s="61"/>
      <c r="AS276" s="61"/>
      <c r="AT276" s="61"/>
      <c r="AU276" s="61"/>
      <c r="AV276" s="61"/>
      <c r="AW276" s="60"/>
    </row>
    <row r="277" s="59" customFormat="1" customHeight="1" spans="1:49">
      <c r="A277" s="60"/>
      <c r="B277" s="60"/>
      <c r="C277" s="60"/>
      <c r="D277" s="60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2"/>
      <c r="AQ277" s="61"/>
      <c r="AR277" s="61"/>
      <c r="AS277" s="61"/>
      <c r="AT277" s="61"/>
      <c r="AU277" s="61"/>
      <c r="AV277" s="61"/>
      <c r="AW277" s="60"/>
    </row>
    <row r="278" s="59" customFormat="1" customHeight="1" spans="1:49">
      <c r="A278" s="60"/>
      <c r="B278" s="60"/>
      <c r="C278" s="60"/>
      <c r="D278" s="60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2"/>
      <c r="AQ278" s="61"/>
      <c r="AR278" s="61"/>
      <c r="AS278" s="61"/>
      <c r="AT278" s="61"/>
      <c r="AU278" s="61"/>
      <c r="AV278" s="61"/>
      <c r="AW278" s="60"/>
    </row>
    <row r="279" s="59" customFormat="1" customHeight="1" spans="1:49">
      <c r="A279" s="60"/>
      <c r="B279" s="60"/>
      <c r="C279" s="60"/>
      <c r="D279" s="60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2"/>
      <c r="AQ279" s="61"/>
      <c r="AR279" s="61"/>
      <c r="AS279" s="61"/>
      <c r="AT279" s="61"/>
      <c r="AU279" s="61"/>
      <c r="AV279" s="61"/>
      <c r="AW279" s="60"/>
    </row>
    <row r="280" s="59" customFormat="1" customHeight="1" spans="1:49">
      <c r="A280" s="60"/>
      <c r="B280" s="60"/>
      <c r="C280" s="60"/>
      <c r="D280" s="60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2"/>
      <c r="AQ280" s="61"/>
      <c r="AR280" s="61"/>
      <c r="AS280" s="61"/>
      <c r="AT280" s="61"/>
      <c r="AU280" s="61"/>
      <c r="AV280" s="61"/>
      <c r="AW280" s="60"/>
    </row>
    <row r="281" s="59" customFormat="1" customHeight="1" spans="1:49">
      <c r="A281" s="60"/>
      <c r="B281" s="60"/>
      <c r="C281" s="60"/>
      <c r="D281" s="60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2"/>
      <c r="AQ281" s="61"/>
      <c r="AR281" s="61"/>
      <c r="AS281" s="61"/>
      <c r="AT281" s="61"/>
      <c r="AU281" s="61"/>
      <c r="AV281" s="61"/>
      <c r="AW281" s="60"/>
    </row>
    <row r="282" s="59" customFormat="1" customHeight="1" spans="1:49">
      <c r="A282" s="60"/>
      <c r="B282" s="60"/>
      <c r="C282" s="60"/>
      <c r="D282" s="60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2"/>
      <c r="AQ282" s="61"/>
      <c r="AR282" s="61"/>
      <c r="AS282" s="61"/>
      <c r="AT282" s="61"/>
      <c r="AU282" s="61"/>
      <c r="AV282" s="61"/>
      <c r="AW282" s="60"/>
    </row>
    <row r="283" s="59" customFormat="1" customHeight="1" spans="1:49">
      <c r="A283" s="60"/>
      <c r="B283" s="60"/>
      <c r="C283" s="60"/>
      <c r="D283" s="60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2"/>
      <c r="AQ283" s="61"/>
      <c r="AR283" s="61"/>
      <c r="AS283" s="61"/>
      <c r="AT283" s="61"/>
      <c r="AU283" s="61"/>
      <c r="AV283" s="61"/>
      <c r="AW283" s="60"/>
    </row>
    <row r="284" s="59" customFormat="1" customHeight="1" spans="1:49">
      <c r="A284" s="60"/>
      <c r="B284" s="60"/>
      <c r="C284" s="60"/>
      <c r="D284" s="60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2"/>
      <c r="AQ284" s="61"/>
      <c r="AR284" s="61"/>
      <c r="AS284" s="61"/>
      <c r="AT284" s="61"/>
      <c r="AU284" s="61"/>
      <c r="AV284" s="61"/>
      <c r="AW284" s="60"/>
    </row>
    <row r="285" s="59" customFormat="1" customHeight="1" spans="1:49">
      <c r="A285" s="60"/>
      <c r="B285" s="60"/>
      <c r="C285" s="60"/>
      <c r="D285" s="60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2"/>
      <c r="AQ285" s="61"/>
      <c r="AR285" s="61"/>
      <c r="AS285" s="61"/>
      <c r="AT285" s="61"/>
      <c r="AU285" s="61"/>
      <c r="AV285" s="61"/>
      <c r="AW285" s="60"/>
    </row>
    <row r="286" s="59" customFormat="1" customHeight="1" spans="1:49">
      <c r="A286" s="60"/>
      <c r="B286" s="60"/>
      <c r="C286" s="60"/>
      <c r="D286" s="60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2"/>
      <c r="AQ286" s="61"/>
      <c r="AR286" s="61"/>
      <c r="AS286" s="61"/>
      <c r="AT286" s="61"/>
      <c r="AU286" s="61"/>
      <c r="AV286" s="61"/>
      <c r="AW286" s="60"/>
    </row>
    <row r="287" s="59" customFormat="1" customHeight="1" spans="1:49">
      <c r="A287" s="60"/>
      <c r="B287" s="60"/>
      <c r="C287" s="60"/>
      <c r="D287" s="60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2"/>
      <c r="AQ287" s="61"/>
      <c r="AR287" s="61"/>
      <c r="AS287" s="61"/>
      <c r="AT287" s="61"/>
      <c r="AU287" s="61"/>
      <c r="AV287" s="61"/>
      <c r="AW287" s="60"/>
    </row>
    <row r="288" s="59" customFormat="1" customHeight="1" spans="1:49">
      <c r="A288" s="60"/>
      <c r="B288" s="60"/>
      <c r="C288" s="60"/>
      <c r="D288" s="60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2"/>
      <c r="AQ288" s="61"/>
      <c r="AR288" s="61"/>
      <c r="AS288" s="61"/>
      <c r="AT288" s="61"/>
      <c r="AU288" s="61"/>
      <c r="AV288" s="61"/>
      <c r="AW288" s="60"/>
    </row>
    <row r="289" s="59" customFormat="1" customHeight="1" spans="1:49">
      <c r="A289" s="60"/>
      <c r="B289" s="60"/>
      <c r="C289" s="60"/>
      <c r="D289" s="60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2"/>
      <c r="AQ289" s="61"/>
      <c r="AR289" s="61"/>
      <c r="AS289" s="61"/>
      <c r="AT289" s="61"/>
      <c r="AU289" s="61"/>
      <c r="AV289" s="61"/>
      <c r="AW289" s="60"/>
    </row>
    <row r="290" s="59" customFormat="1" customHeight="1" spans="1:49">
      <c r="A290" s="60"/>
      <c r="B290" s="60"/>
      <c r="C290" s="60"/>
      <c r="D290" s="60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2"/>
      <c r="AQ290" s="61"/>
      <c r="AR290" s="61"/>
      <c r="AS290" s="61"/>
      <c r="AT290" s="61"/>
      <c r="AU290" s="61"/>
      <c r="AV290" s="61"/>
      <c r="AW290" s="60"/>
    </row>
    <row r="291" s="59" customFormat="1" customHeight="1" spans="1:49">
      <c r="A291" s="60"/>
      <c r="B291" s="60"/>
      <c r="C291" s="60"/>
      <c r="D291" s="60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2"/>
      <c r="AQ291" s="61"/>
      <c r="AR291" s="61"/>
      <c r="AS291" s="61"/>
      <c r="AT291" s="61"/>
      <c r="AU291" s="61"/>
      <c r="AV291" s="61"/>
      <c r="AW291" s="60"/>
    </row>
    <row r="292" s="59" customFormat="1" customHeight="1" spans="1:49">
      <c r="A292" s="60"/>
      <c r="B292" s="60"/>
      <c r="C292" s="60"/>
      <c r="D292" s="60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2"/>
      <c r="AQ292" s="61"/>
      <c r="AR292" s="61"/>
      <c r="AS292" s="61"/>
      <c r="AT292" s="61"/>
      <c r="AU292" s="61"/>
      <c r="AV292" s="61"/>
      <c r="AW292" s="60"/>
    </row>
    <row r="293" s="59" customFormat="1" customHeight="1" spans="1:49">
      <c r="A293" s="60"/>
      <c r="B293" s="60"/>
      <c r="C293" s="60"/>
      <c r="D293" s="60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2"/>
      <c r="AQ293" s="61"/>
      <c r="AR293" s="61"/>
      <c r="AS293" s="61"/>
      <c r="AT293" s="61"/>
      <c r="AU293" s="61"/>
      <c r="AV293" s="61"/>
      <c r="AW293" s="60"/>
    </row>
    <row r="294" s="59" customFormat="1" customHeight="1" spans="1:49">
      <c r="A294" s="60"/>
      <c r="B294" s="60"/>
      <c r="C294" s="60"/>
      <c r="D294" s="60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2"/>
      <c r="AQ294" s="61"/>
      <c r="AR294" s="61"/>
      <c r="AS294" s="61"/>
      <c r="AT294" s="61"/>
      <c r="AU294" s="61"/>
      <c r="AV294" s="61"/>
      <c r="AW294" s="60"/>
    </row>
    <row r="295" s="59" customFormat="1" customHeight="1" spans="1:49">
      <c r="A295" s="60"/>
      <c r="B295" s="60"/>
      <c r="C295" s="60"/>
      <c r="D295" s="60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2"/>
      <c r="AQ295" s="61"/>
      <c r="AR295" s="61"/>
      <c r="AS295" s="61"/>
      <c r="AT295" s="61"/>
      <c r="AU295" s="61"/>
      <c r="AV295" s="61"/>
      <c r="AW295" s="60"/>
    </row>
    <row r="296" s="59" customFormat="1" customHeight="1" spans="1:49">
      <c r="A296" s="60"/>
      <c r="B296" s="60"/>
      <c r="C296" s="60"/>
      <c r="D296" s="60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2"/>
      <c r="AQ296" s="61"/>
      <c r="AR296" s="61"/>
      <c r="AS296" s="61"/>
      <c r="AT296" s="61"/>
      <c r="AU296" s="61"/>
      <c r="AV296" s="61"/>
      <c r="AW296" s="60"/>
    </row>
    <row r="297" s="59" customFormat="1" customHeight="1" spans="1:49">
      <c r="A297" s="60"/>
      <c r="B297" s="60"/>
      <c r="C297" s="60"/>
      <c r="D297" s="60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2"/>
      <c r="AQ297" s="61"/>
      <c r="AR297" s="61"/>
      <c r="AS297" s="61"/>
      <c r="AT297" s="61"/>
      <c r="AU297" s="61"/>
      <c r="AV297" s="61"/>
      <c r="AW297" s="60"/>
    </row>
    <row r="298" s="59" customFormat="1" customHeight="1" spans="1:49">
      <c r="A298" s="60"/>
      <c r="B298" s="60"/>
      <c r="C298" s="60"/>
      <c r="D298" s="60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2"/>
      <c r="AQ298" s="61"/>
      <c r="AR298" s="61"/>
      <c r="AS298" s="61"/>
      <c r="AT298" s="61"/>
      <c r="AU298" s="61"/>
      <c r="AV298" s="61"/>
      <c r="AW298" s="60"/>
    </row>
    <row r="299" s="59" customFormat="1" customHeight="1" spans="1:49">
      <c r="A299" s="60"/>
      <c r="B299" s="60"/>
      <c r="C299" s="60"/>
      <c r="D299" s="60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2"/>
      <c r="AQ299" s="61"/>
      <c r="AR299" s="61"/>
      <c r="AS299" s="61"/>
      <c r="AT299" s="61"/>
      <c r="AU299" s="61"/>
      <c r="AV299" s="61"/>
      <c r="AW299" s="60"/>
    </row>
    <row r="300" s="59" customFormat="1" customHeight="1" spans="1:49">
      <c r="A300" s="60"/>
      <c r="B300" s="60"/>
      <c r="C300" s="60"/>
      <c r="D300" s="60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2"/>
      <c r="AQ300" s="61"/>
      <c r="AR300" s="61"/>
      <c r="AS300" s="61"/>
      <c r="AT300" s="61"/>
      <c r="AU300" s="61"/>
      <c r="AV300" s="61"/>
      <c r="AW300" s="60"/>
    </row>
    <row r="301" s="59" customFormat="1" customHeight="1" spans="1:49">
      <c r="A301" s="60"/>
      <c r="B301" s="60"/>
      <c r="C301" s="60"/>
      <c r="D301" s="60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2"/>
      <c r="AQ301" s="61"/>
      <c r="AR301" s="61"/>
      <c r="AS301" s="61"/>
      <c r="AT301" s="61"/>
      <c r="AU301" s="61"/>
      <c r="AV301" s="61"/>
      <c r="AW301" s="60"/>
    </row>
    <row r="302" s="59" customFormat="1" customHeight="1" spans="1:49">
      <c r="A302" s="60"/>
      <c r="B302" s="60"/>
      <c r="C302" s="60"/>
      <c r="D302" s="60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2"/>
      <c r="AQ302" s="61"/>
      <c r="AR302" s="61"/>
      <c r="AS302" s="61"/>
      <c r="AT302" s="61"/>
      <c r="AU302" s="61"/>
      <c r="AV302" s="61"/>
      <c r="AW302" s="60"/>
    </row>
    <row r="303" s="59" customFormat="1" customHeight="1" spans="1:49">
      <c r="A303" s="60"/>
      <c r="B303" s="60"/>
      <c r="C303" s="60"/>
      <c r="D303" s="60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2"/>
      <c r="AQ303" s="61"/>
      <c r="AR303" s="61"/>
      <c r="AS303" s="61"/>
      <c r="AT303" s="61"/>
      <c r="AU303" s="61"/>
      <c r="AV303" s="61"/>
      <c r="AW303" s="60"/>
    </row>
    <row r="304" s="59" customFormat="1" customHeight="1" spans="1:49">
      <c r="A304" s="60"/>
      <c r="B304" s="60"/>
      <c r="C304" s="60"/>
      <c r="D304" s="60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2"/>
      <c r="AQ304" s="61"/>
      <c r="AR304" s="61"/>
      <c r="AS304" s="61"/>
      <c r="AT304" s="61"/>
      <c r="AU304" s="61"/>
      <c r="AV304" s="61"/>
      <c r="AW304" s="60"/>
    </row>
    <row r="305" s="59" customFormat="1" customHeight="1" spans="1:49">
      <c r="A305" s="60"/>
      <c r="B305" s="60"/>
      <c r="C305" s="60"/>
      <c r="D305" s="60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2"/>
      <c r="AQ305" s="61"/>
      <c r="AR305" s="61"/>
      <c r="AS305" s="61"/>
      <c r="AT305" s="61"/>
      <c r="AU305" s="61"/>
      <c r="AV305" s="61"/>
      <c r="AW305" s="60"/>
    </row>
    <row r="306" s="59" customFormat="1" customHeight="1" spans="1:49">
      <c r="A306" s="60"/>
      <c r="B306" s="60"/>
      <c r="C306" s="60"/>
      <c r="D306" s="60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2"/>
      <c r="AQ306" s="61"/>
      <c r="AR306" s="61"/>
      <c r="AS306" s="61"/>
      <c r="AT306" s="61"/>
      <c r="AU306" s="61"/>
      <c r="AV306" s="61"/>
      <c r="AW306" s="60"/>
    </row>
    <row r="307" s="59" customFormat="1" customHeight="1" spans="1:49">
      <c r="A307" s="60"/>
      <c r="B307" s="60"/>
      <c r="C307" s="60"/>
      <c r="D307" s="60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2"/>
      <c r="AQ307" s="61"/>
      <c r="AR307" s="61"/>
      <c r="AS307" s="61"/>
      <c r="AT307" s="61"/>
      <c r="AU307" s="61"/>
      <c r="AV307" s="61"/>
      <c r="AW307" s="60"/>
    </row>
    <row r="308" s="59" customFormat="1" customHeight="1" spans="1:49">
      <c r="A308" s="60"/>
      <c r="B308" s="60"/>
      <c r="C308" s="60"/>
      <c r="D308" s="60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2"/>
      <c r="AQ308" s="61"/>
      <c r="AR308" s="61"/>
      <c r="AS308" s="61"/>
      <c r="AT308" s="61"/>
      <c r="AU308" s="61"/>
      <c r="AV308" s="61"/>
      <c r="AW308" s="60"/>
    </row>
    <row r="309" s="59" customFormat="1" customHeight="1" spans="1:49">
      <c r="A309" s="60"/>
      <c r="B309" s="60"/>
      <c r="C309" s="60"/>
      <c r="D309" s="60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2"/>
      <c r="AQ309" s="61"/>
      <c r="AR309" s="61"/>
      <c r="AS309" s="61"/>
      <c r="AT309" s="61"/>
      <c r="AU309" s="61"/>
      <c r="AV309" s="61"/>
      <c r="AW309" s="60"/>
    </row>
    <row r="310" s="59" customFormat="1" customHeight="1" spans="1:49">
      <c r="A310" s="60"/>
      <c r="B310" s="60"/>
      <c r="C310" s="60"/>
      <c r="D310" s="60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2"/>
      <c r="AQ310" s="61"/>
      <c r="AR310" s="61"/>
      <c r="AS310" s="61"/>
      <c r="AT310" s="61"/>
      <c r="AU310" s="61"/>
      <c r="AV310" s="61"/>
      <c r="AW310" s="60"/>
    </row>
    <row r="311" s="59" customFormat="1" customHeight="1" spans="1:49">
      <c r="A311" s="60"/>
      <c r="B311" s="60"/>
      <c r="C311" s="60"/>
      <c r="D311" s="60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2"/>
      <c r="AQ311" s="61"/>
      <c r="AR311" s="61"/>
      <c r="AS311" s="61"/>
      <c r="AT311" s="61"/>
      <c r="AU311" s="61"/>
      <c r="AV311" s="61"/>
      <c r="AW311" s="60"/>
    </row>
    <row r="312" s="59" customFormat="1" customHeight="1" spans="1:49">
      <c r="A312" s="60"/>
      <c r="B312" s="60"/>
      <c r="C312" s="60"/>
      <c r="D312" s="60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2"/>
      <c r="AQ312" s="61"/>
      <c r="AR312" s="61"/>
      <c r="AS312" s="61"/>
      <c r="AT312" s="61"/>
      <c r="AU312" s="61"/>
      <c r="AV312" s="61"/>
      <c r="AW312" s="60"/>
    </row>
    <row r="313" s="59" customFormat="1" customHeight="1" spans="1:49">
      <c r="A313" s="60"/>
      <c r="B313" s="60"/>
      <c r="C313" s="60"/>
      <c r="D313" s="60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2"/>
      <c r="AQ313" s="61"/>
      <c r="AR313" s="61"/>
      <c r="AS313" s="61"/>
      <c r="AT313" s="61"/>
      <c r="AU313" s="61"/>
      <c r="AV313" s="61"/>
      <c r="AW313" s="60"/>
    </row>
    <row r="314" s="59" customFormat="1" customHeight="1" spans="1:49">
      <c r="A314" s="60"/>
      <c r="B314" s="60"/>
      <c r="C314" s="60"/>
      <c r="D314" s="60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2"/>
      <c r="AQ314" s="61"/>
      <c r="AR314" s="61"/>
      <c r="AS314" s="61"/>
      <c r="AT314" s="61"/>
      <c r="AU314" s="61"/>
      <c r="AV314" s="61"/>
      <c r="AW314" s="60"/>
    </row>
    <row r="315" s="59" customFormat="1" customHeight="1" spans="1:49">
      <c r="A315" s="60"/>
      <c r="B315" s="60"/>
      <c r="C315" s="60"/>
      <c r="D315" s="60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2"/>
      <c r="AQ315" s="61"/>
      <c r="AR315" s="61"/>
      <c r="AS315" s="61"/>
      <c r="AT315" s="61"/>
      <c r="AU315" s="61"/>
      <c r="AV315" s="61"/>
      <c r="AW315" s="60"/>
    </row>
    <row r="316" s="59" customFormat="1" customHeight="1" spans="1:49">
      <c r="A316" s="60"/>
      <c r="B316" s="60"/>
      <c r="C316" s="60"/>
      <c r="D316" s="60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2"/>
      <c r="AQ316" s="61"/>
      <c r="AR316" s="61"/>
      <c r="AS316" s="61"/>
      <c r="AT316" s="61"/>
      <c r="AU316" s="61"/>
      <c r="AV316" s="61"/>
      <c r="AW316" s="60"/>
    </row>
    <row r="317" s="59" customFormat="1" customHeight="1" spans="1:49">
      <c r="A317" s="60"/>
      <c r="B317" s="60"/>
      <c r="C317" s="60"/>
      <c r="D317" s="60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2"/>
      <c r="AQ317" s="61"/>
      <c r="AR317" s="61"/>
      <c r="AS317" s="61"/>
      <c r="AT317" s="61"/>
      <c r="AU317" s="61"/>
      <c r="AV317" s="61"/>
      <c r="AW317" s="60"/>
    </row>
    <row r="318" s="59" customFormat="1" customHeight="1" spans="1:49">
      <c r="A318" s="60"/>
      <c r="B318" s="60"/>
      <c r="C318" s="60"/>
      <c r="D318" s="60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2"/>
      <c r="AQ318" s="61"/>
      <c r="AR318" s="61"/>
      <c r="AS318" s="61"/>
      <c r="AT318" s="61"/>
      <c r="AU318" s="61"/>
      <c r="AV318" s="61"/>
      <c r="AW318" s="60"/>
    </row>
    <row r="319" s="59" customFormat="1" customHeight="1" spans="1:49">
      <c r="A319" s="60"/>
      <c r="B319" s="60"/>
      <c r="C319" s="60"/>
      <c r="D319" s="60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2"/>
      <c r="AQ319" s="61"/>
      <c r="AR319" s="61"/>
      <c r="AS319" s="61"/>
      <c r="AT319" s="61"/>
      <c r="AU319" s="61"/>
      <c r="AV319" s="61"/>
      <c r="AW319" s="60"/>
    </row>
    <row r="320" s="59" customFormat="1" customHeight="1" spans="1:49">
      <c r="A320" s="60"/>
      <c r="B320" s="60"/>
      <c r="C320" s="60"/>
      <c r="D320" s="60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2"/>
      <c r="AQ320" s="61"/>
      <c r="AR320" s="61"/>
      <c r="AS320" s="61"/>
      <c r="AT320" s="61"/>
      <c r="AU320" s="61"/>
      <c r="AV320" s="61"/>
      <c r="AW320" s="60"/>
    </row>
    <row r="321" s="59" customFormat="1" customHeight="1" spans="1:49">
      <c r="A321" s="60"/>
      <c r="B321" s="60"/>
      <c r="C321" s="60"/>
      <c r="D321" s="60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2"/>
      <c r="AQ321" s="61"/>
      <c r="AR321" s="61"/>
      <c r="AS321" s="61"/>
      <c r="AT321" s="61"/>
      <c r="AU321" s="61"/>
      <c r="AV321" s="61"/>
      <c r="AW321" s="60"/>
    </row>
    <row r="322" s="59" customFormat="1" customHeight="1" spans="1:49">
      <c r="A322" s="60"/>
      <c r="B322" s="60"/>
      <c r="C322" s="60"/>
      <c r="D322" s="60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2"/>
      <c r="AQ322" s="61"/>
      <c r="AR322" s="61"/>
      <c r="AS322" s="61"/>
      <c r="AT322" s="61"/>
      <c r="AU322" s="61"/>
      <c r="AV322" s="61"/>
      <c r="AW322" s="60"/>
    </row>
    <row r="323" s="59" customFormat="1" customHeight="1" spans="1:49">
      <c r="A323" s="60"/>
      <c r="B323" s="60"/>
      <c r="C323" s="60"/>
      <c r="D323" s="60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2"/>
      <c r="AQ323" s="61"/>
      <c r="AR323" s="61"/>
      <c r="AS323" s="61"/>
      <c r="AT323" s="61"/>
      <c r="AU323" s="61"/>
      <c r="AV323" s="61"/>
      <c r="AW323" s="60"/>
    </row>
    <row r="324" s="59" customFormat="1" customHeight="1" spans="1:49">
      <c r="A324" s="60"/>
      <c r="B324" s="60"/>
      <c r="C324" s="60"/>
      <c r="D324" s="60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2"/>
      <c r="AQ324" s="61"/>
      <c r="AR324" s="61"/>
      <c r="AS324" s="61"/>
      <c r="AT324" s="61"/>
      <c r="AU324" s="61"/>
      <c r="AV324" s="61"/>
      <c r="AW324" s="60"/>
    </row>
    <row r="325" s="59" customFormat="1" customHeight="1" spans="1:49">
      <c r="A325" s="60"/>
      <c r="B325" s="60"/>
      <c r="C325" s="60"/>
      <c r="D325" s="60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2"/>
      <c r="AQ325" s="61"/>
      <c r="AR325" s="61"/>
      <c r="AS325" s="61"/>
      <c r="AT325" s="61"/>
      <c r="AU325" s="61"/>
      <c r="AV325" s="61"/>
      <c r="AW325" s="60"/>
    </row>
    <row r="326" s="59" customFormat="1" customHeight="1" spans="1:49">
      <c r="A326" s="60"/>
      <c r="B326" s="60"/>
      <c r="C326" s="60"/>
      <c r="D326" s="60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2"/>
      <c r="AQ326" s="61"/>
      <c r="AR326" s="61"/>
      <c r="AS326" s="61"/>
      <c r="AT326" s="61"/>
      <c r="AU326" s="61"/>
      <c r="AV326" s="61"/>
      <c r="AW326" s="60"/>
    </row>
    <row r="327" s="59" customFormat="1" customHeight="1" spans="1:49">
      <c r="A327" s="60"/>
      <c r="B327" s="60"/>
      <c r="C327" s="60"/>
      <c r="D327" s="60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2"/>
      <c r="AQ327" s="61"/>
      <c r="AR327" s="61"/>
      <c r="AS327" s="61"/>
      <c r="AT327" s="61"/>
      <c r="AU327" s="61"/>
      <c r="AV327" s="61"/>
      <c r="AW327" s="60"/>
    </row>
    <row r="328" s="59" customFormat="1" customHeight="1" spans="1:49">
      <c r="A328" s="60"/>
      <c r="B328" s="60"/>
      <c r="C328" s="60"/>
      <c r="D328" s="60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2"/>
      <c r="AQ328" s="61"/>
      <c r="AR328" s="61"/>
      <c r="AS328" s="61"/>
      <c r="AT328" s="61"/>
      <c r="AU328" s="61"/>
      <c r="AV328" s="61"/>
      <c r="AW328" s="60"/>
    </row>
    <row r="329" s="59" customFormat="1" customHeight="1" spans="1:49">
      <c r="A329" s="60"/>
      <c r="B329" s="60"/>
      <c r="C329" s="60"/>
      <c r="D329" s="60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2"/>
      <c r="AQ329" s="61"/>
      <c r="AR329" s="61"/>
      <c r="AS329" s="61"/>
      <c r="AT329" s="61"/>
      <c r="AU329" s="61"/>
      <c r="AV329" s="61"/>
      <c r="AW329" s="60"/>
    </row>
    <row r="330" s="59" customFormat="1" customHeight="1" spans="1:49">
      <c r="A330" s="60"/>
      <c r="B330" s="60"/>
      <c r="C330" s="60"/>
      <c r="D330" s="60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2"/>
      <c r="AQ330" s="61"/>
      <c r="AR330" s="61"/>
      <c r="AS330" s="61"/>
      <c r="AT330" s="61"/>
      <c r="AU330" s="61"/>
      <c r="AV330" s="61"/>
      <c r="AW330" s="60"/>
    </row>
    <row r="331" s="59" customFormat="1" customHeight="1" spans="1:49">
      <c r="A331" s="60"/>
      <c r="B331" s="60"/>
      <c r="C331" s="60"/>
      <c r="D331" s="60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2"/>
      <c r="AQ331" s="61"/>
      <c r="AR331" s="61"/>
      <c r="AS331" s="61"/>
      <c r="AT331" s="61"/>
      <c r="AU331" s="61"/>
      <c r="AV331" s="61"/>
      <c r="AW331" s="60"/>
    </row>
    <row r="332" s="59" customFormat="1" customHeight="1" spans="1:49">
      <c r="A332" s="60"/>
      <c r="B332" s="60"/>
      <c r="C332" s="60"/>
      <c r="D332" s="60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2"/>
      <c r="AQ332" s="61"/>
      <c r="AR332" s="61"/>
      <c r="AS332" s="61"/>
      <c r="AT332" s="61"/>
      <c r="AU332" s="61"/>
      <c r="AV332" s="61"/>
      <c r="AW332" s="60"/>
    </row>
    <row r="333" s="59" customFormat="1" customHeight="1" spans="1:49">
      <c r="A333" s="60"/>
      <c r="B333" s="60"/>
      <c r="C333" s="60"/>
      <c r="D333" s="60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2"/>
      <c r="AQ333" s="61"/>
      <c r="AR333" s="61"/>
      <c r="AS333" s="61"/>
      <c r="AT333" s="61"/>
      <c r="AU333" s="61"/>
      <c r="AV333" s="61"/>
      <c r="AW333" s="60"/>
    </row>
    <row r="334" s="59" customFormat="1" customHeight="1" spans="1:49">
      <c r="A334" s="60"/>
      <c r="B334" s="60"/>
      <c r="C334" s="60"/>
      <c r="D334" s="60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2"/>
      <c r="AQ334" s="61"/>
      <c r="AR334" s="61"/>
      <c r="AS334" s="61"/>
      <c r="AT334" s="61"/>
      <c r="AU334" s="61"/>
      <c r="AV334" s="61"/>
      <c r="AW334" s="60"/>
    </row>
    <row r="335" s="59" customFormat="1" customHeight="1" spans="1:49">
      <c r="A335" s="60"/>
      <c r="B335" s="60"/>
      <c r="C335" s="60"/>
      <c r="D335" s="60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2"/>
      <c r="AQ335" s="61"/>
      <c r="AR335" s="61"/>
      <c r="AS335" s="61"/>
      <c r="AT335" s="61"/>
      <c r="AU335" s="61"/>
      <c r="AV335" s="61"/>
      <c r="AW335" s="60"/>
    </row>
    <row r="336" s="59" customFormat="1" customHeight="1" spans="1:49">
      <c r="A336" s="60"/>
      <c r="B336" s="60"/>
      <c r="C336" s="60"/>
      <c r="D336" s="60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2"/>
      <c r="AQ336" s="61"/>
      <c r="AR336" s="61"/>
      <c r="AS336" s="61"/>
      <c r="AT336" s="61"/>
      <c r="AU336" s="61"/>
      <c r="AV336" s="61"/>
      <c r="AW336" s="60"/>
    </row>
    <row r="337" s="59" customFormat="1" customHeight="1" spans="1:49">
      <c r="A337" s="60"/>
      <c r="B337" s="60"/>
      <c r="C337" s="60"/>
      <c r="D337" s="60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2"/>
      <c r="AQ337" s="61"/>
      <c r="AR337" s="61"/>
      <c r="AS337" s="61"/>
      <c r="AT337" s="61"/>
      <c r="AU337" s="61"/>
      <c r="AV337" s="61"/>
      <c r="AW337" s="60"/>
    </row>
    <row r="338" s="59" customFormat="1" customHeight="1" spans="1:49">
      <c r="A338" s="60"/>
      <c r="B338" s="60"/>
      <c r="C338" s="60"/>
      <c r="D338" s="60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2"/>
      <c r="AQ338" s="61"/>
      <c r="AR338" s="61"/>
      <c r="AS338" s="61"/>
      <c r="AT338" s="61"/>
      <c r="AU338" s="61"/>
      <c r="AV338" s="61"/>
      <c r="AW338" s="60"/>
    </row>
    <row r="339" s="59" customFormat="1" customHeight="1" spans="1:49">
      <c r="A339" s="60"/>
      <c r="B339" s="60"/>
      <c r="C339" s="60"/>
      <c r="D339" s="60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2"/>
      <c r="AQ339" s="61"/>
      <c r="AR339" s="61"/>
      <c r="AS339" s="61"/>
      <c r="AT339" s="61"/>
      <c r="AU339" s="61"/>
      <c r="AV339" s="61"/>
      <c r="AW339" s="60"/>
    </row>
    <row r="340" s="59" customFormat="1" customHeight="1" spans="1:49">
      <c r="A340" s="60"/>
      <c r="B340" s="60"/>
      <c r="C340" s="60"/>
      <c r="D340" s="60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2"/>
      <c r="AQ340" s="61"/>
      <c r="AR340" s="61"/>
      <c r="AS340" s="61"/>
      <c r="AT340" s="61"/>
      <c r="AU340" s="61"/>
      <c r="AV340" s="61"/>
      <c r="AW340" s="60"/>
    </row>
    <row r="341" s="59" customFormat="1" customHeight="1" spans="1:49">
      <c r="A341" s="60"/>
      <c r="B341" s="60"/>
      <c r="C341" s="60"/>
      <c r="D341" s="60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2"/>
      <c r="AQ341" s="61"/>
      <c r="AR341" s="61"/>
      <c r="AS341" s="61"/>
      <c r="AT341" s="61"/>
      <c r="AU341" s="61"/>
      <c r="AV341" s="61"/>
      <c r="AW341" s="60"/>
    </row>
    <row r="342" s="59" customFormat="1" customHeight="1" spans="1:49">
      <c r="A342" s="60"/>
      <c r="B342" s="60"/>
      <c r="C342" s="60"/>
      <c r="D342" s="60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2"/>
      <c r="AQ342" s="61"/>
      <c r="AR342" s="61"/>
      <c r="AS342" s="61"/>
      <c r="AT342" s="61"/>
      <c r="AU342" s="61"/>
      <c r="AV342" s="61"/>
      <c r="AW342" s="60"/>
    </row>
    <row r="343" s="59" customFormat="1" customHeight="1" spans="1:49">
      <c r="A343" s="60"/>
      <c r="B343" s="60"/>
      <c r="C343" s="60"/>
      <c r="D343" s="60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2"/>
      <c r="AQ343" s="61"/>
      <c r="AR343" s="61"/>
      <c r="AS343" s="61"/>
      <c r="AT343" s="61"/>
      <c r="AU343" s="61"/>
      <c r="AV343" s="61"/>
      <c r="AW343" s="60"/>
    </row>
    <row r="344" s="59" customFormat="1" customHeight="1" spans="1:49">
      <c r="A344" s="60"/>
      <c r="B344" s="60"/>
      <c r="C344" s="60"/>
      <c r="D344" s="60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2"/>
      <c r="AQ344" s="61"/>
      <c r="AR344" s="61"/>
      <c r="AS344" s="61"/>
      <c r="AT344" s="61"/>
      <c r="AU344" s="61"/>
      <c r="AV344" s="61"/>
      <c r="AW344" s="60"/>
    </row>
    <row r="345" s="59" customFormat="1" customHeight="1" spans="1:49">
      <c r="A345" s="60"/>
      <c r="B345" s="60"/>
      <c r="C345" s="60"/>
      <c r="D345" s="60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2"/>
      <c r="AQ345" s="61"/>
      <c r="AR345" s="61"/>
      <c r="AS345" s="61"/>
      <c r="AT345" s="61"/>
      <c r="AU345" s="61"/>
      <c r="AV345" s="61"/>
      <c r="AW345" s="60"/>
    </row>
    <row r="346" s="59" customFormat="1" customHeight="1" spans="1:49">
      <c r="A346" s="60"/>
      <c r="B346" s="60"/>
      <c r="C346" s="60"/>
      <c r="D346" s="60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2"/>
      <c r="AQ346" s="61"/>
      <c r="AR346" s="61"/>
      <c r="AS346" s="61"/>
      <c r="AT346" s="61"/>
      <c r="AU346" s="61"/>
      <c r="AV346" s="61"/>
      <c r="AW346" s="60"/>
    </row>
    <row r="347" s="59" customFormat="1" customHeight="1" spans="1:49">
      <c r="A347" s="60"/>
      <c r="B347" s="60"/>
      <c r="C347" s="60"/>
      <c r="D347" s="60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2"/>
      <c r="AQ347" s="61"/>
      <c r="AR347" s="61"/>
      <c r="AS347" s="61"/>
      <c r="AT347" s="61"/>
      <c r="AU347" s="61"/>
      <c r="AV347" s="61"/>
      <c r="AW347" s="60"/>
    </row>
    <row r="348" s="59" customFormat="1" customHeight="1" spans="1:49">
      <c r="A348" s="60"/>
      <c r="B348" s="60"/>
      <c r="C348" s="60"/>
      <c r="D348" s="60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2"/>
      <c r="AQ348" s="61"/>
      <c r="AR348" s="61"/>
      <c r="AS348" s="61"/>
      <c r="AT348" s="61"/>
      <c r="AU348" s="61"/>
      <c r="AV348" s="61"/>
      <c r="AW348" s="60"/>
    </row>
    <row r="349" s="59" customFormat="1" customHeight="1" spans="1:49">
      <c r="A349" s="60"/>
      <c r="B349" s="60"/>
      <c r="C349" s="60"/>
      <c r="D349" s="60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2"/>
      <c r="AQ349" s="61"/>
      <c r="AR349" s="61"/>
      <c r="AS349" s="61"/>
      <c r="AT349" s="61"/>
      <c r="AU349" s="61"/>
      <c r="AV349" s="61"/>
      <c r="AW349" s="60"/>
    </row>
    <row r="350" s="59" customFormat="1" customHeight="1" spans="1:49">
      <c r="A350" s="60"/>
      <c r="B350" s="60"/>
      <c r="C350" s="60"/>
      <c r="D350" s="60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2"/>
      <c r="AQ350" s="61"/>
      <c r="AR350" s="61"/>
      <c r="AS350" s="61"/>
      <c r="AT350" s="61"/>
      <c r="AU350" s="61"/>
      <c r="AV350" s="61"/>
      <c r="AW350" s="60"/>
    </row>
    <row r="351" s="59" customFormat="1" customHeight="1" spans="1:49">
      <c r="A351" s="60"/>
      <c r="B351" s="60"/>
      <c r="C351" s="60"/>
      <c r="D351" s="60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2"/>
      <c r="AQ351" s="61"/>
      <c r="AR351" s="61"/>
      <c r="AS351" s="61"/>
      <c r="AT351" s="61"/>
      <c r="AU351" s="61"/>
      <c r="AV351" s="61"/>
      <c r="AW351" s="60"/>
    </row>
    <row r="352" s="59" customFormat="1" customHeight="1" spans="1:49">
      <c r="A352" s="60"/>
      <c r="B352" s="60"/>
      <c r="C352" s="60"/>
      <c r="D352" s="60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2"/>
      <c r="AQ352" s="61"/>
      <c r="AR352" s="61"/>
      <c r="AS352" s="61"/>
      <c r="AT352" s="61"/>
      <c r="AU352" s="61"/>
      <c r="AV352" s="61"/>
      <c r="AW352" s="60"/>
    </row>
    <row r="353" s="59" customFormat="1" customHeight="1" spans="1:49">
      <c r="A353" s="60"/>
      <c r="B353" s="60"/>
      <c r="C353" s="60"/>
      <c r="D353" s="60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2"/>
      <c r="AQ353" s="61"/>
      <c r="AR353" s="61"/>
      <c r="AS353" s="61"/>
      <c r="AT353" s="61"/>
      <c r="AU353" s="61"/>
      <c r="AV353" s="61"/>
      <c r="AW353" s="60"/>
    </row>
    <row r="354" s="59" customFormat="1" customHeight="1" spans="1:49">
      <c r="A354" s="60"/>
      <c r="B354" s="60"/>
      <c r="C354" s="60"/>
      <c r="D354" s="60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2"/>
      <c r="AQ354" s="61"/>
      <c r="AR354" s="61"/>
      <c r="AS354" s="61"/>
      <c r="AT354" s="61"/>
      <c r="AU354" s="61"/>
      <c r="AV354" s="61"/>
      <c r="AW354" s="60"/>
    </row>
    <row r="355" s="59" customFormat="1" customHeight="1" spans="1:49">
      <c r="A355" s="60"/>
      <c r="B355" s="60"/>
      <c r="C355" s="60"/>
      <c r="D355" s="60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2"/>
      <c r="AQ355" s="61"/>
      <c r="AR355" s="61"/>
      <c r="AS355" s="61"/>
      <c r="AT355" s="61"/>
      <c r="AU355" s="61"/>
      <c r="AV355" s="61"/>
      <c r="AW355" s="60"/>
    </row>
    <row r="356" s="59" customFormat="1" customHeight="1" spans="1:49">
      <c r="A356" s="60"/>
      <c r="B356" s="60"/>
      <c r="C356" s="60"/>
      <c r="D356" s="60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2"/>
      <c r="AQ356" s="61"/>
      <c r="AR356" s="61"/>
      <c r="AS356" s="61"/>
      <c r="AT356" s="61"/>
      <c r="AU356" s="61"/>
      <c r="AV356" s="61"/>
      <c r="AW356" s="60"/>
    </row>
    <row r="357" s="59" customFormat="1" customHeight="1" spans="1:49">
      <c r="A357" s="60"/>
      <c r="B357" s="60"/>
      <c r="C357" s="60"/>
      <c r="D357" s="60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2"/>
      <c r="AQ357" s="61"/>
      <c r="AR357" s="61"/>
      <c r="AS357" s="61"/>
      <c r="AT357" s="61"/>
      <c r="AU357" s="61"/>
      <c r="AV357" s="61"/>
      <c r="AW357" s="60"/>
    </row>
    <row r="358" s="59" customFormat="1" customHeight="1" spans="1:49">
      <c r="A358" s="60"/>
      <c r="B358" s="60"/>
      <c r="C358" s="60"/>
      <c r="D358" s="60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2"/>
      <c r="AQ358" s="61"/>
      <c r="AR358" s="61"/>
      <c r="AS358" s="61"/>
      <c r="AT358" s="61"/>
      <c r="AU358" s="61"/>
      <c r="AV358" s="61"/>
      <c r="AW358" s="60"/>
    </row>
    <row r="359" s="59" customFormat="1" customHeight="1" spans="1:49">
      <c r="A359" s="60"/>
      <c r="B359" s="60"/>
      <c r="C359" s="60"/>
      <c r="D359" s="60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2"/>
      <c r="AQ359" s="61"/>
      <c r="AR359" s="61"/>
      <c r="AS359" s="61"/>
      <c r="AT359" s="61"/>
      <c r="AU359" s="61"/>
      <c r="AV359" s="61"/>
      <c r="AW359" s="60"/>
    </row>
    <row r="360" s="59" customFormat="1" customHeight="1" spans="1:49">
      <c r="A360" s="60"/>
      <c r="B360" s="60"/>
      <c r="C360" s="60"/>
      <c r="D360" s="60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2"/>
      <c r="AQ360" s="61"/>
      <c r="AR360" s="61"/>
      <c r="AS360" s="61"/>
      <c r="AT360" s="61"/>
      <c r="AU360" s="61"/>
      <c r="AV360" s="61"/>
      <c r="AW360" s="60"/>
    </row>
    <row r="361" s="59" customFormat="1" customHeight="1" spans="1:49">
      <c r="A361" s="60"/>
      <c r="B361" s="60"/>
      <c r="C361" s="60"/>
      <c r="D361" s="60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2"/>
      <c r="AQ361" s="61"/>
      <c r="AR361" s="61"/>
      <c r="AS361" s="61"/>
      <c r="AT361" s="61"/>
      <c r="AU361" s="61"/>
      <c r="AV361" s="61"/>
      <c r="AW361" s="60"/>
    </row>
    <row r="362" s="59" customFormat="1" customHeight="1" spans="1:49">
      <c r="A362" s="60"/>
      <c r="B362" s="60"/>
      <c r="C362" s="60"/>
      <c r="D362" s="60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2"/>
      <c r="AQ362" s="61"/>
      <c r="AR362" s="61"/>
      <c r="AS362" s="61"/>
      <c r="AT362" s="61"/>
      <c r="AU362" s="61"/>
      <c r="AV362" s="61"/>
      <c r="AW362" s="60"/>
    </row>
    <row r="363" s="59" customFormat="1" customHeight="1" spans="1:49">
      <c r="A363" s="60"/>
      <c r="B363" s="60"/>
      <c r="C363" s="60"/>
      <c r="D363" s="60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2"/>
      <c r="AQ363" s="61"/>
      <c r="AR363" s="61"/>
      <c r="AS363" s="61"/>
      <c r="AT363" s="61"/>
      <c r="AU363" s="61"/>
      <c r="AV363" s="61"/>
      <c r="AW363" s="60"/>
    </row>
    <row r="364" s="59" customFormat="1" customHeight="1" spans="1:49">
      <c r="A364" s="60"/>
      <c r="B364" s="60"/>
      <c r="C364" s="60"/>
      <c r="D364" s="60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2"/>
      <c r="AQ364" s="61"/>
      <c r="AR364" s="61"/>
      <c r="AS364" s="61"/>
      <c r="AT364" s="61"/>
      <c r="AU364" s="61"/>
      <c r="AV364" s="61"/>
      <c r="AW364" s="60"/>
    </row>
    <row r="365" s="59" customFormat="1" customHeight="1" spans="1:49">
      <c r="A365" s="60"/>
      <c r="B365" s="60"/>
      <c r="C365" s="60"/>
      <c r="D365" s="60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2"/>
      <c r="AQ365" s="61"/>
      <c r="AR365" s="61"/>
      <c r="AS365" s="61"/>
      <c r="AT365" s="61"/>
      <c r="AU365" s="61"/>
      <c r="AV365" s="61"/>
      <c r="AW365" s="60"/>
    </row>
    <row r="366" s="59" customFormat="1" customHeight="1" spans="1:49">
      <c r="A366" s="60"/>
      <c r="B366" s="60"/>
      <c r="C366" s="60"/>
      <c r="D366" s="60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2"/>
      <c r="AQ366" s="61"/>
      <c r="AR366" s="61"/>
      <c r="AS366" s="61"/>
      <c r="AT366" s="61"/>
      <c r="AU366" s="61"/>
      <c r="AV366" s="61"/>
      <c r="AW366" s="60"/>
    </row>
    <row r="367" s="59" customFormat="1" customHeight="1" spans="1:49">
      <c r="A367" s="60"/>
      <c r="B367" s="60"/>
      <c r="C367" s="60"/>
      <c r="D367" s="60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2"/>
      <c r="AQ367" s="61"/>
      <c r="AR367" s="61"/>
      <c r="AS367" s="61"/>
      <c r="AT367" s="61"/>
      <c r="AU367" s="61"/>
      <c r="AV367" s="61"/>
      <c r="AW367" s="60"/>
    </row>
    <row r="368" s="59" customFormat="1" customHeight="1" spans="1:49">
      <c r="A368" s="60"/>
      <c r="B368" s="60"/>
      <c r="C368" s="60"/>
      <c r="D368" s="60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2"/>
      <c r="AQ368" s="61"/>
      <c r="AR368" s="61"/>
      <c r="AS368" s="61"/>
      <c r="AT368" s="61"/>
      <c r="AU368" s="61"/>
      <c r="AV368" s="61"/>
      <c r="AW368" s="60"/>
    </row>
    <row r="369" s="59" customFormat="1" customHeight="1" spans="1:49">
      <c r="A369" s="60"/>
      <c r="B369" s="60"/>
      <c r="C369" s="60"/>
      <c r="D369" s="60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2"/>
      <c r="AQ369" s="61"/>
      <c r="AR369" s="61"/>
      <c r="AS369" s="61"/>
      <c r="AT369" s="61"/>
      <c r="AU369" s="61"/>
      <c r="AV369" s="61"/>
      <c r="AW369" s="60"/>
    </row>
    <row r="370" s="59" customFormat="1" customHeight="1" spans="1:49">
      <c r="A370" s="60"/>
      <c r="B370" s="60"/>
      <c r="C370" s="60"/>
      <c r="D370" s="60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2"/>
      <c r="AQ370" s="61"/>
      <c r="AR370" s="61"/>
      <c r="AS370" s="61"/>
      <c r="AT370" s="61"/>
      <c r="AU370" s="61"/>
      <c r="AV370" s="61"/>
      <c r="AW370" s="60"/>
    </row>
    <row r="371" s="59" customFormat="1" customHeight="1" spans="1:49">
      <c r="A371" s="60"/>
      <c r="B371" s="60"/>
      <c r="C371" s="60"/>
      <c r="D371" s="60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2"/>
      <c r="AQ371" s="61"/>
      <c r="AR371" s="61"/>
      <c r="AS371" s="61"/>
      <c r="AT371" s="61"/>
      <c r="AU371" s="61"/>
      <c r="AV371" s="61"/>
      <c r="AW371" s="60"/>
    </row>
    <row r="372" s="59" customFormat="1" customHeight="1" spans="1:49">
      <c r="A372" s="60"/>
      <c r="B372" s="60"/>
      <c r="C372" s="60"/>
      <c r="D372" s="60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2"/>
      <c r="AQ372" s="61"/>
      <c r="AR372" s="61"/>
      <c r="AS372" s="61"/>
      <c r="AT372" s="61"/>
      <c r="AU372" s="61"/>
      <c r="AV372" s="61"/>
      <c r="AW372" s="60"/>
    </row>
    <row r="373" s="59" customFormat="1" customHeight="1" spans="1:49">
      <c r="A373" s="60"/>
      <c r="B373" s="60"/>
      <c r="C373" s="60"/>
      <c r="D373" s="60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2"/>
      <c r="AQ373" s="61"/>
      <c r="AR373" s="61"/>
      <c r="AS373" s="61"/>
      <c r="AT373" s="61"/>
      <c r="AU373" s="61"/>
      <c r="AV373" s="61"/>
      <c r="AW373" s="60"/>
    </row>
    <row r="374" s="59" customFormat="1" customHeight="1" spans="1:49">
      <c r="A374" s="60"/>
      <c r="B374" s="60"/>
      <c r="C374" s="60"/>
      <c r="D374" s="60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2"/>
      <c r="AQ374" s="61"/>
      <c r="AR374" s="61"/>
      <c r="AS374" s="61"/>
      <c r="AT374" s="61"/>
      <c r="AU374" s="61"/>
      <c r="AV374" s="61"/>
      <c r="AW374" s="60"/>
    </row>
    <row r="375" s="59" customFormat="1" customHeight="1" spans="1:49">
      <c r="A375" s="60"/>
      <c r="B375" s="60"/>
      <c r="C375" s="60"/>
      <c r="D375" s="60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2"/>
      <c r="AQ375" s="61"/>
      <c r="AR375" s="61"/>
      <c r="AS375" s="61"/>
      <c r="AT375" s="61"/>
      <c r="AU375" s="61"/>
      <c r="AV375" s="61"/>
      <c r="AW375" s="60"/>
    </row>
    <row r="376" s="59" customFormat="1" customHeight="1" spans="1:49">
      <c r="A376" s="60"/>
      <c r="B376" s="60"/>
      <c r="C376" s="60"/>
      <c r="D376" s="60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2"/>
      <c r="AQ376" s="61"/>
      <c r="AR376" s="61"/>
      <c r="AS376" s="61"/>
      <c r="AT376" s="61"/>
      <c r="AU376" s="61"/>
      <c r="AV376" s="61"/>
      <c r="AW376" s="60"/>
    </row>
    <row r="377" s="59" customFormat="1" customHeight="1" spans="1:49">
      <c r="A377" s="60"/>
      <c r="B377" s="60"/>
      <c r="C377" s="60"/>
      <c r="D377" s="60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2"/>
      <c r="AQ377" s="61"/>
      <c r="AR377" s="61"/>
      <c r="AS377" s="61"/>
      <c r="AT377" s="61"/>
      <c r="AU377" s="61"/>
      <c r="AV377" s="61"/>
      <c r="AW377" s="60"/>
    </row>
    <row r="378" s="59" customFormat="1" customHeight="1" spans="1:49">
      <c r="A378" s="60"/>
      <c r="B378" s="60"/>
      <c r="C378" s="60"/>
      <c r="D378" s="60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2"/>
      <c r="AQ378" s="61"/>
      <c r="AR378" s="61"/>
      <c r="AS378" s="61"/>
      <c r="AT378" s="61"/>
      <c r="AU378" s="61"/>
      <c r="AV378" s="61"/>
      <c r="AW378" s="60"/>
    </row>
    <row r="379" s="59" customFormat="1" customHeight="1" spans="1:49">
      <c r="A379" s="60"/>
      <c r="B379" s="60"/>
      <c r="C379" s="60"/>
      <c r="D379" s="60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2"/>
      <c r="AQ379" s="61"/>
      <c r="AR379" s="61"/>
      <c r="AS379" s="61"/>
      <c r="AT379" s="61"/>
      <c r="AU379" s="61"/>
      <c r="AV379" s="61"/>
      <c r="AW379" s="60"/>
    </row>
    <row r="380" s="59" customFormat="1" customHeight="1" spans="1:49">
      <c r="A380" s="60"/>
      <c r="B380" s="60"/>
      <c r="C380" s="60"/>
      <c r="D380" s="60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2"/>
      <c r="AQ380" s="61"/>
      <c r="AR380" s="61"/>
      <c r="AS380" s="61"/>
      <c r="AT380" s="61"/>
      <c r="AU380" s="61"/>
      <c r="AV380" s="61"/>
      <c r="AW380" s="60"/>
    </row>
    <row r="381" s="59" customFormat="1" customHeight="1" spans="1:49">
      <c r="A381" s="60"/>
      <c r="B381" s="60"/>
      <c r="C381" s="60"/>
      <c r="D381" s="60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2"/>
      <c r="AQ381" s="61"/>
      <c r="AR381" s="61"/>
      <c r="AS381" s="61"/>
      <c r="AT381" s="61"/>
      <c r="AU381" s="61"/>
      <c r="AV381" s="61"/>
      <c r="AW381" s="60"/>
    </row>
    <row r="382" s="59" customFormat="1" customHeight="1" spans="1:49">
      <c r="A382" s="60"/>
      <c r="B382" s="60"/>
      <c r="C382" s="60"/>
      <c r="D382" s="60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2"/>
      <c r="AQ382" s="61"/>
      <c r="AR382" s="61"/>
      <c r="AS382" s="61"/>
      <c r="AT382" s="61"/>
      <c r="AU382" s="61"/>
      <c r="AV382" s="61"/>
      <c r="AW382" s="60"/>
    </row>
    <row r="383" s="59" customFormat="1" customHeight="1" spans="1:49">
      <c r="A383" s="60"/>
      <c r="B383" s="60"/>
      <c r="C383" s="60"/>
      <c r="D383" s="60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2"/>
      <c r="AQ383" s="61"/>
      <c r="AR383" s="61"/>
      <c r="AS383" s="61"/>
      <c r="AT383" s="61"/>
      <c r="AU383" s="61"/>
      <c r="AV383" s="61"/>
      <c r="AW383" s="60"/>
    </row>
    <row r="384" s="59" customFormat="1" customHeight="1" spans="1:49">
      <c r="A384" s="60"/>
      <c r="B384" s="60"/>
      <c r="C384" s="60"/>
      <c r="D384" s="60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2"/>
      <c r="AQ384" s="61"/>
      <c r="AR384" s="61"/>
      <c r="AS384" s="61"/>
      <c r="AT384" s="61"/>
      <c r="AU384" s="61"/>
      <c r="AV384" s="61"/>
      <c r="AW384" s="60"/>
    </row>
    <row r="385" s="59" customFormat="1" customHeight="1" spans="1:49">
      <c r="A385" s="60"/>
      <c r="B385" s="60"/>
      <c r="C385" s="60"/>
      <c r="D385" s="60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2"/>
      <c r="AQ385" s="61"/>
      <c r="AR385" s="61"/>
      <c r="AS385" s="61"/>
      <c r="AT385" s="61"/>
      <c r="AU385" s="61"/>
      <c r="AV385" s="61"/>
      <c r="AW385" s="60"/>
    </row>
    <row r="386" s="59" customFormat="1" customHeight="1" spans="1:49">
      <c r="A386" s="60"/>
      <c r="B386" s="60"/>
      <c r="C386" s="60"/>
      <c r="D386" s="60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2"/>
      <c r="AQ386" s="61"/>
      <c r="AR386" s="61"/>
      <c r="AS386" s="61"/>
      <c r="AT386" s="61"/>
      <c r="AU386" s="61"/>
      <c r="AV386" s="61"/>
      <c r="AW386" s="60"/>
    </row>
    <row r="387" s="59" customFormat="1" customHeight="1" spans="1:49">
      <c r="A387" s="60"/>
      <c r="B387" s="60"/>
      <c r="C387" s="60"/>
      <c r="D387" s="60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2"/>
      <c r="AQ387" s="61"/>
      <c r="AR387" s="61"/>
      <c r="AS387" s="61"/>
      <c r="AT387" s="61"/>
      <c r="AU387" s="61"/>
      <c r="AV387" s="61"/>
      <c r="AW387" s="60"/>
    </row>
    <row r="388" s="59" customFormat="1" customHeight="1" spans="1:49">
      <c r="A388" s="60"/>
      <c r="B388" s="60"/>
      <c r="C388" s="60"/>
      <c r="D388" s="60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2"/>
      <c r="AQ388" s="61"/>
      <c r="AR388" s="61"/>
      <c r="AS388" s="61"/>
      <c r="AT388" s="61"/>
      <c r="AU388" s="61"/>
      <c r="AV388" s="61"/>
      <c r="AW388" s="60"/>
    </row>
    <row r="389" s="59" customFormat="1" customHeight="1" spans="1:49">
      <c r="A389" s="60"/>
      <c r="B389" s="60"/>
      <c r="C389" s="60"/>
      <c r="D389" s="60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2"/>
      <c r="AQ389" s="61"/>
      <c r="AR389" s="61"/>
      <c r="AS389" s="61"/>
      <c r="AT389" s="61"/>
      <c r="AU389" s="61"/>
      <c r="AV389" s="61"/>
      <c r="AW389" s="60"/>
    </row>
    <row r="390" s="59" customFormat="1" customHeight="1" spans="1:49">
      <c r="A390" s="60"/>
      <c r="B390" s="60"/>
      <c r="C390" s="60"/>
      <c r="D390" s="60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2"/>
      <c r="AQ390" s="61"/>
      <c r="AR390" s="61"/>
      <c r="AS390" s="61"/>
      <c r="AT390" s="61"/>
      <c r="AU390" s="61"/>
      <c r="AV390" s="61"/>
      <c r="AW390" s="60"/>
    </row>
    <row r="391" s="59" customFormat="1" customHeight="1" spans="1:49">
      <c r="A391" s="60"/>
      <c r="B391" s="60"/>
      <c r="C391" s="60"/>
      <c r="D391" s="60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2"/>
      <c r="AQ391" s="61"/>
      <c r="AR391" s="61"/>
      <c r="AS391" s="61"/>
      <c r="AT391" s="61"/>
      <c r="AU391" s="61"/>
      <c r="AV391" s="61"/>
      <c r="AW391" s="60"/>
    </row>
    <row r="392" s="59" customFormat="1" customHeight="1" spans="1:49">
      <c r="A392" s="60"/>
      <c r="B392" s="60"/>
      <c r="C392" s="60"/>
      <c r="D392" s="60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2"/>
      <c r="AQ392" s="61"/>
      <c r="AR392" s="61"/>
      <c r="AS392" s="61"/>
      <c r="AT392" s="61"/>
      <c r="AU392" s="61"/>
      <c r="AV392" s="61"/>
      <c r="AW392" s="60"/>
    </row>
    <row r="393" s="59" customFormat="1" customHeight="1" spans="1:49">
      <c r="A393" s="60"/>
      <c r="B393" s="60"/>
      <c r="C393" s="60"/>
      <c r="D393" s="60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2"/>
      <c r="AQ393" s="61"/>
      <c r="AR393" s="61"/>
      <c r="AS393" s="61"/>
      <c r="AT393" s="61"/>
      <c r="AU393" s="61"/>
      <c r="AV393" s="61"/>
      <c r="AW393" s="60"/>
    </row>
    <row r="394" s="59" customFormat="1" customHeight="1" spans="1:49">
      <c r="A394" s="60"/>
      <c r="B394" s="60"/>
      <c r="C394" s="60"/>
      <c r="D394" s="60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2"/>
      <c r="AQ394" s="61"/>
      <c r="AR394" s="61"/>
      <c r="AS394" s="61"/>
      <c r="AT394" s="61"/>
      <c r="AU394" s="61"/>
      <c r="AV394" s="61"/>
      <c r="AW394" s="60"/>
    </row>
    <row r="395" s="59" customFormat="1" customHeight="1" spans="1:49">
      <c r="A395" s="60"/>
      <c r="B395" s="60"/>
      <c r="C395" s="60"/>
      <c r="D395" s="60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2"/>
      <c r="AQ395" s="61"/>
      <c r="AR395" s="61"/>
      <c r="AS395" s="61"/>
      <c r="AT395" s="61"/>
      <c r="AU395" s="61"/>
      <c r="AV395" s="61"/>
      <c r="AW395" s="60"/>
    </row>
    <row r="396" s="59" customFormat="1" customHeight="1" spans="1:49">
      <c r="A396" s="60"/>
      <c r="B396" s="60"/>
      <c r="C396" s="60"/>
      <c r="D396" s="60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2"/>
      <c r="AQ396" s="61"/>
      <c r="AR396" s="61"/>
      <c r="AS396" s="61"/>
      <c r="AT396" s="61"/>
      <c r="AU396" s="61"/>
      <c r="AV396" s="61"/>
      <c r="AW396" s="60"/>
    </row>
    <row r="397" s="59" customFormat="1" customHeight="1" spans="1:49">
      <c r="A397" s="60"/>
      <c r="B397" s="60"/>
      <c r="C397" s="60"/>
      <c r="D397" s="60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2"/>
      <c r="AQ397" s="61"/>
      <c r="AR397" s="61"/>
      <c r="AS397" s="61"/>
      <c r="AT397" s="61"/>
      <c r="AU397" s="61"/>
      <c r="AV397" s="61"/>
      <c r="AW397" s="60"/>
    </row>
    <row r="398" s="59" customFormat="1" customHeight="1" spans="1:49">
      <c r="A398" s="60"/>
      <c r="B398" s="60"/>
      <c r="C398" s="60"/>
      <c r="D398" s="60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2"/>
      <c r="AQ398" s="61"/>
      <c r="AR398" s="61"/>
      <c r="AS398" s="61"/>
      <c r="AT398" s="61"/>
      <c r="AU398" s="61"/>
      <c r="AV398" s="61"/>
      <c r="AW398" s="60"/>
    </row>
    <row r="399" s="59" customFormat="1" customHeight="1" spans="1:49">
      <c r="A399" s="60"/>
      <c r="B399" s="60"/>
      <c r="C399" s="60"/>
      <c r="D399" s="60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2"/>
      <c r="AQ399" s="61"/>
      <c r="AR399" s="61"/>
      <c r="AS399" s="61"/>
      <c r="AT399" s="61"/>
      <c r="AU399" s="61"/>
      <c r="AV399" s="61"/>
      <c r="AW399" s="60"/>
    </row>
    <row r="400" s="59" customFormat="1" customHeight="1" spans="1:49">
      <c r="A400" s="60"/>
      <c r="B400" s="60"/>
      <c r="C400" s="60"/>
      <c r="D400" s="60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2"/>
      <c r="AQ400" s="61"/>
      <c r="AR400" s="61"/>
      <c r="AS400" s="61"/>
      <c r="AT400" s="61"/>
      <c r="AU400" s="61"/>
      <c r="AV400" s="61"/>
      <c r="AW400" s="60"/>
    </row>
    <row r="401" s="59" customFormat="1" customHeight="1" spans="1:49">
      <c r="A401" s="60"/>
      <c r="B401" s="60"/>
      <c r="C401" s="60"/>
      <c r="D401" s="60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2"/>
      <c r="AQ401" s="61"/>
      <c r="AR401" s="61"/>
      <c r="AS401" s="61"/>
      <c r="AT401" s="61"/>
      <c r="AU401" s="61"/>
      <c r="AV401" s="61"/>
      <c r="AW401" s="60"/>
    </row>
    <row r="402" s="59" customFormat="1" customHeight="1" spans="1:49">
      <c r="A402" s="60"/>
      <c r="B402" s="60"/>
      <c r="C402" s="60"/>
      <c r="D402" s="60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2"/>
      <c r="AQ402" s="61"/>
      <c r="AR402" s="61"/>
      <c r="AS402" s="61"/>
      <c r="AT402" s="61"/>
      <c r="AU402" s="61"/>
      <c r="AV402" s="61"/>
      <c r="AW402" s="60"/>
    </row>
    <row r="403" s="59" customFormat="1" customHeight="1" spans="1:49">
      <c r="A403" s="60"/>
      <c r="B403" s="60"/>
      <c r="C403" s="60"/>
      <c r="D403" s="60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2"/>
      <c r="AQ403" s="61"/>
      <c r="AR403" s="61"/>
      <c r="AS403" s="61"/>
      <c r="AT403" s="61"/>
      <c r="AU403" s="61"/>
      <c r="AV403" s="61"/>
      <c r="AW403" s="60"/>
    </row>
    <row r="404" s="59" customFormat="1" customHeight="1" spans="1:49">
      <c r="A404" s="60"/>
      <c r="B404" s="60"/>
      <c r="C404" s="60"/>
      <c r="D404" s="60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2"/>
      <c r="AQ404" s="61"/>
      <c r="AR404" s="61"/>
      <c r="AS404" s="61"/>
      <c r="AT404" s="61"/>
      <c r="AU404" s="61"/>
      <c r="AV404" s="61"/>
      <c r="AW404" s="60"/>
    </row>
    <row r="405" s="59" customFormat="1" customHeight="1" spans="1:49">
      <c r="A405" s="60"/>
      <c r="B405" s="60"/>
      <c r="C405" s="60"/>
      <c r="D405" s="60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2"/>
      <c r="AQ405" s="61"/>
      <c r="AR405" s="61"/>
      <c r="AS405" s="61"/>
      <c r="AT405" s="61"/>
      <c r="AU405" s="61"/>
      <c r="AV405" s="61"/>
      <c r="AW405" s="60"/>
    </row>
    <row r="406" s="59" customFormat="1" customHeight="1" spans="1:49">
      <c r="A406" s="60"/>
      <c r="B406" s="60"/>
      <c r="C406" s="60"/>
      <c r="D406" s="60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2"/>
      <c r="AQ406" s="61"/>
      <c r="AR406" s="61"/>
      <c r="AS406" s="61"/>
      <c r="AT406" s="61"/>
      <c r="AU406" s="61"/>
      <c r="AV406" s="61"/>
      <c r="AW406" s="60"/>
    </row>
    <row r="407" s="59" customFormat="1" customHeight="1" spans="1:49">
      <c r="A407" s="60"/>
      <c r="B407" s="60"/>
      <c r="C407" s="60"/>
      <c r="D407" s="60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2"/>
      <c r="AQ407" s="61"/>
      <c r="AR407" s="61"/>
      <c r="AS407" s="61"/>
      <c r="AT407" s="61"/>
      <c r="AU407" s="61"/>
      <c r="AV407" s="61"/>
      <c r="AW407" s="60"/>
    </row>
    <row r="408" s="59" customFormat="1" customHeight="1" spans="1:49">
      <c r="A408" s="60"/>
      <c r="B408" s="60"/>
      <c r="C408" s="60"/>
      <c r="D408" s="60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2"/>
      <c r="AQ408" s="61"/>
      <c r="AR408" s="61"/>
      <c r="AS408" s="61"/>
      <c r="AT408" s="61"/>
      <c r="AU408" s="61"/>
      <c r="AV408" s="61"/>
      <c r="AW408" s="60"/>
    </row>
    <row r="409" s="59" customFormat="1" customHeight="1" spans="1:49">
      <c r="A409" s="60"/>
      <c r="B409" s="60"/>
      <c r="C409" s="60"/>
      <c r="D409" s="60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2"/>
      <c r="AQ409" s="61"/>
      <c r="AR409" s="61"/>
      <c r="AS409" s="61"/>
      <c r="AT409" s="61"/>
      <c r="AU409" s="61"/>
      <c r="AV409" s="61"/>
      <c r="AW409" s="60"/>
    </row>
    <row r="410" s="59" customFormat="1" customHeight="1" spans="1:49">
      <c r="A410" s="60"/>
      <c r="B410" s="60"/>
      <c r="C410" s="60"/>
      <c r="D410" s="60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2"/>
      <c r="AQ410" s="61"/>
      <c r="AR410" s="61"/>
      <c r="AS410" s="61"/>
      <c r="AT410" s="61"/>
      <c r="AU410" s="61"/>
      <c r="AV410" s="61"/>
      <c r="AW410" s="60"/>
    </row>
    <row r="411" s="59" customFormat="1" customHeight="1" spans="1:49">
      <c r="A411" s="60"/>
      <c r="B411" s="60"/>
      <c r="C411" s="60"/>
      <c r="D411" s="60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2"/>
      <c r="AQ411" s="61"/>
      <c r="AR411" s="61"/>
      <c r="AS411" s="61"/>
      <c r="AT411" s="61"/>
      <c r="AU411" s="61"/>
      <c r="AV411" s="61"/>
      <c r="AW411" s="60"/>
    </row>
    <row r="412" s="59" customFormat="1" customHeight="1" spans="1:49">
      <c r="A412" s="60"/>
      <c r="B412" s="60"/>
      <c r="C412" s="60"/>
      <c r="D412" s="60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2"/>
      <c r="AQ412" s="61"/>
      <c r="AR412" s="61"/>
      <c r="AS412" s="61"/>
      <c r="AT412" s="61"/>
      <c r="AU412" s="61"/>
      <c r="AV412" s="61"/>
      <c r="AW412" s="60"/>
    </row>
    <row r="413" s="59" customFormat="1" customHeight="1" spans="1:49">
      <c r="A413" s="60"/>
      <c r="B413" s="60"/>
      <c r="C413" s="60"/>
      <c r="D413" s="60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2"/>
      <c r="AQ413" s="61"/>
      <c r="AR413" s="61"/>
      <c r="AS413" s="61"/>
      <c r="AT413" s="61"/>
      <c r="AU413" s="61"/>
      <c r="AV413" s="61"/>
      <c r="AW413" s="60"/>
    </row>
    <row r="414" s="59" customFormat="1" customHeight="1" spans="1:49">
      <c r="A414" s="60"/>
      <c r="B414" s="60"/>
      <c r="C414" s="60"/>
      <c r="D414" s="60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2"/>
      <c r="AQ414" s="61"/>
      <c r="AR414" s="61"/>
      <c r="AS414" s="61"/>
      <c r="AT414" s="61"/>
      <c r="AU414" s="61"/>
      <c r="AV414" s="61"/>
      <c r="AW414" s="60"/>
    </row>
    <row r="415" s="59" customFormat="1" customHeight="1" spans="1:49">
      <c r="A415" s="60"/>
      <c r="B415" s="60"/>
      <c r="C415" s="60"/>
      <c r="D415" s="60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2"/>
      <c r="AQ415" s="61"/>
      <c r="AR415" s="61"/>
      <c r="AS415" s="61"/>
      <c r="AT415" s="61"/>
      <c r="AU415" s="61"/>
      <c r="AV415" s="61"/>
      <c r="AW415" s="60"/>
    </row>
    <row r="416" s="59" customFormat="1" customHeight="1" spans="1:49">
      <c r="A416" s="60"/>
      <c r="B416" s="60"/>
      <c r="C416" s="60"/>
      <c r="D416" s="60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2"/>
      <c r="AQ416" s="61"/>
      <c r="AR416" s="61"/>
      <c r="AS416" s="61"/>
      <c r="AT416" s="61"/>
      <c r="AU416" s="61"/>
      <c r="AV416" s="61"/>
      <c r="AW416" s="60"/>
    </row>
    <row r="417" s="59" customFormat="1" customHeight="1" spans="1:49">
      <c r="A417" s="60"/>
      <c r="B417" s="60"/>
      <c r="C417" s="60"/>
      <c r="D417" s="60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2"/>
      <c r="AQ417" s="61"/>
      <c r="AR417" s="61"/>
      <c r="AS417" s="61"/>
      <c r="AT417" s="61"/>
      <c r="AU417" s="61"/>
      <c r="AV417" s="61"/>
      <c r="AW417" s="60"/>
    </row>
    <row r="418" s="59" customFormat="1" customHeight="1" spans="1:49">
      <c r="A418" s="60"/>
      <c r="B418" s="60"/>
      <c r="C418" s="60"/>
      <c r="D418" s="60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2"/>
      <c r="AQ418" s="61"/>
      <c r="AR418" s="61"/>
      <c r="AS418" s="61"/>
      <c r="AT418" s="61"/>
      <c r="AU418" s="61"/>
      <c r="AV418" s="61"/>
      <c r="AW418" s="60"/>
    </row>
    <row r="419" s="59" customFormat="1" customHeight="1" spans="1:49">
      <c r="A419" s="60"/>
      <c r="B419" s="60"/>
      <c r="C419" s="60"/>
      <c r="D419" s="60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2"/>
      <c r="AQ419" s="61"/>
      <c r="AR419" s="61"/>
      <c r="AS419" s="61"/>
      <c r="AT419" s="61"/>
      <c r="AU419" s="61"/>
      <c r="AV419" s="61"/>
      <c r="AW419" s="60"/>
    </row>
    <row r="420" s="59" customFormat="1" customHeight="1" spans="1:49">
      <c r="A420" s="60"/>
      <c r="B420" s="60"/>
      <c r="C420" s="60"/>
      <c r="D420" s="60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2"/>
      <c r="AQ420" s="61"/>
      <c r="AR420" s="61"/>
      <c r="AS420" s="61"/>
      <c r="AT420" s="61"/>
      <c r="AU420" s="61"/>
      <c r="AV420" s="61"/>
      <c r="AW420" s="60"/>
    </row>
    <row r="421" s="59" customFormat="1" customHeight="1" spans="1:49">
      <c r="A421" s="60"/>
      <c r="B421" s="60"/>
      <c r="C421" s="60"/>
      <c r="D421" s="60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2"/>
      <c r="AQ421" s="61"/>
      <c r="AR421" s="61"/>
      <c r="AS421" s="61"/>
      <c r="AT421" s="61"/>
      <c r="AU421" s="61"/>
      <c r="AV421" s="61"/>
      <c r="AW421" s="60"/>
    </row>
    <row r="422" s="59" customFormat="1" customHeight="1" spans="1:49">
      <c r="A422" s="60"/>
      <c r="B422" s="60"/>
      <c r="C422" s="60"/>
      <c r="D422" s="60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2"/>
      <c r="AQ422" s="61"/>
      <c r="AR422" s="61"/>
      <c r="AS422" s="61"/>
      <c r="AT422" s="61"/>
      <c r="AU422" s="61"/>
      <c r="AV422" s="61"/>
      <c r="AW422" s="60"/>
    </row>
    <row r="423" s="59" customFormat="1" customHeight="1" spans="1:49">
      <c r="A423" s="60"/>
      <c r="B423" s="60"/>
      <c r="C423" s="60"/>
      <c r="D423" s="60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2"/>
      <c r="AQ423" s="61"/>
      <c r="AR423" s="61"/>
      <c r="AS423" s="61"/>
      <c r="AT423" s="61"/>
      <c r="AU423" s="61"/>
      <c r="AV423" s="61"/>
      <c r="AW423" s="60"/>
    </row>
    <row r="424" s="59" customFormat="1" customHeight="1" spans="1:49">
      <c r="A424" s="60"/>
      <c r="B424" s="60"/>
      <c r="C424" s="60"/>
      <c r="D424" s="60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2"/>
      <c r="AQ424" s="61"/>
      <c r="AR424" s="61"/>
      <c r="AS424" s="61"/>
      <c r="AT424" s="61"/>
      <c r="AU424" s="61"/>
      <c r="AV424" s="61"/>
      <c r="AW424" s="60"/>
    </row>
    <row r="425" s="59" customFormat="1" customHeight="1" spans="1:49">
      <c r="A425" s="60"/>
      <c r="B425" s="60"/>
      <c r="C425" s="60"/>
      <c r="D425" s="60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2"/>
      <c r="AQ425" s="61"/>
      <c r="AR425" s="61"/>
      <c r="AS425" s="61"/>
      <c r="AT425" s="61"/>
      <c r="AU425" s="61"/>
      <c r="AV425" s="61"/>
      <c r="AW425" s="60"/>
    </row>
    <row r="426" s="59" customFormat="1" customHeight="1" spans="1:49">
      <c r="A426" s="60"/>
      <c r="B426" s="60"/>
      <c r="C426" s="60"/>
      <c r="D426" s="60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2"/>
      <c r="AQ426" s="61"/>
      <c r="AR426" s="61"/>
      <c r="AS426" s="61"/>
      <c r="AT426" s="61"/>
      <c r="AU426" s="61"/>
      <c r="AV426" s="61"/>
      <c r="AW426" s="60"/>
    </row>
    <row r="427" s="59" customFormat="1" customHeight="1" spans="1:49">
      <c r="A427" s="60"/>
      <c r="B427" s="60"/>
      <c r="C427" s="60"/>
      <c r="D427" s="60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2"/>
      <c r="AQ427" s="61"/>
      <c r="AR427" s="61"/>
      <c r="AS427" s="61"/>
      <c r="AT427" s="61"/>
      <c r="AU427" s="61"/>
      <c r="AV427" s="61"/>
      <c r="AW427" s="60"/>
    </row>
    <row r="428" s="59" customFormat="1" customHeight="1" spans="1:49">
      <c r="A428" s="60"/>
      <c r="B428" s="60"/>
      <c r="C428" s="60"/>
      <c r="D428" s="60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2"/>
      <c r="AQ428" s="61"/>
      <c r="AR428" s="61"/>
      <c r="AS428" s="61"/>
      <c r="AT428" s="61"/>
      <c r="AU428" s="61"/>
      <c r="AV428" s="61"/>
      <c r="AW428" s="60"/>
    </row>
    <row r="429" s="59" customFormat="1" customHeight="1" spans="1:49">
      <c r="A429" s="60"/>
      <c r="B429" s="60"/>
      <c r="C429" s="60"/>
      <c r="D429" s="60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2"/>
      <c r="AQ429" s="61"/>
      <c r="AR429" s="61"/>
      <c r="AS429" s="61"/>
      <c r="AT429" s="61"/>
      <c r="AU429" s="61"/>
      <c r="AV429" s="61"/>
      <c r="AW429" s="60"/>
    </row>
    <row r="430" s="59" customFormat="1" customHeight="1" spans="1:49">
      <c r="A430" s="60"/>
      <c r="B430" s="60"/>
      <c r="C430" s="60"/>
      <c r="D430" s="60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2"/>
      <c r="AQ430" s="61"/>
      <c r="AR430" s="61"/>
      <c r="AS430" s="61"/>
      <c r="AT430" s="61"/>
      <c r="AU430" s="61"/>
      <c r="AV430" s="61"/>
      <c r="AW430" s="60"/>
    </row>
    <row r="431" s="59" customFormat="1" customHeight="1" spans="1:49">
      <c r="A431" s="60"/>
      <c r="B431" s="60"/>
      <c r="C431" s="60"/>
      <c r="D431" s="60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2"/>
      <c r="AQ431" s="61"/>
      <c r="AR431" s="61"/>
      <c r="AS431" s="61"/>
      <c r="AT431" s="61"/>
      <c r="AU431" s="61"/>
      <c r="AV431" s="61"/>
      <c r="AW431" s="60"/>
    </row>
    <row r="432" s="59" customFormat="1" customHeight="1" spans="1:49">
      <c r="A432" s="60"/>
      <c r="B432" s="60"/>
      <c r="C432" s="60"/>
      <c r="D432" s="60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2"/>
      <c r="AQ432" s="61"/>
      <c r="AR432" s="61"/>
      <c r="AS432" s="61"/>
      <c r="AT432" s="61"/>
      <c r="AU432" s="61"/>
      <c r="AV432" s="61"/>
      <c r="AW432" s="60"/>
    </row>
    <row r="433" s="59" customFormat="1" customHeight="1" spans="1:49">
      <c r="A433" s="60"/>
      <c r="B433" s="60"/>
      <c r="C433" s="60"/>
      <c r="D433" s="60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2"/>
      <c r="AQ433" s="61"/>
      <c r="AR433" s="61"/>
      <c r="AS433" s="61"/>
      <c r="AT433" s="61"/>
      <c r="AU433" s="61"/>
      <c r="AV433" s="61"/>
      <c r="AW433" s="60"/>
    </row>
    <row r="434" s="59" customFormat="1" customHeight="1" spans="1:49">
      <c r="A434" s="60"/>
      <c r="B434" s="60"/>
      <c r="C434" s="60"/>
      <c r="D434" s="60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2"/>
      <c r="AQ434" s="61"/>
      <c r="AR434" s="61"/>
      <c r="AS434" s="61"/>
      <c r="AT434" s="61"/>
      <c r="AU434" s="61"/>
      <c r="AV434" s="61"/>
      <c r="AW434" s="60"/>
    </row>
    <row r="435" s="59" customFormat="1" customHeight="1" spans="1:49">
      <c r="A435" s="60"/>
      <c r="B435" s="60"/>
      <c r="C435" s="60"/>
      <c r="D435" s="60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2"/>
      <c r="AQ435" s="61"/>
      <c r="AR435" s="61"/>
      <c r="AS435" s="61"/>
      <c r="AT435" s="61"/>
      <c r="AU435" s="61"/>
      <c r="AV435" s="61"/>
      <c r="AW435" s="60"/>
    </row>
    <row r="436" s="59" customFormat="1" customHeight="1" spans="1:49">
      <c r="A436" s="60"/>
      <c r="B436" s="60"/>
      <c r="C436" s="60"/>
      <c r="D436" s="60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2"/>
      <c r="AQ436" s="61"/>
      <c r="AR436" s="61"/>
      <c r="AS436" s="61"/>
      <c r="AT436" s="61"/>
      <c r="AU436" s="61"/>
      <c r="AV436" s="61"/>
      <c r="AW436" s="60"/>
    </row>
    <row r="437" s="59" customFormat="1" customHeight="1" spans="1:49">
      <c r="A437" s="60"/>
      <c r="B437" s="60"/>
      <c r="C437" s="60"/>
      <c r="D437" s="60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2"/>
      <c r="AQ437" s="61"/>
      <c r="AR437" s="61"/>
      <c r="AS437" s="61"/>
      <c r="AT437" s="61"/>
      <c r="AU437" s="61"/>
      <c r="AV437" s="61"/>
      <c r="AW437" s="60"/>
    </row>
    <row r="438" s="59" customFormat="1" customHeight="1" spans="1:49">
      <c r="A438" s="60"/>
      <c r="B438" s="60"/>
      <c r="C438" s="60"/>
      <c r="D438" s="60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2"/>
      <c r="AQ438" s="61"/>
      <c r="AR438" s="61"/>
      <c r="AS438" s="61"/>
      <c r="AT438" s="61"/>
      <c r="AU438" s="61"/>
      <c r="AV438" s="61"/>
      <c r="AW438" s="60"/>
    </row>
    <row r="439" s="59" customFormat="1" customHeight="1" spans="1:49">
      <c r="A439" s="60"/>
      <c r="B439" s="60"/>
      <c r="C439" s="60"/>
      <c r="D439" s="60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2"/>
      <c r="AQ439" s="61"/>
      <c r="AR439" s="61"/>
      <c r="AS439" s="61"/>
      <c r="AT439" s="61"/>
      <c r="AU439" s="61"/>
      <c r="AV439" s="61"/>
      <c r="AW439" s="60"/>
    </row>
    <row r="440" s="59" customFormat="1" customHeight="1" spans="1:49">
      <c r="A440" s="60"/>
      <c r="B440" s="60"/>
      <c r="C440" s="60"/>
      <c r="D440" s="60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2"/>
      <c r="AQ440" s="61"/>
      <c r="AR440" s="61"/>
      <c r="AS440" s="61"/>
      <c r="AT440" s="61"/>
      <c r="AU440" s="61"/>
      <c r="AV440" s="61"/>
      <c r="AW440" s="60"/>
    </row>
    <row r="441" s="59" customFormat="1" customHeight="1" spans="1:49">
      <c r="A441" s="60"/>
      <c r="B441" s="60"/>
      <c r="C441" s="60"/>
      <c r="D441" s="60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2"/>
      <c r="AQ441" s="61"/>
      <c r="AR441" s="61"/>
      <c r="AS441" s="61"/>
      <c r="AT441" s="61"/>
      <c r="AU441" s="61"/>
      <c r="AV441" s="61"/>
      <c r="AW441" s="60"/>
    </row>
    <row r="442" s="59" customFormat="1" customHeight="1" spans="1:49">
      <c r="A442" s="60"/>
      <c r="B442" s="60"/>
      <c r="C442" s="60"/>
      <c r="D442" s="60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2"/>
      <c r="AQ442" s="61"/>
      <c r="AR442" s="61"/>
      <c r="AS442" s="61"/>
      <c r="AT442" s="61"/>
      <c r="AU442" s="61"/>
      <c r="AV442" s="61"/>
      <c r="AW442" s="60"/>
    </row>
    <row r="443" s="59" customFormat="1" customHeight="1" spans="1:49">
      <c r="A443" s="60"/>
      <c r="B443" s="60"/>
      <c r="C443" s="60"/>
      <c r="D443" s="60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2"/>
      <c r="AQ443" s="61"/>
      <c r="AR443" s="61"/>
      <c r="AS443" s="61"/>
      <c r="AT443" s="61"/>
      <c r="AU443" s="61"/>
      <c r="AV443" s="61"/>
      <c r="AW443" s="60"/>
    </row>
    <row r="444" s="59" customFormat="1" customHeight="1" spans="1:49">
      <c r="A444" s="60"/>
      <c r="B444" s="60"/>
      <c r="C444" s="60"/>
      <c r="D444" s="60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2"/>
      <c r="AQ444" s="61"/>
      <c r="AR444" s="61"/>
      <c r="AS444" s="61"/>
      <c r="AT444" s="61"/>
      <c r="AU444" s="61"/>
      <c r="AV444" s="61"/>
      <c r="AW444" s="60"/>
    </row>
    <row r="445" s="59" customFormat="1" customHeight="1" spans="1:49">
      <c r="A445" s="60"/>
      <c r="B445" s="60"/>
      <c r="C445" s="60"/>
      <c r="D445" s="60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2"/>
      <c r="AQ445" s="61"/>
      <c r="AR445" s="61"/>
      <c r="AS445" s="61"/>
      <c r="AT445" s="61"/>
      <c r="AU445" s="61"/>
      <c r="AV445" s="61"/>
      <c r="AW445" s="60"/>
    </row>
    <row r="446" s="59" customFormat="1" customHeight="1" spans="1:49">
      <c r="A446" s="60"/>
      <c r="B446" s="60"/>
      <c r="C446" s="60"/>
      <c r="D446" s="60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2"/>
      <c r="AQ446" s="61"/>
      <c r="AR446" s="61"/>
      <c r="AS446" s="61"/>
      <c r="AT446" s="61"/>
      <c r="AU446" s="61"/>
      <c r="AV446" s="61"/>
      <c r="AW446" s="60"/>
    </row>
    <row r="447" s="59" customFormat="1" customHeight="1" spans="1:49">
      <c r="A447" s="60"/>
      <c r="B447" s="60"/>
      <c r="C447" s="60"/>
      <c r="D447" s="60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2"/>
      <c r="AQ447" s="61"/>
      <c r="AR447" s="61"/>
      <c r="AS447" s="61"/>
      <c r="AT447" s="61"/>
      <c r="AU447" s="61"/>
      <c r="AV447" s="61"/>
      <c r="AW447" s="60"/>
    </row>
    <row r="448" s="59" customFormat="1" customHeight="1" spans="1:49">
      <c r="A448" s="60"/>
      <c r="B448" s="60"/>
      <c r="C448" s="60"/>
      <c r="D448" s="60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2"/>
      <c r="AQ448" s="61"/>
      <c r="AR448" s="61"/>
      <c r="AS448" s="61"/>
      <c r="AT448" s="61"/>
      <c r="AU448" s="61"/>
      <c r="AV448" s="61"/>
      <c r="AW448" s="60"/>
    </row>
    <row r="449" s="59" customFormat="1" customHeight="1" spans="1:49">
      <c r="A449" s="60"/>
      <c r="B449" s="60"/>
      <c r="C449" s="60"/>
      <c r="D449" s="60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2"/>
      <c r="AQ449" s="61"/>
      <c r="AR449" s="61"/>
      <c r="AS449" s="61"/>
      <c r="AT449" s="61"/>
      <c r="AU449" s="61"/>
      <c r="AV449" s="61"/>
      <c r="AW449" s="60"/>
    </row>
    <row r="450" s="59" customFormat="1" customHeight="1" spans="1:49">
      <c r="A450" s="60"/>
      <c r="B450" s="60"/>
      <c r="C450" s="60"/>
      <c r="D450" s="60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2"/>
      <c r="AQ450" s="61"/>
      <c r="AR450" s="61"/>
      <c r="AS450" s="61"/>
      <c r="AT450" s="61"/>
      <c r="AU450" s="61"/>
      <c r="AV450" s="61"/>
      <c r="AW450" s="60"/>
    </row>
    <row r="451" s="59" customFormat="1" customHeight="1" spans="1:49">
      <c r="A451" s="60"/>
      <c r="B451" s="60"/>
      <c r="C451" s="60"/>
      <c r="D451" s="60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2"/>
      <c r="AQ451" s="61"/>
      <c r="AR451" s="61"/>
      <c r="AS451" s="61"/>
      <c r="AT451" s="61"/>
      <c r="AU451" s="61"/>
      <c r="AV451" s="61"/>
      <c r="AW451" s="60"/>
    </row>
    <row r="452" s="59" customFormat="1" customHeight="1" spans="1:49">
      <c r="A452" s="60"/>
      <c r="B452" s="60"/>
      <c r="C452" s="60"/>
      <c r="D452" s="60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2"/>
      <c r="AQ452" s="61"/>
      <c r="AR452" s="61"/>
      <c r="AS452" s="61"/>
      <c r="AT452" s="61"/>
      <c r="AU452" s="61"/>
      <c r="AV452" s="61"/>
      <c r="AW452" s="60"/>
    </row>
    <row r="453" s="59" customFormat="1" customHeight="1" spans="1:49">
      <c r="A453" s="60"/>
      <c r="B453" s="60"/>
      <c r="C453" s="60"/>
      <c r="D453" s="60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2"/>
      <c r="AQ453" s="61"/>
      <c r="AR453" s="61"/>
      <c r="AS453" s="61"/>
      <c r="AT453" s="61"/>
      <c r="AU453" s="61"/>
      <c r="AV453" s="61"/>
      <c r="AW453" s="60"/>
    </row>
    <row r="454" s="59" customFormat="1" customHeight="1" spans="1:49">
      <c r="A454" s="60"/>
      <c r="B454" s="60"/>
      <c r="C454" s="60"/>
      <c r="D454" s="60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2"/>
      <c r="AQ454" s="61"/>
      <c r="AR454" s="61"/>
      <c r="AS454" s="61"/>
      <c r="AT454" s="61"/>
      <c r="AU454" s="61"/>
      <c r="AV454" s="61"/>
      <c r="AW454" s="60"/>
    </row>
    <row r="455" s="59" customFormat="1" customHeight="1" spans="1:49">
      <c r="A455" s="60"/>
      <c r="B455" s="60"/>
      <c r="C455" s="60"/>
      <c r="D455" s="60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2"/>
      <c r="AQ455" s="61"/>
      <c r="AR455" s="61"/>
      <c r="AS455" s="61"/>
      <c r="AT455" s="61"/>
      <c r="AU455" s="61"/>
      <c r="AV455" s="61"/>
      <c r="AW455" s="60"/>
    </row>
    <row r="456" s="59" customFormat="1" customHeight="1" spans="1:49">
      <c r="A456" s="60"/>
      <c r="B456" s="60"/>
      <c r="C456" s="60"/>
      <c r="D456" s="60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2"/>
      <c r="AQ456" s="61"/>
      <c r="AR456" s="61"/>
      <c r="AS456" s="61"/>
      <c r="AT456" s="61"/>
      <c r="AU456" s="61"/>
      <c r="AV456" s="61"/>
      <c r="AW456" s="60"/>
    </row>
    <row r="457" s="59" customFormat="1" customHeight="1" spans="1:49">
      <c r="A457" s="60"/>
      <c r="B457" s="60"/>
      <c r="C457" s="60"/>
      <c r="D457" s="60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2"/>
      <c r="AQ457" s="61"/>
      <c r="AR457" s="61"/>
      <c r="AS457" s="61"/>
      <c r="AT457" s="61"/>
      <c r="AU457" s="61"/>
      <c r="AV457" s="61"/>
      <c r="AW457" s="60"/>
    </row>
    <row r="458" s="59" customFormat="1" customHeight="1" spans="1:49">
      <c r="A458" s="60"/>
      <c r="B458" s="60"/>
      <c r="C458" s="60"/>
      <c r="D458" s="60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2"/>
      <c r="AQ458" s="61"/>
      <c r="AR458" s="61"/>
      <c r="AS458" s="61"/>
      <c r="AT458" s="61"/>
      <c r="AU458" s="61"/>
      <c r="AV458" s="61"/>
      <c r="AW458" s="60"/>
    </row>
    <row r="459" s="59" customFormat="1" customHeight="1" spans="1:49">
      <c r="A459" s="60"/>
      <c r="B459" s="60"/>
      <c r="C459" s="60"/>
      <c r="D459" s="60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2"/>
      <c r="AQ459" s="61"/>
      <c r="AR459" s="61"/>
      <c r="AS459" s="61"/>
      <c r="AT459" s="61"/>
      <c r="AU459" s="61"/>
      <c r="AV459" s="61"/>
      <c r="AW459" s="60"/>
    </row>
    <row r="460" s="59" customFormat="1" customHeight="1" spans="1:49">
      <c r="A460" s="60"/>
      <c r="B460" s="60"/>
      <c r="C460" s="60"/>
      <c r="D460" s="60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2"/>
      <c r="AQ460" s="61"/>
      <c r="AR460" s="61"/>
      <c r="AS460" s="61"/>
      <c r="AT460" s="61"/>
      <c r="AU460" s="61"/>
      <c r="AV460" s="61"/>
      <c r="AW460" s="60"/>
    </row>
    <row r="461" s="59" customFormat="1" customHeight="1" spans="1:49">
      <c r="A461" s="60"/>
      <c r="B461" s="60"/>
      <c r="C461" s="60"/>
      <c r="D461" s="60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2"/>
      <c r="AQ461" s="61"/>
      <c r="AR461" s="61"/>
      <c r="AS461" s="61"/>
      <c r="AT461" s="61"/>
      <c r="AU461" s="61"/>
      <c r="AV461" s="61"/>
      <c r="AW461" s="60"/>
    </row>
    <row r="462" s="59" customFormat="1" customHeight="1" spans="1:49">
      <c r="A462" s="60"/>
      <c r="B462" s="60"/>
      <c r="C462" s="60"/>
      <c r="D462" s="60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2"/>
      <c r="AQ462" s="61"/>
      <c r="AR462" s="61"/>
      <c r="AS462" s="61"/>
      <c r="AT462" s="61"/>
      <c r="AU462" s="61"/>
      <c r="AV462" s="61"/>
      <c r="AW462" s="60"/>
    </row>
    <row r="463" s="59" customFormat="1" customHeight="1" spans="1:49">
      <c r="A463" s="60"/>
      <c r="B463" s="60"/>
      <c r="C463" s="60"/>
      <c r="D463" s="60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2"/>
      <c r="AQ463" s="61"/>
      <c r="AR463" s="61"/>
      <c r="AS463" s="61"/>
      <c r="AT463" s="61"/>
      <c r="AU463" s="61"/>
      <c r="AV463" s="61"/>
      <c r="AW463" s="60"/>
    </row>
    <row r="464" s="59" customFormat="1" customHeight="1" spans="1:49">
      <c r="A464" s="60"/>
      <c r="B464" s="60"/>
      <c r="C464" s="60"/>
      <c r="D464" s="60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2"/>
      <c r="AQ464" s="61"/>
      <c r="AR464" s="61"/>
      <c r="AS464" s="61"/>
      <c r="AT464" s="61"/>
      <c r="AU464" s="61"/>
      <c r="AV464" s="61"/>
      <c r="AW464" s="60"/>
    </row>
    <row r="465" s="59" customFormat="1" customHeight="1" spans="1:49">
      <c r="A465" s="60"/>
      <c r="B465" s="60"/>
      <c r="C465" s="60"/>
      <c r="D465" s="60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2"/>
      <c r="AQ465" s="61"/>
      <c r="AR465" s="61"/>
      <c r="AS465" s="61"/>
      <c r="AT465" s="61"/>
      <c r="AU465" s="61"/>
      <c r="AV465" s="61"/>
      <c r="AW465" s="60"/>
    </row>
    <row r="466" s="59" customFormat="1" customHeight="1" spans="1:49">
      <c r="A466" s="60"/>
      <c r="B466" s="60"/>
      <c r="C466" s="60"/>
      <c r="D466" s="60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2"/>
      <c r="AQ466" s="61"/>
      <c r="AR466" s="61"/>
      <c r="AS466" s="61"/>
      <c r="AT466" s="61"/>
      <c r="AU466" s="61"/>
      <c r="AV466" s="61"/>
      <c r="AW466" s="60"/>
    </row>
    <row r="467" s="59" customFormat="1" customHeight="1" spans="1:49">
      <c r="A467" s="60"/>
      <c r="B467" s="60"/>
      <c r="C467" s="60"/>
      <c r="D467" s="60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2"/>
      <c r="AQ467" s="61"/>
      <c r="AR467" s="61"/>
      <c r="AS467" s="61"/>
      <c r="AT467" s="61"/>
      <c r="AU467" s="61"/>
      <c r="AV467" s="61"/>
      <c r="AW467" s="60"/>
    </row>
    <row r="468" s="59" customFormat="1" customHeight="1" spans="1:49">
      <c r="A468" s="60"/>
      <c r="B468" s="60"/>
      <c r="C468" s="60"/>
      <c r="D468" s="60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2"/>
      <c r="AQ468" s="61"/>
      <c r="AR468" s="61"/>
      <c r="AS468" s="61"/>
      <c r="AT468" s="61"/>
      <c r="AU468" s="61"/>
      <c r="AV468" s="61"/>
      <c r="AW468" s="60"/>
    </row>
    <row r="469" s="59" customFormat="1" customHeight="1" spans="1:49">
      <c r="A469" s="60"/>
      <c r="B469" s="60"/>
      <c r="C469" s="60"/>
      <c r="D469" s="60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2"/>
      <c r="AQ469" s="61"/>
      <c r="AR469" s="61"/>
      <c r="AS469" s="61"/>
      <c r="AT469" s="61"/>
      <c r="AU469" s="61"/>
      <c r="AV469" s="61"/>
      <c r="AW469" s="60"/>
    </row>
    <row r="470" s="59" customFormat="1" customHeight="1" spans="1:49">
      <c r="A470" s="60"/>
      <c r="B470" s="60"/>
      <c r="C470" s="60"/>
      <c r="D470" s="60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2"/>
      <c r="AQ470" s="61"/>
      <c r="AR470" s="61"/>
      <c r="AS470" s="61"/>
      <c r="AT470" s="61"/>
      <c r="AU470" s="61"/>
      <c r="AV470" s="61"/>
      <c r="AW470" s="60"/>
    </row>
    <row r="471" s="59" customFormat="1" customHeight="1" spans="1:49">
      <c r="A471" s="60"/>
      <c r="B471" s="60"/>
      <c r="C471" s="60"/>
      <c r="D471" s="60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2"/>
      <c r="AQ471" s="61"/>
      <c r="AR471" s="61"/>
      <c r="AS471" s="61"/>
      <c r="AT471" s="61"/>
      <c r="AU471" s="61"/>
      <c r="AV471" s="61"/>
      <c r="AW471" s="60"/>
    </row>
    <row r="472" s="59" customFormat="1" customHeight="1" spans="1:49">
      <c r="A472" s="60"/>
      <c r="B472" s="60"/>
      <c r="C472" s="60"/>
      <c r="D472" s="60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2"/>
      <c r="AQ472" s="61"/>
      <c r="AR472" s="61"/>
      <c r="AS472" s="61"/>
      <c r="AT472" s="61"/>
      <c r="AU472" s="61"/>
      <c r="AV472" s="61"/>
      <c r="AW472" s="60"/>
    </row>
    <row r="473" s="59" customFormat="1" customHeight="1" spans="1:49">
      <c r="A473" s="60"/>
      <c r="B473" s="60"/>
      <c r="C473" s="60"/>
      <c r="D473" s="60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2"/>
      <c r="AQ473" s="61"/>
      <c r="AR473" s="61"/>
      <c r="AS473" s="61"/>
      <c r="AT473" s="61"/>
      <c r="AU473" s="61"/>
      <c r="AV473" s="61"/>
      <c r="AW473" s="60"/>
    </row>
    <row r="474" s="59" customFormat="1" customHeight="1" spans="1:49">
      <c r="A474" s="60"/>
      <c r="B474" s="60"/>
      <c r="C474" s="60"/>
      <c r="D474" s="60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2"/>
      <c r="AQ474" s="61"/>
      <c r="AR474" s="61"/>
      <c r="AS474" s="61"/>
      <c r="AT474" s="61"/>
      <c r="AU474" s="61"/>
      <c r="AV474" s="61"/>
      <c r="AW474" s="60"/>
    </row>
    <row r="475" s="59" customFormat="1" customHeight="1" spans="1:49">
      <c r="A475" s="60"/>
      <c r="B475" s="60"/>
      <c r="C475" s="60"/>
      <c r="D475" s="60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2"/>
      <c r="AQ475" s="61"/>
      <c r="AR475" s="61"/>
      <c r="AS475" s="61"/>
      <c r="AT475" s="61"/>
      <c r="AU475" s="61"/>
      <c r="AV475" s="61"/>
      <c r="AW475" s="60"/>
    </row>
    <row r="476" s="59" customFormat="1" customHeight="1" spans="1:49">
      <c r="A476" s="60"/>
      <c r="B476" s="60"/>
      <c r="C476" s="60"/>
      <c r="D476" s="60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2"/>
      <c r="AQ476" s="61"/>
      <c r="AR476" s="61"/>
      <c r="AS476" s="61"/>
      <c r="AT476" s="61"/>
      <c r="AU476" s="61"/>
      <c r="AV476" s="61"/>
      <c r="AW476" s="60"/>
    </row>
    <row r="477" s="59" customFormat="1" customHeight="1" spans="1:49">
      <c r="A477" s="60"/>
      <c r="B477" s="60"/>
      <c r="C477" s="60"/>
      <c r="D477" s="60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2"/>
      <c r="AQ477" s="61"/>
      <c r="AR477" s="61"/>
      <c r="AS477" s="61"/>
      <c r="AT477" s="61"/>
      <c r="AU477" s="61"/>
      <c r="AV477" s="61"/>
      <c r="AW477" s="60"/>
    </row>
    <row r="478" s="59" customFormat="1" customHeight="1" spans="1:49">
      <c r="A478" s="60"/>
      <c r="B478" s="60"/>
      <c r="C478" s="60"/>
      <c r="D478" s="60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2"/>
      <c r="AQ478" s="61"/>
      <c r="AR478" s="61"/>
      <c r="AS478" s="61"/>
      <c r="AT478" s="61"/>
      <c r="AU478" s="61"/>
      <c r="AV478" s="61"/>
      <c r="AW478" s="60"/>
    </row>
    <row r="479" s="59" customFormat="1" customHeight="1" spans="1:49">
      <c r="A479" s="60"/>
      <c r="B479" s="60"/>
      <c r="C479" s="60"/>
      <c r="D479" s="60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2"/>
      <c r="AQ479" s="61"/>
      <c r="AR479" s="61"/>
      <c r="AS479" s="61"/>
      <c r="AT479" s="61"/>
      <c r="AU479" s="61"/>
      <c r="AV479" s="61"/>
      <c r="AW479" s="60"/>
    </row>
    <row r="480" s="59" customFormat="1" customHeight="1" spans="1:49">
      <c r="A480" s="60"/>
      <c r="B480" s="60"/>
      <c r="C480" s="60"/>
      <c r="D480" s="60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2"/>
      <c r="AQ480" s="61"/>
      <c r="AR480" s="61"/>
      <c r="AS480" s="61"/>
      <c r="AT480" s="61"/>
      <c r="AU480" s="61"/>
      <c r="AV480" s="61"/>
      <c r="AW480" s="60"/>
    </row>
    <row r="481" s="59" customFormat="1" customHeight="1" spans="1:49">
      <c r="A481" s="60"/>
      <c r="B481" s="60"/>
      <c r="C481" s="60"/>
      <c r="D481" s="60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2"/>
      <c r="AQ481" s="61"/>
      <c r="AR481" s="61"/>
      <c r="AS481" s="61"/>
      <c r="AT481" s="61"/>
      <c r="AU481" s="61"/>
      <c r="AV481" s="61"/>
      <c r="AW481" s="60"/>
    </row>
    <row r="482" s="59" customFormat="1" customHeight="1" spans="1:49">
      <c r="A482" s="60"/>
      <c r="B482" s="60"/>
      <c r="C482" s="60"/>
      <c r="D482" s="60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2"/>
      <c r="AQ482" s="61"/>
      <c r="AR482" s="61"/>
      <c r="AS482" s="61"/>
      <c r="AT482" s="61"/>
      <c r="AU482" s="61"/>
      <c r="AV482" s="61"/>
      <c r="AW482" s="60"/>
    </row>
    <row r="483" s="59" customFormat="1" customHeight="1" spans="1:49">
      <c r="A483" s="60"/>
      <c r="B483" s="60"/>
      <c r="C483" s="60"/>
      <c r="D483" s="60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2"/>
      <c r="AQ483" s="61"/>
      <c r="AR483" s="61"/>
      <c r="AS483" s="61"/>
      <c r="AT483" s="61"/>
      <c r="AU483" s="61"/>
      <c r="AV483" s="61"/>
      <c r="AW483" s="60"/>
    </row>
    <row r="484" s="59" customFormat="1" customHeight="1" spans="1:49">
      <c r="A484" s="60"/>
      <c r="B484" s="60"/>
      <c r="C484" s="60"/>
      <c r="D484" s="60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2"/>
      <c r="AQ484" s="61"/>
      <c r="AR484" s="61"/>
      <c r="AS484" s="61"/>
      <c r="AT484" s="61"/>
      <c r="AU484" s="61"/>
      <c r="AV484" s="61"/>
      <c r="AW484" s="60"/>
    </row>
    <row r="485" s="59" customFormat="1" customHeight="1" spans="1:49">
      <c r="A485" s="60"/>
      <c r="B485" s="60"/>
      <c r="C485" s="60"/>
      <c r="D485" s="60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2"/>
      <c r="AQ485" s="61"/>
      <c r="AR485" s="61"/>
      <c r="AS485" s="61"/>
      <c r="AT485" s="61"/>
      <c r="AU485" s="61"/>
      <c r="AV485" s="61"/>
      <c r="AW485" s="60"/>
    </row>
    <row r="486" s="59" customFormat="1" customHeight="1" spans="1:49">
      <c r="A486" s="60"/>
      <c r="B486" s="60"/>
      <c r="C486" s="60"/>
      <c r="D486" s="60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2"/>
      <c r="AQ486" s="61"/>
      <c r="AR486" s="61"/>
      <c r="AS486" s="61"/>
      <c r="AT486" s="61"/>
      <c r="AU486" s="61"/>
      <c r="AV486" s="61"/>
      <c r="AW486" s="60"/>
    </row>
    <row r="487" s="59" customFormat="1" customHeight="1" spans="1:49">
      <c r="A487" s="60"/>
      <c r="B487" s="60"/>
      <c r="C487" s="60"/>
      <c r="D487" s="60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2"/>
      <c r="AQ487" s="61"/>
      <c r="AR487" s="61"/>
      <c r="AS487" s="61"/>
      <c r="AT487" s="61"/>
      <c r="AU487" s="61"/>
      <c r="AV487" s="61"/>
      <c r="AW487" s="60"/>
    </row>
    <row r="488" s="59" customFormat="1" customHeight="1" spans="1:49">
      <c r="A488" s="60"/>
      <c r="B488" s="60"/>
      <c r="C488" s="60"/>
      <c r="D488" s="60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2"/>
      <c r="AQ488" s="61"/>
      <c r="AR488" s="61"/>
      <c r="AS488" s="61"/>
      <c r="AT488" s="61"/>
      <c r="AU488" s="61"/>
      <c r="AV488" s="61"/>
      <c r="AW488" s="60"/>
    </row>
    <row r="489" s="59" customFormat="1" customHeight="1" spans="1:49">
      <c r="A489" s="60"/>
      <c r="B489" s="60"/>
      <c r="C489" s="60"/>
      <c r="D489" s="60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2"/>
      <c r="AQ489" s="61"/>
      <c r="AR489" s="61"/>
      <c r="AS489" s="61"/>
      <c r="AT489" s="61"/>
      <c r="AU489" s="61"/>
      <c r="AV489" s="61"/>
      <c r="AW489" s="60"/>
    </row>
    <row r="490" s="59" customFormat="1" customHeight="1" spans="1:49">
      <c r="A490" s="60"/>
      <c r="B490" s="60"/>
      <c r="C490" s="60"/>
      <c r="D490" s="60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2"/>
      <c r="AQ490" s="61"/>
      <c r="AR490" s="61"/>
      <c r="AS490" s="61"/>
      <c r="AT490" s="61"/>
      <c r="AU490" s="61"/>
      <c r="AV490" s="61"/>
      <c r="AW490" s="60"/>
    </row>
    <row r="491" s="59" customFormat="1" customHeight="1" spans="1:49">
      <c r="A491" s="60"/>
      <c r="B491" s="60"/>
      <c r="C491" s="60"/>
      <c r="D491" s="60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2"/>
      <c r="AQ491" s="61"/>
      <c r="AR491" s="61"/>
      <c r="AS491" s="61"/>
      <c r="AT491" s="61"/>
      <c r="AU491" s="61"/>
      <c r="AV491" s="61"/>
      <c r="AW491" s="60"/>
    </row>
    <row r="492" s="59" customFormat="1" customHeight="1" spans="1:49">
      <c r="A492" s="60"/>
      <c r="B492" s="60"/>
      <c r="C492" s="60"/>
      <c r="D492" s="60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2"/>
      <c r="AQ492" s="61"/>
      <c r="AR492" s="61"/>
      <c r="AS492" s="61"/>
      <c r="AT492" s="61"/>
      <c r="AU492" s="61"/>
      <c r="AV492" s="61"/>
      <c r="AW492" s="60"/>
    </row>
    <row r="493" s="59" customFormat="1" customHeight="1" spans="1:49">
      <c r="A493" s="60"/>
      <c r="B493" s="60"/>
      <c r="C493" s="60"/>
      <c r="D493" s="60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2"/>
      <c r="AQ493" s="61"/>
      <c r="AR493" s="61"/>
      <c r="AS493" s="61"/>
      <c r="AT493" s="61"/>
      <c r="AU493" s="61"/>
      <c r="AV493" s="61"/>
      <c r="AW493" s="60"/>
    </row>
    <row r="494" s="59" customFormat="1" customHeight="1" spans="1:49">
      <c r="A494" s="60"/>
      <c r="B494" s="60"/>
      <c r="C494" s="60"/>
      <c r="D494" s="60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2"/>
      <c r="AQ494" s="61"/>
      <c r="AR494" s="61"/>
      <c r="AS494" s="61"/>
      <c r="AT494" s="61"/>
      <c r="AU494" s="61"/>
      <c r="AV494" s="61"/>
      <c r="AW494" s="60"/>
    </row>
    <row r="495" s="59" customFormat="1" customHeight="1" spans="1:49">
      <c r="A495" s="60"/>
      <c r="B495" s="60"/>
      <c r="C495" s="60"/>
      <c r="D495" s="60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2"/>
      <c r="AQ495" s="61"/>
      <c r="AR495" s="61"/>
      <c r="AS495" s="61"/>
      <c r="AT495" s="61"/>
      <c r="AU495" s="61"/>
      <c r="AV495" s="61"/>
      <c r="AW495" s="60"/>
    </row>
    <row r="496" s="59" customFormat="1" customHeight="1" spans="1:49">
      <c r="A496" s="60"/>
      <c r="B496" s="60"/>
      <c r="C496" s="60"/>
      <c r="D496" s="60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2"/>
      <c r="AQ496" s="61"/>
      <c r="AR496" s="61"/>
      <c r="AS496" s="61"/>
      <c r="AT496" s="61"/>
      <c r="AU496" s="61"/>
      <c r="AV496" s="61"/>
      <c r="AW496" s="60"/>
    </row>
    <row r="497" s="59" customFormat="1" customHeight="1" spans="1:49">
      <c r="A497" s="60"/>
      <c r="B497" s="60"/>
      <c r="C497" s="60"/>
      <c r="D497" s="60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2"/>
      <c r="AQ497" s="61"/>
      <c r="AR497" s="61"/>
      <c r="AS497" s="61"/>
      <c r="AT497" s="61"/>
      <c r="AU497" s="61"/>
      <c r="AV497" s="61"/>
      <c r="AW497" s="60"/>
    </row>
    <row r="498" s="59" customFormat="1" customHeight="1" spans="1:49">
      <c r="A498" s="60"/>
      <c r="B498" s="60"/>
      <c r="C498" s="60"/>
      <c r="D498" s="60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2"/>
      <c r="AQ498" s="61"/>
      <c r="AR498" s="61"/>
      <c r="AS498" s="61"/>
      <c r="AT498" s="61"/>
      <c r="AU498" s="61"/>
      <c r="AV498" s="61"/>
      <c r="AW498" s="60"/>
    </row>
    <row r="499" s="59" customFormat="1" customHeight="1" spans="1:49">
      <c r="A499" s="60"/>
      <c r="B499" s="60"/>
      <c r="C499" s="60"/>
      <c r="D499" s="60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2"/>
      <c r="AQ499" s="61"/>
      <c r="AR499" s="61"/>
      <c r="AS499" s="61"/>
      <c r="AT499" s="61"/>
      <c r="AU499" s="61"/>
      <c r="AV499" s="61"/>
      <c r="AW499" s="60"/>
    </row>
    <row r="500" s="59" customFormat="1" customHeight="1" spans="1:49">
      <c r="A500" s="60"/>
      <c r="B500" s="60"/>
      <c r="C500" s="60"/>
      <c r="D500" s="60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2"/>
      <c r="AQ500" s="61"/>
      <c r="AR500" s="61"/>
      <c r="AS500" s="61"/>
      <c r="AT500" s="61"/>
      <c r="AU500" s="61"/>
      <c r="AV500" s="61"/>
      <c r="AW500" s="60"/>
    </row>
    <row r="501" s="59" customFormat="1" customHeight="1" spans="1:49">
      <c r="A501" s="60"/>
      <c r="B501" s="60"/>
      <c r="C501" s="60"/>
      <c r="D501" s="60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2"/>
      <c r="AQ501" s="61"/>
      <c r="AR501" s="61"/>
      <c r="AS501" s="61"/>
      <c r="AT501" s="61"/>
      <c r="AU501" s="61"/>
      <c r="AV501" s="61"/>
      <c r="AW501" s="60"/>
    </row>
    <row r="502" s="59" customFormat="1" customHeight="1" spans="1:49">
      <c r="A502" s="60"/>
      <c r="B502" s="60"/>
      <c r="C502" s="60"/>
      <c r="D502" s="60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2"/>
      <c r="AQ502" s="61"/>
      <c r="AR502" s="61"/>
      <c r="AS502" s="61"/>
      <c r="AT502" s="61"/>
      <c r="AU502" s="61"/>
      <c r="AV502" s="61"/>
      <c r="AW502" s="60"/>
    </row>
    <row r="503" s="59" customFormat="1" customHeight="1" spans="1:49">
      <c r="A503" s="60"/>
      <c r="B503" s="60"/>
      <c r="C503" s="60"/>
      <c r="D503" s="60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2"/>
      <c r="AQ503" s="61"/>
      <c r="AR503" s="61"/>
      <c r="AS503" s="61"/>
      <c r="AT503" s="61"/>
      <c r="AU503" s="61"/>
      <c r="AV503" s="61"/>
      <c r="AW503" s="60"/>
    </row>
    <row r="504" s="59" customFormat="1" customHeight="1" spans="1:49">
      <c r="A504" s="60"/>
      <c r="B504" s="60"/>
      <c r="C504" s="60"/>
      <c r="D504" s="60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2"/>
      <c r="AQ504" s="61"/>
      <c r="AR504" s="61"/>
      <c r="AS504" s="61"/>
      <c r="AT504" s="61"/>
      <c r="AU504" s="61"/>
      <c r="AV504" s="61"/>
      <c r="AW504" s="60"/>
    </row>
    <row r="505" s="59" customFormat="1" customHeight="1" spans="1:49">
      <c r="A505" s="60"/>
      <c r="B505" s="60"/>
      <c r="C505" s="60"/>
      <c r="D505" s="60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2"/>
      <c r="AQ505" s="61"/>
      <c r="AR505" s="61"/>
      <c r="AS505" s="61"/>
      <c r="AT505" s="61"/>
      <c r="AU505" s="61"/>
      <c r="AV505" s="61"/>
      <c r="AW505" s="60"/>
    </row>
    <row r="506" s="59" customFormat="1" customHeight="1" spans="1:49">
      <c r="A506" s="60"/>
      <c r="B506" s="60"/>
      <c r="C506" s="60"/>
      <c r="D506" s="60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2"/>
      <c r="AQ506" s="61"/>
      <c r="AR506" s="61"/>
      <c r="AS506" s="61"/>
      <c r="AT506" s="61"/>
      <c r="AU506" s="61"/>
      <c r="AV506" s="61"/>
      <c r="AW506" s="60"/>
    </row>
    <row r="507" s="59" customFormat="1" customHeight="1" spans="1:49">
      <c r="A507" s="60"/>
      <c r="B507" s="60"/>
      <c r="C507" s="60"/>
      <c r="D507" s="60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2"/>
      <c r="AQ507" s="61"/>
      <c r="AR507" s="61"/>
      <c r="AS507" s="61"/>
      <c r="AT507" s="61"/>
      <c r="AU507" s="61"/>
      <c r="AV507" s="61"/>
      <c r="AW507" s="60"/>
    </row>
    <row r="508" s="59" customFormat="1" customHeight="1" spans="1:49">
      <c r="A508" s="60"/>
      <c r="B508" s="60"/>
      <c r="C508" s="60"/>
      <c r="D508" s="60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2"/>
      <c r="AQ508" s="61"/>
      <c r="AR508" s="61"/>
      <c r="AS508" s="61"/>
      <c r="AT508" s="61"/>
      <c r="AU508" s="61"/>
      <c r="AV508" s="61"/>
      <c r="AW508" s="60"/>
    </row>
    <row r="509" s="59" customFormat="1" customHeight="1" spans="1:49">
      <c r="A509" s="60"/>
      <c r="B509" s="60"/>
      <c r="C509" s="60"/>
      <c r="D509" s="60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2"/>
      <c r="AQ509" s="61"/>
      <c r="AR509" s="61"/>
      <c r="AS509" s="61"/>
      <c r="AT509" s="61"/>
      <c r="AU509" s="61"/>
      <c r="AV509" s="61"/>
      <c r="AW509" s="60"/>
    </row>
    <row r="510" s="59" customFormat="1" customHeight="1" spans="1:49">
      <c r="A510" s="60"/>
      <c r="B510" s="60"/>
      <c r="C510" s="60"/>
      <c r="D510" s="60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2"/>
      <c r="AQ510" s="61"/>
      <c r="AR510" s="61"/>
      <c r="AS510" s="61"/>
      <c r="AT510" s="61"/>
      <c r="AU510" s="61"/>
      <c r="AV510" s="61"/>
      <c r="AW510" s="60"/>
    </row>
    <row r="511" s="59" customFormat="1" customHeight="1" spans="1:49">
      <c r="A511" s="60"/>
      <c r="B511" s="60"/>
      <c r="C511" s="60"/>
      <c r="D511" s="60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2"/>
      <c r="AQ511" s="61"/>
      <c r="AR511" s="61"/>
      <c r="AS511" s="61"/>
      <c r="AT511" s="61"/>
      <c r="AU511" s="61"/>
      <c r="AV511" s="61"/>
      <c r="AW511" s="60"/>
    </row>
    <row r="512" s="59" customFormat="1" customHeight="1" spans="1:49">
      <c r="A512" s="60"/>
      <c r="B512" s="60"/>
      <c r="C512" s="60"/>
      <c r="D512" s="60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2"/>
      <c r="AQ512" s="61"/>
      <c r="AR512" s="61"/>
      <c r="AS512" s="61"/>
      <c r="AT512" s="61"/>
      <c r="AU512" s="61"/>
      <c r="AV512" s="61"/>
      <c r="AW512" s="60"/>
    </row>
    <row r="513" s="59" customFormat="1" customHeight="1" spans="1:49">
      <c r="A513" s="60"/>
      <c r="B513" s="60"/>
      <c r="C513" s="60"/>
      <c r="D513" s="60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2"/>
      <c r="AQ513" s="61"/>
      <c r="AR513" s="61"/>
      <c r="AS513" s="61"/>
      <c r="AT513" s="61"/>
      <c r="AU513" s="61"/>
      <c r="AV513" s="61"/>
      <c r="AW513" s="60"/>
    </row>
    <row r="514" s="59" customFormat="1" customHeight="1" spans="1:49">
      <c r="A514" s="60"/>
      <c r="B514" s="60"/>
      <c r="C514" s="60"/>
      <c r="D514" s="60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2"/>
      <c r="AQ514" s="61"/>
      <c r="AR514" s="61"/>
      <c r="AS514" s="61"/>
      <c r="AT514" s="61"/>
      <c r="AU514" s="61"/>
      <c r="AV514" s="61"/>
      <c r="AW514" s="60"/>
    </row>
    <row r="515" s="59" customFormat="1" customHeight="1" spans="1:49">
      <c r="A515" s="60"/>
      <c r="B515" s="60"/>
      <c r="C515" s="60"/>
      <c r="D515" s="60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2"/>
      <c r="AQ515" s="61"/>
      <c r="AR515" s="61"/>
      <c r="AS515" s="61"/>
      <c r="AT515" s="61"/>
      <c r="AU515" s="61"/>
      <c r="AV515" s="61"/>
      <c r="AW515" s="60"/>
    </row>
    <row r="516" s="59" customFormat="1" customHeight="1" spans="1:49">
      <c r="A516" s="60"/>
      <c r="B516" s="60"/>
      <c r="C516" s="60"/>
      <c r="D516" s="60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2"/>
      <c r="AQ516" s="61"/>
      <c r="AR516" s="61"/>
      <c r="AS516" s="61"/>
      <c r="AT516" s="61"/>
      <c r="AU516" s="61"/>
      <c r="AV516" s="61"/>
      <c r="AW516" s="60"/>
    </row>
    <row r="517" s="59" customFormat="1" customHeight="1" spans="1:49">
      <c r="A517" s="60"/>
      <c r="B517" s="60"/>
      <c r="C517" s="60"/>
      <c r="D517" s="60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2"/>
      <c r="AQ517" s="61"/>
      <c r="AR517" s="61"/>
      <c r="AS517" s="61"/>
      <c r="AT517" s="61"/>
      <c r="AU517" s="61"/>
      <c r="AV517" s="61"/>
      <c r="AW517" s="60"/>
    </row>
    <row r="518" s="59" customFormat="1" customHeight="1" spans="1:49">
      <c r="A518" s="60"/>
      <c r="B518" s="60"/>
      <c r="C518" s="60"/>
      <c r="D518" s="60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2"/>
      <c r="AQ518" s="61"/>
      <c r="AR518" s="61"/>
      <c r="AS518" s="61"/>
      <c r="AT518" s="61"/>
      <c r="AU518" s="61"/>
      <c r="AV518" s="61"/>
      <c r="AW518" s="60"/>
    </row>
    <row r="519" s="59" customFormat="1" customHeight="1" spans="1:49">
      <c r="A519" s="60"/>
      <c r="B519" s="60"/>
      <c r="C519" s="60"/>
      <c r="D519" s="60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2"/>
      <c r="AQ519" s="61"/>
      <c r="AR519" s="61"/>
      <c r="AS519" s="61"/>
      <c r="AT519" s="61"/>
      <c r="AU519" s="61"/>
      <c r="AV519" s="61"/>
      <c r="AW519" s="60"/>
    </row>
    <row r="520" s="59" customFormat="1" customHeight="1" spans="1:49">
      <c r="A520" s="60"/>
      <c r="B520" s="60"/>
      <c r="C520" s="60"/>
      <c r="D520" s="60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2"/>
      <c r="AQ520" s="61"/>
      <c r="AR520" s="61"/>
      <c r="AS520" s="61"/>
      <c r="AT520" s="61"/>
      <c r="AU520" s="61"/>
      <c r="AV520" s="61"/>
      <c r="AW520" s="60"/>
    </row>
    <row r="521" s="59" customFormat="1" customHeight="1" spans="1:49">
      <c r="A521" s="60"/>
      <c r="B521" s="60"/>
      <c r="C521" s="60"/>
      <c r="D521" s="60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2"/>
      <c r="AQ521" s="61"/>
      <c r="AR521" s="61"/>
      <c r="AS521" s="61"/>
      <c r="AT521" s="61"/>
      <c r="AU521" s="61"/>
      <c r="AV521" s="61"/>
      <c r="AW521" s="60"/>
    </row>
    <row r="522" s="59" customFormat="1" customHeight="1" spans="1:49">
      <c r="A522" s="60"/>
      <c r="B522" s="60"/>
      <c r="C522" s="60"/>
      <c r="D522" s="60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2"/>
      <c r="AQ522" s="61"/>
      <c r="AR522" s="61"/>
      <c r="AS522" s="61"/>
      <c r="AT522" s="61"/>
      <c r="AU522" s="61"/>
      <c r="AV522" s="61"/>
      <c r="AW522" s="60"/>
    </row>
    <row r="523" s="59" customFormat="1" customHeight="1" spans="1:49">
      <c r="A523" s="60"/>
      <c r="B523" s="60"/>
      <c r="C523" s="60"/>
      <c r="D523" s="60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2"/>
      <c r="AQ523" s="61"/>
      <c r="AR523" s="61"/>
      <c r="AS523" s="61"/>
      <c r="AT523" s="61"/>
      <c r="AU523" s="61"/>
      <c r="AV523" s="61"/>
      <c r="AW523" s="60"/>
    </row>
    <row r="524" s="59" customFormat="1" customHeight="1" spans="1:49">
      <c r="A524" s="60"/>
      <c r="B524" s="60"/>
      <c r="C524" s="60"/>
      <c r="D524" s="60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2"/>
      <c r="AQ524" s="61"/>
      <c r="AR524" s="61"/>
      <c r="AS524" s="61"/>
      <c r="AT524" s="61"/>
      <c r="AU524" s="61"/>
      <c r="AV524" s="61"/>
      <c r="AW524" s="60"/>
    </row>
    <row r="525" s="59" customFormat="1" customHeight="1" spans="1:49">
      <c r="A525" s="60"/>
      <c r="B525" s="60"/>
      <c r="C525" s="60"/>
      <c r="D525" s="60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2"/>
      <c r="AQ525" s="61"/>
      <c r="AR525" s="61"/>
      <c r="AS525" s="61"/>
      <c r="AT525" s="61"/>
      <c r="AU525" s="61"/>
      <c r="AV525" s="61"/>
      <c r="AW525" s="60"/>
    </row>
    <row r="526" s="59" customFormat="1" customHeight="1" spans="1:49">
      <c r="A526" s="60"/>
      <c r="B526" s="60"/>
      <c r="C526" s="60"/>
      <c r="D526" s="60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2"/>
      <c r="AQ526" s="61"/>
      <c r="AR526" s="61"/>
      <c r="AS526" s="61"/>
      <c r="AT526" s="61"/>
      <c r="AU526" s="61"/>
      <c r="AV526" s="61"/>
      <c r="AW526" s="60"/>
    </row>
    <row r="527" s="59" customFormat="1" customHeight="1" spans="1:49">
      <c r="A527" s="60"/>
      <c r="B527" s="60"/>
      <c r="C527" s="60"/>
      <c r="D527" s="60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2"/>
      <c r="AQ527" s="61"/>
      <c r="AR527" s="61"/>
      <c r="AS527" s="61"/>
      <c r="AT527" s="61"/>
      <c r="AU527" s="61"/>
      <c r="AV527" s="61"/>
      <c r="AW527" s="60"/>
    </row>
    <row r="528" s="59" customFormat="1" customHeight="1" spans="1:49">
      <c r="A528" s="60"/>
      <c r="B528" s="60"/>
      <c r="C528" s="60"/>
      <c r="D528" s="60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2"/>
      <c r="AQ528" s="61"/>
      <c r="AR528" s="61"/>
      <c r="AS528" s="61"/>
      <c r="AT528" s="61"/>
      <c r="AU528" s="61"/>
      <c r="AV528" s="61"/>
      <c r="AW528" s="60"/>
    </row>
    <row r="529" s="59" customFormat="1" customHeight="1" spans="1:49">
      <c r="A529" s="60"/>
      <c r="B529" s="60"/>
      <c r="C529" s="60"/>
      <c r="D529" s="60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2"/>
      <c r="AQ529" s="61"/>
      <c r="AR529" s="61"/>
      <c r="AS529" s="61"/>
      <c r="AT529" s="61"/>
      <c r="AU529" s="61"/>
      <c r="AV529" s="61"/>
      <c r="AW529" s="60"/>
    </row>
    <row r="530" s="59" customFormat="1" customHeight="1" spans="1:49">
      <c r="A530" s="60"/>
      <c r="B530" s="60"/>
      <c r="C530" s="60"/>
      <c r="D530" s="60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2"/>
      <c r="AQ530" s="61"/>
      <c r="AR530" s="61"/>
      <c r="AS530" s="61"/>
      <c r="AT530" s="61"/>
      <c r="AU530" s="61"/>
      <c r="AV530" s="61"/>
      <c r="AW530" s="60"/>
    </row>
    <row r="531" s="59" customFormat="1" customHeight="1" spans="1:49">
      <c r="A531" s="60"/>
      <c r="B531" s="60"/>
      <c r="C531" s="60"/>
      <c r="D531" s="60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2"/>
      <c r="AQ531" s="61"/>
      <c r="AR531" s="61"/>
      <c r="AS531" s="61"/>
      <c r="AT531" s="61"/>
      <c r="AU531" s="61"/>
      <c r="AV531" s="61"/>
      <c r="AW531" s="60"/>
    </row>
    <row r="532" s="59" customFormat="1" customHeight="1" spans="1:49">
      <c r="A532" s="60"/>
      <c r="B532" s="60"/>
      <c r="C532" s="60"/>
      <c r="D532" s="60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2"/>
      <c r="AQ532" s="61"/>
      <c r="AR532" s="61"/>
      <c r="AS532" s="61"/>
      <c r="AT532" s="61"/>
      <c r="AU532" s="61"/>
      <c r="AV532" s="61"/>
      <c r="AW532" s="60"/>
    </row>
    <row r="533" s="59" customFormat="1" customHeight="1" spans="1:49">
      <c r="A533" s="60"/>
      <c r="B533" s="60"/>
      <c r="C533" s="60"/>
      <c r="D533" s="60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2"/>
      <c r="AQ533" s="61"/>
      <c r="AR533" s="61"/>
      <c r="AS533" s="61"/>
      <c r="AT533" s="61"/>
      <c r="AU533" s="61"/>
      <c r="AV533" s="61"/>
      <c r="AW533" s="60"/>
    </row>
    <row r="534" s="59" customFormat="1" customHeight="1" spans="1:49">
      <c r="A534" s="60"/>
      <c r="B534" s="60"/>
      <c r="C534" s="60"/>
      <c r="D534" s="60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2"/>
      <c r="AQ534" s="61"/>
      <c r="AR534" s="61"/>
      <c r="AS534" s="61"/>
      <c r="AT534" s="61"/>
      <c r="AU534" s="61"/>
      <c r="AV534" s="61"/>
      <c r="AW534" s="60"/>
    </row>
    <row r="535" s="59" customFormat="1" customHeight="1" spans="1:49">
      <c r="A535" s="60"/>
      <c r="B535" s="60"/>
      <c r="C535" s="60"/>
      <c r="D535" s="60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2"/>
      <c r="AQ535" s="61"/>
      <c r="AR535" s="61"/>
      <c r="AS535" s="61"/>
      <c r="AT535" s="61"/>
      <c r="AU535" s="61"/>
      <c r="AV535" s="61"/>
      <c r="AW535" s="60"/>
    </row>
    <row r="536" s="59" customFormat="1" customHeight="1" spans="1:49">
      <c r="A536" s="60"/>
      <c r="B536" s="60"/>
      <c r="C536" s="60"/>
      <c r="D536" s="60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2"/>
      <c r="AQ536" s="61"/>
      <c r="AR536" s="61"/>
      <c r="AS536" s="61"/>
      <c r="AT536" s="61"/>
      <c r="AU536" s="61"/>
      <c r="AV536" s="61"/>
      <c r="AW536" s="60"/>
    </row>
    <row r="537" s="59" customFormat="1" customHeight="1" spans="1:49">
      <c r="A537" s="60"/>
      <c r="B537" s="60"/>
      <c r="C537" s="60"/>
      <c r="D537" s="60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2"/>
      <c r="AQ537" s="61"/>
      <c r="AR537" s="61"/>
      <c r="AS537" s="61"/>
      <c r="AT537" s="61"/>
      <c r="AU537" s="61"/>
      <c r="AV537" s="61"/>
      <c r="AW537" s="60"/>
    </row>
    <row r="538" s="59" customFormat="1" customHeight="1" spans="1:49">
      <c r="A538" s="60"/>
      <c r="B538" s="60"/>
      <c r="C538" s="60"/>
      <c r="D538" s="60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2"/>
      <c r="AQ538" s="61"/>
      <c r="AR538" s="61"/>
      <c r="AS538" s="61"/>
      <c r="AT538" s="61"/>
      <c r="AU538" s="61"/>
      <c r="AV538" s="61"/>
      <c r="AW538" s="60"/>
    </row>
    <row r="539" s="59" customFormat="1" customHeight="1" spans="1:49">
      <c r="A539" s="60"/>
      <c r="B539" s="60"/>
      <c r="C539" s="60"/>
      <c r="D539" s="60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2"/>
      <c r="AQ539" s="61"/>
      <c r="AR539" s="61"/>
      <c r="AS539" s="61"/>
      <c r="AT539" s="61"/>
      <c r="AU539" s="61"/>
      <c r="AV539" s="61"/>
      <c r="AW539" s="60"/>
    </row>
    <row r="540" s="59" customFormat="1" customHeight="1" spans="1:49">
      <c r="A540" s="60"/>
      <c r="B540" s="60"/>
      <c r="C540" s="60"/>
      <c r="D540" s="60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2"/>
      <c r="AQ540" s="61"/>
      <c r="AR540" s="61"/>
      <c r="AS540" s="61"/>
      <c r="AT540" s="61"/>
      <c r="AU540" s="61"/>
      <c r="AV540" s="61"/>
      <c r="AW540" s="60"/>
    </row>
    <row r="541" s="59" customFormat="1" customHeight="1" spans="1:49">
      <c r="A541" s="60"/>
      <c r="B541" s="60"/>
      <c r="C541" s="60"/>
      <c r="D541" s="60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2"/>
      <c r="AQ541" s="61"/>
      <c r="AR541" s="61"/>
      <c r="AS541" s="61"/>
      <c r="AT541" s="61"/>
      <c r="AU541" s="61"/>
      <c r="AV541" s="61"/>
      <c r="AW541" s="60"/>
    </row>
    <row r="542" s="59" customFormat="1" customHeight="1" spans="1:49">
      <c r="A542" s="60"/>
      <c r="B542" s="60"/>
      <c r="C542" s="60"/>
      <c r="D542" s="60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2"/>
      <c r="AQ542" s="61"/>
      <c r="AR542" s="61"/>
      <c r="AS542" s="61"/>
      <c r="AT542" s="61"/>
      <c r="AU542" s="61"/>
      <c r="AV542" s="61"/>
      <c r="AW542" s="60"/>
    </row>
    <row r="543" s="59" customFormat="1" customHeight="1" spans="1:49">
      <c r="A543" s="60"/>
      <c r="B543" s="60"/>
      <c r="C543" s="60"/>
      <c r="D543" s="60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2"/>
      <c r="AQ543" s="61"/>
      <c r="AR543" s="61"/>
      <c r="AS543" s="61"/>
      <c r="AT543" s="61"/>
      <c r="AU543" s="61"/>
      <c r="AV543" s="61"/>
      <c r="AW543" s="60"/>
    </row>
    <row r="544" s="59" customFormat="1" customHeight="1" spans="1:49">
      <c r="A544" s="60"/>
      <c r="B544" s="60"/>
      <c r="C544" s="60"/>
      <c r="D544" s="60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2"/>
      <c r="AQ544" s="61"/>
      <c r="AR544" s="61"/>
      <c r="AS544" s="61"/>
      <c r="AT544" s="61"/>
      <c r="AU544" s="61"/>
      <c r="AV544" s="61"/>
      <c r="AW544" s="60"/>
    </row>
    <row r="545" s="59" customFormat="1" customHeight="1" spans="1:49">
      <c r="A545" s="60"/>
      <c r="B545" s="60"/>
      <c r="C545" s="60"/>
      <c r="D545" s="60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2"/>
      <c r="AQ545" s="61"/>
      <c r="AR545" s="61"/>
      <c r="AS545" s="61"/>
      <c r="AT545" s="61"/>
      <c r="AU545" s="61"/>
      <c r="AV545" s="61"/>
      <c r="AW545" s="60"/>
    </row>
    <row r="546" s="59" customFormat="1" customHeight="1" spans="1:49">
      <c r="A546" s="60"/>
      <c r="B546" s="60"/>
      <c r="C546" s="60"/>
      <c r="D546" s="60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2"/>
      <c r="AQ546" s="61"/>
      <c r="AR546" s="61"/>
      <c r="AS546" s="61"/>
      <c r="AT546" s="61"/>
      <c r="AU546" s="61"/>
      <c r="AV546" s="61"/>
      <c r="AW546" s="60"/>
    </row>
    <row r="547" s="59" customFormat="1" customHeight="1" spans="1:49">
      <c r="A547" s="60"/>
      <c r="B547" s="60"/>
      <c r="C547" s="60"/>
      <c r="D547" s="60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2"/>
      <c r="AQ547" s="61"/>
      <c r="AR547" s="61"/>
      <c r="AS547" s="61"/>
      <c r="AT547" s="61"/>
      <c r="AU547" s="61"/>
      <c r="AV547" s="61"/>
      <c r="AW547" s="60"/>
    </row>
    <row r="548" s="59" customFormat="1" customHeight="1" spans="1:49">
      <c r="A548" s="60"/>
      <c r="B548" s="60"/>
      <c r="C548" s="60"/>
      <c r="D548" s="60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2"/>
      <c r="AQ548" s="61"/>
      <c r="AR548" s="61"/>
      <c r="AS548" s="61"/>
      <c r="AT548" s="61"/>
      <c r="AU548" s="61"/>
      <c r="AV548" s="61"/>
      <c r="AW548" s="60"/>
    </row>
    <row r="549" s="59" customFormat="1" customHeight="1" spans="1:49">
      <c r="A549" s="60"/>
      <c r="B549" s="60"/>
      <c r="C549" s="60"/>
      <c r="D549" s="60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2"/>
      <c r="AQ549" s="61"/>
      <c r="AR549" s="61"/>
      <c r="AS549" s="61"/>
      <c r="AT549" s="61"/>
      <c r="AU549" s="61"/>
      <c r="AV549" s="61"/>
      <c r="AW549" s="60"/>
    </row>
    <row r="550" s="59" customFormat="1" customHeight="1" spans="1:49">
      <c r="A550" s="60"/>
      <c r="B550" s="60"/>
      <c r="C550" s="60"/>
      <c r="D550" s="60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2"/>
      <c r="AQ550" s="61"/>
      <c r="AR550" s="61"/>
      <c r="AS550" s="61"/>
      <c r="AT550" s="61"/>
      <c r="AU550" s="61"/>
      <c r="AV550" s="61"/>
      <c r="AW550" s="60"/>
    </row>
    <row r="551" s="59" customFormat="1" customHeight="1" spans="1:49">
      <c r="A551" s="60"/>
      <c r="B551" s="60"/>
      <c r="C551" s="60"/>
      <c r="D551" s="60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2"/>
      <c r="AQ551" s="61"/>
      <c r="AR551" s="61"/>
      <c r="AS551" s="61"/>
      <c r="AT551" s="61"/>
      <c r="AU551" s="61"/>
      <c r="AV551" s="61"/>
      <c r="AW551" s="60"/>
    </row>
    <row r="552" s="59" customFormat="1" customHeight="1" spans="1:49">
      <c r="A552" s="60"/>
      <c r="B552" s="60"/>
      <c r="C552" s="60"/>
      <c r="D552" s="60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2"/>
      <c r="AQ552" s="61"/>
      <c r="AR552" s="61"/>
      <c r="AS552" s="61"/>
      <c r="AT552" s="61"/>
      <c r="AU552" s="61"/>
      <c r="AV552" s="61"/>
      <c r="AW552" s="60"/>
    </row>
    <row r="553" s="59" customFormat="1" customHeight="1" spans="1:49">
      <c r="A553" s="60"/>
      <c r="B553" s="60"/>
      <c r="C553" s="60"/>
      <c r="D553" s="60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2"/>
      <c r="AQ553" s="61"/>
      <c r="AR553" s="61"/>
      <c r="AS553" s="61"/>
      <c r="AT553" s="61"/>
      <c r="AU553" s="61"/>
      <c r="AV553" s="61"/>
      <c r="AW553" s="60"/>
    </row>
    <row r="554" s="59" customFormat="1" customHeight="1" spans="1:49">
      <c r="A554" s="60"/>
      <c r="B554" s="60"/>
      <c r="C554" s="60"/>
      <c r="D554" s="60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2"/>
      <c r="AQ554" s="61"/>
      <c r="AR554" s="61"/>
      <c r="AS554" s="61"/>
      <c r="AT554" s="61"/>
      <c r="AU554" s="61"/>
      <c r="AV554" s="61"/>
      <c r="AW554" s="60"/>
    </row>
    <row r="555" s="59" customFormat="1" customHeight="1" spans="1:49">
      <c r="A555" s="60"/>
      <c r="B555" s="60"/>
      <c r="C555" s="60"/>
      <c r="D555" s="60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2"/>
      <c r="AQ555" s="61"/>
      <c r="AR555" s="61"/>
      <c r="AS555" s="61"/>
      <c r="AT555" s="61"/>
      <c r="AU555" s="61"/>
      <c r="AV555" s="61"/>
      <c r="AW555" s="60"/>
    </row>
    <row r="556" s="59" customFormat="1" customHeight="1" spans="1:49">
      <c r="A556" s="60"/>
      <c r="B556" s="60"/>
      <c r="C556" s="60"/>
      <c r="D556" s="60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2"/>
      <c r="AQ556" s="61"/>
      <c r="AR556" s="61"/>
      <c r="AS556" s="61"/>
      <c r="AT556" s="61"/>
      <c r="AU556" s="61"/>
      <c r="AV556" s="61"/>
      <c r="AW556" s="60"/>
    </row>
    <row r="557" s="59" customFormat="1" customHeight="1" spans="1:49">
      <c r="A557" s="60"/>
      <c r="B557" s="60"/>
      <c r="C557" s="60"/>
      <c r="D557" s="60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2"/>
      <c r="AQ557" s="61"/>
      <c r="AR557" s="61"/>
      <c r="AS557" s="61"/>
      <c r="AT557" s="61"/>
      <c r="AU557" s="61"/>
      <c r="AV557" s="61"/>
      <c r="AW557" s="60"/>
    </row>
    <row r="558" s="59" customFormat="1" customHeight="1" spans="1:49">
      <c r="A558" s="60"/>
      <c r="B558" s="60"/>
      <c r="C558" s="60"/>
      <c r="D558" s="60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2"/>
      <c r="AQ558" s="61"/>
      <c r="AR558" s="61"/>
      <c r="AS558" s="61"/>
      <c r="AT558" s="61"/>
      <c r="AU558" s="61"/>
      <c r="AV558" s="61"/>
      <c r="AW558" s="60"/>
    </row>
    <row r="559" s="59" customFormat="1" customHeight="1" spans="1:49">
      <c r="A559" s="60"/>
      <c r="B559" s="60"/>
      <c r="C559" s="60"/>
      <c r="D559" s="60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2"/>
      <c r="AQ559" s="61"/>
      <c r="AR559" s="61"/>
      <c r="AS559" s="61"/>
      <c r="AT559" s="61"/>
      <c r="AU559" s="61"/>
      <c r="AV559" s="61"/>
      <c r="AW559" s="60"/>
    </row>
    <row r="560" s="59" customFormat="1" customHeight="1" spans="1:49">
      <c r="A560" s="60"/>
      <c r="B560" s="60"/>
      <c r="C560" s="60"/>
      <c r="D560" s="60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2"/>
      <c r="AQ560" s="61"/>
      <c r="AR560" s="61"/>
      <c r="AS560" s="61"/>
      <c r="AT560" s="61"/>
      <c r="AU560" s="61"/>
      <c r="AV560" s="61"/>
      <c r="AW560" s="60"/>
    </row>
    <row r="561" s="59" customFormat="1" customHeight="1" spans="1:49">
      <c r="A561" s="60"/>
      <c r="B561" s="60"/>
      <c r="C561" s="60"/>
      <c r="D561" s="60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2"/>
      <c r="AQ561" s="61"/>
      <c r="AR561" s="61"/>
      <c r="AS561" s="61"/>
      <c r="AT561" s="61"/>
      <c r="AU561" s="61"/>
      <c r="AV561" s="61"/>
      <c r="AW561" s="60"/>
    </row>
    <row r="562" s="59" customFormat="1" customHeight="1" spans="1:49">
      <c r="A562" s="60"/>
      <c r="B562" s="60"/>
      <c r="C562" s="60"/>
      <c r="D562" s="60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2"/>
      <c r="AQ562" s="61"/>
      <c r="AR562" s="61"/>
      <c r="AS562" s="61"/>
      <c r="AT562" s="61"/>
      <c r="AU562" s="61"/>
      <c r="AV562" s="61"/>
      <c r="AW562" s="60"/>
    </row>
    <row r="563" s="59" customFormat="1" customHeight="1" spans="1:49">
      <c r="A563" s="60"/>
      <c r="B563" s="60"/>
      <c r="C563" s="60"/>
      <c r="D563" s="60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2"/>
      <c r="AQ563" s="61"/>
      <c r="AR563" s="61"/>
      <c r="AS563" s="61"/>
      <c r="AT563" s="61"/>
      <c r="AU563" s="61"/>
      <c r="AV563" s="61"/>
      <c r="AW563" s="60"/>
    </row>
    <row r="564" s="59" customFormat="1" customHeight="1" spans="1:49">
      <c r="A564" s="60"/>
      <c r="B564" s="60"/>
      <c r="C564" s="60"/>
      <c r="D564" s="60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2"/>
      <c r="AQ564" s="61"/>
      <c r="AR564" s="61"/>
      <c r="AS564" s="61"/>
      <c r="AT564" s="61"/>
      <c r="AU564" s="61"/>
      <c r="AV564" s="61"/>
      <c r="AW564" s="60"/>
    </row>
    <row r="565" s="59" customFormat="1" customHeight="1" spans="1:49">
      <c r="A565" s="60"/>
      <c r="B565" s="60"/>
      <c r="C565" s="60"/>
      <c r="D565" s="60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2"/>
      <c r="AQ565" s="61"/>
      <c r="AR565" s="61"/>
      <c r="AS565" s="61"/>
      <c r="AT565" s="61"/>
      <c r="AU565" s="61"/>
      <c r="AV565" s="61"/>
      <c r="AW565" s="60"/>
    </row>
    <row r="566" s="59" customFormat="1" customHeight="1" spans="1:49">
      <c r="A566" s="60"/>
      <c r="B566" s="60"/>
      <c r="C566" s="60"/>
      <c r="D566" s="60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2"/>
      <c r="AQ566" s="61"/>
      <c r="AR566" s="61"/>
      <c r="AS566" s="61"/>
      <c r="AT566" s="61"/>
      <c r="AU566" s="61"/>
      <c r="AV566" s="61"/>
      <c r="AW566" s="60"/>
    </row>
    <row r="567" s="59" customFormat="1" customHeight="1" spans="1:49">
      <c r="A567" s="60"/>
      <c r="B567" s="60"/>
      <c r="C567" s="60"/>
      <c r="D567" s="60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2"/>
      <c r="AQ567" s="61"/>
      <c r="AR567" s="61"/>
      <c r="AS567" s="61"/>
      <c r="AT567" s="61"/>
      <c r="AU567" s="61"/>
      <c r="AV567" s="61"/>
      <c r="AW567" s="60"/>
    </row>
    <row r="568" s="59" customFormat="1" customHeight="1" spans="1:49">
      <c r="A568" s="60"/>
      <c r="B568" s="60"/>
      <c r="C568" s="60"/>
      <c r="D568" s="60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2"/>
      <c r="AQ568" s="61"/>
      <c r="AR568" s="61"/>
      <c r="AS568" s="61"/>
      <c r="AT568" s="61"/>
      <c r="AU568" s="61"/>
      <c r="AV568" s="61"/>
      <c r="AW568" s="60"/>
    </row>
    <row r="569" s="59" customFormat="1" customHeight="1" spans="1:49">
      <c r="A569" s="60"/>
      <c r="B569" s="60"/>
      <c r="C569" s="60"/>
      <c r="D569" s="60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2"/>
      <c r="AQ569" s="61"/>
      <c r="AR569" s="61"/>
      <c r="AS569" s="61"/>
      <c r="AT569" s="61"/>
      <c r="AU569" s="61"/>
      <c r="AV569" s="61"/>
      <c r="AW569" s="60"/>
    </row>
    <row r="570" s="59" customFormat="1" customHeight="1" spans="1:49">
      <c r="A570" s="60"/>
      <c r="B570" s="60"/>
      <c r="C570" s="60"/>
      <c r="D570" s="60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2"/>
      <c r="AQ570" s="61"/>
      <c r="AR570" s="61"/>
      <c r="AS570" s="61"/>
      <c r="AT570" s="61"/>
      <c r="AU570" s="61"/>
      <c r="AV570" s="61"/>
      <c r="AW570" s="60"/>
    </row>
    <row r="571" s="59" customFormat="1" customHeight="1" spans="1:49">
      <c r="A571" s="60"/>
      <c r="B571" s="60"/>
      <c r="C571" s="60"/>
      <c r="D571" s="60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2"/>
      <c r="AQ571" s="61"/>
      <c r="AR571" s="61"/>
      <c r="AS571" s="61"/>
      <c r="AT571" s="61"/>
      <c r="AU571" s="61"/>
      <c r="AV571" s="61"/>
      <c r="AW571" s="60"/>
    </row>
    <row r="572" s="59" customFormat="1" customHeight="1" spans="1:49">
      <c r="A572" s="60"/>
      <c r="B572" s="60"/>
      <c r="C572" s="60"/>
      <c r="D572" s="60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2"/>
      <c r="AQ572" s="61"/>
      <c r="AR572" s="61"/>
      <c r="AS572" s="61"/>
      <c r="AT572" s="61"/>
      <c r="AU572" s="61"/>
      <c r="AV572" s="61"/>
      <c r="AW572" s="60"/>
    </row>
    <row r="573" s="59" customFormat="1" customHeight="1" spans="1:49">
      <c r="A573" s="60"/>
      <c r="B573" s="60"/>
      <c r="C573" s="60"/>
      <c r="D573" s="60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2"/>
      <c r="AQ573" s="61"/>
      <c r="AR573" s="61"/>
      <c r="AS573" s="61"/>
      <c r="AT573" s="61"/>
      <c r="AU573" s="61"/>
      <c r="AV573" s="61"/>
      <c r="AW573" s="60"/>
    </row>
    <row r="574" s="59" customFormat="1" customHeight="1" spans="1:49">
      <c r="A574" s="60"/>
      <c r="B574" s="60"/>
      <c r="C574" s="60"/>
      <c r="D574" s="60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2"/>
      <c r="AQ574" s="61"/>
      <c r="AR574" s="61"/>
      <c r="AS574" s="61"/>
      <c r="AT574" s="61"/>
      <c r="AU574" s="61"/>
      <c r="AV574" s="61"/>
      <c r="AW574" s="60"/>
    </row>
    <row r="575" s="59" customFormat="1" customHeight="1" spans="1:49">
      <c r="A575" s="60"/>
      <c r="B575" s="60"/>
      <c r="C575" s="60"/>
      <c r="D575" s="60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2"/>
      <c r="AQ575" s="61"/>
      <c r="AR575" s="61"/>
      <c r="AS575" s="61"/>
      <c r="AT575" s="61"/>
      <c r="AU575" s="61"/>
      <c r="AV575" s="61"/>
      <c r="AW575" s="60"/>
    </row>
    <row r="576" s="59" customFormat="1" customHeight="1" spans="1:49">
      <c r="A576" s="60"/>
      <c r="B576" s="60"/>
      <c r="C576" s="60"/>
      <c r="D576" s="60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2"/>
      <c r="AQ576" s="61"/>
      <c r="AR576" s="61"/>
      <c r="AS576" s="61"/>
      <c r="AT576" s="61"/>
      <c r="AU576" s="61"/>
      <c r="AV576" s="61"/>
      <c r="AW576" s="60"/>
    </row>
    <row r="577" s="59" customFormat="1" customHeight="1" spans="1:49">
      <c r="A577" s="60"/>
      <c r="B577" s="60"/>
      <c r="C577" s="60"/>
      <c r="D577" s="60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2"/>
      <c r="AQ577" s="61"/>
      <c r="AR577" s="61"/>
      <c r="AS577" s="61"/>
      <c r="AT577" s="61"/>
      <c r="AU577" s="61"/>
      <c r="AV577" s="61"/>
      <c r="AW577" s="60"/>
    </row>
    <row r="578" s="59" customFormat="1" customHeight="1" spans="1:49">
      <c r="A578" s="60"/>
      <c r="B578" s="60"/>
      <c r="C578" s="60"/>
      <c r="D578" s="60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2"/>
      <c r="AQ578" s="61"/>
      <c r="AR578" s="61"/>
      <c r="AS578" s="61"/>
      <c r="AT578" s="61"/>
      <c r="AU578" s="61"/>
      <c r="AV578" s="61"/>
      <c r="AW578" s="60"/>
    </row>
    <row r="579" s="59" customFormat="1" customHeight="1" spans="1:49">
      <c r="A579" s="60"/>
      <c r="B579" s="60"/>
      <c r="C579" s="60"/>
      <c r="D579" s="60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2"/>
      <c r="AQ579" s="61"/>
      <c r="AR579" s="61"/>
      <c r="AS579" s="61"/>
      <c r="AT579" s="61"/>
      <c r="AU579" s="61"/>
      <c r="AV579" s="61"/>
      <c r="AW579" s="60"/>
    </row>
    <row r="580" s="59" customFormat="1" customHeight="1" spans="1:49">
      <c r="A580" s="60"/>
      <c r="B580" s="60"/>
      <c r="C580" s="60"/>
      <c r="D580" s="60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2"/>
      <c r="AQ580" s="61"/>
      <c r="AR580" s="61"/>
      <c r="AS580" s="61"/>
      <c r="AT580" s="61"/>
      <c r="AU580" s="61"/>
      <c r="AV580" s="61"/>
      <c r="AW580" s="60"/>
    </row>
    <row r="581" s="59" customFormat="1" customHeight="1" spans="1:49">
      <c r="A581" s="60"/>
      <c r="B581" s="60"/>
      <c r="C581" s="60"/>
      <c r="D581" s="60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2"/>
      <c r="AQ581" s="61"/>
      <c r="AR581" s="61"/>
      <c r="AS581" s="61"/>
      <c r="AT581" s="61"/>
      <c r="AU581" s="61"/>
      <c r="AV581" s="61"/>
      <c r="AW581" s="60"/>
    </row>
    <row r="582" s="59" customFormat="1" customHeight="1" spans="1:49">
      <c r="A582" s="60"/>
      <c r="B582" s="60"/>
      <c r="C582" s="60"/>
      <c r="D582" s="60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2"/>
      <c r="AQ582" s="61"/>
      <c r="AR582" s="61"/>
      <c r="AS582" s="61"/>
      <c r="AT582" s="61"/>
      <c r="AU582" s="61"/>
      <c r="AV582" s="61"/>
      <c r="AW582" s="60"/>
    </row>
    <row r="583" s="59" customFormat="1" customHeight="1" spans="1:49">
      <c r="A583" s="60"/>
      <c r="B583" s="60"/>
      <c r="C583" s="60"/>
      <c r="D583" s="60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2"/>
      <c r="AQ583" s="61"/>
      <c r="AR583" s="61"/>
      <c r="AS583" s="61"/>
      <c r="AT583" s="61"/>
      <c r="AU583" s="61"/>
      <c r="AV583" s="61"/>
      <c r="AW583" s="60"/>
    </row>
    <row r="584" s="59" customFormat="1" customHeight="1" spans="1:49">
      <c r="A584" s="60"/>
      <c r="B584" s="60"/>
      <c r="C584" s="60"/>
      <c r="D584" s="60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2"/>
      <c r="AQ584" s="61"/>
      <c r="AR584" s="61"/>
      <c r="AS584" s="61"/>
      <c r="AT584" s="61"/>
      <c r="AU584" s="61"/>
      <c r="AV584" s="61"/>
      <c r="AW584" s="60"/>
    </row>
    <row r="585" s="59" customFormat="1" customHeight="1" spans="1:49">
      <c r="A585" s="60"/>
      <c r="B585" s="60"/>
      <c r="C585" s="60"/>
      <c r="D585" s="60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2"/>
      <c r="AQ585" s="61"/>
      <c r="AR585" s="61"/>
      <c r="AS585" s="61"/>
      <c r="AT585" s="61"/>
      <c r="AU585" s="61"/>
      <c r="AV585" s="61"/>
      <c r="AW585" s="60"/>
    </row>
    <row r="586" s="59" customFormat="1" customHeight="1" spans="1:49">
      <c r="A586" s="60"/>
      <c r="B586" s="60"/>
      <c r="C586" s="60"/>
      <c r="D586" s="60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2"/>
      <c r="AQ586" s="61"/>
      <c r="AR586" s="61"/>
      <c r="AS586" s="61"/>
      <c r="AT586" s="61"/>
      <c r="AU586" s="61"/>
      <c r="AV586" s="61"/>
      <c r="AW586" s="60"/>
    </row>
    <row r="587" s="59" customFormat="1" customHeight="1" spans="1:49">
      <c r="A587" s="60"/>
      <c r="B587" s="60"/>
      <c r="C587" s="60"/>
      <c r="D587" s="60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2"/>
      <c r="AQ587" s="61"/>
      <c r="AR587" s="61"/>
      <c r="AS587" s="61"/>
      <c r="AT587" s="61"/>
      <c r="AU587" s="61"/>
      <c r="AV587" s="61"/>
      <c r="AW587" s="60"/>
    </row>
    <row r="588" s="59" customFormat="1" customHeight="1" spans="1:49">
      <c r="A588" s="60"/>
      <c r="B588" s="60"/>
      <c r="C588" s="60"/>
      <c r="D588" s="60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2"/>
      <c r="AQ588" s="61"/>
      <c r="AR588" s="61"/>
      <c r="AS588" s="61"/>
      <c r="AT588" s="61"/>
      <c r="AU588" s="61"/>
      <c r="AV588" s="61"/>
      <c r="AW588" s="60"/>
    </row>
    <row r="589" s="59" customFormat="1" customHeight="1" spans="1:49">
      <c r="A589" s="60"/>
      <c r="B589" s="60"/>
      <c r="C589" s="60"/>
      <c r="D589" s="60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2"/>
      <c r="AQ589" s="61"/>
      <c r="AR589" s="61"/>
      <c r="AS589" s="61"/>
      <c r="AT589" s="61"/>
      <c r="AU589" s="61"/>
      <c r="AV589" s="61"/>
      <c r="AW589" s="60"/>
    </row>
    <row r="590" s="59" customFormat="1" customHeight="1" spans="1:49">
      <c r="A590" s="60"/>
      <c r="B590" s="60"/>
      <c r="C590" s="60"/>
      <c r="D590" s="60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2"/>
      <c r="AQ590" s="61"/>
      <c r="AR590" s="61"/>
      <c r="AS590" s="61"/>
      <c r="AT590" s="61"/>
      <c r="AU590" s="61"/>
      <c r="AV590" s="61"/>
      <c r="AW590" s="60"/>
    </row>
    <row r="591" s="59" customFormat="1" customHeight="1" spans="1:49">
      <c r="A591" s="60"/>
      <c r="B591" s="60"/>
      <c r="C591" s="60"/>
      <c r="D591" s="60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2"/>
      <c r="AQ591" s="61"/>
      <c r="AR591" s="61"/>
      <c r="AS591" s="61"/>
      <c r="AT591" s="61"/>
      <c r="AU591" s="61"/>
      <c r="AV591" s="61"/>
      <c r="AW591" s="60"/>
    </row>
    <row r="592" s="59" customFormat="1" customHeight="1" spans="1:49">
      <c r="A592" s="60"/>
      <c r="B592" s="60"/>
      <c r="C592" s="60"/>
      <c r="D592" s="60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2"/>
      <c r="AQ592" s="61"/>
      <c r="AR592" s="61"/>
      <c r="AS592" s="61"/>
      <c r="AT592" s="61"/>
      <c r="AU592" s="61"/>
      <c r="AV592" s="61"/>
      <c r="AW592" s="60"/>
    </row>
    <row r="593" s="59" customFormat="1" customHeight="1" spans="1:49">
      <c r="A593" s="60"/>
      <c r="B593" s="60"/>
      <c r="C593" s="60"/>
      <c r="D593" s="60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2"/>
      <c r="AQ593" s="61"/>
      <c r="AR593" s="61"/>
      <c r="AS593" s="61"/>
      <c r="AT593" s="61"/>
      <c r="AU593" s="61"/>
      <c r="AV593" s="61"/>
      <c r="AW593" s="60"/>
    </row>
    <row r="594" s="59" customFormat="1" customHeight="1" spans="1:49">
      <c r="A594" s="60"/>
      <c r="B594" s="60"/>
      <c r="C594" s="60"/>
      <c r="D594" s="60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2"/>
      <c r="AQ594" s="61"/>
      <c r="AR594" s="61"/>
      <c r="AS594" s="61"/>
      <c r="AT594" s="61"/>
      <c r="AU594" s="61"/>
      <c r="AV594" s="61"/>
      <c r="AW594" s="60"/>
    </row>
    <row r="595" s="59" customFormat="1" customHeight="1" spans="1:49">
      <c r="A595" s="60"/>
      <c r="B595" s="60"/>
      <c r="C595" s="60"/>
      <c r="D595" s="60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2"/>
      <c r="AQ595" s="61"/>
      <c r="AR595" s="61"/>
      <c r="AS595" s="61"/>
      <c r="AT595" s="61"/>
      <c r="AU595" s="61"/>
      <c r="AV595" s="61"/>
      <c r="AW595" s="60"/>
    </row>
    <row r="596" s="59" customFormat="1" customHeight="1" spans="1:49">
      <c r="A596" s="60"/>
      <c r="B596" s="60"/>
      <c r="C596" s="60"/>
      <c r="D596" s="60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2"/>
      <c r="AQ596" s="61"/>
      <c r="AR596" s="61"/>
      <c r="AS596" s="61"/>
      <c r="AT596" s="61"/>
      <c r="AU596" s="61"/>
      <c r="AV596" s="61"/>
      <c r="AW596" s="60"/>
    </row>
    <row r="597" s="59" customFormat="1" customHeight="1" spans="1:49">
      <c r="A597" s="60"/>
      <c r="B597" s="60"/>
      <c r="C597" s="60"/>
      <c r="D597" s="60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2"/>
      <c r="AQ597" s="61"/>
      <c r="AR597" s="61"/>
      <c r="AS597" s="61"/>
      <c r="AT597" s="61"/>
      <c r="AU597" s="61"/>
      <c r="AV597" s="61"/>
      <c r="AW597" s="60"/>
    </row>
    <row r="598" s="59" customFormat="1" customHeight="1" spans="1:49">
      <c r="A598" s="60"/>
      <c r="B598" s="60"/>
      <c r="C598" s="60"/>
      <c r="D598" s="60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2"/>
      <c r="AQ598" s="61"/>
      <c r="AR598" s="61"/>
      <c r="AS598" s="61"/>
      <c r="AT598" s="61"/>
      <c r="AU598" s="61"/>
      <c r="AV598" s="61"/>
      <c r="AW598" s="60"/>
    </row>
    <row r="599" s="59" customFormat="1" customHeight="1" spans="1:49">
      <c r="A599" s="60"/>
      <c r="B599" s="60"/>
      <c r="C599" s="60"/>
      <c r="D599" s="60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2"/>
      <c r="AQ599" s="61"/>
      <c r="AR599" s="61"/>
      <c r="AS599" s="61"/>
      <c r="AT599" s="61"/>
      <c r="AU599" s="61"/>
      <c r="AV599" s="61"/>
      <c r="AW599" s="60"/>
    </row>
    <row r="600" s="59" customFormat="1" customHeight="1" spans="1:49">
      <c r="A600" s="60"/>
      <c r="B600" s="60"/>
      <c r="C600" s="60"/>
      <c r="D600" s="60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2"/>
      <c r="AQ600" s="61"/>
      <c r="AR600" s="61"/>
      <c r="AS600" s="61"/>
      <c r="AT600" s="61"/>
      <c r="AU600" s="61"/>
      <c r="AV600" s="61"/>
      <c r="AW600" s="60"/>
    </row>
    <row r="601" s="59" customFormat="1" customHeight="1" spans="1:49">
      <c r="A601" s="60"/>
      <c r="B601" s="60"/>
      <c r="C601" s="60"/>
      <c r="D601" s="60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2"/>
      <c r="AQ601" s="61"/>
      <c r="AR601" s="61"/>
      <c r="AS601" s="61"/>
      <c r="AT601" s="61"/>
      <c r="AU601" s="61"/>
      <c r="AV601" s="61"/>
      <c r="AW601" s="60"/>
    </row>
    <row r="602" s="59" customFormat="1" customHeight="1" spans="1:49">
      <c r="A602" s="60"/>
      <c r="B602" s="60"/>
      <c r="C602" s="60"/>
      <c r="D602" s="60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2"/>
      <c r="AQ602" s="61"/>
      <c r="AR602" s="61"/>
      <c r="AS602" s="61"/>
      <c r="AT602" s="61"/>
      <c r="AU602" s="61"/>
      <c r="AV602" s="61"/>
      <c r="AW602" s="60"/>
    </row>
    <row r="603" s="59" customFormat="1" customHeight="1" spans="1:49">
      <c r="A603" s="60"/>
      <c r="B603" s="60"/>
      <c r="C603" s="60"/>
      <c r="D603" s="60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2"/>
      <c r="AQ603" s="61"/>
      <c r="AR603" s="61"/>
      <c r="AS603" s="61"/>
      <c r="AT603" s="61"/>
      <c r="AU603" s="61"/>
      <c r="AV603" s="61"/>
      <c r="AW603" s="60"/>
    </row>
    <row r="604" s="59" customFormat="1" customHeight="1" spans="1:49">
      <c r="A604" s="60"/>
      <c r="B604" s="60"/>
      <c r="C604" s="60"/>
      <c r="D604" s="60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2"/>
      <c r="AQ604" s="61"/>
      <c r="AR604" s="61"/>
      <c r="AS604" s="61"/>
      <c r="AT604" s="61"/>
      <c r="AU604" s="61"/>
      <c r="AV604" s="61"/>
      <c r="AW604" s="60"/>
    </row>
    <row r="605" s="59" customFormat="1" customHeight="1" spans="1:49">
      <c r="A605" s="60"/>
      <c r="B605" s="60"/>
      <c r="C605" s="60"/>
      <c r="D605" s="60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2"/>
      <c r="AQ605" s="61"/>
      <c r="AR605" s="61"/>
      <c r="AS605" s="61"/>
      <c r="AT605" s="61"/>
      <c r="AU605" s="61"/>
      <c r="AV605" s="61"/>
      <c r="AW605" s="60"/>
    </row>
    <row r="606" s="59" customFormat="1" customHeight="1" spans="1:49">
      <c r="A606" s="60"/>
      <c r="B606" s="60"/>
      <c r="C606" s="60"/>
      <c r="D606" s="60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2"/>
      <c r="AQ606" s="61"/>
      <c r="AR606" s="61"/>
      <c r="AS606" s="61"/>
      <c r="AT606" s="61"/>
      <c r="AU606" s="61"/>
      <c r="AV606" s="61"/>
      <c r="AW606" s="60"/>
    </row>
    <row r="607" s="59" customFormat="1" customHeight="1" spans="1:49">
      <c r="A607" s="60"/>
      <c r="B607" s="60"/>
      <c r="C607" s="60"/>
      <c r="D607" s="60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2"/>
      <c r="AQ607" s="61"/>
      <c r="AR607" s="61"/>
      <c r="AS607" s="61"/>
      <c r="AT607" s="61"/>
      <c r="AU607" s="61"/>
      <c r="AV607" s="61"/>
      <c r="AW607" s="60"/>
    </row>
    <row r="608" s="59" customFormat="1" customHeight="1" spans="1:49">
      <c r="A608" s="60"/>
      <c r="B608" s="60"/>
      <c r="C608" s="60"/>
      <c r="D608" s="60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2"/>
      <c r="AQ608" s="61"/>
      <c r="AR608" s="61"/>
      <c r="AS608" s="61"/>
      <c r="AT608" s="61"/>
      <c r="AU608" s="61"/>
      <c r="AV608" s="61"/>
      <c r="AW608" s="60"/>
    </row>
    <row r="609" s="59" customFormat="1" customHeight="1" spans="1:49">
      <c r="A609" s="60"/>
      <c r="B609" s="60"/>
      <c r="C609" s="60"/>
      <c r="D609" s="60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2"/>
      <c r="AQ609" s="61"/>
      <c r="AR609" s="61"/>
      <c r="AS609" s="61"/>
      <c r="AT609" s="61"/>
      <c r="AU609" s="61"/>
      <c r="AV609" s="61"/>
      <c r="AW609" s="60"/>
    </row>
    <row r="610" s="59" customFormat="1" customHeight="1" spans="1:49">
      <c r="A610" s="60"/>
      <c r="B610" s="60"/>
      <c r="C610" s="60"/>
      <c r="D610" s="60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2"/>
      <c r="AQ610" s="61"/>
      <c r="AR610" s="61"/>
      <c r="AS610" s="61"/>
      <c r="AT610" s="61"/>
      <c r="AU610" s="61"/>
      <c r="AV610" s="61"/>
      <c r="AW610" s="60"/>
    </row>
    <row r="611" s="59" customFormat="1" customHeight="1" spans="1:49">
      <c r="A611" s="60"/>
      <c r="B611" s="60"/>
      <c r="C611" s="60"/>
      <c r="D611" s="60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2"/>
      <c r="AQ611" s="61"/>
      <c r="AR611" s="61"/>
      <c r="AS611" s="61"/>
      <c r="AT611" s="61"/>
      <c r="AU611" s="61"/>
      <c r="AV611" s="61"/>
      <c r="AW611" s="60"/>
    </row>
    <row r="612" s="59" customFormat="1" customHeight="1" spans="1:49">
      <c r="A612" s="60"/>
      <c r="B612" s="60"/>
      <c r="C612" s="60"/>
      <c r="D612" s="60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2"/>
      <c r="AQ612" s="61"/>
      <c r="AR612" s="61"/>
      <c r="AS612" s="61"/>
      <c r="AT612" s="61"/>
      <c r="AU612" s="61"/>
      <c r="AV612" s="61"/>
      <c r="AW612" s="60"/>
    </row>
    <row r="613" s="59" customFormat="1" customHeight="1" spans="1:49">
      <c r="A613" s="60"/>
      <c r="B613" s="60"/>
      <c r="C613" s="60"/>
      <c r="D613" s="60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2"/>
      <c r="AQ613" s="61"/>
      <c r="AR613" s="61"/>
      <c r="AS613" s="61"/>
      <c r="AT613" s="61"/>
      <c r="AU613" s="61"/>
      <c r="AV613" s="61"/>
      <c r="AW613" s="60"/>
    </row>
    <row r="614" s="59" customFormat="1" customHeight="1" spans="1:49">
      <c r="A614" s="60"/>
      <c r="B614" s="60"/>
      <c r="C614" s="60"/>
      <c r="D614" s="60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2"/>
      <c r="AQ614" s="61"/>
      <c r="AR614" s="61"/>
      <c r="AS614" s="61"/>
      <c r="AT614" s="61"/>
      <c r="AU614" s="61"/>
      <c r="AV614" s="61"/>
      <c r="AW614" s="60"/>
    </row>
    <row r="615" s="59" customFormat="1" customHeight="1" spans="1:49">
      <c r="A615" s="60"/>
      <c r="B615" s="60"/>
      <c r="C615" s="60"/>
      <c r="D615" s="60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2"/>
      <c r="AQ615" s="61"/>
      <c r="AR615" s="61"/>
      <c r="AS615" s="61"/>
      <c r="AT615" s="61"/>
      <c r="AU615" s="61"/>
      <c r="AV615" s="61"/>
      <c r="AW615" s="60"/>
    </row>
    <row r="616" s="59" customFormat="1" customHeight="1" spans="1:49">
      <c r="A616" s="60"/>
      <c r="B616" s="60"/>
      <c r="C616" s="60"/>
      <c r="D616" s="60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2"/>
      <c r="AQ616" s="61"/>
      <c r="AR616" s="61"/>
      <c r="AS616" s="61"/>
      <c r="AT616" s="61"/>
      <c r="AU616" s="61"/>
      <c r="AV616" s="61"/>
      <c r="AW616" s="60"/>
    </row>
    <row r="617" s="59" customFormat="1" customHeight="1" spans="1:49">
      <c r="A617" s="60"/>
      <c r="B617" s="60"/>
      <c r="C617" s="60"/>
      <c r="D617" s="60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2"/>
      <c r="AQ617" s="61"/>
      <c r="AR617" s="61"/>
      <c r="AS617" s="61"/>
      <c r="AT617" s="61"/>
      <c r="AU617" s="61"/>
      <c r="AV617" s="61"/>
      <c r="AW617" s="60"/>
    </row>
    <row r="618" s="59" customFormat="1" customHeight="1" spans="1:49">
      <c r="A618" s="60"/>
      <c r="B618" s="60"/>
      <c r="C618" s="60"/>
      <c r="D618" s="60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2"/>
      <c r="AQ618" s="61"/>
      <c r="AR618" s="61"/>
      <c r="AS618" s="61"/>
      <c r="AT618" s="61"/>
      <c r="AU618" s="61"/>
      <c r="AV618" s="61"/>
      <c r="AW618" s="60"/>
    </row>
    <row r="619" s="59" customFormat="1" customHeight="1" spans="1:49">
      <c r="A619" s="60"/>
      <c r="B619" s="60"/>
      <c r="C619" s="60"/>
      <c r="D619" s="60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2"/>
      <c r="AQ619" s="61"/>
      <c r="AR619" s="61"/>
      <c r="AS619" s="61"/>
      <c r="AT619" s="61"/>
      <c r="AU619" s="61"/>
      <c r="AV619" s="61"/>
      <c r="AW619" s="60"/>
    </row>
    <row r="620" s="59" customFormat="1" customHeight="1" spans="1:49">
      <c r="A620" s="60"/>
      <c r="B620" s="60"/>
      <c r="C620" s="60"/>
      <c r="D620" s="60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2"/>
      <c r="AQ620" s="61"/>
      <c r="AR620" s="61"/>
      <c r="AS620" s="61"/>
      <c r="AT620" s="61"/>
      <c r="AU620" s="61"/>
      <c r="AV620" s="61"/>
      <c r="AW620" s="60"/>
    </row>
    <row r="621" s="59" customFormat="1" customHeight="1" spans="1:49">
      <c r="A621" s="60"/>
      <c r="B621" s="60"/>
      <c r="C621" s="60"/>
      <c r="D621" s="60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2"/>
      <c r="AQ621" s="61"/>
      <c r="AR621" s="61"/>
      <c r="AS621" s="61"/>
      <c r="AT621" s="61"/>
      <c r="AU621" s="61"/>
      <c r="AV621" s="61"/>
      <c r="AW621" s="60"/>
    </row>
    <row r="622" s="59" customFormat="1" customHeight="1" spans="1:49">
      <c r="A622" s="60"/>
      <c r="B622" s="60"/>
      <c r="C622" s="60"/>
      <c r="D622" s="60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2"/>
      <c r="AQ622" s="61"/>
      <c r="AR622" s="61"/>
      <c r="AS622" s="61"/>
      <c r="AT622" s="61"/>
      <c r="AU622" s="61"/>
      <c r="AV622" s="61"/>
      <c r="AW622" s="60"/>
    </row>
    <row r="623" s="59" customFormat="1" customHeight="1" spans="1:49">
      <c r="A623" s="60"/>
      <c r="B623" s="60"/>
      <c r="C623" s="60"/>
      <c r="D623" s="60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2"/>
      <c r="AQ623" s="61"/>
      <c r="AR623" s="61"/>
      <c r="AS623" s="61"/>
      <c r="AT623" s="61"/>
      <c r="AU623" s="61"/>
      <c r="AV623" s="61"/>
      <c r="AW623" s="60"/>
    </row>
    <row r="624" s="59" customFormat="1" customHeight="1" spans="1:49">
      <c r="A624" s="60"/>
      <c r="B624" s="60"/>
      <c r="C624" s="60"/>
      <c r="D624" s="60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2"/>
      <c r="AQ624" s="61"/>
      <c r="AR624" s="61"/>
      <c r="AS624" s="61"/>
      <c r="AT624" s="61"/>
      <c r="AU624" s="61"/>
      <c r="AV624" s="61"/>
      <c r="AW624" s="60"/>
    </row>
    <row r="625" s="59" customFormat="1" customHeight="1" spans="1:49">
      <c r="A625" s="60"/>
      <c r="B625" s="60"/>
      <c r="C625" s="60"/>
      <c r="D625" s="60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2"/>
      <c r="AQ625" s="61"/>
      <c r="AR625" s="61"/>
      <c r="AS625" s="61"/>
      <c r="AT625" s="61"/>
      <c r="AU625" s="61"/>
      <c r="AV625" s="61"/>
      <c r="AW625" s="60"/>
    </row>
    <row r="626" s="59" customFormat="1" customHeight="1" spans="1:49">
      <c r="A626" s="60"/>
      <c r="B626" s="60"/>
      <c r="C626" s="60"/>
      <c r="D626" s="60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2"/>
      <c r="AQ626" s="61"/>
      <c r="AR626" s="61"/>
      <c r="AS626" s="61"/>
      <c r="AT626" s="61"/>
      <c r="AU626" s="61"/>
      <c r="AV626" s="61"/>
      <c r="AW626" s="60"/>
    </row>
    <row r="627" s="59" customFormat="1" customHeight="1" spans="1:49">
      <c r="A627" s="60"/>
      <c r="B627" s="60"/>
      <c r="C627" s="60"/>
      <c r="D627" s="60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2"/>
      <c r="AQ627" s="61"/>
      <c r="AR627" s="61"/>
      <c r="AS627" s="61"/>
      <c r="AT627" s="61"/>
      <c r="AU627" s="61"/>
      <c r="AV627" s="61"/>
      <c r="AW627" s="60"/>
    </row>
    <row r="628" s="59" customFormat="1" customHeight="1" spans="1:49">
      <c r="A628" s="60"/>
      <c r="B628" s="60"/>
      <c r="C628" s="60"/>
      <c r="D628" s="60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2"/>
      <c r="AQ628" s="61"/>
      <c r="AR628" s="61"/>
      <c r="AS628" s="61"/>
      <c r="AT628" s="61"/>
      <c r="AU628" s="61"/>
      <c r="AV628" s="61"/>
      <c r="AW628" s="60"/>
    </row>
    <row r="629" s="59" customFormat="1" customHeight="1" spans="1:49">
      <c r="A629" s="60"/>
      <c r="B629" s="60"/>
      <c r="C629" s="60"/>
      <c r="D629" s="60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2"/>
      <c r="AQ629" s="61"/>
      <c r="AR629" s="61"/>
      <c r="AS629" s="61"/>
      <c r="AT629" s="61"/>
      <c r="AU629" s="61"/>
      <c r="AV629" s="61"/>
      <c r="AW629" s="60"/>
    </row>
    <row r="630" s="59" customFormat="1" customHeight="1" spans="1:49">
      <c r="A630" s="60"/>
      <c r="B630" s="60"/>
      <c r="C630" s="60"/>
      <c r="D630" s="60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2"/>
      <c r="AQ630" s="61"/>
      <c r="AR630" s="61"/>
      <c r="AS630" s="61"/>
      <c r="AT630" s="61"/>
      <c r="AU630" s="61"/>
      <c r="AV630" s="61"/>
      <c r="AW630" s="60"/>
    </row>
    <row r="631" s="59" customFormat="1" customHeight="1" spans="1:49">
      <c r="A631" s="60"/>
      <c r="B631" s="60"/>
      <c r="C631" s="60"/>
      <c r="D631" s="60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2"/>
      <c r="AQ631" s="61"/>
      <c r="AR631" s="61"/>
      <c r="AS631" s="61"/>
      <c r="AT631" s="61"/>
      <c r="AU631" s="61"/>
      <c r="AV631" s="61"/>
      <c r="AW631" s="60"/>
    </row>
    <row r="632" s="59" customFormat="1" customHeight="1" spans="1:49">
      <c r="A632" s="60"/>
      <c r="B632" s="60"/>
      <c r="C632" s="60"/>
      <c r="D632" s="60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2"/>
      <c r="AQ632" s="61"/>
      <c r="AR632" s="61"/>
      <c r="AS632" s="61"/>
      <c r="AT632" s="61"/>
      <c r="AU632" s="61"/>
      <c r="AV632" s="61"/>
      <c r="AW632" s="60"/>
    </row>
    <row r="633" s="59" customFormat="1" customHeight="1" spans="1:49">
      <c r="A633" s="60"/>
      <c r="B633" s="60"/>
      <c r="C633" s="60"/>
      <c r="D633" s="60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2"/>
      <c r="AQ633" s="61"/>
      <c r="AR633" s="61"/>
      <c r="AS633" s="61"/>
      <c r="AT633" s="61"/>
      <c r="AU633" s="61"/>
      <c r="AV633" s="61"/>
      <c r="AW633" s="60"/>
    </row>
    <row r="634" s="59" customFormat="1" customHeight="1" spans="1:49">
      <c r="A634" s="60"/>
      <c r="B634" s="60"/>
      <c r="C634" s="60"/>
      <c r="D634" s="60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2"/>
      <c r="AQ634" s="61"/>
      <c r="AR634" s="61"/>
      <c r="AS634" s="61"/>
      <c r="AT634" s="61"/>
      <c r="AU634" s="61"/>
      <c r="AV634" s="61"/>
      <c r="AW634" s="60"/>
    </row>
    <row r="635" s="59" customFormat="1" customHeight="1" spans="1:49">
      <c r="A635" s="60"/>
      <c r="B635" s="60"/>
      <c r="C635" s="60"/>
      <c r="D635" s="60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2"/>
      <c r="AQ635" s="61"/>
      <c r="AR635" s="61"/>
      <c r="AS635" s="61"/>
      <c r="AT635" s="61"/>
      <c r="AU635" s="61"/>
      <c r="AV635" s="61"/>
      <c r="AW635" s="60"/>
    </row>
    <row r="636" s="59" customFormat="1" customHeight="1" spans="1:49">
      <c r="A636" s="60"/>
      <c r="B636" s="60"/>
      <c r="C636" s="60"/>
      <c r="D636" s="60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2"/>
      <c r="AQ636" s="61"/>
      <c r="AR636" s="61"/>
      <c r="AS636" s="61"/>
      <c r="AT636" s="61"/>
      <c r="AU636" s="61"/>
      <c r="AV636" s="61"/>
      <c r="AW636" s="60"/>
    </row>
    <row r="637" s="59" customFormat="1" customHeight="1" spans="1:49">
      <c r="A637" s="60"/>
      <c r="B637" s="60"/>
      <c r="C637" s="60"/>
      <c r="D637" s="60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2"/>
      <c r="AQ637" s="61"/>
      <c r="AR637" s="61"/>
      <c r="AS637" s="61"/>
      <c r="AT637" s="61"/>
      <c r="AU637" s="61"/>
      <c r="AV637" s="61"/>
      <c r="AW637" s="60"/>
    </row>
    <row r="638" s="59" customFormat="1" customHeight="1" spans="1:49">
      <c r="A638" s="60"/>
      <c r="B638" s="60"/>
      <c r="C638" s="60"/>
      <c r="D638" s="60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2"/>
      <c r="AQ638" s="61"/>
      <c r="AR638" s="61"/>
      <c r="AS638" s="61"/>
      <c r="AT638" s="61"/>
      <c r="AU638" s="61"/>
      <c r="AV638" s="61"/>
      <c r="AW638" s="60"/>
    </row>
    <row r="639" s="59" customFormat="1" customHeight="1" spans="1:49">
      <c r="A639" s="60"/>
      <c r="B639" s="60"/>
      <c r="C639" s="60"/>
      <c r="D639" s="60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2"/>
      <c r="AQ639" s="61"/>
      <c r="AR639" s="61"/>
      <c r="AS639" s="61"/>
      <c r="AT639" s="61"/>
      <c r="AU639" s="61"/>
      <c r="AV639" s="61"/>
      <c r="AW639" s="60"/>
    </row>
    <row r="640" s="59" customFormat="1" customHeight="1" spans="1:49">
      <c r="A640" s="60"/>
      <c r="B640" s="60"/>
      <c r="C640" s="60"/>
      <c r="D640" s="60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2"/>
      <c r="AQ640" s="61"/>
      <c r="AR640" s="61"/>
      <c r="AS640" s="61"/>
      <c r="AT640" s="61"/>
      <c r="AU640" s="61"/>
      <c r="AV640" s="61"/>
      <c r="AW640" s="60"/>
    </row>
    <row r="641" s="59" customFormat="1" customHeight="1" spans="1:49">
      <c r="A641" s="60"/>
      <c r="B641" s="60"/>
      <c r="C641" s="60"/>
      <c r="D641" s="60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2"/>
      <c r="AQ641" s="61"/>
      <c r="AR641" s="61"/>
      <c r="AS641" s="61"/>
      <c r="AT641" s="61"/>
      <c r="AU641" s="61"/>
      <c r="AV641" s="61"/>
      <c r="AW641" s="60"/>
    </row>
    <row r="642" s="59" customFormat="1" customHeight="1" spans="1:49">
      <c r="A642" s="60"/>
      <c r="B642" s="60"/>
      <c r="C642" s="60"/>
      <c r="D642" s="60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2"/>
      <c r="AQ642" s="61"/>
      <c r="AR642" s="61"/>
      <c r="AS642" s="61"/>
      <c r="AT642" s="61"/>
      <c r="AU642" s="61"/>
      <c r="AV642" s="61"/>
      <c r="AW642" s="60"/>
    </row>
    <row r="643" s="59" customFormat="1" customHeight="1" spans="1:49">
      <c r="A643" s="60"/>
      <c r="B643" s="60"/>
      <c r="C643" s="60"/>
      <c r="D643" s="60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2"/>
      <c r="AQ643" s="61"/>
      <c r="AR643" s="61"/>
      <c r="AS643" s="61"/>
      <c r="AT643" s="61"/>
      <c r="AU643" s="61"/>
      <c r="AV643" s="61"/>
      <c r="AW643" s="60"/>
    </row>
    <row r="644" s="59" customFormat="1" customHeight="1" spans="1:49">
      <c r="A644" s="60"/>
      <c r="B644" s="60"/>
      <c r="C644" s="60"/>
      <c r="D644" s="60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2"/>
      <c r="AQ644" s="61"/>
      <c r="AR644" s="61"/>
      <c r="AS644" s="61"/>
      <c r="AT644" s="61"/>
      <c r="AU644" s="61"/>
      <c r="AV644" s="61"/>
      <c r="AW644" s="60"/>
    </row>
    <row r="645" s="59" customFormat="1" customHeight="1" spans="1:49">
      <c r="A645" s="60"/>
      <c r="B645" s="60"/>
      <c r="C645" s="60"/>
      <c r="D645" s="60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2"/>
      <c r="AQ645" s="61"/>
      <c r="AR645" s="61"/>
      <c r="AS645" s="61"/>
      <c r="AT645" s="61"/>
      <c r="AU645" s="61"/>
      <c r="AV645" s="61"/>
      <c r="AW645" s="60"/>
    </row>
    <row r="646" s="59" customFormat="1" customHeight="1" spans="1:49">
      <c r="A646" s="60"/>
      <c r="B646" s="60"/>
      <c r="C646" s="60"/>
      <c r="D646" s="60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2"/>
      <c r="AQ646" s="61"/>
      <c r="AR646" s="61"/>
      <c r="AS646" s="61"/>
      <c r="AT646" s="61"/>
      <c r="AU646" s="61"/>
      <c r="AV646" s="61"/>
      <c r="AW646" s="60"/>
    </row>
    <row r="647" s="59" customFormat="1" customHeight="1" spans="1:49">
      <c r="A647" s="60"/>
      <c r="B647" s="60"/>
      <c r="C647" s="60"/>
      <c r="D647" s="60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2"/>
      <c r="AQ647" s="61"/>
      <c r="AR647" s="61"/>
      <c r="AS647" s="61"/>
      <c r="AT647" s="61"/>
      <c r="AU647" s="61"/>
      <c r="AV647" s="61"/>
      <c r="AW647" s="60"/>
    </row>
    <row r="648" s="59" customFormat="1" customHeight="1" spans="1:49">
      <c r="A648" s="60"/>
      <c r="B648" s="60"/>
      <c r="C648" s="60"/>
      <c r="D648" s="60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2"/>
      <c r="AQ648" s="61"/>
      <c r="AR648" s="61"/>
      <c r="AS648" s="61"/>
      <c r="AT648" s="61"/>
      <c r="AU648" s="61"/>
      <c r="AV648" s="61"/>
      <c r="AW648" s="60"/>
    </row>
    <row r="649" s="59" customFormat="1" customHeight="1" spans="1:49">
      <c r="A649" s="60"/>
      <c r="B649" s="60"/>
      <c r="C649" s="60"/>
      <c r="D649" s="60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2"/>
      <c r="AQ649" s="61"/>
      <c r="AR649" s="61"/>
      <c r="AS649" s="61"/>
      <c r="AT649" s="61"/>
      <c r="AU649" s="61"/>
      <c r="AV649" s="61"/>
      <c r="AW649" s="60"/>
    </row>
    <row r="650" s="59" customFormat="1" customHeight="1" spans="1:49">
      <c r="A650" s="60"/>
      <c r="B650" s="60"/>
      <c r="C650" s="60"/>
      <c r="D650" s="60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2"/>
      <c r="AQ650" s="61"/>
      <c r="AR650" s="61"/>
      <c r="AS650" s="61"/>
      <c r="AT650" s="61"/>
      <c r="AU650" s="61"/>
      <c r="AV650" s="61"/>
      <c r="AW650" s="60"/>
    </row>
    <row r="651" s="59" customFormat="1" customHeight="1" spans="1:49">
      <c r="A651" s="60"/>
      <c r="B651" s="60"/>
      <c r="C651" s="60"/>
      <c r="D651" s="60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2"/>
      <c r="AQ651" s="61"/>
      <c r="AR651" s="61"/>
      <c r="AS651" s="61"/>
      <c r="AT651" s="61"/>
      <c r="AU651" s="61"/>
      <c r="AV651" s="61"/>
      <c r="AW651" s="60"/>
    </row>
    <row r="652" s="59" customFormat="1" customHeight="1" spans="1:49">
      <c r="A652" s="60"/>
      <c r="B652" s="60"/>
      <c r="C652" s="60"/>
      <c r="D652" s="60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2"/>
      <c r="AQ652" s="61"/>
      <c r="AR652" s="61"/>
      <c r="AS652" s="61"/>
      <c r="AT652" s="61"/>
      <c r="AU652" s="61"/>
      <c r="AV652" s="61"/>
      <c r="AW652" s="60"/>
    </row>
    <row r="653" s="59" customFormat="1" customHeight="1" spans="1:49">
      <c r="A653" s="60"/>
      <c r="B653" s="60"/>
      <c r="C653" s="60"/>
      <c r="D653" s="60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2"/>
      <c r="AQ653" s="61"/>
      <c r="AR653" s="61"/>
      <c r="AS653" s="61"/>
      <c r="AT653" s="61"/>
      <c r="AU653" s="61"/>
      <c r="AV653" s="61"/>
      <c r="AW653" s="60"/>
    </row>
    <row r="654" s="59" customFormat="1" customHeight="1" spans="1:49">
      <c r="A654" s="60"/>
      <c r="B654" s="60"/>
      <c r="C654" s="60"/>
      <c r="D654" s="60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2"/>
      <c r="AQ654" s="61"/>
      <c r="AR654" s="61"/>
      <c r="AS654" s="61"/>
      <c r="AT654" s="61"/>
      <c r="AU654" s="61"/>
      <c r="AV654" s="61"/>
      <c r="AW654" s="60"/>
    </row>
    <row r="655" s="59" customFormat="1" customHeight="1" spans="1:49">
      <c r="A655" s="60"/>
      <c r="B655" s="60"/>
      <c r="C655" s="60"/>
      <c r="D655" s="60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2"/>
      <c r="AQ655" s="61"/>
      <c r="AR655" s="61"/>
      <c r="AS655" s="61"/>
      <c r="AT655" s="61"/>
      <c r="AU655" s="61"/>
      <c r="AV655" s="61"/>
      <c r="AW655" s="60"/>
    </row>
    <row r="656" s="59" customFormat="1" customHeight="1" spans="1:49">
      <c r="A656" s="60"/>
      <c r="B656" s="60"/>
      <c r="C656" s="60"/>
      <c r="D656" s="60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2"/>
      <c r="AQ656" s="61"/>
      <c r="AR656" s="61"/>
      <c r="AS656" s="61"/>
      <c r="AT656" s="61"/>
      <c r="AU656" s="61"/>
      <c r="AV656" s="61"/>
      <c r="AW656" s="60"/>
    </row>
    <row r="657" s="59" customFormat="1" customHeight="1" spans="1:49">
      <c r="A657" s="60"/>
      <c r="B657" s="60"/>
      <c r="C657" s="60"/>
      <c r="D657" s="60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2"/>
      <c r="AQ657" s="61"/>
      <c r="AR657" s="61"/>
      <c r="AS657" s="61"/>
      <c r="AT657" s="61"/>
      <c r="AU657" s="61"/>
      <c r="AV657" s="61"/>
      <c r="AW657" s="60"/>
    </row>
    <row r="658" s="59" customFormat="1" customHeight="1" spans="1:49">
      <c r="A658" s="60"/>
      <c r="B658" s="60"/>
      <c r="C658" s="60"/>
      <c r="D658" s="60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2"/>
      <c r="AQ658" s="61"/>
      <c r="AR658" s="61"/>
      <c r="AS658" s="61"/>
      <c r="AT658" s="61"/>
      <c r="AU658" s="61"/>
      <c r="AV658" s="61"/>
      <c r="AW658" s="60"/>
    </row>
    <row r="659" s="59" customFormat="1" customHeight="1" spans="1:49">
      <c r="A659" s="60"/>
      <c r="B659" s="60"/>
      <c r="C659" s="60"/>
      <c r="D659" s="60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2"/>
      <c r="AQ659" s="61"/>
      <c r="AR659" s="61"/>
      <c r="AS659" s="61"/>
      <c r="AT659" s="61"/>
      <c r="AU659" s="61"/>
      <c r="AV659" s="61"/>
      <c r="AW659" s="60"/>
    </row>
    <row r="660" s="59" customFormat="1" customHeight="1" spans="1:49">
      <c r="A660" s="60"/>
      <c r="B660" s="60"/>
      <c r="C660" s="60"/>
      <c r="D660" s="60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2"/>
      <c r="AQ660" s="61"/>
      <c r="AR660" s="61"/>
      <c r="AS660" s="61"/>
      <c r="AT660" s="61"/>
      <c r="AU660" s="61"/>
      <c r="AV660" s="61"/>
      <c r="AW660" s="60"/>
    </row>
    <row r="661" s="59" customFormat="1" customHeight="1" spans="1:49">
      <c r="A661" s="60"/>
      <c r="B661" s="60"/>
      <c r="C661" s="60"/>
      <c r="D661" s="60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2"/>
      <c r="AQ661" s="61"/>
      <c r="AR661" s="61"/>
      <c r="AS661" s="61"/>
      <c r="AT661" s="61"/>
      <c r="AU661" s="61"/>
      <c r="AV661" s="61"/>
      <c r="AW661" s="60"/>
    </row>
    <row r="662" s="59" customFormat="1" customHeight="1" spans="1:49">
      <c r="A662" s="60"/>
      <c r="B662" s="60"/>
      <c r="C662" s="60"/>
      <c r="D662" s="60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2"/>
      <c r="AQ662" s="61"/>
      <c r="AR662" s="61"/>
      <c r="AS662" s="61"/>
      <c r="AT662" s="61"/>
      <c r="AU662" s="61"/>
      <c r="AV662" s="61"/>
      <c r="AW662" s="60"/>
    </row>
    <row r="663" s="59" customFormat="1" customHeight="1" spans="1:49">
      <c r="A663" s="60"/>
      <c r="B663" s="60"/>
      <c r="C663" s="60"/>
      <c r="D663" s="60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2"/>
      <c r="AQ663" s="61"/>
      <c r="AR663" s="61"/>
      <c r="AS663" s="61"/>
      <c r="AT663" s="61"/>
      <c r="AU663" s="61"/>
      <c r="AV663" s="61"/>
      <c r="AW663" s="60"/>
    </row>
    <row r="664" s="59" customFormat="1" customHeight="1" spans="1:49">
      <c r="A664" s="60"/>
      <c r="B664" s="60"/>
      <c r="C664" s="60"/>
      <c r="D664" s="60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2"/>
      <c r="AQ664" s="61"/>
      <c r="AR664" s="61"/>
      <c r="AS664" s="61"/>
      <c r="AT664" s="61"/>
      <c r="AU664" s="61"/>
      <c r="AV664" s="61"/>
      <c r="AW664" s="60"/>
    </row>
    <row r="665" s="59" customFormat="1" customHeight="1" spans="1:49">
      <c r="A665" s="60"/>
      <c r="B665" s="60"/>
      <c r="C665" s="60"/>
      <c r="D665" s="60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2"/>
      <c r="AQ665" s="61"/>
      <c r="AR665" s="61"/>
      <c r="AS665" s="61"/>
      <c r="AT665" s="61"/>
      <c r="AU665" s="61"/>
      <c r="AV665" s="61"/>
      <c r="AW665" s="60"/>
    </row>
    <row r="666" s="59" customFormat="1" customHeight="1" spans="1:49">
      <c r="A666" s="60"/>
      <c r="B666" s="60"/>
      <c r="C666" s="60"/>
      <c r="D666" s="60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2"/>
      <c r="AQ666" s="61"/>
      <c r="AR666" s="61"/>
      <c r="AS666" s="61"/>
      <c r="AT666" s="61"/>
      <c r="AU666" s="61"/>
      <c r="AV666" s="61"/>
      <c r="AW666" s="60"/>
    </row>
    <row r="667" s="59" customFormat="1" customHeight="1" spans="1:49">
      <c r="A667" s="60"/>
      <c r="B667" s="60"/>
      <c r="C667" s="60"/>
      <c r="D667" s="60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2"/>
      <c r="AQ667" s="61"/>
      <c r="AR667" s="61"/>
      <c r="AS667" s="61"/>
      <c r="AT667" s="61"/>
      <c r="AU667" s="61"/>
      <c r="AV667" s="61"/>
      <c r="AW667" s="60"/>
    </row>
    <row r="668" s="59" customFormat="1" customHeight="1" spans="1:49">
      <c r="A668" s="60"/>
      <c r="B668" s="60"/>
      <c r="C668" s="60"/>
      <c r="D668" s="60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2"/>
      <c r="AQ668" s="61"/>
      <c r="AR668" s="61"/>
      <c r="AS668" s="61"/>
      <c r="AT668" s="61"/>
      <c r="AU668" s="61"/>
      <c r="AV668" s="61"/>
      <c r="AW668" s="60"/>
    </row>
    <row r="669" s="59" customFormat="1" customHeight="1" spans="1:49">
      <c r="A669" s="60"/>
      <c r="B669" s="60"/>
      <c r="C669" s="60"/>
      <c r="D669" s="60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2"/>
      <c r="AQ669" s="61"/>
      <c r="AR669" s="61"/>
      <c r="AS669" s="61"/>
      <c r="AT669" s="61"/>
      <c r="AU669" s="61"/>
      <c r="AV669" s="61"/>
      <c r="AW669" s="60"/>
    </row>
    <row r="670" s="59" customFormat="1" customHeight="1" spans="1:49">
      <c r="A670" s="60"/>
      <c r="B670" s="60"/>
      <c r="C670" s="60"/>
      <c r="D670" s="60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2"/>
      <c r="AQ670" s="61"/>
      <c r="AR670" s="61"/>
      <c r="AS670" s="61"/>
      <c r="AT670" s="61"/>
      <c r="AU670" s="61"/>
      <c r="AV670" s="61"/>
      <c r="AW670" s="60"/>
    </row>
    <row r="671" s="59" customFormat="1" customHeight="1" spans="1:49">
      <c r="A671" s="60"/>
      <c r="B671" s="60"/>
      <c r="C671" s="60"/>
      <c r="D671" s="60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2"/>
      <c r="AQ671" s="61"/>
      <c r="AR671" s="61"/>
      <c r="AS671" s="61"/>
      <c r="AT671" s="61"/>
      <c r="AU671" s="61"/>
      <c r="AV671" s="61"/>
      <c r="AW671" s="60"/>
    </row>
    <row r="672" s="59" customFormat="1" customHeight="1" spans="1:49">
      <c r="A672" s="60"/>
      <c r="B672" s="60"/>
      <c r="C672" s="60"/>
      <c r="D672" s="60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2"/>
      <c r="AQ672" s="61"/>
      <c r="AR672" s="61"/>
      <c r="AS672" s="61"/>
      <c r="AT672" s="61"/>
      <c r="AU672" s="61"/>
      <c r="AV672" s="61"/>
      <c r="AW672" s="60"/>
    </row>
    <row r="673" s="59" customFormat="1" customHeight="1" spans="1:49">
      <c r="A673" s="60"/>
      <c r="B673" s="60"/>
      <c r="C673" s="60"/>
      <c r="D673" s="60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2"/>
      <c r="AQ673" s="61"/>
      <c r="AR673" s="61"/>
      <c r="AS673" s="61"/>
      <c r="AT673" s="61"/>
      <c r="AU673" s="61"/>
      <c r="AV673" s="61"/>
      <c r="AW673" s="60"/>
    </row>
    <row r="674" s="59" customFormat="1" customHeight="1" spans="1:49">
      <c r="A674" s="60"/>
      <c r="B674" s="60"/>
      <c r="C674" s="60"/>
      <c r="D674" s="60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2"/>
      <c r="AQ674" s="61"/>
      <c r="AR674" s="61"/>
      <c r="AS674" s="61"/>
      <c r="AT674" s="61"/>
      <c r="AU674" s="61"/>
      <c r="AV674" s="61"/>
      <c r="AW674" s="60"/>
    </row>
    <row r="675" s="59" customFormat="1" customHeight="1" spans="1:49">
      <c r="A675" s="60"/>
      <c r="B675" s="60"/>
      <c r="C675" s="60"/>
      <c r="D675" s="60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2"/>
      <c r="AQ675" s="61"/>
      <c r="AR675" s="61"/>
      <c r="AS675" s="61"/>
      <c r="AT675" s="61"/>
      <c r="AU675" s="61"/>
      <c r="AV675" s="61"/>
      <c r="AW675" s="60"/>
    </row>
    <row r="676" s="59" customFormat="1" customHeight="1" spans="1:49">
      <c r="A676" s="60"/>
      <c r="B676" s="60"/>
      <c r="C676" s="60"/>
      <c r="D676" s="60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2"/>
      <c r="AQ676" s="61"/>
      <c r="AR676" s="61"/>
      <c r="AS676" s="61"/>
      <c r="AT676" s="61"/>
      <c r="AU676" s="61"/>
      <c r="AV676" s="61"/>
      <c r="AW676" s="60"/>
    </row>
    <row r="677" s="59" customFormat="1" customHeight="1" spans="1:49">
      <c r="A677" s="60"/>
      <c r="B677" s="60"/>
      <c r="C677" s="60"/>
      <c r="D677" s="60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2"/>
      <c r="AQ677" s="61"/>
      <c r="AR677" s="61"/>
      <c r="AS677" s="61"/>
      <c r="AT677" s="61"/>
      <c r="AU677" s="61"/>
      <c r="AV677" s="61"/>
      <c r="AW677" s="60"/>
    </row>
    <row r="678" s="59" customFormat="1" customHeight="1" spans="1:49">
      <c r="A678" s="60"/>
      <c r="B678" s="60"/>
      <c r="C678" s="60"/>
      <c r="D678" s="60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2"/>
      <c r="AQ678" s="61"/>
      <c r="AR678" s="61"/>
      <c r="AS678" s="61"/>
      <c r="AT678" s="61"/>
      <c r="AU678" s="61"/>
      <c r="AV678" s="61"/>
      <c r="AW678" s="60"/>
    </row>
    <row r="679" s="59" customFormat="1" customHeight="1" spans="1:49">
      <c r="A679" s="60"/>
      <c r="B679" s="60"/>
      <c r="C679" s="60"/>
      <c r="D679" s="60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2"/>
      <c r="AQ679" s="61"/>
      <c r="AR679" s="61"/>
      <c r="AS679" s="61"/>
      <c r="AT679" s="61"/>
      <c r="AU679" s="61"/>
      <c r="AV679" s="61"/>
      <c r="AW679" s="60"/>
    </row>
    <row r="680" s="59" customFormat="1" customHeight="1" spans="1:49">
      <c r="A680" s="60"/>
      <c r="B680" s="60"/>
      <c r="C680" s="60"/>
      <c r="D680" s="60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2"/>
      <c r="AQ680" s="61"/>
      <c r="AR680" s="61"/>
      <c r="AS680" s="61"/>
      <c r="AT680" s="61"/>
      <c r="AU680" s="61"/>
      <c r="AV680" s="61"/>
      <c r="AW680" s="60"/>
    </row>
    <row r="681" s="59" customFormat="1" customHeight="1" spans="1:49">
      <c r="A681" s="60"/>
      <c r="B681" s="60"/>
      <c r="C681" s="60"/>
      <c r="D681" s="60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2"/>
      <c r="AQ681" s="61"/>
      <c r="AR681" s="61"/>
      <c r="AS681" s="61"/>
      <c r="AT681" s="61"/>
      <c r="AU681" s="61"/>
      <c r="AV681" s="61"/>
      <c r="AW681" s="60"/>
    </row>
    <row r="682" s="59" customFormat="1" customHeight="1" spans="1:49">
      <c r="A682" s="60"/>
      <c r="B682" s="60"/>
      <c r="C682" s="60"/>
      <c r="D682" s="60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2"/>
      <c r="AQ682" s="61"/>
      <c r="AR682" s="61"/>
      <c r="AS682" s="61"/>
      <c r="AT682" s="61"/>
      <c r="AU682" s="61"/>
      <c r="AV682" s="61"/>
      <c r="AW682" s="60"/>
    </row>
    <row r="683" s="59" customFormat="1" customHeight="1" spans="1:49">
      <c r="A683" s="60"/>
      <c r="B683" s="60"/>
      <c r="C683" s="60"/>
      <c r="D683" s="60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2"/>
      <c r="AQ683" s="61"/>
      <c r="AR683" s="61"/>
      <c r="AS683" s="61"/>
      <c r="AT683" s="61"/>
      <c r="AU683" s="61"/>
      <c r="AV683" s="61"/>
      <c r="AW683" s="60"/>
    </row>
    <row r="684" s="59" customFormat="1" customHeight="1" spans="1:49">
      <c r="A684" s="60"/>
      <c r="B684" s="60"/>
      <c r="C684" s="60"/>
      <c r="D684" s="60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2"/>
      <c r="AQ684" s="61"/>
      <c r="AR684" s="61"/>
      <c r="AS684" s="61"/>
      <c r="AT684" s="61"/>
      <c r="AU684" s="61"/>
      <c r="AV684" s="61"/>
      <c r="AW684" s="60"/>
    </row>
    <row r="685" s="59" customFormat="1" customHeight="1" spans="1:49">
      <c r="A685" s="60"/>
      <c r="B685" s="60"/>
      <c r="C685" s="60"/>
      <c r="D685" s="60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2"/>
      <c r="AQ685" s="61"/>
      <c r="AR685" s="61"/>
      <c r="AS685" s="61"/>
      <c r="AT685" s="61"/>
      <c r="AU685" s="61"/>
      <c r="AV685" s="61"/>
      <c r="AW685" s="60"/>
    </row>
    <row r="686" s="59" customFormat="1" customHeight="1" spans="1:49">
      <c r="A686" s="60"/>
      <c r="B686" s="60"/>
      <c r="C686" s="60"/>
      <c r="D686" s="60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2"/>
      <c r="AQ686" s="61"/>
      <c r="AR686" s="61"/>
      <c r="AS686" s="61"/>
      <c r="AT686" s="61"/>
      <c r="AU686" s="61"/>
      <c r="AV686" s="61"/>
      <c r="AW686" s="60"/>
    </row>
    <row r="687" s="59" customFormat="1" customHeight="1" spans="1:49">
      <c r="A687" s="60"/>
      <c r="B687" s="60"/>
      <c r="C687" s="60"/>
      <c r="D687" s="60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2"/>
      <c r="AQ687" s="61"/>
      <c r="AR687" s="61"/>
      <c r="AS687" s="61"/>
      <c r="AT687" s="61"/>
      <c r="AU687" s="61"/>
      <c r="AV687" s="61"/>
      <c r="AW687" s="60"/>
    </row>
    <row r="688" s="59" customFormat="1" customHeight="1" spans="1:49">
      <c r="A688" s="60"/>
      <c r="B688" s="60"/>
      <c r="C688" s="60"/>
      <c r="D688" s="60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2"/>
      <c r="AQ688" s="61"/>
      <c r="AR688" s="61"/>
      <c r="AS688" s="61"/>
      <c r="AT688" s="61"/>
      <c r="AU688" s="61"/>
      <c r="AV688" s="61"/>
      <c r="AW688" s="60"/>
    </row>
    <row r="689" s="59" customFormat="1" customHeight="1" spans="1:49">
      <c r="A689" s="60"/>
      <c r="B689" s="60"/>
      <c r="C689" s="60"/>
      <c r="D689" s="60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2"/>
      <c r="AQ689" s="61"/>
      <c r="AR689" s="61"/>
      <c r="AS689" s="61"/>
      <c r="AT689" s="61"/>
      <c r="AU689" s="61"/>
      <c r="AV689" s="61"/>
      <c r="AW689" s="60"/>
    </row>
    <row r="690" s="59" customFormat="1" customHeight="1" spans="1:49">
      <c r="A690" s="60"/>
      <c r="B690" s="60"/>
      <c r="C690" s="60"/>
      <c r="D690" s="60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2"/>
      <c r="AQ690" s="61"/>
      <c r="AR690" s="61"/>
      <c r="AS690" s="61"/>
      <c r="AT690" s="61"/>
      <c r="AU690" s="61"/>
      <c r="AV690" s="61"/>
      <c r="AW690" s="60"/>
    </row>
    <row r="691" s="59" customFormat="1" customHeight="1" spans="1:49">
      <c r="A691" s="60"/>
      <c r="B691" s="60"/>
      <c r="C691" s="60"/>
      <c r="D691" s="60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2"/>
      <c r="AQ691" s="61"/>
      <c r="AR691" s="61"/>
      <c r="AS691" s="61"/>
      <c r="AT691" s="61"/>
      <c r="AU691" s="61"/>
      <c r="AV691" s="61"/>
      <c r="AW691" s="60"/>
    </row>
    <row r="692" s="59" customFormat="1" customHeight="1" spans="1:49">
      <c r="A692" s="60"/>
      <c r="B692" s="60"/>
      <c r="C692" s="60"/>
      <c r="D692" s="60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2"/>
      <c r="AQ692" s="61"/>
      <c r="AR692" s="61"/>
      <c r="AS692" s="61"/>
      <c r="AT692" s="61"/>
      <c r="AU692" s="61"/>
      <c r="AV692" s="61"/>
      <c r="AW692" s="60"/>
    </row>
    <row r="693" s="59" customFormat="1" customHeight="1" spans="1:49">
      <c r="A693" s="60"/>
      <c r="B693" s="60"/>
      <c r="C693" s="60"/>
      <c r="D693" s="60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2"/>
      <c r="AQ693" s="61"/>
      <c r="AR693" s="61"/>
      <c r="AS693" s="61"/>
      <c r="AT693" s="61"/>
      <c r="AU693" s="61"/>
      <c r="AV693" s="61"/>
      <c r="AW693" s="60"/>
    </row>
    <row r="694" s="59" customFormat="1" customHeight="1" spans="1:49">
      <c r="A694" s="60"/>
      <c r="B694" s="60"/>
      <c r="C694" s="60"/>
      <c r="D694" s="60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2"/>
      <c r="AQ694" s="61"/>
      <c r="AR694" s="61"/>
      <c r="AS694" s="61"/>
      <c r="AT694" s="61"/>
      <c r="AU694" s="61"/>
      <c r="AV694" s="61"/>
      <c r="AW694" s="60"/>
    </row>
    <row r="695" s="59" customFormat="1" customHeight="1" spans="1:49">
      <c r="A695" s="60"/>
      <c r="B695" s="60"/>
      <c r="C695" s="60"/>
      <c r="D695" s="60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2"/>
      <c r="AQ695" s="61"/>
      <c r="AR695" s="61"/>
      <c r="AS695" s="61"/>
      <c r="AT695" s="61"/>
      <c r="AU695" s="61"/>
      <c r="AV695" s="61"/>
      <c r="AW695" s="60"/>
    </row>
    <row r="696" s="59" customFormat="1" customHeight="1" spans="1:49">
      <c r="A696" s="60"/>
      <c r="B696" s="60"/>
      <c r="C696" s="60"/>
      <c r="D696" s="60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2"/>
      <c r="AQ696" s="61"/>
      <c r="AR696" s="61"/>
      <c r="AS696" s="61"/>
      <c r="AT696" s="61"/>
      <c r="AU696" s="61"/>
      <c r="AV696" s="61"/>
      <c r="AW696" s="60"/>
    </row>
    <row r="697" s="59" customFormat="1" customHeight="1" spans="1:49">
      <c r="A697" s="60"/>
      <c r="B697" s="60"/>
      <c r="C697" s="60"/>
      <c r="D697" s="60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2"/>
      <c r="AQ697" s="61"/>
      <c r="AR697" s="61"/>
      <c r="AS697" s="61"/>
      <c r="AT697" s="61"/>
      <c r="AU697" s="61"/>
      <c r="AV697" s="61"/>
      <c r="AW697" s="60"/>
    </row>
    <row r="698" s="59" customFormat="1" customHeight="1" spans="1:49">
      <c r="A698" s="60"/>
      <c r="B698" s="60"/>
      <c r="C698" s="60"/>
      <c r="D698" s="60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2"/>
      <c r="AQ698" s="61"/>
      <c r="AR698" s="61"/>
      <c r="AS698" s="61"/>
      <c r="AT698" s="61"/>
      <c r="AU698" s="61"/>
      <c r="AV698" s="61"/>
      <c r="AW698" s="60"/>
    </row>
    <row r="699" s="59" customFormat="1" customHeight="1" spans="1:49">
      <c r="A699" s="60"/>
      <c r="B699" s="60"/>
      <c r="C699" s="60"/>
      <c r="D699" s="60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2"/>
      <c r="AQ699" s="61"/>
      <c r="AR699" s="61"/>
      <c r="AS699" s="61"/>
      <c r="AT699" s="61"/>
      <c r="AU699" s="61"/>
      <c r="AV699" s="61"/>
      <c r="AW699" s="60"/>
    </row>
    <row r="700" s="59" customFormat="1" customHeight="1" spans="1:49">
      <c r="A700" s="60"/>
      <c r="B700" s="60"/>
      <c r="C700" s="60"/>
      <c r="D700" s="60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2"/>
      <c r="AQ700" s="61"/>
      <c r="AR700" s="61"/>
      <c r="AS700" s="61"/>
      <c r="AT700" s="61"/>
      <c r="AU700" s="61"/>
      <c r="AV700" s="61"/>
      <c r="AW700" s="60"/>
    </row>
    <row r="701" s="59" customFormat="1" customHeight="1" spans="1:49">
      <c r="A701" s="60"/>
      <c r="B701" s="60"/>
      <c r="C701" s="60"/>
      <c r="D701" s="60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2"/>
      <c r="AQ701" s="61"/>
      <c r="AR701" s="61"/>
      <c r="AS701" s="61"/>
      <c r="AT701" s="61"/>
      <c r="AU701" s="61"/>
      <c r="AV701" s="61"/>
      <c r="AW701" s="60"/>
    </row>
    <row r="702" s="59" customFormat="1" customHeight="1" spans="1:49">
      <c r="A702" s="60"/>
      <c r="B702" s="60"/>
      <c r="C702" s="60"/>
      <c r="D702" s="60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2"/>
      <c r="AQ702" s="61"/>
      <c r="AR702" s="61"/>
      <c r="AS702" s="61"/>
      <c r="AT702" s="61"/>
      <c r="AU702" s="61"/>
      <c r="AV702" s="61"/>
      <c r="AW702" s="60"/>
    </row>
    <row r="703" s="59" customFormat="1" customHeight="1" spans="1:49">
      <c r="A703" s="60"/>
      <c r="B703" s="60"/>
      <c r="C703" s="60"/>
      <c r="D703" s="60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2"/>
      <c r="AQ703" s="61"/>
      <c r="AR703" s="61"/>
      <c r="AS703" s="61"/>
      <c r="AT703" s="61"/>
      <c r="AU703" s="61"/>
      <c r="AV703" s="61"/>
      <c r="AW703" s="60"/>
    </row>
    <row r="704" s="59" customFormat="1" customHeight="1" spans="1:49">
      <c r="A704" s="60"/>
      <c r="B704" s="60"/>
      <c r="C704" s="60"/>
      <c r="D704" s="60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2"/>
      <c r="AQ704" s="61"/>
      <c r="AR704" s="61"/>
      <c r="AS704" s="61"/>
      <c r="AT704" s="61"/>
      <c r="AU704" s="61"/>
      <c r="AV704" s="61"/>
      <c r="AW704" s="60"/>
    </row>
    <row r="705" s="59" customFormat="1" customHeight="1" spans="1:49">
      <c r="A705" s="60"/>
      <c r="B705" s="60"/>
      <c r="C705" s="60"/>
      <c r="D705" s="60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2"/>
      <c r="AQ705" s="61"/>
      <c r="AR705" s="61"/>
      <c r="AS705" s="61"/>
      <c r="AT705" s="61"/>
      <c r="AU705" s="61"/>
      <c r="AV705" s="61"/>
      <c r="AW705" s="60"/>
    </row>
    <row r="706" s="59" customFormat="1" customHeight="1" spans="1:49">
      <c r="A706" s="60"/>
      <c r="B706" s="60"/>
      <c r="C706" s="60"/>
      <c r="D706" s="60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2"/>
      <c r="AQ706" s="61"/>
      <c r="AR706" s="61"/>
      <c r="AS706" s="61"/>
      <c r="AT706" s="61"/>
      <c r="AU706" s="61"/>
      <c r="AV706" s="61"/>
      <c r="AW706" s="60"/>
    </row>
    <row r="707" s="59" customFormat="1" customHeight="1" spans="1:49">
      <c r="A707" s="60"/>
      <c r="B707" s="60"/>
      <c r="C707" s="60"/>
      <c r="D707" s="60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2"/>
      <c r="AQ707" s="61"/>
      <c r="AR707" s="61"/>
      <c r="AS707" s="61"/>
      <c r="AT707" s="61"/>
      <c r="AU707" s="61"/>
      <c r="AV707" s="61"/>
      <c r="AW707" s="60"/>
    </row>
    <row r="708" s="59" customFormat="1" customHeight="1" spans="1:49">
      <c r="A708" s="60"/>
      <c r="B708" s="60"/>
      <c r="C708" s="60"/>
      <c r="D708" s="60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2"/>
      <c r="AQ708" s="61"/>
      <c r="AR708" s="61"/>
      <c r="AS708" s="61"/>
      <c r="AT708" s="61"/>
      <c r="AU708" s="61"/>
      <c r="AV708" s="61"/>
      <c r="AW708" s="60"/>
    </row>
    <row r="709" s="59" customFormat="1" customHeight="1" spans="1:49">
      <c r="A709" s="60"/>
      <c r="B709" s="60"/>
      <c r="C709" s="60"/>
      <c r="D709" s="60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2"/>
      <c r="AQ709" s="61"/>
      <c r="AR709" s="61"/>
      <c r="AS709" s="61"/>
      <c r="AT709" s="61"/>
      <c r="AU709" s="61"/>
      <c r="AV709" s="61"/>
      <c r="AW709" s="60"/>
    </row>
    <row r="710" s="59" customFormat="1" customHeight="1" spans="1:49">
      <c r="A710" s="60"/>
      <c r="B710" s="60"/>
      <c r="C710" s="60"/>
      <c r="D710" s="60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2"/>
      <c r="AQ710" s="61"/>
      <c r="AR710" s="61"/>
      <c r="AS710" s="61"/>
      <c r="AT710" s="61"/>
      <c r="AU710" s="61"/>
      <c r="AV710" s="61"/>
      <c r="AW710" s="60"/>
    </row>
    <row r="711" s="59" customFormat="1" customHeight="1" spans="1:49">
      <c r="A711" s="60"/>
      <c r="B711" s="60"/>
      <c r="C711" s="60"/>
      <c r="D711" s="60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2"/>
      <c r="AQ711" s="61"/>
      <c r="AR711" s="61"/>
      <c r="AS711" s="61"/>
      <c r="AT711" s="61"/>
      <c r="AU711" s="61"/>
      <c r="AV711" s="61"/>
      <c r="AW711" s="60"/>
    </row>
    <row r="712" s="59" customFormat="1" customHeight="1" spans="1:49">
      <c r="A712" s="60"/>
      <c r="B712" s="60"/>
      <c r="C712" s="60"/>
      <c r="D712" s="60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2"/>
      <c r="AQ712" s="61"/>
      <c r="AR712" s="61"/>
      <c r="AS712" s="61"/>
      <c r="AT712" s="61"/>
      <c r="AU712" s="61"/>
      <c r="AV712" s="61"/>
      <c r="AW712" s="60"/>
    </row>
    <row r="713" s="59" customFormat="1" customHeight="1" spans="1:49">
      <c r="A713" s="60"/>
      <c r="B713" s="60"/>
      <c r="C713" s="60"/>
      <c r="D713" s="60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2"/>
      <c r="AQ713" s="61"/>
      <c r="AR713" s="61"/>
      <c r="AS713" s="61"/>
      <c r="AT713" s="61"/>
      <c r="AU713" s="61"/>
      <c r="AV713" s="61"/>
      <c r="AW713" s="60"/>
    </row>
    <row r="714" s="59" customFormat="1" customHeight="1" spans="1:49">
      <c r="A714" s="60"/>
      <c r="B714" s="60"/>
      <c r="C714" s="60"/>
      <c r="D714" s="60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2"/>
      <c r="AQ714" s="61"/>
      <c r="AR714" s="61"/>
      <c r="AS714" s="61"/>
      <c r="AT714" s="61"/>
      <c r="AU714" s="61"/>
      <c r="AV714" s="61"/>
      <c r="AW714" s="60"/>
    </row>
    <row r="715" s="59" customFormat="1" customHeight="1" spans="1:49">
      <c r="A715" s="60"/>
      <c r="B715" s="60"/>
      <c r="C715" s="60"/>
      <c r="D715" s="60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2"/>
      <c r="AQ715" s="61"/>
      <c r="AR715" s="61"/>
      <c r="AS715" s="61"/>
      <c r="AT715" s="61"/>
      <c r="AU715" s="61"/>
      <c r="AV715" s="61"/>
      <c r="AW715" s="60"/>
    </row>
    <row r="716" s="59" customFormat="1" customHeight="1" spans="1:49">
      <c r="A716" s="60"/>
      <c r="B716" s="60"/>
      <c r="C716" s="60"/>
      <c r="D716" s="60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2"/>
      <c r="AQ716" s="61"/>
      <c r="AR716" s="61"/>
      <c r="AS716" s="61"/>
      <c r="AT716" s="61"/>
      <c r="AU716" s="61"/>
      <c r="AV716" s="61"/>
      <c r="AW716" s="60"/>
    </row>
    <row r="717" s="59" customFormat="1" customHeight="1" spans="1:49">
      <c r="A717" s="60"/>
      <c r="B717" s="60"/>
      <c r="C717" s="60"/>
      <c r="D717" s="60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2"/>
      <c r="AQ717" s="61"/>
      <c r="AR717" s="61"/>
      <c r="AS717" s="61"/>
      <c r="AT717" s="61"/>
      <c r="AU717" s="61"/>
      <c r="AV717" s="61"/>
      <c r="AW717" s="60"/>
    </row>
    <row r="718" s="59" customFormat="1" customHeight="1" spans="1:49">
      <c r="A718" s="60"/>
      <c r="B718" s="60"/>
      <c r="C718" s="60"/>
      <c r="D718" s="60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2"/>
      <c r="AQ718" s="61"/>
      <c r="AR718" s="61"/>
      <c r="AS718" s="61"/>
      <c r="AT718" s="61"/>
      <c r="AU718" s="61"/>
      <c r="AV718" s="61"/>
      <c r="AW718" s="60"/>
    </row>
    <row r="719" s="59" customFormat="1" customHeight="1" spans="1:49">
      <c r="A719" s="60"/>
      <c r="B719" s="60"/>
      <c r="C719" s="60"/>
      <c r="D719" s="60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2"/>
      <c r="AQ719" s="61"/>
      <c r="AR719" s="61"/>
      <c r="AS719" s="61"/>
      <c r="AT719" s="61"/>
      <c r="AU719" s="61"/>
      <c r="AV719" s="61"/>
      <c r="AW719" s="60"/>
    </row>
    <row r="720" s="59" customFormat="1" customHeight="1" spans="1:49">
      <c r="A720" s="60"/>
      <c r="B720" s="60"/>
      <c r="C720" s="60"/>
      <c r="D720" s="60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2"/>
      <c r="AQ720" s="61"/>
      <c r="AR720" s="61"/>
      <c r="AS720" s="61"/>
      <c r="AT720" s="61"/>
      <c r="AU720" s="61"/>
      <c r="AV720" s="61"/>
      <c r="AW720" s="60"/>
    </row>
    <row r="721" s="59" customFormat="1" customHeight="1" spans="1:49">
      <c r="A721" s="60"/>
      <c r="B721" s="60"/>
      <c r="C721" s="60"/>
      <c r="D721" s="60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2"/>
      <c r="AQ721" s="61"/>
      <c r="AR721" s="61"/>
      <c r="AS721" s="61"/>
      <c r="AT721" s="61"/>
      <c r="AU721" s="61"/>
      <c r="AV721" s="61"/>
      <c r="AW721" s="60"/>
    </row>
    <row r="722" s="59" customFormat="1" customHeight="1" spans="1:49">
      <c r="A722" s="60"/>
      <c r="B722" s="60"/>
      <c r="C722" s="60"/>
      <c r="D722" s="60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2"/>
      <c r="AQ722" s="61"/>
      <c r="AR722" s="61"/>
      <c r="AS722" s="61"/>
      <c r="AT722" s="61"/>
      <c r="AU722" s="61"/>
      <c r="AV722" s="61"/>
      <c r="AW722" s="60"/>
    </row>
    <row r="723" s="59" customFormat="1" customHeight="1" spans="1:49">
      <c r="A723" s="60"/>
      <c r="B723" s="60"/>
      <c r="C723" s="60"/>
      <c r="D723" s="60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2"/>
      <c r="AQ723" s="61"/>
      <c r="AR723" s="61"/>
      <c r="AS723" s="61"/>
      <c r="AT723" s="61"/>
      <c r="AU723" s="61"/>
      <c r="AV723" s="61"/>
      <c r="AW723" s="60"/>
    </row>
    <row r="724" s="59" customFormat="1" customHeight="1" spans="1:49">
      <c r="A724" s="60"/>
      <c r="B724" s="60"/>
      <c r="C724" s="60"/>
      <c r="D724" s="60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2"/>
      <c r="AQ724" s="61"/>
      <c r="AR724" s="61"/>
      <c r="AS724" s="61"/>
      <c r="AT724" s="61"/>
      <c r="AU724" s="61"/>
      <c r="AV724" s="61"/>
      <c r="AW724" s="60"/>
    </row>
    <row r="725" s="59" customFormat="1" customHeight="1" spans="1:49">
      <c r="A725" s="60"/>
      <c r="B725" s="60"/>
      <c r="C725" s="60"/>
      <c r="D725" s="60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2"/>
      <c r="AQ725" s="61"/>
      <c r="AR725" s="61"/>
      <c r="AS725" s="61"/>
      <c r="AT725" s="61"/>
      <c r="AU725" s="61"/>
      <c r="AV725" s="61"/>
      <c r="AW725" s="60"/>
    </row>
    <row r="726" s="59" customFormat="1" customHeight="1" spans="1:49">
      <c r="A726" s="60"/>
      <c r="B726" s="60"/>
      <c r="C726" s="60"/>
      <c r="D726" s="60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2"/>
      <c r="AQ726" s="61"/>
      <c r="AR726" s="61"/>
      <c r="AS726" s="61"/>
      <c r="AT726" s="61"/>
      <c r="AU726" s="61"/>
      <c r="AV726" s="61"/>
      <c r="AW726" s="60"/>
    </row>
    <row r="727" s="59" customFormat="1" customHeight="1" spans="1:49">
      <c r="A727" s="60"/>
      <c r="B727" s="60"/>
      <c r="C727" s="60"/>
      <c r="D727" s="60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2"/>
      <c r="AQ727" s="61"/>
      <c r="AR727" s="61"/>
      <c r="AS727" s="61"/>
      <c r="AT727" s="61"/>
      <c r="AU727" s="61"/>
      <c r="AV727" s="61"/>
      <c r="AW727" s="60"/>
    </row>
    <row r="728" s="59" customFormat="1" customHeight="1" spans="1:49">
      <c r="A728" s="60"/>
      <c r="B728" s="60"/>
      <c r="C728" s="60"/>
      <c r="D728" s="60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2"/>
      <c r="AQ728" s="61"/>
      <c r="AR728" s="61"/>
      <c r="AS728" s="61"/>
      <c r="AT728" s="61"/>
      <c r="AU728" s="61"/>
      <c r="AV728" s="61"/>
      <c r="AW728" s="60"/>
    </row>
    <row r="729" s="59" customFormat="1" customHeight="1" spans="1:49">
      <c r="A729" s="60"/>
      <c r="B729" s="60"/>
      <c r="C729" s="60"/>
      <c r="D729" s="60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2"/>
      <c r="AQ729" s="61"/>
      <c r="AR729" s="61"/>
      <c r="AS729" s="61"/>
      <c r="AT729" s="61"/>
      <c r="AU729" s="61"/>
      <c r="AV729" s="61"/>
      <c r="AW729" s="60"/>
    </row>
    <row r="730" s="59" customFormat="1" customHeight="1" spans="1:49">
      <c r="A730" s="60"/>
      <c r="B730" s="60"/>
      <c r="C730" s="60"/>
      <c r="D730" s="60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2"/>
      <c r="AQ730" s="61"/>
      <c r="AR730" s="61"/>
      <c r="AS730" s="61"/>
      <c r="AT730" s="61"/>
      <c r="AU730" s="61"/>
      <c r="AV730" s="61"/>
      <c r="AW730" s="60"/>
    </row>
    <row r="731" s="59" customFormat="1" customHeight="1" spans="1:49">
      <c r="A731" s="60"/>
      <c r="B731" s="60"/>
      <c r="C731" s="60"/>
      <c r="D731" s="60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2"/>
      <c r="AQ731" s="61"/>
      <c r="AR731" s="61"/>
      <c r="AS731" s="61"/>
      <c r="AT731" s="61"/>
      <c r="AU731" s="61"/>
      <c r="AV731" s="61"/>
      <c r="AW731" s="60"/>
    </row>
    <row r="732" s="59" customFormat="1" customHeight="1" spans="1:49">
      <c r="A732" s="60"/>
      <c r="B732" s="60"/>
      <c r="C732" s="60"/>
      <c r="D732" s="60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2"/>
      <c r="AQ732" s="61"/>
      <c r="AR732" s="61"/>
      <c r="AS732" s="61"/>
      <c r="AT732" s="61"/>
      <c r="AU732" s="61"/>
      <c r="AV732" s="61"/>
      <c r="AW732" s="60"/>
    </row>
    <row r="733" s="59" customFormat="1" customHeight="1" spans="1:49">
      <c r="A733" s="60"/>
      <c r="B733" s="60"/>
      <c r="C733" s="60"/>
      <c r="D733" s="60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2"/>
      <c r="AQ733" s="61"/>
      <c r="AR733" s="61"/>
      <c r="AS733" s="61"/>
      <c r="AT733" s="61"/>
      <c r="AU733" s="61"/>
      <c r="AV733" s="61"/>
      <c r="AW733" s="60"/>
    </row>
    <row r="734" s="59" customFormat="1" customHeight="1" spans="1:49">
      <c r="A734" s="60"/>
      <c r="B734" s="60"/>
      <c r="C734" s="60"/>
      <c r="D734" s="60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2"/>
      <c r="AQ734" s="61"/>
      <c r="AR734" s="61"/>
      <c r="AS734" s="61"/>
      <c r="AT734" s="61"/>
      <c r="AU734" s="61"/>
      <c r="AV734" s="61"/>
      <c r="AW734" s="60"/>
    </row>
    <row r="735" s="59" customFormat="1" customHeight="1" spans="1:49">
      <c r="A735" s="60"/>
      <c r="B735" s="60"/>
      <c r="C735" s="60"/>
      <c r="D735" s="60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2"/>
      <c r="AQ735" s="61"/>
      <c r="AR735" s="61"/>
      <c r="AS735" s="61"/>
      <c r="AT735" s="61"/>
      <c r="AU735" s="61"/>
      <c r="AV735" s="61"/>
      <c r="AW735" s="60"/>
    </row>
    <row r="736" s="59" customFormat="1" customHeight="1" spans="1:49">
      <c r="A736" s="60"/>
      <c r="B736" s="60"/>
      <c r="C736" s="60"/>
      <c r="D736" s="60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2"/>
      <c r="AQ736" s="61"/>
      <c r="AR736" s="61"/>
      <c r="AS736" s="61"/>
      <c r="AT736" s="61"/>
      <c r="AU736" s="61"/>
      <c r="AV736" s="61"/>
      <c r="AW736" s="60"/>
    </row>
    <row r="737" s="59" customFormat="1" customHeight="1" spans="1:49">
      <c r="A737" s="60"/>
      <c r="B737" s="60"/>
      <c r="C737" s="60"/>
      <c r="D737" s="60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2"/>
      <c r="AQ737" s="61"/>
      <c r="AR737" s="61"/>
      <c r="AS737" s="61"/>
      <c r="AT737" s="61"/>
      <c r="AU737" s="61"/>
      <c r="AV737" s="61"/>
      <c r="AW737" s="60"/>
    </row>
    <row r="738" s="59" customFormat="1" customHeight="1" spans="1:49">
      <c r="A738" s="60"/>
      <c r="B738" s="60"/>
      <c r="C738" s="60"/>
      <c r="D738" s="60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2"/>
      <c r="AQ738" s="61"/>
      <c r="AR738" s="61"/>
      <c r="AS738" s="61"/>
      <c r="AT738" s="61"/>
      <c r="AU738" s="61"/>
      <c r="AV738" s="61"/>
      <c r="AW738" s="60"/>
    </row>
    <row r="739" s="59" customFormat="1" customHeight="1" spans="1:49">
      <c r="A739" s="60"/>
      <c r="B739" s="60"/>
      <c r="C739" s="60"/>
      <c r="D739" s="60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2"/>
      <c r="AQ739" s="61"/>
      <c r="AR739" s="61"/>
      <c r="AS739" s="61"/>
      <c r="AT739" s="61"/>
      <c r="AU739" s="61"/>
      <c r="AV739" s="61"/>
      <c r="AW739" s="60"/>
    </row>
    <row r="740" s="59" customFormat="1" customHeight="1" spans="1:49">
      <c r="A740" s="60"/>
      <c r="B740" s="60"/>
      <c r="C740" s="60"/>
      <c r="D740" s="60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2"/>
      <c r="AQ740" s="61"/>
      <c r="AR740" s="61"/>
      <c r="AS740" s="61"/>
      <c r="AT740" s="61"/>
      <c r="AU740" s="61"/>
      <c r="AV740" s="61"/>
      <c r="AW740" s="60"/>
    </row>
    <row r="741" s="59" customFormat="1" customHeight="1" spans="1:49">
      <c r="A741" s="60"/>
      <c r="B741" s="60"/>
      <c r="C741" s="60"/>
      <c r="D741" s="60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2"/>
      <c r="AQ741" s="61"/>
      <c r="AR741" s="61"/>
      <c r="AS741" s="61"/>
      <c r="AT741" s="61"/>
      <c r="AU741" s="61"/>
      <c r="AV741" s="61"/>
      <c r="AW741" s="60"/>
    </row>
    <row r="742" s="59" customFormat="1" customHeight="1" spans="1:49">
      <c r="A742" s="60"/>
      <c r="B742" s="60"/>
      <c r="C742" s="60"/>
      <c r="D742" s="60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2"/>
      <c r="AQ742" s="61"/>
      <c r="AR742" s="61"/>
      <c r="AS742" s="61"/>
      <c r="AT742" s="61"/>
      <c r="AU742" s="61"/>
      <c r="AV742" s="61"/>
      <c r="AW742" s="60"/>
    </row>
    <row r="743" s="59" customFormat="1" customHeight="1" spans="1:49">
      <c r="A743" s="60"/>
      <c r="B743" s="60"/>
      <c r="C743" s="60"/>
      <c r="D743" s="60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2"/>
      <c r="AQ743" s="61"/>
      <c r="AR743" s="61"/>
      <c r="AS743" s="61"/>
      <c r="AT743" s="61"/>
      <c r="AU743" s="61"/>
      <c r="AV743" s="61"/>
      <c r="AW743" s="60"/>
    </row>
    <row r="744" s="59" customFormat="1" customHeight="1" spans="1:49">
      <c r="A744" s="60"/>
      <c r="B744" s="60"/>
      <c r="C744" s="60"/>
      <c r="D744" s="60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2"/>
      <c r="AQ744" s="61"/>
      <c r="AR744" s="61"/>
      <c r="AS744" s="61"/>
      <c r="AT744" s="61"/>
      <c r="AU744" s="61"/>
      <c r="AV744" s="61"/>
      <c r="AW744" s="60"/>
    </row>
    <row r="745" s="59" customFormat="1" customHeight="1" spans="1:49">
      <c r="A745" s="60"/>
      <c r="B745" s="60"/>
      <c r="C745" s="60"/>
      <c r="D745" s="60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2"/>
      <c r="AQ745" s="61"/>
      <c r="AR745" s="61"/>
      <c r="AS745" s="61"/>
      <c r="AT745" s="61"/>
      <c r="AU745" s="61"/>
      <c r="AV745" s="61"/>
      <c r="AW745" s="60"/>
    </row>
    <row r="746" s="59" customFormat="1" customHeight="1" spans="1:49">
      <c r="A746" s="60"/>
      <c r="B746" s="60"/>
      <c r="C746" s="60"/>
      <c r="D746" s="60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2"/>
      <c r="AQ746" s="61"/>
      <c r="AR746" s="61"/>
      <c r="AS746" s="61"/>
      <c r="AT746" s="61"/>
      <c r="AU746" s="61"/>
      <c r="AV746" s="61"/>
      <c r="AW746" s="60"/>
    </row>
    <row r="747" s="59" customFormat="1" customHeight="1" spans="1:49">
      <c r="A747" s="60"/>
      <c r="B747" s="60"/>
      <c r="C747" s="60"/>
      <c r="D747" s="60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2"/>
      <c r="AQ747" s="61"/>
      <c r="AR747" s="61"/>
      <c r="AS747" s="61"/>
      <c r="AT747" s="61"/>
      <c r="AU747" s="61"/>
      <c r="AV747" s="61"/>
      <c r="AW747" s="60"/>
    </row>
    <row r="748" s="59" customFormat="1" customHeight="1" spans="1:49">
      <c r="A748" s="60"/>
      <c r="B748" s="60"/>
      <c r="C748" s="60"/>
      <c r="D748" s="60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2"/>
      <c r="AQ748" s="61"/>
      <c r="AR748" s="61"/>
      <c r="AS748" s="61"/>
      <c r="AT748" s="61"/>
      <c r="AU748" s="61"/>
      <c r="AV748" s="61"/>
      <c r="AW748" s="60"/>
    </row>
    <row r="749" s="59" customFormat="1" customHeight="1" spans="1:49">
      <c r="A749" s="60"/>
      <c r="B749" s="60"/>
      <c r="C749" s="60"/>
      <c r="D749" s="60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2"/>
      <c r="AQ749" s="61"/>
      <c r="AR749" s="61"/>
      <c r="AS749" s="61"/>
      <c r="AT749" s="61"/>
      <c r="AU749" s="61"/>
      <c r="AV749" s="61"/>
      <c r="AW749" s="60"/>
    </row>
    <row r="750" s="59" customFormat="1" customHeight="1" spans="1:49">
      <c r="A750" s="60"/>
      <c r="B750" s="60"/>
      <c r="C750" s="60"/>
      <c r="D750" s="60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2"/>
      <c r="AQ750" s="61"/>
      <c r="AR750" s="61"/>
      <c r="AS750" s="61"/>
      <c r="AT750" s="61"/>
      <c r="AU750" s="61"/>
      <c r="AV750" s="61"/>
      <c r="AW750" s="60"/>
    </row>
    <row r="751" s="59" customFormat="1" customHeight="1" spans="1:49">
      <c r="A751" s="60"/>
      <c r="B751" s="60"/>
      <c r="C751" s="60"/>
      <c r="D751" s="60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2"/>
      <c r="AQ751" s="61"/>
      <c r="AR751" s="61"/>
      <c r="AS751" s="61"/>
      <c r="AT751" s="61"/>
      <c r="AU751" s="61"/>
      <c r="AV751" s="61"/>
      <c r="AW751" s="60"/>
    </row>
    <row r="752" s="59" customFormat="1" customHeight="1" spans="1:49">
      <c r="A752" s="60"/>
      <c r="B752" s="60"/>
      <c r="C752" s="60"/>
      <c r="D752" s="60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2"/>
      <c r="AQ752" s="61"/>
      <c r="AR752" s="61"/>
      <c r="AS752" s="61"/>
      <c r="AT752" s="61"/>
      <c r="AU752" s="61"/>
      <c r="AV752" s="61"/>
      <c r="AW752" s="60"/>
    </row>
    <row r="753" s="59" customFormat="1" customHeight="1" spans="1:49">
      <c r="A753" s="60"/>
      <c r="B753" s="60"/>
      <c r="C753" s="60"/>
      <c r="D753" s="60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2"/>
      <c r="AQ753" s="61"/>
      <c r="AR753" s="61"/>
      <c r="AS753" s="61"/>
      <c r="AT753" s="61"/>
      <c r="AU753" s="61"/>
      <c r="AV753" s="61"/>
      <c r="AW753" s="60"/>
    </row>
    <row r="754" s="59" customFormat="1" customHeight="1" spans="1:49">
      <c r="A754" s="60"/>
      <c r="B754" s="60"/>
      <c r="C754" s="60"/>
      <c r="D754" s="60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2"/>
      <c r="AQ754" s="61"/>
      <c r="AR754" s="61"/>
      <c r="AS754" s="61"/>
      <c r="AT754" s="61"/>
      <c r="AU754" s="61"/>
      <c r="AV754" s="61"/>
      <c r="AW754" s="60"/>
    </row>
    <row r="755" s="59" customFormat="1" customHeight="1" spans="1:49">
      <c r="A755" s="60"/>
      <c r="B755" s="60"/>
      <c r="C755" s="60"/>
      <c r="D755" s="60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2"/>
      <c r="AQ755" s="61"/>
      <c r="AR755" s="61"/>
      <c r="AS755" s="61"/>
      <c r="AT755" s="61"/>
      <c r="AU755" s="61"/>
      <c r="AV755" s="61"/>
      <c r="AW755" s="60"/>
    </row>
    <row r="756" s="59" customFormat="1" customHeight="1" spans="1:49">
      <c r="A756" s="60"/>
      <c r="B756" s="60"/>
      <c r="C756" s="60"/>
      <c r="D756" s="60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2"/>
      <c r="AQ756" s="61"/>
      <c r="AR756" s="61"/>
      <c r="AS756" s="61"/>
      <c r="AT756" s="61"/>
      <c r="AU756" s="61"/>
      <c r="AV756" s="61"/>
      <c r="AW756" s="60"/>
    </row>
    <row r="757" s="59" customFormat="1" customHeight="1" spans="1:49">
      <c r="A757" s="60"/>
      <c r="B757" s="60"/>
      <c r="C757" s="60"/>
      <c r="D757" s="60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2"/>
      <c r="AQ757" s="61"/>
      <c r="AR757" s="61"/>
      <c r="AS757" s="61"/>
      <c r="AT757" s="61"/>
      <c r="AU757" s="61"/>
      <c r="AV757" s="61"/>
      <c r="AW757" s="60"/>
    </row>
    <row r="758" s="59" customFormat="1" customHeight="1" spans="1:49">
      <c r="A758" s="60"/>
      <c r="B758" s="60"/>
      <c r="C758" s="60"/>
      <c r="D758" s="60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2"/>
      <c r="AQ758" s="61"/>
      <c r="AR758" s="61"/>
      <c r="AS758" s="61"/>
      <c r="AT758" s="61"/>
      <c r="AU758" s="61"/>
      <c r="AV758" s="61"/>
      <c r="AW758" s="60"/>
    </row>
    <row r="759" s="59" customFormat="1" customHeight="1" spans="1:49">
      <c r="A759" s="60"/>
      <c r="B759" s="60"/>
      <c r="C759" s="60"/>
      <c r="D759" s="60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2"/>
      <c r="AQ759" s="61"/>
      <c r="AR759" s="61"/>
      <c r="AS759" s="61"/>
      <c r="AT759" s="61"/>
      <c r="AU759" s="61"/>
      <c r="AV759" s="61"/>
      <c r="AW759" s="60"/>
    </row>
    <row r="760" s="59" customFormat="1" customHeight="1" spans="1:49">
      <c r="A760" s="60"/>
      <c r="B760" s="60"/>
      <c r="C760" s="60"/>
      <c r="D760" s="60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2"/>
      <c r="AQ760" s="61"/>
      <c r="AR760" s="61"/>
      <c r="AS760" s="61"/>
      <c r="AT760" s="61"/>
      <c r="AU760" s="61"/>
      <c r="AV760" s="61"/>
      <c r="AW760" s="60"/>
    </row>
    <row r="761" s="59" customFormat="1" customHeight="1" spans="1:49">
      <c r="A761" s="60"/>
      <c r="B761" s="60"/>
      <c r="C761" s="60"/>
      <c r="D761" s="60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2"/>
      <c r="AQ761" s="61"/>
      <c r="AR761" s="61"/>
      <c r="AS761" s="61"/>
      <c r="AT761" s="61"/>
      <c r="AU761" s="61"/>
      <c r="AV761" s="61"/>
      <c r="AW761" s="60"/>
    </row>
    <row r="762" s="59" customFormat="1" customHeight="1" spans="1:49">
      <c r="A762" s="60"/>
      <c r="B762" s="60"/>
      <c r="C762" s="60"/>
      <c r="D762" s="60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2"/>
      <c r="AQ762" s="61"/>
      <c r="AR762" s="61"/>
      <c r="AS762" s="61"/>
      <c r="AT762" s="61"/>
      <c r="AU762" s="61"/>
      <c r="AV762" s="61"/>
      <c r="AW762" s="60"/>
    </row>
    <row r="763" s="59" customFormat="1" customHeight="1" spans="1:49">
      <c r="A763" s="60"/>
      <c r="B763" s="60"/>
      <c r="C763" s="60"/>
      <c r="D763" s="60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2"/>
      <c r="AQ763" s="61"/>
      <c r="AR763" s="61"/>
      <c r="AS763" s="61"/>
      <c r="AT763" s="61"/>
      <c r="AU763" s="61"/>
      <c r="AV763" s="61"/>
      <c r="AW763" s="60"/>
    </row>
    <row r="764" s="59" customFormat="1" customHeight="1" spans="1:49">
      <c r="A764" s="60"/>
      <c r="B764" s="60"/>
      <c r="C764" s="60"/>
      <c r="D764" s="60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2"/>
      <c r="AQ764" s="61"/>
      <c r="AR764" s="61"/>
      <c r="AS764" s="61"/>
      <c r="AT764" s="61"/>
      <c r="AU764" s="61"/>
      <c r="AV764" s="61"/>
      <c r="AW764" s="60"/>
    </row>
    <row r="765" s="59" customFormat="1" customHeight="1" spans="1:49">
      <c r="A765" s="60"/>
      <c r="B765" s="60"/>
      <c r="C765" s="60"/>
      <c r="D765" s="60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2"/>
      <c r="AQ765" s="61"/>
      <c r="AR765" s="61"/>
      <c r="AS765" s="61"/>
      <c r="AT765" s="61"/>
      <c r="AU765" s="61"/>
      <c r="AV765" s="61"/>
      <c r="AW765" s="60"/>
    </row>
    <row r="766" s="59" customFormat="1" customHeight="1" spans="1:49">
      <c r="A766" s="60"/>
      <c r="B766" s="60"/>
      <c r="C766" s="60"/>
      <c r="D766" s="60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2"/>
      <c r="AQ766" s="61"/>
      <c r="AR766" s="61"/>
      <c r="AS766" s="61"/>
      <c r="AT766" s="61"/>
      <c r="AU766" s="61"/>
      <c r="AV766" s="61"/>
      <c r="AW766" s="60"/>
    </row>
    <row r="767" s="59" customFormat="1" customHeight="1" spans="1:49">
      <c r="A767" s="60"/>
      <c r="B767" s="60"/>
      <c r="C767" s="60"/>
      <c r="D767" s="60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2"/>
      <c r="AQ767" s="61"/>
      <c r="AR767" s="61"/>
      <c r="AS767" s="61"/>
      <c r="AT767" s="61"/>
      <c r="AU767" s="61"/>
      <c r="AV767" s="61"/>
      <c r="AW767" s="60"/>
    </row>
    <row r="768" s="59" customFormat="1" customHeight="1" spans="1:49">
      <c r="A768" s="60"/>
      <c r="B768" s="60"/>
      <c r="C768" s="60"/>
      <c r="D768" s="60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2"/>
      <c r="AQ768" s="61"/>
      <c r="AR768" s="61"/>
      <c r="AS768" s="61"/>
      <c r="AT768" s="61"/>
      <c r="AU768" s="61"/>
      <c r="AV768" s="61"/>
      <c r="AW768" s="60"/>
    </row>
    <row r="769" s="59" customFormat="1" customHeight="1" spans="1:49">
      <c r="A769" s="60"/>
      <c r="B769" s="60"/>
      <c r="C769" s="60"/>
      <c r="D769" s="60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2"/>
      <c r="AQ769" s="61"/>
      <c r="AR769" s="61"/>
      <c r="AS769" s="61"/>
      <c r="AT769" s="61"/>
      <c r="AU769" s="61"/>
      <c r="AV769" s="61"/>
      <c r="AW769" s="60"/>
    </row>
    <row r="770" s="59" customFormat="1" customHeight="1" spans="1:49">
      <c r="A770" s="60"/>
      <c r="B770" s="60"/>
      <c r="C770" s="60"/>
      <c r="D770" s="60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2"/>
      <c r="AQ770" s="61"/>
      <c r="AR770" s="61"/>
      <c r="AS770" s="61"/>
      <c r="AT770" s="61"/>
      <c r="AU770" s="61"/>
      <c r="AV770" s="61"/>
      <c r="AW770" s="60"/>
    </row>
    <row r="771" s="59" customFormat="1" customHeight="1" spans="1:49">
      <c r="A771" s="60"/>
      <c r="B771" s="60"/>
      <c r="C771" s="60"/>
      <c r="D771" s="60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2"/>
      <c r="AQ771" s="61"/>
      <c r="AR771" s="61"/>
      <c r="AS771" s="61"/>
      <c r="AT771" s="61"/>
      <c r="AU771" s="61"/>
      <c r="AV771" s="61"/>
      <c r="AW771" s="60"/>
    </row>
    <row r="772" s="59" customFormat="1" customHeight="1" spans="1:49">
      <c r="A772" s="60"/>
      <c r="B772" s="60"/>
      <c r="C772" s="60"/>
      <c r="D772" s="60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2"/>
      <c r="AQ772" s="61"/>
      <c r="AR772" s="61"/>
      <c r="AS772" s="61"/>
      <c r="AT772" s="61"/>
      <c r="AU772" s="61"/>
      <c r="AV772" s="61"/>
      <c r="AW772" s="60"/>
    </row>
    <row r="773" s="59" customFormat="1" customHeight="1" spans="1:49">
      <c r="A773" s="60"/>
      <c r="B773" s="60"/>
      <c r="C773" s="60"/>
      <c r="D773" s="60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2"/>
      <c r="AQ773" s="61"/>
      <c r="AR773" s="61"/>
      <c r="AS773" s="61"/>
      <c r="AT773" s="61"/>
      <c r="AU773" s="61"/>
      <c r="AV773" s="61"/>
      <c r="AW773" s="60"/>
    </row>
    <row r="774" s="59" customFormat="1" customHeight="1" spans="1:49">
      <c r="A774" s="60"/>
      <c r="B774" s="60"/>
      <c r="C774" s="60"/>
      <c r="D774" s="60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2"/>
      <c r="AQ774" s="61"/>
      <c r="AR774" s="61"/>
      <c r="AS774" s="61"/>
      <c r="AT774" s="61"/>
      <c r="AU774" s="61"/>
      <c r="AV774" s="61"/>
      <c r="AW774" s="60"/>
    </row>
    <row r="775" s="59" customFormat="1" customHeight="1" spans="1:49">
      <c r="A775" s="60"/>
      <c r="B775" s="60"/>
      <c r="C775" s="60"/>
      <c r="D775" s="60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2"/>
      <c r="AQ775" s="61"/>
      <c r="AR775" s="61"/>
      <c r="AS775" s="61"/>
      <c r="AT775" s="61"/>
      <c r="AU775" s="61"/>
      <c r="AV775" s="61"/>
      <c r="AW775" s="60"/>
    </row>
    <row r="776" s="59" customFormat="1" customHeight="1" spans="1:49">
      <c r="A776" s="60"/>
      <c r="B776" s="60"/>
      <c r="C776" s="60"/>
      <c r="D776" s="60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2"/>
      <c r="AQ776" s="61"/>
      <c r="AR776" s="61"/>
      <c r="AS776" s="61"/>
      <c r="AT776" s="61"/>
      <c r="AU776" s="61"/>
      <c r="AV776" s="61"/>
      <c r="AW776" s="60"/>
    </row>
    <row r="777" s="59" customFormat="1" customHeight="1" spans="1:49">
      <c r="A777" s="60"/>
      <c r="B777" s="60"/>
      <c r="C777" s="60"/>
      <c r="D777" s="60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2"/>
      <c r="AQ777" s="61"/>
      <c r="AR777" s="61"/>
      <c r="AS777" s="61"/>
      <c r="AT777" s="61"/>
      <c r="AU777" s="61"/>
      <c r="AV777" s="61"/>
      <c r="AW777" s="60"/>
    </row>
    <row r="778" s="59" customFormat="1" customHeight="1" spans="1:49">
      <c r="A778" s="60"/>
      <c r="B778" s="60"/>
      <c r="C778" s="60"/>
      <c r="D778" s="60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2"/>
      <c r="AQ778" s="61"/>
      <c r="AR778" s="61"/>
      <c r="AS778" s="61"/>
      <c r="AT778" s="61"/>
      <c r="AU778" s="61"/>
      <c r="AV778" s="61"/>
      <c r="AW778" s="60"/>
    </row>
    <row r="779" s="59" customFormat="1" customHeight="1" spans="1:49">
      <c r="A779" s="60"/>
      <c r="B779" s="60"/>
      <c r="C779" s="60"/>
      <c r="D779" s="60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2"/>
      <c r="AQ779" s="61"/>
      <c r="AR779" s="61"/>
      <c r="AS779" s="61"/>
      <c r="AT779" s="61"/>
      <c r="AU779" s="61"/>
      <c r="AV779" s="61"/>
      <c r="AW779" s="60"/>
    </row>
    <row r="780" s="59" customFormat="1" customHeight="1" spans="1:49">
      <c r="A780" s="60"/>
      <c r="B780" s="60"/>
      <c r="C780" s="60"/>
      <c r="D780" s="60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2"/>
      <c r="AQ780" s="61"/>
      <c r="AR780" s="61"/>
      <c r="AS780" s="61"/>
      <c r="AT780" s="61"/>
      <c r="AU780" s="61"/>
      <c r="AV780" s="61"/>
      <c r="AW780" s="60"/>
    </row>
    <row r="781" s="59" customFormat="1" customHeight="1" spans="1:49">
      <c r="A781" s="60"/>
      <c r="B781" s="60"/>
      <c r="C781" s="60"/>
      <c r="D781" s="60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2"/>
      <c r="AQ781" s="61"/>
      <c r="AR781" s="61"/>
      <c r="AS781" s="61"/>
      <c r="AT781" s="61"/>
      <c r="AU781" s="61"/>
      <c r="AV781" s="61"/>
      <c r="AW781" s="60"/>
    </row>
    <row r="782" s="59" customFormat="1" customHeight="1" spans="1:49">
      <c r="A782" s="60"/>
      <c r="B782" s="60"/>
      <c r="C782" s="60"/>
      <c r="D782" s="60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2"/>
      <c r="AQ782" s="61"/>
      <c r="AR782" s="61"/>
      <c r="AS782" s="61"/>
      <c r="AT782" s="61"/>
      <c r="AU782" s="61"/>
      <c r="AV782" s="61"/>
      <c r="AW782" s="60"/>
    </row>
    <row r="783" s="59" customFormat="1" customHeight="1" spans="1:49">
      <c r="A783" s="60"/>
      <c r="B783" s="60"/>
      <c r="C783" s="60"/>
      <c r="D783" s="60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2"/>
      <c r="AQ783" s="61"/>
      <c r="AR783" s="61"/>
      <c r="AS783" s="61"/>
      <c r="AT783" s="61"/>
      <c r="AU783" s="61"/>
      <c r="AV783" s="61"/>
      <c r="AW783" s="60"/>
    </row>
    <row r="784" s="59" customFormat="1" customHeight="1" spans="1:49">
      <c r="A784" s="60"/>
      <c r="B784" s="60"/>
      <c r="C784" s="60"/>
      <c r="D784" s="60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2"/>
      <c r="AQ784" s="61"/>
      <c r="AR784" s="61"/>
      <c r="AS784" s="61"/>
      <c r="AT784" s="61"/>
      <c r="AU784" s="61"/>
      <c r="AV784" s="61"/>
      <c r="AW784" s="60"/>
    </row>
    <row r="785" s="59" customFormat="1" customHeight="1" spans="1:49">
      <c r="A785" s="60"/>
      <c r="B785" s="60"/>
      <c r="C785" s="60"/>
      <c r="D785" s="60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2"/>
      <c r="AQ785" s="61"/>
      <c r="AR785" s="61"/>
      <c r="AS785" s="61"/>
      <c r="AT785" s="61"/>
      <c r="AU785" s="61"/>
      <c r="AV785" s="61"/>
      <c r="AW785" s="60"/>
    </row>
    <row r="786" s="59" customFormat="1" customHeight="1" spans="1:49">
      <c r="A786" s="60"/>
      <c r="B786" s="60"/>
      <c r="C786" s="60"/>
      <c r="D786" s="60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2"/>
      <c r="AQ786" s="61"/>
      <c r="AR786" s="61"/>
      <c r="AS786" s="61"/>
      <c r="AT786" s="61"/>
      <c r="AU786" s="61"/>
      <c r="AV786" s="61"/>
      <c r="AW786" s="60"/>
    </row>
    <row r="787" s="59" customFormat="1" customHeight="1" spans="1:49">
      <c r="A787" s="60"/>
      <c r="B787" s="60"/>
      <c r="C787" s="60"/>
      <c r="D787" s="60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2"/>
      <c r="AQ787" s="61"/>
      <c r="AR787" s="61"/>
      <c r="AS787" s="61"/>
      <c r="AT787" s="61"/>
      <c r="AU787" s="61"/>
      <c r="AV787" s="61"/>
      <c r="AW787" s="60"/>
    </row>
    <row r="788" s="59" customFormat="1" customHeight="1" spans="1:49">
      <c r="A788" s="60"/>
      <c r="B788" s="60"/>
      <c r="C788" s="60"/>
      <c r="D788" s="60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2"/>
      <c r="AQ788" s="61"/>
      <c r="AR788" s="61"/>
      <c r="AS788" s="61"/>
      <c r="AT788" s="61"/>
      <c r="AU788" s="61"/>
      <c r="AV788" s="61"/>
      <c r="AW788" s="60"/>
    </row>
    <row r="789" s="59" customFormat="1" customHeight="1" spans="1:49">
      <c r="A789" s="60"/>
      <c r="B789" s="60"/>
      <c r="C789" s="60"/>
      <c r="D789" s="60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2"/>
      <c r="AQ789" s="61"/>
      <c r="AR789" s="61"/>
      <c r="AS789" s="61"/>
      <c r="AT789" s="61"/>
      <c r="AU789" s="61"/>
      <c r="AV789" s="61"/>
      <c r="AW789" s="60"/>
    </row>
    <row r="790" s="59" customFormat="1" customHeight="1" spans="1:49">
      <c r="A790" s="60"/>
      <c r="B790" s="60"/>
      <c r="C790" s="60"/>
      <c r="D790" s="60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2"/>
      <c r="AQ790" s="61"/>
      <c r="AR790" s="61"/>
      <c r="AS790" s="61"/>
      <c r="AT790" s="61"/>
      <c r="AU790" s="61"/>
      <c r="AV790" s="61"/>
      <c r="AW790" s="60"/>
    </row>
    <row r="791" s="59" customFormat="1" customHeight="1" spans="1:49">
      <c r="A791" s="60"/>
      <c r="B791" s="60"/>
      <c r="C791" s="60"/>
      <c r="D791" s="60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2"/>
      <c r="AQ791" s="61"/>
      <c r="AR791" s="61"/>
      <c r="AS791" s="61"/>
      <c r="AT791" s="61"/>
      <c r="AU791" s="61"/>
      <c r="AV791" s="61"/>
      <c r="AW791" s="60"/>
    </row>
    <row r="792" s="59" customFormat="1" customHeight="1" spans="1:49">
      <c r="A792" s="60"/>
      <c r="B792" s="60"/>
      <c r="C792" s="60"/>
      <c r="D792" s="60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2"/>
      <c r="AQ792" s="61"/>
      <c r="AR792" s="61"/>
      <c r="AS792" s="61"/>
      <c r="AT792" s="61"/>
      <c r="AU792" s="61"/>
      <c r="AV792" s="61"/>
      <c r="AW792" s="60"/>
    </row>
    <row r="793" s="59" customFormat="1" customHeight="1" spans="1:49">
      <c r="A793" s="60"/>
      <c r="B793" s="60"/>
      <c r="C793" s="60"/>
      <c r="D793" s="60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2"/>
      <c r="AQ793" s="61"/>
      <c r="AR793" s="61"/>
      <c r="AS793" s="61"/>
      <c r="AT793" s="61"/>
      <c r="AU793" s="61"/>
      <c r="AV793" s="61"/>
      <c r="AW793" s="60"/>
    </row>
    <row r="794" s="59" customFormat="1" customHeight="1" spans="1:49">
      <c r="A794" s="60"/>
      <c r="B794" s="60"/>
      <c r="C794" s="60"/>
      <c r="D794" s="60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2"/>
      <c r="AQ794" s="61"/>
      <c r="AR794" s="61"/>
      <c r="AS794" s="61"/>
      <c r="AT794" s="61"/>
      <c r="AU794" s="61"/>
      <c r="AV794" s="61"/>
      <c r="AW794" s="60"/>
    </row>
    <row r="795" s="59" customFormat="1" customHeight="1" spans="1:49">
      <c r="A795" s="60"/>
      <c r="B795" s="60"/>
      <c r="C795" s="60"/>
      <c r="D795" s="60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2"/>
      <c r="AQ795" s="61"/>
      <c r="AR795" s="61"/>
      <c r="AS795" s="61"/>
      <c r="AT795" s="61"/>
      <c r="AU795" s="61"/>
      <c r="AV795" s="61"/>
      <c r="AW795" s="60"/>
    </row>
    <row r="796" s="59" customFormat="1" customHeight="1" spans="1:49">
      <c r="A796" s="60"/>
      <c r="B796" s="60"/>
      <c r="C796" s="60"/>
      <c r="D796" s="60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2"/>
      <c r="AQ796" s="61"/>
      <c r="AR796" s="61"/>
      <c r="AS796" s="61"/>
      <c r="AT796" s="61"/>
      <c r="AU796" s="61"/>
      <c r="AV796" s="61"/>
      <c r="AW796" s="60"/>
    </row>
    <row r="797" s="59" customFormat="1" customHeight="1" spans="1:49">
      <c r="A797" s="60"/>
      <c r="B797" s="60"/>
      <c r="C797" s="60"/>
      <c r="D797" s="60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2"/>
      <c r="AQ797" s="61"/>
      <c r="AR797" s="61"/>
      <c r="AS797" s="61"/>
      <c r="AT797" s="61"/>
      <c r="AU797" s="61"/>
      <c r="AV797" s="61"/>
      <c r="AW797" s="60"/>
    </row>
    <row r="798" s="59" customFormat="1" customHeight="1" spans="1:49">
      <c r="A798" s="60"/>
      <c r="B798" s="60"/>
      <c r="C798" s="60"/>
      <c r="D798" s="60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2"/>
      <c r="AQ798" s="61"/>
      <c r="AR798" s="61"/>
      <c r="AS798" s="61"/>
      <c r="AT798" s="61"/>
      <c r="AU798" s="61"/>
      <c r="AV798" s="61"/>
      <c r="AW798" s="60"/>
    </row>
    <row r="799" s="59" customFormat="1" customHeight="1" spans="1:49">
      <c r="A799" s="60"/>
      <c r="B799" s="60"/>
      <c r="C799" s="60"/>
      <c r="D799" s="60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2"/>
      <c r="AQ799" s="61"/>
      <c r="AR799" s="61"/>
      <c r="AS799" s="61"/>
      <c r="AT799" s="61"/>
      <c r="AU799" s="61"/>
      <c r="AV799" s="61"/>
      <c r="AW799" s="60"/>
    </row>
    <row r="800" s="59" customFormat="1" customHeight="1" spans="1:49">
      <c r="A800" s="60"/>
      <c r="B800" s="60"/>
      <c r="C800" s="60"/>
      <c r="D800" s="60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2"/>
      <c r="AQ800" s="61"/>
      <c r="AR800" s="61"/>
      <c r="AS800" s="61"/>
      <c r="AT800" s="61"/>
      <c r="AU800" s="61"/>
      <c r="AV800" s="61"/>
      <c r="AW800" s="60"/>
    </row>
    <row r="801" s="59" customFormat="1" customHeight="1" spans="1:49">
      <c r="A801" s="60"/>
      <c r="B801" s="60"/>
      <c r="C801" s="60"/>
      <c r="D801" s="60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2"/>
      <c r="AQ801" s="61"/>
      <c r="AR801" s="61"/>
      <c r="AS801" s="61"/>
      <c r="AT801" s="61"/>
      <c r="AU801" s="61"/>
      <c r="AV801" s="61"/>
      <c r="AW801" s="60"/>
    </row>
    <row r="802" s="59" customFormat="1" customHeight="1" spans="1:49">
      <c r="A802" s="60"/>
      <c r="B802" s="60"/>
      <c r="C802" s="60"/>
      <c r="D802" s="60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2"/>
      <c r="AQ802" s="61"/>
      <c r="AR802" s="61"/>
      <c r="AS802" s="61"/>
      <c r="AT802" s="61"/>
      <c r="AU802" s="61"/>
      <c r="AV802" s="61"/>
      <c r="AW802" s="60"/>
    </row>
    <row r="803" s="59" customFormat="1" customHeight="1" spans="1:49">
      <c r="A803" s="60"/>
      <c r="B803" s="60"/>
      <c r="C803" s="60"/>
      <c r="D803" s="60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2"/>
      <c r="AQ803" s="61"/>
      <c r="AR803" s="61"/>
      <c r="AS803" s="61"/>
      <c r="AT803" s="61"/>
      <c r="AU803" s="61"/>
      <c r="AV803" s="61"/>
      <c r="AW803" s="60"/>
    </row>
    <row r="804" s="59" customFormat="1" customHeight="1" spans="1:49">
      <c r="A804" s="60"/>
      <c r="B804" s="60"/>
      <c r="C804" s="60"/>
      <c r="D804" s="60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2"/>
      <c r="AQ804" s="61"/>
      <c r="AR804" s="61"/>
      <c r="AS804" s="61"/>
      <c r="AT804" s="61"/>
      <c r="AU804" s="61"/>
      <c r="AV804" s="61"/>
      <c r="AW804" s="60"/>
    </row>
    <row r="805" s="59" customFormat="1" customHeight="1" spans="1:49">
      <c r="A805" s="60"/>
      <c r="B805" s="60"/>
      <c r="C805" s="60"/>
      <c r="D805" s="60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2"/>
      <c r="AQ805" s="61"/>
      <c r="AR805" s="61"/>
      <c r="AS805" s="61"/>
      <c r="AT805" s="61"/>
      <c r="AU805" s="61"/>
      <c r="AV805" s="61"/>
      <c r="AW805" s="60"/>
    </row>
    <row r="806" s="59" customFormat="1" customHeight="1" spans="1:49">
      <c r="A806" s="60"/>
      <c r="B806" s="60"/>
      <c r="C806" s="60"/>
      <c r="D806" s="60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2"/>
      <c r="AQ806" s="61"/>
      <c r="AR806" s="61"/>
      <c r="AS806" s="61"/>
      <c r="AT806" s="61"/>
      <c r="AU806" s="61"/>
      <c r="AV806" s="61"/>
      <c r="AW806" s="60"/>
    </row>
    <row r="807" s="59" customFormat="1" customHeight="1" spans="1:49">
      <c r="A807" s="60"/>
      <c r="B807" s="60"/>
      <c r="C807" s="60"/>
      <c r="D807" s="60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2"/>
      <c r="AQ807" s="61"/>
      <c r="AR807" s="61"/>
      <c r="AS807" s="61"/>
      <c r="AT807" s="61"/>
      <c r="AU807" s="61"/>
      <c r="AV807" s="61"/>
      <c r="AW807" s="60"/>
    </row>
    <row r="808" s="59" customFormat="1" customHeight="1" spans="1:49">
      <c r="A808" s="60"/>
      <c r="B808" s="60"/>
      <c r="C808" s="60"/>
      <c r="D808" s="60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2"/>
      <c r="AQ808" s="61"/>
      <c r="AR808" s="61"/>
      <c r="AS808" s="61"/>
      <c r="AT808" s="61"/>
      <c r="AU808" s="61"/>
      <c r="AV808" s="61"/>
      <c r="AW808" s="60"/>
    </row>
    <row r="809" s="59" customFormat="1" customHeight="1" spans="1:49">
      <c r="A809" s="60"/>
      <c r="B809" s="60"/>
      <c r="C809" s="60"/>
      <c r="D809" s="60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2"/>
      <c r="AQ809" s="61"/>
      <c r="AR809" s="61"/>
      <c r="AS809" s="61"/>
      <c r="AT809" s="61"/>
      <c r="AU809" s="61"/>
      <c r="AV809" s="61"/>
      <c r="AW809" s="60"/>
    </row>
    <row r="810" s="59" customFormat="1" customHeight="1" spans="1:49">
      <c r="A810" s="60"/>
      <c r="B810" s="60"/>
      <c r="C810" s="60"/>
      <c r="D810" s="60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2"/>
      <c r="AQ810" s="61"/>
      <c r="AR810" s="61"/>
      <c r="AS810" s="61"/>
      <c r="AT810" s="61"/>
      <c r="AU810" s="61"/>
      <c r="AV810" s="61"/>
      <c r="AW810" s="60"/>
    </row>
    <row r="811" s="59" customFormat="1" customHeight="1" spans="1:49">
      <c r="A811" s="60"/>
      <c r="B811" s="60"/>
      <c r="C811" s="60"/>
      <c r="D811" s="60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2"/>
      <c r="AQ811" s="61"/>
      <c r="AR811" s="61"/>
      <c r="AS811" s="61"/>
      <c r="AT811" s="61"/>
      <c r="AU811" s="61"/>
      <c r="AV811" s="61"/>
      <c r="AW811" s="60"/>
    </row>
    <row r="812" s="59" customFormat="1" customHeight="1" spans="1:49">
      <c r="A812" s="60"/>
      <c r="B812" s="60"/>
      <c r="C812" s="60"/>
      <c r="D812" s="60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2"/>
      <c r="AQ812" s="61"/>
      <c r="AR812" s="61"/>
      <c r="AS812" s="61"/>
      <c r="AT812" s="61"/>
      <c r="AU812" s="61"/>
      <c r="AV812" s="61"/>
      <c r="AW812" s="60"/>
    </row>
    <row r="813" s="59" customFormat="1" customHeight="1" spans="1:49">
      <c r="A813" s="60"/>
      <c r="B813" s="60"/>
      <c r="C813" s="60"/>
      <c r="D813" s="60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2"/>
      <c r="AQ813" s="61"/>
      <c r="AR813" s="61"/>
      <c r="AS813" s="61"/>
      <c r="AT813" s="61"/>
      <c r="AU813" s="61"/>
      <c r="AV813" s="61"/>
      <c r="AW813" s="60"/>
    </row>
    <row r="814" s="59" customFormat="1" customHeight="1" spans="1:49">
      <c r="A814" s="60"/>
      <c r="B814" s="60"/>
      <c r="C814" s="60"/>
      <c r="D814" s="60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2"/>
      <c r="AQ814" s="61"/>
      <c r="AR814" s="61"/>
      <c r="AS814" s="61"/>
      <c r="AT814" s="61"/>
      <c r="AU814" s="61"/>
      <c r="AV814" s="61"/>
      <c r="AW814" s="60"/>
    </row>
    <row r="815" s="59" customFormat="1" customHeight="1" spans="1:49">
      <c r="A815" s="60"/>
      <c r="B815" s="60"/>
      <c r="C815" s="60"/>
      <c r="D815" s="60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2"/>
      <c r="AQ815" s="61"/>
      <c r="AR815" s="61"/>
      <c r="AS815" s="61"/>
      <c r="AT815" s="61"/>
      <c r="AU815" s="61"/>
      <c r="AV815" s="61"/>
      <c r="AW815" s="60"/>
    </row>
    <row r="816" s="59" customFormat="1" customHeight="1" spans="1:49">
      <c r="A816" s="60"/>
      <c r="B816" s="60"/>
      <c r="C816" s="60"/>
      <c r="D816" s="60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2"/>
      <c r="AQ816" s="61"/>
      <c r="AR816" s="61"/>
      <c r="AS816" s="61"/>
      <c r="AT816" s="61"/>
      <c r="AU816" s="61"/>
      <c r="AV816" s="61"/>
      <c r="AW816" s="60"/>
    </row>
    <row r="817" s="59" customFormat="1" customHeight="1" spans="1:49">
      <c r="A817" s="60"/>
      <c r="B817" s="60"/>
      <c r="C817" s="60"/>
      <c r="D817" s="60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2"/>
      <c r="AQ817" s="61"/>
      <c r="AR817" s="61"/>
      <c r="AS817" s="61"/>
      <c r="AT817" s="61"/>
      <c r="AU817" s="61"/>
      <c r="AV817" s="61"/>
      <c r="AW817" s="60"/>
    </row>
    <row r="818" s="59" customFormat="1" customHeight="1" spans="1:49">
      <c r="A818" s="60"/>
      <c r="B818" s="60"/>
      <c r="C818" s="60"/>
      <c r="D818" s="60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2"/>
      <c r="AQ818" s="61"/>
      <c r="AR818" s="61"/>
      <c r="AS818" s="61"/>
      <c r="AT818" s="61"/>
      <c r="AU818" s="61"/>
      <c r="AV818" s="61"/>
      <c r="AW818" s="60"/>
    </row>
    <row r="819" s="59" customFormat="1" customHeight="1" spans="1:49">
      <c r="A819" s="60"/>
      <c r="B819" s="60"/>
      <c r="C819" s="60"/>
      <c r="D819" s="60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2"/>
      <c r="AQ819" s="61"/>
      <c r="AR819" s="61"/>
      <c r="AS819" s="61"/>
      <c r="AT819" s="61"/>
      <c r="AU819" s="61"/>
      <c r="AV819" s="61"/>
      <c r="AW819" s="60"/>
    </row>
    <row r="820" s="59" customFormat="1" customHeight="1" spans="1:49">
      <c r="A820" s="60"/>
      <c r="B820" s="60"/>
      <c r="C820" s="60"/>
      <c r="D820" s="60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2"/>
      <c r="AQ820" s="61"/>
      <c r="AR820" s="61"/>
      <c r="AS820" s="61"/>
      <c r="AT820" s="61"/>
      <c r="AU820" s="61"/>
      <c r="AV820" s="61"/>
      <c r="AW820" s="60"/>
    </row>
    <row r="821" s="59" customFormat="1" customHeight="1" spans="1:49">
      <c r="A821" s="60"/>
      <c r="B821" s="60"/>
      <c r="C821" s="60"/>
      <c r="D821" s="60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2"/>
      <c r="AQ821" s="61"/>
      <c r="AR821" s="61"/>
      <c r="AS821" s="61"/>
      <c r="AT821" s="61"/>
      <c r="AU821" s="61"/>
      <c r="AV821" s="61"/>
      <c r="AW821" s="60"/>
    </row>
    <row r="822" s="59" customFormat="1" customHeight="1" spans="1:49">
      <c r="A822" s="60"/>
      <c r="B822" s="60"/>
      <c r="C822" s="60"/>
      <c r="D822" s="60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2"/>
      <c r="AQ822" s="61"/>
      <c r="AR822" s="61"/>
      <c r="AS822" s="61"/>
      <c r="AT822" s="61"/>
      <c r="AU822" s="61"/>
      <c r="AV822" s="61"/>
      <c r="AW822" s="60"/>
    </row>
    <row r="823" s="59" customFormat="1" customHeight="1" spans="1:49">
      <c r="A823" s="60"/>
      <c r="B823" s="60"/>
      <c r="C823" s="60"/>
      <c r="D823" s="60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2"/>
      <c r="AQ823" s="61"/>
      <c r="AR823" s="61"/>
      <c r="AS823" s="61"/>
      <c r="AT823" s="61"/>
      <c r="AU823" s="61"/>
      <c r="AV823" s="61"/>
      <c r="AW823" s="60"/>
    </row>
    <row r="824" s="59" customFormat="1" customHeight="1" spans="1:49">
      <c r="A824" s="60"/>
      <c r="B824" s="60"/>
      <c r="C824" s="60"/>
      <c r="D824" s="60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2"/>
      <c r="AQ824" s="61"/>
      <c r="AR824" s="61"/>
      <c r="AS824" s="61"/>
      <c r="AT824" s="61"/>
      <c r="AU824" s="61"/>
      <c r="AV824" s="61"/>
      <c r="AW824" s="60"/>
    </row>
    <row r="825" s="59" customFormat="1" customHeight="1" spans="1:49">
      <c r="A825" s="60"/>
      <c r="B825" s="60"/>
      <c r="C825" s="60"/>
      <c r="D825" s="60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2"/>
      <c r="AQ825" s="61"/>
      <c r="AR825" s="61"/>
      <c r="AS825" s="61"/>
      <c r="AT825" s="61"/>
      <c r="AU825" s="61"/>
      <c r="AV825" s="61"/>
      <c r="AW825" s="60"/>
    </row>
    <row r="826" s="59" customFormat="1" customHeight="1" spans="1:49">
      <c r="A826" s="60"/>
      <c r="B826" s="60"/>
      <c r="C826" s="60"/>
      <c r="D826" s="60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2"/>
      <c r="AQ826" s="61"/>
      <c r="AR826" s="61"/>
      <c r="AS826" s="61"/>
      <c r="AT826" s="61"/>
      <c r="AU826" s="61"/>
      <c r="AV826" s="61"/>
      <c r="AW826" s="60"/>
    </row>
    <row r="827" s="59" customFormat="1" customHeight="1" spans="1:49">
      <c r="A827" s="60"/>
      <c r="B827" s="60"/>
      <c r="C827" s="60"/>
      <c r="D827" s="60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2"/>
      <c r="AQ827" s="61"/>
      <c r="AR827" s="61"/>
      <c r="AS827" s="61"/>
      <c r="AT827" s="61"/>
      <c r="AU827" s="61"/>
      <c r="AV827" s="61"/>
      <c r="AW827" s="60"/>
    </row>
    <row r="828" s="59" customFormat="1" customHeight="1" spans="1:49">
      <c r="A828" s="60"/>
      <c r="B828" s="60"/>
      <c r="C828" s="60"/>
      <c r="D828" s="60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2"/>
      <c r="AQ828" s="61"/>
      <c r="AR828" s="61"/>
      <c r="AS828" s="61"/>
      <c r="AT828" s="61"/>
      <c r="AU828" s="61"/>
      <c r="AV828" s="61"/>
      <c r="AW828" s="60"/>
    </row>
    <row r="829" s="59" customFormat="1" customHeight="1" spans="1:49">
      <c r="A829" s="60"/>
      <c r="B829" s="60"/>
      <c r="C829" s="60"/>
      <c r="D829" s="60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2"/>
      <c r="AQ829" s="61"/>
      <c r="AR829" s="61"/>
      <c r="AS829" s="61"/>
      <c r="AT829" s="61"/>
      <c r="AU829" s="61"/>
      <c r="AV829" s="61"/>
      <c r="AW829" s="60"/>
    </row>
    <row r="830" s="59" customFormat="1" customHeight="1" spans="1:49">
      <c r="A830" s="60"/>
      <c r="B830" s="60"/>
      <c r="C830" s="60"/>
      <c r="D830" s="60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2"/>
      <c r="AQ830" s="61"/>
      <c r="AR830" s="61"/>
      <c r="AS830" s="61"/>
      <c r="AT830" s="61"/>
      <c r="AU830" s="61"/>
      <c r="AV830" s="61"/>
      <c r="AW830" s="60"/>
    </row>
    <row r="831" s="59" customFormat="1" customHeight="1" spans="1:49">
      <c r="A831" s="60"/>
      <c r="B831" s="60"/>
      <c r="C831" s="60"/>
      <c r="D831" s="60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2"/>
      <c r="AQ831" s="61"/>
      <c r="AR831" s="61"/>
      <c r="AS831" s="61"/>
      <c r="AT831" s="61"/>
      <c r="AU831" s="61"/>
      <c r="AV831" s="61"/>
      <c r="AW831" s="60"/>
    </row>
    <row r="832" s="59" customFormat="1" customHeight="1" spans="1:49">
      <c r="A832" s="60"/>
      <c r="B832" s="60"/>
      <c r="C832" s="60"/>
      <c r="D832" s="60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2"/>
      <c r="AQ832" s="61"/>
      <c r="AR832" s="61"/>
      <c r="AS832" s="61"/>
      <c r="AT832" s="61"/>
      <c r="AU832" s="61"/>
      <c r="AV832" s="61"/>
      <c r="AW832" s="60"/>
    </row>
    <row r="833" s="59" customFormat="1" customHeight="1" spans="1:49">
      <c r="A833" s="60"/>
      <c r="B833" s="60"/>
      <c r="C833" s="60"/>
      <c r="D833" s="60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2"/>
      <c r="AQ833" s="61"/>
      <c r="AR833" s="61"/>
      <c r="AS833" s="61"/>
      <c r="AT833" s="61"/>
      <c r="AU833" s="61"/>
      <c r="AV833" s="61"/>
      <c r="AW833" s="60"/>
    </row>
    <row r="834" s="59" customFormat="1" customHeight="1" spans="1:49">
      <c r="A834" s="60"/>
      <c r="B834" s="60"/>
      <c r="C834" s="60"/>
      <c r="D834" s="60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2"/>
      <c r="AQ834" s="61"/>
      <c r="AR834" s="61"/>
      <c r="AS834" s="61"/>
      <c r="AT834" s="61"/>
      <c r="AU834" s="61"/>
      <c r="AV834" s="61"/>
      <c r="AW834" s="60"/>
    </row>
    <row r="835" s="59" customFormat="1" customHeight="1" spans="1:49">
      <c r="A835" s="60"/>
      <c r="B835" s="60"/>
      <c r="C835" s="60"/>
      <c r="D835" s="60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2"/>
      <c r="AQ835" s="61"/>
      <c r="AR835" s="61"/>
      <c r="AS835" s="61"/>
      <c r="AT835" s="61"/>
      <c r="AU835" s="61"/>
      <c r="AV835" s="61"/>
      <c r="AW835" s="60"/>
    </row>
    <row r="836" s="59" customFormat="1" customHeight="1" spans="1:49">
      <c r="A836" s="60"/>
      <c r="B836" s="60"/>
      <c r="C836" s="60"/>
      <c r="D836" s="60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2"/>
      <c r="AQ836" s="61"/>
      <c r="AR836" s="61"/>
      <c r="AS836" s="61"/>
      <c r="AT836" s="61"/>
      <c r="AU836" s="61"/>
      <c r="AV836" s="61"/>
      <c r="AW836" s="60"/>
    </row>
    <row r="837" s="59" customFormat="1" customHeight="1" spans="1:49">
      <c r="A837" s="60"/>
      <c r="B837" s="60"/>
      <c r="C837" s="60"/>
      <c r="D837" s="60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2"/>
      <c r="AQ837" s="61"/>
      <c r="AR837" s="61"/>
      <c r="AS837" s="61"/>
      <c r="AT837" s="61"/>
      <c r="AU837" s="61"/>
      <c r="AV837" s="61"/>
      <c r="AW837" s="60"/>
    </row>
    <row r="838" s="59" customFormat="1" customHeight="1" spans="1:49">
      <c r="A838" s="60"/>
      <c r="B838" s="60"/>
      <c r="C838" s="60"/>
      <c r="D838" s="60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2"/>
      <c r="AQ838" s="61"/>
      <c r="AR838" s="61"/>
      <c r="AS838" s="61"/>
      <c r="AT838" s="61"/>
      <c r="AU838" s="61"/>
      <c r="AV838" s="61"/>
      <c r="AW838" s="60"/>
    </row>
    <row r="839" s="59" customFormat="1" customHeight="1" spans="1:49">
      <c r="A839" s="60"/>
      <c r="B839" s="60"/>
      <c r="C839" s="60"/>
      <c r="D839" s="60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2"/>
      <c r="AQ839" s="61"/>
      <c r="AR839" s="61"/>
      <c r="AS839" s="61"/>
      <c r="AT839" s="61"/>
      <c r="AU839" s="61"/>
      <c r="AV839" s="61"/>
      <c r="AW839" s="60"/>
    </row>
    <row r="840" s="59" customFormat="1" customHeight="1" spans="1:49">
      <c r="A840" s="60"/>
      <c r="B840" s="60"/>
      <c r="C840" s="60"/>
      <c r="D840" s="60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2"/>
      <c r="AQ840" s="61"/>
      <c r="AR840" s="61"/>
      <c r="AS840" s="61"/>
      <c r="AT840" s="61"/>
      <c r="AU840" s="61"/>
      <c r="AV840" s="61"/>
      <c r="AW840" s="60"/>
    </row>
    <row r="841" s="59" customFormat="1" customHeight="1" spans="1:49">
      <c r="A841" s="60"/>
      <c r="B841" s="60"/>
      <c r="C841" s="60"/>
      <c r="D841" s="60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2"/>
      <c r="AQ841" s="61"/>
      <c r="AR841" s="61"/>
      <c r="AS841" s="61"/>
      <c r="AT841" s="61"/>
      <c r="AU841" s="61"/>
      <c r="AV841" s="61"/>
      <c r="AW841" s="60"/>
    </row>
    <row r="842" s="59" customFormat="1" customHeight="1" spans="1:49">
      <c r="A842" s="60"/>
      <c r="B842" s="60"/>
      <c r="C842" s="60"/>
      <c r="D842" s="60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2"/>
      <c r="AQ842" s="61"/>
      <c r="AR842" s="61"/>
      <c r="AS842" s="61"/>
      <c r="AT842" s="61"/>
      <c r="AU842" s="61"/>
      <c r="AV842" s="61"/>
      <c r="AW842" s="60"/>
    </row>
    <row r="843" s="59" customFormat="1" customHeight="1" spans="1:49">
      <c r="A843" s="60"/>
      <c r="B843" s="60"/>
      <c r="C843" s="60"/>
      <c r="D843" s="60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2"/>
      <c r="AQ843" s="61"/>
      <c r="AR843" s="61"/>
      <c r="AS843" s="61"/>
      <c r="AT843" s="61"/>
      <c r="AU843" s="61"/>
      <c r="AV843" s="61"/>
      <c r="AW843" s="60"/>
    </row>
    <row r="844" s="59" customFormat="1" customHeight="1" spans="1:49">
      <c r="A844" s="60"/>
      <c r="B844" s="60"/>
      <c r="C844" s="60"/>
      <c r="D844" s="60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2"/>
      <c r="AQ844" s="61"/>
      <c r="AR844" s="61"/>
      <c r="AS844" s="61"/>
      <c r="AT844" s="61"/>
      <c r="AU844" s="61"/>
      <c r="AV844" s="61"/>
      <c r="AW844" s="60"/>
    </row>
    <row r="845" s="59" customFormat="1" customHeight="1" spans="1:49">
      <c r="A845" s="60"/>
      <c r="B845" s="60"/>
      <c r="C845" s="60"/>
      <c r="D845" s="60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2"/>
      <c r="AQ845" s="61"/>
      <c r="AR845" s="61"/>
      <c r="AS845" s="61"/>
      <c r="AT845" s="61"/>
      <c r="AU845" s="61"/>
      <c r="AV845" s="61"/>
      <c r="AW845" s="60"/>
    </row>
    <row r="846" s="59" customFormat="1" customHeight="1" spans="1:49">
      <c r="A846" s="60"/>
      <c r="B846" s="60"/>
      <c r="C846" s="60"/>
      <c r="D846" s="60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2"/>
      <c r="AQ846" s="61"/>
      <c r="AR846" s="61"/>
      <c r="AS846" s="61"/>
      <c r="AT846" s="61"/>
      <c r="AU846" s="61"/>
      <c r="AV846" s="61"/>
      <c r="AW846" s="60"/>
    </row>
    <row r="847" s="59" customFormat="1" customHeight="1" spans="1:49">
      <c r="A847" s="60"/>
      <c r="B847" s="60"/>
      <c r="C847" s="60"/>
      <c r="D847" s="60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2"/>
      <c r="AQ847" s="61"/>
      <c r="AR847" s="61"/>
      <c r="AS847" s="61"/>
      <c r="AT847" s="61"/>
      <c r="AU847" s="61"/>
      <c r="AV847" s="61"/>
      <c r="AW847" s="60"/>
    </row>
    <row r="848" s="59" customFormat="1" customHeight="1" spans="1:49">
      <c r="A848" s="60"/>
      <c r="B848" s="60"/>
      <c r="C848" s="60"/>
      <c r="D848" s="60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2"/>
      <c r="AQ848" s="61"/>
      <c r="AR848" s="61"/>
      <c r="AS848" s="61"/>
      <c r="AT848" s="61"/>
      <c r="AU848" s="61"/>
      <c r="AV848" s="61"/>
      <c r="AW848" s="60"/>
    </row>
    <row r="849" s="59" customFormat="1" customHeight="1" spans="1:49">
      <c r="A849" s="60"/>
      <c r="B849" s="60"/>
      <c r="C849" s="60"/>
      <c r="D849" s="60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2"/>
      <c r="AQ849" s="61"/>
      <c r="AR849" s="61"/>
      <c r="AS849" s="61"/>
      <c r="AT849" s="61"/>
      <c r="AU849" s="61"/>
      <c r="AV849" s="61"/>
      <c r="AW849" s="60"/>
    </row>
    <row r="850" s="59" customFormat="1" customHeight="1" spans="1:49">
      <c r="A850" s="60"/>
      <c r="B850" s="60"/>
      <c r="C850" s="60"/>
      <c r="D850" s="60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2"/>
      <c r="AQ850" s="61"/>
      <c r="AR850" s="61"/>
      <c r="AS850" s="61"/>
      <c r="AT850" s="61"/>
      <c r="AU850" s="61"/>
      <c r="AV850" s="61"/>
      <c r="AW850" s="60"/>
    </row>
    <row r="851" s="59" customFormat="1" customHeight="1" spans="1:49">
      <c r="A851" s="60"/>
      <c r="B851" s="60"/>
      <c r="C851" s="60"/>
      <c r="D851" s="60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2"/>
      <c r="AQ851" s="61"/>
      <c r="AR851" s="61"/>
      <c r="AS851" s="61"/>
      <c r="AT851" s="61"/>
      <c r="AU851" s="61"/>
      <c r="AV851" s="61"/>
      <c r="AW851" s="60"/>
    </row>
    <row r="852" s="59" customFormat="1" customHeight="1" spans="1:49">
      <c r="A852" s="60"/>
      <c r="B852" s="60"/>
      <c r="C852" s="60"/>
      <c r="D852" s="60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2"/>
      <c r="AQ852" s="61"/>
      <c r="AR852" s="61"/>
      <c r="AS852" s="61"/>
      <c r="AT852" s="61"/>
      <c r="AU852" s="61"/>
      <c r="AV852" s="61"/>
      <c r="AW852" s="60"/>
    </row>
    <row r="853" s="59" customFormat="1" customHeight="1" spans="1:49">
      <c r="A853" s="60"/>
      <c r="B853" s="60"/>
      <c r="C853" s="60"/>
      <c r="D853" s="60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2"/>
      <c r="AQ853" s="61"/>
      <c r="AR853" s="61"/>
      <c r="AS853" s="61"/>
      <c r="AT853" s="61"/>
      <c r="AU853" s="61"/>
      <c r="AV853" s="61"/>
      <c r="AW853" s="60"/>
    </row>
    <row r="854" s="59" customFormat="1" customHeight="1" spans="1:49">
      <c r="A854" s="60"/>
      <c r="B854" s="60"/>
      <c r="C854" s="60"/>
      <c r="D854" s="60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2"/>
      <c r="AQ854" s="61"/>
      <c r="AR854" s="61"/>
      <c r="AS854" s="61"/>
      <c r="AT854" s="61"/>
      <c r="AU854" s="61"/>
      <c r="AV854" s="61"/>
      <c r="AW854" s="60"/>
    </row>
    <row r="855" s="59" customFormat="1" customHeight="1" spans="1:49">
      <c r="A855" s="60"/>
      <c r="B855" s="60"/>
      <c r="C855" s="60"/>
      <c r="D855" s="60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2"/>
      <c r="AQ855" s="61"/>
      <c r="AR855" s="61"/>
      <c r="AS855" s="61"/>
      <c r="AT855" s="61"/>
      <c r="AU855" s="61"/>
      <c r="AV855" s="61"/>
      <c r="AW855" s="60"/>
    </row>
    <row r="856" s="59" customFormat="1" customHeight="1" spans="1:49">
      <c r="A856" s="60"/>
      <c r="B856" s="60"/>
      <c r="C856" s="60"/>
      <c r="D856" s="60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2"/>
      <c r="AQ856" s="61"/>
      <c r="AR856" s="61"/>
      <c r="AS856" s="61"/>
      <c r="AT856" s="61"/>
      <c r="AU856" s="61"/>
      <c r="AV856" s="61"/>
      <c r="AW856" s="60"/>
    </row>
    <row r="857" s="59" customFormat="1" customHeight="1" spans="1:49">
      <c r="A857" s="60"/>
      <c r="B857" s="60"/>
      <c r="C857" s="60"/>
      <c r="D857" s="60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2"/>
      <c r="AQ857" s="61"/>
      <c r="AR857" s="61"/>
      <c r="AS857" s="61"/>
      <c r="AT857" s="61"/>
      <c r="AU857" s="61"/>
      <c r="AV857" s="61"/>
      <c r="AW857" s="60"/>
    </row>
    <row r="858" s="59" customFormat="1" customHeight="1" spans="1:49">
      <c r="A858" s="60"/>
      <c r="B858" s="60"/>
      <c r="C858" s="60"/>
      <c r="D858" s="60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2"/>
      <c r="AQ858" s="61"/>
      <c r="AR858" s="61"/>
      <c r="AS858" s="61"/>
      <c r="AT858" s="61"/>
      <c r="AU858" s="61"/>
      <c r="AV858" s="61"/>
      <c r="AW858" s="60"/>
    </row>
    <row r="859" s="59" customFormat="1" customHeight="1" spans="1:49">
      <c r="A859" s="60"/>
      <c r="B859" s="60"/>
      <c r="C859" s="60"/>
      <c r="D859" s="60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2"/>
      <c r="AQ859" s="61"/>
      <c r="AR859" s="61"/>
      <c r="AS859" s="61"/>
      <c r="AT859" s="61"/>
      <c r="AU859" s="61"/>
      <c r="AV859" s="61"/>
      <c r="AW859" s="60"/>
    </row>
    <row r="860" s="59" customFormat="1" customHeight="1" spans="1:49">
      <c r="A860" s="60"/>
      <c r="B860" s="60"/>
      <c r="C860" s="60"/>
      <c r="D860" s="60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2"/>
      <c r="AQ860" s="61"/>
      <c r="AR860" s="61"/>
      <c r="AS860" s="61"/>
      <c r="AT860" s="61"/>
      <c r="AU860" s="61"/>
      <c r="AV860" s="61"/>
      <c r="AW860" s="60"/>
    </row>
    <row r="861" s="59" customFormat="1" customHeight="1" spans="1:49">
      <c r="A861" s="60"/>
      <c r="B861" s="60"/>
      <c r="C861" s="60"/>
      <c r="D861" s="60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2"/>
      <c r="AQ861" s="61"/>
      <c r="AR861" s="61"/>
      <c r="AS861" s="61"/>
      <c r="AT861" s="61"/>
      <c r="AU861" s="61"/>
      <c r="AV861" s="61"/>
      <c r="AW861" s="60"/>
    </row>
    <row r="862" s="59" customFormat="1" customHeight="1" spans="1:49">
      <c r="A862" s="60"/>
      <c r="B862" s="60"/>
      <c r="C862" s="60"/>
      <c r="D862" s="60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2"/>
      <c r="AQ862" s="61"/>
      <c r="AR862" s="61"/>
      <c r="AS862" s="61"/>
      <c r="AT862" s="61"/>
      <c r="AU862" s="61"/>
      <c r="AV862" s="61"/>
      <c r="AW862" s="60"/>
    </row>
    <row r="863" s="59" customFormat="1" customHeight="1" spans="1:49">
      <c r="A863" s="60"/>
      <c r="B863" s="60"/>
      <c r="C863" s="60"/>
      <c r="D863" s="60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2"/>
      <c r="AQ863" s="61"/>
      <c r="AR863" s="61"/>
      <c r="AS863" s="61"/>
      <c r="AT863" s="61"/>
      <c r="AU863" s="61"/>
      <c r="AV863" s="61"/>
      <c r="AW863" s="60"/>
    </row>
    <row r="864" s="59" customFormat="1" customHeight="1" spans="1:49">
      <c r="A864" s="60"/>
      <c r="B864" s="60"/>
      <c r="C864" s="60"/>
      <c r="D864" s="60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2"/>
      <c r="AQ864" s="61"/>
      <c r="AR864" s="61"/>
      <c r="AS864" s="61"/>
      <c r="AT864" s="61"/>
      <c r="AU864" s="61"/>
      <c r="AV864" s="61"/>
      <c r="AW864" s="60"/>
    </row>
    <row r="865" s="59" customFormat="1" customHeight="1" spans="1:49">
      <c r="A865" s="60"/>
      <c r="B865" s="60"/>
      <c r="C865" s="60"/>
      <c r="D865" s="60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2"/>
      <c r="AQ865" s="61"/>
      <c r="AR865" s="61"/>
      <c r="AS865" s="61"/>
      <c r="AT865" s="61"/>
      <c r="AU865" s="61"/>
      <c r="AV865" s="61"/>
      <c r="AW865" s="60"/>
    </row>
    <row r="866" s="59" customFormat="1" customHeight="1" spans="1:49">
      <c r="A866" s="60"/>
      <c r="B866" s="60"/>
      <c r="C866" s="60"/>
      <c r="D866" s="60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2"/>
      <c r="AQ866" s="61"/>
      <c r="AR866" s="61"/>
      <c r="AS866" s="61"/>
      <c r="AT866" s="61"/>
      <c r="AU866" s="61"/>
      <c r="AV866" s="61"/>
      <c r="AW866" s="60"/>
    </row>
    <row r="867" s="59" customFormat="1" customHeight="1" spans="1:49">
      <c r="A867" s="60"/>
      <c r="B867" s="60"/>
      <c r="C867" s="60"/>
      <c r="D867" s="60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2"/>
      <c r="AQ867" s="61"/>
      <c r="AR867" s="61"/>
      <c r="AS867" s="61"/>
      <c r="AT867" s="61"/>
      <c r="AU867" s="61"/>
      <c r="AV867" s="61"/>
      <c r="AW867" s="60"/>
    </row>
    <row r="868" s="59" customFormat="1" customHeight="1" spans="1:49">
      <c r="A868" s="60"/>
      <c r="B868" s="60"/>
      <c r="C868" s="60"/>
      <c r="D868" s="60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2"/>
      <c r="AQ868" s="61"/>
      <c r="AR868" s="61"/>
      <c r="AS868" s="61"/>
      <c r="AT868" s="61"/>
      <c r="AU868" s="61"/>
      <c r="AV868" s="61"/>
      <c r="AW868" s="60"/>
    </row>
    <row r="869" s="59" customFormat="1" customHeight="1" spans="1:49">
      <c r="A869" s="60"/>
      <c r="B869" s="60"/>
      <c r="C869" s="60"/>
      <c r="D869" s="60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2"/>
      <c r="AQ869" s="61"/>
      <c r="AR869" s="61"/>
      <c r="AS869" s="61"/>
      <c r="AT869" s="61"/>
      <c r="AU869" s="61"/>
      <c r="AV869" s="61"/>
      <c r="AW869" s="60"/>
    </row>
    <row r="870" s="59" customFormat="1" customHeight="1" spans="1:49">
      <c r="A870" s="60"/>
      <c r="B870" s="60"/>
      <c r="C870" s="60"/>
      <c r="D870" s="60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2"/>
      <c r="AQ870" s="61"/>
      <c r="AR870" s="61"/>
      <c r="AS870" s="61"/>
      <c r="AT870" s="61"/>
      <c r="AU870" s="61"/>
      <c r="AV870" s="61"/>
      <c r="AW870" s="60"/>
    </row>
    <row r="871" s="59" customFormat="1" customHeight="1" spans="1:49">
      <c r="A871" s="60"/>
      <c r="B871" s="60"/>
      <c r="C871" s="60"/>
      <c r="D871" s="60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2"/>
      <c r="AQ871" s="61"/>
      <c r="AR871" s="61"/>
      <c r="AS871" s="61"/>
      <c r="AT871" s="61"/>
      <c r="AU871" s="61"/>
      <c r="AV871" s="61"/>
      <c r="AW871" s="60"/>
    </row>
    <row r="872" s="59" customFormat="1" customHeight="1" spans="1:49">
      <c r="A872" s="60"/>
      <c r="B872" s="60"/>
      <c r="C872" s="60"/>
      <c r="D872" s="60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2"/>
      <c r="AQ872" s="61"/>
      <c r="AR872" s="61"/>
      <c r="AS872" s="61"/>
      <c r="AT872" s="61"/>
      <c r="AU872" s="61"/>
      <c r="AV872" s="61"/>
      <c r="AW872" s="60"/>
    </row>
    <row r="873" s="59" customFormat="1" customHeight="1" spans="1:49">
      <c r="A873" s="60"/>
      <c r="B873" s="60"/>
      <c r="C873" s="60"/>
      <c r="D873" s="60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2"/>
      <c r="AQ873" s="61"/>
      <c r="AR873" s="61"/>
      <c r="AS873" s="61"/>
      <c r="AT873" s="61"/>
      <c r="AU873" s="61"/>
      <c r="AV873" s="61"/>
      <c r="AW873" s="60"/>
    </row>
    <row r="874" s="59" customFormat="1" customHeight="1" spans="1:49">
      <c r="A874" s="60"/>
      <c r="B874" s="60"/>
      <c r="C874" s="60"/>
      <c r="D874" s="60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2"/>
      <c r="AQ874" s="61"/>
      <c r="AR874" s="61"/>
      <c r="AS874" s="61"/>
      <c r="AT874" s="61"/>
      <c r="AU874" s="61"/>
      <c r="AV874" s="61"/>
      <c r="AW874" s="60"/>
    </row>
    <row r="875" s="59" customFormat="1" customHeight="1" spans="1:49">
      <c r="A875" s="60"/>
      <c r="B875" s="60"/>
      <c r="C875" s="60"/>
      <c r="D875" s="60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2"/>
      <c r="AQ875" s="61"/>
      <c r="AR875" s="61"/>
      <c r="AS875" s="61"/>
      <c r="AT875" s="61"/>
      <c r="AU875" s="61"/>
      <c r="AV875" s="61"/>
      <c r="AW875" s="60"/>
    </row>
    <row r="876" s="59" customFormat="1" customHeight="1" spans="1:49">
      <c r="A876" s="60"/>
      <c r="B876" s="60"/>
      <c r="C876" s="60"/>
      <c r="D876" s="60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2"/>
      <c r="AQ876" s="61"/>
      <c r="AR876" s="61"/>
      <c r="AS876" s="61"/>
      <c r="AT876" s="61"/>
      <c r="AU876" s="61"/>
      <c r="AV876" s="61"/>
      <c r="AW876" s="60"/>
    </row>
    <row r="877" s="59" customFormat="1" customHeight="1" spans="1:49">
      <c r="A877" s="60"/>
      <c r="B877" s="60"/>
      <c r="C877" s="60"/>
      <c r="D877" s="60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2"/>
      <c r="AQ877" s="61"/>
      <c r="AR877" s="61"/>
      <c r="AS877" s="61"/>
      <c r="AT877" s="61"/>
      <c r="AU877" s="61"/>
      <c r="AV877" s="61"/>
      <c r="AW877" s="60"/>
    </row>
    <row r="878" s="59" customFormat="1" customHeight="1" spans="1:49">
      <c r="A878" s="60"/>
      <c r="B878" s="60"/>
      <c r="C878" s="60"/>
      <c r="D878" s="60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2"/>
      <c r="AQ878" s="61"/>
      <c r="AR878" s="61"/>
      <c r="AS878" s="61"/>
      <c r="AT878" s="61"/>
      <c r="AU878" s="61"/>
      <c r="AV878" s="61"/>
      <c r="AW878" s="60"/>
    </row>
    <row r="879" s="59" customFormat="1" customHeight="1" spans="1:49">
      <c r="A879" s="60"/>
      <c r="B879" s="60"/>
      <c r="C879" s="60"/>
      <c r="D879" s="60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2"/>
      <c r="AQ879" s="61"/>
      <c r="AR879" s="61"/>
      <c r="AS879" s="61"/>
      <c r="AT879" s="61"/>
      <c r="AU879" s="61"/>
      <c r="AV879" s="61"/>
      <c r="AW879" s="60"/>
    </row>
    <row r="880" s="59" customFormat="1" customHeight="1" spans="1:49">
      <c r="A880" s="60"/>
      <c r="B880" s="60"/>
      <c r="C880" s="60"/>
      <c r="D880" s="60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2"/>
      <c r="AQ880" s="61"/>
      <c r="AR880" s="61"/>
      <c r="AS880" s="61"/>
      <c r="AT880" s="61"/>
      <c r="AU880" s="61"/>
      <c r="AV880" s="61"/>
      <c r="AW880" s="60"/>
    </row>
    <row r="881" s="59" customFormat="1" customHeight="1" spans="1:49">
      <c r="A881" s="60"/>
      <c r="B881" s="60"/>
      <c r="C881" s="60"/>
      <c r="D881" s="60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2"/>
      <c r="AQ881" s="61"/>
      <c r="AR881" s="61"/>
      <c r="AS881" s="61"/>
      <c r="AT881" s="61"/>
      <c r="AU881" s="61"/>
      <c r="AV881" s="61"/>
      <c r="AW881" s="60"/>
    </row>
    <row r="882" s="59" customFormat="1" customHeight="1" spans="1:49">
      <c r="A882" s="60"/>
      <c r="B882" s="60"/>
      <c r="C882" s="60"/>
      <c r="D882" s="60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2"/>
      <c r="AQ882" s="61"/>
      <c r="AR882" s="61"/>
      <c r="AS882" s="61"/>
      <c r="AT882" s="61"/>
      <c r="AU882" s="61"/>
      <c r="AV882" s="61"/>
      <c r="AW882" s="60"/>
    </row>
    <row r="883" s="59" customFormat="1" customHeight="1" spans="1:49">
      <c r="A883" s="60"/>
      <c r="B883" s="60"/>
      <c r="C883" s="60"/>
      <c r="D883" s="60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2"/>
      <c r="AQ883" s="61"/>
      <c r="AR883" s="61"/>
      <c r="AS883" s="61"/>
      <c r="AT883" s="61"/>
      <c r="AU883" s="61"/>
      <c r="AV883" s="61"/>
      <c r="AW883" s="60"/>
    </row>
    <row r="884" s="59" customFormat="1" customHeight="1" spans="1:49">
      <c r="A884" s="60"/>
      <c r="B884" s="60"/>
      <c r="C884" s="60"/>
      <c r="D884" s="60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2"/>
      <c r="AQ884" s="61"/>
      <c r="AR884" s="61"/>
      <c r="AS884" s="61"/>
      <c r="AT884" s="61"/>
      <c r="AU884" s="61"/>
      <c r="AV884" s="61"/>
      <c r="AW884" s="60"/>
    </row>
    <row r="885" s="59" customFormat="1" customHeight="1" spans="1:49">
      <c r="A885" s="60"/>
      <c r="B885" s="60"/>
      <c r="C885" s="60"/>
      <c r="D885" s="60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2"/>
      <c r="AQ885" s="61"/>
      <c r="AR885" s="61"/>
      <c r="AS885" s="61"/>
      <c r="AT885" s="61"/>
      <c r="AU885" s="61"/>
      <c r="AV885" s="61"/>
      <c r="AW885" s="60"/>
    </row>
    <row r="886" s="59" customFormat="1" customHeight="1" spans="1:49">
      <c r="A886" s="60"/>
      <c r="B886" s="60"/>
      <c r="C886" s="60"/>
      <c r="D886" s="60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2"/>
      <c r="AQ886" s="61"/>
      <c r="AR886" s="61"/>
      <c r="AS886" s="61"/>
      <c r="AT886" s="61"/>
      <c r="AU886" s="61"/>
      <c r="AV886" s="61"/>
      <c r="AW886" s="60"/>
    </row>
    <row r="887" s="59" customFormat="1" customHeight="1" spans="1:49">
      <c r="A887" s="60"/>
      <c r="B887" s="60"/>
      <c r="C887" s="60"/>
      <c r="D887" s="60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2"/>
      <c r="AQ887" s="61"/>
      <c r="AR887" s="61"/>
      <c r="AS887" s="61"/>
      <c r="AT887" s="61"/>
      <c r="AU887" s="61"/>
      <c r="AV887" s="61"/>
      <c r="AW887" s="60"/>
    </row>
    <row r="888" s="59" customFormat="1" customHeight="1" spans="1:49">
      <c r="A888" s="60"/>
      <c r="B888" s="60"/>
      <c r="C888" s="60"/>
      <c r="D888" s="60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2"/>
      <c r="AQ888" s="61"/>
      <c r="AR888" s="61"/>
      <c r="AS888" s="61"/>
      <c r="AT888" s="61"/>
      <c r="AU888" s="61"/>
      <c r="AV888" s="61"/>
      <c r="AW888" s="60"/>
    </row>
    <row r="889" s="59" customFormat="1" customHeight="1" spans="1:49">
      <c r="A889" s="60"/>
      <c r="B889" s="60"/>
      <c r="C889" s="60"/>
      <c r="D889" s="60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2"/>
      <c r="AQ889" s="61"/>
      <c r="AR889" s="61"/>
      <c r="AS889" s="61"/>
      <c r="AT889" s="61"/>
      <c r="AU889" s="61"/>
      <c r="AV889" s="61"/>
      <c r="AW889" s="60"/>
    </row>
    <row r="890" s="59" customFormat="1" customHeight="1" spans="1:49">
      <c r="A890" s="60"/>
      <c r="B890" s="60"/>
      <c r="C890" s="60"/>
      <c r="D890" s="60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2"/>
      <c r="AQ890" s="61"/>
      <c r="AR890" s="61"/>
      <c r="AS890" s="61"/>
      <c r="AT890" s="61"/>
      <c r="AU890" s="61"/>
      <c r="AV890" s="61"/>
      <c r="AW890" s="60"/>
    </row>
    <row r="891" s="59" customFormat="1" customHeight="1" spans="1:49">
      <c r="A891" s="60"/>
      <c r="B891" s="60"/>
      <c r="C891" s="60"/>
      <c r="D891" s="60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2"/>
      <c r="AQ891" s="61"/>
      <c r="AR891" s="61"/>
      <c r="AS891" s="61"/>
      <c r="AT891" s="61"/>
      <c r="AU891" s="61"/>
      <c r="AV891" s="61"/>
      <c r="AW891" s="60"/>
    </row>
    <row r="892" s="59" customFormat="1" customHeight="1" spans="1:49">
      <c r="A892" s="60"/>
      <c r="B892" s="60"/>
      <c r="C892" s="60"/>
      <c r="D892" s="60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2"/>
      <c r="AQ892" s="61"/>
      <c r="AR892" s="61"/>
      <c r="AS892" s="61"/>
      <c r="AT892" s="61"/>
      <c r="AU892" s="61"/>
      <c r="AV892" s="61"/>
      <c r="AW892" s="60"/>
    </row>
    <row r="893" s="59" customFormat="1" customHeight="1" spans="1:49">
      <c r="A893" s="60"/>
      <c r="B893" s="60"/>
      <c r="C893" s="60"/>
      <c r="D893" s="60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2"/>
      <c r="AQ893" s="61"/>
      <c r="AR893" s="61"/>
      <c r="AS893" s="61"/>
      <c r="AT893" s="61"/>
      <c r="AU893" s="61"/>
      <c r="AV893" s="61"/>
      <c r="AW893" s="60"/>
    </row>
    <row r="894" s="59" customFormat="1" customHeight="1" spans="1:49">
      <c r="A894" s="60"/>
      <c r="B894" s="60"/>
      <c r="C894" s="60"/>
      <c r="D894" s="60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2"/>
      <c r="AQ894" s="61"/>
      <c r="AR894" s="61"/>
      <c r="AS894" s="61"/>
      <c r="AT894" s="61"/>
      <c r="AU894" s="61"/>
      <c r="AV894" s="61"/>
      <c r="AW894" s="60"/>
    </row>
    <row r="895" s="59" customFormat="1" customHeight="1" spans="1:49">
      <c r="A895" s="60"/>
      <c r="B895" s="60"/>
      <c r="C895" s="60"/>
      <c r="D895" s="60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2"/>
      <c r="AQ895" s="61"/>
      <c r="AR895" s="61"/>
      <c r="AS895" s="61"/>
      <c r="AT895" s="61"/>
      <c r="AU895" s="61"/>
      <c r="AV895" s="61"/>
      <c r="AW895" s="60"/>
    </row>
    <row r="896" s="59" customFormat="1" customHeight="1" spans="1:49">
      <c r="A896" s="60"/>
      <c r="B896" s="60"/>
      <c r="C896" s="60"/>
      <c r="D896" s="60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2"/>
      <c r="AQ896" s="61"/>
      <c r="AR896" s="61"/>
      <c r="AS896" s="61"/>
      <c r="AT896" s="61"/>
      <c r="AU896" s="61"/>
      <c r="AV896" s="61"/>
      <c r="AW896" s="60"/>
    </row>
    <row r="897" s="59" customFormat="1" customHeight="1" spans="1:49">
      <c r="A897" s="60"/>
      <c r="B897" s="60"/>
      <c r="C897" s="60"/>
      <c r="D897" s="60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2"/>
      <c r="AQ897" s="61"/>
      <c r="AR897" s="61"/>
      <c r="AS897" s="61"/>
      <c r="AT897" s="61"/>
      <c r="AU897" s="61"/>
      <c r="AV897" s="61"/>
      <c r="AW897" s="60"/>
    </row>
    <row r="898" s="59" customFormat="1" customHeight="1" spans="1:49">
      <c r="A898" s="60"/>
      <c r="B898" s="60"/>
      <c r="C898" s="60"/>
      <c r="D898" s="60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2"/>
      <c r="AQ898" s="61"/>
      <c r="AR898" s="61"/>
      <c r="AS898" s="61"/>
      <c r="AT898" s="61"/>
      <c r="AU898" s="61"/>
      <c r="AV898" s="61"/>
      <c r="AW898" s="60"/>
    </row>
    <row r="899" s="59" customFormat="1" customHeight="1" spans="1:49">
      <c r="A899" s="60"/>
      <c r="B899" s="60"/>
      <c r="C899" s="60"/>
      <c r="D899" s="60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2"/>
      <c r="AQ899" s="61"/>
      <c r="AR899" s="61"/>
      <c r="AS899" s="61"/>
      <c r="AT899" s="61"/>
      <c r="AU899" s="61"/>
      <c r="AV899" s="61"/>
      <c r="AW899" s="60"/>
    </row>
    <row r="900" s="59" customFormat="1" customHeight="1" spans="1:49">
      <c r="A900" s="60"/>
      <c r="B900" s="60"/>
      <c r="C900" s="60"/>
      <c r="D900" s="60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2"/>
      <c r="AQ900" s="61"/>
      <c r="AR900" s="61"/>
      <c r="AS900" s="61"/>
      <c r="AT900" s="61"/>
      <c r="AU900" s="61"/>
      <c r="AV900" s="61"/>
      <c r="AW900" s="60"/>
    </row>
    <row r="901" s="59" customFormat="1" customHeight="1" spans="1:49">
      <c r="A901" s="60"/>
      <c r="B901" s="60"/>
      <c r="C901" s="60"/>
      <c r="D901" s="60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2"/>
      <c r="AQ901" s="61"/>
      <c r="AR901" s="61"/>
      <c r="AS901" s="61"/>
      <c r="AT901" s="61"/>
      <c r="AU901" s="61"/>
      <c r="AV901" s="61"/>
      <c r="AW901" s="60"/>
    </row>
    <row r="902" s="59" customFormat="1" customHeight="1" spans="1:49">
      <c r="A902" s="60"/>
      <c r="B902" s="60"/>
      <c r="C902" s="60"/>
      <c r="D902" s="60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2"/>
      <c r="AQ902" s="61"/>
      <c r="AR902" s="61"/>
      <c r="AS902" s="61"/>
      <c r="AT902" s="61"/>
      <c r="AU902" s="61"/>
      <c r="AV902" s="61"/>
      <c r="AW902" s="60"/>
    </row>
    <row r="903" s="59" customFormat="1" customHeight="1" spans="1:49">
      <c r="A903" s="60"/>
      <c r="B903" s="60"/>
      <c r="C903" s="60"/>
      <c r="D903" s="60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2"/>
      <c r="AQ903" s="61"/>
      <c r="AR903" s="61"/>
      <c r="AS903" s="61"/>
      <c r="AT903" s="61"/>
      <c r="AU903" s="61"/>
      <c r="AV903" s="61"/>
      <c r="AW903" s="60"/>
    </row>
    <row r="904" s="59" customFormat="1" customHeight="1" spans="1:49">
      <c r="A904" s="60"/>
      <c r="B904" s="60"/>
      <c r="C904" s="60"/>
      <c r="D904" s="60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2"/>
      <c r="AQ904" s="61"/>
      <c r="AR904" s="61"/>
      <c r="AS904" s="61"/>
      <c r="AT904" s="61"/>
      <c r="AU904" s="61"/>
      <c r="AV904" s="61"/>
      <c r="AW904" s="60"/>
    </row>
    <row r="905" s="59" customFormat="1" customHeight="1" spans="1:49">
      <c r="A905" s="60"/>
      <c r="B905" s="60"/>
      <c r="C905" s="60"/>
      <c r="D905" s="60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2"/>
      <c r="AQ905" s="61"/>
      <c r="AR905" s="61"/>
      <c r="AS905" s="61"/>
      <c r="AT905" s="61"/>
      <c r="AU905" s="61"/>
      <c r="AV905" s="61"/>
      <c r="AW905" s="60"/>
    </row>
    <row r="906" s="59" customFormat="1" customHeight="1" spans="1:49">
      <c r="A906" s="60"/>
      <c r="B906" s="60"/>
      <c r="C906" s="60"/>
      <c r="D906" s="60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2"/>
      <c r="AQ906" s="61"/>
      <c r="AR906" s="61"/>
      <c r="AS906" s="61"/>
      <c r="AT906" s="61"/>
      <c r="AU906" s="61"/>
      <c r="AV906" s="61"/>
      <c r="AW906" s="60"/>
    </row>
    <row r="907" s="59" customFormat="1" customHeight="1" spans="1:49">
      <c r="A907" s="60"/>
      <c r="B907" s="60"/>
      <c r="C907" s="60"/>
      <c r="D907" s="60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2"/>
      <c r="AQ907" s="61"/>
      <c r="AR907" s="61"/>
      <c r="AS907" s="61"/>
      <c r="AT907" s="61"/>
      <c r="AU907" s="61"/>
      <c r="AV907" s="61"/>
      <c r="AW907" s="60"/>
    </row>
    <row r="908" s="59" customFormat="1" customHeight="1" spans="1:49">
      <c r="A908" s="60"/>
      <c r="B908" s="60"/>
      <c r="C908" s="60"/>
      <c r="D908" s="60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2"/>
      <c r="AQ908" s="61"/>
      <c r="AR908" s="61"/>
      <c r="AS908" s="61"/>
      <c r="AT908" s="61"/>
      <c r="AU908" s="61"/>
      <c r="AV908" s="61"/>
      <c r="AW908" s="60"/>
    </row>
    <row r="909" s="59" customFormat="1" customHeight="1" spans="1:49">
      <c r="A909" s="60"/>
      <c r="B909" s="60"/>
      <c r="C909" s="60"/>
      <c r="D909" s="60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2"/>
      <c r="AQ909" s="61"/>
      <c r="AR909" s="61"/>
      <c r="AS909" s="61"/>
      <c r="AT909" s="61"/>
      <c r="AU909" s="61"/>
      <c r="AV909" s="61"/>
      <c r="AW909" s="60"/>
    </row>
    <row r="910" s="59" customFormat="1" customHeight="1" spans="1:49">
      <c r="A910" s="60"/>
      <c r="B910" s="60"/>
      <c r="C910" s="60"/>
      <c r="D910" s="60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2"/>
      <c r="AQ910" s="61"/>
      <c r="AR910" s="61"/>
      <c r="AS910" s="61"/>
      <c r="AT910" s="61"/>
      <c r="AU910" s="61"/>
      <c r="AV910" s="61"/>
      <c r="AW910" s="60"/>
    </row>
    <row r="911" s="59" customFormat="1" customHeight="1" spans="1:49">
      <c r="A911" s="60"/>
      <c r="B911" s="60"/>
      <c r="C911" s="60"/>
      <c r="D911" s="60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2"/>
      <c r="AQ911" s="61"/>
      <c r="AR911" s="61"/>
      <c r="AS911" s="61"/>
      <c r="AT911" s="61"/>
      <c r="AU911" s="61"/>
      <c r="AV911" s="61"/>
      <c r="AW911" s="60"/>
    </row>
    <row r="912" s="59" customFormat="1" customHeight="1" spans="1:49">
      <c r="A912" s="60"/>
      <c r="B912" s="60"/>
      <c r="C912" s="60"/>
      <c r="D912" s="60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2"/>
      <c r="AQ912" s="61"/>
      <c r="AR912" s="61"/>
      <c r="AS912" s="61"/>
      <c r="AT912" s="61"/>
      <c r="AU912" s="61"/>
      <c r="AV912" s="61"/>
      <c r="AW912" s="60"/>
    </row>
    <row r="913" s="59" customFormat="1" customHeight="1" spans="1:49">
      <c r="A913" s="60"/>
      <c r="B913" s="60"/>
      <c r="C913" s="60"/>
      <c r="D913" s="60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2"/>
      <c r="AQ913" s="61"/>
      <c r="AR913" s="61"/>
      <c r="AS913" s="61"/>
      <c r="AT913" s="61"/>
      <c r="AU913" s="61"/>
      <c r="AV913" s="61"/>
      <c r="AW913" s="60"/>
    </row>
    <row r="914" s="59" customFormat="1" customHeight="1" spans="1:49">
      <c r="A914" s="60"/>
      <c r="B914" s="60"/>
      <c r="C914" s="60"/>
      <c r="D914" s="60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2"/>
      <c r="AQ914" s="61"/>
      <c r="AR914" s="61"/>
      <c r="AS914" s="61"/>
      <c r="AT914" s="61"/>
      <c r="AU914" s="61"/>
      <c r="AV914" s="61"/>
      <c r="AW914" s="60"/>
    </row>
    <row r="915" s="59" customFormat="1" customHeight="1" spans="1:49">
      <c r="A915" s="60"/>
      <c r="B915" s="60"/>
      <c r="C915" s="60"/>
      <c r="D915" s="60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2"/>
      <c r="AQ915" s="61"/>
      <c r="AR915" s="61"/>
      <c r="AS915" s="61"/>
      <c r="AT915" s="61"/>
      <c r="AU915" s="61"/>
      <c r="AV915" s="61"/>
      <c r="AW915" s="60"/>
    </row>
    <row r="916" s="59" customFormat="1" customHeight="1" spans="1:49">
      <c r="A916" s="60"/>
      <c r="B916" s="60"/>
      <c r="C916" s="60"/>
      <c r="D916" s="60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2"/>
      <c r="AQ916" s="61"/>
      <c r="AR916" s="61"/>
      <c r="AS916" s="61"/>
      <c r="AT916" s="61"/>
      <c r="AU916" s="61"/>
      <c r="AV916" s="61"/>
      <c r="AW916" s="60"/>
    </row>
    <row r="917" s="59" customFormat="1" customHeight="1" spans="1:49">
      <c r="A917" s="60"/>
      <c r="B917" s="60"/>
      <c r="C917" s="60"/>
      <c r="D917" s="60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2"/>
      <c r="AQ917" s="61"/>
      <c r="AR917" s="61"/>
      <c r="AS917" s="61"/>
      <c r="AT917" s="61"/>
      <c r="AU917" s="61"/>
      <c r="AV917" s="61"/>
      <c r="AW917" s="60"/>
    </row>
    <row r="918" s="59" customFormat="1" customHeight="1" spans="1:49">
      <c r="A918" s="60"/>
      <c r="B918" s="60"/>
      <c r="C918" s="60"/>
      <c r="D918" s="60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2"/>
      <c r="AQ918" s="61"/>
      <c r="AR918" s="61"/>
      <c r="AS918" s="61"/>
      <c r="AT918" s="61"/>
      <c r="AU918" s="61"/>
      <c r="AV918" s="61"/>
      <c r="AW918" s="60"/>
    </row>
    <row r="919" s="59" customFormat="1" customHeight="1" spans="1:49">
      <c r="A919" s="60"/>
      <c r="B919" s="60"/>
      <c r="C919" s="60"/>
      <c r="D919" s="60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2"/>
      <c r="AQ919" s="61"/>
      <c r="AR919" s="61"/>
      <c r="AS919" s="61"/>
      <c r="AT919" s="61"/>
      <c r="AU919" s="61"/>
      <c r="AV919" s="61"/>
      <c r="AW919" s="60"/>
    </row>
    <row r="920" s="59" customFormat="1" customHeight="1" spans="1:49">
      <c r="A920" s="60"/>
      <c r="B920" s="60"/>
      <c r="C920" s="60"/>
      <c r="D920" s="60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2"/>
      <c r="AQ920" s="61"/>
      <c r="AR920" s="61"/>
      <c r="AS920" s="61"/>
      <c r="AT920" s="61"/>
      <c r="AU920" s="61"/>
      <c r="AV920" s="61"/>
      <c r="AW920" s="60"/>
    </row>
    <row r="921" s="59" customFormat="1" customHeight="1" spans="1:49">
      <c r="A921" s="60"/>
      <c r="B921" s="60"/>
      <c r="C921" s="60"/>
      <c r="D921" s="60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2"/>
      <c r="AQ921" s="61"/>
      <c r="AR921" s="61"/>
      <c r="AS921" s="61"/>
      <c r="AT921" s="61"/>
      <c r="AU921" s="61"/>
      <c r="AV921" s="61"/>
      <c r="AW921" s="60"/>
    </row>
    <row r="922" s="59" customFormat="1" customHeight="1" spans="1:49">
      <c r="A922" s="60"/>
      <c r="B922" s="60"/>
      <c r="C922" s="60"/>
      <c r="D922" s="60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2"/>
      <c r="AQ922" s="61"/>
      <c r="AR922" s="61"/>
      <c r="AS922" s="61"/>
      <c r="AT922" s="61"/>
      <c r="AU922" s="61"/>
      <c r="AV922" s="61"/>
      <c r="AW922" s="60"/>
    </row>
    <row r="923" s="59" customFormat="1" customHeight="1" spans="1:49">
      <c r="A923" s="60"/>
      <c r="B923" s="60"/>
      <c r="C923" s="60"/>
      <c r="D923" s="60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2"/>
      <c r="AQ923" s="61"/>
      <c r="AR923" s="61"/>
      <c r="AS923" s="61"/>
      <c r="AT923" s="61"/>
      <c r="AU923" s="61"/>
      <c r="AV923" s="61"/>
      <c r="AW923" s="60"/>
    </row>
    <row r="924" s="59" customFormat="1" customHeight="1" spans="1:49">
      <c r="A924" s="60"/>
      <c r="B924" s="60"/>
      <c r="C924" s="60"/>
      <c r="D924" s="60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2"/>
      <c r="AQ924" s="61"/>
      <c r="AR924" s="61"/>
      <c r="AS924" s="61"/>
      <c r="AT924" s="61"/>
      <c r="AU924" s="61"/>
      <c r="AV924" s="61"/>
      <c r="AW924" s="60"/>
    </row>
    <row r="925" s="59" customFormat="1" customHeight="1" spans="1:49">
      <c r="A925" s="60"/>
      <c r="B925" s="60"/>
      <c r="C925" s="60"/>
      <c r="D925" s="60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2"/>
      <c r="AQ925" s="61"/>
      <c r="AR925" s="61"/>
      <c r="AS925" s="61"/>
      <c r="AT925" s="61"/>
      <c r="AU925" s="61"/>
      <c r="AV925" s="61"/>
      <c r="AW925" s="60"/>
    </row>
    <row r="926" s="59" customFormat="1" customHeight="1" spans="1:49">
      <c r="A926" s="60"/>
      <c r="B926" s="60"/>
      <c r="C926" s="60"/>
      <c r="D926" s="60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2"/>
      <c r="AQ926" s="61"/>
      <c r="AR926" s="61"/>
      <c r="AS926" s="61"/>
      <c r="AT926" s="61"/>
      <c r="AU926" s="61"/>
      <c r="AV926" s="61"/>
      <c r="AW926" s="60"/>
    </row>
    <row r="927" s="59" customFormat="1" customHeight="1" spans="1:49">
      <c r="A927" s="60"/>
      <c r="B927" s="60"/>
      <c r="C927" s="60"/>
      <c r="D927" s="60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2"/>
      <c r="AQ927" s="61"/>
      <c r="AR927" s="61"/>
      <c r="AS927" s="61"/>
      <c r="AT927" s="61"/>
      <c r="AU927" s="61"/>
      <c r="AV927" s="61"/>
      <c r="AW927" s="60"/>
    </row>
    <row r="928" s="59" customFormat="1" customHeight="1" spans="1:49">
      <c r="A928" s="60"/>
      <c r="B928" s="60"/>
      <c r="C928" s="60"/>
      <c r="D928" s="60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2"/>
      <c r="AQ928" s="61"/>
      <c r="AR928" s="61"/>
      <c r="AS928" s="61"/>
      <c r="AT928" s="61"/>
      <c r="AU928" s="61"/>
      <c r="AV928" s="61"/>
      <c r="AW928" s="60"/>
    </row>
    <row r="929" s="59" customFormat="1" customHeight="1" spans="1:49">
      <c r="A929" s="60"/>
      <c r="B929" s="60"/>
      <c r="C929" s="60"/>
      <c r="D929" s="60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2"/>
      <c r="AQ929" s="61"/>
      <c r="AR929" s="61"/>
      <c r="AS929" s="61"/>
      <c r="AT929" s="61"/>
      <c r="AU929" s="61"/>
      <c r="AV929" s="61"/>
      <c r="AW929" s="60"/>
    </row>
    <row r="930" s="59" customFormat="1" customHeight="1" spans="1:49">
      <c r="A930" s="60"/>
      <c r="B930" s="60"/>
      <c r="C930" s="60"/>
      <c r="D930" s="60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2"/>
      <c r="AQ930" s="61"/>
      <c r="AR930" s="61"/>
      <c r="AS930" s="61"/>
      <c r="AT930" s="61"/>
      <c r="AU930" s="61"/>
      <c r="AV930" s="61"/>
      <c r="AW930" s="60"/>
    </row>
    <row r="931" s="59" customFormat="1" customHeight="1" spans="1:49">
      <c r="A931" s="60"/>
      <c r="B931" s="60"/>
      <c r="C931" s="60"/>
      <c r="D931" s="60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2"/>
      <c r="AQ931" s="61"/>
      <c r="AR931" s="61"/>
      <c r="AS931" s="61"/>
      <c r="AT931" s="61"/>
      <c r="AU931" s="61"/>
      <c r="AV931" s="61"/>
      <c r="AW931" s="60"/>
    </row>
    <row r="932" s="59" customFormat="1" customHeight="1" spans="1:49">
      <c r="A932" s="60"/>
      <c r="B932" s="60"/>
      <c r="C932" s="60"/>
      <c r="D932" s="60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2"/>
      <c r="AQ932" s="61"/>
      <c r="AR932" s="61"/>
      <c r="AS932" s="61"/>
      <c r="AT932" s="61"/>
      <c r="AU932" s="61"/>
      <c r="AV932" s="61"/>
      <c r="AW932" s="60"/>
    </row>
    <row r="933" s="59" customFormat="1" customHeight="1" spans="1:49">
      <c r="A933" s="60"/>
      <c r="B933" s="60"/>
      <c r="C933" s="60"/>
      <c r="D933" s="60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2"/>
      <c r="AQ933" s="61"/>
      <c r="AR933" s="61"/>
      <c r="AS933" s="61"/>
      <c r="AT933" s="61"/>
      <c r="AU933" s="61"/>
      <c r="AV933" s="61"/>
      <c r="AW933" s="60"/>
    </row>
    <row r="934" s="59" customFormat="1" customHeight="1" spans="1:49">
      <c r="A934" s="60"/>
      <c r="B934" s="60"/>
      <c r="C934" s="60"/>
      <c r="D934" s="60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2"/>
      <c r="AQ934" s="61"/>
      <c r="AR934" s="61"/>
      <c r="AS934" s="61"/>
      <c r="AT934" s="61"/>
      <c r="AU934" s="61"/>
      <c r="AV934" s="61"/>
      <c r="AW934" s="60"/>
    </row>
    <row r="935" s="59" customFormat="1" customHeight="1" spans="1:49">
      <c r="A935" s="60"/>
      <c r="B935" s="60"/>
      <c r="C935" s="60"/>
      <c r="D935" s="60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2"/>
      <c r="AQ935" s="61"/>
      <c r="AR935" s="61"/>
      <c r="AS935" s="61"/>
      <c r="AT935" s="61"/>
      <c r="AU935" s="61"/>
      <c r="AV935" s="61"/>
      <c r="AW935" s="60"/>
    </row>
    <row r="936" s="59" customFormat="1" customHeight="1" spans="1:49">
      <c r="A936" s="60"/>
      <c r="B936" s="60"/>
      <c r="C936" s="60"/>
      <c r="D936" s="60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2"/>
      <c r="AQ936" s="61"/>
      <c r="AR936" s="61"/>
      <c r="AS936" s="61"/>
      <c r="AT936" s="61"/>
      <c r="AU936" s="61"/>
      <c r="AV936" s="61"/>
      <c r="AW936" s="60"/>
    </row>
    <row r="937" s="59" customFormat="1" customHeight="1" spans="1:49">
      <c r="A937" s="60"/>
      <c r="B937" s="60"/>
      <c r="C937" s="60"/>
      <c r="D937" s="60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2"/>
      <c r="AQ937" s="61"/>
      <c r="AR937" s="61"/>
      <c r="AS937" s="61"/>
      <c r="AT937" s="61"/>
      <c r="AU937" s="61"/>
      <c r="AV937" s="61"/>
      <c r="AW937" s="60"/>
    </row>
    <row r="938" s="59" customFormat="1" customHeight="1" spans="1:49">
      <c r="A938" s="60"/>
      <c r="B938" s="60"/>
      <c r="C938" s="60"/>
      <c r="D938" s="60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2"/>
      <c r="AQ938" s="61"/>
      <c r="AR938" s="61"/>
      <c r="AS938" s="61"/>
      <c r="AT938" s="61"/>
      <c r="AU938" s="61"/>
      <c r="AV938" s="61"/>
      <c r="AW938" s="60"/>
    </row>
    <row r="939" s="59" customFormat="1" customHeight="1" spans="1:49">
      <c r="A939" s="60"/>
      <c r="B939" s="60"/>
      <c r="C939" s="60"/>
      <c r="D939" s="60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2"/>
      <c r="AQ939" s="61"/>
      <c r="AR939" s="61"/>
      <c r="AS939" s="61"/>
      <c r="AT939" s="61"/>
      <c r="AU939" s="61"/>
      <c r="AV939" s="61"/>
      <c r="AW939" s="60"/>
    </row>
    <row r="940" s="59" customFormat="1" customHeight="1" spans="1:49">
      <c r="A940" s="60"/>
      <c r="B940" s="60"/>
      <c r="C940" s="60"/>
      <c r="D940" s="60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2"/>
      <c r="AQ940" s="61"/>
      <c r="AR940" s="61"/>
      <c r="AS940" s="61"/>
      <c r="AT940" s="61"/>
      <c r="AU940" s="61"/>
      <c r="AV940" s="61"/>
      <c r="AW940" s="60"/>
    </row>
    <row r="941" s="59" customFormat="1" customHeight="1" spans="1:49">
      <c r="A941" s="60"/>
      <c r="B941" s="60"/>
      <c r="C941" s="60"/>
      <c r="D941" s="60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2"/>
      <c r="AQ941" s="61"/>
      <c r="AR941" s="61"/>
      <c r="AS941" s="61"/>
      <c r="AT941" s="61"/>
      <c r="AU941" s="61"/>
      <c r="AV941" s="61"/>
      <c r="AW941" s="60"/>
    </row>
    <row r="942" s="59" customFormat="1" customHeight="1" spans="1:49">
      <c r="A942" s="60"/>
      <c r="B942" s="60"/>
      <c r="C942" s="60"/>
      <c r="D942" s="60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2"/>
      <c r="AQ942" s="61"/>
      <c r="AR942" s="61"/>
      <c r="AS942" s="61"/>
      <c r="AT942" s="61"/>
      <c r="AU942" s="61"/>
      <c r="AV942" s="61"/>
      <c r="AW942" s="60"/>
    </row>
    <row r="943" s="59" customFormat="1" customHeight="1" spans="1:49">
      <c r="A943" s="60"/>
      <c r="B943" s="60"/>
      <c r="C943" s="60"/>
      <c r="D943" s="60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2"/>
      <c r="AQ943" s="61"/>
      <c r="AR943" s="61"/>
      <c r="AS943" s="61"/>
      <c r="AT943" s="61"/>
      <c r="AU943" s="61"/>
      <c r="AV943" s="61"/>
      <c r="AW943" s="60"/>
    </row>
    <row r="944" s="59" customFormat="1" customHeight="1" spans="1:49">
      <c r="A944" s="60"/>
      <c r="B944" s="60"/>
      <c r="C944" s="60"/>
      <c r="D944" s="60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2"/>
      <c r="AQ944" s="61"/>
      <c r="AR944" s="61"/>
      <c r="AS944" s="61"/>
      <c r="AT944" s="61"/>
      <c r="AU944" s="61"/>
      <c r="AV944" s="61"/>
      <c r="AW944" s="60"/>
    </row>
    <row r="945" s="59" customFormat="1" customHeight="1" spans="1:49">
      <c r="A945" s="60"/>
      <c r="B945" s="60"/>
      <c r="C945" s="60"/>
      <c r="D945" s="60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2"/>
      <c r="AQ945" s="61"/>
      <c r="AR945" s="61"/>
      <c r="AS945" s="61"/>
      <c r="AT945" s="61"/>
      <c r="AU945" s="61"/>
      <c r="AV945" s="61"/>
      <c r="AW945" s="60"/>
    </row>
    <row r="946" s="59" customFormat="1" customHeight="1" spans="1:49">
      <c r="A946" s="60"/>
      <c r="B946" s="60"/>
      <c r="C946" s="60"/>
      <c r="D946" s="60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2"/>
      <c r="AQ946" s="61"/>
      <c r="AR946" s="61"/>
      <c r="AS946" s="61"/>
      <c r="AT946" s="61"/>
      <c r="AU946" s="61"/>
      <c r="AV946" s="61"/>
      <c r="AW946" s="60"/>
    </row>
    <row r="947" s="59" customFormat="1" customHeight="1" spans="1:49">
      <c r="A947" s="60"/>
      <c r="B947" s="60"/>
      <c r="C947" s="60"/>
      <c r="D947" s="60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2"/>
      <c r="AQ947" s="61"/>
      <c r="AR947" s="61"/>
      <c r="AS947" s="61"/>
      <c r="AT947" s="61"/>
      <c r="AU947" s="61"/>
      <c r="AV947" s="61"/>
      <c r="AW947" s="60"/>
    </row>
    <row r="948" s="59" customFormat="1" customHeight="1" spans="1:49">
      <c r="A948" s="60"/>
      <c r="B948" s="60"/>
      <c r="C948" s="60"/>
      <c r="D948" s="60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2"/>
      <c r="AQ948" s="61"/>
      <c r="AR948" s="61"/>
      <c r="AS948" s="61"/>
      <c r="AT948" s="61"/>
      <c r="AU948" s="61"/>
      <c r="AV948" s="61"/>
      <c r="AW948" s="60"/>
    </row>
    <row r="949" s="59" customFormat="1" customHeight="1" spans="1:49">
      <c r="A949" s="60"/>
      <c r="B949" s="60"/>
      <c r="C949" s="60"/>
      <c r="D949" s="60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2"/>
      <c r="AQ949" s="61"/>
      <c r="AR949" s="61"/>
      <c r="AS949" s="61"/>
      <c r="AT949" s="61"/>
      <c r="AU949" s="61"/>
      <c r="AV949" s="61"/>
      <c r="AW949" s="60"/>
    </row>
    <row r="950" s="59" customFormat="1" customHeight="1" spans="1:49">
      <c r="A950" s="60"/>
      <c r="B950" s="60"/>
      <c r="C950" s="60"/>
      <c r="D950" s="60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2"/>
      <c r="AQ950" s="61"/>
      <c r="AR950" s="61"/>
      <c r="AS950" s="61"/>
      <c r="AT950" s="61"/>
      <c r="AU950" s="61"/>
      <c r="AV950" s="61"/>
      <c r="AW950" s="60"/>
    </row>
    <row r="951" s="59" customFormat="1" customHeight="1" spans="1:49">
      <c r="A951" s="60"/>
      <c r="B951" s="60"/>
      <c r="C951" s="60"/>
      <c r="D951" s="60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2"/>
      <c r="AQ951" s="61"/>
      <c r="AR951" s="61"/>
      <c r="AS951" s="61"/>
      <c r="AT951" s="61"/>
      <c r="AU951" s="61"/>
      <c r="AV951" s="61"/>
      <c r="AW951" s="60"/>
    </row>
    <row r="952" s="59" customFormat="1" customHeight="1" spans="1:49">
      <c r="A952" s="60"/>
      <c r="B952" s="60"/>
      <c r="C952" s="60"/>
      <c r="D952" s="60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2"/>
      <c r="AQ952" s="61"/>
      <c r="AR952" s="61"/>
      <c r="AS952" s="61"/>
      <c r="AT952" s="61"/>
      <c r="AU952" s="61"/>
      <c r="AV952" s="61"/>
      <c r="AW952" s="60"/>
    </row>
    <row r="953" s="59" customFormat="1" customHeight="1" spans="1:49">
      <c r="A953" s="60"/>
      <c r="B953" s="60"/>
      <c r="C953" s="60"/>
      <c r="D953" s="60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2"/>
      <c r="AQ953" s="61"/>
      <c r="AR953" s="61"/>
      <c r="AS953" s="61"/>
      <c r="AT953" s="61"/>
      <c r="AU953" s="61"/>
      <c r="AV953" s="61"/>
      <c r="AW953" s="60"/>
    </row>
    <row r="954" s="59" customFormat="1" customHeight="1" spans="1:49">
      <c r="A954" s="60"/>
      <c r="B954" s="60"/>
      <c r="C954" s="60"/>
      <c r="D954" s="60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2"/>
      <c r="AQ954" s="61"/>
      <c r="AR954" s="61"/>
      <c r="AS954" s="61"/>
      <c r="AT954" s="61"/>
      <c r="AU954" s="61"/>
      <c r="AV954" s="61"/>
      <c r="AW954" s="60"/>
    </row>
    <row r="955" s="59" customFormat="1" customHeight="1" spans="1:49">
      <c r="A955" s="60"/>
      <c r="B955" s="60"/>
      <c r="C955" s="60"/>
      <c r="D955" s="60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2"/>
      <c r="AQ955" s="61"/>
      <c r="AR955" s="61"/>
      <c r="AS955" s="61"/>
      <c r="AT955" s="61"/>
      <c r="AU955" s="61"/>
      <c r="AV955" s="61"/>
      <c r="AW955" s="60"/>
    </row>
    <row r="956" s="59" customFormat="1" customHeight="1" spans="1:49">
      <c r="A956" s="60"/>
      <c r="B956" s="60"/>
      <c r="C956" s="60"/>
      <c r="D956" s="60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2"/>
      <c r="AQ956" s="61"/>
      <c r="AR956" s="61"/>
      <c r="AS956" s="61"/>
      <c r="AT956" s="61"/>
      <c r="AU956" s="61"/>
      <c r="AV956" s="61"/>
      <c r="AW956" s="60"/>
    </row>
    <row r="957" s="59" customFormat="1" customHeight="1" spans="1:49">
      <c r="A957" s="60"/>
      <c r="B957" s="60"/>
      <c r="C957" s="60"/>
      <c r="D957" s="60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2"/>
      <c r="AQ957" s="61"/>
      <c r="AR957" s="61"/>
      <c r="AS957" s="61"/>
      <c r="AT957" s="61"/>
      <c r="AU957" s="61"/>
      <c r="AV957" s="61"/>
      <c r="AW957" s="60"/>
    </row>
    <row r="958" s="59" customFormat="1" customHeight="1" spans="1:49">
      <c r="A958" s="60"/>
      <c r="B958" s="60"/>
      <c r="C958" s="60"/>
      <c r="D958" s="60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2"/>
      <c r="AQ958" s="61"/>
      <c r="AR958" s="61"/>
      <c r="AS958" s="61"/>
      <c r="AT958" s="61"/>
      <c r="AU958" s="61"/>
      <c r="AV958" s="61"/>
      <c r="AW958" s="60"/>
    </row>
    <row r="959" s="59" customFormat="1" customHeight="1" spans="1:49">
      <c r="A959" s="60"/>
      <c r="B959" s="60"/>
      <c r="C959" s="60"/>
      <c r="D959" s="60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2"/>
      <c r="AQ959" s="61"/>
      <c r="AR959" s="61"/>
      <c r="AS959" s="61"/>
      <c r="AT959" s="61"/>
      <c r="AU959" s="61"/>
      <c r="AV959" s="61"/>
      <c r="AW959" s="60"/>
    </row>
    <row r="960" s="59" customFormat="1" customHeight="1" spans="1:49">
      <c r="A960" s="60"/>
      <c r="B960" s="60"/>
      <c r="C960" s="60"/>
      <c r="D960" s="60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2"/>
      <c r="AQ960" s="61"/>
      <c r="AR960" s="61"/>
      <c r="AS960" s="61"/>
      <c r="AT960" s="61"/>
      <c r="AU960" s="61"/>
      <c r="AV960" s="61"/>
      <c r="AW960" s="60"/>
    </row>
    <row r="961" s="59" customFormat="1" customHeight="1" spans="1:49">
      <c r="A961" s="60"/>
      <c r="B961" s="60"/>
      <c r="C961" s="60"/>
      <c r="D961" s="60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2"/>
      <c r="AQ961" s="61"/>
      <c r="AR961" s="61"/>
      <c r="AS961" s="61"/>
      <c r="AT961" s="61"/>
      <c r="AU961" s="61"/>
      <c r="AV961" s="61"/>
      <c r="AW961" s="60"/>
    </row>
    <row r="962" s="59" customFormat="1" customHeight="1" spans="1:49">
      <c r="A962" s="60"/>
      <c r="B962" s="60"/>
      <c r="C962" s="60"/>
      <c r="D962" s="60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2"/>
      <c r="AQ962" s="61"/>
      <c r="AR962" s="61"/>
      <c r="AS962" s="61"/>
      <c r="AT962" s="61"/>
      <c r="AU962" s="61"/>
      <c r="AV962" s="61"/>
      <c r="AW962" s="60"/>
    </row>
    <row r="963" s="59" customFormat="1" customHeight="1" spans="1:49">
      <c r="A963" s="60"/>
      <c r="B963" s="60"/>
      <c r="C963" s="60"/>
      <c r="D963" s="60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2"/>
      <c r="AQ963" s="61"/>
      <c r="AR963" s="61"/>
      <c r="AS963" s="61"/>
      <c r="AT963" s="61"/>
      <c r="AU963" s="61"/>
      <c r="AV963" s="61"/>
      <c r="AW963" s="60"/>
    </row>
    <row r="964" s="59" customFormat="1" customHeight="1" spans="1:49">
      <c r="A964" s="60"/>
      <c r="B964" s="60"/>
      <c r="C964" s="60"/>
      <c r="D964" s="60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2"/>
      <c r="AQ964" s="61"/>
      <c r="AR964" s="61"/>
      <c r="AS964" s="61"/>
      <c r="AT964" s="61"/>
      <c r="AU964" s="61"/>
      <c r="AV964" s="61"/>
      <c r="AW964" s="60"/>
    </row>
    <row r="965" s="59" customFormat="1" customHeight="1" spans="1:49">
      <c r="A965" s="60"/>
      <c r="B965" s="60"/>
      <c r="C965" s="60"/>
      <c r="D965" s="60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2"/>
      <c r="AQ965" s="61"/>
      <c r="AR965" s="61"/>
      <c r="AS965" s="61"/>
      <c r="AT965" s="61"/>
      <c r="AU965" s="61"/>
      <c r="AV965" s="61"/>
      <c r="AW965" s="60"/>
    </row>
    <row r="966" s="59" customFormat="1" customHeight="1" spans="1:49">
      <c r="A966" s="60"/>
      <c r="B966" s="60"/>
      <c r="C966" s="60"/>
      <c r="D966" s="60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2"/>
      <c r="AQ966" s="61"/>
      <c r="AR966" s="61"/>
      <c r="AS966" s="61"/>
      <c r="AT966" s="61"/>
      <c r="AU966" s="61"/>
      <c r="AV966" s="61"/>
      <c r="AW966" s="60"/>
    </row>
    <row r="967" s="59" customFormat="1" customHeight="1" spans="1:49">
      <c r="A967" s="60"/>
      <c r="B967" s="60"/>
      <c r="C967" s="60"/>
      <c r="D967" s="60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2"/>
      <c r="AQ967" s="61"/>
      <c r="AR967" s="61"/>
      <c r="AS967" s="61"/>
      <c r="AT967" s="61"/>
      <c r="AU967" s="61"/>
      <c r="AV967" s="61"/>
      <c r="AW967" s="60"/>
    </row>
    <row r="968" s="59" customFormat="1" customHeight="1" spans="1:49">
      <c r="A968" s="60"/>
      <c r="B968" s="60"/>
      <c r="C968" s="60"/>
      <c r="D968" s="60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2"/>
      <c r="AQ968" s="61"/>
      <c r="AR968" s="61"/>
      <c r="AS968" s="61"/>
      <c r="AT968" s="61"/>
      <c r="AU968" s="61"/>
      <c r="AV968" s="61"/>
      <c r="AW968" s="60"/>
    </row>
    <row r="969" s="59" customFormat="1" customHeight="1" spans="1:49">
      <c r="A969" s="60"/>
      <c r="B969" s="60"/>
      <c r="C969" s="60"/>
      <c r="D969" s="60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2"/>
      <c r="AQ969" s="61"/>
      <c r="AR969" s="61"/>
      <c r="AS969" s="61"/>
      <c r="AT969" s="61"/>
      <c r="AU969" s="61"/>
      <c r="AV969" s="61"/>
      <c r="AW969" s="60"/>
    </row>
    <row r="970" s="59" customFormat="1" customHeight="1" spans="1:49">
      <c r="A970" s="60"/>
      <c r="B970" s="60"/>
      <c r="C970" s="60"/>
      <c r="D970" s="60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2"/>
      <c r="AQ970" s="61"/>
      <c r="AR970" s="61"/>
      <c r="AS970" s="61"/>
      <c r="AT970" s="61"/>
      <c r="AU970" s="61"/>
      <c r="AV970" s="61"/>
      <c r="AW970" s="60"/>
    </row>
    <row r="971" s="59" customFormat="1" customHeight="1" spans="1:49">
      <c r="A971" s="60"/>
      <c r="B971" s="60"/>
      <c r="C971" s="60"/>
      <c r="D971" s="60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2"/>
      <c r="AQ971" s="61"/>
      <c r="AR971" s="61"/>
      <c r="AS971" s="61"/>
      <c r="AT971" s="61"/>
      <c r="AU971" s="61"/>
      <c r="AV971" s="61"/>
      <c r="AW971" s="60"/>
    </row>
    <row r="972" s="59" customFormat="1" customHeight="1" spans="1:49">
      <c r="A972" s="60"/>
      <c r="B972" s="60"/>
      <c r="C972" s="60"/>
      <c r="D972" s="60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2"/>
      <c r="AQ972" s="61"/>
      <c r="AR972" s="61"/>
      <c r="AS972" s="61"/>
      <c r="AT972" s="61"/>
      <c r="AU972" s="61"/>
      <c r="AV972" s="61"/>
      <c r="AW972" s="60"/>
    </row>
    <row r="973" s="59" customFormat="1" customHeight="1" spans="1:49">
      <c r="A973" s="60"/>
      <c r="B973" s="60"/>
      <c r="C973" s="60"/>
      <c r="D973" s="60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2"/>
      <c r="AQ973" s="61"/>
      <c r="AR973" s="61"/>
      <c r="AS973" s="61"/>
      <c r="AT973" s="61"/>
      <c r="AU973" s="61"/>
      <c r="AV973" s="61"/>
      <c r="AW973" s="60"/>
    </row>
    <row r="974" s="59" customFormat="1" customHeight="1" spans="1:49">
      <c r="A974" s="60"/>
      <c r="B974" s="60"/>
      <c r="C974" s="60"/>
      <c r="D974" s="60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2"/>
      <c r="AQ974" s="61"/>
      <c r="AR974" s="61"/>
      <c r="AS974" s="61"/>
      <c r="AT974" s="61"/>
      <c r="AU974" s="61"/>
      <c r="AV974" s="61"/>
      <c r="AW974" s="60"/>
    </row>
    <row r="975" s="59" customFormat="1" customHeight="1" spans="1:49">
      <c r="A975" s="60"/>
      <c r="B975" s="60"/>
      <c r="C975" s="60"/>
      <c r="D975" s="60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2"/>
      <c r="AQ975" s="61"/>
      <c r="AR975" s="61"/>
      <c r="AS975" s="61"/>
      <c r="AT975" s="61"/>
      <c r="AU975" s="61"/>
      <c r="AV975" s="61"/>
      <c r="AW975" s="60"/>
    </row>
    <row r="976" s="59" customFormat="1" customHeight="1" spans="1:49">
      <c r="A976" s="60"/>
      <c r="B976" s="60"/>
      <c r="C976" s="60"/>
      <c r="D976" s="60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2"/>
      <c r="AQ976" s="61"/>
      <c r="AR976" s="61"/>
      <c r="AS976" s="61"/>
      <c r="AT976" s="61"/>
      <c r="AU976" s="61"/>
      <c r="AV976" s="61"/>
      <c r="AW976" s="60"/>
    </row>
    <row r="977" s="59" customFormat="1" customHeight="1" spans="1:49">
      <c r="A977" s="60"/>
      <c r="B977" s="60"/>
      <c r="C977" s="60"/>
      <c r="D977" s="60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2"/>
      <c r="AQ977" s="61"/>
      <c r="AR977" s="61"/>
      <c r="AS977" s="61"/>
      <c r="AT977" s="61"/>
      <c r="AU977" s="61"/>
      <c r="AV977" s="61"/>
      <c r="AW977" s="60"/>
    </row>
    <row r="978" s="59" customFormat="1" customHeight="1" spans="1:49">
      <c r="A978" s="60"/>
      <c r="B978" s="60"/>
      <c r="C978" s="60"/>
      <c r="D978" s="60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2"/>
      <c r="AQ978" s="61"/>
      <c r="AR978" s="61"/>
      <c r="AS978" s="61"/>
      <c r="AT978" s="61"/>
      <c r="AU978" s="61"/>
      <c r="AV978" s="61"/>
      <c r="AW978" s="60"/>
    </row>
    <row r="979" s="59" customFormat="1" customHeight="1" spans="1:49">
      <c r="A979" s="60"/>
      <c r="B979" s="60"/>
      <c r="C979" s="60"/>
      <c r="D979" s="60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2"/>
      <c r="AQ979" s="61"/>
      <c r="AR979" s="61"/>
      <c r="AS979" s="61"/>
      <c r="AT979" s="61"/>
      <c r="AU979" s="61"/>
      <c r="AV979" s="61"/>
      <c r="AW979" s="60"/>
    </row>
    <row r="980" s="59" customFormat="1" customHeight="1" spans="1:49">
      <c r="A980" s="60"/>
      <c r="B980" s="60"/>
      <c r="C980" s="60"/>
      <c r="D980" s="60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2"/>
      <c r="AQ980" s="61"/>
      <c r="AR980" s="61"/>
      <c r="AS980" s="61"/>
      <c r="AT980" s="61"/>
      <c r="AU980" s="61"/>
      <c r="AV980" s="61"/>
      <c r="AW980" s="60"/>
    </row>
    <row r="981" s="59" customFormat="1" customHeight="1" spans="1:49">
      <c r="A981" s="60"/>
      <c r="B981" s="60"/>
      <c r="C981" s="60"/>
      <c r="D981" s="60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2"/>
      <c r="AQ981" s="61"/>
      <c r="AR981" s="61"/>
      <c r="AS981" s="61"/>
      <c r="AT981" s="61"/>
      <c r="AU981" s="61"/>
      <c r="AV981" s="61"/>
      <c r="AW981" s="60"/>
    </row>
    <row r="982" s="59" customFormat="1" customHeight="1" spans="1:49">
      <c r="A982" s="60"/>
      <c r="B982" s="60"/>
      <c r="C982" s="60"/>
      <c r="D982" s="60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2"/>
      <c r="AQ982" s="61"/>
      <c r="AR982" s="61"/>
      <c r="AS982" s="61"/>
      <c r="AT982" s="61"/>
      <c r="AU982" s="61"/>
      <c r="AV982" s="61"/>
      <c r="AW982" s="60"/>
    </row>
    <row r="983" s="59" customFormat="1" customHeight="1" spans="1:49">
      <c r="A983" s="60"/>
      <c r="B983" s="60"/>
      <c r="C983" s="60"/>
      <c r="D983" s="60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2"/>
      <c r="AQ983" s="61"/>
      <c r="AR983" s="61"/>
      <c r="AS983" s="61"/>
      <c r="AT983" s="61"/>
      <c r="AU983" s="61"/>
      <c r="AV983" s="61"/>
      <c r="AW983" s="60"/>
    </row>
    <row r="984" s="59" customFormat="1" customHeight="1" spans="1:49">
      <c r="A984" s="60"/>
      <c r="B984" s="60"/>
      <c r="C984" s="60"/>
      <c r="D984" s="60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2"/>
      <c r="AQ984" s="61"/>
      <c r="AR984" s="61"/>
      <c r="AS984" s="61"/>
      <c r="AT984" s="61"/>
      <c r="AU984" s="61"/>
      <c r="AV984" s="61"/>
      <c r="AW984" s="60"/>
    </row>
    <row r="985" s="59" customFormat="1" customHeight="1" spans="1:49">
      <c r="A985" s="60"/>
      <c r="B985" s="60"/>
      <c r="C985" s="60"/>
      <c r="D985" s="60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2"/>
      <c r="AQ985" s="61"/>
      <c r="AR985" s="61"/>
      <c r="AS985" s="61"/>
      <c r="AT985" s="61"/>
      <c r="AU985" s="61"/>
      <c r="AV985" s="61"/>
      <c r="AW985" s="60"/>
    </row>
    <row r="986" s="59" customFormat="1" customHeight="1" spans="1:49">
      <c r="A986" s="60"/>
      <c r="B986" s="60"/>
      <c r="C986" s="60"/>
      <c r="D986" s="60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2"/>
      <c r="AQ986" s="61"/>
      <c r="AR986" s="61"/>
      <c r="AS986" s="61"/>
      <c r="AT986" s="61"/>
      <c r="AU986" s="61"/>
      <c r="AV986" s="61"/>
      <c r="AW986" s="60"/>
    </row>
    <row r="987" s="59" customFormat="1" customHeight="1" spans="1:49">
      <c r="A987" s="60"/>
      <c r="B987" s="60"/>
      <c r="C987" s="60"/>
      <c r="D987" s="60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2"/>
      <c r="AQ987" s="61"/>
      <c r="AR987" s="61"/>
      <c r="AS987" s="61"/>
      <c r="AT987" s="61"/>
      <c r="AU987" s="61"/>
      <c r="AV987" s="61"/>
      <c r="AW987" s="60"/>
    </row>
    <row r="988" s="59" customFormat="1" customHeight="1" spans="1:49">
      <c r="A988" s="60"/>
      <c r="B988" s="60"/>
      <c r="C988" s="60"/>
      <c r="D988" s="60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2"/>
      <c r="AQ988" s="61"/>
      <c r="AR988" s="61"/>
      <c r="AS988" s="61"/>
      <c r="AT988" s="61"/>
      <c r="AU988" s="61"/>
      <c r="AV988" s="61"/>
      <c r="AW988" s="60"/>
    </row>
    <row r="989" s="59" customFormat="1" customHeight="1" spans="1:49">
      <c r="A989" s="60"/>
      <c r="B989" s="60"/>
      <c r="C989" s="60"/>
      <c r="D989" s="60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2"/>
      <c r="AQ989" s="61"/>
      <c r="AR989" s="61"/>
      <c r="AS989" s="61"/>
      <c r="AT989" s="61"/>
      <c r="AU989" s="61"/>
      <c r="AV989" s="61"/>
      <c r="AW989" s="60"/>
    </row>
    <row r="990" s="59" customFormat="1" customHeight="1" spans="1:49">
      <c r="A990" s="60"/>
      <c r="B990" s="60"/>
      <c r="C990" s="60"/>
      <c r="D990" s="60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2"/>
      <c r="AQ990" s="61"/>
      <c r="AR990" s="61"/>
      <c r="AS990" s="61"/>
      <c r="AT990" s="61"/>
      <c r="AU990" s="61"/>
      <c r="AV990" s="61"/>
      <c r="AW990" s="60"/>
    </row>
    <row r="991" s="59" customFormat="1" customHeight="1" spans="1:49">
      <c r="A991" s="60"/>
      <c r="B991" s="60"/>
      <c r="C991" s="60"/>
      <c r="D991" s="60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2"/>
      <c r="AQ991" s="61"/>
      <c r="AR991" s="61"/>
      <c r="AS991" s="61"/>
      <c r="AT991" s="61"/>
      <c r="AU991" s="61"/>
      <c r="AV991" s="61"/>
      <c r="AW991" s="60"/>
    </row>
    <row r="992" s="59" customFormat="1" customHeight="1" spans="1:49">
      <c r="A992" s="60"/>
      <c r="B992" s="60"/>
      <c r="C992" s="60"/>
      <c r="D992" s="60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2"/>
      <c r="AQ992" s="61"/>
      <c r="AR992" s="61"/>
      <c r="AS992" s="61"/>
      <c r="AT992" s="61"/>
      <c r="AU992" s="61"/>
      <c r="AV992" s="61"/>
      <c r="AW992" s="60"/>
    </row>
    <row r="993" s="59" customFormat="1" customHeight="1" spans="1:49">
      <c r="A993" s="60"/>
      <c r="B993" s="60"/>
      <c r="C993" s="60"/>
      <c r="D993" s="60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2"/>
      <c r="AQ993" s="61"/>
      <c r="AR993" s="61"/>
      <c r="AS993" s="61"/>
      <c r="AT993" s="61"/>
      <c r="AU993" s="61"/>
      <c r="AV993" s="61"/>
      <c r="AW993" s="60"/>
    </row>
    <row r="994" s="59" customFormat="1" customHeight="1" spans="1:49">
      <c r="A994" s="60"/>
      <c r="B994" s="60"/>
      <c r="C994" s="60"/>
      <c r="D994" s="60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2"/>
      <c r="AQ994" s="61"/>
      <c r="AR994" s="61"/>
      <c r="AS994" s="61"/>
      <c r="AT994" s="61"/>
      <c r="AU994" s="61"/>
      <c r="AV994" s="61"/>
      <c r="AW994" s="60"/>
    </row>
    <row r="995" s="59" customFormat="1" customHeight="1" spans="1:49">
      <c r="A995" s="60"/>
      <c r="B995" s="60"/>
      <c r="C995" s="60"/>
      <c r="D995" s="60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2"/>
      <c r="AQ995" s="61"/>
      <c r="AR995" s="61"/>
      <c r="AS995" s="61"/>
      <c r="AT995" s="61"/>
      <c r="AU995" s="61"/>
      <c r="AV995" s="61"/>
      <c r="AW995" s="60"/>
    </row>
    <row r="996" s="59" customFormat="1" customHeight="1" spans="1:49">
      <c r="A996" s="60"/>
      <c r="B996" s="60"/>
      <c r="C996" s="60"/>
      <c r="D996" s="60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2"/>
      <c r="AQ996" s="61"/>
      <c r="AR996" s="61"/>
      <c r="AS996" s="61"/>
      <c r="AT996" s="61"/>
      <c r="AU996" s="61"/>
      <c r="AV996" s="61"/>
      <c r="AW996" s="60"/>
    </row>
    <row r="997" s="59" customFormat="1" customHeight="1" spans="1:49">
      <c r="A997" s="60"/>
      <c r="B997" s="60"/>
      <c r="C997" s="60"/>
      <c r="D997" s="60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2"/>
      <c r="AQ997" s="61"/>
      <c r="AR997" s="61"/>
      <c r="AS997" s="61"/>
      <c r="AT997" s="61"/>
      <c r="AU997" s="61"/>
      <c r="AV997" s="61"/>
      <c r="AW997" s="60"/>
    </row>
    <row r="998" s="59" customFormat="1" customHeight="1" spans="1:49">
      <c r="A998" s="60"/>
      <c r="B998" s="60"/>
      <c r="C998" s="60"/>
      <c r="D998" s="60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2"/>
      <c r="AQ998" s="61"/>
      <c r="AR998" s="61"/>
      <c r="AS998" s="61"/>
      <c r="AT998" s="61"/>
      <c r="AU998" s="61"/>
      <c r="AV998" s="61"/>
      <c r="AW998" s="60"/>
    </row>
    <row r="999" s="59" customFormat="1" customHeight="1" spans="1:49">
      <c r="A999" s="60"/>
      <c r="B999" s="60"/>
      <c r="C999" s="60"/>
      <c r="D999" s="60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2"/>
      <c r="AQ999" s="61"/>
      <c r="AR999" s="61"/>
      <c r="AS999" s="61"/>
      <c r="AT999" s="61"/>
      <c r="AU999" s="61"/>
      <c r="AV999" s="61"/>
      <c r="AW999" s="60"/>
    </row>
    <row r="1000" s="59" customFormat="1" customHeight="1" spans="1:49">
      <c r="A1000" s="60"/>
      <c r="B1000" s="60"/>
      <c r="C1000" s="60"/>
      <c r="D1000" s="60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2"/>
      <c r="AQ1000" s="61"/>
      <c r="AR1000" s="61"/>
      <c r="AS1000" s="61"/>
      <c r="AT1000" s="61"/>
      <c r="AU1000" s="61"/>
      <c r="AV1000" s="61"/>
      <c r="AW1000" s="60"/>
    </row>
    <row r="1001" s="59" customFormat="1" customHeight="1" spans="1:49">
      <c r="A1001" s="60"/>
      <c r="B1001" s="60"/>
      <c r="C1001" s="60"/>
      <c r="D1001" s="60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2"/>
      <c r="AQ1001" s="61"/>
      <c r="AR1001" s="61"/>
      <c r="AS1001" s="61"/>
      <c r="AT1001" s="61"/>
      <c r="AU1001" s="61"/>
      <c r="AV1001" s="61"/>
      <c r="AW1001" s="60"/>
    </row>
    <row r="1002" s="59" customFormat="1" customHeight="1" spans="1:49">
      <c r="A1002" s="60"/>
      <c r="B1002" s="60"/>
      <c r="C1002" s="60"/>
      <c r="D1002" s="60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2"/>
      <c r="AQ1002" s="61"/>
      <c r="AR1002" s="61"/>
      <c r="AS1002" s="61"/>
      <c r="AT1002" s="61"/>
      <c r="AU1002" s="61"/>
      <c r="AV1002" s="61"/>
      <c r="AW1002" s="60"/>
    </row>
    <row r="1003" s="59" customFormat="1" customHeight="1" spans="1:49">
      <c r="A1003" s="60"/>
      <c r="B1003" s="60"/>
      <c r="C1003" s="60"/>
      <c r="D1003" s="60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2"/>
      <c r="AQ1003" s="61"/>
      <c r="AR1003" s="61"/>
      <c r="AS1003" s="61"/>
      <c r="AT1003" s="61"/>
      <c r="AU1003" s="61"/>
      <c r="AV1003" s="61"/>
      <c r="AW1003" s="60"/>
    </row>
    <row r="1004" s="59" customFormat="1" customHeight="1" spans="1:49">
      <c r="A1004" s="60"/>
      <c r="B1004" s="60"/>
      <c r="C1004" s="60"/>
      <c r="D1004" s="60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2"/>
      <c r="AQ1004" s="61"/>
      <c r="AR1004" s="61"/>
      <c r="AS1004" s="61"/>
      <c r="AT1004" s="61"/>
      <c r="AU1004" s="61"/>
      <c r="AV1004" s="61"/>
      <c r="AW1004" s="60"/>
    </row>
    <row r="1005" s="59" customFormat="1" customHeight="1" spans="1:49">
      <c r="A1005" s="60"/>
      <c r="B1005" s="60"/>
      <c r="C1005" s="60"/>
      <c r="D1005" s="60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2"/>
      <c r="AQ1005" s="61"/>
      <c r="AR1005" s="61"/>
      <c r="AS1005" s="61"/>
      <c r="AT1005" s="61"/>
      <c r="AU1005" s="61"/>
      <c r="AV1005" s="61"/>
      <c r="AW1005" s="60"/>
    </row>
    <row r="1006" s="59" customFormat="1" customHeight="1" spans="1:49">
      <c r="A1006" s="60"/>
      <c r="B1006" s="60"/>
      <c r="C1006" s="60"/>
      <c r="D1006" s="60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2"/>
      <c r="AQ1006" s="61"/>
      <c r="AR1006" s="61"/>
      <c r="AS1006" s="61"/>
      <c r="AT1006" s="61"/>
      <c r="AU1006" s="61"/>
      <c r="AV1006" s="61"/>
      <c r="AW1006" s="60"/>
    </row>
    <row r="1007" s="59" customFormat="1" customHeight="1" spans="1:49">
      <c r="A1007" s="60"/>
      <c r="B1007" s="60"/>
      <c r="C1007" s="60"/>
      <c r="D1007" s="60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2"/>
      <c r="AQ1007" s="61"/>
      <c r="AR1007" s="61"/>
      <c r="AS1007" s="61"/>
      <c r="AT1007" s="61"/>
      <c r="AU1007" s="61"/>
      <c r="AV1007" s="61"/>
      <c r="AW1007" s="60"/>
    </row>
    <row r="1008" s="59" customFormat="1" customHeight="1" spans="1:49">
      <c r="A1008" s="60"/>
      <c r="B1008" s="60"/>
      <c r="C1008" s="60"/>
      <c r="D1008" s="60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2"/>
      <c r="AQ1008" s="61"/>
      <c r="AR1008" s="61"/>
      <c r="AS1008" s="61"/>
      <c r="AT1008" s="61"/>
      <c r="AU1008" s="61"/>
      <c r="AV1008" s="61"/>
      <c r="AW1008" s="60"/>
    </row>
    <row r="1009" s="59" customFormat="1" customHeight="1" spans="1:49">
      <c r="A1009" s="60"/>
      <c r="B1009" s="60"/>
      <c r="C1009" s="60"/>
      <c r="D1009" s="60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/>
      <c r="AP1009" s="62"/>
      <c r="AQ1009" s="61"/>
      <c r="AR1009" s="61"/>
      <c r="AS1009" s="61"/>
      <c r="AT1009" s="61"/>
      <c r="AU1009" s="61"/>
      <c r="AV1009" s="61"/>
      <c r="AW1009" s="60"/>
    </row>
    <row r="1010" s="59" customFormat="1" customHeight="1" spans="1:49">
      <c r="A1010" s="60"/>
      <c r="B1010" s="60"/>
      <c r="C1010" s="60"/>
      <c r="D1010" s="60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2"/>
      <c r="AQ1010" s="61"/>
      <c r="AR1010" s="61"/>
      <c r="AS1010" s="61"/>
      <c r="AT1010" s="61"/>
      <c r="AU1010" s="61"/>
      <c r="AV1010" s="61"/>
      <c r="AW1010" s="60"/>
    </row>
    <row r="1011" s="59" customFormat="1" customHeight="1" spans="1:49">
      <c r="A1011" s="60"/>
      <c r="B1011" s="60"/>
      <c r="C1011" s="60"/>
      <c r="D1011" s="60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  <c r="AN1011" s="61"/>
      <c r="AO1011" s="61"/>
      <c r="AP1011" s="62"/>
      <c r="AQ1011" s="61"/>
      <c r="AR1011" s="61"/>
      <c r="AS1011" s="61"/>
      <c r="AT1011" s="61"/>
      <c r="AU1011" s="61"/>
      <c r="AV1011" s="61"/>
      <c r="AW1011" s="60"/>
    </row>
    <row r="1012" s="59" customFormat="1" customHeight="1" spans="1:49">
      <c r="A1012" s="60"/>
      <c r="B1012" s="60"/>
      <c r="C1012" s="60"/>
      <c r="D1012" s="60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  <c r="AD1012" s="61"/>
      <c r="AE1012" s="61"/>
      <c r="AF1012" s="61"/>
      <c r="AG1012" s="61"/>
      <c r="AH1012" s="61"/>
      <c r="AI1012" s="61"/>
      <c r="AJ1012" s="61"/>
      <c r="AK1012" s="61"/>
      <c r="AL1012" s="61"/>
      <c r="AM1012" s="61"/>
      <c r="AN1012" s="61"/>
      <c r="AO1012" s="61"/>
      <c r="AP1012" s="62"/>
      <c r="AQ1012" s="61"/>
      <c r="AR1012" s="61"/>
      <c r="AS1012" s="61"/>
      <c r="AT1012" s="61"/>
      <c r="AU1012" s="61"/>
      <c r="AV1012" s="61"/>
      <c r="AW1012" s="60"/>
    </row>
    <row r="1013" s="59" customFormat="1" customHeight="1" spans="1:49">
      <c r="A1013" s="60"/>
      <c r="B1013" s="60"/>
      <c r="C1013" s="60"/>
      <c r="D1013" s="60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  <c r="AD1013" s="61"/>
      <c r="AE1013" s="61"/>
      <c r="AF1013" s="61"/>
      <c r="AG1013" s="61"/>
      <c r="AH1013" s="61"/>
      <c r="AI1013" s="61"/>
      <c r="AJ1013" s="61"/>
      <c r="AK1013" s="61"/>
      <c r="AL1013" s="61"/>
      <c r="AM1013" s="61"/>
      <c r="AN1013" s="61"/>
      <c r="AO1013" s="61"/>
      <c r="AP1013" s="62"/>
      <c r="AQ1013" s="61"/>
      <c r="AR1013" s="61"/>
      <c r="AS1013" s="61"/>
      <c r="AT1013" s="61"/>
      <c r="AU1013" s="61"/>
      <c r="AV1013" s="61"/>
      <c r="AW1013" s="60"/>
    </row>
    <row r="1014" s="59" customFormat="1" customHeight="1" spans="1:49">
      <c r="A1014" s="60"/>
      <c r="B1014" s="60"/>
      <c r="C1014" s="60"/>
      <c r="D1014" s="60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  <c r="AH1014" s="61"/>
      <c r="AI1014" s="61"/>
      <c r="AJ1014" s="61"/>
      <c r="AK1014" s="61"/>
      <c r="AL1014" s="61"/>
      <c r="AM1014" s="61"/>
      <c r="AN1014" s="61"/>
      <c r="AO1014" s="61"/>
      <c r="AP1014" s="62"/>
      <c r="AQ1014" s="61"/>
      <c r="AR1014" s="61"/>
      <c r="AS1014" s="61"/>
      <c r="AT1014" s="61"/>
      <c r="AU1014" s="61"/>
      <c r="AV1014" s="61"/>
      <c r="AW1014" s="60"/>
    </row>
    <row r="1015" s="59" customFormat="1" customHeight="1" spans="1:49">
      <c r="A1015" s="60"/>
      <c r="B1015" s="60"/>
      <c r="C1015" s="60"/>
      <c r="D1015" s="60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  <c r="AD1015" s="61"/>
      <c r="AE1015" s="61"/>
      <c r="AF1015" s="61"/>
      <c r="AG1015" s="61"/>
      <c r="AH1015" s="61"/>
      <c r="AI1015" s="61"/>
      <c r="AJ1015" s="61"/>
      <c r="AK1015" s="61"/>
      <c r="AL1015" s="61"/>
      <c r="AM1015" s="61"/>
      <c r="AN1015" s="61"/>
      <c r="AO1015" s="61"/>
      <c r="AP1015" s="62"/>
      <c r="AQ1015" s="61"/>
      <c r="AR1015" s="61"/>
      <c r="AS1015" s="61"/>
      <c r="AT1015" s="61"/>
      <c r="AU1015" s="61"/>
      <c r="AV1015" s="61"/>
      <c r="AW1015" s="60"/>
    </row>
    <row r="1016" s="59" customFormat="1" customHeight="1" spans="1:49">
      <c r="A1016" s="60"/>
      <c r="B1016" s="60"/>
      <c r="C1016" s="60"/>
      <c r="D1016" s="60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  <c r="AD1016" s="61"/>
      <c r="AE1016" s="61"/>
      <c r="AF1016" s="61"/>
      <c r="AG1016" s="61"/>
      <c r="AH1016" s="61"/>
      <c r="AI1016" s="61"/>
      <c r="AJ1016" s="61"/>
      <c r="AK1016" s="61"/>
      <c r="AL1016" s="61"/>
      <c r="AM1016" s="61"/>
      <c r="AN1016" s="61"/>
      <c r="AO1016" s="61"/>
      <c r="AP1016" s="62"/>
      <c r="AQ1016" s="61"/>
      <c r="AR1016" s="61"/>
      <c r="AS1016" s="61"/>
      <c r="AT1016" s="61"/>
      <c r="AU1016" s="61"/>
      <c r="AV1016" s="61"/>
      <c r="AW1016" s="60"/>
    </row>
    <row r="1017" s="59" customFormat="1" customHeight="1" spans="1:49">
      <c r="A1017" s="60"/>
      <c r="B1017" s="60"/>
      <c r="C1017" s="60"/>
      <c r="D1017" s="60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  <c r="AD1017" s="61"/>
      <c r="AE1017" s="61"/>
      <c r="AF1017" s="61"/>
      <c r="AG1017" s="61"/>
      <c r="AH1017" s="61"/>
      <c r="AI1017" s="61"/>
      <c r="AJ1017" s="61"/>
      <c r="AK1017" s="61"/>
      <c r="AL1017" s="61"/>
      <c r="AM1017" s="61"/>
      <c r="AN1017" s="61"/>
      <c r="AO1017" s="61"/>
      <c r="AP1017" s="62"/>
      <c r="AQ1017" s="61"/>
      <c r="AR1017" s="61"/>
      <c r="AS1017" s="61"/>
      <c r="AT1017" s="61"/>
      <c r="AU1017" s="61"/>
      <c r="AV1017" s="61"/>
      <c r="AW1017" s="60"/>
    </row>
    <row r="1018" s="59" customFormat="1" customHeight="1" spans="1:49">
      <c r="A1018" s="60"/>
      <c r="B1018" s="60"/>
      <c r="C1018" s="60"/>
      <c r="D1018" s="60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  <c r="AD1018" s="61"/>
      <c r="AE1018" s="61"/>
      <c r="AF1018" s="61"/>
      <c r="AG1018" s="61"/>
      <c r="AH1018" s="61"/>
      <c r="AI1018" s="61"/>
      <c r="AJ1018" s="61"/>
      <c r="AK1018" s="61"/>
      <c r="AL1018" s="61"/>
      <c r="AM1018" s="61"/>
      <c r="AN1018" s="61"/>
      <c r="AO1018" s="61"/>
      <c r="AP1018" s="62"/>
      <c r="AQ1018" s="61"/>
      <c r="AR1018" s="61"/>
      <c r="AS1018" s="61"/>
      <c r="AT1018" s="61"/>
      <c r="AU1018" s="61"/>
      <c r="AV1018" s="61"/>
      <c r="AW1018" s="60"/>
    </row>
    <row r="1019" s="59" customFormat="1" customHeight="1" spans="1:49">
      <c r="A1019" s="60"/>
      <c r="B1019" s="60"/>
      <c r="C1019" s="60"/>
      <c r="D1019" s="60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  <c r="AD1019" s="61"/>
      <c r="AE1019" s="61"/>
      <c r="AF1019" s="61"/>
      <c r="AG1019" s="61"/>
      <c r="AH1019" s="61"/>
      <c r="AI1019" s="61"/>
      <c r="AJ1019" s="61"/>
      <c r="AK1019" s="61"/>
      <c r="AL1019" s="61"/>
      <c r="AM1019" s="61"/>
      <c r="AN1019" s="61"/>
      <c r="AO1019" s="61"/>
      <c r="AP1019" s="62"/>
      <c r="AQ1019" s="61"/>
      <c r="AR1019" s="61"/>
      <c r="AS1019" s="61"/>
      <c r="AT1019" s="61"/>
      <c r="AU1019" s="61"/>
      <c r="AV1019" s="61"/>
      <c r="AW1019" s="60"/>
    </row>
    <row r="1020" s="59" customFormat="1" customHeight="1" spans="1:49">
      <c r="A1020" s="60"/>
      <c r="B1020" s="60"/>
      <c r="C1020" s="60"/>
      <c r="D1020" s="60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  <c r="AD1020" s="61"/>
      <c r="AE1020" s="61"/>
      <c r="AF1020" s="61"/>
      <c r="AG1020" s="61"/>
      <c r="AH1020" s="61"/>
      <c r="AI1020" s="61"/>
      <c r="AJ1020" s="61"/>
      <c r="AK1020" s="61"/>
      <c r="AL1020" s="61"/>
      <c r="AM1020" s="61"/>
      <c r="AN1020" s="61"/>
      <c r="AO1020" s="61"/>
      <c r="AP1020" s="62"/>
      <c r="AQ1020" s="61"/>
      <c r="AR1020" s="61"/>
      <c r="AS1020" s="61"/>
      <c r="AT1020" s="61"/>
      <c r="AU1020" s="61"/>
      <c r="AV1020" s="61"/>
      <c r="AW1020" s="60"/>
    </row>
    <row r="1021" s="59" customFormat="1" customHeight="1" spans="1:49">
      <c r="A1021" s="60"/>
      <c r="B1021" s="60"/>
      <c r="C1021" s="60"/>
      <c r="D1021" s="60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  <c r="AD1021" s="61"/>
      <c r="AE1021" s="61"/>
      <c r="AF1021" s="61"/>
      <c r="AG1021" s="61"/>
      <c r="AH1021" s="61"/>
      <c r="AI1021" s="61"/>
      <c r="AJ1021" s="61"/>
      <c r="AK1021" s="61"/>
      <c r="AL1021" s="61"/>
      <c r="AM1021" s="61"/>
      <c r="AN1021" s="61"/>
      <c r="AO1021" s="61"/>
      <c r="AP1021" s="62"/>
      <c r="AQ1021" s="61"/>
      <c r="AR1021" s="61"/>
      <c r="AS1021" s="61"/>
      <c r="AT1021" s="61"/>
      <c r="AU1021" s="61"/>
      <c r="AV1021" s="61"/>
      <c r="AW1021" s="60"/>
    </row>
    <row r="1022" s="59" customFormat="1" customHeight="1" spans="1:49">
      <c r="A1022" s="60"/>
      <c r="B1022" s="60"/>
      <c r="C1022" s="60"/>
      <c r="D1022" s="60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  <c r="AD1022" s="61"/>
      <c r="AE1022" s="61"/>
      <c r="AF1022" s="61"/>
      <c r="AG1022" s="61"/>
      <c r="AH1022" s="61"/>
      <c r="AI1022" s="61"/>
      <c r="AJ1022" s="61"/>
      <c r="AK1022" s="61"/>
      <c r="AL1022" s="61"/>
      <c r="AM1022" s="61"/>
      <c r="AN1022" s="61"/>
      <c r="AO1022" s="61"/>
      <c r="AP1022" s="62"/>
      <c r="AQ1022" s="61"/>
      <c r="AR1022" s="61"/>
      <c r="AS1022" s="61"/>
      <c r="AT1022" s="61"/>
      <c r="AU1022" s="61"/>
      <c r="AV1022" s="61"/>
      <c r="AW1022" s="60"/>
    </row>
    <row r="1023" s="59" customFormat="1" customHeight="1" spans="1:49">
      <c r="A1023" s="60"/>
      <c r="B1023" s="60"/>
      <c r="C1023" s="60"/>
      <c r="D1023" s="60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  <c r="AD1023" s="61"/>
      <c r="AE1023" s="61"/>
      <c r="AF1023" s="61"/>
      <c r="AG1023" s="61"/>
      <c r="AH1023" s="61"/>
      <c r="AI1023" s="61"/>
      <c r="AJ1023" s="61"/>
      <c r="AK1023" s="61"/>
      <c r="AL1023" s="61"/>
      <c r="AM1023" s="61"/>
      <c r="AN1023" s="61"/>
      <c r="AO1023" s="61"/>
      <c r="AP1023" s="62"/>
      <c r="AQ1023" s="61"/>
      <c r="AR1023" s="61"/>
      <c r="AS1023" s="61"/>
      <c r="AT1023" s="61"/>
      <c r="AU1023" s="61"/>
      <c r="AV1023" s="61"/>
      <c r="AW1023" s="60"/>
    </row>
    <row r="1024" s="59" customFormat="1" customHeight="1" spans="1:49">
      <c r="A1024" s="60"/>
      <c r="B1024" s="60"/>
      <c r="C1024" s="60"/>
      <c r="D1024" s="60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  <c r="AD1024" s="61"/>
      <c r="AE1024" s="61"/>
      <c r="AF1024" s="61"/>
      <c r="AG1024" s="61"/>
      <c r="AH1024" s="61"/>
      <c r="AI1024" s="61"/>
      <c r="AJ1024" s="61"/>
      <c r="AK1024" s="61"/>
      <c r="AL1024" s="61"/>
      <c r="AM1024" s="61"/>
      <c r="AN1024" s="61"/>
      <c r="AO1024" s="61"/>
      <c r="AP1024" s="62"/>
      <c r="AQ1024" s="61"/>
      <c r="AR1024" s="61"/>
      <c r="AS1024" s="61"/>
      <c r="AT1024" s="61"/>
      <c r="AU1024" s="61"/>
      <c r="AV1024" s="61"/>
      <c r="AW1024" s="60"/>
    </row>
    <row r="1025" s="59" customFormat="1" customHeight="1" spans="1:49">
      <c r="A1025" s="60"/>
      <c r="B1025" s="60"/>
      <c r="C1025" s="60"/>
      <c r="D1025" s="60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  <c r="AD1025" s="61"/>
      <c r="AE1025" s="61"/>
      <c r="AF1025" s="61"/>
      <c r="AG1025" s="61"/>
      <c r="AH1025" s="61"/>
      <c r="AI1025" s="61"/>
      <c r="AJ1025" s="61"/>
      <c r="AK1025" s="61"/>
      <c r="AL1025" s="61"/>
      <c r="AM1025" s="61"/>
      <c r="AN1025" s="61"/>
      <c r="AO1025" s="61"/>
      <c r="AP1025" s="62"/>
      <c r="AQ1025" s="61"/>
      <c r="AR1025" s="61"/>
      <c r="AS1025" s="61"/>
      <c r="AT1025" s="61"/>
      <c r="AU1025" s="61"/>
      <c r="AV1025" s="61"/>
      <c r="AW1025" s="60"/>
    </row>
    <row r="1026" s="59" customFormat="1" customHeight="1" spans="1:49">
      <c r="A1026" s="60"/>
      <c r="B1026" s="60"/>
      <c r="C1026" s="60"/>
      <c r="D1026" s="60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  <c r="AD1026" s="61"/>
      <c r="AE1026" s="61"/>
      <c r="AF1026" s="61"/>
      <c r="AG1026" s="61"/>
      <c r="AH1026" s="61"/>
      <c r="AI1026" s="61"/>
      <c r="AJ1026" s="61"/>
      <c r="AK1026" s="61"/>
      <c r="AL1026" s="61"/>
      <c r="AM1026" s="61"/>
      <c r="AN1026" s="61"/>
      <c r="AO1026" s="61"/>
      <c r="AP1026" s="62"/>
      <c r="AQ1026" s="61"/>
      <c r="AR1026" s="61"/>
      <c r="AS1026" s="61"/>
      <c r="AT1026" s="61"/>
      <c r="AU1026" s="61"/>
      <c r="AV1026" s="61"/>
      <c r="AW1026" s="60"/>
    </row>
    <row r="1027" s="59" customFormat="1" customHeight="1" spans="1:49">
      <c r="A1027" s="60"/>
      <c r="B1027" s="60"/>
      <c r="C1027" s="60"/>
      <c r="D1027" s="60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  <c r="AD1027" s="61"/>
      <c r="AE1027" s="61"/>
      <c r="AF1027" s="61"/>
      <c r="AG1027" s="61"/>
      <c r="AH1027" s="61"/>
      <c r="AI1027" s="61"/>
      <c r="AJ1027" s="61"/>
      <c r="AK1027" s="61"/>
      <c r="AL1027" s="61"/>
      <c r="AM1027" s="61"/>
      <c r="AN1027" s="61"/>
      <c r="AO1027" s="61"/>
      <c r="AP1027" s="62"/>
      <c r="AQ1027" s="61"/>
      <c r="AR1027" s="61"/>
      <c r="AS1027" s="61"/>
      <c r="AT1027" s="61"/>
      <c r="AU1027" s="61"/>
      <c r="AV1027" s="61"/>
      <c r="AW1027" s="60"/>
    </row>
    <row r="1028" s="59" customFormat="1" customHeight="1" spans="1:49">
      <c r="A1028" s="60"/>
      <c r="B1028" s="60"/>
      <c r="C1028" s="60"/>
      <c r="D1028" s="60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  <c r="AD1028" s="61"/>
      <c r="AE1028" s="61"/>
      <c r="AF1028" s="61"/>
      <c r="AG1028" s="61"/>
      <c r="AH1028" s="61"/>
      <c r="AI1028" s="61"/>
      <c r="AJ1028" s="61"/>
      <c r="AK1028" s="61"/>
      <c r="AL1028" s="61"/>
      <c r="AM1028" s="61"/>
      <c r="AN1028" s="61"/>
      <c r="AO1028" s="61"/>
      <c r="AP1028" s="62"/>
      <c r="AQ1028" s="61"/>
      <c r="AR1028" s="61"/>
      <c r="AS1028" s="61"/>
      <c r="AT1028" s="61"/>
      <c r="AU1028" s="61"/>
      <c r="AV1028" s="61"/>
      <c r="AW1028" s="60"/>
    </row>
    <row r="1029" s="59" customFormat="1" customHeight="1" spans="1:49">
      <c r="A1029" s="60"/>
      <c r="B1029" s="60"/>
      <c r="C1029" s="60"/>
      <c r="D1029" s="60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  <c r="AH1029" s="61"/>
      <c r="AI1029" s="61"/>
      <c r="AJ1029" s="61"/>
      <c r="AK1029" s="61"/>
      <c r="AL1029" s="61"/>
      <c r="AM1029" s="61"/>
      <c r="AN1029" s="61"/>
      <c r="AO1029" s="61"/>
      <c r="AP1029" s="62"/>
      <c r="AQ1029" s="61"/>
      <c r="AR1029" s="61"/>
      <c r="AS1029" s="61"/>
      <c r="AT1029" s="61"/>
      <c r="AU1029" s="61"/>
      <c r="AV1029" s="61"/>
      <c r="AW1029" s="60"/>
    </row>
    <row r="1030" s="59" customFormat="1" customHeight="1" spans="1:49">
      <c r="A1030" s="60"/>
      <c r="B1030" s="60"/>
      <c r="C1030" s="60"/>
      <c r="D1030" s="60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  <c r="AD1030" s="61"/>
      <c r="AE1030" s="61"/>
      <c r="AF1030" s="61"/>
      <c r="AG1030" s="61"/>
      <c r="AH1030" s="61"/>
      <c r="AI1030" s="61"/>
      <c r="AJ1030" s="61"/>
      <c r="AK1030" s="61"/>
      <c r="AL1030" s="61"/>
      <c r="AM1030" s="61"/>
      <c r="AN1030" s="61"/>
      <c r="AO1030" s="61"/>
      <c r="AP1030" s="62"/>
      <c r="AQ1030" s="61"/>
      <c r="AR1030" s="61"/>
      <c r="AS1030" s="61"/>
      <c r="AT1030" s="61"/>
      <c r="AU1030" s="61"/>
      <c r="AV1030" s="61"/>
      <c r="AW1030" s="60"/>
    </row>
    <row r="1031" s="59" customFormat="1" customHeight="1" spans="1:49">
      <c r="A1031" s="60"/>
      <c r="B1031" s="60"/>
      <c r="C1031" s="60"/>
      <c r="D1031" s="60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  <c r="AN1031" s="61"/>
      <c r="AO1031" s="61"/>
      <c r="AP1031" s="62"/>
      <c r="AQ1031" s="61"/>
      <c r="AR1031" s="61"/>
      <c r="AS1031" s="61"/>
      <c r="AT1031" s="61"/>
      <c r="AU1031" s="61"/>
      <c r="AV1031" s="61"/>
      <c r="AW1031" s="60"/>
    </row>
    <row r="1032" s="59" customFormat="1" customHeight="1" spans="1:49">
      <c r="A1032" s="60"/>
      <c r="B1032" s="60"/>
      <c r="C1032" s="60"/>
      <c r="D1032" s="60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  <c r="AD1032" s="61"/>
      <c r="AE1032" s="61"/>
      <c r="AF1032" s="61"/>
      <c r="AG1032" s="61"/>
      <c r="AH1032" s="61"/>
      <c r="AI1032" s="61"/>
      <c r="AJ1032" s="61"/>
      <c r="AK1032" s="61"/>
      <c r="AL1032" s="61"/>
      <c r="AM1032" s="61"/>
      <c r="AN1032" s="61"/>
      <c r="AO1032" s="61"/>
      <c r="AP1032" s="62"/>
      <c r="AQ1032" s="61"/>
      <c r="AR1032" s="61"/>
      <c r="AS1032" s="61"/>
      <c r="AT1032" s="61"/>
      <c r="AU1032" s="61"/>
      <c r="AV1032" s="61"/>
      <c r="AW1032" s="60"/>
    </row>
    <row r="1033" s="59" customFormat="1" customHeight="1" spans="1:49">
      <c r="A1033" s="60"/>
      <c r="B1033" s="60"/>
      <c r="C1033" s="60"/>
      <c r="D1033" s="60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  <c r="AC1033" s="61"/>
      <c r="AD1033" s="61"/>
      <c r="AE1033" s="61"/>
      <c r="AF1033" s="61"/>
      <c r="AG1033" s="61"/>
      <c r="AH1033" s="61"/>
      <c r="AI1033" s="61"/>
      <c r="AJ1033" s="61"/>
      <c r="AK1033" s="61"/>
      <c r="AL1033" s="61"/>
      <c r="AM1033" s="61"/>
      <c r="AN1033" s="61"/>
      <c r="AO1033" s="61"/>
      <c r="AP1033" s="62"/>
      <c r="AQ1033" s="61"/>
      <c r="AR1033" s="61"/>
      <c r="AS1033" s="61"/>
      <c r="AT1033" s="61"/>
      <c r="AU1033" s="61"/>
      <c r="AV1033" s="61"/>
      <c r="AW1033" s="60"/>
    </row>
    <row r="1034" s="59" customFormat="1" customHeight="1" spans="1:49">
      <c r="A1034" s="60"/>
      <c r="B1034" s="60"/>
      <c r="C1034" s="60"/>
      <c r="D1034" s="60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1"/>
      <c r="AC1034" s="61"/>
      <c r="AD1034" s="61"/>
      <c r="AE1034" s="61"/>
      <c r="AF1034" s="61"/>
      <c r="AG1034" s="61"/>
      <c r="AH1034" s="61"/>
      <c r="AI1034" s="61"/>
      <c r="AJ1034" s="61"/>
      <c r="AK1034" s="61"/>
      <c r="AL1034" s="61"/>
      <c r="AM1034" s="61"/>
      <c r="AN1034" s="61"/>
      <c r="AO1034" s="61"/>
      <c r="AP1034" s="62"/>
      <c r="AQ1034" s="61"/>
      <c r="AR1034" s="61"/>
      <c r="AS1034" s="61"/>
      <c r="AT1034" s="61"/>
      <c r="AU1034" s="61"/>
      <c r="AV1034" s="61"/>
      <c r="AW1034" s="60"/>
    </row>
    <row r="1035" s="59" customFormat="1" customHeight="1" spans="1:49">
      <c r="A1035" s="60"/>
      <c r="B1035" s="60"/>
      <c r="C1035" s="60"/>
      <c r="D1035" s="60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1"/>
      <c r="AC1035" s="61"/>
      <c r="AD1035" s="61"/>
      <c r="AE1035" s="61"/>
      <c r="AF1035" s="61"/>
      <c r="AG1035" s="61"/>
      <c r="AH1035" s="61"/>
      <c r="AI1035" s="61"/>
      <c r="AJ1035" s="61"/>
      <c r="AK1035" s="61"/>
      <c r="AL1035" s="61"/>
      <c r="AM1035" s="61"/>
      <c r="AN1035" s="61"/>
      <c r="AO1035" s="61"/>
      <c r="AP1035" s="62"/>
      <c r="AQ1035" s="61"/>
      <c r="AR1035" s="61"/>
      <c r="AS1035" s="61"/>
      <c r="AT1035" s="61"/>
      <c r="AU1035" s="61"/>
      <c r="AV1035" s="61"/>
      <c r="AW1035" s="60"/>
    </row>
    <row r="1036" s="59" customFormat="1" customHeight="1" spans="1:49">
      <c r="A1036" s="60"/>
      <c r="B1036" s="60"/>
      <c r="C1036" s="60"/>
      <c r="D1036" s="60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  <c r="AC1036" s="61"/>
      <c r="AD1036" s="61"/>
      <c r="AE1036" s="61"/>
      <c r="AF1036" s="61"/>
      <c r="AG1036" s="61"/>
      <c r="AH1036" s="61"/>
      <c r="AI1036" s="61"/>
      <c r="AJ1036" s="61"/>
      <c r="AK1036" s="61"/>
      <c r="AL1036" s="61"/>
      <c r="AM1036" s="61"/>
      <c r="AN1036" s="61"/>
      <c r="AO1036" s="61"/>
      <c r="AP1036" s="62"/>
      <c r="AQ1036" s="61"/>
      <c r="AR1036" s="61"/>
      <c r="AS1036" s="61"/>
      <c r="AT1036" s="61"/>
      <c r="AU1036" s="61"/>
      <c r="AV1036" s="61"/>
      <c r="AW1036" s="60"/>
    </row>
    <row r="1037" s="59" customFormat="1" customHeight="1" spans="1:49">
      <c r="A1037" s="60"/>
      <c r="B1037" s="60"/>
      <c r="C1037" s="60"/>
      <c r="D1037" s="60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1"/>
      <c r="AO1037" s="61"/>
      <c r="AP1037" s="62"/>
      <c r="AQ1037" s="61"/>
      <c r="AR1037" s="61"/>
      <c r="AS1037" s="61"/>
      <c r="AT1037" s="61"/>
      <c r="AU1037" s="61"/>
      <c r="AV1037" s="61"/>
      <c r="AW1037" s="60"/>
    </row>
    <row r="1038" s="59" customFormat="1" customHeight="1" spans="1:49">
      <c r="A1038" s="60"/>
      <c r="B1038" s="60"/>
      <c r="C1038" s="60"/>
      <c r="D1038" s="60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1"/>
      <c r="AC1038" s="61"/>
      <c r="AD1038" s="61"/>
      <c r="AE1038" s="61"/>
      <c r="AF1038" s="61"/>
      <c r="AG1038" s="61"/>
      <c r="AH1038" s="61"/>
      <c r="AI1038" s="61"/>
      <c r="AJ1038" s="61"/>
      <c r="AK1038" s="61"/>
      <c r="AL1038" s="61"/>
      <c r="AM1038" s="61"/>
      <c r="AN1038" s="61"/>
      <c r="AO1038" s="61"/>
      <c r="AP1038" s="62"/>
      <c r="AQ1038" s="61"/>
      <c r="AR1038" s="61"/>
      <c r="AS1038" s="61"/>
      <c r="AT1038" s="61"/>
      <c r="AU1038" s="61"/>
      <c r="AV1038" s="61"/>
      <c r="AW1038" s="60"/>
    </row>
    <row r="1039" s="59" customFormat="1" customHeight="1" spans="1:49">
      <c r="A1039" s="60"/>
      <c r="B1039" s="60"/>
      <c r="C1039" s="60"/>
      <c r="D1039" s="60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  <c r="AA1039" s="61"/>
      <c r="AB1039" s="61"/>
      <c r="AC1039" s="61"/>
      <c r="AD1039" s="61"/>
      <c r="AE1039" s="61"/>
      <c r="AF1039" s="61"/>
      <c r="AG1039" s="61"/>
      <c r="AH1039" s="61"/>
      <c r="AI1039" s="61"/>
      <c r="AJ1039" s="61"/>
      <c r="AK1039" s="61"/>
      <c r="AL1039" s="61"/>
      <c r="AM1039" s="61"/>
      <c r="AN1039" s="61"/>
      <c r="AO1039" s="61"/>
      <c r="AP1039" s="62"/>
      <c r="AQ1039" s="61"/>
      <c r="AR1039" s="61"/>
      <c r="AS1039" s="61"/>
      <c r="AT1039" s="61"/>
      <c r="AU1039" s="61"/>
      <c r="AV1039" s="61"/>
      <c r="AW1039" s="60"/>
    </row>
    <row r="1040" s="59" customFormat="1" customHeight="1" spans="1:49">
      <c r="A1040" s="60"/>
      <c r="B1040" s="60"/>
      <c r="C1040" s="60"/>
      <c r="D1040" s="60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  <c r="AD1040" s="61"/>
      <c r="AE1040" s="61"/>
      <c r="AF1040" s="61"/>
      <c r="AG1040" s="61"/>
      <c r="AH1040" s="61"/>
      <c r="AI1040" s="61"/>
      <c r="AJ1040" s="61"/>
      <c r="AK1040" s="61"/>
      <c r="AL1040" s="61"/>
      <c r="AM1040" s="61"/>
      <c r="AN1040" s="61"/>
      <c r="AO1040" s="61"/>
      <c r="AP1040" s="62"/>
      <c r="AQ1040" s="61"/>
      <c r="AR1040" s="61"/>
      <c r="AS1040" s="61"/>
      <c r="AT1040" s="61"/>
      <c r="AU1040" s="61"/>
      <c r="AV1040" s="61"/>
      <c r="AW1040" s="60"/>
    </row>
    <row r="1041" s="59" customFormat="1" customHeight="1" spans="1:49">
      <c r="A1041" s="60"/>
      <c r="B1041" s="60"/>
      <c r="C1041" s="60"/>
      <c r="D1041" s="60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  <c r="AA1041" s="61"/>
      <c r="AB1041" s="61"/>
      <c r="AC1041" s="61"/>
      <c r="AD1041" s="61"/>
      <c r="AE1041" s="61"/>
      <c r="AF1041" s="61"/>
      <c r="AG1041" s="61"/>
      <c r="AH1041" s="61"/>
      <c r="AI1041" s="61"/>
      <c r="AJ1041" s="61"/>
      <c r="AK1041" s="61"/>
      <c r="AL1041" s="61"/>
      <c r="AM1041" s="61"/>
      <c r="AN1041" s="61"/>
      <c r="AO1041" s="61"/>
      <c r="AP1041" s="62"/>
      <c r="AQ1041" s="61"/>
      <c r="AR1041" s="61"/>
      <c r="AS1041" s="61"/>
      <c r="AT1041" s="61"/>
      <c r="AU1041" s="61"/>
      <c r="AV1041" s="61"/>
      <c r="AW1041" s="60"/>
    </row>
    <row r="1042" s="59" customFormat="1" customHeight="1" spans="1:49">
      <c r="A1042" s="60"/>
      <c r="B1042" s="60"/>
      <c r="C1042" s="60"/>
      <c r="D1042" s="60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1"/>
      <c r="AC1042" s="61"/>
      <c r="AD1042" s="61"/>
      <c r="AE1042" s="61"/>
      <c r="AF1042" s="61"/>
      <c r="AG1042" s="61"/>
      <c r="AH1042" s="61"/>
      <c r="AI1042" s="61"/>
      <c r="AJ1042" s="61"/>
      <c r="AK1042" s="61"/>
      <c r="AL1042" s="61"/>
      <c r="AM1042" s="61"/>
      <c r="AN1042" s="61"/>
      <c r="AO1042" s="61"/>
      <c r="AP1042" s="62"/>
      <c r="AQ1042" s="61"/>
      <c r="AR1042" s="61"/>
      <c r="AS1042" s="61"/>
      <c r="AT1042" s="61"/>
      <c r="AU1042" s="61"/>
      <c r="AV1042" s="61"/>
      <c r="AW1042" s="60"/>
    </row>
    <row r="1043" s="59" customFormat="1" customHeight="1" spans="1:49">
      <c r="A1043" s="60"/>
      <c r="B1043" s="60"/>
      <c r="C1043" s="60"/>
      <c r="D1043" s="60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  <c r="AD1043" s="61"/>
      <c r="AE1043" s="61"/>
      <c r="AF1043" s="61"/>
      <c r="AG1043" s="61"/>
      <c r="AH1043" s="61"/>
      <c r="AI1043" s="61"/>
      <c r="AJ1043" s="61"/>
      <c r="AK1043" s="61"/>
      <c r="AL1043" s="61"/>
      <c r="AM1043" s="61"/>
      <c r="AN1043" s="61"/>
      <c r="AO1043" s="61"/>
      <c r="AP1043" s="62"/>
      <c r="AQ1043" s="61"/>
      <c r="AR1043" s="61"/>
      <c r="AS1043" s="61"/>
      <c r="AT1043" s="61"/>
      <c r="AU1043" s="61"/>
      <c r="AV1043" s="61"/>
      <c r="AW1043" s="60"/>
    </row>
    <row r="1044" s="59" customFormat="1" customHeight="1" spans="1:49">
      <c r="A1044" s="60"/>
      <c r="B1044" s="60"/>
      <c r="C1044" s="60"/>
      <c r="D1044" s="60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  <c r="AA1044" s="61"/>
      <c r="AB1044" s="61"/>
      <c r="AC1044" s="61"/>
      <c r="AD1044" s="61"/>
      <c r="AE1044" s="61"/>
      <c r="AF1044" s="61"/>
      <c r="AG1044" s="61"/>
      <c r="AH1044" s="61"/>
      <c r="AI1044" s="61"/>
      <c r="AJ1044" s="61"/>
      <c r="AK1044" s="61"/>
      <c r="AL1044" s="61"/>
      <c r="AM1044" s="61"/>
      <c r="AN1044" s="61"/>
      <c r="AO1044" s="61"/>
      <c r="AP1044" s="62"/>
      <c r="AQ1044" s="61"/>
      <c r="AR1044" s="61"/>
      <c r="AS1044" s="61"/>
      <c r="AT1044" s="61"/>
      <c r="AU1044" s="61"/>
      <c r="AV1044" s="61"/>
      <c r="AW1044" s="60"/>
    </row>
    <row r="1045" s="59" customFormat="1" customHeight="1" spans="1:49">
      <c r="A1045" s="60"/>
      <c r="B1045" s="60"/>
      <c r="C1045" s="60"/>
      <c r="D1045" s="60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1"/>
      <c r="AC1045" s="61"/>
      <c r="AD1045" s="61"/>
      <c r="AE1045" s="61"/>
      <c r="AF1045" s="61"/>
      <c r="AG1045" s="61"/>
      <c r="AH1045" s="61"/>
      <c r="AI1045" s="61"/>
      <c r="AJ1045" s="61"/>
      <c r="AK1045" s="61"/>
      <c r="AL1045" s="61"/>
      <c r="AM1045" s="61"/>
      <c r="AN1045" s="61"/>
      <c r="AO1045" s="61"/>
      <c r="AP1045" s="62"/>
      <c r="AQ1045" s="61"/>
      <c r="AR1045" s="61"/>
      <c r="AS1045" s="61"/>
      <c r="AT1045" s="61"/>
      <c r="AU1045" s="61"/>
      <c r="AV1045" s="61"/>
      <c r="AW1045" s="60"/>
    </row>
    <row r="1046" s="59" customFormat="1" customHeight="1" spans="1:49">
      <c r="A1046" s="60"/>
      <c r="B1046" s="60"/>
      <c r="C1046" s="60"/>
      <c r="D1046" s="60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  <c r="AD1046" s="61"/>
      <c r="AE1046" s="61"/>
      <c r="AF1046" s="61"/>
      <c r="AG1046" s="61"/>
      <c r="AH1046" s="61"/>
      <c r="AI1046" s="61"/>
      <c r="AJ1046" s="61"/>
      <c r="AK1046" s="61"/>
      <c r="AL1046" s="61"/>
      <c r="AM1046" s="61"/>
      <c r="AN1046" s="61"/>
      <c r="AO1046" s="61"/>
      <c r="AP1046" s="62"/>
      <c r="AQ1046" s="61"/>
      <c r="AR1046" s="61"/>
      <c r="AS1046" s="61"/>
      <c r="AT1046" s="61"/>
      <c r="AU1046" s="61"/>
      <c r="AV1046" s="61"/>
      <c r="AW1046" s="60"/>
    </row>
    <row r="1047" s="59" customFormat="1" customHeight="1" spans="1:49">
      <c r="A1047" s="60"/>
      <c r="B1047" s="60"/>
      <c r="C1047" s="60"/>
      <c r="D1047" s="60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1"/>
      <c r="AC1047" s="61"/>
      <c r="AD1047" s="61"/>
      <c r="AE1047" s="61"/>
      <c r="AF1047" s="61"/>
      <c r="AG1047" s="61"/>
      <c r="AH1047" s="61"/>
      <c r="AI1047" s="61"/>
      <c r="AJ1047" s="61"/>
      <c r="AK1047" s="61"/>
      <c r="AL1047" s="61"/>
      <c r="AM1047" s="61"/>
      <c r="AN1047" s="61"/>
      <c r="AO1047" s="61"/>
      <c r="AP1047" s="62"/>
      <c r="AQ1047" s="61"/>
      <c r="AR1047" s="61"/>
      <c r="AS1047" s="61"/>
      <c r="AT1047" s="61"/>
      <c r="AU1047" s="61"/>
      <c r="AV1047" s="61"/>
      <c r="AW1047" s="60"/>
    </row>
    <row r="1048" s="59" customFormat="1" customHeight="1" spans="1:49">
      <c r="A1048" s="60"/>
      <c r="B1048" s="60"/>
      <c r="C1048" s="60"/>
      <c r="D1048" s="60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1"/>
      <c r="AC1048" s="61"/>
      <c r="AD1048" s="61"/>
      <c r="AE1048" s="61"/>
      <c r="AF1048" s="61"/>
      <c r="AG1048" s="61"/>
      <c r="AH1048" s="61"/>
      <c r="AI1048" s="61"/>
      <c r="AJ1048" s="61"/>
      <c r="AK1048" s="61"/>
      <c r="AL1048" s="61"/>
      <c r="AM1048" s="61"/>
      <c r="AN1048" s="61"/>
      <c r="AO1048" s="61"/>
      <c r="AP1048" s="62"/>
      <c r="AQ1048" s="61"/>
      <c r="AR1048" s="61"/>
      <c r="AS1048" s="61"/>
      <c r="AT1048" s="61"/>
      <c r="AU1048" s="61"/>
      <c r="AV1048" s="61"/>
      <c r="AW1048" s="60"/>
    </row>
    <row r="1049" s="59" customFormat="1" customHeight="1" spans="1:49">
      <c r="A1049" s="60"/>
      <c r="B1049" s="60"/>
      <c r="C1049" s="60"/>
      <c r="D1049" s="60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  <c r="AA1049" s="61"/>
      <c r="AB1049" s="61"/>
      <c r="AC1049" s="61"/>
      <c r="AD1049" s="61"/>
      <c r="AE1049" s="61"/>
      <c r="AF1049" s="61"/>
      <c r="AG1049" s="61"/>
      <c r="AH1049" s="61"/>
      <c r="AI1049" s="61"/>
      <c r="AJ1049" s="61"/>
      <c r="AK1049" s="61"/>
      <c r="AL1049" s="61"/>
      <c r="AM1049" s="61"/>
      <c r="AN1049" s="61"/>
      <c r="AO1049" s="61"/>
      <c r="AP1049" s="62"/>
      <c r="AQ1049" s="61"/>
      <c r="AR1049" s="61"/>
      <c r="AS1049" s="61"/>
      <c r="AT1049" s="61"/>
      <c r="AU1049" s="61"/>
      <c r="AV1049" s="61"/>
      <c r="AW1049" s="60"/>
    </row>
    <row r="1050" s="59" customFormat="1" customHeight="1" spans="1:49">
      <c r="A1050" s="60"/>
      <c r="B1050" s="60"/>
      <c r="C1050" s="60"/>
      <c r="D1050" s="60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  <c r="AA1050" s="61"/>
      <c r="AB1050" s="61"/>
      <c r="AC1050" s="61"/>
      <c r="AD1050" s="61"/>
      <c r="AE1050" s="61"/>
      <c r="AF1050" s="61"/>
      <c r="AG1050" s="61"/>
      <c r="AH1050" s="61"/>
      <c r="AI1050" s="61"/>
      <c r="AJ1050" s="61"/>
      <c r="AK1050" s="61"/>
      <c r="AL1050" s="61"/>
      <c r="AM1050" s="61"/>
      <c r="AN1050" s="61"/>
      <c r="AO1050" s="61"/>
      <c r="AP1050" s="62"/>
      <c r="AQ1050" s="61"/>
      <c r="AR1050" s="61"/>
      <c r="AS1050" s="61"/>
      <c r="AT1050" s="61"/>
      <c r="AU1050" s="61"/>
      <c r="AV1050" s="61"/>
      <c r="AW1050" s="60"/>
    </row>
    <row r="1051" s="59" customFormat="1" customHeight="1" spans="1:49">
      <c r="A1051" s="60"/>
      <c r="B1051" s="60"/>
      <c r="C1051" s="60"/>
      <c r="D1051" s="60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1"/>
      <c r="AC1051" s="61"/>
      <c r="AD1051" s="61"/>
      <c r="AE1051" s="61"/>
      <c r="AF1051" s="61"/>
      <c r="AG1051" s="61"/>
      <c r="AH1051" s="61"/>
      <c r="AI1051" s="61"/>
      <c r="AJ1051" s="61"/>
      <c r="AK1051" s="61"/>
      <c r="AL1051" s="61"/>
      <c r="AM1051" s="61"/>
      <c r="AN1051" s="61"/>
      <c r="AO1051" s="61"/>
      <c r="AP1051" s="62"/>
      <c r="AQ1051" s="61"/>
      <c r="AR1051" s="61"/>
      <c r="AS1051" s="61"/>
      <c r="AT1051" s="61"/>
      <c r="AU1051" s="61"/>
      <c r="AV1051" s="61"/>
      <c r="AW1051" s="60"/>
    </row>
    <row r="1052" s="59" customFormat="1" customHeight="1" spans="1:49">
      <c r="A1052" s="60"/>
      <c r="B1052" s="60"/>
      <c r="C1052" s="60"/>
      <c r="D1052" s="60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  <c r="AA1052" s="61"/>
      <c r="AB1052" s="61"/>
      <c r="AC1052" s="61"/>
      <c r="AD1052" s="61"/>
      <c r="AE1052" s="61"/>
      <c r="AF1052" s="61"/>
      <c r="AG1052" s="61"/>
      <c r="AH1052" s="61"/>
      <c r="AI1052" s="61"/>
      <c r="AJ1052" s="61"/>
      <c r="AK1052" s="61"/>
      <c r="AL1052" s="61"/>
      <c r="AM1052" s="61"/>
      <c r="AN1052" s="61"/>
      <c r="AO1052" s="61"/>
      <c r="AP1052" s="62"/>
      <c r="AQ1052" s="61"/>
      <c r="AR1052" s="61"/>
      <c r="AS1052" s="61"/>
      <c r="AT1052" s="61"/>
      <c r="AU1052" s="61"/>
      <c r="AV1052" s="61"/>
      <c r="AW1052" s="60"/>
    </row>
    <row r="1053" s="59" customFormat="1" customHeight="1" spans="1:49">
      <c r="A1053" s="60"/>
      <c r="B1053" s="60"/>
      <c r="C1053" s="60"/>
      <c r="D1053" s="60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  <c r="AA1053" s="61"/>
      <c r="AB1053" s="61"/>
      <c r="AC1053" s="61"/>
      <c r="AD1053" s="61"/>
      <c r="AE1053" s="61"/>
      <c r="AF1053" s="61"/>
      <c r="AG1053" s="61"/>
      <c r="AH1053" s="61"/>
      <c r="AI1053" s="61"/>
      <c r="AJ1053" s="61"/>
      <c r="AK1053" s="61"/>
      <c r="AL1053" s="61"/>
      <c r="AM1053" s="61"/>
      <c r="AN1053" s="61"/>
      <c r="AO1053" s="61"/>
      <c r="AP1053" s="62"/>
      <c r="AQ1053" s="61"/>
      <c r="AR1053" s="61"/>
      <c r="AS1053" s="61"/>
      <c r="AT1053" s="61"/>
      <c r="AU1053" s="61"/>
      <c r="AV1053" s="61"/>
      <c r="AW1053" s="60"/>
    </row>
    <row r="1054" s="59" customFormat="1" customHeight="1" spans="1:49">
      <c r="A1054" s="60"/>
      <c r="B1054" s="60"/>
      <c r="C1054" s="60"/>
      <c r="D1054" s="60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  <c r="AD1054" s="61"/>
      <c r="AE1054" s="61"/>
      <c r="AF1054" s="61"/>
      <c r="AG1054" s="61"/>
      <c r="AH1054" s="61"/>
      <c r="AI1054" s="61"/>
      <c r="AJ1054" s="61"/>
      <c r="AK1054" s="61"/>
      <c r="AL1054" s="61"/>
      <c r="AM1054" s="61"/>
      <c r="AN1054" s="61"/>
      <c r="AO1054" s="61"/>
      <c r="AP1054" s="62"/>
      <c r="AQ1054" s="61"/>
      <c r="AR1054" s="61"/>
      <c r="AS1054" s="61"/>
      <c r="AT1054" s="61"/>
      <c r="AU1054" s="61"/>
      <c r="AV1054" s="61"/>
      <c r="AW1054" s="60"/>
    </row>
    <row r="1055" s="59" customFormat="1" customHeight="1" spans="1:49">
      <c r="A1055" s="60"/>
      <c r="B1055" s="60"/>
      <c r="C1055" s="60"/>
      <c r="D1055" s="60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  <c r="AD1055" s="61"/>
      <c r="AE1055" s="61"/>
      <c r="AF1055" s="61"/>
      <c r="AG1055" s="61"/>
      <c r="AH1055" s="61"/>
      <c r="AI1055" s="61"/>
      <c r="AJ1055" s="61"/>
      <c r="AK1055" s="61"/>
      <c r="AL1055" s="61"/>
      <c r="AM1055" s="61"/>
      <c r="AN1055" s="61"/>
      <c r="AO1055" s="61"/>
      <c r="AP1055" s="62"/>
      <c r="AQ1055" s="61"/>
      <c r="AR1055" s="61"/>
      <c r="AS1055" s="61"/>
      <c r="AT1055" s="61"/>
      <c r="AU1055" s="61"/>
      <c r="AV1055" s="61"/>
      <c r="AW1055" s="60"/>
    </row>
    <row r="1056" s="59" customFormat="1" customHeight="1" spans="1:49">
      <c r="A1056" s="60"/>
      <c r="B1056" s="60"/>
      <c r="C1056" s="60"/>
      <c r="D1056" s="60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  <c r="AD1056" s="61"/>
      <c r="AE1056" s="61"/>
      <c r="AF1056" s="61"/>
      <c r="AG1056" s="61"/>
      <c r="AH1056" s="61"/>
      <c r="AI1056" s="61"/>
      <c r="AJ1056" s="61"/>
      <c r="AK1056" s="61"/>
      <c r="AL1056" s="61"/>
      <c r="AM1056" s="61"/>
      <c r="AN1056" s="61"/>
      <c r="AO1056" s="61"/>
      <c r="AP1056" s="62"/>
      <c r="AQ1056" s="61"/>
      <c r="AR1056" s="61"/>
      <c r="AS1056" s="61"/>
      <c r="AT1056" s="61"/>
      <c r="AU1056" s="61"/>
      <c r="AV1056" s="61"/>
      <c r="AW1056" s="60"/>
    </row>
    <row r="1057" s="59" customFormat="1" customHeight="1" spans="1:49">
      <c r="A1057" s="60"/>
      <c r="B1057" s="60"/>
      <c r="C1057" s="60"/>
      <c r="D1057" s="60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61"/>
      <c r="AC1057" s="61"/>
      <c r="AD1057" s="61"/>
      <c r="AE1057" s="61"/>
      <c r="AF1057" s="61"/>
      <c r="AG1057" s="61"/>
      <c r="AH1057" s="61"/>
      <c r="AI1057" s="61"/>
      <c r="AJ1057" s="61"/>
      <c r="AK1057" s="61"/>
      <c r="AL1057" s="61"/>
      <c r="AM1057" s="61"/>
      <c r="AN1057" s="61"/>
      <c r="AO1057" s="61"/>
      <c r="AP1057" s="62"/>
      <c r="AQ1057" s="61"/>
      <c r="AR1057" s="61"/>
      <c r="AS1057" s="61"/>
      <c r="AT1057" s="61"/>
      <c r="AU1057" s="61"/>
      <c r="AV1057" s="61"/>
      <c r="AW1057" s="60"/>
    </row>
    <row r="1058" s="59" customFormat="1" customHeight="1" spans="1:49">
      <c r="A1058" s="60"/>
      <c r="B1058" s="60"/>
      <c r="C1058" s="60"/>
      <c r="D1058" s="60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  <c r="AA1058" s="61"/>
      <c r="AB1058" s="61"/>
      <c r="AC1058" s="61"/>
      <c r="AD1058" s="61"/>
      <c r="AE1058" s="61"/>
      <c r="AF1058" s="61"/>
      <c r="AG1058" s="61"/>
      <c r="AH1058" s="61"/>
      <c r="AI1058" s="61"/>
      <c r="AJ1058" s="61"/>
      <c r="AK1058" s="61"/>
      <c r="AL1058" s="61"/>
      <c r="AM1058" s="61"/>
      <c r="AN1058" s="61"/>
      <c r="AO1058" s="61"/>
      <c r="AP1058" s="62"/>
      <c r="AQ1058" s="61"/>
      <c r="AR1058" s="61"/>
      <c r="AS1058" s="61"/>
      <c r="AT1058" s="61"/>
      <c r="AU1058" s="61"/>
      <c r="AV1058" s="61"/>
      <c r="AW1058" s="60"/>
    </row>
    <row r="1059" s="59" customFormat="1" customHeight="1" spans="1:49">
      <c r="A1059" s="60"/>
      <c r="B1059" s="60"/>
      <c r="C1059" s="60"/>
      <c r="D1059" s="60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  <c r="AA1059" s="61"/>
      <c r="AB1059" s="61"/>
      <c r="AC1059" s="61"/>
      <c r="AD1059" s="61"/>
      <c r="AE1059" s="61"/>
      <c r="AF1059" s="61"/>
      <c r="AG1059" s="61"/>
      <c r="AH1059" s="61"/>
      <c r="AI1059" s="61"/>
      <c r="AJ1059" s="61"/>
      <c r="AK1059" s="61"/>
      <c r="AL1059" s="61"/>
      <c r="AM1059" s="61"/>
      <c r="AN1059" s="61"/>
      <c r="AO1059" s="61"/>
      <c r="AP1059" s="62"/>
      <c r="AQ1059" s="61"/>
      <c r="AR1059" s="61"/>
      <c r="AS1059" s="61"/>
      <c r="AT1059" s="61"/>
      <c r="AU1059" s="61"/>
      <c r="AV1059" s="61"/>
      <c r="AW1059" s="60"/>
    </row>
    <row r="1060" s="59" customFormat="1" customHeight="1" spans="1:49">
      <c r="A1060" s="60"/>
      <c r="B1060" s="60"/>
      <c r="C1060" s="60"/>
      <c r="D1060" s="60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  <c r="AA1060" s="61"/>
      <c r="AB1060" s="61"/>
      <c r="AC1060" s="61"/>
      <c r="AD1060" s="61"/>
      <c r="AE1060" s="61"/>
      <c r="AF1060" s="61"/>
      <c r="AG1060" s="61"/>
      <c r="AH1060" s="61"/>
      <c r="AI1060" s="61"/>
      <c r="AJ1060" s="61"/>
      <c r="AK1060" s="61"/>
      <c r="AL1060" s="61"/>
      <c r="AM1060" s="61"/>
      <c r="AN1060" s="61"/>
      <c r="AO1060" s="61"/>
      <c r="AP1060" s="62"/>
      <c r="AQ1060" s="61"/>
      <c r="AR1060" s="61"/>
      <c r="AS1060" s="61"/>
      <c r="AT1060" s="61"/>
      <c r="AU1060" s="61"/>
      <c r="AV1060" s="61"/>
      <c r="AW1060" s="60"/>
    </row>
    <row r="1061" s="59" customFormat="1" customHeight="1" spans="1:49">
      <c r="A1061" s="60"/>
      <c r="B1061" s="60"/>
      <c r="C1061" s="60"/>
      <c r="D1061" s="60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  <c r="AD1061" s="61"/>
      <c r="AE1061" s="61"/>
      <c r="AF1061" s="61"/>
      <c r="AG1061" s="61"/>
      <c r="AH1061" s="61"/>
      <c r="AI1061" s="61"/>
      <c r="AJ1061" s="61"/>
      <c r="AK1061" s="61"/>
      <c r="AL1061" s="61"/>
      <c r="AM1061" s="61"/>
      <c r="AN1061" s="61"/>
      <c r="AO1061" s="61"/>
      <c r="AP1061" s="62"/>
      <c r="AQ1061" s="61"/>
      <c r="AR1061" s="61"/>
      <c r="AS1061" s="61"/>
      <c r="AT1061" s="61"/>
      <c r="AU1061" s="61"/>
      <c r="AV1061" s="61"/>
      <c r="AW1061" s="60"/>
    </row>
    <row r="1062" s="59" customFormat="1" customHeight="1" spans="1:49">
      <c r="A1062" s="60"/>
      <c r="B1062" s="60"/>
      <c r="C1062" s="60"/>
      <c r="D1062" s="60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  <c r="AD1062" s="61"/>
      <c r="AE1062" s="61"/>
      <c r="AF1062" s="61"/>
      <c r="AG1062" s="61"/>
      <c r="AH1062" s="61"/>
      <c r="AI1062" s="61"/>
      <c r="AJ1062" s="61"/>
      <c r="AK1062" s="61"/>
      <c r="AL1062" s="61"/>
      <c r="AM1062" s="61"/>
      <c r="AN1062" s="61"/>
      <c r="AO1062" s="61"/>
      <c r="AP1062" s="62"/>
      <c r="AQ1062" s="61"/>
      <c r="AR1062" s="61"/>
      <c r="AS1062" s="61"/>
      <c r="AT1062" s="61"/>
      <c r="AU1062" s="61"/>
      <c r="AV1062" s="61"/>
      <c r="AW1062" s="60"/>
    </row>
    <row r="1063" s="59" customFormat="1" customHeight="1" spans="1:49">
      <c r="A1063" s="60"/>
      <c r="B1063" s="60"/>
      <c r="C1063" s="60"/>
      <c r="D1063" s="60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  <c r="AA1063" s="61"/>
      <c r="AB1063" s="61"/>
      <c r="AC1063" s="61"/>
      <c r="AD1063" s="61"/>
      <c r="AE1063" s="61"/>
      <c r="AF1063" s="61"/>
      <c r="AG1063" s="61"/>
      <c r="AH1063" s="61"/>
      <c r="AI1063" s="61"/>
      <c r="AJ1063" s="61"/>
      <c r="AK1063" s="61"/>
      <c r="AL1063" s="61"/>
      <c r="AM1063" s="61"/>
      <c r="AN1063" s="61"/>
      <c r="AO1063" s="61"/>
      <c r="AP1063" s="62"/>
      <c r="AQ1063" s="61"/>
      <c r="AR1063" s="61"/>
      <c r="AS1063" s="61"/>
      <c r="AT1063" s="61"/>
      <c r="AU1063" s="61"/>
      <c r="AV1063" s="61"/>
      <c r="AW1063" s="60"/>
    </row>
    <row r="1064" s="59" customFormat="1" customHeight="1" spans="1:49">
      <c r="A1064" s="60"/>
      <c r="B1064" s="60"/>
      <c r="C1064" s="60"/>
      <c r="D1064" s="60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  <c r="AA1064" s="61"/>
      <c r="AB1064" s="61"/>
      <c r="AC1064" s="61"/>
      <c r="AD1064" s="61"/>
      <c r="AE1064" s="61"/>
      <c r="AF1064" s="61"/>
      <c r="AG1064" s="61"/>
      <c r="AH1064" s="61"/>
      <c r="AI1064" s="61"/>
      <c r="AJ1064" s="61"/>
      <c r="AK1064" s="61"/>
      <c r="AL1064" s="61"/>
      <c r="AM1064" s="61"/>
      <c r="AN1064" s="61"/>
      <c r="AO1064" s="61"/>
      <c r="AP1064" s="62"/>
      <c r="AQ1064" s="61"/>
      <c r="AR1064" s="61"/>
      <c r="AS1064" s="61"/>
      <c r="AT1064" s="61"/>
      <c r="AU1064" s="61"/>
      <c r="AV1064" s="61"/>
      <c r="AW1064" s="60"/>
    </row>
    <row r="1065" s="59" customFormat="1" customHeight="1" spans="1:49">
      <c r="A1065" s="60"/>
      <c r="B1065" s="60"/>
      <c r="C1065" s="60"/>
      <c r="D1065" s="60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61"/>
      <c r="AC1065" s="61"/>
      <c r="AD1065" s="61"/>
      <c r="AE1065" s="61"/>
      <c r="AF1065" s="61"/>
      <c r="AG1065" s="61"/>
      <c r="AH1065" s="61"/>
      <c r="AI1065" s="61"/>
      <c r="AJ1065" s="61"/>
      <c r="AK1065" s="61"/>
      <c r="AL1065" s="61"/>
      <c r="AM1065" s="61"/>
      <c r="AN1065" s="61"/>
      <c r="AO1065" s="61"/>
      <c r="AP1065" s="62"/>
      <c r="AQ1065" s="61"/>
      <c r="AR1065" s="61"/>
      <c r="AS1065" s="61"/>
      <c r="AT1065" s="61"/>
      <c r="AU1065" s="61"/>
      <c r="AV1065" s="61"/>
      <c r="AW1065" s="60"/>
    </row>
    <row r="1066" s="59" customFormat="1" customHeight="1" spans="1:49">
      <c r="A1066" s="60"/>
      <c r="B1066" s="60"/>
      <c r="C1066" s="60"/>
      <c r="D1066" s="60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  <c r="AA1066" s="61"/>
      <c r="AB1066" s="61"/>
      <c r="AC1066" s="61"/>
      <c r="AD1066" s="61"/>
      <c r="AE1066" s="61"/>
      <c r="AF1066" s="61"/>
      <c r="AG1066" s="61"/>
      <c r="AH1066" s="61"/>
      <c r="AI1066" s="61"/>
      <c r="AJ1066" s="61"/>
      <c r="AK1066" s="61"/>
      <c r="AL1066" s="61"/>
      <c r="AM1066" s="61"/>
      <c r="AN1066" s="61"/>
      <c r="AO1066" s="61"/>
      <c r="AP1066" s="62"/>
      <c r="AQ1066" s="61"/>
      <c r="AR1066" s="61"/>
      <c r="AS1066" s="61"/>
      <c r="AT1066" s="61"/>
      <c r="AU1066" s="61"/>
      <c r="AV1066" s="61"/>
      <c r="AW1066" s="60"/>
    </row>
    <row r="1067" s="59" customFormat="1" customHeight="1" spans="1:49">
      <c r="A1067" s="60"/>
      <c r="B1067" s="60"/>
      <c r="C1067" s="60"/>
      <c r="D1067" s="60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  <c r="AD1067" s="61"/>
      <c r="AE1067" s="61"/>
      <c r="AF1067" s="61"/>
      <c r="AG1067" s="61"/>
      <c r="AH1067" s="61"/>
      <c r="AI1067" s="61"/>
      <c r="AJ1067" s="61"/>
      <c r="AK1067" s="61"/>
      <c r="AL1067" s="61"/>
      <c r="AM1067" s="61"/>
      <c r="AN1067" s="61"/>
      <c r="AO1067" s="61"/>
      <c r="AP1067" s="62"/>
      <c r="AQ1067" s="61"/>
      <c r="AR1067" s="61"/>
      <c r="AS1067" s="61"/>
      <c r="AT1067" s="61"/>
      <c r="AU1067" s="61"/>
      <c r="AV1067" s="61"/>
      <c r="AW1067" s="60"/>
    </row>
    <row r="1068" s="59" customFormat="1" customHeight="1" spans="1:49">
      <c r="A1068" s="60"/>
      <c r="B1068" s="60"/>
      <c r="C1068" s="60"/>
      <c r="D1068" s="60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61"/>
      <c r="AC1068" s="61"/>
      <c r="AD1068" s="61"/>
      <c r="AE1068" s="61"/>
      <c r="AF1068" s="61"/>
      <c r="AG1068" s="61"/>
      <c r="AH1068" s="61"/>
      <c r="AI1068" s="61"/>
      <c r="AJ1068" s="61"/>
      <c r="AK1068" s="61"/>
      <c r="AL1068" s="61"/>
      <c r="AM1068" s="61"/>
      <c r="AN1068" s="61"/>
      <c r="AO1068" s="61"/>
      <c r="AP1068" s="62"/>
      <c r="AQ1068" s="61"/>
      <c r="AR1068" s="61"/>
      <c r="AS1068" s="61"/>
      <c r="AT1068" s="61"/>
      <c r="AU1068" s="61"/>
      <c r="AV1068" s="61"/>
      <c r="AW1068" s="60"/>
    </row>
    <row r="1069" s="59" customFormat="1" customHeight="1" spans="1:49">
      <c r="A1069" s="60"/>
      <c r="B1069" s="60"/>
      <c r="C1069" s="60"/>
      <c r="D1069" s="60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61"/>
      <c r="AC1069" s="61"/>
      <c r="AD1069" s="61"/>
      <c r="AE1069" s="61"/>
      <c r="AF1069" s="61"/>
      <c r="AG1069" s="61"/>
      <c r="AH1069" s="61"/>
      <c r="AI1069" s="61"/>
      <c r="AJ1069" s="61"/>
      <c r="AK1069" s="61"/>
      <c r="AL1069" s="61"/>
      <c r="AM1069" s="61"/>
      <c r="AN1069" s="61"/>
      <c r="AO1069" s="61"/>
      <c r="AP1069" s="62"/>
      <c r="AQ1069" s="61"/>
      <c r="AR1069" s="61"/>
      <c r="AS1069" s="61"/>
      <c r="AT1069" s="61"/>
      <c r="AU1069" s="61"/>
      <c r="AV1069" s="61"/>
      <c r="AW1069" s="60"/>
    </row>
    <row r="1070" s="59" customFormat="1" customHeight="1" spans="1:49">
      <c r="A1070" s="60"/>
      <c r="B1070" s="60"/>
      <c r="C1070" s="60"/>
      <c r="D1070" s="60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  <c r="AA1070" s="61"/>
      <c r="AB1070" s="61"/>
      <c r="AC1070" s="61"/>
      <c r="AD1070" s="61"/>
      <c r="AE1070" s="61"/>
      <c r="AF1070" s="61"/>
      <c r="AG1070" s="61"/>
      <c r="AH1070" s="61"/>
      <c r="AI1070" s="61"/>
      <c r="AJ1070" s="61"/>
      <c r="AK1070" s="61"/>
      <c r="AL1070" s="61"/>
      <c r="AM1070" s="61"/>
      <c r="AN1070" s="61"/>
      <c r="AO1070" s="61"/>
      <c r="AP1070" s="62"/>
      <c r="AQ1070" s="61"/>
      <c r="AR1070" s="61"/>
      <c r="AS1070" s="61"/>
      <c r="AT1070" s="61"/>
      <c r="AU1070" s="61"/>
      <c r="AV1070" s="61"/>
      <c r="AW1070" s="60"/>
    </row>
    <row r="1071" s="59" customFormat="1" customHeight="1" spans="1:49">
      <c r="A1071" s="60"/>
      <c r="B1071" s="60"/>
      <c r="C1071" s="60"/>
      <c r="D1071" s="60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61"/>
      <c r="AC1071" s="61"/>
      <c r="AD1071" s="61"/>
      <c r="AE1071" s="61"/>
      <c r="AF1071" s="61"/>
      <c r="AG1071" s="61"/>
      <c r="AH1071" s="61"/>
      <c r="AI1071" s="61"/>
      <c r="AJ1071" s="61"/>
      <c r="AK1071" s="61"/>
      <c r="AL1071" s="61"/>
      <c r="AM1071" s="61"/>
      <c r="AN1071" s="61"/>
      <c r="AO1071" s="61"/>
      <c r="AP1071" s="62"/>
      <c r="AQ1071" s="61"/>
      <c r="AR1071" s="61"/>
      <c r="AS1071" s="61"/>
      <c r="AT1071" s="61"/>
      <c r="AU1071" s="61"/>
      <c r="AV1071" s="61"/>
      <c r="AW1071" s="60"/>
    </row>
    <row r="1072" s="59" customFormat="1" customHeight="1" spans="1:49">
      <c r="A1072" s="60"/>
      <c r="B1072" s="60"/>
      <c r="C1072" s="60"/>
      <c r="D1072" s="60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61"/>
      <c r="AC1072" s="61"/>
      <c r="AD1072" s="61"/>
      <c r="AE1072" s="61"/>
      <c r="AF1072" s="61"/>
      <c r="AG1072" s="61"/>
      <c r="AH1072" s="61"/>
      <c r="AI1072" s="61"/>
      <c r="AJ1072" s="61"/>
      <c r="AK1072" s="61"/>
      <c r="AL1072" s="61"/>
      <c r="AM1072" s="61"/>
      <c r="AN1072" s="61"/>
      <c r="AO1072" s="61"/>
      <c r="AP1072" s="62"/>
      <c r="AQ1072" s="61"/>
      <c r="AR1072" s="61"/>
      <c r="AS1072" s="61"/>
      <c r="AT1072" s="61"/>
      <c r="AU1072" s="61"/>
      <c r="AV1072" s="61"/>
      <c r="AW1072" s="60"/>
    </row>
    <row r="1073" s="59" customFormat="1" customHeight="1" spans="1:49">
      <c r="A1073" s="60"/>
      <c r="B1073" s="60"/>
      <c r="C1073" s="60"/>
      <c r="D1073" s="60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  <c r="AA1073" s="61"/>
      <c r="AB1073" s="61"/>
      <c r="AC1073" s="61"/>
      <c r="AD1073" s="61"/>
      <c r="AE1073" s="61"/>
      <c r="AF1073" s="61"/>
      <c r="AG1073" s="61"/>
      <c r="AH1073" s="61"/>
      <c r="AI1073" s="61"/>
      <c r="AJ1073" s="61"/>
      <c r="AK1073" s="61"/>
      <c r="AL1073" s="61"/>
      <c r="AM1073" s="61"/>
      <c r="AN1073" s="61"/>
      <c r="AO1073" s="61"/>
      <c r="AP1073" s="62"/>
      <c r="AQ1073" s="61"/>
      <c r="AR1073" s="61"/>
      <c r="AS1073" s="61"/>
      <c r="AT1073" s="61"/>
      <c r="AU1073" s="61"/>
      <c r="AV1073" s="61"/>
      <c r="AW1073" s="60"/>
    </row>
    <row r="1074" s="59" customFormat="1" customHeight="1" spans="1:49">
      <c r="A1074" s="60"/>
      <c r="B1074" s="60"/>
      <c r="C1074" s="60"/>
      <c r="D1074" s="60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  <c r="AA1074" s="61"/>
      <c r="AB1074" s="61"/>
      <c r="AC1074" s="61"/>
      <c r="AD1074" s="61"/>
      <c r="AE1074" s="61"/>
      <c r="AF1074" s="61"/>
      <c r="AG1074" s="61"/>
      <c r="AH1074" s="61"/>
      <c r="AI1074" s="61"/>
      <c r="AJ1074" s="61"/>
      <c r="AK1074" s="61"/>
      <c r="AL1074" s="61"/>
      <c r="AM1074" s="61"/>
      <c r="AN1074" s="61"/>
      <c r="AO1074" s="61"/>
      <c r="AP1074" s="62"/>
      <c r="AQ1074" s="61"/>
      <c r="AR1074" s="61"/>
      <c r="AS1074" s="61"/>
      <c r="AT1074" s="61"/>
      <c r="AU1074" s="61"/>
      <c r="AV1074" s="61"/>
      <c r="AW1074" s="60"/>
    </row>
    <row r="1075" s="59" customFormat="1" customHeight="1" spans="1:49">
      <c r="A1075" s="60"/>
      <c r="B1075" s="60"/>
      <c r="C1075" s="60"/>
      <c r="D1075" s="60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61"/>
      <c r="AC1075" s="61"/>
      <c r="AD1075" s="61"/>
      <c r="AE1075" s="61"/>
      <c r="AF1075" s="61"/>
      <c r="AG1075" s="61"/>
      <c r="AH1075" s="61"/>
      <c r="AI1075" s="61"/>
      <c r="AJ1075" s="61"/>
      <c r="AK1075" s="61"/>
      <c r="AL1075" s="61"/>
      <c r="AM1075" s="61"/>
      <c r="AN1075" s="61"/>
      <c r="AO1075" s="61"/>
      <c r="AP1075" s="62"/>
      <c r="AQ1075" s="61"/>
      <c r="AR1075" s="61"/>
      <c r="AS1075" s="61"/>
      <c r="AT1075" s="61"/>
      <c r="AU1075" s="61"/>
      <c r="AV1075" s="61"/>
      <c r="AW1075" s="60"/>
    </row>
    <row r="1076" s="59" customFormat="1" customHeight="1" spans="1:49">
      <c r="A1076" s="60"/>
      <c r="B1076" s="60"/>
      <c r="C1076" s="60"/>
      <c r="D1076" s="60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  <c r="AD1076" s="61"/>
      <c r="AE1076" s="61"/>
      <c r="AF1076" s="61"/>
      <c r="AG1076" s="61"/>
      <c r="AH1076" s="61"/>
      <c r="AI1076" s="61"/>
      <c r="AJ1076" s="61"/>
      <c r="AK1076" s="61"/>
      <c r="AL1076" s="61"/>
      <c r="AM1076" s="61"/>
      <c r="AN1076" s="61"/>
      <c r="AO1076" s="61"/>
      <c r="AP1076" s="62"/>
      <c r="AQ1076" s="61"/>
      <c r="AR1076" s="61"/>
      <c r="AS1076" s="61"/>
      <c r="AT1076" s="61"/>
      <c r="AU1076" s="61"/>
      <c r="AV1076" s="61"/>
      <c r="AW1076" s="60"/>
    </row>
    <row r="1077" s="59" customFormat="1" customHeight="1" spans="1:49">
      <c r="A1077" s="60"/>
      <c r="B1077" s="60"/>
      <c r="C1077" s="60"/>
      <c r="D1077" s="60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  <c r="AH1077" s="61"/>
      <c r="AI1077" s="61"/>
      <c r="AJ1077" s="61"/>
      <c r="AK1077" s="61"/>
      <c r="AL1077" s="61"/>
      <c r="AM1077" s="61"/>
      <c r="AN1077" s="61"/>
      <c r="AO1077" s="61"/>
      <c r="AP1077" s="62"/>
      <c r="AQ1077" s="61"/>
      <c r="AR1077" s="61"/>
      <c r="AS1077" s="61"/>
      <c r="AT1077" s="61"/>
      <c r="AU1077" s="61"/>
      <c r="AV1077" s="61"/>
      <c r="AW1077" s="60"/>
    </row>
    <row r="1078" s="59" customFormat="1" customHeight="1" spans="1:49">
      <c r="A1078" s="60"/>
      <c r="B1078" s="60"/>
      <c r="C1078" s="60"/>
      <c r="D1078" s="60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1"/>
      <c r="AC1078" s="61"/>
      <c r="AD1078" s="61"/>
      <c r="AE1078" s="61"/>
      <c r="AF1078" s="61"/>
      <c r="AG1078" s="61"/>
      <c r="AH1078" s="61"/>
      <c r="AI1078" s="61"/>
      <c r="AJ1078" s="61"/>
      <c r="AK1078" s="61"/>
      <c r="AL1078" s="61"/>
      <c r="AM1078" s="61"/>
      <c r="AN1078" s="61"/>
      <c r="AO1078" s="61"/>
      <c r="AP1078" s="62"/>
      <c r="AQ1078" s="61"/>
      <c r="AR1078" s="61"/>
      <c r="AS1078" s="61"/>
      <c r="AT1078" s="61"/>
      <c r="AU1078" s="61"/>
      <c r="AV1078" s="61"/>
      <c r="AW1078" s="60"/>
    </row>
    <row r="1079" s="59" customFormat="1" customHeight="1" spans="1:49">
      <c r="A1079" s="60"/>
      <c r="B1079" s="60"/>
      <c r="C1079" s="60"/>
      <c r="D1079" s="60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  <c r="AA1079" s="61"/>
      <c r="AB1079" s="61"/>
      <c r="AC1079" s="61"/>
      <c r="AD1079" s="61"/>
      <c r="AE1079" s="61"/>
      <c r="AF1079" s="61"/>
      <c r="AG1079" s="61"/>
      <c r="AH1079" s="61"/>
      <c r="AI1079" s="61"/>
      <c r="AJ1079" s="61"/>
      <c r="AK1079" s="61"/>
      <c r="AL1079" s="61"/>
      <c r="AM1079" s="61"/>
      <c r="AN1079" s="61"/>
      <c r="AO1079" s="61"/>
      <c r="AP1079" s="62"/>
      <c r="AQ1079" s="61"/>
      <c r="AR1079" s="61"/>
      <c r="AS1079" s="61"/>
      <c r="AT1079" s="61"/>
      <c r="AU1079" s="61"/>
      <c r="AV1079" s="61"/>
      <c r="AW1079" s="60"/>
    </row>
    <row r="1080" s="59" customFormat="1" customHeight="1" spans="1:49">
      <c r="A1080" s="60"/>
      <c r="B1080" s="60"/>
      <c r="C1080" s="60"/>
      <c r="D1080" s="60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1"/>
      <c r="AC1080" s="61"/>
      <c r="AD1080" s="61"/>
      <c r="AE1080" s="61"/>
      <c r="AF1080" s="61"/>
      <c r="AG1080" s="61"/>
      <c r="AH1080" s="61"/>
      <c r="AI1080" s="61"/>
      <c r="AJ1080" s="61"/>
      <c r="AK1080" s="61"/>
      <c r="AL1080" s="61"/>
      <c r="AM1080" s="61"/>
      <c r="AN1080" s="61"/>
      <c r="AO1080" s="61"/>
      <c r="AP1080" s="62"/>
      <c r="AQ1080" s="61"/>
      <c r="AR1080" s="61"/>
      <c r="AS1080" s="61"/>
      <c r="AT1080" s="61"/>
      <c r="AU1080" s="61"/>
      <c r="AV1080" s="61"/>
      <c r="AW1080" s="60"/>
    </row>
    <row r="1081" s="59" customFormat="1" customHeight="1" spans="1:49">
      <c r="A1081" s="60"/>
      <c r="B1081" s="60"/>
      <c r="C1081" s="60"/>
      <c r="D1081" s="60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  <c r="AH1081" s="61"/>
      <c r="AI1081" s="61"/>
      <c r="AJ1081" s="61"/>
      <c r="AK1081" s="61"/>
      <c r="AL1081" s="61"/>
      <c r="AM1081" s="61"/>
      <c r="AN1081" s="61"/>
      <c r="AO1081" s="61"/>
      <c r="AP1081" s="62"/>
      <c r="AQ1081" s="61"/>
      <c r="AR1081" s="61"/>
      <c r="AS1081" s="61"/>
      <c r="AT1081" s="61"/>
      <c r="AU1081" s="61"/>
      <c r="AV1081" s="61"/>
      <c r="AW1081" s="60"/>
    </row>
    <row r="1082" s="59" customFormat="1" customHeight="1" spans="1:49">
      <c r="A1082" s="60"/>
      <c r="B1082" s="60"/>
      <c r="C1082" s="60"/>
      <c r="D1082" s="60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  <c r="AA1082" s="61"/>
      <c r="AB1082" s="61"/>
      <c r="AC1082" s="61"/>
      <c r="AD1082" s="61"/>
      <c r="AE1082" s="61"/>
      <c r="AF1082" s="61"/>
      <c r="AG1082" s="61"/>
      <c r="AH1082" s="61"/>
      <c r="AI1082" s="61"/>
      <c r="AJ1082" s="61"/>
      <c r="AK1082" s="61"/>
      <c r="AL1082" s="61"/>
      <c r="AM1082" s="61"/>
      <c r="AN1082" s="61"/>
      <c r="AO1082" s="61"/>
      <c r="AP1082" s="62"/>
      <c r="AQ1082" s="61"/>
      <c r="AR1082" s="61"/>
      <c r="AS1082" s="61"/>
      <c r="AT1082" s="61"/>
      <c r="AU1082" s="61"/>
      <c r="AV1082" s="61"/>
      <c r="AW1082" s="60"/>
    </row>
    <row r="1083" s="59" customFormat="1" customHeight="1" spans="1:49">
      <c r="A1083" s="60"/>
      <c r="B1083" s="60"/>
      <c r="C1083" s="60"/>
      <c r="D1083" s="60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  <c r="AA1083" s="61"/>
      <c r="AB1083" s="61"/>
      <c r="AC1083" s="61"/>
      <c r="AD1083" s="61"/>
      <c r="AE1083" s="61"/>
      <c r="AF1083" s="61"/>
      <c r="AG1083" s="61"/>
      <c r="AH1083" s="61"/>
      <c r="AI1083" s="61"/>
      <c r="AJ1083" s="61"/>
      <c r="AK1083" s="61"/>
      <c r="AL1083" s="61"/>
      <c r="AM1083" s="61"/>
      <c r="AN1083" s="61"/>
      <c r="AO1083" s="61"/>
      <c r="AP1083" s="62"/>
      <c r="AQ1083" s="61"/>
      <c r="AR1083" s="61"/>
      <c r="AS1083" s="61"/>
      <c r="AT1083" s="61"/>
      <c r="AU1083" s="61"/>
      <c r="AV1083" s="61"/>
      <c r="AW1083" s="60"/>
    </row>
    <row r="1084" s="59" customFormat="1" customHeight="1" spans="1:49">
      <c r="A1084" s="60"/>
      <c r="B1084" s="60"/>
      <c r="C1084" s="60"/>
      <c r="D1084" s="60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  <c r="AA1084" s="61"/>
      <c r="AB1084" s="61"/>
      <c r="AC1084" s="61"/>
      <c r="AD1084" s="61"/>
      <c r="AE1084" s="61"/>
      <c r="AF1084" s="61"/>
      <c r="AG1084" s="61"/>
      <c r="AH1084" s="61"/>
      <c r="AI1084" s="61"/>
      <c r="AJ1084" s="61"/>
      <c r="AK1084" s="61"/>
      <c r="AL1084" s="61"/>
      <c r="AM1084" s="61"/>
      <c r="AN1084" s="61"/>
      <c r="AO1084" s="61"/>
      <c r="AP1084" s="62"/>
      <c r="AQ1084" s="61"/>
      <c r="AR1084" s="61"/>
      <c r="AS1084" s="61"/>
      <c r="AT1084" s="61"/>
      <c r="AU1084" s="61"/>
      <c r="AV1084" s="61"/>
      <c r="AW1084" s="60"/>
    </row>
    <row r="1085" s="59" customFormat="1" customHeight="1" spans="1:49">
      <c r="A1085" s="60"/>
      <c r="B1085" s="60"/>
      <c r="C1085" s="60"/>
      <c r="D1085" s="60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  <c r="AD1085" s="61"/>
      <c r="AE1085" s="61"/>
      <c r="AF1085" s="61"/>
      <c r="AG1085" s="61"/>
      <c r="AH1085" s="61"/>
      <c r="AI1085" s="61"/>
      <c r="AJ1085" s="61"/>
      <c r="AK1085" s="61"/>
      <c r="AL1085" s="61"/>
      <c r="AM1085" s="61"/>
      <c r="AN1085" s="61"/>
      <c r="AO1085" s="61"/>
      <c r="AP1085" s="62"/>
      <c r="AQ1085" s="61"/>
      <c r="AR1085" s="61"/>
      <c r="AS1085" s="61"/>
      <c r="AT1085" s="61"/>
      <c r="AU1085" s="61"/>
      <c r="AV1085" s="61"/>
      <c r="AW1085" s="60"/>
    </row>
    <row r="1086" s="59" customFormat="1" customHeight="1" spans="1:49">
      <c r="A1086" s="60"/>
      <c r="B1086" s="60"/>
      <c r="C1086" s="60"/>
      <c r="D1086" s="60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  <c r="AD1086" s="61"/>
      <c r="AE1086" s="61"/>
      <c r="AF1086" s="61"/>
      <c r="AG1086" s="61"/>
      <c r="AH1086" s="61"/>
      <c r="AI1086" s="61"/>
      <c r="AJ1086" s="61"/>
      <c r="AK1086" s="61"/>
      <c r="AL1086" s="61"/>
      <c r="AM1086" s="61"/>
      <c r="AN1086" s="61"/>
      <c r="AO1086" s="61"/>
      <c r="AP1086" s="62"/>
      <c r="AQ1086" s="61"/>
      <c r="AR1086" s="61"/>
      <c r="AS1086" s="61"/>
      <c r="AT1086" s="61"/>
      <c r="AU1086" s="61"/>
      <c r="AV1086" s="61"/>
      <c r="AW1086" s="60"/>
    </row>
    <row r="1087" s="59" customFormat="1" customHeight="1" spans="1:49">
      <c r="A1087" s="60"/>
      <c r="B1087" s="60"/>
      <c r="C1087" s="60"/>
      <c r="D1087" s="60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1"/>
      <c r="AC1087" s="61"/>
      <c r="AD1087" s="61"/>
      <c r="AE1087" s="61"/>
      <c r="AF1087" s="61"/>
      <c r="AG1087" s="61"/>
      <c r="AH1087" s="61"/>
      <c r="AI1087" s="61"/>
      <c r="AJ1087" s="61"/>
      <c r="AK1087" s="61"/>
      <c r="AL1087" s="61"/>
      <c r="AM1087" s="61"/>
      <c r="AN1087" s="61"/>
      <c r="AO1087" s="61"/>
      <c r="AP1087" s="62"/>
      <c r="AQ1087" s="61"/>
      <c r="AR1087" s="61"/>
      <c r="AS1087" s="61"/>
      <c r="AT1087" s="61"/>
      <c r="AU1087" s="61"/>
      <c r="AV1087" s="61"/>
      <c r="AW1087" s="60"/>
    </row>
    <row r="1088" s="59" customFormat="1" customHeight="1" spans="1:49">
      <c r="A1088" s="60"/>
      <c r="B1088" s="60"/>
      <c r="C1088" s="60"/>
      <c r="D1088" s="60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1"/>
      <c r="AC1088" s="61"/>
      <c r="AD1088" s="61"/>
      <c r="AE1088" s="61"/>
      <c r="AF1088" s="61"/>
      <c r="AG1088" s="61"/>
      <c r="AH1088" s="61"/>
      <c r="AI1088" s="61"/>
      <c r="AJ1088" s="61"/>
      <c r="AK1088" s="61"/>
      <c r="AL1088" s="61"/>
      <c r="AM1088" s="61"/>
      <c r="AN1088" s="61"/>
      <c r="AO1088" s="61"/>
      <c r="AP1088" s="62"/>
      <c r="AQ1088" s="61"/>
      <c r="AR1088" s="61"/>
      <c r="AS1088" s="61"/>
      <c r="AT1088" s="61"/>
      <c r="AU1088" s="61"/>
      <c r="AV1088" s="61"/>
      <c r="AW1088" s="60"/>
    </row>
    <row r="1089" s="59" customFormat="1" customHeight="1" spans="1:49">
      <c r="A1089" s="60"/>
      <c r="B1089" s="60"/>
      <c r="C1089" s="60"/>
      <c r="D1089" s="60"/>
      <c r="H1089" s="61"/>
      <c r="I1089" s="61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1"/>
      <c r="AC1089" s="61"/>
      <c r="AD1089" s="61"/>
      <c r="AE1089" s="61"/>
      <c r="AF1089" s="61"/>
      <c r="AG1089" s="61"/>
      <c r="AH1089" s="61"/>
      <c r="AI1089" s="61"/>
      <c r="AJ1089" s="61"/>
      <c r="AK1089" s="61"/>
      <c r="AL1089" s="61"/>
      <c r="AM1089" s="61"/>
      <c r="AN1089" s="61"/>
      <c r="AO1089" s="61"/>
      <c r="AP1089" s="62"/>
      <c r="AQ1089" s="61"/>
      <c r="AR1089" s="61"/>
      <c r="AS1089" s="61"/>
      <c r="AT1089" s="61"/>
      <c r="AU1089" s="61"/>
      <c r="AV1089" s="61"/>
      <c r="AW1089" s="60"/>
    </row>
    <row r="1090" s="59" customFormat="1" customHeight="1" spans="1:49">
      <c r="A1090" s="60"/>
      <c r="B1090" s="60"/>
      <c r="C1090" s="60"/>
      <c r="D1090" s="60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  <c r="AA1090" s="61"/>
      <c r="AB1090" s="61"/>
      <c r="AC1090" s="61"/>
      <c r="AD1090" s="61"/>
      <c r="AE1090" s="61"/>
      <c r="AF1090" s="61"/>
      <c r="AG1090" s="61"/>
      <c r="AH1090" s="61"/>
      <c r="AI1090" s="61"/>
      <c r="AJ1090" s="61"/>
      <c r="AK1090" s="61"/>
      <c r="AL1090" s="61"/>
      <c r="AM1090" s="61"/>
      <c r="AN1090" s="61"/>
      <c r="AO1090" s="61"/>
      <c r="AP1090" s="62"/>
      <c r="AQ1090" s="61"/>
      <c r="AR1090" s="61"/>
      <c r="AS1090" s="61"/>
      <c r="AT1090" s="61"/>
      <c r="AU1090" s="61"/>
      <c r="AV1090" s="61"/>
      <c r="AW1090" s="60"/>
    </row>
    <row r="1091" s="59" customFormat="1" customHeight="1" spans="1:49">
      <c r="A1091" s="60"/>
      <c r="B1091" s="60"/>
      <c r="C1091" s="60"/>
      <c r="D1091" s="60"/>
      <c r="H1091" s="61"/>
      <c r="I1091" s="61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61"/>
      <c r="X1091" s="61"/>
      <c r="Y1091" s="61"/>
      <c r="Z1091" s="61"/>
      <c r="AA1091" s="61"/>
      <c r="AB1091" s="61"/>
      <c r="AC1091" s="61"/>
      <c r="AD1091" s="61"/>
      <c r="AE1091" s="61"/>
      <c r="AF1091" s="61"/>
      <c r="AG1091" s="61"/>
      <c r="AH1091" s="61"/>
      <c r="AI1091" s="61"/>
      <c r="AJ1091" s="61"/>
      <c r="AK1091" s="61"/>
      <c r="AL1091" s="61"/>
      <c r="AM1091" s="61"/>
      <c r="AN1091" s="61"/>
      <c r="AO1091" s="61"/>
      <c r="AP1091" s="62"/>
      <c r="AQ1091" s="61"/>
      <c r="AR1091" s="61"/>
      <c r="AS1091" s="61"/>
      <c r="AT1091" s="61"/>
      <c r="AU1091" s="61"/>
      <c r="AV1091" s="61"/>
      <c r="AW1091" s="60"/>
    </row>
    <row r="1092" s="59" customFormat="1" customHeight="1" spans="1:49">
      <c r="A1092" s="60"/>
      <c r="B1092" s="60"/>
      <c r="C1092" s="60"/>
      <c r="D1092" s="60"/>
      <c r="H1092" s="61"/>
      <c r="I1092" s="61"/>
      <c r="J1092" s="61"/>
      <c r="K1092" s="61"/>
      <c r="L1092" s="61"/>
      <c r="M1092" s="61"/>
      <c r="N1092" s="61"/>
      <c r="O1092" s="61"/>
      <c r="P1092" s="61"/>
      <c r="Q1092" s="61"/>
      <c r="R1092" s="61"/>
      <c r="S1092" s="61"/>
      <c r="T1092" s="61"/>
      <c r="U1092" s="61"/>
      <c r="V1092" s="61"/>
      <c r="W1092" s="61"/>
      <c r="X1092" s="61"/>
      <c r="Y1092" s="61"/>
      <c r="Z1092" s="61"/>
      <c r="AA1092" s="61"/>
      <c r="AB1092" s="61"/>
      <c r="AC1092" s="61"/>
      <c r="AD1092" s="61"/>
      <c r="AE1092" s="61"/>
      <c r="AF1092" s="61"/>
      <c r="AG1092" s="61"/>
      <c r="AH1092" s="61"/>
      <c r="AI1092" s="61"/>
      <c r="AJ1092" s="61"/>
      <c r="AK1092" s="61"/>
      <c r="AL1092" s="61"/>
      <c r="AM1092" s="61"/>
      <c r="AN1092" s="61"/>
      <c r="AO1092" s="61"/>
      <c r="AP1092" s="62"/>
      <c r="AQ1092" s="61"/>
      <c r="AR1092" s="61"/>
      <c r="AS1092" s="61"/>
      <c r="AT1092" s="61"/>
      <c r="AU1092" s="61"/>
      <c r="AV1092" s="61"/>
      <c r="AW1092" s="60"/>
    </row>
    <row r="1093" s="59" customFormat="1" customHeight="1" spans="1:49">
      <c r="A1093" s="60"/>
      <c r="B1093" s="60"/>
      <c r="C1093" s="60"/>
      <c r="D1093" s="60"/>
      <c r="H1093" s="61"/>
      <c r="I1093" s="61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1"/>
      <c r="AC1093" s="61"/>
      <c r="AD1093" s="61"/>
      <c r="AE1093" s="61"/>
      <c r="AF1093" s="61"/>
      <c r="AG1093" s="61"/>
      <c r="AH1093" s="61"/>
      <c r="AI1093" s="61"/>
      <c r="AJ1093" s="61"/>
      <c r="AK1093" s="61"/>
      <c r="AL1093" s="61"/>
      <c r="AM1093" s="61"/>
      <c r="AN1093" s="61"/>
      <c r="AO1093" s="61"/>
      <c r="AP1093" s="62"/>
      <c r="AQ1093" s="61"/>
      <c r="AR1093" s="61"/>
      <c r="AS1093" s="61"/>
      <c r="AT1093" s="61"/>
      <c r="AU1093" s="61"/>
      <c r="AV1093" s="61"/>
      <c r="AW1093" s="60"/>
    </row>
    <row r="1094" s="59" customFormat="1" customHeight="1" spans="1:49">
      <c r="A1094" s="60"/>
      <c r="B1094" s="60"/>
      <c r="C1094" s="60"/>
      <c r="D1094" s="60"/>
      <c r="H1094" s="61"/>
      <c r="I1094" s="61"/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61"/>
      <c r="X1094" s="61"/>
      <c r="Y1094" s="61"/>
      <c r="Z1094" s="61"/>
      <c r="AA1094" s="61"/>
      <c r="AB1094" s="61"/>
      <c r="AC1094" s="61"/>
      <c r="AD1094" s="61"/>
      <c r="AE1094" s="61"/>
      <c r="AF1094" s="61"/>
      <c r="AG1094" s="61"/>
      <c r="AH1094" s="61"/>
      <c r="AI1094" s="61"/>
      <c r="AJ1094" s="61"/>
      <c r="AK1094" s="61"/>
      <c r="AL1094" s="61"/>
      <c r="AM1094" s="61"/>
      <c r="AN1094" s="61"/>
      <c r="AO1094" s="61"/>
      <c r="AP1094" s="62"/>
      <c r="AQ1094" s="61"/>
      <c r="AR1094" s="61"/>
      <c r="AS1094" s="61"/>
      <c r="AT1094" s="61"/>
      <c r="AU1094" s="61"/>
      <c r="AV1094" s="61"/>
      <c r="AW1094" s="60"/>
    </row>
    <row r="1095" s="59" customFormat="1" customHeight="1" spans="1:49">
      <c r="A1095" s="60"/>
      <c r="B1095" s="60"/>
      <c r="C1095" s="60"/>
      <c r="D1095" s="60"/>
      <c r="H1095" s="61"/>
      <c r="I1095" s="61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1"/>
      <c r="AC1095" s="61"/>
      <c r="AD1095" s="61"/>
      <c r="AE1095" s="61"/>
      <c r="AF1095" s="61"/>
      <c r="AG1095" s="61"/>
      <c r="AH1095" s="61"/>
      <c r="AI1095" s="61"/>
      <c r="AJ1095" s="61"/>
      <c r="AK1095" s="61"/>
      <c r="AL1095" s="61"/>
      <c r="AM1095" s="61"/>
      <c r="AN1095" s="61"/>
      <c r="AO1095" s="61"/>
      <c r="AP1095" s="62"/>
      <c r="AQ1095" s="61"/>
      <c r="AR1095" s="61"/>
      <c r="AS1095" s="61"/>
      <c r="AT1095" s="61"/>
      <c r="AU1095" s="61"/>
      <c r="AV1095" s="61"/>
      <c r="AW1095" s="60"/>
    </row>
    <row r="1096" s="59" customFormat="1" customHeight="1" spans="1:49">
      <c r="A1096" s="60"/>
      <c r="B1096" s="60"/>
      <c r="C1096" s="60"/>
      <c r="D1096" s="60"/>
      <c r="H1096" s="61"/>
      <c r="I1096" s="61"/>
      <c r="J1096" s="61"/>
      <c r="K1096" s="61"/>
      <c r="L1096" s="61"/>
      <c r="M1096" s="61"/>
      <c r="N1096" s="61"/>
      <c r="O1096" s="61"/>
      <c r="P1096" s="61"/>
      <c r="Q1096" s="61"/>
      <c r="R1096" s="61"/>
      <c r="S1096" s="61"/>
      <c r="T1096" s="61"/>
      <c r="U1096" s="61"/>
      <c r="V1096" s="61"/>
      <c r="W1096" s="61"/>
      <c r="X1096" s="61"/>
      <c r="Y1096" s="61"/>
      <c r="Z1096" s="61"/>
      <c r="AA1096" s="61"/>
      <c r="AB1096" s="61"/>
      <c r="AC1096" s="61"/>
      <c r="AD1096" s="61"/>
      <c r="AE1096" s="61"/>
      <c r="AF1096" s="61"/>
      <c r="AG1096" s="61"/>
      <c r="AH1096" s="61"/>
      <c r="AI1096" s="61"/>
      <c r="AJ1096" s="61"/>
      <c r="AK1096" s="61"/>
      <c r="AL1096" s="61"/>
      <c r="AM1096" s="61"/>
      <c r="AN1096" s="61"/>
      <c r="AO1096" s="61"/>
      <c r="AP1096" s="62"/>
      <c r="AQ1096" s="61"/>
      <c r="AR1096" s="61"/>
      <c r="AS1096" s="61"/>
      <c r="AT1096" s="61"/>
      <c r="AU1096" s="61"/>
      <c r="AV1096" s="61"/>
      <c r="AW1096" s="60"/>
    </row>
    <row r="1097" s="59" customFormat="1" customHeight="1" spans="1:49">
      <c r="A1097" s="60"/>
      <c r="B1097" s="60"/>
      <c r="C1097" s="60"/>
      <c r="D1097" s="60"/>
      <c r="H1097" s="61"/>
      <c r="I1097" s="61"/>
      <c r="J1097" s="61"/>
      <c r="K1097" s="61"/>
      <c r="L1097" s="61"/>
      <c r="M1097" s="61"/>
      <c r="N1097" s="61"/>
      <c r="O1097" s="61"/>
      <c r="P1097" s="61"/>
      <c r="Q1097" s="61"/>
      <c r="R1097" s="61"/>
      <c r="S1097" s="61"/>
      <c r="T1097" s="61"/>
      <c r="U1097" s="61"/>
      <c r="V1097" s="61"/>
      <c r="W1097" s="61"/>
      <c r="X1097" s="61"/>
      <c r="Y1097" s="61"/>
      <c r="Z1097" s="61"/>
      <c r="AA1097" s="61"/>
      <c r="AB1097" s="61"/>
      <c r="AC1097" s="61"/>
      <c r="AD1097" s="61"/>
      <c r="AE1097" s="61"/>
      <c r="AF1097" s="61"/>
      <c r="AG1097" s="61"/>
      <c r="AH1097" s="61"/>
      <c r="AI1097" s="61"/>
      <c r="AJ1097" s="61"/>
      <c r="AK1097" s="61"/>
      <c r="AL1097" s="61"/>
      <c r="AM1097" s="61"/>
      <c r="AN1097" s="61"/>
      <c r="AO1097" s="61"/>
      <c r="AP1097" s="62"/>
      <c r="AQ1097" s="61"/>
      <c r="AR1097" s="61"/>
      <c r="AS1097" s="61"/>
      <c r="AT1097" s="61"/>
      <c r="AU1097" s="61"/>
      <c r="AV1097" s="61"/>
      <c r="AW1097" s="60"/>
    </row>
    <row r="1098" s="59" customFormat="1" customHeight="1" spans="1:49">
      <c r="A1098" s="60"/>
      <c r="B1098" s="60"/>
      <c r="C1098" s="60"/>
      <c r="D1098" s="60"/>
      <c r="H1098" s="61"/>
      <c r="I1098" s="61"/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T1098" s="61"/>
      <c r="U1098" s="61"/>
      <c r="V1098" s="61"/>
      <c r="W1098" s="61"/>
      <c r="X1098" s="61"/>
      <c r="Y1098" s="61"/>
      <c r="Z1098" s="61"/>
      <c r="AA1098" s="61"/>
      <c r="AB1098" s="61"/>
      <c r="AC1098" s="61"/>
      <c r="AD1098" s="61"/>
      <c r="AE1098" s="61"/>
      <c r="AF1098" s="61"/>
      <c r="AG1098" s="61"/>
      <c r="AH1098" s="61"/>
      <c r="AI1098" s="61"/>
      <c r="AJ1098" s="61"/>
      <c r="AK1098" s="61"/>
      <c r="AL1098" s="61"/>
      <c r="AM1098" s="61"/>
      <c r="AN1098" s="61"/>
      <c r="AO1098" s="61"/>
      <c r="AP1098" s="62"/>
      <c r="AQ1098" s="61"/>
      <c r="AR1098" s="61"/>
      <c r="AS1098" s="61"/>
      <c r="AT1098" s="61"/>
      <c r="AU1098" s="61"/>
      <c r="AV1098" s="61"/>
      <c r="AW1098" s="60"/>
    </row>
    <row r="1099" s="59" customFormat="1" customHeight="1" spans="1:49">
      <c r="A1099" s="60"/>
      <c r="B1099" s="60"/>
      <c r="C1099" s="60"/>
      <c r="D1099" s="60"/>
      <c r="H1099" s="61"/>
      <c r="I1099" s="61"/>
      <c r="J1099" s="61"/>
      <c r="K1099" s="61"/>
      <c r="L1099" s="61"/>
      <c r="M1099" s="61"/>
      <c r="N1099" s="61"/>
      <c r="O1099" s="61"/>
      <c r="P1099" s="61"/>
      <c r="Q1099" s="61"/>
      <c r="R1099" s="61"/>
      <c r="S1099" s="61"/>
      <c r="T1099" s="61"/>
      <c r="U1099" s="61"/>
      <c r="V1099" s="61"/>
      <c r="W1099" s="61"/>
      <c r="X1099" s="61"/>
      <c r="Y1099" s="61"/>
      <c r="Z1099" s="61"/>
      <c r="AA1099" s="61"/>
      <c r="AB1099" s="61"/>
      <c r="AC1099" s="61"/>
      <c r="AD1099" s="61"/>
      <c r="AE1099" s="61"/>
      <c r="AF1099" s="61"/>
      <c r="AG1099" s="61"/>
      <c r="AH1099" s="61"/>
      <c r="AI1099" s="61"/>
      <c r="AJ1099" s="61"/>
      <c r="AK1099" s="61"/>
      <c r="AL1099" s="61"/>
      <c r="AM1099" s="61"/>
      <c r="AN1099" s="61"/>
      <c r="AO1099" s="61"/>
      <c r="AP1099" s="62"/>
      <c r="AQ1099" s="61"/>
      <c r="AR1099" s="61"/>
      <c r="AS1099" s="61"/>
      <c r="AT1099" s="61"/>
      <c r="AU1099" s="61"/>
      <c r="AV1099" s="61"/>
      <c r="AW1099" s="60"/>
    </row>
    <row r="1100" s="59" customFormat="1" customHeight="1" spans="1:49">
      <c r="A1100" s="60"/>
      <c r="B1100" s="60"/>
      <c r="C1100" s="60"/>
      <c r="D1100" s="60"/>
      <c r="H1100" s="61"/>
      <c r="I1100" s="61"/>
      <c r="J1100" s="61"/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61"/>
      <c r="V1100" s="61"/>
      <c r="W1100" s="61"/>
      <c r="X1100" s="61"/>
      <c r="Y1100" s="61"/>
      <c r="Z1100" s="61"/>
      <c r="AA1100" s="61"/>
      <c r="AB1100" s="61"/>
      <c r="AC1100" s="61"/>
      <c r="AD1100" s="61"/>
      <c r="AE1100" s="61"/>
      <c r="AF1100" s="61"/>
      <c r="AG1100" s="61"/>
      <c r="AH1100" s="61"/>
      <c r="AI1100" s="61"/>
      <c r="AJ1100" s="61"/>
      <c r="AK1100" s="61"/>
      <c r="AL1100" s="61"/>
      <c r="AM1100" s="61"/>
      <c r="AN1100" s="61"/>
      <c r="AO1100" s="61"/>
      <c r="AP1100" s="62"/>
      <c r="AQ1100" s="61"/>
      <c r="AR1100" s="61"/>
      <c r="AS1100" s="61"/>
      <c r="AT1100" s="61"/>
      <c r="AU1100" s="61"/>
      <c r="AV1100" s="61"/>
      <c r="AW1100" s="60"/>
    </row>
    <row r="1101" s="59" customFormat="1" customHeight="1" spans="1:49">
      <c r="A1101" s="60"/>
      <c r="B1101" s="60"/>
      <c r="C1101" s="60"/>
      <c r="D1101" s="60"/>
      <c r="H1101" s="61"/>
      <c r="I1101" s="61"/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  <c r="AA1101" s="61"/>
      <c r="AB1101" s="61"/>
      <c r="AC1101" s="61"/>
      <c r="AD1101" s="61"/>
      <c r="AE1101" s="61"/>
      <c r="AF1101" s="61"/>
      <c r="AG1101" s="61"/>
      <c r="AH1101" s="61"/>
      <c r="AI1101" s="61"/>
      <c r="AJ1101" s="61"/>
      <c r="AK1101" s="61"/>
      <c r="AL1101" s="61"/>
      <c r="AM1101" s="61"/>
      <c r="AN1101" s="61"/>
      <c r="AO1101" s="61"/>
      <c r="AP1101" s="62"/>
      <c r="AQ1101" s="61"/>
      <c r="AR1101" s="61"/>
      <c r="AS1101" s="61"/>
      <c r="AT1101" s="61"/>
      <c r="AU1101" s="61"/>
      <c r="AV1101" s="61"/>
      <c r="AW1101" s="60"/>
    </row>
    <row r="1102" s="59" customFormat="1" customHeight="1" spans="1:49">
      <c r="A1102" s="60"/>
      <c r="B1102" s="60"/>
      <c r="C1102" s="60"/>
      <c r="D1102" s="60"/>
      <c r="H1102" s="61"/>
      <c r="I1102" s="61"/>
      <c r="J1102" s="61"/>
      <c r="K1102" s="61"/>
      <c r="L1102" s="61"/>
      <c r="M1102" s="61"/>
      <c r="N1102" s="61"/>
      <c r="O1102" s="61"/>
      <c r="P1102" s="61"/>
      <c r="Q1102" s="61"/>
      <c r="R1102" s="61"/>
      <c r="S1102" s="61"/>
      <c r="T1102" s="61"/>
      <c r="U1102" s="61"/>
      <c r="V1102" s="61"/>
      <c r="W1102" s="61"/>
      <c r="X1102" s="61"/>
      <c r="Y1102" s="61"/>
      <c r="Z1102" s="61"/>
      <c r="AA1102" s="61"/>
      <c r="AB1102" s="61"/>
      <c r="AC1102" s="61"/>
      <c r="AD1102" s="61"/>
      <c r="AE1102" s="61"/>
      <c r="AF1102" s="61"/>
      <c r="AG1102" s="61"/>
      <c r="AH1102" s="61"/>
      <c r="AI1102" s="61"/>
      <c r="AJ1102" s="61"/>
      <c r="AK1102" s="61"/>
      <c r="AL1102" s="61"/>
      <c r="AM1102" s="61"/>
      <c r="AN1102" s="61"/>
      <c r="AO1102" s="61"/>
      <c r="AP1102" s="62"/>
      <c r="AQ1102" s="61"/>
      <c r="AR1102" s="61"/>
      <c r="AS1102" s="61"/>
      <c r="AT1102" s="61"/>
      <c r="AU1102" s="61"/>
      <c r="AV1102" s="61"/>
      <c r="AW1102" s="60"/>
    </row>
    <row r="1103" s="59" customFormat="1" customHeight="1" spans="1:49">
      <c r="A1103" s="60"/>
      <c r="B1103" s="60"/>
      <c r="C1103" s="60"/>
      <c r="D1103" s="60"/>
      <c r="H1103" s="61"/>
      <c r="I1103" s="61"/>
      <c r="J1103" s="61"/>
      <c r="K1103" s="61"/>
      <c r="L1103" s="61"/>
      <c r="M1103" s="61"/>
      <c r="N1103" s="61"/>
      <c r="O1103" s="61"/>
      <c r="P1103" s="61"/>
      <c r="Q1103" s="61"/>
      <c r="R1103" s="61"/>
      <c r="S1103" s="61"/>
      <c r="T1103" s="61"/>
      <c r="U1103" s="61"/>
      <c r="V1103" s="61"/>
      <c r="W1103" s="61"/>
      <c r="X1103" s="61"/>
      <c r="Y1103" s="61"/>
      <c r="Z1103" s="61"/>
      <c r="AA1103" s="61"/>
      <c r="AB1103" s="61"/>
      <c r="AC1103" s="61"/>
      <c r="AD1103" s="61"/>
      <c r="AE1103" s="61"/>
      <c r="AF1103" s="61"/>
      <c r="AG1103" s="61"/>
      <c r="AH1103" s="61"/>
      <c r="AI1103" s="61"/>
      <c r="AJ1103" s="61"/>
      <c r="AK1103" s="61"/>
      <c r="AL1103" s="61"/>
      <c r="AM1103" s="61"/>
      <c r="AN1103" s="61"/>
      <c r="AO1103" s="61"/>
      <c r="AP1103" s="62"/>
      <c r="AQ1103" s="61"/>
      <c r="AR1103" s="61"/>
      <c r="AS1103" s="61"/>
      <c r="AT1103" s="61"/>
      <c r="AU1103" s="61"/>
      <c r="AV1103" s="61"/>
      <c r="AW1103" s="60"/>
    </row>
    <row r="1104" s="59" customFormat="1" customHeight="1" spans="1:49">
      <c r="A1104" s="60"/>
      <c r="B1104" s="60"/>
      <c r="C1104" s="60"/>
      <c r="D1104" s="60"/>
      <c r="H1104" s="61"/>
      <c r="I1104" s="61"/>
      <c r="J1104" s="61"/>
      <c r="K1104" s="61"/>
      <c r="L1104" s="61"/>
      <c r="M1104" s="61"/>
      <c r="N1104" s="61"/>
      <c r="O1104" s="61"/>
      <c r="P1104" s="61"/>
      <c r="Q1104" s="61"/>
      <c r="R1104" s="61"/>
      <c r="S1104" s="61"/>
      <c r="T1104" s="61"/>
      <c r="U1104" s="61"/>
      <c r="V1104" s="61"/>
      <c r="W1104" s="61"/>
      <c r="X1104" s="61"/>
      <c r="Y1104" s="61"/>
      <c r="Z1104" s="61"/>
      <c r="AA1104" s="61"/>
      <c r="AB1104" s="61"/>
      <c r="AC1104" s="61"/>
      <c r="AD1104" s="61"/>
      <c r="AE1104" s="61"/>
      <c r="AF1104" s="61"/>
      <c r="AG1104" s="61"/>
      <c r="AH1104" s="61"/>
      <c r="AI1104" s="61"/>
      <c r="AJ1104" s="61"/>
      <c r="AK1104" s="61"/>
      <c r="AL1104" s="61"/>
      <c r="AM1104" s="61"/>
      <c r="AN1104" s="61"/>
      <c r="AO1104" s="61"/>
      <c r="AP1104" s="62"/>
      <c r="AQ1104" s="61"/>
      <c r="AR1104" s="61"/>
      <c r="AS1104" s="61"/>
      <c r="AT1104" s="61"/>
      <c r="AU1104" s="61"/>
      <c r="AV1104" s="61"/>
      <c r="AW1104" s="60"/>
    </row>
    <row r="1105" s="59" customFormat="1" customHeight="1" spans="1:49">
      <c r="A1105" s="60"/>
      <c r="B1105" s="60"/>
      <c r="C1105" s="60"/>
      <c r="D1105" s="60"/>
      <c r="H1105" s="61"/>
      <c r="I1105" s="61"/>
      <c r="J1105" s="61"/>
      <c r="K1105" s="61"/>
      <c r="L1105" s="61"/>
      <c r="M1105" s="61"/>
      <c r="N1105" s="61"/>
      <c r="O1105" s="61"/>
      <c r="P1105" s="61"/>
      <c r="Q1105" s="61"/>
      <c r="R1105" s="61"/>
      <c r="S1105" s="61"/>
      <c r="T1105" s="61"/>
      <c r="U1105" s="61"/>
      <c r="V1105" s="61"/>
      <c r="W1105" s="61"/>
      <c r="X1105" s="61"/>
      <c r="Y1105" s="61"/>
      <c r="Z1105" s="61"/>
      <c r="AA1105" s="61"/>
      <c r="AB1105" s="61"/>
      <c r="AC1105" s="61"/>
      <c r="AD1105" s="61"/>
      <c r="AE1105" s="61"/>
      <c r="AF1105" s="61"/>
      <c r="AG1105" s="61"/>
      <c r="AH1105" s="61"/>
      <c r="AI1105" s="61"/>
      <c r="AJ1105" s="61"/>
      <c r="AK1105" s="61"/>
      <c r="AL1105" s="61"/>
      <c r="AM1105" s="61"/>
      <c r="AN1105" s="61"/>
      <c r="AO1105" s="61"/>
      <c r="AP1105" s="62"/>
      <c r="AQ1105" s="61"/>
      <c r="AR1105" s="61"/>
      <c r="AS1105" s="61"/>
      <c r="AT1105" s="61"/>
      <c r="AU1105" s="61"/>
      <c r="AV1105" s="61"/>
      <c r="AW1105" s="60"/>
    </row>
    <row r="1106" s="59" customFormat="1" customHeight="1" spans="1:49">
      <c r="A1106" s="60"/>
      <c r="B1106" s="60"/>
      <c r="C1106" s="60"/>
      <c r="D1106" s="60"/>
      <c r="H1106" s="61"/>
      <c r="I1106" s="61"/>
      <c r="J1106" s="61"/>
      <c r="K1106" s="61"/>
      <c r="L1106" s="61"/>
      <c r="M1106" s="61"/>
      <c r="N1106" s="61"/>
      <c r="O1106" s="61"/>
      <c r="P1106" s="61"/>
      <c r="Q1106" s="61"/>
      <c r="R1106" s="61"/>
      <c r="S1106" s="61"/>
      <c r="T1106" s="61"/>
      <c r="U1106" s="61"/>
      <c r="V1106" s="61"/>
      <c r="W1106" s="61"/>
      <c r="X1106" s="61"/>
      <c r="Y1106" s="61"/>
      <c r="Z1106" s="61"/>
      <c r="AA1106" s="61"/>
      <c r="AB1106" s="61"/>
      <c r="AC1106" s="61"/>
      <c r="AD1106" s="61"/>
      <c r="AE1106" s="61"/>
      <c r="AF1106" s="61"/>
      <c r="AG1106" s="61"/>
      <c r="AH1106" s="61"/>
      <c r="AI1106" s="61"/>
      <c r="AJ1106" s="61"/>
      <c r="AK1106" s="61"/>
      <c r="AL1106" s="61"/>
      <c r="AM1106" s="61"/>
      <c r="AN1106" s="61"/>
      <c r="AO1106" s="61"/>
      <c r="AP1106" s="62"/>
      <c r="AQ1106" s="61"/>
      <c r="AR1106" s="61"/>
      <c r="AS1106" s="61"/>
      <c r="AT1106" s="61"/>
      <c r="AU1106" s="61"/>
      <c r="AV1106" s="61"/>
      <c r="AW1106" s="60"/>
    </row>
    <row r="1107" s="59" customFormat="1" customHeight="1" spans="1:49">
      <c r="A1107" s="60"/>
      <c r="B1107" s="60"/>
      <c r="C1107" s="60"/>
      <c r="D1107" s="60"/>
      <c r="H1107" s="61"/>
      <c r="I1107" s="61"/>
      <c r="J1107" s="61"/>
      <c r="K1107" s="61"/>
      <c r="L1107" s="61"/>
      <c r="M1107" s="61"/>
      <c r="N1107" s="61"/>
      <c r="O1107" s="61"/>
      <c r="P1107" s="61"/>
      <c r="Q1107" s="61"/>
      <c r="R1107" s="61"/>
      <c r="S1107" s="61"/>
      <c r="T1107" s="61"/>
      <c r="U1107" s="61"/>
      <c r="V1107" s="61"/>
      <c r="W1107" s="61"/>
      <c r="X1107" s="61"/>
      <c r="Y1107" s="61"/>
      <c r="Z1107" s="61"/>
      <c r="AA1107" s="61"/>
      <c r="AB1107" s="61"/>
      <c r="AC1107" s="61"/>
      <c r="AD1107" s="61"/>
      <c r="AE1107" s="61"/>
      <c r="AF1107" s="61"/>
      <c r="AG1107" s="61"/>
      <c r="AH1107" s="61"/>
      <c r="AI1107" s="61"/>
      <c r="AJ1107" s="61"/>
      <c r="AK1107" s="61"/>
      <c r="AL1107" s="61"/>
      <c r="AM1107" s="61"/>
      <c r="AN1107" s="61"/>
      <c r="AO1107" s="61"/>
      <c r="AP1107" s="62"/>
      <c r="AQ1107" s="61"/>
      <c r="AR1107" s="61"/>
      <c r="AS1107" s="61"/>
      <c r="AT1107" s="61"/>
      <c r="AU1107" s="61"/>
      <c r="AV1107" s="61"/>
      <c r="AW1107" s="60"/>
    </row>
    <row r="1108" s="59" customFormat="1" customHeight="1" spans="1:49">
      <c r="A1108" s="60"/>
      <c r="B1108" s="60"/>
      <c r="C1108" s="60"/>
      <c r="D1108" s="60"/>
      <c r="H1108" s="61"/>
      <c r="I1108" s="61"/>
      <c r="J1108" s="61"/>
      <c r="K1108" s="61"/>
      <c r="L1108" s="61"/>
      <c r="M1108" s="61"/>
      <c r="N1108" s="61"/>
      <c r="O1108" s="61"/>
      <c r="P1108" s="61"/>
      <c r="Q1108" s="61"/>
      <c r="R1108" s="61"/>
      <c r="S1108" s="61"/>
      <c r="T1108" s="61"/>
      <c r="U1108" s="61"/>
      <c r="V1108" s="61"/>
      <c r="W1108" s="61"/>
      <c r="X1108" s="61"/>
      <c r="Y1108" s="61"/>
      <c r="Z1108" s="61"/>
      <c r="AA1108" s="61"/>
      <c r="AB1108" s="61"/>
      <c r="AC1108" s="61"/>
      <c r="AD1108" s="61"/>
      <c r="AE1108" s="61"/>
      <c r="AF1108" s="61"/>
      <c r="AG1108" s="61"/>
      <c r="AH1108" s="61"/>
      <c r="AI1108" s="61"/>
      <c r="AJ1108" s="61"/>
      <c r="AK1108" s="61"/>
      <c r="AL1108" s="61"/>
      <c r="AM1108" s="61"/>
      <c r="AN1108" s="61"/>
      <c r="AO1108" s="61"/>
      <c r="AP1108" s="62"/>
      <c r="AQ1108" s="61"/>
      <c r="AR1108" s="61"/>
      <c r="AS1108" s="61"/>
      <c r="AT1108" s="61"/>
      <c r="AU1108" s="61"/>
      <c r="AV1108" s="61"/>
      <c r="AW1108" s="60"/>
    </row>
    <row r="1109" s="59" customFormat="1" customHeight="1" spans="1:49">
      <c r="A1109" s="60"/>
      <c r="B1109" s="60"/>
      <c r="C1109" s="60"/>
      <c r="D1109" s="60"/>
      <c r="H1109" s="61"/>
      <c r="I1109" s="61"/>
      <c r="J1109" s="61"/>
      <c r="K1109" s="61"/>
      <c r="L1109" s="61"/>
      <c r="M1109" s="61"/>
      <c r="N1109" s="61"/>
      <c r="O1109" s="61"/>
      <c r="P1109" s="61"/>
      <c r="Q1109" s="61"/>
      <c r="R1109" s="61"/>
      <c r="S1109" s="61"/>
      <c r="T1109" s="61"/>
      <c r="U1109" s="61"/>
      <c r="V1109" s="61"/>
      <c r="W1109" s="61"/>
      <c r="X1109" s="61"/>
      <c r="Y1109" s="61"/>
      <c r="Z1109" s="61"/>
      <c r="AA1109" s="61"/>
      <c r="AB1109" s="61"/>
      <c r="AC1109" s="61"/>
      <c r="AD1109" s="61"/>
      <c r="AE1109" s="61"/>
      <c r="AF1109" s="61"/>
      <c r="AG1109" s="61"/>
      <c r="AH1109" s="61"/>
      <c r="AI1109" s="61"/>
      <c r="AJ1109" s="61"/>
      <c r="AK1109" s="61"/>
      <c r="AL1109" s="61"/>
      <c r="AM1109" s="61"/>
      <c r="AN1109" s="61"/>
      <c r="AO1109" s="61"/>
      <c r="AP1109" s="62"/>
      <c r="AQ1109" s="61"/>
      <c r="AR1109" s="61"/>
      <c r="AS1109" s="61"/>
      <c r="AT1109" s="61"/>
      <c r="AU1109" s="61"/>
      <c r="AV1109" s="61"/>
      <c r="AW1109" s="60"/>
    </row>
    <row r="1110" s="59" customFormat="1" customHeight="1" spans="1:49">
      <c r="A1110" s="60"/>
      <c r="B1110" s="60"/>
      <c r="C1110" s="60"/>
      <c r="D1110" s="60"/>
      <c r="H1110" s="61"/>
      <c r="I1110" s="61"/>
      <c r="J1110" s="61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61"/>
      <c r="X1110" s="61"/>
      <c r="Y1110" s="61"/>
      <c r="Z1110" s="61"/>
      <c r="AA1110" s="61"/>
      <c r="AB1110" s="61"/>
      <c r="AC1110" s="61"/>
      <c r="AD1110" s="61"/>
      <c r="AE1110" s="61"/>
      <c r="AF1110" s="61"/>
      <c r="AG1110" s="61"/>
      <c r="AH1110" s="61"/>
      <c r="AI1110" s="61"/>
      <c r="AJ1110" s="61"/>
      <c r="AK1110" s="61"/>
      <c r="AL1110" s="61"/>
      <c r="AM1110" s="61"/>
      <c r="AN1110" s="61"/>
      <c r="AO1110" s="61"/>
      <c r="AP1110" s="62"/>
      <c r="AQ1110" s="61"/>
      <c r="AR1110" s="61"/>
      <c r="AS1110" s="61"/>
      <c r="AT1110" s="61"/>
      <c r="AU1110" s="61"/>
      <c r="AV1110" s="61"/>
      <c r="AW1110" s="60"/>
    </row>
    <row r="1111" s="59" customFormat="1" customHeight="1" spans="1:49">
      <c r="A1111" s="60"/>
      <c r="B1111" s="60"/>
      <c r="C1111" s="60"/>
      <c r="D1111" s="60"/>
      <c r="H1111" s="61"/>
      <c r="I1111" s="61"/>
      <c r="J1111" s="61"/>
      <c r="K1111" s="61"/>
      <c r="L1111" s="61"/>
      <c r="M1111" s="61"/>
      <c r="N1111" s="61"/>
      <c r="O1111" s="61"/>
      <c r="P1111" s="61"/>
      <c r="Q1111" s="61"/>
      <c r="R1111" s="61"/>
      <c r="S1111" s="61"/>
      <c r="T1111" s="61"/>
      <c r="U1111" s="61"/>
      <c r="V1111" s="61"/>
      <c r="W1111" s="61"/>
      <c r="X1111" s="61"/>
      <c r="Y1111" s="61"/>
      <c r="Z1111" s="61"/>
      <c r="AA1111" s="61"/>
      <c r="AB1111" s="61"/>
      <c r="AC1111" s="61"/>
      <c r="AD1111" s="61"/>
      <c r="AE1111" s="61"/>
      <c r="AF1111" s="61"/>
      <c r="AG1111" s="61"/>
      <c r="AH1111" s="61"/>
      <c r="AI1111" s="61"/>
      <c r="AJ1111" s="61"/>
      <c r="AK1111" s="61"/>
      <c r="AL1111" s="61"/>
      <c r="AM1111" s="61"/>
      <c r="AN1111" s="61"/>
      <c r="AO1111" s="61"/>
      <c r="AP1111" s="62"/>
      <c r="AQ1111" s="61"/>
      <c r="AR1111" s="61"/>
      <c r="AS1111" s="61"/>
      <c r="AT1111" s="61"/>
      <c r="AU1111" s="61"/>
      <c r="AV1111" s="61"/>
      <c r="AW1111" s="60"/>
    </row>
    <row r="1112" s="59" customFormat="1" customHeight="1" spans="1:49">
      <c r="A1112" s="60"/>
      <c r="B1112" s="60"/>
      <c r="C1112" s="60"/>
      <c r="D1112" s="60"/>
      <c r="H1112" s="61"/>
      <c r="I1112" s="61"/>
      <c r="J1112" s="61"/>
      <c r="K1112" s="61"/>
      <c r="L1112" s="61"/>
      <c r="M1112" s="61"/>
      <c r="N1112" s="61"/>
      <c r="O1112" s="61"/>
      <c r="P1112" s="61"/>
      <c r="Q1112" s="61"/>
      <c r="R1112" s="61"/>
      <c r="S1112" s="61"/>
      <c r="T1112" s="61"/>
      <c r="U1112" s="61"/>
      <c r="V1112" s="61"/>
      <c r="W1112" s="61"/>
      <c r="X1112" s="61"/>
      <c r="Y1112" s="61"/>
      <c r="Z1112" s="61"/>
      <c r="AA1112" s="61"/>
      <c r="AB1112" s="61"/>
      <c r="AC1112" s="61"/>
      <c r="AD1112" s="61"/>
      <c r="AE1112" s="61"/>
      <c r="AF1112" s="61"/>
      <c r="AG1112" s="61"/>
      <c r="AH1112" s="61"/>
      <c r="AI1112" s="61"/>
      <c r="AJ1112" s="61"/>
      <c r="AK1112" s="61"/>
      <c r="AL1112" s="61"/>
      <c r="AM1112" s="61"/>
      <c r="AN1112" s="61"/>
      <c r="AO1112" s="61"/>
      <c r="AP1112" s="62"/>
      <c r="AQ1112" s="61"/>
      <c r="AR1112" s="61"/>
      <c r="AS1112" s="61"/>
      <c r="AT1112" s="61"/>
      <c r="AU1112" s="61"/>
      <c r="AV1112" s="61"/>
      <c r="AW1112" s="60"/>
    </row>
    <row r="1113" s="59" customFormat="1" customHeight="1" spans="1:49">
      <c r="A1113" s="60"/>
      <c r="B1113" s="60"/>
      <c r="C1113" s="60"/>
      <c r="D1113" s="60"/>
      <c r="H1113" s="61"/>
      <c r="I1113" s="61"/>
      <c r="J1113" s="61"/>
      <c r="K1113" s="61"/>
      <c r="L1113" s="61"/>
      <c r="M1113" s="61"/>
      <c r="N1113" s="61"/>
      <c r="O1113" s="61"/>
      <c r="P1113" s="61"/>
      <c r="Q1113" s="61"/>
      <c r="R1113" s="61"/>
      <c r="S1113" s="61"/>
      <c r="T1113" s="61"/>
      <c r="U1113" s="61"/>
      <c r="V1113" s="61"/>
      <c r="W1113" s="61"/>
      <c r="X1113" s="61"/>
      <c r="Y1113" s="61"/>
      <c r="Z1113" s="61"/>
      <c r="AA1113" s="61"/>
      <c r="AB1113" s="61"/>
      <c r="AC1113" s="61"/>
      <c r="AD1113" s="61"/>
      <c r="AE1113" s="61"/>
      <c r="AF1113" s="61"/>
      <c r="AG1113" s="61"/>
      <c r="AH1113" s="61"/>
      <c r="AI1113" s="61"/>
      <c r="AJ1113" s="61"/>
      <c r="AK1113" s="61"/>
      <c r="AL1113" s="61"/>
      <c r="AM1113" s="61"/>
      <c r="AN1113" s="61"/>
      <c r="AO1113" s="61"/>
      <c r="AP1113" s="62"/>
      <c r="AQ1113" s="61"/>
      <c r="AR1113" s="61"/>
      <c r="AS1113" s="61"/>
      <c r="AT1113" s="61"/>
      <c r="AU1113" s="61"/>
      <c r="AV1113" s="61"/>
      <c r="AW1113" s="60"/>
    </row>
    <row r="1114" s="59" customFormat="1" customHeight="1" spans="1:49">
      <c r="A1114" s="60"/>
      <c r="B1114" s="60"/>
      <c r="C1114" s="60"/>
      <c r="D1114" s="60"/>
      <c r="H1114" s="61"/>
      <c r="I1114" s="61"/>
      <c r="J1114" s="61"/>
      <c r="K1114" s="61"/>
      <c r="L1114" s="61"/>
      <c r="M1114" s="61"/>
      <c r="N1114" s="61"/>
      <c r="O1114" s="61"/>
      <c r="P1114" s="61"/>
      <c r="Q1114" s="61"/>
      <c r="R1114" s="61"/>
      <c r="S1114" s="61"/>
      <c r="T1114" s="61"/>
      <c r="U1114" s="61"/>
      <c r="V1114" s="61"/>
      <c r="W1114" s="61"/>
      <c r="X1114" s="61"/>
      <c r="Y1114" s="61"/>
      <c r="Z1114" s="61"/>
      <c r="AA1114" s="61"/>
      <c r="AB1114" s="61"/>
      <c r="AC1114" s="61"/>
      <c r="AD1114" s="61"/>
      <c r="AE1114" s="61"/>
      <c r="AF1114" s="61"/>
      <c r="AG1114" s="61"/>
      <c r="AH1114" s="61"/>
      <c r="AI1114" s="61"/>
      <c r="AJ1114" s="61"/>
      <c r="AK1114" s="61"/>
      <c r="AL1114" s="61"/>
      <c r="AM1114" s="61"/>
      <c r="AN1114" s="61"/>
      <c r="AO1114" s="61"/>
      <c r="AP1114" s="62"/>
      <c r="AQ1114" s="61"/>
      <c r="AR1114" s="61"/>
      <c r="AS1114" s="61"/>
      <c r="AT1114" s="61"/>
      <c r="AU1114" s="61"/>
      <c r="AV1114" s="61"/>
      <c r="AW1114" s="60"/>
    </row>
    <row r="1115" s="59" customFormat="1" customHeight="1" spans="1:49">
      <c r="A1115" s="60"/>
      <c r="B1115" s="60"/>
      <c r="C1115" s="60"/>
      <c r="D1115" s="60"/>
      <c r="H1115" s="61"/>
      <c r="I1115" s="61"/>
      <c r="J1115" s="61"/>
      <c r="K1115" s="61"/>
      <c r="L1115" s="61"/>
      <c r="M1115" s="61"/>
      <c r="N1115" s="61"/>
      <c r="O1115" s="61"/>
      <c r="P1115" s="61"/>
      <c r="Q1115" s="61"/>
      <c r="R1115" s="61"/>
      <c r="S1115" s="61"/>
      <c r="T1115" s="61"/>
      <c r="U1115" s="61"/>
      <c r="V1115" s="61"/>
      <c r="W1115" s="61"/>
      <c r="X1115" s="61"/>
      <c r="Y1115" s="61"/>
      <c r="Z1115" s="61"/>
      <c r="AA1115" s="61"/>
      <c r="AB1115" s="61"/>
      <c r="AC1115" s="61"/>
      <c r="AD1115" s="61"/>
      <c r="AE1115" s="61"/>
      <c r="AF1115" s="61"/>
      <c r="AG1115" s="61"/>
      <c r="AH1115" s="61"/>
      <c r="AI1115" s="61"/>
      <c r="AJ1115" s="61"/>
      <c r="AK1115" s="61"/>
      <c r="AL1115" s="61"/>
      <c r="AM1115" s="61"/>
      <c r="AN1115" s="61"/>
      <c r="AO1115" s="61"/>
      <c r="AP1115" s="62"/>
      <c r="AQ1115" s="61"/>
      <c r="AR1115" s="61"/>
      <c r="AS1115" s="61"/>
      <c r="AT1115" s="61"/>
      <c r="AU1115" s="61"/>
      <c r="AV1115" s="61"/>
      <c r="AW1115" s="60"/>
    </row>
    <row r="1116" s="59" customFormat="1" customHeight="1" spans="1:49">
      <c r="A1116" s="60"/>
      <c r="B1116" s="60"/>
      <c r="C1116" s="60"/>
      <c r="D1116" s="60"/>
      <c r="H1116" s="61"/>
      <c r="I1116" s="61"/>
      <c r="J1116" s="61"/>
      <c r="K1116" s="61"/>
      <c r="L1116" s="61"/>
      <c r="M1116" s="61"/>
      <c r="N1116" s="61"/>
      <c r="O1116" s="61"/>
      <c r="P1116" s="61"/>
      <c r="Q1116" s="61"/>
      <c r="R1116" s="61"/>
      <c r="S1116" s="61"/>
      <c r="T1116" s="61"/>
      <c r="U1116" s="61"/>
      <c r="V1116" s="61"/>
      <c r="W1116" s="61"/>
      <c r="X1116" s="61"/>
      <c r="Y1116" s="61"/>
      <c r="Z1116" s="61"/>
      <c r="AA1116" s="61"/>
      <c r="AB1116" s="61"/>
      <c r="AC1116" s="61"/>
      <c r="AD1116" s="61"/>
      <c r="AE1116" s="61"/>
      <c r="AF1116" s="61"/>
      <c r="AG1116" s="61"/>
      <c r="AH1116" s="61"/>
      <c r="AI1116" s="61"/>
      <c r="AJ1116" s="61"/>
      <c r="AK1116" s="61"/>
      <c r="AL1116" s="61"/>
      <c r="AM1116" s="61"/>
      <c r="AN1116" s="61"/>
      <c r="AO1116" s="61"/>
      <c r="AP1116" s="62"/>
      <c r="AQ1116" s="61"/>
      <c r="AR1116" s="61"/>
      <c r="AS1116" s="61"/>
      <c r="AT1116" s="61"/>
      <c r="AU1116" s="61"/>
      <c r="AV1116" s="61"/>
      <c r="AW1116" s="60"/>
    </row>
    <row r="1117" s="59" customFormat="1" customHeight="1" spans="1:49">
      <c r="A1117" s="60"/>
      <c r="B1117" s="60"/>
      <c r="C1117" s="60"/>
      <c r="D1117" s="60"/>
      <c r="H1117" s="61"/>
      <c r="I1117" s="61"/>
      <c r="J1117" s="61"/>
      <c r="K1117" s="61"/>
      <c r="L1117" s="61"/>
      <c r="M1117" s="61"/>
      <c r="N1117" s="61"/>
      <c r="O1117" s="61"/>
      <c r="P1117" s="61"/>
      <c r="Q1117" s="61"/>
      <c r="R1117" s="61"/>
      <c r="S1117" s="61"/>
      <c r="T1117" s="61"/>
      <c r="U1117" s="61"/>
      <c r="V1117" s="61"/>
      <c r="W1117" s="61"/>
      <c r="X1117" s="61"/>
      <c r="Y1117" s="61"/>
      <c r="Z1117" s="61"/>
      <c r="AA1117" s="61"/>
      <c r="AB1117" s="61"/>
      <c r="AC1117" s="61"/>
      <c r="AD1117" s="61"/>
      <c r="AE1117" s="61"/>
      <c r="AF1117" s="61"/>
      <c r="AG1117" s="61"/>
      <c r="AH1117" s="61"/>
      <c r="AI1117" s="61"/>
      <c r="AJ1117" s="61"/>
      <c r="AK1117" s="61"/>
      <c r="AL1117" s="61"/>
      <c r="AM1117" s="61"/>
      <c r="AN1117" s="61"/>
      <c r="AO1117" s="61"/>
      <c r="AP1117" s="62"/>
      <c r="AQ1117" s="61"/>
      <c r="AR1117" s="61"/>
      <c r="AS1117" s="61"/>
      <c r="AT1117" s="61"/>
      <c r="AU1117" s="61"/>
      <c r="AV1117" s="61"/>
      <c r="AW1117" s="60"/>
    </row>
    <row r="1118" s="59" customFormat="1" customHeight="1" spans="1:49">
      <c r="A1118" s="60"/>
      <c r="B1118" s="60"/>
      <c r="C1118" s="60"/>
      <c r="D1118" s="60"/>
      <c r="H1118" s="61"/>
      <c r="I1118" s="61"/>
      <c r="J1118" s="61"/>
      <c r="K1118" s="61"/>
      <c r="L1118" s="61"/>
      <c r="M1118" s="61"/>
      <c r="N1118" s="61"/>
      <c r="O1118" s="61"/>
      <c r="P1118" s="61"/>
      <c r="Q1118" s="61"/>
      <c r="R1118" s="61"/>
      <c r="S1118" s="61"/>
      <c r="T1118" s="61"/>
      <c r="U1118" s="61"/>
      <c r="V1118" s="61"/>
      <c r="W1118" s="61"/>
      <c r="X1118" s="61"/>
      <c r="Y1118" s="61"/>
      <c r="Z1118" s="61"/>
      <c r="AA1118" s="61"/>
      <c r="AB1118" s="61"/>
      <c r="AC1118" s="61"/>
      <c r="AD1118" s="61"/>
      <c r="AE1118" s="61"/>
      <c r="AF1118" s="61"/>
      <c r="AG1118" s="61"/>
      <c r="AH1118" s="61"/>
      <c r="AI1118" s="61"/>
      <c r="AJ1118" s="61"/>
      <c r="AK1118" s="61"/>
      <c r="AL1118" s="61"/>
      <c r="AM1118" s="61"/>
      <c r="AN1118" s="61"/>
      <c r="AO1118" s="61"/>
      <c r="AP1118" s="62"/>
      <c r="AQ1118" s="61"/>
      <c r="AR1118" s="61"/>
      <c r="AS1118" s="61"/>
      <c r="AT1118" s="61"/>
      <c r="AU1118" s="61"/>
      <c r="AV1118" s="61"/>
      <c r="AW1118" s="60"/>
    </row>
    <row r="1119" s="59" customFormat="1" customHeight="1" spans="1:49">
      <c r="A1119" s="60"/>
      <c r="B1119" s="60"/>
      <c r="C1119" s="60"/>
      <c r="D1119" s="60"/>
      <c r="H1119" s="61"/>
      <c r="I1119" s="61"/>
      <c r="J1119" s="61"/>
      <c r="K1119" s="61"/>
      <c r="L1119" s="61"/>
      <c r="M1119" s="61"/>
      <c r="N1119" s="61"/>
      <c r="O1119" s="61"/>
      <c r="P1119" s="61"/>
      <c r="Q1119" s="61"/>
      <c r="R1119" s="61"/>
      <c r="S1119" s="61"/>
      <c r="T1119" s="61"/>
      <c r="U1119" s="61"/>
      <c r="V1119" s="61"/>
      <c r="W1119" s="61"/>
      <c r="X1119" s="61"/>
      <c r="Y1119" s="61"/>
      <c r="Z1119" s="61"/>
      <c r="AA1119" s="61"/>
      <c r="AB1119" s="61"/>
      <c r="AC1119" s="61"/>
      <c r="AD1119" s="61"/>
      <c r="AE1119" s="61"/>
      <c r="AF1119" s="61"/>
      <c r="AG1119" s="61"/>
      <c r="AH1119" s="61"/>
      <c r="AI1119" s="61"/>
      <c r="AJ1119" s="61"/>
      <c r="AK1119" s="61"/>
      <c r="AL1119" s="61"/>
      <c r="AM1119" s="61"/>
      <c r="AN1119" s="61"/>
      <c r="AO1119" s="61"/>
      <c r="AP1119" s="62"/>
      <c r="AQ1119" s="61"/>
      <c r="AR1119" s="61"/>
      <c r="AS1119" s="61"/>
      <c r="AT1119" s="61"/>
      <c r="AU1119" s="61"/>
      <c r="AV1119" s="61"/>
      <c r="AW1119" s="60"/>
    </row>
    <row r="1120" s="59" customFormat="1" customHeight="1" spans="1:49">
      <c r="A1120" s="60"/>
      <c r="B1120" s="60"/>
      <c r="C1120" s="60"/>
      <c r="D1120" s="60"/>
      <c r="H1120" s="61"/>
      <c r="I1120" s="61"/>
      <c r="J1120" s="61"/>
      <c r="K1120" s="61"/>
      <c r="L1120" s="61"/>
      <c r="M1120" s="61"/>
      <c r="N1120" s="61"/>
      <c r="O1120" s="61"/>
      <c r="P1120" s="61"/>
      <c r="Q1120" s="61"/>
      <c r="R1120" s="61"/>
      <c r="S1120" s="61"/>
      <c r="T1120" s="61"/>
      <c r="U1120" s="61"/>
      <c r="V1120" s="61"/>
      <c r="W1120" s="61"/>
      <c r="X1120" s="61"/>
      <c r="Y1120" s="61"/>
      <c r="Z1120" s="61"/>
      <c r="AA1120" s="61"/>
      <c r="AB1120" s="61"/>
      <c r="AC1120" s="61"/>
      <c r="AD1120" s="61"/>
      <c r="AE1120" s="61"/>
      <c r="AF1120" s="61"/>
      <c r="AG1120" s="61"/>
      <c r="AH1120" s="61"/>
      <c r="AI1120" s="61"/>
      <c r="AJ1120" s="61"/>
      <c r="AK1120" s="61"/>
      <c r="AL1120" s="61"/>
      <c r="AM1120" s="61"/>
      <c r="AN1120" s="61"/>
      <c r="AO1120" s="61"/>
      <c r="AP1120" s="62"/>
      <c r="AQ1120" s="61"/>
      <c r="AR1120" s="61"/>
      <c r="AS1120" s="61"/>
      <c r="AT1120" s="61"/>
      <c r="AU1120" s="61"/>
      <c r="AV1120" s="61"/>
      <c r="AW1120" s="60"/>
    </row>
    <row r="1121" s="59" customFormat="1" customHeight="1" spans="1:49">
      <c r="A1121" s="60"/>
      <c r="B1121" s="60"/>
      <c r="C1121" s="60"/>
      <c r="D1121" s="60"/>
      <c r="H1121" s="61"/>
      <c r="I1121" s="61"/>
      <c r="J1121" s="61"/>
      <c r="K1121" s="61"/>
      <c r="L1121" s="61"/>
      <c r="M1121" s="61"/>
      <c r="N1121" s="61"/>
      <c r="O1121" s="61"/>
      <c r="P1121" s="61"/>
      <c r="Q1121" s="61"/>
      <c r="R1121" s="61"/>
      <c r="S1121" s="61"/>
      <c r="T1121" s="61"/>
      <c r="U1121" s="61"/>
      <c r="V1121" s="61"/>
      <c r="W1121" s="61"/>
      <c r="X1121" s="61"/>
      <c r="Y1121" s="61"/>
      <c r="Z1121" s="61"/>
      <c r="AA1121" s="61"/>
      <c r="AB1121" s="61"/>
      <c r="AC1121" s="61"/>
      <c r="AD1121" s="61"/>
      <c r="AE1121" s="61"/>
      <c r="AF1121" s="61"/>
      <c r="AG1121" s="61"/>
      <c r="AH1121" s="61"/>
      <c r="AI1121" s="61"/>
      <c r="AJ1121" s="61"/>
      <c r="AK1121" s="61"/>
      <c r="AL1121" s="61"/>
      <c r="AM1121" s="61"/>
      <c r="AN1121" s="61"/>
      <c r="AO1121" s="61"/>
      <c r="AP1121" s="62"/>
      <c r="AQ1121" s="61"/>
      <c r="AR1121" s="61"/>
      <c r="AS1121" s="61"/>
      <c r="AT1121" s="61"/>
      <c r="AU1121" s="61"/>
      <c r="AV1121" s="61"/>
      <c r="AW1121" s="60"/>
    </row>
    <row r="1122" s="59" customFormat="1" customHeight="1" spans="1:49">
      <c r="A1122" s="60"/>
      <c r="B1122" s="60"/>
      <c r="C1122" s="60"/>
      <c r="D1122" s="60"/>
      <c r="H1122" s="61"/>
      <c r="I1122" s="61"/>
      <c r="J1122" s="61"/>
      <c r="K1122" s="61"/>
      <c r="L1122" s="61"/>
      <c r="M1122" s="61"/>
      <c r="N1122" s="61"/>
      <c r="O1122" s="61"/>
      <c r="P1122" s="61"/>
      <c r="Q1122" s="61"/>
      <c r="R1122" s="61"/>
      <c r="S1122" s="61"/>
      <c r="T1122" s="61"/>
      <c r="U1122" s="61"/>
      <c r="V1122" s="61"/>
      <c r="W1122" s="61"/>
      <c r="X1122" s="61"/>
      <c r="Y1122" s="61"/>
      <c r="Z1122" s="61"/>
      <c r="AA1122" s="61"/>
      <c r="AB1122" s="61"/>
      <c r="AC1122" s="61"/>
      <c r="AD1122" s="61"/>
      <c r="AE1122" s="61"/>
      <c r="AF1122" s="61"/>
      <c r="AG1122" s="61"/>
      <c r="AH1122" s="61"/>
      <c r="AI1122" s="61"/>
      <c r="AJ1122" s="61"/>
      <c r="AK1122" s="61"/>
      <c r="AL1122" s="61"/>
      <c r="AM1122" s="61"/>
      <c r="AN1122" s="61"/>
      <c r="AO1122" s="61"/>
      <c r="AP1122" s="62"/>
      <c r="AQ1122" s="61"/>
      <c r="AR1122" s="61"/>
      <c r="AS1122" s="61"/>
      <c r="AT1122" s="61"/>
      <c r="AU1122" s="61"/>
      <c r="AV1122" s="61"/>
      <c r="AW1122" s="60"/>
    </row>
    <row r="1123" s="59" customFormat="1" customHeight="1" spans="1:49">
      <c r="A1123" s="60"/>
      <c r="B1123" s="60"/>
      <c r="C1123" s="60"/>
      <c r="D1123" s="60"/>
      <c r="H1123" s="61"/>
      <c r="I1123" s="61"/>
      <c r="J1123" s="61"/>
      <c r="K1123" s="61"/>
      <c r="L1123" s="61"/>
      <c r="M1123" s="61"/>
      <c r="N1123" s="61"/>
      <c r="O1123" s="61"/>
      <c r="P1123" s="61"/>
      <c r="Q1123" s="61"/>
      <c r="R1123" s="61"/>
      <c r="S1123" s="61"/>
      <c r="T1123" s="61"/>
      <c r="U1123" s="61"/>
      <c r="V1123" s="61"/>
      <c r="W1123" s="61"/>
      <c r="X1123" s="61"/>
      <c r="Y1123" s="61"/>
      <c r="Z1123" s="61"/>
      <c r="AA1123" s="61"/>
      <c r="AB1123" s="61"/>
      <c r="AC1123" s="61"/>
      <c r="AD1123" s="61"/>
      <c r="AE1123" s="61"/>
      <c r="AF1123" s="61"/>
      <c r="AG1123" s="61"/>
      <c r="AH1123" s="61"/>
      <c r="AI1123" s="61"/>
      <c r="AJ1123" s="61"/>
      <c r="AK1123" s="61"/>
      <c r="AL1123" s="61"/>
      <c r="AM1123" s="61"/>
      <c r="AN1123" s="61"/>
      <c r="AO1123" s="61"/>
      <c r="AP1123" s="62"/>
      <c r="AQ1123" s="61"/>
      <c r="AR1123" s="61"/>
      <c r="AS1123" s="61"/>
      <c r="AT1123" s="61"/>
      <c r="AU1123" s="61"/>
      <c r="AV1123" s="61"/>
      <c r="AW1123" s="60"/>
    </row>
    <row r="1124" s="59" customFormat="1" customHeight="1" spans="1:49">
      <c r="A1124" s="60"/>
      <c r="B1124" s="60"/>
      <c r="C1124" s="60"/>
      <c r="D1124" s="60"/>
      <c r="H1124" s="61"/>
      <c r="I1124" s="61"/>
      <c r="J1124" s="61"/>
      <c r="K1124" s="61"/>
      <c r="L1124" s="61"/>
      <c r="M1124" s="61"/>
      <c r="N1124" s="61"/>
      <c r="O1124" s="61"/>
      <c r="P1124" s="61"/>
      <c r="Q1124" s="61"/>
      <c r="R1124" s="61"/>
      <c r="S1124" s="61"/>
      <c r="T1124" s="61"/>
      <c r="U1124" s="61"/>
      <c r="V1124" s="61"/>
      <c r="W1124" s="61"/>
      <c r="X1124" s="61"/>
      <c r="Y1124" s="61"/>
      <c r="Z1124" s="61"/>
      <c r="AA1124" s="61"/>
      <c r="AB1124" s="61"/>
      <c r="AC1124" s="61"/>
      <c r="AD1124" s="61"/>
      <c r="AE1124" s="61"/>
      <c r="AF1124" s="61"/>
      <c r="AG1124" s="61"/>
      <c r="AH1124" s="61"/>
      <c r="AI1124" s="61"/>
      <c r="AJ1124" s="61"/>
      <c r="AK1124" s="61"/>
      <c r="AL1124" s="61"/>
      <c r="AM1124" s="61"/>
      <c r="AN1124" s="61"/>
      <c r="AO1124" s="61"/>
      <c r="AP1124" s="62"/>
      <c r="AQ1124" s="61"/>
      <c r="AR1124" s="61"/>
      <c r="AS1124" s="61"/>
      <c r="AT1124" s="61"/>
      <c r="AU1124" s="61"/>
      <c r="AV1124" s="61"/>
      <c r="AW1124" s="60"/>
    </row>
    <row r="1125" s="59" customFormat="1" customHeight="1" spans="1:49">
      <c r="A1125" s="60"/>
      <c r="B1125" s="60"/>
      <c r="C1125" s="60"/>
      <c r="D1125" s="60"/>
      <c r="H1125" s="61"/>
      <c r="I1125" s="61"/>
      <c r="J1125" s="61"/>
      <c r="K1125" s="61"/>
      <c r="L1125" s="61"/>
      <c r="M1125" s="61"/>
      <c r="N1125" s="61"/>
      <c r="O1125" s="61"/>
      <c r="P1125" s="61"/>
      <c r="Q1125" s="61"/>
      <c r="R1125" s="61"/>
      <c r="S1125" s="61"/>
      <c r="T1125" s="61"/>
      <c r="U1125" s="61"/>
      <c r="V1125" s="61"/>
      <c r="W1125" s="61"/>
      <c r="X1125" s="61"/>
      <c r="Y1125" s="61"/>
      <c r="Z1125" s="61"/>
      <c r="AA1125" s="61"/>
      <c r="AB1125" s="61"/>
      <c r="AC1125" s="61"/>
      <c r="AD1125" s="61"/>
      <c r="AE1125" s="61"/>
      <c r="AF1125" s="61"/>
      <c r="AG1125" s="61"/>
      <c r="AH1125" s="61"/>
      <c r="AI1125" s="61"/>
      <c r="AJ1125" s="61"/>
      <c r="AK1125" s="61"/>
      <c r="AL1125" s="61"/>
      <c r="AM1125" s="61"/>
      <c r="AN1125" s="61"/>
      <c r="AO1125" s="61"/>
      <c r="AP1125" s="62"/>
      <c r="AQ1125" s="61"/>
      <c r="AR1125" s="61"/>
      <c r="AS1125" s="61"/>
      <c r="AT1125" s="61"/>
      <c r="AU1125" s="61"/>
      <c r="AV1125" s="61"/>
      <c r="AW1125" s="60"/>
    </row>
    <row r="1126" s="59" customFormat="1" customHeight="1" spans="1:49">
      <c r="A1126" s="60"/>
      <c r="B1126" s="60"/>
      <c r="C1126" s="60"/>
      <c r="D1126" s="60"/>
      <c r="H1126" s="61"/>
      <c r="I1126" s="61"/>
      <c r="J1126" s="61"/>
      <c r="K1126" s="61"/>
      <c r="L1126" s="61"/>
      <c r="M1126" s="61"/>
      <c r="N1126" s="61"/>
      <c r="O1126" s="61"/>
      <c r="P1126" s="61"/>
      <c r="Q1126" s="61"/>
      <c r="R1126" s="61"/>
      <c r="S1126" s="61"/>
      <c r="T1126" s="61"/>
      <c r="U1126" s="61"/>
      <c r="V1126" s="61"/>
      <c r="W1126" s="61"/>
      <c r="X1126" s="61"/>
      <c r="Y1126" s="61"/>
      <c r="Z1126" s="61"/>
      <c r="AA1126" s="61"/>
      <c r="AB1126" s="61"/>
      <c r="AC1126" s="61"/>
      <c r="AD1126" s="61"/>
      <c r="AE1126" s="61"/>
      <c r="AF1126" s="61"/>
      <c r="AG1126" s="61"/>
      <c r="AH1126" s="61"/>
      <c r="AI1126" s="61"/>
      <c r="AJ1126" s="61"/>
      <c r="AK1126" s="61"/>
      <c r="AL1126" s="61"/>
      <c r="AM1126" s="61"/>
      <c r="AN1126" s="61"/>
      <c r="AO1126" s="61"/>
      <c r="AP1126" s="62"/>
      <c r="AQ1126" s="61"/>
      <c r="AR1126" s="61"/>
      <c r="AS1126" s="61"/>
      <c r="AT1126" s="61"/>
      <c r="AU1126" s="61"/>
      <c r="AV1126" s="61"/>
      <c r="AW1126" s="60"/>
    </row>
    <row r="1127" s="59" customFormat="1" customHeight="1" spans="1:49">
      <c r="A1127" s="60"/>
      <c r="B1127" s="60"/>
      <c r="C1127" s="60"/>
      <c r="D1127" s="60"/>
      <c r="H1127" s="61"/>
      <c r="I1127" s="61"/>
      <c r="J1127" s="61"/>
      <c r="K1127" s="61"/>
      <c r="L1127" s="61"/>
      <c r="M1127" s="61"/>
      <c r="N1127" s="61"/>
      <c r="O1127" s="61"/>
      <c r="P1127" s="61"/>
      <c r="Q1127" s="61"/>
      <c r="R1127" s="61"/>
      <c r="S1127" s="61"/>
      <c r="T1127" s="61"/>
      <c r="U1127" s="61"/>
      <c r="V1127" s="61"/>
      <c r="W1127" s="61"/>
      <c r="X1127" s="61"/>
      <c r="Y1127" s="61"/>
      <c r="Z1127" s="61"/>
      <c r="AA1127" s="61"/>
      <c r="AB1127" s="61"/>
      <c r="AC1127" s="61"/>
      <c r="AD1127" s="61"/>
      <c r="AE1127" s="61"/>
      <c r="AF1127" s="61"/>
      <c r="AG1127" s="61"/>
      <c r="AH1127" s="61"/>
      <c r="AI1127" s="61"/>
      <c r="AJ1127" s="61"/>
      <c r="AK1127" s="61"/>
      <c r="AL1127" s="61"/>
      <c r="AM1127" s="61"/>
      <c r="AN1127" s="61"/>
      <c r="AO1127" s="61"/>
      <c r="AP1127" s="62"/>
      <c r="AQ1127" s="61"/>
      <c r="AR1127" s="61"/>
      <c r="AS1127" s="61"/>
      <c r="AT1127" s="61"/>
      <c r="AU1127" s="61"/>
      <c r="AV1127" s="61"/>
      <c r="AW1127" s="60"/>
    </row>
    <row r="1128" s="59" customFormat="1" customHeight="1" spans="1:49">
      <c r="A1128" s="60"/>
      <c r="B1128" s="60"/>
      <c r="C1128" s="60"/>
      <c r="D1128" s="60"/>
      <c r="H1128" s="61"/>
      <c r="I1128" s="61"/>
      <c r="J1128" s="61"/>
      <c r="K1128" s="61"/>
      <c r="L1128" s="61"/>
      <c r="M1128" s="61"/>
      <c r="N1128" s="61"/>
      <c r="O1128" s="61"/>
      <c r="P1128" s="61"/>
      <c r="Q1128" s="61"/>
      <c r="R1128" s="61"/>
      <c r="S1128" s="61"/>
      <c r="T1128" s="61"/>
      <c r="U1128" s="61"/>
      <c r="V1128" s="61"/>
      <c r="W1128" s="61"/>
      <c r="X1128" s="61"/>
      <c r="Y1128" s="61"/>
      <c r="Z1128" s="61"/>
      <c r="AA1128" s="61"/>
      <c r="AB1128" s="61"/>
      <c r="AC1128" s="61"/>
      <c r="AD1128" s="61"/>
      <c r="AE1128" s="61"/>
      <c r="AF1128" s="61"/>
      <c r="AG1128" s="61"/>
      <c r="AH1128" s="61"/>
      <c r="AI1128" s="61"/>
      <c r="AJ1128" s="61"/>
      <c r="AK1128" s="61"/>
      <c r="AL1128" s="61"/>
      <c r="AM1128" s="61"/>
      <c r="AN1128" s="61"/>
      <c r="AO1128" s="61"/>
      <c r="AP1128" s="62"/>
      <c r="AQ1128" s="61"/>
      <c r="AR1128" s="61"/>
      <c r="AS1128" s="61"/>
      <c r="AT1128" s="61"/>
      <c r="AU1128" s="61"/>
      <c r="AV1128" s="61"/>
      <c r="AW1128" s="60"/>
    </row>
    <row r="1129" s="59" customFormat="1" customHeight="1" spans="1:49">
      <c r="A1129" s="60"/>
      <c r="B1129" s="60"/>
      <c r="C1129" s="60"/>
      <c r="D1129" s="60"/>
      <c r="H1129" s="61"/>
      <c r="I1129" s="61"/>
      <c r="J1129" s="61"/>
      <c r="K1129" s="61"/>
      <c r="L1129" s="61"/>
      <c r="M1129" s="61"/>
      <c r="N1129" s="61"/>
      <c r="O1129" s="61"/>
      <c r="P1129" s="61"/>
      <c r="Q1129" s="61"/>
      <c r="R1129" s="61"/>
      <c r="S1129" s="61"/>
      <c r="T1129" s="61"/>
      <c r="U1129" s="61"/>
      <c r="V1129" s="61"/>
      <c r="W1129" s="61"/>
      <c r="X1129" s="61"/>
      <c r="Y1129" s="61"/>
      <c r="Z1129" s="61"/>
      <c r="AA1129" s="61"/>
      <c r="AB1129" s="61"/>
      <c r="AC1129" s="61"/>
      <c r="AD1129" s="61"/>
      <c r="AE1129" s="61"/>
      <c r="AF1129" s="61"/>
      <c r="AG1129" s="61"/>
      <c r="AH1129" s="61"/>
      <c r="AI1129" s="61"/>
      <c r="AJ1129" s="61"/>
      <c r="AK1129" s="61"/>
      <c r="AL1129" s="61"/>
      <c r="AM1129" s="61"/>
      <c r="AN1129" s="61"/>
      <c r="AO1129" s="61"/>
      <c r="AP1129" s="62"/>
      <c r="AQ1129" s="61"/>
      <c r="AR1129" s="61"/>
      <c r="AS1129" s="61"/>
      <c r="AT1129" s="61"/>
      <c r="AU1129" s="61"/>
      <c r="AV1129" s="61"/>
      <c r="AW1129" s="60"/>
    </row>
    <row r="1130" s="59" customFormat="1" customHeight="1" spans="1:49">
      <c r="A1130" s="60"/>
      <c r="B1130" s="60"/>
      <c r="C1130" s="60"/>
      <c r="D1130" s="60"/>
      <c r="H1130" s="61"/>
      <c r="I1130" s="61"/>
      <c r="J1130" s="61"/>
      <c r="K1130" s="61"/>
      <c r="L1130" s="61"/>
      <c r="M1130" s="61"/>
      <c r="N1130" s="61"/>
      <c r="O1130" s="61"/>
      <c r="P1130" s="61"/>
      <c r="Q1130" s="61"/>
      <c r="R1130" s="61"/>
      <c r="S1130" s="61"/>
      <c r="T1130" s="61"/>
      <c r="U1130" s="61"/>
      <c r="V1130" s="61"/>
      <c r="W1130" s="61"/>
      <c r="X1130" s="61"/>
      <c r="Y1130" s="61"/>
      <c r="Z1130" s="61"/>
      <c r="AA1130" s="61"/>
      <c r="AB1130" s="61"/>
      <c r="AC1130" s="61"/>
      <c r="AD1130" s="61"/>
      <c r="AE1130" s="61"/>
      <c r="AF1130" s="61"/>
      <c r="AG1130" s="61"/>
      <c r="AH1130" s="61"/>
      <c r="AI1130" s="61"/>
      <c r="AJ1130" s="61"/>
      <c r="AK1130" s="61"/>
      <c r="AL1130" s="61"/>
      <c r="AM1130" s="61"/>
      <c r="AN1130" s="61"/>
      <c r="AO1130" s="61"/>
      <c r="AP1130" s="62"/>
      <c r="AQ1130" s="61"/>
      <c r="AR1130" s="61"/>
      <c r="AS1130" s="61"/>
      <c r="AT1130" s="61"/>
      <c r="AU1130" s="61"/>
      <c r="AV1130" s="61"/>
      <c r="AW1130" s="60"/>
    </row>
    <row r="1131" s="59" customFormat="1" customHeight="1" spans="1:49">
      <c r="A1131" s="60"/>
      <c r="B1131" s="60"/>
      <c r="C1131" s="60"/>
      <c r="D1131" s="60"/>
      <c r="H1131" s="61"/>
      <c r="I1131" s="61"/>
      <c r="J1131" s="61"/>
      <c r="K1131" s="61"/>
      <c r="L1131" s="61"/>
      <c r="M1131" s="61"/>
      <c r="N1131" s="61"/>
      <c r="O1131" s="61"/>
      <c r="P1131" s="61"/>
      <c r="Q1131" s="61"/>
      <c r="R1131" s="61"/>
      <c r="S1131" s="61"/>
      <c r="T1131" s="61"/>
      <c r="U1131" s="61"/>
      <c r="V1131" s="61"/>
      <c r="W1131" s="61"/>
      <c r="X1131" s="61"/>
      <c r="Y1131" s="61"/>
      <c r="Z1131" s="61"/>
      <c r="AA1131" s="61"/>
      <c r="AB1131" s="61"/>
      <c r="AC1131" s="61"/>
      <c r="AD1131" s="61"/>
      <c r="AE1131" s="61"/>
      <c r="AF1131" s="61"/>
      <c r="AG1131" s="61"/>
      <c r="AH1131" s="61"/>
      <c r="AI1131" s="61"/>
      <c r="AJ1131" s="61"/>
      <c r="AK1131" s="61"/>
      <c r="AL1131" s="61"/>
      <c r="AM1131" s="61"/>
      <c r="AN1131" s="61"/>
      <c r="AO1131" s="61"/>
      <c r="AP1131" s="62"/>
      <c r="AQ1131" s="61"/>
      <c r="AR1131" s="61"/>
      <c r="AS1131" s="61"/>
      <c r="AT1131" s="61"/>
      <c r="AU1131" s="61"/>
      <c r="AV1131" s="61"/>
      <c r="AW1131" s="60"/>
    </row>
    <row r="1132" s="59" customFormat="1" customHeight="1" spans="1:49">
      <c r="A1132" s="60"/>
      <c r="B1132" s="60"/>
      <c r="C1132" s="60"/>
      <c r="D1132" s="60"/>
      <c r="H1132" s="61"/>
      <c r="I1132" s="61"/>
      <c r="J1132" s="61"/>
      <c r="K1132" s="61"/>
      <c r="L1132" s="61"/>
      <c r="M1132" s="61"/>
      <c r="N1132" s="61"/>
      <c r="O1132" s="61"/>
      <c r="P1132" s="61"/>
      <c r="Q1132" s="61"/>
      <c r="R1132" s="61"/>
      <c r="S1132" s="61"/>
      <c r="T1132" s="61"/>
      <c r="U1132" s="61"/>
      <c r="V1132" s="61"/>
      <c r="W1132" s="61"/>
      <c r="X1132" s="61"/>
      <c r="Y1132" s="61"/>
      <c r="Z1132" s="61"/>
      <c r="AA1132" s="61"/>
      <c r="AB1132" s="61"/>
      <c r="AC1132" s="61"/>
      <c r="AD1132" s="61"/>
      <c r="AE1132" s="61"/>
      <c r="AF1132" s="61"/>
      <c r="AG1132" s="61"/>
      <c r="AH1132" s="61"/>
      <c r="AI1132" s="61"/>
      <c r="AJ1132" s="61"/>
      <c r="AK1132" s="61"/>
      <c r="AL1132" s="61"/>
      <c r="AM1132" s="61"/>
      <c r="AN1132" s="61"/>
      <c r="AO1132" s="61"/>
      <c r="AP1132" s="62"/>
      <c r="AQ1132" s="61"/>
      <c r="AR1132" s="61"/>
      <c r="AS1132" s="61"/>
      <c r="AT1132" s="61"/>
      <c r="AU1132" s="61"/>
      <c r="AV1132" s="61"/>
      <c r="AW1132" s="60"/>
    </row>
    <row r="1133" s="59" customFormat="1" customHeight="1" spans="1:49">
      <c r="A1133" s="60"/>
      <c r="B1133" s="60"/>
      <c r="C1133" s="60"/>
      <c r="D1133" s="60"/>
      <c r="H1133" s="61"/>
      <c r="I1133" s="61"/>
      <c r="J1133" s="61"/>
      <c r="K1133" s="61"/>
      <c r="L1133" s="61"/>
      <c r="M1133" s="61"/>
      <c r="N1133" s="61"/>
      <c r="O1133" s="61"/>
      <c r="P1133" s="61"/>
      <c r="Q1133" s="61"/>
      <c r="R1133" s="61"/>
      <c r="S1133" s="61"/>
      <c r="T1133" s="61"/>
      <c r="U1133" s="61"/>
      <c r="V1133" s="61"/>
      <c r="W1133" s="61"/>
      <c r="X1133" s="61"/>
      <c r="Y1133" s="61"/>
      <c r="Z1133" s="61"/>
      <c r="AA1133" s="61"/>
      <c r="AB1133" s="61"/>
      <c r="AC1133" s="61"/>
      <c r="AD1133" s="61"/>
      <c r="AE1133" s="61"/>
      <c r="AF1133" s="61"/>
      <c r="AG1133" s="61"/>
      <c r="AH1133" s="61"/>
      <c r="AI1133" s="61"/>
      <c r="AJ1133" s="61"/>
      <c r="AK1133" s="61"/>
      <c r="AL1133" s="61"/>
      <c r="AM1133" s="61"/>
      <c r="AN1133" s="61"/>
      <c r="AO1133" s="61"/>
      <c r="AP1133" s="62"/>
      <c r="AQ1133" s="61"/>
      <c r="AR1133" s="61"/>
      <c r="AS1133" s="61"/>
      <c r="AT1133" s="61"/>
      <c r="AU1133" s="61"/>
      <c r="AV1133" s="61"/>
      <c r="AW1133" s="60"/>
    </row>
    <row r="1134" s="59" customFormat="1" customHeight="1" spans="1:49">
      <c r="A1134" s="60"/>
      <c r="B1134" s="60"/>
      <c r="C1134" s="60"/>
      <c r="D1134" s="60"/>
      <c r="H1134" s="61"/>
      <c r="I1134" s="61"/>
      <c r="J1134" s="61"/>
      <c r="K1134" s="61"/>
      <c r="L1134" s="61"/>
      <c r="M1134" s="61"/>
      <c r="N1134" s="61"/>
      <c r="O1134" s="61"/>
      <c r="P1134" s="61"/>
      <c r="Q1134" s="61"/>
      <c r="R1134" s="61"/>
      <c r="S1134" s="61"/>
      <c r="T1134" s="61"/>
      <c r="U1134" s="61"/>
      <c r="V1134" s="61"/>
      <c r="W1134" s="61"/>
      <c r="X1134" s="61"/>
      <c r="Y1134" s="61"/>
      <c r="Z1134" s="61"/>
      <c r="AA1134" s="61"/>
      <c r="AB1134" s="61"/>
      <c r="AC1134" s="61"/>
      <c r="AD1134" s="61"/>
      <c r="AE1134" s="61"/>
      <c r="AF1134" s="61"/>
      <c r="AG1134" s="61"/>
      <c r="AH1134" s="61"/>
      <c r="AI1134" s="61"/>
      <c r="AJ1134" s="61"/>
      <c r="AK1134" s="61"/>
      <c r="AL1134" s="61"/>
      <c r="AM1134" s="61"/>
      <c r="AN1134" s="61"/>
      <c r="AO1134" s="61"/>
      <c r="AP1134" s="62"/>
      <c r="AQ1134" s="61"/>
      <c r="AR1134" s="61"/>
      <c r="AS1134" s="61"/>
      <c r="AT1134" s="61"/>
      <c r="AU1134" s="61"/>
      <c r="AV1134" s="61"/>
      <c r="AW1134" s="60"/>
    </row>
    <row r="1135" s="59" customFormat="1" customHeight="1" spans="1:49">
      <c r="A1135" s="60"/>
      <c r="B1135" s="60"/>
      <c r="C1135" s="60"/>
      <c r="D1135" s="60"/>
      <c r="H1135" s="61"/>
      <c r="I1135" s="61"/>
      <c r="J1135" s="61"/>
      <c r="K1135" s="61"/>
      <c r="L1135" s="61"/>
      <c r="M1135" s="61"/>
      <c r="N1135" s="61"/>
      <c r="O1135" s="61"/>
      <c r="P1135" s="61"/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  <c r="AA1135" s="61"/>
      <c r="AB1135" s="61"/>
      <c r="AC1135" s="61"/>
      <c r="AD1135" s="61"/>
      <c r="AE1135" s="61"/>
      <c r="AF1135" s="61"/>
      <c r="AG1135" s="61"/>
      <c r="AH1135" s="61"/>
      <c r="AI1135" s="61"/>
      <c r="AJ1135" s="61"/>
      <c r="AK1135" s="61"/>
      <c r="AL1135" s="61"/>
      <c r="AM1135" s="61"/>
      <c r="AN1135" s="61"/>
      <c r="AO1135" s="61"/>
      <c r="AP1135" s="62"/>
      <c r="AQ1135" s="61"/>
      <c r="AR1135" s="61"/>
      <c r="AS1135" s="61"/>
      <c r="AT1135" s="61"/>
      <c r="AU1135" s="61"/>
      <c r="AV1135" s="61"/>
      <c r="AW1135" s="60"/>
    </row>
    <row r="1136" s="59" customFormat="1" customHeight="1" spans="1:49">
      <c r="A1136" s="60"/>
      <c r="B1136" s="60"/>
      <c r="C1136" s="60"/>
      <c r="D1136" s="60"/>
      <c r="H1136" s="61"/>
      <c r="I1136" s="61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T1136" s="61"/>
      <c r="U1136" s="61"/>
      <c r="V1136" s="61"/>
      <c r="W1136" s="61"/>
      <c r="X1136" s="61"/>
      <c r="Y1136" s="61"/>
      <c r="Z1136" s="61"/>
      <c r="AA1136" s="61"/>
      <c r="AB1136" s="61"/>
      <c r="AC1136" s="61"/>
      <c r="AD1136" s="61"/>
      <c r="AE1136" s="61"/>
      <c r="AF1136" s="61"/>
      <c r="AG1136" s="61"/>
      <c r="AH1136" s="61"/>
      <c r="AI1136" s="61"/>
      <c r="AJ1136" s="61"/>
      <c r="AK1136" s="61"/>
      <c r="AL1136" s="61"/>
      <c r="AM1136" s="61"/>
      <c r="AN1136" s="61"/>
      <c r="AO1136" s="61"/>
      <c r="AP1136" s="62"/>
      <c r="AQ1136" s="61"/>
      <c r="AR1136" s="61"/>
      <c r="AS1136" s="61"/>
      <c r="AT1136" s="61"/>
      <c r="AU1136" s="61"/>
      <c r="AV1136" s="61"/>
      <c r="AW1136" s="60"/>
    </row>
    <row r="1137" s="59" customFormat="1" customHeight="1" spans="1:49">
      <c r="A1137" s="60"/>
      <c r="B1137" s="60"/>
      <c r="C1137" s="60"/>
      <c r="D1137" s="60"/>
      <c r="H1137" s="61"/>
      <c r="I1137" s="61"/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  <c r="T1137" s="61"/>
      <c r="U1137" s="61"/>
      <c r="V1137" s="61"/>
      <c r="W1137" s="61"/>
      <c r="X1137" s="61"/>
      <c r="Y1137" s="61"/>
      <c r="Z1137" s="61"/>
      <c r="AA1137" s="61"/>
      <c r="AB1137" s="61"/>
      <c r="AC1137" s="61"/>
      <c r="AD1137" s="61"/>
      <c r="AE1137" s="61"/>
      <c r="AF1137" s="61"/>
      <c r="AG1137" s="61"/>
      <c r="AH1137" s="61"/>
      <c r="AI1137" s="61"/>
      <c r="AJ1137" s="61"/>
      <c r="AK1137" s="61"/>
      <c r="AL1137" s="61"/>
      <c r="AM1137" s="61"/>
      <c r="AN1137" s="61"/>
      <c r="AO1137" s="61"/>
      <c r="AP1137" s="62"/>
      <c r="AQ1137" s="61"/>
      <c r="AR1137" s="61"/>
      <c r="AS1137" s="61"/>
      <c r="AT1137" s="61"/>
      <c r="AU1137" s="61"/>
      <c r="AV1137" s="61"/>
      <c r="AW1137" s="60"/>
    </row>
    <row r="1138" s="59" customFormat="1" customHeight="1" spans="1:49">
      <c r="A1138" s="60"/>
      <c r="B1138" s="60"/>
      <c r="C1138" s="60"/>
      <c r="D1138" s="60"/>
      <c r="H1138" s="61"/>
      <c r="I1138" s="61"/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  <c r="T1138" s="61"/>
      <c r="U1138" s="61"/>
      <c r="V1138" s="61"/>
      <c r="W1138" s="61"/>
      <c r="X1138" s="61"/>
      <c r="Y1138" s="61"/>
      <c r="Z1138" s="61"/>
      <c r="AA1138" s="61"/>
      <c r="AB1138" s="61"/>
      <c r="AC1138" s="61"/>
      <c r="AD1138" s="61"/>
      <c r="AE1138" s="61"/>
      <c r="AF1138" s="61"/>
      <c r="AG1138" s="61"/>
      <c r="AH1138" s="61"/>
      <c r="AI1138" s="61"/>
      <c r="AJ1138" s="61"/>
      <c r="AK1138" s="61"/>
      <c r="AL1138" s="61"/>
      <c r="AM1138" s="61"/>
      <c r="AN1138" s="61"/>
      <c r="AO1138" s="61"/>
      <c r="AP1138" s="62"/>
      <c r="AQ1138" s="61"/>
      <c r="AR1138" s="61"/>
      <c r="AS1138" s="61"/>
      <c r="AT1138" s="61"/>
      <c r="AU1138" s="61"/>
      <c r="AV1138" s="61"/>
      <c r="AW1138" s="60"/>
    </row>
    <row r="1139" s="59" customFormat="1" customHeight="1" spans="1:49">
      <c r="A1139" s="60"/>
      <c r="B1139" s="60"/>
      <c r="C1139" s="60"/>
      <c r="D1139" s="60"/>
      <c r="H1139" s="61"/>
      <c r="I1139" s="61"/>
      <c r="J1139" s="61"/>
      <c r="K1139" s="61"/>
      <c r="L1139" s="61"/>
      <c r="M1139" s="61"/>
      <c r="N1139" s="61"/>
      <c r="O1139" s="61"/>
      <c r="P1139" s="61"/>
      <c r="Q1139" s="61"/>
      <c r="R1139" s="61"/>
      <c r="S1139" s="61"/>
      <c r="T1139" s="61"/>
      <c r="U1139" s="61"/>
      <c r="V1139" s="61"/>
      <c r="W1139" s="61"/>
      <c r="X1139" s="61"/>
      <c r="Y1139" s="61"/>
      <c r="Z1139" s="61"/>
      <c r="AA1139" s="61"/>
      <c r="AB1139" s="61"/>
      <c r="AC1139" s="61"/>
      <c r="AD1139" s="61"/>
      <c r="AE1139" s="61"/>
      <c r="AF1139" s="61"/>
      <c r="AG1139" s="61"/>
      <c r="AH1139" s="61"/>
      <c r="AI1139" s="61"/>
      <c r="AJ1139" s="61"/>
      <c r="AK1139" s="61"/>
      <c r="AL1139" s="61"/>
      <c r="AM1139" s="61"/>
      <c r="AN1139" s="61"/>
      <c r="AO1139" s="61"/>
      <c r="AP1139" s="62"/>
      <c r="AQ1139" s="61"/>
      <c r="AR1139" s="61"/>
      <c r="AS1139" s="61"/>
      <c r="AT1139" s="61"/>
      <c r="AU1139" s="61"/>
      <c r="AV1139" s="61"/>
      <c r="AW1139" s="60"/>
    </row>
    <row r="1140" s="59" customFormat="1" customHeight="1" spans="1:49">
      <c r="A1140" s="60"/>
      <c r="B1140" s="60"/>
      <c r="C1140" s="60"/>
      <c r="D1140" s="60"/>
      <c r="H1140" s="61"/>
      <c r="I1140" s="61"/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  <c r="T1140" s="61"/>
      <c r="U1140" s="61"/>
      <c r="V1140" s="61"/>
      <c r="W1140" s="61"/>
      <c r="X1140" s="61"/>
      <c r="Y1140" s="61"/>
      <c r="Z1140" s="61"/>
      <c r="AA1140" s="61"/>
      <c r="AB1140" s="61"/>
      <c r="AC1140" s="61"/>
      <c r="AD1140" s="61"/>
      <c r="AE1140" s="61"/>
      <c r="AF1140" s="61"/>
      <c r="AG1140" s="61"/>
      <c r="AH1140" s="61"/>
      <c r="AI1140" s="61"/>
      <c r="AJ1140" s="61"/>
      <c r="AK1140" s="61"/>
      <c r="AL1140" s="61"/>
      <c r="AM1140" s="61"/>
      <c r="AN1140" s="61"/>
      <c r="AO1140" s="61"/>
      <c r="AP1140" s="62"/>
      <c r="AQ1140" s="61"/>
      <c r="AR1140" s="61"/>
      <c r="AS1140" s="61"/>
      <c r="AT1140" s="61"/>
      <c r="AU1140" s="61"/>
      <c r="AV1140" s="61"/>
      <c r="AW1140" s="60"/>
    </row>
    <row r="1141" s="59" customFormat="1" customHeight="1" spans="1:49">
      <c r="A1141" s="60"/>
      <c r="B1141" s="60"/>
      <c r="C1141" s="60"/>
      <c r="D1141" s="60"/>
      <c r="H1141" s="61"/>
      <c r="I1141" s="61"/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  <c r="T1141" s="61"/>
      <c r="U1141" s="61"/>
      <c r="V1141" s="61"/>
      <c r="W1141" s="61"/>
      <c r="X1141" s="61"/>
      <c r="Y1141" s="61"/>
      <c r="Z1141" s="61"/>
      <c r="AA1141" s="61"/>
      <c r="AB1141" s="61"/>
      <c r="AC1141" s="61"/>
      <c r="AD1141" s="61"/>
      <c r="AE1141" s="61"/>
      <c r="AF1141" s="61"/>
      <c r="AG1141" s="61"/>
      <c r="AH1141" s="61"/>
      <c r="AI1141" s="61"/>
      <c r="AJ1141" s="61"/>
      <c r="AK1141" s="61"/>
      <c r="AL1141" s="61"/>
      <c r="AM1141" s="61"/>
      <c r="AN1141" s="61"/>
      <c r="AO1141" s="61"/>
      <c r="AP1141" s="62"/>
      <c r="AQ1141" s="61"/>
      <c r="AR1141" s="61"/>
      <c r="AS1141" s="61"/>
      <c r="AT1141" s="61"/>
      <c r="AU1141" s="61"/>
      <c r="AV1141" s="61"/>
      <c r="AW1141" s="60"/>
    </row>
    <row r="1142" s="59" customFormat="1" customHeight="1" spans="1:49">
      <c r="A1142" s="60"/>
      <c r="B1142" s="60"/>
      <c r="C1142" s="60"/>
      <c r="D1142" s="60"/>
      <c r="H1142" s="61"/>
      <c r="I1142" s="61"/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  <c r="T1142" s="61"/>
      <c r="U1142" s="61"/>
      <c r="V1142" s="61"/>
      <c r="W1142" s="61"/>
      <c r="X1142" s="61"/>
      <c r="Y1142" s="61"/>
      <c r="Z1142" s="61"/>
      <c r="AA1142" s="61"/>
      <c r="AB1142" s="61"/>
      <c r="AC1142" s="61"/>
      <c r="AD1142" s="61"/>
      <c r="AE1142" s="61"/>
      <c r="AF1142" s="61"/>
      <c r="AG1142" s="61"/>
      <c r="AH1142" s="61"/>
      <c r="AI1142" s="61"/>
      <c r="AJ1142" s="61"/>
      <c r="AK1142" s="61"/>
      <c r="AL1142" s="61"/>
      <c r="AM1142" s="61"/>
      <c r="AN1142" s="61"/>
      <c r="AO1142" s="61"/>
      <c r="AP1142" s="62"/>
      <c r="AQ1142" s="61"/>
      <c r="AR1142" s="61"/>
      <c r="AS1142" s="61"/>
      <c r="AT1142" s="61"/>
      <c r="AU1142" s="61"/>
      <c r="AV1142" s="61"/>
      <c r="AW1142" s="60"/>
    </row>
    <row r="1143" s="59" customFormat="1" customHeight="1" spans="1:49">
      <c r="A1143" s="60"/>
      <c r="B1143" s="60"/>
      <c r="C1143" s="60"/>
      <c r="D1143" s="60"/>
      <c r="H1143" s="61"/>
      <c r="I1143" s="61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  <c r="AH1143" s="61"/>
      <c r="AI1143" s="61"/>
      <c r="AJ1143" s="61"/>
      <c r="AK1143" s="61"/>
      <c r="AL1143" s="61"/>
      <c r="AM1143" s="61"/>
      <c r="AN1143" s="61"/>
      <c r="AO1143" s="61"/>
      <c r="AP1143" s="62"/>
      <c r="AQ1143" s="61"/>
      <c r="AR1143" s="61"/>
      <c r="AS1143" s="61"/>
      <c r="AT1143" s="61"/>
      <c r="AU1143" s="61"/>
      <c r="AV1143" s="61"/>
      <c r="AW1143" s="60"/>
    </row>
    <row r="1144" s="59" customFormat="1" customHeight="1" spans="1:49">
      <c r="A1144" s="60"/>
      <c r="B1144" s="60"/>
      <c r="C1144" s="60"/>
      <c r="D1144" s="60"/>
      <c r="H1144" s="61"/>
      <c r="I1144" s="61"/>
      <c r="J1144" s="61"/>
      <c r="K1144" s="61"/>
      <c r="L1144" s="61"/>
      <c r="M1144" s="61"/>
      <c r="N1144" s="61"/>
      <c r="O1144" s="61"/>
      <c r="P1144" s="61"/>
      <c r="Q1144" s="61"/>
      <c r="R1144" s="61"/>
      <c r="S1144" s="61"/>
      <c r="T1144" s="61"/>
      <c r="U1144" s="61"/>
      <c r="V1144" s="61"/>
      <c r="W1144" s="61"/>
      <c r="X1144" s="61"/>
      <c r="Y1144" s="61"/>
      <c r="Z1144" s="61"/>
      <c r="AA1144" s="61"/>
      <c r="AB1144" s="61"/>
      <c r="AC1144" s="61"/>
      <c r="AD1144" s="61"/>
      <c r="AE1144" s="61"/>
      <c r="AF1144" s="61"/>
      <c r="AG1144" s="61"/>
      <c r="AH1144" s="61"/>
      <c r="AI1144" s="61"/>
      <c r="AJ1144" s="61"/>
      <c r="AK1144" s="61"/>
      <c r="AL1144" s="61"/>
      <c r="AM1144" s="61"/>
      <c r="AN1144" s="61"/>
      <c r="AO1144" s="61"/>
      <c r="AP1144" s="62"/>
      <c r="AQ1144" s="61"/>
      <c r="AR1144" s="61"/>
      <c r="AS1144" s="61"/>
      <c r="AT1144" s="61"/>
      <c r="AU1144" s="61"/>
      <c r="AV1144" s="61"/>
      <c r="AW1144" s="60"/>
    </row>
    <row r="1145" s="59" customFormat="1" customHeight="1" spans="1:49">
      <c r="A1145" s="60"/>
      <c r="B1145" s="60"/>
      <c r="C1145" s="60"/>
      <c r="D1145" s="60"/>
      <c r="H1145" s="61"/>
      <c r="I1145" s="61"/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  <c r="AA1145" s="61"/>
      <c r="AB1145" s="61"/>
      <c r="AC1145" s="61"/>
      <c r="AD1145" s="61"/>
      <c r="AE1145" s="61"/>
      <c r="AF1145" s="61"/>
      <c r="AG1145" s="61"/>
      <c r="AH1145" s="61"/>
      <c r="AI1145" s="61"/>
      <c r="AJ1145" s="61"/>
      <c r="AK1145" s="61"/>
      <c r="AL1145" s="61"/>
      <c r="AM1145" s="61"/>
      <c r="AN1145" s="61"/>
      <c r="AO1145" s="61"/>
      <c r="AP1145" s="62"/>
      <c r="AQ1145" s="61"/>
      <c r="AR1145" s="61"/>
      <c r="AS1145" s="61"/>
      <c r="AT1145" s="61"/>
      <c r="AU1145" s="61"/>
      <c r="AV1145" s="61"/>
      <c r="AW1145" s="60"/>
    </row>
    <row r="1146" s="59" customFormat="1" customHeight="1" spans="1:49">
      <c r="A1146" s="60"/>
      <c r="B1146" s="60"/>
      <c r="C1146" s="60"/>
      <c r="D1146" s="60"/>
      <c r="H1146" s="61"/>
      <c r="I1146" s="61"/>
      <c r="J1146" s="61"/>
      <c r="K1146" s="61"/>
      <c r="L1146" s="61"/>
      <c r="M1146" s="61"/>
      <c r="N1146" s="61"/>
      <c r="O1146" s="61"/>
      <c r="P1146" s="61"/>
      <c r="Q1146" s="61"/>
      <c r="R1146" s="61"/>
      <c r="S1146" s="61"/>
      <c r="T1146" s="61"/>
      <c r="U1146" s="61"/>
      <c r="V1146" s="61"/>
      <c r="W1146" s="61"/>
      <c r="X1146" s="61"/>
      <c r="Y1146" s="61"/>
      <c r="Z1146" s="61"/>
      <c r="AA1146" s="61"/>
      <c r="AB1146" s="61"/>
      <c r="AC1146" s="61"/>
      <c r="AD1146" s="61"/>
      <c r="AE1146" s="61"/>
      <c r="AF1146" s="61"/>
      <c r="AG1146" s="61"/>
      <c r="AH1146" s="61"/>
      <c r="AI1146" s="61"/>
      <c r="AJ1146" s="61"/>
      <c r="AK1146" s="61"/>
      <c r="AL1146" s="61"/>
      <c r="AM1146" s="61"/>
      <c r="AN1146" s="61"/>
      <c r="AO1146" s="61"/>
      <c r="AP1146" s="62"/>
      <c r="AQ1146" s="61"/>
      <c r="AR1146" s="61"/>
      <c r="AS1146" s="61"/>
      <c r="AT1146" s="61"/>
      <c r="AU1146" s="61"/>
      <c r="AV1146" s="61"/>
      <c r="AW1146" s="60"/>
    </row>
    <row r="1147" s="59" customFormat="1" customHeight="1" spans="1:49">
      <c r="A1147" s="60"/>
      <c r="B1147" s="60"/>
      <c r="C1147" s="60"/>
      <c r="D1147" s="60"/>
      <c r="H1147" s="61"/>
      <c r="I1147" s="61"/>
      <c r="J1147" s="61"/>
      <c r="K1147" s="61"/>
      <c r="L1147" s="61"/>
      <c r="M1147" s="61"/>
      <c r="N1147" s="61"/>
      <c r="O1147" s="61"/>
      <c r="P1147" s="61"/>
      <c r="Q1147" s="61"/>
      <c r="R1147" s="61"/>
      <c r="S1147" s="61"/>
      <c r="T1147" s="61"/>
      <c r="U1147" s="61"/>
      <c r="V1147" s="61"/>
      <c r="W1147" s="61"/>
      <c r="X1147" s="61"/>
      <c r="Y1147" s="61"/>
      <c r="Z1147" s="61"/>
      <c r="AA1147" s="61"/>
      <c r="AB1147" s="61"/>
      <c r="AC1147" s="61"/>
      <c r="AD1147" s="61"/>
      <c r="AE1147" s="61"/>
      <c r="AF1147" s="61"/>
      <c r="AG1147" s="61"/>
      <c r="AH1147" s="61"/>
      <c r="AI1147" s="61"/>
      <c r="AJ1147" s="61"/>
      <c r="AK1147" s="61"/>
      <c r="AL1147" s="61"/>
      <c r="AM1147" s="61"/>
      <c r="AN1147" s="61"/>
      <c r="AO1147" s="61"/>
      <c r="AP1147" s="62"/>
      <c r="AQ1147" s="61"/>
      <c r="AR1147" s="61"/>
      <c r="AS1147" s="61"/>
      <c r="AT1147" s="61"/>
      <c r="AU1147" s="61"/>
      <c r="AV1147" s="61"/>
      <c r="AW1147" s="60"/>
    </row>
    <row r="1148" s="59" customFormat="1" customHeight="1" spans="1:49">
      <c r="A1148" s="60"/>
      <c r="B1148" s="60"/>
      <c r="C1148" s="60"/>
      <c r="D1148" s="60"/>
      <c r="H1148" s="61"/>
      <c r="I1148" s="61"/>
      <c r="J1148" s="61"/>
      <c r="K1148" s="61"/>
      <c r="L1148" s="61"/>
      <c r="M1148" s="61"/>
      <c r="N1148" s="61"/>
      <c r="O1148" s="61"/>
      <c r="P1148" s="61"/>
      <c r="Q1148" s="61"/>
      <c r="R1148" s="61"/>
      <c r="S1148" s="61"/>
      <c r="T1148" s="61"/>
      <c r="U1148" s="61"/>
      <c r="V1148" s="61"/>
      <c r="W1148" s="61"/>
      <c r="X1148" s="61"/>
      <c r="Y1148" s="61"/>
      <c r="Z1148" s="61"/>
      <c r="AA1148" s="61"/>
      <c r="AB1148" s="61"/>
      <c r="AC1148" s="61"/>
      <c r="AD1148" s="61"/>
      <c r="AE1148" s="61"/>
      <c r="AF1148" s="61"/>
      <c r="AG1148" s="61"/>
      <c r="AH1148" s="61"/>
      <c r="AI1148" s="61"/>
      <c r="AJ1148" s="61"/>
      <c r="AK1148" s="61"/>
      <c r="AL1148" s="61"/>
      <c r="AM1148" s="61"/>
      <c r="AN1148" s="61"/>
      <c r="AO1148" s="61"/>
      <c r="AP1148" s="62"/>
      <c r="AQ1148" s="61"/>
      <c r="AR1148" s="61"/>
      <c r="AS1148" s="61"/>
      <c r="AT1148" s="61"/>
      <c r="AU1148" s="61"/>
      <c r="AV1148" s="61"/>
      <c r="AW1148" s="60"/>
    </row>
    <row r="1149" s="59" customFormat="1" customHeight="1" spans="1:49">
      <c r="A1149" s="60"/>
      <c r="B1149" s="60"/>
      <c r="C1149" s="60"/>
      <c r="D1149" s="60"/>
      <c r="H1149" s="61"/>
      <c r="I1149" s="61"/>
      <c r="J1149" s="61"/>
      <c r="K1149" s="61"/>
      <c r="L1149" s="61"/>
      <c r="M1149" s="61"/>
      <c r="N1149" s="61"/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1"/>
      <c r="AD1149" s="61"/>
      <c r="AE1149" s="61"/>
      <c r="AF1149" s="61"/>
      <c r="AG1149" s="61"/>
      <c r="AH1149" s="61"/>
      <c r="AI1149" s="61"/>
      <c r="AJ1149" s="61"/>
      <c r="AK1149" s="61"/>
      <c r="AL1149" s="61"/>
      <c r="AM1149" s="61"/>
      <c r="AN1149" s="61"/>
      <c r="AO1149" s="61"/>
      <c r="AP1149" s="62"/>
      <c r="AQ1149" s="61"/>
      <c r="AR1149" s="61"/>
      <c r="AS1149" s="61"/>
      <c r="AT1149" s="61"/>
      <c r="AU1149" s="61"/>
      <c r="AV1149" s="61"/>
      <c r="AW1149" s="60"/>
    </row>
    <row r="1150" s="59" customFormat="1" customHeight="1" spans="1:49">
      <c r="A1150" s="60"/>
      <c r="B1150" s="60"/>
      <c r="C1150" s="60"/>
      <c r="D1150" s="60"/>
      <c r="H1150" s="61"/>
      <c r="I1150" s="61"/>
      <c r="J1150" s="61"/>
      <c r="K1150" s="61"/>
      <c r="L1150" s="61"/>
      <c r="M1150" s="61"/>
      <c r="N1150" s="61"/>
      <c r="O1150" s="61"/>
      <c r="P1150" s="61"/>
      <c r="Q1150" s="61"/>
      <c r="R1150" s="61"/>
      <c r="S1150" s="61"/>
      <c r="T1150" s="61"/>
      <c r="U1150" s="61"/>
      <c r="V1150" s="61"/>
      <c r="W1150" s="61"/>
      <c r="X1150" s="61"/>
      <c r="Y1150" s="61"/>
      <c r="Z1150" s="61"/>
      <c r="AA1150" s="61"/>
      <c r="AB1150" s="61"/>
      <c r="AC1150" s="61"/>
      <c r="AD1150" s="61"/>
      <c r="AE1150" s="61"/>
      <c r="AF1150" s="61"/>
      <c r="AG1150" s="61"/>
      <c r="AH1150" s="61"/>
      <c r="AI1150" s="61"/>
      <c r="AJ1150" s="61"/>
      <c r="AK1150" s="61"/>
      <c r="AL1150" s="61"/>
      <c r="AM1150" s="61"/>
      <c r="AN1150" s="61"/>
      <c r="AO1150" s="61"/>
      <c r="AP1150" s="62"/>
      <c r="AQ1150" s="61"/>
      <c r="AR1150" s="61"/>
      <c r="AS1150" s="61"/>
      <c r="AT1150" s="61"/>
      <c r="AU1150" s="61"/>
      <c r="AV1150" s="61"/>
      <c r="AW1150" s="60"/>
    </row>
    <row r="1151" s="59" customFormat="1" customHeight="1" spans="1:49">
      <c r="A1151" s="60"/>
      <c r="B1151" s="60"/>
      <c r="C1151" s="60"/>
      <c r="D1151" s="60"/>
      <c r="H1151" s="61"/>
      <c r="I1151" s="61"/>
      <c r="J1151" s="61"/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61"/>
      <c r="W1151" s="61"/>
      <c r="X1151" s="61"/>
      <c r="Y1151" s="61"/>
      <c r="Z1151" s="61"/>
      <c r="AA1151" s="61"/>
      <c r="AB1151" s="61"/>
      <c r="AC1151" s="61"/>
      <c r="AD1151" s="61"/>
      <c r="AE1151" s="61"/>
      <c r="AF1151" s="61"/>
      <c r="AG1151" s="61"/>
      <c r="AH1151" s="61"/>
      <c r="AI1151" s="61"/>
      <c r="AJ1151" s="61"/>
      <c r="AK1151" s="61"/>
      <c r="AL1151" s="61"/>
      <c r="AM1151" s="61"/>
      <c r="AN1151" s="61"/>
      <c r="AO1151" s="61"/>
      <c r="AP1151" s="62"/>
      <c r="AQ1151" s="61"/>
      <c r="AR1151" s="61"/>
      <c r="AS1151" s="61"/>
      <c r="AT1151" s="61"/>
      <c r="AU1151" s="61"/>
      <c r="AV1151" s="61"/>
      <c r="AW1151" s="60"/>
    </row>
    <row r="1152" s="59" customFormat="1" customHeight="1" spans="1:49">
      <c r="A1152" s="60"/>
      <c r="B1152" s="60"/>
      <c r="C1152" s="60"/>
      <c r="D1152" s="60"/>
      <c r="H1152" s="61"/>
      <c r="I1152" s="61"/>
      <c r="J1152" s="61"/>
      <c r="K1152" s="61"/>
      <c r="L1152" s="61"/>
      <c r="M1152" s="61"/>
      <c r="N1152" s="61"/>
      <c r="O1152" s="61"/>
      <c r="P1152" s="61"/>
      <c r="Q1152" s="61"/>
      <c r="R1152" s="61"/>
      <c r="S1152" s="61"/>
      <c r="T1152" s="61"/>
      <c r="U1152" s="61"/>
      <c r="V1152" s="61"/>
      <c r="W1152" s="61"/>
      <c r="X1152" s="61"/>
      <c r="Y1152" s="61"/>
      <c r="Z1152" s="61"/>
      <c r="AA1152" s="61"/>
      <c r="AB1152" s="61"/>
      <c r="AC1152" s="61"/>
      <c r="AD1152" s="61"/>
      <c r="AE1152" s="61"/>
      <c r="AF1152" s="61"/>
      <c r="AG1152" s="61"/>
      <c r="AH1152" s="61"/>
      <c r="AI1152" s="61"/>
      <c r="AJ1152" s="61"/>
      <c r="AK1152" s="61"/>
      <c r="AL1152" s="61"/>
      <c r="AM1152" s="61"/>
      <c r="AN1152" s="61"/>
      <c r="AO1152" s="61"/>
      <c r="AP1152" s="62"/>
      <c r="AQ1152" s="61"/>
      <c r="AR1152" s="61"/>
      <c r="AS1152" s="61"/>
      <c r="AT1152" s="61"/>
      <c r="AU1152" s="61"/>
      <c r="AV1152" s="61"/>
      <c r="AW1152" s="60"/>
    </row>
    <row r="1153" s="59" customFormat="1" customHeight="1" spans="1:49">
      <c r="A1153" s="60"/>
      <c r="B1153" s="60"/>
      <c r="C1153" s="60"/>
      <c r="D1153" s="60"/>
      <c r="H1153" s="61"/>
      <c r="I1153" s="61"/>
      <c r="J1153" s="61"/>
      <c r="K1153" s="61"/>
      <c r="L1153" s="61"/>
      <c r="M1153" s="61"/>
      <c r="N1153" s="61"/>
      <c r="O1153" s="61"/>
      <c r="P1153" s="61"/>
      <c r="Q1153" s="61"/>
      <c r="R1153" s="61"/>
      <c r="S1153" s="61"/>
      <c r="T1153" s="61"/>
      <c r="U1153" s="61"/>
      <c r="V1153" s="61"/>
      <c r="W1153" s="61"/>
      <c r="X1153" s="61"/>
      <c r="Y1153" s="61"/>
      <c r="Z1153" s="61"/>
      <c r="AA1153" s="61"/>
      <c r="AB1153" s="61"/>
      <c r="AC1153" s="61"/>
      <c r="AD1153" s="61"/>
      <c r="AE1153" s="61"/>
      <c r="AF1153" s="61"/>
      <c r="AG1153" s="61"/>
      <c r="AH1153" s="61"/>
      <c r="AI1153" s="61"/>
      <c r="AJ1153" s="61"/>
      <c r="AK1153" s="61"/>
      <c r="AL1153" s="61"/>
      <c r="AM1153" s="61"/>
      <c r="AN1153" s="61"/>
      <c r="AO1153" s="61"/>
      <c r="AP1153" s="62"/>
      <c r="AQ1153" s="61"/>
      <c r="AR1153" s="61"/>
      <c r="AS1153" s="61"/>
      <c r="AT1153" s="61"/>
      <c r="AU1153" s="61"/>
      <c r="AV1153" s="61"/>
      <c r="AW1153" s="60"/>
    </row>
    <row r="1154" s="59" customFormat="1" customHeight="1" spans="1:49">
      <c r="A1154" s="60"/>
      <c r="B1154" s="60"/>
      <c r="C1154" s="60"/>
      <c r="D1154" s="60"/>
      <c r="H1154" s="61"/>
      <c r="I1154" s="61"/>
      <c r="J1154" s="61"/>
      <c r="K1154" s="61"/>
      <c r="L1154" s="61"/>
      <c r="M1154" s="61"/>
      <c r="N1154" s="61"/>
      <c r="O1154" s="61"/>
      <c r="P1154" s="61"/>
      <c r="Q1154" s="61"/>
      <c r="R1154" s="61"/>
      <c r="S1154" s="61"/>
      <c r="T1154" s="61"/>
      <c r="U1154" s="61"/>
      <c r="V1154" s="61"/>
      <c r="W1154" s="61"/>
      <c r="X1154" s="61"/>
      <c r="Y1154" s="61"/>
      <c r="Z1154" s="61"/>
      <c r="AA1154" s="61"/>
      <c r="AB1154" s="61"/>
      <c r="AC1154" s="61"/>
      <c r="AD1154" s="61"/>
      <c r="AE1154" s="61"/>
      <c r="AF1154" s="61"/>
      <c r="AG1154" s="61"/>
      <c r="AH1154" s="61"/>
      <c r="AI1154" s="61"/>
      <c r="AJ1154" s="61"/>
      <c r="AK1154" s="61"/>
      <c r="AL1154" s="61"/>
      <c r="AM1154" s="61"/>
      <c r="AN1154" s="61"/>
      <c r="AO1154" s="61"/>
      <c r="AP1154" s="62"/>
      <c r="AQ1154" s="61"/>
      <c r="AR1154" s="61"/>
      <c r="AS1154" s="61"/>
      <c r="AT1154" s="61"/>
      <c r="AU1154" s="61"/>
      <c r="AV1154" s="61"/>
      <c r="AW1154" s="60"/>
    </row>
    <row r="1155" s="59" customFormat="1" customHeight="1" spans="1:49">
      <c r="A1155" s="60"/>
      <c r="B1155" s="60"/>
      <c r="C1155" s="60"/>
      <c r="D1155" s="60"/>
      <c r="H1155" s="61"/>
      <c r="I1155" s="61"/>
      <c r="J1155" s="61"/>
      <c r="K1155" s="61"/>
      <c r="L1155" s="61"/>
      <c r="M1155" s="61"/>
      <c r="N1155" s="61"/>
      <c r="O1155" s="61"/>
      <c r="P1155" s="61"/>
      <c r="Q1155" s="61"/>
      <c r="R1155" s="61"/>
      <c r="S1155" s="61"/>
      <c r="T1155" s="61"/>
      <c r="U1155" s="61"/>
      <c r="V1155" s="61"/>
      <c r="W1155" s="61"/>
      <c r="X1155" s="61"/>
      <c r="Y1155" s="61"/>
      <c r="Z1155" s="61"/>
      <c r="AA1155" s="61"/>
      <c r="AB1155" s="61"/>
      <c r="AC1155" s="61"/>
      <c r="AD1155" s="61"/>
      <c r="AE1155" s="61"/>
      <c r="AF1155" s="61"/>
      <c r="AG1155" s="61"/>
      <c r="AH1155" s="61"/>
      <c r="AI1155" s="61"/>
      <c r="AJ1155" s="61"/>
      <c r="AK1155" s="61"/>
      <c r="AL1155" s="61"/>
      <c r="AM1155" s="61"/>
      <c r="AN1155" s="61"/>
      <c r="AO1155" s="61"/>
      <c r="AP1155" s="62"/>
      <c r="AQ1155" s="61"/>
      <c r="AR1155" s="61"/>
      <c r="AS1155" s="61"/>
      <c r="AT1155" s="61"/>
      <c r="AU1155" s="61"/>
      <c r="AV1155" s="61"/>
      <c r="AW1155" s="60"/>
    </row>
    <row r="1156" s="59" customFormat="1" customHeight="1" spans="1:49">
      <c r="A1156" s="60"/>
      <c r="B1156" s="60"/>
      <c r="C1156" s="60"/>
      <c r="D1156" s="60"/>
      <c r="H1156" s="61"/>
      <c r="I1156" s="61"/>
      <c r="J1156" s="61"/>
      <c r="K1156" s="61"/>
      <c r="L1156" s="61"/>
      <c r="M1156" s="61"/>
      <c r="N1156" s="61"/>
      <c r="O1156" s="61"/>
      <c r="P1156" s="61"/>
      <c r="Q1156" s="61"/>
      <c r="R1156" s="61"/>
      <c r="S1156" s="61"/>
      <c r="T1156" s="61"/>
      <c r="U1156" s="61"/>
      <c r="V1156" s="61"/>
      <c r="W1156" s="61"/>
      <c r="X1156" s="61"/>
      <c r="Y1156" s="61"/>
      <c r="Z1156" s="61"/>
      <c r="AA1156" s="61"/>
      <c r="AB1156" s="61"/>
      <c r="AC1156" s="61"/>
      <c r="AD1156" s="61"/>
      <c r="AE1156" s="61"/>
      <c r="AF1156" s="61"/>
      <c r="AG1156" s="61"/>
      <c r="AH1156" s="61"/>
      <c r="AI1156" s="61"/>
      <c r="AJ1156" s="61"/>
      <c r="AK1156" s="61"/>
      <c r="AL1156" s="61"/>
      <c r="AM1156" s="61"/>
      <c r="AN1156" s="61"/>
      <c r="AO1156" s="61"/>
      <c r="AP1156" s="62"/>
      <c r="AQ1156" s="61"/>
      <c r="AR1156" s="61"/>
      <c r="AS1156" s="61"/>
      <c r="AT1156" s="61"/>
      <c r="AU1156" s="61"/>
      <c r="AV1156" s="61"/>
      <c r="AW1156" s="60"/>
    </row>
    <row r="1157" s="59" customFormat="1" customHeight="1" spans="1:49">
      <c r="A1157" s="60"/>
      <c r="B1157" s="60"/>
      <c r="C1157" s="60"/>
      <c r="D1157" s="60"/>
      <c r="H1157" s="61"/>
      <c r="I1157" s="61"/>
      <c r="J1157" s="61"/>
      <c r="K1157" s="61"/>
      <c r="L1157" s="61"/>
      <c r="M1157" s="61"/>
      <c r="N1157" s="61"/>
      <c r="O1157" s="61"/>
      <c r="P1157" s="61"/>
      <c r="Q1157" s="61"/>
      <c r="R1157" s="61"/>
      <c r="S1157" s="61"/>
      <c r="T1157" s="61"/>
      <c r="U1157" s="61"/>
      <c r="V1157" s="61"/>
      <c r="W1157" s="61"/>
      <c r="X1157" s="61"/>
      <c r="Y1157" s="61"/>
      <c r="Z1157" s="61"/>
      <c r="AA1157" s="61"/>
      <c r="AB1157" s="61"/>
      <c r="AC1157" s="61"/>
      <c r="AD1157" s="61"/>
      <c r="AE1157" s="61"/>
      <c r="AF1157" s="61"/>
      <c r="AG1157" s="61"/>
      <c r="AH1157" s="61"/>
      <c r="AI1157" s="61"/>
      <c r="AJ1157" s="61"/>
      <c r="AK1157" s="61"/>
      <c r="AL1157" s="61"/>
      <c r="AM1157" s="61"/>
      <c r="AN1157" s="61"/>
      <c r="AO1157" s="61"/>
      <c r="AP1157" s="62"/>
      <c r="AQ1157" s="61"/>
      <c r="AR1157" s="61"/>
      <c r="AS1157" s="61"/>
      <c r="AT1157" s="61"/>
      <c r="AU1157" s="61"/>
      <c r="AV1157" s="61"/>
      <c r="AW1157" s="60"/>
    </row>
    <row r="1158" s="59" customFormat="1" customHeight="1" spans="1:49">
      <c r="A1158" s="60"/>
      <c r="B1158" s="60"/>
      <c r="C1158" s="60"/>
      <c r="D1158" s="60"/>
      <c r="H1158" s="61"/>
      <c r="I1158" s="61"/>
      <c r="J1158" s="61"/>
      <c r="K1158" s="61"/>
      <c r="L1158" s="61"/>
      <c r="M1158" s="61"/>
      <c r="N1158" s="61"/>
      <c r="O1158" s="61"/>
      <c r="P1158" s="61"/>
      <c r="Q1158" s="61"/>
      <c r="R1158" s="61"/>
      <c r="S1158" s="61"/>
      <c r="T1158" s="61"/>
      <c r="U1158" s="61"/>
      <c r="V1158" s="61"/>
      <c r="W1158" s="61"/>
      <c r="X1158" s="61"/>
      <c r="Y1158" s="61"/>
      <c r="Z1158" s="61"/>
      <c r="AA1158" s="61"/>
      <c r="AB1158" s="61"/>
      <c r="AC1158" s="61"/>
      <c r="AD1158" s="61"/>
      <c r="AE1158" s="61"/>
      <c r="AF1158" s="61"/>
      <c r="AG1158" s="61"/>
      <c r="AH1158" s="61"/>
      <c r="AI1158" s="61"/>
      <c r="AJ1158" s="61"/>
      <c r="AK1158" s="61"/>
      <c r="AL1158" s="61"/>
      <c r="AM1158" s="61"/>
      <c r="AN1158" s="61"/>
      <c r="AO1158" s="61"/>
      <c r="AP1158" s="62"/>
      <c r="AQ1158" s="61"/>
      <c r="AR1158" s="61"/>
      <c r="AS1158" s="61"/>
      <c r="AT1158" s="61"/>
      <c r="AU1158" s="61"/>
      <c r="AV1158" s="61"/>
      <c r="AW1158" s="60"/>
    </row>
    <row r="1159" s="59" customFormat="1" customHeight="1" spans="1:49">
      <c r="A1159" s="60"/>
      <c r="B1159" s="60"/>
      <c r="C1159" s="60"/>
      <c r="D1159" s="60"/>
      <c r="H1159" s="61"/>
      <c r="I1159" s="61"/>
      <c r="J1159" s="61"/>
      <c r="K1159" s="61"/>
      <c r="L1159" s="61"/>
      <c r="M1159" s="61"/>
      <c r="N1159" s="61"/>
      <c r="O1159" s="61"/>
      <c r="P1159" s="61"/>
      <c r="Q1159" s="61"/>
      <c r="R1159" s="61"/>
      <c r="S1159" s="61"/>
      <c r="T1159" s="61"/>
      <c r="U1159" s="61"/>
      <c r="V1159" s="61"/>
      <c r="W1159" s="61"/>
      <c r="X1159" s="61"/>
      <c r="Y1159" s="61"/>
      <c r="Z1159" s="61"/>
      <c r="AA1159" s="61"/>
      <c r="AB1159" s="61"/>
      <c r="AC1159" s="61"/>
      <c r="AD1159" s="61"/>
      <c r="AE1159" s="61"/>
      <c r="AF1159" s="61"/>
      <c r="AG1159" s="61"/>
      <c r="AH1159" s="61"/>
      <c r="AI1159" s="61"/>
      <c r="AJ1159" s="61"/>
      <c r="AK1159" s="61"/>
      <c r="AL1159" s="61"/>
      <c r="AM1159" s="61"/>
      <c r="AN1159" s="61"/>
      <c r="AO1159" s="61"/>
      <c r="AP1159" s="62"/>
      <c r="AQ1159" s="61"/>
      <c r="AR1159" s="61"/>
      <c r="AS1159" s="61"/>
      <c r="AT1159" s="61"/>
      <c r="AU1159" s="61"/>
      <c r="AV1159" s="61"/>
      <c r="AW1159" s="60"/>
    </row>
    <row r="1160" s="59" customFormat="1" customHeight="1" spans="1:49">
      <c r="A1160" s="60"/>
      <c r="B1160" s="60"/>
      <c r="C1160" s="60"/>
      <c r="D1160" s="60"/>
      <c r="H1160" s="61"/>
      <c r="I1160" s="61"/>
      <c r="J1160" s="61"/>
      <c r="K1160" s="61"/>
      <c r="L1160" s="61"/>
      <c r="M1160" s="61"/>
      <c r="N1160" s="61"/>
      <c r="O1160" s="61"/>
      <c r="P1160" s="61"/>
      <c r="Q1160" s="61"/>
      <c r="R1160" s="61"/>
      <c r="S1160" s="61"/>
      <c r="T1160" s="61"/>
      <c r="U1160" s="61"/>
      <c r="V1160" s="61"/>
      <c r="W1160" s="61"/>
      <c r="X1160" s="61"/>
      <c r="Y1160" s="61"/>
      <c r="Z1160" s="61"/>
      <c r="AA1160" s="61"/>
      <c r="AB1160" s="61"/>
      <c r="AC1160" s="61"/>
      <c r="AD1160" s="61"/>
      <c r="AE1160" s="61"/>
      <c r="AF1160" s="61"/>
      <c r="AG1160" s="61"/>
      <c r="AH1160" s="61"/>
      <c r="AI1160" s="61"/>
      <c r="AJ1160" s="61"/>
      <c r="AK1160" s="61"/>
      <c r="AL1160" s="61"/>
      <c r="AM1160" s="61"/>
      <c r="AN1160" s="61"/>
      <c r="AO1160" s="61"/>
      <c r="AP1160" s="62"/>
      <c r="AQ1160" s="61"/>
      <c r="AR1160" s="61"/>
      <c r="AS1160" s="61"/>
      <c r="AT1160" s="61"/>
      <c r="AU1160" s="61"/>
      <c r="AV1160" s="61"/>
      <c r="AW1160" s="60"/>
    </row>
    <row r="1161" s="59" customFormat="1" customHeight="1" spans="1:49">
      <c r="A1161" s="60"/>
      <c r="B1161" s="60"/>
      <c r="C1161" s="60"/>
      <c r="D1161" s="60"/>
      <c r="H1161" s="61"/>
      <c r="I1161" s="61"/>
      <c r="J1161" s="61"/>
      <c r="K1161" s="61"/>
      <c r="L1161" s="61"/>
      <c r="M1161" s="61"/>
      <c r="N1161" s="61"/>
      <c r="O1161" s="61"/>
      <c r="P1161" s="61"/>
      <c r="Q1161" s="61"/>
      <c r="R1161" s="61"/>
      <c r="S1161" s="61"/>
      <c r="T1161" s="61"/>
      <c r="U1161" s="61"/>
      <c r="V1161" s="61"/>
      <c r="W1161" s="61"/>
      <c r="X1161" s="61"/>
      <c r="Y1161" s="61"/>
      <c r="Z1161" s="61"/>
      <c r="AA1161" s="61"/>
      <c r="AB1161" s="61"/>
      <c r="AC1161" s="61"/>
      <c r="AD1161" s="61"/>
      <c r="AE1161" s="61"/>
      <c r="AF1161" s="61"/>
      <c r="AG1161" s="61"/>
      <c r="AH1161" s="61"/>
      <c r="AI1161" s="61"/>
      <c r="AJ1161" s="61"/>
      <c r="AK1161" s="61"/>
      <c r="AL1161" s="61"/>
      <c r="AM1161" s="61"/>
      <c r="AN1161" s="61"/>
      <c r="AO1161" s="61"/>
      <c r="AP1161" s="62"/>
      <c r="AQ1161" s="61"/>
      <c r="AR1161" s="61"/>
      <c r="AS1161" s="61"/>
      <c r="AT1161" s="61"/>
      <c r="AU1161" s="61"/>
      <c r="AV1161" s="61"/>
      <c r="AW1161" s="60"/>
    </row>
    <row r="1162" s="59" customFormat="1" customHeight="1" spans="1:49">
      <c r="A1162" s="60"/>
      <c r="B1162" s="60"/>
      <c r="C1162" s="60"/>
      <c r="D1162" s="60"/>
      <c r="H1162" s="61"/>
      <c r="I1162" s="61"/>
      <c r="J1162" s="61"/>
      <c r="K1162" s="61"/>
      <c r="L1162" s="61"/>
      <c r="M1162" s="61"/>
      <c r="N1162" s="61"/>
      <c r="O1162" s="61"/>
      <c r="P1162" s="61"/>
      <c r="Q1162" s="61"/>
      <c r="R1162" s="61"/>
      <c r="S1162" s="61"/>
      <c r="T1162" s="61"/>
      <c r="U1162" s="61"/>
      <c r="V1162" s="61"/>
      <c r="W1162" s="61"/>
      <c r="X1162" s="61"/>
      <c r="Y1162" s="61"/>
      <c r="Z1162" s="61"/>
      <c r="AA1162" s="61"/>
      <c r="AB1162" s="61"/>
      <c r="AC1162" s="61"/>
      <c r="AD1162" s="61"/>
      <c r="AE1162" s="61"/>
      <c r="AF1162" s="61"/>
      <c r="AG1162" s="61"/>
      <c r="AH1162" s="61"/>
      <c r="AI1162" s="61"/>
      <c r="AJ1162" s="61"/>
      <c r="AK1162" s="61"/>
      <c r="AL1162" s="61"/>
      <c r="AM1162" s="61"/>
      <c r="AN1162" s="61"/>
      <c r="AO1162" s="61"/>
      <c r="AP1162" s="62"/>
      <c r="AQ1162" s="61"/>
      <c r="AR1162" s="61"/>
      <c r="AS1162" s="61"/>
      <c r="AT1162" s="61"/>
      <c r="AU1162" s="61"/>
      <c r="AV1162" s="61"/>
      <c r="AW1162" s="60"/>
    </row>
    <row r="1163" s="59" customFormat="1" customHeight="1" spans="1:49">
      <c r="A1163" s="60"/>
      <c r="B1163" s="60"/>
      <c r="C1163" s="60"/>
      <c r="D1163" s="60"/>
      <c r="H1163" s="61"/>
      <c r="I1163" s="61"/>
      <c r="J1163" s="61"/>
      <c r="K1163" s="61"/>
      <c r="L1163" s="61"/>
      <c r="M1163" s="61"/>
      <c r="N1163" s="61"/>
      <c r="O1163" s="61"/>
      <c r="P1163" s="61"/>
      <c r="Q1163" s="61"/>
      <c r="R1163" s="61"/>
      <c r="S1163" s="61"/>
      <c r="T1163" s="61"/>
      <c r="U1163" s="61"/>
      <c r="V1163" s="61"/>
      <c r="W1163" s="61"/>
      <c r="X1163" s="61"/>
      <c r="Y1163" s="61"/>
      <c r="Z1163" s="61"/>
      <c r="AA1163" s="61"/>
      <c r="AB1163" s="61"/>
      <c r="AC1163" s="61"/>
      <c r="AD1163" s="61"/>
      <c r="AE1163" s="61"/>
      <c r="AF1163" s="61"/>
      <c r="AG1163" s="61"/>
      <c r="AH1163" s="61"/>
      <c r="AI1163" s="61"/>
      <c r="AJ1163" s="61"/>
      <c r="AK1163" s="61"/>
      <c r="AL1163" s="61"/>
      <c r="AM1163" s="61"/>
      <c r="AN1163" s="61"/>
      <c r="AO1163" s="61"/>
      <c r="AP1163" s="62"/>
      <c r="AQ1163" s="61"/>
      <c r="AR1163" s="61"/>
      <c r="AS1163" s="61"/>
      <c r="AT1163" s="61"/>
      <c r="AU1163" s="61"/>
      <c r="AV1163" s="61"/>
      <c r="AW1163" s="60"/>
    </row>
    <row r="1164" s="59" customFormat="1" customHeight="1" spans="1:49">
      <c r="A1164" s="60"/>
      <c r="B1164" s="60"/>
      <c r="C1164" s="60"/>
      <c r="D1164" s="60"/>
      <c r="H1164" s="61"/>
      <c r="I1164" s="61"/>
      <c r="J1164" s="61"/>
      <c r="K1164" s="61"/>
      <c r="L1164" s="61"/>
      <c r="M1164" s="61"/>
      <c r="N1164" s="61"/>
      <c r="O1164" s="61"/>
      <c r="P1164" s="61"/>
      <c r="Q1164" s="61"/>
      <c r="R1164" s="61"/>
      <c r="S1164" s="61"/>
      <c r="T1164" s="61"/>
      <c r="U1164" s="61"/>
      <c r="V1164" s="61"/>
      <c r="W1164" s="61"/>
      <c r="X1164" s="61"/>
      <c r="Y1164" s="61"/>
      <c r="Z1164" s="61"/>
      <c r="AA1164" s="61"/>
      <c r="AB1164" s="61"/>
      <c r="AC1164" s="61"/>
      <c r="AD1164" s="61"/>
      <c r="AE1164" s="61"/>
      <c r="AF1164" s="61"/>
      <c r="AG1164" s="61"/>
      <c r="AH1164" s="61"/>
      <c r="AI1164" s="61"/>
      <c r="AJ1164" s="61"/>
      <c r="AK1164" s="61"/>
      <c r="AL1164" s="61"/>
      <c r="AM1164" s="61"/>
      <c r="AN1164" s="61"/>
      <c r="AO1164" s="61"/>
      <c r="AP1164" s="62"/>
      <c r="AQ1164" s="61"/>
      <c r="AR1164" s="61"/>
      <c r="AS1164" s="61"/>
      <c r="AT1164" s="61"/>
      <c r="AU1164" s="61"/>
      <c r="AV1164" s="61"/>
      <c r="AW1164" s="60"/>
    </row>
    <row r="1165" s="59" customFormat="1" customHeight="1" spans="1:49">
      <c r="A1165" s="60"/>
      <c r="B1165" s="60"/>
      <c r="C1165" s="60"/>
      <c r="D1165" s="60"/>
      <c r="H1165" s="61"/>
      <c r="I1165" s="61"/>
      <c r="J1165" s="61"/>
      <c r="K1165" s="61"/>
      <c r="L1165" s="61"/>
      <c r="M1165" s="61"/>
      <c r="N1165" s="61"/>
      <c r="O1165" s="61"/>
      <c r="P1165" s="61"/>
      <c r="Q1165" s="61"/>
      <c r="R1165" s="61"/>
      <c r="S1165" s="61"/>
      <c r="T1165" s="61"/>
      <c r="U1165" s="61"/>
      <c r="V1165" s="61"/>
      <c r="W1165" s="61"/>
      <c r="X1165" s="61"/>
      <c r="Y1165" s="61"/>
      <c r="Z1165" s="61"/>
      <c r="AA1165" s="61"/>
      <c r="AB1165" s="61"/>
      <c r="AC1165" s="61"/>
      <c r="AD1165" s="61"/>
      <c r="AE1165" s="61"/>
      <c r="AF1165" s="61"/>
      <c r="AG1165" s="61"/>
      <c r="AH1165" s="61"/>
      <c r="AI1165" s="61"/>
      <c r="AJ1165" s="61"/>
      <c r="AK1165" s="61"/>
      <c r="AL1165" s="61"/>
      <c r="AM1165" s="61"/>
      <c r="AN1165" s="61"/>
      <c r="AO1165" s="61"/>
      <c r="AP1165" s="62"/>
      <c r="AQ1165" s="61"/>
      <c r="AR1165" s="61"/>
      <c r="AS1165" s="61"/>
      <c r="AT1165" s="61"/>
      <c r="AU1165" s="61"/>
      <c r="AV1165" s="61"/>
      <c r="AW1165" s="60"/>
    </row>
    <row r="1166" s="59" customFormat="1" customHeight="1" spans="1:49">
      <c r="A1166" s="60"/>
      <c r="B1166" s="60"/>
      <c r="C1166" s="60"/>
      <c r="D1166" s="60"/>
      <c r="H1166" s="61"/>
      <c r="I1166" s="61"/>
      <c r="J1166" s="61"/>
      <c r="K1166" s="61"/>
      <c r="L1166" s="61"/>
      <c r="M1166" s="61"/>
      <c r="N1166" s="61"/>
      <c r="O1166" s="61"/>
      <c r="P1166" s="61"/>
      <c r="Q1166" s="61"/>
      <c r="R1166" s="61"/>
      <c r="S1166" s="61"/>
      <c r="T1166" s="61"/>
      <c r="U1166" s="61"/>
      <c r="V1166" s="61"/>
      <c r="W1166" s="61"/>
      <c r="X1166" s="61"/>
      <c r="Y1166" s="61"/>
      <c r="Z1166" s="61"/>
      <c r="AA1166" s="61"/>
      <c r="AB1166" s="61"/>
      <c r="AC1166" s="61"/>
      <c r="AD1166" s="61"/>
      <c r="AE1166" s="61"/>
      <c r="AF1166" s="61"/>
      <c r="AG1166" s="61"/>
      <c r="AH1166" s="61"/>
      <c r="AI1166" s="61"/>
      <c r="AJ1166" s="61"/>
      <c r="AK1166" s="61"/>
      <c r="AL1166" s="61"/>
      <c r="AM1166" s="61"/>
      <c r="AN1166" s="61"/>
      <c r="AO1166" s="61"/>
      <c r="AP1166" s="62"/>
      <c r="AQ1166" s="61"/>
      <c r="AR1166" s="61"/>
      <c r="AS1166" s="61"/>
      <c r="AT1166" s="61"/>
      <c r="AU1166" s="61"/>
      <c r="AV1166" s="61"/>
      <c r="AW1166" s="60"/>
    </row>
    <row r="1167" s="59" customFormat="1" customHeight="1" spans="1:49">
      <c r="A1167" s="60"/>
      <c r="B1167" s="60"/>
      <c r="C1167" s="60"/>
      <c r="D1167" s="60"/>
      <c r="H1167" s="61"/>
      <c r="I1167" s="61"/>
      <c r="J1167" s="61"/>
      <c r="K1167" s="61"/>
      <c r="L1167" s="61"/>
      <c r="M1167" s="61"/>
      <c r="N1167" s="61"/>
      <c r="O1167" s="61"/>
      <c r="P1167" s="61"/>
      <c r="Q1167" s="61"/>
      <c r="R1167" s="61"/>
      <c r="S1167" s="61"/>
      <c r="T1167" s="61"/>
      <c r="U1167" s="61"/>
      <c r="V1167" s="61"/>
      <c r="W1167" s="61"/>
      <c r="X1167" s="61"/>
      <c r="Y1167" s="61"/>
      <c r="Z1167" s="61"/>
      <c r="AA1167" s="61"/>
      <c r="AB1167" s="61"/>
      <c r="AC1167" s="61"/>
      <c r="AD1167" s="61"/>
      <c r="AE1167" s="61"/>
      <c r="AF1167" s="61"/>
      <c r="AG1167" s="61"/>
      <c r="AH1167" s="61"/>
      <c r="AI1167" s="61"/>
      <c r="AJ1167" s="61"/>
      <c r="AK1167" s="61"/>
      <c r="AL1167" s="61"/>
      <c r="AM1167" s="61"/>
      <c r="AN1167" s="61"/>
      <c r="AO1167" s="61"/>
      <c r="AP1167" s="62"/>
      <c r="AQ1167" s="61"/>
      <c r="AR1167" s="61"/>
      <c r="AS1167" s="61"/>
      <c r="AT1167" s="61"/>
      <c r="AU1167" s="61"/>
      <c r="AV1167" s="61"/>
      <c r="AW1167" s="60"/>
    </row>
    <row r="1168" s="59" customFormat="1" customHeight="1" spans="1:49">
      <c r="A1168" s="60"/>
      <c r="B1168" s="60"/>
      <c r="C1168" s="60"/>
      <c r="D1168" s="60"/>
      <c r="H1168" s="61"/>
      <c r="I1168" s="61"/>
      <c r="J1168" s="61"/>
      <c r="K1168" s="61"/>
      <c r="L1168" s="61"/>
      <c r="M1168" s="61"/>
      <c r="N1168" s="61"/>
      <c r="O1168" s="61"/>
      <c r="P1168" s="61"/>
      <c r="Q1168" s="61"/>
      <c r="R1168" s="61"/>
      <c r="S1168" s="61"/>
      <c r="T1168" s="61"/>
      <c r="U1168" s="61"/>
      <c r="V1168" s="61"/>
      <c r="W1168" s="61"/>
      <c r="X1168" s="61"/>
      <c r="Y1168" s="61"/>
      <c r="Z1168" s="61"/>
      <c r="AA1168" s="61"/>
      <c r="AB1168" s="61"/>
      <c r="AC1168" s="61"/>
      <c r="AD1168" s="61"/>
      <c r="AE1168" s="61"/>
      <c r="AF1168" s="61"/>
      <c r="AG1168" s="61"/>
      <c r="AH1168" s="61"/>
      <c r="AI1168" s="61"/>
      <c r="AJ1168" s="61"/>
      <c r="AK1168" s="61"/>
      <c r="AL1168" s="61"/>
      <c r="AM1168" s="61"/>
      <c r="AN1168" s="61"/>
      <c r="AO1168" s="61"/>
      <c r="AP1168" s="62"/>
      <c r="AQ1168" s="61"/>
      <c r="AR1168" s="61"/>
      <c r="AS1168" s="61"/>
      <c r="AT1168" s="61"/>
      <c r="AU1168" s="61"/>
      <c r="AV1168" s="61"/>
      <c r="AW1168" s="60"/>
    </row>
    <row r="1169" s="59" customFormat="1" customHeight="1" spans="1:49">
      <c r="A1169" s="60"/>
      <c r="B1169" s="60"/>
      <c r="C1169" s="60"/>
      <c r="D1169" s="60"/>
      <c r="H1169" s="61"/>
      <c r="I1169" s="61"/>
      <c r="J1169" s="61"/>
      <c r="K1169" s="61"/>
      <c r="L1169" s="61"/>
      <c r="M1169" s="61"/>
      <c r="N1169" s="61"/>
      <c r="O1169" s="61"/>
      <c r="P1169" s="61"/>
      <c r="Q1169" s="61"/>
      <c r="R1169" s="61"/>
      <c r="S1169" s="61"/>
      <c r="T1169" s="61"/>
      <c r="U1169" s="61"/>
      <c r="V1169" s="61"/>
      <c r="W1169" s="61"/>
      <c r="X1169" s="61"/>
      <c r="Y1169" s="61"/>
      <c r="Z1169" s="61"/>
      <c r="AA1169" s="61"/>
      <c r="AB1169" s="61"/>
      <c r="AC1169" s="61"/>
      <c r="AD1169" s="61"/>
      <c r="AE1169" s="61"/>
      <c r="AF1169" s="61"/>
      <c r="AG1169" s="61"/>
      <c r="AH1169" s="61"/>
      <c r="AI1169" s="61"/>
      <c r="AJ1169" s="61"/>
      <c r="AK1169" s="61"/>
      <c r="AL1169" s="61"/>
      <c r="AM1169" s="61"/>
      <c r="AN1169" s="61"/>
      <c r="AO1169" s="61"/>
      <c r="AP1169" s="62"/>
      <c r="AQ1169" s="61"/>
      <c r="AR1169" s="61"/>
      <c r="AS1169" s="61"/>
      <c r="AT1169" s="61"/>
      <c r="AU1169" s="61"/>
      <c r="AV1169" s="61"/>
      <c r="AW1169" s="60"/>
    </row>
    <row r="1170" s="59" customFormat="1" customHeight="1" spans="1:49">
      <c r="A1170" s="60"/>
      <c r="B1170" s="60"/>
      <c r="C1170" s="60"/>
      <c r="D1170" s="60"/>
      <c r="H1170" s="61"/>
      <c r="I1170" s="61"/>
      <c r="J1170" s="61"/>
      <c r="K1170" s="61"/>
      <c r="L1170" s="61"/>
      <c r="M1170" s="61"/>
      <c r="N1170" s="61"/>
      <c r="O1170" s="61"/>
      <c r="P1170" s="61"/>
      <c r="Q1170" s="61"/>
      <c r="R1170" s="61"/>
      <c r="S1170" s="61"/>
      <c r="T1170" s="61"/>
      <c r="U1170" s="61"/>
      <c r="V1170" s="61"/>
      <c r="W1170" s="61"/>
      <c r="X1170" s="61"/>
      <c r="Y1170" s="61"/>
      <c r="Z1170" s="61"/>
      <c r="AA1170" s="61"/>
      <c r="AB1170" s="61"/>
      <c r="AC1170" s="61"/>
      <c r="AD1170" s="61"/>
      <c r="AE1170" s="61"/>
      <c r="AF1170" s="61"/>
      <c r="AG1170" s="61"/>
      <c r="AH1170" s="61"/>
      <c r="AI1170" s="61"/>
      <c r="AJ1170" s="61"/>
      <c r="AK1170" s="61"/>
      <c r="AL1170" s="61"/>
      <c r="AM1170" s="61"/>
      <c r="AN1170" s="61"/>
      <c r="AO1170" s="61"/>
      <c r="AP1170" s="62"/>
      <c r="AQ1170" s="61"/>
      <c r="AR1170" s="61"/>
      <c r="AS1170" s="61"/>
      <c r="AT1170" s="61"/>
      <c r="AU1170" s="61"/>
      <c r="AV1170" s="61"/>
      <c r="AW1170" s="60"/>
    </row>
    <row r="1171" s="59" customFormat="1" customHeight="1" spans="1:49">
      <c r="A1171" s="60"/>
      <c r="B1171" s="60"/>
      <c r="C1171" s="60"/>
      <c r="D1171" s="60"/>
      <c r="H1171" s="61"/>
      <c r="I1171" s="61"/>
      <c r="J1171" s="61"/>
      <c r="K1171" s="61"/>
      <c r="L1171" s="61"/>
      <c r="M1171" s="61"/>
      <c r="N1171" s="61"/>
      <c r="O1171" s="61"/>
      <c r="P1171" s="61"/>
      <c r="Q1171" s="61"/>
      <c r="R1171" s="61"/>
      <c r="S1171" s="61"/>
      <c r="T1171" s="61"/>
      <c r="U1171" s="61"/>
      <c r="V1171" s="61"/>
      <c r="W1171" s="61"/>
      <c r="X1171" s="61"/>
      <c r="Y1171" s="61"/>
      <c r="Z1171" s="61"/>
      <c r="AA1171" s="61"/>
      <c r="AB1171" s="61"/>
      <c r="AC1171" s="61"/>
      <c r="AD1171" s="61"/>
      <c r="AE1171" s="61"/>
      <c r="AF1171" s="61"/>
      <c r="AG1171" s="61"/>
      <c r="AH1171" s="61"/>
      <c r="AI1171" s="61"/>
      <c r="AJ1171" s="61"/>
      <c r="AK1171" s="61"/>
      <c r="AL1171" s="61"/>
      <c r="AM1171" s="61"/>
      <c r="AN1171" s="61"/>
      <c r="AO1171" s="61"/>
      <c r="AP1171" s="62"/>
      <c r="AQ1171" s="61"/>
      <c r="AR1171" s="61"/>
      <c r="AS1171" s="61"/>
      <c r="AT1171" s="61"/>
      <c r="AU1171" s="61"/>
      <c r="AV1171" s="61"/>
      <c r="AW1171" s="60"/>
    </row>
    <row r="1172" s="59" customFormat="1" customHeight="1" spans="1:49">
      <c r="A1172" s="60"/>
      <c r="B1172" s="60"/>
      <c r="C1172" s="60"/>
      <c r="D1172" s="60"/>
      <c r="H1172" s="61"/>
      <c r="I1172" s="61"/>
      <c r="J1172" s="61"/>
      <c r="K1172" s="61"/>
      <c r="L1172" s="61"/>
      <c r="M1172" s="61"/>
      <c r="N1172" s="61"/>
      <c r="O1172" s="61"/>
      <c r="P1172" s="61"/>
      <c r="Q1172" s="61"/>
      <c r="R1172" s="61"/>
      <c r="S1172" s="61"/>
      <c r="T1172" s="61"/>
      <c r="U1172" s="61"/>
      <c r="V1172" s="61"/>
      <c r="W1172" s="61"/>
      <c r="X1172" s="61"/>
      <c r="Y1172" s="61"/>
      <c r="Z1172" s="61"/>
      <c r="AA1172" s="61"/>
      <c r="AB1172" s="61"/>
      <c r="AC1172" s="61"/>
      <c r="AD1172" s="61"/>
      <c r="AE1172" s="61"/>
      <c r="AF1172" s="61"/>
      <c r="AG1172" s="61"/>
      <c r="AH1172" s="61"/>
      <c r="AI1172" s="61"/>
      <c r="AJ1172" s="61"/>
      <c r="AK1172" s="61"/>
      <c r="AL1172" s="61"/>
      <c r="AM1172" s="61"/>
      <c r="AN1172" s="61"/>
      <c r="AO1172" s="61"/>
      <c r="AP1172" s="62"/>
      <c r="AQ1172" s="61"/>
      <c r="AR1172" s="61"/>
      <c r="AS1172" s="61"/>
      <c r="AT1172" s="61"/>
      <c r="AU1172" s="61"/>
      <c r="AV1172" s="61"/>
      <c r="AW1172" s="60"/>
    </row>
    <row r="1173" s="59" customFormat="1" customHeight="1" spans="1:49">
      <c r="A1173" s="60"/>
      <c r="B1173" s="60"/>
      <c r="C1173" s="60"/>
      <c r="D1173" s="60"/>
      <c r="H1173" s="61"/>
      <c r="I1173" s="61"/>
      <c r="J1173" s="61"/>
      <c r="K1173" s="61"/>
      <c r="L1173" s="61"/>
      <c r="M1173" s="61"/>
      <c r="N1173" s="61"/>
      <c r="O1173" s="61"/>
      <c r="P1173" s="61"/>
      <c r="Q1173" s="61"/>
      <c r="R1173" s="61"/>
      <c r="S1173" s="61"/>
      <c r="T1173" s="61"/>
      <c r="U1173" s="61"/>
      <c r="V1173" s="61"/>
      <c r="W1173" s="61"/>
      <c r="X1173" s="61"/>
      <c r="Y1173" s="61"/>
      <c r="Z1173" s="61"/>
      <c r="AA1173" s="61"/>
      <c r="AB1173" s="61"/>
      <c r="AC1173" s="61"/>
      <c r="AD1173" s="61"/>
      <c r="AE1173" s="61"/>
      <c r="AF1173" s="61"/>
      <c r="AG1173" s="61"/>
      <c r="AH1173" s="61"/>
      <c r="AI1173" s="61"/>
      <c r="AJ1173" s="61"/>
      <c r="AK1173" s="61"/>
      <c r="AL1173" s="61"/>
      <c r="AM1173" s="61"/>
      <c r="AN1173" s="61"/>
      <c r="AO1173" s="61"/>
      <c r="AP1173" s="62"/>
      <c r="AQ1173" s="61"/>
      <c r="AR1173" s="61"/>
      <c r="AS1173" s="61"/>
      <c r="AT1173" s="61"/>
      <c r="AU1173" s="61"/>
      <c r="AV1173" s="61"/>
      <c r="AW1173" s="60"/>
    </row>
    <row r="1174" s="59" customFormat="1" customHeight="1" spans="1:49">
      <c r="A1174" s="60"/>
      <c r="B1174" s="60"/>
      <c r="C1174" s="60"/>
      <c r="D1174" s="60"/>
      <c r="H1174" s="61"/>
      <c r="I1174" s="61"/>
      <c r="J1174" s="61"/>
      <c r="K1174" s="61"/>
      <c r="L1174" s="61"/>
      <c r="M1174" s="61"/>
      <c r="N1174" s="61"/>
      <c r="O1174" s="61"/>
      <c r="P1174" s="61"/>
      <c r="Q1174" s="61"/>
      <c r="R1174" s="61"/>
      <c r="S1174" s="61"/>
      <c r="T1174" s="61"/>
      <c r="U1174" s="61"/>
      <c r="V1174" s="61"/>
      <c r="W1174" s="61"/>
      <c r="X1174" s="61"/>
      <c r="Y1174" s="61"/>
      <c r="Z1174" s="61"/>
      <c r="AA1174" s="61"/>
      <c r="AB1174" s="61"/>
      <c r="AC1174" s="61"/>
      <c r="AD1174" s="61"/>
      <c r="AE1174" s="61"/>
      <c r="AF1174" s="61"/>
      <c r="AG1174" s="61"/>
      <c r="AH1174" s="61"/>
      <c r="AI1174" s="61"/>
      <c r="AJ1174" s="61"/>
      <c r="AK1174" s="61"/>
      <c r="AL1174" s="61"/>
      <c r="AM1174" s="61"/>
      <c r="AN1174" s="61"/>
      <c r="AO1174" s="61"/>
      <c r="AP1174" s="62"/>
      <c r="AQ1174" s="61"/>
      <c r="AR1174" s="61"/>
      <c r="AS1174" s="61"/>
      <c r="AT1174" s="61"/>
      <c r="AU1174" s="61"/>
      <c r="AV1174" s="61"/>
      <c r="AW1174" s="60"/>
    </row>
    <row r="1175" s="59" customFormat="1" customHeight="1" spans="1:49">
      <c r="A1175" s="60"/>
      <c r="B1175" s="60"/>
      <c r="C1175" s="60"/>
      <c r="D1175" s="60"/>
      <c r="H1175" s="61"/>
      <c r="I1175" s="61"/>
      <c r="J1175" s="61"/>
      <c r="K1175" s="61"/>
      <c r="L1175" s="61"/>
      <c r="M1175" s="61"/>
      <c r="N1175" s="61"/>
      <c r="O1175" s="61"/>
      <c r="P1175" s="61"/>
      <c r="Q1175" s="61"/>
      <c r="R1175" s="61"/>
      <c r="S1175" s="61"/>
      <c r="T1175" s="61"/>
      <c r="U1175" s="61"/>
      <c r="V1175" s="61"/>
      <c r="W1175" s="61"/>
      <c r="X1175" s="61"/>
      <c r="Y1175" s="61"/>
      <c r="Z1175" s="61"/>
      <c r="AA1175" s="61"/>
      <c r="AB1175" s="61"/>
      <c r="AC1175" s="61"/>
      <c r="AD1175" s="61"/>
      <c r="AE1175" s="61"/>
      <c r="AF1175" s="61"/>
      <c r="AG1175" s="61"/>
      <c r="AH1175" s="61"/>
      <c r="AI1175" s="61"/>
      <c r="AJ1175" s="61"/>
      <c r="AK1175" s="61"/>
      <c r="AL1175" s="61"/>
      <c r="AM1175" s="61"/>
      <c r="AN1175" s="61"/>
      <c r="AO1175" s="61"/>
      <c r="AP1175" s="62"/>
      <c r="AQ1175" s="61"/>
      <c r="AR1175" s="61"/>
      <c r="AS1175" s="61"/>
      <c r="AT1175" s="61"/>
      <c r="AU1175" s="61"/>
      <c r="AV1175" s="61"/>
      <c r="AW1175" s="60"/>
    </row>
    <row r="1176" s="59" customFormat="1" customHeight="1" spans="1:49">
      <c r="A1176" s="60"/>
      <c r="B1176" s="60"/>
      <c r="C1176" s="60"/>
      <c r="D1176" s="60"/>
      <c r="H1176" s="61"/>
      <c r="I1176" s="61"/>
      <c r="J1176" s="61"/>
      <c r="K1176" s="61"/>
      <c r="L1176" s="61"/>
      <c r="M1176" s="61"/>
      <c r="N1176" s="61"/>
      <c r="O1176" s="61"/>
      <c r="P1176" s="61"/>
      <c r="Q1176" s="61"/>
      <c r="R1176" s="61"/>
      <c r="S1176" s="61"/>
      <c r="T1176" s="61"/>
      <c r="U1176" s="61"/>
      <c r="V1176" s="61"/>
      <c r="W1176" s="61"/>
      <c r="X1176" s="61"/>
      <c r="Y1176" s="61"/>
      <c r="Z1176" s="61"/>
      <c r="AA1176" s="61"/>
      <c r="AB1176" s="61"/>
      <c r="AC1176" s="61"/>
      <c r="AD1176" s="61"/>
      <c r="AE1176" s="61"/>
      <c r="AF1176" s="61"/>
      <c r="AG1176" s="61"/>
      <c r="AH1176" s="61"/>
      <c r="AI1176" s="61"/>
      <c r="AJ1176" s="61"/>
      <c r="AK1176" s="61"/>
      <c r="AL1176" s="61"/>
      <c r="AM1176" s="61"/>
      <c r="AN1176" s="61"/>
      <c r="AO1176" s="61"/>
      <c r="AP1176" s="62"/>
      <c r="AQ1176" s="61"/>
      <c r="AR1176" s="61"/>
      <c r="AS1176" s="61"/>
      <c r="AT1176" s="61"/>
      <c r="AU1176" s="61"/>
      <c r="AV1176" s="61"/>
      <c r="AW1176" s="60"/>
    </row>
    <row r="1177" s="59" customFormat="1" customHeight="1" spans="1:49">
      <c r="A1177" s="60"/>
      <c r="B1177" s="60"/>
      <c r="C1177" s="60"/>
      <c r="D1177" s="60"/>
      <c r="H1177" s="61"/>
      <c r="I1177" s="61"/>
      <c r="J1177" s="61"/>
      <c r="K1177" s="61"/>
      <c r="L1177" s="61"/>
      <c r="M1177" s="61"/>
      <c r="N1177" s="61"/>
      <c r="O1177" s="61"/>
      <c r="P1177" s="61"/>
      <c r="Q1177" s="61"/>
      <c r="R1177" s="61"/>
      <c r="S1177" s="61"/>
      <c r="T1177" s="61"/>
      <c r="U1177" s="61"/>
      <c r="V1177" s="61"/>
      <c r="W1177" s="61"/>
      <c r="X1177" s="61"/>
      <c r="Y1177" s="61"/>
      <c r="Z1177" s="61"/>
      <c r="AA1177" s="61"/>
      <c r="AB1177" s="61"/>
      <c r="AC1177" s="61"/>
      <c r="AD1177" s="61"/>
      <c r="AE1177" s="61"/>
      <c r="AF1177" s="61"/>
      <c r="AG1177" s="61"/>
      <c r="AH1177" s="61"/>
      <c r="AI1177" s="61"/>
      <c r="AJ1177" s="61"/>
      <c r="AK1177" s="61"/>
      <c r="AL1177" s="61"/>
      <c r="AM1177" s="61"/>
      <c r="AN1177" s="61"/>
      <c r="AO1177" s="61"/>
      <c r="AP1177" s="62"/>
      <c r="AQ1177" s="61"/>
      <c r="AR1177" s="61"/>
      <c r="AS1177" s="61"/>
      <c r="AT1177" s="61"/>
      <c r="AU1177" s="61"/>
      <c r="AV1177" s="61"/>
      <c r="AW1177" s="60"/>
    </row>
    <row r="1178" s="59" customFormat="1" customHeight="1" spans="1:49">
      <c r="A1178" s="60"/>
      <c r="B1178" s="60"/>
      <c r="C1178" s="60"/>
      <c r="D1178" s="60"/>
      <c r="H1178" s="61"/>
      <c r="I1178" s="61"/>
      <c r="J1178" s="61"/>
      <c r="K1178" s="61"/>
      <c r="L1178" s="61"/>
      <c r="M1178" s="61"/>
      <c r="N1178" s="61"/>
      <c r="O1178" s="61"/>
      <c r="P1178" s="61"/>
      <c r="Q1178" s="61"/>
      <c r="R1178" s="61"/>
      <c r="S1178" s="61"/>
      <c r="T1178" s="61"/>
      <c r="U1178" s="61"/>
      <c r="V1178" s="61"/>
      <c r="W1178" s="61"/>
      <c r="X1178" s="61"/>
      <c r="Y1178" s="61"/>
      <c r="Z1178" s="61"/>
      <c r="AA1178" s="61"/>
      <c r="AB1178" s="61"/>
      <c r="AC1178" s="61"/>
      <c r="AD1178" s="61"/>
      <c r="AE1178" s="61"/>
      <c r="AF1178" s="61"/>
      <c r="AG1178" s="61"/>
      <c r="AH1178" s="61"/>
      <c r="AI1178" s="61"/>
      <c r="AJ1178" s="61"/>
      <c r="AK1178" s="61"/>
      <c r="AL1178" s="61"/>
      <c r="AM1178" s="61"/>
      <c r="AN1178" s="61"/>
      <c r="AO1178" s="61"/>
      <c r="AP1178" s="62"/>
      <c r="AQ1178" s="61"/>
      <c r="AR1178" s="61"/>
      <c r="AS1178" s="61"/>
      <c r="AT1178" s="61"/>
      <c r="AU1178" s="61"/>
      <c r="AV1178" s="61"/>
      <c r="AW1178" s="60"/>
    </row>
    <row r="1179" s="59" customFormat="1" customHeight="1" spans="1:49">
      <c r="A1179" s="60"/>
      <c r="B1179" s="60"/>
      <c r="C1179" s="60"/>
      <c r="D1179" s="60"/>
      <c r="H1179" s="61"/>
      <c r="I1179" s="61"/>
      <c r="J1179" s="61"/>
      <c r="K1179" s="61"/>
      <c r="L1179" s="61"/>
      <c r="M1179" s="61"/>
      <c r="N1179" s="61"/>
      <c r="O1179" s="61"/>
      <c r="P1179" s="61"/>
      <c r="Q1179" s="61"/>
      <c r="R1179" s="61"/>
      <c r="S1179" s="61"/>
      <c r="T1179" s="61"/>
      <c r="U1179" s="61"/>
      <c r="V1179" s="61"/>
      <c r="W1179" s="61"/>
      <c r="X1179" s="61"/>
      <c r="Y1179" s="61"/>
      <c r="Z1179" s="61"/>
      <c r="AA1179" s="61"/>
      <c r="AB1179" s="61"/>
      <c r="AC1179" s="61"/>
      <c r="AD1179" s="61"/>
      <c r="AE1179" s="61"/>
      <c r="AF1179" s="61"/>
      <c r="AG1179" s="61"/>
      <c r="AH1179" s="61"/>
      <c r="AI1179" s="61"/>
      <c r="AJ1179" s="61"/>
      <c r="AK1179" s="61"/>
      <c r="AL1179" s="61"/>
      <c r="AM1179" s="61"/>
      <c r="AN1179" s="61"/>
      <c r="AO1179" s="61"/>
      <c r="AP1179" s="62"/>
      <c r="AQ1179" s="61"/>
      <c r="AR1179" s="61"/>
      <c r="AS1179" s="61"/>
      <c r="AT1179" s="61"/>
      <c r="AU1179" s="61"/>
      <c r="AV1179" s="61"/>
      <c r="AW1179" s="60"/>
    </row>
    <row r="1180" s="59" customFormat="1" customHeight="1" spans="1:49">
      <c r="A1180" s="60"/>
      <c r="B1180" s="60"/>
      <c r="C1180" s="60"/>
      <c r="D1180" s="60"/>
      <c r="H1180" s="61"/>
      <c r="I1180" s="61"/>
      <c r="J1180" s="61"/>
      <c r="K1180" s="61"/>
      <c r="L1180" s="61"/>
      <c r="M1180" s="61"/>
      <c r="N1180" s="61"/>
      <c r="O1180" s="61"/>
      <c r="P1180" s="61"/>
      <c r="Q1180" s="61"/>
      <c r="R1180" s="61"/>
      <c r="S1180" s="61"/>
      <c r="T1180" s="61"/>
      <c r="U1180" s="61"/>
      <c r="V1180" s="61"/>
      <c r="W1180" s="61"/>
      <c r="X1180" s="61"/>
      <c r="Y1180" s="61"/>
      <c r="Z1180" s="61"/>
      <c r="AA1180" s="61"/>
      <c r="AB1180" s="61"/>
      <c r="AC1180" s="61"/>
      <c r="AD1180" s="61"/>
      <c r="AE1180" s="61"/>
      <c r="AF1180" s="61"/>
      <c r="AG1180" s="61"/>
      <c r="AH1180" s="61"/>
      <c r="AI1180" s="61"/>
      <c r="AJ1180" s="61"/>
      <c r="AK1180" s="61"/>
      <c r="AL1180" s="61"/>
      <c r="AM1180" s="61"/>
      <c r="AN1180" s="61"/>
      <c r="AO1180" s="61"/>
      <c r="AP1180" s="62"/>
      <c r="AQ1180" s="61"/>
      <c r="AR1180" s="61"/>
      <c r="AS1180" s="61"/>
      <c r="AT1180" s="61"/>
      <c r="AU1180" s="61"/>
      <c r="AV1180" s="61"/>
      <c r="AW1180" s="60"/>
    </row>
    <row r="1181" s="59" customFormat="1" customHeight="1" spans="1:49">
      <c r="A1181" s="60"/>
      <c r="B1181" s="60"/>
      <c r="C1181" s="60"/>
      <c r="D1181" s="60"/>
      <c r="H1181" s="61"/>
      <c r="I1181" s="61"/>
      <c r="J1181" s="61"/>
      <c r="K1181" s="61"/>
      <c r="L1181" s="61"/>
      <c r="M1181" s="61"/>
      <c r="N1181" s="61"/>
      <c r="O1181" s="61"/>
      <c r="P1181" s="61"/>
      <c r="Q1181" s="61"/>
      <c r="R1181" s="61"/>
      <c r="S1181" s="61"/>
      <c r="T1181" s="61"/>
      <c r="U1181" s="61"/>
      <c r="V1181" s="61"/>
      <c r="W1181" s="61"/>
      <c r="X1181" s="61"/>
      <c r="Y1181" s="61"/>
      <c r="Z1181" s="61"/>
      <c r="AA1181" s="61"/>
      <c r="AB1181" s="61"/>
      <c r="AC1181" s="61"/>
      <c r="AD1181" s="61"/>
      <c r="AE1181" s="61"/>
      <c r="AF1181" s="61"/>
      <c r="AG1181" s="61"/>
      <c r="AH1181" s="61"/>
      <c r="AI1181" s="61"/>
      <c r="AJ1181" s="61"/>
      <c r="AK1181" s="61"/>
      <c r="AL1181" s="61"/>
      <c r="AM1181" s="61"/>
      <c r="AN1181" s="61"/>
      <c r="AO1181" s="61"/>
      <c r="AP1181" s="62"/>
      <c r="AQ1181" s="61"/>
      <c r="AR1181" s="61"/>
      <c r="AS1181" s="61"/>
      <c r="AT1181" s="61"/>
      <c r="AU1181" s="61"/>
      <c r="AV1181" s="61"/>
      <c r="AW1181" s="60"/>
    </row>
    <row r="1182" s="59" customFormat="1" customHeight="1" spans="1:49">
      <c r="A1182" s="60"/>
      <c r="B1182" s="60"/>
      <c r="C1182" s="60"/>
      <c r="D1182" s="60"/>
      <c r="H1182" s="61"/>
      <c r="I1182" s="61"/>
      <c r="J1182" s="61"/>
      <c r="K1182" s="61"/>
      <c r="L1182" s="61"/>
      <c r="M1182" s="61"/>
      <c r="N1182" s="61"/>
      <c r="O1182" s="61"/>
      <c r="P1182" s="61"/>
      <c r="Q1182" s="61"/>
      <c r="R1182" s="61"/>
      <c r="S1182" s="61"/>
      <c r="T1182" s="61"/>
      <c r="U1182" s="61"/>
      <c r="V1182" s="61"/>
      <c r="W1182" s="61"/>
      <c r="X1182" s="61"/>
      <c r="Y1182" s="61"/>
      <c r="Z1182" s="61"/>
      <c r="AA1182" s="61"/>
      <c r="AB1182" s="61"/>
      <c r="AC1182" s="61"/>
      <c r="AD1182" s="61"/>
      <c r="AE1182" s="61"/>
      <c r="AF1182" s="61"/>
      <c r="AG1182" s="61"/>
      <c r="AH1182" s="61"/>
      <c r="AI1182" s="61"/>
      <c r="AJ1182" s="61"/>
      <c r="AK1182" s="61"/>
      <c r="AL1182" s="61"/>
      <c r="AM1182" s="61"/>
      <c r="AN1182" s="61"/>
      <c r="AO1182" s="61"/>
      <c r="AP1182" s="62"/>
      <c r="AQ1182" s="61"/>
      <c r="AR1182" s="61"/>
      <c r="AS1182" s="61"/>
      <c r="AT1182" s="61"/>
      <c r="AU1182" s="61"/>
      <c r="AV1182" s="61"/>
      <c r="AW1182" s="60"/>
    </row>
    <row r="1183" s="59" customFormat="1" customHeight="1" spans="1:49">
      <c r="A1183" s="60"/>
      <c r="B1183" s="60"/>
      <c r="C1183" s="60"/>
      <c r="D1183" s="60"/>
      <c r="H1183" s="61"/>
      <c r="I1183" s="61"/>
      <c r="J1183" s="61"/>
      <c r="K1183" s="61"/>
      <c r="L1183" s="61"/>
      <c r="M1183" s="61"/>
      <c r="N1183" s="61"/>
      <c r="O1183" s="61"/>
      <c r="P1183" s="61"/>
      <c r="Q1183" s="61"/>
      <c r="R1183" s="61"/>
      <c r="S1183" s="61"/>
      <c r="T1183" s="61"/>
      <c r="U1183" s="61"/>
      <c r="V1183" s="61"/>
      <c r="W1183" s="61"/>
      <c r="X1183" s="61"/>
      <c r="Y1183" s="61"/>
      <c r="Z1183" s="61"/>
      <c r="AA1183" s="61"/>
      <c r="AB1183" s="61"/>
      <c r="AC1183" s="61"/>
      <c r="AD1183" s="61"/>
      <c r="AE1183" s="61"/>
      <c r="AF1183" s="61"/>
      <c r="AG1183" s="61"/>
      <c r="AH1183" s="61"/>
      <c r="AI1183" s="61"/>
      <c r="AJ1183" s="61"/>
      <c r="AK1183" s="61"/>
      <c r="AL1183" s="61"/>
      <c r="AM1183" s="61"/>
      <c r="AN1183" s="61"/>
      <c r="AO1183" s="61"/>
      <c r="AP1183" s="62"/>
      <c r="AQ1183" s="61"/>
      <c r="AR1183" s="61"/>
      <c r="AS1183" s="61"/>
      <c r="AT1183" s="61"/>
      <c r="AU1183" s="61"/>
      <c r="AV1183" s="61"/>
      <c r="AW1183" s="60"/>
    </row>
    <row r="1184" s="59" customFormat="1" customHeight="1" spans="1:49">
      <c r="A1184" s="60"/>
      <c r="B1184" s="60"/>
      <c r="C1184" s="60"/>
      <c r="D1184" s="60"/>
      <c r="H1184" s="61"/>
      <c r="I1184" s="61"/>
      <c r="J1184" s="61"/>
      <c r="K1184" s="61"/>
      <c r="L1184" s="61"/>
      <c r="M1184" s="61"/>
      <c r="N1184" s="61"/>
      <c r="O1184" s="61"/>
      <c r="P1184" s="61"/>
      <c r="Q1184" s="61"/>
      <c r="R1184" s="61"/>
      <c r="S1184" s="61"/>
      <c r="T1184" s="61"/>
      <c r="U1184" s="61"/>
      <c r="V1184" s="61"/>
      <c r="W1184" s="61"/>
      <c r="X1184" s="61"/>
      <c r="Y1184" s="61"/>
      <c r="Z1184" s="61"/>
      <c r="AA1184" s="61"/>
      <c r="AB1184" s="61"/>
      <c r="AC1184" s="61"/>
      <c r="AD1184" s="61"/>
      <c r="AE1184" s="61"/>
      <c r="AF1184" s="61"/>
      <c r="AG1184" s="61"/>
      <c r="AH1184" s="61"/>
      <c r="AI1184" s="61"/>
      <c r="AJ1184" s="61"/>
      <c r="AK1184" s="61"/>
      <c r="AL1184" s="61"/>
      <c r="AM1184" s="61"/>
      <c r="AN1184" s="61"/>
      <c r="AO1184" s="61"/>
      <c r="AP1184" s="62"/>
      <c r="AQ1184" s="61"/>
      <c r="AR1184" s="61"/>
      <c r="AS1184" s="61"/>
      <c r="AT1184" s="61"/>
      <c r="AU1184" s="61"/>
      <c r="AV1184" s="61"/>
      <c r="AW1184" s="60"/>
    </row>
    <row r="1185" s="59" customFormat="1" customHeight="1" spans="1:49">
      <c r="A1185" s="60"/>
      <c r="B1185" s="60"/>
      <c r="C1185" s="60"/>
      <c r="D1185" s="60"/>
      <c r="H1185" s="61"/>
      <c r="I1185" s="61"/>
      <c r="J1185" s="61"/>
      <c r="K1185" s="61"/>
      <c r="L1185" s="61"/>
      <c r="M1185" s="61"/>
      <c r="N1185" s="61"/>
      <c r="O1185" s="61"/>
      <c r="P1185" s="61"/>
      <c r="Q1185" s="61"/>
      <c r="R1185" s="61"/>
      <c r="S1185" s="61"/>
      <c r="T1185" s="61"/>
      <c r="U1185" s="61"/>
      <c r="V1185" s="61"/>
      <c r="W1185" s="61"/>
      <c r="X1185" s="61"/>
      <c r="Y1185" s="61"/>
      <c r="Z1185" s="61"/>
      <c r="AA1185" s="61"/>
      <c r="AB1185" s="61"/>
      <c r="AC1185" s="61"/>
      <c r="AD1185" s="61"/>
      <c r="AE1185" s="61"/>
      <c r="AF1185" s="61"/>
      <c r="AG1185" s="61"/>
      <c r="AH1185" s="61"/>
      <c r="AI1185" s="61"/>
      <c r="AJ1185" s="61"/>
      <c r="AK1185" s="61"/>
      <c r="AL1185" s="61"/>
      <c r="AM1185" s="61"/>
      <c r="AN1185" s="61"/>
      <c r="AO1185" s="61"/>
      <c r="AP1185" s="62"/>
      <c r="AQ1185" s="61"/>
      <c r="AR1185" s="61"/>
      <c r="AS1185" s="61"/>
      <c r="AT1185" s="61"/>
      <c r="AU1185" s="61"/>
      <c r="AV1185" s="61"/>
      <c r="AW1185" s="60"/>
    </row>
    <row r="1186" s="59" customFormat="1" customHeight="1" spans="1:49">
      <c r="A1186" s="60"/>
      <c r="B1186" s="60"/>
      <c r="C1186" s="60"/>
      <c r="D1186" s="60"/>
      <c r="H1186" s="61"/>
      <c r="I1186" s="61"/>
      <c r="J1186" s="61"/>
      <c r="K1186" s="61"/>
      <c r="L1186" s="61"/>
      <c r="M1186" s="61"/>
      <c r="N1186" s="61"/>
      <c r="O1186" s="61"/>
      <c r="P1186" s="61"/>
      <c r="Q1186" s="61"/>
      <c r="R1186" s="61"/>
      <c r="S1186" s="61"/>
      <c r="T1186" s="61"/>
      <c r="U1186" s="61"/>
      <c r="V1186" s="61"/>
      <c r="W1186" s="61"/>
      <c r="X1186" s="61"/>
      <c r="Y1186" s="61"/>
      <c r="Z1186" s="61"/>
      <c r="AA1186" s="61"/>
      <c r="AB1186" s="61"/>
      <c r="AC1186" s="61"/>
      <c r="AD1186" s="61"/>
      <c r="AE1186" s="61"/>
      <c r="AF1186" s="61"/>
      <c r="AG1186" s="61"/>
      <c r="AH1186" s="61"/>
      <c r="AI1186" s="61"/>
      <c r="AJ1186" s="61"/>
      <c r="AK1186" s="61"/>
      <c r="AL1186" s="61"/>
      <c r="AM1186" s="61"/>
      <c r="AN1186" s="61"/>
      <c r="AO1186" s="61"/>
      <c r="AP1186" s="62"/>
      <c r="AQ1186" s="61"/>
      <c r="AR1186" s="61"/>
      <c r="AS1186" s="61"/>
      <c r="AT1186" s="61"/>
      <c r="AU1186" s="61"/>
      <c r="AV1186" s="61"/>
      <c r="AW1186" s="60"/>
    </row>
    <row r="1187" s="59" customFormat="1" customHeight="1" spans="1:49">
      <c r="A1187" s="60"/>
      <c r="B1187" s="60"/>
      <c r="C1187" s="60"/>
      <c r="D1187" s="60"/>
      <c r="H1187" s="61"/>
      <c r="I1187" s="61"/>
      <c r="J1187" s="61"/>
      <c r="K1187" s="61"/>
      <c r="L1187" s="61"/>
      <c r="M1187" s="61"/>
      <c r="N1187" s="61"/>
      <c r="O1187" s="61"/>
      <c r="P1187" s="61"/>
      <c r="Q1187" s="61"/>
      <c r="R1187" s="61"/>
      <c r="S1187" s="61"/>
      <c r="T1187" s="61"/>
      <c r="U1187" s="61"/>
      <c r="V1187" s="61"/>
      <c r="W1187" s="61"/>
      <c r="X1187" s="61"/>
      <c r="Y1187" s="61"/>
      <c r="Z1187" s="61"/>
      <c r="AA1187" s="61"/>
      <c r="AB1187" s="61"/>
      <c r="AC1187" s="61"/>
      <c r="AD1187" s="61"/>
      <c r="AE1187" s="61"/>
      <c r="AF1187" s="61"/>
      <c r="AG1187" s="61"/>
      <c r="AH1187" s="61"/>
      <c r="AI1187" s="61"/>
      <c r="AJ1187" s="61"/>
      <c r="AK1187" s="61"/>
      <c r="AL1187" s="61"/>
      <c r="AM1187" s="61"/>
      <c r="AN1187" s="61"/>
      <c r="AO1187" s="61"/>
      <c r="AP1187" s="62"/>
      <c r="AQ1187" s="61"/>
      <c r="AR1187" s="61"/>
      <c r="AS1187" s="61"/>
      <c r="AT1187" s="61"/>
      <c r="AU1187" s="61"/>
      <c r="AV1187" s="61"/>
      <c r="AW1187" s="60"/>
    </row>
    <row r="1188" s="59" customFormat="1" customHeight="1" spans="1:49">
      <c r="A1188" s="60"/>
      <c r="B1188" s="60"/>
      <c r="C1188" s="60"/>
      <c r="D1188" s="60"/>
      <c r="H1188" s="61"/>
      <c r="I1188" s="61"/>
      <c r="J1188" s="61"/>
      <c r="K1188" s="61"/>
      <c r="L1188" s="61"/>
      <c r="M1188" s="61"/>
      <c r="N1188" s="61"/>
      <c r="O1188" s="61"/>
      <c r="P1188" s="61"/>
      <c r="Q1188" s="61"/>
      <c r="R1188" s="61"/>
      <c r="S1188" s="61"/>
      <c r="T1188" s="61"/>
      <c r="U1188" s="61"/>
      <c r="V1188" s="61"/>
      <c r="W1188" s="61"/>
      <c r="X1188" s="61"/>
      <c r="Y1188" s="61"/>
      <c r="Z1188" s="61"/>
      <c r="AA1188" s="61"/>
      <c r="AB1188" s="61"/>
      <c r="AC1188" s="61"/>
      <c r="AD1188" s="61"/>
      <c r="AE1188" s="61"/>
      <c r="AF1188" s="61"/>
      <c r="AG1188" s="61"/>
      <c r="AH1188" s="61"/>
      <c r="AI1188" s="61"/>
      <c r="AJ1188" s="61"/>
      <c r="AK1188" s="61"/>
      <c r="AL1188" s="61"/>
      <c r="AM1188" s="61"/>
      <c r="AN1188" s="61"/>
      <c r="AO1188" s="61"/>
      <c r="AP1188" s="62"/>
      <c r="AQ1188" s="61"/>
      <c r="AR1188" s="61"/>
      <c r="AS1188" s="61"/>
      <c r="AT1188" s="61"/>
      <c r="AU1188" s="61"/>
      <c r="AV1188" s="61"/>
      <c r="AW1188" s="60"/>
    </row>
    <row r="1189" s="59" customFormat="1" customHeight="1" spans="1:49">
      <c r="A1189" s="60"/>
      <c r="B1189" s="60"/>
      <c r="C1189" s="60"/>
      <c r="D1189" s="60"/>
      <c r="H1189" s="61"/>
      <c r="I1189" s="61"/>
      <c r="J1189" s="61"/>
      <c r="K1189" s="61"/>
      <c r="L1189" s="61"/>
      <c r="M1189" s="61"/>
      <c r="N1189" s="61"/>
      <c r="O1189" s="61"/>
      <c r="P1189" s="61"/>
      <c r="Q1189" s="61"/>
      <c r="R1189" s="61"/>
      <c r="S1189" s="61"/>
      <c r="T1189" s="61"/>
      <c r="U1189" s="61"/>
      <c r="V1189" s="61"/>
      <c r="W1189" s="61"/>
      <c r="X1189" s="61"/>
      <c r="Y1189" s="61"/>
      <c r="Z1189" s="61"/>
      <c r="AA1189" s="61"/>
      <c r="AB1189" s="61"/>
      <c r="AC1189" s="61"/>
      <c r="AD1189" s="61"/>
      <c r="AE1189" s="61"/>
      <c r="AF1189" s="61"/>
      <c r="AG1189" s="61"/>
      <c r="AH1189" s="61"/>
      <c r="AI1189" s="61"/>
      <c r="AJ1189" s="61"/>
      <c r="AK1189" s="61"/>
      <c r="AL1189" s="61"/>
      <c r="AM1189" s="61"/>
      <c r="AN1189" s="61"/>
      <c r="AO1189" s="61"/>
      <c r="AP1189" s="62"/>
      <c r="AQ1189" s="61"/>
      <c r="AR1189" s="61"/>
      <c r="AS1189" s="61"/>
      <c r="AT1189" s="61"/>
      <c r="AU1189" s="61"/>
      <c r="AV1189" s="61"/>
      <c r="AW1189" s="60"/>
    </row>
    <row r="1190" s="59" customFormat="1" customHeight="1" spans="1:49">
      <c r="A1190" s="60"/>
      <c r="B1190" s="60"/>
      <c r="C1190" s="60"/>
      <c r="D1190" s="60"/>
      <c r="H1190" s="61"/>
      <c r="I1190" s="61"/>
      <c r="J1190" s="61"/>
      <c r="K1190" s="61"/>
      <c r="L1190" s="61"/>
      <c r="M1190" s="61"/>
      <c r="N1190" s="61"/>
      <c r="O1190" s="61"/>
      <c r="P1190" s="61"/>
      <c r="Q1190" s="61"/>
      <c r="R1190" s="61"/>
      <c r="S1190" s="61"/>
      <c r="T1190" s="61"/>
      <c r="U1190" s="61"/>
      <c r="V1190" s="61"/>
      <c r="W1190" s="61"/>
      <c r="X1190" s="61"/>
      <c r="Y1190" s="61"/>
      <c r="Z1190" s="61"/>
      <c r="AA1190" s="61"/>
      <c r="AB1190" s="61"/>
      <c r="AC1190" s="61"/>
      <c r="AD1190" s="61"/>
      <c r="AE1190" s="61"/>
      <c r="AF1190" s="61"/>
      <c r="AG1190" s="61"/>
      <c r="AH1190" s="61"/>
      <c r="AI1190" s="61"/>
      <c r="AJ1190" s="61"/>
      <c r="AK1190" s="61"/>
      <c r="AL1190" s="61"/>
      <c r="AM1190" s="61"/>
      <c r="AN1190" s="61"/>
      <c r="AO1190" s="61"/>
      <c r="AP1190" s="62"/>
      <c r="AQ1190" s="61"/>
      <c r="AR1190" s="61"/>
      <c r="AS1190" s="61"/>
      <c r="AT1190" s="61"/>
      <c r="AU1190" s="61"/>
      <c r="AV1190" s="61"/>
      <c r="AW1190" s="60"/>
    </row>
    <row r="1191" s="59" customFormat="1" customHeight="1" spans="1:49">
      <c r="A1191" s="60"/>
      <c r="B1191" s="60"/>
      <c r="C1191" s="60"/>
      <c r="D1191" s="60"/>
      <c r="H1191" s="61"/>
      <c r="I1191" s="61"/>
      <c r="J1191" s="61"/>
      <c r="K1191" s="61"/>
      <c r="L1191" s="61"/>
      <c r="M1191" s="61"/>
      <c r="N1191" s="61"/>
      <c r="O1191" s="61"/>
      <c r="P1191" s="61"/>
      <c r="Q1191" s="61"/>
      <c r="R1191" s="61"/>
      <c r="S1191" s="61"/>
      <c r="T1191" s="61"/>
      <c r="U1191" s="61"/>
      <c r="V1191" s="61"/>
      <c r="W1191" s="61"/>
      <c r="X1191" s="61"/>
      <c r="Y1191" s="61"/>
      <c r="Z1191" s="61"/>
      <c r="AA1191" s="61"/>
      <c r="AB1191" s="61"/>
      <c r="AC1191" s="61"/>
      <c r="AD1191" s="61"/>
      <c r="AE1191" s="61"/>
      <c r="AF1191" s="61"/>
      <c r="AG1191" s="61"/>
      <c r="AH1191" s="61"/>
      <c r="AI1191" s="61"/>
      <c r="AJ1191" s="61"/>
      <c r="AK1191" s="61"/>
      <c r="AL1191" s="61"/>
      <c r="AM1191" s="61"/>
      <c r="AN1191" s="61"/>
      <c r="AO1191" s="61"/>
      <c r="AP1191" s="62"/>
      <c r="AQ1191" s="61"/>
      <c r="AR1191" s="61"/>
      <c r="AS1191" s="61"/>
      <c r="AT1191" s="61"/>
      <c r="AU1191" s="61"/>
      <c r="AV1191" s="61"/>
      <c r="AW1191" s="60"/>
    </row>
    <row r="1192" s="59" customFormat="1" customHeight="1" spans="1:49">
      <c r="A1192" s="60"/>
      <c r="B1192" s="60"/>
      <c r="C1192" s="60"/>
      <c r="D1192" s="60"/>
      <c r="H1192" s="61"/>
      <c r="I1192" s="61"/>
      <c r="J1192" s="61"/>
      <c r="K1192" s="61"/>
      <c r="L1192" s="61"/>
      <c r="M1192" s="61"/>
      <c r="N1192" s="61"/>
      <c r="O1192" s="61"/>
      <c r="P1192" s="61"/>
      <c r="Q1192" s="61"/>
      <c r="R1192" s="61"/>
      <c r="S1192" s="61"/>
      <c r="T1192" s="61"/>
      <c r="U1192" s="61"/>
      <c r="V1192" s="61"/>
      <c r="W1192" s="61"/>
      <c r="X1192" s="61"/>
      <c r="Y1192" s="61"/>
      <c r="Z1192" s="61"/>
      <c r="AA1192" s="61"/>
      <c r="AB1192" s="61"/>
      <c r="AC1192" s="61"/>
      <c r="AD1192" s="61"/>
      <c r="AE1192" s="61"/>
      <c r="AF1192" s="61"/>
      <c r="AG1192" s="61"/>
      <c r="AH1192" s="61"/>
      <c r="AI1192" s="61"/>
      <c r="AJ1192" s="61"/>
      <c r="AK1192" s="61"/>
      <c r="AL1192" s="61"/>
      <c r="AM1192" s="61"/>
      <c r="AN1192" s="61"/>
      <c r="AO1192" s="61"/>
      <c r="AP1192" s="62"/>
      <c r="AQ1192" s="61"/>
      <c r="AR1192" s="61"/>
      <c r="AS1192" s="61"/>
      <c r="AT1192" s="61"/>
      <c r="AU1192" s="61"/>
      <c r="AV1192" s="61"/>
      <c r="AW1192" s="60"/>
    </row>
    <row r="1193" s="59" customFormat="1" customHeight="1" spans="1:49">
      <c r="A1193" s="60"/>
      <c r="B1193" s="60"/>
      <c r="C1193" s="60"/>
      <c r="D1193" s="60"/>
      <c r="H1193" s="61"/>
      <c r="I1193" s="61"/>
      <c r="J1193" s="61"/>
      <c r="K1193" s="61"/>
      <c r="L1193" s="61"/>
      <c r="M1193" s="61"/>
      <c r="N1193" s="61"/>
      <c r="O1193" s="61"/>
      <c r="P1193" s="61"/>
      <c r="Q1193" s="61"/>
      <c r="R1193" s="61"/>
      <c r="S1193" s="61"/>
      <c r="T1193" s="61"/>
      <c r="U1193" s="61"/>
      <c r="V1193" s="61"/>
      <c r="W1193" s="61"/>
      <c r="X1193" s="61"/>
      <c r="Y1193" s="61"/>
      <c r="Z1193" s="61"/>
      <c r="AA1193" s="61"/>
      <c r="AB1193" s="61"/>
      <c r="AC1193" s="61"/>
      <c r="AD1193" s="61"/>
      <c r="AE1193" s="61"/>
      <c r="AF1193" s="61"/>
      <c r="AG1193" s="61"/>
      <c r="AH1193" s="61"/>
      <c r="AI1193" s="61"/>
      <c r="AJ1193" s="61"/>
      <c r="AK1193" s="61"/>
      <c r="AL1193" s="61"/>
      <c r="AM1193" s="61"/>
      <c r="AN1193" s="61"/>
      <c r="AO1193" s="61"/>
      <c r="AP1193" s="62"/>
      <c r="AQ1193" s="61"/>
      <c r="AR1193" s="61"/>
      <c r="AS1193" s="61"/>
      <c r="AT1193" s="61"/>
      <c r="AU1193" s="61"/>
      <c r="AV1193" s="61"/>
      <c r="AW1193" s="60"/>
    </row>
    <row r="1194" s="59" customFormat="1" customHeight="1" spans="1:49">
      <c r="A1194" s="60"/>
      <c r="B1194" s="60"/>
      <c r="C1194" s="60"/>
      <c r="D1194" s="60"/>
      <c r="H1194" s="61"/>
      <c r="I1194" s="61"/>
      <c r="J1194" s="61"/>
      <c r="K1194" s="61"/>
      <c r="L1194" s="61"/>
      <c r="M1194" s="61"/>
      <c r="N1194" s="61"/>
      <c r="O1194" s="61"/>
      <c r="P1194" s="61"/>
      <c r="Q1194" s="61"/>
      <c r="R1194" s="61"/>
      <c r="S1194" s="61"/>
      <c r="T1194" s="61"/>
      <c r="U1194" s="61"/>
      <c r="V1194" s="61"/>
      <c r="W1194" s="61"/>
      <c r="X1194" s="61"/>
      <c r="Y1194" s="61"/>
      <c r="Z1194" s="61"/>
      <c r="AA1194" s="61"/>
      <c r="AB1194" s="61"/>
      <c r="AC1194" s="61"/>
      <c r="AD1194" s="61"/>
      <c r="AE1194" s="61"/>
      <c r="AF1194" s="61"/>
      <c r="AG1194" s="61"/>
      <c r="AH1194" s="61"/>
      <c r="AI1194" s="61"/>
      <c r="AJ1194" s="61"/>
      <c r="AK1194" s="61"/>
      <c r="AL1194" s="61"/>
      <c r="AM1194" s="61"/>
      <c r="AN1194" s="61"/>
      <c r="AO1194" s="61"/>
      <c r="AP1194" s="62"/>
      <c r="AQ1194" s="61"/>
      <c r="AR1194" s="61"/>
      <c r="AS1194" s="61"/>
      <c r="AT1194" s="61"/>
      <c r="AU1194" s="61"/>
      <c r="AV1194" s="61"/>
      <c r="AW1194" s="60"/>
    </row>
    <row r="1195" s="59" customFormat="1" customHeight="1" spans="1:49">
      <c r="A1195" s="60"/>
      <c r="B1195" s="60"/>
      <c r="C1195" s="60"/>
      <c r="D1195" s="60"/>
      <c r="H1195" s="61"/>
      <c r="I1195" s="61"/>
      <c r="J1195" s="61"/>
      <c r="K1195" s="61"/>
      <c r="L1195" s="61"/>
      <c r="M1195" s="61"/>
      <c r="N1195" s="61"/>
      <c r="O1195" s="61"/>
      <c r="P1195" s="61"/>
      <c r="Q1195" s="61"/>
      <c r="R1195" s="61"/>
      <c r="S1195" s="61"/>
      <c r="T1195" s="61"/>
      <c r="U1195" s="61"/>
      <c r="V1195" s="61"/>
      <c r="W1195" s="61"/>
      <c r="X1195" s="61"/>
      <c r="Y1195" s="61"/>
      <c r="Z1195" s="61"/>
      <c r="AA1195" s="61"/>
      <c r="AB1195" s="61"/>
      <c r="AC1195" s="61"/>
      <c r="AD1195" s="61"/>
      <c r="AE1195" s="61"/>
      <c r="AF1195" s="61"/>
      <c r="AG1195" s="61"/>
      <c r="AH1195" s="61"/>
      <c r="AI1195" s="61"/>
      <c r="AJ1195" s="61"/>
      <c r="AK1195" s="61"/>
      <c r="AL1195" s="61"/>
      <c r="AM1195" s="61"/>
      <c r="AN1195" s="61"/>
      <c r="AO1195" s="61"/>
      <c r="AP1195" s="62"/>
      <c r="AQ1195" s="61"/>
      <c r="AR1195" s="61"/>
      <c r="AS1195" s="61"/>
      <c r="AT1195" s="61"/>
      <c r="AU1195" s="61"/>
      <c r="AV1195" s="61"/>
      <c r="AW1195" s="60"/>
    </row>
    <row r="1196" s="59" customFormat="1" customHeight="1" spans="1:49">
      <c r="A1196" s="60"/>
      <c r="B1196" s="60"/>
      <c r="C1196" s="60"/>
      <c r="D1196" s="60"/>
      <c r="H1196" s="61"/>
      <c r="I1196" s="61"/>
      <c r="J1196" s="61"/>
      <c r="K1196" s="61"/>
      <c r="L1196" s="61"/>
      <c r="M1196" s="61"/>
      <c r="N1196" s="61"/>
      <c r="O1196" s="61"/>
      <c r="P1196" s="61"/>
      <c r="Q1196" s="61"/>
      <c r="R1196" s="61"/>
      <c r="S1196" s="61"/>
      <c r="T1196" s="61"/>
      <c r="U1196" s="61"/>
      <c r="V1196" s="61"/>
      <c r="W1196" s="61"/>
      <c r="X1196" s="61"/>
      <c r="Y1196" s="61"/>
      <c r="Z1196" s="61"/>
      <c r="AA1196" s="61"/>
      <c r="AB1196" s="61"/>
      <c r="AC1196" s="61"/>
      <c r="AD1196" s="61"/>
      <c r="AE1196" s="61"/>
      <c r="AF1196" s="61"/>
      <c r="AG1196" s="61"/>
      <c r="AH1196" s="61"/>
      <c r="AI1196" s="61"/>
      <c r="AJ1196" s="61"/>
      <c r="AK1196" s="61"/>
      <c r="AL1196" s="61"/>
      <c r="AM1196" s="61"/>
      <c r="AN1196" s="61"/>
      <c r="AO1196" s="61"/>
      <c r="AP1196" s="62"/>
      <c r="AQ1196" s="61"/>
      <c r="AR1196" s="61"/>
      <c r="AS1196" s="61"/>
      <c r="AT1196" s="61"/>
      <c r="AU1196" s="61"/>
      <c r="AV1196" s="61"/>
      <c r="AW1196" s="60"/>
    </row>
    <row r="1197" s="59" customFormat="1" customHeight="1" spans="1:49">
      <c r="A1197" s="60"/>
      <c r="B1197" s="60"/>
      <c r="C1197" s="60"/>
      <c r="D1197" s="60"/>
      <c r="H1197" s="61"/>
      <c r="I1197" s="61"/>
      <c r="J1197" s="61"/>
      <c r="K1197" s="61"/>
      <c r="L1197" s="61"/>
      <c r="M1197" s="61"/>
      <c r="N1197" s="61"/>
      <c r="O1197" s="61"/>
      <c r="P1197" s="61"/>
      <c r="Q1197" s="61"/>
      <c r="R1197" s="61"/>
      <c r="S1197" s="61"/>
      <c r="T1197" s="61"/>
      <c r="U1197" s="61"/>
      <c r="V1197" s="61"/>
      <c r="W1197" s="61"/>
      <c r="X1197" s="61"/>
      <c r="Y1197" s="61"/>
      <c r="Z1197" s="61"/>
      <c r="AA1197" s="61"/>
      <c r="AB1197" s="61"/>
      <c r="AC1197" s="61"/>
      <c r="AD1197" s="61"/>
      <c r="AE1197" s="61"/>
      <c r="AF1197" s="61"/>
      <c r="AG1197" s="61"/>
      <c r="AH1197" s="61"/>
      <c r="AI1197" s="61"/>
      <c r="AJ1197" s="61"/>
      <c r="AK1197" s="61"/>
      <c r="AL1197" s="61"/>
      <c r="AM1197" s="61"/>
      <c r="AN1197" s="61"/>
      <c r="AO1197" s="61"/>
      <c r="AP1197" s="62"/>
      <c r="AQ1197" s="61"/>
      <c r="AR1197" s="61"/>
      <c r="AS1197" s="61"/>
      <c r="AT1197" s="61"/>
      <c r="AU1197" s="61"/>
      <c r="AV1197" s="61"/>
      <c r="AW1197" s="60"/>
    </row>
    <row r="1198" s="59" customFormat="1" customHeight="1" spans="1:49">
      <c r="A1198" s="60"/>
      <c r="B1198" s="60"/>
      <c r="C1198" s="60"/>
      <c r="D1198" s="60"/>
      <c r="H1198" s="61"/>
      <c r="I1198" s="61"/>
      <c r="J1198" s="61"/>
      <c r="K1198" s="61"/>
      <c r="L1198" s="61"/>
      <c r="M1198" s="61"/>
      <c r="N1198" s="61"/>
      <c r="O1198" s="61"/>
      <c r="P1198" s="61"/>
      <c r="Q1198" s="61"/>
      <c r="R1198" s="61"/>
      <c r="S1198" s="61"/>
      <c r="T1198" s="61"/>
      <c r="U1198" s="61"/>
      <c r="V1198" s="61"/>
      <c r="W1198" s="61"/>
      <c r="X1198" s="61"/>
      <c r="Y1198" s="61"/>
      <c r="Z1198" s="61"/>
      <c r="AA1198" s="61"/>
      <c r="AB1198" s="61"/>
      <c r="AC1198" s="61"/>
      <c r="AD1198" s="61"/>
      <c r="AE1198" s="61"/>
      <c r="AF1198" s="61"/>
      <c r="AG1198" s="61"/>
      <c r="AH1198" s="61"/>
      <c r="AI1198" s="61"/>
      <c r="AJ1198" s="61"/>
      <c r="AK1198" s="61"/>
      <c r="AL1198" s="61"/>
      <c r="AM1198" s="61"/>
      <c r="AN1198" s="61"/>
      <c r="AO1198" s="61"/>
      <c r="AP1198" s="62"/>
      <c r="AQ1198" s="61"/>
      <c r="AR1198" s="61"/>
      <c r="AS1198" s="61"/>
      <c r="AT1198" s="61"/>
      <c r="AU1198" s="61"/>
      <c r="AV1198" s="61"/>
      <c r="AW1198" s="60"/>
    </row>
    <row r="1199" s="59" customFormat="1" customHeight="1" spans="1:49">
      <c r="A1199" s="60"/>
      <c r="B1199" s="60"/>
      <c r="C1199" s="60"/>
      <c r="D1199" s="60"/>
      <c r="H1199" s="61"/>
      <c r="I1199" s="61"/>
      <c r="J1199" s="61"/>
      <c r="K1199" s="61"/>
      <c r="L1199" s="61"/>
      <c r="M1199" s="61"/>
      <c r="N1199" s="61"/>
      <c r="O1199" s="61"/>
      <c r="P1199" s="61"/>
      <c r="Q1199" s="61"/>
      <c r="R1199" s="61"/>
      <c r="S1199" s="61"/>
      <c r="T1199" s="61"/>
      <c r="U1199" s="61"/>
      <c r="V1199" s="61"/>
      <c r="W1199" s="61"/>
      <c r="X1199" s="61"/>
      <c r="Y1199" s="61"/>
      <c r="Z1199" s="61"/>
      <c r="AA1199" s="61"/>
      <c r="AB1199" s="61"/>
      <c r="AC1199" s="61"/>
      <c r="AD1199" s="61"/>
      <c r="AE1199" s="61"/>
      <c r="AF1199" s="61"/>
      <c r="AG1199" s="61"/>
      <c r="AH1199" s="61"/>
      <c r="AI1199" s="61"/>
      <c r="AJ1199" s="61"/>
      <c r="AK1199" s="61"/>
      <c r="AL1199" s="61"/>
      <c r="AM1199" s="61"/>
      <c r="AN1199" s="61"/>
      <c r="AO1199" s="61"/>
      <c r="AP1199" s="62"/>
      <c r="AQ1199" s="61"/>
      <c r="AR1199" s="61"/>
      <c r="AS1199" s="61"/>
      <c r="AT1199" s="61"/>
      <c r="AU1199" s="61"/>
      <c r="AV1199" s="61"/>
      <c r="AW1199" s="60"/>
    </row>
    <row r="1200" s="59" customFormat="1" customHeight="1" spans="1:49">
      <c r="A1200" s="60"/>
      <c r="B1200" s="60"/>
      <c r="C1200" s="60"/>
      <c r="D1200" s="60"/>
      <c r="H1200" s="61"/>
      <c r="I1200" s="61"/>
      <c r="J1200" s="61"/>
      <c r="K1200" s="61"/>
      <c r="L1200" s="61"/>
      <c r="M1200" s="61"/>
      <c r="N1200" s="61"/>
      <c r="O1200" s="61"/>
      <c r="P1200" s="61"/>
      <c r="Q1200" s="61"/>
      <c r="R1200" s="61"/>
      <c r="S1200" s="61"/>
      <c r="T1200" s="61"/>
      <c r="U1200" s="61"/>
      <c r="V1200" s="61"/>
      <c r="W1200" s="61"/>
      <c r="X1200" s="61"/>
      <c r="Y1200" s="61"/>
      <c r="Z1200" s="61"/>
      <c r="AA1200" s="61"/>
      <c r="AB1200" s="61"/>
      <c r="AC1200" s="61"/>
      <c r="AD1200" s="61"/>
      <c r="AE1200" s="61"/>
      <c r="AF1200" s="61"/>
      <c r="AG1200" s="61"/>
      <c r="AH1200" s="61"/>
      <c r="AI1200" s="61"/>
      <c r="AJ1200" s="61"/>
      <c r="AK1200" s="61"/>
      <c r="AL1200" s="61"/>
      <c r="AM1200" s="61"/>
      <c r="AN1200" s="61"/>
      <c r="AO1200" s="61"/>
      <c r="AP1200" s="62"/>
      <c r="AQ1200" s="61"/>
      <c r="AR1200" s="61"/>
      <c r="AS1200" s="61"/>
      <c r="AT1200" s="61"/>
      <c r="AU1200" s="61"/>
      <c r="AV1200" s="61"/>
      <c r="AW1200" s="60"/>
    </row>
    <row r="1201" s="59" customFormat="1" customHeight="1" spans="1:49">
      <c r="A1201" s="60"/>
      <c r="B1201" s="60"/>
      <c r="C1201" s="60"/>
      <c r="D1201" s="60"/>
      <c r="H1201" s="61"/>
      <c r="I1201" s="61"/>
      <c r="J1201" s="61"/>
      <c r="K1201" s="61"/>
      <c r="L1201" s="61"/>
      <c r="M1201" s="61"/>
      <c r="N1201" s="61"/>
      <c r="O1201" s="61"/>
      <c r="P1201" s="61"/>
      <c r="Q1201" s="61"/>
      <c r="R1201" s="61"/>
      <c r="S1201" s="61"/>
      <c r="T1201" s="61"/>
      <c r="U1201" s="61"/>
      <c r="V1201" s="61"/>
      <c r="W1201" s="61"/>
      <c r="X1201" s="61"/>
      <c r="Y1201" s="61"/>
      <c r="Z1201" s="61"/>
      <c r="AA1201" s="61"/>
      <c r="AB1201" s="61"/>
      <c r="AC1201" s="61"/>
      <c r="AD1201" s="61"/>
      <c r="AE1201" s="61"/>
      <c r="AF1201" s="61"/>
      <c r="AG1201" s="61"/>
      <c r="AH1201" s="61"/>
      <c r="AI1201" s="61"/>
      <c r="AJ1201" s="61"/>
      <c r="AK1201" s="61"/>
      <c r="AL1201" s="61"/>
      <c r="AM1201" s="61"/>
      <c r="AN1201" s="61"/>
      <c r="AO1201" s="61"/>
      <c r="AP1201" s="62"/>
      <c r="AQ1201" s="61"/>
      <c r="AR1201" s="61"/>
      <c r="AS1201" s="61"/>
      <c r="AT1201" s="61"/>
      <c r="AU1201" s="61"/>
      <c r="AV1201" s="61"/>
      <c r="AW1201" s="60"/>
    </row>
    <row r="1202" s="59" customFormat="1" customHeight="1" spans="1:49">
      <c r="A1202" s="60"/>
      <c r="B1202" s="60"/>
      <c r="C1202" s="60"/>
      <c r="D1202" s="60"/>
      <c r="H1202" s="61"/>
      <c r="I1202" s="61"/>
      <c r="J1202" s="61"/>
      <c r="K1202" s="61"/>
      <c r="L1202" s="61"/>
      <c r="M1202" s="61"/>
      <c r="N1202" s="61"/>
      <c r="O1202" s="61"/>
      <c r="P1202" s="61"/>
      <c r="Q1202" s="61"/>
      <c r="R1202" s="61"/>
      <c r="S1202" s="61"/>
      <c r="T1202" s="61"/>
      <c r="U1202" s="61"/>
      <c r="V1202" s="61"/>
      <c r="W1202" s="61"/>
      <c r="X1202" s="61"/>
      <c r="Y1202" s="61"/>
      <c r="Z1202" s="61"/>
      <c r="AA1202" s="61"/>
      <c r="AB1202" s="61"/>
      <c r="AC1202" s="61"/>
      <c r="AD1202" s="61"/>
      <c r="AE1202" s="61"/>
      <c r="AF1202" s="61"/>
      <c r="AG1202" s="61"/>
      <c r="AH1202" s="61"/>
      <c r="AI1202" s="61"/>
      <c r="AJ1202" s="61"/>
      <c r="AK1202" s="61"/>
      <c r="AL1202" s="61"/>
      <c r="AM1202" s="61"/>
      <c r="AN1202" s="61"/>
      <c r="AO1202" s="61"/>
      <c r="AP1202" s="62"/>
      <c r="AQ1202" s="61"/>
      <c r="AR1202" s="61"/>
      <c r="AS1202" s="61"/>
      <c r="AT1202" s="61"/>
      <c r="AU1202" s="61"/>
      <c r="AV1202" s="61"/>
      <c r="AW1202" s="60"/>
    </row>
    <row r="1203" s="59" customFormat="1" customHeight="1" spans="1:49">
      <c r="A1203" s="60"/>
      <c r="B1203" s="60"/>
      <c r="C1203" s="60"/>
      <c r="D1203" s="60"/>
      <c r="H1203" s="61"/>
      <c r="I1203" s="61"/>
      <c r="J1203" s="61"/>
      <c r="K1203" s="61"/>
      <c r="L1203" s="61"/>
      <c r="M1203" s="61"/>
      <c r="N1203" s="61"/>
      <c r="O1203" s="61"/>
      <c r="P1203" s="61"/>
      <c r="Q1203" s="61"/>
      <c r="R1203" s="61"/>
      <c r="S1203" s="61"/>
      <c r="T1203" s="61"/>
      <c r="U1203" s="61"/>
      <c r="V1203" s="61"/>
      <c r="W1203" s="61"/>
      <c r="X1203" s="61"/>
      <c r="Y1203" s="61"/>
      <c r="Z1203" s="61"/>
      <c r="AA1203" s="61"/>
      <c r="AB1203" s="61"/>
      <c r="AC1203" s="61"/>
      <c r="AD1203" s="61"/>
      <c r="AE1203" s="61"/>
      <c r="AF1203" s="61"/>
      <c r="AG1203" s="61"/>
      <c r="AH1203" s="61"/>
      <c r="AI1203" s="61"/>
      <c r="AJ1203" s="61"/>
      <c r="AK1203" s="61"/>
      <c r="AL1203" s="61"/>
      <c r="AM1203" s="61"/>
      <c r="AN1203" s="61"/>
      <c r="AO1203" s="61"/>
      <c r="AP1203" s="62"/>
      <c r="AQ1203" s="61"/>
      <c r="AR1203" s="61"/>
      <c r="AS1203" s="61"/>
      <c r="AT1203" s="61"/>
      <c r="AU1203" s="61"/>
      <c r="AV1203" s="61"/>
      <c r="AW1203" s="60"/>
    </row>
    <row r="1204" s="59" customFormat="1" customHeight="1" spans="1:49">
      <c r="A1204" s="60"/>
      <c r="B1204" s="60"/>
      <c r="C1204" s="60"/>
      <c r="D1204" s="60"/>
      <c r="H1204" s="61"/>
      <c r="I1204" s="61"/>
      <c r="J1204" s="61"/>
      <c r="K1204" s="61"/>
      <c r="L1204" s="61"/>
      <c r="M1204" s="61"/>
      <c r="N1204" s="61"/>
      <c r="O1204" s="61"/>
      <c r="P1204" s="61"/>
      <c r="Q1204" s="61"/>
      <c r="R1204" s="61"/>
      <c r="S1204" s="61"/>
      <c r="T1204" s="61"/>
      <c r="U1204" s="61"/>
      <c r="V1204" s="61"/>
      <c r="W1204" s="61"/>
      <c r="X1204" s="61"/>
      <c r="Y1204" s="61"/>
      <c r="Z1204" s="61"/>
      <c r="AA1204" s="61"/>
      <c r="AB1204" s="61"/>
      <c r="AC1204" s="61"/>
      <c r="AD1204" s="61"/>
      <c r="AE1204" s="61"/>
      <c r="AF1204" s="61"/>
      <c r="AG1204" s="61"/>
      <c r="AH1204" s="61"/>
      <c r="AI1204" s="61"/>
      <c r="AJ1204" s="61"/>
      <c r="AK1204" s="61"/>
      <c r="AL1204" s="61"/>
      <c r="AM1204" s="61"/>
      <c r="AN1204" s="61"/>
      <c r="AO1204" s="61"/>
      <c r="AP1204" s="62"/>
      <c r="AQ1204" s="61"/>
      <c r="AR1204" s="61"/>
      <c r="AS1204" s="61"/>
      <c r="AT1204" s="61"/>
      <c r="AU1204" s="61"/>
      <c r="AV1204" s="61"/>
      <c r="AW1204" s="60"/>
    </row>
    <row r="1205" s="59" customFormat="1" customHeight="1" spans="1:49">
      <c r="A1205" s="60"/>
      <c r="B1205" s="60"/>
      <c r="C1205" s="60"/>
      <c r="D1205" s="60"/>
      <c r="H1205" s="61"/>
      <c r="I1205" s="61"/>
      <c r="J1205" s="61"/>
      <c r="K1205" s="61"/>
      <c r="L1205" s="61"/>
      <c r="M1205" s="61"/>
      <c r="N1205" s="61"/>
      <c r="O1205" s="61"/>
      <c r="P1205" s="61"/>
      <c r="Q1205" s="61"/>
      <c r="R1205" s="61"/>
      <c r="S1205" s="61"/>
      <c r="T1205" s="61"/>
      <c r="U1205" s="61"/>
      <c r="V1205" s="61"/>
      <c r="W1205" s="61"/>
      <c r="X1205" s="61"/>
      <c r="Y1205" s="61"/>
      <c r="Z1205" s="61"/>
      <c r="AA1205" s="61"/>
      <c r="AB1205" s="61"/>
      <c r="AC1205" s="61"/>
      <c r="AD1205" s="61"/>
      <c r="AE1205" s="61"/>
      <c r="AF1205" s="61"/>
      <c r="AG1205" s="61"/>
      <c r="AH1205" s="61"/>
      <c r="AI1205" s="61"/>
      <c r="AJ1205" s="61"/>
      <c r="AK1205" s="61"/>
      <c r="AL1205" s="61"/>
      <c r="AM1205" s="61"/>
      <c r="AN1205" s="61"/>
      <c r="AO1205" s="61"/>
      <c r="AP1205" s="62"/>
      <c r="AQ1205" s="61"/>
      <c r="AR1205" s="61"/>
      <c r="AS1205" s="61"/>
      <c r="AT1205" s="61"/>
      <c r="AU1205" s="61"/>
      <c r="AV1205" s="61"/>
      <c r="AW1205" s="60"/>
    </row>
    <row r="1206" s="59" customFormat="1" customHeight="1" spans="1:49">
      <c r="A1206" s="60"/>
      <c r="B1206" s="60"/>
      <c r="C1206" s="60"/>
      <c r="D1206" s="60"/>
      <c r="H1206" s="61"/>
      <c r="I1206" s="61"/>
      <c r="J1206" s="61"/>
      <c r="K1206" s="61"/>
      <c r="L1206" s="61"/>
      <c r="M1206" s="61"/>
      <c r="N1206" s="61"/>
      <c r="O1206" s="61"/>
      <c r="P1206" s="61"/>
      <c r="Q1206" s="61"/>
      <c r="R1206" s="61"/>
      <c r="S1206" s="61"/>
      <c r="T1206" s="61"/>
      <c r="U1206" s="61"/>
      <c r="V1206" s="61"/>
      <c r="W1206" s="61"/>
      <c r="X1206" s="61"/>
      <c r="Y1206" s="61"/>
      <c r="Z1206" s="61"/>
      <c r="AA1206" s="61"/>
      <c r="AB1206" s="61"/>
      <c r="AC1206" s="61"/>
      <c r="AD1206" s="61"/>
      <c r="AE1206" s="61"/>
      <c r="AF1206" s="61"/>
      <c r="AG1206" s="61"/>
      <c r="AH1206" s="61"/>
      <c r="AI1206" s="61"/>
      <c r="AJ1206" s="61"/>
      <c r="AK1206" s="61"/>
      <c r="AL1206" s="61"/>
      <c r="AM1206" s="61"/>
      <c r="AN1206" s="61"/>
      <c r="AO1206" s="61"/>
      <c r="AP1206" s="62"/>
      <c r="AQ1206" s="61"/>
      <c r="AR1206" s="61"/>
      <c r="AS1206" s="61"/>
      <c r="AT1206" s="61"/>
      <c r="AU1206" s="61"/>
      <c r="AV1206" s="61"/>
      <c r="AW1206" s="60"/>
    </row>
    <row r="1207" s="59" customFormat="1" customHeight="1" spans="1:49">
      <c r="A1207" s="60"/>
      <c r="B1207" s="60"/>
      <c r="C1207" s="60"/>
      <c r="D1207" s="60"/>
      <c r="H1207" s="61"/>
      <c r="I1207" s="61"/>
      <c r="J1207" s="61"/>
      <c r="K1207" s="61"/>
      <c r="L1207" s="61"/>
      <c r="M1207" s="61"/>
      <c r="N1207" s="61"/>
      <c r="O1207" s="61"/>
      <c r="P1207" s="61"/>
      <c r="Q1207" s="61"/>
      <c r="R1207" s="61"/>
      <c r="S1207" s="61"/>
      <c r="T1207" s="61"/>
      <c r="U1207" s="61"/>
      <c r="V1207" s="61"/>
      <c r="W1207" s="61"/>
      <c r="X1207" s="61"/>
      <c r="Y1207" s="61"/>
      <c r="Z1207" s="61"/>
      <c r="AA1207" s="61"/>
      <c r="AB1207" s="61"/>
      <c r="AC1207" s="61"/>
      <c r="AD1207" s="61"/>
      <c r="AE1207" s="61"/>
      <c r="AF1207" s="61"/>
      <c r="AG1207" s="61"/>
      <c r="AH1207" s="61"/>
      <c r="AI1207" s="61"/>
      <c r="AJ1207" s="61"/>
      <c r="AK1207" s="61"/>
      <c r="AL1207" s="61"/>
      <c r="AM1207" s="61"/>
      <c r="AN1207" s="61"/>
      <c r="AO1207" s="61"/>
      <c r="AP1207" s="62"/>
      <c r="AQ1207" s="61"/>
      <c r="AR1207" s="61"/>
      <c r="AS1207" s="61"/>
      <c r="AT1207" s="61"/>
      <c r="AU1207" s="61"/>
      <c r="AV1207" s="61"/>
      <c r="AW1207" s="60"/>
    </row>
    <row r="1208" s="59" customFormat="1" customHeight="1" spans="1:49">
      <c r="A1208" s="60"/>
      <c r="B1208" s="60"/>
      <c r="C1208" s="60"/>
      <c r="D1208" s="60"/>
      <c r="H1208" s="61"/>
      <c r="I1208" s="61"/>
      <c r="J1208" s="61"/>
      <c r="K1208" s="61"/>
      <c r="L1208" s="61"/>
      <c r="M1208" s="61"/>
      <c r="N1208" s="61"/>
      <c r="O1208" s="61"/>
      <c r="P1208" s="61"/>
      <c r="Q1208" s="61"/>
      <c r="R1208" s="61"/>
      <c r="S1208" s="61"/>
      <c r="T1208" s="61"/>
      <c r="U1208" s="61"/>
      <c r="V1208" s="61"/>
      <c r="W1208" s="61"/>
      <c r="X1208" s="61"/>
      <c r="Y1208" s="61"/>
      <c r="Z1208" s="61"/>
      <c r="AA1208" s="61"/>
      <c r="AB1208" s="61"/>
      <c r="AC1208" s="61"/>
      <c r="AD1208" s="61"/>
      <c r="AE1208" s="61"/>
      <c r="AF1208" s="61"/>
      <c r="AG1208" s="61"/>
      <c r="AH1208" s="61"/>
      <c r="AI1208" s="61"/>
      <c r="AJ1208" s="61"/>
      <c r="AK1208" s="61"/>
      <c r="AL1208" s="61"/>
      <c r="AM1208" s="61"/>
      <c r="AN1208" s="61"/>
      <c r="AO1208" s="61"/>
      <c r="AP1208" s="62"/>
      <c r="AQ1208" s="61"/>
      <c r="AR1208" s="61"/>
      <c r="AS1208" s="61"/>
      <c r="AT1208" s="61"/>
      <c r="AU1208" s="61"/>
      <c r="AV1208" s="61"/>
      <c r="AW1208" s="60"/>
    </row>
    <row r="1209" s="59" customFormat="1" customHeight="1" spans="1:49">
      <c r="A1209" s="60"/>
      <c r="B1209" s="60"/>
      <c r="C1209" s="60"/>
      <c r="D1209" s="60"/>
      <c r="H1209" s="61"/>
      <c r="I1209" s="61"/>
      <c r="J1209" s="61"/>
      <c r="K1209" s="61"/>
      <c r="L1209" s="61"/>
      <c r="M1209" s="61"/>
      <c r="N1209" s="61"/>
      <c r="O1209" s="61"/>
      <c r="P1209" s="61"/>
      <c r="Q1209" s="61"/>
      <c r="R1209" s="61"/>
      <c r="S1209" s="61"/>
      <c r="T1209" s="61"/>
      <c r="U1209" s="61"/>
      <c r="V1209" s="61"/>
      <c r="W1209" s="61"/>
      <c r="X1209" s="61"/>
      <c r="Y1209" s="61"/>
      <c r="Z1209" s="61"/>
      <c r="AA1209" s="61"/>
      <c r="AB1209" s="61"/>
      <c r="AC1209" s="61"/>
      <c r="AD1209" s="61"/>
      <c r="AE1209" s="61"/>
      <c r="AF1209" s="61"/>
      <c r="AG1209" s="61"/>
      <c r="AH1209" s="61"/>
      <c r="AI1209" s="61"/>
      <c r="AJ1209" s="61"/>
      <c r="AK1209" s="61"/>
      <c r="AL1209" s="61"/>
      <c r="AM1209" s="61"/>
      <c r="AN1209" s="61"/>
      <c r="AO1209" s="61"/>
      <c r="AP1209" s="62"/>
      <c r="AQ1209" s="61"/>
      <c r="AR1209" s="61"/>
      <c r="AS1209" s="61"/>
      <c r="AT1209" s="61"/>
      <c r="AU1209" s="61"/>
      <c r="AV1209" s="61"/>
      <c r="AW1209" s="60"/>
    </row>
    <row r="1210" s="59" customFormat="1" customHeight="1" spans="1:49">
      <c r="A1210" s="60"/>
      <c r="B1210" s="60"/>
      <c r="C1210" s="60"/>
      <c r="D1210" s="60"/>
      <c r="H1210" s="61"/>
      <c r="I1210" s="61"/>
      <c r="J1210" s="61"/>
      <c r="K1210" s="61"/>
      <c r="L1210" s="61"/>
      <c r="M1210" s="61"/>
      <c r="N1210" s="61"/>
      <c r="O1210" s="61"/>
      <c r="P1210" s="61"/>
      <c r="Q1210" s="61"/>
      <c r="R1210" s="61"/>
      <c r="S1210" s="61"/>
      <c r="T1210" s="61"/>
      <c r="U1210" s="61"/>
      <c r="V1210" s="61"/>
      <c r="W1210" s="61"/>
      <c r="X1210" s="61"/>
      <c r="Y1210" s="61"/>
      <c r="Z1210" s="61"/>
      <c r="AA1210" s="61"/>
      <c r="AB1210" s="61"/>
      <c r="AC1210" s="61"/>
      <c r="AD1210" s="61"/>
      <c r="AE1210" s="61"/>
      <c r="AF1210" s="61"/>
      <c r="AG1210" s="61"/>
      <c r="AH1210" s="61"/>
      <c r="AI1210" s="61"/>
      <c r="AJ1210" s="61"/>
      <c r="AK1210" s="61"/>
      <c r="AL1210" s="61"/>
      <c r="AM1210" s="61"/>
      <c r="AN1210" s="61"/>
      <c r="AO1210" s="61"/>
      <c r="AP1210" s="62"/>
      <c r="AQ1210" s="61"/>
      <c r="AR1210" s="61"/>
      <c r="AS1210" s="61"/>
      <c r="AT1210" s="61"/>
      <c r="AU1210" s="61"/>
      <c r="AV1210" s="61"/>
      <c r="AW1210" s="60"/>
    </row>
    <row r="1211" s="59" customFormat="1" customHeight="1" spans="1:49">
      <c r="A1211" s="60"/>
      <c r="B1211" s="60"/>
      <c r="C1211" s="60"/>
      <c r="D1211" s="60"/>
      <c r="H1211" s="61"/>
      <c r="I1211" s="61"/>
      <c r="J1211" s="61"/>
      <c r="K1211" s="61"/>
      <c r="L1211" s="61"/>
      <c r="M1211" s="61"/>
      <c r="N1211" s="61"/>
      <c r="O1211" s="61"/>
      <c r="P1211" s="61"/>
      <c r="Q1211" s="61"/>
      <c r="R1211" s="61"/>
      <c r="S1211" s="61"/>
      <c r="T1211" s="61"/>
      <c r="U1211" s="61"/>
      <c r="V1211" s="61"/>
      <c r="W1211" s="61"/>
      <c r="X1211" s="61"/>
      <c r="Y1211" s="61"/>
      <c r="Z1211" s="61"/>
      <c r="AA1211" s="61"/>
      <c r="AB1211" s="61"/>
      <c r="AC1211" s="61"/>
      <c r="AD1211" s="61"/>
      <c r="AE1211" s="61"/>
      <c r="AF1211" s="61"/>
      <c r="AG1211" s="61"/>
      <c r="AH1211" s="61"/>
      <c r="AI1211" s="61"/>
      <c r="AJ1211" s="61"/>
      <c r="AK1211" s="61"/>
      <c r="AL1211" s="61"/>
      <c r="AM1211" s="61"/>
      <c r="AN1211" s="61"/>
      <c r="AO1211" s="61"/>
      <c r="AP1211" s="62"/>
      <c r="AQ1211" s="61"/>
      <c r="AR1211" s="61"/>
      <c r="AS1211" s="61"/>
      <c r="AT1211" s="61"/>
      <c r="AU1211" s="61"/>
      <c r="AV1211" s="61"/>
      <c r="AW1211" s="60"/>
    </row>
    <row r="1212" s="59" customFormat="1" customHeight="1" spans="1:49">
      <c r="A1212" s="60"/>
      <c r="B1212" s="60"/>
      <c r="C1212" s="60"/>
      <c r="D1212" s="60"/>
      <c r="H1212" s="61"/>
      <c r="I1212" s="61"/>
      <c r="J1212" s="61"/>
      <c r="K1212" s="61"/>
      <c r="L1212" s="61"/>
      <c r="M1212" s="61"/>
      <c r="N1212" s="61"/>
      <c r="O1212" s="61"/>
      <c r="P1212" s="61"/>
      <c r="Q1212" s="61"/>
      <c r="R1212" s="61"/>
      <c r="S1212" s="61"/>
      <c r="T1212" s="61"/>
      <c r="U1212" s="61"/>
      <c r="V1212" s="61"/>
      <c r="W1212" s="61"/>
      <c r="X1212" s="61"/>
      <c r="Y1212" s="61"/>
      <c r="Z1212" s="61"/>
      <c r="AA1212" s="61"/>
      <c r="AB1212" s="61"/>
      <c r="AC1212" s="61"/>
      <c r="AD1212" s="61"/>
      <c r="AE1212" s="61"/>
      <c r="AF1212" s="61"/>
      <c r="AG1212" s="61"/>
      <c r="AH1212" s="61"/>
      <c r="AI1212" s="61"/>
      <c r="AJ1212" s="61"/>
      <c r="AK1212" s="61"/>
      <c r="AL1212" s="61"/>
      <c r="AM1212" s="61"/>
      <c r="AN1212" s="61"/>
      <c r="AO1212" s="61"/>
      <c r="AP1212" s="62"/>
      <c r="AQ1212" s="61"/>
      <c r="AR1212" s="61"/>
      <c r="AS1212" s="61"/>
      <c r="AT1212" s="61"/>
      <c r="AU1212" s="61"/>
      <c r="AV1212" s="61"/>
      <c r="AW1212" s="60"/>
    </row>
    <row r="1213" s="59" customFormat="1" customHeight="1" spans="1:49">
      <c r="A1213" s="60"/>
      <c r="B1213" s="60"/>
      <c r="C1213" s="60"/>
      <c r="D1213" s="60"/>
      <c r="H1213" s="61"/>
      <c r="I1213" s="61"/>
      <c r="J1213" s="61"/>
      <c r="K1213" s="61"/>
      <c r="L1213" s="61"/>
      <c r="M1213" s="61"/>
      <c r="N1213" s="61"/>
      <c r="O1213" s="61"/>
      <c r="P1213" s="61"/>
      <c r="Q1213" s="61"/>
      <c r="R1213" s="61"/>
      <c r="S1213" s="61"/>
      <c r="T1213" s="61"/>
      <c r="U1213" s="61"/>
      <c r="V1213" s="61"/>
      <c r="W1213" s="61"/>
      <c r="X1213" s="61"/>
      <c r="Y1213" s="61"/>
      <c r="Z1213" s="61"/>
      <c r="AA1213" s="61"/>
      <c r="AB1213" s="61"/>
      <c r="AC1213" s="61"/>
      <c r="AD1213" s="61"/>
      <c r="AE1213" s="61"/>
      <c r="AF1213" s="61"/>
      <c r="AG1213" s="61"/>
      <c r="AH1213" s="61"/>
      <c r="AI1213" s="61"/>
      <c r="AJ1213" s="61"/>
      <c r="AK1213" s="61"/>
      <c r="AL1213" s="61"/>
      <c r="AM1213" s="61"/>
      <c r="AN1213" s="61"/>
      <c r="AO1213" s="61"/>
      <c r="AP1213" s="62"/>
      <c r="AQ1213" s="61"/>
      <c r="AR1213" s="61"/>
      <c r="AS1213" s="61"/>
      <c r="AT1213" s="61"/>
      <c r="AU1213" s="61"/>
      <c r="AV1213" s="61"/>
      <c r="AW1213" s="60"/>
    </row>
    <row r="1214" s="59" customFormat="1" customHeight="1" spans="1:49">
      <c r="A1214" s="60"/>
      <c r="B1214" s="60"/>
      <c r="C1214" s="60"/>
      <c r="D1214" s="60"/>
      <c r="H1214" s="61"/>
      <c r="I1214" s="61"/>
      <c r="J1214" s="61"/>
      <c r="K1214" s="61"/>
      <c r="L1214" s="61"/>
      <c r="M1214" s="61"/>
      <c r="N1214" s="61"/>
      <c r="O1214" s="61"/>
      <c r="P1214" s="61"/>
      <c r="Q1214" s="61"/>
      <c r="R1214" s="61"/>
      <c r="S1214" s="61"/>
      <c r="T1214" s="61"/>
      <c r="U1214" s="61"/>
      <c r="V1214" s="61"/>
      <c r="W1214" s="61"/>
      <c r="X1214" s="61"/>
      <c r="Y1214" s="61"/>
      <c r="Z1214" s="61"/>
      <c r="AA1214" s="61"/>
      <c r="AB1214" s="61"/>
      <c r="AC1214" s="61"/>
      <c r="AD1214" s="61"/>
      <c r="AE1214" s="61"/>
      <c r="AF1214" s="61"/>
      <c r="AG1214" s="61"/>
      <c r="AH1214" s="61"/>
      <c r="AI1214" s="61"/>
      <c r="AJ1214" s="61"/>
      <c r="AK1214" s="61"/>
      <c r="AL1214" s="61"/>
      <c r="AM1214" s="61"/>
      <c r="AN1214" s="61"/>
      <c r="AO1214" s="61"/>
      <c r="AP1214" s="62"/>
      <c r="AQ1214" s="61"/>
      <c r="AR1214" s="61"/>
      <c r="AS1214" s="61"/>
      <c r="AT1214" s="61"/>
      <c r="AU1214" s="61"/>
      <c r="AV1214" s="61"/>
      <c r="AW1214" s="60"/>
    </row>
    <row r="1215" s="59" customFormat="1" customHeight="1" spans="1:49">
      <c r="A1215" s="60"/>
      <c r="B1215" s="60"/>
      <c r="C1215" s="60"/>
      <c r="D1215" s="60"/>
      <c r="H1215" s="61"/>
      <c r="I1215" s="61"/>
      <c r="J1215" s="61"/>
      <c r="K1215" s="61"/>
      <c r="L1215" s="61"/>
      <c r="M1215" s="61"/>
      <c r="N1215" s="61"/>
      <c r="O1215" s="61"/>
      <c r="P1215" s="61"/>
      <c r="Q1215" s="61"/>
      <c r="R1215" s="61"/>
      <c r="S1215" s="61"/>
      <c r="T1215" s="61"/>
      <c r="U1215" s="61"/>
      <c r="V1215" s="61"/>
      <c r="W1215" s="61"/>
      <c r="X1215" s="61"/>
      <c r="Y1215" s="61"/>
      <c r="Z1215" s="61"/>
      <c r="AA1215" s="61"/>
      <c r="AB1215" s="61"/>
      <c r="AC1215" s="61"/>
      <c r="AD1215" s="61"/>
      <c r="AE1215" s="61"/>
      <c r="AF1215" s="61"/>
      <c r="AG1215" s="61"/>
      <c r="AH1215" s="61"/>
      <c r="AI1215" s="61"/>
      <c r="AJ1215" s="61"/>
      <c r="AK1215" s="61"/>
      <c r="AL1215" s="61"/>
      <c r="AM1215" s="61"/>
      <c r="AN1215" s="61"/>
      <c r="AO1215" s="61"/>
      <c r="AP1215" s="62"/>
      <c r="AQ1215" s="61"/>
      <c r="AR1215" s="61"/>
      <c r="AS1215" s="61"/>
      <c r="AT1215" s="61"/>
      <c r="AU1215" s="61"/>
      <c r="AV1215" s="61"/>
      <c r="AW1215" s="60"/>
    </row>
    <row r="1216" s="59" customFormat="1" customHeight="1" spans="1:49">
      <c r="A1216" s="60"/>
      <c r="B1216" s="60"/>
      <c r="C1216" s="60"/>
      <c r="D1216" s="60"/>
      <c r="H1216" s="61"/>
      <c r="I1216" s="61"/>
      <c r="J1216" s="61"/>
      <c r="K1216" s="61"/>
      <c r="L1216" s="61"/>
      <c r="M1216" s="61"/>
      <c r="N1216" s="61"/>
      <c r="O1216" s="61"/>
      <c r="P1216" s="61"/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1"/>
      <c r="AC1216" s="61"/>
      <c r="AD1216" s="61"/>
      <c r="AE1216" s="61"/>
      <c r="AF1216" s="61"/>
      <c r="AG1216" s="61"/>
      <c r="AH1216" s="61"/>
      <c r="AI1216" s="61"/>
      <c r="AJ1216" s="61"/>
      <c r="AK1216" s="61"/>
      <c r="AL1216" s="61"/>
      <c r="AM1216" s="61"/>
      <c r="AN1216" s="61"/>
      <c r="AO1216" s="61"/>
      <c r="AP1216" s="62"/>
      <c r="AQ1216" s="61"/>
      <c r="AR1216" s="61"/>
      <c r="AS1216" s="61"/>
      <c r="AT1216" s="61"/>
      <c r="AU1216" s="61"/>
      <c r="AV1216" s="61"/>
      <c r="AW1216" s="60"/>
    </row>
    <row r="1217" s="59" customFormat="1" customHeight="1" spans="1:49">
      <c r="A1217" s="60"/>
      <c r="B1217" s="60"/>
      <c r="C1217" s="60"/>
      <c r="D1217" s="60"/>
      <c r="H1217" s="61"/>
      <c r="I1217" s="61"/>
      <c r="J1217" s="61"/>
      <c r="K1217" s="61"/>
      <c r="L1217" s="61"/>
      <c r="M1217" s="61"/>
      <c r="N1217" s="61"/>
      <c r="O1217" s="61"/>
      <c r="P1217" s="61"/>
      <c r="Q1217" s="61"/>
      <c r="R1217" s="61"/>
      <c r="S1217" s="61"/>
      <c r="T1217" s="61"/>
      <c r="U1217" s="61"/>
      <c r="V1217" s="61"/>
      <c r="W1217" s="61"/>
      <c r="X1217" s="61"/>
      <c r="Y1217" s="61"/>
      <c r="Z1217" s="61"/>
      <c r="AA1217" s="61"/>
      <c r="AB1217" s="61"/>
      <c r="AC1217" s="61"/>
      <c r="AD1217" s="61"/>
      <c r="AE1217" s="61"/>
      <c r="AF1217" s="61"/>
      <c r="AG1217" s="61"/>
      <c r="AH1217" s="61"/>
      <c r="AI1217" s="61"/>
      <c r="AJ1217" s="61"/>
      <c r="AK1217" s="61"/>
      <c r="AL1217" s="61"/>
      <c r="AM1217" s="61"/>
      <c r="AN1217" s="61"/>
      <c r="AO1217" s="61"/>
      <c r="AP1217" s="62"/>
      <c r="AQ1217" s="61"/>
      <c r="AR1217" s="61"/>
      <c r="AS1217" s="61"/>
      <c r="AT1217" s="61"/>
      <c r="AU1217" s="61"/>
      <c r="AV1217" s="61"/>
      <c r="AW1217" s="60"/>
    </row>
    <row r="1218" s="59" customFormat="1" customHeight="1" spans="1:49">
      <c r="A1218" s="60"/>
      <c r="B1218" s="60"/>
      <c r="C1218" s="60"/>
      <c r="D1218" s="60"/>
      <c r="H1218" s="61"/>
      <c r="I1218" s="61"/>
      <c r="J1218" s="61"/>
      <c r="K1218" s="61"/>
      <c r="L1218" s="61"/>
      <c r="M1218" s="61"/>
      <c r="N1218" s="61"/>
      <c r="O1218" s="61"/>
      <c r="P1218" s="61"/>
      <c r="Q1218" s="61"/>
      <c r="R1218" s="61"/>
      <c r="S1218" s="61"/>
      <c r="T1218" s="61"/>
      <c r="U1218" s="61"/>
      <c r="V1218" s="61"/>
      <c r="W1218" s="61"/>
      <c r="X1218" s="61"/>
      <c r="Y1218" s="61"/>
      <c r="Z1218" s="61"/>
      <c r="AA1218" s="61"/>
      <c r="AB1218" s="61"/>
      <c r="AC1218" s="61"/>
      <c r="AD1218" s="61"/>
      <c r="AE1218" s="61"/>
      <c r="AF1218" s="61"/>
      <c r="AG1218" s="61"/>
      <c r="AH1218" s="61"/>
      <c r="AI1218" s="61"/>
      <c r="AJ1218" s="61"/>
      <c r="AK1218" s="61"/>
      <c r="AL1218" s="61"/>
      <c r="AM1218" s="61"/>
      <c r="AN1218" s="61"/>
      <c r="AO1218" s="61"/>
      <c r="AP1218" s="62"/>
      <c r="AQ1218" s="61"/>
      <c r="AR1218" s="61"/>
      <c r="AS1218" s="61"/>
      <c r="AT1218" s="61"/>
      <c r="AU1218" s="61"/>
      <c r="AV1218" s="61"/>
      <c r="AW1218" s="60"/>
    </row>
    <row r="1219" s="59" customFormat="1" customHeight="1" spans="1:49">
      <c r="A1219" s="60"/>
      <c r="B1219" s="60"/>
      <c r="C1219" s="60"/>
      <c r="D1219" s="60"/>
      <c r="H1219" s="61"/>
      <c r="I1219" s="61"/>
      <c r="J1219" s="61"/>
      <c r="K1219" s="61"/>
      <c r="L1219" s="61"/>
      <c r="M1219" s="61"/>
      <c r="N1219" s="61"/>
      <c r="O1219" s="61"/>
      <c r="P1219" s="61"/>
      <c r="Q1219" s="61"/>
      <c r="R1219" s="61"/>
      <c r="S1219" s="61"/>
      <c r="T1219" s="61"/>
      <c r="U1219" s="61"/>
      <c r="V1219" s="61"/>
      <c r="W1219" s="61"/>
      <c r="X1219" s="61"/>
      <c r="Y1219" s="61"/>
      <c r="Z1219" s="61"/>
      <c r="AA1219" s="61"/>
      <c r="AB1219" s="61"/>
      <c r="AC1219" s="61"/>
      <c r="AD1219" s="61"/>
      <c r="AE1219" s="61"/>
      <c r="AF1219" s="61"/>
      <c r="AG1219" s="61"/>
      <c r="AH1219" s="61"/>
      <c r="AI1219" s="61"/>
      <c r="AJ1219" s="61"/>
      <c r="AK1219" s="61"/>
      <c r="AL1219" s="61"/>
      <c r="AM1219" s="61"/>
      <c r="AN1219" s="61"/>
      <c r="AO1219" s="61"/>
      <c r="AP1219" s="62"/>
      <c r="AQ1219" s="61"/>
      <c r="AR1219" s="61"/>
      <c r="AS1219" s="61"/>
      <c r="AT1219" s="61"/>
      <c r="AU1219" s="61"/>
      <c r="AV1219" s="61"/>
      <c r="AW1219" s="60"/>
    </row>
    <row r="1220" s="59" customFormat="1" customHeight="1" spans="1:49">
      <c r="A1220" s="60"/>
      <c r="B1220" s="60"/>
      <c r="C1220" s="60"/>
      <c r="D1220" s="60"/>
      <c r="H1220" s="61"/>
      <c r="I1220" s="61"/>
      <c r="J1220" s="61"/>
      <c r="K1220" s="61"/>
      <c r="L1220" s="61"/>
      <c r="M1220" s="61"/>
      <c r="N1220" s="61"/>
      <c r="O1220" s="61"/>
      <c r="P1220" s="61"/>
      <c r="Q1220" s="61"/>
      <c r="R1220" s="61"/>
      <c r="S1220" s="61"/>
      <c r="T1220" s="61"/>
      <c r="U1220" s="61"/>
      <c r="V1220" s="61"/>
      <c r="W1220" s="61"/>
      <c r="X1220" s="61"/>
      <c r="Y1220" s="61"/>
      <c r="Z1220" s="61"/>
      <c r="AA1220" s="61"/>
      <c r="AB1220" s="61"/>
      <c r="AC1220" s="61"/>
      <c r="AD1220" s="61"/>
      <c r="AE1220" s="61"/>
      <c r="AF1220" s="61"/>
      <c r="AG1220" s="61"/>
      <c r="AH1220" s="61"/>
      <c r="AI1220" s="61"/>
      <c r="AJ1220" s="61"/>
      <c r="AK1220" s="61"/>
      <c r="AL1220" s="61"/>
      <c r="AM1220" s="61"/>
      <c r="AN1220" s="61"/>
      <c r="AO1220" s="61"/>
      <c r="AP1220" s="62"/>
      <c r="AQ1220" s="61"/>
      <c r="AR1220" s="61"/>
      <c r="AS1220" s="61"/>
      <c r="AT1220" s="61"/>
      <c r="AU1220" s="61"/>
      <c r="AV1220" s="61"/>
      <c r="AW1220" s="60"/>
    </row>
    <row r="1221" s="59" customFormat="1" customHeight="1" spans="1:49">
      <c r="A1221" s="60"/>
      <c r="B1221" s="60"/>
      <c r="C1221" s="60"/>
      <c r="D1221" s="60"/>
      <c r="H1221" s="61"/>
      <c r="I1221" s="61"/>
      <c r="J1221" s="61"/>
      <c r="K1221" s="61"/>
      <c r="L1221" s="61"/>
      <c r="M1221" s="61"/>
      <c r="N1221" s="61"/>
      <c r="O1221" s="61"/>
      <c r="P1221" s="61"/>
      <c r="Q1221" s="61"/>
      <c r="R1221" s="61"/>
      <c r="S1221" s="61"/>
      <c r="T1221" s="61"/>
      <c r="U1221" s="61"/>
      <c r="V1221" s="61"/>
      <c r="W1221" s="61"/>
      <c r="X1221" s="61"/>
      <c r="Y1221" s="61"/>
      <c r="Z1221" s="61"/>
      <c r="AA1221" s="61"/>
      <c r="AB1221" s="61"/>
      <c r="AC1221" s="61"/>
      <c r="AD1221" s="61"/>
      <c r="AE1221" s="61"/>
      <c r="AF1221" s="61"/>
      <c r="AG1221" s="61"/>
      <c r="AH1221" s="61"/>
      <c r="AI1221" s="61"/>
      <c r="AJ1221" s="61"/>
      <c r="AK1221" s="61"/>
      <c r="AL1221" s="61"/>
      <c r="AM1221" s="61"/>
      <c r="AN1221" s="61"/>
      <c r="AO1221" s="61"/>
      <c r="AP1221" s="62"/>
      <c r="AQ1221" s="61"/>
      <c r="AR1221" s="61"/>
      <c r="AS1221" s="61"/>
      <c r="AT1221" s="61"/>
      <c r="AU1221" s="61"/>
      <c r="AV1221" s="61"/>
      <c r="AW1221" s="60"/>
    </row>
    <row r="1222" s="59" customFormat="1" customHeight="1" spans="1:49">
      <c r="A1222" s="60"/>
      <c r="B1222" s="60"/>
      <c r="C1222" s="60"/>
      <c r="D1222" s="60"/>
      <c r="H1222" s="61"/>
      <c r="I1222" s="61"/>
      <c r="J1222" s="61"/>
      <c r="K1222" s="61"/>
      <c r="L1222" s="61"/>
      <c r="M1222" s="61"/>
      <c r="N1222" s="61"/>
      <c r="O1222" s="61"/>
      <c r="P1222" s="61"/>
      <c r="Q1222" s="61"/>
      <c r="R1222" s="61"/>
      <c r="S1222" s="61"/>
      <c r="T1222" s="61"/>
      <c r="U1222" s="61"/>
      <c r="V1222" s="61"/>
      <c r="W1222" s="61"/>
      <c r="X1222" s="61"/>
      <c r="Y1222" s="61"/>
      <c r="Z1222" s="61"/>
      <c r="AA1222" s="61"/>
      <c r="AB1222" s="61"/>
      <c r="AC1222" s="61"/>
      <c r="AD1222" s="61"/>
      <c r="AE1222" s="61"/>
      <c r="AF1222" s="61"/>
      <c r="AG1222" s="61"/>
      <c r="AH1222" s="61"/>
      <c r="AI1222" s="61"/>
      <c r="AJ1222" s="61"/>
      <c r="AK1222" s="61"/>
      <c r="AL1222" s="61"/>
      <c r="AM1222" s="61"/>
      <c r="AN1222" s="61"/>
      <c r="AO1222" s="61"/>
      <c r="AP1222" s="62"/>
      <c r="AQ1222" s="61"/>
      <c r="AR1222" s="61"/>
      <c r="AS1222" s="61"/>
      <c r="AT1222" s="61"/>
      <c r="AU1222" s="61"/>
      <c r="AV1222" s="61"/>
      <c r="AW1222" s="60"/>
    </row>
    <row r="1223" s="59" customFormat="1" customHeight="1" spans="1:49">
      <c r="A1223" s="60"/>
      <c r="B1223" s="60"/>
      <c r="C1223" s="60"/>
      <c r="D1223" s="60"/>
      <c r="H1223" s="61"/>
      <c r="I1223" s="61"/>
      <c r="J1223" s="61"/>
      <c r="K1223" s="61"/>
      <c r="L1223" s="61"/>
      <c r="M1223" s="61"/>
      <c r="N1223" s="61"/>
      <c r="O1223" s="61"/>
      <c r="P1223" s="61"/>
      <c r="Q1223" s="61"/>
      <c r="R1223" s="61"/>
      <c r="S1223" s="61"/>
      <c r="T1223" s="61"/>
      <c r="U1223" s="61"/>
      <c r="V1223" s="61"/>
      <c r="W1223" s="61"/>
      <c r="X1223" s="61"/>
      <c r="Y1223" s="61"/>
      <c r="Z1223" s="61"/>
      <c r="AA1223" s="61"/>
      <c r="AB1223" s="61"/>
      <c r="AC1223" s="61"/>
      <c r="AD1223" s="61"/>
      <c r="AE1223" s="61"/>
      <c r="AF1223" s="61"/>
      <c r="AG1223" s="61"/>
      <c r="AH1223" s="61"/>
      <c r="AI1223" s="61"/>
      <c r="AJ1223" s="61"/>
      <c r="AK1223" s="61"/>
      <c r="AL1223" s="61"/>
      <c r="AM1223" s="61"/>
      <c r="AN1223" s="61"/>
      <c r="AO1223" s="61"/>
      <c r="AP1223" s="62"/>
      <c r="AQ1223" s="61"/>
      <c r="AR1223" s="61"/>
      <c r="AS1223" s="61"/>
      <c r="AT1223" s="61"/>
      <c r="AU1223" s="61"/>
      <c r="AV1223" s="61"/>
      <c r="AW1223" s="60"/>
    </row>
    <row r="1224" s="59" customFormat="1" customHeight="1" spans="1:49">
      <c r="A1224" s="60"/>
      <c r="B1224" s="60"/>
      <c r="C1224" s="60"/>
      <c r="D1224" s="60"/>
      <c r="H1224" s="61"/>
      <c r="I1224" s="61"/>
      <c r="J1224" s="61"/>
      <c r="K1224" s="61"/>
      <c r="L1224" s="61"/>
      <c r="M1224" s="61"/>
      <c r="N1224" s="61"/>
      <c r="O1224" s="61"/>
      <c r="P1224" s="61"/>
      <c r="Q1224" s="61"/>
      <c r="R1224" s="61"/>
      <c r="S1224" s="61"/>
      <c r="T1224" s="61"/>
      <c r="U1224" s="61"/>
      <c r="V1224" s="61"/>
      <c r="W1224" s="61"/>
      <c r="X1224" s="61"/>
      <c r="Y1224" s="61"/>
      <c r="Z1224" s="61"/>
      <c r="AA1224" s="61"/>
      <c r="AB1224" s="61"/>
      <c r="AC1224" s="61"/>
      <c r="AD1224" s="61"/>
      <c r="AE1224" s="61"/>
      <c r="AF1224" s="61"/>
      <c r="AG1224" s="61"/>
      <c r="AH1224" s="61"/>
      <c r="AI1224" s="61"/>
      <c r="AJ1224" s="61"/>
      <c r="AK1224" s="61"/>
      <c r="AL1224" s="61"/>
      <c r="AM1224" s="61"/>
      <c r="AN1224" s="61"/>
      <c r="AO1224" s="61"/>
      <c r="AP1224" s="62"/>
      <c r="AQ1224" s="61"/>
      <c r="AR1224" s="61"/>
      <c r="AS1224" s="61"/>
      <c r="AT1224" s="61"/>
      <c r="AU1224" s="61"/>
      <c r="AV1224" s="61"/>
      <c r="AW1224" s="60"/>
    </row>
    <row r="1225" s="59" customFormat="1" customHeight="1" spans="1:49">
      <c r="A1225" s="60"/>
      <c r="B1225" s="60"/>
      <c r="C1225" s="60"/>
      <c r="D1225" s="60"/>
      <c r="H1225" s="61"/>
      <c r="I1225" s="61"/>
      <c r="J1225" s="61"/>
      <c r="K1225" s="61"/>
      <c r="L1225" s="61"/>
      <c r="M1225" s="61"/>
      <c r="N1225" s="61"/>
      <c r="O1225" s="61"/>
      <c r="P1225" s="61"/>
      <c r="Q1225" s="61"/>
      <c r="R1225" s="61"/>
      <c r="S1225" s="61"/>
      <c r="T1225" s="61"/>
      <c r="U1225" s="61"/>
      <c r="V1225" s="61"/>
      <c r="W1225" s="61"/>
      <c r="X1225" s="61"/>
      <c r="Y1225" s="61"/>
      <c r="Z1225" s="61"/>
      <c r="AA1225" s="61"/>
      <c r="AB1225" s="61"/>
      <c r="AC1225" s="61"/>
      <c r="AD1225" s="61"/>
      <c r="AE1225" s="61"/>
      <c r="AF1225" s="61"/>
      <c r="AG1225" s="61"/>
      <c r="AH1225" s="61"/>
      <c r="AI1225" s="61"/>
      <c r="AJ1225" s="61"/>
      <c r="AK1225" s="61"/>
      <c r="AL1225" s="61"/>
      <c r="AM1225" s="61"/>
      <c r="AN1225" s="61"/>
      <c r="AO1225" s="61"/>
      <c r="AP1225" s="62"/>
      <c r="AQ1225" s="61"/>
      <c r="AR1225" s="61"/>
      <c r="AS1225" s="61"/>
      <c r="AT1225" s="61"/>
      <c r="AU1225" s="61"/>
      <c r="AV1225" s="61"/>
      <c r="AW1225" s="60"/>
    </row>
    <row r="1226" s="59" customFormat="1" customHeight="1" spans="1:49">
      <c r="A1226" s="60"/>
      <c r="B1226" s="60"/>
      <c r="C1226" s="60"/>
      <c r="D1226" s="60"/>
      <c r="H1226" s="61"/>
      <c r="I1226" s="61"/>
      <c r="J1226" s="61"/>
      <c r="K1226" s="61"/>
      <c r="L1226" s="61"/>
      <c r="M1226" s="61"/>
      <c r="N1226" s="61"/>
      <c r="O1226" s="61"/>
      <c r="P1226" s="61"/>
      <c r="Q1226" s="61"/>
      <c r="R1226" s="61"/>
      <c r="S1226" s="61"/>
      <c r="T1226" s="61"/>
      <c r="U1226" s="61"/>
      <c r="V1226" s="61"/>
      <c r="W1226" s="61"/>
      <c r="X1226" s="61"/>
      <c r="Y1226" s="61"/>
      <c r="Z1226" s="61"/>
      <c r="AA1226" s="61"/>
      <c r="AB1226" s="61"/>
      <c r="AC1226" s="61"/>
      <c r="AD1226" s="61"/>
      <c r="AE1226" s="61"/>
      <c r="AF1226" s="61"/>
      <c r="AG1226" s="61"/>
      <c r="AH1226" s="61"/>
      <c r="AI1226" s="61"/>
      <c r="AJ1226" s="61"/>
      <c r="AK1226" s="61"/>
      <c r="AL1226" s="61"/>
      <c r="AM1226" s="61"/>
      <c r="AN1226" s="61"/>
      <c r="AO1226" s="61"/>
      <c r="AP1226" s="62"/>
      <c r="AQ1226" s="61"/>
      <c r="AR1226" s="61"/>
      <c r="AS1226" s="61"/>
      <c r="AT1226" s="61"/>
      <c r="AU1226" s="61"/>
      <c r="AV1226" s="61"/>
      <c r="AW1226" s="60"/>
    </row>
    <row r="1227" s="59" customFormat="1" customHeight="1" spans="1:49">
      <c r="A1227" s="60"/>
      <c r="B1227" s="60"/>
      <c r="C1227" s="60"/>
      <c r="D1227" s="60"/>
      <c r="H1227" s="61"/>
      <c r="I1227" s="61"/>
      <c r="J1227" s="61"/>
      <c r="K1227" s="61"/>
      <c r="L1227" s="61"/>
      <c r="M1227" s="61"/>
      <c r="N1227" s="61"/>
      <c r="O1227" s="61"/>
      <c r="P1227" s="61"/>
      <c r="Q1227" s="61"/>
      <c r="R1227" s="61"/>
      <c r="S1227" s="61"/>
      <c r="T1227" s="61"/>
      <c r="U1227" s="61"/>
      <c r="V1227" s="61"/>
      <c r="W1227" s="61"/>
      <c r="X1227" s="61"/>
      <c r="Y1227" s="61"/>
      <c r="Z1227" s="61"/>
      <c r="AA1227" s="61"/>
      <c r="AB1227" s="61"/>
      <c r="AC1227" s="61"/>
      <c r="AD1227" s="61"/>
      <c r="AE1227" s="61"/>
      <c r="AF1227" s="61"/>
      <c r="AG1227" s="61"/>
      <c r="AH1227" s="61"/>
      <c r="AI1227" s="61"/>
      <c r="AJ1227" s="61"/>
      <c r="AK1227" s="61"/>
      <c r="AL1227" s="61"/>
      <c r="AM1227" s="61"/>
      <c r="AN1227" s="61"/>
      <c r="AO1227" s="61"/>
      <c r="AP1227" s="62"/>
      <c r="AQ1227" s="61"/>
      <c r="AR1227" s="61"/>
      <c r="AS1227" s="61"/>
      <c r="AT1227" s="61"/>
      <c r="AU1227" s="61"/>
      <c r="AV1227" s="61"/>
      <c r="AW1227" s="60"/>
    </row>
    <row r="1228" s="59" customFormat="1" customHeight="1" spans="1:49">
      <c r="A1228" s="60"/>
      <c r="B1228" s="60"/>
      <c r="C1228" s="60"/>
      <c r="D1228" s="60"/>
      <c r="H1228" s="61"/>
      <c r="I1228" s="61"/>
      <c r="J1228" s="61"/>
      <c r="K1228" s="61"/>
      <c r="L1228" s="61"/>
      <c r="M1228" s="61"/>
      <c r="N1228" s="61"/>
      <c r="O1228" s="61"/>
      <c r="P1228" s="61"/>
      <c r="Q1228" s="61"/>
      <c r="R1228" s="61"/>
      <c r="S1228" s="61"/>
      <c r="T1228" s="61"/>
      <c r="U1228" s="61"/>
      <c r="V1228" s="61"/>
      <c r="W1228" s="61"/>
      <c r="X1228" s="61"/>
      <c r="Y1228" s="61"/>
      <c r="Z1228" s="61"/>
      <c r="AA1228" s="61"/>
      <c r="AB1228" s="61"/>
      <c r="AC1228" s="61"/>
      <c r="AD1228" s="61"/>
      <c r="AE1228" s="61"/>
      <c r="AF1228" s="61"/>
      <c r="AG1228" s="61"/>
      <c r="AH1228" s="61"/>
      <c r="AI1228" s="61"/>
      <c r="AJ1228" s="61"/>
      <c r="AK1228" s="61"/>
      <c r="AL1228" s="61"/>
      <c r="AM1228" s="61"/>
      <c r="AN1228" s="61"/>
      <c r="AO1228" s="61"/>
      <c r="AP1228" s="62"/>
      <c r="AQ1228" s="61"/>
      <c r="AR1228" s="61"/>
      <c r="AS1228" s="61"/>
      <c r="AT1228" s="61"/>
      <c r="AU1228" s="61"/>
      <c r="AV1228" s="61"/>
      <c r="AW1228" s="60"/>
    </row>
    <row r="1229" s="59" customFormat="1" customHeight="1" spans="1:49">
      <c r="A1229" s="60"/>
      <c r="B1229" s="60"/>
      <c r="C1229" s="60"/>
      <c r="D1229" s="60"/>
      <c r="H1229" s="61"/>
      <c r="I1229" s="61"/>
      <c r="J1229" s="61"/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61"/>
      <c r="W1229" s="61"/>
      <c r="X1229" s="61"/>
      <c r="Y1229" s="61"/>
      <c r="Z1229" s="61"/>
      <c r="AA1229" s="61"/>
      <c r="AB1229" s="61"/>
      <c r="AC1229" s="61"/>
      <c r="AD1229" s="61"/>
      <c r="AE1229" s="61"/>
      <c r="AF1229" s="61"/>
      <c r="AG1229" s="61"/>
      <c r="AH1229" s="61"/>
      <c r="AI1229" s="61"/>
      <c r="AJ1229" s="61"/>
      <c r="AK1229" s="61"/>
      <c r="AL1229" s="61"/>
      <c r="AM1229" s="61"/>
      <c r="AN1229" s="61"/>
      <c r="AO1229" s="61"/>
      <c r="AP1229" s="62"/>
      <c r="AQ1229" s="61"/>
      <c r="AR1229" s="61"/>
      <c r="AS1229" s="61"/>
      <c r="AT1229" s="61"/>
      <c r="AU1229" s="61"/>
      <c r="AV1229" s="61"/>
      <c r="AW1229" s="60"/>
    </row>
    <row r="1230" s="59" customFormat="1" customHeight="1" spans="1:49">
      <c r="A1230" s="60"/>
      <c r="B1230" s="60"/>
      <c r="C1230" s="60"/>
      <c r="D1230" s="60"/>
      <c r="H1230" s="61"/>
      <c r="I1230" s="61"/>
      <c r="J1230" s="61"/>
      <c r="K1230" s="61"/>
      <c r="L1230" s="61"/>
      <c r="M1230" s="61"/>
      <c r="N1230" s="61"/>
      <c r="O1230" s="61"/>
      <c r="P1230" s="61"/>
      <c r="Q1230" s="61"/>
      <c r="R1230" s="61"/>
      <c r="S1230" s="61"/>
      <c r="T1230" s="61"/>
      <c r="U1230" s="61"/>
      <c r="V1230" s="61"/>
      <c r="W1230" s="61"/>
      <c r="X1230" s="61"/>
      <c r="Y1230" s="61"/>
      <c r="Z1230" s="61"/>
      <c r="AA1230" s="61"/>
      <c r="AB1230" s="61"/>
      <c r="AC1230" s="61"/>
      <c r="AD1230" s="61"/>
      <c r="AE1230" s="61"/>
      <c r="AF1230" s="61"/>
      <c r="AG1230" s="61"/>
      <c r="AH1230" s="61"/>
      <c r="AI1230" s="61"/>
      <c r="AJ1230" s="61"/>
      <c r="AK1230" s="61"/>
      <c r="AL1230" s="61"/>
      <c r="AM1230" s="61"/>
      <c r="AN1230" s="61"/>
      <c r="AO1230" s="61"/>
      <c r="AP1230" s="62"/>
      <c r="AQ1230" s="61"/>
      <c r="AR1230" s="61"/>
      <c r="AS1230" s="61"/>
      <c r="AT1230" s="61"/>
      <c r="AU1230" s="61"/>
      <c r="AV1230" s="61"/>
      <c r="AW1230" s="60"/>
    </row>
    <row r="1231" s="59" customFormat="1" customHeight="1" spans="1:49">
      <c r="A1231" s="60"/>
      <c r="B1231" s="60"/>
      <c r="C1231" s="60"/>
      <c r="D1231" s="60"/>
      <c r="H1231" s="61"/>
      <c r="I1231" s="61"/>
      <c r="J1231" s="61"/>
      <c r="K1231" s="61"/>
      <c r="L1231" s="61"/>
      <c r="M1231" s="61"/>
      <c r="N1231" s="61"/>
      <c r="O1231" s="61"/>
      <c r="P1231" s="61"/>
      <c r="Q1231" s="61"/>
      <c r="R1231" s="61"/>
      <c r="S1231" s="61"/>
      <c r="T1231" s="61"/>
      <c r="U1231" s="61"/>
      <c r="V1231" s="61"/>
      <c r="W1231" s="61"/>
      <c r="X1231" s="61"/>
      <c r="Y1231" s="61"/>
      <c r="Z1231" s="61"/>
      <c r="AA1231" s="61"/>
      <c r="AB1231" s="61"/>
      <c r="AC1231" s="61"/>
      <c r="AD1231" s="61"/>
      <c r="AE1231" s="61"/>
      <c r="AF1231" s="61"/>
      <c r="AG1231" s="61"/>
      <c r="AH1231" s="61"/>
      <c r="AI1231" s="61"/>
      <c r="AJ1231" s="61"/>
      <c r="AK1231" s="61"/>
      <c r="AL1231" s="61"/>
      <c r="AM1231" s="61"/>
      <c r="AN1231" s="61"/>
      <c r="AO1231" s="61"/>
      <c r="AP1231" s="62"/>
      <c r="AQ1231" s="61"/>
      <c r="AR1231" s="61"/>
      <c r="AS1231" s="61"/>
      <c r="AT1231" s="61"/>
      <c r="AU1231" s="61"/>
      <c r="AV1231" s="61"/>
      <c r="AW1231" s="60"/>
    </row>
    <row r="1232" s="59" customFormat="1" customHeight="1" spans="1:49">
      <c r="A1232" s="60"/>
      <c r="B1232" s="60"/>
      <c r="C1232" s="60"/>
      <c r="D1232" s="60"/>
      <c r="H1232" s="61"/>
      <c r="I1232" s="61"/>
      <c r="J1232" s="61"/>
      <c r="K1232" s="61"/>
      <c r="L1232" s="61"/>
      <c r="M1232" s="61"/>
      <c r="N1232" s="61"/>
      <c r="O1232" s="61"/>
      <c r="P1232" s="61"/>
      <c r="Q1232" s="61"/>
      <c r="R1232" s="61"/>
      <c r="S1232" s="61"/>
      <c r="T1232" s="61"/>
      <c r="U1232" s="61"/>
      <c r="V1232" s="61"/>
      <c r="W1232" s="61"/>
      <c r="X1232" s="61"/>
      <c r="Y1232" s="61"/>
      <c r="Z1232" s="61"/>
      <c r="AA1232" s="61"/>
      <c r="AB1232" s="61"/>
      <c r="AC1232" s="61"/>
      <c r="AD1232" s="61"/>
      <c r="AE1232" s="61"/>
      <c r="AF1232" s="61"/>
      <c r="AG1232" s="61"/>
      <c r="AH1232" s="61"/>
      <c r="AI1232" s="61"/>
      <c r="AJ1232" s="61"/>
      <c r="AK1232" s="61"/>
      <c r="AL1232" s="61"/>
      <c r="AM1232" s="61"/>
      <c r="AN1232" s="61"/>
      <c r="AO1232" s="61"/>
      <c r="AP1232" s="62"/>
      <c r="AQ1232" s="61"/>
      <c r="AR1232" s="61"/>
      <c r="AS1232" s="61"/>
      <c r="AT1232" s="61"/>
      <c r="AU1232" s="61"/>
      <c r="AV1232" s="61"/>
      <c r="AW1232" s="60"/>
    </row>
    <row r="1233" s="59" customFormat="1" customHeight="1" spans="1:49">
      <c r="A1233" s="60"/>
      <c r="B1233" s="60"/>
      <c r="C1233" s="60"/>
      <c r="D1233" s="60"/>
      <c r="H1233" s="61"/>
      <c r="I1233" s="61"/>
      <c r="J1233" s="61"/>
      <c r="K1233" s="61"/>
      <c r="L1233" s="61"/>
      <c r="M1233" s="61"/>
      <c r="N1233" s="61"/>
      <c r="O1233" s="61"/>
      <c r="P1233" s="61"/>
      <c r="Q1233" s="61"/>
      <c r="R1233" s="61"/>
      <c r="S1233" s="61"/>
      <c r="T1233" s="61"/>
      <c r="U1233" s="61"/>
      <c r="V1233" s="61"/>
      <c r="W1233" s="61"/>
      <c r="X1233" s="61"/>
      <c r="Y1233" s="61"/>
      <c r="Z1233" s="61"/>
      <c r="AA1233" s="61"/>
      <c r="AB1233" s="61"/>
      <c r="AC1233" s="61"/>
      <c r="AD1233" s="61"/>
      <c r="AE1233" s="61"/>
      <c r="AF1233" s="61"/>
      <c r="AG1233" s="61"/>
      <c r="AH1233" s="61"/>
      <c r="AI1233" s="61"/>
      <c r="AJ1233" s="61"/>
      <c r="AK1233" s="61"/>
      <c r="AL1233" s="61"/>
      <c r="AM1233" s="61"/>
      <c r="AN1233" s="61"/>
      <c r="AO1233" s="61"/>
      <c r="AP1233" s="62"/>
      <c r="AQ1233" s="61"/>
      <c r="AR1233" s="61"/>
      <c r="AS1233" s="61"/>
      <c r="AT1233" s="61"/>
      <c r="AU1233" s="61"/>
      <c r="AV1233" s="61"/>
      <c r="AW1233" s="60"/>
    </row>
    <row r="1234" s="59" customFormat="1" customHeight="1" spans="1:49">
      <c r="A1234" s="60"/>
      <c r="B1234" s="60"/>
      <c r="C1234" s="60"/>
      <c r="D1234" s="60"/>
      <c r="H1234" s="61"/>
      <c r="I1234" s="61"/>
      <c r="J1234" s="61"/>
      <c r="K1234" s="61"/>
      <c r="L1234" s="61"/>
      <c r="M1234" s="61"/>
      <c r="N1234" s="61"/>
      <c r="O1234" s="61"/>
      <c r="P1234" s="61"/>
      <c r="Q1234" s="61"/>
      <c r="R1234" s="61"/>
      <c r="S1234" s="61"/>
      <c r="T1234" s="61"/>
      <c r="U1234" s="61"/>
      <c r="V1234" s="61"/>
      <c r="W1234" s="61"/>
      <c r="X1234" s="61"/>
      <c r="Y1234" s="61"/>
      <c r="Z1234" s="61"/>
      <c r="AA1234" s="61"/>
      <c r="AB1234" s="61"/>
      <c r="AC1234" s="61"/>
      <c r="AD1234" s="61"/>
      <c r="AE1234" s="61"/>
      <c r="AF1234" s="61"/>
      <c r="AG1234" s="61"/>
      <c r="AH1234" s="61"/>
      <c r="AI1234" s="61"/>
      <c r="AJ1234" s="61"/>
      <c r="AK1234" s="61"/>
      <c r="AL1234" s="61"/>
      <c r="AM1234" s="61"/>
      <c r="AN1234" s="61"/>
      <c r="AO1234" s="61"/>
      <c r="AP1234" s="62"/>
      <c r="AQ1234" s="61"/>
      <c r="AR1234" s="61"/>
      <c r="AS1234" s="61"/>
      <c r="AT1234" s="61"/>
      <c r="AU1234" s="61"/>
      <c r="AV1234" s="61"/>
      <c r="AW1234" s="60"/>
    </row>
    <row r="1235" s="59" customFormat="1" customHeight="1" spans="1:49">
      <c r="A1235" s="60"/>
      <c r="B1235" s="60"/>
      <c r="C1235" s="60"/>
      <c r="D1235" s="60"/>
      <c r="H1235" s="61"/>
      <c r="I1235" s="61"/>
      <c r="J1235" s="61"/>
      <c r="K1235" s="61"/>
      <c r="L1235" s="61"/>
      <c r="M1235" s="61"/>
      <c r="N1235" s="61"/>
      <c r="O1235" s="61"/>
      <c r="P1235" s="61"/>
      <c r="Q1235" s="61"/>
      <c r="R1235" s="61"/>
      <c r="S1235" s="61"/>
      <c r="T1235" s="61"/>
      <c r="U1235" s="61"/>
      <c r="V1235" s="61"/>
      <c r="W1235" s="61"/>
      <c r="X1235" s="61"/>
      <c r="Y1235" s="61"/>
      <c r="Z1235" s="61"/>
      <c r="AA1235" s="61"/>
      <c r="AB1235" s="61"/>
      <c r="AC1235" s="61"/>
      <c r="AD1235" s="61"/>
      <c r="AE1235" s="61"/>
      <c r="AF1235" s="61"/>
      <c r="AG1235" s="61"/>
      <c r="AH1235" s="61"/>
      <c r="AI1235" s="61"/>
      <c r="AJ1235" s="61"/>
      <c r="AK1235" s="61"/>
      <c r="AL1235" s="61"/>
      <c r="AM1235" s="61"/>
      <c r="AN1235" s="61"/>
      <c r="AO1235" s="61"/>
      <c r="AP1235" s="62"/>
      <c r="AQ1235" s="61"/>
      <c r="AR1235" s="61"/>
      <c r="AS1235" s="61"/>
      <c r="AT1235" s="61"/>
      <c r="AU1235" s="61"/>
      <c r="AV1235" s="61"/>
      <c r="AW1235" s="60"/>
    </row>
    <row r="1236" s="59" customFormat="1" customHeight="1" spans="1:49">
      <c r="A1236" s="60"/>
      <c r="B1236" s="60"/>
      <c r="C1236" s="60"/>
      <c r="D1236" s="60"/>
      <c r="H1236" s="61"/>
      <c r="I1236" s="61"/>
      <c r="J1236" s="61"/>
      <c r="K1236" s="61"/>
      <c r="L1236" s="61"/>
      <c r="M1236" s="61"/>
      <c r="N1236" s="61"/>
      <c r="O1236" s="61"/>
      <c r="P1236" s="61"/>
      <c r="Q1236" s="61"/>
      <c r="R1236" s="61"/>
      <c r="S1236" s="61"/>
      <c r="T1236" s="61"/>
      <c r="U1236" s="61"/>
      <c r="V1236" s="61"/>
      <c r="W1236" s="61"/>
      <c r="X1236" s="61"/>
      <c r="Y1236" s="61"/>
      <c r="Z1236" s="61"/>
      <c r="AA1236" s="61"/>
      <c r="AB1236" s="61"/>
      <c r="AC1236" s="61"/>
      <c r="AD1236" s="61"/>
      <c r="AE1236" s="61"/>
      <c r="AF1236" s="61"/>
      <c r="AG1236" s="61"/>
      <c r="AH1236" s="61"/>
      <c r="AI1236" s="61"/>
      <c r="AJ1236" s="61"/>
      <c r="AK1236" s="61"/>
      <c r="AL1236" s="61"/>
      <c r="AM1236" s="61"/>
      <c r="AN1236" s="61"/>
      <c r="AO1236" s="61"/>
      <c r="AP1236" s="62"/>
      <c r="AQ1236" s="61"/>
      <c r="AR1236" s="61"/>
      <c r="AS1236" s="61"/>
      <c r="AT1236" s="61"/>
      <c r="AU1236" s="61"/>
      <c r="AV1236" s="61"/>
      <c r="AW1236" s="60"/>
    </row>
    <row r="1237" s="59" customFormat="1" customHeight="1" spans="1:49">
      <c r="A1237" s="60"/>
      <c r="B1237" s="60"/>
      <c r="C1237" s="60"/>
      <c r="D1237" s="60"/>
      <c r="H1237" s="61"/>
      <c r="I1237" s="61"/>
      <c r="J1237" s="61"/>
      <c r="K1237" s="61"/>
      <c r="L1237" s="61"/>
      <c r="M1237" s="61"/>
      <c r="N1237" s="61"/>
      <c r="O1237" s="61"/>
      <c r="P1237" s="61"/>
      <c r="Q1237" s="61"/>
      <c r="R1237" s="61"/>
      <c r="S1237" s="61"/>
      <c r="T1237" s="61"/>
      <c r="U1237" s="61"/>
      <c r="V1237" s="61"/>
      <c r="W1237" s="61"/>
      <c r="X1237" s="61"/>
      <c r="Y1237" s="61"/>
      <c r="Z1237" s="61"/>
      <c r="AA1237" s="61"/>
      <c r="AB1237" s="61"/>
      <c r="AC1237" s="61"/>
      <c r="AD1237" s="61"/>
      <c r="AE1237" s="61"/>
      <c r="AF1237" s="61"/>
      <c r="AG1237" s="61"/>
      <c r="AH1237" s="61"/>
      <c r="AI1237" s="61"/>
      <c r="AJ1237" s="61"/>
      <c r="AK1237" s="61"/>
      <c r="AL1237" s="61"/>
      <c r="AM1237" s="61"/>
      <c r="AN1237" s="61"/>
      <c r="AO1237" s="61"/>
      <c r="AP1237" s="62"/>
      <c r="AQ1237" s="61"/>
      <c r="AR1237" s="61"/>
      <c r="AS1237" s="61"/>
      <c r="AT1237" s="61"/>
      <c r="AU1237" s="61"/>
      <c r="AV1237" s="61"/>
      <c r="AW1237" s="60"/>
    </row>
    <row r="1238" s="59" customFormat="1" customHeight="1" spans="1:49">
      <c r="A1238" s="60"/>
      <c r="B1238" s="60"/>
      <c r="C1238" s="60"/>
      <c r="D1238" s="60"/>
      <c r="H1238" s="61"/>
      <c r="I1238" s="61"/>
      <c r="J1238" s="61"/>
      <c r="K1238" s="61"/>
      <c r="L1238" s="61"/>
      <c r="M1238" s="61"/>
      <c r="N1238" s="61"/>
      <c r="O1238" s="61"/>
      <c r="P1238" s="61"/>
      <c r="Q1238" s="61"/>
      <c r="R1238" s="61"/>
      <c r="S1238" s="61"/>
      <c r="T1238" s="61"/>
      <c r="U1238" s="61"/>
      <c r="V1238" s="61"/>
      <c r="W1238" s="61"/>
      <c r="X1238" s="61"/>
      <c r="Y1238" s="61"/>
      <c r="Z1238" s="61"/>
      <c r="AA1238" s="61"/>
      <c r="AB1238" s="61"/>
      <c r="AC1238" s="61"/>
      <c r="AD1238" s="61"/>
      <c r="AE1238" s="61"/>
      <c r="AF1238" s="61"/>
      <c r="AG1238" s="61"/>
      <c r="AH1238" s="61"/>
      <c r="AI1238" s="61"/>
      <c r="AJ1238" s="61"/>
      <c r="AK1238" s="61"/>
      <c r="AL1238" s="61"/>
      <c r="AM1238" s="61"/>
      <c r="AN1238" s="61"/>
      <c r="AO1238" s="61"/>
      <c r="AP1238" s="62"/>
      <c r="AQ1238" s="61"/>
      <c r="AR1238" s="61"/>
      <c r="AS1238" s="61"/>
      <c r="AT1238" s="61"/>
      <c r="AU1238" s="61"/>
      <c r="AV1238" s="61"/>
      <c r="AW1238" s="60"/>
    </row>
    <row r="1239" s="59" customFormat="1" customHeight="1" spans="1:49">
      <c r="A1239" s="60"/>
      <c r="B1239" s="60"/>
      <c r="C1239" s="60"/>
      <c r="D1239" s="60"/>
      <c r="H1239" s="61"/>
      <c r="I1239" s="61"/>
      <c r="J1239" s="61"/>
      <c r="K1239" s="61"/>
      <c r="L1239" s="61"/>
      <c r="M1239" s="61"/>
      <c r="N1239" s="61"/>
      <c r="O1239" s="61"/>
      <c r="P1239" s="61"/>
      <c r="Q1239" s="61"/>
      <c r="R1239" s="61"/>
      <c r="S1239" s="61"/>
      <c r="T1239" s="61"/>
      <c r="U1239" s="61"/>
      <c r="V1239" s="61"/>
      <c r="W1239" s="61"/>
      <c r="X1239" s="61"/>
      <c r="Y1239" s="61"/>
      <c r="Z1239" s="61"/>
      <c r="AA1239" s="61"/>
      <c r="AB1239" s="61"/>
      <c r="AC1239" s="61"/>
      <c r="AD1239" s="61"/>
      <c r="AE1239" s="61"/>
      <c r="AF1239" s="61"/>
      <c r="AG1239" s="61"/>
      <c r="AH1239" s="61"/>
      <c r="AI1239" s="61"/>
      <c r="AJ1239" s="61"/>
      <c r="AK1239" s="61"/>
      <c r="AL1239" s="61"/>
      <c r="AM1239" s="61"/>
      <c r="AN1239" s="61"/>
      <c r="AO1239" s="61"/>
      <c r="AP1239" s="62"/>
      <c r="AQ1239" s="61"/>
      <c r="AR1239" s="61"/>
      <c r="AS1239" s="61"/>
      <c r="AT1239" s="61"/>
      <c r="AU1239" s="61"/>
      <c r="AV1239" s="61"/>
      <c r="AW1239" s="60"/>
    </row>
    <row r="1240" s="59" customFormat="1" customHeight="1" spans="1:49">
      <c r="A1240" s="60"/>
      <c r="B1240" s="60"/>
      <c r="C1240" s="60"/>
      <c r="D1240" s="60"/>
      <c r="H1240" s="61"/>
      <c r="I1240" s="61"/>
      <c r="J1240" s="61"/>
      <c r="K1240" s="61"/>
      <c r="L1240" s="61"/>
      <c r="M1240" s="61"/>
      <c r="N1240" s="61"/>
      <c r="O1240" s="61"/>
      <c r="P1240" s="61"/>
      <c r="Q1240" s="61"/>
      <c r="R1240" s="61"/>
      <c r="S1240" s="61"/>
      <c r="T1240" s="61"/>
      <c r="U1240" s="61"/>
      <c r="V1240" s="61"/>
      <c r="W1240" s="61"/>
      <c r="X1240" s="61"/>
      <c r="Y1240" s="61"/>
      <c r="Z1240" s="61"/>
      <c r="AA1240" s="61"/>
      <c r="AB1240" s="61"/>
      <c r="AC1240" s="61"/>
      <c r="AD1240" s="61"/>
      <c r="AE1240" s="61"/>
      <c r="AF1240" s="61"/>
      <c r="AG1240" s="61"/>
      <c r="AH1240" s="61"/>
      <c r="AI1240" s="61"/>
      <c r="AJ1240" s="61"/>
      <c r="AK1240" s="61"/>
      <c r="AL1240" s="61"/>
      <c r="AM1240" s="61"/>
      <c r="AN1240" s="61"/>
      <c r="AO1240" s="61"/>
      <c r="AP1240" s="62"/>
      <c r="AQ1240" s="61"/>
      <c r="AR1240" s="61"/>
      <c r="AS1240" s="61"/>
      <c r="AT1240" s="61"/>
      <c r="AU1240" s="61"/>
      <c r="AV1240" s="61"/>
      <c r="AW1240" s="60"/>
    </row>
    <row r="1241" s="59" customFormat="1" customHeight="1" spans="1:49">
      <c r="A1241" s="60"/>
      <c r="B1241" s="60"/>
      <c r="C1241" s="60"/>
      <c r="D1241" s="60"/>
      <c r="H1241" s="61"/>
      <c r="I1241" s="61"/>
      <c r="J1241" s="61"/>
      <c r="K1241" s="61"/>
      <c r="L1241" s="61"/>
      <c r="M1241" s="61"/>
      <c r="N1241" s="61"/>
      <c r="O1241" s="61"/>
      <c r="P1241" s="61"/>
      <c r="Q1241" s="61"/>
      <c r="R1241" s="61"/>
      <c r="S1241" s="61"/>
      <c r="T1241" s="61"/>
      <c r="U1241" s="61"/>
      <c r="V1241" s="61"/>
      <c r="W1241" s="61"/>
      <c r="X1241" s="61"/>
      <c r="Y1241" s="61"/>
      <c r="Z1241" s="61"/>
      <c r="AA1241" s="61"/>
      <c r="AB1241" s="61"/>
      <c r="AC1241" s="61"/>
      <c r="AD1241" s="61"/>
      <c r="AE1241" s="61"/>
      <c r="AF1241" s="61"/>
      <c r="AG1241" s="61"/>
      <c r="AH1241" s="61"/>
      <c r="AI1241" s="61"/>
      <c r="AJ1241" s="61"/>
      <c r="AK1241" s="61"/>
      <c r="AL1241" s="61"/>
      <c r="AM1241" s="61"/>
      <c r="AN1241" s="61"/>
      <c r="AO1241" s="61"/>
      <c r="AP1241" s="62"/>
      <c r="AQ1241" s="61"/>
      <c r="AR1241" s="61"/>
      <c r="AS1241" s="61"/>
      <c r="AT1241" s="61"/>
      <c r="AU1241" s="61"/>
      <c r="AV1241" s="61"/>
      <c r="AW1241" s="60"/>
    </row>
    <row r="1242" s="59" customFormat="1" customHeight="1" spans="1:49">
      <c r="A1242" s="60"/>
      <c r="B1242" s="60"/>
      <c r="C1242" s="60"/>
      <c r="D1242" s="60"/>
      <c r="H1242" s="61"/>
      <c r="I1242" s="61"/>
      <c r="J1242" s="61"/>
      <c r="K1242" s="61"/>
      <c r="L1242" s="61"/>
      <c r="M1242" s="61"/>
      <c r="N1242" s="61"/>
      <c r="O1242" s="61"/>
      <c r="P1242" s="61"/>
      <c r="Q1242" s="61"/>
      <c r="R1242" s="61"/>
      <c r="S1242" s="61"/>
      <c r="T1242" s="61"/>
      <c r="U1242" s="61"/>
      <c r="V1242" s="61"/>
      <c r="W1242" s="61"/>
      <c r="X1242" s="61"/>
      <c r="Y1242" s="61"/>
      <c r="Z1242" s="61"/>
      <c r="AA1242" s="61"/>
      <c r="AB1242" s="61"/>
      <c r="AC1242" s="61"/>
      <c r="AD1242" s="61"/>
      <c r="AE1242" s="61"/>
      <c r="AF1242" s="61"/>
      <c r="AG1242" s="61"/>
      <c r="AH1242" s="61"/>
      <c r="AI1242" s="61"/>
      <c r="AJ1242" s="61"/>
      <c r="AK1242" s="61"/>
      <c r="AL1242" s="61"/>
      <c r="AM1242" s="61"/>
      <c r="AN1242" s="61"/>
      <c r="AO1242" s="61"/>
      <c r="AP1242" s="62"/>
      <c r="AQ1242" s="61"/>
      <c r="AR1242" s="61"/>
      <c r="AS1242" s="61"/>
      <c r="AT1242" s="61"/>
      <c r="AU1242" s="61"/>
      <c r="AV1242" s="61"/>
      <c r="AW1242" s="60"/>
    </row>
    <row r="1243" s="59" customFormat="1" customHeight="1" spans="1:49">
      <c r="A1243" s="60"/>
      <c r="B1243" s="60"/>
      <c r="C1243" s="60"/>
      <c r="D1243" s="60"/>
      <c r="H1243" s="61"/>
      <c r="I1243" s="61"/>
      <c r="J1243" s="61"/>
      <c r="K1243" s="61"/>
      <c r="L1243" s="61"/>
      <c r="M1243" s="61"/>
      <c r="N1243" s="61"/>
      <c r="O1243" s="61"/>
      <c r="P1243" s="61"/>
      <c r="Q1243" s="61"/>
      <c r="R1243" s="61"/>
      <c r="S1243" s="61"/>
      <c r="T1243" s="61"/>
      <c r="U1243" s="61"/>
      <c r="V1243" s="61"/>
      <c r="W1243" s="61"/>
      <c r="X1243" s="61"/>
      <c r="Y1243" s="61"/>
      <c r="Z1243" s="61"/>
      <c r="AA1243" s="61"/>
      <c r="AB1243" s="61"/>
      <c r="AC1243" s="61"/>
      <c r="AD1243" s="61"/>
      <c r="AE1243" s="61"/>
      <c r="AF1243" s="61"/>
      <c r="AG1243" s="61"/>
      <c r="AH1243" s="61"/>
      <c r="AI1243" s="61"/>
      <c r="AJ1243" s="61"/>
      <c r="AK1243" s="61"/>
      <c r="AL1243" s="61"/>
      <c r="AM1243" s="61"/>
      <c r="AN1243" s="61"/>
      <c r="AO1243" s="61"/>
      <c r="AP1243" s="62"/>
      <c r="AQ1243" s="61"/>
      <c r="AR1243" s="61"/>
      <c r="AS1243" s="61"/>
      <c r="AT1243" s="61"/>
      <c r="AU1243" s="61"/>
      <c r="AV1243" s="61"/>
      <c r="AW1243" s="60"/>
    </row>
    <row r="1244" s="59" customFormat="1" customHeight="1" spans="1:49">
      <c r="A1244" s="60"/>
      <c r="B1244" s="60"/>
      <c r="C1244" s="60"/>
      <c r="D1244" s="60"/>
      <c r="H1244" s="61"/>
      <c r="I1244" s="61"/>
      <c r="J1244" s="61"/>
      <c r="K1244" s="61"/>
      <c r="L1244" s="61"/>
      <c r="M1244" s="61"/>
      <c r="N1244" s="61"/>
      <c r="O1244" s="61"/>
      <c r="P1244" s="61"/>
      <c r="Q1244" s="61"/>
      <c r="R1244" s="61"/>
      <c r="S1244" s="61"/>
      <c r="T1244" s="61"/>
      <c r="U1244" s="61"/>
      <c r="V1244" s="61"/>
      <c r="W1244" s="61"/>
      <c r="X1244" s="61"/>
      <c r="Y1244" s="61"/>
      <c r="Z1244" s="61"/>
      <c r="AA1244" s="61"/>
      <c r="AB1244" s="61"/>
      <c r="AC1244" s="61"/>
      <c r="AD1244" s="61"/>
      <c r="AE1244" s="61"/>
      <c r="AF1244" s="61"/>
      <c r="AG1244" s="61"/>
      <c r="AH1244" s="61"/>
      <c r="AI1244" s="61"/>
      <c r="AJ1244" s="61"/>
      <c r="AK1244" s="61"/>
      <c r="AL1244" s="61"/>
      <c r="AM1244" s="61"/>
      <c r="AN1244" s="61"/>
      <c r="AO1244" s="61"/>
      <c r="AP1244" s="62"/>
      <c r="AQ1244" s="61"/>
      <c r="AR1244" s="61"/>
      <c r="AS1244" s="61"/>
      <c r="AT1244" s="61"/>
      <c r="AU1244" s="61"/>
      <c r="AV1244" s="61"/>
      <c r="AW1244" s="60"/>
    </row>
    <row r="1245" s="59" customFormat="1" customHeight="1" spans="1:49">
      <c r="A1245" s="60"/>
      <c r="B1245" s="60"/>
      <c r="C1245" s="60"/>
      <c r="D1245" s="60"/>
      <c r="H1245" s="61"/>
      <c r="I1245" s="61"/>
      <c r="J1245" s="61"/>
      <c r="K1245" s="61"/>
      <c r="L1245" s="61"/>
      <c r="M1245" s="61"/>
      <c r="N1245" s="61"/>
      <c r="O1245" s="61"/>
      <c r="P1245" s="61"/>
      <c r="Q1245" s="61"/>
      <c r="R1245" s="61"/>
      <c r="S1245" s="61"/>
      <c r="T1245" s="61"/>
      <c r="U1245" s="61"/>
      <c r="V1245" s="61"/>
      <c r="W1245" s="61"/>
      <c r="X1245" s="61"/>
      <c r="Y1245" s="61"/>
      <c r="Z1245" s="61"/>
      <c r="AA1245" s="61"/>
      <c r="AB1245" s="61"/>
      <c r="AC1245" s="61"/>
      <c r="AD1245" s="61"/>
      <c r="AE1245" s="61"/>
      <c r="AF1245" s="61"/>
      <c r="AG1245" s="61"/>
      <c r="AH1245" s="61"/>
      <c r="AI1245" s="61"/>
      <c r="AJ1245" s="61"/>
      <c r="AK1245" s="61"/>
      <c r="AL1245" s="61"/>
      <c r="AM1245" s="61"/>
      <c r="AN1245" s="61"/>
      <c r="AO1245" s="61"/>
      <c r="AP1245" s="62"/>
      <c r="AQ1245" s="61"/>
      <c r="AR1245" s="61"/>
      <c r="AS1245" s="61"/>
      <c r="AT1245" s="61"/>
      <c r="AU1245" s="61"/>
      <c r="AV1245" s="61"/>
      <c r="AW1245" s="60"/>
    </row>
    <row r="1246" s="59" customFormat="1" customHeight="1" spans="1:49">
      <c r="A1246" s="60"/>
      <c r="B1246" s="60"/>
      <c r="C1246" s="60"/>
      <c r="D1246" s="60"/>
      <c r="H1246" s="61"/>
      <c r="I1246" s="61"/>
      <c r="J1246" s="61"/>
      <c r="K1246" s="61"/>
      <c r="L1246" s="61"/>
      <c r="M1246" s="61"/>
      <c r="N1246" s="61"/>
      <c r="O1246" s="61"/>
      <c r="P1246" s="61"/>
      <c r="Q1246" s="61"/>
      <c r="R1246" s="61"/>
      <c r="S1246" s="61"/>
      <c r="T1246" s="61"/>
      <c r="U1246" s="61"/>
      <c r="V1246" s="61"/>
      <c r="W1246" s="61"/>
      <c r="X1246" s="61"/>
      <c r="Y1246" s="61"/>
      <c r="Z1246" s="61"/>
      <c r="AA1246" s="61"/>
      <c r="AB1246" s="61"/>
      <c r="AC1246" s="61"/>
      <c r="AD1246" s="61"/>
      <c r="AE1246" s="61"/>
      <c r="AF1246" s="61"/>
      <c r="AG1246" s="61"/>
      <c r="AH1246" s="61"/>
      <c r="AI1246" s="61"/>
      <c r="AJ1246" s="61"/>
      <c r="AK1246" s="61"/>
      <c r="AL1246" s="61"/>
      <c r="AM1246" s="61"/>
      <c r="AN1246" s="61"/>
      <c r="AO1246" s="61"/>
      <c r="AP1246" s="62"/>
      <c r="AQ1246" s="61"/>
      <c r="AR1246" s="61"/>
      <c r="AS1246" s="61"/>
      <c r="AT1246" s="61"/>
      <c r="AU1246" s="61"/>
      <c r="AV1246" s="61"/>
      <c r="AW1246" s="60"/>
    </row>
    <row r="1247" s="59" customFormat="1" customHeight="1" spans="1:49">
      <c r="A1247" s="60"/>
      <c r="B1247" s="60"/>
      <c r="C1247" s="60"/>
      <c r="D1247" s="60"/>
      <c r="H1247" s="61"/>
      <c r="I1247" s="61"/>
      <c r="J1247" s="61"/>
      <c r="K1247" s="61"/>
      <c r="L1247" s="61"/>
      <c r="M1247" s="61"/>
      <c r="N1247" s="61"/>
      <c r="O1247" s="61"/>
      <c r="P1247" s="61"/>
      <c r="Q1247" s="61"/>
      <c r="R1247" s="61"/>
      <c r="S1247" s="61"/>
      <c r="T1247" s="61"/>
      <c r="U1247" s="61"/>
      <c r="V1247" s="61"/>
      <c r="W1247" s="61"/>
      <c r="X1247" s="61"/>
      <c r="Y1247" s="61"/>
      <c r="Z1247" s="61"/>
      <c r="AA1247" s="61"/>
      <c r="AB1247" s="61"/>
      <c r="AC1247" s="61"/>
      <c r="AD1247" s="61"/>
      <c r="AE1247" s="61"/>
      <c r="AF1247" s="61"/>
      <c r="AG1247" s="61"/>
      <c r="AH1247" s="61"/>
      <c r="AI1247" s="61"/>
      <c r="AJ1247" s="61"/>
      <c r="AK1247" s="61"/>
      <c r="AL1247" s="61"/>
      <c r="AM1247" s="61"/>
      <c r="AN1247" s="61"/>
      <c r="AO1247" s="61"/>
      <c r="AP1247" s="62"/>
      <c r="AQ1247" s="61"/>
      <c r="AR1247" s="61"/>
      <c r="AS1247" s="61"/>
      <c r="AT1247" s="61"/>
      <c r="AU1247" s="61"/>
      <c r="AV1247" s="61"/>
      <c r="AW1247" s="60"/>
    </row>
    <row r="1248" s="59" customFormat="1" customHeight="1" spans="1:49">
      <c r="A1248" s="60"/>
      <c r="B1248" s="60"/>
      <c r="C1248" s="60"/>
      <c r="D1248" s="60"/>
      <c r="H1248" s="61"/>
      <c r="I1248" s="61"/>
      <c r="J1248" s="61"/>
      <c r="K1248" s="61"/>
      <c r="L1248" s="61"/>
      <c r="M1248" s="61"/>
      <c r="N1248" s="61"/>
      <c r="O1248" s="61"/>
      <c r="P1248" s="61"/>
      <c r="Q1248" s="61"/>
      <c r="R1248" s="61"/>
      <c r="S1248" s="61"/>
      <c r="T1248" s="61"/>
      <c r="U1248" s="61"/>
      <c r="V1248" s="61"/>
      <c r="W1248" s="61"/>
      <c r="X1248" s="61"/>
      <c r="Y1248" s="61"/>
      <c r="Z1248" s="61"/>
      <c r="AA1248" s="61"/>
      <c r="AB1248" s="61"/>
      <c r="AC1248" s="61"/>
      <c r="AD1248" s="61"/>
      <c r="AE1248" s="61"/>
      <c r="AF1248" s="61"/>
      <c r="AG1248" s="61"/>
      <c r="AH1248" s="61"/>
      <c r="AI1248" s="61"/>
      <c r="AJ1248" s="61"/>
      <c r="AK1248" s="61"/>
      <c r="AL1248" s="61"/>
      <c r="AM1248" s="61"/>
      <c r="AN1248" s="61"/>
      <c r="AO1248" s="61"/>
      <c r="AP1248" s="62"/>
      <c r="AQ1248" s="61"/>
      <c r="AR1248" s="61"/>
      <c r="AS1248" s="61"/>
      <c r="AT1248" s="61"/>
      <c r="AU1248" s="61"/>
      <c r="AV1248" s="61"/>
      <c r="AW1248" s="60"/>
    </row>
    <row r="1249" s="59" customFormat="1" customHeight="1" spans="1:49">
      <c r="A1249" s="60"/>
      <c r="B1249" s="60"/>
      <c r="C1249" s="60"/>
      <c r="D1249" s="60"/>
      <c r="H1249" s="61"/>
      <c r="I1249" s="61"/>
      <c r="J1249" s="61"/>
      <c r="K1249" s="61"/>
      <c r="L1249" s="61"/>
      <c r="M1249" s="61"/>
      <c r="N1249" s="61"/>
      <c r="O1249" s="61"/>
      <c r="P1249" s="61"/>
      <c r="Q1249" s="61"/>
      <c r="R1249" s="61"/>
      <c r="S1249" s="61"/>
      <c r="T1249" s="61"/>
      <c r="U1249" s="61"/>
      <c r="V1249" s="61"/>
      <c r="W1249" s="61"/>
      <c r="X1249" s="61"/>
      <c r="Y1249" s="61"/>
      <c r="Z1249" s="61"/>
      <c r="AA1249" s="61"/>
      <c r="AB1249" s="61"/>
      <c r="AC1249" s="61"/>
      <c r="AD1249" s="61"/>
      <c r="AE1249" s="61"/>
      <c r="AF1249" s="61"/>
      <c r="AG1249" s="61"/>
      <c r="AH1249" s="61"/>
      <c r="AI1249" s="61"/>
      <c r="AJ1249" s="61"/>
      <c r="AK1249" s="61"/>
      <c r="AL1249" s="61"/>
      <c r="AM1249" s="61"/>
      <c r="AN1249" s="61"/>
      <c r="AO1249" s="61"/>
      <c r="AP1249" s="62"/>
      <c r="AQ1249" s="61"/>
      <c r="AR1249" s="61"/>
      <c r="AS1249" s="61"/>
      <c r="AT1249" s="61"/>
      <c r="AU1249" s="61"/>
      <c r="AV1249" s="61"/>
      <c r="AW1249" s="60"/>
    </row>
    <row r="1250" s="59" customFormat="1" customHeight="1" spans="1:49">
      <c r="A1250" s="60"/>
      <c r="B1250" s="60"/>
      <c r="C1250" s="60"/>
      <c r="D1250" s="60"/>
      <c r="H1250" s="61"/>
      <c r="I1250" s="61"/>
      <c r="J1250" s="61"/>
      <c r="K1250" s="61"/>
      <c r="L1250" s="61"/>
      <c r="M1250" s="61"/>
      <c r="N1250" s="61"/>
      <c r="O1250" s="61"/>
      <c r="P1250" s="61"/>
      <c r="Q1250" s="61"/>
      <c r="R1250" s="61"/>
      <c r="S1250" s="61"/>
      <c r="T1250" s="61"/>
      <c r="U1250" s="61"/>
      <c r="V1250" s="61"/>
      <c r="W1250" s="61"/>
      <c r="X1250" s="61"/>
      <c r="Y1250" s="61"/>
      <c r="Z1250" s="61"/>
      <c r="AA1250" s="61"/>
      <c r="AB1250" s="61"/>
      <c r="AC1250" s="61"/>
      <c r="AD1250" s="61"/>
      <c r="AE1250" s="61"/>
      <c r="AF1250" s="61"/>
      <c r="AG1250" s="61"/>
      <c r="AH1250" s="61"/>
      <c r="AI1250" s="61"/>
      <c r="AJ1250" s="61"/>
      <c r="AK1250" s="61"/>
      <c r="AL1250" s="61"/>
      <c r="AM1250" s="61"/>
      <c r="AN1250" s="61"/>
      <c r="AO1250" s="61"/>
      <c r="AP1250" s="62"/>
      <c r="AQ1250" s="61"/>
      <c r="AR1250" s="61"/>
      <c r="AS1250" s="61"/>
      <c r="AT1250" s="61"/>
      <c r="AU1250" s="61"/>
      <c r="AV1250" s="61"/>
      <c r="AW1250" s="60"/>
    </row>
    <row r="1251" s="59" customFormat="1" customHeight="1" spans="1:49">
      <c r="A1251" s="60"/>
      <c r="B1251" s="60"/>
      <c r="C1251" s="60"/>
      <c r="D1251" s="60"/>
      <c r="H1251" s="61"/>
      <c r="I1251" s="61"/>
      <c r="J1251" s="61"/>
      <c r="K1251" s="61"/>
      <c r="L1251" s="61"/>
      <c r="M1251" s="61"/>
      <c r="N1251" s="61"/>
      <c r="O1251" s="61"/>
      <c r="P1251" s="61"/>
      <c r="Q1251" s="61"/>
      <c r="R1251" s="61"/>
      <c r="S1251" s="61"/>
      <c r="T1251" s="61"/>
      <c r="U1251" s="61"/>
      <c r="V1251" s="61"/>
      <c r="W1251" s="61"/>
      <c r="X1251" s="61"/>
      <c r="Y1251" s="61"/>
      <c r="Z1251" s="61"/>
      <c r="AA1251" s="61"/>
      <c r="AB1251" s="61"/>
      <c r="AC1251" s="61"/>
      <c r="AD1251" s="61"/>
      <c r="AE1251" s="61"/>
      <c r="AF1251" s="61"/>
      <c r="AG1251" s="61"/>
      <c r="AH1251" s="61"/>
      <c r="AI1251" s="61"/>
      <c r="AJ1251" s="61"/>
      <c r="AK1251" s="61"/>
      <c r="AL1251" s="61"/>
      <c r="AM1251" s="61"/>
      <c r="AN1251" s="61"/>
      <c r="AO1251" s="61"/>
      <c r="AP1251" s="62"/>
      <c r="AQ1251" s="61"/>
      <c r="AR1251" s="61"/>
      <c r="AS1251" s="61"/>
      <c r="AT1251" s="61"/>
      <c r="AU1251" s="61"/>
      <c r="AV1251" s="61"/>
      <c r="AW1251" s="60"/>
    </row>
    <row r="1252" s="59" customFormat="1" customHeight="1" spans="1:49">
      <c r="A1252" s="60"/>
      <c r="B1252" s="60"/>
      <c r="C1252" s="60"/>
      <c r="D1252" s="60"/>
      <c r="H1252" s="61"/>
      <c r="I1252" s="61"/>
      <c r="J1252" s="61"/>
      <c r="K1252" s="61"/>
      <c r="L1252" s="61"/>
      <c r="M1252" s="61"/>
      <c r="N1252" s="61"/>
      <c r="O1252" s="61"/>
      <c r="P1252" s="61"/>
      <c r="Q1252" s="61"/>
      <c r="R1252" s="61"/>
      <c r="S1252" s="61"/>
      <c r="T1252" s="61"/>
      <c r="U1252" s="61"/>
      <c r="V1252" s="61"/>
      <c r="W1252" s="61"/>
      <c r="X1252" s="61"/>
      <c r="Y1252" s="61"/>
      <c r="Z1252" s="61"/>
      <c r="AA1252" s="61"/>
      <c r="AB1252" s="61"/>
      <c r="AC1252" s="61"/>
      <c r="AD1252" s="61"/>
      <c r="AE1252" s="61"/>
      <c r="AF1252" s="61"/>
      <c r="AG1252" s="61"/>
      <c r="AH1252" s="61"/>
      <c r="AI1252" s="61"/>
      <c r="AJ1252" s="61"/>
      <c r="AK1252" s="61"/>
      <c r="AL1252" s="61"/>
      <c r="AM1252" s="61"/>
      <c r="AN1252" s="61"/>
      <c r="AO1252" s="61"/>
      <c r="AP1252" s="62"/>
      <c r="AQ1252" s="61"/>
      <c r="AR1252" s="61"/>
      <c r="AS1252" s="61"/>
      <c r="AT1252" s="61"/>
      <c r="AU1252" s="61"/>
      <c r="AV1252" s="61"/>
      <c r="AW1252" s="60"/>
    </row>
    <row r="1253" s="59" customFormat="1" customHeight="1" spans="1:49">
      <c r="A1253" s="60"/>
      <c r="B1253" s="60"/>
      <c r="C1253" s="60"/>
      <c r="D1253" s="60"/>
      <c r="H1253" s="61"/>
      <c r="I1253" s="61"/>
      <c r="J1253" s="61"/>
      <c r="K1253" s="61"/>
      <c r="L1253" s="61"/>
      <c r="M1253" s="61"/>
      <c r="N1253" s="61"/>
      <c r="O1253" s="61"/>
      <c r="P1253" s="61"/>
      <c r="Q1253" s="61"/>
      <c r="R1253" s="61"/>
      <c r="S1253" s="61"/>
      <c r="T1253" s="61"/>
      <c r="U1253" s="61"/>
      <c r="V1253" s="61"/>
      <c r="W1253" s="61"/>
      <c r="X1253" s="61"/>
      <c r="Y1253" s="61"/>
      <c r="Z1253" s="61"/>
      <c r="AA1253" s="61"/>
      <c r="AB1253" s="61"/>
      <c r="AC1253" s="61"/>
      <c r="AD1253" s="61"/>
      <c r="AE1253" s="61"/>
      <c r="AF1253" s="61"/>
      <c r="AG1253" s="61"/>
      <c r="AH1253" s="61"/>
      <c r="AI1253" s="61"/>
      <c r="AJ1253" s="61"/>
      <c r="AK1253" s="61"/>
      <c r="AL1253" s="61"/>
      <c r="AM1253" s="61"/>
      <c r="AN1253" s="61"/>
      <c r="AO1253" s="61"/>
      <c r="AP1253" s="62"/>
      <c r="AQ1253" s="61"/>
      <c r="AR1253" s="61"/>
      <c r="AS1253" s="61"/>
      <c r="AT1253" s="61"/>
      <c r="AU1253" s="61"/>
      <c r="AV1253" s="61"/>
      <c r="AW1253" s="60"/>
    </row>
    <row r="1254" s="59" customFormat="1" customHeight="1" spans="1:49">
      <c r="A1254" s="60"/>
      <c r="B1254" s="60"/>
      <c r="C1254" s="60"/>
      <c r="D1254" s="60"/>
      <c r="H1254" s="61"/>
      <c r="I1254" s="61"/>
      <c r="J1254" s="61"/>
      <c r="K1254" s="61"/>
      <c r="L1254" s="61"/>
      <c r="M1254" s="61"/>
      <c r="N1254" s="61"/>
      <c r="O1254" s="61"/>
      <c r="P1254" s="61"/>
      <c r="Q1254" s="61"/>
      <c r="R1254" s="61"/>
      <c r="S1254" s="61"/>
      <c r="T1254" s="61"/>
      <c r="U1254" s="61"/>
      <c r="V1254" s="61"/>
      <c r="W1254" s="61"/>
      <c r="X1254" s="61"/>
      <c r="Y1254" s="61"/>
      <c r="Z1254" s="61"/>
      <c r="AA1254" s="61"/>
      <c r="AB1254" s="61"/>
      <c r="AC1254" s="61"/>
      <c r="AD1254" s="61"/>
      <c r="AE1254" s="61"/>
      <c r="AF1254" s="61"/>
      <c r="AG1254" s="61"/>
      <c r="AH1254" s="61"/>
      <c r="AI1254" s="61"/>
      <c r="AJ1254" s="61"/>
      <c r="AK1254" s="61"/>
      <c r="AL1254" s="61"/>
      <c r="AM1254" s="61"/>
      <c r="AN1254" s="61"/>
      <c r="AO1254" s="61"/>
      <c r="AP1254" s="62"/>
      <c r="AQ1254" s="61"/>
      <c r="AR1254" s="61"/>
      <c r="AS1254" s="61"/>
      <c r="AT1254" s="61"/>
      <c r="AU1254" s="61"/>
      <c r="AV1254" s="61"/>
      <c r="AW1254" s="60"/>
    </row>
    <row r="1255" s="59" customFormat="1" customHeight="1" spans="1:49">
      <c r="A1255" s="60"/>
      <c r="B1255" s="60"/>
      <c r="C1255" s="60"/>
      <c r="D1255" s="60"/>
      <c r="H1255" s="61"/>
      <c r="I1255" s="61"/>
      <c r="J1255" s="61"/>
      <c r="K1255" s="61"/>
      <c r="L1255" s="61"/>
      <c r="M1255" s="61"/>
      <c r="N1255" s="61"/>
      <c r="O1255" s="61"/>
      <c r="P1255" s="61"/>
      <c r="Q1255" s="61"/>
      <c r="R1255" s="61"/>
      <c r="S1255" s="61"/>
      <c r="T1255" s="61"/>
      <c r="U1255" s="61"/>
      <c r="V1255" s="61"/>
      <c r="W1255" s="61"/>
      <c r="X1255" s="61"/>
      <c r="Y1255" s="61"/>
      <c r="Z1255" s="61"/>
      <c r="AA1255" s="61"/>
      <c r="AB1255" s="61"/>
      <c r="AC1255" s="61"/>
      <c r="AD1255" s="61"/>
      <c r="AE1255" s="61"/>
      <c r="AF1255" s="61"/>
      <c r="AG1255" s="61"/>
      <c r="AH1255" s="61"/>
      <c r="AI1255" s="61"/>
      <c r="AJ1255" s="61"/>
      <c r="AK1255" s="61"/>
      <c r="AL1255" s="61"/>
      <c r="AM1255" s="61"/>
      <c r="AN1255" s="61"/>
      <c r="AO1255" s="61"/>
      <c r="AP1255" s="62"/>
      <c r="AQ1255" s="61"/>
      <c r="AR1255" s="61"/>
      <c r="AS1255" s="61"/>
      <c r="AT1255" s="61"/>
      <c r="AU1255" s="61"/>
      <c r="AV1255" s="61"/>
      <c r="AW1255" s="60"/>
    </row>
    <row r="1256" s="59" customFormat="1" customHeight="1" spans="1:49">
      <c r="A1256" s="60"/>
      <c r="B1256" s="60"/>
      <c r="C1256" s="60"/>
      <c r="D1256" s="60"/>
      <c r="H1256" s="61"/>
      <c r="I1256" s="61"/>
      <c r="J1256" s="61"/>
      <c r="K1256" s="61"/>
      <c r="L1256" s="61"/>
      <c r="M1256" s="61"/>
      <c r="N1256" s="61"/>
      <c r="O1256" s="61"/>
      <c r="P1256" s="61"/>
      <c r="Q1256" s="61"/>
      <c r="R1256" s="61"/>
      <c r="S1256" s="61"/>
      <c r="T1256" s="61"/>
      <c r="U1256" s="61"/>
      <c r="V1256" s="61"/>
      <c r="W1256" s="61"/>
      <c r="X1256" s="61"/>
      <c r="Y1256" s="61"/>
      <c r="Z1256" s="61"/>
      <c r="AA1256" s="61"/>
      <c r="AB1256" s="61"/>
      <c r="AC1256" s="61"/>
      <c r="AD1256" s="61"/>
      <c r="AE1256" s="61"/>
      <c r="AF1256" s="61"/>
      <c r="AG1256" s="61"/>
      <c r="AH1256" s="61"/>
      <c r="AI1256" s="61"/>
      <c r="AJ1256" s="61"/>
      <c r="AK1256" s="61"/>
      <c r="AL1256" s="61"/>
      <c r="AM1256" s="61"/>
      <c r="AN1256" s="61"/>
      <c r="AO1256" s="61"/>
      <c r="AP1256" s="62"/>
      <c r="AQ1256" s="61"/>
      <c r="AR1256" s="61"/>
      <c r="AS1256" s="61"/>
      <c r="AT1256" s="61"/>
      <c r="AU1256" s="61"/>
      <c r="AV1256" s="61"/>
      <c r="AW1256" s="60"/>
    </row>
    <row r="1257" s="59" customFormat="1" customHeight="1" spans="1:49">
      <c r="A1257" s="60"/>
      <c r="B1257" s="60"/>
      <c r="C1257" s="60"/>
      <c r="D1257" s="60"/>
      <c r="H1257" s="61"/>
      <c r="I1257" s="61"/>
      <c r="J1257" s="61"/>
      <c r="K1257" s="61"/>
      <c r="L1257" s="61"/>
      <c r="M1257" s="61"/>
      <c r="N1257" s="61"/>
      <c r="O1257" s="61"/>
      <c r="P1257" s="61"/>
      <c r="Q1257" s="61"/>
      <c r="R1257" s="61"/>
      <c r="S1257" s="61"/>
      <c r="T1257" s="61"/>
      <c r="U1257" s="61"/>
      <c r="V1257" s="61"/>
      <c r="W1257" s="61"/>
      <c r="X1257" s="61"/>
      <c r="Y1257" s="61"/>
      <c r="Z1257" s="61"/>
      <c r="AA1257" s="61"/>
      <c r="AB1257" s="61"/>
      <c r="AC1257" s="61"/>
      <c r="AD1257" s="61"/>
      <c r="AE1257" s="61"/>
      <c r="AF1257" s="61"/>
      <c r="AG1257" s="61"/>
      <c r="AH1257" s="61"/>
      <c r="AI1257" s="61"/>
      <c r="AJ1257" s="61"/>
      <c r="AK1257" s="61"/>
      <c r="AL1257" s="61"/>
      <c r="AM1257" s="61"/>
      <c r="AN1257" s="61"/>
      <c r="AO1257" s="61"/>
      <c r="AP1257" s="62"/>
      <c r="AQ1257" s="61"/>
      <c r="AR1257" s="61"/>
      <c r="AS1257" s="61"/>
      <c r="AT1257" s="61"/>
      <c r="AU1257" s="61"/>
      <c r="AV1257" s="61"/>
      <c r="AW1257" s="60"/>
    </row>
    <row r="1258" s="59" customFormat="1" customHeight="1" spans="1:49">
      <c r="A1258" s="60"/>
      <c r="B1258" s="60"/>
      <c r="C1258" s="60"/>
      <c r="D1258" s="60"/>
      <c r="H1258" s="61"/>
      <c r="I1258" s="61"/>
      <c r="J1258" s="61"/>
      <c r="K1258" s="61"/>
      <c r="L1258" s="61"/>
      <c r="M1258" s="61"/>
      <c r="N1258" s="61"/>
      <c r="O1258" s="61"/>
      <c r="P1258" s="61"/>
      <c r="Q1258" s="61"/>
      <c r="R1258" s="61"/>
      <c r="S1258" s="61"/>
      <c r="T1258" s="61"/>
      <c r="U1258" s="61"/>
      <c r="V1258" s="61"/>
      <c r="W1258" s="61"/>
      <c r="X1258" s="61"/>
      <c r="Y1258" s="61"/>
      <c r="Z1258" s="61"/>
      <c r="AA1258" s="61"/>
      <c r="AB1258" s="61"/>
      <c r="AC1258" s="61"/>
      <c r="AD1258" s="61"/>
      <c r="AE1258" s="61"/>
      <c r="AF1258" s="61"/>
      <c r="AG1258" s="61"/>
      <c r="AH1258" s="61"/>
      <c r="AI1258" s="61"/>
      <c r="AJ1258" s="61"/>
      <c r="AK1258" s="61"/>
      <c r="AL1258" s="61"/>
      <c r="AM1258" s="61"/>
      <c r="AN1258" s="61"/>
      <c r="AO1258" s="61"/>
      <c r="AP1258" s="62"/>
      <c r="AQ1258" s="61"/>
      <c r="AR1258" s="61"/>
      <c r="AS1258" s="61"/>
      <c r="AT1258" s="61"/>
      <c r="AU1258" s="61"/>
      <c r="AV1258" s="61"/>
      <c r="AW1258" s="60"/>
    </row>
    <row r="1259" s="59" customFormat="1" customHeight="1" spans="1:49">
      <c r="A1259" s="60"/>
      <c r="B1259" s="60"/>
      <c r="C1259" s="60"/>
      <c r="D1259" s="60"/>
      <c r="H1259" s="61"/>
      <c r="I1259" s="61"/>
      <c r="J1259" s="61"/>
      <c r="K1259" s="61"/>
      <c r="L1259" s="61"/>
      <c r="M1259" s="61"/>
      <c r="N1259" s="61"/>
      <c r="O1259" s="61"/>
      <c r="P1259" s="61"/>
      <c r="Q1259" s="61"/>
      <c r="R1259" s="61"/>
      <c r="S1259" s="61"/>
      <c r="T1259" s="61"/>
      <c r="U1259" s="61"/>
      <c r="V1259" s="61"/>
      <c r="W1259" s="61"/>
      <c r="X1259" s="61"/>
      <c r="Y1259" s="61"/>
      <c r="Z1259" s="61"/>
      <c r="AA1259" s="61"/>
      <c r="AB1259" s="61"/>
      <c r="AC1259" s="61"/>
      <c r="AD1259" s="61"/>
      <c r="AE1259" s="61"/>
      <c r="AF1259" s="61"/>
      <c r="AG1259" s="61"/>
      <c r="AH1259" s="61"/>
      <c r="AI1259" s="61"/>
      <c r="AJ1259" s="61"/>
      <c r="AK1259" s="61"/>
      <c r="AL1259" s="61"/>
      <c r="AM1259" s="61"/>
      <c r="AN1259" s="61"/>
      <c r="AO1259" s="61"/>
      <c r="AP1259" s="62"/>
      <c r="AQ1259" s="61"/>
      <c r="AR1259" s="61"/>
      <c r="AS1259" s="61"/>
      <c r="AT1259" s="61"/>
      <c r="AU1259" s="61"/>
      <c r="AV1259" s="61"/>
      <c r="AW1259" s="60"/>
    </row>
    <row r="1260" s="59" customFormat="1" customHeight="1" spans="1:49">
      <c r="A1260" s="60"/>
      <c r="B1260" s="60"/>
      <c r="C1260" s="60"/>
      <c r="D1260" s="60"/>
      <c r="H1260" s="61"/>
      <c r="I1260" s="61"/>
      <c r="J1260" s="61"/>
      <c r="K1260" s="61"/>
      <c r="L1260" s="61"/>
      <c r="M1260" s="61"/>
      <c r="N1260" s="61"/>
      <c r="O1260" s="61"/>
      <c r="P1260" s="61"/>
      <c r="Q1260" s="61"/>
      <c r="R1260" s="61"/>
      <c r="S1260" s="61"/>
      <c r="T1260" s="61"/>
      <c r="U1260" s="61"/>
      <c r="V1260" s="61"/>
      <c r="W1260" s="61"/>
      <c r="X1260" s="61"/>
      <c r="Y1260" s="61"/>
      <c r="Z1260" s="61"/>
      <c r="AA1260" s="61"/>
      <c r="AB1260" s="61"/>
      <c r="AC1260" s="61"/>
      <c r="AD1260" s="61"/>
      <c r="AE1260" s="61"/>
      <c r="AF1260" s="61"/>
      <c r="AG1260" s="61"/>
      <c r="AH1260" s="61"/>
      <c r="AI1260" s="61"/>
      <c r="AJ1260" s="61"/>
      <c r="AK1260" s="61"/>
      <c r="AL1260" s="61"/>
      <c r="AM1260" s="61"/>
      <c r="AN1260" s="61"/>
      <c r="AO1260" s="61"/>
      <c r="AP1260" s="62"/>
      <c r="AQ1260" s="61"/>
      <c r="AR1260" s="61"/>
      <c r="AS1260" s="61"/>
      <c r="AT1260" s="61"/>
      <c r="AU1260" s="61"/>
      <c r="AV1260" s="61"/>
      <c r="AW1260" s="60"/>
    </row>
    <row r="1261" s="59" customFormat="1" customHeight="1" spans="1:49">
      <c r="A1261" s="60"/>
      <c r="B1261" s="60"/>
      <c r="C1261" s="60"/>
      <c r="D1261" s="60"/>
      <c r="H1261" s="61"/>
      <c r="I1261" s="61"/>
      <c r="J1261" s="61"/>
      <c r="K1261" s="61"/>
      <c r="L1261" s="61"/>
      <c r="M1261" s="61"/>
      <c r="N1261" s="61"/>
      <c r="O1261" s="61"/>
      <c r="P1261" s="61"/>
      <c r="Q1261" s="61"/>
      <c r="R1261" s="61"/>
      <c r="S1261" s="61"/>
      <c r="T1261" s="61"/>
      <c r="U1261" s="61"/>
      <c r="V1261" s="61"/>
      <c r="W1261" s="61"/>
      <c r="X1261" s="61"/>
      <c r="Y1261" s="61"/>
      <c r="Z1261" s="61"/>
      <c r="AA1261" s="61"/>
      <c r="AB1261" s="61"/>
      <c r="AC1261" s="61"/>
      <c r="AD1261" s="61"/>
      <c r="AE1261" s="61"/>
      <c r="AF1261" s="61"/>
      <c r="AG1261" s="61"/>
      <c r="AH1261" s="61"/>
      <c r="AI1261" s="61"/>
      <c r="AJ1261" s="61"/>
      <c r="AK1261" s="61"/>
      <c r="AL1261" s="61"/>
      <c r="AM1261" s="61"/>
      <c r="AN1261" s="61"/>
      <c r="AO1261" s="61"/>
      <c r="AP1261" s="62"/>
      <c r="AQ1261" s="61"/>
      <c r="AR1261" s="61"/>
      <c r="AS1261" s="61"/>
      <c r="AT1261" s="61"/>
      <c r="AU1261" s="61"/>
      <c r="AV1261" s="61"/>
      <c r="AW1261" s="60"/>
    </row>
    <row r="1262" s="59" customFormat="1" customHeight="1" spans="1:49">
      <c r="A1262" s="60"/>
      <c r="B1262" s="60"/>
      <c r="C1262" s="60"/>
      <c r="D1262" s="60"/>
      <c r="H1262" s="61"/>
      <c r="I1262" s="61"/>
      <c r="J1262" s="61"/>
      <c r="K1262" s="61"/>
      <c r="L1262" s="61"/>
      <c r="M1262" s="61"/>
      <c r="N1262" s="61"/>
      <c r="O1262" s="61"/>
      <c r="P1262" s="61"/>
      <c r="Q1262" s="61"/>
      <c r="R1262" s="61"/>
      <c r="S1262" s="61"/>
      <c r="T1262" s="61"/>
      <c r="U1262" s="61"/>
      <c r="V1262" s="61"/>
      <c r="W1262" s="61"/>
      <c r="X1262" s="61"/>
      <c r="Y1262" s="61"/>
      <c r="Z1262" s="61"/>
      <c r="AA1262" s="61"/>
      <c r="AB1262" s="61"/>
      <c r="AC1262" s="61"/>
      <c r="AD1262" s="61"/>
      <c r="AE1262" s="61"/>
      <c r="AF1262" s="61"/>
      <c r="AG1262" s="61"/>
      <c r="AH1262" s="61"/>
      <c r="AI1262" s="61"/>
      <c r="AJ1262" s="61"/>
      <c r="AK1262" s="61"/>
      <c r="AL1262" s="61"/>
      <c r="AM1262" s="61"/>
      <c r="AN1262" s="61"/>
      <c r="AO1262" s="61"/>
      <c r="AP1262" s="62"/>
      <c r="AQ1262" s="61"/>
      <c r="AR1262" s="61"/>
      <c r="AS1262" s="61"/>
      <c r="AT1262" s="61"/>
      <c r="AU1262" s="61"/>
      <c r="AV1262" s="61"/>
      <c r="AW1262" s="60"/>
    </row>
    <row r="1263" s="59" customFormat="1" customHeight="1" spans="1:49">
      <c r="A1263" s="60"/>
      <c r="B1263" s="60"/>
      <c r="C1263" s="60"/>
      <c r="D1263" s="60"/>
      <c r="H1263" s="61"/>
      <c r="I1263" s="61"/>
      <c r="J1263" s="61"/>
      <c r="K1263" s="61"/>
      <c r="L1263" s="61"/>
      <c r="M1263" s="61"/>
      <c r="N1263" s="61"/>
      <c r="O1263" s="61"/>
      <c r="P1263" s="61"/>
      <c r="Q1263" s="61"/>
      <c r="R1263" s="61"/>
      <c r="S1263" s="61"/>
      <c r="T1263" s="61"/>
      <c r="U1263" s="61"/>
      <c r="V1263" s="61"/>
      <c r="W1263" s="61"/>
      <c r="X1263" s="61"/>
      <c r="Y1263" s="61"/>
      <c r="Z1263" s="61"/>
      <c r="AA1263" s="61"/>
      <c r="AB1263" s="61"/>
      <c r="AC1263" s="61"/>
      <c r="AD1263" s="61"/>
      <c r="AE1263" s="61"/>
      <c r="AF1263" s="61"/>
      <c r="AG1263" s="61"/>
      <c r="AH1263" s="61"/>
      <c r="AI1263" s="61"/>
      <c r="AJ1263" s="61"/>
      <c r="AK1263" s="61"/>
      <c r="AL1263" s="61"/>
      <c r="AM1263" s="61"/>
      <c r="AN1263" s="61"/>
      <c r="AO1263" s="61"/>
      <c r="AP1263" s="62"/>
      <c r="AQ1263" s="61"/>
      <c r="AR1263" s="61"/>
      <c r="AS1263" s="61"/>
      <c r="AT1263" s="61"/>
      <c r="AU1263" s="61"/>
      <c r="AV1263" s="61"/>
      <c r="AW1263" s="60"/>
    </row>
    <row r="1264" s="59" customFormat="1" customHeight="1" spans="1:49">
      <c r="A1264" s="60"/>
      <c r="B1264" s="60"/>
      <c r="C1264" s="60"/>
      <c r="D1264" s="60"/>
      <c r="H1264" s="61"/>
      <c r="I1264" s="61"/>
      <c r="J1264" s="61"/>
      <c r="K1264" s="61"/>
      <c r="L1264" s="61"/>
      <c r="M1264" s="61"/>
      <c r="N1264" s="61"/>
      <c r="O1264" s="61"/>
      <c r="P1264" s="61"/>
      <c r="Q1264" s="61"/>
      <c r="R1264" s="61"/>
      <c r="S1264" s="61"/>
      <c r="T1264" s="61"/>
      <c r="U1264" s="61"/>
      <c r="V1264" s="61"/>
      <c r="W1264" s="61"/>
      <c r="X1264" s="61"/>
      <c r="Y1264" s="61"/>
      <c r="Z1264" s="61"/>
      <c r="AA1264" s="61"/>
      <c r="AB1264" s="61"/>
      <c r="AC1264" s="61"/>
      <c r="AD1264" s="61"/>
      <c r="AE1264" s="61"/>
      <c r="AF1264" s="61"/>
      <c r="AG1264" s="61"/>
      <c r="AH1264" s="61"/>
      <c r="AI1264" s="61"/>
      <c r="AJ1264" s="61"/>
      <c r="AK1264" s="61"/>
      <c r="AL1264" s="61"/>
      <c r="AM1264" s="61"/>
      <c r="AN1264" s="61"/>
      <c r="AO1264" s="61"/>
      <c r="AP1264" s="62"/>
      <c r="AQ1264" s="61"/>
      <c r="AR1264" s="61"/>
      <c r="AS1264" s="61"/>
      <c r="AT1264" s="61"/>
      <c r="AU1264" s="61"/>
      <c r="AV1264" s="61"/>
      <c r="AW1264" s="60"/>
    </row>
    <row r="1265" s="59" customFormat="1" customHeight="1" spans="1:49">
      <c r="A1265" s="60"/>
      <c r="B1265" s="60"/>
      <c r="C1265" s="60"/>
      <c r="D1265" s="60"/>
      <c r="H1265" s="61"/>
      <c r="I1265" s="61"/>
      <c r="J1265" s="61"/>
      <c r="K1265" s="61"/>
      <c r="L1265" s="61"/>
      <c r="M1265" s="61"/>
      <c r="N1265" s="61"/>
      <c r="O1265" s="61"/>
      <c r="P1265" s="61"/>
      <c r="Q1265" s="61"/>
      <c r="R1265" s="61"/>
      <c r="S1265" s="61"/>
      <c r="T1265" s="61"/>
      <c r="U1265" s="61"/>
      <c r="V1265" s="61"/>
      <c r="W1265" s="61"/>
      <c r="X1265" s="61"/>
      <c r="Y1265" s="61"/>
      <c r="Z1265" s="61"/>
      <c r="AA1265" s="61"/>
      <c r="AB1265" s="61"/>
      <c r="AC1265" s="61"/>
      <c r="AD1265" s="61"/>
      <c r="AE1265" s="61"/>
      <c r="AF1265" s="61"/>
      <c r="AG1265" s="61"/>
      <c r="AH1265" s="61"/>
      <c r="AI1265" s="61"/>
      <c r="AJ1265" s="61"/>
      <c r="AK1265" s="61"/>
      <c r="AL1265" s="61"/>
      <c r="AM1265" s="61"/>
      <c r="AN1265" s="61"/>
      <c r="AO1265" s="61"/>
      <c r="AP1265" s="62"/>
      <c r="AQ1265" s="61"/>
      <c r="AR1265" s="61"/>
      <c r="AS1265" s="61"/>
      <c r="AT1265" s="61"/>
      <c r="AU1265" s="61"/>
      <c r="AV1265" s="61"/>
      <c r="AW1265" s="60"/>
    </row>
    <row r="1266" s="59" customFormat="1" customHeight="1" spans="1:49">
      <c r="A1266" s="60"/>
      <c r="B1266" s="60"/>
      <c r="C1266" s="60"/>
      <c r="D1266" s="60"/>
      <c r="H1266" s="61"/>
      <c r="I1266" s="61"/>
      <c r="J1266" s="61"/>
      <c r="K1266" s="61"/>
      <c r="L1266" s="61"/>
      <c r="M1266" s="61"/>
      <c r="N1266" s="61"/>
      <c r="O1266" s="61"/>
      <c r="P1266" s="61"/>
      <c r="Q1266" s="61"/>
      <c r="R1266" s="61"/>
      <c r="S1266" s="61"/>
      <c r="T1266" s="61"/>
      <c r="U1266" s="61"/>
      <c r="V1266" s="61"/>
      <c r="W1266" s="61"/>
      <c r="X1266" s="61"/>
      <c r="Y1266" s="61"/>
      <c r="Z1266" s="61"/>
      <c r="AA1266" s="61"/>
      <c r="AB1266" s="61"/>
      <c r="AC1266" s="61"/>
      <c r="AD1266" s="61"/>
      <c r="AE1266" s="61"/>
      <c r="AF1266" s="61"/>
      <c r="AG1266" s="61"/>
      <c r="AH1266" s="61"/>
      <c r="AI1266" s="61"/>
      <c r="AJ1266" s="61"/>
      <c r="AK1266" s="61"/>
      <c r="AL1266" s="61"/>
      <c r="AM1266" s="61"/>
      <c r="AN1266" s="61"/>
      <c r="AO1266" s="61"/>
      <c r="AP1266" s="62"/>
      <c r="AQ1266" s="61"/>
      <c r="AR1266" s="61"/>
      <c r="AS1266" s="61"/>
      <c r="AT1266" s="61"/>
      <c r="AU1266" s="61"/>
      <c r="AV1266" s="61"/>
      <c r="AW1266" s="60"/>
    </row>
    <row r="1267" s="59" customFormat="1" customHeight="1" spans="1:49">
      <c r="A1267" s="60"/>
      <c r="B1267" s="60"/>
      <c r="C1267" s="60"/>
      <c r="D1267" s="60"/>
      <c r="H1267" s="61"/>
      <c r="I1267" s="61"/>
      <c r="J1267" s="61"/>
      <c r="K1267" s="61"/>
      <c r="L1267" s="61"/>
      <c r="M1267" s="61"/>
      <c r="N1267" s="61"/>
      <c r="O1267" s="61"/>
      <c r="P1267" s="61"/>
      <c r="Q1267" s="61"/>
      <c r="R1267" s="61"/>
      <c r="S1267" s="61"/>
      <c r="T1267" s="61"/>
      <c r="U1267" s="61"/>
      <c r="V1267" s="61"/>
      <c r="W1267" s="61"/>
      <c r="X1267" s="61"/>
      <c r="Y1267" s="61"/>
      <c r="Z1267" s="61"/>
      <c r="AA1267" s="61"/>
      <c r="AB1267" s="61"/>
      <c r="AC1267" s="61"/>
      <c r="AD1267" s="61"/>
      <c r="AE1267" s="61"/>
      <c r="AF1267" s="61"/>
      <c r="AG1267" s="61"/>
      <c r="AH1267" s="61"/>
      <c r="AI1267" s="61"/>
      <c r="AJ1267" s="61"/>
      <c r="AK1267" s="61"/>
      <c r="AL1267" s="61"/>
      <c r="AM1267" s="61"/>
      <c r="AN1267" s="61"/>
      <c r="AO1267" s="61"/>
      <c r="AP1267" s="62"/>
      <c r="AQ1267" s="61"/>
      <c r="AR1267" s="61"/>
      <c r="AS1267" s="61"/>
      <c r="AT1267" s="61"/>
      <c r="AU1267" s="61"/>
      <c r="AV1267" s="61"/>
      <c r="AW1267" s="60"/>
    </row>
    <row r="1268" s="59" customFormat="1" customHeight="1" spans="1:49">
      <c r="A1268" s="60"/>
      <c r="B1268" s="60"/>
      <c r="C1268" s="60"/>
      <c r="D1268" s="60"/>
      <c r="H1268" s="61"/>
      <c r="I1268" s="61"/>
      <c r="J1268" s="61"/>
      <c r="K1268" s="61"/>
      <c r="L1268" s="61"/>
      <c r="M1268" s="61"/>
      <c r="N1268" s="61"/>
      <c r="O1268" s="61"/>
      <c r="P1268" s="61"/>
      <c r="Q1268" s="61"/>
      <c r="R1268" s="61"/>
      <c r="S1268" s="61"/>
      <c r="T1268" s="61"/>
      <c r="U1268" s="61"/>
      <c r="V1268" s="61"/>
      <c r="W1268" s="61"/>
      <c r="X1268" s="61"/>
      <c r="Y1268" s="61"/>
      <c r="Z1268" s="61"/>
      <c r="AA1268" s="61"/>
      <c r="AB1268" s="61"/>
      <c r="AC1268" s="61"/>
      <c r="AD1268" s="61"/>
      <c r="AE1268" s="61"/>
      <c r="AF1268" s="61"/>
      <c r="AG1268" s="61"/>
      <c r="AH1268" s="61"/>
      <c r="AI1268" s="61"/>
      <c r="AJ1268" s="61"/>
      <c r="AK1268" s="61"/>
      <c r="AL1268" s="61"/>
      <c r="AM1268" s="61"/>
      <c r="AN1268" s="61"/>
      <c r="AO1268" s="61"/>
      <c r="AP1268" s="62"/>
      <c r="AQ1268" s="61"/>
      <c r="AR1268" s="61"/>
      <c r="AS1268" s="61"/>
      <c r="AT1268" s="61"/>
      <c r="AU1268" s="61"/>
      <c r="AV1268" s="61"/>
      <c r="AW1268" s="60"/>
    </row>
    <row r="1269" s="59" customFormat="1" customHeight="1" spans="1:49">
      <c r="A1269" s="60"/>
      <c r="B1269" s="60"/>
      <c r="C1269" s="60"/>
      <c r="D1269" s="60"/>
      <c r="H1269" s="61"/>
      <c r="I1269" s="61"/>
      <c r="J1269" s="61"/>
      <c r="K1269" s="61"/>
      <c r="L1269" s="61"/>
      <c r="M1269" s="61"/>
      <c r="N1269" s="61"/>
      <c r="O1269" s="61"/>
      <c r="P1269" s="61"/>
      <c r="Q1269" s="61"/>
      <c r="R1269" s="61"/>
      <c r="S1269" s="61"/>
      <c r="T1269" s="61"/>
      <c r="U1269" s="61"/>
      <c r="V1269" s="61"/>
      <c r="W1269" s="61"/>
      <c r="X1269" s="61"/>
      <c r="Y1269" s="61"/>
      <c r="Z1269" s="61"/>
      <c r="AA1269" s="61"/>
      <c r="AB1269" s="61"/>
      <c r="AC1269" s="61"/>
      <c r="AD1269" s="61"/>
      <c r="AE1269" s="61"/>
      <c r="AF1269" s="61"/>
      <c r="AG1269" s="61"/>
      <c r="AH1269" s="61"/>
      <c r="AI1269" s="61"/>
      <c r="AJ1269" s="61"/>
      <c r="AK1269" s="61"/>
      <c r="AL1269" s="61"/>
      <c r="AM1269" s="61"/>
      <c r="AN1269" s="61"/>
      <c r="AO1269" s="61"/>
      <c r="AP1269" s="62"/>
      <c r="AQ1269" s="61"/>
      <c r="AR1269" s="61"/>
      <c r="AS1269" s="61"/>
      <c r="AT1269" s="61"/>
      <c r="AU1269" s="61"/>
      <c r="AV1269" s="61"/>
      <c r="AW1269" s="60"/>
    </row>
    <row r="1270" s="59" customFormat="1" customHeight="1" spans="1:49">
      <c r="A1270" s="60"/>
      <c r="B1270" s="60"/>
      <c r="C1270" s="60"/>
      <c r="D1270" s="60"/>
      <c r="H1270" s="61"/>
      <c r="I1270" s="61"/>
      <c r="J1270" s="61"/>
      <c r="K1270" s="61"/>
      <c r="L1270" s="61"/>
      <c r="M1270" s="61"/>
      <c r="N1270" s="61"/>
      <c r="O1270" s="61"/>
      <c r="P1270" s="61"/>
      <c r="Q1270" s="61"/>
      <c r="R1270" s="61"/>
      <c r="S1270" s="61"/>
      <c r="T1270" s="61"/>
      <c r="U1270" s="61"/>
      <c r="V1270" s="61"/>
      <c r="W1270" s="61"/>
      <c r="X1270" s="61"/>
      <c r="Y1270" s="61"/>
      <c r="Z1270" s="61"/>
      <c r="AA1270" s="61"/>
      <c r="AB1270" s="61"/>
      <c r="AC1270" s="61"/>
      <c r="AD1270" s="61"/>
      <c r="AE1270" s="61"/>
      <c r="AF1270" s="61"/>
      <c r="AG1270" s="61"/>
      <c r="AH1270" s="61"/>
      <c r="AI1270" s="61"/>
      <c r="AJ1270" s="61"/>
      <c r="AK1270" s="61"/>
      <c r="AL1270" s="61"/>
      <c r="AM1270" s="61"/>
      <c r="AN1270" s="61"/>
      <c r="AO1270" s="61"/>
      <c r="AP1270" s="62"/>
      <c r="AQ1270" s="61"/>
      <c r="AR1270" s="61"/>
      <c r="AS1270" s="61"/>
      <c r="AT1270" s="61"/>
      <c r="AU1270" s="61"/>
      <c r="AV1270" s="61"/>
      <c r="AW1270" s="60"/>
    </row>
    <row r="1271" s="59" customFormat="1" customHeight="1" spans="1:49">
      <c r="A1271" s="60"/>
      <c r="B1271" s="60"/>
      <c r="C1271" s="60"/>
      <c r="D1271" s="60"/>
      <c r="H1271" s="61"/>
      <c r="I1271" s="61"/>
      <c r="J1271" s="61"/>
      <c r="K1271" s="61"/>
      <c r="L1271" s="61"/>
      <c r="M1271" s="61"/>
      <c r="N1271" s="61"/>
      <c r="O1271" s="61"/>
      <c r="P1271" s="61"/>
      <c r="Q1271" s="61"/>
      <c r="R1271" s="61"/>
      <c r="S1271" s="61"/>
      <c r="T1271" s="61"/>
      <c r="U1271" s="61"/>
      <c r="V1271" s="61"/>
      <c r="W1271" s="61"/>
      <c r="X1271" s="61"/>
      <c r="Y1271" s="61"/>
      <c r="Z1271" s="61"/>
      <c r="AA1271" s="61"/>
      <c r="AB1271" s="61"/>
      <c r="AC1271" s="61"/>
      <c r="AD1271" s="61"/>
      <c r="AE1271" s="61"/>
      <c r="AF1271" s="61"/>
      <c r="AG1271" s="61"/>
      <c r="AH1271" s="61"/>
      <c r="AI1271" s="61"/>
      <c r="AJ1271" s="61"/>
      <c r="AK1271" s="61"/>
      <c r="AL1271" s="61"/>
      <c r="AM1271" s="61"/>
      <c r="AN1271" s="61"/>
      <c r="AO1271" s="61"/>
      <c r="AP1271" s="62"/>
      <c r="AQ1271" s="61"/>
      <c r="AR1271" s="61"/>
      <c r="AS1271" s="61"/>
      <c r="AT1271" s="61"/>
      <c r="AU1271" s="61"/>
      <c r="AV1271" s="61"/>
      <c r="AW1271" s="60"/>
    </row>
    <row r="1272" s="59" customFormat="1" customHeight="1" spans="1:49">
      <c r="A1272" s="60"/>
      <c r="B1272" s="60"/>
      <c r="C1272" s="60"/>
      <c r="D1272" s="60"/>
      <c r="H1272" s="61"/>
      <c r="I1272" s="61"/>
      <c r="J1272" s="61"/>
      <c r="K1272" s="61"/>
      <c r="L1272" s="61"/>
      <c r="M1272" s="61"/>
      <c r="N1272" s="61"/>
      <c r="O1272" s="61"/>
      <c r="P1272" s="61"/>
      <c r="Q1272" s="61"/>
      <c r="R1272" s="61"/>
      <c r="S1272" s="61"/>
      <c r="T1272" s="61"/>
      <c r="U1272" s="61"/>
      <c r="V1272" s="61"/>
      <c r="W1272" s="61"/>
      <c r="X1272" s="61"/>
      <c r="Y1272" s="61"/>
      <c r="Z1272" s="61"/>
      <c r="AA1272" s="61"/>
      <c r="AB1272" s="61"/>
      <c r="AC1272" s="61"/>
      <c r="AD1272" s="61"/>
      <c r="AE1272" s="61"/>
      <c r="AF1272" s="61"/>
      <c r="AG1272" s="61"/>
      <c r="AH1272" s="61"/>
      <c r="AI1272" s="61"/>
      <c r="AJ1272" s="61"/>
      <c r="AK1272" s="61"/>
      <c r="AL1272" s="61"/>
      <c r="AM1272" s="61"/>
      <c r="AN1272" s="61"/>
      <c r="AO1272" s="61"/>
      <c r="AP1272" s="62"/>
      <c r="AQ1272" s="61"/>
      <c r="AR1272" s="61"/>
      <c r="AS1272" s="61"/>
      <c r="AT1272" s="61"/>
      <c r="AU1272" s="61"/>
      <c r="AV1272" s="61"/>
      <c r="AW1272" s="60"/>
    </row>
    <row r="1273" s="59" customFormat="1" customHeight="1" spans="1:49">
      <c r="A1273" s="60"/>
      <c r="B1273" s="60"/>
      <c r="C1273" s="60"/>
      <c r="D1273" s="60"/>
      <c r="H1273" s="61"/>
      <c r="I1273" s="61"/>
      <c r="J1273" s="61"/>
      <c r="K1273" s="61"/>
      <c r="L1273" s="61"/>
      <c r="M1273" s="61"/>
      <c r="N1273" s="61"/>
      <c r="O1273" s="61"/>
      <c r="P1273" s="61"/>
      <c r="Q1273" s="61"/>
      <c r="R1273" s="61"/>
      <c r="S1273" s="61"/>
      <c r="T1273" s="61"/>
      <c r="U1273" s="61"/>
      <c r="V1273" s="61"/>
      <c r="W1273" s="61"/>
      <c r="X1273" s="61"/>
      <c r="Y1273" s="61"/>
      <c r="Z1273" s="61"/>
      <c r="AA1273" s="61"/>
      <c r="AB1273" s="61"/>
      <c r="AC1273" s="61"/>
      <c r="AD1273" s="61"/>
      <c r="AE1273" s="61"/>
      <c r="AF1273" s="61"/>
      <c r="AG1273" s="61"/>
      <c r="AH1273" s="61"/>
      <c r="AI1273" s="61"/>
      <c r="AJ1273" s="61"/>
      <c r="AK1273" s="61"/>
      <c r="AL1273" s="61"/>
      <c r="AM1273" s="61"/>
      <c r="AN1273" s="61"/>
      <c r="AO1273" s="61"/>
      <c r="AP1273" s="62"/>
      <c r="AQ1273" s="61"/>
      <c r="AR1273" s="61"/>
      <c r="AS1273" s="61"/>
      <c r="AT1273" s="61"/>
      <c r="AU1273" s="61"/>
      <c r="AV1273" s="61"/>
      <c r="AW1273" s="60"/>
    </row>
    <row r="1274" s="59" customFormat="1" customHeight="1" spans="1:49">
      <c r="A1274" s="60"/>
      <c r="B1274" s="60"/>
      <c r="C1274" s="60"/>
      <c r="D1274" s="60"/>
      <c r="H1274" s="61"/>
      <c r="I1274" s="61"/>
      <c r="J1274" s="61"/>
      <c r="K1274" s="61"/>
      <c r="L1274" s="61"/>
      <c r="M1274" s="61"/>
      <c r="N1274" s="61"/>
      <c r="O1274" s="61"/>
      <c r="P1274" s="61"/>
      <c r="Q1274" s="61"/>
      <c r="R1274" s="61"/>
      <c r="S1274" s="61"/>
      <c r="T1274" s="61"/>
      <c r="U1274" s="61"/>
      <c r="V1274" s="61"/>
      <c r="W1274" s="61"/>
      <c r="X1274" s="61"/>
      <c r="Y1274" s="61"/>
      <c r="Z1274" s="61"/>
      <c r="AA1274" s="61"/>
      <c r="AB1274" s="61"/>
      <c r="AC1274" s="61"/>
      <c r="AD1274" s="61"/>
      <c r="AE1274" s="61"/>
      <c r="AF1274" s="61"/>
      <c r="AG1274" s="61"/>
      <c r="AH1274" s="61"/>
      <c r="AI1274" s="61"/>
      <c r="AJ1274" s="61"/>
      <c r="AK1274" s="61"/>
      <c r="AL1274" s="61"/>
      <c r="AM1274" s="61"/>
      <c r="AN1274" s="61"/>
      <c r="AO1274" s="61"/>
      <c r="AP1274" s="62"/>
      <c r="AQ1274" s="61"/>
      <c r="AR1274" s="61"/>
      <c r="AS1274" s="61"/>
      <c r="AT1274" s="61"/>
      <c r="AU1274" s="61"/>
      <c r="AV1274" s="61"/>
      <c r="AW1274" s="60"/>
    </row>
    <row r="1275" s="59" customFormat="1" customHeight="1" spans="1:49">
      <c r="A1275" s="60"/>
      <c r="B1275" s="60"/>
      <c r="C1275" s="60"/>
      <c r="D1275" s="60"/>
      <c r="H1275" s="61"/>
      <c r="I1275" s="61"/>
      <c r="J1275" s="61"/>
      <c r="K1275" s="61"/>
      <c r="L1275" s="61"/>
      <c r="M1275" s="61"/>
      <c r="N1275" s="61"/>
      <c r="O1275" s="61"/>
      <c r="P1275" s="61"/>
      <c r="Q1275" s="61"/>
      <c r="R1275" s="61"/>
      <c r="S1275" s="61"/>
      <c r="T1275" s="61"/>
      <c r="U1275" s="61"/>
      <c r="V1275" s="61"/>
      <c r="W1275" s="61"/>
      <c r="X1275" s="61"/>
      <c r="Y1275" s="61"/>
      <c r="Z1275" s="61"/>
      <c r="AA1275" s="61"/>
      <c r="AB1275" s="61"/>
      <c r="AC1275" s="61"/>
      <c r="AD1275" s="61"/>
      <c r="AE1275" s="61"/>
      <c r="AF1275" s="61"/>
      <c r="AG1275" s="61"/>
      <c r="AH1275" s="61"/>
      <c r="AI1275" s="61"/>
      <c r="AJ1275" s="61"/>
      <c r="AK1275" s="61"/>
      <c r="AL1275" s="61"/>
      <c r="AM1275" s="61"/>
      <c r="AN1275" s="61"/>
      <c r="AO1275" s="61"/>
      <c r="AP1275" s="62"/>
      <c r="AQ1275" s="61"/>
      <c r="AR1275" s="61"/>
      <c r="AS1275" s="61"/>
      <c r="AT1275" s="61"/>
      <c r="AU1275" s="61"/>
      <c r="AV1275" s="61"/>
      <c r="AW1275" s="60"/>
    </row>
    <row r="1276" s="59" customFormat="1" customHeight="1" spans="1:49">
      <c r="A1276" s="60"/>
      <c r="B1276" s="60"/>
      <c r="C1276" s="60"/>
      <c r="D1276" s="60"/>
      <c r="H1276" s="61"/>
      <c r="I1276" s="61"/>
      <c r="J1276" s="61"/>
      <c r="K1276" s="61"/>
      <c r="L1276" s="61"/>
      <c r="M1276" s="61"/>
      <c r="N1276" s="61"/>
      <c r="O1276" s="61"/>
      <c r="P1276" s="61"/>
      <c r="Q1276" s="61"/>
      <c r="R1276" s="61"/>
      <c r="S1276" s="61"/>
      <c r="T1276" s="61"/>
      <c r="U1276" s="61"/>
      <c r="V1276" s="61"/>
      <c r="W1276" s="61"/>
      <c r="X1276" s="61"/>
      <c r="Y1276" s="61"/>
      <c r="Z1276" s="61"/>
      <c r="AA1276" s="61"/>
      <c r="AB1276" s="61"/>
      <c r="AC1276" s="61"/>
      <c r="AD1276" s="61"/>
      <c r="AE1276" s="61"/>
      <c r="AF1276" s="61"/>
      <c r="AG1276" s="61"/>
      <c r="AH1276" s="61"/>
      <c r="AI1276" s="61"/>
      <c r="AJ1276" s="61"/>
      <c r="AK1276" s="61"/>
      <c r="AL1276" s="61"/>
      <c r="AM1276" s="61"/>
      <c r="AN1276" s="61"/>
      <c r="AO1276" s="61"/>
      <c r="AP1276" s="62"/>
      <c r="AQ1276" s="61"/>
      <c r="AR1276" s="61"/>
      <c r="AS1276" s="61"/>
      <c r="AT1276" s="61"/>
      <c r="AU1276" s="61"/>
      <c r="AV1276" s="61"/>
      <c r="AW1276" s="60"/>
    </row>
    <row r="1277" s="59" customFormat="1" customHeight="1" spans="1:49">
      <c r="A1277" s="60"/>
      <c r="B1277" s="60"/>
      <c r="C1277" s="60"/>
      <c r="D1277" s="60"/>
      <c r="H1277" s="61"/>
      <c r="I1277" s="61"/>
      <c r="J1277" s="61"/>
      <c r="K1277" s="61"/>
      <c r="L1277" s="61"/>
      <c r="M1277" s="61"/>
      <c r="N1277" s="61"/>
      <c r="O1277" s="61"/>
      <c r="P1277" s="61"/>
      <c r="Q1277" s="61"/>
      <c r="R1277" s="61"/>
      <c r="S1277" s="61"/>
      <c r="T1277" s="61"/>
      <c r="U1277" s="61"/>
      <c r="V1277" s="61"/>
      <c r="W1277" s="61"/>
      <c r="X1277" s="61"/>
      <c r="Y1277" s="61"/>
      <c r="Z1277" s="61"/>
      <c r="AA1277" s="61"/>
      <c r="AB1277" s="61"/>
      <c r="AC1277" s="61"/>
      <c r="AD1277" s="61"/>
      <c r="AE1277" s="61"/>
      <c r="AF1277" s="61"/>
      <c r="AG1277" s="61"/>
      <c r="AH1277" s="61"/>
      <c r="AI1277" s="61"/>
      <c r="AJ1277" s="61"/>
      <c r="AK1277" s="61"/>
      <c r="AL1277" s="61"/>
      <c r="AM1277" s="61"/>
      <c r="AN1277" s="61"/>
      <c r="AO1277" s="61"/>
      <c r="AP1277" s="62"/>
      <c r="AQ1277" s="61"/>
      <c r="AR1277" s="61"/>
      <c r="AS1277" s="61"/>
      <c r="AT1277" s="61"/>
      <c r="AU1277" s="61"/>
      <c r="AV1277" s="61"/>
      <c r="AW1277" s="60"/>
    </row>
    <row r="1278" s="59" customFormat="1" customHeight="1" spans="1:49">
      <c r="A1278" s="60"/>
      <c r="B1278" s="60"/>
      <c r="C1278" s="60"/>
      <c r="D1278" s="60"/>
      <c r="H1278" s="61"/>
      <c r="I1278" s="61"/>
      <c r="J1278" s="61"/>
      <c r="K1278" s="61"/>
      <c r="L1278" s="61"/>
      <c r="M1278" s="61"/>
      <c r="N1278" s="61"/>
      <c r="O1278" s="61"/>
      <c r="P1278" s="61"/>
      <c r="Q1278" s="61"/>
      <c r="R1278" s="61"/>
      <c r="S1278" s="61"/>
      <c r="T1278" s="61"/>
      <c r="U1278" s="61"/>
      <c r="V1278" s="61"/>
      <c r="W1278" s="61"/>
      <c r="X1278" s="61"/>
      <c r="Y1278" s="61"/>
      <c r="Z1278" s="61"/>
      <c r="AA1278" s="61"/>
      <c r="AB1278" s="61"/>
      <c r="AC1278" s="61"/>
      <c r="AD1278" s="61"/>
      <c r="AE1278" s="61"/>
      <c r="AF1278" s="61"/>
      <c r="AG1278" s="61"/>
      <c r="AH1278" s="61"/>
      <c r="AI1278" s="61"/>
      <c r="AJ1278" s="61"/>
      <c r="AK1278" s="61"/>
      <c r="AL1278" s="61"/>
      <c r="AM1278" s="61"/>
      <c r="AN1278" s="61"/>
      <c r="AO1278" s="61"/>
      <c r="AP1278" s="62"/>
      <c r="AQ1278" s="61"/>
      <c r="AR1278" s="61"/>
      <c r="AS1278" s="61"/>
      <c r="AT1278" s="61"/>
      <c r="AU1278" s="61"/>
      <c r="AV1278" s="61"/>
      <c r="AW1278" s="60"/>
    </row>
    <row r="1279" s="59" customFormat="1" customHeight="1" spans="1:49">
      <c r="A1279" s="60"/>
      <c r="B1279" s="60"/>
      <c r="C1279" s="60"/>
      <c r="D1279" s="60"/>
      <c r="H1279" s="61"/>
      <c r="I1279" s="61"/>
      <c r="J1279" s="61"/>
      <c r="K1279" s="61"/>
      <c r="L1279" s="61"/>
      <c r="M1279" s="61"/>
      <c r="N1279" s="61"/>
      <c r="O1279" s="61"/>
      <c r="P1279" s="61"/>
      <c r="Q1279" s="61"/>
      <c r="R1279" s="61"/>
      <c r="S1279" s="61"/>
      <c r="T1279" s="61"/>
      <c r="U1279" s="61"/>
      <c r="V1279" s="61"/>
      <c r="W1279" s="61"/>
      <c r="X1279" s="61"/>
      <c r="Y1279" s="61"/>
      <c r="Z1279" s="61"/>
      <c r="AA1279" s="61"/>
      <c r="AB1279" s="61"/>
      <c r="AC1279" s="61"/>
      <c r="AD1279" s="61"/>
      <c r="AE1279" s="61"/>
      <c r="AF1279" s="61"/>
      <c r="AG1279" s="61"/>
      <c r="AH1279" s="61"/>
      <c r="AI1279" s="61"/>
      <c r="AJ1279" s="61"/>
      <c r="AK1279" s="61"/>
      <c r="AL1279" s="61"/>
      <c r="AM1279" s="61"/>
      <c r="AN1279" s="61"/>
      <c r="AO1279" s="61"/>
      <c r="AP1279" s="62"/>
      <c r="AQ1279" s="61"/>
      <c r="AR1279" s="61"/>
      <c r="AS1279" s="61"/>
      <c r="AT1279" s="61"/>
      <c r="AU1279" s="61"/>
      <c r="AV1279" s="61"/>
      <c r="AW1279" s="60"/>
    </row>
    <row r="1280" s="59" customFormat="1" customHeight="1" spans="1:49">
      <c r="A1280" s="60"/>
      <c r="B1280" s="60"/>
      <c r="C1280" s="60"/>
      <c r="D1280" s="60"/>
      <c r="H1280" s="61"/>
      <c r="I1280" s="61"/>
      <c r="J1280" s="61"/>
      <c r="K1280" s="61"/>
      <c r="L1280" s="61"/>
      <c r="M1280" s="61"/>
      <c r="N1280" s="61"/>
      <c r="O1280" s="61"/>
      <c r="P1280" s="61"/>
      <c r="Q1280" s="61"/>
      <c r="R1280" s="61"/>
      <c r="S1280" s="61"/>
      <c r="T1280" s="61"/>
      <c r="U1280" s="61"/>
      <c r="V1280" s="61"/>
      <c r="W1280" s="61"/>
      <c r="X1280" s="61"/>
      <c r="Y1280" s="61"/>
      <c r="Z1280" s="61"/>
      <c r="AA1280" s="61"/>
      <c r="AB1280" s="61"/>
      <c r="AC1280" s="61"/>
      <c r="AD1280" s="61"/>
      <c r="AE1280" s="61"/>
      <c r="AF1280" s="61"/>
      <c r="AG1280" s="61"/>
      <c r="AH1280" s="61"/>
      <c r="AI1280" s="61"/>
      <c r="AJ1280" s="61"/>
      <c r="AK1280" s="61"/>
      <c r="AL1280" s="61"/>
      <c r="AM1280" s="61"/>
      <c r="AN1280" s="61"/>
      <c r="AO1280" s="61"/>
      <c r="AP1280" s="62"/>
      <c r="AQ1280" s="61"/>
      <c r="AR1280" s="61"/>
      <c r="AS1280" s="61"/>
      <c r="AT1280" s="61"/>
      <c r="AU1280" s="61"/>
      <c r="AV1280" s="61"/>
      <c r="AW1280" s="60"/>
    </row>
    <row r="1281" s="59" customFormat="1" customHeight="1" spans="1:49">
      <c r="A1281" s="60"/>
      <c r="B1281" s="60"/>
      <c r="C1281" s="60"/>
      <c r="D1281" s="60"/>
      <c r="H1281" s="61"/>
      <c r="I1281" s="61"/>
      <c r="J1281" s="61"/>
      <c r="K1281" s="61"/>
      <c r="L1281" s="61"/>
      <c r="M1281" s="61"/>
      <c r="N1281" s="61"/>
      <c r="O1281" s="61"/>
      <c r="P1281" s="61"/>
      <c r="Q1281" s="61"/>
      <c r="R1281" s="61"/>
      <c r="S1281" s="61"/>
      <c r="T1281" s="61"/>
      <c r="U1281" s="61"/>
      <c r="V1281" s="61"/>
      <c r="W1281" s="61"/>
      <c r="X1281" s="61"/>
      <c r="Y1281" s="61"/>
      <c r="Z1281" s="61"/>
      <c r="AA1281" s="61"/>
      <c r="AB1281" s="61"/>
      <c r="AC1281" s="61"/>
      <c r="AD1281" s="61"/>
      <c r="AE1281" s="61"/>
      <c r="AF1281" s="61"/>
      <c r="AG1281" s="61"/>
      <c r="AH1281" s="61"/>
      <c r="AI1281" s="61"/>
      <c r="AJ1281" s="61"/>
      <c r="AK1281" s="61"/>
      <c r="AL1281" s="61"/>
      <c r="AM1281" s="61"/>
      <c r="AN1281" s="61"/>
      <c r="AO1281" s="61"/>
      <c r="AP1281" s="62"/>
      <c r="AQ1281" s="61"/>
      <c r="AR1281" s="61"/>
      <c r="AS1281" s="61"/>
      <c r="AT1281" s="61"/>
      <c r="AU1281" s="61"/>
      <c r="AV1281" s="61"/>
      <c r="AW1281" s="60"/>
    </row>
    <row r="1282" s="59" customFormat="1" customHeight="1" spans="1:49">
      <c r="A1282" s="60"/>
      <c r="B1282" s="60"/>
      <c r="C1282" s="60"/>
      <c r="D1282" s="60"/>
      <c r="H1282" s="61"/>
      <c r="I1282" s="61"/>
      <c r="J1282" s="61"/>
      <c r="K1282" s="61"/>
      <c r="L1282" s="61"/>
      <c r="M1282" s="61"/>
      <c r="N1282" s="61"/>
      <c r="O1282" s="61"/>
      <c r="P1282" s="61"/>
      <c r="Q1282" s="61"/>
      <c r="R1282" s="61"/>
      <c r="S1282" s="61"/>
      <c r="T1282" s="61"/>
      <c r="U1282" s="61"/>
      <c r="V1282" s="61"/>
      <c r="W1282" s="61"/>
      <c r="X1282" s="61"/>
      <c r="Y1282" s="61"/>
      <c r="Z1282" s="61"/>
      <c r="AA1282" s="61"/>
      <c r="AB1282" s="61"/>
      <c r="AC1282" s="61"/>
      <c r="AD1282" s="61"/>
      <c r="AE1282" s="61"/>
      <c r="AF1282" s="61"/>
      <c r="AG1282" s="61"/>
      <c r="AH1282" s="61"/>
      <c r="AI1282" s="61"/>
      <c r="AJ1282" s="61"/>
      <c r="AK1282" s="61"/>
      <c r="AL1282" s="61"/>
      <c r="AM1282" s="61"/>
      <c r="AN1282" s="61"/>
      <c r="AO1282" s="61"/>
      <c r="AP1282" s="62"/>
      <c r="AQ1282" s="61"/>
      <c r="AR1282" s="61"/>
      <c r="AS1282" s="61"/>
      <c r="AT1282" s="61"/>
      <c r="AU1282" s="61"/>
      <c r="AV1282" s="61"/>
      <c r="AW1282" s="60"/>
    </row>
    <row r="1283" s="59" customFormat="1" customHeight="1" spans="1:49">
      <c r="A1283" s="60"/>
      <c r="B1283" s="60"/>
      <c r="C1283" s="60"/>
      <c r="D1283" s="60"/>
      <c r="H1283" s="61"/>
      <c r="I1283" s="61"/>
      <c r="J1283" s="61"/>
      <c r="K1283" s="61"/>
      <c r="L1283" s="61"/>
      <c r="M1283" s="61"/>
      <c r="N1283" s="61"/>
      <c r="O1283" s="61"/>
      <c r="P1283" s="61"/>
      <c r="Q1283" s="61"/>
      <c r="R1283" s="61"/>
      <c r="S1283" s="61"/>
      <c r="T1283" s="61"/>
      <c r="U1283" s="61"/>
      <c r="V1283" s="61"/>
      <c r="W1283" s="61"/>
      <c r="X1283" s="61"/>
      <c r="Y1283" s="61"/>
      <c r="Z1283" s="61"/>
      <c r="AA1283" s="61"/>
      <c r="AB1283" s="61"/>
      <c r="AC1283" s="61"/>
      <c r="AD1283" s="61"/>
      <c r="AE1283" s="61"/>
      <c r="AF1283" s="61"/>
      <c r="AG1283" s="61"/>
      <c r="AH1283" s="61"/>
      <c r="AI1283" s="61"/>
      <c r="AJ1283" s="61"/>
      <c r="AK1283" s="61"/>
      <c r="AL1283" s="61"/>
      <c r="AM1283" s="61"/>
      <c r="AN1283" s="61"/>
      <c r="AO1283" s="61"/>
      <c r="AP1283" s="62"/>
      <c r="AQ1283" s="61"/>
      <c r="AR1283" s="61"/>
      <c r="AS1283" s="61"/>
      <c r="AT1283" s="61"/>
      <c r="AU1283" s="61"/>
      <c r="AV1283" s="61"/>
      <c r="AW1283" s="60"/>
    </row>
    <row r="1284" s="59" customFormat="1" customHeight="1" spans="1:49">
      <c r="A1284" s="60"/>
      <c r="B1284" s="60"/>
      <c r="C1284" s="60"/>
      <c r="D1284" s="60"/>
      <c r="H1284" s="61"/>
      <c r="I1284" s="61"/>
      <c r="J1284" s="61"/>
      <c r="K1284" s="61"/>
      <c r="L1284" s="61"/>
      <c r="M1284" s="61"/>
      <c r="N1284" s="61"/>
      <c r="O1284" s="61"/>
      <c r="P1284" s="61"/>
      <c r="Q1284" s="61"/>
      <c r="R1284" s="61"/>
      <c r="S1284" s="61"/>
      <c r="T1284" s="61"/>
      <c r="U1284" s="61"/>
      <c r="V1284" s="61"/>
      <c r="W1284" s="61"/>
      <c r="X1284" s="61"/>
      <c r="Y1284" s="61"/>
      <c r="Z1284" s="61"/>
      <c r="AA1284" s="61"/>
      <c r="AB1284" s="61"/>
      <c r="AC1284" s="61"/>
      <c r="AD1284" s="61"/>
      <c r="AE1284" s="61"/>
      <c r="AF1284" s="61"/>
      <c r="AG1284" s="61"/>
      <c r="AH1284" s="61"/>
      <c r="AI1284" s="61"/>
      <c r="AJ1284" s="61"/>
      <c r="AK1284" s="61"/>
      <c r="AL1284" s="61"/>
      <c r="AM1284" s="61"/>
      <c r="AN1284" s="61"/>
      <c r="AO1284" s="61"/>
      <c r="AP1284" s="62"/>
      <c r="AQ1284" s="61"/>
      <c r="AR1284" s="61"/>
      <c r="AS1284" s="61"/>
      <c r="AT1284" s="61"/>
      <c r="AU1284" s="61"/>
      <c r="AV1284" s="61"/>
      <c r="AW1284" s="60"/>
    </row>
    <row r="1285" s="59" customFormat="1" customHeight="1" spans="1:49">
      <c r="A1285" s="60"/>
      <c r="B1285" s="60"/>
      <c r="C1285" s="60"/>
      <c r="D1285" s="60"/>
      <c r="H1285" s="61"/>
      <c r="I1285" s="61"/>
      <c r="J1285" s="61"/>
      <c r="K1285" s="61"/>
      <c r="L1285" s="61"/>
      <c r="M1285" s="61"/>
      <c r="N1285" s="61"/>
      <c r="O1285" s="61"/>
      <c r="P1285" s="61"/>
      <c r="Q1285" s="61"/>
      <c r="R1285" s="61"/>
      <c r="S1285" s="61"/>
      <c r="T1285" s="61"/>
      <c r="U1285" s="61"/>
      <c r="V1285" s="61"/>
      <c r="W1285" s="61"/>
      <c r="X1285" s="61"/>
      <c r="Y1285" s="61"/>
      <c r="Z1285" s="61"/>
      <c r="AA1285" s="61"/>
      <c r="AB1285" s="61"/>
      <c r="AC1285" s="61"/>
      <c r="AD1285" s="61"/>
      <c r="AE1285" s="61"/>
      <c r="AF1285" s="61"/>
      <c r="AG1285" s="61"/>
      <c r="AH1285" s="61"/>
      <c r="AI1285" s="61"/>
      <c r="AJ1285" s="61"/>
      <c r="AK1285" s="61"/>
      <c r="AL1285" s="61"/>
      <c r="AM1285" s="61"/>
      <c r="AN1285" s="61"/>
      <c r="AO1285" s="61"/>
      <c r="AP1285" s="62"/>
      <c r="AQ1285" s="61"/>
      <c r="AR1285" s="61"/>
      <c r="AS1285" s="61"/>
      <c r="AT1285" s="61"/>
      <c r="AU1285" s="61"/>
      <c r="AV1285" s="61"/>
      <c r="AW1285" s="60"/>
    </row>
    <row r="1286" s="59" customFormat="1" customHeight="1" spans="1:49">
      <c r="A1286" s="60"/>
      <c r="B1286" s="60"/>
      <c r="C1286" s="60"/>
      <c r="D1286" s="60"/>
      <c r="H1286" s="61"/>
      <c r="I1286" s="61"/>
      <c r="J1286" s="61"/>
      <c r="K1286" s="61"/>
      <c r="L1286" s="61"/>
      <c r="M1286" s="61"/>
      <c r="N1286" s="61"/>
      <c r="O1286" s="61"/>
      <c r="P1286" s="61"/>
      <c r="Q1286" s="61"/>
      <c r="R1286" s="61"/>
      <c r="S1286" s="61"/>
      <c r="T1286" s="61"/>
      <c r="U1286" s="61"/>
      <c r="V1286" s="61"/>
      <c r="W1286" s="61"/>
      <c r="X1286" s="61"/>
      <c r="Y1286" s="61"/>
      <c r="Z1286" s="61"/>
      <c r="AA1286" s="61"/>
      <c r="AB1286" s="61"/>
      <c r="AC1286" s="61"/>
      <c r="AD1286" s="61"/>
      <c r="AE1286" s="61"/>
      <c r="AF1286" s="61"/>
      <c r="AG1286" s="61"/>
      <c r="AH1286" s="61"/>
      <c r="AI1286" s="61"/>
      <c r="AJ1286" s="61"/>
      <c r="AK1286" s="61"/>
      <c r="AL1286" s="61"/>
      <c r="AM1286" s="61"/>
      <c r="AN1286" s="61"/>
      <c r="AO1286" s="61"/>
      <c r="AP1286" s="62"/>
      <c r="AQ1286" s="61"/>
      <c r="AR1286" s="61"/>
      <c r="AS1286" s="61"/>
      <c r="AT1286" s="61"/>
      <c r="AU1286" s="61"/>
      <c r="AV1286" s="61"/>
      <c r="AW1286" s="60"/>
    </row>
    <row r="1287" s="59" customFormat="1" customHeight="1" spans="1:49">
      <c r="A1287" s="60"/>
      <c r="B1287" s="60"/>
      <c r="C1287" s="60"/>
      <c r="D1287" s="60"/>
      <c r="H1287" s="61"/>
      <c r="I1287" s="61"/>
      <c r="J1287" s="61"/>
      <c r="K1287" s="61"/>
      <c r="L1287" s="61"/>
      <c r="M1287" s="61"/>
      <c r="N1287" s="61"/>
      <c r="O1287" s="61"/>
      <c r="P1287" s="61"/>
      <c r="Q1287" s="61"/>
      <c r="R1287" s="61"/>
      <c r="S1287" s="61"/>
      <c r="T1287" s="61"/>
      <c r="U1287" s="61"/>
      <c r="V1287" s="61"/>
      <c r="W1287" s="61"/>
      <c r="X1287" s="61"/>
      <c r="Y1287" s="61"/>
      <c r="Z1287" s="61"/>
      <c r="AA1287" s="61"/>
      <c r="AB1287" s="61"/>
      <c r="AC1287" s="61"/>
      <c r="AD1287" s="61"/>
      <c r="AE1287" s="61"/>
      <c r="AF1287" s="61"/>
      <c r="AG1287" s="61"/>
      <c r="AH1287" s="61"/>
      <c r="AI1287" s="61"/>
      <c r="AJ1287" s="61"/>
      <c r="AK1287" s="61"/>
      <c r="AL1287" s="61"/>
      <c r="AM1287" s="61"/>
      <c r="AN1287" s="61"/>
      <c r="AO1287" s="61"/>
      <c r="AP1287" s="62"/>
      <c r="AQ1287" s="61"/>
      <c r="AR1287" s="61"/>
      <c r="AS1287" s="61"/>
      <c r="AT1287" s="61"/>
      <c r="AU1287" s="61"/>
      <c r="AV1287" s="61"/>
      <c r="AW1287" s="60"/>
    </row>
    <row r="1288" s="59" customFormat="1" customHeight="1" spans="1:49">
      <c r="A1288" s="60"/>
      <c r="B1288" s="60"/>
      <c r="C1288" s="60"/>
      <c r="D1288" s="60"/>
      <c r="H1288" s="61"/>
      <c r="I1288" s="61"/>
      <c r="J1288" s="61"/>
      <c r="K1288" s="61"/>
      <c r="L1288" s="61"/>
      <c r="M1288" s="61"/>
      <c r="N1288" s="61"/>
      <c r="O1288" s="61"/>
      <c r="P1288" s="61"/>
      <c r="Q1288" s="61"/>
      <c r="R1288" s="61"/>
      <c r="S1288" s="61"/>
      <c r="T1288" s="61"/>
      <c r="U1288" s="61"/>
      <c r="V1288" s="61"/>
      <c r="W1288" s="61"/>
      <c r="X1288" s="61"/>
      <c r="Y1288" s="61"/>
      <c r="Z1288" s="61"/>
      <c r="AA1288" s="61"/>
      <c r="AB1288" s="61"/>
      <c r="AC1288" s="61"/>
      <c r="AD1288" s="61"/>
      <c r="AE1288" s="61"/>
      <c r="AF1288" s="61"/>
      <c r="AG1288" s="61"/>
      <c r="AH1288" s="61"/>
      <c r="AI1288" s="61"/>
      <c r="AJ1288" s="61"/>
      <c r="AK1288" s="61"/>
      <c r="AL1288" s="61"/>
      <c r="AM1288" s="61"/>
      <c r="AN1288" s="61"/>
      <c r="AO1288" s="61"/>
      <c r="AP1288" s="62"/>
      <c r="AQ1288" s="61"/>
      <c r="AR1288" s="61"/>
      <c r="AS1288" s="61"/>
      <c r="AT1288" s="61"/>
      <c r="AU1288" s="61"/>
      <c r="AV1288" s="61"/>
      <c r="AW1288" s="60"/>
    </row>
    <row r="1289" s="59" customFormat="1" customHeight="1" spans="1:49">
      <c r="A1289" s="60"/>
      <c r="B1289" s="60"/>
      <c r="C1289" s="60"/>
      <c r="D1289" s="60"/>
      <c r="H1289" s="61"/>
      <c r="I1289" s="61"/>
      <c r="J1289" s="61"/>
      <c r="K1289" s="61"/>
      <c r="L1289" s="61"/>
      <c r="M1289" s="61"/>
      <c r="N1289" s="61"/>
      <c r="O1289" s="61"/>
      <c r="P1289" s="61"/>
      <c r="Q1289" s="61"/>
      <c r="R1289" s="61"/>
      <c r="S1289" s="61"/>
      <c r="T1289" s="61"/>
      <c r="U1289" s="61"/>
      <c r="V1289" s="61"/>
      <c r="W1289" s="61"/>
      <c r="X1289" s="61"/>
      <c r="Y1289" s="61"/>
      <c r="Z1289" s="61"/>
      <c r="AA1289" s="61"/>
      <c r="AB1289" s="61"/>
      <c r="AC1289" s="61"/>
      <c r="AD1289" s="61"/>
      <c r="AE1289" s="61"/>
      <c r="AF1289" s="61"/>
      <c r="AG1289" s="61"/>
      <c r="AH1289" s="61"/>
      <c r="AI1289" s="61"/>
      <c r="AJ1289" s="61"/>
      <c r="AK1289" s="61"/>
      <c r="AL1289" s="61"/>
      <c r="AM1289" s="61"/>
      <c r="AN1289" s="61"/>
      <c r="AO1289" s="61"/>
      <c r="AP1289" s="62"/>
      <c r="AQ1289" s="61"/>
      <c r="AR1289" s="61"/>
      <c r="AS1289" s="61"/>
      <c r="AT1289" s="61"/>
      <c r="AU1289" s="61"/>
      <c r="AV1289" s="61"/>
      <c r="AW1289" s="60"/>
    </row>
    <row r="1290" s="59" customFormat="1" customHeight="1" spans="1:49">
      <c r="A1290" s="60"/>
      <c r="B1290" s="60"/>
      <c r="C1290" s="60"/>
      <c r="D1290" s="60"/>
      <c r="H1290" s="61"/>
      <c r="I1290" s="61"/>
      <c r="J1290" s="61"/>
      <c r="K1290" s="61"/>
      <c r="L1290" s="61"/>
      <c r="M1290" s="61"/>
      <c r="N1290" s="61"/>
      <c r="O1290" s="61"/>
      <c r="P1290" s="61"/>
      <c r="Q1290" s="61"/>
      <c r="R1290" s="61"/>
      <c r="S1290" s="61"/>
      <c r="T1290" s="61"/>
      <c r="U1290" s="61"/>
      <c r="V1290" s="61"/>
      <c r="W1290" s="61"/>
      <c r="X1290" s="61"/>
      <c r="Y1290" s="61"/>
      <c r="Z1290" s="61"/>
      <c r="AA1290" s="61"/>
      <c r="AB1290" s="61"/>
      <c r="AC1290" s="61"/>
      <c r="AD1290" s="61"/>
      <c r="AE1290" s="61"/>
      <c r="AF1290" s="61"/>
      <c r="AG1290" s="61"/>
      <c r="AH1290" s="61"/>
      <c r="AI1290" s="61"/>
      <c r="AJ1290" s="61"/>
      <c r="AK1290" s="61"/>
      <c r="AL1290" s="61"/>
      <c r="AM1290" s="61"/>
      <c r="AN1290" s="61"/>
      <c r="AO1290" s="61"/>
      <c r="AP1290" s="62"/>
      <c r="AQ1290" s="61"/>
      <c r="AR1290" s="61"/>
      <c r="AS1290" s="61"/>
      <c r="AT1290" s="61"/>
      <c r="AU1290" s="61"/>
      <c r="AV1290" s="61"/>
      <c r="AW1290" s="60"/>
    </row>
    <row r="1291" s="59" customFormat="1" customHeight="1" spans="1:49">
      <c r="A1291" s="60"/>
      <c r="B1291" s="60"/>
      <c r="C1291" s="60"/>
      <c r="D1291" s="60"/>
      <c r="H1291" s="61"/>
      <c r="I1291" s="61"/>
      <c r="J1291" s="61"/>
      <c r="K1291" s="61"/>
      <c r="L1291" s="61"/>
      <c r="M1291" s="61"/>
      <c r="N1291" s="61"/>
      <c r="O1291" s="61"/>
      <c r="P1291" s="61"/>
      <c r="Q1291" s="61"/>
      <c r="R1291" s="61"/>
      <c r="S1291" s="61"/>
      <c r="T1291" s="61"/>
      <c r="U1291" s="61"/>
      <c r="V1291" s="61"/>
      <c r="W1291" s="61"/>
      <c r="X1291" s="61"/>
      <c r="Y1291" s="61"/>
      <c r="Z1291" s="61"/>
      <c r="AA1291" s="61"/>
      <c r="AB1291" s="61"/>
      <c r="AC1291" s="61"/>
      <c r="AD1291" s="61"/>
      <c r="AE1291" s="61"/>
      <c r="AF1291" s="61"/>
      <c r="AG1291" s="61"/>
      <c r="AH1291" s="61"/>
      <c r="AI1291" s="61"/>
      <c r="AJ1291" s="61"/>
      <c r="AK1291" s="61"/>
      <c r="AL1291" s="61"/>
      <c r="AM1291" s="61"/>
      <c r="AN1291" s="61"/>
      <c r="AO1291" s="61"/>
      <c r="AP1291" s="62"/>
      <c r="AQ1291" s="61"/>
      <c r="AR1291" s="61"/>
      <c r="AS1291" s="61"/>
      <c r="AT1291" s="61"/>
      <c r="AU1291" s="61"/>
      <c r="AV1291" s="61"/>
      <c r="AW1291" s="60"/>
    </row>
    <row r="1292" s="59" customFormat="1" customHeight="1" spans="1:49">
      <c r="A1292" s="60"/>
      <c r="B1292" s="60"/>
      <c r="C1292" s="60"/>
      <c r="D1292" s="60"/>
      <c r="H1292" s="61"/>
      <c r="I1292" s="61"/>
      <c r="J1292" s="61"/>
      <c r="K1292" s="61"/>
      <c r="L1292" s="61"/>
      <c r="M1292" s="61"/>
      <c r="N1292" s="61"/>
      <c r="O1292" s="61"/>
      <c r="P1292" s="61"/>
      <c r="Q1292" s="61"/>
      <c r="R1292" s="61"/>
      <c r="S1292" s="61"/>
      <c r="T1292" s="61"/>
      <c r="U1292" s="61"/>
      <c r="V1292" s="61"/>
      <c r="W1292" s="61"/>
      <c r="X1292" s="61"/>
      <c r="Y1292" s="61"/>
      <c r="Z1292" s="61"/>
      <c r="AA1292" s="61"/>
      <c r="AB1292" s="61"/>
      <c r="AC1292" s="61"/>
      <c r="AD1292" s="61"/>
      <c r="AE1292" s="61"/>
      <c r="AF1292" s="61"/>
      <c r="AG1292" s="61"/>
      <c r="AH1292" s="61"/>
      <c r="AI1292" s="61"/>
      <c r="AJ1292" s="61"/>
      <c r="AK1292" s="61"/>
      <c r="AL1292" s="61"/>
      <c r="AM1292" s="61"/>
      <c r="AN1292" s="61"/>
      <c r="AO1292" s="61"/>
      <c r="AP1292" s="62"/>
      <c r="AQ1292" s="61"/>
      <c r="AR1292" s="61"/>
      <c r="AS1292" s="61"/>
      <c r="AT1292" s="61"/>
      <c r="AU1292" s="61"/>
      <c r="AV1292" s="61"/>
      <c r="AW1292" s="60"/>
    </row>
    <row r="1293" s="59" customFormat="1" customHeight="1" spans="1:49">
      <c r="A1293" s="60"/>
      <c r="B1293" s="60"/>
      <c r="C1293" s="60"/>
      <c r="D1293" s="60"/>
      <c r="H1293" s="61"/>
      <c r="I1293" s="61"/>
      <c r="J1293" s="61"/>
      <c r="K1293" s="61"/>
      <c r="L1293" s="61"/>
      <c r="M1293" s="61"/>
      <c r="N1293" s="61"/>
      <c r="O1293" s="61"/>
      <c r="P1293" s="61"/>
      <c r="Q1293" s="61"/>
      <c r="R1293" s="61"/>
      <c r="S1293" s="61"/>
      <c r="T1293" s="61"/>
      <c r="U1293" s="61"/>
      <c r="V1293" s="61"/>
      <c r="W1293" s="61"/>
      <c r="X1293" s="61"/>
      <c r="Y1293" s="61"/>
      <c r="Z1293" s="61"/>
      <c r="AA1293" s="61"/>
      <c r="AB1293" s="61"/>
      <c r="AC1293" s="61"/>
      <c r="AD1293" s="61"/>
      <c r="AE1293" s="61"/>
      <c r="AF1293" s="61"/>
      <c r="AG1293" s="61"/>
      <c r="AH1293" s="61"/>
      <c r="AI1293" s="61"/>
      <c r="AJ1293" s="61"/>
      <c r="AK1293" s="61"/>
      <c r="AL1293" s="61"/>
      <c r="AM1293" s="61"/>
      <c r="AN1293" s="61"/>
      <c r="AO1293" s="61"/>
      <c r="AP1293" s="62"/>
      <c r="AQ1293" s="61"/>
      <c r="AR1293" s="61"/>
      <c r="AS1293" s="61"/>
      <c r="AT1293" s="61"/>
      <c r="AU1293" s="61"/>
      <c r="AV1293" s="61"/>
      <c r="AW1293" s="60"/>
    </row>
    <row r="1294" s="59" customFormat="1" customHeight="1" spans="1:49">
      <c r="A1294" s="60"/>
      <c r="B1294" s="60"/>
      <c r="C1294" s="60"/>
      <c r="D1294" s="60"/>
      <c r="H1294" s="61"/>
      <c r="I1294" s="61"/>
      <c r="J1294" s="61"/>
      <c r="K1294" s="61"/>
      <c r="L1294" s="61"/>
      <c r="M1294" s="61"/>
      <c r="N1294" s="61"/>
      <c r="O1294" s="61"/>
      <c r="P1294" s="61"/>
      <c r="Q1294" s="61"/>
      <c r="R1294" s="61"/>
      <c r="S1294" s="61"/>
      <c r="T1294" s="61"/>
      <c r="U1294" s="61"/>
      <c r="V1294" s="61"/>
      <c r="W1294" s="61"/>
      <c r="X1294" s="61"/>
      <c r="Y1294" s="61"/>
      <c r="Z1294" s="61"/>
      <c r="AA1294" s="61"/>
      <c r="AB1294" s="61"/>
      <c r="AC1294" s="61"/>
      <c r="AD1294" s="61"/>
      <c r="AE1294" s="61"/>
      <c r="AF1294" s="61"/>
      <c r="AG1294" s="61"/>
      <c r="AH1294" s="61"/>
      <c r="AI1294" s="61"/>
      <c r="AJ1294" s="61"/>
      <c r="AK1294" s="61"/>
      <c r="AL1294" s="61"/>
      <c r="AM1294" s="61"/>
      <c r="AN1294" s="61"/>
      <c r="AO1294" s="61"/>
      <c r="AP1294" s="62"/>
      <c r="AQ1294" s="61"/>
      <c r="AR1294" s="61"/>
      <c r="AS1294" s="61"/>
      <c r="AT1294" s="61"/>
      <c r="AU1294" s="61"/>
      <c r="AV1294" s="61"/>
      <c r="AW1294" s="60"/>
    </row>
    <row r="1295" s="59" customFormat="1" customHeight="1" spans="1:49">
      <c r="A1295" s="60"/>
      <c r="B1295" s="60"/>
      <c r="C1295" s="60"/>
      <c r="D1295" s="60"/>
      <c r="H1295" s="61"/>
      <c r="I1295" s="61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  <c r="AA1295" s="61"/>
      <c r="AB1295" s="61"/>
      <c r="AC1295" s="61"/>
      <c r="AD1295" s="61"/>
      <c r="AE1295" s="61"/>
      <c r="AF1295" s="61"/>
      <c r="AG1295" s="61"/>
      <c r="AH1295" s="61"/>
      <c r="AI1295" s="61"/>
      <c r="AJ1295" s="61"/>
      <c r="AK1295" s="61"/>
      <c r="AL1295" s="61"/>
      <c r="AM1295" s="61"/>
      <c r="AN1295" s="61"/>
      <c r="AO1295" s="61"/>
      <c r="AP1295" s="62"/>
      <c r="AQ1295" s="61"/>
      <c r="AR1295" s="61"/>
      <c r="AS1295" s="61"/>
      <c r="AT1295" s="61"/>
      <c r="AU1295" s="61"/>
      <c r="AV1295" s="61"/>
      <c r="AW1295" s="60"/>
    </row>
    <row r="1296" s="59" customFormat="1" customHeight="1" spans="1:49">
      <c r="A1296" s="60"/>
      <c r="B1296" s="60"/>
      <c r="C1296" s="60"/>
      <c r="D1296" s="60"/>
      <c r="H1296" s="61"/>
      <c r="I1296" s="61"/>
      <c r="J1296" s="61"/>
      <c r="K1296" s="61"/>
      <c r="L1296" s="61"/>
      <c r="M1296" s="61"/>
      <c r="N1296" s="61"/>
      <c r="O1296" s="61"/>
      <c r="P1296" s="61"/>
      <c r="Q1296" s="61"/>
      <c r="R1296" s="61"/>
      <c r="S1296" s="61"/>
      <c r="T1296" s="61"/>
      <c r="U1296" s="61"/>
      <c r="V1296" s="61"/>
      <c r="W1296" s="61"/>
      <c r="X1296" s="61"/>
      <c r="Y1296" s="61"/>
      <c r="Z1296" s="61"/>
      <c r="AA1296" s="61"/>
      <c r="AB1296" s="61"/>
      <c r="AC1296" s="61"/>
      <c r="AD1296" s="61"/>
      <c r="AE1296" s="61"/>
      <c r="AF1296" s="61"/>
      <c r="AG1296" s="61"/>
      <c r="AH1296" s="61"/>
      <c r="AI1296" s="61"/>
      <c r="AJ1296" s="61"/>
      <c r="AK1296" s="61"/>
      <c r="AL1296" s="61"/>
      <c r="AM1296" s="61"/>
      <c r="AN1296" s="61"/>
      <c r="AO1296" s="61"/>
      <c r="AP1296" s="62"/>
      <c r="AQ1296" s="61"/>
      <c r="AR1296" s="61"/>
      <c r="AS1296" s="61"/>
      <c r="AT1296" s="61"/>
      <c r="AU1296" s="61"/>
      <c r="AV1296" s="61"/>
      <c r="AW1296" s="60"/>
    </row>
    <row r="1297" s="59" customFormat="1" customHeight="1" spans="1:49">
      <c r="A1297" s="60"/>
      <c r="B1297" s="60"/>
      <c r="C1297" s="60"/>
      <c r="D1297" s="60"/>
      <c r="H1297" s="61"/>
      <c r="I1297" s="61"/>
      <c r="J1297" s="61"/>
      <c r="K1297" s="61"/>
      <c r="L1297" s="61"/>
      <c r="M1297" s="61"/>
      <c r="N1297" s="61"/>
      <c r="O1297" s="61"/>
      <c r="P1297" s="61"/>
      <c r="Q1297" s="61"/>
      <c r="R1297" s="61"/>
      <c r="S1297" s="61"/>
      <c r="T1297" s="61"/>
      <c r="U1297" s="61"/>
      <c r="V1297" s="61"/>
      <c r="W1297" s="61"/>
      <c r="X1297" s="61"/>
      <c r="Y1297" s="61"/>
      <c r="Z1297" s="61"/>
      <c r="AA1297" s="61"/>
      <c r="AB1297" s="61"/>
      <c r="AC1297" s="61"/>
      <c r="AD1297" s="61"/>
      <c r="AE1297" s="61"/>
      <c r="AF1297" s="61"/>
      <c r="AG1297" s="61"/>
      <c r="AH1297" s="61"/>
      <c r="AI1297" s="61"/>
      <c r="AJ1297" s="61"/>
      <c r="AK1297" s="61"/>
      <c r="AL1297" s="61"/>
      <c r="AM1297" s="61"/>
      <c r="AN1297" s="61"/>
      <c r="AO1297" s="61"/>
      <c r="AP1297" s="62"/>
      <c r="AQ1297" s="61"/>
      <c r="AR1297" s="61"/>
      <c r="AS1297" s="61"/>
      <c r="AT1297" s="61"/>
      <c r="AU1297" s="61"/>
      <c r="AV1297" s="61"/>
      <c r="AW1297" s="60"/>
    </row>
    <row r="1298" s="59" customFormat="1" customHeight="1" spans="1:49">
      <c r="A1298" s="60"/>
      <c r="B1298" s="60"/>
      <c r="C1298" s="60"/>
      <c r="D1298" s="60"/>
      <c r="H1298" s="61"/>
      <c r="I1298" s="61"/>
      <c r="J1298" s="61"/>
      <c r="K1298" s="61"/>
      <c r="L1298" s="61"/>
      <c r="M1298" s="61"/>
      <c r="N1298" s="61"/>
      <c r="O1298" s="61"/>
      <c r="P1298" s="61"/>
      <c r="Q1298" s="61"/>
      <c r="R1298" s="61"/>
      <c r="S1298" s="61"/>
      <c r="T1298" s="61"/>
      <c r="U1298" s="61"/>
      <c r="V1298" s="61"/>
      <c r="W1298" s="61"/>
      <c r="X1298" s="61"/>
      <c r="Y1298" s="61"/>
      <c r="Z1298" s="61"/>
      <c r="AA1298" s="61"/>
      <c r="AB1298" s="61"/>
      <c r="AC1298" s="61"/>
      <c r="AD1298" s="61"/>
      <c r="AE1298" s="61"/>
      <c r="AF1298" s="61"/>
      <c r="AG1298" s="61"/>
      <c r="AH1298" s="61"/>
      <c r="AI1298" s="61"/>
      <c r="AJ1298" s="61"/>
      <c r="AK1298" s="61"/>
      <c r="AL1298" s="61"/>
      <c r="AM1298" s="61"/>
      <c r="AN1298" s="61"/>
      <c r="AO1298" s="61"/>
      <c r="AP1298" s="62"/>
      <c r="AQ1298" s="61"/>
      <c r="AR1298" s="61"/>
      <c r="AS1298" s="61"/>
      <c r="AT1298" s="61"/>
      <c r="AU1298" s="61"/>
      <c r="AV1298" s="61"/>
      <c r="AW1298" s="60"/>
    </row>
    <row r="1299" s="59" customFormat="1" customHeight="1" spans="1:49">
      <c r="A1299" s="60"/>
      <c r="B1299" s="60"/>
      <c r="C1299" s="60"/>
      <c r="D1299" s="60"/>
      <c r="H1299" s="61"/>
      <c r="I1299" s="61"/>
      <c r="J1299" s="61"/>
      <c r="K1299" s="61"/>
      <c r="L1299" s="61"/>
      <c r="M1299" s="61"/>
      <c r="N1299" s="61"/>
      <c r="O1299" s="61"/>
      <c r="P1299" s="61"/>
      <c r="Q1299" s="61"/>
      <c r="R1299" s="61"/>
      <c r="S1299" s="61"/>
      <c r="T1299" s="61"/>
      <c r="U1299" s="61"/>
      <c r="V1299" s="61"/>
      <c r="W1299" s="61"/>
      <c r="X1299" s="61"/>
      <c r="Y1299" s="61"/>
      <c r="Z1299" s="61"/>
      <c r="AA1299" s="61"/>
      <c r="AB1299" s="61"/>
      <c r="AC1299" s="61"/>
      <c r="AD1299" s="61"/>
      <c r="AE1299" s="61"/>
      <c r="AF1299" s="61"/>
      <c r="AG1299" s="61"/>
      <c r="AH1299" s="61"/>
      <c r="AI1299" s="61"/>
      <c r="AJ1299" s="61"/>
      <c r="AK1299" s="61"/>
      <c r="AL1299" s="61"/>
      <c r="AM1299" s="61"/>
      <c r="AN1299" s="61"/>
      <c r="AO1299" s="61"/>
      <c r="AP1299" s="62"/>
      <c r="AQ1299" s="61"/>
      <c r="AR1299" s="61"/>
      <c r="AS1299" s="61"/>
      <c r="AT1299" s="61"/>
      <c r="AU1299" s="61"/>
      <c r="AV1299" s="61"/>
      <c r="AW1299" s="60"/>
    </row>
    <row r="1300" s="59" customFormat="1" customHeight="1" spans="1:49">
      <c r="A1300" s="60"/>
      <c r="B1300" s="60"/>
      <c r="C1300" s="60"/>
      <c r="D1300" s="60"/>
      <c r="H1300" s="61"/>
      <c r="I1300" s="61"/>
      <c r="J1300" s="61"/>
      <c r="K1300" s="61"/>
      <c r="L1300" s="61"/>
      <c r="M1300" s="61"/>
      <c r="N1300" s="61"/>
      <c r="O1300" s="61"/>
      <c r="P1300" s="61"/>
      <c r="Q1300" s="61"/>
      <c r="R1300" s="61"/>
      <c r="S1300" s="61"/>
      <c r="T1300" s="61"/>
      <c r="U1300" s="61"/>
      <c r="V1300" s="61"/>
      <c r="W1300" s="61"/>
      <c r="X1300" s="61"/>
      <c r="Y1300" s="61"/>
      <c r="Z1300" s="61"/>
      <c r="AA1300" s="61"/>
      <c r="AB1300" s="61"/>
      <c r="AC1300" s="61"/>
      <c r="AD1300" s="61"/>
      <c r="AE1300" s="61"/>
      <c r="AF1300" s="61"/>
      <c r="AG1300" s="61"/>
      <c r="AH1300" s="61"/>
      <c r="AI1300" s="61"/>
      <c r="AJ1300" s="61"/>
      <c r="AK1300" s="61"/>
      <c r="AL1300" s="61"/>
      <c r="AM1300" s="61"/>
      <c r="AN1300" s="61"/>
      <c r="AO1300" s="61"/>
      <c r="AP1300" s="62"/>
      <c r="AQ1300" s="61"/>
      <c r="AR1300" s="61"/>
      <c r="AS1300" s="61"/>
      <c r="AT1300" s="61"/>
      <c r="AU1300" s="61"/>
      <c r="AV1300" s="61"/>
      <c r="AW1300" s="60"/>
    </row>
    <row r="1301" s="59" customFormat="1" customHeight="1" spans="1:49">
      <c r="A1301" s="60"/>
      <c r="B1301" s="60"/>
      <c r="C1301" s="60"/>
      <c r="D1301" s="60"/>
      <c r="H1301" s="61"/>
      <c r="I1301" s="61"/>
      <c r="J1301" s="61"/>
      <c r="K1301" s="61"/>
      <c r="L1301" s="61"/>
      <c r="M1301" s="61"/>
      <c r="N1301" s="61"/>
      <c r="O1301" s="61"/>
      <c r="P1301" s="61"/>
      <c r="Q1301" s="61"/>
      <c r="R1301" s="61"/>
      <c r="S1301" s="61"/>
      <c r="T1301" s="61"/>
      <c r="U1301" s="61"/>
      <c r="V1301" s="61"/>
      <c r="W1301" s="61"/>
      <c r="X1301" s="61"/>
      <c r="Y1301" s="61"/>
      <c r="Z1301" s="61"/>
      <c r="AA1301" s="61"/>
      <c r="AB1301" s="61"/>
      <c r="AC1301" s="61"/>
      <c r="AD1301" s="61"/>
      <c r="AE1301" s="61"/>
      <c r="AF1301" s="61"/>
      <c r="AG1301" s="61"/>
      <c r="AH1301" s="61"/>
      <c r="AI1301" s="61"/>
      <c r="AJ1301" s="61"/>
      <c r="AK1301" s="61"/>
      <c r="AL1301" s="61"/>
      <c r="AM1301" s="61"/>
      <c r="AN1301" s="61"/>
      <c r="AO1301" s="61"/>
      <c r="AP1301" s="62"/>
      <c r="AQ1301" s="61"/>
      <c r="AR1301" s="61"/>
      <c r="AS1301" s="61"/>
      <c r="AT1301" s="61"/>
      <c r="AU1301" s="61"/>
      <c r="AV1301" s="61"/>
      <c r="AW1301" s="60"/>
    </row>
    <row r="1302" s="59" customFormat="1" customHeight="1" spans="1:49">
      <c r="A1302" s="60"/>
      <c r="B1302" s="60"/>
      <c r="C1302" s="60"/>
      <c r="D1302" s="60"/>
      <c r="H1302" s="61"/>
      <c r="I1302" s="61"/>
      <c r="J1302" s="61"/>
      <c r="K1302" s="61"/>
      <c r="L1302" s="61"/>
      <c r="M1302" s="61"/>
      <c r="N1302" s="61"/>
      <c r="O1302" s="61"/>
      <c r="P1302" s="61"/>
      <c r="Q1302" s="61"/>
      <c r="R1302" s="61"/>
      <c r="S1302" s="61"/>
      <c r="T1302" s="61"/>
      <c r="U1302" s="61"/>
      <c r="V1302" s="61"/>
      <c r="W1302" s="61"/>
      <c r="X1302" s="61"/>
      <c r="Y1302" s="61"/>
      <c r="Z1302" s="61"/>
      <c r="AA1302" s="61"/>
      <c r="AB1302" s="61"/>
      <c r="AC1302" s="61"/>
      <c r="AD1302" s="61"/>
      <c r="AE1302" s="61"/>
      <c r="AF1302" s="61"/>
      <c r="AG1302" s="61"/>
      <c r="AH1302" s="61"/>
      <c r="AI1302" s="61"/>
      <c r="AJ1302" s="61"/>
      <c r="AK1302" s="61"/>
      <c r="AL1302" s="61"/>
      <c r="AM1302" s="61"/>
      <c r="AN1302" s="61"/>
      <c r="AO1302" s="61"/>
      <c r="AP1302" s="62"/>
      <c r="AQ1302" s="61"/>
      <c r="AR1302" s="61"/>
      <c r="AS1302" s="61"/>
      <c r="AT1302" s="61"/>
      <c r="AU1302" s="61"/>
      <c r="AV1302" s="61"/>
      <c r="AW1302" s="60"/>
    </row>
    <row r="1303" s="59" customFormat="1" customHeight="1" spans="1:49">
      <c r="A1303" s="60"/>
      <c r="B1303" s="60"/>
      <c r="C1303" s="60"/>
      <c r="D1303" s="60"/>
      <c r="H1303" s="61"/>
      <c r="I1303" s="61"/>
      <c r="J1303" s="61"/>
      <c r="K1303" s="61"/>
      <c r="L1303" s="61"/>
      <c r="M1303" s="61"/>
      <c r="N1303" s="61"/>
      <c r="O1303" s="61"/>
      <c r="P1303" s="61"/>
      <c r="Q1303" s="61"/>
      <c r="R1303" s="61"/>
      <c r="S1303" s="61"/>
      <c r="T1303" s="61"/>
      <c r="U1303" s="61"/>
      <c r="V1303" s="61"/>
      <c r="W1303" s="61"/>
      <c r="X1303" s="61"/>
      <c r="Y1303" s="61"/>
      <c r="Z1303" s="61"/>
      <c r="AA1303" s="61"/>
      <c r="AB1303" s="61"/>
      <c r="AC1303" s="61"/>
      <c r="AD1303" s="61"/>
      <c r="AE1303" s="61"/>
      <c r="AF1303" s="61"/>
      <c r="AG1303" s="61"/>
      <c r="AH1303" s="61"/>
      <c r="AI1303" s="61"/>
      <c r="AJ1303" s="61"/>
      <c r="AK1303" s="61"/>
      <c r="AL1303" s="61"/>
      <c r="AM1303" s="61"/>
      <c r="AN1303" s="61"/>
      <c r="AO1303" s="61"/>
      <c r="AP1303" s="62"/>
      <c r="AQ1303" s="61"/>
      <c r="AR1303" s="61"/>
      <c r="AS1303" s="61"/>
      <c r="AT1303" s="61"/>
      <c r="AU1303" s="61"/>
      <c r="AV1303" s="61"/>
      <c r="AW1303" s="60"/>
    </row>
    <row r="1304" s="59" customFormat="1" customHeight="1" spans="1:49">
      <c r="A1304" s="60"/>
      <c r="B1304" s="60"/>
      <c r="C1304" s="60"/>
      <c r="D1304" s="60"/>
      <c r="H1304" s="61"/>
      <c r="I1304" s="61"/>
      <c r="J1304" s="61"/>
      <c r="K1304" s="61"/>
      <c r="L1304" s="61"/>
      <c r="M1304" s="61"/>
      <c r="N1304" s="61"/>
      <c r="O1304" s="61"/>
      <c r="P1304" s="61"/>
      <c r="Q1304" s="61"/>
      <c r="R1304" s="61"/>
      <c r="S1304" s="61"/>
      <c r="T1304" s="61"/>
      <c r="U1304" s="61"/>
      <c r="V1304" s="61"/>
      <c r="W1304" s="61"/>
      <c r="X1304" s="61"/>
      <c r="Y1304" s="61"/>
      <c r="Z1304" s="61"/>
      <c r="AA1304" s="61"/>
      <c r="AB1304" s="61"/>
      <c r="AC1304" s="61"/>
      <c r="AD1304" s="61"/>
      <c r="AE1304" s="61"/>
      <c r="AF1304" s="61"/>
      <c r="AG1304" s="61"/>
      <c r="AH1304" s="61"/>
      <c r="AI1304" s="61"/>
      <c r="AJ1304" s="61"/>
      <c r="AK1304" s="61"/>
      <c r="AL1304" s="61"/>
      <c r="AM1304" s="61"/>
      <c r="AN1304" s="61"/>
      <c r="AO1304" s="61"/>
      <c r="AP1304" s="62"/>
      <c r="AQ1304" s="61"/>
      <c r="AR1304" s="61"/>
      <c r="AS1304" s="61"/>
      <c r="AT1304" s="61"/>
      <c r="AU1304" s="61"/>
      <c r="AV1304" s="61"/>
      <c r="AW1304" s="60"/>
    </row>
    <row r="1305" s="59" customFormat="1" customHeight="1" spans="1:49">
      <c r="A1305" s="60"/>
      <c r="B1305" s="60"/>
      <c r="C1305" s="60"/>
      <c r="D1305" s="60"/>
      <c r="H1305" s="61"/>
      <c r="I1305" s="61"/>
      <c r="J1305" s="61"/>
      <c r="K1305" s="61"/>
      <c r="L1305" s="61"/>
      <c r="M1305" s="61"/>
      <c r="N1305" s="61"/>
      <c r="O1305" s="61"/>
      <c r="P1305" s="61"/>
      <c r="Q1305" s="61"/>
      <c r="R1305" s="61"/>
      <c r="S1305" s="61"/>
      <c r="T1305" s="61"/>
      <c r="U1305" s="61"/>
      <c r="V1305" s="61"/>
      <c r="W1305" s="61"/>
      <c r="X1305" s="61"/>
      <c r="Y1305" s="61"/>
      <c r="Z1305" s="61"/>
      <c r="AA1305" s="61"/>
      <c r="AB1305" s="61"/>
      <c r="AC1305" s="61"/>
      <c r="AD1305" s="61"/>
      <c r="AE1305" s="61"/>
      <c r="AF1305" s="61"/>
      <c r="AG1305" s="61"/>
      <c r="AH1305" s="61"/>
      <c r="AI1305" s="61"/>
      <c r="AJ1305" s="61"/>
      <c r="AK1305" s="61"/>
      <c r="AL1305" s="61"/>
      <c r="AM1305" s="61"/>
      <c r="AN1305" s="61"/>
      <c r="AO1305" s="61"/>
      <c r="AP1305" s="62"/>
      <c r="AQ1305" s="61"/>
      <c r="AR1305" s="61"/>
      <c r="AS1305" s="61"/>
      <c r="AT1305" s="61"/>
      <c r="AU1305" s="61"/>
      <c r="AV1305" s="61"/>
      <c r="AW1305" s="60"/>
    </row>
    <row r="1306" s="59" customFormat="1" customHeight="1" spans="1:49">
      <c r="A1306" s="60"/>
      <c r="B1306" s="60"/>
      <c r="C1306" s="60"/>
      <c r="D1306" s="60"/>
      <c r="H1306" s="61"/>
      <c r="I1306" s="61"/>
      <c r="J1306" s="61"/>
      <c r="K1306" s="61"/>
      <c r="L1306" s="61"/>
      <c r="M1306" s="61"/>
      <c r="N1306" s="61"/>
      <c r="O1306" s="61"/>
      <c r="P1306" s="61"/>
      <c r="Q1306" s="61"/>
      <c r="R1306" s="61"/>
      <c r="S1306" s="61"/>
      <c r="T1306" s="61"/>
      <c r="U1306" s="61"/>
      <c r="V1306" s="61"/>
      <c r="W1306" s="61"/>
      <c r="X1306" s="61"/>
      <c r="Y1306" s="61"/>
      <c r="Z1306" s="61"/>
      <c r="AA1306" s="61"/>
      <c r="AB1306" s="61"/>
      <c r="AC1306" s="61"/>
      <c r="AD1306" s="61"/>
      <c r="AE1306" s="61"/>
      <c r="AF1306" s="61"/>
      <c r="AG1306" s="61"/>
      <c r="AH1306" s="61"/>
      <c r="AI1306" s="61"/>
      <c r="AJ1306" s="61"/>
      <c r="AK1306" s="61"/>
      <c r="AL1306" s="61"/>
      <c r="AM1306" s="61"/>
      <c r="AN1306" s="61"/>
      <c r="AO1306" s="61"/>
      <c r="AP1306" s="62"/>
      <c r="AQ1306" s="61"/>
      <c r="AR1306" s="61"/>
      <c r="AS1306" s="61"/>
      <c r="AT1306" s="61"/>
      <c r="AU1306" s="61"/>
      <c r="AV1306" s="61"/>
      <c r="AW1306" s="60"/>
    </row>
    <row r="1307" s="59" customFormat="1" customHeight="1" spans="1:49">
      <c r="A1307" s="60"/>
      <c r="B1307" s="60"/>
      <c r="C1307" s="60"/>
      <c r="D1307" s="60"/>
      <c r="H1307" s="61"/>
      <c r="I1307" s="61"/>
      <c r="J1307" s="61"/>
      <c r="K1307" s="61"/>
      <c r="L1307" s="61"/>
      <c r="M1307" s="61"/>
      <c r="N1307" s="61"/>
      <c r="O1307" s="61"/>
      <c r="P1307" s="61"/>
      <c r="Q1307" s="61"/>
      <c r="R1307" s="61"/>
      <c r="S1307" s="61"/>
      <c r="T1307" s="61"/>
      <c r="U1307" s="61"/>
      <c r="V1307" s="61"/>
      <c r="W1307" s="61"/>
      <c r="X1307" s="61"/>
      <c r="Y1307" s="61"/>
      <c r="Z1307" s="61"/>
      <c r="AA1307" s="61"/>
      <c r="AB1307" s="61"/>
      <c r="AC1307" s="61"/>
      <c r="AD1307" s="61"/>
      <c r="AE1307" s="61"/>
      <c r="AF1307" s="61"/>
      <c r="AG1307" s="61"/>
      <c r="AH1307" s="61"/>
      <c r="AI1307" s="61"/>
      <c r="AJ1307" s="61"/>
      <c r="AK1307" s="61"/>
      <c r="AL1307" s="61"/>
      <c r="AM1307" s="61"/>
      <c r="AN1307" s="61"/>
      <c r="AO1307" s="61"/>
      <c r="AP1307" s="62"/>
      <c r="AQ1307" s="61"/>
      <c r="AR1307" s="61"/>
      <c r="AS1307" s="61"/>
      <c r="AT1307" s="61"/>
      <c r="AU1307" s="61"/>
      <c r="AV1307" s="61"/>
      <c r="AW1307" s="60"/>
    </row>
    <row r="1308" s="59" customFormat="1" customHeight="1" spans="1:49">
      <c r="A1308" s="60"/>
      <c r="B1308" s="60"/>
      <c r="C1308" s="60"/>
      <c r="D1308" s="60"/>
      <c r="H1308" s="61"/>
      <c r="I1308" s="61"/>
      <c r="J1308" s="61"/>
      <c r="K1308" s="61"/>
      <c r="L1308" s="61"/>
      <c r="M1308" s="61"/>
      <c r="N1308" s="61"/>
      <c r="O1308" s="61"/>
      <c r="P1308" s="61"/>
      <c r="Q1308" s="61"/>
      <c r="R1308" s="61"/>
      <c r="S1308" s="61"/>
      <c r="T1308" s="61"/>
      <c r="U1308" s="61"/>
      <c r="V1308" s="61"/>
      <c r="W1308" s="61"/>
      <c r="X1308" s="61"/>
      <c r="Y1308" s="61"/>
      <c r="Z1308" s="61"/>
      <c r="AA1308" s="61"/>
      <c r="AB1308" s="61"/>
      <c r="AC1308" s="61"/>
      <c r="AD1308" s="61"/>
      <c r="AE1308" s="61"/>
      <c r="AF1308" s="61"/>
      <c r="AG1308" s="61"/>
      <c r="AH1308" s="61"/>
      <c r="AI1308" s="61"/>
      <c r="AJ1308" s="61"/>
      <c r="AK1308" s="61"/>
      <c r="AL1308" s="61"/>
      <c r="AM1308" s="61"/>
      <c r="AN1308" s="61"/>
      <c r="AO1308" s="61"/>
      <c r="AP1308" s="62"/>
      <c r="AQ1308" s="61"/>
      <c r="AR1308" s="61"/>
      <c r="AS1308" s="61"/>
      <c r="AT1308" s="61"/>
      <c r="AU1308" s="61"/>
      <c r="AV1308" s="61"/>
      <c r="AW1308" s="60"/>
    </row>
    <row r="1309" s="59" customFormat="1" customHeight="1" spans="1:49">
      <c r="A1309" s="60"/>
      <c r="B1309" s="60"/>
      <c r="C1309" s="60"/>
      <c r="D1309" s="60"/>
      <c r="H1309" s="61"/>
      <c r="I1309" s="61"/>
      <c r="J1309" s="61"/>
      <c r="K1309" s="61"/>
      <c r="L1309" s="61"/>
      <c r="M1309" s="61"/>
      <c r="N1309" s="61"/>
      <c r="O1309" s="61"/>
      <c r="P1309" s="61"/>
      <c r="Q1309" s="61"/>
      <c r="R1309" s="61"/>
      <c r="S1309" s="61"/>
      <c r="T1309" s="61"/>
      <c r="U1309" s="61"/>
      <c r="V1309" s="61"/>
      <c r="W1309" s="61"/>
      <c r="X1309" s="61"/>
      <c r="Y1309" s="61"/>
      <c r="Z1309" s="61"/>
      <c r="AA1309" s="61"/>
      <c r="AB1309" s="61"/>
      <c r="AC1309" s="61"/>
      <c r="AD1309" s="61"/>
      <c r="AE1309" s="61"/>
      <c r="AF1309" s="61"/>
      <c r="AG1309" s="61"/>
      <c r="AH1309" s="61"/>
      <c r="AI1309" s="61"/>
      <c r="AJ1309" s="61"/>
      <c r="AK1309" s="61"/>
      <c r="AL1309" s="61"/>
      <c r="AM1309" s="61"/>
      <c r="AN1309" s="61"/>
      <c r="AO1309" s="61"/>
      <c r="AP1309" s="62"/>
      <c r="AQ1309" s="61"/>
      <c r="AR1309" s="61"/>
      <c r="AS1309" s="61"/>
      <c r="AT1309" s="61"/>
      <c r="AU1309" s="61"/>
      <c r="AV1309" s="61"/>
      <c r="AW1309" s="60"/>
    </row>
    <row r="1310" s="59" customFormat="1" customHeight="1" spans="1:49">
      <c r="A1310" s="60"/>
      <c r="B1310" s="60"/>
      <c r="C1310" s="60"/>
      <c r="D1310" s="60"/>
      <c r="H1310" s="61"/>
      <c r="I1310" s="61"/>
      <c r="J1310" s="61"/>
      <c r="K1310" s="61"/>
      <c r="L1310" s="61"/>
      <c r="M1310" s="61"/>
      <c r="N1310" s="61"/>
      <c r="O1310" s="61"/>
      <c r="P1310" s="61"/>
      <c r="Q1310" s="61"/>
      <c r="R1310" s="61"/>
      <c r="S1310" s="61"/>
      <c r="T1310" s="61"/>
      <c r="U1310" s="61"/>
      <c r="V1310" s="61"/>
      <c r="W1310" s="61"/>
      <c r="X1310" s="61"/>
      <c r="Y1310" s="61"/>
      <c r="Z1310" s="61"/>
      <c r="AA1310" s="61"/>
      <c r="AB1310" s="61"/>
      <c r="AC1310" s="61"/>
      <c r="AD1310" s="61"/>
      <c r="AE1310" s="61"/>
      <c r="AF1310" s="61"/>
      <c r="AG1310" s="61"/>
      <c r="AH1310" s="61"/>
      <c r="AI1310" s="61"/>
      <c r="AJ1310" s="61"/>
      <c r="AK1310" s="61"/>
      <c r="AL1310" s="61"/>
      <c r="AM1310" s="61"/>
      <c r="AN1310" s="61"/>
      <c r="AO1310" s="61"/>
      <c r="AP1310" s="62"/>
      <c r="AQ1310" s="61"/>
      <c r="AR1310" s="61"/>
      <c r="AS1310" s="61"/>
      <c r="AT1310" s="61"/>
      <c r="AU1310" s="61"/>
      <c r="AV1310" s="61"/>
      <c r="AW1310" s="60"/>
    </row>
    <row r="1311" s="59" customFormat="1" customHeight="1" spans="1:49">
      <c r="A1311" s="60"/>
      <c r="B1311" s="60"/>
      <c r="C1311" s="60"/>
      <c r="D1311" s="60"/>
      <c r="H1311" s="61"/>
      <c r="I1311" s="61"/>
      <c r="J1311" s="61"/>
      <c r="K1311" s="61"/>
      <c r="L1311" s="61"/>
      <c r="M1311" s="61"/>
      <c r="N1311" s="61"/>
      <c r="O1311" s="61"/>
      <c r="P1311" s="61"/>
      <c r="Q1311" s="61"/>
      <c r="R1311" s="61"/>
      <c r="S1311" s="61"/>
      <c r="T1311" s="61"/>
      <c r="U1311" s="61"/>
      <c r="V1311" s="61"/>
      <c r="W1311" s="61"/>
      <c r="X1311" s="61"/>
      <c r="Y1311" s="61"/>
      <c r="Z1311" s="61"/>
      <c r="AA1311" s="61"/>
      <c r="AB1311" s="61"/>
      <c r="AC1311" s="61"/>
      <c r="AD1311" s="61"/>
      <c r="AE1311" s="61"/>
      <c r="AF1311" s="61"/>
      <c r="AG1311" s="61"/>
      <c r="AH1311" s="61"/>
      <c r="AI1311" s="61"/>
      <c r="AJ1311" s="61"/>
      <c r="AK1311" s="61"/>
      <c r="AL1311" s="61"/>
      <c r="AM1311" s="61"/>
      <c r="AN1311" s="61"/>
      <c r="AO1311" s="61"/>
      <c r="AP1311" s="62"/>
      <c r="AQ1311" s="61"/>
      <c r="AR1311" s="61"/>
      <c r="AS1311" s="61"/>
      <c r="AT1311" s="61"/>
      <c r="AU1311" s="61"/>
      <c r="AV1311" s="61"/>
      <c r="AW1311" s="60"/>
    </row>
    <row r="1312" s="59" customFormat="1" customHeight="1" spans="1:49">
      <c r="A1312" s="60"/>
      <c r="B1312" s="60"/>
      <c r="C1312" s="60"/>
      <c r="D1312" s="60"/>
      <c r="H1312" s="61"/>
      <c r="I1312" s="61"/>
      <c r="J1312" s="61"/>
      <c r="K1312" s="61"/>
      <c r="L1312" s="61"/>
      <c r="M1312" s="61"/>
      <c r="N1312" s="61"/>
      <c r="O1312" s="61"/>
      <c r="P1312" s="61"/>
      <c r="Q1312" s="61"/>
      <c r="R1312" s="61"/>
      <c r="S1312" s="61"/>
      <c r="T1312" s="61"/>
      <c r="U1312" s="61"/>
      <c r="V1312" s="61"/>
      <c r="W1312" s="61"/>
      <c r="X1312" s="61"/>
      <c r="Y1312" s="61"/>
      <c r="Z1312" s="61"/>
      <c r="AA1312" s="61"/>
      <c r="AB1312" s="61"/>
      <c r="AC1312" s="61"/>
      <c r="AD1312" s="61"/>
      <c r="AE1312" s="61"/>
      <c r="AF1312" s="61"/>
      <c r="AG1312" s="61"/>
      <c r="AH1312" s="61"/>
      <c r="AI1312" s="61"/>
      <c r="AJ1312" s="61"/>
      <c r="AK1312" s="61"/>
      <c r="AL1312" s="61"/>
      <c r="AM1312" s="61"/>
      <c r="AN1312" s="61"/>
      <c r="AO1312" s="61"/>
      <c r="AP1312" s="62"/>
      <c r="AQ1312" s="61"/>
      <c r="AR1312" s="61"/>
      <c r="AS1312" s="61"/>
      <c r="AT1312" s="61"/>
      <c r="AU1312" s="61"/>
      <c r="AV1312" s="61"/>
      <c r="AW1312" s="60"/>
    </row>
    <row r="1313" s="59" customFormat="1" customHeight="1" spans="1:49">
      <c r="A1313" s="60"/>
      <c r="B1313" s="60"/>
      <c r="C1313" s="60"/>
      <c r="D1313" s="60"/>
      <c r="H1313" s="61"/>
      <c r="I1313" s="61"/>
      <c r="J1313" s="61"/>
      <c r="K1313" s="61"/>
      <c r="L1313" s="61"/>
      <c r="M1313" s="61"/>
      <c r="N1313" s="61"/>
      <c r="O1313" s="61"/>
      <c r="P1313" s="61"/>
      <c r="Q1313" s="61"/>
      <c r="R1313" s="61"/>
      <c r="S1313" s="61"/>
      <c r="T1313" s="61"/>
      <c r="U1313" s="61"/>
      <c r="V1313" s="61"/>
      <c r="W1313" s="61"/>
      <c r="X1313" s="61"/>
      <c r="Y1313" s="61"/>
      <c r="Z1313" s="61"/>
      <c r="AA1313" s="61"/>
      <c r="AB1313" s="61"/>
      <c r="AC1313" s="61"/>
      <c r="AD1313" s="61"/>
      <c r="AE1313" s="61"/>
      <c r="AF1313" s="61"/>
      <c r="AG1313" s="61"/>
      <c r="AH1313" s="61"/>
      <c r="AI1313" s="61"/>
      <c r="AJ1313" s="61"/>
      <c r="AK1313" s="61"/>
      <c r="AL1313" s="61"/>
      <c r="AM1313" s="61"/>
      <c r="AN1313" s="61"/>
      <c r="AO1313" s="61"/>
      <c r="AP1313" s="62"/>
      <c r="AQ1313" s="61"/>
      <c r="AR1313" s="61"/>
      <c r="AS1313" s="61"/>
      <c r="AT1313" s="61"/>
      <c r="AU1313" s="61"/>
      <c r="AV1313" s="61"/>
      <c r="AW1313" s="60"/>
    </row>
    <row r="1314" s="59" customFormat="1" customHeight="1" spans="1:49">
      <c r="A1314" s="60"/>
      <c r="B1314" s="60"/>
      <c r="C1314" s="60"/>
      <c r="D1314" s="60"/>
      <c r="H1314" s="61"/>
      <c r="I1314" s="61"/>
      <c r="J1314" s="61"/>
      <c r="K1314" s="61"/>
      <c r="L1314" s="61"/>
      <c r="M1314" s="61"/>
      <c r="N1314" s="61"/>
      <c r="O1314" s="61"/>
      <c r="P1314" s="61"/>
      <c r="Q1314" s="61"/>
      <c r="R1314" s="61"/>
      <c r="S1314" s="61"/>
      <c r="T1314" s="61"/>
      <c r="U1314" s="61"/>
      <c r="V1314" s="61"/>
      <c r="W1314" s="61"/>
      <c r="X1314" s="61"/>
      <c r="Y1314" s="61"/>
      <c r="Z1314" s="61"/>
      <c r="AA1314" s="61"/>
      <c r="AB1314" s="61"/>
      <c r="AC1314" s="61"/>
      <c r="AD1314" s="61"/>
      <c r="AE1314" s="61"/>
      <c r="AF1314" s="61"/>
      <c r="AG1314" s="61"/>
      <c r="AH1314" s="61"/>
      <c r="AI1314" s="61"/>
      <c r="AJ1314" s="61"/>
      <c r="AK1314" s="61"/>
      <c r="AL1314" s="61"/>
      <c r="AM1314" s="61"/>
      <c r="AN1314" s="61"/>
      <c r="AO1314" s="61"/>
      <c r="AP1314" s="62"/>
      <c r="AQ1314" s="61"/>
      <c r="AR1314" s="61"/>
      <c r="AS1314" s="61"/>
      <c r="AT1314" s="61"/>
      <c r="AU1314" s="61"/>
      <c r="AV1314" s="61"/>
      <c r="AW1314" s="60"/>
    </row>
    <row r="1315" s="59" customFormat="1" customHeight="1" spans="1:49">
      <c r="A1315" s="60"/>
      <c r="B1315" s="60"/>
      <c r="C1315" s="60"/>
      <c r="D1315" s="60"/>
      <c r="H1315" s="61"/>
      <c r="I1315" s="61"/>
      <c r="J1315" s="61"/>
      <c r="K1315" s="61"/>
      <c r="L1315" s="61"/>
      <c r="M1315" s="61"/>
      <c r="N1315" s="61"/>
      <c r="O1315" s="61"/>
      <c r="P1315" s="61"/>
      <c r="Q1315" s="61"/>
      <c r="R1315" s="61"/>
      <c r="S1315" s="61"/>
      <c r="T1315" s="61"/>
      <c r="U1315" s="61"/>
      <c r="V1315" s="61"/>
      <c r="W1315" s="61"/>
      <c r="X1315" s="61"/>
      <c r="Y1315" s="61"/>
      <c r="Z1315" s="61"/>
      <c r="AA1315" s="61"/>
      <c r="AB1315" s="61"/>
      <c r="AC1315" s="61"/>
      <c r="AD1315" s="61"/>
      <c r="AE1315" s="61"/>
      <c r="AF1315" s="61"/>
      <c r="AG1315" s="61"/>
      <c r="AH1315" s="61"/>
      <c r="AI1315" s="61"/>
      <c r="AJ1315" s="61"/>
      <c r="AK1315" s="61"/>
      <c r="AL1315" s="61"/>
      <c r="AM1315" s="61"/>
      <c r="AN1315" s="61"/>
      <c r="AO1315" s="61"/>
      <c r="AP1315" s="62"/>
      <c r="AQ1315" s="61"/>
      <c r="AR1315" s="61"/>
      <c r="AS1315" s="61"/>
      <c r="AT1315" s="61"/>
      <c r="AU1315" s="61"/>
      <c r="AV1315" s="61"/>
      <c r="AW1315" s="60"/>
    </row>
    <row r="1316" s="59" customFormat="1" customHeight="1" spans="1:49">
      <c r="A1316" s="60"/>
      <c r="B1316" s="60"/>
      <c r="C1316" s="60"/>
      <c r="D1316" s="60"/>
      <c r="H1316" s="61"/>
      <c r="I1316" s="61"/>
      <c r="J1316" s="61"/>
      <c r="K1316" s="61"/>
      <c r="L1316" s="61"/>
      <c r="M1316" s="61"/>
      <c r="N1316" s="61"/>
      <c r="O1316" s="61"/>
      <c r="P1316" s="61"/>
      <c r="Q1316" s="61"/>
      <c r="R1316" s="61"/>
      <c r="S1316" s="61"/>
      <c r="T1316" s="61"/>
      <c r="U1316" s="61"/>
      <c r="V1316" s="61"/>
      <c r="W1316" s="61"/>
      <c r="X1316" s="61"/>
      <c r="Y1316" s="61"/>
      <c r="Z1316" s="61"/>
      <c r="AA1316" s="61"/>
      <c r="AB1316" s="61"/>
      <c r="AC1316" s="61"/>
      <c r="AD1316" s="61"/>
      <c r="AE1316" s="61"/>
      <c r="AF1316" s="61"/>
      <c r="AG1316" s="61"/>
      <c r="AH1316" s="61"/>
      <c r="AI1316" s="61"/>
      <c r="AJ1316" s="61"/>
      <c r="AK1316" s="61"/>
      <c r="AL1316" s="61"/>
      <c r="AM1316" s="61"/>
      <c r="AN1316" s="61"/>
      <c r="AO1316" s="61"/>
      <c r="AP1316" s="62"/>
      <c r="AQ1316" s="61"/>
      <c r="AR1316" s="61"/>
      <c r="AS1316" s="61"/>
      <c r="AT1316" s="61"/>
      <c r="AU1316" s="61"/>
      <c r="AV1316" s="61"/>
      <c r="AW1316" s="60"/>
    </row>
    <row r="1317" s="59" customFormat="1" customHeight="1" spans="1:49">
      <c r="A1317" s="60"/>
      <c r="B1317" s="60"/>
      <c r="C1317" s="60"/>
      <c r="D1317" s="60"/>
      <c r="H1317" s="61"/>
      <c r="I1317" s="61"/>
      <c r="J1317" s="61"/>
      <c r="K1317" s="61"/>
      <c r="L1317" s="61"/>
      <c r="M1317" s="61"/>
      <c r="N1317" s="61"/>
      <c r="O1317" s="61"/>
      <c r="P1317" s="61"/>
      <c r="Q1317" s="61"/>
      <c r="R1317" s="61"/>
      <c r="S1317" s="61"/>
      <c r="T1317" s="61"/>
      <c r="U1317" s="61"/>
      <c r="V1317" s="61"/>
      <c r="W1317" s="61"/>
      <c r="X1317" s="61"/>
      <c r="Y1317" s="61"/>
      <c r="Z1317" s="61"/>
      <c r="AA1317" s="61"/>
      <c r="AB1317" s="61"/>
      <c r="AC1317" s="61"/>
      <c r="AD1317" s="61"/>
      <c r="AE1317" s="61"/>
      <c r="AF1317" s="61"/>
      <c r="AG1317" s="61"/>
      <c r="AH1317" s="61"/>
      <c r="AI1317" s="61"/>
      <c r="AJ1317" s="61"/>
      <c r="AK1317" s="61"/>
      <c r="AL1317" s="61"/>
      <c r="AM1317" s="61"/>
      <c r="AN1317" s="61"/>
      <c r="AO1317" s="61"/>
      <c r="AP1317" s="62"/>
      <c r="AQ1317" s="61"/>
      <c r="AR1317" s="61"/>
      <c r="AS1317" s="61"/>
      <c r="AT1317" s="61"/>
      <c r="AU1317" s="61"/>
      <c r="AV1317" s="61"/>
      <c r="AW1317" s="60"/>
    </row>
    <row r="1318" s="59" customFormat="1" customHeight="1" spans="1:49">
      <c r="A1318" s="60"/>
      <c r="B1318" s="60"/>
      <c r="C1318" s="60"/>
      <c r="D1318" s="60"/>
      <c r="H1318" s="61"/>
      <c r="I1318" s="61"/>
      <c r="J1318" s="61"/>
      <c r="K1318" s="61"/>
      <c r="L1318" s="61"/>
      <c r="M1318" s="61"/>
      <c r="N1318" s="61"/>
      <c r="O1318" s="61"/>
      <c r="P1318" s="61"/>
      <c r="Q1318" s="61"/>
      <c r="R1318" s="61"/>
      <c r="S1318" s="61"/>
      <c r="T1318" s="61"/>
      <c r="U1318" s="61"/>
      <c r="V1318" s="61"/>
      <c r="W1318" s="61"/>
      <c r="X1318" s="61"/>
      <c r="Y1318" s="61"/>
      <c r="Z1318" s="61"/>
      <c r="AA1318" s="61"/>
      <c r="AB1318" s="61"/>
      <c r="AC1318" s="61"/>
      <c r="AD1318" s="61"/>
      <c r="AE1318" s="61"/>
      <c r="AF1318" s="61"/>
      <c r="AG1318" s="61"/>
      <c r="AH1318" s="61"/>
      <c r="AI1318" s="61"/>
      <c r="AJ1318" s="61"/>
      <c r="AK1318" s="61"/>
      <c r="AL1318" s="61"/>
      <c r="AM1318" s="61"/>
      <c r="AN1318" s="61"/>
      <c r="AO1318" s="61"/>
      <c r="AP1318" s="62"/>
      <c r="AQ1318" s="61"/>
      <c r="AR1318" s="61"/>
      <c r="AS1318" s="61"/>
      <c r="AT1318" s="61"/>
      <c r="AU1318" s="61"/>
      <c r="AV1318" s="61"/>
      <c r="AW1318" s="60"/>
    </row>
    <row r="1319" s="59" customFormat="1" customHeight="1" spans="1:49">
      <c r="A1319" s="60"/>
      <c r="B1319" s="60"/>
      <c r="C1319" s="60"/>
      <c r="D1319" s="60"/>
      <c r="H1319" s="61"/>
      <c r="I1319" s="61"/>
      <c r="J1319" s="61"/>
      <c r="K1319" s="61"/>
      <c r="L1319" s="61"/>
      <c r="M1319" s="61"/>
      <c r="N1319" s="61"/>
      <c r="O1319" s="61"/>
      <c r="P1319" s="61"/>
      <c r="Q1319" s="61"/>
      <c r="R1319" s="61"/>
      <c r="S1319" s="61"/>
      <c r="T1319" s="61"/>
      <c r="U1319" s="61"/>
      <c r="V1319" s="61"/>
      <c r="W1319" s="61"/>
      <c r="X1319" s="61"/>
      <c r="Y1319" s="61"/>
      <c r="Z1319" s="61"/>
      <c r="AA1319" s="61"/>
      <c r="AB1319" s="61"/>
      <c r="AC1319" s="61"/>
      <c r="AD1319" s="61"/>
      <c r="AE1319" s="61"/>
      <c r="AF1319" s="61"/>
      <c r="AG1319" s="61"/>
      <c r="AH1319" s="61"/>
      <c r="AI1319" s="61"/>
      <c r="AJ1319" s="61"/>
      <c r="AK1319" s="61"/>
      <c r="AL1319" s="61"/>
      <c r="AM1319" s="61"/>
      <c r="AN1319" s="61"/>
      <c r="AO1319" s="61"/>
      <c r="AP1319" s="62"/>
      <c r="AQ1319" s="61"/>
      <c r="AR1319" s="61"/>
      <c r="AS1319" s="61"/>
      <c r="AT1319" s="61"/>
      <c r="AU1319" s="61"/>
      <c r="AV1319" s="61"/>
      <c r="AW1319" s="60"/>
    </row>
    <row r="1320" s="59" customFormat="1" customHeight="1" spans="1:49">
      <c r="A1320" s="60"/>
      <c r="B1320" s="60"/>
      <c r="C1320" s="60"/>
      <c r="D1320" s="60"/>
      <c r="H1320" s="61"/>
      <c r="I1320" s="61"/>
      <c r="J1320" s="61"/>
      <c r="K1320" s="61"/>
      <c r="L1320" s="61"/>
      <c r="M1320" s="61"/>
      <c r="N1320" s="61"/>
      <c r="O1320" s="61"/>
      <c r="P1320" s="61"/>
      <c r="Q1320" s="61"/>
      <c r="R1320" s="61"/>
      <c r="S1320" s="61"/>
      <c r="T1320" s="61"/>
      <c r="U1320" s="61"/>
      <c r="V1320" s="61"/>
      <c r="W1320" s="61"/>
      <c r="X1320" s="61"/>
      <c r="Y1320" s="61"/>
      <c r="Z1320" s="61"/>
      <c r="AA1320" s="61"/>
      <c r="AB1320" s="61"/>
      <c r="AC1320" s="61"/>
      <c r="AD1320" s="61"/>
      <c r="AE1320" s="61"/>
      <c r="AF1320" s="61"/>
      <c r="AG1320" s="61"/>
      <c r="AH1320" s="61"/>
      <c r="AI1320" s="61"/>
      <c r="AJ1320" s="61"/>
      <c r="AK1320" s="61"/>
      <c r="AL1320" s="61"/>
      <c r="AM1320" s="61"/>
      <c r="AN1320" s="61"/>
      <c r="AO1320" s="61"/>
      <c r="AP1320" s="62"/>
      <c r="AQ1320" s="61"/>
      <c r="AR1320" s="61"/>
      <c r="AS1320" s="61"/>
      <c r="AT1320" s="61"/>
      <c r="AU1320" s="61"/>
      <c r="AV1320" s="61"/>
      <c r="AW1320" s="60"/>
    </row>
    <row r="1321" s="59" customFormat="1" customHeight="1" spans="1:49">
      <c r="A1321" s="60"/>
      <c r="B1321" s="60"/>
      <c r="C1321" s="60"/>
      <c r="D1321" s="60"/>
      <c r="H1321" s="61"/>
      <c r="I1321" s="61"/>
      <c r="J1321" s="61"/>
      <c r="K1321" s="61"/>
      <c r="L1321" s="61"/>
      <c r="M1321" s="61"/>
      <c r="N1321" s="61"/>
      <c r="O1321" s="61"/>
      <c r="P1321" s="61"/>
      <c r="Q1321" s="61"/>
      <c r="R1321" s="61"/>
      <c r="S1321" s="61"/>
      <c r="T1321" s="61"/>
      <c r="U1321" s="61"/>
      <c r="V1321" s="61"/>
      <c r="W1321" s="61"/>
      <c r="X1321" s="61"/>
      <c r="Y1321" s="61"/>
      <c r="Z1321" s="61"/>
      <c r="AA1321" s="61"/>
      <c r="AB1321" s="61"/>
      <c r="AC1321" s="61"/>
      <c r="AD1321" s="61"/>
      <c r="AE1321" s="61"/>
      <c r="AF1321" s="61"/>
      <c r="AG1321" s="61"/>
      <c r="AH1321" s="61"/>
      <c r="AI1321" s="61"/>
      <c r="AJ1321" s="61"/>
      <c r="AK1321" s="61"/>
      <c r="AL1321" s="61"/>
      <c r="AM1321" s="61"/>
      <c r="AN1321" s="61"/>
      <c r="AO1321" s="61"/>
      <c r="AP1321" s="62"/>
      <c r="AQ1321" s="61"/>
      <c r="AR1321" s="61"/>
      <c r="AS1321" s="61"/>
      <c r="AT1321" s="61"/>
      <c r="AU1321" s="61"/>
      <c r="AV1321" s="61"/>
      <c r="AW1321" s="60"/>
    </row>
    <row r="1322" s="59" customFormat="1" customHeight="1" spans="1:49">
      <c r="A1322" s="60"/>
      <c r="B1322" s="60"/>
      <c r="C1322" s="60"/>
      <c r="D1322" s="60"/>
      <c r="H1322" s="61"/>
      <c r="I1322" s="61"/>
      <c r="J1322" s="61"/>
      <c r="K1322" s="61"/>
      <c r="L1322" s="61"/>
      <c r="M1322" s="61"/>
      <c r="N1322" s="61"/>
      <c r="O1322" s="61"/>
      <c r="P1322" s="61"/>
      <c r="Q1322" s="61"/>
      <c r="R1322" s="61"/>
      <c r="S1322" s="61"/>
      <c r="T1322" s="61"/>
      <c r="U1322" s="61"/>
      <c r="V1322" s="61"/>
      <c r="W1322" s="61"/>
      <c r="X1322" s="61"/>
      <c r="Y1322" s="61"/>
      <c r="Z1322" s="61"/>
      <c r="AA1322" s="61"/>
      <c r="AB1322" s="61"/>
      <c r="AC1322" s="61"/>
      <c r="AD1322" s="61"/>
      <c r="AE1322" s="61"/>
      <c r="AF1322" s="61"/>
      <c r="AG1322" s="61"/>
      <c r="AH1322" s="61"/>
      <c r="AI1322" s="61"/>
      <c r="AJ1322" s="61"/>
      <c r="AK1322" s="61"/>
      <c r="AL1322" s="61"/>
      <c r="AM1322" s="61"/>
      <c r="AN1322" s="61"/>
      <c r="AO1322" s="61"/>
      <c r="AP1322" s="62"/>
      <c r="AQ1322" s="61"/>
      <c r="AR1322" s="61"/>
      <c r="AS1322" s="61"/>
      <c r="AT1322" s="61"/>
      <c r="AU1322" s="61"/>
      <c r="AV1322" s="61"/>
      <c r="AW1322" s="60"/>
    </row>
    <row r="1323" s="59" customFormat="1" customHeight="1" spans="1:49">
      <c r="A1323" s="60"/>
      <c r="B1323" s="60"/>
      <c r="C1323" s="60"/>
      <c r="D1323" s="60"/>
      <c r="H1323" s="61"/>
      <c r="I1323" s="61"/>
      <c r="J1323" s="61"/>
      <c r="K1323" s="61"/>
      <c r="L1323" s="61"/>
      <c r="M1323" s="61"/>
      <c r="N1323" s="61"/>
      <c r="O1323" s="61"/>
      <c r="P1323" s="61"/>
      <c r="Q1323" s="61"/>
      <c r="R1323" s="61"/>
      <c r="S1323" s="61"/>
      <c r="T1323" s="61"/>
      <c r="U1323" s="61"/>
      <c r="V1323" s="61"/>
      <c r="W1323" s="61"/>
      <c r="X1323" s="61"/>
      <c r="Y1323" s="61"/>
      <c r="Z1323" s="61"/>
      <c r="AA1323" s="61"/>
      <c r="AB1323" s="61"/>
      <c r="AC1323" s="61"/>
      <c r="AD1323" s="61"/>
      <c r="AE1323" s="61"/>
      <c r="AF1323" s="61"/>
      <c r="AG1323" s="61"/>
      <c r="AH1323" s="61"/>
      <c r="AI1323" s="61"/>
      <c r="AJ1323" s="61"/>
      <c r="AK1323" s="61"/>
      <c r="AL1323" s="61"/>
      <c r="AM1323" s="61"/>
      <c r="AN1323" s="61"/>
      <c r="AO1323" s="61"/>
      <c r="AP1323" s="62"/>
      <c r="AQ1323" s="61"/>
      <c r="AR1323" s="61"/>
      <c r="AS1323" s="61"/>
      <c r="AT1323" s="61"/>
      <c r="AU1323" s="61"/>
      <c r="AV1323" s="61"/>
      <c r="AW1323" s="60"/>
    </row>
    <row r="1324" s="59" customFormat="1" customHeight="1" spans="1:49">
      <c r="A1324" s="60"/>
      <c r="B1324" s="60"/>
      <c r="C1324" s="60"/>
      <c r="D1324" s="60"/>
      <c r="H1324" s="61"/>
      <c r="I1324" s="61"/>
      <c r="J1324" s="61"/>
      <c r="K1324" s="61"/>
      <c r="L1324" s="61"/>
      <c r="M1324" s="61"/>
      <c r="N1324" s="61"/>
      <c r="O1324" s="61"/>
      <c r="P1324" s="61"/>
      <c r="Q1324" s="61"/>
      <c r="R1324" s="61"/>
      <c r="S1324" s="61"/>
      <c r="T1324" s="61"/>
      <c r="U1324" s="61"/>
      <c r="V1324" s="61"/>
      <c r="W1324" s="61"/>
      <c r="X1324" s="61"/>
      <c r="Y1324" s="61"/>
      <c r="Z1324" s="61"/>
      <c r="AA1324" s="61"/>
      <c r="AB1324" s="61"/>
      <c r="AC1324" s="61"/>
      <c r="AD1324" s="61"/>
      <c r="AE1324" s="61"/>
      <c r="AF1324" s="61"/>
      <c r="AG1324" s="61"/>
      <c r="AH1324" s="61"/>
      <c r="AI1324" s="61"/>
      <c r="AJ1324" s="61"/>
      <c r="AK1324" s="61"/>
      <c r="AL1324" s="61"/>
      <c r="AM1324" s="61"/>
      <c r="AN1324" s="61"/>
      <c r="AO1324" s="61"/>
      <c r="AP1324" s="62"/>
      <c r="AQ1324" s="61"/>
      <c r="AR1324" s="61"/>
      <c r="AS1324" s="61"/>
      <c r="AT1324" s="61"/>
      <c r="AU1324" s="61"/>
      <c r="AV1324" s="61"/>
      <c r="AW1324" s="60"/>
    </row>
    <row r="1325" s="59" customFormat="1" customHeight="1" spans="1:49">
      <c r="A1325" s="60"/>
      <c r="B1325" s="60"/>
      <c r="C1325" s="60"/>
      <c r="D1325" s="60"/>
      <c r="H1325" s="61"/>
      <c r="I1325" s="61"/>
      <c r="J1325" s="61"/>
      <c r="K1325" s="61"/>
      <c r="L1325" s="61"/>
      <c r="M1325" s="61"/>
      <c r="N1325" s="61"/>
      <c r="O1325" s="61"/>
      <c r="P1325" s="61"/>
      <c r="Q1325" s="61"/>
      <c r="R1325" s="61"/>
      <c r="S1325" s="61"/>
      <c r="T1325" s="61"/>
      <c r="U1325" s="61"/>
      <c r="V1325" s="61"/>
      <c r="W1325" s="61"/>
      <c r="X1325" s="61"/>
      <c r="Y1325" s="61"/>
      <c r="Z1325" s="61"/>
      <c r="AA1325" s="61"/>
      <c r="AB1325" s="61"/>
      <c r="AC1325" s="61"/>
      <c r="AD1325" s="61"/>
      <c r="AE1325" s="61"/>
      <c r="AF1325" s="61"/>
      <c r="AG1325" s="61"/>
      <c r="AH1325" s="61"/>
      <c r="AI1325" s="61"/>
      <c r="AJ1325" s="61"/>
      <c r="AK1325" s="61"/>
      <c r="AL1325" s="61"/>
      <c r="AM1325" s="61"/>
      <c r="AN1325" s="61"/>
      <c r="AO1325" s="61"/>
      <c r="AP1325" s="62"/>
      <c r="AQ1325" s="61"/>
      <c r="AR1325" s="61"/>
      <c r="AS1325" s="61"/>
      <c r="AT1325" s="61"/>
      <c r="AU1325" s="61"/>
      <c r="AV1325" s="61"/>
      <c r="AW1325" s="60"/>
    </row>
    <row r="1326" s="59" customFormat="1" customHeight="1" spans="1:49">
      <c r="A1326" s="60"/>
      <c r="B1326" s="60"/>
      <c r="C1326" s="60"/>
      <c r="D1326" s="60"/>
      <c r="H1326" s="61"/>
      <c r="I1326" s="61"/>
      <c r="J1326" s="61"/>
      <c r="K1326" s="61"/>
      <c r="L1326" s="61"/>
      <c r="M1326" s="61"/>
      <c r="N1326" s="61"/>
      <c r="O1326" s="61"/>
      <c r="P1326" s="61"/>
      <c r="Q1326" s="61"/>
      <c r="R1326" s="61"/>
      <c r="S1326" s="61"/>
      <c r="T1326" s="61"/>
      <c r="U1326" s="61"/>
      <c r="V1326" s="61"/>
      <c r="W1326" s="61"/>
      <c r="X1326" s="61"/>
      <c r="Y1326" s="61"/>
      <c r="Z1326" s="61"/>
      <c r="AA1326" s="61"/>
      <c r="AB1326" s="61"/>
      <c r="AC1326" s="61"/>
      <c r="AD1326" s="61"/>
      <c r="AE1326" s="61"/>
      <c r="AF1326" s="61"/>
      <c r="AG1326" s="61"/>
      <c r="AH1326" s="61"/>
      <c r="AI1326" s="61"/>
      <c r="AJ1326" s="61"/>
      <c r="AK1326" s="61"/>
      <c r="AL1326" s="61"/>
      <c r="AM1326" s="61"/>
      <c r="AN1326" s="61"/>
      <c r="AO1326" s="61"/>
      <c r="AP1326" s="62"/>
      <c r="AQ1326" s="61"/>
      <c r="AR1326" s="61"/>
      <c r="AS1326" s="61"/>
      <c r="AT1326" s="61"/>
      <c r="AU1326" s="61"/>
      <c r="AV1326" s="61"/>
      <c r="AW1326" s="60"/>
    </row>
    <row r="1327" s="59" customFormat="1" customHeight="1" spans="1:49">
      <c r="A1327" s="60"/>
      <c r="B1327" s="60"/>
      <c r="C1327" s="60"/>
      <c r="D1327" s="60"/>
      <c r="H1327" s="61"/>
      <c r="I1327" s="61"/>
      <c r="J1327" s="61"/>
      <c r="K1327" s="61"/>
      <c r="L1327" s="61"/>
      <c r="M1327" s="61"/>
      <c r="N1327" s="61"/>
      <c r="O1327" s="61"/>
      <c r="P1327" s="61"/>
      <c r="Q1327" s="61"/>
      <c r="R1327" s="61"/>
      <c r="S1327" s="61"/>
      <c r="T1327" s="61"/>
      <c r="U1327" s="61"/>
      <c r="V1327" s="61"/>
      <c r="W1327" s="61"/>
      <c r="X1327" s="61"/>
      <c r="Y1327" s="61"/>
      <c r="Z1327" s="61"/>
      <c r="AA1327" s="61"/>
      <c r="AB1327" s="61"/>
      <c r="AC1327" s="61"/>
      <c r="AD1327" s="61"/>
      <c r="AE1327" s="61"/>
      <c r="AF1327" s="61"/>
      <c r="AG1327" s="61"/>
      <c r="AH1327" s="61"/>
      <c r="AI1327" s="61"/>
      <c r="AJ1327" s="61"/>
      <c r="AK1327" s="61"/>
      <c r="AL1327" s="61"/>
      <c r="AM1327" s="61"/>
      <c r="AN1327" s="61"/>
      <c r="AO1327" s="61"/>
      <c r="AP1327" s="62"/>
      <c r="AQ1327" s="61"/>
      <c r="AR1327" s="61"/>
      <c r="AS1327" s="61"/>
      <c r="AT1327" s="61"/>
      <c r="AU1327" s="61"/>
      <c r="AV1327" s="61"/>
      <c r="AW1327" s="60"/>
    </row>
    <row r="1328" s="59" customFormat="1" customHeight="1" spans="1:49">
      <c r="A1328" s="60"/>
      <c r="B1328" s="60"/>
      <c r="C1328" s="60"/>
      <c r="D1328" s="60"/>
      <c r="H1328" s="61"/>
      <c r="I1328" s="61"/>
      <c r="J1328" s="61"/>
      <c r="K1328" s="61"/>
      <c r="L1328" s="61"/>
      <c r="M1328" s="61"/>
      <c r="N1328" s="61"/>
      <c r="O1328" s="61"/>
      <c r="P1328" s="61"/>
      <c r="Q1328" s="61"/>
      <c r="R1328" s="61"/>
      <c r="S1328" s="61"/>
      <c r="T1328" s="61"/>
      <c r="U1328" s="61"/>
      <c r="V1328" s="61"/>
      <c r="W1328" s="61"/>
      <c r="X1328" s="61"/>
      <c r="Y1328" s="61"/>
      <c r="Z1328" s="61"/>
      <c r="AA1328" s="61"/>
      <c r="AB1328" s="61"/>
      <c r="AC1328" s="61"/>
      <c r="AD1328" s="61"/>
      <c r="AE1328" s="61"/>
      <c r="AF1328" s="61"/>
      <c r="AG1328" s="61"/>
      <c r="AH1328" s="61"/>
      <c r="AI1328" s="61"/>
      <c r="AJ1328" s="61"/>
      <c r="AK1328" s="61"/>
      <c r="AL1328" s="61"/>
      <c r="AM1328" s="61"/>
      <c r="AN1328" s="61"/>
      <c r="AO1328" s="61"/>
      <c r="AP1328" s="62"/>
      <c r="AQ1328" s="61"/>
      <c r="AR1328" s="61"/>
      <c r="AS1328" s="61"/>
      <c r="AT1328" s="61"/>
      <c r="AU1328" s="61"/>
      <c r="AV1328" s="61"/>
      <c r="AW1328" s="60"/>
    </row>
    <row r="1329" s="59" customFormat="1" customHeight="1" spans="1:49">
      <c r="A1329" s="60"/>
      <c r="B1329" s="60"/>
      <c r="C1329" s="60"/>
      <c r="D1329" s="60"/>
      <c r="H1329" s="61"/>
      <c r="I1329" s="61"/>
      <c r="J1329" s="61"/>
      <c r="K1329" s="61"/>
      <c r="L1329" s="61"/>
      <c r="M1329" s="61"/>
      <c r="N1329" s="61"/>
      <c r="O1329" s="61"/>
      <c r="P1329" s="61"/>
      <c r="Q1329" s="61"/>
      <c r="R1329" s="61"/>
      <c r="S1329" s="61"/>
      <c r="T1329" s="61"/>
      <c r="U1329" s="61"/>
      <c r="V1329" s="61"/>
      <c r="W1329" s="61"/>
      <c r="X1329" s="61"/>
      <c r="Y1329" s="61"/>
      <c r="Z1329" s="61"/>
      <c r="AA1329" s="61"/>
      <c r="AB1329" s="61"/>
      <c r="AC1329" s="61"/>
      <c r="AD1329" s="61"/>
      <c r="AE1329" s="61"/>
      <c r="AF1329" s="61"/>
      <c r="AG1329" s="61"/>
      <c r="AH1329" s="61"/>
      <c r="AI1329" s="61"/>
      <c r="AJ1329" s="61"/>
      <c r="AK1329" s="61"/>
      <c r="AL1329" s="61"/>
      <c r="AM1329" s="61"/>
      <c r="AN1329" s="61"/>
      <c r="AO1329" s="61"/>
      <c r="AP1329" s="62"/>
      <c r="AQ1329" s="61"/>
      <c r="AR1329" s="61"/>
      <c r="AS1329" s="61"/>
      <c r="AT1329" s="61"/>
      <c r="AU1329" s="61"/>
      <c r="AV1329" s="61"/>
      <c r="AW1329" s="60"/>
    </row>
    <row r="1330" s="59" customFormat="1" customHeight="1" spans="1:49">
      <c r="A1330" s="60"/>
      <c r="B1330" s="60"/>
      <c r="C1330" s="60"/>
      <c r="D1330" s="60"/>
      <c r="H1330" s="61"/>
      <c r="I1330" s="61"/>
      <c r="J1330" s="61"/>
      <c r="K1330" s="61"/>
      <c r="L1330" s="61"/>
      <c r="M1330" s="61"/>
      <c r="N1330" s="61"/>
      <c r="O1330" s="61"/>
      <c r="P1330" s="61"/>
      <c r="Q1330" s="61"/>
      <c r="R1330" s="61"/>
      <c r="S1330" s="61"/>
      <c r="T1330" s="61"/>
      <c r="U1330" s="61"/>
      <c r="V1330" s="61"/>
      <c r="W1330" s="61"/>
      <c r="X1330" s="61"/>
      <c r="Y1330" s="61"/>
      <c r="Z1330" s="61"/>
      <c r="AA1330" s="61"/>
      <c r="AB1330" s="61"/>
      <c r="AC1330" s="61"/>
      <c r="AD1330" s="61"/>
      <c r="AE1330" s="61"/>
      <c r="AF1330" s="61"/>
      <c r="AG1330" s="61"/>
      <c r="AH1330" s="61"/>
      <c r="AI1330" s="61"/>
      <c r="AJ1330" s="61"/>
      <c r="AK1330" s="61"/>
      <c r="AL1330" s="61"/>
      <c r="AM1330" s="61"/>
      <c r="AN1330" s="61"/>
      <c r="AO1330" s="61"/>
      <c r="AP1330" s="62"/>
      <c r="AQ1330" s="61"/>
      <c r="AR1330" s="61"/>
      <c r="AS1330" s="61"/>
      <c r="AT1330" s="61"/>
      <c r="AU1330" s="61"/>
      <c r="AV1330" s="61"/>
      <c r="AW1330" s="60"/>
    </row>
    <row r="1331" s="59" customFormat="1" customHeight="1" spans="1:49">
      <c r="A1331" s="60"/>
      <c r="B1331" s="60"/>
      <c r="C1331" s="60"/>
      <c r="D1331" s="60"/>
      <c r="H1331" s="61"/>
      <c r="I1331" s="61"/>
      <c r="J1331" s="61"/>
      <c r="K1331" s="61"/>
      <c r="L1331" s="61"/>
      <c r="M1331" s="61"/>
      <c r="N1331" s="61"/>
      <c r="O1331" s="61"/>
      <c r="P1331" s="61"/>
      <c r="Q1331" s="61"/>
      <c r="R1331" s="61"/>
      <c r="S1331" s="61"/>
      <c r="T1331" s="61"/>
      <c r="U1331" s="61"/>
      <c r="V1331" s="61"/>
      <c r="W1331" s="61"/>
      <c r="X1331" s="61"/>
      <c r="Y1331" s="61"/>
      <c r="Z1331" s="61"/>
      <c r="AA1331" s="61"/>
      <c r="AB1331" s="61"/>
      <c r="AC1331" s="61"/>
      <c r="AD1331" s="61"/>
      <c r="AE1331" s="61"/>
      <c r="AF1331" s="61"/>
      <c r="AG1331" s="61"/>
      <c r="AH1331" s="61"/>
      <c r="AI1331" s="61"/>
      <c r="AJ1331" s="61"/>
      <c r="AK1331" s="61"/>
      <c r="AL1331" s="61"/>
      <c r="AM1331" s="61"/>
      <c r="AN1331" s="61"/>
      <c r="AO1331" s="61"/>
      <c r="AP1331" s="62"/>
      <c r="AQ1331" s="61"/>
      <c r="AR1331" s="61"/>
      <c r="AS1331" s="61"/>
      <c r="AT1331" s="61"/>
      <c r="AU1331" s="61"/>
      <c r="AV1331" s="61"/>
      <c r="AW1331" s="60"/>
    </row>
    <row r="1332" s="59" customFormat="1" customHeight="1" spans="1:49">
      <c r="A1332" s="60"/>
      <c r="B1332" s="60"/>
      <c r="C1332" s="60"/>
      <c r="D1332" s="60"/>
      <c r="H1332" s="61"/>
      <c r="I1332" s="61"/>
      <c r="J1332" s="61"/>
      <c r="K1332" s="61"/>
      <c r="L1332" s="61"/>
      <c r="M1332" s="61"/>
      <c r="N1332" s="61"/>
      <c r="O1332" s="61"/>
      <c r="P1332" s="61"/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  <c r="AA1332" s="61"/>
      <c r="AB1332" s="61"/>
      <c r="AC1332" s="61"/>
      <c r="AD1332" s="61"/>
      <c r="AE1332" s="61"/>
      <c r="AF1332" s="61"/>
      <c r="AG1332" s="61"/>
      <c r="AH1332" s="61"/>
      <c r="AI1332" s="61"/>
      <c r="AJ1332" s="61"/>
      <c r="AK1332" s="61"/>
      <c r="AL1332" s="61"/>
      <c r="AM1332" s="61"/>
      <c r="AN1332" s="61"/>
      <c r="AO1332" s="61"/>
      <c r="AP1332" s="62"/>
      <c r="AQ1332" s="61"/>
      <c r="AR1332" s="61"/>
      <c r="AS1332" s="61"/>
      <c r="AT1332" s="61"/>
      <c r="AU1332" s="61"/>
      <c r="AV1332" s="61"/>
      <c r="AW1332" s="60"/>
    </row>
    <row r="1333" s="59" customFormat="1" customHeight="1" spans="1:49">
      <c r="A1333" s="60"/>
      <c r="B1333" s="60"/>
      <c r="C1333" s="60"/>
      <c r="D1333" s="60"/>
      <c r="H1333" s="61"/>
      <c r="I1333" s="61"/>
      <c r="J1333" s="61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  <c r="AH1333" s="61"/>
      <c r="AI1333" s="61"/>
      <c r="AJ1333" s="61"/>
      <c r="AK1333" s="61"/>
      <c r="AL1333" s="61"/>
      <c r="AM1333" s="61"/>
      <c r="AN1333" s="61"/>
      <c r="AO1333" s="61"/>
      <c r="AP1333" s="62"/>
      <c r="AQ1333" s="61"/>
      <c r="AR1333" s="61"/>
      <c r="AS1333" s="61"/>
      <c r="AT1333" s="61"/>
      <c r="AU1333" s="61"/>
      <c r="AV1333" s="61"/>
      <c r="AW1333" s="60"/>
    </row>
    <row r="1334" s="59" customFormat="1" customHeight="1" spans="1:49">
      <c r="A1334" s="60"/>
      <c r="B1334" s="60"/>
      <c r="C1334" s="60"/>
      <c r="D1334" s="60"/>
      <c r="H1334" s="61"/>
      <c r="I1334" s="61"/>
      <c r="J1334" s="61"/>
      <c r="K1334" s="61"/>
      <c r="L1334" s="61"/>
      <c r="M1334" s="61"/>
      <c r="N1334" s="61"/>
      <c r="O1334" s="61"/>
      <c r="P1334" s="61"/>
      <c r="Q1334" s="61"/>
      <c r="R1334" s="61"/>
      <c r="S1334" s="61"/>
      <c r="T1334" s="61"/>
      <c r="U1334" s="61"/>
      <c r="V1334" s="61"/>
      <c r="W1334" s="61"/>
      <c r="X1334" s="61"/>
      <c r="Y1334" s="61"/>
      <c r="Z1334" s="61"/>
      <c r="AA1334" s="61"/>
      <c r="AB1334" s="61"/>
      <c r="AC1334" s="61"/>
      <c r="AD1334" s="61"/>
      <c r="AE1334" s="61"/>
      <c r="AF1334" s="61"/>
      <c r="AG1334" s="61"/>
      <c r="AH1334" s="61"/>
      <c r="AI1334" s="61"/>
      <c r="AJ1334" s="61"/>
      <c r="AK1334" s="61"/>
      <c r="AL1334" s="61"/>
      <c r="AM1334" s="61"/>
      <c r="AN1334" s="61"/>
      <c r="AO1334" s="61"/>
      <c r="AP1334" s="62"/>
      <c r="AQ1334" s="61"/>
      <c r="AR1334" s="61"/>
      <c r="AS1334" s="61"/>
      <c r="AT1334" s="61"/>
      <c r="AU1334" s="61"/>
      <c r="AV1334" s="61"/>
      <c r="AW1334" s="60"/>
    </row>
    <row r="1335" s="59" customFormat="1" customHeight="1" spans="1:49">
      <c r="A1335" s="60"/>
      <c r="B1335" s="60"/>
      <c r="C1335" s="60"/>
      <c r="D1335" s="60"/>
      <c r="H1335" s="61"/>
      <c r="I1335" s="61"/>
      <c r="J1335" s="61"/>
      <c r="K1335" s="61"/>
      <c r="L1335" s="61"/>
      <c r="M1335" s="61"/>
      <c r="N1335" s="61"/>
      <c r="O1335" s="61"/>
      <c r="P1335" s="61"/>
      <c r="Q1335" s="61"/>
      <c r="R1335" s="61"/>
      <c r="S1335" s="61"/>
      <c r="T1335" s="61"/>
      <c r="U1335" s="61"/>
      <c r="V1335" s="61"/>
      <c r="W1335" s="61"/>
      <c r="X1335" s="61"/>
      <c r="Y1335" s="61"/>
      <c r="Z1335" s="61"/>
      <c r="AA1335" s="61"/>
      <c r="AB1335" s="61"/>
      <c r="AC1335" s="61"/>
      <c r="AD1335" s="61"/>
      <c r="AE1335" s="61"/>
      <c r="AF1335" s="61"/>
      <c r="AG1335" s="61"/>
      <c r="AH1335" s="61"/>
      <c r="AI1335" s="61"/>
      <c r="AJ1335" s="61"/>
      <c r="AK1335" s="61"/>
      <c r="AL1335" s="61"/>
      <c r="AM1335" s="61"/>
      <c r="AN1335" s="61"/>
      <c r="AO1335" s="61"/>
      <c r="AP1335" s="62"/>
      <c r="AQ1335" s="61"/>
      <c r="AR1335" s="61"/>
      <c r="AS1335" s="61"/>
      <c r="AT1335" s="61"/>
      <c r="AU1335" s="61"/>
      <c r="AV1335" s="61"/>
      <c r="AW1335" s="60"/>
    </row>
    <row r="1336" s="59" customFormat="1" customHeight="1" spans="1:49">
      <c r="A1336" s="60"/>
      <c r="B1336" s="60"/>
      <c r="C1336" s="60"/>
      <c r="D1336" s="60"/>
      <c r="H1336" s="61"/>
      <c r="I1336" s="61"/>
      <c r="J1336" s="61"/>
      <c r="K1336" s="61"/>
      <c r="L1336" s="61"/>
      <c r="M1336" s="61"/>
      <c r="N1336" s="61"/>
      <c r="O1336" s="61"/>
      <c r="P1336" s="61"/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  <c r="AA1336" s="61"/>
      <c r="AB1336" s="61"/>
      <c r="AC1336" s="61"/>
      <c r="AD1336" s="61"/>
      <c r="AE1336" s="61"/>
      <c r="AF1336" s="61"/>
      <c r="AG1336" s="61"/>
      <c r="AH1336" s="61"/>
      <c r="AI1336" s="61"/>
      <c r="AJ1336" s="61"/>
      <c r="AK1336" s="61"/>
      <c r="AL1336" s="61"/>
      <c r="AM1336" s="61"/>
      <c r="AN1336" s="61"/>
      <c r="AO1336" s="61"/>
      <c r="AP1336" s="62"/>
      <c r="AQ1336" s="61"/>
      <c r="AR1336" s="61"/>
      <c r="AS1336" s="61"/>
      <c r="AT1336" s="61"/>
      <c r="AU1336" s="61"/>
      <c r="AV1336" s="61"/>
      <c r="AW1336" s="60"/>
    </row>
    <row r="1337" s="59" customFormat="1" customHeight="1" spans="1:49">
      <c r="A1337" s="60"/>
      <c r="B1337" s="60"/>
      <c r="C1337" s="60"/>
      <c r="D1337" s="60"/>
      <c r="H1337" s="61"/>
      <c r="I1337" s="61"/>
      <c r="J1337" s="61"/>
      <c r="K1337" s="61"/>
      <c r="L1337" s="61"/>
      <c r="M1337" s="61"/>
      <c r="N1337" s="61"/>
      <c r="O1337" s="61"/>
      <c r="P1337" s="61"/>
      <c r="Q1337" s="61"/>
      <c r="R1337" s="61"/>
      <c r="S1337" s="61"/>
      <c r="T1337" s="61"/>
      <c r="U1337" s="61"/>
      <c r="V1337" s="61"/>
      <c r="W1337" s="61"/>
      <c r="X1337" s="61"/>
      <c r="Y1337" s="61"/>
      <c r="Z1337" s="61"/>
      <c r="AA1337" s="61"/>
      <c r="AB1337" s="61"/>
      <c r="AC1337" s="61"/>
      <c r="AD1337" s="61"/>
      <c r="AE1337" s="61"/>
      <c r="AF1337" s="61"/>
      <c r="AG1337" s="61"/>
      <c r="AH1337" s="61"/>
      <c r="AI1337" s="61"/>
      <c r="AJ1337" s="61"/>
      <c r="AK1337" s="61"/>
      <c r="AL1337" s="61"/>
      <c r="AM1337" s="61"/>
      <c r="AN1337" s="61"/>
      <c r="AO1337" s="61"/>
      <c r="AP1337" s="62"/>
      <c r="AQ1337" s="61"/>
      <c r="AR1337" s="61"/>
      <c r="AS1337" s="61"/>
      <c r="AT1337" s="61"/>
      <c r="AU1337" s="61"/>
      <c r="AV1337" s="61"/>
      <c r="AW1337" s="60"/>
    </row>
    <row r="1338" s="59" customFormat="1" customHeight="1" spans="1:49">
      <c r="A1338" s="60"/>
      <c r="B1338" s="60"/>
      <c r="C1338" s="60"/>
      <c r="D1338" s="60"/>
      <c r="H1338" s="61"/>
      <c r="I1338" s="61"/>
      <c r="J1338" s="61"/>
      <c r="K1338" s="61"/>
      <c r="L1338" s="61"/>
      <c r="M1338" s="61"/>
      <c r="N1338" s="61"/>
      <c r="O1338" s="61"/>
      <c r="P1338" s="61"/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  <c r="AA1338" s="61"/>
      <c r="AB1338" s="61"/>
      <c r="AC1338" s="61"/>
      <c r="AD1338" s="61"/>
      <c r="AE1338" s="61"/>
      <c r="AF1338" s="61"/>
      <c r="AG1338" s="61"/>
      <c r="AH1338" s="61"/>
      <c r="AI1338" s="61"/>
      <c r="AJ1338" s="61"/>
      <c r="AK1338" s="61"/>
      <c r="AL1338" s="61"/>
      <c r="AM1338" s="61"/>
      <c r="AN1338" s="61"/>
      <c r="AO1338" s="61"/>
      <c r="AP1338" s="62"/>
      <c r="AQ1338" s="61"/>
      <c r="AR1338" s="61"/>
      <c r="AS1338" s="61"/>
      <c r="AT1338" s="61"/>
      <c r="AU1338" s="61"/>
      <c r="AV1338" s="61"/>
      <c r="AW1338" s="60"/>
    </row>
    <row r="1339" s="59" customFormat="1" customHeight="1" spans="1:49">
      <c r="A1339" s="60"/>
      <c r="B1339" s="60"/>
      <c r="C1339" s="60"/>
      <c r="D1339" s="60"/>
      <c r="H1339" s="61"/>
      <c r="I1339" s="61"/>
      <c r="J1339" s="61"/>
      <c r="K1339" s="61"/>
      <c r="L1339" s="61"/>
      <c r="M1339" s="61"/>
      <c r="N1339" s="61"/>
      <c r="O1339" s="61"/>
      <c r="P1339" s="61"/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1"/>
      <c r="AC1339" s="61"/>
      <c r="AD1339" s="61"/>
      <c r="AE1339" s="61"/>
      <c r="AF1339" s="61"/>
      <c r="AG1339" s="61"/>
      <c r="AH1339" s="61"/>
      <c r="AI1339" s="61"/>
      <c r="AJ1339" s="61"/>
      <c r="AK1339" s="61"/>
      <c r="AL1339" s="61"/>
      <c r="AM1339" s="61"/>
      <c r="AN1339" s="61"/>
      <c r="AO1339" s="61"/>
      <c r="AP1339" s="62"/>
      <c r="AQ1339" s="61"/>
      <c r="AR1339" s="61"/>
      <c r="AS1339" s="61"/>
      <c r="AT1339" s="61"/>
      <c r="AU1339" s="61"/>
      <c r="AV1339" s="61"/>
      <c r="AW1339" s="60"/>
    </row>
    <row r="1340" s="59" customFormat="1" customHeight="1" spans="1:49">
      <c r="A1340" s="60"/>
      <c r="B1340" s="60"/>
      <c r="C1340" s="60"/>
      <c r="D1340" s="60"/>
      <c r="H1340" s="61"/>
      <c r="I1340" s="61"/>
      <c r="J1340" s="61"/>
      <c r="K1340" s="61"/>
      <c r="L1340" s="61"/>
      <c r="M1340" s="61"/>
      <c r="N1340" s="61"/>
      <c r="O1340" s="61"/>
      <c r="P1340" s="61"/>
      <c r="Q1340" s="61"/>
      <c r="R1340" s="61"/>
      <c r="S1340" s="61"/>
      <c r="T1340" s="61"/>
      <c r="U1340" s="61"/>
      <c r="V1340" s="61"/>
      <c r="W1340" s="61"/>
      <c r="X1340" s="61"/>
      <c r="Y1340" s="61"/>
      <c r="Z1340" s="61"/>
      <c r="AA1340" s="61"/>
      <c r="AB1340" s="61"/>
      <c r="AC1340" s="61"/>
      <c r="AD1340" s="61"/>
      <c r="AE1340" s="61"/>
      <c r="AF1340" s="61"/>
      <c r="AG1340" s="61"/>
      <c r="AH1340" s="61"/>
      <c r="AI1340" s="61"/>
      <c r="AJ1340" s="61"/>
      <c r="AK1340" s="61"/>
      <c r="AL1340" s="61"/>
      <c r="AM1340" s="61"/>
      <c r="AN1340" s="61"/>
      <c r="AO1340" s="61"/>
      <c r="AP1340" s="62"/>
      <c r="AQ1340" s="61"/>
      <c r="AR1340" s="61"/>
      <c r="AS1340" s="61"/>
      <c r="AT1340" s="61"/>
      <c r="AU1340" s="61"/>
      <c r="AV1340" s="61"/>
      <c r="AW1340" s="60"/>
    </row>
    <row r="1341" s="59" customFormat="1" customHeight="1" spans="1:49">
      <c r="A1341" s="60"/>
      <c r="B1341" s="60"/>
      <c r="C1341" s="60"/>
      <c r="D1341" s="60"/>
      <c r="H1341" s="61"/>
      <c r="I1341" s="61"/>
      <c r="J1341" s="61"/>
      <c r="K1341" s="61"/>
      <c r="L1341" s="61"/>
      <c r="M1341" s="61"/>
      <c r="N1341" s="61"/>
      <c r="O1341" s="61"/>
      <c r="P1341" s="61"/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1"/>
      <c r="AC1341" s="61"/>
      <c r="AD1341" s="61"/>
      <c r="AE1341" s="61"/>
      <c r="AF1341" s="61"/>
      <c r="AG1341" s="61"/>
      <c r="AH1341" s="61"/>
      <c r="AI1341" s="61"/>
      <c r="AJ1341" s="61"/>
      <c r="AK1341" s="61"/>
      <c r="AL1341" s="61"/>
      <c r="AM1341" s="61"/>
      <c r="AN1341" s="61"/>
      <c r="AO1341" s="61"/>
      <c r="AP1341" s="62"/>
      <c r="AQ1341" s="61"/>
      <c r="AR1341" s="61"/>
      <c r="AS1341" s="61"/>
      <c r="AT1341" s="61"/>
      <c r="AU1341" s="61"/>
      <c r="AV1341" s="61"/>
      <c r="AW1341" s="60"/>
    </row>
    <row r="1342" s="59" customFormat="1" customHeight="1" spans="1:49">
      <c r="A1342" s="60"/>
      <c r="B1342" s="60"/>
      <c r="C1342" s="60"/>
      <c r="D1342" s="60"/>
      <c r="H1342" s="61"/>
      <c r="I1342" s="61"/>
      <c r="J1342" s="61"/>
      <c r="K1342" s="61"/>
      <c r="L1342" s="61"/>
      <c r="M1342" s="61"/>
      <c r="N1342" s="61"/>
      <c r="O1342" s="61"/>
      <c r="P1342" s="61"/>
      <c r="Q1342" s="61"/>
      <c r="R1342" s="61"/>
      <c r="S1342" s="61"/>
      <c r="T1342" s="61"/>
      <c r="U1342" s="61"/>
      <c r="V1342" s="61"/>
      <c r="W1342" s="61"/>
      <c r="X1342" s="61"/>
      <c r="Y1342" s="61"/>
      <c r="Z1342" s="61"/>
      <c r="AA1342" s="61"/>
      <c r="AB1342" s="61"/>
      <c r="AC1342" s="61"/>
      <c r="AD1342" s="61"/>
      <c r="AE1342" s="61"/>
      <c r="AF1342" s="61"/>
      <c r="AG1342" s="61"/>
      <c r="AH1342" s="61"/>
      <c r="AI1342" s="61"/>
      <c r="AJ1342" s="61"/>
      <c r="AK1342" s="61"/>
      <c r="AL1342" s="61"/>
      <c r="AM1342" s="61"/>
      <c r="AN1342" s="61"/>
      <c r="AO1342" s="61"/>
      <c r="AP1342" s="62"/>
      <c r="AQ1342" s="61"/>
      <c r="AR1342" s="61"/>
      <c r="AS1342" s="61"/>
      <c r="AT1342" s="61"/>
      <c r="AU1342" s="61"/>
      <c r="AV1342" s="61"/>
      <c r="AW1342" s="60"/>
    </row>
    <row r="1343" s="59" customFormat="1" customHeight="1" spans="1:49">
      <c r="A1343" s="60"/>
      <c r="B1343" s="60"/>
      <c r="C1343" s="60"/>
      <c r="D1343" s="60"/>
      <c r="H1343" s="61"/>
      <c r="I1343" s="61"/>
      <c r="J1343" s="61"/>
      <c r="K1343" s="61"/>
      <c r="L1343" s="61"/>
      <c r="M1343" s="61"/>
      <c r="N1343" s="61"/>
      <c r="O1343" s="61"/>
      <c r="P1343" s="61"/>
      <c r="Q1343" s="61"/>
      <c r="R1343" s="61"/>
      <c r="S1343" s="61"/>
      <c r="T1343" s="61"/>
      <c r="U1343" s="61"/>
      <c r="V1343" s="61"/>
      <c r="W1343" s="61"/>
      <c r="X1343" s="61"/>
      <c r="Y1343" s="61"/>
      <c r="Z1343" s="61"/>
      <c r="AA1343" s="61"/>
      <c r="AB1343" s="61"/>
      <c r="AC1343" s="61"/>
      <c r="AD1343" s="61"/>
      <c r="AE1343" s="61"/>
      <c r="AF1343" s="61"/>
      <c r="AG1343" s="61"/>
      <c r="AH1343" s="61"/>
      <c r="AI1343" s="61"/>
      <c r="AJ1343" s="61"/>
      <c r="AK1343" s="61"/>
      <c r="AL1343" s="61"/>
      <c r="AM1343" s="61"/>
      <c r="AN1343" s="61"/>
      <c r="AO1343" s="61"/>
      <c r="AP1343" s="62"/>
      <c r="AQ1343" s="61"/>
      <c r="AR1343" s="61"/>
      <c r="AS1343" s="61"/>
      <c r="AT1343" s="61"/>
      <c r="AU1343" s="61"/>
      <c r="AV1343" s="61"/>
      <c r="AW1343" s="60"/>
    </row>
    <row r="1344" s="59" customFormat="1" customHeight="1" spans="1:49">
      <c r="A1344" s="60"/>
      <c r="B1344" s="60"/>
      <c r="C1344" s="60"/>
      <c r="D1344" s="60"/>
      <c r="H1344" s="61"/>
      <c r="I1344" s="61"/>
      <c r="J1344" s="61"/>
      <c r="K1344" s="61"/>
      <c r="L1344" s="61"/>
      <c r="M1344" s="61"/>
      <c r="N1344" s="61"/>
      <c r="O1344" s="61"/>
      <c r="P1344" s="61"/>
      <c r="Q1344" s="61"/>
      <c r="R1344" s="61"/>
      <c r="S1344" s="61"/>
      <c r="T1344" s="61"/>
      <c r="U1344" s="61"/>
      <c r="V1344" s="61"/>
      <c r="W1344" s="61"/>
      <c r="X1344" s="61"/>
      <c r="Y1344" s="61"/>
      <c r="Z1344" s="61"/>
      <c r="AA1344" s="61"/>
      <c r="AB1344" s="61"/>
      <c r="AC1344" s="61"/>
      <c r="AD1344" s="61"/>
      <c r="AE1344" s="61"/>
      <c r="AF1344" s="61"/>
      <c r="AG1344" s="61"/>
      <c r="AH1344" s="61"/>
      <c r="AI1344" s="61"/>
      <c r="AJ1344" s="61"/>
      <c r="AK1344" s="61"/>
      <c r="AL1344" s="61"/>
      <c r="AM1344" s="61"/>
      <c r="AN1344" s="61"/>
      <c r="AO1344" s="61"/>
      <c r="AP1344" s="62"/>
      <c r="AQ1344" s="61"/>
      <c r="AR1344" s="61"/>
      <c r="AS1344" s="61"/>
      <c r="AT1344" s="61"/>
      <c r="AU1344" s="61"/>
      <c r="AV1344" s="61"/>
      <c r="AW1344" s="60"/>
    </row>
    <row r="1345" s="59" customFormat="1" customHeight="1" spans="1:49">
      <c r="A1345" s="60"/>
      <c r="B1345" s="60"/>
      <c r="C1345" s="60"/>
      <c r="D1345" s="60"/>
      <c r="H1345" s="61"/>
      <c r="I1345" s="61"/>
      <c r="J1345" s="61"/>
      <c r="K1345" s="61"/>
      <c r="L1345" s="61"/>
      <c r="M1345" s="61"/>
      <c r="N1345" s="61"/>
      <c r="O1345" s="61"/>
      <c r="P1345" s="61"/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  <c r="AA1345" s="61"/>
      <c r="AB1345" s="61"/>
      <c r="AC1345" s="61"/>
      <c r="AD1345" s="61"/>
      <c r="AE1345" s="61"/>
      <c r="AF1345" s="61"/>
      <c r="AG1345" s="61"/>
      <c r="AH1345" s="61"/>
      <c r="AI1345" s="61"/>
      <c r="AJ1345" s="61"/>
      <c r="AK1345" s="61"/>
      <c r="AL1345" s="61"/>
      <c r="AM1345" s="61"/>
      <c r="AN1345" s="61"/>
      <c r="AO1345" s="61"/>
      <c r="AP1345" s="62"/>
      <c r="AQ1345" s="61"/>
      <c r="AR1345" s="61"/>
      <c r="AS1345" s="61"/>
      <c r="AT1345" s="61"/>
      <c r="AU1345" s="61"/>
      <c r="AV1345" s="61"/>
      <c r="AW1345" s="60"/>
    </row>
    <row r="1346" s="59" customFormat="1" customHeight="1" spans="1:49">
      <c r="A1346" s="60"/>
      <c r="B1346" s="60"/>
      <c r="C1346" s="60"/>
      <c r="D1346" s="60"/>
      <c r="H1346" s="61"/>
      <c r="I1346" s="61"/>
      <c r="J1346" s="61"/>
      <c r="K1346" s="61"/>
      <c r="L1346" s="61"/>
      <c r="M1346" s="61"/>
      <c r="N1346" s="61"/>
      <c r="O1346" s="61"/>
      <c r="P1346" s="61"/>
      <c r="Q1346" s="61"/>
      <c r="R1346" s="61"/>
      <c r="S1346" s="61"/>
      <c r="T1346" s="61"/>
      <c r="U1346" s="61"/>
      <c r="V1346" s="61"/>
      <c r="W1346" s="61"/>
      <c r="X1346" s="61"/>
      <c r="Y1346" s="61"/>
      <c r="Z1346" s="61"/>
      <c r="AA1346" s="61"/>
      <c r="AB1346" s="61"/>
      <c r="AC1346" s="61"/>
      <c r="AD1346" s="61"/>
      <c r="AE1346" s="61"/>
      <c r="AF1346" s="61"/>
      <c r="AG1346" s="61"/>
      <c r="AH1346" s="61"/>
      <c r="AI1346" s="61"/>
      <c r="AJ1346" s="61"/>
      <c r="AK1346" s="61"/>
      <c r="AL1346" s="61"/>
      <c r="AM1346" s="61"/>
      <c r="AN1346" s="61"/>
      <c r="AO1346" s="61"/>
      <c r="AP1346" s="62"/>
      <c r="AQ1346" s="61"/>
      <c r="AR1346" s="61"/>
      <c r="AS1346" s="61"/>
      <c r="AT1346" s="61"/>
      <c r="AU1346" s="61"/>
      <c r="AV1346" s="61"/>
      <c r="AW1346" s="60"/>
    </row>
    <row r="1347" s="59" customFormat="1" customHeight="1" spans="1:49">
      <c r="A1347" s="60"/>
      <c r="B1347" s="60"/>
      <c r="C1347" s="60"/>
      <c r="D1347" s="60"/>
      <c r="H1347" s="61"/>
      <c r="I1347" s="61"/>
      <c r="J1347" s="61"/>
      <c r="K1347" s="61"/>
      <c r="L1347" s="61"/>
      <c r="M1347" s="61"/>
      <c r="N1347" s="61"/>
      <c r="O1347" s="61"/>
      <c r="P1347" s="61"/>
      <c r="Q1347" s="61"/>
      <c r="R1347" s="61"/>
      <c r="S1347" s="61"/>
      <c r="T1347" s="61"/>
      <c r="U1347" s="61"/>
      <c r="V1347" s="61"/>
      <c r="W1347" s="61"/>
      <c r="X1347" s="61"/>
      <c r="Y1347" s="61"/>
      <c r="Z1347" s="61"/>
      <c r="AA1347" s="61"/>
      <c r="AB1347" s="61"/>
      <c r="AC1347" s="61"/>
      <c r="AD1347" s="61"/>
      <c r="AE1347" s="61"/>
      <c r="AF1347" s="61"/>
      <c r="AG1347" s="61"/>
      <c r="AH1347" s="61"/>
      <c r="AI1347" s="61"/>
      <c r="AJ1347" s="61"/>
      <c r="AK1347" s="61"/>
      <c r="AL1347" s="61"/>
      <c r="AM1347" s="61"/>
      <c r="AN1347" s="61"/>
      <c r="AO1347" s="61"/>
      <c r="AP1347" s="62"/>
      <c r="AQ1347" s="61"/>
      <c r="AR1347" s="61"/>
      <c r="AS1347" s="61"/>
      <c r="AT1347" s="61"/>
      <c r="AU1347" s="61"/>
      <c r="AV1347" s="61"/>
      <c r="AW1347" s="60"/>
    </row>
    <row r="1348" s="59" customFormat="1" customHeight="1" spans="1:49">
      <c r="A1348" s="60"/>
      <c r="B1348" s="60"/>
      <c r="C1348" s="60"/>
      <c r="D1348" s="60"/>
      <c r="H1348" s="61"/>
      <c r="I1348" s="61"/>
      <c r="J1348" s="61"/>
      <c r="K1348" s="61"/>
      <c r="L1348" s="61"/>
      <c r="M1348" s="61"/>
      <c r="N1348" s="61"/>
      <c r="O1348" s="61"/>
      <c r="P1348" s="61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  <c r="AA1348" s="61"/>
      <c r="AB1348" s="61"/>
      <c r="AC1348" s="61"/>
      <c r="AD1348" s="61"/>
      <c r="AE1348" s="61"/>
      <c r="AF1348" s="61"/>
      <c r="AG1348" s="61"/>
      <c r="AH1348" s="61"/>
      <c r="AI1348" s="61"/>
      <c r="AJ1348" s="61"/>
      <c r="AK1348" s="61"/>
      <c r="AL1348" s="61"/>
      <c r="AM1348" s="61"/>
      <c r="AN1348" s="61"/>
      <c r="AO1348" s="61"/>
      <c r="AP1348" s="62"/>
      <c r="AQ1348" s="61"/>
      <c r="AR1348" s="61"/>
      <c r="AS1348" s="61"/>
      <c r="AT1348" s="61"/>
      <c r="AU1348" s="61"/>
      <c r="AV1348" s="61"/>
      <c r="AW1348" s="60"/>
    </row>
    <row r="1349" s="59" customFormat="1" customHeight="1" spans="1:49">
      <c r="A1349" s="60"/>
      <c r="B1349" s="60"/>
      <c r="C1349" s="60"/>
      <c r="D1349" s="60"/>
      <c r="H1349" s="61"/>
      <c r="I1349" s="61"/>
      <c r="J1349" s="61"/>
      <c r="K1349" s="61"/>
      <c r="L1349" s="61"/>
      <c r="M1349" s="61"/>
      <c r="N1349" s="61"/>
      <c r="O1349" s="61"/>
      <c r="P1349" s="61"/>
      <c r="Q1349" s="61"/>
      <c r="R1349" s="61"/>
      <c r="S1349" s="61"/>
      <c r="T1349" s="61"/>
      <c r="U1349" s="61"/>
      <c r="V1349" s="61"/>
      <c r="W1349" s="61"/>
      <c r="X1349" s="61"/>
      <c r="Y1349" s="61"/>
      <c r="Z1349" s="61"/>
      <c r="AA1349" s="61"/>
      <c r="AB1349" s="61"/>
      <c r="AC1349" s="61"/>
      <c r="AD1349" s="61"/>
      <c r="AE1349" s="61"/>
      <c r="AF1349" s="61"/>
      <c r="AG1349" s="61"/>
      <c r="AH1349" s="61"/>
      <c r="AI1349" s="61"/>
      <c r="AJ1349" s="61"/>
      <c r="AK1349" s="61"/>
      <c r="AL1349" s="61"/>
      <c r="AM1349" s="61"/>
      <c r="AN1349" s="61"/>
      <c r="AO1349" s="61"/>
      <c r="AP1349" s="62"/>
      <c r="AQ1349" s="61"/>
      <c r="AR1349" s="61"/>
      <c r="AS1349" s="61"/>
      <c r="AT1349" s="61"/>
      <c r="AU1349" s="61"/>
      <c r="AV1349" s="61"/>
      <c r="AW1349" s="60"/>
    </row>
    <row r="1350" s="59" customFormat="1" customHeight="1" spans="1:49">
      <c r="A1350" s="60"/>
      <c r="B1350" s="60"/>
      <c r="C1350" s="60"/>
      <c r="D1350" s="60"/>
      <c r="H1350" s="61"/>
      <c r="I1350" s="61"/>
      <c r="J1350" s="61"/>
      <c r="K1350" s="61"/>
      <c r="L1350" s="61"/>
      <c r="M1350" s="61"/>
      <c r="N1350" s="61"/>
      <c r="O1350" s="61"/>
      <c r="P1350" s="61"/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1"/>
      <c r="AC1350" s="61"/>
      <c r="AD1350" s="61"/>
      <c r="AE1350" s="61"/>
      <c r="AF1350" s="61"/>
      <c r="AG1350" s="61"/>
      <c r="AH1350" s="61"/>
      <c r="AI1350" s="61"/>
      <c r="AJ1350" s="61"/>
      <c r="AK1350" s="61"/>
      <c r="AL1350" s="61"/>
      <c r="AM1350" s="61"/>
      <c r="AN1350" s="61"/>
      <c r="AO1350" s="61"/>
      <c r="AP1350" s="62"/>
      <c r="AQ1350" s="61"/>
      <c r="AR1350" s="61"/>
      <c r="AS1350" s="61"/>
      <c r="AT1350" s="61"/>
      <c r="AU1350" s="61"/>
      <c r="AV1350" s="61"/>
      <c r="AW1350" s="60"/>
    </row>
    <row r="1351" s="59" customFormat="1" customHeight="1" spans="1:49">
      <c r="A1351" s="60"/>
      <c r="B1351" s="60"/>
      <c r="C1351" s="60"/>
      <c r="D1351" s="60"/>
      <c r="H1351" s="61"/>
      <c r="I1351" s="61"/>
      <c r="J1351" s="61"/>
      <c r="K1351" s="61"/>
      <c r="L1351" s="61"/>
      <c r="M1351" s="61"/>
      <c r="N1351" s="61"/>
      <c r="O1351" s="61"/>
      <c r="P1351" s="61"/>
      <c r="Q1351" s="61"/>
      <c r="R1351" s="61"/>
      <c r="S1351" s="61"/>
      <c r="T1351" s="61"/>
      <c r="U1351" s="61"/>
      <c r="V1351" s="61"/>
      <c r="W1351" s="61"/>
      <c r="X1351" s="61"/>
      <c r="Y1351" s="61"/>
      <c r="Z1351" s="61"/>
      <c r="AA1351" s="61"/>
      <c r="AB1351" s="61"/>
      <c r="AC1351" s="61"/>
      <c r="AD1351" s="61"/>
      <c r="AE1351" s="61"/>
      <c r="AF1351" s="61"/>
      <c r="AG1351" s="61"/>
      <c r="AH1351" s="61"/>
      <c r="AI1351" s="61"/>
      <c r="AJ1351" s="61"/>
      <c r="AK1351" s="61"/>
      <c r="AL1351" s="61"/>
      <c r="AM1351" s="61"/>
      <c r="AN1351" s="61"/>
      <c r="AO1351" s="61"/>
      <c r="AP1351" s="62"/>
      <c r="AQ1351" s="61"/>
      <c r="AR1351" s="61"/>
      <c r="AS1351" s="61"/>
      <c r="AT1351" s="61"/>
      <c r="AU1351" s="61"/>
      <c r="AV1351" s="61"/>
      <c r="AW1351" s="60"/>
    </row>
    <row r="1352" s="59" customFormat="1" customHeight="1" spans="1:49">
      <c r="A1352" s="60"/>
      <c r="B1352" s="60"/>
      <c r="C1352" s="60"/>
      <c r="D1352" s="60"/>
      <c r="H1352" s="61"/>
      <c r="I1352" s="61"/>
      <c r="J1352" s="61"/>
      <c r="K1352" s="61"/>
      <c r="L1352" s="61"/>
      <c r="M1352" s="61"/>
      <c r="N1352" s="61"/>
      <c r="O1352" s="61"/>
      <c r="P1352" s="61"/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  <c r="AA1352" s="61"/>
      <c r="AB1352" s="61"/>
      <c r="AC1352" s="61"/>
      <c r="AD1352" s="61"/>
      <c r="AE1352" s="61"/>
      <c r="AF1352" s="61"/>
      <c r="AG1352" s="61"/>
      <c r="AH1352" s="61"/>
      <c r="AI1352" s="61"/>
      <c r="AJ1352" s="61"/>
      <c r="AK1352" s="61"/>
      <c r="AL1352" s="61"/>
      <c r="AM1352" s="61"/>
      <c r="AN1352" s="61"/>
      <c r="AO1352" s="61"/>
      <c r="AP1352" s="62"/>
      <c r="AQ1352" s="61"/>
      <c r="AR1352" s="61"/>
      <c r="AS1352" s="61"/>
      <c r="AT1352" s="61"/>
      <c r="AU1352" s="61"/>
      <c r="AV1352" s="61"/>
      <c r="AW1352" s="60"/>
    </row>
    <row r="1353" s="59" customFormat="1" customHeight="1" spans="1:49">
      <c r="A1353" s="60"/>
      <c r="B1353" s="60"/>
      <c r="C1353" s="60"/>
      <c r="D1353" s="60"/>
      <c r="H1353" s="61"/>
      <c r="I1353" s="61"/>
      <c r="J1353" s="61"/>
      <c r="K1353" s="61"/>
      <c r="L1353" s="61"/>
      <c r="M1353" s="61"/>
      <c r="N1353" s="61"/>
      <c r="O1353" s="61"/>
      <c r="P1353" s="61"/>
      <c r="Q1353" s="61"/>
      <c r="R1353" s="61"/>
      <c r="S1353" s="61"/>
      <c r="T1353" s="61"/>
      <c r="U1353" s="61"/>
      <c r="V1353" s="61"/>
      <c r="W1353" s="61"/>
      <c r="X1353" s="61"/>
      <c r="Y1353" s="61"/>
      <c r="Z1353" s="61"/>
      <c r="AA1353" s="61"/>
      <c r="AB1353" s="61"/>
      <c r="AC1353" s="61"/>
      <c r="AD1353" s="61"/>
      <c r="AE1353" s="61"/>
      <c r="AF1353" s="61"/>
      <c r="AG1353" s="61"/>
      <c r="AH1353" s="61"/>
      <c r="AI1353" s="61"/>
      <c r="AJ1353" s="61"/>
      <c r="AK1353" s="61"/>
      <c r="AL1353" s="61"/>
      <c r="AM1353" s="61"/>
      <c r="AN1353" s="61"/>
      <c r="AO1353" s="61"/>
      <c r="AP1353" s="62"/>
      <c r="AQ1353" s="61"/>
      <c r="AR1353" s="61"/>
      <c r="AS1353" s="61"/>
      <c r="AT1353" s="61"/>
      <c r="AU1353" s="61"/>
      <c r="AV1353" s="61"/>
      <c r="AW1353" s="60"/>
    </row>
    <row r="1354" s="59" customFormat="1" customHeight="1" spans="1:49">
      <c r="A1354" s="60"/>
      <c r="B1354" s="60"/>
      <c r="C1354" s="60"/>
      <c r="D1354" s="60"/>
      <c r="H1354" s="61"/>
      <c r="I1354" s="61"/>
      <c r="J1354" s="61"/>
      <c r="K1354" s="61"/>
      <c r="L1354" s="61"/>
      <c r="M1354" s="61"/>
      <c r="N1354" s="61"/>
      <c r="O1354" s="61"/>
      <c r="P1354" s="61"/>
      <c r="Q1354" s="61"/>
      <c r="R1354" s="61"/>
      <c r="S1354" s="61"/>
      <c r="T1354" s="61"/>
      <c r="U1354" s="61"/>
      <c r="V1354" s="61"/>
      <c r="W1354" s="61"/>
      <c r="X1354" s="61"/>
      <c r="Y1354" s="61"/>
      <c r="Z1354" s="61"/>
      <c r="AA1354" s="61"/>
      <c r="AB1354" s="61"/>
      <c r="AC1354" s="61"/>
      <c r="AD1354" s="61"/>
      <c r="AE1354" s="61"/>
      <c r="AF1354" s="61"/>
      <c r="AG1354" s="61"/>
      <c r="AH1354" s="61"/>
      <c r="AI1354" s="61"/>
      <c r="AJ1354" s="61"/>
      <c r="AK1354" s="61"/>
      <c r="AL1354" s="61"/>
      <c r="AM1354" s="61"/>
      <c r="AN1354" s="61"/>
      <c r="AO1354" s="61"/>
      <c r="AP1354" s="62"/>
      <c r="AQ1354" s="61"/>
      <c r="AR1354" s="61"/>
      <c r="AS1354" s="61"/>
      <c r="AT1354" s="61"/>
      <c r="AU1354" s="61"/>
      <c r="AV1354" s="61"/>
      <c r="AW1354" s="60"/>
    </row>
    <row r="1355" s="59" customFormat="1" customHeight="1" spans="1:49">
      <c r="A1355" s="60"/>
      <c r="B1355" s="60"/>
      <c r="C1355" s="60"/>
      <c r="D1355" s="60"/>
      <c r="H1355" s="61"/>
      <c r="I1355" s="61"/>
      <c r="J1355" s="61"/>
      <c r="K1355" s="61"/>
      <c r="L1355" s="61"/>
      <c r="M1355" s="61"/>
      <c r="N1355" s="61"/>
      <c r="O1355" s="61"/>
      <c r="P1355" s="61"/>
      <c r="Q1355" s="61"/>
      <c r="R1355" s="61"/>
      <c r="S1355" s="61"/>
      <c r="T1355" s="61"/>
      <c r="U1355" s="61"/>
      <c r="V1355" s="61"/>
      <c r="W1355" s="61"/>
      <c r="X1355" s="61"/>
      <c r="Y1355" s="61"/>
      <c r="Z1355" s="61"/>
      <c r="AA1355" s="61"/>
      <c r="AB1355" s="61"/>
      <c r="AC1355" s="61"/>
      <c r="AD1355" s="61"/>
      <c r="AE1355" s="61"/>
      <c r="AF1355" s="61"/>
      <c r="AG1355" s="61"/>
      <c r="AH1355" s="61"/>
      <c r="AI1355" s="61"/>
      <c r="AJ1355" s="61"/>
      <c r="AK1355" s="61"/>
      <c r="AL1355" s="61"/>
      <c r="AM1355" s="61"/>
      <c r="AN1355" s="61"/>
      <c r="AO1355" s="61"/>
      <c r="AP1355" s="62"/>
      <c r="AQ1355" s="61"/>
      <c r="AR1355" s="61"/>
      <c r="AS1355" s="61"/>
      <c r="AT1355" s="61"/>
      <c r="AU1355" s="61"/>
      <c r="AV1355" s="61"/>
      <c r="AW1355" s="60"/>
    </row>
    <row r="1356" s="59" customFormat="1" customHeight="1" spans="1:49">
      <c r="A1356" s="60"/>
      <c r="B1356" s="60"/>
      <c r="C1356" s="60"/>
      <c r="D1356" s="60"/>
      <c r="H1356" s="61"/>
      <c r="I1356" s="61"/>
      <c r="J1356" s="61"/>
      <c r="K1356" s="61"/>
      <c r="L1356" s="61"/>
      <c r="M1356" s="61"/>
      <c r="N1356" s="61"/>
      <c r="O1356" s="61"/>
      <c r="P1356" s="61"/>
      <c r="Q1356" s="61"/>
      <c r="R1356" s="61"/>
      <c r="S1356" s="61"/>
      <c r="T1356" s="61"/>
      <c r="U1356" s="61"/>
      <c r="V1356" s="61"/>
      <c r="W1356" s="61"/>
      <c r="X1356" s="61"/>
      <c r="Y1356" s="61"/>
      <c r="Z1356" s="61"/>
      <c r="AA1356" s="61"/>
      <c r="AB1356" s="61"/>
      <c r="AC1356" s="61"/>
      <c r="AD1356" s="61"/>
      <c r="AE1356" s="61"/>
      <c r="AF1356" s="61"/>
      <c r="AG1356" s="61"/>
      <c r="AH1356" s="61"/>
      <c r="AI1356" s="61"/>
      <c r="AJ1356" s="61"/>
      <c r="AK1356" s="61"/>
      <c r="AL1356" s="61"/>
      <c r="AM1356" s="61"/>
      <c r="AN1356" s="61"/>
      <c r="AO1356" s="61"/>
      <c r="AP1356" s="62"/>
      <c r="AQ1356" s="61"/>
      <c r="AR1356" s="61"/>
      <c r="AS1356" s="61"/>
      <c r="AT1356" s="61"/>
      <c r="AU1356" s="61"/>
      <c r="AV1356" s="61"/>
      <c r="AW1356" s="60"/>
    </row>
    <row r="1357" s="59" customFormat="1" customHeight="1" spans="1:49">
      <c r="A1357" s="60"/>
      <c r="B1357" s="60"/>
      <c r="C1357" s="60"/>
      <c r="D1357" s="60"/>
      <c r="H1357" s="61"/>
      <c r="I1357" s="61"/>
      <c r="J1357" s="61"/>
      <c r="K1357" s="61"/>
      <c r="L1357" s="61"/>
      <c r="M1357" s="61"/>
      <c r="N1357" s="61"/>
      <c r="O1357" s="61"/>
      <c r="P1357" s="61"/>
      <c r="Q1357" s="61"/>
      <c r="R1357" s="61"/>
      <c r="S1357" s="61"/>
      <c r="T1357" s="61"/>
      <c r="U1357" s="61"/>
      <c r="V1357" s="61"/>
      <c r="W1357" s="61"/>
      <c r="X1357" s="61"/>
      <c r="Y1357" s="61"/>
      <c r="Z1357" s="61"/>
      <c r="AA1357" s="61"/>
      <c r="AB1357" s="61"/>
      <c r="AC1357" s="61"/>
      <c r="AD1357" s="61"/>
      <c r="AE1357" s="61"/>
      <c r="AF1357" s="61"/>
      <c r="AG1357" s="61"/>
      <c r="AH1357" s="61"/>
      <c r="AI1357" s="61"/>
      <c r="AJ1357" s="61"/>
      <c r="AK1357" s="61"/>
      <c r="AL1357" s="61"/>
      <c r="AM1357" s="61"/>
      <c r="AN1357" s="61"/>
      <c r="AO1357" s="61"/>
      <c r="AP1357" s="62"/>
      <c r="AQ1357" s="61"/>
      <c r="AR1357" s="61"/>
      <c r="AS1357" s="61"/>
      <c r="AT1357" s="61"/>
      <c r="AU1357" s="61"/>
      <c r="AV1357" s="61"/>
      <c r="AW1357" s="60"/>
    </row>
    <row r="1358" s="59" customFormat="1" customHeight="1" spans="1:49">
      <c r="A1358" s="60"/>
      <c r="B1358" s="60"/>
      <c r="C1358" s="60"/>
      <c r="D1358" s="60"/>
      <c r="H1358" s="61"/>
      <c r="I1358" s="61"/>
      <c r="J1358" s="61"/>
      <c r="K1358" s="61"/>
      <c r="L1358" s="61"/>
      <c r="M1358" s="61"/>
      <c r="N1358" s="61"/>
      <c r="O1358" s="61"/>
      <c r="P1358" s="61"/>
      <c r="Q1358" s="61"/>
      <c r="R1358" s="61"/>
      <c r="S1358" s="61"/>
      <c r="T1358" s="61"/>
      <c r="U1358" s="61"/>
      <c r="V1358" s="61"/>
      <c r="W1358" s="61"/>
      <c r="X1358" s="61"/>
      <c r="Y1358" s="61"/>
      <c r="Z1358" s="61"/>
      <c r="AA1358" s="61"/>
      <c r="AB1358" s="61"/>
      <c r="AC1358" s="61"/>
      <c r="AD1358" s="61"/>
      <c r="AE1358" s="61"/>
      <c r="AF1358" s="61"/>
      <c r="AG1358" s="61"/>
      <c r="AH1358" s="61"/>
      <c r="AI1358" s="61"/>
      <c r="AJ1358" s="61"/>
      <c r="AK1358" s="61"/>
      <c r="AL1358" s="61"/>
      <c r="AM1358" s="61"/>
      <c r="AN1358" s="61"/>
      <c r="AO1358" s="61"/>
      <c r="AP1358" s="62"/>
      <c r="AQ1358" s="61"/>
      <c r="AR1358" s="61"/>
      <c r="AS1358" s="61"/>
      <c r="AT1358" s="61"/>
      <c r="AU1358" s="61"/>
      <c r="AV1358" s="61"/>
      <c r="AW1358" s="60"/>
    </row>
    <row r="1359" s="59" customFormat="1" customHeight="1" spans="1:49">
      <c r="A1359" s="60"/>
      <c r="B1359" s="60"/>
      <c r="C1359" s="60"/>
      <c r="D1359" s="60"/>
      <c r="H1359" s="61"/>
      <c r="I1359" s="61"/>
      <c r="J1359" s="61"/>
      <c r="K1359" s="61"/>
      <c r="L1359" s="61"/>
      <c r="M1359" s="61"/>
      <c r="N1359" s="61"/>
      <c r="O1359" s="61"/>
      <c r="P1359" s="61"/>
      <c r="Q1359" s="61"/>
      <c r="R1359" s="61"/>
      <c r="S1359" s="61"/>
      <c r="T1359" s="61"/>
      <c r="U1359" s="61"/>
      <c r="V1359" s="61"/>
      <c r="W1359" s="61"/>
      <c r="X1359" s="61"/>
      <c r="Y1359" s="61"/>
      <c r="Z1359" s="61"/>
      <c r="AA1359" s="61"/>
      <c r="AB1359" s="61"/>
      <c r="AC1359" s="61"/>
      <c r="AD1359" s="61"/>
      <c r="AE1359" s="61"/>
      <c r="AF1359" s="61"/>
      <c r="AG1359" s="61"/>
      <c r="AH1359" s="61"/>
      <c r="AI1359" s="61"/>
      <c r="AJ1359" s="61"/>
      <c r="AK1359" s="61"/>
      <c r="AL1359" s="61"/>
      <c r="AM1359" s="61"/>
      <c r="AN1359" s="61"/>
      <c r="AO1359" s="61"/>
      <c r="AP1359" s="62"/>
      <c r="AQ1359" s="61"/>
      <c r="AR1359" s="61"/>
      <c r="AS1359" s="61"/>
      <c r="AT1359" s="61"/>
      <c r="AU1359" s="61"/>
      <c r="AV1359" s="61"/>
      <c r="AW1359" s="60"/>
    </row>
    <row r="1360" s="59" customFormat="1" customHeight="1" spans="1:49">
      <c r="A1360" s="60"/>
      <c r="B1360" s="60"/>
      <c r="C1360" s="60"/>
      <c r="D1360" s="60"/>
      <c r="H1360" s="61"/>
      <c r="I1360" s="61"/>
      <c r="J1360" s="61"/>
      <c r="K1360" s="61"/>
      <c r="L1360" s="61"/>
      <c r="M1360" s="61"/>
      <c r="N1360" s="61"/>
      <c r="O1360" s="61"/>
      <c r="P1360" s="61"/>
      <c r="Q1360" s="61"/>
      <c r="R1360" s="61"/>
      <c r="S1360" s="61"/>
      <c r="T1360" s="61"/>
      <c r="U1360" s="61"/>
      <c r="V1360" s="61"/>
      <c r="W1360" s="61"/>
      <c r="X1360" s="61"/>
      <c r="Y1360" s="61"/>
      <c r="Z1360" s="61"/>
      <c r="AA1360" s="61"/>
      <c r="AB1360" s="61"/>
      <c r="AC1360" s="61"/>
      <c r="AD1360" s="61"/>
      <c r="AE1360" s="61"/>
      <c r="AF1360" s="61"/>
      <c r="AG1360" s="61"/>
      <c r="AH1360" s="61"/>
      <c r="AI1360" s="61"/>
      <c r="AJ1360" s="61"/>
      <c r="AK1360" s="61"/>
      <c r="AL1360" s="61"/>
      <c r="AM1360" s="61"/>
      <c r="AN1360" s="61"/>
      <c r="AO1360" s="61"/>
      <c r="AP1360" s="62"/>
      <c r="AQ1360" s="61"/>
      <c r="AR1360" s="61"/>
      <c r="AS1360" s="61"/>
      <c r="AT1360" s="61"/>
      <c r="AU1360" s="61"/>
      <c r="AV1360" s="61"/>
      <c r="AW1360" s="60"/>
    </row>
    <row r="1361" s="59" customFormat="1" customHeight="1" spans="1:49">
      <c r="A1361" s="60"/>
      <c r="B1361" s="60"/>
      <c r="C1361" s="60"/>
      <c r="D1361" s="60"/>
      <c r="H1361" s="61"/>
      <c r="I1361" s="61"/>
      <c r="J1361" s="61"/>
      <c r="K1361" s="61"/>
      <c r="L1361" s="61"/>
      <c r="M1361" s="61"/>
      <c r="N1361" s="61"/>
      <c r="O1361" s="61"/>
      <c r="P1361" s="61"/>
      <c r="Q1361" s="61"/>
      <c r="R1361" s="61"/>
      <c r="S1361" s="61"/>
      <c r="T1361" s="61"/>
      <c r="U1361" s="61"/>
      <c r="V1361" s="61"/>
      <c r="W1361" s="61"/>
      <c r="X1361" s="61"/>
      <c r="Y1361" s="61"/>
      <c r="Z1361" s="61"/>
      <c r="AA1361" s="61"/>
      <c r="AB1361" s="61"/>
      <c r="AC1361" s="61"/>
      <c r="AD1361" s="61"/>
      <c r="AE1361" s="61"/>
      <c r="AF1361" s="61"/>
      <c r="AG1361" s="61"/>
      <c r="AH1361" s="61"/>
      <c r="AI1361" s="61"/>
      <c r="AJ1361" s="61"/>
      <c r="AK1361" s="61"/>
      <c r="AL1361" s="61"/>
      <c r="AM1361" s="61"/>
      <c r="AN1361" s="61"/>
      <c r="AO1361" s="61"/>
      <c r="AP1361" s="62"/>
      <c r="AQ1361" s="61"/>
      <c r="AR1361" s="61"/>
      <c r="AS1361" s="61"/>
      <c r="AT1361" s="61"/>
      <c r="AU1361" s="61"/>
      <c r="AV1361" s="61"/>
      <c r="AW1361" s="60"/>
    </row>
    <row r="1362" s="59" customFormat="1" customHeight="1" spans="1:49">
      <c r="A1362" s="60"/>
      <c r="B1362" s="60"/>
      <c r="C1362" s="60"/>
      <c r="D1362" s="60"/>
      <c r="H1362" s="61"/>
      <c r="I1362" s="61"/>
      <c r="J1362" s="61"/>
      <c r="K1362" s="61"/>
      <c r="L1362" s="61"/>
      <c r="M1362" s="61"/>
      <c r="N1362" s="61"/>
      <c r="O1362" s="61"/>
      <c r="P1362" s="61"/>
      <c r="Q1362" s="61"/>
      <c r="R1362" s="61"/>
      <c r="S1362" s="61"/>
      <c r="T1362" s="61"/>
      <c r="U1362" s="61"/>
      <c r="V1362" s="61"/>
      <c r="W1362" s="61"/>
      <c r="X1362" s="61"/>
      <c r="Y1362" s="61"/>
      <c r="Z1362" s="61"/>
      <c r="AA1362" s="61"/>
      <c r="AB1362" s="61"/>
      <c r="AC1362" s="61"/>
      <c r="AD1362" s="61"/>
      <c r="AE1362" s="61"/>
      <c r="AF1362" s="61"/>
      <c r="AG1362" s="61"/>
      <c r="AH1362" s="61"/>
      <c r="AI1362" s="61"/>
      <c r="AJ1362" s="61"/>
      <c r="AK1362" s="61"/>
      <c r="AL1362" s="61"/>
      <c r="AM1362" s="61"/>
      <c r="AN1362" s="61"/>
      <c r="AO1362" s="61"/>
      <c r="AP1362" s="62"/>
      <c r="AQ1362" s="61"/>
      <c r="AR1362" s="61"/>
      <c r="AS1362" s="61"/>
      <c r="AT1362" s="61"/>
      <c r="AU1362" s="61"/>
      <c r="AV1362" s="61"/>
      <c r="AW1362" s="60"/>
    </row>
    <row r="1363" s="59" customFormat="1" customHeight="1" spans="1:49">
      <c r="A1363" s="60"/>
      <c r="B1363" s="60"/>
      <c r="C1363" s="60"/>
      <c r="D1363" s="60"/>
      <c r="H1363" s="61"/>
      <c r="I1363" s="61"/>
      <c r="J1363" s="61"/>
      <c r="K1363" s="61"/>
      <c r="L1363" s="61"/>
      <c r="M1363" s="61"/>
      <c r="N1363" s="61"/>
      <c r="O1363" s="61"/>
      <c r="P1363" s="61"/>
      <c r="Q1363" s="61"/>
      <c r="R1363" s="61"/>
      <c r="S1363" s="61"/>
      <c r="T1363" s="61"/>
      <c r="U1363" s="61"/>
      <c r="V1363" s="61"/>
      <c r="W1363" s="61"/>
      <c r="X1363" s="61"/>
      <c r="Y1363" s="61"/>
      <c r="Z1363" s="61"/>
      <c r="AA1363" s="61"/>
      <c r="AB1363" s="61"/>
      <c r="AC1363" s="61"/>
      <c r="AD1363" s="61"/>
      <c r="AE1363" s="61"/>
      <c r="AF1363" s="61"/>
      <c r="AG1363" s="61"/>
      <c r="AH1363" s="61"/>
      <c r="AI1363" s="61"/>
      <c r="AJ1363" s="61"/>
      <c r="AK1363" s="61"/>
      <c r="AL1363" s="61"/>
      <c r="AM1363" s="61"/>
      <c r="AN1363" s="61"/>
      <c r="AO1363" s="61"/>
      <c r="AP1363" s="62"/>
      <c r="AQ1363" s="61"/>
      <c r="AR1363" s="61"/>
      <c r="AS1363" s="61"/>
      <c r="AT1363" s="61"/>
      <c r="AU1363" s="61"/>
      <c r="AV1363" s="61"/>
      <c r="AW1363" s="60"/>
    </row>
    <row r="1364" s="59" customFormat="1" customHeight="1" spans="1:49">
      <c r="A1364" s="60"/>
      <c r="B1364" s="60"/>
      <c r="C1364" s="60"/>
      <c r="D1364" s="60"/>
      <c r="H1364" s="61"/>
      <c r="I1364" s="61"/>
      <c r="J1364" s="61"/>
      <c r="K1364" s="61"/>
      <c r="L1364" s="61"/>
      <c r="M1364" s="61"/>
      <c r="N1364" s="61"/>
      <c r="O1364" s="61"/>
      <c r="P1364" s="61"/>
      <c r="Q1364" s="61"/>
      <c r="R1364" s="61"/>
      <c r="S1364" s="61"/>
      <c r="T1364" s="61"/>
      <c r="U1364" s="61"/>
      <c r="V1364" s="61"/>
      <c r="W1364" s="61"/>
      <c r="X1364" s="61"/>
      <c r="Y1364" s="61"/>
      <c r="Z1364" s="61"/>
      <c r="AA1364" s="61"/>
      <c r="AB1364" s="61"/>
      <c r="AC1364" s="61"/>
      <c r="AD1364" s="61"/>
      <c r="AE1364" s="61"/>
      <c r="AF1364" s="61"/>
      <c r="AG1364" s="61"/>
      <c r="AH1364" s="61"/>
      <c r="AI1364" s="61"/>
      <c r="AJ1364" s="61"/>
      <c r="AK1364" s="61"/>
      <c r="AL1364" s="61"/>
      <c r="AM1364" s="61"/>
      <c r="AN1364" s="61"/>
      <c r="AO1364" s="61"/>
      <c r="AP1364" s="62"/>
      <c r="AQ1364" s="61"/>
      <c r="AR1364" s="61"/>
      <c r="AS1364" s="61"/>
      <c r="AT1364" s="61"/>
      <c r="AU1364" s="61"/>
      <c r="AV1364" s="61"/>
      <c r="AW1364" s="60"/>
    </row>
    <row r="1365" s="59" customFormat="1" customHeight="1" spans="1:49">
      <c r="A1365" s="60"/>
      <c r="B1365" s="60"/>
      <c r="C1365" s="60"/>
      <c r="D1365" s="60"/>
      <c r="H1365" s="61"/>
      <c r="I1365" s="61"/>
      <c r="J1365" s="61"/>
      <c r="K1365" s="61"/>
      <c r="L1365" s="61"/>
      <c r="M1365" s="61"/>
      <c r="N1365" s="61"/>
      <c r="O1365" s="61"/>
      <c r="P1365" s="61"/>
      <c r="Q1365" s="61"/>
      <c r="R1365" s="61"/>
      <c r="S1365" s="61"/>
      <c r="T1365" s="61"/>
      <c r="U1365" s="61"/>
      <c r="V1365" s="61"/>
      <c r="W1365" s="61"/>
      <c r="X1365" s="61"/>
      <c r="Y1365" s="61"/>
      <c r="Z1365" s="61"/>
      <c r="AA1365" s="61"/>
      <c r="AB1365" s="61"/>
      <c r="AC1365" s="61"/>
      <c r="AD1365" s="61"/>
      <c r="AE1365" s="61"/>
      <c r="AF1365" s="61"/>
      <c r="AG1365" s="61"/>
      <c r="AH1365" s="61"/>
      <c r="AI1365" s="61"/>
      <c r="AJ1365" s="61"/>
      <c r="AK1365" s="61"/>
      <c r="AL1365" s="61"/>
      <c r="AM1365" s="61"/>
      <c r="AN1365" s="61"/>
      <c r="AO1365" s="61"/>
      <c r="AP1365" s="62"/>
      <c r="AQ1365" s="61"/>
      <c r="AR1365" s="61"/>
      <c r="AS1365" s="61"/>
      <c r="AT1365" s="61"/>
      <c r="AU1365" s="61"/>
      <c r="AV1365" s="61"/>
      <c r="AW1365" s="60"/>
    </row>
    <row r="1366" s="59" customFormat="1" customHeight="1" spans="1:49">
      <c r="A1366" s="60"/>
      <c r="B1366" s="60"/>
      <c r="C1366" s="60"/>
      <c r="D1366" s="60"/>
      <c r="H1366" s="61"/>
      <c r="I1366" s="61"/>
      <c r="J1366" s="61"/>
      <c r="K1366" s="61"/>
      <c r="L1366" s="61"/>
      <c r="M1366" s="61"/>
      <c r="N1366" s="61"/>
      <c r="O1366" s="61"/>
      <c r="P1366" s="61"/>
      <c r="Q1366" s="61"/>
      <c r="R1366" s="61"/>
      <c r="S1366" s="61"/>
      <c r="T1366" s="61"/>
      <c r="U1366" s="61"/>
      <c r="V1366" s="61"/>
      <c r="W1366" s="61"/>
      <c r="X1366" s="61"/>
      <c r="Y1366" s="61"/>
      <c r="Z1366" s="61"/>
      <c r="AA1366" s="61"/>
      <c r="AB1366" s="61"/>
      <c r="AC1366" s="61"/>
      <c r="AD1366" s="61"/>
      <c r="AE1366" s="61"/>
      <c r="AF1366" s="61"/>
      <c r="AG1366" s="61"/>
      <c r="AH1366" s="61"/>
      <c r="AI1366" s="61"/>
      <c r="AJ1366" s="61"/>
      <c r="AK1366" s="61"/>
      <c r="AL1366" s="61"/>
      <c r="AM1366" s="61"/>
      <c r="AN1366" s="61"/>
      <c r="AO1366" s="61"/>
      <c r="AP1366" s="62"/>
      <c r="AQ1366" s="61"/>
      <c r="AR1366" s="61"/>
      <c r="AS1366" s="61"/>
      <c r="AT1366" s="61"/>
      <c r="AU1366" s="61"/>
      <c r="AV1366" s="61"/>
      <c r="AW1366" s="60"/>
    </row>
    <row r="1367" s="59" customFormat="1" customHeight="1" spans="1:49">
      <c r="A1367" s="60"/>
      <c r="B1367" s="60"/>
      <c r="C1367" s="60"/>
      <c r="D1367" s="60"/>
      <c r="H1367" s="61"/>
      <c r="I1367" s="61"/>
      <c r="J1367" s="61"/>
      <c r="K1367" s="61"/>
      <c r="L1367" s="61"/>
      <c r="M1367" s="61"/>
      <c r="N1367" s="61"/>
      <c r="O1367" s="61"/>
      <c r="P1367" s="61"/>
      <c r="Q1367" s="61"/>
      <c r="R1367" s="61"/>
      <c r="S1367" s="61"/>
      <c r="T1367" s="61"/>
      <c r="U1367" s="61"/>
      <c r="V1367" s="61"/>
      <c r="W1367" s="61"/>
      <c r="X1367" s="61"/>
      <c r="Y1367" s="61"/>
      <c r="Z1367" s="61"/>
      <c r="AA1367" s="61"/>
      <c r="AB1367" s="61"/>
      <c r="AC1367" s="61"/>
      <c r="AD1367" s="61"/>
      <c r="AE1367" s="61"/>
      <c r="AF1367" s="61"/>
      <c r="AG1367" s="61"/>
      <c r="AH1367" s="61"/>
      <c r="AI1367" s="61"/>
      <c r="AJ1367" s="61"/>
      <c r="AK1367" s="61"/>
      <c r="AL1367" s="61"/>
      <c r="AM1367" s="61"/>
      <c r="AN1367" s="61"/>
      <c r="AO1367" s="61"/>
      <c r="AP1367" s="62"/>
      <c r="AQ1367" s="61"/>
      <c r="AR1367" s="61"/>
      <c r="AS1367" s="61"/>
      <c r="AT1367" s="61"/>
      <c r="AU1367" s="61"/>
      <c r="AV1367" s="61"/>
      <c r="AW1367" s="60"/>
    </row>
    <row r="1368" s="59" customFormat="1" customHeight="1" spans="1:49">
      <c r="A1368" s="60"/>
      <c r="B1368" s="60"/>
      <c r="C1368" s="60"/>
      <c r="D1368" s="60"/>
      <c r="H1368" s="61"/>
      <c r="I1368" s="61"/>
      <c r="J1368" s="61"/>
      <c r="K1368" s="61"/>
      <c r="L1368" s="61"/>
      <c r="M1368" s="61"/>
      <c r="N1368" s="61"/>
      <c r="O1368" s="61"/>
      <c r="P1368" s="61"/>
      <c r="Q1368" s="61"/>
      <c r="R1368" s="61"/>
      <c r="S1368" s="61"/>
      <c r="T1368" s="61"/>
      <c r="U1368" s="61"/>
      <c r="V1368" s="61"/>
      <c r="W1368" s="61"/>
      <c r="X1368" s="61"/>
      <c r="Y1368" s="61"/>
      <c r="Z1368" s="61"/>
      <c r="AA1368" s="61"/>
      <c r="AB1368" s="61"/>
      <c r="AC1368" s="61"/>
      <c r="AD1368" s="61"/>
      <c r="AE1368" s="61"/>
      <c r="AF1368" s="61"/>
      <c r="AG1368" s="61"/>
      <c r="AH1368" s="61"/>
      <c r="AI1368" s="61"/>
      <c r="AJ1368" s="61"/>
      <c r="AK1368" s="61"/>
      <c r="AL1368" s="61"/>
      <c r="AM1368" s="61"/>
      <c r="AN1368" s="61"/>
      <c r="AO1368" s="61"/>
      <c r="AP1368" s="62"/>
      <c r="AQ1368" s="61"/>
      <c r="AR1368" s="61"/>
      <c r="AS1368" s="61"/>
      <c r="AT1368" s="61"/>
      <c r="AU1368" s="61"/>
      <c r="AV1368" s="61"/>
      <c r="AW1368" s="60"/>
    </row>
    <row r="1369" s="59" customFormat="1" customHeight="1" spans="1:49">
      <c r="A1369" s="60"/>
      <c r="B1369" s="60"/>
      <c r="C1369" s="60"/>
      <c r="D1369" s="60"/>
      <c r="H1369" s="61"/>
      <c r="I1369" s="61"/>
      <c r="J1369" s="61"/>
      <c r="K1369" s="61"/>
      <c r="L1369" s="61"/>
      <c r="M1369" s="61"/>
      <c r="N1369" s="61"/>
      <c r="O1369" s="61"/>
      <c r="P1369" s="61"/>
      <c r="Q1369" s="61"/>
      <c r="R1369" s="61"/>
      <c r="S1369" s="61"/>
      <c r="T1369" s="61"/>
      <c r="U1369" s="61"/>
      <c r="V1369" s="61"/>
      <c r="W1369" s="61"/>
      <c r="X1369" s="61"/>
      <c r="Y1369" s="61"/>
      <c r="Z1369" s="61"/>
      <c r="AA1369" s="61"/>
      <c r="AB1369" s="61"/>
      <c r="AC1369" s="61"/>
      <c r="AD1369" s="61"/>
      <c r="AE1369" s="61"/>
      <c r="AF1369" s="61"/>
      <c r="AG1369" s="61"/>
      <c r="AH1369" s="61"/>
      <c r="AI1369" s="61"/>
      <c r="AJ1369" s="61"/>
      <c r="AK1369" s="61"/>
      <c r="AL1369" s="61"/>
      <c r="AM1369" s="61"/>
      <c r="AN1369" s="61"/>
      <c r="AO1369" s="61"/>
      <c r="AP1369" s="62"/>
      <c r="AQ1369" s="61"/>
      <c r="AR1369" s="61"/>
      <c r="AS1369" s="61"/>
      <c r="AT1369" s="61"/>
      <c r="AU1369" s="61"/>
      <c r="AV1369" s="61"/>
      <c r="AW1369" s="60"/>
    </row>
    <row r="1370" s="59" customFormat="1" customHeight="1" spans="1:49">
      <c r="A1370" s="60"/>
      <c r="B1370" s="60"/>
      <c r="C1370" s="60"/>
      <c r="D1370" s="60"/>
      <c r="H1370" s="61"/>
      <c r="I1370" s="61"/>
      <c r="J1370" s="61"/>
      <c r="K1370" s="61"/>
      <c r="L1370" s="61"/>
      <c r="M1370" s="61"/>
      <c r="N1370" s="61"/>
      <c r="O1370" s="61"/>
      <c r="P1370" s="61"/>
      <c r="Q1370" s="61"/>
      <c r="R1370" s="61"/>
      <c r="S1370" s="61"/>
      <c r="T1370" s="61"/>
      <c r="U1370" s="61"/>
      <c r="V1370" s="61"/>
      <c r="W1370" s="61"/>
      <c r="X1370" s="61"/>
      <c r="Y1370" s="61"/>
      <c r="Z1370" s="61"/>
      <c r="AA1370" s="61"/>
      <c r="AB1370" s="61"/>
      <c r="AC1370" s="61"/>
      <c r="AD1370" s="61"/>
      <c r="AE1370" s="61"/>
      <c r="AF1370" s="61"/>
      <c r="AG1370" s="61"/>
      <c r="AH1370" s="61"/>
      <c r="AI1370" s="61"/>
      <c r="AJ1370" s="61"/>
      <c r="AK1370" s="61"/>
      <c r="AL1370" s="61"/>
      <c r="AM1370" s="61"/>
      <c r="AN1370" s="61"/>
      <c r="AO1370" s="61"/>
      <c r="AP1370" s="62"/>
      <c r="AQ1370" s="61"/>
      <c r="AR1370" s="61"/>
      <c r="AS1370" s="61"/>
      <c r="AT1370" s="61"/>
      <c r="AU1370" s="61"/>
      <c r="AV1370" s="61"/>
      <c r="AW1370" s="60"/>
    </row>
    <row r="1371" s="59" customFormat="1" customHeight="1" spans="1:49">
      <c r="A1371" s="60"/>
      <c r="B1371" s="60"/>
      <c r="C1371" s="60"/>
      <c r="D1371" s="60"/>
      <c r="H1371" s="61"/>
      <c r="I1371" s="61"/>
      <c r="J1371" s="61"/>
      <c r="K1371" s="61"/>
      <c r="L1371" s="61"/>
      <c r="M1371" s="61"/>
      <c r="N1371" s="61"/>
      <c r="O1371" s="61"/>
      <c r="P1371" s="61"/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1"/>
      <c r="AC1371" s="61"/>
      <c r="AD1371" s="61"/>
      <c r="AE1371" s="61"/>
      <c r="AF1371" s="61"/>
      <c r="AG1371" s="61"/>
      <c r="AH1371" s="61"/>
      <c r="AI1371" s="61"/>
      <c r="AJ1371" s="61"/>
      <c r="AK1371" s="61"/>
      <c r="AL1371" s="61"/>
      <c r="AM1371" s="61"/>
      <c r="AN1371" s="61"/>
      <c r="AO1371" s="61"/>
      <c r="AP1371" s="62"/>
      <c r="AQ1371" s="61"/>
      <c r="AR1371" s="61"/>
      <c r="AS1371" s="61"/>
      <c r="AT1371" s="61"/>
      <c r="AU1371" s="61"/>
      <c r="AV1371" s="61"/>
      <c r="AW1371" s="60"/>
    </row>
    <row r="1372" s="59" customFormat="1" customHeight="1" spans="1:49">
      <c r="A1372" s="60"/>
      <c r="B1372" s="60"/>
      <c r="C1372" s="60"/>
      <c r="D1372" s="60"/>
      <c r="H1372" s="61"/>
      <c r="I1372" s="61"/>
      <c r="J1372" s="61"/>
      <c r="K1372" s="61"/>
      <c r="L1372" s="61"/>
      <c r="M1372" s="61"/>
      <c r="N1372" s="61"/>
      <c r="O1372" s="61"/>
      <c r="P1372" s="61"/>
      <c r="Q1372" s="61"/>
      <c r="R1372" s="61"/>
      <c r="S1372" s="61"/>
      <c r="T1372" s="61"/>
      <c r="U1372" s="61"/>
      <c r="V1372" s="61"/>
      <c r="W1372" s="61"/>
      <c r="X1372" s="61"/>
      <c r="Y1372" s="61"/>
      <c r="Z1372" s="61"/>
      <c r="AA1372" s="61"/>
      <c r="AB1372" s="61"/>
      <c r="AC1372" s="61"/>
      <c r="AD1372" s="61"/>
      <c r="AE1372" s="61"/>
      <c r="AF1372" s="61"/>
      <c r="AG1372" s="61"/>
      <c r="AH1372" s="61"/>
      <c r="AI1372" s="61"/>
      <c r="AJ1372" s="61"/>
      <c r="AK1372" s="61"/>
      <c r="AL1372" s="61"/>
      <c r="AM1372" s="61"/>
      <c r="AN1372" s="61"/>
      <c r="AO1372" s="61"/>
      <c r="AP1372" s="62"/>
      <c r="AQ1372" s="61"/>
      <c r="AR1372" s="61"/>
      <c r="AS1372" s="61"/>
      <c r="AT1372" s="61"/>
      <c r="AU1372" s="61"/>
      <c r="AV1372" s="61"/>
      <c r="AW1372" s="60"/>
    </row>
    <row r="1373" s="59" customFormat="1" customHeight="1" spans="1:49">
      <c r="A1373" s="60"/>
      <c r="B1373" s="60"/>
      <c r="C1373" s="60"/>
      <c r="D1373" s="60"/>
      <c r="H1373" s="61"/>
      <c r="I1373" s="61"/>
      <c r="J1373" s="61"/>
      <c r="K1373" s="61"/>
      <c r="L1373" s="61"/>
      <c r="M1373" s="61"/>
      <c r="N1373" s="61"/>
      <c r="O1373" s="61"/>
      <c r="P1373" s="61"/>
      <c r="Q1373" s="61"/>
      <c r="R1373" s="61"/>
      <c r="S1373" s="61"/>
      <c r="T1373" s="61"/>
      <c r="U1373" s="61"/>
      <c r="V1373" s="61"/>
      <c r="W1373" s="61"/>
      <c r="X1373" s="61"/>
      <c r="Y1373" s="61"/>
      <c r="Z1373" s="61"/>
      <c r="AA1373" s="61"/>
      <c r="AB1373" s="61"/>
      <c r="AC1373" s="61"/>
      <c r="AD1373" s="61"/>
      <c r="AE1373" s="61"/>
      <c r="AF1373" s="61"/>
      <c r="AG1373" s="61"/>
      <c r="AH1373" s="61"/>
      <c r="AI1373" s="61"/>
      <c r="AJ1373" s="61"/>
      <c r="AK1373" s="61"/>
      <c r="AL1373" s="61"/>
      <c r="AM1373" s="61"/>
      <c r="AN1373" s="61"/>
      <c r="AO1373" s="61"/>
      <c r="AP1373" s="62"/>
      <c r="AQ1373" s="61"/>
      <c r="AR1373" s="61"/>
      <c r="AS1373" s="61"/>
      <c r="AT1373" s="61"/>
      <c r="AU1373" s="61"/>
      <c r="AV1373" s="61"/>
      <c r="AW1373" s="60"/>
    </row>
    <row r="1374" s="59" customFormat="1" customHeight="1" spans="1:49">
      <c r="A1374" s="60"/>
      <c r="B1374" s="60"/>
      <c r="C1374" s="60"/>
      <c r="D1374" s="60"/>
      <c r="H1374" s="61"/>
      <c r="I1374" s="61"/>
      <c r="J1374" s="61"/>
      <c r="K1374" s="61"/>
      <c r="L1374" s="61"/>
      <c r="M1374" s="61"/>
      <c r="N1374" s="61"/>
      <c r="O1374" s="61"/>
      <c r="P1374" s="61"/>
      <c r="Q1374" s="61"/>
      <c r="R1374" s="61"/>
      <c r="S1374" s="61"/>
      <c r="T1374" s="61"/>
      <c r="U1374" s="61"/>
      <c r="V1374" s="61"/>
      <c r="W1374" s="61"/>
      <c r="X1374" s="61"/>
      <c r="Y1374" s="61"/>
      <c r="Z1374" s="61"/>
      <c r="AA1374" s="61"/>
      <c r="AB1374" s="61"/>
      <c r="AC1374" s="61"/>
      <c r="AD1374" s="61"/>
      <c r="AE1374" s="61"/>
      <c r="AF1374" s="61"/>
      <c r="AG1374" s="61"/>
      <c r="AH1374" s="61"/>
      <c r="AI1374" s="61"/>
      <c r="AJ1374" s="61"/>
      <c r="AK1374" s="61"/>
      <c r="AL1374" s="61"/>
      <c r="AM1374" s="61"/>
      <c r="AN1374" s="61"/>
      <c r="AO1374" s="61"/>
      <c r="AP1374" s="62"/>
      <c r="AQ1374" s="61"/>
      <c r="AR1374" s="61"/>
      <c r="AS1374" s="61"/>
      <c r="AT1374" s="61"/>
      <c r="AU1374" s="61"/>
      <c r="AV1374" s="61"/>
      <c r="AW1374" s="60"/>
    </row>
    <row r="1375" s="59" customFormat="1" customHeight="1" spans="1:49">
      <c r="A1375" s="60"/>
      <c r="B1375" s="60"/>
      <c r="C1375" s="60"/>
      <c r="D1375" s="60"/>
      <c r="H1375" s="61"/>
      <c r="I1375" s="61"/>
      <c r="J1375" s="61"/>
      <c r="K1375" s="61"/>
      <c r="L1375" s="61"/>
      <c r="M1375" s="61"/>
      <c r="N1375" s="61"/>
      <c r="O1375" s="61"/>
      <c r="P1375" s="61"/>
      <c r="Q1375" s="61"/>
      <c r="R1375" s="61"/>
      <c r="S1375" s="61"/>
      <c r="T1375" s="61"/>
      <c r="U1375" s="61"/>
      <c r="V1375" s="61"/>
      <c r="W1375" s="61"/>
      <c r="X1375" s="61"/>
      <c r="Y1375" s="61"/>
      <c r="Z1375" s="61"/>
      <c r="AA1375" s="61"/>
      <c r="AB1375" s="61"/>
      <c r="AC1375" s="61"/>
      <c r="AD1375" s="61"/>
      <c r="AE1375" s="61"/>
      <c r="AF1375" s="61"/>
      <c r="AG1375" s="61"/>
      <c r="AH1375" s="61"/>
      <c r="AI1375" s="61"/>
      <c r="AJ1375" s="61"/>
      <c r="AK1375" s="61"/>
      <c r="AL1375" s="61"/>
      <c r="AM1375" s="61"/>
      <c r="AN1375" s="61"/>
      <c r="AO1375" s="61"/>
      <c r="AP1375" s="62"/>
      <c r="AQ1375" s="61"/>
      <c r="AR1375" s="61"/>
      <c r="AS1375" s="61"/>
      <c r="AT1375" s="61"/>
      <c r="AU1375" s="61"/>
      <c r="AV1375" s="61"/>
      <c r="AW1375" s="60"/>
    </row>
    <row r="1376" s="59" customFormat="1" customHeight="1" spans="1:49">
      <c r="A1376" s="60"/>
      <c r="B1376" s="60"/>
      <c r="C1376" s="60"/>
      <c r="D1376" s="60"/>
      <c r="H1376" s="61"/>
      <c r="I1376" s="61"/>
      <c r="J1376" s="61"/>
      <c r="K1376" s="61"/>
      <c r="L1376" s="61"/>
      <c r="M1376" s="61"/>
      <c r="N1376" s="61"/>
      <c r="O1376" s="61"/>
      <c r="P1376" s="61"/>
      <c r="Q1376" s="61"/>
      <c r="R1376" s="61"/>
      <c r="S1376" s="61"/>
      <c r="T1376" s="61"/>
      <c r="U1376" s="61"/>
      <c r="V1376" s="61"/>
      <c r="W1376" s="61"/>
      <c r="X1376" s="61"/>
      <c r="Y1376" s="61"/>
      <c r="Z1376" s="61"/>
      <c r="AA1376" s="61"/>
      <c r="AB1376" s="61"/>
      <c r="AC1376" s="61"/>
      <c r="AD1376" s="61"/>
      <c r="AE1376" s="61"/>
      <c r="AF1376" s="61"/>
      <c r="AG1376" s="61"/>
      <c r="AH1376" s="61"/>
      <c r="AI1376" s="61"/>
      <c r="AJ1376" s="61"/>
      <c r="AK1376" s="61"/>
      <c r="AL1376" s="61"/>
      <c r="AM1376" s="61"/>
      <c r="AN1376" s="61"/>
      <c r="AO1376" s="61"/>
      <c r="AP1376" s="62"/>
      <c r="AQ1376" s="61"/>
      <c r="AR1376" s="61"/>
      <c r="AS1376" s="61"/>
      <c r="AT1376" s="61"/>
      <c r="AU1376" s="61"/>
      <c r="AV1376" s="61"/>
      <c r="AW1376" s="60"/>
    </row>
    <row r="1377" s="59" customFormat="1" customHeight="1" spans="1:49">
      <c r="A1377" s="60"/>
      <c r="B1377" s="60"/>
      <c r="C1377" s="60"/>
      <c r="D1377" s="60"/>
      <c r="H1377" s="61"/>
      <c r="I1377" s="61"/>
      <c r="J1377" s="61"/>
      <c r="K1377" s="61"/>
      <c r="L1377" s="61"/>
      <c r="M1377" s="61"/>
      <c r="N1377" s="61"/>
      <c r="O1377" s="61"/>
      <c r="P1377" s="61"/>
      <c r="Q1377" s="61"/>
      <c r="R1377" s="61"/>
      <c r="S1377" s="61"/>
      <c r="T1377" s="61"/>
      <c r="U1377" s="61"/>
      <c r="V1377" s="61"/>
      <c r="W1377" s="61"/>
      <c r="X1377" s="61"/>
      <c r="Y1377" s="61"/>
      <c r="Z1377" s="61"/>
      <c r="AA1377" s="61"/>
      <c r="AB1377" s="61"/>
      <c r="AC1377" s="61"/>
      <c r="AD1377" s="61"/>
      <c r="AE1377" s="61"/>
      <c r="AF1377" s="61"/>
      <c r="AG1377" s="61"/>
      <c r="AH1377" s="61"/>
      <c r="AI1377" s="61"/>
      <c r="AJ1377" s="61"/>
      <c r="AK1377" s="61"/>
      <c r="AL1377" s="61"/>
      <c r="AM1377" s="61"/>
      <c r="AN1377" s="61"/>
      <c r="AO1377" s="61"/>
      <c r="AP1377" s="62"/>
      <c r="AQ1377" s="61"/>
      <c r="AR1377" s="61"/>
      <c r="AS1377" s="61"/>
      <c r="AT1377" s="61"/>
      <c r="AU1377" s="61"/>
      <c r="AV1377" s="61"/>
      <c r="AW1377" s="60"/>
    </row>
    <row r="1378" s="59" customFormat="1" customHeight="1" spans="1:49">
      <c r="A1378" s="60"/>
      <c r="B1378" s="60"/>
      <c r="C1378" s="60"/>
      <c r="D1378" s="60"/>
      <c r="H1378" s="61"/>
      <c r="I1378" s="61"/>
      <c r="J1378" s="61"/>
      <c r="K1378" s="61"/>
      <c r="L1378" s="61"/>
      <c r="M1378" s="61"/>
      <c r="N1378" s="61"/>
      <c r="O1378" s="61"/>
      <c r="P1378" s="61"/>
      <c r="Q1378" s="61"/>
      <c r="R1378" s="61"/>
      <c r="S1378" s="61"/>
      <c r="T1378" s="61"/>
      <c r="U1378" s="61"/>
      <c r="V1378" s="61"/>
      <c r="W1378" s="61"/>
      <c r="X1378" s="61"/>
      <c r="Y1378" s="61"/>
      <c r="Z1378" s="61"/>
      <c r="AA1378" s="61"/>
      <c r="AB1378" s="61"/>
      <c r="AC1378" s="61"/>
      <c r="AD1378" s="61"/>
      <c r="AE1378" s="61"/>
      <c r="AF1378" s="61"/>
      <c r="AG1378" s="61"/>
      <c r="AH1378" s="61"/>
      <c r="AI1378" s="61"/>
      <c r="AJ1378" s="61"/>
      <c r="AK1378" s="61"/>
      <c r="AL1378" s="61"/>
      <c r="AM1378" s="61"/>
      <c r="AN1378" s="61"/>
      <c r="AO1378" s="61"/>
      <c r="AP1378" s="62"/>
      <c r="AQ1378" s="61"/>
      <c r="AR1378" s="61"/>
      <c r="AS1378" s="61"/>
      <c r="AT1378" s="61"/>
      <c r="AU1378" s="61"/>
      <c r="AV1378" s="61"/>
      <c r="AW1378" s="60"/>
    </row>
    <row r="1379" s="59" customFormat="1" customHeight="1" spans="1:49">
      <c r="A1379" s="60"/>
      <c r="B1379" s="60"/>
      <c r="C1379" s="60"/>
      <c r="D1379" s="60"/>
      <c r="H1379" s="61"/>
      <c r="I1379" s="61"/>
      <c r="J1379" s="61"/>
      <c r="K1379" s="61"/>
      <c r="L1379" s="61"/>
      <c r="M1379" s="61"/>
      <c r="N1379" s="61"/>
      <c r="O1379" s="61"/>
      <c r="P1379" s="61"/>
      <c r="Q1379" s="61"/>
      <c r="R1379" s="61"/>
      <c r="S1379" s="61"/>
      <c r="T1379" s="61"/>
      <c r="U1379" s="61"/>
      <c r="V1379" s="61"/>
      <c r="W1379" s="61"/>
      <c r="X1379" s="61"/>
      <c r="Y1379" s="61"/>
      <c r="Z1379" s="61"/>
      <c r="AA1379" s="61"/>
      <c r="AB1379" s="61"/>
      <c r="AC1379" s="61"/>
      <c r="AD1379" s="61"/>
      <c r="AE1379" s="61"/>
      <c r="AF1379" s="61"/>
      <c r="AG1379" s="61"/>
      <c r="AH1379" s="61"/>
      <c r="AI1379" s="61"/>
      <c r="AJ1379" s="61"/>
      <c r="AK1379" s="61"/>
      <c r="AL1379" s="61"/>
      <c r="AM1379" s="61"/>
      <c r="AN1379" s="61"/>
      <c r="AO1379" s="61"/>
      <c r="AP1379" s="62"/>
      <c r="AQ1379" s="61"/>
      <c r="AR1379" s="61"/>
      <c r="AS1379" s="61"/>
      <c r="AT1379" s="61"/>
      <c r="AU1379" s="61"/>
      <c r="AV1379" s="61"/>
      <c r="AW1379" s="60"/>
    </row>
    <row r="1380" s="59" customFormat="1" customHeight="1" spans="1:49">
      <c r="A1380" s="60"/>
      <c r="B1380" s="60"/>
      <c r="C1380" s="60"/>
      <c r="D1380" s="60"/>
      <c r="H1380" s="61"/>
      <c r="I1380" s="61"/>
      <c r="J1380" s="61"/>
      <c r="K1380" s="61"/>
      <c r="L1380" s="61"/>
      <c r="M1380" s="61"/>
      <c r="N1380" s="61"/>
      <c r="O1380" s="61"/>
      <c r="P1380" s="61"/>
      <c r="Q1380" s="61"/>
      <c r="R1380" s="61"/>
      <c r="S1380" s="61"/>
      <c r="T1380" s="61"/>
      <c r="U1380" s="61"/>
      <c r="V1380" s="61"/>
      <c r="W1380" s="61"/>
      <c r="X1380" s="61"/>
      <c r="Y1380" s="61"/>
      <c r="Z1380" s="61"/>
      <c r="AA1380" s="61"/>
      <c r="AB1380" s="61"/>
      <c r="AC1380" s="61"/>
      <c r="AD1380" s="61"/>
      <c r="AE1380" s="61"/>
      <c r="AF1380" s="61"/>
      <c r="AG1380" s="61"/>
      <c r="AH1380" s="61"/>
      <c r="AI1380" s="61"/>
      <c r="AJ1380" s="61"/>
      <c r="AK1380" s="61"/>
      <c r="AL1380" s="61"/>
      <c r="AM1380" s="61"/>
      <c r="AN1380" s="61"/>
      <c r="AO1380" s="61"/>
      <c r="AP1380" s="62"/>
      <c r="AQ1380" s="61"/>
      <c r="AR1380" s="61"/>
      <c r="AS1380" s="61"/>
      <c r="AT1380" s="61"/>
      <c r="AU1380" s="61"/>
      <c r="AV1380" s="61"/>
      <c r="AW1380" s="60"/>
    </row>
    <row r="1381" s="59" customFormat="1" customHeight="1" spans="1:49">
      <c r="A1381" s="60"/>
      <c r="B1381" s="60"/>
      <c r="C1381" s="60"/>
      <c r="D1381" s="60"/>
      <c r="H1381" s="61"/>
      <c r="I1381" s="61"/>
      <c r="J1381" s="61"/>
      <c r="K1381" s="61"/>
      <c r="L1381" s="61"/>
      <c r="M1381" s="61"/>
      <c r="N1381" s="61"/>
      <c r="O1381" s="61"/>
      <c r="P1381" s="61"/>
      <c r="Q1381" s="61"/>
      <c r="R1381" s="61"/>
      <c r="S1381" s="61"/>
      <c r="T1381" s="61"/>
      <c r="U1381" s="61"/>
      <c r="V1381" s="61"/>
      <c r="W1381" s="61"/>
      <c r="X1381" s="61"/>
      <c r="Y1381" s="61"/>
      <c r="Z1381" s="61"/>
      <c r="AA1381" s="61"/>
      <c r="AB1381" s="61"/>
      <c r="AC1381" s="61"/>
      <c r="AD1381" s="61"/>
      <c r="AE1381" s="61"/>
      <c r="AF1381" s="61"/>
      <c r="AG1381" s="61"/>
      <c r="AH1381" s="61"/>
      <c r="AI1381" s="61"/>
      <c r="AJ1381" s="61"/>
      <c r="AK1381" s="61"/>
      <c r="AL1381" s="61"/>
      <c r="AM1381" s="61"/>
      <c r="AN1381" s="61"/>
      <c r="AO1381" s="61"/>
      <c r="AP1381" s="62"/>
      <c r="AQ1381" s="61"/>
      <c r="AR1381" s="61"/>
      <c r="AS1381" s="61"/>
      <c r="AT1381" s="61"/>
      <c r="AU1381" s="61"/>
      <c r="AV1381" s="61"/>
      <c r="AW1381" s="60"/>
    </row>
    <row r="1382" s="59" customFormat="1" customHeight="1" spans="1:49">
      <c r="A1382" s="60"/>
      <c r="B1382" s="60"/>
      <c r="C1382" s="60"/>
      <c r="D1382" s="60"/>
      <c r="H1382" s="61"/>
      <c r="I1382" s="61"/>
      <c r="J1382" s="61"/>
      <c r="K1382" s="61"/>
      <c r="L1382" s="61"/>
      <c r="M1382" s="61"/>
      <c r="N1382" s="61"/>
      <c r="O1382" s="61"/>
      <c r="P1382" s="61"/>
      <c r="Q1382" s="61"/>
      <c r="R1382" s="61"/>
      <c r="S1382" s="61"/>
      <c r="T1382" s="61"/>
      <c r="U1382" s="61"/>
      <c r="V1382" s="61"/>
      <c r="W1382" s="61"/>
      <c r="X1382" s="61"/>
      <c r="Y1382" s="61"/>
      <c r="Z1382" s="61"/>
      <c r="AA1382" s="61"/>
      <c r="AB1382" s="61"/>
      <c r="AC1382" s="61"/>
      <c r="AD1382" s="61"/>
      <c r="AE1382" s="61"/>
      <c r="AF1382" s="61"/>
      <c r="AG1382" s="61"/>
      <c r="AH1382" s="61"/>
      <c r="AI1382" s="61"/>
      <c r="AJ1382" s="61"/>
      <c r="AK1382" s="61"/>
      <c r="AL1382" s="61"/>
      <c r="AM1382" s="61"/>
      <c r="AN1382" s="61"/>
      <c r="AO1382" s="61"/>
      <c r="AP1382" s="62"/>
      <c r="AQ1382" s="61"/>
      <c r="AR1382" s="61"/>
      <c r="AS1382" s="61"/>
      <c r="AT1382" s="61"/>
      <c r="AU1382" s="61"/>
      <c r="AV1382" s="61"/>
      <c r="AW1382" s="60"/>
    </row>
    <row r="1383" s="59" customFormat="1" customHeight="1" spans="1:49">
      <c r="A1383" s="60"/>
      <c r="B1383" s="60"/>
      <c r="C1383" s="60"/>
      <c r="D1383" s="60"/>
      <c r="H1383" s="61"/>
      <c r="I1383" s="61"/>
      <c r="J1383" s="61"/>
      <c r="K1383" s="61"/>
      <c r="L1383" s="61"/>
      <c r="M1383" s="61"/>
      <c r="N1383" s="61"/>
      <c r="O1383" s="61"/>
      <c r="P1383" s="61"/>
      <c r="Q1383" s="61"/>
      <c r="R1383" s="61"/>
      <c r="S1383" s="61"/>
      <c r="T1383" s="61"/>
      <c r="U1383" s="61"/>
      <c r="V1383" s="61"/>
      <c r="W1383" s="61"/>
      <c r="X1383" s="61"/>
      <c r="Y1383" s="61"/>
      <c r="Z1383" s="61"/>
      <c r="AA1383" s="61"/>
      <c r="AB1383" s="61"/>
      <c r="AC1383" s="61"/>
      <c r="AD1383" s="61"/>
      <c r="AE1383" s="61"/>
      <c r="AF1383" s="61"/>
      <c r="AG1383" s="61"/>
      <c r="AH1383" s="61"/>
      <c r="AI1383" s="61"/>
      <c r="AJ1383" s="61"/>
      <c r="AK1383" s="61"/>
      <c r="AL1383" s="61"/>
      <c r="AM1383" s="61"/>
      <c r="AN1383" s="61"/>
      <c r="AO1383" s="61"/>
      <c r="AP1383" s="62"/>
      <c r="AQ1383" s="61"/>
      <c r="AR1383" s="61"/>
      <c r="AS1383" s="61"/>
      <c r="AT1383" s="61"/>
      <c r="AU1383" s="61"/>
      <c r="AV1383" s="61"/>
      <c r="AW1383" s="60"/>
    </row>
    <row r="1384" s="59" customFormat="1" customHeight="1" spans="1:49">
      <c r="A1384" s="60"/>
      <c r="B1384" s="60"/>
      <c r="C1384" s="60"/>
      <c r="D1384" s="60"/>
      <c r="H1384" s="61"/>
      <c r="I1384" s="61"/>
      <c r="J1384" s="61"/>
      <c r="K1384" s="61"/>
      <c r="L1384" s="61"/>
      <c r="M1384" s="61"/>
      <c r="N1384" s="61"/>
      <c r="O1384" s="61"/>
      <c r="P1384" s="61"/>
      <c r="Q1384" s="61"/>
      <c r="R1384" s="61"/>
      <c r="S1384" s="61"/>
      <c r="T1384" s="61"/>
      <c r="U1384" s="61"/>
      <c r="V1384" s="61"/>
      <c r="W1384" s="61"/>
      <c r="X1384" s="61"/>
      <c r="Y1384" s="61"/>
      <c r="Z1384" s="61"/>
      <c r="AA1384" s="61"/>
      <c r="AB1384" s="61"/>
      <c r="AC1384" s="61"/>
      <c r="AD1384" s="61"/>
      <c r="AE1384" s="61"/>
      <c r="AF1384" s="61"/>
      <c r="AG1384" s="61"/>
      <c r="AH1384" s="61"/>
      <c r="AI1384" s="61"/>
      <c r="AJ1384" s="61"/>
      <c r="AK1384" s="61"/>
      <c r="AL1384" s="61"/>
      <c r="AM1384" s="61"/>
      <c r="AN1384" s="61"/>
      <c r="AO1384" s="61"/>
      <c r="AP1384" s="62"/>
      <c r="AQ1384" s="61"/>
      <c r="AR1384" s="61"/>
      <c r="AS1384" s="61"/>
      <c r="AT1384" s="61"/>
      <c r="AU1384" s="61"/>
      <c r="AV1384" s="61"/>
      <c r="AW1384" s="60"/>
    </row>
    <row r="1385" s="59" customFormat="1" customHeight="1" spans="1:49">
      <c r="A1385" s="60"/>
      <c r="B1385" s="60"/>
      <c r="C1385" s="60"/>
      <c r="D1385" s="60"/>
      <c r="H1385" s="61"/>
      <c r="I1385" s="61"/>
      <c r="J1385" s="61"/>
      <c r="K1385" s="61"/>
      <c r="L1385" s="61"/>
      <c r="M1385" s="61"/>
      <c r="N1385" s="61"/>
      <c r="O1385" s="61"/>
      <c r="P1385" s="61"/>
      <c r="Q1385" s="61"/>
      <c r="R1385" s="61"/>
      <c r="S1385" s="61"/>
      <c r="T1385" s="61"/>
      <c r="U1385" s="61"/>
      <c r="V1385" s="61"/>
      <c r="W1385" s="61"/>
      <c r="X1385" s="61"/>
      <c r="Y1385" s="61"/>
      <c r="Z1385" s="61"/>
      <c r="AA1385" s="61"/>
      <c r="AB1385" s="61"/>
      <c r="AC1385" s="61"/>
      <c r="AD1385" s="61"/>
      <c r="AE1385" s="61"/>
      <c r="AF1385" s="61"/>
      <c r="AG1385" s="61"/>
      <c r="AH1385" s="61"/>
      <c r="AI1385" s="61"/>
      <c r="AJ1385" s="61"/>
      <c r="AK1385" s="61"/>
      <c r="AL1385" s="61"/>
      <c r="AM1385" s="61"/>
      <c r="AN1385" s="61"/>
      <c r="AO1385" s="61"/>
      <c r="AP1385" s="62"/>
      <c r="AQ1385" s="61"/>
      <c r="AR1385" s="61"/>
      <c r="AS1385" s="61"/>
      <c r="AT1385" s="61"/>
      <c r="AU1385" s="61"/>
      <c r="AV1385" s="61"/>
      <c r="AW1385" s="60"/>
    </row>
    <row r="1386" s="59" customFormat="1" customHeight="1" spans="1:49">
      <c r="A1386" s="60"/>
      <c r="B1386" s="60"/>
      <c r="C1386" s="60"/>
      <c r="D1386" s="60"/>
      <c r="H1386" s="61"/>
      <c r="I1386" s="61"/>
      <c r="J1386" s="61"/>
      <c r="K1386" s="61"/>
      <c r="L1386" s="61"/>
      <c r="M1386" s="61"/>
      <c r="N1386" s="61"/>
      <c r="O1386" s="61"/>
      <c r="P1386" s="61"/>
      <c r="Q1386" s="61"/>
      <c r="R1386" s="61"/>
      <c r="S1386" s="61"/>
      <c r="T1386" s="61"/>
      <c r="U1386" s="61"/>
      <c r="V1386" s="61"/>
      <c r="W1386" s="61"/>
      <c r="X1386" s="61"/>
      <c r="Y1386" s="61"/>
      <c r="Z1386" s="61"/>
      <c r="AA1386" s="61"/>
      <c r="AB1386" s="61"/>
      <c r="AC1386" s="61"/>
      <c r="AD1386" s="61"/>
      <c r="AE1386" s="61"/>
      <c r="AF1386" s="61"/>
      <c r="AG1386" s="61"/>
      <c r="AH1386" s="61"/>
      <c r="AI1386" s="61"/>
      <c r="AJ1386" s="61"/>
      <c r="AK1386" s="61"/>
      <c r="AL1386" s="61"/>
      <c r="AM1386" s="61"/>
      <c r="AN1386" s="61"/>
      <c r="AO1386" s="61"/>
      <c r="AP1386" s="62"/>
      <c r="AQ1386" s="61"/>
      <c r="AR1386" s="61"/>
      <c r="AS1386" s="61"/>
      <c r="AT1386" s="61"/>
      <c r="AU1386" s="61"/>
      <c r="AV1386" s="61"/>
      <c r="AW1386" s="60"/>
    </row>
    <row r="1387" s="59" customFormat="1" customHeight="1" spans="1:49">
      <c r="A1387" s="60"/>
      <c r="B1387" s="60"/>
      <c r="C1387" s="60"/>
      <c r="D1387" s="60"/>
      <c r="H1387" s="61"/>
      <c r="I1387" s="61"/>
      <c r="J1387" s="61"/>
      <c r="K1387" s="61"/>
      <c r="L1387" s="61"/>
      <c r="M1387" s="61"/>
      <c r="N1387" s="61"/>
      <c r="O1387" s="61"/>
      <c r="P1387" s="61"/>
      <c r="Q1387" s="61"/>
      <c r="R1387" s="61"/>
      <c r="S1387" s="61"/>
      <c r="T1387" s="61"/>
      <c r="U1387" s="61"/>
      <c r="V1387" s="61"/>
      <c r="W1387" s="61"/>
      <c r="X1387" s="61"/>
      <c r="Y1387" s="61"/>
      <c r="Z1387" s="61"/>
      <c r="AA1387" s="61"/>
      <c r="AB1387" s="61"/>
      <c r="AC1387" s="61"/>
      <c r="AD1387" s="61"/>
      <c r="AE1387" s="61"/>
      <c r="AF1387" s="61"/>
      <c r="AG1387" s="61"/>
      <c r="AH1387" s="61"/>
      <c r="AI1387" s="61"/>
      <c r="AJ1387" s="61"/>
      <c r="AK1387" s="61"/>
      <c r="AL1387" s="61"/>
      <c r="AM1387" s="61"/>
      <c r="AN1387" s="61"/>
      <c r="AO1387" s="61"/>
      <c r="AP1387" s="62"/>
      <c r="AQ1387" s="61"/>
      <c r="AR1387" s="61"/>
      <c r="AS1387" s="61"/>
      <c r="AT1387" s="61"/>
      <c r="AU1387" s="61"/>
      <c r="AV1387" s="61"/>
      <c r="AW1387" s="60"/>
    </row>
    <row r="1388" s="59" customFormat="1" customHeight="1" spans="1:49">
      <c r="A1388" s="60"/>
      <c r="B1388" s="60"/>
      <c r="C1388" s="60"/>
      <c r="D1388" s="60"/>
      <c r="H1388" s="61"/>
      <c r="I1388" s="61"/>
      <c r="J1388" s="61"/>
      <c r="K1388" s="61"/>
      <c r="L1388" s="61"/>
      <c r="M1388" s="61"/>
      <c r="N1388" s="61"/>
      <c r="O1388" s="61"/>
      <c r="P1388" s="61"/>
      <c r="Q1388" s="61"/>
      <c r="R1388" s="61"/>
      <c r="S1388" s="61"/>
      <c r="T1388" s="61"/>
      <c r="U1388" s="61"/>
      <c r="V1388" s="61"/>
      <c r="W1388" s="61"/>
      <c r="X1388" s="61"/>
      <c r="Y1388" s="61"/>
      <c r="Z1388" s="61"/>
      <c r="AA1388" s="61"/>
      <c r="AB1388" s="61"/>
      <c r="AC1388" s="61"/>
      <c r="AD1388" s="61"/>
      <c r="AE1388" s="61"/>
      <c r="AF1388" s="61"/>
      <c r="AG1388" s="61"/>
      <c r="AH1388" s="61"/>
      <c r="AI1388" s="61"/>
      <c r="AJ1388" s="61"/>
      <c r="AK1388" s="61"/>
      <c r="AL1388" s="61"/>
      <c r="AM1388" s="61"/>
      <c r="AN1388" s="61"/>
      <c r="AO1388" s="61"/>
      <c r="AP1388" s="62"/>
      <c r="AQ1388" s="61"/>
      <c r="AR1388" s="61"/>
      <c r="AS1388" s="61"/>
      <c r="AT1388" s="61"/>
      <c r="AU1388" s="61"/>
      <c r="AV1388" s="61"/>
      <c r="AW1388" s="60"/>
    </row>
    <row r="1389" s="59" customFormat="1" customHeight="1" spans="1:49">
      <c r="A1389" s="60"/>
      <c r="B1389" s="60"/>
      <c r="C1389" s="60"/>
      <c r="D1389" s="60"/>
      <c r="H1389" s="61"/>
      <c r="I1389" s="61"/>
      <c r="J1389" s="61"/>
      <c r="K1389" s="61"/>
      <c r="L1389" s="61"/>
      <c r="M1389" s="61"/>
      <c r="N1389" s="61"/>
      <c r="O1389" s="61"/>
      <c r="P1389" s="61"/>
      <c r="Q1389" s="61"/>
      <c r="R1389" s="61"/>
      <c r="S1389" s="61"/>
      <c r="T1389" s="61"/>
      <c r="U1389" s="61"/>
      <c r="V1389" s="61"/>
      <c r="W1389" s="61"/>
      <c r="X1389" s="61"/>
      <c r="Y1389" s="61"/>
      <c r="Z1389" s="61"/>
      <c r="AA1389" s="61"/>
      <c r="AB1389" s="61"/>
      <c r="AC1389" s="61"/>
      <c r="AD1389" s="61"/>
      <c r="AE1389" s="61"/>
      <c r="AF1389" s="61"/>
      <c r="AG1389" s="61"/>
      <c r="AH1389" s="61"/>
      <c r="AI1389" s="61"/>
      <c r="AJ1389" s="61"/>
      <c r="AK1389" s="61"/>
      <c r="AL1389" s="61"/>
      <c r="AM1389" s="61"/>
      <c r="AN1389" s="61"/>
      <c r="AO1389" s="61"/>
      <c r="AP1389" s="62"/>
      <c r="AQ1389" s="61"/>
      <c r="AR1389" s="61"/>
      <c r="AS1389" s="61"/>
      <c r="AT1389" s="61"/>
      <c r="AU1389" s="61"/>
      <c r="AV1389" s="61"/>
      <c r="AW1389" s="60"/>
    </row>
    <row r="1390" s="59" customFormat="1" customHeight="1" spans="1:49">
      <c r="A1390" s="60"/>
      <c r="B1390" s="60"/>
      <c r="C1390" s="60"/>
      <c r="D1390" s="60"/>
      <c r="H1390" s="61"/>
      <c r="I1390" s="61"/>
      <c r="J1390" s="61"/>
      <c r="K1390" s="61"/>
      <c r="L1390" s="61"/>
      <c r="M1390" s="61"/>
      <c r="N1390" s="61"/>
      <c r="O1390" s="61"/>
      <c r="P1390" s="61"/>
      <c r="Q1390" s="61"/>
      <c r="R1390" s="61"/>
      <c r="S1390" s="61"/>
      <c r="T1390" s="61"/>
      <c r="U1390" s="61"/>
      <c r="V1390" s="61"/>
      <c r="W1390" s="61"/>
      <c r="X1390" s="61"/>
      <c r="Y1390" s="61"/>
      <c r="Z1390" s="61"/>
      <c r="AA1390" s="61"/>
      <c r="AB1390" s="61"/>
      <c r="AC1390" s="61"/>
      <c r="AD1390" s="61"/>
      <c r="AE1390" s="61"/>
      <c r="AF1390" s="61"/>
      <c r="AG1390" s="61"/>
      <c r="AH1390" s="61"/>
      <c r="AI1390" s="61"/>
      <c r="AJ1390" s="61"/>
      <c r="AK1390" s="61"/>
      <c r="AL1390" s="61"/>
      <c r="AM1390" s="61"/>
      <c r="AN1390" s="61"/>
      <c r="AO1390" s="61"/>
      <c r="AP1390" s="62"/>
      <c r="AQ1390" s="61"/>
      <c r="AR1390" s="61"/>
      <c r="AS1390" s="61"/>
      <c r="AT1390" s="61"/>
      <c r="AU1390" s="61"/>
      <c r="AV1390" s="61"/>
      <c r="AW1390" s="60"/>
    </row>
    <row r="1391" s="59" customFormat="1" customHeight="1" spans="1:49">
      <c r="A1391" s="60"/>
      <c r="B1391" s="60"/>
      <c r="C1391" s="60"/>
      <c r="D1391" s="60"/>
      <c r="H1391" s="61"/>
      <c r="I1391" s="61"/>
      <c r="J1391" s="61"/>
      <c r="K1391" s="61"/>
      <c r="L1391" s="61"/>
      <c r="M1391" s="61"/>
      <c r="N1391" s="61"/>
      <c r="O1391" s="61"/>
      <c r="P1391" s="61"/>
      <c r="Q1391" s="61"/>
      <c r="R1391" s="61"/>
      <c r="S1391" s="61"/>
      <c r="T1391" s="61"/>
      <c r="U1391" s="61"/>
      <c r="V1391" s="61"/>
      <c r="W1391" s="61"/>
      <c r="X1391" s="61"/>
      <c r="Y1391" s="61"/>
      <c r="Z1391" s="61"/>
      <c r="AA1391" s="61"/>
      <c r="AB1391" s="61"/>
      <c r="AC1391" s="61"/>
      <c r="AD1391" s="61"/>
      <c r="AE1391" s="61"/>
      <c r="AF1391" s="61"/>
      <c r="AG1391" s="61"/>
      <c r="AH1391" s="61"/>
      <c r="AI1391" s="61"/>
      <c r="AJ1391" s="61"/>
      <c r="AK1391" s="61"/>
      <c r="AL1391" s="61"/>
      <c r="AM1391" s="61"/>
      <c r="AN1391" s="61"/>
      <c r="AO1391" s="61"/>
      <c r="AP1391" s="62"/>
      <c r="AQ1391" s="61"/>
      <c r="AR1391" s="61"/>
      <c r="AS1391" s="61"/>
      <c r="AT1391" s="61"/>
      <c r="AU1391" s="61"/>
      <c r="AV1391" s="61"/>
      <c r="AW1391" s="60"/>
    </row>
    <row r="1392" s="59" customFormat="1" customHeight="1" spans="1:49">
      <c r="A1392" s="60"/>
      <c r="B1392" s="60"/>
      <c r="C1392" s="60"/>
      <c r="D1392" s="60"/>
      <c r="H1392" s="61"/>
      <c r="I1392" s="61"/>
      <c r="J1392" s="61"/>
      <c r="K1392" s="61"/>
      <c r="L1392" s="61"/>
      <c r="M1392" s="61"/>
      <c r="N1392" s="61"/>
      <c r="O1392" s="61"/>
      <c r="P1392" s="61"/>
      <c r="Q1392" s="61"/>
      <c r="R1392" s="61"/>
      <c r="S1392" s="61"/>
      <c r="T1392" s="61"/>
      <c r="U1392" s="61"/>
      <c r="V1392" s="61"/>
      <c r="W1392" s="61"/>
      <c r="X1392" s="61"/>
      <c r="Y1392" s="61"/>
      <c r="Z1392" s="61"/>
      <c r="AA1392" s="61"/>
      <c r="AB1392" s="61"/>
      <c r="AC1392" s="61"/>
      <c r="AD1392" s="61"/>
      <c r="AE1392" s="61"/>
      <c r="AF1392" s="61"/>
      <c r="AG1392" s="61"/>
      <c r="AH1392" s="61"/>
      <c r="AI1392" s="61"/>
      <c r="AJ1392" s="61"/>
      <c r="AK1392" s="61"/>
      <c r="AL1392" s="61"/>
      <c r="AM1392" s="61"/>
      <c r="AN1392" s="61"/>
      <c r="AO1392" s="61"/>
      <c r="AP1392" s="62"/>
      <c r="AQ1392" s="61"/>
      <c r="AR1392" s="61"/>
      <c r="AS1392" s="61"/>
      <c r="AT1392" s="61"/>
      <c r="AU1392" s="61"/>
      <c r="AV1392" s="61"/>
      <c r="AW1392" s="60"/>
    </row>
    <row r="1393" s="59" customFormat="1" customHeight="1" spans="1:49">
      <c r="A1393" s="60"/>
      <c r="B1393" s="60"/>
      <c r="C1393" s="60"/>
      <c r="D1393" s="60"/>
      <c r="H1393" s="61"/>
      <c r="I1393" s="61"/>
      <c r="J1393" s="61"/>
      <c r="K1393" s="61"/>
      <c r="L1393" s="61"/>
      <c r="M1393" s="61"/>
      <c r="N1393" s="61"/>
      <c r="O1393" s="61"/>
      <c r="P1393" s="61"/>
      <c r="Q1393" s="61"/>
      <c r="R1393" s="61"/>
      <c r="S1393" s="61"/>
      <c r="T1393" s="61"/>
      <c r="U1393" s="61"/>
      <c r="V1393" s="61"/>
      <c r="W1393" s="61"/>
      <c r="X1393" s="61"/>
      <c r="Y1393" s="61"/>
      <c r="Z1393" s="61"/>
      <c r="AA1393" s="61"/>
      <c r="AB1393" s="61"/>
      <c r="AC1393" s="61"/>
      <c r="AD1393" s="61"/>
      <c r="AE1393" s="61"/>
      <c r="AF1393" s="61"/>
      <c r="AG1393" s="61"/>
      <c r="AH1393" s="61"/>
      <c r="AI1393" s="61"/>
      <c r="AJ1393" s="61"/>
      <c r="AK1393" s="61"/>
      <c r="AL1393" s="61"/>
      <c r="AM1393" s="61"/>
      <c r="AN1393" s="61"/>
      <c r="AO1393" s="61"/>
      <c r="AP1393" s="62"/>
      <c r="AQ1393" s="61"/>
      <c r="AR1393" s="61"/>
      <c r="AS1393" s="61"/>
      <c r="AT1393" s="61"/>
      <c r="AU1393" s="61"/>
      <c r="AV1393" s="61"/>
      <c r="AW1393" s="60"/>
    </row>
    <row r="1394" s="59" customFormat="1" customHeight="1" spans="1:49">
      <c r="A1394" s="60"/>
      <c r="B1394" s="60"/>
      <c r="C1394" s="60"/>
      <c r="D1394" s="60"/>
      <c r="H1394" s="61"/>
      <c r="I1394" s="61"/>
      <c r="J1394" s="61"/>
      <c r="K1394" s="61"/>
      <c r="L1394" s="61"/>
      <c r="M1394" s="61"/>
      <c r="N1394" s="61"/>
      <c r="O1394" s="61"/>
      <c r="P1394" s="61"/>
      <c r="Q1394" s="61"/>
      <c r="R1394" s="61"/>
      <c r="S1394" s="61"/>
      <c r="T1394" s="61"/>
      <c r="U1394" s="61"/>
      <c r="V1394" s="61"/>
      <c r="W1394" s="61"/>
      <c r="X1394" s="61"/>
      <c r="Y1394" s="61"/>
      <c r="Z1394" s="61"/>
      <c r="AA1394" s="61"/>
      <c r="AB1394" s="61"/>
      <c r="AC1394" s="61"/>
      <c r="AD1394" s="61"/>
      <c r="AE1394" s="61"/>
      <c r="AF1394" s="61"/>
      <c r="AG1394" s="61"/>
      <c r="AH1394" s="61"/>
      <c r="AI1394" s="61"/>
      <c r="AJ1394" s="61"/>
      <c r="AK1394" s="61"/>
      <c r="AL1394" s="61"/>
      <c r="AM1394" s="61"/>
      <c r="AN1394" s="61"/>
      <c r="AO1394" s="61"/>
      <c r="AP1394" s="62"/>
      <c r="AQ1394" s="61"/>
      <c r="AR1394" s="61"/>
      <c r="AS1394" s="61"/>
      <c r="AT1394" s="61"/>
      <c r="AU1394" s="61"/>
      <c r="AV1394" s="61"/>
      <c r="AW1394" s="60"/>
    </row>
    <row r="1395" s="59" customFormat="1" customHeight="1" spans="1:49">
      <c r="A1395" s="60"/>
      <c r="B1395" s="60"/>
      <c r="C1395" s="60"/>
      <c r="D1395" s="60"/>
      <c r="H1395" s="61"/>
      <c r="I1395" s="61"/>
      <c r="J1395" s="61"/>
      <c r="K1395" s="61"/>
      <c r="L1395" s="61"/>
      <c r="M1395" s="61"/>
      <c r="N1395" s="61"/>
      <c r="O1395" s="61"/>
      <c r="P1395" s="61"/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  <c r="AA1395" s="61"/>
      <c r="AB1395" s="61"/>
      <c r="AC1395" s="61"/>
      <c r="AD1395" s="61"/>
      <c r="AE1395" s="61"/>
      <c r="AF1395" s="61"/>
      <c r="AG1395" s="61"/>
      <c r="AH1395" s="61"/>
      <c r="AI1395" s="61"/>
      <c r="AJ1395" s="61"/>
      <c r="AK1395" s="61"/>
      <c r="AL1395" s="61"/>
      <c r="AM1395" s="61"/>
      <c r="AN1395" s="61"/>
      <c r="AO1395" s="61"/>
      <c r="AP1395" s="62"/>
      <c r="AQ1395" s="61"/>
      <c r="AR1395" s="61"/>
      <c r="AS1395" s="61"/>
      <c r="AT1395" s="61"/>
      <c r="AU1395" s="61"/>
      <c r="AV1395" s="61"/>
      <c r="AW1395" s="60"/>
    </row>
    <row r="1396" s="59" customFormat="1" customHeight="1" spans="1:49">
      <c r="A1396" s="60"/>
      <c r="B1396" s="60"/>
      <c r="C1396" s="60"/>
      <c r="D1396" s="60"/>
      <c r="H1396" s="61"/>
      <c r="I1396" s="61"/>
      <c r="J1396" s="61"/>
      <c r="K1396" s="61"/>
      <c r="L1396" s="61"/>
      <c r="M1396" s="61"/>
      <c r="N1396" s="61"/>
      <c r="O1396" s="61"/>
      <c r="P1396" s="61"/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  <c r="AA1396" s="61"/>
      <c r="AB1396" s="61"/>
      <c r="AC1396" s="61"/>
      <c r="AD1396" s="61"/>
      <c r="AE1396" s="61"/>
      <c r="AF1396" s="61"/>
      <c r="AG1396" s="61"/>
      <c r="AH1396" s="61"/>
      <c r="AI1396" s="61"/>
      <c r="AJ1396" s="61"/>
      <c r="AK1396" s="61"/>
      <c r="AL1396" s="61"/>
      <c r="AM1396" s="61"/>
      <c r="AN1396" s="61"/>
      <c r="AO1396" s="61"/>
      <c r="AP1396" s="62"/>
      <c r="AQ1396" s="61"/>
      <c r="AR1396" s="61"/>
      <c r="AS1396" s="61"/>
      <c r="AT1396" s="61"/>
      <c r="AU1396" s="61"/>
      <c r="AV1396" s="61"/>
      <c r="AW1396" s="60"/>
    </row>
    <row r="1397" s="59" customFormat="1" customHeight="1" spans="1:49">
      <c r="A1397" s="60"/>
      <c r="B1397" s="60"/>
      <c r="C1397" s="60"/>
      <c r="D1397" s="60"/>
      <c r="H1397" s="61"/>
      <c r="I1397" s="61"/>
      <c r="J1397" s="61"/>
      <c r="K1397" s="61"/>
      <c r="L1397" s="61"/>
      <c r="M1397" s="61"/>
      <c r="N1397" s="61"/>
      <c r="O1397" s="61"/>
      <c r="P1397" s="61"/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  <c r="AA1397" s="61"/>
      <c r="AB1397" s="61"/>
      <c r="AC1397" s="61"/>
      <c r="AD1397" s="61"/>
      <c r="AE1397" s="61"/>
      <c r="AF1397" s="61"/>
      <c r="AG1397" s="61"/>
      <c r="AH1397" s="61"/>
      <c r="AI1397" s="61"/>
      <c r="AJ1397" s="61"/>
      <c r="AK1397" s="61"/>
      <c r="AL1397" s="61"/>
      <c r="AM1397" s="61"/>
      <c r="AN1397" s="61"/>
      <c r="AO1397" s="61"/>
      <c r="AP1397" s="62"/>
      <c r="AQ1397" s="61"/>
      <c r="AR1397" s="61"/>
      <c r="AS1397" s="61"/>
      <c r="AT1397" s="61"/>
      <c r="AU1397" s="61"/>
      <c r="AV1397" s="61"/>
      <c r="AW1397" s="60"/>
    </row>
    <row r="1398" s="59" customFormat="1" customHeight="1" spans="1:49">
      <c r="A1398" s="60"/>
      <c r="B1398" s="60"/>
      <c r="C1398" s="60"/>
      <c r="D1398" s="60"/>
      <c r="H1398" s="61"/>
      <c r="I1398" s="61"/>
      <c r="J1398" s="61"/>
      <c r="K1398" s="61"/>
      <c r="L1398" s="61"/>
      <c r="M1398" s="61"/>
      <c r="N1398" s="61"/>
      <c r="O1398" s="61"/>
      <c r="P1398" s="61"/>
      <c r="Q1398" s="61"/>
      <c r="R1398" s="61"/>
      <c r="S1398" s="61"/>
      <c r="T1398" s="61"/>
      <c r="U1398" s="61"/>
      <c r="V1398" s="61"/>
      <c r="W1398" s="61"/>
      <c r="X1398" s="61"/>
      <c r="Y1398" s="61"/>
      <c r="Z1398" s="61"/>
      <c r="AA1398" s="61"/>
      <c r="AB1398" s="61"/>
      <c r="AC1398" s="61"/>
      <c r="AD1398" s="61"/>
      <c r="AE1398" s="61"/>
      <c r="AF1398" s="61"/>
      <c r="AG1398" s="61"/>
      <c r="AH1398" s="61"/>
      <c r="AI1398" s="61"/>
      <c r="AJ1398" s="61"/>
      <c r="AK1398" s="61"/>
      <c r="AL1398" s="61"/>
      <c r="AM1398" s="61"/>
      <c r="AN1398" s="61"/>
      <c r="AO1398" s="61"/>
      <c r="AP1398" s="62"/>
      <c r="AQ1398" s="61"/>
      <c r="AR1398" s="61"/>
      <c r="AS1398" s="61"/>
      <c r="AT1398" s="61"/>
      <c r="AU1398" s="61"/>
      <c r="AV1398" s="61"/>
      <c r="AW1398" s="60"/>
    </row>
    <row r="1399" s="59" customFormat="1" customHeight="1" spans="1:49">
      <c r="A1399" s="60"/>
      <c r="B1399" s="60"/>
      <c r="C1399" s="60"/>
      <c r="D1399" s="60"/>
      <c r="H1399" s="61"/>
      <c r="I1399" s="61"/>
      <c r="J1399" s="61"/>
      <c r="K1399" s="61"/>
      <c r="L1399" s="61"/>
      <c r="M1399" s="61"/>
      <c r="N1399" s="61"/>
      <c r="O1399" s="61"/>
      <c r="P1399" s="61"/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  <c r="AA1399" s="61"/>
      <c r="AB1399" s="61"/>
      <c r="AC1399" s="61"/>
      <c r="AD1399" s="61"/>
      <c r="AE1399" s="61"/>
      <c r="AF1399" s="61"/>
      <c r="AG1399" s="61"/>
      <c r="AH1399" s="61"/>
      <c r="AI1399" s="61"/>
      <c r="AJ1399" s="61"/>
      <c r="AK1399" s="61"/>
      <c r="AL1399" s="61"/>
      <c r="AM1399" s="61"/>
      <c r="AN1399" s="61"/>
      <c r="AO1399" s="61"/>
      <c r="AP1399" s="62"/>
      <c r="AQ1399" s="61"/>
      <c r="AR1399" s="61"/>
      <c r="AS1399" s="61"/>
      <c r="AT1399" s="61"/>
      <c r="AU1399" s="61"/>
      <c r="AV1399" s="61"/>
      <c r="AW1399" s="60"/>
    </row>
    <row r="1400" s="59" customFormat="1" customHeight="1" spans="1:49">
      <c r="A1400" s="60"/>
      <c r="B1400" s="60"/>
      <c r="C1400" s="60"/>
      <c r="D1400" s="60"/>
      <c r="H1400" s="61"/>
      <c r="I1400" s="61"/>
      <c r="J1400" s="61"/>
      <c r="K1400" s="61"/>
      <c r="L1400" s="61"/>
      <c r="M1400" s="61"/>
      <c r="N1400" s="61"/>
      <c r="O1400" s="61"/>
      <c r="P1400" s="61"/>
      <c r="Q1400" s="61"/>
      <c r="R1400" s="61"/>
      <c r="S1400" s="61"/>
      <c r="T1400" s="61"/>
      <c r="U1400" s="61"/>
      <c r="V1400" s="61"/>
      <c r="W1400" s="61"/>
      <c r="X1400" s="61"/>
      <c r="Y1400" s="61"/>
      <c r="Z1400" s="61"/>
      <c r="AA1400" s="61"/>
      <c r="AB1400" s="61"/>
      <c r="AC1400" s="61"/>
      <c r="AD1400" s="61"/>
      <c r="AE1400" s="61"/>
      <c r="AF1400" s="61"/>
      <c r="AG1400" s="61"/>
      <c r="AH1400" s="61"/>
      <c r="AI1400" s="61"/>
      <c r="AJ1400" s="61"/>
      <c r="AK1400" s="61"/>
      <c r="AL1400" s="61"/>
      <c r="AM1400" s="61"/>
      <c r="AN1400" s="61"/>
      <c r="AO1400" s="61"/>
      <c r="AP1400" s="62"/>
      <c r="AQ1400" s="61"/>
      <c r="AR1400" s="61"/>
      <c r="AS1400" s="61"/>
      <c r="AT1400" s="61"/>
      <c r="AU1400" s="61"/>
      <c r="AV1400" s="61"/>
      <c r="AW1400" s="60"/>
    </row>
    <row r="1401" s="59" customFormat="1" customHeight="1" spans="1:49">
      <c r="A1401" s="60"/>
      <c r="B1401" s="60"/>
      <c r="C1401" s="60"/>
      <c r="D1401" s="60"/>
      <c r="H1401" s="61"/>
      <c r="I1401" s="61"/>
      <c r="J1401" s="61"/>
      <c r="K1401" s="61"/>
      <c r="L1401" s="61"/>
      <c r="M1401" s="61"/>
      <c r="N1401" s="61"/>
      <c r="O1401" s="61"/>
      <c r="P1401" s="61"/>
      <c r="Q1401" s="61"/>
      <c r="R1401" s="61"/>
      <c r="S1401" s="61"/>
      <c r="T1401" s="61"/>
      <c r="U1401" s="61"/>
      <c r="V1401" s="61"/>
      <c r="W1401" s="61"/>
      <c r="X1401" s="61"/>
      <c r="Y1401" s="61"/>
      <c r="Z1401" s="61"/>
      <c r="AA1401" s="61"/>
      <c r="AB1401" s="61"/>
      <c r="AC1401" s="61"/>
      <c r="AD1401" s="61"/>
      <c r="AE1401" s="61"/>
      <c r="AF1401" s="61"/>
      <c r="AG1401" s="61"/>
      <c r="AH1401" s="61"/>
      <c r="AI1401" s="61"/>
      <c r="AJ1401" s="61"/>
      <c r="AK1401" s="61"/>
      <c r="AL1401" s="61"/>
      <c r="AM1401" s="61"/>
      <c r="AN1401" s="61"/>
      <c r="AO1401" s="61"/>
      <c r="AP1401" s="62"/>
      <c r="AQ1401" s="61"/>
      <c r="AR1401" s="61"/>
      <c r="AS1401" s="61"/>
      <c r="AT1401" s="61"/>
      <c r="AU1401" s="61"/>
      <c r="AV1401" s="61"/>
      <c r="AW1401" s="60"/>
    </row>
    <row r="1402" s="59" customFormat="1" customHeight="1" spans="1:49">
      <c r="A1402" s="60"/>
      <c r="B1402" s="60"/>
      <c r="C1402" s="60"/>
      <c r="D1402" s="60"/>
      <c r="H1402" s="61"/>
      <c r="I1402" s="61"/>
      <c r="J1402" s="61"/>
      <c r="K1402" s="61"/>
      <c r="L1402" s="61"/>
      <c r="M1402" s="61"/>
      <c r="N1402" s="61"/>
      <c r="O1402" s="61"/>
      <c r="P1402" s="61"/>
      <c r="Q1402" s="61"/>
      <c r="R1402" s="61"/>
      <c r="S1402" s="61"/>
      <c r="T1402" s="61"/>
      <c r="U1402" s="61"/>
      <c r="V1402" s="61"/>
      <c r="W1402" s="61"/>
      <c r="X1402" s="61"/>
      <c r="Y1402" s="61"/>
      <c r="Z1402" s="61"/>
      <c r="AA1402" s="61"/>
      <c r="AB1402" s="61"/>
      <c r="AC1402" s="61"/>
      <c r="AD1402" s="61"/>
      <c r="AE1402" s="61"/>
      <c r="AF1402" s="61"/>
      <c r="AG1402" s="61"/>
      <c r="AH1402" s="61"/>
      <c r="AI1402" s="61"/>
      <c r="AJ1402" s="61"/>
      <c r="AK1402" s="61"/>
      <c r="AL1402" s="61"/>
      <c r="AM1402" s="61"/>
      <c r="AN1402" s="61"/>
      <c r="AO1402" s="61"/>
      <c r="AP1402" s="62"/>
      <c r="AQ1402" s="61"/>
      <c r="AR1402" s="61"/>
      <c r="AS1402" s="61"/>
      <c r="AT1402" s="61"/>
      <c r="AU1402" s="61"/>
      <c r="AV1402" s="61"/>
      <c r="AW1402" s="60"/>
    </row>
    <row r="1403" s="59" customFormat="1" customHeight="1" spans="1:49">
      <c r="A1403" s="60"/>
      <c r="B1403" s="60"/>
      <c r="C1403" s="60"/>
      <c r="D1403" s="60"/>
      <c r="H1403" s="61"/>
      <c r="I1403" s="61"/>
      <c r="J1403" s="61"/>
      <c r="K1403" s="61"/>
      <c r="L1403" s="61"/>
      <c r="M1403" s="61"/>
      <c r="N1403" s="61"/>
      <c r="O1403" s="61"/>
      <c r="P1403" s="61"/>
      <c r="Q1403" s="61"/>
      <c r="R1403" s="61"/>
      <c r="S1403" s="61"/>
      <c r="T1403" s="61"/>
      <c r="U1403" s="61"/>
      <c r="V1403" s="61"/>
      <c r="W1403" s="61"/>
      <c r="X1403" s="61"/>
      <c r="Y1403" s="61"/>
      <c r="Z1403" s="61"/>
      <c r="AA1403" s="61"/>
      <c r="AB1403" s="61"/>
      <c r="AC1403" s="61"/>
      <c r="AD1403" s="61"/>
      <c r="AE1403" s="61"/>
      <c r="AF1403" s="61"/>
      <c r="AG1403" s="61"/>
      <c r="AH1403" s="61"/>
      <c r="AI1403" s="61"/>
      <c r="AJ1403" s="61"/>
      <c r="AK1403" s="61"/>
      <c r="AL1403" s="61"/>
      <c r="AM1403" s="61"/>
      <c r="AN1403" s="61"/>
      <c r="AO1403" s="61"/>
      <c r="AP1403" s="62"/>
      <c r="AQ1403" s="61"/>
      <c r="AR1403" s="61"/>
      <c r="AS1403" s="61"/>
      <c r="AT1403" s="61"/>
      <c r="AU1403" s="61"/>
      <c r="AV1403" s="61"/>
      <c r="AW1403" s="60"/>
    </row>
    <row r="1404" s="59" customFormat="1" customHeight="1" spans="1:49">
      <c r="A1404" s="60"/>
      <c r="B1404" s="60"/>
      <c r="C1404" s="60"/>
      <c r="D1404" s="60"/>
      <c r="H1404" s="61"/>
      <c r="I1404" s="61"/>
      <c r="J1404" s="61"/>
      <c r="K1404" s="61"/>
      <c r="L1404" s="61"/>
      <c r="M1404" s="61"/>
      <c r="N1404" s="61"/>
      <c r="O1404" s="61"/>
      <c r="P1404" s="61"/>
      <c r="Q1404" s="61"/>
      <c r="R1404" s="61"/>
      <c r="S1404" s="61"/>
      <c r="T1404" s="61"/>
      <c r="U1404" s="61"/>
      <c r="V1404" s="61"/>
      <c r="W1404" s="61"/>
      <c r="X1404" s="61"/>
      <c r="Y1404" s="61"/>
      <c r="Z1404" s="61"/>
      <c r="AA1404" s="61"/>
      <c r="AB1404" s="61"/>
      <c r="AC1404" s="61"/>
      <c r="AD1404" s="61"/>
      <c r="AE1404" s="61"/>
      <c r="AF1404" s="61"/>
      <c r="AG1404" s="61"/>
      <c r="AH1404" s="61"/>
      <c r="AI1404" s="61"/>
      <c r="AJ1404" s="61"/>
      <c r="AK1404" s="61"/>
      <c r="AL1404" s="61"/>
      <c r="AM1404" s="61"/>
      <c r="AN1404" s="61"/>
      <c r="AO1404" s="61"/>
      <c r="AP1404" s="62"/>
      <c r="AQ1404" s="61"/>
      <c r="AR1404" s="61"/>
      <c r="AS1404" s="61"/>
      <c r="AT1404" s="61"/>
      <c r="AU1404" s="61"/>
      <c r="AV1404" s="61"/>
      <c r="AW1404" s="60"/>
    </row>
    <row r="1405" s="59" customFormat="1" customHeight="1" spans="1:49">
      <c r="A1405" s="60"/>
      <c r="B1405" s="60"/>
      <c r="C1405" s="60"/>
      <c r="D1405" s="60"/>
      <c r="H1405" s="61"/>
      <c r="I1405" s="61"/>
      <c r="J1405" s="61"/>
      <c r="K1405" s="61"/>
      <c r="L1405" s="61"/>
      <c r="M1405" s="61"/>
      <c r="N1405" s="61"/>
      <c r="O1405" s="61"/>
      <c r="P1405" s="61"/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  <c r="AA1405" s="61"/>
      <c r="AB1405" s="61"/>
      <c r="AC1405" s="61"/>
      <c r="AD1405" s="61"/>
      <c r="AE1405" s="61"/>
      <c r="AF1405" s="61"/>
      <c r="AG1405" s="61"/>
      <c r="AH1405" s="61"/>
      <c r="AI1405" s="61"/>
      <c r="AJ1405" s="61"/>
      <c r="AK1405" s="61"/>
      <c r="AL1405" s="61"/>
      <c r="AM1405" s="61"/>
      <c r="AN1405" s="61"/>
      <c r="AO1405" s="61"/>
      <c r="AP1405" s="62"/>
      <c r="AQ1405" s="61"/>
      <c r="AR1405" s="61"/>
      <c r="AS1405" s="61"/>
      <c r="AT1405" s="61"/>
      <c r="AU1405" s="61"/>
      <c r="AV1405" s="61"/>
      <c r="AW1405" s="60"/>
    </row>
    <row r="1406" s="59" customFormat="1" customHeight="1" spans="1:49">
      <c r="A1406" s="60"/>
      <c r="B1406" s="60"/>
      <c r="C1406" s="60"/>
      <c r="D1406" s="60"/>
      <c r="H1406" s="61"/>
      <c r="I1406" s="61"/>
      <c r="J1406" s="61"/>
      <c r="K1406" s="61"/>
      <c r="L1406" s="61"/>
      <c r="M1406" s="61"/>
      <c r="N1406" s="61"/>
      <c r="O1406" s="61"/>
      <c r="P1406" s="61"/>
      <c r="Q1406" s="61"/>
      <c r="R1406" s="61"/>
      <c r="S1406" s="61"/>
      <c r="T1406" s="61"/>
      <c r="U1406" s="61"/>
      <c r="V1406" s="61"/>
      <c r="W1406" s="61"/>
      <c r="X1406" s="61"/>
      <c r="Y1406" s="61"/>
      <c r="Z1406" s="61"/>
      <c r="AA1406" s="61"/>
      <c r="AB1406" s="61"/>
      <c r="AC1406" s="61"/>
      <c r="AD1406" s="61"/>
      <c r="AE1406" s="61"/>
      <c r="AF1406" s="61"/>
      <c r="AG1406" s="61"/>
      <c r="AH1406" s="61"/>
      <c r="AI1406" s="61"/>
      <c r="AJ1406" s="61"/>
      <c r="AK1406" s="61"/>
      <c r="AL1406" s="61"/>
      <c r="AM1406" s="61"/>
      <c r="AN1406" s="61"/>
      <c r="AO1406" s="61"/>
      <c r="AP1406" s="62"/>
      <c r="AQ1406" s="61"/>
      <c r="AR1406" s="61"/>
      <c r="AS1406" s="61"/>
      <c r="AT1406" s="61"/>
      <c r="AU1406" s="61"/>
      <c r="AV1406" s="61"/>
      <c r="AW1406" s="60"/>
    </row>
    <row r="1407" s="59" customFormat="1" customHeight="1" spans="1:49">
      <c r="A1407" s="60"/>
      <c r="B1407" s="60"/>
      <c r="C1407" s="60"/>
      <c r="D1407" s="60"/>
      <c r="H1407" s="61"/>
      <c r="I1407" s="61"/>
      <c r="J1407" s="61"/>
      <c r="K1407" s="61"/>
      <c r="L1407" s="61"/>
      <c r="M1407" s="61"/>
      <c r="N1407" s="61"/>
      <c r="O1407" s="61"/>
      <c r="P1407" s="61"/>
      <c r="Q1407" s="61"/>
      <c r="R1407" s="61"/>
      <c r="S1407" s="61"/>
      <c r="T1407" s="61"/>
      <c r="U1407" s="61"/>
      <c r="V1407" s="61"/>
      <c r="W1407" s="61"/>
      <c r="X1407" s="61"/>
      <c r="Y1407" s="61"/>
      <c r="Z1407" s="61"/>
      <c r="AA1407" s="61"/>
      <c r="AB1407" s="61"/>
      <c r="AC1407" s="61"/>
      <c r="AD1407" s="61"/>
      <c r="AE1407" s="61"/>
      <c r="AF1407" s="61"/>
      <c r="AG1407" s="61"/>
      <c r="AH1407" s="61"/>
      <c r="AI1407" s="61"/>
      <c r="AJ1407" s="61"/>
      <c r="AK1407" s="61"/>
      <c r="AL1407" s="61"/>
      <c r="AM1407" s="61"/>
      <c r="AN1407" s="61"/>
      <c r="AO1407" s="61"/>
      <c r="AP1407" s="62"/>
      <c r="AQ1407" s="61"/>
      <c r="AR1407" s="61"/>
      <c r="AS1407" s="61"/>
      <c r="AT1407" s="61"/>
      <c r="AU1407" s="61"/>
      <c r="AV1407" s="61"/>
      <c r="AW1407" s="60"/>
    </row>
    <row r="1408" s="59" customFormat="1" customHeight="1" spans="1:49">
      <c r="A1408" s="60"/>
      <c r="B1408" s="60"/>
      <c r="C1408" s="60"/>
      <c r="D1408" s="60"/>
      <c r="H1408" s="61"/>
      <c r="I1408" s="61"/>
      <c r="J1408" s="61"/>
      <c r="K1408" s="61"/>
      <c r="L1408" s="61"/>
      <c r="M1408" s="61"/>
      <c r="N1408" s="61"/>
      <c r="O1408" s="61"/>
      <c r="P1408" s="61"/>
      <c r="Q1408" s="61"/>
      <c r="R1408" s="61"/>
      <c r="S1408" s="61"/>
      <c r="T1408" s="61"/>
      <c r="U1408" s="61"/>
      <c r="V1408" s="61"/>
      <c r="W1408" s="61"/>
      <c r="X1408" s="61"/>
      <c r="Y1408" s="61"/>
      <c r="Z1408" s="61"/>
      <c r="AA1408" s="61"/>
      <c r="AB1408" s="61"/>
      <c r="AC1408" s="61"/>
      <c r="AD1408" s="61"/>
      <c r="AE1408" s="61"/>
      <c r="AF1408" s="61"/>
      <c r="AG1408" s="61"/>
      <c r="AH1408" s="61"/>
      <c r="AI1408" s="61"/>
      <c r="AJ1408" s="61"/>
      <c r="AK1408" s="61"/>
      <c r="AL1408" s="61"/>
      <c r="AM1408" s="61"/>
      <c r="AN1408" s="61"/>
      <c r="AO1408" s="61"/>
      <c r="AP1408" s="62"/>
      <c r="AQ1408" s="61"/>
      <c r="AR1408" s="61"/>
      <c r="AS1408" s="61"/>
      <c r="AT1408" s="61"/>
      <c r="AU1408" s="61"/>
      <c r="AV1408" s="61"/>
      <c r="AW1408" s="60"/>
    </row>
    <row r="1409" s="59" customFormat="1" customHeight="1" spans="1:49">
      <c r="A1409" s="60"/>
      <c r="B1409" s="60"/>
      <c r="C1409" s="60"/>
      <c r="D1409" s="60"/>
      <c r="H1409" s="61"/>
      <c r="I1409" s="61"/>
      <c r="J1409" s="61"/>
      <c r="K1409" s="61"/>
      <c r="L1409" s="61"/>
      <c r="M1409" s="61"/>
      <c r="N1409" s="61"/>
      <c r="O1409" s="61"/>
      <c r="P1409" s="6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2"/>
      <c r="AQ1409" s="61"/>
      <c r="AR1409" s="61"/>
      <c r="AS1409" s="61"/>
      <c r="AT1409" s="61"/>
      <c r="AU1409" s="61"/>
      <c r="AV1409" s="61"/>
      <c r="AW1409" s="60"/>
    </row>
    <row r="1410" s="59" customFormat="1" customHeight="1" spans="1:49">
      <c r="A1410" s="60"/>
      <c r="B1410" s="60"/>
      <c r="C1410" s="60"/>
      <c r="D1410" s="60"/>
      <c r="H1410" s="61"/>
      <c r="I1410" s="61"/>
      <c r="J1410" s="61"/>
      <c r="K1410" s="61"/>
      <c r="L1410" s="61"/>
      <c r="M1410" s="61"/>
      <c r="N1410" s="61"/>
      <c r="O1410" s="61"/>
      <c r="P1410" s="61"/>
      <c r="Q1410" s="61"/>
      <c r="R1410" s="61"/>
      <c r="S1410" s="61"/>
      <c r="T1410" s="61"/>
      <c r="U1410" s="61"/>
      <c r="V1410" s="61"/>
      <c r="W1410" s="61"/>
      <c r="X1410" s="61"/>
      <c r="Y1410" s="61"/>
      <c r="Z1410" s="61"/>
      <c r="AA1410" s="61"/>
      <c r="AB1410" s="61"/>
      <c r="AC1410" s="61"/>
      <c r="AD1410" s="61"/>
      <c r="AE1410" s="61"/>
      <c r="AF1410" s="61"/>
      <c r="AG1410" s="61"/>
      <c r="AH1410" s="61"/>
      <c r="AI1410" s="61"/>
      <c r="AJ1410" s="61"/>
      <c r="AK1410" s="61"/>
      <c r="AL1410" s="61"/>
      <c r="AM1410" s="61"/>
      <c r="AN1410" s="61"/>
      <c r="AO1410" s="61"/>
      <c r="AP1410" s="62"/>
      <c r="AQ1410" s="61"/>
      <c r="AR1410" s="61"/>
      <c r="AS1410" s="61"/>
      <c r="AT1410" s="61"/>
      <c r="AU1410" s="61"/>
      <c r="AV1410" s="61"/>
      <c r="AW1410" s="60"/>
    </row>
    <row r="1411" s="59" customFormat="1" customHeight="1" spans="1:49">
      <c r="A1411" s="60"/>
      <c r="B1411" s="60"/>
      <c r="C1411" s="60"/>
      <c r="D1411" s="60"/>
      <c r="H1411" s="61"/>
      <c r="I1411" s="61"/>
      <c r="J1411" s="61"/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  <c r="AA1411" s="61"/>
      <c r="AB1411" s="61"/>
      <c r="AC1411" s="61"/>
      <c r="AD1411" s="61"/>
      <c r="AE1411" s="61"/>
      <c r="AF1411" s="61"/>
      <c r="AG1411" s="61"/>
      <c r="AH1411" s="61"/>
      <c r="AI1411" s="61"/>
      <c r="AJ1411" s="61"/>
      <c r="AK1411" s="61"/>
      <c r="AL1411" s="61"/>
      <c r="AM1411" s="61"/>
      <c r="AN1411" s="61"/>
      <c r="AO1411" s="61"/>
      <c r="AP1411" s="62"/>
      <c r="AQ1411" s="61"/>
      <c r="AR1411" s="61"/>
      <c r="AS1411" s="61"/>
      <c r="AT1411" s="61"/>
      <c r="AU1411" s="61"/>
      <c r="AV1411" s="61"/>
      <c r="AW1411" s="60"/>
    </row>
    <row r="1412" s="59" customFormat="1" customHeight="1" spans="1:49">
      <c r="A1412" s="60"/>
      <c r="B1412" s="60"/>
      <c r="C1412" s="60"/>
      <c r="D1412" s="60"/>
      <c r="H1412" s="61"/>
      <c r="I1412" s="61"/>
      <c r="J1412" s="61"/>
      <c r="K1412" s="61"/>
      <c r="L1412" s="61"/>
      <c r="M1412" s="61"/>
      <c r="N1412" s="61"/>
      <c r="O1412" s="61"/>
      <c r="P1412" s="61"/>
      <c r="Q1412" s="61"/>
      <c r="R1412" s="61"/>
      <c r="S1412" s="61"/>
      <c r="T1412" s="61"/>
      <c r="U1412" s="61"/>
      <c r="V1412" s="61"/>
      <c r="W1412" s="61"/>
      <c r="X1412" s="61"/>
      <c r="Y1412" s="61"/>
      <c r="Z1412" s="61"/>
      <c r="AA1412" s="61"/>
      <c r="AB1412" s="61"/>
      <c r="AC1412" s="61"/>
      <c r="AD1412" s="61"/>
      <c r="AE1412" s="61"/>
      <c r="AF1412" s="61"/>
      <c r="AG1412" s="61"/>
      <c r="AH1412" s="61"/>
      <c r="AI1412" s="61"/>
      <c r="AJ1412" s="61"/>
      <c r="AK1412" s="61"/>
      <c r="AL1412" s="61"/>
      <c r="AM1412" s="61"/>
      <c r="AN1412" s="61"/>
      <c r="AO1412" s="61"/>
      <c r="AP1412" s="62"/>
      <c r="AQ1412" s="61"/>
      <c r="AR1412" s="61"/>
      <c r="AS1412" s="61"/>
      <c r="AT1412" s="61"/>
      <c r="AU1412" s="61"/>
      <c r="AV1412" s="61"/>
      <c r="AW1412" s="60"/>
    </row>
    <row r="1413" s="59" customFormat="1" customHeight="1" spans="1:49">
      <c r="A1413" s="60"/>
      <c r="B1413" s="60"/>
      <c r="C1413" s="60"/>
      <c r="D1413" s="60"/>
      <c r="H1413" s="61"/>
      <c r="I1413" s="61"/>
      <c r="J1413" s="61"/>
      <c r="K1413" s="61"/>
      <c r="L1413" s="61"/>
      <c r="M1413" s="61"/>
      <c r="N1413" s="61"/>
      <c r="O1413" s="61"/>
      <c r="P1413" s="61"/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  <c r="AH1413" s="61"/>
      <c r="AI1413" s="61"/>
      <c r="AJ1413" s="61"/>
      <c r="AK1413" s="61"/>
      <c r="AL1413" s="61"/>
      <c r="AM1413" s="61"/>
      <c r="AN1413" s="61"/>
      <c r="AO1413" s="61"/>
      <c r="AP1413" s="62"/>
      <c r="AQ1413" s="61"/>
      <c r="AR1413" s="61"/>
      <c r="AS1413" s="61"/>
      <c r="AT1413" s="61"/>
      <c r="AU1413" s="61"/>
      <c r="AV1413" s="61"/>
      <c r="AW1413" s="60"/>
    </row>
    <row r="1414" s="59" customFormat="1" customHeight="1" spans="1:49">
      <c r="A1414" s="60"/>
      <c r="B1414" s="60"/>
      <c r="C1414" s="60"/>
      <c r="D1414" s="60"/>
      <c r="H1414" s="61"/>
      <c r="I1414" s="61"/>
      <c r="J1414" s="61"/>
      <c r="K1414" s="61"/>
      <c r="L1414" s="61"/>
      <c r="M1414" s="61"/>
      <c r="N1414" s="61"/>
      <c r="O1414" s="61"/>
      <c r="P1414" s="6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  <c r="AH1414" s="61"/>
      <c r="AI1414" s="61"/>
      <c r="AJ1414" s="61"/>
      <c r="AK1414" s="61"/>
      <c r="AL1414" s="61"/>
      <c r="AM1414" s="61"/>
      <c r="AN1414" s="61"/>
      <c r="AO1414" s="61"/>
      <c r="AP1414" s="62"/>
      <c r="AQ1414" s="61"/>
      <c r="AR1414" s="61"/>
      <c r="AS1414" s="61"/>
      <c r="AT1414" s="61"/>
      <c r="AU1414" s="61"/>
      <c r="AV1414" s="61"/>
      <c r="AW1414" s="60"/>
    </row>
    <row r="1415" s="59" customFormat="1" customHeight="1" spans="1:49">
      <c r="A1415" s="60"/>
      <c r="B1415" s="60"/>
      <c r="C1415" s="60"/>
      <c r="D1415" s="60"/>
      <c r="H1415" s="61"/>
      <c r="I1415" s="61"/>
      <c r="J1415" s="61"/>
      <c r="K1415" s="61"/>
      <c r="L1415" s="61"/>
      <c r="M1415" s="61"/>
      <c r="N1415" s="61"/>
      <c r="O1415" s="61"/>
      <c r="P1415" s="61"/>
      <c r="Q1415" s="61"/>
      <c r="R1415" s="61"/>
      <c r="S1415" s="61"/>
      <c r="T1415" s="61"/>
      <c r="U1415" s="61"/>
      <c r="V1415" s="61"/>
      <c r="W1415" s="61"/>
      <c r="X1415" s="61"/>
      <c r="Y1415" s="61"/>
      <c r="Z1415" s="61"/>
      <c r="AA1415" s="61"/>
      <c r="AB1415" s="61"/>
      <c r="AC1415" s="61"/>
      <c r="AD1415" s="61"/>
      <c r="AE1415" s="61"/>
      <c r="AF1415" s="61"/>
      <c r="AG1415" s="61"/>
      <c r="AH1415" s="61"/>
      <c r="AI1415" s="61"/>
      <c r="AJ1415" s="61"/>
      <c r="AK1415" s="61"/>
      <c r="AL1415" s="61"/>
      <c r="AM1415" s="61"/>
      <c r="AN1415" s="61"/>
      <c r="AO1415" s="61"/>
      <c r="AP1415" s="62"/>
      <c r="AQ1415" s="61"/>
      <c r="AR1415" s="61"/>
      <c r="AS1415" s="61"/>
      <c r="AT1415" s="61"/>
      <c r="AU1415" s="61"/>
      <c r="AV1415" s="61"/>
      <c r="AW1415" s="60"/>
    </row>
    <row r="1416" s="59" customFormat="1" customHeight="1" spans="1:49">
      <c r="A1416" s="60"/>
      <c r="B1416" s="60"/>
      <c r="C1416" s="60"/>
      <c r="D1416" s="60"/>
      <c r="H1416" s="61"/>
      <c r="I1416" s="61"/>
      <c r="J1416" s="61"/>
      <c r="K1416" s="61"/>
      <c r="L1416" s="61"/>
      <c r="M1416" s="61"/>
      <c r="N1416" s="61"/>
      <c r="O1416" s="61"/>
      <c r="P1416" s="61"/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  <c r="AA1416" s="61"/>
      <c r="AB1416" s="61"/>
      <c r="AC1416" s="61"/>
      <c r="AD1416" s="61"/>
      <c r="AE1416" s="61"/>
      <c r="AF1416" s="61"/>
      <c r="AG1416" s="61"/>
      <c r="AH1416" s="61"/>
      <c r="AI1416" s="61"/>
      <c r="AJ1416" s="61"/>
      <c r="AK1416" s="61"/>
      <c r="AL1416" s="61"/>
      <c r="AM1416" s="61"/>
      <c r="AN1416" s="61"/>
      <c r="AO1416" s="61"/>
      <c r="AP1416" s="62"/>
      <c r="AQ1416" s="61"/>
      <c r="AR1416" s="61"/>
      <c r="AS1416" s="61"/>
      <c r="AT1416" s="61"/>
      <c r="AU1416" s="61"/>
      <c r="AV1416" s="61"/>
      <c r="AW1416" s="60"/>
    </row>
    <row r="1417" s="59" customFormat="1" customHeight="1" spans="1:49">
      <c r="A1417" s="60"/>
      <c r="B1417" s="60"/>
      <c r="C1417" s="60"/>
      <c r="D1417" s="60"/>
      <c r="H1417" s="61"/>
      <c r="I1417" s="61"/>
      <c r="J1417" s="61"/>
      <c r="K1417" s="61"/>
      <c r="L1417" s="61"/>
      <c r="M1417" s="61"/>
      <c r="N1417" s="61"/>
      <c r="O1417" s="61"/>
      <c r="P1417" s="61"/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  <c r="AA1417" s="61"/>
      <c r="AB1417" s="61"/>
      <c r="AC1417" s="61"/>
      <c r="AD1417" s="61"/>
      <c r="AE1417" s="61"/>
      <c r="AF1417" s="61"/>
      <c r="AG1417" s="61"/>
      <c r="AH1417" s="61"/>
      <c r="AI1417" s="61"/>
      <c r="AJ1417" s="61"/>
      <c r="AK1417" s="61"/>
      <c r="AL1417" s="61"/>
      <c r="AM1417" s="61"/>
      <c r="AN1417" s="61"/>
      <c r="AO1417" s="61"/>
      <c r="AP1417" s="62"/>
      <c r="AQ1417" s="61"/>
      <c r="AR1417" s="61"/>
      <c r="AS1417" s="61"/>
      <c r="AT1417" s="61"/>
      <c r="AU1417" s="61"/>
      <c r="AV1417" s="61"/>
      <c r="AW1417" s="60"/>
    </row>
    <row r="1418" s="59" customFormat="1" customHeight="1" spans="1:49">
      <c r="A1418" s="60"/>
      <c r="B1418" s="60"/>
      <c r="C1418" s="60"/>
      <c r="D1418" s="60"/>
      <c r="H1418" s="61"/>
      <c r="I1418" s="61"/>
      <c r="J1418" s="61"/>
      <c r="K1418" s="61"/>
      <c r="L1418" s="61"/>
      <c r="M1418" s="61"/>
      <c r="N1418" s="61"/>
      <c r="O1418" s="61"/>
      <c r="P1418" s="61"/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  <c r="AH1418" s="61"/>
      <c r="AI1418" s="61"/>
      <c r="AJ1418" s="61"/>
      <c r="AK1418" s="61"/>
      <c r="AL1418" s="61"/>
      <c r="AM1418" s="61"/>
      <c r="AN1418" s="61"/>
      <c r="AO1418" s="61"/>
      <c r="AP1418" s="62"/>
      <c r="AQ1418" s="61"/>
      <c r="AR1418" s="61"/>
      <c r="AS1418" s="61"/>
      <c r="AT1418" s="61"/>
      <c r="AU1418" s="61"/>
      <c r="AV1418" s="61"/>
      <c r="AW1418" s="60"/>
    </row>
    <row r="1419" s="59" customFormat="1" customHeight="1" spans="1:49">
      <c r="A1419" s="60"/>
      <c r="B1419" s="60"/>
      <c r="C1419" s="60"/>
      <c r="D1419" s="60"/>
      <c r="H1419" s="61"/>
      <c r="I1419" s="61"/>
      <c r="J1419" s="61"/>
      <c r="K1419" s="61"/>
      <c r="L1419" s="61"/>
      <c r="M1419" s="61"/>
      <c r="N1419" s="61"/>
      <c r="O1419" s="61"/>
      <c r="P1419" s="61"/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  <c r="AH1419" s="61"/>
      <c r="AI1419" s="61"/>
      <c r="AJ1419" s="61"/>
      <c r="AK1419" s="61"/>
      <c r="AL1419" s="61"/>
      <c r="AM1419" s="61"/>
      <c r="AN1419" s="61"/>
      <c r="AO1419" s="61"/>
      <c r="AP1419" s="62"/>
      <c r="AQ1419" s="61"/>
      <c r="AR1419" s="61"/>
      <c r="AS1419" s="61"/>
      <c r="AT1419" s="61"/>
      <c r="AU1419" s="61"/>
      <c r="AV1419" s="61"/>
      <c r="AW1419" s="60"/>
    </row>
    <row r="1420" s="59" customFormat="1" customHeight="1" spans="1:49">
      <c r="A1420" s="60"/>
      <c r="B1420" s="60"/>
      <c r="C1420" s="60"/>
      <c r="D1420" s="60"/>
      <c r="H1420" s="61"/>
      <c r="I1420" s="61"/>
      <c r="J1420" s="61"/>
      <c r="K1420" s="61"/>
      <c r="L1420" s="61"/>
      <c r="M1420" s="61"/>
      <c r="N1420" s="61"/>
      <c r="O1420" s="61"/>
      <c r="P1420" s="61"/>
      <c r="Q1420" s="61"/>
      <c r="R1420" s="61"/>
      <c r="S1420" s="61"/>
      <c r="T1420" s="61"/>
      <c r="U1420" s="61"/>
      <c r="V1420" s="61"/>
      <c r="W1420" s="61"/>
      <c r="X1420" s="61"/>
      <c r="Y1420" s="61"/>
      <c r="Z1420" s="61"/>
      <c r="AA1420" s="61"/>
      <c r="AB1420" s="61"/>
      <c r="AC1420" s="61"/>
      <c r="AD1420" s="61"/>
      <c r="AE1420" s="61"/>
      <c r="AF1420" s="61"/>
      <c r="AG1420" s="61"/>
      <c r="AH1420" s="61"/>
      <c r="AI1420" s="61"/>
      <c r="AJ1420" s="61"/>
      <c r="AK1420" s="61"/>
      <c r="AL1420" s="61"/>
      <c r="AM1420" s="61"/>
      <c r="AN1420" s="61"/>
      <c r="AO1420" s="61"/>
      <c r="AP1420" s="62"/>
      <c r="AQ1420" s="61"/>
      <c r="AR1420" s="61"/>
      <c r="AS1420" s="61"/>
      <c r="AT1420" s="61"/>
      <c r="AU1420" s="61"/>
      <c r="AV1420" s="61"/>
      <c r="AW1420" s="60"/>
    </row>
    <row r="1421" s="59" customFormat="1" customHeight="1" spans="1:49">
      <c r="A1421" s="60"/>
      <c r="B1421" s="60"/>
      <c r="C1421" s="60"/>
      <c r="D1421" s="60"/>
      <c r="H1421" s="61"/>
      <c r="I1421" s="61"/>
      <c r="J1421" s="61"/>
      <c r="K1421" s="61"/>
      <c r="L1421" s="61"/>
      <c r="M1421" s="61"/>
      <c r="N1421" s="61"/>
      <c r="O1421" s="61"/>
      <c r="P1421" s="61"/>
      <c r="Q1421" s="61"/>
      <c r="R1421" s="61"/>
      <c r="S1421" s="61"/>
      <c r="T1421" s="61"/>
      <c r="U1421" s="61"/>
      <c r="V1421" s="61"/>
      <c r="W1421" s="61"/>
      <c r="X1421" s="61"/>
      <c r="Y1421" s="61"/>
      <c r="Z1421" s="61"/>
      <c r="AA1421" s="61"/>
      <c r="AB1421" s="61"/>
      <c r="AC1421" s="61"/>
      <c r="AD1421" s="61"/>
      <c r="AE1421" s="61"/>
      <c r="AF1421" s="61"/>
      <c r="AG1421" s="61"/>
      <c r="AH1421" s="61"/>
      <c r="AI1421" s="61"/>
      <c r="AJ1421" s="61"/>
      <c r="AK1421" s="61"/>
      <c r="AL1421" s="61"/>
      <c r="AM1421" s="61"/>
      <c r="AN1421" s="61"/>
      <c r="AO1421" s="61"/>
      <c r="AP1421" s="62"/>
      <c r="AQ1421" s="61"/>
      <c r="AR1421" s="61"/>
      <c r="AS1421" s="61"/>
      <c r="AT1421" s="61"/>
      <c r="AU1421" s="61"/>
      <c r="AV1421" s="61"/>
      <c r="AW1421" s="60"/>
    </row>
    <row r="1422" s="59" customFormat="1" customHeight="1" spans="1:49">
      <c r="A1422" s="60"/>
      <c r="B1422" s="60"/>
      <c r="C1422" s="60"/>
      <c r="D1422" s="60"/>
      <c r="H1422" s="61"/>
      <c r="I1422" s="61"/>
      <c r="J1422" s="61"/>
      <c r="K1422" s="61"/>
      <c r="L1422" s="61"/>
      <c r="M1422" s="61"/>
      <c r="N1422" s="61"/>
      <c r="O1422" s="61"/>
      <c r="P1422" s="61"/>
      <c r="Q1422" s="61"/>
      <c r="R1422" s="61"/>
      <c r="S1422" s="61"/>
      <c r="T1422" s="61"/>
      <c r="U1422" s="61"/>
      <c r="V1422" s="61"/>
      <c r="W1422" s="61"/>
      <c r="X1422" s="61"/>
      <c r="Y1422" s="61"/>
      <c r="Z1422" s="61"/>
      <c r="AA1422" s="61"/>
      <c r="AB1422" s="61"/>
      <c r="AC1422" s="61"/>
      <c r="AD1422" s="61"/>
      <c r="AE1422" s="61"/>
      <c r="AF1422" s="61"/>
      <c r="AG1422" s="61"/>
      <c r="AH1422" s="61"/>
      <c r="AI1422" s="61"/>
      <c r="AJ1422" s="61"/>
      <c r="AK1422" s="61"/>
      <c r="AL1422" s="61"/>
      <c r="AM1422" s="61"/>
      <c r="AN1422" s="61"/>
      <c r="AO1422" s="61"/>
      <c r="AP1422" s="62"/>
      <c r="AQ1422" s="61"/>
      <c r="AR1422" s="61"/>
      <c r="AS1422" s="61"/>
      <c r="AT1422" s="61"/>
      <c r="AU1422" s="61"/>
      <c r="AV1422" s="61"/>
      <c r="AW1422" s="60"/>
    </row>
    <row r="1423" s="59" customFormat="1" customHeight="1" spans="1:49">
      <c r="A1423" s="60"/>
      <c r="B1423" s="60"/>
      <c r="C1423" s="60"/>
      <c r="D1423" s="60"/>
      <c r="H1423" s="61"/>
      <c r="I1423" s="61"/>
      <c r="J1423" s="61"/>
      <c r="K1423" s="61"/>
      <c r="L1423" s="61"/>
      <c r="M1423" s="61"/>
      <c r="N1423" s="61"/>
      <c r="O1423" s="61"/>
      <c r="P1423" s="61"/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  <c r="AA1423" s="61"/>
      <c r="AB1423" s="61"/>
      <c r="AC1423" s="61"/>
      <c r="AD1423" s="61"/>
      <c r="AE1423" s="61"/>
      <c r="AF1423" s="61"/>
      <c r="AG1423" s="61"/>
      <c r="AH1423" s="61"/>
      <c r="AI1423" s="61"/>
      <c r="AJ1423" s="61"/>
      <c r="AK1423" s="61"/>
      <c r="AL1423" s="61"/>
      <c r="AM1423" s="61"/>
      <c r="AN1423" s="61"/>
      <c r="AO1423" s="61"/>
      <c r="AP1423" s="62"/>
      <c r="AQ1423" s="61"/>
      <c r="AR1423" s="61"/>
      <c r="AS1423" s="61"/>
      <c r="AT1423" s="61"/>
      <c r="AU1423" s="61"/>
      <c r="AV1423" s="61"/>
      <c r="AW1423" s="60"/>
    </row>
    <row r="1424" s="59" customFormat="1" customHeight="1" spans="1:49">
      <c r="A1424" s="60"/>
      <c r="B1424" s="60"/>
      <c r="C1424" s="60"/>
      <c r="D1424" s="60"/>
      <c r="H1424" s="61"/>
      <c r="I1424" s="61"/>
      <c r="J1424" s="61"/>
      <c r="K1424" s="61"/>
      <c r="L1424" s="61"/>
      <c r="M1424" s="61"/>
      <c r="N1424" s="61"/>
      <c r="O1424" s="61"/>
      <c r="P1424" s="61"/>
      <c r="Q1424" s="61"/>
      <c r="R1424" s="61"/>
      <c r="S1424" s="61"/>
      <c r="T1424" s="61"/>
      <c r="U1424" s="61"/>
      <c r="V1424" s="61"/>
      <c r="W1424" s="61"/>
      <c r="X1424" s="61"/>
      <c r="Y1424" s="61"/>
      <c r="Z1424" s="61"/>
      <c r="AA1424" s="61"/>
      <c r="AB1424" s="61"/>
      <c r="AC1424" s="61"/>
      <c r="AD1424" s="61"/>
      <c r="AE1424" s="61"/>
      <c r="AF1424" s="61"/>
      <c r="AG1424" s="61"/>
      <c r="AH1424" s="61"/>
      <c r="AI1424" s="61"/>
      <c r="AJ1424" s="61"/>
      <c r="AK1424" s="61"/>
      <c r="AL1424" s="61"/>
      <c r="AM1424" s="61"/>
      <c r="AN1424" s="61"/>
      <c r="AO1424" s="61"/>
      <c r="AP1424" s="62"/>
      <c r="AQ1424" s="61"/>
      <c r="AR1424" s="61"/>
      <c r="AS1424" s="61"/>
      <c r="AT1424" s="61"/>
      <c r="AU1424" s="61"/>
      <c r="AV1424" s="61"/>
      <c r="AW1424" s="60"/>
    </row>
    <row r="1425" s="59" customFormat="1" customHeight="1" spans="1:49">
      <c r="A1425" s="60"/>
      <c r="B1425" s="60"/>
      <c r="C1425" s="60"/>
      <c r="D1425" s="60"/>
      <c r="H1425" s="61"/>
      <c r="I1425" s="61"/>
      <c r="J1425" s="61"/>
      <c r="K1425" s="61"/>
      <c r="L1425" s="61"/>
      <c r="M1425" s="61"/>
      <c r="N1425" s="61"/>
      <c r="O1425" s="61"/>
      <c r="P1425" s="61"/>
      <c r="Q1425" s="61"/>
      <c r="R1425" s="61"/>
      <c r="S1425" s="61"/>
      <c r="T1425" s="61"/>
      <c r="U1425" s="61"/>
      <c r="V1425" s="61"/>
      <c r="W1425" s="61"/>
      <c r="X1425" s="61"/>
      <c r="Y1425" s="61"/>
      <c r="Z1425" s="61"/>
      <c r="AA1425" s="61"/>
      <c r="AB1425" s="61"/>
      <c r="AC1425" s="61"/>
      <c r="AD1425" s="61"/>
      <c r="AE1425" s="61"/>
      <c r="AF1425" s="61"/>
      <c r="AG1425" s="61"/>
      <c r="AH1425" s="61"/>
      <c r="AI1425" s="61"/>
      <c r="AJ1425" s="61"/>
      <c r="AK1425" s="61"/>
      <c r="AL1425" s="61"/>
      <c r="AM1425" s="61"/>
      <c r="AN1425" s="61"/>
      <c r="AO1425" s="61"/>
      <c r="AP1425" s="62"/>
      <c r="AQ1425" s="61"/>
      <c r="AR1425" s="61"/>
      <c r="AS1425" s="61"/>
      <c r="AT1425" s="61"/>
      <c r="AU1425" s="61"/>
      <c r="AV1425" s="61"/>
      <c r="AW1425" s="60"/>
    </row>
    <row r="1426" s="59" customFormat="1" customHeight="1" spans="1:49">
      <c r="A1426" s="60"/>
      <c r="B1426" s="60"/>
      <c r="C1426" s="60"/>
      <c r="D1426" s="60"/>
      <c r="H1426" s="61"/>
      <c r="I1426" s="61"/>
      <c r="J1426" s="61"/>
      <c r="K1426" s="61"/>
      <c r="L1426" s="61"/>
      <c r="M1426" s="61"/>
      <c r="N1426" s="61"/>
      <c r="O1426" s="61"/>
      <c r="P1426" s="61"/>
      <c r="Q1426" s="61"/>
      <c r="R1426" s="61"/>
      <c r="S1426" s="61"/>
      <c r="T1426" s="61"/>
      <c r="U1426" s="61"/>
      <c r="V1426" s="61"/>
      <c r="W1426" s="61"/>
      <c r="X1426" s="61"/>
      <c r="Y1426" s="61"/>
      <c r="Z1426" s="61"/>
      <c r="AA1426" s="61"/>
      <c r="AB1426" s="61"/>
      <c r="AC1426" s="61"/>
      <c r="AD1426" s="61"/>
      <c r="AE1426" s="61"/>
      <c r="AF1426" s="61"/>
      <c r="AG1426" s="61"/>
      <c r="AH1426" s="61"/>
      <c r="AI1426" s="61"/>
      <c r="AJ1426" s="61"/>
      <c r="AK1426" s="61"/>
      <c r="AL1426" s="61"/>
      <c r="AM1426" s="61"/>
      <c r="AN1426" s="61"/>
      <c r="AO1426" s="61"/>
      <c r="AP1426" s="62"/>
      <c r="AQ1426" s="61"/>
      <c r="AR1426" s="61"/>
      <c r="AS1426" s="61"/>
      <c r="AT1426" s="61"/>
      <c r="AU1426" s="61"/>
      <c r="AV1426" s="61"/>
      <c r="AW1426" s="60"/>
    </row>
    <row r="1427" s="59" customFormat="1" customHeight="1" spans="1:49">
      <c r="A1427" s="60"/>
      <c r="B1427" s="60"/>
      <c r="C1427" s="60"/>
      <c r="D1427" s="60"/>
      <c r="H1427" s="61"/>
      <c r="I1427" s="61"/>
      <c r="J1427" s="61"/>
      <c r="K1427" s="61"/>
      <c r="L1427" s="61"/>
      <c r="M1427" s="61"/>
      <c r="N1427" s="61"/>
      <c r="O1427" s="61"/>
      <c r="P1427" s="6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1"/>
      <c r="AC1427" s="61"/>
      <c r="AD1427" s="61"/>
      <c r="AE1427" s="61"/>
      <c r="AF1427" s="61"/>
      <c r="AG1427" s="61"/>
      <c r="AH1427" s="61"/>
      <c r="AI1427" s="61"/>
      <c r="AJ1427" s="61"/>
      <c r="AK1427" s="61"/>
      <c r="AL1427" s="61"/>
      <c r="AM1427" s="61"/>
      <c r="AN1427" s="61"/>
      <c r="AO1427" s="61"/>
      <c r="AP1427" s="62"/>
      <c r="AQ1427" s="61"/>
      <c r="AR1427" s="61"/>
      <c r="AS1427" s="61"/>
      <c r="AT1427" s="61"/>
      <c r="AU1427" s="61"/>
      <c r="AV1427" s="61"/>
      <c r="AW1427" s="60"/>
    </row>
    <row r="1428" s="59" customFormat="1" customHeight="1" spans="1:49">
      <c r="A1428" s="60"/>
      <c r="B1428" s="60"/>
      <c r="C1428" s="60"/>
      <c r="D1428" s="60"/>
      <c r="H1428" s="61"/>
      <c r="I1428" s="61"/>
      <c r="J1428" s="61"/>
      <c r="K1428" s="61"/>
      <c r="L1428" s="61"/>
      <c r="M1428" s="61"/>
      <c r="N1428" s="61"/>
      <c r="O1428" s="61"/>
      <c r="P1428" s="61"/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  <c r="AA1428" s="61"/>
      <c r="AB1428" s="61"/>
      <c r="AC1428" s="61"/>
      <c r="AD1428" s="61"/>
      <c r="AE1428" s="61"/>
      <c r="AF1428" s="61"/>
      <c r="AG1428" s="61"/>
      <c r="AH1428" s="61"/>
      <c r="AI1428" s="61"/>
      <c r="AJ1428" s="61"/>
      <c r="AK1428" s="61"/>
      <c r="AL1428" s="61"/>
      <c r="AM1428" s="61"/>
      <c r="AN1428" s="61"/>
      <c r="AO1428" s="61"/>
      <c r="AP1428" s="62"/>
      <c r="AQ1428" s="61"/>
      <c r="AR1428" s="61"/>
      <c r="AS1428" s="61"/>
      <c r="AT1428" s="61"/>
      <c r="AU1428" s="61"/>
      <c r="AV1428" s="61"/>
      <c r="AW1428" s="60"/>
    </row>
    <row r="1429" s="59" customFormat="1" customHeight="1" spans="1:49">
      <c r="A1429" s="60"/>
      <c r="B1429" s="60"/>
      <c r="C1429" s="60"/>
      <c r="D1429" s="60"/>
      <c r="H1429" s="61"/>
      <c r="I1429" s="61"/>
      <c r="J1429" s="61"/>
      <c r="K1429" s="61"/>
      <c r="L1429" s="61"/>
      <c r="M1429" s="61"/>
      <c r="N1429" s="61"/>
      <c r="O1429" s="61"/>
      <c r="P1429" s="61"/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  <c r="AA1429" s="61"/>
      <c r="AB1429" s="61"/>
      <c r="AC1429" s="61"/>
      <c r="AD1429" s="61"/>
      <c r="AE1429" s="61"/>
      <c r="AF1429" s="61"/>
      <c r="AG1429" s="61"/>
      <c r="AH1429" s="61"/>
      <c r="AI1429" s="61"/>
      <c r="AJ1429" s="61"/>
      <c r="AK1429" s="61"/>
      <c r="AL1429" s="61"/>
      <c r="AM1429" s="61"/>
      <c r="AN1429" s="61"/>
      <c r="AO1429" s="61"/>
      <c r="AP1429" s="62"/>
      <c r="AQ1429" s="61"/>
      <c r="AR1429" s="61"/>
      <c r="AS1429" s="61"/>
      <c r="AT1429" s="61"/>
      <c r="AU1429" s="61"/>
      <c r="AV1429" s="61"/>
      <c r="AW1429" s="60"/>
    </row>
    <row r="1430" s="59" customFormat="1" customHeight="1" spans="1:49">
      <c r="A1430" s="60"/>
      <c r="B1430" s="60"/>
      <c r="C1430" s="60"/>
      <c r="D1430" s="60"/>
      <c r="H1430" s="61"/>
      <c r="I1430" s="61"/>
      <c r="J1430" s="61"/>
      <c r="K1430" s="61"/>
      <c r="L1430" s="61"/>
      <c r="M1430" s="61"/>
      <c r="N1430" s="61"/>
      <c r="O1430" s="61"/>
      <c r="P1430" s="61"/>
      <c r="Q1430" s="61"/>
      <c r="R1430" s="61"/>
      <c r="S1430" s="61"/>
      <c r="T1430" s="61"/>
      <c r="U1430" s="61"/>
      <c r="V1430" s="61"/>
      <c r="W1430" s="61"/>
      <c r="X1430" s="61"/>
      <c r="Y1430" s="61"/>
      <c r="Z1430" s="61"/>
      <c r="AA1430" s="61"/>
      <c r="AB1430" s="61"/>
      <c r="AC1430" s="61"/>
      <c r="AD1430" s="61"/>
      <c r="AE1430" s="61"/>
      <c r="AF1430" s="61"/>
      <c r="AG1430" s="61"/>
      <c r="AH1430" s="61"/>
      <c r="AI1430" s="61"/>
      <c r="AJ1430" s="61"/>
      <c r="AK1430" s="61"/>
      <c r="AL1430" s="61"/>
      <c r="AM1430" s="61"/>
      <c r="AN1430" s="61"/>
      <c r="AO1430" s="61"/>
      <c r="AP1430" s="62"/>
      <c r="AQ1430" s="61"/>
      <c r="AR1430" s="61"/>
      <c r="AS1430" s="61"/>
      <c r="AT1430" s="61"/>
      <c r="AU1430" s="61"/>
      <c r="AV1430" s="61"/>
      <c r="AW1430" s="60"/>
    </row>
    <row r="1431" s="59" customFormat="1" customHeight="1" spans="1:49">
      <c r="A1431" s="60"/>
      <c r="B1431" s="60"/>
      <c r="C1431" s="60"/>
      <c r="D1431" s="60"/>
      <c r="H1431" s="61"/>
      <c r="I1431" s="61"/>
      <c r="J1431" s="61"/>
      <c r="K1431" s="61"/>
      <c r="L1431" s="61"/>
      <c r="M1431" s="61"/>
      <c r="N1431" s="61"/>
      <c r="O1431" s="61"/>
      <c r="P1431" s="61"/>
      <c r="Q1431" s="61"/>
      <c r="R1431" s="61"/>
      <c r="S1431" s="61"/>
      <c r="T1431" s="61"/>
      <c r="U1431" s="61"/>
      <c r="V1431" s="61"/>
      <c r="W1431" s="61"/>
      <c r="X1431" s="61"/>
      <c r="Y1431" s="61"/>
      <c r="Z1431" s="61"/>
      <c r="AA1431" s="61"/>
      <c r="AB1431" s="61"/>
      <c r="AC1431" s="61"/>
      <c r="AD1431" s="61"/>
      <c r="AE1431" s="61"/>
      <c r="AF1431" s="61"/>
      <c r="AG1431" s="61"/>
      <c r="AH1431" s="61"/>
      <c r="AI1431" s="61"/>
      <c r="AJ1431" s="61"/>
      <c r="AK1431" s="61"/>
      <c r="AL1431" s="61"/>
      <c r="AM1431" s="61"/>
      <c r="AN1431" s="61"/>
      <c r="AO1431" s="61"/>
      <c r="AP1431" s="62"/>
      <c r="AQ1431" s="61"/>
      <c r="AR1431" s="61"/>
      <c r="AS1431" s="61"/>
      <c r="AT1431" s="61"/>
      <c r="AU1431" s="61"/>
      <c r="AV1431" s="61"/>
      <c r="AW1431" s="60"/>
    </row>
    <row r="1432" s="59" customFormat="1" customHeight="1" spans="1:49">
      <c r="A1432" s="60"/>
      <c r="B1432" s="60"/>
      <c r="C1432" s="60"/>
      <c r="D1432" s="60"/>
      <c r="H1432" s="61"/>
      <c r="I1432" s="61"/>
      <c r="J1432" s="61"/>
      <c r="K1432" s="61"/>
      <c r="L1432" s="61"/>
      <c r="M1432" s="61"/>
      <c r="N1432" s="61"/>
      <c r="O1432" s="61"/>
      <c r="P1432" s="61"/>
      <c r="Q1432" s="61"/>
      <c r="R1432" s="61"/>
      <c r="S1432" s="61"/>
      <c r="T1432" s="61"/>
      <c r="U1432" s="61"/>
      <c r="V1432" s="61"/>
      <c r="W1432" s="61"/>
      <c r="X1432" s="61"/>
      <c r="Y1432" s="61"/>
      <c r="Z1432" s="61"/>
      <c r="AA1432" s="61"/>
      <c r="AB1432" s="61"/>
      <c r="AC1432" s="61"/>
      <c r="AD1432" s="61"/>
      <c r="AE1432" s="61"/>
      <c r="AF1432" s="61"/>
      <c r="AG1432" s="61"/>
      <c r="AH1432" s="61"/>
      <c r="AI1432" s="61"/>
      <c r="AJ1432" s="61"/>
      <c r="AK1432" s="61"/>
      <c r="AL1432" s="61"/>
      <c r="AM1432" s="61"/>
      <c r="AN1432" s="61"/>
      <c r="AO1432" s="61"/>
      <c r="AP1432" s="62"/>
      <c r="AQ1432" s="61"/>
      <c r="AR1432" s="61"/>
      <c r="AS1432" s="61"/>
      <c r="AT1432" s="61"/>
      <c r="AU1432" s="61"/>
      <c r="AV1432" s="61"/>
      <c r="AW1432" s="60"/>
    </row>
    <row r="1433" s="59" customFormat="1" customHeight="1" spans="1:49">
      <c r="A1433" s="60"/>
      <c r="B1433" s="60"/>
      <c r="C1433" s="60"/>
      <c r="D1433" s="60"/>
      <c r="H1433" s="61"/>
      <c r="I1433" s="61"/>
      <c r="J1433" s="61"/>
      <c r="K1433" s="61"/>
      <c r="L1433" s="61"/>
      <c r="M1433" s="61"/>
      <c r="N1433" s="61"/>
      <c r="O1433" s="61"/>
      <c r="P1433" s="61"/>
      <c r="Q1433" s="61"/>
      <c r="R1433" s="61"/>
      <c r="S1433" s="61"/>
      <c r="T1433" s="61"/>
      <c r="U1433" s="61"/>
      <c r="V1433" s="61"/>
      <c r="W1433" s="61"/>
      <c r="X1433" s="61"/>
      <c r="Y1433" s="61"/>
      <c r="Z1433" s="61"/>
      <c r="AA1433" s="61"/>
      <c r="AB1433" s="61"/>
      <c r="AC1433" s="61"/>
      <c r="AD1433" s="61"/>
      <c r="AE1433" s="61"/>
      <c r="AF1433" s="61"/>
      <c r="AG1433" s="61"/>
      <c r="AH1433" s="61"/>
      <c r="AI1433" s="61"/>
      <c r="AJ1433" s="61"/>
      <c r="AK1433" s="61"/>
      <c r="AL1433" s="61"/>
      <c r="AM1433" s="61"/>
      <c r="AN1433" s="61"/>
      <c r="AO1433" s="61"/>
      <c r="AP1433" s="62"/>
      <c r="AQ1433" s="61"/>
      <c r="AR1433" s="61"/>
      <c r="AS1433" s="61"/>
      <c r="AT1433" s="61"/>
      <c r="AU1433" s="61"/>
      <c r="AV1433" s="61"/>
      <c r="AW1433" s="60"/>
    </row>
    <row r="1434" s="59" customFormat="1" customHeight="1" spans="1:49">
      <c r="A1434" s="60"/>
      <c r="B1434" s="60"/>
      <c r="C1434" s="60"/>
      <c r="D1434" s="60"/>
      <c r="H1434" s="61"/>
      <c r="I1434" s="61"/>
      <c r="J1434" s="61"/>
      <c r="K1434" s="61"/>
      <c r="L1434" s="61"/>
      <c r="M1434" s="61"/>
      <c r="N1434" s="61"/>
      <c r="O1434" s="61"/>
      <c r="P1434" s="61"/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  <c r="AA1434" s="61"/>
      <c r="AB1434" s="61"/>
      <c r="AC1434" s="61"/>
      <c r="AD1434" s="61"/>
      <c r="AE1434" s="61"/>
      <c r="AF1434" s="61"/>
      <c r="AG1434" s="61"/>
      <c r="AH1434" s="61"/>
      <c r="AI1434" s="61"/>
      <c r="AJ1434" s="61"/>
      <c r="AK1434" s="61"/>
      <c r="AL1434" s="61"/>
      <c r="AM1434" s="61"/>
      <c r="AN1434" s="61"/>
      <c r="AO1434" s="61"/>
      <c r="AP1434" s="62"/>
      <c r="AQ1434" s="61"/>
      <c r="AR1434" s="61"/>
      <c r="AS1434" s="61"/>
      <c r="AT1434" s="61"/>
      <c r="AU1434" s="61"/>
      <c r="AV1434" s="61"/>
      <c r="AW1434" s="60"/>
    </row>
    <row r="1435" s="59" customFormat="1" customHeight="1" spans="1:49">
      <c r="A1435" s="60"/>
      <c r="B1435" s="60"/>
      <c r="C1435" s="60"/>
      <c r="D1435" s="60"/>
      <c r="H1435" s="61"/>
      <c r="I1435" s="61"/>
      <c r="J1435" s="61"/>
      <c r="K1435" s="61"/>
      <c r="L1435" s="61"/>
      <c r="M1435" s="61"/>
      <c r="N1435" s="61"/>
      <c r="O1435" s="61"/>
      <c r="P1435" s="61"/>
      <c r="Q1435" s="61"/>
      <c r="R1435" s="61"/>
      <c r="S1435" s="61"/>
      <c r="T1435" s="61"/>
      <c r="U1435" s="61"/>
      <c r="V1435" s="61"/>
      <c r="W1435" s="61"/>
      <c r="X1435" s="61"/>
      <c r="Y1435" s="61"/>
      <c r="Z1435" s="61"/>
      <c r="AA1435" s="61"/>
      <c r="AB1435" s="61"/>
      <c r="AC1435" s="61"/>
      <c r="AD1435" s="61"/>
      <c r="AE1435" s="61"/>
      <c r="AF1435" s="61"/>
      <c r="AG1435" s="61"/>
      <c r="AH1435" s="61"/>
      <c r="AI1435" s="61"/>
      <c r="AJ1435" s="61"/>
      <c r="AK1435" s="61"/>
      <c r="AL1435" s="61"/>
      <c r="AM1435" s="61"/>
      <c r="AN1435" s="61"/>
      <c r="AO1435" s="61"/>
      <c r="AP1435" s="62"/>
      <c r="AQ1435" s="61"/>
      <c r="AR1435" s="61"/>
      <c r="AS1435" s="61"/>
      <c r="AT1435" s="61"/>
      <c r="AU1435" s="61"/>
      <c r="AV1435" s="61"/>
      <c r="AW1435" s="60"/>
    </row>
    <row r="1436" s="59" customFormat="1" customHeight="1" spans="1:49">
      <c r="A1436" s="60"/>
      <c r="B1436" s="60"/>
      <c r="C1436" s="60"/>
      <c r="D1436" s="60"/>
      <c r="H1436" s="61"/>
      <c r="I1436" s="61"/>
      <c r="J1436" s="61"/>
      <c r="K1436" s="61"/>
      <c r="L1436" s="61"/>
      <c r="M1436" s="61"/>
      <c r="N1436" s="61"/>
      <c r="O1436" s="61"/>
      <c r="P1436" s="61"/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  <c r="AA1436" s="61"/>
      <c r="AB1436" s="61"/>
      <c r="AC1436" s="61"/>
      <c r="AD1436" s="61"/>
      <c r="AE1436" s="61"/>
      <c r="AF1436" s="61"/>
      <c r="AG1436" s="61"/>
      <c r="AH1436" s="61"/>
      <c r="AI1436" s="61"/>
      <c r="AJ1436" s="61"/>
      <c r="AK1436" s="61"/>
      <c r="AL1436" s="61"/>
      <c r="AM1436" s="61"/>
      <c r="AN1436" s="61"/>
      <c r="AO1436" s="61"/>
      <c r="AP1436" s="62"/>
      <c r="AQ1436" s="61"/>
      <c r="AR1436" s="61"/>
      <c r="AS1436" s="61"/>
      <c r="AT1436" s="61"/>
      <c r="AU1436" s="61"/>
      <c r="AV1436" s="61"/>
      <c r="AW1436" s="60"/>
    </row>
    <row r="1437" s="59" customFormat="1" customHeight="1" spans="1:49">
      <c r="A1437" s="60"/>
      <c r="B1437" s="60"/>
      <c r="C1437" s="60"/>
      <c r="D1437" s="60"/>
      <c r="H1437" s="61"/>
      <c r="I1437" s="61"/>
      <c r="J1437" s="61"/>
      <c r="K1437" s="61"/>
      <c r="L1437" s="61"/>
      <c r="M1437" s="61"/>
      <c r="N1437" s="61"/>
      <c r="O1437" s="61"/>
      <c r="P1437" s="61"/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  <c r="AA1437" s="61"/>
      <c r="AB1437" s="61"/>
      <c r="AC1437" s="61"/>
      <c r="AD1437" s="61"/>
      <c r="AE1437" s="61"/>
      <c r="AF1437" s="61"/>
      <c r="AG1437" s="61"/>
      <c r="AH1437" s="61"/>
      <c r="AI1437" s="61"/>
      <c r="AJ1437" s="61"/>
      <c r="AK1437" s="61"/>
      <c r="AL1437" s="61"/>
      <c r="AM1437" s="61"/>
      <c r="AN1437" s="61"/>
      <c r="AO1437" s="61"/>
      <c r="AP1437" s="62"/>
      <c r="AQ1437" s="61"/>
      <c r="AR1437" s="61"/>
      <c r="AS1437" s="61"/>
      <c r="AT1437" s="61"/>
      <c r="AU1437" s="61"/>
      <c r="AV1437" s="61"/>
      <c r="AW1437" s="60"/>
    </row>
    <row r="1438" s="59" customFormat="1" customHeight="1" spans="1:49">
      <c r="A1438" s="60"/>
      <c r="B1438" s="60"/>
      <c r="C1438" s="60"/>
      <c r="D1438" s="60"/>
      <c r="H1438" s="61"/>
      <c r="I1438" s="61"/>
      <c r="J1438" s="61"/>
      <c r="K1438" s="61"/>
      <c r="L1438" s="61"/>
      <c r="M1438" s="61"/>
      <c r="N1438" s="61"/>
      <c r="O1438" s="61"/>
      <c r="P1438" s="61"/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  <c r="AA1438" s="61"/>
      <c r="AB1438" s="61"/>
      <c r="AC1438" s="61"/>
      <c r="AD1438" s="61"/>
      <c r="AE1438" s="61"/>
      <c r="AF1438" s="61"/>
      <c r="AG1438" s="61"/>
      <c r="AH1438" s="61"/>
      <c r="AI1438" s="61"/>
      <c r="AJ1438" s="61"/>
      <c r="AK1438" s="61"/>
      <c r="AL1438" s="61"/>
      <c r="AM1438" s="61"/>
      <c r="AN1438" s="61"/>
      <c r="AO1438" s="61"/>
      <c r="AP1438" s="62"/>
      <c r="AQ1438" s="61"/>
      <c r="AR1438" s="61"/>
      <c r="AS1438" s="61"/>
      <c r="AT1438" s="61"/>
      <c r="AU1438" s="61"/>
      <c r="AV1438" s="61"/>
      <c r="AW1438" s="60"/>
    </row>
    <row r="1439" s="59" customFormat="1" customHeight="1" spans="1:49">
      <c r="A1439" s="60"/>
      <c r="B1439" s="60"/>
      <c r="C1439" s="60"/>
      <c r="D1439" s="60"/>
      <c r="H1439" s="61"/>
      <c r="I1439" s="61"/>
      <c r="J1439" s="61"/>
      <c r="K1439" s="61"/>
      <c r="L1439" s="61"/>
      <c r="M1439" s="61"/>
      <c r="N1439" s="61"/>
      <c r="O1439" s="61"/>
      <c r="P1439" s="61"/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  <c r="AA1439" s="61"/>
      <c r="AB1439" s="61"/>
      <c r="AC1439" s="61"/>
      <c r="AD1439" s="61"/>
      <c r="AE1439" s="61"/>
      <c r="AF1439" s="61"/>
      <c r="AG1439" s="61"/>
      <c r="AH1439" s="61"/>
      <c r="AI1439" s="61"/>
      <c r="AJ1439" s="61"/>
      <c r="AK1439" s="61"/>
      <c r="AL1439" s="61"/>
      <c r="AM1439" s="61"/>
      <c r="AN1439" s="61"/>
      <c r="AO1439" s="61"/>
      <c r="AP1439" s="62"/>
      <c r="AQ1439" s="61"/>
      <c r="AR1439" s="61"/>
      <c r="AS1439" s="61"/>
      <c r="AT1439" s="61"/>
      <c r="AU1439" s="61"/>
      <c r="AV1439" s="61"/>
      <c r="AW1439" s="60"/>
    </row>
    <row r="1440" s="59" customFormat="1" customHeight="1" spans="1:49">
      <c r="A1440" s="60"/>
      <c r="B1440" s="60"/>
      <c r="C1440" s="60"/>
      <c r="D1440" s="60"/>
      <c r="H1440" s="61"/>
      <c r="I1440" s="61"/>
      <c r="J1440" s="61"/>
      <c r="K1440" s="61"/>
      <c r="L1440" s="61"/>
      <c r="M1440" s="61"/>
      <c r="N1440" s="61"/>
      <c r="O1440" s="61"/>
      <c r="P1440" s="61"/>
      <c r="Q1440" s="61"/>
      <c r="R1440" s="61"/>
      <c r="S1440" s="61"/>
      <c r="T1440" s="61"/>
      <c r="U1440" s="61"/>
      <c r="V1440" s="61"/>
      <c r="W1440" s="61"/>
      <c r="X1440" s="61"/>
      <c r="Y1440" s="61"/>
      <c r="Z1440" s="61"/>
      <c r="AA1440" s="61"/>
      <c r="AB1440" s="61"/>
      <c r="AC1440" s="61"/>
      <c r="AD1440" s="61"/>
      <c r="AE1440" s="61"/>
      <c r="AF1440" s="61"/>
      <c r="AG1440" s="61"/>
      <c r="AH1440" s="61"/>
      <c r="AI1440" s="61"/>
      <c r="AJ1440" s="61"/>
      <c r="AK1440" s="61"/>
      <c r="AL1440" s="61"/>
      <c r="AM1440" s="61"/>
      <c r="AN1440" s="61"/>
      <c r="AO1440" s="61"/>
      <c r="AP1440" s="62"/>
      <c r="AQ1440" s="61"/>
      <c r="AR1440" s="61"/>
      <c r="AS1440" s="61"/>
      <c r="AT1440" s="61"/>
      <c r="AU1440" s="61"/>
      <c r="AV1440" s="61"/>
      <c r="AW1440" s="60"/>
    </row>
    <row r="1441" s="59" customFormat="1" customHeight="1" spans="1:49">
      <c r="A1441" s="60"/>
      <c r="B1441" s="60"/>
      <c r="C1441" s="60"/>
      <c r="D1441" s="60"/>
      <c r="H1441" s="61"/>
      <c r="I1441" s="61"/>
      <c r="J1441" s="61"/>
      <c r="K1441" s="61"/>
      <c r="L1441" s="61"/>
      <c r="M1441" s="61"/>
      <c r="N1441" s="61"/>
      <c r="O1441" s="61"/>
      <c r="P1441" s="61"/>
      <c r="Q1441" s="61"/>
      <c r="R1441" s="61"/>
      <c r="S1441" s="61"/>
      <c r="T1441" s="61"/>
      <c r="U1441" s="61"/>
      <c r="V1441" s="61"/>
      <c r="W1441" s="61"/>
      <c r="X1441" s="61"/>
      <c r="Y1441" s="61"/>
      <c r="Z1441" s="61"/>
      <c r="AA1441" s="61"/>
      <c r="AB1441" s="61"/>
      <c r="AC1441" s="61"/>
      <c r="AD1441" s="61"/>
      <c r="AE1441" s="61"/>
      <c r="AF1441" s="61"/>
      <c r="AG1441" s="61"/>
      <c r="AH1441" s="61"/>
      <c r="AI1441" s="61"/>
      <c r="AJ1441" s="61"/>
      <c r="AK1441" s="61"/>
      <c r="AL1441" s="61"/>
      <c r="AM1441" s="61"/>
      <c r="AN1441" s="61"/>
      <c r="AO1441" s="61"/>
      <c r="AP1441" s="62"/>
      <c r="AQ1441" s="61"/>
      <c r="AR1441" s="61"/>
      <c r="AS1441" s="61"/>
      <c r="AT1441" s="61"/>
      <c r="AU1441" s="61"/>
      <c r="AV1441" s="61"/>
      <c r="AW1441" s="60"/>
    </row>
    <row r="1442" s="59" customFormat="1" customHeight="1" spans="1:49">
      <c r="A1442" s="60"/>
      <c r="B1442" s="60"/>
      <c r="C1442" s="60"/>
      <c r="D1442" s="60"/>
      <c r="H1442" s="61"/>
      <c r="I1442" s="61"/>
      <c r="J1442" s="61"/>
      <c r="K1442" s="61"/>
      <c r="L1442" s="61"/>
      <c r="M1442" s="61"/>
      <c r="N1442" s="61"/>
      <c r="O1442" s="61"/>
      <c r="P1442" s="61"/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  <c r="AH1442" s="61"/>
      <c r="AI1442" s="61"/>
      <c r="AJ1442" s="61"/>
      <c r="AK1442" s="61"/>
      <c r="AL1442" s="61"/>
      <c r="AM1442" s="61"/>
      <c r="AN1442" s="61"/>
      <c r="AO1442" s="61"/>
      <c r="AP1442" s="62"/>
      <c r="AQ1442" s="61"/>
      <c r="AR1442" s="61"/>
      <c r="AS1442" s="61"/>
      <c r="AT1442" s="61"/>
      <c r="AU1442" s="61"/>
      <c r="AV1442" s="61"/>
      <c r="AW1442" s="60"/>
    </row>
    <row r="1443" s="59" customFormat="1" customHeight="1" spans="1:49">
      <c r="A1443" s="60"/>
      <c r="B1443" s="60"/>
      <c r="C1443" s="60"/>
      <c r="D1443" s="60"/>
      <c r="H1443" s="61"/>
      <c r="I1443" s="61"/>
      <c r="J1443" s="61"/>
      <c r="K1443" s="61"/>
      <c r="L1443" s="61"/>
      <c r="M1443" s="61"/>
      <c r="N1443" s="61"/>
      <c r="O1443" s="61"/>
      <c r="P1443" s="61"/>
      <c r="Q1443" s="61"/>
      <c r="R1443" s="61"/>
      <c r="S1443" s="61"/>
      <c r="T1443" s="61"/>
      <c r="U1443" s="61"/>
      <c r="V1443" s="61"/>
      <c r="W1443" s="61"/>
      <c r="X1443" s="61"/>
      <c r="Y1443" s="61"/>
      <c r="Z1443" s="61"/>
      <c r="AA1443" s="61"/>
      <c r="AB1443" s="61"/>
      <c r="AC1443" s="61"/>
      <c r="AD1443" s="61"/>
      <c r="AE1443" s="61"/>
      <c r="AF1443" s="61"/>
      <c r="AG1443" s="61"/>
      <c r="AH1443" s="61"/>
      <c r="AI1443" s="61"/>
      <c r="AJ1443" s="61"/>
      <c r="AK1443" s="61"/>
      <c r="AL1443" s="61"/>
      <c r="AM1443" s="61"/>
      <c r="AN1443" s="61"/>
      <c r="AO1443" s="61"/>
      <c r="AP1443" s="62"/>
      <c r="AQ1443" s="61"/>
      <c r="AR1443" s="61"/>
      <c r="AS1443" s="61"/>
      <c r="AT1443" s="61"/>
      <c r="AU1443" s="61"/>
      <c r="AV1443" s="61"/>
      <c r="AW1443" s="60"/>
    </row>
    <row r="1444" s="59" customFormat="1" customHeight="1" spans="1:49">
      <c r="A1444" s="60"/>
      <c r="B1444" s="60"/>
      <c r="C1444" s="60"/>
      <c r="D1444" s="60"/>
      <c r="H1444" s="61"/>
      <c r="I1444" s="61"/>
      <c r="J1444" s="61"/>
      <c r="K1444" s="61"/>
      <c r="L1444" s="61"/>
      <c r="M1444" s="61"/>
      <c r="N1444" s="61"/>
      <c r="O1444" s="61"/>
      <c r="P1444" s="61"/>
      <c r="Q1444" s="61"/>
      <c r="R1444" s="61"/>
      <c r="S1444" s="61"/>
      <c r="T1444" s="61"/>
      <c r="U1444" s="61"/>
      <c r="V1444" s="61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  <c r="AH1444" s="61"/>
      <c r="AI1444" s="61"/>
      <c r="AJ1444" s="61"/>
      <c r="AK1444" s="61"/>
      <c r="AL1444" s="61"/>
      <c r="AM1444" s="61"/>
      <c r="AN1444" s="61"/>
      <c r="AO1444" s="61"/>
      <c r="AP1444" s="62"/>
      <c r="AQ1444" s="61"/>
      <c r="AR1444" s="61"/>
      <c r="AS1444" s="61"/>
      <c r="AT1444" s="61"/>
      <c r="AU1444" s="61"/>
      <c r="AV1444" s="61"/>
      <c r="AW1444" s="60"/>
    </row>
    <row r="1445" s="59" customFormat="1" customHeight="1" spans="1:49">
      <c r="A1445" s="60"/>
      <c r="B1445" s="60"/>
      <c r="C1445" s="60"/>
      <c r="D1445" s="60"/>
      <c r="H1445" s="61"/>
      <c r="I1445" s="61"/>
      <c r="J1445" s="61"/>
      <c r="K1445" s="61"/>
      <c r="L1445" s="61"/>
      <c r="M1445" s="61"/>
      <c r="N1445" s="61"/>
      <c r="O1445" s="61"/>
      <c r="P1445" s="61"/>
      <c r="Q1445" s="61"/>
      <c r="R1445" s="61"/>
      <c r="S1445" s="61"/>
      <c r="T1445" s="61"/>
      <c r="U1445" s="61"/>
      <c r="V1445" s="61"/>
      <c r="W1445" s="61"/>
      <c r="X1445" s="61"/>
      <c r="Y1445" s="61"/>
      <c r="Z1445" s="61"/>
      <c r="AA1445" s="61"/>
      <c r="AB1445" s="61"/>
      <c r="AC1445" s="61"/>
      <c r="AD1445" s="61"/>
      <c r="AE1445" s="61"/>
      <c r="AF1445" s="61"/>
      <c r="AG1445" s="61"/>
      <c r="AH1445" s="61"/>
      <c r="AI1445" s="61"/>
      <c r="AJ1445" s="61"/>
      <c r="AK1445" s="61"/>
      <c r="AL1445" s="61"/>
      <c r="AM1445" s="61"/>
      <c r="AN1445" s="61"/>
      <c r="AO1445" s="61"/>
      <c r="AP1445" s="62"/>
      <c r="AQ1445" s="61"/>
      <c r="AR1445" s="61"/>
      <c r="AS1445" s="61"/>
      <c r="AT1445" s="61"/>
      <c r="AU1445" s="61"/>
      <c r="AV1445" s="61"/>
      <c r="AW1445" s="60"/>
    </row>
    <row r="1446" s="59" customFormat="1" customHeight="1" spans="1:49">
      <c r="A1446" s="60"/>
      <c r="B1446" s="60"/>
      <c r="C1446" s="60"/>
      <c r="D1446" s="60"/>
      <c r="H1446" s="61"/>
      <c r="I1446" s="61"/>
      <c r="J1446" s="61"/>
      <c r="K1446" s="61"/>
      <c r="L1446" s="61"/>
      <c r="M1446" s="61"/>
      <c r="N1446" s="61"/>
      <c r="O1446" s="61"/>
      <c r="P1446" s="61"/>
      <c r="Q1446" s="61"/>
      <c r="R1446" s="61"/>
      <c r="S1446" s="61"/>
      <c r="T1446" s="61"/>
      <c r="U1446" s="61"/>
      <c r="V1446" s="61"/>
      <c r="W1446" s="61"/>
      <c r="X1446" s="61"/>
      <c r="Y1446" s="61"/>
      <c r="Z1446" s="61"/>
      <c r="AA1446" s="61"/>
      <c r="AB1446" s="61"/>
      <c r="AC1446" s="61"/>
      <c r="AD1446" s="61"/>
      <c r="AE1446" s="61"/>
      <c r="AF1446" s="61"/>
      <c r="AG1446" s="61"/>
      <c r="AH1446" s="61"/>
      <c r="AI1446" s="61"/>
      <c r="AJ1446" s="61"/>
      <c r="AK1446" s="61"/>
      <c r="AL1446" s="61"/>
      <c r="AM1446" s="61"/>
      <c r="AN1446" s="61"/>
      <c r="AO1446" s="61"/>
      <c r="AP1446" s="62"/>
      <c r="AQ1446" s="61"/>
      <c r="AR1446" s="61"/>
      <c r="AS1446" s="61"/>
      <c r="AT1446" s="61"/>
      <c r="AU1446" s="61"/>
      <c r="AV1446" s="61"/>
      <c r="AW1446" s="60"/>
    </row>
    <row r="1447" s="59" customFormat="1" customHeight="1" spans="1:49">
      <c r="A1447" s="60"/>
      <c r="B1447" s="60"/>
      <c r="C1447" s="60"/>
      <c r="D1447" s="60"/>
      <c r="H1447" s="61"/>
      <c r="I1447" s="61"/>
      <c r="J1447" s="61"/>
      <c r="K1447" s="61"/>
      <c r="L1447" s="61"/>
      <c r="M1447" s="61"/>
      <c r="N1447" s="61"/>
      <c r="O1447" s="61"/>
      <c r="P1447" s="61"/>
      <c r="Q1447" s="61"/>
      <c r="R1447" s="61"/>
      <c r="S1447" s="61"/>
      <c r="T1447" s="61"/>
      <c r="U1447" s="61"/>
      <c r="V1447" s="61"/>
      <c r="W1447" s="61"/>
      <c r="X1447" s="61"/>
      <c r="Y1447" s="61"/>
      <c r="Z1447" s="61"/>
      <c r="AA1447" s="61"/>
      <c r="AB1447" s="61"/>
      <c r="AC1447" s="61"/>
      <c r="AD1447" s="61"/>
      <c r="AE1447" s="61"/>
      <c r="AF1447" s="61"/>
      <c r="AG1447" s="61"/>
      <c r="AH1447" s="61"/>
      <c r="AI1447" s="61"/>
      <c r="AJ1447" s="61"/>
      <c r="AK1447" s="61"/>
      <c r="AL1447" s="61"/>
      <c r="AM1447" s="61"/>
      <c r="AN1447" s="61"/>
      <c r="AO1447" s="61"/>
      <c r="AP1447" s="62"/>
      <c r="AQ1447" s="61"/>
      <c r="AR1447" s="61"/>
      <c r="AS1447" s="61"/>
      <c r="AT1447" s="61"/>
      <c r="AU1447" s="61"/>
      <c r="AV1447" s="61"/>
      <c r="AW1447" s="60"/>
    </row>
    <row r="1448" s="59" customFormat="1" customHeight="1" spans="1:49">
      <c r="A1448" s="60"/>
      <c r="B1448" s="60"/>
      <c r="C1448" s="60"/>
      <c r="D1448" s="60"/>
      <c r="H1448" s="61"/>
      <c r="I1448" s="61"/>
      <c r="J1448" s="61"/>
      <c r="K1448" s="61"/>
      <c r="L1448" s="61"/>
      <c r="M1448" s="61"/>
      <c r="N1448" s="61"/>
      <c r="O1448" s="61"/>
      <c r="P1448" s="61"/>
      <c r="Q1448" s="61"/>
      <c r="R1448" s="61"/>
      <c r="S1448" s="61"/>
      <c r="T1448" s="61"/>
      <c r="U1448" s="61"/>
      <c r="V1448" s="61"/>
      <c r="W1448" s="61"/>
      <c r="X1448" s="61"/>
      <c r="Y1448" s="61"/>
      <c r="Z1448" s="61"/>
      <c r="AA1448" s="61"/>
      <c r="AB1448" s="61"/>
      <c r="AC1448" s="61"/>
      <c r="AD1448" s="61"/>
      <c r="AE1448" s="61"/>
      <c r="AF1448" s="61"/>
      <c r="AG1448" s="61"/>
      <c r="AH1448" s="61"/>
      <c r="AI1448" s="61"/>
      <c r="AJ1448" s="61"/>
      <c r="AK1448" s="61"/>
      <c r="AL1448" s="61"/>
      <c r="AM1448" s="61"/>
      <c r="AN1448" s="61"/>
      <c r="AO1448" s="61"/>
      <c r="AP1448" s="62"/>
      <c r="AQ1448" s="61"/>
      <c r="AR1448" s="61"/>
      <c r="AS1448" s="61"/>
      <c r="AT1448" s="61"/>
      <c r="AU1448" s="61"/>
      <c r="AV1448" s="61"/>
      <c r="AW1448" s="60"/>
    </row>
    <row r="1449" s="59" customFormat="1" customHeight="1" spans="1:49">
      <c r="A1449" s="60"/>
      <c r="B1449" s="60"/>
      <c r="C1449" s="60"/>
      <c r="D1449" s="60"/>
      <c r="H1449" s="61"/>
      <c r="I1449" s="61"/>
      <c r="J1449" s="61"/>
      <c r="K1449" s="61"/>
      <c r="L1449" s="61"/>
      <c r="M1449" s="61"/>
      <c r="N1449" s="61"/>
      <c r="O1449" s="61"/>
      <c r="P1449" s="61"/>
      <c r="Q1449" s="61"/>
      <c r="R1449" s="61"/>
      <c r="S1449" s="61"/>
      <c r="T1449" s="61"/>
      <c r="U1449" s="61"/>
      <c r="V1449" s="61"/>
      <c r="W1449" s="61"/>
      <c r="X1449" s="61"/>
      <c r="Y1449" s="61"/>
      <c r="Z1449" s="61"/>
      <c r="AA1449" s="61"/>
      <c r="AB1449" s="61"/>
      <c r="AC1449" s="61"/>
      <c r="AD1449" s="61"/>
      <c r="AE1449" s="61"/>
      <c r="AF1449" s="61"/>
      <c r="AG1449" s="61"/>
      <c r="AH1449" s="61"/>
      <c r="AI1449" s="61"/>
      <c r="AJ1449" s="61"/>
      <c r="AK1449" s="61"/>
      <c r="AL1449" s="61"/>
      <c r="AM1449" s="61"/>
      <c r="AN1449" s="61"/>
      <c r="AO1449" s="61"/>
      <c r="AP1449" s="62"/>
      <c r="AQ1449" s="61"/>
      <c r="AR1449" s="61"/>
      <c r="AS1449" s="61"/>
      <c r="AT1449" s="61"/>
      <c r="AU1449" s="61"/>
      <c r="AV1449" s="61"/>
      <c r="AW1449" s="60"/>
    </row>
    <row r="1450" s="59" customFormat="1" customHeight="1" spans="1:49">
      <c r="A1450" s="60"/>
      <c r="B1450" s="60"/>
      <c r="C1450" s="60"/>
      <c r="D1450" s="60"/>
      <c r="H1450" s="61"/>
      <c r="I1450" s="61"/>
      <c r="J1450" s="61"/>
      <c r="K1450" s="61"/>
      <c r="L1450" s="61"/>
      <c r="M1450" s="61"/>
      <c r="N1450" s="61"/>
      <c r="O1450" s="61"/>
      <c r="P1450" s="61"/>
      <c r="Q1450" s="61"/>
      <c r="R1450" s="61"/>
      <c r="S1450" s="61"/>
      <c r="T1450" s="61"/>
      <c r="U1450" s="61"/>
      <c r="V1450" s="61"/>
      <c r="W1450" s="61"/>
      <c r="X1450" s="61"/>
      <c r="Y1450" s="61"/>
      <c r="Z1450" s="61"/>
      <c r="AA1450" s="61"/>
      <c r="AB1450" s="61"/>
      <c r="AC1450" s="61"/>
      <c r="AD1450" s="61"/>
      <c r="AE1450" s="61"/>
      <c r="AF1450" s="61"/>
      <c r="AG1450" s="61"/>
      <c r="AH1450" s="61"/>
      <c r="AI1450" s="61"/>
      <c r="AJ1450" s="61"/>
      <c r="AK1450" s="61"/>
      <c r="AL1450" s="61"/>
      <c r="AM1450" s="61"/>
      <c r="AN1450" s="61"/>
      <c r="AO1450" s="61"/>
      <c r="AP1450" s="62"/>
      <c r="AQ1450" s="61"/>
      <c r="AR1450" s="61"/>
      <c r="AS1450" s="61"/>
      <c r="AT1450" s="61"/>
      <c r="AU1450" s="61"/>
      <c r="AV1450" s="61"/>
      <c r="AW1450" s="60"/>
    </row>
    <row r="1451" s="59" customFormat="1" customHeight="1" spans="1:49">
      <c r="A1451" s="60"/>
      <c r="B1451" s="60"/>
      <c r="C1451" s="60"/>
      <c r="D1451" s="60"/>
      <c r="H1451" s="61"/>
      <c r="I1451" s="61"/>
      <c r="J1451" s="61"/>
      <c r="K1451" s="61"/>
      <c r="L1451" s="61"/>
      <c r="M1451" s="61"/>
      <c r="N1451" s="61"/>
      <c r="O1451" s="61"/>
      <c r="P1451" s="61"/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  <c r="AH1451" s="61"/>
      <c r="AI1451" s="61"/>
      <c r="AJ1451" s="61"/>
      <c r="AK1451" s="61"/>
      <c r="AL1451" s="61"/>
      <c r="AM1451" s="61"/>
      <c r="AN1451" s="61"/>
      <c r="AO1451" s="61"/>
      <c r="AP1451" s="62"/>
      <c r="AQ1451" s="61"/>
      <c r="AR1451" s="61"/>
      <c r="AS1451" s="61"/>
      <c r="AT1451" s="61"/>
      <c r="AU1451" s="61"/>
      <c r="AV1451" s="61"/>
      <c r="AW1451" s="60"/>
    </row>
    <row r="1452" s="59" customFormat="1" customHeight="1" spans="1:49">
      <c r="A1452" s="60"/>
      <c r="B1452" s="60"/>
      <c r="C1452" s="60"/>
      <c r="D1452" s="60"/>
      <c r="H1452" s="61"/>
      <c r="I1452" s="61"/>
      <c r="J1452" s="61"/>
      <c r="K1452" s="61"/>
      <c r="L1452" s="61"/>
      <c r="M1452" s="61"/>
      <c r="N1452" s="61"/>
      <c r="O1452" s="61"/>
      <c r="P1452" s="61"/>
      <c r="Q1452" s="61"/>
      <c r="R1452" s="61"/>
      <c r="S1452" s="61"/>
      <c r="T1452" s="61"/>
      <c r="U1452" s="61"/>
      <c r="V1452" s="61"/>
      <c r="W1452" s="61"/>
      <c r="X1452" s="61"/>
      <c r="Y1452" s="61"/>
      <c r="Z1452" s="61"/>
      <c r="AA1452" s="61"/>
      <c r="AB1452" s="61"/>
      <c r="AC1452" s="61"/>
      <c r="AD1452" s="61"/>
      <c r="AE1452" s="61"/>
      <c r="AF1452" s="61"/>
      <c r="AG1452" s="61"/>
      <c r="AH1452" s="61"/>
      <c r="AI1452" s="61"/>
      <c r="AJ1452" s="61"/>
      <c r="AK1452" s="61"/>
      <c r="AL1452" s="61"/>
      <c r="AM1452" s="61"/>
      <c r="AN1452" s="61"/>
      <c r="AO1452" s="61"/>
      <c r="AP1452" s="62"/>
      <c r="AQ1452" s="61"/>
      <c r="AR1452" s="61"/>
      <c r="AS1452" s="61"/>
      <c r="AT1452" s="61"/>
      <c r="AU1452" s="61"/>
      <c r="AV1452" s="61"/>
      <c r="AW1452" s="60"/>
    </row>
    <row r="1453" s="59" customFormat="1" customHeight="1" spans="1:49">
      <c r="A1453" s="60"/>
      <c r="B1453" s="60"/>
      <c r="C1453" s="60"/>
      <c r="D1453" s="60"/>
      <c r="H1453" s="61"/>
      <c r="I1453" s="61"/>
      <c r="J1453" s="61"/>
      <c r="K1453" s="61"/>
      <c r="L1453" s="61"/>
      <c r="M1453" s="61"/>
      <c r="N1453" s="61"/>
      <c r="O1453" s="61"/>
      <c r="P1453" s="61"/>
      <c r="Q1453" s="61"/>
      <c r="R1453" s="61"/>
      <c r="S1453" s="61"/>
      <c r="T1453" s="61"/>
      <c r="U1453" s="61"/>
      <c r="V1453" s="61"/>
      <c r="W1453" s="61"/>
      <c r="X1453" s="61"/>
      <c r="Y1453" s="61"/>
      <c r="Z1453" s="61"/>
      <c r="AA1453" s="61"/>
      <c r="AB1453" s="61"/>
      <c r="AC1453" s="61"/>
      <c r="AD1453" s="61"/>
      <c r="AE1453" s="61"/>
      <c r="AF1453" s="61"/>
      <c r="AG1453" s="61"/>
      <c r="AH1453" s="61"/>
      <c r="AI1453" s="61"/>
      <c r="AJ1453" s="61"/>
      <c r="AK1453" s="61"/>
      <c r="AL1453" s="61"/>
      <c r="AM1453" s="61"/>
      <c r="AN1453" s="61"/>
      <c r="AO1453" s="61"/>
      <c r="AP1453" s="62"/>
      <c r="AQ1453" s="61"/>
      <c r="AR1453" s="61"/>
      <c r="AS1453" s="61"/>
      <c r="AT1453" s="61"/>
      <c r="AU1453" s="61"/>
      <c r="AV1453" s="61"/>
      <c r="AW1453" s="60"/>
    </row>
    <row r="1454" s="59" customFormat="1" customHeight="1" spans="1:49">
      <c r="A1454" s="60"/>
      <c r="B1454" s="60"/>
      <c r="C1454" s="60"/>
      <c r="D1454" s="60"/>
      <c r="H1454" s="61"/>
      <c r="I1454" s="61"/>
      <c r="J1454" s="61"/>
      <c r="K1454" s="61"/>
      <c r="L1454" s="61"/>
      <c r="M1454" s="61"/>
      <c r="N1454" s="61"/>
      <c r="O1454" s="61"/>
      <c r="P1454" s="61"/>
      <c r="Q1454" s="61"/>
      <c r="R1454" s="61"/>
      <c r="S1454" s="61"/>
      <c r="T1454" s="61"/>
      <c r="U1454" s="61"/>
      <c r="V1454" s="61"/>
      <c r="W1454" s="61"/>
      <c r="X1454" s="61"/>
      <c r="Y1454" s="61"/>
      <c r="Z1454" s="61"/>
      <c r="AA1454" s="61"/>
      <c r="AB1454" s="61"/>
      <c r="AC1454" s="61"/>
      <c r="AD1454" s="61"/>
      <c r="AE1454" s="61"/>
      <c r="AF1454" s="61"/>
      <c r="AG1454" s="61"/>
      <c r="AH1454" s="61"/>
      <c r="AI1454" s="61"/>
      <c r="AJ1454" s="61"/>
      <c r="AK1454" s="61"/>
      <c r="AL1454" s="61"/>
      <c r="AM1454" s="61"/>
      <c r="AN1454" s="61"/>
      <c r="AO1454" s="61"/>
      <c r="AP1454" s="62"/>
      <c r="AQ1454" s="61"/>
      <c r="AR1454" s="61"/>
      <c r="AS1454" s="61"/>
      <c r="AT1454" s="61"/>
      <c r="AU1454" s="61"/>
      <c r="AV1454" s="61"/>
      <c r="AW1454" s="60"/>
    </row>
    <row r="1455" s="59" customFormat="1" customHeight="1" spans="1:49">
      <c r="A1455" s="60"/>
      <c r="B1455" s="60"/>
      <c r="C1455" s="60"/>
      <c r="D1455" s="60"/>
      <c r="H1455" s="61"/>
      <c r="I1455" s="61"/>
      <c r="J1455" s="61"/>
      <c r="K1455" s="61"/>
      <c r="L1455" s="61"/>
      <c r="M1455" s="61"/>
      <c r="N1455" s="61"/>
      <c r="O1455" s="61"/>
      <c r="P1455" s="61"/>
      <c r="Q1455" s="61"/>
      <c r="R1455" s="61"/>
      <c r="S1455" s="61"/>
      <c r="T1455" s="61"/>
      <c r="U1455" s="61"/>
      <c r="V1455" s="61"/>
      <c r="W1455" s="61"/>
      <c r="X1455" s="61"/>
      <c r="Y1455" s="61"/>
      <c r="Z1455" s="61"/>
      <c r="AA1455" s="61"/>
      <c r="AB1455" s="61"/>
      <c r="AC1455" s="61"/>
      <c r="AD1455" s="61"/>
      <c r="AE1455" s="61"/>
      <c r="AF1455" s="61"/>
      <c r="AG1455" s="61"/>
      <c r="AH1455" s="61"/>
      <c r="AI1455" s="61"/>
      <c r="AJ1455" s="61"/>
      <c r="AK1455" s="61"/>
      <c r="AL1455" s="61"/>
      <c r="AM1455" s="61"/>
      <c r="AN1455" s="61"/>
      <c r="AO1455" s="61"/>
      <c r="AP1455" s="62"/>
      <c r="AQ1455" s="61"/>
      <c r="AR1455" s="61"/>
      <c r="AS1455" s="61"/>
      <c r="AT1455" s="61"/>
      <c r="AU1455" s="61"/>
      <c r="AV1455" s="61"/>
      <c r="AW1455" s="60"/>
    </row>
    <row r="1456" s="59" customFormat="1" customHeight="1" spans="1:49">
      <c r="A1456" s="60"/>
      <c r="B1456" s="60"/>
      <c r="C1456" s="60"/>
      <c r="D1456" s="60"/>
      <c r="H1456" s="61"/>
      <c r="I1456" s="61"/>
      <c r="J1456" s="61"/>
      <c r="K1456" s="61"/>
      <c r="L1456" s="61"/>
      <c r="M1456" s="61"/>
      <c r="N1456" s="61"/>
      <c r="O1456" s="61"/>
      <c r="P1456" s="61"/>
      <c r="Q1456" s="61"/>
      <c r="R1456" s="61"/>
      <c r="S1456" s="61"/>
      <c r="T1456" s="61"/>
      <c r="U1456" s="61"/>
      <c r="V1456" s="61"/>
      <c r="W1456" s="61"/>
      <c r="X1456" s="61"/>
      <c r="Y1456" s="61"/>
      <c r="Z1456" s="61"/>
      <c r="AA1456" s="61"/>
      <c r="AB1456" s="61"/>
      <c r="AC1456" s="61"/>
      <c r="AD1456" s="61"/>
      <c r="AE1456" s="61"/>
      <c r="AF1456" s="61"/>
      <c r="AG1456" s="61"/>
      <c r="AH1456" s="61"/>
      <c r="AI1456" s="61"/>
      <c r="AJ1456" s="61"/>
      <c r="AK1456" s="61"/>
      <c r="AL1456" s="61"/>
      <c r="AM1456" s="61"/>
      <c r="AN1456" s="61"/>
      <c r="AO1456" s="61"/>
      <c r="AP1456" s="62"/>
      <c r="AQ1456" s="61"/>
      <c r="AR1456" s="61"/>
      <c r="AS1456" s="61"/>
      <c r="AT1456" s="61"/>
      <c r="AU1456" s="61"/>
      <c r="AV1456" s="61"/>
      <c r="AW1456" s="60"/>
    </row>
    <row r="1457" s="59" customFormat="1" customHeight="1" spans="1:49">
      <c r="A1457" s="60"/>
      <c r="B1457" s="60"/>
      <c r="C1457" s="60"/>
      <c r="D1457" s="60"/>
      <c r="H1457" s="61"/>
      <c r="I1457" s="61"/>
      <c r="J1457" s="61"/>
      <c r="K1457" s="61"/>
      <c r="L1457" s="61"/>
      <c r="M1457" s="61"/>
      <c r="N1457" s="61"/>
      <c r="O1457" s="61"/>
      <c r="P1457" s="61"/>
      <c r="Q1457" s="61"/>
      <c r="R1457" s="61"/>
      <c r="S1457" s="61"/>
      <c r="T1457" s="61"/>
      <c r="U1457" s="61"/>
      <c r="V1457" s="61"/>
      <c r="W1457" s="61"/>
      <c r="X1457" s="61"/>
      <c r="Y1457" s="61"/>
      <c r="Z1457" s="61"/>
      <c r="AA1457" s="61"/>
      <c r="AB1457" s="61"/>
      <c r="AC1457" s="61"/>
      <c r="AD1457" s="61"/>
      <c r="AE1457" s="61"/>
      <c r="AF1457" s="61"/>
      <c r="AG1457" s="61"/>
      <c r="AH1457" s="61"/>
      <c r="AI1457" s="61"/>
      <c r="AJ1457" s="61"/>
      <c r="AK1457" s="61"/>
      <c r="AL1457" s="61"/>
      <c r="AM1457" s="61"/>
      <c r="AN1457" s="61"/>
      <c r="AO1457" s="61"/>
      <c r="AP1457" s="62"/>
      <c r="AQ1457" s="61"/>
      <c r="AR1457" s="61"/>
      <c r="AS1457" s="61"/>
      <c r="AT1457" s="61"/>
      <c r="AU1457" s="61"/>
      <c r="AV1457" s="61"/>
      <c r="AW1457" s="60"/>
    </row>
    <row r="1458" s="59" customFormat="1" customHeight="1" spans="1:49">
      <c r="A1458" s="60"/>
      <c r="B1458" s="60"/>
      <c r="C1458" s="60"/>
      <c r="D1458" s="60"/>
      <c r="H1458" s="61"/>
      <c r="I1458" s="61"/>
      <c r="J1458" s="61"/>
      <c r="K1458" s="61"/>
      <c r="L1458" s="61"/>
      <c r="M1458" s="61"/>
      <c r="N1458" s="61"/>
      <c r="O1458" s="61"/>
      <c r="P1458" s="61"/>
      <c r="Q1458" s="61"/>
      <c r="R1458" s="61"/>
      <c r="S1458" s="61"/>
      <c r="T1458" s="61"/>
      <c r="U1458" s="61"/>
      <c r="V1458" s="61"/>
      <c r="W1458" s="61"/>
      <c r="X1458" s="61"/>
      <c r="Y1458" s="61"/>
      <c r="Z1458" s="61"/>
      <c r="AA1458" s="61"/>
      <c r="AB1458" s="61"/>
      <c r="AC1458" s="61"/>
      <c r="AD1458" s="61"/>
      <c r="AE1458" s="61"/>
      <c r="AF1458" s="61"/>
      <c r="AG1458" s="61"/>
      <c r="AH1458" s="61"/>
      <c r="AI1458" s="61"/>
      <c r="AJ1458" s="61"/>
      <c r="AK1458" s="61"/>
      <c r="AL1458" s="61"/>
      <c r="AM1458" s="61"/>
      <c r="AN1458" s="61"/>
      <c r="AO1458" s="61"/>
      <c r="AP1458" s="62"/>
      <c r="AQ1458" s="61"/>
      <c r="AR1458" s="61"/>
      <c r="AS1458" s="61"/>
      <c r="AT1458" s="61"/>
      <c r="AU1458" s="61"/>
      <c r="AV1458" s="61"/>
      <c r="AW1458" s="60"/>
    </row>
    <row r="1459" s="59" customFormat="1" customHeight="1" spans="1:49">
      <c r="A1459" s="60"/>
      <c r="B1459" s="60"/>
      <c r="C1459" s="60"/>
      <c r="D1459" s="60"/>
      <c r="H1459" s="61"/>
      <c r="I1459" s="61"/>
      <c r="J1459" s="61"/>
      <c r="K1459" s="61"/>
      <c r="L1459" s="61"/>
      <c r="M1459" s="61"/>
      <c r="N1459" s="61"/>
      <c r="O1459" s="61"/>
      <c r="P1459" s="61"/>
      <c r="Q1459" s="61"/>
      <c r="R1459" s="61"/>
      <c r="S1459" s="61"/>
      <c r="T1459" s="61"/>
      <c r="U1459" s="61"/>
      <c r="V1459" s="61"/>
      <c r="W1459" s="61"/>
      <c r="X1459" s="61"/>
      <c r="Y1459" s="61"/>
      <c r="Z1459" s="61"/>
      <c r="AA1459" s="61"/>
      <c r="AB1459" s="61"/>
      <c r="AC1459" s="61"/>
      <c r="AD1459" s="61"/>
      <c r="AE1459" s="61"/>
      <c r="AF1459" s="61"/>
      <c r="AG1459" s="61"/>
      <c r="AH1459" s="61"/>
      <c r="AI1459" s="61"/>
      <c r="AJ1459" s="61"/>
      <c r="AK1459" s="61"/>
      <c r="AL1459" s="61"/>
      <c r="AM1459" s="61"/>
      <c r="AN1459" s="61"/>
      <c r="AO1459" s="61"/>
      <c r="AP1459" s="62"/>
      <c r="AQ1459" s="61"/>
      <c r="AR1459" s="61"/>
      <c r="AS1459" s="61"/>
      <c r="AT1459" s="61"/>
      <c r="AU1459" s="61"/>
      <c r="AV1459" s="61"/>
      <c r="AW1459" s="60"/>
    </row>
    <row r="1460" s="59" customFormat="1" customHeight="1" spans="1:49">
      <c r="A1460" s="60"/>
      <c r="B1460" s="60"/>
      <c r="C1460" s="60"/>
      <c r="D1460" s="60"/>
      <c r="H1460" s="61"/>
      <c r="I1460" s="61"/>
      <c r="J1460" s="61"/>
      <c r="K1460" s="61"/>
      <c r="L1460" s="61"/>
      <c r="M1460" s="61"/>
      <c r="N1460" s="61"/>
      <c r="O1460" s="61"/>
      <c r="P1460" s="61"/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  <c r="AA1460" s="61"/>
      <c r="AB1460" s="61"/>
      <c r="AC1460" s="61"/>
      <c r="AD1460" s="61"/>
      <c r="AE1460" s="61"/>
      <c r="AF1460" s="61"/>
      <c r="AG1460" s="61"/>
      <c r="AH1460" s="61"/>
      <c r="AI1460" s="61"/>
      <c r="AJ1460" s="61"/>
      <c r="AK1460" s="61"/>
      <c r="AL1460" s="61"/>
      <c r="AM1460" s="61"/>
      <c r="AN1460" s="61"/>
      <c r="AO1460" s="61"/>
      <c r="AP1460" s="62"/>
      <c r="AQ1460" s="61"/>
      <c r="AR1460" s="61"/>
      <c r="AS1460" s="61"/>
      <c r="AT1460" s="61"/>
      <c r="AU1460" s="61"/>
      <c r="AV1460" s="61"/>
      <c r="AW1460" s="60"/>
    </row>
    <row r="1461" s="59" customFormat="1" customHeight="1" spans="1:49">
      <c r="A1461" s="60"/>
      <c r="B1461" s="60"/>
      <c r="C1461" s="60"/>
      <c r="D1461" s="60"/>
      <c r="H1461" s="61"/>
      <c r="I1461" s="61"/>
      <c r="J1461" s="61"/>
      <c r="K1461" s="61"/>
      <c r="L1461" s="61"/>
      <c r="M1461" s="61"/>
      <c r="N1461" s="61"/>
      <c r="O1461" s="61"/>
      <c r="P1461" s="61"/>
      <c r="Q1461" s="61"/>
      <c r="R1461" s="61"/>
      <c r="S1461" s="61"/>
      <c r="T1461" s="61"/>
      <c r="U1461" s="61"/>
      <c r="V1461" s="61"/>
      <c r="W1461" s="61"/>
      <c r="X1461" s="61"/>
      <c r="Y1461" s="61"/>
      <c r="Z1461" s="61"/>
      <c r="AA1461" s="61"/>
      <c r="AB1461" s="61"/>
      <c r="AC1461" s="61"/>
      <c r="AD1461" s="61"/>
      <c r="AE1461" s="61"/>
      <c r="AF1461" s="61"/>
      <c r="AG1461" s="61"/>
      <c r="AH1461" s="61"/>
      <c r="AI1461" s="61"/>
      <c r="AJ1461" s="61"/>
      <c r="AK1461" s="61"/>
      <c r="AL1461" s="61"/>
      <c r="AM1461" s="61"/>
      <c r="AN1461" s="61"/>
      <c r="AO1461" s="61"/>
      <c r="AP1461" s="62"/>
      <c r="AQ1461" s="61"/>
      <c r="AR1461" s="61"/>
      <c r="AS1461" s="61"/>
      <c r="AT1461" s="61"/>
      <c r="AU1461" s="61"/>
      <c r="AV1461" s="61"/>
      <c r="AW1461" s="60"/>
    </row>
    <row r="1462" s="59" customFormat="1" customHeight="1" spans="1:49">
      <c r="A1462" s="60"/>
      <c r="B1462" s="60"/>
      <c r="C1462" s="60"/>
      <c r="D1462" s="60"/>
      <c r="H1462" s="61"/>
      <c r="I1462" s="61"/>
      <c r="J1462" s="61"/>
      <c r="K1462" s="61"/>
      <c r="L1462" s="61"/>
      <c r="M1462" s="61"/>
      <c r="N1462" s="61"/>
      <c r="O1462" s="61"/>
      <c r="P1462" s="61"/>
      <c r="Q1462" s="61"/>
      <c r="R1462" s="61"/>
      <c r="S1462" s="61"/>
      <c r="T1462" s="61"/>
      <c r="U1462" s="61"/>
      <c r="V1462" s="61"/>
      <c r="W1462" s="61"/>
      <c r="X1462" s="61"/>
      <c r="Y1462" s="61"/>
      <c r="Z1462" s="61"/>
      <c r="AA1462" s="61"/>
      <c r="AB1462" s="61"/>
      <c r="AC1462" s="61"/>
      <c r="AD1462" s="61"/>
      <c r="AE1462" s="61"/>
      <c r="AF1462" s="61"/>
      <c r="AG1462" s="61"/>
      <c r="AH1462" s="61"/>
      <c r="AI1462" s="61"/>
      <c r="AJ1462" s="61"/>
      <c r="AK1462" s="61"/>
      <c r="AL1462" s="61"/>
      <c r="AM1462" s="61"/>
      <c r="AN1462" s="61"/>
      <c r="AO1462" s="61"/>
      <c r="AP1462" s="62"/>
      <c r="AQ1462" s="61"/>
      <c r="AR1462" s="61"/>
      <c r="AS1462" s="61"/>
      <c r="AT1462" s="61"/>
      <c r="AU1462" s="61"/>
      <c r="AV1462" s="61"/>
      <c r="AW1462" s="60"/>
    </row>
    <row r="1463" s="59" customFormat="1" customHeight="1" spans="1:49">
      <c r="A1463" s="60"/>
      <c r="B1463" s="60"/>
      <c r="C1463" s="60"/>
      <c r="D1463" s="60"/>
      <c r="H1463" s="61"/>
      <c r="I1463" s="61"/>
      <c r="J1463" s="61"/>
      <c r="K1463" s="61"/>
      <c r="L1463" s="61"/>
      <c r="M1463" s="61"/>
      <c r="N1463" s="61"/>
      <c r="O1463" s="61"/>
      <c r="P1463" s="61"/>
      <c r="Q1463" s="61"/>
      <c r="R1463" s="61"/>
      <c r="S1463" s="61"/>
      <c r="T1463" s="61"/>
      <c r="U1463" s="61"/>
      <c r="V1463" s="61"/>
      <c r="W1463" s="61"/>
      <c r="X1463" s="61"/>
      <c r="Y1463" s="61"/>
      <c r="Z1463" s="61"/>
      <c r="AA1463" s="61"/>
      <c r="AB1463" s="61"/>
      <c r="AC1463" s="61"/>
      <c r="AD1463" s="61"/>
      <c r="AE1463" s="61"/>
      <c r="AF1463" s="61"/>
      <c r="AG1463" s="61"/>
      <c r="AH1463" s="61"/>
      <c r="AI1463" s="61"/>
      <c r="AJ1463" s="61"/>
      <c r="AK1463" s="61"/>
      <c r="AL1463" s="61"/>
      <c r="AM1463" s="61"/>
      <c r="AN1463" s="61"/>
      <c r="AO1463" s="61"/>
      <c r="AP1463" s="62"/>
      <c r="AQ1463" s="61"/>
      <c r="AR1463" s="61"/>
      <c r="AS1463" s="61"/>
      <c r="AT1463" s="61"/>
      <c r="AU1463" s="61"/>
      <c r="AV1463" s="61"/>
      <c r="AW1463" s="60"/>
    </row>
    <row r="1464" s="59" customFormat="1" customHeight="1" spans="1:49">
      <c r="A1464" s="60"/>
      <c r="B1464" s="60"/>
      <c r="C1464" s="60"/>
      <c r="D1464" s="60"/>
      <c r="H1464" s="61"/>
      <c r="I1464" s="61"/>
      <c r="J1464" s="61"/>
      <c r="K1464" s="61"/>
      <c r="L1464" s="61"/>
      <c r="M1464" s="61"/>
      <c r="N1464" s="61"/>
      <c r="O1464" s="61"/>
      <c r="P1464" s="61"/>
      <c r="Q1464" s="61"/>
      <c r="R1464" s="61"/>
      <c r="S1464" s="61"/>
      <c r="T1464" s="61"/>
      <c r="U1464" s="61"/>
      <c r="V1464" s="61"/>
      <c r="W1464" s="61"/>
      <c r="X1464" s="61"/>
      <c r="Y1464" s="61"/>
      <c r="Z1464" s="61"/>
      <c r="AA1464" s="61"/>
      <c r="AB1464" s="61"/>
      <c r="AC1464" s="61"/>
      <c r="AD1464" s="61"/>
      <c r="AE1464" s="61"/>
      <c r="AF1464" s="61"/>
      <c r="AG1464" s="61"/>
      <c r="AH1464" s="61"/>
      <c r="AI1464" s="61"/>
      <c r="AJ1464" s="61"/>
      <c r="AK1464" s="61"/>
      <c r="AL1464" s="61"/>
      <c r="AM1464" s="61"/>
      <c r="AN1464" s="61"/>
      <c r="AO1464" s="61"/>
      <c r="AP1464" s="62"/>
      <c r="AQ1464" s="61"/>
      <c r="AR1464" s="61"/>
      <c r="AS1464" s="61"/>
      <c r="AT1464" s="61"/>
      <c r="AU1464" s="61"/>
      <c r="AV1464" s="61"/>
      <c r="AW1464" s="60"/>
    </row>
    <row r="1465" s="59" customFormat="1" customHeight="1" spans="1:49">
      <c r="A1465" s="60"/>
      <c r="B1465" s="60"/>
      <c r="C1465" s="60"/>
      <c r="D1465" s="60"/>
      <c r="H1465" s="61"/>
      <c r="I1465" s="61"/>
      <c r="J1465" s="61"/>
      <c r="K1465" s="61"/>
      <c r="L1465" s="61"/>
      <c r="M1465" s="61"/>
      <c r="N1465" s="61"/>
      <c r="O1465" s="61"/>
      <c r="P1465" s="61"/>
      <c r="Q1465" s="61"/>
      <c r="R1465" s="61"/>
      <c r="S1465" s="61"/>
      <c r="T1465" s="61"/>
      <c r="U1465" s="61"/>
      <c r="V1465" s="61"/>
      <c r="W1465" s="61"/>
      <c r="X1465" s="61"/>
      <c r="Y1465" s="61"/>
      <c r="Z1465" s="61"/>
      <c r="AA1465" s="61"/>
      <c r="AB1465" s="61"/>
      <c r="AC1465" s="61"/>
      <c r="AD1465" s="61"/>
      <c r="AE1465" s="61"/>
      <c r="AF1465" s="61"/>
      <c r="AG1465" s="61"/>
      <c r="AH1465" s="61"/>
      <c r="AI1465" s="61"/>
      <c r="AJ1465" s="61"/>
      <c r="AK1465" s="61"/>
      <c r="AL1465" s="61"/>
      <c r="AM1465" s="61"/>
      <c r="AN1465" s="61"/>
      <c r="AO1465" s="61"/>
      <c r="AP1465" s="62"/>
      <c r="AQ1465" s="61"/>
      <c r="AR1465" s="61"/>
      <c r="AS1465" s="61"/>
      <c r="AT1465" s="61"/>
      <c r="AU1465" s="61"/>
      <c r="AV1465" s="61"/>
      <c r="AW1465" s="60"/>
    </row>
    <row r="1466" s="59" customFormat="1" customHeight="1" spans="1:49">
      <c r="A1466" s="60"/>
      <c r="B1466" s="60"/>
      <c r="C1466" s="60"/>
      <c r="D1466" s="60"/>
      <c r="H1466" s="61"/>
      <c r="I1466" s="61"/>
      <c r="J1466" s="61"/>
      <c r="K1466" s="61"/>
      <c r="L1466" s="61"/>
      <c r="M1466" s="61"/>
      <c r="N1466" s="61"/>
      <c r="O1466" s="61"/>
      <c r="P1466" s="61"/>
      <c r="Q1466" s="61"/>
      <c r="R1466" s="61"/>
      <c r="S1466" s="61"/>
      <c r="T1466" s="61"/>
      <c r="U1466" s="61"/>
      <c r="V1466" s="61"/>
      <c r="W1466" s="61"/>
      <c r="X1466" s="61"/>
      <c r="Y1466" s="61"/>
      <c r="Z1466" s="61"/>
      <c r="AA1466" s="61"/>
      <c r="AB1466" s="61"/>
      <c r="AC1466" s="61"/>
      <c r="AD1466" s="61"/>
      <c r="AE1466" s="61"/>
      <c r="AF1466" s="61"/>
      <c r="AG1466" s="61"/>
      <c r="AH1466" s="61"/>
      <c r="AI1466" s="61"/>
      <c r="AJ1466" s="61"/>
      <c r="AK1466" s="61"/>
      <c r="AL1466" s="61"/>
      <c r="AM1466" s="61"/>
      <c r="AN1466" s="61"/>
      <c r="AO1466" s="61"/>
      <c r="AP1466" s="62"/>
      <c r="AQ1466" s="61"/>
      <c r="AR1466" s="61"/>
      <c r="AS1466" s="61"/>
      <c r="AT1466" s="61"/>
      <c r="AU1466" s="61"/>
      <c r="AV1466" s="61"/>
      <c r="AW1466" s="60"/>
    </row>
    <row r="1467" s="59" customFormat="1" customHeight="1" spans="1:49">
      <c r="A1467" s="60"/>
      <c r="B1467" s="60"/>
      <c r="C1467" s="60"/>
      <c r="D1467" s="60"/>
      <c r="H1467" s="61"/>
      <c r="I1467" s="61"/>
      <c r="J1467" s="61"/>
      <c r="K1467" s="61"/>
      <c r="L1467" s="61"/>
      <c r="M1467" s="61"/>
      <c r="N1467" s="61"/>
      <c r="O1467" s="61"/>
      <c r="P1467" s="61"/>
      <c r="Q1467" s="61"/>
      <c r="R1467" s="61"/>
      <c r="S1467" s="61"/>
      <c r="T1467" s="61"/>
      <c r="U1467" s="61"/>
      <c r="V1467" s="61"/>
      <c r="W1467" s="61"/>
      <c r="X1467" s="61"/>
      <c r="Y1467" s="61"/>
      <c r="Z1467" s="61"/>
      <c r="AA1467" s="61"/>
      <c r="AB1467" s="61"/>
      <c r="AC1467" s="61"/>
      <c r="AD1467" s="61"/>
      <c r="AE1467" s="61"/>
      <c r="AF1467" s="61"/>
      <c r="AG1467" s="61"/>
      <c r="AH1467" s="61"/>
      <c r="AI1467" s="61"/>
      <c r="AJ1467" s="61"/>
      <c r="AK1467" s="61"/>
      <c r="AL1467" s="61"/>
      <c r="AM1467" s="61"/>
      <c r="AN1467" s="61"/>
      <c r="AO1467" s="61"/>
      <c r="AP1467" s="62"/>
      <c r="AQ1467" s="61"/>
      <c r="AR1467" s="61"/>
      <c r="AS1467" s="61"/>
      <c r="AT1467" s="61"/>
      <c r="AU1467" s="61"/>
      <c r="AV1467" s="61"/>
      <c r="AW1467" s="60"/>
    </row>
    <row r="1468" s="59" customFormat="1" customHeight="1" spans="1:49">
      <c r="A1468" s="60"/>
      <c r="B1468" s="60"/>
      <c r="C1468" s="60"/>
      <c r="D1468" s="60"/>
      <c r="H1468" s="61"/>
      <c r="I1468" s="61"/>
      <c r="J1468" s="61"/>
      <c r="K1468" s="61"/>
      <c r="L1468" s="61"/>
      <c r="M1468" s="61"/>
      <c r="N1468" s="61"/>
      <c r="O1468" s="61"/>
      <c r="P1468" s="61"/>
      <c r="Q1468" s="61"/>
      <c r="R1468" s="61"/>
      <c r="S1468" s="61"/>
      <c r="T1468" s="61"/>
      <c r="U1468" s="61"/>
      <c r="V1468" s="61"/>
      <c r="W1468" s="61"/>
      <c r="X1468" s="61"/>
      <c r="Y1468" s="61"/>
      <c r="Z1468" s="61"/>
      <c r="AA1468" s="61"/>
      <c r="AB1468" s="61"/>
      <c r="AC1468" s="61"/>
      <c r="AD1468" s="61"/>
      <c r="AE1468" s="61"/>
      <c r="AF1468" s="61"/>
      <c r="AG1468" s="61"/>
      <c r="AH1468" s="61"/>
      <c r="AI1468" s="61"/>
      <c r="AJ1468" s="61"/>
      <c r="AK1468" s="61"/>
      <c r="AL1468" s="61"/>
      <c r="AM1468" s="61"/>
      <c r="AN1468" s="61"/>
      <c r="AO1468" s="61"/>
      <c r="AP1468" s="62"/>
      <c r="AQ1468" s="61"/>
      <c r="AR1468" s="61"/>
      <c r="AS1468" s="61"/>
      <c r="AT1468" s="61"/>
      <c r="AU1468" s="61"/>
      <c r="AV1468" s="61"/>
      <c r="AW1468" s="60"/>
    </row>
    <row r="1469" s="59" customFormat="1" customHeight="1" spans="1:49">
      <c r="A1469" s="60"/>
      <c r="B1469" s="60"/>
      <c r="C1469" s="60"/>
      <c r="D1469" s="60"/>
      <c r="H1469" s="61"/>
      <c r="I1469" s="61"/>
      <c r="J1469" s="61"/>
      <c r="K1469" s="61"/>
      <c r="L1469" s="61"/>
      <c r="M1469" s="61"/>
      <c r="N1469" s="61"/>
      <c r="O1469" s="61"/>
      <c r="P1469" s="61"/>
      <c r="Q1469" s="61"/>
      <c r="R1469" s="61"/>
      <c r="S1469" s="61"/>
      <c r="T1469" s="61"/>
      <c r="U1469" s="61"/>
      <c r="V1469" s="61"/>
      <c r="W1469" s="61"/>
      <c r="X1469" s="61"/>
      <c r="Y1469" s="61"/>
      <c r="Z1469" s="61"/>
      <c r="AA1469" s="61"/>
      <c r="AB1469" s="61"/>
      <c r="AC1469" s="61"/>
      <c r="AD1469" s="61"/>
      <c r="AE1469" s="61"/>
      <c r="AF1469" s="61"/>
      <c r="AG1469" s="61"/>
      <c r="AH1469" s="61"/>
      <c r="AI1469" s="61"/>
      <c r="AJ1469" s="61"/>
      <c r="AK1469" s="61"/>
      <c r="AL1469" s="61"/>
      <c r="AM1469" s="61"/>
      <c r="AN1469" s="61"/>
      <c r="AO1469" s="61"/>
      <c r="AP1469" s="62"/>
      <c r="AQ1469" s="61"/>
      <c r="AR1469" s="61"/>
      <c r="AS1469" s="61"/>
      <c r="AT1469" s="61"/>
      <c r="AU1469" s="61"/>
      <c r="AV1469" s="61"/>
      <c r="AW1469" s="60"/>
    </row>
    <row r="1470" s="59" customFormat="1" customHeight="1" spans="1:49">
      <c r="A1470" s="60"/>
      <c r="B1470" s="60"/>
      <c r="C1470" s="60"/>
      <c r="D1470" s="60"/>
      <c r="H1470" s="61"/>
      <c r="I1470" s="61"/>
      <c r="J1470" s="61"/>
      <c r="K1470" s="61"/>
      <c r="L1470" s="61"/>
      <c r="M1470" s="61"/>
      <c r="N1470" s="61"/>
      <c r="O1470" s="61"/>
      <c r="P1470" s="61"/>
      <c r="Q1470" s="61"/>
      <c r="R1470" s="61"/>
      <c r="S1470" s="61"/>
      <c r="T1470" s="61"/>
      <c r="U1470" s="61"/>
      <c r="V1470" s="61"/>
      <c r="W1470" s="61"/>
      <c r="X1470" s="61"/>
      <c r="Y1470" s="61"/>
      <c r="Z1470" s="61"/>
      <c r="AA1470" s="61"/>
      <c r="AB1470" s="61"/>
      <c r="AC1470" s="61"/>
      <c r="AD1470" s="61"/>
      <c r="AE1470" s="61"/>
      <c r="AF1470" s="61"/>
      <c r="AG1470" s="61"/>
      <c r="AH1470" s="61"/>
      <c r="AI1470" s="61"/>
      <c r="AJ1470" s="61"/>
      <c r="AK1470" s="61"/>
      <c r="AL1470" s="61"/>
      <c r="AM1470" s="61"/>
      <c r="AN1470" s="61"/>
      <c r="AO1470" s="61"/>
      <c r="AP1470" s="62"/>
      <c r="AQ1470" s="61"/>
      <c r="AR1470" s="61"/>
      <c r="AS1470" s="61"/>
      <c r="AT1470" s="61"/>
      <c r="AU1470" s="61"/>
      <c r="AV1470" s="61"/>
      <c r="AW1470" s="60"/>
    </row>
    <row r="1471" s="59" customFormat="1" customHeight="1" spans="1:49">
      <c r="A1471" s="60"/>
      <c r="B1471" s="60"/>
      <c r="C1471" s="60"/>
      <c r="D1471" s="60"/>
      <c r="H1471" s="61"/>
      <c r="I1471" s="61"/>
      <c r="J1471" s="61"/>
      <c r="K1471" s="61"/>
      <c r="L1471" s="61"/>
      <c r="M1471" s="61"/>
      <c r="N1471" s="61"/>
      <c r="O1471" s="61"/>
      <c r="P1471" s="61"/>
      <c r="Q1471" s="61"/>
      <c r="R1471" s="61"/>
      <c r="S1471" s="61"/>
      <c r="T1471" s="61"/>
      <c r="U1471" s="61"/>
      <c r="V1471" s="61"/>
      <c r="W1471" s="61"/>
      <c r="X1471" s="61"/>
      <c r="Y1471" s="61"/>
      <c r="Z1471" s="61"/>
      <c r="AA1471" s="61"/>
      <c r="AB1471" s="61"/>
      <c r="AC1471" s="61"/>
      <c r="AD1471" s="61"/>
      <c r="AE1471" s="61"/>
      <c r="AF1471" s="61"/>
      <c r="AG1471" s="61"/>
      <c r="AH1471" s="61"/>
      <c r="AI1471" s="61"/>
      <c r="AJ1471" s="61"/>
      <c r="AK1471" s="61"/>
      <c r="AL1471" s="61"/>
      <c r="AM1471" s="61"/>
      <c r="AN1471" s="61"/>
      <c r="AO1471" s="61"/>
      <c r="AP1471" s="62"/>
      <c r="AQ1471" s="61"/>
      <c r="AR1471" s="61"/>
      <c r="AS1471" s="61"/>
      <c r="AT1471" s="61"/>
      <c r="AU1471" s="61"/>
      <c r="AV1471" s="61"/>
      <c r="AW1471" s="60"/>
    </row>
    <row r="1472" s="59" customFormat="1" customHeight="1" spans="1:49">
      <c r="A1472" s="60"/>
      <c r="B1472" s="60"/>
      <c r="C1472" s="60"/>
      <c r="D1472" s="60"/>
      <c r="H1472" s="61"/>
      <c r="I1472" s="61"/>
      <c r="J1472" s="61"/>
      <c r="K1472" s="61"/>
      <c r="L1472" s="61"/>
      <c r="M1472" s="61"/>
      <c r="N1472" s="61"/>
      <c r="O1472" s="61"/>
      <c r="P1472" s="61"/>
      <c r="Q1472" s="61"/>
      <c r="R1472" s="61"/>
      <c r="S1472" s="61"/>
      <c r="T1472" s="61"/>
      <c r="U1472" s="61"/>
      <c r="V1472" s="61"/>
      <c r="W1472" s="61"/>
      <c r="X1472" s="61"/>
      <c r="Y1472" s="61"/>
      <c r="Z1472" s="61"/>
      <c r="AA1472" s="61"/>
      <c r="AB1472" s="61"/>
      <c r="AC1472" s="61"/>
      <c r="AD1472" s="61"/>
      <c r="AE1472" s="61"/>
      <c r="AF1472" s="61"/>
      <c r="AG1472" s="61"/>
      <c r="AH1472" s="61"/>
      <c r="AI1472" s="61"/>
      <c r="AJ1472" s="61"/>
      <c r="AK1472" s="61"/>
      <c r="AL1472" s="61"/>
      <c r="AM1472" s="61"/>
      <c r="AN1472" s="61"/>
      <c r="AO1472" s="61"/>
      <c r="AP1472" s="62"/>
      <c r="AQ1472" s="61"/>
      <c r="AR1472" s="61"/>
      <c r="AS1472" s="61"/>
      <c r="AT1472" s="61"/>
      <c r="AU1472" s="61"/>
      <c r="AV1472" s="61"/>
      <c r="AW1472" s="60"/>
    </row>
    <row r="1473" s="59" customFormat="1" customHeight="1" spans="1:49">
      <c r="A1473" s="60"/>
      <c r="B1473" s="60"/>
      <c r="C1473" s="60"/>
      <c r="D1473" s="60"/>
      <c r="H1473" s="61"/>
      <c r="I1473" s="61"/>
      <c r="J1473" s="61"/>
      <c r="K1473" s="61"/>
      <c r="L1473" s="61"/>
      <c r="M1473" s="61"/>
      <c r="N1473" s="61"/>
      <c r="O1473" s="61"/>
      <c r="P1473" s="61"/>
      <c r="Q1473" s="61"/>
      <c r="R1473" s="61"/>
      <c r="S1473" s="61"/>
      <c r="T1473" s="61"/>
      <c r="U1473" s="61"/>
      <c r="V1473" s="61"/>
      <c r="W1473" s="61"/>
      <c r="X1473" s="61"/>
      <c r="Y1473" s="61"/>
      <c r="Z1473" s="61"/>
      <c r="AA1473" s="61"/>
      <c r="AB1473" s="61"/>
      <c r="AC1473" s="61"/>
      <c r="AD1473" s="61"/>
      <c r="AE1473" s="61"/>
      <c r="AF1473" s="61"/>
      <c r="AG1473" s="61"/>
      <c r="AH1473" s="61"/>
      <c r="AI1473" s="61"/>
      <c r="AJ1473" s="61"/>
      <c r="AK1473" s="61"/>
      <c r="AL1473" s="61"/>
      <c r="AM1473" s="61"/>
      <c r="AN1473" s="61"/>
      <c r="AO1473" s="61"/>
      <c r="AP1473" s="62"/>
      <c r="AQ1473" s="61"/>
      <c r="AR1473" s="61"/>
      <c r="AS1473" s="61"/>
      <c r="AT1473" s="61"/>
      <c r="AU1473" s="61"/>
      <c r="AV1473" s="61"/>
      <c r="AW1473" s="60"/>
    </row>
    <row r="1474" s="59" customFormat="1" customHeight="1" spans="1:49">
      <c r="A1474" s="60"/>
      <c r="B1474" s="60"/>
      <c r="C1474" s="60"/>
      <c r="D1474" s="60"/>
      <c r="H1474" s="61"/>
      <c r="I1474" s="61"/>
      <c r="J1474" s="61"/>
      <c r="K1474" s="61"/>
      <c r="L1474" s="61"/>
      <c r="M1474" s="61"/>
      <c r="N1474" s="61"/>
      <c r="O1474" s="61"/>
      <c r="P1474" s="61"/>
      <c r="Q1474" s="61"/>
      <c r="R1474" s="61"/>
      <c r="S1474" s="61"/>
      <c r="T1474" s="61"/>
      <c r="U1474" s="61"/>
      <c r="V1474" s="61"/>
      <c r="W1474" s="61"/>
      <c r="X1474" s="61"/>
      <c r="Y1474" s="61"/>
      <c r="Z1474" s="61"/>
      <c r="AA1474" s="61"/>
      <c r="AB1474" s="61"/>
      <c r="AC1474" s="61"/>
      <c r="AD1474" s="61"/>
      <c r="AE1474" s="61"/>
      <c r="AF1474" s="61"/>
      <c r="AG1474" s="61"/>
      <c r="AH1474" s="61"/>
      <c r="AI1474" s="61"/>
      <c r="AJ1474" s="61"/>
      <c r="AK1474" s="61"/>
      <c r="AL1474" s="61"/>
      <c r="AM1474" s="61"/>
      <c r="AN1474" s="61"/>
      <c r="AO1474" s="61"/>
      <c r="AP1474" s="62"/>
      <c r="AQ1474" s="61"/>
      <c r="AR1474" s="61"/>
      <c r="AS1474" s="61"/>
      <c r="AT1474" s="61"/>
      <c r="AU1474" s="61"/>
      <c r="AV1474" s="61"/>
      <c r="AW1474" s="60"/>
    </row>
    <row r="1475" s="59" customFormat="1" customHeight="1" spans="1:49">
      <c r="A1475" s="60"/>
      <c r="B1475" s="60"/>
      <c r="C1475" s="60"/>
      <c r="D1475" s="60"/>
      <c r="H1475" s="61"/>
      <c r="I1475" s="61"/>
      <c r="J1475" s="61"/>
      <c r="K1475" s="61"/>
      <c r="L1475" s="61"/>
      <c r="M1475" s="61"/>
      <c r="N1475" s="61"/>
      <c r="O1475" s="61"/>
      <c r="P1475" s="61"/>
      <c r="Q1475" s="61"/>
      <c r="R1475" s="61"/>
      <c r="S1475" s="61"/>
      <c r="T1475" s="61"/>
      <c r="U1475" s="61"/>
      <c r="V1475" s="61"/>
      <c r="W1475" s="61"/>
      <c r="X1475" s="61"/>
      <c r="Y1475" s="61"/>
      <c r="Z1475" s="61"/>
      <c r="AA1475" s="61"/>
      <c r="AB1475" s="61"/>
      <c r="AC1475" s="61"/>
      <c r="AD1475" s="61"/>
      <c r="AE1475" s="61"/>
      <c r="AF1475" s="61"/>
      <c r="AG1475" s="61"/>
      <c r="AH1475" s="61"/>
      <c r="AI1475" s="61"/>
      <c r="AJ1475" s="61"/>
      <c r="AK1475" s="61"/>
      <c r="AL1475" s="61"/>
      <c r="AM1475" s="61"/>
      <c r="AN1475" s="61"/>
      <c r="AO1475" s="61"/>
      <c r="AP1475" s="62"/>
      <c r="AQ1475" s="61"/>
      <c r="AR1475" s="61"/>
      <c r="AS1475" s="61"/>
      <c r="AT1475" s="61"/>
      <c r="AU1475" s="61"/>
      <c r="AV1475" s="61"/>
      <c r="AW1475" s="60"/>
    </row>
    <row r="1476" s="59" customFormat="1" customHeight="1" spans="1:49">
      <c r="A1476" s="60"/>
      <c r="B1476" s="60"/>
      <c r="C1476" s="60"/>
      <c r="D1476" s="60"/>
      <c r="H1476" s="61"/>
      <c r="I1476" s="61"/>
      <c r="J1476" s="61"/>
      <c r="K1476" s="61"/>
      <c r="L1476" s="61"/>
      <c r="M1476" s="61"/>
      <c r="N1476" s="61"/>
      <c r="O1476" s="61"/>
      <c r="P1476" s="61"/>
      <c r="Q1476" s="61"/>
      <c r="R1476" s="61"/>
      <c r="S1476" s="61"/>
      <c r="T1476" s="61"/>
      <c r="U1476" s="61"/>
      <c r="V1476" s="61"/>
      <c r="W1476" s="61"/>
      <c r="X1476" s="61"/>
      <c r="Y1476" s="61"/>
      <c r="Z1476" s="61"/>
      <c r="AA1476" s="61"/>
      <c r="AB1476" s="61"/>
      <c r="AC1476" s="61"/>
      <c r="AD1476" s="61"/>
      <c r="AE1476" s="61"/>
      <c r="AF1476" s="61"/>
      <c r="AG1476" s="61"/>
      <c r="AH1476" s="61"/>
      <c r="AI1476" s="61"/>
      <c r="AJ1476" s="61"/>
      <c r="AK1476" s="61"/>
      <c r="AL1476" s="61"/>
      <c r="AM1476" s="61"/>
      <c r="AN1476" s="61"/>
      <c r="AO1476" s="61"/>
      <c r="AP1476" s="62"/>
      <c r="AQ1476" s="61"/>
      <c r="AR1476" s="61"/>
      <c r="AS1476" s="61"/>
      <c r="AT1476" s="61"/>
      <c r="AU1476" s="61"/>
      <c r="AV1476" s="61"/>
      <c r="AW1476" s="60"/>
    </row>
    <row r="1477" s="59" customFormat="1" customHeight="1" spans="1:49">
      <c r="A1477" s="60"/>
      <c r="B1477" s="60"/>
      <c r="C1477" s="60"/>
      <c r="D1477" s="60"/>
      <c r="H1477" s="61"/>
      <c r="I1477" s="61"/>
      <c r="J1477" s="61"/>
      <c r="K1477" s="61"/>
      <c r="L1477" s="61"/>
      <c r="M1477" s="61"/>
      <c r="N1477" s="61"/>
      <c r="O1477" s="61"/>
      <c r="P1477" s="61"/>
      <c r="Q1477" s="61"/>
      <c r="R1477" s="61"/>
      <c r="S1477" s="61"/>
      <c r="T1477" s="61"/>
      <c r="U1477" s="61"/>
      <c r="V1477" s="61"/>
      <c r="W1477" s="61"/>
      <c r="X1477" s="61"/>
      <c r="Y1477" s="61"/>
      <c r="Z1477" s="61"/>
      <c r="AA1477" s="61"/>
      <c r="AB1477" s="61"/>
      <c r="AC1477" s="61"/>
      <c r="AD1477" s="61"/>
      <c r="AE1477" s="61"/>
      <c r="AF1477" s="61"/>
      <c r="AG1477" s="61"/>
      <c r="AH1477" s="61"/>
      <c r="AI1477" s="61"/>
      <c r="AJ1477" s="61"/>
      <c r="AK1477" s="61"/>
      <c r="AL1477" s="61"/>
      <c r="AM1477" s="61"/>
      <c r="AN1477" s="61"/>
      <c r="AO1477" s="61"/>
      <c r="AP1477" s="62"/>
      <c r="AQ1477" s="61"/>
      <c r="AR1477" s="61"/>
      <c r="AS1477" s="61"/>
      <c r="AT1477" s="61"/>
      <c r="AU1477" s="61"/>
      <c r="AV1477" s="61"/>
      <c r="AW1477" s="60"/>
    </row>
    <row r="1478" s="59" customFormat="1" customHeight="1" spans="1:49">
      <c r="A1478" s="60"/>
      <c r="B1478" s="60"/>
      <c r="C1478" s="60"/>
      <c r="D1478" s="60"/>
      <c r="H1478" s="61"/>
      <c r="I1478" s="61"/>
      <c r="J1478" s="61"/>
      <c r="K1478" s="61"/>
      <c r="L1478" s="61"/>
      <c r="M1478" s="61"/>
      <c r="N1478" s="61"/>
      <c r="O1478" s="61"/>
      <c r="P1478" s="61"/>
      <c r="Q1478" s="61"/>
      <c r="R1478" s="61"/>
      <c r="S1478" s="61"/>
      <c r="T1478" s="61"/>
      <c r="U1478" s="61"/>
      <c r="V1478" s="61"/>
      <c r="W1478" s="61"/>
      <c r="X1478" s="61"/>
      <c r="Y1478" s="61"/>
      <c r="Z1478" s="61"/>
      <c r="AA1478" s="61"/>
      <c r="AB1478" s="61"/>
      <c r="AC1478" s="61"/>
      <c r="AD1478" s="61"/>
      <c r="AE1478" s="61"/>
      <c r="AF1478" s="61"/>
      <c r="AG1478" s="61"/>
      <c r="AH1478" s="61"/>
      <c r="AI1478" s="61"/>
      <c r="AJ1478" s="61"/>
      <c r="AK1478" s="61"/>
      <c r="AL1478" s="61"/>
      <c r="AM1478" s="61"/>
      <c r="AN1478" s="61"/>
      <c r="AO1478" s="61"/>
      <c r="AP1478" s="62"/>
      <c r="AQ1478" s="61"/>
      <c r="AR1478" s="61"/>
      <c r="AS1478" s="61"/>
      <c r="AT1478" s="61"/>
      <c r="AU1478" s="61"/>
      <c r="AV1478" s="61"/>
      <c r="AW1478" s="60"/>
    </row>
    <row r="1479" s="59" customFormat="1" customHeight="1" spans="1:49">
      <c r="A1479" s="60"/>
      <c r="B1479" s="60"/>
      <c r="C1479" s="60"/>
      <c r="D1479" s="60"/>
      <c r="H1479" s="61"/>
      <c r="I1479" s="61"/>
      <c r="J1479" s="61"/>
      <c r="K1479" s="61"/>
      <c r="L1479" s="61"/>
      <c r="M1479" s="61"/>
      <c r="N1479" s="61"/>
      <c r="O1479" s="61"/>
      <c r="P1479" s="61"/>
      <c r="Q1479" s="61"/>
      <c r="R1479" s="61"/>
      <c r="S1479" s="61"/>
      <c r="T1479" s="61"/>
      <c r="U1479" s="61"/>
      <c r="V1479" s="61"/>
      <c r="W1479" s="61"/>
      <c r="X1479" s="61"/>
      <c r="Y1479" s="61"/>
      <c r="Z1479" s="61"/>
      <c r="AA1479" s="61"/>
      <c r="AB1479" s="61"/>
      <c r="AC1479" s="61"/>
      <c r="AD1479" s="61"/>
      <c r="AE1479" s="61"/>
      <c r="AF1479" s="61"/>
      <c r="AG1479" s="61"/>
      <c r="AH1479" s="61"/>
      <c r="AI1479" s="61"/>
      <c r="AJ1479" s="61"/>
      <c r="AK1479" s="61"/>
      <c r="AL1479" s="61"/>
      <c r="AM1479" s="61"/>
      <c r="AN1479" s="61"/>
      <c r="AO1479" s="61"/>
      <c r="AP1479" s="62"/>
      <c r="AQ1479" s="61"/>
      <c r="AR1479" s="61"/>
      <c r="AS1479" s="61"/>
      <c r="AT1479" s="61"/>
      <c r="AU1479" s="61"/>
      <c r="AV1479" s="61"/>
      <c r="AW1479" s="60"/>
    </row>
    <row r="1480" s="59" customFormat="1" customHeight="1" spans="1:49">
      <c r="A1480" s="60"/>
      <c r="B1480" s="60"/>
      <c r="C1480" s="60"/>
      <c r="D1480" s="60"/>
      <c r="H1480" s="61"/>
      <c r="I1480" s="61"/>
      <c r="J1480" s="61"/>
      <c r="K1480" s="61"/>
      <c r="L1480" s="61"/>
      <c r="M1480" s="61"/>
      <c r="N1480" s="61"/>
      <c r="O1480" s="61"/>
      <c r="P1480" s="61"/>
      <c r="Q1480" s="61"/>
      <c r="R1480" s="61"/>
      <c r="S1480" s="61"/>
      <c r="T1480" s="61"/>
      <c r="U1480" s="61"/>
      <c r="V1480" s="61"/>
      <c r="W1480" s="61"/>
      <c r="X1480" s="61"/>
      <c r="Y1480" s="61"/>
      <c r="Z1480" s="61"/>
      <c r="AA1480" s="61"/>
      <c r="AB1480" s="61"/>
      <c r="AC1480" s="61"/>
      <c r="AD1480" s="61"/>
      <c r="AE1480" s="61"/>
      <c r="AF1480" s="61"/>
      <c r="AG1480" s="61"/>
      <c r="AH1480" s="61"/>
      <c r="AI1480" s="61"/>
      <c r="AJ1480" s="61"/>
      <c r="AK1480" s="61"/>
      <c r="AL1480" s="61"/>
      <c r="AM1480" s="61"/>
      <c r="AN1480" s="61"/>
      <c r="AO1480" s="61"/>
      <c r="AP1480" s="62"/>
      <c r="AQ1480" s="61"/>
      <c r="AR1480" s="61"/>
      <c r="AS1480" s="61"/>
      <c r="AT1480" s="61"/>
      <c r="AU1480" s="61"/>
      <c r="AV1480" s="61"/>
      <c r="AW1480" s="60"/>
    </row>
    <row r="1481" s="59" customFormat="1" customHeight="1" spans="1:49">
      <c r="A1481" s="60"/>
      <c r="B1481" s="60"/>
      <c r="C1481" s="60"/>
      <c r="D1481" s="60"/>
      <c r="H1481" s="61"/>
      <c r="I1481" s="61"/>
      <c r="J1481" s="61"/>
      <c r="K1481" s="61"/>
      <c r="L1481" s="61"/>
      <c r="M1481" s="61"/>
      <c r="N1481" s="61"/>
      <c r="O1481" s="61"/>
      <c r="P1481" s="61"/>
      <c r="Q1481" s="61"/>
      <c r="R1481" s="61"/>
      <c r="S1481" s="61"/>
      <c r="T1481" s="61"/>
      <c r="U1481" s="61"/>
      <c r="V1481" s="61"/>
      <c r="W1481" s="61"/>
      <c r="X1481" s="61"/>
      <c r="Y1481" s="61"/>
      <c r="Z1481" s="61"/>
      <c r="AA1481" s="61"/>
      <c r="AB1481" s="61"/>
      <c r="AC1481" s="61"/>
      <c r="AD1481" s="61"/>
      <c r="AE1481" s="61"/>
      <c r="AF1481" s="61"/>
      <c r="AG1481" s="61"/>
      <c r="AH1481" s="61"/>
      <c r="AI1481" s="61"/>
      <c r="AJ1481" s="61"/>
      <c r="AK1481" s="61"/>
      <c r="AL1481" s="61"/>
      <c r="AM1481" s="61"/>
      <c r="AN1481" s="61"/>
      <c r="AO1481" s="61"/>
      <c r="AP1481" s="62"/>
      <c r="AQ1481" s="61"/>
      <c r="AR1481" s="61"/>
      <c r="AS1481" s="61"/>
      <c r="AT1481" s="61"/>
      <c r="AU1481" s="61"/>
      <c r="AV1481" s="61"/>
      <c r="AW1481" s="60"/>
    </row>
    <row r="1482" s="59" customFormat="1" customHeight="1" spans="1:49">
      <c r="A1482" s="60"/>
      <c r="B1482" s="60"/>
      <c r="C1482" s="60"/>
      <c r="D1482" s="60"/>
      <c r="H1482" s="61"/>
      <c r="I1482" s="61"/>
      <c r="J1482" s="61"/>
      <c r="K1482" s="61"/>
      <c r="L1482" s="61"/>
      <c r="M1482" s="61"/>
      <c r="N1482" s="61"/>
      <c r="O1482" s="61"/>
      <c r="P1482" s="61"/>
      <c r="Q1482" s="61"/>
      <c r="R1482" s="61"/>
      <c r="S1482" s="61"/>
      <c r="T1482" s="61"/>
      <c r="U1482" s="61"/>
      <c r="V1482" s="61"/>
      <c r="W1482" s="61"/>
      <c r="X1482" s="61"/>
      <c r="Y1482" s="61"/>
      <c r="Z1482" s="61"/>
      <c r="AA1482" s="61"/>
      <c r="AB1482" s="61"/>
      <c r="AC1482" s="61"/>
      <c r="AD1482" s="61"/>
      <c r="AE1482" s="61"/>
      <c r="AF1482" s="61"/>
      <c r="AG1482" s="61"/>
      <c r="AH1482" s="61"/>
      <c r="AI1482" s="61"/>
      <c r="AJ1482" s="61"/>
      <c r="AK1482" s="61"/>
      <c r="AL1482" s="61"/>
      <c r="AM1482" s="61"/>
      <c r="AN1482" s="61"/>
      <c r="AO1482" s="61"/>
      <c r="AP1482" s="62"/>
      <c r="AQ1482" s="61"/>
      <c r="AR1482" s="61"/>
      <c r="AS1482" s="61"/>
      <c r="AT1482" s="61"/>
      <c r="AU1482" s="61"/>
      <c r="AV1482" s="61"/>
      <c r="AW1482" s="60"/>
    </row>
    <row r="1483" s="59" customFormat="1" customHeight="1" spans="1:49">
      <c r="A1483" s="60"/>
      <c r="B1483" s="60"/>
      <c r="C1483" s="60"/>
      <c r="D1483" s="60"/>
      <c r="H1483" s="61"/>
      <c r="I1483" s="61"/>
      <c r="J1483" s="61"/>
      <c r="K1483" s="61"/>
      <c r="L1483" s="61"/>
      <c r="M1483" s="61"/>
      <c r="N1483" s="61"/>
      <c r="O1483" s="61"/>
      <c r="P1483" s="61"/>
      <c r="Q1483" s="61"/>
      <c r="R1483" s="61"/>
      <c r="S1483" s="61"/>
      <c r="T1483" s="61"/>
      <c r="U1483" s="61"/>
      <c r="V1483" s="61"/>
      <c r="W1483" s="61"/>
      <c r="X1483" s="61"/>
      <c r="Y1483" s="61"/>
      <c r="Z1483" s="61"/>
      <c r="AA1483" s="61"/>
      <c r="AB1483" s="61"/>
      <c r="AC1483" s="61"/>
      <c r="AD1483" s="61"/>
      <c r="AE1483" s="61"/>
      <c r="AF1483" s="61"/>
      <c r="AG1483" s="61"/>
      <c r="AH1483" s="61"/>
      <c r="AI1483" s="61"/>
      <c r="AJ1483" s="61"/>
      <c r="AK1483" s="61"/>
      <c r="AL1483" s="61"/>
      <c r="AM1483" s="61"/>
      <c r="AN1483" s="61"/>
      <c r="AO1483" s="61"/>
      <c r="AP1483" s="62"/>
      <c r="AQ1483" s="61"/>
      <c r="AR1483" s="61"/>
      <c r="AS1483" s="61"/>
      <c r="AT1483" s="61"/>
      <c r="AU1483" s="61"/>
      <c r="AV1483" s="61"/>
      <c r="AW1483" s="60"/>
    </row>
    <row r="1484" s="59" customFormat="1" customHeight="1" spans="1:49">
      <c r="A1484" s="60"/>
      <c r="B1484" s="60"/>
      <c r="C1484" s="60"/>
      <c r="D1484" s="60"/>
      <c r="H1484" s="61"/>
      <c r="I1484" s="61"/>
      <c r="J1484" s="61"/>
      <c r="K1484" s="61"/>
      <c r="L1484" s="61"/>
      <c r="M1484" s="61"/>
      <c r="N1484" s="61"/>
      <c r="O1484" s="61"/>
      <c r="P1484" s="61"/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  <c r="AH1484" s="61"/>
      <c r="AI1484" s="61"/>
      <c r="AJ1484" s="61"/>
      <c r="AK1484" s="61"/>
      <c r="AL1484" s="61"/>
      <c r="AM1484" s="61"/>
      <c r="AN1484" s="61"/>
      <c r="AO1484" s="61"/>
      <c r="AP1484" s="62"/>
      <c r="AQ1484" s="61"/>
      <c r="AR1484" s="61"/>
      <c r="AS1484" s="61"/>
      <c r="AT1484" s="61"/>
      <c r="AU1484" s="61"/>
      <c r="AV1484" s="61"/>
      <c r="AW1484" s="60"/>
    </row>
    <row r="1485" s="59" customFormat="1" customHeight="1" spans="1:49">
      <c r="A1485" s="60"/>
      <c r="B1485" s="60"/>
      <c r="C1485" s="60"/>
      <c r="D1485" s="60"/>
      <c r="H1485" s="61"/>
      <c r="I1485" s="61"/>
      <c r="J1485" s="61"/>
      <c r="K1485" s="61"/>
      <c r="L1485" s="61"/>
      <c r="M1485" s="61"/>
      <c r="N1485" s="61"/>
      <c r="O1485" s="61"/>
      <c r="P1485" s="6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  <c r="AL1485" s="61"/>
      <c r="AM1485" s="61"/>
      <c r="AN1485" s="61"/>
      <c r="AO1485" s="61"/>
      <c r="AP1485" s="62"/>
      <c r="AQ1485" s="61"/>
      <c r="AR1485" s="61"/>
      <c r="AS1485" s="61"/>
      <c r="AT1485" s="61"/>
      <c r="AU1485" s="61"/>
      <c r="AV1485" s="61"/>
      <c r="AW1485" s="60"/>
    </row>
    <row r="1486" s="59" customFormat="1" customHeight="1" spans="1:49">
      <c r="A1486" s="60"/>
      <c r="B1486" s="60"/>
      <c r="C1486" s="60"/>
      <c r="D1486" s="60"/>
      <c r="H1486" s="61"/>
      <c r="I1486" s="61"/>
      <c r="J1486" s="61"/>
      <c r="K1486" s="61"/>
      <c r="L1486" s="61"/>
      <c r="M1486" s="61"/>
      <c r="N1486" s="61"/>
      <c r="O1486" s="61"/>
      <c r="P1486" s="61"/>
      <c r="Q1486" s="61"/>
      <c r="R1486" s="61"/>
      <c r="S1486" s="61"/>
      <c r="T1486" s="61"/>
      <c r="U1486" s="61"/>
      <c r="V1486" s="61"/>
      <c r="W1486" s="61"/>
      <c r="X1486" s="61"/>
      <c r="Y1486" s="61"/>
      <c r="Z1486" s="61"/>
      <c r="AA1486" s="61"/>
      <c r="AB1486" s="61"/>
      <c r="AC1486" s="61"/>
      <c r="AD1486" s="61"/>
      <c r="AE1486" s="61"/>
      <c r="AF1486" s="61"/>
      <c r="AG1486" s="61"/>
      <c r="AH1486" s="61"/>
      <c r="AI1486" s="61"/>
      <c r="AJ1486" s="61"/>
      <c r="AK1486" s="61"/>
      <c r="AL1486" s="61"/>
      <c r="AM1486" s="61"/>
      <c r="AN1486" s="61"/>
      <c r="AO1486" s="61"/>
      <c r="AP1486" s="62"/>
      <c r="AQ1486" s="61"/>
      <c r="AR1486" s="61"/>
      <c r="AS1486" s="61"/>
      <c r="AT1486" s="61"/>
      <c r="AU1486" s="61"/>
      <c r="AV1486" s="61"/>
      <c r="AW1486" s="60"/>
    </row>
    <row r="1487" s="59" customFormat="1" customHeight="1" spans="1:49">
      <c r="A1487" s="60"/>
      <c r="B1487" s="60"/>
      <c r="C1487" s="60"/>
      <c r="D1487" s="60"/>
      <c r="H1487" s="61"/>
      <c r="I1487" s="61"/>
      <c r="J1487" s="61"/>
      <c r="K1487" s="61"/>
      <c r="L1487" s="61"/>
      <c r="M1487" s="61"/>
      <c r="N1487" s="61"/>
      <c r="O1487" s="61"/>
      <c r="P1487" s="61"/>
      <c r="Q1487" s="61"/>
      <c r="R1487" s="61"/>
      <c r="S1487" s="61"/>
      <c r="T1487" s="61"/>
      <c r="U1487" s="61"/>
      <c r="V1487" s="61"/>
      <c r="W1487" s="61"/>
      <c r="X1487" s="61"/>
      <c r="Y1487" s="61"/>
      <c r="Z1487" s="61"/>
      <c r="AA1487" s="61"/>
      <c r="AB1487" s="61"/>
      <c r="AC1487" s="61"/>
      <c r="AD1487" s="61"/>
      <c r="AE1487" s="61"/>
      <c r="AF1487" s="61"/>
      <c r="AG1487" s="61"/>
      <c r="AH1487" s="61"/>
      <c r="AI1487" s="61"/>
      <c r="AJ1487" s="61"/>
      <c r="AK1487" s="61"/>
      <c r="AL1487" s="61"/>
      <c r="AM1487" s="61"/>
      <c r="AN1487" s="61"/>
      <c r="AO1487" s="61"/>
      <c r="AP1487" s="62"/>
      <c r="AQ1487" s="61"/>
      <c r="AR1487" s="61"/>
      <c r="AS1487" s="61"/>
      <c r="AT1487" s="61"/>
      <c r="AU1487" s="61"/>
      <c r="AV1487" s="61"/>
      <c r="AW1487" s="60"/>
    </row>
    <row r="1488" s="59" customFormat="1" customHeight="1" spans="1:49">
      <c r="A1488" s="60"/>
      <c r="B1488" s="60"/>
      <c r="C1488" s="60"/>
      <c r="D1488" s="60"/>
      <c r="H1488" s="61"/>
      <c r="I1488" s="61"/>
      <c r="J1488" s="61"/>
      <c r="K1488" s="61"/>
      <c r="L1488" s="61"/>
      <c r="M1488" s="61"/>
      <c r="N1488" s="61"/>
      <c r="O1488" s="61"/>
      <c r="P1488" s="61"/>
      <c r="Q1488" s="61"/>
      <c r="R1488" s="61"/>
      <c r="S1488" s="61"/>
      <c r="T1488" s="61"/>
      <c r="U1488" s="61"/>
      <c r="V1488" s="61"/>
      <c r="W1488" s="61"/>
      <c r="X1488" s="61"/>
      <c r="Y1488" s="61"/>
      <c r="Z1488" s="61"/>
      <c r="AA1488" s="61"/>
      <c r="AB1488" s="61"/>
      <c r="AC1488" s="61"/>
      <c r="AD1488" s="61"/>
      <c r="AE1488" s="61"/>
      <c r="AF1488" s="61"/>
      <c r="AG1488" s="61"/>
      <c r="AH1488" s="61"/>
      <c r="AI1488" s="61"/>
      <c r="AJ1488" s="61"/>
      <c r="AK1488" s="61"/>
      <c r="AL1488" s="61"/>
      <c r="AM1488" s="61"/>
      <c r="AN1488" s="61"/>
      <c r="AO1488" s="61"/>
      <c r="AP1488" s="62"/>
      <c r="AQ1488" s="61"/>
      <c r="AR1488" s="61"/>
      <c r="AS1488" s="61"/>
      <c r="AT1488" s="61"/>
      <c r="AU1488" s="61"/>
      <c r="AV1488" s="61"/>
      <c r="AW1488" s="60"/>
    </row>
    <row r="1489" s="59" customFormat="1" customHeight="1" spans="1:49">
      <c r="A1489" s="60"/>
      <c r="B1489" s="60"/>
      <c r="C1489" s="60"/>
      <c r="D1489" s="60"/>
      <c r="H1489" s="61"/>
      <c r="I1489" s="61"/>
      <c r="J1489" s="61"/>
      <c r="K1489" s="61"/>
      <c r="L1489" s="61"/>
      <c r="M1489" s="61"/>
      <c r="N1489" s="61"/>
      <c r="O1489" s="61"/>
      <c r="P1489" s="61"/>
      <c r="Q1489" s="61"/>
      <c r="R1489" s="61"/>
      <c r="S1489" s="61"/>
      <c r="T1489" s="61"/>
      <c r="U1489" s="61"/>
      <c r="V1489" s="61"/>
      <c r="W1489" s="61"/>
      <c r="X1489" s="61"/>
      <c r="Y1489" s="61"/>
      <c r="Z1489" s="61"/>
      <c r="AA1489" s="61"/>
      <c r="AB1489" s="61"/>
      <c r="AC1489" s="61"/>
      <c r="AD1489" s="61"/>
      <c r="AE1489" s="61"/>
      <c r="AF1489" s="61"/>
      <c r="AG1489" s="61"/>
      <c r="AH1489" s="61"/>
      <c r="AI1489" s="61"/>
      <c r="AJ1489" s="61"/>
      <c r="AK1489" s="61"/>
      <c r="AL1489" s="61"/>
      <c r="AM1489" s="61"/>
      <c r="AN1489" s="61"/>
      <c r="AO1489" s="61"/>
      <c r="AP1489" s="62"/>
      <c r="AQ1489" s="61"/>
      <c r="AR1489" s="61"/>
      <c r="AS1489" s="61"/>
      <c r="AT1489" s="61"/>
      <c r="AU1489" s="61"/>
      <c r="AV1489" s="61"/>
      <c r="AW1489" s="60"/>
    </row>
    <row r="1490" s="59" customFormat="1" customHeight="1" spans="1:49">
      <c r="A1490" s="60"/>
      <c r="B1490" s="60"/>
      <c r="C1490" s="60"/>
      <c r="D1490" s="60"/>
      <c r="H1490" s="61"/>
      <c r="I1490" s="61"/>
      <c r="J1490" s="61"/>
      <c r="K1490" s="61"/>
      <c r="L1490" s="61"/>
      <c r="M1490" s="61"/>
      <c r="N1490" s="61"/>
      <c r="O1490" s="61"/>
      <c r="P1490" s="61"/>
      <c r="Q1490" s="61"/>
      <c r="R1490" s="61"/>
      <c r="S1490" s="61"/>
      <c r="T1490" s="61"/>
      <c r="U1490" s="61"/>
      <c r="V1490" s="61"/>
      <c r="W1490" s="61"/>
      <c r="X1490" s="61"/>
      <c r="Y1490" s="61"/>
      <c r="Z1490" s="61"/>
      <c r="AA1490" s="61"/>
      <c r="AB1490" s="61"/>
      <c r="AC1490" s="61"/>
      <c r="AD1490" s="61"/>
      <c r="AE1490" s="61"/>
      <c r="AF1490" s="61"/>
      <c r="AG1490" s="61"/>
      <c r="AH1490" s="61"/>
      <c r="AI1490" s="61"/>
      <c r="AJ1490" s="61"/>
      <c r="AK1490" s="61"/>
      <c r="AL1490" s="61"/>
      <c r="AM1490" s="61"/>
      <c r="AN1490" s="61"/>
      <c r="AO1490" s="61"/>
      <c r="AP1490" s="62"/>
      <c r="AQ1490" s="61"/>
      <c r="AR1490" s="61"/>
      <c r="AS1490" s="61"/>
      <c r="AT1490" s="61"/>
      <c r="AU1490" s="61"/>
      <c r="AV1490" s="61"/>
      <c r="AW1490" s="60"/>
    </row>
    <row r="1491" s="59" customFormat="1" customHeight="1" spans="1:49">
      <c r="A1491" s="60"/>
      <c r="B1491" s="60"/>
      <c r="C1491" s="60"/>
      <c r="D1491" s="60"/>
      <c r="H1491" s="61"/>
      <c r="I1491" s="61"/>
      <c r="J1491" s="61"/>
      <c r="K1491" s="61"/>
      <c r="L1491" s="61"/>
      <c r="M1491" s="61"/>
      <c r="N1491" s="61"/>
      <c r="O1491" s="61"/>
      <c r="P1491" s="61"/>
      <c r="Q1491" s="61"/>
      <c r="R1491" s="61"/>
      <c r="S1491" s="61"/>
      <c r="T1491" s="61"/>
      <c r="U1491" s="61"/>
      <c r="V1491" s="61"/>
      <c r="W1491" s="61"/>
      <c r="X1491" s="61"/>
      <c r="Y1491" s="61"/>
      <c r="Z1491" s="61"/>
      <c r="AA1491" s="61"/>
      <c r="AB1491" s="61"/>
      <c r="AC1491" s="61"/>
      <c r="AD1491" s="61"/>
      <c r="AE1491" s="61"/>
      <c r="AF1491" s="61"/>
      <c r="AG1491" s="61"/>
      <c r="AH1491" s="61"/>
      <c r="AI1491" s="61"/>
      <c r="AJ1491" s="61"/>
      <c r="AK1491" s="61"/>
      <c r="AL1491" s="61"/>
      <c r="AM1491" s="61"/>
      <c r="AN1491" s="61"/>
      <c r="AO1491" s="61"/>
      <c r="AP1491" s="62"/>
      <c r="AQ1491" s="61"/>
      <c r="AR1491" s="61"/>
      <c r="AS1491" s="61"/>
      <c r="AT1491" s="61"/>
      <c r="AU1491" s="61"/>
      <c r="AV1491" s="61"/>
      <c r="AW1491" s="60"/>
    </row>
    <row r="1492" s="59" customFormat="1" customHeight="1" spans="1:49">
      <c r="A1492" s="60"/>
      <c r="B1492" s="60"/>
      <c r="C1492" s="60"/>
      <c r="D1492" s="60"/>
      <c r="H1492" s="61"/>
      <c r="I1492" s="61"/>
      <c r="J1492" s="61"/>
      <c r="K1492" s="61"/>
      <c r="L1492" s="61"/>
      <c r="M1492" s="61"/>
      <c r="N1492" s="61"/>
      <c r="O1492" s="61"/>
      <c r="P1492" s="61"/>
      <c r="Q1492" s="61"/>
      <c r="R1492" s="61"/>
      <c r="S1492" s="61"/>
      <c r="T1492" s="61"/>
      <c r="U1492" s="61"/>
      <c r="V1492" s="61"/>
      <c r="W1492" s="61"/>
      <c r="X1492" s="61"/>
      <c r="Y1492" s="61"/>
      <c r="Z1492" s="61"/>
      <c r="AA1492" s="61"/>
      <c r="AB1492" s="61"/>
      <c r="AC1492" s="61"/>
      <c r="AD1492" s="61"/>
      <c r="AE1492" s="61"/>
      <c r="AF1492" s="61"/>
      <c r="AG1492" s="61"/>
      <c r="AH1492" s="61"/>
      <c r="AI1492" s="61"/>
      <c r="AJ1492" s="61"/>
      <c r="AK1492" s="61"/>
      <c r="AL1492" s="61"/>
      <c r="AM1492" s="61"/>
      <c r="AN1492" s="61"/>
      <c r="AO1492" s="61"/>
      <c r="AP1492" s="62"/>
      <c r="AQ1492" s="61"/>
      <c r="AR1492" s="61"/>
      <c r="AS1492" s="61"/>
      <c r="AT1492" s="61"/>
      <c r="AU1492" s="61"/>
      <c r="AV1492" s="61"/>
      <c r="AW1492" s="60"/>
    </row>
    <row r="1493" s="59" customFormat="1" customHeight="1" spans="1:49">
      <c r="A1493" s="60"/>
      <c r="B1493" s="60"/>
      <c r="C1493" s="60"/>
      <c r="D1493" s="60"/>
      <c r="H1493" s="61"/>
      <c r="I1493" s="61"/>
      <c r="J1493" s="61"/>
      <c r="K1493" s="61"/>
      <c r="L1493" s="61"/>
      <c r="M1493" s="61"/>
      <c r="N1493" s="61"/>
      <c r="O1493" s="61"/>
      <c r="P1493" s="61"/>
      <c r="Q1493" s="61"/>
      <c r="R1493" s="61"/>
      <c r="S1493" s="61"/>
      <c r="T1493" s="61"/>
      <c r="U1493" s="61"/>
      <c r="V1493" s="61"/>
      <c r="W1493" s="61"/>
      <c r="X1493" s="61"/>
      <c r="Y1493" s="61"/>
      <c r="Z1493" s="61"/>
      <c r="AA1493" s="61"/>
      <c r="AB1493" s="61"/>
      <c r="AC1493" s="61"/>
      <c r="AD1493" s="61"/>
      <c r="AE1493" s="61"/>
      <c r="AF1493" s="61"/>
      <c r="AG1493" s="61"/>
      <c r="AH1493" s="61"/>
      <c r="AI1493" s="61"/>
      <c r="AJ1493" s="61"/>
      <c r="AK1493" s="61"/>
      <c r="AL1493" s="61"/>
      <c r="AM1493" s="61"/>
      <c r="AN1493" s="61"/>
      <c r="AO1493" s="61"/>
      <c r="AP1493" s="62"/>
      <c r="AQ1493" s="61"/>
      <c r="AR1493" s="61"/>
      <c r="AS1493" s="61"/>
      <c r="AT1493" s="61"/>
      <c r="AU1493" s="61"/>
      <c r="AV1493" s="61"/>
      <c r="AW1493" s="60"/>
    </row>
    <row r="1494" s="59" customFormat="1" customHeight="1" spans="1:49">
      <c r="A1494" s="60"/>
      <c r="B1494" s="60"/>
      <c r="C1494" s="60"/>
      <c r="D1494" s="60"/>
      <c r="H1494" s="61"/>
      <c r="I1494" s="61"/>
      <c r="J1494" s="61"/>
      <c r="K1494" s="61"/>
      <c r="L1494" s="61"/>
      <c r="M1494" s="61"/>
      <c r="N1494" s="61"/>
      <c r="O1494" s="61"/>
      <c r="P1494" s="61"/>
      <c r="Q1494" s="61"/>
      <c r="R1494" s="61"/>
      <c r="S1494" s="61"/>
      <c r="T1494" s="61"/>
      <c r="U1494" s="61"/>
      <c r="V1494" s="61"/>
      <c r="W1494" s="61"/>
      <c r="X1494" s="61"/>
      <c r="Y1494" s="61"/>
      <c r="Z1494" s="61"/>
      <c r="AA1494" s="61"/>
      <c r="AB1494" s="61"/>
      <c r="AC1494" s="61"/>
      <c r="AD1494" s="61"/>
      <c r="AE1494" s="61"/>
      <c r="AF1494" s="61"/>
      <c r="AG1494" s="61"/>
      <c r="AH1494" s="61"/>
      <c r="AI1494" s="61"/>
      <c r="AJ1494" s="61"/>
      <c r="AK1494" s="61"/>
      <c r="AL1494" s="61"/>
      <c r="AM1494" s="61"/>
      <c r="AN1494" s="61"/>
      <c r="AO1494" s="61"/>
      <c r="AP1494" s="62"/>
      <c r="AQ1494" s="61"/>
      <c r="AR1494" s="61"/>
      <c r="AS1494" s="61"/>
      <c r="AT1494" s="61"/>
      <c r="AU1494" s="61"/>
      <c r="AV1494" s="61"/>
      <c r="AW1494" s="60"/>
    </row>
    <row r="1495" s="59" customFormat="1" customHeight="1" spans="1:49">
      <c r="A1495" s="60"/>
      <c r="B1495" s="60"/>
      <c r="C1495" s="60"/>
      <c r="D1495" s="60"/>
      <c r="H1495" s="61"/>
      <c r="I1495" s="61"/>
      <c r="J1495" s="61"/>
      <c r="K1495" s="61"/>
      <c r="L1495" s="61"/>
      <c r="M1495" s="61"/>
      <c r="N1495" s="61"/>
      <c r="O1495" s="61"/>
      <c r="P1495" s="61"/>
      <c r="Q1495" s="61"/>
      <c r="R1495" s="61"/>
      <c r="S1495" s="61"/>
      <c r="T1495" s="61"/>
      <c r="U1495" s="61"/>
      <c r="V1495" s="61"/>
      <c r="W1495" s="61"/>
      <c r="X1495" s="61"/>
      <c r="Y1495" s="61"/>
      <c r="Z1495" s="61"/>
      <c r="AA1495" s="61"/>
      <c r="AB1495" s="61"/>
      <c r="AC1495" s="61"/>
      <c r="AD1495" s="61"/>
      <c r="AE1495" s="61"/>
      <c r="AF1495" s="61"/>
      <c r="AG1495" s="61"/>
      <c r="AH1495" s="61"/>
      <c r="AI1495" s="61"/>
      <c r="AJ1495" s="61"/>
      <c r="AK1495" s="61"/>
      <c r="AL1495" s="61"/>
      <c r="AM1495" s="61"/>
      <c r="AN1495" s="61"/>
      <c r="AO1495" s="61"/>
      <c r="AP1495" s="62"/>
      <c r="AQ1495" s="61"/>
      <c r="AR1495" s="61"/>
      <c r="AS1495" s="61"/>
      <c r="AT1495" s="61"/>
      <c r="AU1495" s="61"/>
      <c r="AV1495" s="61"/>
      <c r="AW1495" s="60"/>
    </row>
    <row r="1496" s="59" customFormat="1" customHeight="1" spans="1:49">
      <c r="A1496" s="60"/>
      <c r="B1496" s="60"/>
      <c r="C1496" s="60"/>
      <c r="D1496" s="60"/>
      <c r="H1496" s="61"/>
      <c r="I1496" s="61"/>
      <c r="J1496" s="61"/>
      <c r="K1496" s="61"/>
      <c r="L1496" s="61"/>
      <c r="M1496" s="61"/>
      <c r="N1496" s="61"/>
      <c r="O1496" s="61"/>
      <c r="P1496" s="61"/>
      <c r="Q1496" s="61"/>
      <c r="R1496" s="61"/>
      <c r="S1496" s="61"/>
      <c r="T1496" s="61"/>
      <c r="U1496" s="61"/>
      <c r="V1496" s="61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  <c r="AH1496" s="61"/>
      <c r="AI1496" s="61"/>
      <c r="AJ1496" s="61"/>
      <c r="AK1496" s="61"/>
      <c r="AL1496" s="61"/>
      <c r="AM1496" s="61"/>
      <c r="AN1496" s="61"/>
      <c r="AO1496" s="61"/>
      <c r="AP1496" s="62"/>
      <c r="AQ1496" s="61"/>
      <c r="AR1496" s="61"/>
      <c r="AS1496" s="61"/>
      <c r="AT1496" s="61"/>
      <c r="AU1496" s="61"/>
      <c r="AV1496" s="61"/>
      <c r="AW1496" s="60"/>
    </row>
    <row r="1497" s="59" customFormat="1" customHeight="1" spans="1:49">
      <c r="A1497" s="60"/>
      <c r="B1497" s="60"/>
      <c r="C1497" s="60"/>
      <c r="D1497" s="60"/>
      <c r="H1497" s="61"/>
      <c r="I1497" s="61"/>
      <c r="J1497" s="61"/>
      <c r="K1497" s="61"/>
      <c r="L1497" s="61"/>
      <c r="M1497" s="61"/>
      <c r="N1497" s="61"/>
      <c r="O1497" s="61"/>
      <c r="P1497" s="61"/>
      <c r="Q1497" s="61"/>
      <c r="R1497" s="61"/>
      <c r="S1497" s="61"/>
      <c r="T1497" s="61"/>
      <c r="U1497" s="61"/>
      <c r="V1497" s="61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  <c r="AH1497" s="61"/>
      <c r="AI1497" s="61"/>
      <c r="AJ1497" s="61"/>
      <c r="AK1497" s="61"/>
      <c r="AL1497" s="61"/>
      <c r="AM1497" s="61"/>
      <c r="AN1497" s="61"/>
      <c r="AO1497" s="61"/>
      <c r="AP1497" s="62"/>
      <c r="AQ1497" s="61"/>
      <c r="AR1497" s="61"/>
      <c r="AS1497" s="61"/>
      <c r="AT1497" s="61"/>
      <c r="AU1497" s="61"/>
      <c r="AV1497" s="61"/>
      <c r="AW1497" s="60"/>
    </row>
    <row r="1498" s="59" customFormat="1" customHeight="1" spans="1:49">
      <c r="A1498" s="60"/>
      <c r="B1498" s="60"/>
      <c r="C1498" s="60"/>
      <c r="D1498" s="60"/>
      <c r="H1498" s="61"/>
      <c r="I1498" s="61"/>
      <c r="J1498" s="61"/>
      <c r="K1498" s="61"/>
      <c r="L1498" s="61"/>
      <c r="M1498" s="61"/>
      <c r="N1498" s="61"/>
      <c r="O1498" s="61"/>
      <c r="P1498" s="61"/>
      <c r="Q1498" s="61"/>
      <c r="R1498" s="61"/>
      <c r="S1498" s="61"/>
      <c r="T1498" s="61"/>
      <c r="U1498" s="61"/>
      <c r="V1498" s="61"/>
      <c r="W1498" s="61"/>
      <c r="X1498" s="61"/>
      <c r="Y1498" s="61"/>
      <c r="Z1498" s="61"/>
      <c r="AA1498" s="61"/>
      <c r="AB1498" s="61"/>
      <c r="AC1498" s="61"/>
      <c r="AD1498" s="61"/>
      <c r="AE1498" s="61"/>
      <c r="AF1498" s="61"/>
      <c r="AG1498" s="61"/>
      <c r="AH1498" s="61"/>
      <c r="AI1498" s="61"/>
      <c r="AJ1498" s="61"/>
      <c r="AK1498" s="61"/>
      <c r="AL1498" s="61"/>
      <c r="AM1498" s="61"/>
      <c r="AN1498" s="61"/>
      <c r="AO1498" s="61"/>
      <c r="AP1498" s="62"/>
      <c r="AQ1498" s="61"/>
      <c r="AR1498" s="61"/>
      <c r="AS1498" s="61"/>
      <c r="AT1498" s="61"/>
      <c r="AU1498" s="61"/>
      <c r="AV1498" s="61"/>
      <c r="AW1498" s="60"/>
    </row>
    <row r="1499" s="59" customFormat="1" customHeight="1" spans="1:49">
      <c r="A1499" s="60"/>
      <c r="B1499" s="60"/>
      <c r="C1499" s="60"/>
      <c r="D1499" s="60"/>
      <c r="H1499" s="61"/>
      <c r="I1499" s="61"/>
      <c r="J1499" s="61"/>
      <c r="K1499" s="61"/>
      <c r="L1499" s="61"/>
      <c r="M1499" s="61"/>
      <c r="N1499" s="61"/>
      <c r="O1499" s="61"/>
      <c r="P1499" s="61"/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  <c r="AH1499" s="61"/>
      <c r="AI1499" s="61"/>
      <c r="AJ1499" s="61"/>
      <c r="AK1499" s="61"/>
      <c r="AL1499" s="61"/>
      <c r="AM1499" s="61"/>
      <c r="AN1499" s="61"/>
      <c r="AO1499" s="61"/>
      <c r="AP1499" s="62"/>
      <c r="AQ1499" s="61"/>
      <c r="AR1499" s="61"/>
      <c r="AS1499" s="61"/>
      <c r="AT1499" s="61"/>
      <c r="AU1499" s="61"/>
      <c r="AV1499" s="61"/>
      <c r="AW1499" s="60"/>
    </row>
    <row r="1500" s="59" customFormat="1" customHeight="1" spans="1:49">
      <c r="A1500" s="60"/>
      <c r="B1500" s="60"/>
      <c r="C1500" s="60"/>
      <c r="D1500" s="60"/>
      <c r="H1500" s="61"/>
      <c r="I1500" s="61"/>
      <c r="J1500" s="61"/>
      <c r="K1500" s="61"/>
      <c r="L1500" s="61"/>
      <c r="M1500" s="61"/>
      <c r="N1500" s="61"/>
      <c r="O1500" s="61"/>
      <c r="P1500" s="61"/>
      <c r="Q1500" s="61"/>
      <c r="R1500" s="61"/>
      <c r="S1500" s="61"/>
      <c r="T1500" s="61"/>
      <c r="U1500" s="61"/>
      <c r="V1500" s="61"/>
      <c r="W1500" s="61"/>
      <c r="X1500" s="61"/>
      <c r="Y1500" s="61"/>
      <c r="Z1500" s="61"/>
      <c r="AA1500" s="61"/>
      <c r="AB1500" s="61"/>
      <c r="AC1500" s="61"/>
      <c r="AD1500" s="61"/>
      <c r="AE1500" s="61"/>
      <c r="AF1500" s="61"/>
      <c r="AG1500" s="61"/>
      <c r="AH1500" s="61"/>
      <c r="AI1500" s="61"/>
      <c r="AJ1500" s="61"/>
      <c r="AK1500" s="61"/>
      <c r="AL1500" s="61"/>
      <c r="AM1500" s="61"/>
      <c r="AN1500" s="61"/>
      <c r="AO1500" s="61"/>
      <c r="AP1500" s="62"/>
      <c r="AQ1500" s="61"/>
      <c r="AR1500" s="61"/>
      <c r="AS1500" s="61"/>
      <c r="AT1500" s="61"/>
      <c r="AU1500" s="61"/>
      <c r="AV1500" s="61"/>
      <c r="AW1500" s="60"/>
    </row>
    <row r="1501" s="59" customFormat="1" customHeight="1" spans="1:49">
      <c r="A1501" s="60"/>
      <c r="B1501" s="60"/>
      <c r="C1501" s="60"/>
      <c r="D1501" s="60"/>
      <c r="H1501" s="61"/>
      <c r="I1501" s="61"/>
      <c r="J1501" s="61"/>
      <c r="K1501" s="61"/>
      <c r="L1501" s="61"/>
      <c r="M1501" s="61"/>
      <c r="N1501" s="61"/>
      <c r="O1501" s="61"/>
      <c r="P1501" s="61"/>
      <c r="Q1501" s="61"/>
      <c r="R1501" s="61"/>
      <c r="S1501" s="61"/>
      <c r="T1501" s="61"/>
      <c r="U1501" s="61"/>
      <c r="V1501" s="61"/>
      <c r="W1501" s="61"/>
      <c r="X1501" s="61"/>
      <c r="Y1501" s="61"/>
      <c r="Z1501" s="61"/>
      <c r="AA1501" s="61"/>
      <c r="AB1501" s="61"/>
      <c r="AC1501" s="61"/>
      <c r="AD1501" s="61"/>
      <c r="AE1501" s="61"/>
      <c r="AF1501" s="61"/>
      <c r="AG1501" s="61"/>
      <c r="AH1501" s="61"/>
      <c r="AI1501" s="61"/>
      <c r="AJ1501" s="61"/>
      <c r="AK1501" s="61"/>
      <c r="AL1501" s="61"/>
      <c r="AM1501" s="61"/>
      <c r="AN1501" s="61"/>
      <c r="AO1501" s="61"/>
      <c r="AP1501" s="62"/>
      <c r="AQ1501" s="61"/>
      <c r="AR1501" s="61"/>
      <c r="AS1501" s="61"/>
      <c r="AT1501" s="61"/>
      <c r="AU1501" s="61"/>
      <c r="AV1501" s="61"/>
      <c r="AW1501" s="60"/>
    </row>
    <row r="1502" s="59" customFormat="1" customHeight="1" spans="1:49">
      <c r="A1502" s="60"/>
      <c r="B1502" s="60"/>
      <c r="C1502" s="60"/>
      <c r="D1502" s="60"/>
      <c r="H1502" s="61"/>
      <c r="I1502" s="61"/>
      <c r="J1502" s="61"/>
      <c r="K1502" s="61"/>
      <c r="L1502" s="61"/>
      <c r="M1502" s="61"/>
      <c r="N1502" s="61"/>
      <c r="O1502" s="61"/>
      <c r="P1502" s="61"/>
      <c r="Q1502" s="61"/>
      <c r="R1502" s="61"/>
      <c r="S1502" s="61"/>
      <c r="T1502" s="61"/>
      <c r="U1502" s="61"/>
      <c r="V1502" s="61"/>
      <c r="W1502" s="61"/>
      <c r="X1502" s="61"/>
      <c r="Y1502" s="61"/>
      <c r="Z1502" s="61"/>
      <c r="AA1502" s="61"/>
      <c r="AB1502" s="61"/>
      <c r="AC1502" s="61"/>
      <c r="AD1502" s="61"/>
      <c r="AE1502" s="61"/>
      <c r="AF1502" s="61"/>
      <c r="AG1502" s="61"/>
      <c r="AH1502" s="61"/>
      <c r="AI1502" s="61"/>
      <c r="AJ1502" s="61"/>
      <c r="AK1502" s="61"/>
      <c r="AL1502" s="61"/>
      <c r="AM1502" s="61"/>
      <c r="AN1502" s="61"/>
      <c r="AO1502" s="61"/>
      <c r="AP1502" s="62"/>
      <c r="AQ1502" s="61"/>
      <c r="AR1502" s="61"/>
      <c r="AS1502" s="61"/>
      <c r="AT1502" s="61"/>
      <c r="AU1502" s="61"/>
      <c r="AV1502" s="61"/>
      <c r="AW1502" s="60"/>
    </row>
    <row r="1503" s="59" customFormat="1" customHeight="1" spans="1:49">
      <c r="A1503" s="60"/>
      <c r="B1503" s="60"/>
      <c r="C1503" s="60"/>
      <c r="D1503" s="60"/>
      <c r="H1503" s="61"/>
      <c r="I1503" s="61"/>
      <c r="J1503" s="61"/>
      <c r="K1503" s="61"/>
      <c r="L1503" s="61"/>
      <c r="M1503" s="61"/>
      <c r="N1503" s="61"/>
      <c r="O1503" s="61"/>
      <c r="P1503" s="61"/>
      <c r="Q1503" s="61"/>
      <c r="R1503" s="61"/>
      <c r="S1503" s="61"/>
      <c r="T1503" s="61"/>
      <c r="U1503" s="61"/>
      <c r="V1503" s="61"/>
      <c r="W1503" s="61"/>
      <c r="X1503" s="61"/>
      <c r="Y1503" s="61"/>
      <c r="Z1503" s="61"/>
      <c r="AA1503" s="61"/>
      <c r="AB1503" s="61"/>
      <c r="AC1503" s="61"/>
      <c r="AD1503" s="61"/>
      <c r="AE1503" s="61"/>
      <c r="AF1503" s="61"/>
      <c r="AG1503" s="61"/>
      <c r="AH1503" s="61"/>
      <c r="AI1503" s="61"/>
      <c r="AJ1503" s="61"/>
      <c r="AK1503" s="61"/>
      <c r="AL1503" s="61"/>
      <c r="AM1503" s="61"/>
      <c r="AN1503" s="61"/>
      <c r="AO1503" s="61"/>
      <c r="AP1503" s="62"/>
      <c r="AQ1503" s="61"/>
      <c r="AR1503" s="61"/>
      <c r="AS1503" s="61"/>
      <c r="AT1503" s="61"/>
      <c r="AU1503" s="61"/>
      <c r="AV1503" s="61"/>
      <c r="AW1503" s="60"/>
    </row>
    <row r="1504" s="59" customFormat="1" customHeight="1" spans="1:49">
      <c r="A1504" s="60"/>
      <c r="B1504" s="60"/>
      <c r="C1504" s="60"/>
      <c r="D1504" s="60"/>
      <c r="H1504" s="61"/>
      <c r="I1504" s="61"/>
      <c r="J1504" s="61"/>
      <c r="K1504" s="61"/>
      <c r="L1504" s="61"/>
      <c r="M1504" s="61"/>
      <c r="N1504" s="61"/>
      <c r="O1504" s="61"/>
      <c r="P1504" s="61"/>
      <c r="Q1504" s="61"/>
      <c r="R1504" s="61"/>
      <c r="S1504" s="61"/>
      <c r="T1504" s="61"/>
      <c r="U1504" s="61"/>
      <c r="V1504" s="61"/>
      <c r="W1504" s="61"/>
      <c r="X1504" s="61"/>
      <c r="Y1504" s="61"/>
      <c r="Z1504" s="61"/>
      <c r="AA1504" s="61"/>
      <c r="AB1504" s="61"/>
      <c r="AC1504" s="61"/>
      <c r="AD1504" s="61"/>
      <c r="AE1504" s="61"/>
      <c r="AF1504" s="61"/>
      <c r="AG1504" s="61"/>
      <c r="AH1504" s="61"/>
      <c r="AI1504" s="61"/>
      <c r="AJ1504" s="61"/>
      <c r="AK1504" s="61"/>
      <c r="AL1504" s="61"/>
      <c r="AM1504" s="61"/>
      <c r="AN1504" s="61"/>
      <c r="AO1504" s="61"/>
      <c r="AP1504" s="62"/>
      <c r="AQ1504" s="61"/>
      <c r="AR1504" s="61"/>
      <c r="AS1504" s="61"/>
      <c r="AT1504" s="61"/>
      <c r="AU1504" s="61"/>
      <c r="AV1504" s="61"/>
      <c r="AW1504" s="60"/>
    </row>
    <row r="1505" s="59" customFormat="1" customHeight="1" spans="1:49">
      <c r="A1505" s="60"/>
      <c r="B1505" s="60"/>
      <c r="C1505" s="60"/>
      <c r="D1505" s="60"/>
      <c r="H1505" s="61"/>
      <c r="I1505" s="61"/>
      <c r="J1505" s="61"/>
      <c r="K1505" s="61"/>
      <c r="L1505" s="61"/>
      <c r="M1505" s="61"/>
      <c r="N1505" s="61"/>
      <c r="O1505" s="61"/>
      <c r="P1505" s="61"/>
      <c r="Q1505" s="61"/>
      <c r="R1505" s="61"/>
      <c r="S1505" s="61"/>
      <c r="T1505" s="61"/>
      <c r="U1505" s="61"/>
      <c r="V1505" s="61"/>
      <c r="W1505" s="61"/>
      <c r="X1505" s="61"/>
      <c r="Y1505" s="61"/>
      <c r="Z1505" s="61"/>
      <c r="AA1505" s="61"/>
      <c r="AB1505" s="61"/>
      <c r="AC1505" s="61"/>
      <c r="AD1505" s="61"/>
      <c r="AE1505" s="61"/>
      <c r="AF1505" s="61"/>
      <c r="AG1505" s="61"/>
      <c r="AH1505" s="61"/>
      <c r="AI1505" s="61"/>
      <c r="AJ1505" s="61"/>
      <c r="AK1505" s="61"/>
      <c r="AL1505" s="61"/>
      <c r="AM1505" s="61"/>
      <c r="AN1505" s="61"/>
      <c r="AO1505" s="61"/>
      <c r="AP1505" s="62"/>
      <c r="AQ1505" s="61"/>
      <c r="AR1505" s="61"/>
      <c r="AS1505" s="61"/>
      <c r="AT1505" s="61"/>
      <c r="AU1505" s="61"/>
      <c r="AV1505" s="61"/>
      <c r="AW1505" s="60"/>
    </row>
    <row r="1506" s="59" customFormat="1" customHeight="1" spans="1:49">
      <c r="A1506" s="60"/>
      <c r="B1506" s="60"/>
      <c r="C1506" s="60"/>
      <c r="D1506" s="60"/>
      <c r="H1506" s="61"/>
      <c r="I1506" s="61"/>
      <c r="J1506" s="61"/>
      <c r="K1506" s="61"/>
      <c r="L1506" s="61"/>
      <c r="M1506" s="61"/>
      <c r="N1506" s="61"/>
      <c r="O1506" s="61"/>
      <c r="P1506" s="61"/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  <c r="AH1506" s="61"/>
      <c r="AI1506" s="61"/>
      <c r="AJ1506" s="61"/>
      <c r="AK1506" s="61"/>
      <c r="AL1506" s="61"/>
      <c r="AM1506" s="61"/>
      <c r="AN1506" s="61"/>
      <c r="AO1506" s="61"/>
      <c r="AP1506" s="62"/>
      <c r="AQ1506" s="61"/>
      <c r="AR1506" s="61"/>
      <c r="AS1506" s="61"/>
      <c r="AT1506" s="61"/>
      <c r="AU1506" s="61"/>
      <c r="AV1506" s="61"/>
      <c r="AW1506" s="60"/>
    </row>
    <row r="1507" s="59" customFormat="1" customHeight="1" spans="1:49">
      <c r="A1507" s="60"/>
      <c r="B1507" s="60"/>
      <c r="C1507" s="60"/>
      <c r="D1507" s="60"/>
      <c r="H1507" s="61"/>
      <c r="I1507" s="61"/>
      <c r="J1507" s="61"/>
      <c r="K1507" s="61"/>
      <c r="L1507" s="61"/>
      <c r="M1507" s="61"/>
      <c r="N1507" s="61"/>
      <c r="O1507" s="61"/>
      <c r="P1507" s="61"/>
      <c r="Q1507" s="61"/>
      <c r="R1507" s="61"/>
      <c r="S1507" s="61"/>
      <c r="T1507" s="61"/>
      <c r="U1507" s="61"/>
      <c r="V1507" s="61"/>
      <c r="W1507" s="61"/>
      <c r="X1507" s="61"/>
      <c r="Y1507" s="61"/>
      <c r="Z1507" s="61"/>
      <c r="AA1507" s="61"/>
      <c r="AB1507" s="61"/>
      <c r="AC1507" s="61"/>
      <c r="AD1507" s="61"/>
      <c r="AE1507" s="61"/>
      <c r="AF1507" s="61"/>
      <c r="AG1507" s="61"/>
      <c r="AH1507" s="61"/>
      <c r="AI1507" s="61"/>
      <c r="AJ1507" s="61"/>
      <c r="AK1507" s="61"/>
      <c r="AL1507" s="61"/>
      <c r="AM1507" s="61"/>
      <c r="AN1507" s="61"/>
      <c r="AO1507" s="61"/>
      <c r="AP1507" s="62"/>
      <c r="AQ1507" s="61"/>
      <c r="AR1507" s="61"/>
      <c r="AS1507" s="61"/>
      <c r="AT1507" s="61"/>
      <c r="AU1507" s="61"/>
      <c r="AV1507" s="61"/>
      <c r="AW1507" s="60"/>
    </row>
    <row r="1508" s="59" customFormat="1" customHeight="1" spans="1:49">
      <c r="A1508" s="60"/>
      <c r="B1508" s="60"/>
      <c r="C1508" s="60"/>
      <c r="D1508" s="60"/>
      <c r="H1508" s="61"/>
      <c r="I1508" s="61"/>
      <c r="J1508" s="61"/>
      <c r="K1508" s="61"/>
      <c r="L1508" s="61"/>
      <c r="M1508" s="61"/>
      <c r="N1508" s="61"/>
      <c r="O1508" s="61"/>
      <c r="P1508" s="61"/>
      <c r="Q1508" s="61"/>
      <c r="R1508" s="61"/>
      <c r="S1508" s="61"/>
      <c r="T1508" s="61"/>
      <c r="U1508" s="61"/>
      <c r="V1508" s="61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  <c r="AH1508" s="61"/>
      <c r="AI1508" s="61"/>
      <c r="AJ1508" s="61"/>
      <c r="AK1508" s="61"/>
      <c r="AL1508" s="61"/>
      <c r="AM1508" s="61"/>
      <c r="AN1508" s="61"/>
      <c r="AO1508" s="61"/>
      <c r="AP1508" s="62"/>
      <c r="AQ1508" s="61"/>
      <c r="AR1508" s="61"/>
      <c r="AS1508" s="61"/>
      <c r="AT1508" s="61"/>
      <c r="AU1508" s="61"/>
      <c r="AV1508" s="61"/>
      <c r="AW1508" s="60"/>
    </row>
    <row r="1509" s="59" customFormat="1" customHeight="1" spans="1:49">
      <c r="A1509" s="60"/>
      <c r="B1509" s="60"/>
      <c r="C1509" s="60"/>
      <c r="D1509" s="60"/>
      <c r="H1509" s="61"/>
      <c r="I1509" s="61"/>
      <c r="J1509" s="61"/>
      <c r="K1509" s="61"/>
      <c r="L1509" s="61"/>
      <c r="M1509" s="61"/>
      <c r="N1509" s="61"/>
      <c r="O1509" s="61"/>
      <c r="P1509" s="61"/>
      <c r="Q1509" s="61"/>
      <c r="R1509" s="61"/>
      <c r="S1509" s="61"/>
      <c r="T1509" s="61"/>
      <c r="U1509" s="61"/>
      <c r="V1509" s="61"/>
      <c r="W1509" s="61"/>
      <c r="X1509" s="61"/>
      <c r="Y1509" s="61"/>
      <c r="Z1509" s="61"/>
      <c r="AA1509" s="61"/>
      <c r="AB1509" s="61"/>
      <c r="AC1509" s="61"/>
      <c r="AD1509" s="61"/>
      <c r="AE1509" s="61"/>
      <c r="AF1509" s="61"/>
      <c r="AG1509" s="61"/>
      <c r="AH1509" s="61"/>
      <c r="AI1509" s="61"/>
      <c r="AJ1509" s="61"/>
      <c r="AK1509" s="61"/>
      <c r="AL1509" s="61"/>
      <c r="AM1509" s="61"/>
      <c r="AN1509" s="61"/>
      <c r="AO1509" s="61"/>
      <c r="AP1509" s="62"/>
      <c r="AQ1509" s="61"/>
      <c r="AR1509" s="61"/>
      <c r="AS1509" s="61"/>
      <c r="AT1509" s="61"/>
      <c r="AU1509" s="61"/>
      <c r="AV1509" s="61"/>
      <c r="AW1509" s="60"/>
    </row>
    <row r="1510" s="59" customFormat="1" customHeight="1" spans="1:49">
      <c r="A1510" s="60"/>
      <c r="B1510" s="60"/>
      <c r="C1510" s="60"/>
      <c r="D1510" s="60"/>
      <c r="H1510" s="61"/>
      <c r="I1510" s="61"/>
      <c r="J1510" s="61"/>
      <c r="K1510" s="61"/>
      <c r="L1510" s="61"/>
      <c r="M1510" s="61"/>
      <c r="N1510" s="61"/>
      <c r="O1510" s="61"/>
      <c r="P1510" s="61"/>
      <c r="Q1510" s="61"/>
      <c r="R1510" s="61"/>
      <c r="S1510" s="61"/>
      <c r="T1510" s="61"/>
      <c r="U1510" s="61"/>
      <c r="V1510" s="61"/>
      <c r="W1510" s="61"/>
      <c r="X1510" s="61"/>
      <c r="Y1510" s="61"/>
      <c r="Z1510" s="61"/>
      <c r="AA1510" s="61"/>
      <c r="AB1510" s="61"/>
      <c r="AC1510" s="61"/>
      <c r="AD1510" s="61"/>
      <c r="AE1510" s="61"/>
      <c r="AF1510" s="61"/>
      <c r="AG1510" s="61"/>
      <c r="AH1510" s="61"/>
      <c r="AI1510" s="61"/>
      <c r="AJ1510" s="61"/>
      <c r="AK1510" s="61"/>
      <c r="AL1510" s="61"/>
      <c r="AM1510" s="61"/>
      <c r="AN1510" s="61"/>
      <c r="AO1510" s="61"/>
      <c r="AP1510" s="62"/>
      <c r="AQ1510" s="61"/>
      <c r="AR1510" s="61"/>
      <c r="AS1510" s="61"/>
      <c r="AT1510" s="61"/>
      <c r="AU1510" s="61"/>
      <c r="AV1510" s="61"/>
      <c r="AW1510" s="60"/>
    </row>
    <row r="1511" s="59" customFormat="1" customHeight="1" spans="1:49">
      <c r="A1511" s="60"/>
      <c r="B1511" s="60"/>
      <c r="C1511" s="60"/>
      <c r="D1511" s="60"/>
      <c r="H1511" s="61"/>
      <c r="I1511" s="61"/>
      <c r="J1511" s="61"/>
      <c r="K1511" s="61"/>
      <c r="L1511" s="61"/>
      <c r="M1511" s="61"/>
      <c r="N1511" s="61"/>
      <c r="O1511" s="61"/>
      <c r="P1511" s="61"/>
      <c r="Q1511" s="61"/>
      <c r="R1511" s="61"/>
      <c r="S1511" s="61"/>
      <c r="T1511" s="61"/>
      <c r="U1511" s="61"/>
      <c r="V1511" s="61"/>
      <c r="W1511" s="61"/>
      <c r="X1511" s="61"/>
      <c r="Y1511" s="61"/>
      <c r="Z1511" s="61"/>
      <c r="AA1511" s="61"/>
      <c r="AB1511" s="61"/>
      <c r="AC1511" s="61"/>
      <c r="AD1511" s="61"/>
      <c r="AE1511" s="61"/>
      <c r="AF1511" s="61"/>
      <c r="AG1511" s="61"/>
      <c r="AH1511" s="61"/>
      <c r="AI1511" s="61"/>
      <c r="AJ1511" s="61"/>
      <c r="AK1511" s="61"/>
      <c r="AL1511" s="61"/>
      <c r="AM1511" s="61"/>
      <c r="AN1511" s="61"/>
      <c r="AO1511" s="61"/>
      <c r="AP1511" s="62"/>
      <c r="AQ1511" s="61"/>
      <c r="AR1511" s="61"/>
      <c r="AS1511" s="61"/>
      <c r="AT1511" s="61"/>
      <c r="AU1511" s="61"/>
      <c r="AV1511" s="61"/>
      <c r="AW1511" s="60"/>
    </row>
    <row r="1512" s="59" customFormat="1" customHeight="1" spans="1:49">
      <c r="A1512" s="60"/>
      <c r="B1512" s="60"/>
      <c r="C1512" s="60"/>
      <c r="D1512" s="60"/>
      <c r="H1512" s="61"/>
      <c r="I1512" s="61"/>
      <c r="J1512" s="61"/>
      <c r="K1512" s="61"/>
      <c r="L1512" s="61"/>
      <c r="M1512" s="61"/>
      <c r="N1512" s="61"/>
      <c r="O1512" s="61"/>
      <c r="P1512" s="61"/>
      <c r="Q1512" s="61"/>
      <c r="R1512" s="61"/>
      <c r="S1512" s="61"/>
      <c r="T1512" s="61"/>
      <c r="U1512" s="61"/>
      <c r="V1512" s="61"/>
      <c r="W1512" s="61"/>
      <c r="X1512" s="61"/>
      <c r="Y1512" s="61"/>
      <c r="Z1512" s="61"/>
      <c r="AA1512" s="61"/>
      <c r="AB1512" s="61"/>
      <c r="AC1512" s="61"/>
      <c r="AD1512" s="61"/>
      <c r="AE1512" s="61"/>
      <c r="AF1512" s="61"/>
      <c r="AG1512" s="61"/>
      <c r="AH1512" s="61"/>
      <c r="AI1512" s="61"/>
      <c r="AJ1512" s="61"/>
      <c r="AK1512" s="61"/>
      <c r="AL1512" s="61"/>
      <c r="AM1512" s="61"/>
      <c r="AN1512" s="61"/>
      <c r="AO1512" s="61"/>
      <c r="AP1512" s="62"/>
      <c r="AQ1512" s="61"/>
      <c r="AR1512" s="61"/>
      <c r="AS1512" s="61"/>
      <c r="AT1512" s="61"/>
      <c r="AU1512" s="61"/>
      <c r="AV1512" s="61"/>
      <c r="AW1512" s="60"/>
    </row>
    <row r="1513" s="59" customFormat="1" customHeight="1" spans="1:49">
      <c r="A1513" s="60"/>
      <c r="B1513" s="60"/>
      <c r="C1513" s="60"/>
      <c r="D1513" s="60"/>
      <c r="H1513" s="61"/>
      <c r="I1513" s="61"/>
      <c r="J1513" s="61"/>
      <c r="K1513" s="61"/>
      <c r="L1513" s="61"/>
      <c r="M1513" s="61"/>
      <c r="N1513" s="61"/>
      <c r="O1513" s="61"/>
      <c r="P1513" s="61"/>
      <c r="Q1513" s="61"/>
      <c r="R1513" s="61"/>
      <c r="S1513" s="61"/>
      <c r="T1513" s="61"/>
      <c r="U1513" s="61"/>
      <c r="V1513" s="61"/>
      <c r="W1513" s="61"/>
      <c r="X1513" s="61"/>
      <c r="Y1513" s="61"/>
      <c r="Z1513" s="61"/>
      <c r="AA1513" s="61"/>
      <c r="AB1513" s="61"/>
      <c r="AC1513" s="61"/>
      <c r="AD1513" s="61"/>
      <c r="AE1513" s="61"/>
      <c r="AF1513" s="61"/>
      <c r="AG1513" s="61"/>
      <c r="AH1513" s="61"/>
      <c r="AI1513" s="61"/>
      <c r="AJ1513" s="61"/>
      <c r="AK1513" s="61"/>
      <c r="AL1513" s="61"/>
      <c r="AM1513" s="61"/>
      <c r="AN1513" s="61"/>
      <c r="AO1513" s="61"/>
      <c r="AP1513" s="62"/>
      <c r="AQ1513" s="61"/>
      <c r="AR1513" s="61"/>
      <c r="AS1513" s="61"/>
      <c r="AT1513" s="61"/>
      <c r="AU1513" s="61"/>
      <c r="AV1513" s="61"/>
      <c r="AW1513" s="60"/>
    </row>
    <row r="1514" s="59" customFormat="1" customHeight="1" spans="1:49">
      <c r="A1514" s="60"/>
      <c r="B1514" s="60"/>
      <c r="C1514" s="60"/>
      <c r="D1514" s="60"/>
      <c r="H1514" s="61"/>
      <c r="I1514" s="61"/>
      <c r="J1514" s="61"/>
      <c r="K1514" s="61"/>
      <c r="L1514" s="61"/>
      <c r="M1514" s="61"/>
      <c r="N1514" s="61"/>
      <c r="O1514" s="61"/>
      <c r="P1514" s="61"/>
      <c r="Q1514" s="61"/>
      <c r="R1514" s="61"/>
      <c r="S1514" s="61"/>
      <c r="T1514" s="61"/>
      <c r="U1514" s="61"/>
      <c r="V1514" s="61"/>
      <c r="W1514" s="61"/>
      <c r="X1514" s="61"/>
      <c r="Y1514" s="61"/>
      <c r="Z1514" s="61"/>
      <c r="AA1514" s="61"/>
      <c r="AB1514" s="61"/>
      <c r="AC1514" s="61"/>
      <c r="AD1514" s="61"/>
      <c r="AE1514" s="61"/>
      <c r="AF1514" s="61"/>
      <c r="AG1514" s="61"/>
      <c r="AH1514" s="61"/>
      <c r="AI1514" s="61"/>
      <c r="AJ1514" s="61"/>
      <c r="AK1514" s="61"/>
      <c r="AL1514" s="61"/>
      <c r="AM1514" s="61"/>
      <c r="AN1514" s="61"/>
      <c r="AO1514" s="61"/>
      <c r="AP1514" s="62"/>
      <c r="AQ1514" s="61"/>
      <c r="AR1514" s="61"/>
      <c r="AS1514" s="61"/>
      <c r="AT1514" s="61"/>
      <c r="AU1514" s="61"/>
      <c r="AV1514" s="61"/>
      <c r="AW1514" s="60"/>
    </row>
    <row r="1515" s="59" customFormat="1" customHeight="1" spans="1:49">
      <c r="A1515" s="60"/>
      <c r="B1515" s="60"/>
      <c r="C1515" s="60"/>
      <c r="D1515" s="60"/>
      <c r="H1515" s="61"/>
      <c r="I1515" s="61"/>
      <c r="J1515" s="61"/>
      <c r="K1515" s="61"/>
      <c r="L1515" s="61"/>
      <c r="M1515" s="61"/>
      <c r="N1515" s="61"/>
      <c r="O1515" s="61"/>
      <c r="P1515" s="61"/>
      <c r="Q1515" s="61"/>
      <c r="R1515" s="61"/>
      <c r="S1515" s="61"/>
      <c r="T1515" s="61"/>
      <c r="U1515" s="61"/>
      <c r="V1515" s="61"/>
      <c r="W1515" s="61"/>
      <c r="X1515" s="61"/>
      <c r="Y1515" s="61"/>
      <c r="Z1515" s="61"/>
      <c r="AA1515" s="61"/>
      <c r="AB1515" s="61"/>
      <c r="AC1515" s="61"/>
      <c r="AD1515" s="61"/>
      <c r="AE1515" s="61"/>
      <c r="AF1515" s="61"/>
      <c r="AG1515" s="61"/>
      <c r="AH1515" s="61"/>
      <c r="AI1515" s="61"/>
      <c r="AJ1515" s="61"/>
      <c r="AK1515" s="61"/>
      <c r="AL1515" s="61"/>
      <c r="AM1515" s="61"/>
      <c r="AN1515" s="61"/>
      <c r="AO1515" s="61"/>
      <c r="AP1515" s="62"/>
      <c r="AQ1515" s="61"/>
      <c r="AR1515" s="61"/>
      <c r="AS1515" s="61"/>
      <c r="AT1515" s="61"/>
      <c r="AU1515" s="61"/>
      <c r="AV1515" s="61"/>
      <c r="AW1515" s="60"/>
    </row>
    <row r="1516" s="59" customFormat="1" customHeight="1" spans="1:49">
      <c r="A1516" s="60"/>
      <c r="B1516" s="60"/>
      <c r="C1516" s="60"/>
      <c r="D1516" s="60"/>
      <c r="H1516" s="61"/>
      <c r="I1516" s="61"/>
      <c r="J1516" s="61"/>
      <c r="K1516" s="61"/>
      <c r="L1516" s="61"/>
      <c r="M1516" s="61"/>
      <c r="N1516" s="61"/>
      <c r="O1516" s="61"/>
      <c r="P1516" s="61"/>
      <c r="Q1516" s="61"/>
      <c r="R1516" s="61"/>
      <c r="S1516" s="61"/>
      <c r="T1516" s="61"/>
      <c r="U1516" s="61"/>
      <c r="V1516" s="61"/>
      <c r="W1516" s="61"/>
      <c r="X1516" s="61"/>
      <c r="Y1516" s="61"/>
      <c r="Z1516" s="61"/>
      <c r="AA1516" s="61"/>
      <c r="AB1516" s="61"/>
      <c r="AC1516" s="61"/>
      <c r="AD1516" s="61"/>
      <c r="AE1516" s="61"/>
      <c r="AF1516" s="61"/>
      <c r="AG1516" s="61"/>
      <c r="AH1516" s="61"/>
      <c r="AI1516" s="61"/>
      <c r="AJ1516" s="61"/>
      <c r="AK1516" s="61"/>
      <c r="AL1516" s="61"/>
      <c r="AM1516" s="61"/>
      <c r="AN1516" s="61"/>
      <c r="AO1516" s="61"/>
      <c r="AP1516" s="62"/>
      <c r="AQ1516" s="61"/>
      <c r="AR1516" s="61"/>
      <c r="AS1516" s="61"/>
      <c r="AT1516" s="61"/>
      <c r="AU1516" s="61"/>
      <c r="AV1516" s="61"/>
      <c r="AW1516" s="60"/>
    </row>
    <row r="1517" s="59" customFormat="1" customHeight="1" spans="1:49">
      <c r="A1517" s="60"/>
      <c r="B1517" s="60"/>
      <c r="C1517" s="60"/>
      <c r="D1517" s="60"/>
      <c r="H1517" s="61"/>
      <c r="I1517" s="61"/>
      <c r="J1517" s="61"/>
      <c r="K1517" s="61"/>
      <c r="L1517" s="61"/>
      <c r="M1517" s="61"/>
      <c r="N1517" s="61"/>
      <c r="O1517" s="61"/>
      <c r="P1517" s="61"/>
      <c r="Q1517" s="61"/>
      <c r="R1517" s="61"/>
      <c r="S1517" s="61"/>
      <c r="T1517" s="61"/>
      <c r="U1517" s="61"/>
      <c r="V1517" s="61"/>
      <c r="W1517" s="61"/>
      <c r="X1517" s="61"/>
      <c r="Y1517" s="61"/>
      <c r="Z1517" s="61"/>
      <c r="AA1517" s="61"/>
      <c r="AB1517" s="61"/>
      <c r="AC1517" s="61"/>
      <c r="AD1517" s="61"/>
      <c r="AE1517" s="61"/>
      <c r="AF1517" s="61"/>
      <c r="AG1517" s="61"/>
      <c r="AH1517" s="61"/>
      <c r="AI1517" s="61"/>
      <c r="AJ1517" s="61"/>
      <c r="AK1517" s="61"/>
      <c r="AL1517" s="61"/>
      <c r="AM1517" s="61"/>
      <c r="AN1517" s="61"/>
      <c r="AO1517" s="61"/>
      <c r="AP1517" s="62"/>
      <c r="AQ1517" s="61"/>
      <c r="AR1517" s="61"/>
      <c r="AS1517" s="61"/>
      <c r="AT1517" s="61"/>
      <c r="AU1517" s="61"/>
      <c r="AV1517" s="61"/>
      <c r="AW1517" s="60"/>
    </row>
    <row r="1518" s="59" customFormat="1" customHeight="1" spans="1:49">
      <c r="A1518" s="60"/>
      <c r="B1518" s="60"/>
      <c r="C1518" s="60"/>
      <c r="D1518" s="60"/>
      <c r="H1518" s="61"/>
      <c r="I1518" s="61"/>
      <c r="J1518" s="61"/>
      <c r="K1518" s="61"/>
      <c r="L1518" s="61"/>
      <c r="M1518" s="61"/>
      <c r="N1518" s="61"/>
      <c r="O1518" s="61"/>
      <c r="P1518" s="61"/>
      <c r="Q1518" s="61"/>
      <c r="R1518" s="61"/>
      <c r="S1518" s="61"/>
      <c r="T1518" s="61"/>
      <c r="U1518" s="61"/>
      <c r="V1518" s="61"/>
      <c r="W1518" s="61"/>
      <c r="X1518" s="61"/>
      <c r="Y1518" s="61"/>
      <c r="Z1518" s="61"/>
      <c r="AA1518" s="61"/>
      <c r="AB1518" s="61"/>
      <c r="AC1518" s="61"/>
      <c r="AD1518" s="61"/>
      <c r="AE1518" s="61"/>
      <c r="AF1518" s="61"/>
      <c r="AG1518" s="61"/>
      <c r="AH1518" s="61"/>
      <c r="AI1518" s="61"/>
      <c r="AJ1518" s="61"/>
      <c r="AK1518" s="61"/>
      <c r="AL1518" s="61"/>
      <c r="AM1518" s="61"/>
      <c r="AN1518" s="61"/>
      <c r="AO1518" s="61"/>
      <c r="AP1518" s="62"/>
      <c r="AQ1518" s="61"/>
      <c r="AR1518" s="61"/>
      <c r="AS1518" s="61"/>
      <c r="AT1518" s="61"/>
      <c r="AU1518" s="61"/>
      <c r="AV1518" s="61"/>
      <c r="AW1518" s="60"/>
    </row>
    <row r="1519" s="59" customFormat="1" customHeight="1" spans="1:49">
      <c r="A1519" s="60"/>
      <c r="B1519" s="60"/>
      <c r="C1519" s="60"/>
      <c r="D1519" s="60"/>
      <c r="H1519" s="61"/>
      <c r="I1519" s="61"/>
      <c r="J1519" s="61"/>
      <c r="K1519" s="61"/>
      <c r="L1519" s="61"/>
      <c r="M1519" s="61"/>
      <c r="N1519" s="61"/>
      <c r="O1519" s="61"/>
      <c r="P1519" s="61"/>
      <c r="Q1519" s="61"/>
      <c r="R1519" s="61"/>
      <c r="S1519" s="61"/>
      <c r="T1519" s="61"/>
      <c r="U1519" s="61"/>
      <c r="V1519" s="61"/>
      <c r="W1519" s="61"/>
      <c r="X1519" s="61"/>
      <c r="Y1519" s="61"/>
      <c r="Z1519" s="61"/>
      <c r="AA1519" s="61"/>
      <c r="AB1519" s="61"/>
      <c r="AC1519" s="61"/>
      <c r="AD1519" s="61"/>
      <c r="AE1519" s="61"/>
      <c r="AF1519" s="61"/>
      <c r="AG1519" s="61"/>
      <c r="AH1519" s="61"/>
      <c r="AI1519" s="61"/>
      <c r="AJ1519" s="61"/>
      <c r="AK1519" s="61"/>
      <c r="AL1519" s="61"/>
      <c r="AM1519" s="61"/>
      <c r="AN1519" s="61"/>
      <c r="AO1519" s="61"/>
      <c r="AP1519" s="62"/>
      <c r="AQ1519" s="61"/>
      <c r="AR1519" s="61"/>
      <c r="AS1519" s="61"/>
      <c r="AT1519" s="61"/>
      <c r="AU1519" s="61"/>
      <c r="AV1519" s="61"/>
      <c r="AW1519" s="60"/>
    </row>
    <row r="1520" s="59" customFormat="1" customHeight="1" spans="1:49">
      <c r="A1520" s="60"/>
      <c r="B1520" s="60"/>
      <c r="C1520" s="60"/>
      <c r="D1520" s="60"/>
      <c r="H1520" s="61"/>
      <c r="I1520" s="61"/>
      <c r="J1520" s="61"/>
      <c r="K1520" s="61"/>
      <c r="L1520" s="61"/>
      <c r="M1520" s="61"/>
      <c r="N1520" s="61"/>
      <c r="O1520" s="61"/>
      <c r="P1520" s="61"/>
      <c r="Q1520" s="61"/>
      <c r="R1520" s="61"/>
      <c r="S1520" s="61"/>
      <c r="T1520" s="61"/>
      <c r="U1520" s="61"/>
      <c r="V1520" s="61"/>
      <c r="W1520" s="61"/>
      <c r="X1520" s="61"/>
      <c r="Y1520" s="61"/>
      <c r="Z1520" s="61"/>
      <c r="AA1520" s="61"/>
      <c r="AB1520" s="61"/>
      <c r="AC1520" s="61"/>
      <c r="AD1520" s="61"/>
      <c r="AE1520" s="61"/>
      <c r="AF1520" s="61"/>
      <c r="AG1520" s="61"/>
      <c r="AH1520" s="61"/>
      <c r="AI1520" s="61"/>
      <c r="AJ1520" s="61"/>
      <c r="AK1520" s="61"/>
      <c r="AL1520" s="61"/>
      <c r="AM1520" s="61"/>
      <c r="AN1520" s="61"/>
      <c r="AO1520" s="61"/>
      <c r="AP1520" s="62"/>
      <c r="AQ1520" s="61"/>
      <c r="AR1520" s="61"/>
      <c r="AS1520" s="61"/>
      <c r="AT1520" s="61"/>
      <c r="AU1520" s="61"/>
      <c r="AV1520" s="61"/>
      <c r="AW1520" s="60"/>
    </row>
    <row r="1521" s="59" customFormat="1" customHeight="1" spans="1:49">
      <c r="A1521" s="60"/>
      <c r="B1521" s="60"/>
      <c r="C1521" s="60"/>
      <c r="D1521" s="60"/>
      <c r="H1521" s="61"/>
      <c r="I1521" s="61"/>
      <c r="J1521" s="61"/>
      <c r="K1521" s="61"/>
      <c r="L1521" s="61"/>
      <c r="M1521" s="61"/>
      <c r="N1521" s="61"/>
      <c r="O1521" s="61"/>
      <c r="P1521" s="61"/>
      <c r="Q1521" s="61"/>
      <c r="R1521" s="61"/>
      <c r="S1521" s="61"/>
      <c r="T1521" s="61"/>
      <c r="U1521" s="61"/>
      <c r="V1521" s="61"/>
      <c r="W1521" s="61"/>
      <c r="X1521" s="61"/>
      <c r="Y1521" s="61"/>
      <c r="Z1521" s="61"/>
      <c r="AA1521" s="61"/>
      <c r="AB1521" s="61"/>
      <c r="AC1521" s="61"/>
      <c r="AD1521" s="61"/>
      <c r="AE1521" s="61"/>
      <c r="AF1521" s="61"/>
      <c r="AG1521" s="61"/>
      <c r="AH1521" s="61"/>
      <c r="AI1521" s="61"/>
      <c r="AJ1521" s="61"/>
      <c r="AK1521" s="61"/>
      <c r="AL1521" s="61"/>
      <c r="AM1521" s="61"/>
      <c r="AN1521" s="61"/>
      <c r="AO1521" s="61"/>
      <c r="AP1521" s="62"/>
      <c r="AQ1521" s="61"/>
      <c r="AR1521" s="61"/>
      <c r="AS1521" s="61"/>
      <c r="AT1521" s="61"/>
      <c r="AU1521" s="61"/>
      <c r="AV1521" s="61"/>
      <c r="AW1521" s="60"/>
    </row>
    <row r="1522" s="59" customFormat="1" customHeight="1" spans="1:49">
      <c r="A1522" s="60"/>
      <c r="B1522" s="60"/>
      <c r="C1522" s="60"/>
      <c r="D1522" s="60"/>
      <c r="H1522" s="61"/>
      <c r="I1522" s="61"/>
      <c r="J1522" s="61"/>
      <c r="K1522" s="61"/>
      <c r="L1522" s="61"/>
      <c r="M1522" s="61"/>
      <c r="N1522" s="61"/>
      <c r="O1522" s="61"/>
      <c r="P1522" s="61"/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  <c r="AH1522" s="61"/>
      <c r="AI1522" s="61"/>
      <c r="AJ1522" s="61"/>
      <c r="AK1522" s="61"/>
      <c r="AL1522" s="61"/>
      <c r="AM1522" s="61"/>
      <c r="AN1522" s="61"/>
      <c r="AO1522" s="61"/>
      <c r="AP1522" s="62"/>
      <c r="AQ1522" s="61"/>
      <c r="AR1522" s="61"/>
      <c r="AS1522" s="61"/>
      <c r="AT1522" s="61"/>
      <c r="AU1522" s="61"/>
      <c r="AV1522" s="61"/>
      <c r="AW1522" s="60"/>
    </row>
    <row r="1523" s="59" customFormat="1" customHeight="1" spans="1:49">
      <c r="A1523" s="60"/>
      <c r="B1523" s="60"/>
      <c r="C1523" s="60"/>
      <c r="D1523" s="60"/>
      <c r="H1523" s="61"/>
      <c r="I1523" s="61"/>
      <c r="J1523" s="61"/>
      <c r="K1523" s="61"/>
      <c r="L1523" s="61"/>
      <c r="M1523" s="61"/>
      <c r="N1523" s="61"/>
      <c r="O1523" s="61"/>
      <c r="P1523" s="61"/>
      <c r="Q1523" s="61"/>
      <c r="R1523" s="61"/>
      <c r="S1523" s="61"/>
      <c r="T1523" s="61"/>
      <c r="U1523" s="61"/>
      <c r="V1523" s="61"/>
      <c r="W1523" s="61"/>
      <c r="X1523" s="61"/>
      <c r="Y1523" s="61"/>
      <c r="Z1523" s="61"/>
      <c r="AA1523" s="61"/>
      <c r="AB1523" s="61"/>
      <c r="AC1523" s="61"/>
      <c r="AD1523" s="61"/>
      <c r="AE1523" s="61"/>
      <c r="AF1523" s="61"/>
      <c r="AG1523" s="61"/>
      <c r="AH1523" s="61"/>
      <c r="AI1523" s="61"/>
      <c r="AJ1523" s="61"/>
      <c r="AK1523" s="61"/>
      <c r="AL1523" s="61"/>
      <c r="AM1523" s="61"/>
      <c r="AN1523" s="61"/>
      <c r="AO1523" s="61"/>
      <c r="AP1523" s="62"/>
      <c r="AQ1523" s="61"/>
      <c r="AR1523" s="61"/>
      <c r="AS1523" s="61"/>
      <c r="AT1523" s="61"/>
      <c r="AU1523" s="61"/>
      <c r="AV1523" s="61"/>
      <c r="AW1523" s="60"/>
    </row>
    <row r="1524" s="59" customFormat="1" customHeight="1" spans="1:49">
      <c r="A1524" s="60"/>
      <c r="B1524" s="60"/>
      <c r="C1524" s="60"/>
      <c r="D1524" s="60"/>
      <c r="H1524" s="61"/>
      <c r="I1524" s="61"/>
      <c r="J1524" s="61"/>
      <c r="K1524" s="61"/>
      <c r="L1524" s="61"/>
      <c r="M1524" s="61"/>
      <c r="N1524" s="61"/>
      <c r="O1524" s="61"/>
      <c r="P1524" s="61"/>
      <c r="Q1524" s="61"/>
      <c r="R1524" s="61"/>
      <c r="S1524" s="61"/>
      <c r="T1524" s="61"/>
      <c r="U1524" s="61"/>
      <c r="V1524" s="61"/>
      <c r="W1524" s="61"/>
      <c r="X1524" s="61"/>
      <c r="Y1524" s="61"/>
      <c r="Z1524" s="61"/>
      <c r="AA1524" s="61"/>
      <c r="AB1524" s="61"/>
      <c r="AC1524" s="61"/>
      <c r="AD1524" s="61"/>
      <c r="AE1524" s="61"/>
      <c r="AF1524" s="61"/>
      <c r="AG1524" s="61"/>
      <c r="AH1524" s="61"/>
      <c r="AI1524" s="61"/>
      <c r="AJ1524" s="61"/>
      <c r="AK1524" s="61"/>
      <c r="AL1524" s="61"/>
      <c r="AM1524" s="61"/>
      <c r="AN1524" s="61"/>
      <c r="AO1524" s="61"/>
      <c r="AP1524" s="62"/>
      <c r="AQ1524" s="61"/>
      <c r="AR1524" s="61"/>
      <c r="AS1524" s="61"/>
      <c r="AT1524" s="61"/>
      <c r="AU1524" s="61"/>
      <c r="AV1524" s="61"/>
      <c r="AW1524" s="60"/>
    </row>
    <row r="1525" s="59" customFormat="1" customHeight="1" spans="1:49">
      <c r="A1525" s="60"/>
      <c r="B1525" s="60"/>
      <c r="C1525" s="60"/>
      <c r="D1525" s="60"/>
      <c r="H1525" s="61"/>
      <c r="I1525" s="61"/>
      <c r="J1525" s="61"/>
      <c r="K1525" s="61"/>
      <c r="L1525" s="61"/>
      <c r="M1525" s="61"/>
      <c r="N1525" s="61"/>
      <c r="O1525" s="61"/>
      <c r="P1525" s="61"/>
      <c r="Q1525" s="61"/>
      <c r="R1525" s="61"/>
      <c r="S1525" s="61"/>
      <c r="T1525" s="61"/>
      <c r="U1525" s="61"/>
      <c r="V1525" s="61"/>
      <c r="W1525" s="61"/>
      <c r="X1525" s="61"/>
      <c r="Y1525" s="61"/>
      <c r="Z1525" s="61"/>
      <c r="AA1525" s="61"/>
      <c r="AB1525" s="61"/>
      <c r="AC1525" s="61"/>
      <c r="AD1525" s="61"/>
      <c r="AE1525" s="61"/>
      <c r="AF1525" s="61"/>
      <c r="AG1525" s="61"/>
      <c r="AH1525" s="61"/>
      <c r="AI1525" s="61"/>
      <c r="AJ1525" s="61"/>
      <c r="AK1525" s="61"/>
      <c r="AL1525" s="61"/>
      <c r="AM1525" s="61"/>
      <c r="AN1525" s="61"/>
      <c r="AO1525" s="61"/>
      <c r="AP1525" s="62"/>
      <c r="AQ1525" s="61"/>
      <c r="AR1525" s="61"/>
      <c r="AS1525" s="61"/>
      <c r="AT1525" s="61"/>
      <c r="AU1525" s="61"/>
      <c r="AV1525" s="61"/>
      <c r="AW1525" s="60"/>
    </row>
    <row r="1526" s="59" customFormat="1" customHeight="1" spans="1:49">
      <c r="A1526" s="60"/>
      <c r="B1526" s="60"/>
      <c r="C1526" s="60"/>
      <c r="D1526" s="60"/>
      <c r="H1526" s="61"/>
      <c r="I1526" s="61"/>
      <c r="J1526" s="61"/>
      <c r="K1526" s="61"/>
      <c r="L1526" s="61"/>
      <c r="M1526" s="61"/>
      <c r="N1526" s="61"/>
      <c r="O1526" s="61"/>
      <c r="P1526" s="61"/>
      <c r="Q1526" s="61"/>
      <c r="R1526" s="61"/>
      <c r="S1526" s="61"/>
      <c r="T1526" s="61"/>
      <c r="U1526" s="61"/>
      <c r="V1526" s="61"/>
      <c r="W1526" s="61"/>
      <c r="X1526" s="61"/>
      <c r="Y1526" s="61"/>
      <c r="Z1526" s="61"/>
      <c r="AA1526" s="61"/>
      <c r="AB1526" s="61"/>
      <c r="AC1526" s="61"/>
      <c r="AD1526" s="61"/>
      <c r="AE1526" s="61"/>
      <c r="AF1526" s="61"/>
      <c r="AG1526" s="61"/>
      <c r="AH1526" s="61"/>
      <c r="AI1526" s="61"/>
      <c r="AJ1526" s="61"/>
      <c r="AK1526" s="61"/>
      <c r="AL1526" s="61"/>
      <c r="AM1526" s="61"/>
      <c r="AN1526" s="61"/>
      <c r="AO1526" s="61"/>
      <c r="AP1526" s="62"/>
      <c r="AQ1526" s="61"/>
      <c r="AR1526" s="61"/>
      <c r="AS1526" s="61"/>
      <c r="AT1526" s="61"/>
      <c r="AU1526" s="61"/>
      <c r="AV1526" s="61"/>
      <c r="AW1526" s="60"/>
    </row>
    <row r="1527" s="59" customFormat="1" customHeight="1" spans="1:49">
      <c r="A1527" s="60"/>
      <c r="B1527" s="60"/>
      <c r="C1527" s="60"/>
      <c r="D1527" s="60"/>
      <c r="H1527" s="61"/>
      <c r="I1527" s="61"/>
      <c r="J1527" s="61"/>
      <c r="K1527" s="61"/>
      <c r="L1527" s="61"/>
      <c r="M1527" s="61"/>
      <c r="N1527" s="61"/>
      <c r="O1527" s="61"/>
      <c r="P1527" s="61"/>
      <c r="Q1527" s="61"/>
      <c r="R1527" s="61"/>
      <c r="S1527" s="61"/>
      <c r="T1527" s="61"/>
      <c r="U1527" s="61"/>
      <c r="V1527" s="61"/>
      <c r="W1527" s="61"/>
      <c r="X1527" s="61"/>
      <c r="Y1527" s="61"/>
      <c r="Z1527" s="61"/>
      <c r="AA1527" s="61"/>
      <c r="AB1527" s="61"/>
      <c r="AC1527" s="61"/>
      <c r="AD1527" s="61"/>
      <c r="AE1527" s="61"/>
      <c r="AF1527" s="61"/>
      <c r="AG1527" s="61"/>
      <c r="AH1527" s="61"/>
      <c r="AI1527" s="61"/>
      <c r="AJ1527" s="61"/>
      <c r="AK1527" s="61"/>
      <c r="AL1527" s="61"/>
      <c r="AM1527" s="61"/>
      <c r="AN1527" s="61"/>
      <c r="AO1527" s="61"/>
      <c r="AP1527" s="62"/>
      <c r="AQ1527" s="61"/>
      <c r="AR1527" s="61"/>
      <c r="AS1527" s="61"/>
      <c r="AT1527" s="61"/>
      <c r="AU1527" s="61"/>
      <c r="AV1527" s="61"/>
      <c r="AW1527" s="60"/>
    </row>
    <row r="1528" s="59" customFormat="1" customHeight="1" spans="1:49">
      <c r="A1528" s="60"/>
      <c r="B1528" s="60"/>
      <c r="C1528" s="60"/>
      <c r="D1528" s="60"/>
      <c r="H1528" s="61"/>
      <c r="I1528" s="61"/>
      <c r="J1528" s="61"/>
      <c r="K1528" s="61"/>
      <c r="L1528" s="61"/>
      <c r="M1528" s="61"/>
      <c r="N1528" s="61"/>
      <c r="O1528" s="61"/>
      <c r="P1528" s="61"/>
      <c r="Q1528" s="61"/>
      <c r="R1528" s="61"/>
      <c r="S1528" s="61"/>
      <c r="T1528" s="61"/>
      <c r="U1528" s="61"/>
      <c r="V1528" s="61"/>
      <c r="W1528" s="61"/>
      <c r="X1528" s="61"/>
      <c r="Y1528" s="61"/>
      <c r="Z1528" s="61"/>
      <c r="AA1528" s="61"/>
      <c r="AB1528" s="61"/>
      <c r="AC1528" s="61"/>
      <c r="AD1528" s="61"/>
      <c r="AE1528" s="61"/>
      <c r="AF1528" s="61"/>
      <c r="AG1528" s="61"/>
      <c r="AH1528" s="61"/>
      <c r="AI1528" s="61"/>
      <c r="AJ1528" s="61"/>
      <c r="AK1528" s="61"/>
      <c r="AL1528" s="61"/>
      <c r="AM1528" s="61"/>
      <c r="AN1528" s="61"/>
      <c r="AO1528" s="61"/>
      <c r="AP1528" s="62"/>
      <c r="AQ1528" s="61"/>
      <c r="AR1528" s="61"/>
      <c r="AS1528" s="61"/>
      <c r="AT1528" s="61"/>
      <c r="AU1528" s="61"/>
      <c r="AV1528" s="61"/>
      <c r="AW1528" s="60"/>
    </row>
    <row r="1529" s="59" customFormat="1" customHeight="1" spans="1:49">
      <c r="A1529" s="60"/>
      <c r="B1529" s="60"/>
      <c r="C1529" s="60"/>
      <c r="D1529" s="60"/>
      <c r="H1529" s="61"/>
      <c r="I1529" s="61"/>
      <c r="J1529" s="61"/>
      <c r="K1529" s="61"/>
      <c r="L1529" s="61"/>
      <c r="M1529" s="61"/>
      <c r="N1529" s="61"/>
      <c r="O1529" s="61"/>
      <c r="P1529" s="61"/>
      <c r="Q1529" s="61"/>
      <c r="R1529" s="61"/>
      <c r="S1529" s="61"/>
      <c r="T1529" s="61"/>
      <c r="U1529" s="61"/>
      <c r="V1529" s="61"/>
      <c r="W1529" s="61"/>
      <c r="X1529" s="61"/>
      <c r="Y1529" s="61"/>
      <c r="Z1529" s="61"/>
      <c r="AA1529" s="61"/>
      <c r="AB1529" s="61"/>
      <c r="AC1529" s="61"/>
      <c r="AD1529" s="61"/>
      <c r="AE1529" s="61"/>
      <c r="AF1529" s="61"/>
      <c r="AG1529" s="61"/>
      <c r="AH1529" s="61"/>
      <c r="AI1529" s="61"/>
      <c r="AJ1529" s="61"/>
      <c r="AK1529" s="61"/>
      <c r="AL1529" s="61"/>
      <c r="AM1529" s="61"/>
      <c r="AN1529" s="61"/>
      <c r="AO1529" s="61"/>
      <c r="AP1529" s="62"/>
      <c r="AQ1529" s="61"/>
      <c r="AR1529" s="61"/>
      <c r="AS1529" s="61"/>
      <c r="AT1529" s="61"/>
      <c r="AU1529" s="61"/>
      <c r="AV1529" s="61"/>
      <c r="AW1529" s="60"/>
    </row>
    <row r="1530" s="59" customFormat="1" customHeight="1" spans="1:49">
      <c r="A1530" s="60"/>
      <c r="B1530" s="60"/>
      <c r="C1530" s="60"/>
      <c r="D1530" s="60"/>
      <c r="H1530" s="61"/>
      <c r="I1530" s="61"/>
      <c r="J1530" s="61"/>
      <c r="K1530" s="61"/>
      <c r="L1530" s="61"/>
      <c r="M1530" s="61"/>
      <c r="N1530" s="61"/>
      <c r="O1530" s="61"/>
      <c r="P1530" s="61"/>
      <c r="Q1530" s="61"/>
      <c r="R1530" s="61"/>
      <c r="S1530" s="61"/>
      <c r="T1530" s="61"/>
      <c r="U1530" s="61"/>
      <c r="V1530" s="61"/>
      <c r="W1530" s="61"/>
      <c r="X1530" s="61"/>
      <c r="Y1530" s="61"/>
      <c r="Z1530" s="61"/>
      <c r="AA1530" s="61"/>
      <c r="AB1530" s="61"/>
      <c r="AC1530" s="61"/>
      <c r="AD1530" s="61"/>
      <c r="AE1530" s="61"/>
      <c r="AF1530" s="61"/>
      <c r="AG1530" s="61"/>
      <c r="AH1530" s="61"/>
      <c r="AI1530" s="61"/>
      <c r="AJ1530" s="61"/>
      <c r="AK1530" s="61"/>
      <c r="AL1530" s="61"/>
      <c r="AM1530" s="61"/>
      <c r="AN1530" s="61"/>
      <c r="AO1530" s="61"/>
      <c r="AP1530" s="62"/>
      <c r="AQ1530" s="61"/>
      <c r="AR1530" s="61"/>
      <c r="AS1530" s="61"/>
      <c r="AT1530" s="61"/>
      <c r="AU1530" s="61"/>
      <c r="AV1530" s="61"/>
      <c r="AW1530" s="60"/>
    </row>
    <row r="1531" s="59" customFormat="1" customHeight="1" spans="1:49">
      <c r="A1531" s="60"/>
      <c r="B1531" s="60"/>
      <c r="C1531" s="60"/>
      <c r="D1531" s="60"/>
      <c r="H1531" s="61"/>
      <c r="I1531" s="61"/>
      <c r="J1531" s="61"/>
      <c r="K1531" s="61"/>
      <c r="L1531" s="61"/>
      <c r="M1531" s="61"/>
      <c r="N1531" s="61"/>
      <c r="O1531" s="61"/>
      <c r="P1531" s="61"/>
      <c r="Q1531" s="61"/>
      <c r="R1531" s="61"/>
      <c r="S1531" s="61"/>
      <c r="T1531" s="61"/>
      <c r="U1531" s="61"/>
      <c r="V1531" s="61"/>
      <c r="W1531" s="61"/>
      <c r="X1531" s="61"/>
      <c r="Y1531" s="61"/>
      <c r="Z1531" s="61"/>
      <c r="AA1531" s="61"/>
      <c r="AB1531" s="61"/>
      <c r="AC1531" s="61"/>
      <c r="AD1531" s="61"/>
      <c r="AE1531" s="61"/>
      <c r="AF1531" s="61"/>
      <c r="AG1531" s="61"/>
      <c r="AH1531" s="61"/>
      <c r="AI1531" s="61"/>
      <c r="AJ1531" s="61"/>
      <c r="AK1531" s="61"/>
      <c r="AL1531" s="61"/>
      <c r="AM1531" s="61"/>
      <c r="AN1531" s="61"/>
      <c r="AO1531" s="61"/>
      <c r="AP1531" s="62"/>
      <c r="AQ1531" s="61"/>
      <c r="AR1531" s="61"/>
      <c r="AS1531" s="61"/>
      <c r="AT1531" s="61"/>
      <c r="AU1531" s="61"/>
      <c r="AV1531" s="61"/>
      <c r="AW1531" s="60"/>
    </row>
    <row r="1532" s="59" customFormat="1" customHeight="1" spans="1:49">
      <c r="A1532" s="60"/>
      <c r="B1532" s="60"/>
      <c r="C1532" s="60"/>
      <c r="D1532" s="60"/>
      <c r="H1532" s="61"/>
      <c r="I1532" s="61"/>
      <c r="J1532" s="61"/>
      <c r="K1532" s="61"/>
      <c r="L1532" s="61"/>
      <c r="M1532" s="61"/>
      <c r="N1532" s="61"/>
      <c r="O1532" s="61"/>
      <c r="P1532" s="61"/>
      <c r="Q1532" s="61"/>
      <c r="R1532" s="61"/>
      <c r="S1532" s="61"/>
      <c r="T1532" s="61"/>
      <c r="U1532" s="61"/>
      <c r="V1532" s="61"/>
      <c r="W1532" s="61"/>
      <c r="X1532" s="61"/>
      <c r="Y1532" s="61"/>
      <c r="Z1532" s="61"/>
      <c r="AA1532" s="61"/>
      <c r="AB1532" s="61"/>
      <c r="AC1532" s="61"/>
      <c r="AD1532" s="61"/>
      <c r="AE1532" s="61"/>
      <c r="AF1532" s="61"/>
      <c r="AG1532" s="61"/>
      <c r="AH1532" s="61"/>
      <c r="AI1532" s="61"/>
      <c r="AJ1532" s="61"/>
      <c r="AK1532" s="61"/>
      <c r="AL1532" s="61"/>
      <c r="AM1532" s="61"/>
      <c r="AN1532" s="61"/>
      <c r="AO1532" s="61"/>
      <c r="AP1532" s="62"/>
      <c r="AQ1532" s="61"/>
      <c r="AR1532" s="61"/>
      <c r="AS1532" s="61"/>
      <c r="AT1532" s="61"/>
      <c r="AU1532" s="61"/>
      <c r="AV1532" s="61"/>
      <c r="AW1532" s="60"/>
    </row>
    <row r="1533" s="59" customFormat="1" customHeight="1" spans="1:49">
      <c r="A1533" s="60"/>
      <c r="B1533" s="60"/>
      <c r="C1533" s="60"/>
      <c r="D1533" s="60"/>
      <c r="H1533" s="61"/>
      <c r="I1533" s="61"/>
      <c r="J1533" s="61"/>
      <c r="K1533" s="61"/>
      <c r="L1533" s="61"/>
      <c r="M1533" s="61"/>
      <c r="N1533" s="61"/>
      <c r="O1533" s="61"/>
      <c r="P1533" s="61"/>
      <c r="Q1533" s="61"/>
      <c r="R1533" s="61"/>
      <c r="S1533" s="61"/>
      <c r="T1533" s="61"/>
      <c r="U1533" s="61"/>
      <c r="V1533" s="61"/>
      <c r="W1533" s="61"/>
      <c r="X1533" s="61"/>
      <c r="Y1533" s="61"/>
      <c r="Z1533" s="61"/>
      <c r="AA1533" s="61"/>
      <c r="AB1533" s="61"/>
      <c r="AC1533" s="61"/>
      <c r="AD1533" s="61"/>
      <c r="AE1533" s="61"/>
      <c r="AF1533" s="61"/>
      <c r="AG1533" s="61"/>
      <c r="AH1533" s="61"/>
      <c r="AI1533" s="61"/>
      <c r="AJ1533" s="61"/>
      <c r="AK1533" s="61"/>
      <c r="AL1533" s="61"/>
      <c r="AM1533" s="61"/>
      <c r="AN1533" s="61"/>
      <c r="AO1533" s="61"/>
      <c r="AP1533" s="62"/>
      <c r="AQ1533" s="61"/>
      <c r="AR1533" s="61"/>
      <c r="AS1533" s="61"/>
      <c r="AT1533" s="61"/>
      <c r="AU1533" s="61"/>
      <c r="AV1533" s="61"/>
      <c r="AW1533" s="60"/>
    </row>
    <row r="1534" s="59" customFormat="1" customHeight="1" spans="1:49">
      <c r="A1534" s="60"/>
      <c r="B1534" s="60"/>
      <c r="C1534" s="60"/>
      <c r="D1534" s="60"/>
      <c r="H1534" s="61"/>
      <c r="I1534" s="61"/>
      <c r="J1534" s="61"/>
      <c r="K1534" s="61"/>
      <c r="L1534" s="61"/>
      <c r="M1534" s="61"/>
      <c r="N1534" s="61"/>
      <c r="O1534" s="61"/>
      <c r="P1534" s="61"/>
      <c r="Q1534" s="61"/>
      <c r="R1534" s="61"/>
      <c r="S1534" s="61"/>
      <c r="T1534" s="61"/>
      <c r="U1534" s="61"/>
      <c r="V1534" s="61"/>
      <c r="W1534" s="61"/>
      <c r="X1534" s="61"/>
      <c r="Y1534" s="61"/>
      <c r="Z1534" s="61"/>
      <c r="AA1534" s="61"/>
      <c r="AB1534" s="61"/>
      <c r="AC1534" s="61"/>
      <c r="AD1534" s="61"/>
      <c r="AE1534" s="61"/>
      <c r="AF1534" s="61"/>
      <c r="AG1534" s="61"/>
      <c r="AH1534" s="61"/>
      <c r="AI1534" s="61"/>
      <c r="AJ1534" s="61"/>
      <c r="AK1534" s="61"/>
      <c r="AL1534" s="61"/>
      <c r="AM1534" s="61"/>
      <c r="AN1534" s="61"/>
      <c r="AO1534" s="61"/>
      <c r="AP1534" s="62"/>
      <c r="AQ1534" s="61"/>
      <c r="AR1534" s="61"/>
      <c r="AS1534" s="61"/>
      <c r="AT1534" s="61"/>
      <c r="AU1534" s="61"/>
      <c r="AV1534" s="61"/>
      <c r="AW1534" s="60"/>
    </row>
    <row r="1535" s="59" customFormat="1" customHeight="1" spans="1:49">
      <c r="A1535" s="60"/>
      <c r="B1535" s="60"/>
      <c r="C1535" s="60"/>
      <c r="D1535" s="60"/>
      <c r="H1535" s="61"/>
      <c r="I1535" s="61"/>
      <c r="J1535" s="61"/>
      <c r="K1535" s="61"/>
      <c r="L1535" s="61"/>
      <c r="M1535" s="61"/>
      <c r="N1535" s="61"/>
      <c r="O1535" s="61"/>
      <c r="P1535" s="61"/>
      <c r="Q1535" s="61"/>
      <c r="R1535" s="61"/>
      <c r="S1535" s="61"/>
      <c r="T1535" s="61"/>
      <c r="U1535" s="61"/>
      <c r="V1535" s="61"/>
      <c r="W1535" s="61"/>
      <c r="X1535" s="61"/>
      <c r="Y1535" s="61"/>
      <c r="Z1535" s="61"/>
      <c r="AA1535" s="61"/>
      <c r="AB1535" s="61"/>
      <c r="AC1535" s="61"/>
      <c r="AD1535" s="61"/>
      <c r="AE1535" s="61"/>
      <c r="AF1535" s="61"/>
      <c r="AG1535" s="61"/>
      <c r="AH1535" s="61"/>
      <c r="AI1535" s="61"/>
      <c r="AJ1535" s="61"/>
      <c r="AK1535" s="61"/>
      <c r="AL1535" s="61"/>
      <c r="AM1535" s="61"/>
      <c r="AN1535" s="61"/>
      <c r="AO1535" s="61"/>
      <c r="AP1535" s="62"/>
      <c r="AQ1535" s="61"/>
      <c r="AR1535" s="61"/>
      <c r="AS1535" s="61"/>
      <c r="AT1535" s="61"/>
      <c r="AU1535" s="61"/>
      <c r="AV1535" s="61"/>
      <c r="AW1535" s="60"/>
    </row>
    <row r="1536" s="59" customFormat="1" customHeight="1" spans="1:49">
      <c r="A1536" s="60"/>
      <c r="B1536" s="60"/>
      <c r="C1536" s="60"/>
      <c r="D1536" s="60"/>
      <c r="H1536" s="61"/>
      <c r="I1536" s="61"/>
      <c r="J1536" s="61"/>
      <c r="K1536" s="61"/>
      <c r="L1536" s="61"/>
      <c r="M1536" s="61"/>
      <c r="N1536" s="61"/>
      <c r="O1536" s="61"/>
      <c r="P1536" s="61"/>
      <c r="Q1536" s="61"/>
      <c r="R1536" s="61"/>
      <c r="S1536" s="61"/>
      <c r="T1536" s="61"/>
      <c r="U1536" s="61"/>
      <c r="V1536" s="61"/>
      <c r="W1536" s="61"/>
      <c r="X1536" s="61"/>
      <c r="Y1536" s="61"/>
      <c r="Z1536" s="61"/>
      <c r="AA1536" s="61"/>
      <c r="AB1536" s="61"/>
      <c r="AC1536" s="61"/>
      <c r="AD1536" s="61"/>
      <c r="AE1536" s="61"/>
      <c r="AF1536" s="61"/>
      <c r="AG1536" s="61"/>
      <c r="AH1536" s="61"/>
      <c r="AI1536" s="61"/>
      <c r="AJ1536" s="61"/>
      <c r="AK1536" s="61"/>
      <c r="AL1536" s="61"/>
      <c r="AM1536" s="61"/>
      <c r="AN1536" s="61"/>
      <c r="AO1536" s="61"/>
      <c r="AP1536" s="62"/>
      <c r="AQ1536" s="61"/>
      <c r="AR1536" s="61"/>
      <c r="AS1536" s="61"/>
      <c r="AT1536" s="61"/>
      <c r="AU1536" s="61"/>
      <c r="AV1536" s="61"/>
      <c r="AW1536" s="60"/>
    </row>
    <row r="1537" s="59" customFormat="1" customHeight="1" spans="1:49">
      <c r="A1537" s="60"/>
      <c r="B1537" s="60"/>
      <c r="C1537" s="60"/>
      <c r="D1537" s="60"/>
      <c r="H1537" s="61"/>
      <c r="I1537" s="61"/>
      <c r="J1537" s="61"/>
      <c r="K1537" s="61"/>
      <c r="L1537" s="61"/>
      <c r="M1537" s="61"/>
      <c r="N1537" s="61"/>
      <c r="O1537" s="61"/>
      <c r="P1537" s="61"/>
      <c r="Q1537" s="61"/>
      <c r="R1537" s="61"/>
      <c r="S1537" s="61"/>
      <c r="T1537" s="61"/>
      <c r="U1537" s="61"/>
      <c r="V1537" s="61"/>
      <c r="W1537" s="61"/>
      <c r="X1537" s="61"/>
      <c r="Y1537" s="61"/>
      <c r="Z1537" s="61"/>
      <c r="AA1537" s="61"/>
      <c r="AB1537" s="61"/>
      <c r="AC1537" s="61"/>
      <c r="AD1537" s="61"/>
      <c r="AE1537" s="61"/>
      <c r="AF1537" s="61"/>
      <c r="AG1537" s="61"/>
      <c r="AH1537" s="61"/>
      <c r="AI1537" s="61"/>
      <c r="AJ1537" s="61"/>
      <c r="AK1537" s="61"/>
      <c r="AL1537" s="61"/>
      <c r="AM1537" s="61"/>
      <c r="AN1537" s="61"/>
      <c r="AO1537" s="61"/>
      <c r="AP1537" s="62"/>
      <c r="AQ1537" s="61"/>
      <c r="AR1537" s="61"/>
      <c r="AS1537" s="61"/>
      <c r="AT1537" s="61"/>
      <c r="AU1537" s="61"/>
      <c r="AV1537" s="61"/>
      <c r="AW1537" s="60"/>
    </row>
    <row r="1538" s="59" customFormat="1" customHeight="1" spans="1:49">
      <c r="A1538" s="60"/>
      <c r="B1538" s="60"/>
      <c r="C1538" s="60"/>
      <c r="D1538" s="60"/>
      <c r="H1538" s="61"/>
      <c r="I1538" s="61"/>
      <c r="J1538" s="61"/>
      <c r="K1538" s="61"/>
      <c r="L1538" s="61"/>
      <c r="M1538" s="61"/>
      <c r="N1538" s="61"/>
      <c r="O1538" s="61"/>
      <c r="P1538" s="61"/>
      <c r="Q1538" s="61"/>
      <c r="R1538" s="61"/>
      <c r="S1538" s="61"/>
      <c r="T1538" s="61"/>
      <c r="U1538" s="61"/>
      <c r="V1538" s="61"/>
      <c r="W1538" s="61"/>
      <c r="X1538" s="61"/>
      <c r="Y1538" s="61"/>
      <c r="Z1538" s="61"/>
      <c r="AA1538" s="61"/>
      <c r="AB1538" s="61"/>
      <c r="AC1538" s="61"/>
      <c r="AD1538" s="61"/>
      <c r="AE1538" s="61"/>
      <c r="AF1538" s="61"/>
      <c r="AG1538" s="61"/>
      <c r="AH1538" s="61"/>
      <c r="AI1538" s="61"/>
      <c r="AJ1538" s="61"/>
      <c r="AK1538" s="61"/>
      <c r="AL1538" s="61"/>
      <c r="AM1538" s="61"/>
      <c r="AN1538" s="61"/>
      <c r="AO1538" s="61"/>
      <c r="AP1538" s="62"/>
      <c r="AQ1538" s="61"/>
      <c r="AR1538" s="61"/>
      <c r="AS1538" s="61"/>
      <c r="AT1538" s="61"/>
      <c r="AU1538" s="61"/>
      <c r="AV1538" s="61"/>
      <c r="AW1538" s="60"/>
    </row>
    <row r="1539" s="59" customFormat="1" customHeight="1" spans="1:49">
      <c r="A1539" s="60"/>
      <c r="B1539" s="60"/>
      <c r="C1539" s="60"/>
      <c r="D1539" s="60"/>
      <c r="H1539" s="61"/>
      <c r="I1539" s="61"/>
      <c r="J1539" s="61"/>
      <c r="K1539" s="61"/>
      <c r="L1539" s="61"/>
      <c r="M1539" s="61"/>
      <c r="N1539" s="61"/>
      <c r="O1539" s="61"/>
      <c r="P1539" s="61"/>
      <c r="Q1539" s="61"/>
      <c r="R1539" s="61"/>
      <c r="S1539" s="61"/>
      <c r="T1539" s="61"/>
      <c r="U1539" s="61"/>
      <c r="V1539" s="61"/>
      <c r="W1539" s="61"/>
      <c r="X1539" s="61"/>
      <c r="Y1539" s="61"/>
      <c r="Z1539" s="61"/>
      <c r="AA1539" s="61"/>
      <c r="AB1539" s="61"/>
      <c r="AC1539" s="61"/>
      <c r="AD1539" s="61"/>
      <c r="AE1539" s="61"/>
      <c r="AF1539" s="61"/>
      <c r="AG1539" s="61"/>
      <c r="AH1539" s="61"/>
      <c r="AI1539" s="61"/>
      <c r="AJ1539" s="61"/>
      <c r="AK1539" s="61"/>
      <c r="AL1539" s="61"/>
      <c r="AM1539" s="61"/>
      <c r="AN1539" s="61"/>
      <c r="AO1539" s="61"/>
      <c r="AP1539" s="62"/>
      <c r="AQ1539" s="61"/>
      <c r="AR1539" s="61"/>
      <c r="AS1539" s="61"/>
      <c r="AT1539" s="61"/>
      <c r="AU1539" s="61"/>
      <c r="AV1539" s="61"/>
      <c r="AW1539" s="60"/>
    </row>
    <row r="1540" s="59" customFormat="1" customHeight="1" spans="1:49">
      <c r="A1540" s="60"/>
      <c r="B1540" s="60"/>
      <c r="C1540" s="60"/>
      <c r="D1540" s="60"/>
      <c r="H1540" s="61"/>
      <c r="I1540" s="61"/>
      <c r="J1540" s="61"/>
      <c r="K1540" s="61"/>
      <c r="L1540" s="61"/>
      <c r="M1540" s="61"/>
      <c r="N1540" s="61"/>
      <c r="O1540" s="61"/>
      <c r="P1540" s="61"/>
      <c r="Q1540" s="61"/>
      <c r="R1540" s="61"/>
      <c r="S1540" s="61"/>
      <c r="T1540" s="61"/>
      <c r="U1540" s="61"/>
      <c r="V1540" s="61"/>
      <c r="W1540" s="61"/>
      <c r="X1540" s="61"/>
      <c r="Y1540" s="61"/>
      <c r="Z1540" s="61"/>
      <c r="AA1540" s="61"/>
      <c r="AB1540" s="61"/>
      <c r="AC1540" s="61"/>
      <c r="AD1540" s="61"/>
      <c r="AE1540" s="61"/>
      <c r="AF1540" s="61"/>
      <c r="AG1540" s="61"/>
      <c r="AH1540" s="61"/>
      <c r="AI1540" s="61"/>
      <c r="AJ1540" s="61"/>
      <c r="AK1540" s="61"/>
      <c r="AL1540" s="61"/>
      <c r="AM1540" s="61"/>
      <c r="AN1540" s="61"/>
      <c r="AO1540" s="61"/>
      <c r="AP1540" s="62"/>
      <c r="AQ1540" s="61"/>
      <c r="AR1540" s="61"/>
      <c r="AS1540" s="61"/>
      <c r="AT1540" s="61"/>
      <c r="AU1540" s="61"/>
      <c r="AV1540" s="61"/>
      <c r="AW1540" s="60"/>
    </row>
    <row r="1541" s="59" customFormat="1" customHeight="1" spans="1:49">
      <c r="A1541" s="60"/>
      <c r="B1541" s="60"/>
      <c r="C1541" s="60"/>
      <c r="D1541" s="60"/>
      <c r="H1541" s="61"/>
      <c r="I1541" s="61"/>
      <c r="J1541" s="61"/>
      <c r="K1541" s="61"/>
      <c r="L1541" s="61"/>
      <c r="M1541" s="61"/>
      <c r="N1541" s="61"/>
      <c r="O1541" s="61"/>
      <c r="P1541" s="61"/>
      <c r="Q1541" s="61"/>
      <c r="R1541" s="61"/>
      <c r="S1541" s="61"/>
      <c r="T1541" s="61"/>
      <c r="U1541" s="61"/>
      <c r="V1541" s="61"/>
      <c r="W1541" s="61"/>
      <c r="X1541" s="61"/>
      <c r="Y1541" s="61"/>
      <c r="Z1541" s="61"/>
      <c r="AA1541" s="61"/>
      <c r="AB1541" s="61"/>
      <c r="AC1541" s="61"/>
      <c r="AD1541" s="61"/>
      <c r="AE1541" s="61"/>
      <c r="AF1541" s="61"/>
      <c r="AG1541" s="61"/>
      <c r="AH1541" s="61"/>
      <c r="AI1541" s="61"/>
      <c r="AJ1541" s="61"/>
      <c r="AK1541" s="61"/>
      <c r="AL1541" s="61"/>
      <c r="AM1541" s="61"/>
      <c r="AN1541" s="61"/>
      <c r="AO1541" s="61"/>
      <c r="AP1541" s="62"/>
      <c r="AQ1541" s="61"/>
      <c r="AR1541" s="61"/>
      <c r="AS1541" s="61"/>
      <c r="AT1541" s="61"/>
      <c r="AU1541" s="61"/>
      <c r="AV1541" s="61"/>
      <c r="AW1541" s="60"/>
    </row>
    <row r="1542" s="59" customFormat="1" customHeight="1" spans="1:49">
      <c r="A1542" s="60"/>
      <c r="B1542" s="60"/>
      <c r="C1542" s="60"/>
      <c r="D1542" s="60"/>
      <c r="H1542" s="61"/>
      <c r="I1542" s="61"/>
      <c r="J1542" s="61"/>
      <c r="K1542" s="61"/>
      <c r="L1542" s="61"/>
      <c r="M1542" s="61"/>
      <c r="N1542" s="61"/>
      <c r="O1542" s="61"/>
      <c r="P1542" s="61"/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  <c r="AH1542" s="61"/>
      <c r="AI1542" s="61"/>
      <c r="AJ1542" s="61"/>
      <c r="AK1542" s="61"/>
      <c r="AL1542" s="61"/>
      <c r="AM1542" s="61"/>
      <c r="AN1542" s="61"/>
      <c r="AO1542" s="61"/>
      <c r="AP1542" s="62"/>
      <c r="AQ1542" s="61"/>
      <c r="AR1542" s="61"/>
      <c r="AS1542" s="61"/>
      <c r="AT1542" s="61"/>
      <c r="AU1542" s="61"/>
      <c r="AV1542" s="61"/>
      <c r="AW1542" s="60"/>
    </row>
    <row r="1543" s="59" customFormat="1" customHeight="1" spans="1:49">
      <c r="A1543" s="60"/>
      <c r="B1543" s="60"/>
      <c r="C1543" s="60"/>
      <c r="D1543" s="60"/>
      <c r="H1543" s="61"/>
      <c r="I1543" s="61"/>
      <c r="J1543" s="61"/>
      <c r="K1543" s="61"/>
      <c r="L1543" s="61"/>
      <c r="M1543" s="61"/>
      <c r="N1543" s="61"/>
      <c r="O1543" s="61"/>
      <c r="P1543" s="61"/>
      <c r="Q1543" s="61"/>
      <c r="R1543" s="61"/>
      <c r="S1543" s="61"/>
      <c r="T1543" s="61"/>
      <c r="U1543" s="61"/>
      <c r="V1543" s="61"/>
      <c r="W1543" s="61"/>
      <c r="X1543" s="61"/>
      <c r="Y1543" s="61"/>
      <c r="Z1543" s="61"/>
      <c r="AA1543" s="61"/>
      <c r="AB1543" s="61"/>
      <c r="AC1543" s="61"/>
      <c r="AD1543" s="61"/>
      <c r="AE1543" s="61"/>
      <c r="AF1543" s="61"/>
      <c r="AG1543" s="61"/>
      <c r="AH1543" s="61"/>
      <c r="AI1543" s="61"/>
      <c r="AJ1543" s="61"/>
      <c r="AK1543" s="61"/>
      <c r="AL1543" s="61"/>
      <c r="AM1543" s="61"/>
      <c r="AN1543" s="61"/>
      <c r="AO1543" s="61"/>
      <c r="AP1543" s="62"/>
      <c r="AQ1543" s="61"/>
      <c r="AR1543" s="61"/>
      <c r="AS1543" s="61"/>
      <c r="AT1543" s="61"/>
      <c r="AU1543" s="61"/>
      <c r="AV1543" s="61"/>
      <c r="AW1543" s="60"/>
    </row>
    <row r="1544" s="59" customFormat="1" customHeight="1" spans="1:49">
      <c r="A1544" s="60"/>
      <c r="B1544" s="60"/>
      <c r="C1544" s="60"/>
      <c r="D1544" s="60"/>
      <c r="H1544" s="61"/>
      <c r="I1544" s="61"/>
      <c r="J1544" s="61"/>
      <c r="K1544" s="61"/>
      <c r="L1544" s="61"/>
      <c r="M1544" s="61"/>
      <c r="N1544" s="61"/>
      <c r="O1544" s="61"/>
      <c r="P1544" s="61"/>
      <c r="Q1544" s="61"/>
      <c r="R1544" s="61"/>
      <c r="S1544" s="61"/>
      <c r="T1544" s="61"/>
      <c r="U1544" s="61"/>
      <c r="V1544" s="61"/>
      <c r="W1544" s="61"/>
      <c r="X1544" s="61"/>
      <c r="Y1544" s="61"/>
      <c r="Z1544" s="61"/>
      <c r="AA1544" s="61"/>
      <c r="AB1544" s="61"/>
      <c r="AC1544" s="61"/>
      <c r="AD1544" s="61"/>
      <c r="AE1544" s="61"/>
      <c r="AF1544" s="61"/>
      <c r="AG1544" s="61"/>
      <c r="AH1544" s="61"/>
      <c r="AI1544" s="61"/>
      <c r="AJ1544" s="61"/>
      <c r="AK1544" s="61"/>
      <c r="AL1544" s="61"/>
      <c r="AM1544" s="61"/>
      <c r="AN1544" s="61"/>
      <c r="AO1544" s="61"/>
      <c r="AP1544" s="62"/>
      <c r="AQ1544" s="61"/>
      <c r="AR1544" s="61"/>
      <c r="AS1544" s="61"/>
      <c r="AT1544" s="61"/>
      <c r="AU1544" s="61"/>
      <c r="AV1544" s="61"/>
      <c r="AW1544" s="60"/>
    </row>
    <row r="1545" s="59" customFormat="1" customHeight="1" spans="1:49">
      <c r="A1545" s="60"/>
      <c r="B1545" s="60"/>
      <c r="C1545" s="60"/>
      <c r="D1545" s="60"/>
      <c r="H1545" s="61"/>
      <c r="I1545" s="61"/>
      <c r="J1545" s="61"/>
      <c r="K1545" s="61"/>
      <c r="L1545" s="61"/>
      <c r="M1545" s="61"/>
      <c r="N1545" s="61"/>
      <c r="O1545" s="61"/>
      <c r="P1545" s="61"/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  <c r="AH1545" s="61"/>
      <c r="AI1545" s="61"/>
      <c r="AJ1545" s="61"/>
      <c r="AK1545" s="61"/>
      <c r="AL1545" s="61"/>
      <c r="AM1545" s="61"/>
      <c r="AN1545" s="61"/>
      <c r="AO1545" s="61"/>
      <c r="AP1545" s="62"/>
      <c r="AQ1545" s="61"/>
      <c r="AR1545" s="61"/>
      <c r="AS1545" s="61"/>
      <c r="AT1545" s="61"/>
      <c r="AU1545" s="61"/>
      <c r="AV1545" s="61"/>
      <c r="AW1545" s="60"/>
    </row>
    <row r="1546" s="59" customFormat="1" customHeight="1" spans="1:49">
      <c r="A1546" s="60"/>
      <c r="B1546" s="60"/>
      <c r="C1546" s="60"/>
      <c r="D1546" s="60"/>
      <c r="H1546" s="61"/>
      <c r="I1546" s="61"/>
      <c r="J1546" s="61"/>
      <c r="K1546" s="61"/>
      <c r="L1546" s="61"/>
      <c r="M1546" s="61"/>
      <c r="N1546" s="61"/>
      <c r="O1546" s="61"/>
      <c r="P1546" s="61"/>
      <c r="Q1546" s="61"/>
      <c r="R1546" s="61"/>
      <c r="S1546" s="61"/>
      <c r="T1546" s="61"/>
      <c r="U1546" s="61"/>
      <c r="V1546" s="61"/>
      <c r="W1546" s="61"/>
      <c r="X1546" s="61"/>
      <c r="Y1546" s="61"/>
      <c r="Z1546" s="61"/>
      <c r="AA1546" s="61"/>
      <c r="AB1546" s="61"/>
      <c r="AC1546" s="61"/>
      <c r="AD1546" s="61"/>
      <c r="AE1546" s="61"/>
      <c r="AF1546" s="61"/>
      <c r="AG1546" s="61"/>
      <c r="AH1546" s="61"/>
      <c r="AI1546" s="61"/>
      <c r="AJ1546" s="61"/>
      <c r="AK1546" s="61"/>
      <c r="AL1546" s="61"/>
      <c r="AM1546" s="61"/>
      <c r="AN1546" s="61"/>
      <c r="AO1546" s="61"/>
      <c r="AP1546" s="62"/>
      <c r="AQ1546" s="61"/>
      <c r="AR1546" s="61"/>
      <c r="AS1546" s="61"/>
      <c r="AT1546" s="61"/>
      <c r="AU1546" s="61"/>
      <c r="AV1546" s="61"/>
      <c r="AW1546" s="60"/>
    </row>
    <row r="1547" s="59" customFormat="1" customHeight="1" spans="1:49">
      <c r="A1547" s="60"/>
      <c r="B1547" s="60"/>
      <c r="C1547" s="60"/>
      <c r="D1547" s="60"/>
      <c r="H1547" s="61"/>
      <c r="I1547" s="61"/>
      <c r="J1547" s="61"/>
      <c r="K1547" s="61"/>
      <c r="L1547" s="61"/>
      <c r="M1547" s="61"/>
      <c r="N1547" s="61"/>
      <c r="O1547" s="61"/>
      <c r="P1547" s="61"/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  <c r="AA1547" s="61"/>
      <c r="AB1547" s="61"/>
      <c r="AC1547" s="61"/>
      <c r="AD1547" s="61"/>
      <c r="AE1547" s="61"/>
      <c r="AF1547" s="61"/>
      <c r="AG1547" s="61"/>
      <c r="AH1547" s="61"/>
      <c r="AI1547" s="61"/>
      <c r="AJ1547" s="61"/>
      <c r="AK1547" s="61"/>
      <c r="AL1547" s="61"/>
      <c r="AM1547" s="61"/>
      <c r="AN1547" s="61"/>
      <c r="AO1547" s="61"/>
      <c r="AP1547" s="62"/>
      <c r="AQ1547" s="61"/>
      <c r="AR1547" s="61"/>
      <c r="AS1547" s="61"/>
      <c r="AT1547" s="61"/>
      <c r="AU1547" s="61"/>
      <c r="AV1547" s="61"/>
      <c r="AW1547" s="60"/>
    </row>
    <row r="1548" s="59" customFormat="1" customHeight="1" spans="1:49">
      <c r="A1548" s="60"/>
      <c r="B1548" s="60"/>
      <c r="C1548" s="60"/>
      <c r="D1548" s="60"/>
      <c r="H1548" s="61"/>
      <c r="I1548" s="61"/>
      <c r="J1548" s="61"/>
      <c r="K1548" s="61"/>
      <c r="L1548" s="61"/>
      <c r="M1548" s="61"/>
      <c r="N1548" s="61"/>
      <c r="O1548" s="61"/>
      <c r="P1548" s="61"/>
      <c r="Q1548" s="61"/>
      <c r="R1548" s="61"/>
      <c r="S1548" s="61"/>
      <c r="T1548" s="61"/>
      <c r="U1548" s="61"/>
      <c r="V1548" s="61"/>
      <c r="W1548" s="61"/>
      <c r="X1548" s="61"/>
      <c r="Y1548" s="61"/>
      <c r="Z1548" s="61"/>
      <c r="AA1548" s="61"/>
      <c r="AB1548" s="61"/>
      <c r="AC1548" s="61"/>
      <c r="AD1548" s="61"/>
      <c r="AE1548" s="61"/>
      <c r="AF1548" s="61"/>
      <c r="AG1548" s="61"/>
      <c r="AH1548" s="61"/>
      <c r="AI1548" s="61"/>
      <c r="AJ1548" s="61"/>
      <c r="AK1548" s="61"/>
      <c r="AL1548" s="61"/>
      <c r="AM1548" s="61"/>
      <c r="AN1548" s="61"/>
      <c r="AO1548" s="61"/>
      <c r="AP1548" s="62"/>
      <c r="AQ1548" s="61"/>
      <c r="AR1548" s="61"/>
      <c r="AS1548" s="61"/>
      <c r="AT1548" s="61"/>
      <c r="AU1548" s="61"/>
      <c r="AV1548" s="61"/>
      <c r="AW1548" s="60"/>
    </row>
    <row r="1549" s="59" customFormat="1" customHeight="1" spans="1:49">
      <c r="A1549" s="60"/>
      <c r="B1549" s="60"/>
      <c r="C1549" s="60"/>
      <c r="D1549" s="60"/>
      <c r="H1549" s="61"/>
      <c r="I1549" s="61"/>
      <c r="J1549" s="61"/>
      <c r="K1549" s="61"/>
      <c r="L1549" s="61"/>
      <c r="M1549" s="61"/>
      <c r="N1549" s="61"/>
      <c r="O1549" s="61"/>
      <c r="P1549" s="61"/>
      <c r="Q1549" s="61"/>
      <c r="R1549" s="61"/>
      <c r="S1549" s="61"/>
      <c r="T1549" s="61"/>
      <c r="U1549" s="61"/>
      <c r="V1549" s="61"/>
      <c r="W1549" s="61"/>
      <c r="X1549" s="61"/>
      <c r="Y1549" s="61"/>
      <c r="Z1549" s="61"/>
      <c r="AA1549" s="61"/>
      <c r="AB1549" s="61"/>
      <c r="AC1549" s="61"/>
      <c r="AD1549" s="61"/>
      <c r="AE1549" s="61"/>
      <c r="AF1549" s="61"/>
      <c r="AG1549" s="61"/>
      <c r="AH1549" s="61"/>
      <c r="AI1549" s="61"/>
      <c r="AJ1549" s="61"/>
      <c r="AK1549" s="61"/>
      <c r="AL1549" s="61"/>
      <c r="AM1549" s="61"/>
      <c r="AN1549" s="61"/>
      <c r="AO1549" s="61"/>
      <c r="AP1549" s="62"/>
      <c r="AQ1549" s="61"/>
      <c r="AR1549" s="61"/>
      <c r="AS1549" s="61"/>
      <c r="AT1549" s="61"/>
      <c r="AU1549" s="61"/>
      <c r="AV1549" s="61"/>
      <c r="AW1549" s="60"/>
    </row>
    <row r="1550" s="59" customFormat="1" customHeight="1" spans="1:49">
      <c r="A1550" s="60"/>
      <c r="B1550" s="60"/>
      <c r="C1550" s="60"/>
      <c r="D1550" s="60"/>
      <c r="H1550" s="61"/>
      <c r="I1550" s="61"/>
      <c r="J1550" s="61"/>
      <c r="K1550" s="61"/>
      <c r="L1550" s="61"/>
      <c r="M1550" s="61"/>
      <c r="N1550" s="61"/>
      <c r="O1550" s="61"/>
      <c r="P1550" s="61"/>
      <c r="Q1550" s="61"/>
      <c r="R1550" s="61"/>
      <c r="S1550" s="61"/>
      <c r="T1550" s="61"/>
      <c r="U1550" s="61"/>
      <c r="V1550" s="61"/>
      <c r="W1550" s="61"/>
      <c r="X1550" s="61"/>
      <c r="Y1550" s="61"/>
      <c r="Z1550" s="61"/>
      <c r="AA1550" s="61"/>
      <c r="AB1550" s="61"/>
      <c r="AC1550" s="61"/>
      <c r="AD1550" s="61"/>
      <c r="AE1550" s="61"/>
      <c r="AF1550" s="61"/>
      <c r="AG1550" s="61"/>
      <c r="AH1550" s="61"/>
      <c r="AI1550" s="61"/>
      <c r="AJ1550" s="61"/>
      <c r="AK1550" s="61"/>
      <c r="AL1550" s="61"/>
      <c r="AM1550" s="61"/>
      <c r="AN1550" s="61"/>
      <c r="AO1550" s="61"/>
      <c r="AP1550" s="62"/>
      <c r="AQ1550" s="61"/>
      <c r="AR1550" s="61"/>
      <c r="AS1550" s="61"/>
      <c r="AT1550" s="61"/>
      <c r="AU1550" s="61"/>
      <c r="AV1550" s="61"/>
      <c r="AW1550" s="60"/>
    </row>
    <row r="1551" s="59" customFormat="1" customHeight="1" spans="1:49">
      <c r="A1551" s="60"/>
      <c r="B1551" s="60"/>
      <c r="C1551" s="60"/>
      <c r="D1551" s="60"/>
      <c r="H1551" s="61"/>
      <c r="I1551" s="61"/>
      <c r="J1551" s="61"/>
      <c r="K1551" s="61"/>
      <c r="L1551" s="61"/>
      <c r="M1551" s="61"/>
      <c r="N1551" s="61"/>
      <c r="O1551" s="61"/>
      <c r="P1551" s="61"/>
      <c r="Q1551" s="61"/>
      <c r="R1551" s="61"/>
      <c r="S1551" s="61"/>
      <c r="T1551" s="61"/>
      <c r="U1551" s="61"/>
      <c r="V1551" s="61"/>
      <c r="W1551" s="61"/>
      <c r="X1551" s="61"/>
      <c r="Y1551" s="61"/>
      <c r="Z1551" s="61"/>
      <c r="AA1551" s="61"/>
      <c r="AB1551" s="61"/>
      <c r="AC1551" s="61"/>
      <c r="AD1551" s="61"/>
      <c r="AE1551" s="61"/>
      <c r="AF1551" s="61"/>
      <c r="AG1551" s="61"/>
      <c r="AH1551" s="61"/>
      <c r="AI1551" s="61"/>
      <c r="AJ1551" s="61"/>
      <c r="AK1551" s="61"/>
      <c r="AL1551" s="61"/>
      <c r="AM1551" s="61"/>
      <c r="AN1551" s="61"/>
      <c r="AO1551" s="61"/>
      <c r="AP1551" s="62"/>
      <c r="AQ1551" s="61"/>
      <c r="AR1551" s="61"/>
      <c r="AS1551" s="61"/>
      <c r="AT1551" s="61"/>
      <c r="AU1551" s="61"/>
      <c r="AV1551" s="61"/>
      <c r="AW1551" s="60"/>
    </row>
    <row r="1552" s="59" customFormat="1" customHeight="1" spans="1:49">
      <c r="A1552" s="60"/>
      <c r="B1552" s="60"/>
      <c r="C1552" s="60"/>
      <c r="D1552" s="60"/>
      <c r="H1552" s="61"/>
      <c r="I1552" s="61"/>
      <c r="J1552" s="61"/>
      <c r="K1552" s="61"/>
      <c r="L1552" s="61"/>
      <c r="M1552" s="61"/>
      <c r="N1552" s="61"/>
      <c r="O1552" s="61"/>
      <c r="P1552" s="61"/>
      <c r="Q1552" s="61"/>
      <c r="R1552" s="61"/>
      <c r="S1552" s="61"/>
      <c r="T1552" s="61"/>
      <c r="U1552" s="61"/>
      <c r="V1552" s="61"/>
      <c r="W1552" s="61"/>
      <c r="X1552" s="61"/>
      <c r="Y1552" s="61"/>
      <c r="Z1552" s="61"/>
      <c r="AA1552" s="61"/>
      <c r="AB1552" s="61"/>
      <c r="AC1552" s="61"/>
      <c r="AD1552" s="61"/>
      <c r="AE1552" s="61"/>
      <c r="AF1552" s="61"/>
      <c r="AG1552" s="61"/>
      <c r="AH1552" s="61"/>
      <c r="AI1552" s="61"/>
      <c r="AJ1552" s="61"/>
      <c r="AK1552" s="61"/>
      <c r="AL1552" s="61"/>
      <c r="AM1552" s="61"/>
      <c r="AN1552" s="61"/>
      <c r="AO1552" s="61"/>
      <c r="AP1552" s="62"/>
      <c r="AQ1552" s="61"/>
      <c r="AR1552" s="61"/>
      <c r="AS1552" s="61"/>
      <c r="AT1552" s="61"/>
      <c r="AU1552" s="61"/>
      <c r="AV1552" s="61"/>
      <c r="AW1552" s="60"/>
    </row>
    <row r="1553" s="59" customFormat="1" customHeight="1" spans="1:49">
      <c r="A1553" s="60"/>
      <c r="B1553" s="60"/>
      <c r="C1553" s="60"/>
      <c r="D1553" s="60"/>
      <c r="H1553" s="61"/>
      <c r="I1553" s="61"/>
      <c r="J1553" s="61"/>
      <c r="K1553" s="61"/>
      <c r="L1553" s="61"/>
      <c r="M1553" s="61"/>
      <c r="N1553" s="61"/>
      <c r="O1553" s="61"/>
      <c r="P1553" s="61"/>
      <c r="Q1553" s="61"/>
      <c r="R1553" s="61"/>
      <c r="S1553" s="61"/>
      <c r="T1553" s="61"/>
      <c r="U1553" s="61"/>
      <c r="V1553" s="61"/>
      <c r="W1553" s="61"/>
      <c r="X1553" s="61"/>
      <c r="Y1553" s="61"/>
      <c r="Z1553" s="61"/>
      <c r="AA1553" s="61"/>
      <c r="AB1553" s="61"/>
      <c r="AC1553" s="61"/>
      <c r="AD1553" s="61"/>
      <c r="AE1553" s="61"/>
      <c r="AF1553" s="61"/>
      <c r="AG1553" s="61"/>
      <c r="AH1553" s="61"/>
      <c r="AI1553" s="61"/>
      <c r="AJ1553" s="61"/>
      <c r="AK1553" s="61"/>
      <c r="AL1553" s="61"/>
      <c r="AM1553" s="61"/>
      <c r="AN1553" s="61"/>
      <c r="AO1553" s="61"/>
      <c r="AP1553" s="62"/>
      <c r="AQ1553" s="61"/>
      <c r="AR1553" s="61"/>
      <c r="AS1553" s="61"/>
      <c r="AT1553" s="61"/>
      <c r="AU1553" s="61"/>
      <c r="AV1553" s="61"/>
      <c r="AW1553" s="60"/>
    </row>
    <row r="1554" s="59" customFormat="1" customHeight="1" spans="1:49">
      <c r="A1554" s="60"/>
      <c r="B1554" s="60"/>
      <c r="C1554" s="60"/>
      <c r="D1554" s="60"/>
      <c r="H1554" s="61"/>
      <c r="I1554" s="61"/>
      <c r="J1554" s="61"/>
      <c r="K1554" s="61"/>
      <c r="L1554" s="61"/>
      <c r="M1554" s="61"/>
      <c r="N1554" s="61"/>
      <c r="O1554" s="61"/>
      <c r="P1554" s="61"/>
      <c r="Q1554" s="61"/>
      <c r="R1554" s="61"/>
      <c r="S1554" s="61"/>
      <c r="T1554" s="61"/>
      <c r="U1554" s="61"/>
      <c r="V1554" s="61"/>
      <c r="W1554" s="61"/>
      <c r="X1554" s="61"/>
      <c r="Y1554" s="61"/>
      <c r="Z1554" s="61"/>
      <c r="AA1554" s="61"/>
      <c r="AB1554" s="61"/>
      <c r="AC1554" s="61"/>
      <c r="AD1554" s="61"/>
      <c r="AE1554" s="61"/>
      <c r="AF1554" s="61"/>
      <c r="AG1554" s="61"/>
      <c r="AH1554" s="61"/>
      <c r="AI1554" s="61"/>
      <c r="AJ1554" s="61"/>
      <c r="AK1554" s="61"/>
      <c r="AL1554" s="61"/>
      <c r="AM1554" s="61"/>
      <c r="AN1554" s="61"/>
      <c r="AO1554" s="61"/>
      <c r="AP1554" s="62"/>
      <c r="AQ1554" s="61"/>
      <c r="AR1554" s="61"/>
      <c r="AS1554" s="61"/>
      <c r="AT1554" s="61"/>
      <c r="AU1554" s="61"/>
      <c r="AV1554" s="61"/>
      <c r="AW1554" s="60"/>
    </row>
    <row r="1555" s="59" customFormat="1" customHeight="1" spans="1:49">
      <c r="A1555" s="60"/>
      <c r="B1555" s="60"/>
      <c r="C1555" s="60"/>
      <c r="D1555" s="60"/>
      <c r="H1555" s="61"/>
      <c r="I1555" s="61"/>
      <c r="J1555" s="61"/>
      <c r="K1555" s="61"/>
      <c r="L1555" s="61"/>
      <c r="M1555" s="61"/>
      <c r="N1555" s="61"/>
      <c r="O1555" s="61"/>
      <c r="P1555" s="61"/>
      <c r="Q1555" s="61"/>
      <c r="R1555" s="61"/>
      <c r="S1555" s="61"/>
      <c r="T1555" s="61"/>
      <c r="U1555" s="61"/>
      <c r="V1555" s="61"/>
      <c r="W1555" s="61"/>
      <c r="X1555" s="61"/>
      <c r="Y1555" s="61"/>
      <c r="Z1555" s="61"/>
      <c r="AA1555" s="61"/>
      <c r="AB1555" s="61"/>
      <c r="AC1555" s="61"/>
      <c r="AD1555" s="61"/>
      <c r="AE1555" s="61"/>
      <c r="AF1555" s="61"/>
      <c r="AG1555" s="61"/>
      <c r="AH1555" s="61"/>
      <c r="AI1555" s="61"/>
      <c r="AJ1555" s="61"/>
      <c r="AK1555" s="61"/>
      <c r="AL1555" s="61"/>
      <c r="AM1555" s="61"/>
      <c r="AN1555" s="61"/>
      <c r="AO1555" s="61"/>
      <c r="AP1555" s="62"/>
      <c r="AQ1555" s="61"/>
      <c r="AR1555" s="61"/>
      <c r="AS1555" s="61"/>
      <c r="AT1555" s="61"/>
      <c r="AU1555" s="61"/>
      <c r="AV1555" s="61"/>
      <c r="AW1555" s="60"/>
    </row>
    <row r="1556" s="59" customFormat="1" customHeight="1" spans="1:49">
      <c r="A1556" s="60"/>
      <c r="B1556" s="60"/>
      <c r="C1556" s="60"/>
      <c r="D1556" s="60"/>
      <c r="H1556" s="61"/>
      <c r="I1556" s="61"/>
      <c r="J1556" s="61"/>
      <c r="K1556" s="61"/>
      <c r="L1556" s="61"/>
      <c r="M1556" s="61"/>
      <c r="N1556" s="61"/>
      <c r="O1556" s="61"/>
      <c r="P1556" s="61"/>
      <c r="Q1556" s="61"/>
      <c r="R1556" s="61"/>
      <c r="S1556" s="61"/>
      <c r="T1556" s="61"/>
      <c r="U1556" s="61"/>
      <c r="V1556" s="61"/>
      <c r="W1556" s="61"/>
      <c r="X1556" s="61"/>
      <c r="Y1556" s="61"/>
      <c r="Z1556" s="61"/>
      <c r="AA1556" s="61"/>
      <c r="AB1556" s="61"/>
      <c r="AC1556" s="61"/>
      <c r="AD1556" s="61"/>
      <c r="AE1556" s="61"/>
      <c r="AF1556" s="61"/>
      <c r="AG1556" s="61"/>
      <c r="AH1556" s="61"/>
      <c r="AI1556" s="61"/>
      <c r="AJ1556" s="61"/>
      <c r="AK1556" s="61"/>
      <c r="AL1556" s="61"/>
      <c r="AM1556" s="61"/>
      <c r="AN1556" s="61"/>
      <c r="AO1556" s="61"/>
      <c r="AP1556" s="62"/>
      <c r="AQ1556" s="61"/>
      <c r="AR1556" s="61"/>
      <c r="AS1556" s="61"/>
      <c r="AT1556" s="61"/>
      <c r="AU1556" s="61"/>
      <c r="AV1556" s="61"/>
      <c r="AW1556" s="60"/>
    </row>
    <row r="1557" s="59" customFormat="1" customHeight="1" spans="1:49">
      <c r="A1557" s="60"/>
      <c r="B1557" s="60"/>
      <c r="C1557" s="60"/>
      <c r="D1557" s="60"/>
      <c r="H1557" s="61"/>
      <c r="I1557" s="61"/>
      <c r="J1557" s="61"/>
      <c r="K1557" s="61"/>
      <c r="L1557" s="61"/>
      <c r="M1557" s="61"/>
      <c r="N1557" s="61"/>
      <c r="O1557" s="61"/>
      <c r="P1557" s="61"/>
      <c r="Q1557" s="61"/>
      <c r="R1557" s="61"/>
      <c r="S1557" s="61"/>
      <c r="T1557" s="61"/>
      <c r="U1557" s="61"/>
      <c r="V1557" s="61"/>
      <c r="W1557" s="61"/>
      <c r="X1557" s="61"/>
      <c r="Y1557" s="61"/>
      <c r="Z1557" s="61"/>
      <c r="AA1557" s="61"/>
      <c r="AB1557" s="61"/>
      <c r="AC1557" s="61"/>
      <c r="AD1557" s="61"/>
      <c r="AE1557" s="61"/>
      <c r="AF1557" s="61"/>
      <c r="AG1557" s="61"/>
      <c r="AH1557" s="61"/>
      <c r="AI1557" s="61"/>
      <c r="AJ1557" s="61"/>
      <c r="AK1557" s="61"/>
      <c r="AL1557" s="61"/>
      <c r="AM1557" s="61"/>
      <c r="AN1557" s="61"/>
      <c r="AO1557" s="61"/>
      <c r="AP1557" s="62"/>
      <c r="AQ1557" s="61"/>
      <c r="AR1557" s="61"/>
      <c r="AS1557" s="61"/>
      <c r="AT1557" s="61"/>
      <c r="AU1557" s="61"/>
      <c r="AV1557" s="61"/>
      <c r="AW1557" s="60"/>
    </row>
    <row r="1558" s="59" customFormat="1" customHeight="1" spans="1:49">
      <c r="A1558" s="60"/>
      <c r="B1558" s="60"/>
      <c r="C1558" s="60"/>
      <c r="D1558" s="60"/>
      <c r="H1558" s="61"/>
      <c r="I1558" s="61"/>
      <c r="J1558" s="61"/>
      <c r="K1558" s="61"/>
      <c r="L1558" s="61"/>
      <c r="M1558" s="61"/>
      <c r="N1558" s="61"/>
      <c r="O1558" s="61"/>
      <c r="P1558" s="61"/>
      <c r="Q1558" s="61"/>
      <c r="R1558" s="61"/>
      <c r="S1558" s="61"/>
      <c r="T1558" s="61"/>
      <c r="U1558" s="61"/>
      <c r="V1558" s="61"/>
      <c r="W1558" s="61"/>
      <c r="X1558" s="61"/>
      <c r="Y1558" s="61"/>
      <c r="Z1558" s="61"/>
      <c r="AA1558" s="61"/>
      <c r="AB1558" s="61"/>
      <c r="AC1558" s="61"/>
      <c r="AD1558" s="61"/>
      <c r="AE1558" s="61"/>
      <c r="AF1558" s="61"/>
      <c r="AG1558" s="61"/>
      <c r="AH1558" s="61"/>
      <c r="AI1558" s="61"/>
      <c r="AJ1558" s="61"/>
      <c r="AK1558" s="61"/>
      <c r="AL1558" s="61"/>
      <c r="AM1558" s="61"/>
      <c r="AN1558" s="61"/>
      <c r="AO1558" s="61"/>
      <c r="AP1558" s="62"/>
      <c r="AQ1558" s="61"/>
      <c r="AR1558" s="61"/>
      <c r="AS1558" s="61"/>
      <c r="AT1558" s="61"/>
      <c r="AU1558" s="61"/>
      <c r="AV1558" s="61"/>
      <c r="AW1558" s="60"/>
    </row>
    <row r="1559" s="59" customFormat="1" customHeight="1" spans="1:49">
      <c r="A1559" s="60"/>
      <c r="B1559" s="60"/>
      <c r="C1559" s="60"/>
      <c r="D1559" s="60"/>
      <c r="H1559" s="61"/>
      <c r="I1559" s="61"/>
      <c r="J1559" s="61"/>
      <c r="K1559" s="61"/>
      <c r="L1559" s="61"/>
      <c r="M1559" s="61"/>
      <c r="N1559" s="61"/>
      <c r="O1559" s="61"/>
      <c r="P1559" s="61"/>
      <c r="Q1559" s="61"/>
      <c r="R1559" s="61"/>
      <c r="S1559" s="61"/>
      <c r="T1559" s="61"/>
      <c r="U1559" s="61"/>
      <c r="V1559" s="61"/>
      <c r="W1559" s="61"/>
      <c r="X1559" s="61"/>
      <c r="Y1559" s="61"/>
      <c r="Z1559" s="61"/>
      <c r="AA1559" s="61"/>
      <c r="AB1559" s="61"/>
      <c r="AC1559" s="61"/>
      <c r="AD1559" s="61"/>
      <c r="AE1559" s="61"/>
      <c r="AF1559" s="61"/>
      <c r="AG1559" s="61"/>
      <c r="AH1559" s="61"/>
      <c r="AI1559" s="61"/>
      <c r="AJ1559" s="61"/>
      <c r="AK1559" s="61"/>
      <c r="AL1559" s="61"/>
      <c r="AM1559" s="61"/>
      <c r="AN1559" s="61"/>
      <c r="AO1559" s="61"/>
      <c r="AP1559" s="62"/>
      <c r="AQ1559" s="61"/>
      <c r="AR1559" s="61"/>
      <c r="AS1559" s="61"/>
      <c r="AT1559" s="61"/>
      <c r="AU1559" s="61"/>
      <c r="AV1559" s="61"/>
      <c r="AW1559" s="60"/>
    </row>
    <row r="1560" s="59" customFormat="1" customHeight="1" spans="1:49">
      <c r="A1560" s="60"/>
      <c r="B1560" s="60"/>
      <c r="C1560" s="60"/>
      <c r="D1560" s="60"/>
      <c r="H1560" s="61"/>
      <c r="I1560" s="61"/>
      <c r="J1560" s="61"/>
      <c r="K1560" s="61"/>
      <c r="L1560" s="61"/>
      <c r="M1560" s="61"/>
      <c r="N1560" s="61"/>
      <c r="O1560" s="61"/>
      <c r="P1560" s="61"/>
      <c r="Q1560" s="61"/>
      <c r="R1560" s="61"/>
      <c r="S1560" s="61"/>
      <c r="T1560" s="61"/>
      <c r="U1560" s="61"/>
      <c r="V1560" s="61"/>
      <c r="W1560" s="61"/>
      <c r="X1560" s="61"/>
      <c r="Y1560" s="61"/>
      <c r="Z1560" s="61"/>
      <c r="AA1560" s="61"/>
      <c r="AB1560" s="61"/>
      <c r="AC1560" s="61"/>
      <c r="AD1560" s="61"/>
      <c r="AE1560" s="61"/>
      <c r="AF1560" s="61"/>
      <c r="AG1560" s="61"/>
      <c r="AH1560" s="61"/>
      <c r="AI1560" s="61"/>
      <c r="AJ1560" s="61"/>
      <c r="AK1560" s="61"/>
      <c r="AL1560" s="61"/>
      <c r="AM1560" s="61"/>
      <c r="AN1560" s="61"/>
      <c r="AO1560" s="61"/>
      <c r="AP1560" s="62"/>
      <c r="AQ1560" s="61"/>
      <c r="AR1560" s="61"/>
      <c r="AS1560" s="61"/>
      <c r="AT1560" s="61"/>
      <c r="AU1560" s="61"/>
      <c r="AV1560" s="61"/>
      <c r="AW1560" s="60"/>
    </row>
    <row r="1561" s="59" customFormat="1" customHeight="1" spans="1:49">
      <c r="A1561" s="60"/>
      <c r="B1561" s="60"/>
      <c r="C1561" s="60"/>
      <c r="D1561" s="60"/>
      <c r="H1561" s="61"/>
      <c r="I1561" s="61"/>
      <c r="J1561" s="61"/>
      <c r="K1561" s="61"/>
      <c r="L1561" s="61"/>
      <c r="M1561" s="61"/>
      <c r="N1561" s="61"/>
      <c r="O1561" s="61"/>
      <c r="P1561" s="61"/>
      <c r="Q1561" s="61"/>
      <c r="R1561" s="61"/>
      <c r="S1561" s="61"/>
      <c r="T1561" s="61"/>
      <c r="U1561" s="61"/>
      <c r="V1561" s="61"/>
      <c r="W1561" s="61"/>
      <c r="X1561" s="61"/>
      <c r="Y1561" s="61"/>
      <c r="Z1561" s="61"/>
      <c r="AA1561" s="61"/>
      <c r="AB1561" s="61"/>
      <c r="AC1561" s="61"/>
      <c r="AD1561" s="61"/>
      <c r="AE1561" s="61"/>
      <c r="AF1561" s="61"/>
      <c r="AG1561" s="61"/>
      <c r="AH1561" s="61"/>
      <c r="AI1561" s="61"/>
      <c r="AJ1561" s="61"/>
      <c r="AK1561" s="61"/>
      <c r="AL1561" s="61"/>
      <c r="AM1561" s="61"/>
      <c r="AN1561" s="61"/>
      <c r="AO1561" s="61"/>
      <c r="AP1561" s="62"/>
      <c r="AQ1561" s="61"/>
      <c r="AR1561" s="61"/>
      <c r="AS1561" s="61"/>
      <c r="AT1561" s="61"/>
      <c r="AU1561" s="61"/>
      <c r="AV1561" s="61"/>
      <c r="AW1561" s="60"/>
    </row>
    <row r="1562" s="59" customFormat="1" customHeight="1" spans="1:49">
      <c r="A1562" s="60"/>
      <c r="B1562" s="60"/>
      <c r="C1562" s="60"/>
      <c r="D1562" s="60"/>
      <c r="H1562" s="61"/>
      <c r="I1562" s="61"/>
      <c r="J1562" s="61"/>
      <c r="K1562" s="61"/>
      <c r="L1562" s="61"/>
      <c r="M1562" s="61"/>
      <c r="N1562" s="61"/>
      <c r="O1562" s="61"/>
      <c r="P1562" s="61"/>
      <c r="Q1562" s="61"/>
      <c r="R1562" s="61"/>
      <c r="S1562" s="61"/>
      <c r="T1562" s="61"/>
      <c r="U1562" s="61"/>
      <c r="V1562" s="61"/>
      <c r="W1562" s="61"/>
      <c r="X1562" s="61"/>
      <c r="Y1562" s="61"/>
      <c r="Z1562" s="61"/>
      <c r="AA1562" s="61"/>
      <c r="AB1562" s="61"/>
      <c r="AC1562" s="61"/>
      <c r="AD1562" s="61"/>
      <c r="AE1562" s="61"/>
      <c r="AF1562" s="61"/>
      <c r="AG1562" s="61"/>
      <c r="AH1562" s="61"/>
      <c r="AI1562" s="61"/>
      <c r="AJ1562" s="61"/>
      <c r="AK1562" s="61"/>
      <c r="AL1562" s="61"/>
      <c r="AM1562" s="61"/>
      <c r="AN1562" s="61"/>
      <c r="AO1562" s="61"/>
      <c r="AP1562" s="62"/>
      <c r="AQ1562" s="61"/>
      <c r="AR1562" s="61"/>
      <c r="AS1562" s="61"/>
      <c r="AT1562" s="61"/>
      <c r="AU1562" s="61"/>
      <c r="AV1562" s="61"/>
      <c r="AW1562" s="60"/>
    </row>
    <row r="1563" s="59" customFormat="1" customHeight="1" spans="1:49">
      <c r="A1563" s="60"/>
      <c r="B1563" s="60"/>
      <c r="C1563" s="60"/>
      <c r="D1563" s="60"/>
      <c r="H1563" s="61"/>
      <c r="I1563" s="61"/>
      <c r="J1563" s="61"/>
      <c r="K1563" s="61"/>
      <c r="L1563" s="61"/>
      <c r="M1563" s="61"/>
      <c r="N1563" s="61"/>
      <c r="O1563" s="61"/>
      <c r="P1563" s="61"/>
      <c r="Q1563" s="61"/>
      <c r="R1563" s="61"/>
      <c r="S1563" s="61"/>
      <c r="T1563" s="61"/>
      <c r="U1563" s="61"/>
      <c r="V1563" s="61"/>
      <c r="W1563" s="61"/>
      <c r="X1563" s="61"/>
      <c r="Y1563" s="61"/>
      <c r="Z1563" s="61"/>
      <c r="AA1563" s="61"/>
      <c r="AB1563" s="61"/>
      <c r="AC1563" s="61"/>
      <c r="AD1563" s="61"/>
      <c r="AE1563" s="61"/>
      <c r="AF1563" s="61"/>
      <c r="AG1563" s="61"/>
      <c r="AH1563" s="61"/>
      <c r="AI1563" s="61"/>
      <c r="AJ1563" s="61"/>
      <c r="AK1563" s="61"/>
      <c r="AL1563" s="61"/>
      <c r="AM1563" s="61"/>
      <c r="AN1563" s="61"/>
      <c r="AO1563" s="61"/>
      <c r="AP1563" s="62"/>
      <c r="AQ1563" s="61"/>
      <c r="AR1563" s="61"/>
      <c r="AS1563" s="61"/>
      <c r="AT1563" s="61"/>
      <c r="AU1563" s="61"/>
      <c r="AV1563" s="61"/>
      <c r="AW1563" s="60"/>
    </row>
    <row r="1564" s="59" customFormat="1" customHeight="1" spans="1:49">
      <c r="A1564" s="60"/>
      <c r="B1564" s="60"/>
      <c r="C1564" s="60"/>
      <c r="D1564" s="60"/>
      <c r="H1564" s="61"/>
      <c r="I1564" s="61"/>
      <c r="J1564" s="61"/>
      <c r="K1564" s="61"/>
      <c r="L1564" s="61"/>
      <c r="M1564" s="61"/>
      <c r="N1564" s="61"/>
      <c r="O1564" s="61"/>
      <c r="P1564" s="61"/>
      <c r="Q1564" s="61"/>
      <c r="R1564" s="61"/>
      <c r="S1564" s="61"/>
      <c r="T1564" s="61"/>
      <c r="U1564" s="61"/>
      <c r="V1564" s="61"/>
      <c r="W1564" s="61"/>
      <c r="X1564" s="61"/>
      <c r="Y1564" s="61"/>
      <c r="Z1564" s="61"/>
      <c r="AA1564" s="61"/>
      <c r="AB1564" s="61"/>
      <c r="AC1564" s="61"/>
      <c r="AD1564" s="61"/>
      <c r="AE1564" s="61"/>
      <c r="AF1564" s="61"/>
      <c r="AG1564" s="61"/>
      <c r="AH1564" s="61"/>
      <c r="AI1564" s="61"/>
      <c r="AJ1564" s="61"/>
      <c r="AK1564" s="61"/>
      <c r="AL1564" s="61"/>
      <c r="AM1564" s="61"/>
      <c r="AN1564" s="61"/>
      <c r="AO1564" s="61"/>
      <c r="AP1564" s="62"/>
      <c r="AQ1564" s="61"/>
      <c r="AR1564" s="61"/>
      <c r="AS1564" s="61"/>
      <c r="AT1564" s="61"/>
      <c r="AU1564" s="61"/>
      <c r="AV1564" s="61"/>
      <c r="AW1564" s="60"/>
    </row>
    <row r="1565" s="59" customFormat="1" customHeight="1" spans="1:49">
      <c r="A1565" s="60"/>
      <c r="B1565" s="60"/>
      <c r="C1565" s="60"/>
      <c r="D1565" s="60"/>
      <c r="H1565" s="61"/>
      <c r="I1565" s="61"/>
      <c r="J1565" s="61"/>
      <c r="K1565" s="61"/>
      <c r="L1565" s="61"/>
      <c r="M1565" s="61"/>
      <c r="N1565" s="61"/>
      <c r="O1565" s="61"/>
      <c r="P1565" s="61"/>
      <c r="Q1565" s="61"/>
      <c r="R1565" s="61"/>
      <c r="S1565" s="61"/>
      <c r="T1565" s="61"/>
      <c r="U1565" s="61"/>
      <c r="V1565" s="61"/>
      <c r="W1565" s="61"/>
      <c r="X1565" s="61"/>
      <c r="Y1565" s="61"/>
      <c r="Z1565" s="61"/>
      <c r="AA1565" s="61"/>
      <c r="AB1565" s="61"/>
      <c r="AC1565" s="61"/>
      <c r="AD1565" s="61"/>
      <c r="AE1565" s="61"/>
      <c r="AF1565" s="61"/>
      <c r="AG1565" s="61"/>
      <c r="AH1565" s="61"/>
      <c r="AI1565" s="61"/>
      <c r="AJ1565" s="61"/>
      <c r="AK1565" s="61"/>
      <c r="AL1565" s="61"/>
      <c r="AM1565" s="61"/>
      <c r="AN1565" s="61"/>
      <c r="AO1565" s="61"/>
      <c r="AP1565" s="62"/>
      <c r="AQ1565" s="61"/>
      <c r="AR1565" s="61"/>
      <c r="AS1565" s="61"/>
      <c r="AT1565" s="61"/>
      <c r="AU1565" s="61"/>
      <c r="AV1565" s="61"/>
      <c r="AW1565" s="60"/>
    </row>
    <row r="1566" s="59" customFormat="1" customHeight="1" spans="1:49">
      <c r="A1566" s="60"/>
      <c r="B1566" s="60"/>
      <c r="C1566" s="60"/>
      <c r="D1566" s="60"/>
      <c r="H1566" s="61"/>
      <c r="I1566" s="61"/>
      <c r="J1566" s="61"/>
      <c r="K1566" s="61"/>
      <c r="L1566" s="61"/>
      <c r="M1566" s="61"/>
      <c r="N1566" s="61"/>
      <c r="O1566" s="61"/>
      <c r="P1566" s="61"/>
      <c r="Q1566" s="61"/>
      <c r="R1566" s="61"/>
      <c r="S1566" s="61"/>
      <c r="T1566" s="61"/>
      <c r="U1566" s="61"/>
      <c r="V1566" s="61"/>
      <c r="W1566" s="61"/>
      <c r="X1566" s="61"/>
      <c r="Y1566" s="61"/>
      <c r="Z1566" s="61"/>
      <c r="AA1566" s="61"/>
      <c r="AB1566" s="61"/>
      <c r="AC1566" s="61"/>
      <c r="AD1566" s="61"/>
      <c r="AE1566" s="61"/>
      <c r="AF1566" s="61"/>
      <c r="AG1566" s="61"/>
      <c r="AH1566" s="61"/>
      <c r="AI1566" s="61"/>
      <c r="AJ1566" s="61"/>
      <c r="AK1566" s="61"/>
      <c r="AL1566" s="61"/>
      <c r="AM1566" s="61"/>
      <c r="AN1566" s="61"/>
      <c r="AO1566" s="61"/>
      <c r="AP1566" s="62"/>
      <c r="AQ1566" s="61"/>
      <c r="AR1566" s="61"/>
      <c r="AS1566" s="61"/>
      <c r="AT1566" s="61"/>
      <c r="AU1566" s="61"/>
      <c r="AV1566" s="61"/>
      <c r="AW1566" s="60"/>
    </row>
    <row r="1567" s="59" customFormat="1" customHeight="1" spans="1:49">
      <c r="A1567" s="60"/>
      <c r="B1567" s="60"/>
      <c r="C1567" s="60"/>
      <c r="D1567" s="60"/>
      <c r="H1567" s="61"/>
      <c r="I1567" s="61"/>
      <c r="J1567" s="61"/>
      <c r="K1567" s="61"/>
      <c r="L1567" s="61"/>
      <c r="M1567" s="61"/>
      <c r="N1567" s="61"/>
      <c r="O1567" s="61"/>
      <c r="P1567" s="61"/>
      <c r="Q1567" s="61"/>
      <c r="R1567" s="61"/>
      <c r="S1567" s="61"/>
      <c r="T1567" s="61"/>
      <c r="U1567" s="61"/>
      <c r="V1567" s="61"/>
      <c r="W1567" s="61"/>
      <c r="X1567" s="61"/>
      <c r="Y1567" s="61"/>
      <c r="Z1567" s="61"/>
      <c r="AA1567" s="61"/>
      <c r="AB1567" s="61"/>
      <c r="AC1567" s="61"/>
      <c r="AD1567" s="61"/>
      <c r="AE1567" s="61"/>
      <c r="AF1567" s="61"/>
      <c r="AG1567" s="61"/>
      <c r="AH1567" s="61"/>
      <c r="AI1567" s="61"/>
      <c r="AJ1567" s="61"/>
      <c r="AK1567" s="61"/>
      <c r="AL1567" s="61"/>
      <c r="AM1567" s="61"/>
      <c r="AN1567" s="61"/>
      <c r="AO1567" s="61"/>
      <c r="AP1567" s="62"/>
      <c r="AQ1567" s="61"/>
      <c r="AR1567" s="61"/>
      <c r="AS1567" s="61"/>
      <c r="AT1567" s="61"/>
      <c r="AU1567" s="61"/>
      <c r="AV1567" s="61"/>
      <c r="AW1567" s="60"/>
    </row>
    <row r="1568" s="59" customFormat="1" customHeight="1" spans="1:49">
      <c r="A1568" s="60"/>
      <c r="B1568" s="60"/>
      <c r="C1568" s="60"/>
      <c r="D1568" s="60"/>
      <c r="H1568" s="61"/>
      <c r="I1568" s="61"/>
      <c r="J1568" s="61"/>
      <c r="K1568" s="61"/>
      <c r="L1568" s="61"/>
      <c r="M1568" s="61"/>
      <c r="N1568" s="61"/>
      <c r="O1568" s="61"/>
      <c r="P1568" s="61"/>
      <c r="Q1568" s="61"/>
      <c r="R1568" s="61"/>
      <c r="S1568" s="61"/>
      <c r="T1568" s="61"/>
      <c r="U1568" s="61"/>
      <c r="V1568" s="61"/>
      <c r="W1568" s="61"/>
      <c r="X1568" s="61"/>
      <c r="Y1568" s="61"/>
      <c r="Z1568" s="61"/>
      <c r="AA1568" s="61"/>
      <c r="AB1568" s="61"/>
      <c r="AC1568" s="61"/>
      <c r="AD1568" s="61"/>
      <c r="AE1568" s="61"/>
      <c r="AF1568" s="61"/>
      <c r="AG1568" s="61"/>
      <c r="AH1568" s="61"/>
      <c r="AI1568" s="61"/>
      <c r="AJ1568" s="61"/>
      <c r="AK1568" s="61"/>
      <c r="AL1568" s="61"/>
      <c r="AM1568" s="61"/>
      <c r="AN1568" s="61"/>
      <c r="AO1568" s="61"/>
      <c r="AP1568" s="62"/>
      <c r="AQ1568" s="61"/>
      <c r="AR1568" s="61"/>
      <c r="AS1568" s="61"/>
      <c r="AT1568" s="61"/>
      <c r="AU1568" s="61"/>
      <c r="AV1568" s="61"/>
      <c r="AW1568" s="60"/>
    </row>
    <row r="1569" s="59" customFormat="1" customHeight="1" spans="1:49">
      <c r="A1569" s="60"/>
      <c r="B1569" s="60"/>
      <c r="C1569" s="60"/>
      <c r="D1569" s="60"/>
      <c r="H1569" s="61"/>
      <c r="I1569" s="61"/>
      <c r="J1569" s="61"/>
      <c r="K1569" s="61"/>
      <c r="L1569" s="61"/>
      <c r="M1569" s="61"/>
      <c r="N1569" s="61"/>
      <c r="O1569" s="61"/>
      <c r="P1569" s="61"/>
      <c r="Q1569" s="61"/>
      <c r="R1569" s="61"/>
      <c r="S1569" s="61"/>
      <c r="T1569" s="61"/>
      <c r="U1569" s="61"/>
      <c r="V1569" s="61"/>
      <c r="W1569" s="61"/>
      <c r="X1569" s="61"/>
      <c r="Y1569" s="61"/>
      <c r="Z1569" s="61"/>
      <c r="AA1569" s="61"/>
      <c r="AB1569" s="61"/>
      <c r="AC1569" s="61"/>
      <c r="AD1569" s="61"/>
      <c r="AE1569" s="61"/>
      <c r="AF1569" s="61"/>
      <c r="AG1569" s="61"/>
      <c r="AH1569" s="61"/>
      <c r="AI1569" s="61"/>
      <c r="AJ1569" s="61"/>
      <c r="AK1569" s="61"/>
      <c r="AL1569" s="61"/>
      <c r="AM1569" s="61"/>
      <c r="AN1569" s="61"/>
      <c r="AO1569" s="61"/>
      <c r="AP1569" s="62"/>
      <c r="AQ1569" s="61"/>
      <c r="AR1569" s="61"/>
      <c r="AS1569" s="61"/>
      <c r="AT1569" s="61"/>
      <c r="AU1569" s="61"/>
      <c r="AV1569" s="61"/>
      <c r="AW1569" s="60"/>
    </row>
    <row r="1570" s="59" customFormat="1" customHeight="1" spans="1:49">
      <c r="A1570" s="60"/>
      <c r="B1570" s="60"/>
      <c r="C1570" s="60"/>
      <c r="D1570" s="60"/>
      <c r="H1570" s="61"/>
      <c r="I1570" s="61"/>
      <c r="J1570" s="61"/>
      <c r="K1570" s="61"/>
      <c r="L1570" s="61"/>
      <c r="M1570" s="61"/>
      <c r="N1570" s="61"/>
      <c r="O1570" s="61"/>
      <c r="P1570" s="61"/>
      <c r="Q1570" s="61"/>
      <c r="R1570" s="61"/>
      <c r="S1570" s="61"/>
      <c r="T1570" s="61"/>
      <c r="U1570" s="61"/>
      <c r="V1570" s="61"/>
      <c r="W1570" s="61"/>
      <c r="X1570" s="61"/>
      <c r="Y1570" s="61"/>
      <c r="Z1570" s="61"/>
      <c r="AA1570" s="61"/>
      <c r="AB1570" s="61"/>
      <c r="AC1570" s="61"/>
      <c r="AD1570" s="61"/>
      <c r="AE1570" s="61"/>
      <c r="AF1570" s="61"/>
      <c r="AG1570" s="61"/>
      <c r="AH1570" s="61"/>
      <c r="AI1570" s="61"/>
      <c r="AJ1570" s="61"/>
      <c r="AK1570" s="61"/>
      <c r="AL1570" s="61"/>
      <c r="AM1570" s="61"/>
      <c r="AN1570" s="61"/>
      <c r="AO1570" s="61"/>
      <c r="AP1570" s="62"/>
      <c r="AQ1570" s="61"/>
      <c r="AR1570" s="61"/>
      <c r="AS1570" s="61"/>
      <c r="AT1570" s="61"/>
      <c r="AU1570" s="61"/>
      <c r="AV1570" s="61"/>
      <c r="AW1570" s="60"/>
    </row>
    <row r="1571" s="59" customFormat="1" customHeight="1" spans="1:49">
      <c r="A1571" s="60"/>
      <c r="B1571" s="60"/>
      <c r="C1571" s="60"/>
      <c r="D1571" s="60"/>
      <c r="H1571" s="61"/>
      <c r="I1571" s="61"/>
      <c r="J1571" s="61"/>
      <c r="K1571" s="61"/>
      <c r="L1571" s="61"/>
      <c r="M1571" s="61"/>
      <c r="N1571" s="61"/>
      <c r="O1571" s="61"/>
      <c r="P1571" s="61"/>
      <c r="Q1571" s="61"/>
      <c r="R1571" s="61"/>
      <c r="S1571" s="61"/>
      <c r="T1571" s="61"/>
      <c r="U1571" s="61"/>
      <c r="V1571" s="61"/>
      <c r="W1571" s="61"/>
      <c r="X1571" s="61"/>
      <c r="Y1571" s="61"/>
      <c r="Z1571" s="61"/>
      <c r="AA1571" s="61"/>
      <c r="AB1571" s="61"/>
      <c r="AC1571" s="61"/>
      <c r="AD1571" s="61"/>
      <c r="AE1571" s="61"/>
      <c r="AF1571" s="61"/>
      <c r="AG1571" s="61"/>
      <c r="AH1571" s="61"/>
      <c r="AI1571" s="61"/>
      <c r="AJ1571" s="61"/>
      <c r="AK1571" s="61"/>
      <c r="AL1571" s="61"/>
      <c r="AM1571" s="61"/>
      <c r="AN1571" s="61"/>
      <c r="AO1571" s="61"/>
      <c r="AP1571" s="62"/>
      <c r="AQ1571" s="61"/>
      <c r="AR1571" s="61"/>
      <c r="AS1571" s="61"/>
      <c r="AT1571" s="61"/>
      <c r="AU1571" s="61"/>
      <c r="AV1571" s="61"/>
      <c r="AW1571" s="60"/>
    </row>
    <row r="1572" s="59" customFormat="1" customHeight="1" spans="1:49">
      <c r="A1572" s="60"/>
      <c r="B1572" s="60"/>
      <c r="C1572" s="60"/>
      <c r="D1572" s="60"/>
      <c r="H1572" s="61"/>
      <c r="I1572" s="61"/>
      <c r="J1572" s="61"/>
      <c r="K1572" s="61"/>
      <c r="L1572" s="61"/>
      <c r="M1572" s="61"/>
      <c r="N1572" s="61"/>
      <c r="O1572" s="61"/>
      <c r="P1572" s="61"/>
      <c r="Q1572" s="61"/>
      <c r="R1572" s="61"/>
      <c r="S1572" s="61"/>
      <c r="T1572" s="61"/>
      <c r="U1572" s="61"/>
      <c r="V1572" s="61"/>
      <c r="W1572" s="61"/>
      <c r="X1572" s="61"/>
      <c r="Y1572" s="61"/>
      <c r="Z1572" s="61"/>
      <c r="AA1572" s="61"/>
      <c r="AB1572" s="61"/>
      <c r="AC1572" s="61"/>
      <c r="AD1572" s="61"/>
      <c r="AE1572" s="61"/>
      <c r="AF1572" s="61"/>
      <c r="AG1572" s="61"/>
      <c r="AH1572" s="61"/>
      <c r="AI1572" s="61"/>
      <c r="AJ1572" s="61"/>
      <c r="AK1572" s="61"/>
      <c r="AL1572" s="61"/>
      <c r="AM1572" s="61"/>
      <c r="AN1572" s="61"/>
      <c r="AO1572" s="61"/>
      <c r="AP1572" s="62"/>
      <c r="AQ1572" s="61"/>
      <c r="AR1572" s="61"/>
      <c r="AS1572" s="61"/>
      <c r="AT1572" s="61"/>
      <c r="AU1572" s="61"/>
      <c r="AV1572" s="61"/>
      <c r="AW1572" s="60"/>
    </row>
    <row r="1573" s="59" customFormat="1" customHeight="1" spans="1:49">
      <c r="A1573" s="60"/>
      <c r="B1573" s="60"/>
      <c r="C1573" s="60"/>
      <c r="D1573" s="60"/>
      <c r="H1573" s="61"/>
      <c r="I1573" s="61"/>
      <c r="J1573" s="61"/>
      <c r="K1573" s="61"/>
      <c r="L1573" s="61"/>
      <c r="M1573" s="61"/>
      <c r="N1573" s="61"/>
      <c r="O1573" s="61"/>
      <c r="P1573" s="61"/>
      <c r="Q1573" s="61"/>
      <c r="R1573" s="61"/>
      <c r="S1573" s="61"/>
      <c r="T1573" s="61"/>
      <c r="U1573" s="61"/>
      <c r="V1573" s="61"/>
      <c r="W1573" s="61"/>
      <c r="X1573" s="61"/>
      <c r="Y1573" s="61"/>
      <c r="Z1573" s="61"/>
      <c r="AA1573" s="61"/>
      <c r="AB1573" s="61"/>
      <c r="AC1573" s="61"/>
      <c r="AD1573" s="61"/>
      <c r="AE1573" s="61"/>
      <c r="AF1573" s="61"/>
      <c r="AG1573" s="61"/>
      <c r="AH1573" s="61"/>
      <c r="AI1573" s="61"/>
      <c r="AJ1573" s="61"/>
      <c r="AK1573" s="61"/>
      <c r="AL1573" s="61"/>
      <c r="AM1573" s="61"/>
      <c r="AN1573" s="61"/>
      <c r="AO1573" s="61"/>
      <c r="AP1573" s="62"/>
      <c r="AQ1573" s="61"/>
      <c r="AR1573" s="61"/>
      <c r="AS1573" s="61"/>
      <c r="AT1573" s="61"/>
      <c r="AU1573" s="61"/>
      <c r="AV1573" s="61"/>
      <c r="AW1573" s="60"/>
    </row>
    <row r="1574" s="59" customFormat="1" customHeight="1" spans="1:49">
      <c r="A1574" s="60"/>
      <c r="B1574" s="60"/>
      <c r="C1574" s="60"/>
      <c r="D1574" s="60"/>
      <c r="H1574" s="61"/>
      <c r="I1574" s="61"/>
      <c r="J1574" s="61"/>
      <c r="K1574" s="61"/>
      <c r="L1574" s="61"/>
      <c r="M1574" s="61"/>
      <c r="N1574" s="61"/>
      <c r="O1574" s="61"/>
      <c r="P1574" s="61"/>
      <c r="Q1574" s="61"/>
      <c r="R1574" s="61"/>
      <c r="S1574" s="61"/>
      <c r="T1574" s="61"/>
      <c r="U1574" s="61"/>
      <c r="V1574" s="61"/>
      <c r="W1574" s="61"/>
      <c r="X1574" s="61"/>
      <c r="Y1574" s="61"/>
      <c r="Z1574" s="61"/>
      <c r="AA1574" s="61"/>
      <c r="AB1574" s="61"/>
      <c r="AC1574" s="61"/>
      <c r="AD1574" s="61"/>
      <c r="AE1574" s="61"/>
      <c r="AF1574" s="61"/>
      <c r="AG1574" s="61"/>
      <c r="AH1574" s="61"/>
      <c r="AI1574" s="61"/>
      <c r="AJ1574" s="61"/>
      <c r="AK1574" s="61"/>
      <c r="AL1574" s="61"/>
      <c r="AM1574" s="61"/>
      <c r="AN1574" s="61"/>
      <c r="AO1574" s="61"/>
      <c r="AP1574" s="62"/>
      <c r="AQ1574" s="61"/>
      <c r="AR1574" s="61"/>
      <c r="AS1574" s="61"/>
      <c r="AT1574" s="61"/>
      <c r="AU1574" s="61"/>
      <c r="AV1574" s="61"/>
      <c r="AW1574" s="60"/>
    </row>
    <row r="1575" s="59" customFormat="1" customHeight="1" spans="1:49">
      <c r="A1575" s="60"/>
      <c r="B1575" s="60"/>
      <c r="C1575" s="60"/>
      <c r="D1575" s="60"/>
      <c r="H1575" s="61"/>
      <c r="I1575" s="61"/>
      <c r="J1575" s="61"/>
      <c r="K1575" s="61"/>
      <c r="L1575" s="61"/>
      <c r="M1575" s="61"/>
      <c r="N1575" s="61"/>
      <c r="O1575" s="61"/>
      <c r="P1575" s="61"/>
      <c r="Q1575" s="61"/>
      <c r="R1575" s="61"/>
      <c r="S1575" s="61"/>
      <c r="T1575" s="61"/>
      <c r="U1575" s="61"/>
      <c r="V1575" s="61"/>
      <c r="W1575" s="61"/>
      <c r="X1575" s="61"/>
      <c r="Y1575" s="61"/>
      <c r="Z1575" s="61"/>
      <c r="AA1575" s="61"/>
      <c r="AB1575" s="61"/>
      <c r="AC1575" s="61"/>
      <c r="AD1575" s="61"/>
      <c r="AE1575" s="61"/>
      <c r="AF1575" s="61"/>
      <c r="AG1575" s="61"/>
      <c r="AH1575" s="61"/>
      <c r="AI1575" s="61"/>
      <c r="AJ1575" s="61"/>
      <c r="AK1575" s="61"/>
      <c r="AL1575" s="61"/>
      <c r="AM1575" s="61"/>
      <c r="AN1575" s="61"/>
      <c r="AO1575" s="61"/>
      <c r="AP1575" s="62"/>
      <c r="AQ1575" s="61"/>
      <c r="AR1575" s="61"/>
      <c r="AS1575" s="61"/>
      <c r="AT1575" s="61"/>
      <c r="AU1575" s="61"/>
      <c r="AV1575" s="61"/>
      <c r="AW1575" s="60"/>
    </row>
    <row r="1576" s="59" customFormat="1" customHeight="1" spans="1:49">
      <c r="A1576" s="60"/>
      <c r="B1576" s="60"/>
      <c r="C1576" s="60"/>
      <c r="D1576" s="60"/>
      <c r="H1576" s="61"/>
      <c r="I1576" s="61"/>
      <c r="J1576" s="61"/>
      <c r="K1576" s="61"/>
      <c r="L1576" s="61"/>
      <c r="M1576" s="61"/>
      <c r="N1576" s="61"/>
      <c r="O1576" s="61"/>
      <c r="P1576" s="61"/>
      <c r="Q1576" s="61"/>
      <c r="R1576" s="61"/>
      <c r="S1576" s="61"/>
      <c r="T1576" s="61"/>
      <c r="U1576" s="61"/>
      <c r="V1576" s="61"/>
      <c r="W1576" s="61"/>
      <c r="X1576" s="61"/>
      <c r="Y1576" s="61"/>
      <c r="Z1576" s="61"/>
      <c r="AA1576" s="61"/>
      <c r="AB1576" s="61"/>
      <c r="AC1576" s="61"/>
      <c r="AD1576" s="61"/>
      <c r="AE1576" s="61"/>
      <c r="AF1576" s="61"/>
      <c r="AG1576" s="61"/>
      <c r="AH1576" s="61"/>
      <c r="AI1576" s="61"/>
      <c r="AJ1576" s="61"/>
      <c r="AK1576" s="61"/>
      <c r="AL1576" s="61"/>
      <c r="AM1576" s="61"/>
      <c r="AN1576" s="61"/>
      <c r="AO1576" s="61"/>
      <c r="AP1576" s="62"/>
      <c r="AQ1576" s="61"/>
      <c r="AR1576" s="61"/>
      <c r="AS1576" s="61"/>
      <c r="AT1576" s="61"/>
      <c r="AU1576" s="61"/>
      <c r="AV1576" s="61"/>
      <c r="AW1576" s="60"/>
    </row>
    <row r="1577" s="59" customFormat="1" customHeight="1" spans="1:49">
      <c r="A1577" s="60"/>
      <c r="B1577" s="60"/>
      <c r="C1577" s="60"/>
      <c r="D1577" s="60"/>
      <c r="H1577" s="61"/>
      <c r="I1577" s="61"/>
      <c r="J1577" s="61"/>
      <c r="K1577" s="61"/>
      <c r="L1577" s="61"/>
      <c r="M1577" s="61"/>
      <c r="N1577" s="61"/>
      <c r="O1577" s="61"/>
      <c r="P1577" s="61"/>
      <c r="Q1577" s="61"/>
      <c r="R1577" s="61"/>
      <c r="S1577" s="61"/>
      <c r="T1577" s="61"/>
      <c r="U1577" s="61"/>
      <c r="V1577" s="61"/>
      <c r="W1577" s="61"/>
      <c r="X1577" s="61"/>
      <c r="Y1577" s="61"/>
      <c r="Z1577" s="61"/>
      <c r="AA1577" s="61"/>
      <c r="AB1577" s="61"/>
      <c r="AC1577" s="61"/>
      <c r="AD1577" s="61"/>
      <c r="AE1577" s="61"/>
      <c r="AF1577" s="61"/>
      <c r="AG1577" s="61"/>
      <c r="AH1577" s="61"/>
      <c r="AI1577" s="61"/>
      <c r="AJ1577" s="61"/>
      <c r="AK1577" s="61"/>
      <c r="AL1577" s="61"/>
      <c r="AM1577" s="61"/>
      <c r="AN1577" s="61"/>
      <c r="AO1577" s="61"/>
      <c r="AP1577" s="62"/>
      <c r="AQ1577" s="61"/>
      <c r="AR1577" s="61"/>
      <c r="AS1577" s="61"/>
      <c r="AT1577" s="61"/>
      <c r="AU1577" s="61"/>
      <c r="AV1577" s="61"/>
      <c r="AW1577" s="60"/>
    </row>
    <row r="1578" s="59" customFormat="1" customHeight="1" spans="1:49">
      <c r="A1578" s="60"/>
      <c r="B1578" s="60"/>
      <c r="C1578" s="60"/>
      <c r="D1578" s="60"/>
      <c r="H1578" s="61"/>
      <c r="I1578" s="61"/>
      <c r="J1578" s="61"/>
      <c r="K1578" s="61"/>
      <c r="L1578" s="61"/>
      <c r="M1578" s="61"/>
      <c r="N1578" s="61"/>
      <c r="O1578" s="61"/>
      <c r="P1578" s="61"/>
      <c r="Q1578" s="61"/>
      <c r="R1578" s="61"/>
      <c r="S1578" s="61"/>
      <c r="T1578" s="61"/>
      <c r="U1578" s="61"/>
      <c r="V1578" s="61"/>
      <c r="W1578" s="61"/>
      <c r="X1578" s="61"/>
      <c r="Y1578" s="61"/>
      <c r="Z1578" s="61"/>
      <c r="AA1578" s="61"/>
      <c r="AB1578" s="61"/>
      <c r="AC1578" s="61"/>
      <c r="AD1578" s="61"/>
      <c r="AE1578" s="61"/>
      <c r="AF1578" s="61"/>
      <c r="AG1578" s="61"/>
      <c r="AH1578" s="61"/>
      <c r="AI1578" s="61"/>
      <c r="AJ1578" s="61"/>
      <c r="AK1578" s="61"/>
      <c r="AL1578" s="61"/>
      <c r="AM1578" s="61"/>
      <c r="AN1578" s="61"/>
      <c r="AO1578" s="61"/>
      <c r="AP1578" s="62"/>
      <c r="AQ1578" s="61"/>
      <c r="AR1578" s="61"/>
      <c r="AS1578" s="61"/>
      <c r="AT1578" s="61"/>
      <c r="AU1578" s="61"/>
      <c r="AV1578" s="61"/>
      <c r="AW1578" s="60"/>
    </row>
    <row r="1579" s="59" customFormat="1" customHeight="1" spans="1:49">
      <c r="A1579" s="60"/>
      <c r="B1579" s="60"/>
      <c r="C1579" s="60"/>
      <c r="D1579" s="60"/>
      <c r="H1579" s="61"/>
      <c r="I1579" s="61"/>
      <c r="J1579" s="61"/>
      <c r="K1579" s="61"/>
      <c r="L1579" s="61"/>
      <c r="M1579" s="61"/>
      <c r="N1579" s="61"/>
      <c r="O1579" s="61"/>
      <c r="P1579" s="61"/>
      <c r="Q1579" s="61"/>
      <c r="R1579" s="61"/>
      <c r="S1579" s="61"/>
      <c r="T1579" s="61"/>
      <c r="U1579" s="61"/>
      <c r="V1579" s="61"/>
      <c r="W1579" s="61"/>
      <c r="X1579" s="61"/>
      <c r="Y1579" s="61"/>
      <c r="Z1579" s="61"/>
      <c r="AA1579" s="61"/>
      <c r="AB1579" s="61"/>
      <c r="AC1579" s="61"/>
      <c r="AD1579" s="61"/>
      <c r="AE1579" s="61"/>
      <c r="AF1579" s="61"/>
      <c r="AG1579" s="61"/>
      <c r="AH1579" s="61"/>
      <c r="AI1579" s="61"/>
      <c r="AJ1579" s="61"/>
      <c r="AK1579" s="61"/>
      <c r="AL1579" s="61"/>
      <c r="AM1579" s="61"/>
      <c r="AN1579" s="61"/>
      <c r="AO1579" s="61"/>
      <c r="AP1579" s="62"/>
      <c r="AQ1579" s="61"/>
      <c r="AR1579" s="61"/>
      <c r="AS1579" s="61"/>
      <c r="AT1579" s="61"/>
      <c r="AU1579" s="61"/>
      <c r="AV1579" s="61"/>
      <c r="AW1579" s="60"/>
    </row>
    <row r="1580" s="59" customFormat="1" customHeight="1" spans="1:49">
      <c r="A1580" s="60"/>
      <c r="B1580" s="60"/>
      <c r="C1580" s="60"/>
      <c r="D1580" s="60"/>
      <c r="H1580" s="61"/>
      <c r="I1580" s="61"/>
      <c r="J1580" s="61"/>
      <c r="K1580" s="61"/>
      <c r="L1580" s="61"/>
      <c r="M1580" s="61"/>
      <c r="N1580" s="61"/>
      <c r="O1580" s="61"/>
      <c r="P1580" s="61"/>
      <c r="Q1580" s="61"/>
      <c r="R1580" s="61"/>
      <c r="S1580" s="61"/>
      <c r="T1580" s="61"/>
      <c r="U1580" s="61"/>
      <c r="V1580" s="61"/>
      <c r="W1580" s="61"/>
      <c r="X1580" s="61"/>
      <c r="Y1580" s="61"/>
      <c r="Z1580" s="61"/>
      <c r="AA1580" s="61"/>
      <c r="AB1580" s="61"/>
      <c r="AC1580" s="61"/>
      <c r="AD1580" s="61"/>
      <c r="AE1580" s="61"/>
      <c r="AF1580" s="61"/>
      <c r="AG1580" s="61"/>
      <c r="AH1580" s="61"/>
      <c r="AI1580" s="61"/>
      <c r="AJ1580" s="61"/>
      <c r="AK1580" s="61"/>
      <c r="AL1580" s="61"/>
      <c r="AM1580" s="61"/>
      <c r="AN1580" s="61"/>
      <c r="AO1580" s="61"/>
      <c r="AP1580" s="62"/>
      <c r="AQ1580" s="61"/>
      <c r="AR1580" s="61"/>
      <c r="AS1580" s="61"/>
      <c r="AT1580" s="61"/>
      <c r="AU1580" s="61"/>
      <c r="AV1580" s="61"/>
      <c r="AW1580" s="60"/>
    </row>
    <row r="1581" s="59" customFormat="1" customHeight="1" spans="1:49">
      <c r="A1581" s="60"/>
      <c r="B1581" s="60"/>
      <c r="C1581" s="60"/>
      <c r="D1581" s="60"/>
      <c r="H1581" s="61"/>
      <c r="I1581" s="61"/>
      <c r="J1581" s="61"/>
      <c r="K1581" s="61"/>
      <c r="L1581" s="61"/>
      <c r="M1581" s="61"/>
      <c r="N1581" s="61"/>
      <c r="O1581" s="61"/>
      <c r="P1581" s="61"/>
      <c r="Q1581" s="61"/>
      <c r="R1581" s="61"/>
      <c r="S1581" s="61"/>
      <c r="T1581" s="61"/>
      <c r="U1581" s="61"/>
      <c r="V1581" s="61"/>
      <c r="W1581" s="61"/>
      <c r="X1581" s="61"/>
      <c r="Y1581" s="61"/>
      <c r="Z1581" s="61"/>
      <c r="AA1581" s="61"/>
      <c r="AB1581" s="61"/>
      <c r="AC1581" s="61"/>
      <c r="AD1581" s="61"/>
      <c r="AE1581" s="61"/>
      <c r="AF1581" s="61"/>
      <c r="AG1581" s="61"/>
      <c r="AH1581" s="61"/>
      <c r="AI1581" s="61"/>
      <c r="AJ1581" s="61"/>
      <c r="AK1581" s="61"/>
      <c r="AL1581" s="61"/>
      <c r="AM1581" s="61"/>
      <c r="AN1581" s="61"/>
      <c r="AO1581" s="61"/>
      <c r="AP1581" s="62"/>
      <c r="AQ1581" s="61"/>
      <c r="AR1581" s="61"/>
      <c r="AS1581" s="61"/>
      <c r="AT1581" s="61"/>
      <c r="AU1581" s="61"/>
      <c r="AV1581" s="61"/>
      <c r="AW1581" s="60"/>
    </row>
    <row r="1582" s="59" customFormat="1" customHeight="1" spans="1:49">
      <c r="A1582" s="60"/>
      <c r="B1582" s="60"/>
      <c r="C1582" s="60"/>
      <c r="D1582" s="60"/>
      <c r="H1582" s="61"/>
      <c r="I1582" s="61"/>
      <c r="J1582" s="61"/>
      <c r="K1582" s="61"/>
      <c r="L1582" s="61"/>
      <c r="M1582" s="61"/>
      <c r="N1582" s="61"/>
      <c r="O1582" s="61"/>
      <c r="P1582" s="61"/>
      <c r="Q1582" s="61"/>
      <c r="R1582" s="61"/>
      <c r="S1582" s="61"/>
      <c r="T1582" s="61"/>
      <c r="U1582" s="61"/>
      <c r="V1582" s="61"/>
      <c r="W1582" s="61"/>
      <c r="X1582" s="61"/>
      <c r="Y1582" s="61"/>
      <c r="Z1582" s="61"/>
      <c r="AA1582" s="61"/>
      <c r="AB1582" s="61"/>
      <c r="AC1582" s="61"/>
      <c r="AD1582" s="61"/>
      <c r="AE1582" s="61"/>
      <c r="AF1582" s="61"/>
      <c r="AG1582" s="61"/>
      <c r="AH1582" s="61"/>
      <c r="AI1582" s="61"/>
      <c r="AJ1582" s="61"/>
      <c r="AK1582" s="61"/>
      <c r="AL1582" s="61"/>
      <c r="AM1582" s="61"/>
      <c r="AN1582" s="61"/>
      <c r="AO1582" s="61"/>
      <c r="AP1582" s="62"/>
      <c r="AQ1582" s="61"/>
      <c r="AR1582" s="61"/>
      <c r="AS1582" s="61"/>
      <c r="AT1582" s="61"/>
      <c r="AU1582" s="61"/>
      <c r="AV1582" s="61"/>
      <c r="AW1582" s="60"/>
    </row>
    <row r="1583" s="59" customFormat="1" customHeight="1" spans="1:49">
      <c r="A1583" s="60"/>
      <c r="B1583" s="60"/>
      <c r="C1583" s="60"/>
      <c r="D1583" s="60"/>
      <c r="H1583" s="61"/>
      <c r="I1583" s="61"/>
      <c r="J1583" s="61"/>
      <c r="K1583" s="61"/>
      <c r="L1583" s="61"/>
      <c r="M1583" s="61"/>
      <c r="N1583" s="61"/>
      <c r="O1583" s="61"/>
      <c r="P1583" s="61"/>
      <c r="Q1583" s="61"/>
      <c r="R1583" s="61"/>
      <c r="S1583" s="61"/>
      <c r="T1583" s="61"/>
      <c r="U1583" s="61"/>
      <c r="V1583" s="61"/>
      <c r="W1583" s="61"/>
      <c r="X1583" s="61"/>
      <c r="Y1583" s="61"/>
      <c r="Z1583" s="61"/>
      <c r="AA1583" s="61"/>
      <c r="AB1583" s="61"/>
      <c r="AC1583" s="61"/>
      <c r="AD1583" s="61"/>
      <c r="AE1583" s="61"/>
      <c r="AF1583" s="61"/>
      <c r="AG1583" s="61"/>
      <c r="AH1583" s="61"/>
      <c r="AI1583" s="61"/>
      <c r="AJ1583" s="61"/>
      <c r="AK1583" s="61"/>
      <c r="AL1583" s="61"/>
      <c r="AM1583" s="61"/>
      <c r="AN1583" s="61"/>
      <c r="AO1583" s="61"/>
      <c r="AP1583" s="62"/>
      <c r="AQ1583" s="61"/>
      <c r="AR1583" s="61"/>
      <c r="AS1583" s="61"/>
      <c r="AT1583" s="61"/>
      <c r="AU1583" s="61"/>
      <c r="AV1583" s="61"/>
      <c r="AW1583" s="60"/>
    </row>
    <row r="1584" s="59" customFormat="1" customHeight="1" spans="1:49">
      <c r="A1584" s="60"/>
      <c r="B1584" s="60"/>
      <c r="C1584" s="60"/>
      <c r="D1584" s="60"/>
      <c r="H1584" s="61"/>
      <c r="I1584" s="61"/>
      <c r="J1584" s="61"/>
      <c r="K1584" s="61"/>
      <c r="L1584" s="61"/>
      <c r="M1584" s="61"/>
      <c r="N1584" s="61"/>
      <c r="O1584" s="61"/>
      <c r="P1584" s="61"/>
      <c r="Q1584" s="61"/>
      <c r="R1584" s="61"/>
      <c r="S1584" s="61"/>
      <c r="T1584" s="61"/>
      <c r="U1584" s="61"/>
      <c r="V1584" s="61"/>
      <c r="W1584" s="61"/>
      <c r="X1584" s="61"/>
      <c r="Y1584" s="61"/>
      <c r="Z1584" s="61"/>
      <c r="AA1584" s="61"/>
      <c r="AB1584" s="61"/>
      <c r="AC1584" s="61"/>
      <c r="AD1584" s="61"/>
      <c r="AE1584" s="61"/>
      <c r="AF1584" s="61"/>
      <c r="AG1584" s="61"/>
      <c r="AH1584" s="61"/>
      <c r="AI1584" s="61"/>
      <c r="AJ1584" s="61"/>
      <c r="AK1584" s="61"/>
      <c r="AL1584" s="61"/>
      <c r="AM1584" s="61"/>
      <c r="AN1584" s="61"/>
      <c r="AO1584" s="61"/>
      <c r="AP1584" s="62"/>
      <c r="AQ1584" s="61"/>
      <c r="AR1584" s="61"/>
      <c r="AS1584" s="61"/>
      <c r="AT1584" s="61"/>
      <c r="AU1584" s="61"/>
      <c r="AV1584" s="61"/>
      <c r="AW1584" s="60"/>
    </row>
    <row r="1585" s="59" customFormat="1" customHeight="1" spans="1:49">
      <c r="A1585" s="60"/>
      <c r="B1585" s="60"/>
      <c r="C1585" s="60"/>
      <c r="D1585" s="60"/>
      <c r="H1585" s="61"/>
      <c r="I1585" s="61"/>
      <c r="J1585" s="61"/>
      <c r="K1585" s="61"/>
      <c r="L1585" s="61"/>
      <c r="M1585" s="61"/>
      <c r="N1585" s="61"/>
      <c r="O1585" s="61"/>
      <c r="P1585" s="61"/>
      <c r="Q1585" s="61"/>
      <c r="R1585" s="61"/>
      <c r="S1585" s="61"/>
      <c r="T1585" s="61"/>
      <c r="U1585" s="61"/>
      <c r="V1585" s="61"/>
      <c r="W1585" s="61"/>
      <c r="X1585" s="61"/>
      <c r="Y1585" s="61"/>
      <c r="Z1585" s="61"/>
      <c r="AA1585" s="61"/>
      <c r="AB1585" s="61"/>
      <c r="AC1585" s="61"/>
      <c r="AD1585" s="61"/>
      <c r="AE1585" s="61"/>
      <c r="AF1585" s="61"/>
      <c r="AG1585" s="61"/>
      <c r="AH1585" s="61"/>
      <c r="AI1585" s="61"/>
      <c r="AJ1585" s="61"/>
      <c r="AK1585" s="61"/>
      <c r="AL1585" s="61"/>
      <c r="AM1585" s="61"/>
      <c r="AN1585" s="61"/>
      <c r="AO1585" s="61"/>
      <c r="AP1585" s="62"/>
      <c r="AQ1585" s="61"/>
      <c r="AR1585" s="61"/>
      <c r="AS1585" s="61"/>
      <c r="AT1585" s="61"/>
      <c r="AU1585" s="61"/>
      <c r="AV1585" s="61"/>
      <c r="AW1585" s="60"/>
    </row>
    <row r="1586" s="59" customFormat="1" customHeight="1" spans="1:49">
      <c r="A1586" s="60"/>
      <c r="B1586" s="60"/>
      <c r="C1586" s="60"/>
      <c r="D1586" s="60"/>
      <c r="H1586" s="61"/>
      <c r="I1586" s="61"/>
      <c r="J1586" s="61"/>
      <c r="K1586" s="61"/>
      <c r="L1586" s="61"/>
      <c r="M1586" s="61"/>
      <c r="N1586" s="61"/>
      <c r="O1586" s="61"/>
      <c r="P1586" s="61"/>
      <c r="Q1586" s="61"/>
      <c r="R1586" s="61"/>
      <c r="S1586" s="61"/>
      <c r="T1586" s="61"/>
      <c r="U1586" s="61"/>
      <c r="V1586" s="61"/>
      <c r="W1586" s="61"/>
      <c r="X1586" s="61"/>
      <c r="Y1586" s="61"/>
      <c r="Z1586" s="61"/>
      <c r="AA1586" s="61"/>
      <c r="AB1586" s="61"/>
      <c r="AC1586" s="61"/>
      <c r="AD1586" s="61"/>
      <c r="AE1586" s="61"/>
      <c r="AF1586" s="61"/>
      <c r="AG1586" s="61"/>
      <c r="AH1586" s="61"/>
      <c r="AI1586" s="61"/>
      <c r="AJ1586" s="61"/>
      <c r="AK1586" s="61"/>
      <c r="AL1586" s="61"/>
      <c r="AM1586" s="61"/>
      <c r="AN1586" s="61"/>
      <c r="AO1586" s="61"/>
      <c r="AP1586" s="62"/>
      <c r="AQ1586" s="61"/>
      <c r="AR1586" s="61"/>
      <c r="AS1586" s="61"/>
      <c r="AT1586" s="61"/>
      <c r="AU1586" s="61"/>
      <c r="AV1586" s="61"/>
      <c r="AW1586" s="60"/>
    </row>
    <row r="1587" s="59" customFormat="1" customHeight="1" spans="1:49">
      <c r="A1587" s="60"/>
      <c r="B1587" s="60"/>
      <c r="C1587" s="60"/>
      <c r="D1587" s="60"/>
      <c r="H1587" s="61"/>
      <c r="I1587" s="61"/>
      <c r="J1587" s="61"/>
      <c r="K1587" s="61"/>
      <c r="L1587" s="61"/>
      <c r="M1587" s="61"/>
      <c r="N1587" s="61"/>
      <c r="O1587" s="61"/>
      <c r="P1587" s="61"/>
      <c r="Q1587" s="61"/>
      <c r="R1587" s="61"/>
      <c r="S1587" s="61"/>
      <c r="T1587" s="61"/>
      <c r="U1587" s="61"/>
      <c r="V1587" s="61"/>
      <c r="W1587" s="61"/>
      <c r="X1587" s="61"/>
      <c r="Y1587" s="61"/>
      <c r="Z1587" s="61"/>
      <c r="AA1587" s="61"/>
      <c r="AB1587" s="61"/>
      <c r="AC1587" s="61"/>
      <c r="AD1587" s="61"/>
      <c r="AE1587" s="61"/>
      <c r="AF1587" s="61"/>
      <c r="AG1587" s="61"/>
      <c r="AH1587" s="61"/>
      <c r="AI1587" s="61"/>
      <c r="AJ1587" s="61"/>
      <c r="AK1587" s="61"/>
      <c r="AL1587" s="61"/>
      <c r="AM1587" s="61"/>
      <c r="AN1587" s="61"/>
      <c r="AO1587" s="61"/>
      <c r="AP1587" s="62"/>
      <c r="AQ1587" s="61"/>
      <c r="AR1587" s="61"/>
      <c r="AS1587" s="61"/>
      <c r="AT1587" s="61"/>
      <c r="AU1587" s="61"/>
      <c r="AV1587" s="61"/>
      <c r="AW1587" s="60"/>
    </row>
    <row r="1588" s="59" customFormat="1" customHeight="1" spans="1:49">
      <c r="A1588" s="60"/>
      <c r="B1588" s="60"/>
      <c r="C1588" s="60"/>
      <c r="D1588" s="60"/>
      <c r="H1588" s="61"/>
      <c r="I1588" s="61"/>
      <c r="J1588" s="61"/>
      <c r="K1588" s="61"/>
      <c r="L1588" s="61"/>
      <c r="M1588" s="61"/>
      <c r="N1588" s="61"/>
      <c r="O1588" s="61"/>
      <c r="P1588" s="61"/>
      <c r="Q1588" s="61"/>
      <c r="R1588" s="61"/>
      <c r="S1588" s="61"/>
      <c r="T1588" s="61"/>
      <c r="U1588" s="61"/>
      <c r="V1588" s="61"/>
      <c r="W1588" s="61"/>
      <c r="X1588" s="61"/>
      <c r="Y1588" s="61"/>
      <c r="Z1588" s="61"/>
      <c r="AA1588" s="61"/>
      <c r="AB1588" s="61"/>
      <c r="AC1588" s="61"/>
      <c r="AD1588" s="61"/>
      <c r="AE1588" s="61"/>
      <c r="AF1588" s="61"/>
      <c r="AG1588" s="61"/>
      <c r="AH1588" s="61"/>
      <c r="AI1588" s="61"/>
      <c r="AJ1588" s="61"/>
      <c r="AK1588" s="61"/>
      <c r="AL1588" s="61"/>
      <c r="AM1588" s="61"/>
      <c r="AN1588" s="61"/>
      <c r="AO1588" s="61"/>
      <c r="AP1588" s="62"/>
      <c r="AQ1588" s="61"/>
      <c r="AR1588" s="61"/>
      <c r="AS1588" s="61"/>
      <c r="AT1588" s="61"/>
      <c r="AU1588" s="61"/>
      <c r="AV1588" s="61"/>
      <c r="AW1588" s="60"/>
    </row>
    <row r="1589" s="59" customFormat="1" customHeight="1" spans="1:49">
      <c r="A1589" s="60"/>
      <c r="B1589" s="60"/>
      <c r="C1589" s="60"/>
      <c r="D1589" s="60"/>
      <c r="H1589" s="61"/>
      <c r="I1589" s="61"/>
      <c r="J1589" s="61"/>
      <c r="K1589" s="61"/>
      <c r="L1589" s="61"/>
      <c r="M1589" s="61"/>
      <c r="N1589" s="61"/>
      <c r="O1589" s="61"/>
      <c r="P1589" s="61"/>
      <c r="Q1589" s="61"/>
      <c r="R1589" s="61"/>
      <c r="S1589" s="61"/>
      <c r="T1589" s="61"/>
      <c r="U1589" s="61"/>
      <c r="V1589" s="61"/>
      <c r="W1589" s="61"/>
      <c r="X1589" s="61"/>
      <c r="Y1589" s="61"/>
      <c r="Z1589" s="61"/>
      <c r="AA1589" s="61"/>
      <c r="AB1589" s="61"/>
      <c r="AC1589" s="61"/>
      <c r="AD1589" s="61"/>
      <c r="AE1589" s="61"/>
      <c r="AF1589" s="61"/>
      <c r="AG1589" s="61"/>
      <c r="AH1589" s="61"/>
      <c r="AI1589" s="61"/>
      <c r="AJ1589" s="61"/>
      <c r="AK1589" s="61"/>
      <c r="AL1589" s="61"/>
      <c r="AM1589" s="61"/>
      <c r="AN1589" s="61"/>
      <c r="AO1589" s="61"/>
      <c r="AP1589" s="62"/>
      <c r="AQ1589" s="61"/>
      <c r="AR1589" s="61"/>
      <c r="AS1589" s="61"/>
      <c r="AT1589" s="61"/>
      <c r="AU1589" s="61"/>
      <c r="AV1589" s="61"/>
      <c r="AW1589" s="60"/>
    </row>
    <row r="1590" s="59" customFormat="1" customHeight="1" spans="1:49">
      <c r="A1590" s="60"/>
      <c r="B1590" s="60"/>
      <c r="C1590" s="60"/>
      <c r="D1590" s="60"/>
      <c r="H1590" s="61"/>
      <c r="I1590" s="61"/>
      <c r="J1590" s="61"/>
      <c r="K1590" s="61"/>
      <c r="L1590" s="61"/>
      <c r="M1590" s="61"/>
      <c r="N1590" s="61"/>
      <c r="O1590" s="61"/>
      <c r="P1590" s="61"/>
      <c r="Q1590" s="61"/>
      <c r="R1590" s="61"/>
      <c r="S1590" s="61"/>
      <c r="T1590" s="61"/>
      <c r="U1590" s="61"/>
      <c r="V1590" s="61"/>
      <c r="W1590" s="61"/>
      <c r="X1590" s="61"/>
      <c r="Y1590" s="61"/>
      <c r="Z1590" s="61"/>
      <c r="AA1590" s="61"/>
      <c r="AB1590" s="61"/>
      <c r="AC1590" s="61"/>
      <c r="AD1590" s="61"/>
      <c r="AE1590" s="61"/>
      <c r="AF1590" s="61"/>
      <c r="AG1590" s="61"/>
      <c r="AH1590" s="61"/>
      <c r="AI1590" s="61"/>
      <c r="AJ1590" s="61"/>
      <c r="AK1590" s="61"/>
      <c r="AL1590" s="61"/>
      <c r="AM1590" s="61"/>
      <c r="AN1590" s="61"/>
      <c r="AO1590" s="61"/>
      <c r="AP1590" s="62"/>
      <c r="AQ1590" s="61"/>
      <c r="AR1590" s="61"/>
      <c r="AS1590" s="61"/>
      <c r="AT1590" s="61"/>
      <c r="AU1590" s="61"/>
      <c r="AV1590" s="61"/>
      <c r="AW1590" s="60"/>
    </row>
    <row r="1591" s="59" customFormat="1" customHeight="1" spans="1:49">
      <c r="A1591" s="60"/>
      <c r="B1591" s="60"/>
      <c r="C1591" s="60"/>
      <c r="D1591" s="60"/>
      <c r="H1591" s="61"/>
      <c r="I1591" s="61"/>
      <c r="J1591" s="61"/>
      <c r="K1591" s="61"/>
      <c r="L1591" s="61"/>
      <c r="M1591" s="61"/>
      <c r="N1591" s="61"/>
      <c r="O1591" s="61"/>
      <c r="P1591" s="61"/>
      <c r="Q1591" s="61"/>
      <c r="R1591" s="61"/>
      <c r="S1591" s="61"/>
      <c r="T1591" s="61"/>
      <c r="U1591" s="61"/>
      <c r="V1591" s="61"/>
      <c r="W1591" s="61"/>
      <c r="X1591" s="61"/>
      <c r="Y1591" s="61"/>
      <c r="Z1591" s="61"/>
      <c r="AA1591" s="61"/>
      <c r="AB1591" s="61"/>
      <c r="AC1591" s="61"/>
      <c r="AD1591" s="61"/>
      <c r="AE1591" s="61"/>
      <c r="AF1591" s="61"/>
      <c r="AG1591" s="61"/>
      <c r="AH1591" s="61"/>
      <c r="AI1591" s="61"/>
      <c r="AJ1591" s="61"/>
      <c r="AK1591" s="61"/>
      <c r="AL1591" s="61"/>
      <c r="AM1591" s="61"/>
      <c r="AN1591" s="61"/>
      <c r="AO1591" s="61"/>
      <c r="AP1591" s="62"/>
      <c r="AQ1591" s="61"/>
      <c r="AR1591" s="61"/>
      <c r="AS1591" s="61"/>
      <c r="AT1591" s="61"/>
      <c r="AU1591" s="61"/>
      <c r="AV1591" s="61"/>
      <c r="AW1591" s="60"/>
    </row>
    <row r="1592" s="59" customFormat="1" customHeight="1" spans="1:49">
      <c r="A1592" s="60"/>
      <c r="B1592" s="60"/>
      <c r="C1592" s="60"/>
      <c r="D1592" s="60"/>
      <c r="H1592" s="61"/>
      <c r="I1592" s="61"/>
      <c r="J1592" s="61"/>
      <c r="K1592" s="61"/>
      <c r="L1592" s="61"/>
      <c r="M1592" s="61"/>
      <c r="N1592" s="61"/>
      <c r="O1592" s="61"/>
      <c r="P1592" s="61"/>
      <c r="Q1592" s="61"/>
      <c r="R1592" s="61"/>
      <c r="S1592" s="61"/>
      <c r="T1592" s="61"/>
      <c r="U1592" s="61"/>
      <c r="V1592" s="61"/>
      <c r="W1592" s="61"/>
      <c r="X1592" s="61"/>
      <c r="Y1592" s="61"/>
      <c r="Z1592" s="61"/>
      <c r="AA1592" s="61"/>
      <c r="AB1592" s="61"/>
      <c r="AC1592" s="61"/>
      <c r="AD1592" s="61"/>
      <c r="AE1592" s="61"/>
      <c r="AF1592" s="61"/>
      <c r="AG1592" s="61"/>
      <c r="AH1592" s="61"/>
      <c r="AI1592" s="61"/>
      <c r="AJ1592" s="61"/>
      <c r="AK1592" s="61"/>
      <c r="AL1592" s="61"/>
      <c r="AM1592" s="61"/>
      <c r="AN1592" s="61"/>
      <c r="AO1592" s="61"/>
      <c r="AP1592" s="62"/>
      <c r="AQ1592" s="61"/>
      <c r="AR1592" s="61"/>
      <c r="AS1592" s="61"/>
      <c r="AT1592" s="61"/>
      <c r="AU1592" s="61"/>
      <c r="AV1592" s="61"/>
      <c r="AW1592" s="60"/>
    </row>
    <row r="1593" s="59" customFormat="1" customHeight="1" spans="1:49">
      <c r="A1593" s="60"/>
      <c r="B1593" s="60"/>
      <c r="C1593" s="60"/>
      <c r="D1593" s="60"/>
      <c r="H1593" s="61"/>
      <c r="I1593" s="61"/>
      <c r="J1593" s="61"/>
      <c r="K1593" s="61"/>
      <c r="L1593" s="61"/>
      <c r="M1593" s="61"/>
      <c r="N1593" s="61"/>
      <c r="O1593" s="61"/>
      <c r="P1593" s="61"/>
      <c r="Q1593" s="61"/>
      <c r="R1593" s="61"/>
      <c r="S1593" s="61"/>
      <c r="T1593" s="61"/>
      <c r="U1593" s="61"/>
      <c r="V1593" s="61"/>
      <c r="W1593" s="61"/>
      <c r="X1593" s="61"/>
      <c r="Y1593" s="61"/>
      <c r="Z1593" s="61"/>
      <c r="AA1593" s="61"/>
      <c r="AB1593" s="61"/>
      <c r="AC1593" s="61"/>
      <c r="AD1593" s="61"/>
      <c r="AE1593" s="61"/>
      <c r="AF1593" s="61"/>
      <c r="AG1593" s="61"/>
      <c r="AH1593" s="61"/>
      <c r="AI1593" s="61"/>
      <c r="AJ1593" s="61"/>
      <c r="AK1593" s="61"/>
      <c r="AL1593" s="61"/>
      <c r="AM1593" s="61"/>
      <c r="AN1593" s="61"/>
      <c r="AO1593" s="61"/>
      <c r="AP1593" s="62"/>
      <c r="AQ1593" s="61"/>
      <c r="AR1593" s="61"/>
      <c r="AS1593" s="61"/>
      <c r="AT1593" s="61"/>
      <c r="AU1593" s="61"/>
      <c r="AV1593" s="61"/>
      <c r="AW1593" s="60"/>
    </row>
    <row r="1594" s="59" customFormat="1" customHeight="1" spans="1:49">
      <c r="A1594" s="60"/>
      <c r="B1594" s="60"/>
      <c r="C1594" s="60"/>
      <c r="D1594" s="60"/>
      <c r="H1594" s="61"/>
      <c r="I1594" s="61"/>
      <c r="J1594" s="61"/>
      <c r="K1594" s="61"/>
      <c r="L1594" s="61"/>
      <c r="M1594" s="61"/>
      <c r="N1594" s="61"/>
      <c r="O1594" s="61"/>
      <c r="P1594" s="61"/>
      <c r="Q1594" s="61"/>
      <c r="R1594" s="61"/>
      <c r="S1594" s="61"/>
      <c r="T1594" s="61"/>
      <c r="U1594" s="61"/>
      <c r="V1594" s="61"/>
      <c r="W1594" s="61"/>
      <c r="X1594" s="61"/>
      <c r="Y1594" s="61"/>
      <c r="Z1594" s="61"/>
      <c r="AA1594" s="61"/>
      <c r="AB1594" s="61"/>
      <c r="AC1594" s="61"/>
      <c r="AD1594" s="61"/>
      <c r="AE1594" s="61"/>
      <c r="AF1594" s="61"/>
      <c r="AG1594" s="61"/>
      <c r="AH1594" s="61"/>
      <c r="AI1594" s="61"/>
      <c r="AJ1594" s="61"/>
      <c r="AK1594" s="61"/>
      <c r="AL1594" s="61"/>
      <c r="AM1594" s="61"/>
      <c r="AN1594" s="61"/>
      <c r="AO1594" s="61"/>
      <c r="AP1594" s="62"/>
      <c r="AQ1594" s="61"/>
      <c r="AR1594" s="61"/>
      <c r="AS1594" s="61"/>
      <c r="AT1594" s="61"/>
      <c r="AU1594" s="61"/>
      <c r="AV1594" s="61"/>
      <c r="AW1594" s="60"/>
    </row>
    <row r="1595" s="59" customFormat="1" customHeight="1" spans="1:49">
      <c r="A1595" s="60"/>
      <c r="B1595" s="60"/>
      <c r="C1595" s="60"/>
      <c r="D1595" s="60"/>
      <c r="H1595" s="61"/>
      <c r="I1595" s="61"/>
      <c r="J1595" s="61"/>
      <c r="K1595" s="61"/>
      <c r="L1595" s="61"/>
      <c r="M1595" s="61"/>
      <c r="N1595" s="61"/>
      <c r="O1595" s="61"/>
      <c r="P1595" s="61"/>
      <c r="Q1595" s="61"/>
      <c r="R1595" s="61"/>
      <c r="S1595" s="61"/>
      <c r="T1595" s="61"/>
      <c r="U1595" s="61"/>
      <c r="V1595" s="61"/>
      <c r="W1595" s="61"/>
      <c r="X1595" s="61"/>
      <c r="Y1595" s="61"/>
      <c r="Z1595" s="61"/>
      <c r="AA1595" s="61"/>
      <c r="AB1595" s="61"/>
      <c r="AC1595" s="61"/>
      <c r="AD1595" s="61"/>
      <c r="AE1595" s="61"/>
      <c r="AF1595" s="61"/>
      <c r="AG1595" s="61"/>
      <c r="AH1595" s="61"/>
      <c r="AI1595" s="61"/>
      <c r="AJ1595" s="61"/>
      <c r="AK1595" s="61"/>
      <c r="AL1595" s="61"/>
      <c r="AM1595" s="61"/>
      <c r="AN1595" s="61"/>
      <c r="AO1595" s="61"/>
      <c r="AP1595" s="62"/>
      <c r="AQ1595" s="61"/>
      <c r="AR1595" s="61"/>
      <c r="AS1595" s="61"/>
      <c r="AT1595" s="61"/>
      <c r="AU1595" s="61"/>
      <c r="AV1595" s="61"/>
      <c r="AW1595" s="60"/>
    </row>
    <row r="1596" s="59" customFormat="1" customHeight="1" spans="1:49">
      <c r="A1596" s="60"/>
      <c r="B1596" s="60"/>
      <c r="C1596" s="60"/>
      <c r="D1596" s="60"/>
      <c r="H1596" s="61"/>
      <c r="I1596" s="61"/>
      <c r="J1596" s="61"/>
      <c r="K1596" s="61"/>
      <c r="L1596" s="61"/>
      <c r="M1596" s="61"/>
      <c r="N1596" s="61"/>
      <c r="O1596" s="61"/>
      <c r="P1596" s="61"/>
      <c r="Q1596" s="61"/>
      <c r="R1596" s="61"/>
      <c r="S1596" s="61"/>
      <c r="T1596" s="61"/>
      <c r="U1596" s="61"/>
      <c r="V1596" s="61"/>
      <c r="W1596" s="61"/>
      <c r="X1596" s="61"/>
      <c r="Y1596" s="61"/>
      <c r="Z1596" s="61"/>
      <c r="AA1596" s="61"/>
      <c r="AB1596" s="61"/>
      <c r="AC1596" s="61"/>
      <c r="AD1596" s="61"/>
      <c r="AE1596" s="61"/>
      <c r="AF1596" s="61"/>
      <c r="AG1596" s="61"/>
      <c r="AH1596" s="61"/>
      <c r="AI1596" s="61"/>
      <c r="AJ1596" s="61"/>
      <c r="AK1596" s="61"/>
      <c r="AL1596" s="61"/>
      <c r="AM1596" s="61"/>
      <c r="AN1596" s="61"/>
      <c r="AO1596" s="61"/>
      <c r="AP1596" s="62"/>
      <c r="AQ1596" s="61"/>
      <c r="AR1596" s="61"/>
      <c r="AS1596" s="61"/>
      <c r="AT1596" s="61"/>
      <c r="AU1596" s="61"/>
      <c r="AV1596" s="61"/>
      <c r="AW1596" s="60"/>
    </row>
    <row r="1597" s="59" customFormat="1" customHeight="1" spans="1:49">
      <c r="A1597" s="60"/>
      <c r="B1597" s="60"/>
      <c r="C1597" s="60"/>
      <c r="D1597" s="60"/>
      <c r="H1597" s="61"/>
      <c r="I1597" s="61"/>
      <c r="J1597" s="61"/>
      <c r="K1597" s="61"/>
      <c r="L1597" s="61"/>
      <c r="M1597" s="61"/>
      <c r="N1597" s="61"/>
      <c r="O1597" s="61"/>
      <c r="P1597" s="61"/>
      <c r="Q1597" s="61"/>
      <c r="R1597" s="61"/>
      <c r="S1597" s="61"/>
      <c r="T1597" s="61"/>
      <c r="U1597" s="61"/>
      <c r="V1597" s="61"/>
      <c r="W1597" s="61"/>
      <c r="X1597" s="61"/>
      <c r="Y1597" s="61"/>
      <c r="Z1597" s="61"/>
      <c r="AA1597" s="61"/>
      <c r="AB1597" s="61"/>
      <c r="AC1597" s="61"/>
      <c r="AD1597" s="61"/>
      <c r="AE1597" s="61"/>
      <c r="AF1597" s="61"/>
      <c r="AG1597" s="61"/>
      <c r="AH1597" s="61"/>
      <c r="AI1597" s="61"/>
      <c r="AJ1597" s="61"/>
      <c r="AK1597" s="61"/>
      <c r="AL1597" s="61"/>
      <c r="AM1597" s="61"/>
      <c r="AN1597" s="61"/>
      <c r="AO1597" s="61"/>
      <c r="AP1597" s="62"/>
      <c r="AQ1597" s="61"/>
      <c r="AR1597" s="61"/>
      <c r="AS1597" s="61"/>
      <c r="AT1597" s="61"/>
      <c r="AU1597" s="61"/>
      <c r="AV1597" s="61"/>
      <c r="AW1597" s="60"/>
    </row>
    <row r="1598" s="59" customFormat="1" customHeight="1" spans="1:49">
      <c r="A1598" s="60"/>
      <c r="B1598" s="60"/>
      <c r="C1598" s="60"/>
      <c r="D1598" s="60"/>
      <c r="H1598" s="61"/>
      <c r="I1598" s="61"/>
      <c r="J1598" s="61"/>
      <c r="K1598" s="61"/>
      <c r="L1598" s="61"/>
      <c r="M1598" s="61"/>
      <c r="N1598" s="61"/>
      <c r="O1598" s="61"/>
      <c r="P1598" s="61"/>
      <c r="Q1598" s="61"/>
      <c r="R1598" s="61"/>
      <c r="S1598" s="61"/>
      <c r="T1598" s="61"/>
      <c r="U1598" s="61"/>
      <c r="V1598" s="61"/>
      <c r="W1598" s="61"/>
      <c r="X1598" s="61"/>
      <c r="Y1598" s="61"/>
      <c r="Z1598" s="61"/>
      <c r="AA1598" s="61"/>
      <c r="AB1598" s="61"/>
      <c r="AC1598" s="61"/>
      <c r="AD1598" s="61"/>
      <c r="AE1598" s="61"/>
      <c r="AF1598" s="61"/>
      <c r="AG1598" s="61"/>
      <c r="AH1598" s="61"/>
      <c r="AI1598" s="61"/>
      <c r="AJ1598" s="61"/>
      <c r="AK1598" s="61"/>
      <c r="AL1598" s="61"/>
      <c r="AM1598" s="61"/>
      <c r="AN1598" s="61"/>
      <c r="AO1598" s="61"/>
      <c r="AP1598" s="62"/>
      <c r="AQ1598" s="61"/>
      <c r="AR1598" s="61"/>
      <c r="AS1598" s="61"/>
      <c r="AT1598" s="61"/>
      <c r="AU1598" s="61"/>
      <c r="AV1598" s="61"/>
      <c r="AW1598" s="60"/>
    </row>
    <row r="1599" s="59" customFormat="1" customHeight="1" spans="1:49">
      <c r="A1599" s="60"/>
      <c r="B1599" s="60"/>
      <c r="C1599" s="60"/>
      <c r="D1599" s="60"/>
      <c r="H1599" s="61"/>
      <c r="I1599" s="61"/>
      <c r="J1599" s="61"/>
      <c r="K1599" s="61"/>
      <c r="L1599" s="61"/>
      <c r="M1599" s="61"/>
      <c r="N1599" s="61"/>
      <c r="O1599" s="61"/>
      <c r="P1599" s="61"/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  <c r="AA1599" s="61"/>
      <c r="AB1599" s="61"/>
      <c r="AC1599" s="61"/>
      <c r="AD1599" s="61"/>
      <c r="AE1599" s="61"/>
      <c r="AF1599" s="61"/>
      <c r="AG1599" s="61"/>
      <c r="AH1599" s="61"/>
      <c r="AI1599" s="61"/>
      <c r="AJ1599" s="61"/>
      <c r="AK1599" s="61"/>
      <c r="AL1599" s="61"/>
      <c r="AM1599" s="61"/>
      <c r="AN1599" s="61"/>
      <c r="AO1599" s="61"/>
      <c r="AP1599" s="62"/>
      <c r="AQ1599" s="61"/>
      <c r="AR1599" s="61"/>
      <c r="AS1599" s="61"/>
      <c r="AT1599" s="61"/>
      <c r="AU1599" s="61"/>
      <c r="AV1599" s="61"/>
      <c r="AW1599" s="60"/>
    </row>
    <row r="1600" s="59" customFormat="1" customHeight="1" spans="1:49">
      <c r="A1600" s="60"/>
      <c r="B1600" s="60"/>
      <c r="C1600" s="60"/>
      <c r="D1600" s="60"/>
      <c r="H1600" s="61"/>
      <c r="I1600" s="61"/>
      <c r="J1600" s="61"/>
      <c r="K1600" s="61"/>
      <c r="L1600" s="61"/>
      <c r="M1600" s="61"/>
      <c r="N1600" s="61"/>
      <c r="O1600" s="61"/>
      <c r="P1600" s="61"/>
      <c r="Q1600" s="61"/>
      <c r="R1600" s="61"/>
      <c r="S1600" s="61"/>
      <c r="T1600" s="61"/>
      <c r="U1600" s="61"/>
      <c r="V1600" s="61"/>
      <c r="W1600" s="61"/>
      <c r="X1600" s="61"/>
      <c r="Y1600" s="61"/>
      <c r="Z1600" s="61"/>
      <c r="AA1600" s="61"/>
      <c r="AB1600" s="61"/>
      <c r="AC1600" s="61"/>
      <c r="AD1600" s="61"/>
      <c r="AE1600" s="61"/>
      <c r="AF1600" s="61"/>
      <c r="AG1600" s="61"/>
      <c r="AH1600" s="61"/>
      <c r="AI1600" s="61"/>
      <c r="AJ1600" s="61"/>
      <c r="AK1600" s="61"/>
      <c r="AL1600" s="61"/>
      <c r="AM1600" s="61"/>
      <c r="AN1600" s="61"/>
      <c r="AO1600" s="61"/>
      <c r="AP1600" s="62"/>
      <c r="AQ1600" s="61"/>
      <c r="AR1600" s="61"/>
      <c r="AS1600" s="61"/>
      <c r="AT1600" s="61"/>
      <c r="AU1600" s="61"/>
      <c r="AV1600" s="61"/>
      <c r="AW1600" s="60"/>
    </row>
    <row r="1601" s="59" customFormat="1" customHeight="1" spans="1:49">
      <c r="A1601" s="60"/>
      <c r="B1601" s="60"/>
      <c r="C1601" s="60"/>
      <c r="D1601" s="60"/>
      <c r="H1601" s="61"/>
      <c r="I1601" s="61"/>
      <c r="J1601" s="61"/>
      <c r="K1601" s="61"/>
      <c r="L1601" s="61"/>
      <c r="M1601" s="61"/>
      <c r="N1601" s="61"/>
      <c r="O1601" s="61"/>
      <c r="P1601" s="61"/>
      <c r="Q1601" s="61"/>
      <c r="R1601" s="61"/>
      <c r="S1601" s="61"/>
      <c r="T1601" s="61"/>
      <c r="U1601" s="61"/>
      <c r="V1601" s="61"/>
      <c r="W1601" s="61"/>
      <c r="X1601" s="61"/>
      <c r="Y1601" s="61"/>
      <c r="Z1601" s="61"/>
      <c r="AA1601" s="61"/>
      <c r="AB1601" s="61"/>
      <c r="AC1601" s="61"/>
      <c r="AD1601" s="61"/>
      <c r="AE1601" s="61"/>
      <c r="AF1601" s="61"/>
      <c r="AG1601" s="61"/>
      <c r="AH1601" s="61"/>
      <c r="AI1601" s="61"/>
      <c r="AJ1601" s="61"/>
      <c r="AK1601" s="61"/>
      <c r="AL1601" s="61"/>
      <c r="AM1601" s="61"/>
      <c r="AN1601" s="61"/>
      <c r="AO1601" s="61"/>
      <c r="AP1601" s="62"/>
      <c r="AQ1601" s="61"/>
      <c r="AR1601" s="61"/>
      <c r="AS1601" s="61"/>
      <c r="AT1601" s="61"/>
      <c r="AU1601" s="61"/>
      <c r="AV1601" s="61"/>
      <c r="AW1601" s="60"/>
    </row>
    <row r="1602" s="59" customFormat="1" customHeight="1" spans="1:49">
      <c r="A1602" s="60"/>
      <c r="B1602" s="60"/>
      <c r="C1602" s="60"/>
      <c r="D1602" s="60"/>
      <c r="H1602" s="61"/>
      <c r="I1602" s="61"/>
      <c r="J1602" s="61"/>
      <c r="K1602" s="61"/>
      <c r="L1602" s="61"/>
      <c r="M1602" s="61"/>
      <c r="N1602" s="61"/>
      <c r="O1602" s="61"/>
      <c r="P1602" s="61"/>
      <c r="Q1602" s="61"/>
      <c r="R1602" s="61"/>
      <c r="S1602" s="61"/>
      <c r="T1602" s="61"/>
      <c r="U1602" s="61"/>
      <c r="V1602" s="61"/>
      <c r="W1602" s="61"/>
      <c r="X1602" s="61"/>
      <c r="Y1602" s="61"/>
      <c r="Z1602" s="61"/>
      <c r="AA1602" s="61"/>
      <c r="AB1602" s="61"/>
      <c r="AC1602" s="61"/>
      <c r="AD1602" s="61"/>
      <c r="AE1602" s="61"/>
      <c r="AF1602" s="61"/>
      <c r="AG1602" s="61"/>
      <c r="AH1602" s="61"/>
      <c r="AI1602" s="61"/>
      <c r="AJ1602" s="61"/>
      <c r="AK1602" s="61"/>
      <c r="AL1602" s="61"/>
      <c r="AM1602" s="61"/>
      <c r="AN1602" s="61"/>
      <c r="AO1602" s="61"/>
      <c r="AP1602" s="62"/>
      <c r="AQ1602" s="61"/>
      <c r="AR1602" s="61"/>
      <c r="AS1602" s="61"/>
      <c r="AT1602" s="61"/>
      <c r="AU1602" s="61"/>
      <c r="AV1602" s="61"/>
      <c r="AW1602" s="60"/>
    </row>
    <row r="1603" s="59" customFormat="1" customHeight="1" spans="1:49">
      <c r="A1603" s="60"/>
      <c r="B1603" s="60"/>
      <c r="C1603" s="60"/>
      <c r="D1603" s="60"/>
      <c r="H1603" s="61"/>
      <c r="I1603" s="61"/>
      <c r="J1603" s="61"/>
      <c r="K1603" s="61"/>
      <c r="L1603" s="61"/>
      <c r="M1603" s="61"/>
      <c r="N1603" s="61"/>
      <c r="O1603" s="61"/>
      <c r="P1603" s="61"/>
      <c r="Q1603" s="61"/>
      <c r="R1603" s="61"/>
      <c r="S1603" s="61"/>
      <c r="T1603" s="61"/>
      <c r="U1603" s="61"/>
      <c r="V1603" s="61"/>
      <c r="W1603" s="61"/>
      <c r="X1603" s="61"/>
      <c r="Y1603" s="61"/>
      <c r="Z1603" s="61"/>
      <c r="AA1603" s="61"/>
      <c r="AB1603" s="61"/>
      <c r="AC1603" s="61"/>
      <c r="AD1603" s="61"/>
      <c r="AE1603" s="61"/>
      <c r="AF1603" s="61"/>
      <c r="AG1603" s="61"/>
      <c r="AH1603" s="61"/>
      <c r="AI1603" s="61"/>
      <c r="AJ1603" s="61"/>
      <c r="AK1603" s="61"/>
      <c r="AL1603" s="61"/>
      <c r="AM1603" s="61"/>
      <c r="AN1603" s="61"/>
      <c r="AO1603" s="61"/>
      <c r="AP1603" s="62"/>
      <c r="AQ1603" s="61"/>
      <c r="AR1603" s="61"/>
      <c r="AS1603" s="61"/>
      <c r="AT1603" s="61"/>
      <c r="AU1603" s="61"/>
      <c r="AV1603" s="61"/>
      <c r="AW1603" s="60"/>
    </row>
    <row r="1604" s="59" customFormat="1" customHeight="1" spans="1:49">
      <c r="A1604" s="60"/>
      <c r="B1604" s="60"/>
      <c r="C1604" s="60"/>
      <c r="D1604" s="60"/>
      <c r="H1604" s="61"/>
      <c r="I1604" s="61"/>
      <c r="J1604" s="61"/>
      <c r="K1604" s="61"/>
      <c r="L1604" s="61"/>
      <c r="M1604" s="61"/>
      <c r="N1604" s="61"/>
      <c r="O1604" s="61"/>
      <c r="P1604" s="61"/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  <c r="AA1604" s="61"/>
      <c r="AB1604" s="61"/>
      <c r="AC1604" s="61"/>
      <c r="AD1604" s="61"/>
      <c r="AE1604" s="61"/>
      <c r="AF1604" s="61"/>
      <c r="AG1604" s="61"/>
      <c r="AH1604" s="61"/>
      <c r="AI1604" s="61"/>
      <c r="AJ1604" s="61"/>
      <c r="AK1604" s="61"/>
      <c r="AL1604" s="61"/>
      <c r="AM1604" s="61"/>
      <c r="AN1604" s="61"/>
      <c r="AO1604" s="61"/>
      <c r="AP1604" s="62"/>
      <c r="AQ1604" s="61"/>
      <c r="AR1604" s="61"/>
      <c r="AS1604" s="61"/>
      <c r="AT1604" s="61"/>
      <c r="AU1604" s="61"/>
      <c r="AV1604" s="61"/>
      <c r="AW1604" s="60"/>
    </row>
    <row r="1605" s="59" customFormat="1" customHeight="1" spans="1:49">
      <c r="A1605" s="60"/>
      <c r="B1605" s="60"/>
      <c r="C1605" s="60"/>
      <c r="D1605" s="60"/>
      <c r="H1605" s="61"/>
      <c r="I1605" s="61"/>
      <c r="J1605" s="61"/>
      <c r="K1605" s="61"/>
      <c r="L1605" s="61"/>
      <c r="M1605" s="61"/>
      <c r="N1605" s="61"/>
      <c r="O1605" s="61"/>
      <c r="P1605" s="61"/>
      <c r="Q1605" s="61"/>
      <c r="R1605" s="61"/>
      <c r="S1605" s="61"/>
      <c r="T1605" s="61"/>
      <c r="U1605" s="61"/>
      <c r="V1605" s="61"/>
      <c r="W1605" s="61"/>
      <c r="X1605" s="61"/>
      <c r="Y1605" s="61"/>
      <c r="Z1605" s="61"/>
      <c r="AA1605" s="61"/>
      <c r="AB1605" s="61"/>
      <c r="AC1605" s="61"/>
      <c r="AD1605" s="61"/>
      <c r="AE1605" s="61"/>
      <c r="AF1605" s="61"/>
      <c r="AG1605" s="61"/>
      <c r="AH1605" s="61"/>
      <c r="AI1605" s="61"/>
      <c r="AJ1605" s="61"/>
      <c r="AK1605" s="61"/>
      <c r="AL1605" s="61"/>
      <c r="AM1605" s="61"/>
      <c r="AN1605" s="61"/>
      <c r="AO1605" s="61"/>
      <c r="AP1605" s="62"/>
      <c r="AQ1605" s="61"/>
      <c r="AR1605" s="61"/>
      <c r="AS1605" s="61"/>
      <c r="AT1605" s="61"/>
      <c r="AU1605" s="61"/>
      <c r="AV1605" s="61"/>
      <c r="AW1605" s="60"/>
    </row>
    <row r="1606" s="59" customFormat="1" customHeight="1" spans="1:49">
      <c r="A1606" s="60"/>
      <c r="B1606" s="60"/>
      <c r="C1606" s="60"/>
      <c r="D1606" s="60"/>
      <c r="H1606" s="61"/>
      <c r="I1606" s="61"/>
      <c r="J1606" s="61"/>
      <c r="K1606" s="61"/>
      <c r="L1606" s="61"/>
      <c r="M1606" s="61"/>
      <c r="N1606" s="61"/>
      <c r="O1606" s="61"/>
      <c r="P1606" s="61"/>
      <c r="Q1606" s="61"/>
      <c r="R1606" s="61"/>
      <c r="S1606" s="61"/>
      <c r="T1606" s="61"/>
      <c r="U1606" s="61"/>
      <c r="V1606" s="61"/>
      <c r="W1606" s="61"/>
      <c r="X1606" s="61"/>
      <c r="Y1606" s="61"/>
      <c r="Z1606" s="61"/>
      <c r="AA1606" s="61"/>
      <c r="AB1606" s="61"/>
      <c r="AC1606" s="61"/>
      <c r="AD1606" s="61"/>
      <c r="AE1606" s="61"/>
      <c r="AF1606" s="61"/>
      <c r="AG1606" s="61"/>
      <c r="AH1606" s="61"/>
      <c r="AI1606" s="61"/>
      <c r="AJ1606" s="61"/>
      <c r="AK1606" s="61"/>
      <c r="AL1606" s="61"/>
      <c r="AM1606" s="61"/>
      <c r="AN1606" s="61"/>
      <c r="AO1606" s="61"/>
      <c r="AP1606" s="62"/>
      <c r="AQ1606" s="61"/>
      <c r="AR1606" s="61"/>
      <c r="AS1606" s="61"/>
      <c r="AT1606" s="61"/>
      <c r="AU1606" s="61"/>
      <c r="AV1606" s="61"/>
      <c r="AW1606" s="60"/>
    </row>
    <row r="1607" s="59" customFormat="1" customHeight="1" spans="1:49">
      <c r="A1607" s="60"/>
      <c r="B1607" s="60"/>
      <c r="C1607" s="60"/>
      <c r="D1607" s="60"/>
      <c r="H1607" s="61"/>
      <c r="I1607" s="61"/>
      <c r="J1607" s="61"/>
      <c r="K1607" s="61"/>
      <c r="L1607" s="61"/>
      <c r="M1607" s="61"/>
      <c r="N1607" s="61"/>
      <c r="O1607" s="61"/>
      <c r="P1607" s="61"/>
      <c r="Q1607" s="61"/>
      <c r="R1607" s="61"/>
      <c r="S1607" s="61"/>
      <c r="T1607" s="61"/>
      <c r="U1607" s="61"/>
      <c r="V1607" s="61"/>
      <c r="W1607" s="61"/>
      <c r="X1607" s="61"/>
      <c r="Y1607" s="61"/>
      <c r="Z1607" s="61"/>
      <c r="AA1607" s="61"/>
      <c r="AB1607" s="61"/>
      <c r="AC1607" s="61"/>
      <c r="AD1607" s="61"/>
      <c r="AE1607" s="61"/>
      <c r="AF1607" s="61"/>
      <c r="AG1607" s="61"/>
      <c r="AH1607" s="61"/>
      <c r="AI1607" s="61"/>
      <c r="AJ1607" s="61"/>
      <c r="AK1607" s="61"/>
      <c r="AL1607" s="61"/>
      <c r="AM1607" s="61"/>
      <c r="AN1607" s="61"/>
      <c r="AO1607" s="61"/>
      <c r="AP1607" s="62"/>
      <c r="AQ1607" s="61"/>
      <c r="AR1607" s="61"/>
      <c r="AS1607" s="61"/>
      <c r="AT1607" s="61"/>
      <c r="AU1607" s="61"/>
      <c r="AV1607" s="61"/>
      <c r="AW1607" s="60"/>
    </row>
    <row r="1608" s="59" customFormat="1" customHeight="1" spans="1:49">
      <c r="A1608" s="60"/>
      <c r="B1608" s="60"/>
      <c r="C1608" s="60"/>
      <c r="D1608" s="60"/>
      <c r="H1608" s="61"/>
      <c r="I1608" s="61"/>
      <c r="J1608" s="61"/>
      <c r="K1608" s="61"/>
      <c r="L1608" s="61"/>
      <c r="M1608" s="61"/>
      <c r="N1608" s="61"/>
      <c r="O1608" s="61"/>
      <c r="P1608" s="61"/>
      <c r="Q1608" s="61"/>
      <c r="R1608" s="61"/>
      <c r="S1608" s="61"/>
      <c r="T1608" s="61"/>
      <c r="U1608" s="61"/>
      <c r="V1608" s="61"/>
      <c r="W1608" s="61"/>
      <c r="X1608" s="61"/>
      <c r="Y1608" s="61"/>
      <c r="Z1608" s="61"/>
      <c r="AA1608" s="61"/>
      <c r="AB1608" s="61"/>
      <c r="AC1608" s="61"/>
      <c r="AD1608" s="61"/>
      <c r="AE1608" s="61"/>
      <c r="AF1608" s="61"/>
      <c r="AG1608" s="61"/>
      <c r="AH1608" s="61"/>
      <c r="AI1608" s="61"/>
      <c r="AJ1608" s="61"/>
      <c r="AK1608" s="61"/>
      <c r="AL1608" s="61"/>
      <c r="AM1608" s="61"/>
      <c r="AN1608" s="61"/>
      <c r="AO1608" s="61"/>
      <c r="AP1608" s="62"/>
      <c r="AQ1608" s="61"/>
      <c r="AR1608" s="61"/>
      <c r="AS1608" s="61"/>
      <c r="AT1608" s="61"/>
      <c r="AU1608" s="61"/>
      <c r="AV1608" s="61"/>
      <c r="AW1608" s="60"/>
    </row>
    <row r="1609" s="59" customFormat="1" customHeight="1" spans="1:49">
      <c r="A1609" s="60"/>
      <c r="B1609" s="60"/>
      <c r="C1609" s="60"/>
      <c r="D1609" s="60"/>
      <c r="H1609" s="61"/>
      <c r="I1609" s="61"/>
      <c r="J1609" s="61"/>
      <c r="K1609" s="61"/>
      <c r="L1609" s="61"/>
      <c r="M1609" s="61"/>
      <c r="N1609" s="61"/>
      <c r="O1609" s="61"/>
      <c r="P1609" s="61"/>
      <c r="Q1609" s="61"/>
      <c r="R1609" s="61"/>
      <c r="S1609" s="61"/>
      <c r="T1609" s="61"/>
      <c r="U1609" s="61"/>
      <c r="V1609" s="61"/>
      <c r="W1609" s="61"/>
      <c r="X1609" s="61"/>
      <c r="Y1609" s="61"/>
      <c r="Z1609" s="61"/>
      <c r="AA1609" s="61"/>
      <c r="AB1609" s="61"/>
      <c r="AC1609" s="61"/>
      <c r="AD1609" s="61"/>
      <c r="AE1609" s="61"/>
      <c r="AF1609" s="61"/>
      <c r="AG1609" s="61"/>
      <c r="AH1609" s="61"/>
      <c r="AI1609" s="61"/>
      <c r="AJ1609" s="61"/>
      <c r="AK1609" s="61"/>
      <c r="AL1609" s="61"/>
      <c r="AM1609" s="61"/>
      <c r="AN1609" s="61"/>
      <c r="AO1609" s="61"/>
      <c r="AP1609" s="62"/>
      <c r="AQ1609" s="61"/>
      <c r="AR1609" s="61"/>
      <c r="AS1609" s="61"/>
      <c r="AT1609" s="61"/>
      <c r="AU1609" s="61"/>
      <c r="AV1609" s="61"/>
      <c r="AW1609" s="60"/>
    </row>
    <row r="1610" s="59" customFormat="1" customHeight="1" spans="1:49">
      <c r="A1610" s="60"/>
      <c r="B1610" s="60"/>
      <c r="C1610" s="60"/>
      <c r="D1610" s="60"/>
      <c r="H1610" s="61"/>
      <c r="I1610" s="61"/>
      <c r="J1610" s="61"/>
      <c r="K1610" s="61"/>
      <c r="L1610" s="61"/>
      <c r="M1610" s="61"/>
      <c r="N1610" s="61"/>
      <c r="O1610" s="61"/>
      <c r="P1610" s="61"/>
      <c r="Q1610" s="61"/>
      <c r="R1610" s="61"/>
      <c r="S1610" s="61"/>
      <c r="T1610" s="61"/>
      <c r="U1610" s="61"/>
      <c r="V1610" s="61"/>
      <c r="W1610" s="61"/>
      <c r="X1610" s="61"/>
      <c r="Y1610" s="61"/>
      <c r="Z1610" s="61"/>
      <c r="AA1610" s="61"/>
      <c r="AB1610" s="61"/>
      <c r="AC1610" s="61"/>
      <c r="AD1610" s="61"/>
      <c r="AE1610" s="61"/>
      <c r="AF1610" s="61"/>
      <c r="AG1610" s="61"/>
      <c r="AH1610" s="61"/>
      <c r="AI1610" s="61"/>
      <c r="AJ1610" s="61"/>
      <c r="AK1610" s="61"/>
      <c r="AL1610" s="61"/>
      <c r="AM1610" s="61"/>
      <c r="AN1610" s="61"/>
      <c r="AO1610" s="61"/>
      <c r="AP1610" s="62"/>
      <c r="AQ1610" s="61"/>
      <c r="AR1610" s="61"/>
      <c r="AS1610" s="61"/>
      <c r="AT1610" s="61"/>
      <c r="AU1610" s="61"/>
      <c r="AV1610" s="61"/>
      <c r="AW1610" s="60"/>
    </row>
    <row r="1611" s="59" customFormat="1" customHeight="1" spans="1:49">
      <c r="A1611" s="60"/>
      <c r="B1611" s="60"/>
      <c r="C1611" s="60"/>
      <c r="D1611" s="60"/>
      <c r="H1611" s="61"/>
      <c r="I1611" s="61"/>
      <c r="J1611" s="61"/>
      <c r="K1611" s="61"/>
      <c r="L1611" s="61"/>
      <c r="M1611" s="61"/>
      <c r="N1611" s="61"/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1"/>
      <c r="AD1611" s="61"/>
      <c r="AE1611" s="61"/>
      <c r="AF1611" s="61"/>
      <c r="AG1611" s="61"/>
      <c r="AH1611" s="61"/>
      <c r="AI1611" s="61"/>
      <c r="AJ1611" s="61"/>
      <c r="AK1611" s="61"/>
      <c r="AL1611" s="61"/>
      <c r="AM1611" s="61"/>
      <c r="AN1611" s="61"/>
      <c r="AO1611" s="61"/>
      <c r="AP1611" s="62"/>
      <c r="AQ1611" s="61"/>
      <c r="AR1611" s="61"/>
      <c r="AS1611" s="61"/>
      <c r="AT1611" s="61"/>
      <c r="AU1611" s="61"/>
      <c r="AV1611" s="61"/>
      <c r="AW1611" s="60"/>
    </row>
    <row r="1612" s="59" customFormat="1" customHeight="1" spans="1:49">
      <c r="A1612" s="60"/>
      <c r="B1612" s="60"/>
      <c r="C1612" s="60"/>
      <c r="D1612" s="60"/>
      <c r="H1612" s="61"/>
      <c r="I1612" s="61"/>
      <c r="J1612" s="61"/>
      <c r="K1612" s="61"/>
      <c r="L1612" s="61"/>
      <c r="M1612" s="61"/>
      <c r="N1612" s="61"/>
      <c r="O1612" s="61"/>
      <c r="P1612" s="61"/>
      <c r="Q1612" s="61"/>
      <c r="R1612" s="61"/>
      <c r="S1612" s="61"/>
      <c r="T1612" s="61"/>
      <c r="U1612" s="61"/>
      <c r="V1612" s="61"/>
      <c r="W1612" s="61"/>
      <c r="X1612" s="61"/>
      <c r="Y1612" s="61"/>
      <c r="Z1612" s="61"/>
      <c r="AA1612" s="61"/>
      <c r="AB1612" s="61"/>
      <c r="AC1612" s="61"/>
      <c r="AD1612" s="61"/>
      <c r="AE1612" s="61"/>
      <c r="AF1612" s="61"/>
      <c r="AG1612" s="61"/>
      <c r="AH1612" s="61"/>
      <c r="AI1612" s="61"/>
      <c r="AJ1612" s="61"/>
      <c r="AK1612" s="61"/>
      <c r="AL1612" s="61"/>
      <c r="AM1612" s="61"/>
      <c r="AN1612" s="61"/>
      <c r="AO1612" s="61"/>
      <c r="AP1612" s="62"/>
      <c r="AQ1612" s="61"/>
      <c r="AR1612" s="61"/>
      <c r="AS1612" s="61"/>
      <c r="AT1612" s="61"/>
      <c r="AU1612" s="61"/>
      <c r="AV1612" s="61"/>
      <c r="AW1612" s="60"/>
    </row>
    <row r="1613" s="59" customFormat="1" customHeight="1" spans="1:49">
      <c r="A1613" s="60"/>
      <c r="B1613" s="60"/>
      <c r="C1613" s="60"/>
      <c r="D1613" s="60"/>
      <c r="H1613" s="61"/>
      <c r="I1613" s="61"/>
      <c r="J1613" s="61"/>
      <c r="K1613" s="61"/>
      <c r="L1613" s="61"/>
      <c r="M1613" s="61"/>
      <c r="N1613" s="61"/>
      <c r="O1613" s="61"/>
      <c r="P1613" s="61"/>
      <c r="Q1613" s="61"/>
      <c r="R1613" s="61"/>
      <c r="S1613" s="61"/>
      <c r="T1613" s="61"/>
      <c r="U1613" s="61"/>
      <c r="V1613" s="61"/>
      <c r="W1613" s="61"/>
      <c r="X1613" s="61"/>
      <c r="Y1613" s="61"/>
      <c r="Z1613" s="61"/>
      <c r="AA1613" s="61"/>
      <c r="AB1613" s="61"/>
      <c r="AC1613" s="61"/>
      <c r="AD1613" s="61"/>
      <c r="AE1613" s="61"/>
      <c r="AF1613" s="61"/>
      <c r="AG1613" s="61"/>
      <c r="AH1613" s="61"/>
      <c r="AI1613" s="61"/>
      <c r="AJ1613" s="61"/>
      <c r="AK1613" s="61"/>
      <c r="AL1613" s="61"/>
      <c r="AM1613" s="61"/>
      <c r="AN1613" s="61"/>
      <c r="AO1613" s="61"/>
      <c r="AP1613" s="62"/>
      <c r="AQ1613" s="61"/>
      <c r="AR1613" s="61"/>
      <c r="AS1613" s="61"/>
      <c r="AT1613" s="61"/>
      <c r="AU1613" s="61"/>
      <c r="AV1613" s="61"/>
      <c r="AW1613" s="60"/>
    </row>
    <row r="1614" s="59" customFormat="1" customHeight="1" spans="1:49">
      <c r="A1614" s="60"/>
      <c r="B1614" s="60"/>
      <c r="C1614" s="60"/>
      <c r="D1614" s="60"/>
      <c r="H1614" s="61"/>
      <c r="I1614" s="61"/>
      <c r="J1614" s="61"/>
      <c r="K1614" s="61"/>
      <c r="L1614" s="61"/>
      <c r="M1614" s="61"/>
      <c r="N1614" s="61"/>
      <c r="O1614" s="61"/>
      <c r="P1614" s="61"/>
      <c r="Q1614" s="61"/>
      <c r="R1614" s="61"/>
      <c r="S1614" s="61"/>
      <c r="T1614" s="61"/>
      <c r="U1614" s="61"/>
      <c r="V1614" s="61"/>
      <c r="W1614" s="61"/>
      <c r="X1614" s="61"/>
      <c r="Y1614" s="61"/>
      <c r="Z1614" s="61"/>
      <c r="AA1614" s="61"/>
      <c r="AB1614" s="61"/>
      <c r="AC1614" s="61"/>
      <c r="AD1614" s="61"/>
      <c r="AE1614" s="61"/>
      <c r="AF1614" s="61"/>
      <c r="AG1614" s="61"/>
      <c r="AH1614" s="61"/>
      <c r="AI1614" s="61"/>
      <c r="AJ1614" s="61"/>
      <c r="AK1614" s="61"/>
      <c r="AL1614" s="61"/>
      <c r="AM1614" s="61"/>
      <c r="AN1614" s="61"/>
      <c r="AO1614" s="61"/>
      <c r="AP1614" s="62"/>
      <c r="AQ1614" s="61"/>
      <c r="AR1614" s="61"/>
      <c r="AS1614" s="61"/>
      <c r="AT1614" s="61"/>
      <c r="AU1614" s="61"/>
      <c r="AV1614" s="61"/>
      <c r="AW1614" s="60"/>
    </row>
    <row r="1615" s="59" customFormat="1" customHeight="1" spans="1:49">
      <c r="A1615" s="60"/>
      <c r="B1615" s="60"/>
      <c r="C1615" s="60"/>
      <c r="D1615" s="60"/>
      <c r="H1615" s="61"/>
      <c r="I1615" s="61"/>
      <c r="J1615" s="61"/>
      <c r="K1615" s="61"/>
      <c r="L1615" s="61"/>
      <c r="M1615" s="61"/>
      <c r="N1615" s="61"/>
      <c r="O1615" s="61"/>
      <c r="P1615" s="61"/>
      <c r="Q1615" s="61"/>
      <c r="R1615" s="61"/>
      <c r="S1615" s="61"/>
      <c r="T1615" s="61"/>
      <c r="U1615" s="61"/>
      <c r="V1615" s="61"/>
      <c r="W1615" s="61"/>
      <c r="X1615" s="61"/>
      <c r="Y1615" s="61"/>
      <c r="Z1615" s="61"/>
      <c r="AA1615" s="61"/>
      <c r="AB1615" s="61"/>
      <c r="AC1615" s="61"/>
      <c r="AD1615" s="61"/>
      <c r="AE1615" s="61"/>
      <c r="AF1615" s="61"/>
      <c r="AG1615" s="61"/>
      <c r="AH1615" s="61"/>
      <c r="AI1615" s="61"/>
      <c r="AJ1615" s="61"/>
      <c r="AK1615" s="61"/>
      <c r="AL1615" s="61"/>
      <c r="AM1615" s="61"/>
      <c r="AN1615" s="61"/>
      <c r="AO1615" s="61"/>
      <c r="AP1615" s="62"/>
      <c r="AQ1615" s="61"/>
      <c r="AR1615" s="61"/>
      <c r="AS1615" s="61"/>
      <c r="AT1615" s="61"/>
      <c r="AU1615" s="61"/>
      <c r="AV1615" s="61"/>
      <c r="AW1615" s="60"/>
    </row>
    <row r="1616" s="59" customFormat="1" customHeight="1" spans="1:49">
      <c r="A1616" s="60"/>
      <c r="B1616" s="60"/>
      <c r="C1616" s="60"/>
      <c r="D1616" s="60"/>
      <c r="H1616" s="61"/>
      <c r="I1616" s="61"/>
      <c r="J1616" s="61"/>
      <c r="K1616" s="61"/>
      <c r="L1616" s="61"/>
      <c r="M1616" s="61"/>
      <c r="N1616" s="61"/>
      <c r="O1616" s="61"/>
      <c r="P1616" s="61"/>
      <c r="Q1616" s="61"/>
      <c r="R1616" s="61"/>
      <c r="S1616" s="61"/>
      <c r="T1616" s="61"/>
      <c r="U1616" s="61"/>
      <c r="V1616" s="61"/>
      <c r="W1616" s="61"/>
      <c r="X1616" s="61"/>
      <c r="Y1616" s="61"/>
      <c r="Z1616" s="61"/>
      <c r="AA1616" s="61"/>
      <c r="AB1616" s="61"/>
      <c r="AC1616" s="61"/>
      <c r="AD1616" s="61"/>
      <c r="AE1616" s="61"/>
      <c r="AF1616" s="61"/>
      <c r="AG1616" s="61"/>
      <c r="AH1616" s="61"/>
      <c r="AI1616" s="61"/>
      <c r="AJ1616" s="61"/>
      <c r="AK1616" s="61"/>
      <c r="AL1616" s="61"/>
      <c r="AM1616" s="61"/>
      <c r="AN1616" s="61"/>
      <c r="AO1616" s="61"/>
      <c r="AP1616" s="62"/>
      <c r="AQ1616" s="61"/>
      <c r="AR1616" s="61"/>
      <c r="AS1616" s="61"/>
      <c r="AT1616" s="61"/>
      <c r="AU1616" s="61"/>
      <c r="AV1616" s="61"/>
      <c r="AW1616" s="60"/>
    </row>
    <row r="1617" s="59" customFormat="1" customHeight="1" spans="1:49">
      <c r="A1617" s="60"/>
      <c r="B1617" s="60"/>
      <c r="C1617" s="60"/>
      <c r="D1617" s="60"/>
      <c r="H1617" s="61"/>
      <c r="I1617" s="61"/>
      <c r="J1617" s="61"/>
      <c r="K1617" s="61"/>
      <c r="L1617" s="61"/>
      <c r="M1617" s="61"/>
      <c r="N1617" s="61"/>
      <c r="O1617" s="61"/>
      <c r="P1617" s="61"/>
      <c r="Q1617" s="61"/>
      <c r="R1617" s="61"/>
      <c r="S1617" s="61"/>
      <c r="T1617" s="61"/>
      <c r="U1617" s="61"/>
      <c r="V1617" s="61"/>
      <c r="W1617" s="61"/>
      <c r="X1617" s="61"/>
      <c r="Y1617" s="61"/>
      <c r="Z1617" s="61"/>
      <c r="AA1617" s="61"/>
      <c r="AB1617" s="61"/>
      <c r="AC1617" s="61"/>
      <c r="AD1617" s="61"/>
      <c r="AE1617" s="61"/>
      <c r="AF1617" s="61"/>
      <c r="AG1617" s="61"/>
      <c r="AH1617" s="61"/>
      <c r="AI1617" s="61"/>
      <c r="AJ1617" s="61"/>
      <c r="AK1617" s="61"/>
      <c r="AL1617" s="61"/>
      <c r="AM1617" s="61"/>
      <c r="AN1617" s="61"/>
      <c r="AO1617" s="61"/>
      <c r="AP1617" s="62"/>
      <c r="AQ1617" s="61"/>
      <c r="AR1617" s="61"/>
      <c r="AS1617" s="61"/>
      <c r="AT1617" s="61"/>
      <c r="AU1617" s="61"/>
      <c r="AV1617" s="61"/>
      <c r="AW1617" s="60"/>
    </row>
    <row r="1618" s="59" customFormat="1" customHeight="1" spans="1:49">
      <c r="A1618" s="60"/>
      <c r="B1618" s="60"/>
      <c r="C1618" s="60"/>
      <c r="D1618" s="60"/>
      <c r="H1618" s="61"/>
      <c r="I1618" s="61"/>
      <c r="J1618" s="61"/>
      <c r="K1618" s="61"/>
      <c r="L1618" s="61"/>
      <c r="M1618" s="61"/>
      <c r="N1618" s="61"/>
      <c r="O1618" s="61"/>
      <c r="P1618" s="61"/>
      <c r="Q1618" s="61"/>
      <c r="R1618" s="61"/>
      <c r="S1618" s="61"/>
      <c r="T1618" s="61"/>
      <c r="U1618" s="61"/>
      <c r="V1618" s="61"/>
      <c r="W1618" s="61"/>
      <c r="X1618" s="61"/>
      <c r="Y1618" s="61"/>
      <c r="Z1618" s="61"/>
      <c r="AA1618" s="61"/>
      <c r="AB1618" s="61"/>
      <c r="AC1618" s="61"/>
      <c r="AD1618" s="61"/>
      <c r="AE1618" s="61"/>
      <c r="AF1618" s="61"/>
      <c r="AG1618" s="61"/>
      <c r="AH1618" s="61"/>
      <c r="AI1618" s="61"/>
      <c r="AJ1618" s="61"/>
      <c r="AK1618" s="61"/>
      <c r="AL1618" s="61"/>
      <c r="AM1618" s="61"/>
      <c r="AN1618" s="61"/>
      <c r="AO1618" s="61"/>
      <c r="AP1618" s="62"/>
      <c r="AQ1618" s="61"/>
      <c r="AR1618" s="61"/>
      <c r="AS1618" s="61"/>
      <c r="AT1618" s="61"/>
      <c r="AU1618" s="61"/>
      <c r="AV1618" s="61"/>
      <c r="AW1618" s="60"/>
    </row>
    <row r="1619" s="59" customFormat="1" customHeight="1" spans="1:49">
      <c r="A1619" s="60"/>
      <c r="B1619" s="60"/>
      <c r="C1619" s="60"/>
      <c r="D1619" s="60"/>
      <c r="H1619" s="61"/>
      <c r="I1619" s="61"/>
      <c r="J1619" s="61"/>
      <c r="K1619" s="61"/>
      <c r="L1619" s="61"/>
      <c r="M1619" s="61"/>
      <c r="N1619" s="61"/>
      <c r="O1619" s="61"/>
      <c r="P1619" s="61"/>
      <c r="Q1619" s="61"/>
      <c r="R1619" s="61"/>
      <c r="S1619" s="61"/>
      <c r="T1619" s="61"/>
      <c r="U1619" s="61"/>
      <c r="V1619" s="61"/>
      <c r="W1619" s="61"/>
      <c r="X1619" s="61"/>
      <c r="Y1619" s="61"/>
      <c r="Z1619" s="61"/>
      <c r="AA1619" s="61"/>
      <c r="AB1619" s="61"/>
      <c r="AC1619" s="61"/>
      <c r="AD1619" s="61"/>
      <c r="AE1619" s="61"/>
      <c r="AF1619" s="61"/>
      <c r="AG1619" s="61"/>
      <c r="AH1619" s="61"/>
      <c r="AI1619" s="61"/>
      <c r="AJ1619" s="61"/>
      <c r="AK1619" s="61"/>
      <c r="AL1619" s="61"/>
      <c r="AM1619" s="61"/>
      <c r="AN1619" s="61"/>
      <c r="AO1619" s="61"/>
      <c r="AP1619" s="62"/>
      <c r="AQ1619" s="61"/>
      <c r="AR1619" s="61"/>
      <c r="AS1619" s="61"/>
      <c r="AT1619" s="61"/>
      <c r="AU1619" s="61"/>
      <c r="AV1619" s="61"/>
      <c r="AW1619" s="60"/>
    </row>
    <row r="1620" s="59" customFormat="1" customHeight="1" spans="1:49">
      <c r="A1620" s="60"/>
      <c r="B1620" s="60"/>
      <c r="C1620" s="60"/>
      <c r="D1620" s="60"/>
      <c r="H1620" s="61"/>
      <c r="I1620" s="61"/>
      <c r="J1620" s="61"/>
      <c r="K1620" s="61"/>
      <c r="L1620" s="61"/>
      <c r="M1620" s="61"/>
      <c r="N1620" s="61"/>
      <c r="O1620" s="61"/>
      <c r="P1620" s="61"/>
      <c r="Q1620" s="61"/>
      <c r="R1620" s="61"/>
      <c r="S1620" s="61"/>
      <c r="T1620" s="61"/>
      <c r="U1620" s="61"/>
      <c r="V1620" s="61"/>
      <c r="W1620" s="61"/>
      <c r="X1620" s="61"/>
      <c r="Y1620" s="61"/>
      <c r="Z1620" s="61"/>
      <c r="AA1620" s="61"/>
      <c r="AB1620" s="61"/>
      <c r="AC1620" s="61"/>
      <c r="AD1620" s="61"/>
      <c r="AE1620" s="61"/>
      <c r="AF1620" s="61"/>
      <c r="AG1620" s="61"/>
      <c r="AH1620" s="61"/>
      <c r="AI1620" s="61"/>
      <c r="AJ1620" s="61"/>
      <c r="AK1620" s="61"/>
      <c r="AL1620" s="61"/>
      <c r="AM1620" s="61"/>
      <c r="AN1620" s="61"/>
      <c r="AO1620" s="61"/>
      <c r="AP1620" s="62"/>
      <c r="AQ1620" s="61"/>
      <c r="AR1620" s="61"/>
      <c r="AS1620" s="61"/>
      <c r="AT1620" s="61"/>
      <c r="AU1620" s="61"/>
      <c r="AV1620" s="61"/>
      <c r="AW1620" s="60"/>
    </row>
    <row r="1621" s="59" customFormat="1" customHeight="1" spans="1:49">
      <c r="A1621" s="60"/>
      <c r="B1621" s="60"/>
      <c r="C1621" s="60"/>
      <c r="D1621" s="60"/>
      <c r="H1621" s="61"/>
      <c r="I1621" s="61"/>
      <c r="J1621" s="61"/>
      <c r="K1621" s="61"/>
      <c r="L1621" s="61"/>
      <c r="M1621" s="61"/>
      <c r="N1621" s="61"/>
      <c r="O1621" s="61"/>
      <c r="P1621" s="61"/>
      <c r="Q1621" s="61"/>
      <c r="R1621" s="61"/>
      <c r="S1621" s="61"/>
      <c r="T1621" s="61"/>
      <c r="U1621" s="61"/>
      <c r="V1621" s="61"/>
      <c r="W1621" s="61"/>
      <c r="X1621" s="61"/>
      <c r="Y1621" s="61"/>
      <c r="Z1621" s="61"/>
      <c r="AA1621" s="61"/>
      <c r="AB1621" s="61"/>
      <c r="AC1621" s="61"/>
      <c r="AD1621" s="61"/>
      <c r="AE1621" s="61"/>
      <c r="AF1621" s="61"/>
      <c r="AG1621" s="61"/>
      <c r="AH1621" s="61"/>
      <c r="AI1621" s="61"/>
      <c r="AJ1621" s="61"/>
      <c r="AK1621" s="61"/>
      <c r="AL1621" s="61"/>
      <c r="AM1621" s="61"/>
      <c r="AN1621" s="61"/>
      <c r="AO1621" s="61"/>
      <c r="AP1621" s="62"/>
      <c r="AQ1621" s="61"/>
      <c r="AR1621" s="61"/>
      <c r="AS1621" s="61"/>
      <c r="AT1621" s="61"/>
      <c r="AU1621" s="61"/>
      <c r="AV1621" s="61"/>
      <c r="AW1621" s="60"/>
    </row>
    <row r="1622" s="59" customFormat="1" customHeight="1" spans="1:49">
      <c r="A1622" s="60"/>
      <c r="B1622" s="60"/>
      <c r="C1622" s="60"/>
      <c r="D1622" s="60"/>
      <c r="H1622" s="61"/>
      <c r="I1622" s="61"/>
      <c r="J1622" s="61"/>
      <c r="K1622" s="61"/>
      <c r="L1622" s="61"/>
      <c r="M1622" s="61"/>
      <c r="N1622" s="61"/>
      <c r="O1622" s="61"/>
      <c r="P1622" s="61"/>
      <c r="Q1622" s="61"/>
      <c r="R1622" s="61"/>
      <c r="S1622" s="61"/>
      <c r="T1622" s="61"/>
      <c r="U1622" s="61"/>
      <c r="V1622" s="61"/>
      <c r="W1622" s="61"/>
      <c r="X1622" s="61"/>
      <c r="Y1622" s="61"/>
      <c r="Z1622" s="61"/>
      <c r="AA1622" s="61"/>
      <c r="AB1622" s="61"/>
      <c r="AC1622" s="61"/>
      <c r="AD1622" s="61"/>
      <c r="AE1622" s="61"/>
      <c r="AF1622" s="61"/>
      <c r="AG1622" s="61"/>
      <c r="AH1622" s="61"/>
      <c r="AI1622" s="61"/>
      <c r="AJ1622" s="61"/>
      <c r="AK1622" s="61"/>
      <c r="AL1622" s="61"/>
      <c r="AM1622" s="61"/>
      <c r="AN1622" s="61"/>
      <c r="AO1622" s="61"/>
      <c r="AP1622" s="62"/>
      <c r="AQ1622" s="61"/>
      <c r="AR1622" s="61"/>
      <c r="AS1622" s="61"/>
      <c r="AT1622" s="61"/>
      <c r="AU1622" s="61"/>
      <c r="AV1622" s="61"/>
      <c r="AW1622" s="60"/>
    </row>
    <row r="1623" s="59" customFormat="1" customHeight="1" spans="1:49">
      <c r="A1623" s="60"/>
      <c r="B1623" s="60"/>
      <c r="C1623" s="60"/>
      <c r="D1623" s="60"/>
      <c r="H1623" s="61"/>
      <c r="I1623" s="61"/>
      <c r="J1623" s="61"/>
      <c r="K1623" s="61"/>
      <c r="L1623" s="61"/>
      <c r="M1623" s="61"/>
      <c r="N1623" s="61"/>
      <c r="O1623" s="61"/>
      <c r="P1623" s="61"/>
      <c r="Q1623" s="61"/>
      <c r="R1623" s="61"/>
      <c r="S1623" s="61"/>
      <c r="T1623" s="61"/>
      <c r="U1623" s="61"/>
      <c r="V1623" s="61"/>
      <c r="W1623" s="61"/>
      <c r="X1623" s="61"/>
      <c r="Y1623" s="61"/>
      <c r="Z1623" s="61"/>
      <c r="AA1623" s="61"/>
      <c r="AB1623" s="61"/>
      <c r="AC1623" s="61"/>
      <c r="AD1623" s="61"/>
      <c r="AE1623" s="61"/>
      <c r="AF1623" s="61"/>
      <c r="AG1623" s="61"/>
      <c r="AH1623" s="61"/>
      <c r="AI1623" s="61"/>
      <c r="AJ1623" s="61"/>
      <c r="AK1623" s="61"/>
      <c r="AL1623" s="61"/>
      <c r="AM1623" s="61"/>
      <c r="AN1623" s="61"/>
      <c r="AO1623" s="61"/>
      <c r="AP1623" s="62"/>
      <c r="AQ1623" s="61"/>
      <c r="AR1623" s="61"/>
      <c r="AS1623" s="61"/>
      <c r="AT1623" s="61"/>
      <c r="AU1623" s="61"/>
      <c r="AV1623" s="61"/>
      <c r="AW1623" s="60"/>
    </row>
    <row r="1624" s="59" customFormat="1" customHeight="1" spans="1:49">
      <c r="A1624" s="60"/>
      <c r="B1624" s="60"/>
      <c r="C1624" s="60"/>
      <c r="D1624" s="60"/>
      <c r="H1624" s="61"/>
      <c r="I1624" s="61"/>
      <c r="J1624" s="61"/>
      <c r="K1624" s="61"/>
      <c r="L1624" s="61"/>
      <c r="M1624" s="61"/>
      <c r="N1624" s="61"/>
      <c r="O1624" s="61"/>
      <c r="P1624" s="61"/>
      <c r="Q1624" s="61"/>
      <c r="R1624" s="61"/>
      <c r="S1624" s="61"/>
      <c r="T1624" s="61"/>
      <c r="U1624" s="61"/>
      <c r="V1624" s="61"/>
      <c r="W1624" s="61"/>
      <c r="X1624" s="61"/>
      <c r="Y1624" s="61"/>
      <c r="Z1624" s="61"/>
      <c r="AA1624" s="61"/>
      <c r="AB1624" s="61"/>
      <c r="AC1624" s="61"/>
      <c r="AD1624" s="61"/>
      <c r="AE1624" s="61"/>
      <c r="AF1624" s="61"/>
      <c r="AG1624" s="61"/>
      <c r="AH1624" s="61"/>
      <c r="AI1624" s="61"/>
      <c r="AJ1624" s="61"/>
      <c r="AK1624" s="61"/>
      <c r="AL1624" s="61"/>
      <c r="AM1624" s="61"/>
      <c r="AN1624" s="61"/>
      <c r="AO1624" s="61"/>
      <c r="AP1624" s="62"/>
      <c r="AQ1624" s="61"/>
      <c r="AR1624" s="61"/>
      <c r="AS1624" s="61"/>
      <c r="AT1624" s="61"/>
      <c r="AU1624" s="61"/>
      <c r="AV1624" s="61"/>
      <c r="AW1624" s="60"/>
    </row>
    <row r="1625" s="59" customFormat="1" customHeight="1" spans="1:49">
      <c r="A1625" s="60"/>
      <c r="B1625" s="60"/>
      <c r="C1625" s="60"/>
      <c r="D1625" s="60"/>
      <c r="H1625" s="61"/>
      <c r="I1625" s="61"/>
      <c r="J1625" s="61"/>
      <c r="K1625" s="61"/>
      <c r="L1625" s="61"/>
      <c r="M1625" s="61"/>
      <c r="N1625" s="61"/>
      <c r="O1625" s="61"/>
      <c r="P1625" s="61"/>
      <c r="Q1625" s="61"/>
      <c r="R1625" s="61"/>
      <c r="S1625" s="61"/>
      <c r="T1625" s="61"/>
      <c r="U1625" s="61"/>
      <c r="V1625" s="61"/>
      <c r="W1625" s="61"/>
      <c r="X1625" s="61"/>
      <c r="Y1625" s="61"/>
      <c r="Z1625" s="61"/>
      <c r="AA1625" s="61"/>
      <c r="AB1625" s="61"/>
      <c r="AC1625" s="61"/>
      <c r="AD1625" s="61"/>
      <c r="AE1625" s="61"/>
      <c r="AF1625" s="61"/>
      <c r="AG1625" s="61"/>
      <c r="AH1625" s="61"/>
      <c r="AI1625" s="61"/>
      <c r="AJ1625" s="61"/>
      <c r="AK1625" s="61"/>
      <c r="AL1625" s="61"/>
      <c r="AM1625" s="61"/>
      <c r="AN1625" s="61"/>
      <c r="AO1625" s="61"/>
      <c r="AP1625" s="62"/>
      <c r="AQ1625" s="61"/>
      <c r="AR1625" s="61"/>
      <c r="AS1625" s="61"/>
      <c r="AT1625" s="61"/>
      <c r="AU1625" s="61"/>
      <c r="AV1625" s="61"/>
      <c r="AW1625" s="60"/>
    </row>
    <row r="1626" s="59" customFormat="1" customHeight="1" spans="1:49">
      <c r="A1626" s="60"/>
      <c r="B1626" s="60"/>
      <c r="C1626" s="60"/>
      <c r="D1626" s="60"/>
      <c r="H1626" s="61"/>
      <c r="I1626" s="61"/>
      <c r="J1626" s="61"/>
      <c r="K1626" s="61"/>
      <c r="L1626" s="61"/>
      <c r="M1626" s="61"/>
      <c r="N1626" s="61"/>
      <c r="O1626" s="61"/>
      <c r="P1626" s="61"/>
      <c r="Q1626" s="61"/>
      <c r="R1626" s="61"/>
      <c r="S1626" s="61"/>
      <c r="T1626" s="61"/>
      <c r="U1626" s="61"/>
      <c r="V1626" s="61"/>
      <c r="W1626" s="61"/>
      <c r="X1626" s="61"/>
      <c r="Y1626" s="61"/>
      <c r="Z1626" s="61"/>
      <c r="AA1626" s="61"/>
      <c r="AB1626" s="61"/>
      <c r="AC1626" s="61"/>
      <c r="AD1626" s="61"/>
      <c r="AE1626" s="61"/>
      <c r="AF1626" s="61"/>
      <c r="AG1626" s="61"/>
      <c r="AH1626" s="61"/>
      <c r="AI1626" s="61"/>
      <c r="AJ1626" s="61"/>
      <c r="AK1626" s="61"/>
      <c r="AL1626" s="61"/>
      <c r="AM1626" s="61"/>
      <c r="AN1626" s="61"/>
      <c r="AO1626" s="61"/>
      <c r="AP1626" s="62"/>
      <c r="AQ1626" s="61"/>
      <c r="AR1626" s="61"/>
      <c r="AS1626" s="61"/>
      <c r="AT1626" s="61"/>
      <c r="AU1626" s="61"/>
      <c r="AV1626" s="61"/>
      <c r="AW1626" s="60"/>
    </row>
    <row r="1627" s="59" customFormat="1" customHeight="1" spans="1:49">
      <c r="A1627" s="60"/>
      <c r="B1627" s="60"/>
      <c r="C1627" s="60"/>
      <c r="D1627" s="60"/>
      <c r="H1627" s="61"/>
      <c r="I1627" s="61"/>
      <c r="J1627" s="61"/>
      <c r="K1627" s="61"/>
      <c r="L1627" s="61"/>
      <c r="M1627" s="61"/>
      <c r="N1627" s="61"/>
      <c r="O1627" s="61"/>
      <c r="P1627" s="61"/>
      <c r="Q1627" s="61"/>
      <c r="R1627" s="61"/>
      <c r="S1627" s="61"/>
      <c r="T1627" s="61"/>
      <c r="U1627" s="61"/>
      <c r="V1627" s="61"/>
      <c r="W1627" s="61"/>
      <c r="X1627" s="61"/>
      <c r="Y1627" s="61"/>
      <c r="Z1627" s="61"/>
      <c r="AA1627" s="61"/>
      <c r="AB1627" s="61"/>
      <c r="AC1627" s="61"/>
      <c r="AD1627" s="61"/>
      <c r="AE1627" s="61"/>
      <c r="AF1627" s="61"/>
      <c r="AG1627" s="61"/>
      <c r="AH1627" s="61"/>
      <c r="AI1627" s="61"/>
      <c r="AJ1627" s="61"/>
      <c r="AK1627" s="61"/>
      <c r="AL1627" s="61"/>
      <c r="AM1627" s="61"/>
      <c r="AN1627" s="61"/>
      <c r="AO1627" s="61"/>
      <c r="AP1627" s="62"/>
      <c r="AQ1627" s="61"/>
      <c r="AR1627" s="61"/>
      <c r="AS1627" s="61"/>
      <c r="AT1627" s="61"/>
      <c r="AU1627" s="61"/>
      <c r="AV1627" s="61"/>
      <c r="AW1627" s="60"/>
    </row>
    <row r="1628" s="59" customFormat="1" customHeight="1" spans="1:49">
      <c r="A1628" s="60"/>
      <c r="B1628" s="60"/>
      <c r="C1628" s="60"/>
      <c r="D1628" s="60"/>
      <c r="H1628" s="61"/>
      <c r="I1628" s="61"/>
      <c r="J1628" s="61"/>
      <c r="K1628" s="61"/>
      <c r="L1628" s="61"/>
      <c r="M1628" s="61"/>
      <c r="N1628" s="61"/>
      <c r="O1628" s="61"/>
      <c r="P1628" s="61"/>
      <c r="Q1628" s="61"/>
      <c r="R1628" s="61"/>
      <c r="S1628" s="61"/>
      <c r="T1628" s="61"/>
      <c r="U1628" s="61"/>
      <c r="V1628" s="61"/>
      <c r="W1628" s="61"/>
      <c r="X1628" s="61"/>
      <c r="Y1628" s="61"/>
      <c r="Z1628" s="61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2"/>
      <c r="AQ1628" s="61"/>
      <c r="AR1628" s="61"/>
      <c r="AS1628" s="61"/>
      <c r="AT1628" s="61"/>
      <c r="AU1628" s="61"/>
      <c r="AV1628" s="61"/>
      <c r="AW1628" s="60"/>
    </row>
    <row r="1629" s="59" customFormat="1" customHeight="1" spans="1:49">
      <c r="A1629" s="60"/>
      <c r="B1629" s="60"/>
      <c r="C1629" s="60"/>
      <c r="D1629" s="60"/>
      <c r="H1629" s="61"/>
      <c r="I1629" s="61"/>
      <c r="J1629" s="61"/>
      <c r="K1629" s="61"/>
      <c r="L1629" s="61"/>
      <c r="M1629" s="61"/>
      <c r="N1629" s="61"/>
      <c r="O1629" s="61"/>
      <c r="P1629" s="61"/>
      <c r="Q1629" s="61"/>
      <c r="R1629" s="61"/>
      <c r="S1629" s="61"/>
      <c r="T1629" s="61"/>
      <c r="U1629" s="61"/>
      <c r="V1629" s="61"/>
      <c r="W1629" s="61"/>
      <c r="X1629" s="61"/>
      <c r="Y1629" s="61"/>
      <c r="Z1629" s="61"/>
      <c r="AA1629" s="61"/>
      <c r="AB1629" s="61"/>
      <c r="AC1629" s="61"/>
      <c r="AD1629" s="61"/>
      <c r="AE1629" s="61"/>
      <c r="AF1629" s="61"/>
      <c r="AG1629" s="61"/>
      <c r="AH1629" s="61"/>
      <c r="AI1629" s="61"/>
      <c r="AJ1629" s="61"/>
      <c r="AK1629" s="61"/>
      <c r="AL1629" s="61"/>
      <c r="AM1629" s="61"/>
      <c r="AN1629" s="61"/>
      <c r="AO1629" s="61"/>
      <c r="AP1629" s="62"/>
      <c r="AQ1629" s="61"/>
      <c r="AR1629" s="61"/>
      <c r="AS1629" s="61"/>
      <c r="AT1629" s="61"/>
      <c r="AU1629" s="61"/>
      <c r="AV1629" s="61"/>
      <c r="AW1629" s="60"/>
    </row>
    <row r="1630" s="59" customFormat="1" customHeight="1" spans="1:49">
      <c r="A1630" s="60"/>
      <c r="B1630" s="60"/>
      <c r="C1630" s="60"/>
      <c r="D1630" s="60"/>
      <c r="H1630" s="61"/>
      <c r="I1630" s="61"/>
      <c r="J1630" s="61"/>
      <c r="K1630" s="61"/>
      <c r="L1630" s="61"/>
      <c r="M1630" s="61"/>
      <c r="N1630" s="61"/>
      <c r="O1630" s="61"/>
      <c r="P1630" s="61"/>
      <c r="Q1630" s="61"/>
      <c r="R1630" s="61"/>
      <c r="S1630" s="61"/>
      <c r="T1630" s="61"/>
      <c r="U1630" s="61"/>
      <c r="V1630" s="61"/>
      <c r="W1630" s="61"/>
      <c r="X1630" s="61"/>
      <c r="Y1630" s="61"/>
      <c r="Z1630" s="61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2"/>
      <c r="AQ1630" s="61"/>
      <c r="AR1630" s="61"/>
      <c r="AS1630" s="61"/>
      <c r="AT1630" s="61"/>
      <c r="AU1630" s="61"/>
      <c r="AV1630" s="61"/>
      <c r="AW1630" s="60"/>
    </row>
    <row r="1631" s="59" customFormat="1" customHeight="1" spans="1:49">
      <c r="A1631" s="60"/>
      <c r="B1631" s="60"/>
      <c r="C1631" s="60"/>
      <c r="D1631" s="60"/>
      <c r="H1631" s="61"/>
      <c r="I1631" s="61"/>
      <c r="J1631" s="61"/>
      <c r="K1631" s="61"/>
      <c r="L1631" s="61"/>
      <c r="M1631" s="61"/>
      <c r="N1631" s="61"/>
      <c r="O1631" s="61"/>
      <c r="P1631" s="61"/>
      <c r="Q1631" s="61"/>
      <c r="R1631" s="61"/>
      <c r="S1631" s="61"/>
      <c r="T1631" s="61"/>
      <c r="U1631" s="61"/>
      <c r="V1631" s="61"/>
      <c r="W1631" s="61"/>
      <c r="X1631" s="61"/>
      <c r="Y1631" s="61"/>
      <c r="Z1631" s="61"/>
      <c r="AA1631" s="61"/>
      <c r="AB1631" s="61"/>
      <c r="AC1631" s="61"/>
      <c r="AD1631" s="61"/>
      <c r="AE1631" s="61"/>
      <c r="AF1631" s="61"/>
      <c r="AG1631" s="61"/>
      <c r="AH1631" s="61"/>
      <c r="AI1631" s="61"/>
      <c r="AJ1631" s="61"/>
      <c r="AK1631" s="61"/>
      <c r="AL1631" s="61"/>
      <c r="AM1631" s="61"/>
      <c r="AN1631" s="61"/>
      <c r="AO1631" s="61"/>
      <c r="AP1631" s="62"/>
      <c r="AQ1631" s="61"/>
      <c r="AR1631" s="61"/>
      <c r="AS1631" s="61"/>
      <c r="AT1631" s="61"/>
      <c r="AU1631" s="61"/>
      <c r="AV1631" s="61"/>
      <c r="AW1631" s="60"/>
    </row>
    <row r="1632" s="59" customFormat="1" customHeight="1" spans="1:49">
      <c r="A1632" s="60"/>
      <c r="B1632" s="60"/>
      <c r="C1632" s="60"/>
      <c r="D1632" s="60"/>
      <c r="H1632" s="61"/>
      <c r="I1632" s="61"/>
      <c r="J1632" s="61"/>
      <c r="K1632" s="61"/>
      <c r="L1632" s="61"/>
      <c r="M1632" s="61"/>
      <c r="N1632" s="61"/>
      <c r="O1632" s="61"/>
      <c r="P1632" s="61"/>
      <c r="Q1632" s="61"/>
      <c r="R1632" s="61"/>
      <c r="S1632" s="61"/>
      <c r="T1632" s="61"/>
      <c r="U1632" s="61"/>
      <c r="V1632" s="61"/>
      <c r="W1632" s="61"/>
      <c r="X1632" s="61"/>
      <c r="Y1632" s="61"/>
      <c r="Z1632" s="61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2"/>
      <c r="AQ1632" s="61"/>
      <c r="AR1632" s="61"/>
      <c r="AS1632" s="61"/>
      <c r="AT1632" s="61"/>
      <c r="AU1632" s="61"/>
      <c r="AV1632" s="61"/>
      <c r="AW1632" s="60"/>
    </row>
    <row r="1633" s="59" customFormat="1" customHeight="1" spans="1:49">
      <c r="A1633" s="60"/>
      <c r="B1633" s="60"/>
      <c r="C1633" s="60"/>
      <c r="D1633" s="60"/>
      <c r="H1633" s="61"/>
      <c r="I1633" s="61"/>
      <c r="J1633" s="61"/>
      <c r="K1633" s="61"/>
      <c r="L1633" s="61"/>
      <c r="M1633" s="61"/>
      <c r="N1633" s="61"/>
      <c r="O1633" s="61"/>
      <c r="P1633" s="61"/>
      <c r="Q1633" s="61"/>
      <c r="R1633" s="61"/>
      <c r="S1633" s="61"/>
      <c r="T1633" s="61"/>
      <c r="U1633" s="61"/>
      <c r="V1633" s="61"/>
      <c r="W1633" s="61"/>
      <c r="X1633" s="61"/>
      <c r="Y1633" s="61"/>
      <c r="Z1633" s="61"/>
      <c r="AA1633" s="61"/>
      <c r="AB1633" s="61"/>
      <c r="AC1633" s="61"/>
      <c r="AD1633" s="61"/>
      <c r="AE1633" s="61"/>
      <c r="AF1633" s="61"/>
      <c r="AG1633" s="61"/>
      <c r="AH1633" s="61"/>
      <c r="AI1633" s="61"/>
      <c r="AJ1633" s="61"/>
      <c r="AK1633" s="61"/>
      <c r="AL1633" s="61"/>
      <c r="AM1633" s="61"/>
      <c r="AN1633" s="61"/>
      <c r="AO1633" s="61"/>
      <c r="AP1633" s="62"/>
      <c r="AQ1633" s="61"/>
      <c r="AR1633" s="61"/>
      <c r="AS1633" s="61"/>
      <c r="AT1633" s="61"/>
      <c r="AU1633" s="61"/>
      <c r="AV1633" s="61"/>
      <c r="AW1633" s="60"/>
    </row>
    <row r="1634" s="59" customFormat="1" customHeight="1" spans="1:49">
      <c r="A1634" s="60"/>
      <c r="B1634" s="60"/>
      <c r="C1634" s="60"/>
      <c r="D1634" s="60"/>
      <c r="H1634" s="61"/>
      <c r="I1634" s="61"/>
      <c r="J1634" s="61"/>
      <c r="K1634" s="61"/>
      <c r="L1634" s="61"/>
      <c r="M1634" s="61"/>
      <c r="N1634" s="61"/>
      <c r="O1634" s="61"/>
      <c r="P1634" s="61"/>
      <c r="Q1634" s="61"/>
      <c r="R1634" s="61"/>
      <c r="S1634" s="61"/>
      <c r="T1634" s="61"/>
      <c r="U1634" s="61"/>
      <c r="V1634" s="61"/>
      <c r="W1634" s="61"/>
      <c r="X1634" s="61"/>
      <c r="Y1634" s="61"/>
      <c r="Z1634" s="61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2"/>
      <c r="AQ1634" s="61"/>
      <c r="AR1634" s="61"/>
      <c r="AS1634" s="61"/>
      <c r="AT1634" s="61"/>
      <c r="AU1634" s="61"/>
      <c r="AV1634" s="61"/>
      <c r="AW1634" s="60"/>
    </row>
    <row r="1635" s="59" customFormat="1" customHeight="1" spans="1:49">
      <c r="A1635" s="60"/>
      <c r="B1635" s="60"/>
      <c r="C1635" s="60"/>
      <c r="D1635" s="60"/>
      <c r="H1635" s="61"/>
      <c r="I1635" s="61"/>
      <c r="J1635" s="61"/>
      <c r="K1635" s="61"/>
      <c r="L1635" s="61"/>
      <c r="M1635" s="61"/>
      <c r="N1635" s="61"/>
      <c r="O1635" s="61"/>
      <c r="P1635" s="61"/>
      <c r="Q1635" s="61"/>
      <c r="R1635" s="61"/>
      <c r="S1635" s="61"/>
      <c r="T1635" s="61"/>
      <c r="U1635" s="61"/>
      <c r="V1635" s="61"/>
      <c r="W1635" s="61"/>
      <c r="X1635" s="61"/>
      <c r="Y1635" s="61"/>
      <c r="Z1635" s="61"/>
      <c r="AA1635" s="61"/>
      <c r="AB1635" s="61"/>
      <c r="AC1635" s="61"/>
      <c r="AD1635" s="61"/>
      <c r="AE1635" s="61"/>
      <c r="AF1635" s="61"/>
      <c r="AG1635" s="61"/>
      <c r="AH1635" s="61"/>
      <c r="AI1635" s="61"/>
      <c r="AJ1635" s="61"/>
      <c r="AK1635" s="61"/>
      <c r="AL1635" s="61"/>
      <c r="AM1635" s="61"/>
      <c r="AN1635" s="61"/>
      <c r="AO1635" s="61"/>
      <c r="AP1635" s="62"/>
      <c r="AQ1635" s="61"/>
      <c r="AR1635" s="61"/>
      <c r="AS1635" s="61"/>
      <c r="AT1635" s="61"/>
      <c r="AU1635" s="61"/>
      <c r="AV1635" s="61"/>
      <c r="AW1635" s="60"/>
    </row>
    <row r="1636" s="59" customFormat="1" customHeight="1" spans="1:49">
      <c r="A1636" s="60"/>
      <c r="B1636" s="60"/>
      <c r="C1636" s="60"/>
      <c r="D1636" s="60"/>
      <c r="H1636" s="61"/>
      <c r="I1636" s="61"/>
      <c r="J1636" s="61"/>
      <c r="K1636" s="61"/>
      <c r="L1636" s="61"/>
      <c r="M1636" s="61"/>
      <c r="N1636" s="61"/>
      <c r="O1636" s="61"/>
      <c r="P1636" s="61"/>
      <c r="Q1636" s="61"/>
      <c r="R1636" s="61"/>
      <c r="S1636" s="61"/>
      <c r="T1636" s="61"/>
      <c r="U1636" s="61"/>
      <c r="V1636" s="61"/>
      <c r="W1636" s="61"/>
      <c r="X1636" s="61"/>
      <c r="Y1636" s="61"/>
      <c r="Z1636" s="61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2"/>
      <c r="AQ1636" s="61"/>
      <c r="AR1636" s="61"/>
      <c r="AS1636" s="61"/>
      <c r="AT1636" s="61"/>
      <c r="AU1636" s="61"/>
      <c r="AV1636" s="61"/>
      <c r="AW1636" s="60"/>
    </row>
    <row r="1637" s="59" customFormat="1" customHeight="1" spans="1:49">
      <c r="A1637" s="60"/>
      <c r="B1637" s="60"/>
      <c r="C1637" s="60"/>
      <c r="D1637" s="60"/>
      <c r="H1637" s="61"/>
      <c r="I1637" s="61"/>
      <c r="J1637" s="61"/>
      <c r="K1637" s="61"/>
      <c r="L1637" s="61"/>
      <c r="M1637" s="61"/>
      <c r="N1637" s="61"/>
      <c r="O1637" s="61"/>
      <c r="P1637" s="61"/>
      <c r="Q1637" s="61"/>
      <c r="R1637" s="61"/>
      <c r="S1637" s="61"/>
      <c r="T1637" s="61"/>
      <c r="U1637" s="61"/>
      <c r="V1637" s="61"/>
      <c r="W1637" s="61"/>
      <c r="X1637" s="61"/>
      <c r="Y1637" s="61"/>
      <c r="Z1637" s="61"/>
      <c r="AA1637" s="61"/>
      <c r="AB1637" s="61"/>
      <c r="AC1637" s="61"/>
      <c r="AD1637" s="61"/>
      <c r="AE1637" s="61"/>
      <c r="AF1637" s="61"/>
      <c r="AG1637" s="61"/>
      <c r="AH1637" s="61"/>
      <c r="AI1637" s="61"/>
      <c r="AJ1637" s="61"/>
      <c r="AK1637" s="61"/>
      <c r="AL1637" s="61"/>
      <c r="AM1637" s="61"/>
      <c r="AN1637" s="61"/>
      <c r="AO1637" s="61"/>
      <c r="AP1637" s="62"/>
      <c r="AQ1637" s="61"/>
      <c r="AR1637" s="61"/>
      <c r="AS1637" s="61"/>
      <c r="AT1637" s="61"/>
      <c r="AU1637" s="61"/>
      <c r="AV1637" s="61"/>
      <c r="AW1637" s="60"/>
    </row>
    <row r="1638" s="59" customFormat="1" customHeight="1" spans="1:49">
      <c r="A1638" s="60"/>
      <c r="B1638" s="60"/>
      <c r="C1638" s="60"/>
      <c r="D1638" s="60"/>
      <c r="H1638" s="61"/>
      <c r="I1638" s="61"/>
      <c r="J1638" s="61"/>
      <c r="K1638" s="61"/>
      <c r="L1638" s="61"/>
      <c r="M1638" s="61"/>
      <c r="N1638" s="61"/>
      <c r="O1638" s="61"/>
      <c r="P1638" s="61"/>
      <c r="Q1638" s="61"/>
      <c r="R1638" s="61"/>
      <c r="S1638" s="61"/>
      <c r="T1638" s="61"/>
      <c r="U1638" s="61"/>
      <c r="V1638" s="61"/>
      <c r="W1638" s="61"/>
      <c r="X1638" s="61"/>
      <c r="Y1638" s="61"/>
      <c r="Z1638" s="61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2"/>
      <c r="AQ1638" s="61"/>
      <c r="AR1638" s="61"/>
      <c r="AS1638" s="61"/>
      <c r="AT1638" s="61"/>
      <c r="AU1638" s="61"/>
      <c r="AV1638" s="61"/>
      <c r="AW1638" s="60"/>
    </row>
    <row r="1639" s="59" customFormat="1" customHeight="1" spans="1:49">
      <c r="A1639" s="60"/>
      <c r="B1639" s="60"/>
      <c r="C1639" s="60"/>
      <c r="D1639" s="60"/>
      <c r="H1639" s="61"/>
      <c r="I1639" s="61"/>
      <c r="J1639" s="61"/>
      <c r="K1639" s="61"/>
      <c r="L1639" s="61"/>
      <c r="M1639" s="61"/>
      <c r="N1639" s="61"/>
      <c r="O1639" s="61"/>
      <c r="P1639" s="61"/>
      <c r="Q1639" s="61"/>
      <c r="R1639" s="61"/>
      <c r="S1639" s="61"/>
      <c r="T1639" s="61"/>
      <c r="U1639" s="61"/>
      <c r="V1639" s="61"/>
      <c r="W1639" s="61"/>
      <c r="X1639" s="61"/>
      <c r="Y1639" s="61"/>
      <c r="Z1639" s="61"/>
      <c r="AA1639" s="61"/>
      <c r="AB1639" s="61"/>
      <c r="AC1639" s="61"/>
      <c r="AD1639" s="61"/>
      <c r="AE1639" s="61"/>
      <c r="AF1639" s="61"/>
      <c r="AG1639" s="61"/>
      <c r="AH1639" s="61"/>
      <c r="AI1639" s="61"/>
      <c r="AJ1639" s="61"/>
      <c r="AK1639" s="61"/>
      <c r="AL1639" s="61"/>
      <c r="AM1639" s="61"/>
      <c r="AN1639" s="61"/>
      <c r="AO1639" s="61"/>
      <c r="AP1639" s="62"/>
      <c r="AQ1639" s="61"/>
      <c r="AR1639" s="61"/>
      <c r="AS1639" s="61"/>
      <c r="AT1639" s="61"/>
      <c r="AU1639" s="61"/>
      <c r="AV1639" s="61"/>
      <c r="AW1639" s="60"/>
    </row>
    <row r="1640" s="59" customFormat="1" customHeight="1" spans="1:49">
      <c r="A1640" s="60"/>
      <c r="B1640" s="60"/>
      <c r="C1640" s="60"/>
      <c r="D1640" s="60"/>
      <c r="H1640" s="61"/>
      <c r="I1640" s="61"/>
      <c r="J1640" s="61"/>
      <c r="K1640" s="61"/>
      <c r="L1640" s="61"/>
      <c r="M1640" s="61"/>
      <c r="N1640" s="61"/>
      <c r="O1640" s="61"/>
      <c r="P1640" s="61"/>
      <c r="Q1640" s="61"/>
      <c r="R1640" s="61"/>
      <c r="S1640" s="61"/>
      <c r="T1640" s="61"/>
      <c r="U1640" s="61"/>
      <c r="V1640" s="61"/>
      <c r="W1640" s="61"/>
      <c r="X1640" s="61"/>
      <c r="Y1640" s="61"/>
      <c r="Z1640" s="61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2"/>
      <c r="AQ1640" s="61"/>
      <c r="AR1640" s="61"/>
      <c r="AS1640" s="61"/>
      <c r="AT1640" s="61"/>
      <c r="AU1640" s="61"/>
      <c r="AV1640" s="61"/>
      <c r="AW1640" s="60"/>
    </row>
    <row r="1641" s="59" customFormat="1" customHeight="1" spans="1:49">
      <c r="A1641" s="60"/>
      <c r="B1641" s="60"/>
      <c r="C1641" s="60"/>
      <c r="D1641" s="60"/>
      <c r="H1641" s="61"/>
      <c r="I1641" s="61"/>
      <c r="J1641" s="61"/>
      <c r="K1641" s="61"/>
      <c r="L1641" s="61"/>
      <c r="M1641" s="61"/>
      <c r="N1641" s="61"/>
      <c r="O1641" s="61"/>
      <c r="P1641" s="61"/>
      <c r="Q1641" s="61"/>
      <c r="R1641" s="61"/>
      <c r="S1641" s="61"/>
      <c r="T1641" s="61"/>
      <c r="U1641" s="61"/>
      <c r="V1641" s="61"/>
      <c r="W1641" s="61"/>
      <c r="X1641" s="61"/>
      <c r="Y1641" s="61"/>
      <c r="Z1641" s="61"/>
      <c r="AA1641" s="61"/>
      <c r="AB1641" s="61"/>
      <c r="AC1641" s="61"/>
      <c r="AD1641" s="61"/>
      <c r="AE1641" s="61"/>
      <c r="AF1641" s="61"/>
      <c r="AG1641" s="61"/>
      <c r="AH1641" s="61"/>
      <c r="AI1641" s="61"/>
      <c r="AJ1641" s="61"/>
      <c r="AK1641" s="61"/>
      <c r="AL1641" s="61"/>
      <c r="AM1641" s="61"/>
      <c r="AN1641" s="61"/>
      <c r="AO1641" s="61"/>
      <c r="AP1641" s="62"/>
      <c r="AQ1641" s="61"/>
      <c r="AR1641" s="61"/>
      <c r="AS1641" s="61"/>
      <c r="AT1641" s="61"/>
      <c r="AU1641" s="61"/>
      <c r="AV1641" s="61"/>
      <c r="AW1641" s="60"/>
    </row>
    <row r="1642" s="59" customFormat="1" customHeight="1" spans="1:49">
      <c r="A1642" s="60"/>
      <c r="B1642" s="60"/>
      <c r="C1642" s="60"/>
      <c r="D1642" s="60"/>
      <c r="H1642" s="61"/>
      <c r="I1642" s="61"/>
      <c r="J1642" s="61"/>
      <c r="K1642" s="61"/>
      <c r="L1642" s="61"/>
      <c r="M1642" s="61"/>
      <c r="N1642" s="61"/>
      <c r="O1642" s="61"/>
      <c r="P1642" s="61"/>
      <c r="Q1642" s="61"/>
      <c r="R1642" s="61"/>
      <c r="S1642" s="61"/>
      <c r="T1642" s="61"/>
      <c r="U1642" s="61"/>
      <c r="V1642" s="61"/>
      <c r="W1642" s="61"/>
      <c r="X1642" s="61"/>
      <c r="Y1642" s="61"/>
      <c r="Z1642" s="61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2"/>
      <c r="AQ1642" s="61"/>
      <c r="AR1642" s="61"/>
      <c r="AS1642" s="61"/>
      <c r="AT1642" s="61"/>
      <c r="AU1642" s="61"/>
      <c r="AV1642" s="61"/>
      <c r="AW1642" s="60"/>
    </row>
    <row r="1643" s="59" customFormat="1" customHeight="1" spans="1:49">
      <c r="A1643" s="60"/>
      <c r="B1643" s="60"/>
      <c r="C1643" s="60"/>
      <c r="D1643" s="60"/>
      <c r="H1643" s="61"/>
      <c r="I1643" s="61"/>
      <c r="J1643" s="61"/>
      <c r="K1643" s="61"/>
      <c r="L1643" s="61"/>
      <c r="M1643" s="61"/>
      <c r="N1643" s="61"/>
      <c r="O1643" s="61"/>
      <c r="P1643" s="61"/>
      <c r="Q1643" s="61"/>
      <c r="R1643" s="61"/>
      <c r="S1643" s="61"/>
      <c r="T1643" s="61"/>
      <c r="U1643" s="61"/>
      <c r="V1643" s="61"/>
      <c r="W1643" s="61"/>
      <c r="X1643" s="61"/>
      <c r="Y1643" s="61"/>
      <c r="Z1643" s="61"/>
      <c r="AA1643" s="61"/>
      <c r="AB1643" s="61"/>
      <c r="AC1643" s="61"/>
      <c r="AD1643" s="61"/>
      <c r="AE1643" s="61"/>
      <c r="AF1643" s="61"/>
      <c r="AG1643" s="61"/>
      <c r="AH1643" s="61"/>
      <c r="AI1643" s="61"/>
      <c r="AJ1643" s="61"/>
      <c r="AK1643" s="61"/>
      <c r="AL1643" s="61"/>
      <c r="AM1643" s="61"/>
      <c r="AN1643" s="61"/>
      <c r="AO1643" s="61"/>
      <c r="AP1643" s="62"/>
      <c r="AQ1643" s="61"/>
      <c r="AR1643" s="61"/>
      <c r="AS1643" s="61"/>
      <c r="AT1643" s="61"/>
      <c r="AU1643" s="61"/>
      <c r="AV1643" s="61"/>
      <c r="AW1643" s="60"/>
    </row>
    <row r="1644" s="59" customFormat="1" customHeight="1" spans="1:49">
      <c r="A1644" s="60"/>
      <c r="B1644" s="60"/>
      <c r="C1644" s="60"/>
      <c r="D1644" s="60"/>
      <c r="H1644" s="61"/>
      <c r="I1644" s="61"/>
      <c r="J1644" s="61"/>
      <c r="K1644" s="61"/>
      <c r="L1644" s="61"/>
      <c r="M1644" s="61"/>
      <c r="N1644" s="61"/>
      <c r="O1644" s="61"/>
      <c r="P1644" s="61"/>
      <c r="Q1644" s="61"/>
      <c r="R1644" s="61"/>
      <c r="S1644" s="61"/>
      <c r="T1644" s="61"/>
      <c r="U1644" s="61"/>
      <c r="V1644" s="61"/>
      <c r="W1644" s="61"/>
      <c r="X1644" s="61"/>
      <c r="Y1644" s="61"/>
      <c r="Z1644" s="61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2"/>
      <c r="AQ1644" s="61"/>
      <c r="AR1644" s="61"/>
      <c r="AS1644" s="61"/>
      <c r="AT1644" s="61"/>
      <c r="AU1644" s="61"/>
      <c r="AV1644" s="61"/>
      <c r="AW1644" s="60"/>
    </row>
    <row r="1645" s="59" customFormat="1" customHeight="1" spans="1:49">
      <c r="A1645" s="60"/>
      <c r="B1645" s="60"/>
      <c r="C1645" s="60"/>
      <c r="D1645" s="60"/>
      <c r="H1645" s="61"/>
      <c r="I1645" s="61"/>
      <c r="J1645" s="61"/>
      <c r="K1645" s="61"/>
      <c r="L1645" s="61"/>
      <c r="M1645" s="61"/>
      <c r="N1645" s="61"/>
      <c r="O1645" s="61"/>
      <c r="P1645" s="61"/>
      <c r="Q1645" s="61"/>
      <c r="R1645" s="61"/>
      <c r="S1645" s="61"/>
      <c r="T1645" s="61"/>
      <c r="U1645" s="61"/>
      <c r="V1645" s="61"/>
      <c r="W1645" s="61"/>
      <c r="X1645" s="61"/>
      <c r="Y1645" s="61"/>
      <c r="Z1645" s="61"/>
      <c r="AA1645" s="61"/>
      <c r="AB1645" s="61"/>
      <c r="AC1645" s="61"/>
      <c r="AD1645" s="61"/>
      <c r="AE1645" s="61"/>
      <c r="AF1645" s="61"/>
      <c r="AG1645" s="61"/>
      <c r="AH1645" s="61"/>
      <c r="AI1645" s="61"/>
      <c r="AJ1645" s="61"/>
      <c r="AK1645" s="61"/>
      <c r="AL1645" s="61"/>
      <c r="AM1645" s="61"/>
      <c r="AN1645" s="61"/>
      <c r="AO1645" s="61"/>
      <c r="AP1645" s="62"/>
      <c r="AQ1645" s="61"/>
      <c r="AR1645" s="61"/>
      <c r="AS1645" s="61"/>
      <c r="AT1645" s="61"/>
      <c r="AU1645" s="61"/>
      <c r="AV1645" s="61"/>
      <c r="AW1645" s="60"/>
    </row>
    <row r="1646" s="59" customFormat="1" customHeight="1" spans="1:49">
      <c r="A1646" s="60"/>
      <c r="B1646" s="60"/>
      <c r="C1646" s="60"/>
      <c r="D1646" s="60"/>
      <c r="H1646" s="61"/>
      <c r="I1646" s="61"/>
      <c r="J1646" s="61"/>
      <c r="K1646" s="61"/>
      <c r="L1646" s="61"/>
      <c r="M1646" s="61"/>
      <c r="N1646" s="61"/>
      <c r="O1646" s="61"/>
      <c r="P1646" s="61"/>
      <c r="Q1646" s="61"/>
      <c r="R1646" s="61"/>
      <c r="S1646" s="61"/>
      <c r="T1646" s="61"/>
      <c r="U1646" s="61"/>
      <c r="V1646" s="61"/>
      <c r="W1646" s="61"/>
      <c r="X1646" s="61"/>
      <c r="Y1646" s="61"/>
      <c r="Z1646" s="61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2"/>
      <c r="AQ1646" s="61"/>
      <c r="AR1646" s="61"/>
      <c r="AS1646" s="61"/>
      <c r="AT1646" s="61"/>
      <c r="AU1646" s="61"/>
      <c r="AV1646" s="61"/>
      <c r="AW1646" s="60"/>
    </row>
    <row r="1647" s="59" customFormat="1" customHeight="1" spans="1:49">
      <c r="A1647" s="60"/>
      <c r="B1647" s="60"/>
      <c r="C1647" s="60"/>
      <c r="D1647" s="60"/>
      <c r="H1647" s="61"/>
      <c r="I1647" s="61"/>
      <c r="J1647" s="61"/>
      <c r="K1647" s="61"/>
      <c r="L1647" s="61"/>
      <c r="M1647" s="61"/>
      <c r="N1647" s="61"/>
      <c r="O1647" s="61"/>
      <c r="P1647" s="61"/>
      <c r="Q1647" s="61"/>
      <c r="R1647" s="61"/>
      <c r="S1647" s="61"/>
      <c r="T1647" s="61"/>
      <c r="U1647" s="61"/>
      <c r="V1647" s="61"/>
      <c r="W1647" s="61"/>
      <c r="X1647" s="61"/>
      <c r="Y1647" s="61"/>
      <c r="Z1647" s="61"/>
      <c r="AA1647" s="61"/>
      <c r="AB1647" s="61"/>
      <c r="AC1647" s="61"/>
      <c r="AD1647" s="61"/>
      <c r="AE1647" s="61"/>
      <c r="AF1647" s="61"/>
      <c r="AG1647" s="61"/>
      <c r="AH1647" s="61"/>
      <c r="AI1647" s="61"/>
      <c r="AJ1647" s="61"/>
      <c r="AK1647" s="61"/>
      <c r="AL1647" s="61"/>
      <c r="AM1647" s="61"/>
      <c r="AN1647" s="61"/>
      <c r="AO1647" s="61"/>
      <c r="AP1647" s="62"/>
      <c r="AQ1647" s="61"/>
      <c r="AR1647" s="61"/>
      <c r="AS1647" s="61"/>
      <c r="AT1647" s="61"/>
      <c r="AU1647" s="61"/>
      <c r="AV1647" s="61"/>
      <c r="AW1647" s="60"/>
    </row>
    <row r="1648" s="59" customFormat="1" customHeight="1" spans="1:49">
      <c r="A1648" s="60"/>
      <c r="B1648" s="60"/>
      <c r="C1648" s="60"/>
      <c r="D1648" s="60"/>
      <c r="H1648" s="61"/>
      <c r="I1648" s="61"/>
      <c r="J1648" s="61"/>
      <c r="K1648" s="61"/>
      <c r="L1648" s="61"/>
      <c r="M1648" s="61"/>
      <c r="N1648" s="61"/>
      <c r="O1648" s="61"/>
      <c r="P1648" s="61"/>
      <c r="Q1648" s="61"/>
      <c r="R1648" s="61"/>
      <c r="S1648" s="61"/>
      <c r="T1648" s="61"/>
      <c r="U1648" s="61"/>
      <c r="V1648" s="61"/>
      <c r="W1648" s="61"/>
      <c r="X1648" s="61"/>
      <c r="Y1648" s="61"/>
      <c r="Z1648" s="61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2"/>
      <c r="AQ1648" s="61"/>
      <c r="AR1648" s="61"/>
      <c r="AS1648" s="61"/>
      <c r="AT1648" s="61"/>
      <c r="AU1648" s="61"/>
      <c r="AV1648" s="61"/>
      <c r="AW1648" s="60"/>
    </row>
    <row r="1649" s="59" customFormat="1" customHeight="1" spans="1:49">
      <c r="A1649" s="60"/>
      <c r="B1649" s="60"/>
      <c r="C1649" s="60"/>
      <c r="D1649" s="60"/>
      <c r="H1649" s="61"/>
      <c r="I1649" s="61"/>
      <c r="J1649" s="61"/>
      <c r="K1649" s="61"/>
      <c r="L1649" s="61"/>
      <c r="M1649" s="61"/>
      <c r="N1649" s="61"/>
      <c r="O1649" s="61"/>
      <c r="P1649" s="61"/>
      <c r="Q1649" s="61"/>
      <c r="R1649" s="61"/>
      <c r="S1649" s="61"/>
      <c r="T1649" s="61"/>
      <c r="U1649" s="61"/>
      <c r="V1649" s="61"/>
      <c r="W1649" s="61"/>
      <c r="X1649" s="61"/>
      <c r="Y1649" s="61"/>
      <c r="Z1649" s="61"/>
      <c r="AA1649" s="61"/>
      <c r="AB1649" s="61"/>
      <c r="AC1649" s="61"/>
      <c r="AD1649" s="61"/>
      <c r="AE1649" s="61"/>
      <c r="AF1649" s="61"/>
      <c r="AG1649" s="61"/>
      <c r="AH1649" s="61"/>
      <c r="AI1649" s="61"/>
      <c r="AJ1649" s="61"/>
      <c r="AK1649" s="61"/>
      <c r="AL1649" s="61"/>
      <c r="AM1649" s="61"/>
      <c r="AN1649" s="61"/>
      <c r="AO1649" s="61"/>
      <c r="AP1649" s="62"/>
      <c r="AQ1649" s="61"/>
      <c r="AR1649" s="61"/>
      <c r="AS1649" s="61"/>
      <c r="AT1649" s="61"/>
      <c r="AU1649" s="61"/>
      <c r="AV1649" s="61"/>
      <c r="AW1649" s="60"/>
    </row>
    <row r="1650" s="59" customFormat="1" customHeight="1" spans="1:49">
      <c r="A1650" s="60"/>
      <c r="B1650" s="60"/>
      <c r="C1650" s="60"/>
      <c r="D1650" s="60"/>
      <c r="H1650" s="61"/>
      <c r="I1650" s="61"/>
      <c r="J1650" s="61"/>
      <c r="K1650" s="61"/>
      <c r="L1650" s="61"/>
      <c r="M1650" s="61"/>
      <c r="N1650" s="61"/>
      <c r="O1650" s="61"/>
      <c r="P1650" s="61"/>
      <c r="Q1650" s="61"/>
      <c r="R1650" s="61"/>
      <c r="S1650" s="61"/>
      <c r="T1650" s="61"/>
      <c r="U1650" s="61"/>
      <c r="V1650" s="61"/>
      <c r="W1650" s="61"/>
      <c r="X1650" s="61"/>
      <c r="Y1650" s="61"/>
      <c r="Z1650" s="61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2"/>
      <c r="AQ1650" s="61"/>
      <c r="AR1650" s="61"/>
      <c r="AS1650" s="61"/>
      <c r="AT1650" s="61"/>
      <c r="AU1650" s="61"/>
      <c r="AV1650" s="61"/>
      <c r="AW1650" s="60"/>
    </row>
    <row r="1651" s="59" customFormat="1" customHeight="1" spans="1:49">
      <c r="A1651" s="60"/>
      <c r="B1651" s="60"/>
      <c r="C1651" s="60"/>
      <c r="D1651" s="60"/>
      <c r="H1651" s="61"/>
      <c r="I1651" s="61"/>
      <c r="J1651" s="61"/>
      <c r="K1651" s="61"/>
      <c r="L1651" s="61"/>
      <c r="M1651" s="61"/>
      <c r="N1651" s="61"/>
      <c r="O1651" s="61"/>
      <c r="P1651" s="61"/>
      <c r="Q1651" s="61"/>
      <c r="R1651" s="61"/>
      <c r="S1651" s="61"/>
      <c r="T1651" s="61"/>
      <c r="U1651" s="61"/>
      <c r="V1651" s="61"/>
      <c r="W1651" s="61"/>
      <c r="X1651" s="61"/>
      <c r="Y1651" s="61"/>
      <c r="Z1651" s="61"/>
      <c r="AA1651" s="61"/>
      <c r="AB1651" s="61"/>
      <c r="AC1651" s="61"/>
      <c r="AD1651" s="61"/>
      <c r="AE1651" s="61"/>
      <c r="AF1651" s="61"/>
      <c r="AG1651" s="61"/>
      <c r="AH1651" s="61"/>
      <c r="AI1651" s="61"/>
      <c r="AJ1651" s="61"/>
      <c r="AK1651" s="61"/>
      <c r="AL1651" s="61"/>
      <c r="AM1651" s="61"/>
      <c r="AN1651" s="61"/>
      <c r="AO1651" s="61"/>
      <c r="AP1651" s="62"/>
      <c r="AQ1651" s="61"/>
      <c r="AR1651" s="61"/>
      <c r="AS1651" s="61"/>
      <c r="AT1651" s="61"/>
      <c r="AU1651" s="61"/>
      <c r="AV1651" s="61"/>
      <c r="AW1651" s="60"/>
    </row>
    <row r="1652" s="59" customFormat="1" customHeight="1" spans="1:49">
      <c r="A1652" s="60"/>
      <c r="B1652" s="60"/>
      <c r="C1652" s="60"/>
      <c r="D1652" s="60"/>
      <c r="H1652" s="61"/>
      <c r="I1652" s="61"/>
      <c r="J1652" s="61"/>
      <c r="K1652" s="61"/>
      <c r="L1652" s="61"/>
      <c r="M1652" s="61"/>
      <c r="N1652" s="61"/>
      <c r="O1652" s="61"/>
      <c r="P1652" s="61"/>
      <c r="Q1652" s="61"/>
      <c r="R1652" s="61"/>
      <c r="S1652" s="61"/>
      <c r="T1652" s="61"/>
      <c r="U1652" s="61"/>
      <c r="V1652" s="61"/>
      <c r="W1652" s="61"/>
      <c r="X1652" s="61"/>
      <c r="Y1652" s="61"/>
      <c r="Z1652" s="61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2"/>
      <c r="AQ1652" s="61"/>
      <c r="AR1652" s="61"/>
      <c r="AS1652" s="61"/>
      <c r="AT1652" s="61"/>
      <c r="AU1652" s="61"/>
      <c r="AV1652" s="61"/>
      <c r="AW1652" s="60"/>
    </row>
    <row r="1653" s="59" customFormat="1" customHeight="1" spans="1:49">
      <c r="A1653" s="60"/>
      <c r="B1653" s="60"/>
      <c r="C1653" s="60"/>
      <c r="D1653" s="60"/>
      <c r="H1653" s="61"/>
      <c r="I1653" s="61"/>
      <c r="J1653" s="61"/>
      <c r="K1653" s="61"/>
      <c r="L1653" s="61"/>
      <c r="M1653" s="61"/>
      <c r="N1653" s="61"/>
      <c r="O1653" s="61"/>
      <c r="P1653" s="61"/>
      <c r="Q1653" s="61"/>
      <c r="R1653" s="61"/>
      <c r="S1653" s="61"/>
      <c r="T1653" s="61"/>
      <c r="U1653" s="61"/>
      <c r="V1653" s="61"/>
      <c r="W1653" s="61"/>
      <c r="X1653" s="61"/>
      <c r="Y1653" s="61"/>
      <c r="Z1653" s="61"/>
      <c r="AA1653" s="61"/>
      <c r="AB1653" s="61"/>
      <c r="AC1653" s="61"/>
      <c r="AD1653" s="61"/>
      <c r="AE1653" s="61"/>
      <c r="AF1653" s="61"/>
      <c r="AG1653" s="61"/>
      <c r="AH1653" s="61"/>
      <c r="AI1653" s="61"/>
      <c r="AJ1653" s="61"/>
      <c r="AK1653" s="61"/>
      <c r="AL1653" s="61"/>
      <c r="AM1653" s="61"/>
      <c r="AN1653" s="61"/>
      <c r="AO1653" s="61"/>
      <c r="AP1653" s="62"/>
      <c r="AQ1653" s="61"/>
      <c r="AR1653" s="61"/>
      <c r="AS1653" s="61"/>
      <c r="AT1653" s="61"/>
      <c r="AU1653" s="61"/>
      <c r="AV1653" s="61"/>
      <c r="AW1653" s="60"/>
    </row>
    <row r="1654" s="59" customFormat="1" customHeight="1" spans="1:49">
      <c r="A1654" s="60"/>
      <c r="B1654" s="60"/>
      <c r="C1654" s="60"/>
      <c r="D1654" s="60"/>
      <c r="H1654" s="61"/>
      <c r="I1654" s="61"/>
      <c r="J1654" s="61"/>
      <c r="K1654" s="61"/>
      <c r="L1654" s="61"/>
      <c r="M1654" s="61"/>
      <c r="N1654" s="61"/>
      <c r="O1654" s="61"/>
      <c r="P1654" s="61"/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2"/>
      <c r="AQ1654" s="61"/>
      <c r="AR1654" s="61"/>
      <c r="AS1654" s="61"/>
      <c r="AT1654" s="61"/>
      <c r="AU1654" s="61"/>
      <c r="AV1654" s="61"/>
      <c r="AW1654" s="60"/>
    </row>
    <row r="1655" s="59" customFormat="1" customHeight="1" spans="1:49">
      <c r="A1655" s="60"/>
      <c r="B1655" s="60"/>
      <c r="C1655" s="60"/>
      <c r="D1655" s="60"/>
      <c r="H1655" s="61"/>
      <c r="I1655" s="61"/>
      <c r="J1655" s="61"/>
      <c r="K1655" s="61"/>
      <c r="L1655" s="61"/>
      <c r="M1655" s="61"/>
      <c r="N1655" s="61"/>
      <c r="O1655" s="61"/>
      <c r="P1655" s="61"/>
      <c r="Q1655" s="61"/>
      <c r="R1655" s="61"/>
      <c r="S1655" s="61"/>
      <c r="T1655" s="61"/>
      <c r="U1655" s="61"/>
      <c r="V1655" s="61"/>
      <c r="W1655" s="61"/>
      <c r="X1655" s="61"/>
      <c r="Y1655" s="61"/>
      <c r="Z1655" s="61"/>
      <c r="AA1655" s="61"/>
      <c r="AB1655" s="61"/>
      <c r="AC1655" s="61"/>
      <c r="AD1655" s="61"/>
      <c r="AE1655" s="61"/>
      <c r="AF1655" s="61"/>
      <c r="AG1655" s="61"/>
      <c r="AH1655" s="61"/>
      <c r="AI1655" s="61"/>
      <c r="AJ1655" s="61"/>
      <c r="AK1655" s="61"/>
      <c r="AL1655" s="61"/>
      <c r="AM1655" s="61"/>
      <c r="AN1655" s="61"/>
      <c r="AO1655" s="61"/>
      <c r="AP1655" s="62"/>
      <c r="AQ1655" s="61"/>
      <c r="AR1655" s="61"/>
      <c r="AS1655" s="61"/>
      <c r="AT1655" s="61"/>
      <c r="AU1655" s="61"/>
      <c r="AV1655" s="61"/>
      <c r="AW1655" s="60"/>
    </row>
    <row r="1656" s="59" customFormat="1" customHeight="1" spans="1:49">
      <c r="A1656" s="60"/>
      <c r="B1656" s="60"/>
      <c r="C1656" s="60"/>
      <c r="D1656" s="60"/>
      <c r="H1656" s="61"/>
      <c r="I1656" s="61"/>
      <c r="J1656" s="61"/>
      <c r="K1656" s="61"/>
      <c r="L1656" s="61"/>
      <c r="M1656" s="61"/>
      <c r="N1656" s="61"/>
      <c r="O1656" s="61"/>
      <c r="P1656" s="61"/>
      <c r="Q1656" s="61"/>
      <c r="R1656" s="61"/>
      <c r="S1656" s="61"/>
      <c r="T1656" s="61"/>
      <c r="U1656" s="61"/>
      <c r="V1656" s="61"/>
      <c r="W1656" s="61"/>
      <c r="X1656" s="61"/>
      <c r="Y1656" s="61"/>
      <c r="Z1656" s="61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2"/>
      <c r="AQ1656" s="61"/>
      <c r="AR1656" s="61"/>
      <c r="AS1656" s="61"/>
      <c r="AT1656" s="61"/>
      <c r="AU1656" s="61"/>
      <c r="AV1656" s="61"/>
      <c r="AW1656" s="60"/>
    </row>
    <row r="1657" s="59" customFormat="1" customHeight="1" spans="1:49">
      <c r="A1657" s="60"/>
      <c r="B1657" s="60"/>
      <c r="C1657" s="60"/>
      <c r="D1657" s="60"/>
      <c r="H1657" s="61"/>
      <c r="I1657" s="61"/>
      <c r="J1657" s="61"/>
      <c r="K1657" s="61"/>
      <c r="L1657" s="61"/>
      <c r="M1657" s="61"/>
      <c r="N1657" s="61"/>
      <c r="O1657" s="61"/>
      <c r="P1657" s="61"/>
      <c r="Q1657" s="61"/>
      <c r="R1657" s="61"/>
      <c r="S1657" s="61"/>
      <c r="T1657" s="61"/>
      <c r="U1657" s="61"/>
      <c r="V1657" s="61"/>
      <c r="W1657" s="61"/>
      <c r="X1657" s="61"/>
      <c r="Y1657" s="61"/>
      <c r="Z1657" s="61"/>
      <c r="AA1657" s="61"/>
      <c r="AB1657" s="61"/>
      <c r="AC1657" s="61"/>
      <c r="AD1657" s="61"/>
      <c r="AE1657" s="61"/>
      <c r="AF1657" s="61"/>
      <c r="AG1657" s="61"/>
      <c r="AH1657" s="61"/>
      <c r="AI1657" s="61"/>
      <c r="AJ1657" s="61"/>
      <c r="AK1657" s="61"/>
      <c r="AL1657" s="61"/>
      <c r="AM1657" s="61"/>
      <c r="AN1657" s="61"/>
      <c r="AO1657" s="61"/>
      <c r="AP1657" s="62"/>
      <c r="AQ1657" s="61"/>
      <c r="AR1657" s="61"/>
      <c r="AS1657" s="61"/>
      <c r="AT1657" s="61"/>
      <c r="AU1657" s="61"/>
      <c r="AV1657" s="61"/>
      <c r="AW1657" s="60"/>
    </row>
    <row r="1658" s="59" customFormat="1" customHeight="1" spans="1:49">
      <c r="A1658" s="60"/>
      <c r="B1658" s="60"/>
      <c r="C1658" s="60"/>
      <c r="D1658" s="60"/>
      <c r="H1658" s="61"/>
      <c r="I1658" s="61"/>
      <c r="J1658" s="61"/>
      <c r="K1658" s="61"/>
      <c r="L1658" s="61"/>
      <c r="M1658" s="61"/>
      <c r="N1658" s="61"/>
      <c r="O1658" s="61"/>
      <c r="P1658" s="61"/>
      <c r="Q1658" s="61"/>
      <c r="R1658" s="61"/>
      <c r="S1658" s="61"/>
      <c r="T1658" s="61"/>
      <c r="U1658" s="61"/>
      <c r="V1658" s="61"/>
      <c r="W1658" s="61"/>
      <c r="X1658" s="61"/>
      <c r="Y1658" s="61"/>
      <c r="Z1658" s="61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2"/>
      <c r="AQ1658" s="61"/>
      <c r="AR1658" s="61"/>
      <c r="AS1658" s="61"/>
      <c r="AT1658" s="61"/>
      <c r="AU1658" s="61"/>
      <c r="AV1658" s="61"/>
      <c r="AW1658" s="60"/>
    </row>
    <row r="1659" s="59" customFormat="1" customHeight="1" spans="1:49">
      <c r="A1659" s="60"/>
      <c r="B1659" s="60"/>
      <c r="C1659" s="60"/>
      <c r="D1659" s="60"/>
      <c r="H1659" s="61"/>
      <c r="I1659" s="61"/>
      <c r="J1659" s="61"/>
      <c r="K1659" s="61"/>
      <c r="L1659" s="61"/>
      <c r="M1659" s="61"/>
      <c r="N1659" s="61"/>
      <c r="O1659" s="61"/>
      <c r="P1659" s="61"/>
      <c r="Q1659" s="61"/>
      <c r="R1659" s="61"/>
      <c r="S1659" s="61"/>
      <c r="T1659" s="61"/>
      <c r="U1659" s="61"/>
      <c r="V1659" s="61"/>
      <c r="W1659" s="61"/>
      <c r="X1659" s="61"/>
      <c r="Y1659" s="61"/>
      <c r="Z1659" s="61"/>
      <c r="AA1659" s="61"/>
      <c r="AB1659" s="61"/>
      <c r="AC1659" s="61"/>
      <c r="AD1659" s="61"/>
      <c r="AE1659" s="61"/>
      <c r="AF1659" s="61"/>
      <c r="AG1659" s="61"/>
      <c r="AH1659" s="61"/>
      <c r="AI1659" s="61"/>
      <c r="AJ1659" s="61"/>
      <c r="AK1659" s="61"/>
      <c r="AL1659" s="61"/>
      <c r="AM1659" s="61"/>
      <c r="AN1659" s="61"/>
      <c r="AO1659" s="61"/>
      <c r="AP1659" s="62"/>
      <c r="AQ1659" s="61"/>
      <c r="AR1659" s="61"/>
      <c r="AS1659" s="61"/>
      <c r="AT1659" s="61"/>
      <c r="AU1659" s="61"/>
      <c r="AV1659" s="61"/>
      <c r="AW1659" s="60"/>
    </row>
    <row r="1660" s="59" customFormat="1" customHeight="1" spans="1:49">
      <c r="A1660" s="60"/>
      <c r="B1660" s="60"/>
      <c r="C1660" s="60"/>
      <c r="D1660" s="60"/>
      <c r="H1660" s="61"/>
      <c r="I1660" s="61"/>
      <c r="J1660" s="61"/>
      <c r="K1660" s="61"/>
      <c r="L1660" s="61"/>
      <c r="M1660" s="61"/>
      <c r="N1660" s="61"/>
      <c r="O1660" s="61"/>
      <c r="P1660" s="61"/>
      <c r="Q1660" s="61"/>
      <c r="R1660" s="61"/>
      <c r="S1660" s="61"/>
      <c r="T1660" s="61"/>
      <c r="U1660" s="61"/>
      <c r="V1660" s="61"/>
      <c r="W1660" s="61"/>
      <c r="X1660" s="61"/>
      <c r="Y1660" s="61"/>
      <c r="Z1660" s="61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2"/>
      <c r="AQ1660" s="61"/>
      <c r="AR1660" s="61"/>
      <c r="AS1660" s="61"/>
      <c r="AT1660" s="61"/>
      <c r="AU1660" s="61"/>
      <c r="AV1660" s="61"/>
      <c r="AW1660" s="60"/>
    </row>
    <row r="1661" s="59" customFormat="1" customHeight="1" spans="1:49">
      <c r="A1661" s="60"/>
      <c r="B1661" s="60"/>
      <c r="C1661" s="60"/>
      <c r="D1661" s="60"/>
      <c r="H1661" s="61"/>
      <c r="I1661" s="61"/>
      <c r="J1661" s="61"/>
      <c r="K1661" s="61"/>
      <c r="L1661" s="61"/>
      <c r="M1661" s="61"/>
      <c r="N1661" s="61"/>
      <c r="O1661" s="61"/>
      <c r="P1661" s="61"/>
      <c r="Q1661" s="61"/>
      <c r="R1661" s="61"/>
      <c r="S1661" s="61"/>
      <c r="T1661" s="61"/>
      <c r="U1661" s="61"/>
      <c r="V1661" s="61"/>
      <c r="W1661" s="61"/>
      <c r="X1661" s="61"/>
      <c r="Y1661" s="61"/>
      <c r="Z1661" s="61"/>
      <c r="AA1661" s="61"/>
      <c r="AB1661" s="61"/>
      <c r="AC1661" s="61"/>
      <c r="AD1661" s="61"/>
      <c r="AE1661" s="61"/>
      <c r="AF1661" s="61"/>
      <c r="AG1661" s="61"/>
      <c r="AH1661" s="61"/>
      <c r="AI1661" s="61"/>
      <c r="AJ1661" s="61"/>
      <c r="AK1661" s="61"/>
      <c r="AL1661" s="61"/>
      <c r="AM1661" s="61"/>
      <c r="AN1661" s="61"/>
      <c r="AO1661" s="61"/>
      <c r="AP1661" s="62"/>
      <c r="AQ1661" s="61"/>
      <c r="AR1661" s="61"/>
      <c r="AS1661" s="61"/>
      <c r="AT1661" s="61"/>
      <c r="AU1661" s="61"/>
      <c r="AV1661" s="61"/>
      <c r="AW1661" s="60"/>
    </row>
    <row r="1662" s="59" customFormat="1" customHeight="1" spans="1:49">
      <c r="A1662" s="60"/>
      <c r="B1662" s="60"/>
      <c r="C1662" s="60"/>
      <c r="D1662" s="60"/>
      <c r="H1662" s="61"/>
      <c r="I1662" s="61"/>
      <c r="J1662" s="61"/>
      <c r="K1662" s="61"/>
      <c r="L1662" s="61"/>
      <c r="M1662" s="61"/>
      <c r="N1662" s="61"/>
      <c r="O1662" s="61"/>
      <c r="P1662" s="61"/>
      <c r="Q1662" s="61"/>
      <c r="R1662" s="61"/>
      <c r="S1662" s="61"/>
      <c r="T1662" s="61"/>
      <c r="U1662" s="61"/>
      <c r="V1662" s="61"/>
      <c r="W1662" s="61"/>
      <c r="X1662" s="61"/>
      <c r="Y1662" s="61"/>
      <c r="Z1662" s="61"/>
      <c r="AA1662" s="61"/>
      <c r="AB1662" s="61"/>
      <c r="AC1662" s="61"/>
      <c r="AD1662" s="61"/>
      <c r="AE1662" s="61"/>
      <c r="AF1662" s="61"/>
      <c r="AG1662" s="61"/>
      <c r="AH1662" s="61"/>
      <c r="AI1662" s="61"/>
      <c r="AJ1662" s="61"/>
      <c r="AK1662" s="61"/>
      <c r="AL1662" s="61"/>
      <c r="AM1662" s="61"/>
      <c r="AN1662" s="61"/>
      <c r="AO1662" s="61"/>
      <c r="AP1662" s="62"/>
      <c r="AQ1662" s="61"/>
      <c r="AR1662" s="61"/>
      <c r="AS1662" s="61"/>
      <c r="AT1662" s="61"/>
      <c r="AU1662" s="61"/>
      <c r="AV1662" s="61"/>
      <c r="AW1662" s="60"/>
    </row>
    <row r="1663" s="59" customFormat="1" customHeight="1" spans="1:49">
      <c r="A1663" s="60"/>
      <c r="B1663" s="60"/>
      <c r="C1663" s="60"/>
      <c r="D1663" s="60"/>
      <c r="H1663" s="61"/>
      <c r="I1663" s="61"/>
      <c r="J1663" s="61"/>
      <c r="K1663" s="61"/>
      <c r="L1663" s="61"/>
      <c r="M1663" s="61"/>
      <c r="N1663" s="61"/>
      <c r="O1663" s="61"/>
      <c r="P1663" s="61"/>
      <c r="Q1663" s="61"/>
      <c r="R1663" s="61"/>
      <c r="S1663" s="61"/>
      <c r="T1663" s="61"/>
      <c r="U1663" s="61"/>
      <c r="V1663" s="61"/>
      <c r="W1663" s="61"/>
      <c r="X1663" s="61"/>
      <c r="Y1663" s="61"/>
      <c r="Z1663" s="61"/>
      <c r="AA1663" s="61"/>
      <c r="AB1663" s="61"/>
      <c r="AC1663" s="61"/>
      <c r="AD1663" s="61"/>
      <c r="AE1663" s="61"/>
      <c r="AF1663" s="61"/>
      <c r="AG1663" s="61"/>
      <c r="AH1663" s="61"/>
      <c r="AI1663" s="61"/>
      <c r="AJ1663" s="61"/>
      <c r="AK1663" s="61"/>
      <c r="AL1663" s="61"/>
      <c r="AM1663" s="61"/>
      <c r="AN1663" s="61"/>
      <c r="AO1663" s="61"/>
      <c r="AP1663" s="62"/>
      <c r="AQ1663" s="61"/>
      <c r="AR1663" s="61"/>
      <c r="AS1663" s="61"/>
      <c r="AT1663" s="61"/>
      <c r="AU1663" s="61"/>
      <c r="AV1663" s="61"/>
      <c r="AW1663" s="60"/>
    </row>
    <row r="1664" s="59" customFormat="1" customHeight="1" spans="1:49">
      <c r="A1664" s="60"/>
      <c r="B1664" s="60"/>
      <c r="C1664" s="60"/>
      <c r="D1664" s="60"/>
      <c r="H1664" s="61"/>
      <c r="I1664" s="61"/>
      <c r="J1664" s="61"/>
      <c r="K1664" s="61"/>
      <c r="L1664" s="61"/>
      <c r="M1664" s="61"/>
      <c r="N1664" s="61"/>
      <c r="O1664" s="61"/>
      <c r="P1664" s="61"/>
      <c r="Q1664" s="61"/>
      <c r="R1664" s="61"/>
      <c r="S1664" s="61"/>
      <c r="T1664" s="61"/>
      <c r="U1664" s="61"/>
      <c r="V1664" s="61"/>
      <c r="W1664" s="61"/>
      <c r="X1664" s="61"/>
      <c r="Y1664" s="61"/>
      <c r="Z1664" s="61"/>
      <c r="AA1664" s="61"/>
      <c r="AB1664" s="61"/>
      <c r="AC1664" s="61"/>
      <c r="AD1664" s="61"/>
      <c r="AE1664" s="61"/>
      <c r="AF1664" s="61"/>
      <c r="AG1664" s="61"/>
      <c r="AH1664" s="61"/>
      <c r="AI1664" s="61"/>
      <c r="AJ1664" s="61"/>
      <c r="AK1664" s="61"/>
      <c r="AL1664" s="61"/>
      <c r="AM1664" s="61"/>
      <c r="AN1664" s="61"/>
      <c r="AO1664" s="61"/>
      <c r="AP1664" s="62"/>
      <c r="AQ1664" s="61"/>
      <c r="AR1664" s="61"/>
      <c r="AS1664" s="61"/>
      <c r="AT1664" s="61"/>
      <c r="AU1664" s="61"/>
      <c r="AV1664" s="61"/>
      <c r="AW1664" s="60"/>
    </row>
    <row r="1665" s="59" customFormat="1" customHeight="1" spans="1:49">
      <c r="A1665" s="60"/>
      <c r="B1665" s="60"/>
      <c r="C1665" s="60"/>
      <c r="D1665" s="60"/>
      <c r="H1665" s="61"/>
      <c r="I1665" s="61"/>
      <c r="J1665" s="61"/>
      <c r="K1665" s="61"/>
      <c r="L1665" s="61"/>
      <c r="M1665" s="61"/>
      <c r="N1665" s="61"/>
      <c r="O1665" s="61"/>
      <c r="P1665" s="61"/>
      <c r="Q1665" s="61"/>
      <c r="R1665" s="61"/>
      <c r="S1665" s="61"/>
      <c r="T1665" s="61"/>
      <c r="U1665" s="61"/>
      <c r="V1665" s="61"/>
      <c r="W1665" s="61"/>
      <c r="X1665" s="61"/>
      <c r="Y1665" s="61"/>
      <c r="Z1665" s="61"/>
      <c r="AA1665" s="61"/>
      <c r="AB1665" s="61"/>
      <c r="AC1665" s="61"/>
      <c r="AD1665" s="61"/>
      <c r="AE1665" s="61"/>
      <c r="AF1665" s="61"/>
      <c r="AG1665" s="61"/>
      <c r="AH1665" s="61"/>
      <c r="AI1665" s="61"/>
      <c r="AJ1665" s="61"/>
      <c r="AK1665" s="61"/>
      <c r="AL1665" s="61"/>
      <c r="AM1665" s="61"/>
      <c r="AN1665" s="61"/>
      <c r="AO1665" s="61"/>
      <c r="AP1665" s="62"/>
      <c r="AQ1665" s="61"/>
      <c r="AR1665" s="61"/>
      <c r="AS1665" s="61"/>
      <c r="AT1665" s="61"/>
      <c r="AU1665" s="61"/>
      <c r="AV1665" s="61"/>
      <c r="AW1665" s="60"/>
    </row>
    <row r="1666" s="59" customFormat="1" customHeight="1" spans="1:49">
      <c r="A1666" s="60"/>
      <c r="B1666" s="60"/>
      <c r="C1666" s="60"/>
      <c r="D1666" s="60"/>
      <c r="H1666" s="61"/>
      <c r="I1666" s="61"/>
      <c r="J1666" s="61"/>
      <c r="K1666" s="61"/>
      <c r="L1666" s="61"/>
      <c r="M1666" s="61"/>
      <c r="N1666" s="61"/>
      <c r="O1666" s="61"/>
      <c r="P1666" s="61"/>
      <c r="Q1666" s="61"/>
      <c r="R1666" s="61"/>
      <c r="S1666" s="61"/>
      <c r="T1666" s="61"/>
      <c r="U1666" s="61"/>
      <c r="V1666" s="61"/>
      <c r="W1666" s="61"/>
      <c r="X1666" s="61"/>
      <c r="Y1666" s="61"/>
      <c r="Z1666" s="61"/>
      <c r="AA1666" s="61"/>
      <c r="AB1666" s="61"/>
      <c r="AC1666" s="61"/>
      <c r="AD1666" s="61"/>
      <c r="AE1666" s="61"/>
      <c r="AF1666" s="61"/>
      <c r="AG1666" s="61"/>
      <c r="AH1666" s="61"/>
      <c r="AI1666" s="61"/>
      <c r="AJ1666" s="61"/>
      <c r="AK1666" s="61"/>
      <c r="AL1666" s="61"/>
      <c r="AM1666" s="61"/>
      <c r="AN1666" s="61"/>
      <c r="AO1666" s="61"/>
      <c r="AP1666" s="62"/>
      <c r="AQ1666" s="61"/>
      <c r="AR1666" s="61"/>
      <c r="AS1666" s="61"/>
      <c r="AT1666" s="61"/>
      <c r="AU1666" s="61"/>
      <c r="AV1666" s="61"/>
      <c r="AW1666" s="60"/>
    </row>
    <row r="1667" s="59" customFormat="1" customHeight="1" spans="1:49">
      <c r="A1667" s="60"/>
      <c r="B1667" s="60"/>
      <c r="C1667" s="60"/>
      <c r="D1667" s="60"/>
      <c r="H1667" s="61"/>
      <c r="I1667" s="61"/>
      <c r="J1667" s="61"/>
      <c r="K1667" s="61"/>
      <c r="L1667" s="61"/>
      <c r="M1667" s="61"/>
      <c r="N1667" s="61"/>
      <c r="O1667" s="61"/>
      <c r="P1667" s="61"/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1"/>
      <c r="AC1667" s="61"/>
      <c r="AD1667" s="61"/>
      <c r="AE1667" s="61"/>
      <c r="AF1667" s="61"/>
      <c r="AG1667" s="61"/>
      <c r="AH1667" s="61"/>
      <c r="AI1667" s="61"/>
      <c r="AJ1667" s="61"/>
      <c r="AK1667" s="61"/>
      <c r="AL1667" s="61"/>
      <c r="AM1667" s="61"/>
      <c r="AN1667" s="61"/>
      <c r="AO1667" s="61"/>
      <c r="AP1667" s="62"/>
      <c r="AQ1667" s="61"/>
      <c r="AR1667" s="61"/>
      <c r="AS1667" s="61"/>
      <c r="AT1667" s="61"/>
      <c r="AU1667" s="61"/>
      <c r="AV1667" s="61"/>
      <c r="AW1667" s="60"/>
    </row>
    <row r="1668" s="59" customFormat="1" customHeight="1" spans="1:49">
      <c r="A1668" s="60"/>
      <c r="B1668" s="60"/>
      <c r="C1668" s="60"/>
      <c r="D1668" s="60"/>
      <c r="H1668" s="61"/>
      <c r="I1668" s="61"/>
      <c r="J1668" s="61"/>
      <c r="K1668" s="61"/>
      <c r="L1668" s="61"/>
      <c r="M1668" s="61"/>
      <c r="N1668" s="61"/>
      <c r="O1668" s="61"/>
      <c r="P1668" s="61"/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  <c r="AA1668" s="61"/>
      <c r="AB1668" s="61"/>
      <c r="AC1668" s="61"/>
      <c r="AD1668" s="61"/>
      <c r="AE1668" s="61"/>
      <c r="AF1668" s="61"/>
      <c r="AG1668" s="61"/>
      <c r="AH1668" s="61"/>
      <c r="AI1668" s="61"/>
      <c r="AJ1668" s="61"/>
      <c r="AK1668" s="61"/>
      <c r="AL1668" s="61"/>
      <c r="AM1668" s="61"/>
      <c r="AN1668" s="61"/>
      <c r="AO1668" s="61"/>
      <c r="AP1668" s="62"/>
      <c r="AQ1668" s="61"/>
      <c r="AR1668" s="61"/>
      <c r="AS1668" s="61"/>
      <c r="AT1668" s="61"/>
      <c r="AU1668" s="61"/>
      <c r="AV1668" s="61"/>
      <c r="AW1668" s="60"/>
    </row>
    <row r="1669" s="59" customFormat="1" customHeight="1" spans="1:49">
      <c r="A1669" s="60"/>
      <c r="B1669" s="60"/>
      <c r="C1669" s="60"/>
      <c r="D1669" s="60"/>
      <c r="H1669" s="61"/>
      <c r="I1669" s="61"/>
      <c r="J1669" s="61"/>
      <c r="K1669" s="61"/>
      <c r="L1669" s="61"/>
      <c r="M1669" s="61"/>
      <c r="N1669" s="61"/>
      <c r="O1669" s="61"/>
      <c r="P1669" s="61"/>
      <c r="Q1669" s="61"/>
      <c r="R1669" s="61"/>
      <c r="S1669" s="61"/>
      <c r="T1669" s="61"/>
      <c r="U1669" s="61"/>
      <c r="V1669" s="61"/>
      <c r="W1669" s="61"/>
      <c r="X1669" s="61"/>
      <c r="Y1669" s="61"/>
      <c r="Z1669" s="61"/>
      <c r="AA1669" s="61"/>
      <c r="AB1669" s="61"/>
      <c r="AC1669" s="61"/>
      <c r="AD1669" s="61"/>
      <c r="AE1669" s="61"/>
      <c r="AF1669" s="61"/>
      <c r="AG1669" s="61"/>
      <c r="AH1669" s="61"/>
      <c r="AI1669" s="61"/>
      <c r="AJ1669" s="61"/>
      <c r="AK1669" s="61"/>
      <c r="AL1669" s="61"/>
      <c r="AM1669" s="61"/>
      <c r="AN1669" s="61"/>
      <c r="AO1669" s="61"/>
      <c r="AP1669" s="62"/>
      <c r="AQ1669" s="61"/>
      <c r="AR1669" s="61"/>
      <c r="AS1669" s="61"/>
      <c r="AT1669" s="61"/>
      <c r="AU1669" s="61"/>
      <c r="AV1669" s="61"/>
      <c r="AW1669" s="60"/>
    </row>
    <row r="1670" s="59" customFormat="1" customHeight="1" spans="1:49">
      <c r="A1670" s="60"/>
      <c r="B1670" s="60"/>
      <c r="C1670" s="60"/>
      <c r="D1670" s="60"/>
      <c r="H1670" s="61"/>
      <c r="I1670" s="61"/>
      <c r="J1670" s="61"/>
      <c r="K1670" s="61"/>
      <c r="L1670" s="61"/>
      <c r="M1670" s="61"/>
      <c r="N1670" s="61"/>
      <c r="O1670" s="61"/>
      <c r="P1670" s="61"/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  <c r="AA1670" s="61"/>
      <c r="AB1670" s="61"/>
      <c r="AC1670" s="61"/>
      <c r="AD1670" s="61"/>
      <c r="AE1670" s="61"/>
      <c r="AF1670" s="61"/>
      <c r="AG1670" s="61"/>
      <c r="AH1670" s="61"/>
      <c r="AI1670" s="61"/>
      <c r="AJ1670" s="61"/>
      <c r="AK1670" s="61"/>
      <c r="AL1670" s="61"/>
      <c r="AM1670" s="61"/>
      <c r="AN1670" s="61"/>
      <c r="AO1670" s="61"/>
      <c r="AP1670" s="62"/>
      <c r="AQ1670" s="61"/>
      <c r="AR1670" s="61"/>
      <c r="AS1670" s="61"/>
      <c r="AT1670" s="61"/>
      <c r="AU1670" s="61"/>
      <c r="AV1670" s="61"/>
      <c r="AW1670" s="60"/>
    </row>
    <row r="1671" s="59" customFormat="1" customHeight="1" spans="1:49">
      <c r="A1671" s="60"/>
      <c r="B1671" s="60"/>
      <c r="C1671" s="60"/>
      <c r="D1671" s="60"/>
      <c r="H1671" s="61"/>
      <c r="I1671" s="61"/>
      <c r="J1671" s="61"/>
      <c r="K1671" s="61"/>
      <c r="L1671" s="61"/>
      <c r="M1671" s="61"/>
      <c r="N1671" s="61"/>
      <c r="O1671" s="61"/>
      <c r="P1671" s="61"/>
      <c r="Q1671" s="61"/>
      <c r="R1671" s="61"/>
      <c r="S1671" s="61"/>
      <c r="T1671" s="61"/>
      <c r="U1671" s="61"/>
      <c r="V1671" s="61"/>
      <c r="W1671" s="61"/>
      <c r="X1671" s="61"/>
      <c r="Y1671" s="61"/>
      <c r="Z1671" s="61"/>
      <c r="AA1671" s="61"/>
      <c r="AB1671" s="61"/>
      <c r="AC1671" s="61"/>
      <c r="AD1671" s="61"/>
      <c r="AE1671" s="61"/>
      <c r="AF1671" s="61"/>
      <c r="AG1671" s="61"/>
      <c r="AH1671" s="61"/>
      <c r="AI1671" s="61"/>
      <c r="AJ1671" s="61"/>
      <c r="AK1671" s="61"/>
      <c r="AL1671" s="61"/>
      <c r="AM1671" s="61"/>
      <c r="AN1671" s="61"/>
      <c r="AO1671" s="61"/>
      <c r="AP1671" s="62"/>
      <c r="AQ1671" s="61"/>
      <c r="AR1671" s="61"/>
      <c r="AS1671" s="61"/>
      <c r="AT1671" s="61"/>
      <c r="AU1671" s="61"/>
      <c r="AV1671" s="61"/>
      <c r="AW1671" s="60"/>
    </row>
    <row r="1672" s="59" customFormat="1" customHeight="1" spans="1:49">
      <c r="A1672" s="60"/>
      <c r="B1672" s="60"/>
      <c r="C1672" s="60"/>
      <c r="D1672" s="60"/>
      <c r="H1672" s="61"/>
      <c r="I1672" s="61"/>
      <c r="J1672" s="61"/>
      <c r="K1672" s="61"/>
      <c r="L1672" s="61"/>
      <c r="M1672" s="61"/>
      <c r="N1672" s="61"/>
      <c r="O1672" s="61"/>
      <c r="P1672" s="61"/>
      <c r="Q1672" s="61"/>
      <c r="R1672" s="61"/>
      <c r="S1672" s="61"/>
      <c r="T1672" s="61"/>
      <c r="U1672" s="61"/>
      <c r="V1672" s="61"/>
      <c r="W1672" s="61"/>
      <c r="X1672" s="61"/>
      <c r="Y1672" s="61"/>
      <c r="Z1672" s="61"/>
      <c r="AA1672" s="61"/>
      <c r="AB1672" s="61"/>
      <c r="AC1672" s="61"/>
      <c r="AD1672" s="61"/>
      <c r="AE1672" s="61"/>
      <c r="AF1672" s="61"/>
      <c r="AG1672" s="61"/>
      <c r="AH1672" s="61"/>
      <c r="AI1672" s="61"/>
      <c r="AJ1672" s="61"/>
      <c r="AK1672" s="61"/>
      <c r="AL1672" s="61"/>
      <c r="AM1672" s="61"/>
      <c r="AN1672" s="61"/>
      <c r="AO1672" s="61"/>
      <c r="AP1672" s="62"/>
      <c r="AQ1672" s="61"/>
      <c r="AR1672" s="61"/>
      <c r="AS1672" s="61"/>
      <c r="AT1672" s="61"/>
      <c r="AU1672" s="61"/>
      <c r="AV1672" s="61"/>
      <c r="AW1672" s="60"/>
    </row>
    <row r="1673" s="59" customFormat="1" customHeight="1" spans="1:49">
      <c r="A1673" s="60"/>
      <c r="B1673" s="60"/>
      <c r="C1673" s="60"/>
      <c r="D1673" s="60"/>
      <c r="H1673" s="61"/>
      <c r="I1673" s="61"/>
      <c r="J1673" s="61"/>
      <c r="K1673" s="61"/>
      <c r="L1673" s="61"/>
      <c r="M1673" s="61"/>
      <c r="N1673" s="61"/>
      <c r="O1673" s="61"/>
      <c r="P1673" s="61"/>
      <c r="Q1673" s="61"/>
      <c r="R1673" s="61"/>
      <c r="S1673" s="61"/>
      <c r="T1673" s="61"/>
      <c r="U1673" s="61"/>
      <c r="V1673" s="61"/>
      <c r="W1673" s="61"/>
      <c r="X1673" s="61"/>
      <c r="Y1673" s="61"/>
      <c r="Z1673" s="61"/>
      <c r="AA1673" s="61"/>
      <c r="AB1673" s="61"/>
      <c r="AC1673" s="61"/>
      <c r="AD1673" s="61"/>
      <c r="AE1673" s="61"/>
      <c r="AF1673" s="61"/>
      <c r="AG1673" s="61"/>
      <c r="AH1673" s="61"/>
      <c r="AI1673" s="61"/>
      <c r="AJ1673" s="61"/>
      <c r="AK1673" s="61"/>
      <c r="AL1673" s="61"/>
      <c r="AM1673" s="61"/>
      <c r="AN1673" s="61"/>
      <c r="AO1673" s="61"/>
      <c r="AP1673" s="62"/>
      <c r="AQ1673" s="61"/>
      <c r="AR1673" s="61"/>
      <c r="AS1673" s="61"/>
      <c r="AT1673" s="61"/>
      <c r="AU1673" s="61"/>
      <c r="AV1673" s="61"/>
      <c r="AW1673" s="60"/>
    </row>
    <row r="1674" s="59" customFormat="1" customHeight="1" spans="1:49">
      <c r="A1674" s="60"/>
      <c r="B1674" s="60"/>
      <c r="C1674" s="60"/>
      <c r="D1674" s="60"/>
      <c r="H1674" s="61"/>
      <c r="I1674" s="61"/>
      <c r="J1674" s="61"/>
      <c r="K1674" s="61"/>
      <c r="L1674" s="61"/>
      <c r="M1674" s="61"/>
      <c r="N1674" s="61"/>
      <c r="O1674" s="61"/>
      <c r="P1674" s="61"/>
      <c r="Q1674" s="61"/>
      <c r="R1674" s="61"/>
      <c r="S1674" s="61"/>
      <c r="T1674" s="61"/>
      <c r="U1674" s="61"/>
      <c r="V1674" s="61"/>
      <c r="W1674" s="61"/>
      <c r="X1674" s="61"/>
      <c r="Y1674" s="61"/>
      <c r="Z1674" s="61"/>
      <c r="AA1674" s="61"/>
      <c r="AB1674" s="61"/>
      <c r="AC1674" s="61"/>
      <c r="AD1674" s="61"/>
      <c r="AE1674" s="61"/>
      <c r="AF1674" s="61"/>
      <c r="AG1674" s="61"/>
      <c r="AH1674" s="61"/>
      <c r="AI1674" s="61"/>
      <c r="AJ1674" s="61"/>
      <c r="AK1674" s="61"/>
      <c r="AL1674" s="61"/>
      <c r="AM1674" s="61"/>
      <c r="AN1674" s="61"/>
      <c r="AO1674" s="61"/>
      <c r="AP1674" s="62"/>
      <c r="AQ1674" s="61"/>
      <c r="AR1674" s="61"/>
      <c r="AS1674" s="61"/>
      <c r="AT1674" s="61"/>
      <c r="AU1674" s="61"/>
      <c r="AV1674" s="61"/>
      <c r="AW1674" s="60"/>
    </row>
    <row r="1675" s="59" customFormat="1" customHeight="1" spans="1:49">
      <c r="A1675" s="60"/>
      <c r="B1675" s="60"/>
      <c r="C1675" s="60"/>
      <c r="D1675" s="60"/>
      <c r="H1675" s="61"/>
      <c r="I1675" s="61"/>
      <c r="J1675" s="61"/>
      <c r="K1675" s="61"/>
      <c r="L1675" s="61"/>
      <c r="M1675" s="61"/>
      <c r="N1675" s="61"/>
      <c r="O1675" s="61"/>
      <c r="P1675" s="61"/>
      <c r="Q1675" s="61"/>
      <c r="R1675" s="61"/>
      <c r="S1675" s="61"/>
      <c r="T1675" s="61"/>
      <c r="U1675" s="61"/>
      <c r="V1675" s="61"/>
      <c r="W1675" s="61"/>
      <c r="X1675" s="61"/>
      <c r="Y1675" s="61"/>
      <c r="Z1675" s="61"/>
      <c r="AA1675" s="61"/>
      <c r="AB1675" s="61"/>
      <c r="AC1675" s="61"/>
      <c r="AD1675" s="61"/>
      <c r="AE1675" s="61"/>
      <c r="AF1675" s="61"/>
      <c r="AG1675" s="61"/>
      <c r="AH1675" s="61"/>
      <c r="AI1675" s="61"/>
      <c r="AJ1675" s="61"/>
      <c r="AK1675" s="61"/>
      <c r="AL1675" s="61"/>
      <c r="AM1675" s="61"/>
      <c r="AN1675" s="61"/>
      <c r="AO1675" s="61"/>
      <c r="AP1675" s="62"/>
      <c r="AQ1675" s="61"/>
      <c r="AR1675" s="61"/>
      <c r="AS1675" s="61"/>
      <c r="AT1675" s="61"/>
      <c r="AU1675" s="61"/>
      <c r="AV1675" s="61"/>
      <c r="AW1675" s="60"/>
    </row>
    <row r="1676" s="59" customFormat="1" customHeight="1" spans="1:49">
      <c r="A1676" s="60"/>
      <c r="B1676" s="60"/>
      <c r="C1676" s="60"/>
      <c r="D1676" s="60"/>
      <c r="H1676" s="61"/>
      <c r="I1676" s="61"/>
      <c r="J1676" s="61"/>
      <c r="K1676" s="61"/>
      <c r="L1676" s="61"/>
      <c r="M1676" s="61"/>
      <c r="N1676" s="61"/>
      <c r="O1676" s="61"/>
      <c r="P1676" s="61"/>
      <c r="Q1676" s="61"/>
      <c r="R1676" s="61"/>
      <c r="S1676" s="61"/>
      <c r="T1676" s="61"/>
      <c r="U1676" s="61"/>
      <c r="V1676" s="61"/>
      <c r="W1676" s="61"/>
      <c r="X1676" s="61"/>
      <c r="Y1676" s="61"/>
      <c r="Z1676" s="61"/>
      <c r="AA1676" s="61"/>
      <c r="AB1676" s="61"/>
      <c r="AC1676" s="61"/>
      <c r="AD1676" s="61"/>
      <c r="AE1676" s="61"/>
      <c r="AF1676" s="61"/>
      <c r="AG1676" s="61"/>
      <c r="AH1676" s="61"/>
      <c r="AI1676" s="61"/>
      <c r="AJ1676" s="61"/>
      <c r="AK1676" s="61"/>
      <c r="AL1676" s="61"/>
      <c r="AM1676" s="61"/>
      <c r="AN1676" s="61"/>
      <c r="AO1676" s="61"/>
      <c r="AP1676" s="62"/>
      <c r="AQ1676" s="61"/>
      <c r="AR1676" s="61"/>
      <c r="AS1676" s="61"/>
      <c r="AT1676" s="61"/>
      <c r="AU1676" s="61"/>
      <c r="AV1676" s="61"/>
      <c r="AW1676" s="60"/>
    </row>
    <row r="1677" s="59" customFormat="1" customHeight="1" spans="1:49">
      <c r="A1677" s="60"/>
      <c r="B1677" s="60"/>
      <c r="C1677" s="60"/>
      <c r="D1677" s="60"/>
      <c r="H1677" s="61"/>
      <c r="I1677" s="61"/>
      <c r="J1677" s="61"/>
      <c r="K1677" s="61"/>
      <c r="L1677" s="61"/>
      <c r="M1677" s="61"/>
      <c r="N1677" s="61"/>
      <c r="O1677" s="61"/>
      <c r="P1677" s="61"/>
      <c r="Q1677" s="61"/>
      <c r="R1677" s="61"/>
      <c r="S1677" s="61"/>
      <c r="T1677" s="61"/>
      <c r="U1677" s="61"/>
      <c r="V1677" s="61"/>
      <c r="W1677" s="61"/>
      <c r="X1677" s="61"/>
      <c r="Y1677" s="61"/>
      <c r="Z1677" s="61"/>
      <c r="AA1677" s="61"/>
      <c r="AB1677" s="61"/>
      <c r="AC1677" s="61"/>
      <c r="AD1677" s="61"/>
      <c r="AE1677" s="61"/>
      <c r="AF1677" s="61"/>
      <c r="AG1677" s="61"/>
      <c r="AH1677" s="61"/>
      <c r="AI1677" s="61"/>
      <c r="AJ1677" s="61"/>
      <c r="AK1677" s="61"/>
      <c r="AL1677" s="61"/>
      <c r="AM1677" s="61"/>
      <c r="AN1677" s="61"/>
      <c r="AO1677" s="61"/>
      <c r="AP1677" s="62"/>
      <c r="AQ1677" s="61"/>
      <c r="AR1677" s="61"/>
      <c r="AS1677" s="61"/>
      <c r="AT1677" s="61"/>
      <c r="AU1677" s="61"/>
      <c r="AV1677" s="61"/>
      <c r="AW1677" s="60"/>
    </row>
    <row r="1678" s="59" customFormat="1" customHeight="1" spans="1:49">
      <c r="A1678" s="60"/>
      <c r="B1678" s="60"/>
      <c r="C1678" s="60"/>
      <c r="D1678" s="60"/>
      <c r="H1678" s="61"/>
      <c r="I1678" s="61"/>
      <c r="J1678" s="61"/>
      <c r="K1678" s="61"/>
      <c r="L1678" s="61"/>
      <c r="M1678" s="61"/>
      <c r="N1678" s="61"/>
      <c r="O1678" s="61"/>
      <c r="P1678" s="61"/>
      <c r="Q1678" s="61"/>
      <c r="R1678" s="61"/>
      <c r="S1678" s="61"/>
      <c r="T1678" s="61"/>
      <c r="U1678" s="61"/>
      <c r="V1678" s="61"/>
      <c r="W1678" s="61"/>
      <c r="X1678" s="61"/>
      <c r="Y1678" s="61"/>
      <c r="Z1678" s="61"/>
      <c r="AA1678" s="61"/>
      <c r="AB1678" s="61"/>
      <c r="AC1678" s="61"/>
      <c r="AD1678" s="61"/>
      <c r="AE1678" s="61"/>
      <c r="AF1678" s="61"/>
      <c r="AG1678" s="61"/>
      <c r="AH1678" s="61"/>
      <c r="AI1678" s="61"/>
      <c r="AJ1678" s="61"/>
      <c r="AK1678" s="61"/>
      <c r="AL1678" s="61"/>
      <c r="AM1678" s="61"/>
      <c r="AN1678" s="61"/>
      <c r="AO1678" s="61"/>
      <c r="AP1678" s="62"/>
      <c r="AQ1678" s="61"/>
      <c r="AR1678" s="61"/>
      <c r="AS1678" s="61"/>
      <c r="AT1678" s="61"/>
      <c r="AU1678" s="61"/>
      <c r="AV1678" s="61"/>
      <c r="AW1678" s="60"/>
    </row>
    <row r="1679" s="59" customFormat="1" customHeight="1" spans="1:49">
      <c r="A1679" s="60"/>
      <c r="B1679" s="60"/>
      <c r="C1679" s="60"/>
      <c r="D1679" s="60"/>
      <c r="H1679" s="61"/>
      <c r="I1679" s="61"/>
      <c r="J1679" s="61"/>
      <c r="K1679" s="61"/>
      <c r="L1679" s="61"/>
      <c r="M1679" s="61"/>
      <c r="N1679" s="61"/>
      <c r="O1679" s="61"/>
      <c r="P1679" s="61"/>
      <c r="Q1679" s="61"/>
      <c r="R1679" s="61"/>
      <c r="S1679" s="61"/>
      <c r="T1679" s="61"/>
      <c r="U1679" s="61"/>
      <c r="V1679" s="61"/>
      <c r="W1679" s="61"/>
      <c r="X1679" s="61"/>
      <c r="Y1679" s="61"/>
      <c r="Z1679" s="61"/>
      <c r="AA1679" s="61"/>
      <c r="AB1679" s="61"/>
      <c r="AC1679" s="61"/>
      <c r="AD1679" s="61"/>
      <c r="AE1679" s="61"/>
      <c r="AF1679" s="61"/>
      <c r="AG1679" s="61"/>
      <c r="AH1679" s="61"/>
      <c r="AI1679" s="61"/>
      <c r="AJ1679" s="61"/>
      <c r="AK1679" s="61"/>
      <c r="AL1679" s="61"/>
      <c r="AM1679" s="61"/>
      <c r="AN1679" s="61"/>
      <c r="AO1679" s="61"/>
      <c r="AP1679" s="62"/>
      <c r="AQ1679" s="61"/>
      <c r="AR1679" s="61"/>
      <c r="AS1679" s="61"/>
      <c r="AT1679" s="61"/>
      <c r="AU1679" s="61"/>
      <c r="AV1679" s="61"/>
      <c r="AW1679" s="60"/>
    </row>
    <row r="1680" s="59" customFormat="1" customHeight="1" spans="1:49">
      <c r="A1680" s="60"/>
      <c r="B1680" s="60"/>
      <c r="C1680" s="60"/>
      <c r="D1680" s="60"/>
      <c r="H1680" s="61"/>
      <c r="I1680" s="61"/>
      <c r="J1680" s="61"/>
      <c r="K1680" s="61"/>
      <c r="L1680" s="61"/>
      <c r="M1680" s="61"/>
      <c r="N1680" s="61"/>
      <c r="O1680" s="61"/>
      <c r="P1680" s="61"/>
      <c r="Q1680" s="61"/>
      <c r="R1680" s="61"/>
      <c r="S1680" s="61"/>
      <c r="T1680" s="61"/>
      <c r="U1680" s="61"/>
      <c r="V1680" s="61"/>
      <c r="W1680" s="61"/>
      <c r="X1680" s="61"/>
      <c r="Y1680" s="61"/>
      <c r="Z1680" s="61"/>
      <c r="AA1680" s="61"/>
      <c r="AB1680" s="61"/>
      <c r="AC1680" s="61"/>
      <c r="AD1680" s="61"/>
      <c r="AE1680" s="61"/>
      <c r="AF1680" s="61"/>
      <c r="AG1680" s="61"/>
      <c r="AH1680" s="61"/>
      <c r="AI1680" s="61"/>
      <c r="AJ1680" s="61"/>
      <c r="AK1680" s="61"/>
      <c r="AL1680" s="61"/>
      <c r="AM1680" s="61"/>
      <c r="AN1680" s="61"/>
      <c r="AO1680" s="61"/>
      <c r="AP1680" s="62"/>
      <c r="AQ1680" s="61"/>
      <c r="AR1680" s="61"/>
      <c r="AS1680" s="61"/>
      <c r="AT1680" s="61"/>
      <c r="AU1680" s="61"/>
      <c r="AV1680" s="61"/>
      <c r="AW1680" s="60"/>
    </row>
    <row r="1681" s="59" customFormat="1" customHeight="1" spans="1:49">
      <c r="A1681" s="60"/>
      <c r="B1681" s="60"/>
      <c r="C1681" s="60"/>
      <c r="D1681" s="60"/>
      <c r="H1681" s="61"/>
      <c r="I1681" s="61"/>
      <c r="J1681" s="61"/>
      <c r="K1681" s="61"/>
      <c r="L1681" s="61"/>
      <c r="M1681" s="61"/>
      <c r="N1681" s="61"/>
      <c r="O1681" s="61"/>
      <c r="P1681" s="61"/>
      <c r="Q1681" s="61"/>
      <c r="R1681" s="61"/>
      <c r="S1681" s="61"/>
      <c r="T1681" s="61"/>
      <c r="U1681" s="61"/>
      <c r="V1681" s="61"/>
      <c r="W1681" s="61"/>
      <c r="X1681" s="61"/>
      <c r="Y1681" s="61"/>
      <c r="Z1681" s="61"/>
      <c r="AA1681" s="61"/>
      <c r="AB1681" s="61"/>
      <c r="AC1681" s="61"/>
      <c r="AD1681" s="61"/>
      <c r="AE1681" s="61"/>
      <c r="AF1681" s="61"/>
      <c r="AG1681" s="61"/>
      <c r="AH1681" s="61"/>
      <c r="AI1681" s="61"/>
      <c r="AJ1681" s="61"/>
      <c r="AK1681" s="61"/>
      <c r="AL1681" s="61"/>
      <c r="AM1681" s="61"/>
      <c r="AN1681" s="61"/>
      <c r="AO1681" s="61"/>
      <c r="AP1681" s="62"/>
      <c r="AQ1681" s="61"/>
      <c r="AR1681" s="61"/>
      <c r="AS1681" s="61"/>
      <c r="AT1681" s="61"/>
      <c r="AU1681" s="61"/>
      <c r="AV1681" s="61"/>
      <c r="AW1681" s="60"/>
    </row>
    <row r="1682" s="59" customFormat="1" customHeight="1" spans="1:49">
      <c r="A1682" s="60"/>
      <c r="B1682" s="60"/>
      <c r="C1682" s="60"/>
      <c r="D1682" s="60"/>
      <c r="H1682" s="61"/>
      <c r="I1682" s="61"/>
      <c r="J1682" s="61"/>
      <c r="K1682" s="61"/>
      <c r="L1682" s="61"/>
      <c r="M1682" s="61"/>
      <c r="N1682" s="61"/>
      <c r="O1682" s="61"/>
      <c r="P1682" s="61"/>
      <c r="Q1682" s="61"/>
      <c r="R1682" s="61"/>
      <c r="S1682" s="61"/>
      <c r="T1682" s="61"/>
      <c r="U1682" s="61"/>
      <c r="V1682" s="61"/>
      <c r="W1682" s="61"/>
      <c r="X1682" s="61"/>
      <c r="Y1682" s="61"/>
      <c r="Z1682" s="61"/>
      <c r="AA1682" s="61"/>
      <c r="AB1682" s="61"/>
      <c r="AC1682" s="61"/>
      <c r="AD1682" s="61"/>
      <c r="AE1682" s="61"/>
      <c r="AF1682" s="61"/>
      <c r="AG1682" s="61"/>
      <c r="AH1682" s="61"/>
      <c r="AI1682" s="61"/>
      <c r="AJ1682" s="61"/>
      <c r="AK1682" s="61"/>
      <c r="AL1682" s="61"/>
      <c r="AM1682" s="61"/>
      <c r="AN1682" s="61"/>
      <c r="AO1682" s="61"/>
      <c r="AP1682" s="62"/>
      <c r="AQ1682" s="61"/>
      <c r="AR1682" s="61"/>
      <c r="AS1682" s="61"/>
      <c r="AT1682" s="61"/>
      <c r="AU1682" s="61"/>
      <c r="AV1682" s="61"/>
      <c r="AW1682" s="60"/>
    </row>
    <row r="1683" s="59" customFormat="1" customHeight="1" spans="1:49">
      <c r="A1683" s="60"/>
      <c r="B1683" s="60"/>
      <c r="C1683" s="60"/>
      <c r="D1683" s="60"/>
      <c r="H1683" s="61"/>
      <c r="I1683" s="61"/>
      <c r="J1683" s="61"/>
      <c r="K1683" s="61"/>
      <c r="L1683" s="61"/>
      <c r="M1683" s="61"/>
      <c r="N1683" s="61"/>
      <c r="O1683" s="61"/>
      <c r="P1683" s="61"/>
      <c r="Q1683" s="61"/>
      <c r="R1683" s="61"/>
      <c r="S1683" s="61"/>
      <c r="T1683" s="61"/>
      <c r="U1683" s="61"/>
      <c r="V1683" s="61"/>
      <c r="W1683" s="61"/>
      <c r="X1683" s="61"/>
      <c r="Y1683" s="61"/>
      <c r="Z1683" s="61"/>
      <c r="AA1683" s="61"/>
      <c r="AB1683" s="61"/>
      <c r="AC1683" s="61"/>
      <c r="AD1683" s="61"/>
      <c r="AE1683" s="61"/>
      <c r="AF1683" s="61"/>
      <c r="AG1683" s="61"/>
      <c r="AH1683" s="61"/>
      <c r="AI1683" s="61"/>
      <c r="AJ1683" s="61"/>
      <c r="AK1683" s="61"/>
      <c r="AL1683" s="61"/>
      <c r="AM1683" s="61"/>
      <c r="AN1683" s="61"/>
      <c r="AO1683" s="61"/>
      <c r="AP1683" s="62"/>
      <c r="AQ1683" s="61"/>
      <c r="AR1683" s="61"/>
      <c r="AS1683" s="61"/>
      <c r="AT1683" s="61"/>
      <c r="AU1683" s="61"/>
      <c r="AV1683" s="61"/>
      <c r="AW1683" s="60"/>
    </row>
    <row r="1684" s="59" customFormat="1" customHeight="1" spans="1:49">
      <c r="A1684" s="60"/>
      <c r="B1684" s="60"/>
      <c r="C1684" s="60"/>
      <c r="D1684" s="60"/>
      <c r="H1684" s="61"/>
      <c r="I1684" s="61"/>
      <c r="J1684" s="61"/>
      <c r="K1684" s="61"/>
      <c r="L1684" s="61"/>
      <c r="M1684" s="61"/>
      <c r="N1684" s="61"/>
      <c r="O1684" s="61"/>
      <c r="P1684" s="61"/>
      <c r="Q1684" s="61"/>
      <c r="R1684" s="61"/>
      <c r="S1684" s="61"/>
      <c r="T1684" s="61"/>
      <c r="U1684" s="61"/>
      <c r="V1684" s="61"/>
      <c r="W1684" s="61"/>
      <c r="X1684" s="61"/>
      <c r="Y1684" s="61"/>
      <c r="Z1684" s="61"/>
      <c r="AA1684" s="61"/>
      <c r="AB1684" s="61"/>
      <c r="AC1684" s="61"/>
      <c r="AD1684" s="61"/>
      <c r="AE1684" s="61"/>
      <c r="AF1684" s="61"/>
      <c r="AG1684" s="61"/>
      <c r="AH1684" s="61"/>
      <c r="AI1684" s="61"/>
      <c r="AJ1684" s="61"/>
      <c r="AK1684" s="61"/>
      <c r="AL1684" s="61"/>
      <c r="AM1684" s="61"/>
      <c r="AN1684" s="61"/>
      <c r="AO1684" s="61"/>
      <c r="AP1684" s="62"/>
      <c r="AQ1684" s="61"/>
      <c r="AR1684" s="61"/>
      <c r="AS1684" s="61"/>
      <c r="AT1684" s="61"/>
      <c r="AU1684" s="61"/>
      <c r="AV1684" s="61"/>
      <c r="AW1684" s="60"/>
    </row>
    <row r="1685" s="59" customFormat="1" customHeight="1" spans="1:49">
      <c r="A1685" s="60"/>
      <c r="B1685" s="60"/>
      <c r="C1685" s="60"/>
      <c r="D1685" s="60"/>
      <c r="H1685" s="61"/>
      <c r="I1685" s="61"/>
      <c r="J1685" s="61"/>
      <c r="K1685" s="61"/>
      <c r="L1685" s="61"/>
      <c r="M1685" s="61"/>
      <c r="N1685" s="61"/>
      <c r="O1685" s="61"/>
      <c r="P1685" s="61"/>
      <c r="Q1685" s="61"/>
      <c r="R1685" s="61"/>
      <c r="S1685" s="61"/>
      <c r="T1685" s="61"/>
      <c r="U1685" s="61"/>
      <c r="V1685" s="61"/>
      <c r="W1685" s="61"/>
      <c r="X1685" s="61"/>
      <c r="Y1685" s="61"/>
      <c r="Z1685" s="61"/>
      <c r="AA1685" s="61"/>
      <c r="AB1685" s="61"/>
      <c r="AC1685" s="61"/>
      <c r="AD1685" s="61"/>
      <c r="AE1685" s="61"/>
      <c r="AF1685" s="61"/>
      <c r="AG1685" s="61"/>
      <c r="AH1685" s="61"/>
      <c r="AI1685" s="61"/>
      <c r="AJ1685" s="61"/>
      <c r="AK1685" s="61"/>
      <c r="AL1685" s="61"/>
      <c r="AM1685" s="61"/>
      <c r="AN1685" s="61"/>
      <c r="AO1685" s="61"/>
      <c r="AP1685" s="62"/>
      <c r="AQ1685" s="61"/>
      <c r="AR1685" s="61"/>
      <c r="AS1685" s="61"/>
      <c r="AT1685" s="61"/>
      <c r="AU1685" s="61"/>
      <c r="AV1685" s="61"/>
      <c r="AW1685" s="60"/>
    </row>
    <row r="1686" s="59" customFormat="1" customHeight="1" spans="1:49">
      <c r="A1686" s="60"/>
      <c r="B1686" s="60"/>
      <c r="C1686" s="60"/>
      <c r="D1686" s="60"/>
      <c r="H1686" s="61"/>
      <c r="I1686" s="61"/>
      <c r="J1686" s="61"/>
      <c r="K1686" s="61"/>
      <c r="L1686" s="61"/>
      <c r="M1686" s="61"/>
      <c r="N1686" s="61"/>
      <c r="O1686" s="61"/>
      <c r="P1686" s="61"/>
      <c r="Q1686" s="61"/>
      <c r="R1686" s="61"/>
      <c r="S1686" s="61"/>
      <c r="T1686" s="61"/>
      <c r="U1686" s="61"/>
      <c r="V1686" s="61"/>
      <c r="W1686" s="61"/>
      <c r="X1686" s="61"/>
      <c r="Y1686" s="61"/>
      <c r="Z1686" s="61"/>
      <c r="AA1686" s="61"/>
      <c r="AB1686" s="61"/>
      <c r="AC1686" s="61"/>
      <c r="AD1686" s="61"/>
      <c r="AE1686" s="61"/>
      <c r="AF1686" s="61"/>
      <c r="AG1686" s="61"/>
      <c r="AH1686" s="61"/>
      <c r="AI1686" s="61"/>
      <c r="AJ1686" s="61"/>
      <c r="AK1686" s="61"/>
      <c r="AL1686" s="61"/>
      <c r="AM1686" s="61"/>
      <c r="AN1686" s="61"/>
      <c r="AO1686" s="61"/>
      <c r="AP1686" s="62"/>
      <c r="AQ1686" s="61"/>
      <c r="AR1686" s="61"/>
      <c r="AS1686" s="61"/>
      <c r="AT1686" s="61"/>
      <c r="AU1686" s="61"/>
      <c r="AV1686" s="61"/>
      <c r="AW1686" s="60"/>
    </row>
    <row r="1687" s="59" customFormat="1" customHeight="1" spans="1:49">
      <c r="A1687" s="60"/>
      <c r="B1687" s="60"/>
      <c r="C1687" s="60"/>
      <c r="D1687" s="60"/>
      <c r="H1687" s="61"/>
      <c r="I1687" s="61"/>
      <c r="J1687" s="61"/>
      <c r="K1687" s="61"/>
      <c r="L1687" s="61"/>
      <c r="M1687" s="61"/>
      <c r="N1687" s="61"/>
      <c r="O1687" s="61"/>
      <c r="P1687" s="61"/>
      <c r="Q1687" s="61"/>
      <c r="R1687" s="61"/>
      <c r="S1687" s="61"/>
      <c r="T1687" s="61"/>
      <c r="U1687" s="61"/>
      <c r="V1687" s="61"/>
      <c r="W1687" s="61"/>
      <c r="X1687" s="61"/>
      <c r="Y1687" s="61"/>
      <c r="Z1687" s="61"/>
      <c r="AA1687" s="61"/>
      <c r="AB1687" s="61"/>
      <c r="AC1687" s="61"/>
      <c r="AD1687" s="61"/>
      <c r="AE1687" s="61"/>
      <c r="AF1687" s="61"/>
      <c r="AG1687" s="61"/>
      <c r="AH1687" s="61"/>
      <c r="AI1687" s="61"/>
      <c r="AJ1687" s="61"/>
      <c r="AK1687" s="61"/>
      <c r="AL1687" s="61"/>
      <c r="AM1687" s="61"/>
      <c r="AN1687" s="61"/>
      <c r="AO1687" s="61"/>
      <c r="AP1687" s="62"/>
      <c r="AQ1687" s="61"/>
      <c r="AR1687" s="61"/>
      <c r="AS1687" s="61"/>
      <c r="AT1687" s="61"/>
      <c r="AU1687" s="61"/>
      <c r="AV1687" s="61"/>
      <c r="AW1687" s="60"/>
    </row>
    <row r="1688" s="59" customFormat="1" customHeight="1" spans="1:49">
      <c r="A1688" s="60"/>
      <c r="B1688" s="60"/>
      <c r="C1688" s="60"/>
      <c r="D1688" s="60"/>
      <c r="H1688" s="61"/>
      <c r="I1688" s="61"/>
      <c r="J1688" s="61"/>
      <c r="K1688" s="61"/>
      <c r="L1688" s="61"/>
      <c r="M1688" s="61"/>
      <c r="N1688" s="61"/>
      <c r="O1688" s="61"/>
      <c r="P1688" s="61"/>
      <c r="Q1688" s="61"/>
      <c r="R1688" s="61"/>
      <c r="S1688" s="61"/>
      <c r="T1688" s="61"/>
      <c r="U1688" s="61"/>
      <c r="V1688" s="61"/>
      <c r="W1688" s="61"/>
      <c r="X1688" s="61"/>
      <c r="Y1688" s="61"/>
      <c r="Z1688" s="61"/>
      <c r="AA1688" s="61"/>
      <c r="AB1688" s="61"/>
      <c r="AC1688" s="61"/>
      <c r="AD1688" s="61"/>
      <c r="AE1688" s="61"/>
      <c r="AF1688" s="61"/>
      <c r="AG1688" s="61"/>
      <c r="AH1688" s="61"/>
      <c r="AI1688" s="61"/>
      <c r="AJ1688" s="61"/>
      <c r="AK1688" s="61"/>
      <c r="AL1688" s="61"/>
      <c r="AM1688" s="61"/>
      <c r="AN1688" s="61"/>
      <c r="AO1688" s="61"/>
      <c r="AP1688" s="62"/>
      <c r="AQ1688" s="61"/>
      <c r="AR1688" s="61"/>
      <c r="AS1688" s="61"/>
      <c r="AT1688" s="61"/>
      <c r="AU1688" s="61"/>
      <c r="AV1688" s="61"/>
      <c r="AW1688" s="60"/>
    </row>
    <row r="1689" s="59" customFormat="1" customHeight="1" spans="1:49">
      <c r="A1689" s="60"/>
      <c r="B1689" s="60"/>
      <c r="C1689" s="60"/>
      <c r="D1689" s="60"/>
      <c r="H1689" s="61"/>
      <c r="I1689" s="61"/>
      <c r="J1689" s="61"/>
      <c r="K1689" s="61"/>
      <c r="L1689" s="61"/>
      <c r="M1689" s="61"/>
      <c r="N1689" s="61"/>
      <c r="O1689" s="61"/>
      <c r="P1689" s="61"/>
      <c r="Q1689" s="61"/>
      <c r="R1689" s="61"/>
      <c r="S1689" s="61"/>
      <c r="T1689" s="61"/>
      <c r="U1689" s="61"/>
      <c r="V1689" s="61"/>
      <c r="W1689" s="61"/>
      <c r="X1689" s="61"/>
      <c r="Y1689" s="61"/>
      <c r="Z1689" s="61"/>
      <c r="AA1689" s="61"/>
      <c r="AB1689" s="61"/>
      <c r="AC1689" s="61"/>
      <c r="AD1689" s="61"/>
      <c r="AE1689" s="61"/>
      <c r="AF1689" s="61"/>
      <c r="AG1689" s="61"/>
      <c r="AH1689" s="61"/>
      <c r="AI1689" s="61"/>
      <c r="AJ1689" s="61"/>
      <c r="AK1689" s="61"/>
      <c r="AL1689" s="61"/>
      <c r="AM1689" s="61"/>
      <c r="AN1689" s="61"/>
      <c r="AO1689" s="61"/>
      <c r="AP1689" s="62"/>
      <c r="AQ1689" s="61"/>
      <c r="AR1689" s="61"/>
      <c r="AS1689" s="61"/>
      <c r="AT1689" s="61"/>
      <c r="AU1689" s="61"/>
      <c r="AV1689" s="61"/>
      <c r="AW1689" s="60"/>
    </row>
    <row r="1690" s="59" customFormat="1" customHeight="1" spans="1:49">
      <c r="A1690" s="60"/>
      <c r="B1690" s="60"/>
      <c r="C1690" s="60"/>
      <c r="D1690" s="60"/>
      <c r="H1690" s="61"/>
      <c r="I1690" s="61"/>
      <c r="J1690" s="61"/>
      <c r="K1690" s="61"/>
      <c r="L1690" s="61"/>
      <c r="M1690" s="61"/>
      <c r="N1690" s="61"/>
      <c r="O1690" s="61"/>
      <c r="P1690" s="61"/>
      <c r="Q1690" s="61"/>
      <c r="R1690" s="61"/>
      <c r="S1690" s="61"/>
      <c r="T1690" s="61"/>
      <c r="U1690" s="61"/>
      <c r="V1690" s="61"/>
      <c r="W1690" s="61"/>
      <c r="X1690" s="61"/>
      <c r="Y1690" s="61"/>
      <c r="Z1690" s="61"/>
      <c r="AA1690" s="61"/>
      <c r="AB1690" s="61"/>
      <c r="AC1690" s="61"/>
      <c r="AD1690" s="61"/>
      <c r="AE1690" s="61"/>
      <c r="AF1690" s="61"/>
      <c r="AG1690" s="61"/>
      <c r="AH1690" s="61"/>
      <c r="AI1690" s="61"/>
      <c r="AJ1690" s="61"/>
      <c r="AK1690" s="61"/>
      <c r="AL1690" s="61"/>
      <c r="AM1690" s="61"/>
      <c r="AN1690" s="61"/>
      <c r="AO1690" s="61"/>
      <c r="AP1690" s="62"/>
      <c r="AQ1690" s="61"/>
      <c r="AR1690" s="61"/>
      <c r="AS1690" s="61"/>
      <c r="AT1690" s="61"/>
      <c r="AU1690" s="61"/>
      <c r="AV1690" s="61"/>
      <c r="AW1690" s="60"/>
    </row>
    <row r="1691" s="59" customFormat="1" customHeight="1" spans="1:49">
      <c r="A1691" s="60"/>
      <c r="B1691" s="60"/>
      <c r="C1691" s="60"/>
      <c r="D1691" s="60"/>
      <c r="H1691" s="61"/>
      <c r="I1691" s="61"/>
      <c r="J1691" s="61"/>
      <c r="K1691" s="61"/>
      <c r="L1691" s="61"/>
      <c r="M1691" s="61"/>
      <c r="N1691" s="61"/>
      <c r="O1691" s="61"/>
      <c r="P1691" s="61"/>
      <c r="Q1691" s="61"/>
      <c r="R1691" s="61"/>
      <c r="S1691" s="61"/>
      <c r="T1691" s="61"/>
      <c r="U1691" s="61"/>
      <c r="V1691" s="61"/>
      <c r="W1691" s="61"/>
      <c r="X1691" s="61"/>
      <c r="Y1691" s="61"/>
      <c r="Z1691" s="61"/>
      <c r="AA1691" s="61"/>
      <c r="AB1691" s="61"/>
      <c r="AC1691" s="61"/>
      <c r="AD1691" s="61"/>
      <c r="AE1691" s="61"/>
      <c r="AF1691" s="61"/>
      <c r="AG1691" s="61"/>
      <c r="AH1691" s="61"/>
      <c r="AI1691" s="61"/>
      <c r="AJ1691" s="61"/>
      <c r="AK1691" s="61"/>
      <c r="AL1691" s="61"/>
      <c r="AM1691" s="61"/>
      <c r="AN1691" s="61"/>
      <c r="AO1691" s="61"/>
      <c r="AP1691" s="62"/>
      <c r="AQ1691" s="61"/>
      <c r="AR1691" s="61"/>
      <c r="AS1691" s="61"/>
      <c r="AT1691" s="61"/>
      <c r="AU1691" s="61"/>
      <c r="AV1691" s="61"/>
      <c r="AW1691" s="60"/>
    </row>
    <row r="1692" s="59" customFormat="1" customHeight="1" spans="1:49">
      <c r="A1692" s="60"/>
      <c r="B1692" s="60"/>
      <c r="C1692" s="60"/>
      <c r="D1692" s="60"/>
      <c r="H1692" s="61"/>
      <c r="I1692" s="61"/>
      <c r="J1692" s="61"/>
      <c r="K1692" s="61"/>
      <c r="L1692" s="61"/>
      <c r="M1692" s="61"/>
      <c r="N1692" s="61"/>
      <c r="O1692" s="61"/>
      <c r="P1692" s="61"/>
      <c r="Q1692" s="61"/>
      <c r="R1692" s="61"/>
      <c r="S1692" s="61"/>
      <c r="T1692" s="61"/>
      <c r="U1692" s="61"/>
      <c r="V1692" s="61"/>
      <c r="W1692" s="61"/>
      <c r="X1692" s="61"/>
      <c r="Y1692" s="61"/>
      <c r="Z1692" s="61"/>
      <c r="AA1692" s="61"/>
      <c r="AB1692" s="61"/>
      <c r="AC1692" s="61"/>
      <c r="AD1692" s="61"/>
      <c r="AE1692" s="61"/>
      <c r="AF1692" s="61"/>
      <c r="AG1692" s="61"/>
      <c r="AH1692" s="61"/>
      <c r="AI1692" s="61"/>
      <c r="AJ1692" s="61"/>
      <c r="AK1692" s="61"/>
      <c r="AL1692" s="61"/>
      <c r="AM1692" s="61"/>
      <c r="AN1692" s="61"/>
      <c r="AO1692" s="61"/>
      <c r="AP1692" s="62"/>
      <c r="AQ1692" s="61"/>
      <c r="AR1692" s="61"/>
      <c r="AS1692" s="61"/>
      <c r="AT1692" s="61"/>
      <c r="AU1692" s="61"/>
      <c r="AV1692" s="61"/>
      <c r="AW1692" s="60"/>
    </row>
    <row r="1693" s="59" customFormat="1" customHeight="1" spans="1:49">
      <c r="A1693" s="60"/>
      <c r="B1693" s="60"/>
      <c r="C1693" s="60"/>
      <c r="D1693" s="60"/>
      <c r="H1693" s="61"/>
      <c r="I1693" s="61"/>
      <c r="J1693" s="61"/>
      <c r="K1693" s="61"/>
      <c r="L1693" s="61"/>
      <c r="M1693" s="61"/>
      <c r="N1693" s="61"/>
      <c r="O1693" s="61"/>
      <c r="P1693" s="61"/>
      <c r="Q1693" s="61"/>
      <c r="R1693" s="61"/>
      <c r="S1693" s="61"/>
      <c r="T1693" s="61"/>
      <c r="U1693" s="61"/>
      <c r="V1693" s="61"/>
      <c r="W1693" s="61"/>
      <c r="X1693" s="61"/>
      <c r="Y1693" s="61"/>
      <c r="Z1693" s="61"/>
      <c r="AA1693" s="61"/>
      <c r="AB1693" s="61"/>
      <c r="AC1693" s="61"/>
      <c r="AD1693" s="61"/>
      <c r="AE1693" s="61"/>
      <c r="AF1693" s="61"/>
      <c r="AG1693" s="61"/>
      <c r="AH1693" s="61"/>
      <c r="AI1693" s="61"/>
      <c r="AJ1693" s="61"/>
      <c r="AK1693" s="61"/>
      <c r="AL1693" s="61"/>
      <c r="AM1693" s="61"/>
      <c r="AN1693" s="61"/>
      <c r="AO1693" s="61"/>
      <c r="AP1693" s="62"/>
      <c r="AQ1693" s="61"/>
      <c r="AR1693" s="61"/>
      <c r="AS1693" s="61"/>
      <c r="AT1693" s="61"/>
      <c r="AU1693" s="61"/>
      <c r="AV1693" s="61"/>
      <c r="AW1693" s="60"/>
    </row>
    <row r="1694" s="59" customFormat="1" customHeight="1" spans="1:49">
      <c r="A1694" s="60"/>
      <c r="B1694" s="60"/>
      <c r="C1694" s="60"/>
      <c r="D1694" s="60"/>
      <c r="H1694" s="61"/>
      <c r="I1694" s="61"/>
      <c r="J1694" s="61"/>
      <c r="K1694" s="61"/>
      <c r="L1694" s="61"/>
      <c r="M1694" s="61"/>
      <c r="N1694" s="61"/>
      <c r="O1694" s="61"/>
      <c r="P1694" s="61"/>
      <c r="Q1694" s="61"/>
      <c r="R1694" s="61"/>
      <c r="S1694" s="61"/>
      <c r="T1694" s="61"/>
      <c r="U1694" s="61"/>
      <c r="V1694" s="61"/>
      <c r="W1694" s="61"/>
      <c r="X1694" s="61"/>
      <c r="Y1694" s="61"/>
      <c r="Z1694" s="61"/>
      <c r="AA1694" s="61"/>
      <c r="AB1694" s="61"/>
      <c r="AC1694" s="61"/>
      <c r="AD1694" s="61"/>
      <c r="AE1694" s="61"/>
      <c r="AF1694" s="61"/>
      <c r="AG1694" s="61"/>
      <c r="AH1694" s="61"/>
      <c r="AI1694" s="61"/>
      <c r="AJ1694" s="61"/>
      <c r="AK1694" s="61"/>
      <c r="AL1694" s="61"/>
      <c r="AM1694" s="61"/>
      <c r="AN1694" s="61"/>
      <c r="AO1694" s="61"/>
      <c r="AP1694" s="62"/>
      <c r="AQ1694" s="61"/>
      <c r="AR1694" s="61"/>
      <c r="AS1694" s="61"/>
      <c r="AT1694" s="61"/>
      <c r="AU1694" s="61"/>
      <c r="AV1694" s="61"/>
      <c r="AW1694" s="60"/>
    </row>
    <row r="1695" s="59" customFormat="1" customHeight="1" spans="1:49">
      <c r="A1695" s="60"/>
      <c r="B1695" s="60"/>
      <c r="C1695" s="60"/>
      <c r="D1695" s="60"/>
      <c r="H1695" s="61"/>
      <c r="I1695" s="61"/>
      <c r="J1695" s="61"/>
      <c r="K1695" s="61"/>
      <c r="L1695" s="61"/>
      <c r="M1695" s="61"/>
      <c r="N1695" s="61"/>
      <c r="O1695" s="61"/>
      <c r="P1695" s="61"/>
      <c r="Q1695" s="61"/>
      <c r="R1695" s="61"/>
      <c r="S1695" s="61"/>
      <c r="T1695" s="61"/>
      <c r="U1695" s="61"/>
      <c r="V1695" s="61"/>
      <c r="W1695" s="61"/>
      <c r="X1695" s="61"/>
      <c r="Y1695" s="61"/>
      <c r="Z1695" s="61"/>
      <c r="AA1695" s="61"/>
      <c r="AB1695" s="61"/>
      <c r="AC1695" s="61"/>
      <c r="AD1695" s="61"/>
      <c r="AE1695" s="61"/>
      <c r="AF1695" s="61"/>
      <c r="AG1695" s="61"/>
      <c r="AH1695" s="61"/>
      <c r="AI1695" s="61"/>
      <c r="AJ1695" s="61"/>
      <c r="AK1695" s="61"/>
      <c r="AL1695" s="61"/>
      <c r="AM1695" s="61"/>
      <c r="AN1695" s="61"/>
      <c r="AO1695" s="61"/>
      <c r="AP1695" s="62"/>
      <c r="AQ1695" s="61"/>
      <c r="AR1695" s="61"/>
      <c r="AS1695" s="61"/>
      <c r="AT1695" s="61"/>
      <c r="AU1695" s="61"/>
      <c r="AV1695" s="61"/>
      <c r="AW1695" s="60"/>
    </row>
    <row r="1696" s="59" customFormat="1" customHeight="1" spans="1:49">
      <c r="A1696" s="60"/>
      <c r="B1696" s="60"/>
      <c r="C1696" s="60"/>
      <c r="D1696" s="60"/>
      <c r="H1696" s="61"/>
      <c r="I1696" s="61"/>
      <c r="J1696" s="61"/>
      <c r="K1696" s="61"/>
      <c r="L1696" s="61"/>
      <c r="M1696" s="61"/>
      <c r="N1696" s="61"/>
      <c r="O1696" s="61"/>
      <c r="P1696" s="61"/>
      <c r="Q1696" s="61"/>
      <c r="R1696" s="61"/>
      <c r="S1696" s="61"/>
      <c r="T1696" s="61"/>
      <c r="U1696" s="61"/>
      <c r="V1696" s="61"/>
      <c r="W1696" s="61"/>
      <c r="X1696" s="61"/>
      <c r="Y1696" s="61"/>
      <c r="Z1696" s="61"/>
      <c r="AA1696" s="61"/>
      <c r="AB1696" s="61"/>
      <c r="AC1696" s="61"/>
      <c r="AD1696" s="61"/>
      <c r="AE1696" s="61"/>
      <c r="AF1696" s="61"/>
      <c r="AG1696" s="61"/>
      <c r="AH1696" s="61"/>
      <c r="AI1696" s="61"/>
      <c r="AJ1696" s="61"/>
      <c r="AK1696" s="61"/>
      <c r="AL1696" s="61"/>
      <c r="AM1696" s="61"/>
      <c r="AN1696" s="61"/>
      <c r="AO1696" s="61"/>
      <c r="AP1696" s="62"/>
      <c r="AQ1696" s="61"/>
      <c r="AR1696" s="61"/>
      <c r="AS1696" s="61"/>
      <c r="AT1696" s="61"/>
      <c r="AU1696" s="61"/>
      <c r="AV1696" s="61"/>
      <c r="AW1696" s="60"/>
    </row>
    <row r="1697" s="59" customFormat="1" customHeight="1" spans="1:49">
      <c r="A1697" s="60"/>
      <c r="B1697" s="60"/>
      <c r="C1697" s="60"/>
      <c r="D1697" s="60"/>
      <c r="H1697" s="61"/>
      <c r="I1697" s="61"/>
      <c r="J1697" s="61"/>
      <c r="K1697" s="61"/>
      <c r="L1697" s="61"/>
      <c r="M1697" s="61"/>
      <c r="N1697" s="61"/>
      <c r="O1697" s="61"/>
      <c r="P1697" s="61"/>
      <c r="Q1697" s="61"/>
      <c r="R1697" s="61"/>
      <c r="S1697" s="61"/>
      <c r="T1697" s="61"/>
      <c r="U1697" s="61"/>
      <c r="V1697" s="61"/>
      <c r="W1697" s="61"/>
      <c r="X1697" s="61"/>
      <c r="Y1697" s="61"/>
      <c r="Z1697" s="61"/>
      <c r="AA1697" s="61"/>
      <c r="AB1697" s="61"/>
      <c r="AC1697" s="61"/>
      <c r="AD1697" s="61"/>
      <c r="AE1697" s="61"/>
      <c r="AF1697" s="61"/>
      <c r="AG1697" s="61"/>
      <c r="AH1697" s="61"/>
      <c r="AI1697" s="61"/>
      <c r="AJ1697" s="61"/>
      <c r="AK1697" s="61"/>
      <c r="AL1697" s="61"/>
      <c r="AM1697" s="61"/>
      <c r="AN1697" s="61"/>
      <c r="AO1697" s="61"/>
      <c r="AP1697" s="62"/>
      <c r="AQ1697" s="61"/>
      <c r="AR1697" s="61"/>
      <c r="AS1697" s="61"/>
      <c r="AT1697" s="61"/>
      <c r="AU1697" s="61"/>
      <c r="AV1697" s="61"/>
      <c r="AW1697" s="60"/>
    </row>
    <row r="1698" s="59" customFormat="1" customHeight="1" spans="1:49">
      <c r="A1698" s="60"/>
      <c r="B1698" s="60"/>
      <c r="C1698" s="60"/>
      <c r="D1698" s="60"/>
      <c r="H1698" s="61"/>
      <c r="I1698" s="61"/>
      <c r="J1698" s="61"/>
      <c r="K1698" s="61"/>
      <c r="L1698" s="61"/>
      <c r="M1698" s="61"/>
      <c r="N1698" s="61"/>
      <c r="O1698" s="61"/>
      <c r="P1698" s="61"/>
      <c r="Q1698" s="61"/>
      <c r="R1698" s="61"/>
      <c r="S1698" s="61"/>
      <c r="T1698" s="61"/>
      <c r="U1698" s="61"/>
      <c r="V1698" s="61"/>
      <c r="W1698" s="61"/>
      <c r="X1698" s="61"/>
      <c r="Y1698" s="61"/>
      <c r="Z1698" s="61"/>
      <c r="AA1698" s="61"/>
      <c r="AB1698" s="61"/>
      <c r="AC1698" s="61"/>
      <c r="AD1698" s="61"/>
      <c r="AE1698" s="61"/>
      <c r="AF1698" s="61"/>
      <c r="AG1698" s="61"/>
      <c r="AH1698" s="61"/>
      <c r="AI1698" s="61"/>
      <c r="AJ1698" s="61"/>
      <c r="AK1698" s="61"/>
      <c r="AL1698" s="61"/>
      <c r="AM1698" s="61"/>
      <c r="AN1698" s="61"/>
      <c r="AO1698" s="61"/>
      <c r="AP1698" s="62"/>
      <c r="AQ1698" s="61"/>
      <c r="AR1698" s="61"/>
      <c r="AS1698" s="61"/>
      <c r="AT1698" s="61"/>
      <c r="AU1698" s="61"/>
      <c r="AV1698" s="61"/>
      <c r="AW1698" s="60"/>
    </row>
    <row r="1699" s="59" customFormat="1" customHeight="1" spans="1:49">
      <c r="A1699" s="60"/>
      <c r="B1699" s="60"/>
      <c r="C1699" s="60"/>
      <c r="D1699" s="60"/>
      <c r="H1699" s="61"/>
      <c r="I1699" s="61"/>
      <c r="J1699" s="61"/>
      <c r="K1699" s="61"/>
      <c r="L1699" s="61"/>
      <c r="M1699" s="61"/>
      <c r="N1699" s="61"/>
      <c r="O1699" s="61"/>
      <c r="P1699" s="61"/>
      <c r="Q1699" s="61"/>
      <c r="R1699" s="61"/>
      <c r="S1699" s="61"/>
      <c r="T1699" s="61"/>
      <c r="U1699" s="61"/>
      <c r="V1699" s="61"/>
      <c r="W1699" s="61"/>
      <c r="X1699" s="61"/>
      <c r="Y1699" s="61"/>
      <c r="Z1699" s="61"/>
      <c r="AA1699" s="61"/>
      <c r="AB1699" s="61"/>
      <c r="AC1699" s="61"/>
      <c r="AD1699" s="61"/>
      <c r="AE1699" s="61"/>
      <c r="AF1699" s="61"/>
      <c r="AG1699" s="61"/>
      <c r="AH1699" s="61"/>
      <c r="AI1699" s="61"/>
      <c r="AJ1699" s="61"/>
      <c r="AK1699" s="61"/>
      <c r="AL1699" s="61"/>
      <c r="AM1699" s="61"/>
      <c r="AN1699" s="61"/>
      <c r="AO1699" s="61"/>
      <c r="AP1699" s="62"/>
      <c r="AQ1699" s="61"/>
      <c r="AR1699" s="61"/>
      <c r="AS1699" s="61"/>
      <c r="AT1699" s="61"/>
      <c r="AU1699" s="61"/>
      <c r="AV1699" s="61"/>
      <c r="AW1699" s="60"/>
    </row>
    <row r="1700" s="59" customFormat="1" customHeight="1" spans="1:49">
      <c r="A1700" s="60"/>
      <c r="B1700" s="60"/>
      <c r="C1700" s="60"/>
      <c r="D1700" s="60"/>
      <c r="H1700" s="61"/>
      <c r="I1700" s="61"/>
      <c r="J1700" s="61"/>
      <c r="K1700" s="61"/>
      <c r="L1700" s="61"/>
      <c r="M1700" s="61"/>
      <c r="N1700" s="61"/>
      <c r="O1700" s="61"/>
      <c r="P1700" s="61"/>
      <c r="Q1700" s="61"/>
      <c r="R1700" s="61"/>
      <c r="S1700" s="61"/>
      <c r="T1700" s="61"/>
      <c r="U1700" s="61"/>
      <c r="V1700" s="61"/>
      <c r="W1700" s="61"/>
      <c r="X1700" s="61"/>
      <c r="Y1700" s="61"/>
      <c r="Z1700" s="61"/>
      <c r="AA1700" s="61"/>
      <c r="AB1700" s="61"/>
      <c r="AC1700" s="61"/>
      <c r="AD1700" s="61"/>
      <c r="AE1700" s="61"/>
      <c r="AF1700" s="61"/>
      <c r="AG1700" s="61"/>
      <c r="AH1700" s="61"/>
      <c r="AI1700" s="61"/>
      <c r="AJ1700" s="61"/>
      <c r="AK1700" s="61"/>
      <c r="AL1700" s="61"/>
      <c r="AM1700" s="61"/>
      <c r="AN1700" s="61"/>
      <c r="AO1700" s="61"/>
      <c r="AP1700" s="62"/>
      <c r="AQ1700" s="61"/>
      <c r="AR1700" s="61"/>
      <c r="AS1700" s="61"/>
      <c r="AT1700" s="61"/>
      <c r="AU1700" s="61"/>
      <c r="AV1700" s="61"/>
      <c r="AW1700" s="60"/>
    </row>
    <row r="1701" s="59" customFormat="1" customHeight="1" spans="1:49">
      <c r="A1701" s="60"/>
      <c r="B1701" s="60"/>
      <c r="C1701" s="60"/>
      <c r="D1701" s="60"/>
      <c r="H1701" s="61"/>
      <c r="I1701" s="61"/>
      <c r="J1701" s="61"/>
      <c r="K1701" s="61"/>
      <c r="L1701" s="61"/>
      <c r="M1701" s="61"/>
      <c r="N1701" s="61"/>
      <c r="O1701" s="61"/>
      <c r="P1701" s="61"/>
      <c r="Q1701" s="61"/>
      <c r="R1701" s="61"/>
      <c r="S1701" s="61"/>
      <c r="T1701" s="61"/>
      <c r="U1701" s="61"/>
      <c r="V1701" s="61"/>
      <c r="W1701" s="61"/>
      <c r="X1701" s="61"/>
      <c r="Y1701" s="61"/>
      <c r="Z1701" s="61"/>
      <c r="AA1701" s="61"/>
      <c r="AB1701" s="61"/>
      <c r="AC1701" s="61"/>
      <c r="AD1701" s="61"/>
      <c r="AE1701" s="61"/>
      <c r="AF1701" s="61"/>
      <c r="AG1701" s="61"/>
      <c r="AH1701" s="61"/>
      <c r="AI1701" s="61"/>
      <c r="AJ1701" s="61"/>
      <c r="AK1701" s="61"/>
      <c r="AL1701" s="61"/>
      <c r="AM1701" s="61"/>
      <c r="AN1701" s="61"/>
      <c r="AO1701" s="61"/>
      <c r="AP1701" s="62"/>
      <c r="AQ1701" s="61"/>
      <c r="AR1701" s="61"/>
      <c r="AS1701" s="61"/>
      <c r="AT1701" s="61"/>
      <c r="AU1701" s="61"/>
      <c r="AV1701" s="61"/>
      <c r="AW1701" s="60"/>
    </row>
    <row r="1702" s="59" customFormat="1" customHeight="1" spans="1:49">
      <c r="A1702" s="60"/>
      <c r="B1702" s="60"/>
      <c r="C1702" s="60"/>
      <c r="D1702" s="60"/>
      <c r="H1702" s="61"/>
      <c r="I1702" s="61"/>
      <c r="J1702" s="61"/>
      <c r="K1702" s="61"/>
      <c r="L1702" s="61"/>
      <c r="M1702" s="61"/>
      <c r="N1702" s="61"/>
      <c r="O1702" s="61"/>
      <c r="P1702" s="61"/>
      <c r="Q1702" s="61"/>
      <c r="R1702" s="61"/>
      <c r="S1702" s="61"/>
      <c r="T1702" s="61"/>
      <c r="U1702" s="61"/>
      <c r="V1702" s="61"/>
      <c r="W1702" s="61"/>
      <c r="X1702" s="61"/>
      <c r="Y1702" s="61"/>
      <c r="Z1702" s="61"/>
      <c r="AA1702" s="61"/>
      <c r="AB1702" s="61"/>
      <c r="AC1702" s="61"/>
      <c r="AD1702" s="61"/>
      <c r="AE1702" s="61"/>
      <c r="AF1702" s="61"/>
      <c r="AG1702" s="61"/>
      <c r="AH1702" s="61"/>
      <c r="AI1702" s="61"/>
      <c r="AJ1702" s="61"/>
      <c r="AK1702" s="61"/>
      <c r="AL1702" s="61"/>
      <c r="AM1702" s="61"/>
      <c r="AN1702" s="61"/>
      <c r="AO1702" s="61"/>
      <c r="AP1702" s="62"/>
      <c r="AQ1702" s="61"/>
      <c r="AR1702" s="61"/>
      <c r="AS1702" s="61"/>
      <c r="AT1702" s="61"/>
      <c r="AU1702" s="61"/>
      <c r="AV1702" s="61"/>
      <c r="AW1702" s="60"/>
    </row>
    <row r="1703" s="59" customFormat="1" customHeight="1" spans="1:49">
      <c r="A1703" s="60"/>
      <c r="B1703" s="60"/>
      <c r="C1703" s="60"/>
      <c r="D1703" s="60"/>
      <c r="H1703" s="61"/>
      <c r="I1703" s="61"/>
      <c r="J1703" s="61"/>
      <c r="K1703" s="61"/>
      <c r="L1703" s="61"/>
      <c r="M1703" s="61"/>
      <c r="N1703" s="61"/>
      <c r="O1703" s="61"/>
      <c r="P1703" s="61"/>
      <c r="Q1703" s="61"/>
      <c r="R1703" s="61"/>
      <c r="S1703" s="61"/>
      <c r="T1703" s="61"/>
      <c r="U1703" s="61"/>
      <c r="V1703" s="61"/>
      <c r="W1703" s="61"/>
      <c r="X1703" s="61"/>
      <c r="Y1703" s="61"/>
      <c r="Z1703" s="61"/>
      <c r="AA1703" s="61"/>
      <c r="AB1703" s="61"/>
      <c r="AC1703" s="61"/>
      <c r="AD1703" s="61"/>
      <c r="AE1703" s="61"/>
      <c r="AF1703" s="61"/>
      <c r="AG1703" s="61"/>
      <c r="AH1703" s="61"/>
      <c r="AI1703" s="61"/>
      <c r="AJ1703" s="61"/>
      <c r="AK1703" s="61"/>
      <c r="AL1703" s="61"/>
      <c r="AM1703" s="61"/>
      <c r="AN1703" s="61"/>
      <c r="AO1703" s="61"/>
      <c r="AP1703" s="62"/>
      <c r="AQ1703" s="61"/>
      <c r="AR1703" s="61"/>
      <c r="AS1703" s="61"/>
      <c r="AT1703" s="61"/>
      <c r="AU1703" s="61"/>
      <c r="AV1703" s="61"/>
      <c r="AW1703" s="60"/>
    </row>
    <row r="1704" s="59" customFormat="1" customHeight="1" spans="1:49">
      <c r="A1704" s="60"/>
      <c r="B1704" s="60"/>
      <c r="C1704" s="60"/>
      <c r="D1704" s="60"/>
      <c r="H1704" s="61"/>
      <c r="I1704" s="61"/>
      <c r="J1704" s="61"/>
      <c r="K1704" s="61"/>
      <c r="L1704" s="61"/>
      <c r="M1704" s="61"/>
      <c r="N1704" s="61"/>
      <c r="O1704" s="61"/>
      <c r="P1704" s="61"/>
      <c r="Q1704" s="61"/>
      <c r="R1704" s="61"/>
      <c r="S1704" s="61"/>
      <c r="T1704" s="61"/>
      <c r="U1704" s="61"/>
      <c r="V1704" s="61"/>
      <c r="W1704" s="61"/>
      <c r="X1704" s="61"/>
      <c r="Y1704" s="61"/>
      <c r="Z1704" s="61"/>
      <c r="AA1704" s="61"/>
      <c r="AB1704" s="61"/>
      <c r="AC1704" s="61"/>
      <c r="AD1704" s="61"/>
      <c r="AE1704" s="61"/>
      <c r="AF1704" s="61"/>
      <c r="AG1704" s="61"/>
      <c r="AH1704" s="61"/>
      <c r="AI1704" s="61"/>
      <c r="AJ1704" s="61"/>
      <c r="AK1704" s="61"/>
      <c r="AL1704" s="61"/>
      <c r="AM1704" s="61"/>
      <c r="AN1704" s="61"/>
      <c r="AO1704" s="61"/>
      <c r="AP1704" s="62"/>
      <c r="AQ1704" s="61"/>
      <c r="AR1704" s="61"/>
      <c r="AS1704" s="61"/>
      <c r="AT1704" s="61"/>
      <c r="AU1704" s="61"/>
      <c r="AV1704" s="61"/>
      <c r="AW1704" s="60"/>
    </row>
    <row r="1705" s="59" customFormat="1" customHeight="1" spans="1:49">
      <c r="A1705" s="60"/>
      <c r="B1705" s="60"/>
      <c r="C1705" s="60"/>
      <c r="D1705" s="60"/>
      <c r="H1705" s="61"/>
      <c r="I1705" s="61"/>
      <c r="J1705" s="61"/>
      <c r="K1705" s="61"/>
      <c r="L1705" s="61"/>
      <c r="M1705" s="61"/>
      <c r="N1705" s="61"/>
      <c r="O1705" s="61"/>
      <c r="P1705" s="61"/>
      <c r="Q1705" s="61"/>
      <c r="R1705" s="61"/>
      <c r="S1705" s="61"/>
      <c r="T1705" s="61"/>
      <c r="U1705" s="61"/>
      <c r="V1705" s="61"/>
      <c r="W1705" s="61"/>
      <c r="X1705" s="61"/>
      <c r="Y1705" s="61"/>
      <c r="Z1705" s="61"/>
      <c r="AA1705" s="61"/>
      <c r="AB1705" s="61"/>
      <c r="AC1705" s="61"/>
      <c r="AD1705" s="61"/>
      <c r="AE1705" s="61"/>
      <c r="AF1705" s="61"/>
      <c r="AG1705" s="61"/>
      <c r="AH1705" s="61"/>
      <c r="AI1705" s="61"/>
      <c r="AJ1705" s="61"/>
      <c r="AK1705" s="61"/>
      <c r="AL1705" s="61"/>
      <c r="AM1705" s="61"/>
      <c r="AN1705" s="61"/>
      <c r="AO1705" s="61"/>
      <c r="AP1705" s="62"/>
      <c r="AQ1705" s="61"/>
      <c r="AR1705" s="61"/>
      <c r="AS1705" s="61"/>
      <c r="AT1705" s="61"/>
      <c r="AU1705" s="61"/>
      <c r="AV1705" s="61"/>
      <c r="AW1705" s="60"/>
    </row>
    <row r="1706" s="59" customFormat="1" customHeight="1" spans="1:49">
      <c r="A1706" s="60"/>
      <c r="B1706" s="60"/>
      <c r="C1706" s="60"/>
      <c r="D1706" s="60"/>
      <c r="H1706" s="61"/>
      <c r="I1706" s="61"/>
      <c r="J1706" s="61"/>
      <c r="K1706" s="61"/>
      <c r="L1706" s="61"/>
      <c r="M1706" s="61"/>
      <c r="N1706" s="61"/>
      <c r="O1706" s="61"/>
      <c r="P1706" s="61"/>
      <c r="Q1706" s="61"/>
      <c r="R1706" s="61"/>
      <c r="S1706" s="61"/>
      <c r="T1706" s="61"/>
      <c r="U1706" s="61"/>
      <c r="V1706" s="61"/>
      <c r="W1706" s="61"/>
      <c r="X1706" s="61"/>
      <c r="Y1706" s="61"/>
      <c r="Z1706" s="61"/>
      <c r="AA1706" s="61"/>
      <c r="AB1706" s="61"/>
      <c r="AC1706" s="61"/>
      <c r="AD1706" s="61"/>
      <c r="AE1706" s="61"/>
      <c r="AF1706" s="61"/>
      <c r="AG1706" s="61"/>
      <c r="AH1706" s="61"/>
      <c r="AI1706" s="61"/>
      <c r="AJ1706" s="61"/>
      <c r="AK1706" s="61"/>
      <c r="AL1706" s="61"/>
      <c r="AM1706" s="61"/>
      <c r="AN1706" s="61"/>
      <c r="AO1706" s="61"/>
      <c r="AP1706" s="62"/>
      <c r="AQ1706" s="61"/>
      <c r="AR1706" s="61"/>
      <c r="AS1706" s="61"/>
      <c r="AT1706" s="61"/>
      <c r="AU1706" s="61"/>
      <c r="AV1706" s="61"/>
      <c r="AW1706" s="60"/>
    </row>
    <row r="1707" s="59" customFormat="1" customHeight="1" spans="1:49">
      <c r="A1707" s="60"/>
      <c r="B1707" s="60"/>
      <c r="C1707" s="60"/>
      <c r="D1707" s="60"/>
      <c r="H1707" s="61"/>
      <c r="I1707" s="61"/>
      <c r="J1707" s="61"/>
      <c r="K1707" s="61"/>
      <c r="L1707" s="61"/>
      <c r="M1707" s="61"/>
      <c r="N1707" s="61"/>
      <c r="O1707" s="61"/>
      <c r="P1707" s="61"/>
      <c r="Q1707" s="61"/>
      <c r="R1707" s="61"/>
      <c r="S1707" s="61"/>
      <c r="T1707" s="61"/>
      <c r="U1707" s="61"/>
      <c r="V1707" s="61"/>
      <c r="W1707" s="61"/>
      <c r="X1707" s="61"/>
      <c r="Y1707" s="61"/>
      <c r="Z1707" s="61"/>
      <c r="AA1707" s="61"/>
      <c r="AB1707" s="61"/>
      <c r="AC1707" s="61"/>
      <c r="AD1707" s="61"/>
      <c r="AE1707" s="61"/>
      <c r="AF1707" s="61"/>
      <c r="AG1707" s="61"/>
      <c r="AH1707" s="61"/>
      <c r="AI1707" s="61"/>
      <c r="AJ1707" s="61"/>
      <c r="AK1707" s="61"/>
      <c r="AL1707" s="61"/>
      <c r="AM1707" s="61"/>
      <c r="AN1707" s="61"/>
      <c r="AO1707" s="61"/>
      <c r="AP1707" s="62"/>
      <c r="AQ1707" s="61"/>
      <c r="AR1707" s="61"/>
      <c r="AS1707" s="61"/>
      <c r="AT1707" s="61"/>
      <c r="AU1707" s="61"/>
      <c r="AV1707" s="61"/>
      <c r="AW1707" s="60"/>
    </row>
    <row r="1708" s="59" customFormat="1" customHeight="1" spans="1:49">
      <c r="A1708" s="60"/>
      <c r="B1708" s="60"/>
      <c r="C1708" s="60"/>
      <c r="D1708" s="60"/>
      <c r="H1708" s="61"/>
      <c r="I1708" s="61"/>
      <c r="J1708" s="61"/>
      <c r="K1708" s="61"/>
      <c r="L1708" s="61"/>
      <c r="M1708" s="61"/>
      <c r="N1708" s="61"/>
      <c r="O1708" s="61"/>
      <c r="P1708" s="61"/>
      <c r="Q1708" s="61"/>
      <c r="R1708" s="61"/>
      <c r="S1708" s="61"/>
      <c r="T1708" s="61"/>
      <c r="U1708" s="61"/>
      <c r="V1708" s="61"/>
      <c r="W1708" s="61"/>
      <c r="X1708" s="61"/>
      <c r="Y1708" s="61"/>
      <c r="Z1708" s="61"/>
      <c r="AA1708" s="61"/>
      <c r="AB1708" s="61"/>
      <c r="AC1708" s="61"/>
      <c r="AD1708" s="61"/>
      <c r="AE1708" s="61"/>
      <c r="AF1708" s="61"/>
      <c r="AG1708" s="61"/>
      <c r="AH1708" s="61"/>
      <c r="AI1708" s="61"/>
      <c r="AJ1708" s="61"/>
      <c r="AK1708" s="61"/>
      <c r="AL1708" s="61"/>
      <c r="AM1708" s="61"/>
      <c r="AN1708" s="61"/>
      <c r="AO1708" s="61"/>
      <c r="AP1708" s="62"/>
      <c r="AQ1708" s="61"/>
      <c r="AR1708" s="61"/>
      <c r="AS1708" s="61"/>
      <c r="AT1708" s="61"/>
      <c r="AU1708" s="61"/>
      <c r="AV1708" s="61"/>
      <c r="AW1708" s="60"/>
    </row>
    <row r="1709" s="59" customFormat="1" customHeight="1" spans="1:49">
      <c r="A1709" s="60"/>
      <c r="B1709" s="60"/>
      <c r="C1709" s="60"/>
      <c r="D1709" s="60"/>
      <c r="H1709" s="61"/>
      <c r="I1709" s="61"/>
      <c r="J1709" s="61"/>
      <c r="K1709" s="61"/>
      <c r="L1709" s="61"/>
      <c r="M1709" s="61"/>
      <c r="N1709" s="61"/>
      <c r="O1709" s="61"/>
      <c r="P1709" s="61"/>
      <c r="Q1709" s="61"/>
      <c r="R1709" s="61"/>
      <c r="S1709" s="61"/>
      <c r="T1709" s="61"/>
      <c r="U1709" s="61"/>
      <c r="V1709" s="61"/>
      <c r="W1709" s="61"/>
      <c r="X1709" s="61"/>
      <c r="Y1709" s="61"/>
      <c r="Z1709" s="61"/>
      <c r="AA1709" s="61"/>
      <c r="AB1709" s="61"/>
      <c r="AC1709" s="61"/>
      <c r="AD1709" s="61"/>
      <c r="AE1709" s="61"/>
      <c r="AF1709" s="61"/>
      <c r="AG1709" s="61"/>
      <c r="AH1709" s="61"/>
      <c r="AI1709" s="61"/>
      <c r="AJ1709" s="61"/>
      <c r="AK1709" s="61"/>
      <c r="AL1709" s="61"/>
      <c r="AM1709" s="61"/>
      <c r="AN1709" s="61"/>
      <c r="AO1709" s="61"/>
      <c r="AP1709" s="62"/>
      <c r="AQ1709" s="61"/>
      <c r="AR1709" s="61"/>
      <c r="AS1709" s="61"/>
      <c r="AT1709" s="61"/>
      <c r="AU1709" s="61"/>
      <c r="AV1709" s="61"/>
      <c r="AW1709" s="60"/>
    </row>
    <row r="1710" s="59" customFormat="1" customHeight="1" spans="1:49">
      <c r="A1710" s="60"/>
      <c r="B1710" s="60"/>
      <c r="C1710" s="60"/>
      <c r="D1710" s="60"/>
      <c r="H1710" s="61"/>
      <c r="I1710" s="61"/>
      <c r="J1710" s="61"/>
      <c r="K1710" s="61"/>
      <c r="L1710" s="61"/>
      <c r="M1710" s="61"/>
      <c r="N1710" s="61"/>
      <c r="O1710" s="61"/>
      <c r="P1710" s="61"/>
      <c r="Q1710" s="61"/>
      <c r="R1710" s="61"/>
      <c r="S1710" s="61"/>
      <c r="T1710" s="61"/>
      <c r="U1710" s="61"/>
      <c r="V1710" s="61"/>
      <c r="W1710" s="61"/>
      <c r="X1710" s="61"/>
      <c r="Y1710" s="61"/>
      <c r="Z1710" s="61"/>
      <c r="AA1710" s="61"/>
      <c r="AB1710" s="61"/>
      <c r="AC1710" s="61"/>
      <c r="AD1710" s="61"/>
      <c r="AE1710" s="61"/>
      <c r="AF1710" s="61"/>
      <c r="AG1710" s="61"/>
      <c r="AH1710" s="61"/>
      <c r="AI1710" s="61"/>
      <c r="AJ1710" s="61"/>
      <c r="AK1710" s="61"/>
      <c r="AL1710" s="61"/>
      <c r="AM1710" s="61"/>
      <c r="AN1710" s="61"/>
      <c r="AO1710" s="61"/>
      <c r="AP1710" s="62"/>
      <c r="AQ1710" s="61"/>
      <c r="AR1710" s="61"/>
      <c r="AS1710" s="61"/>
      <c r="AT1710" s="61"/>
      <c r="AU1710" s="61"/>
      <c r="AV1710" s="61"/>
      <c r="AW1710" s="60"/>
    </row>
    <row r="1711" s="59" customFormat="1" customHeight="1" spans="1:49">
      <c r="A1711" s="60"/>
      <c r="B1711" s="60"/>
      <c r="C1711" s="60"/>
      <c r="D1711" s="60"/>
      <c r="H1711" s="61"/>
      <c r="I1711" s="61"/>
      <c r="J1711" s="61"/>
      <c r="K1711" s="61"/>
      <c r="L1711" s="61"/>
      <c r="M1711" s="61"/>
      <c r="N1711" s="61"/>
      <c r="O1711" s="61"/>
      <c r="P1711" s="61"/>
      <c r="Q1711" s="61"/>
      <c r="R1711" s="61"/>
      <c r="S1711" s="61"/>
      <c r="T1711" s="61"/>
      <c r="U1711" s="61"/>
      <c r="V1711" s="61"/>
      <c r="W1711" s="61"/>
      <c r="X1711" s="61"/>
      <c r="Y1711" s="61"/>
      <c r="Z1711" s="61"/>
      <c r="AA1711" s="61"/>
      <c r="AB1711" s="61"/>
      <c r="AC1711" s="61"/>
      <c r="AD1711" s="61"/>
      <c r="AE1711" s="61"/>
      <c r="AF1711" s="61"/>
      <c r="AG1711" s="61"/>
      <c r="AH1711" s="61"/>
      <c r="AI1711" s="61"/>
      <c r="AJ1711" s="61"/>
      <c r="AK1711" s="61"/>
      <c r="AL1711" s="61"/>
      <c r="AM1711" s="61"/>
      <c r="AN1711" s="61"/>
      <c r="AO1711" s="61"/>
      <c r="AP1711" s="62"/>
      <c r="AQ1711" s="61"/>
      <c r="AR1711" s="61"/>
      <c r="AS1711" s="61"/>
      <c r="AT1711" s="61"/>
      <c r="AU1711" s="61"/>
      <c r="AV1711" s="61"/>
      <c r="AW1711" s="60"/>
    </row>
    <row r="1712" s="59" customFormat="1" customHeight="1" spans="1:49">
      <c r="A1712" s="60"/>
      <c r="B1712" s="60"/>
      <c r="C1712" s="60"/>
      <c r="D1712" s="60"/>
      <c r="H1712" s="61"/>
      <c r="I1712" s="61"/>
      <c r="J1712" s="61"/>
      <c r="K1712" s="61"/>
      <c r="L1712" s="61"/>
      <c r="M1712" s="61"/>
      <c r="N1712" s="61"/>
      <c r="O1712" s="61"/>
      <c r="P1712" s="61"/>
      <c r="Q1712" s="61"/>
      <c r="R1712" s="61"/>
      <c r="S1712" s="61"/>
      <c r="T1712" s="61"/>
      <c r="U1712" s="61"/>
      <c r="V1712" s="61"/>
      <c r="W1712" s="61"/>
      <c r="X1712" s="61"/>
      <c r="Y1712" s="61"/>
      <c r="Z1712" s="61"/>
      <c r="AA1712" s="61"/>
      <c r="AB1712" s="61"/>
      <c r="AC1712" s="61"/>
      <c r="AD1712" s="61"/>
      <c r="AE1712" s="61"/>
      <c r="AF1712" s="61"/>
      <c r="AG1712" s="61"/>
      <c r="AH1712" s="61"/>
      <c r="AI1712" s="61"/>
      <c r="AJ1712" s="61"/>
      <c r="AK1712" s="61"/>
      <c r="AL1712" s="61"/>
      <c r="AM1712" s="61"/>
      <c r="AN1712" s="61"/>
      <c r="AO1712" s="61"/>
      <c r="AP1712" s="62"/>
      <c r="AQ1712" s="61"/>
      <c r="AR1712" s="61"/>
      <c r="AS1712" s="61"/>
      <c r="AT1712" s="61"/>
      <c r="AU1712" s="61"/>
      <c r="AV1712" s="61"/>
      <c r="AW1712" s="60"/>
    </row>
    <row r="1713" s="59" customFormat="1" customHeight="1" spans="1:49">
      <c r="A1713" s="60"/>
      <c r="B1713" s="60"/>
      <c r="C1713" s="60"/>
      <c r="D1713" s="60"/>
      <c r="H1713" s="61"/>
      <c r="I1713" s="61"/>
      <c r="J1713" s="61"/>
      <c r="K1713" s="61"/>
      <c r="L1713" s="61"/>
      <c r="M1713" s="61"/>
      <c r="N1713" s="61"/>
      <c r="O1713" s="61"/>
      <c r="P1713" s="61"/>
      <c r="Q1713" s="61"/>
      <c r="R1713" s="61"/>
      <c r="S1713" s="61"/>
      <c r="T1713" s="61"/>
      <c r="U1713" s="61"/>
      <c r="V1713" s="61"/>
      <c r="W1713" s="61"/>
      <c r="X1713" s="61"/>
      <c r="Y1713" s="61"/>
      <c r="Z1713" s="61"/>
      <c r="AA1713" s="61"/>
      <c r="AB1713" s="61"/>
      <c r="AC1713" s="61"/>
      <c r="AD1713" s="61"/>
      <c r="AE1713" s="61"/>
      <c r="AF1713" s="61"/>
      <c r="AG1713" s="61"/>
      <c r="AH1713" s="61"/>
      <c r="AI1713" s="61"/>
      <c r="AJ1713" s="61"/>
      <c r="AK1713" s="61"/>
      <c r="AL1713" s="61"/>
      <c r="AM1713" s="61"/>
      <c r="AN1713" s="61"/>
      <c r="AO1713" s="61"/>
      <c r="AP1713" s="62"/>
      <c r="AQ1713" s="61"/>
      <c r="AR1713" s="61"/>
      <c r="AS1713" s="61"/>
      <c r="AT1713" s="61"/>
      <c r="AU1713" s="61"/>
      <c r="AV1713" s="61"/>
      <c r="AW1713" s="60"/>
    </row>
    <row r="1714" s="59" customFormat="1" customHeight="1" spans="1:49">
      <c r="A1714" s="60"/>
      <c r="B1714" s="60"/>
      <c r="C1714" s="60"/>
      <c r="D1714" s="60"/>
      <c r="H1714" s="61"/>
      <c r="I1714" s="61"/>
      <c r="J1714" s="61"/>
      <c r="K1714" s="61"/>
      <c r="L1714" s="61"/>
      <c r="M1714" s="61"/>
      <c r="N1714" s="61"/>
      <c r="O1714" s="61"/>
      <c r="P1714" s="61"/>
      <c r="Q1714" s="61"/>
      <c r="R1714" s="61"/>
      <c r="S1714" s="61"/>
      <c r="T1714" s="61"/>
      <c r="U1714" s="61"/>
      <c r="V1714" s="61"/>
      <c r="W1714" s="61"/>
      <c r="X1714" s="61"/>
      <c r="Y1714" s="61"/>
      <c r="Z1714" s="61"/>
      <c r="AA1714" s="61"/>
      <c r="AB1714" s="61"/>
      <c r="AC1714" s="61"/>
      <c r="AD1714" s="61"/>
      <c r="AE1714" s="61"/>
      <c r="AF1714" s="61"/>
      <c r="AG1714" s="61"/>
      <c r="AH1714" s="61"/>
      <c r="AI1714" s="61"/>
      <c r="AJ1714" s="61"/>
      <c r="AK1714" s="61"/>
      <c r="AL1714" s="61"/>
      <c r="AM1714" s="61"/>
      <c r="AN1714" s="61"/>
      <c r="AO1714" s="61"/>
      <c r="AP1714" s="62"/>
      <c r="AQ1714" s="61"/>
      <c r="AR1714" s="61"/>
      <c r="AS1714" s="61"/>
      <c r="AT1714" s="61"/>
      <c r="AU1714" s="61"/>
      <c r="AV1714" s="61"/>
      <c r="AW1714" s="60"/>
    </row>
    <row r="1715" s="59" customFormat="1" customHeight="1" spans="1:49">
      <c r="A1715" s="60"/>
      <c r="B1715" s="60"/>
      <c r="C1715" s="60"/>
      <c r="D1715" s="60"/>
      <c r="H1715" s="61"/>
      <c r="I1715" s="61"/>
      <c r="J1715" s="61"/>
      <c r="K1715" s="61"/>
      <c r="L1715" s="61"/>
      <c r="M1715" s="61"/>
      <c r="N1715" s="61"/>
      <c r="O1715" s="61"/>
      <c r="P1715" s="61"/>
      <c r="Q1715" s="61"/>
      <c r="R1715" s="61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1"/>
      <c r="AC1715" s="61"/>
      <c r="AD1715" s="61"/>
      <c r="AE1715" s="61"/>
      <c r="AF1715" s="61"/>
      <c r="AG1715" s="61"/>
      <c r="AH1715" s="61"/>
      <c r="AI1715" s="61"/>
      <c r="AJ1715" s="61"/>
      <c r="AK1715" s="61"/>
      <c r="AL1715" s="61"/>
      <c r="AM1715" s="61"/>
      <c r="AN1715" s="61"/>
      <c r="AO1715" s="61"/>
      <c r="AP1715" s="62"/>
      <c r="AQ1715" s="61"/>
      <c r="AR1715" s="61"/>
      <c r="AS1715" s="61"/>
      <c r="AT1715" s="61"/>
      <c r="AU1715" s="61"/>
      <c r="AV1715" s="61"/>
      <c r="AW1715" s="60"/>
    </row>
    <row r="1716" s="59" customFormat="1" customHeight="1" spans="1:49">
      <c r="A1716" s="60"/>
      <c r="B1716" s="60"/>
      <c r="C1716" s="60"/>
      <c r="D1716" s="60"/>
      <c r="H1716" s="61"/>
      <c r="I1716" s="61"/>
      <c r="J1716" s="61"/>
      <c r="K1716" s="61"/>
      <c r="L1716" s="61"/>
      <c r="M1716" s="61"/>
      <c r="N1716" s="61"/>
      <c r="O1716" s="61"/>
      <c r="P1716" s="61"/>
      <c r="Q1716" s="61"/>
      <c r="R1716" s="61"/>
      <c r="S1716" s="61"/>
      <c r="T1716" s="61"/>
      <c r="U1716" s="61"/>
      <c r="V1716" s="61"/>
      <c r="W1716" s="61"/>
      <c r="X1716" s="61"/>
      <c r="Y1716" s="61"/>
      <c r="Z1716" s="61"/>
      <c r="AA1716" s="61"/>
      <c r="AB1716" s="61"/>
      <c r="AC1716" s="61"/>
      <c r="AD1716" s="61"/>
      <c r="AE1716" s="61"/>
      <c r="AF1716" s="61"/>
      <c r="AG1716" s="61"/>
      <c r="AH1716" s="61"/>
      <c r="AI1716" s="61"/>
      <c r="AJ1716" s="61"/>
      <c r="AK1716" s="61"/>
      <c r="AL1716" s="61"/>
      <c r="AM1716" s="61"/>
      <c r="AN1716" s="61"/>
      <c r="AO1716" s="61"/>
      <c r="AP1716" s="62"/>
      <c r="AQ1716" s="61"/>
      <c r="AR1716" s="61"/>
      <c r="AS1716" s="61"/>
      <c r="AT1716" s="61"/>
      <c r="AU1716" s="61"/>
      <c r="AV1716" s="61"/>
      <c r="AW1716" s="60"/>
    </row>
    <row r="1717" s="59" customFormat="1" customHeight="1" spans="1:49">
      <c r="A1717" s="60"/>
      <c r="B1717" s="60"/>
      <c r="C1717" s="60"/>
      <c r="D1717" s="60"/>
      <c r="H1717" s="61"/>
      <c r="I1717" s="61"/>
      <c r="J1717" s="61"/>
      <c r="K1717" s="61"/>
      <c r="L1717" s="61"/>
      <c r="M1717" s="61"/>
      <c r="N1717" s="61"/>
      <c r="O1717" s="61"/>
      <c r="P1717" s="61"/>
      <c r="Q1717" s="61"/>
      <c r="R1717" s="61"/>
      <c r="S1717" s="61"/>
      <c r="T1717" s="61"/>
      <c r="U1717" s="61"/>
      <c r="V1717" s="61"/>
      <c r="W1717" s="61"/>
      <c r="X1717" s="61"/>
      <c r="Y1717" s="61"/>
      <c r="Z1717" s="61"/>
      <c r="AA1717" s="61"/>
      <c r="AB1717" s="61"/>
      <c r="AC1717" s="61"/>
      <c r="AD1717" s="61"/>
      <c r="AE1717" s="61"/>
      <c r="AF1717" s="61"/>
      <c r="AG1717" s="61"/>
      <c r="AH1717" s="61"/>
      <c r="AI1717" s="61"/>
      <c r="AJ1717" s="61"/>
      <c r="AK1717" s="61"/>
      <c r="AL1717" s="61"/>
      <c r="AM1717" s="61"/>
      <c r="AN1717" s="61"/>
      <c r="AO1717" s="61"/>
      <c r="AP1717" s="62"/>
      <c r="AQ1717" s="61"/>
      <c r="AR1717" s="61"/>
      <c r="AS1717" s="61"/>
      <c r="AT1717" s="61"/>
      <c r="AU1717" s="61"/>
      <c r="AV1717" s="61"/>
      <c r="AW1717" s="60"/>
    </row>
    <row r="1718" s="59" customFormat="1" customHeight="1" spans="1:49">
      <c r="A1718" s="60"/>
      <c r="B1718" s="60"/>
      <c r="C1718" s="60"/>
      <c r="D1718" s="60"/>
      <c r="H1718" s="61"/>
      <c r="I1718" s="61"/>
      <c r="J1718" s="61"/>
      <c r="K1718" s="61"/>
      <c r="L1718" s="61"/>
      <c r="M1718" s="61"/>
      <c r="N1718" s="61"/>
      <c r="O1718" s="61"/>
      <c r="P1718" s="61"/>
      <c r="Q1718" s="61"/>
      <c r="R1718" s="61"/>
      <c r="S1718" s="61"/>
      <c r="T1718" s="61"/>
      <c r="U1718" s="61"/>
      <c r="V1718" s="61"/>
      <c r="W1718" s="61"/>
      <c r="X1718" s="61"/>
      <c r="Y1718" s="61"/>
      <c r="Z1718" s="61"/>
      <c r="AA1718" s="61"/>
      <c r="AB1718" s="61"/>
      <c r="AC1718" s="61"/>
      <c r="AD1718" s="61"/>
      <c r="AE1718" s="61"/>
      <c r="AF1718" s="61"/>
      <c r="AG1718" s="61"/>
      <c r="AH1718" s="61"/>
      <c r="AI1718" s="61"/>
      <c r="AJ1718" s="61"/>
      <c r="AK1718" s="61"/>
      <c r="AL1718" s="61"/>
      <c r="AM1718" s="61"/>
      <c r="AN1718" s="61"/>
      <c r="AO1718" s="61"/>
      <c r="AP1718" s="62"/>
      <c r="AQ1718" s="61"/>
      <c r="AR1718" s="61"/>
      <c r="AS1718" s="61"/>
      <c r="AT1718" s="61"/>
      <c r="AU1718" s="61"/>
      <c r="AV1718" s="61"/>
      <c r="AW1718" s="60"/>
    </row>
    <row r="1719" s="59" customFormat="1" customHeight="1" spans="1:49">
      <c r="A1719" s="60"/>
      <c r="B1719" s="60"/>
      <c r="C1719" s="60"/>
      <c r="D1719" s="60"/>
      <c r="H1719" s="61"/>
      <c r="I1719" s="61"/>
      <c r="J1719" s="61"/>
      <c r="K1719" s="61"/>
      <c r="L1719" s="61"/>
      <c r="M1719" s="61"/>
      <c r="N1719" s="61"/>
      <c r="O1719" s="61"/>
      <c r="P1719" s="61"/>
      <c r="Q1719" s="61"/>
      <c r="R1719" s="61"/>
      <c r="S1719" s="61"/>
      <c r="T1719" s="61"/>
      <c r="U1719" s="61"/>
      <c r="V1719" s="61"/>
      <c r="W1719" s="61"/>
      <c r="X1719" s="61"/>
      <c r="Y1719" s="61"/>
      <c r="Z1719" s="61"/>
      <c r="AA1719" s="61"/>
      <c r="AB1719" s="61"/>
      <c r="AC1719" s="61"/>
      <c r="AD1719" s="61"/>
      <c r="AE1719" s="61"/>
      <c r="AF1719" s="61"/>
      <c r="AG1719" s="61"/>
      <c r="AH1719" s="61"/>
      <c r="AI1719" s="61"/>
      <c r="AJ1719" s="61"/>
      <c r="AK1719" s="61"/>
      <c r="AL1719" s="61"/>
      <c r="AM1719" s="61"/>
      <c r="AN1719" s="61"/>
      <c r="AO1719" s="61"/>
      <c r="AP1719" s="62"/>
      <c r="AQ1719" s="61"/>
      <c r="AR1719" s="61"/>
      <c r="AS1719" s="61"/>
      <c r="AT1719" s="61"/>
      <c r="AU1719" s="61"/>
      <c r="AV1719" s="61"/>
      <c r="AW1719" s="60"/>
    </row>
    <row r="1720" s="59" customFormat="1" customHeight="1" spans="1:49">
      <c r="A1720" s="60"/>
      <c r="B1720" s="60"/>
      <c r="C1720" s="60"/>
      <c r="D1720" s="60"/>
      <c r="H1720" s="61"/>
      <c r="I1720" s="61"/>
      <c r="J1720" s="61"/>
      <c r="K1720" s="61"/>
      <c r="L1720" s="61"/>
      <c r="M1720" s="61"/>
      <c r="N1720" s="61"/>
      <c r="O1720" s="61"/>
      <c r="P1720" s="61"/>
      <c r="Q1720" s="61"/>
      <c r="R1720" s="61"/>
      <c r="S1720" s="61"/>
      <c r="T1720" s="61"/>
      <c r="U1720" s="61"/>
      <c r="V1720" s="61"/>
      <c r="W1720" s="61"/>
      <c r="X1720" s="61"/>
      <c r="Y1720" s="61"/>
      <c r="Z1720" s="61"/>
      <c r="AA1720" s="61"/>
      <c r="AB1720" s="61"/>
      <c r="AC1720" s="61"/>
      <c r="AD1720" s="61"/>
      <c r="AE1720" s="61"/>
      <c r="AF1720" s="61"/>
      <c r="AG1720" s="61"/>
      <c r="AH1720" s="61"/>
      <c r="AI1720" s="61"/>
      <c r="AJ1720" s="61"/>
      <c r="AK1720" s="61"/>
      <c r="AL1720" s="61"/>
      <c r="AM1720" s="61"/>
      <c r="AN1720" s="61"/>
      <c r="AO1720" s="61"/>
      <c r="AP1720" s="62"/>
      <c r="AQ1720" s="61"/>
      <c r="AR1720" s="61"/>
      <c r="AS1720" s="61"/>
      <c r="AT1720" s="61"/>
      <c r="AU1720" s="61"/>
      <c r="AV1720" s="61"/>
      <c r="AW1720" s="60"/>
    </row>
    <row r="1721" s="59" customFormat="1" customHeight="1" spans="1:49">
      <c r="A1721" s="60"/>
      <c r="B1721" s="60"/>
      <c r="C1721" s="60"/>
      <c r="D1721" s="60"/>
      <c r="H1721" s="61"/>
      <c r="I1721" s="61"/>
      <c r="J1721" s="61"/>
      <c r="K1721" s="61"/>
      <c r="L1721" s="61"/>
      <c r="M1721" s="61"/>
      <c r="N1721" s="61"/>
      <c r="O1721" s="61"/>
      <c r="P1721" s="61"/>
      <c r="Q1721" s="61"/>
      <c r="R1721" s="61"/>
      <c r="S1721" s="61"/>
      <c r="T1721" s="61"/>
      <c r="U1721" s="61"/>
      <c r="V1721" s="61"/>
      <c r="W1721" s="61"/>
      <c r="X1721" s="61"/>
      <c r="Y1721" s="61"/>
      <c r="Z1721" s="61"/>
      <c r="AA1721" s="61"/>
      <c r="AB1721" s="61"/>
      <c r="AC1721" s="61"/>
      <c r="AD1721" s="61"/>
      <c r="AE1721" s="61"/>
      <c r="AF1721" s="61"/>
      <c r="AG1721" s="61"/>
      <c r="AH1721" s="61"/>
      <c r="AI1721" s="61"/>
      <c r="AJ1721" s="61"/>
      <c r="AK1721" s="61"/>
      <c r="AL1721" s="61"/>
      <c r="AM1721" s="61"/>
      <c r="AN1721" s="61"/>
      <c r="AO1721" s="61"/>
      <c r="AP1721" s="62"/>
      <c r="AQ1721" s="61"/>
      <c r="AR1721" s="61"/>
      <c r="AS1721" s="61"/>
      <c r="AT1721" s="61"/>
      <c r="AU1721" s="61"/>
      <c r="AV1721" s="61"/>
      <c r="AW1721" s="60"/>
    </row>
    <row r="1722" s="59" customFormat="1" customHeight="1" spans="1:49">
      <c r="A1722" s="60"/>
      <c r="B1722" s="60"/>
      <c r="C1722" s="60"/>
      <c r="D1722" s="60"/>
      <c r="H1722" s="61"/>
      <c r="I1722" s="61"/>
      <c r="J1722" s="61"/>
      <c r="K1722" s="61"/>
      <c r="L1722" s="61"/>
      <c r="M1722" s="61"/>
      <c r="N1722" s="61"/>
      <c r="O1722" s="61"/>
      <c r="P1722" s="61"/>
      <c r="Q1722" s="61"/>
      <c r="R1722" s="61"/>
      <c r="S1722" s="61"/>
      <c r="T1722" s="61"/>
      <c r="U1722" s="61"/>
      <c r="V1722" s="61"/>
      <c r="W1722" s="61"/>
      <c r="X1722" s="61"/>
      <c r="Y1722" s="61"/>
      <c r="Z1722" s="61"/>
      <c r="AA1722" s="61"/>
      <c r="AB1722" s="61"/>
      <c r="AC1722" s="61"/>
      <c r="AD1722" s="61"/>
      <c r="AE1722" s="61"/>
      <c r="AF1722" s="61"/>
      <c r="AG1722" s="61"/>
      <c r="AH1722" s="61"/>
      <c r="AI1722" s="61"/>
      <c r="AJ1722" s="61"/>
      <c r="AK1722" s="61"/>
      <c r="AL1722" s="61"/>
      <c r="AM1722" s="61"/>
      <c r="AN1722" s="61"/>
      <c r="AO1722" s="61"/>
      <c r="AP1722" s="62"/>
      <c r="AQ1722" s="61"/>
      <c r="AR1722" s="61"/>
      <c r="AS1722" s="61"/>
      <c r="AT1722" s="61"/>
      <c r="AU1722" s="61"/>
      <c r="AV1722" s="61"/>
      <c r="AW1722" s="60"/>
    </row>
    <row r="1723" s="59" customFormat="1" customHeight="1" spans="1:49">
      <c r="A1723" s="60"/>
      <c r="B1723" s="60"/>
      <c r="C1723" s="60"/>
      <c r="D1723" s="60"/>
      <c r="H1723" s="61"/>
      <c r="I1723" s="61"/>
      <c r="J1723" s="61"/>
      <c r="K1723" s="61"/>
      <c r="L1723" s="61"/>
      <c r="M1723" s="61"/>
      <c r="N1723" s="61"/>
      <c r="O1723" s="61"/>
      <c r="P1723" s="61"/>
      <c r="Q1723" s="61"/>
      <c r="R1723" s="61"/>
      <c r="S1723" s="61"/>
      <c r="T1723" s="61"/>
      <c r="U1723" s="61"/>
      <c r="V1723" s="61"/>
      <c r="W1723" s="61"/>
      <c r="X1723" s="61"/>
      <c r="Y1723" s="61"/>
      <c r="Z1723" s="61"/>
      <c r="AA1723" s="61"/>
      <c r="AB1723" s="61"/>
      <c r="AC1723" s="61"/>
      <c r="AD1723" s="61"/>
      <c r="AE1723" s="61"/>
      <c r="AF1723" s="61"/>
      <c r="AG1723" s="61"/>
      <c r="AH1723" s="61"/>
      <c r="AI1723" s="61"/>
      <c r="AJ1723" s="61"/>
      <c r="AK1723" s="61"/>
      <c r="AL1723" s="61"/>
      <c r="AM1723" s="61"/>
      <c r="AN1723" s="61"/>
      <c r="AO1723" s="61"/>
      <c r="AP1723" s="62"/>
      <c r="AQ1723" s="61"/>
      <c r="AR1723" s="61"/>
      <c r="AS1723" s="61"/>
      <c r="AT1723" s="61"/>
      <c r="AU1723" s="61"/>
      <c r="AV1723" s="61"/>
      <c r="AW1723" s="60"/>
    </row>
    <row r="1724" s="59" customFormat="1" customHeight="1" spans="1:49">
      <c r="A1724" s="60"/>
      <c r="B1724" s="60"/>
      <c r="C1724" s="60"/>
      <c r="D1724" s="60"/>
      <c r="H1724" s="61"/>
      <c r="I1724" s="61"/>
      <c r="J1724" s="61"/>
      <c r="K1724" s="61"/>
      <c r="L1724" s="61"/>
      <c r="M1724" s="61"/>
      <c r="N1724" s="61"/>
      <c r="O1724" s="61"/>
      <c r="P1724" s="61"/>
      <c r="Q1724" s="61"/>
      <c r="R1724" s="61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1"/>
      <c r="AC1724" s="61"/>
      <c r="AD1724" s="61"/>
      <c r="AE1724" s="61"/>
      <c r="AF1724" s="61"/>
      <c r="AG1724" s="61"/>
      <c r="AH1724" s="61"/>
      <c r="AI1724" s="61"/>
      <c r="AJ1724" s="61"/>
      <c r="AK1724" s="61"/>
      <c r="AL1724" s="61"/>
      <c r="AM1724" s="61"/>
      <c r="AN1724" s="61"/>
      <c r="AO1724" s="61"/>
      <c r="AP1724" s="62"/>
      <c r="AQ1724" s="61"/>
      <c r="AR1724" s="61"/>
      <c r="AS1724" s="61"/>
      <c r="AT1724" s="61"/>
      <c r="AU1724" s="61"/>
      <c r="AV1724" s="61"/>
      <c r="AW1724" s="60"/>
    </row>
    <row r="1725" s="59" customFormat="1" customHeight="1" spans="1:49">
      <c r="A1725" s="60"/>
      <c r="B1725" s="60"/>
      <c r="C1725" s="60"/>
      <c r="D1725" s="60"/>
      <c r="H1725" s="61"/>
      <c r="I1725" s="61"/>
      <c r="J1725" s="61"/>
      <c r="K1725" s="61"/>
      <c r="L1725" s="61"/>
      <c r="M1725" s="61"/>
      <c r="N1725" s="61"/>
      <c r="O1725" s="61"/>
      <c r="P1725" s="61"/>
      <c r="Q1725" s="61"/>
      <c r="R1725" s="61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1"/>
      <c r="AC1725" s="61"/>
      <c r="AD1725" s="61"/>
      <c r="AE1725" s="61"/>
      <c r="AF1725" s="61"/>
      <c r="AG1725" s="61"/>
      <c r="AH1725" s="61"/>
      <c r="AI1725" s="61"/>
      <c r="AJ1725" s="61"/>
      <c r="AK1725" s="61"/>
      <c r="AL1725" s="61"/>
      <c r="AM1725" s="61"/>
      <c r="AN1725" s="61"/>
      <c r="AO1725" s="61"/>
      <c r="AP1725" s="62"/>
      <c r="AQ1725" s="61"/>
      <c r="AR1725" s="61"/>
      <c r="AS1725" s="61"/>
      <c r="AT1725" s="61"/>
      <c r="AU1725" s="61"/>
      <c r="AV1725" s="61"/>
      <c r="AW1725" s="60"/>
    </row>
    <row r="1726" s="59" customFormat="1" customHeight="1" spans="1:49">
      <c r="A1726" s="60"/>
      <c r="B1726" s="60"/>
      <c r="C1726" s="60"/>
      <c r="D1726" s="60"/>
      <c r="H1726" s="61"/>
      <c r="I1726" s="61"/>
      <c r="J1726" s="61"/>
      <c r="K1726" s="61"/>
      <c r="L1726" s="61"/>
      <c r="M1726" s="61"/>
      <c r="N1726" s="61"/>
      <c r="O1726" s="61"/>
      <c r="P1726" s="61"/>
      <c r="Q1726" s="61"/>
      <c r="R1726" s="61"/>
      <c r="S1726" s="61"/>
      <c r="T1726" s="61"/>
      <c r="U1726" s="61"/>
      <c r="V1726" s="61"/>
      <c r="W1726" s="61"/>
      <c r="X1726" s="61"/>
      <c r="Y1726" s="61"/>
      <c r="Z1726" s="61"/>
      <c r="AA1726" s="61"/>
      <c r="AB1726" s="61"/>
      <c r="AC1726" s="61"/>
      <c r="AD1726" s="61"/>
      <c r="AE1726" s="61"/>
      <c r="AF1726" s="61"/>
      <c r="AG1726" s="61"/>
      <c r="AH1726" s="61"/>
      <c r="AI1726" s="61"/>
      <c r="AJ1726" s="61"/>
      <c r="AK1726" s="61"/>
      <c r="AL1726" s="61"/>
      <c r="AM1726" s="61"/>
      <c r="AN1726" s="61"/>
      <c r="AO1726" s="61"/>
      <c r="AP1726" s="62"/>
      <c r="AQ1726" s="61"/>
      <c r="AR1726" s="61"/>
      <c r="AS1726" s="61"/>
      <c r="AT1726" s="61"/>
      <c r="AU1726" s="61"/>
      <c r="AV1726" s="61"/>
      <c r="AW1726" s="60"/>
    </row>
    <row r="1727" s="59" customFormat="1" customHeight="1" spans="1:49">
      <c r="A1727" s="60"/>
      <c r="B1727" s="60"/>
      <c r="C1727" s="60"/>
      <c r="D1727" s="60"/>
      <c r="H1727" s="61"/>
      <c r="I1727" s="61"/>
      <c r="J1727" s="61"/>
      <c r="K1727" s="61"/>
      <c r="L1727" s="61"/>
      <c r="M1727" s="61"/>
      <c r="N1727" s="61"/>
      <c r="O1727" s="61"/>
      <c r="P1727" s="61"/>
      <c r="Q1727" s="61"/>
      <c r="R1727" s="61"/>
      <c r="S1727" s="61"/>
      <c r="T1727" s="61"/>
      <c r="U1727" s="61"/>
      <c r="V1727" s="61"/>
      <c r="W1727" s="61"/>
      <c r="X1727" s="61"/>
      <c r="Y1727" s="61"/>
      <c r="Z1727" s="61"/>
      <c r="AA1727" s="61"/>
      <c r="AB1727" s="61"/>
      <c r="AC1727" s="61"/>
      <c r="AD1727" s="61"/>
      <c r="AE1727" s="61"/>
      <c r="AF1727" s="61"/>
      <c r="AG1727" s="61"/>
      <c r="AH1727" s="61"/>
      <c r="AI1727" s="61"/>
      <c r="AJ1727" s="61"/>
      <c r="AK1727" s="61"/>
      <c r="AL1727" s="61"/>
      <c r="AM1727" s="61"/>
      <c r="AN1727" s="61"/>
      <c r="AO1727" s="61"/>
      <c r="AP1727" s="62"/>
      <c r="AQ1727" s="61"/>
      <c r="AR1727" s="61"/>
      <c r="AS1727" s="61"/>
      <c r="AT1727" s="61"/>
      <c r="AU1727" s="61"/>
      <c r="AV1727" s="61"/>
      <c r="AW1727" s="60"/>
    </row>
    <row r="1728" s="59" customFormat="1" customHeight="1" spans="1:49">
      <c r="A1728" s="60"/>
      <c r="B1728" s="60"/>
      <c r="C1728" s="60"/>
      <c r="D1728" s="60"/>
      <c r="H1728" s="61"/>
      <c r="I1728" s="61"/>
      <c r="J1728" s="61"/>
      <c r="K1728" s="61"/>
      <c r="L1728" s="61"/>
      <c r="M1728" s="61"/>
      <c r="N1728" s="61"/>
      <c r="O1728" s="61"/>
      <c r="P1728" s="61"/>
      <c r="Q1728" s="61"/>
      <c r="R1728" s="61"/>
      <c r="S1728" s="61"/>
      <c r="T1728" s="61"/>
      <c r="U1728" s="61"/>
      <c r="V1728" s="61"/>
      <c r="W1728" s="61"/>
      <c r="X1728" s="61"/>
      <c r="Y1728" s="61"/>
      <c r="Z1728" s="61"/>
      <c r="AA1728" s="61"/>
      <c r="AB1728" s="61"/>
      <c r="AC1728" s="61"/>
      <c r="AD1728" s="61"/>
      <c r="AE1728" s="61"/>
      <c r="AF1728" s="61"/>
      <c r="AG1728" s="61"/>
      <c r="AH1728" s="61"/>
      <c r="AI1728" s="61"/>
      <c r="AJ1728" s="61"/>
      <c r="AK1728" s="61"/>
      <c r="AL1728" s="61"/>
      <c r="AM1728" s="61"/>
      <c r="AN1728" s="61"/>
      <c r="AO1728" s="61"/>
      <c r="AP1728" s="62"/>
      <c r="AQ1728" s="61"/>
      <c r="AR1728" s="61"/>
      <c r="AS1728" s="61"/>
      <c r="AT1728" s="61"/>
      <c r="AU1728" s="61"/>
      <c r="AV1728" s="61"/>
      <c r="AW1728" s="60"/>
    </row>
    <row r="1729" s="59" customFormat="1" customHeight="1" spans="1:49">
      <c r="A1729" s="60"/>
      <c r="B1729" s="60"/>
      <c r="C1729" s="60"/>
      <c r="D1729" s="60"/>
      <c r="H1729" s="61"/>
      <c r="I1729" s="61"/>
      <c r="J1729" s="61"/>
      <c r="K1729" s="61"/>
      <c r="L1729" s="61"/>
      <c r="M1729" s="61"/>
      <c r="N1729" s="61"/>
      <c r="O1729" s="61"/>
      <c r="P1729" s="61"/>
      <c r="Q1729" s="61"/>
      <c r="R1729" s="61"/>
      <c r="S1729" s="61"/>
      <c r="T1729" s="61"/>
      <c r="U1729" s="61"/>
      <c r="V1729" s="61"/>
      <c r="W1729" s="61"/>
      <c r="X1729" s="61"/>
      <c r="Y1729" s="61"/>
      <c r="Z1729" s="61"/>
      <c r="AA1729" s="61"/>
      <c r="AB1729" s="61"/>
      <c r="AC1729" s="61"/>
      <c r="AD1729" s="61"/>
      <c r="AE1729" s="61"/>
      <c r="AF1729" s="61"/>
      <c r="AG1729" s="61"/>
      <c r="AH1729" s="61"/>
      <c r="AI1729" s="61"/>
      <c r="AJ1729" s="61"/>
      <c r="AK1729" s="61"/>
      <c r="AL1729" s="61"/>
      <c r="AM1729" s="61"/>
      <c r="AN1729" s="61"/>
      <c r="AO1729" s="61"/>
      <c r="AP1729" s="62"/>
      <c r="AQ1729" s="61"/>
      <c r="AR1729" s="61"/>
      <c r="AS1729" s="61"/>
      <c r="AT1729" s="61"/>
      <c r="AU1729" s="61"/>
      <c r="AV1729" s="61"/>
      <c r="AW1729" s="60"/>
    </row>
    <row r="1730" s="59" customFormat="1" customHeight="1" spans="1:49">
      <c r="A1730" s="60"/>
      <c r="B1730" s="60"/>
      <c r="C1730" s="60"/>
      <c r="D1730" s="60"/>
      <c r="H1730" s="61"/>
      <c r="I1730" s="61"/>
      <c r="J1730" s="61"/>
      <c r="K1730" s="61"/>
      <c r="L1730" s="61"/>
      <c r="M1730" s="61"/>
      <c r="N1730" s="61"/>
      <c r="O1730" s="61"/>
      <c r="P1730" s="61"/>
      <c r="Q1730" s="61"/>
      <c r="R1730" s="61"/>
      <c r="S1730" s="61"/>
      <c r="T1730" s="61"/>
      <c r="U1730" s="61"/>
      <c r="V1730" s="61"/>
      <c r="W1730" s="61"/>
      <c r="X1730" s="61"/>
      <c r="Y1730" s="61"/>
      <c r="Z1730" s="61"/>
      <c r="AA1730" s="61"/>
      <c r="AB1730" s="61"/>
      <c r="AC1730" s="61"/>
      <c r="AD1730" s="61"/>
      <c r="AE1730" s="61"/>
      <c r="AF1730" s="61"/>
      <c r="AG1730" s="61"/>
      <c r="AH1730" s="61"/>
      <c r="AI1730" s="61"/>
      <c r="AJ1730" s="61"/>
      <c r="AK1730" s="61"/>
      <c r="AL1730" s="61"/>
      <c r="AM1730" s="61"/>
      <c r="AN1730" s="61"/>
      <c r="AO1730" s="61"/>
      <c r="AP1730" s="62"/>
      <c r="AQ1730" s="61"/>
      <c r="AR1730" s="61"/>
      <c r="AS1730" s="61"/>
      <c r="AT1730" s="61"/>
      <c r="AU1730" s="61"/>
      <c r="AV1730" s="61"/>
      <c r="AW1730" s="60"/>
    </row>
    <row r="1731" s="59" customFormat="1" customHeight="1" spans="1:49">
      <c r="A1731" s="60"/>
      <c r="B1731" s="60"/>
      <c r="C1731" s="60"/>
      <c r="D1731" s="60"/>
      <c r="H1731" s="61"/>
      <c r="I1731" s="61"/>
      <c r="J1731" s="61"/>
      <c r="K1731" s="61"/>
      <c r="L1731" s="61"/>
      <c r="M1731" s="61"/>
      <c r="N1731" s="61"/>
      <c r="O1731" s="61"/>
      <c r="P1731" s="61"/>
      <c r="Q1731" s="61"/>
      <c r="R1731" s="61"/>
      <c r="S1731" s="61"/>
      <c r="T1731" s="61"/>
      <c r="U1731" s="61"/>
      <c r="V1731" s="61"/>
      <c r="W1731" s="61"/>
      <c r="X1731" s="61"/>
      <c r="Y1731" s="61"/>
      <c r="Z1731" s="61"/>
      <c r="AA1731" s="61"/>
      <c r="AB1731" s="61"/>
      <c r="AC1731" s="61"/>
      <c r="AD1731" s="61"/>
      <c r="AE1731" s="61"/>
      <c r="AF1731" s="61"/>
      <c r="AG1731" s="61"/>
      <c r="AH1731" s="61"/>
      <c r="AI1731" s="61"/>
      <c r="AJ1731" s="61"/>
      <c r="AK1731" s="61"/>
      <c r="AL1731" s="61"/>
      <c r="AM1731" s="61"/>
      <c r="AN1731" s="61"/>
      <c r="AO1731" s="61"/>
      <c r="AP1731" s="62"/>
      <c r="AQ1731" s="61"/>
      <c r="AR1731" s="61"/>
      <c r="AS1731" s="61"/>
      <c r="AT1731" s="61"/>
      <c r="AU1731" s="61"/>
      <c r="AV1731" s="61"/>
      <c r="AW1731" s="60"/>
    </row>
    <row r="1732" s="59" customFormat="1" customHeight="1" spans="1:49">
      <c r="A1732" s="60"/>
      <c r="B1732" s="60"/>
      <c r="C1732" s="60"/>
      <c r="D1732" s="60"/>
      <c r="H1732" s="61"/>
      <c r="I1732" s="61"/>
      <c r="J1732" s="61"/>
      <c r="K1732" s="61"/>
      <c r="L1732" s="61"/>
      <c r="M1732" s="61"/>
      <c r="N1732" s="61"/>
      <c r="O1732" s="61"/>
      <c r="P1732" s="61"/>
      <c r="Q1732" s="61"/>
      <c r="R1732" s="61"/>
      <c r="S1732" s="61"/>
      <c r="T1732" s="61"/>
      <c r="U1732" s="61"/>
      <c r="V1732" s="61"/>
      <c r="W1732" s="61"/>
      <c r="X1732" s="61"/>
      <c r="Y1732" s="61"/>
      <c r="Z1732" s="61"/>
      <c r="AA1732" s="61"/>
      <c r="AB1732" s="61"/>
      <c r="AC1732" s="61"/>
      <c r="AD1732" s="61"/>
      <c r="AE1732" s="61"/>
      <c r="AF1732" s="61"/>
      <c r="AG1732" s="61"/>
      <c r="AH1732" s="61"/>
      <c r="AI1732" s="61"/>
      <c r="AJ1732" s="61"/>
      <c r="AK1732" s="61"/>
      <c r="AL1732" s="61"/>
      <c r="AM1732" s="61"/>
      <c r="AN1732" s="61"/>
      <c r="AO1732" s="61"/>
      <c r="AP1732" s="62"/>
      <c r="AQ1732" s="61"/>
      <c r="AR1732" s="61"/>
      <c r="AS1732" s="61"/>
      <c r="AT1732" s="61"/>
      <c r="AU1732" s="61"/>
      <c r="AV1732" s="61"/>
      <c r="AW1732" s="60"/>
    </row>
    <row r="1733" s="59" customFormat="1" customHeight="1" spans="1:49">
      <c r="A1733" s="60"/>
      <c r="B1733" s="60"/>
      <c r="C1733" s="60"/>
      <c r="D1733" s="60"/>
      <c r="H1733" s="61"/>
      <c r="I1733" s="61"/>
      <c r="J1733" s="61"/>
      <c r="K1733" s="61"/>
      <c r="L1733" s="61"/>
      <c r="M1733" s="61"/>
      <c r="N1733" s="61"/>
      <c r="O1733" s="61"/>
      <c r="P1733" s="61"/>
      <c r="Q1733" s="61"/>
      <c r="R1733" s="61"/>
      <c r="S1733" s="61"/>
      <c r="T1733" s="61"/>
      <c r="U1733" s="61"/>
      <c r="V1733" s="61"/>
      <c r="W1733" s="61"/>
      <c r="X1733" s="61"/>
      <c r="Y1733" s="61"/>
      <c r="Z1733" s="61"/>
      <c r="AA1733" s="61"/>
      <c r="AB1733" s="61"/>
      <c r="AC1733" s="61"/>
      <c r="AD1733" s="61"/>
      <c r="AE1733" s="61"/>
      <c r="AF1733" s="61"/>
      <c r="AG1733" s="61"/>
      <c r="AH1733" s="61"/>
      <c r="AI1733" s="61"/>
      <c r="AJ1733" s="61"/>
      <c r="AK1733" s="61"/>
      <c r="AL1733" s="61"/>
      <c r="AM1733" s="61"/>
      <c r="AN1733" s="61"/>
      <c r="AO1733" s="61"/>
      <c r="AP1733" s="62"/>
      <c r="AQ1733" s="61"/>
      <c r="AR1733" s="61"/>
      <c r="AS1733" s="61"/>
      <c r="AT1733" s="61"/>
      <c r="AU1733" s="61"/>
      <c r="AV1733" s="61"/>
      <c r="AW1733" s="60"/>
    </row>
    <row r="1734" s="59" customFormat="1" customHeight="1" spans="1:49">
      <c r="A1734" s="60"/>
      <c r="B1734" s="60"/>
      <c r="C1734" s="60"/>
      <c r="D1734" s="60"/>
      <c r="H1734" s="61"/>
      <c r="I1734" s="61"/>
      <c r="J1734" s="61"/>
      <c r="K1734" s="61"/>
      <c r="L1734" s="61"/>
      <c r="M1734" s="61"/>
      <c r="N1734" s="61"/>
      <c r="O1734" s="61"/>
      <c r="P1734" s="61"/>
      <c r="Q1734" s="61"/>
      <c r="R1734" s="61"/>
      <c r="S1734" s="61"/>
      <c r="T1734" s="61"/>
      <c r="U1734" s="61"/>
      <c r="V1734" s="61"/>
      <c r="W1734" s="61"/>
      <c r="X1734" s="61"/>
      <c r="Y1734" s="61"/>
      <c r="Z1734" s="61"/>
      <c r="AA1734" s="61"/>
      <c r="AB1734" s="61"/>
      <c r="AC1734" s="61"/>
      <c r="AD1734" s="61"/>
      <c r="AE1734" s="61"/>
      <c r="AF1734" s="61"/>
      <c r="AG1734" s="61"/>
      <c r="AH1734" s="61"/>
      <c r="AI1734" s="61"/>
      <c r="AJ1734" s="61"/>
      <c r="AK1734" s="61"/>
      <c r="AL1734" s="61"/>
      <c r="AM1734" s="61"/>
      <c r="AN1734" s="61"/>
      <c r="AO1734" s="61"/>
      <c r="AP1734" s="62"/>
      <c r="AQ1734" s="61"/>
      <c r="AR1734" s="61"/>
      <c r="AS1734" s="61"/>
      <c r="AT1734" s="61"/>
      <c r="AU1734" s="61"/>
      <c r="AV1734" s="61"/>
      <c r="AW1734" s="60"/>
    </row>
    <row r="1735" s="59" customFormat="1" customHeight="1" spans="1:49">
      <c r="A1735" s="60"/>
      <c r="B1735" s="60"/>
      <c r="C1735" s="60"/>
      <c r="D1735" s="60"/>
      <c r="H1735" s="61"/>
      <c r="I1735" s="61"/>
      <c r="J1735" s="61"/>
      <c r="K1735" s="61"/>
      <c r="L1735" s="61"/>
      <c r="M1735" s="61"/>
      <c r="N1735" s="61"/>
      <c r="O1735" s="61"/>
      <c r="P1735" s="61"/>
      <c r="Q1735" s="61"/>
      <c r="R1735" s="61"/>
      <c r="S1735" s="61"/>
      <c r="T1735" s="61"/>
      <c r="U1735" s="61"/>
      <c r="V1735" s="61"/>
      <c r="W1735" s="61"/>
      <c r="X1735" s="61"/>
      <c r="Y1735" s="61"/>
      <c r="Z1735" s="61"/>
      <c r="AA1735" s="61"/>
      <c r="AB1735" s="61"/>
      <c r="AC1735" s="61"/>
      <c r="AD1735" s="61"/>
      <c r="AE1735" s="61"/>
      <c r="AF1735" s="61"/>
      <c r="AG1735" s="61"/>
      <c r="AH1735" s="61"/>
      <c r="AI1735" s="61"/>
      <c r="AJ1735" s="61"/>
      <c r="AK1735" s="61"/>
      <c r="AL1735" s="61"/>
      <c r="AM1735" s="61"/>
      <c r="AN1735" s="61"/>
      <c r="AO1735" s="61"/>
      <c r="AP1735" s="62"/>
      <c r="AQ1735" s="61"/>
      <c r="AR1735" s="61"/>
      <c r="AS1735" s="61"/>
      <c r="AT1735" s="61"/>
      <c r="AU1735" s="61"/>
      <c r="AV1735" s="61"/>
      <c r="AW1735" s="60"/>
    </row>
    <row r="1736" s="59" customFormat="1" customHeight="1" spans="1:49">
      <c r="A1736" s="60"/>
      <c r="B1736" s="60"/>
      <c r="C1736" s="60"/>
      <c r="D1736" s="60"/>
      <c r="H1736" s="61"/>
      <c r="I1736" s="61"/>
      <c r="J1736" s="61"/>
      <c r="K1736" s="61"/>
      <c r="L1736" s="61"/>
      <c r="M1736" s="61"/>
      <c r="N1736" s="61"/>
      <c r="O1736" s="61"/>
      <c r="P1736" s="61"/>
      <c r="Q1736" s="61"/>
      <c r="R1736" s="61"/>
      <c r="S1736" s="61"/>
      <c r="T1736" s="61"/>
      <c r="U1736" s="61"/>
      <c r="V1736" s="61"/>
      <c r="W1736" s="61"/>
      <c r="X1736" s="61"/>
      <c r="Y1736" s="61"/>
      <c r="Z1736" s="61"/>
      <c r="AA1736" s="61"/>
      <c r="AB1736" s="61"/>
      <c r="AC1736" s="61"/>
      <c r="AD1736" s="61"/>
      <c r="AE1736" s="61"/>
      <c r="AF1736" s="61"/>
      <c r="AG1736" s="61"/>
      <c r="AH1736" s="61"/>
      <c r="AI1736" s="61"/>
      <c r="AJ1736" s="61"/>
      <c r="AK1736" s="61"/>
      <c r="AL1736" s="61"/>
      <c r="AM1736" s="61"/>
      <c r="AN1736" s="61"/>
      <c r="AO1736" s="61"/>
      <c r="AP1736" s="62"/>
      <c r="AQ1736" s="61"/>
      <c r="AR1736" s="61"/>
      <c r="AS1736" s="61"/>
      <c r="AT1736" s="61"/>
      <c r="AU1736" s="61"/>
      <c r="AV1736" s="61"/>
      <c r="AW1736" s="60"/>
    </row>
    <row r="1737" s="59" customFormat="1" customHeight="1" spans="1:49">
      <c r="A1737" s="60"/>
      <c r="B1737" s="60"/>
      <c r="C1737" s="60"/>
      <c r="D1737" s="60"/>
      <c r="H1737" s="61"/>
      <c r="I1737" s="61"/>
      <c r="J1737" s="61"/>
      <c r="K1737" s="61"/>
      <c r="L1737" s="61"/>
      <c r="M1737" s="61"/>
      <c r="N1737" s="61"/>
      <c r="O1737" s="61"/>
      <c r="P1737" s="61"/>
      <c r="Q1737" s="61"/>
      <c r="R1737" s="61"/>
      <c r="S1737" s="61"/>
      <c r="T1737" s="61"/>
      <c r="U1737" s="61"/>
      <c r="V1737" s="61"/>
      <c r="W1737" s="61"/>
      <c r="X1737" s="61"/>
      <c r="Y1737" s="61"/>
      <c r="Z1737" s="61"/>
      <c r="AA1737" s="61"/>
      <c r="AB1737" s="61"/>
      <c r="AC1737" s="61"/>
      <c r="AD1737" s="61"/>
      <c r="AE1737" s="61"/>
      <c r="AF1737" s="61"/>
      <c r="AG1737" s="61"/>
      <c r="AH1737" s="61"/>
      <c r="AI1737" s="61"/>
      <c r="AJ1737" s="61"/>
      <c r="AK1737" s="61"/>
      <c r="AL1737" s="61"/>
      <c r="AM1737" s="61"/>
      <c r="AN1737" s="61"/>
      <c r="AO1737" s="61"/>
      <c r="AP1737" s="62"/>
      <c r="AQ1737" s="61"/>
      <c r="AR1737" s="61"/>
      <c r="AS1737" s="61"/>
      <c r="AT1737" s="61"/>
      <c r="AU1737" s="61"/>
      <c r="AV1737" s="61"/>
      <c r="AW1737" s="60"/>
    </row>
    <row r="1738" s="59" customFormat="1" customHeight="1" spans="1:49">
      <c r="A1738" s="60"/>
      <c r="B1738" s="60"/>
      <c r="C1738" s="60"/>
      <c r="D1738" s="60"/>
      <c r="H1738" s="61"/>
      <c r="I1738" s="61"/>
      <c r="J1738" s="61"/>
      <c r="K1738" s="61"/>
      <c r="L1738" s="61"/>
      <c r="M1738" s="61"/>
      <c r="N1738" s="61"/>
      <c r="O1738" s="61"/>
      <c r="P1738" s="61"/>
      <c r="Q1738" s="61"/>
      <c r="R1738" s="61"/>
      <c r="S1738" s="61"/>
      <c r="T1738" s="61"/>
      <c r="U1738" s="61"/>
      <c r="V1738" s="61"/>
      <c r="W1738" s="61"/>
      <c r="X1738" s="61"/>
      <c r="Y1738" s="61"/>
      <c r="Z1738" s="61"/>
      <c r="AA1738" s="61"/>
      <c r="AB1738" s="61"/>
      <c r="AC1738" s="61"/>
      <c r="AD1738" s="61"/>
      <c r="AE1738" s="61"/>
      <c r="AF1738" s="61"/>
      <c r="AG1738" s="61"/>
      <c r="AH1738" s="61"/>
      <c r="AI1738" s="61"/>
      <c r="AJ1738" s="61"/>
      <c r="AK1738" s="61"/>
      <c r="AL1738" s="61"/>
      <c r="AM1738" s="61"/>
      <c r="AN1738" s="61"/>
      <c r="AO1738" s="61"/>
      <c r="AP1738" s="62"/>
      <c r="AQ1738" s="61"/>
      <c r="AR1738" s="61"/>
      <c r="AS1738" s="61"/>
      <c r="AT1738" s="61"/>
      <c r="AU1738" s="61"/>
      <c r="AV1738" s="61"/>
      <c r="AW1738" s="60"/>
    </row>
    <row r="1739" s="59" customFormat="1" customHeight="1" spans="1:49">
      <c r="A1739" s="60"/>
      <c r="B1739" s="60"/>
      <c r="C1739" s="60"/>
      <c r="D1739" s="60"/>
      <c r="H1739" s="61"/>
      <c r="I1739" s="61"/>
      <c r="J1739" s="61"/>
      <c r="K1739" s="61"/>
      <c r="L1739" s="61"/>
      <c r="M1739" s="61"/>
      <c r="N1739" s="61"/>
      <c r="O1739" s="61"/>
      <c r="P1739" s="61"/>
      <c r="Q1739" s="61"/>
      <c r="R1739" s="61"/>
      <c r="S1739" s="61"/>
      <c r="T1739" s="61"/>
      <c r="U1739" s="61"/>
      <c r="V1739" s="61"/>
      <c r="W1739" s="61"/>
      <c r="X1739" s="61"/>
      <c r="Y1739" s="61"/>
      <c r="Z1739" s="61"/>
      <c r="AA1739" s="61"/>
      <c r="AB1739" s="61"/>
      <c r="AC1739" s="61"/>
      <c r="AD1739" s="61"/>
      <c r="AE1739" s="61"/>
      <c r="AF1739" s="61"/>
      <c r="AG1739" s="61"/>
      <c r="AH1739" s="61"/>
      <c r="AI1739" s="61"/>
      <c r="AJ1739" s="61"/>
      <c r="AK1739" s="61"/>
      <c r="AL1739" s="61"/>
      <c r="AM1739" s="61"/>
      <c r="AN1739" s="61"/>
      <c r="AO1739" s="61"/>
      <c r="AP1739" s="62"/>
      <c r="AQ1739" s="61"/>
      <c r="AR1739" s="61"/>
      <c r="AS1739" s="61"/>
      <c r="AT1739" s="61"/>
      <c r="AU1739" s="61"/>
      <c r="AV1739" s="61"/>
      <c r="AW1739" s="60"/>
    </row>
    <row r="1740" s="59" customFormat="1" customHeight="1" spans="1:49">
      <c r="A1740" s="60"/>
      <c r="B1740" s="60"/>
      <c r="C1740" s="60"/>
      <c r="D1740" s="60"/>
      <c r="H1740" s="61"/>
      <c r="I1740" s="61"/>
      <c r="J1740" s="61"/>
      <c r="K1740" s="61"/>
      <c r="L1740" s="61"/>
      <c r="M1740" s="61"/>
      <c r="N1740" s="61"/>
      <c r="O1740" s="61"/>
      <c r="P1740" s="61"/>
      <c r="Q1740" s="61"/>
      <c r="R1740" s="61"/>
      <c r="S1740" s="61"/>
      <c r="T1740" s="61"/>
      <c r="U1740" s="61"/>
      <c r="V1740" s="61"/>
      <c r="W1740" s="61"/>
      <c r="X1740" s="61"/>
      <c r="Y1740" s="61"/>
      <c r="Z1740" s="61"/>
      <c r="AA1740" s="61"/>
      <c r="AB1740" s="61"/>
      <c r="AC1740" s="61"/>
      <c r="AD1740" s="61"/>
      <c r="AE1740" s="61"/>
      <c r="AF1740" s="61"/>
      <c r="AG1740" s="61"/>
      <c r="AH1740" s="61"/>
      <c r="AI1740" s="61"/>
      <c r="AJ1740" s="61"/>
      <c r="AK1740" s="61"/>
      <c r="AL1740" s="61"/>
      <c r="AM1740" s="61"/>
      <c r="AN1740" s="61"/>
      <c r="AO1740" s="61"/>
      <c r="AP1740" s="62"/>
      <c r="AQ1740" s="61"/>
      <c r="AR1740" s="61"/>
      <c r="AS1740" s="61"/>
      <c r="AT1740" s="61"/>
      <c r="AU1740" s="61"/>
      <c r="AV1740" s="61"/>
      <c r="AW1740" s="60"/>
    </row>
    <row r="1741" s="59" customFormat="1" customHeight="1" spans="1:49">
      <c r="A1741" s="60"/>
      <c r="B1741" s="60"/>
      <c r="C1741" s="60"/>
      <c r="D1741" s="60"/>
      <c r="H1741" s="61"/>
      <c r="I1741" s="61"/>
      <c r="J1741" s="61"/>
      <c r="K1741" s="61"/>
      <c r="L1741" s="61"/>
      <c r="M1741" s="61"/>
      <c r="N1741" s="61"/>
      <c r="O1741" s="61"/>
      <c r="P1741" s="61"/>
      <c r="Q1741" s="61"/>
      <c r="R1741" s="61"/>
      <c r="S1741" s="61"/>
      <c r="T1741" s="61"/>
      <c r="U1741" s="61"/>
      <c r="V1741" s="61"/>
      <c r="W1741" s="61"/>
      <c r="X1741" s="61"/>
      <c r="Y1741" s="61"/>
      <c r="Z1741" s="61"/>
      <c r="AA1741" s="61"/>
      <c r="AB1741" s="61"/>
      <c r="AC1741" s="61"/>
      <c r="AD1741" s="61"/>
      <c r="AE1741" s="61"/>
      <c r="AF1741" s="61"/>
      <c r="AG1741" s="61"/>
      <c r="AH1741" s="61"/>
      <c r="AI1741" s="61"/>
      <c r="AJ1741" s="61"/>
      <c r="AK1741" s="61"/>
      <c r="AL1741" s="61"/>
      <c r="AM1741" s="61"/>
      <c r="AN1741" s="61"/>
      <c r="AO1741" s="61"/>
      <c r="AP1741" s="62"/>
      <c r="AQ1741" s="61"/>
      <c r="AR1741" s="61"/>
      <c r="AS1741" s="61"/>
      <c r="AT1741" s="61"/>
      <c r="AU1741" s="61"/>
      <c r="AV1741" s="61"/>
      <c r="AW1741" s="60"/>
    </row>
    <row r="1742" s="59" customFormat="1" customHeight="1" spans="1:49">
      <c r="A1742" s="60"/>
      <c r="B1742" s="60"/>
      <c r="C1742" s="60"/>
      <c r="D1742" s="60"/>
      <c r="H1742" s="61"/>
      <c r="I1742" s="61"/>
      <c r="J1742" s="61"/>
      <c r="K1742" s="61"/>
      <c r="L1742" s="61"/>
      <c r="M1742" s="61"/>
      <c r="N1742" s="61"/>
      <c r="O1742" s="61"/>
      <c r="P1742" s="61"/>
      <c r="Q1742" s="61"/>
      <c r="R1742" s="61"/>
      <c r="S1742" s="61"/>
      <c r="T1742" s="61"/>
      <c r="U1742" s="61"/>
      <c r="V1742" s="61"/>
      <c r="W1742" s="61"/>
      <c r="X1742" s="61"/>
      <c r="Y1742" s="61"/>
      <c r="Z1742" s="61"/>
      <c r="AA1742" s="61"/>
      <c r="AB1742" s="61"/>
      <c r="AC1742" s="61"/>
      <c r="AD1742" s="61"/>
      <c r="AE1742" s="61"/>
      <c r="AF1742" s="61"/>
      <c r="AG1742" s="61"/>
      <c r="AH1742" s="61"/>
      <c r="AI1742" s="61"/>
      <c r="AJ1742" s="61"/>
      <c r="AK1742" s="61"/>
      <c r="AL1742" s="61"/>
      <c r="AM1742" s="61"/>
      <c r="AN1742" s="61"/>
      <c r="AO1742" s="61"/>
      <c r="AP1742" s="62"/>
      <c r="AQ1742" s="61"/>
      <c r="AR1742" s="61"/>
      <c r="AS1742" s="61"/>
      <c r="AT1742" s="61"/>
      <c r="AU1742" s="61"/>
      <c r="AV1742" s="61"/>
      <c r="AW1742" s="60"/>
    </row>
    <row r="1743" s="59" customFormat="1" customHeight="1" spans="1:49">
      <c r="A1743" s="60"/>
      <c r="B1743" s="60"/>
      <c r="C1743" s="60"/>
      <c r="D1743" s="60"/>
      <c r="H1743" s="61"/>
      <c r="I1743" s="61"/>
      <c r="J1743" s="61"/>
      <c r="K1743" s="61"/>
      <c r="L1743" s="61"/>
      <c r="M1743" s="61"/>
      <c r="N1743" s="61"/>
      <c r="O1743" s="61"/>
      <c r="P1743" s="61"/>
      <c r="Q1743" s="61"/>
      <c r="R1743" s="61"/>
      <c r="S1743" s="61"/>
      <c r="T1743" s="61"/>
      <c r="U1743" s="61"/>
      <c r="V1743" s="61"/>
      <c r="W1743" s="61"/>
      <c r="X1743" s="61"/>
      <c r="Y1743" s="61"/>
      <c r="Z1743" s="61"/>
      <c r="AA1743" s="61"/>
      <c r="AB1743" s="61"/>
      <c r="AC1743" s="61"/>
      <c r="AD1743" s="61"/>
      <c r="AE1743" s="61"/>
      <c r="AF1743" s="61"/>
      <c r="AG1743" s="61"/>
      <c r="AH1743" s="61"/>
      <c r="AI1743" s="61"/>
      <c r="AJ1743" s="61"/>
      <c r="AK1743" s="61"/>
      <c r="AL1743" s="61"/>
      <c r="AM1743" s="61"/>
      <c r="AN1743" s="61"/>
      <c r="AO1743" s="61"/>
      <c r="AP1743" s="62"/>
      <c r="AQ1743" s="61"/>
      <c r="AR1743" s="61"/>
      <c r="AS1743" s="61"/>
      <c r="AT1743" s="61"/>
      <c r="AU1743" s="61"/>
      <c r="AV1743" s="61"/>
      <c r="AW1743" s="60"/>
    </row>
    <row r="1744" s="59" customFormat="1" customHeight="1" spans="1:49">
      <c r="A1744" s="60"/>
      <c r="B1744" s="60"/>
      <c r="C1744" s="60"/>
      <c r="D1744" s="60"/>
      <c r="H1744" s="61"/>
      <c r="I1744" s="61"/>
      <c r="J1744" s="61"/>
      <c r="K1744" s="61"/>
      <c r="L1744" s="61"/>
      <c r="M1744" s="61"/>
      <c r="N1744" s="61"/>
      <c r="O1744" s="61"/>
      <c r="P1744" s="61"/>
      <c r="Q1744" s="61"/>
      <c r="R1744" s="61"/>
      <c r="S1744" s="61"/>
      <c r="T1744" s="61"/>
      <c r="U1744" s="61"/>
      <c r="V1744" s="61"/>
      <c r="W1744" s="61"/>
      <c r="X1744" s="61"/>
      <c r="Y1744" s="61"/>
      <c r="Z1744" s="61"/>
      <c r="AA1744" s="61"/>
      <c r="AB1744" s="61"/>
      <c r="AC1744" s="61"/>
      <c r="AD1744" s="61"/>
      <c r="AE1744" s="61"/>
      <c r="AF1744" s="61"/>
      <c r="AG1744" s="61"/>
      <c r="AH1744" s="61"/>
      <c r="AI1744" s="61"/>
      <c r="AJ1744" s="61"/>
      <c r="AK1744" s="61"/>
      <c r="AL1744" s="61"/>
      <c r="AM1744" s="61"/>
      <c r="AN1744" s="61"/>
      <c r="AO1744" s="61"/>
      <c r="AP1744" s="62"/>
      <c r="AQ1744" s="61"/>
      <c r="AR1744" s="61"/>
      <c r="AS1744" s="61"/>
      <c r="AT1744" s="61"/>
      <c r="AU1744" s="61"/>
      <c r="AV1744" s="61"/>
      <c r="AW1744" s="60"/>
    </row>
    <row r="1745" s="59" customFormat="1" customHeight="1" spans="1:49">
      <c r="A1745" s="60"/>
      <c r="B1745" s="60"/>
      <c r="C1745" s="60"/>
      <c r="D1745" s="60"/>
      <c r="H1745" s="61"/>
      <c r="I1745" s="61"/>
      <c r="J1745" s="61"/>
      <c r="K1745" s="61"/>
      <c r="L1745" s="61"/>
      <c r="M1745" s="61"/>
      <c r="N1745" s="61"/>
      <c r="O1745" s="61"/>
      <c r="P1745" s="61"/>
      <c r="Q1745" s="61"/>
      <c r="R1745" s="61"/>
      <c r="S1745" s="61"/>
      <c r="T1745" s="61"/>
      <c r="U1745" s="61"/>
      <c r="V1745" s="61"/>
      <c r="W1745" s="61"/>
      <c r="X1745" s="61"/>
      <c r="Y1745" s="61"/>
      <c r="Z1745" s="61"/>
      <c r="AA1745" s="61"/>
      <c r="AB1745" s="61"/>
      <c r="AC1745" s="61"/>
      <c r="AD1745" s="61"/>
      <c r="AE1745" s="61"/>
      <c r="AF1745" s="61"/>
      <c r="AG1745" s="61"/>
      <c r="AH1745" s="61"/>
      <c r="AI1745" s="61"/>
      <c r="AJ1745" s="61"/>
      <c r="AK1745" s="61"/>
      <c r="AL1745" s="61"/>
      <c r="AM1745" s="61"/>
      <c r="AN1745" s="61"/>
      <c r="AO1745" s="61"/>
      <c r="AP1745" s="62"/>
      <c r="AQ1745" s="61"/>
      <c r="AR1745" s="61"/>
      <c r="AS1745" s="61"/>
      <c r="AT1745" s="61"/>
      <c r="AU1745" s="61"/>
      <c r="AV1745" s="61"/>
      <c r="AW1745" s="60"/>
    </row>
    <row r="1746" s="59" customFormat="1" customHeight="1" spans="1:49">
      <c r="A1746" s="60"/>
      <c r="B1746" s="60"/>
      <c r="C1746" s="60"/>
      <c r="D1746" s="60"/>
      <c r="H1746" s="61"/>
      <c r="I1746" s="61"/>
      <c r="J1746" s="61"/>
      <c r="K1746" s="61"/>
      <c r="L1746" s="61"/>
      <c r="M1746" s="61"/>
      <c r="N1746" s="61"/>
      <c r="O1746" s="61"/>
      <c r="P1746" s="61"/>
      <c r="Q1746" s="61"/>
      <c r="R1746" s="61"/>
      <c r="S1746" s="61"/>
      <c r="T1746" s="61"/>
      <c r="U1746" s="61"/>
      <c r="V1746" s="61"/>
      <c r="W1746" s="61"/>
      <c r="X1746" s="61"/>
      <c r="Y1746" s="61"/>
      <c r="Z1746" s="61"/>
      <c r="AA1746" s="61"/>
      <c r="AB1746" s="61"/>
      <c r="AC1746" s="61"/>
      <c r="AD1746" s="61"/>
      <c r="AE1746" s="61"/>
      <c r="AF1746" s="61"/>
      <c r="AG1746" s="61"/>
      <c r="AH1746" s="61"/>
      <c r="AI1746" s="61"/>
      <c r="AJ1746" s="61"/>
      <c r="AK1746" s="61"/>
      <c r="AL1746" s="61"/>
      <c r="AM1746" s="61"/>
      <c r="AN1746" s="61"/>
      <c r="AO1746" s="61"/>
      <c r="AP1746" s="62"/>
      <c r="AQ1746" s="61"/>
      <c r="AR1746" s="61"/>
      <c r="AS1746" s="61"/>
      <c r="AT1746" s="61"/>
      <c r="AU1746" s="61"/>
      <c r="AV1746" s="61"/>
      <c r="AW1746" s="60"/>
    </row>
    <row r="1747" s="59" customFormat="1" customHeight="1" spans="1:49">
      <c r="A1747" s="60"/>
      <c r="B1747" s="60"/>
      <c r="C1747" s="60"/>
      <c r="D1747" s="60"/>
      <c r="H1747" s="61"/>
      <c r="I1747" s="61"/>
      <c r="J1747" s="61"/>
      <c r="K1747" s="61"/>
      <c r="L1747" s="61"/>
      <c r="M1747" s="61"/>
      <c r="N1747" s="61"/>
      <c r="O1747" s="61"/>
      <c r="P1747" s="61"/>
      <c r="Q1747" s="61"/>
      <c r="R1747" s="61"/>
      <c r="S1747" s="61"/>
      <c r="T1747" s="61"/>
      <c r="U1747" s="61"/>
      <c r="V1747" s="61"/>
      <c r="W1747" s="61"/>
      <c r="X1747" s="61"/>
      <c r="Y1747" s="61"/>
      <c r="Z1747" s="61"/>
      <c r="AA1747" s="61"/>
      <c r="AB1747" s="61"/>
      <c r="AC1747" s="61"/>
      <c r="AD1747" s="61"/>
      <c r="AE1747" s="61"/>
      <c r="AF1747" s="61"/>
      <c r="AG1747" s="61"/>
      <c r="AH1747" s="61"/>
      <c r="AI1747" s="61"/>
      <c r="AJ1747" s="61"/>
      <c r="AK1747" s="61"/>
      <c r="AL1747" s="61"/>
      <c r="AM1747" s="61"/>
      <c r="AN1747" s="61"/>
      <c r="AO1747" s="61"/>
      <c r="AP1747" s="62"/>
      <c r="AQ1747" s="61"/>
      <c r="AR1747" s="61"/>
      <c r="AS1747" s="61"/>
      <c r="AT1747" s="61"/>
      <c r="AU1747" s="61"/>
      <c r="AV1747" s="61"/>
      <c r="AW1747" s="60"/>
    </row>
    <row r="1748" s="59" customFormat="1" customHeight="1" spans="1:49">
      <c r="A1748" s="60"/>
      <c r="B1748" s="60"/>
      <c r="C1748" s="60"/>
      <c r="D1748" s="60"/>
      <c r="H1748" s="61"/>
      <c r="I1748" s="61"/>
      <c r="J1748" s="61"/>
      <c r="K1748" s="61"/>
      <c r="L1748" s="61"/>
      <c r="M1748" s="61"/>
      <c r="N1748" s="61"/>
      <c r="O1748" s="61"/>
      <c r="P1748" s="61"/>
      <c r="Q1748" s="61"/>
      <c r="R1748" s="61"/>
      <c r="S1748" s="61"/>
      <c r="T1748" s="61"/>
      <c r="U1748" s="61"/>
      <c r="V1748" s="61"/>
      <c r="W1748" s="61"/>
      <c r="X1748" s="61"/>
      <c r="Y1748" s="61"/>
      <c r="Z1748" s="61"/>
      <c r="AA1748" s="61"/>
      <c r="AB1748" s="61"/>
      <c r="AC1748" s="61"/>
      <c r="AD1748" s="61"/>
      <c r="AE1748" s="61"/>
      <c r="AF1748" s="61"/>
      <c r="AG1748" s="61"/>
      <c r="AH1748" s="61"/>
      <c r="AI1748" s="61"/>
      <c r="AJ1748" s="61"/>
      <c r="AK1748" s="61"/>
      <c r="AL1748" s="61"/>
      <c r="AM1748" s="61"/>
      <c r="AN1748" s="61"/>
      <c r="AO1748" s="61"/>
      <c r="AP1748" s="62"/>
      <c r="AQ1748" s="61"/>
      <c r="AR1748" s="61"/>
      <c r="AS1748" s="61"/>
      <c r="AT1748" s="61"/>
      <c r="AU1748" s="61"/>
      <c r="AV1748" s="61"/>
      <c r="AW1748" s="60"/>
    </row>
    <row r="1749" s="59" customFormat="1" customHeight="1" spans="1:49">
      <c r="A1749" s="60"/>
      <c r="B1749" s="60"/>
      <c r="C1749" s="60"/>
      <c r="D1749" s="60"/>
      <c r="H1749" s="61"/>
      <c r="I1749" s="61"/>
      <c r="J1749" s="61"/>
      <c r="K1749" s="61"/>
      <c r="L1749" s="61"/>
      <c r="M1749" s="61"/>
      <c r="N1749" s="61"/>
      <c r="O1749" s="61"/>
      <c r="P1749" s="61"/>
      <c r="Q1749" s="61"/>
      <c r="R1749" s="61"/>
      <c r="S1749" s="61"/>
      <c r="T1749" s="61"/>
      <c r="U1749" s="61"/>
      <c r="V1749" s="61"/>
      <c r="W1749" s="61"/>
      <c r="X1749" s="61"/>
      <c r="Y1749" s="61"/>
      <c r="Z1749" s="61"/>
      <c r="AA1749" s="61"/>
      <c r="AB1749" s="61"/>
      <c r="AC1749" s="61"/>
      <c r="AD1749" s="61"/>
      <c r="AE1749" s="61"/>
      <c r="AF1749" s="61"/>
      <c r="AG1749" s="61"/>
      <c r="AH1749" s="61"/>
      <c r="AI1749" s="61"/>
      <c r="AJ1749" s="61"/>
      <c r="AK1749" s="61"/>
      <c r="AL1749" s="61"/>
      <c r="AM1749" s="61"/>
      <c r="AN1749" s="61"/>
      <c r="AO1749" s="61"/>
      <c r="AP1749" s="62"/>
      <c r="AQ1749" s="61"/>
      <c r="AR1749" s="61"/>
      <c r="AS1749" s="61"/>
      <c r="AT1749" s="61"/>
      <c r="AU1749" s="61"/>
      <c r="AV1749" s="61"/>
      <c r="AW1749" s="60"/>
    </row>
    <row r="1750" s="59" customFormat="1" customHeight="1" spans="1:49">
      <c r="A1750" s="60"/>
      <c r="B1750" s="60"/>
      <c r="C1750" s="60"/>
      <c r="D1750" s="60"/>
      <c r="H1750" s="61"/>
      <c r="I1750" s="61"/>
      <c r="J1750" s="61"/>
      <c r="K1750" s="61"/>
      <c r="L1750" s="61"/>
      <c r="M1750" s="61"/>
      <c r="N1750" s="61"/>
      <c r="O1750" s="61"/>
      <c r="P1750" s="61"/>
      <c r="Q1750" s="61"/>
      <c r="R1750" s="61"/>
      <c r="S1750" s="61"/>
      <c r="T1750" s="61"/>
      <c r="U1750" s="61"/>
      <c r="V1750" s="61"/>
      <c r="W1750" s="61"/>
      <c r="X1750" s="61"/>
      <c r="Y1750" s="61"/>
      <c r="Z1750" s="61"/>
      <c r="AA1750" s="61"/>
      <c r="AB1750" s="61"/>
      <c r="AC1750" s="61"/>
      <c r="AD1750" s="61"/>
      <c r="AE1750" s="61"/>
      <c r="AF1750" s="61"/>
      <c r="AG1750" s="61"/>
      <c r="AH1750" s="61"/>
      <c r="AI1750" s="61"/>
      <c r="AJ1750" s="61"/>
      <c r="AK1750" s="61"/>
      <c r="AL1750" s="61"/>
      <c r="AM1750" s="61"/>
      <c r="AN1750" s="61"/>
      <c r="AO1750" s="61"/>
      <c r="AP1750" s="62"/>
      <c r="AQ1750" s="61"/>
      <c r="AR1750" s="61"/>
      <c r="AS1750" s="61"/>
      <c r="AT1750" s="61"/>
      <c r="AU1750" s="61"/>
      <c r="AV1750" s="61"/>
      <c r="AW1750" s="60"/>
    </row>
    <row r="1751" s="59" customFormat="1" customHeight="1" spans="1:49">
      <c r="A1751" s="60"/>
      <c r="B1751" s="60"/>
      <c r="C1751" s="60"/>
      <c r="D1751" s="60"/>
      <c r="H1751" s="61"/>
      <c r="I1751" s="61"/>
      <c r="J1751" s="61"/>
      <c r="K1751" s="61"/>
      <c r="L1751" s="61"/>
      <c r="M1751" s="61"/>
      <c r="N1751" s="61"/>
      <c r="O1751" s="61"/>
      <c r="P1751" s="61"/>
      <c r="Q1751" s="61"/>
      <c r="R1751" s="61"/>
      <c r="S1751" s="61"/>
      <c r="T1751" s="61"/>
      <c r="U1751" s="61"/>
      <c r="V1751" s="61"/>
      <c r="W1751" s="61"/>
      <c r="X1751" s="61"/>
      <c r="Y1751" s="61"/>
      <c r="Z1751" s="61"/>
      <c r="AA1751" s="61"/>
      <c r="AB1751" s="61"/>
      <c r="AC1751" s="61"/>
      <c r="AD1751" s="61"/>
      <c r="AE1751" s="61"/>
      <c r="AF1751" s="61"/>
      <c r="AG1751" s="61"/>
      <c r="AH1751" s="61"/>
      <c r="AI1751" s="61"/>
      <c r="AJ1751" s="61"/>
      <c r="AK1751" s="61"/>
      <c r="AL1751" s="61"/>
      <c r="AM1751" s="61"/>
      <c r="AN1751" s="61"/>
      <c r="AO1751" s="61"/>
      <c r="AP1751" s="62"/>
      <c r="AQ1751" s="61"/>
      <c r="AR1751" s="61"/>
      <c r="AS1751" s="61"/>
      <c r="AT1751" s="61"/>
      <c r="AU1751" s="61"/>
      <c r="AV1751" s="61"/>
      <c r="AW1751" s="60"/>
    </row>
    <row r="1752" s="59" customFormat="1" customHeight="1" spans="1:49">
      <c r="A1752" s="60"/>
      <c r="B1752" s="60"/>
      <c r="C1752" s="60"/>
      <c r="D1752" s="60"/>
      <c r="H1752" s="61"/>
      <c r="I1752" s="61"/>
      <c r="J1752" s="61"/>
      <c r="K1752" s="61"/>
      <c r="L1752" s="61"/>
      <c r="M1752" s="61"/>
      <c r="N1752" s="61"/>
      <c r="O1752" s="61"/>
      <c r="P1752" s="61"/>
      <c r="Q1752" s="61"/>
      <c r="R1752" s="61"/>
      <c r="S1752" s="61"/>
      <c r="T1752" s="61"/>
      <c r="U1752" s="61"/>
      <c r="V1752" s="61"/>
      <c r="W1752" s="61"/>
      <c r="X1752" s="61"/>
      <c r="Y1752" s="61"/>
      <c r="Z1752" s="61"/>
      <c r="AA1752" s="61"/>
      <c r="AB1752" s="61"/>
      <c r="AC1752" s="61"/>
      <c r="AD1752" s="61"/>
      <c r="AE1752" s="61"/>
      <c r="AF1752" s="61"/>
      <c r="AG1752" s="61"/>
      <c r="AH1752" s="61"/>
      <c r="AI1752" s="61"/>
      <c r="AJ1752" s="61"/>
      <c r="AK1752" s="61"/>
      <c r="AL1752" s="61"/>
      <c r="AM1752" s="61"/>
      <c r="AN1752" s="61"/>
      <c r="AO1752" s="61"/>
      <c r="AP1752" s="62"/>
      <c r="AQ1752" s="61"/>
      <c r="AR1752" s="61"/>
      <c r="AS1752" s="61"/>
      <c r="AT1752" s="61"/>
      <c r="AU1752" s="61"/>
      <c r="AV1752" s="61"/>
      <c r="AW1752" s="60"/>
    </row>
    <row r="1753" s="59" customFormat="1" customHeight="1" spans="1:49">
      <c r="A1753" s="60"/>
      <c r="B1753" s="60"/>
      <c r="C1753" s="60"/>
      <c r="D1753" s="60"/>
      <c r="H1753" s="61"/>
      <c r="I1753" s="61"/>
      <c r="J1753" s="61"/>
      <c r="K1753" s="61"/>
      <c r="L1753" s="61"/>
      <c r="M1753" s="61"/>
      <c r="N1753" s="61"/>
      <c r="O1753" s="61"/>
      <c r="P1753" s="61"/>
      <c r="Q1753" s="61"/>
      <c r="R1753" s="61"/>
      <c r="S1753" s="61"/>
      <c r="T1753" s="61"/>
      <c r="U1753" s="61"/>
      <c r="V1753" s="61"/>
      <c r="W1753" s="61"/>
      <c r="X1753" s="61"/>
      <c r="Y1753" s="61"/>
      <c r="Z1753" s="61"/>
      <c r="AA1753" s="61"/>
      <c r="AB1753" s="61"/>
      <c r="AC1753" s="61"/>
      <c r="AD1753" s="61"/>
      <c r="AE1753" s="61"/>
      <c r="AF1753" s="61"/>
      <c r="AG1753" s="61"/>
      <c r="AH1753" s="61"/>
      <c r="AI1753" s="61"/>
      <c r="AJ1753" s="61"/>
      <c r="AK1753" s="61"/>
      <c r="AL1753" s="61"/>
      <c r="AM1753" s="61"/>
      <c r="AN1753" s="61"/>
      <c r="AO1753" s="61"/>
      <c r="AP1753" s="62"/>
      <c r="AQ1753" s="61"/>
      <c r="AR1753" s="61"/>
      <c r="AS1753" s="61"/>
      <c r="AT1753" s="61"/>
      <c r="AU1753" s="61"/>
      <c r="AV1753" s="61"/>
      <c r="AW1753" s="60"/>
    </row>
    <row r="1754" s="59" customFormat="1" customHeight="1" spans="1:49">
      <c r="A1754" s="60"/>
      <c r="B1754" s="60"/>
      <c r="C1754" s="60"/>
      <c r="D1754" s="60"/>
      <c r="H1754" s="61"/>
      <c r="I1754" s="61"/>
      <c r="J1754" s="61"/>
      <c r="K1754" s="61"/>
      <c r="L1754" s="61"/>
      <c r="M1754" s="61"/>
      <c r="N1754" s="61"/>
      <c r="O1754" s="61"/>
      <c r="P1754" s="61"/>
      <c r="Q1754" s="61"/>
      <c r="R1754" s="61"/>
      <c r="S1754" s="61"/>
      <c r="T1754" s="61"/>
      <c r="U1754" s="61"/>
      <c r="V1754" s="61"/>
      <c r="W1754" s="61"/>
      <c r="X1754" s="61"/>
      <c r="Y1754" s="61"/>
      <c r="Z1754" s="61"/>
      <c r="AA1754" s="61"/>
      <c r="AB1754" s="61"/>
      <c r="AC1754" s="61"/>
      <c r="AD1754" s="61"/>
      <c r="AE1754" s="61"/>
      <c r="AF1754" s="61"/>
      <c r="AG1754" s="61"/>
      <c r="AH1754" s="61"/>
      <c r="AI1754" s="61"/>
      <c r="AJ1754" s="61"/>
      <c r="AK1754" s="61"/>
      <c r="AL1754" s="61"/>
      <c r="AM1754" s="61"/>
      <c r="AN1754" s="61"/>
      <c r="AO1754" s="61"/>
      <c r="AP1754" s="62"/>
      <c r="AQ1754" s="61"/>
      <c r="AR1754" s="61"/>
      <c r="AS1754" s="61"/>
      <c r="AT1754" s="61"/>
      <c r="AU1754" s="61"/>
      <c r="AV1754" s="61"/>
      <c r="AW1754" s="60"/>
    </row>
    <row r="1755" s="59" customFormat="1" customHeight="1" spans="1:49">
      <c r="A1755" s="60"/>
      <c r="B1755" s="60"/>
      <c r="C1755" s="60"/>
      <c r="D1755" s="60"/>
      <c r="H1755" s="61"/>
      <c r="I1755" s="61"/>
      <c r="J1755" s="61"/>
      <c r="K1755" s="61"/>
      <c r="L1755" s="61"/>
      <c r="M1755" s="61"/>
      <c r="N1755" s="61"/>
      <c r="O1755" s="61"/>
      <c r="P1755" s="61"/>
      <c r="Q1755" s="61"/>
      <c r="R1755" s="61"/>
      <c r="S1755" s="61"/>
      <c r="T1755" s="61"/>
      <c r="U1755" s="61"/>
      <c r="V1755" s="61"/>
      <c r="W1755" s="61"/>
      <c r="X1755" s="61"/>
      <c r="Y1755" s="61"/>
      <c r="Z1755" s="61"/>
      <c r="AA1755" s="61"/>
      <c r="AB1755" s="61"/>
      <c r="AC1755" s="61"/>
      <c r="AD1755" s="61"/>
      <c r="AE1755" s="61"/>
      <c r="AF1755" s="61"/>
      <c r="AG1755" s="61"/>
      <c r="AH1755" s="61"/>
      <c r="AI1755" s="61"/>
      <c r="AJ1755" s="61"/>
      <c r="AK1755" s="61"/>
      <c r="AL1755" s="61"/>
      <c r="AM1755" s="61"/>
      <c r="AN1755" s="61"/>
      <c r="AO1755" s="61"/>
      <c r="AP1755" s="62"/>
      <c r="AQ1755" s="61"/>
      <c r="AR1755" s="61"/>
      <c r="AS1755" s="61"/>
      <c r="AT1755" s="61"/>
      <c r="AU1755" s="61"/>
      <c r="AV1755" s="61"/>
      <c r="AW1755" s="60"/>
    </row>
    <row r="1756" s="59" customFormat="1" customHeight="1" spans="1:49">
      <c r="A1756" s="60"/>
      <c r="B1756" s="60"/>
      <c r="C1756" s="60"/>
      <c r="D1756" s="60"/>
      <c r="H1756" s="61"/>
      <c r="I1756" s="61"/>
      <c r="J1756" s="61"/>
      <c r="K1756" s="61"/>
      <c r="L1756" s="61"/>
      <c r="M1756" s="61"/>
      <c r="N1756" s="61"/>
      <c r="O1756" s="61"/>
      <c r="P1756" s="61"/>
      <c r="Q1756" s="61"/>
      <c r="R1756" s="61"/>
      <c r="S1756" s="61"/>
      <c r="T1756" s="61"/>
      <c r="U1756" s="61"/>
      <c r="V1756" s="61"/>
      <c r="W1756" s="61"/>
      <c r="X1756" s="61"/>
      <c r="Y1756" s="61"/>
      <c r="Z1756" s="61"/>
      <c r="AA1756" s="61"/>
      <c r="AB1756" s="61"/>
      <c r="AC1756" s="61"/>
      <c r="AD1756" s="61"/>
      <c r="AE1756" s="61"/>
      <c r="AF1756" s="61"/>
      <c r="AG1756" s="61"/>
      <c r="AH1756" s="61"/>
      <c r="AI1756" s="61"/>
      <c r="AJ1756" s="61"/>
      <c r="AK1756" s="61"/>
      <c r="AL1756" s="61"/>
      <c r="AM1756" s="61"/>
      <c r="AN1756" s="61"/>
      <c r="AO1756" s="61"/>
      <c r="AP1756" s="62"/>
      <c r="AQ1756" s="61"/>
      <c r="AR1756" s="61"/>
      <c r="AS1756" s="61"/>
      <c r="AT1756" s="61"/>
      <c r="AU1756" s="61"/>
      <c r="AV1756" s="61"/>
      <c r="AW1756" s="60"/>
    </row>
    <row r="1757" s="59" customFormat="1" customHeight="1" spans="1:49">
      <c r="A1757" s="60"/>
      <c r="B1757" s="60"/>
      <c r="C1757" s="60"/>
      <c r="D1757" s="60"/>
      <c r="H1757" s="61"/>
      <c r="I1757" s="61"/>
      <c r="J1757" s="61"/>
      <c r="K1757" s="61"/>
      <c r="L1757" s="61"/>
      <c r="M1757" s="61"/>
      <c r="N1757" s="61"/>
      <c r="O1757" s="61"/>
      <c r="P1757" s="61"/>
      <c r="Q1757" s="61"/>
      <c r="R1757" s="61"/>
      <c r="S1757" s="61"/>
      <c r="T1757" s="61"/>
      <c r="U1757" s="61"/>
      <c r="V1757" s="61"/>
      <c r="W1757" s="61"/>
      <c r="X1757" s="61"/>
      <c r="Y1757" s="61"/>
      <c r="Z1757" s="61"/>
      <c r="AA1757" s="61"/>
      <c r="AB1757" s="61"/>
      <c r="AC1757" s="61"/>
      <c r="AD1757" s="61"/>
      <c r="AE1757" s="61"/>
      <c r="AF1757" s="61"/>
      <c r="AG1757" s="61"/>
      <c r="AH1757" s="61"/>
      <c r="AI1757" s="61"/>
      <c r="AJ1757" s="61"/>
      <c r="AK1757" s="61"/>
      <c r="AL1757" s="61"/>
      <c r="AM1757" s="61"/>
      <c r="AN1757" s="61"/>
      <c r="AO1757" s="61"/>
      <c r="AP1757" s="62"/>
      <c r="AQ1757" s="61"/>
      <c r="AR1757" s="61"/>
      <c r="AS1757" s="61"/>
      <c r="AT1757" s="61"/>
      <c r="AU1757" s="61"/>
      <c r="AV1757" s="61"/>
      <c r="AW1757" s="60"/>
    </row>
    <row r="1758" s="59" customFormat="1" customHeight="1" spans="1:49">
      <c r="A1758" s="60"/>
      <c r="B1758" s="60"/>
      <c r="C1758" s="60"/>
      <c r="D1758" s="60"/>
      <c r="H1758" s="61"/>
      <c r="I1758" s="61"/>
      <c r="J1758" s="61"/>
      <c r="K1758" s="61"/>
      <c r="L1758" s="61"/>
      <c r="M1758" s="61"/>
      <c r="N1758" s="61"/>
      <c r="O1758" s="61"/>
      <c r="P1758" s="61"/>
      <c r="Q1758" s="61"/>
      <c r="R1758" s="61"/>
      <c r="S1758" s="61"/>
      <c r="T1758" s="61"/>
      <c r="U1758" s="61"/>
      <c r="V1758" s="61"/>
      <c r="W1758" s="61"/>
      <c r="X1758" s="61"/>
      <c r="Y1758" s="61"/>
      <c r="Z1758" s="61"/>
      <c r="AA1758" s="61"/>
      <c r="AB1758" s="61"/>
      <c r="AC1758" s="61"/>
      <c r="AD1758" s="61"/>
      <c r="AE1758" s="61"/>
      <c r="AF1758" s="61"/>
      <c r="AG1758" s="61"/>
      <c r="AH1758" s="61"/>
      <c r="AI1758" s="61"/>
      <c r="AJ1758" s="61"/>
      <c r="AK1758" s="61"/>
      <c r="AL1758" s="61"/>
      <c r="AM1758" s="61"/>
      <c r="AN1758" s="61"/>
      <c r="AO1758" s="61"/>
      <c r="AP1758" s="62"/>
      <c r="AQ1758" s="61"/>
      <c r="AR1758" s="61"/>
      <c r="AS1758" s="61"/>
      <c r="AT1758" s="61"/>
      <c r="AU1758" s="61"/>
      <c r="AV1758" s="61"/>
      <c r="AW1758" s="60"/>
    </row>
    <row r="1759" s="59" customFormat="1" customHeight="1" spans="1:49">
      <c r="A1759" s="60"/>
      <c r="B1759" s="60"/>
      <c r="C1759" s="60"/>
      <c r="D1759" s="60"/>
      <c r="H1759" s="61"/>
      <c r="I1759" s="61"/>
      <c r="J1759" s="61"/>
      <c r="K1759" s="61"/>
      <c r="L1759" s="61"/>
      <c r="M1759" s="61"/>
      <c r="N1759" s="61"/>
      <c r="O1759" s="61"/>
      <c r="P1759" s="61"/>
      <c r="Q1759" s="61"/>
      <c r="R1759" s="61"/>
      <c r="S1759" s="61"/>
      <c r="T1759" s="61"/>
      <c r="U1759" s="61"/>
      <c r="V1759" s="61"/>
      <c r="W1759" s="61"/>
      <c r="X1759" s="61"/>
      <c r="Y1759" s="61"/>
      <c r="Z1759" s="61"/>
      <c r="AA1759" s="61"/>
      <c r="AB1759" s="61"/>
      <c r="AC1759" s="61"/>
      <c r="AD1759" s="61"/>
      <c r="AE1759" s="61"/>
      <c r="AF1759" s="61"/>
      <c r="AG1759" s="61"/>
      <c r="AH1759" s="61"/>
      <c r="AI1759" s="61"/>
      <c r="AJ1759" s="61"/>
      <c r="AK1759" s="61"/>
      <c r="AL1759" s="61"/>
      <c r="AM1759" s="61"/>
      <c r="AN1759" s="61"/>
      <c r="AO1759" s="61"/>
      <c r="AP1759" s="62"/>
      <c r="AQ1759" s="61"/>
      <c r="AR1759" s="61"/>
      <c r="AS1759" s="61"/>
      <c r="AT1759" s="61"/>
      <c r="AU1759" s="61"/>
      <c r="AV1759" s="61"/>
      <c r="AW1759" s="60"/>
    </row>
    <row r="1760" s="59" customFormat="1" customHeight="1" spans="1:49">
      <c r="A1760" s="60"/>
      <c r="B1760" s="60"/>
      <c r="C1760" s="60"/>
      <c r="D1760" s="60"/>
      <c r="H1760" s="61"/>
      <c r="I1760" s="61"/>
      <c r="J1760" s="61"/>
      <c r="K1760" s="61"/>
      <c r="L1760" s="61"/>
      <c r="M1760" s="61"/>
      <c r="N1760" s="61"/>
      <c r="O1760" s="61"/>
      <c r="P1760" s="61"/>
      <c r="Q1760" s="61"/>
      <c r="R1760" s="61"/>
      <c r="S1760" s="61"/>
      <c r="T1760" s="61"/>
      <c r="U1760" s="61"/>
      <c r="V1760" s="61"/>
      <c r="W1760" s="61"/>
      <c r="X1760" s="61"/>
      <c r="Y1760" s="61"/>
      <c r="Z1760" s="61"/>
      <c r="AA1760" s="61"/>
      <c r="AB1760" s="61"/>
      <c r="AC1760" s="61"/>
      <c r="AD1760" s="61"/>
      <c r="AE1760" s="61"/>
      <c r="AF1760" s="61"/>
      <c r="AG1760" s="61"/>
      <c r="AH1760" s="61"/>
      <c r="AI1760" s="61"/>
      <c r="AJ1760" s="61"/>
      <c r="AK1760" s="61"/>
      <c r="AL1760" s="61"/>
      <c r="AM1760" s="61"/>
      <c r="AN1760" s="61"/>
      <c r="AO1760" s="61"/>
      <c r="AP1760" s="62"/>
      <c r="AQ1760" s="61"/>
      <c r="AR1760" s="61"/>
      <c r="AS1760" s="61"/>
      <c r="AT1760" s="61"/>
      <c r="AU1760" s="61"/>
      <c r="AV1760" s="61"/>
      <c r="AW1760" s="60"/>
    </row>
    <row r="1761" s="59" customFormat="1" customHeight="1" spans="1:49">
      <c r="A1761" s="60"/>
      <c r="B1761" s="60"/>
      <c r="C1761" s="60"/>
      <c r="D1761" s="60"/>
      <c r="H1761" s="61"/>
      <c r="I1761" s="61"/>
      <c r="J1761" s="61"/>
      <c r="K1761" s="61"/>
      <c r="L1761" s="61"/>
      <c r="M1761" s="61"/>
      <c r="N1761" s="61"/>
      <c r="O1761" s="61"/>
      <c r="P1761" s="61"/>
      <c r="Q1761" s="61"/>
      <c r="R1761" s="61"/>
      <c r="S1761" s="61"/>
      <c r="T1761" s="61"/>
      <c r="U1761" s="61"/>
      <c r="V1761" s="61"/>
      <c r="W1761" s="61"/>
      <c r="X1761" s="61"/>
      <c r="Y1761" s="61"/>
      <c r="Z1761" s="61"/>
      <c r="AA1761" s="61"/>
      <c r="AB1761" s="61"/>
      <c r="AC1761" s="61"/>
      <c r="AD1761" s="61"/>
      <c r="AE1761" s="61"/>
      <c r="AF1761" s="61"/>
      <c r="AG1761" s="61"/>
      <c r="AH1761" s="61"/>
      <c r="AI1761" s="61"/>
      <c r="AJ1761" s="61"/>
      <c r="AK1761" s="61"/>
      <c r="AL1761" s="61"/>
      <c r="AM1761" s="61"/>
      <c r="AN1761" s="61"/>
      <c r="AO1761" s="61"/>
      <c r="AP1761" s="62"/>
      <c r="AQ1761" s="61"/>
      <c r="AR1761" s="61"/>
      <c r="AS1761" s="61"/>
      <c r="AT1761" s="61"/>
      <c r="AU1761" s="61"/>
      <c r="AV1761" s="61"/>
      <c r="AW1761" s="60"/>
    </row>
    <row r="1762" s="59" customFormat="1" customHeight="1" spans="1:49">
      <c r="A1762" s="60"/>
      <c r="B1762" s="60"/>
      <c r="C1762" s="60"/>
      <c r="D1762" s="60"/>
      <c r="H1762" s="61"/>
      <c r="I1762" s="61"/>
      <c r="J1762" s="61"/>
      <c r="K1762" s="61"/>
      <c r="L1762" s="61"/>
      <c r="M1762" s="61"/>
      <c r="N1762" s="61"/>
      <c r="O1762" s="61"/>
      <c r="P1762" s="61"/>
      <c r="Q1762" s="61"/>
      <c r="R1762" s="61"/>
      <c r="S1762" s="61"/>
      <c r="T1762" s="61"/>
      <c r="U1762" s="61"/>
      <c r="V1762" s="61"/>
      <c r="W1762" s="61"/>
      <c r="X1762" s="61"/>
      <c r="Y1762" s="61"/>
      <c r="Z1762" s="61"/>
      <c r="AA1762" s="61"/>
      <c r="AB1762" s="61"/>
      <c r="AC1762" s="61"/>
      <c r="AD1762" s="61"/>
      <c r="AE1762" s="61"/>
      <c r="AF1762" s="61"/>
      <c r="AG1762" s="61"/>
      <c r="AH1762" s="61"/>
      <c r="AI1762" s="61"/>
      <c r="AJ1762" s="61"/>
      <c r="AK1762" s="61"/>
      <c r="AL1762" s="61"/>
      <c r="AM1762" s="61"/>
      <c r="AN1762" s="61"/>
      <c r="AO1762" s="61"/>
      <c r="AP1762" s="62"/>
      <c r="AQ1762" s="61"/>
      <c r="AR1762" s="61"/>
      <c r="AS1762" s="61"/>
      <c r="AT1762" s="61"/>
      <c r="AU1762" s="61"/>
      <c r="AV1762" s="61"/>
      <c r="AW1762" s="60"/>
    </row>
    <row r="1763" s="59" customFormat="1" customHeight="1" spans="1:49">
      <c r="A1763" s="60"/>
      <c r="B1763" s="60"/>
      <c r="C1763" s="60"/>
      <c r="D1763" s="60"/>
      <c r="H1763" s="61"/>
      <c r="I1763" s="61"/>
      <c r="J1763" s="61"/>
      <c r="K1763" s="61"/>
      <c r="L1763" s="61"/>
      <c r="M1763" s="61"/>
      <c r="N1763" s="61"/>
      <c r="O1763" s="61"/>
      <c r="P1763" s="61"/>
      <c r="Q1763" s="61"/>
      <c r="R1763" s="61"/>
      <c r="S1763" s="61"/>
      <c r="T1763" s="61"/>
      <c r="U1763" s="61"/>
      <c r="V1763" s="61"/>
      <c r="W1763" s="61"/>
      <c r="X1763" s="61"/>
      <c r="Y1763" s="61"/>
      <c r="Z1763" s="61"/>
      <c r="AA1763" s="61"/>
      <c r="AB1763" s="61"/>
      <c r="AC1763" s="61"/>
      <c r="AD1763" s="61"/>
      <c r="AE1763" s="61"/>
      <c r="AF1763" s="61"/>
      <c r="AG1763" s="61"/>
      <c r="AH1763" s="61"/>
      <c r="AI1763" s="61"/>
      <c r="AJ1763" s="61"/>
      <c r="AK1763" s="61"/>
      <c r="AL1763" s="61"/>
      <c r="AM1763" s="61"/>
      <c r="AN1763" s="61"/>
      <c r="AO1763" s="61"/>
      <c r="AP1763" s="62"/>
      <c r="AQ1763" s="61"/>
      <c r="AR1763" s="61"/>
      <c r="AS1763" s="61"/>
      <c r="AT1763" s="61"/>
      <c r="AU1763" s="61"/>
      <c r="AV1763" s="61"/>
      <c r="AW1763" s="60"/>
    </row>
    <row r="1764" s="59" customFormat="1" customHeight="1" spans="1:49">
      <c r="A1764" s="60"/>
      <c r="B1764" s="60"/>
      <c r="C1764" s="60"/>
      <c r="D1764" s="60"/>
      <c r="H1764" s="61"/>
      <c r="I1764" s="61"/>
      <c r="J1764" s="61"/>
      <c r="K1764" s="61"/>
      <c r="L1764" s="61"/>
      <c r="M1764" s="61"/>
      <c r="N1764" s="61"/>
      <c r="O1764" s="61"/>
      <c r="P1764" s="61"/>
      <c r="Q1764" s="61"/>
      <c r="R1764" s="61"/>
      <c r="S1764" s="61"/>
      <c r="T1764" s="61"/>
      <c r="U1764" s="61"/>
      <c r="V1764" s="61"/>
      <c r="W1764" s="61"/>
      <c r="X1764" s="61"/>
      <c r="Y1764" s="61"/>
      <c r="Z1764" s="61"/>
      <c r="AA1764" s="61"/>
      <c r="AB1764" s="61"/>
      <c r="AC1764" s="61"/>
      <c r="AD1764" s="61"/>
      <c r="AE1764" s="61"/>
      <c r="AF1764" s="61"/>
      <c r="AG1764" s="61"/>
      <c r="AH1764" s="61"/>
      <c r="AI1764" s="61"/>
      <c r="AJ1764" s="61"/>
      <c r="AK1764" s="61"/>
      <c r="AL1764" s="61"/>
      <c r="AM1764" s="61"/>
      <c r="AN1764" s="61"/>
      <c r="AO1764" s="61"/>
      <c r="AP1764" s="62"/>
      <c r="AQ1764" s="61"/>
      <c r="AR1764" s="61"/>
      <c r="AS1764" s="61"/>
      <c r="AT1764" s="61"/>
      <c r="AU1764" s="61"/>
      <c r="AV1764" s="61"/>
      <c r="AW1764" s="60"/>
    </row>
    <row r="1765" s="59" customFormat="1" customHeight="1" spans="1:49">
      <c r="A1765" s="60"/>
      <c r="B1765" s="60"/>
      <c r="C1765" s="60"/>
      <c r="D1765" s="60"/>
      <c r="H1765" s="61"/>
      <c r="I1765" s="61"/>
      <c r="J1765" s="61"/>
      <c r="K1765" s="61"/>
      <c r="L1765" s="61"/>
      <c r="M1765" s="61"/>
      <c r="N1765" s="61"/>
      <c r="O1765" s="61"/>
      <c r="P1765" s="61"/>
      <c r="Q1765" s="61"/>
      <c r="R1765" s="61"/>
      <c r="S1765" s="61"/>
      <c r="T1765" s="61"/>
      <c r="U1765" s="61"/>
      <c r="V1765" s="61"/>
      <c r="W1765" s="61"/>
      <c r="X1765" s="61"/>
      <c r="Y1765" s="61"/>
      <c r="Z1765" s="61"/>
      <c r="AA1765" s="61"/>
      <c r="AB1765" s="61"/>
      <c r="AC1765" s="61"/>
      <c r="AD1765" s="61"/>
      <c r="AE1765" s="61"/>
      <c r="AF1765" s="61"/>
      <c r="AG1765" s="61"/>
      <c r="AH1765" s="61"/>
      <c r="AI1765" s="61"/>
      <c r="AJ1765" s="61"/>
      <c r="AK1765" s="61"/>
      <c r="AL1765" s="61"/>
      <c r="AM1765" s="61"/>
      <c r="AN1765" s="61"/>
      <c r="AO1765" s="61"/>
      <c r="AP1765" s="62"/>
      <c r="AQ1765" s="61"/>
      <c r="AR1765" s="61"/>
      <c r="AS1765" s="61"/>
      <c r="AT1765" s="61"/>
      <c r="AU1765" s="61"/>
      <c r="AV1765" s="61"/>
      <c r="AW1765" s="60"/>
    </row>
    <row r="1766" s="59" customFormat="1" customHeight="1" spans="1:49">
      <c r="A1766" s="60"/>
      <c r="B1766" s="60"/>
      <c r="C1766" s="60"/>
      <c r="D1766" s="60"/>
      <c r="H1766" s="61"/>
      <c r="I1766" s="61"/>
      <c r="J1766" s="61"/>
      <c r="K1766" s="61"/>
      <c r="L1766" s="61"/>
      <c r="M1766" s="61"/>
      <c r="N1766" s="61"/>
      <c r="O1766" s="61"/>
      <c r="P1766" s="61"/>
      <c r="Q1766" s="61"/>
      <c r="R1766" s="61"/>
      <c r="S1766" s="61"/>
      <c r="T1766" s="61"/>
      <c r="U1766" s="61"/>
      <c r="V1766" s="61"/>
      <c r="W1766" s="61"/>
      <c r="X1766" s="61"/>
      <c r="Y1766" s="61"/>
      <c r="Z1766" s="61"/>
      <c r="AA1766" s="61"/>
      <c r="AB1766" s="61"/>
      <c r="AC1766" s="61"/>
      <c r="AD1766" s="61"/>
      <c r="AE1766" s="61"/>
      <c r="AF1766" s="61"/>
      <c r="AG1766" s="61"/>
      <c r="AH1766" s="61"/>
      <c r="AI1766" s="61"/>
      <c r="AJ1766" s="61"/>
      <c r="AK1766" s="61"/>
      <c r="AL1766" s="61"/>
      <c r="AM1766" s="61"/>
      <c r="AN1766" s="61"/>
      <c r="AO1766" s="61"/>
      <c r="AP1766" s="62"/>
      <c r="AQ1766" s="61"/>
      <c r="AR1766" s="61"/>
      <c r="AS1766" s="61"/>
      <c r="AT1766" s="61"/>
      <c r="AU1766" s="61"/>
      <c r="AV1766" s="61"/>
      <c r="AW1766" s="60"/>
    </row>
    <row r="1767" s="59" customFormat="1" customHeight="1" spans="1:49">
      <c r="A1767" s="60"/>
      <c r="B1767" s="60"/>
      <c r="C1767" s="60"/>
      <c r="D1767" s="60"/>
      <c r="H1767" s="61"/>
      <c r="I1767" s="61"/>
      <c r="J1767" s="61"/>
      <c r="K1767" s="61"/>
      <c r="L1767" s="61"/>
      <c r="M1767" s="61"/>
      <c r="N1767" s="61"/>
      <c r="O1767" s="61"/>
      <c r="P1767" s="61"/>
      <c r="Q1767" s="61"/>
      <c r="R1767" s="61"/>
      <c r="S1767" s="61"/>
      <c r="T1767" s="61"/>
      <c r="U1767" s="61"/>
      <c r="V1767" s="61"/>
      <c r="W1767" s="61"/>
      <c r="X1767" s="61"/>
      <c r="Y1767" s="61"/>
      <c r="Z1767" s="61"/>
      <c r="AA1767" s="61"/>
      <c r="AB1767" s="61"/>
      <c r="AC1767" s="61"/>
      <c r="AD1767" s="61"/>
      <c r="AE1767" s="61"/>
      <c r="AF1767" s="61"/>
      <c r="AG1767" s="61"/>
      <c r="AH1767" s="61"/>
      <c r="AI1767" s="61"/>
      <c r="AJ1767" s="61"/>
      <c r="AK1767" s="61"/>
      <c r="AL1767" s="61"/>
      <c r="AM1767" s="61"/>
      <c r="AN1767" s="61"/>
      <c r="AO1767" s="61"/>
      <c r="AP1767" s="62"/>
      <c r="AQ1767" s="61"/>
      <c r="AR1767" s="61"/>
      <c r="AS1767" s="61"/>
      <c r="AT1767" s="61"/>
      <c r="AU1767" s="61"/>
      <c r="AV1767" s="61"/>
      <c r="AW1767" s="60"/>
    </row>
    <row r="1768" s="59" customFormat="1" customHeight="1" spans="1:49">
      <c r="A1768" s="60"/>
      <c r="B1768" s="60"/>
      <c r="C1768" s="60"/>
      <c r="D1768" s="60"/>
      <c r="H1768" s="61"/>
      <c r="I1768" s="61"/>
      <c r="J1768" s="61"/>
      <c r="K1768" s="61"/>
      <c r="L1768" s="61"/>
      <c r="M1768" s="61"/>
      <c r="N1768" s="61"/>
      <c r="O1768" s="61"/>
      <c r="P1768" s="61"/>
      <c r="Q1768" s="61"/>
      <c r="R1768" s="61"/>
      <c r="S1768" s="61"/>
      <c r="T1768" s="61"/>
      <c r="U1768" s="61"/>
      <c r="V1768" s="61"/>
      <c r="W1768" s="61"/>
      <c r="X1768" s="61"/>
      <c r="Y1768" s="61"/>
      <c r="Z1768" s="61"/>
      <c r="AA1768" s="61"/>
      <c r="AB1768" s="61"/>
      <c r="AC1768" s="61"/>
      <c r="AD1768" s="61"/>
      <c r="AE1768" s="61"/>
      <c r="AF1768" s="61"/>
      <c r="AG1768" s="61"/>
      <c r="AH1768" s="61"/>
      <c r="AI1768" s="61"/>
      <c r="AJ1768" s="61"/>
      <c r="AK1768" s="61"/>
      <c r="AL1768" s="61"/>
      <c r="AM1768" s="61"/>
      <c r="AN1768" s="61"/>
      <c r="AO1768" s="61"/>
      <c r="AP1768" s="62"/>
      <c r="AQ1768" s="61"/>
      <c r="AR1768" s="61"/>
      <c r="AS1768" s="61"/>
      <c r="AT1768" s="61"/>
      <c r="AU1768" s="61"/>
      <c r="AV1768" s="61"/>
      <c r="AW1768" s="60"/>
    </row>
    <row r="1769" s="59" customFormat="1" customHeight="1" spans="1:49">
      <c r="A1769" s="60"/>
      <c r="B1769" s="60"/>
      <c r="C1769" s="60"/>
      <c r="D1769" s="60"/>
      <c r="H1769" s="61"/>
      <c r="I1769" s="61"/>
      <c r="J1769" s="61"/>
      <c r="K1769" s="61"/>
      <c r="L1769" s="61"/>
      <c r="M1769" s="61"/>
      <c r="N1769" s="61"/>
      <c r="O1769" s="61"/>
      <c r="P1769" s="61"/>
      <c r="Q1769" s="61"/>
      <c r="R1769" s="61"/>
      <c r="S1769" s="61"/>
      <c r="T1769" s="61"/>
      <c r="U1769" s="61"/>
      <c r="V1769" s="61"/>
      <c r="W1769" s="61"/>
      <c r="X1769" s="61"/>
      <c r="Y1769" s="61"/>
      <c r="Z1769" s="61"/>
      <c r="AA1769" s="61"/>
      <c r="AB1769" s="61"/>
      <c r="AC1769" s="61"/>
      <c r="AD1769" s="61"/>
      <c r="AE1769" s="61"/>
      <c r="AF1769" s="61"/>
      <c r="AG1769" s="61"/>
      <c r="AH1769" s="61"/>
      <c r="AI1769" s="61"/>
      <c r="AJ1769" s="61"/>
      <c r="AK1769" s="61"/>
      <c r="AL1769" s="61"/>
      <c r="AM1769" s="61"/>
      <c r="AN1769" s="61"/>
      <c r="AO1769" s="61"/>
      <c r="AP1769" s="62"/>
      <c r="AQ1769" s="61"/>
      <c r="AR1769" s="61"/>
      <c r="AS1769" s="61"/>
      <c r="AT1769" s="61"/>
      <c r="AU1769" s="61"/>
      <c r="AV1769" s="61"/>
      <c r="AW1769" s="60"/>
    </row>
    <row r="1770" s="59" customFormat="1" customHeight="1" spans="1:49">
      <c r="A1770" s="60"/>
      <c r="B1770" s="60"/>
      <c r="C1770" s="60"/>
      <c r="D1770" s="60"/>
      <c r="H1770" s="61"/>
      <c r="I1770" s="61"/>
      <c r="J1770" s="61"/>
      <c r="K1770" s="61"/>
      <c r="L1770" s="61"/>
      <c r="M1770" s="61"/>
      <c r="N1770" s="61"/>
      <c r="O1770" s="61"/>
      <c r="P1770" s="61"/>
      <c r="Q1770" s="61"/>
      <c r="R1770" s="61"/>
      <c r="S1770" s="61"/>
      <c r="T1770" s="61"/>
      <c r="U1770" s="61"/>
      <c r="V1770" s="61"/>
      <c r="W1770" s="61"/>
      <c r="X1770" s="61"/>
      <c r="Y1770" s="61"/>
      <c r="Z1770" s="61"/>
      <c r="AA1770" s="61"/>
      <c r="AB1770" s="61"/>
      <c r="AC1770" s="61"/>
      <c r="AD1770" s="61"/>
      <c r="AE1770" s="61"/>
      <c r="AF1770" s="61"/>
      <c r="AG1770" s="61"/>
      <c r="AH1770" s="61"/>
      <c r="AI1770" s="61"/>
      <c r="AJ1770" s="61"/>
      <c r="AK1770" s="61"/>
      <c r="AL1770" s="61"/>
      <c r="AM1770" s="61"/>
      <c r="AN1770" s="61"/>
      <c r="AO1770" s="61"/>
      <c r="AP1770" s="62"/>
      <c r="AQ1770" s="61"/>
      <c r="AR1770" s="61"/>
      <c r="AS1770" s="61"/>
      <c r="AT1770" s="61"/>
      <c r="AU1770" s="61"/>
      <c r="AV1770" s="61"/>
      <c r="AW1770" s="60"/>
    </row>
    <row r="1771" s="59" customFormat="1" customHeight="1" spans="1:49">
      <c r="A1771" s="60"/>
      <c r="B1771" s="60"/>
      <c r="C1771" s="60"/>
      <c r="D1771" s="60"/>
      <c r="H1771" s="61"/>
      <c r="I1771" s="61"/>
      <c r="J1771" s="61"/>
      <c r="K1771" s="61"/>
      <c r="L1771" s="61"/>
      <c r="M1771" s="61"/>
      <c r="N1771" s="61"/>
      <c r="O1771" s="61"/>
      <c r="P1771" s="61"/>
      <c r="Q1771" s="61"/>
      <c r="R1771" s="61"/>
      <c r="S1771" s="61"/>
      <c r="T1771" s="61"/>
      <c r="U1771" s="61"/>
      <c r="V1771" s="61"/>
      <c r="W1771" s="61"/>
      <c r="X1771" s="61"/>
      <c r="Y1771" s="61"/>
      <c r="Z1771" s="61"/>
      <c r="AA1771" s="61"/>
      <c r="AB1771" s="61"/>
      <c r="AC1771" s="61"/>
      <c r="AD1771" s="61"/>
      <c r="AE1771" s="61"/>
      <c r="AF1771" s="61"/>
      <c r="AG1771" s="61"/>
      <c r="AH1771" s="61"/>
      <c r="AI1771" s="61"/>
      <c r="AJ1771" s="61"/>
      <c r="AK1771" s="61"/>
      <c r="AL1771" s="61"/>
      <c r="AM1771" s="61"/>
      <c r="AN1771" s="61"/>
      <c r="AO1771" s="61"/>
      <c r="AP1771" s="62"/>
      <c r="AQ1771" s="61"/>
      <c r="AR1771" s="61"/>
      <c r="AS1771" s="61"/>
      <c r="AT1771" s="61"/>
      <c r="AU1771" s="61"/>
      <c r="AV1771" s="61"/>
      <c r="AW1771" s="60"/>
    </row>
    <row r="1772" s="59" customFormat="1" customHeight="1" spans="1:49">
      <c r="A1772" s="60"/>
      <c r="B1772" s="60"/>
      <c r="C1772" s="60"/>
      <c r="D1772" s="60"/>
      <c r="H1772" s="61"/>
      <c r="I1772" s="61"/>
      <c r="J1772" s="61"/>
      <c r="K1772" s="61"/>
      <c r="L1772" s="61"/>
      <c r="M1772" s="61"/>
      <c r="N1772" s="61"/>
      <c r="O1772" s="61"/>
      <c r="P1772" s="61"/>
      <c r="Q1772" s="61"/>
      <c r="R1772" s="61"/>
      <c r="S1772" s="61"/>
      <c r="T1772" s="61"/>
      <c r="U1772" s="61"/>
      <c r="V1772" s="61"/>
      <c r="W1772" s="61"/>
      <c r="X1772" s="61"/>
      <c r="Y1772" s="61"/>
      <c r="Z1772" s="61"/>
      <c r="AA1772" s="61"/>
      <c r="AB1772" s="61"/>
      <c r="AC1772" s="61"/>
      <c r="AD1772" s="61"/>
      <c r="AE1772" s="61"/>
      <c r="AF1772" s="61"/>
      <c r="AG1772" s="61"/>
      <c r="AH1772" s="61"/>
      <c r="AI1772" s="61"/>
      <c r="AJ1772" s="61"/>
      <c r="AK1772" s="61"/>
      <c r="AL1772" s="61"/>
      <c r="AM1772" s="61"/>
      <c r="AN1772" s="61"/>
      <c r="AO1772" s="61"/>
      <c r="AP1772" s="62"/>
      <c r="AQ1772" s="61"/>
      <c r="AR1772" s="61"/>
      <c r="AS1772" s="61"/>
      <c r="AT1772" s="61"/>
      <c r="AU1772" s="61"/>
      <c r="AV1772" s="61"/>
      <c r="AW1772" s="60"/>
    </row>
    <row r="1773" s="59" customFormat="1" customHeight="1" spans="1:49">
      <c r="A1773" s="60"/>
      <c r="B1773" s="60"/>
      <c r="C1773" s="60"/>
      <c r="D1773" s="60"/>
      <c r="H1773" s="61"/>
      <c r="I1773" s="61"/>
      <c r="J1773" s="61"/>
      <c r="K1773" s="61"/>
      <c r="L1773" s="61"/>
      <c r="M1773" s="61"/>
      <c r="N1773" s="61"/>
      <c r="O1773" s="61"/>
      <c r="P1773" s="61"/>
      <c r="Q1773" s="61"/>
      <c r="R1773" s="61"/>
      <c r="S1773" s="61"/>
      <c r="T1773" s="61"/>
      <c r="U1773" s="61"/>
      <c r="V1773" s="61"/>
      <c r="W1773" s="61"/>
      <c r="X1773" s="61"/>
      <c r="Y1773" s="61"/>
      <c r="Z1773" s="61"/>
      <c r="AA1773" s="61"/>
      <c r="AB1773" s="61"/>
      <c r="AC1773" s="61"/>
      <c r="AD1773" s="61"/>
      <c r="AE1773" s="61"/>
      <c r="AF1773" s="61"/>
      <c r="AG1773" s="61"/>
      <c r="AH1773" s="61"/>
      <c r="AI1773" s="61"/>
      <c r="AJ1773" s="61"/>
      <c r="AK1773" s="61"/>
      <c r="AL1773" s="61"/>
      <c r="AM1773" s="61"/>
      <c r="AN1773" s="61"/>
      <c r="AO1773" s="61"/>
      <c r="AP1773" s="62"/>
      <c r="AQ1773" s="61"/>
      <c r="AR1773" s="61"/>
      <c r="AS1773" s="61"/>
      <c r="AT1773" s="61"/>
      <c r="AU1773" s="61"/>
      <c r="AV1773" s="61"/>
      <c r="AW1773" s="60"/>
    </row>
    <row r="1774" s="59" customFormat="1" customHeight="1" spans="1:49">
      <c r="A1774" s="60"/>
      <c r="B1774" s="60"/>
      <c r="C1774" s="60"/>
      <c r="D1774" s="60"/>
      <c r="H1774" s="61"/>
      <c r="I1774" s="61"/>
      <c r="J1774" s="61"/>
      <c r="K1774" s="61"/>
      <c r="L1774" s="61"/>
      <c r="M1774" s="61"/>
      <c r="N1774" s="61"/>
      <c r="O1774" s="61"/>
      <c r="P1774" s="61"/>
      <c r="Q1774" s="61"/>
      <c r="R1774" s="61"/>
      <c r="S1774" s="61"/>
      <c r="T1774" s="61"/>
      <c r="U1774" s="61"/>
      <c r="V1774" s="61"/>
      <c r="W1774" s="61"/>
      <c r="X1774" s="61"/>
      <c r="Y1774" s="61"/>
      <c r="Z1774" s="61"/>
      <c r="AA1774" s="61"/>
      <c r="AB1774" s="61"/>
      <c r="AC1774" s="61"/>
      <c r="AD1774" s="61"/>
      <c r="AE1774" s="61"/>
      <c r="AF1774" s="61"/>
      <c r="AG1774" s="61"/>
      <c r="AH1774" s="61"/>
      <c r="AI1774" s="61"/>
      <c r="AJ1774" s="61"/>
      <c r="AK1774" s="61"/>
      <c r="AL1774" s="61"/>
      <c r="AM1774" s="61"/>
      <c r="AN1774" s="61"/>
      <c r="AO1774" s="61"/>
      <c r="AP1774" s="62"/>
      <c r="AQ1774" s="61"/>
      <c r="AR1774" s="61"/>
      <c r="AS1774" s="61"/>
      <c r="AT1774" s="61"/>
      <c r="AU1774" s="61"/>
      <c r="AV1774" s="61"/>
      <c r="AW1774" s="60"/>
    </row>
    <row r="1775" s="59" customFormat="1" customHeight="1" spans="1:49">
      <c r="A1775" s="60"/>
      <c r="B1775" s="60"/>
      <c r="C1775" s="60"/>
      <c r="D1775" s="60"/>
      <c r="H1775" s="61"/>
      <c r="I1775" s="61"/>
      <c r="J1775" s="61"/>
      <c r="K1775" s="61"/>
      <c r="L1775" s="61"/>
      <c r="M1775" s="61"/>
      <c r="N1775" s="61"/>
      <c r="O1775" s="61"/>
      <c r="P1775" s="61"/>
      <c r="Q1775" s="61"/>
      <c r="R1775" s="61"/>
      <c r="S1775" s="61"/>
      <c r="T1775" s="61"/>
      <c r="U1775" s="61"/>
      <c r="V1775" s="61"/>
      <c r="W1775" s="61"/>
      <c r="X1775" s="61"/>
      <c r="Y1775" s="61"/>
      <c r="Z1775" s="61"/>
      <c r="AA1775" s="61"/>
      <c r="AB1775" s="61"/>
      <c r="AC1775" s="61"/>
      <c r="AD1775" s="61"/>
      <c r="AE1775" s="61"/>
      <c r="AF1775" s="61"/>
      <c r="AG1775" s="61"/>
      <c r="AH1775" s="61"/>
      <c r="AI1775" s="61"/>
      <c r="AJ1775" s="61"/>
      <c r="AK1775" s="61"/>
      <c r="AL1775" s="61"/>
      <c r="AM1775" s="61"/>
      <c r="AN1775" s="61"/>
      <c r="AO1775" s="61"/>
      <c r="AP1775" s="62"/>
      <c r="AQ1775" s="61"/>
      <c r="AR1775" s="61"/>
      <c r="AS1775" s="61"/>
      <c r="AT1775" s="61"/>
      <c r="AU1775" s="61"/>
      <c r="AV1775" s="61"/>
      <c r="AW1775" s="60"/>
    </row>
    <row r="1776" s="59" customFormat="1" customHeight="1" spans="1:49">
      <c r="A1776" s="60"/>
      <c r="B1776" s="60"/>
      <c r="C1776" s="60"/>
      <c r="D1776" s="60"/>
      <c r="H1776" s="61"/>
      <c r="I1776" s="61"/>
      <c r="J1776" s="61"/>
      <c r="K1776" s="61"/>
      <c r="L1776" s="61"/>
      <c r="M1776" s="61"/>
      <c r="N1776" s="61"/>
      <c r="O1776" s="61"/>
      <c r="P1776" s="61"/>
      <c r="Q1776" s="61"/>
      <c r="R1776" s="61"/>
      <c r="S1776" s="61"/>
      <c r="T1776" s="61"/>
      <c r="U1776" s="61"/>
      <c r="V1776" s="61"/>
      <c r="W1776" s="61"/>
      <c r="X1776" s="61"/>
      <c r="Y1776" s="61"/>
      <c r="Z1776" s="61"/>
      <c r="AA1776" s="61"/>
      <c r="AB1776" s="61"/>
      <c r="AC1776" s="61"/>
      <c r="AD1776" s="61"/>
      <c r="AE1776" s="61"/>
      <c r="AF1776" s="61"/>
      <c r="AG1776" s="61"/>
      <c r="AH1776" s="61"/>
      <c r="AI1776" s="61"/>
      <c r="AJ1776" s="61"/>
      <c r="AK1776" s="61"/>
      <c r="AL1776" s="61"/>
      <c r="AM1776" s="61"/>
      <c r="AN1776" s="61"/>
      <c r="AO1776" s="61"/>
      <c r="AP1776" s="62"/>
      <c r="AQ1776" s="61"/>
      <c r="AR1776" s="61"/>
      <c r="AS1776" s="61"/>
      <c r="AT1776" s="61"/>
      <c r="AU1776" s="61"/>
      <c r="AV1776" s="61"/>
      <c r="AW1776" s="60"/>
    </row>
    <row r="1777" s="59" customFormat="1" customHeight="1" spans="1:49">
      <c r="A1777" s="60"/>
      <c r="B1777" s="60"/>
      <c r="C1777" s="60"/>
      <c r="D1777" s="60"/>
      <c r="H1777" s="61"/>
      <c r="I1777" s="61"/>
      <c r="J1777" s="61"/>
      <c r="K1777" s="61"/>
      <c r="L1777" s="61"/>
      <c r="M1777" s="61"/>
      <c r="N1777" s="61"/>
      <c r="O1777" s="61"/>
      <c r="P1777" s="61"/>
      <c r="Q1777" s="61"/>
      <c r="R1777" s="61"/>
      <c r="S1777" s="61"/>
      <c r="T1777" s="61"/>
      <c r="U1777" s="61"/>
      <c r="V1777" s="61"/>
      <c r="W1777" s="61"/>
      <c r="X1777" s="61"/>
      <c r="Y1777" s="61"/>
      <c r="Z1777" s="61"/>
      <c r="AA1777" s="61"/>
      <c r="AB1777" s="61"/>
      <c r="AC1777" s="61"/>
      <c r="AD1777" s="61"/>
      <c r="AE1777" s="61"/>
      <c r="AF1777" s="61"/>
      <c r="AG1777" s="61"/>
      <c r="AH1777" s="61"/>
      <c r="AI1777" s="61"/>
      <c r="AJ1777" s="61"/>
      <c r="AK1777" s="61"/>
      <c r="AL1777" s="61"/>
      <c r="AM1777" s="61"/>
      <c r="AN1777" s="61"/>
      <c r="AO1777" s="61"/>
      <c r="AP1777" s="62"/>
      <c r="AQ1777" s="61"/>
      <c r="AR1777" s="61"/>
      <c r="AS1777" s="61"/>
      <c r="AT1777" s="61"/>
      <c r="AU1777" s="61"/>
      <c r="AV1777" s="61"/>
      <c r="AW1777" s="60"/>
    </row>
    <row r="1778" s="59" customFormat="1" customHeight="1" spans="1:49">
      <c r="A1778" s="60"/>
      <c r="B1778" s="60"/>
      <c r="C1778" s="60"/>
      <c r="D1778" s="60"/>
      <c r="H1778" s="61"/>
      <c r="I1778" s="61"/>
      <c r="J1778" s="61"/>
      <c r="K1778" s="61"/>
      <c r="L1778" s="61"/>
      <c r="M1778" s="61"/>
      <c r="N1778" s="61"/>
      <c r="O1778" s="61"/>
      <c r="P1778" s="61"/>
      <c r="Q1778" s="61"/>
      <c r="R1778" s="61"/>
      <c r="S1778" s="61"/>
      <c r="T1778" s="61"/>
      <c r="U1778" s="61"/>
      <c r="V1778" s="61"/>
      <c r="W1778" s="61"/>
      <c r="X1778" s="61"/>
      <c r="Y1778" s="61"/>
      <c r="Z1778" s="61"/>
      <c r="AA1778" s="61"/>
      <c r="AB1778" s="61"/>
      <c r="AC1778" s="61"/>
      <c r="AD1778" s="61"/>
      <c r="AE1778" s="61"/>
      <c r="AF1778" s="61"/>
      <c r="AG1778" s="61"/>
      <c r="AH1778" s="61"/>
      <c r="AI1778" s="61"/>
      <c r="AJ1778" s="61"/>
      <c r="AK1778" s="61"/>
      <c r="AL1778" s="61"/>
      <c r="AM1778" s="61"/>
      <c r="AN1778" s="61"/>
      <c r="AO1778" s="61"/>
      <c r="AP1778" s="62"/>
      <c r="AQ1778" s="61"/>
      <c r="AR1778" s="61"/>
      <c r="AS1778" s="61"/>
      <c r="AT1778" s="61"/>
      <c r="AU1778" s="61"/>
      <c r="AV1778" s="61"/>
      <c r="AW1778" s="60"/>
    </row>
    <row r="1779" s="59" customFormat="1" customHeight="1" spans="1:49">
      <c r="A1779" s="60"/>
      <c r="B1779" s="60"/>
      <c r="C1779" s="60"/>
      <c r="D1779" s="60"/>
      <c r="H1779" s="61"/>
      <c r="I1779" s="61"/>
      <c r="J1779" s="61"/>
      <c r="K1779" s="61"/>
      <c r="L1779" s="61"/>
      <c r="M1779" s="61"/>
      <c r="N1779" s="61"/>
      <c r="O1779" s="61"/>
      <c r="P1779" s="61"/>
      <c r="Q1779" s="61"/>
      <c r="R1779" s="61"/>
      <c r="S1779" s="61"/>
      <c r="T1779" s="61"/>
      <c r="U1779" s="61"/>
      <c r="V1779" s="61"/>
      <c r="W1779" s="61"/>
      <c r="X1779" s="61"/>
      <c r="Y1779" s="61"/>
      <c r="Z1779" s="61"/>
      <c r="AA1779" s="61"/>
      <c r="AB1779" s="61"/>
      <c r="AC1779" s="61"/>
      <c r="AD1779" s="61"/>
      <c r="AE1779" s="61"/>
      <c r="AF1779" s="61"/>
      <c r="AG1779" s="61"/>
      <c r="AH1779" s="61"/>
      <c r="AI1779" s="61"/>
      <c r="AJ1779" s="61"/>
      <c r="AK1779" s="61"/>
      <c r="AL1779" s="61"/>
      <c r="AM1779" s="61"/>
      <c r="AN1779" s="61"/>
      <c r="AO1779" s="61"/>
      <c r="AP1779" s="62"/>
      <c r="AQ1779" s="61"/>
      <c r="AR1779" s="61"/>
      <c r="AS1779" s="61"/>
      <c r="AT1779" s="61"/>
      <c r="AU1779" s="61"/>
      <c r="AV1779" s="61"/>
      <c r="AW1779" s="60"/>
    </row>
    <row r="1780" s="59" customFormat="1" customHeight="1" spans="1:49">
      <c r="A1780" s="60"/>
      <c r="B1780" s="60"/>
      <c r="C1780" s="60"/>
      <c r="D1780" s="60"/>
      <c r="H1780" s="61"/>
      <c r="I1780" s="61"/>
      <c r="J1780" s="61"/>
      <c r="K1780" s="61"/>
      <c r="L1780" s="61"/>
      <c r="M1780" s="61"/>
      <c r="N1780" s="61"/>
      <c r="O1780" s="61"/>
      <c r="P1780" s="61"/>
      <c r="Q1780" s="61"/>
      <c r="R1780" s="61"/>
      <c r="S1780" s="61"/>
      <c r="T1780" s="61"/>
      <c r="U1780" s="61"/>
      <c r="V1780" s="61"/>
      <c r="W1780" s="61"/>
      <c r="X1780" s="61"/>
      <c r="Y1780" s="61"/>
      <c r="Z1780" s="61"/>
      <c r="AA1780" s="61"/>
      <c r="AB1780" s="61"/>
      <c r="AC1780" s="61"/>
      <c r="AD1780" s="61"/>
      <c r="AE1780" s="61"/>
      <c r="AF1780" s="61"/>
      <c r="AG1780" s="61"/>
      <c r="AH1780" s="61"/>
      <c r="AI1780" s="61"/>
      <c r="AJ1780" s="61"/>
      <c r="AK1780" s="61"/>
      <c r="AL1780" s="61"/>
      <c r="AM1780" s="61"/>
      <c r="AN1780" s="61"/>
      <c r="AO1780" s="61"/>
      <c r="AP1780" s="62"/>
      <c r="AQ1780" s="61"/>
      <c r="AR1780" s="61"/>
      <c r="AS1780" s="61"/>
      <c r="AT1780" s="61"/>
      <c r="AU1780" s="61"/>
      <c r="AV1780" s="61"/>
      <c r="AW1780" s="60"/>
    </row>
    <row r="1781" s="59" customFormat="1" customHeight="1" spans="1:49">
      <c r="A1781" s="60"/>
      <c r="B1781" s="60"/>
      <c r="C1781" s="60"/>
      <c r="D1781" s="60"/>
      <c r="H1781" s="61"/>
      <c r="I1781" s="61"/>
      <c r="J1781" s="61"/>
      <c r="K1781" s="61"/>
      <c r="L1781" s="61"/>
      <c r="M1781" s="61"/>
      <c r="N1781" s="61"/>
      <c r="O1781" s="61"/>
      <c r="P1781" s="61"/>
      <c r="Q1781" s="61"/>
      <c r="R1781" s="61"/>
      <c r="S1781" s="61"/>
      <c r="T1781" s="61"/>
      <c r="U1781" s="61"/>
      <c r="V1781" s="61"/>
      <c r="W1781" s="61"/>
      <c r="X1781" s="61"/>
      <c r="Y1781" s="61"/>
      <c r="Z1781" s="61"/>
      <c r="AA1781" s="61"/>
      <c r="AB1781" s="61"/>
      <c r="AC1781" s="61"/>
      <c r="AD1781" s="61"/>
      <c r="AE1781" s="61"/>
      <c r="AF1781" s="61"/>
      <c r="AG1781" s="61"/>
      <c r="AH1781" s="61"/>
      <c r="AI1781" s="61"/>
      <c r="AJ1781" s="61"/>
      <c r="AK1781" s="61"/>
      <c r="AL1781" s="61"/>
      <c r="AM1781" s="61"/>
      <c r="AN1781" s="61"/>
      <c r="AO1781" s="61"/>
      <c r="AP1781" s="62"/>
      <c r="AQ1781" s="61"/>
      <c r="AR1781" s="61"/>
      <c r="AS1781" s="61"/>
      <c r="AT1781" s="61"/>
      <c r="AU1781" s="61"/>
      <c r="AV1781" s="61"/>
      <c r="AW1781" s="60"/>
    </row>
    <row r="1782" s="59" customFormat="1" customHeight="1" spans="1:49">
      <c r="A1782" s="60"/>
      <c r="B1782" s="60"/>
      <c r="C1782" s="60"/>
      <c r="D1782" s="60"/>
      <c r="H1782" s="61"/>
      <c r="I1782" s="61"/>
      <c r="J1782" s="61"/>
      <c r="K1782" s="61"/>
      <c r="L1782" s="61"/>
      <c r="M1782" s="61"/>
      <c r="N1782" s="61"/>
      <c r="O1782" s="61"/>
      <c r="P1782" s="61"/>
      <c r="Q1782" s="61"/>
      <c r="R1782" s="61"/>
      <c r="S1782" s="61"/>
      <c r="T1782" s="61"/>
      <c r="U1782" s="61"/>
      <c r="V1782" s="61"/>
      <c r="W1782" s="61"/>
      <c r="X1782" s="61"/>
      <c r="Y1782" s="61"/>
      <c r="Z1782" s="61"/>
      <c r="AA1782" s="61"/>
      <c r="AB1782" s="61"/>
      <c r="AC1782" s="61"/>
      <c r="AD1782" s="61"/>
      <c r="AE1782" s="61"/>
      <c r="AF1782" s="61"/>
      <c r="AG1782" s="61"/>
      <c r="AH1782" s="61"/>
      <c r="AI1782" s="61"/>
      <c r="AJ1782" s="61"/>
      <c r="AK1782" s="61"/>
      <c r="AL1782" s="61"/>
      <c r="AM1782" s="61"/>
      <c r="AN1782" s="61"/>
      <c r="AO1782" s="61"/>
      <c r="AP1782" s="62"/>
      <c r="AQ1782" s="61"/>
      <c r="AR1782" s="61"/>
      <c r="AS1782" s="61"/>
      <c r="AT1782" s="61"/>
      <c r="AU1782" s="61"/>
      <c r="AV1782" s="61"/>
      <c r="AW1782" s="60"/>
    </row>
    <row r="1783" s="59" customFormat="1" customHeight="1" spans="1:49">
      <c r="A1783" s="60"/>
      <c r="B1783" s="60"/>
      <c r="C1783" s="60"/>
      <c r="D1783" s="60"/>
      <c r="H1783" s="61"/>
      <c r="I1783" s="61"/>
      <c r="J1783" s="61"/>
      <c r="K1783" s="61"/>
      <c r="L1783" s="61"/>
      <c r="M1783" s="61"/>
      <c r="N1783" s="61"/>
      <c r="O1783" s="61"/>
      <c r="P1783" s="61"/>
      <c r="Q1783" s="61"/>
      <c r="R1783" s="61"/>
      <c r="S1783" s="61"/>
      <c r="T1783" s="61"/>
      <c r="U1783" s="61"/>
      <c r="V1783" s="61"/>
      <c r="W1783" s="61"/>
      <c r="X1783" s="61"/>
      <c r="Y1783" s="61"/>
      <c r="Z1783" s="61"/>
      <c r="AA1783" s="61"/>
      <c r="AB1783" s="61"/>
      <c r="AC1783" s="61"/>
      <c r="AD1783" s="61"/>
      <c r="AE1783" s="61"/>
      <c r="AF1783" s="61"/>
      <c r="AG1783" s="61"/>
      <c r="AH1783" s="61"/>
      <c r="AI1783" s="61"/>
      <c r="AJ1783" s="61"/>
      <c r="AK1783" s="61"/>
      <c r="AL1783" s="61"/>
      <c r="AM1783" s="61"/>
      <c r="AN1783" s="61"/>
      <c r="AO1783" s="61"/>
      <c r="AP1783" s="62"/>
      <c r="AQ1783" s="61"/>
      <c r="AR1783" s="61"/>
      <c r="AS1783" s="61"/>
      <c r="AT1783" s="61"/>
      <c r="AU1783" s="61"/>
      <c r="AV1783" s="61"/>
      <c r="AW1783" s="60"/>
    </row>
    <row r="1784" s="59" customFormat="1" customHeight="1" spans="1:49">
      <c r="A1784" s="60"/>
      <c r="B1784" s="60"/>
      <c r="C1784" s="60"/>
      <c r="D1784" s="60"/>
      <c r="H1784" s="61"/>
      <c r="I1784" s="61"/>
      <c r="J1784" s="61"/>
      <c r="K1784" s="61"/>
      <c r="L1784" s="61"/>
      <c r="M1784" s="61"/>
      <c r="N1784" s="61"/>
      <c r="O1784" s="61"/>
      <c r="P1784" s="61"/>
      <c r="Q1784" s="61"/>
      <c r="R1784" s="61"/>
      <c r="S1784" s="61"/>
      <c r="T1784" s="61"/>
      <c r="U1784" s="61"/>
      <c r="V1784" s="61"/>
      <c r="W1784" s="61"/>
      <c r="X1784" s="61"/>
      <c r="Y1784" s="61"/>
      <c r="Z1784" s="61"/>
      <c r="AA1784" s="61"/>
      <c r="AB1784" s="61"/>
      <c r="AC1784" s="61"/>
      <c r="AD1784" s="61"/>
      <c r="AE1784" s="61"/>
      <c r="AF1784" s="61"/>
      <c r="AG1784" s="61"/>
      <c r="AH1784" s="61"/>
      <c r="AI1784" s="61"/>
      <c r="AJ1784" s="61"/>
      <c r="AK1784" s="61"/>
      <c r="AL1784" s="61"/>
      <c r="AM1784" s="61"/>
      <c r="AN1784" s="61"/>
      <c r="AO1784" s="61"/>
      <c r="AP1784" s="62"/>
      <c r="AQ1784" s="61"/>
      <c r="AR1784" s="61"/>
      <c r="AS1784" s="61"/>
      <c r="AT1784" s="61"/>
      <c r="AU1784" s="61"/>
      <c r="AV1784" s="61"/>
      <c r="AW1784" s="60"/>
    </row>
    <row r="1785" s="59" customFormat="1" customHeight="1" spans="1:49">
      <c r="A1785" s="60"/>
      <c r="B1785" s="60"/>
      <c r="C1785" s="60"/>
      <c r="D1785" s="60"/>
      <c r="H1785" s="61"/>
      <c r="I1785" s="61"/>
      <c r="J1785" s="61"/>
      <c r="K1785" s="61"/>
      <c r="L1785" s="61"/>
      <c r="M1785" s="61"/>
      <c r="N1785" s="61"/>
      <c r="O1785" s="61"/>
      <c r="P1785" s="61"/>
      <c r="Q1785" s="61"/>
      <c r="R1785" s="61"/>
      <c r="S1785" s="61"/>
      <c r="T1785" s="61"/>
      <c r="U1785" s="61"/>
      <c r="V1785" s="61"/>
      <c r="W1785" s="61"/>
      <c r="X1785" s="61"/>
      <c r="Y1785" s="61"/>
      <c r="Z1785" s="61"/>
      <c r="AA1785" s="61"/>
      <c r="AB1785" s="61"/>
      <c r="AC1785" s="61"/>
      <c r="AD1785" s="61"/>
      <c r="AE1785" s="61"/>
      <c r="AF1785" s="61"/>
      <c r="AG1785" s="61"/>
      <c r="AH1785" s="61"/>
      <c r="AI1785" s="61"/>
      <c r="AJ1785" s="61"/>
      <c r="AK1785" s="61"/>
      <c r="AL1785" s="61"/>
      <c r="AM1785" s="61"/>
      <c r="AN1785" s="61"/>
      <c r="AO1785" s="61"/>
      <c r="AP1785" s="62"/>
      <c r="AQ1785" s="61"/>
      <c r="AR1785" s="61"/>
      <c r="AS1785" s="61"/>
      <c r="AT1785" s="61"/>
      <c r="AU1785" s="61"/>
      <c r="AV1785" s="61"/>
      <c r="AW1785" s="60"/>
    </row>
    <row r="1786" s="59" customFormat="1" customHeight="1" spans="1:49">
      <c r="A1786" s="60"/>
      <c r="B1786" s="60"/>
      <c r="C1786" s="60"/>
      <c r="D1786" s="60"/>
      <c r="H1786" s="61"/>
      <c r="I1786" s="61"/>
      <c r="J1786" s="61"/>
      <c r="K1786" s="61"/>
      <c r="L1786" s="61"/>
      <c r="M1786" s="61"/>
      <c r="N1786" s="61"/>
      <c r="O1786" s="61"/>
      <c r="P1786" s="61"/>
      <c r="Q1786" s="61"/>
      <c r="R1786" s="61"/>
      <c r="S1786" s="61"/>
      <c r="T1786" s="61"/>
      <c r="U1786" s="61"/>
      <c r="V1786" s="61"/>
      <c r="W1786" s="61"/>
      <c r="X1786" s="61"/>
      <c r="Y1786" s="61"/>
      <c r="Z1786" s="61"/>
      <c r="AA1786" s="61"/>
      <c r="AB1786" s="61"/>
      <c r="AC1786" s="61"/>
      <c r="AD1786" s="61"/>
      <c r="AE1786" s="61"/>
      <c r="AF1786" s="61"/>
      <c r="AG1786" s="61"/>
      <c r="AH1786" s="61"/>
      <c r="AI1786" s="61"/>
      <c r="AJ1786" s="61"/>
      <c r="AK1786" s="61"/>
      <c r="AL1786" s="61"/>
      <c r="AM1786" s="61"/>
      <c r="AN1786" s="61"/>
      <c r="AO1786" s="61"/>
      <c r="AP1786" s="62"/>
      <c r="AQ1786" s="61"/>
      <c r="AR1786" s="61"/>
      <c r="AS1786" s="61"/>
      <c r="AT1786" s="61"/>
      <c r="AU1786" s="61"/>
      <c r="AV1786" s="61"/>
      <c r="AW1786" s="60"/>
    </row>
    <row r="1787" s="59" customFormat="1" customHeight="1" spans="1:49">
      <c r="A1787" s="60"/>
      <c r="B1787" s="60"/>
      <c r="C1787" s="60"/>
      <c r="D1787" s="60"/>
      <c r="H1787" s="61"/>
      <c r="I1787" s="61"/>
      <c r="J1787" s="61"/>
      <c r="K1787" s="61"/>
      <c r="L1787" s="61"/>
      <c r="M1787" s="61"/>
      <c r="N1787" s="61"/>
      <c r="O1787" s="61"/>
      <c r="P1787" s="61"/>
      <c r="Q1787" s="61"/>
      <c r="R1787" s="61"/>
      <c r="S1787" s="61"/>
      <c r="T1787" s="61"/>
      <c r="U1787" s="61"/>
      <c r="V1787" s="61"/>
      <c r="W1787" s="61"/>
      <c r="X1787" s="61"/>
      <c r="Y1787" s="61"/>
      <c r="Z1787" s="61"/>
      <c r="AA1787" s="61"/>
      <c r="AB1787" s="61"/>
      <c r="AC1787" s="61"/>
      <c r="AD1787" s="61"/>
      <c r="AE1787" s="61"/>
      <c r="AF1787" s="61"/>
      <c r="AG1787" s="61"/>
      <c r="AH1787" s="61"/>
      <c r="AI1787" s="61"/>
      <c r="AJ1787" s="61"/>
      <c r="AK1787" s="61"/>
      <c r="AL1787" s="61"/>
      <c r="AM1787" s="61"/>
      <c r="AN1787" s="61"/>
      <c r="AO1787" s="61"/>
      <c r="AP1787" s="62"/>
      <c r="AQ1787" s="61"/>
      <c r="AR1787" s="61"/>
      <c r="AS1787" s="61"/>
      <c r="AT1787" s="61"/>
      <c r="AU1787" s="61"/>
      <c r="AV1787" s="61"/>
      <c r="AW1787" s="60"/>
    </row>
    <row r="1788" s="59" customFormat="1" customHeight="1" spans="1:49">
      <c r="A1788" s="60"/>
      <c r="B1788" s="60"/>
      <c r="C1788" s="60"/>
      <c r="D1788" s="60"/>
      <c r="H1788" s="61"/>
      <c r="I1788" s="61"/>
      <c r="J1788" s="61"/>
      <c r="K1788" s="61"/>
      <c r="L1788" s="61"/>
      <c r="M1788" s="61"/>
      <c r="N1788" s="61"/>
      <c r="O1788" s="61"/>
      <c r="P1788" s="61"/>
      <c r="Q1788" s="61"/>
      <c r="R1788" s="61"/>
      <c r="S1788" s="61"/>
      <c r="T1788" s="61"/>
      <c r="U1788" s="61"/>
      <c r="V1788" s="61"/>
      <c r="W1788" s="61"/>
      <c r="X1788" s="61"/>
      <c r="Y1788" s="61"/>
      <c r="Z1788" s="61"/>
      <c r="AA1788" s="61"/>
      <c r="AB1788" s="61"/>
      <c r="AC1788" s="61"/>
      <c r="AD1788" s="61"/>
      <c r="AE1788" s="61"/>
      <c r="AF1788" s="61"/>
      <c r="AG1788" s="61"/>
      <c r="AH1788" s="61"/>
      <c r="AI1788" s="61"/>
      <c r="AJ1788" s="61"/>
      <c r="AK1788" s="61"/>
      <c r="AL1788" s="61"/>
      <c r="AM1788" s="61"/>
      <c r="AN1788" s="61"/>
      <c r="AO1788" s="61"/>
      <c r="AP1788" s="62"/>
      <c r="AQ1788" s="61"/>
      <c r="AR1788" s="61"/>
      <c r="AS1788" s="61"/>
      <c r="AT1788" s="61"/>
      <c r="AU1788" s="61"/>
      <c r="AV1788" s="61"/>
      <c r="AW1788" s="60"/>
    </row>
    <row r="1789" s="59" customFormat="1" customHeight="1" spans="1:49">
      <c r="A1789" s="60"/>
      <c r="B1789" s="60"/>
      <c r="C1789" s="60"/>
      <c r="D1789" s="60"/>
      <c r="H1789" s="61"/>
      <c r="I1789" s="61"/>
      <c r="J1789" s="61"/>
      <c r="K1789" s="61"/>
      <c r="L1789" s="61"/>
      <c r="M1789" s="61"/>
      <c r="N1789" s="61"/>
      <c r="O1789" s="61"/>
      <c r="P1789" s="61"/>
      <c r="Q1789" s="61"/>
      <c r="R1789" s="61"/>
      <c r="S1789" s="61"/>
      <c r="T1789" s="61"/>
      <c r="U1789" s="61"/>
      <c r="V1789" s="61"/>
      <c r="W1789" s="61"/>
      <c r="X1789" s="61"/>
      <c r="Y1789" s="61"/>
      <c r="Z1789" s="61"/>
      <c r="AA1789" s="61"/>
      <c r="AB1789" s="61"/>
      <c r="AC1789" s="61"/>
      <c r="AD1789" s="61"/>
      <c r="AE1789" s="61"/>
      <c r="AF1789" s="61"/>
      <c r="AG1789" s="61"/>
      <c r="AH1789" s="61"/>
      <c r="AI1789" s="61"/>
      <c r="AJ1789" s="61"/>
      <c r="AK1789" s="61"/>
      <c r="AL1789" s="61"/>
      <c r="AM1789" s="61"/>
      <c r="AN1789" s="61"/>
      <c r="AO1789" s="61"/>
      <c r="AP1789" s="62"/>
      <c r="AQ1789" s="61"/>
      <c r="AR1789" s="61"/>
      <c r="AS1789" s="61"/>
      <c r="AT1789" s="61"/>
      <c r="AU1789" s="61"/>
      <c r="AV1789" s="61"/>
      <c r="AW1789" s="60"/>
    </row>
    <row r="1790" s="59" customFormat="1" customHeight="1" spans="1:49">
      <c r="A1790" s="60"/>
      <c r="B1790" s="60"/>
      <c r="C1790" s="60"/>
      <c r="D1790" s="60"/>
      <c r="H1790" s="61"/>
      <c r="I1790" s="61"/>
      <c r="J1790" s="61"/>
      <c r="K1790" s="61"/>
      <c r="L1790" s="61"/>
      <c r="M1790" s="61"/>
      <c r="N1790" s="61"/>
      <c r="O1790" s="61"/>
      <c r="P1790" s="61"/>
      <c r="Q1790" s="61"/>
      <c r="R1790" s="61"/>
      <c r="S1790" s="61"/>
      <c r="T1790" s="61"/>
      <c r="U1790" s="61"/>
      <c r="V1790" s="61"/>
      <c r="W1790" s="61"/>
      <c r="X1790" s="61"/>
      <c r="Y1790" s="61"/>
      <c r="Z1790" s="61"/>
      <c r="AA1790" s="61"/>
      <c r="AB1790" s="61"/>
      <c r="AC1790" s="61"/>
      <c r="AD1790" s="61"/>
      <c r="AE1790" s="61"/>
      <c r="AF1790" s="61"/>
      <c r="AG1790" s="61"/>
      <c r="AH1790" s="61"/>
      <c r="AI1790" s="61"/>
      <c r="AJ1790" s="61"/>
      <c r="AK1790" s="61"/>
      <c r="AL1790" s="61"/>
      <c r="AM1790" s="61"/>
      <c r="AN1790" s="61"/>
      <c r="AO1790" s="61"/>
      <c r="AP1790" s="62"/>
      <c r="AQ1790" s="61"/>
      <c r="AR1790" s="61"/>
      <c r="AS1790" s="61"/>
      <c r="AT1790" s="61"/>
      <c r="AU1790" s="61"/>
      <c r="AV1790" s="61"/>
      <c r="AW1790" s="60"/>
    </row>
    <row r="1791" s="59" customFormat="1" customHeight="1" spans="1:49">
      <c r="A1791" s="60"/>
      <c r="B1791" s="60"/>
      <c r="C1791" s="60"/>
      <c r="D1791" s="60"/>
      <c r="H1791" s="61"/>
      <c r="I1791" s="61"/>
      <c r="J1791" s="61"/>
      <c r="K1791" s="61"/>
      <c r="L1791" s="61"/>
      <c r="M1791" s="61"/>
      <c r="N1791" s="61"/>
      <c r="O1791" s="61"/>
      <c r="P1791" s="61"/>
      <c r="Q1791" s="61"/>
      <c r="R1791" s="61"/>
      <c r="S1791" s="61"/>
      <c r="T1791" s="61"/>
      <c r="U1791" s="61"/>
      <c r="V1791" s="61"/>
      <c r="W1791" s="61"/>
      <c r="X1791" s="61"/>
      <c r="Y1791" s="61"/>
      <c r="Z1791" s="61"/>
      <c r="AA1791" s="61"/>
      <c r="AB1791" s="61"/>
      <c r="AC1791" s="61"/>
      <c r="AD1791" s="61"/>
      <c r="AE1791" s="61"/>
      <c r="AF1791" s="61"/>
      <c r="AG1791" s="61"/>
      <c r="AH1791" s="61"/>
      <c r="AI1791" s="61"/>
      <c r="AJ1791" s="61"/>
      <c r="AK1791" s="61"/>
      <c r="AL1791" s="61"/>
      <c r="AM1791" s="61"/>
      <c r="AN1791" s="61"/>
      <c r="AO1791" s="61"/>
      <c r="AP1791" s="62"/>
      <c r="AQ1791" s="61"/>
      <c r="AR1791" s="61"/>
      <c r="AS1791" s="61"/>
      <c r="AT1791" s="61"/>
      <c r="AU1791" s="61"/>
      <c r="AV1791" s="61"/>
      <c r="AW1791" s="60"/>
    </row>
    <row r="1792" s="59" customFormat="1" customHeight="1" spans="1:49">
      <c r="A1792" s="60"/>
      <c r="B1792" s="60"/>
      <c r="C1792" s="60"/>
      <c r="D1792" s="60"/>
      <c r="H1792" s="61"/>
      <c r="I1792" s="61"/>
      <c r="J1792" s="61"/>
      <c r="K1792" s="61"/>
      <c r="L1792" s="61"/>
      <c r="M1792" s="61"/>
      <c r="N1792" s="61"/>
      <c r="O1792" s="61"/>
      <c r="P1792" s="61"/>
      <c r="Q1792" s="61"/>
      <c r="R1792" s="61"/>
      <c r="S1792" s="61"/>
      <c r="T1792" s="61"/>
      <c r="U1792" s="61"/>
      <c r="V1792" s="61"/>
      <c r="W1792" s="61"/>
      <c r="X1792" s="61"/>
      <c r="Y1792" s="61"/>
      <c r="Z1792" s="61"/>
      <c r="AA1792" s="61"/>
      <c r="AB1792" s="61"/>
      <c r="AC1792" s="61"/>
      <c r="AD1792" s="61"/>
      <c r="AE1792" s="61"/>
      <c r="AF1792" s="61"/>
      <c r="AG1792" s="61"/>
      <c r="AH1792" s="61"/>
      <c r="AI1792" s="61"/>
      <c r="AJ1792" s="61"/>
      <c r="AK1792" s="61"/>
      <c r="AL1792" s="61"/>
      <c r="AM1792" s="61"/>
      <c r="AN1792" s="61"/>
      <c r="AO1792" s="61"/>
      <c r="AP1792" s="62"/>
      <c r="AQ1792" s="61"/>
      <c r="AR1792" s="61"/>
      <c r="AS1792" s="61"/>
      <c r="AT1792" s="61"/>
      <c r="AU1792" s="61"/>
      <c r="AV1792" s="61"/>
      <c r="AW1792" s="60"/>
    </row>
    <row r="1793" s="59" customFormat="1" customHeight="1" spans="1:49">
      <c r="A1793" s="60"/>
      <c r="B1793" s="60"/>
      <c r="C1793" s="60"/>
      <c r="D1793" s="60"/>
      <c r="H1793" s="61"/>
      <c r="I1793" s="61"/>
      <c r="J1793" s="61"/>
      <c r="K1793" s="61"/>
      <c r="L1793" s="61"/>
      <c r="M1793" s="61"/>
      <c r="N1793" s="61"/>
      <c r="O1793" s="61"/>
      <c r="P1793" s="61"/>
      <c r="Q1793" s="61"/>
      <c r="R1793" s="61"/>
      <c r="S1793" s="61"/>
      <c r="T1793" s="61"/>
      <c r="U1793" s="61"/>
      <c r="V1793" s="61"/>
      <c r="W1793" s="61"/>
      <c r="X1793" s="61"/>
      <c r="Y1793" s="61"/>
      <c r="Z1793" s="61"/>
      <c r="AA1793" s="61"/>
      <c r="AB1793" s="61"/>
      <c r="AC1793" s="61"/>
      <c r="AD1793" s="61"/>
      <c r="AE1793" s="61"/>
      <c r="AF1793" s="61"/>
      <c r="AG1793" s="61"/>
      <c r="AH1793" s="61"/>
      <c r="AI1793" s="61"/>
      <c r="AJ1793" s="61"/>
      <c r="AK1793" s="61"/>
      <c r="AL1793" s="61"/>
      <c r="AM1793" s="61"/>
      <c r="AN1793" s="61"/>
      <c r="AO1793" s="61"/>
      <c r="AP1793" s="62"/>
      <c r="AQ1793" s="61"/>
      <c r="AR1793" s="61"/>
      <c r="AS1793" s="61"/>
      <c r="AT1793" s="61"/>
      <c r="AU1793" s="61"/>
      <c r="AV1793" s="61"/>
      <c r="AW1793" s="60"/>
    </row>
    <row r="1794" s="59" customFormat="1" customHeight="1" spans="1:49">
      <c r="A1794" s="60"/>
      <c r="B1794" s="60"/>
      <c r="C1794" s="60"/>
      <c r="D1794" s="60"/>
      <c r="H1794" s="61"/>
      <c r="I1794" s="61"/>
      <c r="J1794" s="61"/>
      <c r="K1794" s="61"/>
      <c r="L1794" s="61"/>
      <c r="M1794" s="61"/>
      <c r="N1794" s="61"/>
      <c r="O1794" s="61"/>
      <c r="P1794" s="61"/>
      <c r="Q1794" s="61"/>
      <c r="R1794" s="61"/>
      <c r="S1794" s="61"/>
      <c r="T1794" s="61"/>
      <c r="U1794" s="61"/>
      <c r="V1794" s="61"/>
      <c r="W1794" s="61"/>
      <c r="X1794" s="61"/>
      <c r="Y1794" s="61"/>
      <c r="Z1794" s="61"/>
      <c r="AA1794" s="61"/>
      <c r="AB1794" s="61"/>
      <c r="AC1794" s="61"/>
      <c r="AD1794" s="61"/>
      <c r="AE1794" s="61"/>
      <c r="AF1794" s="61"/>
      <c r="AG1794" s="61"/>
      <c r="AH1794" s="61"/>
      <c r="AI1794" s="61"/>
      <c r="AJ1794" s="61"/>
      <c r="AK1794" s="61"/>
      <c r="AL1794" s="61"/>
      <c r="AM1794" s="61"/>
      <c r="AN1794" s="61"/>
      <c r="AO1794" s="61"/>
      <c r="AP1794" s="62"/>
      <c r="AQ1794" s="61"/>
      <c r="AR1794" s="61"/>
      <c r="AS1794" s="61"/>
      <c r="AT1794" s="61"/>
      <c r="AU1794" s="61"/>
      <c r="AV1794" s="61"/>
      <c r="AW1794" s="60"/>
    </row>
    <row r="1795" s="59" customFormat="1" customHeight="1" spans="1:49">
      <c r="A1795" s="60"/>
      <c r="B1795" s="60"/>
      <c r="C1795" s="60"/>
      <c r="D1795" s="60"/>
      <c r="H1795" s="61"/>
      <c r="I1795" s="61"/>
      <c r="J1795" s="61"/>
      <c r="K1795" s="61"/>
      <c r="L1795" s="61"/>
      <c r="M1795" s="61"/>
      <c r="N1795" s="61"/>
      <c r="O1795" s="61"/>
      <c r="P1795" s="61"/>
      <c r="Q1795" s="61"/>
      <c r="R1795" s="61"/>
      <c r="S1795" s="61"/>
      <c r="T1795" s="61"/>
      <c r="U1795" s="61"/>
      <c r="V1795" s="61"/>
      <c r="W1795" s="61"/>
      <c r="X1795" s="61"/>
      <c r="Y1795" s="61"/>
      <c r="Z1795" s="61"/>
      <c r="AA1795" s="61"/>
      <c r="AB1795" s="61"/>
      <c r="AC1795" s="61"/>
      <c r="AD1795" s="61"/>
      <c r="AE1795" s="61"/>
      <c r="AF1795" s="61"/>
      <c r="AG1795" s="61"/>
      <c r="AH1795" s="61"/>
      <c r="AI1795" s="61"/>
      <c r="AJ1795" s="61"/>
      <c r="AK1795" s="61"/>
      <c r="AL1795" s="61"/>
      <c r="AM1795" s="61"/>
      <c r="AN1795" s="61"/>
      <c r="AO1795" s="61"/>
      <c r="AP1795" s="62"/>
      <c r="AQ1795" s="61"/>
      <c r="AR1795" s="61"/>
      <c r="AS1795" s="61"/>
      <c r="AT1795" s="61"/>
      <c r="AU1795" s="61"/>
      <c r="AV1795" s="61"/>
      <c r="AW1795" s="60"/>
    </row>
    <row r="1796" s="59" customFormat="1" customHeight="1" spans="1:49">
      <c r="A1796" s="60"/>
      <c r="B1796" s="60"/>
      <c r="C1796" s="60"/>
      <c r="D1796" s="60"/>
      <c r="H1796" s="61"/>
      <c r="I1796" s="61"/>
      <c r="J1796" s="61"/>
      <c r="K1796" s="61"/>
      <c r="L1796" s="61"/>
      <c r="M1796" s="61"/>
      <c r="N1796" s="61"/>
      <c r="O1796" s="61"/>
      <c r="P1796" s="61"/>
      <c r="Q1796" s="61"/>
      <c r="R1796" s="61"/>
      <c r="S1796" s="61"/>
      <c r="T1796" s="61"/>
      <c r="U1796" s="61"/>
      <c r="V1796" s="61"/>
      <c r="W1796" s="61"/>
      <c r="X1796" s="61"/>
      <c r="Y1796" s="61"/>
      <c r="Z1796" s="61"/>
      <c r="AA1796" s="61"/>
      <c r="AB1796" s="61"/>
      <c r="AC1796" s="61"/>
      <c r="AD1796" s="61"/>
      <c r="AE1796" s="61"/>
      <c r="AF1796" s="61"/>
      <c r="AG1796" s="61"/>
      <c r="AH1796" s="61"/>
      <c r="AI1796" s="61"/>
      <c r="AJ1796" s="61"/>
      <c r="AK1796" s="61"/>
      <c r="AL1796" s="61"/>
      <c r="AM1796" s="61"/>
      <c r="AN1796" s="61"/>
      <c r="AO1796" s="61"/>
      <c r="AP1796" s="62"/>
      <c r="AQ1796" s="61"/>
      <c r="AR1796" s="61"/>
      <c r="AS1796" s="61"/>
      <c r="AT1796" s="61"/>
      <c r="AU1796" s="61"/>
      <c r="AV1796" s="61"/>
      <c r="AW1796" s="60"/>
    </row>
    <row r="1797" s="59" customFormat="1" customHeight="1" spans="1:49">
      <c r="A1797" s="60"/>
      <c r="B1797" s="60"/>
      <c r="C1797" s="60"/>
      <c r="D1797" s="60"/>
      <c r="H1797" s="61"/>
      <c r="I1797" s="61"/>
      <c r="J1797" s="61"/>
      <c r="K1797" s="61"/>
      <c r="L1797" s="61"/>
      <c r="M1797" s="61"/>
      <c r="N1797" s="61"/>
      <c r="O1797" s="61"/>
      <c r="P1797" s="61"/>
      <c r="Q1797" s="61"/>
      <c r="R1797" s="61"/>
      <c r="S1797" s="61"/>
      <c r="T1797" s="61"/>
      <c r="U1797" s="61"/>
      <c r="V1797" s="61"/>
      <c r="W1797" s="61"/>
      <c r="X1797" s="61"/>
      <c r="Y1797" s="61"/>
      <c r="Z1797" s="61"/>
      <c r="AA1797" s="61"/>
      <c r="AB1797" s="61"/>
      <c r="AC1797" s="61"/>
      <c r="AD1797" s="61"/>
      <c r="AE1797" s="61"/>
      <c r="AF1797" s="61"/>
      <c r="AG1797" s="61"/>
      <c r="AH1797" s="61"/>
      <c r="AI1797" s="61"/>
      <c r="AJ1797" s="61"/>
      <c r="AK1797" s="61"/>
      <c r="AL1797" s="61"/>
      <c r="AM1797" s="61"/>
      <c r="AN1797" s="61"/>
      <c r="AO1797" s="61"/>
      <c r="AP1797" s="62"/>
      <c r="AQ1797" s="61"/>
      <c r="AR1797" s="61"/>
      <c r="AS1797" s="61"/>
      <c r="AT1797" s="61"/>
      <c r="AU1797" s="61"/>
      <c r="AV1797" s="61"/>
      <c r="AW1797" s="60"/>
    </row>
    <row r="1798" s="59" customFormat="1" customHeight="1" spans="1:49">
      <c r="A1798" s="60"/>
      <c r="B1798" s="60"/>
      <c r="C1798" s="60"/>
      <c r="D1798" s="60"/>
      <c r="H1798" s="61"/>
      <c r="I1798" s="61"/>
      <c r="J1798" s="61"/>
      <c r="K1798" s="61"/>
      <c r="L1798" s="61"/>
      <c r="M1798" s="61"/>
      <c r="N1798" s="61"/>
      <c r="O1798" s="61"/>
      <c r="P1798" s="61"/>
      <c r="Q1798" s="61"/>
      <c r="R1798" s="61"/>
      <c r="S1798" s="61"/>
      <c r="T1798" s="61"/>
      <c r="U1798" s="61"/>
      <c r="V1798" s="61"/>
      <c r="W1798" s="61"/>
      <c r="X1798" s="61"/>
      <c r="Y1798" s="61"/>
      <c r="Z1798" s="61"/>
      <c r="AA1798" s="61"/>
      <c r="AB1798" s="61"/>
      <c r="AC1798" s="61"/>
      <c r="AD1798" s="61"/>
      <c r="AE1798" s="61"/>
      <c r="AF1798" s="61"/>
      <c r="AG1798" s="61"/>
      <c r="AH1798" s="61"/>
      <c r="AI1798" s="61"/>
      <c r="AJ1798" s="61"/>
      <c r="AK1798" s="61"/>
      <c r="AL1798" s="61"/>
      <c r="AM1798" s="61"/>
      <c r="AN1798" s="61"/>
      <c r="AO1798" s="61"/>
      <c r="AP1798" s="62"/>
      <c r="AQ1798" s="61"/>
      <c r="AR1798" s="61"/>
      <c r="AS1798" s="61"/>
      <c r="AT1798" s="61"/>
      <c r="AU1798" s="61"/>
      <c r="AV1798" s="61"/>
      <c r="AW1798" s="60"/>
    </row>
    <row r="1799" s="59" customFormat="1" customHeight="1" spans="1:49">
      <c r="A1799" s="60"/>
      <c r="B1799" s="60"/>
      <c r="C1799" s="60"/>
      <c r="D1799" s="60"/>
      <c r="H1799" s="61"/>
      <c r="I1799" s="61"/>
      <c r="J1799" s="61"/>
      <c r="K1799" s="61"/>
      <c r="L1799" s="61"/>
      <c r="M1799" s="61"/>
      <c r="N1799" s="61"/>
      <c r="O1799" s="61"/>
      <c r="P1799" s="61"/>
      <c r="Q1799" s="61"/>
      <c r="R1799" s="61"/>
      <c r="S1799" s="61"/>
      <c r="T1799" s="61"/>
      <c r="U1799" s="61"/>
      <c r="V1799" s="61"/>
      <c r="W1799" s="61"/>
      <c r="X1799" s="61"/>
      <c r="Y1799" s="61"/>
      <c r="Z1799" s="61"/>
      <c r="AA1799" s="61"/>
      <c r="AB1799" s="61"/>
      <c r="AC1799" s="61"/>
      <c r="AD1799" s="61"/>
      <c r="AE1799" s="61"/>
      <c r="AF1799" s="61"/>
      <c r="AG1799" s="61"/>
      <c r="AH1799" s="61"/>
      <c r="AI1799" s="61"/>
      <c r="AJ1799" s="61"/>
      <c r="AK1799" s="61"/>
      <c r="AL1799" s="61"/>
      <c r="AM1799" s="61"/>
      <c r="AN1799" s="61"/>
      <c r="AO1799" s="61"/>
      <c r="AP1799" s="62"/>
      <c r="AQ1799" s="61"/>
      <c r="AR1799" s="61"/>
      <c r="AS1799" s="61"/>
      <c r="AT1799" s="61"/>
      <c r="AU1799" s="61"/>
      <c r="AV1799" s="61"/>
      <c r="AW1799" s="60"/>
    </row>
    <row r="1800" s="59" customFormat="1" customHeight="1" spans="1:49">
      <c r="A1800" s="60"/>
      <c r="B1800" s="60"/>
      <c r="C1800" s="60"/>
      <c r="D1800" s="60"/>
      <c r="H1800" s="61"/>
      <c r="I1800" s="61"/>
      <c r="J1800" s="61"/>
      <c r="K1800" s="61"/>
      <c r="L1800" s="61"/>
      <c r="M1800" s="61"/>
      <c r="N1800" s="61"/>
      <c r="O1800" s="61"/>
      <c r="P1800" s="61"/>
      <c r="Q1800" s="61"/>
      <c r="R1800" s="61"/>
      <c r="S1800" s="61"/>
      <c r="T1800" s="61"/>
      <c r="U1800" s="61"/>
      <c r="V1800" s="61"/>
      <c r="W1800" s="61"/>
      <c r="X1800" s="61"/>
      <c r="Y1800" s="61"/>
      <c r="Z1800" s="61"/>
      <c r="AA1800" s="61"/>
      <c r="AB1800" s="61"/>
      <c r="AC1800" s="61"/>
      <c r="AD1800" s="61"/>
      <c r="AE1800" s="61"/>
      <c r="AF1800" s="61"/>
      <c r="AG1800" s="61"/>
      <c r="AH1800" s="61"/>
      <c r="AI1800" s="61"/>
      <c r="AJ1800" s="61"/>
      <c r="AK1800" s="61"/>
      <c r="AL1800" s="61"/>
      <c r="AM1800" s="61"/>
      <c r="AN1800" s="61"/>
      <c r="AO1800" s="61"/>
      <c r="AP1800" s="62"/>
      <c r="AQ1800" s="61"/>
      <c r="AR1800" s="61"/>
      <c r="AS1800" s="61"/>
      <c r="AT1800" s="61"/>
      <c r="AU1800" s="61"/>
      <c r="AV1800" s="61"/>
      <c r="AW1800" s="60"/>
    </row>
    <row r="1801" s="59" customFormat="1" customHeight="1" spans="1:49">
      <c r="A1801" s="60"/>
      <c r="B1801" s="60"/>
      <c r="C1801" s="60"/>
      <c r="D1801" s="60"/>
      <c r="H1801" s="61"/>
      <c r="I1801" s="61"/>
      <c r="J1801" s="61"/>
      <c r="K1801" s="61"/>
      <c r="L1801" s="61"/>
      <c r="M1801" s="61"/>
      <c r="N1801" s="61"/>
      <c r="O1801" s="61"/>
      <c r="P1801" s="61"/>
      <c r="Q1801" s="61"/>
      <c r="R1801" s="61"/>
      <c r="S1801" s="61"/>
      <c r="T1801" s="61"/>
      <c r="U1801" s="61"/>
      <c r="V1801" s="61"/>
      <c r="W1801" s="61"/>
      <c r="X1801" s="61"/>
      <c r="Y1801" s="61"/>
      <c r="Z1801" s="61"/>
      <c r="AA1801" s="61"/>
      <c r="AB1801" s="61"/>
      <c r="AC1801" s="61"/>
      <c r="AD1801" s="61"/>
      <c r="AE1801" s="61"/>
      <c r="AF1801" s="61"/>
      <c r="AG1801" s="61"/>
      <c r="AH1801" s="61"/>
      <c r="AI1801" s="61"/>
      <c r="AJ1801" s="61"/>
      <c r="AK1801" s="61"/>
      <c r="AL1801" s="61"/>
      <c r="AM1801" s="61"/>
      <c r="AN1801" s="61"/>
      <c r="AO1801" s="61"/>
      <c r="AP1801" s="62"/>
      <c r="AQ1801" s="61"/>
      <c r="AR1801" s="61"/>
      <c r="AS1801" s="61"/>
      <c r="AT1801" s="61"/>
      <c r="AU1801" s="61"/>
      <c r="AV1801" s="61"/>
      <c r="AW1801" s="60"/>
    </row>
    <row r="1802" s="59" customFormat="1" customHeight="1" spans="1:49">
      <c r="A1802" s="60"/>
      <c r="B1802" s="60"/>
      <c r="C1802" s="60"/>
      <c r="D1802" s="60"/>
      <c r="H1802" s="61"/>
      <c r="I1802" s="61"/>
      <c r="J1802" s="61"/>
      <c r="K1802" s="61"/>
      <c r="L1802" s="61"/>
      <c r="M1802" s="61"/>
      <c r="N1802" s="61"/>
      <c r="O1802" s="61"/>
      <c r="P1802" s="61"/>
      <c r="Q1802" s="61"/>
      <c r="R1802" s="61"/>
      <c r="S1802" s="61"/>
      <c r="T1802" s="61"/>
      <c r="U1802" s="61"/>
      <c r="V1802" s="61"/>
      <c r="W1802" s="61"/>
      <c r="X1802" s="61"/>
      <c r="Y1802" s="61"/>
      <c r="Z1802" s="61"/>
      <c r="AA1802" s="61"/>
      <c r="AB1802" s="61"/>
      <c r="AC1802" s="61"/>
      <c r="AD1802" s="61"/>
      <c r="AE1802" s="61"/>
      <c r="AF1802" s="61"/>
      <c r="AG1802" s="61"/>
      <c r="AH1802" s="61"/>
      <c r="AI1802" s="61"/>
      <c r="AJ1802" s="61"/>
      <c r="AK1802" s="61"/>
      <c r="AL1802" s="61"/>
      <c r="AM1802" s="61"/>
      <c r="AN1802" s="61"/>
      <c r="AO1802" s="61"/>
      <c r="AP1802" s="62"/>
      <c r="AQ1802" s="61"/>
      <c r="AR1802" s="61"/>
      <c r="AS1802" s="61"/>
      <c r="AT1802" s="61"/>
      <c r="AU1802" s="61"/>
      <c r="AV1802" s="61"/>
      <c r="AW1802" s="60"/>
    </row>
    <row r="1803" s="59" customFormat="1" customHeight="1" spans="1:49">
      <c r="A1803" s="60"/>
      <c r="B1803" s="60"/>
      <c r="C1803" s="60"/>
      <c r="D1803" s="60"/>
      <c r="H1803" s="61"/>
      <c r="I1803" s="61"/>
      <c r="J1803" s="61"/>
      <c r="K1803" s="61"/>
      <c r="L1803" s="61"/>
      <c r="M1803" s="61"/>
      <c r="N1803" s="61"/>
      <c r="O1803" s="61"/>
      <c r="P1803" s="61"/>
      <c r="Q1803" s="61"/>
      <c r="R1803" s="61"/>
      <c r="S1803" s="61"/>
      <c r="T1803" s="61"/>
      <c r="U1803" s="61"/>
      <c r="V1803" s="61"/>
      <c r="W1803" s="61"/>
      <c r="X1803" s="61"/>
      <c r="Y1803" s="61"/>
      <c r="Z1803" s="61"/>
      <c r="AA1803" s="61"/>
      <c r="AB1803" s="61"/>
      <c r="AC1803" s="61"/>
      <c r="AD1803" s="61"/>
      <c r="AE1803" s="61"/>
      <c r="AF1803" s="61"/>
      <c r="AG1803" s="61"/>
      <c r="AH1803" s="61"/>
      <c r="AI1803" s="61"/>
      <c r="AJ1803" s="61"/>
      <c r="AK1803" s="61"/>
      <c r="AL1803" s="61"/>
      <c r="AM1803" s="61"/>
      <c r="AN1803" s="61"/>
      <c r="AO1803" s="61"/>
      <c r="AP1803" s="62"/>
      <c r="AQ1803" s="61"/>
      <c r="AR1803" s="61"/>
      <c r="AS1803" s="61"/>
      <c r="AT1803" s="61"/>
      <c r="AU1803" s="61"/>
      <c r="AV1803" s="61"/>
      <c r="AW1803" s="60"/>
    </row>
    <row r="1804" s="59" customFormat="1" customHeight="1" spans="1:49">
      <c r="A1804" s="60"/>
      <c r="B1804" s="60"/>
      <c r="C1804" s="60"/>
      <c r="D1804" s="60"/>
      <c r="H1804" s="61"/>
      <c r="I1804" s="61"/>
      <c r="J1804" s="61"/>
      <c r="K1804" s="61"/>
      <c r="L1804" s="61"/>
      <c r="M1804" s="61"/>
      <c r="N1804" s="61"/>
      <c r="O1804" s="61"/>
      <c r="P1804" s="61"/>
      <c r="Q1804" s="61"/>
      <c r="R1804" s="61"/>
      <c r="S1804" s="61"/>
      <c r="T1804" s="61"/>
      <c r="U1804" s="61"/>
      <c r="V1804" s="61"/>
      <c r="W1804" s="61"/>
      <c r="X1804" s="61"/>
      <c r="Y1804" s="61"/>
      <c r="Z1804" s="61"/>
      <c r="AA1804" s="61"/>
      <c r="AB1804" s="61"/>
      <c r="AC1804" s="61"/>
      <c r="AD1804" s="61"/>
      <c r="AE1804" s="61"/>
      <c r="AF1804" s="61"/>
      <c r="AG1804" s="61"/>
      <c r="AH1804" s="61"/>
      <c r="AI1804" s="61"/>
      <c r="AJ1804" s="61"/>
      <c r="AK1804" s="61"/>
      <c r="AL1804" s="61"/>
      <c r="AM1804" s="61"/>
      <c r="AN1804" s="61"/>
      <c r="AO1804" s="61"/>
      <c r="AP1804" s="62"/>
      <c r="AQ1804" s="61"/>
      <c r="AR1804" s="61"/>
      <c r="AS1804" s="61"/>
      <c r="AT1804" s="61"/>
      <c r="AU1804" s="61"/>
      <c r="AV1804" s="61"/>
      <c r="AW1804" s="60"/>
    </row>
    <row r="1805" s="59" customFormat="1" customHeight="1" spans="1:49">
      <c r="A1805" s="60"/>
      <c r="B1805" s="60"/>
      <c r="C1805" s="60"/>
      <c r="D1805" s="60"/>
      <c r="H1805" s="61"/>
      <c r="I1805" s="61"/>
      <c r="J1805" s="61"/>
      <c r="K1805" s="61"/>
      <c r="L1805" s="61"/>
      <c r="M1805" s="61"/>
      <c r="N1805" s="61"/>
      <c r="O1805" s="61"/>
      <c r="P1805" s="61"/>
      <c r="Q1805" s="61"/>
      <c r="R1805" s="61"/>
      <c r="S1805" s="61"/>
      <c r="T1805" s="61"/>
      <c r="U1805" s="61"/>
      <c r="V1805" s="61"/>
      <c r="W1805" s="61"/>
      <c r="X1805" s="61"/>
      <c r="Y1805" s="61"/>
      <c r="Z1805" s="61"/>
      <c r="AA1805" s="61"/>
      <c r="AB1805" s="61"/>
      <c r="AC1805" s="61"/>
      <c r="AD1805" s="61"/>
      <c r="AE1805" s="61"/>
      <c r="AF1805" s="61"/>
      <c r="AG1805" s="61"/>
      <c r="AH1805" s="61"/>
      <c r="AI1805" s="61"/>
      <c r="AJ1805" s="61"/>
      <c r="AK1805" s="61"/>
      <c r="AL1805" s="61"/>
      <c r="AM1805" s="61"/>
      <c r="AN1805" s="61"/>
      <c r="AO1805" s="61"/>
      <c r="AP1805" s="62"/>
      <c r="AQ1805" s="61"/>
      <c r="AR1805" s="61"/>
      <c r="AS1805" s="61"/>
      <c r="AT1805" s="61"/>
      <c r="AU1805" s="61"/>
      <c r="AV1805" s="61"/>
      <c r="AW1805" s="60"/>
    </row>
    <row r="1806" s="59" customFormat="1" customHeight="1" spans="1:49">
      <c r="A1806" s="60"/>
      <c r="B1806" s="60"/>
      <c r="C1806" s="60"/>
      <c r="D1806" s="60"/>
      <c r="H1806" s="61"/>
      <c r="I1806" s="61"/>
      <c r="J1806" s="61"/>
      <c r="K1806" s="61"/>
      <c r="L1806" s="61"/>
      <c r="M1806" s="61"/>
      <c r="N1806" s="61"/>
      <c r="O1806" s="61"/>
      <c r="P1806" s="61"/>
      <c r="Q1806" s="61"/>
      <c r="R1806" s="61"/>
      <c r="S1806" s="61"/>
      <c r="T1806" s="61"/>
      <c r="U1806" s="61"/>
      <c r="V1806" s="61"/>
      <c r="W1806" s="61"/>
      <c r="X1806" s="61"/>
      <c r="Y1806" s="61"/>
      <c r="Z1806" s="61"/>
      <c r="AA1806" s="61"/>
      <c r="AB1806" s="61"/>
      <c r="AC1806" s="61"/>
      <c r="AD1806" s="61"/>
      <c r="AE1806" s="61"/>
      <c r="AF1806" s="61"/>
      <c r="AG1806" s="61"/>
      <c r="AH1806" s="61"/>
      <c r="AI1806" s="61"/>
      <c r="AJ1806" s="61"/>
      <c r="AK1806" s="61"/>
      <c r="AL1806" s="61"/>
      <c r="AM1806" s="61"/>
      <c r="AN1806" s="61"/>
      <c r="AO1806" s="61"/>
      <c r="AP1806" s="62"/>
      <c r="AQ1806" s="61"/>
      <c r="AR1806" s="61"/>
      <c r="AS1806" s="61"/>
      <c r="AT1806" s="61"/>
      <c r="AU1806" s="61"/>
      <c r="AV1806" s="61"/>
      <c r="AW1806" s="60"/>
    </row>
    <row r="1807" s="59" customFormat="1" customHeight="1" spans="1:49">
      <c r="A1807" s="60"/>
      <c r="B1807" s="60"/>
      <c r="C1807" s="60"/>
      <c r="D1807" s="60"/>
      <c r="H1807" s="61"/>
      <c r="I1807" s="61"/>
      <c r="J1807" s="61"/>
      <c r="K1807" s="61"/>
      <c r="L1807" s="61"/>
      <c r="M1807" s="61"/>
      <c r="N1807" s="61"/>
      <c r="O1807" s="61"/>
      <c r="P1807" s="61"/>
      <c r="Q1807" s="61"/>
      <c r="R1807" s="61"/>
      <c r="S1807" s="61"/>
      <c r="T1807" s="61"/>
      <c r="U1807" s="61"/>
      <c r="V1807" s="61"/>
      <c r="W1807" s="61"/>
      <c r="X1807" s="61"/>
      <c r="Y1807" s="61"/>
      <c r="Z1807" s="61"/>
      <c r="AA1807" s="61"/>
      <c r="AB1807" s="61"/>
      <c r="AC1807" s="61"/>
      <c r="AD1807" s="61"/>
      <c r="AE1807" s="61"/>
      <c r="AF1807" s="61"/>
      <c r="AG1807" s="61"/>
      <c r="AH1807" s="61"/>
      <c r="AI1807" s="61"/>
      <c r="AJ1807" s="61"/>
      <c r="AK1807" s="61"/>
      <c r="AL1807" s="61"/>
      <c r="AM1807" s="61"/>
      <c r="AN1807" s="61"/>
      <c r="AO1807" s="61"/>
      <c r="AP1807" s="62"/>
      <c r="AQ1807" s="61"/>
      <c r="AR1807" s="61"/>
      <c r="AS1807" s="61"/>
      <c r="AT1807" s="61"/>
      <c r="AU1807" s="61"/>
      <c r="AV1807" s="61"/>
      <c r="AW1807" s="60"/>
    </row>
    <row r="1808" s="59" customFormat="1" customHeight="1" spans="1:49">
      <c r="A1808" s="60"/>
      <c r="B1808" s="60"/>
      <c r="C1808" s="60"/>
      <c r="D1808" s="60"/>
      <c r="H1808" s="61"/>
      <c r="I1808" s="61"/>
      <c r="J1808" s="61"/>
      <c r="K1808" s="61"/>
      <c r="L1808" s="61"/>
      <c r="M1808" s="61"/>
      <c r="N1808" s="61"/>
      <c r="O1808" s="61"/>
      <c r="P1808" s="61"/>
      <c r="Q1808" s="61"/>
      <c r="R1808" s="61"/>
      <c r="S1808" s="61"/>
      <c r="T1808" s="61"/>
      <c r="U1808" s="61"/>
      <c r="V1808" s="61"/>
      <c r="W1808" s="61"/>
      <c r="X1808" s="61"/>
      <c r="Y1808" s="61"/>
      <c r="Z1808" s="61"/>
      <c r="AA1808" s="61"/>
      <c r="AB1808" s="61"/>
      <c r="AC1808" s="61"/>
      <c r="AD1808" s="61"/>
      <c r="AE1808" s="61"/>
      <c r="AF1808" s="61"/>
      <c r="AG1808" s="61"/>
      <c r="AH1808" s="61"/>
      <c r="AI1808" s="61"/>
      <c r="AJ1808" s="61"/>
      <c r="AK1808" s="61"/>
      <c r="AL1808" s="61"/>
      <c r="AM1808" s="61"/>
      <c r="AN1808" s="61"/>
      <c r="AO1808" s="61"/>
      <c r="AP1808" s="62"/>
      <c r="AQ1808" s="61"/>
      <c r="AR1808" s="61"/>
      <c r="AS1808" s="61"/>
      <c r="AT1808" s="61"/>
      <c r="AU1808" s="61"/>
      <c r="AV1808" s="61"/>
      <c r="AW1808" s="60"/>
    </row>
    <row r="1809" s="59" customFormat="1" customHeight="1" spans="1:49">
      <c r="A1809" s="60"/>
      <c r="B1809" s="60"/>
      <c r="C1809" s="60"/>
      <c r="D1809" s="60"/>
      <c r="H1809" s="61"/>
      <c r="I1809" s="61"/>
      <c r="J1809" s="61"/>
      <c r="K1809" s="61"/>
      <c r="L1809" s="61"/>
      <c r="M1809" s="61"/>
      <c r="N1809" s="61"/>
      <c r="O1809" s="61"/>
      <c r="P1809" s="61"/>
      <c r="Q1809" s="61"/>
      <c r="R1809" s="61"/>
      <c r="S1809" s="61"/>
      <c r="T1809" s="61"/>
      <c r="U1809" s="61"/>
      <c r="V1809" s="61"/>
      <c r="W1809" s="61"/>
      <c r="X1809" s="61"/>
      <c r="Y1809" s="61"/>
      <c r="Z1809" s="61"/>
      <c r="AA1809" s="61"/>
      <c r="AB1809" s="61"/>
      <c r="AC1809" s="61"/>
      <c r="AD1809" s="61"/>
      <c r="AE1809" s="61"/>
      <c r="AF1809" s="61"/>
      <c r="AG1809" s="61"/>
      <c r="AH1809" s="61"/>
      <c r="AI1809" s="61"/>
      <c r="AJ1809" s="61"/>
      <c r="AK1809" s="61"/>
      <c r="AL1809" s="61"/>
      <c r="AM1809" s="61"/>
      <c r="AN1809" s="61"/>
      <c r="AO1809" s="61"/>
      <c r="AP1809" s="62"/>
      <c r="AQ1809" s="61"/>
      <c r="AR1809" s="61"/>
      <c r="AS1809" s="61"/>
      <c r="AT1809" s="61"/>
      <c r="AU1809" s="61"/>
      <c r="AV1809" s="61"/>
      <c r="AW1809" s="60"/>
    </row>
    <row r="1810" s="59" customFormat="1" customHeight="1" spans="1:49">
      <c r="A1810" s="60"/>
      <c r="B1810" s="60"/>
      <c r="C1810" s="60"/>
      <c r="D1810" s="60"/>
      <c r="H1810" s="61"/>
      <c r="I1810" s="61"/>
      <c r="J1810" s="61"/>
      <c r="K1810" s="61"/>
      <c r="L1810" s="61"/>
      <c r="M1810" s="61"/>
      <c r="N1810" s="61"/>
      <c r="O1810" s="61"/>
      <c r="P1810" s="61"/>
      <c r="Q1810" s="61"/>
      <c r="R1810" s="61"/>
      <c r="S1810" s="61"/>
      <c r="T1810" s="61"/>
      <c r="U1810" s="61"/>
      <c r="V1810" s="61"/>
      <c r="W1810" s="61"/>
      <c r="X1810" s="61"/>
      <c r="Y1810" s="61"/>
      <c r="Z1810" s="61"/>
      <c r="AA1810" s="61"/>
      <c r="AB1810" s="61"/>
      <c r="AC1810" s="61"/>
      <c r="AD1810" s="61"/>
      <c r="AE1810" s="61"/>
      <c r="AF1810" s="61"/>
      <c r="AG1810" s="61"/>
      <c r="AH1810" s="61"/>
      <c r="AI1810" s="61"/>
      <c r="AJ1810" s="61"/>
      <c r="AK1810" s="61"/>
      <c r="AL1810" s="61"/>
      <c r="AM1810" s="61"/>
      <c r="AN1810" s="61"/>
      <c r="AO1810" s="61"/>
      <c r="AP1810" s="62"/>
      <c r="AQ1810" s="61"/>
      <c r="AR1810" s="61"/>
      <c r="AS1810" s="61"/>
      <c r="AT1810" s="61"/>
      <c r="AU1810" s="61"/>
      <c r="AV1810" s="61"/>
      <c r="AW1810" s="60"/>
    </row>
    <row r="1811" s="59" customFormat="1" customHeight="1" spans="1:49">
      <c r="A1811" s="60"/>
      <c r="B1811" s="60"/>
      <c r="C1811" s="60"/>
      <c r="D1811" s="60"/>
      <c r="H1811" s="61"/>
      <c r="I1811" s="61"/>
      <c r="J1811" s="61"/>
      <c r="K1811" s="61"/>
      <c r="L1811" s="61"/>
      <c r="M1811" s="61"/>
      <c r="N1811" s="61"/>
      <c r="O1811" s="61"/>
      <c r="P1811" s="61"/>
      <c r="Q1811" s="61"/>
      <c r="R1811" s="61"/>
      <c r="S1811" s="61"/>
      <c r="T1811" s="61"/>
      <c r="U1811" s="61"/>
      <c r="V1811" s="61"/>
      <c r="W1811" s="61"/>
      <c r="X1811" s="61"/>
      <c r="Y1811" s="61"/>
      <c r="Z1811" s="61"/>
      <c r="AA1811" s="61"/>
      <c r="AB1811" s="61"/>
      <c r="AC1811" s="61"/>
      <c r="AD1811" s="61"/>
      <c r="AE1811" s="61"/>
      <c r="AF1811" s="61"/>
      <c r="AG1811" s="61"/>
      <c r="AH1811" s="61"/>
      <c r="AI1811" s="61"/>
      <c r="AJ1811" s="61"/>
      <c r="AK1811" s="61"/>
      <c r="AL1811" s="61"/>
      <c r="AM1811" s="61"/>
      <c r="AN1811" s="61"/>
      <c r="AO1811" s="61"/>
      <c r="AP1811" s="62"/>
      <c r="AQ1811" s="61"/>
      <c r="AR1811" s="61"/>
      <c r="AS1811" s="61"/>
      <c r="AT1811" s="61"/>
      <c r="AU1811" s="61"/>
      <c r="AV1811" s="61"/>
      <c r="AW1811" s="60"/>
    </row>
    <row r="1812" s="59" customFormat="1" customHeight="1" spans="1:49">
      <c r="A1812" s="60"/>
      <c r="B1812" s="60"/>
      <c r="C1812" s="60"/>
      <c r="D1812" s="60"/>
      <c r="H1812" s="61"/>
      <c r="I1812" s="61"/>
      <c r="J1812" s="61"/>
      <c r="K1812" s="61"/>
      <c r="L1812" s="61"/>
      <c r="M1812" s="61"/>
      <c r="N1812" s="61"/>
      <c r="O1812" s="61"/>
      <c r="P1812" s="61"/>
      <c r="Q1812" s="61"/>
      <c r="R1812" s="61"/>
      <c r="S1812" s="61"/>
      <c r="T1812" s="61"/>
      <c r="U1812" s="61"/>
      <c r="V1812" s="61"/>
      <c r="W1812" s="61"/>
      <c r="X1812" s="61"/>
      <c r="Y1812" s="61"/>
      <c r="Z1812" s="61"/>
      <c r="AA1812" s="61"/>
      <c r="AB1812" s="61"/>
      <c r="AC1812" s="61"/>
      <c r="AD1812" s="61"/>
      <c r="AE1812" s="61"/>
      <c r="AF1812" s="61"/>
      <c r="AG1812" s="61"/>
      <c r="AH1812" s="61"/>
      <c r="AI1812" s="61"/>
      <c r="AJ1812" s="61"/>
      <c r="AK1812" s="61"/>
      <c r="AL1812" s="61"/>
      <c r="AM1812" s="61"/>
      <c r="AN1812" s="61"/>
      <c r="AO1812" s="61"/>
      <c r="AP1812" s="62"/>
      <c r="AQ1812" s="61"/>
      <c r="AR1812" s="61"/>
      <c r="AS1812" s="61"/>
      <c r="AT1812" s="61"/>
      <c r="AU1812" s="61"/>
      <c r="AV1812" s="61"/>
      <c r="AW1812" s="60"/>
    </row>
    <row r="1813" s="59" customFormat="1" customHeight="1" spans="1:49">
      <c r="A1813" s="60"/>
      <c r="B1813" s="60"/>
      <c r="C1813" s="60"/>
      <c r="D1813" s="60"/>
      <c r="H1813" s="61"/>
      <c r="I1813" s="61"/>
      <c r="J1813" s="61"/>
      <c r="K1813" s="61"/>
      <c r="L1813" s="61"/>
      <c r="M1813" s="61"/>
      <c r="N1813" s="61"/>
      <c r="O1813" s="61"/>
      <c r="P1813" s="61"/>
      <c r="Q1813" s="61"/>
      <c r="R1813" s="61"/>
      <c r="S1813" s="61"/>
      <c r="T1813" s="61"/>
      <c r="U1813" s="61"/>
      <c r="V1813" s="61"/>
      <c r="W1813" s="61"/>
      <c r="X1813" s="61"/>
      <c r="Y1813" s="61"/>
      <c r="Z1813" s="61"/>
      <c r="AA1813" s="61"/>
      <c r="AB1813" s="61"/>
      <c r="AC1813" s="61"/>
      <c r="AD1813" s="61"/>
      <c r="AE1813" s="61"/>
      <c r="AF1813" s="61"/>
      <c r="AG1813" s="61"/>
      <c r="AH1813" s="61"/>
      <c r="AI1813" s="61"/>
      <c r="AJ1813" s="61"/>
      <c r="AK1813" s="61"/>
      <c r="AL1813" s="61"/>
      <c r="AM1813" s="61"/>
      <c r="AN1813" s="61"/>
      <c r="AO1813" s="61"/>
      <c r="AP1813" s="62"/>
      <c r="AQ1813" s="61"/>
      <c r="AR1813" s="61"/>
      <c r="AS1813" s="61"/>
      <c r="AT1813" s="61"/>
      <c r="AU1813" s="61"/>
      <c r="AV1813" s="61"/>
      <c r="AW1813" s="60"/>
    </row>
    <row r="1814" s="59" customFormat="1" customHeight="1" spans="1:49">
      <c r="A1814" s="60"/>
      <c r="B1814" s="60"/>
      <c r="C1814" s="60"/>
      <c r="D1814" s="60"/>
      <c r="H1814" s="61"/>
      <c r="I1814" s="61"/>
      <c r="J1814" s="61"/>
      <c r="K1814" s="61"/>
      <c r="L1814" s="61"/>
      <c r="M1814" s="61"/>
      <c r="N1814" s="61"/>
      <c r="O1814" s="61"/>
      <c r="P1814" s="61"/>
      <c r="Q1814" s="61"/>
      <c r="R1814" s="61"/>
      <c r="S1814" s="61"/>
      <c r="T1814" s="61"/>
      <c r="U1814" s="61"/>
      <c r="V1814" s="61"/>
      <c r="W1814" s="61"/>
      <c r="X1814" s="61"/>
      <c r="Y1814" s="61"/>
      <c r="Z1814" s="61"/>
      <c r="AA1814" s="61"/>
      <c r="AB1814" s="61"/>
      <c r="AC1814" s="61"/>
      <c r="AD1814" s="61"/>
      <c r="AE1814" s="61"/>
      <c r="AF1814" s="61"/>
      <c r="AG1814" s="61"/>
      <c r="AH1814" s="61"/>
      <c r="AI1814" s="61"/>
      <c r="AJ1814" s="61"/>
      <c r="AK1814" s="61"/>
      <c r="AL1814" s="61"/>
      <c r="AM1814" s="61"/>
      <c r="AN1814" s="61"/>
      <c r="AO1814" s="61"/>
      <c r="AP1814" s="62"/>
      <c r="AQ1814" s="61"/>
      <c r="AR1814" s="61"/>
      <c r="AS1814" s="61"/>
      <c r="AT1814" s="61"/>
      <c r="AU1814" s="61"/>
      <c r="AV1814" s="61"/>
      <c r="AW1814" s="60"/>
    </row>
    <row r="1815" s="59" customFormat="1" customHeight="1" spans="1:49">
      <c r="A1815" s="60"/>
      <c r="B1815" s="60"/>
      <c r="C1815" s="60"/>
      <c r="D1815" s="60"/>
      <c r="H1815" s="61"/>
      <c r="I1815" s="61"/>
      <c r="J1815" s="61"/>
      <c r="K1815" s="61"/>
      <c r="L1815" s="61"/>
      <c r="M1815" s="61"/>
      <c r="N1815" s="61"/>
      <c r="O1815" s="61"/>
      <c r="P1815" s="61"/>
      <c r="Q1815" s="61"/>
      <c r="R1815" s="61"/>
      <c r="S1815" s="61"/>
      <c r="T1815" s="61"/>
      <c r="U1815" s="61"/>
      <c r="V1815" s="61"/>
      <c r="W1815" s="61"/>
      <c r="X1815" s="61"/>
      <c r="Y1815" s="61"/>
      <c r="Z1815" s="61"/>
      <c r="AA1815" s="61"/>
      <c r="AB1815" s="61"/>
      <c r="AC1815" s="61"/>
      <c r="AD1815" s="61"/>
      <c r="AE1815" s="61"/>
      <c r="AF1815" s="61"/>
      <c r="AG1815" s="61"/>
      <c r="AH1815" s="61"/>
      <c r="AI1815" s="61"/>
      <c r="AJ1815" s="61"/>
      <c r="AK1815" s="61"/>
      <c r="AL1815" s="61"/>
      <c r="AM1815" s="61"/>
      <c r="AN1815" s="61"/>
      <c r="AO1815" s="61"/>
      <c r="AP1815" s="62"/>
      <c r="AQ1815" s="61"/>
      <c r="AR1815" s="61"/>
      <c r="AS1815" s="61"/>
      <c r="AT1815" s="61"/>
      <c r="AU1815" s="61"/>
      <c r="AV1815" s="61"/>
      <c r="AW1815" s="60"/>
    </row>
    <row r="1816" s="59" customFormat="1" customHeight="1" spans="1:49">
      <c r="A1816" s="60"/>
      <c r="B1816" s="60"/>
      <c r="C1816" s="60"/>
      <c r="D1816" s="60"/>
      <c r="H1816" s="61"/>
      <c r="I1816" s="61"/>
      <c r="J1816" s="61"/>
      <c r="K1816" s="61"/>
      <c r="L1816" s="61"/>
      <c r="M1816" s="61"/>
      <c r="N1816" s="61"/>
      <c r="O1816" s="61"/>
      <c r="P1816" s="61"/>
      <c r="Q1816" s="61"/>
      <c r="R1816" s="61"/>
      <c r="S1816" s="61"/>
      <c r="T1816" s="61"/>
      <c r="U1816" s="61"/>
      <c r="V1816" s="61"/>
      <c r="W1816" s="61"/>
      <c r="X1816" s="61"/>
      <c r="Y1816" s="61"/>
      <c r="Z1816" s="61"/>
      <c r="AA1816" s="61"/>
      <c r="AB1816" s="61"/>
      <c r="AC1816" s="61"/>
      <c r="AD1816" s="61"/>
      <c r="AE1816" s="61"/>
      <c r="AF1816" s="61"/>
      <c r="AG1816" s="61"/>
      <c r="AH1816" s="61"/>
      <c r="AI1816" s="61"/>
      <c r="AJ1816" s="61"/>
      <c r="AK1816" s="61"/>
      <c r="AL1816" s="61"/>
      <c r="AM1816" s="61"/>
      <c r="AN1816" s="61"/>
      <c r="AO1816" s="61"/>
      <c r="AP1816" s="62"/>
      <c r="AQ1816" s="61"/>
      <c r="AR1816" s="61"/>
      <c r="AS1816" s="61"/>
      <c r="AT1816" s="61"/>
      <c r="AU1816" s="61"/>
      <c r="AV1816" s="61"/>
      <c r="AW1816" s="60"/>
    </row>
    <row r="1817" s="59" customFormat="1" customHeight="1" spans="1:49">
      <c r="A1817" s="60"/>
      <c r="B1817" s="60"/>
      <c r="C1817" s="60"/>
      <c r="D1817" s="60"/>
      <c r="H1817" s="61"/>
      <c r="I1817" s="61"/>
      <c r="J1817" s="61"/>
      <c r="K1817" s="61"/>
      <c r="L1817" s="61"/>
      <c r="M1817" s="61"/>
      <c r="N1817" s="61"/>
      <c r="O1817" s="61"/>
      <c r="P1817" s="61"/>
      <c r="Q1817" s="61"/>
      <c r="R1817" s="61"/>
      <c r="S1817" s="61"/>
      <c r="T1817" s="61"/>
      <c r="U1817" s="61"/>
      <c r="V1817" s="61"/>
      <c r="W1817" s="61"/>
      <c r="X1817" s="61"/>
      <c r="Y1817" s="61"/>
      <c r="Z1817" s="61"/>
      <c r="AA1817" s="61"/>
      <c r="AB1817" s="61"/>
      <c r="AC1817" s="61"/>
      <c r="AD1817" s="61"/>
      <c r="AE1817" s="61"/>
      <c r="AF1817" s="61"/>
      <c r="AG1817" s="61"/>
      <c r="AH1817" s="61"/>
      <c r="AI1817" s="61"/>
      <c r="AJ1817" s="61"/>
      <c r="AK1817" s="61"/>
      <c r="AL1817" s="61"/>
      <c r="AM1817" s="61"/>
      <c r="AN1817" s="61"/>
      <c r="AO1817" s="61"/>
      <c r="AP1817" s="62"/>
      <c r="AQ1817" s="61"/>
      <c r="AR1817" s="61"/>
      <c r="AS1817" s="61"/>
      <c r="AT1817" s="61"/>
      <c r="AU1817" s="61"/>
      <c r="AV1817" s="61"/>
      <c r="AW1817" s="60"/>
    </row>
    <row r="1818" s="59" customFormat="1" customHeight="1" spans="1:49">
      <c r="A1818" s="60"/>
      <c r="B1818" s="60"/>
      <c r="C1818" s="60"/>
      <c r="D1818" s="60"/>
      <c r="H1818" s="61"/>
      <c r="I1818" s="61"/>
      <c r="J1818" s="61"/>
      <c r="K1818" s="61"/>
      <c r="L1818" s="61"/>
      <c r="M1818" s="61"/>
      <c r="N1818" s="61"/>
      <c r="O1818" s="61"/>
      <c r="P1818" s="61"/>
      <c r="Q1818" s="61"/>
      <c r="R1818" s="61"/>
      <c r="S1818" s="61"/>
      <c r="T1818" s="61"/>
      <c r="U1818" s="61"/>
      <c r="V1818" s="61"/>
      <c r="W1818" s="61"/>
      <c r="X1818" s="61"/>
      <c r="Y1818" s="61"/>
      <c r="Z1818" s="61"/>
      <c r="AA1818" s="61"/>
      <c r="AB1818" s="61"/>
      <c r="AC1818" s="61"/>
      <c r="AD1818" s="61"/>
      <c r="AE1818" s="61"/>
      <c r="AF1818" s="61"/>
      <c r="AG1818" s="61"/>
      <c r="AH1818" s="61"/>
      <c r="AI1818" s="61"/>
      <c r="AJ1818" s="61"/>
      <c r="AK1818" s="61"/>
      <c r="AL1818" s="61"/>
      <c r="AM1818" s="61"/>
      <c r="AN1818" s="61"/>
      <c r="AO1818" s="61"/>
      <c r="AP1818" s="62"/>
      <c r="AQ1818" s="61"/>
      <c r="AR1818" s="61"/>
      <c r="AS1818" s="61"/>
      <c r="AT1818" s="61"/>
      <c r="AU1818" s="61"/>
      <c r="AV1818" s="61"/>
      <c r="AW1818" s="60"/>
    </row>
    <row r="1819" s="59" customFormat="1" customHeight="1" spans="1:49">
      <c r="A1819" s="60"/>
      <c r="B1819" s="60"/>
      <c r="C1819" s="60"/>
      <c r="D1819" s="60"/>
      <c r="H1819" s="61"/>
      <c r="I1819" s="61"/>
      <c r="J1819" s="61"/>
      <c r="K1819" s="61"/>
      <c r="L1819" s="61"/>
      <c r="M1819" s="61"/>
      <c r="N1819" s="61"/>
      <c r="O1819" s="61"/>
      <c r="P1819" s="61"/>
      <c r="Q1819" s="61"/>
      <c r="R1819" s="61"/>
      <c r="S1819" s="61"/>
      <c r="T1819" s="61"/>
      <c r="U1819" s="61"/>
      <c r="V1819" s="61"/>
      <c r="W1819" s="61"/>
      <c r="X1819" s="61"/>
      <c r="Y1819" s="61"/>
      <c r="Z1819" s="61"/>
      <c r="AA1819" s="61"/>
      <c r="AB1819" s="61"/>
      <c r="AC1819" s="61"/>
      <c r="AD1819" s="61"/>
      <c r="AE1819" s="61"/>
      <c r="AF1819" s="61"/>
      <c r="AG1819" s="61"/>
      <c r="AH1819" s="61"/>
      <c r="AI1819" s="61"/>
      <c r="AJ1819" s="61"/>
      <c r="AK1819" s="61"/>
      <c r="AL1819" s="61"/>
      <c r="AM1819" s="61"/>
      <c r="AN1819" s="61"/>
      <c r="AO1819" s="61"/>
      <c r="AP1819" s="62"/>
      <c r="AQ1819" s="61"/>
      <c r="AR1819" s="61"/>
      <c r="AS1819" s="61"/>
      <c r="AT1819" s="61"/>
      <c r="AU1819" s="61"/>
      <c r="AV1819" s="61"/>
      <c r="AW1819" s="60"/>
    </row>
    <row r="1820" s="59" customFormat="1" customHeight="1" spans="1:49">
      <c r="A1820" s="60"/>
      <c r="B1820" s="60"/>
      <c r="C1820" s="60"/>
      <c r="D1820" s="60"/>
      <c r="H1820" s="61"/>
      <c r="I1820" s="61"/>
      <c r="J1820" s="61"/>
      <c r="K1820" s="61"/>
      <c r="L1820" s="61"/>
      <c r="M1820" s="61"/>
      <c r="N1820" s="61"/>
      <c r="O1820" s="61"/>
      <c r="P1820" s="61"/>
      <c r="Q1820" s="61"/>
      <c r="R1820" s="61"/>
      <c r="S1820" s="61"/>
      <c r="T1820" s="61"/>
      <c r="U1820" s="61"/>
      <c r="V1820" s="61"/>
      <c r="W1820" s="61"/>
      <c r="X1820" s="61"/>
      <c r="Y1820" s="61"/>
      <c r="Z1820" s="61"/>
      <c r="AA1820" s="61"/>
      <c r="AB1820" s="61"/>
      <c r="AC1820" s="61"/>
      <c r="AD1820" s="61"/>
      <c r="AE1820" s="61"/>
      <c r="AF1820" s="61"/>
      <c r="AG1820" s="61"/>
      <c r="AH1820" s="61"/>
      <c r="AI1820" s="61"/>
      <c r="AJ1820" s="61"/>
      <c r="AK1820" s="61"/>
      <c r="AL1820" s="61"/>
      <c r="AM1820" s="61"/>
      <c r="AN1820" s="61"/>
      <c r="AO1820" s="61"/>
      <c r="AP1820" s="62"/>
      <c r="AQ1820" s="61"/>
      <c r="AR1820" s="61"/>
      <c r="AS1820" s="61"/>
      <c r="AT1820" s="61"/>
      <c r="AU1820" s="61"/>
      <c r="AV1820" s="61"/>
      <c r="AW1820" s="60"/>
    </row>
    <row r="1821" s="59" customFormat="1" customHeight="1" spans="1:49">
      <c r="A1821" s="60"/>
      <c r="B1821" s="60"/>
      <c r="C1821" s="60"/>
      <c r="D1821" s="60"/>
      <c r="H1821" s="61"/>
      <c r="I1821" s="61"/>
      <c r="J1821" s="61"/>
      <c r="K1821" s="61"/>
      <c r="L1821" s="61"/>
      <c r="M1821" s="61"/>
      <c r="N1821" s="61"/>
      <c r="O1821" s="61"/>
      <c r="P1821" s="61"/>
      <c r="Q1821" s="61"/>
      <c r="R1821" s="61"/>
      <c r="S1821" s="61"/>
      <c r="T1821" s="61"/>
      <c r="U1821" s="61"/>
      <c r="V1821" s="61"/>
      <c r="W1821" s="61"/>
      <c r="X1821" s="61"/>
      <c r="Y1821" s="61"/>
      <c r="Z1821" s="61"/>
      <c r="AA1821" s="61"/>
      <c r="AB1821" s="61"/>
      <c r="AC1821" s="61"/>
      <c r="AD1821" s="61"/>
      <c r="AE1821" s="61"/>
      <c r="AF1821" s="61"/>
      <c r="AG1821" s="61"/>
      <c r="AH1821" s="61"/>
      <c r="AI1821" s="61"/>
      <c r="AJ1821" s="61"/>
      <c r="AK1821" s="61"/>
      <c r="AL1821" s="61"/>
      <c r="AM1821" s="61"/>
      <c r="AN1821" s="61"/>
      <c r="AO1821" s="61"/>
      <c r="AP1821" s="62"/>
      <c r="AQ1821" s="61"/>
      <c r="AR1821" s="61"/>
      <c r="AS1821" s="61"/>
      <c r="AT1821" s="61"/>
      <c r="AU1821" s="61"/>
      <c r="AV1821" s="61"/>
      <c r="AW1821" s="60"/>
    </row>
    <row r="1822" s="59" customFormat="1" customHeight="1" spans="1:49">
      <c r="A1822" s="60"/>
      <c r="B1822" s="60"/>
      <c r="C1822" s="60"/>
      <c r="D1822" s="60"/>
      <c r="H1822" s="61"/>
      <c r="I1822" s="61"/>
      <c r="J1822" s="61"/>
      <c r="K1822" s="61"/>
      <c r="L1822" s="61"/>
      <c r="M1822" s="61"/>
      <c r="N1822" s="61"/>
      <c r="O1822" s="61"/>
      <c r="P1822" s="61"/>
      <c r="Q1822" s="61"/>
      <c r="R1822" s="61"/>
      <c r="S1822" s="61"/>
      <c r="T1822" s="61"/>
      <c r="U1822" s="61"/>
      <c r="V1822" s="61"/>
      <c r="W1822" s="61"/>
      <c r="X1822" s="61"/>
      <c r="Y1822" s="61"/>
      <c r="Z1822" s="61"/>
      <c r="AA1822" s="61"/>
      <c r="AB1822" s="61"/>
      <c r="AC1822" s="61"/>
      <c r="AD1822" s="61"/>
      <c r="AE1822" s="61"/>
      <c r="AF1822" s="61"/>
      <c r="AG1822" s="61"/>
      <c r="AH1822" s="61"/>
      <c r="AI1822" s="61"/>
      <c r="AJ1822" s="61"/>
      <c r="AK1822" s="61"/>
      <c r="AL1822" s="61"/>
      <c r="AM1822" s="61"/>
      <c r="AN1822" s="61"/>
      <c r="AO1822" s="61"/>
      <c r="AP1822" s="62"/>
      <c r="AQ1822" s="61"/>
      <c r="AR1822" s="61"/>
      <c r="AS1822" s="61"/>
      <c r="AT1822" s="61"/>
      <c r="AU1822" s="61"/>
      <c r="AV1822" s="61"/>
      <c r="AW1822" s="60"/>
    </row>
    <row r="1823" s="59" customFormat="1" customHeight="1" spans="1:49">
      <c r="A1823" s="60"/>
      <c r="B1823" s="60"/>
      <c r="C1823" s="60"/>
      <c r="D1823" s="60"/>
      <c r="H1823" s="61"/>
      <c r="I1823" s="61"/>
      <c r="J1823" s="61"/>
      <c r="K1823" s="61"/>
      <c r="L1823" s="61"/>
      <c r="M1823" s="61"/>
      <c r="N1823" s="61"/>
      <c r="O1823" s="61"/>
      <c r="P1823" s="61"/>
      <c r="Q1823" s="61"/>
      <c r="R1823" s="61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1"/>
      <c r="AC1823" s="61"/>
      <c r="AD1823" s="61"/>
      <c r="AE1823" s="61"/>
      <c r="AF1823" s="61"/>
      <c r="AG1823" s="61"/>
      <c r="AH1823" s="61"/>
      <c r="AI1823" s="61"/>
      <c r="AJ1823" s="61"/>
      <c r="AK1823" s="61"/>
      <c r="AL1823" s="61"/>
      <c r="AM1823" s="61"/>
      <c r="AN1823" s="61"/>
      <c r="AO1823" s="61"/>
      <c r="AP1823" s="62"/>
      <c r="AQ1823" s="61"/>
      <c r="AR1823" s="61"/>
      <c r="AS1823" s="61"/>
      <c r="AT1823" s="61"/>
      <c r="AU1823" s="61"/>
      <c r="AV1823" s="61"/>
      <c r="AW1823" s="60"/>
    </row>
    <row r="1824" s="59" customFormat="1" customHeight="1" spans="1:49">
      <c r="A1824" s="60"/>
      <c r="B1824" s="60"/>
      <c r="C1824" s="60"/>
      <c r="D1824" s="60"/>
      <c r="H1824" s="61"/>
      <c r="I1824" s="61"/>
      <c r="J1824" s="61"/>
      <c r="K1824" s="61"/>
      <c r="L1824" s="61"/>
      <c r="M1824" s="61"/>
      <c r="N1824" s="61"/>
      <c r="O1824" s="61"/>
      <c r="P1824" s="61"/>
      <c r="Q1824" s="61"/>
      <c r="R1824" s="61"/>
      <c r="S1824" s="61"/>
      <c r="T1824" s="61"/>
      <c r="U1824" s="61"/>
      <c r="V1824" s="61"/>
      <c r="W1824" s="61"/>
      <c r="X1824" s="61"/>
      <c r="Y1824" s="61"/>
      <c r="Z1824" s="61"/>
      <c r="AA1824" s="61"/>
      <c r="AB1824" s="61"/>
      <c r="AC1824" s="61"/>
      <c r="AD1824" s="61"/>
      <c r="AE1824" s="61"/>
      <c r="AF1824" s="61"/>
      <c r="AG1824" s="61"/>
      <c r="AH1824" s="61"/>
      <c r="AI1824" s="61"/>
      <c r="AJ1824" s="61"/>
      <c r="AK1824" s="61"/>
      <c r="AL1824" s="61"/>
      <c r="AM1824" s="61"/>
      <c r="AN1824" s="61"/>
      <c r="AO1824" s="61"/>
      <c r="AP1824" s="62"/>
      <c r="AQ1824" s="61"/>
      <c r="AR1824" s="61"/>
      <c r="AS1824" s="61"/>
      <c r="AT1824" s="61"/>
      <c r="AU1824" s="61"/>
      <c r="AV1824" s="61"/>
      <c r="AW1824" s="60"/>
    </row>
    <row r="1825" s="59" customFormat="1" customHeight="1" spans="1:49">
      <c r="A1825" s="60"/>
      <c r="B1825" s="60"/>
      <c r="C1825" s="60"/>
      <c r="D1825" s="60"/>
      <c r="H1825" s="61"/>
      <c r="I1825" s="61"/>
      <c r="J1825" s="61"/>
      <c r="K1825" s="61"/>
      <c r="L1825" s="61"/>
      <c r="M1825" s="61"/>
      <c r="N1825" s="61"/>
      <c r="O1825" s="61"/>
      <c r="P1825" s="61"/>
      <c r="Q1825" s="61"/>
      <c r="R1825" s="61"/>
      <c r="S1825" s="61"/>
      <c r="T1825" s="61"/>
      <c r="U1825" s="61"/>
      <c r="V1825" s="61"/>
      <c r="W1825" s="61"/>
      <c r="X1825" s="61"/>
      <c r="Y1825" s="61"/>
      <c r="Z1825" s="61"/>
      <c r="AA1825" s="61"/>
      <c r="AB1825" s="61"/>
      <c r="AC1825" s="61"/>
      <c r="AD1825" s="61"/>
      <c r="AE1825" s="61"/>
      <c r="AF1825" s="61"/>
      <c r="AG1825" s="61"/>
      <c r="AH1825" s="61"/>
      <c r="AI1825" s="61"/>
      <c r="AJ1825" s="61"/>
      <c r="AK1825" s="61"/>
      <c r="AL1825" s="61"/>
      <c r="AM1825" s="61"/>
      <c r="AN1825" s="61"/>
      <c r="AO1825" s="61"/>
      <c r="AP1825" s="62"/>
      <c r="AQ1825" s="61"/>
      <c r="AR1825" s="61"/>
      <c r="AS1825" s="61"/>
      <c r="AT1825" s="61"/>
      <c r="AU1825" s="61"/>
      <c r="AV1825" s="61"/>
      <c r="AW1825" s="60"/>
    </row>
    <row r="1826" s="59" customFormat="1" customHeight="1" spans="1:49">
      <c r="A1826" s="60"/>
      <c r="B1826" s="60"/>
      <c r="C1826" s="60"/>
      <c r="D1826" s="60"/>
      <c r="H1826" s="61"/>
      <c r="I1826" s="61"/>
      <c r="J1826" s="61"/>
      <c r="K1826" s="61"/>
      <c r="L1826" s="61"/>
      <c r="M1826" s="61"/>
      <c r="N1826" s="61"/>
      <c r="O1826" s="61"/>
      <c r="P1826" s="61"/>
      <c r="Q1826" s="61"/>
      <c r="R1826" s="61"/>
      <c r="S1826" s="61"/>
      <c r="T1826" s="61"/>
      <c r="U1826" s="61"/>
      <c r="V1826" s="61"/>
      <c r="W1826" s="61"/>
      <c r="X1826" s="61"/>
      <c r="Y1826" s="61"/>
      <c r="Z1826" s="61"/>
      <c r="AA1826" s="61"/>
      <c r="AB1826" s="61"/>
      <c r="AC1826" s="61"/>
      <c r="AD1826" s="61"/>
      <c r="AE1826" s="61"/>
      <c r="AF1826" s="61"/>
      <c r="AG1826" s="61"/>
      <c r="AH1826" s="61"/>
      <c r="AI1826" s="61"/>
      <c r="AJ1826" s="61"/>
      <c r="AK1826" s="61"/>
      <c r="AL1826" s="61"/>
      <c r="AM1826" s="61"/>
      <c r="AN1826" s="61"/>
      <c r="AO1826" s="61"/>
      <c r="AP1826" s="62"/>
      <c r="AQ1826" s="61"/>
      <c r="AR1826" s="61"/>
      <c r="AS1826" s="61"/>
      <c r="AT1826" s="61"/>
      <c r="AU1826" s="61"/>
      <c r="AV1826" s="61"/>
      <c r="AW1826" s="60"/>
    </row>
    <row r="1827" s="59" customFormat="1" customHeight="1" spans="1:49">
      <c r="A1827" s="60"/>
      <c r="B1827" s="60"/>
      <c r="C1827" s="60"/>
      <c r="D1827" s="60"/>
      <c r="H1827" s="61"/>
      <c r="I1827" s="61"/>
      <c r="J1827" s="61"/>
      <c r="K1827" s="61"/>
      <c r="L1827" s="61"/>
      <c r="M1827" s="61"/>
      <c r="N1827" s="61"/>
      <c r="O1827" s="61"/>
      <c r="P1827" s="61"/>
      <c r="Q1827" s="61"/>
      <c r="R1827" s="61"/>
      <c r="S1827" s="61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  <c r="AH1827" s="61"/>
      <c r="AI1827" s="61"/>
      <c r="AJ1827" s="61"/>
      <c r="AK1827" s="61"/>
      <c r="AL1827" s="61"/>
      <c r="AM1827" s="61"/>
      <c r="AN1827" s="61"/>
      <c r="AO1827" s="61"/>
      <c r="AP1827" s="62"/>
      <c r="AQ1827" s="61"/>
      <c r="AR1827" s="61"/>
      <c r="AS1827" s="61"/>
      <c r="AT1827" s="61"/>
      <c r="AU1827" s="61"/>
      <c r="AV1827" s="61"/>
      <c r="AW1827" s="60"/>
    </row>
    <row r="1828" s="59" customFormat="1" customHeight="1" spans="1:49">
      <c r="A1828" s="60"/>
      <c r="B1828" s="60"/>
      <c r="C1828" s="60"/>
      <c r="D1828" s="60"/>
      <c r="H1828" s="61"/>
      <c r="I1828" s="61"/>
      <c r="J1828" s="61"/>
      <c r="K1828" s="61"/>
      <c r="L1828" s="61"/>
      <c r="M1828" s="61"/>
      <c r="N1828" s="61"/>
      <c r="O1828" s="61"/>
      <c r="P1828" s="61"/>
      <c r="Q1828" s="61"/>
      <c r="R1828" s="61"/>
      <c r="S1828" s="61"/>
      <c r="T1828" s="61"/>
      <c r="U1828" s="61"/>
      <c r="V1828" s="61"/>
      <c r="W1828" s="61"/>
      <c r="X1828" s="61"/>
      <c r="Y1828" s="61"/>
      <c r="Z1828" s="61"/>
      <c r="AA1828" s="61"/>
      <c r="AB1828" s="61"/>
      <c r="AC1828" s="61"/>
      <c r="AD1828" s="61"/>
      <c r="AE1828" s="61"/>
      <c r="AF1828" s="61"/>
      <c r="AG1828" s="61"/>
      <c r="AH1828" s="61"/>
      <c r="AI1828" s="61"/>
      <c r="AJ1828" s="61"/>
      <c r="AK1828" s="61"/>
      <c r="AL1828" s="61"/>
      <c r="AM1828" s="61"/>
      <c r="AN1828" s="61"/>
      <c r="AO1828" s="61"/>
      <c r="AP1828" s="62"/>
      <c r="AQ1828" s="61"/>
      <c r="AR1828" s="61"/>
      <c r="AS1828" s="61"/>
      <c r="AT1828" s="61"/>
      <c r="AU1828" s="61"/>
      <c r="AV1828" s="61"/>
      <c r="AW1828" s="60"/>
    </row>
    <row r="1829" s="59" customFormat="1" customHeight="1" spans="1:49">
      <c r="A1829" s="60"/>
      <c r="B1829" s="60"/>
      <c r="C1829" s="60"/>
      <c r="D1829" s="60"/>
      <c r="H1829" s="61"/>
      <c r="I1829" s="61"/>
      <c r="J1829" s="61"/>
      <c r="K1829" s="61"/>
      <c r="L1829" s="61"/>
      <c r="M1829" s="61"/>
      <c r="N1829" s="61"/>
      <c r="O1829" s="61"/>
      <c r="P1829" s="61"/>
      <c r="Q1829" s="61"/>
      <c r="R1829" s="61"/>
      <c r="S1829" s="61"/>
      <c r="T1829" s="61"/>
      <c r="U1829" s="61"/>
      <c r="V1829" s="61"/>
      <c r="W1829" s="61"/>
      <c r="X1829" s="61"/>
      <c r="Y1829" s="61"/>
      <c r="Z1829" s="61"/>
      <c r="AA1829" s="61"/>
      <c r="AB1829" s="61"/>
      <c r="AC1829" s="61"/>
      <c r="AD1829" s="61"/>
      <c r="AE1829" s="61"/>
      <c r="AF1829" s="61"/>
      <c r="AG1829" s="61"/>
      <c r="AH1829" s="61"/>
      <c r="AI1829" s="61"/>
      <c r="AJ1829" s="61"/>
      <c r="AK1829" s="61"/>
      <c r="AL1829" s="61"/>
      <c r="AM1829" s="61"/>
      <c r="AN1829" s="61"/>
      <c r="AO1829" s="61"/>
      <c r="AP1829" s="62"/>
      <c r="AQ1829" s="61"/>
      <c r="AR1829" s="61"/>
      <c r="AS1829" s="61"/>
      <c r="AT1829" s="61"/>
      <c r="AU1829" s="61"/>
      <c r="AV1829" s="61"/>
      <c r="AW1829" s="60"/>
    </row>
    <row r="1830" s="59" customFormat="1" customHeight="1" spans="1:49">
      <c r="A1830" s="60"/>
      <c r="B1830" s="60"/>
      <c r="C1830" s="60"/>
      <c r="D1830" s="60"/>
      <c r="H1830" s="61"/>
      <c r="I1830" s="61"/>
      <c r="J1830" s="61"/>
      <c r="K1830" s="61"/>
      <c r="L1830" s="61"/>
      <c r="M1830" s="61"/>
      <c r="N1830" s="61"/>
      <c r="O1830" s="61"/>
      <c r="P1830" s="61"/>
      <c r="Q1830" s="61"/>
      <c r="R1830" s="61"/>
      <c r="S1830" s="61"/>
      <c r="T1830" s="61"/>
      <c r="U1830" s="61"/>
      <c r="V1830" s="61"/>
      <c r="W1830" s="61"/>
      <c r="X1830" s="61"/>
      <c r="Y1830" s="61"/>
      <c r="Z1830" s="61"/>
      <c r="AA1830" s="61"/>
      <c r="AB1830" s="61"/>
      <c r="AC1830" s="61"/>
      <c r="AD1830" s="61"/>
      <c r="AE1830" s="61"/>
      <c r="AF1830" s="61"/>
      <c r="AG1830" s="61"/>
      <c r="AH1830" s="61"/>
      <c r="AI1830" s="61"/>
      <c r="AJ1830" s="61"/>
      <c r="AK1830" s="61"/>
      <c r="AL1830" s="61"/>
      <c r="AM1830" s="61"/>
      <c r="AN1830" s="61"/>
      <c r="AO1830" s="61"/>
      <c r="AP1830" s="62"/>
      <c r="AQ1830" s="61"/>
      <c r="AR1830" s="61"/>
      <c r="AS1830" s="61"/>
      <c r="AT1830" s="61"/>
      <c r="AU1830" s="61"/>
      <c r="AV1830" s="61"/>
      <c r="AW1830" s="60"/>
    </row>
    <row r="1831" s="59" customFormat="1" customHeight="1" spans="1:49">
      <c r="A1831" s="60"/>
      <c r="B1831" s="60"/>
      <c r="C1831" s="60"/>
      <c r="D1831" s="60"/>
      <c r="H1831" s="61"/>
      <c r="I1831" s="61"/>
      <c r="J1831" s="61"/>
      <c r="K1831" s="61"/>
      <c r="L1831" s="61"/>
      <c r="M1831" s="61"/>
      <c r="N1831" s="61"/>
      <c r="O1831" s="61"/>
      <c r="P1831" s="61"/>
      <c r="Q1831" s="61"/>
      <c r="R1831" s="61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1"/>
      <c r="AC1831" s="61"/>
      <c r="AD1831" s="61"/>
      <c r="AE1831" s="61"/>
      <c r="AF1831" s="61"/>
      <c r="AG1831" s="61"/>
      <c r="AH1831" s="61"/>
      <c r="AI1831" s="61"/>
      <c r="AJ1831" s="61"/>
      <c r="AK1831" s="61"/>
      <c r="AL1831" s="61"/>
      <c r="AM1831" s="61"/>
      <c r="AN1831" s="61"/>
      <c r="AO1831" s="61"/>
      <c r="AP1831" s="62"/>
      <c r="AQ1831" s="61"/>
      <c r="AR1831" s="61"/>
      <c r="AS1831" s="61"/>
      <c r="AT1831" s="61"/>
      <c r="AU1831" s="61"/>
      <c r="AV1831" s="61"/>
      <c r="AW1831" s="60"/>
    </row>
    <row r="1832" s="59" customFormat="1" customHeight="1" spans="1:49">
      <c r="A1832" s="60"/>
      <c r="B1832" s="60"/>
      <c r="C1832" s="60"/>
      <c r="D1832" s="60"/>
      <c r="H1832" s="61"/>
      <c r="I1832" s="61"/>
      <c r="J1832" s="61"/>
      <c r="K1832" s="61"/>
      <c r="L1832" s="61"/>
      <c r="M1832" s="61"/>
      <c r="N1832" s="61"/>
      <c r="O1832" s="61"/>
      <c r="P1832" s="61"/>
      <c r="Q1832" s="61"/>
      <c r="R1832" s="61"/>
      <c r="S1832" s="61"/>
      <c r="T1832" s="61"/>
      <c r="U1832" s="61"/>
      <c r="V1832" s="61"/>
      <c r="W1832" s="61"/>
      <c r="X1832" s="61"/>
      <c r="Y1832" s="61"/>
      <c r="Z1832" s="61"/>
      <c r="AA1832" s="61"/>
      <c r="AB1832" s="61"/>
      <c r="AC1832" s="61"/>
      <c r="AD1832" s="61"/>
      <c r="AE1832" s="61"/>
      <c r="AF1832" s="61"/>
      <c r="AG1832" s="61"/>
      <c r="AH1832" s="61"/>
      <c r="AI1832" s="61"/>
      <c r="AJ1832" s="61"/>
      <c r="AK1832" s="61"/>
      <c r="AL1832" s="61"/>
      <c r="AM1832" s="61"/>
      <c r="AN1832" s="61"/>
      <c r="AO1832" s="61"/>
      <c r="AP1832" s="62"/>
      <c r="AQ1832" s="61"/>
      <c r="AR1832" s="61"/>
      <c r="AS1832" s="61"/>
      <c r="AT1832" s="61"/>
      <c r="AU1832" s="61"/>
      <c r="AV1832" s="61"/>
      <c r="AW1832" s="60"/>
    </row>
    <row r="1833" s="59" customFormat="1" customHeight="1" spans="1:49">
      <c r="A1833" s="60"/>
      <c r="B1833" s="60"/>
      <c r="C1833" s="60"/>
      <c r="D1833" s="60"/>
      <c r="H1833" s="61"/>
      <c r="I1833" s="61"/>
      <c r="J1833" s="61"/>
      <c r="K1833" s="61"/>
      <c r="L1833" s="61"/>
      <c r="M1833" s="61"/>
      <c r="N1833" s="61"/>
      <c r="O1833" s="61"/>
      <c r="P1833" s="61"/>
      <c r="Q1833" s="61"/>
      <c r="R1833" s="61"/>
      <c r="S1833" s="61"/>
      <c r="T1833" s="61"/>
      <c r="U1833" s="61"/>
      <c r="V1833" s="61"/>
      <c r="W1833" s="61"/>
      <c r="X1833" s="61"/>
      <c r="Y1833" s="61"/>
      <c r="Z1833" s="61"/>
      <c r="AA1833" s="61"/>
      <c r="AB1833" s="61"/>
      <c r="AC1833" s="61"/>
      <c r="AD1833" s="61"/>
      <c r="AE1833" s="61"/>
      <c r="AF1833" s="61"/>
      <c r="AG1833" s="61"/>
      <c r="AH1833" s="61"/>
      <c r="AI1833" s="61"/>
      <c r="AJ1833" s="61"/>
      <c r="AK1833" s="61"/>
      <c r="AL1833" s="61"/>
      <c r="AM1833" s="61"/>
      <c r="AN1833" s="61"/>
      <c r="AO1833" s="61"/>
      <c r="AP1833" s="62"/>
      <c r="AQ1833" s="61"/>
      <c r="AR1833" s="61"/>
      <c r="AS1833" s="61"/>
      <c r="AT1833" s="61"/>
      <c r="AU1833" s="61"/>
      <c r="AV1833" s="61"/>
      <c r="AW1833" s="60"/>
    </row>
    <row r="1834" s="59" customFormat="1" customHeight="1" spans="1:49">
      <c r="A1834" s="60"/>
      <c r="B1834" s="60"/>
      <c r="C1834" s="60"/>
      <c r="D1834" s="60"/>
      <c r="H1834" s="61"/>
      <c r="I1834" s="61"/>
      <c r="J1834" s="61"/>
      <c r="K1834" s="61"/>
      <c r="L1834" s="61"/>
      <c r="M1834" s="61"/>
      <c r="N1834" s="61"/>
      <c r="O1834" s="61"/>
      <c r="P1834" s="61"/>
      <c r="Q1834" s="61"/>
      <c r="R1834" s="61"/>
      <c r="S1834" s="61"/>
      <c r="T1834" s="61"/>
      <c r="U1834" s="61"/>
      <c r="V1834" s="61"/>
      <c r="W1834" s="61"/>
      <c r="X1834" s="61"/>
      <c r="Y1834" s="61"/>
      <c r="Z1834" s="61"/>
      <c r="AA1834" s="61"/>
      <c r="AB1834" s="61"/>
      <c r="AC1834" s="61"/>
      <c r="AD1834" s="61"/>
      <c r="AE1834" s="61"/>
      <c r="AF1834" s="61"/>
      <c r="AG1834" s="61"/>
      <c r="AH1834" s="61"/>
      <c r="AI1834" s="61"/>
      <c r="AJ1834" s="61"/>
      <c r="AK1834" s="61"/>
      <c r="AL1834" s="61"/>
      <c r="AM1834" s="61"/>
      <c r="AN1834" s="61"/>
      <c r="AO1834" s="61"/>
      <c r="AP1834" s="62"/>
      <c r="AQ1834" s="61"/>
      <c r="AR1834" s="61"/>
      <c r="AS1834" s="61"/>
      <c r="AT1834" s="61"/>
      <c r="AU1834" s="61"/>
      <c r="AV1834" s="61"/>
      <c r="AW1834" s="60"/>
    </row>
    <row r="1835" s="59" customFormat="1" customHeight="1" spans="1:49">
      <c r="A1835" s="60"/>
      <c r="B1835" s="60"/>
      <c r="C1835" s="60"/>
      <c r="D1835" s="60"/>
      <c r="H1835" s="61"/>
      <c r="I1835" s="61"/>
      <c r="J1835" s="61"/>
      <c r="K1835" s="61"/>
      <c r="L1835" s="61"/>
      <c r="M1835" s="61"/>
      <c r="N1835" s="61"/>
      <c r="O1835" s="61"/>
      <c r="P1835" s="61"/>
      <c r="Q1835" s="61"/>
      <c r="R1835" s="61"/>
      <c r="S1835" s="61"/>
      <c r="T1835" s="61"/>
      <c r="U1835" s="61"/>
      <c r="V1835" s="61"/>
      <c r="W1835" s="61"/>
      <c r="X1835" s="61"/>
      <c r="Y1835" s="61"/>
      <c r="Z1835" s="61"/>
      <c r="AA1835" s="61"/>
      <c r="AB1835" s="61"/>
      <c r="AC1835" s="61"/>
      <c r="AD1835" s="61"/>
      <c r="AE1835" s="61"/>
      <c r="AF1835" s="61"/>
      <c r="AG1835" s="61"/>
      <c r="AH1835" s="61"/>
      <c r="AI1835" s="61"/>
      <c r="AJ1835" s="61"/>
      <c r="AK1835" s="61"/>
      <c r="AL1835" s="61"/>
      <c r="AM1835" s="61"/>
      <c r="AN1835" s="61"/>
      <c r="AO1835" s="61"/>
      <c r="AP1835" s="62"/>
      <c r="AQ1835" s="61"/>
      <c r="AR1835" s="61"/>
      <c r="AS1835" s="61"/>
      <c r="AT1835" s="61"/>
      <c r="AU1835" s="61"/>
      <c r="AV1835" s="61"/>
      <c r="AW1835" s="60"/>
    </row>
    <row r="1836" s="59" customFormat="1" customHeight="1" spans="1:49">
      <c r="A1836" s="60"/>
      <c r="B1836" s="60"/>
      <c r="C1836" s="60"/>
      <c r="D1836" s="60"/>
      <c r="H1836" s="61"/>
      <c r="I1836" s="61"/>
      <c r="J1836" s="61"/>
      <c r="K1836" s="61"/>
      <c r="L1836" s="61"/>
      <c r="M1836" s="61"/>
      <c r="N1836" s="61"/>
      <c r="O1836" s="61"/>
      <c r="P1836" s="61"/>
      <c r="Q1836" s="61"/>
      <c r="R1836" s="61"/>
      <c r="S1836" s="61"/>
      <c r="T1836" s="61"/>
      <c r="U1836" s="61"/>
      <c r="V1836" s="61"/>
      <c r="W1836" s="61"/>
      <c r="X1836" s="61"/>
      <c r="Y1836" s="61"/>
      <c r="Z1836" s="61"/>
      <c r="AA1836" s="61"/>
      <c r="AB1836" s="61"/>
      <c r="AC1836" s="61"/>
      <c r="AD1836" s="61"/>
      <c r="AE1836" s="61"/>
      <c r="AF1836" s="61"/>
      <c r="AG1836" s="61"/>
      <c r="AH1836" s="61"/>
      <c r="AI1836" s="61"/>
      <c r="AJ1836" s="61"/>
      <c r="AK1836" s="61"/>
      <c r="AL1836" s="61"/>
      <c r="AM1836" s="61"/>
      <c r="AN1836" s="61"/>
      <c r="AO1836" s="61"/>
      <c r="AP1836" s="62"/>
      <c r="AQ1836" s="61"/>
      <c r="AR1836" s="61"/>
      <c r="AS1836" s="61"/>
      <c r="AT1836" s="61"/>
      <c r="AU1836" s="61"/>
      <c r="AV1836" s="61"/>
      <c r="AW1836" s="60"/>
    </row>
    <row r="1837" s="59" customFormat="1" customHeight="1" spans="1:49">
      <c r="A1837" s="60"/>
      <c r="B1837" s="60"/>
      <c r="C1837" s="60"/>
      <c r="D1837" s="60"/>
      <c r="H1837" s="61"/>
      <c r="I1837" s="61"/>
      <c r="J1837" s="61"/>
      <c r="K1837" s="61"/>
      <c r="L1837" s="61"/>
      <c r="M1837" s="61"/>
      <c r="N1837" s="61"/>
      <c r="O1837" s="61"/>
      <c r="P1837" s="61"/>
      <c r="Q1837" s="61"/>
      <c r="R1837" s="61"/>
      <c r="S1837" s="61"/>
      <c r="T1837" s="61"/>
      <c r="U1837" s="61"/>
      <c r="V1837" s="61"/>
      <c r="W1837" s="61"/>
      <c r="X1837" s="61"/>
      <c r="Y1837" s="61"/>
      <c r="Z1837" s="61"/>
      <c r="AA1837" s="61"/>
      <c r="AB1837" s="61"/>
      <c r="AC1837" s="61"/>
      <c r="AD1837" s="61"/>
      <c r="AE1837" s="61"/>
      <c r="AF1837" s="61"/>
      <c r="AG1837" s="61"/>
      <c r="AH1837" s="61"/>
      <c r="AI1837" s="61"/>
      <c r="AJ1837" s="61"/>
      <c r="AK1837" s="61"/>
      <c r="AL1837" s="61"/>
      <c r="AM1837" s="61"/>
      <c r="AN1837" s="61"/>
      <c r="AO1837" s="61"/>
      <c r="AP1837" s="62"/>
      <c r="AQ1837" s="61"/>
      <c r="AR1837" s="61"/>
      <c r="AS1837" s="61"/>
      <c r="AT1837" s="61"/>
      <c r="AU1837" s="61"/>
      <c r="AV1837" s="61"/>
      <c r="AW1837" s="60"/>
    </row>
    <row r="1838" s="59" customFormat="1" customHeight="1" spans="1:49">
      <c r="A1838" s="60"/>
      <c r="B1838" s="60"/>
      <c r="C1838" s="60"/>
      <c r="D1838" s="60"/>
      <c r="H1838" s="61"/>
      <c r="I1838" s="61"/>
      <c r="J1838" s="61"/>
      <c r="K1838" s="61"/>
      <c r="L1838" s="61"/>
      <c r="M1838" s="61"/>
      <c r="N1838" s="61"/>
      <c r="O1838" s="61"/>
      <c r="P1838" s="61"/>
      <c r="Q1838" s="61"/>
      <c r="R1838" s="61"/>
      <c r="S1838" s="61"/>
      <c r="T1838" s="61"/>
      <c r="U1838" s="61"/>
      <c r="V1838" s="61"/>
      <c r="W1838" s="61"/>
      <c r="X1838" s="61"/>
      <c r="Y1838" s="61"/>
      <c r="Z1838" s="61"/>
      <c r="AA1838" s="61"/>
      <c r="AB1838" s="61"/>
      <c r="AC1838" s="61"/>
      <c r="AD1838" s="61"/>
      <c r="AE1838" s="61"/>
      <c r="AF1838" s="61"/>
      <c r="AG1838" s="61"/>
      <c r="AH1838" s="61"/>
      <c r="AI1838" s="61"/>
      <c r="AJ1838" s="61"/>
      <c r="AK1838" s="61"/>
      <c r="AL1838" s="61"/>
      <c r="AM1838" s="61"/>
      <c r="AN1838" s="61"/>
      <c r="AO1838" s="61"/>
      <c r="AP1838" s="62"/>
      <c r="AQ1838" s="61"/>
      <c r="AR1838" s="61"/>
      <c r="AS1838" s="61"/>
      <c r="AT1838" s="61"/>
      <c r="AU1838" s="61"/>
      <c r="AV1838" s="61"/>
      <c r="AW1838" s="60"/>
    </row>
    <row r="1839" s="59" customFormat="1" customHeight="1" spans="1:49">
      <c r="A1839" s="60"/>
      <c r="B1839" s="60"/>
      <c r="C1839" s="60"/>
      <c r="D1839" s="60"/>
      <c r="H1839" s="61"/>
      <c r="I1839" s="61"/>
      <c r="J1839" s="61"/>
      <c r="K1839" s="61"/>
      <c r="L1839" s="61"/>
      <c r="M1839" s="61"/>
      <c r="N1839" s="61"/>
      <c r="O1839" s="61"/>
      <c r="P1839" s="61"/>
      <c r="Q1839" s="61"/>
      <c r="R1839" s="61"/>
      <c r="S1839" s="61"/>
      <c r="T1839" s="61"/>
      <c r="U1839" s="61"/>
      <c r="V1839" s="61"/>
      <c r="W1839" s="61"/>
      <c r="X1839" s="61"/>
      <c r="Y1839" s="61"/>
      <c r="Z1839" s="61"/>
      <c r="AA1839" s="61"/>
      <c r="AB1839" s="61"/>
      <c r="AC1839" s="61"/>
      <c r="AD1839" s="61"/>
      <c r="AE1839" s="61"/>
      <c r="AF1839" s="61"/>
      <c r="AG1839" s="61"/>
      <c r="AH1839" s="61"/>
      <c r="AI1839" s="61"/>
      <c r="AJ1839" s="61"/>
      <c r="AK1839" s="61"/>
      <c r="AL1839" s="61"/>
      <c r="AM1839" s="61"/>
      <c r="AN1839" s="61"/>
      <c r="AO1839" s="61"/>
      <c r="AP1839" s="62"/>
      <c r="AQ1839" s="61"/>
      <c r="AR1839" s="61"/>
      <c r="AS1839" s="61"/>
      <c r="AT1839" s="61"/>
      <c r="AU1839" s="61"/>
      <c r="AV1839" s="61"/>
      <c r="AW1839" s="60"/>
    </row>
    <row r="1840" s="59" customFormat="1" customHeight="1" spans="1:49">
      <c r="A1840" s="60"/>
      <c r="B1840" s="60"/>
      <c r="C1840" s="60"/>
      <c r="D1840" s="60"/>
      <c r="H1840" s="61"/>
      <c r="I1840" s="61"/>
      <c r="J1840" s="61"/>
      <c r="K1840" s="61"/>
      <c r="L1840" s="61"/>
      <c r="M1840" s="61"/>
      <c r="N1840" s="61"/>
      <c r="O1840" s="61"/>
      <c r="P1840" s="61"/>
      <c r="Q1840" s="61"/>
      <c r="R1840" s="61"/>
      <c r="S1840" s="61"/>
      <c r="T1840" s="61"/>
      <c r="U1840" s="61"/>
      <c r="V1840" s="61"/>
      <c r="W1840" s="61"/>
      <c r="X1840" s="61"/>
      <c r="Y1840" s="61"/>
      <c r="Z1840" s="61"/>
      <c r="AA1840" s="61"/>
      <c r="AB1840" s="61"/>
      <c r="AC1840" s="61"/>
      <c r="AD1840" s="61"/>
      <c r="AE1840" s="61"/>
      <c r="AF1840" s="61"/>
      <c r="AG1840" s="61"/>
      <c r="AH1840" s="61"/>
      <c r="AI1840" s="61"/>
      <c r="AJ1840" s="61"/>
      <c r="AK1840" s="61"/>
      <c r="AL1840" s="61"/>
      <c r="AM1840" s="61"/>
      <c r="AN1840" s="61"/>
      <c r="AO1840" s="61"/>
      <c r="AP1840" s="62"/>
      <c r="AQ1840" s="61"/>
      <c r="AR1840" s="61"/>
      <c r="AS1840" s="61"/>
      <c r="AT1840" s="61"/>
      <c r="AU1840" s="61"/>
      <c r="AV1840" s="61"/>
      <c r="AW1840" s="60"/>
    </row>
    <row r="1841" s="59" customFormat="1" customHeight="1" spans="1:49">
      <c r="A1841" s="60"/>
      <c r="B1841" s="60"/>
      <c r="C1841" s="60"/>
      <c r="D1841" s="60"/>
      <c r="H1841" s="61"/>
      <c r="I1841" s="61"/>
      <c r="J1841" s="61"/>
      <c r="K1841" s="61"/>
      <c r="L1841" s="61"/>
      <c r="M1841" s="61"/>
      <c r="N1841" s="61"/>
      <c r="O1841" s="61"/>
      <c r="P1841" s="61"/>
      <c r="Q1841" s="61"/>
      <c r="R1841" s="61"/>
      <c r="S1841" s="61"/>
      <c r="T1841" s="61"/>
      <c r="U1841" s="61"/>
      <c r="V1841" s="61"/>
      <c r="W1841" s="61"/>
      <c r="X1841" s="61"/>
      <c r="Y1841" s="61"/>
      <c r="Z1841" s="61"/>
      <c r="AA1841" s="61"/>
      <c r="AB1841" s="61"/>
      <c r="AC1841" s="61"/>
      <c r="AD1841" s="61"/>
      <c r="AE1841" s="61"/>
      <c r="AF1841" s="61"/>
      <c r="AG1841" s="61"/>
      <c r="AH1841" s="61"/>
      <c r="AI1841" s="61"/>
      <c r="AJ1841" s="61"/>
      <c r="AK1841" s="61"/>
      <c r="AL1841" s="61"/>
      <c r="AM1841" s="61"/>
      <c r="AN1841" s="61"/>
      <c r="AO1841" s="61"/>
      <c r="AP1841" s="62"/>
      <c r="AQ1841" s="61"/>
      <c r="AR1841" s="61"/>
      <c r="AS1841" s="61"/>
      <c r="AT1841" s="61"/>
      <c r="AU1841" s="61"/>
      <c r="AV1841" s="61"/>
      <c r="AW1841" s="60"/>
    </row>
    <row r="1842" s="59" customFormat="1" customHeight="1" spans="1:49">
      <c r="A1842" s="60"/>
      <c r="B1842" s="60"/>
      <c r="C1842" s="60"/>
      <c r="D1842" s="60"/>
      <c r="H1842" s="61"/>
      <c r="I1842" s="61"/>
      <c r="J1842" s="61"/>
      <c r="K1842" s="61"/>
      <c r="L1842" s="61"/>
      <c r="M1842" s="61"/>
      <c r="N1842" s="61"/>
      <c r="O1842" s="61"/>
      <c r="P1842" s="61"/>
      <c r="Q1842" s="61"/>
      <c r="R1842" s="61"/>
      <c r="S1842" s="61"/>
      <c r="T1842" s="61"/>
      <c r="U1842" s="61"/>
      <c r="V1842" s="61"/>
      <c r="W1842" s="61"/>
      <c r="X1842" s="61"/>
      <c r="Y1842" s="61"/>
      <c r="Z1842" s="61"/>
      <c r="AA1842" s="61"/>
      <c r="AB1842" s="61"/>
      <c r="AC1842" s="61"/>
      <c r="AD1842" s="61"/>
      <c r="AE1842" s="61"/>
      <c r="AF1842" s="61"/>
      <c r="AG1842" s="61"/>
      <c r="AH1842" s="61"/>
      <c r="AI1842" s="61"/>
      <c r="AJ1842" s="61"/>
      <c r="AK1842" s="61"/>
      <c r="AL1842" s="61"/>
      <c r="AM1842" s="61"/>
      <c r="AN1842" s="61"/>
      <c r="AO1842" s="61"/>
      <c r="AP1842" s="62"/>
      <c r="AQ1842" s="61"/>
      <c r="AR1842" s="61"/>
      <c r="AS1842" s="61"/>
      <c r="AT1842" s="61"/>
      <c r="AU1842" s="61"/>
      <c r="AV1842" s="61"/>
      <c r="AW1842" s="60"/>
    </row>
    <row r="1843" s="59" customFormat="1" customHeight="1" spans="1:49">
      <c r="A1843" s="60"/>
      <c r="B1843" s="60"/>
      <c r="C1843" s="60"/>
      <c r="D1843" s="60"/>
      <c r="H1843" s="61"/>
      <c r="I1843" s="61"/>
      <c r="J1843" s="61"/>
      <c r="K1843" s="61"/>
      <c r="L1843" s="61"/>
      <c r="M1843" s="61"/>
      <c r="N1843" s="61"/>
      <c r="O1843" s="61"/>
      <c r="P1843" s="61"/>
      <c r="Q1843" s="61"/>
      <c r="R1843" s="61"/>
      <c r="S1843" s="61"/>
      <c r="T1843" s="61"/>
      <c r="U1843" s="61"/>
      <c r="V1843" s="61"/>
      <c r="W1843" s="61"/>
      <c r="X1843" s="61"/>
      <c r="Y1843" s="61"/>
      <c r="Z1843" s="61"/>
      <c r="AA1843" s="61"/>
      <c r="AB1843" s="61"/>
      <c r="AC1843" s="61"/>
      <c r="AD1843" s="61"/>
      <c r="AE1843" s="61"/>
      <c r="AF1843" s="61"/>
      <c r="AG1843" s="61"/>
      <c r="AH1843" s="61"/>
      <c r="AI1843" s="61"/>
      <c r="AJ1843" s="61"/>
      <c r="AK1843" s="61"/>
      <c r="AL1843" s="61"/>
      <c r="AM1843" s="61"/>
      <c r="AN1843" s="61"/>
      <c r="AO1843" s="61"/>
      <c r="AP1843" s="62"/>
      <c r="AQ1843" s="61"/>
      <c r="AR1843" s="61"/>
      <c r="AS1843" s="61"/>
      <c r="AT1843" s="61"/>
      <c r="AU1843" s="61"/>
      <c r="AV1843" s="61"/>
      <c r="AW1843" s="60"/>
    </row>
    <row r="1844" s="59" customFormat="1" customHeight="1" spans="1:49">
      <c r="A1844" s="60"/>
      <c r="B1844" s="60"/>
      <c r="C1844" s="60"/>
      <c r="D1844" s="60"/>
      <c r="H1844" s="61"/>
      <c r="I1844" s="61"/>
      <c r="J1844" s="61"/>
      <c r="K1844" s="61"/>
      <c r="L1844" s="61"/>
      <c r="M1844" s="61"/>
      <c r="N1844" s="61"/>
      <c r="O1844" s="61"/>
      <c r="P1844" s="61"/>
      <c r="Q1844" s="61"/>
      <c r="R1844" s="61"/>
      <c r="S1844" s="61"/>
      <c r="T1844" s="61"/>
      <c r="U1844" s="61"/>
      <c r="V1844" s="61"/>
      <c r="W1844" s="61"/>
      <c r="X1844" s="61"/>
      <c r="Y1844" s="61"/>
      <c r="Z1844" s="61"/>
      <c r="AA1844" s="61"/>
      <c r="AB1844" s="61"/>
      <c r="AC1844" s="61"/>
      <c r="AD1844" s="61"/>
      <c r="AE1844" s="61"/>
      <c r="AF1844" s="61"/>
      <c r="AG1844" s="61"/>
      <c r="AH1844" s="61"/>
      <c r="AI1844" s="61"/>
      <c r="AJ1844" s="61"/>
      <c r="AK1844" s="61"/>
      <c r="AL1844" s="61"/>
      <c r="AM1844" s="61"/>
      <c r="AN1844" s="61"/>
      <c r="AO1844" s="61"/>
      <c r="AP1844" s="62"/>
      <c r="AQ1844" s="61"/>
      <c r="AR1844" s="61"/>
      <c r="AS1844" s="61"/>
      <c r="AT1844" s="61"/>
      <c r="AU1844" s="61"/>
      <c r="AV1844" s="61"/>
      <c r="AW1844" s="60"/>
    </row>
    <row r="1845" s="59" customFormat="1" customHeight="1" spans="1:49">
      <c r="A1845" s="60"/>
      <c r="B1845" s="60"/>
      <c r="C1845" s="60"/>
      <c r="D1845" s="60"/>
      <c r="H1845" s="61"/>
      <c r="I1845" s="61"/>
      <c r="J1845" s="61"/>
      <c r="K1845" s="61"/>
      <c r="L1845" s="61"/>
      <c r="M1845" s="61"/>
      <c r="N1845" s="61"/>
      <c r="O1845" s="61"/>
      <c r="P1845" s="61"/>
      <c r="Q1845" s="61"/>
      <c r="R1845" s="61"/>
      <c r="S1845" s="61"/>
      <c r="T1845" s="61"/>
      <c r="U1845" s="61"/>
      <c r="V1845" s="61"/>
      <c r="W1845" s="61"/>
      <c r="X1845" s="61"/>
      <c r="Y1845" s="61"/>
      <c r="Z1845" s="61"/>
      <c r="AA1845" s="61"/>
      <c r="AB1845" s="61"/>
      <c r="AC1845" s="61"/>
      <c r="AD1845" s="61"/>
      <c r="AE1845" s="61"/>
      <c r="AF1845" s="61"/>
      <c r="AG1845" s="61"/>
      <c r="AH1845" s="61"/>
      <c r="AI1845" s="61"/>
      <c r="AJ1845" s="61"/>
      <c r="AK1845" s="61"/>
      <c r="AL1845" s="61"/>
      <c r="AM1845" s="61"/>
      <c r="AN1845" s="61"/>
      <c r="AO1845" s="61"/>
      <c r="AP1845" s="62"/>
      <c r="AQ1845" s="61"/>
      <c r="AR1845" s="61"/>
      <c r="AS1845" s="61"/>
      <c r="AT1845" s="61"/>
      <c r="AU1845" s="61"/>
      <c r="AV1845" s="61"/>
      <c r="AW1845" s="60"/>
    </row>
    <row r="1846" s="59" customFormat="1" customHeight="1" spans="1:49">
      <c r="A1846" s="60"/>
      <c r="B1846" s="60"/>
      <c r="C1846" s="60"/>
      <c r="D1846" s="60"/>
      <c r="H1846" s="61"/>
      <c r="I1846" s="61"/>
      <c r="J1846" s="61"/>
      <c r="K1846" s="61"/>
      <c r="L1846" s="61"/>
      <c r="M1846" s="61"/>
      <c r="N1846" s="61"/>
      <c r="O1846" s="61"/>
      <c r="P1846" s="61"/>
      <c r="Q1846" s="61"/>
      <c r="R1846" s="61"/>
      <c r="S1846" s="61"/>
      <c r="T1846" s="61"/>
      <c r="U1846" s="61"/>
      <c r="V1846" s="61"/>
      <c r="W1846" s="61"/>
      <c r="X1846" s="61"/>
      <c r="Y1846" s="61"/>
      <c r="Z1846" s="61"/>
      <c r="AA1846" s="61"/>
      <c r="AB1846" s="61"/>
      <c r="AC1846" s="61"/>
      <c r="AD1846" s="61"/>
      <c r="AE1846" s="61"/>
      <c r="AF1846" s="61"/>
      <c r="AG1846" s="61"/>
      <c r="AH1846" s="61"/>
      <c r="AI1846" s="61"/>
      <c r="AJ1846" s="61"/>
      <c r="AK1846" s="61"/>
      <c r="AL1846" s="61"/>
      <c r="AM1846" s="61"/>
      <c r="AN1846" s="61"/>
      <c r="AO1846" s="61"/>
      <c r="AP1846" s="62"/>
      <c r="AQ1846" s="61"/>
      <c r="AR1846" s="61"/>
      <c r="AS1846" s="61"/>
      <c r="AT1846" s="61"/>
      <c r="AU1846" s="61"/>
      <c r="AV1846" s="61"/>
      <c r="AW1846" s="60"/>
    </row>
    <row r="1847" s="59" customFormat="1" customHeight="1" spans="1:49">
      <c r="A1847" s="60"/>
      <c r="B1847" s="60"/>
      <c r="C1847" s="60"/>
      <c r="D1847" s="60"/>
      <c r="H1847" s="61"/>
      <c r="I1847" s="61"/>
      <c r="J1847" s="61"/>
      <c r="K1847" s="61"/>
      <c r="L1847" s="61"/>
      <c r="M1847" s="61"/>
      <c r="N1847" s="61"/>
      <c r="O1847" s="61"/>
      <c r="P1847" s="61"/>
      <c r="Q1847" s="61"/>
      <c r="R1847" s="61"/>
      <c r="S1847" s="61"/>
      <c r="T1847" s="61"/>
      <c r="U1847" s="61"/>
      <c r="V1847" s="61"/>
      <c r="W1847" s="61"/>
      <c r="X1847" s="61"/>
      <c r="Y1847" s="61"/>
      <c r="Z1847" s="61"/>
      <c r="AA1847" s="61"/>
      <c r="AB1847" s="61"/>
      <c r="AC1847" s="61"/>
      <c r="AD1847" s="61"/>
      <c r="AE1847" s="61"/>
      <c r="AF1847" s="61"/>
      <c r="AG1847" s="61"/>
      <c r="AH1847" s="61"/>
      <c r="AI1847" s="61"/>
      <c r="AJ1847" s="61"/>
      <c r="AK1847" s="61"/>
      <c r="AL1847" s="61"/>
      <c r="AM1847" s="61"/>
      <c r="AN1847" s="61"/>
      <c r="AO1847" s="61"/>
      <c r="AP1847" s="62"/>
      <c r="AQ1847" s="61"/>
      <c r="AR1847" s="61"/>
      <c r="AS1847" s="61"/>
      <c r="AT1847" s="61"/>
      <c r="AU1847" s="61"/>
      <c r="AV1847" s="61"/>
      <c r="AW1847" s="60"/>
    </row>
    <row r="1848" s="59" customFormat="1" customHeight="1" spans="1:49">
      <c r="A1848" s="60"/>
      <c r="B1848" s="60"/>
      <c r="C1848" s="60"/>
      <c r="D1848" s="60"/>
      <c r="H1848" s="61"/>
      <c r="I1848" s="61"/>
      <c r="J1848" s="61"/>
      <c r="K1848" s="61"/>
      <c r="L1848" s="61"/>
      <c r="M1848" s="61"/>
      <c r="N1848" s="61"/>
      <c r="O1848" s="61"/>
      <c r="P1848" s="61"/>
      <c r="Q1848" s="61"/>
      <c r="R1848" s="61"/>
      <c r="S1848" s="61"/>
      <c r="T1848" s="61"/>
      <c r="U1848" s="61"/>
      <c r="V1848" s="61"/>
      <c r="W1848" s="61"/>
      <c r="X1848" s="61"/>
      <c r="Y1848" s="61"/>
      <c r="Z1848" s="61"/>
      <c r="AA1848" s="61"/>
      <c r="AB1848" s="61"/>
      <c r="AC1848" s="61"/>
      <c r="AD1848" s="61"/>
      <c r="AE1848" s="61"/>
      <c r="AF1848" s="61"/>
      <c r="AG1848" s="61"/>
      <c r="AH1848" s="61"/>
      <c r="AI1848" s="61"/>
      <c r="AJ1848" s="61"/>
      <c r="AK1848" s="61"/>
      <c r="AL1848" s="61"/>
      <c r="AM1848" s="61"/>
      <c r="AN1848" s="61"/>
      <c r="AO1848" s="61"/>
      <c r="AP1848" s="62"/>
      <c r="AQ1848" s="61"/>
      <c r="AR1848" s="61"/>
      <c r="AS1848" s="61"/>
      <c r="AT1848" s="61"/>
      <c r="AU1848" s="61"/>
      <c r="AV1848" s="61"/>
      <c r="AW1848" s="60"/>
    </row>
    <row r="1849" s="59" customFormat="1" customHeight="1" spans="1:49">
      <c r="A1849" s="60"/>
      <c r="B1849" s="60"/>
      <c r="C1849" s="60"/>
      <c r="D1849" s="60"/>
      <c r="H1849" s="61"/>
      <c r="I1849" s="61"/>
      <c r="J1849" s="61"/>
      <c r="K1849" s="61"/>
      <c r="L1849" s="61"/>
      <c r="M1849" s="61"/>
      <c r="N1849" s="61"/>
      <c r="O1849" s="61"/>
      <c r="P1849" s="61"/>
      <c r="Q1849" s="61"/>
      <c r="R1849" s="61"/>
      <c r="S1849" s="61"/>
      <c r="T1849" s="61"/>
      <c r="U1849" s="61"/>
      <c r="V1849" s="61"/>
      <c r="W1849" s="61"/>
      <c r="X1849" s="61"/>
      <c r="Y1849" s="61"/>
      <c r="Z1849" s="61"/>
      <c r="AA1849" s="61"/>
      <c r="AB1849" s="61"/>
      <c r="AC1849" s="61"/>
      <c r="AD1849" s="61"/>
      <c r="AE1849" s="61"/>
      <c r="AF1849" s="61"/>
      <c r="AG1849" s="61"/>
      <c r="AH1849" s="61"/>
      <c r="AI1849" s="61"/>
      <c r="AJ1849" s="61"/>
      <c r="AK1849" s="61"/>
      <c r="AL1849" s="61"/>
      <c r="AM1849" s="61"/>
      <c r="AN1849" s="61"/>
      <c r="AO1849" s="61"/>
      <c r="AP1849" s="62"/>
      <c r="AQ1849" s="61"/>
      <c r="AR1849" s="61"/>
      <c r="AS1849" s="61"/>
      <c r="AT1849" s="61"/>
      <c r="AU1849" s="61"/>
      <c r="AV1849" s="61"/>
      <c r="AW1849" s="60"/>
    </row>
    <row r="1850" s="59" customFormat="1" customHeight="1" spans="1:49">
      <c r="A1850" s="60"/>
      <c r="B1850" s="60"/>
      <c r="C1850" s="60"/>
      <c r="D1850" s="60"/>
      <c r="H1850" s="61"/>
      <c r="I1850" s="61"/>
      <c r="J1850" s="61"/>
      <c r="K1850" s="61"/>
      <c r="L1850" s="61"/>
      <c r="M1850" s="61"/>
      <c r="N1850" s="61"/>
      <c r="O1850" s="61"/>
      <c r="P1850" s="61"/>
      <c r="Q1850" s="61"/>
      <c r="R1850" s="61"/>
      <c r="S1850" s="61"/>
      <c r="T1850" s="61"/>
      <c r="U1850" s="61"/>
      <c r="V1850" s="61"/>
      <c r="W1850" s="61"/>
      <c r="X1850" s="61"/>
      <c r="Y1850" s="61"/>
      <c r="Z1850" s="61"/>
      <c r="AA1850" s="61"/>
      <c r="AB1850" s="61"/>
      <c r="AC1850" s="61"/>
      <c r="AD1850" s="61"/>
      <c r="AE1850" s="61"/>
      <c r="AF1850" s="61"/>
      <c r="AG1850" s="61"/>
      <c r="AH1850" s="61"/>
      <c r="AI1850" s="61"/>
      <c r="AJ1850" s="61"/>
      <c r="AK1850" s="61"/>
      <c r="AL1850" s="61"/>
      <c r="AM1850" s="61"/>
      <c r="AN1850" s="61"/>
      <c r="AO1850" s="61"/>
      <c r="AP1850" s="62"/>
      <c r="AQ1850" s="61"/>
      <c r="AR1850" s="61"/>
      <c r="AS1850" s="61"/>
      <c r="AT1850" s="61"/>
      <c r="AU1850" s="61"/>
      <c r="AV1850" s="61"/>
      <c r="AW1850" s="60"/>
    </row>
    <row r="1851" s="59" customFormat="1" customHeight="1" spans="1:49">
      <c r="A1851" s="60"/>
      <c r="B1851" s="60"/>
      <c r="C1851" s="60"/>
      <c r="D1851" s="60"/>
      <c r="H1851" s="61"/>
      <c r="I1851" s="61"/>
      <c r="J1851" s="61"/>
      <c r="K1851" s="61"/>
      <c r="L1851" s="61"/>
      <c r="M1851" s="61"/>
      <c r="N1851" s="61"/>
      <c r="O1851" s="61"/>
      <c r="P1851" s="61"/>
      <c r="Q1851" s="61"/>
      <c r="R1851" s="61"/>
      <c r="S1851" s="61"/>
      <c r="T1851" s="61"/>
      <c r="U1851" s="61"/>
      <c r="V1851" s="61"/>
      <c r="W1851" s="61"/>
      <c r="X1851" s="61"/>
      <c r="Y1851" s="61"/>
      <c r="Z1851" s="61"/>
      <c r="AA1851" s="61"/>
      <c r="AB1851" s="61"/>
      <c r="AC1851" s="61"/>
      <c r="AD1851" s="61"/>
      <c r="AE1851" s="61"/>
      <c r="AF1851" s="61"/>
      <c r="AG1851" s="61"/>
      <c r="AH1851" s="61"/>
      <c r="AI1851" s="61"/>
      <c r="AJ1851" s="61"/>
      <c r="AK1851" s="61"/>
      <c r="AL1851" s="61"/>
      <c r="AM1851" s="61"/>
      <c r="AN1851" s="61"/>
      <c r="AO1851" s="61"/>
      <c r="AP1851" s="62"/>
      <c r="AQ1851" s="61"/>
      <c r="AR1851" s="61"/>
      <c r="AS1851" s="61"/>
      <c r="AT1851" s="61"/>
      <c r="AU1851" s="61"/>
      <c r="AV1851" s="61"/>
      <c r="AW1851" s="60"/>
    </row>
    <row r="1852" s="59" customFormat="1" customHeight="1" spans="1:49">
      <c r="A1852" s="60"/>
      <c r="B1852" s="60"/>
      <c r="C1852" s="60"/>
      <c r="D1852" s="60"/>
      <c r="H1852" s="61"/>
      <c r="I1852" s="61"/>
      <c r="J1852" s="61"/>
      <c r="K1852" s="61"/>
      <c r="L1852" s="61"/>
      <c r="M1852" s="61"/>
      <c r="N1852" s="61"/>
      <c r="O1852" s="61"/>
      <c r="P1852" s="61"/>
      <c r="Q1852" s="61"/>
      <c r="R1852" s="61"/>
      <c r="S1852" s="61"/>
      <c r="T1852" s="61"/>
      <c r="U1852" s="61"/>
      <c r="V1852" s="61"/>
      <c r="W1852" s="61"/>
      <c r="X1852" s="61"/>
      <c r="Y1852" s="61"/>
      <c r="Z1852" s="61"/>
      <c r="AA1852" s="61"/>
      <c r="AB1852" s="61"/>
      <c r="AC1852" s="61"/>
      <c r="AD1852" s="61"/>
      <c r="AE1852" s="61"/>
      <c r="AF1852" s="61"/>
      <c r="AG1852" s="61"/>
      <c r="AH1852" s="61"/>
      <c r="AI1852" s="61"/>
      <c r="AJ1852" s="61"/>
      <c r="AK1852" s="61"/>
      <c r="AL1852" s="61"/>
      <c r="AM1852" s="61"/>
      <c r="AN1852" s="61"/>
      <c r="AO1852" s="61"/>
      <c r="AP1852" s="62"/>
      <c r="AQ1852" s="61"/>
      <c r="AR1852" s="61"/>
      <c r="AS1852" s="61"/>
      <c r="AT1852" s="61"/>
      <c r="AU1852" s="61"/>
      <c r="AV1852" s="61"/>
      <c r="AW1852" s="60"/>
    </row>
    <row r="1853" s="59" customFormat="1" customHeight="1" spans="1:49">
      <c r="A1853" s="60"/>
      <c r="B1853" s="60"/>
      <c r="C1853" s="60"/>
      <c r="D1853" s="60"/>
      <c r="H1853" s="61"/>
      <c r="I1853" s="61"/>
      <c r="J1853" s="61"/>
      <c r="K1853" s="61"/>
      <c r="L1853" s="61"/>
      <c r="M1853" s="61"/>
      <c r="N1853" s="61"/>
      <c r="O1853" s="61"/>
      <c r="P1853" s="61"/>
      <c r="Q1853" s="61"/>
      <c r="R1853" s="61"/>
      <c r="S1853" s="61"/>
      <c r="T1853" s="61"/>
      <c r="U1853" s="61"/>
      <c r="V1853" s="61"/>
      <c r="W1853" s="61"/>
      <c r="X1853" s="61"/>
      <c r="Y1853" s="61"/>
      <c r="Z1853" s="61"/>
      <c r="AA1853" s="61"/>
      <c r="AB1853" s="61"/>
      <c r="AC1853" s="61"/>
      <c r="AD1853" s="61"/>
      <c r="AE1853" s="61"/>
      <c r="AF1853" s="61"/>
      <c r="AG1853" s="61"/>
      <c r="AH1853" s="61"/>
      <c r="AI1853" s="61"/>
      <c r="AJ1853" s="61"/>
      <c r="AK1853" s="61"/>
      <c r="AL1853" s="61"/>
      <c r="AM1853" s="61"/>
      <c r="AN1853" s="61"/>
      <c r="AO1853" s="61"/>
      <c r="AP1853" s="62"/>
      <c r="AQ1853" s="61"/>
      <c r="AR1853" s="61"/>
      <c r="AS1853" s="61"/>
      <c r="AT1853" s="61"/>
      <c r="AU1853" s="61"/>
      <c r="AV1853" s="61"/>
      <c r="AW1853" s="60"/>
    </row>
    <row r="1854" s="59" customFormat="1" customHeight="1" spans="1:49">
      <c r="A1854" s="60"/>
      <c r="B1854" s="60"/>
      <c r="C1854" s="60"/>
      <c r="D1854" s="60"/>
      <c r="H1854" s="61"/>
      <c r="I1854" s="61"/>
      <c r="J1854" s="61"/>
      <c r="K1854" s="61"/>
      <c r="L1854" s="61"/>
      <c r="M1854" s="61"/>
      <c r="N1854" s="61"/>
      <c r="O1854" s="61"/>
      <c r="P1854" s="61"/>
      <c r="Q1854" s="61"/>
      <c r="R1854" s="61"/>
      <c r="S1854" s="61"/>
      <c r="T1854" s="61"/>
      <c r="U1854" s="61"/>
      <c r="V1854" s="61"/>
      <c r="W1854" s="61"/>
      <c r="X1854" s="61"/>
      <c r="Y1854" s="61"/>
      <c r="Z1854" s="61"/>
      <c r="AA1854" s="61"/>
      <c r="AB1854" s="61"/>
      <c r="AC1854" s="61"/>
      <c r="AD1854" s="61"/>
      <c r="AE1854" s="61"/>
      <c r="AF1854" s="61"/>
      <c r="AG1854" s="61"/>
      <c r="AH1854" s="61"/>
      <c r="AI1854" s="61"/>
      <c r="AJ1854" s="61"/>
      <c r="AK1854" s="61"/>
      <c r="AL1854" s="61"/>
      <c r="AM1854" s="61"/>
      <c r="AN1854" s="61"/>
      <c r="AO1854" s="61"/>
      <c r="AP1854" s="62"/>
      <c r="AQ1854" s="61"/>
      <c r="AR1854" s="61"/>
      <c r="AS1854" s="61"/>
      <c r="AT1854" s="61"/>
      <c r="AU1854" s="61"/>
      <c r="AV1854" s="61"/>
      <c r="AW1854" s="60"/>
    </row>
    <row r="1855" s="59" customFormat="1" customHeight="1" spans="1:49">
      <c r="A1855" s="60"/>
      <c r="B1855" s="60"/>
      <c r="C1855" s="60"/>
      <c r="D1855" s="60"/>
      <c r="H1855" s="61"/>
      <c r="I1855" s="61"/>
      <c r="J1855" s="61"/>
      <c r="K1855" s="61"/>
      <c r="L1855" s="61"/>
      <c r="M1855" s="61"/>
      <c r="N1855" s="61"/>
      <c r="O1855" s="61"/>
      <c r="P1855" s="61"/>
      <c r="Q1855" s="61"/>
      <c r="R1855" s="61"/>
      <c r="S1855" s="61"/>
      <c r="T1855" s="61"/>
      <c r="U1855" s="61"/>
      <c r="V1855" s="61"/>
      <c r="W1855" s="61"/>
      <c r="X1855" s="61"/>
      <c r="Y1855" s="61"/>
      <c r="Z1855" s="61"/>
      <c r="AA1855" s="61"/>
      <c r="AB1855" s="61"/>
      <c r="AC1855" s="61"/>
      <c r="AD1855" s="61"/>
      <c r="AE1855" s="61"/>
      <c r="AF1855" s="61"/>
      <c r="AG1855" s="61"/>
      <c r="AH1855" s="61"/>
      <c r="AI1855" s="61"/>
      <c r="AJ1855" s="61"/>
      <c r="AK1855" s="61"/>
      <c r="AL1855" s="61"/>
      <c r="AM1855" s="61"/>
      <c r="AN1855" s="61"/>
      <c r="AO1855" s="61"/>
      <c r="AP1855" s="62"/>
      <c r="AQ1855" s="61"/>
      <c r="AR1855" s="61"/>
      <c r="AS1855" s="61"/>
      <c r="AT1855" s="61"/>
      <c r="AU1855" s="61"/>
      <c r="AV1855" s="61"/>
      <c r="AW1855" s="60"/>
    </row>
    <row r="1856" s="59" customFormat="1" customHeight="1" spans="1:49">
      <c r="A1856" s="60"/>
      <c r="B1856" s="60"/>
      <c r="C1856" s="60"/>
      <c r="D1856" s="60"/>
      <c r="H1856" s="61"/>
      <c r="I1856" s="61"/>
      <c r="J1856" s="61"/>
      <c r="K1856" s="61"/>
      <c r="L1856" s="61"/>
      <c r="M1856" s="61"/>
      <c r="N1856" s="61"/>
      <c r="O1856" s="61"/>
      <c r="P1856" s="61"/>
      <c r="Q1856" s="61"/>
      <c r="R1856" s="61"/>
      <c r="S1856" s="61"/>
      <c r="T1856" s="61"/>
      <c r="U1856" s="61"/>
      <c r="V1856" s="61"/>
      <c r="W1856" s="61"/>
      <c r="X1856" s="61"/>
      <c r="Y1856" s="61"/>
      <c r="Z1856" s="61"/>
      <c r="AA1856" s="61"/>
      <c r="AB1856" s="61"/>
      <c r="AC1856" s="61"/>
      <c r="AD1856" s="61"/>
      <c r="AE1856" s="61"/>
      <c r="AF1856" s="61"/>
      <c r="AG1856" s="61"/>
      <c r="AH1856" s="61"/>
      <c r="AI1856" s="61"/>
      <c r="AJ1856" s="61"/>
      <c r="AK1856" s="61"/>
      <c r="AL1856" s="61"/>
      <c r="AM1856" s="61"/>
      <c r="AN1856" s="61"/>
      <c r="AO1856" s="61"/>
      <c r="AP1856" s="62"/>
      <c r="AQ1856" s="61"/>
      <c r="AR1856" s="61"/>
      <c r="AS1856" s="61"/>
      <c r="AT1856" s="61"/>
      <c r="AU1856" s="61"/>
      <c r="AV1856" s="61"/>
      <c r="AW1856" s="60"/>
    </row>
    <row r="1857" s="59" customFormat="1" customHeight="1" spans="1:49">
      <c r="A1857" s="60"/>
      <c r="B1857" s="60"/>
      <c r="C1857" s="60"/>
      <c r="D1857" s="60"/>
      <c r="H1857" s="61"/>
      <c r="I1857" s="61"/>
      <c r="J1857" s="61"/>
      <c r="K1857" s="61"/>
      <c r="L1857" s="61"/>
      <c r="M1857" s="61"/>
      <c r="N1857" s="61"/>
      <c r="O1857" s="61"/>
      <c r="P1857" s="61"/>
      <c r="Q1857" s="61"/>
      <c r="R1857" s="61"/>
      <c r="S1857" s="61"/>
      <c r="T1857" s="61"/>
      <c r="U1857" s="61"/>
      <c r="V1857" s="61"/>
      <c r="W1857" s="61"/>
      <c r="X1857" s="61"/>
      <c r="Y1857" s="61"/>
      <c r="Z1857" s="61"/>
      <c r="AA1857" s="61"/>
      <c r="AB1857" s="61"/>
      <c r="AC1857" s="61"/>
      <c r="AD1857" s="61"/>
      <c r="AE1857" s="61"/>
      <c r="AF1857" s="61"/>
      <c r="AG1857" s="61"/>
      <c r="AH1857" s="61"/>
      <c r="AI1857" s="61"/>
      <c r="AJ1857" s="61"/>
      <c r="AK1857" s="61"/>
      <c r="AL1857" s="61"/>
      <c r="AM1857" s="61"/>
      <c r="AN1857" s="61"/>
      <c r="AO1857" s="61"/>
      <c r="AP1857" s="62"/>
      <c r="AQ1857" s="61"/>
      <c r="AR1857" s="61"/>
      <c r="AS1857" s="61"/>
      <c r="AT1857" s="61"/>
      <c r="AU1857" s="61"/>
      <c r="AV1857" s="61"/>
      <c r="AW1857" s="60"/>
    </row>
    <row r="1858" s="59" customFormat="1" customHeight="1" spans="1:49">
      <c r="A1858" s="60"/>
      <c r="B1858" s="60"/>
      <c r="C1858" s="60"/>
      <c r="D1858" s="60"/>
      <c r="H1858" s="61"/>
      <c r="I1858" s="61"/>
      <c r="J1858" s="61"/>
      <c r="K1858" s="61"/>
      <c r="L1858" s="61"/>
      <c r="M1858" s="61"/>
      <c r="N1858" s="61"/>
      <c r="O1858" s="61"/>
      <c r="P1858" s="61"/>
      <c r="Q1858" s="61"/>
      <c r="R1858" s="61"/>
      <c r="S1858" s="61"/>
      <c r="T1858" s="61"/>
      <c r="U1858" s="61"/>
      <c r="V1858" s="61"/>
      <c r="W1858" s="61"/>
      <c r="X1858" s="61"/>
      <c r="Y1858" s="61"/>
      <c r="Z1858" s="61"/>
      <c r="AA1858" s="61"/>
      <c r="AB1858" s="61"/>
      <c r="AC1858" s="61"/>
      <c r="AD1858" s="61"/>
      <c r="AE1858" s="61"/>
      <c r="AF1858" s="61"/>
      <c r="AG1858" s="61"/>
      <c r="AH1858" s="61"/>
      <c r="AI1858" s="61"/>
      <c r="AJ1858" s="61"/>
      <c r="AK1858" s="61"/>
      <c r="AL1858" s="61"/>
      <c r="AM1858" s="61"/>
      <c r="AN1858" s="61"/>
      <c r="AO1858" s="61"/>
      <c r="AP1858" s="62"/>
      <c r="AQ1858" s="61"/>
      <c r="AR1858" s="61"/>
      <c r="AS1858" s="61"/>
      <c r="AT1858" s="61"/>
      <c r="AU1858" s="61"/>
      <c r="AV1858" s="61"/>
      <c r="AW1858" s="60"/>
    </row>
    <row r="1859" s="59" customFormat="1" customHeight="1" spans="1:49">
      <c r="A1859" s="60"/>
      <c r="B1859" s="60"/>
      <c r="C1859" s="60"/>
      <c r="D1859" s="60"/>
      <c r="H1859" s="61"/>
      <c r="I1859" s="61"/>
      <c r="J1859" s="61"/>
      <c r="K1859" s="61"/>
      <c r="L1859" s="61"/>
      <c r="M1859" s="61"/>
      <c r="N1859" s="61"/>
      <c r="O1859" s="61"/>
      <c r="P1859" s="61"/>
      <c r="Q1859" s="61"/>
      <c r="R1859" s="61"/>
      <c r="S1859" s="61"/>
      <c r="T1859" s="61"/>
      <c r="U1859" s="61"/>
      <c r="V1859" s="61"/>
      <c r="W1859" s="61"/>
      <c r="X1859" s="61"/>
      <c r="Y1859" s="61"/>
      <c r="Z1859" s="61"/>
      <c r="AA1859" s="61"/>
      <c r="AB1859" s="61"/>
      <c r="AC1859" s="61"/>
      <c r="AD1859" s="61"/>
      <c r="AE1859" s="61"/>
      <c r="AF1859" s="61"/>
      <c r="AG1859" s="61"/>
      <c r="AH1859" s="61"/>
      <c r="AI1859" s="61"/>
      <c r="AJ1859" s="61"/>
      <c r="AK1859" s="61"/>
      <c r="AL1859" s="61"/>
      <c r="AM1859" s="61"/>
      <c r="AN1859" s="61"/>
      <c r="AO1859" s="61"/>
      <c r="AP1859" s="62"/>
      <c r="AQ1859" s="61"/>
      <c r="AR1859" s="61"/>
      <c r="AS1859" s="61"/>
      <c r="AT1859" s="61"/>
      <c r="AU1859" s="61"/>
      <c r="AV1859" s="61"/>
      <c r="AW1859" s="60"/>
    </row>
    <row r="1860" s="59" customFormat="1" customHeight="1" spans="1:49">
      <c r="A1860" s="60"/>
      <c r="B1860" s="60"/>
      <c r="C1860" s="60"/>
      <c r="D1860" s="60"/>
      <c r="H1860" s="61"/>
      <c r="I1860" s="61"/>
      <c r="J1860" s="61"/>
      <c r="K1860" s="61"/>
      <c r="L1860" s="61"/>
      <c r="M1860" s="61"/>
      <c r="N1860" s="61"/>
      <c r="O1860" s="61"/>
      <c r="P1860" s="61"/>
      <c r="Q1860" s="61"/>
      <c r="R1860" s="61"/>
      <c r="S1860" s="61"/>
      <c r="T1860" s="61"/>
      <c r="U1860" s="61"/>
      <c r="V1860" s="61"/>
      <c r="W1860" s="61"/>
      <c r="X1860" s="61"/>
      <c r="Y1860" s="61"/>
      <c r="Z1860" s="61"/>
      <c r="AA1860" s="61"/>
      <c r="AB1860" s="61"/>
      <c r="AC1860" s="61"/>
      <c r="AD1860" s="61"/>
      <c r="AE1860" s="61"/>
      <c r="AF1860" s="61"/>
      <c r="AG1860" s="61"/>
      <c r="AH1860" s="61"/>
      <c r="AI1860" s="61"/>
      <c r="AJ1860" s="61"/>
      <c r="AK1860" s="61"/>
      <c r="AL1860" s="61"/>
      <c r="AM1860" s="61"/>
      <c r="AN1860" s="61"/>
      <c r="AO1860" s="61"/>
      <c r="AP1860" s="62"/>
      <c r="AQ1860" s="61"/>
      <c r="AR1860" s="61"/>
      <c r="AS1860" s="61"/>
      <c r="AT1860" s="61"/>
      <c r="AU1860" s="61"/>
      <c r="AV1860" s="61"/>
      <c r="AW1860" s="60"/>
    </row>
    <row r="1861" s="59" customFormat="1" customHeight="1" spans="1:49">
      <c r="A1861" s="60"/>
      <c r="B1861" s="60"/>
      <c r="C1861" s="60"/>
      <c r="D1861" s="60"/>
      <c r="H1861" s="61"/>
      <c r="I1861" s="61"/>
      <c r="J1861" s="61"/>
      <c r="K1861" s="61"/>
      <c r="L1861" s="61"/>
      <c r="M1861" s="61"/>
      <c r="N1861" s="61"/>
      <c r="O1861" s="61"/>
      <c r="P1861" s="61"/>
      <c r="Q1861" s="61"/>
      <c r="R1861" s="61"/>
      <c r="S1861" s="61"/>
      <c r="T1861" s="61"/>
      <c r="U1861" s="61"/>
      <c r="V1861" s="61"/>
      <c r="W1861" s="61"/>
      <c r="X1861" s="61"/>
      <c r="Y1861" s="61"/>
      <c r="Z1861" s="61"/>
      <c r="AA1861" s="61"/>
      <c r="AB1861" s="61"/>
      <c r="AC1861" s="61"/>
      <c r="AD1861" s="61"/>
      <c r="AE1861" s="61"/>
      <c r="AF1861" s="61"/>
      <c r="AG1861" s="61"/>
      <c r="AH1861" s="61"/>
      <c r="AI1861" s="61"/>
      <c r="AJ1861" s="61"/>
      <c r="AK1861" s="61"/>
      <c r="AL1861" s="61"/>
      <c r="AM1861" s="61"/>
      <c r="AN1861" s="61"/>
      <c r="AO1861" s="61"/>
      <c r="AP1861" s="62"/>
      <c r="AQ1861" s="61"/>
      <c r="AR1861" s="61"/>
      <c r="AS1861" s="61"/>
      <c r="AT1861" s="61"/>
      <c r="AU1861" s="61"/>
      <c r="AV1861" s="61"/>
      <c r="AW1861" s="60"/>
    </row>
    <row r="1862" s="59" customFormat="1" customHeight="1" spans="1:49">
      <c r="A1862" s="60"/>
      <c r="B1862" s="60"/>
      <c r="C1862" s="60"/>
      <c r="D1862" s="60"/>
      <c r="H1862" s="61"/>
      <c r="I1862" s="61"/>
      <c r="J1862" s="61"/>
      <c r="K1862" s="61"/>
      <c r="L1862" s="61"/>
      <c r="M1862" s="61"/>
      <c r="N1862" s="61"/>
      <c r="O1862" s="61"/>
      <c r="P1862" s="61"/>
      <c r="Q1862" s="61"/>
      <c r="R1862" s="61"/>
      <c r="S1862" s="61"/>
      <c r="T1862" s="61"/>
      <c r="U1862" s="61"/>
      <c r="V1862" s="61"/>
      <c r="W1862" s="61"/>
      <c r="X1862" s="61"/>
      <c r="Y1862" s="61"/>
      <c r="Z1862" s="61"/>
      <c r="AA1862" s="61"/>
      <c r="AB1862" s="61"/>
      <c r="AC1862" s="61"/>
      <c r="AD1862" s="61"/>
      <c r="AE1862" s="61"/>
      <c r="AF1862" s="61"/>
      <c r="AG1862" s="61"/>
      <c r="AH1862" s="61"/>
      <c r="AI1862" s="61"/>
      <c r="AJ1862" s="61"/>
      <c r="AK1862" s="61"/>
      <c r="AL1862" s="61"/>
      <c r="AM1862" s="61"/>
      <c r="AN1862" s="61"/>
      <c r="AO1862" s="61"/>
      <c r="AP1862" s="62"/>
      <c r="AQ1862" s="61"/>
      <c r="AR1862" s="61"/>
      <c r="AS1862" s="61"/>
      <c r="AT1862" s="61"/>
      <c r="AU1862" s="61"/>
      <c r="AV1862" s="61"/>
      <c r="AW1862" s="60"/>
    </row>
    <row r="1863" s="59" customFormat="1" customHeight="1" spans="1:49">
      <c r="A1863" s="60"/>
      <c r="B1863" s="60"/>
      <c r="C1863" s="60"/>
      <c r="D1863" s="60"/>
      <c r="H1863" s="61"/>
      <c r="I1863" s="61"/>
      <c r="J1863" s="61"/>
      <c r="K1863" s="61"/>
      <c r="L1863" s="61"/>
      <c r="M1863" s="61"/>
      <c r="N1863" s="61"/>
      <c r="O1863" s="61"/>
      <c r="P1863" s="61"/>
      <c r="Q1863" s="61"/>
      <c r="R1863" s="61"/>
      <c r="S1863" s="61"/>
      <c r="T1863" s="61"/>
      <c r="U1863" s="61"/>
      <c r="V1863" s="61"/>
      <c r="W1863" s="61"/>
      <c r="X1863" s="61"/>
      <c r="Y1863" s="61"/>
      <c r="Z1863" s="61"/>
      <c r="AA1863" s="61"/>
      <c r="AB1863" s="61"/>
      <c r="AC1863" s="61"/>
      <c r="AD1863" s="61"/>
      <c r="AE1863" s="61"/>
      <c r="AF1863" s="61"/>
      <c r="AG1863" s="61"/>
      <c r="AH1863" s="61"/>
      <c r="AI1863" s="61"/>
      <c r="AJ1863" s="61"/>
      <c r="AK1863" s="61"/>
      <c r="AL1863" s="61"/>
      <c r="AM1863" s="61"/>
      <c r="AN1863" s="61"/>
      <c r="AO1863" s="61"/>
      <c r="AP1863" s="62"/>
      <c r="AQ1863" s="61"/>
      <c r="AR1863" s="61"/>
      <c r="AS1863" s="61"/>
      <c r="AT1863" s="61"/>
      <c r="AU1863" s="61"/>
      <c r="AV1863" s="61"/>
      <c r="AW1863" s="60"/>
    </row>
    <row r="1864" s="59" customFormat="1" customHeight="1" spans="1:49">
      <c r="A1864" s="60"/>
      <c r="B1864" s="60"/>
      <c r="C1864" s="60"/>
      <c r="D1864" s="60"/>
      <c r="H1864" s="61"/>
      <c r="I1864" s="61"/>
      <c r="J1864" s="61"/>
      <c r="K1864" s="61"/>
      <c r="L1864" s="61"/>
      <c r="M1864" s="61"/>
      <c r="N1864" s="61"/>
      <c r="O1864" s="61"/>
      <c r="P1864" s="61"/>
      <c r="Q1864" s="61"/>
      <c r="R1864" s="61"/>
      <c r="S1864" s="61"/>
      <c r="T1864" s="61"/>
      <c r="U1864" s="61"/>
      <c r="V1864" s="61"/>
      <c r="W1864" s="61"/>
      <c r="X1864" s="61"/>
      <c r="Y1864" s="61"/>
      <c r="Z1864" s="61"/>
      <c r="AA1864" s="61"/>
      <c r="AB1864" s="61"/>
      <c r="AC1864" s="61"/>
      <c r="AD1864" s="61"/>
      <c r="AE1864" s="61"/>
      <c r="AF1864" s="61"/>
      <c r="AG1864" s="61"/>
      <c r="AH1864" s="61"/>
      <c r="AI1864" s="61"/>
      <c r="AJ1864" s="61"/>
      <c r="AK1864" s="61"/>
      <c r="AL1864" s="61"/>
      <c r="AM1864" s="61"/>
      <c r="AN1864" s="61"/>
      <c r="AO1864" s="61"/>
      <c r="AP1864" s="62"/>
      <c r="AQ1864" s="61"/>
      <c r="AR1864" s="61"/>
      <c r="AS1864" s="61"/>
      <c r="AT1864" s="61"/>
      <c r="AU1864" s="61"/>
      <c r="AV1864" s="61"/>
      <c r="AW1864" s="60"/>
    </row>
    <row r="1865" s="59" customFormat="1" customHeight="1" spans="1:49">
      <c r="A1865" s="60"/>
      <c r="B1865" s="60"/>
      <c r="C1865" s="60"/>
      <c r="D1865" s="60"/>
      <c r="H1865" s="61"/>
      <c r="I1865" s="61"/>
      <c r="J1865" s="61"/>
      <c r="K1865" s="61"/>
      <c r="L1865" s="61"/>
      <c r="M1865" s="61"/>
      <c r="N1865" s="61"/>
      <c r="O1865" s="61"/>
      <c r="P1865" s="61"/>
      <c r="Q1865" s="61"/>
      <c r="R1865" s="61"/>
      <c r="S1865" s="61"/>
      <c r="T1865" s="61"/>
      <c r="U1865" s="61"/>
      <c r="V1865" s="61"/>
      <c r="W1865" s="61"/>
      <c r="X1865" s="61"/>
      <c r="Y1865" s="61"/>
      <c r="Z1865" s="61"/>
      <c r="AA1865" s="61"/>
      <c r="AB1865" s="61"/>
      <c r="AC1865" s="61"/>
      <c r="AD1865" s="61"/>
      <c r="AE1865" s="61"/>
      <c r="AF1865" s="61"/>
      <c r="AG1865" s="61"/>
      <c r="AH1865" s="61"/>
      <c r="AI1865" s="61"/>
      <c r="AJ1865" s="61"/>
      <c r="AK1865" s="61"/>
      <c r="AL1865" s="61"/>
      <c r="AM1865" s="61"/>
      <c r="AN1865" s="61"/>
      <c r="AO1865" s="61"/>
      <c r="AP1865" s="62"/>
      <c r="AQ1865" s="61"/>
      <c r="AR1865" s="61"/>
      <c r="AS1865" s="61"/>
      <c r="AT1865" s="61"/>
      <c r="AU1865" s="61"/>
      <c r="AV1865" s="61"/>
      <c r="AW1865" s="60"/>
    </row>
    <row r="1866" s="59" customFormat="1" customHeight="1" spans="1:49">
      <c r="A1866" s="60"/>
      <c r="B1866" s="60"/>
      <c r="C1866" s="60"/>
      <c r="D1866" s="60"/>
      <c r="H1866" s="61"/>
      <c r="I1866" s="61"/>
      <c r="J1866" s="61"/>
      <c r="K1866" s="61"/>
      <c r="L1866" s="61"/>
      <c r="M1866" s="61"/>
      <c r="N1866" s="61"/>
      <c r="O1866" s="61"/>
      <c r="P1866" s="61"/>
      <c r="Q1866" s="61"/>
      <c r="R1866" s="61"/>
      <c r="S1866" s="61"/>
      <c r="T1866" s="61"/>
      <c r="U1866" s="61"/>
      <c r="V1866" s="61"/>
      <c r="W1866" s="61"/>
      <c r="X1866" s="61"/>
      <c r="Y1866" s="61"/>
      <c r="Z1866" s="61"/>
      <c r="AA1866" s="61"/>
      <c r="AB1866" s="61"/>
      <c r="AC1866" s="61"/>
      <c r="AD1866" s="61"/>
      <c r="AE1866" s="61"/>
      <c r="AF1866" s="61"/>
      <c r="AG1866" s="61"/>
      <c r="AH1866" s="61"/>
      <c r="AI1866" s="61"/>
      <c r="AJ1866" s="61"/>
      <c r="AK1866" s="61"/>
      <c r="AL1866" s="61"/>
      <c r="AM1866" s="61"/>
      <c r="AN1866" s="61"/>
      <c r="AO1866" s="61"/>
      <c r="AP1866" s="62"/>
      <c r="AQ1866" s="61"/>
      <c r="AR1866" s="61"/>
      <c r="AS1866" s="61"/>
      <c r="AT1866" s="61"/>
      <c r="AU1866" s="61"/>
      <c r="AV1866" s="61"/>
      <c r="AW1866" s="60"/>
    </row>
    <row r="1867" s="59" customFormat="1" customHeight="1" spans="1:49">
      <c r="A1867" s="60"/>
      <c r="B1867" s="60"/>
      <c r="C1867" s="60"/>
      <c r="D1867" s="60"/>
      <c r="H1867" s="61"/>
      <c r="I1867" s="61"/>
      <c r="J1867" s="61"/>
      <c r="K1867" s="61"/>
      <c r="L1867" s="61"/>
      <c r="M1867" s="61"/>
      <c r="N1867" s="61"/>
      <c r="O1867" s="61"/>
      <c r="P1867" s="61"/>
      <c r="Q1867" s="61"/>
      <c r="R1867" s="61"/>
      <c r="S1867" s="61"/>
      <c r="T1867" s="61"/>
      <c r="U1867" s="61"/>
      <c r="V1867" s="61"/>
      <c r="W1867" s="61"/>
      <c r="X1867" s="61"/>
      <c r="Y1867" s="61"/>
      <c r="Z1867" s="61"/>
      <c r="AA1867" s="61"/>
      <c r="AB1867" s="61"/>
      <c r="AC1867" s="61"/>
      <c r="AD1867" s="61"/>
      <c r="AE1867" s="61"/>
      <c r="AF1867" s="61"/>
      <c r="AG1867" s="61"/>
      <c r="AH1867" s="61"/>
      <c r="AI1867" s="61"/>
      <c r="AJ1867" s="61"/>
      <c r="AK1867" s="61"/>
      <c r="AL1867" s="61"/>
      <c r="AM1867" s="61"/>
      <c r="AN1867" s="61"/>
      <c r="AO1867" s="61"/>
      <c r="AP1867" s="62"/>
      <c r="AQ1867" s="61"/>
      <c r="AR1867" s="61"/>
      <c r="AS1867" s="61"/>
      <c r="AT1867" s="61"/>
      <c r="AU1867" s="61"/>
      <c r="AV1867" s="61"/>
      <c r="AW1867" s="60"/>
    </row>
    <row r="1868" s="59" customFormat="1" customHeight="1" spans="1:49">
      <c r="A1868" s="60"/>
      <c r="B1868" s="60"/>
      <c r="C1868" s="60"/>
      <c r="D1868" s="60"/>
      <c r="H1868" s="61"/>
      <c r="I1868" s="61"/>
      <c r="J1868" s="61"/>
      <c r="K1868" s="61"/>
      <c r="L1868" s="61"/>
      <c r="M1868" s="61"/>
      <c r="N1868" s="61"/>
      <c r="O1868" s="61"/>
      <c r="P1868" s="61"/>
      <c r="Q1868" s="61"/>
      <c r="R1868" s="61"/>
      <c r="S1868" s="61"/>
      <c r="T1868" s="61"/>
      <c r="U1868" s="61"/>
      <c r="V1868" s="61"/>
      <c r="W1868" s="61"/>
      <c r="X1868" s="61"/>
      <c r="Y1868" s="61"/>
      <c r="Z1868" s="61"/>
      <c r="AA1868" s="61"/>
      <c r="AB1868" s="61"/>
      <c r="AC1868" s="61"/>
      <c r="AD1868" s="61"/>
      <c r="AE1868" s="61"/>
      <c r="AF1868" s="61"/>
      <c r="AG1868" s="61"/>
      <c r="AH1868" s="61"/>
      <c r="AI1868" s="61"/>
      <c r="AJ1868" s="61"/>
      <c r="AK1868" s="61"/>
      <c r="AL1868" s="61"/>
      <c r="AM1868" s="61"/>
      <c r="AN1868" s="61"/>
      <c r="AO1868" s="61"/>
      <c r="AP1868" s="62"/>
      <c r="AQ1868" s="61"/>
      <c r="AR1868" s="61"/>
      <c r="AS1868" s="61"/>
      <c r="AT1868" s="61"/>
      <c r="AU1868" s="61"/>
      <c r="AV1868" s="61"/>
      <c r="AW1868" s="60"/>
    </row>
    <row r="1869" s="59" customFormat="1" customHeight="1" spans="1:49">
      <c r="A1869" s="60"/>
      <c r="B1869" s="60"/>
      <c r="C1869" s="60"/>
      <c r="D1869" s="60"/>
      <c r="H1869" s="61"/>
      <c r="I1869" s="61"/>
      <c r="J1869" s="61"/>
      <c r="K1869" s="61"/>
      <c r="L1869" s="61"/>
      <c r="M1869" s="61"/>
      <c r="N1869" s="61"/>
      <c r="O1869" s="61"/>
      <c r="P1869" s="61"/>
      <c r="Q1869" s="61"/>
      <c r="R1869" s="61"/>
      <c r="S1869" s="61"/>
      <c r="T1869" s="61"/>
      <c r="U1869" s="61"/>
      <c r="V1869" s="61"/>
      <c r="W1869" s="61"/>
      <c r="X1869" s="61"/>
      <c r="Y1869" s="61"/>
      <c r="Z1869" s="61"/>
      <c r="AA1869" s="61"/>
      <c r="AB1869" s="61"/>
      <c r="AC1869" s="61"/>
      <c r="AD1869" s="61"/>
      <c r="AE1869" s="61"/>
      <c r="AF1869" s="61"/>
      <c r="AG1869" s="61"/>
      <c r="AH1869" s="61"/>
      <c r="AI1869" s="61"/>
      <c r="AJ1869" s="61"/>
      <c r="AK1869" s="61"/>
      <c r="AL1869" s="61"/>
      <c r="AM1869" s="61"/>
      <c r="AN1869" s="61"/>
      <c r="AO1869" s="61"/>
      <c r="AP1869" s="62"/>
      <c r="AQ1869" s="61"/>
      <c r="AR1869" s="61"/>
      <c r="AS1869" s="61"/>
      <c r="AT1869" s="61"/>
      <c r="AU1869" s="61"/>
      <c r="AV1869" s="61"/>
      <c r="AW1869" s="60"/>
    </row>
    <row r="1870" s="59" customFormat="1" customHeight="1" spans="1:49">
      <c r="A1870" s="60"/>
      <c r="B1870" s="60"/>
      <c r="C1870" s="60"/>
      <c r="D1870" s="60"/>
      <c r="H1870" s="61"/>
      <c r="I1870" s="61"/>
      <c r="J1870" s="61"/>
      <c r="K1870" s="61"/>
      <c r="L1870" s="61"/>
      <c r="M1870" s="61"/>
      <c r="N1870" s="61"/>
      <c r="O1870" s="61"/>
      <c r="P1870" s="61"/>
      <c r="Q1870" s="61"/>
      <c r="R1870" s="61"/>
      <c r="S1870" s="61"/>
      <c r="T1870" s="61"/>
      <c r="U1870" s="61"/>
      <c r="V1870" s="61"/>
      <c r="W1870" s="61"/>
      <c r="X1870" s="61"/>
      <c r="Y1870" s="61"/>
      <c r="Z1870" s="61"/>
      <c r="AA1870" s="61"/>
      <c r="AB1870" s="61"/>
      <c r="AC1870" s="61"/>
      <c r="AD1870" s="61"/>
      <c r="AE1870" s="61"/>
      <c r="AF1870" s="61"/>
      <c r="AG1870" s="61"/>
      <c r="AH1870" s="61"/>
      <c r="AI1870" s="61"/>
      <c r="AJ1870" s="61"/>
      <c r="AK1870" s="61"/>
      <c r="AL1870" s="61"/>
      <c r="AM1870" s="61"/>
      <c r="AN1870" s="61"/>
      <c r="AO1870" s="61"/>
      <c r="AP1870" s="62"/>
      <c r="AQ1870" s="61"/>
      <c r="AR1870" s="61"/>
      <c r="AS1870" s="61"/>
      <c r="AT1870" s="61"/>
      <c r="AU1870" s="61"/>
      <c r="AV1870" s="61"/>
      <c r="AW1870" s="60"/>
    </row>
    <row r="1871" s="59" customFormat="1" customHeight="1" spans="1:49">
      <c r="A1871" s="60"/>
      <c r="B1871" s="60"/>
      <c r="C1871" s="60"/>
      <c r="D1871" s="60"/>
      <c r="H1871" s="61"/>
      <c r="I1871" s="61"/>
      <c r="J1871" s="61"/>
      <c r="K1871" s="61"/>
      <c r="L1871" s="61"/>
      <c r="M1871" s="61"/>
      <c r="N1871" s="61"/>
      <c r="O1871" s="61"/>
      <c r="P1871" s="61"/>
      <c r="Q1871" s="61"/>
      <c r="R1871" s="61"/>
      <c r="S1871" s="61"/>
      <c r="T1871" s="61"/>
      <c r="U1871" s="61"/>
      <c r="V1871" s="61"/>
      <c r="W1871" s="61"/>
      <c r="X1871" s="61"/>
      <c r="Y1871" s="61"/>
      <c r="Z1871" s="61"/>
      <c r="AA1871" s="61"/>
      <c r="AB1871" s="61"/>
      <c r="AC1871" s="61"/>
      <c r="AD1871" s="61"/>
      <c r="AE1871" s="61"/>
      <c r="AF1871" s="61"/>
      <c r="AG1871" s="61"/>
      <c r="AH1871" s="61"/>
      <c r="AI1871" s="61"/>
      <c r="AJ1871" s="61"/>
      <c r="AK1871" s="61"/>
      <c r="AL1871" s="61"/>
      <c r="AM1871" s="61"/>
      <c r="AN1871" s="61"/>
      <c r="AO1871" s="61"/>
      <c r="AP1871" s="62"/>
      <c r="AQ1871" s="61"/>
      <c r="AR1871" s="61"/>
      <c r="AS1871" s="61"/>
      <c r="AT1871" s="61"/>
      <c r="AU1871" s="61"/>
      <c r="AV1871" s="61"/>
      <c r="AW1871" s="60"/>
    </row>
    <row r="1872" s="59" customFormat="1" customHeight="1" spans="1:49">
      <c r="A1872" s="60"/>
      <c r="B1872" s="60"/>
      <c r="C1872" s="60"/>
      <c r="D1872" s="60"/>
      <c r="H1872" s="61"/>
      <c r="I1872" s="61"/>
      <c r="J1872" s="61"/>
      <c r="K1872" s="61"/>
      <c r="L1872" s="61"/>
      <c r="M1872" s="61"/>
      <c r="N1872" s="61"/>
      <c r="O1872" s="61"/>
      <c r="P1872" s="61"/>
      <c r="Q1872" s="61"/>
      <c r="R1872" s="61"/>
      <c r="S1872" s="61"/>
      <c r="T1872" s="61"/>
      <c r="U1872" s="61"/>
      <c r="V1872" s="61"/>
      <c r="W1872" s="61"/>
      <c r="X1872" s="61"/>
      <c r="Y1872" s="61"/>
      <c r="Z1872" s="61"/>
      <c r="AA1872" s="61"/>
      <c r="AB1872" s="61"/>
      <c r="AC1872" s="61"/>
      <c r="AD1872" s="61"/>
      <c r="AE1872" s="61"/>
      <c r="AF1872" s="61"/>
      <c r="AG1872" s="61"/>
      <c r="AH1872" s="61"/>
      <c r="AI1872" s="61"/>
      <c r="AJ1872" s="61"/>
      <c r="AK1872" s="61"/>
      <c r="AL1872" s="61"/>
      <c r="AM1872" s="61"/>
      <c r="AN1872" s="61"/>
      <c r="AO1872" s="61"/>
      <c r="AP1872" s="62"/>
      <c r="AQ1872" s="61"/>
      <c r="AR1872" s="61"/>
      <c r="AS1872" s="61"/>
      <c r="AT1872" s="61"/>
      <c r="AU1872" s="61"/>
      <c r="AV1872" s="61"/>
      <c r="AW1872" s="60"/>
    </row>
    <row r="1873" s="59" customFormat="1" customHeight="1" spans="1:49">
      <c r="A1873" s="60"/>
      <c r="B1873" s="60"/>
      <c r="C1873" s="60"/>
      <c r="D1873" s="60"/>
      <c r="H1873" s="61"/>
      <c r="I1873" s="61"/>
      <c r="J1873" s="61"/>
      <c r="K1873" s="61"/>
      <c r="L1873" s="61"/>
      <c r="M1873" s="61"/>
      <c r="N1873" s="61"/>
      <c r="O1873" s="61"/>
      <c r="P1873" s="61"/>
      <c r="Q1873" s="61"/>
      <c r="R1873" s="61"/>
      <c r="S1873" s="61"/>
      <c r="T1873" s="61"/>
      <c r="U1873" s="61"/>
      <c r="V1873" s="61"/>
      <c r="W1873" s="61"/>
      <c r="X1873" s="61"/>
      <c r="Y1873" s="61"/>
      <c r="Z1873" s="61"/>
      <c r="AA1873" s="61"/>
      <c r="AB1873" s="61"/>
      <c r="AC1873" s="61"/>
      <c r="AD1873" s="61"/>
      <c r="AE1873" s="61"/>
      <c r="AF1873" s="61"/>
      <c r="AG1873" s="61"/>
      <c r="AH1873" s="61"/>
      <c r="AI1873" s="61"/>
      <c r="AJ1873" s="61"/>
      <c r="AK1873" s="61"/>
      <c r="AL1873" s="61"/>
      <c r="AM1873" s="61"/>
      <c r="AN1873" s="61"/>
      <c r="AO1873" s="61"/>
      <c r="AP1873" s="62"/>
      <c r="AQ1873" s="61"/>
      <c r="AR1873" s="61"/>
      <c r="AS1873" s="61"/>
      <c r="AT1873" s="61"/>
      <c r="AU1873" s="61"/>
      <c r="AV1873" s="61"/>
      <c r="AW1873" s="60"/>
    </row>
    <row r="1874" s="59" customFormat="1" customHeight="1" spans="1:49">
      <c r="A1874" s="60"/>
      <c r="B1874" s="60"/>
      <c r="C1874" s="60"/>
      <c r="D1874" s="60"/>
      <c r="H1874" s="61"/>
      <c r="I1874" s="61"/>
      <c r="J1874" s="61"/>
      <c r="K1874" s="61"/>
      <c r="L1874" s="61"/>
      <c r="M1874" s="61"/>
      <c r="N1874" s="61"/>
      <c r="O1874" s="61"/>
      <c r="P1874" s="61"/>
      <c r="Q1874" s="61"/>
      <c r="R1874" s="61"/>
      <c r="S1874" s="61"/>
      <c r="T1874" s="61"/>
      <c r="U1874" s="61"/>
      <c r="V1874" s="61"/>
      <c r="W1874" s="61"/>
      <c r="X1874" s="61"/>
      <c r="Y1874" s="61"/>
      <c r="Z1874" s="61"/>
      <c r="AA1874" s="61"/>
      <c r="AB1874" s="61"/>
      <c r="AC1874" s="61"/>
      <c r="AD1874" s="61"/>
      <c r="AE1874" s="61"/>
      <c r="AF1874" s="61"/>
      <c r="AG1874" s="61"/>
      <c r="AH1874" s="61"/>
      <c r="AI1874" s="61"/>
      <c r="AJ1874" s="61"/>
      <c r="AK1874" s="61"/>
      <c r="AL1874" s="61"/>
      <c r="AM1874" s="61"/>
      <c r="AN1874" s="61"/>
      <c r="AO1874" s="61"/>
      <c r="AP1874" s="62"/>
      <c r="AQ1874" s="61"/>
      <c r="AR1874" s="61"/>
      <c r="AS1874" s="61"/>
      <c r="AT1874" s="61"/>
      <c r="AU1874" s="61"/>
      <c r="AV1874" s="61"/>
      <c r="AW1874" s="60"/>
    </row>
    <row r="1875" s="59" customFormat="1" customHeight="1" spans="1:49">
      <c r="A1875" s="60"/>
      <c r="B1875" s="60"/>
      <c r="C1875" s="60"/>
      <c r="D1875" s="60"/>
      <c r="H1875" s="61"/>
      <c r="I1875" s="61"/>
      <c r="J1875" s="61"/>
      <c r="K1875" s="61"/>
      <c r="L1875" s="61"/>
      <c r="M1875" s="61"/>
      <c r="N1875" s="61"/>
      <c r="O1875" s="61"/>
      <c r="P1875" s="61"/>
      <c r="Q1875" s="61"/>
      <c r="R1875" s="61"/>
      <c r="S1875" s="61"/>
      <c r="T1875" s="61"/>
      <c r="U1875" s="61"/>
      <c r="V1875" s="61"/>
      <c r="W1875" s="61"/>
      <c r="X1875" s="61"/>
      <c r="Y1875" s="61"/>
      <c r="Z1875" s="61"/>
      <c r="AA1875" s="61"/>
      <c r="AB1875" s="61"/>
      <c r="AC1875" s="61"/>
      <c r="AD1875" s="61"/>
      <c r="AE1875" s="61"/>
      <c r="AF1875" s="61"/>
      <c r="AG1875" s="61"/>
      <c r="AH1875" s="61"/>
      <c r="AI1875" s="61"/>
      <c r="AJ1875" s="61"/>
      <c r="AK1875" s="61"/>
      <c r="AL1875" s="61"/>
      <c r="AM1875" s="61"/>
      <c r="AN1875" s="61"/>
      <c r="AO1875" s="61"/>
      <c r="AP1875" s="62"/>
      <c r="AQ1875" s="61"/>
      <c r="AR1875" s="61"/>
      <c r="AS1875" s="61"/>
      <c r="AT1875" s="61"/>
      <c r="AU1875" s="61"/>
      <c r="AV1875" s="61"/>
      <c r="AW1875" s="60"/>
    </row>
    <row r="1876" s="59" customFormat="1" customHeight="1" spans="1:49">
      <c r="A1876" s="60"/>
      <c r="B1876" s="60"/>
      <c r="C1876" s="60"/>
      <c r="D1876" s="60"/>
      <c r="H1876" s="61"/>
      <c r="I1876" s="61"/>
      <c r="J1876" s="61"/>
      <c r="K1876" s="61"/>
      <c r="L1876" s="61"/>
      <c r="M1876" s="61"/>
      <c r="N1876" s="61"/>
      <c r="O1876" s="61"/>
      <c r="P1876" s="61"/>
      <c r="Q1876" s="61"/>
      <c r="R1876" s="61"/>
      <c r="S1876" s="61"/>
      <c r="T1876" s="61"/>
      <c r="U1876" s="61"/>
      <c r="V1876" s="61"/>
      <c r="W1876" s="61"/>
      <c r="X1876" s="61"/>
      <c r="Y1876" s="61"/>
      <c r="Z1876" s="61"/>
      <c r="AA1876" s="61"/>
      <c r="AB1876" s="61"/>
      <c r="AC1876" s="61"/>
      <c r="AD1876" s="61"/>
      <c r="AE1876" s="61"/>
      <c r="AF1876" s="61"/>
      <c r="AG1876" s="61"/>
      <c r="AH1876" s="61"/>
      <c r="AI1876" s="61"/>
      <c r="AJ1876" s="61"/>
      <c r="AK1876" s="61"/>
      <c r="AL1876" s="61"/>
      <c r="AM1876" s="61"/>
      <c r="AN1876" s="61"/>
      <c r="AO1876" s="61"/>
      <c r="AP1876" s="62"/>
      <c r="AQ1876" s="61"/>
      <c r="AR1876" s="61"/>
      <c r="AS1876" s="61"/>
      <c r="AT1876" s="61"/>
      <c r="AU1876" s="61"/>
      <c r="AV1876" s="61"/>
      <c r="AW1876" s="60"/>
    </row>
    <row r="1877" s="59" customFormat="1" customHeight="1" spans="1:49">
      <c r="A1877" s="60"/>
      <c r="B1877" s="60"/>
      <c r="C1877" s="60"/>
      <c r="D1877" s="60"/>
      <c r="H1877" s="61"/>
      <c r="I1877" s="61"/>
      <c r="J1877" s="61"/>
      <c r="K1877" s="61"/>
      <c r="L1877" s="61"/>
      <c r="M1877" s="61"/>
      <c r="N1877" s="61"/>
      <c r="O1877" s="61"/>
      <c r="P1877" s="61"/>
      <c r="Q1877" s="61"/>
      <c r="R1877" s="61"/>
      <c r="S1877" s="61"/>
      <c r="T1877" s="61"/>
      <c r="U1877" s="61"/>
      <c r="V1877" s="61"/>
      <c r="W1877" s="61"/>
      <c r="X1877" s="61"/>
      <c r="Y1877" s="61"/>
      <c r="Z1877" s="61"/>
      <c r="AA1877" s="61"/>
      <c r="AB1877" s="61"/>
      <c r="AC1877" s="61"/>
      <c r="AD1877" s="61"/>
      <c r="AE1877" s="61"/>
      <c r="AF1877" s="61"/>
      <c r="AG1877" s="61"/>
      <c r="AH1877" s="61"/>
      <c r="AI1877" s="61"/>
      <c r="AJ1877" s="61"/>
      <c r="AK1877" s="61"/>
      <c r="AL1877" s="61"/>
      <c r="AM1877" s="61"/>
      <c r="AN1877" s="61"/>
      <c r="AO1877" s="61"/>
      <c r="AP1877" s="62"/>
      <c r="AQ1877" s="61"/>
      <c r="AR1877" s="61"/>
      <c r="AS1877" s="61"/>
      <c r="AT1877" s="61"/>
      <c r="AU1877" s="61"/>
      <c r="AV1877" s="61"/>
      <c r="AW1877" s="60"/>
    </row>
    <row r="1878" s="59" customFormat="1" customHeight="1" spans="1:49">
      <c r="A1878" s="60"/>
      <c r="B1878" s="60"/>
      <c r="C1878" s="60"/>
      <c r="D1878" s="60"/>
      <c r="H1878" s="61"/>
      <c r="I1878" s="61"/>
      <c r="J1878" s="61"/>
      <c r="K1878" s="61"/>
      <c r="L1878" s="61"/>
      <c r="M1878" s="61"/>
      <c r="N1878" s="61"/>
      <c r="O1878" s="61"/>
      <c r="P1878" s="61"/>
      <c r="Q1878" s="61"/>
      <c r="R1878" s="61"/>
      <c r="S1878" s="61"/>
      <c r="T1878" s="61"/>
      <c r="U1878" s="61"/>
      <c r="V1878" s="61"/>
      <c r="W1878" s="61"/>
      <c r="X1878" s="61"/>
      <c r="Y1878" s="61"/>
      <c r="Z1878" s="61"/>
      <c r="AA1878" s="61"/>
      <c r="AB1878" s="61"/>
      <c r="AC1878" s="61"/>
      <c r="AD1878" s="61"/>
      <c r="AE1878" s="61"/>
      <c r="AF1878" s="61"/>
      <c r="AG1878" s="61"/>
      <c r="AH1878" s="61"/>
      <c r="AI1878" s="61"/>
      <c r="AJ1878" s="61"/>
      <c r="AK1878" s="61"/>
      <c r="AL1878" s="61"/>
      <c r="AM1878" s="61"/>
      <c r="AN1878" s="61"/>
      <c r="AO1878" s="61"/>
      <c r="AP1878" s="62"/>
      <c r="AQ1878" s="61"/>
      <c r="AR1878" s="61"/>
      <c r="AS1878" s="61"/>
      <c r="AT1878" s="61"/>
      <c r="AU1878" s="61"/>
      <c r="AV1878" s="61"/>
      <c r="AW1878" s="60"/>
    </row>
    <row r="1879" s="59" customFormat="1" customHeight="1" spans="1:49">
      <c r="A1879" s="60"/>
      <c r="B1879" s="60"/>
      <c r="C1879" s="60"/>
      <c r="D1879" s="60"/>
      <c r="H1879" s="61"/>
      <c r="I1879" s="61"/>
      <c r="J1879" s="61"/>
      <c r="K1879" s="61"/>
      <c r="L1879" s="61"/>
      <c r="M1879" s="61"/>
      <c r="N1879" s="61"/>
      <c r="O1879" s="61"/>
      <c r="P1879" s="61"/>
      <c r="Q1879" s="61"/>
      <c r="R1879" s="61"/>
      <c r="S1879" s="61"/>
      <c r="T1879" s="61"/>
      <c r="U1879" s="61"/>
      <c r="V1879" s="61"/>
      <c r="W1879" s="61"/>
      <c r="X1879" s="61"/>
      <c r="Y1879" s="61"/>
      <c r="Z1879" s="61"/>
      <c r="AA1879" s="61"/>
      <c r="AB1879" s="61"/>
      <c r="AC1879" s="61"/>
      <c r="AD1879" s="61"/>
      <c r="AE1879" s="61"/>
      <c r="AF1879" s="61"/>
      <c r="AG1879" s="61"/>
      <c r="AH1879" s="61"/>
      <c r="AI1879" s="61"/>
      <c r="AJ1879" s="61"/>
      <c r="AK1879" s="61"/>
      <c r="AL1879" s="61"/>
      <c r="AM1879" s="61"/>
      <c r="AN1879" s="61"/>
      <c r="AO1879" s="61"/>
      <c r="AP1879" s="62"/>
      <c r="AQ1879" s="61"/>
      <c r="AR1879" s="61"/>
      <c r="AS1879" s="61"/>
      <c r="AT1879" s="61"/>
      <c r="AU1879" s="61"/>
      <c r="AV1879" s="61"/>
      <c r="AW1879" s="60"/>
    </row>
    <row r="1880" s="59" customFormat="1" customHeight="1" spans="1:49">
      <c r="A1880" s="60"/>
      <c r="B1880" s="60"/>
      <c r="C1880" s="60"/>
      <c r="D1880" s="60"/>
      <c r="H1880" s="61"/>
      <c r="I1880" s="61"/>
      <c r="J1880" s="61"/>
      <c r="K1880" s="61"/>
      <c r="L1880" s="61"/>
      <c r="M1880" s="61"/>
      <c r="N1880" s="61"/>
      <c r="O1880" s="61"/>
      <c r="P1880" s="61"/>
      <c r="Q1880" s="61"/>
      <c r="R1880" s="61"/>
      <c r="S1880" s="61"/>
      <c r="T1880" s="61"/>
      <c r="U1880" s="61"/>
      <c r="V1880" s="61"/>
      <c r="W1880" s="61"/>
      <c r="X1880" s="61"/>
      <c r="Y1880" s="61"/>
      <c r="Z1880" s="61"/>
      <c r="AA1880" s="61"/>
      <c r="AB1880" s="61"/>
      <c r="AC1880" s="61"/>
      <c r="AD1880" s="61"/>
      <c r="AE1880" s="61"/>
      <c r="AF1880" s="61"/>
      <c r="AG1880" s="61"/>
      <c r="AH1880" s="61"/>
      <c r="AI1880" s="61"/>
      <c r="AJ1880" s="61"/>
      <c r="AK1880" s="61"/>
      <c r="AL1880" s="61"/>
      <c r="AM1880" s="61"/>
      <c r="AN1880" s="61"/>
      <c r="AO1880" s="61"/>
      <c r="AP1880" s="62"/>
      <c r="AQ1880" s="61"/>
      <c r="AR1880" s="61"/>
      <c r="AS1880" s="61"/>
      <c r="AT1880" s="61"/>
      <c r="AU1880" s="61"/>
      <c r="AV1880" s="61"/>
      <c r="AW1880" s="60"/>
    </row>
    <row r="1881" s="59" customFormat="1" customHeight="1" spans="1:49">
      <c r="A1881" s="60"/>
      <c r="B1881" s="60"/>
      <c r="C1881" s="60"/>
      <c r="D1881" s="60"/>
      <c r="H1881" s="61"/>
      <c r="I1881" s="61"/>
      <c r="J1881" s="61"/>
      <c r="K1881" s="61"/>
      <c r="L1881" s="61"/>
      <c r="M1881" s="61"/>
      <c r="N1881" s="61"/>
      <c r="O1881" s="61"/>
      <c r="P1881" s="61"/>
      <c r="Q1881" s="61"/>
      <c r="R1881" s="61"/>
      <c r="S1881" s="61"/>
      <c r="T1881" s="61"/>
      <c r="U1881" s="61"/>
      <c r="V1881" s="61"/>
      <c r="W1881" s="61"/>
      <c r="X1881" s="61"/>
      <c r="Y1881" s="61"/>
      <c r="Z1881" s="61"/>
      <c r="AA1881" s="61"/>
      <c r="AB1881" s="61"/>
      <c r="AC1881" s="61"/>
      <c r="AD1881" s="61"/>
      <c r="AE1881" s="61"/>
      <c r="AF1881" s="61"/>
      <c r="AG1881" s="61"/>
      <c r="AH1881" s="61"/>
      <c r="AI1881" s="61"/>
      <c r="AJ1881" s="61"/>
      <c r="AK1881" s="61"/>
      <c r="AL1881" s="61"/>
      <c r="AM1881" s="61"/>
      <c r="AN1881" s="61"/>
      <c r="AO1881" s="61"/>
      <c r="AP1881" s="62"/>
      <c r="AQ1881" s="61"/>
      <c r="AR1881" s="61"/>
      <c r="AS1881" s="61"/>
      <c r="AT1881" s="61"/>
      <c r="AU1881" s="61"/>
      <c r="AV1881" s="61"/>
      <c r="AW1881" s="60"/>
    </row>
    <row r="1882" s="59" customFormat="1" customHeight="1" spans="1:49">
      <c r="A1882" s="60"/>
      <c r="B1882" s="60"/>
      <c r="C1882" s="60"/>
      <c r="D1882" s="60"/>
      <c r="H1882" s="61"/>
      <c r="I1882" s="61"/>
      <c r="J1882" s="61"/>
      <c r="K1882" s="61"/>
      <c r="L1882" s="61"/>
      <c r="M1882" s="61"/>
      <c r="N1882" s="61"/>
      <c r="O1882" s="61"/>
      <c r="P1882" s="61"/>
      <c r="Q1882" s="61"/>
      <c r="R1882" s="61"/>
      <c r="S1882" s="61"/>
      <c r="T1882" s="61"/>
      <c r="U1882" s="61"/>
      <c r="V1882" s="61"/>
      <c r="W1882" s="61"/>
      <c r="X1882" s="61"/>
      <c r="Y1882" s="61"/>
      <c r="Z1882" s="61"/>
      <c r="AA1882" s="61"/>
      <c r="AB1882" s="61"/>
      <c r="AC1882" s="61"/>
      <c r="AD1882" s="61"/>
      <c r="AE1882" s="61"/>
      <c r="AF1882" s="61"/>
      <c r="AG1882" s="61"/>
      <c r="AH1882" s="61"/>
      <c r="AI1882" s="61"/>
      <c r="AJ1882" s="61"/>
      <c r="AK1882" s="61"/>
      <c r="AL1882" s="61"/>
      <c r="AM1882" s="61"/>
      <c r="AN1882" s="61"/>
      <c r="AO1882" s="61"/>
      <c r="AP1882" s="62"/>
      <c r="AQ1882" s="61"/>
      <c r="AR1882" s="61"/>
      <c r="AS1882" s="61"/>
      <c r="AT1882" s="61"/>
      <c r="AU1882" s="61"/>
      <c r="AV1882" s="61"/>
      <c r="AW1882" s="60"/>
    </row>
    <row r="1883" s="59" customFormat="1" customHeight="1" spans="1:49">
      <c r="A1883" s="60"/>
      <c r="B1883" s="60"/>
      <c r="C1883" s="60"/>
      <c r="D1883" s="60"/>
      <c r="H1883" s="61"/>
      <c r="I1883" s="61"/>
      <c r="J1883" s="61"/>
      <c r="K1883" s="61"/>
      <c r="L1883" s="61"/>
      <c r="M1883" s="61"/>
      <c r="N1883" s="61"/>
      <c r="O1883" s="61"/>
      <c r="P1883" s="61"/>
      <c r="Q1883" s="61"/>
      <c r="R1883" s="61"/>
      <c r="S1883" s="61"/>
      <c r="T1883" s="61"/>
      <c r="U1883" s="61"/>
      <c r="V1883" s="61"/>
      <c r="W1883" s="61"/>
      <c r="X1883" s="61"/>
      <c r="Y1883" s="61"/>
      <c r="Z1883" s="61"/>
      <c r="AA1883" s="61"/>
      <c r="AB1883" s="61"/>
      <c r="AC1883" s="61"/>
      <c r="AD1883" s="61"/>
      <c r="AE1883" s="61"/>
      <c r="AF1883" s="61"/>
      <c r="AG1883" s="61"/>
      <c r="AH1883" s="61"/>
      <c r="AI1883" s="61"/>
      <c r="AJ1883" s="61"/>
      <c r="AK1883" s="61"/>
      <c r="AL1883" s="61"/>
      <c r="AM1883" s="61"/>
      <c r="AN1883" s="61"/>
      <c r="AO1883" s="61"/>
      <c r="AP1883" s="62"/>
      <c r="AQ1883" s="61"/>
      <c r="AR1883" s="61"/>
      <c r="AS1883" s="61"/>
      <c r="AT1883" s="61"/>
      <c r="AU1883" s="61"/>
      <c r="AV1883" s="61"/>
      <c r="AW1883" s="60"/>
    </row>
    <row r="1884" s="59" customFormat="1" customHeight="1" spans="1:49">
      <c r="A1884" s="60"/>
      <c r="B1884" s="60"/>
      <c r="C1884" s="60"/>
      <c r="D1884" s="60"/>
      <c r="H1884" s="61"/>
      <c r="I1884" s="61"/>
      <c r="J1884" s="61"/>
      <c r="K1884" s="61"/>
      <c r="L1884" s="61"/>
      <c r="M1884" s="61"/>
      <c r="N1884" s="61"/>
      <c r="O1884" s="61"/>
      <c r="P1884" s="61"/>
      <c r="Q1884" s="61"/>
      <c r="R1884" s="61"/>
      <c r="S1884" s="61"/>
      <c r="T1884" s="61"/>
      <c r="U1884" s="61"/>
      <c r="V1884" s="61"/>
      <c r="W1884" s="61"/>
      <c r="X1884" s="61"/>
      <c r="Y1884" s="61"/>
      <c r="Z1884" s="61"/>
      <c r="AA1884" s="61"/>
      <c r="AB1884" s="61"/>
      <c r="AC1884" s="61"/>
      <c r="AD1884" s="61"/>
      <c r="AE1884" s="61"/>
      <c r="AF1884" s="61"/>
      <c r="AG1884" s="61"/>
      <c r="AH1884" s="61"/>
      <c r="AI1884" s="61"/>
      <c r="AJ1884" s="61"/>
      <c r="AK1884" s="61"/>
      <c r="AL1884" s="61"/>
      <c r="AM1884" s="61"/>
      <c r="AN1884" s="61"/>
      <c r="AO1884" s="61"/>
      <c r="AP1884" s="62"/>
      <c r="AQ1884" s="61"/>
      <c r="AR1884" s="61"/>
      <c r="AS1884" s="61"/>
      <c r="AT1884" s="61"/>
      <c r="AU1884" s="61"/>
      <c r="AV1884" s="61"/>
      <c r="AW1884" s="60"/>
    </row>
    <row r="1885" s="59" customFormat="1" customHeight="1" spans="1:49">
      <c r="A1885" s="60"/>
      <c r="B1885" s="60"/>
      <c r="C1885" s="60"/>
      <c r="D1885" s="60"/>
      <c r="H1885" s="61"/>
      <c r="I1885" s="61"/>
      <c r="J1885" s="61"/>
      <c r="K1885" s="61"/>
      <c r="L1885" s="61"/>
      <c r="M1885" s="61"/>
      <c r="N1885" s="61"/>
      <c r="O1885" s="61"/>
      <c r="P1885" s="61"/>
      <c r="Q1885" s="61"/>
      <c r="R1885" s="61"/>
      <c r="S1885" s="61"/>
      <c r="T1885" s="61"/>
      <c r="U1885" s="61"/>
      <c r="V1885" s="61"/>
      <c r="W1885" s="61"/>
      <c r="X1885" s="61"/>
      <c r="Y1885" s="61"/>
      <c r="Z1885" s="61"/>
      <c r="AA1885" s="61"/>
      <c r="AB1885" s="61"/>
      <c r="AC1885" s="61"/>
      <c r="AD1885" s="61"/>
      <c r="AE1885" s="61"/>
      <c r="AF1885" s="61"/>
      <c r="AG1885" s="61"/>
      <c r="AH1885" s="61"/>
      <c r="AI1885" s="61"/>
      <c r="AJ1885" s="61"/>
      <c r="AK1885" s="61"/>
      <c r="AL1885" s="61"/>
      <c r="AM1885" s="61"/>
      <c r="AN1885" s="61"/>
      <c r="AO1885" s="61"/>
      <c r="AP1885" s="62"/>
      <c r="AQ1885" s="61"/>
      <c r="AR1885" s="61"/>
      <c r="AS1885" s="61"/>
      <c r="AT1885" s="61"/>
      <c r="AU1885" s="61"/>
      <c r="AV1885" s="61"/>
      <c r="AW1885" s="60"/>
    </row>
    <row r="1886" s="59" customFormat="1" customHeight="1" spans="1:49">
      <c r="A1886" s="60"/>
      <c r="B1886" s="60"/>
      <c r="C1886" s="60"/>
      <c r="D1886" s="60"/>
      <c r="H1886" s="61"/>
      <c r="I1886" s="61"/>
      <c r="J1886" s="61"/>
      <c r="K1886" s="61"/>
      <c r="L1886" s="61"/>
      <c r="M1886" s="61"/>
      <c r="N1886" s="61"/>
      <c r="O1886" s="61"/>
      <c r="P1886" s="61"/>
      <c r="Q1886" s="61"/>
      <c r="R1886" s="61"/>
      <c r="S1886" s="61"/>
      <c r="T1886" s="61"/>
      <c r="U1886" s="61"/>
      <c r="V1886" s="61"/>
      <c r="W1886" s="61"/>
      <c r="X1886" s="61"/>
      <c r="Y1886" s="61"/>
      <c r="Z1886" s="61"/>
      <c r="AA1886" s="61"/>
      <c r="AB1886" s="61"/>
      <c r="AC1886" s="61"/>
      <c r="AD1886" s="61"/>
      <c r="AE1886" s="61"/>
      <c r="AF1886" s="61"/>
      <c r="AG1886" s="61"/>
      <c r="AH1886" s="61"/>
      <c r="AI1886" s="61"/>
      <c r="AJ1886" s="61"/>
      <c r="AK1886" s="61"/>
      <c r="AL1886" s="61"/>
      <c r="AM1886" s="61"/>
      <c r="AN1886" s="61"/>
      <c r="AO1886" s="61"/>
      <c r="AP1886" s="62"/>
      <c r="AQ1886" s="61"/>
      <c r="AR1886" s="61"/>
      <c r="AS1886" s="61"/>
      <c r="AT1886" s="61"/>
      <c r="AU1886" s="61"/>
      <c r="AV1886" s="61"/>
      <c r="AW1886" s="60"/>
    </row>
    <row r="1887" s="59" customFormat="1" customHeight="1" spans="1:49">
      <c r="A1887" s="60"/>
      <c r="B1887" s="60"/>
      <c r="C1887" s="60"/>
      <c r="D1887" s="60"/>
      <c r="H1887" s="61"/>
      <c r="I1887" s="61"/>
      <c r="J1887" s="61"/>
      <c r="K1887" s="61"/>
      <c r="L1887" s="61"/>
      <c r="M1887" s="61"/>
      <c r="N1887" s="61"/>
      <c r="O1887" s="61"/>
      <c r="P1887" s="61"/>
      <c r="Q1887" s="61"/>
      <c r="R1887" s="61"/>
      <c r="S1887" s="61"/>
      <c r="T1887" s="61"/>
      <c r="U1887" s="61"/>
      <c r="V1887" s="61"/>
      <c r="W1887" s="61"/>
      <c r="X1887" s="61"/>
      <c r="Y1887" s="61"/>
      <c r="Z1887" s="61"/>
      <c r="AA1887" s="61"/>
      <c r="AB1887" s="61"/>
      <c r="AC1887" s="61"/>
      <c r="AD1887" s="61"/>
      <c r="AE1887" s="61"/>
      <c r="AF1887" s="61"/>
      <c r="AG1887" s="61"/>
      <c r="AH1887" s="61"/>
      <c r="AI1887" s="61"/>
      <c r="AJ1887" s="61"/>
      <c r="AK1887" s="61"/>
      <c r="AL1887" s="61"/>
      <c r="AM1887" s="61"/>
      <c r="AN1887" s="61"/>
      <c r="AO1887" s="61"/>
      <c r="AP1887" s="62"/>
      <c r="AQ1887" s="61"/>
      <c r="AR1887" s="61"/>
      <c r="AS1887" s="61"/>
      <c r="AT1887" s="61"/>
      <c r="AU1887" s="61"/>
      <c r="AV1887" s="61"/>
      <c r="AW1887" s="60"/>
    </row>
    <row r="1888" s="59" customFormat="1" customHeight="1" spans="1:49">
      <c r="A1888" s="60"/>
      <c r="B1888" s="60"/>
      <c r="C1888" s="60"/>
      <c r="D1888" s="60"/>
      <c r="H1888" s="61"/>
      <c r="I1888" s="61"/>
      <c r="J1888" s="61"/>
      <c r="K1888" s="61"/>
      <c r="L1888" s="61"/>
      <c r="M1888" s="61"/>
      <c r="N1888" s="61"/>
      <c r="O1888" s="61"/>
      <c r="P1888" s="61"/>
      <c r="Q1888" s="61"/>
      <c r="R1888" s="61"/>
      <c r="S1888" s="61"/>
      <c r="T1888" s="61"/>
      <c r="U1888" s="61"/>
      <c r="V1888" s="61"/>
      <c r="W1888" s="61"/>
      <c r="X1888" s="61"/>
      <c r="Y1888" s="61"/>
      <c r="Z1888" s="61"/>
      <c r="AA1888" s="61"/>
      <c r="AB1888" s="61"/>
      <c r="AC1888" s="61"/>
      <c r="AD1888" s="61"/>
      <c r="AE1888" s="61"/>
      <c r="AF1888" s="61"/>
      <c r="AG1888" s="61"/>
      <c r="AH1888" s="61"/>
      <c r="AI1888" s="61"/>
      <c r="AJ1888" s="61"/>
      <c r="AK1888" s="61"/>
      <c r="AL1888" s="61"/>
      <c r="AM1888" s="61"/>
      <c r="AN1888" s="61"/>
      <c r="AO1888" s="61"/>
      <c r="AP1888" s="62"/>
      <c r="AQ1888" s="61"/>
      <c r="AR1888" s="61"/>
      <c r="AS1888" s="61"/>
      <c r="AT1888" s="61"/>
      <c r="AU1888" s="61"/>
      <c r="AV1888" s="61"/>
      <c r="AW1888" s="60"/>
    </row>
    <row r="1889" s="59" customFormat="1" customHeight="1" spans="1:49">
      <c r="A1889" s="60"/>
      <c r="B1889" s="60"/>
      <c r="C1889" s="60"/>
      <c r="D1889" s="60"/>
      <c r="H1889" s="61"/>
      <c r="I1889" s="61"/>
      <c r="J1889" s="61"/>
      <c r="K1889" s="61"/>
      <c r="L1889" s="61"/>
      <c r="M1889" s="61"/>
      <c r="N1889" s="61"/>
      <c r="O1889" s="61"/>
      <c r="P1889" s="61"/>
      <c r="Q1889" s="61"/>
      <c r="R1889" s="61"/>
      <c r="S1889" s="61"/>
      <c r="T1889" s="61"/>
      <c r="U1889" s="61"/>
      <c r="V1889" s="61"/>
      <c r="W1889" s="61"/>
      <c r="X1889" s="61"/>
      <c r="Y1889" s="61"/>
      <c r="Z1889" s="61"/>
      <c r="AA1889" s="61"/>
      <c r="AB1889" s="61"/>
      <c r="AC1889" s="61"/>
      <c r="AD1889" s="61"/>
      <c r="AE1889" s="61"/>
      <c r="AF1889" s="61"/>
      <c r="AG1889" s="61"/>
      <c r="AH1889" s="61"/>
      <c r="AI1889" s="61"/>
      <c r="AJ1889" s="61"/>
      <c r="AK1889" s="61"/>
      <c r="AL1889" s="61"/>
      <c r="AM1889" s="61"/>
      <c r="AN1889" s="61"/>
      <c r="AO1889" s="61"/>
      <c r="AP1889" s="62"/>
      <c r="AQ1889" s="61"/>
      <c r="AR1889" s="61"/>
      <c r="AS1889" s="61"/>
      <c r="AT1889" s="61"/>
      <c r="AU1889" s="61"/>
      <c r="AV1889" s="61"/>
      <c r="AW1889" s="60"/>
    </row>
    <row r="1890" s="59" customFormat="1" customHeight="1" spans="1:49">
      <c r="A1890" s="60"/>
      <c r="B1890" s="60"/>
      <c r="C1890" s="60"/>
      <c r="D1890" s="60"/>
      <c r="H1890" s="61"/>
      <c r="I1890" s="61"/>
      <c r="J1890" s="61"/>
      <c r="K1890" s="61"/>
      <c r="L1890" s="61"/>
      <c r="M1890" s="61"/>
      <c r="N1890" s="61"/>
      <c r="O1890" s="61"/>
      <c r="P1890" s="61"/>
      <c r="Q1890" s="61"/>
      <c r="R1890" s="61"/>
      <c r="S1890" s="61"/>
      <c r="T1890" s="61"/>
      <c r="U1890" s="61"/>
      <c r="V1890" s="61"/>
      <c r="W1890" s="61"/>
      <c r="X1890" s="61"/>
      <c r="Y1890" s="61"/>
      <c r="Z1890" s="61"/>
      <c r="AA1890" s="61"/>
      <c r="AB1890" s="61"/>
      <c r="AC1890" s="61"/>
      <c r="AD1890" s="61"/>
      <c r="AE1890" s="61"/>
      <c r="AF1890" s="61"/>
      <c r="AG1890" s="61"/>
      <c r="AH1890" s="61"/>
      <c r="AI1890" s="61"/>
      <c r="AJ1890" s="61"/>
      <c r="AK1890" s="61"/>
      <c r="AL1890" s="61"/>
      <c r="AM1890" s="61"/>
      <c r="AN1890" s="61"/>
      <c r="AO1890" s="61"/>
      <c r="AP1890" s="62"/>
      <c r="AQ1890" s="61"/>
      <c r="AR1890" s="61"/>
      <c r="AS1890" s="61"/>
      <c r="AT1890" s="61"/>
      <c r="AU1890" s="61"/>
      <c r="AV1890" s="61"/>
      <c r="AW1890" s="60"/>
    </row>
    <row r="1891" s="59" customFormat="1" customHeight="1" spans="1:49">
      <c r="A1891" s="60"/>
      <c r="B1891" s="60"/>
      <c r="C1891" s="60"/>
      <c r="D1891" s="60"/>
      <c r="H1891" s="61"/>
      <c r="I1891" s="61"/>
      <c r="J1891" s="61"/>
      <c r="K1891" s="61"/>
      <c r="L1891" s="61"/>
      <c r="M1891" s="61"/>
      <c r="N1891" s="61"/>
      <c r="O1891" s="61"/>
      <c r="P1891" s="61"/>
      <c r="Q1891" s="61"/>
      <c r="R1891" s="61"/>
      <c r="S1891" s="61"/>
      <c r="T1891" s="61"/>
      <c r="U1891" s="61"/>
      <c r="V1891" s="61"/>
      <c r="W1891" s="61"/>
      <c r="X1891" s="61"/>
      <c r="Y1891" s="61"/>
      <c r="Z1891" s="61"/>
      <c r="AA1891" s="61"/>
      <c r="AB1891" s="61"/>
      <c r="AC1891" s="61"/>
      <c r="AD1891" s="61"/>
      <c r="AE1891" s="61"/>
      <c r="AF1891" s="61"/>
      <c r="AG1891" s="61"/>
      <c r="AH1891" s="61"/>
      <c r="AI1891" s="61"/>
      <c r="AJ1891" s="61"/>
      <c r="AK1891" s="61"/>
      <c r="AL1891" s="61"/>
      <c r="AM1891" s="61"/>
      <c r="AN1891" s="61"/>
      <c r="AO1891" s="61"/>
      <c r="AP1891" s="62"/>
      <c r="AQ1891" s="61"/>
      <c r="AR1891" s="61"/>
      <c r="AS1891" s="61"/>
      <c r="AT1891" s="61"/>
      <c r="AU1891" s="61"/>
      <c r="AV1891" s="61"/>
      <c r="AW1891" s="60"/>
    </row>
    <row r="1892" s="59" customFormat="1" customHeight="1" spans="1:49">
      <c r="A1892" s="60"/>
      <c r="B1892" s="60"/>
      <c r="C1892" s="60"/>
      <c r="D1892" s="60"/>
      <c r="H1892" s="61"/>
      <c r="I1892" s="61"/>
      <c r="J1892" s="61"/>
      <c r="K1892" s="61"/>
      <c r="L1892" s="61"/>
      <c r="M1892" s="61"/>
      <c r="N1892" s="61"/>
      <c r="O1892" s="61"/>
      <c r="P1892" s="61"/>
      <c r="Q1892" s="61"/>
      <c r="R1892" s="61"/>
      <c r="S1892" s="61"/>
      <c r="T1892" s="61"/>
      <c r="U1892" s="61"/>
      <c r="V1892" s="61"/>
      <c r="W1892" s="61"/>
      <c r="X1892" s="61"/>
      <c r="Y1892" s="61"/>
      <c r="Z1892" s="61"/>
      <c r="AA1892" s="61"/>
      <c r="AB1892" s="61"/>
      <c r="AC1892" s="61"/>
      <c r="AD1892" s="61"/>
      <c r="AE1892" s="61"/>
      <c r="AF1892" s="61"/>
      <c r="AG1892" s="61"/>
      <c r="AH1892" s="61"/>
      <c r="AI1892" s="61"/>
      <c r="AJ1892" s="61"/>
      <c r="AK1892" s="61"/>
      <c r="AL1892" s="61"/>
      <c r="AM1892" s="61"/>
      <c r="AN1892" s="61"/>
      <c r="AO1892" s="61"/>
      <c r="AP1892" s="62"/>
      <c r="AQ1892" s="61"/>
      <c r="AR1892" s="61"/>
      <c r="AS1892" s="61"/>
      <c r="AT1892" s="61"/>
      <c r="AU1892" s="61"/>
      <c r="AV1892" s="61"/>
      <c r="AW1892" s="60"/>
    </row>
    <row r="1893" s="59" customFormat="1" customHeight="1" spans="1:49">
      <c r="A1893" s="60"/>
      <c r="B1893" s="60"/>
      <c r="C1893" s="60"/>
      <c r="D1893" s="60"/>
      <c r="H1893" s="61"/>
      <c r="I1893" s="61"/>
      <c r="J1893" s="61"/>
      <c r="K1893" s="61"/>
      <c r="L1893" s="61"/>
      <c r="M1893" s="61"/>
      <c r="N1893" s="61"/>
      <c r="O1893" s="61"/>
      <c r="P1893" s="61"/>
      <c r="Q1893" s="61"/>
      <c r="R1893" s="61"/>
      <c r="S1893" s="61"/>
      <c r="T1893" s="61"/>
      <c r="U1893" s="61"/>
      <c r="V1893" s="61"/>
      <c r="W1893" s="61"/>
      <c r="X1893" s="61"/>
      <c r="Y1893" s="61"/>
      <c r="Z1893" s="61"/>
      <c r="AA1893" s="61"/>
      <c r="AB1893" s="61"/>
      <c r="AC1893" s="61"/>
      <c r="AD1893" s="61"/>
      <c r="AE1893" s="61"/>
      <c r="AF1893" s="61"/>
      <c r="AG1893" s="61"/>
      <c r="AH1893" s="61"/>
      <c r="AI1893" s="61"/>
      <c r="AJ1893" s="61"/>
      <c r="AK1893" s="61"/>
      <c r="AL1893" s="61"/>
      <c r="AM1893" s="61"/>
      <c r="AN1893" s="61"/>
      <c r="AO1893" s="61"/>
      <c r="AP1893" s="62"/>
      <c r="AQ1893" s="61"/>
      <c r="AR1893" s="61"/>
      <c r="AS1893" s="61"/>
      <c r="AT1893" s="61"/>
      <c r="AU1893" s="61"/>
      <c r="AV1893" s="61"/>
      <c r="AW1893" s="60"/>
    </row>
    <row r="1894" s="59" customFormat="1" customHeight="1" spans="1:49">
      <c r="A1894" s="60"/>
      <c r="B1894" s="60"/>
      <c r="C1894" s="60"/>
      <c r="D1894" s="60"/>
      <c r="H1894" s="61"/>
      <c r="I1894" s="61"/>
      <c r="J1894" s="61"/>
      <c r="K1894" s="61"/>
      <c r="L1894" s="61"/>
      <c r="M1894" s="61"/>
      <c r="N1894" s="61"/>
      <c r="O1894" s="61"/>
      <c r="P1894" s="61"/>
      <c r="Q1894" s="61"/>
      <c r="R1894" s="61"/>
      <c r="S1894" s="61"/>
      <c r="T1894" s="61"/>
      <c r="U1894" s="61"/>
      <c r="V1894" s="61"/>
      <c r="W1894" s="61"/>
      <c r="X1894" s="61"/>
      <c r="Y1894" s="61"/>
      <c r="Z1894" s="61"/>
      <c r="AA1894" s="61"/>
      <c r="AB1894" s="61"/>
      <c r="AC1894" s="61"/>
      <c r="AD1894" s="61"/>
      <c r="AE1894" s="61"/>
      <c r="AF1894" s="61"/>
      <c r="AG1894" s="61"/>
      <c r="AH1894" s="61"/>
      <c r="AI1894" s="61"/>
      <c r="AJ1894" s="61"/>
      <c r="AK1894" s="61"/>
      <c r="AL1894" s="61"/>
      <c r="AM1894" s="61"/>
      <c r="AN1894" s="61"/>
      <c r="AO1894" s="61"/>
      <c r="AP1894" s="62"/>
      <c r="AQ1894" s="61"/>
      <c r="AR1894" s="61"/>
      <c r="AS1894" s="61"/>
      <c r="AT1894" s="61"/>
      <c r="AU1894" s="61"/>
      <c r="AV1894" s="61"/>
      <c r="AW1894" s="60"/>
    </row>
    <row r="1895" s="59" customFormat="1" customHeight="1" spans="1:49">
      <c r="A1895" s="60"/>
      <c r="B1895" s="60"/>
      <c r="C1895" s="60"/>
      <c r="D1895" s="60"/>
      <c r="H1895" s="61"/>
      <c r="I1895" s="61"/>
      <c r="J1895" s="61"/>
      <c r="K1895" s="61"/>
      <c r="L1895" s="61"/>
      <c r="M1895" s="61"/>
      <c r="N1895" s="61"/>
      <c r="O1895" s="61"/>
      <c r="P1895" s="61"/>
      <c r="Q1895" s="61"/>
      <c r="R1895" s="61"/>
      <c r="S1895" s="61"/>
      <c r="T1895" s="61"/>
      <c r="U1895" s="61"/>
      <c r="V1895" s="61"/>
      <c r="W1895" s="61"/>
      <c r="X1895" s="61"/>
      <c r="Y1895" s="61"/>
      <c r="Z1895" s="61"/>
      <c r="AA1895" s="61"/>
      <c r="AB1895" s="61"/>
      <c r="AC1895" s="61"/>
      <c r="AD1895" s="61"/>
      <c r="AE1895" s="61"/>
      <c r="AF1895" s="61"/>
      <c r="AG1895" s="61"/>
      <c r="AH1895" s="61"/>
      <c r="AI1895" s="61"/>
      <c r="AJ1895" s="61"/>
      <c r="AK1895" s="61"/>
      <c r="AL1895" s="61"/>
      <c r="AM1895" s="61"/>
      <c r="AN1895" s="61"/>
      <c r="AO1895" s="61"/>
      <c r="AP1895" s="62"/>
      <c r="AQ1895" s="61"/>
      <c r="AR1895" s="61"/>
      <c r="AS1895" s="61"/>
      <c r="AT1895" s="61"/>
      <c r="AU1895" s="61"/>
      <c r="AV1895" s="61"/>
      <c r="AW1895" s="60"/>
    </row>
    <row r="1896" s="59" customFormat="1" customHeight="1" spans="1:49">
      <c r="A1896" s="60"/>
      <c r="B1896" s="60"/>
      <c r="C1896" s="60"/>
      <c r="D1896" s="60"/>
      <c r="H1896" s="61"/>
      <c r="I1896" s="61"/>
      <c r="J1896" s="61"/>
      <c r="K1896" s="61"/>
      <c r="L1896" s="61"/>
      <c r="M1896" s="61"/>
      <c r="N1896" s="61"/>
      <c r="O1896" s="61"/>
      <c r="P1896" s="61"/>
      <c r="Q1896" s="61"/>
      <c r="R1896" s="61"/>
      <c r="S1896" s="61"/>
      <c r="T1896" s="61"/>
      <c r="U1896" s="61"/>
      <c r="V1896" s="61"/>
      <c r="W1896" s="61"/>
      <c r="X1896" s="61"/>
      <c r="Y1896" s="61"/>
      <c r="Z1896" s="61"/>
      <c r="AA1896" s="61"/>
      <c r="AB1896" s="61"/>
      <c r="AC1896" s="61"/>
      <c r="AD1896" s="61"/>
      <c r="AE1896" s="61"/>
      <c r="AF1896" s="61"/>
      <c r="AG1896" s="61"/>
      <c r="AH1896" s="61"/>
      <c r="AI1896" s="61"/>
      <c r="AJ1896" s="61"/>
      <c r="AK1896" s="61"/>
      <c r="AL1896" s="61"/>
      <c r="AM1896" s="61"/>
      <c r="AN1896" s="61"/>
      <c r="AO1896" s="61"/>
      <c r="AP1896" s="62"/>
      <c r="AQ1896" s="61"/>
      <c r="AR1896" s="61"/>
      <c r="AS1896" s="61"/>
      <c r="AT1896" s="61"/>
      <c r="AU1896" s="61"/>
      <c r="AV1896" s="61"/>
      <c r="AW1896" s="60"/>
    </row>
    <row r="1897" s="59" customFormat="1" customHeight="1" spans="1:49">
      <c r="A1897" s="60"/>
      <c r="B1897" s="60"/>
      <c r="C1897" s="60"/>
      <c r="D1897" s="60"/>
      <c r="H1897" s="61"/>
      <c r="I1897" s="61"/>
      <c r="J1897" s="61"/>
      <c r="K1897" s="61"/>
      <c r="L1897" s="61"/>
      <c r="M1897" s="61"/>
      <c r="N1897" s="61"/>
      <c r="O1897" s="61"/>
      <c r="P1897" s="61"/>
      <c r="Q1897" s="61"/>
      <c r="R1897" s="61"/>
      <c r="S1897" s="61"/>
      <c r="T1897" s="61"/>
      <c r="U1897" s="61"/>
      <c r="V1897" s="61"/>
      <c r="W1897" s="61"/>
      <c r="X1897" s="61"/>
      <c r="Y1897" s="61"/>
      <c r="Z1897" s="61"/>
      <c r="AA1897" s="61"/>
      <c r="AB1897" s="61"/>
      <c r="AC1897" s="61"/>
      <c r="AD1897" s="61"/>
      <c r="AE1897" s="61"/>
      <c r="AF1897" s="61"/>
      <c r="AG1897" s="61"/>
      <c r="AH1897" s="61"/>
      <c r="AI1897" s="61"/>
      <c r="AJ1897" s="61"/>
      <c r="AK1897" s="61"/>
      <c r="AL1897" s="61"/>
      <c r="AM1897" s="61"/>
      <c r="AN1897" s="61"/>
      <c r="AO1897" s="61"/>
      <c r="AP1897" s="62"/>
      <c r="AQ1897" s="61"/>
      <c r="AR1897" s="61"/>
      <c r="AS1897" s="61"/>
      <c r="AT1897" s="61"/>
      <c r="AU1897" s="61"/>
      <c r="AV1897" s="61"/>
      <c r="AW1897" s="60"/>
    </row>
    <row r="1898" s="59" customFormat="1" customHeight="1" spans="1:49">
      <c r="A1898" s="60"/>
      <c r="B1898" s="60"/>
      <c r="C1898" s="60"/>
      <c r="D1898" s="60"/>
      <c r="H1898" s="61"/>
      <c r="I1898" s="61"/>
      <c r="J1898" s="61"/>
      <c r="K1898" s="61"/>
      <c r="L1898" s="61"/>
      <c r="M1898" s="61"/>
      <c r="N1898" s="61"/>
      <c r="O1898" s="61"/>
      <c r="P1898" s="61"/>
      <c r="Q1898" s="61"/>
      <c r="R1898" s="61"/>
      <c r="S1898" s="61"/>
      <c r="T1898" s="61"/>
      <c r="U1898" s="61"/>
      <c r="V1898" s="61"/>
      <c r="W1898" s="61"/>
      <c r="X1898" s="61"/>
      <c r="Y1898" s="61"/>
      <c r="Z1898" s="61"/>
      <c r="AA1898" s="61"/>
      <c r="AB1898" s="61"/>
      <c r="AC1898" s="61"/>
      <c r="AD1898" s="61"/>
      <c r="AE1898" s="61"/>
      <c r="AF1898" s="61"/>
      <c r="AG1898" s="61"/>
      <c r="AH1898" s="61"/>
      <c r="AI1898" s="61"/>
      <c r="AJ1898" s="61"/>
      <c r="AK1898" s="61"/>
      <c r="AL1898" s="61"/>
      <c r="AM1898" s="61"/>
      <c r="AN1898" s="61"/>
      <c r="AO1898" s="61"/>
      <c r="AP1898" s="62"/>
      <c r="AQ1898" s="61"/>
      <c r="AR1898" s="61"/>
      <c r="AS1898" s="61"/>
      <c r="AT1898" s="61"/>
      <c r="AU1898" s="61"/>
      <c r="AV1898" s="61"/>
      <c r="AW1898" s="60"/>
    </row>
    <row r="1899" s="59" customFormat="1" customHeight="1" spans="1:49">
      <c r="A1899" s="60"/>
      <c r="B1899" s="60"/>
      <c r="C1899" s="60"/>
      <c r="D1899" s="60"/>
      <c r="H1899" s="61"/>
      <c r="I1899" s="61"/>
      <c r="J1899" s="61"/>
      <c r="K1899" s="61"/>
      <c r="L1899" s="61"/>
      <c r="M1899" s="61"/>
      <c r="N1899" s="61"/>
      <c r="O1899" s="61"/>
      <c r="P1899" s="61"/>
      <c r="Q1899" s="61"/>
      <c r="R1899" s="61"/>
      <c r="S1899" s="61"/>
      <c r="T1899" s="61"/>
      <c r="U1899" s="61"/>
      <c r="V1899" s="61"/>
      <c r="W1899" s="61"/>
      <c r="X1899" s="61"/>
      <c r="Y1899" s="61"/>
      <c r="Z1899" s="61"/>
      <c r="AA1899" s="61"/>
      <c r="AB1899" s="61"/>
      <c r="AC1899" s="61"/>
      <c r="AD1899" s="61"/>
      <c r="AE1899" s="61"/>
      <c r="AF1899" s="61"/>
      <c r="AG1899" s="61"/>
      <c r="AH1899" s="61"/>
      <c r="AI1899" s="61"/>
      <c r="AJ1899" s="61"/>
      <c r="AK1899" s="61"/>
      <c r="AL1899" s="61"/>
      <c r="AM1899" s="61"/>
      <c r="AN1899" s="61"/>
      <c r="AO1899" s="61"/>
      <c r="AP1899" s="62"/>
      <c r="AQ1899" s="61"/>
      <c r="AR1899" s="61"/>
      <c r="AS1899" s="61"/>
      <c r="AT1899" s="61"/>
      <c r="AU1899" s="61"/>
      <c r="AV1899" s="61"/>
      <c r="AW1899" s="60"/>
    </row>
    <row r="1900" s="59" customFormat="1" customHeight="1" spans="1:49">
      <c r="A1900" s="60"/>
      <c r="B1900" s="60"/>
      <c r="C1900" s="60"/>
      <c r="D1900" s="60"/>
      <c r="H1900" s="61"/>
      <c r="I1900" s="61"/>
      <c r="J1900" s="61"/>
      <c r="K1900" s="61"/>
      <c r="L1900" s="61"/>
      <c r="M1900" s="61"/>
      <c r="N1900" s="61"/>
      <c r="O1900" s="61"/>
      <c r="P1900" s="61"/>
      <c r="Q1900" s="61"/>
      <c r="R1900" s="61"/>
      <c r="S1900" s="61"/>
      <c r="T1900" s="61"/>
      <c r="U1900" s="61"/>
      <c r="V1900" s="61"/>
      <c r="W1900" s="61"/>
      <c r="X1900" s="61"/>
      <c r="Y1900" s="61"/>
      <c r="Z1900" s="61"/>
      <c r="AA1900" s="61"/>
      <c r="AB1900" s="61"/>
      <c r="AC1900" s="61"/>
      <c r="AD1900" s="61"/>
      <c r="AE1900" s="61"/>
      <c r="AF1900" s="61"/>
      <c r="AG1900" s="61"/>
      <c r="AH1900" s="61"/>
      <c r="AI1900" s="61"/>
      <c r="AJ1900" s="61"/>
      <c r="AK1900" s="61"/>
      <c r="AL1900" s="61"/>
      <c r="AM1900" s="61"/>
      <c r="AN1900" s="61"/>
      <c r="AO1900" s="61"/>
      <c r="AP1900" s="62"/>
      <c r="AQ1900" s="61"/>
      <c r="AR1900" s="61"/>
      <c r="AS1900" s="61"/>
      <c r="AT1900" s="61"/>
      <c r="AU1900" s="61"/>
      <c r="AV1900" s="61"/>
      <c r="AW1900" s="60"/>
    </row>
    <row r="1901" s="59" customFormat="1" customHeight="1" spans="1:49">
      <c r="A1901" s="60"/>
      <c r="B1901" s="60"/>
      <c r="C1901" s="60"/>
      <c r="D1901" s="60"/>
      <c r="H1901" s="61"/>
      <c r="I1901" s="61"/>
      <c r="J1901" s="61"/>
      <c r="K1901" s="61"/>
      <c r="L1901" s="61"/>
      <c r="M1901" s="61"/>
      <c r="N1901" s="61"/>
      <c r="O1901" s="61"/>
      <c r="P1901" s="61"/>
      <c r="Q1901" s="61"/>
      <c r="R1901" s="61"/>
      <c r="S1901" s="61"/>
      <c r="T1901" s="61"/>
      <c r="U1901" s="61"/>
      <c r="V1901" s="61"/>
      <c r="W1901" s="61"/>
      <c r="X1901" s="61"/>
      <c r="Y1901" s="61"/>
      <c r="Z1901" s="61"/>
      <c r="AA1901" s="61"/>
      <c r="AB1901" s="61"/>
      <c r="AC1901" s="61"/>
      <c r="AD1901" s="61"/>
      <c r="AE1901" s="61"/>
      <c r="AF1901" s="61"/>
      <c r="AG1901" s="61"/>
      <c r="AH1901" s="61"/>
      <c r="AI1901" s="61"/>
      <c r="AJ1901" s="61"/>
      <c r="AK1901" s="61"/>
      <c r="AL1901" s="61"/>
      <c r="AM1901" s="61"/>
      <c r="AN1901" s="61"/>
      <c r="AO1901" s="61"/>
      <c r="AP1901" s="62"/>
      <c r="AQ1901" s="61"/>
      <c r="AR1901" s="61"/>
      <c r="AS1901" s="61"/>
      <c r="AT1901" s="61"/>
      <c r="AU1901" s="61"/>
      <c r="AV1901" s="61"/>
      <c r="AW1901" s="60"/>
    </row>
    <row r="1902" s="59" customFormat="1" customHeight="1" spans="1:49">
      <c r="A1902" s="60"/>
      <c r="B1902" s="60"/>
      <c r="C1902" s="60"/>
      <c r="D1902" s="60"/>
      <c r="H1902" s="61"/>
      <c r="I1902" s="61"/>
      <c r="J1902" s="61"/>
      <c r="K1902" s="61"/>
      <c r="L1902" s="61"/>
      <c r="M1902" s="61"/>
      <c r="N1902" s="61"/>
      <c r="O1902" s="61"/>
      <c r="P1902" s="61"/>
      <c r="Q1902" s="61"/>
      <c r="R1902" s="61"/>
      <c r="S1902" s="61"/>
      <c r="T1902" s="61"/>
      <c r="U1902" s="61"/>
      <c r="V1902" s="61"/>
      <c r="W1902" s="61"/>
      <c r="X1902" s="61"/>
      <c r="Y1902" s="61"/>
      <c r="Z1902" s="61"/>
      <c r="AA1902" s="61"/>
      <c r="AB1902" s="61"/>
      <c r="AC1902" s="61"/>
      <c r="AD1902" s="61"/>
      <c r="AE1902" s="61"/>
      <c r="AF1902" s="61"/>
      <c r="AG1902" s="61"/>
      <c r="AH1902" s="61"/>
      <c r="AI1902" s="61"/>
      <c r="AJ1902" s="61"/>
      <c r="AK1902" s="61"/>
      <c r="AL1902" s="61"/>
      <c r="AM1902" s="61"/>
      <c r="AN1902" s="61"/>
      <c r="AO1902" s="61"/>
      <c r="AP1902" s="62"/>
      <c r="AQ1902" s="61"/>
      <c r="AR1902" s="61"/>
      <c r="AS1902" s="61"/>
      <c r="AT1902" s="61"/>
      <c r="AU1902" s="61"/>
      <c r="AV1902" s="61"/>
      <c r="AW1902" s="60"/>
    </row>
    <row r="1903" s="59" customFormat="1" customHeight="1" spans="1:49">
      <c r="A1903" s="60"/>
      <c r="B1903" s="60"/>
      <c r="C1903" s="60"/>
      <c r="D1903" s="60"/>
      <c r="H1903" s="61"/>
      <c r="I1903" s="61"/>
      <c r="J1903" s="61"/>
      <c r="K1903" s="61"/>
      <c r="L1903" s="61"/>
      <c r="M1903" s="61"/>
      <c r="N1903" s="61"/>
      <c r="O1903" s="61"/>
      <c r="P1903" s="61"/>
      <c r="Q1903" s="61"/>
      <c r="R1903" s="61"/>
      <c r="S1903" s="61"/>
      <c r="T1903" s="61"/>
      <c r="U1903" s="61"/>
      <c r="V1903" s="61"/>
      <c r="W1903" s="61"/>
      <c r="X1903" s="61"/>
      <c r="Y1903" s="61"/>
      <c r="Z1903" s="61"/>
      <c r="AA1903" s="61"/>
      <c r="AB1903" s="61"/>
      <c r="AC1903" s="61"/>
      <c r="AD1903" s="61"/>
      <c r="AE1903" s="61"/>
      <c r="AF1903" s="61"/>
      <c r="AG1903" s="61"/>
      <c r="AH1903" s="61"/>
      <c r="AI1903" s="61"/>
      <c r="AJ1903" s="61"/>
      <c r="AK1903" s="61"/>
      <c r="AL1903" s="61"/>
      <c r="AM1903" s="61"/>
      <c r="AN1903" s="61"/>
      <c r="AO1903" s="61"/>
      <c r="AP1903" s="62"/>
      <c r="AQ1903" s="61"/>
      <c r="AR1903" s="61"/>
      <c r="AS1903" s="61"/>
      <c r="AT1903" s="61"/>
      <c r="AU1903" s="61"/>
      <c r="AV1903" s="61"/>
      <c r="AW1903" s="60"/>
    </row>
    <row r="1904" s="59" customFormat="1" customHeight="1" spans="1:49">
      <c r="A1904" s="60"/>
      <c r="B1904" s="60"/>
      <c r="C1904" s="60"/>
      <c r="D1904" s="60"/>
      <c r="H1904" s="61"/>
      <c r="I1904" s="61"/>
      <c r="J1904" s="61"/>
      <c r="K1904" s="61"/>
      <c r="L1904" s="61"/>
      <c r="M1904" s="61"/>
      <c r="N1904" s="61"/>
      <c r="O1904" s="61"/>
      <c r="P1904" s="61"/>
      <c r="Q1904" s="61"/>
      <c r="R1904" s="61"/>
      <c r="S1904" s="61"/>
      <c r="T1904" s="61"/>
      <c r="U1904" s="61"/>
      <c r="V1904" s="61"/>
      <c r="W1904" s="61"/>
      <c r="X1904" s="61"/>
      <c r="Y1904" s="61"/>
      <c r="Z1904" s="61"/>
      <c r="AA1904" s="61"/>
      <c r="AB1904" s="61"/>
      <c r="AC1904" s="61"/>
      <c r="AD1904" s="61"/>
      <c r="AE1904" s="61"/>
      <c r="AF1904" s="61"/>
      <c r="AG1904" s="61"/>
      <c r="AH1904" s="61"/>
      <c r="AI1904" s="61"/>
      <c r="AJ1904" s="61"/>
      <c r="AK1904" s="61"/>
      <c r="AL1904" s="61"/>
      <c r="AM1904" s="61"/>
      <c r="AN1904" s="61"/>
      <c r="AO1904" s="61"/>
      <c r="AP1904" s="62"/>
      <c r="AQ1904" s="61"/>
      <c r="AR1904" s="61"/>
      <c r="AS1904" s="61"/>
      <c r="AT1904" s="61"/>
      <c r="AU1904" s="61"/>
      <c r="AV1904" s="61"/>
      <c r="AW1904" s="60"/>
    </row>
    <row r="1905" s="59" customFormat="1" customHeight="1" spans="1:49">
      <c r="A1905" s="60"/>
      <c r="B1905" s="60"/>
      <c r="C1905" s="60"/>
      <c r="D1905" s="60"/>
      <c r="H1905" s="61"/>
      <c r="I1905" s="61"/>
      <c r="J1905" s="61"/>
      <c r="K1905" s="61"/>
      <c r="L1905" s="61"/>
      <c r="M1905" s="61"/>
      <c r="N1905" s="61"/>
      <c r="O1905" s="61"/>
      <c r="P1905" s="61"/>
      <c r="Q1905" s="61"/>
      <c r="R1905" s="61"/>
      <c r="S1905" s="61"/>
      <c r="T1905" s="61"/>
      <c r="U1905" s="61"/>
      <c r="V1905" s="61"/>
      <c r="W1905" s="61"/>
      <c r="X1905" s="61"/>
      <c r="Y1905" s="61"/>
      <c r="Z1905" s="61"/>
      <c r="AA1905" s="61"/>
      <c r="AB1905" s="61"/>
      <c r="AC1905" s="61"/>
      <c r="AD1905" s="61"/>
      <c r="AE1905" s="61"/>
      <c r="AF1905" s="61"/>
      <c r="AG1905" s="61"/>
      <c r="AH1905" s="61"/>
      <c r="AI1905" s="61"/>
      <c r="AJ1905" s="61"/>
      <c r="AK1905" s="61"/>
      <c r="AL1905" s="61"/>
      <c r="AM1905" s="61"/>
      <c r="AN1905" s="61"/>
      <c r="AO1905" s="61"/>
      <c r="AP1905" s="62"/>
      <c r="AQ1905" s="61"/>
      <c r="AR1905" s="61"/>
      <c r="AS1905" s="61"/>
      <c r="AT1905" s="61"/>
      <c r="AU1905" s="61"/>
      <c r="AV1905" s="61"/>
      <c r="AW1905" s="60"/>
    </row>
    <row r="1906" s="59" customFormat="1" customHeight="1" spans="1:49">
      <c r="A1906" s="60"/>
      <c r="B1906" s="60"/>
      <c r="C1906" s="60"/>
      <c r="D1906" s="60"/>
      <c r="H1906" s="61"/>
      <c r="I1906" s="61"/>
      <c r="J1906" s="61"/>
      <c r="K1906" s="61"/>
      <c r="L1906" s="61"/>
      <c r="M1906" s="61"/>
      <c r="N1906" s="61"/>
      <c r="O1906" s="61"/>
      <c r="P1906" s="61"/>
      <c r="Q1906" s="61"/>
      <c r="R1906" s="61"/>
      <c r="S1906" s="61"/>
      <c r="T1906" s="61"/>
      <c r="U1906" s="61"/>
      <c r="V1906" s="61"/>
      <c r="W1906" s="61"/>
      <c r="X1906" s="61"/>
      <c r="Y1906" s="61"/>
      <c r="Z1906" s="61"/>
      <c r="AA1906" s="61"/>
      <c r="AB1906" s="61"/>
      <c r="AC1906" s="61"/>
      <c r="AD1906" s="61"/>
      <c r="AE1906" s="61"/>
      <c r="AF1906" s="61"/>
      <c r="AG1906" s="61"/>
      <c r="AH1906" s="61"/>
      <c r="AI1906" s="61"/>
      <c r="AJ1906" s="61"/>
      <c r="AK1906" s="61"/>
      <c r="AL1906" s="61"/>
      <c r="AM1906" s="61"/>
      <c r="AN1906" s="61"/>
      <c r="AO1906" s="61"/>
      <c r="AP1906" s="62"/>
      <c r="AQ1906" s="61"/>
      <c r="AR1906" s="61"/>
      <c r="AS1906" s="61"/>
      <c r="AT1906" s="61"/>
      <c r="AU1906" s="61"/>
      <c r="AV1906" s="61"/>
      <c r="AW1906" s="60"/>
    </row>
    <row r="1907" s="59" customFormat="1" customHeight="1" spans="1:49">
      <c r="A1907" s="60"/>
      <c r="B1907" s="60"/>
      <c r="C1907" s="60"/>
      <c r="D1907" s="60"/>
      <c r="H1907" s="61"/>
      <c r="I1907" s="61"/>
      <c r="J1907" s="61"/>
      <c r="K1907" s="61"/>
      <c r="L1907" s="61"/>
      <c r="M1907" s="61"/>
      <c r="N1907" s="61"/>
      <c r="O1907" s="61"/>
      <c r="P1907" s="61"/>
      <c r="Q1907" s="61"/>
      <c r="R1907" s="61"/>
      <c r="S1907" s="61"/>
      <c r="T1907" s="61"/>
      <c r="U1907" s="61"/>
      <c r="V1907" s="61"/>
      <c r="W1907" s="61"/>
      <c r="X1907" s="61"/>
      <c r="Y1907" s="61"/>
      <c r="Z1907" s="61"/>
      <c r="AA1907" s="61"/>
      <c r="AB1907" s="61"/>
      <c r="AC1907" s="61"/>
      <c r="AD1907" s="61"/>
      <c r="AE1907" s="61"/>
      <c r="AF1907" s="61"/>
      <c r="AG1907" s="61"/>
      <c r="AH1907" s="61"/>
      <c r="AI1907" s="61"/>
      <c r="AJ1907" s="61"/>
      <c r="AK1907" s="61"/>
      <c r="AL1907" s="61"/>
      <c r="AM1907" s="61"/>
      <c r="AN1907" s="61"/>
      <c r="AO1907" s="61"/>
      <c r="AP1907" s="62"/>
      <c r="AQ1907" s="61"/>
      <c r="AR1907" s="61"/>
      <c r="AS1907" s="61"/>
      <c r="AT1907" s="61"/>
      <c r="AU1907" s="61"/>
      <c r="AV1907" s="61"/>
      <c r="AW1907" s="60"/>
    </row>
    <row r="1908" s="59" customFormat="1" customHeight="1" spans="1:49">
      <c r="A1908" s="60"/>
      <c r="B1908" s="60"/>
      <c r="C1908" s="60"/>
      <c r="D1908" s="60"/>
      <c r="H1908" s="61"/>
      <c r="I1908" s="61"/>
      <c r="J1908" s="61"/>
      <c r="K1908" s="61"/>
      <c r="L1908" s="61"/>
      <c r="M1908" s="61"/>
      <c r="N1908" s="61"/>
      <c r="O1908" s="61"/>
      <c r="P1908" s="61"/>
      <c r="Q1908" s="61"/>
      <c r="R1908" s="61"/>
      <c r="S1908" s="61"/>
      <c r="T1908" s="61"/>
      <c r="U1908" s="61"/>
      <c r="V1908" s="61"/>
      <c r="W1908" s="61"/>
      <c r="X1908" s="61"/>
      <c r="Y1908" s="61"/>
      <c r="Z1908" s="61"/>
      <c r="AA1908" s="61"/>
      <c r="AB1908" s="61"/>
      <c r="AC1908" s="61"/>
      <c r="AD1908" s="61"/>
      <c r="AE1908" s="61"/>
      <c r="AF1908" s="61"/>
      <c r="AG1908" s="61"/>
      <c r="AH1908" s="61"/>
      <c r="AI1908" s="61"/>
      <c r="AJ1908" s="61"/>
      <c r="AK1908" s="61"/>
      <c r="AL1908" s="61"/>
      <c r="AM1908" s="61"/>
      <c r="AN1908" s="61"/>
      <c r="AO1908" s="61"/>
      <c r="AP1908" s="62"/>
      <c r="AQ1908" s="61"/>
      <c r="AR1908" s="61"/>
      <c r="AS1908" s="61"/>
      <c r="AT1908" s="61"/>
      <c r="AU1908" s="61"/>
      <c r="AV1908" s="61"/>
      <c r="AW1908" s="60"/>
    </row>
    <row r="1909" s="59" customFormat="1" customHeight="1" spans="1:49">
      <c r="A1909" s="60"/>
      <c r="B1909" s="60"/>
      <c r="C1909" s="60"/>
      <c r="D1909" s="60"/>
      <c r="H1909" s="61"/>
      <c r="I1909" s="61"/>
      <c r="J1909" s="61"/>
      <c r="K1909" s="61"/>
      <c r="L1909" s="61"/>
      <c r="M1909" s="61"/>
      <c r="N1909" s="61"/>
      <c r="O1909" s="61"/>
      <c r="P1909" s="61"/>
      <c r="Q1909" s="61"/>
      <c r="R1909" s="61"/>
      <c r="S1909" s="61"/>
      <c r="T1909" s="61"/>
      <c r="U1909" s="61"/>
      <c r="V1909" s="61"/>
      <c r="W1909" s="61"/>
      <c r="X1909" s="61"/>
      <c r="Y1909" s="61"/>
      <c r="Z1909" s="61"/>
      <c r="AA1909" s="61"/>
      <c r="AB1909" s="61"/>
      <c r="AC1909" s="61"/>
      <c r="AD1909" s="61"/>
      <c r="AE1909" s="61"/>
      <c r="AF1909" s="61"/>
      <c r="AG1909" s="61"/>
      <c r="AH1909" s="61"/>
      <c r="AI1909" s="61"/>
      <c r="AJ1909" s="61"/>
      <c r="AK1909" s="61"/>
      <c r="AL1909" s="61"/>
      <c r="AM1909" s="61"/>
      <c r="AN1909" s="61"/>
      <c r="AO1909" s="61"/>
      <c r="AP1909" s="62"/>
      <c r="AQ1909" s="61"/>
      <c r="AR1909" s="61"/>
      <c r="AS1909" s="61"/>
      <c r="AT1909" s="61"/>
      <c r="AU1909" s="61"/>
      <c r="AV1909" s="61"/>
      <c r="AW1909" s="60"/>
    </row>
    <row r="1910" s="59" customFormat="1" customHeight="1" spans="1:49">
      <c r="A1910" s="60"/>
      <c r="B1910" s="60"/>
      <c r="C1910" s="60"/>
      <c r="D1910" s="60"/>
      <c r="H1910" s="61"/>
      <c r="I1910" s="61"/>
      <c r="J1910" s="61"/>
      <c r="K1910" s="61"/>
      <c r="L1910" s="61"/>
      <c r="M1910" s="61"/>
      <c r="N1910" s="61"/>
      <c r="O1910" s="61"/>
      <c r="P1910" s="61"/>
      <c r="Q1910" s="61"/>
      <c r="R1910" s="61"/>
      <c r="S1910" s="61"/>
      <c r="T1910" s="61"/>
      <c r="U1910" s="61"/>
      <c r="V1910" s="61"/>
      <c r="W1910" s="61"/>
      <c r="X1910" s="61"/>
      <c r="Y1910" s="61"/>
      <c r="Z1910" s="61"/>
      <c r="AA1910" s="61"/>
      <c r="AB1910" s="61"/>
      <c r="AC1910" s="61"/>
      <c r="AD1910" s="61"/>
      <c r="AE1910" s="61"/>
      <c r="AF1910" s="61"/>
      <c r="AG1910" s="61"/>
      <c r="AH1910" s="61"/>
      <c r="AI1910" s="61"/>
      <c r="AJ1910" s="61"/>
      <c r="AK1910" s="61"/>
      <c r="AL1910" s="61"/>
      <c r="AM1910" s="61"/>
      <c r="AN1910" s="61"/>
      <c r="AO1910" s="61"/>
      <c r="AP1910" s="62"/>
      <c r="AQ1910" s="61"/>
      <c r="AR1910" s="61"/>
      <c r="AS1910" s="61"/>
      <c r="AT1910" s="61"/>
      <c r="AU1910" s="61"/>
      <c r="AV1910" s="61"/>
      <c r="AW1910" s="60"/>
    </row>
    <row r="1911" s="59" customFormat="1" customHeight="1" spans="1:49">
      <c r="A1911" s="60"/>
      <c r="B1911" s="60"/>
      <c r="C1911" s="60"/>
      <c r="D1911" s="60"/>
      <c r="H1911" s="61"/>
      <c r="I1911" s="61"/>
      <c r="J1911" s="61"/>
      <c r="K1911" s="61"/>
      <c r="L1911" s="61"/>
      <c r="M1911" s="61"/>
      <c r="N1911" s="61"/>
      <c r="O1911" s="61"/>
      <c r="P1911" s="61"/>
      <c r="Q1911" s="61"/>
      <c r="R1911" s="61"/>
      <c r="S1911" s="61"/>
      <c r="T1911" s="61"/>
      <c r="U1911" s="61"/>
      <c r="V1911" s="61"/>
      <c r="W1911" s="61"/>
      <c r="X1911" s="61"/>
      <c r="Y1911" s="61"/>
      <c r="Z1911" s="61"/>
      <c r="AA1911" s="61"/>
      <c r="AB1911" s="61"/>
      <c r="AC1911" s="61"/>
      <c r="AD1911" s="61"/>
      <c r="AE1911" s="61"/>
      <c r="AF1911" s="61"/>
      <c r="AG1911" s="61"/>
      <c r="AH1911" s="61"/>
      <c r="AI1911" s="61"/>
      <c r="AJ1911" s="61"/>
      <c r="AK1911" s="61"/>
      <c r="AL1911" s="61"/>
      <c r="AM1911" s="61"/>
      <c r="AN1911" s="61"/>
      <c r="AO1911" s="61"/>
      <c r="AP1911" s="62"/>
      <c r="AQ1911" s="61"/>
      <c r="AR1911" s="61"/>
      <c r="AS1911" s="61"/>
      <c r="AT1911" s="61"/>
      <c r="AU1911" s="61"/>
      <c r="AV1911" s="61"/>
      <c r="AW1911" s="60"/>
    </row>
    <row r="1912" s="59" customFormat="1" customHeight="1" spans="1:49">
      <c r="A1912" s="60"/>
      <c r="B1912" s="60"/>
      <c r="C1912" s="60"/>
      <c r="D1912" s="60"/>
      <c r="H1912" s="61"/>
      <c r="I1912" s="61"/>
      <c r="J1912" s="61"/>
      <c r="K1912" s="61"/>
      <c r="L1912" s="61"/>
      <c r="M1912" s="61"/>
      <c r="N1912" s="61"/>
      <c r="O1912" s="61"/>
      <c r="P1912" s="61"/>
      <c r="Q1912" s="61"/>
      <c r="R1912" s="61"/>
      <c r="S1912" s="61"/>
      <c r="T1912" s="61"/>
      <c r="U1912" s="61"/>
      <c r="V1912" s="61"/>
      <c r="W1912" s="61"/>
      <c r="X1912" s="61"/>
      <c r="Y1912" s="61"/>
      <c r="Z1912" s="61"/>
      <c r="AA1912" s="61"/>
      <c r="AB1912" s="61"/>
      <c r="AC1912" s="61"/>
      <c r="AD1912" s="61"/>
      <c r="AE1912" s="61"/>
      <c r="AF1912" s="61"/>
      <c r="AG1912" s="61"/>
      <c r="AH1912" s="61"/>
      <c r="AI1912" s="61"/>
      <c r="AJ1912" s="61"/>
      <c r="AK1912" s="61"/>
      <c r="AL1912" s="61"/>
      <c r="AM1912" s="61"/>
      <c r="AN1912" s="61"/>
      <c r="AO1912" s="61"/>
      <c r="AP1912" s="62"/>
      <c r="AQ1912" s="61"/>
      <c r="AR1912" s="61"/>
      <c r="AS1912" s="61"/>
      <c r="AT1912" s="61"/>
      <c r="AU1912" s="61"/>
      <c r="AV1912" s="61"/>
      <c r="AW1912" s="60"/>
    </row>
    <row r="1913" s="59" customFormat="1" customHeight="1" spans="1:49">
      <c r="A1913" s="60"/>
      <c r="B1913" s="60"/>
      <c r="C1913" s="60"/>
      <c r="D1913" s="60"/>
      <c r="H1913" s="61"/>
      <c r="I1913" s="61"/>
      <c r="J1913" s="61"/>
      <c r="K1913" s="61"/>
      <c r="L1913" s="61"/>
      <c r="M1913" s="61"/>
      <c r="N1913" s="61"/>
      <c r="O1913" s="61"/>
      <c r="P1913" s="61"/>
      <c r="Q1913" s="61"/>
      <c r="R1913" s="61"/>
      <c r="S1913" s="61"/>
      <c r="T1913" s="61"/>
      <c r="U1913" s="61"/>
      <c r="V1913" s="61"/>
      <c r="W1913" s="61"/>
      <c r="X1913" s="61"/>
      <c r="Y1913" s="61"/>
      <c r="Z1913" s="61"/>
      <c r="AA1913" s="61"/>
      <c r="AB1913" s="61"/>
      <c r="AC1913" s="61"/>
      <c r="AD1913" s="61"/>
      <c r="AE1913" s="61"/>
      <c r="AF1913" s="61"/>
      <c r="AG1913" s="61"/>
      <c r="AH1913" s="61"/>
      <c r="AI1913" s="61"/>
      <c r="AJ1913" s="61"/>
      <c r="AK1913" s="61"/>
      <c r="AL1913" s="61"/>
      <c r="AM1913" s="61"/>
      <c r="AN1913" s="61"/>
      <c r="AO1913" s="61"/>
      <c r="AP1913" s="62"/>
      <c r="AQ1913" s="61"/>
      <c r="AR1913" s="61"/>
      <c r="AS1913" s="61"/>
      <c r="AT1913" s="61"/>
      <c r="AU1913" s="61"/>
      <c r="AV1913" s="61"/>
      <c r="AW1913" s="60"/>
    </row>
    <row r="1914" s="59" customFormat="1" customHeight="1" spans="1:49">
      <c r="A1914" s="60"/>
      <c r="B1914" s="60"/>
      <c r="C1914" s="60"/>
      <c r="D1914" s="60"/>
      <c r="H1914" s="61"/>
      <c r="I1914" s="61"/>
      <c r="J1914" s="61"/>
      <c r="K1914" s="61"/>
      <c r="L1914" s="61"/>
      <c r="M1914" s="61"/>
      <c r="N1914" s="61"/>
      <c r="O1914" s="61"/>
      <c r="P1914" s="61"/>
      <c r="Q1914" s="61"/>
      <c r="R1914" s="61"/>
      <c r="S1914" s="61"/>
      <c r="T1914" s="61"/>
      <c r="U1914" s="61"/>
      <c r="V1914" s="61"/>
      <c r="W1914" s="61"/>
      <c r="X1914" s="61"/>
      <c r="Y1914" s="61"/>
      <c r="Z1914" s="61"/>
      <c r="AA1914" s="61"/>
      <c r="AB1914" s="61"/>
      <c r="AC1914" s="61"/>
      <c r="AD1914" s="61"/>
      <c r="AE1914" s="61"/>
      <c r="AF1914" s="61"/>
      <c r="AG1914" s="61"/>
      <c r="AH1914" s="61"/>
      <c r="AI1914" s="61"/>
      <c r="AJ1914" s="61"/>
      <c r="AK1914" s="61"/>
      <c r="AL1914" s="61"/>
      <c r="AM1914" s="61"/>
      <c r="AN1914" s="61"/>
      <c r="AO1914" s="61"/>
      <c r="AP1914" s="62"/>
      <c r="AQ1914" s="61"/>
      <c r="AR1914" s="61"/>
      <c r="AS1914" s="61"/>
      <c r="AT1914" s="61"/>
      <c r="AU1914" s="61"/>
      <c r="AV1914" s="61"/>
      <c r="AW1914" s="60"/>
    </row>
    <row r="1915" s="59" customFormat="1" customHeight="1" spans="1:49">
      <c r="A1915" s="60"/>
      <c r="B1915" s="60"/>
      <c r="C1915" s="60"/>
      <c r="D1915" s="60"/>
      <c r="H1915" s="61"/>
      <c r="I1915" s="61"/>
      <c r="J1915" s="61"/>
      <c r="K1915" s="61"/>
      <c r="L1915" s="61"/>
      <c r="M1915" s="61"/>
      <c r="N1915" s="61"/>
      <c r="O1915" s="61"/>
      <c r="P1915" s="61"/>
      <c r="Q1915" s="61"/>
      <c r="R1915" s="61"/>
      <c r="S1915" s="61"/>
      <c r="T1915" s="61"/>
      <c r="U1915" s="61"/>
      <c r="V1915" s="61"/>
      <c r="W1915" s="61"/>
      <c r="X1915" s="61"/>
      <c r="Y1915" s="61"/>
      <c r="Z1915" s="61"/>
      <c r="AA1915" s="61"/>
      <c r="AB1915" s="61"/>
      <c r="AC1915" s="61"/>
      <c r="AD1915" s="61"/>
      <c r="AE1915" s="61"/>
      <c r="AF1915" s="61"/>
      <c r="AG1915" s="61"/>
      <c r="AH1915" s="61"/>
      <c r="AI1915" s="61"/>
      <c r="AJ1915" s="61"/>
      <c r="AK1915" s="61"/>
      <c r="AL1915" s="61"/>
      <c r="AM1915" s="61"/>
      <c r="AN1915" s="61"/>
      <c r="AO1915" s="61"/>
      <c r="AP1915" s="62"/>
      <c r="AQ1915" s="61"/>
      <c r="AR1915" s="61"/>
      <c r="AS1915" s="61"/>
      <c r="AT1915" s="61"/>
      <c r="AU1915" s="61"/>
      <c r="AV1915" s="61"/>
      <c r="AW1915" s="60"/>
    </row>
    <row r="1916" s="59" customFormat="1" customHeight="1" spans="1:49">
      <c r="A1916" s="60"/>
      <c r="B1916" s="60"/>
      <c r="C1916" s="60"/>
      <c r="D1916" s="60"/>
      <c r="H1916" s="61"/>
      <c r="I1916" s="61"/>
      <c r="J1916" s="61"/>
      <c r="K1916" s="61"/>
      <c r="L1916" s="61"/>
      <c r="M1916" s="61"/>
      <c r="N1916" s="61"/>
      <c r="O1916" s="61"/>
      <c r="P1916" s="61"/>
      <c r="Q1916" s="61"/>
      <c r="R1916" s="61"/>
      <c r="S1916" s="61"/>
      <c r="T1916" s="61"/>
      <c r="U1916" s="61"/>
      <c r="V1916" s="61"/>
      <c r="W1916" s="61"/>
      <c r="X1916" s="61"/>
      <c r="Y1916" s="61"/>
      <c r="Z1916" s="61"/>
      <c r="AA1916" s="61"/>
      <c r="AB1916" s="61"/>
      <c r="AC1916" s="61"/>
      <c r="AD1916" s="61"/>
      <c r="AE1916" s="61"/>
      <c r="AF1916" s="61"/>
      <c r="AG1916" s="61"/>
      <c r="AH1916" s="61"/>
      <c r="AI1916" s="61"/>
      <c r="AJ1916" s="61"/>
      <c r="AK1916" s="61"/>
      <c r="AL1916" s="61"/>
      <c r="AM1916" s="61"/>
      <c r="AN1916" s="61"/>
      <c r="AO1916" s="61"/>
      <c r="AP1916" s="62"/>
      <c r="AQ1916" s="61"/>
      <c r="AR1916" s="61"/>
      <c r="AS1916" s="61"/>
      <c r="AT1916" s="61"/>
      <c r="AU1916" s="61"/>
      <c r="AV1916" s="61"/>
      <c r="AW1916" s="60"/>
    </row>
    <row r="1917" s="59" customFormat="1" customHeight="1" spans="1:49">
      <c r="A1917" s="60"/>
      <c r="B1917" s="60"/>
      <c r="C1917" s="60"/>
      <c r="D1917" s="60"/>
      <c r="H1917" s="61"/>
      <c r="I1917" s="61"/>
      <c r="J1917" s="61"/>
      <c r="K1917" s="61"/>
      <c r="L1917" s="61"/>
      <c r="M1917" s="61"/>
      <c r="N1917" s="61"/>
      <c r="O1917" s="61"/>
      <c r="P1917" s="61"/>
      <c r="Q1917" s="61"/>
      <c r="R1917" s="61"/>
      <c r="S1917" s="61"/>
      <c r="T1917" s="61"/>
      <c r="U1917" s="61"/>
      <c r="V1917" s="61"/>
      <c r="W1917" s="61"/>
      <c r="X1917" s="61"/>
      <c r="Y1917" s="61"/>
      <c r="Z1917" s="61"/>
      <c r="AA1917" s="61"/>
      <c r="AB1917" s="61"/>
      <c r="AC1917" s="61"/>
      <c r="AD1917" s="61"/>
      <c r="AE1917" s="61"/>
      <c r="AF1917" s="61"/>
      <c r="AG1917" s="61"/>
      <c r="AH1917" s="61"/>
      <c r="AI1917" s="61"/>
      <c r="AJ1917" s="61"/>
      <c r="AK1917" s="61"/>
      <c r="AL1917" s="61"/>
      <c r="AM1917" s="61"/>
      <c r="AN1917" s="61"/>
      <c r="AO1917" s="61"/>
      <c r="AP1917" s="62"/>
      <c r="AQ1917" s="61"/>
      <c r="AR1917" s="61"/>
      <c r="AS1917" s="61"/>
      <c r="AT1917" s="61"/>
      <c r="AU1917" s="61"/>
      <c r="AV1917" s="61"/>
      <c r="AW1917" s="60"/>
    </row>
    <row r="1918" s="59" customFormat="1" customHeight="1" spans="1:49">
      <c r="A1918" s="60"/>
      <c r="B1918" s="60"/>
      <c r="C1918" s="60"/>
      <c r="D1918" s="60"/>
      <c r="H1918" s="61"/>
      <c r="I1918" s="61"/>
      <c r="J1918" s="61"/>
      <c r="K1918" s="61"/>
      <c r="L1918" s="61"/>
      <c r="M1918" s="61"/>
      <c r="N1918" s="61"/>
      <c r="O1918" s="61"/>
      <c r="P1918" s="61"/>
      <c r="Q1918" s="61"/>
      <c r="R1918" s="61"/>
      <c r="S1918" s="61"/>
      <c r="T1918" s="61"/>
      <c r="U1918" s="61"/>
      <c r="V1918" s="61"/>
      <c r="W1918" s="61"/>
      <c r="X1918" s="61"/>
      <c r="Y1918" s="61"/>
      <c r="Z1918" s="61"/>
      <c r="AA1918" s="61"/>
      <c r="AB1918" s="61"/>
      <c r="AC1918" s="61"/>
      <c r="AD1918" s="61"/>
      <c r="AE1918" s="61"/>
      <c r="AF1918" s="61"/>
      <c r="AG1918" s="61"/>
      <c r="AH1918" s="61"/>
      <c r="AI1918" s="61"/>
      <c r="AJ1918" s="61"/>
      <c r="AK1918" s="61"/>
      <c r="AL1918" s="61"/>
      <c r="AM1918" s="61"/>
      <c r="AN1918" s="61"/>
      <c r="AO1918" s="61"/>
      <c r="AP1918" s="62"/>
      <c r="AQ1918" s="61"/>
      <c r="AR1918" s="61"/>
      <c r="AS1918" s="61"/>
      <c r="AT1918" s="61"/>
      <c r="AU1918" s="61"/>
      <c r="AV1918" s="61"/>
      <c r="AW1918" s="60"/>
    </row>
    <row r="1919" s="59" customFormat="1" customHeight="1" spans="1:49">
      <c r="A1919" s="60"/>
      <c r="B1919" s="60"/>
      <c r="C1919" s="60"/>
      <c r="D1919" s="60"/>
      <c r="H1919" s="61"/>
      <c r="I1919" s="61"/>
      <c r="J1919" s="61"/>
      <c r="K1919" s="61"/>
      <c r="L1919" s="61"/>
      <c r="M1919" s="61"/>
      <c r="N1919" s="61"/>
      <c r="O1919" s="61"/>
      <c r="P1919" s="61"/>
      <c r="Q1919" s="61"/>
      <c r="R1919" s="61"/>
      <c r="S1919" s="61"/>
      <c r="T1919" s="61"/>
      <c r="U1919" s="61"/>
      <c r="V1919" s="61"/>
      <c r="W1919" s="61"/>
      <c r="X1919" s="61"/>
      <c r="Y1919" s="61"/>
      <c r="Z1919" s="61"/>
      <c r="AA1919" s="61"/>
      <c r="AB1919" s="61"/>
      <c r="AC1919" s="61"/>
      <c r="AD1919" s="61"/>
      <c r="AE1919" s="61"/>
      <c r="AF1919" s="61"/>
      <c r="AG1919" s="61"/>
      <c r="AH1919" s="61"/>
      <c r="AI1919" s="61"/>
      <c r="AJ1919" s="61"/>
      <c r="AK1919" s="61"/>
      <c r="AL1919" s="61"/>
      <c r="AM1919" s="61"/>
      <c r="AN1919" s="61"/>
      <c r="AO1919" s="61"/>
      <c r="AP1919" s="62"/>
      <c r="AQ1919" s="61"/>
      <c r="AR1919" s="61"/>
      <c r="AS1919" s="61"/>
      <c r="AT1919" s="61"/>
      <c r="AU1919" s="61"/>
      <c r="AV1919" s="61"/>
      <c r="AW1919" s="60"/>
    </row>
    <row r="1920" s="59" customFormat="1" customHeight="1" spans="1:49">
      <c r="A1920" s="60"/>
      <c r="B1920" s="60"/>
      <c r="C1920" s="60"/>
      <c r="D1920" s="60"/>
      <c r="H1920" s="61"/>
      <c r="I1920" s="61"/>
      <c r="J1920" s="61"/>
      <c r="K1920" s="61"/>
      <c r="L1920" s="61"/>
      <c r="M1920" s="61"/>
      <c r="N1920" s="61"/>
      <c r="O1920" s="61"/>
      <c r="P1920" s="61"/>
      <c r="Q1920" s="61"/>
      <c r="R1920" s="61"/>
      <c r="S1920" s="61"/>
      <c r="T1920" s="61"/>
      <c r="U1920" s="61"/>
      <c r="V1920" s="61"/>
      <c r="W1920" s="61"/>
      <c r="X1920" s="61"/>
      <c r="Y1920" s="61"/>
      <c r="Z1920" s="61"/>
      <c r="AA1920" s="61"/>
      <c r="AB1920" s="61"/>
      <c r="AC1920" s="61"/>
      <c r="AD1920" s="61"/>
      <c r="AE1920" s="61"/>
      <c r="AF1920" s="61"/>
      <c r="AG1920" s="61"/>
      <c r="AH1920" s="61"/>
      <c r="AI1920" s="61"/>
      <c r="AJ1920" s="61"/>
      <c r="AK1920" s="61"/>
      <c r="AL1920" s="61"/>
      <c r="AM1920" s="61"/>
      <c r="AN1920" s="61"/>
      <c r="AO1920" s="61"/>
      <c r="AP1920" s="62"/>
      <c r="AQ1920" s="61"/>
      <c r="AR1920" s="61"/>
      <c r="AS1920" s="61"/>
      <c r="AT1920" s="61"/>
      <c r="AU1920" s="61"/>
      <c r="AV1920" s="61"/>
      <c r="AW1920" s="60"/>
    </row>
    <row r="1921" s="59" customFormat="1" customHeight="1" spans="1:49">
      <c r="A1921" s="60"/>
      <c r="B1921" s="60"/>
      <c r="C1921" s="60"/>
      <c r="D1921" s="60"/>
      <c r="H1921" s="61"/>
      <c r="I1921" s="61"/>
      <c r="J1921" s="61"/>
      <c r="K1921" s="61"/>
      <c r="L1921" s="61"/>
      <c r="M1921" s="61"/>
      <c r="N1921" s="61"/>
      <c r="O1921" s="61"/>
      <c r="P1921" s="61"/>
      <c r="Q1921" s="61"/>
      <c r="R1921" s="61"/>
      <c r="S1921" s="61"/>
      <c r="T1921" s="61"/>
      <c r="U1921" s="61"/>
      <c r="V1921" s="61"/>
      <c r="W1921" s="61"/>
      <c r="X1921" s="61"/>
      <c r="Y1921" s="61"/>
      <c r="Z1921" s="61"/>
      <c r="AA1921" s="61"/>
      <c r="AB1921" s="61"/>
      <c r="AC1921" s="61"/>
      <c r="AD1921" s="61"/>
      <c r="AE1921" s="61"/>
      <c r="AF1921" s="61"/>
      <c r="AG1921" s="61"/>
      <c r="AH1921" s="61"/>
      <c r="AI1921" s="61"/>
      <c r="AJ1921" s="61"/>
      <c r="AK1921" s="61"/>
      <c r="AL1921" s="61"/>
      <c r="AM1921" s="61"/>
      <c r="AN1921" s="61"/>
      <c r="AO1921" s="61"/>
      <c r="AP1921" s="62"/>
      <c r="AQ1921" s="61"/>
      <c r="AR1921" s="61"/>
      <c r="AS1921" s="61"/>
      <c r="AT1921" s="61"/>
      <c r="AU1921" s="61"/>
      <c r="AV1921" s="61"/>
      <c r="AW1921" s="60"/>
    </row>
    <row r="1922" s="59" customFormat="1" customHeight="1" spans="1:49">
      <c r="A1922" s="60"/>
      <c r="B1922" s="60"/>
      <c r="C1922" s="60"/>
      <c r="D1922" s="60"/>
      <c r="H1922" s="61"/>
      <c r="I1922" s="61"/>
      <c r="J1922" s="61"/>
      <c r="K1922" s="61"/>
      <c r="L1922" s="61"/>
      <c r="M1922" s="61"/>
      <c r="N1922" s="61"/>
      <c r="O1922" s="61"/>
      <c r="P1922" s="61"/>
      <c r="Q1922" s="61"/>
      <c r="R1922" s="61"/>
      <c r="S1922" s="61"/>
      <c r="T1922" s="61"/>
      <c r="U1922" s="61"/>
      <c r="V1922" s="61"/>
      <c r="W1922" s="61"/>
      <c r="X1922" s="61"/>
      <c r="Y1922" s="61"/>
      <c r="Z1922" s="61"/>
      <c r="AA1922" s="61"/>
      <c r="AB1922" s="61"/>
      <c r="AC1922" s="61"/>
      <c r="AD1922" s="61"/>
      <c r="AE1922" s="61"/>
      <c r="AF1922" s="61"/>
      <c r="AG1922" s="61"/>
      <c r="AH1922" s="61"/>
      <c r="AI1922" s="61"/>
      <c r="AJ1922" s="61"/>
      <c r="AK1922" s="61"/>
      <c r="AL1922" s="61"/>
      <c r="AM1922" s="61"/>
      <c r="AN1922" s="61"/>
      <c r="AO1922" s="61"/>
      <c r="AP1922" s="62"/>
      <c r="AQ1922" s="61"/>
      <c r="AR1922" s="61"/>
      <c r="AS1922" s="61"/>
      <c r="AT1922" s="61"/>
      <c r="AU1922" s="61"/>
      <c r="AV1922" s="61"/>
      <c r="AW1922" s="60"/>
    </row>
    <row r="1923" s="59" customFormat="1" customHeight="1" spans="1:49">
      <c r="A1923" s="60"/>
      <c r="B1923" s="60"/>
      <c r="C1923" s="60"/>
      <c r="D1923" s="60"/>
      <c r="H1923" s="61"/>
      <c r="I1923" s="61"/>
      <c r="J1923" s="61"/>
      <c r="K1923" s="61"/>
      <c r="L1923" s="61"/>
      <c r="M1923" s="61"/>
      <c r="N1923" s="61"/>
      <c r="O1923" s="61"/>
      <c r="P1923" s="61"/>
      <c r="Q1923" s="61"/>
      <c r="R1923" s="61"/>
      <c r="S1923" s="61"/>
      <c r="T1923" s="61"/>
      <c r="U1923" s="61"/>
      <c r="V1923" s="61"/>
      <c r="W1923" s="61"/>
      <c r="X1923" s="61"/>
      <c r="Y1923" s="61"/>
      <c r="Z1923" s="61"/>
      <c r="AA1923" s="61"/>
      <c r="AB1923" s="61"/>
      <c r="AC1923" s="61"/>
      <c r="AD1923" s="61"/>
      <c r="AE1923" s="61"/>
      <c r="AF1923" s="61"/>
      <c r="AG1923" s="61"/>
      <c r="AH1923" s="61"/>
      <c r="AI1923" s="61"/>
      <c r="AJ1923" s="61"/>
      <c r="AK1923" s="61"/>
      <c r="AL1923" s="61"/>
      <c r="AM1923" s="61"/>
      <c r="AN1923" s="61"/>
      <c r="AO1923" s="61"/>
      <c r="AP1923" s="62"/>
      <c r="AQ1923" s="61"/>
      <c r="AR1923" s="61"/>
      <c r="AS1923" s="61"/>
      <c r="AT1923" s="61"/>
      <c r="AU1923" s="61"/>
      <c r="AV1923" s="61"/>
      <c r="AW1923" s="60"/>
    </row>
    <row r="1924" s="59" customFormat="1" customHeight="1" spans="1:49">
      <c r="A1924" s="60"/>
      <c r="B1924" s="60"/>
      <c r="C1924" s="60"/>
      <c r="D1924" s="60"/>
      <c r="H1924" s="61"/>
      <c r="I1924" s="61"/>
      <c r="J1924" s="61"/>
      <c r="K1924" s="61"/>
      <c r="L1924" s="61"/>
      <c r="M1924" s="61"/>
      <c r="N1924" s="61"/>
      <c r="O1924" s="61"/>
      <c r="P1924" s="61"/>
      <c r="Q1924" s="61"/>
      <c r="R1924" s="61"/>
      <c r="S1924" s="61"/>
      <c r="T1924" s="61"/>
      <c r="U1924" s="61"/>
      <c r="V1924" s="61"/>
      <c r="W1924" s="61"/>
      <c r="X1924" s="61"/>
      <c r="Y1924" s="61"/>
      <c r="Z1924" s="61"/>
      <c r="AA1924" s="61"/>
      <c r="AB1924" s="61"/>
      <c r="AC1924" s="61"/>
      <c r="AD1924" s="61"/>
      <c r="AE1924" s="61"/>
      <c r="AF1924" s="61"/>
      <c r="AG1924" s="61"/>
      <c r="AH1924" s="61"/>
      <c r="AI1924" s="61"/>
      <c r="AJ1924" s="61"/>
      <c r="AK1924" s="61"/>
      <c r="AL1924" s="61"/>
      <c r="AM1924" s="61"/>
      <c r="AN1924" s="61"/>
      <c r="AO1924" s="61"/>
      <c r="AP1924" s="62"/>
      <c r="AQ1924" s="61"/>
      <c r="AR1924" s="61"/>
      <c r="AS1924" s="61"/>
      <c r="AT1924" s="61"/>
      <c r="AU1924" s="61"/>
      <c r="AV1924" s="61"/>
      <c r="AW1924" s="60"/>
    </row>
    <row r="1925" s="59" customFormat="1" customHeight="1" spans="1:49">
      <c r="A1925" s="60"/>
      <c r="B1925" s="60"/>
      <c r="C1925" s="60"/>
      <c r="D1925" s="60"/>
      <c r="H1925" s="61"/>
      <c r="I1925" s="61"/>
      <c r="J1925" s="61"/>
      <c r="K1925" s="61"/>
      <c r="L1925" s="61"/>
      <c r="M1925" s="61"/>
      <c r="N1925" s="61"/>
      <c r="O1925" s="61"/>
      <c r="P1925" s="61"/>
      <c r="Q1925" s="61"/>
      <c r="R1925" s="61"/>
      <c r="S1925" s="61"/>
      <c r="T1925" s="61"/>
      <c r="U1925" s="61"/>
      <c r="V1925" s="61"/>
      <c r="W1925" s="61"/>
      <c r="X1925" s="61"/>
      <c r="Y1925" s="61"/>
      <c r="Z1925" s="61"/>
      <c r="AA1925" s="61"/>
      <c r="AB1925" s="61"/>
      <c r="AC1925" s="61"/>
      <c r="AD1925" s="61"/>
      <c r="AE1925" s="61"/>
      <c r="AF1925" s="61"/>
      <c r="AG1925" s="61"/>
      <c r="AH1925" s="61"/>
      <c r="AI1925" s="61"/>
      <c r="AJ1925" s="61"/>
      <c r="AK1925" s="61"/>
      <c r="AL1925" s="61"/>
      <c r="AM1925" s="61"/>
      <c r="AN1925" s="61"/>
      <c r="AO1925" s="61"/>
      <c r="AP1925" s="62"/>
      <c r="AQ1925" s="61"/>
      <c r="AR1925" s="61"/>
      <c r="AS1925" s="61"/>
      <c r="AT1925" s="61"/>
      <c r="AU1925" s="61"/>
      <c r="AV1925" s="61"/>
      <c r="AW1925" s="60"/>
    </row>
    <row r="1926" s="59" customFormat="1" customHeight="1" spans="1:49">
      <c r="A1926" s="60"/>
      <c r="B1926" s="60"/>
      <c r="C1926" s="60"/>
      <c r="D1926" s="60"/>
      <c r="H1926" s="61"/>
      <c r="I1926" s="61"/>
      <c r="J1926" s="61"/>
      <c r="K1926" s="61"/>
      <c r="L1926" s="61"/>
      <c r="M1926" s="61"/>
      <c r="N1926" s="61"/>
      <c r="O1926" s="61"/>
      <c r="P1926" s="61"/>
      <c r="Q1926" s="61"/>
      <c r="R1926" s="61"/>
      <c r="S1926" s="61"/>
      <c r="T1926" s="61"/>
      <c r="U1926" s="61"/>
      <c r="V1926" s="61"/>
      <c r="W1926" s="61"/>
      <c r="X1926" s="61"/>
      <c r="Y1926" s="61"/>
      <c r="Z1926" s="61"/>
      <c r="AA1926" s="61"/>
      <c r="AB1926" s="61"/>
      <c r="AC1926" s="61"/>
      <c r="AD1926" s="61"/>
      <c r="AE1926" s="61"/>
      <c r="AF1926" s="61"/>
      <c r="AG1926" s="61"/>
      <c r="AH1926" s="61"/>
      <c r="AI1926" s="61"/>
      <c r="AJ1926" s="61"/>
      <c r="AK1926" s="61"/>
      <c r="AL1926" s="61"/>
      <c r="AM1926" s="61"/>
      <c r="AN1926" s="61"/>
      <c r="AO1926" s="61"/>
      <c r="AP1926" s="62"/>
      <c r="AQ1926" s="61"/>
      <c r="AR1926" s="61"/>
      <c r="AS1926" s="61"/>
      <c r="AT1926" s="61"/>
      <c r="AU1926" s="61"/>
      <c r="AV1926" s="61"/>
      <c r="AW1926" s="60"/>
    </row>
    <row r="1927" s="59" customFormat="1" customHeight="1" spans="1:49">
      <c r="A1927" s="60"/>
      <c r="B1927" s="60"/>
      <c r="C1927" s="60"/>
      <c r="D1927" s="60"/>
      <c r="H1927" s="61"/>
      <c r="I1927" s="61"/>
      <c r="J1927" s="61"/>
      <c r="K1927" s="61"/>
      <c r="L1927" s="61"/>
      <c r="M1927" s="61"/>
      <c r="N1927" s="61"/>
      <c r="O1927" s="61"/>
      <c r="P1927" s="61"/>
      <c r="Q1927" s="61"/>
      <c r="R1927" s="61"/>
      <c r="S1927" s="61"/>
      <c r="T1927" s="61"/>
      <c r="U1927" s="61"/>
      <c r="V1927" s="61"/>
      <c r="W1927" s="61"/>
      <c r="X1927" s="61"/>
      <c r="Y1927" s="61"/>
      <c r="Z1927" s="61"/>
      <c r="AA1927" s="61"/>
      <c r="AB1927" s="61"/>
      <c r="AC1927" s="61"/>
      <c r="AD1927" s="61"/>
      <c r="AE1927" s="61"/>
      <c r="AF1927" s="61"/>
      <c r="AG1927" s="61"/>
      <c r="AH1927" s="61"/>
      <c r="AI1927" s="61"/>
      <c r="AJ1927" s="61"/>
      <c r="AK1927" s="61"/>
      <c r="AL1927" s="61"/>
      <c r="AM1927" s="61"/>
      <c r="AN1927" s="61"/>
      <c r="AO1927" s="61"/>
      <c r="AP1927" s="62"/>
      <c r="AQ1927" s="61"/>
      <c r="AR1927" s="61"/>
      <c r="AS1927" s="61"/>
      <c r="AT1927" s="61"/>
      <c r="AU1927" s="61"/>
      <c r="AV1927" s="61"/>
      <c r="AW1927" s="60"/>
    </row>
    <row r="1928" s="59" customFormat="1" customHeight="1" spans="1:49">
      <c r="A1928" s="60"/>
      <c r="B1928" s="60"/>
      <c r="C1928" s="60"/>
      <c r="D1928" s="60"/>
      <c r="H1928" s="61"/>
      <c r="I1928" s="61"/>
      <c r="J1928" s="61"/>
      <c r="K1928" s="61"/>
      <c r="L1928" s="61"/>
      <c r="M1928" s="61"/>
      <c r="N1928" s="61"/>
      <c r="O1928" s="61"/>
      <c r="P1928" s="61"/>
      <c r="Q1928" s="61"/>
      <c r="R1928" s="61"/>
      <c r="S1928" s="61"/>
      <c r="T1928" s="61"/>
      <c r="U1928" s="61"/>
      <c r="V1928" s="61"/>
      <c r="W1928" s="61"/>
      <c r="X1928" s="61"/>
      <c r="Y1928" s="61"/>
      <c r="Z1928" s="61"/>
      <c r="AA1928" s="61"/>
      <c r="AB1928" s="61"/>
      <c r="AC1928" s="61"/>
      <c r="AD1928" s="61"/>
      <c r="AE1928" s="61"/>
      <c r="AF1928" s="61"/>
      <c r="AG1928" s="61"/>
      <c r="AH1928" s="61"/>
      <c r="AI1928" s="61"/>
      <c r="AJ1928" s="61"/>
      <c r="AK1928" s="61"/>
      <c r="AL1928" s="61"/>
      <c r="AM1928" s="61"/>
      <c r="AN1928" s="61"/>
      <c r="AO1928" s="61"/>
      <c r="AP1928" s="62"/>
      <c r="AQ1928" s="61"/>
      <c r="AR1928" s="61"/>
      <c r="AS1928" s="61"/>
      <c r="AT1928" s="61"/>
      <c r="AU1928" s="61"/>
      <c r="AV1928" s="61"/>
      <c r="AW1928" s="60"/>
    </row>
    <row r="1929" s="59" customFormat="1" customHeight="1" spans="1:49">
      <c r="A1929" s="60"/>
      <c r="B1929" s="60"/>
      <c r="C1929" s="60"/>
      <c r="D1929" s="60"/>
      <c r="H1929" s="61"/>
      <c r="I1929" s="61"/>
      <c r="J1929" s="61"/>
      <c r="K1929" s="61"/>
      <c r="L1929" s="61"/>
      <c r="M1929" s="61"/>
      <c r="N1929" s="61"/>
      <c r="O1929" s="61"/>
      <c r="P1929" s="61"/>
      <c r="Q1929" s="61"/>
      <c r="R1929" s="61"/>
      <c r="S1929" s="61"/>
      <c r="T1929" s="61"/>
      <c r="U1929" s="61"/>
      <c r="V1929" s="61"/>
      <c r="W1929" s="61"/>
      <c r="X1929" s="61"/>
      <c r="Y1929" s="61"/>
      <c r="Z1929" s="61"/>
      <c r="AA1929" s="61"/>
      <c r="AB1929" s="61"/>
      <c r="AC1929" s="61"/>
      <c r="AD1929" s="61"/>
      <c r="AE1929" s="61"/>
      <c r="AF1929" s="61"/>
      <c r="AG1929" s="61"/>
      <c r="AH1929" s="61"/>
      <c r="AI1929" s="61"/>
      <c r="AJ1929" s="61"/>
      <c r="AK1929" s="61"/>
      <c r="AL1929" s="61"/>
      <c r="AM1929" s="61"/>
      <c r="AN1929" s="61"/>
      <c r="AO1929" s="61"/>
      <c r="AP1929" s="62"/>
      <c r="AQ1929" s="61"/>
      <c r="AR1929" s="61"/>
      <c r="AS1929" s="61"/>
      <c r="AT1929" s="61"/>
      <c r="AU1929" s="61"/>
      <c r="AV1929" s="61"/>
      <c r="AW1929" s="60"/>
    </row>
    <row r="1930" s="59" customFormat="1" customHeight="1" spans="1:49">
      <c r="A1930" s="60"/>
      <c r="B1930" s="60"/>
      <c r="C1930" s="60"/>
      <c r="D1930" s="60"/>
      <c r="H1930" s="61"/>
      <c r="I1930" s="61"/>
      <c r="J1930" s="61"/>
      <c r="K1930" s="61"/>
      <c r="L1930" s="61"/>
      <c r="M1930" s="61"/>
      <c r="N1930" s="61"/>
      <c r="O1930" s="61"/>
      <c r="P1930" s="61"/>
      <c r="Q1930" s="61"/>
      <c r="R1930" s="61"/>
      <c r="S1930" s="61"/>
      <c r="T1930" s="61"/>
      <c r="U1930" s="61"/>
      <c r="V1930" s="61"/>
      <c r="W1930" s="61"/>
      <c r="X1930" s="61"/>
      <c r="Y1930" s="61"/>
      <c r="Z1930" s="61"/>
      <c r="AA1930" s="61"/>
      <c r="AB1930" s="61"/>
      <c r="AC1930" s="61"/>
      <c r="AD1930" s="61"/>
      <c r="AE1930" s="61"/>
      <c r="AF1930" s="61"/>
      <c r="AG1930" s="61"/>
      <c r="AH1930" s="61"/>
      <c r="AI1930" s="61"/>
      <c r="AJ1930" s="61"/>
      <c r="AK1930" s="61"/>
      <c r="AL1930" s="61"/>
      <c r="AM1930" s="61"/>
      <c r="AN1930" s="61"/>
      <c r="AO1930" s="61"/>
      <c r="AP1930" s="62"/>
      <c r="AQ1930" s="61"/>
      <c r="AR1930" s="61"/>
      <c r="AS1930" s="61"/>
      <c r="AT1930" s="61"/>
      <c r="AU1930" s="61"/>
      <c r="AV1930" s="61"/>
      <c r="AW1930" s="60"/>
    </row>
    <row r="1931" s="59" customFormat="1" customHeight="1" spans="1:49">
      <c r="A1931" s="60"/>
      <c r="B1931" s="60"/>
      <c r="C1931" s="60"/>
      <c r="D1931" s="60"/>
      <c r="H1931" s="61"/>
      <c r="I1931" s="61"/>
      <c r="J1931" s="61"/>
      <c r="K1931" s="61"/>
      <c r="L1931" s="61"/>
      <c r="M1931" s="61"/>
      <c r="N1931" s="61"/>
      <c r="O1931" s="61"/>
      <c r="P1931" s="61"/>
      <c r="Q1931" s="61"/>
      <c r="R1931" s="61"/>
      <c r="S1931" s="61"/>
      <c r="T1931" s="61"/>
      <c r="U1931" s="61"/>
      <c r="V1931" s="61"/>
      <c r="W1931" s="61"/>
      <c r="X1931" s="61"/>
      <c r="Y1931" s="61"/>
      <c r="Z1931" s="61"/>
      <c r="AA1931" s="61"/>
      <c r="AB1931" s="61"/>
      <c r="AC1931" s="61"/>
      <c r="AD1931" s="61"/>
      <c r="AE1931" s="61"/>
      <c r="AF1931" s="61"/>
      <c r="AG1931" s="61"/>
      <c r="AH1931" s="61"/>
      <c r="AI1931" s="61"/>
      <c r="AJ1931" s="61"/>
      <c r="AK1931" s="61"/>
      <c r="AL1931" s="61"/>
      <c r="AM1931" s="61"/>
      <c r="AN1931" s="61"/>
      <c r="AO1931" s="61"/>
      <c r="AP1931" s="62"/>
      <c r="AQ1931" s="61"/>
      <c r="AR1931" s="61"/>
      <c r="AS1931" s="61"/>
      <c r="AT1931" s="61"/>
      <c r="AU1931" s="61"/>
      <c r="AV1931" s="61"/>
      <c r="AW1931" s="60"/>
    </row>
    <row r="1932" s="59" customFormat="1" customHeight="1" spans="1:49">
      <c r="A1932" s="60"/>
      <c r="B1932" s="60"/>
      <c r="C1932" s="60"/>
      <c r="D1932" s="60"/>
      <c r="H1932" s="61"/>
      <c r="I1932" s="61"/>
      <c r="J1932" s="61"/>
      <c r="K1932" s="61"/>
      <c r="L1932" s="61"/>
      <c r="M1932" s="61"/>
      <c r="N1932" s="61"/>
      <c r="O1932" s="61"/>
      <c r="P1932" s="61"/>
      <c r="Q1932" s="61"/>
      <c r="R1932" s="61"/>
      <c r="S1932" s="61"/>
      <c r="T1932" s="61"/>
      <c r="U1932" s="61"/>
      <c r="V1932" s="61"/>
      <c r="W1932" s="61"/>
      <c r="X1932" s="61"/>
      <c r="Y1932" s="61"/>
      <c r="Z1932" s="61"/>
      <c r="AA1932" s="61"/>
      <c r="AB1932" s="61"/>
      <c r="AC1932" s="61"/>
      <c r="AD1932" s="61"/>
      <c r="AE1932" s="61"/>
      <c r="AF1932" s="61"/>
      <c r="AG1932" s="61"/>
      <c r="AH1932" s="61"/>
      <c r="AI1932" s="61"/>
      <c r="AJ1932" s="61"/>
      <c r="AK1932" s="61"/>
      <c r="AL1932" s="61"/>
      <c r="AM1932" s="61"/>
      <c r="AN1932" s="61"/>
      <c r="AO1932" s="61"/>
      <c r="AP1932" s="62"/>
      <c r="AQ1932" s="61"/>
      <c r="AR1932" s="61"/>
      <c r="AS1932" s="61"/>
      <c r="AT1932" s="61"/>
      <c r="AU1932" s="61"/>
      <c r="AV1932" s="61"/>
      <c r="AW1932" s="60"/>
    </row>
    <row r="1933" s="59" customFormat="1" customHeight="1" spans="1:49">
      <c r="A1933" s="60"/>
      <c r="B1933" s="60"/>
      <c r="C1933" s="60"/>
      <c r="D1933" s="60"/>
      <c r="H1933" s="61"/>
      <c r="I1933" s="61"/>
      <c r="J1933" s="61"/>
      <c r="K1933" s="61"/>
      <c r="L1933" s="61"/>
      <c r="M1933" s="61"/>
      <c r="N1933" s="61"/>
      <c r="O1933" s="61"/>
      <c r="P1933" s="61"/>
      <c r="Q1933" s="61"/>
      <c r="R1933" s="61"/>
      <c r="S1933" s="61"/>
      <c r="T1933" s="61"/>
      <c r="U1933" s="61"/>
      <c r="V1933" s="61"/>
      <c r="W1933" s="61"/>
      <c r="X1933" s="61"/>
      <c r="Y1933" s="61"/>
      <c r="Z1933" s="61"/>
      <c r="AA1933" s="61"/>
      <c r="AB1933" s="61"/>
      <c r="AC1933" s="61"/>
      <c r="AD1933" s="61"/>
      <c r="AE1933" s="61"/>
      <c r="AF1933" s="61"/>
      <c r="AG1933" s="61"/>
      <c r="AH1933" s="61"/>
      <c r="AI1933" s="61"/>
      <c r="AJ1933" s="61"/>
      <c r="AK1933" s="61"/>
      <c r="AL1933" s="61"/>
      <c r="AM1933" s="61"/>
      <c r="AN1933" s="61"/>
      <c r="AO1933" s="61"/>
      <c r="AP1933" s="62"/>
      <c r="AQ1933" s="61"/>
      <c r="AR1933" s="61"/>
      <c r="AS1933" s="61"/>
      <c r="AT1933" s="61"/>
      <c r="AU1933" s="61"/>
      <c r="AV1933" s="61"/>
      <c r="AW1933" s="60"/>
    </row>
    <row r="1934" s="59" customFormat="1" customHeight="1" spans="1:49">
      <c r="A1934" s="60"/>
      <c r="B1934" s="60"/>
      <c r="C1934" s="60"/>
      <c r="D1934" s="60"/>
      <c r="H1934" s="61"/>
      <c r="I1934" s="61"/>
      <c r="J1934" s="61"/>
      <c r="K1934" s="61"/>
      <c r="L1934" s="61"/>
      <c r="M1934" s="61"/>
      <c r="N1934" s="61"/>
      <c r="O1934" s="61"/>
      <c r="P1934" s="61"/>
      <c r="Q1934" s="61"/>
      <c r="R1934" s="61"/>
      <c r="S1934" s="61"/>
      <c r="T1934" s="61"/>
      <c r="U1934" s="61"/>
      <c r="V1934" s="61"/>
      <c r="W1934" s="61"/>
      <c r="X1934" s="61"/>
      <c r="Y1934" s="61"/>
      <c r="Z1934" s="61"/>
      <c r="AA1934" s="61"/>
      <c r="AB1934" s="61"/>
      <c r="AC1934" s="61"/>
      <c r="AD1934" s="61"/>
      <c r="AE1934" s="61"/>
      <c r="AF1934" s="61"/>
      <c r="AG1934" s="61"/>
      <c r="AH1934" s="61"/>
      <c r="AI1934" s="61"/>
      <c r="AJ1934" s="61"/>
      <c r="AK1934" s="61"/>
      <c r="AL1934" s="61"/>
      <c r="AM1934" s="61"/>
      <c r="AN1934" s="61"/>
      <c r="AO1934" s="61"/>
      <c r="AP1934" s="62"/>
      <c r="AQ1934" s="61"/>
      <c r="AR1934" s="61"/>
      <c r="AS1934" s="61"/>
      <c r="AT1934" s="61"/>
      <c r="AU1934" s="61"/>
      <c r="AV1934" s="61"/>
      <c r="AW1934" s="60"/>
    </row>
    <row r="1935" s="59" customFormat="1" customHeight="1" spans="1:49">
      <c r="A1935" s="60"/>
      <c r="B1935" s="60"/>
      <c r="C1935" s="60"/>
      <c r="D1935" s="60"/>
      <c r="H1935" s="61"/>
      <c r="I1935" s="61"/>
      <c r="J1935" s="61"/>
      <c r="K1935" s="61"/>
      <c r="L1935" s="61"/>
      <c r="M1935" s="61"/>
      <c r="N1935" s="61"/>
      <c r="O1935" s="61"/>
      <c r="P1935" s="61"/>
      <c r="Q1935" s="61"/>
      <c r="R1935" s="61"/>
      <c r="S1935" s="61"/>
      <c r="T1935" s="61"/>
      <c r="U1935" s="61"/>
      <c r="V1935" s="61"/>
      <c r="W1935" s="61"/>
      <c r="X1935" s="61"/>
      <c r="Y1935" s="61"/>
      <c r="Z1935" s="61"/>
      <c r="AA1935" s="61"/>
      <c r="AB1935" s="61"/>
      <c r="AC1935" s="61"/>
      <c r="AD1935" s="61"/>
      <c r="AE1935" s="61"/>
      <c r="AF1935" s="61"/>
      <c r="AG1935" s="61"/>
      <c r="AH1935" s="61"/>
      <c r="AI1935" s="61"/>
      <c r="AJ1935" s="61"/>
      <c r="AK1935" s="61"/>
      <c r="AL1935" s="61"/>
      <c r="AM1935" s="61"/>
      <c r="AN1935" s="61"/>
      <c r="AO1935" s="61"/>
      <c r="AP1935" s="62"/>
      <c r="AQ1935" s="61"/>
      <c r="AR1935" s="61"/>
      <c r="AS1935" s="61"/>
      <c r="AT1935" s="61"/>
      <c r="AU1935" s="61"/>
      <c r="AV1935" s="61"/>
      <c r="AW1935" s="60"/>
    </row>
    <row r="1936" s="59" customFormat="1" customHeight="1" spans="1:49">
      <c r="A1936" s="60"/>
      <c r="B1936" s="60"/>
      <c r="C1936" s="60"/>
      <c r="D1936" s="60"/>
      <c r="H1936" s="61"/>
      <c r="I1936" s="61"/>
      <c r="J1936" s="61"/>
      <c r="K1936" s="61"/>
      <c r="L1936" s="61"/>
      <c r="M1936" s="61"/>
      <c r="N1936" s="61"/>
      <c r="O1936" s="61"/>
      <c r="P1936" s="61"/>
      <c r="Q1936" s="61"/>
      <c r="R1936" s="61"/>
      <c r="S1936" s="61"/>
      <c r="T1936" s="61"/>
      <c r="U1936" s="61"/>
      <c r="V1936" s="61"/>
      <c r="W1936" s="61"/>
      <c r="X1936" s="61"/>
      <c r="Y1936" s="61"/>
      <c r="Z1936" s="61"/>
      <c r="AA1936" s="61"/>
      <c r="AB1936" s="61"/>
      <c r="AC1936" s="61"/>
      <c r="AD1936" s="61"/>
      <c r="AE1936" s="61"/>
      <c r="AF1936" s="61"/>
      <c r="AG1936" s="61"/>
      <c r="AH1936" s="61"/>
      <c r="AI1936" s="61"/>
      <c r="AJ1936" s="61"/>
      <c r="AK1936" s="61"/>
      <c r="AL1936" s="61"/>
      <c r="AM1936" s="61"/>
      <c r="AN1936" s="61"/>
      <c r="AO1936" s="61"/>
      <c r="AP1936" s="62"/>
      <c r="AQ1936" s="61"/>
      <c r="AR1936" s="61"/>
      <c r="AS1936" s="61"/>
      <c r="AT1936" s="61"/>
      <c r="AU1936" s="61"/>
      <c r="AV1936" s="61"/>
      <c r="AW1936" s="60"/>
    </row>
    <row r="1937" s="59" customFormat="1" customHeight="1" spans="1:49">
      <c r="A1937" s="60"/>
      <c r="B1937" s="60"/>
      <c r="C1937" s="60"/>
      <c r="D1937" s="60"/>
      <c r="H1937" s="61"/>
      <c r="I1937" s="61"/>
      <c r="J1937" s="61"/>
      <c r="K1937" s="61"/>
      <c r="L1937" s="61"/>
      <c r="M1937" s="61"/>
      <c r="N1937" s="61"/>
      <c r="O1937" s="61"/>
      <c r="P1937" s="61"/>
      <c r="Q1937" s="61"/>
      <c r="R1937" s="61"/>
      <c r="S1937" s="61"/>
      <c r="T1937" s="61"/>
      <c r="U1937" s="61"/>
      <c r="V1937" s="61"/>
      <c r="W1937" s="61"/>
      <c r="X1937" s="61"/>
      <c r="Y1937" s="61"/>
      <c r="Z1937" s="61"/>
      <c r="AA1937" s="61"/>
      <c r="AB1937" s="61"/>
      <c r="AC1937" s="61"/>
      <c r="AD1937" s="61"/>
      <c r="AE1937" s="61"/>
      <c r="AF1937" s="61"/>
      <c r="AG1937" s="61"/>
      <c r="AH1937" s="61"/>
      <c r="AI1937" s="61"/>
      <c r="AJ1937" s="61"/>
      <c r="AK1937" s="61"/>
      <c r="AL1937" s="61"/>
      <c r="AM1937" s="61"/>
      <c r="AN1937" s="61"/>
      <c r="AO1937" s="61"/>
      <c r="AP1937" s="62"/>
      <c r="AQ1937" s="61"/>
      <c r="AR1937" s="61"/>
      <c r="AS1937" s="61"/>
      <c r="AT1937" s="61"/>
      <c r="AU1937" s="61"/>
      <c r="AV1937" s="61"/>
      <c r="AW1937" s="60"/>
    </row>
    <row r="1938" s="59" customFormat="1" customHeight="1" spans="1:49">
      <c r="A1938" s="60"/>
      <c r="B1938" s="60"/>
      <c r="C1938" s="60"/>
      <c r="D1938" s="60"/>
      <c r="H1938" s="61"/>
      <c r="I1938" s="61"/>
      <c r="J1938" s="61"/>
      <c r="K1938" s="61"/>
      <c r="L1938" s="61"/>
      <c r="M1938" s="61"/>
      <c r="N1938" s="61"/>
      <c r="O1938" s="61"/>
      <c r="P1938" s="61"/>
      <c r="Q1938" s="61"/>
      <c r="R1938" s="61"/>
      <c r="S1938" s="61"/>
      <c r="T1938" s="61"/>
      <c r="U1938" s="61"/>
      <c r="V1938" s="61"/>
      <c r="W1938" s="61"/>
      <c r="X1938" s="61"/>
      <c r="Y1938" s="61"/>
      <c r="Z1938" s="61"/>
      <c r="AA1938" s="61"/>
      <c r="AB1938" s="61"/>
      <c r="AC1938" s="61"/>
      <c r="AD1938" s="61"/>
      <c r="AE1938" s="61"/>
      <c r="AF1938" s="61"/>
      <c r="AG1938" s="61"/>
      <c r="AH1938" s="61"/>
      <c r="AI1938" s="61"/>
      <c r="AJ1938" s="61"/>
      <c r="AK1938" s="61"/>
      <c r="AL1938" s="61"/>
      <c r="AM1938" s="61"/>
      <c r="AN1938" s="61"/>
      <c r="AO1938" s="61"/>
      <c r="AP1938" s="62"/>
      <c r="AQ1938" s="61"/>
      <c r="AR1938" s="61"/>
      <c r="AS1938" s="61"/>
      <c r="AT1938" s="61"/>
      <c r="AU1938" s="61"/>
      <c r="AV1938" s="61"/>
      <c r="AW1938" s="60"/>
    </row>
    <row r="1939" s="59" customFormat="1" customHeight="1" spans="1:49">
      <c r="A1939" s="60"/>
      <c r="B1939" s="60"/>
      <c r="C1939" s="60"/>
      <c r="D1939" s="60"/>
      <c r="H1939" s="61"/>
      <c r="I1939" s="61"/>
      <c r="J1939" s="61"/>
      <c r="K1939" s="61"/>
      <c r="L1939" s="61"/>
      <c r="M1939" s="61"/>
      <c r="N1939" s="61"/>
      <c r="O1939" s="61"/>
      <c r="P1939" s="61"/>
      <c r="Q1939" s="61"/>
      <c r="R1939" s="61"/>
      <c r="S1939" s="61"/>
      <c r="T1939" s="61"/>
      <c r="U1939" s="61"/>
      <c r="V1939" s="61"/>
      <c r="W1939" s="61"/>
      <c r="X1939" s="61"/>
      <c r="Y1939" s="61"/>
      <c r="Z1939" s="61"/>
      <c r="AA1939" s="61"/>
      <c r="AB1939" s="61"/>
      <c r="AC1939" s="61"/>
      <c r="AD1939" s="61"/>
      <c r="AE1939" s="61"/>
      <c r="AF1939" s="61"/>
      <c r="AG1939" s="61"/>
      <c r="AH1939" s="61"/>
      <c r="AI1939" s="61"/>
      <c r="AJ1939" s="61"/>
      <c r="AK1939" s="61"/>
      <c r="AL1939" s="61"/>
      <c r="AM1939" s="61"/>
      <c r="AN1939" s="61"/>
      <c r="AO1939" s="61"/>
      <c r="AP1939" s="62"/>
      <c r="AQ1939" s="61"/>
      <c r="AR1939" s="61"/>
      <c r="AS1939" s="61"/>
      <c r="AT1939" s="61"/>
      <c r="AU1939" s="61"/>
      <c r="AV1939" s="61"/>
      <c r="AW1939" s="60"/>
    </row>
    <row r="1940" s="59" customFormat="1" customHeight="1" spans="1:49">
      <c r="A1940" s="60"/>
      <c r="B1940" s="60"/>
      <c r="C1940" s="60"/>
      <c r="D1940" s="60"/>
      <c r="H1940" s="61"/>
      <c r="I1940" s="61"/>
      <c r="J1940" s="61"/>
      <c r="K1940" s="61"/>
      <c r="L1940" s="61"/>
      <c r="M1940" s="61"/>
      <c r="N1940" s="61"/>
      <c r="O1940" s="61"/>
      <c r="P1940" s="61"/>
      <c r="Q1940" s="61"/>
      <c r="R1940" s="61"/>
      <c r="S1940" s="61"/>
      <c r="T1940" s="61"/>
      <c r="U1940" s="61"/>
      <c r="V1940" s="61"/>
      <c r="W1940" s="61"/>
      <c r="X1940" s="61"/>
      <c r="Y1940" s="61"/>
      <c r="Z1940" s="61"/>
      <c r="AA1940" s="61"/>
      <c r="AB1940" s="61"/>
      <c r="AC1940" s="61"/>
      <c r="AD1940" s="61"/>
      <c r="AE1940" s="61"/>
      <c r="AF1940" s="61"/>
      <c r="AG1940" s="61"/>
      <c r="AH1940" s="61"/>
      <c r="AI1940" s="61"/>
      <c r="AJ1940" s="61"/>
      <c r="AK1940" s="61"/>
      <c r="AL1940" s="61"/>
      <c r="AM1940" s="61"/>
      <c r="AN1940" s="61"/>
      <c r="AO1940" s="61"/>
      <c r="AP1940" s="62"/>
      <c r="AQ1940" s="61"/>
      <c r="AR1940" s="61"/>
      <c r="AS1940" s="61"/>
      <c r="AT1940" s="61"/>
      <c r="AU1940" s="61"/>
      <c r="AV1940" s="61"/>
      <c r="AW1940" s="60"/>
    </row>
    <row r="1941" s="59" customFormat="1" customHeight="1" spans="1:49">
      <c r="A1941" s="60"/>
      <c r="B1941" s="60"/>
      <c r="C1941" s="60"/>
      <c r="D1941" s="60"/>
      <c r="H1941" s="61"/>
      <c r="I1941" s="61"/>
      <c r="J1941" s="61"/>
      <c r="K1941" s="61"/>
      <c r="L1941" s="61"/>
      <c r="M1941" s="61"/>
      <c r="N1941" s="61"/>
      <c r="O1941" s="61"/>
      <c r="P1941" s="61"/>
      <c r="Q1941" s="61"/>
      <c r="R1941" s="61"/>
      <c r="S1941" s="61"/>
      <c r="T1941" s="61"/>
      <c r="U1941" s="61"/>
      <c r="V1941" s="61"/>
      <c r="W1941" s="61"/>
      <c r="X1941" s="61"/>
      <c r="Y1941" s="61"/>
      <c r="Z1941" s="61"/>
      <c r="AA1941" s="61"/>
      <c r="AB1941" s="61"/>
      <c r="AC1941" s="61"/>
      <c r="AD1941" s="61"/>
      <c r="AE1941" s="61"/>
      <c r="AF1941" s="61"/>
      <c r="AG1941" s="61"/>
      <c r="AH1941" s="61"/>
      <c r="AI1941" s="61"/>
      <c r="AJ1941" s="61"/>
      <c r="AK1941" s="61"/>
      <c r="AL1941" s="61"/>
      <c r="AM1941" s="61"/>
      <c r="AN1941" s="61"/>
      <c r="AO1941" s="61"/>
      <c r="AP1941" s="62"/>
      <c r="AQ1941" s="61"/>
      <c r="AR1941" s="61"/>
      <c r="AS1941" s="61"/>
      <c r="AT1941" s="61"/>
      <c r="AU1941" s="61"/>
      <c r="AV1941" s="61"/>
      <c r="AW1941" s="60"/>
    </row>
    <row r="1942" s="59" customFormat="1" customHeight="1" spans="1:49">
      <c r="A1942" s="60"/>
      <c r="B1942" s="60"/>
      <c r="C1942" s="60"/>
      <c r="D1942" s="60"/>
      <c r="H1942" s="61"/>
      <c r="I1942" s="61"/>
      <c r="J1942" s="61"/>
      <c r="K1942" s="61"/>
      <c r="L1942" s="61"/>
      <c r="M1942" s="61"/>
      <c r="N1942" s="61"/>
      <c r="O1942" s="61"/>
      <c r="P1942" s="61"/>
      <c r="Q1942" s="61"/>
      <c r="R1942" s="61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1"/>
      <c r="AC1942" s="61"/>
      <c r="AD1942" s="61"/>
      <c r="AE1942" s="61"/>
      <c r="AF1942" s="61"/>
      <c r="AG1942" s="61"/>
      <c r="AH1942" s="61"/>
      <c r="AI1942" s="61"/>
      <c r="AJ1942" s="61"/>
      <c r="AK1942" s="61"/>
      <c r="AL1942" s="61"/>
      <c r="AM1942" s="61"/>
      <c r="AN1942" s="61"/>
      <c r="AO1942" s="61"/>
      <c r="AP1942" s="62"/>
      <c r="AQ1942" s="61"/>
      <c r="AR1942" s="61"/>
      <c r="AS1942" s="61"/>
      <c r="AT1942" s="61"/>
      <c r="AU1942" s="61"/>
      <c r="AV1942" s="61"/>
      <c r="AW1942" s="60"/>
    </row>
    <row r="1943" s="59" customFormat="1" customHeight="1" spans="1:49">
      <c r="A1943" s="60"/>
      <c r="B1943" s="60"/>
      <c r="C1943" s="60"/>
      <c r="D1943" s="60"/>
      <c r="H1943" s="61"/>
      <c r="I1943" s="61"/>
      <c r="J1943" s="61"/>
      <c r="K1943" s="61"/>
      <c r="L1943" s="61"/>
      <c r="M1943" s="61"/>
      <c r="N1943" s="61"/>
      <c r="O1943" s="61"/>
      <c r="P1943" s="61"/>
      <c r="Q1943" s="61"/>
      <c r="R1943" s="61"/>
      <c r="S1943" s="61"/>
      <c r="T1943" s="61"/>
      <c r="U1943" s="61"/>
      <c r="V1943" s="61"/>
      <c r="W1943" s="61"/>
      <c r="X1943" s="61"/>
      <c r="Y1943" s="61"/>
      <c r="Z1943" s="61"/>
      <c r="AA1943" s="61"/>
      <c r="AB1943" s="61"/>
      <c r="AC1943" s="61"/>
      <c r="AD1943" s="61"/>
      <c r="AE1943" s="61"/>
      <c r="AF1943" s="61"/>
      <c r="AG1943" s="61"/>
      <c r="AH1943" s="61"/>
      <c r="AI1943" s="61"/>
      <c r="AJ1943" s="61"/>
      <c r="AK1943" s="61"/>
      <c r="AL1943" s="61"/>
      <c r="AM1943" s="61"/>
      <c r="AN1943" s="61"/>
      <c r="AO1943" s="61"/>
      <c r="AP1943" s="62"/>
      <c r="AQ1943" s="61"/>
      <c r="AR1943" s="61"/>
      <c r="AS1943" s="61"/>
      <c r="AT1943" s="61"/>
      <c r="AU1943" s="61"/>
      <c r="AV1943" s="61"/>
      <c r="AW1943" s="60"/>
    </row>
    <row r="1944" s="59" customFormat="1" customHeight="1" spans="1:49">
      <c r="A1944" s="60"/>
      <c r="B1944" s="60"/>
      <c r="C1944" s="60"/>
      <c r="D1944" s="60"/>
      <c r="H1944" s="61"/>
      <c r="I1944" s="61"/>
      <c r="J1944" s="61"/>
      <c r="K1944" s="61"/>
      <c r="L1944" s="61"/>
      <c r="M1944" s="61"/>
      <c r="N1944" s="61"/>
      <c r="O1944" s="61"/>
      <c r="P1944" s="61"/>
      <c r="Q1944" s="61"/>
      <c r="R1944" s="61"/>
      <c r="S1944" s="61"/>
      <c r="T1944" s="61"/>
      <c r="U1944" s="61"/>
      <c r="V1944" s="61"/>
      <c r="W1944" s="61"/>
      <c r="X1944" s="61"/>
      <c r="Y1944" s="61"/>
      <c r="Z1944" s="61"/>
      <c r="AA1944" s="61"/>
      <c r="AB1944" s="61"/>
      <c r="AC1944" s="61"/>
      <c r="AD1944" s="61"/>
      <c r="AE1944" s="61"/>
      <c r="AF1944" s="61"/>
      <c r="AG1944" s="61"/>
      <c r="AH1944" s="61"/>
      <c r="AI1944" s="61"/>
      <c r="AJ1944" s="61"/>
      <c r="AK1944" s="61"/>
      <c r="AL1944" s="61"/>
      <c r="AM1944" s="61"/>
      <c r="AN1944" s="61"/>
      <c r="AO1944" s="61"/>
      <c r="AP1944" s="62"/>
      <c r="AQ1944" s="61"/>
      <c r="AR1944" s="61"/>
      <c r="AS1944" s="61"/>
      <c r="AT1944" s="61"/>
      <c r="AU1944" s="61"/>
      <c r="AV1944" s="61"/>
      <c r="AW1944" s="60"/>
    </row>
    <row r="1945" s="59" customFormat="1" customHeight="1" spans="1:49">
      <c r="A1945" s="60"/>
      <c r="B1945" s="60"/>
      <c r="C1945" s="60"/>
      <c r="D1945" s="60"/>
      <c r="H1945" s="61"/>
      <c r="I1945" s="61"/>
      <c r="J1945" s="61"/>
      <c r="K1945" s="61"/>
      <c r="L1945" s="61"/>
      <c r="M1945" s="61"/>
      <c r="N1945" s="61"/>
      <c r="O1945" s="61"/>
      <c r="P1945" s="61"/>
      <c r="Q1945" s="61"/>
      <c r="R1945" s="61"/>
      <c r="S1945" s="61"/>
      <c r="T1945" s="61"/>
      <c r="U1945" s="61"/>
      <c r="V1945" s="61"/>
      <c r="W1945" s="61"/>
      <c r="X1945" s="61"/>
      <c r="Y1945" s="61"/>
      <c r="Z1945" s="61"/>
      <c r="AA1945" s="61"/>
      <c r="AB1945" s="61"/>
      <c r="AC1945" s="61"/>
      <c r="AD1945" s="61"/>
      <c r="AE1945" s="61"/>
      <c r="AF1945" s="61"/>
      <c r="AG1945" s="61"/>
      <c r="AH1945" s="61"/>
      <c r="AI1945" s="61"/>
      <c r="AJ1945" s="61"/>
      <c r="AK1945" s="61"/>
      <c r="AL1945" s="61"/>
      <c r="AM1945" s="61"/>
      <c r="AN1945" s="61"/>
      <c r="AO1945" s="61"/>
      <c r="AP1945" s="62"/>
      <c r="AQ1945" s="61"/>
      <c r="AR1945" s="61"/>
      <c r="AS1945" s="61"/>
      <c r="AT1945" s="61"/>
      <c r="AU1945" s="61"/>
      <c r="AV1945" s="61"/>
      <c r="AW1945" s="60"/>
    </row>
    <row r="1946" s="59" customFormat="1" customHeight="1" spans="1:49">
      <c r="A1946" s="60"/>
      <c r="B1946" s="60"/>
      <c r="C1946" s="60"/>
      <c r="D1946" s="60"/>
      <c r="H1946" s="61"/>
      <c r="I1946" s="61"/>
      <c r="J1946" s="61"/>
      <c r="K1946" s="61"/>
      <c r="L1946" s="61"/>
      <c r="M1946" s="61"/>
      <c r="N1946" s="61"/>
      <c r="O1946" s="61"/>
      <c r="P1946" s="61"/>
      <c r="Q1946" s="61"/>
      <c r="R1946" s="61"/>
      <c r="S1946" s="61"/>
      <c r="T1946" s="61"/>
      <c r="U1946" s="61"/>
      <c r="V1946" s="61"/>
      <c r="W1946" s="61"/>
      <c r="X1946" s="61"/>
      <c r="Y1946" s="61"/>
      <c r="Z1946" s="61"/>
      <c r="AA1946" s="61"/>
      <c r="AB1946" s="61"/>
      <c r="AC1946" s="61"/>
      <c r="AD1946" s="61"/>
      <c r="AE1946" s="61"/>
      <c r="AF1946" s="61"/>
      <c r="AG1946" s="61"/>
      <c r="AH1946" s="61"/>
      <c r="AI1946" s="61"/>
      <c r="AJ1946" s="61"/>
      <c r="AK1946" s="61"/>
      <c r="AL1946" s="61"/>
      <c r="AM1946" s="61"/>
      <c r="AN1946" s="61"/>
      <c r="AO1946" s="61"/>
      <c r="AP1946" s="62"/>
      <c r="AQ1946" s="61"/>
      <c r="AR1946" s="61"/>
      <c r="AS1946" s="61"/>
      <c r="AT1946" s="61"/>
      <c r="AU1946" s="61"/>
      <c r="AV1946" s="61"/>
      <c r="AW1946" s="60"/>
    </row>
    <row r="1947" s="59" customFormat="1" customHeight="1" spans="1:49">
      <c r="A1947" s="60"/>
      <c r="B1947" s="60"/>
      <c r="C1947" s="60"/>
      <c r="D1947" s="60"/>
      <c r="H1947" s="61"/>
      <c r="I1947" s="61"/>
      <c r="J1947" s="61"/>
      <c r="K1947" s="61"/>
      <c r="L1947" s="61"/>
      <c r="M1947" s="61"/>
      <c r="N1947" s="61"/>
      <c r="O1947" s="61"/>
      <c r="P1947" s="61"/>
      <c r="Q1947" s="61"/>
      <c r="R1947" s="61"/>
      <c r="S1947" s="61"/>
      <c r="T1947" s="61"/>
      <c r="U1947" s="61"/>
      <c r="V1947" s="61"/>
      <c r="W1947" s="61"/>
      <c r="X1947" s="61"/>
      <c r="Y1947" s="61"/>
      <c r="Z1947" s="61"/>
      <c r="AA1947" s="61"/>
      <c r="AB1947" s="61"/>
      <c r="AC1947" s="61"/>
      <c r="AD1947" s="61"/>
      <c r="AE1947" s="61"/>
      <c r="AF1947" s="61"/>
      <c r="AG1947" s="61"/>
      <c r="AH1947" s="61"/>
      <c r="AI1947" s="61"/>
      <c r="AJ1947" s="61"/>
      <c r="AK1947" s="61"/>
      <c r="AL1947" s="61"/>
      <c r="AM1947" s="61"/>
      <c r="AN1947" s="61"/>
      <c r="AO1947" s="61"/>
      <c r="AP1947" s="62"/>
      <c r="AQ1947" s="61"/>
      <c r="AR1947" s="61"/>
      <c r="AS1947" s="61"/>
      <c r="AT1947" s="61"/>
      <c r="AU1947" s="61"/>
      <c r="AV1947" s="61"/>
      <c r="AW1947" s="60"/>
    </row>
    <row r="1948" s="59" customFormat="1" customHeight="1" spans="1:49">
      <c r="A1948" s="60"/>
      <c r="B1948" s="60"/>
      <c r="C1948" s="60"/>
      <c r="D1948" s="60"/>
      <c r="H1948" s="61"/>
      <c r="I1948" s="61"/>
      <c r="J1948" s="61"/>
      <c r="K1948" s="61"/>
      <c r="L1948" s="61"/>
      <c r="M1948" s="61"/>
      <c r="N1948" s="61"/>
      <c r="O1948" s="61"/>
      <c r="P1948" s="61"/>
      <c r="Q1948" s="61"/>
      <c r="R1948" s="61"/>
      <c r="S1948" s="61"/>
      <c r="T1948" s="61"/>
      <c r="U1948" s="61"/>
      <c r="V1948" s="61"/>
      <c r="W1948" s="61"/>
      <c r="X1948" s="61"/>
      <c r="Y1948" s="61"/>
      <c r="Z1948" s="61"/>
      <c r="AA1948" s="61"/>
      <c r="AB1948" s="61"/>
      <c r="AC1948" s="61"/>
      <c r="AD1948" s="61"/>
      <c r="AE1948" s="61"/>
      <c r="AF1948" s="61"/>
      <c r="AG1948" s="61"/>
      <c r="AH1948" s="61"/>
      <c r="AI1948" s="61"/>
      <c r="AJ1948" s="61"/>
      <c r="AK1948" s="61"/>
      <c r="AL1948" s="61"/>
      <c r="AM1948" s="61"/>
      <c r="AN1948" s="61"/>
      <c r="AO1948" s="61"/>
      <c r="AP1948" s="62"/>
      <c r="AQ1948" s="61"/>
      <c r="AR1948" s="61"/>
      <c r="AS1948" s="61"/>
      <c r="AT1948" s="61"/>
      <c r="AU1948" s="61"/>
      <c r="AV1948" s="61"/>
      <c r="AW1948" s="60"/>
    </row>
    <row r="1949" s="59" customFormat="1" customHeight="1" spans="1:49">
      <c r="A1949" s="60"/>
      <c r="B1949" s="60"/>
      <c r="C1949" s="60"/>
      <c r="D1949" s="60"/>
      <c r="H1949" s="61"/>
      <c r="I1949" s="61"/>
      <c r="J1949" s="61"/>
      <c r="K1949" s="61"/>
      <c r="L1949" s="61"/>
      <c r="M1949" s="61"/>
      <c r="N1949" s="61"/>
      <c r="O1949" s="61"/>
      <c r="P1949" s="61"/>
      <c r="Q1949" s="61"/>
      <c r="R1949" s="61"/>
      <c r="S1949" s="61"/>
      <c r="T1949" s="61"/>
      <c r="U1949" s="61"/>
      <c r="V1949" s="61"/>
      <c r="W1949" s="61"/>
      <c r="X1949" s="61"/>
      <c r="Y1949" s="61"/>
      <c r="Z1949" s="61"/>
      <c r="AA1949" s="61"/>
      <c r="AB1949" s="61"/>
      <c r="AC1949" s="61"/>
      <c r="AD1949" s="61"/>
      <c r="AE1949" s="61"/>
      <c r="AF1949" s="61"/>
      <c r="AG1949" s="61"/>
      <c r="AH1949" s="61"/>
      <c r="AI1949" s="61"/>
      <c r="AJ1949" s="61"/>
      <c r="AK1949" s="61"/>
      <c r="AL1949" s="61"/>
      <c r="AM1949" s="61"/>
      <c r="AN1949" s="61"/>
      <c r="AO1949" s="61"/>
      <c r="AP1949" s="62"/>
      <c r="AQ1949" s="61"/>
      <c r="AR1949" s="61"/>
      <c r="AS1949" s="61"/>
      <c r="AT1949" s="61"/>
      <c r="AU1949" s="61"/>
      <c r="AV1949" s="61"/>
      <c r="AW1949" s="60"/>
    </row>
    <row r="1950" s="59" customFormat="1" customHeight="1" spans="1:49">
      <c r="A1950" s="60"/>
      <c r="B1950" s="60"/>
      <c r="C1950" s="60"/>
      <c r="D1950" s="60"/>
      <c r="H1950" s="61"/>
      <c r="I1950" s="61"/>
      <c r="J1950" s="61"/>
      <c r="K1950" s="61"/>
      <c r="L1950" s="61"/>
      <c r="M1950" s="61"/>
      <c r="N1950" s="61"/>
      <c r="O1950" s="61"/>
      <c r="P1950" s="61"/>
      <c r="Q1950" s="61"/>
      <c r="R1950" s="61"/>
      <c r="S1950" s="61"/>
      <c r="T1950" s="61"/>
      <c r="U1950" s="61"/>
      <c r="V1950" s="61"/>
      <c r="W1950" s="61"/>
      <c r="X1950" s="61"/>
      <c r="Y1950" s="61"/>
      <c r="Z1950" s="61"/>
      <c r="AA1950" s="61"/>
      <c r="AB1950" s="61"/>
      <c r="AC1950" s="61"/>
      <c r="AD1950" s="61"/>
      <c r="AE1950" s="61"/>
      <c r="AF1950" s="61"/>
      <c r="AG1950" s="61"/>
      <c r="AH1950" s="61"/>
      <c r="AI1950" s="61"/>
      <c r="AJ1950" s="61"/>
      <c r="AK1950" s="61"/>
      <c r="AL1950" s="61"/>
      <c r="AM1950" s="61"/>
      <c r="AN1950" s="61"/>
      <c r="AO1950" s="61"/>
      <c r="AP1950" s="62"/>
      <c r="AQ1950" s="61"/>
      <c r="AR1950" s="61"/>
      <c r="AS1950" s="61"/>
      <c r="AT1950" s="61"/>
      <c r="AU1950" s="61"/>
      <c r="AV1950" s="61"/>
      <c r="AW1950" s="60"/>
    </row>
    <row r="1951" s="59" customFormat="1" customHeight="1" spans="1:49">
      <c r="A1951" s="60"/>
      <c r="B1951" s="60"/>
      <c r="C1951" s="60"/>
      <c r="D1951" s="60"/>
      <c r="H1951" s="61"/>
      <c r="I1951" s="61"/>
      <c r="J1951" s="61"/>
      <c r="K1951" s="61"/>
      <c r="L1951" s="61"/>
      <c r="M1951" s="61"/>
      <c r="N1951" s="61"/>
      <c r="O1951" s="61"/>
      <c r="P1951" s="61"/>
      <c r="Q1951" s="61"/>
      <c r="R1951" s="61"/>
      <c r="S1951" s="61"/>
      <c r="T1951" s="61"/>
      <c r="U1951" s="61"/>
      <c r="V1951" s="61"/>
      <c r="W1951" s="61"/>
      <c r="X1951" s="61"/>
      <c r="Y1951" s="61"/>
      <c r="Z1951" s="61"/>
      <c r="AA1951" s="61"/>
      <c r="AB1951" s="61"/>
      <c r="AC1951" s="61"/>
      <c r="AD1951" s="61"/>
      <c r="AE1951" s="61"/>
      <c r="AF1951" s="61"/>
      <c r="AG1951" s="61"/>
      <c r="AH1951" s="61"/>
      <c r="AI1951" s="61"/>
      <c r="AJ1951" s="61"/>
      <c r="AK1951" s="61"/>
      <c r="AL1951" s="61"/>
      <c r="AM1951" s="61"/>
      <c r="AN1951" s="61"/>
      <c r="AO1951" s="61"/>
      <c r="AP1951" s="62"/>
      <c r="AQ1951" s="61"/>
      <c r="AR1951" s="61"/>
      <c r="AS1951" s="61"/>
      <c r="AT1951" s="61"/>
      <c r="AU1951" s="61"/>
      <c r="AV1951" s="61"/>
      <c r="AW1951" s="60"/>
    </row>
    <row r="1952" s="59" customFormat="1" customHeight="1" spans="1:49">
      <c r="A1952" s="60"/>
      <c r="B1952" s="60"/>
      <c r="C1952" s="60"/>
      <c r="D1952" s="60"/>
      <c r="H1952" s="61"/>
      <c r="I1952" s="61"/>
      <c r="J1952" s="61"/>
      <c r="K1952" s="61"/>
      <c r="L1952" s="61"/>
      <c r="M1952" s="61"/>
      <c r="N1952" s="61"/>
      <c r="O1952" s="61"/>
      <c r="P1952" s="61"/>
      <c r="Q1952" s="61"/>
      <c r="R1952" s="61"/>
      <c r="S1952" s="61"/>
      <c r="T1952" s="61"/>
      <c r="U1952" s="61"/>
      <c r="V1952" s="61"/>
      <c r="W1952" s="61"/>
      <c r="X1952" s="61"/>
      <c r="Y1952" s="61"/>
      <c r="Z1952" s="61"/>
      <c r="AA1952" s="61"/>
      <c r="AB1952" s="61"/>
      <c r="AC1952" s="61"/>
      <c r="AD1952" s="61"/>
      <c r="AE1952" s="61"/>
      <c r="AF1952" s="61"/>
      <c r="AG1952" s="61"/>
      <c r="AH1952" s="61"/>
      <c r="AI1952" s="61"/>
      <c r="AJ1952" s="61"/>
      <c r="AK1952" s="61"/>
      <c r="AL1952" s="61"/>
      <c r="AM1952" s="61"/>
      <c r="AN1952" s="61"/>
      <c r="AO1952" s="61"/>
      <c r="AP1952" s="62"/>
      <c r="AQ1952" s="61"/>
      <c r="AR1952" s="61"/>
      <c r="AS1952" s="61"/>
      <c r="AT1952" s="61"/>
      <c r="AU1952" s="61"/>
      <c r="AV1952" s="61"/>
      <c r="AW1952" s="60"/>
    </row>
    <row r="1953" s="59" customFormat="1" customHeight="1" spans="1:49">
      <c r="A1953" s="60"/>
      <c r="B1953" s="60"/>
      <c r="C1953" s="60"/>
      <c r="D1953" s="60"/>
      <c r="H1953" s="61"/>
      <c r="I1953" s="61"/>
      <c r="J1953" s="61"/>
      <c r="K1953" s="61"/>
      <c r="L1953" s="61"/>
      <c r="M1953" s="61"/>
      <c r="N1953" s="61"/>
      <c r="O1953" s="61"/>
      <c r="P1953" s="61"/>
      <c r="Q1953" s="61"/>
      <c r="R1953" s="61"/>
      <c r="S1953" s="61"/>
      <c r="T1953" s="61"/>
      <c r="U1953" s="61"/>
      <c r="V1953" s="61"/>
      <c r="W1953" s="61"/>
      <c r="X1953" s="61"/>
      <c r="Y1953" s="61"/>
      <c r="Z1953" s="61"/>
      <c r="AA1953" s="61"/>
      <c r="AB1953" s="61"/>
      <c r="AC1953" s="61"/>
      <c r="AD1953" s="61"/>
      <c r="AE1953" s="61"/>
      <c r="AF1953" s="61"/>
      <c r="AG1953" s="61"/>
      <c r="AH1953" s="61"/>
      <c r="AI1953" s="61"/>
      <c r="AJ1953" s="61"/>
      <c r="AK1953" s="61"/>
      <c r="AL1953" s="61"/>
      <c r="AM1953" s="61"/>
      <c r="AN1953" s="61"/>
      <c r="AO1953" s="61"/>
      <c r="AP1953" s="62"/>
      <c r="AQ1953" s="61"/>
      <c r="AR1953" s="61"/>
      <c r="AS1953" s="61"/>
      <c r="AT1953" s="61"/>
      <c r="AU1953" s="61"/>
      <c r="AV1953" s="61"/>
      <c r="AW1953" s="60"/>
    </row>
    <row r="1954" s="59" customFormat="1" customHeight="1" spans="1:49">
      <c r="A1954" s="60"/>
      <c r="B1954" s="60"/>
      <c r="C1954" s="60"/>
      <c r="D1954" s="60"/>
      <c r="H1954" s="61"/>
      <c r="I1954" s="61"/>
      <c r="J1954" s="61"/>
      <c r="K1954" s="61"/>
      <c r="L1954" s="61"/>
      <c r="M1954" s="61"/>
      <c r="N1954" s="61"/>
      <c r="O1954" s="61"/>
      <c r="P1954" s="61"/>
      <c r="Q1954" s="61"/>
      <c r="R1954" s="61"/>
      <c r="S1954" s="61"/>
      <c r="T1954" s="61"/>
      <c r="U1954" s="61"/>
      <c r="V1954" s="61"/>
      <c r="W1954" s="61"/>
      <c r="X1954" s="61"/>
      <c r="Y1954" s="61"/>
      <c r="Z1954" s="61"/>
      <c r="AA1954" s="61"/>
      <c r="AB1954" s="61"/>
      <c r="AC1954" s="61"/>
      <c r="AD1954" s="61"/>
      <c r="AE1954" s="61"/>
      <c r="AF1954" s="61"/>
      <c r="AG1954" s="61"/>
      <c r="AH1954" s="61"/>
      <c r="AI1954" s="61"/>
      <c r="AJ1954" s="61"/>
      <c r="AK1954" s="61"/>
      <c r="AL1954" s="61"/>
      <c r="AM1954" s="61"/>
      <c r="AN1954" s="61"/>
      <c r="AO1954" s="61"/>
      <c r="AP1954" s="62"/>
      <c r="AQ1954" s="61"/>
      <c r="AR1954" s="61"/>
      <c r="AS1954" s="61"/>
      <c r="AT1954" s="61"/>
      <c r="AU1954" s="61"/>
      <c r="AV1954" s="61"/>
      <c r="AW1954" s="60"/>
    </row>
    <row r="1955" s="59" customFormat="1" customHeight="1" spans="1:49">
      <c r="A1955" s="60"/>
      <c r="B1955" s="60"/>
      <c r="C1955" s="60"/>
      <c r="D1955" s="60"/>
      <c r="H1955" s="61"/>
      <c r="I1955" s="61"/>
      <c r="J1955" s="61"/>
      <c r="K1955" s="61"/>
      <c r="L1955" s="61"/>
      <c r="M1955" s="61"/>
      <c r="N1955" s="61"/>
      <c r="O1955" s="61"/>
      <c r="P1955" s="61"/>
      <c r="Q1955" s="61"/>
      <c r="R1955" s="61"/>
      <c r="S1955" s="61"/>
      <c r="T1955" s="61"/>
      <c r="U1955" s="61"/>
      <c r="V1955" s="61"/>
      <c r="W1955" s="61"/>
      <c r="X1955" s="61"/>
      <c r="Y1955" s="61"/>
      <c r="Z1955" s="61"/>
      <c r="AA1955" s="61"/>
      <c r="AB1955" s="61"/>
      <c r="AC1955" s="61"/>
      <c r="AD1955" s="61"/>
      <c r="AE1955" s="61"/>
      <c r="AF1955" s="61"/>
      <c r="AG1955" s="61"/>
      <c r="AH1955" s="61"/>
      <c r="AI1955" s="61"/>
      <c r="AJ1955" s="61"/>
      <c r="AK1955" s="61"/>
      <c r="AL1955" s="61"/>
      <c r="AM1955" s="61"/>
      <c r="AN1955" s="61"/>
      <c r="AO1955" s="61"/>
      <c r="AP1955" s="62"/>
      <c r="AQ1955" s="61"/>
      <c r="AR1955" s="61"/>
      <c r="AS1955" s="61"/>
      <c r="AT1955" s="61"/>
      <c r="AU1955" s="61"/>
      <c r="AV1955" s="61"/>
      <c r="AW1955" s="60"/>
    </row>
    <row r="1956" s="59" customFormat="1" customHeight="1" spans="1:49">
      <c r="A1956" s="60"/>
      <c r="B1956" s="60"/>
      <c r="C1956" s="60"/>
      <c r="D1956" s="60"/>
      <c r="H1956" s="61"/>
      <c r="I1956" s="61"/>
      <c r="J1956" s="61"/>
      <c r="K1956" s="61"/>
      <c r="L1956" s="61"/>
      <c r="M1956" s="61"/>
      <c r="N1956" s="61"/>
      <c r="O1956" s="61"/>
      <c r="P1956" s="61"/>
      <c r="Q1956" s="61"/>
      <c r="R1956" s="61"/>
      <c r="S1956" s="61"/>
      <c r="T1956" s="61"/>
      <c r="U1956" s="61"/>
      <c r="V1956" s="61"/>
      <c r="W1956" s="61"/>
      <c r="X1956" s="61"/>
      <c r="Y1956" s="61"/>
      <c r="Z1956" s="61"/>
      <c r="AA1956" s="61"/>
      <c r="AB1956" s="61"/>
      <c r="AC1956" s="61"/>
      <c r="AD1956" s="61"/>
      <c r="AE1956" s="61"/>
      <c r="AF1956" s="61"/>
      <c r="AG1956" s="61"/>
      <c r="AH1956" s="61"/>
      <c r="AI1956" s="61"/>
      <c r="AJ1956" s="61"/>
      <c r="AK1956" s="61"/>
      <c r="AL1956" s="61"/>
      <c r="AM1956" s="61"/>
      <c r="AN1956" s="61"/>
      <c r="AO1956" s="61"/>
      <c r="AP1956" s="62"/>
      <c r="AQ1956" s="61"/>
      <c r="AR1956" s="61"/>
      <c r="AS1956" s="61"/>
      <c r="AT1956" s="61"/>
      <c r="AU1956" s="61"/>
      <c r="AV1956" s="61"/>
      <c r="AW1956" s="60"/>
    </row>
    <row r="1957" s="59" customFormat="1" customHeight="1" spans="1:49">
      <c r="A1957" s="60"/>
      <c r="B1957" s="60"/>
      <c r="C1957" s="60"/>
      <c r="D1957" s="60"/>
      <c r="H1957" s="61"/>
      <c r="I1957" s="61"/>
      <c r="J1957" s="61"/>
      <c r="K1957" s="61"/>
      <c r="L1957" s="61"/>
      <c r="M1957" s="61"/>
      <c r="N1957" s="61"/>
      <c r="O1957" s="61"/>
      <c r="P1957" s="61"/>
      <c r="Q1957" s="61"/>
      <c r="R1957" s="61"/>
      <c r="S1957" s="61"/>
      <c r="T1957" s="61"/>
      <c r="U1957" s="61"/>
      <c r="V1957" s="61"/>
      <c r="W1957" s="61"/>
      <c r="X1957" s="61"/>
      <c r="Y1957" s="61"/>
      <c r="Z1957" s="61"/>
      <c r="AA1957" s="61"/>
      <c r="AB1957" s="61"/>
      <c r="AC1957" s="61"/>
      <c r="AD1957" s="61"/>
      <c r="AE1957" s="61"/>
      <c r="AF1957" s="61"/>
      <c r="AG1957" s="61"/>
      <c r="AH1957" s="61"/>
      <c r="AI1957" s="61"/>
      <c r="AJ1957" s="61"/>
      <c r="AK1957" s="61"/>
      <c r="AL1957" s="61"/>
      <c r="AM1957" s="61"/>
      <c r="AN1957" s="61"/>
      <c r="AO1957" s="61"/>
      <c r="AP1957" s="62"/>
      <c r="AQ1957" s="61"/>
      <c r="AR1957" s="61"/>
      <c r="AS1957" s="61"/>
      <c r="AT1957" s="61"/>
      <c r="AU1957" s="61"/>
      <c r="AV1957" s="61"/>
      <c r="AW1957" s="60"/>
    </row>
    <row r="1958" s="59" customFormat="1" customHeight="1" spans="1:49">
      <c r="A1958" s="60"/>
      <c r="B1958" s="60"/>
      <c r="C1958" s="60"/>
      <c r="D1958" s="60"/>
      <c r="H1958" s="61"/>
      <c r="I1958" s="61"/>
      <c r="J1958" s="61"/>
      <c r="K1958" s="61"/>
      <c r="L1958" s="61"/>
      <c r="M1958" s="61"/>
      <c r="N1958" s="61"/>
      <c r="O1958" s="61"/>
      <c r="P1958" s="61"/>
      <c r="Q1958" s="61"/>
      <c r="R1958" s="61"/>
      <c r="S1958" s="61"/>
      <c r="T1958" s="61"/>
      <c r="U1958" s="61"/>
      <c r="V1958" s="61"/>
      <c r="W1958" s="61"/>
      <c r="X1958" s="61"/>
      <c r="Y1958" s="61"/>
      <c r="Z1958" s="61"/>
      <c r="AA1958" s="61"/>
      <c r="AB1958" s="61"/>
      <c r="AC1958" s="61"/>
      <c r="AD1958" s="61"/>
      <c r="AE1958" s="61"/>
      <c r="AF1958" s="61"/>
      <c r="AG1958" s="61"/>
      <c r="AH1958" s="61"/>
      <c r="AI1958" s="61"/>
      <c r="AJ1958" s="61"/>
      <c r="AK1958" s="61"/>
      <c r="AL1958" s="61"/>
      <c r="AM1958" s="61"/>
      <c r="AN1958" s="61"/>
      <c r="AO1958" s="61"/>
      <c r="AP1958" s="62"/>
      <c r="AQ1958" s="61"/>
      <c r="AR1958" s="61"/>
      <c r="AS1958" s="61"/>
      <c r="AT1958" s="61"/>
      <c r="AU1958" s="61"/>
      <c r="AV1958" s="61"/>
      <c r="AW1958" s="60"/>
    </row>
    <row r="1959" s="59" customFormat="1" customHeight="1" spans="1:49">
      <c r="A1959" s="60"/>
      <c r="B1959" s="60"/>
      <c r="C1959" s="60"/>
      <c r="D1959" s="60"/>
      <c r="H1959" s="61"/>
      <c r="I1959" s="61"/>
      <c r="J1959" s="61"/>
      <c r="K1959" s="61"/>
      <c r="L1959" s="61"/>
      <c r="M1959" s="61"/>
      <c r="N1959" s="61"/>
      <c r="O1959" s="61"/>
      <c r="P1959" s="61"/>
      <c r="Q1959" s="61"/>
      <c r="R1959" s="61"/>
      <c r="S1959" s="61"/>
      <c r="T1959" s="61"/>
      <c r="U1959" s="61"/>
      <c r="V1959" s="61"/>
      <c r="W1959" s="61"/>
      <c r="X1959" s="61"/>
      <c r="Y1959" s="61"/>
      <c r="Z1959" s="61"/>
      <c r="AA1959" s="61"/>
      <c r="AB1959" s="61"/>
      <c r="AC1959" s="61"/>
      <c r="AD1959" s="61"/>
      <c r="AE1959" s="61"/>
      <c r="AF1959" s="61"/>
      <c r="AG1959" s="61"/>
      <c r="AH1959" s="61"/>
      <c r="AI1959" s="61"/>
      <c r="AJ1959" s="61"/>
      <c r="AK1959" s="61"/>
      <c r="AL1959" s="61"/>
      <c r="AM1959" s="61"/>
      <c r="AN1959" s="61"/>
      <c r="AO1959" s="61"/>
      <c r="AP1959" s="62"/>
      <c r="AQ1959" s="61"/>
      <c r="AR1959" s="61"/>
      <c r="AS1959" s="61"/>
      <c r="AT1959" s="61"/>
      <c r="AU1959" s="61"/>
      <c r="AV1959" s="61"/>
      <c r="AW1959" s="60"/>
    </row>
    <row r="1960" s="59" customFormat="1" customHeight="1" spans="1:49">
      <c r="A1960" s="60"/>
      <c r="B1960" s="60"/>
      <c r="C1960" s="60"/>
      <c r="D1960" s="60"/>
      <c r="H1960" s="61"/>
      <c r="I1960" s="61"/>
      <c r="J1960" s="61"/>
      <c r="K1960" s="61"/>
      <c r="L1960" s="61"/>
      <c r="M1960" s="61"/>
      <c r="N1960" s="61"/>
      <c r="O1960" s="61"/>
      <c r="P1960" s="61"/>
      <c r="Q1960" s="61"/>
      <c r="R1960" s="61"/>
      <c r="S1960" s="61"/>
      <c r="T1960" s="61"/>
      <c r="U1960" s="61"/>
      <c r="V1960" s="61"/>
      <c r="W1960" s="61"/>
      <c r="X1960" s="61"/>
      <c r="Y1960" s="61"/>
      <c r="Z1960" s="61"/>
      <c r="AA1960" s="61"/>
      <c r="AB1960" s="61"/>
      <c r="AC1960" s="61"/>
      <c r="AD1960" s="61"/>
      <c r="AE1960" s="61"/>
      <c r="AF1960" s="61"/>
      <c r="AG1960" s="61"/>
      <c r="AH1960" s="61"/>
      <c r="AI1960" s="61"/>
      <c r="AJ1960" s="61"/>
      <c r="AK1960" s="61"/>
      <c r="AL1960" s="61"/>
      <c r="AM1960" s="61"/>
      <c r="AN1960" s="61"/>
      <c r="AO1960" s="61"/>
      <c r="AP1960" s="62"/>
      <c r="AQ1960" s="61"/>
      <c r="AR1960" s="61"/>
      <c r="AS1960" s="61"/>
      <c r="AT1960" s="61"/>
      <c r="AU1960" s="61"/>
      <c r="AV1960" s="61"/>
      <c r="AW1960" s="60"/>
    </row>
    <row r="1961" s="59" customFormat="1" customHeight="1" spans="1:49">
      <c r="A1961" s="60"/>
      <c r="B1961" s="60"/>
      <c r="C1961" s="60"/>
      <c r="D1961" s="60"/>
      <c r="H1961" s="61"/>
      <c r="I1961" s="61"/>
      <c r="J1961" s="61"/>
      <c r="K1961" s="61"/>
      <c r="L1961" s="61"/>
      <c r="M1961" s="61"/>
      <c r="N1961" s="61"/>
      <c r="O1961" s="61"/>
      <c r="P1961" s="61"/>
      <c r="Q1961" s="61"/>
      <c r="R1961" s="61"/>
      <c r="S1961" s="61"/>
      <c r="T1961" s="61"/>
      <c r="U1961" s="61"/>
      <c r="V1961" s="61"/>
      <c r="W1961" s="61"/>
      <c r="X1961" s="61"/>
      <c r="Y1961" s="61"/>
      <c r="Z1961" s="61"/>
      <c r="AA1961" s="61"/>
      <c r="AB1961" s="61"/>
      <c r="AC1961" s="61"/>
      <c r="AD1961" s="61"/>
      <c r="AE1961" s="61"/>
      <c r="AF1961" s="61"/>
      <c r="AG1961" s="61"/>
      <c r="AH1961" s="61"/>
      <c r="AI1961" s="61"/>
      <c r="AJ1961" s="61"/>
      <c r="AK1961" s="61"/>
      <c r="AL1961" s="61"/>
      <c r="AM1961" s="61"/>
      <c r="AN1961" s="61"/>
      <c r="AO1961" s="61"/>
      <c r="AP1961" s="62"/>
      <c r="AQ1961" s="61"/>
      <c r="AR1961" s="61"/>
      <c r="AS1961" s="61"/>
      <c r="AT1961" s="61"/>
      <c r="AU1961" s="61"/>
      <c r="AV1961" s="61"/>
      <c r="AW1961" s="60"/>
    </row>
    <row r="1962" s="59" customFormat="1" customHeight="1" spans="1:49">
      <c r="A1962" s="60"/>
      <c r="B1962" s="60"/>
      <c r="C1962" s="60"/>
      <c r="D1962" s="60"/>
      <c r="H1962" s="61"/>
      <c r="I1962" s="61"/>
      <c r="J1962" s="61"/>
      <c r="K1962" s="61"/>
      <c r="L1962" s="61"/>
      <c r="M1962" s="61"/>
      <c r="N1962" s="61"/>
      <c r="O1962" s="61"/>
      <c r="P1962" s="61"/>
      <c r="Q1962" s="61"/>
      <c r="R1962" s="61"/>
      <c r="S1962" s="61"/>
      <c r="T1962" s="61"/>
      <c r="U1962" s="61"/>
      <c r="V1962" s="61"/>
      <c r="W1962" s="61"/>
      <c r="X1962" s="61"/>
      <c r="Y1962" s="61"/>
      <c r="Z1962" s="61"/>
      <c r="AA1962" s="61"/>
      <c r="AB1962" s="61"/>
      <c r="AC1962" s="61"/>
      <c r="AD1962" s="61"/>
      <c r="AE1962" s="61"/>
      <c r="AF1962" s="61"/>
      <c r="AG1962" s="61"/>
      <c r="AH1962" s="61"/>
      <c r="AI1962" s="61"/>
      <c r="AJ1962" s="61"/>
      <c r="AK1962" s="61"/>
      <c r="AL1962" s="61"/>
      <c r="AM1962" s="61"/>
      <c r="AN1962" s="61"/>
      <c r="AO1962" s="61"/>
      <c r="AP1962" s="62"/>
      <c r="AQ1962" s="61"/>
      <c r="AR1962" s="61"/>
      <c r="AS1962" s="61"/>
      <c r="AT1962" s="61"/>
      <c r="AU1962" s="61"/>
      <c r="AV1962" s="61"/>
      <c r="AW1962" s="60"/>
    </row>
    <row r="1963" s="59" customFormat="1" customHeight="1" spans="1:49">
      <c r="A1963" s="60"/>
      <c r="B1963" s="60"/>
      <c r="C1963" s="60"/>
      <c r="D1963" s="60"/>
      <c r="H1963" s="61"/>
      <c r="I1963" s="61"/>
      <c r="J1963" s="61"/>
      <c r="K1963" s="61"/>
      <c r="L1963" s="61"/>
      <c r="M1963" s="61"/>
      <c r="N1963" s="61"/>
      <c r="O1963" s="61"/>
      <c r="P1963" s="61"/>
      <c r="Q1963" s="61"/>
      <c r="R1963" s="61"/>
      <c r="S1963" s="61"/>
      <c r="T1963" s="61"/>
      <c r="U1963" s="61"/>
      <c r="V1963" s="61"/>
      <c r="W1963" s="61"/>
      <c r="X1963" s="61"/>
      <c r="Y1963" s="61"/>
      <c r="Z1963" s="61"/>
      <c r="AA1963" s="61"/>
      <c r="AB1963" s="61"/>
      <c r="AC1963" s="61"/>
      <c r="AD1963" s="61"/>
      <c r="AE1963" s="61"/>
      <c r="AF1963" s="61"/>
      <c r="AG1963" s="61"/>
      <c r="AH1963" s="61"/>
      <c r="AI1963" s="61"/>
      <c r="AJ1963" s="61"/>
      <c r="AK1963" s="61"/>
      <c r="AL1963" s="61"/>
      <c r="AM1963" s="61"/>
      <c r="AN1963" s="61"/>
      <c r="AO1963" s="61"/>
      <c r="AP1963" s="62"/>
      <c r="AQ1963" s="61"/>
      <c r="AR1963" s="61"/>
      <c r="AS1963" s="61"/>
      <c r="AT1963" s="61"/>
      <c r="AU1963" s="61"/>
      <c r="AV1963" s="61"/>
      <c r="AW1963" s="60"/>
    </row>
    <row r="1964" s="59" customFormat="1" customHeight="1" spans="1:49">
      <c r="A1964" s="60"/>
      <c r="B1964" s="60"/>
      <c r="C1964" s="60"/>
      <c r="D1964" s="60"/>
      <c r="H1964" s="61"/>
      <c r="I1964" s="61"/>
      <c r="J1964" s="61"/>
      <c r="K1964" s="61"/>
      <c r="L1964" s="61"/>
      <c r="M1964" s="61"/>
      <c r="N1964" s="61"/>
      <c r="O1964" s="61"/>
      <c r="P1964" s="61"/>
      <c r="Q1964" s="61"/>
      <c r="R1964" s="61"/>
      <c r="S1964" s="61"/>
      <c r="T1964" s="61"/>
      <c r="U1964" s="61"/>
      <c r="V1964" s="61"/>
      <c r="W1964" s="61"/>
      <c r="X1964" s="61"/>
      <c r="Y1964" s="61"/>
      <c r="Z1964" s="61"/>
      <c r="AA1964" s="61"/>
      <c r="AB1964" s="61"/>
      <c r="AC1964" s="61"/>
      <c r="AD1964" s="61"/>
      <c r="AE1964" s="61"/>
      <c r="AF1964" s="61"/>
      <c r="AG1964" s="61"/>
      <c r="AH1964" s="61"/>
      <c r="AI1964" s="61"/>
      <c r="AJ1964" s="61"/>
      <c r="AK1964" s="61"/>
      <c r="AL1964" s="61"/>
      <c r="AM1964" s="61"/>
      <c r="AN1964" s="61"/>
      <c r="AO1964" s="61"/>
      <c r="AP1964" s="62"/>
      <c r="AQ1964" s="61"/>
      <c r="AR1964" s="61"/>
      <c r="AS1964" s="61"/>
      <c r="AT1964" s="61"/>
      <c r="AU1964" s="61"/>
      <c r="AV1964" s="61"/>
      <c r="AW1964" s="60"/>
    </row>
    <row r="1965" s="59" customFormat="1" customHeight="1" spans="1:49">
      <c r="A1965" s="60"/>
      <c r="B1965" s="60"/>
      <c r="C1965" s="60"/>
      <c r="D1965" s="60"/>
      <c r="H1965" s="61"/>
      <c r="I1965" s="61"/>
      <c r="J1965" s="61"/>
      <c r="K1965" s="61"/>
      <c r="L1965" s="61"/>
      <c r="M1965" s="61"/>
      <c r="N1965" s="61"/>
      <c r="O1965" s="61"/>
      <c r="P1965" s="61"/>
      <c r="Q1965" s="61"/>
      <c r="R1965" s="61"/>
      <c r="S1965" s="61"/>
      <c r="T1965" s="61"/>
      <c r="U1965" s="61"/>
      <c r="V1965" s="61"/>
      <c r="W1965" s="61"/>
      <c r="X1965" s="61"/>
      <c r="Y1965" s="61"/>
      <c r="Z1965" s="61"/>
      <c r="AA1965" s="61"/>
      <c r="AB1965" s="61"/>
      <c r="AC1965" s="61"/>
      <c r="AD1965" s="61"/>
      <c r="AE1965" s="61"/>
      <c r="AF1965" s="61"/>
      <c r="AG1965" s="61"/>
      <c r="AH1965" s="61"/>
      <c r="AI1965" s="61"/>
      <c r="AJ1965" s="61"/>
      <c r="AK1965" s="61"/>
      <c r="AL1965" s="61"/>
      <c r="AM1965" s="61"/>
      <c r="AN1965" s="61"/>
      <c r="AO1965" s="61"/>
      <c r="AP1965" s="62"/>
      <c r="AQ1965" s="61"/>
      <c r="AR1965" s="61"/>
      <c r="AS1965" s="61"/>
      <c r="AT1965" s="61"/>
      <c r="AU1965" s="61"/>
      <c r="AV1965" s="61"/>
      <c r="AW1965" s="60"/>
    </row>
    <row r="1966" s="59" customFormat="1" customHeight="1" spans="1:49">
      <c r="A1966" s="60"/>
      <c r="B1966" s="60"/>
      <c r="C1966" s="60"/>
      <c r="D1966" s="60"/>
      <c r="H1966" s="61"/>
      <c r="I1966" s="61"/>
      <c r="J1966" s="61"/>
      <c r="K1966" s="61"/>
      <c r="L1966" s="61"/>
      <c r="M1966" s="61"/>
      <c r="N1966" s="61"/>
      <c r="O1966" s="61"/>
      <c r="P1966" s="61"/>
      <c r="Q1966" s="61"/>
      <c r="R1966" s="61"/>
      <c r="S1966" s="61"/>
      <c r="T1966" s="61"/>
      <c r="U1966" s="61"/>
      <c r="V1966" s="61"/>
      <c r="W1966" s="61"/>
      <c r="X1966" s="61"/>
      <c r="Y1966" s="61"/>
      <c r="Z1966" s="61"/>
      <c r="AA1966" s="61"/>
      <c r="AB1966" s="61"/>
      <c r="AC1966" s="61"/>
      <c r="AD1966" s="61"/>
      <c r="AE1966" s="61"/>
      <c r="AF1966" s="61"/>
      <c r="AG1966" s="61"/>
      <c r="AH1966" s="61"/>
      <c r="AI1966" s="61"/>
      <c r="AJ1966" s="61"/>
      <c r="AK1966" s="61"/>
      <c r="AL1966" s="61"/>
      <c r="AM1966" s="61"/>
      <c r="AN1966" s="61"/>
      <c r="AO1966" s="61"/>
      <c r="AP1966" s="62"/>
      <c r="AQ1966" s="61"/>
      <c r="AR1966" s="61"/>
      <c r="AS1966" s="61"/>
      <c r="AT1966" s="61"/>
      <c r="AU1966" s="61"/>
      <c r="AV1966" s="61"/>
      <c r="AW1966" s="60"/>
    </row>
    <row r="1967" s="59" customFormat="1" customHeight="1" spans="1:49">
      <c r="A1967" s="60"/>
      <c r="B1967" s="60"/>
      <c r="C1967" s="60"/>
      <c r="D1967" s="60"/>
      <c r="H1967" s="61"/>
      <c r="I1967" s="61"/>
      <c r="J1967" s="61"/>
      <c r="K1967" s="61"/>
      <c r="L1967" s="61"/>
      <c r="M1967" s="61"/>
      <c r="N1967" s="61"/>
      <c r="O1967" s="61"/>
      <c r="P1967" s="61"/>
      <c r="Q1967" s="61"/>
      <c r="R1967" s="61"/>
      <c r="S1967" s="61"/>
      <c r="T1967" s="61"/>
      <c r="U1967" s="61"/>
      <c r="V1967" s="61"/>
      <c r="W1967" s="61"/>
      <c r="X1967" s="61"/>
      <c r="Y1967" s="61"/>
      <c r="Z1967" s="61"/>
      <c r="AA1967" s="61"/>
      <c r="AB1967" s="61"/>
      <c r="AC1967" s="61"/>
      <c r="AD1967" s="61"/>
      <c r="AE1967" s="61"/>
      <c r="AF1967" s="61"/>
      <c r="AG1967" s="61"/>
      <c r="AH1967" s="61"/>
      <c r="AI1967" s="61"/>
      <c r="AJ1967" s="61"/>
      <c r="AK1967" s="61"/>
      <c r="AL1967" s="61"/>
      <c r="AM1967" s="61"/>
      <c r="AN1967" s="61"/>
      <c r="AO1967" s="61"/>
      <c r="AP1967" s="62"/>
      <c r="AQ1967" s="61"/>
      <c r="AR1967" s="61"/>
      <c r="AS1967" s="61"/>
      <c r="AT1967" s="61"/>
      <c r="AU1967" s="61"/>
      <c r="AV1967" s="61"/>
      <c r="AW1967" s="60"/>
    </row>
    <row r="1968" s="59" customFormat="1" customHeight="1" spans="1:49">
      <c r="A1968" s="60"/>
      <c r="B1968" s="60"/>
      <c r="C1968" s="60"/>
      <c r="D1968" s="60"/>
      <c r="H1968" s="61"/>
      <c r="I1968" s="61"/>
      <c r="J1968" s="61"/>
      <c r="K1968" s="61"/>
      <c r="L1968" s="61"/>
      <c r="M1968" s="61"/>
      <c r="N1968" s="61"/>
      <c r="O1968" s="61"/>
      <c r="P1968" s="61"/>
      <c r="Q1968" s="61"/>
      <c r="R1968" s="61"/>
      <c r="S1968" s="61"/>
      <c r="T1968" s="61"/>
      <c r="U1968" s="61"/>
      <c r="V1968" s="61"/>
      <c r="W1968" s="61"/>
      <c r="X1968" s="61"/>
      <c r="Y1968" s="61"/>
      <c r="Z1968" s="61"/>
      <c r="AA1968" s="61"/>
      <c r="AB1968" s="61"/>
      <c r="AC1968" s="61"/>
      <c r="AD1968" s="61"/>
      <c r="AE1968" s="61"/>
      <c r="AF1968" s="61"/>
      <c r="AG1968" s="61"/>
      <c r="AH1968" s="61"/>
      <c r="AI1968" s="61"/>
      <c r="AJ1968" s="61"/>
      <c r="AK1968" s="61"/>
      <c r="AL1968" s="61"/>
      <c r="AM1968" s="61"/>
      <c r="AN1968" s="61"/>
      <c r="AO1968" s="61"/>
      <c r="AP1968" s="62"/>
      <c r="AQ1968" s="61"/>
      <c r="AR1968" s="61"/>
      <c r="AS1968" s="61"/>
      <c r="AT1968" s="61"/>
      <c r="AU1968" s="61"/>
      <c r="AV1968" s="61"/>
      <c r="AW1968" s="60"/>
    </row>
    <row r="1969" s="59" customFormat="1" customHeight="1" spans="1:49">
      <c r="A1969" s="60"/>
      <c r="B1969" s="60"/>
      <c r="C1969" s="60"/>
      <c r="D1969" s="60"/>
      <c r="H1969" s="61"/>
      <c r="I1969" s="61"/>
      <c r="J1969" s="61"/>
      <c r="K1969" s="61"/>
      <c r="L1969" s="61"/>
      <c r="M1969" s="61"/>
      <c r="N1969" s="61"/>
      <c r="O1969" s="61"/>
      <c r="P1969" s="61"/>
      <c r="Q1969" s="61"/>
      <c r="R1969" s="61"/>
      <c r="S1969" s="61"/>
      <c r="T1969" s="61"/>
      <c r="U1969" s="61"/>
      <c r="V1969" s="61"/>
      <c r="W1969" s="61"/>
      <c r="X1969" s="61"/>
      <c r="Y1969" s="61"/>
      <c r="Z1969" s="61"/>
      <c r="AA1969" s="61"/>
      <c r="AB1969" s="61"/>
      <c r="AC1969" s="61"/>
      <c r="AD1969" s="61"/>
      <c r="AE1969" s="61"/>
      <c r="AF1969" s="61"/>
      <c r="AG1969" s="61"/>
      <c r="AH1969" s="61"/>
      <c r="AI1969" s="61"/>
      <c r="AJ1969" s="61"/>
      <c r="AK1969" s="61"/>
      <c r="AL1969" s="61"/>
      <c r="AM1969" s="61"/>
      <c r="AN1969" s="61"/>
      <c r="AO1969" s="61"/>
      <c r="AP1969" s="62"/>
      <c r="AQ1969" s="61"/>
      <c r="AR1969" s="61"/>
      <c r="AS1969" s="61"/>
      <c r="AT1969" s="61"/>
      <c r="AU1969" s="61"/>
      <c r="AV1969" s="61"/>
      <c r="AW1969" s="60"/>
    </row>
    <row r="1970" s="59" customFormat="1" customHeight="1" spans="1:49">
      <c r="A1970" s="60"/>
      <c r="B1970" s="60"/>
      <c r="C1970" s="60"/>
      <c r="D1970" s="60"/>
      <c r="H1970" s="61"/>
      <c r="I1970" s="61"/>
      <c r="J1970" s="61"/>
      <c r="K1970" s="61"/>
      <c r="L1970" s="61"/>
      <c r="M1970" s="61"/>
      <c r="N1970" s="61"/>
      <c r="O1970" s="61"/>
      <c r="P1970" s="61"/>
      <c r="Q1970" s="61"/>
      <c r="R1970" s="61"/>
      <c r="S1970" s="61"/>
      <c r="T1970" s="61"/>
      <c r="U1970" s="61"/>
      <c r="V1970" s="61"/>
      <c r="W1970" s="61"/>
      <c r="X1970" s="61"/>
      <c r="Y1970" s="61"/>
      <c r="Z1970" s="61"/>
      <c r="AA1970" s="61"/>
      <c r="AB1970" s="61"/>
      <c r="AC1970" s="61"/>
      <c r="AD1970" s="61"/>
      <c r="AE1970" s="61"/>
      <c r="AF1970" s="61"/>
      <c r="AG1970" s="61"/>
      <c r="AH1970" s="61"/>
      <c r="AI1970" s="61"/>
      <c r="AJ1970" s="61"/>
      <c r="AK1970" s="61"/>
      <c r="AL1970" s="61"/>
      <c r="AM1970" s="61"/>
      <c r="AN1970" s="61"/>
      <c r="AO1970" s="61"/>
      <c r="AP1970" s="62"/>
      <c r="AQ1970" s="61"/>
      <c r="AR1970" s="61"/>
      <c r="AS1970" s="61"/>
      <c r="AT1970" s="61"/>
      <c r="AU1970" s="61"/>
      <c r="AV1970" s="61"/>
      <c r="AW1970" s="60"/>
    </row>
    <row r="1971" s="59" customFormat="1" customHeight="1" spans="1:49">
      <c r="A1971" s="60"/>
      <c r="B1971" s="60"/>
      <c r="C1971" s="60"/>
      <c r="D1971" s="60"/>
      <c r="H1971" s="61"/>
      <c r="I1971" s="61"/>
      <c r="J1971" s="61"/>
      <c r="K1971" s="61"/>
      <c r="L1971" s="61"/>
      <c r="M1971" s="61"/>
      <c r="N1971" s="61"/>
      <c r="O1971" s="61"/>
      <c r="P1971" s="61"/>
      <c r="Q1971" s="61"/>
      <c r="R1971" s="61"/>
      <c r="S1971" s="61"/>
      <c r="T1971" s="61"/>
      <c r="U1971" s="61"/>
      <c r="V1971" s="61"/>
      <c r="W1971" s="61"/>
      <c r="X1971" s="61"/>
      <c r="Y1971" s="61"/>
      <c r="Z1971" s="61"/>
      <c r="AA1971" s="61"/>
      <c r="AB1971" s="61"/>
      <c r="AC1971" s="61"/>
      <c r="AD1971" s="61"/>
      <c r="AE1971" s="61"/>
      <c r="AF1971" s="61"/>
      <c r="AG1971" s="61"/>
      <c r="AH1971" s="61"/>
      <c r="AI1971" s="61"/>
      <c r="AJ1971" s="61"/>
      <c r="AK1971" s="61"/>
      <c r="AL1971" s="61"/>
      <c r="AM1971" s="61"/>
      <c r="AN1971" s="61"/>
      <c r="AO1971" s="61"/>
      <c r="AP1971" s="62"/>
      <c r="AQ1971" s="61"/>
      <c r="AR1971" s="61"/>
      <c r="AS1971" s="61"/>
      <c r="AT1971" s="61"/>
      <c r="AU1971" s="61"/>
      <c r="AV1971" s="61"/>
      <c r="AW1971" s="60"/>
    </row>
    <row r="1972" s="59" customFormat="1" customHeight="1" spans="1:49">
      <c r="A1972" s="60"/>
      <c r="B1972" s="60"/>
      <c r="C1972" s="60"/>
      <c r="D1972" s="60"/>
      <c r="H1972" s="61"/>
      <c r="I1972" s="61"/>
      <c r="J1972" s="61"/>
      <c r="K1972" s="61"/>
      <c r="L1972" s="61"/>
      <c r="M1972" s="61"/>
      <c r="N1972" s="61"/>
      <c r="O1972" s="61"/>
      <c r="P1972" s="61"/>
      <c r="Q1972" s="61"/>
      <c r="R1972" s="61"/>
      <c r="S1972" s="61"/>
      <c r="T1972" s="61"/>
      <c r="U1972" s="61"/>
      <c r="V1972" s="61"/>
      <c r="W1972" s="61"/>
      <c r="X1972" s="61"/>
      <c r="Y1972" s="61"/>
      <c r="Z1972" s="61"/>
      <c r="AA1972" s="61"/>
      <c r="AB1972" s="61"/>
      <c r="AC1972" s="61"/>
      <c r="AD1972" s="61"/>
      <c r="AE1972" s="61"/>
      <c r="AF1972" s="61"/>
      <c r="AG1972" s="61"/>
      <c r="AH1972" s="61"/>
      <c r="AI1972" s="61"/>
      <c r="AJ1972" s="61"/>
      <c r="AK1972" s="61"/>
      <c r="AL1972" s="61"/>
      <c r="AM1972" s="61"/>
      <c r="AN1972" s="61"/>
      <c r="AO1972" s="61"/>
      <c r="AP1972" s="62"/>
      <c r="AQ1972" s="61"/>
      <c r="AR1972" s="61"/>
      <c r="AS1972" s="61"/>
      <c r="AT1972" s="61"/>
      <c r="AU1972" s="61"/>
      <c r="AV1972" s="61"/>
      <c r="AW1972" s="60"/>
    </row>
    <row r="1973" s="59" customFormat="1" customHeight="1" spans="1:49">
      <c r="A1973" s="60"/>
      <c r="B1973" s="60"/>
      <c r="C1973" s="60"/>
      <c r="D1973" s="60"/>
      <c r="H1973" s="61"/>
      <c r="I1973" s="61"/>
      <c r="J1973" s="61"/>
      <c r="K1973" s="61"/>
      <c r="L1973" s="61"/>
      <c r="M1973" s="61"/>
      <c r="N1973" s="61"/>
      <c r="O1973" s="61"/>
      <c r="P1973" s="61"/>
      <c r="Q1973" s="61"/>
      <c r="R1973" s="61"/>
      <c r="S1973" s="61"/>
      <c r="T1973" s="61"/>
      <c r="U1973" s="61"/>
      <c r="V1973" s="61"/>
      <c r="W1973" s="61"/>
      <c r="X1973" s="61"/>
      <c r="Y1973" s="61"/>
      <c r="Z1973" s="61"/>
      <c r="AA1973" s="61"/>
      <c r="AB1973" s="61"/>
      <c r="AC1973" s="61"/>
      <c r="AD1973" s="61"/>
      <c r="AE1973" s="61"/>
      <c r="AF1973" s="61"/>
      <c r="AG1973" s="61"/>
      <c r="AH1973" s="61"/>
      <c r="AI1973" s="61"/>
      <c r="AJ1973" s="61"/>
      <c r="AK1973" s="61"/>
      <c r="AL1973" s="61"/>
      <c r="AM1973" s="61"/>
      <c r="AN1973" s="61"/>
      <c r="AO1973" s="61"/>
      <c r="AP1973" s="62"/>
      <c r="AQ1973" s="61"/>
      <c r="AR1973" s="61"/>
      <c r="AS1973" s="61"/>
      <c r="AT1973" s="61"/>
      <c r="AU1973" s="61"/>
      <c r="AV1973" s="61"/>
      <c r="AW1973" s="60"/>
    </row>
    <row r="1974" s="59" customFormat="1" customHeight="1" spans="1:49">
      <c r="A1974" s="60"/>
      <c r="B1974" s="60"/>
      <c r="C1974" s="60"/>
      <c r="D1974" s="60"/>
      <c r="H1974" s="61"/>
      <c r="I1974" s="61"/>
      <c r="J1974" s="61"/>
      <c r="K1974" s="61"/>
      <c r="L1974" s="61"/>
      <c r="M1974" s="61"/>
      <c r="N1974" s="61"/>
      <c r="O1974" s="61"/>
      <c r="P1974" s="61"/>
      <c r="Q1974" s="61"/>
      <c r="R1974" s="61"/>
      <c r="S1974" s="61"/>
      <c r="T1974" s="61"/>
      <c r="U1974" s="61"/>
      <c r="V1974" s="61"/>
      <c r="W1974" s="61"/>
      <c r="X1974" s="61"/>
      <c r="Y1974" s="61"/>
      <c r="Z1974" s="61"/>
      <c r="AA1974" s="61"/>
      <c r="AB1974" s="61"/>
      <c r="AC1974" s="61"/>
      <c r="AD1974" s="61"/>
      <c r="AE1974" s="61"/>
      <c r="AF1974" s="61"/>
      <c r="AG1974" s="61"/>
      <c r="AH1974" s="61"/>
      <c r="AI1974" s="61"/>
      <c r="AJ1974" s="61"/>
      <c r="AK1974" s="61"/>
      <c r="AL1974" s="61"/>
      <c r="AM1974" s="61"/>
      <c r="AN1974" s="61"/>
      <c r="AO1974" s="61"/>
      <c r="AP1974" s="62"/>
      <c r="AQ1974" s="61"/>
      <c r="AR1974" s="61"/>
      <c r="AS1974" s="61"/>
      <c r="AT1974" s="61"/>
      <c r="AU1974" s="61"/>
      <c r="AV1974" s="61"/>
      <c r="AW1974" s="60"/>
    </row>
    <row r="1975" s="59" customFormat="1" customHeight="1" spans="1:49">
      <c r="A1975" s="60"/>
      <c r="B1975" s="60"/>
      <c r="C1975" s="60"/>
      <c r="D1975" s="60"/>
      <c r="H1975" s="61"/>
      <c r="I1975" s="61"/>
      <c r="J1975" s="61"/>
      <c r="K1975" s="61"/>
      <c r="L1975" s="61"/>
      <c r="M1975" s="61"/>
      <c r="N1975" s="61"/>
      <c r="O1975" s="61"/>
      <c r="P1975" s="61"/>
      <c r="Q1975" s="61"/>
      <c r="R1975" s="61"/>
      <c r="S1975" s="61"/>
      <c r="T1975" s="61"/>
      <c r="U1975" s="61"/>
      <c r="V1975" s="61"/>
      <c r="W1975" s="61"/>
      <c r="X1975" s="61"/>
      <c r="Y1975" s="61"/>
      <c r="Z1975" s="61"/>
      <c r="AA1975" s="61"/>
      <c r="AB1975" s="61"/>
      <c r="AC1975" s="61"/>
      <c r="AD1975" s="61"/>
      <c r="AE1975" s="61"/>
      <c r="AF1975" s="61"/>
      <c r="AG1975" s="61"/>
      <c r="AH1975" s="61"/>
      <c r="AI1975" s="61"/>
      <c r="AJ1975" s="61"/>
      <c r="AK1975" s="61"/>
      <c r="AL1975" s="61"/>
      <c r="AM1975" s="61"/>
      <c r="AN1975" s="61"/>
      <c r="AO1975" s="61"/>
      <c r="AP1975" s="62"/>
      <c r="AQ1975" s="61"/>
      <c r="AR1975" s="61"/>
      <c r="AS1975" s="61"/>
      <c r="AT1975" s="61"/>
      <c r="AU1975" s="61"/>
      <c r="AV1975" s="61"/>
      <c r="AW1975" s="60"/>
    </row>
    <row r="1976" s="59" customFormat="1" customHeight="1" spans="1:49">
      <c r="A1976" s="60"/>
      <c r="B1976" s="60"/>
      <c r="C1976" s="60"/>
      <c r="D1976" s="60"/>
      <c r="H1976" s="61"/>
      <c r="I1976" s="61"/>
      <c r="J1976" s="61"/>
      <c r="K1976" s="61"/>
      <c r="L1976" s="61"/>
      <c r="M1976" s="61"/>
      <c r="N1976" s="61"/>
      <c r="O1976" s="61"/>
      <c r="P1976" s="61"/>
      <c r="Q1976" s="61"/>
      <c r="R1976" s="61"/>
      <c r="S1976" s="61"/>
      <c r="T1976" s="61"/>
      <c r="U1976" s="61"/>
      <c r="V1976" s="61"/>
      <c r="W1976" s="61"/>
      <c r="X1976" s="61"/>
      <c r="Y1976" s="61"/>
      <c r="Z1976" s="61"/>
      <c r="AA1976" s="61"/>
      <c r="AB1976" s="61"/>
      <c r="AC1976" s="61"/>
      <c r="AD1976" s="61"/>
      <c r="AE1976" s="61"/>
      <c r="AF1976" s="61"/>
      <c r="AG1976" s="61"/>
      <c r="AH1976" s="61"/>
      <c r="AI1976" s="61"/>
      <c r="AJ1976" s="61"/>
      <c r="AK1976" s="61"/>
      <c r="AL1976" s="61"/>
      <c r="AM1976" s="61"/>
      <c r="AN1976" s="61"/>
      <c r="AO1976" s="61"/>
      <c r="AP1976" s="62"/>
      <c r="AQ1976" s="61"/>
      <c r="AR1976" s="61"/>
      <c r="AS1976" s="61"/>
      <c r="AT1976" s="61"/>
      <c r="AU1976" s="61"/>
      <c r="AV1976" s="61"/>
      <c r="AW1976" s="60"/>
    </row>
    <row r="1977" s="59" customFormat="1" customHeight="1" spans="1:49">
      <c r="A1977" s="60"/>
      <c r="B1977" s="60"/>
      <c r="C1977" s="60"/>
      <c r="D1977" s="60"/>
      <c r="H1977" s="61"/>
      <c r="I1977" s="61"/>
      <c r="J1977" s="61"/>
      <c r="K1977" s="61"/>
      <c r="L1977" s="61"/>
      <c r="M1977" s="61"/>
      <c r="N1977" s="61"/>
      <c r="O1977" s="61"/>
      <c r="P1977" s="61"/>
      <c r="Q1977" s="61"/>
      <c r="R1977" s="61"/>
      <c r="S1977" s="61"/>
      <c r="T1977" s="61"/>
      <c r="U1977" s="61"/>
      <c r="V1977" s="61"/>
      <c r="W1977" s="61"/>
      <c r="X1977" s="61"/>
      <c r="Y1977" s="61"/>
      <c r="Z1977" s="61"/>
      <c r="AA1977" s="61"/>
      <c r="AB1977" s="61"/>
      <c r="AC1977" s="61"/>
      <c r="AD1977" s="61"/>
      <c r="AE1977" s="61"/>
      <c r="AF1977" s="61"/>
      <c r="AG1977" s="61"/>
      <c r="AH1977" s="61"/>
      <c r="AI1977" s="61"/>
      <c r="AJ1977" s="61"/>
      <c r="AK1977" s="61"/>
      <c r="AL1977" s="61"/>
      <c r="AM1977" s="61"/>
      <c r="AN1977" s="61"/>
      <c r="AO1977" s="61"/>
      <c r="AP1977" s="62"/>
      <c r="AQ1977" s="61"/>
      <c r="AR1977" s="61"/>
      <c r="AS1977" s="61"/>
      <c r="AT1977" s="61"/>
      <c r="AU1977" s="61"/>
      <c r="AV1977" s="61"/>
      <c r="AW1977" s="60"/>
    </row>
    <row r="1978" s="59" customFormat="1" customHeight="1" spans="1:49">
      <c r="A1978" s="60"/>
      <c r="B1978" s="60"/>
      <c r="C1978" s="60"/>
      <c r="D1978" s="60"/>
      <c r="H1978" s="61"/>
      <c r="I1978" s="61"/>
      <c r="J1978" s="61"/>
      <c r="K1978" s="61"/>
      <c r="L1978" s="61"/>
      <c r="M1978" s="61"/>
      <c r="N1978" s="61"/>
      <c r="O1978" s="61"/>
      <c r="P1978" s="61"/>
      <c r="Q1978" s="61"/>
      <c r="R1978" s="61"/>
      <c r="S1978" s="61"/>
      <c r="T1978" s="61"/>
      <c r="U1978" s="61"/>
      <c r="V1978" s="61"/>
      <c r="W1978" s="61"/>
      <c r="X1978" s="61"/>
      <c r="Y1978" s="61"/>
      <c r="Z1978" s="61"/>
      <c r="AA1978" s="61"/>
      <c r="AB1978" s="61"/>
      <c r="AC1978" s="61"/>
      <c r="AD1978" s="61"/>
      <c r="AE1978" s="61"/>
      <c r="AF1978" s="61"/>
      <c r="AG1978" s="61"/>
      <c r="AH1978" s="61"/>
      <c r="AI1978" s="61"/>
      <c r="AJ1978" s="61"/>
      <c r="AK1978" s="61"/>
      <c r="AL1978" s="61"/>
      <c r="AM1978" s="61"/>
      <c r="AN1978" s="61"/>
      <c r="AO1978" s="61"/>
      <c r="AP1978" s="62"/>
      <c r="AQ1978" s="61"/>
      <c r="AR1978" s="61"/>
      <c r="AS1978" s="61"/>
      <c r="AT1978" s="61"/>
      <c r="AU1978" s="61"/>
      <c r="AV1978" s="61"/>
      <c r="AW1978" s="60"/>
    </row>
    <row r="1979" s="59" customFormat="1" customHeight="1" spans="1:49">
      <c r="A1979" s="60"/>
      <c r="B1979" s="60"/>
      <c r="C1979" s="60"/>
      <c r="D1979" s="60"/>
      <c r="H1979" s="61"/>
      <c r="I1979" s="61"/>
      <c r="J1979" s="61"/>
      <c r="K1979" s="61"/>
      <c r="L1979" s="61"/>
      <c r="M1979" s="61"/>
      <c r="N1979" s="61"/>
      <c r="O1979" s="61"/>
      <c r="P1979" s="61"/>
      <c r="Q1979" s="61"/>
      <c r="R1979" s="61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1"/>
      <c r="AC1979" s="61"/>
      <c r="AD1979" s="61"/>
      <c r="AE1979" s="61"/>
      <c r="AF1979" s="61"/>
      <c r="AG1979" s="61"/>
      <c r="AH1979" s="61"/>
      <c r="AI1979" s="61"/>
      <c r="AJ1979" s="61"/>
      <c r="AK1979" s="61"/>
      <c r="AL1979" s="61"/>
      <c r="AM1979" s="61"/>
      <c r="AN1979" s="61"/>
      <c r="AO1979" s="61"/>
      <c r="AP1979" s="62"/>
      <c r="AQ1979" s="61"/>
      <c r="AR1979" s="61"/>
      <c r="AS1979" s="61"/>
      <c r="AT1979" s="61"/>
      <c r="AU1979" s="61"/>
      <c r="AV1979" s="61"/>
      <c r="AW1979" s="60"/>
    </row>
    <row r="1980" s="59" customFormat="1" customHeight="1" spans="1:49">
      <c r="A1980" s="60"/>
      <c r="B1980" s="60"/>
      <c r="C1980" s="60"/>
      <c r="D1980" s="60"/>
      <c r="H1980" s="61"/>
      <c r="I1980" s="61"/>
      <c r="J1980" s="61"/>
      <c r="K1980" s="61"/>
      <c r="L1980" s="61"/>
      <c r="M1980" s="61"/>
      <c r="N1980" s="61"/>
      <c r="O1980" s="61"/>
      <c r="P1980" s="61"/>
      <c r="Q1980" s="61"/>
      <c r="R1980" s="61"/>
      <c r="S1980" s="61"/>
      <c r="T1980" s="61"/>
      <c r="U1980" s="61"/>
      <c r="V1980" s="61"/>
      <c r="W1980" s="61"/>
      <c r="X1980" s="61"/>
      <c r="Y1980" s="61"/>
      <c r="Z1980" s="61"/>
      <c r="AA1980" s="61"/>
      <c r="AB1980" s="61"/>
      <c r="AC1980" s="61"/>
      <c r="AD1980" s="61"/>
      <c r="AE1980" s="61"/>
      <c r="AF1980" s="61"/>
      <c r="AG1980" s="61"/>
      <c r="AH1980" s="61"/>
      <c r="AI1980" s="61"/>
      <c r="AJ1980" s="61"/>
      <c r="AK1980" s="61"/>
      <c r="AL1980" s="61"/>
      <c r="AM1980" s="61"/>
      <c r="AN1980" s="61"/>
      <c r="AO1980" s="61"/>
      <c r="AP1980" s="62"/>
      <c r="AQ1980" s="61"/>
      <c r="AR1980" s="61"/>
      <c r="AS1980" s="61"/>
      <c r="AT1980" s="61"/>
      <c r="AU1980" s="61"/>
      <c r="AV1980" s="61"/>
      <c r="AW1980" s="60"/>
    </row>
    <row r="1981" s="59" customFormat="1" customHeight="1" spans="1:49">
      <c r="A1981" s="60"/>
      <c r="B1981" s="60"/>
      <c r="C1981" s="60"/>
      <c r="D1981" s="60"/>
      <c r="H1981" s="61"/>
      <c r="I1981" s="61"/>
      <c r="J1981" s="61"/>
      <c r="K1981" s="61"/>
      <c r="L1981" s="61"/>
      <c r="M1981" s="61"/>
      <c r="N1981" s="61"/>
      <c r="O1981" s="61"/>
      <c r="P1981" s="61"/>
      <c r="Q1981" s="61"/>
      <c r="R1981" s="61"/>
      <c r="S1981" s="61"/>
      <c r="T1981" s="61"/>
      <c r="U1981" s="61"/>
      <c r="V1981" s="61"/>
      <c r="W1981" s="61"/>
      <c r="X1981" s="61"/>
      <c r="Y1981" s="61"/>
      <c r="Z1981" s="61"/>
      <c r="AA1981" s="61"/>
      <c r="AB1981" s="61"/>
      <c r="AC1981" s="61"/>
      <c r="AD1981" s="61"/>
      <c r="AE1981" s="61"/>
      <c r="AF1981" s="61"/>
      <c r="AG1981" s="61"/>
      <c r="AH1981" s="61"/>
      <c r="AI1981" s="61"/>
      <c r="AJ1981" s="61"/>
      <c r="AK1981" s="61"/>
      <c r="AL1981" s="61"/>
      <c r="AM1981" s="61"/>
      <c r="AN1981" s="61"/>
      <c r="AO1981" s="61"/>
      <c r="AP1981" s="62"/>
      <c r="AQ1981" s="61"/>
      <c r="AR1981" s="61"/>
      <c r="AS1981" s="61"/>
      <c r="AT1981" s="61"/>
      <c r="AU1981" s="61"/>
      <c r="AV1981" s="61"/>
      <c r="AW1981" s="60"/>
    </row>
    <row r="1982" s="59" customFormat="1" customHeight="1" spans="1:49">
      <c r="A1982" s="60"/>
      <c r="B1982" s="60"/>
      <c r="C1982" s="60"/>
      <c r="D1982" s="60"/>
      <c r="H1982" s="61"/>
      <c r="I1982" s="61"/>
      <c r="J1982" s="61"/>
      <c r="K1982" s="61"/>
      <c r="L1982" s="61"/>
      <c r="M1982" s="61"/>
      <c r="N1982" s="61"/>
      <c r="O1982" s="61"/>
      <c r="P1982" s="61"/>
      <c r="Q1982" s="61"/>
      <c r="R1982" s="61"/>
      <c r="S1982" s="61"/>
      <c r="T1982" s="61"/>
      <c r="U1982" s="61"/>
      <c r="V1982" s="61"/>
      <c r="W1982" s="61"/>
      <c r="X1982" s="61"/>
      <c r="Y1982" s="61"/>
      <c r="Z1982" s="61"/>
      <c r="AA1982" s="61"/>
      <c r="AB1982" s="61"/>
      <c r="AC1982" s="61"/>
      <c r="AD1982" s="61"/>
      <c r="AE1982" s="61"/>
      <c r="AF1982" s="61"/>
      <c r="AG1982" s="61"/>
      <c r="AH1982" s="61"/>
      <c r="AI1982" s="61"/>
      <c r="AJ1982" s="61"/>
      <c r="AK1982" s="61"/>
      <c r="AL1982" s="61"/>
      <c r="AM1982" s="61"/>
      <c r="AN1982" s="61"/>
      <c r="AO1982" s="61"/>
      <c r="AP1982" s="62"/>
      <c r="AQ1982" s="61"/>
      <c r="AR1982" s="61"/>
      <c r="AS1982" s="61"/>
      <c r="AT1982" s="61"/>
      <c r="AU1982" s="61"/>
      <c r="AV1982" s="61"/>
      <c r="AW1982" s="60"/>
    </row>
    <row r="1983" s="59" customFormat="1" customHeight="1" spans="1:49">
      <c r="A1983" s="60"/>
      <c r="B1983" s="60"/>
      <c r="C1983" s="60"/>
      <c r="D1983" s="60"/>
      <c r="H1983" s="61"/>
      <c r="I1983" s="61"/>
      <c r="J1983" s="61"/>
      <c r="K1983" s="61"/>
      <c r="L1983" s="61"/>
      <c r="M1983" s="61"/>
      <c r="N1983" s="61"/>
      <c r="O1983" s="61"/>
      <c r="P1983" s="61"/>
      <c r="Q1983" s="61"/>
      <c r="R1983" s="61"/>
      <c r="S1983" s="61"/>
      <c r="T1983" s="61"/>
      <c r="U1983" s="61"/>
      <c r="V1983" s="61"/>
      <c r="W1983" s="61"/>
      <c r="X1983" s="61"/>
      <c r="Y1983" s="61"/>
      <c r="Z1983" s="61"/>
      <c r="AA1983" s="61"/>
      <c r="AB1983" s="61"/>
      <c r="AC1983" s="61"/>
      <c r="AD1983" s="61"/>
      <c r="AE1983" s="61"/>
      <c r="AF1983" s="61"/>
      <c r="AG1983" s="61"/>
      <c r="AH1983" s="61"/>
      <c r="AI1983" s="61"/>
      <c r="AJ1983" s="61"/>
      <c r="AK1983" s="61"/>
      <c r="AL1983" s="61"/>
      <c r="AM1983" s="61"/>
      <c r="AN1983" s="61"/>
      <c r="AO1983" s="61"/>
      <c r="AP1983" s="62"/>
      <c r="AQ1983" s="61"/>
      <c r="AR1983" s="61"/>
      <c r="AS1983" s="61"/>
      <c r="AT1983" s="61"/>
      <c r="AU1983" s="61"/>
      <c r="AV1983" s="61"/>
      <c r="AW1983" s="60"/>
    </row>
    <row r="1984" s="59" customFormat="1" customHeight="1" spans="1:49">
      <c r="A1984" s="60"/>
      <c r="B1984" s="60"/>
      <c r="C1984" s="60"/>
      <c r="D1984" s="60"/>
      <c r="H1984" s="61"/>
      <c r="I1984" s="61"/>
      <c r="J1984" s="61"/>
      <c r="K1984" s="61"/>
      <c r="L1984" s="61"/>
      <c r="M1984" s="61"/>
      <c r="N1984" s="61"/>
      <c r="O1984" s="61"/>
      <c r="P1984" s="61"/>
      <c r="Q1984" s="61"/>
      <c r="R1984" s="61"/>
      <c r="S1984" s="61"/>
      <c r="T1984" s="61"/>
      <c r="U1984" s="61"/>
      <c r="V1984" s="61"/>
      <c r="W1984" s="61"/>
      <c r="X1984" s="61"/>
      <c r="Y1984" s="61"/>
      <c r="Z1984" s="61"/>
      <c r="AA1984" s="61"/>
      <c r="AB1984" s="61"/>
      <c r="AC1984" s="61"/>
      <c r="AD1984" s="61"/>
      <c r="AE1984" s="61"/>
      <c r="AF1984" s="61"/>
      <c r="AG1984" s="61"/>
      <c r="AH1984" s="61"/>
      <c r="AI1984" s="61"/>
      <c r="AJ1984" s="61"/>
      <c r="AK1984" s="61"/>
      <c r="AL1984" s="61"/>
      <c r="AM1984" s="61"/>
      <c r="AN1984" s="61"/>
      <c r="AO1984" s="61"/>
      <c r="AP1984" s="62"/>
      <c r="AQ1984" s="61"/>
      <c r="AR1984" s="61"/>
      <c r="AS1984" s="61"/>
      <c r="AT1984" s="61"/>
      <c r="AU1984" s="61"/>
      <c r="AV1984" s="61"/>
      <c r="AW1984" s="60"/>
    </row>
    <row r="1985" s="59" customFormat="1" customHeight="1" spans="1:49">
      <c r="A1985" s="60"/>
      <c r="B1985" s="60"/>
      <c r="C1985" s="60"/>
      <c r="D1985" s="60"/>
      <c r="H1985" s="61"/>
      <c r="I1985" s="61"/>
      <c r="J1985" s="61"/>
      <c r="K1985" s="61"/>
      <c r="L1985" s="61"/>
      <c r="M1985" s="61"/>
      <c r="N1985" s="61"/>
      <c r="O1985" s="61"/>
      <c r="P1985" s="61"/>
      <c r="Q1985" s="61"/>
      <c r="R1985" s="61"/>
      <c r="S1985" s="61"/>
      <c r="T1985" s="61"/>
      <c r="U1985" s="61"/>
      <c r="V1985" s="61"/>
      <c r="W1985" s="61"/>
      <c r="X1985" s="61"/>
      <c r="Y1985" s="61"/>
      <c r="Z1985" s="61"/>
      <c r="AA1985" s="61"/>
      <c r="AB1985" s="61"/>
      <c r="AC1985" s="61"/>
      <c r="AD1985" s="61"/>
      <c r="AE1985" s="61"/>
      <c r="AF1985" s="61"/>
      <c r="AG1985" s="61"/>
      <c r="AH1985" s="61"/>
      <c r="AI1985" s="61"/>
      <c r="AJ1985" s="61"/>
      <c r="AK1985" s="61"/>
      <c r="AL1985" s="61"/>
      <c r="AM1985" s="61"/>
      <c r="AN1985" s="61"/>
      <c r="AO1985" s="61"/>
      <c r="AP1985" s="62"/>
      <c r="AQ1985" s="61"/>
      <c r="AR1985" s="61"/>
      <c r="AS1985" s="61"/>
      <c r="AT1985" s="61"/>
      <c r="AU1985" s="61"/>
      <c r="AV1985" s="61"/>
      <c r="AW1985" s="60"/>
    </row>
    <row r="1986" s="59" customFormat="1" customHeight="1" spans="1:49">
      <c r="A1986" s="60"/>
      <c r="B1986" s="60"/>
      <c r="C1986" s="60"/>
      <c r="D1986" s="60"/>
      <c r="H1986" s="61"/>
      <c r="I1986" s="61"/>
      <c r="J1986" s="61"/>
      <c r="K1986" s="61"/>
      <c r="L1986" s="61"/>
      <c r="M1986" s="61"/>
      <c r="N1986" s="61"/>
      <c r="O1986" s="61"/>
      <c r="P1986" s="61"/>
      <c r="Q1986" s="61"/>
      <c r="R1986" s="61"/>
      <c r="S1986" s="61"/>
      <c r="T1986" s="61"/>
      <c r="U1986" s="61"/>
      <c r="V1986" s="61"/>
      <c r="W1986" s="61"/>
      <c r="X1986" s="61"/>
      <c r="Y1986" s="61"/>
      <c r="Z1986" s="61"/>
      <c r="AA1986" s="61"/>
      <c r="AB1986" s="61"/>
      <c r="AC1986" s="61"/>
      <c r="AD1986" s="61"/>
      <c r="AE1986" s="61"/>
      <c r="AF1986" s="61"/>
      <c r="AG1986" s="61"/>
      <c r="AH1986" s="61"/>
      <c r="AI1986" s="61"/>
      <c r="AJ1986" s="61"/>
      <c r="AK1986" s="61"/>
      <c r="AL1986" s="61"/>
      <c r="AM1986" s="61"/>
      <c r="AN1986" s="61"/>
      <c r="AO1986" s="61"/>
      <c r="AP1986" s="62"/>
      <c r="AQ1986" s="61"/>
      <c r="AR1986" s="61"/>
      <c r="AS1986" s="61"/>
      <c r="AT1986" s="61"/>
      <c r="AU1986" s="61"/>
      <c r="AV1986" s="61"/>
      <c r="AW1986" s="60"/>
    </row>
    <row r="1987" s="59" customFormat="1" customHeight="1" spans="1:49">
      <c r="A1987" s="60"/>
      <c r="B1987" s="60"/>
      <c r="C1987" s="60"/>
      <c r="D1987" s="60"/>
      <c r="H1987" s="61"/>
      <c r="I1987" s="61"/>
      <c r="J1987" s="61"/>
      <c r="K1987" s="61"/>
      <c r="L1987" s="61"/>
      <c r="M1987" s="61"/>
      <c r="N1987" s="61"/>
      <c r="O1987" s="61"/>
      <c r="P1987" s="61"/>
      <c r="Q1987" s="61"/>
      <c r="R1987" s="61"/>
      <c r="S1987" s="61"/>
      <c r="T1987" s="61"/>
      <c r="U1987" s="61"/>
      <c r="V1987" s="61"/>
      <c r="W1987" s="61"/>
      <c r="X1987" s="61"/>
      <c r="Y1987" s="61"/>
      <c r="Z1987" s="61"/>
      <c r="AA1987" s="61"/>
      <c r="AB1987" s="61"/>
      <c r="AC1987" s="61"/>
      <c r="AD1987" s="61"/>
      <c r="AE1987" s="61"/>
      <c r="AF1987" s="61"/>
      <c r="AG1987" s="61"/>
      <c r="AH1987" s="61"/>
      <c r="AI1987" s="61"/>
      <c r="AJ1987" s="61"/>
      <c r="AK1987" s="61"/>
      <c r="AL1987" s="61"/>
      <c r="AM1987" s="61"/>
      <c r="AN1987" s="61"/>
      <c r="AO1987" s="61"/>
      <c r="AP1987" s="62"/>
      <c r="AQ1987" s="61"/>
      <c r="AR1987" s="61"/>
      <c r="AS1987" s="61"/>
      <c r="AT1987" s="61"/>
      <c r="AU1987" s="61"/>
      <c r="AV1987" s="61"/>
      <c r="AW1987" s="60"/>
    </row>
    <row r="1988" s="59" customFormat="1" customHeight="1" spans="1:49">
      <c r="A1988" s="60"/>
      <c r="B1988" s="60"/>
      <c r="C1988" s="60"/>
      <c r="D1988" s="60"/>
      <c r="H1988" s="61"/>
      <c r="I1988" s="61"/>
      <c r="J1988" s="61"/>
      <c r="K1988" s="61"/>
      <c r="L1988" s="61"/>
      <c r="M1988" s="61"/>
      <c r="N1988" s="61"/>
      <c r="O1988" s="61"/>
      <c r="P1988" s="61"/>
      <c r="Q1988" s="61"/>
      <c r="R1988" s="61"/>
      <c r="S1988" s="61"/>
      <c r="T1988" s="61"/>
      <c r="U1988" s="61"/>
      <c r="V1988" s="61"/>
      <c r="W1988" s="61"/>
      <c r="X1988" s="61"/>
      <c r="Y1988" s="61"/>
      <c r="Z1988" s="61"/>
      <c r="AA1988" s="61"/>
      <c r="AB1988" s="61"/>
      <c r="AC1988" s="61"/>
      <c r="AD1988" s="61"/>
      <c r="AE1988" s="61"/>
      <c r="AF1988" s="61"/>
      <c r="AG1988" s="61"/>
      <c r="AH1988" s="61"/>
      <c r="AI1988" s="61"/>
      <c r="AJ1988" s="61"/>
      <c r="AK1988" s="61"/>
      <c r="AL1988" s="61"/>
      <c r="AM1988" s="61"/>
      <c r="AN1988" s="61"/>
      <c r="AO1988" s="61"/>
      <c r="AP1988" s="62"/>
      <c r="AQ1988" s="61"/>
      <c r="AR1988" s="61"/>
      <c r="AS1988" s="61"/>
      <c r="AT1988" s="61"/>
      <c r="AU1988" s="61"/>
      <c r="AV1988" s="61"/>
      <c r="AW1988" s="60"/>
    </row>
    <row r="1989" s="59" customFormat="1" customHeight="1" spans="1:49">
      <c r="A1989" s="60"/>
      <c r="B1989" s="60"/>
      <c r="C1989" s="60"/>
      <c r="D1989" s="60"/>
      <c r="H1989" s="61"/>
      <c r="I1989" s="61"/>
      <c r="J1989" s="61"/>
      <c r="K1989" s="61"/>
      <c r="L1989" s="61"/>
      <c r="M1989" s="61"/>
      <c r="N1989" s="61"/>
      <c r="O1989" s="61"/>
      <c r="P1989" s="61"/>
      <c r="Q1989" s="61"/>
      <c r="R1989" s="61"/>
      <c r="S1989" s="61"/>
      <c r="T1989" s="61"/>
      <c r="U1989" s="61"/>
      <c r="V1989" s="61"/>
      <c r="W1989" s="61"/>
      <c r="X1989" s="61"/>
      <c r="Y1989" s="61"/>
      <c r="Z1989" s="61"/>
      <c r="AA1989" s="61"/>
      <c r="AB1989" s="61"/>
      <c r="AC1989" s="61"/>
      <c r="AD1989" s="61"/>
      <c r="AE1989" s="61"/>
      <c r="AF1989" s="61"/>
      <c r="AG1989" s="61"/>
      <c r="AH1989" s="61"/>
      <c r="AI1989" s="61"/>
      <c r="AJ1989" s="61"/>
      <c r="AK1989" s="61"/>
      <c r="AL1989" s="61"/>
      <c r="AM1989" s="61"/>
      <c r="AN1989" s="61"/>
      <c r="AO1989" s="61"/>
      <c r="AP1989" s="62"/>
      <c r="AQ1989" s="61"/>
      <c r="AR1989" s="61"/>
      <c r="AS1989" s="61"/>
      <c r="AT1989" s="61"/>
      <c r="AU1989" s="61"/>
      <c r="AV1989" s="61"/>
      <c r="AW1989" s="60"/>
    </row>
    <row r="1990" s="59" customFormat="1" customHeight="1" spans="1:49">
      <c r="A1990" s="60"/>
      <c r="B1990" s="60"/>
      <c r="C1990" s="60"/>
      <c r="D1990" s="60"/>
      <c r="H1990" s="61"/>
      <c r="I1990" s="61"/>
      <c r="J1990" s="61"/>
      <c r="K1990" s="61"/>
      <c r="L1990" s="61"/>
      <c r="M1990" s="61"/>
      <c r="N1990" s="61"/>
      <c r="O1990" s="61"/>
      <c r="P1990" s="61"/>
      <c r="Q1990" s="61"/>
      <c r="R1990" s="61"/>
      <c r="S1990" s="61"/>
      <c r="T1990" s="61"/>
      <c r="U1990" s="61"/>
      <c r="V1990" s="61"/>
      <c r="W1990" s="61"/>
      <c r="X1990" s="61"/>
      <c r="Y1990" s="61"/>
      <c r="Z1990" s="61"/>
      <c r="AA1990" s="61"/>
      <c r="AB1990" s="61"/>
      <c r="AC1990" s="61"/>
      <c r="AD1990" s="61"/>
      <c r="AE1990" s="61"/>
      <c r="AF1990" s="61"/>
      <c r="AG1990" s="61"/>
      <c r="AH1990" s="61"/>
      <c r="AI1990" s="61"/>
      <c r="AJ1990" s="61"/>
      <c r="AK1990" s="61"/>
      <c r="AL1990" s="61"/>
      <c r="AM1990" s="61"/>
      <c r="AN1990" s="61"/>
      <c r="AO1990" s="61"/>
      <c r="AP1990" s="62"/>
      <c r="AQ1990" s="61"/>
      <c r="AR1990" s="61"/>
      <c r="AS1990" s="61"/>
      <c r="AT1990" s="61"/>
      <c r="AU1990" s="61"/>
      <c r="AV1990" s="61"/>
      <c r="AW1990" s="60"/>
    </row>
    <row r="1991" s="59" customFormat="1" customHeight="1" spans="1:49">
      <c r="A1991" s="60"/>
      <c r="B1991" s="60"/>
      <c r="C1991" s="60"/>
      <c r="D1991" s="60"/>
      <c r="H1991" s="61"/>
      <c r="I1991" s="61"/>
      <c r="J1991" s="61"/>
      <c r="K1991" s="61"/>
      <c r="L1991" s="61"/>
      <c r="M1991" s="61"/>
      <c r="N1991" s="61"/>
      <c r="O1991" s="61"/>
      <c r="P1991" s="61"/>
      <c r="Q1991" s="61"/>
      <c r="R1991" s="61"/>
      <c r="S1991" s="61"/>
      <c r="T1991" s="61"/>
      <c r="U1991" s="61"/>
      <c r="V1991" s="61"/>
      <c r="W1991" s="61"/>
      <c r="X1991" s="61"/>
      <c r="Y1991" s="61"/>
      <c r="Z1991" s="61"/>
      <c r="AA1991" s="61"/>
      <c r="AB1991" s="61"/>
      <c r="AC1991" s="61"/>
      <c r="AD1991" s="61"/>
      <c r="AE1991" s="61"/>
      <c r="AF1991" s="61"/>
      <c r="AG1991" s="61"/>
      <c r="AH1991" s="61"/>
      <c r="AI1991" s="61"/>
      <c r="AJ1991" s="61"/>
      <c r="AK1991" s="61"/>
      <c r="AL1991" s="61"/>
      <c r="AM1991" s="61"/>
      <c r="AN1991" s="61"/>
      <c r="AO1991" s="61"/>
      <c r="AP1991" s="62"/>
      <c r="AQ1991" s="61"/>
      <c r="AR1991" s="61"/>
      <c r="AS1991" s="61"/>
      <c r="AT1991" s="61"/>
      <c r="AU1991" s="61"/>
      <c r="AV1991" s="61"/>
      <c r="AW1991" s="60"/>
    </row>
    <row r="1992" s="59" customFormat="1" customHeight="1" spans="1:49">
      <c r="A1992" s="60"/>
      <c r="B1992" s="60"/>
      <c r="C1992" s="60"/>
      <c r="D1992" s="60"/>
      <c r="H1992" s="61"/>
      <c r="I1992" s="61"/>
      <c r="J1992" s="61"/>
      <c r="K1992" s="61"/>
      <c r="L1992" s="61"/>
      <c r="M1992" s="61"/>
      <c r="N1992" s="61"/>
      <c r="O1992" s="61"/>
      <c r="P1992" s="61"/>
      <c r="Q1992" s="61"/>
      <c r="R1992" s="61"/>
      <c r="S1992" s="61"/>
      <c r="T1992" s="61"/>
      <c r="U1992" s="61"/>
      <c r="V1992" s="61"/>
      <c r="W1992" s="61"/>
      <c r="X1992" s="61"/>
      <c r="Y1992" s="61"/>
      <c r="Z1992" s="61"/>
      <c r="AA1992" s="61"/>
      <c r="AB1992" s="61"/>
      <c r="AC1992" s="61"/>
      <c r="AD1992" s="61"/>
      <c r="AE1992" s="61"/>
      <c r="AF1992" s="61"/>
      <c r="AG1992" s="61"/>
      <c r="AH1992" s="61"/>
      <c r="AI1992" s="61"/>
      <c r="AJ1992" s="61"/>
      <c r="AK1992" s="61"/>
      <c r="AL1992" s="61"/>
      <c r="AM1992" s="61"/>
      <c r="AN1992" s="61"/>
      <c r="AO1992" s="61"/>
      <c r="AP1992" s="62"/>
      <c r="AQ1992" s="61"/>
      <c r="AR1992" s="61"/>
      <c r="AS1992" s="61"/>
      <c r="AT1992" s="61"/>
      <c r="AU1992" s="61"/>
      <c r="AV1992" s="61"/>
      <c r="AW1992" s="60"/>
    </row>
    <row r="1993" s="59" customFormat="1" customHeight="1" spans="1:49">
      <c r="A1993" s="60"/>
      <c r="B1993" s="60"/>
      <c r="C1993" s="60"/>
      <c r="D1993" s="60"/>
      <c r="H1993" s="61"/>
      <c r="I1993" s="61"/>
      <c r="J1993" s="61"/>
      <c r="K1993" s="61"/>
      <c r="L1993" s="61"/>
      <c r="M1993" s="61"/>
      <c r="N1993" s="61"/>
      <c r="O1993" s="61"/>
      <c r="P1993" s="61"/>
      <c r="Q1993" s="61"/>
      <c r="R1993" s="61"/>
      <c r="S1993" s="61"/>
      <c r="T1993" s="61"/>
      <c r="U1993" s="61"/>
      <c r="V1993" s="61"/>
      <c r="W1993" s="61"/>
      <c r="X1993" s="61"/>
      <c r="Y1993" s="61"/>
      <c r="Z1993" s="61"/>
      <c r="AA1993" s="61"/>
      <c r="AB1993" s="61"/>
      <c r="AC1993" s="61"/>
      <c r="AD1993" s="61"/>
      <c r="AE1993" s="61"/>
      <c r="AF1993" s="61"/>
      <c r="AG1993" s="61"/>
      <c r="AH1993" s="61"/>
      <c r="AI1993" s="61"/>
      <c r="AJ1993" s="61"/>
      <c r="AK1993" s="61"/>
      <c r="AL1993" s="61"/>
      <c r="AM1993" s="61"/>
      <c r="AN1993" s="61"/>
      <c r="AO1993" s="61"/>
      <c r="AP1993" s="62"/>
      <c r="AQ1993" s="61"/>
      <c r="AR1993" s="61"/>
      <c r="AS1993" s="61"/>
      <c r="AT1993" s="61"/>
      <c r="AU1993" s="61"/>
      <c r="AV1993" s="61"/>
      <c r="AW1993" s="60"/>
    </row>
    <row r="1994" s="59" customFormat="1" customHeight="1" spans="1:49">
      <c r="A1994" s="60"/>
      <c r="B1994" s="60"/>
      <c r="C1994" s="60"/>
      <c r="D1994" s="60"/>
      <c r="H1994" s="61"/>
      <c r="I1994" s="61"/>
      <c r="J1994" s="61"/>
      <c r="K1994" s="61"/>
      <c r="L1994" s="61"/>
      <c r="M1994" s="61"/>
      <c r="N1994" s="61"/>
      <c r="O1994" s="61"/>
      <c r="P1994" s="61"/>
      <c r="Q1994" s="61"/>
      <c r="R1994" s="61"/>
      <c r="S1994" s="61"/>
      <c r="T1994" s="61"/>
      <c r="U1994" s="61"/>
      <c r="V1994" s="61"/>
      <c r="W1994" s="61"/>
      <c r="X1994" s="61"/>
      <c r="Y1994" s="61"/>
      <c r="Z1994" s="61"/>
      <c r="AA1994" s="61"/>
      <c r="AB1994" s="61"/>
      <c r="AC1994" s="61"/>
      <c r="AD1994" s="61"/>
      <c r="AE1994" s="61"/>
      <c r="AF1994" s="61"/>
      <c r="AG1994" s="61"/>
      <c r="AH1994" s="61"/>
      <c r="AI1994" s="61"/>
      <c r="AJ1994" s="61"/>
      <c r="AK1994" s="61"/>
      <c r="AL1994" s="61"/>
      <c r="AM1994" s="61"/>
      <c r="AN1994" s="61"/>
      <c r="AO1994" s="61"/>
      <c r="AP1994" s="62"/>
      <c r="AQ1994" s="61"/>
      <c r="AR1994" s="61"/>
      <c r="AS1994" s="61"/>
      <c r="AT1994" s="61"/>
      <c r="AU1994" s="61"/>
      <c r="AV1994" s="61"/>
      <c r="AW1994" s="60"/>
    </row>
    <row r="1995" s="59" customFormat="1" customHeight="1" spans="1:49">
      <c r="A1995" s="60"/>
      <c r="B1995" s="60"/>
      <c r="C1995" s="60"/>
      <c r="D1995" s="60"/>
      <c r="H1995" s="61"/>
      <c r="I1995" s="61"/>
      <c r="J1995" s="61"/>
      <c r="K1995" s="61"/>
      <c r="L1995" s="61"/>
      <c r="M1995" s="61"/>
      <c r="N1995" s="61"/>
      <c r="O1995" s="61"/>
      <c r="P1995" s="61"/>
      <c r="Q1995" s="61"/>
      <c r="R1995" s="61"/>
      <c r="S1995" s="61"/>
      <c r="T1995" s="61"/>
      <c r="U1995" s="61"/>
      <c r="V1995" s="61"/>
      <c r="W1995" s="61"/>
      <c r="X1995" s="61"/>
      <c r="Y1995" s="61"/>
      <c r="Z1995" s="61"/>
      <c r="AA1995" s="61"/>
      <c r="AB1995" s="61"/>
      <c r="AC1995" s="61"/>
      <c r="AD1995" s="61"/>
      <c r="AE1995" s="61"/>
      <c r="AF1995" s="61"/>
      <c r="AG1995" s="61"/>
      <c r="AH1995" s="61"/>
      <c r="AI1995" s="61"/>
      <c r="AJ1995" s="61"/>
      <c r="AK1995" s="61"/>
      <c r="AL1995" s="61"/>
      <c r="AM1995" s="61"/>
      <c r="AN1995" s="61"/>
      <c r="AO1995" s="61"/>
      <c r="AP1995" s="62"/>
      <c r="AQ1995" s="61"/>
      <c r="AR1995" s="61"/>
      <c r="AS1995" s="61"/>
      <c r="AT1995" s="61"/>
      <c r="AU1995" s="61"/>
      <c r="AV1995" s="61"/>
      <c r="AW1995" s="60"/>
    </row>
    <row r="1996" s="59" customFormat="1" customHeight="1" spans="1:49">
      <c r="A1996" s="60"/>
      <c r="B1996" s="60"/>
      <c r="C1996" s="60"/>
      <c r="D1996" s="60"/>
      <c r="H1996" s="61"/>
      <c r="I1996" s="61"/>
      <c r="J1996" s="61"/>
      <c r="K1996" s="61"/>
      <c r="L1996" s="61"/>
      <c r="M1996" s="61"/>
      <c r="N1996" s="61"/>
      <c r="O1996" s="61"/>
      <c r="P1996" s="61"/>
      <c r="Q1996" s="61"/>
      <c r="R1996" s="61"/>
      <c r="S1996" s="61"/>
      <c r="T1996" s="61"/>
      <c r="U1996" s="61"/>
      <c r="V1996" s="61"/>
      <c r="W1996" s="61"/>
      <c r="X1996" s="61"/>
      <c r="Y1996" s="61"/>
      <c r="Z1996" s="61"/>
      <c r="AA1996" s="61"/>
      <c r="AB1996" s="61"/>
      <c r="AC1996" s="61"/>
      <c r="AD1996" s="61"/>
      <c r="AE1996" s="61"/>
      <c r="AF1996" s="61"/>
      <c r="AG1996" s="61"/>
      <c r="AH1996" s="61"/>
      <c r="AI1996" s="61"/>
      <c r="AJ1996" s="61"/>
      <c r="AK1996" s="61"/>
      <c r="AL1996" s="61"/>
      <c r="AM1996" s="61"/>
      <c r="AN1996" s="61"/>
      <c r="AO1996" s="61"/>
      <c r="AP1996" s="62"/>
      <c r="AQ1996" s="61"/>
      <c r="AR1996" s="61"/>
      <c r="AS1996" s="61"/>
      <c r="AT1996" s="61"/>
      <c r="AU1996" s="61"/>
      <c r="AV1996" s="61"/>
      <c r="AW1996" s="60"/>
    </row>
    <row r="1997" s="59" customFormat="1" customHeight="1" spans="1:49">
      <c r="A1997" s="60"/>
      <c r="B1997" s="60"/>
      <c r="C1997" s="60"/>
      <c r="D1997" s="60"/>
      <c r="H1997" s="61"/>
      <c r="I1997" s="61"/>
      <c r="J1997" s="61"/>
      <c r="K1997" s="61"/>
      <c r="L1997" s="61"/>
      <c r="M1997" s="61"/>
      <c r="N1997" s="61"/>
      <c r="O1997" s="61"/>
      <c r="P1997" s="61"/>
      <c r="Q1997" s="61"/>
      <c r="R1997" s="61"/>
      <c r="S1997" s="61"/>
      <c r="T1997" s="61"/>
      <c r="U1997" s="61"/>
      <c r="V1997" s="61"/>
      <c r="W1997" s="61"/>
      <c r="X1997" s="61"/>
      <c r="Y1997" s="61"/>
      <c r="Z1997" s="61"/>
      <c r="AA1997" s="61"/>
      <c r="AB1997" s="61"/>
      <c r="AC1997" s="61"/>
      <c r="AD1997" s="61"/>
      <c r="AE1997" s="61"/>
      <c r="AF1997" s="61"/>
      <c r="AG1997" s="61"/>
      <c r="AH1997" s="61"/>
      <c r="AI1997" s="61"/>
      <c r="AJ1997" s="61"/>
      <c r="AK1997" s="61"/>
      <c r="AL1997" s="61"/>
      <c r="AM1997" s="61"/>
      <c r="AN1997" s="61"/>
      <c r="AO1997" s="61"/>
      <c r="AP1997" s="62"/>
      <c r="AQ1997" s="61"/>
      <c r="AR1997" s="61"/>
      <c r="AS1997" s="61"/>
      <c r="AT1997" s="61"/>
      <c r="AU1997" s="61"/>
      <c r="AV1997" s="61"/>
      <c r="AW1997" s="60"/>
    </row>
    <row r="1998" s="59" customFormat="1" customHeight="1" spans="1:49">
      <c r="A1998" s="60"/>
      <c r="B1998" s="60"/>
      <c r="C1998" s="60"/>
      <c r="D1998" s="60"/>
      <c r="H1998" s="61"/>
      <c r="I1998" s="61"/>
      <c r="J1998" s="61"/>
      <c r="K1998" s="61"/>
      <c r="L1998" s="61"/>
      <c r="M1998" s="61"/>
      <c r="N1998" s="61"/>
      <c r="O1998" s="61"/>
      <c r="P1998" s="61"/>
      <c r="Q1998" s="61"/>
      <c r="R1998" s="61"/>
      <c r="S1998" s="61"/>
      <c r="T1998" s="61"/>
      <c r="U1998" s="61"/>
      <c r="V1998" s="61"/>
      <c r="W1998" s="61"/>
      <c r="X1998" s="61"/>
      <c r="Y1998" s="61"/>
      <c r="Z1998" s="61"/>
      <c r="AA1998" s="61"/>
      <c r="AB1998" s="61"/>
      <c r="AC1998" s="61"/>
      <c r="AD1998" s="61"/>
      <c r="AE1998" s="61"/>
      <c r="AF1998" s="61"/>
      <c r="AG1998" s="61"/>
      <c r="AH1998" s="61"/>
      <c r="AI1998" s="61"/>
      <c r="AJ1998" s="61"/>
      <c r="AK1998" s="61"/>
      <c r="AL1998" s="61"/>
      <c r="AM1998" s="61"/>
      <c r="AN1998" s="61"/>
      <c r="AO1998" s="61"/>
      <c r="AP1998" s="62"/>
      <c r="AQ1998" s="61"/>
      <c r="AR1998" s="61"/>
      <c r="AS1998" s="61"/>
      <c r="AT1998" s="61"/>
      <c r="AU1998" s="61"/>
      <c r="AV1998" s="61"/>
      <c r="AW1998" s="60"/>
    </row>
    <row r="1999" s="59" customFormat="1" customHeight="1" spans="1:49">
      <c r="A1999" s="60"/>
      <c r="B1999" s="60"/>
      <c r="C1999" s="60"/>
      <c r="D1999" s="60"/>
      <c r="H1999" s="61"/>
      <c r="I1999" s="61"/>
      <c r="J1999" s="61"/>
      <c r="K1999" s="61"/>
      <c r="L1999" s="61"/>
      <c r="M1999" s="61"/>
      <c r="N1999" s="61"/>
      <c r="O1999" s="61"/>
      <c r="P1999" s="61"/>
      <c r="Q1999" s="61"/>
      <c r="R1999" s="61"/>
      <c r="S1999" s="61"/>
      <c r="T1999" s="61"/>
      <c r="U1999" s="61"/>
      <c r="V1999" s="61"/>
      <c r="W1999" s="61"/>
      <c r="X1999" s="61"/>
      <c r="Y1999" s="61"/>
      <c r="Z1999" s="61"/>
      <c r="AA1999" s="61"/>
      <c r="AB1999" s="61"/>
      <c r="AC1999" s="61"/>
      <c r="AD1999" s="61"/>
      <c r="AE1999" s="61"/>
      <c r="AF1999" s="61"/>
      <c r="AG1999" s="61"/>
      <c r="AH1999" s="61"/>
      <c r="AI1999" s="61"/>
      <c r="AJ1999" s="61"/>
      <c r="AK1999" s="61"/>
      <c r="AL1999" s="61"/>
      <c r="AM1999" s="61"/>
      <c r="AN1999" s="61"/>
      <c r="AO1999" s="61"/>
      <c r="AP1999" s="62"/>
      <c r="AQ1999" s="61"/>
      <c r="AR1999" s="61"/>
      <c r="AS1999" s="61"/>
      <c r="AT1999" s="61"/>
      <c r="AU1999" s="61"/>
      <c r="AV1999" s="61"/>
      <c r="AW1999" s="60"/>
    </row>
    <row r="2000" s="59" customFormat="1" customHeight="1" spans="1:49">
      <c r="A2000" s="60"/>
      <c r="B2000" s="60"/>
      <c r="C2000" s="60"/>
      <c r="D2000" s="60"/>
      <c r="H2000" s="61"/>
      <c r="I2000" s="61"/>
      <c r="J2000" s="61"/>
      <c r="K2000" s="61"/>
      <c r="L2000" s="61"/>
      <c r="M2000" s="61"/>
      <c r="N2000" s="61"/>
      <c r="O2000" s="61"/>
      <c r="P2000" s="61"/>
      <c r="Q2000" s="61"/>
      <c r="R2000" s="61"/>
      <c r="S2000" s="61"/>
      <c r="T2000" s="61"/>
      <c r="U2000" s="61"/>
      <c r="V2000" s="61"/>
      <c r="W2000" s="61"/>
      <c r="X2000" s="61"/>
      <c r="Y2000" s="61"/>
      <c r="Z2000" s="61"/>
      <c r="AA2000" s="61"/>
      <c r="AB2000" s="61"/>
      <c r="AC2000" s="61"/>
      <c r="AD2000" s="61"/>
      <c r="AE2000" s="61"/>
      <c r="AF2000" s="61"/>
      <c r="AG2000" s="61"/>
      <c r="AH2000" s="61"/>
      <c r="AI2000" s="61"/>
      <c r="AJ2000" s="61"/>
      <c r="AK2000" s="61"/>
      <c r="AL2000" s="61"/>
      <c r="AM2000" s="61"/>
      <c r="AN2000" s="61"/>
      <c r="AO2000" s="61"/>
      <c r="AP2000" s="62"/>
      <c r="AQ2000" s="61"/>
      <c r="AR2000" s="61"/>
      <c r="AS2000" s="61"/>
      <c r="AT2000" s="61"/>
      <c r="AU2000" s="61"/>
      <c r="AV2000" s="61"/>
      <c r="AW2000" s="60"/>
    </row>
    <row r="2001" s="59" customFormat="1" customHeight="1" spans="1:49">
      <c r="A2001" s="60"/>
      <c r="B2001" s="60"/>
      <c r="C2001" s="60"/>
      <c r="D2001" s="60"/>
      <c r="H2001" s="61"/>
      <c r="I2001" s="61"/>
      <c r="J2001" s="61"/>
      <c r="K2001" s="61"/>
      <c r="L2001" s="61"/>
      <c r="M2001" s="61"/>
      <c r="N2001" s="61"/>
      <c r="O2001" s="61"/>
      <c r="P2001" s="61"/>
      <c r="Q2001" s="61"/>
      <c r="R2001" s="61"/>
      <c r="S2001" s="61"/>
      <c r="T2001" s="61"/>
      <c r="U2001" s="61"/>
      <c r="V2001" s="61"/>
      <c r="W2001" s="61"/>
      <c r="X2001" s="61"/>
      <c r="Y2001" s="61"/>
      <c r="Z2001" s="61"/>
      <c r="AA2001" s="61"/>
      <c r="AB2001" s="61"/>
      <c r="AC2001" s="61"/>
      <c r="AD2001" s="61"/>
      <c r="AE2001" s="61"/>
      <c r="AF2001" s="61"/>
      <c r="AG2001" s="61"/>
      <c r="AH2001" s="61"/>
      <c r="AI2001" s="61"/>
      <c r="AJ2001" s="61"/>
      <c r="AK2001" s="61"/>
      <c r="AL2001" s="61"/>
      <c r="AM2001" s="61"/>
      <c r="AN2001" s="61"/>
      <c r="AO2001" s="61"/>
      <c r="AP2001" s="62"/>
      <c r="AQ2001" s="61"/>
      <c r="AR2001" s="61"/>
      <c r="AS2001" s="61"/>
      <c r="AT2001" s="61"/>
      <c r="AU2001" s="61"/>
      <c r="AV2001" s="61"/>
      <c r="AW2001" s="60"/>
    </row>
    <row r="2002" s="59" customFormat="1" customHeight="1" spans="1:49">
      <c r="A2002" s="60"/>
      <c r="B2002" s="60"/>
      <c r="C2002" s="60"/>
      <c r="D2002" s="60"/>
      <c r="H2002" s="61"/>
      <c r="I2002" s="61"/>
      <c r="J2002" s="61"/>
      <c r="K2002" s="61"/>
      <c r="L2002" s="61"/>
      <c r="M2002" s="61"/>
      <c r="N2002" s="61"/>
      <c r="O2002" s="61"/>
      <c r="P2002" s="61"/>
      <c r="Q2002" s="61"/>
      <c r="R2002" s="61"/>
      <c r="S2002" s="61"/>
      <c r="T2002" s="61"/>
      <c r="U2002" s="61"/>
      <c r="V2002" s="61"/>
      <c r="W2002" s="61"/>
      <c r="X2002" s="61"/>
      <c r="Y2002" s="61"/>
      <c r="Z2002" s="61"/>
      <c r="AA2002" s="61"/>
      <c r="AB2002" s="61"/>
      <c r="AC2002" s="61"/>
      <c r="AD2002" s="61"/>
      <c r="AE2002" s="61"/>
      <c r="AF2002" s="61"/>
      <c r="AG2002" s="61"/>
      <c r="AH2002" s="61"/>
      <c r="AI2002" s="61"/>
      <c r="AJ2002" s="61"/>
      <c r="AK2002" s="61"/>
      <c r="AL2002" s="61"/>
      <c r="AM2002" s="61"/>
      <c r="AN2002" s="61"/>
      <c r="AO2002" s="61"/>
      <c r="AP2002" s="62"/>
      <c r="AQ2002" s="61"/>
      <c r="AR2002" s="61"/>
      <c r="AS2002" s="61"/>
      <c r="AT2002" s="61"/>
      <c r="AU2002" s="61"/>
      <c r="AV2002" s="61"/>
      <c r="AW2002" s="60"/>
    </row>
    <row r="2003" s="59" customFormat="1" customHeight="1" spans="1:49">
      <c r="A2003" s="60"/>
      <c r="B2003" s="60"/>
      <c r="C2003" s="60"/>
      <c r="D2003" s="60"/>
      <c r="H2003" s="61"/>
      <c r="I2003" s="61"/>
      <c r="J2003" s="61"/>
      <c r="K2003" s="61"/>
      <c r="L2003" s="61"/>
      <c r="M2003" s="61"/>
      <c r="N2003" s="61"/>
      <c r="O2003" s="61"/>
      <c r="P2003" s="61"/>
      <c r="Q2003" s="61"/>
      <c r="R2003" s="61"/>
      <c r="S2003" s="61"/>
      <c r="T2003" s="61"/>
      <c r="U2003" s="61"/>
      <c r="V2003" s="61"/>
      <c r="W2003" s="61"/>
      <c r="X2003" s="61"/>
      <c r="Y2003" s="61"/>
      <c r="Z2003" s="61"/>
      <c r="AA2003" s="61"/>
      <c r="AB2003" s="61"/>
      <c r="AC2003" s="61"/>
      <c r="AD2003" s="61"/>
      <c r="AE2003" s="61"/>
      <c r="AF2003" s="61"/>
      <c r="AG2003" s="61"/>
      <c r="AH2003" s="61"/>
      <c r="AI2003" s="61"/>
      <c r="AJ2003" s="61"/>
      <c r="AK2003" s="61"/>
      <c r="AL2003" s="61"/>
      <c r="AM2003" s="61"/>
      <c r="AN2003" s="61"/>
      <c r="AO2003" s="61"/>
      <c r="AP2003" s="62"/>
      <c r="AQ2003" s="61"/>
      <c r="AR2003" s="61"/>
      <c r="AS2003" s="61"/>
      <c r="AT2003" s="61"/>
      <c r="AU2003" s="61"/>
      <c r="AV2003" s="61"/>
      <c r="AW2003" s="60"/>
    </row>
    <row r="2004" s="59" customFormat="1" customHeight="1" spans="1:49">
      <c r="A2004" s="60"/>
      <c r="B2004" s="60"/>
      <c r="C2004" s="60"/>
      <c r="D2004" s="60"/>
      <c r="H2004" s="61"/>
      <c r="I2004" s="61"/>
      <c r="J2004" s="61"/>
      <c r="K2004" s="61"/>
      <c r="L2004" s="61"/>
      <c r="M2004" s="61"/>
      <c r="N2004" s="61"/>
      <c r="O2004" s="61"/>
      <c r="P2004" s="61"/>
      <c r="Q2004" s="61"/>
      <c r="R2004" s="61"/>
      <c r="S2004" s="61"/>
      <c r="T2004" s="61"/>
      <c r="U2004" s="61"/>
      <c r="V2004" s="61"/>
      <c r="W2004" s="61"/>
      <c r="X2004" s="61"/>
      <c r="Y2004" s="61"/>
      <c r="Z2004" s="61"/>
      <c r="AA2004" s="61"/>
      <c r="AB2004" s="61"/>
      <c r="AC2004" s="61"/>
      <c r="AD2004" s="61"/>
      <c r="AE2004" s="61"/>
      <c r="AF2004" s="61"/>
      <c r="AG2004" s="61"/>
      <c r="AH2004" s="61"/>
      <c r="AI2004" s="61"/>
      <c r="AJ2004" s="61"/>
      <c r="AK2004" s="61"/>
      <c r="AL2004" s="61"/>
      <c r="AM2004" s="61"/>
      <c r="AN2004" s="61"/>
      <c r="AO2004" s="61"/>
      <c r="AP2004" s="62"/>
      <c r="AQ2004" s="61"/>
      <c r="AR2004" s="61"/>
      <c r="AS2004" s="61"/>
      <c r="AT2004" s="61"/>
      <c r="AU2004" s="61"/>
      <c r="AV2004" s="61"/>
      <c r="AW2004" s="60"/>
    </row>
    <row r="2005" s="59" customFormat="1" customHeight="1" spans="1:49">
      <c r="A2005" s="60"/>
      <c r="B2005" s="60"/>
      <c r="C2005" s="60"/>
      <c r="D2005" s="60"/>
      <c r="H2005" s="61"/>
      <c r="I2005" s="61"/>
      <c r="J2005" s="61"/>
      <c r="K2005" s="61"/>
      <c r="L2005" s="61"/>
      <c r="M2005" s="61"/>
      <c r="N2005" s="61"/>
      <c r="O2005" s="61"/>
      <c r="P2005" s="61"/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  <c r="AC2005" s="61"/>
      <c r="AD2005" s="61"/>
      <c r="AE2005" s="61"/>
      <c r="AF2005" s="61"/>
      <c r="AG2005" s="61"/>
      <c r="AH2005" s="61"/>
      <c r="AI2005" s="61"/>
      <c r="AJ2005" s="61"/>
      <c r="AK2005" s="61"/>
      <c r="AL2005" s="61"/>
      <c r="AM2005" s="61"/>
      <c r="AN2005" s="61"/>
      <c r="AO2005" s="61"/>
      <c r="AP2005" s="62"/>
      <c r="AQ2005" s="61"/>
      <c r="AR2005" s="61"/>
      <c r="AS2005" s="61"/>
      <c r="AT2005" s="61"/>
      <c r="AU2005" s="61"/>
      <c r="AV2005" s="61"/>
      <c r="AW2005" s="60"/>
    </row>
    <row r="2006" s="59" customFormat="1" customHeight="1" spans="1:49">
      <c r="A2006" s="60"/>
      <c r="B2006" s="60"/>
      <c r="C2006" s="60"/>
      <c r="D2006" s="60"/>
      <c r="H2006" s="61"/>
      <c r="I2006" s="61"/>
      <c r="J2006" s="61"/>
      <c r="K2006" s="61"/>
      <c r="L2006" s="61"/>
      <c r="M2006" s="61"/>
      <c r="N2006" s="61"/>
      <c r="O2006" s="61"/>
      <c r="P2006" s="61"/>
      <c r="Q2006" s="61"/>
      <c r="R2006" s="61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1"/>
      <c r="AC2006" s="61"/>
      <c r="AD2006" s="61"/>
      <c r="AE2006" s="61"/>
      <c r="AF2006" s="61"/>
      <c r="AG2006" s="61"/>
      <c r="AH2006" s="61"/>
      <c r="AI2006" s="61"/>
      <c r="AJ2006" s="61"/>
      <c r="AK2006" s="61"/>
      <c r="AL2006" s="61"/>
      <c r="AM2006" s="61"/>
      <c r="AN2006" s="61"/>
      <c r="AO2006" s="61"/>
      <c r="AP2006" s="62"/>
      <c r="AQ2006" s="61"/>
      <c r="AR2006" s="61"/>
      <c r="AS2006" s="61"/>
      <c r="AT2006" s="61"/>
      <c r="AU2006" s="61"/>
      <c r="AV2006" s="61"/>
      <c r="AW2006" s="60"/>
    </row>
    <row r="2007" s="59" customFormat="1" customHeight="1" spans="1:49">
      <c r="A2007" s="60"/>
      <c r="B2007" s="60"/>
      <c r="C2007" s="60"/>
      <c r="D2007" s="60"/>
      <c r="H2007" s="61"/>
      <c r="I2007" s="61"/>
      <c r="J2007" s="61"/>
      <c r="K2007" s="61"/>
      <c r="L2007" s="61"/>
      <c r="M2007" s="61"/>
      <c r="N2007" s="61"/>
      <c r="O2007" s="61"/>
      <c r="P2007" s="61"/>
      <c r="Q2007" s="61"/>
      <c r="R2007" s="61"/>
      <c r="S2007" s="61"/>
      <c r="T2007" s="61"/>
      <c r="U2007" s="61"/>
      <c r="V2007" s="61"/>
      <c r="W2007" s="61"/>
      <c r="X2007" s="61"/>
      <c r="Y2007" s="61"/>
      <c r="Z2007" s="61"/>
      <c r="AA2007" s="61"/>
      <c r="AB2007" s="61"/>
      <c r="AC2007" s="61"/>
      <c r="AD2007" s="61"/>
      <c r="AE2007" s="61"/>
      <c r="AF2007" s="61"/>
      <c r="AG2007" s="61"/>
      <c r="AH2007" s="61"/>
      <c r="AI2007" s="61"/>
      <c r="AJ2007" s="61"/>
      <c r="AK2007" s="61"/>
      <c r="AL2007" s="61"/>
      <c r="AM2007" s="61"/>
      <c r="AN2007" s="61"/>
      <c r="AO2007" s="61"/>
      <c r="AP2007" s="62"/>
      <c r="AQ2007" s="61"/>
      <c r="AR2007" s="61"/>
      <c r="AS2007" s="61"/>
      <c r="AT2007" s="61"/>
      <c r="AU2007" s="61"/>
      <c r="AV2007" s="61"/>
      <c r="AW2007" s="60"/>
    </row>
    <row r="2008" s="59" customFormat="1" customHeight="1" spans="1:49">
      <c r="A2008" s="60"/>
      <c r="B2008" s="60"/>
      <c r="C2008" s="60"/>
      <c r="D2008" s="60"/>
      <c r="H2008" s="61"/>
      <c r="I2008" s="61"/>
      <c r="J2008" s="61"/>
      <c r="K2008" s="61"/>
      <c r="L2008" s="61"/>
      <c r="M2008" s="61"/>
      <c r="N2008" s="61"/>
      <c r="O2008" s="61"/>
      <c r="P2008" s="61"/>
      <c r="Q2008" s="61"/>
      <c r="R2008" s="61"/>
      <c r="S2008" s="61"/>
      <c r="T2008" s="61"/>
      <c r="U2008" s="61"/>
      <c r="V2008" s="61"/>
      <c r="W2008" s="61"/>
      <c r="X2008" s="61"/>
      <c r="Y2008" s="61"/>
      <c r="Z2008" s="61"/>
      <c r="AA2008" s="61"/>
      <c r="AB2008" s="61"/>
      <c r="AC2008" s="61"/>
      <c r="AD2008" s="61"/>
      <c r="AE2008" s="61"/>
      <c r="AF2008" s="61"/>
      <c r="AG2008" s="61"/>
      <c r="AH2008" s="61"/>
      <c r="AI2008" s="61"/>
      <c r="AJ2008" s="61"/>
      <c r="AK2008" s="61"/>
      <c r="AL2008" s="61"/>
      <c r="AM2008" s="61"/>
      <c r="AN2008" s="61"/>
      <c r="AO2008" s="61"/>
      <c r="AP2008" s="62"/>
      <c r="AQ2008" s="61"/>
      <c r="AR2008" s="61"/>
      <c r="AS2008" s="61"/>
      <c r="AT2008" s="61"/>
      <c r="AU2008" s="61"/>
      <c r="AV2008" s="61"/>
      <c r="AW2008" s="60"/>
    </row>
    <row r="2009" s="59" customFormat="1" customHeight="1" spans="1:49">
      <c r="A2009" s="60"/>
      <c r="B2009" s="60"/>
      <c r="C2009" s="60"/>
      <c r="D2009" s="60"/>
      <c r="H2009" s="61"/>
      <c r="I2009" s="61"/>
      <c r="J2009" s="61"/>
      <c r="K2009" s="61"/>
      <c r="L2009" s="61"/>
      <c r="M2009" s="61"/>
      <c r="N2009" s="61"/>
      <c r="O2009" s="61"/>
      <c r="P2009" s="61"/>
      <c r="Q2009" s="61"/>
      <c r="R2009" s="61"/>
      <c r="S2009" s="61"/>
      <c r="T2009" s="61"/>
      <c r="U2009" s="61"/>
      <c r="V2009" s="61"/>
      <c r="W2009" s="61"/>
      <c r="X2009" s="61"/>
      <c r="Y2009" s="61"/>
      <c r="Z2009" s="61"/>
      <c r="AA2009" s="61"/>
      <c r="AB2009" s="61"/>
      <c r="AC2009" s="61"/>
      <c r="AD2009" s="61"/>
      <c r="AE2009" s="61"/>
      <c r="AF2009" s="61"/>
      <c r="AG2009" s="61"/>
      <c r="AH2009" s="61"/>
      <c r="AI2009" s="61"/>
      <c r="AJ2009" s="61"/>
      <c r="AK2009" s="61"/>
      <c r="AL2009" s="61"/>
      <c r="AM2009" s="61"/>
      <c r="AN2009" s="61"/>
      <c r="AO2009" s="61"/>
      <c r="AP2009" s="62"/>
      <c r="AQ2009" s="61"/>
      <c r="AR2009" s="61"/>
      <c r="AS2009" s="61"/>
      <c r="AT2009" s="61"/>
      <c r="AU2009" s="61"/>
      <c r="AV2009" s="61"/>
      <c r="AW2009" s="60"/>
    </row>
    <row r="2010" s="59" customFormat="1" customHeight="1" spans="1:49">
      <c r="A2010" s="60"/>
      <c r="B2010" s="60"/>
      <c r="C2010" s="60"/>
      <c r="D2010" s="60"/>
      <c r="H2010" s="61"/>
      <c r="I2010" s="61"/>
      <c r="J2010" s="61"/>
      <c r="K2010" s="61"/>
      <c r="L2010" s="61"/>
      <c r="M2010" s="61"/>
      <c r="N2010" s="61"/>
      <c r="O2010" s="61"/>
      <c r="P2010" s="61"/>
      <c r="Q2010" s="61"/>
      <c r="R2010" s="61"/>
      <c r="S2010" s="61"/>
      <c r="T2010" s="61"/>
      <c r="U2010" s="61"/>
      <c r="V2010" s="61"/>
      <c r="W2010" s="61"/>
      <c r="X2010" s="61"/>
      <c r="Y2010" s="61"/>
      <c r="Z2010" s="61"/>
      <c r="AA2010" s="61"/>
      <c r="AB2010" s="61"/>
      <c r="AC2010" s="61"/>
      <c r="AD2010" s="61"/>
      <c r="AE2010" s="61"/>
      <c r="AF2010" s="61"/>
      <c r="AG2010" s="61"/>
      <c r="AH2010" s="61"/>
      <c r="AI2010" s="61"/>
      <c r="AJ2010" s="61"/>
      <c r="AK2010" s="61"/>
      <c r="AL2010" s="61"/>
      <c r="AM2010" s="61"/>
      <c r="AN2010" s="61"/>
      <c r="AO2010" s="61"/>
      <c r="AP2010" s="62"/>
      <c r="AQ2010" s="61"/>
      <c r="AR2010" s="61"/>
      <c r="AS2010" s="61"/>
      <c r="AT2010" s="61"/>
      <c r="AU2010" s="61"/>
      <c r="AV2010" s="61"/>
      <c r="AW2010" s="60"/>
    </row>
    <row r="2011" s="59" customFormat="1" customHeight="1" spans="1:49">
      <c r="A2011" s="60"/>
      <c r="B2011" s="60"/>
      <c r="C2011" s="60"/>
      <c r="D2011" s="60"/>
      <c r="H2011" s="61"/>
      <c r="I2011" s="61"/>
      <c r="J2011" s="61"/>
      <c r="K2011" s="61"/>
      <c r="L2011" s="61"/>
      <c r="M2011" s="61"/>
      <c r="N2011" s="61"/>
      <c r="O2011" s="61"/>
      <c r="P2011" s="61"/>
      <c r="Q2011" s="61"/>
      <c r="R2011" s="61"/>
      <c r="S2011" s="61"/>
      <c r="T2011" s="61"/>
      <c r="U2011" s="61"/>
      <c r="V2011" s="61"/>
      <c r="W2011" s="61"/>
      <c r="X2011" s="61"/>
      <c r="Y2011" s="61"/>
      <c r="Z2011" s="61"/>
      <c r="AA2011" s="61"/>
      <c r="AB2011" s="61"/>
      <c r="AC2011" s="61"/>
      <c r="AD2011" s="61"/>
      <c r="AE2011" s="61"/>
      <c r="AF2011" s="61"/>
      <c r="AG2011" s="61"/>
      <c r="AH2011" s="61"/>
      <c r="AI2011" s="61"/>
      <c r="AJ2011" s="61"/>
      <c r="AK2011" s="61"/>
      <c r="AL2011" s="61"/>
      <c r="AM2011" s="61"/>
      <c r="AN2011" s="61"/>
      <c r="AO2011" s="61"/>
      <c r="AP2011" s="62"/>
      <c r="AQ2011" s="61"/>
      <c r="AR2011" s="61"/>
      <c r="AS2011" s="61"/>
      <c r="AT2011" s="61"/>
      <c r="AU2011" s="61"/>
      <c r="AV2011" s="61"/>
      <c r="AW2011" s="60"/>
    </row>
    <row r="2012" s="59" customFormat="1" customHeight="1" spans="1:49">
      <c r="A2012" s="60"/>
      <c r="B2012" s="60"/>
      <c r="C2012" s="60"/>
      <c r="D2012" s="60"/>
      <c r="H2012" s="61"/>
      <c r="I2012" s="61"/>
      <c r="J2012" s="61"/>
      <c r="K2012" s="61"/>
      <c r="L2012" s="61"/>
      <c r="M2012" s="61"/>
      <c r="N2012" s="61"/>
      <c r="O2012" s="61"/>
      <c r="P2012" s="61"/>
      <c r="Q2012" s="61"/>
      <c r="R2012" s="61"/>
      <c r="S2012" s="61"/>
      <c r="T2012" s="61"/>
      <c r="U2012" s="61"/>
      <c r="V2012" s="61"/>
      <c r="W2012" s="61"/>
      <c r="X2012" s="61"/>
      <c r="Y2012" s="61"/>
      <c r="Z2012" s="61"/>
      <c r="AA2012" s="61"/>
      <c r="AB2012" s="61"/>
      <c r="AC2012" s="61"/>
      <c r="AD2012" s="61"/>
      <c r="AE2012" s="61"/>
      <c r="AF2012" s="61"/>
      <c r="AG2012" s="61"/>
      <c r="AH2012" s="61"/>
      <c r="AI2012" s="61"/>
      <c r="AJ2012" s="61"/>
      <c r="AK2012" s="61"/>
      <c r="AL2012" s="61"/>
      <c r="AM2012" s="61"/>
      <c r="AN2012" s="61"/>
      <c r="AO2012" s="61"/>
      <c r="AP2012" s="62"/>
      <c r="AQ2012" s="61"/>
      <c r="AR2012" s="61"/>
      <c r="AS2012" s="61"/>
      <c r="AT2012" s="61"/>
      <c r="AU2012" s="61"/>
      <c r="AV2012" s="61"/>
      <c r="AW2012" s="60"/>
    </row>
    <row r="2013" s="59" customFormat="1" customHeight="1" spans="1:49">
      <c r="A2013" s="60"/>
      <c r="B2013" s="60"/>
      <c r="C2013" s="60"/>
      <c r="D2013" s="60"/>
      <c r="H2013" s="61"/>
      <c r="I2013" s="61"/>
      <c r="J2013" s="61"/>
      <c r="K2013" s="61"/>
      <c r="L2013" s="61"/>
      <c r="M2013" s="61"/>
      <c r="N2013" s="61"/>
      <c r="O2013" s="61"/>
      <c r="P2013" s="61"/>
      <c r="Q2013" s="61"/>
      <c r="R2013" s="61"/>
      <c r="S2013" s="61"/>
      <c r="T2013" s="61"/>
      <c r="U2013" s="61"/>
      <c r="V2013" s="61"/>
      <c r="W2013" s="61"/>
      <c r="X2013" s="61"/>
      <c r="Y2013" s="61"/>
      <c r="Z2013" s="61"/>
      <c r="AA2013" s="61"/>
      <c r="AB2013" s="61"/>
      <c r="AC2013" s="61"/>
      <c r="AD2013" s="61"/>
      <c r="AE2013" s="61"/>
      <c r="AF2013" s="61"/>
      <c r="AG2013" s="61"/>
      <c r="AH2013" s="61"/>
      <c r="AI2013" s="61"/>
      <c r="AJ2013" s="61"/>
      <c r="AK2013" s="61"/>
      <c r="AL2013" s="61"/>
      <c r="AM2013" s="61"/>
      <c r="AN2013" s="61"/>
      <c r="AO2013" s="61"/>
      <c r="AP2013" s="62"/>
      <c r="AQ2013" s="61"/>
      <c r="AR2013" s="61"/>
      <c r="AS2013" s="61"/>
      <c r="AT2013" s="61"/>
      <c r="AU2013" s="61"/>
      <c r="AV2013" s="61"/>
      <c r="AW2013" s="60"/>
    </row>
    <row r="2014" s="59" customFormat="1" customHeight="1" spans="1:49">
      <c r="A2014" s="60"/>
      <c r="B2014" s="60"/>
      <c r="C2014" s="60"/>
      <c r="D2014" s="60"/>
      <c r="H2014" s="61"/>
      <c r="I2014" s="61"/>
      <c r="J2014" s="61"/>
      <c r="K2014" s="61"/>
      <c r="L2014" s="61"/>
      <c r="M2014" s="61"/>
      <c r="N2014" s="61"/>
      <c r="O2014" s="61"/>
      <c r="P2014" s="61"/>
      <c r="Q2014" s="61"/>
      <c r="R2014" s="61"/>
      <c r="S2014" s="61"/>
      <c r="T2014" s="61"/>
      <c r="U2014" s="61"/>
      <c r="V2014" s="61"/>
      <c r="W2014" s="61"/>
      <c r="X2014" s="61"/>
      <c r="Y2014" s="61"/>
      <c r="Z2014" s="61"/>
      <c r="AA2014" s="61"/>
      <c r="AB2014" s="61"/>
      <c r="AC2014" s="61"/>
      <c r="AD2014" s="61"/>
      <c r="AE2014" s="61"/>
      <c r="AF2014" s="61"/>
      <c r="AG2014" s="61"/>
      <c r="AH2014" s="61"/>
      <c r="AI2014" s="61"/>
      <c r="AJ2014" s="61"/>
      <c r="AK2014" s="61"/>
      <c r="AL2014" s="61"/>
      <c r="AM2014" s="61"/>
      <c r="AN2014" s="61"/>
      <c r="AO2014" s="61"/>
      <c r="AP2014" s="62"/>
      <c r="AQ2014" s="61"/>
      <c r="AR2014" s="61"/>
      <c r="AS2014" s="61"/>
      <c r="AT2014" s="61"/>
      <c r="AU2014" s="61"/>
      <c r="AV2014" s="61"/>
      <c r="AW2014" s="60"/>
    </row>
    <row r="2015" s="59" customFormat="1" customHeight="1" spans="1:49">
      <c r="A2015" s="60"/>
      <c r="B2015" s="60"/>
      <c r="C2015" s="60"/>
      <c r="D2015" s="60"/>
      <c r="H2015" s="61"/>
      <c r="I2015" s="61"/>
      <c r="J2015" s="61"/>
      <c r="K2015" s="61"/>
      <c r="L2015" s="61"/>
      <c r="M2015" s="61"/>
      <c r="N2015" s="61"/>
      <c r="O2015" s="61"/>
      <c r="P2015" s="61"/>
      <c r="Q2015" s="61"/>
      <c r="R2015" s="61"/>
      <c r="S2015" s="61"/>
      <c r="T2015" s="61"/>
      <c r="U2015" s="61"/>
      <c r="V2015" s="61"/>
      <c r="W2015" s="61"/>
      <c r="X2015" s="61"/>
      <c r="Y2015" s="61"/>
      <c r="Z2015" s="61"/>
      <c r="AA2015" s="61"/>
      <c r="AB2015" s="61"/>
      <c r="AC2015" s="61"/>
      <c r="AD2015" s="61"/>
      <c r="AE2015" s="61"/>
      <c r="AF2015" s="61"/>
      <c r="AG2015" s="61"/>
      <c r="AH2015" s="61"/>
      <c r="AI2015" s="61"/>
      <c r="AJ2015" s="61"/>
      <c r="AK2015" s="61"/>
      <c r="AL2015" s="61"/>
      <c r="AM2015" s="61"/>
      <c r="AN2015" s="61"/>
      <c r="AO2015" s="61"/>
      <c r="AP2015" s="62"/>
      <c r="AQ2015" s="61"/>
      <c r="AR2015" s="61"/>
      <c r="AS2015" s="61"/>
      <c r="AT2015" s="61"/>
      <c r="AU2015" s="61"/>
      <c r="AV2015" s="61"/>
      <c r="AW2015" s="60"/>
    </row>
    <row r="2016" s="59" customFormat="1" customHeight="1" spans="1:49">
      <c r="A2016" s="60"/>
      <c r="B2016" s="60"/>
      <c r="C2016" s="60"/>
      <c r="D2016" s="60"/>
      <c r="H2016" s="61"/>
      <c r="I2016" s="61"/>
      <c r="J2016" s="61"/>
      <c r="K2016" s="61"/>
      <c r="L2016" s="61"/>
      <c r="M2016" s="61"/>
      <c r="N2016" s="61"/>
      <c r="O2016" s="61"/>
      <c r="P2016" s="61"/>
      <c r="Q2016" s="61"/>
      <c r="R2016" s="61"/>
      <c r="S2016" s="61"/>
      <c r="T2016" s="61"/>
      <c r="U2016" s="61"/>
      <c r="V2016" s="61"/>
      <c r="W2016" s="61"/>
      <c r="X2016" s="61"/>
      <c r="Y2016" s="61"/>
      <c r="Z2016" s="61"/>
      <c r="AA2016" s="61"/>
      <c r="AB2016" s="61"/>
      <c r="AC2016" s="61"/>
      <c r="AD2016" s="61"/>
      <c r="AE2016" s="61"/>
      <c r="AF2016" s="61"/>
      <c r="AG2016" s="61"/>
      <c r="AH2016" s="61"/>
      <c r="AI2016" s="61"/>
      <c r="AJ2016" s="61"/>
      <c r="AK2016" s="61"/>
      <c r="AL2016" s="61"/>
      <c r="AM2016" s="61"/>
      <c r="AN2016" s="61"/>
      <c r="AO2016" s="61"/>
      <c r="AP2016" s="62"/>
      <c r="AQ2016" s="61"/>
      <c r="AR2016" s="61"/>
      <c r="AS2016" s="61"/>
      <c r="AT2016" s="61"/>
      <c r="AU2016" s="61"/>
      <c r="AV2016" s="61"/>
      <c r="AW2016" s="60"/>
    </row>
    <row r="2017" s="59" customFormat="1" customHeight="1" spans="1:49">
      <c r="A2017" s="60"/>
      <c r="B2017" s="60"/>
      <c r="C2017" s="60"/>
      <c r="D2017" s="60"/>
      <c r="H2017" s="61"/>
      <c r="I2017" s="61"/>
      <c r="J2017" s="61"/>
      <c r="K2017" s="61"/>
      <c r="L2017" s="61"/>
      <c r="M2017" s="61"/>
      <c r="N2017" s="61"/>
      <c r="O2017" s="61"/>
      <c r="P2017" s="61"/>
      <c r="Q2017" s="61"/>
      <c r="R2017" s="61"/>
      <c r="S2017" s="61"/>
      <c r="T2017" s="61"/>
      <c r="U2017" s="61"/>
      <c r="V2017" s="61"/>
      <c r="W2017" s="61"/>
      <c r="X2017" s="61"/>
      <c r="Y2017" s="61"/>
      <c r="Z2017" s="61"/>
      <c r="AA2017" s="61"/>
      <c r="AB2017" s="61"/>
      <c r="AC2017" s="61"/>
      <c r="AD2017" s="61"/>
      <c r="AE2017" s="61"/>
      <c r="AF2017" s="61"/>
      <c r="AG2017" s="61"/>
      <c r="AH2017" s="61"/>
      <c r="AI2017" s="61"/>
      <c r="AJ2017" s="61"/>
      <c r="AK2017" s="61"/>
      <c r="AL2017" s="61"/>
      <c r="AM2017" s="61"/>
      <c r="AN2017" s="61"/>
      <c r="AO2017" s="61"/>
      <c r="AP2017" s="62"/>
      <c r="AQ2017" s="61"/>
      <c r="AR2017" s="61"/>
      <c r="AS2017" s="61"/>
      <c r="AT2017" s="61"/>
      <c r="AU2017" s="61"/>
      <c r="AV2017" s="61"/>
      <c r="AW2017" s="60"/>
    </row>
    <row r="2018" s="59" customFormat="1" customHeight="1" spans="1:49">
      <c r="A2018" s="60"/>
      <c r="B2018" s="60"/>
      <c r="C2018" s="60"/>
      <c r="D2018" s="60"/>
      <c r="H2018" s="61"/>
      <c r="I2018" s="61"/>
      <c r="J2018" s="61"/>
      <c r="K2018" s="61"/>
      <c r="L2018" s="61"/>
      <c r="M2018" s="61"/>
      <c r="N2018" s="61"/>
      <c r="O2018" s="61"/>
      <c r="P2018" s="61"/>
      <c r="Q2018" s="61"/>
      <c r="R2018" s="61"/>
      <c r="S2018" s="61"/>
      <c r="T2018" s="61"/>
      <c r="U2018" s="61"/>
      <c r="V2018" s="61"/>
      <c r="W2018" s="61"/>
      <c r="X2018" s="61"/>
      <c r="Y2018" s="61"/>
      <c r="Z2018" s="61"/>
      <c r="AA2018" s="61"/>
      <c r="AB2018" s="61"/>
      <c r="AC2018" s="61"/>
      <c r="AD2018" s="61"/>
      <c r="AE2018" s="61"/>
      <c r="AF2018" s="61"/>
      <c r="AG2018" s="61"/>
      <c r="AH2018" s="61"/>
      <c r="AI2018" s="61"/>
      <c r="AJ2018" s="61"/>
      <c r="AK2018" s="61"/>
      <c r="AL2018" s="61"/>
      <c r="AM2018" s="61"/>
      <c r="AN2018" s="61"/>
      <c r="AO2018" s="61"/>
      <c r="AP2018" s="62"/>
      <c r="AQ2018" s="61"/>
      <c r="AR2018" s="61"/>
      <c r="AS2018" s="61"/>
      <c r="AT2018" s="61"/>
      <c r="AU2018" s="61"/>
      <c r="AV2018" s="61"/>
      <c r="AW2018" s="60"/>
    </row>
    <row r="2019" s="59" customFormat="1" customHeight="1" spans="1:49">
      <c r="A2019" s="60"/>
      <c r="B2019" s="60"/>
      <c r="C2019" s="60"/>
      <c r="D2019" s="60"/>
      <c r="H2019" s="61"/>
      <c r="I2019" s="61"/>
      <c r="J2019" s="61"/>
      <c r="K2019" s="61"/>
      <c r="L2019" s="61"/>
      <c r="M2019" s="61"/>
      <c r="N2019" s="61"/>
      <c r="O2019" s="61"/>
      <c r="P2019" s="61"/>
      <c r="Q2019" s="61"/>
      <c r="R2019" s="61"/>
      <c r="S2019" s="61"/>
      <c r="T2019" s="61"/>
      <c r="U2019" s="61"/>
      <c r="V2019" s="61"/>
      <c r="W2019" s="61"/>
      <c r="X2019" s="61"/>
      <c r="Y2019" s="61"/>
      <c r="Z2019" s="61"/>
      <c r="AA2019" s="61"/>
      <c r="AB2019" s="61"/>
      <c r="AC2019" s="61"/>
      <c r="AD2019" s="61"/>
      <c r="AE2019" s="61"/>
      <c r="AF2019" s="61"/>
      <c r="AG2019" s="61"/>
      <c r="AH2019" s="61"/>
      <c r="AI2019" s="61"/>
      <c r="AJ2019" s="61"/>
      <c r="AK2019" s="61"/>
      <c r="AL2019" s="61"/>
      <c r="AM2019" s="61"/>
      <c r="AN2019" s="61"/>
      <c r="AO2019" s="61"/>
      <c r="AP2019" s="62"/>
      <c r="AQ2019" s="61"/>
      <c r="AR2019" s="61"/>
      <c r="AS2019" s="61"/>
      <c r="AT2019" s="61"/>
      <c r="AU2019" s="61"/>
      <c r="AV2019" s="61"/>
      <c r="AW2019" s="60"/>
    </row>
    <row r="2020" s="59" customFormat="1" customHeight="1" spans="1:49">
      <c r="A2020" s="60"/>
      <c r="B2020" s="60"/>
      <c r="C2020" s="60"/>
      <c r="D2020" s="60"/>
      <c r="H2020" s="61"/>
      <c r="I2020" s="61"/>
      <c r="J2020" s="61"/>
      <c r="K2020" s="61"/>
      <c r="L2020" s="61"/>
      <c r="M2020" s="61"/>
      <c r="N2020" s="61"/>
      <c r="O2020" s="61"/>
      <c r="P2020" s="61"/>
      <c r="Q2020" s="61"/>
      <c r="R2020" s="61"/>
      <c r="S2020" s="61"/>
      <c r="T2020" s="61"/>
      <c r="U2020" s="61"/>
      <c r="V2020" s="61"/>
      <c r="W2020" s="61"/>
      <c r="X2020" s="61"/>
      <c r="Y2020" s="61"/>
      <c r="Z2020" s="61"/>
      <c r="AA2020" s="61"/>
      <c r="AB2020" s="61"/>
      <c r="AC2020" s="61"/>
      <c r="AD2020" s="61"/>
      <c r="AE2020" s="61"/>
      <c r="AF2020" s="61"/>
      <c r="AG2020" s="61"/>
      <c r="AH2020" s="61"/>
      <c r="AI2020" s="61"/>
      <c r="AJ2020" s="61"/>
      <c r="AK2020" s="61"/>
      <c r="AL2020" s="61"/>
      <c r="AM2020" s="61"/>
      <c r="AN2020" s="61"/>
      <c r="AO2020" s="61"/>
      <c r="AP2020" s="62"/>
      <c r="AQ2020" s="61"/>
      <c r="AR2020" s="61"/>
      <c r="AS2020" s="61"/>
      <c r="AT2020" s="61"/>
      <c r="AU2020" s="61"/>
      <c r="AV2020" s="61"/>
      <c r="AW2020" s="60"/>
    </row>
    <row r="2021" s="59" customFormat="1" customHeight="1" spans="1:49">
      <c r="A2021" s="60"/>
      <c r="B2021" s="60"/>
      <c r="C2021" s="60"/>
      <c r="D2021" s="60"/>
      <c r="H2021" s="61"/>
      <c r="I2021" s="61"/>
      <c r="J2021" s="61"/>
      <c r="K2021" s="61"/>
      <c r="L2021" s="61"/>
      <c r="M2021" s="61"/>
      <c r="N2021" s="61"/>
      <c r="O2021" s="61"/>
      <c r="P2021" s="61"/>
      <c r="Q2021" s="61"/>
      <c r="R2021" s="61"/>
      <c r="S2021" s="61"/>
      <c r="T2021" s="61"/>
      <c r="U2021" s="61"/>
      <c r="V2021" s="61"/>
      <c r="W2021" s="61"/>
      <c r="X2021" s="61"/>
      <c r="Y2021" s="61"/>
      <c r="Z2021" s="61"/>
      <c r="AA2021" s="61"/>
      <c r="AB2021" s="61"/>
      <c r="AC2021" s="61"/>
      <c r="AD2021" s="61"/>
      <c r="AE2021" s="61"/>
      <c r="AF2021" s="61"/>
      <c r="AG2021" s="61"/>
      <c r="AH2021" s="61"/>
      <c r="AI2021" s="61"/>
      <c r="AJ2021" s="61"/>
      <c r="AK2021" s="61"/>
      <c r="AL2021" s="61"/>
      <c r="AM2021" s="61"/>
      <c r="AN2021" s="61"/>
      <c r="AO2021" s="61"/>
      <c r="AP2021" s="62"/>
      <c r="AQ2021" s="61"/>
      <c r="AR2021" s="61"/>
      <c r="AS2021" s="61"/>
      <c r="AT2021" s="61"/>
      <c r="AU2021" s="61"/>
      <c r="AV2021" s="61"/>
      <c r="AW2021" s="60"/>
    </row>
    <row r="2022" s="59" customFormat="1" customHeight="1" spans="1:49">
      <c r="A2022" s="60"/>
      <c r="B2022" s="60"/>
      <c r="C2022" s="60"/>
      <c r="D2022" s="60"/>
      <c r="H2022" s="61"/>
      <c r="I2022" s="61"/>
      <c r="J2022" s="61"/>
      <c r="K2022" s="61"/>
      <c r="L2022" s="61"/>
      <c r="M2022" s="61"/>
      <c r="N2022" s="61"/>
      <c r="O2022" s="61"/>
      <c r="P2022" s="61"/>
      <c r="Q2022" s="61"/>
      <c r="R2022" s="61"/>
      <c r="S2022" s="61"/>
      <c r="T2022" s="61"/>
      <c r="U2022" s="61"/>
      <c r="V2022" s="61"/>
      <c r="W2022" s="61"/>
      <c r="X2022" s="61"/>
      <c r="Y2022" s="61"/>
      <c r="Z2022" s="61"/>
      <c r="AA2022" s="61"/>
      <c r="AB2022" s="61"/>
      <c r="AC2022" s="61"/>
      <c r="AD2022" s="61"/>
      <c r="AE2022" s="61"/>
      <c r="AF2022" s="61"/>
      <c r="AG2022" s="61"/>
      <c r="AH2022" s="61"/>
      <c r="AI2022" s="61"/>
      <c r="AJ2022" s="61"/>
      <c r="AK2022" s="61"/>
      <c r="AL2022" s="61"/>
      <c r="AM2022" s="61"/>
      <c r="AN2022" s="61"/>
      <c r="AO2022" s="61"/>
      <c r="AP2022" s="62"/>
      <c r="AQ2022" s="61"/>
      <c r="AR2022" s="61"/>
      <c r="AS2022" s="61"/>
      <c r="AT2022" s="61"/>
      <c r="AU2022" s="61"/>
      <c r="AV2022" s="61"/>
      <c r="AW2022" s="60"/>
    </row>
    <row r="2023" s="59" customFormat="1" customHeight="1" spans="1:49">
      <c r="A2023" s="60"/>
      <c r="B2023" s="60"/>
      <c r="C2023" s="60"/>
      <c r="D2023" s="60"/>
      <c r="H2023" s="61"/>
      <c r="I2023" s="61"/>
      <c r="J2023" s="61"/>
      <c r="K2023" s="61"/>
      <c r="L2023" s="61"/>
      <c r="M2023" s="61"/>
      <c r="N2023" s="61"/>
      <c r="O2023" s="61"/>
      <c r="P2023" s="61"/>
      <c r="Q2023" s="61"/>
      <c r="R2023" s="61"/>
      <c r="S2023" s="61"/>
      <c r="T2023" s="61"/>
      <c r="U2023" s="61"/>
      <c r="V2023" s="61"/>
      <c r="W2023" s="61"/>
      <c r="X2023" s="61"/>
      <c r="Y2023" s="61"/>
      <c r="Z2023" s="61"/>
      <c r="AA2023" s="61"/>
      <c r="AB2023" s="61"/>
      <c r="AC2023" s="61"/>
      <c r="AD2023" s="61"/>
      <c r="AE2023" s="61"/>
      <c r="AF2023" s="61"/>
      <c r="AG2023" s="61"/>
      <c r="AH2023" s="61"/>
      <c r="AI2023" s="61"/>
      <c r="AJ2023" s="61"/>
      <c r="AK2023" s="61"/>
      <c r="AL2023" s="61"/>
      <c r="AM2023" s="61"/>
      <c r="AN2023" s="61"/>
      <c r="AO2023" s="61"/>
      <c r="AP2023" s="62"/>
      <c r="AQ2023" s="61"/>
      <c r="AR2023" s="61"/>
      <c r="AS2023" s="61"/>
      <c r="AT2023" s="61"/>
      <c r="AU2023" s="61"/>
      <c r="AV2023" s="61"/>
      <c r="AW2023" s="60"/>
    </row>
    <row r="2024" s="59" customFormat="1" customHeight="1" spans="1:49">
      <c r="A2024" s="60"/>
      <c r="B2024" s="60"/>
      <c r="C2024" s="60"/>
      <c r="D2024" s="60"/>
      <c r="H2024" s="61"/>
      <c r="I2024" s="61"/>
      <c r="J2024" s="61"/>
      <c r="K2024" s="61"/>
      <c r="L2024" s="61"/>
      <c r="M2024" s="61"/>
      <c r="N2024" s="61"/>
      <c r="O2024" s="61"/>
      <c r="P2024" s="61"/>
      <c r="Q2024" s="61"/>
      <c r="R2024" s="61"/>
      <c r="S2024" s="61"/>
      <c r="T2024" s="61"/>
      <c r="U2024" s="61"/>
      <c r="V2024" s="61"/>
      <c r="W2024" s="61"/>
      <c r="X2024" s="61"/>
      <c r="Y2024" s="61"/>
      <c r="Z2024" s="61"/>
      <c r="AA2024" s="61"/>
      <c r="AB2024" s="61"/>
      <c r="AC2024" s="61"/>
      <c r="AD2024" s="61"/>
      <c r="AE2024" s="61"/>
      <c r="AF2024" s="61"/>
      <c r="AG2024" s="61"/>
      <c r="AH2024" s="61"/>
      <c r="AI2024" s="61"/>
      <c r="AJ2024" s="61"/>
      <c r="AK2024" s="61"/>
      <c r="AL2024" s="61"/>
      <c r="AM2024" s="61"/>
      <c r="AN2024" s="61"/>
      <c r="AO2024" s="61"/>
      <c r="AP2024" s="62"/>
      <c r="AQ2024" s="61"/>
      <c r="AR2024" s="61"/>
      <c r="AS2024" s="61"/>
      <c r="AT2024" s="61"/>
      <c r="AU2024" s="61"/>
      <c r="AV2024" s="61"/>
      <c r="AW2024" s="60"/>
    </row>
    <row r="2025" s="59" customFormat="1" customHeight="1" spans="1:49">
      <c r="A2025" s="60"/>
      <c r="B2025" s="60"/>
      <c r="C2025" s="60"/>
      <c r="D2025" s="60"/>
      <c r="H2025" s="61"/>
      <c r="I2025" s="61"/>
      <c r="J2025" s="61"/>
      <c r="K2025" s="61"/>
      <c r="L2025" s="61"/>
      <c r="M2025" s="61"/>
      <c r="N2025" s="61"/>
      <c r="O2025" s="61"/>
      <c r="P2025" s="61"/>
      <c r="Q2025" s="61"/>
      <c r="R2025" s="61"/>
      <c r="S2025" s="61"/>
      <c r="T2025" s="61"/>
      <c r="U2025" s="61"/>
      <c r="V2025" s="61"/>
      <c r="W2025" s="61"/>
      <c r="X2025" s="61"/>
      <c r="Y2025" s="61"/>
      <c r="Z2025" s="61"/>
      <c r="AA2025" s="61"/>
      <c r="AB2025" s="61"/>
      <c r="AC2025" s="61"/>
      <c r="AD2025" s="61"/>
      <c r="AE2025" s="61"/>
      <c r="AF2025" s="61"/>
      <c r="AG2025" s="61"/>
      <c r="AH2025" s="61"/>
      <c r="AI2025" s="61"/>
      <c r="AJ2025" s="61"/>
      <c r="AK2025" s="61"/>
      <c r="AL2025" s="61"/>
      <c r="AM2025" s="61"/>
      <c r="AN2025" s="61"/>
      <c r="AO2025" s="61"/>
      <c r="AP2025" s="62"/>
      <c r="AQ2025" s="61"/>
      <c r="AR2025" s="61"/>
      <c r="AS2025" s="61"/>
      <c r="AT2025" s="61"/>
      <c r="AU2025" s="61"/>
      <c r="AV2025" s="61"/>
      <c r="AW2025" s="60"/>
    </row>
    <row r="2026" s="59" customFormat="1" customHeight="1" spans="1:49">
      <c r="A2026" s="60"/>
      <c r="B2026" s="60"/>
      <c r="C2026" s="60"/>
      <c r="D2026" s="60"/>
      <c r="H2026" s="61"/>
      <c r="I2026" s="61"/>
      <c r="J2026" s="61"/>
      <c r="K2026" s="61"/>
      <c r="L2026" s="61"/>
      <c r="M2026" s="61"/>
      <c r="N2026" s="61"/>
      <c r="O2026" s="61"/>
      <c r="P2026" s="61"/>
      <c r="Q2026" s="61"/>
      <c r="R2026" s="61"/>
      <c r="S2026" s="61"/>
      <c r="T2026" s="61"/>
      <c r="U2026" s="61"/>
      <c r="V2026" s="61"/>
      <c r="W2026" s="61"/>
      <c r="X2026" s="61"/>
      <c r="Y2026" s="61"/>
      <c r="Z2026" s="61"/>
      <c r="AA2026" s="61"/>
      <c r="AB2026" s="61"/>
      <c r="AC2026" s="61"/>
      <c r="AD2026" s="61"/>
      <c r="AE2026" s="61"/>
      <c r="AF2026" s="61"/>
      <c r="AG2026" s="61"/>
      <c r="AH2026" s="61"/>
      <c r="AI2026" s="61"/>
      <c r="AJ2026" s="61"/>
      <c r="AK2026" s="61"/>
      <c r="AL2026" s="61"/>
      <c r="AM2026" s="61"/>
      <c r="AN2026" s="61"/>
      <c r="AO2026" s="61"/>
      <c r="AP2026" s="62"/>
      <c r="AQ2026" s="61"/>
      <c r="AR2026" s="61"/>
      <c r="AS2026" s="61"/>
      <c r="AT2026" s="61"/>
      <c r="AU2026" s="61"/>
      <c r="AV2026" s="61"/>
      <c r="AW2026" s="60"/>
    </row>
    <row r="2027" s="59" customFormat="1" customHeight="1" spans="1:49">
      <c r="A2027" s="60"/>
      <c r="B2027" s="60"/>
      <c r="C2027" s="60"/>
      <c r="D2027" s="60"/>
      <c r="H2027" s="61"/>
      <c r="I2027" s="61"/>
      <c r="J2027" s="61"/>
      <c r="K2027" s="61"/>
      <c r="L2027" s="61"/>
      <c r="M2027" s="61"/>
      <c r="N2027" s="61"/>
      <c r="O2027" s="61"/>
      <c r="P2027" s="61"/>
      <c r="Q2027" s="61"/>
      <c r="R2027" s="61"/>
      <c r="S2027" s="61"/>
      <c r="T2027" s="61"/>
      <c r="U2027" s="61"/>
      <c r="V2027" s="61"/>
      <c r="W2027" s="61"/>
      <c r="X2027" s="61"/>
      <c r="Y2027" s="61"/>
      <c r="Z2027" s="61"/>
      <c r="AA2027" s="61"/>
      <c r="AB2027" s="61"/>
      <c r="AC2027" s="61"/>
      <c r="AD2027" s="61"/>
      <c r="AE2027" s="61"/>
      <c r="AF2027" s="61"/>
      <c r="AG2027" s="61"/>
      <c r="AH2027" s="61"/>
      <c r="AI2027" s="61"/>
      <c r="AJ2027" s="61"/>
      <c r="AK2027" s="61"/>
      <c r="AL2027" s="61"/>
      <c r="AM2027" s="61"/>
      <c r="AN2027" s="61"/>
      <c r="AO2027" s="61"/>
      <c r="AP2027" s="62"/>
      <c r="AQ2027" s="61"/>
      <c r="AR2027" s="61"/>
      <c r="AS2027" s="61"/>
      <c r="AT2027" s="61"/>
      <c r="AU2027" s="61"/>
      <c r="AV2027" s="61"/>
      <c r="AW2027" s="60"/>
    </row>
    <row r="2028" s="59" customFormat="1" customHeight="1" spans="1:49">
      <c r="A2028" s="60"/>
      <c r="B2028" s="60"/>
      <c r="C2028" s="60"/>
      <c r="D2028" s="60"/>
      <c r="H2028" s="61"/>
      <c r="I2028" s="61"/>
      <c r="J2028" s="61"/>
      <c r="K2028" s="61"/>
      <c r="L2028" s="61"/>
      <c r="M2028" s="61"/>
      <c r="N2028" s="61"/>
      <c r="O2028" s="61"/>
      <c r="P2028" s="61"/>
      <c r="Q2028" s="61"/>
      <c r="R2028" s="61"/>
      <c r="S2028" s="61"/>
      <c r="T2028" s="61"/>
      <c r="U2028" s="61"/>
      <c r="V2028" s="61"/>
      <c r="W2028" s="61"/>
      <c r="X2028" s="61"/>
      <c r="Y2028" s="61"/>
      <c r="Z2028" s="61"/>
      <c r="AA2028" s="61"/>
      <c r="AB2028" s="61"/>
      <c r="AC2028" s="61"/>
      <c r="AD2028" s="61"/>
      <c r="AE2028" s="61"/>
      <c r="AF2028" s="61"/>
      <c r="AG2028" s="61"/>
      <c r="AH2028" s="61"/>
      <c r="AI2028" s="61"/>
      <c r="AJ2028" s="61"/>
      <c r="AK2028" s="61"/>
      <c r="AL2028" s="61"/>
      <c r="AM2028" s="61"/>
      <c r="AN2028" s="61"/>
      <c r="AO2028" s="61"/>
      <c r="AP2028" s="62"/>
      <c r="AQ2028" s="61"/>
      <c r="AR2028" s="61"/>
      <c r="AS2028" s="61"/>
      <c r="AT2028" s="61"/>
      <c r="AU2028" s="61"/>
      <c r="AV2028" s="61"/>
      <c r="AW2028" s="60"/>
    </row>
    <row r="2029" s="59" customFormat="1" customHeight="1" spans="1:49">
      <c r="A2029" s="60"/>
      <c r="B2029" s="60"/>
      <c r="C2029" s="60"/>
      <c r="D2029" s="60"/>
      <c r="H2029" s="61"/>
      <c r="I2029" s="61"/>
      <c r="J2029" s="61"/>
      <c r="K2029" s="61"/>
      <c r="L2029" s="61"/>
      <c r="M2029" s="61"/>
      <c r="N2029" s="61"/>
      <c r="O2029" s="61"/>
      <c r="P2029" s="61"/>
      <c r="Q2029" s="61"/>
      <c r="R2029" s="61"/>
      <c r="S2029" s="61"/>
      <c r="T2029" s="61"/>
      <c r="U2029" s="61"/>
      <c r="V2029" s="61"/>
      <c r="W2029" s="61"/>
      <c r="X2029" s="61"/>
      <c r="Y2029" s="61"/>
      <c r="Z2029" s="61"/>
      <c r="AA2029" s="61"/>
      <c r="AB2029" s="61"/>
      <c r="AC2029" s="61"/>
      <c r="AD2029" s="61"/>
      <c r="AE2029" s="61"/>
      <c r="AF2029" s="61"/>
      <c r="AG2029" s="61"/>
      <c r="AH2029" s="61"/>
      <c r="AI2029" s="61"/>
      <c r="AJ2029" s="61"/>
      <c r="AK2029" s="61"/>
      <c r="AL2029" s="61"/>
      <c r="AM2029" s="61"/>
      <c r="AN2029" s="61"/>
      <c r="AO2029" s="61"/>
      <c r="AP2029" s="62"/>
      <c r="AQ2029" s="61"/>
      <c r="AR2029" s="61"/>
      <c r="AS2029" s="61"/>
      <c r="AT2029" s="61"/>
      <c r="AU2029" s="61"/>
      <c r="AV2029" s="61"/>
      <c r="AW2029" s="60"/>
    </row>
    <row r="2030" s="59" customFormat="1" customHeight="1" spans="1:49">
      <c r="A2030" s="60"/>
      <c r="B2030" s="60"/>
      <c r="C2030" s="60"/>
      <c r="D2030" s="60"/>
      <c r="H2030" s="61"/>
      <c r="I2030" s="61"/>
      <c r="J2030" s="61"/>
      <c r="K2030" s="61"/>
      <c r="L2030" s="61"/>
      <c r="M2030" s="61"/>
      <c r="N2030" s="61"/>
      <c r="O2030" s="61"/>
      <c r="P2030" s="61"/>
      <c r="Q2030" s="61"/>
      <c r="R2030" s="61"/>
      <c r="S2030" s="61"/>
      <c r="T2030" s="61"/>
      <c r="U2030" s="61"/>
      <c r="V2030" s="61"/>
      <c r="W2030" s="61"/>
      <c r="X2030" s="61"/>
      <c r="Y2030" s="61"/>
      <c r="Z2030" s="61"/>
      <c r="AA2030" s="61"/>
      <c r="AB2030" s="61"/>
      <c r="AC2030" s="61"/>
      <c r="AD2030" s="61"/>
      <c r="AE2030" s="61"/>
      <c r="AF2030" s="61"/>
      <c r="AG2030" s="61"/>
      <c r="AH2030" s="61"/>
      <c r="AI2030" s="61"/>
      <c r="AJ2030" s="61"/>
      <c r="AK2030" s="61"/>
      <c r="AL2030" s="61"/>
      <c r="AM2030" s="61"/>
      <c r="AN2030" s="61"/>
      <c r="AO2030" s="61"/>
      <c r="AP2030" s="62"/>
      <c r="AQ2030" s="61"/>
      <c r="AR2030" s="61"/>
      <c r="AS2030" s="61"/>
      <c r="AT2030" s="61"/>
      <c r="AU2030" s="61"/>
      <c r="AV2030" s="61"/>
      <c r="AW2030" s="60"/>
    </row>
    <row r="2031" s="59" customFormat="1" customHeight="1" spans="1:49">
      <c r="A2031" s="60"/>
      <c r="B2031" s="60"/>
      <c r="C2031" s="60"/>
      <c r="D2031" s="60"/>
      <c r="H2031" s="61"/>
      <c r="I2031" s="61"/>
      <c r="J2031" s="61"/>
      <c r="K2031" s="61"/>
      <c r="L2031" s="61"/>
      <c r="M2031" s="61"/>
      <c r="N2031" s="61"/>
      <c r="O2031" s="61"/>
      <c r="P2031" s="61"/>
      <c r="Q2031" s="61"/>
      <c r="R2031" s="61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1"/>
      <c r="AC2031" s="61"/>
      <c r="AD2031" s="61"/>
      <c r="AE2031" s="61"/>
      <c r="AF2031" s="61"/>
      <c r="AG2031" s="61"/>
      <c r="AH2031" s="61"/>
      <c r="AI2031" s="61"/>
      <c r="AJ2031" s="61"/>
      <c r="AK2031" s="61"/>
      <c r="AL2031" s="61"/>
      <c r="AM2031" s="61"/>
      <c r="AN2031" s="61"/>
      <c r="AO2031" s="61"/>
      <c r="AP2031" s="62"/>
      <c r="AQ2031" s="61"/>
      <c r="AR2031" s="61"/>
      <c r="AS2031" s="61"/>
      <c r="AT2031" s="61"/>
      <c r="AU2031" s="61"/>
      <c r="AV2031" s="61"/>
      <c r="AW2031" s="60"/>
    </row>
    <row r="2032" s="59" customFormat="1" customHeight="1" spans="1:49">
      <c r="A2032" s="60"/>
      <c r="B2032" s="60"/>
      <c r="C2032" s="60"/>
      <c r="D2032" s="60"/>
      <c r="H2032" s="61"/>
      <c r="I2032" s="61"/>
      <c r="J2032" s="61"/>
      <c r="K2032" s="61"/>
      <c r="L2032" s="61"/>
      <c r="M2032" s="61"/>
      <c r="N2032" s="61"/>
      <c r="O2032" s="61"/>
      <c r="P2032" s="61"/>
      <c r="Q2032" s="61"/>
      <c r="R2032" s="61"/>
      <c r="S2032" s="61"/>
      <c r="T2032" s="61"/>
      <c r="U2032" s="61"/>
      <c r="V2032" s="61"/>
      <c r="W2032" s="61"/>
      <c r="X2032" s="61"/>
      <c r="Y2032" s="61"/>
      <c r="Z2032" s="61"/>
      <c r="AA2032" s="61"/>
      <c r="AB2032" s="61"/>
      <c r="AC2032" s="61"/>
      <c r="AD2032" s="61"/>
      <c r="AE2032" s="61"/>
      <c r="AF2032" s="61"/>
      <c r="AG2032" s="61"/>
      <c r="AH2032" s="61"/>
      <c r="AI2032" s="61"/>
      <c r="AJ2032" s="61"/>
      <c r="AK2032" s="61"/>
      <c r="AL2032" s="61"/>
      <c r="AM2032" s="61"/>
      <c r="AN2032" s="61"/>
      <c r="AO2032" s="61"/>
      <c r="AP2032" s="62"/>
      <c r="AQ2032" s="61"/>
      <c r="AR2032" s="61"/>
      <c r="AS2032" s="61"/>
      <c r="AT2032" s="61"/>
      <c r="AU2032" s="61"/>
      <c r="AV2032" s="61"/>
      <c r="AW2032" s="60"/>
    </row>
    <row r="2033" s="59" customFormat="1" customHeight="1" spans="1:49">
      <c r="A2033" s="60"/>
      <c r="B2033" s="60"/>
      <c r="C2033" s="60"/>
      <c r="D2033" s="60"/>
      <c r="H2033" s="61"/>
      <c r="I2033" s="61"/>
      <c r="J2033" s="61"/>
      <c r="K2033" s="61"/>
      <c r="L2033" s="61"/>
      <c r="M2033" s="61"/>
      <c r="N2033" s="61"/>
      <c r="O2033" s="61"/>
      <c r="P2033" s="61"/>
      <c r="Q2033" s="61"/>
      <c r="R2033" s="61"/>
      <c r="S2033" s="61"/>
      <c r="T2033" s="61"/>
      <c r="U2033" s="61"/>
      <c r="V2033" s="61"/>
      <c r="W2033" s="61"/>
      <c r="X2033" s="61"/>
      <c r="Y2033" s="61"/>
      <c r="Z2033" s="61"/>
      <c r="AA2033" s="61"/>
      <c r="AB2033" s="61"/>
      <c r="AC2033" s="61"/>
      <c r="AD2033" s="61"/>
      <c r="AE2033" s="61"/>
      <c r="AF2033" s="61"/>
      <c r="AG2033" s="61"/>
      <c r="AH2033" s="61"/>
      <c r="AI2033" s="61"/>
      <c r="AJ2033" s="61"/>
      <c r="AK2033" s="61"/>
      <c r="AL2033" s="61"/>
      <c r="AM2033" s="61"/>
      <c r="AN2033" s="61"/>
      <c r="AO2033" s="61"/>
      <c r="AP2033" s="62"/>
      <c r="AQ2033" s="61"/>
      <c r="AR2033" s="61"/>
      <c r="AS2033" s="61"/>
      <c r="AT2033" s="61"/>
      <c r="AU2033" s="61"/>
      <c r="AV2033" s="61"/>
      <c r="AW2033" s="60"/>
    </row>
    <row r="2034" s="59" customFormat="1" customHeight="1" spans="1:49">
      <c r="A2034" s="60"/>
      <c r="B2034" s="60"/>
      <c r="C2034" s="60"/>
      <c r="D2034" s="60"/>
      <c r="H2034" s="61"/>
      <c r="I2034" s="61"/>
      <c r="J2034" s="61"/>
      <c r="K2034" s="61"/>
      <c r="L2034" s="61"/>
      <c r="M2034" s="61"/>
      <c r="N2034" s="61"/>
      <c r="O2034" s="61"/>
      <c r="P2034" s="61"/>
      <c r="Q2034" s="61"/>
      <c r="R2034" s="61"/>
      <c r="S2034" s="61"/>
      <c r="T2034" s="61"/>
      <c r="U2034" s="61"/>
      <c r="V2034" s="61"/>
      <c r="W2034" s="61"/>
      <c r="X2034" s="61"/>
      <c r="Y2034" s="61"/>
      <c r="Z2034" s="61"/>
      <c r="AA2034" s="61"/>
      <c r="AB2034" s="61"/>
      <c r="AC2034" s="61"/>
      <c r="AD2034" s="61"/>
      <c r="AE2034" s="61"/>
      <c r="AF2034" s="61"/>
      <c r="AG2034" s="61"/>
      <c r="AH2034" s="61"/>
      <c r="AI2034" s="61"/>
      <c r="AJ2034" s="61"/>
      <c r="AK2034" s="61"/>
      <c r="AL2034" s="61"/>
      <c r="AM2034" s="61"/>
      <c r="AN2034" s="61"/>
      <c r="AO2034" s="61"/>
      <c r="AP2034" s="62"/>
      <c r="AQ2034" s="61"/>
      <c r="AR2034" s="61"/>
      <c r="AS2034" s="61"/>
      <c r="AT2034" s="61"/>
      <c r="AU2034" s="61"/>
      <c r="AV2034" s="61"/>
      <c r="AW2034" s="60"/>
    </row>
    <row r="2035" s="59" customFormat="1" customHeight="1" spans="1:49">
      <c r="A2035" s="60"/>
      <c r="B2035" s="60"/>
      <c r="C2035" s="60"/>
      <c r="D2035" s="60"/>
      <c r="H2035" s="61"/>
      <c r="I2035" s="61"/>
      <c r="J2035" s="61"/>
      <c r="K2035" s="61"/>
      <c r="L2035" s="61"/>
      <c r="M2035" s="61"/>
      <c r="N2035" s="61"/>
      <c r="O2035" s="61"/>
      <c r="P2035" s="61"/>
      <c r="Q2035" s="61"/>
      <c r="R2035" s="61"/>
      <c r="S2035" s="61"/>
      <c r="T2035" s="61"/>
      <c r="U2035" s="61"/>
      <c r="V2035" s="61"/>
      <c r="W2035" s="61"/>
      <c r="X2035" s="61"/>
      <c r="Y2035" s="61"/>
      <c r="Z2035" s="61"/>
      <c r="AA2035" s="61"/>
      <c r="AB2035" s="61"/>
      <c r="AC2035" s="61"/>
      <c r="AD2035" s="61"/>
      <c r="AE2035" s="61"/>
      <c r="AF2035" s="61"/>
      <c r="AG2035" s="61"/>
      <c r="AH2035" s="61"/>
      <c r="AI2035" s="61"/>
      <c r="AJ2035" s="61"/>
      <c r="AK2035" s="61"/>
      <c r="AL2035" s="61"/>
      <c r="AM2035" s="61"/>
      <c r="AN2035" s="61"/>
      <c r="AO2035" s="61"/>
      <c r="AP2035" s="62"/>
      <c r="AQ2035" s="61"/>
      <c r="AR2035" s="61"/>
      <c r="AS2035" s="61"/>
      <c r="AT2035" s="61"/>
      <c r="AU2035" s="61"/>
      <c r="AV2035" s="61"/>
      <c r="AW2035" s="60"/>
    </row>
    <row r="2036" s="59" customFormat="1" customHeight="1" spans="1:49">
      <c r="A2036" s="60"/>
      <c r="B2036" s="60"/>
      <c r="C2036" s="60"/>
      <c r="D2036" s="60"/>
      <c r="H2036" s="61"/>
      <c r="I2036" s="61"/>
      <c r="J2036" s="61"/>
      <c r="K2036" s="61"/>
      <c r="L2036" s="61"/>
      <c r="M2036" s="61"/>
      <c r="N2036" s="61"/>
      <c r="O2036" s="61"/>
      <c r="P2036" s="61"/>
      <c r="Q2036" s="61"/>
      <c r="R2036" s="61"/>
      <c r="S2036" s="61"/>
      <c r="T2036" s="61"/>
      <c r="U2036" s="61"/>
      <c r="V2036" s="61"/>
      <c r="W2036" s="61"/>
      <c r="X2036" s="61"/>
      <c r="Y2036" s="61"/>
      <c r="Z2036" s="61"/>
      <c r="AA2036" s="61"/>
      <c r="AB2036" s="61"/>
      <c r="AC2036" s="61"/>
      <c r="AD2036" s="61"/>
      <c r="AE2036" s="61"/>
      <c r="AF2036" s="61"/>
      <c r="AG2036" s="61"/>
      <c r="AH2036" s="61"/>
      <c r="AI2036" s="61"/>
      <c r="AJ2036" s="61"/>
      <c r="AK2036" s="61"/>
      <c r="AL2036" s="61"/>
      <c r="AM2036" s="61"/>
      <c r="AN2036" s="61"/>
      <c r="AO2036" s="61"/>
      <c r="AP2036" s="62"/>
      <c r="AQ2036" s="61"/>
      <c r="AR2036" s="61"/>
      <c r="AS2036" s="61"/>
      <c r="AT2036" s="61"/>
      <c r="AU2036" s="61"/>
      <c r="AV2036" s="61"/>
      <c r="AW2036" s="60"/>
    </row>
    <row r="2037" s="59" customFormat="1" customHeight="1" spans="1:49">
      <c r="A2037" s="60"/>
      <c r="B2037" s="60"/>
      <c r="C2037" s="60"/>
      <c r="D2037" s="60"/>
      <c r="H2037" s="61"/>
      <c r="I2037" s="61"/>
      <c r="J2037" s="61"/>
      <c r="K2037" s="61"/>
      <c r="L2037" s="61"/>
      <c r="M2037" s="61"/>
      <c r="N2037" s="61"/>
      <c r="O2037" s="61"/>
      <c r="P2037" s="61"/>
      <c r="Q2037" s="61"/>
      <c r="R2037" s="61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1"/>
      <c r="AC2037" s="61"/>
      <c r="AD2037" s="61"/>
      <c r="AE2037" s="61"/>
      <c r="AF2037" s="61"/>
      <c r="AG2037" s="61"/>
      <c r="AH2037" s="61"/>
      <c r="AI2037" s="61"/>
      <c r="AJ2037" s="61"/>
      <c r="AK2037" s="61"/>
      <c r="AL2037" s="61"/>
      <c r="AM2037" s="61"/>
      <c r="AN2037" s="61"/>
      <c r="AO2037" s="61"/>
      <c r="AP2037" s="62"/>
      <c r="AQ2037" s="61"/>
      <c r="AR2037" s="61"/>
      <c r="AS2037" s="61"/>
      <c r="AT2037" s="61"/>
      <c r="AU2037" s="61"/>
      <c r="AV2037" s="61"/>
      <c r="AW2037" s="60"/>
    </row>
    <row r="2038" s="59" customFormat="1" customHeight="1" spans="1:49">
      <c r="A2038" s="60"/>
      <c r="B2038" s="60"/>
      <c r="C2038" s="60"/>
      <c r="D2038" s="60"/>
      <c r="H2038" s="61"/>
      <c r="I2038" s="61"/>
      <c r="J2038" s="61"/>
      <c r="K2038" s="61"/>
      <c r="L2038" s="61"/>
      <c r="M2038" s="61"/>
      <c r="N2038" s="61"/>
      <c r="O2038" s="61"/>
      <c r="P2038" s="61"/>
      <c r="Q2038" s="61"/>
      <c r="R2038" s="61"/>
      <c r="S2038" s="61"/>
      <c r="T2038" s="61"/>
      <c r="U2038" s="61"/>
      <c r="V2038" s="61"/>
      <c r="W2038" s="61"/>
      <c r="X2038" s="61"/>
      <c r="Y2038" s="61"/>
      <c r="Z2038" s="61"/>
      <c r="AA2038" s="61"/>
      <c r="AB2038" s="61"/>
      <c r="AC2038" s="61"/>
      <c r="AD2038" s="61"/>
      <c r="AE2038" s="61"/>
      <c r="AF2038" s="61"/>
      <c r="AG2038" s="61"/>
      <c r="AH2038" s="61"/>
      <c r="AI2038" s="61"/>
      <c r="AJ2038" s="61"/>
      <c r="AK2038" s="61"/>
      <c r="AL2038" s="61"/>
      <c r="AM2038" s="61"/>
      <c r="AN2038" s="61"/>
      <c r="AO2038" s="61"/>
      <c r="AP2038" s="62"/>
      <c r="AQ2038" s="61"/>
      <c r="AR2038" s="61"/>
      <c r="AS2038" s="61"/>
      <c r="AT2038" s="61"/>
      <c r="AU2038" s="61"/>
      <c r="AV2038" s="61"/>
      <c r="AW2038" s="60"/>
    </row>
    <row r="2039" s="59" customFormat="1" customHeight="1" spans="1:49">
      <c r="A2039" s="60"/>
      <c r="B2039" s="60"/>
      <c r="C2039" s="60"/>
      <c r="D2039" s="60"/>
      <c r="H2039" s="61"/>
      <c r="I2039" s="61"/>
      <c r="J2039" s="61"/>
      <c r="K2039" s="61"/>
      <c r="L2039" s="61"/>
      <c r="M2039" s="61"/>
      <c r="N2039" s="61"/>
      <c r="O2039" s="61"/>
      <c r="P2039" s="61"/>
      <c r="Q2039" s="61"/>
      <c r="R2039" s="61"/>
      <c r="S2039" s="61"/>
      <c r="T2039" s="61"/>
      <c r="U2039" s="61"/>
      <c r="V2039" s="61"/>
      <c r="W2039" s="61"/>
      <c r="X2039" s="61"/>
      <c r="Y2039" s="61"/>
      <c r="Z2039" s="61"/>
      <c r="AA2039" s="61"/>
      <c r="AB2039" s="61"/>
      <c r="AC2039" s="61"/>
      <c r="AD2039" s="61"/>
      <c r="AE2039" s="61"/>
      <c r="AF2039" s="61"/>
      <c r="AG2039" s="61"/>
      <c r="AH2039" s="61"/>
      <c r="AI2039" s="61"/>
      <c r="AJ2039" s="61"/>
      <c r="AK2039" s="61"/>
      <c r="AL2039" s="61"/>
      <c r="AM2039" s="61"/>
      <c r="AN2039" s="61"/>
      <c r="AO2039" s="61"/>
      <c r="AP2039" s="62"/>
      <c r="AQ2039" s="61"/>
      <c r="AR2039" s="61"/>
      <c r="AS2039" s="61"/>
      <c r="AT2039" s="61"/>
      <c r="AU2039" s="61"/>
      <c r="AV2039" s="61"/>
      <c r="AW2039" s="60"/>
    </row>
    <row r="2040" s="59" customFormat="1" customHeight="1" spans="1:49">
      <c r="A2040" s="60"/>
      <c r="B2040" s="60"/>
      <c r="C2040" s="60"/>
      <c r="D2040" s="60"/>
      <c r="H2040" s="61"/>
      <c r="I2040" s="61"/>
      <c r="J2040" s="61"/>
      <c r="K2040" s="61"/>
      <c r="L2040" s="61"/>
      <c r="M2040" s="61"/>
      <c r="N2040" s="61"/>
      <c r="O2040" s="61"/>
      <c r="P2040" s="61"/>
      <c r="Q2040" s="61"/>
      <c r="R2040" s="61"/>
      <c r="S2040" s="61"/>
      <c r="T2040" s="61"/>
      <c r="U2040" s="61"/>
      <c r="V2040" s="61"/>
      <c r="W2040" s="61"/>
      <c r="X2040" s="61"/>
      <c r="Y2040" s="61"/>
      <c r="Z2040" s="61"/>
      <c r="AA2040" s="61"/>
      <c r="AB2040" s="61"/>
      <c r="AC2040" s="61"/>
      <c r="AD2040" s="61"/>
      <c r="AE2040" s="61"/>
      <c r="AF2040" s="61"/>
      <c r="AG2040" s="61"/>
      <c r="AH2040" s="61"/>
      <c r="AI2040" s="61"/>
      <c r="AJ2040" s="61"/>
      <c r="AK2040" s="61"/>
      <c r="AL2040" s="61"/>
      <c r="AM2040" s="61"/>
      <c r="AN2040" s="61"/>
      <c r="AO2040" s="61"/>
      <c r="AP2040" s="62"/>
      <c r="AQ2040" s="61"/>
      <c r="AR2040" s="61"/>
      <c r="AS2040" s="61"/>
      <c r="AT2040" s="61"/>
      <c r="AU2040" s="61"/>
      <c r="AV2040" s="61"/>
      <c r="AW2040" s="60"/>
    </row>
    <row r="2041" s="59" customFormat="1" customHeight="1" spans="1:49">
      <c r="A2041" s="60"/>
      <c r="B2041" s="60"/>
      <c r="C2041" s="60"/>
      <c r="D2041" s="60"/>
      <c r="H2041" s="61"/>
      <c r="I2041" s="61"/>
      <c r="J2041" s="61"/>
      <c r="K2041" s="61"/>
      <c r="L2041" s="61"/>
      <c r="M2041" s="61"/>
      <c r="N2041" s="61"/>
      <c r="O2041" s="61"/>
      <c r="P2041" s="61"/>
      <c r="Q2041" s="61"/>
      <c r="R2041" s="61"/>
      <c r="S2041" s="61"/>
      <c r="T2041" s="61"/>
      <c r="U2041" s="61"/>
      <c r="V2041" s="61"/>
      <c r="W2041" s="61"/>
      <c r="X2041" s="61"/>
      <c r="Y2041" s="61"/>
      <c r="Z2041" s="61"/>
      <c r="AA2041" s="61"/>
      <c r="AB2041" s="61"/>
      <c r="AC2041" s="61"/>
      <c r="AD2041" s="61"/>
      <c r="AE2041" s="61"/>
      <c r="AF2041" s="61"/>
      <c r="AG2041" s="61"/>
      <c r="AH2041" s="61"/>
      <c r="AI2041" s="61"/>
      <c r="AJ2041" s="61"/>
      <c r="AK2041" s="61"/>
      <c r="AL2041" s="61"/>
      <c r="AM2041" s="61"/>
      <c r="AN2041" s="61"/>
      <c r="AO2041" s="61"/>
      <c r="AP2041" s="62"/>
      <c r="AQ2041" s="61"/>
      <c r="AR2041" s="61"/>
      <c r="AS2041" s="61"/>
      <c r="AT2041" s="61"/>
      <c r="AU2041" s="61"/>
      <c r="AV2041" s="61"/>
      <c r="AW2041" s="60"/>
    </row>
    <row r="2042" s="59" customFormat="1" customHeight="1" spans="1:49">
      <c r="A2042" s="60"/>
      <c r="B2042" s="60"/>
      <c r="C2042" s="60"/>
      <c r="D2042" s="60"/>
      <c r="H2042" s="61"/>
      <c r="I2042" s="61"/>
      <c r="J2042" s="61"/>
      <c r="K2042" s="61"/>
      <c r="L2042" s="61"/>
      <c r="M2042" s="61"/>
      <c r="N2042" s="61"/>
      <c r="O2042" s="61"/>
      <c r="P2042" s="61"/>
      <c r="Q2042" s="61"/>
      <c r="R2042" s="61"/>
      <c r="S2042" s="61"/>
      <c r="T2042" s="61"/>
      <c r="U2042" s="61"/>
      <c r="V2042" s="61"/>
      <c r="W2042" s="61"/>
      <c r="X2042" s="61"/>
      <c r="Y2042" s="61"/>
      <c r="Z2042" s="61"/>
      <c r="AA2042" s="61"/>
      <c r="AB2042" s="61"/>
      <c r="AC2042" s="61"/>
      <c r="AD2042" s="61"/>
      <c r="AE2042" s="61"/>
      <c r="AF2042" s="61"/>
      <c r="AG2042" s="61"/>
      <c r="AH2042" s="61"/>
      <c r="AI2042" s="61"/>
      <c r="AJ2042" s="61"/>
      <c r="AK2042" s="61"/>
      <c r="AL2042" s="61"/>
      <c r="AM2042" s="61"/>
      <c r="AN2042" s="61"/>
      <c r="AO2042" s="61"/>
      <c r="AP2042" s="62"/>
      <c r="AQ2042" s="61"/>
      <c r="AR2042" s="61"/>
      <c r="AS2042" s="61"/>
      <c r="AT2042" s="61"/>
      <c r="AU2042" s="61"/>
      <c r="AV2042" s="61"/>
      <c r="AW2042" s="60"/>
    </row>
    <row r="2043" s="59" customFormat="1" customHeight="1" spans="1:49">
      <c r="A2043" s="60"/>
      <c r="B2043" s="60"/>
      <c r="C2043" s="60"/>
      <c r="D2043" s="60"/>
      <c r="H2043" s="61"/>
      <c r="I2043" s="61"/>
      <c r="J2043" s="61"/>
      <c r="K2043" s="61"/>
      <c r="L2043" s="61"/>
      <c r="M2043" s="61"/>
      <c r="N2043" s="61"/>
      <c r="O2043" s="61"/>
      <c r="P2043" s="61"/>
      <c r="Q2043" s="61"/>
      <c r="R2043" s="61"/>
      <c r="S2043" s="61"/>
      <c r="T2043" s="61"/>
      <c r="U2043" s="61"/>
      <c r="V2043" s="61"/>
      <c r="W2043" s="61"/>
      <c r="X2043" s="61"/>
      <c r="Y2043" s="61"/>
      <c r="Z2043" s="61"/>
      <c r="AA2043" s="61"/>
      <c r="AB2043" s="61"/>
      <c r="AC2043" s="61"/>
      <c r="AD2043" s="61"/>
      <c r="AE2043" s="61"/>
      <c r="AF2043" s="61"/>
      <c r="AG2043" s="61"/>
      <c r="AH2043" s="61"/>
      <c r="AI2043" s="61"/>
      <c r="AJ2043" s="61"/>
      <c r="AK2043" s="61"/>
      <c r="AL2043" s="61"/>
      <c r="AM2043" s="61"/>
      <c r="AN2043" s="61"/>
      <c r="AO2043" s="61"/>
      <c r="AP2043" s="62"/>
      <c r="AQ2043" s="61"/>
      <c r="AR2043" s="61"/>
      <c r="AS2043" s="61"/>
      <c r="AT2043" s="61"/>
      <c r="AU2043" s="61"/>
      <c r="AV2043" s="61"/>
      <c r="AW2043" s="60"/>
    </row>
    <row r="2044" s="59" customFormat="1" customHeight="1" spans="1:49">
      <c r="A2044" s="60"/>
      <c r="B2044" s="60"/>
      <c r="C2044" s="60"/>
      <c r="D2044" s="60"/>
      <c r="H2044" s="61"/>
      <c r="I2044" s="61"/>
      <c r="J2044" s="61"/>
      <c r="K2044" s="61"/>
      <c r="L2044" s="61"/>
      <c r="M2044" s="61"/>
      <c r="N2044" s="61"/>
      <c r="O2044" s="61"/>
      <c r="P2044" s="61"/>
      <c r="Q2044" s="61"/>
      <c r="R2044" s="61"/>
      <c r="S2044" s="61"/>
      <c r="T2044" s="61"/>
      <c r="U2044" s="61"/>
      <c r="V2044" s="61"/>
      <c r="W2044" s="61"/>
      <c r="X2044" s="61"/>
      <c r="Y2044" s="61"/>
      <c r="Z2044" s="61"/>
      <c r="AA2044" s="61"/>
      <c r="AB2044" s="61"/>
      <c r="AC2044" s="61"/>
      <c r="AD2044" s="61"/>
      <c r="AE2044" s="61"/>
      <c r="AF2044" s="61"/>
      <c r="AG2044" s="61"/>
      <c r="AH2044" s="61"/>
      <c r="AI2044" s="61"/>
      <c r="AJ2044" s="61"/>
      <c r="AK2044" s="61"/>
      <c r="AL2044" s="61"/>
      <c r="AM2044" s="61"/>
      <c r="AN2044" s="61"/>
      <c r="AO2044" s="61"/>
      <c r="AP2044" s="62"/>
      <c r="AQ2044" s="61"/>
      <c r="AR2044" s="61"/>
      <c r="AS2044" s="61"/>
      <c r="AT2044" s="61"/>
      <c r="AU2044" s="61"/>
      <c r="AV2044" s="61"/>
      <c r="AW2044" s="60"/>
    </row>
    <row r="2045" s="59" customFormat="1" customHeight="1" spans="1:49">
      <c r="A2045" s="60"/>
      <c r="B2045" s="60"/>
      <c r="C2045" s="60"/>
      <c r="D2045" s="60"/>
      <c r="H2045" s="61"/>
      <c r="I2045" s="61"/>
      <c r="J2045" s="61"/>
      <c r="K2045" s="61"/>
      <c r="L2045" s="61"/>
      <c r="M2045" s="61"/>
      <c r="N2045" s="61"/>
      <c r="O2045" s="61"/>
      <c r="P2045" s="61"/>
      <c r="Q2045" s="61"/>
      <c r="R2045" s="61"/>
      <c r="S2045" s="61"/>
      <c r="T2045" s="61"/>
      <c r="U2045" s="61"/>
      <c r="V2045" s="61"/>
      <c r="W2045" s="61"/>
      <c r="X2045" s="61"/>
      <c r="Y2045" s="61"/>
      <c r="Z2045" s="61"/>
      <c r="AA2045" s="61"/>
      <c r="AB2045" s="61"/>
      <c r="AC2045" s="61"/>
      <c r="AD2045" s="61"/>
      <c r="AE2045" s="61"/>
      <c r="AF2045" s="61"/>
      <c r="AG2045" s="61"/>
      <c r="AH2045" s="61"/>
      <c r="AI2045" s="61"/>
      <c r="AJ2045" s="61"/>
      <c r="AK2045" s="61"/>
      <c r="AL2045" s="61"/>
      <c r="AM2045" s="61"/>
      <c r="AN2045" s="61"/>
      <c r="AO2045" s="61"/>
      <c r="AP2045" s="62"/>
      <c r="AQ2045" s="61"/>
      <c r="AR2045" s="61"/>
      <c r="AS2045" s="61"/>
      <c r="AT2045" s="61"/>
      <c r="AU2045" s="61"/>
      <c r="AV2045" s="61"/>
      <c r="AW2045" s="60"/>
    </row>
    <row r="2046" s="59" customFormat="1" customHeight="1" spans="1:49">
      <c r="A2046" s="60"/>
      <c r="B2046" s="60"/>
      <c r="C2046" s="60"/>
      <c r="D2046" s="60"/>
      <c r="H2046" s="61"/>
      <c r="I2046" s="61"/>
      <c r="J2046" s="61"/>
      <c r="K2046" s="61"/>
      <c r="L2046" s="61"/>
      <c r="M2046" s="61"/>
      <c r="N2046" s="61"/>
      <c r="O2046" s="61"/>
      <c r="P2046" s="61"/>
      <c r="Q2046" s="61"/>
      <c r="R2046" s="61"/>
      <c r="S2046" s="61"/>
      <c r="T2046" s="61"/>
      <c r="U2046" s="61"/>
      <c r="V2046" s="61"/>
      <c r="W2046" s="61"/>
      <c r="X2046" s="61"/>
      <c r="Y2046" s="61"/>
      <c r="Z2046" s="61"/>
      <c r="AA2046" s="61"/>
      <c r="AB2046" s="61"/>
      <c r="AC2046" s="61"/>
      <c r="AD2046" s="61"/>
      <c r="AE2046" s="61"/>
      <c r="AF2046" s="61"/>
      <c r="AG2046" s="61"/>
      <c r="AH2046" s="61"/>
      <c r="AI2046" s="61"/>
      <c r="AJ2046" s="61"/>
      <c r="AK2046" s="61"/>
      <c r="AL2046" s="61"/>
      <c r="AM2046" s="61"/>
      <c r="AN2046" s="61"/>
      <c r="AO2046" s="61"/>
      <c r="AP2046" s="62"/>
      <c r="AQ2046" s="61"/>
      <c r="AR2046" s="61"/>
      <c r="AS2046" s="61"/>
      <c r="AT2046" s="61"/>
      <c r="AU2046" s="61"/>
      <c r="AV2046" s="61"/>
      <c r="AW2046" s="60"/>
    </row>
    <row r="2047" s="59" customFormat="1" customHeight="1" spans="1:49">
      <c r="A2047" s="60"/>
      <c r="B2047" s="60"/>
      <c r="C2047" s="60"/>
      <c r="D2047" s="60"/>
      <c r="H2047" s="61"/>
      <c r="I2047" s="61"/>
      <c r="J2047" s="61"/>
      <c r="K2047" s="61"/>
      <c r="L2047" s="61"/>
      <c r="M2047" s="61"/>
      <c r="N2047" s="61"/>
      <c r="O2047" s="61"/>
      <c r="P2047" s="61"/>
      <c r="Q2047" s="61"/>
      <c r="R2047" s="61"/>
      <c r="S2047" s="61"/>
      <c r="T2047" s="61"/>
      <c r="U2047" s="61"/>
      <c r="V2047" s="61"/>
      <c r="W2047" s="61"/>
      <c r="X2047" s="61"/>
      <c r="Y2047" s="61"/>
      <c r="Z2047" s="61"/>
      <c r="AA2047" s="61"/>
      <c r="AB2047" s="61"/>
      <c r="AC2047" s="61"/>
      <c r="AD2047" s="61"/>
      <c r="AE2047" s="61"/>
      <c r="AF2047" s="61"/>
      <c r="AG2047" s="61"/>
      <c r="AH2047" s="61"/>
      <c r="AI2047" s="61"/>
      <c r="AJ2047" s="61"/>
      <c r="AK2047" s="61"/>
      <c r="AL2047" s="61"/>
      <c r="AM2047" s="61"/>
      <c r="AN2047" s="61"/>
      <c r="AO2047" s="61"/>
      <c r="AP2047" s="62"/>
      <c r="AQ2047" s="61"/>
      <c r="AR2047" s="61"/>
      <c r="AS2047" s="61"/>
      <c r="AT2047" s="61"/>
      <c r="AU2047" s="61"/>
      <c r="AV2047" s="61"/>
      <c r="AW2047" s="60"/>
    </row>
    <row r="2048" s="59" customFormat="1" customHeight="1" spans="1:49">
      <c r="A2048" s="60"/>
      <c r="B2048" s="60"/>
      <c r="C2048" s="60"/>
      <c r="D2048" s="60"/>
      <c r="H2048" s="61"/>
      <c r="I2048" s="61"/>
      <c r="J2048" s="61"/>
      <c r="K2048" s="61"/>
      <c r="L2048" s="61"/>
      <c r="M2048" s="61"/>
      <c r="N2048" s="61"/>
      <c r="O2048" s="61"/>
      <c r="P2048" s="61"/>
      <c r="Q2048" s="61"/>
      <c r="R2048" s="61"/>
      <c r="S2048" s="61"/>
      <c r="T2048" s="61"/>
      <c r="U2048" s="61"/>
      <c r="V2048" s="61"/>
      <c r="W2048" s="61"/>
      <c r="X2048" s="61"/>
      <c r="Y2048" s="61"/>
      <c r="Z2048" s="61"/>
      <c r="AA2048" s="61"/>
      <c r="AB2048" s="61"/>
      <c r="AC2048" s="61"/>
      <c r="AD2048" s="61"/>
      <c r="AE2048" s="61"/>
      <c r="AF2048" s="61"/>
      <c r="AG2048" s="61"/>
      <c r="AH2048" s="61"/>
      <c r="AI2048" s="61"/>
      <c r="AJ2048" s="61"/>
      <c r="AK2048" s="61"/>
      <c r="AL2048" s="61"/>
      <c r="AM2048" s="61"/>
      <c r="AN2048" s="61"/>
      <c r="AO2048" s="61"/>
      <c r="AP2048" s="62"/>
      <c r="AQ2048" s="61"/>
      <c r="AR2048" s="61"/>
      <c r="AS2048" s="61"/>
      <c r="AT2048" s="61"/>
      <c r="AU2048" s="61"/>
      <c r="AV2048" s="61"/>
      <c r="AW2048" s="60"/>
    </row>
    <row r="2049" s="59" customFormat="1" customHeight="1" spans="1:49">
      <c r="A2049" s="60"/>
      <c r="B2049" s="60"/>
      <c r="C2049" s="60"/>
      <c r="D2049" s="60"/>
      <c r="H2049" s="61"/>
      <c r="I2049" s="61"/>
      <c r="J2049" s="61"/>
      <c r="K2049" s="61"/>
      <c r="L2049" s="61"/>
      <c r="M2049" s="61"/>
      <c r="N2049" s="61"/>
      <c r="O2049" s="61"/>
      <c r="P2049" s="61"/>
      <c r="Q2049" s="61"/>
      <c r="R2049" s="61"/>
      <c r="S2049" s="61"/>
      <c r="T2049" s="61"/>
      <c r="U2049" s="61"/>
      <c r="V2049" s="61"/>
      <c r="W2049" s="61"/>
      <c r="X2049" s="61"/>
      <c r="Y2049" s="61"/>
      <c r="Z2049" s="61"/>
      <c r="AA2049" s="61"/>
      <c r="AB2049" s="61"/>
      <c r="AC2049" s="61"/>
      <c r="AD2049" s="61"/>
      <c r="AE2049" s="61"/>
      <c r="AF2049" s="61"/>
      <c r="AG2049" s="61"/>
      <c r="AH2049" s="61"/>
      <c r="AI2049" s="61"/>
      <c r="AJ2049" s="61"/>
      <c r="AK2049" s="61"/>
      <c r="AL2049" s="61"/>
      <c r="AM2049" s="61"/>
      <c r="AN2049" s="61"/>
      <c r="AO2049" s="61"/>
      <c r="AP2049" s="62"/>
      <c r="AQ2049" s="61"/>
      <c r="AR2049" s="61"/>
      <c r="AS2049" s="61"/>
      <c r="AT2049" s="61"/>
      <c r="AU2049" s="61"/>
      <c r="AV2049" s="61"/>
      <c r="AW2049" s="60"/>
    </row>
    <row r="2050" s="59" customFormat="1" customHeight="1" spans="1:49">
      <c r="A2050" s="60"/>
      <c r="B2050" s="60"/>
      <c r="C2050" s="60"/>
      <c r="D2050" s="60"/>
      <c r="H2050" s="61"/>
      <c r="I2050" s="61"/>
      <c r="J2050" s="61"/>
      <c r="K2050" s="61"/>
      <c r="L2050" s="61"/>
      <c r="M2050" s="61"/>
      <c r="N2050" s="61"/>
      <c r="O2050" s="61"/>
      <c r="P2050" s="61"/>
      <c r="Q2050" s="61"/>
      <c r="R2050" s="61"/>
      <c r="S2050" s="61"/>
      <c r="T2050" s="61"/>
      <c r="U2050" s="61"/>
      <c r="V2050" s="61"/>
      <c r="W2050" s="61"/>
      <c r="X2050" s="61"/>
      <c r="Y2050" s="61"/>
      <c r="Z2050" s="61"/>
      <c r="AA2050" s="61"/>
      <c r="AB2050" s="61"/>
      <c r="AC2050" s="61"/>
      <c r="AD2050" s="61"/>
      <c r="AE2050" s="61"/>
      <c r="AF2050" s="61"/>
      <c r="AG2050" s="61"/>
      <c r="AH2050" s="61"/>
      <c r="AI2050" s="61"/>
      <c r="AJ2050" s="61"/>
      <c r="AK2050" s="61"/>
      <c r="AL2050" s="61"/>
      <c r="AM2050" s="61"/>
      <c r="AN2050" s="61"/>
      <c r="AO2050" s="61"/>
      <c r="AP2050" s="62"/>
      <c r="AQ2050" s="61"/>
      <c r="AR2050" s="61"/>
      <c r="AS2050" s="61"/>
      <c r="AT2050" s="61"/>
      <c r="AU2050" s="61"/>
      <c r="AV2050" s="61"/>
      <c r="AW2050" s="60"/>
    </row>
    <row r="2051" s="59" customFormat="1" customHeight="1" spans="1:49">
      <c r="A2051" s="60"/>
      <c r="B2051" s="60"/>
      <c r="C2051" s="60"/>
      <c r="D2051" s="60"/>
      <c r="H2051" s="61"/>
      <c r="I2051" s="61"/>
      <c r="J2051" s="61"/>
      <c r="K2051" s="61"/>
      <c r="L2051" s="61"/>
      <c r="M2051" s="61"/>
      <c r="N2051" s="61"/>
      <c r="O2051" s="61"/>
      <c r="P2051" s="61"/>
      <c r="Q2051" s="61"/>
      <c r="R2051" s="61"/>
      <c r="S2051" s="61"/>
      <c r="T2051" s="61"/>
      <c r="U2051" s="61"/>
      <c r="V2051" s="61"/>
      <c r="W2051" s="61"/>
      <c r="X2051" s="61"/>
      <c r="Y2051" s="61"/>
      <c r="Z2051" s="61"/>
      <c r="AA2051" s="61"/>
      <c r="AB2051" s="61"/>
      <c r="AC2051" s="61"/>
      <c r="AD2051" s="61"/>
      <c r="AE2051" s="61"/>
      <c r="AF2051" s="61"/>
      <c r="AG2051" s="61"/>
      <c r="AH2051" s="61"/>
      <c r="AI2051" s="61"/>
      <c r="AJ2051" s="61"/>
      <c r="AK2051" s="61"/>
      <c r="AL2051" s="61"/>
      <c r="AM2051" s="61"/>
      <c r="AN2051" s="61"/>
      <c r="AO2051" s="61"/>
      <c r="AP2051" s="62"/>
      <c r="AQ2051" s="61"/>
      <c r="AR2051" s="61"/>
      <c r="AS2051" s="61"/>
      <c r="AT2051" s="61"/>
      <c r="AU2051" s="61"/>
      <c r="AV2051" s="61"/>
      <c r="AW2051" s="60"/>
    </row>
    <row r="2052" s="59" customFormat="1" customHeight="1" spans="1:49">
      <c r="A2052" s="60"/>
      <c r="B2052" s="60"/>
      <c r="C2052" s="60"/>
      <c r="D2052" s="60"/>
      <c r="H2052" s="61"/>
      <c r="I2052" s="61"/>
      <c r="J2052" s="61"/>
      <c r="K2052" s="61"/>
      <c r="L2052" s="61"/>
      <c r="M2052" s="61"/>
      <c r="N2052" s="61"/>
      <c r="O2052" s="61"/>
      <c r="P2052" s="61"/>
      <c r="Q2052" s="61"/>
      <c r="R2052" s="61"/>
      <c r="S2052" s="61"/>
      <c r="T2052" s="61"/>
      <c r="U2052" s="61"/>
      <c r="V2052" s="61"/>
      <c r="W2052" s="61"/>
      <c r="X2052" s="61"/>
      <c r="Y2052" s="61"/>
      <c r="Z2052" s="61"/>
      <c r="AA2052" s="61"/>
      <c r="AB2052" s="61"/>
      <c r="AC2052" s="61"/>
      <c r="AD2052" s="61"/>
      <c r="AE2052" s="61"/>
      <c r="AF2052" s="61"/>
      <c r="AG2052" s="61"/>
      <c r="AH2052" s="61"/>
      <c r="AI2052" s="61"/>
      <c r="AJ2052" s="61"/>
      <c r="AK2052" s="61"/>
      <c r="AL2052" s="61"/>
      <c r="AM2052" s="61"/>
      <c r="AN2052" s="61"/>
      <c r="AO2052" s="61"/>
      <c r="AP2052" s="62"/>
      <c r="AQ2052" s="61"/>
      <c r="AR2052" s="61"/>
      <c r="AS2052" s="61"/>
      <c r="AT2052" s="61"/>
      <c r="AU2052" s="61"/>
      <c r="AV2052" s="61"/>
      <c r="AW2052" s="60"/>
    </row>
    <row r="2053" s="59" customFormat="1" customHeight="1" spans="1:49">
      <c r="A2053" s="60"/>
      <c r="B2053" s="60"/>
      <c r="C2053" s="60"/>
      <c r="D2053" s="60"/>
      <c r="H2053" s="61"/>
      <c r="I2053" s="61"/>
      <c r="J2053" s="61"/>
      <c r="K2053" s="61"/>
      <c r="L2053" s="61"/>
      <c r="M2053" s="61"/>
      <c r="N2053" s="61"/>
      <c r="O2053" s="61"/>
      <c r="P2053" s="61"/>
      <c r="Q2053" s="61"/>
      <c r="R2053" s="61"/>
      <c r="S2053" s="61"/>
      <c r="T2053" s="61"/>
      <c r="U2053" s="61"/>
      <c r="V2053" s="61"/>
      <c r="W2053" s="61"/>
      <c r="X2053" s="61"/>
      <c r="Y2053" s="61"/>
      <c r="Z2053" s="61"/>
      <c r="AA2053" s="61"/>
      <c r="AB2053" s="61"/>
      <c r="AC2053" s="61"/>
      <c r="AD2053" s="61"/>
      <c r="AE2053" s="61"/>
      <c r="AF2053" s="61"/>
      <c r="AG2053" s="61"/>
      <c r="AH2053" s="61"/>
      <c r="AI2053" s="61"/>
      <c r="AJ2053" s="61"/>
      <c r="AK2053" s="61"/>
      <c r="AL2053" s="61"/>
      <c r="AM2053" s="61"/>
      <c r="AN2053" s="61"/>
      <c r="AO2053" s="61"/>
      <c r="AP2053" s="62"/>
      <c r="AQ2053" s="61"/>
      <c r="AR2053" s="61"/>
      <c r="AS2053" s="61"/>
      <c r="AT2053" s="61"/>
      <c r="AU2053" s="61"/>
      <c r="AV2053" s="61"/>
      <c r="AW2053" s="60"/>
    </row>
    <row r="2054" s="59" customFormat="1" customHeight="1" spans="1:49">
      <c r="A2054" s="60"/>
      <c r="B2054" s="60"/>
      <c r="C2054" s="60"/>
      <c r="D2054" s="60"/>
      <c r="H2054" s="61"/>
      <c r="I2054" s="61"/>
      <c r="J2054" s="61"/>
      <c r="K2054" s="61"/>
      <c r="L2054" s="61"/>
      <c r="M2054" s="61"/>
      <c r="N2054" s="61"/>
      <c r="O2054" s="61"/>
      <c r="P2054" s="61"/>
      <c r="Q2054" s="61"/>
      <c r="R2054" s="61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1"/>
      <c r="AC2054" s="61"/>
      <c r="AD2054" s="61"/>
      <c r="AE2054" s="61"/>
      <c r="AF2054" s="61"/>
      <c r="AG2054" s="61"/>
      <c r="AH2054" s="61"/>
      <c r="AI2054" s="61"/>
      <c r="AJ2054" s="61"/>
      <c r="AK2054" s="61"/>
      <c r="AL2054" s="61"/>
      <c r="AM2054" s="61"/>
      <c r="AN2054" s="61"/>
      <c r="AO2054" s="61"/>
      <c r="AP2054" s="62"/>
      <c r="AQ2054" s="61"/>
      <c r="AR2054" s="61"/>
      <c r="AS2054" s="61"/>
      <c r="AT2054" s="61"/>
      <c r="AU2054" s="61"/>
      <c r="AV2054" s="61"/>
      <c r="AW2054" s="60"/>
    </row>
    <row r="2055" s="59" customFormat="1" customHeight="1" spans="1:49">
      <c r="A2055" s="60"/>
      <c r="B2055" s="60"/>
      <c r="C2055" s="60"/>
      <c r="D2055" s="60"/>
      <c r="H2055" s="61"/>
      <c r="I2055" s="61"/>
      <c r="J2055" s="61"/>
      <c r="K2055" s="61"/>
      <c r="L2055" s="61"/>
      <c r="M2055" s="61"/>
      <c r="N2055" s="61"/>
      <c r="O2055" s="61"/>
      <c r="P2055" s="61"/>
      <c r="Q2055" s="61"/>
      <c r="R2055" s="61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1"/>
      <c r="AC2055" s="61"/>
      <c r="AD2055" s="61"/>
      <c r="AE2055" s="61"/>
      <c r="AF2055" s="61"/>
      <c r="AG2055" s="61"/>
      <c r="AH2055" s="61"/>
      <c r="AI2055" s="61"/>
      <c r="AJ2055" s="61"/>
      <c r="AK2055" s="61"/>
      <c r="AL2055" s="61"/>
      <c r="AM2055" s="61"/>
      <c r="AN2055" s="61"/>
      <c r="AO2055" s="61"/>
      <c r="AP2055" s="62"/>
      <c r="AQ2055" s="61"/>
      <c r="AR2055" s="61"/>
      <c r="AS2055" s="61"/>
      <c r="AT2055" s="61"/>
      <c r="AU2055" s="61"/>
      <c r="AV2055" s="61"/>
      <c r="AW2055" s="60"/>
    </row>
    <row r="2056" s="59" customFormat="1" customHeight="1" spans="1:49">
      <c r="A2056" s="60"/>
      <c r="B2056" s="60"/>
      <c r="C2056" s="60"/>
      <c r="D2056" s="60"/>
      <c r="H2056" s="61"/>
      <c r="I2056" s="61"/>
      <c r="J2056" s="61"/>
      <c r="K2056" s="61"/>
      <c r="L2056" s="61"/>
      <c r="M2056" s="61"/>
      <c r="N2056" s="61"/>
      <c r="O2056" s="61"/>
      <c r="P2056" s="61"/>
      <c r="Q2056" s="61"/>
      <c r="R2056" s="61"/>
      <c r="S2056" s="61"/>
      <c r="T2056" s="61"/>
      <c r="U2056" s="61"/>
      <c r="V2056" s="61"/>
      <c r="W2056" s="61"/>
      <c r="X2056" s="61"/>
      <c r="Y2056" s="61"/>
      <c r="Z2056" s="61"/>
      <c r="AA2056" s="61"/>
      <c r="AB2056" s="61"/>
      <c r="AC2056" s="61"/>
      <c r="AD2056" s="61"/>
      <c r="AE2056" s="61"/>
      <c r="AF2056" s="61"/>
      <c r="AG2056" s="61"/>
      <c r="AH2056" s="61"/>
      <c r="AI2056" s="61"/>
      <c r="AJ2056" s="61"/>
      <c r="AK2056" s="61"/>
      <c r="AL2056" s="61"/>
      <c r="AM2056" s="61"/>
      <c r="AN2056" s="61"/>
      <c r="AO2056" s="61"/>
      <c r="AP2056" s="62"/>
      <c r="AQ2056" s="61"/>
      <c r="AR2056" s="61"/>
      <c r="AS2056" s="61"/>
      <c r="AT2056" s="61"/>
      <c r="AU2056" s="61"/>
      <c r="AV2056" s="61"/>
      <c r="AW2056" s="60"/>
    </row>
    <row r="2057" s="59" customFormat="1" customHeight="1" spans="1:49">
      <c r="A2057" s="60"/>
      <c r="B2057" s="60"/>
      <c r="C2057" s="60"/>
      <c r="D2057" s="60"/>
      <c r="H2057" s="61"/>
      <c r="I2057" s="61"/>
      <c r="J2057" s="61"/>
      <c r="K2057" s="61"/>
      <c r="L2057" s="61"/>
      <c r="M2057" s="61"/>
      <c r="N2057" s="61"/>
      <c r="O2057" s="61"/>
      <c r="P2057" s="61"/>
      <c r="Q2057" s="61"/>
      <c r="R2057" s="61"/>
      <c r="S2057" s="61"/>
      <c r="T2057" s="61"/>
      <c r="U2057" s="61"/>
      <c r="V2057" s="61"/>
      <c r="W2057" s="61"/>
      <c r="X2057" s="61"/>
      <c r="Y2057" s="61"/>
      <c r="Z2057" s="61"/>
      <c r="AA2057" s="61"/>
      <c r="AB2057" s="61"/>
      <c r="AC2057" s="61"/>
      <c r="AD2057" s="61"/>
      <c r="AE2057" s="61"/>
      <c r="AF2057" s="61"/>
      <c r="AG2057" s="61"/>
      <c r="AH2057" s="61"/>
      <c r="AI2057" s="61"/>
      <c r="AJ2057" s="61"/>
      <c r="AK2057" s="61"/>
      <c r="AL2057" s="61"/>
      <c r="AM2057" s="61"/>
      <c r="AN2057" s="61"/>
      <c r="AO2057" s="61"/>
      <c r="AP2057" s="62"/>
      <c r="AQ2057" s="61"/>
      <c r="AR2057" s="61"/>
      <c r="AS2057" s="61"/>
      <c r="AT2057" s="61"/>
      <c r="AU2057" s="61"/>
      <c r="AV2057" s="61"/>
      <c r="AW2057" s="60"/>
    </row>
    <row r="2058" s="59" customFormat="1" customHeight="1" spans="1:49">
      <c r="A2058" s="60"/>
      <c r="B2058" s="60"/>
      <c r="C2058" s="60"/>
      <c r="D2058" s="60"/>
      <c r="H2058" s="61"/>
      <c r="I2058" s="61"/>
      <c r="J2058" s="61"/>
      <c r="K2058" s="61"/>
      <c r="L2058" s="61"/>
      <c r="M2058" s="61"/>
      <c r="N2058" s="61"/>
      <c r="O2058" s="61"/>
      <c r="P2058" s="61"/>
      <c r="Q2058" s="61"/>
      <c r="R2058" s="61"/>
      <c r="S2058" s="61"/>
      <c r="T2058" s="61"/>
      <c r="U2058" s="61"/>
      <c r="V2058" s="61"/>
      <c r="W2058" s="61"/>
      <c r="X2058" s="61"/>
      <c r="Y2058" s="61"/>
      <c r="Z2058" s="61"/>
      <c r="AA2058" s="61"/>
      <c r="AB2058" s="61"/>
      <c r="AC2058" s="61"/>
      <c r="AD2058" s="61"/>
      <c r="AE2058" s="61"/>
      <c r="AF2058" s="61"/>
      <c r="AG2058" s="61"/>
      <c r="AH2058" s="61"/>
      <c r="AI2058" s="61"/>
      <c r="AJ2058" s="61"/>
      <c r="AK2058" s="61"/>
      <c r="AL2058" s="61"/>
      <c r="AM2058" s="61"/>
      <c r="AN2058" s="61"/>
      <c r="AO2058" s="61"/>
      <c r="AP2058" s="62"/>
      <c r="AQ2058" s="61"/>
      <c r="AR2058" s="61"/>
      <c r="AS2058" s="61"/>
      <c r="AT2058" s="61"/>
      <c r="AU2058" s="61"/>
      <c r="AV2058" s="61"/>
      <c r="AW2058" s="60"/>
    </row>
    <row r="2059" s="59" customFormat="1" customHeight="1" spans="1:49">
      <c r="A2059" s="60"/>
      <c r="B2059" s="60"/>
      <c r="C2059" s="60"/>
      <c r="D2059" s="60"/>
      <c r="H2059" s="61"/>
      <c r="I2059" s="61"/>
      <c r="J2059" s="61"/>
      <c r="K2059" s="61"/>
      <c r="L2059" s="61"/>
      <c r="M2059" s="61"/>
      <c r="N2059" s="61"/>
      <c r="O2059" s="61"/>
      <c r="P2059" s="61"/>
      <c r="Q2059" s="61"/>
      <c r="R2059" s="61"/>
      <c r="S2059" s="61"/>
      <c r="T2059" s="61"/>
      <c r="U2059" s="61"/>
      <c r="V2059" s="61"/>
      <c r="W2059" s="61"/>
      <c r="X2059" s="61"/>
      <c r="Y2059" s="61"/>
      <c r="Z2059" s="61"/>
      <c r="AA2059" s="61"/>
      <c r="AB2059" s="61"/>
      <c r="AC2059" s="61"/>
      <c r="AD2059" s="61"/>
      <c r="AE2059" s="61"/>
      <c r="AF2059" s="61"/>
      <c r="AG2059" s="61"/>
      <c r="AH2059" s="61"/>
      <c r="AI2059" s="61"/>
      <c r="AJ2059" s="61"/>
      <c r="AK2059" s="61"/>
      <c r="AL2059" s="61"/>
      <c r="AM2059" s="61"/>
      <c r="AN2059" s="61"/>
      <c r="AO2059" s="61"/>
      <c r="AP2059" s="62"/>
      <c r="AQ2059" s="61"/>
      <c r="AR2059" s="61"/>
      <c r="AS2059" s="61"/>
      <c r="AT2059" s="61"/>
      <c r="AU2059" s="61"/>
      <c r="AV2059" s="61"/>
      <c r="AW2059" s="60"/>
    </row>
    <row r="2060" s="59" customFormat="1" customHeight="1" spans="1:49">
      <c r="A2060" s="60"/>
      <c r="B2060" s="60"/>
      <c r="C2060" s="60"/>
      <c r="D2060" s="60"/>
      <c r="H2060" s="61"/>
      <c r="I2060" s="61"/>
      <c r="J2060" s="61"/>
      <c r="K2060" s="61"/>
      <c r="L2060" s="61"/>
      <c r="M2060" s="61"/>
      <c r="N2060" s="61"/>
      <c r="O2060" s="61"/>
      <c r="P2060" s="61"/>
      <c r="Q2060" s="61"/>
      <c r="R2060" s="61"/>
      <c r="S2060" s="61"/>
      <c r="T2060" s="61"/>
      <c r="U2060" s="61"/>
      <c r="V2060" s="61"/>
      <c r="W2060" s="61"/>
      <c r="X2060" s="61"/>
      <c r="Y2060" s="61"/>
      <c r="Z2060" s="61"/>
      <c r="AA2060" s="61"/>
      <c r="AB2060" s="61"/>
      <c r="AC2060" s="61"/>
      <c r="AD2060" s="61"/>
      <c r="AE2060" s="61"/>
      <c r="AF2060" s="61"/>
      <c r="AG2060" s="61"/>
      <c r="AH2060" s="61"/>
      <c r="AI2060" s="61"/>
      <c r="AJ2060" s="61"/>
      <c r="AK2060" s="61"/>
      <c r="AL2060" s="61"/>
      <c r="AM2060" s="61"/>
      <c r="AN2060" s="61"/>
      <c r="AO2060" s="61"/>
      <c r="AP2060" s="62"/>
      <c r="AQ2060" s="61"/>
      <c r="AR2060" s="61"/>
      <c r="AS2060" s="61"/>
      <c r="AT2060" s="61"/>
      <c r="AU2060" s="61"/>
      <c r="AV2060" s="61"/>
      <c r="AW2060" s="60"/>
    </row>
    <row r="2061" s="59" customFormat="1" customHeight="1" spans="1:49">
      <c r="A2061" s="60"/>
      <c r="B2061" s="60"/>
      <c r="C2061" s="60"/>
      <c r="D2061" s="60"/>
      <c r="H2061" s="61"/>
      <c r="I2061" s="61"/>
      <c r="J2061" s="61"/>
      <c r="K2061" s="61"/>
      <c r="L2061" s="61"/>
      <c r="M2061" s="61"/>
      <c r="N2061" s="61"/>
      <c r="O2061" s="61"/>
      <c r="P2061" s="61"/>
      <c r="Q2061" s="61"/>
      <c r="R2061" s="61"/>
      <c r="S2061" s="61"/>
      <c r="T2061" s="61"/>
      <c r="U2061" s="61"/>
      <c r="V2061" s="61"/>
      <c r="W2061" s="61"/>
      <c r="X2061" s="61"/>
      <c r="Y2061" s="61"/>
      <c r="Z2061" s="61"/>
      <c r="AA2061" s="61"/>
      <c r="AB2061" s="61"/>
      <c r="AC2061" s="61"/>
      <c r="AD2061" s="61"/>
      <c r="AE2061" s="61"/>
      <c r="AF2061" s="61"/>
      <c r="AG2061" s="61"/>
      <c r="AH2061" s="61"/>
      <c r="AI2061" s="61"/>
      <c r="AJ2061" s="61"/>
      <c r="AK2061" s="61"/>
      <c r="AL2061" s="61"/>
      <c r="AM2061" s="61"/>
      <c r="AN2061" s="61"/>
      <c r="AO2061" s="61"/>
      <c r="AP2061" s="62"/>
      <c r="AQ2061" s="61"/>
      <c r="AR2061" s="61"/>
      <c r="AS2061" s="61"/>
      <c r="AT2061" s="61"/>
      <c r="AU2061" s="61"/>
      <c r="AV2061" s="61"/>
      <c r="AW2061" s="60"/>
    </row>
    <row r="2062" s="59" customFormat="1" customHeight="1" spans="1:49">
      <c r="A2062" s="60"/>
      <c r="B2062" s="60"/>
      <c r="C2062" s="60"/>
      <c r="D2062" s="60"/>
      <c r="H2062" s="61"/>
      <c r="I2062" s="61"/>
      <c r="J2062" s="61"/>
      <c r="K2062" s="61"/>
      <c r="L2062" s="61"/>
      <c r="M2062" s="61"/>
      <c r="N2062" s="61"/>
      <c r="O2062" s="61"/>
      <c r="P2062" s="61"/>
      <c r="Q2062" s="61"/>
      <c r="R2062" s="61"/>
      <c r="S2062" s="61"/>
      <c r="T2062" s="61"/>
      <c r="U2062" s="61"/>
      <c r="V2062" s="61"/>
      <c r="W2062" s="61"/>
      <c r="X2062" s="61"/>
      <c r="Y2062" s="61"/>
      <c r="Z2062" s="61"/>
      <c r="AA2062" s="61"/>
      <c r="AB2062" s="61"/>
      <c r="AC2062" s="61"/>
      <c r="AD2062" s="61"/>
      <c r="AE2062" s="61"/>
      <c r="AF2062" s="61"/>
      <c r="AG2062" s="61"/>
      <c r="AH2062" s="61"/>
      <c r="AI2062" s="61"/>
      <c r="AJ2062" s="61"/>
      <c r="AK2062" s="61"/>
      <c r="AL2062" s="61"/>
      <c r="AM2062" s="61"/>
      <c r="AN2062" s="61"/>
      <c r="AO2062" s="61"/>
      <c r="AP2062" s="62"/>
      <c r="AQ2062" s="61"/>
      <c r="AR2062" s="61"/>
      <c r="AS2062" s="61"/>
      <c r="AT2062" s="61"/>
      <c r="AU2062" s="61"/>
      <c r="AV2062" s="61"/>
      <c r="AW2062" s="60"/>
    </row>
    <row r="2063" s="59" customFormat="1" customHeight="1" spans="1:49">
      <c r="A2063" s="60"/>
      <c r="B2063" s="60"/>
      <c r="C2063" s="60"/>
      <c r="D2063" s="60"/>
      <c r="H2063" s="61"/>
      <c r="I2063" s="61"/>
      <c r="J2063" s="61"/>
      <c r="K2063" s="61"/>
      <c r="L2063" s="61"/>
      <c r="M2063" s="61"/>
      <c r="N2063" s="61"/>
      <c r="O2063" s="61"/>
      <c r="P2063" s="61"/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1"/>
      <c r="AD2063" s="61"/>
      <c r="AE2063" s="61"/>
      <c r="AF2063" s="61"/>
      <c r="AG2063" s="61"/>
      <c r="AH2063" s="61"/>
      <c r="AI2063" s="61"/>
      <c r="AJ2063" s="61"/>
      <c r="AK2063" s="61"/>
      <c r="AL2063" s="61"/>
      <c r="AM2063" s="61"/>
      <c r="AN2063" s="61"/>
      <c r="AO2063" s="61"/>
      <c r="AP2063" s="62"/>
      <c r="AQ2063" s="61"/>
      <c r="AR2063" s="61"/>
      <c r="AS2063" s="61"/>
      <c r="AT2063" s="61"/>
      <c r="AU2063" s="61"/>
      <c r="AV2063" s="61"/>
      <c r="AW2063" s="60"/>
    </row>
    <row r="2064" s="59" customFormat="1" customHeight="1" spans="1:49">
      <c r="A2064" s="60"/>
      <c r="B2064" s="60"/>
      <c r="C2064" s="60"/>
      <c r="D2064" s="60"/>
      <c r="H2064" s="61"/>
      <c r="I2064" s="61"/>
      <c r="J2064" s="61"/>
      <c r="K2064" s="61"/>
      <c r="L2064" s="61"/>
      <c r="M2064" s="61"/>
      <c r="N2064" s="61"/>
      <c r="O2064" s="61"/>
      <c r="P2064" s="61"/>
      <c r="Q2064" s="61"/>
      <c r="R2064" s="61"/>
      <c r="S2064" s="61"/>
      <c r="T2064" s="61"/>
      <c r="U2064" s="61"/>
      <c r="V2064" s="61"/>
      <c r="W2064" s="61"/>
      <c r="X2064" s="61"/>
      <c r="Y2064" s="61"/>
      <c r="Z2064" s="61"/>
      <c r="AA2064" s="61"/>
      <c r="AB2064" s="61"/>
      <c r="AC2064" s="61"/>
      <c r="AD2064" s="61"/>
      <c r="AE2064" s="61"/>
      <c r="AF2064" s="61"/>
      <c r="AG2064" s="61"/>
      <c r="AH2064" s="61"/>
      <c r="AI2064" s="61"/>
      <c r="AJ2064" s="61"/>
      <c r="AK2064" s="61"/>
      <c r="AL2064" s="61"/>
      <c r="AM2064" s="61"/>
      <c r="AN2064" s="61"/>
      <c r="AO2064" s="61"/>
      <c r="AP2064" s="62"/>
      <c r="AQ2064" s="61"/>
      <c r="AR2064" s="61"/>
      <c r="AS2064" s="61"/>
      <c r="AT2064" s="61"/>
      <c r="AU2064" s="61"/>
      <c r="AV2064" s="61"/>
      <c r="AW2064" s="60"/>
    </row>
    <row r="2065" s="59" customFormat="1" customHeight="1" spans="1:49">
      <c r="A2065" s="60"/>
      <c r="B2065" s="60"/>
      <c r="C2065" s="60"/>
      <c r="D2065" s="60"/>
      <c r="H2065" s="61"/>
      <c r="I2065" s="61"/>
      <c r="J2065" s="61"/>
      <c r="K2065" s="61"/>
      <c r="L2065" s="61"/>
      <c r="M2065" s="61"/>
      <c r="N2065" s="61"/>
      <c r="O2065" s="61"/>
      <c r="P2065" s="61"/>
      <c r="Q2065" s="61"/>
      <c r="R2065" s="61"/>
      <c r="S2065" s="61"/>
      <c r="T2065" s="61"/>
      <c r="U2065" s="61"/>
      <c r="V2065" s="61"/>
      <c r="W2065" s="61"/>
      <c r="X2065" s="61"/>
      <c r="Y2065" s="61"/>
      <c r="Z2065" s="61"/>
      <c r="AA2065" s="61"/>
      <c r="AB2065" s="61"/>
      <c r="AC2065" s="61"/>
      <c r="AD2065" s="61"/>
      <c r="AE2065" s="61"/>
      <c r="AF2065" s="61"/>
      <c r="AG2065" s="61"/>
      <c r="AH2065" s="61"/>
      <c r="AI2065" s="61"/>
      <c r="AJ2065" s="61"/>
      <c r="AK2065" s="61"/>
      <c r="AL2065" s="61"/>
      <c r="AM2065" s="61"/>
      <c r="AN2065" s="61"/>
      <c r="AO2065" s="61"/>
      <c r="AP2065" s="62"/>
      <c r="AQ2065" s="61"/>
      <c r="AR2065" s="61"/>
      <c r="AS2065" s="61"/>
      <c r="AT2065" s="61"/>
      <c r="AU2065" s="61"/>
      <c r="AV2065" s="61"/>
      <c r="AW2065" s="60"/>
    </row>
    <row r="2066" s="59" customFormat="1" customHeight="1" spans="1:49">
      <c r="A2066" s="60"/>
      <c r="B2066" s="60"/>
      <c r="C2066" s="60"/>
      <c r="D2066" s="60"/>
      <c r="H2066" s="61"/>
      <c r="I2066" s="61"/>
      <c r="J2066" s="61"/>
      <c r="K2066" s="61"/>
      <c r="L2066" s="61"/>
      <c r="M2066" s="61"/>
      <c r="N2066" s="61"/>
      <c r="O2066" s="61"/>
      <c r="P2066" s="61"/>
      <c r="Q2066" s="61"/>
      <c r="R2066" s="61"/>
      <c r="S2066" s="61"/>
      <c r="T2066" s="61"/>
      <c r="U2066" s="61"/>
      <c r="V2066" s="61"/>
      <c r="W2066" s="61"/>
      <c r="X2066" s="61"/>
      <c r="Y2066" s="61"/>
      <c r="Z2066" s="61"/>
      <c r="AA2066" s="61"/>
      <c r="AB2066" s="61"/>
      <c r="AC2066" s="61"/>
      <c r="AD2066" s="61"/>
      <c r="AE2066" s="61"/>
      <c r="AF2066" s="61"/>
      <c r="AG2066" s="61"/>
      <c r="AH2066" s="61"/>
      <c r="AI2066" s="61"/>
      <c r="AJ2066" s="61"/>
      <c r="AK2066" s="61"/>
      <c r="AL2066" s="61"/>
      <c r="AM2066" s="61"/>
      <c r="AN2066" s="61"/>
      <c r="AO2066" s="61"/>
      <c r="AP2066" s="62"/>
      <c r="AQ2066" s="61"/>
      <c r="AR2066" s="61"/>
      <c r="AS2066" s="61"/>
      <c r="AT2066" s="61"/>
      <c r="AU2066" s="61"/>
      <c r="AV2066" s="61"/>
      <c r="AW2066" s="60"/>
    </row>
    <row r="2067" s="59" customFormat="1" customHeight="1" spans="1:49">
      <c r="A2067" s="60"/>
      <c r="B2067" s="60"/>
      <c r="C2067" s="60"/>
      <c r="D2067" s="60"/>
      <c r="H2067" s="61"/>
      <c r="I2067" s="61"/>
      <c r="J2067" s="61"/>
      <c r="K2067" s="61"/>
      <c r="L2067" s="61"/>
      <c r="M2067" s="61"/>
      <c r="N2067" s="61"/>
      <c r="O2067" s="61"/>
      <c r="P2067" s="61"/>
      <c r="Q2067" s="61"/>
      <c r="R2067" s="61"/>
      <c r="S2067" s="61"/>
      <c r="T2067" s="61"/>
      <c r="U2067" s="61"/>
      <c r="V2067" s="61"/>
      <c r="W2067" s="61"/>
      <c r="X2067" s="61"/>
      <c r="Y2067" s="61"/>
      <c r="Z2067" s="61"/>
      <c r="AA2067" s="61"/>
      <c r="AB2067" s="61"/>
      <c r="AC2067" s="61"/>
      <c r="AD2067" s="61"/>
      <c r="AE2067" s="61"/>
      <c r="AF2067" s="61"/>
      <c r="AG2067" s="61"/>
      <c r="AH2067" s="61"/>
      <c r="AI2067" s="61"/>
      <c r="AJ2067" s="61"/>
      <c r="AK2067" s="61"/>
      <c r="AL2067" s="61"/>
      <c r="AM2067" s="61"/>
      <c r="AN2067" s="61"/>
      <c r="AO2067" s="61"/>
      <c r="AP2067" s="62"/>
      <c r="AQ2067" s="61"/>
      <c r="AR2067" s="61"/>
      <c r="AS2067" s="61"/>
      <c r="AT2067" s="61"/>
      <c r="AU2067" s="61"/>
      <c r="AV2067" s="61"/>
      <c r="AW2067" s="60"/>
    </row>
    <row r="2068" s="59" customFormat="1" customHeight="1" spans="1:49">
      <c r="A2068" s="60"/>
      <c r="B2068" s="60"/>
      <c r="C2068" s="60"/>
      <c r="D2068" s="60"/>
      <c r="H2068" s="61"/>
      <c r="I2068" s="61"/>
      <c r="J2068" s="61"/>
      <c r="K2068" s="61"/>
      <c r="L2068" s="61"/>
      <c r="M2068" s="61"/>
      <c r="N2068" s="61"/>
      <c r="O2068" s="61"/>
      <c r="P2068" s="61"/>
      <c r="Q2068" s="61"/>
      <c r="R2068" s="61"/>
      <c r="S2068" s="61"/>
      <c r="T2068" s="61"/>
      <c r="U2068" s="61"/>
      <c r="V2068" s="61"/>
      <c r="W2068" s="61"/>
      <c r="X2068" s="61"/>
      <c r="Y2068" s="61"/>
      <c r="Z2068" s="61"/>
      <c r="AA2068" s="61"/>
      <c r="AB2068" s="61"/>
      <c r="AC2068" s="61"/>
      <c r="AD2068" s="61"/>
      <c r="AE2068" s="61"/>
      <c r="AF2068" s="61"/>
      <c r="AG2068" s="61"/>
      <c r="AH2068" s="61"/>
      <c r="AI2068" s="61"/>
      <c r="AJ2068" s="61"/>
      <c r="AK2068" s="61"/>
      <c r="AL2068" s="61"/>
      <c r="AM2068" s="61"/>
      <c r="AN2068" s="61"/>
      <c r="AO2068" s="61"/>
      <c r="AP2068" s="62"/>
      <c r="AQ2068" s="61"/>
      <c r="AR2068" s="61"/>
      <c r="AS2068" s="61"/>
      <c r="AT2068" s="61"/>
      <c r="AU2068" s="61"/>
      <c r="AV2068" s="61"/>
      <c r="AW2068" s="60"/>
    </row>
    <row r="2069" s="59" customFormat="1" customHeight="1" spans="1:49">
      <c r="A2069" s="60"/>
      <c r="B2069" s="60"/>
      <c r="C2069" s="60"/>
      <c r="D2069" s="60"/>
      <c r="H2069" s="61"/>
      <c r="I2069" s="61"/>
      <c r="J2069" s="61"/>
      <c r="K2069" s="61"/>
      <c r="L2069" s="61"/>
      <c r="M2069" s="61"/>
      <c r="N2069" s="61"/>
      <c r="O2069" s="61"/>
      <c r="P2069" s="61"/>
      <c r="Q2069" s="61"/>
      <c r="R2069" s="61"/>
      <c r="S2069" s="61"/>
      <c r="T2069" s="61"/>
      <c r="U2069" s="61"/>
      <c r="V2069" s="61"/>
      <c r="W2069" s="61"/>
      <c r="X2069" s="61"/>
      <c r="Y2069" s="61"/>
      <c r="Z2069" s="61"/>
      <c r="AA2069" s="61"/>
      <c r="AB2069" s="61"/>
      <c r="AC2069" s="61"/>
      <c r="AD2069" s="61"/>
      <c r="AE2069" s="61"/>
      <c r="AF2069" s="61"/>
      <c r="AG2069" s="61"/>
      <c r="AH2069" s="61"/>
      <c r="AI2069" s="61"/>
      <c r="AJ2069" s="61"/>
      <c r="AK2069" s="61"/>
      <c r="AL2069" s="61"/>
      <c r="AM2069" s="61"/>
      <c r="AN2069" s="61"/>
      <c r="AO2069" s="61"/>
      <c r="AP2069" s="62"/>
      <c r="AQ2069" s="61"/>
      <c r="AR2069" s="61"/>
      <c r="AS2069" s="61"/>
      <c r="AT2069" s="61"/>
      <c r="AU2069" s="61"/>
      <c r="AV2069" s="61"/>
      <c r="AW2069" s="60"/>
    </row>
    <row r="2070" s="59" customFormat="1" customHeight="1" spans="1:49">
      <c r="A2070" s="60"/>
      <c r="B2070" s="60"/>
      <c r="C2070" s="60"/>
      <c r="D2070" s="60"/>
      <c r="H2070" s="61"/>
      <c r="I2070" s="61"/>
      <c r="J2070" s="61"/>
      <c r="K2070" s="61"/>
      <c r="L2070" s="61"/>
      <c r="M2070" s="61"/>
      <c r="N2070" s="61"/>
      <c r="O2070" s="61"/>
      <c r="P2070" s="61"/>
      <c r="Q2070" s="61"/>
      <c r="R2070" s="61"/>
      <c r="S2070" s="61"/>
      <c r="T2070" s="61"/>
      <c r="U2070" s="61"/>
      <c r="V2070" s="61"/>
      <c r="W2070" s="61"/>
      <c r="X2070" s="61"/>
      <c r="Y2070" s="61"/>
      <c r="Z2070" s="61"/>
      <c r="AA2070" s="61"/>
      <c r="AB2070" s="61"/>
      <c r="AC2070" s="61"/>
      <c r="AD2070" s="61"/>
      <c r="AE2070" s="61"/>
      <c r="AF2070" s="61"/>
      <c r="AG2070" s="61"/>
      <c r="AH2070" s="61"/>
      <c r="AI2070" s="61"/>
      <c r="AJ2070" s="61"/>
      <c r="AK2070" s="61"/>
      <c r="AL2070" s="61"/>
      <c r="AM2070" s="61"/>
      <c r="AN2070" s="61"/>
      <c r="AO2070" s="61"/>
      <c r="AP2070" s="62"/>
      <c r="AQ2070" s="61"/>
      <c r="AR2070" s="61"/>
      <c r="AS2070" s="61"/>
      <c r="AT2070" s="61"/>
      <c r="AU2070" s="61"/>
      <c r="AV2070" s="61"/>
      <c r="AW2070" s="60"/>
    </row>
    <row r="2071" s="59" customFormat="1" customHeight="1" spans="1:49">
      <c r="A2071" s="60"/>
      <c r="B2071" s="60"/>
      <c r="C2071" s="60"/>
      <c r="D2071" s="60"/>
      <c r="H2071" s="61"/>
      <c r="I2071" s="61"/>
      <c r="J2071" s="61"/>
      <c r="K2071" s="61"/>
      <c r="L2071" s="61"/>
      <c r="M2071" s="61"/>
      <c r="N2071" s="61"/>
      <c r="O2071" s="61"/>
      <c r="P2071" s="61"/>
      <c r="Q2071" s="61"/>
      <c r="R2071" s="61"/>
      <c r="S2071" s="61"/>
      <c r="T2071" s="61"/>
      <c r="U2071" s="61"/>
      <c r="V2071" s="61"/>
      <c r="W2071" s="61"/>
      <c r="X2071" s="61"/>
      <c r="Y2071" s="61"/>
      <c r="Z2071" s="61"/>
      <c r="AA2071" s="61"/>
      <c r="AB2071" s="61"/>
      <c r="AC2071" s="61"/>
      <c r="AD2071" s="61"/>
      <c r="AE2071" s="61"/>
      <c r="AF2071" s="61"/>
      <c r="AG2071" s="61"/>
      <c r="AH2071" s="61"/>
      <c r="AI2071" s="61"/>
      <c r="AJ2071" s="61"/>
      <c r="AK2071" s="61"/>
      <c r="AL2071" s="61"/>
      <c r="AM2071" s="61"/>
      <c r="AN2071" s="61"/>
      <c r="AO2071" s="61"/>
      <c r="AP2071" s="62"/>
      <c r="AQ2071" s="61"/>
      <c r="AR2071" s="61"/>
      <c r="AS2071" s="61"/>
      <c r="AT2071" s="61"/>
      <c r="AU2071" s="61"/>
      <c r="AV2071" s="61"/>
      <c r="AW2071" s="60"/>
    </row>
    <row r="2072" s="59" customFormat="1" customHeight="1" spans="1:49">
      <c r="A2072" s="60"/>
      <c r="B2072" s="60"/>
      <c r="C2072" s="60"/>
      <c r="D2072" s="60"/>
      <c r="H2072" s="61"/>
      <c r="I2072" s="61"/>
      <c r="J2072" s="61"/>
      <c r="K2072" s="61"/>
      <c r="L2072" s="61"/>
      <c r="M2072" s="61"/>
      <c r="N2072" s="61"/>
      <c r="O2072" s="61"/>
      <c r="P2072" s="61"/>
      <c r="Q2072" s="61"/>
      <c r="R2072" s="61"/>
      <c r="S2072" s="61"/>
      <c r="T2072" s="61"/>
      <c r="U2072" s="61"/>
      <c r="V2072" s="61"/>
      <c r="W2072" s="61"/>
      <c r="X2072" s="61"/>
      <c r="Y2072" s="61"/>
      <c r="Z2072" s="61"/>
      <c r="AA2072" s="61"/>
      <c r="AB2072" s="61"/>
      <c r="AC2072" s="61"/>
      <c r="AD2072" s="61"/>
      <c r="AE2072" s="61"/>
      <c r="AF2072" s="61"/>
      <c r="AG2072" s="61"/>
      <c r="AH2072" s="61"/>
      <c r="AI2072" s="61"/>
      <c r="AJ2072" s="61"/>
      <c r="AK2072" s="61"/>
      <c r="AL2072" s="61"/>
      <c r="AM2072" s="61"/>
      <c r="AN2072" s="61"/>
      <c r="AO2072" s="61"/>
      <c r="AP2072" s="62"/>
      <c r="AQ2072" s="61"/>
      <c r="AR2072" s="61"/>
      <c r="AS2072" s="61"/>
      <c r="AT2072" s="61"/>
      <c r="AU2072" s="61"/>
      <c r="AV2072" s="61"/>
      <c r="AW2072" s="60"/>
    </row>
    <row r="2073" s="59" customFormat="1" customHeight="1" spans="1:49">
      <c r="A2073" s="60"/>
      <c r="B2073" s="60"/>
      <c r="C2073" s="60"/>
      <c r="D2073" s="60"/>
      <c r="H2073" s="61"/>
      <c r="I2073" s="61"/>
      <c r="J2073" s="61"/>
      <c r="K2073" s="61"/>
      <c r="L2073" s="61"/>
      <c r="M2073" s="61"/>
      <c r="N2073" s="61"/>
      <c r="O2073" s="61"/>
      <c r="P2073" s="61"/>
      <c r="Q2073" s="61"/>
      <c r="R2073" s="61"/>
      <c r="S2073" s="61"/>
      <c r="T2073" s="61"/>
      <c r="U2073" s="61"/>
      <c r="V2073" s="61"/>
      <c r="W2073" s="61"/>
      <c r="X2073" s="61"/>
      <c r="Y2073" s="61"/>
      <c r="Z2073" s="61"/>
      <c r="AA2073" s="61"/>
      <c r="AB2073" s="61"/>
      <c r="AC2073" s="61"/>
      <c r="AD2073" s="61"/>
      <c r="AE2073" s="61"/>
      <c r="AF2073" s="61"/>
      <c r="AG2073" s="61"/>
      <c r="AH2073" s="61"/>
      <c r="AI2073" s="61"/>
      <c r="AJ2073" s="61"/>
      <c r="AK2073" s="61"/>
      <c r="AL2073" s="61"/>
      <c r="AM2073" s="61"/>
      <c r="AN2073" s="61"/>
      <c r="AO2073" s="61"/>
      <c r="AP2073" s="62"/>
      <c r="AQ2073" s="61"/>
      <c r="AR2073" s="61"/>
      <c r="AS2073" s="61"/>
      <c r="AT2073" s="61"/>
      <c r="AU2073" s="61"/>
      <c r="AV2073" s="61"/>
      <c r="AW2073" s="60"/>
    </row>
    <row r="2074" s="59" customFormat="1" customHeight="1" spans="1:49">
      <c r="A2074" s="60"/>
      <c r="B2074" s="60"/>
      <c r="C2074" s="60"/>
      <c r="D2074" s="60"/>
      <c r="H2074" s="61"/>
      <c r="I2074" s="61"/>
      <c r="J2074" s="61"/>
      <c r="K2074" s="61"/>
      <c r="L2074" s="61"/>
      <c r="M2074" s="61"/>
      <c r="N2074" s="61"/>
      <c r="O2074" s="61"/>
      <c r="P2074" s="61"/>
      <c r="Q2074" s="61"/>
      <c r="R2074" s="61"/>
      <c r="S2074" s="61"/>
      <c r="T2074" s="61"/>
      <c r="U2074" s="61"/>
      <c r="V2074" s="61"/>
      <c r="W2074" s="61"/>
      <c r="X2074" s="61"/>
      <c r="Y2074" s="61"/>
      <c r="Z2074" s="61"/>
      <c r="AA2074" s="61"/>
      <c r="AB2074" s="61"/>
      <c r="AC2074" s="61"/>
      <c r="AD2074" s="61"/>
      <c r="AE2074" s="61"/>
      <c r="AF2074" s="61"/>
      <c r="AG2074" s="61"/>
      <c r="AH2074" s="61"/>
      <c r="AI2074" s="61"/>
      <c r="AJ2074" s="61"/>
      <c r="AK2074" s="61"/>
      <c r="AL2074" s="61"/>
      <c r="AM2074" s="61"/>
      <c r="AN2074" s="61"/>
      <c r="AO2074" s="61"/>
      <c r="AP2074" s="62"/>
      <c r="AQ2074" s="61"/>
      <c r="AR2074" s="61"/>
      <c r="AS2074" s="61"/>
      <c r="AT2074" s="61"/>
      <c r="AU2074" s="61"/>
      <c r="AV2074" s="61"/>
      <c r="AW2074" s="60"/>
    </row>
    <row r="2075" s="59" customFormat="1" customHeight="1" spans="1:49">
      <c r="A2075" s="60"/>
      <c r="B2075" s="60"/>
      <c r="C2075" s="60"/>
      <c r="D2075" s="60"/>
      <c r="H2075" s="61"/>
      <c r="I2075" s="61"/>
      <c r="J2075" s="61"/>
      <c r="K2075" s="61"/>
      <c r="L2075" s="61"/>
      <c r="M2075" s="61"/>
      <c r="N2075" s="61"/>
      <c r="O2075" s="61"/>
      <c r="P2075" s="61"/>
      <c r="Q2075" s="61"/>
      <c r="R2075" s="61"/>
      <c r="S2075" s="61"/>
      <c r="T2075" s="61"/>
      <c r="U2075" s="61"/>
      <c r="V2075" s="61"/>
      <c r="W2075" s="61"/>
      <c r="X2075" s="61"/>
      <c r="Y2075" s="61"/>
      <c r="Z2075" s="61"/>
      <c r="AA2075" s="61"/>
      <c r="AB2075" s="61"/>
      <c r="AC2075" s="61"/>
      <c r="AD2075" s="61"/>
      <c r="AE2075" s="61"/>
      <c r="AF2075" s="61"/>
      <c r="AG2075" s="61"/>
      <c r="AH2075" s="61"/>
      <c r="AI2075" s="61"/>
      <c r="AJ2075" s="61"/>
      <c r="AK2075" s="61"/>
      <c r="AL2075" s="61"/>
      <c r="AM2075" s="61"/>
      <c r="AN2075" s="61"/>
      <c r="AO2075" s="61"/>
      <c r="AP2075" s="62"/>
      <c r="AQ2075" s="61"/>
      <c r="AR2075" s="61"/>
      <c r="AS2075" s="61"/>
      <c r="AT2075" s="61"/>
      <c r="AU2075" s="61"/>
      <c r="AV2075" s="61"/>
      <c r="AW2075" s="60"/>
    </row>
    <row r="2076" s="59" customFormat="1" customHeight="1" spans="1:49">
      <c r="A2076" s="60"/>
      <c r="B2076" s="60"/>
      <c r="C2076" s="60"/>
      <c r="D2076" s="60"/>
      <c r="H2076" s="61"/>
      <c r="I2076" s="61"/>
      <c r="J2076" s="61"/>
      <c r="K2076" s="61"/>
      <c r="L2076" s="61"/>
      <c r="M2076" s="61"/>
      <c r="N2076" s="61"/>
      <c r="O2076" s="61"/>
      <c r="P2076" s="61"/>
      <c r="Q2076" s="61"/>
      <c r="R2076" s="61"/>
      <c r="S2076" s="61"/>
      <c r="T2076" s="61"/>
      <c r="U2076" s="61"/>
      <c r="V2076" s="61"/>
      <c r="W2076" s="61"/>
      <c r="X2076" s="61"/>
      <c r="Y2076" s="61"/>
      <c r="Z2076" s="61"/>
      <c r="AA2076" s="61"/>
      <c r="AB2076" s="61"/>
      <c r="AC2076" s="61"/>
      <c r="AD2076" s="61"/>
      <c r="AE2076" s="61"/>
      <c r="AF2076" s="61"/>
      <c r="AG2076" s="61"/>
      <c r="AH2076" s="61"/>
      <c r="AI2076" s="61"/>
      <c r="AJ2076" s="61"/>
      <c r="AK2076" s="61"/>
      <c r="AL2076" s="61"/>
      <c r="AM2076" s="61"/>
      <c r="AN2076" s="61"/>
      <c r="AO2076" s="61"/>
      <c r="AP2076" s="62"/>
      <c r="AQ2076" s="61"/>
      <c r="AR2076" s="61"/>
      <c r="AS2076" s="61"/>
      <c r="AT2076" s="61"/>
      <c r="AU2076" s="61"/>
      <c r="AV2076" s="61"/>
      <c r="AW2076" s="60"/>
    </row>
    <row r="2077" s="59" customFormat="1" customHeight="1" spans="1:49">
      <c r="A2077" s="60"/>
      <c r="B2077" s="60"/>
      <c r="C2077" s="60"/>
      <c r="D2077" s="60"/>
      <c r="H2077" s="61"/>
      <c r="I2077" s="61"/>
      <c r="J2077" s="61"/>
      <c r="K2077" s="61"/>
      <c r="L2077" s="61"/>
      <c r="M2077" s="61"/>
      <c r="N2077" s="61"/>
      <c r="O2077" s="61"/>
      <c r="P2077" s="61"/>
      <c r="Q2077" s="61"/>
      <c r="R2077" s="61"/>
      <c r="S2077" s="61"/>
      <c r="T2077" s="61"/>
      <c r="U2077" s="61"/>
      <c r="V2077" s="61"/>
      <c r="W2077" s="61"/>
      <c r="X2077" s="61"/>
      <c r="Y2077" s="61"/>
      <c r="Z2077" s="61"/>
      <c r="AA2077" s="61"/>
      <c r="AB2077" s="61"/>
      <c r="AC2077" s="61"/>
      <c r="AD2077" s="61"/>
      <c r="AE2077" s="61"/>
      <c r="AF2077" s="61"/>
      <c r="AG2077" s="61"/>
      <c r="AH2077" s="61"/>
      <c r="AI2077" s="61"/>
      <c r="AJ2077" s="61"/>
      <c r="AK2077" s="61"/>
      <c r="AL2077" s="61"/>
      <c r="AM2077" s="61"/>
      <c r="AN2077" s="61"/>
      <c r="AO2077" s="61"/>
      <c r="AP2077" s="62"/>
      <c r="AQ2077" s="61"/>
      <c r="AR2077" s="61"/>
      <c r="AS2077" s="61"/>
      <c r="AT2077" s="61"/>
      <c r="AU2077" s="61"/>
      <c r="AV2077" s="61"/>
      <c r="AW2077" s="60"/>
    </row>
    <row r="2078" s="59" customFormat="1" customHeight="1" spans="1:49">
      <c r="A2078" s="60"/>
      <c r="B2078" s="60"/>
      <c r="C2078" s="60"/>
      <c r="D2078" s="60"/>
      <c r="H2078" s="61"/>
      <c r="I2078" s="61"/>
      <c r="J2078" s="61"/>
      <c r="K2078" s="61"/>
      <c r="L2078" s="61"/>
      <c r="M2078" s="61"/>
      <c r="N2078" s="61"/>
      <c r="O2078" s="61"/>
      <c r="P2078" s="61"/>
      <c r="Q2078" s="61"/>
      <c r="R2078" s="61"/>
      <c r="S2078" s="61"/>
      <c r="T2078" s="61"/>
      <c r="U2078" s="61"/>
      <c r="V2078" s="61"/>
      <c r="W2078" s="61"/>
      <c r="X2078" s="61"/>
      <c r="Y2078" s="61"/>
      <c r="Z2078" s="61"/>
      <c r="AA2078" s="61"/>
      <c r="AB2078" s="61"/>
      <c r="AC2078" s="61"/>
      <c r="AD2078" s="61"/>
      <c r="AE2078" s="61"/>
      <c r="AF2078" s="61"/>
      <c r="AG2078" s="61"/>
      <c r="AH2078" s="61"/>
      <c r="AI2078" s="61"/>
      <c r="AJ2078" s="61"/>
      <c r="AK2078" s="61"/>
      <c r="AL2078" s="61"/>
      <c r="AM2078" s="61"/>
      <c r="AN2078" s="61"/>
      <c r="AO2078" s="61"/>
      <c r="AP2078" s="62"/>
      <c r="AQ2078" s="61"/>
      <c r="AR2078" s="61"/>
      <c r="AS2078" s="61"/>
      <c r="AT2078" s="61"/>
      <c r="AU2078" s="61"/>
      <c r="AV2078" s="61"/>
      <c r="AW2078" s="60"/>
    </row>
    <row r="2079" s="59" customFormat="1" customHeight="1" spans="1:49">
      <c r="A2079" s="60"/>
      <c r="B2079" s="60"/>
      <c r="C2079" s="60"/>
      <c r="D2079" s="60"/>
      <c r="H2079" s="61"/>
      <c r="I2079" s="61"/>
      <c r="J2079" s="61"/>
      <c r="K2079" s="61"/>
      <c r="L2079" s="61"/>
      <c r="M2079" s="61"/>
      <c r="N2079" s="61"/>
      <c r="O2079" s="61"/>
      <c r="P2079" s="61"/>
      <c r="Q2079" s="61"/>
      <c r="R2079" s="61"/>
      <c r="S2079" s="61"/>
      <c r="T2079" s="61"/>
      <c r="U2079" s="61"/>
      <c r="V2079" s="61"/>
      <c r="W2079" s="61"/>
      <c r="X2079" s="61"/>
      <c r="Y2079" s="61"/>
      <c r="Z2079" s="61"/>
      <c r="AA2079" s="61"/>
      <c r="AB2079" s="61"/>
      <c r="AC2079" s="61"/>
      <c r="AD2079" s="61"/>
      <c r="AE2079" s="61"/>
      <c r="AF2079" s="61"/>
      <c r="AG2079" s="61"/>
      <c r="AH2079" s="61"/>
      <c r="AI2079" s="61"/>
      <c r="AJ2079" s="61"/>
      <c r="AK2079" s="61"/>
      <c r="AL2079" s="61"/>
      <c r="AM2079" s="61"/>
      <c r="AN2079" s="61"/>
      <c r="AO2079" s="61"/>
      <c r="AP2079" s="62"/>
      <c r="AQ2079" s="61"/>
      <c r="AR2079" s="61"/>
      <c r="AS2079" s="61"/>
      <c r="AT2079" s="61"/>
      <c r="AU2079" s="61"/>
      <c r="AV2079" s="61"/>
      <c r="AW2079" s="60"/>
    </row>
    <row r="2080" s="59" customFormat="1" customHeight="1" spans="1:49">
      <c r="A2080" s="60"/>
      <c r="B2080" s="60"/>
      <c r="C2080" s="60"/>
      <c r="D2080" s="60"/>
      <c r="H2080" s="61"/>
      <c r="I2080" s="61"/>
      <c r="J2080" s="61"/>
      <c r="K2080" s="61"/>
      <c r="L2080" s="61"/>
      <c r="M2080" s="61"/>
      <c r="N2080" s="61"/>
      <c r="O2080" s="61"/>
      <c r="P2080" s="61"/>
      <c r="Q2080" s="61"/>
      <c r="R2080" s="61"/>
      <c r="S2080" s="61"/>
      <c r="T2080" s="61"/>
      <c r="U2080" s="61"/>
      <c r="V2080" s="61"/>
      <c r="W2080" s="61"/>
      <c r="X2080" s="61"/>
      <c r="Y2080" s="61"/>
      <c r="Z2080" s="61"/>
      <c r="AA2080" s="61"/>
      <c r="AB2080" s="61"/>
      <c r="AC2080" s="61"/>
      <c r="AD2080" s="61"/>
      <c r="AE2080" s="61"/>
      <c r="AF2080" s="61"/>
      <c r="AG2080" s="61"/>
      <c r="AH2080" s="61"/>
      <c r="AI2080" s="61"/>
      <c r="AJ2080" s="61"/>
      <c r="AK2080" s="61"/>
      <c r="AL2080" s="61"/>
      <c r="AM2080" s="61"/>
      <c r="AN2080" s="61"/>
      <c r="AO2080" s="61"/>
      <c r="AP2080" s="62"/>
      <c r="AQ2080" s="61"/>
      <c r="AR2080" s="61"/>
      <c r="AS2080" s="61"/>
      <c r="AT2080" s="61"/>
      <c r="AU2080" s="61"/>
      <c r="AV2080" s="61"/>
      <c r="AW2080" s="60"/>
    </row>
    <row r="2081" s="59" customFormat="1" customHeight="1" spans="1:49">
      <c r="A2081" s="60"/>
      <c r="B2081" s="60"/>
      <c r="C2081" s="60"/>
      <c r="D2081" s="60"/>
      <c r="H2081" s="61"/>
      <c r="I2081" s="61"/>
      <c r="J2081" s="61"/>
      <c r="K2081" s="61"/>
      <c r="L2081" s="61"/>
      <c r="M2081" s="61"/>
      <c r="N2081" s="61"/>
      <c r="O2081" s="61"/>
      <c r="P2081" s="61"/>
      <c r="Q2081" s="61"/>
      <c r="R2081" s="61"/>
      <c r="S2081" s="61"/>
      <c r="T2081" s="61"/>
      <c r="U2081" s="61"/>
      <c r="V2081" s="61"/>
      <c r="W2081" s="61"/>
      <c r="X2081" s="61"/>
      <c r="Y2081" s="61"/>
      <c r="Z2081" s="61"/>
      <c r="AA2081" s="61"/>
      <c r="AB2081" s="61"/>
      <c r="AC2081" s="61"/>
      <c r="AD2081" s="61"/>
      <c r="AE2081" s="61"/>
      <c r="AF2081" s="61"/>
      <c r="AG2081" s="61"/>
      <c r="AH2081" s="61"/>
      <c r="AI2081" s="61"/>
      <c r="AJ2081" s="61"/>
      <c r="AK2081" s="61"/>
      <c r="AL2081" s="61"/>
      <c r="AM2081" s="61"/>
      <c r="AN2081" s="61"/>
      <c r="AO2081" s="61"/>
      <c r="AP2081" s="62"/>
      <c r="AQ2081" s="61"/>
      <c r="AR2081" s="61"/>
      <c r="AS2081" s="61"/>
      <c r="AT2081" s="61"/>
      <c r="AU2081" s="61"/>
      <c r="AV2081" s="61"/>
      <c r="AW2081" s="60"/>
    </row>
    <row r="2082" s="59" customFormat="1" customHeight="1" spans="1:49">
      <c r="A2082" s="60"/>
      <c r="B2082" s="60"/>
      <c r="C2082" s="60"/>
      <c r="D2082" s="60"/>
      <c r="H2082" s="61"/>
      <c r="I2082" s="61"/>
      <c r="J2082" s="61"/>
      <c r="K2082" s="61"/>
      <c r="L2082" s="61"/>
      <c r="M2082" s="61"/>
      <c r="N2082" s="61"/>
      <c r="O2082" s="61"/>
      <c r="P2082" s="61"/>
      <c r="Q2082" s="61"/>
      <c r="R2082" s="61"/>
      <c r="S2082" s="61"/>
      <c r="T2082" s="61"/>
      <c r="U2082" s="61"/>
      <c r="V2082" s="61"/>
      <c r="W2082" s="61"/>
      <c r="X2082" s="61"/>
      <c r="Y2082" s="61"/>
      <c r="Z2082" s="61"/>
      <c r="AA2082" s="61"/>
      <c r="AB2082" s="61"/>
      <c r="AC2082" s="61"/>
      <c r="AD2082" s="61"/>
      <c r="AE2082" s="61"/>
      <c r="AF2082" s="61"/>
      <c r="AG2082" s="61"/>
      <c r="AH2082" s="61"/>
      <c r="AI2082" s="61"/>
      <c r="AJ2082" s="61"/>
      <c r="AK2082" s="61"/>
      <c r="AL2082" s="61"/>
      <c r="AM2082" s="61"/>
      <c r="AN2082" s="61"/>
      <c r="AO2082" s="61"/>
      <c r="AP2082" s="62"/>
      <c r="AQ2082" s="61"/>
      <c r="AR2082" s="61"/>
      <c r="AS2082" s="61"/>
      <c r="AT2082" s="61"/>
      <c r="AU2082" s="61"/>
      <c r="AV2082" s="61"/>
      <c r="AW2082" s="60"/>
    </row>
    <row r="2083" s="59" customFormat="1" customHeight="1" spans="1:49">
      <c r="A2083" s="60"/>
      <c r="B2083" s="60"/>
      <c r="C2083" s="60"/>
      <c r="D2083" s="60"/>
      <c r="H2083" s="61"/>
      <c r="I2083" s="61"/>
      <c r="J2083" s="61"/>
      <c r="K2083" s="61"/>
      <c r="L2083" s="61"/>
      <c r="M2083" s="61"/>
      <c r="N2083" s="61"/>
      <c r="O2083" s="61"/>
      <c r="P2083" s="61"/>
      <c r="Q2083" s="61"/>
      <c r="R2083" s="61"/>
      <c r="S2083" s="61"/>
      <c r="T2083" s="61"/>
      <c r="U2083" s="61"/>
      <c r="V2083" s="61"/>
      <c r="W2083" s="61"/>
      <c r="X2083" s="61"/>
      <c r="Y2083" s="61"/>
      <c r="Z2083" s="61"/>
      <c r="AA2083" s="61"/>
      <c r="AB2083" s="61"/>
      <c r="AC2083" s="61"/>
      <c r="AD2083" s="61"/>
      <c r="AE2083" s="61"/>
      <c r="AF2083" s="61"/>
      <c r="AG2083" s="61"/>
      <c r="AH2083" s="61"/>
      <c r="AI2083" s="61"/>
      <c r="AJ2083" s="61"/>
      <c r="AK2083" s="61"/>
      <c r="AL2083" s="61"/>
      <c r="AM2083" s="61"/>
      <c r="AN2083" s="61"/>
      <c r="AO2083" s="61"/>
      <c r="AP2083" s="62"/>
      <c r="AQ2083" s="61"/>
      <c r="AR2083" s="61"/>
      <c r="AS2083" s="61"/>
      <c r="AT2083" s="61"/>
      <c r="AU2083" s="61"/>
      <c r="AV2083" s="61"/>
      <c r="AW2083" s="60"/>
    </row>
    <row r="2084" s="59" customFormat="1" customHeight="1" spans="1:49">
      <c r="A2084" s="60"/>
      <c r="B2084" s="60"/>
      <c r="C2084" s="60"/>
      <c r="D2084" s="60"/>
      <c r="H2084" s="61"/>
      <c r="I2084" s="61"/>
      <c r="J2084" s="61"/>
      <c r="K2084" s="61"/>
      <c r="L2084" s="61"/>
      <c r="M2084" s="61"/>
      <c r="N2084" s="61"/>
      <c r="O2084" s="61"/>
      <c r="P2084" s="61"/>
      <c r="Q2084" s="61"/>
      <c r="R2084" s="61"/>
      <c r="S2084" s="61"/>
      <c r="T2084" s="61"/>
      <c r="U2084" s="61"/>
      <c r="V2084" s="61"/>
      <c r="W2084" s="61"/>
      <c r="X2084" s="61"/>
      <c r="Y2084" s="61"/>
      <c r="Z2084" s="61"/>
      <c r="AA2084" s="61"/>
      <c r="AB2084" s="61"/>
      <c r="AC2084" s="61"/>
      <c r="AD2084" s="61"/>
      <c r="AE2084" s="61"/>
      <c r="AF2084" s="61"/>
      <c r="AG2084" s="61"/>
      <c r="AH2084" s="61"/>
      <c r="AI2084" s="61"/>
      <c r="AJ2084" s="61"/>
      <c r="AK2084" s="61"/>
      <c r="AL2084" s="61"/>
      <c r="AM2084" s="61"/>
      <c r="AN2084" s="61"/>
      <c r="AO2084" s="61"/>
      <c r="AP2084" s="62"/>
      <c r="AQ2084" s="61"/>
      <c r="AR2084" s="61"/>
      <c r="AS2084" s="61"/>
      <c r="AT2084" s="61"/>
      <c r="AU2084" s="61"/>
      <c r="AV2084" s="61"/>
      <c r="AW2084" s="60"/>
    </row>
    <row r="2085" s="59" customFormat="1" customHeight="1" spans="1:49">
      <c r="A2085" s="60"/>
      <c r="B2085" s="60"/>
      <c r="C2085" s="60"/>
      <c r="D2085" s="60"/>
      <c r="H2085" s="61"/>
      <c r="I2085" s="61"/>
      <c r="J2085" s="61"/>
      <c r="K2085" s="61"/>
      <c r="L2085" s="61"/>
      <c r="M2085" s="61"/>
      <c r="N2085" s="61"/>
      <c r="O2085" s="61"/>
      <c r="P2085" s="61"/>
      <c r="Q2085" s="61"/>
      <c r="R2085" s="61"/>
      <c r="S2085" s="61"/>
      <c r="T2085" s="61"/>
      <c r="U2085" s="61"/>
      <c r="V2085" s="61"/>
      <c r="W2085" s="61"/>
      <c r="X2085" s="61"/>
      <c r="Y2085" s="61"/>
      <c r="Z2085" s="61"/>
      <c r="AA2085" s="61"/>
      <c r="AB2085" s="61"/>
      <c r="AC2085" s="61"/>
      <c r="AD2085" s="61"/>
      <c r="AE2085" s="61"/>
      <c r="AF2085" s="61"/>
      <c r="AG2085" s="61"/>
      <c r="AH2085" s="61"/>
      <c r="AI2085" s="61"/>
      <c r="AJ2085" s="61"/>
      <c r="AK2085" s="61"/>
      <c r="AL2085" s="61"/>
      <c r="AM2085" s="61"/>
      <c r="AN2085" s="61"/>
      <c r="AO2085" s="61"/>
      <c r="AP2085" s="62"/>
      <c r="AQ2085" s="61"/>
      <c r="AR2085" s="61"/>
      <c r="AS2085" s="61"/>
      <c r="AT2085" s="61"/>
      <c r="AU2085" s="61"/>
      <c r="AV2085" s="61"/>
      <c r="AW2085" s="60"/>
    </row>
    <row r="2086" s="59" customFormat="1" customHeight="1" spans="1:49">
      <c r="A2086" s="60"/>
      <c r="B2086" s="60"/>
      <c r="C2086" s="60"/>
      <c r="D2086" s="60"/>
      <c r="H2086" s="61"/>
      <c r="I2086" s="61"/>
      <c r="J2086" s="61"/>
      <c r="K2086" s="61"/>
      <c r="L2086" s="61"/>
      <c r="M2086" s="61"/>
      <c r="N2086" s="61"/>
      <c r="O2086" s="61"/>
      <c r="P2086" s="61"/>
      <c r="Q2086" s="61"/>
      <c r="R2086" s="61"/>
      <c r="S2086" s="61"/>
      <c r="T2086" s="61"/>
      <c r="U2086" s="61"/>
      <c r="V2086" s="61"/>
      <c r="W2086" s="61"/>
      <c r="X2086" s="61"/>
      <c r="Y2086" s="61"/>
      <c r="Z2086" s="61"/>
      <c r="AA2086" s="61"/>
      <c r="AB2086" s="61"/>
      <c r="AC2086" s="61"/>
      <c r="AD2086" s="61"/>
      <c r="AE2086" s="61"/>
      <c r="AF2086" s="61"/>
      <c r="AG2086" s="61"/>
      <c r="AH2086" s="61"/>
      <c r="AI2086" s="61"/>
      <c r="AJ2086" s="61"/>
      <c r="AK2086" s="61"/>
      <c r="AL2086" s="61"/>
      <c r="AM2086" s="61"/>
      <c r="AN2086" s="61"/>
      <c r="AO2086" s="61"/>
      <c r="AP2086" s="62"/>
      <c r="AQ2086" s="61"/>
      <c r="AR2086" s="61"/>
      <c r="AS2086" s="61"/>
      <c r="AT2086" s="61"/>
      <c r="AU2086" s="61"/>
      <c r="AV2086" s="61"/>
      <c r="AW2086" s="60"/>
    </row>
    <row r="2087" s="59" customFormat="1" customHeight="1" spans="1:49">
      <c r="A2087" s="60"/>
      <c r="B2087" s="60"/>
      <c r="C2087" s="60"/>
      <c r="D2087" s="60"/>
      <c r="H2087" s="61"/>
      <c r="I2087" s="61"/>
      <c r="J2087" s="61"/>
      <c r="K2087" s="61"/>
      <c r="L2087" s="61"/>
      <c r="M2087" s="61"/>
      <c r="N2087" s="61"/>
      <c r="O2087" s="61"/>
      <c r="P2087" s="61"/>
      <c r="Q2087" s="61"/>
      <c r="R2087" s="61"/>
      <c r="S2087" s="61"/>
      <c r="T2087" s="61"/>
      <c r="U2087" s="61"/>
      <c r="V2087" s="61"/>
      <c r="W2087" s="61"/>
      <c r="X2087" s="61"/>
      <c r="Y2087" s="61"/>
      <c r="Z2087" s="61"/>
      <c r="AA2087" s="61"/>
      <c r="AB2087" s="61"/>
      <c r="AC2087" s="61"/>
      <c r="AD2087" s="61"/>
      <c r="AE2087" s="61"/>
      <c r="AF2087" s="61"/>
      <c r="AG2087" s="61"/>
      <c r="AH2087" s="61"/>
      <c r="AI2087" s="61"/>
      <c r="AJ2087" s="61"/>
      <c r="AK2087" s="61"/>
      <c r="AL2087" s="61"/>
      <c r="AM2087" s="61"/>
      <c r="AN2087" s="61"/>
      <c r="AO2087" s="61"/>
      <c r="AP2087" s="62"/>
      <c r="AQ2087" s="61"/>
      <c r="AR2087" s="61"/>
      <c r="AS2087" s="61"/>
      <c r="AT2087" s="61"/>
      <c r="AU2087" s="61"/>
      <c r="AV2087" s="61"/>
      <c r="AW2087" s="60"/>
    </row>
    <row r="2088" s="59" customFormat="1" customHeight="1" spans="1:49">
      <c r="A2088" s="60"/>
      <c r="B2088" s="60"/>
      <c r="C2088" s="60"/>
      <c r="D2088" s="60"/>
      <c r="H2088" s="61"/>
      <c r="I2088" s="61"/>
      <c r="J2088" s="61"/>
      <c r="K2088" s="61"/>
      <c r="L2088" s="61"/>
      <c r="M2088" s="61"/>
      <c r="N2088" s="61"/>
      <c r="O2088" s="61"/>
      <c r="P2088" s="61"/>
      <c r="Q2088" s="61"/>
      <c r="R2088" s="61"/>
      <c r="S2088" s="61"/>
      <c r="T2088" s="61"/>
      <c r="U2088" s="61"/>
      <c r="V2088" s="61"/>
      <c r="W2088" s="61"/>
      <c r="X2088" s="61"/>
      <c r="Y2088" s="61"/>
      <c r="Z2088" s="61"/>
      <c r="AA2088" s="61"/>
      <c r="AB2088" s="61"/>
      <c r="AC2088" s="61"/>
      <c r="AD2088" s="61"/>
      <c r="AE2088" s="61"/>
      <c r="AF2088" s="61"/>
      <c r="AG2088" s="61"/>
      <c r="AH2088" s="61"/>
      <c r="AI2088" s="61"/>
      <c r="AJ2088" s="61"/>
      <c r="AK2088" s="61"/>
      <c r="AL2088" s="61"/>
      <c r="AM2088" s="61"/>
      <c r="AN2088" s="61"/>
      <c r="AO2088" s="61"/>
      <c r="AP2088" s="62"/>
      <c r="AQ2088" s="61"/>
      <c r="AR2088" s="61"/>
      <c r="AS2088" s="61"/>
      <c r="AT2088" s="61"/>
      <c r="AU2088" s="61"/>
      <c r="AV2088" s="61"/>
      <c r="AW2088" s="60"/>
    </row>
    <row r="2089" s="59" customFormat="1" customHeight="1" spans="1:49">
      <c r="A2089" s="60"/>
      <c r="B2089" s="60"/>
      <c r="C2089" s="60"/>
      <c r="D2089" s="60"/>
      <c r="H2089" s="61"/>
      <c r="I2089" s="61"/>
      <c r="J2089" s="61"/>
      <c r="K2089" s="61"/>
      <c r="L2089" s="61"/>
      <c r="M2089" s="61"/>
      <c r="N2089" s="61"/>
      <c r="O2089" s="61"/>
      <c r="P2089" s="61"/>
      <c r="Q2089" s="61"/>
      <c r="R2089" s="61"/>
      <c r="S2089" s="61"/>
      <c r="T2089" s="61"/>
      <c r="U2089" s="61"/>
      <c r="V2089" s="61"/>
      <c r="W2089" s="61"/>
      <c r="X2089" s="61"/>
      <c r="Y2089" s="61"/>
      <c r="Z2089" s="61"/>
      <c r="AA2089" s="61"/>
      <c r="AB2089" s="61"/>
      <c r="AC2089" s="61"/>
      <c r="AD2089" s="61"/>
      <c r="AE2089" s="61"/>
      <c r="AF2089" s="61"/>
      <c r="AG2089" s="61"/>
      <c r="AH2089" s="61"/>
      <c r="AI2089" s="61"/>
      <c r="AJ2089" s="61"/>
      <c r="AK2089" s="61"/>
      <c r="AL2089" s="61"/>
      <c r="AM2089" s="61"/>
      <c r="AN2089" s="61"/>
      <c r="AO2089" s="61"/>
      <c r="AP2089" s="62"/>
      <c r="AQ2089" s="61"/>
      <c r="AR2089" s="61"/>
      <c r="AS2089" s="61"/>
      <c r="AT2089" s="61"/>
      <c r="AU2089" s="61"/>
      <c r="AV2089" s="61"/>
      <c r="AW2089" s="60"/>
    </row>
    <row r="2090" s="59" customFormat="1" customHeight="1" spans="1:49">
      <c r="A2090" s="60"/>
      <c r="B2090" s="60"/>
      <c r="C2090" s="60"/>
      <c r="D2090" s="60"/>
      <c r="H2090" s="61"/>
      <c r="I2090" s="61"/>
      <c r="J2090" s="61"/>
      <c r="K2090" s="61"/>
      <c r="L2090" s="61"/>
      <c r="M2090" s="61"/>
      <c r="N2090" s="61"/>
      <c r="O2090" s="61"/>
      <c r="P2090" s="61"/>
      <c r="Q2090" s="61"/>
      <c r="R2090" s="61"/>
      <c r="S2090" s="61"/>
      <c r="T2090" s="61"/>
      <c r="U2090" s="61"/>
      <c r="V2090" s="61"/>
      <c r="W2090" s="61"/>
      <c r="X2090" s="61"/>
      <c r="Y2090" s="61"/>
      <c r="Z2090" s="61"/>
      <c r="AA2090" s="61"/>
      <c r="AB2090" s="61"/>
      <c r="AC2090" s="61"/>
      <c r="AD2090" s="61"/>
      <c r="AE2090" s="61"/>
      <c r="AF2090" s="61"/>
      <c r="AG2090" s="61"/>
      <c r="AH2090" s="61"/>
      <c r="AI2090" s="61"/>
      <c r="AJ2090" s="61"/>
      <c r="AK2090" s="61"/>
      <c r="AL2090" s="61"/>
      <c r="AM2090" s="61"/>
      <c r="AN2090" s="61"/>
      <c r="AO2090" s="61"/>
      <c r="AP2090" s="62"/>
      <c r="AQ2090" s="61"/>
      <c r="AR2090" s="61"/>
      <c r="AS2090" s="61"/>
      <c r="AT2090" s="61"/>
      <c r="AU2090" s="61"/>
      <c r="AV2090" s="61"/>
      <c r="AW2090" s="60"/>
    </row>
    <row r="2091" s="59" customFormat="1" customHeight="1" spans="1:49">
      <c r="A2091" s="60"/>
      <c r="B2091" s="60"/>
      <c r="C2091" s="60"/>
      <c r="D2091" s="60"/>
      <c r="H2091" s="61"/>
      <c r="I2091" s="61"/>
      <c r="J2091" s="61"/>
      <c r="K2091" s="61"/>
      <c r="L2091" s="61"/>
      <c r="M2091" s="61"/>
      <c r="N2091" s="61"/>
      <c r="O2091" s="61"/>
      <c r="P2091" s="61"/>
      <c r="Q2091" s="61"/>
      <c r="R2091" s="61"/>
      <c r="S2091" s="61"/>
      <c r="T2091" s="61"/>
      <c r="U2091" s="61"/>
      <c r="V2091" s="61"/>
      <c r="W2091" s="61"/>
      <c r="X2091" s="61"/>
      <c r="Y2091" s="61"/>
      <c r="Z2091" s="61"/>
      <c r="AA2091" s="61"/>
      <c r="AB2091" s="61"/>
      <c r="AC2091" s="61"/>
      <c r="AD2091" s="61"/>
      <c r="AE2091" s="61"/>
      <c r="AF2091" s="61"/>
      <c r="AG2091" s="61"/>
      <c r="AH2091" s="61"/>
      <c r="AI2091" s="61"/>
      <c r="AJ2091" s="61"/>
      <c r="AK2091" s="61"/>
      <c r="AL2091" s="61"/>
      <c r="AM2091" s="61"/>
      <c r="AN2091" s="61"/>
      <c r="AO2091" s="61"/>
      <c r="AP2091" s="62"/>
      <c r="AQ2091" s="61"/>
      <c r="AR2091" s="61"/>
      <c r="AS2091" s="61"/>
      <c r="AT2091" s="61"/>
      <c r="AU2091" s="61"/>
      <c r="AV2091" s="61"/>
      <c r="AW2091" s="60"/>
    </row>
    <row r="2092" s="59" customFormat="1" customHeight="1" spans="1:49">
      <c r="A2092" s="60"/>
      <c r="B2092" s="60"/>
      <c r="C2092" s="60"/>
      <c r="D2092" s="60"/>
      <c r="H2092" s="61"/>
      <c r="I2092" s="61"/>
      <c r="J2092" s="61"/>
      <c r="K2092" s="61"/>
      <c r="L2092" s="61"/>
      <c r="M2092" s="61"/>
      <c r="N2092" s="61"/>
      <c r="O2092" s="61"/>
      <c r="P2092" s="61"/>
      <c r="Q2092" s="61"/>
      <c r="R2092" s="61"/>
      <c r="S2092" s="61"/>
      <c r="T2092" s="61"/>
      <c r="U2092" s="61"/>
      <c r="V2092" s="61"/>
      <c r="W2092" s="61"/>
      <c r="X2092" s="61"/>
      <c r="Y2092" s="61"/>
      <c r="Z2092" s="61"/>
      <c r="AA2092" s="61"/>
      <c r="AB2092" s="61"/>
      <c r="AC2092" s="61"/>
      <c r="AD2092" s="61"/>
      <c r="AE2092" s="61"/>
      <c r="AF2092" s="61"/>
      <c r="AG2092" s="61"/>
      <c r="AH2092" s="61"/>
      <c r="AI2092" s="61"/>
      <c r="AJ2092" s="61"/>
      <c r="AK2092" s="61"/>
      <c r="AL2092" s="61"/>
      <c r="AM2092" s="61"/>
      <c r="AN2092" s="61"/>
      <c r="AO2092" s="61"/>
      <c r="AP2092" s="62"/>
      <c r="AQ2092" s="61"/>
      <c r="AR2092" s="61"/>
      <c r="AS2092" s="61"/>
      <c r="AT2092" s="61"/>
      <c r="AU2092" s="61"/>
      <c r="AV2092" s="61"/>
      <c r="AW2092" s="60"/>
    </row>
    <row r="2093" s="59" customFormat="1" customHeight="1" spans="1:49">
      <c r="A2093" s="60"/>
      <c r="B2093" s="60"/>
      <c r="C2093" s="60"/>
      <c r="D2093" s="60"/>
      <c r="H2093" s="61"/>
      <c r="I2093" s="61"/>
      <c r="J2093" s="61"/>
      <c r="K2093" s="61"/>
      <c r="L2093" s="61"/>
      <c r="M2093" s="61"/>
      <c r="N2093" s="61"/>
      <c r="O2093" s="61"/>
      <c r="P2093" s="61"/>
      <c r="Q2093" s="61"/>
      <c r="R2093" s="61"/>
      <c r="S2093" s="61"/>
      <c r="T2093" s="61"/>
      <c r="U2093" s="61"/>
      <c r="V2093" s="61"/>
      <c r="W2093" s="61"/>
      <c r="X2093" s="61"/>
      <c r="Y2093" s="61"/>
      <c r="Z2093" s="61"/>
      <c r="AA2093" s="61"/>
      <c r="AB2093" s="61"/>
      <c r="AC2093" s="61"/>
      <c r="AD2093" s="61"/>
      <c r="AE2093" s="61"/>
      <c r="AF2093" s="61"/>
      <c r="AG2093" s="61"/>
      <c r="AH2093" s="61"/>
      <c r="AI2093" s="61"/>
      <c r="AJ2093" s="61"/>
      <c r="AK2093" s="61"/>
      <c r="AL2093" s="61"/>
      <c r="AM2093" s="61"/>
      <c r="AN2093" s="61"/>
      <c r="AO2093" s="61"/>
      <c r="AP2093" s="62"/>
      <c r="AQ2093" s="61"/>
      <c r="AR2093" s="61"/>
      <c r="AS2093" s="61"/>
      <c r="AT2093" s="61"/>
      <c r="AU2093" s="61"/>
      <c r="AV2093" s="61"/>
      <c r="AW2093" s="60"/>
    </row>
    <row r="2094" s="59" customFormat="1" customHeight="1" spans="1:49">
      <c r="A2094" s="60"/>
      <c r="B2094" s="60"/>
      <c r="C2094" s="60"/>
      <c r="D2094" s="60"/>
      <c r="H2094" s="61"/>
      <c r="I2094" s="61"/>
      <c r="J2094" s="61"/>
      <c r="K2094" s="61"/>
      <c r="L2094" s="61"/>
      <c r="M2094" s="61"/>
      <c r="N2094" s="61"/>
      <c r="O2094" s="61"/>
      <c r="P2094" s="61"/>
      <c r="Q2094" s="61"/>
      <c r="R2094" s="61"/>
      <c r="S2094" s="61"/>
      <c r="T2094" s="61"/>
      <c r="U2094" s="61"/>
      <c r="V2094" s="61"/>
      <c r="W2094" s="61"/>
      <c r="X2094" s="61"/>
      <c r="Y2094" s="61"/>
      <c r="Z2094" s="61"/>
      <c r="AA2094" s="61"/>
      <c r="AB2094" s="61"/>
      <c r="AC2094" s="61"/>
      <c r="AD2094" s="61"/>
      <c r="AE2094" s="61"/>
      <c r="AF2094" s="61"/>
      <c r="AG2094" s="61"/>
      <c r="AH2094" s="61"/>
      <c r="AI2094" s="61"/>
      <c r="AJ2094" s="61"/>
      <c r="AK2094" s="61"/>
      <c r="AL2094" s="61"/>
      <c r="AM2094" s="61"/>
      <c r="AN2094" s="61"/>
      <c r="AO2094" s="61"/>
      <c r="AP2094" s="62"/>
      <c r="AQ2094" s="61"/>
      <c r="AR2094" s="61"/>
      <c r="AS2094" s="61"/>
      <c r="AT2094" s="61"/>
      <c r="AU2094" s="61"/>
      <c r="AV2094" s="61"/>
      <c r="AW2094" s="60"/>
    </row>
    <row r="2095" s="59" customFormat="1" customHeight="1" spans="1:49">
      <c r="A2095" s="60"/>
      <c r="B2095" s="60"/>
      <c r="C2095" s="60"/>
      <c r="D2095" s="60"/>
      <c r="H2095" s="61"/>
      <c r="I2095" s="61"/>
      <c r="J2095" s="61"/>
      <c r="K2095" s="61"/>
      <c r="L2095" s="61"/>
      <c r="M2095" s="61"/>
      <c r="N2095" s="61"/>
      <c r="O2095" s="61"/>
      <c r="P2095" s="61"/>
      <c r="Q2095" s="61"/>
      <c r="R2095" s="61"/>
      <c r="S2095" s="61"/>
      <c r="T2095" s="61"/>
      <c r="U2095" s="61"/>
      <c r="V2095" s="61"/>
      <c r="W2095" s="61"/>
      <c r="X2095" s="61"/>
      <c r="Y2095" s="61"/>
      <c r="Z2095" s="61"/>
      <c r="AA2095" s="61"/>
      <c r="AB2095" s="61"/>
      <c r="AC2095" s="61"/>
      <c r="AD2095" s="61"/>
      <c r="AE2095" s="61"/>
      <c r="AF2095" s="61"/>
      <c r="AG2095" s="61"/>
      <c r="AH2095" s="61"/>
      <c r="AI2095" s="61"/>
      <c r="AJ2095" s="61"/>
      <c r="AK2095" s="61"/>
      <c r="AL2095" s="61"/>
      <c r="AM2095" s="61"/>
      <c r="AN2095" s="61"/>
      <c r="AO2095" s="61"/>
      <c r="AP2095" s="62"/>
      <c r="AQ2095" s="61"/>
      <c r="AR2095" s="61"/>
      <c r="AS2095" s="61"/>
      <c r="AT2095" s="61"/>
      <c r="AU2095" s="61"/>
      <c r="AV2095" s="61"/>
      <c r="AW2095" s="60"/>
    </row>
    <row r="2096" s="59" customFormat="1" customHeight="1" spans="1:49">
      <c r="A2096" s="60"/>
      <c r="B2096" s="60"/>
      <c r="C2096" s="60"/>
      <c r="D2096" s="60"/>
      <c r="H2096" s="61"/>
      <c r="I2096" s="61"/>
      <c r="J2096" s="61"/>
      <c r="K2096" s="61"/>
      <c r="L2096" s="61"/>
      <c r="M2096" s="61"/>
      <c r="N2096" s="61"/>
      <c r="O2096" s="61"/>
      <c r="P2096" s="61"/>
      <c r="Q2096" s="61"/>
      <c r="R2096" s="61"/>
      <c r="S2096" s="61"/>
      <c r="T2096" s="61"/>
      <c r="U2096" s="61"/>
      <c r="V2096" s="61"/>
      <c r="W2096" s="61"/>
      <c r="X2096" s="61"/>
      <c r="Y2096" s="61"/>
      <c r="Z2096" s="61"/>
      <c r="AA2096" s="61"/>
      <c r="AB2096" s="61"/>
      <c r="AC2096" s="61"/>
      <c r="AD2096" s="61"/>
      <c r="AE2096" s="61"/>
      <c r="AF2096" s="61"/>
      <c r="AG2096" s="61"/>
      <c r="AH2096" s="61"/>
      <c r="AI2096" s="61"/>
      <c r="AJ2096" s="61"/>
      <c r="AK2096" s="61"/>
      <c r="AL2096" s="61"/>
      <c r="AM2096" s="61"/>
      <c r="AN2096" s="61"/>
      <c r="AO2096" s="61"/>
      <c r="AP2096" s="62"/>
      <c r="AQ2096" s="61"/>
      <c r="AR2096" s="61"/>
      <c r="AS2096" s="61"/>
      <c r="AT2096" s="61"/>
      <c r="AU2096" s="61"/>
      <c r="AV2096" s="61"/>
      <c r="AW2096" s="60"/>
    </row>
    <row r="2097" s="59" customFormat="1" customHeight="1" spans="1:49">
      <c r="A2097" s="60"/>
      <c r="B2097" s="60"/>
      <c r="C2097" s="60"/>
      <c r="D2097" s="60"/>
      <c r="H2097" s="61"/>
      <c r="I2097" s="61"/>
      <c r="J2097" s="61"/>
      <c r="K2097" s="61"/>
      <c r="L2097" s="61"/>
      <c r="M2097" s="61"/>
      <c r="N2097" s="61"/>
      <c r="O2097" s="61"/>
      <c r="P2097" s="61"/>
      <c r="Q2097" s="61"/>
      <c r="R2097" s="61"/>
      <c r="S2097" s="61"/>
      <c r="T2097" s="61"/>
      <c r="U2097" s="61"/>
      <c r="V2097" s="61"/>
      <c r="W2097" s="61"/>
      <c r="X2097" s="61"/>
      <c r="Y2097" s="61"/>
      <c r="Z2097" s="61"/>
      <c r="AA2097" s="61"/>
      <c r="AB2097" s="61"/>
      <c r="AC2097" s="61"/>
      <c r="AD2097" s="61"/>
      <c r="AE2097" s="61"/>
      <c r="AF2097" s="61"/>
      <c r="AG2097" s="61"/>
      <c r="AH2097" s="61"/>
      <c r="AI2097" s="61"/>
      <c r="AJ2097" s="61"/>
      <c r="AK2097" s="61"/>
      <c r="AL2097" s="61"/>
      <c r="AM2097" s="61"/>
      <c r="AN2097" s="61"/>
      <c r="AO2097" s="61"/>
      <c r="AP2097" s="62"/>
      <c r="AQ2097" s="61"/>
      <c r="AR2097" s="61"/>
      <c r="AS2097" s="61"/>
      <c r="AT2097" s="61"/>
      <c r="AU2097" s="61"/>
      <c r="AV2097" s="61"/>
      <c r="AW2097" s="60"/>
    </row>
    <row r="2098" s="59" customFormat="1" customHeight="1" spans="1:49">
      <c r="A2098" s="60"/>
      <c r="B2098" s="60"/>
      <c r="C2098" s="60"/>
      <c r="D2098" s="60"/>
      <c r="H2098" s="61"/>
      <c r="I2098" s="61"/>
      <c r="J2098" s="61"/>
      <c r="K2098" s="61"/>
      <c r="L2098" s="61"/>
      <c r="M2098" s="61"/>
      <c r="N2098" s="61"/>
      <c r="O2098" s="61"/>
      <c r="P2098" s="61"/>
      <c r="Q2098" s="61"/>
      <c r="R2098" s="61"/>
      <c r="S2098" s="61"/>
      <c r="T2098" s="61"/>
      <c r="U2098" s="61"/>
      <c r="V2098" s="61"/>
      <c r="W2098" s="61"/>
      <c r="X2098" s="61"/>
      <c r="Y2098" s="61"/>
      <c r="Z2098" s="61"/>
      <c r="AA2098" s="61"/>
      <c r="AB2098" s="61"/>
      <c r="AC2098" s="61"/>
      <c r="AD2098" s="61"/>
      <c r="AE2098" s="61"/>
      <c r="AF2098" s="61"/>
      <c r="AG2098" s="61"/>
      <c r="AH2098" s="61"/>
      <c r="AI2098" s="61"/>
      <c r="AJ2098" s="61"/>
      <c r="AK2098" s="61"/>
      <c r="AL2098" s="61"/>
      <c r="AM2098" s="61"/>
      <c r="AN2098" s="61"/>
      <c r="AO2098" s="61"/>
      <c r="AP2098" s="62"/>
      <c r="AQ2098" s="61"/>
      <c r="AR2098" s="61"/>
      <c r="AS2098" s="61"/>
      <c r="AT2098" s="61"/>
      <c r="AU2098" s="61"/>
      <c r="AV2098" s="61"/>
      <c r="AW2098" s="60"/>
    </row>
    <row r="2099" s="59" customFormat="1" customHeight="1" spans="1:49">
      <c r="A2099" s="60"/>
      <c r="B2099" s="60"/>
      <c r="C2099" s="60"/>
      <c r="D2099" s="60"/>
      <c r="H2099" s="61"/>
      <c r="I2099" s="61"/>
      <c r="J2099" s="61"/>
      <c r="K2099" s="61"/>
      <c r="L2099" s="61"/>
      <c r="M2099" s="61"/>
      <c r="N2099" s="61"/>
      <c r="O2099" s="61"/>
      <c r="P2099" s="61"/>
      <c r="Q2099" s="61"/>
      <c r="R2099" s="61"/>
      <c r="S2099" s="61"/>
      <c r="T2099" s="61"/>
      <c r="U2099" s="61"/>
      <c r="V2099" s="61"/>
      <c r="W2099" s="61"/>
      <c r="X2099" s="61"/>
      <c r="Y2099" s="61"/>
      <c r="Z2099" s="61"/>
      <c r="AA2099" s="61"/>
      <c r="AB2099" s="61"/>
      <c r="AC2099" s="61"/>
      <c r="AD2099" s="61"/>
      <c r="AE2099" s="61"/>
      <c r="AF2099" s="61"/>
      <c r="AG2099" s="61"/>
      <c r="AH2099" s="61"/>
      <c r="AI2099" s="61"/>
      <c r="AJ2099" s="61"/>
      <c r="AK2099" s="61"/>
      <c r="AL2099" s="61"/>
      <c r="AM2099" s="61"/>
      <c r="AN2099" s="61"/>
      <c r="AO2099" s="61"/>
      <c r="AP2099" s="62"/>
      <c r="AQ2099" s="61"/>
      <c r="AR2099" s="61"/>
      <c r="AS2099" s="61"/>
      <c r="AT2099" s="61"/>
      <c r="AU2099" s="61"/>
      <c r="AV2099" s="61"/>
      <c r="AW2099" s="60"/>
    </row>
    <row r="2100" s="59" customFormat="1" customHeight="1" spans="1:49">
      <c r="A2100" s="60"/>
      <c r="B2100" s="60"/>
      <c r="C2100" s="60"/>
      <c r="D2100" s="60"/>
      <c r="H2100" s="61"/>
      <c r="I2100" s="61"/>
      <c r="J2100" s="61"/>
      <c r="K2100" s="61"/>
      <c r="L2100" s="61"/>
      <c r="M2100" s="61"/>
      <c r="N2100" s="61"/>
      <c r="O2100" s="61"/>
      <c r="P2100" s="61"/>
      <c r="Q2100" s="61"/>
      <c r="R2100" s="61"/>
      <c r="S2100" s="61"/>
      <c r="T2100" s="61"/>
      <c r="U2100" s="61"/>
      <c r="V2100" s="61"/>
      <c r="W2100" s="61"/>
      <c r="X2100" s="61"/>
      <c r="Y2100" s="61"/>
      <c r="Z2100" s="61"/>
      <c r="AA2100" s="61"/>
      <c r="AB2100" s="61"/>
      <c r="AC2100" s="61"/>
      <c r="AD2100" s="61"/>
      <c r="AE2100" s="61"/>
      <c r="AF2100" s="61"/>
      <c r="AG2100" s="61"/>
      <c r="AH2100" s="61"/>
      <c r="AI2100" s="61"/>
      <c r="AJ2100" s="61"/>
      <c r="AK2100" s="61"/>
      <c r="AL2100" s="61"/>
      <c r="AM2100" s="61"/>
      <c r="AN2100" s="61"/>
      <c r="AO2100" s="61"/>
      <c r="AP2100" s="62"/>
      <c r="AQ2100" s="61"/>
      <c r="AR2100" s="61"/>
      <c r="AS2100" s="61"/>
      <c r="AT2100" s="61"/>
      <c r="AU2100" s="61"/>
      <c r="AV2100" s="61"/>
      <c r="AW2100" s="60"/>
    </row>
    <row r="2101" s="59" customFormat="1" customHeight="1" spans="1:49">
      <c r="A2101" s="60"/>
      <c r="B2101" s="60"/>
      <c r="C2101" s="60"/>
      <c r="D2101" s="60"/>
      <c r="H2101" s="61"/>
      <c r="I2101" s="61"/>
      <c r="J2101" s="61"/>
      <c r="K2101" s="61"/>
      <c r="L2101" s="61"/>
      <c r="M2101" s="61"/>
      <c r="N2101" s="61"/>
      <c r="O2101" s="61"/>
      <c r="P2101" s="61"/>
      <c r="Q2101" s="61"/>
      <c r="R2101" s="61"/>
      <c r="S2101" s="61"/>
      <c r="T2101" s="61"/>
      <c r="U2101" s="61"/>
      <c r="V2101" s="61"/>
      <c r="W2101" s="61"/>
      <c r="X2101" s="61"/>
      <c r="Y2101" s="61"/>
      <c r="Z2101" s="61"/>
      <c r="AA2101" s="61"/>
      <c r="AB2101" s="61"/>
      <c r="AC2101" s="61"/>
      <c r="AD2101" s="61"/>
      <c r="AE2101" s="61"/>
      <c r="AF2101" s="61"/>
      <c r="AG2101" s="61"/>
      <c r="AH2101" s="61"/>
      <c r="AI2101" s="61"/>
      <c r="AJ2101" s="61"/>
      <c r="AK2101" s="61"/>
      <c r="AL2101" s="61"/>
      <c r="AM2101" s="61"/>
      <c r="AN2101" s="61"/>
      <c r="AO2101" s="61"/>
      <c r="AP2101" s="62"/>
      <c r="AQ2101" s="61"/>
      <c r="AR2101" s="61"/>
      <c r="AS2101" s="61"/>
      <c r="AT2101" s="61"/>
      <c r="AU2101" s="61"/>
      <c r="AV2101" s="61"/>
      <c r="AW2101" s="60"/>
    </row>
    <row r="2102" s="59" customFormat="1" customHeight="1" spans="1:49">
      <c r="A2102" s="60"/>
      <c r="B2102" s="60"/>
      <c r="C2102" s="60"/>
      <c r="D2102" s="60"/>
      <c r="H2102" s="61"/>
      <c r="I2102" s="61"/>
      <c r="J2102" s="61"/>
      <c r="K2102" s="61"/>
      <c r="L2102" s="61"/>
      <c r="M2102" s="61"/>
      <c r="N2102" s="61"/>
      <c r="O2102" s="61"/>
      <c r="P2102" s="61"/>
      <c r="Q2102" s="61"/>
      <c r="R2102" s="61"/>
      <c r="S2102" s="61"/>
      <c r="T2102" s="61"/>
      <c r="U2102" s="61"/>
      <c r="V2102" s="61"/>
      <c r="W2102" s="61"/>
      <c r="X2102" s="61"/>
      <c r="Y2102" s="61"/>
      <c r="Z2102" s="61"/>
      <c r="AA2102" s="61"/>
      <c r="AB2102" s="61"/>
      <c r="AC2102" s="61"/>
      <c r="AD2102" s="61"/>
      <c r="AE2102" s="61"/>
      <c r="AF2102" s="61"/>
      <c r="AG2102" s="61"/>
      <c r="AH2102" s="61"/>
      <c r="AI2102" s="61"/>
      <c r="AJ2102" s="61"/>
      <c r="AK2102" s="61"/>
      <c r="AL2102" s="61"/>
      <c r="AM2102" s="61"/>
      <c r="AN2102" s="61"/>
      <c r="AO2102" s="61"/>
      <c r="AP2102" s="62"/>
      <c r="AQ2102" s="61"/>
      <c r="AR2102" s="61"/>
      <c r="AS2102" s="61"/>
      <c r="AT2102" s="61"/>
      <c r="AU2102" s="61"/>
      <c r="AV2102" s="61"/>
      <c r="AW2102" s="60"/>
    </row>
    <row r="2103" s="59" customFormat="1" customHeight="1" spans="1:49">
      <c r="A2103" s="60"/>
      <c r="B2103" s="60"/>
      <c r="C2103" s="60"/>
      <c r="D2103" s="60"/>
      <c r="H2103" s="61"/>
      <c r="I2103" s="61"/>
      <c r="J2103" s="61"/>
      <c r="K2103" s="61"/>
      <c r="L2103" s="61"/>
      <c r="M2103" s="61"/>
      <c r="N2103" s="61"/>
      <c r="O2103" s="61"/>
      <c r="P2103" s="61"/>
      <c r="Q2103" s="61"/>
      <c r="R2103" s="61"/>
      <c r="S2103" s="61"/>
      <c r="T2103" s="61"/>
      <c r="U2103" s="61"/>
      <c r="V2103" s="61"/>
      <c r="W2103" s="61"/>
      <c r="X2103" s="61"/>
      <c r="Y2103" s="61"/>
      <c r="Z2103" s="61"/>
      <c r="AA2103" s="61"/>
      <c r="AB2103" s="61"/>
      <c r="AC2103" s="61"/>
      <c r="AD2103" s="61"/>
      <c r="AE2103" s="61"/>
      <c r="AF2103" s="61"/>
      <c r="AG2103" s="61"/>
      <c r="AH2103" s="61"/>
      <c r="AI2103" s="61"/>
      <c r="AJ2103" s="61"/>
      <c r="AK2103" s="61"/>
      <c r="AL2103" s="61"/>
      <c r="AM2103" s="61"/>
      <c r="AN2103" s="61"/>
      <c r="AO2103" s="61"/>
      <c r="AP2103" s="62"/>
      <c r="AQ2103" s="61"/>
      <c r="AR2103" s="61"/>
      <c r="AS2103" s="61"/>
      <c r="AT2103" s="61"/>
      <c r="AU2103" s="61"/>
      <c r="AV2103" s="61"/>
      <c r="AW2103" s="60"/>
    </row>
    <row r="2104" s="59" customFormat="1" customHeight="1" spans="1:49">
      <c r="A2104" s="60"/>
      <c r="B2104" s="60"/>
      <c r="C2104" s="60"/>
      <c r="D2104" s="60"/>
      <c r="H2104" s="61"/>
      <c r="I2104" s="61"/>
      <c r="J2104" s="61"/>
      <c r="K2104" s="61"/>
      <c r="L2104" s="61"/>
      <c r="M2104" s="61"/>
      <c r="N2104" s="61"/>
      <c r="O2104" s="61"/>
      <c r="P2104" s="61"/>
      <c r="Q2104" s="61"/>
      <c r="R2104" s="61"/>
      <c r="S2104" s="61"/>
      <c r="T2104" s="61"/>
      <c r="U2104" s="61"/>
      <c r="V2104" s="61"/>
      <c r="W2104" s="61"/>
      <c r="X2104" s="61"/>
      <c r="Y2104" s="61"/>
      <c r="Z2104" s="61"/>
      <c r="AA2104" s="61"/>
      <c r="AB2104" s="61"/>
      <c r="AC2104" s="61"/>
      <c r="AD2104" s="61"/>
      <c r="AE2104" s="61"/>
      <c r="AF2104" s="61"/>
      <c r="AG2104" s="61"/>
      <c r="AH2104" s="61"/>
      <c r="AI2104" s="61"/>
      <c r="AJ2104" s="61"/>
      <c r="AK2104" s="61"/>
      <c r="AL2104" s="61"/>
      <c r="AM2104" s="61"/>
      <c r="AN2104" s="61"/>
      <c r="AO2104" s="61"/>
      <c r="AP2104" s="62"/>
      <c r="AQ2104" s="61"/>
      <c r="AR2104" s="61"/>
      <c r="AS2104" s="61"/>
      <c r="AT2104" s="61"/>
      <c r="AU2104" s="61"/>
      <c r="AV2104" s="61"/>
      <c r="AW2104" s="60"/>
    </row>
    <row r="2105" s="59" customFormat="1" customHeight="1" spans="1:49">
      <c r="A2105" s="60"/>
      <c r="B2105" s="60"/>
      <c r="C2105" s="60"/>
      <c r="D2105" s="60"/>
      <c r="H2105" s="61"/>
      <c r="I2105" s="61"/>
      <c r="J2105" s="61"/>
      <c r="K2105" s="61"/>
      <c r="L2105" s="61"/>
      <c r="M2105" s="61"/>
      <c r="N2105" s="61"/>
      <c r="O2105" s="61"/>
      <c r="P2105" s="61"/>
      <c r="Q2105" s="61"/>
      <c r="R2105" s="61"/>
      <c r="S2105" s="61"/>
      <c r="T2105" s="61"/>
      <c r="U2105" s="61"/>
      <c r="V2105" s="61"/>
      <c r="W2105" s="61"/>
      <c r="X2105" s="61"/>
      <c r="Y2105" s="61"/>
      <c r="Z2105" s="61"/>
      <c r="AA2105" s="61"/>
      <c r="AB2105" s="61"/>
      <c r="AC2105" s="61"/>
      <c r="AD2105" s="61"/>
      <c r="AE2105" s="61"/>
      <c r="AF2105" s="61"/>
      <c r="AG2105" s="61"/>
      <c r="AH2105" s="61"/>
      <c r="AI2105" s="61"/>
      <c r="AJ2105" s="61"/>
      <c r="AK2105" s="61"/>
      <c r="AL2105" s="61"/>
      <c r="AM2105" s="61"/>
      <c r="AN2105" s="61"/>
      <c r="AO2105" s="61"/>
      <c r="AP2105" s="62"/>
      <c r="AQ2105" s="61"/>
      <c r="AR2105" s="61"/>
      <c r="AS2105" s="61"/>
      <c r="AT2105" s="61"/>
      <c r="AU2105" s="61"/>
      <c r="AV2105" s="61"/>
      <c r="AW2105" s="60"/>
    </row>
    <row r="2106" s="59" customFormat="1" customHeight="1" spans="1:49">
      <c r="A2106" s="60"/>
      <c r="B2106" s="60"/>
      <c r="C2106" s="60"/>
      <c r="D2106" s="60"/>
      <c r="H2106" s="61"/>
      <c r="I2106" s="61"/>
      <c r="J2106" s="61"/>
      <c r="K2106" s="61"/>
      <c r="L2106" s="61"/>
      <c r="M2106" s="61"/>
      <c r="N2106" s="61"/>
      <c r="O2106" s="61"/>
      <c r="P2106" s="61"/>
      <c r="Q2106" s="61"/>
      <c r="R2106" s="61"/>
      <c r="S2106" s="61"/>
      <c r="T2106" s="61"/>
      <c r="U2106" s="61"/>
      <c r="V2106" s="61"/>
      <c r="W2106" s="61"/>
      <c r="X2106" s="61"/>
      <c r="Y2106" s="61"/>
      <c r="Z2106" s="61"/>
      <c r="AA2106" s="61"/>
      <c r="AB2106" s="61"/>
      <c r="AC2106" s="61"/>
      <c r="AD2106" s="61"/>
      <c r="AE2106" s="61"/>
      <c r="AF2106" s="61"/>
      <c r="AG2106" s="61"/>
      <c r="AH2106" s="61"/>
      <c r="AI2106" s="61"/>
      <c r="AJ2106" s="61"/>
      <c r="AK2106" s="61"/>
      <c r="AL2106" s="61"/>
      <c r="AM2106" s="61"/>
      <c r="AN2106" s="61"/>
      <c r="AO2106" s="61"/>
      <c r="AP2106" s="62"/>
      <c r="AQ2106" s="61"/>
      <c r="AR2106" s="61"/>
      <c r="AS2106" s="61"/>
      <c r="AT2106" s="61"/>
      <c r="AU2106" s="61"/>
      <c r="AV2106" s="61"/>
      <c r="AW2106" s="60"/>
    </row>
    <row r="2107" s="59" customFormat="1" customHeight="1" spans="1:49">
      <c r="A2107" s="60"/>
      <c r="B2107" s="60"/>
      <c r="C2107" s="60"/>
      <c r="D2107" s="60"/>
      <c r="H2107" s="61"/>
      <c r="I2107" s="61"/>
      <c r="J2107" s="61"/>
      <c r="K2107" s="61"/>
      <c r="L2107" s="61"/>
      <c r="M2107" s="61"/>
      <c r="N2107" s="61"/>
      <c r="O2107" s="61"/>
      <c r="P2107" s="61"/>
      <c r="Q2107" s="61"/>
      <c r="R2107" s="61"/>
      <c r="S2107" s="61"/>
      <c r="T2107" s="61"/>
      <c r="U2107" s="61"/>
      <c r="V2107" s="61"/>
      <c r="W2107" s="61"/>
      <c r="X2107" s="61"/>
      <c r="Y2107" s="61"/>
      <c r="Z2107" s="61"/>
      <c r="AA2107" s="61"/>
      <c r="AB2107" s="61"/>
      <c r="AC2107" s="61"/>
      <c r="AD2107" s="61"/>
      <c r="AE2107" s="61"/>
      <c r="AF2107" s="61"/>
      <c r="AG2107" s="61"/>
      <c r="AH2107" s="61"/>
      <c r="AI2107" s="61"/>
      <c r="AJ2107" s="61"/>
      <c r="AK2107" s="61"/>
      <c r="AL2107" s="61"/>
      <c r="AM2107" s="61"/>
      <c r="AN2107" s="61"/>
      <c r="AO2107" s="61"/>
      <c r="AP2107" s="62"/>
      <c r="AQ2107" s="61"/>
      <c r="AR2107" s="61"/>
      <c r="AS2107" s="61"/>
      <c r="AT2107" s="61"/>
      <c r="AU2107" s="61"/>
      <c r="AV2107" s="61"/>
      <c r="AW2107" s="60"/>
    </row>
    <row r="2108" s="59" customFormat="1" customHeight="1" spans="1:49">
      <c r="A2108" s="60"/>
      <c r="B2108" s="60"/>
      <c r="C2108" s="60"/>
      <c r="D2108" s="60"/>
      <c r="H2108" s="61"/>
      <c r="I2108" s="61"/>
      <c r="J2108" s="61"/>
      <c r="K2108" s="61"/>
      <c r="L2108" s="61"/>
      <c r="M2108" s="61"/>
      <c r="N2108" s="61"/>
      <c r="O2108" s="61"/>
      <c r="P2108" s="61"/>
      <c r="Q2108" s="61"/>
      <c r="R2108" s="61"/>
      <c r="S2108" s="61"/>
      <c r="T2108" s="61"/>
      <c r="U2108" s="61"/>
      <c r="V2108" s="61"/>
      <c r="W2108" s="61"/>
      <c r="X2108" s="61"/>
      <c r="Y2108" s="61"/>
      <c r="Z2108" s="61"/>
      <c r="AA2108" s="61"/>
      <c r="AB2108" s="61"/>
      <c r="AC2108" s="61"/>
      <c r="AD2108" s="61"/>
      <c r="AE2108" s="61"/>
      <c r="AF2108" s="61"/>
      <c r="AG2108" s="61"/>
      <c r="AH2108" s="61"/>
      <c r="AI2108" s="61"/>
      <c r="AJ2108" s="61"/>
      <c r="AK2108" s="61"/>
      <c r="AL2108" s="61"/>
      <c r="AM2108" s="61"/>
      <c r="AN2108" s="61"/>
      <c r="AO2108" s="61"/>
      <c r="AP2108" s="62"/>
      <c r="AQ2108" s="61"/>
      <c r="AR2108" s="61"/>
      <c r="AS2108" s="61"/>
      <c r="AT2108" s="61"/>
      <c r="AU2108" s="61"/>
      <c r="AV2108" s="61"/>
      <c r="AW2108" s="60"/>
    </row>
    <row r="2109" s="59" customFormat="1" customHeight="1" spans="1:49">
      <c r="A2109" s="60"/>
      <c r="B2109" s="60"/>
      <c r="C2109" s="60"/>
      <c r="D2109" s="60"/>
      <c r="H2109" s="61"/>
      <c r="I2109" s="61"/>
      <c r="J2109" s="61"/>
      <c r="K2109" s="61"/>
      <c r="L2109" s="61"/>
      <c r="M2109" s="61"/>
      <c r="N2109" s="61"/>
      <c r="O2109" s="61"/>
      <c r="P2109" s="61"/>
      <c r="Q2109" s="61"/>
      <c r="R2109" s="61"/>
      <c r="S2109" s="61"/>
      <c r="T2109" s="61"/>
      <c r="U2109" s="61"/>
      <c r="V2109" s="61"/>
      <c r="W2109" s="61"/>
      <c r="X2109" s="61"/>
      <c r="Y2109" s="61"/>
      <c r="Z2109" s="61"/>
      <c r="AA2109" s="61"/>
      <c r="AB2109" s="61"/>
      <c r="AC2109" s="61"/>
      <c r="AD2109" s="61"/>
      <c r="AE2109" s="61"/>
      <c r="AF2109" s="61"/>
      <c r="AG2109" s="61"/>
      <c r="AH2109" s="61"/>
      <c r="AI2109" s="61"/>
      <c r="AJ2109" s="61"/>
      <c r="AK2109" s="61"/>
      <c r="AL2109" s="61"/>
      <c r="AM2109" s="61"/>
      <c r="AN2109" s="61"/>
      <c r="AO2109" s="61"/>
      <c r="AP2109" s="62"/>
      <c r="AQ2109" s="61"/>
      <c r="AR2109" s="61"/>
      <c r="AS2109" s="61"/>
      <c r="AT2109" s="61"/>
      <c r="AU2109" s="61"/>
      <c r="AV2109" s="61"/>
      <c r="AW2109" s="60"/>
    </row>
    <row r="2110" s="59" customFormat="1" customHeight="1" spans="1:49">
      <c r="A2110" s="60"/>
      <c r="B2110" s="60"/>
      <c r="C2110" s="60"/>
      <c r="D2110" s="60"/>
      <c r="H2110" s="61"/>
      <c r="I2110" s="61"/>
      <c r="J2110" s="61"/>
      <c r="K2110" s="61"/>
      <c r="L2110" s="61"/>
      <c r="M2110" s="61"/>
      <c r="N2110" s="61"/>
      <c r="O2110" s="61"/>
      <c r="P2110" s="61"/>
      <c r="Q2110" s="61"/>
      <c r="R2110" s="61"/>
      <c r="S2110" s="61"/>
      <c r="T2110" s="61"/>
      <c r="U2110" s="61"/>
      <c r="V2110" s="61"/>
      <c r="W2110" s="61"/>
      <c r="X2110" s="61"/>
      <c r="Y2110" s="61"/>
      <c r="Z2110" s="61"/>
      <c r="AA2110" s="61"/>
      <c r="AB2110" s="61"/>
      <c r="AC2110" s="61"/>
      <c r="AD2110" s="61"/>
      <c r="AE2110" s="61"/>
      <c r="AF2110" s="61"/>
      <c r="AG2110" s="61"/>
      <c r="AH2110" s="61"/>
      <c r="AI2110" s="61"/>
      <c r="AJ2110" s="61"/>
      <c r="AK2110" s="61"/>
      <c r="AL2110" s="61"/>
      <c r="AM2110" s="61"/>
      <c r="AN2110" s="61"/>
      <c r="AO2110" s="61"/>
      <c r="AP2110" s="62"/>
      <c r="AQ2110" s="61"/>
      <c r="AR2110" s="61"/>
      <c r="AS2110" s="61"/>
      <c r="AT2110" s="61"/>
      <c r="AU2110" s="61"/>
      <c r="AV2110" s="61"/>
      <c r="AW2110" s="60"/>
    </row>
    <row r="2111" s="59" customFormat="1" customHeight="1" spans="1:49">
      <c r="A2111" s="60"/>
      <c r="B2111" s="60"/>
      <c r="C2111" s="60"/>
      <c r="D2111" s="60"/>
      <c r="H2111" s="61"/>
      <c r="I2111" s="61"/>
      <c r="J2111" s="61"/>
      <c r="K2111" s="61"/>
      <c r="L2111" s="61"/>
      <c r="M2111" s="61"/>
      <c r="N2111" s="61"/>
      <c r="O2111" s="61"/>
      <c r="P2111" s="61"/>
      <c r="Q2111" s="61"/>
      <c r="R2111" s="61"/>
      <c r="S2111" s="61"/>
      <c r="T2111" s="61"/>
      <c r="U2111" s="61"/>
      <c r="V2111" s="61"/>
      <c r="W2111" s="61"/>
      <c r="X2111" s="61"/>
      <c r="Y2111" s="61"/>
      <c r="Z2111" s="61"/>
      <c r="AA2111" s="61"/>
      <c r="AB2111" s="61"/>
      <c r="AC2111" s="61"/>
      <c r="AD2111" s="61"/>
      <c r="AE2111" s="61"/>
      <c r="AF2111" s="61"/>
      <c r="AG2111" s="61"/>
      <c r="AH2111" s="61"/>
      <c r="AI2111" s="61"/>
      <c r="AJ2111" s="61"/>
      <c r="AK2111" s="61"/>
      <c r="AL2111" s="61"/>
      <c r="AM2111" s="61"/>
      <c r="AN2111" s="61"/>
      <c r="AO2111" s="61"/>
      <c r="AP2111" s="62"/>
      <c r="AQ2111" s="61"/>
      <c r="AR2111" s="61"/>
      <c r="AS2111" s="61"/>
      <c r="AT2111" s="61"/>
      <c r="AU2111" s="61"/>
      <c r="AV2111" s="61"/>
      <c r="AW2111" s="60"/>
    </row>
    <row r="2112" s="59" customFormat="1" customHeight="1" spans="1:49">
      <c r="A2112" s="60"/>
      <c r="B2112" s="60"/>
      <c r="C2112" s="60"/>
      <c r="D2112" s="60"/>
      <c r="H2112" s="61"/>
      <c r="I2112" s="61"/>
      <c r="J2112" s="61"/>
      <c r="K2112" s="61"/>
      <c r="L2112" s="61"/>
      <c r="M2112" s="61"/>
      <c r="N2112" s="61"/>
      <c r="O2112" s="61"/>
      <c r="P2112" s="61"/>
      <c r="Q2112" s="61"/>
      <c r="R2112" s="61"/>
      <c r="S2112" s="61"/>
      <c r="T2112" s="61"/>
      <c r="U2112" s="61"/>
      <c r="V2112" s="61"/>
      <c r="W2112" s="61"/>
      <c r="X2112" s="61"/>
      <c r="Y2112" s="61"/>
      <c r="Z2112" s="61"/>
      <c r="AA2112" s="61"/>
      <c r="AB2112" s="61"/>
      <c r="AC2112" s="61"/>
      <c r="AD2112" s="61"/>
      <c r="AE2112" s="61"/>
      <c r="AF2112" s="61"/>
      <c r="AG2112" s="61"/>
      <c r="AH2112" s="61"/>
      <c r="AI2112" s="61"/>
      <c r="AJ2112" s="61"/>
      <c r="AK2112" s="61"/>
      <c r="AL2112" s="61"/>
      <c r="AM2112" s="61"/>
      <c r="AN2112" s="61"/>
      <c r="AO2112" s="61"/>
      <c r="AP2112" s="62"/>
      <c r="AQ2112" s="61"/>
      <c r="AR2112" s="61"/>
      <c r="AS2112" s="61"/>
      <c r="AT2112" s="61"/>
      <c r="AU2112" s="61"/>
      <c r="AV2112" s="61"/>
      <c r="AW2112" s="60"/>
    </row>
    <row r="2113" s="59" customFormat="1" customHeight="1" spans="1:49">
      <c r="A2113" s="60"/>
      <c r="B2113" s="60"/>
      <c r="C2113" s="60"/>
      <c r="D2113" s="60"/>
      <c r="H2113" s="61"/>
      <c r="I2113" s="61"/>
      <c r="J2113" s="61"/>
      <c r="K2113" s="61"/>
      <c r="L2113" s="61"/>
      <c r="M2113" s="61"/>
      <c r="N2113" s="61"/>
      <c r="O2113" s="61"/>
      <c r="P2113" s="61"/>
      <c r="Q2113" s="61"/>
      <c r="R2113" s="61"/>
      <c r="S2113" s="61"/>
      <c r="T2113" s="61"/>
      <c r="U2113" s="61"/>
      <c r="V2113" s="61"/>
      <c r="W2113" s="61"/>
      <c r="X2113" s="61"/>
      <c r="Y2113" s="61"/>
      <c r="Z2113" s="61"/>
      <c r="AA2113" s="61"/>
      <c r="AB2113" s="61"/>
      <c r="AC2113" s="61"/>
      <c r="AD2113" s="61"/>
      <c r="AE2113" s="61"/>
      <c r="AF2113" s="61"/>
      <c r="AG2113" s="61"/>
      <c r="AH2113" s="61"/>
      <c r="AI2113" s="61"/>
      <c r="AJ2113" s="61"/>
      <c r="AK2113" s="61"/>
      <c r="AL2113" s="61"/>
      <c r="AM2113" s="61"/>
      <c r="AN2113" s="61"/>
      <c r="AO2113" s="61"/>
      <c r="AP2113" s="62"/>
      <c r="AQ2113" s="61"/>
      <c r="AR2113" s="61"/>
      <c r="AS2113" s="61"/>
      <c r="AT2113" s="61"/>
      <c r="AU2113" s="61"/>
      <c r="AV2113" s="61"/>
      <c r="AW2113" s="60"/>
    </row>
    <row r="2114" s="59" customFormat="1" customHeight="1" spans="1:49">
      <c r="A2114" s="60"/>
      <c r="B2114" s="60"/>
      <c r="C2114" s="60"/>
      <c r="D2114" s="60"/>
      <c r="H2114" s="61"/>
      <c r="I2114" s="61"/>
      <c r="J2114" s="61"/>
      <c r="K2114" s="61"/>
      <c r="L2114" s="61"/>
      <c r="M2114" s="61"/>
      <c r="N2114" s="61"/>
      <c r="O2114" s="61"/>
      <c r="P2114" s="61"/>
      <c r="Q2114" s="61"/>
      <c r="R2114" s="61"/>
      <c r="S2114" s="61"/>
      <c r="T2114" s="61"/>
      <c r="U2114" s="61"/>
      <c r="V2114" s="61"/>
      <c r="W2114" s="61"/>
      <c r="X2114" s="61"/>
      <c r="Y2114" s="61"/>
      <c r="Z2114" s="61"/>
      <c r="AA2114" s="61"/>
      <c r="AB2114" s="61"/>
      <c r="AC2114" s="61"/>
      <c r="AD2114" s="61"/>
      <c r="AE2114" s="61"/>
      <c r="AF2114" s="61"/>
      <c r="AG2114" s="61"/>
      <c r="AH2114" s="61"/>
      <c r="AI2114" s="61"/>
      <c r="AJ2114" s="61"/>
      <c r="AK2114" s="61"/>
      <c r="AL2114" s="61"/>
      <c r="AM2114" s="61"/>
      <c r="AN2114" s="61"/>
      <c r="AO2114" s="61"/>
      <c r="AP2114" s="62"/>
      <c r="AQ2114" s="61"/>
      <c r="AR2114" s="61"/>
      <c r="AS2114" s="61"/>
      <c r="AT2114" s="61"/>
      <c r="AU2114" s="61"/>
      <c r="AV2114" s="61"/>
      <c r="AW2114" s="60"/>
    </row>
    <row r="2115" s="59" customFormat="1" customHeight="1" spans="1:49">
      <c r="A2115" s="60"/>
      <c r="B2115" s="60"/>
      <c r="C2115" s="60"/>
      <c r="D2115" s="60"/>
      <c r="H2115" s="61"/>
      <c r="I2115" s="61"/>
      <c r="J2115" s="61"/>
      <c r="K2115" s="61"/>
      <c r="L2115" s="61"/>
      <c r="M2115" s="61"/>
      <c r="N2115" s="61"/>
      <c r="O2115" s="61"/>
      <c r="P2115" s="61"/>
      <c r="Q2115" s="61"/>
      <c r="R2115" s="61"/>
      <c r="S2115" s="61"/>
      <c r="T2115" s="61"/>
      <c r="U2115" s="61"/>
      <c r="V2115" s="61"/>
      <c r="W2115" s="61"/>
      <c r="X2115" s="61"/>
      <c r="Y2115" s="61"/>
      <c r="Z2115" s="61"/>
      <c r="AA2115" s="61"/>
      <c r="AB2115" s="61"/>
      <c r="AC2115" s="61"/>
      <c r="AD2115" s="61"/>
      <c r="AE2115" s="61"/>
      <c r="AF2115" s="61"/>
      <c r="AG2115" s="61"/>
      <c r="AH2115" s="61"/>
      <c r="AI2115" s="61"/>
      <c r="AJ2115" s="61"/>
      <c r="AK2115" s="61"/>
      <c r="AL2115" s="61"/>
      <c r="AM2115" s="61"/>
      <c r="AN2115" s="61"/>
      <c r="AO2115" s="61"/>
      <c r="AP2115" s="62"/>
      <c r="AQ2115" s="61"/>
      <c r="AR2115" s="61"/>
      <c r="AS2115" s="61"/>
      <c r="AT2115" s="61"/>
      <c r="AU2115" s="61"/>
      <c r="AV2115" s="61"/>
      <c r="AW2115" s="60"/>
    </row>
    <row r="2116" s="59" customFormat="1" customHeight="1" spans="1:49">
      <c r="A2116" s="60"/>
      <c r="B2116" s="60"/>
      <c r="C2116" s="60"/>
      <c r="D2116" s="60"/>
      <c r="H2116" s="61"/>
      <c r="I2116" s="61"/>
      <c r="J2116" s="61"/>
      <c r="K2116" s="61"/>
      <c r="L2116" s="61"/>
      <c r="M2116" s="61"/>
      <c r="N2116" s="61"/>
      <c r="O2116" s="61"/>
      <c r="P2116" s="61"/>
      <c r="Q2116" s="61"/>
      <c r="R2116" s="61"/>
      <c r="S2116" s="61"/>
      <c r="T2116" s="61"/>
      <c r="U2116" s="61"/>
      <c r="V2116" s="61"/>
      <c r="W2116" s="61"/>
      <c r="X2116" s="61"/>
      <c r="Y2116" s="61"/>
      <c r="Z2116" s="61"/>
      <c r="AA2116" s="61"/>
      <c r="AB2116" s="61"/>
      <c r="AC2116" s="61"/>
      <c r="AD2116" s="61"/>
      <c r="AE2116" s="61"/>
      <c r="AF2116" s="61"/>
      <c r="AG2116" s="61"/>
      <c r="AH2116" s="61"/>
      <c r="AI2116" s="61"/>
      <c r="AJ2116" s="61"/>
      <c r="AK2116" s="61"/>
      <c r="AL2116" s="61"/>
      <c r="AM2116" s="61"/>
      <c r="AN2116" s="61"/>
      <c r="AO2116" s="61"/>
      <c r="AP2116" s="62"/>
      <c r="AQ2116" s="61"/>
      <c r="AR2116" s="61"/>
      <c r="AS2116" s="61"/>
      <c r="AT2116" s="61"/>
      <c r="AU2116" s="61"/>
      <c r="AV2116" s="61"/>
      <c r="AW2116" s="60"/>
    </row>
    <row r="2117" s="59" customFormat="1" customHeight="1" spans="1:49">
      <c r="A2117" s="60"/>
      <c r="B2117" s="60"/>
      <c r="C2117" s="60"/>
      <c r="D2117" s="60"/>
      <c r="H2117" s="61"/>
      <c r="I2117" s="61"/>
      <c r="J2117" s="61"/>
      <c r="K2117" s="61"/>
      <c r="L2117" s="61"/>
      <c r="M2117" s="61"/>
      <c r="N2117" s="61"/>
      <c r="O2117" s="61"/>
      <c r="P2117" s="61"/>
      <c r="Q2117" s="61"/>
      <c r="R2117" s="61"/>
      <c r="S2117" s="61"/>
      <c r="T2117" s="61"/>
      <c r="U2117" s="61"/>
      <c r="V2117" s="61"/>
      <c r="W2117" s="61"/>
      <c r="X2117" s="61"/>
      <c r="Y2117" s="61"/>
      <c r="Z2117" s="61"/>
      <c r="AA2117" s="61"/>
      <c r="AB2117" s="61"/>
      <c r="AC2117" s="61"/>
      <c r="AD2117" s="61"/>
      <c r="AE2117" s="61"/>
      <c r="AF2117" s="61"/>
      <c r="AG2117" s="61"/>
      <c r="AH2117" s="61"/>
      <c r="AI2117" s="61"/>
      <c r="AJ2117" s="61"/>
      <c r="AK2117" s="61"/>
      <c r="AL2117" s="61"/>
      <c r="AM2117" s="61"/>
      <c r="AN2117" s="61"/>
      <c r="AO2117" s="61"/>
      <c r="AP2117" s="62"/>
      <c r="AQ2117" s="61"/>
      <c r="AR2117" s="61"/>
      <c r="AS2117" s="61"/>
      <c r="AT2117" s="61"/>
      <c r="AU2117" s="61"/>
      <c r="AV2117" s="61"/>
      <c r="AW2117" s="60"/>
    </row>
    <row r="2118" s="59" customFormat="1" customHeight="1" spans="1:49">
      <c r="A2118" s="60"/>
      <c r="B2118" s="60"/>
      <c r="C2118" s="60"/>
      <c r="D2118" s="60"/>
      <c r="H2118" s="61"/>
      <c r="I2118" s="61"/>
      <c r="J2118" s="61"/>
      <c r="K2118" s="61"/>
      <c r="L2118" s="61"/>
      <c r="M2118" s="61"/>
      <c r="N2118" s="61"/>
      <c r="O2118" s="61"/>
      <c r="P2118" s="61"/>
      <c r="Q2118" s="61"/>
      <c r="R2118" s="61"/>
      <c r="S2118" s="61"/>
      <c r="T2118" s="61"/>
      <c r="U2118" s="61"/>
      <c r="V2118" s="61"/>
      <c r="W2118" s="61"/>
      <c r="X2118" s="61"/>
      <c r="Y2118" s="61"/>
      <c r="Z2118" s="61"/>
      <c r="AA2118" s="61"/>
      <c r="AB2118" s="61"/>
      <c r="AC2118" s="61"/>
      <c r="AD2118" s="61"/>
      <c r="AE2118" s="61"/>
      <c r="AF2118" s="61"/>
      <c r="AG2118" s="61"/>
      <c r="AH2118" s="61"/>
      <c r="AI2118" s="61"/>
      <c r="AJ2118" s="61"/>
      <c r="AK2118" s="61"/>
      <c r="AL2118" s="61"/>
      <c r="AM2118" s="61"/>
      <c r="AN2118" s="61"/>
      <c r="AO2118" s="61"/>
      <c r="AP2118" s="62"/>
      <c r="AQ2118" s="61"/>
      <c r="AR2118" s="61"/>
      <c r="AS2118" s="61"/>
      <c r="AT2118" s="61"/>
      <c r="AU2118" s="61"/>
      <c r="AV2118" s="61"/>
      <c r="AW2118" s="60"/>
    </row>
    <row r="2119" s="59" customFormat="1" customHeight="1" spans="1:49">
      <c r="A2119" s="60"/>
      <c r="B2119" s="60"/>
      <c r="C2119" s="60"/>
      <c r="D2119" s="60"/>
      <c r="H2119" s="61"/>
      <c r="I2119" s="61"/>
      <c r="J2119" s="61"/>
      <c r="K2119" s="61"/>
      <c r="L2119" s="61"/>
      <c r="M2119" s="61"/>
      <c r="N2119" s="61"/>
      <c r="O2119" s="61"/>
      <c r="P2119" s="61"/>
      <c r="Q2119" s="61"/>
      <c r="R2119" s="61"/>
      <c r="S2119" s="61"/>
      <c r="T2119" s="61"/>
      <c r="U2119" s="61"/>
      <c r="V2119" s="61"/>
      <c r="W2119" s="61"/>
      <c r="X2119" s="61"/>
      <c r="Y2119" s="61"/>
      <c r="Z2119" s="61"/>
      <c r="AA2119" s="61"/>
      <c r="AB2119" s="61"/>
      <c r="AC2119" s="61"/>
      <c r="AD2119" s="61"/>
      <c r="AE2119" s="61"/>
      <c r="AF2119" s="61"/>
      <c r="AG2119" s="61"/>
      <c r="AH2119" s="61"/>
      <c r="AI2119" s="61"/>
      <c r="AJ2119" s="61"/>
      <c r="AK2119" s="61"/>
      <c r="AL2119" s="61"/>
      <c r="AM2119" s="61"/>
      <c r="AN2119" s="61"/>
      <c r="AO2119" s="61"/>
      <c r="AP2119" s="62"/>
      <c r="AQ2119" s="61"/>
      <c r="AR2119" s="61"/>
      <c r="AS2119" s="61"/>
      <c r="AT2119" s="61"/>
      <c r="AU2119" s="61"/>
      <c r="AV2119" s="61"/>
      <c r="AW2119" s="60"/>
    </row>
    <row r="2120" s="59" customFormat="1" customHeight="1" spans="1:49">
      <c r="A2120" s="60"/>
      <c r="B2120" s="60"/>
      <c r="C2120" s="60"/>
      <c r="D2120" s="60"/>
      <c r="H2120" s="61"/>
      <c r="I2120" s="61"/>
      <c r="J2120" s="61"/>
      <c r="K2120" s="61"/>
      <c r="L2120" s="61"/>
      <c r="M2120" s="61"/>
      <c r="N2120" s="61"/>
      <c r="O2120" s="61"/>
      <c r="P2120" s="61"/>
      <c r="Q2120" s="61"/>
      <c r="R2120" s="61"/>
      <c r="S2120" s="61"/>
      <c r="T2120" s="61"/>
      <c r="U2120" s="61"/>
      <c r="V2120" s="61"/>
      <c r="W2120" s="61"/>
      <c r="X2120" s="61"/>
      <c r="Y2120" s="61"/>
      <c r="Z2120" s="61"/>
      <c r="AA2120" s="61"/>
      <c r="AB2120" s="61"/>
      <c r="AC2120" s="61"/>
      <c r="AD2120" s="61"/>
      <c r="AE2120" s="61"/>
      <c r="AF2120" s="61"/>
      <c r="AG2120" s="61"/>
      <c r="AH2120" s="61"/>
      <c r="AI2120" s="61"/>
      <c r="AJ2120" s="61"/>
      <c r="AK2120" s="61"/>
      <c r="AL2120" s="61"/>
      <c r="AM2120" s="61"/>
      <c r="AN2120" s="61"/>
      <c r="AO2120" s="61"/>
      <c r="AP2120" s="62"/>
      <c r="AQ2120" s="61"/>
      <c r="AR2120" s="61"/>
      <c r="AS2120" s="61"/>
      <c r="AT2120" s="61"/>
      <c r="AU2120" s="61"/>
      <c r="AV2120" s="61"/>
      <c r="AW2120" s="60"/>
    </row>
    <row r="2121" s="59" customFormat="1" customHeight="1" spans="1:49">
      <c r="A2121" s="60"/>
      <c r="B2121" s="60"/>
      <c r="C2121" s="60"/>
      <c r="D2121" s="60"/>
      <c r="H2121" s="61"/>
      <c r="I2121" s="61"/>
      <c r="J2121" s="61"/>
      <c r="K2121" s="61"/>
      <c r="L2121" s="61"/>
      <c r="M2121" s="61"/>
      <c r="N2121" s="61"/>
      <c r="O2121" s="61"/>
      <c r="P2121" s="61"/>
      <c r="Q2121" s="61"/>
      <c r="R2121" s="61"/>
      <c r="S2121" s="61"/>
      <c r="T2121" s="61"/>
      <c r="U2121" s="61"/>
      <c r="V2121" s="61"/>
      <c r="W2121" s="61"/>
      <c r="X2121" s="61"/>
      <c r="Y2121" s="61"/>
      <c r="Z2121" s="61"/>
      <c r="AA2121" s="61"/>
      <c r="AB2121" s="61"/>
      <c r="AC2121" s="61"/>
      <c r="AD2121" s="61"/>
      <c r="AE2121" s="61"/>
      <c r="AF2121" s="61"/>
      <c r="AG2121" s="61"/>
      <c r="AH2121" s="61"/>
      <c r="AI2121" s="61"/>
      <c r="AJ2121" s="61"/>
      <c r="AK2121" s="61"/>
      <c r="AL2121" s="61"/>
      <c r="AM2121" s="61"/>
      <c r="AN2121" s="61"/>
      <c r="AO2121" s="61"/>
      <c r="AP2121" s="62"/>
      <c r="AQ2121" s="61"/>
      <c r="AR2121" s="61"/>
      <c r="AS2121" s="61"/>
      <c r="AT2121" s="61"/>
      <c r="AU2121" s="61"/>
      <c r="AV2121" s="61"/>
      <c r="AW2121" s="60"/>
    </row>
    <row r="2122" s="59" customFormat="1" customHeight="1" spans="1:49">
      <c r="A2122" s="60"/>
      <c r="B2122" s="60"/>
      <c r="C2122" s="60"/>
      <c r="D2122" s="60"/>
      <c r="H2122" s="61"/>
      <c r="I2122" s="61"/>
      <c r="J2122" s="61"/>
      <c r="K2122" s="61"/>
      <c r="L2122" s="61"/>
      <c r="M2122" s="61"/>
      <c r="N2122" s="61"/>
      <c r="O2122" s="61"/>
      <c r="P2122" s="61"/>
      <c r="Q2122" s="61"/>
      <c r="R2122" s="61"/>
      <c r="S2122" s="61"/>
      <c r="T2122" s="61"/>
      <c r="U2122" s="61"/>
      <c r="V2122" s="61"/>
      <c r="W2122" s="61"/>
      <c r="X2122" s="61"/>
      <c r="Y2122" s="61"/>
      <c r="Z2122" s="61"/>
      <c r="AA2122" s="61"/>
      <c r="AB2122" s="61"/>
      <c r="AC2122" s="61"/>
      <c r="AD2122" s="61"/>
      <c r="AE2122" s="61"/>
      <c r="AF2122" s="61"/>
      <c r="AG2122" s="61"/>
      <c r="AH2122" s="61"/>
      <c r="AI2122" s="61"/>
      <c r="AJ2122" s="61"/>
      <c r="AK2122" s="61"/>
      <c r="AL2122" s="61"/>
      <c r="AM2122" s="61"/>
      <c r="AN2122" s="61"/>
      <c r="AO2122" s="61"/>
      <c r="AP2122" s="62"/>
      <c r="AQ2122" s="61"/>
      <c r="AR2122" s="61"/>
      <c r="AS2122" s="61"/>
      <c r="AT2122" s="61"/>
      <c r="AU2122" s="61"/>
      <c r="AV2122" s="61"/>
      <c r="AW2122" s="60"/>
    </row>
    <row r="2123" s="59" customFormat="1" customHeight="1" spans="1:49">
      <c r="A2123" s="60"/>
      <c r="B2123" s="60"/>
      <c r="C2123" s="60"/>
      <c r="D2123" s="60"/>
      <c r="H2123" s="61"/>
      <c r="I2123" s="61"/>
      <c r="J2123" s="61"/>
      <c r="K2123" s="61"/>
      <c r="L2123" s="61"/>
      <c r="M2123" s="61"/>
      <c r="N2123" s="61"/>
      <c r="O2123" s="61"/>
      <c r="P2123" s="61"/>
      <c r="Q2123" s="61"/>
      <c r="R2123" s="61"/>
      <c r="S2123" s="61"/>
      <c r="T2123" s="61"/>
      <c r="U2123" s="61"/>
      <c r="V2123" s="61"/>
      <c r="W2123" s="61"/>
      <c r="X2123" s="61"/>
      <c r="Y2123" s="61"/>
      <c r="Z2123" s="61"/>
      <c r="AA2123" s="61"/>
      <c r="AB2123" s="61"/>
      <c r="AC2123" s="61"/>
      <c r="AD2123" s="61"/>
      <c r="AE2123" s="61"/>
      <c r="AF2123" s="61"/>
      <c r="AG2123" s="61"/>
      <c r="AH2123" s="61"/>
      <c r="AI2123" s="61"/>
      <c r="AJ2123" s="61"/>
      <c r="AK2123" s="61"/>
      <c r="AL2123" s="61"/>
      <c r="AM2123" s="61"/>
      <c r="AN2123" s="61"/>
      <c r="AO2123" s="61"/>
      <c r="AP2123" s="62"/>
      <c r="AQ2123" s="61"/>
      <c r="AR2123" s="61"/>
      <c r="AS2123" s="61"/>
      <c r="AT2123" s="61"/>
      <c r="AU2123" s="61"/>
      <c r="AV2123" s="61"/>
      <c r="AW2123" s="60"/>
    </row>
    <row r="2124" s="59" customFormat="1" customHeight="1" spans="1:49">
      <c r="A2124" s="60"/>
      <c r="B2124" s="60"/>
      <c r="C2124" s="60"/>
      <c r="D2124" s="60"/>
      <c r="H2124" s="61"/>
      <c r="I2124" s="61"/>
      <c r="J2124" s="61"/>
      <c r="K2124" s="61"/>
      <c r="L2124" s="61"/>
      <c r="M2124" s="61"/>
      <c r="N2124" s="61"/>
      <c r="O2124" s="61"/>
      <c r="P2124" s="61"/>
      <c r="Q2124" s="61"/>
      <c r="R2124" s="61"/>
      <c r="S2124" s="61"/>
      <c r="T2124" s="61"/>
      <c r="U2124" s="61"/>
      <c r="V2124" s="61"/>
      <c r="W2124" s="61"/>
      <c r="X2124" s="61"/>
      <c r="Y2124" s="61"/>
      <c r="Z2124" s="61"/>
      <c r="AA2124" s="61"/>
      <c r="AB2124" s="61"/>
      <c r="AC2124" s="61"/>
      <c r="AD2124" s="61"/>
      <c r="AE2124" s="61"/>
      <c r="AF2124" s="61"/>
      <c r="AG2124" s="61"/>
      <c r="AH2124" s="61"/>
      <c r="AI2124" s="61"/>
      <c r="AJ2124" s="61"/>
      <c r="AK2124" s="61"/>
      <c r="AL2124" s="61"/>
      <c r="AM2124" s="61"/>
      <c r="AN2124" s="61"/>
      <c r="AO2124" s="61"/>
      <c r="AP2124" s="62"/>
      <c r="AQ2124" s="61"/>
      <c r="AR2124" s="61"/>
      <c r="AS2124" s="61"/>
      <c r="AT2124" s="61"/>
      <c r="AU2124" s="61"/>
      <c r="AV2124" s="61"/>
      <c r="AW2124" s="60"/>
    </row>
    <row r="2125" s="59" customFormat="1" customHeight="1" spans="1:49">
      <c r="A2125" s="60"/>
      <c r="B2125" s="60"/>
      <c r="C2125" s="60"/>
      <c r="D2125" s="60"/>
      <c r="H2125" s="61"/>
      <c r="I2125" s="61"/>
      <c r="J2125" s="61"/>
      <c r="K2125" s="61"/>
      <c r="L2125" s="61"/>
      <c r="M2125" s="61"/>
      <c r="N2125" s="61"/>
      <c r="O2125" s="61"/>
      <c r="P2125" s="61"/>
      <c r="Q2125" s="61"/>
      <c r="R2125" s="61"/>
      <c r="S2125" s="61"/>
      <c r="T2125" s="61"/>
      <c r="U2125" s="61"/>
      <c r="V2125" s="61"/>
      <c r="W2125" s="61"/>
      <c r="X2125" s="61"/>
      <c r="Y2125" s="61"/>
      <c r="Z2125" s="61"/>
      <c r="AA2125" s="61"/>
      <c r="AB2125" s="61"/>
      <c r="AC2125" s="61"/>
      <c r="AD2125" s="61"/>
      <c r="AE2125" s="61"/>
      <c r="AF2125" s="61"/>
      <c r="AG2125" s="61"/>
      <c r="AH2125" s="61"/>
      <c r="AI2125" s="61"/>
      <c r="AJ2125" s="61"/>
      <c r="AK2125" s="61"/>
      <c r="AL2125" s="61"/>
      <c r="AM2125" s="61"/>
      <c r="AN2125" s="61"/>
      <c r="AO2125" s="61"/>
      <c r="AP2125" s="62"/>
      <c r="AQ2125" s="61"/>
      <c r="AR2125" s="61"/>
      <c r="AS2125" s="61"/>
      <c r="AT2125" s="61"/>
      <c r="AU2125" s="61"/>
      <c r="AV2125" s="61"/>
      <c r="AW2125" s="60"/>
    </row>
    <row r="2126" s="59" customFormat="1" customHeight="1" spans="1:49">
      <c r="A2126" s="60"/>
      <c r="B2126" s="60"/>
      <c r="C2126" s="60"/>
      <c r="D2126" s="60"/>
      <c r="H2126" s="61"/>
      <c r="I2126" s="61"/>
      <c r="J2126" s="61"/>
      <c r="K2126" s="61"/>
      <c r="L2126" s="61"/>
      <c r="M2126" s="61"/>
      <c r="N2126" s="61"/>
      <c r="O2126" s="61"/>
      <c r="P2126" s="61"/>
      <c r="Q2126" s="61"/>
      <c r="R2126" s="61"/>
      <c r="S2126" s="61"/>
      <c r="T2126" s="61"/>
      <c r="U2126" s="61"/>
      <c r="V2126" s="61"/>
      <c r="W2126" s="61"/>
      <c r="X2126" s="61"/>
      <c r="Y2126" s="61"/>
      <c r="Z2126" s="61"/>
      <c r="AA2126" s="61"/>
      <c r="AB2126" s="61"/>
      <c r="AC2126" s="61"/>
      <c r="AD2126" s="61"/>
      <c r="AE2126" s="61"/>
      <c r="AF2126" s="61"/>
      <c r="AG2126" s="61"/>
      <c r="AH2126" s="61"/>
      <c r="AI2126" s="61"/>
      <c r="AJ2126" s="61"/>
      <c r="AK2126" s="61"/>
      <c r="AL2126" s="61"/>
      <c r="AM2126" s="61"/>
      <c r="AN2126" s="61"/>
      <c r="AO2126" s="61"/>
      <c r="AP2126" s="62"/>
      <c r="AQ2126" s="61"/>
      <c r="AR2126" s="61"/>
      <c r="AS2126" s="61"/>
      <c r="AT2126" s="61"/>
      <c r="AU2126" s="61"/>
      <c r="AV2126" s="61"/>
      <c r="AW2126" s="60"/>
    </row>
    <row r="2127" s="59" customFormat="1" customHeight="1" spans="1:49">
      <c r="A2127" s="60"/>
      <c r="B2127" s="60"/>
      <c r="C2127" s="60"/>
      <c r="D2127" s="60"/>
      <c r="H2127" s="61"/>
      <c r="I2127" s="61"/>
      <c r="J2127" s="61"/>
      <c r="K2127" s="61"/>
      <c r="L2127" s="61"/>
      <c r="M2127" s="61"/>
      <c r="N2127" s="61"/>
      <c r="O2127" s="61"/>
      <c r="P2127" s="61"/>
      <c r="Q2127" s="61"/>
      <c r="R2127" s="61"/>
      <c r="S2127" s="61"/>
      <c r="T2127" s="61"/>
      <c r="U2127" s="61"/>
      <c r="V2127" s="61"/>
      <c r="W2127" s="61"/>
      <c r="X2127" s="61"/>
      <c r="Y2127" s="61"/>
      <c r="Z2127" s="61"/>
      <c r="AA2127" s="61"/>
      <c r="AB2127" s="61"/>
      <c r="AC2127" s="61"/>
      <c r="AD2127" s="61"/>
      <c r="AE2127" s="61"/>
      <c r="AF2127" s="61"/>
      <c r="AG2127" s="61"/>
      <c r="AH2127" s="61"/>
      <c r="AI2127" s="61"/>
      <c r="AJ2127" s="61"/>
      <c r="AK2127" s="61"/>
      <c r="AL2127" s="61"/>
      <c r="AM2127" s="61"/>
      <c r="AN2127" s="61"/>
      <c r="AO2127" s="61"/>
      <c r="AP2127" s="62"/>
      <c r="AQ2127" s="61"/>
      <c r="AR2127" s="61"/>
      <c r="AS2127" s="61"/>
      <c r="AT2127" s="61"/>
      <c r="AU2127" s="61"/>
      <c r="AV2127" s="61"/>
      <c r="AW2127" s="60"/>
    </row>
    <row r="2128" s="59" customFormat="1" customHeight="1" spans="1:49">
      <c r="A2128" s="60"/>
      <c r="B2128" s="60"/>
      <c r="C2128" s="60"/>
      <c r="D2128" s="60"/>
      <c r="H2128" s="61"/>
      <c r="I2128" s="61"/>
      <c r="J2128" s="61"/>
      <c r="K2128" s="61"/>
      <c r="L2128" s="61"/>
      <c r="M2128" s="61"/>
      <c r="N2128" s="61"/>
      <c r="O2128" s="61"/>
      <c r="P2128" s="61"/>
      <c r="Q2128" s="61"/>
      <c r="R2128" s="61"/>
      <c r="S2128" s="61"/>
      <c r="T2128" s="61"/>
      <c r="U2128" s="61"/>
      <c r="V2128" s="61"/>
      <c r="W2128" s="61"/>
      <c r="X2128" s="61"/>
      <c r="Y2128" s="61"/>
      <c r="Z2128" s="61"/>
      <c r="AA2128" s="61"/>
      <c r="AB2128" s="61"/>
      <c r="AC2128" s="61"/>
      <c r="AD2128" s="61"/>
      <c r="AE2128" s="61"/>
      <c r="AF2128" s="61"/>
      <c r="AG2128" s="61"/>
      <c r="AH2128" s="61"/>
      <c r="AI2128" s="61"/>
      <c r="AJ2128" s="61"/>
      <c r="AK2128" s="61"/>
      <c r="AL2128" s="61"/>
      <c r="AM2128" s="61"/>
      <c r="AN2128" s="61"/>
      <c r="AO2128" s="61"/>
      <c r="AP2128" s="62"/>
      <c r="AQ2128" s="61"/>
      <c r="AR2128" s="61"/>
      <c r="AS2128" s="61"/>
      <c r="AT2128" s="61"/>
      <c r="AU2128" s="61"/>
      <c r="AV2128" s="61"/>
      <c r="AW2128" s="60"/>
    </row>
    <row r="2129" s="59" customFormat="1" customHeight="1" spans="1:49">
      <c r="A2129" s="60"/>
      <c r="B2129" s="60"/>
      <c r="C2129" s="60"/>
      <c r="D2129" s="60"/>
      <c r="H2129" s="61"/>
      <c r="I2129" s="61"/>
      <c r="J2129" s="61"/>
      <c r="K2129" s="61"/>
      <c r="L2129" s="61"/>
      <c r="M2129" s="61"/>
      <c r="N2129" s="61"/>
      <c r="O2129" s="61"/>
      <c r="P2129" s="61"/>
      <c r="Q2129" s="61"/>
      <c r="R2129" s="61"/>
      <c r="S2129" s="61"/>
      <c r="T2129" s="61"/>
      <c r="U2129" s="61"/>
      <c r="V2129" s="61"/>
      <c r="W2129" s="61"/>
      <c r="X2129" s="61"/>
      <c r="Y2129" s="61"/>
      <c r="Z2129" s="61"/>
      <c r="AA2129" s="61"/>
      <c r="AB2129" s="61"/>
      <c r="AC2129" s="61"/>
      <c r="AD2129" s="61"/>
      <c r="AE2129" s="61"/>
      <c r="AF2129" s="61"/>
      <c r="AG2129" s="61"/>
      <c r="AH2129" s="61"/>
      <c r="AI2129" s="61"/>
      <c r="AJ2129" s="61"/>
      <c r="AK2129" s="61"/>
      <c r="AL2129" s="61"/>
      <c r="AM2129" s="61"/>
      <c r="AN2129" s="61"/>
      <c r="AO2129" s="61"/>
      <c r="AP2129" s="62"/>
      <c r="AQ2129" s="61"/>
      <c r="AR2129" s="61"/>
      <c r="AS2129" s="61"/>
      <c r="AT2129" s="61"/>
      <c r="AU2129" s="61"/>
      <c r="AV2129" s="61"/>
      <c r="AW2129" s="60"/>
    </row>
    <row r="2130" s="59" customFormat="1" customHeight="1" spans="1:49">
      <c r="A2130" s="60"/>
      <c r="B2130" s="60"/>
      <c r="C2130" s="60"/>
      <c r="D2130" s="60"/>
      <c r="H2130" s="61"/>
      <c r="I2130" s="61"/>
      <c r="J2130" s="61"/>
      <c r="K2130" s="61"/>
      <c r="L2130" s="61"/>
      <c r="M2130" s="61"/>
      <c r="N2130" s="61"/>
      <c r="O2130" s="61"/>
      <c r="P2130" s="61"/>
      <c r="Q2130" s="61"/>
      <c r="R2130" s="61"/>
      <c r="S2130" s="61"/>
      <c r="T2130" s="61"/>
      <c r="U2130" s="61"/>
      <c r="V2130" s="61"/>
      <c r="W2130" s="61"/>
      <c r="X2130" s="61"/>
      <c r="Y2130" s="61"/>
      <c r="Z2130" s="61"/>
      <c r="AA2130" s="61"/>
      <c r="AB2130" s="61"/>
      <c r="AC2130" s="61"/>
      <c r="AD2130" s="61"/>
      <c r="AE2130" s="61"/>
      <c r="AF2130" s="61"/>
      <c r="AG2130" s="61"/>
      <c r="AH2130" s="61"/>
      <c r="AI2130" s="61"/>
      <c r="AJ2130" s="61"/>
      <c r="AK2130" s="61"/>
      <c r="AL2130" s="61"/>
      <c r="AM2130" s="61"/>
      <c r="AN2130" s="61"/>
      <c r="AO2130" s="61"/>
      <c r="AP2130" s="62"/>
      <c r="AQ2130" s="61"/>
      <c r="AR2130" s="61"/>
      <c r="AS2130" s="61"/>
      <c r="AT2130" s="61"/>
      <c r="AU2130" s="61"/>
      <c r="AV2130" s="61"/>
      <c r="AW2130" s="60"/>
    </row>
    <row r="2131" s="59" customFormat="1" customHeight="1" spans="1:49">
      <c r="A2131" s="60"/>
      <c r="B2131" s="60"/>
      <c r="C2131" s="60"/>
      <c r="D2131" s="60"/>
      <c r="H2131" s="61"/>
      <c r="I2131" s="61"/>
      <c r="J2131" s="61"/>
      <c r="K2131" s="61"/>
      <c r="L2131" s="61"/>
      <c r="M2131" s="61"/>
      <c r="N2131" s="61"/>
      <c r="O2131" s="61"/>
      <c r="P2131" s="61"/>
      <c r="Q2131" s="61"/>
      <c r="R2131" s="61"/>
      <c r="S2131" s="61"/>
      <c r="T2131" s="61"/>
      <c r="U2131" s="61"/>
      <c r="V2131" s="61"/>
      <c r="W2131" s="61"/>
      <c r="X2131" s="61"/>
      <c r="Y2131" s="61"/>
      <c r="Z2131" s="61"/>
      <c r="AA2131" s="61"/>
      <c r="AB2131" s="61"/>
      <c r="AC2131" s="61"/>
      <c r="AD2131" s="61"/>
      <c r="AE2131" s="61"/>
      <c r="AF2131" s="61"/>
      <c r="AG2131" s="61"/>
      <c r="AH2131" s="61"/>
      <c r="AI2131" s="61"/>
      <c r="AJ2131" s="61"/>
      <c r="AK2131" s="61"/>
      <c r="AL2131" s="61"/>
      <c r="AM2131" s="61"/>
      <c r="AN2131" s="61"/>
      <c r="AO2131" s="61"/>
      <c r="AP2131" s="62"/>
      <c r="AQ2131" s="61"/>
      <c r="AR2131" s="61"/>
      <c r="AS2131" s="61"/>
      <c r="AT2131" s="61"/>
      <c r="AU2131" s="61"/>
      <c r="AV2131" s="61"/>
      <c r="AW2131" s="60"/>
    </row>
    <row r="2132" s="59" customFormat="1" customHeight="1" spans="1:49">
      <c r="A2132" s="60"/>
      <c r="B2132" s="60"/>
      <c r="C2132" s="60"/>
      <c r="D2132" s="60"/>
      <c r="H2132" s="61"/>
      <c r="I2132" s="61"/>
      <c r="J2132" s="61"/>
      <c r="K2132" s="61"/>
      <c r="L2132" s="61"/>
      <c r="M2132" s="61"/>
      <c r="N2132" s="61"/>
      <c r="O2132" s="61"/>
      <c r="P2132" s="61"/>
      <c r="Q2132" s="61"/>
      <c r="R2132" s="61"/>
      <c r="S2132" s="61"/>
      <c r="T2132" s="61"/>
      <c r="U2132" s="61"/>
      <c r="V2132" s="61"/>
      <c r="W2132" s="61"/>
      <c r="X2132" s="61"/>
      <c r="Y2132" s="61"/>
      <c r="Z2132" s="61"/>
      <c r="AA2132" s="61"/>
      <c r="AB2132" s="61"/>
      <c r="AC2132" s="61"/>
      <c r="AD2132" s="61"/>
      <c r="AE2132" s="61"/>
      <c r="AF2132" s="61"/>
      <c r="AG2132" s="61"/>
      <c r="AH2132" s="61"/>
      <c r="AI2132" s="61"/>
      <c r="AJ2132" s="61"/>
      <c r="AK2132" s="61"/>
      <c r="AL2132" s="61"/>
      <c r="AM2132" s="61"/>
      <c r="AN2132" s="61"/>
      <c r="AO2132" s="61"/>
      <c r="AP2132" s="62"/>
      <c r="AQ2132" s="61"/>
      <c r="AR2132" s="61"/>
      <c r="AS2132" s="61"/>
      <c r="AT2132" s="61"/>
      <c r="AU2132" s="61"/>
      <c r="AV2132" s="61"/>
      <c r="AW2132" s="60"/>
    </row>
    <row r="2133" s="59" customFormat="1" customHeight="1" spans="1:49">
      <c r="A2133" s="60"/>
      <c r="B2133" s="60"/>
      <c r="C2133" s="60"/>
      <c r="D2133" s="60"/>
      <c r="H2133" s="61"/>
      <c r="I2133" s="61"/>
      <c r="J2133" s="61"/>
      <c r="K2133" s="61"/>
      <c r="L2133" s="61"/>
      <c r="M2133" s="61"/>
      <c r="N2133" s="61"/>
      <c r="O2133" s="61"/>
      <c r="P2133" s="61"/>
      <c r="Q2133" s="61"/>
      <c r="R2133" s="61"/>
      <c r="S2133" s="61"/>
      <c r="T2133" s="61"/>
      <c r="U2133" s="61"/>
      <c r="V2133" s="61"/>
      <c r="W2133" s="61"/>
      <c r="X2133" s="61"/>
      <c r="Y2133" s="61"/>
      <c r="Z2133" s="61"/>
      <c r="AA2133" s="61"/>
      <c r="AB2133" s="61"/>
      <c r="AC2133" s="61"/>
      <c r="AD2133" s="61"/>
      <c r="AE2133" s="61"/>
      <c r="AF2133" s="61"/>
      <c r="AG2133" s="61"/>
      <c r="AH2133" s="61"/>
      <c r="AI2133" s="61"/>
      <c r="AJ2133" s="61"/>
      <c r="AK2133" s="61"/>
      <c r="AL2133" s="61"/>
      <c r="AM2133" s="61"/>
      <c r="AN2133" s="61"/>
      <c r="AO2133" s="61"/>
      <c r="AP2133" s="62"/>
      <c r="AQ2133" s="61"/>
      <c r="AR2133" s="61"/>
      <c r="AS2133" s="61"/>
      <c r="AT2133" s="61"/>
      <c r="AU2133" s="61"/>
      <c r="AV2133" s="61"/>
      <c r="AW2133" s="60"/>
    </row>
    <row r="2134" s="59" customFormat="1" customHeight="1" spans="1:49">
      <c r="A2134" s="60"/>
      <c r="B2134" s="60"/>
      <c r="C2134" s="60"/>
      <c r="D2134" s="60"/>
      <c r="H2134" s="61"/>
      <c r="I2134" s="61"/>
      <c r="J2134" s="61"/>
      <c r="K2134" s="61"/>
      <c r="L2134" s="61"/>
      <c r="M2134" s="61"/>
      <c r="N2134" s="61"/>
      <c r="O2134" s="61"/>
      <c r="P2134" s="61"/>
      <c r="Q2134" s="61"/>
      <c r="R2134" s="61"/>
      <c r="S2134" s="61"/>
      <c r="T2134" s="61"/>
      <c r="U2134" s="61"/>
      <c r="V2134" s="61"/>
      <c r="W2134" s="61"/>
      <c r="X2134" s="61"/>
      <c r="Y2134" s="61"/>
      <c r="Z2134" s="61"/>
      <c r="AA2134" s="61"/>
      <c r="AB2134" s="61"/>
      <c r="AC2134" s="61"/>
      <c r="AD2134" s="61"/>
      <c r="AE2134" s="61"/>
      <c r="AF2134" s="61"/>
      <c r="AG2134" s="61"/>
      <c r="AH2134" s="61"/>
      <c r="AI2134" s="61"/>
      <c r="AJ2134" s="61"/>
      <c r="AK2134" s="61"/>
      <c r="AL2134" s="61"/>
      <c r="AM2134" s="61"/>
      <c r="AN2134" s="61"/>
      <c r="AO2134" s="61"/>
      <c r="AP2134" s="62"/>
      <c r="AQ2134" s="61"/>
      <c r="AR2134" s="61"/>
      <c r="AS2134" s="61"/>
      <c r="AT2134" s="61"/>
      <c r="AU2134" s="61"/>
      <c r="AV2134" s="61"/>
      <c r="AW2134" s="60"/>
    </row>
    <row r="2135" s="59" customFormat="1" customHeight="1" spans="1:49">
      <c r="A2135" s="60"/>
      <c r="B2135" s="60"/>
      <c r="C2135" s="60"/>
      <c r="D2135" s="60"/>
      <c r="H2135" s="61"/>
      <c r="I2135" s="61"/>
      <c r="J2135" s="61"/>
      <c r="K2135" s="61"/>
      <c r="L2135" s="61"/>
      <c r="M2135" s="61"/>
      <c r="N2135" s="61"/>
      <c r="O2135" s="61"/>
      <c r="P2135" s="61"/>
      <c r="Q2135" s="61"/>
      <c r="R2135" s="61"/>
      <c r="S2135" s="61"/>
      <c r="T2135" s="61"/>
      <c r="U2135" s="61"/>
      <c r="V2135" s="61"/>
      <c r="W2135" s="61"/>
      <c r="X2135" s="61"/>
      <c r="Y2135" s="61"/>
      <c r="Z2135" s="61"/>
      <c r="AA2135" s="61"/>
      <c r="AB2135" s="61"/>
      <c r="AC2135" s="61"/>
      <c r="AD2135" s="61"/>
      <c r="AE2135" s="61"/>
      <c r="AF2135" s="61"/>
      <c r="AG2135" s="61"/>
      <c r="AH2135" s="61"/>
      <c r="AI2135" s="61"/>
      <c r="AJ2135" s="61"/>
      <c r="AK2135" s="61"/>
      <c r="AL2135" s="61"/>
      <c r="AM2135" s="61"/>
      <c r="AN2135" s="61"/>
      <c r="AO2135" s="61"/>
      <c r="AP2135" s="62"/>
      <c r="AQ2135" s="61"/>
      <c r="AR2135" s="61"/>
      <c r="AS2135" s="61"/>
      <c r="AT2135" s="61"/>
      <c r="AU2135" s="61"/>
      <c r="AV2135" s="61"/>
      <c r="AW2135" s="60"/>
    </row>
    <row r="2136" s="59" customFormat="1" customHeight="1" spans="1:49">
      <c r="A2136" s="60"/>
      <c r="B2136" s="60"/>
      <c r="C2136" s="60"/>
      <c r="D2136" s="60"/>
      <c r="H2136" s="61"/>
      <c r="I2136" s="61"/>
      <c r="J2136" s="61"/>
      <c r="K2136" s="61"/>
      <c r="L2136" s="61"/>
      <c r="M2136" s="61"/>
      <c r="N2136" s="61"/>
      <c r="O2136" s="61"/>
      <c r="P2136" s="61"/>
      <c r="Q2136" s="61"/>
      <c r="R2136" s="61"/>
      <c r="S2136" s="61"/>
      <c r="T2136" s="61"/>
      <c r="U2136" s="61"/>
      <c r="V2136" s="61"/>
      <c r="W2136" s="61"/>
      <c r="X2136" s="61"/>
      <c r="Y2136" s="61"/>
      <c r="Z2136" s="61"/>
      <c r="AA2136" s="61"/>
      <c r="AB2136" s="61"/>
      <c r="AC2136" s="61"/>
      <c r="AD2136" s="61"/>
      <c r="AE2136" s="61"/>
      <c r="AF2136" s="61"/>
      <c r="AG2136" s="61"/>
      <c r="AH2136" s="61"/>
      <c r="AI2136" s="61"/>
      <c r="AJ2136" s="61"/>
      <c r="AK2136" s="61"/>
      <c r="AL2136" s="61"/>
      <c r="AM2136" s="61"/>
      <c r="AN2136" s="61"/>
      <c r="AO2136" s="61"/>
      <c r="AP2136" s="62"/>
      <c r="AQ2136" s="61"/>
      <c r="AR2136" s="61"/>
      <c r="AS2136" s="61"/>
      <c r="AT2136" s="61"/>
      <c r="AU2136" s="61"/>
      <c r="AV2136" s="61"/>
      <c r="AW2136" s="60"/>
    </row>
    <row r="2137" s="59" customFormat="1" customHeight="1" spans="1:49">
      <c r="A2137" s="60"/>
      <c r="B2137" s="60"/>
      <c r="C2137" s="60"/>
      <c r="D2137" s="60"/>
      <c r="H2137" s="61"/>
      <c r="I2137" s="61"/>
      <c r="J2137" s="61"/>
      <c r="K2137" s="61"/>
      <c r="L2137" s="61"/>
      <c r="M2137" s="61"/>
      <c r="N2137" s="61"/>
      <c r="O2137" s="61"/>
      <c r="P2137" s="61"/>
      <c r="Q2137" s="61"/>
      <c r="R2137" s="61"/>
      <c r="S2137" s="61"/>
      <c r="T2137" s="61"/>
      <c r="U2137" s="61"/>
      <c r="V2137" s="61"/>
      <c r="W2137" s="61"/>
      <c r="X2137" s="61"/>
      <c r="Y2137" s="61"/>
      <c r="Z2137" s="61"/>
      <c r="AA2137" s="61"/>
      <c r="AB2137" s="61"/>
      <c r="AC2137" s="61"/>
      <c r="AD2137" s="61"/>
      <c r="AE2137" s="61"/>
      <c r="AF2137" s="61"/>
      <c r="AG2137" s="61"/>
      <c r="AH2137" s="61"/>
      <c r="AI2137" s="61"/>
      <c r="AJ2137" s="61"/>
      <c r="AK2137" s="61"/>
      <c r="AL2137" s="61"/>
      <c r="AM2137" s="61"/>
      <c r="AN2137" s="61"/>
      <c r="AO2137" s="61"/>
      <c r="AP2137" s="62"/>
      <c r="AQ2137" s="61"/>
      <c r="AR2137" s="61"/>
      <c r="AS2137" s="61"/>
      <c r="AT2137" s="61"/>
      <c r="AU2137" s="61"/>
      <c r="AV2137" s="61"/>
      <c r="AW2137" s="60"/>
    </row>
    <row r="2138" s="59" customFormat="1" customHeight="1" spans="1:49">
      <c r="A2138" s="60"/>
      <c r="B2138" s="60"/>
      <c r="C2138" s="60"/>
      <c r="D2138" s="60"/>
      <c r="H2138" s="61"/>
      <c r="I2138" s="61"/>
      <c r="J2138" s="61"/>
      <c r="K2138" s="61"/>
      <c r="L2138" s="61"/>
      <c r="M2138" s="61"/>
      <c r="N2138" s="61"/>
      <c r="O2138" s="61"/>
      <c r="P2138" s="61"/>
      <c r="Q2138" s="61"/>
      <c r="R2138" s="61"/>
      <c r="S2138" s="61"/>
      <c r="T2138" s="61"/>
      <c r="U2138" s="61"/>
      <c r="V2138" s="61"/>
      <c r="W2138" s="61"/>
      <c r="X2138" s="61"/>
      <c r="Y2138" s="61"/>
      <c r="Z2138" s="61"/>
      <c r="AA2138" s="61"/>
      <c r="AB2138" s="61"/>
      <c r="AC2138" s="61"/>
      <c r="AD2138" s="61"/>
      <c r="AE2138" s="61"/>
      <c r="AF2138" s="61"/>
      <c r="AG2138" s="61"/>
      <c r="AH2138" s="61"/>
      <c r="AI2138" s="61"/>
      <c r="AJ2138" s="61"/>
      <c r="AK2138" s="61"/>
      <c r="AL2138" s="61"/>
      <c r="AM2138" s="61"/>
      <c r="AN2138" s="61"/>
      <c r="AO2138" s="61"/>
      <c r="AP2138" s="62"/>
      <c r="AQ2138" s="61"/>
      <c r="AR2138" s="61"/>
      <c r="AS2138" s="61"/>
      <c r="AT2138" s="61"/>
      <c r="AU2138" s="61"/>
      <c r="AV2138" s="61"/>
      <c r="AW2138" s="60"/>
    </row>
    <row r="2139" s="59" customFormat="1" customHeight="1" spans="1:49">
      <c r="A2139" s="60"/>
      <c r="B2139" s="60"/>
      <c r="C2139" s="60"/>
      <c r="D2139" s="60"/>
      <c r="H2139" s="61"/>
      <c r="I2139" s="61"/>
      <c r="J2139" s="61"/>
      <c r="K2139" s="61"/>
      <c r="L2139" s="61"/>
      <c r="M2139" s="61"/>
      <c r="N2139" s="61"/>
      <c r="O2139" s="61"/>
      <c r="P2139" s="61"/>
      <c r="Q2139" s="61"/>
      <c r="R2139" s="61"/>
      <c r="S2139" s="61"/>
      <c r="T2139" s="61"/>
      <c r="U2139" s="61"/>
      <c r="V2139" s="61"/>
      <c r="W2139" s="61"/>
      <c r="X2139" s="61"/>
      <c r="Y2139" s="61"/>
      <c r="Z2139" s="61"/>
      <c r="AA2139" s="61"/>
      <c r="AB2139" s="61"/>
      <c r="AC2139" s="61"/>
      <c r="AD2139" s="61"/>
      <c r="AE2139" s="61"/>
      <c r="AF2139" s="61"/>
      <c r="AG2139" s="61"/>
      <c r="AH2139" s="61"/>
      <c r="AI2139" s="61"/>
      <c r="AJ2139" s="61"/>
      <c r="AK2139" s="61"/>
      <c r="AL2139" s="61"/>
      <c r="AM2139" s="61"/>
      <c r="AN2139" s="61"/>
      <c r="AO2139" s="61"/>
      <c r="AP2139" s="62"/>
      <c r="AQ2139" s="61"/>
      <c r="AR2139" s="61"/>
      <c r="AS2139" s="61"/>
      <c r="AT2139" s="61"/>
      <c r="AU2139" s="61"/>
      <c r="AV2139" s="61"/>
      <c r="AW2139" s="60"/>
    </row>
    <row r="2140" s="59" customFormat="1" customHeight="1" spans="1:49">
      <c r="A2140" s="60"/>
      <c r="B2140" s="60"/>
      <c r="C2140" s="60"/>
      <c r="D2140" s="60"/>
      <c r="H2140" s="61"/>
      <c r="I2140" s="61"/>
      <c r="J2140" s="61"/>
      <c r="K2140" s="61"/>
      <c r="L2140" s="61"/>
      <c r="M2140" s="61"/>
      <c r="N2140" s="61"/>
      <c r="O2140" s="61"/>
      <c r="P2140" s="61"/>
      <c r="Q2140" s="61"/>
      <c r="R2140" s="61"/>
      <c r="S2140" s="61"/>
      <c r="T2140" s="61"/>
      <c r="U2140" s="61"/>
      <c r="V2140" s="61"/>
      <c r="W2140" s="61"/>
      <c r="X2140" s="61"/>
      <c r="Y2140" s="61"/>
      <c r="Z2140" s="61"/>
      <c r="AA2140" s="61"/>
      <c r="AB2140" s="61"/>
      <c r="AC2140" s="61"/>
      <c r="AD2140" s="61"/>
      <c r="AE2140" s="61"/>
      <c r="AF2140" s="61"/>
      <c r="AG2140" s="61"/>
      <c r="AH2140" s="61"/>
      <c r="AI2140" s="61"/>
      <c r="AJ2140" s="61"/>
      <c r="AK2140" s="61"/>
      <c r="AL2140" s="61"/>
      <c r="AM2140" s="61"/>
      <c r="AN2140" s="61"/>
      <c r="AO2140" s="61"/>
      <c r="AP2140" s="62"/>
      <c r="AQ2140" s="61"/>
      <c r="AR2140" s="61"/>
      <c r="AS2140" s="61"/>
      <c r="AT2140" s="61"/>
      <c r="AU2140" s="61"/>
      <c r="AV2140" s="61"/>
      <c r="AW2140" s="60"/>
    </row>
    <row r="2141" s="59" customFormat="1" customHeight="1" spans="1:49">
      <c r="A2141" s="60"/>
      <c r="B2141" s="60"/>
      <c r="C2141" s="60"/>
      <c r="D2141" s="60"/>
      <c r="H2141" s="61"/>
      <c r="I2141" s="61"/>
      <c r="J2141" s="61"/>
      <c r="K2141" s="61"/>
      <c r="L2141" s="61"/>
      <c r="M2141" s="61"/>
      <c r="N2141" s="61"/>
      <c r="O2141" s="61"/>
      <c r="P2141" s="61"/>
      <c r="Q2141" s="61"/>
      <c r="R2141" s="61"/>
      <c r="S2141" s="61"/>
      <c r="T2141" s="61"/>
      <c r="U2141" s="61"/>
      <c r="V2141" s="61"/>
      <c r="W2141" s="61"/>
      <c r="X2141" s="61"/>
      <c r="Y2141" s="61"/>
      <c r="Z2141" s="61"/>
      <c r="AA2141" s="61"/>
      <c r="AB2141" s="61"/>
      <c r="AC2141" s="61"/>
      <c r="AD2141" s="61"/>
      <c r="AE2141" s="61"/>
      <c r="AF2141" s="61"/>
      <c r="AG2141" s="61"/>
      <c r="AH2141" s="61"/>
      <c r="AI2141" s="61"/>
      <c r="AJ2141" s="61"/>
      <c r="AK2141" s="61"/>
      <c r="AL2141" s="61"/>
      <c r="AM2141" s="61"/>
      <c r="AN2141" s="61"/>
      <c r="AO2141" s="61"/>
      <c r="AP2141" s="62"/>
      <c r="AQ2141" s="61"/>
      <c r="AR2141" s="61"/>
      <c r="AS2141" s="61"/>
      <c r="AT2141" s="61"/>
      <c r="AU2141" s="61"/>
      <c r="AV2141" s="61"/>
      <c r="AW2141" s="60"/>
    </row>
    <row r="2142" s="59" customFormat="1" customHeight="1" spans="1:49">
      <c r="A2142" s="60"/>
      <c r="B2142" s="60"/>
      <c r="C2142" s="60"/>
      <c r="D2142" s="60"/>
      <c r="H2142" s="61"/>
      <c r="I2142" s="61"/>
      <c r="J2142" s="61"/>
      <c r="K2142" s="61"/>
      <c r="L2142" s="61"/>
      <c r="M2142" s="61"/>
      <c r="N2142" s="61"/>
      <c r="O2142" s="61"/>
      <c r="P2142" s="61"/>
      <c r="Q2142" s="61"/>
      <c r="R2142" s="61"/>
      <c r="S2142" s="61"/>
      <c r="T2142" s="61"/>
      <c r="U2142" s="61"/>
      <c r="V2142" s="61"/>
      <c r="W2142" s="61"/>
      <c r="X2142" s="61"/>
      <c r="Y2142" s="61"/>
      <c r="Z2142" s="61"/>
      <c r="AA2142" s="61"/>
      <c r="AB2142" s="61"/>
      <c r="AC2142" s="61"/>
      <c r="AD2142" s="61"/>
      <c r="AE2142" s="61"/>
      <c r="AF2142" s="61"/>
      <c r="AG2142" s="61"/>
      <c r="AH2142" s="61"/>
      <c r="AI2142" s="61"/>
      <c r="AJ2142" s="61"/>
      <c r="AK2142" s="61"/>
      <c r="AL2142" s="61"/>
      <c r="AM2142" s="61"/>
      <c r="AN2142" s="61"/>
      <c r="AO2142" s="61"/>
      <c r="AP2142" s="62"/>
      <c r="AQ2142" s="61"/>
      <c r="AR2142" s="61"/>
      <c r="AS2142" s="61"/>
      <c r="AT2142" s="61"/>
      <c r="AU2142" s="61"/>
      <c r="AV2142" s="61"/>
      <c r="AW2142" s="60"/>
    </row>
    <row r="2143" s="59" customFormat="1" customHeight="1" spans="1:49">
      <c r="A2143" s="60"/>
      <c r="B2143" s="60"/>
      <c r="C2143" s="60"/>
      <c r="D2143" s="60"/>
      <c r="H2143" s="61"/>
      <c r="I2143" s="61"/>
      <c r="J2143" s="61"/>
      <c r="K2143" s="61"/>
      <c r="L2143" s="61"/>
      <c r="M2143" s="61"/>
      <c r="N2143" s="61"/>
      <c r="O2143" s="61"/>
      <c r="P2143" s="61"/>
      <c r="Q2143" s="61"/>
      <c r="R2143" s="61"/>
      <c r="S2143" s="61"/>
      <c r="T2143" s="61"/>
      <c r="U2143" s="61"/>
      <c r="V2143" s="61"/>
      <c r="W2143" s="61"/>
      <c r="X2143" s="61"/>
      <c r="Y2143" s="61"/>
      <c r="Z2143" s="61"/>
      <c r="AA2143" s="61"/>
      <c r="AB2143" s="61"/>
      <c r="AC2143" s="61"/>
      <c r="AD2143" s="61"/>
      <c r="AE2143" s="61"/>
      <c r="AF2143" s="61"/>
      <c r="AG2143" s="61"/>
      <c r="AH2143" s="61"/>
      <c r="AI2143" s="61"/>
      <c r="AJ2143" s="61"/>
      <c r="AK2143" s="61"/>
      <c r="AL2143" s="61"/>
      <c r="AM2143" s="61"/>
      <c r="AN2143" s="61"/>
      <c r="AO2143" s="61"/>
      <c r="AP2143" s="62"/>
      <c r="AQ2143" s="61"/>
      <c r="AR2143" s="61"/>
      <c r="AS2143" s="61"/>
      <c r="AT2143" s="61"/>
      <c r="AU2143" s="61"/>
      <c r="AV2143" s="61"/>
      <c r="AW2143" s="60"/>
    </row>
    <row r="2144" s="59" customFormat="1" customHeight="1" spans="1:49">
      <c r="A2144" s="60"/>
      <c r="B2144" s="60"/>
      <c r="C2144" s="60"/>
      <c r="D2144" s="60"/>
      <c r="H2144" s="61"/>
      <c r="I2144" s="61"/>
      <c r="J2144" s="61"/>
      <c r="K2144" s="61"/>
      <c r="L2144" s="61"/>
      <c r="M2144" s="61"/>
      <c r="N2144" s="61"/>
      <c r="O2144" s="61"/>
      <c r="P2144" s="61"/>
      <c r="Q2144" s="61"/>
      <c r="R2144" s="61"/>
      <c r="S2144" s="61"/>
      <c r="T2144" s="61"/>
      <c r="U2144" s="61"/>
      <c r="V2144" s="61"/>
      <c r="W2144" s="61"/>
      <c r="X2144" s="61"/>
      <c r="Y2144" s="61"/>
      <c r="Z2144" s="61"/>
      <c r="AA2144" s="61"/>
      <c r="AB2144" s="61"/>
      <c r="AC2144" s="61"/>
      <c r="AD2144" s="61"/>
      <c r="AE2144" s="61"/>
      <c r="AF2144" s="61"/>
      <c r="AG2144" s="61"/>
      <c r="AH2144" s="61"/>
      <c r="AI2144" s="61"/>
      <c r="AJ2144" s="61"/>
      <c r="AK2144" s="61"/>
      <c r="AL2144" s="61"/>
      <c r="AM2144" s="61"/>
      <c r="AN2144" s="61"/>
      <c r="AO2144" s="61"/>
      <c r="AP2144" s="62"/>
      <c r="AQ2144" s="61"/>
      <c r="AR2144" s="61"/>
      <c r="AS2144" s="61"/>
      <c r="AT2144" s="61"/>
      <c r="AU2144" s="61"/>
      <c r="AV2144" s="61"/>
      <c r="AW2144" s="60"/>
    </row>
    <row r="2145" s="59" customFormat="1" customHeight="1" spans="1:49">
      <c r="A2145" s="60"/>
      <c r="B2145" s="60"/>
      <c r="C2145" s="60"/>
      <c r="D2145" s="60"/>
      <c r="H2145" s="61"/>
      <c r="I2145" s="61"/>
      <c r="J2145" s="61"/>
      <c r="K2145" s="61"/>
      <c r="L2145" s="61"/>
      <c r="M2145" s="61"/>
      <c r="N2145" s="61"/>
      <c r="O2145" s="61"/>
      <c r="P2145" s="61"/>
      <c r="Q2145" s="61"/>
      <c r="R2145" s="61"/>
      <c r="S2145" s="61"/>
      <c r="T2145" s="61"/>
      <c r="U2145" s="61"/>
      <c r="V2145" s="61"/>
      <c r="W2145" s="61"/>
      <c r="X2145" s="61"/>
      <c r="Y2145" s="61"/>
      <c r="Z2145" s="61"/>
      <c r="AA2145" s="61"/>
      <c r="AB2145" s="61"/>
      <c r="AC2145" s="61"/>
      <c r="AD2145" s="61"/>
      <c r="AE2145" s="61"/>
      <c r="AF2145" s="61"/>
      <c r="AG2145" s="61"/>
      <c r="AH2145" s="61"/>
      <c r="AI2145" s="61"/>
      <c r="AJ2145" s="61"/>
      <c r="AK2145" s="61"/>
      <c r="AL2145" s="61"/>
      <c r="AM2145" s="61"/>
      <c r="AN2145" s="61"/>
      <c r="AO2145" s="61"/>
      <c r="AP2145" s="62"/>
      <c r="AQ2145" s="61"/>
      <c r="AR2145" s="61"/>
      <c r="AS2145" s="61"/>
      <c r="AT2145" s="61"/>
      <c r="AU2145" s="61"/>
      <c r="AV2145" s="61"/>
      <c r="AW2145" s="60"/>
    </row>
    <row r="2146" s="59" customFormat="1" customHeight="1" spans="1:49">
      <c r="A2146" s="60"/>
      <c r="B2146" s="60"/>
      <c r="C2146" s="60"/>
      <c r="D2146" s="60"/>
      <c r="H2146" s="61"/>
      <c r="I2146" s="61"/>
      <c r="J2146" s="61"/>
      <c r="K2146" s="61"/>
      <c r="L2146" s="61"/>
      <c r="M2146" s="61"/>
      <c r="N2146" s="61"/>
      <c r="O2146" s="61"/>
      <c r="P2146" s="61"/>
      <c r="Q2146" s="61"/>
      <c r="R2146" s="61"/>
      <c r="S2146" s="61"/>
      <c r="T2146" s="61"/>
      <c r="U2146" s="61"/>
      <c r="V2146" s="61"/>
      <c r="W2146" s="61"/>
      <c r="X2146" s="61"/>
      <c r="Y2146" s="61"/>
      <c r="Z2146" s="61"/>
      <c r="AA2146" s="61"/>
      <c r="AB2146" s="61"/>
      <c r="AC2146" s="61"/>
      <c r="AD2146" s="61"/>
      <c r="AE2146" s="61"/>
      <c r="AF2146" s="61"/>
      <c r="AG2146" s="61"/>
      <c r="AH2146" s="61"/>
      <c r="AI2146" s="61"/>
      <c r="AJ2146" s="61"/>
      <c r="AK2146" s="61"/>
      <c r="AL2146" s="61"/>
      <c r="AM2146" s="61"/>
      <c r="AN2146" s="61"/>
      <c r="AO2146" s="61"/>
      <c r="AP2146" s="62"/>
      <c r="AQ2146" s="61"/>
      <c r="AR2146" s="61"/>
      <c r="AS2146" s="61"/>
      <c r="AT2146" s="61"/>
      <c r="AU2146" s="61"/>
      <c r="AV2146" s="61"/>
      <c r="AW2146" s="60"/>
    </row>
    <row r="2147" s="59" customFormat="1" customHeight="1" spans="1:49">
      <c r="A2147" s="60"/>
      <c r="B2147" s="60"/>
      <c r="C2147" s="60"/>
      <c r="D2147" s="60"/>
      <c r="H2147" s="61"/>
      <c r="I2147" s="61"/>
      <c r="J2147" s="61"/>
      <c r="K2147" s="61"/>
      <c r="L2147" s="61"/>
      <c r="M2147" s="61"/>
      <c r="N2147" s="61"/>
      <c r="O2147" s="61"/>
      <c r="P2147" s="61"/>
      <c r="Q2147" s="61"/>
      <c r="R2147" s="61"/>
      <c r="S2147" s="61"/>
      <c r="T2147" s="61"/>
      <c r="U2147" s="61"/>
      <c r="V2147" s="61"/>
      <c r="W2147" s="61"/>
      <c r="X2147" s="61"/>
      <c r="Y2147" s="61"/>
      <c r="Z2147" s="61"/>
      <c r="AA2147" s="61"/>
      <c r="AB2147" s="61"/>
      <c r="AC2147" s="61"/>
      <c r="AD2147" s="61"/>
      <c r="AE2147" s="61"/>
      <c r="AF2147" s="61"/>
      <c r="AG2147" s="61"/>
      <c r="AH2147" s="61"/>
      <c r="AI2147" s="61"/>
      <c r="AJ2147" s="61"/>
      <c r="AK2147" s="61"/>
      <c r="AL2147" s="61"/>
      <c r="AM2147" s="61"/>
      <c r="AN2147" s="61"/>
      <c r="AO2147" s="61"/>
      <c r="AP2147" s="62"/>
      <c r="AQ2147" s="61"/>
      <c r="AR2147" s="61"/>
      <c r="AS2147" s="61"/>
      <c r="AT2147" s="61"/>
      <c r="AU2147" s="61"/>
      <c r="AV2147" s="61"/>
      <c r="AW2147" s="60"/>
    </row>
    <row r="2148" s="59" customFormat="1" customHeight="1" spans="1:49">
      <c r="A2148" s="60"/>
      <c r="B2148" s="60"/>
      <c r="C2148" s="60"/>
      <c r="D2148" s="60"/>
      <c r="H2148" s="61"/>
      <c r="I2148" s="61"/>
      <c r="J2148" s="61"/>
      <c r="K2148" s="61"/>
      <c r="L2148" s="61"/>
      <c r="M2148" s="61"/>
      <c r="N2148" s="61"/>
      <c r="O2148" s="61"/>
      <c r="P2148" s="61"/>
      <c r="Q2148" s="61"/>
      <c r="R2148" s="61"/>
      <c r="S2148" s="61"/>
      <c r="T2148" s="61"/>
      <c r="U2148" s="61"/>
      <c r="V2148" s="61"/>
      <c r="W2148" s="61"/>
      <c r="X2148" s="61"/>
      <c r="Y2148" s="61"/>
      <c r="Z2148" s="61"/>
      <c r="AA2148" s="61"/>
      <c r="AB2148" s="61"/>
      <c r="AC2148" s="61"/>
      <c r="AD2148" s="61"/>
      <c r="AE2148" s="61"/>
      <c r="AF2148" s="61"/>
      <c r="AG2148" s="61"/>
      <c r="AH2148" s="61"/>
      <c r="AI2148" s="61"/>
      <c r="AJ2148" s="61"/>
      <c r="AK2148" s="61"/>
      <c r="AL2148" s="61"/>
      <c r="AM2148" s="61"/>
      <c r="AN2148" s="61"/>
      <c r="AO2148" s="61"/>
      <c r="AP2148" s="62"/>
      <c r="AQ2148" s="61"/>
      <c r="AR2148" s="61"/>
      <c r="AS2148" s="61"/>
      <c r="AT2148" s="61"/>
      <c r="AU2148" s="61"/>
      <c r="AV2148" s="61"/>
      <c r="AW2148" s="60"/>
    </row>
    <row r="2149" s="59" customFormat="1" customHeight="1" spans="1:49">
      <c r="A2149" s="60"/>
      <c r="B2149" s="60"/>
      <c r="C2149" s="60"/>
      <c r="D2149" s="60"/>
      <c r="H2149" s="61"/>
      <c r="I2149" s="61"/>
      <c r="J2149" s="61"/>
      <c r="K2149" s="61"/>
      <c r="L2149" s="61"/>
      <c r="M2149" s="61"/>
      <c r="N2149" s="61"/>
      <c r="O2149" s="61"/>
      <c r="P2149" s="61"/>
      <c r="Q2149" s="61"/>
      <c r="R2149" s="61"/>
      <c r="S2149" s="61"/>
      <c r="T2149" s="61"/>
      <c r="U2149" s="61"/>
      <c r="V2149" s="61"/>
      <c r="W2149" s="61"/>
      <c r="X2149" s="61"/>
      <c r="Y2149" s="61"/>
      <c r="Z2149" s="61"/>
      <c r="AA2149" s="61"/>
      <c r="AB2149" s="61"/>
      <c r="AC2149" s="61"/>
      <c r="AD2149" s="61"/>
      <c r="AE2149" s="61"/>
      <c r="AF2149" s="61"/>
      <c r="AG2149" s="61"/>
      <c r="AH2149" s="61"/>
      <c r="AI2149" s="61"/>
      <c r="AJ2149" s="61"/>
      <c r="AK2149" s="61"/>
      <c r="AL2149" s="61"/>
      <c r="AM2149" s="61"/>
      <c r="AN2149" s="61"/>
      <c r="AO2149" s="61"/>
      <c r="AP2149" s="62"/>
      <c r="AQ2149" s="61"/>
      <c r="AR2149" s="61"/>
      <c r="AS2149" s="61"/>
      <c r="AT2149" s="61"/>
      <c r="AU2149" s="61"/>
      <c r="AV2149" s="61"/>
      <c r="AW2149" s="60"/>
    </row>
    <row r="2150" s="59" customFormat="1" customHeight="1" spans="1:49">
      <c r="A2150" s="60"/>
      <c r="B2150" s="60"/>
      <c r="C2150" s="60"/>
      <c r="D2150" s="60"/>
      <c r="H2150" s="61"/>
      <c r="I2150" s="61"/>
      <c r="J2150" s="61"/>
      <c r="K2150" s="61"/>
      <c r="L2150" s="61"/>
      <c r="M2150" s="61"/>
      <c r="N2150" s="61"/>
      <c r="O2150" s="61"/>
      <c r="P2150" s="61"/>
      <c r="Q2150" s="61"/>
      <c r="R2150" s="61"/>
      <c r="S2150" s="61"/>
      <c r="T2150" s="61"/>
      <c r="U2150" s="61"/>
      <c r="V2150" s="61"/>
      <c r="W2150" s="61"/>
      <c r="X2150" s="61"/>
      <c r="Y2150" s="61"/>
      <c r="Z2150" s="61"/>
      <c r="AA2150" s="61"/>
      <c r="AB2150" s="61"/>
      <c r="AC2150" s="61"/>
      <c r="AD2150" s="61"/>
      <c r="AE2150" s="61"/>
      <c r="AF2150" s="61"/>
      <c r="AG2150" s="61"/>
      <c r="AH2150" s="61"/>
      <c r="AI2150" s="61"/>
      <c r="AJ2150" s="61"/>
      <c r="AK2150" s="61"/>
      <c r="AL2150" s="61"/>
      <c r="AM2150" s="61"/>
      <c r="AN2150" s="61"/>
      <c r="AO2150" s="61"/>
      <c r="AP2150" s="62"/>
      <c r="AQ2150" s="61"/>
      <c r="AR2150" s="61"/>
      <c r="AS2150" s="61"/>
      <c r="AT2150" s="61"/>
      <c r="AU2150" s="61"/>
      <c r="AV2150" s="61"/>
      <c r="AW2150" s="60"/>
    </row>
    <row r="2151" s="59" customFormat="1" customHeight="1" spans="1:49">
      <c r="A2151" s="60"/>
      <c r="B2151" s="60"/>
      <c r="C2151" s="60"/>
      <c r="D2151" s="60"/>
      <c r="H2151" s="61"/>
      <c r="I2151" s="61"/>
      <c r="J2151" s="61"/>
      <c r="K2151" s="61"/>
      <c r="L2151" s="61"/>
      <c r="M2151" s="61"/>
      <c r="N2151" s="61"/>
      <c r="O2151" s="61"/>
      <c r="P2151" s="61"/>
      <c r="Q2151" s="61"/>
      <c r="R2151" s="61"/>
      <c r="S2151" s="61"/>
      <c r="T2151" s="61"/>
      <c r="U2151" s="61"/>
      <c r="V2151" s="61"/>
      <c r="W2151" s="61"/>
      <c r="X2151" s="61"/>
      <c r="Y2151" s="61"/>
      <c r="Z2151" s="61"/>
      <c r="AA2151" s="61"/>
      <c r="AB2151" s="61"/>
      <c r="AC2151" s="61"/>
      <c r="AD2151" s="61"/>
      <c r="AE2151" s="61"/>
      <c r="AF2151" s="61"/>
      <c r="AG2151" s="61"/>
      <c r="AH2151" s="61"/>
      <c r="AI2151" s="61"/>
      <c r="AJ2151" s="61"/>
      <c r="AK2151" s="61"/>
      <c r="AL2151" s="61"/>
      <c r="AM2151" s="61"/>
      <c r="AN2151" s="61"/>
      <c r="AO2151" s="61"/>
      <c r="AP2151" s="62"/>
      <c r="AQ2151" s="61"/>
      <c r="AR2151" s="61"/>
      <c r="AS2151" s="61"/>
      <c r="AT2151" s="61"/>
      <c r="AU2151" s="61"/>
      <c r="AV2151" s="61"/>
      <c r="AW2151" s="60"/>
    </row>
    <row r="2152" s="59" customFormat="1" customHeight="1" spans="1:49">
      <c r="A2152" s="60"/>
      <c r="B2152" s="60"/>
      <c r="C2152" s="60"/>
      <c r="D2152" s="60"/>
      <c r="H2152" s="61"/>
      <c r="I2152" s="61"/>
      <c r="J2152" s="61"/>
      <c r="K2152" s="61"/>
      <c r="L2152" s="61"/>
      <c r="M2152" s="61"/>
      <c r="N2152" s="61"/>
      <c r="O2152" s="61"/>
      <c r="P2152" s="61"/>
      <c r="Q2152" s="61"/>
      <c r="R2152" s="61"/>
      <c r="S2152" s="61"/>
      <c r="T2152" s="61"/>
      <c r="U2152" s="61"/>
      <c r="V2152" s="61"/>
      <c r="W2152" s="61"/>
      <c r="X2152" s="61"/>
      <c r="Y2152" s="61"/>
      <c r="Z2152" s="61"/>
      <c r="AA2152" s="61"/>
      <c r="AB2152" s="61"/>
      <c r="AC2152" s="61"/>
      <c r="AD2152" s="61"/>
      <c r="AE2152" s="61"/>
      <c r="AF2152" s="61"/>
      <c r="AG2152" s="61"/>
      <c r="AH2152" s="61"/>
      <c r="AI2152" s="61"/>
      <c r="AJ2152" s="61"/>
      <c r="AK2152" s="61"/>
      <c r="AL2152" s="61"/>
      <c r="AM2152" s="61"/>
      <c r="AN2152" s="61"/>
      <c r="AO2152" s="61"/>
      <c r="AP2152" s="62"/>
      <c r="AQ2152" s="61"/>
      <c r="AR2152" s="61"/>
      <c r="AS2152" s="61"/>
      <c r="AT2152" s="61"/>
      <c r="AU2152" s="61"/>
      <c r="AV2152" s="61"/>
      <c r="AW2152" s="60"/>
    </row>
    <row r="2153" s="59" customFormat="1" customHeight="1" spans="1:49">
      <c r="A2153" s="60"/>
      <c r="B2153" s="60"/>
      <c r="C2153" s="60"/>
      <c r="D2153" s="60"/>
      <c r="H2153" s="61"/>
      <c r="I2153" s="61"/>
      <c r="J2153" s="61"/>
      <c r="K2153" s="61"/>
      <c r="L2153" s="61"/>
      <c r="M2153" s="61"/>
      <c r="N2153" s="61"/>
      <c r="O2153" s="61"/>
      <c r="P2153" s="61"/>
      <c r="Q2153" s="61"/>
      <c r="R2153" s="61"/>
      <c r="S2153" s="61"/>
      <c r="T2153" s="61"/>
      <c r="U2153" s="61"/>
      <c r="V2153" s="61"/>
      <c r="W2153" s="61"/>
      <c r="X2153" s="61"/>
      <c r="Y2153" s="61"/>
      <c r="Z2153" s="61"/>
      <c r="AA2153" s="61"/>
      <c r="AB2153" s="61"/>
      <c r="AC2153" s="61"/>
      <c r="AD2153" s="61"/>
      <c r="AE2153" s="61"/>
      <c r="AF2153" s="61"/>
      <c r="AG2153" s="61"/>
      <c r="AH2153" s="61"/>
      <c r="AI2153" s="61"/>
      <c r="AJ2153" s="61"/>
      <c r="AK2153" s="61"/>
      <c r="AL2153" s="61"/>
      <c r="AM2153" s="61"/>
      <c r="AN2153" s="61"/>
      <c r="AO2153" s="61"/>
      <c r="AP2153" s="62"/>
      <c r="AQ2153" s="61"/>
      <c r="AR2153" s="61"/>
      <c r="AS2153" s="61"/>
      <c r="AT2153" s="61"/>
      <c r="AU2153" s="61"/>
      <c r="AV2153" s="61"/>
      <c r="AW2153" s="60"/>
    </row>
    <row r="2154" s="59" customFormat="1" customHeight="1" spans="1:49">
      <c r="A2154" s="60"/>
      <c r="B2154" s="60"/>
      <c r="C2154" s="60"/>
      <c r="D2154" s="60"/>
      <c r="H2154" s="61"/>
      <c r="I2154" s="61"/>
      <c r="J2154" s="61"/>
      <c r="K2154" s="61"/>
      <c r="L2154" s="61"/>
      <c r="M2154" s="61"/>
      <c r="N2154" s="61"/>
      <c r="O2154" s="61"/>
      <c r="P2154" s="61"/>
      <c r="Q2154" s="61"/>
      <c r="R2154" s="61"/>
      <c r="S2154" s="61"/>
      <c r="T2154" s="61"/>
      <c r="U2154" s="61"/>
      <c r="V2154" s="61"/>
      <c r="W2154" s="61"/>
      <c r="X2154" s="61"/>
      <c r="Y2154" s="61"/>
      <c r="Z2154" s="61"/>
      <c r="AA2154" s="61"/>
      <c r="AB2154" s="61"/>
      <c r="AC2154" s="61"/>
      <c r="AD2154" s="61"/>
      <c r="AE2154" s="61"/>
      <c r="AF2154" s="61"/>
      <c r="AG2154" s="61"/>
      <c r="AH2154" s="61"/>
      <c r="AI2154" s="61"/>
      <c r="AJ2154" s="61"/>
      <c r="AK2154" s="61"/>
      <c r="AL2154" s="61"/>
      <c r="AM2154" s="61"/>
      <c r="AN2154" s="61"/>
      <c r="AO2154" s="61"/>
      <c r="AP2154" s="62"/>
      <c r="AQ2154" s="61"/>
      <c r="AR2154" s="61"/>
      <c r="AS2154" s="61"/>
      <c r="AT2154" s="61"/>
      <c r="AU2154" s="61"/>
      <c r="AV2154" s="61"/>
      <c r="AW2154" s="60"/>
    </row>
    <row r="2155" s="59" customFormat="1" customHeight="1" spans="1:49">
      <c r="A2155" s="60"/>
      <c r="B2155" s="60"/>
      <c r="C2155" s="60"/>
      <c r="D2155" s="60"/>
      <c r="H2155" s="61"/>
      <c r="I2155" s="61"/>
      <c r="J2155" s="61"/>
      <c r="K2155" s="61"/>
      <c r="L2155" s="61"/>
      <c r="M2155" s="61"/>
      <c r="N2155" s="61"/>
      <c r="O2155" s="61"/>
      <c r="P2155" s="61"/>
      <c r="Q2155" s="61"/>
      <c r="R2155" s="61"/>
      <c r="S2155" s="61"/>
      <c r="T2155" s="61"/>
      <c r="U2155" s="61"/>
      <c r="V2155" s="61"/>
      <c r="W2155" s="61"/>
      <c r="X2155" s="61"/>
      <c r="Y2155" s="61"/>
      <c r="Z2155" s="61"/>
      <c r="AA2155" s="61"/>
      <c r="AB2155" s="61"/>
      <c r="AC2155" s="61"/>
      <c r="AD2155" s="61"/>
      <c r="AE2155" s="61"/>
      <c r="AF2155" s="61"/>
      <c r="AG2155" s="61"/>
      <c r="AH2155" s="61"/>
      <c r="AI2155" s="61"/>
      <c r="AJ2155" s="61"/>
      <c r="AK2155" s="61"/>
      <c r="AL2155" s="61"/>
      <c r="AM2155" s="61"/>
      <c r="AN2155" s="61"/>
      <c r="AO2155" s="61"/>
      <c r="AP2155" s="62"/>
      <c r="AQ2155" s="61"/>
      <c r="AR2155" s="61"/>
      <c r="AS2155" s="61"/>
      <c r="AT2155" s="61"/>
      <c r="AU2155" s="61"/>
      <c r="AV2155" s="61"/>
      <c r="AW2155" s="60"/>
    </row>
    <row r="2156" s="59" customFormat="1" customHeight="1" spans="1:49">
      <c r="A2156" s="60"/>
      <c r="B2156" s="60"/>
      <c r="C2156" s="60"/>
      <c r="D2156" s="60"/>
      <c r="H2156" s="61"/>
      <c r="I2156" s="61"/>
      <c r="J2156" s="61"/>
      <c r="K2156" s="61"/>
      <c r="L2156" s="61"/>
      <c r="M2156" s="61"/>
      <c r="N2156" s="61"/>
      <c r="O2156" s="61"/>
      <c r="P2156" s="61"/>
      <c r="Q2156" s="61"/>
      <c r="R2156" s="61"/>
      <c r="S2156" s="61"/>
      <c r="T2156" s="61"/>
      <c r="U2156" s="61"/>
      <c r="V2156" s="61"/>
      <c r="W2156" s="61"/>
      <c r="X2156" s="61"/>
      <c r="Y2156" s="61"/>
      <c r="Z2156" s="61"/>
      <c r="AA2156" s="61"/>
      <c r="AB2156" s="61"/>
      <c r="AC2156" s="61"/>
      <c r="AD2156" s="61"/>
      <c r="AE2156" s="61"/>
      <c r="AF2156" s="61"/>
      <c r="AG2156" s="61"/>
      <c r="AH2156" s="61"/>
      <c r="AI2156" s="61"/>
      <c r="AJ2156" s="61"/>
      <c r="AK2156" s="61"/>
      <c r="AL2156" s="61"/>
      <c r="AM2156" s="61"/>
      <c r="AN2156" s="61"/>
      <c r="AO2156" s="61"/>
      <c r="AP2156" s="62"/>
      <c r="AQ2156" s="61"/>
      <c r="AR2156" s="61"/>
      <c r="AS2156" s="61"/>
      <c r="AT2156" s="61"/>
      <c r="AU2156" s="61"/>
      <c r="AV2156" s="61"/>
      <c r="AW2156" s="60"/>
    </row>
    <row r="2157" s="59" customFormat="1" customHeight="1" spans="1:49">
      <c r="A2157" s="60"/>
      <c r="B2157" s="60"/>
      <c r="C2157" s="60"/>
      <c r="D2157" s="60"/>
      <c r="H2157" s="61"/>
      <c r="I2157" s="61"/>
      <c r="J2157" s="61"/>
      <c r="K2157" s="61"/>
      <c r="L2157" s="61"/>
      <c r="M2157" s="61"/>
      <c r="N2157" s="61"/>
      <c r="O2157" s="61"/>
      <c r="P2157" s="61"/>
      <c r="Q2157" s="61"/>
      <c r="R2157" s="61"/>
      <c r="S2157" s="61"/>
      <c r="T2157" s="61"/>
      <c r="U2157" s="61"/>
      <c r="V2157" s="61"/>
      <c r="W2157" s="61"/>
      <c r="X2157" s="61"/>
      <c r="Y2157" s="61"/>
      <c r="Z2157" s="61"/>
      <c r="AA2157" s="61"/>
      <c r="AB2157" s="61"/>
      <c r="AC2157" s="61"/>
      <c r="AD2157" s="61"/>
      <c r="AE2157" s="61"/>
      <c r="AF2157" s="61"/>
      <c r="AG2157" s="61"/>
      <c r="AH2157" s="61"/>
      <c r="AI2157" s="61"/>
      <c r="AJ2157" s="61"/>
      <c r="AK2157" s="61"/>
      <c r="AL2157" s="61"/>
      <c r="AM2157" s="61"/>
      <c r="AN2157" s="61"/>
      <c r="AO2157" s="61"/>
      <c r="AP2157" s="62"/>
      <c r="AQ2157" s="61"/>
      <c r="AR2157" s="61"/>
      <c r="AS2157" s="61"/>
      <c r="AT2157" s="61"/>
      <c r="AU2157" s="61"/>
      <c r="AV2157" s="61"/>
      <c r="AW2157" s="60"/>
    </row>
    <row r="2158" s="59" customFormat="1" customHeight="1" spans="1:49">
      <c r="A2158" s="60"/>
      <c r="B2158" s="60"/>
      <c r="C2158" s="60"/>
      <c r="D2158" s="60"/>
      <c r="H2158" s="61"/>
      <c r="I2158" s="61"/>
      <c r="J2158" s="61"/>
      <c r="K2158" s="61"/>
      <c r="L2158" s="61"/>
      <c r="M2158" s="61"/>
      <c r="N2158" s="61"/>
      <c r="O2158" s="61"/>
      <c r="P2158" s="61"/>
      <c r="Q2158" s="61"/>
      <c r="R2158" s="61"/>
      <c r="S2158" s="61"/>
      <c r="T2158" s="61"/>
      <c r="U2158" s="61"/>
      <c r="V2158" s="61"/>
      <c r="W2158" s="61"/>
      <c r="X2158" s="61"/>
      <c r="Y2158" s="61"/>
      <c r="Z2158" s="61"/>
      <c r="AA2158" s="61"/>
      <c r="AB2158" s="61"/>
      <c r="AC2158" s="61"/>
      <c r="AD2158" s="61"/>
      <c r="AE2158" s="61"/>
      <c r="AF2158" s="61"/>
      <c r="AG2158" s="61"/>
      <c r="AH2158" s="61"/>
      <c r="AI2158" s="61"/>
      <c r="AJ2158" s="61"/>
      <c r="AK2158" s="61"/>
      <c r="AL2158" s="61"/>
      <c r="AM2158" s="61"/>
      <c r="AN2158" s="61"/>
      <c r="AO2158" s="61"/>
      <c r="AP2158" s="62"/>
      <c r="AQ2158" s="61"/>
      <c r="AR2158" s="61"/>
      <c r="AS2158" s="61"/>
      <c r="AT2158" s="61"/>
      <c r="AU2158" s="61"/>
      <c r="AV2158" s="61"/>
      <c r="AW2158" s="60"/>
    </row>
    <row r="2159" s="59" customFormat="1" customHeight="1" spans="1:49">
      <c r="A2159" s="60"/>
      <c r="B2159" s="60"/>
      <c r="C2159" s="60"/>
      <c r="D2159" s="60"/>
      <c r="H2159" s="61"/>
      <c r="I2159" s="61"/>
      <c r="J2159" s="61"/>
      <c r="K2159" s="61"/>
      <c r="L2159" s="61"/>
      <c r="M2159" s="61"/>
      <c r="N2159" s="61"/>
      <c r="O2159" s="61"/>
      <c r="P2159" s="61"/>
      <c r="Q2159" s="61"/>
      <c r="R2159" s="61"/>
      <c r="S2159" s="61"/>
      <c r="T2159" s="61"/>
      <c r="U2159" s="61"/>
      <c r="V2159" s="61"/>
      <c r="W2159" s="61"/>
      <c r="X2159" s="61"/>
      <c r="Y2159" s="61"/>
      <c r="Z2159" s="61"/>
      <c r="AA2159" s="61"/>
      <c r="AB2159" s="61"/>
      <c r="AC2159" s="61"/>
      <c r="AD2159" s="61"/>
      <c r="AE2159" s="61"/>
      <c r="AF2159" s="61"/>
      <c r="AG2159" s="61"/>
      <c r="AH2159" s="61"/>
      <c r="AI2159" s="61"/>
      <c r="AJ2159" s="61"/>
      <c r="AK2159" s="61"/>
      <c r="AL2159" s="61"/>
      <c r="AM2159" s="61"/>
      <c r="AN2159" s="61"/>
      <c r="AO2159" s="61"/>
      <c r="AP2159" s="62"/>
      <c r="AQ2159" s="61"/>
      <c r="AR2159" s="61"/>
      <c r="AS2159" s="61"/>
      <c r="AT2159" s="61"/>
      <c r="AU2159" s="61"/>
      <c r="AV2159" s="61"/>
      <c r="AW2159" s="60"/>
    </row>
    <row r="2160" s="59" customFormat="1" customHeight="1" spans="1:49">
      <c r="A2160" s="60"/>
      <c r="B2160" s="60"/>
      <c r="C2160" s="60"/>
      <c r="D2160" s="60"/>
      <c r="H2160" s="61"/>
      <c r="I2160" s="61"/>
      <c r="J2160" s="61"/>
      <c r="K2160" s="61"/>
      <c r="L2160" s="61"/>
      <c r="M2160" s="61"/>
      <c r="N2160" s="61"/>
      <c r="O2160" s="61"/>
      <c r="P2160" s="61"/>
      <c r="Q2160" s="61"/>
      <c r="R2160" s="61"/>
      <c r="S2160" s="61"/>
      <c r="T2160" s="61"/>
      <c r="U2160" s="61"/>
      <c r="V2160" s="61"/>
      <c r="W2160" s="61"/>
      <c r="X2160" s="61"/>
      <c r="Y2160" s="61"/>
      <c r="Z2160" s="61"/>
      <c r="AA2160" s="61"/>
      <c r="AB2160" s="61"/>
      <c r="AC2160" s="61"/>
      <c r="AD2160" s="61"/>
      <c r="AE2160" s="61"/>
      <c r="AF2160" s="61"/>
      <c r="AG2160" s="61"/>
      <c r="AH2160" s="61"/>
      <c r="AI2160" s="61"/>
      <c r="AJ2160" s="61"/>
      <c r="AK2160" s="61"/>
      <c r="AL2160" s="61"/>
      <c r="AM2160" s="61"/>
      <c r="AN2160" s="61"/>
      <c r="AO2160" s="61"/>
      <c r="AP2160" s="62"/>
      <c r="AQ2160" s="61"/>
      <c r="AR2160" s="61"/>
      <c r="AS2160" s="61"/>
      <c r="AT2160" s="61"/>
      <c r="AU2160" s="61"/>
      <c r="AV2160" s="61"/>
      <c r="AW2160" s="60"/>
    </row>
    <row r="2161" s="59" customFormat="1" customHeight="1" spans="1:49">
      <c r="A2161" s="60"/>
      <c r="B2161" s="60"/>
      <c r="C2161" s="60"/>
      <c r="D2161" s="60"/>
      <c r="H2161" s="61"/>
      <c r="I2161" s="61"/>
      <c r="J2161" s="61"/>
      <c r="K2161" s="61"/>
      <c r="L2161" s="61"/>
      <c r="M2161" s="61"/>
      <c r="N2161" s="61"/>
      <c r="O2161" s="61"/>
      <c r="P2161" s="61"/>
      <c r="Q2161" s="61"/>
      <c r="R2161" s="61"/>
      <c r="S2161" s="61"/>
      <c r="T2161" s="61"/>
      <c r="U2161" s="61"/>
      <c r="V2161" s="61"/>
      <c r="W2161" s="61"/>
      <c r="X2161" s="61"/>
      <c r="Y2161" s="61"/>
      <c r="Z2161" s="61"/>
      <c r="AA2161" s="61"/>
      <c r="AB2161" s="61"/>
      <c r="AC2161" s="61"/>
      <c r="AD2161" s="61"/>
      <c r="AE2161" s="61"/>
      <c r="AF2161" s="61"/>
      <c r="AG2161" s="61"/>
      <c r="AH2161" s="61"/>
      <c r="AI2161" s="61"/>
      <c r="AJ2161" s="61"/>
      <c r="AK2161" s="61"/>
      <c r="AL2161" s="61"/>
      <c r="AM2161" s="61"/>
      <c r="AN2161" s="61"/>
      <c r="AO2161" s="61"/>
      <c r="AP2161" s="62"/>
      <c r="AQ2161" s="61"/>
      <c r="AR2161" s="61"/>
      <c r="AS2161" s="61"/>
      <c r="AT2161" s="61"/>
      <c r="AU2161" s="61"/>
      <c r="AV2161" s="61"/>
      <c r="AW2161" s="60"/>
    </row>
    <row r="2162" s="59" customFormat="1" customHeight="1" spans="1:49">
      <c r="A2162" s="60"/>
      <c r="B2162" s="60"/>
      <c r="C2162" s="60"/>
      <c r="D2162" s="60"/>
      <c r="H2162" s="61"/>
      <c r="I2162" s="61"/>
      <c r="J2162" s="61"/>
      <c r="K2162" s="61"/>
      <c r="L2162" s="61"/>
      <c r="M2162" s="61"/>
      <c r="N2162" s="61"/>
      <c r="O2162" s="61"/>
      <c r="P2162" s="61"/>
      <c r="Q2162" s="61"/>
      <c r="R2162" s="61"/>
      <c r="S2162" s="61"/>
      <c r="T2162" s="61"/>
      <c r="U2162" s="61"/>
      <c r="V2162" s="61"/>
      <c r="W2162" s="61"/>
      <c r="X2162" s="61"/>
      <c r="Y2162" s="61"/>
      <c r="Z2162" s="61"/>
      <c r="AA2162" s="61"/>
      <c r="AB2162" s="61"/>
      <c r="AC2162" s="61"/>
      <c r="AD2162" s="61"/>
      <c r="AE2162" s="61"/>
      <c r="AF2162" s="61"/>
      <c r="AG2162" s="61"/>
      <c r="AH2162" s="61"/>
      <c r="AI2162" s="61"/>
      <c r="AJ2162" s="61"/>
      <c r="AK2162" s="61"/>
      <c r="AL2162" s="61"/>
      <c r="AM2162" s="61"/>
      <c r="AN2162" s="61"/>
      <c r="AO2162" s="61"/>
      <c r="AP2162" s="62"/>
      <c r="AQ2162" s="61"/>
      <c r="AR2162" s="61"/>
      <c r="AS2162" s="61"/>
      <c r="AT2162" s="61"/>
      <c r="AU2162" s="61"/>
      <c r="AV2162" s="61"/>
      <c r="AW2162" s="60"/>
    </row>
    <row r="2163" s="59" customFormat="1" customHeight="1" spans="1:49">
      <c r="A2163" s="60"/>
      <c r="B2163" s="60"/>
      <c r="C2163" s="60"/>
      <c r="D2163" s="60"/>
      <c r="H2163" s="61"/>
      <c r="I2163" s="61"/>
      <c r="J2163" s="61"/>
      <c r="K2163" s="61"/>
      <c r="L2163" s="61"/>
      <c r="M2163" s="61"/>
      <c r="N2163" s="61"/>
      <c r="O2163" s="61"/>
      <c r="P2163" s="61"/>
      <c r="Q2163" s="61"/>
      <c r="R2163" s="61"/>
      <c r="S2163" s="61"/>
      <c r="T2163" s="61"/>
      <c r="U2163" s="61"/>
      <c r="V2163" s="61"/>
      <c r="W2163" s="61"/>
      <c r="X2163" s="61"/>
      <c r="Y2163" s="61"/>
      <c r="Z2163" s="61"/>
      <c r="AA2163" s="61"/>
      <c r="AB2163" s="61"/>
      <c r="AC2163" s="61"/>
      <c r="AD2163" s="61"/>
      <c r="AE2163" s="61"/>
      <c r="AF2163" s="61"/>
      <c r="AG2163" s="61"/>
      <c r="AH2163" s="61"/>
      <c r="AI2163" s="61"/>
      <c r="AJ2163" s="61"/>
      <c r="AK2163" s="61"/>
      <c r="AL2163" s="61"/>
      <c r="AM2163" s="61"/>
      <c r="AN2163" s="61"/>
      <c r="AO2163" s="61"/>
      <c r="AP2163" s="62"/>
      <c r="AQ2163" s="61"/>
      <c r="AR2163" s="61"/>
      <c r="AS2163" s="61"/>
      <c r="AT2163" s="61"/>
      <c r="AU2163" s="61"/>
      <c r="AV2163" s="61"/>
      <c r="AW2163" s="60"/>
    </row>
    <row r="2164" s="59" customFormat="1" customHeight="1" spans="1:49">
      <c r="A2164" s="60"/>
      <c r="B2164" s="60"/>
      <c r="C2164" s="60"/>
      <c r="D2164" s="60"/>
      <c r="H2164" s="61"/>
      <c r="I2164" s="61"/>
      <c r="J2164" s="61"/>
      <c r="K2164" s="61"/>
      <c r="L2164" s="61"/>
      <c r="M2164" s="61"/>
      <c r="N2164" s="61"/>
      <c r="O2164" s="61"/>
      <c r="P2164" s="61"/>
      <c r="Q2164" s="61"/>
      <c r="R2164" s="61"/>
      <c r="S2164" s="61"/>
      <c r="T2164" s="61"/>
      <c r="U2164" s="61"/>
      <c r="V2164" s="61"/>
      <c r="W2164" s="61"/>
      <c r="X2164" s="61"/>
      <c r="Y2164" s="61"/>
      <c r="Z2164" s="61"/>
      <c r="AA2164" s="61"/>
      <c r="AB2164" s="61"/>
      <c r="AC2164" s="61"/>
      <c r="AD2164" s="61"/>
      <c r="AE2164" s="61"/>
      <c r="AF2164" s="61"/>
      <c r="AG2164" s="61"/>
      <c r="AH2164" s="61"/>
      <c r="AI2164" s="61"/>
      <c r="AJ2164" s="61"/>
      <c r="AK2164" s="61"/>
      <c r="AL2164" s="61"/>
      <c r="AM2164" s="61"/>
      <c r="AN2164" s="61"/>
      <c r="AO2164" s="61"/>
      <c r="AP2164" s="62"/>
      <c r="AQ2164" s="61"/>
      <c r="AR2164" s="61"/>
      <c r="AS2164" s="61"/>
      <c r="AT2164" s="61"/>
      <c r="AU2164" s="61"/>
      <c r="AV2164" s="61"/>
      <c r="AW2164" s="60"/>
    </row>
    <row r="2165" s="59" customFormat="1" customHeight="1" spans="1:49">
      <c r="A2165" s="60"/>
      <c r="B2165" s="60"/>
      <c r="C2165" s="60"/>
      <c r="D2165" s="60"/>
      <c r="H2165" s="61"/>
      <c r="I2165" s="61"/>
      <c r="J2165" s="61"/>
      <c r="K2165" s="61"/>
      <c r="L2165" s="61"/>
      <c r="M2165" s="61"/>
      <c r="N2165" s="61"/>
      <c r="O2165" s="61"/>
      <c r="P2165" s="61"/>
      <c r="Q2165" s="61"/>
      <c r="R2165" s="61"/>
      <c r="S2165" s="61"/>
      <c r="T2165" s="61"/>
      <c r="U2165" s="61"/>
      <c r="V2165" s="61"/>
      <c r="W2165" s="61"/>
      <c r="X2165" s="61"/>
      <c r="Y2165" s="61"/>
      <c r="Z2165" s="61"/>
      <c r="AA2165" s="61"/>
      <c r="AB2165" s="61"/>
      <c r="AC2165" s="61"/>
      <c r="AD2165" s="61"/>
      <c r="AE2165" s="61"/>
      <c r="AF2165" s="61"/>
      <c r="AG2165" s="61"/>
      <c r="AH2165" s="61"/>
      <c r="AI2165" s="61"/>
      <c r="AJ2165" s="61"/>
      <c r="AK2165" s="61"/>
      <c r="AL2165" s="61"/>
      <c r="AM2165" s="61"/>
      <c r="AN2165" s="61"/>
      <c r="AO2165" s="61"/>
      <c r="AP2165" s="62"/>
      <c r="AQ2165" s="61"/>
      <c r="AR2165" s="61"/>
      <c r="AS2165" s="61"/>
      <c r="AT2165" s="61"/>
      <c r="AU2165" s="61"/>
      <c r="AV2165" s="61"/>
      <c r="AW2165" s="60"/>
    </row>
    <row r="2166" s="59" customFormat="1" customHeight="1" spans="1:49">
      <c r="A2166" s="60"/>
      <c r="B2166" s="60"/>
      <c r="C2166" s="60"/>
      <c r="D2166" s="60"/>
      <c r="H2166" s="61"/>
      <c r="I2166" s="61"/>
      <c r="J2166" s="61"/>
      <c r="K2166" s="61"/>
      <c r="L2166" s="61"/>
      <c r="M2166" s="61"/>
      <c r="N2166" s="61"/>
      <c r="O2166" s="61"/>
      <c r="P2166" s="61"/>
      <c r="Q2166" s="61"/>
      <c r="R2166" s="61"/>
      <c r="S2166" s="61"/>
      <c r="T2166" s="61"/>
      <c r="U2166" s="61"/>
      <c r="V2166" s="61"/>
      <c r="W2166" s="61"/>
      <c r="X2166" s="61"/>
      <c r="Y2166" s="61"/>
      <c r="Z2166" s="61"/>
      <c r="AA2166" s="61"/>
      <c r="AB2166" s="61"/>
      <c r="AC2166" s="61"/>
      <c r="AD2166" s="61"/>
      <c r="AE2166" s="61"/>
      <c r="AF2166" s="61"/>
      <c r="AG2166" s="61"/>
      <c r="AH2166" s="61"/>
      <c r="AI2166" s="61"/>
      <c r="AJ2166" s="61"/>
      <c r="AK2166" s="61"/>
      <c r="AL2166" s="61"/>
      <c r="AM2166" s="61"/>
      <c r="AN2166" s="61"/>
      <c r="AO2166" s="61"/>
      <c r="AP2166" s="62"/>
      <c r="AQ2166" s="61"/>
      <c r="AR2166" s="61"/>
      <c r="AS2166" s="61"/>
      <c r="AT2166" s="61"/>
      <c r="AU2166" s="61"/>
      <c r="AV2166" s="61"/>
      <c r="AW2166" s="60"/>
    </row>
    <row r="2167" s="59" customFormat="1" customHeight="1" spans="1:49">
      <c r="A2167" s="60"/>
      <c r="B2167" s="60"/>
      <c r="C2167" s="60"/>
      <c r="D2167" s="60"/>
      <c r="H2167" s="61"/>
      <c r="I2167" s="61"/>
      <c r="J2167" s="61"/>
      <c r="K2167" s="61"/>
      <c r="L2167" s="61"/>
      <c r="M2167" s="61"/>
      <c r="N2167" s="61"/>
      <c r="O2167" s="61"/>
      <c r="P2167" s="61"/>
      <c r="Q2167" s="61"/>
      <c r="R2167" s="61"/>
      <c r="S2167" s="61"/>
      <c r="T2167" s="61"/>
      <c r="U2167" s="61"/>
      <c r="V2167" s="61"/>
      <c r="W2167" s="61"/>
      <c r="X2167" s="61"/>
      <c r="Y2167" s="61"/>
      <c r="Z2167" s="61"/>
      <c r="AA2167" s="61"/>
      <c r="AB2167" s="61"/>
      <c r="AC2167" s="61"/>
      <c r="AD2167" s="61"/>
      <c r="AE2167" s="61"/>
      <c r="AF2167" s="61"/>
      <c r="AG2167" s="61"/>
      <c r="AH2167" s="61"/>
      <c r="AI2167" s="61"/>
      <c r="AJ2167" s="61"/>
      <c r="AK2167" s="61"/>
      <c r="AL2167" s="61"/>
      <c r="AM2167" s="61"/>
      <c r="AN2167" s="61"/>
      <c r="AO2167" s="61"/>
      <c r="AP2167" s="62"/>
      <c r="AQ2167" s="61"/>
      <c r="AR2167" s="61"/>
      <c r="AS2167" s="61"/>
      <c r="AT2167" s="61"/>
      <c r="AU2167" s="61"/>
      <c r="AV2167" s="61"/>
      <c r="AW2167" s="60"/>
    </row>
    <row r="2168" s="59" customFormat="1" customHeight="1" spans="1:49">
      <c r="A2168" s="60"/>
      <c r="B2168" s="60"/>
      <c r="C2168" s="60"/>
      <c r="D2168" s="60"/>
      <c r="H2168" s="61"/>
      <c r="I2168" s="61"/>
      <c r="J2168" s="61"/>
      <c r="K2168" s="61"/>
      <c r="L2168" s="61"/>
      <c r="M2168" s="61"/>
      <c r="N2168" s="61"/>
      <c r="O2168" s="61"/>
      <c r="P2168" s="61"/>
      <c r="Q2168" s="61"/>
      <c r="R2168" s="61"/>
      <c r="S2168" s="61"/>
      <c r="T2168" s="61"/>
      <c r="U2168" s="61"/>
      <c r="V2168" s="61"/>
      <c r="W2168" s="61"/>
      <c r="X2168" s="61"/>
      <c r="Y2168" s="61"/>
      <c r="Z2168" s="61"/>
      <c r="AA2168" s="61"/>
      <c r="AB2168" s="61"/>
      <c r="AC2168" s="61"/>
      <c r="AD2168" s="61"/>
      <c r="AE2168" s="61"/>
      <c r="AF2168" s="61"/>
      <c r="AG2168" s="61"/>
      <c r="AH2168" s="61"/>
      <c r="AI2168" s="61"/>
      <c r="AJ2168" s="61"/>
      <c r="AK2168" s="61"/>
      <c r="AL2168" s="61"/>
      <c r="AM2168" s="61"/>
      <c r="AN2168" s="61"/>
      <c r="AO2168" s="61"/>
      <c r="AP2168" s="62"/>
      <c r="AQ2168" s="61"/>
      <c r="AR2168" s="61"/>
      <c r="AS2168" s="61"/>
      <c r="AT2168" s="61"/>
      <c r="AU2168" s="61"/>
      <c r="AV2168" s="61"/>
      <c r="AW2168" s="60"/>
    </row>
    <row r="2169" s="59" customFormat="1" customHeight="1" spans="1:49">
      <c r="A2169" s="60"/>
      <c r="B2169" s="60"/>
      <c r="C2169" s="60"/>
      <c r="D2169" s="60"/>
      <c r="H2169" s="61"/>
      <c r="I2169" s="61"/>
      <c r="J2169" s="61"/>
      <c r="K2169" s="61"/>
      <c r="L2169" s="61"/>
      <c r="M2169" s="61"/>
      <c r="N2169" s="61"/>
      <c r="O2169" s="61"/>
      <c r="P2169" s="61"/>
      <c r="Q2169" s="61"/>
      <c r="R2169" s="61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  <c r="AH2169" s="61"/>
      <c r="AI2169" s="61"/>
      <c r="AJ2169" s="61"/>
      <c r="AK2169" s="61"/>
      <c r="AL2169" s="61"/>
      <c r="AM2169" s="61"/>
      <c r="AN2169" s="61"/>
      <c r="AO2169" s="61"/>
      <c r="AP2169" s="62"/>
      <c r="AQ2169" s="61"/>
      <c r="AR2169" s="61"/>
      <c r="AS2169" s="61"/>
      <c r="AT2169" s="61"/>
      <c r="AU2169" s="61"/>
      <c r="AV2169" s="61"/>
      <c r="AW2169" s="60"/>
    </row>
    <row r="2170" s="59" customFormat="1" customHeight="1" spans="1:49">
      <c r="A2170" s="60"/>
      <c r="B2170" s="60"/>
      <c r="C2170" s="60"/>
      <c r="D2170" s="60"/>
      <c r="H2170" s="61"/>
      <c r="I2170" s="61"/>
      <c r="J2170" s="61"/>
      <c r="K2170" s="61"/>
      <c r="L2170" s="61"/>
      <c r="M2170" s="61"/>
      <c r="N2170" s="61"/>
      <c r="O2170" s="61"/>
      <c r="P2170" s="61"/>
      <c r="Q2170" s="61"/>
      <c r="R2170" s="61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1"/>
      <c r="AC2170" s="61"/>
      <c r="AD2170" s="61"/>
      <c r="AE2170" s="61"/>
      <c r="AF2170" s="61"/>
      <c r="AG2170" s="61"/>
      <c r="AH2170" s="61"/>
      <c r="AI2170" s="61"/>
      <c r="AJ2170" s="61"/>
      <c r="AK2170" s="61"/>
      <c r="AL2170" s="61"/>
      <c r="AM2170" s="61"/>
      <c r="AN2170" s="61"/>
      <c r="AO2170" s="61"/>
      <c r="AP2170" s="62"/>
      <c r="AQ2170" s="61"/>
      <c r="AR2170" s="61"/>
      <c r="AS2170" s="61"/>
      <c r="AT2170" s="61"/>
      <c r="AU2170" s="61"/>
      <c r="AV2170" s="61"/>
      <c r="AW2170" s="60"/>
    </row>
    <row r="2171" s="59" customFormat="1" customHeight="1" spans="1:49">
      <c r="A2171" s="60"/>
      <c r="B2171" s="60"/>
      <c r="C2171" s="60"/>
      <c r="D2171" s="60"/>
      <c r="H2171" s="61"/>
      <c r="I2171" s="61"/>
      <c r="J2171" s="61"/>
      <c r="K2171" s="61"/>
      <c r="L2171" s="61"/>
      <c r="M2171" s="61"/>
      <c r="N2171" s="61"/>
      <c r="O2171" s="61"/>
      <c r="P2171" s="61"/>
      <c r="Q2171" s="61"/>
      <c r="R2171" s="61"/>
      <c r="S2171" s="61"/>
      <c r="T2171" s="61"/>
      <c r="U2171" s="61"/>
      <c r="V2171" s="61"/>
      <c r="W2171" s="61"/>
      <c r="X2171" s="61"/>
      <c r="Y2171" s="61"/>
      <c r="Z2171" s="61"/>
      <c r="AA2171" s="61"/>
      <c r="AB2171" s="61"/>
      <c r="AC2171" s="61"/>
      <c r="AD2171" s="61"/>
      <c r="AE2171" s="61"/>
      <c r="AF2171" s="61"/>
      <c r="AG2171" s="61"/>
      <c r="AH2171" s="61"/>
      <c r="AI2171" s="61"/>
      <c r="AJ2171" s="61"/>
      <c r="AK2171" s="61"/>
      <c r="AL2171" s="61"/>
      <c r="AM2171" s="61"/>
      <c r="AN2171" s="61"/>
      <c r="AO2171" s="61"/>
      <c r="AP2171" s="62"/>
      <c r="AQ2171" s="61"/>
      <c r="AR2171" s="61"/>
      <c r="AS2171" s="61"/>
      <c r="AT2171" s="61"/>
      <c r="AU2171" s="61"/>
      <c r="AV2171" s="61"/>
      <c r="AW2171" s="60"/>
    </row>
    <row r="2172" s="59" customFormat="1" customHeight="1" spans="1:49">
      <c r="A2172" s="60"/>
      <c r="B2172" s="60"/>
      <c r="C2172" s="60"/>
      <c r="D2172" s="60"/>
      <c r="H2172" s="61"/>
      <c r="I2172" s="61"/>
      <c r="J2172" s="61"/>
      <c r="K2172" s="61"/>
      <c r="L2172" s="61"/>
      <c r="M2172" s="61"/>
      <c r="N2172" s="61"/>
      <c r="O2172" s="61"/>
      <c r="P2172" s="61"/>
      <c r="Q2172" s="61"/>
      <c r="R2172" s="61"/>
      <c r="S2172" s="61"/>
      <c r="T2172" s="61"/>
      <c r="U2172" s="61"/>
      <c r="V2172" s="61"/>
      <c r="W2172" s="61"/>
      <c r="X2172" s="61"/>
      <c r="Y2172" s="61"/>
      <c r="Z2172" s="61"/>
      <c r="AA2172" s="61"/>
      <c r="AB2172" s="61"/>
      <c r="AC2172" s="61"/>
      <c r="AD2172" s="61"/>
      <c r="AE2172" s="61"/>
      <c r="AF2172" s="61"/>
      <c r="AG2172" s="61"/>
      <c r="AH2172" s="61"/>
      <c r="AI2172" s="61"/>
      <c r="AJ2172" s="61"/>
      <c r="AK2172" s="61"/>
      <c r="AL2172" s="61"/>
      <c r="AM2172" s="61"/>
      <c r="AN2172" s="61"/>
      <c r="AO2172" s="61"/>
      <c r="AP2172" s="62"/>
      <c r="AQ2172" s="61"/>
      <c r="AR2172" s="61"/>
      <c r="AS2172" s="61"/>
      <c r="AT2172" s="61"/>
      <c r="AU2172" s="61"/>
      <c r="AV2172" s="61"/>
      <c r="AW2172" s="60"/>
    </row>
    <row r="2173" s="59" customFormat="1" customHeight="1" spans="1:49">
      <c r="A2173" s="60"/>
      <c r="B2173" s="60"/>
      <c r="C2173" s="60"/>
      <c r="D2173" s="60"/>
      <c r="H2173" s="61"/>
      <c r="I2173" s="61"/>
      <c r="J2173" s="61"/>
      <c r="K2173" s="61"/>
      <c r="L2173" s="61"/>
      <c r="M2173" s="61"/>
      <c r="N2173" s="61"/>
      <c r="O2173" s="61"/>
      <c r="P2173" s="61"/>
      <c r="Q2173" s="61"/>
      <c r="R2173" s="61"/>
      <c r="S2173" s="61"/>
      <c r="T2173" s="61"/>
      <c r="U2173" s="61"/>
      <c r="V2173" s="61"/>
      <c r="W2173" s="61"/>
      <c r="X2173" s="61"/>
      <c r="Y2173" s="61"/>
      <c r="Z2173" s="61"/>
      <c r="AA2173" s="61"/>
      <c r="AB2173" s="61"/>
      <c r="AC2173" s="61"/>
      <c r="AD2173" s="61"/>
      <c r="AE2173" s="61"/>
      <c r="AF2173" s="61"/>
      <c r="AG2173" s="61"/>
      <c r="AH2173" s="61"/>
      <c r="AI2173" s="61"/>
      <c r="AJ2173" s="61"/>
      <c r="AK2173" s="61"/>
      <c r="AL2173" s="61"/>
      <c r="AM2173" s="61"/>
      <c r="AN2173" s="61"/>
      <c r="AO2173" s="61"/>
      <c r="AP2173" s="62"/>
      <c r="AQ2173" s="61"/>
      <c r="AR2173" s="61"/>
      <c r="AS2173" s="61"/>
      <c r="AT2173" s="61"/>
      <c r="AU2173" s="61"/>
      <c r="AV2173" s="61"/>
      <c r="AW2173" s="60"/>
    </row>
    <row r="2174" s="59" customFormat="1" customHeight="1" spans="1:49">
      <c r="A2174" s="60"/>
      <c r="B2174" s="60"/>
      <c r="C2174" s="60"/>
      <c r="D2174" s="60"/>
      <c r="H2174" s="61"/>
      <c r="I2174" s="61"/>
      <c r="J2174" s="61"/>
      <c r="K2174" s="61"/>
      <c r="L2174" s="61"/>
      <c r="M2174" s="61"/>
      <c r="N2174" s="61"/>
      <c r="O2174" s="61"/>
      <c r="P2174" s="61"/>
      <c r="Q2174" s="61"/>
      <c r="R2174" s="61"/>
      <c r="S2174" s="61"/>
      <c r="T2174" s="61"/>
      <c r="U2174" s="61"/>
      <c r="V2174" s="61"/>
      <c r="W2174" s="61"/>
      <c r="X2174" s="61"/>
      <c r="Y2174" s="61"/>
      <c r="Z2174" s="61"/>
      <c r="AA2174" s="61"/>
      <c r="AB2174" s="61"/>
      <c r="AC2174" s="61"/>
      <c r="AD2174" s="61"/>
      <c r="AE2174" s="61"/>
      <c r="AF2174" s="61"/>
      <c r="AG2174" s="61"/>
      <c r="AH2174" s="61"/>
      <c r="AI2174" s="61"/>
      <c r="AJ2174" s="61"/>
      <c r="AK2174" s="61"/>
      <c r="AL2174" s="61"/>
      <c r="AM2174" s="61"/>
      <c r="AN2174" s="61"/>
      <c r="AO2174" s="61"/>
      <c r="AP2174" s="62"/>
      <c r="AQ2174" s="61"/>
      <c r="AR2174" s="61"/>
      <c r="AS2174" s="61"/>
      <c r="AT2174" s="61"/>
      <c r="AU2174" s="61"/>
      <c r="AV2174" s="61"/>
      <c r="AW2174" s="60"/>
    </row>
    <row r="2175" s="59" customFormat="1" customHeight="1" spans="1:49">
      <c r="A2175" s="60"/>
      <c r="B2175" s="60"/>
      <c r="C2175" s="60"/>
      <c r="D2175" s="60"/>
      <c r="H2175" s="61"/>
      <c r="I2175" s="61"/>
      <c r="J2175" s="61"/>
      <c r="K2175" s="61"/>
      <c r="L2175" s="61"/>
      <c r="M2175" s="61"/>
      <c r="N2175" s="61"/>
      <c r="O2175" s="61"/>
      <c r="P2175" s="61"/>
      <c r="Q2175" s="61"/>
      <c r="R2175" s="61"/>
      <c r="S2175" s="61"/>
      <c r="T2175" s="61"/>
      <c r="U2175" s="61"/>
      <c r="V2175" s="61"/>
      <c r="W2175" s="61"/>
      <c r="X2175" s="61"/>
      <c r="Y2175" s="61"/>
      <c r="Z2175" s="61"/>
      <c r="AA2175" s="61"/>
      <c r="AB2175" s="61"/>
      <c r="AC2175" s="61"/>
      <c r="AD2175" s="61"/>
      <c r="AE2175" s="61"/>
      <c r="AF2175" s="61"/>
      <c r="AG2175" s="61"/>
      <c r="AH2175" s="61"/>
      <c r="AI2175" s="61"/>
      <c r="AJ2175" s="61"/>
      <c r="AK2175" s="61"/>
      <c r="AL2175" s="61"/>
      <c r="AM2175" s="61"/>
      <c r="AN2175" s="61"/>
      <c r="AO2175" s="61"/>
      <c r="AP2175" s="62"/>
      <c r="AQ2175" s="61"/>
      <c r="AR2175" s="61"/>
      <c r="AS2175" s="61"/>
      <c r="AT2175" s="61"/>
      <c r="AU2175" s="61"/>
      <c r="AV2175" s="61"/>
      <c r="AW2175" s="60"/>
    </row>
    <row r="2176" s="59" customFormat="1" customHeight="1" spans="1:49">
      <c r="A2176" s="60"/>
      <c r="B2176" s="60"/>
      <c r="C2176" s="60"/>
      <c r="D2176" s="60"/>
      <c r="H2176" s="61"/>
      <c r="I2176" s="61"/>
      <c r="J2176" s="61"/>
      <c r="K2176" s="61"/>
      <c r="L2176" s="61"/>
      <c r="M2176" s="61"/>
      <c r="N2176" s="61"/>
      <c r="O2176" s="61"/>
      <c r="P2176" s="61"/>
      <c r="Q2176" s="61"/>
      <c r="R2176" s="61"/>
      <c r="S2176" s="61"/>
      <c r="T2176" s="61"/>
      <c r="U2176" s="61"/>
      <c r="V2176" s="61"/>
      <c r="W2176" s="61"/>
      <c r="X2176" s="61"/>
      <c r="Y2176" s="61"/>
      <c r="Z2176" s="61"/>
      <c r="AA2176" s="61"/>
      <c r="AB2176" s="61"/>
      <c r="AC2176" s="61"/>
      <c r="AD2176" s="61"/>
      <c r="AE2176" s="61"/>
      <c r="AF2176" s="61"/>
      <c r="AG2176" s="61"/>
      <c r="AH2176" s="61"/>
      <c r="AI2176" s="61"/>
      <c r="AJ2176" s="61"/>
      <c r="AK2176" s="61"/>
      <c r="AL2176" s="61"/>
      <c r="AM2176" s="61"/>
      <c r="AN2176" s="61"/>
      <c r="AO2176" s="61"/>
      <c r="AP2176" s="62"/>
      <c r="AQ2176" s="61"/>
      <c r="AR2176" s="61"/>
      <c r="AS2176" s="61"/>
      <c r="AT2176" s="61"/>
      <c r="AU2176" s="61"/>
      <c r="AV2176" s="61"/>
      <c r="AW2176" s="60"/>
    </row>
    <row r="2177" s="59" customFormat="1" customHeight="1" spans="1:49">
      <c r="A2177" s="60"/>
      <c r="B2177" s="60"/>
      <c r="C2177" s="60"/>
      <c r="D2177" s="60"/>
      <c r="H2177" s="61"/>
      <c r="I2177" s="61"/>
      <c r="J2177" s="61"/>
      <c r="K2177" s="61"/>
      <c r="L2177" s="61"/>
      <c r="M2177" s="61"/>
      <c r="N2177" s="61"/>
      <c r="O2177" s="61"/>
      <c r="P2177" s="61"/>
      <c r="Q2177" s="61"/>
      <c r="R2177" s="61"/>
      <c r="S2177" s="61"/>
      <c r="T2177" s="61"/>
      <c r="U2177" s="61"/>
      <c r="V2177" s="61"/>
      <c r="W2177" s="61"/>
      <c r="X2177" s="61"/>
      <c r="Y2177" s="61"/>
      <c r="Z2177" s="61"/>
      <c r="AA2177" s="61"/>
      <c r="AB2177" s="61"/>
      <c r="AC2177" s="61"/>
      <c r="AD2177" s="61"/>
      <c r="AE2177" s="61"/>
      <c r="AF2177" s="61"/>
      <c r="AG2177" s="61"/>
      <c r="AH2177" s="61"/>
      <c r="AI2177" s="61"/>
      <c r="AJ2177" s="61"/>
      <c r="AK2177" s="61"/>
      <c r="AL2177" s="61"/>
      <c r="AM2177" s="61"/>
      <c r="AN2177" s="61"/>
      <c r="AO2177" s="61"/>
      <c r="AP2177" s="62"/>
      <c r="AQ2177" s="61"/>
      <c r="AR2177" s="61"/>
      <c r="AS2177" s="61"/>
      <c r="AT2177" s="61"/>
      <c r="AU2177" s="61"/>
      <c r="AV2177" s="61"/>
      <c r="AW2177" s="60"/>
    </row>
    <row r="2178" s="59" customFormat="1" customHeight="1" spans="1:49">
      <c r="A2178" s="60"/>
      <c r="B2178" s="60"/>
      <c r="C2178" s="60"/>
      <c r="D2178" s="60"/>
      <c r="H2178" s="61"/>
      <c r="I2178" s="61"/>
      <c r="J2178" s="61"/>
      <c r="K2178" s="61"/>
      <c r="L2178" s="61"/>
      <c r="M2178" s="61"/>
      <c r="N2178" s="61"/>
      <c r="O2178" s="61"/>
      <c r="P2178" s="61"/>
      <c r="Q2178" s="61"/>
      <c r="R2178" s="61"/>
      <c r="S2178" s="61"/>
      <c r="T2178" s="61"/>
      <c r="U2178" s="61"/>
      <c r="V2178" s="61"/>
      <c r="W2178" s="61"/>
      <c r="X2178" s="61"/>
      <c r="Y2178" s="61"/>
      <c r="Z2178" s="61"/>
      <c r="AA2178" s="61"/>
      <c r="AB2178" s="61"/>
      <c r="AC2178" s="61"/>
      <c r="AD2178" s="61"/>
      <c r="AE2178" s="61"/>
      <c r="AF2178" s="61"/>
      <c r="AG2178" s="61"/>
      <c r="AH2178" s="61"/>
      <c r="AI2178" s="61"/>
      <c r="AJ2178" s="61"/>
      <c r="AK2178" s="61"/>
      <c r="AL2178" s="61"/>
      <c r="AM2178" s="61"/>
      <c r="AN2178" s="61"/>
      <c r="AO2178" s="61"/>
      <c r="AP2178" s="62"/>
      <c r="AQ2178" s="61"/>
      <c r="AR2178" s="61"/>
      <c r="AS2178" s="61"/>
      <c r="AT2178" s="61"/>
      <c r="AU2178" s="61"/>
      <c r="AV2178" s="61"/>
      <c r="AW2178" s="60"/>
    </row>
    <row r="2179" s="59" customFormat="1" customHeight="1" spans="1:49">
      <c r="A2179" s="60"/>
      <c r="B2179" s="60"/>
      <c r="C2179" s="60"/>
      <c r="D2179" s="60"/>
      <c r="H2179" s="61"/>
      <c r="I2179" s="61"/>
      <c r="J2179" s="61"/>
      <c r="K2179" s="61"/>
      <c r="L2179" s="61"/>
      <c r="M2179" s="61"/>
      <c r="N2179" s="61"/>
      <c r="O2179" s="61"/>
      <c r="P2179" s="61"/>
      <c r="Q2179" s="61"/>
      <c r="R2179" s="61"/>
      <c r="S2179" s="61"/>
      <c r="T2179" s="61"/>
      <c r="U2179" s="61"/>
      <c r="V2179" s="61"/>
      <c r="W2179" s="61"/>
      <c r="X2179" s="61"/>
      <c r="Y2179" s="61"/>
      <c r="Z2179" s="61"/>
      <c r="AA2179" s="61"/>
      <c r="AB2179" s="61"/>
      <c r="AC2179" s="61"/>
      <c r="AD2179" s="61"/>
      <c r="AE2179" s="61"/>
      <c r="AF2179" s="61"/>
      <c r="AG2179" s="61"/>
      <c r="AH2179" s="61"/>
      <c r="AI2179" s="61"/>
      <c r="AJ2179" s="61"/>
      <c r="AK2179" s="61"/>
      <c r="AL2179" s="61"/>
      <c r="AM2179" s="61"/>
      <c r="AN2179" s="61"/>
      <c r="AO2179" s="61"/>
      <c r="AP2179" s="62"/>
      <c r="AQ2179" s="61"/>
      <c r="AR2179" s="61"/>
      <c r="AS2179" s="61"/>
      <c r="AT2179" s="61"/>
      <c r="AU2179" s="61"/>
      <c r="AV2179" s="61"/>
      <c r="AW2179" s="60"/>
    </row>
    <row r="2180" s="59" customFormat="1" customHeight="1" spans="1:49">
      <c r="A2180" s="60"/>
      <c r="B2180" s="60"/>
      <c r="C2180" s="60"/>
      <c r="D2180" s="60"/>
      <c r="H2180" s="61"/>
      <c r="I2180" s="61"/>
      <c r="J2180" s="61"/>
      <c r="K2180" s="61"/>
      <c r="L2180" s="61"/>
      <c r="M2180" s="61"/>
      <c r="N2180" s="61"/>
      <c r="O2180" s="61"/>
      <c r="P2180" s="61"/>
      <c r="Q2180" s="61"/>
      <c r="R2180" s="61"/>
      <c r="S2180" s="61"/>
      <c r="T2180" s="61"/>
      <c r="U2180" s="61"/>
      <c r="V2180" s="61"/>
      <c r="W2180" s="61"/>
      <c r="X2180" s="61"/>
      <c r="Y2180" s="61"/>
      <c r="Z2180" s="61"/>
      <c r="AA2180" s="61"/>
      <c r="AB2180" s="61"/>
      <c r="AC2180" s="61"/>
      <c r="AD2180" s="61"/>
      <c r="AE2180" s="61"/>
      <c r="AF2180" s="61"/>
      <c r="AG2180" s="61"/>
      <c r="AH2180" s="61"/>
      <c r="AI2180" s="61"/>
      <c r="AJ2180" s="61"/>
      <c r="AK2180" s="61"/>
      <c r="AL2180" s="61"/>
      <c r="AM2180" s="61"/>
      <c r="AN2180" s="61"/>
      <c r="AO2180" s="61"/>
      <c r="AP2180" s="62"/>
      <c r="AQ2180" s="61"/>
      <c r="AR2180" s="61"/>
      <c r="AS2180" s="61"/>
      <c r="AT2180" s="61"/>
      <c r="AU2180" s="61"/>
      <c r="AV2180" s="61"/>
      <c r="AW2180" s="60"/>
    </row>
    <row r="2181" s="59" customFormat="1" customHeight="1" spans="1:49">
      <c r="A2181" s="60"/>
      <c r="B2181" s="60"/>
      <c r="C2181" s="60"/>
      <c r="D2181" s="60"/>
      <c r="H2181" s="61"/>
      <c r="I2181" s="61"/>
      <c r="J2181" s="61"/>
      <c r="K2181" s="61"/>
      <c r="L2181" s="61"/>
      <c r="M2181" s="61"/>
      <c r="N2181" s="61"/>
      <c r="O2181" s="61"/>
      <c r="P2181" s="61"/>
      <c r="Q2181" s="61"/>
      <c r="R2181" s="61"/>
      <c r="S2181" s="61"/>
      <c r="T2181" s="61"/>
      <c r="U2181" s="61"/>
      <c r="V2181" s="61"/>
      <c r="W2181" s="61"/>
      <c r="X2181" s="61"/>
      <c r="Y2181" s="61"/>
      <c r="Z2181" s="61"/>
      <c r="AA2181" s="61"/>
      <c r="AB2181" s="61"/>
      <c r="AC2181" s="61"/>
      <c r="AD2181" s="61"/>
      <c r="AE2181" s="61"/>
      <c r="AF2181" s="61"/>
      <c r="AG2181" s="61"/>
      <c r="AH2181" s="61"/>
      <c r="AI2181" s="61"/>
      <c r="AJ2181" s="61"/>
      <c r="AK2181" s="61"/>
      <c r="AL2181" s="61"/>
      <c r="AM2181" s="61"/>
      <c r="AN2181" s="61"/>
      <c r="AO2181" s="61"/>
      <c r="AP2181" s="62"/>
      <c r="AQ2181" s="61"/>
      <c r="AR2181" s="61"/>
      <c r="AS2181" s="61"/>
      <c r="AT2181" s="61"/>
      <c r="AU2181" s="61"/>
      <c r="AV2181" s="61"/>
      <c r="AW2181" s="60"/>
    </row>
    <row r="2182" s="59" customFormat="1" customHeight="1" spans="1:49">
      <c r="A2182" s="60"/>
      <c r="B2182" s="60"/>
      <c r="C2182" s="60"/>
      <c r="D2182" s="60"/>
      <c r="H2182" s="61"/>
      <c r="I2182" s="61"/>
      <c r="J2182" s="61"/>
      <c r="K2182" s="61"/>
      <c r="L2182" s="61"/>
      <c r="M2182" s="61"/>
      <c r="N2182" s="61"/>
      <c r="O2182" s="61"/>
      <c r="P2182" s="61"/>
      <c r="Q2182" s="61"/>
      <c r="R2182" s="61"/>
      <c r="S2182" s="61"/>
      <c r="T2182" s="61"/>
      <c r="U2182" s="61"/>
      <c r="V2182" s="61"/>
      <c r="W2182" s="61"/>
      <c r="X2182" s="61"/>
      <c r="Y2182" s="61"/>
      <c r="Z2182" s="61"/>
      <c r="AA2182" s="61"/>
      <c r="AB2182" s="61"/>
      <c r="AC2182" s="61"/>
      <c r="AD2182" s="61"/>
      <c r="AE2182" s="61"/>
      <c r="AF2182" s="61"/>
      <c r="AG2182" s="61"/>
      <c r="AH2182" s="61"/>
      <c r="AI2182" s="61"/>
      <c r="AJ2182" s="61"/>
      <c r="AK2182" s="61"/>
      <c r="AL2182" s="61"/>
      <c r="AM2182" s="61"/>
      <c r="AN2182" s="61"/>
      <c r="AO2182" s="61"/>
      <c r="AP2182" s="62"/>
      <c r="AQ2182" s="61"/>
      <c r="AR2182" s="61"/>
      <c r="AS2182" s="61"/>
      <c r="AT2182" s="61"/>
      <c r="AU2182" s="61"/>
      <c r="AV2182" s="61"/>
      <c r="AW2182" s="60"/>
    </row>
    <row r="2183" s="59" customFormat="1" customHeight="1" spans="1:49">
      <c r="A2183" s="60"/>
      <c r="B2183" s="60"/>
      <c r="C2183" s="60"/>
      <c r="D2183" s="60"/>
      <c r="H2183" s="61"/>
      <c r="I2183" s="61"/>
      <c r="J2183" s="61"/>
      <c r="K2183" s="61"/>
      <c r="L2183" s="61"/>
      <c r="M2183" s="61"/>
      <c r="N2183" s="61"/>
      <c r="O2183" s="61"/>
      <c r="P2183" s="61"/>
      <c r="Q2183" s="61"/>
      <c r="R2183" s="61"/>
      <c r="S2183" s="61"/>
      <c r="T2183" s="61"/>
      <c r="U2183" s="61"/>
      <c r="V2183" s="61"/>
      <c r="W2183" s="61"/>
      <c r="X2183" s="61"/>
      <c r="Y2183" s="61"/>
      <c r="Z2183" s="61"/>
      <c r="AA2183" s="61"/>
      <c r="AB2183" s="61"/>
      <c r="AC2183" s="61"/>
      <c r="AD2183" s="61"/>
      <c r="AE2183" s="61"/>
      <c r="AF2183" s="61"/>
      <c r="AG2183" s="61"/>
      <c r="AH2183" s="61"/>
      <c r="AI2183" s="61"/>
      <c r="AJ2183" s="61"/>
      <c r="AK2183" s="61"/>
      <c r="AL2183" s="61"/>
      <c r="AM2183" s="61"/>
      <c r="AN2183" s="61"/>
      <c r="AO2183" s="61"/>
      <c r="AP2183" s="62"/>
      <c r="AQ2183" s="61"/>
      <c r="AR2183" s="61"/>
      <c r="AS2183" s="61"/>
      <c r="AT2183" s="61"/>
      <c r="AU2183" s="61"/>
      <c r="AV2183" s="61"/>
      <c r="AW2183" s="60"/>
    </row>
    <row r="2184" s="59" customFormat="1" customHeight="1" spans="1:49">
      <c r="A2184" s="60"/>
      <c r="B2184" s="60"/>
      <c r="C2184" s="60"/>
      <c r="D2184" s="60"/>
      <c r="H2184" s="61"/>
      <c r="I2184" s="61"/>
      <c r="J2184" s="61"/>
      <c r="K2184" s="61"/>
      <c r="L2184" s="61"/>
      <c r="M2184" s="61"/>
      <c r="N2184" s="61"/>
      <c r="O2184" s="61"/>
      <c r="P2184" s="61"/>
      <c r="Q2184" s="61"/>
      <c r="R2184" s="61"/>
      <c r="S2184" s="61"/>
      <c r="T2184" s="61"/>
      <c r="U2184" s="61"/>
      <c r="V2184" s="61"/>
      <c r="W2184" s="61"/>
      <c r="X2184" s="61"/>
      <c r="Y2184" s="61"/>
      <c r="Z2184" s="61"/>
      <c r="AA2184" s="61"/>
      <c r="AB2184" s="61"/>
      <c r="AC2184" s="61"/>
      <c r="AD2184" s="61"/>
      <c r="AE2184" s="61"/>
      <c r="AF2184" s="61"/>
      <c r="AG2184" s="61"/>
      <c r="AH2184" s="61"/>
      <c r="AI2184" s="61"/>
      <c r="AJ2184" s="61"/>
      <c r="AK2184" s="61"/>
      <c r="AL2184" s="61"/>
      <c r="AM2184" s="61"/>
      <c r="AN2184" s="61"/>
      <c r="AO2184" s="61"/>
      <c r="AP2184" s="62"/>
      <c r="AQ2184" s="61"/>
      <c r="AR2184" s="61"/>
      <c r="AS2184" s="61"/>
      <c r="AT2184" s="61"/>
      <c r="AU2184" s="61"/>
      <c r="AV2184" s="61"/>
      <c r="AW2184" s="60"/>
    </row>
    <row r="2185" s="59" customFormat="1" customHeight="1" spans="1:49">
      <c r="A2185" s="60"/>
      <c r="B2185" s="60"/>
      <c r="C2185" s="60"/>
      <c r="D2185" s="60"/>
      <c r="H2185" s="61"/>
      <c r="I2185" s="61"/>
      <c r="J2185" s="61"/>
      <c r="K2185" s="61"/>
      <c r="L2185" s="61"/>
      <c r="M2185" s="61"/>
      <c r="N2185" s="61"/>
      <c r="O2185" s="61"/>
      <c r="P2185" s="61"/>
      <c r="Q2185" s="61"/>
      <c r="R2185" s="61"/>
      <c r="S2185" s="61"/>
      <c r="T2185" s="61"/>
      <c r="U2185" s="61"/>
      <c r="V2185" s="61"/>
      <c r="W2185" s="61"/>
      <c r="X2185" s="61"/>
      <c r="Y2185" s="61"/>
      <c r="Z2185" s="61"/>
      <c r="AA2185" s="61"/>
      <c r="AB2185" s="61"/>
      <c r="AC2185" s="61"/>
      <c r="AD2185" s="61"/>
      <c r="AE2185" s="61"/>
      <c r="AF2185" s="61"/>
      <c r="AG2185" s="61"/>
      <c r="AH2185" s="61"/>
      <c r="AI2185" s="61"/>
      <c r="AJ2185" s="61"/>
      <c r="AK2185" s="61"/>
      <c r="AL2185" s="61"/>
      <c r="AM2185" s="61"/>
      <c r="AN2185" s="61"/>
      <c r="AO2185" s="61"/>
      <c r="AP2185" s="62"/>
      <c r="AQ2185" s="61"/>
      <c r="AR2185" s="61"/>
      <c r="AS2185" s="61"/>
      <c r="AT2185" s="61"/>
      <c r="AU2185" s="61"/>
      <c r="AV2185" s="61"/>
      <c r="AW2185" s="60"/>
    </row>
    <row r="2186" s="59" customFormat="1" customHeight="1" spans="1:49">
      <c r="A2186" s="60"/>
      <c r="B2186" s="60"/>
      <c r="C2186" s="60"/>
      <c r="D2186" s="60"/>
      <c r="H2186" s="61"/>
      <c r="I2186" s="61"/>
      <c r="J2186" s="61"/>
      <c r="K2186" s="61"/>
      <c r="L2186" s="61"/>
      <c r="M2186" s="61"/>
      <c r="N2186" s="61"/>
      <c r="O2186" s="61"/>
      <c r="P2186" s="61"/>
      <c r="Q2186" s="61"/>
      <c r="R2186" s="61"/>
      <c r="S2186" s="61"/>
      <c r="T2186" s="61"/>
      <c r="U2186" s="61"/>
      <c r="V2186" s="61"/>
      <c r="W2186" s="61"/>
      <c r="X2186" s="61"/>
      <c r="Y2186" s="61"/>
      <c r="Z2186" s="61"/>
      <c r="AA2186" s="61"/>
      <c r="AB2186" s="61"/>
      <c r="AC2186" s="61"/>
      <c r="AD2186" s="61"/>
      <c r="AE2186" s="61"/>
      <c r="AF2186" s="61"/>
      <c r="AG2186" s="61"/>
      <c r="AH2186" s="61"/>
      <c r="AI2186" s="61"/>
      <c r="AJ2186" s="61"/>
      <c r="AK2186" s="61"/>
      <c r="AL2186" s="61"/>
      <c r="AM2186" s="61"/>
      <c r="AN2186" s="61"/>
      <c r="AO2186" s="61"/>
      <c r="AP2186" s="62"/>
      <c r="AQ2186" s="61"/>
      <c r="AR2186" s="61"/>
      <c r="AS2186" s="61"/>
      <c r="AT2186" s="61"/>
      <c r="AU2186" s="61"/>
      <c r="AV2186" s="61"/>
      <c r="AW2186" s="60"/>
    </row>
    <row r="2187" s="59" customFormat="1" customHeight="1" spans="1:49">
      <c r="A2187" s="60"/>
      <c r="B2187" s="60"/>
      <c r="C2187" s="60"/>
      <c r="D2187" s="60"/>
      <c r="H2187" s="61"/>
      <c r="I2187" s="61"/>
      <c r="J2187" s="61"/>
      <c r="K2187" s="61"/>
      <c r="L2187" s="61"/>
      <c r="M2187" s="61"/>
      <c r="N2187" s="61"/>
      <c r="O2187" s="61"/>
      <c r="P2187" s="61"/>
      <c r="Q2187" s="61"/>
      <c r="R2187" s="61"/>
      <c r="S2187" s="61"/>
      <c r="T2187" s="61"/>
      <c r="U2187" s="61"/>
      <c r="V2187" s="61"/>
      <c r="W2187" s="61"/>
      <c r="X2187" s="61"/>
      <c r="Y2187" s="61"/>
      <c r="Z2187" s="61"/>
      <c r="AA2187" s="61"/>
      <c r="AB2187" s="61"/>
      <c r="AC2187" s="61"/>
      <c r="AD2187" s="61"/>
      <c r="AE2187" s="61"/>
      <c r="AF2187" s="61"/>
      <c r="AG2187" s="61"/>
      <c r="AH2187" s="61"/>
      <c r="AI2187" s="61"/>
      <c r="AJ2187" s="61"/>
      <c r="AK2187" s="61"/>
      <c r="AL2187" s="61"/>
      <c r="AM2187" s="61"/>
      <c r="AN2187" s="61"/>
      <c r="AO2187" s="61"/>
      <c r="AP2187" s="62"/>
      <c r="AQ2187" s="61"/>
      <c r="AR2187" s="61"/>
      <c r="AS2187" s="61"/>
      <c r="AT2187" s="61"/>
      <c r="AU2187" s="61"/>
      <c r="AV2187" s="61"/>
      <c r="AW2187" s="60"/>
    </row>
    <row r="2188" s="59" customFormat="1" customHeight="1" spans="1:49">
      <c r="A2188" s="60"/>
      <c r="B2188" s="60"/>
      <c r="C2188" s="60"/>
      <c r="D2188" s="60"/>
      <c r="H2188" s="61"/>
      <c r="I2188" s="61"/>
      <c r="J2188" s="61"/>
      <c r="K2188" s="61"/>
      <c r="L2188" s="61"/>
      <c r="M2188" s="61"/>
      <c r="N2188" s="61"/>
      <c r="O2188" s="61"/>
      <c r="P2188" s="61"/>
      <c r="Q2188" s="61"/>
      <c r="R2188" s="61"/>
      <c r="S2188" s="61"/>
      <c r="T2188" s="61"/>
      <c r="U2188" s="61"/>
      <c r="V2188" s="61"/>
      <c r="W2188" s="61"/>
      <c r="X2188" s="61"/>
      <c r="Y2188" s="61"/>
      <c r="Z2188" s="61"/>
      <c r="AA2188" s="61"/>
      <c r="AB2188" s="61"/>
      <c r="AC2188" s="61"/>
      <c r="AD2188" s="61"/>
      <c r="AE2188" s="61"/>
      <c r="AF2188" s="61"/>
      <c r="AG2188" s="61"/>
      <c r="AH2188" s="61"/>
      <c r="AI2188" s="61"/>
      <c r="AJ2188" s="61"/>
      <c r="AK2188" s="61"/>
      <c r="AL2188" s="61"/>
      <c r="AM2188" s="61"/>
      <c r="AN2188" s="61"/>
      <c r="AO2188" s="61"/>
      <c r="AP2188" s="62"/>
      <c r="AQ2188" s="61"/>
      <c r="AR2188" s="61"/>
      <c r="AS2188" s="61"/>
      <c r="AT2188" s="61"/>
      <c r="AU2188" s="61"/>
      <c r="AV2188" s="61"/>
      <c r="AW2188" s="60"/>
    </row>
    <row r="2189" s="59" customFormat="1" customHeight="1" spans="1:49">
      <c r="A2189" s="60"/>
      <c r="B2189" s="60"/>
      <c r="C2189" s="60"/>
      <c r="D2189" s="60"/>
      <c r="H2189" s="61"/>
      <c r="I2189" s="61"/>
      <c r="J2189" s="61"/>
      <c r="K2189" s="61"/>
      <c r="L2189" s="61"/>
      <c r="M2189" s="61"/>
      <c r="N2189" s="61"/>
      <c r="O2189" s="61"/>
      <c r="P2189" s="61"/>
      <c r="Q2189" s="61"/>
      <c r="R2189" s="61"/>
      <c r="S2189" s="61"/>
      <c r="T2189" s="61"/>
      <c r="U2189" s="61"/>
      <c r="V2189" s="61"/>
      <c r="W2189" s="61"/>
      <c r="X2189" s="61"/>
      <c r="Y2189" s="61"/>
      <c r="Z2189" s="61"/>
      <c r="AA2189" s="61"/>
      <c r="AB2189" s="61"/>
      <c r="AC2189" s="61"/>
      <c r="AD2189" s="61"/>
      <c r="AE2189" s="61"/>
      <c r="AF2189" s="61"/>
      <c r="AG2189" s="61"/>
      <c r="AH2189" s="61"/>
      <c r="AI2189" s="61"/>
      <c r="AJ2189" s="61"/>
      <c r="AK2189" s="61"/>
      <c r="AL2189" s="61"/>
      <c r="AM2189" s="61"/>
      <c r="AN2189" s="61"/>
      <c r="AO2189" s="61"/>
      <c r="AP2189" s="62"/>
      <c r="AQ2189" s="61"/>
      <c r="AR2189" s="61"/>
      <c r="AS2189" s="61"/>
      <c r="AT2189" s="61"/>
      <c r="AU2189" s="61"/>
      <c r="AV2189" s="61"/>
      <c r="AW2189" s="60"/>
    </row>
    <row r="2190" s="59" customFormat="1" customHeight="1" spans="1:49">
      <c r="A2190" s="60"/>
      <c r="B2190" s="60"/>
      <c r="C2190" s="60"/>
      <c r="D2190" s="60"/>
      <c r="H2190" s="61"/>
      <c r="I2190" s="61"/>
      <c r="J2190" s="61"/>
      <c r="K2190" s="61"/>
      <c r="L2190" s="61"/>
      <c r="M2190" s="61"/>
      <c r="N2190" s="61"/>
      <c r="O2190" s="61"/>
      <c r="P2190" s="61"/>
      <c r="Q2190" s="61"/>
      <c r="R2190" s="61"/>
      <c r="S2190" s="61"/>
      <c r="T2190" s="61"/>
      <c r="U2190" s="61"/>
      <c r="V2190" s="61"/>
      <c r="W2190" s="61"/>
      <c r="X2190" s="61"/>
      <c r="Y2190" s="61"/>
      <c r="Z2190" s="61"/>
      <c r="AA2190" s="61"/>
      <c r="AB2190" s="61"/>
      <c r="AC2190" s="61"/>
      <c r="AD2190" s="61"/>
      <c r="AE2190" s="61"/>
      <c r="AF2190" s="61"/>
      <c r="AG2190" s="61"/>
      <c r="AH2190" s="61"/>
      <c r="AI2190" s="61"/>
      <c r="AJ2190" s="61"/>
      <c r="AK2190" s="61"/>
      <c r="AL2190" s="61"/>
      <c r="AM2190" s="61"/>
      <c r="AN2190" s="61"/>
      <c r="AO2190" s="61"/>
      <c r="AP2190" s="62"/>
      <c r="AQ2190" s="61"/>
      <c r="AR2190" s="61"/>
      <c r="AS2190" s="61"/>
      <c r="AT2190" s="61"/>
      <c r="AU2190" s="61"/>
      <c r="AV2190" s="61"/>
      <c r="AW2190" s="60"/>
    </row>
    <row r="2191" s="59" customFormat="1" customHeight="1" spans="1:49">
      <c r="A2191" s="60"/>
      <c r="B2191" s="60"/>
      <c r="C2191" s="60"/>
      <c r="D2191" s="60"/>
      <c r="H2191" s="61"/>
      <c r="I2191" s="61"/>
      <c r="J2191" s="61"/>
      <c r="K2191" s="61"/>
      <c r="L2191" s="61"/>
      <c r="M2191" s="61"/>
      <c r="N2191" s="61"/>
      <c r="O2191" s="61"/>
      <c r="P2191" s="61"/>
      <c r="Q2191" s="61"/>
      <c r="R2191" s="61"/>
      <c r="S2191" s="61"/>
      <c r="T2191" s="61"/>
      <c r="U2191" s="61"/>
      <c r="V2191" s="61"/>
      <c r="W2191" s="61"/>
      <c r="X2191" s="61"/>
      <c r="Y2191" s="61"/>
      <c r="Z2191" s="61"/>
      <c r="AA2191" s="61"/>
      <c r="AB2191" s="61"/>
      <c r="AC2191" s="61"/>
      <c r="AD2191" s="61"/>
      <c r="AE2191" s="61"/>
      <c r="AF2191" s="61"/>
      <c r="AG2191" s="61"/>
      <c r="AH2191" s="61"/>
      <c r="AI2191" s="61"/>
      <c r="AJ2191" s="61"/>
      <c r="AK2191" s="61"/>
      <c r="AL2191" s="61"/>
      <c r="AM2191" s="61"/>
      <c r="AN2191" s="61"/>
      <c r="AO2191" s="61"/>
      <c r="AP2191" s="62"/>
      <c r="AQ2191" s="61"/>
      <c r="AR2191" s="61"/>
      <c r="AS2191" s="61"/>
      <c r="AT2191" s="61"/>
      <c r="AU2191" s="61"/>
      <c r="AV2191" s="61"/>
      <c r="AW2191" s="60"/>
    </row>
    <row r="2192" s="59" customFormat="1" customHeight="1" spans="1:49">
      <c r="A2192" s="60"/>
      <c r="B2192" s="60"/>
      <c r="C2192" s="60"/>
      <c r="D2192" s="60"/>
      <c r="H2192" s="61"/>
      <c r="I2192" s="61"/>
      <c r="J2192" s="61"/>
      <c r="K2192" s="61"/>
      <c r="L2192" s="61"/>
      <c r="M2192" s="61"/>
      <c r="N2192" s="61"/>
      <c r="O2192" s="61"/>
      <c r="P2192" s="61"/>
      <c r="Q2192" s="61"/>
      <c r="R2192" s="61"/>
      <c r="S2192" s="61"/>
      <c r="T2192" s="61"/>
      <c r="U2192" s="61"/>
      <c r="V2192" s="61"/>
      <c r="W2192" s="61"/>
      <c r="X2192" s="61"/>
      <c r="Y2192" s="61"/>
      <c r="Z2192" s="61"/>
      <c r="AA2192" s="61"/>
      <c r="AB2192" s="61"/>
      <c r="AC2192" s="61"/>
      <c r="AD2192" s="61"/>
      <c r="AE2192" s="61"/>
      <c r="AF2192" s="61"/>
      <c r="AG2192" s="61"/>
      <c r="AH2192" s="61"/>
      <c r="AI2192" s="61"/>
      <c r="AJ2192" s="61"/>
      <c r="AK2192" s="61"/>
      <c r="AL2192" s="61"/>
      <c r="AM2192" s="61"/>
      <c r="AN2192" s="61"/>
      <c r="AO2192" s="61"/>
      <c r="AP2192" s="62"/>
      <c r="AQ2192" s="61"/>
      <c r="AR2192" s="61"/>
      <c r="AS2192" s="61"/>
      <c r="AT2192" s="61"/>
      <c r="AU2192" s="61"/>
      <c r="AV2192" s="61"/>
      <c r="AW2192" s="60"/>
    </row>
    <row r="2193" s="59" customFormat="1" customHeight="1" spans="1:49">
      <c r="A2193" s="60"/>
      <c r="B2193" s="60"/>
      <c r="C2193" s="60"/>
      <c r="D2193" s="60"/>
      <c r="H2193" s="61"/>
      <c r="I2193" s="61"/>
      <c r="J2193" s="61"/>
      <c r="K2193" s="61"/>
      <c r="L2193" s="61"/>
      <c r="M2193" s="61"/>
      <c r="N2193" s="61"/>
      <c r="O2193" s="61"/>
      <c r="P2193" s="61"/>
      <c r="Q2193" s="61"/>
      <c r="R2193" s="61"/>
      <c r="S2193" s="61"/>
      <c r="T2193" s="61"/>
      <c r="U2193" s="61"/>
      <c r="V2193" s="61"/>
      <c r="W2193" s="61"/>
      <c r="X2193" s="61"/>
      <c r="Y2193" s="61"/>
      <c r="Z2193" s="61"/>
      <c r="AA2193" s="61"/>
      <c r="AB2193" s="61"/>
      <c r="AC2193" s="61"/>
      <c r="AD2193" s="61"/>
      <c r="AE2193" s="61"/>
      <c r="AF2193" s="61"/>
      <c r="AG2193" s="61"/>
      <c r="AH2193" s="61"/>
      <c r="AI2193" s="61"/>
      <c r="AJ2193" s="61"/>
      <c r="AK2193" s="61"/>
      <c r="AL2193" s="61"/>
      <c r="AM2193" s="61"/>
      <c r="AN2193" s="61"/>
      <c r="AO2193" s="61"/>
      <c r="AP2193" s="62"/>
      <c r="AQ2193" s="61"/>
      <c r="AR2193" s="61"/>
      <c r="AS2193" s="61"/>
      <c r="AT2193" s="61"/>
      <c r="AU2193" s="61"/>
      <c r="AV2193" s="61"/>
      <c r="AW2193" s="60"/>
    </row>
    <row r="2194" s="59" customFormat="1" customHeight="1" spans="1:49">
      <c r="A2194" s="60"/>
      <c r="B2194" s="60"/>
      <c r="C2194" s="60"/>
      <c r="D2194" s="60"/>
      <c r="H2194" s="61"/>
      <c r="I2194" s="61"/>
      <c r="J2194" s="61"/>
      <c r="K2194" s="61"/>
      <c r="L2194" s="61"/>
      <c r="M2194" s="61"/>
      <c r="N2194" s="61"/>
      <c r="O2194" s="61"/>
      <c r="P2194" s="61"/>
      <c r="Q2194" s="61"/>
      <c r="R2194" s="61"/>
      <c r="S2194" s="61"/>
      <c r="T2194" s="61"/>
      <c r="U2194" s="61"/>
      <c r="V2194" s="61"/>
      <c r="W2194" s="61"/>
      <c r="X2194" s="61"/>
      <c r="Y2194" s="61"/>
      <c r="Z2194" s="61"/>
      <c r="AA2194" s="61"/>
      <c r="AB2194" s="61"/>
      <c r="AC2194" s="61"/>
      <c r="AD2194" s="61"/>
      <c r="AE2194" s="61"/>
      <c r="AF2194" s="61"/>
      <c r="AG2194" s="61"/>
      <c r="AH2194" s="61"/>
      <c r="AI2194" s="61"/>
      <c r="AJ2194" s="61"/>
      <c r="AK2194" s="61"/>
      <c r="AL2194" s="61"/>
      <c r="AM2194" s="61"/>
      <c r="AN2194" s="61"/>
      <c r="AO2194" s="61"/>
      <c r="AP2194" s="62"/>
      <c r="AQ2194" s="61"/>
      <c r="AR2194" s="61"/>
      <c r="AS2194" s="61"/>
      <c r="AT2194" s="61"/>
      <c r="AU2194" s="61"/>
      <c r="AV2194" s="61"/>
      <c r="AW2194" s="60"/>
    </row>
    <row r="2195" s="59" customFormat="1" customHeight="1" spans="1:49">
      <c r="A2195" s="60"/>
      <c r="B2195" s="60"/>
      <c r="C2195" s="60"/>
      <c r="D2195" s="60"/>
      <c r="H2195" s="61"/>
      <c r="I2195" s="61"/>
      <c r="J2195" s="61"/>
      <c r="K2195" s="61"/>
      <c r="L2195" s="61"/>
      <c r="M2195" s="61"/>
      <c r="N2195" s="61"/>
      <c r="O2195" s="61"/>
      <c r="P2195" s="61"/>
      <c r="Q2195" s="61"/>
      <c r="R2195" s="61"/>
      <c r="S2195" s="61"/>
      <c r="T2195" s="61"/>
      <c r="U2195" s="61"/>
      <c r="V2195" s="61"/>
      <c r="W2195" s="61"/>
      <c r="X2195" s="61"/>
      <c r="Y2195" s="61"/>
      <c r="Z2195" s="61"/>
      <c r="AA2195" s="61"/>
      <c r="AB2195" s="61"/>
      <c r="AC2195" s="61"/>
      <c r="AD2195" s="61"/>
      <c r="AE2195" s="61"/>
      <c r="AF2195" s="61"/>
      <c r="AG2195" s="61"/>
      <c r="AH2195" s="61"/>
      <c r="AI2195" s="61"/>
      <c r="AJ2195" s="61"/>
      <c r="AK2195" s="61"/>
      <c r="AL2195" s="61"/>
      <c r="AM2195" s="61"/>
      <c r="AN2195" s="61"/>
      <c r="AO2195" s="61"/>
      <c r="AP2195" s="62"/>
      <c r="AQ2195" s="61"/>
      <c r="AR2195" s="61"/>
      <c r="AS2195" s="61"/>
      <c r="AT2195" s="61"/>
      <c r="AU2195" s="61"/>
      <c r="AV2195" s="61"/>
      <c r="AW2195" s="60"/>
    </row>
    <row r="2196" s="59" customFormat="1" customHeight="1" spans="1:49">
      <c r="A2196" s="60"/>
      <c r="B2196" s="60"/>
      <c r="C2196" s="60"/>
      <c r="D2196" s="60"/>
      <c r="H2196" s="61"/>
      <c r="I2196" s="61"/>
      <c r="J2196" s="61"/>
      <c r="K2196" s="61"/>
      <c r="L2196" s="61"/>
      <c r="M2196" s="61"/>
      <c r="N2196" s="61"/>
      <c r="O2196" s="61"/>
      <c r="P2196" s="61"/>
      <c r="Q2196" s="61"/>
      <c r="R2196" s="61"/>
      <c r="S2196" s="61"/>
      <c r="T2196" s="61"/>
      <c r="U2196" s="61"/>
      <c r="V2196" s="61"/>
      <c r="W2196" s="61"/>
      <c r="X2196" s="61"/>
      <c r="Y2196" s="61"/>
      <c r="Z2196" s="61"/>
      <c r="AA2196" s="61"/>
      <c r="AB2196" s="61"/>
      <c r="AC2196" s="61"/>
      <c r="AD2196" s="61"/>
      <c r="AE2196" s="61"/>
      <c r="AF2196" s="61"/>
      <c r="AG2196" s="61"/>
      <c r="AH2196" s="61"/>
      <c r="AI2196" s="61"/>
      <c r="AJ2196" s="61"/>
      <c r="AK2196" s="61"/>
      <c r="AL2196" s="61"/>
      <c r="AM2196" s="61"/>
      <c r="AN2196" s="61"/>
      <c r="AO2196" s="61"/>
      <c r="AP2196" s="62"/>
      <c r="AQ2196" s="61"/>
      <c r="AR2196" s="61"/>
      <c r="AS2196" s="61"/>
      <c r="AT2196" s="61"/>
      <c r="AU2196" s="61"/>
      <c r="AV2196" s="61"/>
      <c r="AW2196" s="60"/>
    </row>
    <row r="2197" s="59" customFormat="1" customHeight="1" spans="1:49">
      <c r="A2197" s="60"/>
      <c r="B2197" s="60"/>
      <c r="C2197" s="60"/>
      <c r="D2197" s="60"/>
      <c r="H2197" s="61"/>
      <c r="I2197" s="61"/>
      <c r="J2197" s="61"/>
      <c r="K2197" s="61"/>
      <c r="L2197" s="61"/>
      <c r="M2197" s="61"/>
      <c r="N2197" s="61"/>
      <c r="O2197" s="61"/>
      <c r="P2197" s="61"/>
      <c r="Q2197" s="61"/>
      <c r="R2197" s="61"/>
      <c r="S2197" s="61"/>
      <c r="T2197" s="61"/>
      <c r="U2197" s="61"/>
      <c r="V2197" s="61"/>
      <c r="W2197" s="61"/>
      <c r="X2197" s="61"/>
      <c r="Y2197" s="61"/>
      <c r="Z2197" s="61"/>
      <c r="AA2197" s="61"/>
      <c r="AB2197" s="61"/>
      <c r="AC2197" s="61"/>
      <c r="AD2197" s="61"/>
      <c r="AE2197" s="61"/>
      <c r="AF2197" s="61"/>
      <c r="AG2197" s="61"/>
      <c r="AH2197" s="61"/>
      <c r="AI2197" s="61"/>
      <c r="AJ2197" s="61"/>
      <c r="AK2197" s="61"/>
      <c r="AL2197" s="61"/>
      <c r="AM2197" s="61"/>
      <c r="AN2197" s="61"/>
      <c r="AO2197" s="61"/>
      <c r="AP2197" s="62"/>
      <c r="AQ2197" s="61"/>
      <c r="AR2197" s="61"/>
      <c r="AS2197" s="61"/>
      <c r="AT2197" s="61"/>
      <c r="AU2197" s="61"/>
      <c r="AV2197" s="61"/>
      <c r="AW2197" s="60"/>
    </row>
    <row r="2198" s="59" customFormat="1" customHeight="1" spans="1:49">
      <c r="A2198" s="60"/>
      <c r="B2198" s="60"/>
      <c r="C2198" s="60"/>
      <c r="D2198" s="60"/>
      <c r="H2198" s="61"/>
      <c r="I2198" s="61"/>
      <c r="J2198" s="61"/>
      <c r="K2198" s="61"/>
      <c r="L2198" s="61"/>
      <c r="M2198" s="61"/>
      <c r="N2198" s="61"/>
      <c r="O2198" s="61"/>
      <c r="P2198" s="61"/>
      <c r="Q2198" s="61"/>
      <c r="R2198" s="61"/>
      <c r="S2198" s="61"/>
      <c r="T2198" s="61"/>
      <c r="U2198" s="61"/>
      <c r="V2198" s="61"/>
      <c r="W2198" s="61"/>
      <c r="X2198" s="61"/>
      <c r="Y2198" s="61"/>
      <c r="Z2198" s="61"/>
      <c r="AA2198" s="61"/>
      <c r="AB2198" s="61"/>
      <c r="AC2198" s="61"/>
      <c r="AD2198" s="61"/>
      <c r="AE2198" s="61"/>
      <c r="AF2198" s="61"/>
      <c r="AG2198" s="61"/>
      <c r="AH2198" s="61"/>
      <c r="AI2198" s="61"/>
      <c r="AJ2198" s="61"/>
      <c r="AK2198" s="61"/>
      <c r="AL2198" s="61"/>
      <c r="AM2198" s="61"/>
      <c r="AN2198" s="61"/>
      <c r="AO2198" s="61"/>
      <c r="AP2198" s="62"/>
      <c r="AQ2198" s="61"/>
      <c r="AR2198" s="61"/>
      <c r="AS2198" s="61"/>
      <c r="AT2198" s="61"/>
      <c r="AU2198" s="61"/>
      <c r="AV2198" s="61"/>
      <c r="AW2198" s="60"/>
    </row>
    <row r="2199" s="59" customFormat="1" customHeight="1" spans="1:49">
      <c r="A2199" s="60"/>
      <c r="B2199" s="60"/>
      <c r="C2199" s="60"/>
      <c r="D2199" s="60"/>
      <c r="H2199" s="61"/>
      <c r="I2199" s="61"/>
      <c r="J2199" s="61"/>
      <c r="K2199" s="61"/>
      <c r="L2199" s="61"/>
      <c r="M2199" s="61"/>
      <c r="N2199" s="61"/>
      <c r="O2199" s="61"/>
      <c r="P2199" s="61"/>
      <c r="Q2199" s="61"/>
      <c r="R2199" s="61"/>
      <c r="S2199" s="61"/>
      <c r="T2199" s="61"/>
      <c r="U2199" s="61"/>
      <c r="V2199" s="61"/>
      <c r="W2199" s="61"/>
      <c r="X2199" s="61"/>
      <c r="Y2199" s="61"/>
      <c r="Z2199" s="61"/>
      <c r="AA2199" s="61"/>
      <c r="AB2199" s="61"/>
      <c r="AC2199" s="61"/>
      <c r="AD2199" s="61"/>
      <c r="AE2199" s="61"/>
      <c r="AF2199" s="61"/>
      <c r="AG2199" s="61"/>
      <c r="AH2199" s="61"/>
      <c r="AI2199" s="61"/>
      <c r="AJ2199" s="61"/>
      <c r="AK2199" s="61"/>
      <c r="AL2199" s="61"/>
      <c r="AM2199" s="61"/>
      <c r="AN2199" s="61"/>
      <c r="AO2199" s="61"/>
      <c r="AP2199" s="62"/>
      <c r="AQ2199" s="61"/>
      <c r="AR2199" s="61"/>
      <c r="AS2199" s="61"/>
      <c r="AT2199" s="61"/>
      <c r="AU2199" s="61"/>
      <c r="AV2199" s="61"/>
      <c r="AW2199" s="60"/>
    </row>
    <row r="2200" s="59" customFormat="1" customHeight="1" spans="1:49">
      <c r="A2200" s="60"/>
      <c r="B2200" s="60"/>
      <c r="C2200" s="60"/>
      <c r="D2200" s="60"/>
      <c r="H2200" s="61"/>
      <c r="I2200" s="61"/>
      <c r="J2200" s="61"/>
      <c r="K2200" s="61"/>
      <c r="L2200" s="61"/>
      <c r="M2200" s="61"/>
      <c r="N2200" s="61"/>
      <c r="O2200" s="61"/>
      <c r="P2200" s="61"/>
      <c r="Q2200" s="61"/>
      <c r="R2200" s="61"/>
      <c r="S2200" s="61"/>
      <c r="T2200" s="61"/>
      <c r="U2200" s="61"/>
      <c r="V2200" s="61"/>
      <c r="W2200" s="61"/>
      <c r="X2200" s="61"/>
      <c r="Y2200" s="61"/>
      <c r="Z2200" s="61"/>
      <c r="AA2200" s="61"/>
      <c r="AB2200" s="61"/>
      <c r="AC2200" s="61"/>
      <c r="AD2200" s="61"/>
      <c r="AE2200" s="61"/>
      <c r="AF2200" s="61"/>
      <c r="AG2200" s="61"/>
      <c r="AH2200" s="61"/>
      <c r="AI2200" s="61"/>
      <c r="AJ2200" s="61"/>
      <c r="AK2200" s="61"/>
      <c r="AL2200" s="61"/>
      <c r="AM2200" s="61"/>
      <c r="AN2200" s="61"/>
      <c r="AO2200" s="61"/>
      <c r="AP2200" s="62"/>
      <c r="AQ2200" s="61"/>
      <c r="AR2200" s="61"/>
      <c r="AS2200" s="61"/>
      <c r="AT2200" s="61"/>
      <c r="AU2200" s="61"/>
      <c r="AV2200" s="61"/>
      <c r="AW2200" s="60"/>
    </row>
    <row r="2201" s="59" customFormat="1" customHeight="1" spans="1:49">
      <c r="A2201" s="60"/>
      <c r="B2201" s="60"/>
      <c r="C2201" s="60"/>
      <c r="D2201" s="60"/>
      <c r="H2201" s="61"/>
      <c r="I2201" s="61"/>
      <c r="J2201" s="61"/>
      <c r="K2201" s="61"/>
      <c r="L2201" s="61"/>
      <c r="M2201" s="61"/>
      <c r="N2201" s="61"/>
      <c r="O2201" s="61"/>
      <c r="P2201" s="61"/>
      <c r="Q2201" s="61"/>
      <c r="R2201" s="61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1"/>
      <c r="AC2201" s="61"/>
      <c r="AD2201" s="61"/>
      <c r="AE2201" s="61"/>
      <c r="AF2201" s="61"/>
      <c r="AG2201" s="61"/>
      <c r="AH2201" s="61"/>
      <c r="AI2201" s="61"/>
      <c r="AJ2201" s="61"/>
      <c r="AK2201" s="61"/>
      <c r="AL2201" s="61"/>
      <c r="AM2201" s="61"/>
      <c r="AN2201" s="61"/>
      <c r="AO2201" s="61"/>
      <c r="AP2201" s="62"/>
      <c r="AQ2201" s="61"/>
      <c r="AR2201" s="61"/>
      <c r="AS2201" s="61"/>
      <c r="AT2201" s="61"/>
      <c r="AU2201" s="61"/>
      <c r="AV2201" s="61"/>
      <c r="AW2201" s="60"/>
    </row>
    <row r="2202" s="59" customFormat="1" customHeight="1" spans="1:49">
      <c r="A2202" s="60"/>
      <c r="B2202" s="60"/>
      <c r="C2202" s="60"/>
      <c r="D2202" s="60"/>
      <c r="H2202" s="61"/>
      <c r="I2202" s="61"/>
      <c r="J2202" s="61"/>
      <c r="K2202" s="61"/>
      <c r="L2202" s="61"/>
      <c r="M2202" s="61"/>
      <c r="N2202" s="61"/>
      <c r="O2202" s="61"/>
      <c r="P2202" s="61"/>
      <c r="Q2202" s="61"/>
      <c r="R2202" s="61"/>
      <c r="S2202" s="61"/>
      <c r="T2202" s="61"/>
      <c r="U2202" s="61"/>
      <c r="V2202" s="61"/>
      <c r="W2202" s="61"/>
      <c r="X2202" s="61"/>
      <c r="Y2202" s="61"/>
      <c r="Z2202" s="61"/>
      <c r="AA2202" s="61"/>
      <c r="AB2202" s="61"/>
      <c r="AC2202" s="61"/>
      <c r="AD2202" s="61"/>
      <c r="AE2202" s="61"/>
      <c r="AF2202" s="61"/>
      <c r="AG2202" s="61"/>
      <c r="AH2202" s="61"/>
      <c r="AI2202" s="61"/>
      <c r="AJ2202" s="61"/>
      <c r="AK2202" s="61"/>
      <c r="AL2202" s="61"/>
      <c r="AM2202" s="61"/>
      <c r="AN2202" s="61"/>
      <c r="AO2202" s="61"/>
      <c r="AP2202" s="62"/>
      <c r="AQ2202" s="61"/>
      <c r="AR2202" s="61"/>
      <c r="AS2202" s="61"/>
      <c r="AT2202" s="61"/>
      <c r="AU2202" s="61"/>
      <c r="AV2202" s="61"/>
      <c r="AW2202" s="60"/>
    </row>
    <row r="2203" s="59" customFormat="1" customHeight="1" spans="1:49">
      <c r="A2203" s="60"/>
      <c r="B2203" s="60"/>
      <c r="C2203" s="60"/>
      <c r="D2203" s="60"/>
      <c r="H2203" s="61"/>
      <c r="I2203" s="61"/>
      <c r="J2203" s="61"/>
      <c r="K2203" s="61"/>
      <c r="L2203" s="61"/>
      <c r="M2203" s="61"/>
      <c r="N2203" s="61"/>
      <c r="O2203" s="61"/>
      <c r="P2203" s="61"/>
      <c r="Q2203" s="61"/>
      <c r="R2203" s="61"/>
      <c r="S2203" s="61"/>
      <c r="T2203" s="61"/>
      <c r="U2203" s="61"/>
      <c r="V2203" s="61"/>
      <c r="W2203" s="61"/>
      <c r="X2203" s="61"/>
      <c r="Y2203" s="61"/>
      <c r="Z2203" s="61"/>
      <c r="AA2203" s="61"/>
      <c r="AB2203" s="61"/>
      <c r="AC2203" s="61"/>
      <c r="AD2203" s="61"/>
      <c r="AE2203" s="61"/>
      <c r="AF2203" s="61"/>
      <c r="AG2203" s="61"/>
      <c r="AH2203" s="61"/>
      <c r="AI2203" s="61"/>
      <c r="AJ2203" s="61"/>
      <c r="AK2203" s="61"/>
      <c r="AL2203" s="61"/>
      <c r="AM2203" s="61"/>
      <c r="AN2203" s="61"/>
      <c r="AO2203" s="61"/>
      <c r="AP2203" s="62"/>
      <c r="AQ2203" s="61"/>
      <c r="AR2203" s="61"/>
      <c r="AS2203" s="61"/>
      <c r="AT2203" s="61"/>
      <c r="AU2203" s="61"/>
      <c r="AV2203" s="61"/>
      <c r="AW2203" s="60"/>
    </row>
    <row r="2204" s="59" customFormat="1" customHeight="1" spans="1:49">
      <c r="A2204" s="60"/>
      <c r="B2204" s="60"/>
      <c r="C2204" s="60"/>
      <c r="D2204" s="60"/>
      <c r="H2204" s="61"/>
      <c r="I2204" s="61"/>
      <c r="J2204" s="61"/>
      <c r="K2204" s="61"/>
      <c r="L2204" s="61"/>
      <c r="M2204" s="61"/>
      <c r="N2204" s="61"/>
      <c r="O2204" s="61"/>
      <c r="P2204" s="61"/>
      <c r="Q2204" s="61"/>
      <c r="R2204" s="61"/>
      <c r="S2204" s="61"/>
      <c r="T2204" s="61"/>
      <c r="U2204" s="61"/>
      <c r="V2204" s="61"/>
      <c r="W2204" s="61"/>
      <c r="X2204" s="61"/>
      <c r="Y2204" s="61"/>
      <c r="Z2204" s="61"/>
      <c r="AA2204" s="61"/>
      <c r="AB2204" s="61"/>
      <c r="AC2204" s="61"/>
      <c r="AD2204" s="61"/>
      <c r="AE2204" s="61"/>
      <c r="AF2204" s="61"/>
      <c r="AG2204" s="61"/>
      <c r="AH2204" s="61"/>
      <c r="AI2204" s="61"/>
      <c r="AJ2204" s="61"/>
      <c r="AK2204" s="61"/>
      <c r="AL2204" s="61"/>
      <c r="AM2204" s="61"/>
      <c r="AN2204" s="61"/>
      <c r="AO2204" s="61"/>
      <c r="AP2204" s="62"/>
      <c r="AQ2204" s="61"/>
      <c r="AR2204" s="61"/>
      <c r="AS2204" s="61"/>
      <c r="AT2204" s="61"/>
      <c r="AU2204" s="61"/>
      <c r="AV2204" s="61"/>
      <c r="AW2204" s="60"/>
    </row>
    <row r="2205" s="59" customFormat="1" customHeight="1" spans="1:49">
      <c r="A2205" s="60"/>
      <c r="B2205" s="60"/>
      <c r="C2205" s="60"/>
      <c r="D2205" s="60"/>
      <c r="H2205" s="61"/>
      <c r="I2205" s="61"/>
      <c r="J2205" s="61"/>
      <c r="K2205" s="61"/>
      <c r="L2205" s="61"/>
      <c r="M2205" s="61"/>
      <c r="N2205" s="61"/>
      <c r="O2205" s="61"/>
      <c r="P2205" s="61"/>
      <c r="Q2205" s="61"/>
      <c r="R2205" s="61"/>
      <c r="S2205" s="61"/>
      <c r="T2205" s="61"/>
      <c r="U2205" s="61"/>
      <c r="V2205" s="61"/>
      <c r="W2205" s="61"/>
      <c r="X2205" s="61"/>
      <c r="Y2205" s="61"/>
      <c r="Z2205" s="61"/>
      <c r="AA2205" s="61"/>
      <c r="AB2205" s="61"/>
      <c r="AC2205" s="61"/>
      <c r="AD2205" s="61"/>
      <c r="AE2205" s="61"/>
      <c r="AF2205" s="61"/>
      <c r="AG2205" s="61"/>
      <c r="AH2205" s="61"/>
      <c r="AI2205" s="61"/>
      <c r="AJ2205" s="61"/>
      <c r="AK2205" s="61"/>
      <c r="AL2205" s="61"/>
      <c r="AM2205" s="61"/>
      <c r="AN2205" s="61"/>
      <c r="AO2205" s="61"/>
      <c r="AP2205" s="62"/>
      <c r="AQ2205" s="61"/>
      <c r="AR2205" s="61"/>
      <c r="AS2205" s="61"/>
      <c r="AT2205" s="61"/>
      <c r="AU2205" s="61"/>
      <c r="AV2205" s="61"/>
      <c r="AW2205" s="60"/>
    </row>
    <row r="2206" s="59" customFormat="1" customHeight="1" spans="1:49">
      <c r="A2206" s="60"/>
      <c r="B2206" s="60"/>
      <c r="C2206" s="60"/>
      <c r="D2206" s="60"/>
      <c r="H2206" s="61"/>
      <c r="I2206" s="61"/>
      <c r="J2206" s="61"/>
      <c r="K2206" s="61"/>
      <c r="L2206" s="61"/>
      <c r="M2206" s="61"/>
      <c r="N2206" s="61"/>
      <c r="O2206" s="61"/>
      <c r="P2206" s="61"/>
      <c r="Q2206" s="61"/>
      <c r="R2206" s="61"/>
      <c r="S2206" s="61"/>
      <c r="T2206" s="61"/>
      <c r="U2206" s="61"/>
      <c r="V2206" s="61"/>
      <c r="W2206" s="61"/>
      <c r="X2206" s="61"/>
      <c r="Y2206" s="61"/>
      <c r="Z2206" s="61"/>
      <c r="AA2206" s="61"/>
      <c r="AB2206" s="61"/>
      <c r="AC2206" s="61"/>
      <c r="AD2206" s="61"/>
      <c r="AE2206" s="61"/>
      <c r="AF2206" s="61"/>
      <c r="AG2206" s="61"/>
      <c r="AH2206" s="61"/>
      <c r="AI2206" s="61"/>
      <c r="AJ2206" s="61"/>
      <c r="AK2206" s="61"/>
      <c r="AL2206" s="61"/>
      <c r="AM2206" s="61"/>
      <c r="AN2206" s="61"/>
      <c r="AO2206" s="61"/>
      <c r="AP2206" s="62"/>
      <c r="AQ2206" s="61"/>
      <c r="AR2206" s="61"/>
      <c r="AS2206" s="61"/>
      <c r="AT2206" s="61"/>
      <c r="AU2206" s="61"/>
      <c r="AV2206" s="61"/>
      <c r="AW2206" s="60"/>
    </row>
    <row r="2207" s="59" customFormat="1" customHeight="1" spans="1:49">
      <c r="A2207" s="60"/>
      <c r="B2207" s="60"/>
      <c r="C2207" s="60"/>
      <c r="D2207" s="60"/>
      <c r="H2207" s="61"/>
      <c r="I2207" s="61"/>
      <c r="J2207" s="61"/>
      <c r="K2207" s="61"/>
      <c r="L2207" s="61"/>
      <c r="M2207" s="61"/>
      <c r="N2207" s="61"/>
      <c r="O2207" s="61"/>
      <c r="P2207" s="61"/>
      <c r="Q2207" s="61"/>
      <c r="R2207" s="61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1"/>
      <c r="AC2207" s="61"/>
      <c r="AD2207" s="61"/>
      <c r="AE2207" s="61"/>
      <c r="AF2207" s="61"/>
      <c r="AG2207" s="61"/>
      <c r="AH2207" s="61"/>
      <c r="AI2207" s="61"/>
      <c r="AJ2207" s="61"/>
      <c r="AK2207" s="61"/>
      <c r="AL2207" s="61"/>
      <c r="AM2207" s="61"/>
      <c r="AN2207" s="61"/>
      <c r="AO2207" s="61"/>
      <c r="AP2207" s="62"/>
      <c r="AQ2207" s="61"/>
      <c r="AR2207" s="61"/>
      <c r="AS2207" s="61"/>
      <c r="AT2207" s="61"/>
      <c r="AU2207" s="61"/>
      <c r="AV2207" s="61"/>
      <c r="AW2207" s="60"/>
    </row>
    <row r="2208" s="59" customFormat="1" customHeight="1" spans="1:49">
      <c r="A2208" s="60"/>
      <c r="B2208" s="60"/>
      <c r="C2208" s="60"/>
      <c r="D2208" s="60"/>
      <c r="H2208" s="61"/>
      <c r="I2208" s="61"/>
      <c r="J2208" s="61"/>
      <c r="K2208" s="61"/>
      <c r="L2208" s="61"/>
      <c r="M2208" s="61"/>
      <c r="N2208" s="61"/>
      <c r="O2208" s="61"/>
      <c r="P2208" s="61"/>
      <c r="Q2208" s="61"/>
      <c r="R2208" s="61"/>
      <c r="S2208" s="61"/>
      <c r="T2208" s="61"/>
      <c r="U2208" s="61"/>
      <c r="V2208" s="61"/>
      <c r="W2208" s="61"/>
      <c r="X2208" s="61"/>
      <c r="Y2208" s="61"/>
      <c r="Z2208" s="61"/>
      <c r="AA2208" s="61"/>
      <c r="AB2208" s="61"/>
      <c r="AC2208" s="61"/>
      <c r="AD2208" s="61"/>
      <c r="AE2208" s="61"/>
      <c r="AF2208" s="61"/>
      <c r="AG2208" s="61"/>
      <c r="AH2208" s="61"/>
      <c r="AI2208" s="61"/>
      <c r="AJ2208" s="61"/>
      <c r="AK2208" s="61"/>
      <c r="AL2208" s="61"/>
      <c r="AM2208" s="61"/>
      <c r="AN2208" s="61"/>
      <c r="AO2208" s="61"/>
      <c r="AP2208" s="62"/>
      <c r="AQ2208" s="61"/>
      <c r="AR2208" s="61"/>
      <c r="AS2208" s="61"/>
      <c r="AT2208" s="61"/>
      <c r="AU2208" s="61"/>
      <c r="AV2208" s="61"/>
      <c r="AW2208" s="60"/>
    </row>
    <row r="2209" s="59" customFormat="1" customHeight="1" spans="1:49">
      <c r="A2209" s="60"/>
      <c r="B2209" s="60"/>
      <c r="C2209" s="60"/>
      <c r="D2209" s="60"/>
      <c r="H2209" s="61"/>
      <c r="I2209" s="61"/>
      <c r="J2209" s="61"/>
      <c r="K2209" s="61"/>
      <c r="L2209" s="61"/>
      <c r="M2209" s="61"/>
      <c r="N2209" s="61"/>
      <c r="O2209" s="61"/>
      <c r="P2209" s="61"/>
      <c r="Q2209" s="61"/>
      <c r="R2209" s="61"/>
      <c r="S2209" s="61"/>
      <c r="T2209" s="61"/>
      <c r="U2209" s="61"/>
      <c r="V2209" s="61"/>
      <c r="W2209" s="61"/>
      <c r="X2209" s="61"/>
      <c r="Y2209" s="61"/>
      <c r="Z2209" s="61"/>
      <c r="AA2209" s="61"/>
      <c r="AB2209" s="61"/>
      <c r="AC2209" s="61"/>
      <c r="AD2209" s="61"/>
      <c r="AE2209" s="61"/>
      <c r="AF2209" s="61"/>
      <c r="AG2209" s="61"/>
      <c r="AH2209" s="61"/>
      <c r="AI2209" s="61"/>
      <c r="AJ2209" s="61"/>
      <c r="AK2209" s="61"/>
      <c r="AL2209" s="61"/>
      <c r="AM2209" s="61"/>
      <c r="AN2209" s="61"/>
      <c r="AO2209" s="61"/>
      <c r="AP2209" s="62"/>
      <c r="AQ2209" s="61"/>
      <c r="AR2209" s="61"/>
      <c r="AS2209" s="61"/>
      <c r="AT2209" s="61"/>
      <c r="AU2209" s="61"/>
      <c r="AV2209" s="61"/>
      <c r="AW2209" s="60"/>
    </row>
    <row r="2210" s="59" customFormat="1" customHeight="1" spans="1:49">
      <c r="A2210" s="60"/>
      <c r="B2210" s="60"/>
      <c r="C2210" s="60"/>
      <c r="D2210" s="60"/>
      <c r="H2210" s="61"/>
      <c r="I2210" s="61"/>
      <c r="J2210" s="61"/>
      <c r="K2210" s="61"/>
      <c r="L2210" s="61"/>
      <c r="M2210" s="61"/>
      <c r="N2210" s="61"/>
      <c r="O2210" s="61"/>
      <c r="P2210" s="61"/>
      <c r="Q2210" s="61"/>
      <c r="R2210" s="61"/>
      <c r="S2210" s="61"/>
      <c r="T2210" s="61"/>
      <c r="U2210" s="61"/>
      <c r="V2210" s="61"/>
      <c r="W2210" s="61"/>
      <c r="X2210" s="61"/>
      <c r="Y2210" s="61"/>
      <c r="Z2210" s="61"/>
      <c r="AA2210" s="61"/>
      <c r="AB2210" s="61"/>
      <c r="AC2210" s="61"/>
      <c r="AD2210" s="61"/>
      <c r="AE2210" s="61"/>
      <c r="AF2210" s="61"/>
      <c r="AG2210" s="61"/>
      <c r="AH2210" s="61"/>
      <c r="AI2210" s="61"/>
      <c r="AJ2210" s="61"/>
      <c r="AK2210" s="61"/>
      <c r="AL2210" s="61"/>
      <c r="AM2210" s="61"/>
      <c r="AN2210" s="61"/>
      <c r="AO2210" s="61"/>
      <c r="AP2210" s="62"/>
      <c r="AQ2210" s="61"/>
      <c r="AR2210" s="61"/>
      <c r="AS2210" s="61"/>
      <c r="AT2210" s="61"/>
      <c r="AU2210" s="61"/>
      <c r="AV2210" s="61"/>
      <c r="AW2210" s="60"/>
    </row>
    <row r="2211" s="59" customFormat="1" customHeight="1" spans="1:49">
      <c r="A2211" s="60"/>
      <c r="B2211" s="60"/>
      <c r="C2211" s="60"/>
      <c r="D2211" s="60"/>
      <c r="H2211" s="61"/>
      <c r="I2211" s="61"/>
      <c r="J2211" s="61"/>
      <c r="K2211" s="61"/>
      <c r="L2211" s="61"/>
      <c r="M2211" s="61"/>
      <c r="N2211" s="61"/>
      <c r="O2211" s="61"/>
      <c r="P2211" s="61"/>
      <c r="Q2211" s="61"/>
      <c r="R2211" s="61"/>
      <c r="S2211" s="61"/>
      <c r="T2211" s="61"/>
      <c r="U2211" s="61"/>
      <c r="V2211" s="61"/>
      <c r="W2211" s="61"/>
      <c r="X2211" s="61"/>
      <c r="Y2211" s="61"/>
      <c r="Z2211" s="61"/>
      <c r="AA2211" s="61"/>
      <c r="AB2211" s="61"/>
      <c r="AC2211" s="61"/>
      <c r="AD2211" s="61"/>
      <c r="AE2211" s="61"/>
      <c r="AF2211" s="61"/>
      <c r="AG2211" s="61"/>
      <c r="AH2211" s="61"/>
      <c r="AI2211" s="61"/>
      <c r="AJ2211" s="61"/>
      <c r="AK2211" s="61"/>
      <c r="AL2211" s="61"/>
      <c r="AM2211" s="61"/>
      <c r="AN2211" s="61"/>
      <c r="AO2211" s="61"/>
      <c r="AP2211" s="62"/>
      <c r="AQ2211" s="61"/>
      <c r="AR2211" s="61"/>
      <c r="AS2211" s="61"/>
      <c r="AT2211" s="61"/>
      <c r="AU2211" s="61"/>
      <c r="AV2211" s="61"/>
      <c r="AW2211" s="60"/>
    </row>
    <row r="2212" s="59" customFormat="1" customHeight="1" spans="1:49">
      <c r="A2212" s="60"/>
      <c r="B2212" s="60"/>
      <c r="C2212" s="60"/>
      <c r="D2212" s="60"/>
      <c r="H2212" s="61"/>
      <c r="I2212" s="61"/>
      <c r="J2212" s="61"/>
      <c r="K2212" s="61"/>
      <c r="L2212" s="61"/>
      <c r="M2212" s="61"/>
      <c r="N2212" s="61"/>
      <c r="O2212" s="61"/>
      <c r="P2212" s="61"/>
      <c r="Q2212" s="61"/>
      <c r="R2212" s="61"/>
      <c r="S2212" s="61"/>
      <c r="T2212" s="61"/>
      <c r="U2212" s="61"/>
      <c r="V2212" s="61"/>
      <c r="W2212" s="61"/>
      <c r="X2212" s="61"/>
      <c r="Y2212" s="61"/>
      <c r="Z2212" s="61"/>
      <c r="AA2212" s="61"/>
      <c r="AB2212" s="61"/>
      <c r="AC2212" s="61"/>
      <c r="AD2212" s="61"/>
      <c r="AE2212" s="61"/>
      <c r="AF2212" s="61"/>
      <c r="AG2212" s="61"/>
      <c r="AH2212" s="61"/>
      <c r="AI2212" s="61"/>
      <c r="AJ2212" s="61"/>
      <c r="AK2212" s="61"/>
      <c r="AL2212" s="61"/>
      <c r="AM2212" s="61"/>
      <c r="AN2212" s="61"/>
      <c r="AO2212" s="61"/>
      <c r="AP2212" s="62"/>
      <c r="AQ2212" s="61"/>
      <c r="AR2212" s="61"/>
      <c r="AS2212" s="61"/>
      <c r="AT2212" s="61"/>
      <c r="AU2212" s="61"/>
      <c r="AV2212" s="61"/>
      <c r="AW2212" s="60"/>
    </row>
    <row r="2213" s="59" customFormat="1" customHeight="1" spans="1:49">
      <c r="A2213" s="60"/>
      <c r="B2213" s="60"/>
      <c r="C2213" s="60"/>
      <c r="D2213" s="60"/>
      <c r="H2213" s="61"/>
      <c r="I2213" s="61"/>
      <c r="J2213" s="61"/>
      <c r="K2213" s="61"/>
      <c r="L2213" s="61"/>
      <c r="M2213" s="61"/>
      <c r="N2213" s="61"/>
      <c r="O2213" s="61"/>
      <c r="P2213" s="61"/>
      <c r="Q2213" s="61"/>
      <c r="R2213" s="61"/>
      <c r="S2213" s="61"/>
      <c r="T2213" s="61"/>
      <c r="U2213" s="61"/>
      <c r="V2213" s="61"/>
      <c r="W2213" s="61"/>
      <c r="X2213" s="61"/>
      <c r="Y2213" s="61"/>
      <c r="Z2213" s="61"/>
      <c r="AA2213" s="61"/>
      <c r="AB2213" s="61"/>
      <c r="AC2213" s="61"/>
      <c r="AD2213" s="61"/>
      <c r="AE2213" s="61"/>
      <c r="AF2213" s="61"/>
      <c r="AG2213" s="61"/>
      <c r="AH2213" s="61"/>
      <c r="AI2213" s="61"/>
      <c r="AJ2213" s="61"/>
      <c r="AK2213" s="61"/>
      <c r="AL2213" s="61"/>
      <c r="AM2213" s="61"/>
      <c r="AN2213" s="61"/>
      <c r="AO2213" s="61"/>
      <c r="AP2213" s="62"/>
      <c r="AQ2213" s="61"/>
      <c r="AR2213" s="61"/>
      <c r="AS2213" s="61"/>
      <c r="AT2213" s="61"/>
      <c r="AU2213" s="61"/>
      <c r="AV2213" s="61"/>
      <c r="AW2213" s="60"/>
    </row>
    <row r="2214" s="59" customFormat="1" customHeight="1" spans="1:49">
      <c r="A2214" s="60"/>
      <c r="B2214" s="60"/>
      <c r="C2214" s="60"/>
      <c r="D2214" s="60"/>
      <c r="H2214" s="61"/>
      <c r="I2214" s="61"/>
      <c r="J2214" s="61"/>
      <c r="K2214" s="61"/>
      <c r="L2214" s="61"/>
      <c r="M2214" s="61"/>
      <c r="N2214" s="61"/>
      <c r="O2214" s="61"/>
      <c r="P2214" s="61"/>
      <c r="Q2214" s="61"/>
      <c r="R2214" s="61"/>
      <c r="S2214" s="61"/>
      <c r="T2214" s="61"/>
      <c r="U2214" s="61"/>
      <c r="V2214" s="61"/>
      <c r="W2214" s="61"/>
      <c r="X2214" s="61"/>
      <c r="Y2214" s="61"/>
      <c r="Z2214" s="61"/>
      <c r="AA2214" s="61"/>
      <c r="AB2214" s="61"/>
      <c r="AC2214" s="61"/>
      <c r="AD2214" s="61"/>
      <c r="AE2214" s="61"/>
      <c r="AF2214" s="61"/>
      <c r="AG2214" s="61"/>
      <c r="AH2214" s="61"/>
      <c r="AI2214" s="61"/>
      <c r="AJ2214" s="61"/>
      <c r="AK2214" s="61"/>
      <c r="AL2214" s="61"/>
      <c r="AM2214" s="61"/>
      <c r="AN2214" s="61"/>
      <c r="AO2214" s="61"/>
      <c r="AP2214" s="62"/>
      <c r="AQ2214" s="61"/>
      <c r="AR2214" s="61"/>
      <c r="AS2214" s="61"/>
      <c r="AT2214" s="61"/>
      <c r="AU2214" s="61"/>
      <c r="AV2214" s="61"/>
      <c r="AW2214" s="60"/>
    </row>
    <row r="2215" s="59" customFormat="1" customHeight="1" spans="1:49">
      <c r="A2215" s="60"/>
      <c r="B2215" s="60"/>
      <c r="C2215" s="60"/>
      <c r="D2215" s="60"/>
      <c r="H2215" s="61"/>
      <c r="I2215" s="61"/>
      <c r="J2215" s="61"/>
      <c r="K2215" s="61"/>
      <c r="L2215" s="61"/>
      <c r="M2215" s="61"/>
      <c r="N2215" s="61"/>
      <c r="O2215" s="61"/>
      <c r="P2215" s="61"/>
      <c r="Q2215" s="61"/>
      <c r="R2215" s="61"/>
      <c r="S2215" s="61"/>
      <c r="T2215" s="61"/>
      <c r="U2215" s="61"/>
      <c r="V2215" s="61"/>
      <c r="W2215" s="61"/>
      <c r="X2215" s="61"/>
      <c r="Y2215" s="61"/>
      <c r="Z2215" s="61"/>
      <c r="AA2215" s="61"/>
      <c r="AB2215" s="61"/>
      <c r="AC2215" s="61"/>
      <c r="AD2215" s="61"/>
      <c r="AE2215" s="61"/>
      <c r="AF2215" s="61"/>
      <c r="AG2215" s="61"/>
      <c r="AH2215" s="61"/>
      <c r="AI2215" s="61"/>
      <c r="AJ2215" s="61"/>
      <c r="AK2215" s="61"/>
      <c r="AL2215" s="61"/>
      <c r="AM2215" s="61"/>
      <c r="AN2215" s="61"/>
      <c r="AO2215" s="61"/>
      <c r="AP2215" s="62"/>
      <c r="AQ2215" s="61"/>
      <c r="AR2215" s="61"/>
      <c r="AS2215" s="61"/>
      <c r="AT2215" s="61"/>
      <c r="AU2215" s="61"/>
      <c r="AV2215" s="61"/>
      <c r="AW2215" s="60"/>
    </row>
    <row r="2216" s="59" customFormat="1" customHeight="1" spans="1:49">
      <c r="A2216" s="60"/>
      <c r="B2216" s="60"/>
      <c r="C2216" s="60"/>
      <c r="D2216" s="60"/>
      <c r="H2216" s="61"/>
      <c r="I2216" s="61"/>
      <c r="J2216" s="61"/>
      <c r="K2216" s="61"/>
      <c r="L2216" s="61"/>
      <c r="M2216" s="61"/>
      <c r="N2216" s="61"/>
      <c r="O2216" s="61"/>
      <c r="P2216" s="61"/>
      <c r="Q2216" s="61"/>
      <c r="R2216" s="61"/>
      <c r="S2216" s="61"/>
      <c r="T2216" s="61"/>
      <c r="U2216" s="61"/>
      <c r="V2216" s="61"/>
      <c r="W2216" s="61"/>
      <c r="X2216" s="61"/>
      <c r="Y2216" s="61"/>
      <c r="Z2216" s="61"/>
      <c r="AA2216" s="61"/>
      <c r="AB2216" s="61"/>
      <c r="AC2216" s="61"/>
      <c r="AD2216" s="61"/>
      <c r="AE2216" s="61"/>
      <c r="AF2216" s="61"/>
      <c r="AG2216" s="61"/>
      <c r="AH2216" s="61"/>
      <c r="AI2216" s="61"/>
      <c r="AJ2216" s="61"/>
      <c r="AK2216" s="61"/>
      <c r="AL2216" s="61"/>
      <c r="AM2216" s="61"/>
      <c r="AN2216" s="61"/>
      <c r="AO2216" s="61"/>
      <c r="AP2216" s="62"/>
      <c r="AQ2216" s="61"/>
      <c r="AR2216" s="61"/>
      <c r="AS2216" s="61"/>
      <c r="AT2216" s="61"/>
      <c r="AU2216" s="61"/>
      <c r="AV2216" s="61"/>
      <c r="AW2216" s="60"/>
    </row>
    <row r="2217" s="59" customFormat="1" customHeight="1" spans="1:49">
      <c r="A2217" s="60"/>
      <c r="B2217" s="60"/>
      <c r="C2217" s="60"/>
      <c r="D2217" s="60"/>
      <c r="H2217" s="61"/>
      <c r="I2217" s="61"/>
      <c r="J2217" s="61"/>
      <c r="K2217" s="61"/>
      <c r="L2217" s="61"/>
      <c r="M2217" s="61"/>
      <c r="N2217" s="61"/>
      <c r="O2217" s="61"/>
      <c r="P2217" s="61"/>
      <c r="Q2217" s="61"/>
      <c r="R2217" s="61"/>
      <c r="S2217" s="61"/>
      <c r="T2217" s="61"/>
      <c r="U2217" s="61"/>
      <c r="V2217" s="61"/>
      <c r="W2217" s="61"/>
      <c r="X2217" s="61"/>
      <c r="Y2217" s="61"/>
      <c r="Z2217" s="61"/>
      <c r="AA2217" s="61"/>
      <c r="AB2217" s="61"/>
      <c r="AC2217" s="61"/>
      <c r="AD2217" s="61"/>
      <c r="AE2217" s="61"/>
      <c r="AF2217" s="61"/>
      <c r="AG2217" s="61"/>
      <c r="AH2217" s="61"/>
      <c r="AI2217" s="61"/>
      <c r="AJ2217" s="61"/>
      <c r="AK2217" s="61"/>
      <c r="AL2217" s="61"/>
      <c r="AM2217" s="61"/>
      <c r="AN2217" s="61"/>
      <c r="AO2217" s="61"/>
      <c r="AP2217" s="62"/>
      <c r="AQ2217" s="61"/>
      <c r="AR2217" s="61"/>
      <c r="AS2217" s="61"/>
      <c r="AT2217" s="61"/>
      <c r="AU2217" s="61"/>
      <c r="AV2217" s="61"/>
      <c r="AW2217" s="60"/>
    </row>
    <row r="2218" s="59" customFormat="1" customHeight="1" spans="1:49">
      <c r="A2218" s="60"/>
      <c r="B2218" s="60"/>
      <c r="C2218" s="60"/>
      <c r="D2218" s="60"/>
      <c r="H2218" s="61"/>
      <c r="I2218" s="61"/>
      <c r="J2218" s="61"/>
      <c r="K2218" s="61"/>
      <c r="L2218" s="61"/>
      <c r="M2218" s="61"/>
      <c r="N2218" s="61"/>
      <c r="O2218" s="61"/>
      <c r="P2218" s="61"/>
      <c r="Q2218" s="61"/>
      <c r="R2218" s="61"/>
      <c r="S2218" s="61"/>
      <c r="T2218" s="61"/>
      <c r="U2218" s="61"/>
      <c r="V2218" s="61"/>
      <c r="W2218" s="61"/>
      <c r="X2218" s="61"/>
      <c r="Y2218" s="61"/>
      <c r="Z2218" s="61"/>
      <c r="AA2218" s="61"/>
      <c r="AB2218" s="61"/>
      <c r="AC2218" s="61"/>
      <c r="AD2218" s="61"/>
      <c r="AE2218" s="61"/>
      <c r="AF2218" s="61"/>
      <c r="AG2218" s="61"/>
      <c r="AH2218" s="61"/>
      <c r="AI2218" s="61"/>
      <c r="AJ2218" s="61"/>
      <c r="AK2218" s="61"/>
      <c r="AL2218" s="61"/>
      <c r="AM2218" s="61"/>
      <c r="AN2218" s="61"/>
      <c r="AO2218" s="61"/>
      <c r="AP2218" s="62"/>
      <c r="AQ2218" s="61"/>
      <c r="AR2218" s="61"/>
      <c r="AS2218" s="61"/>
      <c r="AT2218" s="61"/>
      <c r="AU2218" s="61"/>
      <c r="AV2218" s="61"/>
      <c r="AW2218" s="60"/>
    </row>
    <row r="2219" s="59" customFormat="1" customHeight="1" spans="1:49">
      <c r="A2219" s="60"/>
      <c r="B2219" s="60"/>
      <c r="C2219" s="60"/>
      <c r="D2219" s="60"/>
      <c r="H2219" s="61"/>
      <c r="I2219" s="61"/>
      <c r="J2219" s="61"/>
      <c r="K2219" s="61"/>
      <c r="L2219" s="61"/>
      <c r="M2219" s="61"/>
      <c r="N2219" s="61"/>
      <c r="O2219" s="61"/>
      <c r="P2219" s="61"/>
      <c r="Q2219" s="61"/>
      <c r="R2219" s="61"/>
      <c r="S2219" s="61"/>
      <c r="T2219" s="61"/>
      <c r="U2219" s="61"/>
      <c r="V2219" s="61"/>
      <c r="W2219" s="61"/>
      <c r="X2219" s="61"/>
      <c r="Y2219" s="61"/>
      <c r="Z2219" s="61"/>
      <c r="AA2219" s="61"/>
      <c r="AB2219" s="61"/>
      <c r="AC2219" s="61"/>
      <c r="AD2219" s="61"/>
      <c r="AE2219" s="61"/>
      <c r="AF2219" s="61"/>
      <c r="AG2219" s="61"/>
      <c r="AH2219" s="61"/>
      <c r="AI2219" s="61"/>
      <c r="AJ2219" s="61"/>
      <c r="AK2219" s="61"/>
      <c r="AL2219" s="61"/>
      <c r="AM2219" s="61"/>
      <c r="AN2219" s="61"/>
      <c r="AO2219" s="61"/>
      <c r="AP2219" s="62"/>
      <c r="AQ2219" s="61"/>
      <c r="AR2219" s="61"/>
      <c r="AS2219" s="61"/>
      <c r="AT2219" s="61"/>
      <c r="AU2219" s="61"/>
      <c r="AV2219" s="61"/>
      <c r="AW2219" s="60"/>
    </row>
    <row r="2220" s="59" customFormat="1" customHeight="1" spans="1:49">
      <c r="A2220" s="60"/>
      <c r="B2220" s="60"/>
      <c r="C2220" s="60"/>
      <c r="D2220" s="60"/>
      <c r="H2220" s="61"/>
      <c r="I2220" s="61"/>
      <c r="J2220" s="61"/>
      <c r="K2220" s="61"/>
      <c r="L2220" s="61"/>
      <c r="M2220" s="61"/>
      <c r="N2220" s="61"/>
      <c r="O2220" s="61"/>
      <c r="P2220" s="61"/>
      <c r="Q2220" s="61"/>
      <c r="R2220" s="61"/>
      <c r="S2220" s="61"/>
      <c r="T2220" s="61"/>
      <c r="U2220" s="61"/>
      <c r="V2220" s="61"/>
      <c r="W2220" s="61"/>
      <c r="X2220" s="61"/>
      <c r="Y2220" s="61"/>
      <c r="Z2220" s="61"/>
      <c r="AA2220" s="61"/>
      <c r="AB2220" s="61"/>
      <c r="AC2220" s="61"/>
      <c r="AD2220" s="61"/>
      <c r="AE2220" s="61"/>
      <c r="AF2220" s="61"/>
      <c r="AG2220" s="61"/>
      <c r="AH2220" s="61"/>
      <c r="AI2220" s="61"/>
      <c r="AJ2220" s="61"/>
      <c r="AK2220" s="61"/>
      <c r="AL2220" s="61"/>
      <c r="AM2220" s="61"/>
      <c r="AN2220" s="61"/>
      <c r="AO2220" s="61"/>
      <c r="AP2220" s="62"/>
      <c r="AQ2220" s="61"/>
      <c r="AR2220" s="61"/>
      <c r="AS2220" s="61"/>
      <c r="AT2220" s="61"/>
      <c r="AU2220" s="61"/>
      <c r="AV2220" s="61"/>
      <c r="AW2220" s="60"/>
    </row>
    <row r="2221" s="59" customFormat="1" customHeight="1" spans="1:49">
      <c r="A2221" s="60"/>
      <c r="B2221" s="60"/>
      <c r="C2221" s="60"/>
      <c r="D2221" s="60"/>
      <c r="H2221" s="61"/>
      <c r="I2221" s="61"/>
      <c r="J2221" s="61"/>
      <c r="K2221" s="61"/>
      <c r="L2221" s="61"/>
      <c r="M2221" s="61"/>
      <c r="N2221" s="61"/>
      <c r="O2221" s="61"/>
      <c r="P2221" s="61"/>
      <c r="Q2221" s="61"/>
      <c r="R2221" s="61"/>
      <c r="S2221" s="61"/>
      <c r="T2221" s="61"/>
      <c r="U2221" s="61"/>
      <c r="V2221" s="61"/>
      <c r="W2221" s="61"/>
      <c r="X2221" s="61"/>
      <c r="Y2221" s="61"/>
      <c r="Z2221" s="61"/>
      <c r="AA2221" s="61"/>
      <c r="AB2221" s="61"/>
      <c r="AC2221" s="61"/>
      <c r="AD2221" s="61"/>
      <c r="AE2221" s="61"/>
      <c r="AF2221" s="61"/>
      <c r="AG2221" s="61"/>
      <c r="AH2221" s="61"/>
      <c r="AI2221" s="61"/>
      <c r="AJ2221" s="61"/>
      <c r="AK2221" s="61"/>
      <c r="AL2221" s="61"/>
      <c r="AM2221" s="61"/>
      <c r="AN2221" s="61"/>
      <c r="AO2221" s="61"/>
      <c r="AP2221" s="62"/>
      <c r="AQ2221" s="61"/>
      <c r="AR2221" s="61"/>
      <c r="AS2221" s="61"/>
      <c r="AT2221" s="61"/>
      <c r="AU2221" s="61"/>
      <c r="AV2221" s="61"/>
      <c r="AW2221" s="60"/>
    </row>
    <row r="2222" s="59" customFormat="1" customHeight="1" spans="1:49">
      <c r="A2222" s="60"/>
      <c r="B2222" s="60"/>
      <c r="C2222" s="60"/>
      <c r="D2222" s="60"/>
      <c r="H2222" s="61"/>
      <c r="I2222" s="61"/>
      <c r="J2222" s="61"/>
      <c r="K2222" s="61"/>
      <c r="L2222" s="61"/>
      <c r="M2222" s="61"/>
      <c r="N2222" s="61"/>
      <c r="O2222" s="61"/>
      <c r="P2222" s="61"/>
      <c r="Q2222" s="61"/>
      <c r="R2222" s="61"/>
      <c r="S2222" s="61"/>
      <c r="T2222" s="61"/>
      <c r="U2222" s="61"/>
      <c r="V2222" s="61"/>
      <c r="W2222" s="61"/>
      <c r="X2222" s="61"/>
      <c r="Y2222" s="61"/>
      <c r="Z2222" s="61"/>
      <c r="AA2222" s="61"/>
      <c r="AB2222" s="61"/>
      <c r="AC2222" s="61"/>
      <c r="AD2222" s="61"/>
      <c r="AE2222" s="61"/>
      <c r="AF2222" s="61"/>
      <c r="AG2222" s="61"/>
      <c r="AH2222" s="61"/>
      <c r="AI2222" s="61"/>
      <c r="AJ2222" s="61"/>
      <c r="AK2222" s="61"/>
      <c r="AL2222" s="61"/>
      <c r="AM2222" s="61"/>
      <c r="AN2222" s="61"/>
      <c r="AO2222" s="61"/>
      <c r="AP2222" s="62"/>
      <c r="AQ2222" s="61"/>
      <c r="AR2222" s="61"/>
      <c r="AS2222" s="61"/>
      <c r="AT2222" s="61"/>
      <c r="AU2222" s="61"/>
      <c r="AV2222" s="61"/>
      <c r="AW2222" s="60"/>
    </row>
    <row r="2223" s="59" customFormat="1" customHeight="1" spans="1:49">
      <c r="A2223" s="60"/>
      <c r="B2223" s="60"/>
      <c r="C2223" s="60"/>
      <c r="D2223" s="60"/>
      <c r="H2223" s="61"/>
      <c r="I2223" s="61"/>
      <c r="J2223" s="61"/>
      <c r="K2223" s="61"/>
      <c r="L2223" s="61"/>
      <c r="M2223" s="61"/>
      <c r="N2223" s="61"/>
      <c r="O2223" s="61"/>
      <c r="P2223" s="61"/>
      <c r="Q2223" s="61"/>
      <c r="R2223" s="61"/>
      <c r="S2223" s="61"/>
      <c r="T2223" s="61"/>
      <c r="U2223" s="61"/>
      <c r="V2223" s="61"/>
      <c r="W2223" s="61"/>
      <c r="X2223" s="61"/>
      <c r="Y2223" s="61"/>
      <c r="Z2223" s="61"/>
      <c r="AA2223" s="61"/>
      <c r="AB2223" s="61"/>
      <c r="AC2223" s="61"/>
      <c r="AD2223" s="61"/>
      <c r="AE2223" s="61"/>
      <c r="AF2223" s="61"/>
      <c r="AG2223" s="61"/>
      <c r="AH2223" s="61"/>
      <c r="AI2223" s="61"/>
      <c r="AJ2223" s="61"/>
      <c r="AK2223" s="61"/>
      <c r="AL2223" s="61"/>
      <c r="AM2223" s="61"/>
      <c r="AN2223" s="61"/>
      <c r="AO2223" s="61"/>
      <c r="AP2223" s="62"/>
      <c r="AQ2223" s="61"/>
      <c r="AR2223" s="61"/>
      <c r="AS2223" s="61"/>
      <c r="AT2223" s="61"/>
      <c r="AU2223" s="61"/>
      <c r="AV2223" s="61"/>
      <c r="AW2223" s="60"/>
    </row>
    <row r="2224" s="59" customFormat="1" customHeight="1" spans="1:49">
      <c r="A2224" s="60"/>
      <c r="B2224" s="60"/>
      <c r="C2224" s="60"/>
      <c r="D2224" s="60"/>
      <c r="H2224" s="61"/>
      <c r="I2224" s="61"/>
      <c r="J2224" s="61"/>
      <c r="K2224" s="61"/>
      <c r="L2224" s="61"/>
      <c r="M2224" s="61"/>
      <c r="N2224" s="61"/>
      <c r="O2224" s="61"/>
      <c r="P2224" s="61"/>
      <c r="Q2224" s="61"/>
      <c r="R2224" s="61"/>
      <c r="S2224" s="61"/>
      <c r="T2224" s="61"/>
      <c r="U2224" s="61"/>
      <c r="V2224" s="61"/>
      <c r="W2224" s="61"/>
      <c r="X2224" s="61"/>
      <c r="Y2224" s="61"/>
      <c r="Z2224" s="61"/>
      <c r="AA2224" s="61"/>
      <c r="AB2224" s="61"/>
      <c r="AC2224" s="61"/>
      <c r="AD2224" s="61"/>
      <c r="AE2224" s="61"/>
      <c r="AF2224" s="61"/>
      <c r="AG2224" s="61"/>
      <c r="AH2224" s="61"/>
      <c r="AI2224" s="61"/>
      <c r="AJ2224" s="61"/>
      <c r="AK2224" s="61"/>
      <c r="AL2224" s="61"/>
      <c r="AM2224" s="61"/>
      <c r="AN2224" s="61"/>
      <c r="AO2224" s="61"/>
      <c r="AP2224" s="62"/>
      <c r="AQ2224" s="61"/>
      <c r="AR2224" s="61"/>
      <c r="AS2224" s="61"/>
      <c r="AT2224" s="61"/>
      <c r="AU2224" s="61"/>
      <c r="AV2224" s="61"/>
      <c r="AW2224" s="60"/>
    </row>
    <row r="2225" s="59" customFormat="1" customHeight="1" spans="1:49">
      <c r="A2225" s="60"/>
      <c r="B2225" s="60"/>
      <c r="C2225" s="60"/>
      <c r="D2225" s="60"/>
      <c r="H2225" s="61"/>
      <c r="I2225" s="61"/>
      <c r="J2225" s="61"/>
      <c r="K2225" s="61"/>
      <c r="L2225" s="61"/>
      <c r="M2225" s="61"/>
      <c r="N2225" s="61"/>
      <c r="O2225" s="61"/>
      <c r="P2225" s="61"/>
      <c r="Q2225" s="61"/>
      <c r="R2225" s="61"/>
      <c r="S2225" s="61"/>
      <c r="T2225" s="61"/>
      <c r="U2225" s="61"/>
      <c r="V2225" s="61"/>
      <c r="W2225" s="61"/>
      <c r="X2225" s="61"/>
      <c r="Y2225" s="61"/>
      <c r="Z2225" s="61"/>
      <c r="AA2225" s="61"/>
      <c r="AB2225" s="61"/>
      <c r="AC2225" s="61"/>
      <c r="AD2225" s="61"/>
      <c r="AE2225" s="61"/>
      <c r="AF2225" s="61"/>
      <c r="AG2225" s="61"/>
      <c r="AH2225" s="61"/>
      <c r="AI2225" s="61"/>
      <c r="AJ2225" s="61"/>
      <c r="AK2225" s="61"/>
      <c r="AL2225" s="61"/>
      <c r="AM2225" s="61"/>
      <c r="AN2225" s="61"/>
      <c r="AO2225" s="61"/>
      <c r="AP2225" s="62"/>
      <c r="AQ2225" s="61"/>
      <c r="AR2225" s="61"/>
      <c r="AS2225" s="61"/>
      <c r="AT2225" s="61"/>
      <c r="AU2225" s="61"/>
      <c r="AV2225" s="61"/>
      <c r="AW2225" s="60"/>
    </row>
    <row r="2226" s="59" customFormat="1" customHeight="1" spans="1:49">
      <c r="A2226" s="60"/>
      <c r="B2226" s="60"/>
      <c r="C2226" s="60"/>
      <c r="D2226" s="60"/>
      <c r="H2226" s="61"/>
      <c r="I2226" s="61"/>
      <c r="J2226" s="61"/>
      <c r="K2226" s="61"/>
      <c r="L2226" s="61"/>
      <c r="M2226" s="61"/>
      <c r="N2226" s="61"/>
      <c r="O2226" s="61"/>
      <c r="P2226" s="61"/>
      <c r="Q2226" s="61"/>
      <c r="R2226" s="61"/>
      <c r="S2226" s="61"/>
      <c r="T2226" s="61"/>
      <c r="U2226" s="61"/>
      <c r="V2226" s="61"/>
      <c r="W2226" s="61"/>
      <c r="X2226" s="61"/>
      <c r="Y2226" s="61"/>
      <c r="Z2226" s="61"/>
      <c r="AA2226" s="61"/>
      <c r="AB2226" s="61"/>
      <c r="AC2226" s="61"/>
      <c r="AD2226" s="61"/>
      <c r="AE2226" s="61"/>
      <c r="AF2226" s="61"/>
      <c r="AG2226" s="61"/>
      <c r="AH2226" s="61"/>
      <c r="AI2226" s="61"/>
      <c r="AJ2226" s="61"/>
      <c r="AK2226" s="61"/>
      <c r="AL2226" s="61"/>
      <c r="AM2226" s="61"/>
      <c r="AN2226" s="61"/>
      <c r="AO2226" s="61"/>
      <c r="AP2226" s="62"/>
      <c r="AQ2226" s="61"/>
      <c r="AR2226" s="61"/>
      <c r="AS2226" s="61"/>
      <c r="AT2226" s="61"/>
      <c r="AU2226" s="61"/>
      <c r="AV2226" s="61"/>
      <c r="AW2226" s="60"/>
    </row>
    <row r="2227" s="59" customFormat="1" customHeight="1" spans="1:49">
      <c r="A2227" s="60"/>
      <c r="B2227" s="60"/>
      <c r="C2227" s="60"/>
      <c r="D2227" s="60"/>
      <c r="H2227" s="61"/>
      <c r="I2227" s="61"/>
      <c r="J2227" s="61"/>
      <c r="K2227" s="61"/>
      <c r="L2227" s="61"/>
      <c r="M2227" s="61"/>
      <c r="N2227" s="61"/>
      <c r="O2227" s="61"/>
      <c r="P2227" s="61"/>
      <c r="Q2227" s="61"/>
      <c r="R2227" s="61"/>
      <c r="S2227" s="61"/>
      <c r="T2227" s="61"/>
      <c r="U2227" s="61"/>
      <c r="V2227" s="61"/>
      <c r="W2227" s="61"/>
      <c r="X2227" s="61"/>
      <c r="Y2227" s="61"/>
      <c r="Z2227" s="61"/>
      <c r="AA2227" s="61"/>
      <c r="AB2227" s="61"/>
      <c r="AC2227" s="61"/>
      <c r="AD2227" s="61"/>
      <c r="AE2227" s="61"/>
      <c r="AF2227" s="61"/>
      <c r="AG2227" s="61"/>
      <c r="AH2227" s="61"/>
      <c r="AI2227" s="61"/>
      <c r="AJ2227" s="61"/>
      <c r="AK2227" s="61"/>
      <c r="AL2227" s="61"/>
      <c r="AM2227" s="61"/>
      <c r="AN2227" s="61"/>
      <c r="AO2227" s="61"/>
      <c r="AP2227" s="62"/>
      <c r="AQ2227" s="61"/>
      <c r="AR2227" s="61"/>
      <c r="AS2227" s="61"/>
      <c r="AT2227" s="61"/>
      <c r="AU2227" s="61"/>
      <c r="AV2227" s="61"/>
      <c r="AW2227" s="60"/>
    </row>
    <row r="2228" s="59" customFormat="1" customHeight="1" spans="1:49">
      <c r="A2228" s="60"/>
      <c r="B2228" s="60"/>
      <c r="C2228" s="60"/>
      <c r="D2228" s="60"/>
      <c r="H2228" s="61"/>
      <c r="I2228" s="61"/>
      <c r="J2228" s="61"/>
      <c r="K2228" s="61"/>
      <c r="L2228" s="61"/>
      <c r="M2228" s="61"/>
      <c r="N2228" s="61"/>
      <c r="O2228" s="61"/>
      <c r="P2228" s="61"/>
      <c r="Q2228" s="61"/>
      <c r="R2228" s="61"/>
      <c r="S2228" s="61"/>
      <c r="T2228" s="61"/>
      <c r="U2228" s="61"/>
      <c r="V2228" s="61"/>
      <c r="W2228" s="61"/>
      <c r="X2228" s="61"/>
      <c r="Y2228" s="61"/>
      <c r="Z2228" s="61"/>
      <c r="AA2228" s="61"/>
      <c r="AB2228" s="61"/>
      <c r="AC2228" s="61"/>
      <c r="AD2228" s="61"/>
      <c r="AE2228" s="61"/>
      <c r="AF2228" s="61"/>
      <c r="AG2228" s="61"/>
      <c r="AH2228" s="61"/>
      <c r="AI2228" s="61"/>
      <c r="AJ2228" s="61"/>
      <c r="AK2228" s="61"/>
      <c r="AL2228" s="61"/>
      <c r="AM2228" s="61"/>
      <c r="AN2228" s="61"/>
      <c r="AO2228" s="61"/>
      <c r="AP2228" s="62"/>
      <c r="AQ2228" s="61"/>
      <c r="AR2228" s="61"/>
      <c r="AS2228" s="61"/>
      <c r="AT2228" s="61"/>
      <c r="AU2228" s="61"/>
      <c r="AV2228" s="61"/>
      <c r="AW2228" s="60"/>
    </row>
    <row r="2229" s="59" customFormat="1" customHeight="1" spans="1:49">
      <c r="A2229" s="60"/>
      <c r="B2229" s="60"/>
      <c r="C2229" s="60"/>
      <c r="D2229" s="60"/>
      <c r="H2229" s="61"/>
      <c r="I2229" s="61"/>
      <c r="J2229" s="61"/>
      <c r="K2229" s="61"/>
      <c r="L2229" s="61"/>
      <c r="M2229" s="61"/>
      <c r="N2229" s="61"/>
      <c r="O2229" s="61"/>
      <c r="P2229" s="61"/>
      <c r="Q2229" s="61"/>
      <c r="R2229" s="61"/>
      <c r="S2229" s="61"/>
      <c r="T2229" s="61"/>
      <c r="U2229" s="61"/>
      <c r="V2229" s="61"/>
      <c r="W2229" s="61"/>
      <c r="X2229" s="61"/>
      <c r="Y2229" s="61"/>
      <c r="Z2229" s="61"/>
      <c r="AA2229" s="61"/>
      <c r="AB2229" s="61"/>
      <c r="AC2229" s="61"/>
      <c r="AD2229" s="61"/>
      <c r="AE2229" s="61"/>
      <c r="AF2229" s="61"/>
      <c r="AG2229" s="61"/>
      <c r="AH2229" s="61"/>
      <c r="AI2229" s="61"/>
      <c r="AJ2229" s="61"/>
      <c r="AK2229" s="61"/>
      <c r="AL2229" s="61"/>
      <c r="AM2229" s="61"/>
      <c r="AN2229" s="61"/>
      <c r="AO2229" s="61"/>
      <c r="AP2229" s="62"/>
      <c r="AQ2229" s="61"/>
      <c r="AR2229" s="61"/>
      <c r="AS2229" s="61"/>
      <c r="AT2229" s="61"/>
      <c r="AU2229" s="61"/>
      <c r="AV2229" s="61"/>
      <c r="AW2229" s="60"/>
    </row>
    <row r="2230" s="59" customFormat="1" customHeight="1" spans="1:49">
      <c r="A2230" s="60"/>
      <c r="B2230" s="60"/>
      <c r="C2230" s="60"/>
      <c r="D2230" s="60"/>
      <c r="H2230" s="61"/>
      <c r="I2230" s="61"/>
      <c r="J2230" s="61"/>
      <c r="K2230" s="61"/>
      <c r="L2230" s="61"/>
      <c r="M2230" s="61"/>
      <c r="N2230" s="61"/>
      <c r="O2230" s="61"/>
      <c r="P2230" s="61"/>
      <c r="Q2230" s="61"/>
      <c r="R2230" s="61"/>
      <c r="S2230" s="61"/>
      <c r="T2230" s="61"/>
      <c r="U2230" s="61"/>
      <c r="V2230" s="61"/>
      <c r="W2230" s="61"/>
      <c r="X2230" s="61"/>
      <c r="Y2230" s="61"/>
      <c r="Z2230" s="61"/>
      <c r="AA2230" s="61"/>
      <c r="AB2230" s="61"/>
      <c r="AC2230" s="61"/>
      <c r="AD2230" s="61"/>
      <c r="AE2230" s="61"/>
      <c r="AF2230" s="61"/>
      <c r="AG2230" s="61"/>
      <c r="AH2230" s="61"/>
      <c r="AI2230" s="61"/>
      <c r="AJ2230" s="61"/>
      <c r="AK2230" s="61"/>
      <c r="AL2230" s="61"/>
      <c r="AM2230" s="61"/>
      <c r="AN2230" s="61"/>
      <c r="AO2230" s="61"/>
      <c r="AP2230" s="62"/>
      <c r="AQ2230" s="61"/>
      <c r="AR2230" s="61"/>
      <c r="AS2230" s="61"/>
      <c r="AT2230" s="61"/>
      <c r="AU2230" s="61"/>
      <c r="AV2230" s="61"/>
      <c r="AW2230" s="60"/>
    </row>
    <row r="2231" s="59" customFormat="1" customHeight="1" spans="1:49">
      <c r="A2231" s="60"/>
      <c r="B2231" s="60"/>
      <c r="C2231" s="60"/>
      <c r="D2231" s="60"/>
      <c r="H2231" s="61"/>
      <c r="I2231" s="61"/>
      <c r="J2231" s="61"/>
      <c r="K2231" s="61"/>
      <c r="L2231" s="61"/>
      <c r="M2231" s="61"/>
      <c r="N2231" s="61"/>
      <c r="O2231" s="61"/>
      <c r="P2231" s="61"/>
      <c r="Q2231" s="61"/>
      <c r="R2231" s="61"/>
      <c r="S2231" s="61"/>
      <c r="T2231" s="61"/>
      <c r="U2231" s="61"/>
      <c r="V2231" s="61"/>
      <c r="W2231" s="61"/>
      <c r="X2231" s="61"/>
      <c r="Y2231" s="61"/>
      <c r="Z2231" s="61"/>
      <c r="AA2231" s="61"/>
      <c r="AB2231" s="61"/>
      <c r="AC2231" s="61"/>
      <c r="AD2231" s="61"/>
      <c r="AE2231" s="61"/>
      <c r="AF2231" s="61"/>
      <c r="AG2231" s="61"/>
      <c r="AH2231" s="61"/>
      <c r="AI2231" s="61"/>
      <c r="AJ2231" s="61"/>
      <c r="AK2231" s="61"/>
      <c r="AL2231" s="61"/>
      <c r="AM2231" s="61"/>
      <c r="AN2231" s="61"/>
      <c r="AO2231" s="61"/>
      <c r="AP2231" s="62"/>
      <c r="AQ2231" s="61"/>
      <c r="AR2231" s="61"/>
      <c r="AS2231" s="61"/>
      <c r="AT2231" s="61"/>
      <c r="AU2231" s="61"/>
      <c r="AV2231" s="61"/>
      <c r="AW2231" s="60"/>
    </row>
    <row r="2232" s="59" customFormat="1" customHeight="1" spans="1:49">
      <c r="A2232" s="60"/>
      <c r="B2232" s="60"/>
      <c r="C2232" s="60"/>
      <c r="D2232" s="60"/>
      <c r="H2232" s="61"/>
      <c r="I2232" s="61"/>
      <c r="J2232" s="61"/>
      <c r="K2232" s="61"/>
      <c r="L2232" s="61"/>
      <c r="M2232" s="61"/>
      <c r="N2232" s="61"/>
      <c r="O2232" s="61"/>
      <c r="P2232" s="61"/>
      <c r="Q2232" s="61"/>
      <c r="R2232" s="61"/>
      <c r="S2232" s="61"/>
      <c r="T2232" s="61"/>
      <c r="U2232" s="61"/>
      <c r="V2232" s="61"/>
      <c r="W2232" s="61"/>
      <c r="X2232" s="61"/>
      <c r="Y2232" s="61"/>
      <c r="Z2232" s="61"/>
      <c r="AA2232" s="61"/>
      <c r="AB2232" s="61"/>
      <c r="AC2232" s="61"/>
      <c r="AD2232" s="61"/>
      <c r="AE2232" s="61"/>
      <c r="AF2232" s="61"/>
      <c r="AG2232" s="61"/>
      <c r="AH2232" s="61"/>
      <c r="AI2232" s="61"/>
      <c r="AJ2232" s="61"/>
      <c r="AK2232" s="61"/>
      <c r="AL2232" s="61"/>
      <c r="AM2232" s="61"/>
      <c r="AN2232" s="61"/>
      <c r="AO2232" s="61"/>
      <c r="AP2232" s="62"/>
      <c r="AQ2232" s="61"/>
      <c r="AR2232" s="61"/>
      <c r="AS2232" s="61"/>
      <c r="AT2232" s="61"/>
      <c r="AU2232" s="61"/>
      <c r="AV2232" s="61"/>
      <c r="AW2232" s="60"/>
    </row>
    <row r="2233" s="59" customFormat="1" customHeight="1" spans="1:49">
      <c r="A2233" s="60"/>
      <c r="B2233" s="60"/>
      <c r="C2233" s="60"/>
      <c r="D2233" s="60"/>
      <c r="H2233" s="61"/>
      <c r="I2233" s="61"/>
      <c r="J2233" s="61"/>
      <c r="K2233" s="61"/>
      <c r="L2233" s="61"/>
      <c r="M2233" s="61"/>
      <c r="N2233" s="61"/>
      <c r="O2233" s="61"/>
      <c r="P2233" s="61"/>
      <c r="Q2233" s="61"/>
      <c r="R2233" s="61"/>
      <c r="S2233" s="61"/>
      <c r="T2233" s="61"/>
      <c r="U2233" s="61"/>
      <c r="V2233" s="61"/>
      <c r="W2233" s="61"/>
      <c r="X2233" s="61"/>
      <c r="Y2233" s="61"/>
      <c r="Z2233" s="61"/>
      <c r="AA2233" s="61"/>
      <c r="AB2233" s="61"/>
      <c r="AC2233" s="61"/>
      <c r="AD2233" s="61"/>
      <c r="AE2233" s="61"/>
      <c r="AF2233" s="61"/>
      <c r="AG2233" s="61"/>
      <c r="AH2233" s="61"/>
      <c r="AI2233" s="61"/>
      <c r="AJ2233" s="61"/>
      <c r="AK2233" s="61"/>
      <c r="AL2233" s="61"/>
      <c r="AM2233" s="61"/>
      <c r="AN2233" s="61"/>
      <c r="AO2233" s="61"/>
      <c r="AP2233" s="62"/>
      <c r="AQ2233" s="61"/>
      <c r="AR2233" s="61"/>
      <c r="AS2233" s="61"/>
      <c r="AT2233" s="61"/>
      <c r="AU2233" s="61"/>
      <c r="AV2233" s="61"/>
      <c r="AW2233" s="60"/>
    </row>
    <row r="2234" s="59" customFormat="1" customHeight="1" spans="1:49">
      <c r="A2234" s="60"/>
      <c r="B2234" s="60"/>
      <c r="C2234" s="60"/>
      <c r="D2234" s="60"/>
      <c r="H2234" s="61"/>
      <c r="I2234" s="61"/>
      <c r="J2234" s="61"/>
      <c r="K2234" s="61"/>
      <c r="L2234" s="61"/>
      <c r="M2234" s="61"/>
      <c r="N2234" s="61"/>
      <c r="O2234" s="61"/>
      <c r="P2234" s="61"/>
      <c r="Q2234" s="61"/>
      <c r="R2234" s="61"/>
      <c r="S2234" s="61"/>
      <c r="T2234" s="61"/>
      <c r="U2234" s="61"/>
      <c r="V2234" s="61"/>
      <c r="W2234" s="61"/>
      <c r="X2234" s="61"/>
      <c r="Y2234" s="61"/>
      <c r="Z2234" s="61"/>
      <c r="AA2234" s="61"/>
      <c r="AB2234" s="61"/>
      <c r="AC2234" s="61"/>
      <c r="AD2234" s="61"/>
      <c r="AE2234" s="61"/>
      <c r="AF2234" s="61"/>
      <c r="AG2234" s="61"/>
      <c r="AH2234" s="61"/>
      <c r="AI2234" s="61"/>
      <c r="AJ2234" s="61"/>
      <c r="AK2234" s="61"/>
      <c r="AL2234" s="61"/>
      <c r="AM2234" s="61"/>
      <c r="AN2234" s="61"/>
      <c r="AO2234" s="61"/>
      <c r="AP2234" s="62"/>
      <c r="AQ2234" s="61"/>
      <c r="AR2234" s="61"/>
      <c r="AS2234" s="61"/>
      <c r="AT2234" s="61"/>
      <c r="AU2234" s="61"/>
      <c r="AV2234" s="61"/>
      <c r="AW2234" s="60"/>
    </row>
    <row r="2235" s="59" customFormat="1" customHeight="1" spans="1:49">
      <c r="A2235" s="60"/>
      <c r="B2235" s="60"/>
      <c r="C2235" s="60"/>
      <c r="D2235" s="60"/>
      <c r="H2235" s="61"/>
      <c r="I2235" s="61"/>
      <c r="J2235" s="61"/>
      <c r="K2235" s="61"/>
      <c r="L2235" s="61"/>
      <c r="M2235" s="61"/>
      <c r="N2235" s="61"/>
      <c r="O2235" s="61"/>
      <c r="P2235" s="61"/>
      <c r="Q2235" s="61"/>
      <c r="R2235" s="61"/>
      <c r="S2235" s="61"/>
      <c r="T2235" s="61"/>
      <c r="U2235" s="61"/>
      <c r="V2235" s="61"/>
      <c r="W2235" s="61"/>
      <c r="X2235" s="61"/>
      <c r="Y2235" s="61"/>
      <c r="Z2235" s="61"/>
      <c r="AA2235" s="61"/>
      <c r="AB2235" s="61"/>
      <c r="AC2235" s="61"/>
      <c r="AD2235" s="61"/>
      <c r="AE2235" s="61"/>
      <c r="AF2235" s="61"/>
      <c r="AG2235" s="61"/>
      <c r="AH2235" s="61"/>
      <c r="AI2235" s="61"/>
      <c r="AJ2235" s="61"/>
      <c r="AK2235" s="61"/>
      <c r="AL2235" s="61"/>
      <c r="AM2235" s="61"/>
      <c r="AN2235" s="61"/>
      <c r="AO2235" s="61"/>
      <c r="AP2235" s="62"/>
      <c r="AQ2235" s="61"/>
      <c r="AR2235" s="61"/>
      <c r="AS2235" s="61"/>
      <c r="AT2235" s="61"/>
      <c r="AU2235" s="61"/>
      <c r="AV2235" s="61"/>
      <c r="AW2235" s="60"/>
    </row>
    <row r="2236" s="59" customFormat="1" customHeight="1" spans="1:49">
      <c r="A2236" s="60"/>
      <c r="B2236" s="60"/>
      <c r="C2236" s="60"/>
      <c r="D2236" s="60"/>
      <c r="H2236" s="61"/>
      <c r="I2236" s="61"/>
      <c r="J2236" s="61"/>
      <c r="K2236" s="61"/>
      <c r="L2236" s="61"/>
      <c r="M2236" s="61"/>
      <c r="N2236" s="61"/>
      <c r="O2236" s="61"/>
      <c r="P2236" s="61"/>
      <c r="Q2236" s="61"/>
      <c r="R2236" s="61"/>
      <c r="S2236" s="61"/>
      <c r="T2236" s="61"/>
      <c r="U2236" s="61"/>
      <c r="V2236" s="61"/>
      <c r="W2236" s="61"/>
      <c r="X2236" s="61"/>
      <c r="Y2236" s="61"/>
      <c r="Z2236" s="61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2"/>
      <c r="AQ2236" s="61"/>
      <c r="AR2236" s="61"/>
      <c r="AS2236" s="61"/>
      <c r="AT2236" s="61"/>
      <c r="AU2236" s="61"/>
      <c r="AV2236" s="61"/>
      <c r="AW2236" s="60"/>
    </row>
    <row r="2237" s="59" customFormat="1" customHeight="1" spans="1:49">
      <c r="A2237" s="60"/>
      <c r="B2237" s="60"/>
      <c r="C2237" s="60"/>
      <c r="D2237" s="60"/>
      <c r="H2237" s="61"/>
      <c r="I2237" s="61"/>
      <c r="J2237" s="61"/>
      <c r="K2237" s="61"/>
      <c r="L2237" s="61"/>
      <c r="M2237" s="61"/>
      <c r="N2237" s="61"/>
      <c r="O2237" s="61"/>
      <c r="P2237" s="61"/>
      <c r="Q2237" s="61"/>
      <c r="R2237" s="61"/>
      <c r="S2237" s="61"/>
      <c r="T2237" s="61"/>
      <c r="U2237" s="61"/>
      <c r="V2237" s="61"/>
      <c r="W2237" s="61"/>
      <c r="X2237" s="61"/>
      <c r="Y2237" s="61"/>
      <c r="Z2237" s="61"/>
      <c r="AA2237" s="61"/>
      <c r="AB2237" s="61"/>
      <c r="AC2237" s="61"/>
      <c r="AD2237" s="61"/>
      <c r="AE2237" s="61"/>
      <c r="AF2237" s="61"/>
      <c r="AG2237" s="61"/>
      <c r="AH2237" s="61"/>
      <c r="AI2237" s="61"/>
      <c r="AJ2237" s="61"/>
      <c r="AK2237" s="61"/>
      <c r="AL2237" s="61"/>
      <c r="AM2237" s="61"/>
      <c r="AN2237" s="61"/>
      <c r="AO2237" s="61"/>
      <c r="AP2237" s="62"/>
      <c r="AQ2237" s="61"/>
      <c r="AR2237" s="61"/>
      <c r="AS2237" s="61"/>
      <c r="AT2237" s="61"/>
      <c r="AU2237" s="61"/>
      <c r="AV2237" s="61"/>
      <c r="AW2237" s="60"/>
    </row>
    <row r="2238" s="59" customFormat="1" customHeight="1" spans="1:49">
      <c r="A2238" s="60"/>
      <c r="B2238" s="60"/>
      <c r="C2238" s="60"/>
      <c r="D2238" s="60"/>
      <c r="H2238" s="61"/>
      <c r="I2238" s="61"/>
      <c r="J2238" s="61"/>
      <c r="K2238" s="61"/>
      <c r="L2238" s="61"/>
      <c r="M2238" s="61"/>
      <c r="N2238" s="61"/>
      <c r="O2238" s="61"/>
      <c r="P2238" s="61"/>
      <c r="Q2238" s="61"/>
      <c r="R2238" s="61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2"/>
      <c r="AQ2238" s="61"/>
      <c r="AR2238" s="61"/>
      <c r="AS2238" s="61"/>
      <c r="AT2238" s="61"/>
      <c r="AU2238" s="61"/>
      <c r="AV2238" s="61"/>
      <c r="AW2238" s="60"/>
    </row>
    <row r="2239" s="59" customFormat="1" customHeight="1" spans="1:49">
      <c r="A2239" s="60"/>
      <c r="B2239" s="60"/>
      <c r="C2239" s="60"/>
      <c r="D2239" s="60"/>
      <c r="H2239" s="61"/>
      <c r="I2239" s="61"/>
      <c r="J2239" s="61"/>
      <c r="K2239" s="61"/>
      <c r="L2239" s="61"/>
      <c r="M2239" s="61"/>
      <c r="N2239" s="61"/>
      <c r="O2239" s="61"/>
      <c r="P2239" s="61"/>
      <c r="Q2239" s="61"/>
      <c r="R2239" s="61"/>
      <c r="S2239" s="61"/>
      <c r="T2239" s="61"/>
      <c r="U2239" s="61"/>
      <c r="V2239" s="61"/>
      <c r="W2239" s="61"/>
      <c r="X2239" s="61"/>
      <c r="Y2239" s="61"/>
      <c r="Z2239" s="61"/>
      <c r="AA2239" s="61"/>
      <c r="AB2239" s="61"/>
      <c r="AC2239" s="61"/>
      <c r="AD2239" s="61"/>
      <c r="AE2239" s="61"/>
      <c r="AF2239" s="61"/>
      <c r="AG2239" s="61"/>
      <c r="AH2239" s="61"/>
      <c r="AI2239" s="61"/>
      <c r="AJ2239" s="61"/>
      <c r="AK2239" s="61"/>
      <c r="AL2239" s="61"/>
      <c r="AM2239" s="61"/>
      <c r="AN2239" s="61"/>
      <c r="AO2239" s="61"/>
      <c r="AP2239" s="62"/>
      <c r="AQ2239" s="61"/>
      <c r="AR2239" s="61"/>
      <c r="AS2239" s="61"/>
      <c r="AT2239" s="61"/>
      <c r="AU2239" s="61"/>
      <c r="AV2239" s="61"/>
      <c r="AW2239" s="60"/>
    </row>
    <row r="2240" s="59" customFormat="1" customHeight="1" spans="1:49">
      <c r="A2240" s="60"/>
      <c r="B2240" s="60"/>
      <c r="C2240" s="60"/>
      <c r="D2240" s="60"/>
      <c r="H2240" s="61"/>
      <c r="I2240" s="61"/>
      <c r="J2240" s="61"/>
      <c r="K2240" s="61"/>
      <c r="L2240" s="61"/>
      <c r="M2240" s="61"/>
      <c r="N2240" s="61"/>
      <c r="O2240" s="61"/>
      <c r="P2240" s="61"/>
      <c r="Q2240" s="61"/>
      <c r="R2240" s="61"/>
      <c r="S2240" s="61"/>
      <c r="T2240" s="61"/>
      <c r="U2240" s="61"/>
      <c r="V2240" s="61"/>
      <c r="W2240" s="61"/>
      <c r="X2240" s="61"/>
      <c r="Y2240" s="61"/>
      <c r="Z2240" s="61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2"/>
      <c r="AQ2240" s="61"/>
      <c r="AR2240" s="61"/>
      <c r="AS2240" s="61"/>
      <c r="AT2240" s="61"/>
      <c r="AU2240" s="61"/>
      <c r="AV2240" s="61"/>
      <c r="AW2240" s="60"/>
    </row>
    <row r="2241" s="59" customFormat="1" customHeight="1" spans="1:49">
      <c r="A2241" s="60"/>
      <c r="B2241" s="60"/>
      <c r="C2241" s="60"/>
      <c r="D2241" s="60"/>
      <c r="H2241" s="61"/>
      <c r="I2241" s="61"/>
      <c r="J2241" s="61"/>
      <c r="K2241" s="61"/>
      <c r="L2241" s="61"/>
      <c r="M2241" s="61"/>
      <c r="N2241" s="61"/>
      <c r="O2241" s="61"/>
      <c r="P2241" s="61"/>
      <c r="Q2241" s="61"/>
      <c r="R2241" s="61"/>
      <c r="S2241" s="61"/>
      <c r="T2241" s="61"/>
      <c r="U2241" s="61"/>
      <c r="V2241" s="61"/>
      <c r="W2241" s="61"/>
      <c r="X2241" s="61"/>
      <c r="Y2241" s="61"/>
      <c r="Z2241" s="61"/>
      <c r="AA2241" s="61"/>
      <c r="AB2241" s="61"/>
      <c r="AC2241" s="61"/>
      <c r="AD2241" s="61"/>
      <c r="AE2241" s="61"/>
      <c r="AF2241" s="61"/>
      <c r="AG2241" s="61"/>
      <c r="AH2241" s="61"/>
      <c r="AI2241" s="61"/>
      <c r="AJ2241" s="61"/>
      <c r="AK2241" s="61"/>
      <c r="AL2241" s="61"/>
      <c r="AM2241" s="61"/>
      <c r="AN2241" s="61"/>
      <c r="AO2241" s="61"/>
      <c r="AP2241" s="62"/>
      <c r="AQ2241" s="61"/>
      <c r="AR2241" s="61"/>
      <c r="AS2241" s="61"/>
      <c r="AT2241" s="61"/>
      <c r="AU2241" s="61"/>
      <c r="AV2241" s="61"/>
      <c r="AW2241" s="60"/>
    </row>
    <row r="2242" s="59" customFormat="1" customHeight="1" spans="1:49">
      <c r="A2242" s="60"/>
      <c r="B2242" s="60"/>
      <c r="C2242" s="60"/>
      <c r="D2242" s="60"/>
      <c r="H2242" s="61"/>
      <c r="I2242" s="61"/>
      <c r="J2242" s="61"/>
      <c r="K2242" s="61"/>
      <c r="L2242" s="61"/>
      <c r="M2242" s="61"/>
      <c r="N2242" s="61"/>
      <c r="O2242" s="61"/>
      <c r="P2242" s="61"/>
      <c r="Q2242" s="61"/>
      <c r="R2242" s="61"/>
      <c r="S2242" s="61"/>
      <c r="T2242" s="61"/>
      <c r="U2242" s="61"/>
      <c r="V2242" s="61"/>
      <c r="W2242" s="61"/>
      <c r="X2242" s="61"/>
      <c r="Y2242" s="61"/>
      <c r="Z2242" s="61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2"/>
      <c r="AQ2242" s="61"/>
      <c r="AR2242" s="61"/>
      <c r="AS2242" s="61"/>
      <c r="AT2242" s="61"/>
      <c r="AU2242" s="61"/>
      <c r="AV2242" s="61"/>
      <c r="AW2242" s="60"/>
    </row>
    <row r="2243" s="59" customFormat="1" customHeight="1" spans="1:49">
      <c r="A2243" s="60"/>
      <c r="B2243" s="60"/>
      <c r="C2243" s="60"/>
      <c r="D2243" s="60"/>
      <c r="H2243" s="61"/>
      <c r="I2243" s="61"/>
      <c r="J2243" s="61"/>
      <c r="K2243" s="61"/>
      <c r="L2243" s="61"/>
      <c r="M2243" s="61"/>
      <c r="N2243" s="61"/>
      <c r="O2243" s="61"/>
      <c r="P2243" s="61"/>
      <c r="Q2243" s="61"/>
      <c r="R2243" s="61"/>
      <c r="S2243" s="61"/>
      <c r="T2243" s="61"/>
      <c r="U2243" s="61"/>
      <c r="V2243" s="61"/>
      <c r="W2243" s="61"/>
      <c r="X2243" s="61"/>
      <c r="Y2243" s="61"/>
      <c r="Z2243" s="61"/>
      <c r="AA2243" s="61"/>
      <c r="AB2243" s="61"/>
      <c r="AC2243" s="61"/>
      <c r="AD2243" s="61"/>
      <c r="AE2243" s="61"/>
      <c r="AF2243" s="61"/>
      <c r="AG2243" s="61"/>
      <c r="AH2243" s="61"/>
      <c r="AI2243" s="61"/>
      <c r="AJ2243" s="61"/>
      <c r="AK2243" s="61"/>
      <c r="AL2243" s="61"/>
      <c r="AM2243" s="61"/>
      <c r="AN2243" s="61"/>
      <c r="AO2243" s="61"/>
      <c r="AP2243" s="62"/>
      <c r="AQ2243" s="61"/>
      <c r="AR2243" s="61"/>
      <c r="AS2243" s="61"/>
      <c r="AT2243" s="61"/>
      <c r="AU2243" s="61"/>
      <c r="AV2243" s="61"/>
      <c r="AW2243" s="60"/>
    </row>
    <row r="2244" s="59" customFormat="1" customHeight="1" spans="1:49">
      <c r="A2244" s="60"/>
      <c r="B2244" s="60"/>
      <c r="C2244" s="60"/>
      <c r="D2244" s="60"/>
      <c r="H2244" s="61"/>
      <c r="I2244" s="61"/>
      <c r="J2244" s="61"/>
      <c r="K2244" s="61"/>
      <c r="L2244" s="61"/>
      <c r="M2244" s="61"/>
      <c r="N2244" s="61"/>
      <c r="O2244" s="61"/>
      <c r="P2244" s="61"/>
      <c r="Q2244" s="61"/>
      <c r="R2244" s="61"/>
      <c r="S2244" s="61"/>
      <c r="T2244" s="61"/>
      <c r="U2244" s="61"/>
      <c r="V2244" s="61"/>
      <c r="W2244" s="61"/>
      <c r="X2244" s="61"/>
      <c r="Y2244" s="61"/>
      <c r="Z2244" s="61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2"/>
      <c r="AQ2244" s="61"/>
      <c r="AR2244" s="61"/>
      <c r="AS2244" s="61"/>
      <c r="AT2244" s="61"/>
      <c r="AU2244" s="61"/>
      <c r="AV2244" s="61"/>
      <c r="AW2244" s="60"/>
    </row>
    <row r="2245" s="59" customFormat="1" customHeight="1" spans="1:49">
      <c r="A2245" s="60"/>
      <c r="B2245" s="60"/>
      <c r="C2245" s="60"/>
      <c r="D2245" s="60"/>
      <c r="H2245" s="61"/>
      <c r="I2245" s="61"/>
      <c r="J2245" s="61"/>
      <c r="K2245" s="61"/>
      <c r="L2245" s="61"/>
      <c r="M2245" s="61"/>
      <c r="N2245" s="61"/>
      <c r="O2245" s="61"/>
      <c r="P2245" s="61"/>
      <c r="Q2245" s="61"/>
      <c r="R2245" s="61"/>
      <c r="S2245" s="61"/>
      <c r="T2245" s="61"/>
      <c r="U2245" s="61"/>
      <c r="V2245" s="61"/>
      <c r="W2245" s="61"/>
      <c r="X2245" s="61"/>
      <c r="Y2245" s="61"/>
      <c r="Z2245" s="61"/>
      <c r="AA2245" s="61"/>
      <c r="AB2245" s="61"/>
      <c r="AC2245" s="61"/>
      <c r="AD2245" s="61"/>
      <c r="AE2245" s="61"/>
      <c r="AF2245" s="61"/>
      <c r="AG2245" s="61"/>
      <c r="AH2245" s="61"/>
      <c r="AI2245" s="61"/>
      <c r="AJ2245" s="61"/>
      <c r="AK2245" s="61"/>
      <c r="AL2245" s="61"/>
      <c r="AM2245" s="61"/>
      <c r="AN2245" s="61"/>
      <c r="AO2245" s="61"/>
      <c r="AP2245" s="62"/>
      <c r="AQ2245" s="61"/>
      <c r="AR2245" s="61"/>
      <c r="AS2245" s="61"/>
      <c r="AT2245" s="61"/>
      <c r="AU2245" s="61"/>
      <c r="AV2245" s="61"/>
      <c r="AW2245" s="60"/>
    </row>
    <row r="2246" s="59" customFormat="1" customHeight="1" spans="1:49">
      <c r="A2246" s="60"/>
      <c r="B2246" s="60"/>
      <c r="C2246" s="60"/>
      <c r="D2246" s="60"/>
      <c r="H2246" s="61"/>
      <c r="I2246" s="61"/>
      <c r="J2246" s="61"/>
      <c r="K2246" s="61"/>
      <c r="L2246" s="61"/>
      <c r="M2246" s="61"/>
      <c r="N2246" s="61"/>
      <c r="O2246" s="61"/>
      <c r="P2246" s="61"/>
      <c r="Q2246" s="61"/>
      <c r="R2246" s="61"/>
      <c r="S2246" s="61"/>
      <c r="T2246" s="61"/>
      <c r="U2246" s="61"/>
      <c r="V2246" s="61"/>
      <c r="W2246" s="61"/>
      <c r="X2246" s="61"/>
      <c r="Y2246" s="61"/>
      <c r="Z2246" s="61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2"/>
      <c r="AQ2246" s="61"/>
      <c r="AR2246" s="61"/>
      <c r="AS2246" s="61"/>
      <c r="AT2246" s="61"/>
      <c r="AU2246" s="61"/>
      <c r="AV2246" s="61"/>
      <c r="AW2246" s="60"/>
    </row>
    <row r="2247" s="59" customFormat="1" customHeight="1" spans="1:49">
      <c r="A2247" s="60"/>
      <c r="B2247" s="60"/>
      <c r="C2247" s="60"/>
      <c r="D2247" s="60"/>
      <c r="H2247" s="61"/>
      <c r="I2247" s="61"/>
      <c r="J2247" s="61"/>
      <c r="K2247" s="61"/>
      <c r="L2247" s="61"/>
      <c r="M2247" s="61"/>
      <c r="N2247" s="61"/>
      <c r="O2247" s="61"/>
      <c r="P2247" s="61"/>
      <c r="Q2247" s="61"/>
      <c r="R2247" s="61"/>
      <c r="S2247" s="61"/>
      <c r="T2247" s="61"/>
      <c r="U2247" s="61"/>
      <c r="V2247" s="61"/>
      <c r="W2247" s="61"/>
      <c r="X2247" s="61"/>
      <c r="Y2247" s="61"/>
      <c r="Z2247" s="61"/>
      <c r="AA2247" s="61"/>
      <c r="AB2247" s="61"/>
      <c r="AC2247" s="61"/>
      <c r="AD2247" s="61"/>
      <c r="AE2247" s="61"/>
      <c r="AF2247" s="61"/>
      <c r="AG2247" s="61"/>
      <c r="AH2247" s="61"/>
      <c r="AI2247" s="61"/>
      <c r="AJ2247" s="61"/>
      <c r="AK2247" s="61"/>
      <c r="AL2247" s="61"/>
      <c r="AM2247" s="61"/>
      <c r="AN2247" s="61"/>
      <c r="AO2247" s="61"/>
      <c r="AP2247" s="62"/>
      <c r="AQ2247" s="61"/>
      <c r="AR2247" s="61"/>
      <c r="AS2247" s="61"/>
      <c r="AT2247" s="61"/>
      <c r="AU2247" s="61"/>
      <c r="AV2247" s="61"/>
      <c r="AW2247" s="60"/>
    </row>
    <row r="2248" s="59" customFormat="1" customHeight="1" spans="1:49">
      <c r="A2248" s="60"/>
      <c r="B2248" s="60"/>
      <c r="C2248" s="60"/>
      <c r="D2248" s="60"/>
      <c r="H2248" s="61"/>
      <c r="I2248" s="61"/>
      <c r="J2248" s="61"/>
      <c r="K2248" s="61"/>
      <c r="L2248" s="61"/>
      <c r="M2248" s="61"/>
      <c r="N2248" s="61"/>
      <c r="O2248" s="61"/>
      <c r="P2248" s="61"/>
      <c r="Q2248" s="61"/>
      <c r="R2248" s="61"/>
      <c r="S2248" s="61"/>
      <c r="T2248" s="61"/>
      <c r="U2248" s="61"/>
      <c r="V2248" s="61"/>
      <c r="W2248" s="61"/>
      <c r="X2248" s="61"/>
      <c r="Y2248" s="61"/>
      <c r="Z2248" s="61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2"/>
      <c r="AQ2248" s="61"/>
      <c r="AR2248" s="61"/>
      <c r="AS2248" s="61"/>
      <c r="AT2248" s="61"/>
      <c r="AU2248" s="61"/>
      <c r="AV2248" s="61"/>
      <c r="AW2248" s="60"/>
    </row>
    <row r="2249" s="59" customFormat="1" customHeight="1" spans="1:49">
      <c r="A2249" s="60"/>
      <c r="B2249" s="60"/>
      <c r="C2249" s="60"/>
      <c r="D2249" s="60"/>
      <c r="H2249" s="61"/>
      <c r="I2249" s="61"/>
      <c r="J2249" s="61"/>
      <c r="K2249" s="61"/>
      <c r="L2249" s="61"/>
      <c r="M2249" s="61"/>
      <c r="N2249" s="61"/>
      <c r="O2249" s="61"/>
      <c r="P2249" s="61"/>
      <c r="Q2249" s="61"/>
      <c r="R2249" s="61"/>
      <c r="S2249" s="61"/>
      <c r="T2249" s="61"/>
      <c r="U2249" s="61"/>
      <c r="V2249" s="61"/>
      <c r="W2249" s="61"/>
      <c r="X2249" s="61"/>
      <c r="Y2249" s="61"/>
      <c r="Z2249" s="61"/>
      <c r="AA2249" s="61"/>
      <c r="AB2249" s="61"/>
      <c r="AC2249" s="61"/>
      <c r="AD2249" s="61"/>
      <c r="AE2249" s="61"/>
      <c r="AF2249" s="61"/>
      <c r="AG2249" s="61"/>
      <c r="AH2249" s="61"/>
      <c r="AI2249" s="61"/>
      <c r="AJ2249" s="61"/>
      <c r="AK2249" s="61"/>
      <c r="AL2249" s="61"/>
      <c r="AM2249" s="61"/>
      <c r="AN2249" s="61"/>
      <c r="AO2249" s="61"/>
      <c r="AP2249" s="62"/>
      <c r="AQ2249" s="61"/>
      <c r="AR2249" s="61"/>
      <c r="AS2249" s="61"/>
      <c r="AT2249" s="61"/>
      <c r="AU2249" s="61"/>
      <c r="AV2249" s="61"/>
      <c r="AW2249" s="60"/>
    </row>
    <row r="2250" s="59" customFormat="1" customHeight="1" spans="1:49">
      <c r="A2250" s="60"/>
      <c r="B2250" s="60"/>
      <c r="C2250" s="60"/>
      <c r="D2250" s="60"/>
      <c r="H2250" s="61"/>
      <c r="I2250" s="61"/>
      <c r="J2250" s="61"/>
      <c r="K2250" s="61"/>
      <c r="L2250" s="61"/>
      <c r="M2250" s="61"/>
      <c r="N2250" s="61"/>
      <c r="O2250" s="61"/>
      <c r="P2250" s="61"/>
      <c r="Q2250" s="61"/>
      <c r="R2250" s="61"/>
      <c r="S2250" s="61"/>
      <c r="T2250" s="61"/>
      <c r="U2250" s="61"/>
      <c r="V2250" s="61"/>
      <c r="W2250" s="61"/>
      <c r="X2250" s="61"/>
      <c r="Y2250" s="61"/>
      <c r="Z2250" s="61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2"/>
      <c r="AQ2250" s="61"/>
      <c r="AR2250" s="61"/>
      <c r="AS2250" s="61"/>
      <c r="AT2250" s="61"/>
      <c r="AU2250" s="61"/>
      <c r="AV2250" s="61"/>
      <c r="AW2250" s="60"/>
    </row>
    <row r="2251" s="59" customFormat="1" customHeight="1" spans="1:49">
      <c r="A2251" s="60"/>
      <c r="B2251" s="60"/>
      <c r="C2251" s="60"/>
      <c r="D2251" s="60"/>
      <c r="H2251" s="61"/>
      <c r="I2251" s="61"/>
      <c r="J2251" s="61"/>
      <c r="K2251" s="61"/>
      <c r="L2251" s="61"/>
      <c r="M2251" s="61"/>
      <c r="N2251" s="61"/>
      <c r="O2251" s="61"/>
      <c r="P2251" s="61"/>
      <c r="Q2251" s="61"/>
      <c r="R2251" s="61"/>
      <c r="S2251" s="61"/>
      <c r="T2251" s="61"/>
      <c r="U2251" s="61"/>
      <c r="V2251" s="61"/>
      <c r="W2251" s="61"/>
      <c r="X2251" s="61"/>
      <c r="Y2251" s="61"/>
      <c r="Z2251" s="61"/>
      <c r="AA2251" s="61"/>
      <c r="AB2251" s="61"/>
      <c r="AC2251" s="61"/>
      <c r="AD2251" s="61"/>
      <c r="AE2251" s="61"/>
      <c r="AF2251" s="61"/>
      <c r="AG2251" s="61"/>
      <c r="AH2251" s="61"/>
      <c r="AI2251" s="61"/>
      <c r="AJ2251" s="61"/>
      <c r="AK2251" s="61"/>
      <c r="AL2251" s="61"/>
      <c r="AM2251" s="61"/>
      <c r="AN2251" s="61"/>
      <c r="AO2251" s="61"/>
      <c r="AP2251" s="62"/>
      <c r="AQ2251" s="61"/>
      <c r="AR2251" s="61"/>
      <c r="AS2251" s="61"/>
      <c r="AT2251" s="61"/>
      <c r="AU2251" s="61"/>
      <c r="AV2251" s="61"/>
      <c r="AW2251" s="60"/>
    </row>
    <row r="2252" s="59" customFormat="1" customHeight="1" spans="1:49">
      <c r="A2252" s="60"/>
      <c r="B2252" s="60"/>
      <c r="C2252" s="60"/>
      <c r="D2252" s="60"/>
      <c r="H2252" s="61"/>
      <c r="I2252" s="61"/>
      <c r="J2252" s="61"/>
      <c r="K2252" s="61"/>
      <c r="L2252" s="61"/>
      <c r="M2252" s="61"/>
      <c r="N2252" s="61"/>
      <c r="O2252" s="61"/>
      <c r="P2252" s="61"/>
      <c r="Q2252" s="61"/>
      <c r="R2252" s="61"/>
      <c r="S2252" s="61"/>
      <c r="T2252" s="61"/>
      <c r="U2252" s="61"/>
      <c r="V2252" s="61"/>
      <c r="W2252" s="61"/>
      <c r="X2252" s="61"/>
      <c r="Y2252" s="61"/>
      <c r="Z2252" s="61"/>
      <c r="AA2252" s="61"/>
      <c r="AB2252" s="61"/>
      <c r="AC2252" s="61"/>
      <c r="AD2252" s="61"/>
      <c r="AE2252" s="61"/>
      <c r="AF2252" s="61"/>
      <c r="AG2252" s="61"/>
      <c r="AH2252" s="61"/>
      <c r="AI2252" s="61"/>
      <c r="AJ2252" s="61"/>
      <c r="AK2252" s="61"/>
      <c r="AL2252" s="61"/>
      <c r="AM2252" s="61"/>
      <c r="AN2252" s="61"/>
      <c r="AO2252" s="61"/>
      <c r="AP2252" s="62"/>
      <c r="AQ2252" s="61"/>
      <c r="AR2252" s="61"/>
      <c r="AS2252" s="61"/>
      <c r="AT2252" s="61"/>
      <c r="AU2252" s="61"/>
      <c r="AV2252" s="61"/>
      <c r="AW2252" s="60"/>
    </row>
    <row r="2253" s="59" customFormat="1" customHeight="1" spans="1:49">
      <c r="A2253" s="60"/>
      <c r="B2253" s="60"/>
      <c r="C2253" s="60"/>
      <c r="D2253" s="60"/>
      <c r="H2253" s="61"/>
      <c r="I2253" s="61"/>
      <c r="J2253" s="61"/>
      <c r="K2253" s="61"/>
      <c r="L2253" s="61"/>
      <c r="M2253" s="61"/>
      <c r="N2253" s="61"/>
      <c r="O2253" s="61"/>
      <c r="P2253" s="61"/>
      <c r="Q2253" s="61"/>
      <c r="R2253" s="61"/>
      <c r="S2253" s="61"/>
      <c r="T2253" s="61"/>
      <c r="U2253" s="61"/>
      <c r="V2253" s="61"/>
      <c r="W2253" s="61"/>
      <c r="X2253" s="61"/>
      <c r="Y2253" s="61"/>
      <c r="Z2253" s="61"/>
      <c r="AA2253" s="61"/>
      <c r="AB2253" s="61"/>
      <c r="AC2253" s="61"/>
      <c r="AD2253" s="61"/>
      <c r="AE2253" s="61"/>
      <c r="AF2253" s="61"/>
      <c r="AG2253" s="61"/>
      <c r="AH2253" s="61"/>
      <c r="AI2253" s="61"/>
      <c r="AJ2253" s="61"/>
      <c r="AK2253" s="61"/>
      <c r="AL2253" s="61"/>
      <c r="AM2253" s="61"/>
      <c r="AN2253" s="61"/>
      <c r="AO2253" s="61"/>
      <c r="AP2253" s="62"/>
      <c r="AQ2253" s="61"/>
      <c r="AR2253" s="61"/>
      <c r="AS2253" s="61"/>
      <c r="AT2253" s="61"/>
      <c r="AU2253" s="61"/>
      <c r="AV2253" s="61"/>
      <c r="AW2253" s="60"/>
    </row>
    <row r="2254" s="59" customFormat="1" customHeight="1" spans="1:49">
      <c r="A2254" s="60"/>
      <c r="B2254" s="60"/>
      <c r="C2254" s="60"/>
      <c r="D2254" s="60"/>
      <c r="H2254" s="61"/>
      <c r="I2254" s="61"/>
      <c r="J2254" s="61"/>
      <c r="K2254" s="61"/>
      <c r="L2254" s="61"/>
      <c r="M2254" s="61"/>
      <c r="N2254" s="61"/>
      <c r="O2254" s="61"/>
      <c r="P2254" s="61"/>
      <c r="Q2254" s="61"/>
      <c r="R2254" s="61"/>
      <c r="S2254" s="61"/>
      <c r="T2254" s="61"/>
      <c r="U2254" s="61"/>
      <c r="V2254" s="61"/>
      <c r="W2254" s="61"/>
      <c r="X2254" s="61"/>
      <c r="Y2254" s="61"/>
      <c r="Z2254" s="61"/>
      <c r="AA2254" s="61"/>
      <c r="AB2254" s="61"/>
      <c r="AC2254" s="61"/>
      <c r="AD2254" s="61"/>
      <c r="AE2254" s="61"/>
      <c r="AF2254" s="61"/>
      <c r="AG2254" s="61"/>
      <c r="AH2254" s="61"/>
      <c r="AI2254" s="61"/>
      <c r="AJ2254" s="61"/>
      <c r="AK2254" s="61"/>
      <c r="AL2254" s="61"/>
      <c r="AM2254" s="61"/>
      <c r="AN2254" s="61"/>
      <c r="AO2254" s="61"/>
      <c r="AP2254" s="62"/>
      <c r="AQ2254" s="61"/>
      <c r="AR2254" s="61"/>
      <c r="AS2254" s="61"/>
      <c r="AT2254" s="61"/>
      <c r="AU2254" s="61"/>
      <c r="AV2254" s="61"/>
      <c r="AW2254" s="60"/>
    </row>
    <row r="2255" s="59" customFormat="1" customHeight="1" spans="1:49">
      <c r="A2255" s="60"/>
      <c r="B2255" s="60"/>
      <c r="C2255" s="60"/>
      <c r="D2255" s="60"/>
      <c r="H2255" s="61"/>
      <c r="I2255" s="61"/>
      <c r="J2255" s="61"/>
      <c r="K2255" s="61"/>
      <c r="L2255" s="61"/>
      <c r="M2255" s="61"/>
      <c r="N2255" s="61"/>
      <c r="O2255" s="61"/>
      <c r="P2255" s="61"/>
      <c r="Q2255" s="61"/>
      <c r="R2255" s="61"/>
      <c r="S2255" s="61"/>
      <c r="T2255" s="61"/>
      <c r="U2255" s="61"/>
      <c r="V2255" s="61"/>
      <c r="W2255" s="61"/>
      <c r="X2255" s="61"/>
      <c r="Y2255" s="61"/>
      <c r="Z2255" s="61"/>
      <c r="AA2255" s="61"/>
      <c r="AB2255" s="61"/>
      <c r="AC2255" s="61"/>
      <c r="AD2255" s="61"/>
      <c r="AE2255" s="61"/>
      <c r="AF2255" s="61"/>
      <c r="AG2255" s="61"/>
      <c r="AH2255" s="61"/>
      <c r="AI2255" s="61"/>
      <c r="AJ2255" s="61"/>
      <c r="AK2255" s="61"/>
      <c r="AL2255" s="61"/>
      <c r="AM2255" s="61"/>
      <c r="AN2255" s="61"/>
      <c r="AO2255" s="61"/>
      <c r="AP2255" s="62"/>
      <c r="AQ2255" s="61"/>
      <c r="AR2255" s="61"/>
      <c r="AS2255" s="61"/>
      <c r="AT2255" s="61"/>
      <c r="AU2255" s="61"/>
      <c r="AV2255" s="61"/>
      <c r="AW2255" s="60"/>
    </row>
    <row r="2256" s="59" customFormat="1" customHeight="1" spans="1:49">
      <c r="A2256" s="60"/>
      <c r="B2256" s="60"/>
      <c r="C2256" s="60"/>
      <c r="D2256" s="60"/>
      <c r="H2256" s="61"/>
      <c r="I2256" s="61"/>
      <c r="J2256" s="61"/>
      <c r="K2256" s="61"/>
      <c r="L2256" s="61"/>
      <c r="M2256" s="61"/>
      <c r="N2256" s="61"/>
      <c r="O2256" s="61"/>
      <c r="P2256" s="61"/>
      <c r="Q2256" s="61"/>
      <c r="R2256" s="61"/>
      <c r="S2256" s="61"/>
      <c r="T2256" s="61"/>
      <c r="U2256" s="61"/>
      <c r="V2256" s="61"/>
      <c r="W2256" s="61"/>
      <c r="X2256" s="61"/>
      <c r="Y2256" s="61"/>
      <c r="Z2256" s="61"/>
      <c r="AA2256" s="61"/>
      <c r="AB2256" s="61"/>
      <c r="AC2256" s="61"/>
      <c r="AD2256" s="61"/>
      <c r="AE2256" s="61"/>
      <c r="AF2256" s="61"/>
      <c r="AG2256" s="61"/>
      <c r="AH2256" s="61"/>
      <c r="AI2256" s="61"/>
      <c r="AJ2256" s="61"/>
      <c r="AK2256" s="61"/>
      <c r="AL2256" s="61"/>
      <c r="AM2256" s="61"/>
      <c r="AN2256" s="61"/>
      <c r="AO2256" s="61"/>
      <c r="AP2256" s="62"/>
      <c r="AQ2256" s="61"/>
      <c r="AR2256" s="61"/>
      <c r="AS2256" s="61"/>
      <c r="AT2256" s="61"/>
      <c r="AU2256" s="61"/>
      <c r="AV2256" s="61"/>
      <c r="AW2256" s="60"/>
    </row>
    <row r="2257" s="59" customFormat="1" customHeight="1" spans="1:49">
      <c r="A2257" s="60"/>
      <c r="B2257" s="60"/>
      <c r="C2257" s="60"/>
      <c r="D2257" s="60"/>
      <c r="H2257" s="61"/>
      <c r="I2257" s="61"/>
      <c r="J2257" s="61"/>
      <c r="K2257" s="61"/>
      <c r="L2257" s="61"/>
      <c r="M2257" s="61"/>
      <c r="N2257" s="61"/>
      <c r="O2257" s="61"/>
      <c r="P2257" s="61"/>
      <c r="Q2257" s="61"/>
      <c r="R2257" s="61"/>
      <c r="S2257" s="61"/>
      <c r="T2257" s="61"/>
      <c r="U2257" s="61"/>
      <c r="V2257" s="61"/>
      <c r="W2257" s="61"/>
      <c r="X2257" s="61"/>
      <c r="Y2257" s="61"/>
      <c r="Z2257" s="61"/>
      <c r="AA2257" s="61"/>
      <c r="AB2257" s="61"/>
      <c r="AC2257" s="61"/>
      <c r="AD2257" s="61"/>
      <c r="AE2257" s="61"/>
      <c r="AF2257" s="61"/>
      <c r="AG2257" s="61"/>
      <c r="AH2257" s="61"/>
      <c r="AI2257" s="61"/>
      <c r="AJ2257" s="61"/>
      <c r="AK2257" s="61"/>
      <c r="AL2257" s="61"/>
      <c r="AM2257" s="61"/>
      <c r="AN2257" s="61"/>
      <c r="AO2257" s="61"/>
      <c r="AP2257" s="62"/>
      <c r="AQ2257" s="61"/>
      <c r="AR2257" s="61"/>
      <c r="AS2257" s="61"/>
      <c r="AT2257" s="61"/>
      <c r="AU2257" s="61"/>
      <c r="AV2257" s="61"/>
      <c r="AW2257" s="60"/>
    </row>
    <row r="2258" s="59" customFormat="1" customHeight="1" spans="1:49">
      <c r="A2258" s="60"/>
      <c r="B2258" s="60"/>
      <c r="C2258" s="60"/>
      <c r="D2258" s="60"/>
      <c r="H2258" s="61"/>
      <c r="I2258" s="61"/>
      <c r="J2258" s="61"/>
      <c r="K2258" s="61"/>
      <c r="L2258" s="61"/>
      <c r="M2258" s="61"/>
      <c r="N2258" s="61"/>
      <c r="O2258" s="61"/>
      <c r="P2258" s="61"/>
      <c r="Q2258" s="61"/>
      <c r="R2258" s="61"/>
      <c r="S2258" s="61"/>
      <c r="T2258" s="61"/>
      <c r="U2258" s="61"/>
      <c r="V2258" s="61"/>
      <c r="W2258" s="61"/>
      <c r="X2258" s="61"/>
      <c r="Y2258" s="61"/>
      <c r="Z2258" s="61"/>
      <c r="AA2258" s="61"/>
      <c r="AB2258" s="61"/>
      <c r="AC2258" s="61"/>
      <c r="AD2258" s="61"/>
      <c r="AE2258" s="61"/>
      <c r="AF2258" s="61"/>
      <c r="AG2258" s="61"/>
      <c r="AH2258" s="61"/>
      <c r="AI2258" s="61"/>
      <c r="AJ2258" s="61"/>
      <c r="AK2258" s="61"/>
      <c r="AL2258" s="61"/>
      <c r="AM2258" s="61"/>
      <c r="AN2258" s="61"/>
      <c r="AO2258" s="61"/>
      <c r="AP2258" s="62"/>
      <c r="AQ2258" s="61"/>
      <c r="AR2258" s="61"/>
      <c r="AS2258" s="61"/>
      <c r="AT2258" s="61"/>
      <c r="AU2258" s="61"/>
      <c r="AV2258" s="61"/>
      <c r="AW2258" s="60"/>
    </row>
    <row r="2259" s="59" customFormat="1" customHeight="1" spans="1:49">
      <c r="A2259" s="60"/>
      <c r="B2259" s="60"/>
      <c r="C2259" s="60"/>
      <c r="D2259" s="60"/>
      <c r="H2259" s="61"/>
      <c r="I2259" s="61"/>
      <c r="J2259" s="61"/>
      <c r="K2259" s="61"/>
      <c r="L2259" s="61"/>
      <c r="M2259" s="61"/>
      <c r="N2259" s="61"/>
      <c r="O2259" s="61"/>
      <c r="P2259" s="61"/>
      <c r="Q2259" s="61"/>
      <c r="R2259" s="61"/>
      <c r="S2259" s="61"/>
      <c r="T2259" s="61"/>
      <c r="U2259" s="61"/>
      <c r="V2259" s="61"/>
      <c r="W2259" s="61"/>
      <c r="X2259" s="61"/>
      <c r="Y2259" s="61"/>
      <c r="Z2259" s="61"/>
      <c r="AA2259" s="61"/>
      <c r="AB2259" s="61"/>
      <c r="AC2259" s="61"/>
      <c r="AD2259" s="61"/>
      <c r="AE2259" s="61"/>
      <c r="AF2259" s="61"/>
      <c r="AG2259" s="61"/>
      <c r="AH2259" s="61"/>
      <c r="AI2259" s="61"/>
      <c r="AJ2259" s="61"/>
      <c r="AK2259" s="61"/>
      <c r="AL2259" s="61"/>
      <c r="AM2259" s="61"/>
      <c r="AN2259" s="61"/>
      <c r="AO2259" s="61"/>
      <c r="AP2259" s="62"/>
      <c r="AQ2259" s="61"/>
      <c r="AR2259" s="61"/>
      <c r="AS2259" s="61"/>
      <c r="AT2259" s="61"/>
      <c r="AU2259" s="61"/>
      <c r="AV2259" s="61"/>
      <c r="AW2259" s="60"/>
    </row>
    <row r="2260" s="59" customFormat="1" customHeight="1" spans="1:49">
      <c r="A2260" s="60"/>
      <c r="B2260" s="60"/>
      <c r="C2260" s="60"/>
      <c r="D2260" s="60"/>
      <c r="H2260" s="61"/>
      <c r="I2260" s="61"/>
      <c r="J2260" s="61"/>
      <c r="K2260" s="61"/>
      <c r="L2260" s="61"/>
      <c r="M2260" s="61"/>
      <c r="N2260" s="61"/>
      <c r="O2260" s="61"/>
      <c r="P2260" s="61"/>
      <c r="Q2260" s="61"/>
      <c r="R2260" s="61"/>
      <c r="S2260" s="61"/>
      <c r="T2260" s="61"/>
      <c r="U2260" s="61"/>
      <c r="V2260" s="61"/>
      <c r="W2260" s="61"/>
      <c r="X2260" s="61"/>
      <c r="Y2260" s="61"/>
      <c r="Z2260" s="61"/>
      <c r="AA2260" s="61"/>
      <c r="AB2260" s="61"/>
      <c r="AC2260" s="61"/>
      <c r="AD2260" s="61"/>
      <c r="AE2260" s="61"/>
      <c r="AF2260" s="61"/>
      <c r="AG2260" s="61"/>
      <c r="AH2260" s="61"/>
      <c r="AI2260" s="61"/>
      <c r="AJ2260" s="61"/>
      <c r="AK2260" s="61"/>
      <c r="AL2260" s="61"/>
      <c r="AM2260" s="61"/>
      <c r="AN2260" s="61"/>
      <c r="AO2260" s="61"/>
      <c r="AP2260" s="62"/>
      <c r="AQ2260" s="61"/>
      <c r="AR2260" s="61"/>
      <c r="AS2260" s="61"/>
      <c r="AT2260" s="61"/>
      <c r="AU2260" s="61"/>
      <c r="AV2260" s="61"/>
      <c r="AW2260" s="60"/>
    </row>
    <row r="2261" s="59" customFormat="1" customHeight="1" spans="1:49">
      <c r="A2261" s="60"/>
      <c r="B2261" s="60"/>
      <c r="C2261" s="60"/>
      <c r="D2261" s="60"/>
      <c r="H2261" s="61"/>
      <c r="I2261" s="61"/>
      <c r="J2261" s="61"/>
      <c r="K2261" s="61"/>
      <c r="L2261" s="61"/>
      <c r="M2261" s="61"/>
      <c r="N2261" s="61"/>
      <c r="O2261" s="61"/>
      <c r="P2261" s="61"/>
      <c r="Q2261" s="61"/>
      <c r="R2261" s="61"/>
      <c r="S2261" s="61"/>
      <c r="T2261" s="61"/>
      <c r="U2261" s="61"/>
      <c r="V2261" s="61"/>
      <c r="W2261" s="61"/>
      <c r="X2261" s="61"/>
      <c r="Y2261" s="61"/>
      <c r="Z2261" s="61"/>
      <c r="AA2261" s="61"/>
      <c r="AB2261" s="61"/>
      <c r="AC2261" s="61"/>
      <c r="AD2261" s="61"/>
      <c r="AE2261" s="61"/>
      <c r="AF2261" s="61"/>
      <c r="AG2261" s="61"/>
      <c r="AH2261" s="61"/>
      <c r="AI2261" s="61"/>
      <c r="AJ2261" s="61"/>
      <c r="AK2261" s="61"/>
      <c r="AL2261" s="61"/>
      <c r="AM2261" s="61"/>
      <c r="AN2261" s="61"/>
      <c r="AO2261" s="61"/>
      <c r="AP2261" s="62"/>
      <c r="AQ2261" s="61"/>
      <c r="AR2261" s="61"/>
      <c r="AS2261" s="61"/>
      <c r="AT2261" s="61"/>
      <c r="AU2261" s="61"/>
      <c r="AV2261" s="61"/>
      <c r="AW2261" s="60"/>
    </row>
    <row r="2262" s="59" customFormat="1" customHeight="1" spans="1:49">
      <c r="A2262" s="60"/>
      <c r="B2262" s="60"/>
      <c r="C2262" s="60"/>
      <c r="D2262" s="60"/>
      <c r="H2262" s="61"/>
      <c r="I2262" s="61"/>
      <c r="J2262" s="61"/>
      <c r="K2262" s="61"/>
      <c r="L2262" s="61"/>
      <c r="M2262" s="61"/>
      <c r="N2262" s="61"/>
      <c r="O2262" s="61"/>
      <c r="P2262" s="61"/>
      <c r="Q2262" s="61"/>
      <c r="R2262" s="61"/>
      <c r="S2262" s="61"/>
      <c r="T2262" s="61"/>
      <c r="U2262" s="61"/>
      <c r="V2262" s="61"/>
      <c r="W2262" s="61"/>
      <c r="X2262" s="61"/>
      <c r="Y2262" s="61"/>
      <c r="Z2262" s="61"/>
      <c r="AA2262" s="61"/>
      <c r="AB2262" s="61"/>
      <c r="AC2262" s="61"/>
      <c r="AD2262" s="61"/>
      <c r="AE2262" s="61"/>
      <c r="AF2262" s="61"/>
      <c r="AG2262" s="61"/>
      <c r="AH2262" s="61"/>
      <c r="AI2262" s="61"/>
      <c r="AJ2262" s="61"/>
      <c r="AK2262" s="61"/>
      <c r="AL2262" s="61"/>
      <c r="AM2262" s="61"/>
      <c r="AN2262" s="61"/>
      <c r="AO2262" s="61"/>
      <c r="AP2262" s="62"/>
      <c r="AQ2262" s="61"/>
      <c r="AR2262" s="61"/>
      <c r="AS2262" s="61"/>
      <c r="AT2262" s="61"/>
      <c r="AU2262" s="61"/>
      <c r="AV2262" s="61"/>
      <c r="AW2262" s="60"/>
    </row>
    <row r="2263" s="59" customFormat="1" customHeight="1" spans="1:49">
      <c r="A2263" s="60"/>
      <c r="B2263" s="60"/>
      <c r="C2263" s="60"/>
      <c r="D2263" s="60"/>
      <c r="H2263" s="61"/>
      <c r="I2263" s="61"/>
      <c r="J2263" s="61"/>
      <c r="K2263" s="61"/>
      <c r="L2263" s="61"/>
      <c r="M2263" s="61"/>
      <c r="N2263" s="61"/>
      <c r="O2263" s="61"/>
      <c r="P2263" s="61"/>
      <c r="Q2263" s="61"/>
      <c r="R2263" s="61"/>
      <c r="S2263" s="61"/>
      <c r="T2263" s="61"/>
      <c r="U2263" s="61"/>
      <c r="V2263" s="61"/>
      <c r="W2263" s="61"/>
      <c r="X2263" s="61"/>
      <c r="Y2263" s="61"/>
      <c r="Z2263" s="61"/>
      <c r="AA2263" s="61"/>
      <c r="AB2263" s="61"/>
      <c r="AC2263" s="61"/>
      <c r="AD2263" s="61"/>
      <c r="AE2263" s="61"/>
      <c r="AF2263" s="61"/>
      <c r="AG2263" s="61"/>
      <c r="AH2263" s="61"/>
      <c r="AI2263" s="61"/>
      <c r="AJ2263" s="61"/>
      <c r="AK2263" s="61"/>
      <c r="AL2263" s="61"/>
      <c r="AM2263" s="61"/>
      <c r="AN2263" s="61"/>
      <c r="AO2263" s="61"/>
      <c r="AP2263" s="62"/>
      <c r="AQ2263" s="61"/>
      <c r="AR2263" s="61"/>
      <c r="AS2263" s="61"/>
      <c r="AT2263" s="61"/>
      <c r="AU2263" s="61"/>
      <c r="AV2263" s="61"/>
      <c r="AW2263" s="60"/>
    </row>
    <row r="2264" s="59" customFormat="1" customHeight="1" spans="1:49">
      <c r="A2264" s="60"/>
      <c r="B2264" s="60"/>
      <c r="C2264" s="60"/>
      <c r="D2264" s="60"/>
      <c r="H2264" s="61"/>
      <c r="I2264" s="61"/>
      <c r="J2264" s="61"/>
      <c r="K2264" s="61"/>
      <c r="L2264" s="61"/>
      <c r="M2264" s="61"/>
      <c r="N2264" s="61"/>
      <c r="O2264" s="61"/>
      <c r="P2264" s="61"/>
      <c r="Q2264" s="61"/>
      <c r="R2264" s="61"/>
      <c r="S2264" s="61"/>
      <c r="T2264" s="61"/>
      <c r="U2264" s="61"/>
      <c r="V2264" s="61"/>
      <c r="W2264" s="61"/>
      <c r="X2264" s="61"/>
      <c r="Y2264" s="61"/>
      <c r="Z2264" s="61"/>
      <c r="AA2264" s="61"/>
      <c r="AB2264" s="61"/>
      <c r="AC2264" s="61"/>
      <c r="AD2264" s="61"/>
      <c r="AE2264" s="61"/>
      <c r="AF2264" s="61"/>
      <c r="AG2264" s="61"/>
      <c r="AH2264" s="61"/>
      <c r="AI2264" s="61"/>
      <c r="AJ2264" s="61"/>
      <c r="AK2264" s="61"/>
      <c r="AL2264" s="61"/>
      <c r="AM2264" s="61"/>
      <c r="AN2264" s="61"/>
      <c r="AO2264" s="61"/>
      <c r="AP2264" s="62"/>
      <c r="AQ2264" s="61"/>
      <c r="AR2264" s="61"/>
      <c r="AS2264" s="61"/>
      <c r="AT2264" s="61"/>
      <c r="AU2264" s="61"/>
      <c r="AV2264" s="61"/>
      <c r="AW2264" s="60"/>
    </row>
    <row r="2265" s="59" customFormat="1" customHeight="1" spans="1:49">
      <c r="A2265" s="60"/>
      <c r="B2265" s="60"/>
      <c r="C2265" s="60"/>
      <c r="D2265" s="60"/>
      <c r="H2265" s="61"/>
      <c r="I2265" s="61"/>
      <c r="J2265" s="61"/>
      <c r="K2265" s="61"/>
      <c r="L2265" s="61"/>
      <c r="M2265" s="61"/>
      <c r="N2265" s="61"/>
      <c r="O2265" s="61"/>
      <c r="P2265" s="61"/>
      <c r="Q2265" s="61"/>
      <c r="R2265" s="61"/>
      <c r="S2265" s="61"/>
      <c r="T2265" s="61"/>
      <c r="U2265" s="61"/>
      <c r="V2265" s="61"/>
      <c r="W2265" s="61"/>
      <c r="X2265" s="61"/>
      <c r="Y2265" s="61"/>
      <c r="Z2265" s="61"/>
      <c r="AA2265" s="61"/>
      <c r="AB2265" s="61"/>
      <c r="AC2265" s="61"/>
      <c r="AD2265" s="61"/>
      <c r="AE2265" s="61"/>
      <c r="AF2265" s="61"/>
      <c r="AG2265" s="61"/>
      <c r="AH2265" s="61"/>
      <c r="AI2265" s="61"/>
      <c r="AJ2265" s="61"/>
      <c r="AK2265" s="61"/>
      <c r="AL2265" s="61"/>
      <c r="AM2265" s="61"/>
      <c r="AN2265" s="61"/>
      <c r="AO2265" s="61"/>
      <c r="AP2265" s="62"/>
      <c r="AQ2265" s="61"/>
      <c r="AR2265" s="61"/>
      <c r="AS2265" s="61"/>
      <c r="AT2265" s="61"/>
      <c r="AU2265" s="61"/>
      <c r="AV2265" s="61"/>
      <c r="AW2265" s="60"/>
    </row>
    <row r="2266" s="59" customFormat="1" customHeight="1" spans="1:49">
      <c r="A2266" s="60"/>
      <c r="B2266" s="60"/>
      <c r="C2266" s="60"/>
      <c r="D2266" s="60"/>
      <c r="H2266" s="61"/>
      <c r="I2266" s="61"/>
      <c r="J2266" s="61"/>
      <c r="K2266" s="61"/>
      <c r="L2266" s="61"/>
      <c r="M2266" s="61"/>
      <c r="N2266" s="61"/>
      <c r="O2266" s="61"/>
      <c r="P2266" s="61"/>
      <c r="Q2266" s="61"/>
      <c r="R2266" s="61"/>
      <c r="S2266" s="61"/>
      <c r="T2266" s="61"/>
      <c r="U2266" s="61"/>
      <c r="V2266" s="61"/>
      <c r="W2266" s="61"/>
      <c r="X2266" s="61"/>
      <c r="Y2266" s="61"/>
      <c r="Z2266" s="61"/>
      <c r="AA2266" s="61"/>
      <c r="AB2266" s="61"/>
      <c r="AC2266" s="61"/>
      <c r="AD2266" s="61"/>
      <c r="AE2266" s="61"/>
      <c r="AF2266" s="61"/>
      <c r="AG2266" s="61"/>
      <c r="AH2266" s="61"/>
      <c r="AI2266" s="61"/>
      <c r="AJ2266" s="61"/>
      <c r="AK2266" s="61"/>
      <c r="AL2266" s="61"/>
      <c r="AM2266" s="61"/>
      <c r="AN2266" s="61"/>
      <c r="AO2266" s="61"/>
      <c r="AP2266" s="62"/>
      <c r="AQ2266" s="61"/>
      <c r="AR2266" s="61"/>
      <c r="AS2266" s="61"/>
      <c r="AT2266" s="61"/>
      <c r="AU2266" s="61"/>
      <c r="AV2266" s="61"/>
      <c r="AW2266" s="60"/>
    </row>
    <row r="2267" s="59" customFormat="1" customHeight="1" spans="1:49">
      <c r="A2267" s="60"/>
      <c r="B2267" s="60"/>
      <c r="C2267" s="60"/>
      <c r="D2267" s="60"/>
      <c r="H2267" s="61"/>
      <c r="I2267" s="61"/>
      <c r="J2267" s="61"/>
      <c r="K2267" s="61"/>
      <c r="L2267" s="61"/>
      <c r="M2267" s="61"/>
      <c r="N2267" s="61"/>
      <c r="O2267" s="61"/>
      <c r="P2267" s="61"/>
      <c r="Q2267" s="61"/>
      <c r="R2267" s="61"/>
      <c r="S2267" s="61"/>
      <c r="T2267" s="61"/>
      <c r="U2267" s="61"/>
      <c r="V2267" s="61"/>
      <c r="W2267" s="61"/>
      <c r="X2267" s="61"/>
      <c r="Y2267" s="61"/>
      <c r="Z2267" s="61"/>
      <c r="AA2267" s="61"/>
      <c r="AB2267" s="61"/>
      <c r="AC2267" s="61"/>
      <c r="AD2267" s="61"/>
      <c r="AE2267" s="61"/>
      <c r="AF2267" s="61"/>
      <c r="AG2267" s="61"/>
      <c r="AH2267" s="61"/>
      <c r="AI2267" s="61"/>
      <c r="AJ2267" s="61"/>
      <c r="AK2267" s="61"/>
      <c r="AL2267" s="61"/>
      <c r="AM2267" s="61"/>
      <c r="AN2267" s="61"/>
      <c r="AO2267" s="61"/>
      <c r="AP2267" s="62"/>
      <c r="AQ2267" s="61"/>
      <c r="AR2267" s="61"/>
      <c r="AS2267" s="61"/>
      <c r="AT2267" s="61"/>
      <c r="AU2267" s="61"/>
      <c r="AV2267" s="61"/>
      <c r="AW2267" s="60"/>
    </row>
    <row r="2268" s="59" customFormat="1" customHeight="1" spans="1:49">
      <c r="A2268" s="60"/>
      <c r="B2268" s="60"/>
      <c r="C2268" s="60"/>
      <c r="D2268" s="60"/>
      <c r="H2268" s="61"/>
      <c r="I2268" s="61"/>
      <c r="J2268" s="61"/>
      <c r="K2268" s="61"/>
      <c r="L2268" s="61"/>
      <c r="M2268" s="61"/>
      <c r="N2268" s="61"/>
      <c r="O2268" s="61"/>
      <c r="P2268" s="61"/>
      <c r="Q2268" s="61"/>
      <c r="R2268" s="61"/>
      <c r="S2268" s="61"/>
      <c r="T2268" s="61"/>
      <c r="U2268" s="61"/>
      <c r="V2268" s="61"/>
      <c r="W2268" s="61"/>
      <c r="X2268" s="61"/>
      <c r="Y2268" s="61"/>
      <c r="Z2268" s="61"/>
      <c r="AA2268" s="61"/>
      <c r="AB2268" s="61"/>
      <c r="AC2268" s="61"/>
      <c r="AD2268" s="61"/>
      <c r="AE2268" s="61"/>
      <c r="AF2268" s="61"/>
      <c r="AG2268" s="61"/>
      <c r="AH2268" s="61"/>
      <c r="AI2268" s="61"/>
      <c r="AJ2268" s="61"/>
      <c r="AK2268" s="61"/>
      <c r="AL2268" s="61"/>
      <c r="AM2268" s="61"/>
      <c r="AN2268" s="61"/>
      <c r="AO2268" s="61"/>
      <c r="AP2268" s="62"/>
      <c r="AQ2268" s="61"/>
      <c r="AR2268" s="61"/>
      <c r="AS2268" s="61"/>
      <c r="AT2268" s="61"/>
      <c r="AU2268" s="61"/>
      <c r="AV2268" s="61"/>
      <c r="AW2268" s="60"/>
    </row>
    <row r="2269" s="59" customFormat="1" customHeight="1" spans="1:49">
      <c r="A2269" s="60"/>
      <c r="B2269" s="60"/>
      <c r="C2269" s="60"/>
      <c r="D2269" s="60"/>
      <c r="H2269" s="61"/>
      <c r="I2269" s="61"/>
      <c r="J2269" s="61"/>
      <c r="K2269" s="61"/>
      <c r="L2269" s="61"/>
      <c r="M2269" s="61"/>
      <c r="N2269" s="61"/>
      <c r="O2269" s="61"/>
      <c r="P2269" s="61"/>
      <c r="Q2269" s="61"/>
      <c r="R2269" s="61"/>
      <c r="S2269" s="61"/>
      <c r="T2269" s="61"/>
      <c r="U2269" s="61"/>
      <c r="V2269" s="61"/>
      <c r="W2269" s="61"/>
      <c r="X2269" s="61"/>
      <c r="Y2269" s="61"/>
      <c r="Z2269" s="61"/>
      <c r="AA2269" s="61"/>
      <c r="AB2269" s="61"/>
      <c r="AC2269" s="61"/>
      <c r="AD2269" s="61"/>
      <c r="AE2269" s="61"/>
      <c r="AF2269" s="61"/>
      <c r="AG2269" s="61"/>
      <c r="AH2269" s="61"/>
      <c r="AI2269" s="61"/>
      <c r="AJ2269" s="61"/>
      <c r="AK2269" s="61"/>
      <c r="AL2269" s="61"/>
      <c r="AM2269" s="61"/>
      <c r="AN2269" s="61"/>
      <c r="AO2269" s="61"/>
      <c r="AP2269" s="62"/>
      <c r="AQ2269" s="61"/>
      <c r="AR2269" s="61"/>
      <c r="AS2269" s="61"/>
      <c r="AT2269" s="61"/>
      <c r="AU2269" s="61"/>
      <c r="AV2269" s="61"/>
      <c r="AW2269" s="60"/>
    </row>
    <row r="2270" s="59" customFormat="1" customHeight="1" spans="1:49">
      <c r="A2270" s="60"/>
      <c r="B2270" s="60"/>
      <c r="C2270" s="60"/>
      <c r="D2270" s="60"/>
      <c r="H2270" s="61"/>
      <c r="I2270" s="61"/>
      <c r="J2270" s="61"/>
      <c r="K2270" s="61"/>
      <c r="L2270" s="61"/>
      <c r="M2270" s="61"/>
      <c r="N2270" s="61"/>
      <c r="O2270" s="61"/>
      <c r="P2270" s="61"/>
      <c r="Q2270" s="61"/>
      <c r="R2270" s="61"/>
      <c r="S2270" s="61"/>
      <c r="T2270" s="61"/>
      <c r="U2270" s="61"/>
      <c r="V2270" s="61"/>
      <c r="W2270" s="61"/>
      <c r="X2270" s="61"/>
      <c r="Y2270" s="61"/>
      <c r="Z2270" s="61"/>
      <c r="AA2270" s="61"/>
      <c r="AB2270" s="61"/>
      <c r="AC2270" s="61"/>
      <c r="AD2270" s="61"/>
      <c r="AE2270" s="61"/>
      <c r="AF2270" s="61"/>
      <c r="AG2270" s="61"/>
      <c r="AH2270" s="61"/>
      <c r="AI2270" s="61"/>
      <c r="AJ2270" s="61"/>
      <c r="AK2270" s="61"/>
      <c r="AL2270" s="61"/>
      <c r="AM2270" s="61"/>
      <c r="AN2270" s="61"/>
      <c r="AO2270" s="61"/>
      <c r="AP2270" s="62"/>
      <c r="AQ2270" s="61"/>
      <c r="AR2270" s="61"/>
      <c r="AS2270" s="61"/>
      <c r="AT2270" s="61"/>
      <c r="AU2270" s="61"/>
      <c r="AV2270" s="61"/>
      <c r="AW2270" s="60"/>
    </row>
    <row r="2271" s="59" customFormat="1" customHeight="1" spans="1:49">
      <c r="A2271" s="60"/>
      <c r="B2271" s="60"/>
      <c r="C2271" s="60"/>
      <c r="D2271" s="60"/>
      <c r="H2271" s="61"/>
      <c r="I2271" s="61"/>
      <c r="J2271" s="61"/>
      <c r="K2271" s="61"/>
      <c r="L2271" s="61"/>
      <c r="M2271" s="61"/>
      <c r="N2271" s="61"/>
      <c r="O2271" s="61"/>
      <c r="P2271" s="61"/>
      <c r="Q2271" s="61"/>
      <c r="R2271" s="61"/>
      <c r="S2271" s="61"/>
      <c r="T2271" s="61"/>
      <c r="U2271" s="61"/>
      <c r="V2271" s="61"/>
      <c r="W2271" s="61"/>
      <c r="X2271" s="61"/>
      <c r="Y2271" s="61"/>
      <c r="Z2271" s="61"/>
      <c r="AA2271" s="61"/>
      <c r="AB2271" s="61"/>
      <c r="AC2271" s="61"/>
      <c r="AD2271" s="61"/>
      <c r="AE2271" s="61"/>
      <c r="AF2271" s="61"/>
      <c r="AG2271" s="61"/>
      <c r="AH2271" s="61"/>
      <c r="AI2271" s="61"/>
      <c r="AJ2271" s="61"/>
      <c r="AK2271" s="61"/>
      <c r="AL2271" s="61"/>
      <c r="AM2271" s="61"/>
      <c r="AN2271" s="61"/>
      <c r="AO2271" s="61"/>
      <c r="AP2271" s="62"/>
      <c r="AQ2271" s="61"/>
      <c r="AR2271" s="61"/>
      <c r="AS2271" s="61"/>
      <c r="AT2271" s="61"/>
      <c r="AU2271" s="61"/>
      <c r="AV2271" s="61"/>
      <c r="AW2271" s="60"/>
    </row>
    <row r="2272" s="59" customFormat="1" customHeight="1" spans="1:49">
      <c r="A2272" s="60"/>
      <c r="B2272" s="60"/>
      <c r="C2272" s="60"/>
      <c r="D2272" s="60"/>
      <c r="H2272" s="61"/>
      <c r="I2272" s="61"/>
      <c r="J2272" s="61"/>
      <c r="K2272" s="61"/>
      <c r="L2272" s="61"/>
      <c r="M2272" s="61"/>
      <c r="N2272" s="61"/>
      <c r="O2272" s="61"/>
      <c r="P2272" s="61"/>
      <c r="Q2272" s="61"/>
      <c r="R2272" s="61"/>
      <c r="S2272" s="61"/>
      <c r="T2272" s="61"/>
      <c r="U2272" s="61"/>
      <c r="V2272" s="61"/>
      <c r="W2272" s="61"/>
      <c r="X2272" s="61"/>
      <c r="Y2272" s="61"/>
      <c r="Z2272" s="61"/>
      <c r="AA2272" s="61"/>
      <c r="AB2272" s="61"/>
      <c r="AC2272" s="61"/>
      <c r="AD2272" s="61"/>
      <c r="AE2272" s="61"/>
      <c r="AF2272" s="61"/>
      <c r="AG2272" s="61"/>
      <c r="AH2272" s="61"/>
      <c r="AI2272" s="61"/>
      <c r="AJ2272" s="61"/>
      <c r="AK2272" s="61"/>
      <c r="AL2272" s="61"/>
      <c r="AM2272" s="61"/>
      <c r="AN2272" s="61"/>
      <c r="AO2272" s="61"/>
      <c r="AP2272" s="62"/>
      <c r="AQ2272" s="61"/>
      <c r="AR2272" s="61"/>
      <c r="AS2272" s="61"/>
      <c r="AT2272" s="61"/>
      <c r="AU2272" s="61"/>
      <c r="AV2272" s="61"/>
      <c r="AW2272" s="60"/>
    </row>
    <row r="2273" s="59" customFormat="1" customHeight="1" spans="1:49">
      <c r="A2273" s="60"/>
      <c r="B2273" s="60"/>
      <c r="C2273" s="60"/>
      <c r="D2273" s="60"/>
      <c r="H2273" s="61"/>
      <c r="I2273" s="61"/>
      <c r="J2273" s="61"/>
      <c r="K2273" s="61"/>
      <c r="L2273" s="61"/>
      <c r="M2273" s="61"/>
      <c r="N2273" s="61"/>
      <c r="O2273" s="61"/>
      <c r="P2273" s="61"/>
      <c r="Q2273" s="61"/>
      <c r="R2273" s="61"/>
      <c r="S2273" s="61"/>
      <c r="T2273" s="61"/>
      <c r="U2273" s="61"/>
      <c r="V2273" s="61"/>
      <c r="W2273" s="61"/>
      <c r="X2273" s="61"/>
      <c r="Y2273" s="61"/>
      <c r="Z2273" s="61"/>
      <c r="AA2273" s="61"/>
      <c r="AB2273" s="61"/>
      <c r="AC2273" s="61"/>
      <c r="AD2273" s="61"/>
      <c r="AE2273" s="61"/>
      <c r="AF2273" s="61"/>
      <c r="AG2273" s="61"/>
      <c r="AH2273" s="61"/>
      <c r="AI2273" s="61"/>
      <c r="AJ2273" s="61"/>
      <c r="AK2273" s="61"/>
      <c r="AL2273" s="61"/>
      <c r="AM2273" s="61"/>
      <c r="AN2273" s="61"/>
      <c r="AO2273" s="61"/>
      <c r="AP2273" s="62"/>
      <c r="AQ2273" s="61"/>
      <c r="AR2273" s="61"/>
      <c r="AS2273" s="61"/>
      <c r="AT2273" s="61"/>
      <c r="AU2273" s="61"/>
      <c r="AV2273" s="61"/>
      <c r="AW2273" s="60"/>
    </row>
    <row r="2274" s="59" customFormat="1" customHeight="1" spans="1:49">
      <c r="A2274" s="60"/>
      <c r="B2274" s="60"/>
      <c r="C2274" s="60"/>
      <c r="D2274" s="60"/>
      <c r="H2274" s="61"/>
      <c r="I2274" s="61"/>
      <c r="J2274" s="61"/>
      <c r="K2274" s="61"/>
      <c r="L2274" s="61"/>
      <c r="M2274" s="61"/>
      <c r="N2274" s="61"/>
      <c r="O2274" s="61"/>
      <c r="P2274" s="61"/>
      <c r="Q2274" s="61"/>
      <c r="R2274" s="61"/>
      <c r="S2274" s="61"/>
      <c r="T2274" s="61"/>
      <c r="U2274" s="61"/>
      <c r="V2274" s="61"/>
      <c r="W2274" s="61"/>
      <c r="X2274" s="61"/>
      <c r="Y2274" s="61"/>
      <c r="Z2274" s="61"/>
      <c r="AA2274" s="61"/>
      <c r="AB2274" s="61"/>
      <c r="AC2274" s="61"/>
      <c r="AD2274" s="61"/>
      <c r="AE2274" s="61"/>
      <c r="AF2274" s="61"/>
      <c r="AG2274" s="61"/>
      <c r="AH2274" s="61"/>
      <c r="AI2274" s="61"/>
      <c r="AJ2274" s="61"/>
      <c r="AK2274" s="61"/>
      <c r="AL2274" s="61"/>
      <c r="AM2274" s="61"/>
      <c r="AN2274" s="61"/>
      <c r="AO2274" s="61"/>
      <c r="AP2274" s="62"/>
      <c r="AQ2274" s="61"/>
      <c r="AR2274" s="61"/>
      <c r="AS2274" s="61"/>
      <c r="AT2274" s="61"/>
      <c r="AU2274" s="61"/>
      <c r="AV2274" s="61"/>
      <c r="AW2274" s="60"/>
    </row>
    <row r="2275" s="59" customFormat="1" customHeight="1" spans="1:49">
      <c r="A2275" s="60"/>
      <c r="B2275" s="60"/>
      <c r="C2275" s="60"/>
      <c r="D2275" s="60"/>
      <c r="H2275" s="61"/>
      <c r="I2275" s="61"/>
      <c r="J2275" s="61"/>
      <c r="K2275" s="61"/>
      <c r="L2275" s="61"/>
      <c r="M2275" s="61"/>
      <c r="N2275" s="61"/>
      <c r="O2275" s="61"/>
      <c r="P2275" s="61"/>
      <c r="Q2275" s="61"/>
      <c r="R2275" s="61"/>
      <c r="S2275" s="61"/>
      <c r="T2275" s="61"/>
      <c r="U2275" s="61"/>
      <c r="V2275" s="61"/>
      <c r="W2275" s="61"/>
      <c r="X2275" s="61"/>
      <c r="Y2275" s="61"/>
      <c r="Z2275" s="61"/>
      <c r="AA2275" s="61"/>
      <c r="AB2275" s="61"/>
      <c r="AC2275" s="61"/>
      <c r="AD2275" s="61"/>
      <c r="AE2275" s="61"/>
      <c r="AF2275" s="61"/>
      <c r="AG2275" s="61"/>
      <c r="AH2275" s="61"/>
      <c r="AI2275" s="61"/>
      <c r="AJ2275" s="61"/>
      <c r="AK2275" s="61"/>
      <c r="AL2275" s="61"/>
      <c r="AM2275" s="61"/>
      <c r="AN2275" s="61"/>
      <c r="AO2275" s="61"/>
      <c r="AP2275" s="62"/>
      <c r="AQ2275" s="61"/>
      <c r="AR2275" s="61"/>
      <c r="AS2275" s="61"/>
      <c r="AT2275" s="61"/>
      <c r="AU2275" s="61"/>
      <c r="AV2275" s="61"/>
      <c r="AW2275" s="60"/>
    </row>
    <row r="2276" s="59" customFormat="1" customHeight="1" spans="1:49">
      <c r="A2276" s="60"/>
      <c r="B2276" s="60"/>
      <c r="C2276" s="60"/>
      <c r="D2276" s="60"/>
      <c r="H2276" s="61"/>
      <c r="I2276" s="61"/>
      <c r="J2276" s="61"/>
      <c r="K2276" s="61"/>
      <c r="L2276" s="61"/>
      <c r="M2276" s="61"/>
      <c r="N2276" s="61"/>
      <c r="O2276" s="61"/>
      <c r="P2276" s="61"/>
      <c r="Q2276" s="61"/>
      <c r="R2276" s="61"/>
      <c r="S2276" s="61"/>
      <c r="T2276" s="61"/>
      <c r="U2276" s="61"/>
      <c r="V2276" s="61"/>
      <c r="W2276" s="61"/>
      <c r="X2276" s="61"/>
      <c r="Y2276" s="61"/>
      <c r="Z2276" s="61"/>
      <c r="AA2276" s="61"/>
      <c r="AB2276" s="61"/>
      <c r="AC2276" s="61"/>
      <c r="AD2276" s="61"/>
      <c r="AE2276" s="61"/>
      <c r="AF2276" s="61"/>
      <c r="AG2276" s="61"/>
      <c r="AH2276" s="61"/>
      <c r="AI2276" s="61"/>
      <c r="AJ2276" s="61"/>
      <c r="AK2276" s="61"/>
      <c r="AL2276" s="61"/>
      <c r="AM2276" s="61"/>
      <c r="AN2276" s="61"/>
      <c r="AO2276" s="61"/>
      <c r="AP2276" s="62"/>
      <c r="AQ2276" s="61"/>
      <c r="AR2276" s="61"/>
      <c r="AS2276" s="61"/>
      <c r="AT2276" s="61"/>
      <c r="AU2276" s="61"/>
      <c r="AV2276" s="61"/>
      <c r="AW2276" s="60"/>
    </row>
    <row r="2277" s="59" customFormat="1" customHeight="1" spans="1:49">
      <c r="A2277" s="60"/>
      <c r="B2277" s="60"/>
      <c r="C2277" s="60"/>
      <c r="D2277" s="60"/>
      <c r="H2277" s="61"/>
      <c r="I2277" s="61"/>
      <c r="J2277" s="61"/>
      <c r="K2277" s="61"/>
      <c r="L2277" s="61"/>
      <c r="M2277" s="61"/>
      <c r="N2277" s="61"/>
      <c r="O2277" s="61"/>
      <c r="P2277" s="61"/>
      <c r="Q2277" s="61"/>
      <c r="R2277" s="61"/>
      <c r="S2277" s="61"/>
      <c r="T2277" s="61"/>
      <c r="U2277" s="61"/>
      <c r="V2277" s="61"/>
      <c r="W2277" s="61"/>
      <c r="X2277" s="61"/>
      <c r="Y2277" s="61"/>
      <c r="Z2277" s="61"/>
      <c r="AA2277" s="61"/>
      <c r="AB2277" s="61"/>
      <c r="AC2277" s="61"/>
      <c r="AD2277" s="61"/>
      <c r="AE2277" s="61"/>
      <c r="AF2277" s="61"/>
      <c r="AG2277" s="61"/>
      <c r="AH2277" s="61"/>
      <c r="AI2277" s="61"/>
      <c r="AJ2277" s="61"/>
      <c r="AK2277" s="61"/>
      <c r="AL2277" s="61"/>
      <c r="AM2277" s="61"/>
      <c r="AN2277" s="61"/>
      <c r="AO2277" s="61"/>
      <c r="AP2277" s="62"/>
      <c r="AQ2277" s="61"/>
      <c r="AR2277" s="61"/>
      <c r="AS2277" s="61"/>
      <c r="AT2277" s="61"/>
      <c r="AU2277" s="61"/>
      <c r="AV2277" s="61"/>
      <c r="AW2277" s="60"/>
    </row>
    <row r="2278" s="59" customFormat="1" customHeight="1" spans="1:49">
      <c r="A2278" s="60"/>
      <c r="B2278" s="60"/>
      <c r="C2278" s="60"/>
      <c r="D2278" s="60"/>
      <c r="H2278" s="61"/>
      <c r="I2278" s="61"/>
      <c r="J2278" s="61"/>
      <c r="K2278" s="61"/>
      <c r="L2278" s="61"/>
      <c r="M2278" s="61"/>
      <c r="N2278" s="61"/>
      <c r="O2278" s="61"/>
      <c r="P2278" s="61"/>
      <c r="Q2278" s="61"/>
      <c r="R2278" s="61"/>
      <c r="S2278" s="61"/>
      <c r="T2278" s="61"/>
      <c r="U2278" s="61"/>
      <c r="V2278" s="61"/>
      <c r="W2278" s="61"/>
      <c r="X2278" s="61"/>
      <c r="Y2278" s="61"/>
      <c r="Z2278" s="61"/>
      <c r="AA2278" s="61"/>
      <c r="AB2278" s="61"/>
      <c r="AC2278" s="61"/>
      <c r="AD2278" s="61"/>
      <c r="AE2278" s="61"/>
      <c r="AF2278" s="61"/>
      <c r="AG2278" s="61"/>
      <c r="AH2278" s="61"/>
      <c r="AI2278" s="61"/>
      <c r="AJ2278" s="61"/>
      <c r="AK2278" s="61"/>
      <c r="AL2278" s="61"/>
      <c r="AM2278" s="61"/>
      <c r="AN2278" s="61"/>
      <c r="AO2278" s="61"/>
      <c r="AP2278" s="62"/>
      <c r="AQ2278" s="61"/>
      <c r="AR2278" s="61"/>
      <c r="AS2278" s="61"/>
      <c r="AT2278" s="61"/>
      <c r="AU2278" s="61"/>
      <c r="AV2278" s="61"/>
      <c r="AW2278" s="60"/>
    </row>
    <row r="2279" s="59" customFormat="1" customHeight="1" spans="1:49">
      <c r="A2279" s="60"/>
      <c r="B2279" s="60"/>
      <c r="C2279" s="60"/>
      <c r="D2279" s="60"/>
      <c r="H2279" s="61"/>
      <c r="I2279" s="61"/>
      <c r="J2279" s="61"/>
      <c r="K2279" s="61"/>
      <c r="L2279" s="61"/>
      <c r="M2279" s="61"/>
      <c r="N2279" s="61"/>
      <c r="O2279" s="61"/>
      <c r="P2279" s="61"/>
      <c r="Q2279" s="61"/>
      <c r="R2279" s="61"/>
      <c r="S2279" s="61"/>
      <c r="T2279" s="61"/>
      <c r="U2279" s="61"/>
      <c r="V2279" s="61"/>
      <c r="W2279" s="61"/>
      <c r="X2279" s="61"/>
      <c r="Y2279" s="61"/>
      <c r="Z2279" s="61"/>
      <c r="AA2279" s="61"/>
      <c r="AB2279" s="61"/>
      <c r="AC2279" s="61"/>
      <c r="AD2279" s="61"/>
      <c r="AE2279" s="61"/>
      <c r="AF2279" s="61"/>
      <c r="AG2279" s="61"/>
      <c r="AH2279" s="61"/>
      <c r="AI2279" s="61"/>
      <c r="AJ2279" s="61"/>
      <c r="AK2279" s="61"/>
      <c r="AL2279" s="61"/>
      <c r="AM2279" s="61"/>
      <c r="AN2279" s="61"/>
      <c r="AO2279" s="61"/>
      <c r="AP2279" s="62"/>
      <c r="AQ2279" s="61"/>
      <c r="AR2279" s="61"/>
      <c r="AS2279" s="61"/>
      <c r="AT2279" s="61"/>
      <c r="AU2279" s="61"/>
      <c r="AV2279" s="61"/>
      <c r="AW2279" s="60"/>
    </row>
    <row r="2280" s="59" customFormat="1" customHeight="1" spans="1:49">
      <c r="A2280" s="60"/>
      <c r="B2280" s="60"/>
      <c r="C2280" s="60"/>
      <c r="D2280" s="60"/>
      <c r="H2280" s="61"/>
      <c r="I2280" s="61"/>
      <c r="J2280" s="61"/>
      <c r="K2280" s="61"/>
      <c r="L2280" s="61"/>
      <c r="M2280" s="61"/>
      <c r="N2280" s="61"/>
      <c r="O2280" s="61"/>
      <c r="P2280" s="61"/>
      <c r="Q2280" s="61"/>
      <c r="R2280" s="61"/>
      <c r="S2280" s="61"/>
      <c r="T2280" s="61"/>
      <c r="U2280" s="61"/>
      <c r="V2280" s="61"/>
      <c r="W2280" s="61"/>
      <c r="X2280" s="61"/>
      <c r="Y2280" s="61"/>
      <c r="Z2280" s="61"/>
      <c r="AA2280" s="61"/>
      <c r="AB2280" s="61"/>
      <c r="AC2280" s="61"/>
      <c r="AD2280" s="61"/>
      <c r="AE2280" s="61"/>
      <c r="AF2280" s="61"/>
      <c r="AG2280" s="61"/>
      <c r="AH2280" s="61"/>
      <c r="AI2280" s="61"/>
      <c r="AJ2280" s="61"/>
      <c r="AK2280" s="61"/>
      <c r="AL2280" s="61"/>
      <c r="AM2280" s="61"/>
      <c r="AN2280" s="61"/>
      <c r="AO2280" s="61"/>
      <c r="AP2280" s="62"/>
      <c r="AQ2280" s="61"/>
      <c r="AR2280" s="61"/>
      <c r="AS2280" s="61"/>
      <c r="AT2280" s="61"/>
      <c r="AU2280" s="61"/>
      <c r="AV2280" s="61"/>
      <c r="AW2280" s="60"/>
    </row>
    <row r="2281" s="59" customFormat="1" customHeight="1" spans="1:49">
      <c r="A2281" s="60"/>
      <c r="B2281" s="60"/>
      <c r="C2281" s="60"/>
      <c r="D2281" s="60"/>
      <c r="H2281" s="61"/>
      <c r="I2281" s="61"/>
      <c r="J2281" s="61"/>
      <c r="K2281" s="61"/>
      <c r="L2281" s="61"/>
      <c r="M2281" s="61"/>
      <c r="N2281" s="61"/>
      <c r="O2281" s="61"/>
      <c r="P2281" s="61"/>
      <c r="Q2281" s="61"/>
      <c r="R2281" s="61"/>
      <c r="S2281" s="61"/>
      <c r="T2281" s="61"/>
      <c r="U2281" s="61"/>
      <c r="V2281" s="61"/>
      <c r="W2281" s="61"/>
      <c r="X2281" s="61"/>
      <c r="Y2281" s="61"/>
      <c r="Z2281" s="61"/>
      <c r="AA2281" s="61"/>
      <c r="AB2281" s="61"/>
      <c r="AC2281" s="61"/>
      <c r="AD2281" s="61"/>
      <c r="AE2281" s="61"/>
      <c r="AF2281" s="61"/>
      <c r="AG2281" s="61"/>
      <c r="AH2281" s="61"/>
      <c r="AI2281" s="61"/>
      <c r="AJ2281" s="61"/>
      <c r="AK2281" s="61"/>
      <c r="AL2281" s="61"/>
      <c r="AM2281" s="61"/>
      <c r="AN2281" s="61"/>
      <c r="AO2281" s="61"/>
      <c r="AP2281" s="62"/>
      <c r="AQ2281" s="61"/>
      <c r="AR2281" s="61"/>
      <c r="AS2281" s="61"/>
      <c r="AT2281" s="61"/>
      <c r="AU2281" s="61"/>
      <c r="AV2281" s="61"/>
      <c r="AW2281" s="60"/>
    </row>
    <row r="2282" s="59" customFormat="1" customHeight="1" spans="1:49">
      <c r="A2282" s="60"/>
      <c r="B2282" s="60"/>
      <c r="C2282" s="60"/>
      <c r="D2282" s="60"/>
      <c r="H2282" s="61"/>
      <c r="I2282" s="61"/>
      <c r="J2282" s="61"/>
      <c r="K2282" s="61"/>
      <c r="L2282" s="61"/>
      <c r="M2282" s="61"/>
      <c r="N2282" s="61"/>
      <c r="O2282" s="61"/>
      <c r="P2282" s="61"/>
      <c r="Q2282" s="61"/>
      <c r="R2282" s="61"/>
      <c r="S2282" s="61"/>
      <c r="T2282" s="61"/>
      <c r="U2282" s="61"/>
      <c r="V2282" s="61"/>
      <c r="W2282" s="61"/>
      <c r="X2282" s="61"/>
      <c r="Y2282" s="61"/>
      <c r="Z2282" s="61"/>
      <c r="AA2282" s="61"/>
      <c r="AB2282" s="61"/>
      <c r="AC2282" s="61"/>
      <c r="AD2282" s="61"/>
      <c r="AE2282" s="61"/>
      <c r="AF2282" s="61"/>
      <c r="AG2282" s="61"/>
      <c r="AH2282" s="61"/>
      <c r="AI2282" s="61"/>
      <c r="AJ2282" s="61"/>
      <c r="AK2282" s="61"/>
      <c r="AL2282" s="61"/>
      <c r="AM2282" s="61"/>
      <c r="AN2282" s="61"/>
      <c r="AO2282" s="61"/>
      <c r="AP2282" s="62"/>
      <c r="AQ2282" s="61"/>
      <c r="AR2282" s="61"/>
      <c r="AS2282" s="61"/>
      <c r="AT2282" s="61"/>
      <c r="AU2282" s="61"/>
      <c r="AV2282" s="61"/>
      <c r="AW2282" s="60"/>
    </row>
    <row r="2283" s="59" customFormat="1" customHeight="1" spans="1:49">
      <c r="A2283" s="60"/>
      <c r="B2283" s="60"/>
      <c r="C2283" s="60"/>
      <c r="D2283" s="60"/>
      <c r="H2283" s="61"/>
      <c r="I2283" s="61"/>
      <c r="J2283" s="61"/>
      <c r="K2283" s="61"/>
      <c r="L2283" s="61"/>
      <c r="M2283" s="61"/>
      <c r="N2283" s="61"/>
      <c r="O2283" s="61"/>
      <c r="P2283" s="61"/>
      <c r="Q2283" s="61"/>
      <c r="R2283" s="61"/>
      <c r="S2283" s="61"/>
      <c r="T2283" s="61"/>
      <c r="U2283" s="61"/>
      <c r="V2283" s="61"/>
      <c r="W2283" s="61"/>
      <c r="X2283" s="61"/>
      <c r="Y2283" s="61"/>
      <c r="Z2283" s="61"/>
      <c r="AA2283" s="61"/>
      <c r="AB2283" s="61"/>
      <c r="AC2283" s="61"/>
      <c r="AD2283" s="61"/>
      <c r="AE2283" s="61"/>
      <c r="AF2283" s="61"/>
      <c r="AG2283" s="61"/>
      <c r="AH2283" s="61"/>
      <c r="AI2283" s="61"/>
      <c r="AJ2283" s="61"/>
      <c r="AK2283" s="61"/>
      <c r="AL2283" s="61"/>
      <c r="AM2283" s="61"/>
      <c r="AN2283" s="61"/>
      <c r="AO2283" s="61"/>
      <c r="AP2283" s="62"/>
      <c r="AQ2283" s="61"/>
      <c r="AR2283" s="61"/>
      <c r="AS2283" s="61"/>
      <c r="AT2283" s="61"/>
      <c r="AU2283" s="61"/>
      <c r="AV2283" s="61"/>
      <c r="AW2283" s="60"/>
    </row>
    <row r="2284" s="59" customFormat="1" customHeight="1" spans="1:49">
      <c r="A2284" s="60"/>
      <c r="B2284" s="60"/>
      <c r="C2284" s="60"/>
      <c r="D2284" s="60"/>
      <c r="H2284" s="61"/>
      <c r="I2284" s="61"/>
      <c r="J2284" s="61"/>
      <c r="K2284" s="61"/>
      <c r="L2284" s="61"/>
      <c r="M2284" s="61"/>
      <c r="N2284" s="61"/>
      <c r="O2284" s="61"/>
      <c r="P2284" s="61"/>
      <c r="Q2284" s="61"/>
      <c r="R2284" s="61"/>
      <c r="S2284" s="61"/>
      <c r="T2284" s="61"/>
      <c r="U2284" s="61"/>
      <c r="V2284" s="61"/>
      <c r="W2284" s="61"/>
      <c r="X2284" s="61"/>
      <c r="Y2284" s="61"/>
      <c r="Z2284" s="61"/>
      <c r="AA2284" s="61"/>
      <c r="AB2284" s="61"/>
      <c r="AC2284" s="61"/>
      <c r="AD2284" s="61"/>
      <c r="AE2284" s="61"/>
      <c r="AF2284" s="61"/>
      <c r="AG2284" s="61"/>
      <c r="AH2284" s="61"/>
      <c r="AI2284" s="61"/>
      <c r="AJ2284" s="61"/>
      <c r="AK2284" s="61"/>
      <c r="AL2284" s="61"/>
      <c r="AM2284" s="61"/>
      <c r="AN2284" s="61"/>
      <c r="AO2284" s="61"/>
      <c r="AP2284" s="62"/>
      <c r="AQ2284" s="61"/>
      <c r="AR2284" s="61"/>
      <c r="AS2284" s="61"/>
      <c r="AT2284" s="61"/>
      <c r="AU2284" s="61"/>
      <c r="AV2284" s="61"/>
      <c r="AW2284" s="60"/>
    </row>
    <row r="2285" s="59" customFormat="1" customHeight="1" spans="1:49">
      <c r="A2285" s="60"/>
      <c r="B2285" s="60"/>
      <c r="C2285" s="60"/>
      <c r="D2285" s="60"/>
      <c r="H2285" s="61"/>
      <c r="I2285" s="61"/>
      <c r="J2285" s="61"/>
      <c r="K2285" s="61"/>
      <c r="L2285" s="61"/>
      <c r="M2285" s="61"/>
      <c r="N2285" s="61"/>
      <c r="O2285" s="61"/>
      <c r="P2285" s="61"/>
      <c r="Q2285" s="61"/>
      <c r="R2285" s="61"/>
      <c r="S2285" s="61"/>
      <c r="T2285" s="61"/>
      <c r="U2285" s="61"/>
      <c r="V2285" s="61"/>
      <c r="W2285" s="61"/>
      <c r="X2285" s="61"/>
      <c r="Y2285" s="61"/>
      <c r="Z2285" s="61"/>
      <c r="AA2285" s="61"/>
      <c r="AB2285" s="61"/>
      <c r="AC2285" s="61"/>
      <c r="AD2285" s="61"/>
      <c r="AE2285" s="61"/>
      <c r="AF2285" s="61"/>
      <c r="AG2285" s="61"/>
      <c r="AH2285" s="61"/>
      <c r="AI2285" s="61"/>
      <c r="AJ2285" s="61"/>
      <c r="AK2285" s="61"/>
      <c r="AL2285" s="61"/>
      <c r="AM2285" s="61"/>
      <c r="AN2285" s="61"/>
      <c r="AO2285" s="61"/>
      <c r="AP2285" s="62"/>
      <c r="AQ2285" s="61"/>
      <c r="AR2285" s="61"/>
      <c r="AS2285" s="61"/>
      <c r="AT2285" s="61"/>
      <c r="AU2285" s="61"/>
      <c r="AV2285" s="61"/>
      <c r="AW2285" s="60"/>
    </row>
    <row r="2286" s="59" customFormat="1" customHeight="1" spans="1:49">
      <c r="A2286" s="60"/>
      <c r="B2286" s="60"/>
      <c r="C2286" s="60"/>
      <c r="D2286" s="60"/>
      <c r="H2286" s="61"/>
      <c r="I2286" s="61"/>
      <c r="J2286" s="61"/>
      <c r="K2286" s="61"/>
      <c r="L2286" s="61"/>
      <c r="M2286" s="61"/>
      <c r="N2286" s="61"/>
      <c r="O2286" s="61"/>
      <c r="P2286" s="61"/>
      <c r="Q2286" s="61"/>
      <c r="R2286" s="61"/>
      <c r="S2286" s="61"/>
      <c r="T2286" s="61"/>
      <c r="U2286" s="61"/>
      <c r="V2286" s="61"/>
      <c r="W2286" s="61"/>
      <c r="X2286" s="61"/>
      <c r="Y2286" s="61"/>
      <c r="Z2286" s="61"/>
      <c r="AA2286" s="61"/>
      <c r="AB2286" s="61"/>
      <c r="AC2286" s="61"/>
      <c r="AD2286" s="61"/>
      <c r="AE2286" s="61"/>
      <c r="AF2286" s="61"/>
      <c r="AG2286" s="61"/>
      <c r="AH2286" s="61"/>
      <c r="AI2286" s="61"/>
      <c r="AJ2286" s="61"/>
      <c r="AK2286" s="61"/>
      <c r="AL2286" s="61"/>
      <c r="AM2286" s="61"/>
      <c r="AN2286" s="61"/>
      <c r="AO2286" s="61"/>
      <c r="AP2286" s="62"/>
      <c r="AQ2286" s="61"/>
      <c r="AR2286" s="61"/>
      <c r="AS2286" s="61"/>
      <c r="AT2286" s="61"/>
      <c r="AU2286" s="61"/>
      <c r="AV2286" s="61"/>
      <c r="AW2286" s="60"/>
    </row>
    <row r="2287" s="59" customFormat="1" customHeight="1" spans="1:49">
      <c r="A2287" s="60"/>
      <c r="B2287" s="60"/>
      <c r="C2287" s="60"/>
      <c r="D2287" s="60"/>
      <c r="H2287" s="61"/>
      <c r="I2287" s="61"/>
      <c r="J2287" s="61"/>
      <c r="K2287" s="61"/>
      <c r="L2287" s="61"/>
      <c r="M2287" s="61"/>
      <c r="N2287" s="61"/>
      <c r="O2287" s="61"/>
      <c r="P2287" s="61"/>
      <c r="Q2287" s="61"/>
      <c r="R2287" s="61"/>
      <c r="S2287" s="61"/>
      <c r="T2287" s="61"/>
      <c r="U2287" s="61"/>
      <c r="V2287" s="61"/>
      <c r="W2287" s="61"/>
      <c r="X2287" s="61"/>
      <c r="Y2287" s="61"/>
      <c r="Z2287" s="61"/>
      <c r="AA2287" s="61"/>
      <c r="AB2287" s="61"/>
      <c r="AC2287" s="61"/>
      <c r="AD2287" s="61"/>
      <c r="AE2287" s="61"/>
      <c r="AF2287" s="61"/>
      <c r="AG2287" s="61"/>
      <c r="AH2287" s="61"/>
      <c r="AI2287" s="61"/>
      <c r="AJ2287" s="61"/>
      <c r="AK2287" s="61"/>
      <c r="AL2287" s="61"/>
      <c r="AM2287" s="61"/>
      <c r="AN2287" s="61"/>
      <c r="AO2287" s="61"/>
      <c r="AP2287" s="62"/>
      <c r="AQ2287" s="61"/>
      <c r="AR2287" s="61"/>
      <c r="AS2287" s="61"/>
      <c r="AT2287" s="61"/>
      <c r="AU2287" s="61"/>
      <c r="AV2287" s="61"/>
      <c r="AW2287" s="60"/>
    </row>
    <row r="2288" s="59" customFormat="1" customHeight="1" spans="1:49">
      <c r="A2288" s="60"/>
      <c r="B2288" s="60"/>
      <c r="C2288" s="60"/>
      <c r="D2288" s="60"/>
      <c r="H2288" s="61"/>
      <c r="I2288" s="61"/>
      <c r="J2288" s="61"/>
      <c r="K2288" s="61"/>
      <c r="L2288" s="61"/>
      <c r="M2288" s="61"/>
      <c r="N2288" s="61"/>
      <c r="O2288" s="61"/>
      <c r="P2288" s="61"/>
      <c r="Q2288" s="61"/>
      <c r="R2288" s="61"/>
      <c r="S2288" s="61"/>
      <c r="T2288" s="61"/>
      <c r="U2288" s="61"/>
      <c r="V2288" s="61"/>
      <c r="W2288" s="61"/>
      <c r="X2288" s="61"/>
      <c r="Y2288" s="61"/>
      <c r="Z2288" s="61"/>
      <c r="AA2288" s="61"/>
      <c r="AB2288" s="61"/>
      <c r="AC2288" s="61"/>
      <c r="AD2288" s="61"/>
      <c r="AE2288" s="61"/>
      <c r="AF2288" s="61"/>
      <c r="AG2288" s="61"/>
      <c r="AH2288" s="61"/>
      <c r="AI2288" s="61"/>
      <c r="AJ2288" s="61"/>
      <c r="AK2288" s="61"/>
      <c r="AL2288" s="61"/>
      <c r="AM2288" s="61"/>
      <c r="AN2288" s="61"/>
      <c r="AO2288" s="61"/>
      <c r="AP2288" s="62"/>
      <c r="AQ2288" s="61"/>
      <c r="AR2288" s="61"/>
      <c r="AS2288" s="61"/>
      <c r="AT2288" s="61"/>
      <c r="AU2288" s="61"/>
      <c r="AV2288" s="61"/>
      <c r="AW2288" s="60"/>
    </row>
    <row r="2289" s="59" customFormat="1" customHeight="1" spans="1:49">
      <c r="A2289" s="60"/>
      <c r="B2289" s="60"/>
      <c r="C2289" s="60"/>
      <c r="D2289" s="60"/>
      <c r="H2289" s="61"/>
      <c r="I2289" s="61"/>
      <c r="J2289" s="61"/>
      <c r="K2289" s="61"/>
      <c r="L2289" s="61"/>
      <c r="M2289" s="61"/>
      <c r="N2289" s="61"/>
      <c r="O2289" s="61"/>
      <c r="P2289" s="61"/>
      <c r="Q2289" s="61"/>
      <c r="R2289" s="61"/>
      <c r="S2289" s="61"/>
      <c r="T2289" s="61"/>
      <c r="U2289" s="61"/>
      <c r="V2289" s="61"/>
      <c r="W2289" s="61"/>
      <c r="X2289" s="61"/>
      <c r="Y2289" s="61"/>
      <c r="Z2289" s="61"/>
      <c r="AA2289" s="61"/>
      <c r="AB2289" s="61"/>
      <c r="AC2289" s="61"/>
      <c r="AD2289" s="61"/>
      <c r="AE2289" s="61"/>
      <c r="AF2289" s="61"/>
      <c r="AG2289" s="61"/>
      <c r="AH2289" s="61"/>
      <c r="AI2289" s="61"/>
      <c r="AJ2289" s="61"/>
      <c r="AK2289" s="61"/>
      <c r="AL2289" s="61"/>
      <c r="AM2289" s="61"/>
      <c r="AN2289" s="61"/>
      <c r="AO2289" s="61"/>
      <c r="AP2289" s="62"/>
      <c r="AQ2289" s="61"/>
      <c r="AR2289" s="61"/>
      <c r="AS2289" s="61"/>
      <c r="AT2289" s="61"/>
      <c r="AU2289" s="61"/>
      <c r="AV2289" s="61"/>
      <c r="AW2289" s="60"/>
    </row>
    <row r="2290" s="59" customFormat="1" customHeight="1" spans="1:49">
      <c r="A2290" s="60"/>
      <c r="B2290" s="60"/>
      <c r="C2290" s="60"/>
      <c r="D2290" s="60"/>
      <c r="H2290" s="61"/>
      <c r="I2290" s="61"/>
      <c r="J2290" s="61"/>
      <c r="K2290" s="61"/>
      <c r="L2290" s="61"/>
      <c r="M2290" s="61"/>
      <c r="N2290" s="61"/>
      <c r="O2290" s="61"/>
      <c r="P2290" s="61"/>
      <c r="Q2290" s="61"/>
      <c r="R2290" s="61"/>
      <c r="S2290" s="61"/>
      <c r="T2290" s="61"/>
      <c r="U2290" s="61"/>
      <c r="V2290" s="61"/>
      <c r="W2290" s="61"/>
      <c r="X2290" s="61"/>
      <c r="Y2290" s="61"/>
      <c r="Z2290" s="61"/>
      <c r="AA2290" s="61"/>
      <c r="AB2290" s="61"/>
      <c r="AC2290" s="61"/>
      <c r="AD2290" s="61"/>
      <c r="AE2290" s="61"/>
      <c r="AF2290" s="61"/>
      <c r="AG2290" s="61"/>
      <c r="AH2290" s="61"/>
      <c r="AI2290" s="61"/>
      <c r="AJ2290" s="61"/>
      <c r="AK2290" s="61"/>
      <c r="AL2290" s="61"/>
      <c r="AM2290" s="61"/>
      <c r="AN2290" s="61"/>
      <c r="AO2290" s="61"/>
      <c r="AP2290" s="62"/>
      <c r="AQ2290" s="61"/>
      <c r="AR2290" s="61"/>
      <c r="AS2290" s="61"/>
      <c r="AT2290" s="61"/>
      <c r="AU2290" s="61"/>
      <c r="AV2290" s="61"/>
      <c r="AW2290" s="60"/>
    </row>
    <row r="2291" s="59" customFormat="1" customHeight="1" spans="1:49">
      <c r="A2291" s="60"/>
      <c r="B2291" s="60"/>
      <c r="C2291" s="60"/>
      <c r="D2291" s="60"/>
      <c r="H2291" s="61"/>
      <c r="I2291" s="61"/>
      <c r="J2291" s="61"/>
      <c r="K2291" s="61"/>
      <c r="L2291" s="61"/>
      <c r="M2291" s="61"/>
      <c r="N2291" s="61"/>
      <c r="O2291" s="61"/>
      <c r="P2291" s="61"/>
      <c r="Q2291" s="61"/>
      <c r="R2291" s="61"/>
      <c r="S2291" s="61"/>
      <c r="T2291" s="61"/>
      <c r="U2291" s="61"/>
      <c r="V2291" s="61"/>
      <c r="W2291" s="61"/>
      <c r="X2291" s="61"/>
      <c r="Y2291" s="61"/>
      <c r="Z2291" s="61"/>
      <c r="AA2291" s="61"/>
      <c r="AB2291" s="61"/>
      <c r="AC2291" s="61"/>
      <c r="AD2291" s="61"/>
      <c r="AE2291" s="61"/>
      <c r="AF2291" s="61"/>
      <c r="AG2291" s="61"/>
      <c r="AH2291" s="61"/>
      <c r="AI2291" s="61"/>
      <c r="AJ2291" s="61"/>
      <c r="AK2291" s="61"/>
      <c r="AL2291" s="61"/>
      <c r="AM2291" s="61"/>
      <c r="AN2291" s="61"/>
      <c r="AO2291" s="61"/>
      <c r="AP2291" s="62"/>
      <c r="AQ2291" s="61"/>
      <c r="AR2291" s="61"/>
      <c r="AS2291" s="61"/>
      <c r="AT2291" s="61"/>
      <c r="AU2291" s="61"/>
      <c r="AV2291" s="61"/>
      <c r="AW2291" s="60"/>
    </row>
    <row r="2292" s="59" customFormat="1" customHeight="1" spans="1:49">
      <c r="A2292" s="60"/>
      <c r="B2292" s="60"/>
      <c r="C2292" s="60"/>
      <c r="D2292" s="60"/>
      <c r="H2292" s="61"/>
      <c r="I2292" s="61"/>
      <c r="J2292" s="61"/>
      <c r="K2292" s="61"/>
      <c r="L2292" s="61"/>
      <c r="M2292" s="61"/>
      <c r="N2292" s="61"/>
      <c r="O2292" s="61"/>
      <c r="P2292" s="61"/>
      <c r="Q2292" s="61"/>
      <c r="R2292" s="61"/>
      <c r="S2292" s="61"/>
      <c r="T2292" s="61"/>
      <c r="U2292" s="61"/>
      <c r="V2292" s="61"/>
      <c r="W2292" s="61"/>
      <c r="X2292" s="61"/>
      <c r="Y2292" s="61"/>
      <c r="Z2292" s="61"/>
      <c r="AA2292" s="61"/>
      <c r="AB2292" s="61"/>
      <c r="AC2292" s="61"/>
      <c r="AD2292" s="61"/>
      <c r="AE2292" s="61"/>
      <c r="AF2292" s="61"/>
      <c r="AG2292" s="61"/>
      <c r="AH2292" s="61"/>
      <c r="AI2292" s="61"/>
      <c r="AJ2292" s="61"/>
      <c r="AK2292" s="61"/>
      <c r="AL2292" s="61"/>
      <c r="AM2292" s="61"/>
      <c r="AN2292" s="61"/>
      <c r="AO2292" s="61"/>
      <c r="AP2292" s="62"/>
      <c r="AQ2292" s="61"/>
      <c r="AR2292" s="61"/>
      <c r="AS2292" s="61"/>
      <c r="AT2292" s="61"/>
      <c r="AU2292" s="61"/>
      <c r="AV2292" s="61"/>
      <c r="AW2292" s="60"/>
    </row>
    <row r="2293" s="59" customFormat="1" customHeight="1" spans="1:49">
      <c r="A2293" s="60"/>
      <c r="B2293" s="60"/>
      <c r="C2293" s="60"/>
      <c r="D2293" s="60"/>
      <c r="H2293" s="61"/>
      <c r="I2293" s="61"/>
      <c r="J2293" s="61"/>
      <c r="K2293" s="61"/>
      <c r="L2293" s="61"/>
      <c r="M2293" s="61"/>
      <c r="N2293" s="61"/>
      <c r="O2293" s="61"/>
      <c r="P2293" s="61"/>
      <c r="Q2293" s="61"/>
      <c r="R2293" s="61"/>
      <c r="S2293" s="61"/>
      <c r="T2293" s="61"/>
      <c r="U2293" s="61"/>
      <c r="V2293" s="61"/>
      <c r="W2293" s="61"/>
      <c r="X2293" s="61"/>
      <c r="Y2293" s="61"/>
      <c r="Z2293" s="61"/>
      <c r="AA2293" s="61"/>
      <c r="AB2293" s="61"/>
      <c r="AC2293" s="61"/>
      <c r="AD2293" s="61"/>
      <c r="AE2293" s="61"/>
      <c r="AF2293" s="61"/>
      <c r="AG2293" s="61"/>
      <c r="AH2293" s="61"/>
      <c r="AI2293" s="61"/>
      <c r="AJ2293" s="61"/>
      <c r="AK2293" s="61"/>
      <c r="AL2293" s="61"/>
      <c r="AM2293" s="61"/>
      <c r="AN2293" s="61"/>
      <c r="AO2293" s="61"/>
      <c r="AP2293" s="62"/>
      <c r="AQ2293" s="61"/>
      <c r="AR2293" s="61"/>
      <c r="AS2293" s="61"/>
      <c r="AT2293" s="61"/>
      <c r="AU2293" s="61"/>
      <c r="AV2293" s="61"/>
      <c r="AW2293" s="60"/>
    </row>
    <row r="2294" s="59" customFormat="1" customHeight="1" spans="1:49">
      <c r="A2294" s="60"/>
      <c r="B2294" s="60"/>
      <c r="C2294" s="60"/>
      <c r="D2294" s="60"/>
      <c r="H2294" s="61"/>
      <c r="I2294" s="61"/>
      <c r="J2294" s="61"/>
      <c r="K2294" s="61"/>
      <c r="L2294" s="61"/>
      <c r="M2294" s="61"/>
      <c r="N2294" s="61"/>
      <c r="O2294" s="61"/>
      <c r="P2294" s="61"/>
      <c r="Q2294" s="61"/>
      <c r="R2294" s="61"/>
      <c r="S2294" s="61"/>
      <c r="T2294" s="61"/>
      <c r="U2294" s="61"/>
      <c r="V2294" s="61"/>
      <c r="W2294" s="61"/>
      <c r="X2294" s="61"/>
      <c r="Y2294" s="61"/>
      <c r="Z2294" s="61"/>
      <c r="AA2294" s="61"/>
      <c r="AB2294" s="61"/>
      <c r="AC2294" s="61"/>
      <c r="AD2294" s="61"/>
      <c r="AE2294" s="61"/>
      <c r="AF2294" s="61"/>
      <c r="AG2294" s="61"/>
      <c r="AH2294" s="61"/>
      <c r="AI2294" s="61"/>
      <c r="AJ2294" s="61"/>
      <c r="AK2294" s="61"/>
      <c r="AL2294" s="61"/>
      <c r="AM2294" s="61"/>
      <c r="AN2294" s="61"/>
      <c r="AO2294" s="61"/>
      <c r="AP2294" s="62"/>
      <c r="AQ2294" s="61"/>
      <c r="AR2294" s="61"/>
      <c r="AS2294" s="61"/>
      <c r="AT2294" s="61"/>
      <c r="AU2294" s="61"/>
      <c r="AV2294" s="61"/>
      <c r="AW2294" s="60"/>
    </row>
    <row r="2295" s="59" customFormat="1" customHeight="1" spans="1:49">
      <c r="A2295" s="60"/>
      <c r="B2295" s="60"/>
      <c r="C2295" s="60"/>
      <c r="D2295" s="60"/>
      <c r="H2295" s="61"/>
      <c r="I2295" s="61"/>
      <c r="J2295" s="61"/>
      <c r="K2295" s="61"/>
      <c r="L2295" s="61"/>
      <c r="M2295" s="61"/>
      <c r="N2295" s="61"/>
      <c r="O2295" s="61"/>
      <c r="P2295" s="61"/>
      <c r="Q2295" s="61"/>
      <c r="R2295" s="61"/>
      <c r="S2295" s="61"/>
      <c r="T2295" s="61"/>
      <c r="U2295" s="61"/>
      <c r="V2295" s="61"/>
      <c r="W2295" s="61"/>
      <c r="X2295" s="61"/>
      <c r="Y2295" s="61"/>
      <c r="Z2295" s="61"/>
      <c r="AA2295" s="61"/>
      <c r="AB2295" s="61"/>
      <c r="AC2295" s="61"/>
      <c r="AD2295" s="61"/>
      <c r="AE2295" s="61"/>
      <c r="AF2295" s="61"/>
      <c r="AG2295" s="61"/>
      <c r="AH2295" s="61"/>
      <c r="AI2295" s="61"/>
      <c r="AJ2295" s="61"/>
      <c r="AK2295" s="61"/>
      <c r="AL2295" s="61"/>
      <c r="AM2295" s="61"/>
      <c r="AN2295" s="61"/>
      <c r="AO2295" s="61"/>
      <c r="AP2295" s="62"/>
      <c r="AQ2295" s="61"/>
      <c r="AR2295" s="61"/>
      <c r="AS2295" s="61"/>
      <c r="AT2295" s="61"/>
      <c r="AU2295" s="61"/>
      <c r="AV2295" s="61"/>
      <c r="AW2295" s="60"/>
    </row>
    <row r="2296" s="59" customFormat="1" customHeight="1" spans="1:49">
      <c r="A2296" s="60"/>
      <c r="B2296" s="60"/>
      <c r="C2296" s="60"/>
      <c r="D2296" s="60"/>
      <c r="H2296" s="61"/>
      <c r="I2296" s="61"/>
      <c r="J2296" s="61"/>
      <c r="K2296" s="61"/>
      <c r="L2296" s="61"/>
      <c r="M2296" s="61"/>
      <c r="N2296" s="61"/>
      <c r="O2296" s="61"/>
      <c r="P2296" s="61"/>
      <c r="Q2296" s="61"/>
      <c r="R2296" s="61"/>
      <c r="S2296" s="61"/>
      <c r="T2296" s="61"/>
      <c r="U2296" s="61"/>
      <c r="V2296" s="61"/>
      <c r="W2296" s="61"/>
      <c r="X2296" s="61"/>
      <c r="Y2296" s="61"/>
      <c r="Z2296" s="61"/>
      <c r="AA2296" s="61"/>
      <c r="AB2296" s="61"/>
      <c r="AC2296" s="61"/>
      <c r="AD2296" s="61"/>
      <c r="AE2296" s="61"/>
      <c r="AF2296" s="61"/>
      <c r="AG2296" s="61"/>
      <c r="AH2296" s="61"/>
      <c r="AI2296" s="61"/>
      <c r="AJ2296" s="61"/>
      <c r="AK2296" s="61"/>
      <c r="AL2296" s="61"/>
      <c r="AM2296" s="61"/>
      <c r="AN2296" s="61"/>
      <c r="AO2296" s="61"/>
      <c r="AP2296" s="62"/>
      <c r="AQ2296" s="61"/>
      <c r="AR2296" s="61"/>
      <c r="AS2296" s="61"/>
      <c r="AT2296" s="61"/>
      <c r="AU2296" s="61"/>
      <c r="AV2296" s="61"/>
      <c r="AW2296" s="60"/>
    </row>
    <row r="2297" s="59" customFormat="1" customHeight="1" spans="1:49">
      <c r="A2297" s="60"/>
      <c r="B2297" s="60"/>
      <c r="C2297" s="60"/>
      <c r="D2297" s="60"/>
      <c r="H2297" s="61"/>
      <c r="I2297" s="61"/>
      <c r="J2297" s="61"/>
      <c r="K2297" s="61"/>
      <c r="L2297" s="61"/>
      <c r="M2297" s="61"/>
      <c r="N2297" s="61"/>
      <c r="O2297" s="61"/>
      <c r="P2297" s="61"/>
      <c r="Q2297" s="61"/>
      <c r="R2297" s="61"/>
      <c r="S2297" s="61"/>
      <c r="T2297" s="61"/>
      <c r="U2297" s="61"/>
      <c r="V2297" s="61"/>
      <c r="W2297" s="61"/>
      <c r="X2297" s="61"/>
      <c r="Y2297" s="61"/>
      <c r="Z2297" s="61"/>
      <c r="AA2297" s="61"/>
      <c r="AB2297" s="61"/>
      <c r="AC2297" s="61"/>
      <c r="AD2297" s="61"/>
      <c r="AE2297" s="61"/>
      <c r="AF2297" s="61"/>
      <c r="AG2297" s="61"/>
      <c r="AH2297" s="61"/>
      <c r="AI2297" s="61"/>
      <c r="AJ2297" s="61"/>
      <c r="AK2297" s="61"/>
      <c r="AL2297" s="61"/>
      <c r="AM2297" s="61"/>
      <c r="AN2297" s="61"/>
      <c r="AO2297" s="61"/>
      <c r="AP2297" s="62"/>
      <c r="AQ2297" s="61"/>
      <c r="AR2297" s="61"/>
      <c r="AS2297" s="61"/>
      <c r="AT2297" s="61"/>
      <c r="AU2297" s="61"/>
      <c r="AV2297" s="61"/>
      <c r="AW2297" s="60"/>
    </row>
    <row r="2298" s="59" customFormat="1" customHeight="1" spans="1:49">
      <c r="A2298" s="60"/>
      <c r="B2298" s="60"/>
      <c r="C2298" s="60"/>
      <c r="D2298" s="60"/>
      <c r="H2298" s="61"/>
      <c r="I2298" s="61"/>
      <c r="J2298" s="61"/>
      <c r="K2298" s="61"/>
      <c r="L2298" s="61"/>
      <c r="M2298" s="61"/>
      <c r="N2298" s="61"/>
      <c r="O2298" s="61"/>
      <c r="P2298" s="61"/>
      <c r="Q2298" s="61"/>
      <c r="R2298" s="61"/>
      <c r="S2298" s="61"/>
      <c r="T2298" s="61"/>
      <c r="U2298" s="61"/>
      <c r="V2298" s="61"/>
      <c r="W2298" s="61"/>
      <c r="X2298" s="61"/>
      <c r="Y2298" s="61"/>
      <c r="Z2298" s="61"/>
      <c r="AA2298" s="61"/>
      <c r="AB2298" s="61"/>
      <c r="AC2298" s="61"/>
      <c r="AD2298" s="61"/>
      <c r="AE2298" s="61"/>
      <c r="AF2298" s="61"/>
      <c r="AG2298" s="61"/>
      <c r="AH2298" s="61"/>
      <c r="AI2298" s="61"/>
      <c r="AJ2298" s="61"/>
      <c r="AK2298" s="61"/>
      <c r="AL2298" s="61"/>
      <c r="AM2298" s="61"/>
      <c r="AN2298" s="61"/>
      <c r="AO2298" s="61"/>
      <c r="AP2298" s="62"/>
      <c r="AQ2298" s="61"/>
      <c r="AR2298" s="61"/>
      <c r="AS2298" s="61"/>
      <c r="AT2298" s="61"/>
      <c r="AU2298" s="61"/>
      <c r="AV2298" s="61"/>
      <c r="AW2298" s="60"/>
    </row>
    <row r="2299" s="59" customFormat="1" customHeight="1" spans="1:49">
      <c r="A2299" s="60"/>
      <c r="B2299" s="60"/>
      <c r="C2299" s="60"/>
      <c r="D2299" s="60"/>
      <c r="H2299" s="61"/>
      <c r="I2299" s="61"/>
      <c r="J2299" s="61"/>
      <c r="K2299" s="61"/>
      <c r="L2299" s="61"/>
      <c r="M2299" s="61"/>
      <c r="N2299" s="61"/>
      <c r="O2299" s="61"/>
      <c r="P2299" s="61"/>
      <c r="Q2299" s="61"/>
      <c r="R2299" s="61"/>
      <c r="S2299" s="61"/>
      <c r="T2299" s="61"/>
      <c r="U2299" s="61"/>
      <c r="V2299" s="61"/>
      <c r="W2299" s="61"/>
      <c r="X2299" s="61"/>
      <c r="Y2299" s="61"/>
      <c r="Z2299" s="61"/>
      <c r="AA2299" s="61"/>
      <c r="AB2299" s="61"/>
      <c r="AC2299" s="61"/>
      <c r="AD2299" s="61"/>
      <c r="AE2299" s="61"/>
      <c r="AF2299" s="61"/>
      <c r="AG2299" s="61"/>
      <c r="AH2299" s="61"/>
      <c r="AI2299" s="61"/>
      <c r="AJ2299" s="61"/>
      <c r="AK2299" s="61"/>
      <c r="AL2299" s="61"/>
      <c r="AM2299" s="61"/>
      <c r="AN2299" s="61"/>
      <c r="AO2299" s="61"/>
      <c r="AP2299" s="62"/>
      <c r="AQ2299" s="61"/>
      <c r="AR2299" s="61"/>
      <c r="AS2299" s="61"/>
      <c r="AT2299" s="61"/>
      <c r="AU2299" s="61"/>
      <c r="AV2299" s="61"/>
      <c r="AW2299" s="60"/>
    </row>
    <row r="2300" s="59" customFormat="1" customHeight="1" spans="1:49">
      <c r="A2300" s="60"/>
      <c r="B2300" s="60"/>
      <c r="C2300" s="60"/>
      <c r="D2300" s="60"/>
      <c r="H2300" s="61"/>
      <c r="I2300" s="61"/>
      <c r="J2300" s="61"/>
      <c r="K2300" s="61"/>
      <c r="L2300" s="61"/>
      <c r="M2300" s="61"/>
      <c r="N2300" s="61"/>
      <c r="O2300" s="61"/>
      <c r="P2300" s="61"/>
      <c r="Q2300" s="61"/>
      <c r="R2300" s="61"/>
      <c r="S2300" s="61"/>
      <c r="T2300" s="61"/>
      <c r="U2300" s="61"/>
      <c r="V2300" s="61"/>
      <c r="W2300" s="61"/>
      <c r="X2300" s="61"/>
      <c r="Y2300" s="61"/>
      <c r="Z2300" s="61"/>
      <c r="AA2300" s="61"/>
      <c r="AB2300" s="61"/>
      <c r="AC2300" s="61"/>
      <c r="AD2300" s="61"/>
      <c r="AE2300" s="61"/>
      <c r="AF2300" s="61"/>
      <c r="AG2300" s="61"/>
      <c r="AH2300" s="61"/>
      <c r="AI2300" s="61"/>
      <c r="AJ2300" s="61"/>
      <c r="AK2300" s="61"/>
      <c r="AL2300" s="61"/>
      <c r="AM2300" s="61"/>
      <c r="AN2300" s="61"/>
      <c r="AO2300" s="61"/>
      <c r="AP2300" s="62"/>
      <c r="AQ2300" s="61"/>
      <c r="AR2300" s="61"/>
      <c r="AS2300" s="61"/>
      <c r="AT2300" s="61"/>
      <c r="AU2300" s="61"/>
      <c r="AV2300" s="61"/>
      <c r="AW2300" s="60"/>
    </row>
    <row r="2301" s="59" customFormat="1" customHeight="1" spans="1:49">
      <c r="A2301" s="60"/>
      <c r="B2301" s="60"/>
      <c r="C2301" s="60"/>
      <c r="D2301" s="60"/>
      <c r="H2301" s="61"/>
      <c r="I2301" s="61"/>
      <c r="J2301" s="61"/>
      <c r="K2301" s="61"/>
      <c r="L2301" s="61"/>
      <c r="M2301" s="61"/>
      <c r="N2301" s="61"/>
      <c r="O2301" s="61"/>
      <c r="P2301" s="61"/>
      <c r="Q2301" s="61"/>
      <c r="R2301" s="61"/>
      <c r="S2301" s="61"/>
      <c r="T2301" s="61"/>
      <c r="U2301" s="61"/>
      <c r="V2301" s="61"/>
      <c r="W2301" s="61"/>
      <c r="X2301" s="61"/>
      <c r="Y2301" s="61"/>
      <c r="Z2301" s="61"/>
      <c r="AA2301" s="61"/>
      <c r="AB2301" s="61"/>
      <c r="AC2301" s="61"/>
      <c r="AD2301" s="61"/>
      <c r="AE2301" s="61"/>
      <c r="AF2301" s="61"/>
      <c r="AG2301" s="61"/>
      <c r="AH2301" s="61"/>
      <c r="AI2301" s="61"/>
      <c r="AJ2301" s="61"/>
      <c r="AK2301" s="61"/>
      <c r="AL2301" s="61"/>
      <c r="AM2301" s="61"/>
      <c r="AN2301" s="61"/>
      <c r="AO2301" s="61"/>
      <c r="AP2301" s="62"/>
      <c r="AQ2301" s="61"/>
      <c r="AR2301" s="61"/>
      <c r="AS2301" s="61"/>
      <c r="AT2301" s="61"/>
      <c r="AU2301" s="61"/>
      <c r="AV2301" s="61"/>
      <c r="AW2301" s="60"/>
    </row>
    <row r="2302" s="59" customFormat="1" customHeight="1" spans="1:49">
      <c r="A2302" s="60"/>
      <c r="B2302" s="60"/>
      <c r="C2302" s="60"/>
      <c r="D2302" s="60"/>
      <c r="H2302" s="61"/>
      <c r="I2302" s="61"/>
      <c r="J2302" s="61"/>
      <c r="K2302" s="61"/>
      <c r="L2302" s="61"/>
      <c r="M2302" s="61"/>
      <c r="N2302" s="61"/>
      <c r="O2302" s="61"/>
      <c r="P2302" s="61"/>
      <c r="Q2302" s="61"/>
      <c r="R2302" s="61"/>
      <c r="S2302" s="61"/>
      <c r="T2302" s="61"/>
      <c r="U2302" s="61"/>
      <c r="V2302" s="61"/>
      <c r="W2302" s="61"/>
      <c r="X2302" s="61"/>
      <c r="Y2302" s="61"/>
      <c r="Z2302" s="61"/>
      <c r="AA2302" s="61"/>
      <c r="AB2302" s="61"/>
      <c r="AC2302" s="61"/>
      <c r="AD2302" s="61"/>
      <c r="AE2302" s="61"/>
      <c r="AF2302" s="61"/>
      <c r="AG2302" s="61"/>
      <c r="AH2302" s="61"/>
      <c r="AI2302" s="61"/>
      <c r="AJ2302" s="61"/>
      <c r="AK2302" s="61"/>
      <c r="AL2302" s="61"/>
      <c r="AM2302" s="61"/>
      <c r="AN2302" s="61"/>
      <c r="AO2302" s="61"/>
      <c r="AP2302" s="62"/>
      <c r="AQ2302" s="61"/>
      <c r="AR2302" s="61"/>
      <c r="AS2302" s="61"/>
      <c r="AT2302" s="61"/>
      <c r="AU2302" s="61"/>
      <c r="AV2302" s="61"/>
      <c r="AW2302" s="60"/>
    </row>
    <row r="2303" s="59" customFormat="1" customHeight="1" spans="1:49">
      <c r="A2303" s="60"/>
      <c r="B2303" s="60"/>
      <c r="C2303" s="60"/>
      <c r="D2303" s="60"/>
      <c r="H2303" s="61"/>
      <c r="I2303" s="61"/>
      <c r="J2303" s="61"/>
      <c r="K2303" s="61"/>
      <c r="L2303" s="61"/>
      <c r="M2303" s="61"/>
      <c r="N2303" s="61"/>
      <c r="O2303" s="61"/>
      <c r="P2303" s="61"/>
      <c r="Q2303" s="61"/>
      <c r="R2303" s="61"/>
      <c r="S2303" s="61"/>
      <c r="T2303" s="61"/>
      <c r="U2303" s="61"/>
      <c r="V2303" s="61"/>
      <c r="W2303" s="61"/>
      <c r="X2303" s="61"/>
      <c r="Y2303" s="61"/>
      <c r="Z2303" s="61"/>
      <c r="AA2303" s="61"/>
      <c r="AB2303" s="61"/>
      <c r="AC2303" s="61"/>
      <c r="AD2303" s="61"/>
      <c r="AE2303" s="61"/>
      <c r="AF2303" s="61"/>
      <c r="AG2303" s="61"/>
      <c r="AH2303" s="61"/>
      <c r="AI2303" s="61"/>
      <c r="AJ2303" s="61"/>
      <c r="AK2303" s="61"/>
      <c r="AL2303" s="61"/>
      <c r="AM2303" s="61"/>
      <c r="AN2303" s="61"/>
      <c r="AO2303" s="61"/>
      <c r="AP2303" s="62"/>
      <c r="AQ2303" s="61"/>
      <c r="AR2303" s="61"/>
      <c r="AS2303" s="61"/>
      <c r="AT2303" s="61"/>
      <c r="AU2303" s="61"/>
      <c r="AV2303" s="61"/>
      <c r="AW2303" s="60"/>
    </row>
    <row r="2304" s="59" customFormat="1" customHeight="1" spans="1:49">
      <c r="A2304" s="60"/>
      <c r="B2304" s="60"/>
      <c r="C2304" s="60"/>
      <c r="D2304" s="60"/>
      <c r="H2304" s="61"/>
      <c r="I2304" s="61"/>
      <c r="J2304" s="61"/>
      <c r="K2304" s="61"/>
      <c r="L2304" s="61"/>
      <c r="M2304" s="61"/>
      <c r="N2304" s="61"/>
      <c r="O2304" s="61"/>
      <c r="P2304" s="61"/>
      <c r="Q2304" s="61"/>
      <c r="R2304" s="61"/>
      <c r="S2304" s="61"/>
      <c r="T2304" s="61"/>
      <c r="U2304" s="61"/>
      <c r="V2304" s="61"/>
      <c r="W2304" s="61"/>
      <c r="X2304" s="61"/>
      <c r="Y2304" s="61"/>
      <c r="Z2304" s="61"/>
      <c r="AA2304" s="61"/>
      <c r="AB2304" s="61"/>
      <c r="AC2304" s="61"/>
      <c r="AD2304" s="61"/>
      <c r="AE2304" s="61"/>
      <c r="AF2304" s="61"/>
      <c r="AG2304" s="61"/>
      <c r="AH2304" s="61"/>
      <c r="AI2304" s="61"/>
      <c r="AJ2304" s="61"/>
      <c r="AK2304" s="61"/>
      <c r="AL2304" s="61"/>
      <c r="AM2304" s="61"/>
      <c r="AN2304" s="61"/>
      <c r="AO2304" s="61"/>
      <c r="AP2304" s="62"/>
      <c r="AQ2304" s="61"/>
      <c r="AR2304" s="61"/>
      <c r="AS2304" s="61"/>
      <c r="AT2304" s="61"/>
      <c r="AU2304" s="61"/>
      <c r="AV2304" s="61"/>
      <c r="AW2304" s="60"/>
    </row>
    <row r="2305" s="59" customFormat="1" customHeight="1" spans="1:49">
      <c r="A2305" s="60"/>
      <c r="B2305" s="60"/>
      <c r="C2305" s="60"/>
      <c r="D2305" s="60"/>
      <c r="H2305" s="61"/>
      <c r="I2305" s="61"/>
      <c r="J2305" s="61"/>
      <c r="K2305" s="61"/>
      <c r="L2305" s="61"/>
      <c r="M2305" s="61"/>
      <c r="N2305" s="61"/>
      <c r="O2305" s="61"/>
      <c r="P2305" s="61"/>
      <c r="Q2305" s="61"/>
      <c r="R2305" s="61"/>
      <c r="S2305" s="61"/>
      <c r="T2305" s="61"/>
      <c r="U2305" s="61"/>
      <c r="V2305" s="61"/>
      <c r="W2305" s="61"/>
      <c r="X2305" s="61"/>
      <c r="Y2305" s="61"/>
      <c r="Z2305" s="61"/>
      <c r="AA2305" s="61"/>
      <c r="AB2305" s="61"/>
      <c r="AC2305" s="61"/>
      <c r="AD2305" s="61"/>
      <c r="AE2305" s="61"/>
      <c r="AF2305" s="61"/>
      <c r="AG2305" s="61"/>
      <c r="AH2305" s="61"/>
      <c r="AI2305" s="61"/>
      <c r="AJ2305" s="61"/>
      <c r="AK2305" s="61"/>
      <c r="AL2305" s="61"/>
      <c r="AM2305" s="61"/>
      <c r="AN2305" s="61"/>
      <c r="AO2305" s="61"/>
      <c r="AP2305" s="62"/>
      <c r="AQ2305" s="61"/>
      <c r="AR2305" s="61"/>
      <c r="AS2305" s="61"/>
      <c r="AT2305" s="61"/>
      <c r="AU2305" s="61"/>
      <c r="AV2305" s="61"/>
      <c r="AW2305" s="60"/>
    </row>
    <row r="2306" s="59" customFormat="1" customHeight="1" spans="1:49">
      <c r="A2306" s="60"/>
      <c r="B2306" s="60"/>
      <c r="C2306" s="60"/>
      <c r="D2306" s="60"/>
      <c r="H2306" s="61"/>
      <c r="I2306" s="61"/>
      <c r="J2306" s="61"/>
      <c r="K2306" s="61"/>
      <c r="L2306" s="61"/>
      <c r="M2306" s="61"/>
      <c r="N2306" s="61"/>
      <c r="O2306" s="61"/>
      <c r="P2306" s="61"/>
      <c r="Q2306" s="61"/>
      <c r="R2306" s="61"/>
      <c r="S2306" s="61"/>
      <c r="T2306" s="61"/>
      <c r="U2306" s="61"/>
      <c r="V2306" s="61"/>
      <c r="W2306" s="61"/>
      <c r="X2306" s="61"/>
      <c r="Y2306" s="61"/>
      <c r="Z2306" s="61"/>
      <c r="AA2306" s="61"/>
      <c r="AB2306" s="61"/>
      <c r="AC2306" s="61"/>
      <c r="AD2306" s="61"/>
      <c r="AE2306" s="61"/>
      <c r="AF2306" s="61"/>
      <c r="AG2306" s="61"/>
      <c r="AH2306" s="61"/>
      <c r="AI2306" s="61"/>
      <c r="AJ2306" s="61"/>
      <c r="AK2306" s="61"/>
      <c r="AL2306" s="61"/>
      <c r="AM2306" s="61"/>
      <c r="AN2306" s="61"/>
      <c r="AO2306" s="61"/>
      <c r="AP2306" s="62"/>
      <c r="AQ2306" s="61"/>
      <c r="AR2306" s="61"/>
      <c r="AS2306" s="61"/>
      <c r="AT2306" s="61"/>
      <c r="AU2306" s="61"/>
      <c r="AV2306" s="61"/>
      <c r="AW2306" s="60"/>
    </row>
    <row r="2307" s="59" customFormat="1" customHeight="1" spans="1:49">
      <c r="A2307" s="60"/>
      <c r="B2307" s="60"/>
      <c r="C2307" s="60"/>
      <c r="D2307" s="60"/>
      <c r="H2307" s="61"/>
      <c r="I2307" s="61"/>
      <c r="J2307" s="61"/>
      <c r="K2307" s="61"/>
      <c r="L2307" s="61"/>
      <c r="M2307" s="61"/>
      <c r="N2307" s="61"/>
      <c r="O2307" s="61"/>
      <c r="P2307" s="61"/>
      <c r="Q2307" s="61"/>
      <c r="R2307" s="61"/>
      <c r="S2307" s="61"/>
      <c r="T2307" s="61"/>
      <c r="U2307" s="61"/>
      <c r="V2307" s="61"/>
      <c r="W2307" s="61"/>
      <c r="X2307" s="61"/>
      <c r="Y2307" s="61"/>
      <c r="Z2307" s="61"/>
      <c r="AA2307" s="61"/>
      <c r="AB2307" s="61"/>
      <c r="AC2307" s="61"/>
      <c r="AD2307" s="61"/>
      <c r="AE2307" s="61"/>
      <c r="AF2307" s="61"/>
      <c r="AG2307" s="61"/>
      <c r="AH2307" s="61"/>
      <c r="AI2307" s="61"/>
      <c r="AJ2307" s="61"/>
      <c r="AK2307" s="61"/>
      <c r="AL2307" s="61"/>
      <c r="AM2307" s="61"/>
      <c r="AN2307" s="61"/>
      <c r="AO2307" s="61"/>
      <c r="AP2307" s="62"/>
      <c r="AQ2307" s="61"/>
      <c r="AR2307" s="61"/>
      <c r="AS2307" s="61"/>
      <c r="AT2307" s="61"/>
      <c r="AU2307" s="61"/>
      <c r="AV2307" s="61"/>
      <c r="AW2307" s="60"/>
    </row>
    <row r="2308" s="59" customFormat="1" customHeight="1" spans="1:49">
      <c r="A2308" s="60"/>
      <c r="B2308" s="60"/>
      <c r="C2308" s="60"/>
      <c r="D2308" s="60"/>
      <c r="H2308" s="61"/>
      <c r="I2308" s="61"/>
      <c r="J2308" s="61"/>
      <c r="K2308" s="61"/>
      <c r="L2308" s="61"/>
      <c r="M2308" s="61"/>
      <c r="N2308" s="61"/>
      <c r="O2308" s="61"/>
      <c r="P2308" s="61"/>
      <c r="Q2308" s="61"/>
      <c r="R2308" s="61"/>
      <c r="S2308" s="61"/>
      <c r="T2308" s="61"/>
      <c r="U2308" s="61"/>
      <c r="V2308" s="61"/>
      <c r="W2308" s="61"/>
      <c r="X2308" s="61"/>
      <c r="Y2308" s="61"/>
      <c r="Z2308" s="61"/>
      <c r="AA2308" s="61"/>
      <c r="AB2308" s="61"/>
      <c r="AC2308" s="61"/>
      <c r="AD2308" s="61"/>
      <c r="AE2308" s="61"/>
      <c r="AF2308" s="61"/>
      <c r="AG2308" s="61"/>
      <c r="AH2308" s="61"/>
      <c r="AI2308" s="61"/>
      <c r="AJ2308" s="61"/>
      <c r="AK2308" s="61"/>
      <c r="AL2308" s="61"/>
      <c r="AM2308" s="61"/>
      <c r="AN2308" s="61"/>
      <c r="AO2308" s="61"/>
      <c r="AP2308" s="62"/>
      <c r="AQ2308" s="61"/>
      <c r="AR2308" s="61"/>
      <c r="AS2308" s="61"/>
      <c r="AT2308" s="61"/>
      <c r="AU2308" s="61"/>
      <c r="AV2308" s="61"/>
      <c r="AW2308" s="60"/>
    </row>
    <row r="2309" s="59" customFormat="1" customHeight="1" spans="1:49">
      <c r="A2309" s="60"/>
      <c r="B2309" s="60"/>
      <c r="C2309" s="60"/>
      <c r="D2309" s="60"/>
      <c r="H2309" s="61"/>
      <c r="I2309" s="61"/>
      <c r="J2309" s="61"/>
      <c r="K2309" s="61"/>
      <c r="L2309" s="61"/>
      <c r="M2309" s="61"/>
      <c r="N2309" s="61"/>
      <c r="O2309" s="61"/>
      <c r="P2309" s="61"/>
      <c r="Q2309" s="61"/>
      <c r="R2309" s="61"/>
      <c r="S2309" s="61"/>
      <c r="T2309" s="61"/>
      <c r="U2309" s="61"/>
      <c r="V2309" s="61"/>
      <c r="W2309" s="61"/>
      <c r="X2309" s="61"/>
      <c r="Y2309" s="61"/>
      <c r="Z2309" s="61"/>
      <c r="AA2309" s="61"/>
      <c r="AB2309" s="61"/>
      <c r="AC2309" s="61"/>
      <c r="AD2309" s="61"/>
      <c r="AE2309" s="61"/>
      <c r="AF2309" s="61"/>
      <c r="AG2309" s="61"/>
      <c r="AH2309" s="61"/>
      <c r="AI2309" s="61"/>
      <c r="AJ2309" s="61"/>
      <c r="AK2309" s="61"/>
      <c r="AL2309" s="61"/>
      <c r="AM2309" s="61"/>
      <c r="AN2309" s="61"/>
      <c r="AO2309" s="61"/>
      <c r="AP2309" s="62"/>
      <c r="AQ2309" s="61"/>
      <c r="AR2309" s="61"/>
      <c r="AS2309" s="61"/>
      <c r="AT2309" s="61"/>
      <c r="AU2309" s="61"/>
      <c r="AV2309" s="61"/>
      <c r="AW2309" s="60"/>
    </row>
    <row r="2310" s="59" customFormat="1" customHeight="1" spans="1:49">
      <c r="A2310" s="60"/>
      <c r="B2310" s="60"/>
      <c r="C2310" s="60"/>
      <c r="D2310" s="60"/>
      <c r="H2310" s="61"/>
      <c r="I2310" s="61"/>
      <c r="J2310" s="61"/>
      <c r="K2310" s="61"/>
      <c r="L2310" s="61"/>
      <c r="M2310" s="61"/>
      <c r="N2310" s="61"/>
      <c r="O2310" s="61"/>
      <c r="P2310" s="61"/>
      <c r="Q2310" s="61"/>
      <c r="R2310" s="61"/>
      <c r="S2310" s="61"/>
      <c r="T2310" s="61"/>
      <c r="U2310" s="61"/>
      <c r="V2310" s="61"/>
      <c r="W2310" s="61"/>
      <c r="X2310" s="61"/>
      <c r="Y2310" s="61"/>
      <c r="Z2310" s="61"/>
      <c r="AA2310" s="61"/>
      <c r="AB2310" s="61"/>
      <c r="AC2310" s="61"/>
      <c r="AD2310" s="61"/>
      <c r="AE2310" s="61"/>
      <c r="AF2310" s="61"/>
      <c r="AG2310" s="61"/>
      <c r="AH2310" s="61"/>
      <c r="AI2310" s="61"/>
      <c r="AJ2310" s="61"/>
      <c r="AK2310" s="61"/>
      <c r="AL2310" s="61"/>
      <c r="AM2310" s="61"/>
      <c r="AN2310" s="61"/>
      <c r="AO2310" s="61"/>
      <c r="AP2310" s="62"/>
      <c r="AQ2310" s="61"/>
      <c r="AR2310" s="61"/>
      <c r="AS2310" s="61"/>
      <c r="AT2310" s="61"/>
      <c r="AU2310" s="61"/>
      <c r="AV2310" s="61"/>
      <c r="AW2310" s="60"/>
    </row>
    <row r="2311" s="59" customFormat="1" customHeight="1" spans="1:49">
      <c r="A2311" s="60"/>
      <c r="B2311" s="60"/>
      <c r="C2311" s="60"/>
      <c r="D2311" s="60"/>
      <c r="H2311" s="61"/>
      <c r="I2311" s="61"/>
      <c r="J2311" s="61"/>
      <c r="K2311" s="61"/>
      <c r="L2311" s="61"/>
      <c r="M2311" s="61"/>
      <c r="N2311" s="61"/>
      <c r="O2311" s="61"/>
      <c r="P2311" s="61"/>
      <c r="Q2311" s="61"/>
      <c r="R2311" s="61"/>
      <c r="S2311" s="61"/>
      <c r="T2311" s="61"/>
      <c r="U2311" s="61"/>
      <c r="V2311" s="61"/>
      <c r="W2311" s="61"/>
      <c r="X2311" s="61"/>
      <c r="Y2311" s="61"/>
      <c r="Z2311" s="61"/>
      <c r="AA2311" s="61"/>
      <c r="AB2311" s="61"/>
      <c r="AC2311" s="61"/>
      <c r="AD2311" s="61"/>
      <c r="AE2311" s="61"/>
      <c r="AF2311" s="61"/>
      <c r="AG2311" s="61"/>
      <c r="AH2311" s="61"/>
      <c r="AI2311" s="61"/>
      <c r="AJ2311" s="61"/>
      <c r="AK2311" s="61"/>
      <c r="AL2311" s="61"/>
      <c r="AM2311" s="61"/>
      <c r="AN2311" s="61"/>
      <c r="AO2311" s="61"/>
      <c r="AP2311" s="62"/>
      <c r="AQ2311" s="61"/>
      <c r="AR2311" s="61"/>
      <c r="AS2311" s="61"/>
      <c r="AT2311" s="61"/>
      <c r="AU2311" s="61"/>
      <c r="AV2311" s="61"/>
      <c r="AW2311" s="60"/>
    </row>
    <row r="2312" s="59" customFormat="1" customHeight="1" spans="1:49">
      <c r="A2312" s="60"/>
      <c r="B2312" s="60"/>
      <c r="C2312" s="60"/>
      <c r="D2312" s="60"/>
      <c r="H2312" s="61"/>
      <c r="I2312" s="61"/>
      <c r="J2312" s="61"/>
      <c r="K2312" s="61"/>
      <c r="L2312" s="61"/>
      <c r="M2312" s="61"/>
      <c r="N2312" s="61"/>
      <c r="O2312" s="61"/>
      <c r="P2312" s="61"/>
      <c r="Q2312" s="61"/>
      <c r="R2312" s="61"/>
      <c r="S2312" s="61"/>
      <c r="T2312" s="61"/>
      <c r="U2312" s="61"/>
      <c r="V2312" s="61"/>
      <c r="W2312" s="61"/>
      <c r="X2312" s="61"/>
      <c r="Y2312" s="61"/>
      <c r="Z2312" s="61"/>
      <c r="AA2312" s="61"/>
      <c r="AB2312" s="61"/>
      <c r="AC2312" s="61"/>
      <c r="AD2312" s="61"/>
      <c r="AE2312" s="61"/>
      <c r="AF2312" s="61"/>
      <c r="AG2312" s="61"/>
      <c r="AH2312" s="61"/>
      <c r="AI2312" s="61"/>
      <c r="AJ2312" s="61"/>
      <c r="AK2312" s="61"/>
      <c r="AL2312" s="61"/>
      <c r="AM2312" s="61"/>
      <c r="AN2312" s="61"/>
      <c r="AO2312" s="61"/>
      <c r="AP2312" s="62"/>
      <c r="AQ2312" s="61"/>
      <c r="AR2312" s="61"/>
      <c r="AS2312" s="61"/>
      <c r="AT2312" s="61"/>
      <c r="AU2312" s="61"/>
      <c r="AV2312" s="61"/>
      <c r="AW2312" s="60"/>
    </row>
    <row r="2313" s="59" customFormat="1" customHeight="1" spans="1:49">
      <c r="A2313" s="60"/>
      <c r="B2313" s="60"/>
      <c r="C2313" s="60"/>
      <c r="D2313" s="60"/>
      <c r="H2313" s="61"/>
      <c r="I2313" s="61"/>
      <c r="J2313" s="61"/>
      <c r="K2313" s="61"/>
      <c r="L2313" s="61"/>
      <c r="M2313" s="61"/>
      <c r="N2313" s="61"/>
      <c r="O2313" s="61"/>
      <c r="P2313" s="61"/>
      <c r="Q2313" s="61"/>
      <c r="R2313" s="61"/>
      <c r="S2313" s="61"/>
      <c r="T2313" s="61"/>
      <c r="U2313" s="61"/>
      <c r="V2313" s="61"/>
      <c r="W2313" s="61"/>
      <c r="X2313" s="61"/>
      <c r="Y2313" s="61"/>
      <c r="Z2313" s="61"/>
      <c r="AA2313" s="61"/>
      <c r="AB2313" s="61"/>
      <c r="AC2313" s="61"/>
      <c r="AD2313" s="61"/>
      <c r="AE2313" s="61"/>
      <c r="AF2313" s="61"/>
      <c r="AG2313" s="61"/>
      <c r="AH2313" s="61"/>
      <c r="AI2313" s="61"/>
      <c r="AJ2313" s="61"/>
      <c r="AK2313" s="61"/>
      <c r="AL2313" s="61"/>
      <c r="AM2313" s="61"/>
      <c r="AN2313" s="61"/>
      <c r="AO2313" s="61"/>
      <c r="AP2313" s="62"/>
      <c r="AQ2313" s="61"/>
      <c r="AR2313" s="61"/>
      <c r="AS2313" s="61"/>
      <c r="AT2313" s="61"/>
      <c r="AU2313" s="61"/>
      <c r="AV2313" s="61"/>
      <c r="AW2313" s="60"/>
    </row>
    <row r="2314" s="59" customFormat="1" customHeight="1" spans="1:49">
      <c r="A2314" s="60"/>
      <c r="B2314" s="60"/>
      <c r="C2314" s="60"/>
      <c r="D2314" s="60"/>
      <c r="H2314" s="61"/>
      <c r="I2314" s="61"/>
      <c r="J2314" s="61"/>
      <c r="K2314" s="61"/>
      <c r="L2314" s="61"/>
      <c r="M2314" s="61"/>
      <c r="N2314" s="61"/>
      <c r="O2314" s="61"/>
      <c r="P2314" s="61"/>
      <c r="Q2314" s="61"/>
      <c r="R2314" s="61"/>
      <c r="S2314" s="61"/>
      <c r="T2314" s="61"/>
      <c r="U2314" s="61"/>
      <c r="V2314" s="61"/>
      <c r="W2314" s="61"/>
      <c r="X2314" s="61"/>
      <c r="Y2314" s="61"/>
      <c r="Z2314" s="61"/>
      <c r="AA2314" s="61"/>
      <c r="AB2314" s="61"/>
      <c r="AC2314" s="61"/>
      <c r="AD2314" s="61"/>
      <c r="AE2314" s="61"/>
      <c r="AF2314" s="61"/>
      <c r="AG2314" s="61"/>
      <c r="AH2314" s="61"/>
      <c r="AI2314" s="61"/>
      <c r="AJ2314" s="61"/>
      <c r="AK2314" s="61"/>
      <c r="AL2314" s="61"/>
      <c r="AM2314" s="61"/>
      <c r="AN2314" s="61"/>
      <c r="AO2314" s="61"/>
      <c r="AP2314" s="62"/>
      <c r="AQ2314" s="61"/>
      <c r="AR2314" s="61"/>
      <c r="AS2314" s="61"/>
      <c r="AT2314" s="61"/>
      <c r="AU2314" s="61"/>
      <c r="AV2314" s="61"/>
      <c r="AW2314" s="60"/>
    </row>
    <row r="2315" s="59" customFormat="1" customHeight="1" spans="1:49">
      <c r="A2315" s="60"/>
      <c r="B2315" s="60"/>
      <c r="C2315" s="60"/>
      <c r="D2315" s="60"/>
      <c r="H2315" s="61"/>
      <c r="I2315" s="61"/>
      <c r="J2315" s="61"/>
      <c r="K2315" s="61"/>
      <c r="L2315" s="61"/>
      <c r="M2315" s="61"/>
      <c r="N2315" s="61"/>
      <c r="O2315" s="61"/>
      <c r="P2315" s="61"/>
      <c r="Q2315" s="61"/>
      <c r="R2315" s="61"/>
      <c r="S2315" s="61"/>
      <c r="T2315" s="61"/>
      <c r="U2315" s="61"/>
      <c r="V2315" s="61"/>
      <c r="W2315" s="61"/>
      <c r="X2315" s="61"/>
      <c r="Y2315" s="61"/>
      <c r="Z2315" s="61"/>
      <c r="AA2315" s="61"/>
      <c r="AB2315" s="61"/>
      <c r="AC2315" s="61"/>
      <c r="AD2315" s="61"/>
      <c r="AE2315" s="61"/>
      <c r="AF2315" s="61"/>
      <c r="AG2315" s="61"/>
      <c r="AH2315" s="61"/>
      <c r="AI2315" s="61"/>
      <c r="AJ2315" s="61"/>
      <c r="AK2315" s="61"/>
      <c r="AL2315" s="61"/>
      <c r="AM2315" s="61"/>
      <c r="AN2315" s="61"/>
      <c r="AO2315" s="61"/>
      <c r="AP2315" s="62"/>
      <c r="AQ2315" s="61"/>
      <c r="AR2315" s="61"/>
      <c r="AS2315" s="61"/>
      <c r="AT2315" s="61"/>
      <c r="AU2315" s="61"/>
      <c r="AV2315" s="61"/>
      <c r="AW2315" s="60"/>
    </row>
    <row r="2316" s="59" customFormat="1" customHeight="1" spans="1:49">
      <c r="A2316" s="60"/>
      <c r="B2316" s="60"/>
      <c r="C2316" s="60"/>
      <c r="D2316" s="60"/>
      <c r="H2316" s="61"/>
      <c r="I2316" s="61"/>
      <c r="J2316" s="61"/>
      <c r="K2316" s="61"/>
      <c r="L2316" s="61"/>
      <c r="M2316" s="61"/>
      <c r="N2316" s="61"/>
      <c r="O2316" s="61"/>
      <c r="P2316" s="61"/>
      <c r="Q2316" s="61"/>
      <c r="R2316" s="61"/>
      <c r="S2316" s="61"/>
      <c r="T2316" s="61"/>
      <c r="U2316" s="61"/>
      <c r="V2316" s="61"/>
      <c r="W2316" s="61"/>
      <c r="X2316" s="61"/>
      <c r="Y2316" s="61"/>
      <c r="Z2316" s="61"/>
      <c r="AA2316" s="61"/>
      <c r="AB2316" s="61"/>
      <c r="AC2316" s="61"/>
      <c r="AD2316" s="61"/>
      <c r="AE2316" s="61"/>
      <c r="AF2316" s="61"/>
      <c r="AG2316" s="61"/>
      <c r="AH2316" s="61"/>
      <c r="AI2316" s="61"/>
      <c r="AJ2316" s="61"/>
      <c r="AK2316" s="61"/>
      <c r="AL2316" s="61"/>
      <c r="AM2316" s="61"/>
      <c r="AN2316" s="61"/>
      <c r="AO2316" s="61"/>
      <c r="AP2316" s="62"/>
      <c r="AQ2316" s="61"/>
      <c r="AR2316" s="61"/>
      <c r="AS2316" s="61"/>
      <c r="AT2316" s="61"/>
      <c r="AU2316" s="61"/>
      <c r="AV2316" s="61"/>
      <c r="AW2316" s="60"/>
    </row>
    <row r="2317" s="59" customFormat="1" customHeight="1" spans="1:49">
      <c r="A2317" s="60"/>
      <c r="B2317" s="60"/>
      <c r="C2317" s="60"/>
      <c r="D2317" s="60"/>
      <c r="H2317" s="61"/>
      <c r="I2317" s="61"/>
      <c r="J2317" s="61"/>
      <c r="K2317" s="61"/>
      <c r="L2317" s="61"/>
      <c r="M2317" s="61"/>
      <c r="N2317" s="61"/>
      <c r="O2317" s="61"/>
      <c r="P2317" s="61"/>
      <c r="Q2317" s="61"/>
      <c r="R2317" s="61"/>
      <c r="S2317" s="61"/>
      <c r="T2317" s="61"/>
      <c r="U2317" s="61"/>
      <c r="V2317" s="61"/>
      <c r="W2317" s="61"/>
      <c r="X2317" s="61"/>
      <c r="Y2317" s="61"/>
      <c r="Z2317" s="61"/>
      <c r="AA2317" s="61"/>
      <c r="AB2317" s="61"/>
      <c r="AC2317" s="61"/>
      <c r="AD2317" s="61"/>
      <c r="AE2317" s="61"/>
      <c r="AF2317" s="61"/>
      <c r="AG2317" s="61"/>
      <c r="AH2317" s="61"/>
      <c r="AI2317" s="61"/>
      <c r="AJ2317" s="61"/>
      <c r="AK2317" s="61"/>
      <c r="AL2317" s="61"/>
      <c r="AM2317" s="61"/>
      <c r="AN2317" s="61"/>
      <c r="AO2317" s="61"/>
      <c r="AP2317" s="62"/>
      <c r="AQ2317" s="61"/>
      <c r="AR2317" s="61"/>
      <c r="AS2317" s="61"/>
      <c r="AT2317" s="61"/>
      <c r="AU2317" s="61"/>
      <c r="AV2317" s="61"/>
      <c r="AW2317" s="60"/>
    </row>
    <row r="2318" s="59" customFormat="1" customHeight="1" spans="1:49">
      <c r="A2318" s="60"/>
      <c r="B2318" s="60"/>
      <c r="C2318" s="60"/>
      <c r="D2318" s="60"/>
      <c r="H2318" s="61"/>
      <c r="I2318" s="61"/>
      <c r="J2318" s="61"/>
      <c r="K2318" s="61"/>
      <c r="L2318" s="61"/>
      <c r="M2318" s="61"/>
      <c r="N2318" s="61"/>
      <c r="O2318" s="61"/>
      <c r="P2318" s="61"/>
      <c r="Q2318" s="61"/>
      <c r="R2318" s="61"/>
      <c r="S2318" s="61"/>
      <c r="T2318" s="61"/>
      <c r="U2318" s="61"/>
      <c r="V2318" s="61"/>
      <c r="W2318" s="61"/>
      <c r="X2318" s="61"/>
      <c r="Y2318" s="61"/>
      <c r="Z2318" s="61"/>
      <c r="AA2318" s="61"/>
      <c r="AB2318" s="61"/>
      <c r="AC2318" s="61"/>
      <c r="AD2318" s="61"/>
      <c r="AE2318" s="61"/>
      <c r="AF2318" s="61"/>
      <c r="AG2318" s="61"/>
      <c r="AH2318" s="61"/>
      <c r="AI2318" s="61"/>
      <c r="AJ2318" s="61"/>
      <c r="AK2318" s="61"/>
      <c r="AL2318" s="61"/>
      <c r="AM2318" s="61"/>
      <c r="AN2318" s="61"/>
      <c r="AO2318" s="61"/>
      <c r="AP2318" s="62"/>
      <c r="AQ2318" s="61"/>
      <c r="AR2318" s="61"/>
      <c r="AS2318" s="61"/>
      <c r="AT2318" s="61"/>
      <c r="AU2318" s="61"/>
      <c r="AV2318" s="61"/>
      <c r="AW2318" s="60"/>
    </row>
    <row r="2319" s="59" customFormat="1" customHeight="1" spans="1:49">
      <c r="A2319" s="60"/>
      <c r="B2319" s="60"/>
      <c r="C2319" s="60"/>
      <c r="D2319" s="60"/>
      <c r="H2319" s="61"/>
      <c r="I2319" s="61"/>
      <c r="J2319" s="61"/>
      <c r="K2319" s="61"/>
      <c r="L2319" s="61"/>
      <c r="M2319" s="61"/>
      <c r="N2319" s="61"/>
      <c r="O2319" s="61"/>
      <c r="P2319" s="61"/>
      <c r="Q2319" s="61"/>
      <c r="R2319" s="61"/>
      <c r="S2319" s="61"/>
      <c r="T2319" s="61"/>
      <c r="U2319" s="61"/>
      <c r="V2319" s="61"/>
      <c r="W2319" s="61"/>
      <c r="X2319" s="61"/>
      <c r="Y2319" s="61"/>
      <c r="Z2319" s="61"/>
      <c r="AA2319" s="61"/>
      <c r="AB2319" s="61"/>
      <c r="AC2319" s="61"/>
      <c r="AD2319" s="61"/>
      <c r="AE2319" s="61"/>
      <c r="AF2319" s="61"/>
      <c r="AG2319" s="61"/>
      <c r="AH2319" s="61"/>
      <c r="AI2319" s="61"/>
      <c r="AJ2319" s="61"/>
      <c r="AK2319" s="61"/>
      <c r="AL2319" s="61"/>
      <c r="AM2319" s="61"/>
      <c r="AN2319" s="61"/>
      <c r="AO2319" s="61"/>
      <c r="AP2319" s="62"/>
      <c r="AQ2319" s="61"/>
      <c r="AR2319" s="61"/>
      <c r="AS2319" s="61"/>
      <c r="AT2319" s="61"/>
      <c r="AU2319" s="61"/>
      <c r="AV2319" s="61"/>
      <c r="AW2319" s="60"/>
    </row>
    <row r="2320" s="59" customFormat="1" customHeight="1" spans="1:49">
      <c r="A2320" s="60"/>
      <c r="B2320" s="60"/>
      <c r="C2320" s="60"/>
      <c r="D2320" s="60"/>
      <c r="H2320" s="61"/>
      <c r="I2320" s="61"/>
      <c r="J2320" s="61"/>
      <c r="K2320" s="61"/>
      <c r="L2320" s="61"/>
      <c r="M2320" s="61"/>
      <c r="N2320" s="61"/>
      <c r="O2320" s="61"/>
      <c r="P2320" s="61"/>
      <c r="Q2320" s="61"/>
      <c r="R2320" s="61"/>
      <c r="S2320" s="61"/>
      <c r="T2320" s="61"/>
      <c r="U2320" s="61"/>
      <c r="V2320" s="61"/>
      <c r="W2320" s="61"/>
      <c r="X2320" s="61"/>
      <c r="Y2320" s="61"/>
      <c r="Z2320" s="61"/>
      <c r="AA2320" s="61"/>
      <c r="AB2320" s="61"/>
      <c r="AC2320" s="61"/>
      <c r="AD2320" s="61"/>
      <c r="AE2320" s="61"/>
      <c r="AF2320" s="61"/>
      <c r="AG2320" s="61"/>
      <c r="AH2320" s="61"/>
      <c r="AI2320" s="61"/>
      <c r="AJ2320" s="61"/>
      <c r="AK2320" s="61"/>
      <c r="AL2320" s="61"/>
      <c r="AM2320" s="61"/>
      <c r="AN2320" s="61"/>
      <c r="AO2320" s="61"/>
      <c r="AP2320" s="62"/>
      <c r="AQ2320" s="61"/>
      <c r="AR2320" s="61"/>
      <c r="AS2320" s="61"/>
      <c r="AT2320" s="61"/>
      <c r="AU2320" s="61"/>
      <c r="AV2320" s="61"/>
      <c r="AW2320" s="60"/>
    </row>
    <row r="2321" s="59" customFormat="1" customHeight="1" spans="1:49">
      <c r="A2321" s="60"/>
      <c r="B2321" s="60"/>
      <c r="C2321" s="60"/>
      <c r="D2321" s="60"/>
      <c r="H2321" s="61"/>
      <c r="I2321" s="61"/>
      <c r="J2321" s="61"/>
      <c r="K2321" s="61"/>
      <c r="L2321" s="61"/>
      <c r="M2321" s="61"/>
      <c r="N2321" s="61"/>
      <c r="O2321" s="61"/>
      <c r="P2321" s="61"/>
      <c r="Q2321" s="61"/>
      <c r="R2321" s="61"/>
      <c r="S2321" s="61"/>
      <c r="T2321" s="61"/>
      <c r="U2321" s="61"/>
      <c r="V2321" s="61"/>
      <c r="W2321" s="61"/>
      <c r="X2321" s="61"/>
      <c r="Y2321" s="61"/>
      <c r="Z2321" s="61"/>
      <c r="AA2321" s="61"/>
      <c r="AB2321" s="61"/>
      <c r="AC2321" s="61"/>
      <c r="AD2321" s="61"/>
      <c r="AE2321" s="61"/>
      <c r="AF2321" s="61"/>
      <c r="AG2321" s="61"/>
      <c r="AH2321" s="61"/>
      <c r="AI2321" s="61"/>
      <c r="AJ2321" s="61"/>
      <c r="AK2321" s="61"/>
      <c r="AL2321" s="61"/>
      <c r="AM2321" s="61"/>
      <c r="AN2321" s="61"/>
      <c r="AO2321" s="61"/>
      <c r="AP2321" s="62"/>
      <c r="AQ2321" s="61"/>
      <c r="AR2321" s="61"/>
      <c r="AS2321" s="61"/>
      <c r="AT2321" s="61"/>
      <c r="AU2321" s="61"/>
      <c r="AV2321" s="61"/>
      <c r="AW2321" s="60"/>
    </row>
    <row r="2322" s="59" customFormat="1" customHeight="1" spans="1:49">
      <c r="A2322" s="60"/>
      <c r="B2322" s="60"/>
      <c r="C2322" s="60"/>
      <c r="D2322" s="60"/>
      <c r="H2322" s="61"/>
      <c r="I2322" s="61"/>
      <c r="J2322" s="61"/>
      <c r="K2322" s="61"/>
      <c r="L2322" s="61"/>
      <c r="M2322" s="61"/>
      <c r="N2322" s="61"/>
      <c r="O2322" s="61"/>
      <c r="P2322" s="61"/>
      <c r="Q2322" s="61"/>
      <c r="R2322" s="61"/>
      <c r="S2322" s="61"/>
      <c r="T2322" s="61"/>
      <c r="U2322" s="61"/>
      <c r="V2322" s="61"/>
      <c r="W2322" s="61"/>
      <c r="X2322" s="61"/>
      <c r="Y2322" s="61"/>
      <c r="Z2322" s="61"/>
      <c r="AA2322" s="61"/>
      <c r="AB2322" s="61"/>
      <c r="AC2322" s="61"/>
      <c r="AD2322" s="61"/>
      <c r="AE2322" s="61"/>
      <c r="AF2322" s="61"/>
      <c r="AG2322" s="61"/>
      <c r="AH2322" s="61"/>
      <c r="AI2322" s="61"/>
      <c r="AJ2322" s="61"/>
      <c r="AK2322" s="61"/>
      <c r="AL2322" s="61"/>
      <c r="AM2322" s="61"/>
      <c r="AN2322" s="61"/>
      <c r="AO2322" s="61"/>
      <c r="AP2322" s="62"/>
      <c r="AQ2322" s="61"/>
      <c r="AR2322" s="61"/>
      <c r="AS2322" s="61"/>
      <c r="AT2322" s="61"/>
      <c r="AU2322" s="61"/>
      <c r="AV2322" s="61"/>
      <c r="AW2322" s="60"/>
    </row>
    <row r="2323" s="59" customFormat="1" customHeight="1" spans="1:49">
      <c r="A2323" s="60"/>
      <c r="B2323" s="60"/>
      <c r="C2323" s="60"/>
      <c r="D2323" s="60"/>
      <c r="H2323" s="61"/>
      <c r="I2323" s="61"/>
      <c r="J2323" s="61"/>
      <c r="K2323" s="61"/>
      <c r="L2323" s="61"/>
      <c r="M2323" s="61"/>
      <c r="N2323" s="61"/>
      <c r="O2323" s="61"/>
      <c r="P2323" s="61"/>
      <c r="Q2323" s="61"/>
      <c r="R2323" s="61"/>
      <c r="S2323" s="61"/>
      <c r="T2323" s="61"/>
      <c r="U2323" s="61"/>
      <c r="V2323" s="61"/>
      <c r="W2323" s="61"/>
      <c r="X2323" s="61"/>
      <c r="Y2323" s="61"/>
      <c r="Z2323" s="61"/>
      <c r="AA2323" s="61"/>
      <c r="AB2323" s="61"/>
      <c r="AC2323" s="61"/>
      <c r="AD2323" s="61"/>
      <c r="AE2323" s="61"/>
      <c r="AF2323" s="61"/>
      <c r="AG2323" s="61"/>
      <c r="AH2323" s="61"/>
      <c r="AI2323" s="61"/>
      <c r="AJ2323" s="61"/>
      <c r="AK2323" s="61"/>
      <c r="AL2323" s="61"/>
      <c r="AM2323" s="61"/>
      <c r="AN2323" s="61"/>
      <c r="AO2323" s="61"/>
      <c r="AP2323" s="62"/>
      <c r="AQ2323" s="61"/>
      <c r="AR2323" s="61"/>
      <c r="AS2323" s="61"/>
      <c r="AT2323" s="61"/>
      <c r="AU2323" s="61"/>
      <c r="AV2323" s="61"/>
      <c r="AW2323" s="60"/>
    </row>
    <row r="2324" s="59" customFormat="1" customHeight="1" spans="1:49">
      <c r="A2324" s="60"/>
      <c r="B2324" s="60"/>
      <c r="C2324" s="60"/>
      <c r="D2324" s="60"/>
      <c r="H2324" s="61"/>
      <c r="I2324" s="61"/>
      <c r="J2324" s="61"/>
      <c r="K2324" s="61"/>
      <c r="L2324" s="61"/>
      <c r="M2324" s="61"/>
      <c r="N2324" s="61"/>
      <c r="O2324" s="61"/>
      <c r="P2324" s="61"/>
      <c r="Q2324" s="61"/>
      <c r="R2324" s="61"/>
      <c r="S2324" s="61"/>
      <c r="T2324" s="61"/>
      <c r="U2324" s="61"/>
      <c r="V2324" s="61"/>
      <c r="W2324" s="61"/>
      <c r="X2324" s="61"/>
      <c r="Y2324" s="61"/>
      <c r="Z2324" s="61"/>
      <c r="AA2324" s="61"/>
      <c r="AB2324" s="61"/>
      <c r="AC2324" s="61"/>
      <c r="AD2324" s="61"/>
      <c r="AE2324" s="61"/>
      <c r="AF2324" s="61"/>
      <c r="AG2324" s="61"/>
      <c r="AH2324" s="61"/>
      <c r="AI2324" s="61"/>
      <c r="AJ2324" s="61"/>
      <c r="AK2324" s="61"/>
      <c r="AL2324" s="61"/>
      <c r="AM2324" s="61"/>
      <c r="AN2324" s="61"/>
      <c r="AO2324" s="61"/>
      <c r="AP2324" s="62"/>
      <c r="AQ2324" s="61"/>
      <c r="AR2324" s="61"/>
      <c r="AS2324" s="61"/>
      <c r="AT2324" s="61"/>
      <c r="AU2324" s="61"/>
      <c r="AV2324" s="61"/>
      <c r="AW2324" s="60"/>
    </row>
    <row r="2325" s="59" customFormat="1" customHeight="1" spans="1:49">
      <c r="A2325" s="60"/>
      <c r="B2325" s="60"/>
      <c r="C2325" s="60"/>
      <c r="D2325" s="60"/>
      <c r="H2325" s="61"/>
      <c r="I2325" s="61"/>
      <c r="J2325" s="61"/>
      <c r="K2325" s="61"/>
      <c r="L2325" s="61"/>
      <c r="M2325" s="61"/>
      <c r="N2325" s="61"/>
      <c r="O2325" s="61"/>
      <c r="P2325" s="61"/>
      <c r="Q2325" s="61"/>
      <c r="R2325" s="61"/>
      <c r="S2325" s="61"/>
      <c r="T2325" s="61"/>
      <c r="U2325" s="61"/>
      <c r="V2325" s="61"/>
      <c r="W2325" s="61"/>
      <c r="X2325" s="61"/>
      <c r="Y2325" s="61"/>
      <c r="Z2325" s="61"/>
      <c r="AA2325" s="61"/>
      <c r="AB2325" s="61"/>
      <c r="AC2325" s="61"/>
      <c r="AD2325" s="61"/>
      <c r="AE2325" s="61"/>
      <c r="AF2325" s="61"/>
      <c r="AG2325" s="61"/>
      <c r="AH2325" s="61"/>
      <c r="AI2325" s="61"/>
      <c r="AJ2325" s="61"/>
      <c r="AK2325" s="61"/>
      <c r="AL2325" s="61"/>
      <c r="AM2325" s="61"/>
      <c r="AN2325" s="61"/>
      <c r="AO2325" s="61"/>
      <c r="AP2325" s="62"/>
      <c r="AQ2325" s="61"/>
      <c r="AR2325" s="61"/>
      <c r="AS2325" s="61"/>
      <c r="AT2325" s="61"/>
      <c r="AU2325" s="61"/>
      <c r="AV2325" s="61"/>
      <c r="AW2325" s="60"/>
    </row>
    <row r="2326" s="59" customFormat="1" customHeight="1" spans="1:49">
      <c r="A2326" s="60"/>
      <c r="B2326" s="60"/>
      <c r="C2326" s="60"/>
      <c r="D2326" s="60"/>
      <c r="H2326" s="61"/>
      <c r="I2326" s="61"/>
      <c r="J2326" s="61"/>
      <c r="K2326" s="61"/>
      <c r="L2326" s="61"/>
      <c r="M2326" s="61"/>
      <c r="N2326" s="61"/>
      <c r="O2326" s="61"/>
      <c r="P2326" s="61"/>
      <c r="Q2326" s="61"/>
      <c r="R2326" s="61"/>
      <c r="S2326" s="61"/>
      <c r="T2326" s="61"/>
      <c r="U2326" s="61"/>
      <c r="V2326" s="61"/>
      <c r="W2326" s="61"/>
      <c r="X2326" s="61"/>
      <c r="Y2326" s="61"/>
      <c r="Z2326" s="61"/>
      <c r="AA2326" s="61"/>
      <c r="AB2326" s="61"/>
      <c r="AC2326" s="61"/>
      <c r="AD2326" s="61"/>
      <c r="AE2326" s="61"/>
      <c r="AF2326" s="61"/>
      <c r="AG2326" s="61"/>
      <c r="AH2326" s="61"/>
      <c r="AI2326" s="61"/>
      <c r="AJ2326" s="61"/>
      <c r="AK2326" s="61"/>
      <c r="AL2326" s="61"/>
      <c r="AM2326" s="61"/>
      <c r="AN2326" s="61"/>
      <c r="AO2326" s="61"/>
      <c r="AP2326" s="62"/>
      <c r="AQ2326" s="61"/>
      <c r="AR2326" s="61"/>
      <c r="AS2326" s="61"/>
      <c r="AT2326" s="61"/>
      <c r="AU2326" s="61"/>
      <c r="AV2326" s="61"/>
      <c r="AW2326" s="60"/>
    </row>
    <row r="2327" s="59" customFormat="1" customHeight="1" spans="1:49">
      <c r="A2327" s="60"/>
      <c r="B2327" s="60"/>
      <c r="C2327" s="60"/>
      <c r="D2327" s="60"/>
      <c r="H2327" s="61"/>
      <c r="I2327" s="61"/>
      <c r="J2327" s="61"/>
      <c r="K2327" s="61"/>
      <c r="L2327" s="61"/>
      <c r="M2327" s="61"/>
      <c r="N2327" s="61"/>
      <c r="O2327" s="61"/>
      <c r="P2327" s="61"/>
      <c r="Q2327" s="61"/>
      <c r="R2327" s="61"/>
      <c r="S2327" s="61"/>
      <c r="T2327" s="61"/>
      <c r="U2327" s="61"/>
      <c r="V2327" s="61"/>
      <c r="W2327" s="61"/>
      <c r="X2327" s="61"/>
      <c r="Y2327" s="61"/>
      <c r="Z2327" s="61"/>
      <c r="AA2327" s="61"/>
      <c r="AB2327" s="61"/>
      <c r="AC2327" s="61"/>
      <c r="AD2327" s="61"/>
      <c r="AE2327" s="61"/>
      <c r="AF2327" s="61"/>
      <c r="AG2327" s="61"/>
      <c r="AH2327" s="61"/>
      <c r="AI2327" s="61"/>
      <c r="AJ2327" s="61"/>
      <c r="AK2327" s="61"/>
      <c r="AL2327" s="61"/>
      <c r="AM2327" s="61"/>
      <c r="AN2327" s="61"/>
      <c r="AO2327" s="61"/>
      <c r="AP2327" s="62"/>
      <c r="AQ2327" s="61"/>
      <c r="AR2327" s="61"/>
      <c r="AS2327" s="61"/>
      <c r="AT2327" s="61"/>
      <c r="AU2327" s="61"/>
      <c r="AV2327" s="61"/>
      <c r="AW2327" s="60"/>
    </row>
    <row r="2328" s="59" customFormat="1" customHeight="1" spans="1:49">
      <c r="A2328" s="60"/>
      <c r="B2328" s="60"/>
      <c r="C2328" s="60"/>
      <c r="D2328" s="60"/>
      <c r="H2328" s="61"/>
      <c r="I2328" s="61"/>
      <c r="J2328" s="61"/>
      <c r="K2328" s="61"/>
      <c r="L2328" s="61"/>
      <c r="M2328" s="61"/>
      <c r="N2328" s="61"/>
      <c r="O2328" s="61"/>
      <c r="P2328" s="61"/>
      <c r="Q2328" s="61"/>
      <c r="R2328" s="61"/>
      <c r="S2328" s="61"/>
      <c r="T2328" s="61"/>
      <c r="U2328" s="61"/>
      <c r="V2328" s="61"/>
      <c r="W2328" s="61"/>
      <c r="X2328" s="61"/>
      <c r="Y2328" s="61"/>
      <c r="Z2328" s="61"/>
      <c r="AA2328" s="61"/>
      <c r="AB2328" s="61"/>
      <c r="AC2328" s="61"/>
      <c r="AD2328" s="61"/>
      <c r="AE2328" s="61"/>
      <c r="AF2328" s="61"/>
      <c r="AG2328" s="61"/>
      <c r="AH2328" s="61"/>
      <c r="AI2328" s="61"/>
      <c r="AJ2328" s="61"/>
      <c r="AK2328" s="61"/>
      <c r="AL2328" s="61"/>
      <c r="AM2328" s="61"/>
      <c r="AN2328" s="61"/>
      <c r="AO2328" s="61"/>
      <c r="AP2328" s="62"/>
      <c r="AQ2328" s="61"/>
      <c r="AR2328" s="61"/>
      <c r="AS2328" s="61"/>
      <c r="AT2328" s="61"/>
      <c r="AU2328" s="61"/>
      <c r="AV2328" s="61"/>
      <c r="AW2328" s="60"/>
    </row>
    <row r="2329" s="59" customFormat="1" customHeight="1" spans="1:49">
      <c r="A2329" s="60"/>
      <c r="B2329" s="60"/>
      <c r="C2329" s="60"/>
      <c r="D2329" s="60"/>
      <c r="H2329" s="61"/>
      <c r="I2329" s="61"/>
      <c r="J2329" s="61"/>
      <c r="K2329" s="61"/>
      <c r="L2329" s="61"/>
      <c r="M2329" s="61"/>
      <c r="N2329" s="61"/>
      <c r="O2329" s="61"/>
      <c r="P2329" s="61"/>
      <c r="Q2329" s="61"/>
      <c r="R2329" s="61"/>
      <c r="S2329" s="61"/>
      <c r="T2329" s="61"/>
      <c r="U2329" s="61"/>
      <c r="V2329" s="61"/>
      <c r="W2329" s="61"/>
      <c r="X2329" s="61"/>
      <c r="Y2329" s="61"/>
      <c r="Z2329" s="61"/>
      <c r="AA2329" s="61"/>
      <c r="AB2329" s="61"/>
      <c r="AC2329" s="61"/>
      <c r="AD2329" s="61"/>
      <c r="AE2329" s="61"/>
      <c r="AF2329" s="61"/>
      <c r="AG2329" s="61"/>
      <c r="AH2329" s="61"/>
      <c r="AI2329" s="61"/>
      <c r="AJ2329" s="61"/>
      <c r="AK2329" s="61"/>
      <c r="AL2329" s="61"/>
      <c r="AM2329" s="61"/>
      <c r="AN2329" s="61"/>
      <c r="AO2329" s="61"/>
      <c r="AP2329" s="62"/>
      <c r="AQ2329" s="61"/>
      <c r="AR2329" s="61"/>
      <c r="AS2329" s="61"/>
      <c r="AT2329" s="61"/>
      <c r="AU2329" s="61"/>
      <c r="AV2329" s="61"/>
      <c r="AW2329" s="60"/>
    </row>
    <row r="2330" s="59" customFormat="1" customHeight="1" spans="1:49">
      <c r="A2330" s="60"/>
      <c r="B2330" s="60"/>
      <c r="C2330" s="60"/>
      <c r="D2330" s="60"/>
      <c r="H2330" s="61"/>
      <c r="I2330" s="61"/>
      <c r="J2330" s="61"/>
      <c r="K2330" s="61"/>
      <c r="L2330" s="61"/>
      <c r="M2330" s="61"/>
      <c r="N2330" s="61"/>
      <c r="O2330" s="61"/>
      <c r="P2330" s="61"/>
      <c r="Q2330" s="61"/>
      <c r="R2330" s="61"/>
      <c r="S2330" s="61"/>
      <c r="T2330" s="61"/>
      <c r="U2330" s="61"/>
      <c r="V2330" s="61"/>
      <c r="W2330" s="61"/>
      <c r="X2330" s="61"/>
      <c r="Y2330" s="61"/>
      <c r="Z2330" s="61"/>
      <c r="AA2330" s="61"/>
      <c r="AB2330" s="61"/>
      <c r="AC2330" s="61"/>
      <c r="AD2330" s="61"/>
      <c r="AE2330" s="61"/>
      <c r="AF2330" s="61"/>
      <c r="AG2330" s="61"/>
      <c r="AH2330" s="61"/>
      <c r="AI2330" s="61"/>
      <c r="AJ2330" s="61"/>
      <c r="AK2330" s="61"/>
      <c r="AL2330" s="61"/>
      <c r="AM2330" s="61"/>
      <c r="AN2330" s="61"/>
      <c r="AO2330" s="61"/>
      <c r="AP2330" s="62"/>
      <c r="AQ2330" s="61"/>
      <c r="AR2330" s="61"/>
      <c r="AS2330" s="61"/>
      <c r="AT2330" s="61"/>
      <c r="AU2330" s="61"/>
      <c r="AV2330" s="61"/>
      <c r="AW2330" s="60"/>
    </row>
    <row r="2331" s="59" customFormat="1" customHeight="1" spans="1:49">
      <c r="A2331" s="60"/>
      <c r="B2331" s="60"/>
      <c r="C2331" s="60"/>
      <c r="D2331" s="60"/>
      <c r="H2331" s="61"/>
      <c r="I2331" s="61"/>
      <c r="J2331" s="61"/>
      <c r="K2331" s="61"/>
      <c r="L2331" s="61"/>
      <c r="M2331" s="61"/>
      <c r="N2331" s="61"/>
      <c r="O2331" s="61"/>
      <c r="P2331" s="61"/>
      <c r="Q2331" s="61"/>
      <c r="R2331" s="61"/>
      <c r="S2331" s="61"/>
      <c r="T2331" s="61"/>
      <c r="U2331" s="61"/>
      <c r="V2331" s="61"/>
      <c r="W2331" s="61"/>
      <c r="X2331" s="61"/>
      <c r="Y2331" s="61"/>
      <c r="Z2331" s="61"/>
      <c r="AA2331" s="61"/>
      <c r="AB2331" s="61"/>
      <c r="AC2331" s="61"/>
      <c r="AD2331" s="61"/>
      <c r="AE2331" s="61"/>
      <c r="AF2331" s="61"/>
      <c r="AG2331" s="61"/>
      <c r="AH2331" s="61"/>
      <c r="AI2331" s="61"/>
      <c r="AJ2331" s="61"/>
      <c r="AK2331" s="61"/>
      <c r="AL2331" s="61"/>
      <c r="AM2331" s="61"/>
      <c r="AN2331" s="61"/>
      <c r="AO2331" s="61"/>
      <c r="AP2331" s="62"/>
      <c r="AQ2331" s="61"/>
      <c r="AR2331" s="61"/>
      <c r="AS2331" s="61"/>
      <c r="AT2331" s="61"/>
      <c r="AU2331" s="61"/>
      <c r="AV2331" s="61"/>
      <c r="AW2331" s="60"/>
    </row>
    <row r="2332" s="59" customFormat="1" customHeight="1" spans="1:49">
      <c r="A2332" s="60"/>
      <c r="B2332" s="60"/>
      <c r="C2332" s="60"/>
      <c r="D2332" s="60"/>
      <c r="H2332" s="61"/>
      <c r="I2332" s="61"/>
      <c r="J2332" s="61"/>
      <c r="K2332" s="61"/>
      <c r="L2332" s="61"/>
      <c r="M2332" s="61"/>
      <c r="N2332" s="61"/>
      <c r="O2332" s="61"/>
      <c r="P2332" s="61"/>
      <c r="Q2332" s="61"/>
      <c r="R2332" s="61"/>
      <c r="S2332" s="61"/>
      <c r="T2332" s="61"/>
      <c r="U2332" s="61"/>
      <c r="V2332" s="61"/>
      <c r="W2332" s="61"/>
      <c r="X2332" s="61"/>
      <c r="Y2332" s="61"/>
      <c r="Z2332" s="61"/>
      <c r="AA2332" s="61"/>
      <c r="AB2332" s="61"/>
      <c r="AC2332" s="61"/>
      <c r="AD2332" s="61"/>
      <c r="AE2332" s="61"/>
      <c r="AF2332" s="61"/>
      <c r="AG2332" s="61"/>
      <c r="AH2332" s="61"/>
      <c r="AI2332" s="61"/>
      <c r="AJ2332" s="61"/>
      <c r="AK2332" s="61"/>
      <c r="AL2332" s="61"/>
      <c r="AM2332" s="61"/>
      <c r="AN2332" s="61"/>
      <c r="AO2332" s="61"/>
      <c r="AP2332" s="62"/>
      <c r="AQ2332" s="61"/>
      <c r="AR2332" s="61"/>
      <c r="AS2332" s="61"/>
      <c r="AT2332" s="61"/>
      <c r="AU2332" s="61"/>
      <c r="AV2332" s="61"/>
      <c r="AW2332" s="60"/>
    </row>
    <row r="2333" s="59" customFormat="1" customHeight="1" spans="1:49">
      <c r="A2333" s="60"/>
      <c r="B2333" s="60"/>
      <c r="C2333" s="60"/>
      <c r="D2333" s="60"/>
      <c r="H2333" s="61"/>
      <c r="I2333" s="61"/>
      <c r="J2333" s="61"/>
      <c r="K2333" s="61"/>
      <c r="L2333" s="61"/>
      <c r="M2333" s="61"/>
      <c r="N2333" s="61"/>
      <c r="O2333" s="61"/>
      <c r="P2333" s="61"/>
      <c r="Q2333" s="61"/>
      <c r="R2333" s="61"/>
      <c r="S2333" s="61"/>
      <c r="T2333" s="61"/>
      <c r="U2333" s="61"/>
      <c r="V2333" s="61"/>
      <c r="W2333" s="61"/>
      <c r="X2333" s="61"/>
      <c r="Y2333" s="61"/>
      <c r="Z2333" s="61"/>
      <c r="AA2333" s="61"/>
      <c r="AB2333" s="61"/>
      <c r="AC2333" s="61"/>
      <c r="AD2333" s="61"/>
      <c r="AE2333" s="61"/>
      <c r="AF2333" s="61"/>
      <c r="AG2333" s="61"/>
      <c r="AH2333" s="61"/>
      <c r="AI2333" s="61"/>
      <c r="AJ2333" s="61"/>
      <c r="AK2333" s="61"/>
      <c r="AL2333" s="61"/>
      <c r="AM2333" s="61"/>
      <c r="AN2333" s="61"/>
      <c r="AO2333" s="61"/>
      <c r="AP2333" s="62"/>
      <c r="AQ2333" s="61"/>
      <c r="AR2333" s="61"/>
      <c r="AS2333" s="61"/>
      <c r="AT2333" s="61"/>
      <c r="AU2333" s="61"/>
      <c r="AV2333" s="61"/>
      <c r="AW2333" s="60"/>
    </row>
    <row r="2334" s="59" customFormat="1" customHeight="1" spans="1:49">
      <c r="A2334" s="60"/>
      <c r="B2334" s="60"/>
      <c r="C2334" s="60"/>
      <c r="D2334" s="60"/>
      <c r="H2334" s="61"/>
      <c r="I2334" s="61"/>
      <c r="J2334" s="61"/>
      <c r="K2334" s="61"/>
      <c r="L2334" s="61"/>
      <c r="M2334" s="61"/>
      <c r="N2334" s="61"/>
      <c r="O2334" s="61"/>
      <c r="P2334" s="61"/>
      <c r="Q2334" s="61"/>
      <c r="R2334" s="61"/>
      <c r="S2334" s="61"/>
      <c r="T2334" s="61"/>
      <c r="U2334" s="61"/>
      <c r="V2334" s="61"/>
      <c r="W2334" s="61"/>
      <c r="X2334" s="61"/>
      <c r="Y2334" s="61"/>
      <c r="Z2334" s="61"/>
      <c r="AA2334" s="61"/>
      <c r="AB2334" s="61"/>
      <c r="AC2334" s="61"/>
      <c r="AD2334" s="61"/>
      <c r="AE2334" s="61"/>
      <c r="AF2334" s="61"/>
      <c r="AG2334" s="61"/>
      <c r="AH2334" s="61"/>
      <c r="AI2334" s="61"/>
      <c r="AJ2334" s="61"/>
      <c r="AK2334" s="61"/>
      <c r="AL2334" s="61"/>
      <c r="AM2334" s="61"/>
      <c r="AN2334" s="61"/>
      <c r="AO2334" s="61"/>
      <c r="AP2334" s="62"/>
      <c r="AQ2334" s="61"/>
      <c r="AR2334" s="61"/>
      <c r="AS2334" s="61"/>
      <c r="AT2334" s="61"/>
      <c r="AU2334" s="61"/>
      <c r="AV2334" s="61"/>
      <c r="AW2334" s="60"/>
    </row>
    <row r="2335" s="59" customFormat="1" customHeight="1" spans="1:49">
      <c r="A2335" s="60"/>
      <c r="B2335" s="60"/>
      <c r="C2335" s="60"/>
      <c r="D2335" s="60"/>
      <c r="H2335" s="61"/>
      <c r="I2335" s="61"/>
      <c r="J2335" s="61"/>
      <c r="K2335" s="61"/>
      <c r="L2335" s="61"/>
      <c r="M2335" s="61"/>
      <c r="N2335" s="61"/>
      <c r="O2335" s="61"/>
      <c r="P2335" s="61"/>
      <c r="Q2335" s="61"/>
      <c r="R2335" s="61"/>
      <c r="S2335" s="61"/>
      <c r="T2335" s="61"/>
      <c r="U2335" s="61"/>
      <c r="V2335" s="61"/>
      <c r="W2335" s="61"/>
      <c r="X2335" s="61"/>
      <c r="Y2335" s="61"/>
      <c r="Z2335" s="61"/>
      <c r="AA2335" s="61"/>
      <c r="AB2335" s="61"/>
      <c r="AC2335" s="61"/>
      <c r="AD2335" s="61"/>
      <c r="AE2335" s="61"/>
      <c r="AF2335" s="61"/>
      <c r="AG2335" s="61"/>
      <c r="AH2335" s="61"/>
      <c r="AI2335" s="61"/>
      <c r="AJ2335" s="61"/>
      <c r="AK2335" s="61"/>
      <c r="AL2335" s="61"/>
      <c r="AM2335" s="61"/>
      <c r="AN2335" s="61"/>
      <c r="AO2335" s="61"/>
      <c r="AP2335" s="62"/>
      <c r="AQ2335" s="61"/>
      <c r="AR2335" s="61"/>
      <c r="AS2335" s="61"/>
      <c r="AT2335" s="61"/>
      <c r="AU2335" s="61"/>
      <c r="AV2335" s="61"/>
      <c r="AW2335" s="60"/>
    </row>
    <row r="2336" s="59" customFormat="1" customHeight="1" spans="1:49">
      <c r="A2336" s="60"/>
      <c r="B2336" s="60"/>
      <c r="C2336" s="60"/>
      <c r="D2336" s="60"/>
      <c r="H2336" s="61"/>
      <c r="I2336" s="61"/>
      <c r="J2336" s="61"/>
      <c r="K2336" s="61"/>
      <c r="L2336" s="61"/>
      <c r="M2336" s="61"/>
      <c r="N2336" s="61"/>
      <c r="O2336" s="61"/>
      <c r="P2336" s="61"/>
      <c r="Q2336" s="61"/>
      <c r="R2336" s="61"/>
      <c r="S2336" s="61"/>
      <c r="T2336" s="61"/>
      <c r="U2336" s="61"/>
      <c r="V2336" s="61"/>
      <c r="W2336" s="61"/>
      <c r="X2336" s="61"/>
      <c r="Y2336" s="61"/>
      <c r="Z2336" s="61"/>
      <c r="AA2336" s="61"/>
      <c r="AB2336" s="61"/>
      <c r="AC2336" s="61"/>
      <c r="AD2336" s="61"/>
      <c r="AE2336" s="61"/>
      <c r="AF2336" s="61"/>
      <c r="AG2336" s="61"/>
      <c r="AH2336" s="61"/>
      <c r="AI2336" s="61"/>
      <c r="AJ2336" s="61"/>
      <c r="AK2336" s="61"/>
      <c r="AL2336" s="61"/>
      <c r="AM2336" s="61"/>
      <c r="AN2336" s="61"/>
      <c r="AO2336" s="61"/>
      <c r="AP2336" s="62"/>
      <c r="AQ2336" s="61"/>
      <c r="AR2336" s="61"/>
      <c r="AS2336" s="61"/>
      <c r="AT2336" s="61"/>
      <c r="AU2336" s="61"/>
      <c r="AV2336" s="61"/>
      <c r="AW2336" s="60"/>
    </row>
    <row r="2337" s="59" customFormat="1" customHeight="1" spans="1:49">
      <c r="A2337" s="60"/>
      <c r="B2337" s="60"/>
      <c r="C2337" s="60"/>
      <c r="D2337" s="60"/>
      <c r="H2337" s="61"/>
      <c r="I2337" s="61"/>
      <c r="J2337" s="61"/>
      <c r="K2337" s="61"/>
      <c r="L2337" s="61"/>
      <c r="M2337" s="61"/>
      <c r="N2337" s="61"/>
      <c r="O2337" s="61"/>
      <c r="P2337" s="61"/>
      <c r="Q2337" s="61"/>
      <c r="R2337" s="61"/>
      <c r="S2337" s="61"/>
      <c r="T2337" s="61"/>
      <c r="U2337" s="61"/>
      <c r="V2337" s="61"/>
      <c r="W2337" s="61"/>
      <c r="X2337" s="61"/>
      <c r="Y2337" s="61"/>
      <c r="Z2337" s="61"/>
      <c r="AA2337" s="61"/>
      <c r="AB2337" s="61"/>
      <c r="AC2337" s="61"/>
      <c r="AD2337" s="61"/>
      <c r="AE2337" s="61"/>
      <c r="AF2337" s="61"/>
      <c r="AG2337" s="61"/>
      <c r="AH2337" s="61"/>
      <c r="AI2337" s="61"/>
      <c r="AJ2337" s="61"/>
      <c r="AK2337" s="61"/>
      <c r="AL2337" s="61"/>
      <c r="AM2337" s="61"/>
      <c r="AN2337" s="61"/>
      <c r="AO2337" s="61"/>
      <c r="AP2337" s="62"/>
      <c r="AQ2337" s="61"/>
      <c r="AR2337" s="61"/>
      <c r="AS2337" s="61"/>
      <c r="AT2337" s="61"/>
      <c r="AU2337" s="61"/>
      <c r="AV2337" s="61"/>
      <c r="AW2337" s="60"/>
    </row>
    <row r="2338" s="59" customFormat="1" customHeight="1" spans="1:49">
      <c r="A2338" s="60"/>
      <c r="B2338" s="60"/>
      <c r="C2338" s="60"/>
      <c r="D2338" s="60"/>
      <c r="H2338" s="61"/>
      <c r="I2338" s="61"/>
      <c r="J2338" s="61"/>
      <c r="K2338" s="61"/>
      <c r="L2338" s="61"/>
      <c r="M2338" s="61"/>
      <c r="N2338" s="61"/>
      <c r="O2338" s="61"/>
      <c r="P2338" s="61"/>
      <c r="Q2338" s="61"/>
      <c r="R2338" s="61"/>
      <c r="S2338" s="61"/>
      <c r="T2338" s="61"/>
      <c r="U2338" s="61"/>
      <c r="V2338" s="61"/>
      <c r="W2338" s="61"/>
      <c r="X2338" s="61"/>
      <c r="Y2338" s="61"/>
      <c r="Z2338" s="61"/>
      <c r="AA2338" s="61"/>
      <c r="AB2338" s="61"/>
      <c r="AC2338" s="61"/>
      <c r="AD2338" s="61"/>
      <c r="AE2338" s="61"/>
      <c r="AF2338" s="61"/>
      <c r="AG2338" s="61"/>
      <c r="AH2338" s="61"/>
      <c r="AI2338" s="61"/>
      <c r="AJ2338" s="61"/>
      <c r="AK2338" s="61"/>
      <c r="AL2338" s="61"/>
      <c r="AM2338" s="61"/>
      <c r="AN2338" s="61"/>
      <c r="AO2338" s="61"/>
      <c r="AP2338" s="62"/>
      <c r="AQ2338" s="61"/>
      <c r="AR2338" s="61"/>
      <c r="AS2338" s="61"/>
      <c r="AT2338" s="61"/>
      <c r="AU2338" s="61"/>
      <c r="AV2338" s="61"/>
      <c r="AW2338" s="60"/>
    </row>
    <row r="2339" s="59" customFormat="1" customHeight="1" spans="1:49">
      <c r="A2339" s="60"/>
      <c r="B2339" s="60"/>
      <c r="C2339" s="60"/>
      <c r="D2339" s="60"/>
      <c r="H2339" s="61"/>
      <c r="I2339" s="61"/>
      <c r="J2339" s="61"/>
      <c r="K2339" s="61"/>
      <c r="L2339" s="61"/>
      <c r="M2339" s="61"/>
      <c r="N2339" s="61"/>
      <c r="O2339" s="61"/>
      <c r="P2339" s="61"/>
      <c r="Q2339" s="61"/>
      <c r="R2339" s="61"/>
      <c r="S2339" s="61"/>
      <c r="T2339" s="61"/>
      <c r="U2339" s="61"/>
      <c r="V2339" s="61"/>
      <c r="W2339" s="61"/>
      <c r="X2339" s="61"/>
      <c r="Y2339" s="61"/>
      <c r="Z2339" s="61"/>
      <c r="AA2339" s="61"/>
      <c r="AB2339" s="61"/>
      <c r="AC2339" s="61"/>
      <c r="AD2339" s="61"/>
      <c r="AE2339" s="61"/>
      <c r="AF2339" s="61"/>
      <c r="AG2339" s="61"/>
      <c r="AH2339" s="61"/>
      <c r="AI2339" s="61"/>
      <c r="AJ2339" s="61"/>
      <c r="AK2339" s="61"/>
      <c r="AL2339" s="61"/>
      <c r="AM2339" s="61"/>
      <c r="AN2339" s="61"/>
      <c r="AO2339" s="61"/>
      <c r="AP2339" s="62"/>
      <c r="AQ2339" s="61"/>
      <c r="AR2339" s="61"/>
      <c r="AS2339" s="61"/>
      <c r="AT2339" s="61"/>
      <c r="AU2339" s="61"/>
      <c r="AV2339" s="61"/>
      <c r="AW2339" s="60"/>
    </row>
    <row r="2340" s="59" customFormat="1" customHeight="1" spans="1:49">
      <c r="A2340" s="60"/>
      <c r="B2340" s="60"/>
      <c r="C2340" s="60"/>
      <c r="D2340" s="60"/>
      <c r="H2340" s="61"/>
      <c r="I2340" s="61"/>
      <c r="J2340" s="61"/>
      <c r="K2340" s="61"/>
      <c r="L2340" s="61"/>
      <c r="M2340" s="61"/>
      <c r="N2340" s="61"/>
      <c r="O2340" s="61"/>
      <c r="P2340" s="61"/>
      <c r="Q2340" s="61"/>
      <c r="R2340" s="61"/>
      <c r="S2340" s="61"/>
      <c r="T2340" s="61"/>
      <c r="U2340" s="61"/>
      <c r="V2340" s="61"/>
      <c r="W2340" s="61"/>
      <c r="X2340" s="61"/>
      <c r="Y2340" s="61"/>
      <c r="Z2340" s="61"/>
      <c r="AA2340" s="61"/>
      <c r="AB2340" s="61"/>
      <c r="AC2340" s="61"/>
      <c r="AD2340" s="61"/>
      <c r="AE2340" s="61"/>
      <c r="AF2340" s="61"/>
      <c r="AG2340" s="61"/>
      <c r="AH2340" s="61"/>
      <c r="AI2340" s="61"/>
      <c r="AJ2340" s="61"/>
      <c r="AK2340" s="61"/>
      <c r="AL2340" s="61"/>
      <c r="AM2340" s="61"/>
      <c r="AN2340" s="61"/>
      <c r="AO2340" s="61"/>
      <c r="AP2340" s="62"/>
      <c r="AQ2340" s="61"/>
      <c r="AR2340" s="61"/>
      <c r="AS2340" s="61"/>
      <c r="AT2340" s="61"/>
      <c r="AU2340" s="61"/>
      <c r="AV2340" s="61"/>
      <c r="AW2340" s="60"/>
    </row>
    <row r="2341" s="59" customFormat="1" customHeight="1" spans="1:49">
      <c r="A2341" s="60"/>
      <c r="B2341" s="60"/>
      <c r="C2341" s="60"/>
      <c r="D2341" s="60"/>
      <c r="H2341" s="61"/>
      <c r="I2341" s="61"/>
      <c r="J2341" s="61"/>
      <c r="K2341" s="61"/>
      <c r="L2341" s="61"/>
      <c r="M2341" s="61"/>
      <c r="N2341" s="61"/>
      <c r="O2341" s="61"/>
      <c r="P2341" s="61"/>
      <c r="Q2341" s="61"/>
      <c r="R2341" s="61"/>
      <c r="S2341" s="61"/>
      <c r="T2341" s="61"/>
      <c r="U2341" s="61"/>
      <c r="V2341" s="61"/>
      <c r="W2341" s="61"/>
      <c r="X2341" s="61"/>
      <c r="Y2341" s="61"/>
      <c r="Z2341" s="61"/>
      <c r="AA2341" s="61"/>
      <c r="AB2341" s="61"/>
      <c r="AC2341" s="61"/>
      <c r="AD2341" s="61"/>
      <c r="AE2341" s="61"/>
      <c r="AF2341" s="61"/>
      <c r="AG2341" s="61"/>
      <c r="AH2341" s="61"/>
      <c r="AI2341" s="61"/>
      <c r="AJ2341" s="61"/>
      <c r="AK2341" s="61"/>
      <c r="AL2341" s="61"/>
      <c r="AM2341" s="61"/>
      <c r="AN2341" s="61"/>
      <c r="AO2341" s="61"/>
      <c r="AP2341" s="62"/>
      <c r="AQ2341" s="61"/>
      <c r="AR2341" s="61"/>
      <c r="AS2341" s="61"/>
      <c r="AT2341" s="61"/>
      <c r="AU2341" s="61"/>
      <c r="AV2341" s="61"/>
      <c r="AW2341" s="60"/>
    </row>
    <row r="2342" s="59" customFormat="1" customHeight="1" spans="1:49">
      <c r="A2342" s="60"/>
      <c r="B2342" s="60"/>
      <c r="C2342" s="60"/>
      <c r="D2342" s="60"/>
      <c r="H2342" s="61"/>
      <c r="I2342" s="61"/>
      <c r="J2342" s="61"/>
      <c r="K2342" s="61"/>
      <c r="L2342" s="61"/>
      <c r="M2342" s="61"/>
      <c r="N2342" s="61"/>
      <c r="O2342" s="61"/>
      <c r="P2342" s="61"/>
      <c r="Q2342" s="61"/>
      <c r="R2342" s="61"/>
      <c r="S2342" s="61"/>
      <c r="T2342" s="61"/>
      <c r="U2342" s="61"/>
      <c r="V2342" s="61"/>
      <c r="W2342" s="61"/>
      <c r="X2342" s="61"/>
      <c r="Y2342" s="61"/>
      <c r="Z2342" s="61"/>
      <c r="AA2342" s="61"/>
      <c r="AB2342" s="61"/>
      <c r="AC2342" s="61"/>
      <c r="AD2342" s="61"/>
      <c r="AE2342" s="61"/>
      <c r="AF2342" s="61"/>
      <c r="AG2342" s="61"/>
      <c r="AH2342" s="61"/>
      <c r="AI2342" s="61"/>
      <c r="AJ2342" s="61"/>
      <c r="AK2342" s="61"/>
      <c r="AL2342" s="61"/>
      <c r="AM2342" s="61"/>
      <c r="AN2342" s="61"/>
      <c r="AO2342" s="61"/>
      <c r="AP2342" s="62"/>
      <c r="AQ2342" s="61"/>
      <c r="AR2342" s="61"/>
      <c r="AS2342" s="61"/>
      <c r="AT2342" s="61"/>
      <c r="AU2342" s="61"/>
      <c r="AV2342" s="61"/>
      <c r="AW2342" s="60"/>
    </row>
    <row r="2343" s="59" customFormat="1" customHeight="1" spans="1:49">
      <c r="A2343" s="60"/>
      <c r="B2343" s="60"/>
      <c r="C2343" s="60"/>
      <c r="D2343" s="60"/>
      <c r="H2343" s="61"/>
      <c r="I2343" s="61"/>
      <c r="J2343" s="61"/>
      <c r="K2343" s="61"/>
      <c r="L2343" s="61"/>
      <c r="M2343" s="61"/>
      <c r="N2343" s="61"/>
      <c r="O2343" s="61"/>
      <c r="P2343" s="61"/>
      <c r="Q2343" s="61"/>
      <c r="R2343" s="61"/>
      <c r="S2343" s="61"/>
      <c r="T2343" s="61"/>
      <c r="U2343" s="61"/>
      <c r="V2343" s="61"/>
      <c r="W2343" s="61"/>
      <c r="X2343" s="61"/>
      <c r="Y2343" s="61"/>
      <c r="Z2343" s="61"/>
      <c r="AA2343" s="61"/>
      <c r="AB2343" s="61"/>
      <c r="AC2343" s="61"/>
      <c r="AD2343" s="61"/>
      <c r="AE2343" s="61"/>
      <c r="AF2343" s="61"/>
      <c r="AG2343" s="61"/>
      <c r="AH2343" s="61"/>
      <c r="AI2343" s="61"/>
      <c r="AJ2343" s="61"/>
      <c r="AK2343" s="61"/>
      <c r="AL2343" s="61"/>
      <c r="AM2343" s="61"/>
      <c r="AN2343" s="61"/>
      <c r="AO2343" s="61"/>
      <c r="AP2343" s="62"/>
      <c r="AQ2343" s="61"/>
      <c r="AR2343" s="61"/>
      <c r="AS2343" s="61"/>
      <c r="AT2343" s="61"/>
      <c r="AU2343" s="61"/>
      <c r="AV2343" s="61"/>
      <c r="AW2343" s="60"/>
    </row>
    <row r="2344" s="59" customFormat="1" customHeight="1" spans="1:49">
      <c r="A2344" s="60"/>
      <c r="B2344" s="60"/>
      <c r="C2344" s="60"/>
      <c r="D2344" s="60"/>
      <c r="H2344" s="61"/>
      <c r="I2344" s="61"/>
      <c r="J2344" s="61"/>
      <c r="K2344" s="61"/>
      <c r="L2344" s="61"/>
      <c r="M2344" s="61"/>
      <c r="N2344" s="61"/>
      <c r="O2344" s="61"/>
      <c r="P2344" s="61"/>
      <c r="Q2344" s="61"/>
      <c r="R2344" s="61"/>
      <c r="S2344" s="61"/>
      <c r="T2344" s="61"/>
      <c r="U2344" s="61"/>
      <c r="V2344" s="61"/>
      <c r="W2344" s="61"/>
      <c r="X2344" s="61"/>
      <c r="Y2344" s="61"/>
      <c r="Z2344" s="61"/>
      <c r="AA2344" s="61"/>
      <c r="AB2344" s="61"/>
      <c r="AC2344" s="61"/>
      <c r="AD2344" s="61"/>
      <c r="AE2344" s="61"/>
      <c r="AF2344" s="61"/>
      <c r="AG2344" s="61"/>
      <c r="AH2344" s="61"/>
      <c r="AI2344" s="61"/>
      <c r="AJ2344" s="61"/>
      <c r="AK2344" s="61"/>
      <c r="AL2344" s="61"/>
      <c r="AM2344" s="61"/>
      <c r="AN2344" s="61"/>
      <c r="AO2344" s="61"/>
      <c r="AP2344" s="62"/>
      <c r="AQ2344" s="61"/>
      <c r="AR2344" s="61"/>
      <c r="AS2344" s="61"/>
      <c r="AT2344" s="61"/>
      <c r="AU2344" s="61"/>
      <c r="AV2344" s="61"/>
      <c r="AW2344" s="60"/>
    </row>
    <row r="2345" s="59" customFormat="1" customHeight="1" spans="1:49">
      <c r="A2345" s="60"/>
      <c r="B2345" s="60"/>
      <c r="C2345" s="60"/>
      <c r="D2345" s="60"/>
      <c r="H2345" s="61"/>
      <c r="I2345" s="61"/>
      <c r="J2345" s="61"/>
      <c r="K2345" s="61"/>
      <c r="L2345" s="61"/>
      <c r="M2345" s="61"/>
      <c r="N2345" s="61"/>
      <c r="O2345" s="61"/>
      <c r="P2345" s="61"/>
      <c r="Q2345" s="61"/>
      <c r="R2345" s="61"/>
      <c r="S2345" s="61"/>
      <c r="T2345" s="61"/>
      <c r="U2345" s="61"/>
      <c r="V2345" s="61"/>
      <c r="W2345" s="61"/>
      <c r="X2345" s="61"/>
      <c r="Y2345" s="61"/>
      <c r="Z2345" s="61"/>
      <c r="AA2345" s="61"/>
      <c r="AB2345" s="61"/>
      <c r="AC2345" s="61"/>
      <c r="AD2345" s="61"/>
      <c r="AE2345" s="61"/>
      <c r="AF2345" s="61"/>
      <c r="AG2345" s="61"/>
      <c r="AH2345" s="61"/>
      <c r="AI2345" s="61"/>
      <c r="AJ2345" s="61"/>
      <c r="AK2345" s="61"/>
      <c r="AL2345" s="61"/>
      <c r="AM2345" s="61"/>
      <c r="AN2345" s="61"/>
      <c r="AO2345" s="61"/>
      <c r="AP2345" s="62"/>
      <c r="AQ2345" s="61"/>
      <c r="AR2345" s="61"/>
      <c r="AS2345" s="61"/>
      <c r="AT2345" s="61"/>
      <c r="AU2345" s="61"/>
      <c r="AV2345" s="61"/>
      <c r="AW2345" s="60"/>
    </row>
    <row r="2346" s="59" customFormat="1" customHeight="1" spans="1:49">
      <c r="A2346" s="60"/>
      <c r="B2346" s="60"/>
      <c r="C2346" s="60"/>
      <c r="D2346" s="60"/>
      <c r="H2346" s="61"/>
      <c r="I2346" s="61"/>
      <c r="J2346" s="61"/>
      <c r="K2346" s="61"/>
      <c r="L2346" s="61"/>
      <c r="M2346" s="61"/>
      <c r="N2346" s="61"/>
      <c r="O2346" s="61"/>
      <c r="P2346" s="61"/>
      <c r="Q2346" s="61"/>
      <c r="R2346" s="61"/>
      <c r="S2346" s="61"/>
      <c r="T2346" s="61"/>
      <c r="U2346" s="61"/>
      <c r="V2346" s="61"/>
      <c r="W2346" s="61"/>
      <c r="X2346" s="61"/>
      <c r="Y2346" s="61"/>
      <c r="Z2346" s="61"/>
      <c r="AA2346" s="61"/>
      <c r="AB2346" s="61"/>
      <c r="AC2346" s="61"/>
      <c r="AD2346" s="61"/>
      <c r="AE2346" s="61"/>
      <c r="AF2346" s="61"/>
      <c r="AG2346" s="61"/>
      <c r="AH2346" s="61"/>
      <c r="AI2346" s="61"/>
      <c r="AJ2346" s="61"/>
      <c r="AK2346" s="61"/>
      <c r="AL2346" s="61"/>
      <c r="AM2346" s="61"/>
      <c r="AN2346" s="61"/>
      <c r="AO2346" s="61"/>
      <c r="AP2346" s="62"/>
      <c r="AQ2346" s="61"/>
      <c r="AR2346" s="61"/>
      <c r="AS2346" s="61"/>
      <c r="AT2346" s="61"/>
      <c r="AU2346" s="61"/>
      <c r="AV2346" s="61"/>
      <c r="AW2346" s="60"/>
    </row>
    <row r="2347" s="59" customFormat="1" customHeight="1" spans="1:49">
      <c r="A2347" s="60"/>
      <c r="B2347" s="60"/>
      <c r="C2347" s="60"/>
      <c r="D2347" s="60"/>
      <c r="H2347" s="61"/>
      <c r="I2347" s="61"/>
      <c r="J2347" s="61"/>
      <c r="K2347" s="61"/>
      <c r="L2347" s="61"/>
      <c r="M2347" s="61"/>
      <c r="N2347" s="61"/>
      <c r="O2347" s="61"/>
      <c r="P2347" s="61"/>
      <c r="Q2347" s="61"/>
      <c r="R2347" s="61"/>
      <c r="S2347" s="61"/>
      <c r="T2347" s="61"/>
      <c r="U2347" s="61"/>
      <c r="V2347" s="61"/>
      <c r="W2347" s="61"/>
      <c r="X2347" s="61"/>
      <c r="Y2347" s="61"/>
      <c r="Z2347" s="61"/>
      <c r="AA2347" s="61"/>
      <c r="AB2347" s="61"/>
      <c r="AC2347" s="61"/>
      <c r="AD2347" s="61"/>
      <c r="AE2347" s="61"/>
      <c r="AF2347" s="61"/>
      <c r="AG2347" s="61"/>
      <c r="AH2347" s="61"/>
      <c r="AI2347" s="61"/>
      <c r="AJ2347" s="61"/>
      <c r="AK2347" s="61"/>
      <c r="AL2347" s="61"/>
      <c r="AM2347" s="61"/>
      <c r="AN2347" s="61"/>
      <c r="AO2347" s="61"/>
      <c r="AP2347" s="62"/>
      <c r="AQ2347" s="61"/>
      <c r="AR2347" s="61"/>
      <c r="AS2347" s="61"/>
      <c r="AT2347" s="61"/>
      <c r="AU2347" s="61"/>
      <c r="AV2347" s="61"/>
      <c r="AW2347" s="60"/>
    </row>
    <row r="2348" s="59" customFormat="1" customHeight="1" spans="1:49">
      <c r="A2348" s="60"/>
      <c r="B2348" s="60"/>
      <c r="C2348" s="60"/>
      <c r="D2348" s="60"/>
      <c r="H2348" s="61"/>
      <c r="I2348" s="61"/>
      <c r="J2348" s="61"/>
      <c r="K2348" s="61"/>
      <c r="L2348" s="61"/>
      <c r="M2348" s="61"/>
      <c r="N2348" s="61"/>
      <c r="O2348" s="61"/>
      <c r="P2348" s="61"/>
      <c r="Q2348" s="61"/>
      <c r="R2348" s="61"/>
      <c r="S2348" s="61"/>
      <c r="T2348" s="61"/>
      <c r="U2348" s="61"/>
      <c r="V2348" s="61"/>
      <c r="W2348" s="61"/>
      <c r="X2348" s="61"/>
      <c r="Y2348" s="61"/>
      <c r="Z2348" s="61"/>
      <c r="AA2348" s="61"/>
      <c r="AB2348" s="61"/>
      <c r="AC2348" s="61"/>
      <c r="AD2348" s="61"/>
      <c r="AE2348" s="61"/>
      <c r="AF2348" s="61"/>
      <c r="AG2348" s="61"/>
      <c r="AH2348" s="61"/>
      <c r="AI2348" s="61"/>
      <c r="AJ2348" s="61"/>
      <c r="AK2348" s="61"/>
      <c r="AL2348" s="61"/>
      <c r="AM2348" s="61"/>
      <c r="AN2348" s="61"/>
      <c r="AO2348" s="61"/>
      <c r="AP2348" s="62"/>
      <c r="AQ2348" s="61"/>
      <c r="AR2348" s="61"/>
      <c r="AS2348" s="61"/>
      <c r="AT2348" s="61"/>
      <c r="AU2348" s="61"/>
      <c r="AV2348" s="61"/>
      <c r="AW2348" s="60"/>
    </row>
    <row r="2349" s="59" customFormat="1" customHeight="1" spans="1:49">
      <c r="A2349" s="60"/>
      <c r="B2349" s="60"/>
      <c r="C2349" s="60"/>
      <c r="D2349" s="60"/>
      <c r="H2349" s="61"/>
      <c r="I2349" s="61"/>
      <c r="J2349" s="61"/>
      <c r="K2349" s="61"/>
      <c r="L2349" s="61"/>
      <c r="M2349" s="61"/>
      <c r="N2349" s="61"/>
      <c r="O2349" s="61"/>
      <c r="P2349" s="61"/>
      <c r="Q2349" s="61"/>
      <c r="R2349" s="61"/>
      <c r="S2349" s="61"/>
      <c r="T2349" s="61"/>
      <c r="U2349" s="61"/>
      <c r="V2349" s="61"/>
      <c r="W2349" s="61"/>
      <c r="X2349" s="61"/>
      <c r="Y2349" s="61"/>
      <c r="Z2349" s="61"/>
      <c r="AA2349" s="61"/>
      <c r="AB2349" s="61"/>
      <c r="AC2349" s="61"/>
      <c r="AD2349" s="61"/>
      <c r="AE2349" s="61"/>
      <c r="AF2349" s="61"/>
      <c r="AG2349" s="61"/>
      <c r="AH2349" s="61"/>
      <c r="AI2349" s="61"/>
      <c r="AJ2349" s="61"/>
      <c r="AK2349" s="61"/>
      <c r="AL2349" s="61"/>
      <c r="AM2349" s="61"/>
      <c r="AN2349" s="61"/>
      <c r="AO2349" s="61"/>
      <c r="AP2349" s="62"/>
      <c r="AQ2349" s="61"/>
      <c r="AR2349" s="61"/>
      <c r="AS2349" s="61"/>
      <c r="AT2349" s="61"/>
      <c r="AU2349" s="61"/>
      <c r="AV2349" s="61"/>
      <c r="AW2349" s="60"/>
    </row>
    <row r="2350" s="59" customFormat="1" customHeight="1" spans="1:49">
      <c r="A2350" s="60"/>
      <c r="B2350" s="60"/>
      <c r="C2350" s="60"/>
      <c r="D2350" s="60"/>
      <c r="H2350" s="61"/>
      <c r="I2350" s="61"/>
      <c r="J2350" s="61"/>
      <c r="K2350" s="61"/>
      <c r="L2350" s="61"/>
      <c r="M2350" s="61"/>
      <c r="N2350" s="61"/>
      <c r="O2350" s="61"/>
      <c r="P2350" s="61"/>
      <c r="Q2350" s="61"/>
      <c r="R2350" s="61"/>
      <c r="S2350" s="61"/>
      <c r="T2350" s="61"/>
      <c r="U2350" s="61"/>
      <c r="V2350" s="61"/>
      <c r="W2350" s="61"/>
      <c r="X2350" s="61"/>
      <c r="Y2350" s="61"/>
      <c r="Z2350" s="61"/>
      <c r="AA2350" s="61"/>
      <c r="AB2350" s="61"/>
      <c r="AC2350" s="61"/>
      <c r="AD2350" s="61"/>
      <c r="AE2350" s="61"/>
      <c r="AF2350" s="61"/>
      <c r="AG2350" s="61"/>
      <c r="AH2350" s="61"/>
      <c r="AI2350" s="61"/>
      <c r="AJ2350" s="61"/>
      <c r="AK2350" s="61"/>
      <c r="AL2350" s="61"/>
      <c r="AM2350" s="61"/>
      <c r="AN2350" s="61"/>
      <c r="AO2350" s="61"/>
      <c r="AP2350" s="62"/>
      <c r="AQ2350" s="61"/>
      <c r="AR2350" s="61"/>
      <c r="AS2350" s="61"/>
      <c r="AT2350" s="61"/>
      <c r="AU2350" s="61"/>
      <c r="AV2350" s="61"/>
      <c r="AW2350" s="60"/>
    </row>
    <row r="2351" s="59" customFormat="1" customHeight="1" spans="1:49">
      <c r="A2351" s="60"/>
      <c r="B2351" s="60"/>
      <c r="C2351" s="60"/>
      <c r="D2351" s="60"/>
      <c r="H2351" s="61"/>
      <c r="I2351" s="61"/>
      <c r="J2351" s="61"/>
      <c r="K2351" s="61"/>
      <c r="L2351" s="61"/>
      <c r="M2351" s="61"/>
      <c r="N2351" s="61"/>
      <c r="O2351" s="61"/>
      <c r="P2351" s="61"/>
      <c r="Q2351" s="61"/>
      <c r="R2351" s="61"/>
      <c r="S2351" s="61"/>
      <c r="T2351" s="61"/>
      <c r="U2351" s="61"/>
      <c r="V2351" s="61"/>
      <c r="W2351" s="61"/>
      <c r="X2351" s="61"/>
      <c r="Y2351" s="61"/>
      <c r="Z2351" s="61"/>
      <c r="AA2351" s="61"/>
      <c r="AB2351" s="61"/>
      <c r="AC2351" s="61"/>
      <c r="AD2351" s="61"/>
      <c r="AE2351" s="61"/>
      <c r="AF2351" s="61"/>
      <c r="AG2351" s="61"/>
      <c r="AH2351" s="61"/>
      <c r="AI2351" s="61"/>
      <c r="AJ2351" s="61"/>
      <c r="AK2351" s="61"/>
      <c r="AL2351" s="61"/>
      <c r="AM2351" s="61"/>
      <c r="AN2351" s="61"/>
      <c r="AO2351" s="61"/>
      <c r="AP2351" s="62"/>
      <c r="AQ2351" s="61"/>
      <c r="AR2351" s="61"/>
      <c r="AS2351" s="61"/>
      <c r="AT2351" s="61"/>
      <c r="AU2351" s="61"/>
      <c r="AV2351" s="61"/>
      <c r="AW2351" s="60"/>
    </row>
    <row r="2352" s="59" customFormat="1" customHeight="1" spans="1:49">
      <c r="A2352" s="60"/>
      <c r="B2352" s="60"/>
      <c r="C2352" s="60"/>
      <c r="D2352" s="60"/>
      <c r="H2352" s="61"/>
      <c r="I2352" s="61"/>
      <c r="J2352" s="61"/>
      <c r="K2352" s="61"/>
      <c r="L2352" s="61"/>
      <c r="M2352" s="61"/>
      <c r="N2352" s="61"/>
      <c r="O2352" s="61"/>
      <c r="P2352" s="61"/>
      <c r="Q2352" s="61"/>
      <c r="R2352" s="61"/>
      <c r="S2352" s="61"/>
      <c r="T2352" s="61"/>
      <c r="U2352" s="61"/>
      <c r="V2352" s="61"/>
      <c r="W2352" s="61"/>
      <c r="X2352" s="61"/>
      <c r="Y2352" s="61"/>
      <c r="Z2352" s="61"/>
      <c r="AA2352" s="61"/>
      <c r="AB2352" s="61"/>
      <c r="AC2352" s="61"/>
      <c r="AD2352" s="61"/>
      <c r="AE2352" s="61"/>
      <c r="AF2352" s="61"/>
      <c r="AG2352" s="61"/>
      <c r="AH2352" s="61"/>
      <c r="AI2352" s="61"/>
      <c r="AJ2352" s="61"/>
      <c r="AK2352" s="61"/>
      <c r="AL2352" s="61"/>
      <c r="AM2352" s="61"/>
      <c r="AN2352" s="61"/>
      <c r="AO2352" s="61"/>
      <c r="AP2352" s="62"/>
      <c r="AQ2352" s="61"/>
      <c r="AR2352" s="61"/>
      <c r="AS2352" s="61"/>
      <c r="AT2352" s="61"/>
      <c r="AU2352" s="61"/>
      <c r="AV2352" s="61"/>
      <c r="AW2352" s="60"/>
    </row>
    <row r="2353" s="59" customFormat="1" customHeight="1" spans="1:49">
      <c r="A2353" s="60"/>
      <c r="B2353" s="60"/>
      <c r="C2353" s="60"/>
      <c r="D2353" s="60"/>
      <c r="H2353" s="61"/>
      <c r="I2353" s="61"/>
      <c r="J2353" s="61"/>
      <c r="K2353" s="61"/>
      <c r="L2353" s="61"/>
      <c r="M2353" s="61"/>
      <c r="N2353" s="61"/>
      <c r="O2353" s="61"/>
      <c r="P2353" s="61"/>
      <c r="Q2353" s="61"/>
      <c r="R2353" s="61"/>
      <c r="S2353" s="61"/>
      <c r="T2353" s="61"/>
      <c r="U2353" s="61"/>
      <c r="V2353" s="61"/>
      <c r="W2353" s="61"/>
      <c r="X2353" s="61"/>
      <c r="Y2353" s="61"/>
      <c r="Z2353" s="61"/>
      <c r="AA2353" s="61"/>
      <c r="AB2353" s="61"/>
      <c r="AC2353" s="61"/>
      <c r="AD2353" s="61"/>
      <c r="AE2353" s="61"/>
      <c r="AF2353" s="61"/>
      <c r="AG2353" s="61"/>
      <c r="AH2353" s="61"/>
      <c r="AI2353" s="61"/>
      <c r="AJ2353" s="61"/>
      <c r="AK2353" s="61"/>
      <c r="AL2353" s="61"/>
      <c r="AM2353" s="61"/>
      <c r="AN2353" s="61"/>
      <c r="AO2353" s="61"/>
      <c r="AP2353" s="62"/>
      <c r="AQ2353" s="61"/>
      <c r="AR2353" s="61"/>
      <c r="AS2353" s="61"/>
      <c r="AT2353" s="61"/>
      <c r="AU2353" s="61"/>
      <c r="AV2353" s="61"/>
      <c r="AW2353" s="60"/>
    </row>
    <row r="2354" s="59" customFormat="1" customHeight="1" spans="1:49">
      <c r="A2354" s="60"/>
      <c r="B2354" s="60"/>
      <c r="C2354" s="60"/>
      <c r="D2354" s="60"/>
      <c r="H2354" s="61"/>
      <c r="I2354" s="61"/>
      <c r="J2354" s="61"/>
      <c r="K2354" s="61"/>
      <c r="L2354" s="61"/>
      <c r="M2354" s="61"/>
      <c r="N2354" s="61"/>
      <c r="O2354" s="61"/>
      <c r="P2354" s="61"/>
      <c r="Q2354" s="61"/>
      <c r="R2354" s="61"/>
      <c r="S2354" s="61"/>
      <c r="T2354" s="61"/>
      <c r="U2354" s="61"/>
      <c r="V2354" s="61"/>
      <c r="W2354" s="61"/>
      <c r="X2354" s="61"/>
      <c r="Y2354" s="61"/>
      <c r="Z2354" s="61"/>
      <c r="AA2354" s="61"/>
      <c r="AB2354" s="61"/>
      <c r="AC2354" s="61"/>
      <c r="AD2354" s="61"/>
      <c r="AE2354" s="61"/>
      <c r="AF2354" s="61"/>
      <c r="AG2354" s="61"/>
      <c r="AH2354" s="61"/>
      <c r="AI2354" s="61"/>
      <c r="AJ2354" s="61"/>
      <c r="AK2354" s="61"/>
      <c r="AL2354" s="61"/>
      <c r="AM2354" s="61"/>
      <c r="AN2354" s="61"/>
      <c r="AO2354" s="61"/>
      <c r="AP2354" s="62"/>
      <c r="AQ2354" s="61"/>
      <c r="AR2354" s="61"/>
      <c r="AS2354" s="61"/>
      <c r="AT2354" s="61"/>
      <c r="AU2354" s="61"/>
      <c r="AV2354" s="61"/>
      <c r="AW2354" s="60"/>
    </row>
    <row r="2355" s="59" customFormat="1" customHeight="1" spans="1:49">
      <c r="A2355" s="60"/>
      <c r="B2355" s="60"/>
      <c r="C2355" s="60"/>
      <c r="D2355" s="60"/>
      <c r="H2355" s="61"/>
      <c r="I2355" s="61"/>
      <c r="J2355" s="61"/>
      <c r="K2355" s="61"/>
      <c r="L2355" s="61"/>
      <c r="M2355" s="61"/>
      <c r="N2355" s="61"/>
      <c r="O2355" s="61"/>
      <c r="P2355" s="61"/>
      <c r="Q2355" s="61"/>
      <c r="R2355" s="61"/>
      <c r="S2355" s="61"/>
      <c r="T2355" s="61"/>
      <c r="U2355" s="61"/>
      <c r="V2355" s="61"/>
      <c r="W2355" s="61"/>
      <c r="X2355" s="61"/>
      <c r="Y2355" s="61"/>
      <c r="Z2355" s="61"/>
      <c r="AA2355" s="61"/>
      <c r="AB2355" s="61"/>
      <c r="AC2355" s="61"/>
      <c r="AD2355" s="61"/>
      <c r="AE2355" s="61"/>
      <c r="AF2355" s="61"/>
      <c r="AG2355" s="61"/>
      <c r="AH2355" s="61"/>
      <c r="AI2355" s="61"/>
      <c r="AJ2355" s="61"/>
      <c r="AK2355" s="61"/>
      <c r="AL2355" s="61"/>
      <c r="AM2355" s="61"/>
      <c r="AN2355" s="61"/>
      <c r="AO2355" s="61"/>
      <c r="AP2355" s="62"/>
      <c r="AQ2355" s="61"/>
      <c r="AR2355" s="61"/>
      <c r="AS2355" s="61"/>
      <c r="AT2355" s="61"/>
      <c r="AU2355" s="61"/>
      <c r="AV2355" s="61"/>
      <c r="AW2355" s="60"/>
    </row>
    <row r="2356" s="59" customFormat="1" customHeight="1" spans="1:49">
      <c r="A2356" s="60"/>
      <c r="B2356" s="60"/>
      <c r="C2356" s="60"/>
      <c r="D2356" s="60"/>
      <c r="H2356" s="61"/>
      <c r="I2356" s="61"/>
      <c r="J2356" s="61"/>
      <c r="K2356" s="61"/>
      <c r="L2356" s="61"/>
      <c r="M2356" s="61"/>
      <c r="N2356" s="61"/>
      <c r="O2356" s="61"/>
      <c r="P2356" s="61"/>
      <c r="Q2356" s="61"/>
      <c r="R2356" s="61"/>
      <c r="S2356" s="61"/>
      <c r="T2356" s="61"/>
      <c r="U2356" s="61"/>
      <c r="V2356" s="61"/>
      <c r="W2356" s="61"/>
      <c r="X2356" s="61"/>
      <c r="Y2356" s="61"/>
      <c r="Z2356" s="61"/>
      <c r="AA2356" s="61"/>
      <c r="AB2356" s="61"/>
      <c r="AC2356" s="61"/>
      <c r="AD2356" s="61"/>
      <c r="AE2356" s="61"/>
      <c r="AF2356" s="61"/>
      <c r="AG2356" s="61"/>
      <c r="AH2356" s="61"/>
      <c r="AI2356" s="61"/>
      <c r="AJ2356" s="61"/>
      <c r="AK2356" s="61"/>
      <c r="AL2356" s="61"/>
      <c r="AM2356" s="61"/>
      <c r="AN2356" s="61"/>
      <c r="AO2356" s="61"/>
      <c r="AP2356" s="62"/>
      <c r="AQ2356" s="61"/>
      <c r="AR2356" s="61"/>
      <c r="AS2356" s="61"/>
      <c r="AT2356" s="61"/>
      <c r="AU2356" s="61"/>
      <c r="AV2356" s="61"/>
      <c r="AW2356" s="60"/>
    </row>
    <row r="2357" s="59" customFormat="1" customHeight="1" spans="1:49">
      <c r="A2357" s="60"/>
      <c r="B2357" s="60"/>
      <c r="C2357" s="60"/>
      <c r="D2357" s="60"/>
      <c r="H2357" s="61"/>
      <c r="I2357" s="61"/>
      <c r="J2357" s="61"/>
      <c r="K2357" s="61"/>
      <c r="L2357" s="61"/>
      <c r="M2357" s="61"/>
      <c r="N2357" s="61"/>
      <c r="O2357" s="61"/>
      <c r="P2357" s="61"/>
      <c r="Q2357" s="61"/>
      <c r="R2357" s="61"/>
      <c r="S2357" s="61"/>
      <c r="T2357" s="61"/>
      <c r="U2357" s="61"/>
      <c r="V2357" s="61"/>
      <c r="W2357" s="61"/>
      <c r="X2357" s="61"/>
      <c r="Y2357" s="61"/>
      <c r="Z2357" s="61"/>
      <c r="AA2357" s="61"/>
      <c r="AB2357" s="61"/>
      <c r="AC2357" s="61"/>
      <c r="AD2357" s="61"/>
      <c r="AE2357" s="61"/>
      <c r="AF2357" s="61"/>
      <c r="AG2357" s="61"/>
      <c r="AH2357" s="61"/>
      <c r="AI2357" s="61"/>
      <c r="AJ2357" s="61"/>
      <c r="AK2357" s="61"/>
      <c r="AL2357" s="61"/>
      <c r="AM2357" s="61"/>
      <c r="AN2357" s="61"/>
      <c r="AO2357" s="61"/>
      <c r="AP2357" s="62"/>
      <c r="AQ2357" s="61"/>
      <c r="AR2357" s="61"/>
      <c r="AS2357" s="61"/>
      <c r="AT2357" s="61"/>
      <c r="AU2357" s="61"/>
      <c r="AV2357" s="61"/>
      <c r="AW2357" s="60"/>
    </row>
    <row r="2358" s="59" customFormat="1" customHeight="1" spans="1:49">
      <c r="A2358" s="60"/>
      <c r="B2358" s="60"/>
      <c r="C2358" s="60"/>
      <c r="D2358" s="60"/>
      <c r="H2358" s="61"/>
      <c r="I2358" s="61"/>
      <c r="J2358" s="61"/>
      <c r="K2358" s="61"/>
      <c r="L2358" s="61"/>
      <c r="M2358" s="61"/>
      <c r="N2358" s="61"/>
      <c r="O2358" s="61"/>
      <c r="P2358" s="61"/>
      <c r="Q2358" s="61"/>
      <c r="R2358" s="61"/>
      <c r="S2358" s="61"/>
      <c r="T2358" s="61"/>
      <c r="U2358" s="61"/>
      <c r="V2358" s="61"/>
      <c r="W2358" s="61"/>
      <c r="X2358" s="61"/>
      <c r="Y2358" s="61"/>
      <c r="Z2358" s="61"/>
      <c r="AA2358" s="61"/>
      <c r="AB2358" s="61"/>
      <c r="AC2358" s="61"/>
      <c r="AD2358" s="61"/>
      <c r="AE2358" s="61"/>
      <c r="AF2358" s="61"/>
      <c r="AG2358" s="61"/>
      <c r="AH2358" s="61"/>
      <c r="AI2358" s="61"/>
      <c r="AJ2358" s="61"/>
      <c r="AK2358" s="61"/>
      <c r="AL2358" s="61"/>
      <c r="AM2358" s="61"/>
      <c r="AN2358" s="61"/>
      <c r="AO2358" s="61"/>
      <c r="AP2358" s="62"/>
      <c r="AQ2358" s="61"/>
      <c r="AR2358" s="61"/>
      <c r="AS2358" s="61"/>
      <c r="AT2358" s="61"/>
      <c r="AU2358" s="61"/>
      <c r="AV2358" s="61"/>
      <c r="AW2358" s="60"/>
    </row>
    <row r="2359" s="59" customFormat="1" customHeight="1" spans="1:49">
      <c r="A2359" s="60"/>
      <c r="B2359" s="60"/>
      <c r="C2359" s="60"/>
      <c r="D2359" s="60"/>
      <c r="H2359" s="61"/>
      <c r="I2359" s="61"/>
      <c r="J2359" s="61"/>
      <c r="K2359" s="61"/>
      <c r="L2359" s="61"/>
      <c r="M2359" s="61"/>
      <c r="N2359" s="61"/>
      <c r="O2359" s="61"/>
      <c r="P2359" s="61"/>
      <c r="Q2359" s="61"/>
      <c r="R2359" s="61"/>
      <c r="S2359" s="61"/>
      <c r="T2359" s="61"/>
      <c r="U2359" s="61"/>
      <c r="V2359" s="61"/>
      <c r="W2359" s="61"/>
      <c r="X2359" s="61"/>
      <c r="Y2359" s="61"/>
      <c r="Z2359" s="61"/>
      <c r="AA2359" s="61"/>
      <c r="AB2359" s="61"/>
      <c r="AC2359" s="61"/>
      <c r="AD2359" s="61"/>
      <c r="AE2359" s="61"/>
      <c r="AF2359" s="61"/>
      <c r="AG2359" s="61"/>
      <c r="AH2359" s="61"/>
      <c r="AI2359" s="61"/>
      <c r="AJ2359" s="61"/>
      <c r="AK2359" s="61"/>
      <c r="AL2359" s="61"/>
      <c r="AM2359" s="61"/>
      <c r="AN2359" s="61"/>
      <c r="AO2359" s="61"/>
      <c r="AP2359" s="62"/>
      <c r="AQ2359" s="61"/>
      <c r="AR2359" s="61"/>
      <c r="AS2359" s="61"/>
      <c r="AT2359" s="61"/>
      <c r="AU2359" s="61"/>
      <c r="AV2359" s="61"/>
      <c r="AW2359" s="60"/>
    </row>
    <row r="2360" s="59" customFormat="1" customHeight="1" spans="1:49">
      <c r="A2360" s="60"/>
      <c r="B2360" s="60"/>
      <c r="C2360" s="60"/>
      <c r="D2360" s="60"/>
      <c r="H2360" s="61"/>
      <c r="I2360" s="61"/>
      <c r="J2360" s="61"/>
      <c r="K2360" s="61"/>
      <c r="L2360" s="61"/>
      <c r="M2360" s="61"/>
      <c r="N2360" s="61"/>
      <c r="O2360" s="61"/>
      <c r="P2360" s="61"/>
      <c r="Q2360" s="61"/>
      <c r="R2360" s="61"/>
      <c r="S2360" s="61"/>
      <c r="T2360" s="61"/>
      <c r="U2360" s="61"/>
      <c r="V2360" s="61"/>
      <c r="W2360" s="61"/>
      <c r="X2360" s="61"/>
      <c r="Y2360" s="61"/>
      <c r="Z2360" s="61"/>
      <c r="AA2360" s="61"/>
      <c r="AB2360" s="61"/>
      <c r="AC2360" s="61"/>
      <c r="AD2360" s="61"/>
      <c r="AE2360" s="61"/>
      <c r="AF2360" s="61"/>
      <c r="AG2360" s="61"/>
      <c r="AH2360" s="61"/>
      <c r="AI2360" s="61"/>
      <c r="AJ2360" s="61"/>
      <c r="AK2360" s="61"/>
      <c r="AL2360" s="61"/>
      <c r="AM2360" s="61"/>
      <c r="AN2360" s="61"/>
      <c r="AO2360" s="61"/>
      <c r="AP2360" s="62"/>
      <c r="AQ2360" s="61"/>
      <c r="AR2360" s="61"/>
      <c r="AS2360" s="61"/>
      <c r="AT2360" s="61"/>
      <c r="AU2360" s="61"/>
      <c r="AV2360" s="61"/>
      <c r="AW2360" s="60"/>
    </row>
    <row r="2361" s="59" customFormat="1" customHeight="1" spans="1:49">
      <c r="A2361" s="60"/>
      <c r="B2361" s="60"/>
      <c r="C2361" s="60"/>
      <c r="D2361" s="60"/>
      <c r="H2361" s="61"/>
      <c r="I2361" s="61"/>
      <c r="J2361" s="61"/>
      <c r="K2361" s="61"/>
      <c r="L2361" s="61"/>
      <c r="M2361" s="61"/>
      <c r="N2361" s="61"/>
      <c r="O2361" s="61"/>
      <c r="P2361" s="61"/>
      <c r="Q2361" s="61"/>
      <c r="R2361" s="61"/>
      <c r="S2361" s="61"/>
      <c r="T2361" s="61"/>
      <c r="U2361" s="61"/>
      <c r="V2361" s="61"/>
      <c r="W2361" s="61"/>
      <c r="X2361" s="61"/>
      <c r="Y2361" s="61"/>
      <c r="Z2361" s="61"/>
      <c r="AA2361" s="61"/>
      <c r="AB2361" s="61"/>
      <c r="AC2361" s="61"/>
      <c r="AD2361" s="61"/>
      <c r="AE2361" s="61"/>
      <c r="AF2361" s="61"/>
      <c r="AG2361" s="61"/>
      <c r="AH2361" s="61"/>
      <c r="AI2361" s="61"/>
      <c r="AJ2361" s="61"/>
      <c r="AK2361" s="61"/>
      <c r="AL2361" s="61"/>
      <c r="AM2361" s="61"/>
      <c r="AN2361" s="61"/>
      <c r="AO2361" s="61"/>
      <c r="AP2361" s="62"/>
      <c r="AQ2361" s="61"/>
      <c r="AR2361" s="61"/>
      <c r="AS2361" s="61"/>
      <c r="AT2361" s="61"/>
      <c r="AU2361" s="61"/>
      <c r="AV2361" s="61"/>
      <c r="AW2361" s="60"/>
    </row>
    <row r="2362" s="59" customFormat="1" customHeight="1" spans="1:49">
      <c r="A2362" s="60"/>
      <c r="B2362" s="60"/>
      <c r="C2362" s="60"/>
      <c r="D2362" s="60"/>
      <c r="H2362" s="61"/>
      <c r="I2362" s="61"/>
      <c r="J2362" s="61"/>
      <c r="K2362" s="61"/>
      <c r="L2362" s="61"/>
      <c r="M2362" s="61"/>
      <c r="N2362" s="61"/>
      <c r="O2362" s="61"/>
      <c r="P2362" s="61"/>
      <c r="Q2362" s="61"/>
      <c r="R2362" s="61"/>
      <c r="S2362" s="61"/>
      <c r="T2362" s="61"/>
      <c r="U2362" s="61"/>
      <c r="V2362" s="61"/>
      <c r="W2362" s="61"/>
      <c r="X2362" s="61"/>
      <c r="Y2362" s="61"/>
      <c r="Z2362" s="61"/>
      <c r="AA2362" s="61"/>
      <c r="AB2362" s="61"/>
      <c r="AC2362" s="61"/>
      <c r="AD2362" s="61"/>
      <c r="AE2362" s="61"/>
      <c r="AF2362" s="61"/>
      <c r="AG2362" s="61"/>
      <c r="AH2362" s="61"/>
      <c r="AI2362" s="61"/>
      <c r="AJ2362" s="61"/>
      <c r="AK2362" s="61"/>
      <c r="AL2362" s="61"/>
      <c r="AM2362" s="61"/>
      <c r="AN2362" s="61"/>
      <c r="AO2362" s="61"/>
      <c r="AP2362" s="62"/>
      <c r="AQ2362" s="61"/>
      <c r="AR2362" s="61"/>
      <c r="AS2362" s="61"/>
      <c r="AT2362" s="61"/>
      <c r="AU2362" s="61"/>
      <c r="AV2362" s="61"/>
      <c r="AW2362" s="60"/>
    </row>
    <row r="2363" s="59" customFormat="1" customHeight="1" spans="1:49">
      <c r="A2363" s="60"/>
      <c r="B2363" s="60"/>
      <c r="C2363" s="60"/>
      <c r="D2363" s="60"/>
      <c r="H2363" s="61"/>
      <c r="I2363" s="61"/>
      <c r="J2363" s="61"/>
      <c r="K2363" s="61"/>
      <c r="L2363" s="61"/>
      <c r="M2363" s="61"/>
      <c r="N2363" s="61"/>
      <c r="O2363" s="61"/>
      <c r="P2363" s="61"/>
      <c r="Q2363" s="61"/>
      <c r="R2363" s="61"/>
      <c r="S2363" s="61"/>
      <c r="T2363" s="61"/>
      <c r="U2363" s="61"/>
      <c r="V2363" s="61"/>
      <c r="W2363" s="61"/>
      <c r="X2363" s="61"/>
      <c r="Y2363" s="61"/>
      <c r="Z2363" s="61"/>
      <c r="AA2363" s="61"/>
      <c r="AB2363" s="61"/>
      <c r="AC2363" s="61"/>
      <c r="AD2363" s="61"/>
      <c r="AE2363" s="61"/>
      <c r="AF2363" s="61"/>
      <c r="AG2363" s="61"/>
      <c r="AH2363" s="61"/>
      <c r="AI2363" s="61"/>
      <c r="AJ2363" s="61"/>
      <c r="AK2363" s="61"/>
      <c r="AL2363" s="61"/>
      <c r="AM2363" s="61"/>
      <c r="AN2363" s="61"/>
      <c r="AO2363" s="61"/>
      <c r="AP2363" s="62"/>
      <c r="AQ2363" s="61"/>
      <c r="AR2363" s="61"/>
      <c r="AS2363" s="61"/>
      <c r="AT2363" s="61"/>
      <c r="AU2363" s="61"/>
      <c r="AV2363" s="61"/>
      <c r="AW2363" s="60"/>
    </row>
    <row r="2364" s="59" customFormat="1" customHeight="1" spans="1:49">
      <c r="A2364" s="60"/>
      <c r="B2364" s="60"/>
      <c r="C2364" s="60"/>
      <c r="D2364" s="60"/>
      <c r="H2364" s="61"/>
      <c r="I2364" s="61"/>
      <c r="J2364" s="61"/>
      <c r="K2364" s="61"/>
      <c r="L2364" s="61"/>
      <c r="M2364" s="61"/>
      <c r="N2364" s="61"/>
      <c r="O2364" s="61"/>
      <c r="P2364" s="61"/>
      <c r="Q2364" s="61"/>
      <c r="R2364" s="61"/>
      <c r="S2364" s="61"/>
      <c r="T2364" s="61"/>
      <c r="U2364" s="61"/>
      <c r="V2364" s="61"/>
      <c r="W2364" s="61"/>
      <c r="X2364" s="61"/>
      <c r="Y2364" s="61"/>
      <c r="Z2364" s="61"/>
      <c r="AA2364" s="61"/>
      <c r="AB2364" s="61"/>
      <c r="AC2364" s="61"/>
      <c r="AD2364" s="61"/>
      <c r="AE2364" s="61"/>
      <c r="AF2364" s="61"/>
      <c r="AG2364" s="61"/>
      <c r="AH2364" s="61"/>
      <c r="AI2364" s="61"/>
      <c r="AJ2364" s="61"/>
      <c r="AK2364" s="61"/>
      <c r="AL2364" s="61"/>
      <c r="AM2364" s="61"/>
      <c r="AN2364" s="61"/>
      <c r="AO2364" s="61"/>
      <c r="AP2364" s="62"/>
      <c r="AQ2364" s="61"/>
      <c r="AR2364" s="61"/>
      <c r="AS2364" s="61"/>
      <c r="AT2364" s="61"/>
      <c r="AU2364" s="61"/>
      <c r="AV2364" s="61"/>
      <c r="AW2364" s="60"/>
    </row>
    <row r="2365" s="59" customFormat="1" customHeight="1" spans="1:49">
      <c r="A2365" s="60"/>
      <c r="B2365" s="60"/>
      <c r="C2365" s="60"/>
      <c r="D2365" s="60"/>
      <c r="H2365" s="61"/>
      <c r="I2365" s="61"/>
      <c r="J2365" s="61"/>
      <c r="K2365" s="61"/>
      <c r="L2365" s="61"/>
      <c r="M2365" s="61"/>
      <c r="N2365" s="61"/>
      <c r="O2365" s="61"/>
      <c r="P2365" s="61"/>
      <c r="Q2365" s="61"/>
      <c r="R2365" s="61"/>
      <c r="S2365" s="61"/>
      <c r="T2365" s="61"/>
      <c r="U2365" s="61"/>
      <c r="V2365" s="61"/>
      <c r="W2365" s="61"/>
      <c r="X2365" s="61"/>
      <c r="Y2365" s="61"/>
      <c r="Z2365" s="61"/>
      <c r="AA2365" s="61"/>
      <c r="AB2365" s="61"/>
      <c r="AC2365" s="61"/>
      <c r="AD2365" s="61"/>
      <c r="AE2365" s="61"/>
      <c r="AF2365" s="61"/>
      <c r="AG2365" s="61"/>
      <c r="AH2365" s="61"/>
      <c r="AI2365" s="61"/>
      <c r="AJ2365" s="61"/>
      <c r="AK2365" s="61"/>
      <c r="AL2365" s="61"/>
      <c r="AM2365" s="61"/>
      <c r="AN2365" s="61"/>
      <c r="AO2365" s="61"/>
      <c r="AP2365" s="62"/>
      <c r="AQ2365" s="61"/>
      <c r="AR2365" s="61"/>
      <c r="AS2365" s="61"/>
      <c r="AT2365" s="61"/>
      <c r="AU2365" s="61"/>
      <c r="AV2365" s="61"/>
      <c r="AW2365" s="60"/>
    </row>
    <row r="2366" s="59" customFormat="1" customHeight="1" spans="1:49">
      <c r="A2366" s="60"/>
      <c r="B2366" s="60"/>
      <c r="C2366" s="60"/>
      <c r="D2366" s="60"/>
      <c r="H2366" s="61"/>
      <c r="I2366" s="61"/>
      <c r="J2366" s="61"/>
      <c r="K2366" s="61"/>
      <c r="L2366" s="61"/>
      <c r="M2366" s="61"/>
      <c r="N2366" s="61"/>
      <c r="O2366" s="61"/>
      <c r="P2366" s="61"/>
      <c r="Q2366" s="61"/>
      <c r="R2366" s="61"/>
      <c r="S2366" s="61"/>
      <c r="T2366" s="61"/>
      <c r="U2366" s="61"/>
      <c r="V2366" s="61"/>
      <c r="W2366" s="61"/>
      <c r="X2366" s="61"/>
      <c r="Y2366" s="61"/>
      <c r="Z2366" s="61"/>
      <c r="AA2366" s="61"/>
      <c r="AB2366" s="61"/>
      <c r="AC2366" s="61"/>
      <c r="AD2366" s="61"/>
      <c r="AE2366" s="61"/>
      <c r="AF2366" s="61"/>
      <c r="AG2366" s="61"/>
      <c r="AH2366" s="61"/>
      <c r="AI2366" s="61"/>
      <c r="AJ2366" s="61"/>
      <c r="AK2366" s="61"/>
      <c r="AL2366" s="61"/>
      <c r="AM2366" s="61"/>
      <c r="AN2366" s="61"/>
      <c r="AO2366" s="61"/>
      <c r="AP2366" s="62"/>
      <c r="AQ2366" s="61"/>
      <c r="AR2366" s="61"/>
      <c r="AS2366" s="61"/>
      <c r="AT2366" s="61"/>
      <c r="AU2366" s="61"/>
      <c r="AV2366" s="61"/>
      <c r="AW2366" s="60"/>
    </row>
    <row r="2367" s="59" customFormat="1" customHeight="1" spans="1:49">
      <c r="A2367" s="60"/>
      <c r="B2367" s="60"/>
      <c r="C2367" s="60"/>
      <c r="D2367" s="60"/>
      <c r="H2367" s="61"/>
      <c r="I2367" s="61"/>
      <c r="J2367" s="61"/>
      <c r="K2367" s="61"/>
      <c r="L2367" s="61"/>
      <c r="M2367" s="61"/>
      <c r="N2367" s="61"/>
      <c r="O2367" s="61"/>
      <c r="P2367" s="61"/>
      <c r="Q2367" s="61"/>
      <c r="R2367" s="61"/>
      <c r="S2367" s="61"/>
      <c r="T2367" s="61"/>
      <c r="U2367" s="61"/>
      <c r="V2367" s="61"/>
      <c r="W2367" s="61"/>
      <c r="X2367" s="61"/>
      <c r="Y2367" s="61"/>
      <c r="Z2367" s="61"/>
      <c r="AA2367" s="61"/>
      <c r="AB2367" s="61"/>
      <c r="AC2367" s="61"/>
      <c r="AD2367" s="61"/>
      <c r="AE2367" s="61"/>
      <c r="AF2367" s="61"/>
      <c r="AG2367" s="61"/>
      <c r="AH2367" s="61"/>
      <c r="AI2367" s="61"/>
      <c r="AJ2367" s="61"/>
      <c r="AK2367" s="61"/>
      <c r="AL2367" s="61"/>
      <c r="AM2367" s="61"/>
      <c r="AN2367" s="61"/>
      <c r="AO2367" s="61"/>
      <c r="AP2367" s="62"/>
      <c r="AQ2367" s="61"/>
      <c r="AR2367" s="61"/>
      <c r="AS2367" s="61"/>
      <c r="AT2367" s="61"/>
      <c r="AU2367" s="61"/>
      <c r="AV2367" s="61"/>
      <c r="AW2367" s="60"/>
    </row>
    <row r="2368" s="59" customFormat="1" customHeight="1" spans="1:49">
      <c r="A2368" s="60"/>
      <c r="B2368" s="60"/>
      <c r="C2368" s="60"/>
      <c r="D2368" s="60"/>
      <c r="H2368" s="61"/>
      <c r="I2368" s="61"/>
      <c r="J2368" s="61"/>
      <c r="K2368" s="61"/>
      <c r="L2368" s="61"/>
      <c r="M2368" s="61"/>
      <c r="N2368" s="61"/>
      <c r="O2368" s="61"/>
      <c r="P2368" s="61"/>
      <c r="Q2368" s="61"/>
      <c r="R2368" s="61"/>
      <c r="S2368" s="61"/>
      <c r="T2368" s="61"/>
      <c r="U2368" s="61"/>
      <c r="V2368" s="61"/>
      <c r="W2368" s="61"/>
      <c r="X2368" s="61"/>
      <c r="Y2368" s="61"/>
      <c r="Z2368" s="61"/>
      <c r="AA2368" s="61"/>
      <c r="AB2368" s="61"/>
      <c r="AC2368" s="61"/>
      <c r="AD2368" s="61"/>
      <c r="AE2368" s="61"/>
      <c r="AF2368" s="61"/>
      <c r="AG2368" s="61"/>
      <c r="AH2368" s="61"/>
      <c r="AI2368" s="61"/>
      <c r="AJ2368" s="61"/>
      <c r="AK2368" s="61"/>
      <c r="AL2368" s="61"/>
      <c r="AM2368" s="61"/>
      <c r="AN2368" s="61"/>
      <c r="AO2368" s="61"/>
      <c r="AP2368" s="62"/>
      <c r="AQ2368" s="61"/>
      <c r="AR2368" s="61"/>
      <c r="AS2368" s="61"/>
      <c r="AT2368" s="61"/>
      <c r="AU2368" s="61"/>
      <c r="AV2368" s="61"/>
      <c r="AW2368" s="60"/>
    </row>
    <row r="2369" s="59" customFormat="1" customHeight="1" spans="1:49">
      <c r="A2369" s="60"/>
      <c r="B2369" s="60"/>
      <c r="C2369" s="60"/>
      <c r="D2369" s="60"/>
      <c r="H2369" s="61"/>
      <c r="I2369" s="61"/>
      <c r="J2369" s="61"/>
      <c r="K2369" s="61"/>
      <c r="L2369" s="61"/>
      <c r="M2369" s="61"/>
      <c r="N2369" s="61"/>
      <c r="O2369" s="61"/>
      <c r="P2369" s="61"/>
      <c r="Q2369" s="61"/>
      <c r="R2369" s="61"/>
      <c r="S2369" s="61"/>
      <c r="T2369" s="61"/>
      <c r="U2369" s="61"/>
      <c r="V2369" s="61"/>
      <c r="W2369" s="61"/>
      <c r="X2369" s="61"/>
      <c r="Y2369" s="61"/>
      <c r="Z2369" s="61"/>
      <c r="AA2369" s="61"/>
      <c r="AB2369" s="61"/>
      <c r="AC2369" s="61"/>
      <c r="AD2369" s="61"/>
      <c r="AE2369" s="61"/>
      <c r="AF2369" s="61"/>
      <c r="AG2369" s="61"/>
      <c r="AH2369" s="61"/>
      <c r="AI2369" s="61"/>
      <c r="AJ2369" s="61"/>
      <c r="AK2369" s="61"/>
      <c r="AL2369" s="61"/>
      <c r="AM2369" s="61"/>
      <c r="AN2369" s="61"/>
      <c r="AO2369" s="61"/>
      <c r="AP2369" s="62"/>
      <c r="AQ2369" s="61"/>
      <c r="AR2369" s="61"/>
      <c r="AS2369" s="61"/>
      <c r="AT2369" s="61"/>
      <c r="AU2369" s="61"/>
      <c r="AV2369" s="61"/>
      <c r="AW2369" s="60"/>
    </row>
    <row r="2370" s="59" customFormat="1" customHeight="1" spans="1:49">
      <c r="A2370" s="60"/>
      <c r="B2370" s="60"/>
      <c r="C2370" s="60"/>
      <c r="D2370" s="60"/>
      <c r="H2370" s="61"/>
      <c r="I2370" s="61"/>
      <c r="J2370" s="61"/>
      <c r="K2370" s="61"/>
      <c r="L2370" s="61"/>
      <c r="M2370" s="61"/>
      <c r="N2370" s="61"/>
      <c r="O2370" s="61"/>
      <c r="P2370" s="61"/>
      <c r="Q2370" s="61"/>
      <c r="R2370" s="61"/>
      <c r="S2370" s="61"/>
      <c r="T2370" s="61"/>
      <c r="U2370" s="61"/>
      <c r="V2370" s="61"/>
      <c r="W2370" s="61"/>
      <c r="X2370" s="61"/>
      <c r="Y2370" s="61"/>
      <c r="Z2370" s="61"/>
      <c r="AA2370" s="61"/>
      <c r="AB2370" s="61"/>
      <c r="AC2370" s="61"/>
      <c r="AD2370" s="61"/>
      <c r="AE2370" s="61"/>
      <c r="AF2370" s="61"/>
      <c r="AG2370" s="61"/>
      <c r="AH2370" s="61"/>
      <c r="AI2370" s="61"/>
      <c r="AJ2370" s="61"/>
      <c r="AK2370" s="61"/>
      <c r="AL2370" s="61"/>
      <c r="AM2370" s="61"/>
      <c r="AN2370" s="61"/>
      <c r="AO2370" s="61"/>
      <c r="AP2370" s="62"/>
      <c r="AQ2370" s="61"/>
      <c r="AR2370" s="61"/>
      <c r="AS2370" s="61"/>
      <c r="AT2370" s="61"/>
      <c r="AU2370" s="61"/>
      <c r="AV2370" s="61"/>
      <c r="AW2370" s="60"/>
    </row>
    <row r="2371" s="59" customFormat="1" customHeight="1" spans="1:49">
      <c r="A2371" s="60"/>
      <c r="B2371" s="60"/>
      <c r="C2371" s="60"/>
      <c r="D2371" s="60"/>
      <c r="H2371" s="61"/>
      <c r="I2371" s="61"/>
      <c r="J2371" s="61"/>
      <c r="K2371" s="61"/>
      <c r="L2371" s="61"/>
      <c r="M2371" s="61"/>
      <c r="N2371" s="61"/>
      <c r="O2371" s="61"/>
      <c r="P2371" s="61"/>
      <c r="Q2371" s="61"/>
      <c r="R2371" s="61"/>
      <c r="S2371" s="61"/>
      <c r="T2371" s="61"/>
      <c r="U2371" s="61"/>
      <c r="V2371" s="61"/>
      <c r="W2371" s="61"/>
      <c r="X2371" s="61"/>
      <c r="Y2371" s="61"/>
      <c r="Z2371" s="61"/>
      <c r="AA2371" s="61"/>
      <c r="AB2371" s="61"/>
      <c r="AC2371" s="61"/>
      <c r="AD2371" s="61"/>
      <c r="AE2371" s="61"/>
      <c r="AF2371" s="61"/>
      <c r="AG2371" s="61"/>
      <c r="AH2371" s="61"/>
      <c r="AI2371" s="61"/>
      <c r="AJ2371" s="61"/>
      <c r="AK2371" s="61"/>
      <c r="AL2371" s="61"/>
      <c r="AM2371" s="61"/>
      <c r="AN2371" s="61"/>
      <c r="AO2371" s="61"/>
      <c r="AP2371" s="62"/>
      <c r="AQ2371" s="61"/>
      <c r="AR2371" s="61"/>
      <c r="AS2371" s="61"/>
      <c r="AT2371" s="61"/>
      <c r="AU2371" s="61"/>
      <c r="AV2371" s="61"/>
      <c r="AW2371" s="60"/>
    </row>
    <row r="2372" s="59" customFormat="1" customHeight="1" spans="1:49">
      <c r="A2372" s="60"/>
      <c r="B2372" s="60"/>
      <c r="C2372" s="60"/>
      <c r="D2372" s="60"/>
      <c r="H2372" s="61"/>
      <c r="I2372" s="61"/>
      <c r="J2372" s="61"/>
      <c r="K2372" s="61"/>
      <c r="L2372" s="61"/>
      <c r="M2372" s="61"/>
      <c r="N2372" s="61"/>
      <c r="O2372" s="61"/>
      <c r="P2372" s="61"/>
      <c r="Q2372" s="61"/>
      <c r="R2372" s="61"/>
      <c r="S2372" s="61"/>
      <c r="T2372" s="61"/>
      <c r="U2372" s="61"/>
      <c r="V2372" s="61"/>
      <c r="W2372" s="61"/>
      <c r="X2372" s="61"/>
      <c r="Y2372" s="61"/>
      <c r="Z2372" s="61"/>
      <c r="AA2372" s="61"/>
      <c r="AB2372" s="61"/>
      <c r="AC2372" s="61"/>
      <c r="AD2372" s="61"/>
      <c r="AE2372" s="61"/>
      <c r="AF2372" s="61"/>
      <c r="AG2372" s="61"/>
      <c r="AH2372" s="61"/>
      <c r="AI2372" s="61"/>
      <c r="AJ2372" s="61"/>
      <c r="AK2372" s="61"/>
      <c r="AL2372" s="61"/>
      <c r="AM2372" s="61"/>
      <c r="AN2372" s="61"/>
      <c r="AO2372" s="61"/>
      <c r="AP2372" s="62"/>
      <c r="AQ2372" s="61"/>
      <c r="AR2372" s="61"/>
      <c r="AS2372" s="61"/>
      <c r="AT2372" s="61"/>
      <c r="AU2372" s="61"/>
      <c r="AV2372" s="61"/>
      <c r="AW2372" s="60"/>
    </row>
    <row r="2373" s="59" customFormat="1" customHeight="1" spans="1:49">
      <c r="A2373" s="60"/>
      <c r="B2373" s="60"/>
      <c r="C2373" s="60"/>
      <c r="D2373" s="60"/>
      <c r="H2373" s="61"/>
      <c r="I2373" s="61"/>
      <c r="J2373" s="61"/>
      <c r="K2373" s="61"/>
      <c r="L2373" s="61"/>
      <c r="M2373" s="61"/>
      <c r="N2373" s="61"/>
      <c r="O2373" s="61"/>
      <c r="P2373" s="61"/>
      <c r="Q2373" s="61"/>
      <c r="R2373" s="61"/>
      <c r="S2373" s="61"/>
      <c r="T2373" s="61"/>
      <c r="U2373" s="61"/>
      <c r="V2373" s="61"/>
      <c r="W2373" s="61"/>
      <c r="X2373" s="61"/>
      <c r="Y2373" s="61"/>
      <c r="Z2373" s="61"/>
      <c r="AA2373" s="61"/>
      <c r="AB2373" s="61"/>
      <c r="AC2373" s="61"/>
      <c r="AD2373" s="61"/>
      <c r="AE2373" s="61"/>
      <c r="AF2373" s="61"/>
      <c r="AG2373" s="61"/>
      <c r="AH2373" s="61"/>
      <c r="AI2373" s="61"/>
      <c r="AJ2373" s="61"/>
      <c r="AK2373" s="61"/>
      <c r="AL2373" s="61"/>
      <c r="AM2373" s="61"/>
      <c r="AN2373" s="61"/>
      <c r="AO2373" s="61"/>
      <c r="AP2373" s="62"/>
      <c r="AQ2373" s="61"/>
      <c r="AR2373" s="61"/>
      <c r="AS2373" s="61"/>
      <c r="AT2373" s="61"/>
      <c r="AU2373" s="61"/>
      <c r="AV2373" s="61"/>
      <c r="AW2373" s="60"/>
    </row>
    <row r="2374" s="59" customFormat="1" customHeight="1" spans="1:49">
      <c r="A2374" s="60"/>
      <c r="B2374" s="60"/>
      <c r="C2374" s="60"/>
      <c r="D2374" s="60"/>
      <c r="H2374" s="61"/>
      <c r="I2374" s="61"/>
      <c r="J2374" s="61"/>
      <c r="K2374" s="61"/>
      <c r="L2374" s="61"/>
      <c r="M2374" s="61"/>
      <c r="N2374" s="61"/>
      <c r="O2374" s="61"/>
      <c r="P2374" s="61"/>
      <c r="Q2374" s="61"/>
      <c r="R2374" s="61"/>
      <c r="S2374" s="61"/>
      <c r="T2374" s="61"/>
      <c r="U2374" s="61"/>
      <c r="V2374" s="61"/>
      <c r="W2374" s="61"/>
      <c r="X2374" s="61"/>
      <c r="Y2374" s="61"/>
      <c r="Z2374" s="61"/>
      <c r="AA2374" s="61"/>
      <c r="AB2374" s="61"/>
      <c r="AC2374" s="61"/>
      <c r="AD2374" s="61"/>
      <c r="AE2374" s="61"/>
      <c r="AF2374" s="61"/>
      <c r="AG2374" s="61"/>
      <c r="AH2374" s="61"/>
      <c r="AI2374" s="61"/>
      <c r="AJ2374" s="61"/>
      <c r="AK2374" s="61"/>
      <c r="AL2374" s="61"/>
      <c r="AM2374" s="61"/>
      <c r="AN2374" s="61"/>
      <c r="AO2374" s="61"/>
      <c r="AP2374" s="62"/>
      <c r="AQ2374" s="61"/>
      <c r="AR2374" s="61"/>
      <c r="AS2374" s="61"/>
      <c r="AT2374" s="61"/>
      <c r="AU2374" s="61"/>
      <c r="AV2374" s="61"/>
      <c r="AW2374" s="60"/>
    </row>
    <row r="2375" s="59" customFormat="1" customHeight="1" spans="1:49">
      <c r="A2375" s="60"/>
      <c r="B2375" s="60"/>
      <c r="C2375" s="60"/>
      <c r="D2375" s="60"/>
      <c r="H2375" s="61"/>
      <c r="I2375" s="61"/>
      <c r="J2375" s="61"/>
      <c r="K2375" s="61"/>
      <c r="L2375" s="61"/>
      <c r="M2375" s="61"/>
      <c r="N2375" s="61"/>
      <c r="O2375" s="61"/>
      <c r="P2375" s="61"/>
      <c r="Q2375" s="61"/>
      <c r="R2375" s="61"/>
      <c r="S2375" s="61"/>
      <c r="T2375" s="61"/>
      <c r="U2375" s="61"/>
      <c r="V2375" s="61"/>
      <c r="W2375" s="61"/>
      <c r="X2375" s="61"/>
      <c r="Y2375" s="61"/>
      <c r="Z2375" s="61"/>
      <c r="AA2375" s="61"/>
      <c r="AB2375" s="61"/>
      <c r="AC2375" s="61"/>
      <c r="AD2375" s="61"/>
      <c r="AE2375" s="61"/>
      <c r="AF2375" s="61"/>
      <c r="AG2375" s="61"/>
      <c r="AH2375" s="61"/>
      <c r="AI2375" s="61"/>
      <c r="AJ2375" s="61"/>
      <c r="AK2375" s="61"/>
      <c r="AL2375" s="61"/>
      <c r="AM2375" s="61"/>
      <c r="AN2375" s="61"/>
      <c r="AO2375" s="61"/>
      <c r="AP2375" s="62"/>
      <c r="AQ2375" s="61"/>
      <c r="AR2375" s="61"/>
      <c r="AS2375" s="61"/>
      <c r="AT2375" s="61"/>
      <c r="AU2375" s="61"/>
      <c r="AV2375" s="61"/>
      <c r="AW2375" s="60"/>
    </row>
    <row r="2376" s="59" customFormat="1" customHeight="1" spans="1:49">
      <c r="A2376" s="60"/>
      <c r="B2376" s="60"/>
      <c r="C2376" s="60"/>
      <c r="D2376" s="60"/>
      <c r="H2376" s="61"/>
      <c r="I2376" s="61"/>
      <c r="J2376" s="61"/>
      <c r="K2376" s="61"/>
      <c r="L2376" s="61"/>
      <c r="M2376" s="61"/>
      <c r="N2376" s="61"/>
      <c r="O2376" s="61"/>
      <c r="P2376" s="61"/>
      <c r="Q2376" s="61"/>
      <c r="R2376" s="61"/>
      <c r="S2376" s="61"/>
      <c r="T2376" s="61"/>
      <c r="U2376" s="61"/>
      <c r="V2376" s="61"/>
      <c r="W2376" s="61"/>
      <c r="X2376" s="61"/>
      <c r="Y2376" s="61"/>
      <c r="Z2376" s="61"/>
      <c r="AA2376" s="61"/>
      <c r="AB2376" s="61"/>
      <c r="AC2376" s="61"/>
      <c r="AD2376" s="61"/>
      <c r="AE2376" s="61"/>
      <c r="AF2376" s="61"/>
      <c r="AG2376" s="61"/>
      <c r="AH2376" s="61"/>
      <c r="AI2376" s="61"/>
      <c r="AJ2376" s="61"/>
      <c r="AK2376" s="61"/>
      <c r="AL2376" s="61"/>
      <c r="AM2376" s="61"/>
      <c r="AN2376" s="61"/>
      <c r="AO2376" s="61"/>
      <c r="AP2376" s="62"/>
      <c r="AQ2376" s="61"/>
      <c r="AR2376" s="61"/>
      <c r="AS2376" s="61"/>
      <c r="AT2376" s="61"/>
      <c r="AU2376" s="61"/>
      <c r="AV2376" s="61"/>
      <c r="AW2376" s="60"/>
    </row>
    <row r="2377" s="59" customFormat="1" customHeight="1" spans="1:49">
      <c r="A2377" s="60"/>
      <c r="B2377" s="60"/>
      <c r="C2377" s="60"/>
      <c r="D2377" s="60"/>
      <c r="H2377" s="61"/>
      <c r="I2377" s="61"/>
      <c r="J2377" s="61"/>
      <c r="K2377" s="61"/>
      <c r="L2377" s="61"/>
      <c r="M2377" s="61"/>
      <c r="N2377" s="61"/>
      <c r="O2377" s="61"/>
      <c r="P2377" s="61"/>
      <c r="Q2377" s="61"/>
      <c r="R2377" s="61"/>
      <c r="S2377" s="61"/>
      <c r="T2377" s="61"/>
      <c r="U2377" s="61"/>
      <c r="V2377" s="61"/>
      <c r="W2377" s="61"/>
      <c r="X2377" s="61"/>
      <c r="Y2377" s="61"/>
      <c r="Z2377" s="61"/>
      <c r="AA2377" s="61"/>
      <c r="AB2377" s="61"/>
      <c r="AC2377" s="61"/>
      <c r="AD2377" s="61"/>
      <c r="AE2377" s="61"/>
      <c r="AF2377" s="61"/>
      <c r="AG2377" s="61"/>
      <c r="AH2377" s="61"/>
      <c r="AI2377" s="61"/>
      <c r="AJ2377" s="61"/>
      <c r="AK2377" s="61"/>
      <c r="AL2377" s="61"/>
      <c r="AM2377" s="61"/>
      <c r="AN2377" s="61"/>
      <c r="AO2377" s="61"/>
      <c r="AP2377" s="62"/>
      <c r="AQ2377" s="61"/>
      <c r="AR2377" s="61"/>
      <c r="AS2377" s="61"/>
      <c r="AT2377" s="61"/>
      <c r="AU2377" s="61"/>
      <c r="AV2377" s="61"/>
      <c r="AW2377" s="60"/>
    </row>
    <row r="2378" s="59" customFormat="1" customHeight="1" spans="1:49">
      <c r="A2378" s="60"/>
      <c r="B2378" s="60"/>
      <c r="C2378" s="60"/>
      <c r="D2378" s="60"/>
      <c r="H2378" s="61"/>
      <c r="I2378" s="61"/>
      <c r="J2378" s="61"/>
      <c r="K2378" s="61"/>
      <c r="L2378" s="61"/>
      <c r="M2378" s="61"/>
      <c r="N2378" s="61"/>
      <c r="O2378" s="61"/>
      <c r="P2378" s="61"/>
      <c r="Q2378" s="61"/>
      <c r="R2378" s="61"/>
      <c r="S2378" s="61"/>
      <c r="T2378" s="61"/>
      <c r="U2378" s="61"/>
      <c r="V2378" s="61"/>
      <c r="W2378" s="61"/>
      <c r="X2378" s="61"/>
      <c r="Y2378" s="61"/>
      <c r="Z2378" s="61"/>
      <c r="AA2378" s="61"/>
      <c r="AB2378" s="61"/>
      <c r="AC2378" s="61"/>
      <c r="AD2378" s="61"/>
      <c r="AE2378" s="61"/>
      <c r="AF2378" s="61"/>
      <c r="AG2378" s="61"/>
      <c r="AH2378" s="61"/>
      <c r="AI2378" s="61"/>
      <c r="AJ2378" s="61"/>
      <c r="AK2378" s="61"/>
      <c r="AL2378" s="61"/>
      <c r="AM2378" s="61"/>
      <c r="AN2378" s="61"/>
      <c r="AO2378" s="61"/>
      <c r="AP2378" s="62"/>
      <c r="AQ2378" s="61"/>
      <c r="AR2378" s="61"/>
      <c r="AS2378" s="61"/>
      <c r="AT2378" s="61"/>
      <c r="AU2378" s="61"/>
      <c r="AV2378" s="61"/>
      <c r="AW2378" s="60"/>
    </row>
    <row r="2379" s="59" customFormat="1" customHeight="1" spans="1:49">
      <c r="A2379" s="60"/>
      <c r="B2379" s="60"/>
      <c r="C2379" s="60"/>
      <c r="D2379" s="60"/>
      <c r="H2379" s="61"/>
      <c r="I2379" s="61"/>
      <c r="J2379" s="61"/>
      <c r="K2379" s="61"/>
      <c r="L2379" s="61"/>
      <c r="M2379" s="61"/>
      <c r="N2379" s="61"/>
      <c r="O2379" s="61"/>
      <c r="P2379" s="61"/>
      <c r="Q2379" s="61"/>
      <c r="R2379" s="61"/>
      <c r="S2379" s="61"/>
      <c r="T2379" s="61"/>
      <c r="U2379" s="61"/>
      <c r="V2379" s="61"/>
      <c r="W2379" s="61"/>
      <c r="X2379" s="61"/>
      <c r="Y2379" s="61"/>
      <c r="Z2379" s="61"/>
      <c r="AA2379" s="61"/>
      <c r="AB2379" s="61"/>
      <c r="AC2379" s="61"/>
      <c r="AD2379" s="61"/>
      <c r="AE2379" s="61"/>
      <c r="AF2379" s="61"/>
      <c r="AG2379" s="61"/>
      <c r="AH2379" s="61"/>
      <c r="AI2379" s="61"/>
      <c r="AJ2379" s="61"/>
      <c r="AK2379" s="61"/>
      <c r="AL2379" s="61"/>
      <c r="AM2379" s="61"/>
      <c r="AN2379" s="61"/>
      <c r="AO2379" s="61"/>
      <c r="AP2379" s="62"/>
      <c r="AQ2379" s="61"/>
      <c r="AR2379" s="61"/>
      <c r="AS2379" s="61"/>
      <c r="AT2379" s="61"/>
      <c r="AU2379" s="61"/>
      <c r="AV2379" s="61"/>
      <c r="AW2379" s="60"/>
    </row>
    <row r="2380" s="59" customFormat="1" customHeight="1" spans="1:49">
      <c r="A2380" s="60"/>
      <c r="B2380" s="60"/>
      <c r="C2380" s="60"/>
      <c r="D2380" s="60"/>
      <c r="H2380" s="61"/>
      <c r="I2380" s="61"/>
      <c r="J2380" s="61"/>
      <c r="K2380" s="61"/>
      <c r="L2380" s="61"/>
      <c r="M2380" s="61"/>
      <c r="N2380" s="61"/>
      <c r="O2380" s="61"/>
      <c r="P2380" s="61"/>
      <c r="Q2380" s="61"/>
      <c r="R2380" s="61"/>
      <c r="S2380" s="61"/>
      <c r="T2380" s="61"/>
      <c r="U2380" s="61"/>
      <c r="V2380" s="61"/>
      <c r="W2380" s="61"/>
      <c r="X2380" s="61"/>
      <c r="Y2380" s="61"/>
      <c r="Z2380" s="61"/>
      <c r="AA2380" s="61"/>
      <c r="AB2380" s="61"/>
      <c r="AC2380" s="61"/>
      <c r="AD2380" s="61"/>
      <c r="AE2380" s="61"/>
      <c r="AF2380" s="61"/>
      <c r="AG2380" s="61"/>
      <c r="AH2380" s="61"/>
      <c r="AI2380" s="61"/>
      <c r="AJ2380" s="61"/>
      <c r="AK2380" s="61"/>
      <c r="AL2380" s="61"/>
      <c r="AM2380" s="61"/>
      <c r="AN2380" s="61"/>
      <c r="AO2380" s="61"/>
      <c r="AP2380" s="62"/>
      <c r="AQ2380" s="61"/>
      <c r="AR2380" s="61"/>
      <c r="AS2380" s="61"/>
      <c r="AT2380" s="61"/>
      <c r="AU2380" s="61"/>
      <c r="AV2380" s="61"/>
      <c r="AW2380" s="60"/>
    </row>
    <row r="2381" s="59" customFormat="1" customHeight="1" spans="1:49">
      <c r="A2381" s="60"/>
      <c r="B2381" s="60"/>
      <c r="C2381" s="60"/>
      <c r="D2381" s="60"/>
      <c r="H2381" s="61"/>
      <c r="I2381" s="61"/>
      <c r="J2381" s="61"/>
      <c r="K2381" s="61"/>
      <c r="L2381" s="61"/>
      <c r="M2381" s="61"/>
      <c r="N2381" s="61"/>
      <c r="O2381" s="61"/>
      <c r="P2381" s="61"/>
      <c r="Q2381" s="61"/>
      <c r="R2381" s="61"/>
      <c r="S2381" s="61"/>
      <c r="T2381" s="61"/>
      <c r="U2381" s="61"/>
      <c r="V2381" s="61"/>
      <c r="W2381" s="61"/>
      <c r="X2381" s="61"/>
      <c r="Y2381" s="61"/>
      <c r="Z2381" s="61"/>
      <c r="AA2381" s="61"/>
      <c r="AB2381" s="61"/>
      <c r="AC2381" s="61"/>
      <c r="AD2381" s="61"/>
      <c r="AE2381" s="61"/>
      <c r="AF2381" s="61"/>
      <c r="AG2381" s="61"/>
      <c r="AH2381" s="61"/>
      <c r="AI2381" s="61"/>
      <c r="AJ2381" s="61"/>
      <c r="AK2381" s="61"/>
      <c r="AL2381" s="61"/>
      <c r="AM2381" s="61"/>
      <c r="AN2381" s="61"/>
      <c r="AO2381" s="61"/>
      <c r="AP2381" s="62"/>
      <c r="AQ2381" s="61"/>
      <c r="AR2381" s="61"/>
      <c r="AS2381" s="61"/>
      <c r="AT2381" s="61"/>
      <c r="AU2381" s="61"/>
      <c r="AV2381" s="61"/>
      <c r="AW2381" s="60"/>
    </row>
    <row r="2382" s="59" customFormat="1" customHeight="1" spans="1:49">
      <c r="A2382" s="60"/>
      <c r="B2382" s="60"/>
      <c r="C2382" s="60"/>
      <c r="D2382" s="60"/>
      <c r="H2382" s="61"/>
      <c r="I2382" s="61"/>
      <c r="J2382" s="61"/>
      <c r="K2382" s="61"/>
      <c r="L2382" s="61"/>
      <c r="M2382" s="61"/>
      <c r="N2382" s="61"/>
      <c r="O2382" s="61"/>
      <c r="P2382" s="61"/>
      <c r="Q2382" s="61"/>
      <c r="R2382" s="61"/>
      <c r="S2382" s="61"/>
      <c r="T2382" s="61"/>
      <c r="U2382" s="61"/>
      <c r="V2382" s="61"/>
      <c r="W2382" s="61"/>
      <c r="X2382" s="61"/>
      <c r="Y2382" s="61"/>
      <c r="Z2382" s="61"/>
      <c r="AA2382" s="61"/>
      <c r="AB2382" s="61"/>
      <c r="AC2382" s="61"/>
      <c r="AD2382" s="61"/>
      <c r="AE2382" s="61"/>
      <c r="AF2382" s="61"/>
      <c r="AG2382" s="61"/>
      <c r="AH2382" s="61"/>
      <c r="AI2382" s="61"/>
      <c r="AJ2382" s="61"/>
      <c r="AK2382" s="61"/>
      <c r="AL2382" s="61"/>
      <c r="AM2382" s="61"/>
      <c r="AN2382" s="61"/>
      <c r="AO2382" s="61"/>
      <c r="AP2382" s="62"/>
      <c r="AQ2382" s="61"/>
      <c r="AR2382" s="61"/>
      <c r="AS2382" s="61"/>
      <c r="AT2382" s="61"/>
      <c r="AU2382" s="61"/>
      <c r="AV2382" s="61"/>
      <c r="AW2382" s="60"/>
    </row>
    <row r="2383" s="59" customFormat="1" customHeight="1" spans="1:49">
      <c r="A2383" s="60"/>
      <c r="B2383" s="60"/>
      <c r="C2383" s="60"/>
      <c r="D2383" s="60"/>
      <c r="H2383" s="61"/>
      <c r="I2383" s="61"/>
      <c r="J2383" s="61"/>
      <c r="K2383" s="61"/>
      <c r="L2383" s="61"/>
      <c r="M2383" s="61"/>
      <c r="N2383" s="61"/>
      <c r="O2383" s="61"/>
      <c r="P2383" s="61"/>
      <c r="Q2383" s="61"/>
      <c r="R2383" s="61"/>
      <c r="S2383" s="61"/>
      <c r="T2383" s="61"/>
      <c r="U2383" s="61"/>
      <c r="V2383" s="61"/>
      <c r="W2383" s="61"/>
      <c r="X2383" s="61"/>
      <c r="Y2383" s="61"/>
      <c r="Z2383" s="61"/>
      <c r="AA2383" s="61"/>
      <c r="AB2383" s="61"/>
      <c r="AC2383" s="61"/>
      <c r="AD2383" s="61"/>
      <c r="AE2383" s="61"/>
      <c r="AF2383" s="61"/>
      <c r="AG2383" s="61"/>
      <c r="AH2383" s="61"/>
      <c r="AI2383" s="61"/>
      <c r="AJ2383" s="61"/>
      <c r="AK2383" s="61"/>
      <c r="AL2383" s="61"/>
      <c r="AM2383" s="61"/>
      <c r="AN2383" s="61"/>
      <c r="AO2383" s="61"/>
      <c r="AP2383" s="62"/>
      <c r="AQ2383" s="61"/>
      <c r="AR2383" s="61"/>
      <c r="AS2383" s="61"/>
      <c r="AT2383" s="61"/>
      <c r="AU2383" s="61"/>
      <c r="AV2383" s="61"/>
      <c r="AW2383" s="60"/>
    </row>
    <row r="2384" s="59" customFormat="1" customHeight="1" spans="1:49">
      <c r="A2384" s="60"/>
      <c r="B2384" s="60"/>
      <c r="C2384" s="60"/>
      <c r="D2384" s="60"/>
      <c r="H2384" s="61"/>
      <c r="I2384" s="61"/>
      <c r="J2384" s="61"/>
      <c r="K2384" s="61"/>
      <c r="L2384" s="61"/>
      <c r="M2384" s="61"/>
      <c r="N2384" s="61"/>
      <c r="O2384" s="61"/>
      <c r="P2384" s="61"/>
      <c r="Q2384" s="61"/>
      <c r="R2384" s="61"/>
      <c r="S2384" s="61"/>
      <c r="T2384" s="61"/>
      <c r="U2384" s="61"/>
      <c r="V2384" s="61"/>
      <c r="W2384" s="61"/>
      <c r="X2384" s="61"/>
      <c r="Y2384" s="61"/>
      <c r="Z2384" s="61"/>
      <c r="AA2384" s="61"/>
      <c r="AB2384" s="61"/>
      <c r="AC2384" s="61"/>
      <c r="AD2384" s="61"/>
      <c r="AE2384" s="61"/>
      <c r="AF2384" s="61"/>
      <c r="AG2384" s="61"/>
      <c r="AH2384" s="61"/>
      <c r="AI2384" s="61"/>
      <c r="AJ2384" s="61"/>
      <c r="AK2384" s="61"/>
      <c r="AL2384" s="61"/>
      <c r="AM2384" s="61"/>
      <c r="AN2384" s="61"/>
      <c r="AO2384" s="61"/>
      <c r="AP2384" s="62"/>
      <c r="AQ2384" s="61"/>
      <c r="AR2384" s="61"/>
      <c r="AS2384" s="61"/>
      <c r="AT2384" s="61"/>
      <c r="AU2384" s="61"/>
      <c r="AV2384" s="61"/>
      <c r="AW2384" s="60"/>
    </row>
    <row r="2385" s="59" customFormat="1" customHeight="1" spans="1:49">
      <c r="A2385" s="60"/>
      <c r="B2385" s="60"/>
      <c r="C2385" s="60"/>
      <c r="D2385" s="60"/>
      <c r="H2385" s="61"/>
      <c r="I2385" s="61"/>
      <c r="J2385" s="61"/>
      <c r="K2385" s="61"/>
      <c r="L2385" s="61"/>
      <c r="M2385" s="61"/>
      <c r="N2385" s="61"/>
      <c r="O2385" s="61"/>
      <c r="P2385" s="61"/>
      <c r="Q2385" s="61"/>
      <c r="R2385" s="61"/>
      <c r="S2385" s="61"/>
      <c r="T2385" s="61"/>
      <c r="U2385" s="61"/>
      <c r="V2385" s="61"/>
      <c r="W2385" s="61"/>
      <c r="X2385" s="61"/>
      <c r="Y2385" s="61"/>
      <c r="Z2385" s="61"/>
      <c r="AA2385" s="61"/>
      <c r="AB2385" s="61"/>
      <c r="AC2385" s="61"/>
      <c r="AD2385" s="61"/>
      <c r="AE2385" s="61"/>
      <c r="AF2385" s="61"/>
      <c r="AG2385" s="61"/>
      <c r="AH2385" s="61"/>
      <c r="AI2385" s="61"/>
      <c r="AJ2385" s="61"/>
      <c r="AK2385" s="61"/>
      <c r="AL2385" s="61"/>
      <c r="AM2385" s="61"/>
      <c r="AN2385" s="61"/>
      <c r="AO2385" s="61"/>
      <c r="AP2385" s="62"/>
      <c r="AQ2385" s="61"/>
      <c r="AR2385" s="61"/>
      <c r="AS2385" s="61"/>
      <c r="AT2385" s="61"/>
      <c r="AU2385" s="61"/>
      <c r="AV2385" s="61"/>
      <c r="AW2385" s="60"/>
    </row>
    <row r="2386" s="59" customFormat="1" customHeight="1" spans="1:49">
      <c r="A2386" s="60"/>
      <c r="B2386" s="60"/>
      <c r="C2386" s="60"/>
      <c r="D2386" s="60"/>
      <c r="H2386" s="61"/>
      <c r="I2386" s="61"/>
      <c r="J2386" s="61"/>
      <c r="K2386" s="61"/>
      <c r="L2386" s="61"/>
      <c r="M2386" s="61"/>
      <c r="N2386" s="61"/>
      <c r="O2386" s="61"/>
      <c r="P2386" s="61"/>
      <c r="Q2386" s="61"/>
      <c r="R2386" s="61"/>
      <c r="S2386" s="61"/>
      <c r="T2386" s="61"/>
      <c r="U2386" s="61"/>
      <c r="V2386" s="61"/>
      <c r="W2386" s="61"/>
      <c r="X2386" s="61"/>
      <c r="Y2386" s="61"/>
      <c r="Z2386" s="61"/>
      <c r="AA2386" s="61"/>
      <c r="AB2386" s="61"/>
      <c r="AC2386" s="61"/>
      <c r="AD2386" s="61"/>
      <c r="AE2386" s="61"/>
      <c r="AF2386" s="61"/>
      <c r="AG2386" s="61"/>
      <c r="AH2386" s="61"/>
      <c r="AI2386" s="61"/>
      <c r="AJ2386" s="61"/>
      <c r="AK2386" s="61"/>
      <c r="AL2386" s="61"/>
      <c r="AM2386" s="61"/>
      <c r="AN2386" s="61"/>
      <c r="AO2386" s="61"/>
      <c r="AP2386" s="62"/>
      <c r="AQ2386" s="61"/>
      <c r="AR2386" s="61"/>
      <c r="AS2386" s="61"/>
      <c r="AT2386" s="61"/>
      <c r="AU2386" s="61"/>
      <c r="AV2386" s="61"/>
      <c r="AW2386" s="60"/>
    </row>
    <row r="2387" s="59" customFormat="1" customHeight="1" spans="1:49">
      <c r="A2387" s="60"/>
      <c r="B2387" s="60"/>
      <c r="C2387" s="60"/>
      <c r="D2387" s="60"/>
      <c r="H2387" s="61"/>
      <c r="I2387" s="61"/>
      <c r="J2387" s="61"/>
      <c r="K2387" s="61"/>
      <c r="L2387" s="61"/>
      <c r="M2387" s="61"/>
      <c r="N2387" s="61"/>
      <c r="O2387" s="61"/>
      <c r="P2387" s="61"/>
      <c r="Q2387" s="61"/>
      <c r="R2387" s="61"/>
      <c r="S2387" s="61"/>
      <c r="T2387" s="61"/>
      <c r="U2387" s="61"/>
      <c r="V2387" s="61"/>
      <c r="W2387" s="61"/>
      <c r="X2387" s="61"/>
      <c r="Y2387" s="61"/>
      <c r="Z2387" s="61"/>
      <c r="AA2387" s="61"/>
      <c r="AB2387" s="61"/>
      <c r="AC2387" s="61"/>
      <c r="AD2387" s="61"/>
      <c r="AE2387" s="61"/>
      <c r="AF2387" s="61"/>
      <c r="AG2387" s="61"/>
      <c r="AH2387" s="61"/>
      <c r="AI2387" s="61"/>
      <c r="AJ2387" s="61"/>
      <c r="AK2387" s="61"/>
      <c r="AL2387" s="61"/>
      <c r="AM2387" s="61"/>
      <c r="AN2387" s="61"/>
      <c r="AO2387" s="61"/>
      <c r="AP2387" s="62"/>
      <c r="AQ2387" s="61"/>
      <c r="AR2387" s="61"/>
      <c r="AS2387" s="61"/>
      <c r="AT2387" s="61"/>
      <c r="AU2387" s="61"/>
      <c r="AV2387" s="61"/>
      <c r="AW2387" s="60"/>
    </row>
    <row r="2388" s="59" customFormat="1" customHeight="1" spans="1:49">
      <c r="A2388" s="60"/>
      <c r="B2388" s="60"/>
      <c r="C2388" s="60"/>
      <c r="D2388" s="60"/>
      <c r="H2388" s="61"/>
      <c r="I2388" s="61"/>
      <c r="J2388" s="61"/>
      <c r="K2388" s="61"/>
      <c r="L2388" s="61"/>
      <c r="M2388" s="61"/>
      <c r="N2388" s="61"/>
      <c r="O2388" s="61"/>
      <c r="P2388" s="61"/>
      <c r="Q2388" s="61"/>
      <c r="R2388" s="61"/>
      <c r="S2388" s="61"/>
      <c r="T2388" s="61"/>
      <c r="U2388" s="61"/>
      <c r="V2388" s="61"/>
      <c r="W2388" s="61"/>
      <c r="X2388" s="61"/>
      <c r="Y2388" s="61"/>
      <c r="Z2388" s="61"/>
      <c r="AA2388" s="61"/>
      <c r="AB2388" s="61"/>
      <c r="AC2388" s="61"/>
      <c r="AD2388" s="61"/>
      <c r="AE2388" s="61"/>
      <c r="AF2388" s="61"/>
      <c r="AG2388" s="61"/>
      <c r="AH2388" s="61"/>
      <c r="AI2388" s="61"/>
      <c r="AJ2388" s="61"/>
      <c r="AK2388" s="61"/>
      <c r="AL2388" s="61"/>
      <c r="AM2388" s="61"/>
      <c r="AN2388" s="61"/>
      <c r="AO2388" s="61"/>
      <c r="AP2388" s="62"/>
      <c r="AQ2388" s="61"/>
      <c r="AR2388" s="61"/>
      <c r="AS2388" s="61"/>
      <c r="AT2388" s="61"/>
      <c r="AU2388" s="61"/>
      <c r="AV2388" s="61"/>
      <c r="AW2388" s="60"/>
    </row>
    <row r="2389" s="59" customFormat="1" customHeight="1" spans="1:49">
      <c r="A2389" s="60"/>
      <c r="B2389" s="60"/>
      <c r="C2389" s="60"/>
      <c r="D2389" s="60"/>
      <c r="H2389" s="61"/>
      <c r="I2389" s="61"/>
      <c r="J2389" s="61"/>
      <c r="K2389" s="61"/>
      <c r="L2389" s="61"/>
      <c r="M2389" s="61"/>
      <c r="N2389" s="61"/>
      <c r="O2389" s="61"/>
      <c r="P2389" s="61"/>
      <c r="Q2389" s="61"/>
      <c r="R2389" s="61"/>
      <c r="S2389" s="61"/>
      <c r="T2389" s="61"/>
      <c r="U2389" s="61"/>
      <c r="V2389" s="61"/>
      <c r="W2389" s="61"/>
      <c r="X2389" s="61"/>
      <c r="Y2389" s="61"/>
      <c r="Z2389" s="61"/>
      <c r="AA2389" s="61"/>
      <c r="AB2389" s="61"/>
      <c r="AC2389" s="61"/>
      <c r="AD2389" s="61"/>
      <c r="AE2389" s="61"/>
      <c r="AF2389" s="61"/>
      <c r="AG2389" s="61"/>
      <c r="AH2389" s="61"/>
      <c r="AI2389" s="61"/>
      <c r="AJ2389" s="61"/>
      <c r="AK2389" s="61"/>
      <c r="AL2389" s="61"/>
      <c r="AM2389" s="61"/>
      <c r="AN2389" s="61"/>
      <c r="AO2389" s="61"/>
      <c r="AP2389" s="62"/>
      <c r="AQ2389" s="61"/>
      <c r="AR2389" s="61"/>
      <c r="AS2389" s="61"/>
      <c r="AT2389" s="61"/>
      <c r="AU2389" s="61"/>
      <c r="AV2389" s="61"/>
      <c r="AW2389" s="60"/>
    </row>
    <row r="2390" s="59" customFormat="1" customHeight="1" spans="1:49">
      <c r="A2390" s="60"/>
      <c r="B2390" s="60"/>
      <c r="C2390" s="60"/>
      <c r="D2390" s="60"/>
      <c r="H2390" s="61"/>
      <c r="I2390" s="61"/>
      <c r="J2390" s="61"/>
      <c r="K2390" s="61"/>
      <c r="L2390" s="61"/>
      <c r="M2390" s="61"/>
      <c r="N2390" s="61"/>
      <c r="O2390" s="61"/>
      <c r="P2390" s="61"/>
      <c r="Q2390" s="61"/>
      <c r="R2390" s="61"/>
      <c r="S2390" s="61"/>
      <c r="T2390" s="61"/>
      <c r="U2390" s="61"/>
      <c r="V2390" s="61"/>
      <c r="W2390" s="61"/>
      <c r="X2390" s="61"/>
      <c r="Y2390" s="61"/>
      <c r="Z2390" s="61"/>
      <c r="AA2390" s="61"/>
      <c r="AB2390" s="61"/>
      <c r="AC2390" s="61"/>
      <c r="AD2390" s="61"/>
      <c r="AE2390" s="61"/>
      <c r="AF2390" s="61"/>
      <c r="AG2390" s="61"/>
      <c r="AH2390" s="61"/>
      <c r="AI2390" s="61"/>
      <c r="AJ2390" s="61"/>
      <c r="AK2390" s="61"/>
      <c r="AL2390" s="61"/>
      <c r="AM2390" s="61"/>
      <c r="AN2390" s="61"/>
      <c r="AO2390" s="61"/>
      <c r="AP2390" s="62"/>
      <c r="AQ2390" s="61"/>
      <c r="AR2390" s="61"/>
      <c r="AS2390" s="61"/>
      <c r="AT2390" s="61"/>
      <c r="AU2390" s="61"/>
      <c r="AV2390" s="61"/>
      <c r="AW2390" s="60"/>
    </row>
    <row r="2391" s="59" customFormat="1" customHeight="1" spans="1:49">
      <c r="A2391" s="60"/>
      <c r="B2391" s="60"/>
      <c r="C2391" s="60"/>
      <c r="D2391" s="60"/>
      <c r="H2391" s="61"/>
      <c r="I2391" s="61"/>
      <c r="J2391" s="61"/>
      <c r="K2391" s="61"/>
      <c r="L2391" s="61"/>
      <c r="M2391" s="61"/>
      <c r="N2391" s="61"/>
      <c r="O2391" s="61"/>
      <c r="P2391" s="61"/>
      <c r="Q2391" s="61"/>
      <c r="R2391" s="61"/>
      <c r="S2391" s="61"/>
      <c r="T2391" s="61"/>
      <c r="U2391" s="61"/>
      <c r="V2391" s="61"/>
      <c r="W2391" s="61"/>
      <c r="X2391" s="61"/>
      <c r="Y2391" s="61"/>
      <c r="Z2391" s="61"/>
      <c r="AA2391" s="61"/>
      <c r="AB2391" s="61"/>
      <c r="AC2391" s="61"/>
      <c r="AD2391" s="61"/>
      <c r="AE2391" s="61"/>
      <c r="AF2391" s="61"/>
      <c r="AG2391" s="61"/>
      <c r="AH2391" s="61"/>
      <c r="AI2391" s="61"/>
      <c r="AJ2391" s="61"/>
      <c r="AK2391" s="61"/>
      <c r="AL2391" s="61"/>
      <c r="AM2391" s="61"/>
      <c r="AN2391" s="61"/>
      <c r="AO2391" s="61"/>
      <c r="AP2391" s="62"/>
      <c r="AQ2391" s="61"/>
      <c r="AR2391" s="61"/>
      <c r="AS2391" s="61"/>
      <c r="AT2391" s="61"/>
      <c r="AU2391" s="61"/>
      <c r="AV2391" s="61"/>
      <c r="AW2391" s="60"/>
    </row>
    <row r="2392" s="59" customFormat="1" customHeight="1" spans="1:49">
      <c r="A2392" s="60"/>
      <c r="B2392" s="60"/>
      <c r="C2392" s="60"/>
      <c r="D2392" s="60"/>
      <c r="H2392" s="61"/>
      <c r="I2392" s="61"/>
      <c r="J2392" s="61"/>
      <c r="K2392" s="61"/>
      <c r="L2392" s="61"/>
      <c r="M2392" s="61"/>
      <c r="N2392" s="61"/>
      <c r="O2392" s="61"/>
      <c r="P2392" s="61"/>
      <c r="Q2392" s="61"/>
      <c r="R2392" s="61"/>
      <c r="S2392" s="61"/>
      <c r="T2392" s="61"/>
      <c r="U2392" s="61"/>
      <c r="V2392" s="61"/>
      <c r="W2392" s="61"/>
      <c r="X2392" s="61"/>
      <c r="Y2392" s="61"/>
      <c r="Z2392" s="61"/>
      <c r="AA2392" s="61"/>
      <c r="AB2392" s="61"/>
      <c r="AC2392" s="61"/>
      <c r="AD2392" s="61"/>
      <c r="AE2392" s="61"/>
      <c r="AF2392" s="61"/>
      <c r="AG2392" s="61"/>
      <c r="AH2392" s="61"/>
      <c r="AI2392" s="61"/>
      <c r="AJ2392" s="61"/>
      <c r="AK2392" s="61"/>
      <c r="AL2392" s="61"/>
      <c r="AM2392" s="61"/>
      <c r="AN2392" s="61"/>
      <c r="AO2392" s="61"/>
      <c r="AP2392" s="62"/>
      <c r="AQ2392" s="61"/>
      <c r="AR2392" s="61"/>
      <c r="AS2392" s="61"/>
      <c r="AT2392" s="61"/>
      <c r="AU2392" s="61"/>
      <c r="AV2392" s="61"/>
      <c r="AW2392" s="60"/>
    </row>
    <row r="2393" s="59" customFormat="1" customHeight="1" spans="1:49">
      <c r="A2393" s="60"/>
      <c r="B2393" s="60"/>
      <c r="C2393" s="60"/>
      <c r="D2393" s="60"/>
      <c r="H2393" s="61"/>
      <c r="I2393" s="61"/>
      <c r="J2393" s="61"/>
      <c r="K2393" s="61"/>
      <c r="L2393" s="61"/>
      <c r="M2393" s="61"/>
      <c r="N2393" s="61"/>
      <c r="O2393" s="61"/>
      <c r="P2393" s="61"/>
      <c r="Q2393" s="61"/>
      <c r="R2393" s="61"/>
      <c r="S2393" s="61"/>
      <c r="T2393" s="61"/>
      <c r="U2393" s="61"/>
      <c r="V2393" s="61"/>
      <c r="W2393" s="61"/>
      <c r="X2393" s="61"/>
      <c r="Y2393" s="61"/>
      <c r="Z2393" s="61"/>
      <c r="AA2393" s="61"/>
      <c r="AB2393" s="61"/>
      <c r="AC2393" s="61"/>
      <c r="AD2393" s="61"/>
      <c r="AE2393" s="61"/>
      <c r="AF2393" s="61"/>
      <c r="AG2393" s="61"/>
      <c r="AH2393" s="61"/>
      <c r="AI2393" s="61"/>
      <c r="AJ2393" s="61"/>
      <c r="AK2393" s="61"/>
      <c r="AL2393" s="61"/>
      <c r="AM2393" s="61"/>
      <c r="AN2393" s="61"/>
      <c r="AO2393" s="61"/>
      <c r="AP2393" s="62"/>
      <c r="AQ2393" s="61"/>
      <c r="AR2393" s="61"/>
      <c r="AS2393" s="61"/>
      <c r="AT2393" s="61"/>
      <c r="AU2393" s="61"/>
      <c r="AV2393" s="61"/>
      <c r="AW2393" s="60"/>
    </row>
    <row r="2394" s="59" customFormat="1" customHeight="1" spans="1:49">
      <c r="A2394" s="60"/>
      <c r="B2394" s="60"/>
      <c r="C2394" s="60"/>
      <c r="D2394" s="60"/>
      <c r="H2394" s="61"/>
      <c r="I2394" s="61"/>
      <c r="J2394" s="61"/>
      <c r="K2394" s="61"/>
      <c r="L2394" s="61"/>
      <c r="M2394" s="61"/>
      <c r="N2394" s="61"/>
      <c r="O2394" s="61"/>
      <c r="P2394" s="61"/>
      <c r="Q2394" s="61"/>
      <c r="R2394" s="61"/>
      <c r="S2394" s="61"/>
      <c r="T2394" s="61"/>
      <c r="U2394" s="61"/>
      <c r="V2394" s="61"/>
      <c r="W2394" s="61"/>
      <c r="X2394" s="61"/>
      <c r="Y2394" s="61"/>
      <c r="Z2394" s="61"/>
      <c r="AA2394" s="61"/>
      <c r="AB2394" s="61"/>
      <c r="AC2394" s="61"/>
      <c r="AD2394" s="61"/>
      <c r="AE2394" s="61"/>
      <c r="AF2394" s="61"/>
      <c r="AG2394" s="61"/>
      <c r="AH2394" s="61"/>
      <c r="AI2394" s="61"/>
      <c r="AJ2394" s="61"/>
      <c r="AK2394" s="61"/>
      <c r="AL2394" s="61"/>
      <c r="AM2394" s="61"/>
      <c r="AN2394" s="61"/>
      <c r="AO2394" s="61"/>
      <c r="AP2394" s="62"/>
      <c r="AQ2394" s="61"/>
      <c r="AR2394" s="61"/>
      <c r="AS2394" s="61"/>
      <c r="AT2394" s="61"/>
      <c r="AU2394" s="61"/>
      <c r="AV2394" s="61"/>
      <c r="AW2394" s="60"/>
    </row>
    <row r="2395" s="59" customFormat="1" customHeight="1" spans="1:49">
      <c r="A2395" s="60"/>
      <c r="B2395" s="60"/>
      <c r="C2395" s="60"/>
      <c r="D2395" s="60"/>
      <c r="H2395" s="61"/>
      <c r="I2395" s="61"/>
      <c r="J2395" s="61"/>
      <c r="K2395" s="61"/>
      <c r="L2395" s="61"/>
      <c r="M2395" s="61"/>
      <c r="N2395" s="61"/>
      <c r="O2395" s="61"/>
      <c r="P2395" s="61"/>
      <c r="Q2395" s="61"/>
      <c r="R2395" s="61"/>
      <c r="S2395" s="61"/>
      <c r="T2395" s="61"/>
      <c r="U2395" s="61"/>
      <c r="V2395" s="61"/>
      <c r="W2395" s="61"/>
      <c r="X2395" s="61"/>
      <c r="Y2395" s="61"/>
      <c r="Z2395" s="61"/>
      <c r="AA2395" s="61"/>
      <c r="AB2395" s="61"/>
      <c r="AC2395" s="61"/>
      <c r="AD2395" s="61"/>
      <c r="AE2395" s="61"/>
      <c r="AF2395" s="61"/>
      <c r="AG2395" s="61"/>
      <c r="AH2395" s="61"/>
      <c r="AI2395" s="61"/>
      <c r="AJ2395" s="61"/>
      <c r="AK2395" s="61"/>
      <c r="AL2395" s="61"/>
      <c r="AM2395" s="61"/>
      <c r="AN2395" s="61"/>
      <c r="AO2395" s="61"/>
      <c r="AP2395" s="62"/>
      <c r="AQ2395" s="61"/>
      <c r="AR2395" s="61"/>
      <c r="AS2395" s="61"/>
      <c r="AT2395" s="61"/>
      <c r="AU2395" s="61"/>
      <c r="AV2395" s="61"/>
      <c r="AW2395" s="60"/>
    </row>
    <row r="2396" s="59" customFormat="1" customHeight="1" spans="1:49">
      <c r="A2396" s="60"/>
      <c r="B2396" s="60"/>
      <c r="C2396" s="60"/>
      <c r="D2396" s="60"/>
      <c r="H2396" s="61"/>
      <c r="I2396" s="61"/>
      <c r="J2396" s="61"/>
      <c r="K2396" s="61"/>
      <c r="L2396" s="61"/>
      <c r="M2396" s="61"/>
      <c r="N2396" s="61"/>
      <c r="O2396" s="61"/>
      <c r="P2396" s="61"/>
      <c r="Q2396" s="61"/>
      <c r="R2396" s="61"/>
      <c r="S2396" s="61"/>
      <c r="T2396" s="61"/>
      <c r="U2396" s="61"/>
      <c r="V2396" s="61"/>
      <c r="W2396" s="61"/>
      <c r="X2396" s="61"/>
      <c r="Y2396" s="61"/>
      <c r="Z2396" s="61"/>
      <c r="AA2396" s="61"/>
      <c r="AB2396" s="61"/>
      <c r="AC2396" s="61"/>
      <c r="AD2396" s="61"/>
      <c r="AE2396" s="61"/>
      <c r="AF2396" s="61"/>
      <c r="AG2396" s="61"/>
      <c r="AH2396" s="61"/>
      <c r="AI2396" s="61"/>
      <c r="AJ2396" s="61"/>
      <c r="AK2396" s="61"/>
      <c r="AL2396" s="61"/>
      <c r="AM2396" s="61"/>
      <c r="AN2396" s="61"/>
      <c r="AO2396" s="61"/>
      <c r="AP2396" s="62"/>
      <c r="AQ2396" s="61"/>
      <c r="AR2396" s="61"/>
      <c r="AS2396" s="61"/>
      <c r="AT2396" s="61"/>
      <c r="AU2396" s="61"/>
      <c r="AV2396" s="61"/>
      <c r="AW2396" s="60"/>
    </row>
    <row r="2397" s="59" customFormat="1" customHeight="1" spans="1:49">
      <c r="A2397" s="60"/>
      <c r="B2397" s="60"/>
      <c r="C2397" s="60"/>
      <c r="D2397" s="60"/>
      <c r="H2397" s="61"/>
      <c r="I2397" s="61"/>
      <c r="J2397" s="61"/>
      <c r="K2397" s="61"/>
      <c r="L2397" s="61"/>
      <c r="M2397" s="61"/>
      <c r="N2397" s="61"/>
      <c r="O2397" s="61"/>
      <c r="P2397" s="61"/>
      <c r="Q2397" s="61"/>
      <c r="R2397" s="61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1"/>
      <c r="AC2397" s="61"/>
      <c r="AD2397" s="61"/>
      <c r="AE2397" s="61"/>
      <c r="AF2397" s="61"/>
      <c r="AG2397" s="61"/>
      <c r="AH2397" s="61"/>
      <c r="AI2397" s="61"/>
      <c r="AJ2397" s="61"/>
      <c r="AK2397" s="61"/>
      <c r="AL2397" s="61"/>
      <c r="AM2397" s="61"/>
      <c r="AN2397" s="61"/>
      <c r="AO2397" s="61"/>
      <c r="AP2397" s="62"/>
      <c r="AQ2397" s="61"/>
      <c r="AR2397" s="61"/>
      <c r="AS2397" s="61"/>
      <c r="AT2397" s="61"/>
      <c r="AU2397" s="61"/>
      <c r="AV2397" s="61"/>
      <c r="AW2397" s="60"/>
    </row>
    <row r="2398" s="59" customFormat="1" customHeight="1" spans="1:49">
      <c r="A2398" s="60"/>
      <c r="B2398" s="60"/>
      <c r="C2398" s="60"/>
      <c r="D2398" s="60"/>
      <c r="H2398" s="61"/>
      <c r="I2398" s="61"/>
      <c r="J2398" s="61"/>
      <c r="K2398" s="61"/>
      <c r="L2398" s="61"/>
      <c r="M2398" s="61"/>
      <c r="N2398" s="61"/>
      <c r="O2398" s="61"/>
      <c r="P2398" s="61"/>
      <c r="Q2398" s="61"/>
      <c r="R2398" s="61"/>
      <c r="S2398" s="61"/>
      <c r="T2398" s="61"/>
      <c r="U2398" s="61"/>
      <c r="V2398" s="61"/>
      <c r="W2398" s="61"/>
      <c r="X2398" s="61"/>
      <c r="Y2398" s="61"/>
      <c r="Z2398" s="61"/>
      <c r="AA2398" s="61"/>
      <c r="AB2398" s="61"/>
      <c r="AC2398" s="61"/>
      <c r="AD2398" s="61"/>
      <c r="AE2398" s="61"/>
      <c r="AF2398" s="61"/>
      <c r="AG2398" s="61"/>
      <c r="AH2398" s="61"/>
      <c r="AI2398" s="61"/>
      <c r="AJ2398" s="61"/>
      <c r="AK2398" s="61"/>
      <c r="AL2398" s="61"/>
      <c r="AM2398" s="61"/>
      <c r="AN2398" s="61"/>
      <c r="AO2398" s="61"/>
      <c r="AP2398" s="62"/>
      <c r="AQ2398" s="61"/>
      <c r="AR2398" s="61"/>
      <c r="AS2398" s="61"/>
      <c r="AT2398" s="61"/>
      <c r="AU2398" s="61"/>
      <c r="AV2398" s="61"/>
      <c r="AW2398" s="60"/>
    </row>
    <row r="2399" s="59" customFormat="1" customHeight="1" spans="1:49">
      <c r="A2399" s="60"/>
      <c r="B2399" s="60"/>
      <c r="C2399" s="60"/>
      <c r="D2399" s="60"/>
      <c r="H2399" s="61"/>
      <c r="I2399" s="61"/>
      <c r="J2399" s="61"/>
      <c r="K2399" s="61"/>
      <c r="L2399" s="61"/>
      <c r="M2399" s="61"/>
      <c r="N2399" s="61"/>
      <c r="O2399" s="61"/>
      <c r="P2399" s="61"/>
      <c r="Q2399" s="61"/>
      <c r="R2399" s="61"/>
      <c r="S2399" s="61"/>
      <c r="T2399" s="61"/>
      <c r="U2399" s="61"/>
      <c r="V2399" s="61"/>
      <c r="W2399" s="61"/>
      <c r="X2399" s="61"/>
      <c r="Y2399" s="61"/>
      <c r="Z2399" s="61"/>
      <c r="AA2399" s="61"/>
      <c r="AB2399" s="61"/>
      <c r="AC2399" s="61"/>
      <c r="AD2399" s="61"/>
      <c r="AE2399" s="61"/>
      <c r="AF2399" s="61"/>
      <c r="AG2399" s="61"/>
      <c r="AH2399" s="61"/>
      <c r="AI2399" s="61"/>
      <c r="AJ2399" s="61"/>
      <c r="AK2399" s="61"/>
      <c r="AL2399" s="61"/>
      <c r="AM2399" s="61"/>
      <c r="AN2399" s="61"/>
      <c r="AO2399" s="61"/>
      <c r="AP2399" s="62"/>
      <c r="AQ2399" s="61"/>
      <c r="AR2399" s="61"/>
      <c r="AS2399" s="61"/>
      <c r="AT2399" s="61"/>
      <c r="AU2399" s="61"/>
      <c r="AV2399" s="61"/>
      <c r="AW2399" s="60"/>
    </row>
    <row r="2400" s="59" customFormat="1" customHeight="1" spans="1:49">
      <c r="A2400" s="60"/>
      <c r="B2400" s="60"/>
      <c r="C2400" s="60"/>
      <c r="D2400" s="60"/>
      <c r="H2400" s="61"/>
      <c r="I2400" s="61"/>
      <c r="J2400" s="61"/>
      <c r="K2400" s="61"/>
      <c r="L2400" s="61"/>
      <c r="M2400" s="61"/>
      <c r="N2400" s="61"/>
      <c r="O2400" s="61"/>
      <c r="P2400" s="61"/>
      <c r="Q2400" s="61"/>
      <c r="R2400" s="61"/>
      <c r="S2400" s="61"/>
      <c r="T2400" s="61"/>
      <c r="U2400" s="61"/>
      <c r="V2400" s="61"/>
      <c r="W2400" s="61"/>
      <c r="X2400" s="61"/>
      <c r="Y2400" s="61"/>
      <c r="Z2400" s="61"/>
      <c r="AA2400" s="61"/>
      <c r="AB2400" s="61"/>
      <c r="AC2400" s="61"/>
      <c r="AD2400" s="61"/>
      <c r="AE2400" s="61"/>
      <c r="AF2400" s="61"/>
      <c r="AG2400" s="61"/>
      <c r="AH2400" s="61"/>
      <c r="AI2400" s="61"/>
      <c r="AJ2400" s="61"/>
      <c r="AK2400" s="61"/>
      <c r="AL2400" s="61"/>
      <c r="AM2400" s="61"/>
      <c r="AN2400" s="61"/>
      <c r="AO2400" s="61"/>
      <c r="AP2400" s="62"/>
      <c r="AQ2400" s="61"/>
      <c r="AR2400" s="61"/>
      <c r="AS2400" s="61"/>
      <c r="AT2400" s="61"/>
      <c r="AU2400" s="61"/>
      <c r="AV2400" s="61"/>
      <c r="AW2400" s="60"/>
    </row>
    <row r="2401" s="59" customFormat="1" customHeight="1" spans="1:49">
      <c r="A2401" s="60"/>
      <c r="B2401" s="60"/>
      <c r="C2401" s="60"/>
      <c r="D2401" s="60"/>
      <c r="H2401" s="61"/>
      <c r="I2401" s="61"/>
      <c r="J2401" s="61"/>
      <c r="K2401" s="61"/>
      <c r="L2401" s="61"/>
      <c r="M2401" s="61"/>
      <c r="N2401" s="61"/>
      <c r="O2401" s="61"/>
      <c r="P2401" s="61"/>
      <c r="Q2401" s="61"/>
      <c r="R2401" s="61"/>
      <c r="S2401" s="61"/>
      <c r="T2401" s="61"/>
      <c r="U2401" s="61"/>
      <c r="V2401" s="61"/>
      <c r="W2401" s="61"/>
      <c r="X2401" s="61"/>
      <c r="Y2401" s="61"/>
      <c r="Z2401" s="61"/>
      <c r="AA2401" s="61"/>
      <c r="AB2401" s="61"/>
      <c r="AC2401" s="61"/>
      <c r="AD2401" s="61"/>
      <c r="AE2401" s="61"/>
      <c r="AF2401" s="61"/>
      <c r="AG2401" s="61"/>
      <c r="AH2401" s="61"/>
      <c r="AI2401" s="61"/>
      <c r="AJ2401" s="61"/>
      <c r="AK2401" s="61"/>
      <c r="AL2401" s="61"/>
      <c r="AM2401" s="61"/>
      <c r="AN2401" s="61"/>
      <c r="AO2401" s="61"/>
      <c r="AP2401" s="62"/>
      <c r="AQ2401" s="61"/>
      <c r="AR2401" s="61"/>
      <c r="AS2401" s="61"/>
      <c r="AT2401" s="61"/>
      <c r="AU2401" s="61"/>
      <c r="AV2401" s="61"/>
      <c r="AW2401" s="60"/>
    </row>
    <row r="2402" s="59" customFormat="1" customHeight="1" spans="1:49">
      <c r="A2402" s="60"/>
      <c r="B2402" s="60"/>
      <c r="C2402" s="60"/>
      <c r="D2402" s="60"/>
      <c r="H2402" s="61"/>
      <c r="I2402" s="61"/>
      <c r="J2402" s="61"/>
      <c r="K2402" s="61"/>
      <c r="L2402" s="61"/>
      <c r="M2402" s="61"/>
      <c r="N2402" s="61"/>
      <c r="O2402" s="61"/>
      <c r="P2402" s="61"/>
      <c r="Q2402" s="61"/>
      <c r="R2402" s="61"/>
      <c r="S2402" s="61"/>
      <c r="T2402" s="61"/>
      <c r="U2402" s="61"/>
      <c r="V2402" s="61"/>
      <c r="W2402" s="61"/>
      <c r="X2402" s="61"/>
      <c r="Y2402" s="61"/>
      <c r="Z2402" s="61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2"/>
      <c r="AQ2402" s="61"/>
      <c r="AR2402" s="61"/>
      <c r="AS2402" s="61"/>
      <c r="AT2402" s="61"/>
      <c r="AU2402" s="61"/>
      <c r="AV2402" s="61"/>
      <c r="AW2402" s="60"/>
    </row>
    <row r="2403" s="59" customFormat="1" customHeight="1" spans="1:49">
      <c r="A2403" s="60"/>
      <c r="B2403" s="60"/>
      <c r="C2403" s="60"/>
      <c r="D2403" s="60"/>
      <c r="H2403" s="61"/>
      <c r="I2403" s="61"/>
      <c r="J2403" s="61"/>
      <c r="K2403" s="61"/>
      <c r="L2403" s="61"/>
      <c r="M2403" s="61"/>
      <c r="N2403" s="61"/>
      <c r="O2403" s="61"/>
      <c r="P2403" s="61"/>
      <c r="Q2403" s="61"/>
      <c r="R2403" s="61"/>
      <c r="S2403" s="61"/>
      <c r="T2403" s="61"/>
      <c r="U2403" s="61"/>
      <c r="V2403" s="61"/>
      <c r="W2403" s="61"/>
      <c r="X2403" s="61"/>
      <c r="Y2403" s="61"/>
      <c r="Z2403" s="61"/>
      <c r="AA2403" s="61"/>
      <c r="AB2403" s="61"/>
      <c r="AC2403" s="61"/>
      <c r="AD2403" s="61"/>
      <c r="AE2403" s="61"/>
      <c r="AF2403" s="61"/>
      <c r="AG2403" s="61"/>
      <c r="AH2403" s="61"/>
      <c r="AI2403" s="61"/>
      <c r="AJ2403" s="61"/>
      <c r="AK2403" s="61"/>
      <c r="AL2403" s="61"/>
      <c r="AM2403" s="61"/>
      <c r="AN2403" s="61"/>
      <c r="AO2403" s="61"/>
      <c r="AP2403" s="62"/>
      <c r="AQ2403" s="61"/>
      <c r="AR2403" s="61"/>
      <c r="AS2403" s="61"/>
      <c r="AT2403" s="61"/>
      <c r="AU2403" s="61"/>
      <c r="AV2403" s="61"/>
      <c r="AW2403" s="60"/>
    </row>
    <row r="2404" s="59" customFormat="1" customHeight="1" spans="1:49">
      <c r="A2404" s="60"/>
      <c r="B2404" s="60"/>
      <c r="C2404" s="60"/>
      <c r="D2404" s="60"/>
      <c r="H2404" s="61"/>
      <c r="I2404" s="61"/>
      <c r="J2404" s="61"/>
      <c r="K2404" s="61"/>
      <c r="L2404" s="61"/>
      <c r="M2404" s="61"/>
      <c r="N2404" s="61"/>
      <c r="O2404" s="61"/>
      <c r="P2404" s="61"/>
      <c r="Q2404" s="61"/>
      <c r="R2404" s="61"/>
      <c r="S2404" s="61"/>
      <c r="T2404" s="61"/>
      <c r="U2404" s="61"/>
      <c r="V2404" s="61"/>
      <c r="W2404" s="61"/>
      <c r="X2404" s="61"/>
      <c r="Y2404" s="61"/>
      <c r="Z2404" s="61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2"/>
      <c r="AQ2404" s="61"/>
      <c r="AR2404" s="61"/>
      <c r="AS2404" s="61"/>
      <c r="AT2404" s="61"/>
      <c r="AU2404" s="61"/>
      <c r="AV2404" s="61"/>
      <c r="AW2404" s="60"/>
    </row>
    <row r="2405" s="59" customFormat="1" customHeight="1" spans="1:49">
      <c r="A2405" s="60"/>
      <c r="B2405" s="60"/>
      <c r="C2405" s="60"/>
      <c r="D2405" s="60"/>
      <c r="H2405" s="61"/>
      <c r="I2405" s="61"/>
      <c r="J2405" s="61"/>
      <c r="K2405" s="61"/>
      <c r="L2405" s="61"/>
      <c r="M2405" s="61"/>
      <c r="N2405" s="61"/>
      <c r="O2405" s="61"/>
      <c r="P2405" s="61"/>
      <c r="Q2405" s="61"/>
      <c r="R2405" s="61"/>
      <c r="S2405" s="61"/>
      <c r="T2405" s="61"/>
      <c r="U2405" s="61"/>
      <c r="V2405" s="61"/>
      <c r="W2405" s="61"/>
      <c r="X2405" s="61"/>
      <c r="Y2405" s="61"/>
      <c r="Z2405" s="61"/>
      <c r="AA2405" s="61"/>
      <c r="AB2405" s="61"/>
      <c r="AC2405" s="61"/>
      <c r="AD2405" s="61"/>
      <c r="AE2405" s="61"/>
      <c r="AF2405" s="61"/>
      <c r="AG2405" s="61"/>
      <c r="AH2405" s="61"/>
      <c r="AI2405" s="61"/>
      <c r="AJ2405" s="61"/>
      <c r="AK2405" s="61"/>
      <c r="AL2405" s="61"/>
      <c r="AM2405" s="61"/>
      <c r="AN2405" s="61"/>
      <c r="AO2405" s="61"/>
      <c r="AP2405" s="62"/>
      <c r="AQ2405" s="61"/>
      <c r="AR2405" s="61"/>
      <c r="AS2405" s="61"/>
      <c r="AT2405" s="61"/>
      <c r="AU2405" s="61"/>
      <c r="AV2405" s="61"/>
      <c r="AW2405" s="60"/>
    </row>
    <row r="2406" s="59" customFormat="1" customHeight="1" spans="1:49">
      <c r="A2406" s="60"/>
      <c r="B2406" s="60"/>
      <c r="C2406" s="60"/>
      <c r="D2406" s="60"/>
      <c r="H2406" s="61"/>
      <c r="I2406" s="61"/>
      <c r="J2406" s="61"/>
      <c r="K2406" s="61"/>
      <c r="L2406" s="61"/>
      <c r="M2406" s="61"/>
      <c r="N2406" s="61"/>
      <c r="O2406" s="61"/>
      <c r="P2406" s="61"/>
      <c r="Q2406" s="61"/>
      <c r="R2406" s="61"/>
      <c r="S2406" s="61"/>
      <c r="T2406" s="61"/>
      <c r="U2406" s="61"/>
      <c r="V2406" s="61"/>
      <c r="W2406" s="61"/>
      <c r="X2406" s="61"/>
      <c r="Y2406" s="61"/>
      <c r="Z2406" s="61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2"/>
      <c r="AQ2406" s="61"/>
      <c r="AR2406" s="61"/>
      <c r="AS2406" s="61"/>
      <c r="AT2406" s="61"/>
      <c r="AU2406" s="61"/>
      <c r="AV2406" s="61"/>
      <c r="AW2406" s="60"/>
    </row>
    <row r="2407" s="59" customFormat="1" customHeight="1" spans="1:49">
      <c r="A2407" s="60"/>
      <c r="B2407" s="60"/>
      <c r="C2407" s="60"/>
      <c r="D2407" s="60"/>
      <c r="H2407" s="61"/>
      <c r="I2407" s="61"/>
      <c r="J2407" s="61"/>
      <c r="K2407" s="61"/>
      <c r="L2407" s="61"/>
      <c r="M2407" s="61"/>
      <c r="N2407" s="61"/>
      <c r="O2407" s="61"/>
      <c r="P2407" s="61"/>
      <c r="Q2407" s="61"/>
      <c r="R2407" s="61"/>
      <c r="S2407" s="61"/>
      <c r="T2407" s="61"/>
      <c r="U2407" s="61"/>
      <c r="V2407" s="61"/>
      <c r="W2407" s="61"/>
      <c r="X2407" s="61"/>
      <c r="Y2407" s="61"/>
      <c r="Z2407" s="61"/>
      <c r="AA2407" s="61"/>
      <c r="AB2407" s="61"/>
      <c r="AC2407" s="61"/>
      <c r="AD2407" s="61"/>
      <c r="AE2407" s="61"/>
      <c r="AF2407" s="61"/>
      <c r="AG2407" s="61"/>
      <c r="AH2407" s="61"/>
      <c r="AI2407" s="61"/>
      <c r="AJ2407" s="61"/>
      <c r="AK2407" s="61"/>
      <c r="AL2407" s="61"/>
      <c r="AM2407" s="61"/>
      <c r="AN2407" s="61"/>
      <c r="AO2407" s="61"/>
      <c r="AP2407" s="62"/>
      <c r="AQ2407" s="61"/>
      <c r="AR2407" s="61"/>
      <c r="AS2407" s="61"/>
      <c r="AT2407" s="61"/>
      <c r="AU2407" s="61"/>
      <c r="AV2407" s="61"/>
      <c r="AW2407" s="60"/>
    </row>
    <row r="2408" s="59" customFormat="1" customHeight="1" spans="1:49">
      <c r="A2408" s="60"/>
      <c r="B2408" s="60"/>
      <c r="C2408" s="60"/>
      <c r="D2408" s="60"/>
      <c r="H2408" s="61"/>
      <c r="I2408" s="61"/>
      <c r="J2408" s="61"/>
      <c r="K2408" s="61"/>
      <c r="L2408" s="61"/>
      <c r="M2408" s="61"/>
      <c r="N2408" s="61"/>
      <c r="O2408" s="61"/>
      <c r="P2408" s="61"/>
      <c r="Q2408" s="61"/>
      <c r="R2408" s="61"/>
      <c r="S2408" s="61"/>
      <c r="T2408" s="61"/>
      <c r="U2408" s="61"/>
      <c r="V2408" s="61"/>
      <c r="W2408" s="61"/>
      <c r="X2408" s="61"/>
      <c r="Y2408" s="61"/>
      <c r="Z2408" s="61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2"/>
      <c r="AQ2408" s="61"/>
      <c r="AR2408" s="61"/>
      <c r="AS2408" s="61"/>
      <c r="AT2408" s="61"/>
      <c r="AU2408" s="61"/>
      <c r="AV2408" s="61"/>
      <c r="AW2408" s="60"/>
    </row>
    <row r="2409" s="59" customFormat="1" customHeight="1" spans="1:49">
      <c r="A2409" s="60"/>
      <c r="B2409" s="60"/>
      <c r="C2409" s="60"/>
      <c r="D2409" s="60"/>
      <c r="H2409" s="61"/>
      <c r="I2409" s="61"/>
      <c r="J2409" s="61"/>
      <c r="K2409" s="61"/>
      <c r="L2409" s="61"/>
      <c r="M2409" s="61"/>
      <c r="N2409" s="61"/>
      <c r="O2409" s="61"/>
      <c r="P2409" s="61"/>
      <c r="Q2409" s="61"/>
      <c r="R2409" s="61"/>
      <c r="S2409" s="61"/>
      <c r="T2409" s="61"/>
      <c r="U2409" s="61"/>
      <c r="V2409" s="61"/>
      <c r="W2409" s="61"/>
      <c r="X2409" s="61"/>
      <c r="Y2409" s="61"/>
      <c r="Z2409" s="61"/>
      <c r="AA2409" s="61"/>
      <c r="AB2409" s="61"/>
      <c r="AC2409" s="61"/>
      <c r="AD2409" s="61"/>
      <c r="AE2409" s="61"/>
      <c r="AF2409" s="61"/>
      <c r="AG2409" s="61"/>
      <c r="AH2409" s="61"/>
      <c r="AI2409" s="61"/>
      <c r="AJ2409" s="61"/>
      <c r="AK2409" s="61"/>
      <c r="AL2409" s="61"/>
      <c r="AM2409" s="61"/>
      <c r="AN2409" s="61"/>
      <c r="AO2409" s="61"/>
      <c r="AP2409" s="62"/>
      <c r="AQ2409" s="61"/>
      <c r="AR2409" s="61"/>
      <c r="AS2409" s="61"/>
      <c r="AT2409" s="61"/>
      <c r="AU2409" s="61"/>
      <c r="AV2409" s="61"/>
      <c r="AW2409" s="60"/>
    </row>
    <row r="2410" s="59" customFormat="1" customHeight="1" spans="1:49">
      <c r="A2410" s="60"/>
      <c r="B2410" s="60"/>
      <c r="C2410" s="60"/>
      <c r="D2410" s="60"/>
      <c r="H2410" s="61"/>
      <c r="I2410" s="61"/>
      <c r="J2410" s="61"/>
      <c r="K2410" s="61"/>
      <c r="L2410" s="61"/>
      <c r="M2410" s="61"/>
      <c r="N2410" s="61"/>
      <c r="O2410" s="61"/>
      <c r="P2410" s="61"/>
      <c r="Q2410" s="61"/>
      <c r="R2410" s="61"/>
      <c r="S2410" s="61"/>
      <c r="T2410" s="61"/>
      <c r="U2410" s="61"/>
      <c r="V2410" s="61"/>
      <c r="W2410" s="61"/>
      <c r="X2410" s="61"/>
      <c r="Y2410" s="61"/>
      <c r="Z2410" s="61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2"/>
      <c r="AQ2410" s="61"/>
      <c r="AR2410" s="61"/>
      <c r="AS2410" s="61"/>
      <c r="AT2410" s="61"/>
      <c r="AU2410" s="61"/>
      <c r="AV2410" s="61"/>
      <c r="AW2410" s="60"/>
    </row>
    <row r="2411" s="59" customFormat="1" customHeight="1" spans="1:49">
      <c r="A2411" s="60"/>
      <c r="B2411" s="60"/>
      <c r="C2411" s="60"/>
      <c r="D2411" s="60"/>
      <c r="H2411" s="61"/>
      <c r="I2411" s="61"/>
      <c r="J2411" s="61"/>
      <c r="K2411" s="61"/>
      <c r="L2411" s="61"/>
      <c r="M2411" s="61"/>
      <c r="N2411" s="61"/>
      <c r="O2411" s="61"/>
      <c r="P2411" s="61"/>
      <c r="Q2411" s="61"/>
      <c r="R2411" s="61"/>
      <c r="S2411" s="61"/>
      <c r="T2411" s="61"/>
      <c r="U2411" s="61"/>
      <c r="V2411" s="61"/>
      <c r="W2411" s="61"/>
      <c r="X2411" s="61"/>
      <c r="Y2411" s="61"/>
      <c r="Z2411" s="61"/>
      <c r="AA2411" s="61"/>
      <c r="AB2411" s="61"/>
      <c r="AC2411" s="61"/>
      <c r="AD2411" s="61"/>
      <c r="AE2411" s="61"/>
      <c r="AF2411" s="61"/>
      <c r="AG2411" s="61"/>
      <c r="AH2411" s="61"/>
      <c r="AI2411" s="61"/>
      <c r="AJ2411" s="61"/>
      <c r="AK2411" s="61"/>
      <c r="AL2411" s="61"/>
      <c r="AM2411" s="61"/>
      <c r="AN2411" s="61"/>
      <c r="AO2411" s="61"/>
      <c r="AP2411" s="62"/>
      <c r="AQ2411" s="61"/>
      <c r="AR2411" s="61"/>
      <c r="AS2411" s="61"/>
      <c r="AT2411" s="61"/>
      <c r="AU2411" s="61"/>
      <c r="AV2411" s="61"/>
      <c r="AW2411" s="60"/>
    </row>
    <row r="2412" s="59" customFormat="1" customHeight="1" spans="1:49">
      <c r="A2412" s="60"/>
      <c r="B2412" s="60"/>
      <c r="C2412" s="60"/>
      <c r="D2412" s="60"/>
      <c r="H2412" s="61"/>
      <c r="I2412" s="61"/>
      <c r="J2412" s="61"/>
      <c r="K2412" s="61"/>
      <c r="L2412" s="61"/>
      <c r="M2412" s="61"/>
      <c r="N2412" s="61"/>
      <c r="O2412" s="61"/>
      <c r="P2412" s="61"/>
      <c r="Q2412" s="61"/>
      <c r="R2412" s="61"/>
      <c r="S2412" s="61"/>
      <c r="T2412" s="61"/>
      <c r="U2412" s="61"/>
      <c r="V2412" s="61"/>
      <c r="W2412" s="61"/>
      <c r="X2412" s="61"/>
      <c r="Y2412" s="61"/>
      <c r="Z2412" s="61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2"/>
      <c r="AQ2412" s="61"/>
      <c r="AR2412" s="61"/>
      <c r="AS2412" s="61"/>
      <c r="AT2412" s="61"/>
      <c r="AU2412" s="61"/>
      <c r="AV2412" s="61"/>
      <c r="AW2412" s="60"/>
    </row>
    <row r="2413" s="59" customFormat="1" customHeight="1" spans="1:49">
      <c r="A2413" s="60"/>
      <c r="B2413" s="60"/>
      <c r="C2413" s="60"/>
      <c r="D2413" s="60"/>
      <c r="H2413" s="61"/>
      <c r="I2413" s="61"/>
      <c r="J2413" s="61"/>
      <c r="K2413" s="61"/>
      <c r="L2413" s="61"/>
      <c r="M2413" s="61"/>
      <c r="N2413" s="61"/>
      <c r="O2413" s="61"/>
      <c r="P2413" s="61"/>
      <c r="Q2413" s="61"/>
      <c r="R2413" s="61"/>
      <c r="S2413" s="61"/>
      <c r="T2413" s="61"/>
      <c r="U2413" s="61"/>
      <c r="V2413" s="61"/>
      <c r="W2413" s="61"/>
      <c r="X2413" s="61"/>
      <c r="Y2413" s="61"/>
      <c r="Z2413" s="61"/>
      <c r="AA2413" s="61"/>
      <c r="AB2413" s="61"/>
      <c r="AC2413" s="61"/>
      <c r="AD2413" s="61"/>
      <c r="AE2413" s="61"/>
      <c r="AF2413" s="61"/>
      <c r="AG2413" s="61"/>
      <c r="AH2413" s="61"/>
      <c r="AI2413" s="61"/>
      <c r="AJ2413" s="61"/>
      <c r="AK2413" s="61"/>
      <c r="AL2413" s="61"/>
      <c r="AM2413" s="61"/>
      <c r="AN2413" s="61"/>
      <c r="AO2413" s="61"/>
      <c r="AP2413" s="62"/>
      <c r="AQ2413" s="61"/>
      <c r="AR2413" s="61"/>
      <c r="AS2413" s="61"/>
      <c r="AT2413" s="61"/>
      <c r="AU2413" s="61"/>
      <c r="AV2413" s="61"/>
      <c r="AW2413" s="60"/>
    </row>
    <row r="2414" s="59" customFormat="1" customHeight="1" spans="1:49">
      <c r="A2414" s="60"/>
      <c r="B2414" s="60"/>
      <c r="C2414" s="60"/>
      <c r="D2414" s="60"/>
      <c r="H2414" s="61"/>
      <c r="I2414" s="61"/>
      <c r="J2414" s="61"/>
      <c r="K2414" s="61"/>
      <c r="L2414" s="61"/>
      <c r="M2414" s="61"/>
      <c r="N2414" s="61"/>
      <c r="O2414" s="61"/>
      <c r="P2414" s="61"/>
      <c r="Q2414" s="61"/>
      <c r="R2414" s="61"/>
      <c r="S2414" s="61"/>
      <c r="T2414" s="61"/>
      <c r="U2414" s="61"/>
      <c r="V2414" s="61"/>
      <c r="W2414" s="61"/>
      <c r="X2414" s="61"/>
      <c r="Y2414" s="61"/>
      <c r="Z2414" s="61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2"/>
      <c r="AQ2414" s="61"/>
      <c r="AR2414" s="61"/>
      <c r="AS2414" s="61"/>
      <c r="AT2414" s="61"/>
      <c r="AU2414" s="61"/>
      <c r="AV2414" s="61"/>
      <c r="AW2414" s="60"/>
    </row>
    <row r="2415" s="59" customFormat="1" customHeight="1" spans="1:49">
      <c r="A2415" s="60"/>
      <c r="B2415" s="60"/>
      <c r="C2415" s="60"/>
      <c r="D2415" s="60"/>
      <c r="H2415" s="61"/>
      <c r="I2415" s="61"/>
      <c r="J2415" s="61"/>
      <c r="K2415" s="61"/>
      <c r="L2415" s="61"/>
      <c r="M2415" s="61"/>
      <c r="N2415" s="61"/>
      <c r="O2415" s="61"/>
      <c r="P2415" s="61"/>
      <c r="Q2415" s="61"/>
      <c r="R2415" s="61"/>
      <c r="S2415" s="61"/>
      <c r="T2415" s="61"/>
      <c r="U2415" s="61"/>
      <c r="V2415" s="61"/>
      <c r="W2415" s="61"/>
      <c r="X2415" s="61"/>
      <c r="Y2415" s="61"/>
      <c r="Z2415" s="61"/>
      <c r="AA2415" s="61"/>
      <c r="AB2415" s="61"/>
      <c r="AC2415" s="61"/>
      <c r="AD2415" s="61"/>
      <c r="AE2415" s="61"/>
      <c r="AF2415" s="61"/>
      <c r="AG2415" s="61"/>
      <c r="AH2415" s="61"/>
      <c r="AI2415" s="61"/>
      <c r="AJ2415" s="61"/>
      <c r="AK2415" s="61"/>
      <c r="AL2415" s="61"/>
      <c r="AM2415" s="61"/>
      <c r="AN2415" s="61"/>
      <c r="AO2415" s="61"/>
      <c r="AP2415" s="62"/>
      <c r="AQ2415" s="61"/>
      <c r="AR2415" s="61"/>
      <c r="AS2415" s="61"/>
      <c r="AT2415" s="61"/>
      <c r="AU2415" s="61"/>
      <c r="AV2415" s="61"/>
      <c r="AW2415" s="60"/>
    </row>
    <row r="2416" s="59" customFormat="1" customHeight="1" spans="1:49">
      <c r="A2416" s="60"/>
      <c r="B2416" s="60"/>
      <c r="C2416" s="60"/>
      <c r="D2416" s="60"/>
      <c r="H2416" s="61"/>
      <c r="I2416" s="61"/>
      <c r="J2416" s="61"/>
      <c r="K2416" s="61"/>
      <c r="L2416" s="61"/>
      <c r="M2416" s="61"/>
      <c r="N2416" s="61"/>
      <c r="O2416" s="61"/>
      <c r="P2416" s="61"/>
      <c r="Q2416" s="61"/>
      <c r="R2416" s="61"/>
      <c r="S2416" s="61"/>
      <c r="T2416" s="61"/>
      <c r="U2416" s="61"/>
      <c r="V2416" s="61"/>
      <c r="W2416" s="61"/>
      <c r="X2416" s="61"/>
      <c r="Y2416" s="61"/>
      <c r="Z2416" s="61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2"/>
      <c r="AQ2416" s="61"/>
      <c r="AR2416" s="61"/>
      <c r="AS2416" s="61"/>
      <c r="AT2416" s="61"/>
      <c r="AU2416" s="61"/>
      <c r="AV2416" s="61"/>
      <c r="AW2416" s="60"/>
    </row>
    <row r="2417" s="59" customFormat="1" customHeight="1" spans="1:49">
      <c r="A2417" s="60"/>
      <c r="B2417" s="60"/>
      <c r="C2417" s="60"/>
      <c r="D2417" s="60"/>
      <c r="H2417" s="61"/>
      <c r="I2417" s="61"/>
      <c r="J2417" s="61"/>
      <c r="K2417" s="61"/>
      <c r="L2417" s="61"/>
      <c r="M2417" s="61"/>
      <c r="N2417" s="61"/>
      <c r="O2417" s="61"/>
      <c r="P2417" s="61"/>
      <c r="Q2417" s="61"/>
      <c r="R2417" s="61"/>
      <c r="S2417" s="61"/>
      <c r="T2417" s="61"/>
      <c r="U2417" s="61"/>
      <c r="V2417" s="61"/>
      <c r="W2417" s="61"/>
      <c r="X2417" s="61"/>
      <c r="Y2417" s="61"/>
      <c r="Z2417" s="61"/>
      <c r="AA2417" s="61"/>
      <c r="AB2417" s="61"/>
      <c r="AC2417" s="61"/>
      <c r="AD2417" s="61"/>
      <c r="AE2417" s="61"/>
      <c r="AF2417" s="61"/>
      <c r="AG2417" s="61"/>
      <c r="AH2417" s="61"/>
      <c r="AI2417" s="61"/>
      <c r="AJ2417" s="61"/>
      <c r="AK2417" s="61"/>
      <c r="AL2417" s="61"/>
      <c r="AM2417" s="61"/>
      <c r="AN2417" s="61"/>
      <c r="AO2417" s="61"/>
      <c r="AP2417" s="62"/>
      <c r="AQ2417" s="61"/>
      <c r="AR2417" s="61"/>
      <c r="AS2417" s="61"/>
      <c r="AT2417" s="61"/>
      <c r="AU2417" s="61"/>
      <c r="AV2417" s="61"/>
      <c r="AW2417" s="60"/>
    </row>
    <row r="2418" s="59" customFormat="1" customHeight="1" spans="1:49">
      <c r="A2418" s="60"/>
      <c r="B2418" s="60"/>
      <c r="C2418" s="60"/>
      <c r="D2418" s="60"/>
      <c r="H2418" s="61"/>
      <c r="I2418" s="61"/>
      <c r="J2418" s="61"/>
      <c r="K2418" s="61"/>
      <c r="L2418" s="61"/>
      <c r="M2418" s="61"/>
      <c r="N2418" s="61"/>
      <c r="O2418" s="61"/>
      <c r="P2418" s="61"/>
      <c r="Q2418" s="61"/>
      <c r="R2418" s="61"/>
      <c r="S2418" s="61"/>
      <c r="T2418" s="61"/>
      <c r="U2418" s="61"/>
      <c r="V2418" s="61"/>
      <c r="W2418" s="61"/>
      <c r="X2418" s="61"/>
      <c r="Y2418" s="61"/>
      <c r="Z2418" s="61"/>
      <c r="AA2418" s="61"/>
      <c r="AB2418" s="61"/>
      <c r="AC2418" s="61"/>
      <c r="AD2418" s="61"/>
      <c r="AE2418" s="61"/>
      <c r="AF2418" s="61"/>
      <c r="AG2418" s="61"/>
      <c r="AH2418" s="61"/>
      <c r="AI2418" s="61"/>
      <c r="AJ2418" s="61"/>
      <c r="AK2418" s="61"/>
      <c r="AL2418" s="61"/>
      <c r="AM2418" s="61"/>
      <c r="AN2418" s="61"/>
      <c r="AO2418" s="61"/>
      <c r="AP2418" s="62"/>
      <c r="AQ2418" s="61"/>
      <c r="AR2418" s="61"/>
      <c r="AS2418" s="61"/>
      <c r="AT2418" s="61"/>
      <c r="AU2418" s="61"/>
      <c r="AV2418" s="61"/>
      <c r="AW2418" s="60"/>
    </row>
    <row r="2419" s="59" customFormat="1" customHeight="1" spans="1:49">
      <c r="A2419" s="60"/>
      <c r="B2419" s="60"/>
      <c r="C2419" s="60"/>
      <c r="D2419" s="60"/>
      <c r="H2419" s="61"/>
      <c r="I2419" s="61"/>
      <c r="J2419" s="61"/>
      <c r="K2419" s="61"/>
      <c r="L2419" s="61"/>
      <c r="M2419" s="61"/>
      <c r="N2419" s="61"/>
      <c r="O2419" s="61"/>
      <c r="P2419" s="61"/>
      <c r="Q2419" s="61"/>
      <c r="R2419" s="61"/>
      <c r="S2419" s="61"/>
      <c r="T2419" s="61"/>
      <c r="U2419" s="61"/>
      <c r="V2419" s="61"/>
      <c r="W2419" s="61"/>
      <c r="X2419" s="61"/>
      <c r="Y2419" s="61"/>
      <c r="Z2419" s="61"/>
      <c r="AA2419" s="61"/>
      <c r="AB2419" s="61"/>
      <c r="AC2419" s="61"/>
      <c r="AD2419" s="61"/>
      <c r="AE2419" s="61"/>
      <c r="AF2419" s="61"/>
      <c r="AG2419" s="61"/>
      <c r="AH2419" s="61"/>
      <c r="AI2419" s="61"/>
      <c r="AJ2419" s="61"/>
      <c r="AK2419" s="61"/>
      <c r="AL2419" s="61"/>
      <c r="AM2419" s="61"/>
      <c r="AN2419" s="61"/>
      <c r="AO2419" s="61"/>
      <c r="AP2419" s="62"/>
      <c r="AQ2419" s="61"/>
      <c r="AR2419" s="61"/>
      <c r="AS2419" s="61"/>
      <c r="AT2419" s="61"/>
      <c r="AU2419" s="61"/>
      <c r="AV2419" s="61"/>
      <c r="AW2419" s="60"/>
    </row>
    <row r="2420" s="59" customFormat="1" customHeight="1" spans="1:49">
      <c r="A2420" s="60"/>
      <c r="B2420" s="60"/>
      <c r="C2420" s="60"/>
      <c r="D2420" s="60"/>
      <c r="H2420" s="61"/>
      <c r="I2420" s="61"/>
      <c r="J2420" s="61"/>
      <c r="K2420" s="61"/>
      <c r="L2420" s="61"/>
      <c r="M2420" s="61"/>
      <c r="N2420" s="61"/>
      <c r="O2420" s="61"/>
      <c r="P2420" s="61"/>
      <c r="Q2420" s="61"/>
      <c r="R2420" s="61"/>
      <c r="S2420" s="61"/>
      <c r="T2420" s="61"/>
      <c r="U2420" s="61"/>
      <c r="V2420" s="61"/>
      <c r="W2420" s="61"/>
      <c r="X2420" s="61"/>
      <c r="Y2420" s="61"/>
      <c r="Z2420" s="61"/>
      <c r="AA2420" s="61"/>
      <c r="AB2420" s="61"/>
      <c r="AC2420" s="61"/>
      <c r="AD2420" s="61"/>
      <c r="AE2420" s="61"/>
      <c r="AF2420" s="61"/>
      <c r="AG2420" s="61"/>
      <c r="AH2420" s="61"/>
      <c r="AI2420" s="61"/>
      <c r="AJ2420" s="61"/>
      <c r="AK2420" s="61"/>
      <c r="AL2420" s="61"/>
      <c r="AM2420" s="61"/>
      <c r="AN2420" s="61"/>
      <c r="AO2420" s="61"/>
      <c r="AP2420" s="62"/>
      <c r="AQ2420" s="61"/>
      <c r="AR2420" s="61"/>
      <c r="AS2420" s="61"/>
      <c r="AT2420" s="61"/>
      <c r="AU2420" s="61"/>
      <c r="AV2420" s="61"/>
      <c r="AW2420" s="60"/>
    </row>
    <row r="2421" s="59" customFormat="1" customHeight="1" spans="1:49">
      <c r="A2421" s="60"/>
      <c r="B2421" s="60"/>
      <c r="C2421" s="60"/>
      <c r="D2421" s="60"/>
      <c r="H2421" s="61"/>
      <c r="I2421" s="61"/>
      <c r="J2421" s="61"/>
      <c r="K2421" s="61"/>
      <c r="L2421" s="61"/>
      <c r="M2421" s="61"/>
      <c r="N2421" s="61"/>
      <c r="O2421" s="61"/>
      <c r="P2421" s="61"/>
      <c r="Q2421" s="61"/>
      <c r="R2421" s="61"/>
      <c r="S2421" s="61"/>
      <c r="T2421" s="61"/>
      <c r="U2421" s="61"/>
      <c r="V2421" s="61"/>
      <c r="W2421" s="61"/>
      <c r="X2421" s="61"/>
      <c r="Y2421" s="61"/>
      <c r="Z2421" s="61"/>
      <c r="AA2421" s="61"/>
      <c r="AB2421" s="61"/>
      <c r="AC2421" s="61"/>
      <c r="AD2421" s="61"/>
      <c r="AE2421" s="61"/>
      <c r="AF2421" s="61"/>
      <c r="AG2421" s="61"/>
      <c r="AH2421" s="61"/>
      <c r="AI2421" s="61"/>
      <c r="AJ2421" s="61"/>
      <c r="AK2421" s="61"/>
      <c r="AL2421" s="61"/>
      <c r="AM2421" s="61"/>
      <c r="AN2421" s="61"/>
      <c r="AO2421" s="61"/>
      <c r="AP2421" s="62"/>
      <c r="AQ2421" s="61"/>
      <c r="AR2421" s="61"/>
      <c r="AS2421" s="61"/>
      <c r="AT2421" s="61"/>
      <c r="AU2421" s="61"/>
      <c r="AV2421" s="61"/>
      <c r="AW2421" s="60"/>
    </row>
    <row r="2422" s="59" customFormat="1" customHeight="1" spans="1:49">
      <c r="A2422" s="60"/>
      <c r="B2422" s="60"/>
      <c r="C2422" s="60"/>
      <c r="D2422" s="60"/>
      <c r="H2422" s="61"/>
      <c r="I2422" s="61"/>
      <c r="J2422" s="61"/>
      <c r="K2422" s="61"/>
      <c r="L2422" s="61"/>
      <c r="M2422" s="61"/>
      <c r="N2422" s="61"/>
      <c r="O2422" s="61"/>
      <c r="P2422" s="61"/>
      <c r="Q2422" s="61"/>
      <c r="R2422" s="61"/>
      <c r="S2422" s="61"/>
      <c r="T2422" s="61"/>
      <c r="U2422" s="61"/>
      <c r="V2422" s="61"/>
      <c r="W2422" s="61"/>
      <c r="X2422" s="61"/>
      <c r="Y2422" s="61"/>
      <c r="Z2422" s="61"/>
      <c r="AA2422" s="61"/>
      <c r="AB2422" s="61"/>
      <c r="AC2422" s="61"/>
      <c r="AD2422" s="61"/>
      <c r="AE2422" s="61"/>
      <c r="AF2422" s="61"/>
      <c r="AG2422" s="61"/>
      <c r="AH2422" s="61"/>
      <c r="AI2422" s="61"/>
      <c r="AJ2422" s="61"/>
      <c r="AK2422" s="61"/>
      <c r="AL2422" s="61"/>
      <c r="AM2422" s="61"/>
      <c r="AN2422" s="61"/>
      <c r="AO2422" s="61"/>
      <c r="AP2422" s="62"/>
      <c r="AQ2422" s="61"/>
      <c r="AR2422" s="61"/>
      <c r="AS2422" s="61"/>
      <c r="AT2422" s="61"/>
      <c r="AU2422" s="61"/>
      <c r="AV2422" s="61"/>
      <c r="AW2422" s="60"/>
    </row>
    <row r="2423" s="59" customFormat="1" customHeight="1" spans="1:49">
      <c r="A2423" s="60"/>
      <c r="B2423" s="60"/>
      <c r="C2423" s="60"/>
      <c r="D2423" s="60"/>
      <c r="H2423" s="61"/>
      <c r="I2423" s="61"/>
      <c r="J2423" s="61"/>
      <c r="K2423" s="61"/>
      <c r="L2423" s="61"/>
      <c r="M2423" s="61"/>
      <c r="N2423" s="61"/>
      <c r="O2423" s="61"/>
      <c r="P2423" s="61"/>
      <c r="Q2423" s="61"/>
      <c r="R2423" s="61"/>
      <c r="S2423" s="61"/>
      <c r="T2423" s="61"/>
      <c r="U2423" s="61"/>
      <c r="V2423" s="61"/>
      <c r="W2423" s="61"/>
      <c r="X2423" s="61"/>
      <c r="Y2423" s="61"/>
      <c r="Z2423" s="61"/>
      <c r="AA2423" s="61"/>
      <c r="AB2423" s="61"/>
      <c r="AC2423" s="61"/>
      <c r="AD2423" s="61"/>
      <c r="AE2423" s="61"/>
      <c r="AF2423" s="61"/>
      <c r="AG2423" s="61"/>
      <c r="AH2423" s="61"/>
      <c r="AI2423" s="61"/>
      <c r="AJ2423" s="61"/>
      <c r="AK2423" s="61"/>
      <c r="AL2423" s="61"/>
      <c r="AM2423" s="61"/>
      <c r="AN2423" s="61"/>
      <c r="AO2423" s="61"/>
      <c r="AP2423" s="62"/>
      <c r="AQ2423" s="61"/>
      <c r="AR2423" s="61"/>
      <c r="AS2423" s="61"/>
      <c r="AT2423" s="61"/>
      <c r="AU2423" s="61"/>
      <c r="AV2423" s="61"/>
      <c r="AW2423" s="60"/>
    </row>
    <row r="2424" s="59" customFormat="1" customHeight="1" spans="1:49">
      <c r="A2424" s="60"/>
      <c r="B2424" s="60"/>
      <c r="C2424" s="60"/>
      <c r="D2424" s="60"/>
      <c r="H2424" s="61"/>
      <c r="I2424" s="61"/>
      <c r="J2424" s="61"/>
      <c r="K2424" s="61"/>
      <c r="L2424" s="61"/>
      <c r="M2424" s="61"/>
      <c r="N2424" s="61"/>
      <c r="O2424" s="61"/>
      <c r="P2424" s="61"/>
      <c r="Q2424" s="61"/>
      <c r="R2424" s="61"/>
      <c r="S2424" s="61"/>
      <c r="T2424" s="61"/>
      <c r="U2424" s="61"/>
      <c r="V2424" s="61"/>
      <c r="W2424" s="61"/>
      <c r="X2424" s="61"/>
      <c r="Y2424" s="61"/>
      <c r="Z2424" s="61"/>
      <c r="AA2424" s="61"/>
      <c r="AB2424" s="61"/>
      <c r="AC2424" s="61"/>
      <c r="AD2424" s="61"/>
      <c r="AE2424" s="61"/>
      <c r="AF2424" s="61"/>
      <c r="AG2424" s="61"/>
      <c r="AH2424" s="61"/>
      <c r="AI2424" s="61"/>
      <c r="AJ2424" s="61"/>
      <c r="AK2424" s="61"/>
      <c r="AL2424" s="61"/>
      <c r="AM2424" s="61"/>
      <c r="AN2424" s="61"/>
      <c r="AO2424" s="61"/>
      <c r="AP2424" s="62"/>
      <c r="AQ2424" s="61"/>
      <c r="AR2424" s="61"/>
      <c r="AS2424" s="61"/>
      <c r="AT2424" s="61"/>
      <c r="AU2424" s="61"/>
      <c r="AV2424" s="61"/>
      <c r="AW2424" s="60"/>
    </row>
    <row r="2425" s="59" customFormat="1" customHeight="1" spans="1:49">
      <c r="A2425" s="60"/>
      <c r="B2425" s="60"/>
      <c r="C2425" s="60"/>
      <c r="D2425" s="60"/>
      <c r="H2425" s="61"/>
      <c r="I2425" s="61"/>
      <c r="J2425" s="61"/>
      <c r="K2425" s="61"/>
      <c r="L2425" s="61"/>
      <c r="M2425" s="61"/>
      <c r="N2425" s="61"/>
      <c r="O2425" s="61"/>
      <c r="P2425" s="61"/>
      <c r="Q2425" s="61"/>
      <c r="R2425" s="61"/>
      <c r="S2425" s="61"/>
      <c r="T2425" s="61"/>
      <c r="U2425" s="61"/>
      <c r="V2425" s="61"/>
      <c r="W2425" s="61"/>
      <c r="X2425" s="61"/>
      <c r="Y2425" s="61"/>
      <c r="Z2425" s="61"/>
      <c r="AA2425" s="61"/>
      <c r="AB2425" s="61"/>
      <c r="AC2425" s="61"/>
      <c r="AD2425" s="61"/>
      <c r="AE2425" s="61"/>
      <c r="AF2425" s="61"/>
      <c r="AG2425" s="61"/>
      <c r="AH2425" s="61"/>
      <c r="AI2425" s="61"/>
      <c r="AJ2425" s="61"/>
      <c r="AK2425" s="61"/>
      <c r="AL2425" s="61"/>
      <c r="AM2425" s="61"/>
      <c r="AN2425" s="61"/>
      <c r="AO2425" s="61"/>
      <c r="AP2425" s="62"/>
      <c r="AQ2425" s="61"/>
      <c r="AR2425" s="61"/>
      <c r="AS2425" s="61"/>
      <c r="AT2425" s="61"/>
      <c r="AU2425" s="61"/>
      <c r="AV2425" s="61"/>
      <c r="AW2425" s="60"/>
    </row>
    <row r="2426" s="59" customFormat="1" customHeight="1" spans="1:49">
      <c r="A2426" s="60"/>
      <c r="B2426" s="60"/>
      <c r="C2426" s="60"/>
      <c r="D2426" s="60"/>
      <c r="H2426" s="61"/>
      <c r="I2426" s="61"/>
      <c r="J2426" s="61"/>
      <c r="K2426" s="61"/>
      <c r="L2426" s="61"/>
      <c r="M2426" s="61"/>
      <c r="N2426" s="61"/>
      <c r="O2426" s="61"/>
      <c r="P2426" s="61"/>
      <c r="Q2426" s="61"/>
      <c r="R2426" s="61"/>
      <c r="S2426" s="61"/>
      <c r="T2426" s="61"/>
      <c r="U2426" s="61"/>
      <c r="V2426" s="61"/>
      <c r="W2426" s="61"/>
      <c r="X2426" s="61"/>
      <c r="Y2426" s="61"/>
      <c r="Z2426" s="61"/>
      <c r="AA2426" s="61"/>
      <c r="AB2426" s="61"/>
      <c r="AC2426" s="61"/>
      <c r="AD2426" s="61"/>
      <c r="AE2426" s="61"/>
      <c r="AF2426" s="61"/>
      <c r="AG2426" s="61"/>
      <c r="AH2426" s="61"/>
      <c r="AI2426" s="61"/>
      <c r="AJ2426" s="61"/>
      <c r="AK2426" s="61"/>
      <c r="AL2426" s="61"/>
      <c r="AM2426" s="61"/>
      <c r="AN2426" s="61"/>
      <c r="AO2426" s="61"/>
      <c r="AP2426" s="62"/>
      <c r="AQ2426" s="61"/>
      <c r="AR2426" s="61"/>
      <c r="AS2426" s="61"/>
      <c r="AT2426" s="61"/>
      <c r="AU2426" s="61"/>
      <c r="AV2426" s="61"/>
      <c r="AW2426" s="60"/>
    </row>
    <row r="2427" s="59" customFormat="1" customHeight="1" spans="1:49">
      <c r="A2427" s="60"/>
      <c r="B2427" s="60"/>
      <c r="C2427" s="60"/>
      <c r="D2427" s="60"/>
      <c r="H2427" s="61"/>
      <c r="I2427" s="61"/>
      <c r="J2427" s="61"/>
      <c r="K2427" s="61"/>
      <c r="L2427" s="61"/>
      <c r="M2427" s="61"/>
      <c r="N2427" s="61"/>
      <c r="O2427" s="61"/>
      <c r="P2427" s="61"/>
      <c r="Q2427" s="61"/>
      <c r="R2427" s="61"/>
      <c r="S2427" s="61"/>
      <c r="T2427" s="61"/>
      <c r="U2427" s="61"/>
      <c r="V2427" s="61"/>
      <c r="W2427" s="61"/>
      <c r="X2427" s="61"/>
      <c r="Y2427" s="61"/>
      <c r="Z2427" s="61"/>
      <c r="AA2427" s="61"/>
      <c r="AB2427" s="61"/>
      <c r="AC2427" s="61"/>
      <c r="AD2427" s="61"/>
      <c r="AE2427" s="61"/>
      <c r="AF2427" s="61"/>
      <c r="AG2427" s="61"/>
      <c r="AH2427" s="61"/>
      <c r="AI2427" s="61"/>
      <c r="AJ2427" s="61"/>
      <c r="AK2427" s="61"/>
      <c r="AL2427" s="61"/>
      <c r="AM2427" s="61"/>
      <c r="AN2427" s="61"/>
      <c r="AO2427" s="61"/>
      <c r="AP2427" s="62"/>
      <c r="AQ2427" s="61"/>
      <c r="AR2427" s="61"/>
      <c r="AS2427" s="61"/>
      <c r="AT2427" s="61"/>
      <c r="AU2427" s="61"/>
      <c r="AV2427" s="61"/>
      <c r="AW2427" s="60"/>
    </row>
    <row r="2428" s="59" customFormat="1" customHeight="1" spans="1:49">
      <c r="A2428" s="60"/>
      <c r="B2428" s="60"/>
      <c r="C2428" s="60"/>
      <c r="D2428" s="60"/>
      <c r="H2428" s="61"/>
      <c r="I2428" s="61"/>
      <c r="J2428" s="61"/>
      <c r="K2428" s="61"/>
      <c r="L2428" s="61"/>
      <c r="M2428" s="61"/>
      <c r="N2428" s="61"/>
      <c r="O2428" s="61"/>
      <c r="P2428" s="61"/>
      <c r="Q2428" s="61"/>
      <c r="R2428" s="61"/>
      <c r="S2428" s="61"/>
      <c r="T2428" s="61"/>
      <c r="U2428" s="61"/>
      <c r="V2428" s="61"/>
      <c r="W2428" s="61"/>
      <c r="X2428" s="61"/>
      <c r="Y2428" s="61"/>
      <c r="Z2428" s="61"/>
      <c r="AA2428" s="61"/>
      <c r="AB2428" s="61"/>
      <c r="AC2428" s="61"/>
      <c r="AD2428" s="61"/>
      <c r="AE2428" s="61"/>
      <c r="AF2428" s="61"/>
      <c r="AG2428" s="61"/>
      <c r="AH2428" s="61"/>
      <c r="AI2428" s="61"/>
      <c r="AJ2428" s="61"/>
      <c r="AK2428" s="61"/>
      <c r="AL2428" s="61"/>
      <c r="AM2428" s="61"/>
      <c r="AN2428" s="61"/>
      <c r="AO2428" s="61"/>
      <c r="AP2428" s="62"/>
      <c r="AQ2428" s="61"/>
      <c r="AR2428" s="61"/>
      <c r="AS2428" s="61"/>
      <c r="AT2428" s="61"/>
      <c r="AU2428" s="61"/>
      <c r="AV2428" s="61"/>
      <c r="AW2428" s="60"/>
    </row>
    <row r="2429" s="59" customFormat="1" customHeight="1" spans="1:49">
      <c r="A2429" s="60"/>
      <c r="B2429" s="60"/>
      <c r="C2429" s="60"/>
      <c r="D2429" s="60"/>
      <c r="H2429" s="61"/>
      <c r="I2429" s="61"/>
      <c r="J2429" s="61"/>
      <c r="K2429" s="61"/>
      <c r="L2429" s="61"/>
      <c r="M2429" s="61"/>
      <c r="N2429" s="61"/>
      <c r="O2429" s="61"/>
      <c r="P2429" s="61"/>
      <c r="Q2429" s="61"/>
      <c r="R2429" s="61"/>
      <c r="S2429" s="61"/>
      <c r="T2429" s="61"/>
      <c r="U2429" s="61"/>
      <c r="V2429" s="61"/>
      <c r="W2429" s="61"/>
      <c r="X2429" s="61"/>
      <c r="Y2429" s="61"/>
      <c r="Z2429" s="61"/>
      <c r="AA2429" s="61"/>
      <c r="AB2429" s="61"/>
      <c r="AC2429" s="61"/>
      <c r="AD2429" s="61"/>
      <c r="AE2429" s="61"/>
      <c r="AF2429" s="61"/>
      <c r="AG2429" s="61"/>
      <c r="AH2429" s="61"/>
      <c r="AI2429" s="61"/>
      <c r="AJ2429" s="61"/>
      <c r="AK2429" s="61"/>
      <c r="AL2429" s="61"/>
      <c r="AM2429" s="61"/>
      <c r="AN2429" s="61"/>
      <c r="AO2429" s="61"/>
      <c r="AP2429" s="62"/>
      <c r="AQ2429" s="61"/>
      <c r="AR2429" s="61"/>
      <c r="AS2429" s="61"/>
      <c r="AT2429" s="61"/>
      <c r="AU2429" s="61"/>
      <c r="AV2429" s="61"/>
      <c r="AW2429" s="60"/>
    </row>
    <row r="2430" s="59" customFormat="1" customHeight="1" spans="1:49">
      <c r="A2430" s="60"/>
      <c r="B2430" s="60"/>
      <c r="C2430" s="60"/>
      <c r="D2430" s="60"/>
      <c r="H2430" s="61"/>
      <c r="I2430" s="61"/>
      <c r="J2430" s="61"/>
      <c r="K2430" s="61"/>
      <c r="L2430" s="61"/>
      <c r="M2430" s="61"/>
      <c r="N2430" s="61"/>
      <c r="O2430" s="61"/>
      <c r="P2430" s="61"/>
      <c r="Q2430" s="61"/>
      <c r="R2430" s="61"/>
      <c r="S2430" s="61"/>
      <c r="T2430" s="61"/>
      <c r="U2430" s="61"/>
      <c r="V2430" s="61"/>
      <c r="W2430" s="61"/>
      <c r="X2430" s="61"/>
      <c r="Y2430" s="61"/>
      <c r="Z2430" s="61"/>
      <c r="AA2430" s="61"/>
      <c r="AB2430" s="61"/>
      <c r="AC2430" s="61"/>
      <c r="AD2430" s="61"/>
      <c r="AE2430" s="61"/>
      <c r="AF2430" s="61"/>
      <c r="AG2430" s="61"/>
      <c r="AH2430" s="61"/>
      <c r="AI2430" s="61"/>
      <c r="AJ2430" s="61"/>
      <c r="AK2430" s="61"/>
      <c r="AL2430" s="61"/>
      <c r="AM2430" s="61"/>
      <c r="AN2430" s="61"/>
      <c r="AO2430" s="61"/>
      <c r="AP2430" s="62"/>
      <c r="AQ2430" s="61"/>
      <c r="AR2430" s="61"/>
      <c r="AS2430" s="61"/>
      <c r="AT2430" s="61"/>
      <c r="AU2430" s="61"/>
      <c r="AV2430" s="61"/>
      <c r="AW2430" s="60"/>
    </row>
    <row r="2431" s="59" customFormat="1" customHeight="1" spans="1:49">
      <c r="A2431" s="60"/>
      <c r="B2431" s="60"/>
      <c r="C2431" s="60"/>
      <c r="D2431" s="60"/>
      <c r="H2431" s="61"/>
      <c r="I2431" s="61"/>
      <c r="J2431" s="61"/>
      <c r="K2431" s="61"/>
      <c r="L2431" s="61"/>
      <c r="M2431" s="61"/>
      <c r="N2431" s="61"/>
      <c r="O2431" s="61"/>
      <c r="P2431" s="61"/>
      <c r="Q2431" s="61"/>
      <c r="R2431" s="61"/>
      <c r="S2431" s="61"/>
      <c r="T2431" s="61"/>
      <c r="U2431" s="61"/>
      <c r="V2431" s="61"/>
      <c r="W2431" s="61"/>
      <c r="X2431" s="61"/>
      <c r="Y2431" s="61"/>
      <c r="Z2431" s="61"/>
      <c r="AA2431" s="61"/>
      <c r="AB2431" s="61"/>
      <c r="AC2431" s="61"/>
      <c r="AD2431" s="61"/>
      <c r="AE2431" s="61"/>
      <c r="AF2431" s="61"/>
      <c r="AG2431" s="61"/>
      <c r="AH2431" s="61"/>
      <c r="AI2431" s="61"/>
      <c r="AJ2431" s="61"/>
      <c r="AK2431" s="61"/>
      <c r="AL2431" s="61"/>
      <c r="AM2431" s="61"/>
      <c r="AN2431" s="61"/>
      <c r="AO2431" s="61"/>
      <c r="AP2431" s="62"/>
      <c r="AQ2431" s="61"/>
      <c r="AR2431" s="61"/>
      <c r="AS2431" s="61"/>
      <c r="AT2431" s="61"/>
      <c r="AU2431" s="61"/>
      <c r="AV2431" s="61"/>
      <c r="AW2431" s="60"/>
    </row>
    <row r="2432" s="59" customFormat="1" customHeight="1" spans="1:49">
      <c r="A2432" s="60"/>
      <c r="B2432" s="60"/>
      <c r="C2432" s="60"/>
      <c r="D2432" s="60"/>
      <c r="H2432" s="61"/>
      <c r="I2432" s="61"/>
      <c r="J2432" s="61"/>
      <c r="K2432" s="61"/>
      <c r="L2432" s="61"/>
      <c r="M2432" s="61"/>
      <c r="N2432" s="61"/>
      <c r="O2432" s="61"/>
      <c r="P2432" s="61"/>
      <c r="Q2432" s="61"/>
      <c r="R2432" s="61"/>
      <c r="S2432" s="61"/>
      <c r="T2432" s="61"/>
      <c r="U2432" s="61"/>
      <c r="V2432" s="61"/>
      <c r="W2432" s="61"/>
      <c r="X2432" s="61"/>
      <c r="Y2432" s="61"/>
      <c r="Z2432" s="61"/>
      <c r="AA2432" s="61"/>
      <c r="AB2432" s="61"/>
      <c r="AC2432" s="61"/>
      <c r="AD2432" s="61"/>
      <c r="AE2432" s="61"/>
      <c r="AF2432" s="61"/>
      <c r="AG2432" s="61"/>
      <c r="AH2432" s="61"/>
      <c r="AI2432" s="61"/>
      <c r="AJ2432" s="61"/>
      <c r="AK2432" s="61"/>
      <c r="AL2432" s="61"/>
      <c r="AM2432" s="61"/>
      <c r="AN2432" s="61"/>
      <c r="AO2432" s="61"/>
      <c r="AP2432" s="62"/>
      <c r="AQ2432" s="61"/>
      <c r="AR2432" s="61"/>
      <c r="AS2432" s="61"/>
      <c r="AT2432" s="61"/>
      <c r="AU2432" s="61"/>
      <c r="AV2432" s="61"/>
      <c r="AW2432" s="60"/>
    </row>
    <row r="2433" s="59" customFormat="1" customHeight="1" spans="1:49">
      <c r="A2433" s="60"/>
      <c r="B2433" s="60"/>
      <c r="C2433" s="60"/>
      <c r="D2433" s="60"/>
      <c r="H2433" s="61"/>
      <c r="I2433" s="61"/>
      <c r="J2433" s="61"/>
      <c r="K2433" s="61"/>
      <c r="L2433" s="61"/>
      <c r="M2433" s="61"/>
      <c r="N2433" s="61"/>
      <c r="O2433" s="61"/>
      <c r="P2433" s="61"/>
      <c r="Q2433" s="61"/>
      <c r="R2433" s="61"/>
      <c r="S2433" s="61"/>
      <c r="T2433" s="61"/>
      <c r="U2433" s="61"/>
      <c r="V2433" s="61"/>
      <c r="W2433" s="61"/>
      <c r="X2433" s="61"/>
      <c r="Y2433" s="61"/>
      <c r="Z2433" s="61"/>
      <c r="AA2433" s="61"/>
      <c r="AB2433" s="61"/>
      <c r="AC2433" s="61"/>
      <c r="AD2433" s="61"/>
      <c r="AE2433" s="61"/>
      <c r="AF2433" s="61"/>
      <c r="AG2433" s="61"/>
      <c r="AH2433" s="61"/>
      <c r="AI2433" s="61"/>
      <c r="AJ2433" s="61"/>
      <c r="AK2433" s="61"/>
      <c r="AL2433" s="61"/>
      <c r="AM2433" s="61"/>
      <c r="AN2433" s="61"/>
      <c r="AO2433" s="61"/>
      <c r="AP2433" s="62"/>
      <c r="AQ2433" s="61"/>
      <c r="AR2433" s="61"/>
      <c r="AS2433" s="61"/>
      <c r="AT2433" s="61"/>
      <c r="AU2433" s="61"/>
      <c r="AV2433" s="61"/>
      <c r="AW2433" s="60"/>
    </row>
    <row r="2434" s="59" customFormat="1" customHeight="1" spans="1:49">
      <c r="A2434" s="60"/>
      <c r="B2434" s="60"/>
      <c r="C2434" s="60"/>
      <c r="D2434" s="60"/>
      <c r="H2434" s="61"/>
      <c r="I2434" s="61"/>
      <c r="J2434" s="61"/>
      <c r="K2434" s="61"/>
      <c r="L2434" s="61"/>
      <c r="M2434" s="61"/>
      <c r="N2434" s="61"/>
      <c r="O2434" s="61"/>
      <c r="P2434" s="61"/>
      <c r="Q2434" s="61"/>
      <c r="R2434" s="61"/>
      <c r="S2434" s="61"/>
      <c r="T2434" s="61"/>
      <c r="U2434" s="61"/>
      <c r="V2434" s="61"/>
      <c r="W2434" s="61"/>
      <c r="X2434" s="61"/>
      <c r="Y2434" s="61"/>
      <c r="Z2434" s="61"/>
      <c r="AA2434" s="61"/>
      <c r="AB2434" s="61"/>
      <c r="AC2434" s="61"/>
      <c r="AD2434" s="61"/>
      <c r="AE2434" s="61"/>
      <c r="AF2434" s="61"/>
      <c r="AG2434" s="61"/>
      <c r="AH2434" s="61"/>
      <c r="AI2434" s="61"/>
      <c r="AJ2434" s="61"/>
      <c r="AK2434" s="61"/>
      <c r="AL2434" s="61"/>
      <c r="AM2434" s="61"/>
      <c r="AN2434" s="61"/>
      <c r="AO2434" s="61"/>
      <c r="AP2434" s="62"/>
      <c r="AQ2434" s="61"/>
      <c r="AR2434" s="61"/>
      <c r="AS2434" s="61"/>
      <c r="AT2434" s="61"/>
      <c r="AU2434" s="61"/>
      <c r="AV2434" s="61"/>
      <c r="AW2434" s="60"/>
    </row>
    <row r="2435" s="59" customFormat="1" customHeight="1" spans="1:49">
      <c r="A2435" s="60"/>
      <c r="B2435" s="60"/>
      <c r="C2435" s="60"/>
      <c r="D2435" s="60"/>
      <c r="H2435" s="61"/>
      <c r="I2435" s="61"/>
      <c r="J2435" s="61"/>
      <c r="K2435" s="61"/>
      <c r="L2435" s="61"/>
      <c r="M2435" s="61"/>
      <c r="N2435" s="61"/>
      <c r="O2435" s="61"/>
      <c r="P2435" s="61"/>
      <c r="Q2435" s="61"/>
      <c r="R2435" s="61"/>
      <c r="S2435" s="61"/>
      <c r="T2435" s="61"/>
      <c r="U2435" s="61"/>
      <c r="V2435" s="61"/>
      <c r="W2435" s="61"/>
      <c r="X2435" s="61"/>
      <c r="Y2435" s="61"/>
      <c r="Z2435" s="61"/>
      <c r="AA2435" s="61"/>
      <c r="AB2435" s="61"/>
      <c r="AC2435" s="61"/>
      <c r="AD2435" s="61"/>
      <c r="AE2435" s="61"/>
      <c r="AF2435" s="61"/>
      <c r="AG2435" s="61"/>
      <c r="AH2435" s="61"/>
      <c r="AI2435" s="61"/>
      <c r="AJ2435" s="61"/>
      <c r="AK2435" s="61"/>
      <c r="AL2435" s="61"/>
      <c r="AM2435" s="61"/>
      <c r="AN2435" s="61"/>
      <c r="AO2435" s="61"/>
      <c r="AP2435" s="62"/>
      <c r="AQ2435" s="61"/>
      <c r="AR2435" s="61"/>
      <c r="AS2435" s="61"/>
      <c r="AT2435" s="61"/>
      <c r="AU2435" s="61"/>
      <c r="AV2435" s="61"/>
      <c r="AW2435" s="60"/>
    </row>
    <row r="2436" s="59" customFormat="1" customHeight="1" spans="1:49">
      <c r="A2436" s="60"/>
      <c r="B2436" s="60"/>
      <c r="C2436" s="60"/>
      <c r="D2436" s="60"/>
      <c r="H2436" s="61"/>
      <c r="I2436" s="61"/>
      <c r="J2436" s="61"/>
      <c r="K2436" s="61"/>
      <c r="L2436" s="61"/>
      <c r="M2436" s="61"/>
      <c r="N2436" s="61"/>
      <c r="O2436" s="61"/>
      <c r="P2436" s="61"/>
      <c r="Q2436" s="61"/>
      <c r="R2436" s="61"/>
      <c r="S2436" s="61"/>
      <c r="T2436" s="61"/>
      <c r="U2436" s="61"/>
      <c r="V2436" s="61"/>
      <c r="W2436" s="61"/>
      <c r="X2436" s="61"/>
      <c r="Y2436" s="61"/>
      <c r="Z2436" s="61"/>
      <c r="AA2436" s="61"/>
      <c r="AB2436" s="61"/>
      <c r="AC2436" s="61"/>
      <c r="AD2436" s="61"/>
      <c r="AE2436" s="61"/>
      <c r="AF2436" s="61"/>
      <c r="AG2436" s="61"/>
      <c r="AH2436" s="61"/>
      <c r="AI2436" s="61"/>
      <c r="AJ2436" s="61"/>
      <c r="AK2436" s="61"/>
      <c r="AL2436" s="61"/>
      <c r="AM2436" s="61"/>
      <c r="AN2436" s="61"/>
      <c r="AO2436" s="61"/>
      <c r="AP2436" s="62"/>
      <c r="AQ2436" s="61"/>
      <c r="AR2436" s="61"/>
      <c r="AS2436" s="61"/>
      <c r="AT2436" s="61"/>
      <c r="AU2436" s="61"/>
      <c r="AV2436" s="61"/>
      <c r="AW2436" s="60"/>
    </row>
    <row r="2437" s="59" customFormat="1" customHeight="1" spans="1:49">
      <c r="A2437" s="60"/>
      <c r="B2437" s="60"/>
      <c r="C2437" s="60"/>
      <c r="D2437" s="60"/>
      <c r="H2437" s="61"/>
      <c r="I2437" s="61"/>
      <c r="J2437" s="61"/>
      <c r="K2437" s="61"/>
      <c r="L2437" s="61"/>
      <c r="M2437" s="61"/>
      <c r="N2437" s="61"/>
      <c r="O2437" s="61"/>
      <c r="P2437" s="61"/>
      <c r="Q2437" s="61"/>
      <c r="R2437" s="61"/>
      <c r="S2437" s="61"/>
      <c r="T2437" s="61"/>
      <c r="U2437" s="61"/>
      <c r="V2437" s="61"/>
      <c r="W2437" s="61"/>
      <c r="X2437" s="61"/>
      <c r="Y2437" s="61"/>
      <c r="Z2437" s="61"/>
      <c r="AA2437" s="61"/>
      <c r="AB2437" s="61"/>
      <c r="AC2437" s="61"/>
      <c r="AD2437" s="61"/>
      <c r="AE2437" s="61"/>
      <c r="AF2437" s="61"/>
      <c r="AG2437" s="61"/>
      <c r="AH2437" s="61"/>
      <c r="AI2437" s="61"/>
      <c r="AJ2437" s="61"/>
      <c r="AK2437" s="61"/>
      <c r="AL2437" s="61"/>
      <c r="AM2437" s="61"/>
      <c r="AN2437" s="61"/>
      <c r="AO2437" s="61"/>
      <c r="AP2437" s="62"/>
      <c r="AQ2437" s="61"/>
      <c r="AR2437" s="61"/>
      <c r="AS2437" s="61"/>
      <c r="AT2437" s="61"/>
      <c r="AU2437" s="61"/>
      <c r="AV2437" s="61"/>
      <c r="AW2437" s="60"/>
    </row>
    <row r="2438" s="59" customFormat="1" customHeight="1" spans="1:49">
      <c r="A2438" s="60"/>
      <c r="B2438" s="60"/>
      <c r="C2438" s="60"/>
      <c r="D2438" s="60"/>
      <c r="H2438" s="61"/>
      <c r="I2438" s="61"/>
      <c r="J2438" s="61"/>
      <c r="K2438" s="61"/>
      <c r="L2438" s="61"/>
      <c r="M2438" s="61"/>
      <c r="N2438" s="61"/>
      <c r="O2438" s="61"/>
      <c r="P2438" s="61"/>
      <c r="Q2438" s="61"/>
      <c r="R2438" s="61"/>
      <c r="S2438" s="61"/>
      <c r="T2438" s="61"/>
      <c r="U2438" s="61"/>
      <c r="V2438" s="61"/>
      <c r="W2438" s="61"/>
      <c r="X2438" s="61"/>
      <c r="Y2438" s="61"/>
      <c r="Z2438" s="61"/>
      <c r="AA2438" s="61"/>
      <c r="AB2438" s="61"/>
      <c r="AC2438" s="61"/>
      <c r="AD2438" s="61"/>
      <c r="AE2438" s="61"/>
      <c r="AF2438" s="61"/>
      <c r="AG2438" s="61"/>
      <c r="AH2438" s="61"/>
      <c r="AI2438" s="61"/>
      <c r="AJ2438" s="61"/>
      <c r="AK2438" s="61"/>
      <c r="AL2438" s="61"/>
      <c r="AM2438" s="61"/>
      <c r="AN2438" s="61"/>
      <c r="AO2438" s="61"/>
      <c r="AP2438" s="62"/>
      <c r="AQ2438" s="61"/>
      <c r="AR2438" s="61"/>
      <c r="AS2438" s="61"/>
      <c r="AT2438" s="61"/>
      <c r="AU2438" s="61"/>
      <c r="AV2438" s="61"/>
      <c r="AW2438" s="60"/>
    </row>
    <row r="2439" s="59" customFormat="1" customHeight="1" spans="1:49">
      <c r="A2439" s="60"/>
      <c r="B2439" s="60"/>
      <c r="C2439" s="60"/>
      <c r="D2439" s="60"/>
      <c r="H2439" s="61"/>
      <c r="I2439" s="61"/>
      <c r="J2439" s="61"/>
      <c r="K2439" s="61"/>
      <c r="L2439" s="61"/>
      <c r="M2439" s="61"/>
      <c r="N2439" s="61"/>
      <c r="O2439" s="61"/>
      <c r="P2439" s="61"/>
      <c r="Q2439" s="61"/>
      <c r="R2439" s="61"/>
      <c r="S2439" s="61"/>
      <c r="T2439" s="61"/>
      <c r="U2439" s="61"/>
      <c r="V2439" s="61"/>
      <c r="W2439" s="61"/>
      <c r="X2439" s="61"/>
      <c r="Y2439" s="61"/>
      <c r="Z2439" s="61"/>
      <c r="AA2439" s="61"/>
      <c r="AB2439" s="61"/>
      <c r="AC2439" s="61"/>
      <c r="AD2439" s="61"/>
      <c r="AE2439" s="61"/>
      <c r="AF2439" s="61"/>
      <c r="AG2439" s="61"/>
      <c r="AH2439" s="61"/>
      <c r="AI2439" s="61"/>
      <c r="AJ2439" s="61"/>
      <c r="AK2439" s="61"/>
      <c r="AL2439" s="61"/>
      <c r="AM2439" s="61"/>
      <c r="AN2439" s="61"/>
      <c r="AO2439" s="61"/>
      <c r="AP2439" s="62"/>
      <c r="AQ2439" s="61"/>
      <c r="AR2439" s="61"/>
      <c r="AS2439" s="61"/>
      <c r="AT2439" s="61"/>
      <c r="AU2439" s="61"/>
      <c r="AV2439" s="61"/>
      <c r="AW2439" s="60"/>
    </row>
    <row r="2440" s="59" customFormat="1" customHeight="1" spans="1:49">
      <c r="A2440" s="60"/>
      <c r="B2440" s="60"/>
      <c r="C2440" s="60"/>
      <c r="D2440" s="60"/>
      <c r="H2440" s="61"/>
      <c r="I2440" s="61"/>
      <c r="J2440" s="61"/>
      <c r="K2440" s="61"/>
      <c r="L2440" s="61"/>
      <c r="M2440" s="61"/>
      <c r="N2440" s="61"/>
      <c r="O2440" s="61"/>
      <c r="P2440" s="61"/>
      <c r="Q2440" s="61"/>
      <c r="R2440" s="61"/>
      <c r="S2440" s="61"/>
      <c r="T2440" s="61"/>
      <c r="U2440" s="61"/>
      <c r="V2440" s="61"/>
      <c r="W2440" s="61"/>
      <c r="X2440" s="61"/>
      <c r="Y2440" s="61"/>
      <c r="Z2440" s="61"/>
      <c r="AA2440" s="61"/>
      <c r="AB2440" s="61"/>
      <c r="AC2440" s="61"/>
      <c r="AD2440" s="61"/>
      <c r="AE2440" s="61"/>
      <c r="AF2440" s="61"/>
      <c r="AG2440" s="61"/>
      <c r="AH2440" s="61"/>
      <c r="AI2440" s="61"/>
      <c r="AJ2440" s="61"/>
      <c r="AK2440" s="61"/>
      <c r="AL2440" s="61"/>
      <c r="AM2440" s="61"/>
      <c r="AN2440" s="61"/>
      <c r="AO2440" s="61"/>
      <c r="AP2440" s="62"/>
      <c r="AQ2440" s="61"/>
      <c r="AR2440" s="61"/>
      <c r="AS2440" s="61"/>
      <c r="AT2440" s="61"/>
      <c r="AU2440" s="61"/>
      <c r="AV2440" s="61"/>
      <c r="AW2440" s="60"/>
    </row>
    <row r="2441" s="59" customFormat="1" customHeight="1" spans="1:49">
      <c r="A2441" s="60"/>
      <c r="B2441" s="60"/>
      <c r="C2441" s="60"/>
      <c r="D2441" s="60"/>
      <c r="H2441" s="61"/>
      <c r="I2441" s="61"/>
      <c r="J2441" s="61"/>
      <c r="K2441" s="61"/>
      <c r="L2441" s="61"/>
      <c r="M2441" s="61"/>
      <c r="N2441" s="61"/>
      <c r="O2441" s="61"/>
      <c r="P2441" s="61"/>
      <c r="Q2441" s="61"/>
      <c r="R2441" s="61"/>
      <c r="S2441" s="61"/>
      <c r="T2441" s="61"/>
      <c r="U2441" s="61"/>
      <c r="V2441" s="61"/>
      <c r="W2441" s="61"/>
      <c r="X2441" s="61"/>
      <c r="Y2441" s="61"/>
      <c r="Z2441" s="61"/>
      <c r="AA2441" s="61"/>
      <c r="AB2441" s="61"/>
      <c r="AC2441" s="61"/>
      <c r="AD2441" s="61"/>
      <c r="AE2441" s="61"/>
      <c r="AF2441" s="61"/>
      <c r="AG2441" s="61"/>
      <c r="AH2441" s="61"/>
      <c r="AI2441" s="61"/>
      <c r="AJ2441" s="61"/>
      <c r="AK2441" s="61"/>
      <c r="AL2441" s="61"/>
      <c r="AM2441" s="61"/>
      <c r="AN2441" s="61"/>
      <c r="AO2441" s="61"/>
      <c r="AP2441" s="62"/>
      <c r="AQ2441" s="61"/>
      <c r="AR2441" s="61"/>
      <c r="AS2441" s="61"/>
      <c r="AT2441" s="61"/>
      <c r="AU2441" s="61"/>
      <c r="AV2441" s="61"/>
      <c r="AW2441" s="60"/>
    </row>
    <row r="2442" s="59" customFormat="1" customHeight="1" spans="1:49">
      <c r="A2442" s="60"/>
      <c r="B2442" s="60"/>
      <c r="C2442" s="60"/>
      <c r="D2442" s="60"/>
      <c r="H2442" s="61"/>
      <c r="I2442" s="61"/>
      <c r="J2442" s="61"/>
      <c r="K2442" s="61"/>
      <c r="L2442" s="61"/>
      <c r="M2442" s="61"/>
      <c r="N2442" s="61"/>
      <c r="O2442" s="61"/>
      <c r="P2442" s="61"/>
      <c r="Q2442" s="61"/>
      <c r="R2442" s="61"/>
      <c r="S2442" s="61"/>
      <c r="T2442" s="61"/>
      <c r="U2442" s="61"/>
      <c r="V2442" s="61"/>
      <c r="W2442" s="61"/>
      <c r="X2442" s="61"/>
      <c r="Y2442" s="61"/>
      <c r="Z2442" s="61"/>
      <c r="AA2442" s="61"/>
      <c r="AB2442" s="61"/>
      <c r="AC2442" s="61"/>
      <c r="AD2442" s="61"/>
      <c r="AE2442" s="61"/>
      <c r="AF2442" s="61"/>
      <c r="AG2442" s="61"/>
      <c r="AH2442" s="61"/>
      <c r="AI2442" s="61"/>
      <c r="AJ2442" s="61"/>
      <c r="AK2442" s="61"/>
      <c r="AL2442" s="61"/>
      <c r="AM2442" s="61"/>
      <c r="AN2442" s="61"/>
      <c r="AO2442" s="61"/>
      <c r="AP2442" s="62"/>
      <c r="AQ2442" s="61"/>
      <c r="AR2442" s="61"/>
      <c r="AS2442" s="61"/>
      <c r="AT2442" s="61"/>
      <c r="AU2442" s="61"/>
      <c r="AV2442" s="61"/>
      <c r="AW2442" s="60"/>
    </row>
    <row r="2443" s="59" customFormat="1" customHeight="1" spans="1:49">
      <c r="A2443" s="60"/>
      <c r="B2443" s="60"/>
      <c r="C2443" s="60"/>
      <c r="D2443" s="60"/>
      <c r="H2443" s="61"/>
      <c r="I2443" s="61"/>
      <c r="J2443" s="61"/>
      <c r="K2443" s="61"/>
      <c r="L2443" s="61"/>
      <c r="M2443" s="61"/>
      <c r="N2443" s="61"/>
      <c r="O2443" s="61"/>
      <c r="P2443" s="61"/>
      <c r="Q2443" s="61"/>
      <c r="R2443" s="61"/>
      <c r="S2443" s="61"/>
      <c r="T2443" s="61"/>
      <c r="U2443" s="61"/>
      <c r="V2443" s="61"/>
      <c r="W2443" s="61"/>
      <c r="X2443" s="61"/>
      <c r="Y2443" s="61"/>
      <c r="Z2443" s="61"/>
      <c r="AA2443" s="61"/>
      <c r="AB2443" s="61"/>
      <c r="AC2443" s="61"/>
      <c r="AD2443" s="61"/>
      <c r="AE2443" s="61"/>
      <c r="AF2443" s="61"/>
      <c r="AG2443" s="61"/>
      <c r="AH2443" s="61"/>
      <c r="AI2443" s="61"/>
      <c r="AJ2443" s="61"/>
      <c r="AK2443" s="61"/>
      <c r="AL2443" s="61"/>
      <c r="AM2443" s="61"/>
      <c r="AN2443" s="61"/>
      <c r="AO2443" s="61"/>
      <c r="AP2443" s="62"/>
      <c r="AQ2443" s="61"/>
      <c r="AR2443" s="61"/>
      <c r="AS2443" s="61"/>
      <c r="AT2443" s="61"/>
      <c r="AU2443" s="61"/>
      <c r="AV2443" s="61"/>
      <c r="AW2443" s="60"/>
    </row>
    <row r="2444" s="59" customFormat="1" customHeight="1" spans="1:49">
      <c r="A2444" s="60"/>
      <c r="B2444" s="60"/>
      <c r="C2444" s="60"/>
      <c r="D2444" s="60"/>
      <c r="H2444" s="61"/>
      <c r="I2444" s="61"/>
      <c r="J2444" s="61"/>
      <c r="K2444" s="61"/>
      <c r="L2444" s="61"/>
      <c r="M2444" s="61"/>
      <c r="N2444" s="61"/>
      <c r="O2444" s="61"/>
      <c r="P2444" s="61"/>
      <c r="Q2444" s="61"/>
      <c r="R2444" s="61"/>
      <c r="S2444" s="61"/>
      <c r="T2444" s="61"/>
      <c r="U2444" s="61"/>
      <c r="V2444" s="61"/>
      <c r="W2444" s="61"/>
      <c r="X2444" s="61"/>
      <c r="Y2444" s="61"/>
      <c r="Z2444" s="61"/>
      <c r="AA2444" s="61"/>
      <c r="AB2444" s="61"/>
      <c r="AC2444" s="61"/>
      <c r="AD2444" s="61"/>
      <c r="AE2444" s="61"/>
      <c r="AF2444" s="61"/>
      <c r="AG2444" s="61"/>
      <c r="AH2444" s="61"/>
      <c r="AI2444" s="61"/>
      <c r="AJ2444" s="61"/>
      <c r="AK2444" s="61"/>
      <c r="AL2444" s="61"/>
      <c r="AM2444" s="61"/>
      <c r="AN2444" s="61"/>
      <c r="AO2444" s="61"/>
      <c r="AP2444" s="62"/>
      <c r="AQ2444" s="61"/>
      <c r="AR2444" s="61"/>
      <c r="AS2444" s="61"/>
      <c r="AT2444" s="61"/>
      <c r="AU2444" s="61"/>
      <c r="AV2444" s="61"/>
      <c r="AW2444" s="60"/>
    </row>
    <row r="2445" s="59" customFormat="1" customHeight="1" spans="1:49">
      <c r="A2445" s="60"/>
      <c r="B2445" s="60"/>
      <c r="C2445" s="60"/>
      <c r="D2445" s="60"/>
      <c r="H2445" s="61"/>
      <c r="I2445" s="61"/>
      <c r="J2445" s="61"/>
      <c r="K2445" s="61"/>
      <c r="L2445" s="61"/>
      <c r="M2445" s="61"/>
      <c r="N2445" s="61"/>
      <c r="O2445" s="61"/>
      <c r="P2445" s="61"/>
      <c r="Q2445" s="61"/>
      <c r="R2445" s="61"/>
      <c r="S2445" s="61"/>
      <c r="T2445" s="61"/>
      <c r="U2445" s="61"/>
      <c r="V2445" s="61"/>
      <c r="W2445" s="61"/>
      <c r="X2445" s="61"/>
      <c r="Y2445" s="61"/>
      <c r="Z2445" s="61"/>
      <c r="AA2445" s="61"/>
      <c r="AB2445" s="61"/>
      <c r="AC2445" s="61"/>
      <c r="AD2445" s="61"/>
      <c r="AE2445" s="61"/>
      <c r="AF2445" s="61"/>
      <c r="AG2445" s="61"/>
      <c r="AH2445" s="61"/>
      <c r="AI2445" s="61"/>
      <c r="AJ2445" s="61"/>
      <c r="AK2445" s="61"/>
      <c r="AL2445" s="61"/>
      <c r="AM2445" s="61"/>
      <c r="AN2445" s="61"/>
      <c r="AO2445" s="61"/>
      <c r="AP2445" s="62"/>
      <c r="AQ2445" s="61"/>
      <c r="AR2445" s="61"/>
      <c r="AS2445" s="61"/>
      <c r="AT2445" s="61"/>
      <c r="AU2445" s="61"/>
      <c r="AV2445" s="61"/>
      <c r="AW2445" s="60"/>
    </row>
    <row r="2446" s="59" customFormat="1" customHeight="1" spans="1:49">
      <c r="A2446" s="60"/>
      <c r="B2446" s="60"/>
      <c r="C2446" s="60"/>
      <c r="D2446" s="60"/>
      <c r="H2446" s="61"/>
      <c r="I2446" s="61"/>
      <c r="J2446" s="61"/>
      <c r="K2446" s="61"/>
      <c r="L2446" s="61"/>
      <c r="M2446" s="61"/>
      <c r="N2446" s="61"/>
      <c r="O2446" s="61"/>
      <c r="P2446" s="61"/>
      <c r="Q2446" s="61"/>
      <c r="R2446" s="61"/>
      <c r="S2446" s="61"/>
      <c r="T2446" s="61"/>
      <c r="U2446" s="61"/>
      <c r="V2446" s="61"/>
      <c r="W2446" s="61"/>
      <c r="X2446" s="61"/>
      <c r="Y2446" s="61"/>
      <c r="Z2446" s="61"/>
      <c r="AA2446" s="61"/>
      <c r="AB2446" s="61"/>
      <c r="AC2446" s="61"/>
      <c r="AD2446" s="61"/>
      <c r="AE2446" s="61"/>
      <c r="AF2446" s="61"/>
      <c r="AG2446" s="61"/>
      <c r="AH2446" s="61"/>
      <c r="AI2446" s="61"/>
      <c r="AJ2446" s="61"/>
      <c r="AK2446" s="61"/>
      <c r="AL2446" s="61"/>
      <c r="AM2446" s="61"/>
      <c r="AN2446" s="61"/>
      <c r="AO2446" s="61"/>
      <c r="AP2446" s="62"/>
      <c r="AQ2446" s="61"/>
      <c r="AR2446" s="61"/>
      <c r="AS2446" s="61"/>
      <c r="AT2446" s="61"/>
      <c r="AU2446" s="61"/>
      <c r="AV2446" s="61"/>
      <c r="AW2446" s="60"/>
    </row>
    <row r="2447" s="59" customFormat="1" customHeight="1" spans="1:49">
      <c r="A2447" s="60"/>
      <c r="B2447" s="60"/>
      <c r="C2447" s="60"/>
      <c r="D2447" s="60"/>
      <c r="H2447" s="61"/>
      <c r="I2447" s="61"/>
      <c r="J2447" s="61"/>
      <c r="K2447" s="61"/>
      <c r="L2447" s="61"/>
      <c r="M2447" s="61"/>
      <c r="N2447" s="61"/>
      <c r="O2447" s="61"/>
      <c r="P2447" s="61"/>
      <c r="Q2447" s="61"/>
      <c r="R2447" s="61"/>
      <c r="S2447" s="61"/>
      <c r="T2447" s="61"/>
      <c r="U2447" s="61"/>
      <c r="V2447" s="61"/>
      <c r="W2447" s="61"/>
      <c r="X2447" s="61"/>
      <c r="Y2447" s="61"/>
      <c r="Z2447" s="61"/>
      <c r="AA2447" s="61"/>
      <c r="AB2447" s="61"/>
      <c r="AC2447" s="61"/>
      <c r="AD2447" s="61"/>
      <c r="AE2447" s="61"/>
      <c r="AF2447" s="61"/>
      <c r="AG2447" s="61"/>
      <c r="AH2447" s="61"/>
      <c r="AI2447" s="61"/>
      <c r="AJ2447" s="61"/>
      <c r="AK2447" s="61"/>
      <c r="AL2447" s="61"/>
      <c r="AM2447" s="61"/>
      <c r="AN2447" s="61"/>
      <c r="AO2447" s="61"/>
      <c r="AP2447" s="62"/>
      <c r="AQ2447" s="61"/>
      <c r="AR2447" s="61"/>
      <c r="AS2447" s="61"/>
      <c r="AT2447" s="61"/>
      <c r="AU2447" s="61"/>
      <c r="AV2447" s="61"/>
      <c r="AW2447" s="60"/>
    </row>
    <row r="2448" s="59" customFormat="1" customHeight="1" spans="1:49">
      <c r="A2448" s="60"/>
      <c r="B2448" s="60"/>
      <c r="C2448" s="60"/>
      <c r="D2448" s="60"/>
      <c r="H2448" s="61"/>
      <c r="I2448" s="61"/>
      <c r="J2448" s="61"/>
      <c r="K2448" s="61"/>
      <c r="L2448" s="61"/>
      <c r="M2448" s="61"/>
      <c r="N2448" s="61"/>
      <c r="O2448" s="61"/>
      <c r="P2448" s="61"/>
      <c r="Q2448" s="61"/>
      <c r="R2448" s="61"/>
      <c r="S2448" s="61"/>
      <c r="T2448" s="61"/>
      <c r="U2448" s="61"/>
      <c r="V2448" s="61"/>
      <c r="W2448" s="61"/>
      <c r="X2448" s="61"/>
      <c r="Y2448" s="61"/>
      <c r="Z2448" s="61"/>
      <c r="AA2448" s="61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2"/>
      <c r="AQ2448" s="61"/>
      <c r="AR2448" s="61"/>
      <c r="AS2448" s="61"/>
      <c r="AT2448" s="61"/>
      <c r="AU2448" s="61"/>
      <c r="AV2448" s="61"/>
      <c r="AW2448" s="60"/>
    </row>
    <row r="2449" s="59" customFormat="1" customHeight="1" spans="1:49">
      <c r="A2449" s="60"/>
      <c r="B2449" s="60"/>
      <c r="C2449" s="60"/>
      <c r="D2449" s="60"/>
      <c r="H2449" s="61"/>
      <c r="I2449" s="61"/>
      <c r="J2449" s="61"/>
      <c r="K2449" s="61"/>
      <c r="L2449" s="61"/>
      <c r="M2449" s="61"/>
      <c r="N2449" s="61"/>
      <c r="O2449" s="61"/>
      <c r="P2449" s="61"/>
      <c r="Q2449" s="61"/>
      <c r="R2449" s="61"/>
      <c r="S2449" s="61"/>
      <c r="T2449" s="61"/>
      <c r="U2449" s="61"/>
      <c r="V2449" s="61"/>
      <c r="W2449" s="61"/>
      <c r="X2449" s="61"/>
      <c r="Y2449" s="61"/>
      <c r="Z2449" s="61"/>
      <c r="AA2449" s="61"/>
      <c r="AB2449" s="61"/>
      <c r="AC2449" s="61"/>
      <c r="AD2449" s="61"/>
      <c r="AE2449" s="61"/>
      <c r="AF2449" s="61"/>
      <c r="AG2449" s="61"/>
      <c r="AH2449" s="61"/>
      <c r="AI2449" s="61"/>
      <c r="AJ2449" s="61"/>
      <c r="AK2449" s="61"/>
      <c r="AL2449" s="61"/>
      <c r="AM2449" s="61"/>
      <c r="AN2449" s="61"/>
      <c r="AO2449" s="61"/>
      <c r="AP2449" s="62"/>
      <c r="AQ2449" s="61"/>
      <c r="AR2449" s="61"/>
      <c r="AS2449" s="61"/>
      <c r="AT2449" s="61"/>
      <c r="AU2449" s="61"/>
      <c r="AV2449" s="61"/>
      <c r="AW2449" s="60"/>
    </row>
    <row r="2450" s="59" customFormat="1" customHeight="1" spans="1:49">
      <c r="A2450" s="60"/>
      <c r="B2450" s="60"/>
      <c r="C2450" s="60"/>
      <c r="D2450" s="60"/>
      <c r="H2450" s="61"/>
      <c r="I2450" s="61"/>
      <c r="J2450" s="61"/>
      <c r="K2450" s="61"/>
      <c r="L2450" s="61"/>
      <c r="M2450" s="61"/>
      <c r="N2450" s="61"/>
      <c r="O2450" s="61"/>
      <c r="P2450" s="61"/>
      <c r="Q2450" s="61"/>
      <c r="R2450" s="61"/>
      <c r="S2450" s="61"/>
      <c r="T2450" s="61"/>
      <c r="U2450" s="61"/>
      <c r="V2450" s="61"/>
      <c r="W2450" s="61"/>
      <c r="X2450" s="61"/>
      <c r="Y2450" s="61"/>
      <c r="Z2450" s="61"/>
      <c r="AA2450" s="61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2"/>
      <c r="AQ2450" s="61"/>
      <c r="AR2450" s="61"/>
      <c r="AS2450" s="61"/>
      <c r="AT2450" s="61"/>
      <c r="AU2450" s="61"/>
      <c r="AV2450" s="61"/>
      <c r="AW2450" s="60"/>
    </row>
    <row r="2451" s="59" customFormat="1" customHeight="1" spans="1:49">
      <c r="A2451" s="60"/>
      <c r="B2451" s="60"/>
      <c r="C2451" s="60"/>
      <c r="D2451" s="60"/>
      <c r="H2451" s="61"/>
      <c r="I2451" s="61"/>
      <c r="J2451" s="61"/>
      <c r="K2451" s="61"/>
      <c r="L2451" s="61"/>
      <c r="M2451" s="61"/>
      <c r="N2451" s="61"/>
      <c r="O2451" s="61"/>
      <c r="P2451" s="61"/>
      <c r="Q2451" s="61"/>
      <c r="R2451" s="61"/>
      <c r="S2451" s="61"/>
      <c r="T2451" s="61"/>
      <c r="U2451" s="61"/>
      <c r="V2451" s="61"/>
      <c r="W2451" s="61"/>
      <c r="X2451" s="61"/>
      <c r="Y2451" s="61"/>
      <c r="Z2451" s="61"/>
      <c r="AA2451" s="61"/>
      <c r="AB2451" s="61"/>
      <c r="AC2451" s="61"/>
      <c r="AD2451" s="61"/>
      <c r="AE2451" s="61"/>
      <c r="AF2451" s="61"/>
      <c r="AG2451" s="61"/>
      <c r="AH2451" s="61"/>
      <c r="AI2451" s="61"/>
      <c r="AJ2451" s="61"/>
      <c r="AK2451" s="61"/>
      <c r="AL2451" s="61"/>
      <c r="AM2451" s="61"/>
      <c r="AN2451" s="61"/>
      <c r="AO2451" s="61"/>
      <c r="AP2451" s="62"/>
      <c r="AQ2451" s="61"/>
      <c r="AR2451" s="61"/>
      <c r="AS2451" s="61"/>
      <c r="AT2451" s="61"/>
      <c r="AU2451" s="61"/>
      <c r="AV2451" s="61"/>
      <c r="AW2451" s="60"/>
    </row>
    <row r="2452" s="59" customFormat="1" customHeight="1" spans="1:49">
      <c r="A2452" s="60"/>
      <c r="B2452" s="60"/>
      <c r="C2452" s="60"/>
      <c r="D2452" s="60"/>
      <c r="H2452" s="61"/>
      <c r="I2452" s="61"/>
      <c r="J2452" s="61"/>
      <c r="K2452" s="61"/>
      <c r="L2452" s="61"/>
      <c r="M2452" s="61"/>
      <c r="N2452" s="61"/>
      <c r="O2452" s="61"/>
      <c r="P2452" s="61"/>
      <c r="Q2452" s="61"/>
      <c r="R2452" s="61"/>
      <c r="S2452" s="61"/>
      <c r="T2452" s="61"/>
      <c r="U2452" s="61"/>
      <c r="V2452" s="61"/>
      <c r="W2452" s="61"/>
      <c r="X2452" s="61"/>
      <c r="Y2452" s="61"/>
      <c r="Z2452" s="61"/>
      <c r="AA2452" s="61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2"/>
      <c r="AQ2452" s="61"/>
      <c r="AR2452" s="61"/>
      <c r="AS2452" s="61"/>
      <c r="AT2452" s="61"/>
      <c r="AU2452" s="61"/>
      <c r="AV2452" s="61"/>
      <c r="AW2452" s="60"/>
    </row>
    <row r="2453" s="59" customFormat="1" customHeight="1" spans="1:49">
      <c r="A2453" s="60"/>
      <c r="B2453" s="60"/>
      <c r="C2453" s="60"/>
      <c r="D2453" s="60"/>
      <c r="H2453" s="61"/>
      <c r="I2453" s="61"/>
      <c r="J2453" s="61"/>
      <c r="K2453" s="61"/>
      <c r="L2453" s="61"/>
      <c r="M2453" s="61"/>
      <c r="N2453" s="61"/>
      <c r="O2453" s="61"/>
      <c r="P2453" s="61"/>
      <c r="Q2453" s="61"/>
      <c r="R2453" s="61"/>
      <c r="S2453" s="61"/>
      <c r="T2453" s="61"/>
      <c r="U2453" s="61"/>
      <c r="V2453" s="61"/>
      <c r="W2453" s="61"/>
      <c r="X2453" s="61"/>
      <c r="Y2453" s="61"/>
      <c r="Z2453" s="61"/>
      <c r="AA2453" s="61"/>
      <c r="AB2453" s="61"/>
      <c r="AC2453" s="61"/>
      <c r="AD2453" s="61"/>
      <c r="AE2453" s="61"/>
      <c r="AF2453" s="61"/>
      <c r="AG2453" s="61"/>
      <c r="AH2453" s="61"/>
      <c r="AI2453" s="61"/>
      <c r="AJ2453" s="61"/>
      <c r="AK2453" s="61"/>
      <c r="AL2453" s="61"/>
      <c r="AM2453" s="61"/>
      <c r="AN2453" s="61"/>
      <c r="AO2453" s="61"/>
      <c r="AP2453" s="62"/>
      <c r="AQ2453" s="61"/>
      <c r="AR2453" s="61"/>
      <c r="AS2453" s="61"/>
      <c r="AT2453" s="61"/>
      <c r="AU2453" s="61"/>
      <c r="AV2453" s="61"/>
      <c r="AW2453" s="60"/>
    </row>
    <row r="2454" s="59" customFormat="1" customHeight="1" spans="1:49">
      <c r="A2454" s="60"/>
      <c r="B2454" s="60"/>
      <c r="C2454" s="60"/>
      <c r="D2454" s="60"/>
      <c r="H2454" s="61"/>
      <c r="I2454" s="61"/>
      <c r="J2454" s="61"/>
      <c r="K2454" s="61"/>
      <c r="L2454" s="61"/>
      <c r="M2454" s="61"/>
      <c r="N2454" s="61"/>
      <c r="O2454" s="61"/>
      <c r="P2454" s="61"/>
      <c r="Q2454" s="61"/>
      <c r="R2454" s="61"/>
      <c r="S2454" s="61"/>
      <c r="T2454" s="61"/>
      <c r="U2454" s="61"/>
      <c r="V2454" s="61"/>
      <c r="W2454" s="61"/>
      <c r="X2454" s="61"/>
      <c r="Y2454" s="61"/>
      <c r="Z2454" s="61"/>
      <c r="AA2454" s="61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2"/>
      <c r="AQ2454" s="61"/>
      <c r="AR2454" s="61"/>
      <c r="AS2454" s="61"/>
      <c r="AT2454" s="61"/>
      <c r="AU2454" s="61"/>
      <c r="AV2454" s="61"/>
      <c r="AW2454" s="60"/>
    </row>
    <row r="2455" s="59" customFormat="1" customHeight="1" spans="1:49">
      <c r="A2455" s="60"/>
      <c r="B2455" s="60"/>
      <c r="C2455" s="60"/>
      <c r="D2455" s="60"/>
      <c r="H2455" s="61"/>
      <c r="I2455" s="61"/>
      <c r="J2455" s="61"/>
      <c r="K2455" s="61"/>
      <c r="L2455" s="61"/>
      <c r="M2455" s="61"/>
      <c r="N2455" s="61"/>
      <c r="O2455" s="61"/>
      <c r="P2455" s="61"/>
      <c r="Q2455" s="61"/>
      <c r="R2455" s="61"/>
      <c r="S2455" s="61"/>
      <c r="T2455" s="61"/>
      <c r="U2455" s="61"/>
      <c r="V2455" s="61"/>
      <c r="W2455" s="61"/>
      <c r="X2455" s="61"/>
      <c r="Y2455" s="61"/>
      <c r="Z2455" s="61"/>
      <c r="AA2455" s="61"/>
      <c r="AB2455" s="61"/>
      <c r="AC2455" s="61"/>
      <c r="AD2455" s="61"/>
      <c r="AE2455" s="61"/>
      <c r="AF2455" s="61"/>
      <c r="AG2455" s="61"/>
      <c r="AH2455" s="61"/>
      <c r="AI2455" s="61"/>
      <c r="AJ2455" s="61"/>
      <c r="AK2455" s="61"/>
      <c r="AL2455" s="61"/>
      <c r="AM2455" s="61"/>
      <c r="AN2455" s="61"/>
      <c r="AO2455" s="61"/>
      <c r="AP2455" s="62"/>
      <c r="AQ2455" s="61"/>
      <c r="AR2455" s="61"/>
      <c r="AS2455" s="61"/>
      <c r="AT2455" s="61"/>
      <c r="AU2455" s="61"/>
      <c r="AV2455" s="61"/>
      <c r="AW2455" s="60"/>
    </row>
    <row r="2456" s="59" customFormat="1" customHeight="1" spans="1:49">
      <c r="A2456" s="60"/>
      <c r="B2456" s="60"/>
      <c r="C2456" s="60"/>
      <c r="D2456" s="60"/>
      <c r="H2456" s="61"/>
      <c r="I2456" s="61"/>
      <c r="J2456" s="61"/>
      <c r="K2456" s="61"/>
      <c r="L2456" s="61"/>
      <c r="M2456" s="61"/>
      <c r="N2456" s="61"/>
      <c r="O2456" s="61"/>
      <c r="P2456" s="61"/>
      <c r="Q2456" s="61"/>
      <c r="R2456" s="61"/>
      <c r="S2456" s="61"/>
      <c r="T2456" s="61"/>
      <c r="U2456" s="61"/>
      <c r="V2456" s="61"/>
      <c r="W2456" s="61"/>
      <c r="X2456" s="61"/>
      <c r="Y2456" s="61"/>
      <c r="Z2456" s="61"/>
      <c r="AA2456" s="61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2"/>
      <c r="AQ2456" s="61"/>
      <c r="AR2456" s="61"/>
      <c r="AS2456" s="61"/>
      <c r="AT2456" s="61"/>
      <c r="AU2456" s="61"/>
      <c r="AV2456" s="61"/>
      <c r="AW2456" s="60"/>
    </row>
    <row r="2457" s="59" customFormat="1" customHeight="1" spans="1:49">
      <c r="A2457" s="60"/>
      <c r="B2457" s="60"/>
      <c r="C2457" s="60"/>
      <c r="D2457" s="60"/>
      <c r="H2457" s="61"/>
      <c r="I2457" s="61"/>
      <c r="J2457" s="61"/>
      <c r="K2457" s="61"/>
      <c r="L2457" s="61"/>
      <c r="M2457" s="61"/>
      <c r="N2457" s="61"/>
      <c r="O2457" s="61"/>
      <c r="P2457" s="61"/>
      <c r="Q2457" s="61"/>
      <c r="R2457" s="61"/>
      <c r="S2457" s="61"/>
      <c r="T2457" s="61"/>
      <c r="U2457" s="61"/>
      <c r="V2457" s="61"/>
      <c r="W2457" s="61"/>
      <c r="X2457" s="61"/>
      <c r="Y2457" s="61"/>
      <c r="Z2457" s="61"/>
      <c r="AA2457" s="61"/>
      <c r="AB2457" s="61"/>
      <c r="AC2457" s="61"/>
      <c r="AD2457" s="61"/>
      <c r="AE2457" s="61"/>
      <c r="AF2457" s="61"/>
      <c r="AG2457" s="61"/>
      <c r="AH2457" s="61"/>
      <c r="AI2457" s="61"/>
      <c r="AJ2457" s="61"/>
      <c r="AK2457" s="61"/>
      <c r="AL2457" s="61"/>
      <c r="AM2457" s="61"/>
      <c r="AN2457" s="61"/>
      <c r="AO2457" s="61"/>
      <c r="AP2457" s="62"/>
      <c r="AQ2457" s="61"/>
      <c r="AR2457" s="61"/>
      <c r="AS2457" s="61"/>
      <c r="AT2457" s="61"/>
      <c r="AU2457" s="61"/>
      <c r="AV2457" s="61"/>
      <c r="AW2457" s="60"/>
    </row>
    <row r="2458" s="59" customFormat="1" customHeight="1" spans="1:49">
      <c r="A2458" s="60"/>
      <c r="B2458" s="60"/>
      <c r="C2458" s="60"/>
      <c r="D2458" s="60"/>
      <c r="H2458" s="61"/>
      <c r="I2458" s="61"/>
      <c r="J2458" s="61"/>
      <c r="K2458" s="61"/>
      <c r="L2458" s="61"/>
      <c r="M2458" s="61"/>
      <c r="N2458" s="61"/>
      <c r="O2458" s="61"/>
      <c r="P2458" s="61"/>
      <c r="Q2458" s="61"/>
      <c r="R2458" s="61"/>
      <c r="S2458" s="61"/>
      <c r="T2458" s="61"/>
      <c r="U2458" s="61"/>
      <c r="V2458" s="61"/>
      <c r="W2458" s="61"/>
      <c r="X2458" s="61"/>
      <c r="Y2458" s="61"/>
      <c r="Z2458" s="61"/>
      <c r="AA2458" s="61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2"/>
      <c r="AQ2458" s="61"/>
      <c r="AR2458" s="61"/>
      <c r="AS2458" s="61"/>
      <c r="AT2458" s="61"/>
      <c r="AU2458" s="61"/>
      <c r="AV2458" s="61"/>
      <c r="AW2458" s="60"/>
    </row>
    <row r="2459" s="59" customFormat="1" customHeight="1" spans="1:49">
      <c r="A2459" s="60"/>
      <c r="B2459" s="60"/>
      <c r="C2459" s="60"/>
      <c r="D2459" s="60"/>
      <c r="H2459" s="61"/>
      <c r="I2459" s="61"/>
      <c r="J2459" s="61"/>
      <c r="K2459" s="61"/>
      <c r="L2459" s="61"/>
      <c r="M2459" s="61"/>
      <c r="N2459" s="61"/>
      <c r="O2459" s="61"/>
      <c r="P2459" s="61"/>
      <c r="Q2459" s="61"/>
      <c r="R2459" s="61"/>
      <c r="S2459" s="61"/>
      <c r="T2459" s="61"/>
      <c r="U2459" s="61"/>
      <c r="V2459" s="61"/>
      <c r="W2459" s="61"/>
      <c r="X2459" s="61"/>
      <c r="Y2459" s="61"/>
      <c r="Z2459" s="61"/>
      <c r="AA2459" s="61"/>
      <c r="AB2459" s="61"/>
      <c r="AC2459" s="61"/>
      <c r="AD2459" s="61"/>
      <c r="AE2459" s="61"/>
      <c r="AF2459" s="61"/>
      <c r="AG2459" s="61"/>
      <c r="AH2459" s="61"/>
      <c r="AI2459" s="61"/>
      <c r="AJ2459" s="61"/>
      <c r="AK2459" s="61"/>
      <c r="AL2459" s="61"/>
      <c r="AM2459" s="61"/>
      <c r="AN2459" s="61"/>
      <c r="AO2459" s="61"/>
      <c r="AP2459" s="62"/>
      <c r="AQ2459" s="61"/>
      <c r="AR2459" s="61"/>
      <c r="AS2459" s="61"/>
      <c r="AT2459" s="61"/>
      <c r="AU2459" s="61"/>
      <c r="AV2459" s="61"/>
      <c r="AW2459" s="60"/>
    </row>
    <row r="2460" s="59" customFormat="1" customHeight="1" spans="1:49">
      <c r="A2460" s="60"/>
      <c r="B2460" s="60"/>
      <c r="C2460" s="60"/>
      <c r="D2460" s="60"/>
      <c r="H2460" s="61"/>
      <c r="I2460" s="61"/>
      <c r="J2460" s="61"/>
      <c r="K2460" s="61"/>
      <c r="L2460" s="61"/>
      <c r="M2460" s="61"/>
      <c r="N2460" s="61"/>
      <c r="O2460" s="61"/>
      <c r="P2460" s="61"/>
      <c r="Q2460" s="61"/>
      <c r="R2460" s="61"/>
      <c r="S2460" s="61"/>
      <c r="T2460" s="61"/>
      <c r="U2460" s="61"/>
      <c r="V2460" s="61"/>
      <c r="W2460" s="61"/>
      <c r="X2460" s="61"/>
      <c r="Y2460" s="61"/>
      <c r="Z2460" s="61"/>
      <c r="AA2460" s="61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2"/>
      <c r="AQ2460" s="61"/>
      <c r="AR2460" s="61"/>
      <c r="AS2460" s="61"/>
      <c r="AT2460" s="61"/>
      <c r="AU2460" s="61"/>
      <c r="AV2460" s="61"/>
      <c r="AW2460" s="60"/>
    </row>
    <row r="2461" s="59" customFormat="1" customHeight="1" spans="1:49">
      <c r="A2461" s="60"/>
      <c r="B2461" s="60"/>
      <c r="C2461" s="60"/>
      <c r="D2461" s="60"/>
      <c r="H2461" s="61"/>
      <c r="I2461" s="61"/>
      <c r="J2461" s="61"/>
      <c r="K2461" s="61"/>
      <c r="L2461" s="61"/>
      <c r="M2461" s="61"/>
      <c r="N2461" s="61"/>
      <c r="O2461" s="61"/>
      <c r="P2461" s="61"/>
      <c r="Q2461" s="61"/>
      <c r="R2461" s="61"/>
      <c r="S2461" s="61"/>
      <c r="T2461" s="61"/>
      <c r="U2461" s="61"/>
      <c r="V2461" s="61"/>
      <c r="W2461" s="61"/>
      <c r="X2461" s="61"/>
      <c r="Y2461" s="61"/>
      <c r="Z2461" s="61"/>
      <c r="AA2461" s="61"/>
      <c r="AB2461" s="61"/>
      <c r="AC2461" s="61"/>
      <c r="AD2461" s="61"/>
      <c r="AE2461" s="61"/>
      <c r="AF2461" s="61"/>
      <c r="AG2461" s="61"/>
      <c r="AH2461" s="61"/>
      <c r="AI2461" s="61"/>
      <c r="AJ2461" s="61"/>
      <c r="AK2461" s="61"/>
      <c r="AL2461" s="61"/>
      <c r="AM2461" s="61"/>
      <c r="AN2461" s="61"/>
      <c r="AO2461" s="61"/>
      <c r="AP2461" s="62"/>
      <c r="AQ2461" s="61"/>
      <c r="AR2461" s="61"/>
      <c r="AS2461" s="61"/>
      <c r="AT2461" s="61"/>
      <c r="AU2461" s="61"/>
      <c r="AV2461" s="61"/>
      <c r="AW2461" s="60"/>
    </row>
    <row r="2462" s="59" customFormat="1" customHeight="1" spans="1:49">
      <c r="A2462" s="60"/>
      <c r="B2462" s="60"/>
      <c r="C2462" s="60"/>
      <c r="D2462" s="60"/>
      <c r="H2462" s="61"/>
      <c r="I2462" s="61"/>
      <c r="J2462" s="61"/>
      <c r="K2462" s="61"/>
      <c r="L2462" s="61"/>
      <c r="M2462" s="61"/>
      <c r="N2462" s="61"/>
      <c r="O2462" s="61"/>
      <c r="P2462" s="61"/>
      <c r="Q2462" s="61"/>
      <c r="R2462" s="61"/>
      <c r="S2462" s="61"/>
      <c r="T2462" s="61"/>
      <c r="U2462" s="61"/>
      <c r="V2462" s="61"/>
      <c r="W2462" s="61"/>
      <c r="X2462" s="61"/>
      <c r="Y2462" s="61"/>
      <c r="Z2462" s="61"/>
      <c r="AA2462" s="61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2"/>
      <c r="AQ2462" s="61"/>
      <c r="AR2462" s="61"/>
      <c r="AS2462" s="61"/>
      <c r="AT2462" s="61"/>
      <c r="AU2462" s="61"/>
      <c r="AV2462" s="61"/>
      <c r="AW2462" s="60"/>
    </row>
    <row r="2463" s="59" customFormat="1" customHeight="1" spans="1:49">
      <c r="A2463" s="60"/>
      <c r="B2463" s="60"/>
      <c r="C2463" s="60"/>
      <c r="D2463" s="60"/>
      <c r="H2463" s="61"/>
      <c r="I2463" s="61"/>
      <c r="J2463" s="61"/>
      <c r="K2463" s="61"/>
      <c r="L2463" s="61"/>
      <c r="M2463" s="61"/>
      <c r="N2463" s="61"/>
      <c r="O2463" s="61"/>
      <c r="P2463" s="61"/>
      <c r="Q2463" s="61"/>
      <c r="R2463" s="61"/>
      <c r="S2463" s="61"/>
      <c r="T2463" s="61"/>
      <c r="U2463" s="61"/>
      <c r="V2463" s="61"/>
      <c r="W2463" s="61"/>
      <c r="X2463" s="61"/>
      <c r="Y2463" s="61"/>
      <c r="Z2463" s="61"/>
      <c r="AA2463" s="61"/>
      <c r="AB2463" s="61"/>
      <c r="AC2463" s="61"/>
      <c r="AD2463" s="61"/>
      <c r="AE2463" s="61"/>
      <c r="AF2463" s="61"/>
      <c r="AG2463" s="61"/>
      <c r="AH2463" s="61"/>
      <c r="AI2463" s="61"/>
      <c r="AJ2463" s="61"/>
      <c r="AK2463" s="61"/>
      <c r="AL2463" s="61"/>
      <c r="AM2463" s="61"/>
      <c r="AN2463" s="61"/>
      <c r="AO2463" s="61"/>
      <c r="AP2463" s="62"/>
      <c r="AQ2463" s="61"/>
      <c r="AR2463" s="61"/>
      <c r="AS2463" s="61"/>
      <c r="AT2463" s="61"/>
      <c r="AU2463" s="61"/>
      <c r="AV2463" s="61"/>
      <c r="AW2463" s="60"/>
    </row>
    <row r="2464" s="59" customFormat="1" customHeight="1" spans="1:49">
      <c r="A2464" s="60"/>
      <c r="B2464" s="60"/>
      <c r="C2464" s="60"/>
      <c r="D2464" s="60"/>
      <c r="H2464" s="61"/>
      <c r="I2464" s="61"/>
      <c r="J2464" s="61"/>
      <c r="K2464" s="61"/>
      <c r="L2464" s="61"/>
      <c r="M2464" s="61"/>
      <c r="N2464" s="61"/>
      <c r="O2464" s="61"/>
      <c r="P2464" s="61"/>
      <c r="Q2464" s="61"/>
      <c r="R2464" s="61"/>
      <c r="S2464" s="61"/>
      <c r="T2464" s="61"/>
      <c r="U2464" s="61"/>
      <c r="V2464" s="61"/>
      <c r="W2464" s="61"/>
      <c r="X2464" s="61"/>
      <c r="Y2464" s="61"/>
      <c r="Z2464" s="61"/>
      <c r="AA2464" s="61"/>
      <c r="AB2464" s="61"/>
      <c r="AC2464" s="61"/>
      <c r="AD2464" s="61"/>
      <c r="AE2464" s="61"/>
      <c r="AF2464" s="61"/>
      <c r="AG2464" s="61"/>
      <c r="AH2464" s="61"/>
      <c r="AI2464" s="61"/>
      <c r="AJ2464" s="61"/>
      <c r="AK2464" s="61"/>
      <c r="AL2464" s="61"/>
      <c r="AM2464" s="61"/>
      <c r="AN2464" s="61"/>
      <c r="AO2464" s="61"/>
      <c r="AP2464" s="62"/>
      <c r="AQ2464" s="61"/>
      <c r="AR2464" s="61"/>
      <c r="AS2464" s="61"/>
      <c r="AT2464" s="61"/>
      <c r="AU2464" s="61"/>
      <c r="AV2464" s="61"/>
      <c r="AW2464" s="60"/>
    </row>
    <row r="2465" s="59" customFormat="1" customHeight="1" spans="1:49">
      <c r="A2465" s="60"/>
      <c r="B2465" s="60"/>
      <c r="C2465" s="60"/>
      <c r="D2465" s="60"/>
      <c r="H2465" s="61"/>
      <c r="I2465" s="61"/>
      <c r="J2465" s="61"/>
      <c r="K2465" s="61"/>
      <c r="L2465" s="61"/>
      <c r="M2465" s="61"/>
      <c r="N2465" s="61"/>
      <c r="O2465" s="61"/>
      <c r="P2465" s="61"/>
      <c r="Q2465" s="61"/>
      <c r="R2465" s="61"/>
      <c r="S2465" s="61"/>
      <c r="T2465" s="61"/>
      <c r="U2465" s="61"/>
      <c r="V2465" s="61"/>
      <c r="W2465" s="61"/>
      <c r="X2465" s="61"/>
      <c r="Y2465" s="61"/>
      <c r="Z2465" s="61"/>
      <c r="AA2465" s="61"/>
      <c r="AB2465" s="61"/>
      <c r="AC2465" s="61"/>
      <c r="AD2465" s="61"/>
      <c r="AE2465" s="61"/>
      <c r="AF2465" s="61"/>
      <c r="AG2465" s="61"/>
      <c r="AH2465" s="61"/>
      <c r="AI2465" s="61"/>
      <c r="AJ2465" s="61"/>
      <c r="AK2465" s="61"/>
      <c r="AL2465" s="61"/>
      <c r="AM2465" s="61"/>
      <c r="AN2465" s="61"/>
      <c r="AO2465" s="61"/>
      <c r="AP2465" s="62"/>
      <c r="AQ2465" s="61"/>
      <c r="AR2465" s="61"/>
      <c r="AS2465" s="61"/>
      <c r="AT2465" s="61"/>
      <c r="AU2465" s="61"/>
      <c r="AV2465" s="61"/>
      <c r="AW2465" s="60"/>
    </row>
    <row r="2466" s="59" customFormat="1" customHeight="1" spans="1:49">
      <c r="A2466" s="60"/>
      <c r="B2466" s="60"/>
      <c r="C2466" s="60"/>
      <c r="D2466" s="60"/>
      <c r="H2466" s="61"/>
      <c r="I2466" s="61"/>
      <c r="J2466" s="61"/>
      <c r="K2466" s="61"/>
      <c r="L2466" s="61"/>
      <c r="M2466" s="61"/>
      <c r="N2466" s="61"/>
      <c r="O2466" s="61"/>
      <c r="P2466" s="61"/>
      <c r="Q2466" s="61"/>
      <c r="R2466" s="61"/>
      <c r="S2466" s="61"/>
      <c r="T2466" s="61"/>
      <c r="U2466" s="61"/>
      <c r="V2466" s="61"/>
      <c r="W2466" s="61"/>
      <c r="X2466" s="61"/>
      <c r="Y2466" s="61"/>
      <c r="Z2466" s="61"/>
      <c r="AA2466" s="61"/>
      <c r="AB2466" s="61"/>
      <c r="AC2466" s="61"/>
      <c r="AD2466" s="61"/>
      <c r="AE2466" s="61"/>
      <c r="AF2466" s="61"/>
      <c r="AG2466" s="61"/>
      <c r="AH2466" s="61"/>
      <c r="AI2466" s="61"/>
      <c r="AJ2466" s="61"/>
      <c r="AK2466" s="61"/>
      <c r="AL2466" s="61"/>
      <c r="AM2466" s="61"/>
      <c r="AN2466" s="61"/>
      <c r="AO2466" s="61"/>
      <c r="AP2466" s="62"/>
      <c r="AQ2466" s="61"/>
      <c r="AR2466" s="61"/>
      <c r="AS2466" s="61"/>
      <c r="AT2466" s="61"/>
      <c r="AU2466" s="61"/>
      <c r="AV2466" s="61"/>
      <c r="AW2466" s="60"/>
    </row>
    <row r="2467" s="59" customFormat="1" customHeight="1" spans="1:49">
      <c r="A2467" s="60"/>
      <c r="B2467" s="60"/>
      <c r="C2467" s="60"/>
      <c r="D2467" s="60"/>
      <c r="H2467" s="61"/>
      <c r="I2467" s="61"/>
      <c r="J2467" s="61"/>
      <c r="K2467" s="61"/>
      <c r="L2467" s="61"/>
      <c r="M2467" s="61"/>
      <c r="N2467" s="61"/>
      <c r="O2467" s="61"/>
      <c r="P2467" s="61"/>
      <c r="Q2467" s="61"/>
      <c r="R2467" s="61"/>
      <c r="S2467" s="61"/>
      <c r="T2467" s="61"/>
      <c r="U2467" s="61"/>
      <c r="V2467" s="61"/>
      <c r="W2467" s="61"/>
      <c r="X2467" s="61"/>
      <c r="Y2467" s="61"/>
      <c r="Z2467" s="61"/>
      <c r="AA2467" s="61"/>
      <c r="AB2467" s="61"/>
      <c r="AC2467" s="61"/>
      <c r="AD2467" s="61"/>
      <c r="AE2467" s="61"/>
      <c r="AF2467" s="61"/>
      <c r="AG2467" s="61"/>
      <c r="AH2467" s="61"/>
      <c r="AI2467" s="61"/>
      <c r="AJ2467" s="61"/>
      <c r="AK2467" s="61"/>
      <c r="AL2467" s="61"/>
      <c r="AM2467" s="61"/>
      <c r="AN2467" s="61"/>
      <c r="AO2467" s="61"/>
      <c r="AP2467" s="62"/>
      <c r="AQ2467" s="61"/>
      <c r="AR2467" s="61"/>
      <c r="AS2467" s="61"/>
      <c r="AT2467" s="61"/>
      <c r="AU2467" s="61"/>
      <c r="AV2467" s="61"/>
      <c r="AW2467" s="60"/>
    </row>
    <row r="2468" s="59" customFormat="1" customHeight="1" spans="1:49">
      <c r="A2468" s="60"/>
      <c r="B2468" s="60"/>
      <c r="C2468" s="60"/>
      <c r="D2468" s="60"/>
      <c r="H2468" s="61"/>
      <c r="I2468" s="61"/>
      <c r="J2468" s="61"/>
      <c r="K2468" s="61"/>
      <c r="L2468" s="61"/>
      <c r="M2468" s="61"/>
      <c r="N2468" s="61"/>
      <c r="O2468" s="61"/>
      <c r="P2468" s="61"/>
      <c r="Q2468" s="61"/>
      <c r="R2468" s="61"/>
      <c r="S2468" s="61"/>
      <c r="T2468" s="61"/>
      <c r="U2468" s="61"/>
      <c r="V2468" s="61"/>
      <c r="W2468" s="61"/>
      <c r="X2468" s="61"/>
      <c r="Y2468" s="61"/>
      <c r="Z2468" s="61"/>
      <c r="AA2468" s="61"/>
      <c r="AB2468" s="61"/>
      <c r="AC2468" s="61"/>
      <c r="AD2468" s="61"/>
      <c r="AE2468" s="61"/>
      <c r="AF2468" s="61"/>
      <c r="AG2468" s="61"/>
      <c r="AH2468" s="61"/>
      <c r="AI2468" s="61"/>
      <c r="AJ2468" s="61"/>
      <c r="AK2468" s="61"/>
      <c r="AL2468" s="61"/>
      <c r="AM2468" s="61"/>
      <c r="AN2468" s="61"/>
      <c r="AO2468" s="61"/>
      <c r="AP2468" s="62"/>
      <c r="AQ2468" s="61"/>
      <c r="AR2468" s="61"/>
      <c r="AS2468" s="61"/>
      <c r="AT2468" s="61"/>
      <c r="AU2468" s="61"/>
      <c r="AV2468" s="61"/>
      <c r="AW2468" s="60"/>
    </row>
    <row r="2469" s="59" customFormat="1" customHeight="1" spans="1:49">
      <c r="A2469" s="60"/>
      <c r="B2469" s="60"/>
      <c r="C2469" s="60"/>
      <c r="D2469" s="60"/>
      <c r="H2469" s="61"/>
      <c r="I2469" s="61"/>
      <c r="J2469" s="61"/>
      <c r="K2469" s="61"/>
      <c r="L2469" s="61"/>
      <c r="M2469" s="61"/>
      <c r="N2469" s="61"/>
      <c r="O2469" s="61"/>
      <c r="P2469" s="61"/>
      <c r="Q2469" s="61"/>
      <c r="R2469" s="61"/>
      <c r="S2469" s="61"/>
      <c r="T2469" s="61"/>
      <c r="U2469" s="61"/>
      <c r="V2469" s="61"/>
      <c r="W2469" s="61"/>
      <c r="X2469" s="61"/>
      <c r="Y2469" s="61"/>
      <c r="Z2469" s="61"/>
      <c r="AA2469" s="61"/>
      <c r="AB2469" s="61"/>
      <c r="AC2469" s="61"/>
      <c r="AD2469" s="61"/>
      <c r="AE2469" s="61"/>
      <c r="AF2469" s="61"/>
      <c r="AG2469" s="61"/>
      <c r="AH2469" s="61"/>
      <c r="AI2469" s="61"/>
      <c r="AJ2469" s="61"/>
      <c r="AK2469" s="61"/>
      <c r="AL2469" s="61"/>
      <c r="AM2469" s="61"/>
      <c r="AN2469" s="61"/>
      <c r="AO2469" s="61"/>
      <c r="AP2469" s="62"/>
      <c r="AQ2469" s="61"/>
      <c r="AR2469" s="61"/>
      <c r="AS2469" s="61"/>
      <c r="AT2469" s="61"/>
      <c r="AU2469" s="61"/>
      <c r="AV2469" s="61"/>
      <c r="AW2469" s="60"/>
    </row>
    <row r="2470" s="59" customFormat="1" customHeight="1" spans="1:49">
      <c r="A2470" s="60"/>
      <c r="B2470" s="60"/>
      <c r="C2470" s="60"/>
      <c r="D2470" s="60"/>
      <c r="H2470" s="61"/>
      <c r="I2470" s="61"/>
      <c r="J2470" s="61"/>
      <c r="K2470" s="61"/>
      <c r="L2470" s="61"/>
      <c r="M2470" s="61"/>
      <c r="N2470" s="61"/>
      <c r="O2470" s="61"/>
      <c r="P2470" s="61"/>
      <c r="Q2470" s="61"/>
      <c r="R2470" s="61"/>
      <c r="S2470" s="61"/>
      <c r="T2470" s="61"/>
      <c r="U2470" s="61"/>
      <c r="V2470" s="61"/>
      <c r="W2470" s="61"/>
      <c r="X2470" s="61"/>
      <c r="Y2470" s="61"/>
      <c r="Z2470" s="61"/>
      <c r="AA2470" s="61"/>
      <c r="AB2470" s="61"/>
      <c r="AC2470" s="61"/>
      <c r="AD2470" s="61"/>
      <c r="AE2470" s="61"/>
      <c r="AF2470" s="61"/>
      <c r="AG2470" s="61"/>
      <c r="AH2470" s="61"/>
      <c r="AI2470" s="61"/>
      <c r="AJ2470" s="61"/>
      <c r="AK2470" s="61"/>
      <c r="AL2470" s="61"/>
      <c r="AM2470" s="61"/>
      <c r="AN2470" s="61"/>
      <c r="AO2470" s="61"/>
      <c r="AP2470" s="62"/>
      <c r="AQ2470" s="61"/>
      <c r="AR2470" s="61"/>
      <c r="AS2470" s="61"/>
      <c r="AT2470" s="61"/>
      <c r="AU2470" s="61"/>
      <c r="AV2470" s="61"/>
      <c r="AW2470" s="60"/>
    </row>
    <row r="2471" s="59" customFormat="1" customHeight="1" spans="1:49">
      <c r="A2471" s="60"/>
      <c r="B2471" s="60"/>
      <c r="C2471" s="60"/>
      <c r="D2471" s="60"/>
      <c r="H2471" s="61"/>
      <c r="I2471" s="61"/>
      <c r="J2471" s="61"/>
      <c r="K2471" s="61"/>
      <c r="L2471" s="61"/>
      <c r="M2471" s="61"/>
      <c r="N2471" s="61"/>
      <c r="O2471" s="61"/>
      <c r="P2471" s="61"/>
      <c r="Q2471" s="61"/>
      <c r="R2471" s="61"/>
      <c r="S2471" s="61"/>
      <c r="T2471" s="61"/>
      <c r="U2471" s="61"/>
      <c r="V2471" s="61"/>
      <c r="W2471" s="61"/>
      <c r="X2471" s="61"/>
      <c r="Y2471" s="61"/>
      <c r="Z2471" s="61"/>
      <c r="AA2471" s="61"/>
      <c r="AB2471" s="61"/>
      <c r="AC2471" s="61"/>
      <c r="AD2471" s="61"/>
      <c r="AE2471" s="61"/>
      <c r="AF2471" s="61"/>
      <c r="AG2471" s="61"/>
      <c r="AH2471" s="61"/>
      <c r="AI2471" s="61"/>
      <c r="AJ2471" s="61"/>
      <c r="AK2471" s="61"/>
      <c r="AL2471" s="61"/>
      <c r="AM2471" s="61"/>
      <c r="AN2471" s="61"/>
      <c r="AO2471" s="61"/>
      <c r="AP2471" s="62"/>
      <c r="AQ2471" s="61"/>
      <c r="AR2471" s="61"/>
      <c r="AS2471" s="61"/>
      <c r="AT2471" s="61"/>
      <c r="AU2471" s="61"/>
      <c r="AV2471" s="61"/>
      <c r="AW2471" s="60"/>
    </row>
    <row r="2472" s="59" customFormat="1" customHeight="1" spans="1:49">
      <c r="A2472" s="60"/>
      <c r="B2472" s="60"/>
      <c r="C2472" s="60"/>
      <c r="D2472" s="60"/>
      <c r="H2472" s="61"/>
      <c r="I2472" s="61"/>
      <c r="J2472" s="61"/>
      <c r="K2472" s="61"/>
      <c r="L2472" s="61"/>
      <c r="M2472" s="61"/>
      <c r="N2472" s="61"/>
      <c r="O2472" s="61"/>
      <c r="P2472" s="61"/>
      <c r="Q2472" s="61"/>
      <c r="R2472" s="61"/>
      <c r="S2472" s="61"/>
      <c r="T2472" s="61"/>
      <c r="U2472" s="61"/>
      <c r="V2472" s="61"/>
      <c r="W2472" s="61"/>
      <c r="X2472" s="61"/>
      <c r="Y2472" s="61"/>
      <c r="Z2472" s="61"/>
      <c r="AA2472" s="61"/>
      <c r="AB2472" s="61"/>
      <c r="AC2472" s="61"/>
      <c r="AD2472" s="61"/>
      <c r="AE2472" s="61"/>
      <c r="AF2472" s="61"/>
      <c r="AG2472" s="61"/>
      <c r="AH2472" s="61"/>
      <c r="AI2472" s="61"/>
      <c r="AJ2472" s="61"/>
      <c r="AK2472" s="61"/>
      <c r="AL2472" s="61"/>
      <c r="AM2472" s="61"/>
      <c r="AN2472" s="61"/>
      <c r="AO2472" s="61"/>
      <c r="AP2472" s="62"/>
      <c r="AQ2472" s="61"/>
      <c r="AR2472" s="61"/>
      <c r="AS2472" s="61"/>
      <c r="AT2472" s="61"/>
      <c r="AU2472" s="61"/>
      <c r="AV2472" s="61"/>
      <c r="AW2472" s="60"/>
    </row>
    <row r="2473" s="59" customFormat="1" customHeight="1" spans="1:49">
      <c r="A2473" s="60"/>
      <c r="B2473" s="60"/>
      <c r="C2473" s="60"/>
      <c r="D2473" s="60"/>
      <c r="H2473" s="61"/>
      <c r="I2473" s="61"/>
      <c r="J2473" s="61"/>
      <c r="K2473" s="61"/>
      <c r="L2473" s="61"/>
      <c r="M2473" s="61"/>
      <c r="N2473" s="61"/>
      <c r="O2473" s="61"/>
      <c r="P2473" s="61"/>
      <c r="Q2473" s="61"/>
      <c r="R2473" s="61"/>
      <c r="S2473" s="61"/>
      <c r="T2473" s="61"/>
      <c r="U2473" s="61"/>
      <c r="V2473" s="61"/>
      <c r="W2473" s="61"/>
      <c r="X2473" s="61"/>
      <c r="Y2473" s="61"/>
      <c r="Z2473" s="61"/>
      <c r="AA2473" s="61"/>
      <c r="AB2473" s="61"/>
      <c r="AC2473" s="61"/>
      <c r="AD2473" s="61"/>
      <c r="AE2473" s="61"/>
      <c r="AF2473" s="61"/>
      <c r="AG2473" s="61"/>
      <c r="AH2473" s="61"/>
      <c r="AI2473" s="61"/>
      <c r="AJ2473" s="61"/>
      <c r="AK2473" s="61"/>
      <c r="AL2473" s="61"/>
      <c r="AM2473" s="61"/>
      <c r="AN2473" s="61"/>
      <c r="AO2473" s="61"/>
      <c r="AP2473" s="62"/>
      <c r="AQ2473" s="61"/>
      <c r="AR2473" s="61"/>
      <c r="AS2473" s="61"/>
      <c r="AT2473" s="61"/>
      <c r="AU2473" s="61"/>
      <c r="AV2473" s="61"/>
      <c r="AW2473" s="60"/>
    </row>
    <row r="2474" s="59" customFormat="1" customHeight="1" spans="1:49">
      <c r="A2474" s="60"/>
      <c r="B2474" s="60"/>
      <c r="C2474" s="60"/>
      <c r="D2474" s="60"/>
      <c r="H2474" s="61"/>
      <c r="I2474" s="61"/>
      <c r="J2474" s="61"/>
      <c r="K2474" s="61"/>
      <c r="L2474" s="61"/>
      <c r="M2474" s="61"/>
      <c r="N2474" s="61"/>
      <c r="O2474" s="61"/>
      <c r="P2474" s="61"/>
      <c r="Q2474" s="61"/>
      <c r="R2474" s="61"/>
      <c r="S2474" s="61"/>
      <c r="T2474" s="61"/>
      <c r="U2474" s="61"/>
      <c r="V2474" s="61"/>
      <c r="W2474" s="61"/>
      <c r="X2474" s="61"/>
      <c r="Y2474" s="61"/>
      <c r="Z2474" s="61"/>
      <c r="AA2474" s="61"/>
      <c r="AB2474" s="61"/>
      <c r="AC2474" s="61"/>
      <c r="AD2474" s="61"/>
      <c r="AE2474" s="61"/>
      <c r="AF2474" s="61"/>
      <c r="AG2474" s="61"/>
      <c r="AH2474" s="61"/>
      <c r="AI2474" s="61"/>
      <c r="AJ2474" s="61"/>
      <c r="AK2474" s="61"/>
      <c r="AL2474" s="61"/>
      <c r="AM2474" s="61"/>
      <c r="AN2474" s="61"/>
      <c r="AO2474" s="61"/>
      <c r="AP2474" s="62"/>
      <c r="AQ2474" s="61"/>
      <c r="AR2474" s="61"/>
      <c r="AS2474" s="61"/>
      <c r="AT2474" s="61"/>
      <c r="AU2474" s="61"/>
      <c r="AV2474" s="61"/>
      <c r="AW2474" s="60"/>
    </row>
    <row r="2475" s="59" customFormat="1" customHeight="1" spans="1:49">
      <c r="A2475" s="60"/>
      <c r="B2475" s="60"/>
      <c r="C2475" s="60"/>
      <c r="D2475" s="60"/>
      <c r="H2475" s="61"/>
      <c r="I2475" s="61"/>
      <c r="J2475" s="61"/>
      <c r="K2475" s="61"/>
      <c r="L2475" s="61"/>
      <c r="M2475" s="61"/>
      <c r="N2475" s="61"/>
      <c r="O2475" s="61"/>
      <c r="P2475" s="61"/>
      <c r="Q2475" s="61"/>
      <c r="R2475" s="61"/>
      <c r="S2475" s="61"/>
      <c r="T2475" s="61"/>
      <c r="U2475" s="61"/>
      <c r="V2475" s="61"/>
      <c r="W2475" s="61"/>
      <c r="X2475" s="61"/>
      <c r="Y2475" s="61"/>
      <c r="Z2475" s="61"/>
      <c r="AA2475" s="61"/>
      <c r="AB2475" s="61"/>
      <c r="AC2475" s="61"/>
      <c r="AD2475" s="61"/>
      <c r="AE2475" s="61"/>
      <c r="AF2475" s="61"/>
      <c r="AG2475" s="61"/>
      <c r="AH2475" s="61"/>
      <c r="AI2475" s="61"/>
      <c r="AJ2475" s="61"/>
      <c r="AK2475" s="61"/>
      <c r="AL2475" s="61"/>
      <c r="AM2475" s="61"/>
      <c r="AN2475" s="61"/>
      <c r="AO2475" s="61"/>
      <c r="AP2475" s="62"/>
      <c r="AQ2475" s="61"/>
      <c r="AR2475" s="61"/>
      <c r="AS2475" s="61"/>
      <c r="AT2475" s="61"/>
      <c r="AU2475" s="61"/>
      <c r="AV2475" s="61"/>
      <c r="AW2475" s="60"/>
    </row>
    <row r="2476" s="59" customFormat="1" customHeight="1" spans="1:49">
      <c r="A2476" s="60"/>
      <c r="B2476" s="60"/>
      <c r="C2476" s="60"/>
      <c r="D2476" s="60"/>
      <c r="H2476" s="61"/>
      <c r="I2476" s="61"/>
      <c r="J2476" s="61"/>
      <c r="K2476" s="61"/>
      <c r="L2476" s="61"/>
      <c r="M2476" s="61"/>
      <c r="N2476" s="61"/>
      <c r="O2476" s="61"/>
      <c r="P2476" s="61"/>
      <c r="Q2476" s="61"/>
      <c r="R2476" s="61"/>
      <c r="S2476" s="61"/>
      <c r="T2476" s="61"/>
      <c r="U2476" s="61"/>
      <c r="V2476" s="61"/>
      <c r="W2476" s="61"/>
      <c r="X2476" s="61"/>
      <c r="Y2476" s="61"/>
      <c r="Z2476" s="61"/>
      <c r="AA2476" s="61"/>
      <c r="AB2476" s="61"/>
      <c r="AC2476" s="61"/>
      <c r="AD2476" s="61"/>
      <c r="AE2476" s="61"/>
      <c r="AF2476" s="61"/>
      <c r="AG2476" s="61"/>
      <c r="AH2476" s="61"/>
      <c r="AI2476" s="61"/>
      <c r="AJ2476" s="61"/>
      <c r="AK2476" s="61"/>
      <c r="AL2476" s="61"/>
      <c r="AM2476" s="61"/>
      <c r="AN2476" s="61"/>
      <c r="AO2476" s="61"/>
      <c r="AP2476" s="62"/>
      <c r="AQ2476" s="61"/>
      <c r="AR2476" s="61"/>
      <c r="AS2476" s="61"/>
      <c r="AT2476" s="61"/>
      <c r="AU2476" s="61"/>
      <c r="AV2476" s="61"/>
      <c r="AW2476" s="60"/>
    </row>
    <row r="2477" s="59" customFormat="1" customHeight="1" spans="1:49">
      <c r="A2477" s="60"/>
      <c r="B2477" s="60"/>
      <c r="C2477" s="60"/>
      <c r="D2477" s="60"/>
      <c r="H2477" s="61"/>
      <c r="I2477" s="61"/>
      <c r="J2477" s="61"/>
      <c r="K2477" s="61"/>
      <c r="L2477" s="61"/>
      <c r="M2477" s="61"/>
      <c r="N2477" s="61"/>
      <c r="O2477" s="61"/>
      <c r="P2477" s="61"/>
      <c r="Q2477" s="61"/>
      <c r="R2477" s="61"/>
      <c r="S2477" s="61"/>
      <c r="T2477" s="61"/>
      <c r="U2477" s="61"/>
      <c r="V2477" s="61"/>
      <c r="W2477" s="61"/>
      <c r="X2477" s="61"/>
      <c r="Y2477" s="61"/>
      <c r="Z2477" s="61"/>
      <c r="AA2477" s="61"/>
      <c r="AB2477" s="61"/>
      <c r="AC2477" s="61"/>
      <c r="AD2477" s="61"/>
      <c r="AE2477" s="61"/>
      <c r="AF2477" s="61"/>
      <c r="AG2477" s="61"/>
      <c r="AH2477" s="61"/>
      <c r="AI2477" s="61"/>
      <c r="AJ2477" s="61"/>
      <c r="AK2477" s="61"/>
      <c r="AL2477" s="61"/>
      <c r="AM2477" s="61"/>
      <c r="AN2477" s="61"/>
      <c r="AO2477" s="61"/>
      <c r="AP2477" s="62"/>
      <c r="AQ2477" s="61"/>
      <c r="AR2477" s="61"/>
      <c r="AS2477" s="61"/>
      <c r="AT2477" s="61"/>
      <c r="AU2477" s="61"/>
      <c r="AV2477" s="61"/>
      <c r="AW2477" s="60"/>
    </row>
    <row r="2478" s="59" customFormat="1" customHeight="1" spans="1:49">
      <c r="A2478" s="60"/>
      <c r="B2478" s="60"/>
      <c r="C2478" s="60"/>
      <c r="D2478" s="60"/>
      <c r="H2478" s="61"/>
      <c r="I2478" s="61"/>
      <c r="J2478" s="61"/>
      <c r="K2478" s="61"/>
      <c r="L2478" s="61"/>
      <c r="M2478" s="61"/>
      <c r="N2478" s="61"/>
      <c r="O2478" s="61"/>
      <c r="P2478" s="61"/>
      <c r="Q2478" s="61"/>
      <c r="R2478" s="61"/>
      <c r="S2478" s="61"/>
      <c r="T2478" s="61"/>
      <c r="U2478" s="61"/>
      <c r="V2478" s="61"/>
      <c r="W2478" s="61"/>
      <c r="X2478" s="61"/>
      <c r="Y2478" s="61"/>
      <c r="Z2478" s="61"/>
      <c r="AA2478" s="61"/>
      <c r="AB2478" s="61"/>
      <c r="AC2478" s="61"/>
      <c r="AD2478" s="61"/>
      <c r="AE2478" s="61"/>
      <c r="AF2478" s="61"/>
      <c r="AG2478" s="61"/>
      <c r="AH2478" s="61"/>
      <c r="AI2478" s="61"/>
      <c r="AJ2478" s="61"/>
      <c r="AK2478" s="61"/>
      <c r="AL2478" s="61"/>
      <c r="AM2478" s="61"/>
      <c r="AN2478" s="61"/>
      <c r="AO2478" s="61"/>
      <c r="AP2478" s="62"/>
      <c r="AQ2478" s="61"/>
      <c r="AR2478" s="61"/>
      <c r="AS2478" s="61"/>
      <c r="AT2478" s="61"/>
      <c r="AU2478" s="61"/>
      <c r="AV2478" s="61"/>
      <c r="AW2478" s="60"/>
    </row>
    <row r="2479" s="59" customFormat="1" customHeight="1" spans="1:49">
      <c r="A2479" s="60"/>
      <c r="B2479" s="60"/>
      <c r="C2479" s="60"/>
      <c r="D2479" s="60"/>
      <c r="H2479" s="61"/>
      <c r="I2479" s="61"/>
      <c r="J2479" s="61"/>
      <c r="K2479" s="61"/>
      <c r="L2479" s="61"/>
      <c r="M2479" s="61"/>
      <c r="N2479" s="61"/>
      <c r="O2479" s="61"/>
      <c r="P2479" s="61"/>
      <c r="Q2479" s="61"/>
      <c r="R2479" s="61"/>
      <c r="S2479" s="61"/>
      <c r="T2479" s="61"/>
      <c r="U2479" s="61"/>
      <c r="V2479" s="61"/>
      <c r="W2479" s="61"/>
      <c r="X2479" s="61"/>
      <c r="Y2479" s="61"/>
      <c r="Z2479" s="61"/>
      <c r="AA2479" s="61"/>
      <c r="AB2479" s="61"/>
      <c r="AC2479" s="61"/>
      <c r="AD2479" s="61"/>
      <c r="AE2479" s="61"/>
      <c r="AF2479" s="61"/>
      <c r="AG2479" s="61"/>
      <c r="AH2479" s="61"/>
      <c r="AI2479" s="61"/>
      <c r="AJ2479" s="61"/>
      <c r="AK2479" s="61"/>
      <c r="AL2479" s="61"/>
      <c r="AM2479" s="61"/>
      <c r="AN2479" s="61"/>
      <c r="AO2479" s="61"/>
      <c r="AP2479" s="62"/>
      <c r="AQ2479" s="61"/>
      <c r="AR2479" s="61"/>
      <c r="AS2479" s="61"/>
      <c r="AT2479" s="61"/>
      <c r="AU2479" s="61"/>
      <c r="AV2479" s="61"/>
      <c r="AW2479" s="60"/>
    </row>
    <row r="2480" s="59" customFormat="1" customHeight="1" spans="1:49">
      <c r="A2480" s="60"/>
      <c r="B2480" s="60"/>
      <c r="C2480" s="60"/>
      <c r="D2480" s="60"/>
      <c r="H2480" s="61"/>
      <c r="I2480" s="61"/>
      <c r="J2480" s="61"/>
      <c r="K2480" s="61"/>
      <c r="L2480" s="61"/>
      <c r="M2480" s="61"/>
      <c r="N2480" s="61"/>
      <c r="O2480" s="61"/>
      <c r="P2480" s="61"/>
      <c r="Q2480" s="61"/>
      <c r="R2480" s="61"/>
      <c r="S2480" s="61"/>
      <c r="T2480" s="61"/>
      <c r="U2480" s="61"/>
      <c r="V2480" s="61"/>
      <c r="W2480" s="61"/>
      <c r="X2480" s="61"/>
      <c r="Y2480" s="61"/>
      <c r="Z2480" s="61"/>
      <c r="AA2480" s="61"/>
      <c r="AB2480" s="61"/>
      <c r="AC2480" s="61"/>
      <c r="AD2480" s="61"/>
      <c r="AE2480" s="61"/>
      <c r="AF2480" s="61"/>
      <c r="AG2480" s="61"/>
      <c r="AH2480" s="61"/>
      <c r="AI2480" s="61"/>
      <c r="AJ2480" s="61"/>
      <c r="AK2480" s="61"/>
      <c r="AL2480" s="61"/>
      <c r="AM2480" s="61"/>
      <c r="AN2480" s="61"/>
      <c r="AO2480" s="61"/>
      <c r="AP2480" s="62"/>
      <c r="AQ2480" s="61"/>
      <c r="AR2480" s="61"/>
      <c r="AS2480" s="61"/>
      <c r="AT2480" s="61"/>
      <c r="AU2480" s="61"/>
      <c r="AV2480" s="61"/>
      <c r="AW2480" s="60"/>
    </row>
    <row r="2481" s="59" customFormat="1" customHeight="1" spans="1:49">
      <c r="A2481" s="60"/>
      <c r="B2481" s="60"/>
      <c r="C2481" s="60"/>
      <c r="D2481" s="60"/>
      <c r="H2481" s="61"/>
      <c r="I2481" s="61"/>
      <c r="J2481" s="61"/>
      <c r="K2481" s="61"/>
      <c r="L2481" s="61"/>
      <c r="M2481" s="61"/>
      <c r="N2481" s="61"/>
      <c r="O2481" s="61"/>
      <c r="P2481" s="61"/>
      <c r="Q2481" s="61"/>
      <c r="R2481" s="61"/>
      <c r="S2481" s="61"/>
      <c r="T2481" s="61"/>
      <c r="U2481" s="61"/>
      <c r="V2481" s="61"/>
      <c r="W2481" s="61"/>
      <c r="X2481" s="61"/>
      <c r="Y2481" s="61"/>
      <c r="Z2481" s="61"/>
      <c r="AA2481" s="61"/>
      <c r="AB2481" s="61"/>
      <c r="AC2481" s="61"/>
      <c r="AD2481" s="61"/>
      <c r="AE2481" s="61"/>
      <c r="AF2481" s="61"/>
      <c r="AG2481" s="61"/>
      <c r="AH2481" s="61"/>
      <c r="AI2481" s="61"/>
      <c r="AJ2481" s="61"/>
      <c r="AK2481" s="61"/>
      <c r="AL2481" s="61"/>
      <c r="AM2481" s="61"/>
      <c r="AN2481" s="61"/>
      <c r="AO2481" s="61"/>
      <c r="AP2481" s="62"/>
      <c r="AQ2481" s="61"/>
      <c r="AR2481" s="61"/>
      <c r="AS2481" s="61"/>
      <c r="AT2481" s="61"/>
      <c r="AU2481" s="61"/>
      <c r="AV2481" s="61"/>
      <c r="AW2481" s="60"/>
    </row>
    <row r="2482" s="59" customFormat="1" customHeight="1" spans="1:49">
      <c r="A2482" s="60"/>
      <c r="B2482" s="60"/>
      <c r="C2482" s="60"/>
      <c r="D2482" s="60"/>
      <c r="H2482" s="61"/>
      <c r="I2482" s="61"/>
      <c r="J2482" s="61"/>
      <c r="K2482" s="61"/>
      <c r="L2482" s="61"/>
      <c r="M2482" s="61"/>
      <c r="N2482" s="61"/>
      <c r="O2482" s="61"/>
      <c r="P2482" s="61"/>
      <c r="Q2482" s="61"/>
      <c r="R2482" s="61"/>
      <c r="S2482" s="61"/>
      <c r="T2482" s="61"/>
      <c r="U2482" s="61"/>
      <c r="V2482" s="61"/>
      <c r="W2482" s="61"/>
      <c r="X2482" s="61"/>
      <c r="Y2482" s="61"/>
      <c r="Z2482" s="61"/>
      <c r="AA2482" s="61"/>
      <c r="AB2482" s="61"/>
      <c r="AC2482" s="61"/>
      <c r="AD2482" s="61"/>
      <c r="AE2482" s="61"/>
      <c r="AF2482" s="61"/>
      <c r="AG2482" s="61"/>
      <c r="AH2482" s="61"/>
      <c r="AI2482" s="61"/>
      <c r="AJ2482" s="61"/>
      <c r="AK2482" s="61"/>
      <c r="AL2482" s="61"/>
      <c r="AM2482" s="61"/>
      <c r="AN2482" s="61"/>
      <c r="AO2482" s="61"/>
      <c r="AP2482" s="62"/>
      <c r="AQ2482" s="61"/>
      <c r="AR2482" s="61"/>
      <c r="AS2482" s="61"/>
      <c r="AT2482" s="61"/>
      <c r="AU2482" s="61"/>
      <c r="AV2482" s="61"/>
      <c r="AW2482" s="60"/>
    </row>
    <row r="2483" s="59" customFormat="1" customHeight="1" spans="1:49">
      <c r="A2483" s="60"/>
      <c r="B2483" s="60"/>
      <c r="C2483" s="60"/>
      <c r="D2483" s="60"/>
      <c r="H2483" s="61"/>
      <c r="I2483" s="61"/>
      <c r="J2483" s="61"/>
      <c r="K2483" s="61"/>
      <c r="L2483" s="61"/>
      <c r="M2483" s="61"/>
      <c r="N2483" s="61"/>
      <c r="O2483" s="61"/>
      <c r="P2483" s="61"/>
      <c r="Q2483" s="61"/>
      <c r="R2483" s="61"/>
      <c r="S2483" s="61"/>
      <c r="T2483" s="61"/>
      <c r="U2483" s="61"/>
      <c r="V2483" s="61"/>
      <c r="W2483" s="61"/>
      <c r="X2483" s="61"/>
      <c r="Y2483" s="61"/>
      <c r="Z2483" s="61"/>
      <c r="AA2483" s="61"/>
      <c r="AB2483" s="61"/>
      <c r="AC2483" s="61"/>
      <c r="AD2483" s="61"/>
      <c r="AE2483" s="61"/>
      <c r="AF2483" s="61"/>
      <c r="AG2483" s="61"/>
      <c r="AH2483" s="61"/>
      <c r="AI2483" s="61"/>
      <c r="AJ2483" s="61"/>
      <c r="AK2483" s="61"/>
      <c r="AL2483" s="61"/>
      <c r="AM2483" s="61"/>
      <c r="AN2483" s="61"/>
      <c r="AO2483" s="61"/>
      <c r="AP2483" s="62"/>
      <c r="AQ2483" s="61"/>
      <c r="AR2483" s="61"/>
      <c r="AS2483" s="61"/>
      <c r="AT2483" s="61"/>
      <c r="AU2483" s="61"/>
      <c r="AV2483" s="61"/>
      <c r="AW2483" s="60"/>
    </row>
    <row r="2484" s="59" customFormat="1" customHeight="1" spans="1:49">
      <c r="A2484" s="60"/>
      <c r="B2484" s="60"/>
      <c r="C2484" s="60"/>
      <c r="D2484" s="60"/>
      <c r="H2484" s="61"/>
      <c r="I2484" s="61"/>
      <c r="J2484" s="61"/>
      <c r="K2484" s="61"/>
      <c r="L2484" s="61"/>
      <c r="M2484" s="61"/>
      <c r="N2484" s="61"/>
      <c r="O2484" s="61"/>
      <c r="P2484" s="61"/>
      <c r="Q2484" s="61"/>
      <c r="R2484" s="61"/>
      <c r="S2484" s="61"/>
      <c r="T2484" s="61"/>
      <c r="U2484" s="61"/>
      <c r="V2484" s="61"/>
      <c r="W2484" s="61"/>
      <c r="X2484" s="61"/>
      <c r="Y2484" s="61"/>
      <c r="Z2484" s="61"/>
      <c r="AA2484" s="61"/>
      <c r="AB2484" s="61"/>
      <c r="AC2484" s="61"/>
      <c r="AD2484" s="61"/>
      <c r="AE2484" s="61"/>
      <c r="AF2484" s="61"/>
      <c r="AG2484" s="61"/>
      <c r="AH2484" s="61"/>
      <c r="AI2484" s="61"/>
      <c r="AJ2484" s="61"/>
      <c r="AK2484" s="61"/>
      <c r="AL2484" s="61"/>
      <c r="AM2484" s="61"/>
      <c r="AN2484" s="61"/>
      <c r="AO2484" s="61"/>
      <c r="AP2484" s="62"/>
      <c r="AQ2484" s="61"/>
      <c r="AR2484" s="61"/>
      <c r="AS2484" s="61"/>
      <c r="AT2484" s="61"/>
      <c r="AU2484" s="61"/>
      <c r="AV2484" s="61"/>
      <c r="AW2484" s="60"/>
    </row>
    <row r="2485" s="59" customFormat="1" customHeight="1" spans="1:49">
      <c r="A2485" s="60"/>
      <c r="B2485" s="60"/>
      <c r="C2485" s="60"/>
      <c r="D2485" s="60"/>
      <c r="H2485" s="61"/>
      <c r="I2485" s="61"/>
      <c r="J2485" s="61"/>
      <c r="K2485" s="61"/>
      <c r="L2485" s="61"/>
      <c r="M2485" s="61"/>
      <c r="N2485" s="61"/>
      <c r="O2485" s="61"/>
      <c r="P2485" s="61"/>
      <c r="Q2485" s="61"/>
      <c r="R2485" s="61"/>
      <c r="S2485" s="61"/>
      <c r="T2485" s="61"/>
      <c r="U2485" s="61"/>
      <c r="V2485" s="61"/>
      <c r="W2485" s="61"/>
      <c r="X2485" s="61"/>
      <c r="Y2485" s="61"/>
      <c r="Z2485" s="61"/>
      <c r="AA2485" s="61"/>
      <c r="AB2485" s="61"/>
      <c r="AC2485" s="61"/>
      <c r="AD2485" s="61"/>
      <c r="AE2485" s="61"/>
      <c r="AF2485" s="61"/>
      <c r="AG2485" s="61"/>
      <c r="AH2485" s="61"/>
      <c r="AI2485" s="61"/>
      <c r="AJ2485" s="61"/>
      <c r="AK2485" s="61"/>
      <c r="AL2485" s="61"/>
      <c r="AM2485" s="61"/>
      <c r="AN2485" s="61"/>
      <c r="AO2485" s="61"/>
      <c r="AP2485" s="62"/>
      <c r="AQ2485" s="61"/>
      <c r="AR2485" s="61"/>
      <c r="AS2485" s="61"/>
      <c r="AT2485" s="61"/>
      <c r="AU2485" s="61"/>
      <c r="AV2485" s="61"/>
      <c r="AW2485" s="60"/>
    </row>
    <row r="2486" s="59" customFormat="1" customHeight="1" spans="1:49">
      <c r="A2486" s="60"/>
      <c r="B2486" s="60"/>
      <c r="C2486" s="60"/>
      <c r="D2486" s="60"/>
      <c r="H2486" s="61"/>
      <c r="I2486" s="61"/>
      <c r="J2486" s="61"/>
      <c r="K2486" s="61"/>
      <c r="L2486" s="61"/>
      <c r="M2486" s="61"/>
      <c r="N2486" s="61"/>
      <c r="O2486" s="61"/>
      <c r="P2486" s="61"/>
      <c r="Q2486" s="61"/>
      <c r="R2486" s="61"/>
      <c r="S2486" s="61"/>
      <c r="T2486" s="61"/>
      <c r="U2486" s="61"/>
      <c r="V2486" s="61"/>
      <c r="W2486" s="61"/>
      <c r="X2486" s="61"/>
      <c r="Y2486" s="61"/>
      <c r="Z2486" s="61"/>
      <c r="AA2486" s="61"/>
      <c r="AB2486" s="61"/>
      <c r="AC2486" s="61"/>
      <c r="AD2486" s="61"/>
      <c r="AE2486" s="61"/>
      <c r="AF2486" s="61"/>
      <c r="AG2486" s="61"/>
      <c r="AH2486" s="61"/>
      <c r="AI2486" s="61"/>
      <c r="AJ2486" s="61"/>
      <c r="AK2486" s="61"/>
      <c r="AL2486" s="61"/>
      <c r="AM2486" s="61"/>
      <c r="AN2486" s="61"/>
      <c r="AO2486" s="61"/>
      <c r="AP2486" s="62"/>
      <c r="AQ2486" s="61"/>
      <c r="AR2486" s="61"/>
      <c r="AS2486" s="61"/>
      <c r="AT2486" s="61"/>
      <c r="AU2486" s="61"/>
      <c r="AV2486" s="61"/>
      <c r="AW2486" s="60"/>
    </row>
    <row r="2487" s="59" customFormat="1" customHeight="1" spans="1:49">
      <c r="A2487" s="60"/>
      <c r="B2487" s="60"/>
      <c r="C2487" s="60"/>
      <c r="D2487" s="60"/>
      <c r="H2487" s="61"/>
      <c r="I2487" s="61"/>
      <c r="J2487" s="61"/>
      <c r="K2487" s="61"/>
      <c r="L2487" s="61"/>
      <c r="M2487" s="61"/>
      <c r="N2487" s="61"/>
      <c r="O2487" s="61"/>
      <c r="P2487" s="61"/>
      <c r="Q2487" s="61"/>
      <c r="R2487" s="61"/>
      <c r="S2487" s="61"/>
      <c r="T2487" s="61"/>
      <c r="U2487" s="61"/>
      <c r="V2487" s="61"/>
      <c r="W2487" s="61"/>
      <c r="X2487" s="61"/>
      <c r="Y2487" s="61"/>
      <c r="Z2487" s="61"/>
      <c r="AA2487" s="61"/>
      <c r="AB2487" s="61"/>
      <c r="AC2487" s="61"/>
      <c r="AD2487" s="61"/>
      <c r="AE2487" s="61"/>
      <c r="AF2487" s="61"/>
      <c r="AG2487" s="61"/>
      <c r="AH2487" s="61"/>
      <c r="AI2487" s="61"/>
      <c r="AJ2487" s="61"/>
      <c r="AK2487" s="61"/>
      <c r="AL2487" s="61"/>
      <c r="AM2487" s="61"/>
      <c r="AN2487" s="61"/>
      <c r="AO2487" s="61"/>
      <c r="AP2487" s="62"/>
      <c r="AQ2487" s="61"/>
      <c r="AR2487" s="61"/>
      <c r="AS2487" s="61"/>
      <c r="AT2487" s="61"/>
      <c r="AU2487" s="61"/>
      <c r="AV2487" s="61"/>
      <c r="AW2487" s="60"/>
    </row>
    <row r="2488" s="59" customFormat="1" customHeight="1" spans="1:49">
      <c r="A2488" s="60"/>
      <c r="B2488" s="60"/>
      <c r="C2488" s="60"/>
      <c r="D2488" s="60"/>
      <c r="H2488" s="61"/>
      <c r="I2488" s="61"/>
      <c r="J2488" s="61"/>
      <c r="K2488" s="61"/>
      <c r="L2488" s="61"/>
      <c r="M2488" s="61"/>
      <c r="N2488" s="61"/>
      <c r="O2488" s="61"/>
      <c r="P2488" s="61"/>
      <c r="Q2488" s="61"/>
      <c r="R2488" s="61"/>
      <c r="S2488" s="61"/>
      <c r="T2488" s="61"/>
      <c r="U2488" s="61"/>
      <c r="V2488" s="61"/>
      <c r="W2488" s="61"/>
      <c r="X2488" s="61"/>
      <c r="Y2488" s="61"/>
      <c r="Z2488" s="61"/>
      <c r="AA2488" s="61"/>
      <c r="AB2488" s="61"/>
      <c r="AC2488" s="61"/>
      <c r="AD2488" s="61"/>
      <c r="AE2488" s="61"/>
      <c r="AF2488" s="61"/>
      <c r="AG2488" s="61"/>
      <c r="AH2488" s="61"/>
      <c r="AI2488" s="61"/>
      <c r="AJ2488" s="61"/>
      <c r="AK2488" s="61"/>
      <c r="AL2488" s="61"/>
      <c r="AM2488" s="61"/>
      <c r="AN2488" s="61"/>
      <c r="AO2488" s="61"/>
      <c r="AP2488" s="62"/>
      <c r="AQ2488" s="61"/>
      <c r="AR2488" s="61"/>
      <c r="AS2488" s="61"/>
      <c r="AT2488" s="61"/>
      <c r="AU2488" s="61"/>
      <c r="AV2488" s="61"/>
      <c r="AW2488" s="60"/>
    </row>
    <row r="2489" s="59" customFormat="1" customHeight="1" spans="1:49">
      <c r="A2489" s="60"/>
      <c r="B2489" s="60"/>
      <c r="C2489" s="60"/>
      <c r="D2489" s="60"/>
      <c r="H2489" s="61"/>
      <c r="I2489" s="61"/>
      <c r="J2489" s="61"/>
      <c r="K2489" s="61"/>
      <c r="L2489" s="61"/>
      <c r="M2489" s="61"/>
      <c r="N2489" s="61"/>
      <c r="O2489" s="61"/>
      <c r="P2489" s="61"/>
      <c r="Q2489" s="61"/>
      <c r="R2489" s="61"/>
      <c r="S2489" s="61"/>
      <c r="T2489" s="61"/>
      <c r="U2489" s="61"/>
      <c r="V2489" s="61"/>
      <c r="W2489" s="61"/>
      <c r="X2489" s="61"/>
      <c r="Y2489" s="61"/>
      <c r="Z2489" s="61"/>
      <c r="AA2489" s="61"/>
      <c r="AB2489" s="61"/>
      <c r="AC2489" s="61"/>
      <c r="AD2489" s="61"/>
      <c r="AE2489" s="61"/>
      <c r="AF2489" s="61"/>
      <c r="AG2489" s="61"/>
      <c r="AH2489" s="61"/>
      <c r="AI2489" s="61"/>
      <c r="AJ2489" s="61"/>
      <c r="AK2489" s="61"/>
      <c r="AL2489" s="61"/>
      <c r="AM2489" s="61"/>
      <c r="AN2489" s="61"/>
      <c r="AO2489" s="61"/>
      <c r="AP2489" s="62"/>
      <c r="AQ2489" s="61"/>
      <c r="AR2489" s="61"/>
      <c r="AS2489" s="61"/>
      <c r="AT2489" s="61"/>
      <c r="AU2489" s="61"/>
      <c r="AV2489" s="61"/>
      <c r="AW2489" s="60"/>
    </row>
    <row r="2490" s="59" customFormat="1" customHeight="1" spans="1:49">
      <c r="A2490" s="60"/>
      <c r="B2490" s="60"/>
      <c r="C2490" s="60"/>
      <c r="D2490" s="60"/>
      <c r="H2490" s="61"/>
      <c r="I2490" s="61"/>
      <c r="J2490" s="61"/>
      <c r="K2490" s="61"/>
      <c r="L2490" s="61"/>
      <c r="M2490" s="61"/>
      <c r="N2490" s="61"/>
      <c r="O2490" s="61"/>
      <c r="P2490" s="61"/>
      <c r="Q2490" s="61"/>
      <c r="R2490" s="61"/>
      <c r="S2490" s="61"/>
      <c r="T2490" s="61"/>
      <c r="U2490" s="61"/>
      <c r="V2490" s="61"/>
      <c r="W2490" s="61"/>
      <c r="X2490" s="61"/>
      <c r="Y2490" s="61"/>
      <c r="Z2490" s="61"/>
      <c r="AA2490" s="61"/>
      <c r="AB2490" s="61"/>
      <c r="AC2490" s="61"/>
      <c r="AD2490" s="61"/>
      <c r="AE2490" s="61"/>
      <c r="AF2490" s="61"/>
      <c r="AG2490" s="61"/>
      <c r="AH2490" s="61"/>
      <c r="AI2490" s="61"/>
      <c r="AJ2490" s="61"/>
      <c r="AK2490" s="61"/>
      <c r="AL2490" s="61"/>
      <c r="AM2490" s="61"/>
      <c r="AN2490" s="61"/>
      <c r="AO2490" s="61"/>
      <c r="AP2490" s="62"/>
      <c r="AQ2490" s="61"/>
      <c r="AR2490" s="61"/>
      <c r="AS2490" s="61"/>
      <c r="AT2490" s="61"/>
      <c r="AU2490" s="61"/>
      <c r="AV2490" s="61"/>
      <c r="AW2490" s="60"/>
    </row>
    <row r="2491" s="59" customFormat="1" customHeight="1" spans="1:49">
      <c r="A2491" s="60"/>
      <c r="B2491" s="60"/>
      <c r="C2491" s="60"/>
      <c r="D2491" s="60"/>
      <c r="H2491" s="61"/>
      <c r="I2491" s="61"/>
      <c r="J2491" s="61"/>
      <c r="K2491" s="61"/>
      <c r="L2491" s="61"/>
      <c r="M2491" s="61"/>
      <c r="N2491" s="61"/>
      <c r="O2491" s="61"/>
      <c r="P2491" s="61"/>
      <c r="Q2491" s="61"/>
      <c r="R2491" s="61"/>
      <c r="S2491" s="61"/>
      <c r="T2491" s="61"/>
      <c r="U2491" s="61"/>
      <c r="V2491" s="61"/>
      <c r="W2491" s="61"/>
      <c r="X2491" s="61"/>
      <c r="Y2491" s="61"/>
      <c r="Z2491" s="61"/>
      <c r="AA2491" s="61"/>
      <c r="AB2491" s="61"/>
      <c r="AC2491" s="61"/>
      <c r="AD2491" s="61"/>
      <c r="AE2491" s="61"/>
      <c r="AF2491" s="61"/>
      <c r="AG2491" s="61"/>
      <c r="AH2491" s="61"/>
      <c r="AI2491" s="61"/>
      <c r="AJ2491" s="61"/>
      <c r="AK2491" s="61"/>
      <c r="AL2491" s="61"/>
      <c r="AM2491" s="61"/>
      <c r="AN2491" s="61"/>
      <c r="AO2491" s="61"/>
      <c r="AP2491" s="62"/>
      <c r="AQ2491" s="61"/>
      <c r="AR2491" s="61"/>
      <c r="AS2491" s="61"/>
      <c r="AT2491" s="61"/>
      <c r="AU2491" s="61"/>
      <c r="AV2491" s="61"/>
      <c r="AW2491" s="60"/>
    </row>
    <row r="2492" s="59" customFormat="1" customHeight="1" spans="1:49">
      <c r="A2492" s="60"/>
      <c r="B2492" s="60"/>
      <c r="C2492" s="60"/>
      <c r="D2492" s="60"/>
      <c r="H2492" s="61"/>
      <c r="I2492" s="61"/>
      <c r="J2492" s="61"/>
      <c r="K2492" s="61"/>
      <c r="L2492" s="61"/>
      <c r="M2492" s="61"/>
      <c r="N2492" s="61"/>
      <c r="O2492" s="61"/>
      <c r="P2492" s="61"/>
      <c r="Q2492" s="61"/>
      <c r="R2492" s="61"/>
      <c r="S2492" s="61"/>
      <c r="T2492" s="61"/>
      <c r="U2492" s="61"/>
      <c r="V2492" s="61"/>
      <c r="W2492" s="61"/>
      <c r="X2492" s="61"/>
      <c r="Y2492" s="61"/>
      <c r="Z2492" s="61"/>
      <c r="AA2492" s="61"/>
      <c r="AB2492" s="61"/>
      <c r="AC2492" s="61"/>
      <c r="AD2492" s="61"/>
      <c r="AE2492" s="61"/>
      <c r="AF2492" s="61"/>
      <c r="AG2492" s="61"/>
      <c r="AH2492" s="61"/>
      <c r="AI2492" s="61"/>
      <c r="AJ2492" s="61"/>
      <c r="AK2492" s="61"/>
      <c r="AL2492" s="61"/>
      <c r="AM2492" s="61"/>
      <c r="AN2492" s="61"/>
      <c r="AO2492" s="61"/>
      <c r="AP2492" s="62"/>
      <c r="AQ2492" s="61"/>
      <c r="AR2492" s="61"/>
      <c r="AS2492" s="61"/>
      <c r="AT2492" s="61"/>
      <c r="AU2492" s="61"/>
      <c r="AV2492" s="61"/>
      <c r="AW2492" s="60"/>
    </row>
    <row r="2493" s="59" customFormat="1" customHeight="1" spans="1:49">
      <c r="A2493" s="60"/>
      <c r="B2493" s="60"/>
      <c r="C2493" s="60"/>
      <c r="D2493" s="60"/>
      <c r="H2493" s="61"/>
      <c r="I2493" s="61"/>
      <c r="J2493" s="61"/>
      <c r="K2493" s="61"/>
      <c r="L2493" s="61"/>
      <c r="M2493" s="61"/>
      <c r="N2493" s="61"/>
      <c r="O2493" s="61"/>
      <c r="P2493" s="61"/>
      <c r="Q2493" s="61"/>
      <c r="R2493" s="61"/>
      <c r="S2493" s="61"/>
      <c r="T2493" s="61"/>
      <c r="U2493" s="61"/>
      <c r="V2493" s="61"/>
      <c r="W2493" s="61"/>
      <c r="X2493" s="61"/>
      <c r="Y2493" s="61"/>
      <c r="Z2493" s="61"/>
      <c r="AA2493" s="61"/>
      <c r="AB2493" s="61"/>
      <c r="AC2493" s="61"/>
      <c r="AD2493" s="61"/>
      <c r="AE2493" s="61"/>
      <c r="AF2493" s="61"/>
      <c r="AG2493" s="61"/>
      <c r="AH2493" s="61"/>
      <c r="AI2493" s="61"/>
      <c r="AJ2493" s="61"/>
      <c r="AK2493" s="61"/>
      <c r="AL2493" s="61"/>
      <c r="AM2493" s="61"/>
      <c r="AN2493" s="61"/>
      <c r="AO2493" s="61"/>
      <c r="AP2493" s="62"/>
      <c r="AQ2493" s="61"/>
      <c r="AR2493" s="61"/>
      <c r="AS2493" s="61"/>
      <c r="AT2493" s="61"/>
      <c r="AU2493" s="61"/>
      <c r="AV2493" s="61"/>
      <c r="AW2493" s="60"/>
    </row>
    <row r="2494" s="59" customFormat="1" customHeight="1" spans="1:49">
      <c r="A2494" s="60"/>
      <c r="B2494" s="60"/>
      <c r="C2494" s="60"/>
      <c r="D2494" s="60"/>
      <c r="H2494" s="61"/>
      <c r="I2494" s="61"/>
      <c r="J2494" s="61"/>
      <c r="K2494" s="61"/>
      <c r="L2494" s="61"/>
      <c r="M2494" s="61"/>
      <c r="N2494" s="61"/>
      <c r="O2494" s="61"/>
      <c r="P2494" s="61"/>
      <c r="Q2494" s="61"/>
      <c r="R2494" s="61"/>
      <c r="S2494" s="61"/>
      <c r="T2494" s="61"/>
      <c r="U2494" s="61"/>
      <c r="V2494" s="61"/>
      <c r="W2494" s="61"/>
      <c r="X2494" s="61"/>
      <c r="Y2494" s="61"/>
      <c r="Z2494" s="61"/>
      <c r="AA2494" s="61"/>
      <c r="AB2494" s="61"/>
      <c r="AC2494" s="61"/>
      <c r="AD2494" s="61"/>
      <c r="AE2494" s="61"/>
      <c r="AF2494" s="61"/>
      <c r="AG2494" s="61"/>
      <c r="AH2494" s="61"/>
      <c r="AI2494" s="61"/>
      <c r="AJ2494" s="61"/>
      <c r="AK2494" s="61"/>
      <c r="AL2494" s="61"/>
      <c r="AM2494" s="61"/>
      <c r="AN2494" s="61"/>
      <c r="AO2494" s="61"/>
      <c r="AP2494" s="62"/>
      <c r="AQ2494" s="61"/>
      <c r="AR2494" s="61"/>
      <c r="AS2494" s="61"/>
      <c r="AT2494" s="61"/>
      <c r="AU2494" s="61"/>
      <c r="AV2494" s="61"/>
      <c r="AW2494" s="60"/>
    </row>
    <row r="2495" s="59" customFormat="1" customHeight="1" spans="1:49">
      <c r="A2495" s="60"/>
      <c r="B2495" s="60"/>
      <c r="C2495" s="60"/>
      <c r="D2495" s="60"/>
      <c r="H2495" s="61"/>
      <c r="I2495" s="61"/>
      <c r="J2495" s="61"/>
      <c r="K2495" s="61"/>
      <c r="L2495" s="61"/>
      <c r="M2495" s="61"/>
      <c r="N2495" s="61"/>
      <c r="O2495" s="61"/>
      <c r="P2495" s="61"/>
      <c r="Q2495" s="61"/>
      <c r="R2495" s="61"/>
      <c r="S2495" s="61"/>
      <c r="T2495" s="61"/>
      <c r="U2495" s="61"/>
      <c r="V2495" s="61"/>
      <c r="W2495" s="61"/>
      <c r="X2495" s="61"/>
      <c r="Y2495" s="61"/>
      <c r="Z2495" s="61"/>
      <c r="AA2495" s="61"/>
      <c r="AB2495" s="61"/>
      <c r="AC2495" s="61"/>
      <c r="AD2495" s="61"/>
      <c r="AE2495" s="61"/>
      <c r="AF2495" s="61"/>
      <c r="AG2495" s="61"/>
      <c r="AH2495" s="61"/>
      <c r="AI2495" s="61"/>
      <c r="AJ2495" s="61"/>
      <c r="AK2495" s="61"/>
      <c r="AL2495" s="61"/>
      <c r="AM2495" s="61"/>
      <c r="AN2495" s="61"/>
      <c r="AO2495" s="61"/>
      <c r="AP2495" s="62"/>
      <c r="AQ2495" s="61"/>
      <c r="AR2495" s="61"/>
      <c r="AS2495" s="61"/>
      <c r="AT2495" s="61"/>
      <c r="AU2495" s="61"/>
      <c r="AV2495" s="61"/>
      <c r="AW2495" s="60"/>
    </row>
    <row r="2496" s="59" customFormat="1" customHeight="1" spans="1:49">
      <c r="A2496" s="60"/>
      <c r="B2496" s="60"/>
      <c r="C2496" s="60"/>
      <c r="D2496" s="60"/>
      <c r="H2496" s="61"/>
      <c r="I2496" s="61"/>
      <c r="J2496" s="61"/>
      <c r="K2496" s="61"/>
      <c r="L2496" s="61"/>
      <c r="M2496" s="61"/>
      <c r="N2496" s="61"/>
      <c r="O2496" s="61"/>
      <c r="P2496" s="61"/>
      <c r="Q2496" s="61"/>
      <c r="R2496" s="61"/>
      <c r="S2496" s="61"/>
      <c r="T2496" s="61"/>
      <c r="U2496" s="61"/>
      <c r="V2496" s="61"/>
      <c r="W2496" s="61"/>
      <c r="X2496" s="61"/>
      <c r="Y2496" s="61"/>
      <c r="Z2496" s="61"/>
      <c r="AA2496" s="61"/>
      <c r="AB2496" s="61"/>
      <c r="AC2496" s="61"/>
      <c r="AD2496" s="61"/>
      <c r="AE2496" s="61"/>
      <c r="AF2496" s="61"/>
      <c r="AG2496" s="61"/>
      <c r="AH2496" s="61"/>
      <c r="AI2496" s="61"/>
      <c r="AJ2496" s="61"/>
      <c r="AK2496" s="61"/>
      <c r="AL2496" s="61"/>
      <c r="AM2496" s="61"/>
      <c r="AN2496" s="61"/>
      <c r="AO2496" s="61"/>
      <c r="AP2496" s="62"/>
      <c r="AQ2496" s="61"/>
      <c r="AR2496" s="61"/>
      <c r="AS2496" s="61"/>
      <c r="AT2496" s="61"/>
      <c r="AU2496" s="61"/>
      <c r="AV2496" s="61"/>
      <c r="AW2496" s="60"/>
    </row>
    <row r="2497" s="59" customFormat="1" customHeight="1" spans="1:49">
      <c r="A2497" s="60"/>
      <c r="B2497" s="60"/>
      <c r="C2497" s="60"/>
      <c r="D2497" s="60"/>
      <c r="H2497" s="61"/>
      <c r="I2497" s="61"/>
      <c r="J2497" s="61"/>
      <c r="K2497" s="61"/>
      <c r="L2497" s="61"/>
      <c r="M2497" s="61"/>
      <c r="N2497" s="61"/>
      <c r="O2497" s="61"/>
      <c r="P2497" s="61"/>
      <c r="Q2497" s="61"/>
      <c r="R2497" s="61"/>
      <c r="S2497" s="61"/>
      <c r="T2497" s="61"/>
      <c r="U2497" s="61"/>
      <c r="V2497" s="61"/>
      <c r="W2497" s="61"/>
      <c r="X2497" s="61"/>
      <c r="Y2497" s="61"/>
      <c r="Z2497" s="61"/>
      <c r="AA2497" s="61"/>
      <c r="AB2497" s="61"/>
      <c r="AC2497" s="61"/>
      <c r="AD2497" s="61"/>
      <c r="AE2497" s="61"/>
      <c r="AF2497" s="61"/>
      <c r="AG2497" s="61"/>
      <c r="AH2497" s="61"/>
      <c r="AI2497" s="61"/>
      <c r="AJ2497" s="61"/>
      <c r="AK2497" s="61"/>
      <c r="AL2497" s="61"/>
      <c r="AM2497" s="61"/>
      <c r="AN2497" s="61"/>
      <c r="AO2497" s="61"/>
      <c r="AP2497" s="62"/>
      <c r="AQ2497" s="61"/>
      <c r="AR2497" s="61"/>
      <c r="AS2497" s="61"/>
      <c r="AT2497" s="61"/>
      <c r="AU2497" s="61"/>
      <c r="AV2497" s="61"/>
      <c r="AW2497" s="60"/>
    </row>
    <row r="2498" s="59" customFormat="1" customHeight="1" spans="1:49">
      <c r="A2498" s="60"/>
      <c r="B2498" s="60"/>
      <c r="C2498" s="60"/>
      <c r="D2498" s="60"/>
      <c r="H2498" s="61"/>
      <c r="I2498" s="61"/>
      <c r="J2498" s="61"/>
      <c r="K2498" s="61"/>
      <c r="L2498" s="61"/>
      <c r="M2498" s="61"/>
      <c r="N2498" s="61"/>
      <c r="O2498" s="61"/>
      <c r="P2498" s="61"/>
      <c r="Q2498" s="61"/>
      <c r="R2498" s="61"/>
      <c r="S2498" s="61"/>
      <c r="T2498" s="61"/>
      <c r="U2498" s="61"/>
      <c r="V2498" s="61"/>
      <c r="W2498" s="61"/>
      <c r="X2498" s="61"/>
      <c r="Y2498" s="61"/>
      <c r="Z2498" s="61"/>
      <c r="AA2498" s="61"/>
      <c r="AB2498" s="61"/>
      <c r="AC2498" s="61"/>
      <c r="AD2498" s="61"/>
      <c r="AE2498" s="61"/>
      <c r="AF2498" s="61"/>
      <c r="AG2498" s="61"/>
      <c r="AH2498" s="61"/>
      <c r="AI2498" s="61"/>
      <c r="AJ2498" s="61"/>
      <c r="AK2498" s="61"/>
      <c r="AL2498" s="61"/>
      <c r="AM2498" s="61"/>
      <c r="AN2498" s="61"/>
      <c r="AO2498" s="61"/>
      <c r="AP2498" s="62"/>
      <c r="AQ2498" s="61"/>
      <c r="AR2498" s="61"/>
      <c r="AS2498" s="61"/>
      <c r="AT2498" s="61"/>
      <c r="AU2498" s="61"/>
      <c r="AV2498" s="61"/>
      <c r="AW2498" s="60"/>
    </row>
    <row r="2499" s="59" customFormat="1" customHeight="1" spans="1:49">
      <c r="A2499" s="60"/>
      <c r="B2499" s="60"/>
      <c r="C2499" s="60"/>
      <c r="D2499" s="60"/>
      <c r="H2499" s="61"/>
      <c r="I2499" s="61"/>
      <c r="J2499" s="61"/>
      <c r="K2499" s="61"/>
      <c r="L2499" s="61"/>
      <c r="M2499" s="61"/>
      <c r="N2499" s="61"/>
      <c r="O2499" s="61"/>
      <c r="P2499" s="61"/>
      <c r="Q2499" s="61"/>
      <c r="R2499" s="61"/>
      <c r="S2499" s="61"/>
      <c r="T2499" s="61"/>
      <c r="U2499" s="61"/>
      <c r="V2499" s="61"/>
      <c r="W2499" s="61"/>
      <c r="X2499" s="61"/>
      <c r="Y2499" s="61"/>
      <c r="Z2499" s="61"/>
      <c r="AA2499" s="61"/>
      <c r="AB2499" s="61"/>
      <c r="AC2499" s="61"/>
      <c r="AD2499" s="61"/>
      <c r="AE2499" s="61"/>
      <c r="AF2499" s="61"/>
      <c r="AG2499" s="61"/>
      <c r="AH2499" s="61"/>
      <c r="AI2499" s="61"/>
      <c r="AJ2499" s="61"/>
      <c r="AK2499" s="61"/>
      <c r="AL2499" s="61"/>
      <c r="AM2499" s="61"/>
      <c r="AN2499" s="61"/>
      <c r="AO2499" s="61"/>
      <c r="AP2499" s="62"/>
      <c r="AQ2499" s="61"/>
      <c r="AR2499" s="61"/>
      <c r="AS2499" s="61"/>
      <c r="AT2499" s="61"/>
      <c r="AU2499" s="61"/>
      <c r="AV2499" s="61"/>
      <c r="AW2499" s="60"/>
    </row>
    <row r="2500" s="59" customFormat="1" customHeight="1" spans="1:49">
      <c r="A2500" s="60"/>
      <c r="B2500" s="60"/>
      <c r="C2500" s="60"/>
      <c r="D2500" s="60"/>
      <c r="H2500" s="61"/>
      <c r="I2500" s="61"/>
      <c r="J2500" s="61"/>
      <c r="K2500" s="61"/>
      <c r="L2500" s="61"/>
      <c r="M2500" s="61"/>
      <c r="N2500" s="61"/>
      <c r="O2500" s="61"/>
      <c r="P2500" s="61"/>
      <c r="Q2500" s="61"/>
      <c r="R2500" s="61"/>
      <c r="S2500" s="61"/>
      <c r="T2500" s="61"/>
      <c r="U2500" s="61"/>
      <c r="V2500" s="61"/>
      <c r="W2500" s="61"/>
      <c r="X2500" s="61"/>
      <c r="Y2500" s="61"/>
      <c r="Z2500" s="61"/>
      <c r="AA2500" s="61"/>
      <c r="AB2500" s="61"/>
      <c r="AC2500" s="61"/>
      <c r="AD2500" s="61"/>
      <c r="AE2500" s="61"/>
      <c r="AF2500" s="61"/>
      <c r="AG2500" s="61"/>
      <c r="AH2500" s="61"/>
      <c r="AI2500" s="61"/>
      <c r="AJ2500" s="61"/>
      <c r="AK2500" s="61"/>
      <c r="AL2500" s="61"/>
      <c r="AM2500" s="61"/>
      <c r="AN2500" s="61"/>
      <c r="AO2500" s="61"/>
      <c r="AP2500" s="62"/>
      <c r="AQ2500" s="61"/>
      <c r="AR2500" s="61"/>
      <c r="AS2500" s="61"/>
      <c r="AT2500" s="61"/>
      <c r="AU2500" s="61"/>
      <c r="AV2500" s="61"/>
      <c r="AW2500" s="60"/>
    </row>
    <row r="2501" s="59" customFormat="1" customHeight="1" spans="1:49">
      <c r="A2501" s="60"/>
      <c r="B2501" s="60"/>
      <c r="C2501" s="60"/>
      <c r="D2501" s="60"/>
      <c r="H2501" s="61"/>
      <c r="I2501" s="61"/>
      <c r="J2501" s="61"/>
      <c r="K2501" s="61"/>
      <c r="L2501" s="61"/>
      <c r="M2501" s="61"/>
      <c r="N2501" s="61"/>
      <c r="O2501" s="61"/>
      <c r="P2501" s="61"/>
      <c r="Q2501" s="61"/>
      <c r="R2501" s="61"/>
      <c r="S2501" s="61"/>
      <c r="T2501" s="61"/>
      <c r="U2501" s="61"/>
      <c r="V2501" s="61"/>
      <c r="W2501" s="61"/>
      <c r="X2501" s="61"/>
      <c r="Y2501" s="61"/>
      <c r="Z2501" s="61"/>
      <c r="AA2501" s="61"/>
      <c r="AB2501" s="61"/>
      <c r="AC2501" s="61"/>
      <c r="AD2501" s="61"/>
      <c r="AE2501" s="61"/>
      <c r="AF2501" s="61"/>
      <c r="AG2501" s="61"/>
      <c r="AH2501" s="61"/>
      <c r="AI2501" s="61"/>
      <c r="AJ2501" s="61"/>
      <c r="AK2501" s="61"/>
      <c r="AL2501" s="61"/>
      <c r="AM2501" s="61"/>
      <c r="AN2501" s="61"/>
      <c r="AO2501" s="61"/>
      <c r="AP2501" s="62"/>
      <c r="AQ2501" s="61"/>
      <c r="AR2501" s="61"/>
      <c r="AS2501" s="61"/>
      <c r="AT2501" s="61"/>
      <c r="AU2501" s="61"/>
      <c r="AV2501" s="61"/>
      <c r="AW2501" s="60"/>
    </row>
    <row r="2502" s="59" customFormat="1" customHeight="1" spans="1:49">
      <c r="A2502" s="60"/>
      <c r="B2502" s="60"/>
      <c r="C2502" s="60"/>
      <c r="D2502" s="60"/>
      <c r="H2502" s="61"/>
      <c r="I2502" s="61"/>
      <c r="J2502" s="61"/>
      <c r="K2502" s="61"/>
      <c r="L2502" s="61"/>
      <c r="M2502" s="61"/>
      <c r="N2502" s="61"/>
      <c r="O2502" s="61"/>
      <c r="P2502" s="61"/>
      <c r="Q2502" s="61"/>
      <c r="R2502" s="61"/>
      <c r="S2502" s="61"/>
      <c r="T2502" s="61"/>
      <c r="U2502" s="61"/>
      <c r="V2502" s="61"/>
      <c r="W2502" s="61"/>
      <c r="X2502" s="61"/>
      <c r="Y2502" s="61"/>
      <c r="Z2502" s="61"/>
      <c r="AA2502" s="61"/>
      <c r="AB2502" s="61"/>
      <c r="AC2502" s="61"/>
      <c r="AD2502" s="61"/>
      <c r="AE2502" s="61"/>
      <c r="AF2502" s="61"/>
      <c r="AG2502" s="61"/>
      <c r="AH2502" s="61"/>
      <c r="AI2502" s="61"/>
      <c r="AJ2502" s="61"/>
      <c r="AK2502" s="61"/>
      <c r="AL2502" s="61"/>
      <c r="AM2502" s="61"/>
      <c r="AN2502" s="61"/>
      <c r="AO2502" s="61"/>
      <c r="AP2502" s="62"/>
      <c r="AQ2502" s="61"/>
      <c r="AR2502" s="61"/>
      <c r="AS2502" s="61"/>
      <c r="AT2502" s="61"/>
      <c r="AU2502" s="61"/>
      <c r="AV2502" s="61"/>
      <c r="AW2502" s="60"/>
    </row>
    <row r="2503" s="59" customFormat="1" customHeight="1" spans="1:49">
      <c r="A2503" s="60"/>
      <c r="B2503" s="60"/>
      <c r="C2503" s="60"/>
      <c r="D2503" s="60"/>
      <c r="H2503" s="61"/>
      <c r="I2503" s="61"/>
      <c r="J2503" s="61"/>
      <c r="K2503" s="61"/>
      <c r="L2503" s="61"/>
      <c r="M2503" s="61"/>
      <c r="N2503" s="61"/>
      <c r="O2503" s="61"/>
      <c r="P2503" s="61"/>
      <c r="Q2503" s="61"/>
      <c r="R2503" s="61"/>
      <c r="S2503" s="61"/>
      <c r="T2503" s="61"/>
      <c r="U2503" s="61"/>
      <c r="V2503" s="61"/>
      <c r="W2503" s="61"/>
      <c r="X2503" s="61"/>
      <c r="Y2503" s="61"/>
      <c r="Z2503" s="61"/>
      <c r="AA2503" s="61"/>
      <c r="AB2503" s="61"/>
      <c r="AC2503" s="61"/>
      <c r="AD2503" s="61"/>
      <c r="AE2503" s="61"/>
      <c r="AF2503" s="61"/>
      <c r="AG2503" s="61"/>
      <c r="AH2503" s="61"/>
      <c r="AI2503" s="61"/>
      <c r="AJ2503" s="61"/>
      <c r="AK2503" s="61"/>
      <c r="AL2503" s="61"/>
      <c r="AM2503" s="61"/>
      <c r="AN2503" s="61"/>
      <c r="AO2503" s="61"/>
      <c r="AP2503" s="62"/>
      <c r="AQ2503" s="61"/>
      <c r="AR2503" s="61"/>
      <c r="AS2503" s="61"/>
      <c r="AT2503" s="61"/>
      <c r="AU2503" s="61"/>
      <c r="AV2503" s="61"/>
      <c r="AW2503" s="60"/>
    </row>
    <row r="2504" s="59" customFormat="1" customHeight="1" spans="1:49">
      <c r="A2504" s="60"/>
      <c r="B2504" s="60"/>
      <c r="C2504" s="60"/>
      <c r="D2504" s="60"/>
      <c r="H2504" s="61"/>
      <c r="I2504" s="61"/>
      <c r="J2504" s="61"/>
      <c r="K2504" s="61"/>
      <c r="L2504" s="61"/>
      <c r="M2504" s="61"/>
      <c r="N2504" s="61"/>
      <c r="O2504" s="61"/>
      <c r="P2504" s="61"/>
      <c r="Q2504" s="61"/>
      <c r="R2504" s="61"/>
      <c r="S2504" s="61"/>
      <c r="T2504" s="61"/>
      <c r="U2504" s="61"/>
      <c r="V2504" s="61"/>
      <c r="W2504" s="61"/>
      <c r="X2504" s="61"/>
      <c r="Y2504" s="61"/>
      <c r="Z2504" s="61"/>
      <c r="AA2504" s="61"/>
      <c r="AB2504" s="61"/>
      <c r="AC2504" s="61"/>
      <c r="AD2504" s="61"/>
      <c r="AE2504" s="61"/>
      <c r="AF2504" s="61"/>
      <c r="AG2504" s="61"/>
      <c r="AH2504" s="61"/>
      <c r="AI2504" s="61"/>
      <c r="AJ2504" s="61"/>
      <c r="AK2504" s="61"/>
      <c r="AL2504" s="61"/>
      <c r="AM2504" s="61"/>
      <c r="AN2504" s="61"/>
      <c r="AO2504" s="61"/>
      <c r="AP2504" s="62"/>
      <c r="AQ2504" s="61"/>
      <c r="AR2504" s="61"/>
      <c r="AS2504" s="61"/>
      <c r="AT2504" s="61"/>
      <c r="AU2504" s="61"/>
      <c r="AV2504" s="61"/>
      <c r="AW2504" s="60"/>
    </row>
    <row r="2505" s="59" customFormat="1" customHeight="1" spans="1:49">
      <c r="A2505" s="60"/>
      <c r="B2505" s="60"/>
      <c r="C2505" s="60"/>
      <c r="D2505" s="60"/>
      <c r="H2505" s="61"/>
      <c r="I2505" s="61"/>
      <c r="J2505" s="61"/>
      <c r="K2505" s="61"/>
      <c r="L2505" s="61"/>
      <c r="M2505" s="61"/>
      <c r="N2505" s="61"/>
      <c r="O2505" s="61"/>
      <c r="P2505" s="61"/>
      <c r="Q2505" s="61"/>
      <c r="R2505" s="61"/>
      <c r="S2505" s="61"/>
      <c r="T2505" s="61"/>
      <c r="U2505" s="61"/>
      <c r="V2505" s="61"/>
      <c r="W2505" s="61"/>
      <c r="X2505" s="61"/>
      <c r="Y2505" s="61"/>
      <c r="Z2505" s="61"/>
      <c r="AA2505" s="61"/>
      <c r="AB2505" s="61"/>
      <c r="AC2505" s="61"/>
      <c r="AD2505" s="61"/>
      <c r="AE2505" s="61"/>
      <c r="AF2505" s="61"/>
      <c r="AG2505" s="61"/>
      <c r="AH2505" s="61"/>
      <c r="AI2505" s="61"/>
      <c r="AJ2505" s="61"/>
      <c r="AK2505" s="61"/>
      <c r="AL2505" s="61"/>
      <c r="AM2505" s="61"/>
      <c r="AN2505" s="61"/>
      <c r="AO2505" s="61"/>
      <c r="AP2505" s="62"/>
      <c r="AQ2505" s="61"/>
      <c r="AR2505" s="61"/>
      <c r="AS2505" s="61"/>
      <c r="AT2505" s="61"/>
      <c r="AU2505" s="61"/>
      <c r="AV2505" s="61"/>
      <c r="AW2505" s="60"/>
    </row>
    <row r="2506" s="59" customFormat="1" customHeight="1" spans="1:49">
      <c r="A2506" s="60"/>
      <c r="B2506" s="60"/>
      <c r="C2506" s="60"/>
      <c r="D2506" s="60"/>
      <c r="H2506" s="61"/>
      <c r="I2506" s="61"/>
      <c r="J2506" s="61"/>
      <c r="K2506" s="61"/>
      <c r="L2506" s="61"/>
      <c r="M2506" s="61"/>
      <c r="N2506" s="61"/>
      <c r="O2506" s="61"/>
      <c r="P2506" s="61"/>
      <c r="Q2506" s="61"/>
      <c r="R2506" s="61"/>
      <c r="S2506" s="61"/>
      <c r="T2506" s="61"/>
      <c r="U2506" s="61"/>
      <c r="V2506" s="61"/>
      <c r="W2506" s="61"/>
      <c r="X2506" s="61"/>
      <c r="Y2506" s="61"/>
      <c r="Z2506" s="61"/>
      <c r="AA2506" s="61"/>
      <c r="AB2506" s="61"/>
      <c r="AC2506" s="61"/>
      <c r="AD2506" s="61"/>
      <c r="AE2506" s="61"/>
      <c r="AF2506" s="61"/>
      <c r="AG2506" s="61"/>
      <c r="AH2506" s="61"/>
      <c r="AI2506" s="61"/>
      <c r="AJ2506" s="61"/>
      <c r="AK2506" s="61"/>
      <c r="AL2506" s="61"/>
      <c r="AM2506" s="61"/>
      <c r="AN2506" s="61"/>
      <c r="AO2506" s="61"/>
      <c r="AP2506" s="62"/>
      <c r="AQ2506" s="61"/>
      <c r="AR2506" s="61"/>
      <c r="AS2506" s="61"/>
      <c r="AT2506" s="61"/>
      <c r="AU2506" s="61"/>
      <c r="AV2506" s="61"/>
      <c r="AW2506" s="60"/>
    </row>
    <row r="2507" s="59" customFormat="1" customHeight="1" spans="1:49">
      <c r="A2507" s="60"/>
      <c r="B2507" s="60"/>
      <c r="C2507" s="60"/>
      <c r="D2507" s="60"/>
      <c r="H2507" s="61"/>
      <c r="I2507" s="61"/>
      <c r="J2507" s="61"/>
      <c r="K2507" s="61"/>
      <c r="L2507" s="61"/>
      <c r="M2507" s="61"/>
      <c r="N2507" s="61"/>
      <c r="O2507" s="61"/>
      <c r="P2507" s="61"/>
      <c r="Q2507" s="61"/>
      <c r="R2507" s="61"/>
      <c r="S2507" s="61"/>
      <c r="T2507" s="61"/>
      <c r="U2507" s="61"/>
      <c r="V2507" s="61"/>
      <c r="W2507" s="61"/>
      <c r="X2507" s="61"/>
      <c r="Y2507" s="61"/>
      <c r="Z2507" s="61"/>
      <c r="AA2507" s="61"/>
      <c r="AB2507" s="61"/>
      <c r="AC2507" s="61"/>
      <c r="AD2507" s="61"/>
      <c r="AE2507" s="61"/>
      <c r="AF2507" s="61"/>
      <c r="AG2507" s="61"/>
      <c r="AH2507" s="61"/>
      <c r="AI2507" s="61"/>
      <c r="AJ2507" s="61"/>
      <c r="AK2507" s="61"/>
      <c r="AL2507" s="61"/>
      <c r="AM2507" s="61"/>
      <c r="AN2507" s="61"/>
      <c r="AO2507" s="61"/>
      <c r="AP2507" s="62"/>
      <c r="AQ2507" s="61"/>
      <c r="AR2507" s="61"/>
      <c r="AS2507" s="61"/>
      <c r="AT2507" s="61"/>
      <c r="AU2507" s="61"/>
      <c r="AV2507" s="61"/>
      <c r="AW2507" s="60"/>
    </row>
    <row r="2508" s="59" customFormat="1" customHeight="1" spans="1:49">
      <c r="A2508" s="60"/>
      <c r="B2508" s="60"/>
      <c r="C2508" s="60"/>
      <c r="D2508" s="60"/>
      <c r="H2508" s="61"/>
      <c r="I2508" s="61"/>
      <c r="J2508" s="61"/>
      <c r="K2508" s="61"/>
      <c r="L2508" s="61"/>
      <c r="M2508" s="61"/>
      <c r="N2508" s="61"/>
      <c r="O2508" s="61"/>
      <c r="P2508" s="61"/>
      <c r="Q2508" s="61"/>
      <c r="R2508" s="61"/>
      <c r="S2508" s="61"/>
      <c r="T2508" s="61"/>
      <c r="U2508" s="61"/>
      <c r="V2508" s="61"/>
      <c r="W2508" s="61"/>
      <c r="X2508" s="61"/>
      <c r="Y2508" s="61"/>
      <c r="Z2508" s="61"/>
      <c r="AA2508" s="61"/>
      <c r="AB2508" s="61"/>
      <c r="AC2508" s="61"/>
      <c r="AD2508" s="61"/>
      <c r="AE2508" s="61"/>
      <c r="AF2508" s="61"/>
      <c r="AG2508" s="61"/>
      <c r="AH2508" s="61"/>
      <c r="AI2508" s="61"/>
      <c r="AJ2508" s="61"/>
      <c r="AK2508" s="61"/>
      <c r="AL2508" s="61"/>
      <c r="AM2508" s="61"/>
      <c r="AN2508" s="61"/>
      <c r="AO2508" s="61"/>
      <c r="AP2508" s="62"/>
      <c r="AQ2508" s="61"/>
      <c r="AR2508" s="61"/>
      <c r="AS2508" s="61"/>
      <c r="AT2508" s="61"/>
      <c r="AU2508" s="61"/>
      <c r="AV2508" s="61"/>
      <c r="AW2508" s="60"/>
    </row>
    <row r="2509" s="59" customFormat="1" customHeight="1" spans="1:49">
      <c r="A2509" s="60"/>
      <c r="B2509" s="60"/>
      <c r="C2509" s="60"/>
      <c r="D2509" s="60"/>
      <c r="H2509" s="61"/>
      <c r="I2509" s="61"/>
      <c r="J2509" s="61"/>
      <c r="K2509" s="61"/>
      <c r="L2509" s="61"/>
      <c r="M2509" s="61"/>
      <c r="N2509" s="61"/>
      <c r="O2509" s="61"/>
      <c r="P2509" s="61"/>
      <c r="Q2509" s="61"/>
      <c r="R2509" s="61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1"/>
      <c r="AC2509" s="61"/>
      <c r="AD2509" s="61"/>
      <c r="AE2509" s="61"/>
      <c r="AF2509" s="61"/>
      <c r="AG2509" s="61"/>
      <c r="AH2509" s="61"/>
      <c r="AI2509" s="61"/>
      <c r="AJ2509" s="61"/>
      <c r="AK2509" s="61"/>
      <c r="AL2509" s="61"/>
      <c r="AM2509" s="61"/>
      <c r="AN2509" s="61"/>
      <c r="AO2509" s="61"/>
      <c r="AP2509" s="62"/>
      <c r="AQ2509" s="61"/>
      <c r="AR2509" s="61"/>
      <c r="AS2509" s="61"/>
      <c r="AT2509" s="61"/>
      <c r="AU2509" s="61"/>
      <c r="AV2509" s="61"/>
      <c r="AW2509" s="60"/>
    </row>
    <row r="2510" s="59" customFormat="1" customHeight="1" spans="1:49">
      <c r="A2510" s="60"/>
      <c r="B2510" s="60"/>
      <c r="C2510" s="60"/>
      <c r="D2510" s="60"/>
      <c r="H2510" s="61"/>
      <c r="I2510" s="61"/>
      <c r="J2510" s="61"/>
      <c r="K2510" s="61"/>
      <c r="L2510" s="61"/>
      <c r="M2510" s="61"/>
      <c r="N2510" s="61"/>
      <c r="O2510" s="61"/>
      <c r="P2510" s="61"/>
      <c r="Q2510" s="61"/>
      <c r="R2510" s="61"/>
      <c r="S2510" s="61"/>
      <c r="T2510" s="61"/>
      <c r="U2510" s="61"/>
      <c r="V2510" s="61"/>
      <c r="W2510" s="61"/>
      <c r="X2510" s="61"/>
      <c r="Y2510" s="61"/>
      <c r="Z2510" s="61"/>
      <c r="AA2510" s="61"/>
      <c r="AB2510" s="61"/>
      <c r="AC2510" s="61"/>
      <c r="AD2510" s="61"/>
      <c r="AE2510" s="61"/>
      <c r="AF2510" s="61"/>
      <c r="AG2510" s="61"/>
      <c r="AH2510" s="61"/>
      <c r="AI2510" s="61"/>
      <c r="AJ2510" s="61"/>
      <c r="AK2510" s="61"/>
      <c r="AL2510" s="61"/>
      <c r="AM2510" s="61"/>
      <c r="AN2510" s="61"/>
      <c r="AO2510" s="61"/>
      <c r="AP2510" s="62"/>
      <c r="AQ2510" s="61"/>
      <c r="AR2510" s="61"/>
      <c r="AS2510" s="61"/>
      <c r="AT2510" s="61"/>
      <c r="AU2510" s="61"/>
      <c r="AV2510" s="61"/>
      <c r="AW2510" s="60"/>
    </row>
    <row r="2511" s="59" customFormat="1" customHeight="1" spans="1:49">
      <c r="A2511" s="60"/>
      <c r="B2511" s="60"/>
      <c r="C2511" s="60"/>
      <c r="D2511" s="60"/>
      <c r="H2511" s="61"/>
      <c r="I2511" s="61"/>
      <c r="J2511" s="61"/>
      <c r="K2511" s="61"/>
      <c r="L2511" s="61"/>
      <c r="M2511" s="61"/>
      <c r="N2511" s="61"/>
      <c r="O2511" s="61"/>
      <c r="P2511" s="61"/>
      <c r="Q2511" s="61"/>
      <c r="R2511" s="61"/>
      <c r="S2511" s="61"/>
      <c r="T2511" s="61"/>
      <c r="U2511" s="61"/>
      <c r="V2511" s="61"/>
      <c r="W2511" s="61"/>
      <c r="X2511" s="61"/>
      <c r="Y2511" s="61"/>
      <c r="Z2511" s="61"/>
      <c r="AA2511" s="61"/>
      <c r="AB2511" s="61"/>
      <c r="AC2511" s="61"/>
      <c r="AD2511" s="61"/>
      <c r="AE2511" s="61"/>
      <c r="AF2511" s="61"/>
      <c r="AG2511" s="61"/>
      <c r="AH2511" s="61"/>
      <c r="AI2511" s="61"/>
      <c r="AJ2511" s="61"/>
      <c r="AK2511" s="61"/>
      <c r="AL2511" s="61"/>
      <c r="AM2511" s="61"/>
      <c r="AN2511" s="61"/>
      <c r="AO2511" s="61"/>
      <c r="AP2511" s="62"/>
      <c r="AQ2511" s="61"/>
      <c r="AR2511" s="61"/>
      <c r="AS2511" s="61"/>
      <c r="AT2511" s="61"/>
      <c r="AU2511" s="61"/>
      <c r="AV2511" s="61"/>
      <c r="AW2511" s="60"/>
    </row>
    <row r="2512" s="59" customFormat="1" customHeight="1" spans="1:49">
      <c r="A2512" s="60"/>
      <c r="B2512" s="60"/>
      <c r="C2512" s="60"/>
      <c r="D2512" s="60"/>
      <c r="H2512" s="61"/>
      <c r="I2512" s="61"/>
      <c r="J2512" s="61"/>
      <c r="K2512" s="61"/>
      <c r="L2512" s="61"/>
      <c r="M2512" s="61"/>
      <c r="N2512" s="61"/>
      <c r="O2512" s="61"/>
      <c r="P2512" s="61"/>
      <c r="Q2512" s="61"/>
      <c r="R2512" s="61"/>
      <c r="S2512" s="61"/>
      <c r="T2512" s="61"/>
      <c r="U2512" s="61"/>
      <c r="V2512" s="61"/>
      <c r="W2512" s="61"/>
      <c r="X2512" s="61"/>
      <c r="Y2512" s="61"/>
      <c r="Z2512" s="61"/>
      <c r="AA2512" s="61"/>
      <c r="AB2512" s="61"/>
      <c r="AC2512" s="61"/>
      <c r="AD2512" s="61"/>
      <c r="AE2512" s="61"/>
      <c r="AF2512" s="61"/>
      <c r="AG2512" s="61"/>
      <c r="AH2512" s="61"/>
      <c r="AI2512" s="61"/>
      <c r="AJ2512" s="61"/>
      <c r="AK2512" s="61"/>
      <c r="AL2512" s="61"/>
      <c r="AM2512" s="61"/>
      <c r="AN2512" s="61"/>
      <c r="AO2512" s="61"/>
      <c r="AP2512" s="62"/>
      <c r="AQ2512" s="61"/>
      <c r="AR2512" s="61"/>
      <c r="AS2512" s="61"/>
      <c r="AT2512" s="61"/>
      <c r="AU2512" s="61"/>
      <c r="AV2512" s="61"/>
      <c r="AW2512" s="60"/>
    </row>
    <row r="2513" s="59" customFormat="1" customHeight="1" spans="1:49">
      <c r="A2513" s="60"/>
      <c r="B2513" s="60"/>
      <c r="C2513" s="60"/>
      <c r="D2513" s="60"/>
      <c r="H2513" s="61"/>
      <c r="I2513" s="61"/>
      <c r="J2513" s="61"/>
      <c r="K2513" s="61"/>
      <c r="L2513" s="61"/>
      <c r="M2513" s="61"/>
      <c r="N2513" s="61"/>
      <c r="O2513" s="61"/>
      <c r="P2513" s="61"/>
      <c r="Q2513" s="61"/>
      <c r="R2513" s="61"/>
      <c r="S2513" s="61"/>
      <c r="T2513" s="61"/>
      <c r="U2513" s="61"/>
      <c r="V2513" s="61"/>
      <c r="W2513" s="61"/>
      <c r="X2513" s="61"/>
      <c r="Y2513" s="61"/>
      <c r="Z2513" s="61"/>
      <c r="AA2513" s="61"/>
      <c r="AB2513" s="61"/>
      <c r="AC2513" s="61"/>
      <c r="AD2513" s="61"/>
      <c r="AE2513" s="61"/>
      <c r="AF2513" s="61"/>
      <c r="AG2513" s="61"/>
      <c r="AH2513" s="61"/>
      <c r="AI2513" s="61"/>
      <c r="AJ2513" s="61"/>
      <c r="AK2513" s="61"/>
      <c r="AL2513" s="61"/>
      <c r="AM2513" s="61"/>
      <c r="AN2513" s="61"/>
      <c r="AO2513" s="61"/>
      <c r="AP2513" s="62"/>
      <c r="AQ2513" s="61"/>
      <c r="AR2513" s="61"/>
      <c r="AS2513" s="61"/>
      <c r="AT2513" s="61"/>
      <c r="AU2513" s="61"/>
      <c r="AV2513" s="61"/>
      <c r="AW2513" s="60"/>
    </row>
    <row r="2514" s="59" customFormat="1" customHeight="1" spans="1:49">
      <c r="A2514" s="60"/>
      <c r="B2514" s="60"/>
      <c r="C2514" s="60"/>
      <c r="D2514" s="60"/>
      <c r="H2514" s="61"/>
      <c r="I2514" s="61"/>
      <c r="J2514" s="61"/>
      <c r="K2514" s="61"/>
      <c r="L2514" s="61"/>
      <c r="M2514" s="61"/>
      <c r="N2514" s="61"/>
      <c r="O2514" s="61"/>
      <c r="P2514" s="61"/>
      <c r="Q2514" s="61"/>
      <c r="R2514" s="61"/>
      <c r="S2514" s="61"/>
      <c r="T2514" s="61"/>
      <c r="U2514" s="61"/>
      <c r="V2514" s="61"/>
      <c r="W2514" s="61"/>
      <c r="X2514" s="61"/>
      <c r="Y2514" s="61"/>
      <c r="Z2514" s="61"/>
      <c r="AA2514" s="61"/>
      <c r="AB2514" s="61"/>
      <c r="AC2514" s="61"/>
      <c r="AD2514" s="61"/>
      <c r="AE2514" s="61"/>
      <c r="AF2514" s="61"/>
      <c r="AG2514" s="61"/>
      <c r="AH2514" s="61"/>
      <c r="AI2514" s="61"/>
      <c r="AJ2514" s="61"/>
      <c r="AK2514" s="61"/>
      <c r="AL2514" s="61"/>
      <c r="AM2514" s="61"/>
      <c r="AN2514" s="61"/>
      <c r="AO2514" s="61"/>
      <c r="AP2514" s="62"/>
      <c r="AQ2514" s="61"/>
      <c r="AR2514" s="61"/>
      <c r="AS2514" s="61"/>
      <c r="AT2514" s="61"/>
      <c r="AU2514" s="61"/>
      <c r="AV2514" s="61"/>
      <c r="AW2514" s="60"/>
    </row>
    <row r="2515" s="59" customFormat="1" customHeight="1" spans="1:49">
      <c r="A2515" s="60"/>
      <c r="B2515" s="60"/>
      <c r="C2515" s="60"/>
      <c r="D2515" s="60"/>
      <c r="H2515" s="61"/>
      <c r="I2515" s="61"/>
      <c r="J2515" s="61"/>
      <c r="K2515" s="61"/>
      <c r="L2515" s="61"/>
      <c r="M2515" s="61"/>
      <c r="N2515" s="61"/>
      <c r="O2515" s="61"/>
      <c r="P2515" s="61"/>
      <c r="Q2515" s="61"/>
      <c r="R2515" s="61"/>
      <c r="S2515" s="61"/>
      <c r="T2515" s="61"/>
      <c r="U2515" s="61"/>
      <c r="V2515" s="61"/>
      <c r="W2515" s="61"/>
      <c r="X2515" s="61"/>
      <c r="Y2515" s="61"/>
      <c r="Z2515" s="61"/>
      <c r="AA2515" s="61"/>
      <c r="AB2515" s="61"/>
      <c r="AC2515" s="61"/>
      <c r="AD2515" s="61"/>
      <c r="AE2515" s="61"/>
      <c r="AF2515" s="61"/>
      <c r="AG2515" s="61"/>
      <c r="AH2515" s="61"/>
      <c r="AI2515" s="61"/>
      <c r="AJ2515" s="61"/>
      <c r="AK2515" s="61"/>
      <c r="AL2515" s="61"/>
      <c r="AM2515" s="61"/>
      <c r="AN2515" s="61"/>
      <c r="AO2515" s="61"/>
      <c r="AP2515" s="62"/>
      <c r="AQ2515" s="61"/>
      <c r="AR2515" s="61"/>
      <c r="AS2515" s="61"/>
      <c r="AT2515" s="61"/>
      <c r="AU2515" s="61"/>
      <c r="AV2515" s="61"/>
      <c r="AW2515" s="60"/>
    </row>
    <row r="2516" s="59" customFormat="1" customHeight="1" spans="1:49">
      <c r="A2516" s="60"/>
      <c r="B2516" s="60"/>
      <c r="C2516" s="60"/>
      <c r="D2516" s="60"/>
      <c r="H2516" s="61"/>
      <c r="I2516" s="61"/>
      <c r="J2516" s="61"/>
      <c r="K2516" s="61"/>
      <c r="L2516" s="61"/>
      <c r="M2516" s="61"/>
      <c r="N2516" s="61"/>
      <c r="O2516" s="61"/>
      <c r="P2516" s="61"/>
      <c r="Q2516" s="61"/>
      <c r="R2516" s="61"/>
      <c r="S2516" s="61"/>
      <c r="T2516" s="61"/>
      <c r="U2516" s="61"/>
      <c r="V2516" s="61"/>
      <c r="W2516" s="61"/>
      <c r="X2516" s="61"/>
      <c r="Y2516" s="61"/>
      <c r="Z2516" s="61"/>
      <c r="AA2516" s="61"/>
      <c r="AB2516" s="61"/>
      <c r="AC2516" s="61"/>
      <c r="AD2516" s="61"/>
      <c r="AE2516" s="61"/>
      <c r="AF2516" s="61"/>
      <c r="AG2516" s="61"/>
      <c r="AH2516" s="61"/>
      <c r="AI2516" s="61"/>
      <c r="AJ2516" s="61"/>
      <c r="AK2516" s="61"/>
      <c r="AL2516" s="61"/>
      <c r="AM2516" s="61"/>
      <c r="AN2516" s="61"/>
      <c r="AO2516" s="61"/>
      <c r="AP2516" s="62"/>
      <c r="AQ2516" s="61"/>
      <c r="AR2516" s="61"/>
      <c r="AS2516" s="61"/>
      <c r="AT2516" s="61"/>
      <c r="AU2516" s="61"/>
      <c r="AV2516" s="61"/>
      <c r="AW2516" s="60"/>
    </row>
    <row r="2517" s="59" customFormat="1" customHeight="1" spans="1:49">
      <c r="A2517" s="60"/>
      <c r="B2517" s="60"/>
      <c r="C2517" s="60"/>
      <c r="D2517" s="60"/>
      <c r="H2517" s="61"/>
      <c r="I2517" s="61"/>
      <c r="J2517" s="61"/>
      <c r="K2517" s="61"/>
      <c r="L2517" s="61"/>
      <c r="M2517" s="61"/>
      <c r="N2517" s="61"/>
      <c r="O2517" s="61"/>
      <c r="P2517" s="61"/>
      <c r="Q2517" s="61"/>
      <c r="R2517" s="61"/>
      <c r="S2517" s="61"/>
      <c r="T2517" s="61"/>
      <c r="U2517" s="61"/>
      <c r="V2517" s="61"/>
      <c r="W2517" s="61"/>
      <c r="X2517" s="61"/>
      <c r="Y2517" s="61"/>
      <c r="Z2517" s="61"/>
      <c r="AA2517" s="61"/>
      <c r="AB2517" s="61"/>
      <c r="AC2517" s="61"/>
      <c r="AD2517" s="61"/>
      <c r="AE2517" s="61"/>
      <c r="AF2517" s="61"/>
      <c r="AG2517" s="61"/>
      <c r="AH2517" s="61"/>
      <c r="AI2517" s="61"/>
      <c r="AJ2517" s="61"/>
      <c r="AK2517" s="61"/>
      <c r="AL2517" s="61"/>
      <c r="AM2517" s="61"/>
      <c r="AN2517" s="61"/>
      <c r="AO2517" s="61"/>
      <c r="AP2517" s="62"/>
      <c r="AQ2517" s="61"/>
      <c r="AR2517" s="61"/>
      <c r="AS2517" s="61"/>
      <c r="AT2517" s="61"/>
      <c r="AU2517" s="61"/>
      <c r="AV2517" s="61"/>
      <c r="AW2517" s="60"/>
    </row>
    <row r="2518" s="59" customFormat="1" customHeight="1" spans="1:49">
      <c r="A2518" s="60"/>
      <c r="B2518" s="60"/>
      <c r="C2518" s="60"/>
      <c r="D2518" s="60"/>
      <c r="H2518" s="61"/>
      <c r="I2518" s="61"/>
      <c r="J2518" s="61"/>
      <c r="K2518" s="61"/>
      <c r="L2518" s="61"/>
      <c r="M2518" s="61"/>
      <c r="N2518" s="61"/>
      <c r="O2518" s="61"/>
      <c r="P2518" s="61"/>
      <c r="Q2518" s="61"/>
      <c r="R2518" s="61"/>
      <c r="S2518" s="61"/>
      <c r="T2518" s="61"/>
      <c r="U2518" s="61"/>
      <c r="V2518" s="61"/>
      <c r="W2518" s="61"/>
      <c r="X2518" s="61"/>
      <c r="Y2518" s="61"/>
      <c r="Z2518" s="61"/>
      <c r="AA2518" s="61"/>
      <c r="AB2518" s="61"/>
      <c r="AC2518" s="61"/>
      <c r="AD2518" s="61"/>
      <c r="AE2518" s="61"/>
      <c r="AF2518" s="61"/>
      <c r="AG2518" s="61"/>
      <c r="AH2518" s="61"/>
      <c r="AI2518" s="61"/>
      <c r="AJ2518" s="61"/>
      <c r="AK2518" s="61"/>
      <c r="AL2518" s="61"/>
      <c r="AM2518" s="61"/>
      <c r="AN2518" s="61"/>
      <c r="AO2518" s="61"/>
      <c r="AP2518" s="62"/>
      <c r="AQ2518" s="61"/>
      <c r="AR2518" s="61"/>
      <c r="AS2518" s="61"/>
      <c r="AT2518" s="61"/>
      <c r="AU2518" s="61"/>
      <c r="AV2518" s="61"/>
      <c r="AW2518" s="60"/>
    </row>
    <row r="2519" s="59" customFormat="1" customHeight="1" spans="1:49">
      <c r="A2519" s="60"/>
      <c r="B2519" s="60"/>
      <c r="C2519" s="60"/>
      <c r="D2519" s="60"/>
      <c r="H2519" s="61"/>
      <c r="I2519" s="61"/>
      <c r="J2519" s="61"/>
      <c r="K2519" s="61"/>
      <c r="L2519" s="61"/>
      <c r="M2519" s="61"/>
      <c r="N2519" s="61"/>
      <c r="O2519" s="61"/>
      <c r="P2519" s="61"/>
      <c r="Q2519" s="61"/>
      <c r="R2519" s="61"/>
      <c r="S2519" s="61"/>
      <c r="T2519" s="61"/>
      <c r="U2519" s="61"/>
      <c r="V2519" s="61"/>
      <c r="W2519" s="61"/>
      <c r="X2519" s="61"/>
      <c r="Y2519" s="61"/>
      <c r="Z2519" s="61"/>
      <c r="AA2519" s="61"/>
      <c r="AB2519" s="61"/>
      <c r="AC2519" s="61"/>
      <c r="AD2519" s="61"/>
      <c r="AE2519" s="61"/>
      <c r="AF2519" s="61"/>
      <c r="AG2519" s="61"/>
      <c r="AH2519" s="61"/>
      <c r="AI2519" s="61"/>
      <c r="AJ2519" s="61"/>
      <c r="AK2519" s="61"/>
      <c r="AL2519" s="61"/>
      <c r="AM2519" s="61"/>
      <c r="AN2519" s="61"/>
      <c r="AO2519" s="61"/>
      <c r="AP2519" s="62"/>
      <c r="AQ2519" s="61"/>
      <c r="AR2519" s="61"/>
      <c r="AS2519" s="61"/>
      <c r="AT2519" s="61"/>
      <c r="AU2519" s="61"/>
      <c r="AV2519" s="61"/>
      <c r="AW2519" s="60"/>
    </row>
    <row r="2520" s="59" customFormat="1" customHeight="1" spans="1:49">
      <c r="A2520" s="60"/>
      <c r="B2520" s="60"/>
      <c r="C2520" s="60"/>
      <c r="D2520" s="60"/>
      <c r="H2520" s="61"/>
      <c r="I2520" s="61"/>
      <c r="J2520" s="61"/>
      <c r="K2520" s="61"/>
      <c r="L2520" s="61"/>
      <c r="M2520" s="61"/>
      <c r="N2520" s="61"/>
      <c r="O2520" s="61"/>
      <c r="P2520" s="61"/>
      <c r="Q2520" s="61"/>
      <c r="R2520" s="61"/>
      <c r="S2520" s="61"/>
      <c r="T2520" s="61"/>
      <c r="U2520" s="61"/>
      <c r="V2520" s="61"/>
      <c r="W2520" s="61"/>
      <c r="X2520" s="61"/>
      <c r="Y2520" s="61"/>
      <c r="Z2520" s="61"/>
      <c r="AA2520" s="61"/>
      <c r="AB2520" s="61"/>
      <c r="AC2520" s="61"/>
      <c r="AD2520" s="61"/>
      <c r="AE2520" s="61"/>
      <c r="AF2520" s="61"/>
      <c r="AG2520" s="61"/>
      <c r="AH2520" s="61"/>
      <c r="AI2520" s="61"/>
      <c r="AJ2520" s="61"/>
      <c r="AK2520" s="61"/>
      <c r="AL2520" s="61"/>
      <c r="AM2520" s="61"/>
      <c r="AN2520" s="61"/>
      <c r="AO2520" s="61"/>
      <c r="AP2520" s="62"/>
      <c r="AQ2520" s="61"/>
      <c r="AR2520" s="61"/>
      <c r="AS2520" s="61"/>
      <c r="AT2520" s="61"/>
      <c r="AU2520" s="61"/>
      <c r="AV2520" s="61"/>
      <c r="AW2520" s="60"/>
    </row>
    <row r="2521" s="59" customFormat="1" customHeight="1" spans="1:49">
      <c r="A2521" s="60"/>
      <c r="B2521" s="60"/>
      <c r="C2521" s="60"/>
      <c r="D2521" s="60"/>
      <c r="H2521" s="61"/>
      <c r="I2521" s="61"/>
      <c r="J2521" s="61"/>
      <c r="K2521" s="61"/>
      <c r="L2521" s="61"/>
      <c r="M2521" s="61"/>
      <c r="N2521" s="61"/>
      <c r="O2521" s="61"/>
      <c r="P2521" s="61"/>
      <c r="Q2521" s="61"/>
      <c r="R2521" s="61"/>
      <c r="S2521" s="61"/>
      <c r="T2521" s="61"/>
      <c r="U2521" s="61"/>
      <c r="V2521" s="61"/>
      <c r="W2521" s="61"/>
      <c r="X2521" s="61"/>
      <c r="Y2521" s="61"/>
      <c r="Z2521" s="61"/>
      <c r="AA2521" s="61"/>
      <c r="AB2521" s="61"/>
      <c r="AC2521" s="61"/>
      <c r="AD2521" s="61"/>
      <c r="AE2521" s="61"/>
      <c r="AF2521" s="61"/>
      <c r="AG2521" s="61"/>
      <c r="AH2521" s="61"/>
      <c r="AI2521" s="61"/>
      <c r="AJ2521" s="61"/>
      <c r="AK2521" s="61"/>
      <c r="AL2521" s="61"/>
      <c r="AM2521" s="61"/>
      <c r="AN2521" s="61"/>
      <c r="AO2521" s="61"/>
      <c r="AP2521" s="62"/>
      <c r="AQ2521" s="61"/>
      <c r="AR2521" s="61"/>
      <c r="AS2521" s="61"/>
      <c r="AT2521" s="61"/>
      <c r="AU2521" s="61"/>
      <c r="AV2521" s="61"/>
      <c r="AW2521" s="60"/>
    </row>
    <row r="2522" s="59" customFormat="1" customHeight="1" spans="1:49">
      <c r="A2522" s="60"/>
      <c r="B2522" s="60"/>
      <c r="C2522" s="60"/>
      <c r="D2522" s="60"/>
      <c r="H2522" s="61"/>
      <c r="I2522" s="61"/>
      <c r="J2522" s="61"/>
      <c r="K2522" s="61"/>
      <c r="L2522" s="61"/>
      <c r="M2522" s="61"/>
      <c r="N2522" s="61"/>
      <c r="O2522" s="61"/>
      <c r="P2522" s="61"/>
      <c r="Q2522" s="61"/>
      <c r="R2522" s="61"/>
      <c r="S2522" s="61"/>
      <c r="T2522" s="61"/>
      <c r="U2522" s="61"/>
      <c r="V2522" s="61"/>
      <c r="W2522" s="61"/>
      <c r="X2522" s="61"/>
      <c r="Y2522" s="61"/>
      <c r="Z2522" s="61"/>
      <c r="AA2522" s="61"/>
      <c r="AB2522" s="61"/>
      <c r="AC2522" s="61"/>
      <c r="AD2522" s="61"/>
      <c r="AE2522" s="61"/>
      <c r="AF2522" s="61"/>
      <c r="AG2522" s="61"/>
      <c r="AH2522" s="61"/>
      <c r="AI2522" s="61"/>
      <c r="AJ2522" s="61"/>
      <c r="AK2522" s="61"/>
      <c r="AL2522" s="61"/>
      <c r="AM2522" s="61"/>
      <c r="AN2522" s="61"/>
      <c r="AO2522" s="61"/>
      <c r="AP2522" s="62"/>
      <c r="AQ2522" s="61"/>
      <c r="AR2522" s="61"/>
      <c r="AS2522" s="61"/>
      <c r="AT2522" s="61"/>
      <c r="AU2522" s="61"/>
      <c r="AV2522" s="61"/>
      <c r="AW2522" s="60"/>
    </row>
    <row r="2523" s="59" customFormat="1" customHeight="1" spans="1:49">
      <c r="A2523" s="60"/>
      <c r="B2523" s="60"/>
      <c r="C2523" s="60"/>
      <c r="D2523" s="60"/>
      <c r="H2523" s="61"/>
      <c r="I2523" s="61"/>
      <c r="J2523" s="61"/>
      <c r="K2523" s="61"/>
      <c r="L2523" s="61"/>
      <c r="M2523" s="61"/>
      <c r="N2523" s="61"/>
      <c r="O2523" s="61"/>
      <c r="P2523" s="61"/>
      <c r="Q2523" s="61"/>
      <c r="R2523" s="61"/>
      <c r="S2523" s="61"/>
      <c r="T2523" s="61"/>
      <c r="U2523" s="61"/>
      <c r="V2523" s="61"/>
      <c r="W2523" s="61"/>
      <c r="X2523" s="61"/>
      <c r="Y2523" s="61"/>
      <c r="Z2523" s="61"/>
      <c r="AA2523" s="61"/>
      <c r="AB2523" s="61"/>
      <c r="AC2523" s="61"/>
      <c r="AD2523" s="61"/>
      <c r="AE2523" s="61"/>
      <c r="AF2523" s="61"/>
      <c r="AG2523" s="61"/>
      <c r="AH2523" s="61"/>
      <c r="AI2523" s="61"/>
      <c r="AJ2523" s="61"/>
      <c r="AK2523" s="61"/>
      <c r="AL2523" s="61"/>
      <c r="AM2523" s="61"/>
      <c r="AN2523" s="61"/>
      <c r="AO2523" s="61"/>
      <c r="AP2523" s="62"/>
      <c r="AQ2523" s="61"/>
      <c r="AR2523" s="61"/>
      <c r="AS2523" s="61"/>
      <c r="AT2523" s="61"/>
      <c r="AU2523" s="61"/>
      <c r="AV2523" s="61"/>
      <c r="AW2523" s="60"/>
    </row>
    <row r="2524" s="59" customFormat="1" customHeight="1" spans="1:49">
      <c r="A2524" s="60"/>
      <c r="B2524" s="60"/>
      <c r="C2524" s="60"/>
      <c r="D2524" s="60"/>
      <c r="H2524" s="61"/>
      <c r="I2524" s="61"/>
      <c r="J2524" s="61"/>
      <c r="K2524" s="61"/>
      <c r="L2524" s="61"/>
      <c r="M2524" s="61"/>
      <c r="N2524" s="61"/>
      <c r="O2524" s="61"/>
      <c r="P2524" s="61"/>
      <c r="Q2524" s="61"/>
      <c r="R2524" s="61"/>
      <c r="S2524" s="61"/>
      <c r="T2524" s="61"/>
      <c r="U2524" s="61"/>
      <c r="V2524" s="61"/>
      <c r="W2524" s="61"/>
      <c r="X2524" s="61"/>
      <c r="Y2524" s="61"/>
      <c r="Z2524" s="61"/>
      <c r="AA2524" s="61"/>
      <c r="AB2524" s="61"/>
      <c r="AC2524" s="61"/>
      <c r="AD2524" s="61"/>
      <c r="AE2524" s="61"/>
      <c r="AF2524" s="61"/>
      <c r="AG2524" s="61"/>
      <c r="AH2524" s="61"/>
      <c r="AI2524" s="61"/>
      <c r="AJ2524" s="61"/>
      <c r="AK2524" s="61"/>
      <c r="AL2524" s="61"/>
      <c r="AM2524" s="61"/>
      <c r="AN2524" s="61"/>
      <c r="AO2524" s="61"/>
      <c r="AP2524" s="62"/>
      <c r="AQ2524" s="61"/>
      <c r="AR2524" s="61"/>
      <c r="AS2524" s="61"/>
      <c r="AT2524" s="61"/>
      <c r="AU2524" s="61"/>
      <c r="AV2524" s="61"/>
      <c r="AW2524" s="60"/>
    </row>
    <row r="2525" s="59" customFormat="1" customHeight="1" spans="1:49">
      <c r="A2525" s="60"/>
      <c r="B2525" s="60"/>
      <c r="C2525" s="60"/>
      <c r="D2525" s="60"/>
      <c r="H2525" s="61"/>
      <c r="I2525" s="61"/>
      <c r="J2525" s="61"/>
      <c r="K2525" s="61"/>
      <c r="L2525" s="61"/>
      <c r="M2525" s="61"/>
      <c r="N2525" s="61"/>
      <c r="O2525" s="61"/>
      <c r="P2525" s="61"/>
      <c r="Q2525" s="61"/>
      <c r="R2525" s="61"/>
      <c r="S2525" s="61"/>
      <c r="T2525" s="61"/>
      <c r="U2525" s="61"/>
      <c r="V2525" s="61"/>
      <c r="W2525" s="61"/>
      <c r="X2525" s="61"/>
      <c r="Y2525" s="61"/>
      <c r="Z2525" s="61"/>
      <c r="AA2525" s="61"/>
      <c r="AB2525" s="61"/>
      <c r="AC2525" s="61"/>
      <c r="AD2525" s="61"/>
      <c r="AE2525" s="61"/>
      <c r="AF2525" s="61"/>
      <c r="AG2525" s="61"/>
      <c r="AH2525" s="61"/>
      <c r="AI2525" s="61"/>
      <c r="AJ2525" s="61"/>
      <c r="AK2525" s="61"/>
      <c r="AL2525" s="61"/>
      <c r="AM2525" s="61"/>
      <c r="AN2525" s="61"/>
      <c r="AO2525" s="61"/>
      <c r="AP2525" s="62"/>
      <c r="AQ2525" s="61"/>
      <c r="AR2525" s="61"/>
      <c r="AS2525" s="61"/>
      <c r="AT2525" s="61"/>
      <c r="AU2525" s="61"/>
      <c r="AV2525" s="61"/>
      <c r="AW2525" s="60"/>
    </row>
    <row r="2526" s="59" customFormat="1" customHeight="1" spans="1:49">
      <c r="A2526" s="60"/>
      <c r="B2526" s="60"/>
      <c r="C2526" s="60"/>
      <c r="D2526" s="60"/>
      <c r="H2526" s="61"/>
      <c r="I2526" s="61"/>
      <c r="J2526" s="61"/>
      <c r="K2526" s="61"/>
      <c r="L2526" s="61"/>
      <c r="M2526" s="61"/>
      <c r="N2526" s="61"/>
      <c r="O2526" s="61"/>
      <c r="P2526" s="61"/>
      <c r="Q2526" s="61"/>
      <c r="R2526" s="61"/>
      <c r="S2526" s="61"/>
      <c r="T2526" s="61"/>
      <c r="U2526" s="61"/>
      <c r="V2526" s="61"/>
      <c r="W2526" s="61"/>
      <c r="X2526" s="61"/>
      <c r="Y2526" s="61"/>
      <c r="Z2526" s="61"/>
      <c r="AA2526" s="61"/>
      <c r="AB2526" s="61"/>
      <c r="AC2526" s="61"/>
      <c r="AD2526" s="61"/>
      <c r="AE2526" s="61"/>
      <c r="AF2526" s="61"/>
      <c r="AG2526" s="61"/>
      <c r="AH2526" s="61"/>
      <c r="AI2526" s="61"/>
      <c r="AJ2526" s="61"/>
      <c r="AK2526" s="61"/>
      <c r="AL2526" s="61"/>
      <c r="AM2526" s="61"/>
      <c r="AN2526" s="61"/>
      <c r="AO2526" s="61"/>
      <c r="AP2526" s="62"/>
      <c r="AQ2526" s="61"/>
      <c r="AR2526" s="61"/>
      <c r="AS2526" s="61"/>
      <c r="AT2526" s="61"/>
      <c r="AU2526" s="61"/>
      <c r="AV2526" s="61"/>
      <c r="AW2526" s="60"/>
    </row>
    <row r="2527" s="59" customFormat="1" customHeight="1" spans="1:49">
      <c r="A2527" s="60"/>
      <c r="B2527" s="60"/>
      <c r="C2527" s="60"/>
      <c r="D2527" s="60"/>
      <c r="H2527" s="61"/>
      <c r="I2527" s="61"/>
      <c r="J2527" s="61"/>
      <c r="K2527" s="61"/>
      <c r="L2527" s="61"/>
      <c r="M2527" s="61"/>
      <c r="N2527" s="61"/>
      <c r="O2527" s="61"/>
      <c r="P2527" s="61"/>
      <c r="Q2527" s="61"/>
      <c r="R2527" s="61"/>
      <c r="S2527" s="61"/>
      <c r="T2527" s="61"/>
      <c r="U2527" s="61"/>
      <c r="V2527" s="61"/>
      <c r="W2527" s="61"/>
      <c r="X2527" s="61"/>
      <c r="Y2527" s="61"/>
      <c r="Z2527" s="61"/>
      <c r="AA2527" s="61"/>
      <c r="AB2527" s="61"/>
      <c r="AC2527" s="61"/>
      <c r="AD2527" s="61"/>
      <c r="AE2527" s="61"/>
      <c r="AF2527" s="61"/>
      <c r="AG2527" s="61"/>
      <c r="AH2527" s="61"/>
      <c r="AI2527" s="61"/>
      <c r="AJ2527" s="61"/>
      <c r="AK2527" s="61"/>
      <c r="AL2527" s="61"/>
      <c r="AM2527" s="61"/>
      <c r="AN2527" s="61"/>
      <c r="AO2527" s="61"/>
      <c r="AP2527" s="62"/>
      <c r="AQ2527" s="61"/>
      <c r="AR2527" s="61"/>
      <c r="AS2527" s="61"/>
      <c r="AT2527" s="61"/>
      <c r="AU2527" s="61"/>
      <c r="AV2527" s="61"/>
      <c r="AW2527" s="60"/>
    </row>
    <row r="2528" s="59" customFormat="1" customHeight="1" spans="1:49">
      <c r="A2528" s="60"/>
      <c r="B2528" s="60"/>
      <c r="C2528" s="60"/>
      <c r="D2528" s="60"/>
      <c r="H2528" s="61"/>
      <c r="I2528" s="61"/>
      <c r="J2528" s="61"/>
      <c r="K2528" s="61"/>
      <c r="L2528" s="61"/>
      <c r="M2528" s="61"/>
      <c r="N2528" s="61"/>
      <c r="O2528" s="61"/>
      <c r="P2528" s="61"/>
      <c r="Q2528" s="61"/>
      <c r="R2528" s="61"/>
      <c r="S2528" s="61"/>
      <c r="T2528" s="61"/>
      <c r="U2528" s="61"/>
      <c r="V2528" s="61"/>
      <c r="W2528" s="61"/>
      <c r="X2528" s="61"/>
      <c r="Y2528" s="61"/>
      <c r="Z2528" s="61"/>
      <c r="AA2528" s="61"/>
      <c r="AB2528" s="61"/>
      <c r="AC2528" s="61"/>
      <c r="AD2528" s="61"/>
      <c r="AE2528" s="61"/>
      <c r="AF2528" s="61"/>
      <c r="AG2528" s="61"/>
      <c r="AH2528" s="61"/>
      <c r="AI2528" s="61"/>
      <c r="AJ2528" s="61"/>
      <c r="AK2528" s="61"/>
      <c r="AL2528" s="61"/>
      <c r="AM2528" s="61"/>
      <c r="AN2528" s="61"/>
      <c r="AO2528" s="61"/>
      <c r="AP2528" s="62"/>
      <c r="AQ2528" s="61"/>
      <c r="AR2528" s="61"/>
      <c r="AS2528" s="61"/>
      <c r="AT2528" s="61"/>
      <c r="AU2528" s="61"/>
      <c r="AV2528" s="61"/>
      <c r="AW2528" s="60"/>
    </row>
    <row r="2529" s="59" customFormat="1" customHeight="1" spans="1:49">
      <c r="A2529" s="60"/>
      <c r="B2529" s="60"/>
      <c r="C2529" s="60"/>
      <c r="D2529" s="60"/>
      <c r="H2529" s="61"/>
      <c r="I2529" s="61"/>
      <c r="J2529" s="61"/>
      <c r="K2529" s="61"/>
      <c r="L2529" s="61"/>
      <c r="M2529" s="61"/>
      <c r="N2529" s="61"/>
      <c r="O2529" s="61"/>
      <c r="P2529" s="61"/>
      <c r="Q2529" s="61"/>
      <c r="R2529" s="61"/>
      <c r="S2529" s="61"/>
      <c r="T2529" s="61"/>
      <c r="U2529" s="61"/>
      <c r="V2529" s="61"/>
      <c r="W2529" s="61"/>
      <c r="X2529" s="61"/>
      <c r="Y2529" s="61"/>
      <c r="Z2529" s="61"/>
      <c r="AA2529" s="61"/>
      <c r="AB2529" s="61"/>
      <c r="AC2529" s="61"/>
      <c r="AD2529" s="61"/>
      <c r="AE2529" s="61"/>
      <c r="AF2529" s="61"/>
      <c r="AG2529" s="61"/>
      <c r="AH2529" s="61"/>
      <c r="AI2529" s="61"/>
      <c r="AJ2529" s="61"/>
      <c r="AK2529" s="61"/>
      <c r="AL2529" s="61"/>
      <c r="AM2529" s="61"/>
      <c r="AN2529" s="61"/>
      <c r="AO2529" s="61"/>
      <c r="AP2529" s="62"/>
      <c r="AQ2529" s="61"/>
      <c r="AR2529" s="61"/>
      <c r="AS2529" s="61"/>
      <c r="AT2529" s="61"/>
      <c r="AU2529" s="61"/>
      <c r="AV2529" s="61"/>
      <c r="AW2529" s="60"/>
    </row>
    <row r="2530" s="59" customFormat="1" customHeight="1" spans="1:49">
      <c r="A2530" s="60"/>
      <c r="B2530" s="60"/>
      <c r="C2530" s="60"/>
      <c r="D2530" s="60"/>
      <c r="H2530" s="61"/>
      <c r="I2530" s="61"/>
      <c r="J2530" s="61"/>
      <c r="K2530" s="61"/>
      <c r="L2530" s="61"/>
      <c r="M2530" s="61"/>
      <c r="N2530" s="61"/>
      <c r="O2530" s="61"/>
      <c r="P2530" s="61"/>
      <c r="Q2530" s="61"/>
      <c r="R2530" s="61"/>
      <c r="S2530" s="61"/>
      <c r="T2530" s="61"/>
      <c r="U2530" s="61"/>
      <c r="V2530" s="61"/>
      <c r="W2530" s="61"/>
      <c r="X2530" s="61"/>
      <c r="Y2530" s="61"/>
      <c r="Z2530" s="61"/>
      <c r="AA2530" s="61"/>
      <c r="AB2530" s="61"/>
      <c r="AC2530" s="61"/>
      <c r="AD2530" s="61"/>
      <c r="AE2530" s="61"/>
      <c r="AF2530" s="61"/>
      <c r="AG2530" s="61"/>
      <c r="AH2530" s="61"/>
      <c r="AI2530" s="61"/>
      <c r="AJ2530" s="61"/>
      <c r="AK2530" s="61"/>
      <c r="AL2530" s="61"/>
      <c r="AM2530" s="61"/>
      <c r="AN2530" s="61"/>
      <c r="AO2530" s="61"/>
      <c r="AP2530" s="62"/>
      <c r="AQ2530" s="61"/>
      <c r="AR2530" s="61"/>
      <c r="AS2530" s="61"/>
      <c r="AT2530" s="61"/>
      <c r="AU2530" s="61"/>
      <c r="AV2530" s="61"/>
      <c r="AW2530" s="60"/>
    </row>
    <row r="2531" s="59" customFormat="1" customHeight="1" spans="1:49">
      <c r="A2531" s="60"/>
      <c r="B2531" s="60"/>
      <c r="C2531" s="60"/>
      <c r="D2531" s="60"/>
      <c r="H2531" s="61"/>
      <c r="I2531" s="61"/>
      <c r="J2531" s="61"/>
      <c r="K2531" s="61"/>
      <c r="L2531" s="61"/>
      <c r="M2531" s="61"/>
      <c r="N2531" s="61"/>
      <c r="O2531" s="61"/>
      <c r="P2531" s="61"/>
      <c r="Q2531" s="61"/>
      <c r="R2531" s="61"/>
      <c r="S2531" s="61"/>
      <c r="T2531" s="61"/>
      <c r="U2531" s="61"/>
      <c r="V2531" s="61"/>
      <c r="W2531" s="61"/>
      <c r="X2531" s="61"/>
      <c r="Y2531" s="61"/>
      <c r="Z2531" s="61"/>
      <c r="AA2531" s="61"/>
      <c r="AB2531" s="61"/>
      <c r="AC2531" s="61"/>
      <c r="AD2531" s="61"/>
      <c r="AE2531" s="61"/>
      <c r="AF2531" s="61"/>
      <c r="AG2531" s="61"/>
      <c r="AH2531" s="61"/>
      <c r="AI2531" s="61"/>
      <c r="AJ2531" s="61"/>
      <c r="AK2531" s="61"/>
      <c r="AL2531" s="61"/>
      <c r="AM2531" s="61"/>
      <c r="AN2531" s="61"/>
      <c r="AO2531" s="61"/>
      <c r="AP2531" s="62"/>
      <c r="AQ2531" s="61"/>
      <c r="AR2531" s="61"/>
      <c r="AS2531" s="61"/>
      <c r="AT2531" s="61"/>
      <c r="AU2531" s="61"/>
      <c r="AV2531" s="61"/>
      <c r="AW2531" s="60"/>
    </row>
    <row r="2532" s="59" customFormat="1" customHeight="1" spans="1:49">
      <c r="A2532" s="60"/>
      <c r="B2532" s="60"/>
      <c r="C2532" s="60"/>
      <c r="D2532" s="60"/>
      <c r="H2532" s="61"/>
      <c r="I2532" s="61"/>
      <c r="J2532" s="61"/>
      <c r="K2532" s="61"/>
      <c r="L2532" s="61"/>
      <c r="M2532" s="61"/>
      <c r="N2532" s="61"/>
      <c r="O2532" s="61"/>
      <c r="P2532" s="61"/>
      <c r="Q2532" s="61"/>
      <c r="R2532" s="61"/>
      <c r="S2532" s="61"/>
      <c r="T2532" s="61"/>
      <c r="U2532" s="61"/>
      <c r="V2532" s="61"/>
      <c r="W2532" s="61"/>
      <c r="X2532" s="61"/>
      <c r="Y2532" s="61"/>
      <c r="Z2532" s="61"/>
      <c r="AA2532" s="61"/>
      <c r="AB2532" s="61"/>
      <c r="AC2532" s="61"/>
      <c r="AD2532" s="61"/>
      <c r="AE2532" s="61"/>
      <c r="AF2532" s="61"/>
      <c r="AG2532" s="61"/>
      <c r="AH2532" s="61"/>
      <c r="AI2532" s="61"/>
      <c r="AJ2532" s="61"/>
      <c r="AK2532" s="61"/>
      <c r="AL2532" s="61"/>
      <c r="AM2532" s="61"/>
      <c r="AN2532" s="61"/>
      <c r="AO2532" s="61"/>
      <c r="AP2532" s="62"/>
      <c r="AQ2532" s="61"/>
      <c r="AR2532" s="61"/>
      <c r="AS2532" s="61"/>
      <c r="AT2532" s="61"/>
      <c r="AU2532" s="61"/>
      <c r="AV2532" s="61"/>
      <c r="AW2532" s="60"/>
    </row>
    <row r="2533" s="59" customFormat="1" customHeight="1" spans="1:49">
      <c r="A2533" s="60"/>
      <c r="B2533" s="60"/>
      <c r="C2533" s="60"/>
      <c r="D2533" s="60"/>
      <c r="H2533" s="61"/>
      <c r="I2533" s="61"/>
      <c r="J2533" s="61"/>
      <c r="K2533" s="61"/>
      <c r="L2533" s="61"/>
      <c r="M2533" s="61"/>
      <c r="N2533" s="61"/>
      <c r="O2533" s="61"/>
      <c r="P2533" s="61"/>
      <c r="Q2533" s="61"/>
      <c r="R2533" s="61"/>
      <c r="S2533" s="61"/>
      <c r="T2533" s="61"/>
      <c r="U2533" s="61"/>
      <c r="V2533" s="61"/>
      <c r="W2533" s="61"/>
      <c r="X2533" s="61"/>
      <c r="Y2533" s="61"/>
      <c r="Z2533" s="61"/>
      <c r="AA2533" s="61"/>
      <c r="AB2533" s="61"/>
      <c r="AC2533" s="61"/>
      <c r="AD2533" s="61"/>
      <c r="AE2533" s="61"/>
      <c r="AF2533" s="61"/>
      <c r="AG2533" s="61"/>
      <c r="AH2533" s="61"/>
      <c r="AI2533" s="61"/>
      <c r="AJ2533" s="61"/>
      <c r="AK2533" s="61"/>
      <c r="AL2533" s="61"/>
      <c r="AM2533" s="61"/>
      <c r="AN2533" s="61"/>
      <c r="AO2533" s="61"/>
      <c r="AP2533" s="62"/>
      <c r="AQ2533" s="61"/>
      <c r="AR2533" s="61"/>
      <c r="AS2533" s="61"/>
      <c r="AT2533" s="61"/>
      <c r="AU2533" s="61"/>
      <c r="AV2533" s="61"/>
      <c r="AW2533" s="60"/>
    </row>
    <row r="2534" s="59" customFormat="1" customHeight="1" spans="1:49">
      <c r="A2534" s="60"/>
      <c r="B2534" s="60"/>
      <c r="C2534" s="60"/>
      <c r="D2534" s="60"/>
      <c r="H2534" s="61"/>
      <c r="I2534" s="61"/>
      <c r="J2534" s="61"/>
      <c r="K2534" s="61"/>
      <c r="L2534" s="61"/>
      <c r="M2534" s="61"/>
      <c r="N2534" s="61"/>
      <c r="O2534" s="61"/>
      <c r="P2534" s="61"/>
      <c r="Q2534" s="61"/>
      <c r="R2534" s="61"/>
      <c r="S2534" s="61"/>
      <c r="T2534" s="61"/>
      <c r="U2534" s="61"/>
      <c r="V2534" s="61"/>
      <c r="W2534" s="61"/>
      <c r="X2534" s="61"/>
      <c r="Y2534" s="61"/>
      <c r="Z2534" s="61"/>
      <c r="AA2534" s="61"/>
      <c r="AB2534" s="61"/>
      <c r="AC2534" s="61"/>
      <c r="AD2534" s="61"/>
      <c r="AE2534" s="61"/>
      <c r="AF2534" s="61"/>
      <c r="AG2534" s="61"/>
      <c r="AH2534" s="61"/>
      <c r="AI2534" s="61"/>
      <c r="AJ2534" s="61"/>
      <c r="AK2534" s="61"/>
      <c r="AL2534" s="61"/>
      <c r="AM2534" s="61"/>
      <c r="AN2534" s="61"/>
      <c r="AO2534" s="61"/>
      <c r="AP2534" s="62"/>
      <c r="AQ2534" s="61"/>
      <c r="AR2534" s="61"/>
      <c r="AS2534" s="61"/>
      <c r="AT2534" s="61"/>
      <c r="AU2534" s="61"/>
      <c r="AV2534" s="61"/>
      <c r="AW2534" s="60"/>
    </row>
    <row r="2535" s="59" customFormat="1" customHeight="1" spans="1:49">
      <c r="A2535" s="60"/>
      <c r="B2535" s="60"/>
      <c r="C2535" s="60"/>
      <c r="D2535" s="60"/>
      <c r="H2535" s="61"/>
      <c r="I2535" s="61"/>
      <c r="J2535" s="61"/>
      <c r="K2535" s="61"/>
      <c r="L2535" s="61"/>
      <c r="M2535" s="61"/>
      <c r="N2535" s="61"/>
      <c r="O2535" s="61"/>
      <c r="P2535" s="61"/>
      <c r="Q2535" s="61"/>
      <c r="R2535" s="61"/>
      <c r="S2535" s="61"/>
      <c r="T2535" s="61"/>
      <c r="U2535" s="61"/>
      <c r="V2535" s="61"/>
      <c r="W2535" s="61"/>
      <c r="X2535" s="61"/>
      <c r="Y2535" s="61"/>
      <c r="Z2535" s="61"/>
      <c r="AA2535" s="61"/>
      <c r="AB2535" s="61"/>
      <c r="AC2535" s="61"/>
      <c r="AD2535" s="61"/>
      <c r="AE2535" s="61"/>
      <c r="AF2535" s="61"/>
      <c r="AG2535" s="61"/>
      <c r="AH2535" s="61"/>
      <c r="AI2535" s="61"/>
      <c r="AJ2535" s="61"/>
      <c r="AK2535" s="61"/>
      <c r="AL2535" s="61"/>
      <c r="AM2535" s="61"/>
      <c r="AN2535" s="61"/>
      <c r="AO2535" s="61"/>
      <c r="AP2535" s="62"/>
      <c r="AQ2535" s="61"/>
      <c r="AR2535" s="61"/>
      <c r="AS2535" s="61"/>
      <c r="AT2535" s="61"/>
      <c r="AU2535" s="61"/>
      <c r="AV2535" s="61"/>
      <c r="AW2535" s="60"/>
    </row>
    <row r="2536" s="59" customFormat="1" customHeight="1" spans="1:49">
      <c r="A2536" s="60"/>
      <c r="B2536" s="60"/>
      <c r="C2536" s="60"/>
      <c r="D2536" s="60"/>
      <c r="H2536" s="61"/>
      <c r="I2536" s="61"/>
      <c r="J2536" s="61"/>
      <c r="K2536" s="61"/>
      <c r="L2536" s="61"/>
      <c r="M2536" s="61"/>
      <c r="N2536" s="61"/>
      <c r="O2536" s="61"/>
      <c r="P2536" s="61"/>
      <c r="Q2536" s="61"/>
      <c r="R2536" s="61"/>
      <c r="S2536" s="61"/>
      <c r="T2536" s="61"/>
      <c r="U2536" s="61"/>
      <c r="V2536" s="61"/>
      <c r="W2536" s="61"/>
      <c r="X2536" s="61"/>
      <c r="Y2536" s="61"/>
      <c r="Z2536" s="61"/>
      <c r="AA2536" s="61"/>
      <c r="AB2536" s="61"/>
      <c r="AC2536" s="61"/>
      <c r="AD2536" s="61"/>
      <c r="AE2536" s="61"/>
      <c r="AF2536" s="61"/>
      <c r="AG2536" s="61"/>
      <c r="AH2536" s="61"/>
      <c r="AI2536" s="61"/>
      <c r="AJ2536" s="61"/>
      <c r="AK2536" s="61"/>
      <c r="AL2536" s="61"/>
      <c r="AM2536" s="61"/>
      <c r="AN2536" s="61"/>
      <c r="AO2536" s="61"/>
      <c r="AP2536" s="62"/>
      <c r="AQ2536" s="61"/>
      <c r="AR2536" s="61"/>
      <c r="AS2536" s="61"/>
      <c r="AT2536" s="61"/>
      <c r="AU2536" s="61"/>
      <c r="AV2536" s="61"/>
      <c r="AW2536" s="60"/>
    </row>
    <row r="2537" s="59" customFormat="1" customHeight="1" spans="1:49">
      <c r="A2537" s="60"/>
      <c r="B2537" s="60"/>
      <c r="C2537" s="60"/>
      <c r="D2537" s="60"/>
      <c r="H2537" s="61"/>
      <c r="I2537" s="61"/>
      <c r="J2537" s="61"/>
      <c r="K2537" s="61"/>
      <c r="L2537" s="61"/>
      <c r="M2537" s="61"/>
      <c r="N2537" s="61"/>
      <c r="O2537" s="61"/>
      <c r="P2537" s="61"/>
      <c r="Q2537" s="61"/>
      <c r="R2537" s="61"/>
      <c r="S2537" s="61"/>
      <c r="T2537" s="61"/>
      <c r="U2537" s="61"/>
      <c r="V2537" s="61"/>
      <c r="W2537" s="61"/>
      <c r="X2537" s="61"/>
      <c r="Y2537" s="61"/>
      <c r="Z2537" s="61"/>
      <c r="AA2537" s="61"/>
      <c r="AB2537" s="61"/>
      <c r="AC2537" s="61"/>
      <c r="AD2537" s="61"/>
      <c r="AE2537" s="61"/>
      <c r="AF2537" s="61"/>
      <c r="AG2537" s="61"/>
      <c r="AH2537" s="61"/>
      <c r="AI2537" s="61"/>
      <c r="AJ2537" s="61"/>
      <c r="AK2537" s="61"/>
      <c r="AL2537" s="61"/>
      <c r="AM2537" s="61"/>
      <c r="AN2537" s="61"/>
      <c r="AO2537" s="61"/>
      <c r="AP2537" s="62"/>
      <c r="AQ2537" s="61"/>
      <c r="AR2537" s="61"/>
      <c r="AS2537" s="61"/>
      <c r="AT2537" s="61"/>
      <c r="AU2537" s="61"/>
      <c r="AV2537" s="61"/>
      <c r="AW2537" s="60"/>
    </row>
    <row r="2538" s="59" customFormat="1" customHeight="1" spans="1:49">
      <c r="A2538" s="60"/>
      <c r="B2538" s="60"/>
      <c r="C2538" s="60"/>
      <c r="D2538" s="60"/>
      <c r="H2538" s="61"/>
      <c r="I2538" s="61"/>
      <c r="J2538" s="61"/>
      <c r="K2538" s="61"/>
      <c r="L2538" s="61"/>
      <c r="M2538" s="61"/>
      <c r="N2538" s="61"/>
      <c r="O2538" s="61"/>
      <c r="P2538" s="61"/>
      <c r="Q2538" s="61"/>
      <c r="R2538" s="61"/>
      <c r="S2538" s="61"/>
      <c r="T2538" s="61"/>
      <c r="U2538" s="61"/>
      <c r="V2538" s="61"/>
      <c r="W2538" s="61"/>
      <c r="X2538" s="61"/>
      <c r="Y2538" s="61"/>
      <c r="Z2538" s="61"/>
      <c r="AA2538" s="61"/>
      <c r="AB2538" s="61"/>
      <c r="AC2538" s="61"/>
      <c r="AD2538" s="61"/>
      <c r="AE2538" s="61"/>
      <c r="AF2538" s="61"/>
      <c r="AG2538" s="61"/>
      <c r="AH2538" s="61"/>
      <c r="AI2538" s="61"/>
      <c r="AJ2538" s="61"/>
      <c r="AK2538" s="61"/>
      <c r="AL2538" s="61"/>
      <c r="AM2538" s="61"/>
      <c r="AN2538" s="61"/>
      <c r="AO2538" s="61"/>
      <c r="AP2538" s="62"/>
      <c r="AQ2538" s="61"/>
      <c r="AR2538" s="61"/>
      <c r="AS2538" s="61"/>
      <c r="AT2538" s="61"/>
      <c r="AU2538" s="61"/>
      <c r="AV2538" s="61"/>
      <c r="AW2538" s="60"/>
    </row>
    <row r="2539" s="59" customFormat="1" customHeight="1" spans="1:49">
      <c r="A2539" s="60"/>
      <c r="B2539" s="60"/>
      <c r="C2539" s="60"/>
      <c r="D2539" s="60"/>
      <c r="H2539" s="61"/>
      <c r="I2539" s="61"/>
      <c r="J2539" s="61"/>
      <c r="K2539" s="61"/>
      <c r="L2539" s="61"/>
      <c r="M2539" s="61"/>
      <c r="N2539" s="61"/>
      <c r="O2539" s="61"/>
      <c r="P2539" s="61"/>
      <c r="Q2539" s="61"/>
      <c r="R2539" s="61"/>
      <c r="S2539" s="61"/>
      <c r="T2539" s="61"/>
      <c r="U2539" s="61"/>
      <c r="V2539" s="61"/>
      <c r="W2539" s="61"/>
      <c r="X2539" s="61"/>
      <c r="Y2539" s="61"/>
      <c r="Z2539" s="61"/>
      <c r="AA2539" s="61"/>
      <c r="AB2539" s="61"/>
      <c r="AC2539" s="61"/>
      <c r="AD2539" s="61"/>
      <c r="AE2539" s="61"/>
      <c r="AF2539" s="61"/>
      <c r="AG2539" s="61"/>
      <c r="AH2539" s="61"/>
      <c r="AI2539" s="61"/>
      <c r="AJ2539" s="61"/>
      <c r="AK2539" s="61"/>
      <c r="AL2539" s="61"/>
      <c r="AM2539" s="61"/>
      <c r="AN2539" s="61"/>
      <c r="AO2539" s="61"/>
      <c r="AP2539" s="62"/>
      <c r="AQ2539" s="61"/>
      <c r="AR2539" s="61"/>
      <c r="AS2539" s="61"/>
      <c r="AT2539" s="61"/>
      <c r="AU2539" s="61"/>
      <c r="AV2539" s="61"/>
      <c r="AW2539" s="60"/>
    </row>
    <row r="2540" s="59" customFormat="1" customHeight="1" spans="1:49">
      <c r="A2540" s="60"/>
      <c r="B2540" s="60"/>
      <c r="C2540" s="60"/>
      <c r="D2540" s="60"/>
      <c r="H2540" s="61"/>
      <c r="I2540" s="61"/>
      <c r="J2540" s="61"/>
      <c r="K2540" s="61"/>
      <c r="L2540" s="61"/>
      <c r="M2540" s="61"/>
      <c r="N2540" s="61"/>
      <c r="O2540" s="61"/>
      <c r="P2540" s="61"/>
      <c r="Q2540" s="61"/>
      <c r="R2540" s="61"/>
      <c r="S2540" s="61"/>
      <c r="T2540" s="61"/>
      <c r="U2540" s="61"/>
      <c r="V2540" s="61"/>
      <c r="W2540" s="61"/>
      <c r="X2540" s="61"/>
      <c r="Y2540" s="61"/>
      <c r="Z2540" s="61"/>
      <c r="AA2540" s="61"/>
      <c r="AB2540" s="61"/>
      <c r="AC2540" s="61"/>
      <c r="AD2540" s="61"/>
      <c r="AE2540" s="61"/>
      <c r="AF2540" s="61"/>
      <c r="AG2540" s="61"/>
      <c r="AH2540" s="61"/>
      <c r="AI2540" s="61"/>
      <c r="AJ2540" s="61"/>
      <c r="AK2540" s="61"/>
      <c r="AL2540" s="61"/>
      <c r="AM2540" s="61"/>
      <c r="AN2540" s="61"/>
      <c r="AO2540" s="61"/>
      <c r="AP2540" s="62"/>
      <c r="AQ2540" s="61"/>
      <c r="AR2540" s="61"/>
      <c r="AS2540" s="61"/>
      <c r="AT2540" s="61"/>
      <c r="AU2540" s="61"/>
      <c r="AV2540" s="61"/>
      <c r="AW2540" s="60"/>
    </row>
    <row r="2541" s="59" customFormat="1" customHeight="1" spans="1:49">
      <c r="A2541" s="60"/>
      <c r="B2541" s="60"/>
      <c r="C2541" s="60"/>
      <c r="D2541" s="60"/>
      <c r="H2541" s="61"/>
      <c r="I2541" s="61"/>
      <c r="J2541" s="61"/>
      <c r="K2541" s="61"/>
      <c r="L2541" s="61"/>
      <c r="M2541" s="61"/>
      <c r="N2541" s="61"/>
      <c r="O2541" s="61"/>
      <c r="P2541" s="61"/>
      <c r="Q2541" s="61"/>
      <c r="R2541" s="61"/>
      <c r="S2541" s="61"/>
      <c r="T2541" s="61"/>
      <c r="U2541" s="61"/>
      <c r="V2541" s="61"/>
      <c r="W2541" s="61"/>
      <c r="X2541" s="61"/>
      <c r="Y2541" s="61"/>
      <c r="Z2541" s="61"/>
      <c r="AA2541" s="61"/>
      <c r="AB2541" s="61"/>
      <c r="AC2541" s="61"/>
      <c r="AD2541" s="61"/>
      <c r="AE2541" s="61"/>
      <c r="AF2541" s="61"/>
      <c r="AG2541" s="61"/>
      <c r="AH2541" s="61"/>
      <c r="AI2541" s="61"/>
      <c r="AJ2541" s="61"/>
      <c r="AK2541" s="61"/>
      <c r="AL2541" s="61"/>
      <c r="AM2541" s="61"/>
      <c r="AN2541" s="61"/>
      <c r="AO2541" s="61"/>
      <c r="AP2541" s="62"/>
      <c r="AQ2541" s="61"/>
      <c r="AR2541" s="61"/>
      <c r="AS2541" s="61"/>
      <c r="AT2541" s="61"/>
      <c r="AU2541" s="61"/>
      <c r="AV2541" s="61"/>
      <c r="AW2541" s="60"/>
    </row>
    <row r="2542" s="59" customFormat="1" customHeight="1" spans="1:49">
      <c r="A2542" s="60"/>
      <c r="B2542" s="60"/>
      <c r="C2542" s="60"/>
      <c r="D2542" s="60"/>
      <c r="H2542" s="61"/>
      <c r="I2542" s="61"/>
      <c r="J2542" s="61"/>
      <c r="K2542" s="61"/>
      <c r="L2542" s="61"/>
      <c r="M2542" s="61"/>
      <c r="N2542" s="61"/>
      <c r="O2542" s="61"/>
      <c r="P2542" s="61"/>
      <c r="Q2542" s="61"/>
      <c r="R2542" s="61"/>
      <c r="S2542" s="61"/>
      <c r="T2542" s="61"/>
      <c r="U2542" s="61"/>
      <c r="V2542" s="61"/>
      <c r="W2542" s="61"/>
      <c r="X2542" s="61"/>
      <c r="Y2542" s="61"/>
      <c r="Z2542" s="61"/>
      <c r="AA2542" s="61"/>
      <c r="AB2542" s="61"/>
      <c r="AC2542" s="61"/>
      <c r="AD2542" s="61"/>
      <c r="AE2542" s="61"/>
      <c r="AF2542" s="61"/>
      <c r="AG2542" s="61"/>
      <c r="AH2542" s="61"/>
      <c r="AI2542" s="61"/>
      <c r="AJ2542" s="61"/>
      <c r="AK2542" s="61"/>
      <c r="AL2542" s="61"/>
      <c r="AM2542" s="61"/>
      <c r="AN2542" s="61"/>
      <c r="AO2542" s="61"/>
      <c r="AP2542" s="62"/>
      <c r="AQ2542" s="61"/>
      <c r="AR2542" s="61"/>
      <c r="AS2542" s="61"/>
      <c r="AT2542" s="61"/>
      <c r="AU2542" s="61"/>
      <c r="AV2542" s="61"/>
      <c r="AW2542" s="60"/>
    </row>
    <row r="2543" s="59" customFormat="1" customHeight="1" spans="1:49">
      <c r="A2543" s="60"/>
      <c r="B2543" s="60"/>
      <c r="C2543" s="60"/>
      <c r="D2543" s="60"/>
      <c r="H2543" s="61"/>
      <c r="I2543" s="61"/>
      <c r="J2543" s="61"/>
      <c r="K2543" s="61"/>
      <c r="L2543" s="61"/>
      <c r="M2543" s="61"/>
      <c r="N2543" s="61"/>
      <c r="O2543" s="61"/>
      <c r="P2543" s="61"/>
      <c r="Q2543" s="61"/>
      <c r="R2543" s="61"/>
      <c r="S2543" s="61"/>
      <c r="T2543" s="61"/>
      <c r="U2543" s="61"/>
      <c r="V2543" s="61"/>
      <c r="W2543" s="61"/>
      <c r="X2543" s="61"/>
      <c r="Y2543" s="61"/>
      <c r="Z2543" s="61"/>
      <c r="AA2543" s="61"/>
      <c r="AB2543" s="61"/>
      <c r="AC2543" s="61"/>
      <c r="AD2543" s="61"/>
      <c r="AE2543" s="61"/>
      <c r="AF2543" s="61"/>
      <c r="AG2543" s="61"/>
      <c r="AH2543" s="61"/>
      <c r="AI2543" s="61"/>
      <c r="AJ2543" s="61"/>
      <c r="AK2543" s="61"/>
      <c r="AL2543" s="61"/>
      <c r="AM2543" s="61"/>
      <c r="AN2543" s="61"/>
      <c r="AO2543" s="61"/>
      <c r="AP2543" s="62"/>
      <c r="AQ2543" s="61"/>
      <c r="AR2543" s="61"/>
      <c r="AS2543" s="61"/>
      <c r="AT2543" s="61"/>
      <c r="AU2543" s="61"/>
      <c r="AV2543" s="61"/>
      <c r="AW2543" s="60"/>
    </row>
    <row r="2544" s="59" customFormat="1" customHeight="1" spans="1:49">
      <c r="A2544" s="60"/>
      <c r="B2544" s="60"/>
      <c r="C2544" s="60"/>
      <c r="D2544" s="60"/>
      <c r="H2544" s="61"/>
      <c r="I2544" s="61"/>
      <c r="J2544" s="61"/>
      <c r="K2544" s="61"/>
      <c r="L2544" s="61"/>
      <c r="M2544" s="61"/>
      <c r="N2544" s="61"/>
      <c r="O2544" s="61"/>
      <c r="P2544" s="61"/>
      <c r="Q2544" s="61"/>
      <c r="R2544" s="61"/>
      <c r="S2544" s="61"/>
      <c r="T2544" s="61"/>
      <c r="U2544" s="61"/>
      <c r="V2544" s="61"/>
      <c r="W2544" s="61"/>
      <c r="X2544" s="61"/>
      <c r="Y2544" s="61"/>
      <c r="Z2544" s="61"/>
      <c r="AA2544" s="61"/>
      <c r="AB2544" s="61"/>
      <c r="AC2544" s="61"/>
      <c r="AD2544" s="61"/>
      <c r="AE2544" s="61"/>
      <c r="AF2544" s="61"/>
      <c r="AG2544" s="61"/>
      <c r="AH2544" s="61"/>
      <c r="AI2544" s="61"/>
      <c r="AJ2544" s="61"/>
      <c r="AK2544" s="61"/>
      <c r="AL2544" s="61"/>
      <c r="AM2544" s="61"/>
      <c r="AN2544" s="61"/>
      <c r="AO2544" s="61"/>
      <c r="AP2544" s="62"/>
      <c r="AQ2544" s="61"/>
      <c r="AR2544" s="61"/>
      <c r="AS2544" s="61"/>
      <c r="AT2544" s="61"/>
      <c r="AU2544" s="61"/>
      <c r="AV2544" s="61"/>
      <c r="AW2544" s="60"/>
    </row>
    <row r="2545" s="59" customFormat="1" customHeight="1" spans="1:49">
      <c r="A2545" s="60"/>
      <c r="B2545" s="60"/>
      <c r="C2545" s="60"/>
      <c r="D2545" s="60"/>
      <c r="H2545" s="61"/>
      <c r="I2545" s="61"/>
      <c r="J2545" s="61"/>
      <c r="K2545" s="61"/>
      <c r="L2545" s="61"/>
      <c r="M2545" s="61"/>
      <c r="N2545" s="61"/>
      <c r="O2545" s="61"/>
      <c r="P2545" s="61"/>
      <c r="Q2545" s="61"/>
      <c r="R2545" s="61"/>
      <c r="S2545" s="61"/>
      <c r="T2545" s="61"/>
      <c r="U2545" s="61"/>
      <c r="V2545" s="61"/>
      <c r="W2545" s="61"/>
      <c r="X2545" s="61"/>
      <c r="Y2545" s="61"/>
      <c r="Z2545" s="61"/>
      <c r="AA2545" s="61"/>
      <c r="AB2545" s="61"/>
      <c r="AC2545" s="61"/>
      <c r="AD2545" s="61"/>
      <c r="AE2545" s="61"/>
      <c r="AF2545" s="61"/>
      <c r="AG2545" s="61"/>
      <c r="AH2545" s="61"/>
      <c r="AI2545" s="61"/>
      <c r="AJ2545" s="61"/>
      <c r="AK2545" s="61"/>
      <c r="AL2545" s="61"/>
      <c r="AM2545" s="61"/>
      <c r="AN2545" s="61"/>
      <c r="AO2545" s="61"/>
      <c r="AP2545" s="62"/>
      <c r="AQ2545" s="61"/>
      <c r="AR2545" s="61"/>
      <c r="AS2545" s="61"/>
      <c r="AT2545" s="61"/>
      <c r="AU2545" s="61"/>
      <c r="AV2545" s="61"/>
      <c r="AW2545" s="60"/>
    </row>
    <row r="2546" s="59" customFormat="1" customHeight="1" spans="1:49">
      <c r="A2546" s="60"/>
      <c r="B2546" s="60"/>
      <c r="C2546" s="60"/>
      <c r="D2546" s="60"/>
      <c r="H2546" s="61"/>
      <c r="I2546" s="61"/>
      <c r="J2546" s="61"/>
      <c r="K2546" s="61"/>
      <c r="L2546" s="61"/>
      <c r="M2546" s="61"/>
      <c r="N2546" s="61"/>
      <c r="O2546" s="61"/>
      <c r="P2546" s="61"/>
      <c r="Q2546" s="61"/>
      <c r="R2546" s="61"/>
      <c r="S2546" s="61"/>
      <c r="T2546" s="61"/>
      <c r="U2546" s="61"/>
      <c r="V2546" s="61"/>
      <c r="W2546" s="61"/>
      <c r="X2546" s="61"/>
      <c r="Y2546" s="61"/>
      <c r="Z2546" s="61"/>
      <c r="AA2546" s="61"/>
      <c r="AB2546" s="61"/>
      <c r="AC2546" s="61"/>
      <c r="AD2546" s="61"/>
      <c r="AE2546" s="61"/>
      <c r="AF2546" s="61"/>
      <c r="AG2546" s="61"/>
      <c r="AH2546" s="61"/>
      <c r="AI2546" s="61"/>
      <c r="AJ2546" s="61"/>
      <c r="AK2546" s="61"/>
      <c r="AL2546" s="61"/>
      <c r="AM2546" s="61"/>
      <c r="AN2546" s="61"/>
      <c r="AO2546" s="61"/>
      <c r="AP2546" s="62"/>
      <c r="AQ2546" s="61"/>
      <c r="AR2546" s="61"/>
      <c r="AS2546" s="61"/>
      <c r="AT2546" s="61"/>
      <c r="AU2546" s="61"/>
      <c r="AV2546" s="61"/>
      <c r="AW2546" s="60"/>
    </row>
    <row r="2547" s="59" customFormat="1" customHeight="1" spans="1:49">
      <c r="A2547" s="60"/>
      <c r="B2547" s="60"/>
      <c r="C2547" s="60"/>
      <c r="D2547" s="60"/>
      <c r="H2547" s="61"/>
      <c r="I2547" s="61"/>
      <c r="J2547" s="61"/>
      <c r="K2547" s="61"/>
      <c r="L2547" s="61"/>
      <c r="M2547" s="61"/>
      <c r="N2547" s="61"/>
      <c r="O2547" s="61"/>
      <c r="P2547" s="61"/>
      <c r="Q2547" s="61"/>
      <c r="R2547" s="61"/>
      <c r="S2547" s="61"/>
      <c r="T2547" s="61"/>
      <c r="U2547" s="61"/>
      <c r="V2547" s="61"/>
      <c r="W2547" s="61"/>
      <c r="X2547" s="61"/>
      <c r="Y2547" s="61"/>
      <c r="Z2547" s="61"/>
      <c r="AA2547" s="61"/>
      <c r="AB2547" s="61"/>
      <c r="AC2547" s="61"/>
      <c r="AD2547" s="61"/>
      <c r="AE2547" s="61"/>
      <c r="AF2547" s="61"/>
      <c r="AG2547" s="61"/>
      <c r="AH2547" s="61"/>
      <c r="AI2547" s="61"/>
      <c r="AJ2547" s="61"/>
      <c r="AK2547" s="61"/>
      <c r="AL2547" s="61"/>
      <c r="AM2547" s="61"/>
      <c r="AN2547" s="61"/>
      <c r="AO2547" s="61"/>
      <c r="AP2547" s="62"/>
      <c r="AQ2547" s="61"/>
      <c r="AR2547" s="61"/>
      <c r="AS2547" s="61"/>
      <c r="AT2547" s="61"/>
      <c r="AU2547" s="61"/>
      <c r="AV2547" s="61"/>
      <c r="AW2547" s="60"/>
    </row>
    <row r="2548" s="59" customFormat="1" customHeight="1" spans="1:49">
      <c r="A2548" s="60"/>
      <c r="B2548" s="60"/>
      <c r="C2548" s="60"/>
      <c r="D2548" s="60"/>
      <c r="H2548" s="61"/>
      <c r="I2548" s="61"/>
      <c r="J2548" s="61"/>
      <c r="K2548" s="61"/>
      <c r="L2548" s="61"/>
      <c r="M2548" s="61"/>
      <c r="N2548" s="61"/>
      <c r="O2548" s="61"/>
      <c r="P2548" s="61"/>
      <c r="Q2548" s="61"/>
      <c r="R2548" s="61"/>
      <c r="S2548" s="61"/>
      <c r="T2548" s="61"/>
      <c r="U2548" s="61"/>
      <c r="V2548" s="61"/>
      <c r="W2548" s="61"/>
      <c r="X2548" s="61"/>
      <c r="Y2548" s="61"/>
      <c r="Z2548" s="61"/>
      <c r="AA2548" s="61"/>
      <c r="AB2548" s="61"/>
      <c r="AC2548" s="61"/>
      <c r="AD2548" s="61"/>
      <c r="AE2548" s="61"/>
      <c r="AF2548" s="61"/>
      <c r="AG2548" s="61"/>
      <c r="AH2548" s="61"/>
      <c r="AI2548" s="61"/>
      <c r="AJ2548" s="61"/>
      <c r="AK2548" s="61"/>
      <c r="AL2548" s="61"/>
      <c r="AM2548" s="61"/>
      <c r="AN2548" s="61"/>
      <c r="AO2548" s="61"/>
      <c r="AP2548" s="62"/>
      <c r="AQ2548" s="61"/>
      <c r="AR2548" s="61"/>
      <c r="AS2548" s="61"/>
      <c r="AT2548" s="61"/>
      <c r="AU2548" s="61"/>
      <c r="AV2548" s="61"/>
      <c r="AW2548" s="60"/>
    </row>
    <row r="2549" s="59" customFormat="1" customHeight="1" spans="1:49">
      <c r="A2549" s="60"/>
      <c r="B2549" s="60"/>
      <c r="C2549" s="60"/>
      <c r="D2549" s="60"/>
      <c r="H2549" s="61"/>
      <c r="I2549" s="61"/>
      <c r="J2549" s="61"/>
      <c r="K2549" s="61"/>
      <c r="L2549" s="61"/>
      <c r="M2549" s="61"/>
      <c r="N2549" s="61"/>
      <c r="O2549" s="61"/>
      <c r="P2549" s="61"/>
      <c r="Q2549" s="61"/>
      <c r="R2549" s="61"/>
      <c r="S2549" s="61"/>
      <c r="T2549" s="61"/>
      <c r="U2549" s="61"/>
      <c r="V2549" s="61"/>
      <c r="W2549" s="61"/>
      <c r="X2549" s="61"/>
      <c r="Y2549" s="61"/>
      <c r="Z2549" s="61"/>
      <c r="AA2549" s="61"/>
      <c r="AB2549" s="61"/>
      <c r="AC2549" s="61"/>
      <c r="AD2549" s="61"/>
      <c r="AE2549" s="61"/>
      <c r="AF2549" s="61"/>
      <c r="AG2549" s="61"/>
      <c r="AH2549" s="61"/>
      <c r="AI2549" s="61"/>
      <c r="AJ2549" s="61"/>
      <c r="AK2549" s="61"/>
      <c r="AL2549" s="61"/>
      <c r="AM2549" s="61"/>
      <c r="AN2549" s="61"/>
      <c r="AO2549" s="61"/>
      <c r="AP2549" s="62"/>
      <c r="AQ2549" s="61"/>
      <c r="AR2549" s="61"/>
      <c r="AS2549" s="61"/>
      <c r="AT2549" s="61"/>
      <c r="AU2549" s="61"/>
      <c r="AV2549" s="61"/>
      <c r="AW2549" s="60"/>
    </row>
    <row r="2550" s="59" customFormat="1" customHeight="1" spans="1:49">
      <c r="A2550" s="60"/>
      <c r="B2550" s="60"/>
      <c r="C2550" s="60"/>
      <c r="D2550" s="60"/>
      <c r="H2550" s="61"/>
      <c r="I2550" s="61"/>
      <c r="J2550" s="61"/>
      <c r="K2550" s="61"/>
      <c r="L2550" s="61"/>
      <c r="M2550" s="61"/>
      <c r="N2550" s="61"/>
      <c r="O2550" s="61"/>
      <c r="P2550" s="61"/>
      <c r="Q2550" s="61"/>
      <c r="R2550" s="61"/>
      <c r="S2550" s="61"/>
      <c r="T2550" s="61"/>
      <c r="U2550" s="61"/>
      <c r="V2550" s="61"/>
      <c r="W2550" s="61"/>
      <c r="X2550" s="61"/>
      <c r="Y2550" s="61"/>
      <c r="Z2550" s="61"/>
      <c r="AA2550" s="61"/>
      <c r="AB2550" s="61"/>
      <c r="AC2550" s="61"/>
      <c r="AD2550" s="61"/>
      <c r="AE2550" s="61"/>
      <c r="AF2550" s="61"/>
      <c r="AG2550" s="61"/>
      <c r="AH2550" s="61"/>
      <c r="AI2550" s="61"/>
      <c r="AJ2550" s="61"/>
      <c r="AK2550" s="61"/>
      <c r="AL2550" s="61"/>
      <c r="AM2550" s="61"/>
      <c r="AN2550" s="61"/>
      <c r="AO2550" s="61"/>
      <c r="AP2550" s="62"/>
      <c r="AQ2550" s="61"/>
      <c r="AR2550" s="61"/>
      <c r="AS2550" s="61"/>
      <c r="AT2550" s="61"/>
      <c r="AU2550" s="61"/>
      <c r="AV2550" s="61"/>
      <c r="AW2550" s="60"/>
    </row>
    <row r="2551" s="59" customFormat="1" customHeight="1" spans="1:49">
      <c r="A2551" s="60"/>
      <c r="B2551" s="60"/>
      <c r="C2551" s="60"/>
      <c r="D2551" s="60"/>
      <c r="H2551" s="61"/>
      <c r="I2551" s="61"/>
      <c r="J2551" s="61"/>
      <c r="K2551" s="61"/>
      <c r="L2551" s="61"/>
      <c r="M2551" s="61"/>
      <c r="N2551" s="61"/>
      <c r="O2551" s="61"/>
      <c r="P2551" s="61"/>
      <c r="Q2551" s="61"/>
      <c r="R2551" s="61"/>
      <c r="S2551" s="61"/>
      <c r="T2551" s="61"/>
      <c r="U2551" s="61"/>
      <c r="V2551" s="61"/>
      <c r="W2551" s="61"/>
      <c r="X2551" s="61"/>
      <c r="Y2551" s="61"/>
      <c r="Z2551" s="61"/>
      <c r="AA2551" s="61"/>
      <c r="AB2551" s="61"/>
      <c r="AC2551" s="61"/>
      <c r="AD2551" s="61"/>
      <c r="AE2551" s="61"/>
      <c r="AF2551" s="61"/>
      <c r="AG2551" s="61"/>
      <c r="AH2551" s="61"/>
      <c r="AI2551" s="61"/>
      <c r="AJ2551" s="61"/>
      <c r="AK2551" s="61"/>
      <c r="AL2551" s="61"/>
      <c r="AM2551" s="61"/>
      <c r="AN2551" s="61"/>
      <c r="AO2551" s="61"/>
      <c r="AP2551" s="62"/>
      <c r="AQ2551" s="61"/>
      <c r="AR2551" s="61"/>
      <c r="AS2551" s="61"/>
      <c r="AT2551" s="61"/>
      <c r="AU2551" s="61"/>
      <c r="AV2551" s="61"/>
      <c r="AW2551" s="60"/>
    </row>
    <row r="2552" s="59" customFormat="1" customHeight="1" spans="1:49">
      <c r="A2552" s="60"/>
      <c r="B2552" s="60"/>
      <c r="C2552" s="60"/>
      <c r="D2552" s="60"/>
      <c r="H2552" s="61"/>
      <c r="I2552" s="61"/>
      <c r="J2552" s="61"/>
      <c r="K2552" s="61"/>
      <c r="L2552" s="61"/>
      <c r="M2552" s="61"/>
      <c r="N2552" s="61"/>
      <c r="O2552" s="61"/>
      <c r="P2552" s="61"/>
      <c r="Q2552" s="61"/>
      <c r="R2552" s="61"/>
      <c r="S2552" s="61"/>
      <c r="T2552" s="61"/>
      <c r="U2552" s="61"/>
      <c r="V2552" s="61"/>
      <c r="W2552" s="61"/>
      <c r="X2552" s="61"/>
      <c r="Y2552" s="61"/>
      <c r="Z2552" s="61"/>
      <c r="AA2552" s="61"/>
      <c r="AB2552" s="61"/>
      <c r="AC2552" s="61"/>
      <c r="AD2552" s="61"/>
      <c r="AE2552" s="61"/>
      <c r="AF2552" s="61"/>
      <c r="AG2552" s="61"/>
      <c r="AH2552" s="61"/>
      <c r="AI2552" s="61"/>
      <c r="AJ2552" s="61"/>
      <c r="AK2552" s="61"/>
      <c r="AL2552" s="61"/>
      <c r="AM2552" s="61"/>
      <c r="AN2552" s="61"/>
      <c r="AO2552" s="61"/>
      <c r="AP2552" s="62"/>
      <c r="AQ2552" s="61"/>
      <c r="AR2552" s="61"/>
      <c r="AS2552" s="61"/>
      <c r="AT2552" s="61"/>
      <c r="AU2552" s="61"/>
      <c r="AV2552" s="61"/>
      <c r="AW2552" s="60"/>
    </row>
    <row r="2553" s="59" customFormat="1" customHeight="1" spans="1:49">
      <c r="A2553" s="60"/>
      <c r="B2553" s="60"/>
      <c r="C2553" s="60"/>
      <c r="D2553" s="60"/>
      <c r="H2553" s="61"/>
      <c r="I2553" s="61"/>
      <c r="J2553" s="61"/>
      <c r="K2553" s="61"/>
      <c r="L2553" s="61"/>
      <c r="M2553" s="61"/>
      <c r="N2553" s="61"/>
      <c r="O2553" s="61"/>
      <c r="P2553" s="61"/>
      <c r="Q2553" s="61"/>
      <c r="R2553" s="61"/>
      <c r="S2553" s="61"/>
      <c r="T2553" s="61"/>
      <c r="U2553" s="61"/>
      <c r="V2553" s="61"/>
      <c r="W2553" s="61"/>
      <c r="X2553" s="61"/>
      <c r="Y2553" s="61"/>
      <c r="Z2553" s="61"/>
      <c r="AA2553" s="61"/>
      <c r="AB2553" s="61"/>
      <c r="AC2553" s="61"/>
      <c r="AD2553" s="61"/>
      <c r="AE2553" s="61"/>
      <c r="AF2553" s="61"/>
      <c r="AG2553" s="61"/>
      <c r="AH2553" s="61"/>
      <c r="AI2553" s="61"/>
      <c r="AJ2553" s="61"/>
      <c r="AK2553" s="61"/>
      <c r="AL2553" s="61"/>
      <c r="AM2553" s="61"/>
      <c r="AN2553" s="61"/>
      <c r="AO2553" s="61"/>
      <c r="AP2553" s="62"/>
      <c r="AQ2553" s="61"/>
      <c r="AR2553" s="61"/>
      <c r="AS2553" s="61"/>
      <c r="AT2553" s="61"/>
      <c r="AU2553" s="61"/>
      <c r="AV2553" s="61"/>
      <c r="AW2553" s="60"/>
    </row>
    <row r="2554" s="59" customFormat="1" customHeight="1" spans="1:49">
      <c r="A2554" s="60"/>
      <c r="B2554" s="60"/>
      <c r="C2554" s="60"/>
      <c r="D2554" s="60"/>
      <c r="H2554" s="61"/>
      <c r="I2554" s="61"/>
      <c r="J2554" s="61"/>
      <c r="K2554" s="61"/>
      <c r="L2554" s="61"/>
      <c r="M2554" s="61"/>
      <c r="N2554" s="61"/>
      <c r="O2554" s="61"/>
      <c r="P2554" s="61"/>
      <c r="Q2554" s="61"/>
      <c r="R2554" s="61"/>
      <c r="S2554" s="61"/>
      <c r="T2554" s="61"/>
      <c r="U2554" s="61"/>
      <c r="V2554" s="61"/>
      <c r="W2554" s="61"/>
      <c r="X2554" s="61"/>
      <c r="Y2554" s="61"/>
      <c r="Z2554" s="61"/>
      <c r="AA2554" s="61"/>
      <c r="AB2554" s="61"/>
      <c r="AC2554" s="61"/>
      <c r="AD2554" s="61"/>
      <c r="AE2554" s="61"/>
      <c r="AF2554" s="61"/>
      <c r="AG2554" s="61"/>
      <c r="AH2554" s="61"/>
      <c r="AI2554" s="61"/>
      <c r="AJ2554" s="61"/>
      <c r="AK2554" s="61"/>
      <c r="AL2554" s="61"/>
      <c r="AM2554" s="61"/>
      <c r="AN2554" s="61"/>
      <c r="AO2554" s="61"/>
      <c r="AP2554" s="62"/>
      <c r="AQ2554" s="61"/>
      <c r="AR2554" s="61"/>
      <c r="AS2554" s="61"/>
      <c r="AT2554" s="61"/>
      <c r="AU2554" s="61"/>
      <c r="AV2554" s="61"/>
      <c r="AW2554" s="60"/>
    </row>
    <row r="2555" s="59" customFormat="1" customHeight="1" spans="1:49">
      <c r="A2555" s="60"/>
      <c r="B2555" s="60"/>
      <c r="C2555" s="60"/>
      <c r="D2555" s="60"/>
      <c r="H2555" s="61"/>
      <c r="I2555" s="61"/>
      <c r="J2555" s="61"/>
      <c r="K2555" s="61"/>
      <c r="L2555" s="61"/>
      <c r="M2555" s="61"/>
      <c r="N2555" s="61"/>
      <c r="O2555" s="61"/>
      <c r="P2555" s="61"/>
      <c r="Q2555" s="61"/>
      <c r="R2555" s="61"/>
      <c r="S2555" s="61"/>
      <c r="T2555" s="61"/>
      <c r="U2555" s="61"/>
      <c r="V2555" s="61"/>
      <c r="W2555" s="61"/>
      <c r="X2555" s="61"/>
      <c r="Y2555" s="61"/>
      <c r="Z2555" s="61"/>
      <c r="AA2555" s="61"/>
      <c r="AB2555" s="61"/>
      <c r="AC2555" s="61"/>
      <c r="AD2555" s="61"/>
      <c r="AE2555" s="61"/>
      <c r="AF2555" s="61"/>
      <c r="AG2555" s="61"/>
      <c r="AH2555" s="61"/>
      <c r="AI2555" s="61"/>
      <c r="AJ2555" s="61"/>
      <c r="AK2555" s="61"/>
      <c r="AL2555" s="61"/>
      <c r="AM2555" s="61"/>
      <c r="AN2555" s="61"/>
      <c r="AO2555" s="61"/>
      <c r="AP2555" s="62"/>
      <c r="AQ2555" s="61"/>
      <c r="AR2555" s="61"/>
      <c r="AS2555" s="61"/>
      <c r="AT2555" s="61"/>
      <c r="AU2555" s="61"/>
      <c r="AV2555" s="61"/>
      <c r="AW2555" s="60"/>
    </row>
    <row r="2556" s="59" customFormat="1" customHeight="1" spans="1:49">
      <c r="A2556" s="60"/>
      <c r="B2556" s="60"/>
      <c r="C2556" s="60"/>
      <c r="D2556" s="60"/>
      <c r="H2556" s="61"/>
      <c r="I2556" s="61"/>
      <c r="J2556" s="61"/>
      <c r="K2556" s="61"/>
      <c r="L2556" s="61"/>
      <c r="M2556" s="61"/>
      <c r="N2556" s="61"/>
      <c r="O2556" s="61"/>
      <c r="P2556" s="61"/>
      <c r="Q2556" s="61"/>
      <c r="R2556" s="61"/>
      <c r="S2556" s="61"/>
      <c r="T2556" s="61"/>
      <c r="U2556" s="61"/>
      <c r="V2556" s="61"/>
      <c r="W2556" s="61"/>
      <c r="X2556" s="61"/>
      <c r="Y2556" s="61"/>
      <c r="Z2556" s="61"/>
      <c r="AA2556" s="61"/>
      <c r="AB2556" s="61"/>
      <c r="AC2556" s="61"/>
      <c r="AD2556" s="61"/>
      <c r="AE2556" s="61"/>
      <c r="AF2556" s="61"/>
      <c r="AG2556" s="61"/>
      <c r="AH2556" s="61"/>
      <c r="AI2556" s="61"/>
      <c r="AJ2556" s="61"/>
      <c r="AK2556" s="61"/>
      <c r="AL2556" s="61"/>
      <c r="AM2556" s="61"/>
      <c r="AN2556" s="61"/>
      <c r="AO2556" s="61"/>
      <c r="AP2556" s="62"/>
      <c r="AQ2556" s="61"/>
      <c r="AR2556" s="61"/>
      <c r="AS2556" s="61"/>
      <c r="AT2556" s="61"/>
      <c r="AU2556" s="61"/>
      <c r="AV2556" s="61"/>
      <c r="AW2556" s="60"/>
    </row>
    <row r="2557" s="59" customFormat="1" customHeight="1" spans="1:49">
      <c r="A2557" s="60"/>
      <c r="B2557" s="60"/>
      <c r="C2557" s="60"/>
      <c r="D2557" s="60"/>
      <c r="H2557" s="61"/>
      <c r="I2557" s="61"/>
      <c r="J2557" s="61"/>
      <c r="K2557" s="61"/>
      <c r="L2557" s="61"/>
      <c r="M2557" s="61"/>
      <c r="N2557" s="61"/>
      <c r="O2557" s="61"/>
      <c r="P2557" s="61"/>
      <c r="Q2557" s="61"/>
      <c r="R2557" s="61"/>
      <c r="S2557" s="61"/>
      <c r="T2557" s="61"/>
      <c r="U2557" s="61"/>
      <c r="V2557" s="61"/>
      <c r="W2557" s="61"/>
      <c r="X2557" s="61"/>
      <c r="Y2557" s="61"/>
      <c r="Z2557" s="61"/>
      <c r="AA2557" s="61"/>
      <c r="AB2557" s="61"/>
      <c r="AC2557" s="61"/>
      <c r="AD2557" s="61"/>
      <c r="AE2557" s="61"/>
      <c r="AF2557" s="61"/>
      <c r="AG2557" s="61"/>
      <c r="AH2557" s="61"/>
      <c r="AI2557" s="61"/>
      <c r="AJ2557" s="61"/>
      <c r="AK2557" s="61"/>
      <c r="AL2557" s="61"/>
      <c r="AM2557" s="61"/>
      <c r="AN2557" s="61"/>
      <c r="AO2557" s="61"/>
      <c r="AP2557" s="62"/>
      <c r="AQ2557" s="61"/>
      <c r="AR2557" s="61"/>
      <c r="AS2557" s="61"/>
      <c r="AT2557" s="61"/>
      <c r="AU2557" s="61"/>
      <c r="AV2557" s="61"/>
      <c r="AW2557" s="60"/>
    </row>
    <row r="2558" s="59" customFormat="1" customHeight="1" spans="1:49">
      <c r="A2558" s="60"/>
      <c r="B2558" s="60"/>
      <c r="C2558" s="60"/>
      <c r="D2558" s="60"/>
      <c r="H2558" s="61"/>
      <c r="I2558" s="61"/>
      <c r="J2558" s="61"/>
      <c r="K2558" s="61"/>
      <c r="L2558" s="61"/>
      <c r="M2558" s="61"/>
      <c r="N2558" s="61"/>
      <c r="O2558" s="61"/>
      <c r="P2558" s="61"/>
      <c r="Q2558" s="61"/>
      <c r="R2558" s="61"/>
      <c r="S2558" s="61"/>
      <c r="T2558" s="61"/>
      <c r="U2558" s="61"/>
      <c r="V2558" s="61"/>
      <c r="W2558" s="61"/>
      <c r="X2558" s="61"/>
      <c r="Y2558" s="61"/>
      <c r="Z2558" s="61"/>
      <c r="AA2558" s="61"/>
      <c r="AB2558" s="61"/>
      <c r="AC2558" s="61"/>
      <c r="AD2558" s="61"/>
      <c r="AE2558" s="61"/>
      <c r="AF2558" s="61"/>
      <c r="AG2558" s="61"/>
      <c r="AH2558" s="61"/>
      <c r="AI2558" s="61"/>
      <c r="AJ2558" s="61"/>
      <c r="AK2558" s="61"/>
      <c r="AL2558" s="61"/>
      <c r="AM2558" s="61"/>
      <c r="AN2558" s="61"/>
      <c r="AO2558" s="61"/>
      <c r="AP2558" s="62"/>
      <c r="AQ2558" s="61"/>
      <c r="AR2558" s="61"/>
      <c r="AS2558" s="61"/>
      <c r="AT2558" s="61"/>
      <c r="AU2558" s="61"/>
      <c r="AV2558" s="61"/>
      <c r="AW2558" s="60"/>
    </row>
    <row r="2559" s="59" customFormat="1" customHeight="1" spans="1:49">
      <c r="A2559" s="60"/>
      <c r="B2559" s="60"/>
      <c r="C2559" s="60"/>
      <c r="D2559" s="60"/>
      <c r="H2559" s="61"/>
      <c r="I2559" s="61"/>
      <c r="J2559" s="61"/>
      <c r="K2559" s="61"/>
      <c r="L2559" s="61"/>
      <c r="M2559" s="61"/>
      <c r="N2559" s="61"/>
      <c r="O2559" s="61"/>
      <c r="P2559" s="61"/>
      <c r="Q2559" s="61"/>
      <c r="R2559" s="61"/>
      <c r="S2559" s="61"/>
      <c r="T2559" s="61"/>
      <c r="U2559" s="61"/>
      <c r="V2559" s="61"/>
      <c r="W2559" s="61"/>
      <c r="X2559" s="61"/>
      <c r="Y2559" s="61"/>
      <c r="Z2559" s="61"/>
      <c r="AA2559" s="61"/>
      <c r="AB2559" s="61"/>
      <c r="AC2559" s="61"/>
      <c r="AD2559" s="61"/>
      <c r="AE2559" s="61"/>
      <c r="AF2559" s="61"/>
      <c r="AG2559" s="61"/>
      <c r="AH2559" s="61"/>
      <c r="AI2559" s="61"/>
      <c r="AJ2559" s="61"/>
      <c r="AK2559" s="61"/>
      <c r="AL2559" s="61"/>
      <c r="AM2559" s="61"/>
      <c r="AN2559" s="61"/>
      <c r="AO2559" s="61"/>
      <c r="AP2559" s="62"/>
      <c r="AQ2559" s="61"/>
      <c r="AR2559" s="61"/>
      <c r="AS2559" s="61"/>
      <c r="AT2559" s="61"/>
      <c r="AU2559" s="61"/>
      <c r="AV2559" s="61"/>
      <c r="AW2559" s="60"/>
    </row>
    <row r="2560" s="59" customFormat="1" customHeight="1" spans="1:49">
      <c r="A2560" s="60"/>
      <c r="B2560" s="60"/>
      <c r="C2560" s="60"/>
      <c r="D2560" s="60"/>
      <c r="H2560" s="61"/>
      <c r="I2560" s="61"/>
      <c r="J2560" s="61"/>
      <c r="K2560" s="61"/>
      <c r="L2560" s="61"/>
      <c r="M2560" s="61"/>
      <c r="N2560" s="61"/>
      <c r="O2560" s="61"/>
      <c r="P2560" s="61"/>
      <c r="Q2560" s="61"/>
      <c r="R2560" s="61"/>
      <c r="S2560" s="61"/>
      <c r="T2560" s="61"/>
      <c r="U2560" s="61"/>
      <c r="V2560" s="61"/>
      <c r="W2560" s="61"/>
      <c r="X2560" s="61"/>
      <c r="Y2560" s="61"/>
      <c r="Z2560" s="61"/>
      <c r="AA2560" s="61"/>
      <c r="AB2560" s="61"/>
      <c r="AC2560" s="61"/>
      <c r="AD2560" s="61"/>
      <c r="AE2560" s="61"/>
      <c r="AF2560" s="61"/>
      <c r="AG2560" s="61"/>
      <c r="AH2560" s="61"/>
      <c r="AI2560" s="61"/>
      <c r="AJ2560" s="61"/>
      <c r="AK2560" s="61"/>
      <c r="AL2560" s="61"/>
      <c r="AM2560" s="61"/>
      <c r="AN2560" s="61"/>
      <c r="AO2560" s="61"/>
      <c r="AP2560" s="62"/>
      <c r="AQ2560" s="61"/>
      <c r="AR2560" s="61"/>
      <c r="AS2560" s="61"/>
      <c r="AT2560" s="61"/>
      <c r="AU2560" s="61"/>
      <c r="AV2560" s="61"/>
      <c r="AW2560" s="60"/>
    </row>
    <row r="2561" s="59" customFormat="1" customHeight="1" spans="1:49">
      <c r="A2561" s="60"/>
      <c r="B2561" s="60"/>
      <c r="C2561" s="60"/>
      <c r="D2561" s="60"/>
      <c r="H2561" s="61"/>
      <c r="I2561" s="61"/>
      <c r="J2561" s="61"/>
      <c r="K2561" s="61"/>
      <c r="L2561" s="61"/>
      <c r="M2561" s="61"/>
      <c r="N2561" s="61"/>
      <c r="O2561" s="61"/>
      <c r="P2561" s="61"/>
      <c r="Q2561" s="61"/>
      <c r="R2561" s="61"/>
      <c r="S2561" s="61"/>
      <c r="T2561" s="61"/>
      <c r="U2561" s="61"/>
      <c r="V2561" s="61"/>
      <c r="W2561" s="61"/>
      <c r="X2561" s="61"/>
      <c r="Y2561" s="61"/>
      <c r="Z2561" s="61"/>
      <c r="AA2561" s="61"/>
      <c r="AB2561" s="61"/>
      <c r="AC2561" s="61"/>
      <c r="AD2561" s="61"/>
      <c r="AE2561" s="61"/>
      <c r="AF2561" s="61"/>
      <c r="AG2561" s="61"/>
      <c r="AH2561" s="61"/>
      <c r="AI2561" s="61"/>
      <c r="AJ2561" s="61"/>
      <c r="AK2561" s="61"/>
      <c r="AL2561" s="61"/>
      <c r="AM2561" s="61"/>
      <c r="AN2561" s="61"/>
      <c r="AO2561" s="61"/>
      <c r="AP2561" s="62"/>
      <c r="AQ2561" s="61"/>
      <c r="AR2561" s="61"/>
      <c r="AS2561" s="61"/>
      <c r="AT2561" s="61"/>
      <c r="AU2561" s="61"/>
      <c r="AV2561" s="61"/>
      <c r="AW2561" s="60"/>
    </row>
    <row r="2562" s="59" customFormat="1" customHeight="1" spans="1:49">
      <c r="A2562" s="60"/>
      <c r="B2562" s="60"/>
      <c r="C2562" s="60"/>
      <c r="D2562" s="60"/>
      <c r="H2562" s="61"/>
      <c r="I2562" s="61"/>
      <c r="J2562" s="61"/>
      <c r="K2562" s="61"/>
      <c r="L2562" s="61"/>
      <c r="M2562" s="61"/>
      <c r="N2562" s="61"/>
      <c r="O2562" s="61"/>
      <c r="P2562" s="61"/>
      <c r="Q2562" s="61"/>
      <c r="R2562" s="61"/>
      <c r="S2562" s="61"/>
      <c r="T2562" s="61"/>
      <c r="U2562" s="61"/>
      <c r="V2562" s="61"/>
      <c r="W2562" s="61"/>
      <c r="X2562" s="61"/>
      <c r="Y2562" s="61"/>
      <c r="Z2562" s="61"/>
      <c r="AA2562" s="61"/>
      <c r="AB2562" s="61"/>
      <c r="AC2562" s="61"/>
      <c r="AD2562" s="61"/>
      <c r="AE2562" s="61"/>
      <c r="AF2562" s="61"/>
      <c r="AG2562" s="61"/>
      <c r="AH2562" s="61"/>
      <c r="AI2562" s="61"/>
      <c r="AJ2562" s="61"/>
      <c r="AK2562" s="61"/>
      <c r="AL2562" s="61"/>
      <c r="AM2562" s="61"/>
      <c r="AN2562" s="61"/>
      <c r="AO2562" s="61"/>
      <c r="AP2562" s="62"/>
      <c r="AQ2562" s="61"/>
      <c r="AR2562" s="61"/>
      <c r="AS2562" s="61"/>
      <c r="AT2562" s="61"/>
      <c r="AU2562" s="61"/>
      <c r="AV2562" s="61"/>
      <c r="AW2562" s="60"/>
    </row>
    <row r="2563" s="59" customFormat="1" customHeight="1" spans="1:49">
      <c r="A2563" s="60"/>
      <c r="B2563" s="60"/>
      <c r="C2563" s="60"/>
      <c r="D2563" s="60"/>
      <c r="H2563" s="61"/>
      <c r="I2563" s="61"/>
      <c r="J2563" s="61"/>
      <c r="K2563" s="61"/>
      <c r="L2563" s="61"/>
      <c r="M2563" s="61"/>
      <c r="N2563" s="61"/>
      <c r="O2563" s="61"/>
      <c r="P2563" s="61"/>
      <c r="Q2563" s="61"/>
      <c r="R2563" s="61"/>
      <c r="S2563" s="61"/>
      <c r="T2563" s="61"/>
      <c r="U2563" s="61"/>
      <c r="V2563" s="61"/>
      <c r="W2563" s="61"/>
      <c r="X2563" s="61"/>
      <c r="Y2563" s="61"/>
      <c r="Z2563" s="61"/>
      <c r="AA2563" s="61"/>
      <c r="AB2563" s="61"/>
      <c r="AC2563" s="61"/>
      <c r="AD2563" s="61"/>
      <c r="AE2563" s="61"/>
      <c r="AF2563" s="61"/>
      <c r="AG2563" s="61"/>
      <c r="AH2563" s="61"/>
      <c r="AI2563" s="61"/>
      <c r="AJ2563" s="61"/>
      <c r="AK2563" s="61"/>
      <c r="AL2563" s="61"/>
      <c r="AM2563" s="61"/>
      <c r="AN2563" s="61"/>
      <c r="AO2563" s="61"/>
      <c r="AP2563" s="62"/>
      <c r="AQ2563" s="61"/>
      <c r="AR2563" s="61"/>
      <c r="AS2563" s="61"/>
      <c r="AT2563" s="61"/>
      <c r="AU2563" s="61"/>
      <c r="AV2563" s="61"/>
      <c r="AW2563" s="60"/>
    </row>
    <row r="2564" s="59" customFormat="1" customHeight="1" spans="1:49">
      <c r="A2564" s="60"/>
      <c r="B2564" s="60"/>
      <c r="C2564" s="60"/>
      <c r="D2564" s="60"/>
      <c r="H2564" s="61"/>
      <c r="I2564" s="61"/>
      <c r="J2564" s="61"/>
      <c r="K2564" s="61"/>
      <c r="L2564" s="61"/>
      <c r="M2564" s="61"/>
      <c r="N2564" s="61"/>
      <c r="O2564" s="61"/>
      <c r="P2564" s="61"/>
      <c r="Q2564" s="61"/>
      <c r="R2564" s="61"/>
      <c r="S2564" s="61"/>
      <c r="T2564" s="61"/>
      <c r="U2564" s="61"/>
      <c r="V2564" s="61"/>
      <c r="W2564" s="61"/>
      <c r="X2564" s="61"/>
      <c r="Y2564" s="61"/>
      <c r="Z2564" s="61"/>
      <c r="AA2564" s="61"/>
      <c r="AB2564" s="61"/>
      <c r="AC2564" s="61"/>
      <c r="AD2564" s="61"/>
      <c r="AE2564" s="61"/>
      <c r="AF2564" s="61"/>
      <c r="AG2564" s="61"/>
      <c r="AH2564" s="61"/>
      <c r="AI2564" s="61"/>
      <c r="AJ2564" s="61"/>
      <c r="AK2564" s="61"/>
      <c r="AL2564" s="61"/>
      <c r="AM2564" s="61"/>
      <c r="AN2564" s="61"/>
      <c r="AO2564" s="61"/>
      <c r="AP2564" s="62"/>
      <c r="AQ2564" s="61"/>
      <c r="AR2564" s="61"/>
      <c r="AS2564" s="61"/>
      <c r="AT2564" s="61"/>
      <c r="AU2564" s="61"/>
      <c r="AV2564" s="61"/>
      <c r="AW2564" s="60"/>
    </row>
    <row r="2565" s="59" customFormat="1" customHeight="1" spans="1:49">
      <c r="A2565" s="60"/>
      <c r="B2565" s="60"/>
      <c r="C2565" s="60"/>
      <c r="D2565" s="60"/>
      <c r="H2565" s="61"/>
      <c r="I2565" s="61"/>
      <c r="J2565" s="61"/>
      <c r="K2565" s="61"/>
      <c r="L2565" s="61"/>
      <c r="M2565" s="61"/>
      <c r="N2565" s="61"/>
      <c r="O2565" s="61"/>
      <c r="P2565" s="61"/>
      <c r="Q2565" s="61"/>
      <c r="R2565" s="61"/>
      <c r="S2565" s="61"/>
      <c r="T2565" s="61"/>
      <c r="U2565" s="61"/>
      <c r="V2565" s="61"/>
      <c r="W2565" s="61"/>
      <c r="X2565" s="61"/>
      <c r="Y2565" s="61"/>
      <c r="Z2565" s="61"/>
      <c r="AA2565" s="61"/>
      <c r="AB2565" s="61"/>
      <c r="AC2565" s="61"/>
      <c r="AD2565" s="61"/>
      <c r="AE2565" s="61"/>
      <c r="AF2565" s="61"/>
      <c r="AG2565" s="61"/>
      <c r="AH2565" s="61"/>
      <c r="AI2565" s="61"/>
      <c r="AJ2565" s="61"/>
      <c r="AK2565" s="61"/>
      <c r="AL2565" s="61"/>
      <c r="AM2565" s="61"/>
      <c r="AN2565" s="61"/>
      <c r="AO2565" s="61"/>
      <c r="AP2565" s="62"/>
      <c r="AQ2565" s="61"/>
      <c r="AR2565" s="61"/>
      <c r="AS2565" s="61"/>
      <c r="AT2565" s="61"/>
      <c r="AU2565" s="61"/>
      <c r="AV2565" s="61"/>
      <c r="AW2565" s="60"/>
    </row>
    <row r="2566" s="59" customFormat="1" customHeight="1" spans="1:49">
      <c r="A2566" s="60"/>
      <c r="B2566" s="60"/>
      <c r="C2566" s="60"/>
      <c r="D2566" s="60"/>
      <c r="H2566" s="61"/>
      <c r="I2566" s="61"/>
      <c r="J2566" s="61"/>
      <c r="K2566" s="61"/>
      <c r="L2566" s="61"/>
      <c r="M2566" s="61"/>
      <c r="N2566" s="61"/>
      <c r="O2566" s="61"/>
      <c r="P2566" s="61"/>
      <c r="Q2566" s="61"/>
      <c r="R2566" s="61"/>
      <c r="S2566" s="61"/>
      <c r="T2566" s="61"/>
      <c r="U2566" s="61"/>
      <c r="V2566" s="61"/>
      <c r="W2566" s="61"/>
      <c r="X2566" s="61"/>
      <c r="Y2566" s="61"/>
      <c r="Z2566" s="61"/>
      <c r="AA2566" s="61"/>
      <c r="AB2566" s="61"/>
      <c r="AC2566" s="61"/>
      <c r="AD2566" s="61"/>
      <c r="AE2566" s="61"/>
      <c r="AF2566" s="61"/>
      <c r="AG2566" s="61"/>
      <c r="AH2566" s="61"/>
      <c r="AI2566" s="61"/>
      <c r="AJ2566" s="61"/>
      <c r="AK2566" s="61"/>
      <c r="AL2566" s="61"/>
      <c r="AM2566" s="61"/>
      <c r="AN2566" s="61"/>
      <c r="AO2566" s="61"/>
      <c r="AP2566" s="62"/>
      <c r="AQ2566" s="61"/>
      <c r="AR2566" s="61"/>
      <c r="AS2566" s="61"/>
      <c r="AT2566" s="61"/>
      <c r="AU2566" s="61"/>
      <c r="AV2566" s="61"/>
      <c r="AW2566" s="60"/>
    </row>
    <row r="2567" s="59" customFormat="1" customHeight="1" spans="1:49">
      <c r="A2567" s="60"/>
      <c r="B2567" s="60"/>
      <c r="C2567" s="60"/>
      <c r="D2567" s="60"/>
      <c r="H2567" s="61"/>
      <c r="I2567" s="61"/>
      <c r="J2567" s="61"/>
      <c r="K2567" s="61"/>
      <c r="L2567" s="61"/>
      <c r="M2567" s="61"/>
      <c r="N2567" s="61"/>
      <c r="O2567" s="61"/>
      <c r="P2567" s="61"/>
      <c r="Q2567" s="61"/>
      <c r="R2567" s="61"/>
      <c r="S2567" s="61"/>
      <c r="T2567" s="61"/>
      <c r="U2567" s="61"/>
      <c r="V2567" s="61"/>
      <c r="W2567" s="61"/>
      <c r="X2567" s="61"/>
      <c r="Y2567" s="61"/>
      <c r="Z2567" s="61"/>
      <c r="AA2567" s="61"/>
      <c r="AB2567" s="61"/>
      <c r="AC2567" s="61"/>
      <c r="AD2567" s="61"/>
      <c r="AE2567" s="61"/>
      <c r="AF2567" s="61"/>
      <c r="AG2567" s="61"/>
      <c r="AH2567" s="61"/>
      <c r="AI2567" s="61"/>
      <c r="AJ2567" s="61"/>
      <c r="AK2567" s="61"/>
      <c r="AL2567" s="61"/>
      <c r="AM2567" s="61"/>
      <c r="AN2567" s="61"/>
      <c r="AO2567" s="61"/>
      <c r="AP2567" s="62"/>
      <c r="AQ2567" s="61"/>
      <c r="AR2567" s="61"/>
      <c r="AS2567" s="61"/>
      <c r="AT2567" s="61"/>
      <c r="AU2567" s="61"/>
      <c r="AV2567" s="61"/>
      <c r="AW2567" s="60"/>
    </row>
    <row r="2568" s="59" customFormat="1" customHeight="1" spans="1:49">
      <c r="A2568" s="60"/>
      <c r="B2568" s="60"/>
      <c r="C2568" s="60"/>
      <c r="D2568" s="60"/>
      <c r="H2568" s="61"/>
      <c r="I2568" s="61"/>
      <c r="J2568" s="61"/>
      <c r="K2568" s="61"/>
      <c r="L2568" s="61"/>
      <c r="M2568" s="61"/>
      <c r="N2568" s="61"/>
      <c r="O2568" s="61"/>
      <c r="P2568" s="61"/>
      <c r="Q2568" s="61"/>
      <c r="R2568" s="61"/>
      <c r="S2568" s="61"/>
      <c r="T2568" s="61"/>
      <c r="U2568" s="61"/>
      <c r="V2568" s="61"/>
      <c r="W2568" s="61"/>
      <c r="X2568" s="61"/>
      <c r="Y2568" s="61"/>
      <c r="Z2568" s="61"/>
      <c r="AA2568" s="61"/>
      <c r="AB2568" s="61"/>
      <c r="AC2568" s="61"/>
      <c r="AD2568" s="61"/>
      <c r="AE2568" s="61"/>
      <c r="AF2568" s="61"/>
      <c r="AG2568" s="61"/>
      <c r="AH2568" s="61"/>
      <c r="AI2568" s="61"/>
      <c r="AJ2568" s="61"/>
      <c r="AK2568" s="61"/>
      <c r="AL2568" s="61"/>
      <c r="AM2568" s="61"/>
      <c r="AN2568" s="61"/>
      <c r="AO2568" s="61"/>
      <c r="AP2568" s="62"/>
      <c r="AQ2568" s="61"/>
      <c r="AR2568" s="61"/>
      <c r="AS2568" s="61"/>
      <c r="AT2568" s="61"/>
      <c r="AU2568" s="61"/>
      <c r="AV2568" s="61"/>
      <c r="AW2568" s="60"/>
    </row>
    <row r="2569" s="59" customFormat="1" customHeight="1" spans="1:49">
      <c r="A2569" s="60"/>
      <c r="B2569" s="60"/>
      <c r="C2569" s="60"/>
      <c r="D2569" s="60"/>
      <c r="H2569" s="61"/>
      <c r="I2569" s="61"/>
      <c r="J2569" s="61"/>
      <c r="K2569" s="61"/>
      <c r="L2569" s="61"/>
      <c r="M2569" s="61"/>
      <c r="N2569" s="61"/>
      <c r="O2569" s="61"/>
      <c r="P2569" s="61"/>
      <c r="Q2569" s="61"/>
      <c r="R2569" s="61"/>
      <c r="S2569" s="61"/>
      <c r="T2569" s="61"/>
      <c r="U2569" s="61"/>
      <c r="V2569" s="61"/>
      <c r="W2569" s="61"/>
      <c r="X2569" s="61"/>
      <c r="Y2569" s="61"/>
      <c r="Z2569" s="61"/>
      <c r="AA2569" s="61"/>
      <c r="AB2569" s="61"/>
      <c r="AC2569" s="61"/>
      <c r="AD2569" s="61"/>
      <c r="AE2569" s="61"/>
      <c r="AF2569" s="61"/>
      <c r="AG2569" s="61"/>
      <c r="AH2569" s="61"/>
      <c r="AI2569" s="61"/>
      <c r="AJ2569" s="61"/>
      <c r="AK2569" s="61"/>
      <c r="AL2569" s="61"/>
      <c r="AM2569" s="61"/>
      <c r="AN2569" s="61"/>
      <c r="AO2569" s="61"/>
      <c r="AP2569" s="62"/>
      <c r="AQ2569" s="61"/>
      <c r="AR2569" s="61"/>
      <c r="AS2569" s="61"/>
      <c r="AT2569" s="61"/>
      <c r="AU2569" s="61"/>
      <c r="AV2569" s="61"/>
      <c r="AW2569" s="60"/>
    </row>
    <row r="2570" s="59" customFormat="1" customHeight="1" spans="1:49">
      <c r="A2570" s="60"/>
      <c r="B2570" s="60"/>
      <c r="C2570" s="60"/>
      <c r="D2570" s="60"/>
      <c r="H2570" s="61"/>
      <c r="I2570" s="61"/>
      <c r="J2570" s="61"/>
      <c r="K2570" s="61"/>
      <c r="L2570" s="61"/>
      <c r="M2570" s="61"/>
      <c r="N2570" s="61"/>
      <c r="O2570" s="61"/>
      <c r="P2570" s="61"/>
      <c r="Q2570" s="61"/>
      <c r="R2570" s="61"/>
      <c r="S2570" s="61"/>
      <c r="T2570" s="61"/>
      <c r="U2570" s="61"/>
      <c r="V2570" s="61"/>
      <c r="W2570" s="61"/>
      <c r="X2570" s="61"/>
      <c r="Y2570" s="61"/>
      <c r="Z2570" s="61"/>
      <c r="AA2570" s="61"/>
      <c r="AB2570" s="61"/>
      <c r="AC2570" s="61"/>
      <c r="AD2570" s="61"/>
      <c r="AE2570" s="61"/>
      <c r="AF2570" s="61"/>
      <c r="AG2570" s="61"/>
      <c r="AH2570" s="61"/>
      <c r="AI2570" s="61"/>
      <c r="AJ2570" s="61"/>
      <c r="AK2570" s="61"/>
      <c r="AL2570" s="61"/>
      <c r="AM2570" s="61"/>
      <c r="AN2570" s="61"/>
      <c r="AO2570" s="61"/>
      <c r="AP2570" s="62"/>
      <c r="AQ2570" s="61"/>
      <c r="AR2570" s="61"/>
      <c r="AS2570" s="61"/>
      <c r="AT2570" s="61"/>
      <c r="AU2570" s="61"/>
      <c r="AV2570" s="61"/>
      <c r="AW2570" s="60"/>
    </row>
    <row r="2571" s="59" customFormat="1" customHeight="1" spans="1:49">
      <c r="A2571" s="60"/>
      <c r="B2571" s="60"/>
      <c r="C2571" s="60"/>
      <c r="D2571" s="60"/>
      <c r="H2571" s="61"/>
      <c r="I2571" s="61"/>
      <c r="J2571" s="61"/>
      <c r="K2571" s="61"/>
      <c r="L2571" s="61"/>
      <c r="M2571" s="61"/>
      <c r="N2571" s="61"/>
      <c r="O2571" s="61"/>
      <c r="P2571" s="61"/>
      <c r="Q2571" s="61"/>
      <c r="R2571" s="61"/>
      <c r="S2571" s="61"/>
      <c r="T2571" s="61"/>
      <c r="U2571" s="61"/>
      <c r="V2571" s="61"/>
      <c r="W2571" s="61"/>
      <c r="X2571" s="61"/>
      <c r="Y2571" s="61"/>
      <c r="Z2571" s="61"/>
      <c r="AA2571" s="61"/>
      <c r="AB2571" s="61"/>
      <c r="AC2571" s="61"/>
      <c r="AD2571" s="61"/>
      <c r="AE2571" s="61"/>
      <c r="AF2571" s="61"/>
      <c r="AG2571" s="61"/>
      <c r="AH2571" s="61"/>
      <c r="AI2571" s="61"/>
      <c r="AJ2571" s="61"/>
      <c r="AK2571" s="61"/>
      <c r="AL2571" s="61"/>
      <c r="AM2571" s="61"/>
      <c r="AN2571" s="61"/>
      <c r="AO2571" s="61"/>
      <c r="AP2571" s="62"/>
      <c r="AQ2571" s="61"/>
      <c r="AR2571" s="61"/>
      <c r="AS2571" s="61"/>
      <c r="AT2571" s="61"/>
      <c r="AU2571" s="61"/>
      <c r="AV2571" s="61"/>
      <c r="AW2571" s="60"/>
    </row>
    <row r="2572" s="59" customFormat="1" customHeight="1" spans="1:49">
      <c r="A2572" s="60"/>
      <c r="B2572" s="60"/>
      <c r="C2572" s="60"/>
      <c r="D2572" s="60"/>
      <c r="H2572" s="61"/>
      <c r="I2572" s="61"/>
      <c r="J2572" s="61"/>
      <c r="K2572" s="61"/>
      <c r="L2572" s="61"/>
      <c r="M2572" s="61"/>
      <c r="N2572" s="61"/>
      <c r="O2572" s="61"/>
      <c r="P2572" s="61"/>
      <c r="Q2572" s="61"/>
      <c r="R2572" s="61"/>
      <c r="S2572" s="61"/>
      <c r="T2572" s="61"/>
      <c r="U2572" s="61"/>
      <c r="V2572" s="61"/>
      <c r="W2572" s="61"/>
      <c r="X2572" s="61"/>
      <c r="Y2572" s="61"/>
      <c r="Z2572" s="61"/>
      <c r="AA2572" s="61"/>
      <c r="AB2572" s="61"/>
      <c r="AC2572" s="61"/>
      <c r="AD2572" s="61"/>
      <c r="AE2572" s="61"/>
      <c r="AF2572" s="61"/>
      <c r="AG2572" s="61"/>
      <c r="AH2572" s="61"/>
      <c r="AI2572" s="61"/>
      <c r="AJ2572" s="61"/>
      <c r="AK2572" s="61"/>
      <c r="AL2572" s="61"/>
      <c r="AM2572" s="61"/>
      <c r="AN2572" s="61"/>
      <c r="AO2572" s="61"/>
      <c r="AP2572" s="62"/>
      <c r="AQ2572" s="61"/>
      <c r="AR2572" s="61"/>
      <c r="AS2572" s="61"/>
      <c r="AT2572" s="61"/>
      <c r="AU2572" s="61"/>
      <c r="AV2572" s="61"/>
      <c r="AW2572" s="60"/>
    </row>
    <row r="2573" s="59" customFormat="1" customHeight="1" spans="1:49">
      <c r="A2573" s="60"/>
      <c r="B2573" s="60"/>
      <c r="C2573" s="60"/>
      <c r="D2573" s="60"/>
      <c r="H2573" s="61"/>
      <c r="I2573" s="61"/>
      <c r="J2573" s="61"/>
      <c r="K2573" s="61"/>
      <c r="L2573" s="61"/>
      <c r="M2573" s="61"/>
      <c r="N2573" s="61"/>
      <c r="O2573" s="61"/>
      <c r="P2573" s="61"/>
      <c r="Q2573" s="61"/>
      <c r="R2573" s="61"/>
      <c r="S2573" s="61"/>
      <c r="T2573" s="61"/>
      <c r="U2573" s="61"/>
      <c r="V2573" s="61"/>
      <c r="W2573" s="61"/>
      <c r="X2573" s="61"/>
      <c r="Y2573" s="61"/>
      <c r="Z2573" s="61"/>
      <c r="AA2573" s="61"/>
      <c r="AB2573" s="61"/>
      <c r="AC2573" s="61"/>
      <c r="AD2573" s="61"/>
      <c r="AE2573" s="61"/>
      <c r="AF2573" s="61"/>
      <c r="AG2573" s="61"/>
      <c r="AH2573" s="61"/>
      <c r="AI2573" s="61"/>
      <c r="AJ2573" s="61"/>
      <c r="AK2573" s="61"/>
      <c r="AL2573" s="61"/>
      <c r="AM2573" s="61"/>
      <c r="AN2573" s="61"/>
      <c r="AO2573" s="61"/>
      <c r="AP2573" s="62"/>
      <c r="AQ2573" s="61"/>
      <c r="AR2573" s="61"/>
      <c r="AS2573" s="61"/>
      <c r="AT2573" s="61"/>
      <c r="AU2573" s="61"/>
      <c r="AV2573" s="61"/>
      <c r="AW2573" s="60"/>
    </row>
    <row r="2574" s="59" customFormat="1" customHeight="1" spans="1:49">
      <c r="A2574" s="60"/>
      <c r="B2574" s="60"/>
      <c r="C2574" s="60"/>
      <c r="D2574" s="60"/>
      <c r="H2574" s="61"/>
      <c r="I2574" s="61"/>
      <c r="J2574" s="61"/>
      <c r="K2574" s="61"/>
      <c r="L2574" s="61"/>
      <c r="M2574" s="61"/>
      <c r="N2574" s="61"/>
      <c r="O2574" s="61"/>
      <c r="P2574" s="61"/>
      <c r="Q2574" s="61"/>
      <c r="R2574" s="61"/>
      <c r="S2574" s="61"/>
      <c r="T2574" s="61"/>
      <c r="U2574" s="61"/>
      <c r="V2574" s="61"/>
      <c r="W2574" s="61"/>
      <c r="X2574" s="61"/>
      <c r="Y2574" s="61"/>
      <c r="Z2574" s="61"/>
      <c r="AA2574" s="61"/>
      <c r="AB2574" s="61"/>
      <c r="AC2574" s="61"/>
      <c r="AD2574" s="61"/>
      <c r="AE2574" s="61"/>
      <c r="AF2574" s="61"/>
      <c r="AG2574" s="61"/>
      <c r="AH2574" s="61"/>
      <c r="AI2574" s="61"/>
      <c r="AJ2574" s="61"/>
      <c r="AK2574" s="61"/>
      <c r="AL2574" s="61"/>
      <c r="AM2574" s="61"/>
      <c r="AN2574" s="61"/>
      <c r="AO2574" s="61"/>
      <c r="AP2574" s="62"/>
      <c r="AQ2574" s="61"/>
      <c r="AR2574" s="61"/>
      <c r="AS2574" s="61"/>
      <c r="AT2574" s="61"/>
      <c r="AU2574" s="61"/>
      <c r="AV2574" s="61"/>
      <c r="AW2574" s="60"/>
    </row>
    <row r="2575" s="59" customFormat="1" customHeight="1" spans="1:49">
      <c r="A2575" s="60"/>
      <c r="B2575" s="60"/>
      <c r="C2575" s="60"/>
      <c r="D2575" s="60"/>
      <c r="H2575" s="61"/>
      <c r="I2575" s="61"/>
      <c r="J2575" s="61"/>
      <c r="K2575" s="61"/>
      <c r="L2575" s="61"/>
      <c r="M2575" s="61"/>
      <c r="N2575" s="61"/>
      <c r="O2575" s="61"/>
      <c r="P2575" s="61"/>
      <c r="Q2575" s="61"/>
      <c r="R2575" s="61"/>
      <c r="S2575" s="61"/>
      <c r="T2575" s="61"/>
      <c r="U2575" s="61"/>
      <c r="V2575" s="61"/>
      <c r="W2575" s="61"/>
      <c r="X2575" s="61"/>
      <c r="Y2575" s="61"/>
      <c r="Z2575" s="61"/>
      <c r="AA2575" s="61"/>
      <c r="AB2575" s="61"/>
      <c r="AC2575" s="61"/>
      <c r="AD2575" s="61"/>
      <c r="AE2575" s="61"/>
      <c r="AF2575" s="61"/>
      <c r="AG2575" s="61"/>
      <c r="AH2575" s="61"/>
      <c r="AI2575" s="61"/>
      <c r="AJ2575" s="61"/>
      <c r="AK2575" s="61"/>
      <c r="AL2575" s="61"/>
      <c r="AM2575" s="61"/>
      <c r="AN2575" s="61"/>
      <c r="AO2575" s="61"/>
      <c r="AP2575" s="62"/>
      <c r="AQ2575" s="61"/>
      <c r="AR2575" s="61"/>
      <c r="AS2575" s="61"/>
      <c r="AT2575" s="61"/>
      <c r="AU2575" s="61"/>
      <c r="AV2575" s="61"/>
      <c r="AW2575" s="60"/>
    </row>
    <row r="2576" s="59" customFormat="1" customHeight="1" spans="1:49">
      <c r="A2576" s="60"/>
      <c r="B2576" s="60"/>
      <c r="C2576" s="60"/>
      <c r="D2576" s="60"/>
      <c r="H2576" s="61"/>
      <c r="I2576" s="61"/>
      <c r="J2576" s="61"/>
      <c r="K2576" s="61"/>
      <c r="L2576" s="61"/>
      <c r="M2576" s="61"/>
      <c r="N2576" s="61"/>
      <c r="O2576" s="61"/>
      <c r="P2576" s="61"/>
      <c r="Q2576" s="61"/>
      <c r="R2576" s="61"/>
      <c r="S2576" s="61"/>
      <c r="T2576" s="61"/>
      <c r="U2576" s="61"/>
      <c r="V2576" s="61"/>
      <c r="W2576" s="61"/>
      <c r="X2576" s="61"/>
      <c r="Y2576" s="61"/>
      <c r="Z2576" s="61"/>
      <c r="AA2576" s="61"/>
      <c r="AB2576" s="61"/>
      <c r="AC2576" s="61"/>
      <c r="AD2576" s="61"/>
      <c r="AE2576" s="61"/>
      <c r="AF2576" s="61"/>
      <c r="AG2576" s="61"/>
      <c r="AH2576" s="61"/>
      <c r="AI2576" s="61"/>
      <c r="AJ2576" s="61"/>
      <c r="AK2576" s="61"/>
      <c r="AL2576" s="61"/>
      <c r="AM2576" s="61"/>
      <c r="AN2576" s="61"/>
      <c r="AO2576" s="61"/>
      <c r="AP2576" s="62"/>
      <c r="AQ2576" s="61"/>
      <c r="AR2576" s="61"/>
      <c r="AS2576" s="61"/>
      <c r="AT2576" s="61"/>
      <c r="AU2576" s="61"/>
      <c r="AV2576" s="61"/>
      <c r="AW2576" s="60"/>
    </row>
    <row r="2577" s="59" customFormat="1" customHeight="1" spans="1:49">
      <c r="A2577" s="60"/>
      <c r="B2577" s="60"/>
      <c r="C2577" s="60"/>
      <c r="D2577" s="60"/>
      <c r="H2577" s="61"/>
      <c r="I2577" s="61"/>
      <c r="J2577" s="61"/>
      <c r="K2577" s="61"/>
      <c r="L2577" s="61"/>
      <c r="M2577" s="61"/>
      <c r="N2577" s="61"/>
      <c r="O2577" s="61"/>
      <c r="P2577" s="61"/>
      <c r="Q2577" s="61"/>
      <c r="R2577" s="61"/>
      <c r="S2577" s="61"/>
      <c r="T2577" s="61"/>
      <c r="U2577" s="61"/>
      <c r="V2577" s="61"/>
      <c r="W2577" s="61"/>
      <c r="X2577" s="61"/>
      <c r="Y2577" s="61"/>
      <c r="Z2577" s="61"/>
      <c r="AA2577" s="61"/>
      <c r="AB2577" s="61"/>
      <c r="AC2577" s="61"/>
      <c r="AD2577" s="61"/>
      <c r="AE2577" s="61"/>
      <c r="AF2577" s="61"/>
      <c r="AG2577" s="61"/>
      <c r="AH2577" s="61"/>
      <c r="AI2577" s="61"/>
      <c r="AJ2577" s="61"/>
      <c r="AK2577" s="61"/>
      <c r="AL2577" s="61"/>
      <c r="AM2577" s="61"/>
      <c r="AN2577" s="61"/>
      <c r="AO2577" s="61"/>
      <c r="AP2577" s="62"/>
      <c r="AQ2577" s="61"/>
      <c r="AR2577" s="61"/>
      <c r="AS2577" s="61"/>
      <c r="AT2577" s="61"/>
      <c r="AU2577" s="61"/>
      <c r="AV2577" s="61"/>
      <c r="AW2577" s="60"/>
    </row>
    <row r="2578" s="59" customFormat="1" customHeight="1" spans="1:49">
      <c r="A2578" s="60"/>
      <c r="B2578" s="60"/>
      <c r="C2578" s="60"/>
      <c r="D2578" s="60"/>
      <c r="H2578" s="61"/>
      <c r="I2578" s="61"/>
      <c r="J2578" s="61"/>
      <c r="K2578" s="61"/>
      <c r="L2578" s="61"/>
      <c r="M2578" s="61"/>
      <c r="N2578" s="61"/>
      <c r="O2578" s="61"/>
      <c r="P2578" s="61"/>
      <c r="Q2578" s="61"/>
      <c r="R2578" s="61"/>
      <c r="S2578" s="61"/>
      <c r="T2578" s="61"/>
      <c r="U2578" s="61"/>
      <c r="V2578" s="61"/>
      <c r="W2578" s="61"/>
      <c r="X2578" s="61"/>
      <c r="Y2578" s="61"/>
      <c r="Z2578" s="61"/>
      <c r="AA2578" s="61"/>
      <c r="AB2578" s="61"/>
      <c r="AC2578" s="61"/>
      <c r="AD2578" s="61"/>
      <c r="AE2578" s="61"/>
      <c r="AF2578" s="61"/>
      <c r="AG2578" s="61"/>
      <c r="AH2578" s="61"/>
      <c r="AI2578" s="61"/>
      <c r="AJ2578" s="61"/>
      <c r="AK2578" s="61"/>
      <c r="AL2578" s="61"/>
      <c r="AM2578" s="61"/>
      <c r="AN2578" s="61"/>
      <c r="AO2578" s="61"/>
      <c r="AP2578" s="62"/>
      <c r="AQ2578" s="61"/>
      <c r="AR2578" s="61"/>
      <c r="AS2578" s="61"/>
      <c r="AT2578" s="61"/>
      <c r="AU2578" s="61"/>
      <c r="AV2578" s="61"/>
      <c r="AW2578" s="60"/>
    </row>
    <row r="2579" s="59" customFormat="1" customHeight="1" spans="1:49">
      <c r="A2579" s="60"/>
      <c r="B2579" s="60"/>
      <c r="C2579" s="60"/>
      <c r="D2579" s="60"/>
      <c r="H2579" s="61"/>
      <c r="I2579" s="61"/>
      <c r="J2579" s="61"/>
      <c r="K2579" s="61"/>
      <c r="L2579" s="61"/>
      <c r="M2579" s="61"/>
      <c r="N2579" s="61"/>
      <c r="O2579" s="61"/>
      <c r="P2579" s="61"/>
      <c r="Q2579" s="61"/>
      <c r="R2579" s="61"/>
      <c r="S2579" s="61"/>
      <c r="T2579" s="61"/>
      <c r="U2579" s="61"/>
      <c r="V2579" s="61"/>
      <c r="W2579" s="61"/>
      <c r="X2579" s="61"/>
      <c r="Y2579" s="61"/>
      <c r="Z2579" s="61"/>
      <c r="AA2579" s="61"/>
      <c r="AB2579" s="61"/>
      <c r="AC2579" s="61"/>
      <c r="AD2579" s="61"/>
      <c r="AE2579" s="61"/>
      <c r="AF2579" s="61"/>
      <c r="AG2579" s="61"/>
      <c r="AH2579" s="61"/>
      <c r="AI2579" s="61"/>
      <c r="AJ2579" s="61"/>
      <c r="AK2579" s="61"/>
      <c r="AL2579" s="61"/>
      <c r="AM2579" s="61"/>
      <c r="AN2579" s="61"/>
      <c r="AO2579" s="61"/>
      <c r="AP2579" s="62"/>
      <c r="AQ2579" s="61"/>
      <c r="AR2579" s="61"/>
      <c r="AS2579" s="61"/>
      <c r="AT2579" s="61"/>
      <c r="AU2579" s="61"/>
      <c r="AV2579" s="61"/>
      <c r="AW2579" s="60"/>
    </row>
    <row r="2580" s="59" customFormat="1" customHeight="1" spans="1:49">
      <c r="A2580" s="60"/>
      <c r="B2580" s="60"/>
      <c r="C2580" s="60"/>
      <c r="D2580" s="60"/>
      <c r="H2580" s="61"/>
      <c r="I2580" s="61"/>
      <c r="J2580" s="61"/>
      <c r="K2580" s="61"/>
      <c r="L2580" s="61"/>
      <c r="M2580" s="61"/>
      <c r="N2580" s="61"/>
      <c r="O2580" s="61"/>
      <c r="P2580" s="61"/>
      <c r="Q2580" s="61"/>
      <c r="R2580" s="61"/>
      <c r="S2580" s="61"/>
      <c r="T2580" s="61"/>
      <c r="U2580" s="61"/>
      <c r="V2580" s="61"/>
      <c r="W2580" s="61"/>
      <c r="X2580" s="61"/>
      <c r="Y2580" s="61"/>
      <c r="Z2580" s="61"/>
      <c r="AA2580" s="61"/>
      <c r="AB2580" s="61"/>
      <c r="AC2580" s="61"/>
      <c r="AD2580" s="61"/>
      <c r="AE2580" s="61"/>
      <c r="AF2580" s="61"/>
      <c r="AG2580" s="61"/>
      <c r="AH2580" s="61"/>
      <c r="AI2580" s="61"/>
      <c r="AJ2580" s="61"/>
      <c r="AK2580" s="61"/>
      <c r="AL2580" s="61"/>
      <c r="AM2580" s="61"/>
      <c r="AN2580" s="61"/>
      <c r="AO2580" s="61"/>
      <c r="AP2580" s="62"/>
      <c r="AQ2580" s="61"/>
      <c r="AR2580" s="61"/>
      <c r="AS2580" s="61"/>
      <c r="AT2580" s="61"/>
      <c r="AU2580" s="61"/>
      <c r="AV2580" s="61"/>
      <c r="AW2580" s="60"/>
    </row>
    <row r="2581" s="59" customFormat="1" customHeight="1" spans="1:49">
      <c r="A2581" s="60"/>
      <c r="B2581" s="60"/>
      <c r="C2581" s="60"/>
      <c r="D2581" s="60"/>
      <c r="H2581" s="61"/>
      <c r="I2581" s="61"/>
      <c r="J2581" s="61"/>
      <c r="K2581" s="61"/>
      <c r="L2581" s="61"/>
      <c r="M2581" s="61"/>
      <c r="N2581" s="61"/>
      <c r="O2581" s="61"/>
      <c r="P2581" s="61"/>
      <c r="Q2581" s="61"/>
      <c r="R2581" s="61"/>
      <c r="S2581" s="61"/>
      <c r="T2581" s="61"/>
      <c r="U2581" s="61"/>
      <c r="V2581" s="61"/>
      <c r="W2581" s="61"/>
      <c r="X2581" s="61"/>
      <c r="Y2581" s="61"/>
      <c r="Z2581" s="61"/>
      <c r="AA2581" s="61"/>
      <c r="AB2581" s="61"/>
      <c r="AC2581" s="61"/>
      <c r="AD2581" s="61"/>
      <c r="AE2581" s="61"/>
      <c r="AF2581" s="61"/>
      <c r="AG2581" s="61"/>
      <c r="AH2581" s="61"/>
      <c r="AI2581" s="61"/>
      <c r="AJ2581" s="61"/>
      <c r="AK2581" s="61"/>
      <c r="AL2581" s="61"/>
      <c r="AM2581" s="61"/>
      <c r="AN2581" s="61"/>
      <c r="AO2581" s="61"/>
      <c r="AP2581" s="62"/>
      <c r="AQ2581" s="61"/>
      <c r="AR2581" s="61"/>
      <c r="AS2581" s="61"/>
      <c r="AT2581" s="61"/>
      <c r="AU2581" s="61"/>
      <c r="AV2581" s="61"/>
      <c r="AW2581" s="60"/>
    </row>
    <row r="2582" s="59" customFormat="1" customHeight="1" spans="1:49">
      <c r="A2582" s="60"/>
      <c r="B2582" s="60"/>
      <c r="C2582" s="60"/>
      <c r="D2582" s="60"/>
      <c r="H2582" s="61"/>
      <c r="I2582" s="61"/>
      <c r="J2582" s="61"/>
      <c r="K2582" s="61"/>
      <c r="L2582" s="61"/>
      <c r="M2582" s="61"/>
      <c r="N2582" s="61"/>
      <c r="O2582" s="61"/>
      <c r="P2582" s="61"/>
      <c r="Q2582" s="61"/>
      <c r="R2582" s="61"/>
      <c r="S2582" s="61"/>
      <c r="T2582" s="61"/>
      <c r="U2582" s="61"/>
      <c r="V2582" s="61"/>
      <c r="W2582" s="61"/>
      <c r="X2582" s="61"/>
      <c r="Y2582" s="61"/>
      <c r="Z2582" s="61"/>
      <c r="AA2582" s="61"/>
      <c r="AB2582" s="61"/>
      <c r="AC2582" s="61"/>
      <c r="AD2582" s="61"/>
      <c r="AE2582" s="61"/>
      <c r="AF2582" s="61"/>
      <c r="AG2582" s="61"/>
      <c r="AH2582" s="61"/>
      <c r="AI2582" s="61"/>
      <c r="AJ2582" s="61"/>
      <c r="AK2582" s="61"/>
      <c r="AL2582" s="61"/>
      <c r="AM2582" s="61"/>
      <c r="AN2582" s="61"/>
      <c r="AO2582" s="61"/>
      <c r="AP2582" s="62"/>
      <c r="AQ2582" s="61"/>
      <c r="AR2582" s="61"/>
      <c r="AS2582" s="61"/>
      <c r="AT2582" s="61"/>
      <c r="AU2582" s="61"/>
      <c r="AV2582" s="61"/>
      <c r="AW2582" s="60"/>
    </row>
    <row r="2583" s="59" customFormat="1" customHeight="1" spans="1:49">
      <c r="A2583" s="60"/>
      <c r="B2583" s="60"/>
      <c r="C2583" s="60"/>
      <c r="D2583" s="60"/>
      <c r="H2583" s="61"/>
      <c r="I2583" s="61"/>
      <c r="J2583" s="61"/>
      <c r="K2583" s="61"/>
      <c r="L2583" s="61"/>
      <c r="M2583" s="61"/>
      <c r="N2583" s="61"/>
      <c r="O2583" s="61"/>
      <c r="P2583" s="61"/>
      <c r="Q2583" s="61"/>
      <c r="R2583" s="61"/>
      <c r="S2583" s="61"/>
      <c r="T2583" s="61"/>
      <c r="U2583" s="61"/>
      <c r="V2583" s="61"/>
      <c r="W2583" s="61"/>
      <c r="X2583" s="61"/>
      <c r="Y2583" s="61"/>
      <c r="Z2583" s="61"/>
      <c r="AA2583" s="61"/>
      <c r="AB2583" s="61"/>
      <c r="AC2583" s="61"/>
      <c r="AD2583" s="61"/>
      <c r="AE2583" s="61"/>
      <c r="AF2583" s="61"/>
      <c r="AG2583" s="61"/>
      <c r="AH2583" s="61"/>
      <c r="AI2583" s="61"/>
      <c r="AJ2583" s="61"/>
      <c r="AK2583" s="61"/>
      <c r="AL2583" s="61"/>
      <c r="AM2583" s="61"/>
      <c r="AN2583" s="61"/>
      <c r="AO2583" s="61"/>
      <c r="AP2583" s="62"/>
      <c r="AQ2583" s="61"/>
      <c r="AR2583" s="61"/>
      <c r="AS2583" s="61"/>
      <c r="AT2583" s="61"/>
      <c r="AU2583" s="61"/>
      <c r="AV2583" s="61"/>
      <c r="AW2583" s="60"/>
    </row>
    <row r="2584" s="59" customFormat="1" customHeight="1" spans="1:49">
      <c r="A2584" s="60"/>
      <c r="B2584" s="60"/>
      <c r="C2584" s="60"/>
      <c r="D2584" s="60"/>
      <c r="H2584" s="61"/>
      <c r="I2584" s="61"/>
      <c r="J2584" s="61"/>
      <c r="K2584" s="61"/>
      <c r="L2584" s="61"/>
      <c r="M2584" s="61"/>
      <c r="N2584" s="61"/>
      <c r="O2584" s="61"/>
      <c r="P2584" s="61"/>
      <c r="Q2584" s="61"/>
      <c r="R2584" s="61"/>
      <c r="S2584" s="61"/>
      <c r="T2584" s="61"/>
      <c r="U2584" s="61"/>
      <c r="V2584" s="61"/>
      <c r="W2584" s="61"/>
      <c r="X2584" s="61"/>
      <c r="Y2584" s="61"/>
      <c r="Z2584" s="61"/>
      <c r="AA2584" s="61"/>
      <c r="AB2584" s="61"/>
      <c r="AC2584" s="61"/>
      <c r="AD2584" s="61"/>
      <c r="AE2584" s="61"/>
      <c r="AF2584" s="61"/>
      <c r="AG2584" s="61"/>
      <c r="AH2584" s="61"/>
      <c r="AI2584" s="61"/>
      <c r="AJ2584" s="61"/>
      <c r="AK2584" s="61"/>
      <c r="AL2584" s="61"/>
      <c r="AM2584" s="61"/>
      <c r="AN2584" s="61"/>
      <c r="AO2584" s="61"/>
      <c r="AP2584" s="62"/>
      <c r="AQ2584" s="61"/>
      <c r="AR2584" s="61"/>
      <c r="AS2584" s="61"/>
      <c r="AT2584" s="61"/>
      <c r="AU2584" s="61"/>
      <c r="AV2584" s="61"/>
      <c r="AW2584" s="60"/>
    </row>
    <row r="2585" s="59" customFormat="1" customHeight="1" spans="1:49">
      <c r="A2585" s="60"/>
      <c r="B2585" s="60"/>
      <c r="C2585" s="60"/>
      <c r="D2585" s="60"/>
      <c r="H2585" s="61"/>
      <c r="I2585" s="61"/>
      <c r="J2585" s="61"/>
      <c r="K2585" s="61"/>
      <c r="L2585" s="61"/>
      <c r="M2585" s="61"/>
      <c r="N2585" s="61"/>
      <c r="O2585" s="61"/>
      <c r="P2585" s="61"/>
      <c r="Q2585" s="61"/>
      <c r="R2585" s="61"/>
      <c r="S2585" s="61"/>
      <c r="T2585" s="61"/>
      <c r="U2585" s="61"/>
      <c r="V2585" s="61"/>
      <c r="W2585" s="61"/>
      <c r="X2585" s="61"/>
      <c r="Y2585" s="61"/>
      <c r="Z2585" s="61"/>
      <c r="AA2585" s="61"/>
      <c r="AB2585" s="61"/>
      <c r="AC2585" s="61"/>
      <c r="AD2585" s="61"/>
      <c r="AE2585" s="61"/>
      <c r="AF2585" s="61"/>
      <c r="AG2585" s="61"/>
      <c r="AH2585" s="61"/>
      <c r="AI2585" s="61"/>
      <c r="AJ2585" s="61"/>
      <c r="AK2585" s="61"/>
      <c r="AL2585" s="61"/>
      <c r="AM2585" s="61"/>
      <c r="AN2585" s="61"/>
      <c r="AO2585" s="61"/>
      <c r="AP2585" s="62"/>
      <c r="AQ2585" s="61"/>
      <c r="AR2585" s="61"/>
      <c r="AS2585" s="61"/>
      <c r="AT2585" s="61"/>
      <c r="AU2585" s="61"/>
      <c r="AV2585" s="61"/>
      <c r="AW2585" s="60"/>
    </row>
    <row r="2586" s="59" customFormat="1" customHeight="1" spans="1:49">
      <c r="A2586" s="60"/>
      <c r="B2586" s="60"/>
      <c r="C2586" s="60"/>
      <c r="D2586" s="60"/>
      <c r="H2586" s="61"/>
      <c r="I2586" s="61"/>
      <c r="J2586" s="61"/>
      <c r="K2586" s="61"/>
      <c r="L2586" s="61"/>
      <c r="M2586" s="61"/>
      <c r="N2586" s="61"/>
      <c r="O2586" s="61"/>
      <c r="P2586" s="61"/>
      <c r="Q2586" s="61"/>
      <c r="R2586" s="61"/>
      <c r="S2586" s="61"/>
      <c r="T2586" s="61"/>
      <c r="U2586" s="61"/>
      <c r="V2586" s="61"/>
      <c r="W2586" s="61"/>
      <c r="X2586" s="61"/>
      <c r="Y2586" s="61"/>
      <c r="Z2586" s="61"/>
      <c r="AA2586" s="61"/>
      <c r="AB2586" s="61"/>
      <c r="AC2586" s="61"/>
      <c r="AD2586" s="61"/>
      <c r="AE2586" s="61"/>
      <c r="AF2586" s="61"/>
      <c r="AG2586" s="61"/>
      <c r="AH2586" s="61"/>
      <c r="AI2586" s="61"/>
      <c r="AJ2586" s="61"/>
      <c r="AK2586" s="61"/>
      <c r="AL2586" s="61"/>
      <c r="AM2586" s="61"/>
      <c r="AN2586" s="61"/>
      <c r="AO2586" s="61"/>
      <c r="AP2586" s="62"/>
      <c r="AQ2586" s="61"/>
      <c r="AR2586" s="61"/>
      <c r="AS2586" s="61"/>
      <c r="AT2586" s="61"/>
      <c r="AU2586" s="61"/>
      <c r="AV2586" s="61"/>
      <c r="AW2586" s="60"/>
    </row>
    <row r="2587" s="59" customFormat="1" customHeight="1" spans="1:49">
      <c r="A2587" s="60"/>
      <c r="B2587" s="60"/>
      <c r="C2587" s="60"/>
      <c r="D2587" s="60"/>
      <c r="H2587" s="61"/>
      <c r="I2587" s="61"/>
      <c r="J2587" s="61"/>
      <c r="K2587" s="61"/>
      <c r="L2587" s="61"/>
      <c r="M2587" s="61"/>
      <c r="N2587" s="61"/>
      <c r="O2587" s="61"/>
      <c r="P2587" s="61"/>
      <c r="Q2587" s="61"/>
      <c r="R2587" s="61"/>
      <c r="S2587" s="61"/>
      <c r="T2587" s="61"/>
      <c r="U2587" s="61"/>
      <c r="V2587" s="61"/>
      <c r="W2587" s="61"/>
      <c r="X2587" s="61"/>
      <c r="Y2587" s="61"/>
      <c r="Z2587" s="61"/>
      <c r="AA2587" s="61"/>
      <c r="AB2587" s="61"/>
      <c r="AC2587" s="61"/>
      <c r="AD2587" s="61"/>
      <c r="AE2587" s="61"/>
      <c r="AF2587" s="61"/>
      <c r="AG2587" s="61"/>
      <c r="AH2587" s="61"/>
      <c r="AI2587" s="61"/>
      <c r="AJ2587" s="61"/>
      <c r="AK2587" s="61"/>
      <c r="AL2587" s="61"/>
      <c r="AM2587" s="61"/>
      <c r="AN2587" s="61"/>
      <c r="AO2587" s="61"/>
      <c r="AP2587" s="62"/>
      <c r="AQ2587" s="61"/>
      <c r="AR2587" s="61"/>
      <c r="AS2587" s="61"/>
      <c r="AT2587" s="61"/>
      <c r="AU2587" s="61"/>
      <c r="AV2587" s="61"/>
      <c r="AW2587" s="60"/>
    </row>
    <row r="2588" s="59" customFormat="1" customHeight="1" spans="1:49">
      <c r="A2588" s="60"/>
      <c r="B2588" s="60"/>
      <c r="C2588" s="60"/>
      <c r="D2588" s="60"/>
      <c r="H2588" s="61"/>
      <c r="I2588" s="61"/>
      <c r="J2588" s="61"/>
      <c r="K2588" s="61"/>
      <c r="L2588" s="61"/>
      <c r="M2588" s="61"/>
      <c r="N2588" s="61"/>
      <c r="O2588" s="61"/>
      <c r="P2588" s="61"/>
      <c r="Q2588" s="61"/>
      <c r="R2588" s="61"/>
      <c r="S2588" s="61"/>
      <c r="T2588" s="61"/>
      <c r="U2588" s="61"/>
      <c r="V2588" s="61"/>
      <c r="W2588" s="61"/>
      <c r="X2588" s="61"/>
      <c r="Y2588" s="61"/>
      <c r="Z2588" s="61"/>
      <c r="AA2588" s="61"/>
      <c r="AB2588" s="61"/>
      <c r="AC2588" s="61"/>
      <c r="AD2588" s="61"/>
      <c r="AE2588" s="61"/>
      <c r="AF2588" s="61"/>
      <c r="AG2588" s="61"/>
      <c r="AH2588" s="61"/>
      <c r="AI2588" s="61"/>
      <c r="AJ2588" s="61"/>
      <c r="AK2588" s="61"/>
      <c r="AL2588" s="61"/>
      <c r="AM2588" s="61"/>
      <c r="AN2588" s="61"/>
      <c r="AO2588" s="61"/>
      <c r="AP2588" s="62"/>
      <c r="AQ2588" s="61"/>
      <c r="AR2588" s="61"/>
      <c r="AS2588" s="61"/>
      <c r="AT2588" s="61"/>
      <c r="AU2588" s="61"/>
      <c r="AV2588" s="61"/>
      <c r="AW2588" s="60"/>
    </row>
    <row r="2589" s="59" customFormat="1" customHeight="1" spans="1:49">
      <c r="A2589" s="60"/>
      <c r="B2589" s="60"/>
      <c r="C2589" s="60"/>
      <c r="D2589" s="60"/>
      <c r="H2589" s="61"/>
      <c r="I2589" s="61"/>
      <c r="J2589" s="61"/>
      <c r="K2589" s="61"/>
      <c r="L2589" s="61"/>
      <c r="M2589" s="61"/>
      <c r="N2589" s="61"/>
      <c r="O2589" s="61"/>
      <c r="P2589" s="61"/>
      <c r="Q2589" s="61"/>
      <c r="R2589" s="61"/>
      <c r="S2589" s="61"/>
      <c r="T2589" s="61"/>
      <c r="U2589" s="61"/>
      <c r="V2589" s="61"/>
      <c r="W2589" s="61"/>
      <c r="X2589" s="61"/>
      <c r="Y2589" s="61"/>
      <c r="Z2589" s="61"/>
      <c r="AA2589" s="61"/>
      <c r="AB2589" s="61"/>
      <c r="AC2589" s="61"/>
      <c r="AD2589" s="61"/>
      <c r="AE2589" s="61"/>
      <c r="AF2589" s="61"/>
      <c r="AG2589" s="61"/>
      <c r="AH2589" s="61"/>
      <c r="AI2589" s="61"/>
      <c r="AJ2589" s="61"/>
      <c r="AK2589" s="61"/>
      <c r="AL2589" s="61"/>
      <c r="AM2589" s="61"/>
      <c r="AN2589" s="61"/>
      <c r="AO2589" s="61"/>
      <c r="AP2589" s="62"/>
      <c r="AQ2589" s="61"/>
      <c r="AR2589" s="61"/>
      <c r="AS2589" s="61"/>
      <c r="AT2589" s="61"/>
      <c r="AU2589" s="61"/>
      <c r="AV2589" s="61"/>
      <c r="AW2589" s="60"/>
    </row>
    <row r="2590" s="59" customFormat="1" customHeight="1" spans="1:49">
      <c r="A2590" s="60"/>
      <c r="B2590" s="60"/>
      <c r="C2590" s="60"/>
      <c r="D2590" s="60"/>
      <c r="H2590" s="61"/>
      <c r="I2590" s="61"/>
      <c r="J2590" s="61"/>
      <c r="K2590" s="61"/>
      <c r="L2590" s="61"/>
      <c r="M2590" s="61"/>
      <c r="N2590" s="61"/>
      <c r="O2590" s="61"/>
      <c r="P2590" s="61"/>
      <c r="Q2590" s="61"/>
      <c r="R2590" s="61"/>
      <c r="S2590" s="61"/>
      <c r="T2590" s="61"/>
      <c r="U2590" s="61"/>
      <c r="V2590" s="61"/>
      <c r="W2590" s="61"/>
      <c r="X2590" s="61"/>
      <c r="Y2590" s="61"/>
      <c r="Z2590" s="61"/>
      <c r="AA2590" s="61"/>
      <c r="AB2590" s="61"/>
      <c r="AC2590" s="61"/>
      <c r="AD2590" s="61"/>
      <c r="AE2590" s="61"/>
      <c r="AF2590" s="61"/>
      <c r="AG2590" s="61"/>
      <c r="AH2590" s="61"/>
      <c r="AI2590" s="61"/>
      <c r="AJ2590" s="61"/>
      <c r="AK2590" s="61"/>
      <c r="AL2590" s="61"/>
      <c r="AM2590" s="61"/>
      <c r="AN2590" s="61"/>
      <c r="AO2590" s="61"/>
      <c r="AP2590" s="62"/>
      <c r="AQ2590" s="61"/>
      <c r="AR2590" s="61"/>
      <c r="AS2590" s="61"/>
      <c r="AT2590" s="61"/>
      <c r="AU2590" s="61"/>
      <c r="AV2590" s="61"/>
      <c r="AW2590" s="60"/>
    </row>
    <row r="2591" s="59" customFormat="1" customHeight="1" spans="1:49">
      <c r="A2591" s="60"/>
      <c r="B2591" s="60"/>
      <c r="C2591" s="60"/>
      <c r="D2591" s="60"/>
      <c r="H2591" s="61"/>
      <c r="I2591" s="61"/>
      <c r="J2591" s="61"/>
      <c r="K2591" s="61"/>
      <c r="L2591" s="61"/>
      <c r="M2591" s="61"/>
      <c r="N2591" s="61"/>
      <c r="O2591" s="61"/>
      <c r="P2591" s="61"/>
      <c r="Q2591" s="61"/>
      <c r="R2591" s="61"/>
      <c r="S2591" s="61"/>
      <c r="T2591" s="61"/>
      <c r="U2591" s="61"/>
      <c r="V2591" s="61"/>
      <c r="W2591" s="61"/>
      <c r="X2591" s="61"/>
      <c r="Y2591" s="61"/>
      <c r="Z2591" s="61"/>
      <c r="AA2591" s="61"/>
      <c r="AB2591" s="61"/>
      <c r="AC2591" s="61"/>
      <c r="AD2591" s="61"/>
      <c r="AE2591" s="61"/>
      <c r="AF2591" s="61"/>
      <c r="AG2591" s="61"/>
      <c r="AH2591" s="61"/>
      <c r="AI2591" s="61"/>
      <c r="AJ2591" s="61"/>
      <c r="AK2591" s="61"/>
      <c r="AL2591" s="61"/>
      <c r="AM2591" s="61"/>
      <c r="AN2591" s="61"/>
      <c r="AO2591" s="61"/>
      <c r="AP2591" s="62"/>
      <c r="AQ2591" s="61"/>
      <c r="AR2591" s="61"/>
      <c r="AS2591" s="61"/>
      <c r="AT2591" s="61"/>
      <c r="AU2591" s="61"/>
      <c r="AV2591" s="61"/>
      <c r="AW2591" s="60"/>
    </row>
    <row r="2592" s="59" customFormat="1" customHeight="1" spans="1:49">
      <c r="A2592" s="60"/>
      <c r="B2592" s="60"/>
      <c r="C2592" s="60"/>
      <c r="D2592" s="60"/>
      <c r="H2592" s="61"/>
      <c r="I2592" s="61"/>
      <c r="J2592" s="61"/>
      <c r="K2592" s="61"/>
      <c r="L2592" s="61"/>
      <c r="M2592" s="61"/>
      <c r="N2592" s="61"/>
      <c r="O2592" s="61"/>
      <c r="P2592" s="61"/>
      <c r="Q2592" s="61"/>
      <c r="R2592" s="61"/>
      <c r="S2592" s="61"/>
      <c r="T2592" s="61"/>
      <c r="U2592" s="61"/>
      <c r="V2592" s="61"/>
      <c r="W2592" s="61"/>
      <c r="X2592" s="61"/>
      <c r="Y2592" s="61"/>
      <c r="Z2592" s="61"/>
      <c r="AA2592" s="61"/>
      <c r="AB2592" s="61"/>
      <c r="AC2592" s="61"/>
      <c r="AD2592" s="61"/>
      <c r="AE2592" s="61"/>
      <c r="AF2592" s="61"/>
      <c r="AG2592" s="61"/>
      <c r="AH2592" s="61"/>
      <c r="AI2592" s="61"/>
      <c r="AJ2592" s="61"/>
      <c r="AK2592" s="61"/>
      <c r="AL2592" s="61"/>
      <c r="AM2592" s="61"/>
      <c r="AN2592" s="61"/>
      <c r="AO2592" s="61"/>
      <c r="AP2592" s="62"/>
      <c r="AQ2592" s="61"/>
      <c r="AR2592" s="61"/>
      <c r="AS2592" s="61"/>
      <c r="AT2592" s="61"/>
      <c r="AU2592" s="61"/>
      <c r="AV2592" s="61"/>
      <c r="AW2592" s="60"/>
    </row>
    <row r="2593" s="59" customFormat="1" customHeight="1" spans="1:49">
      <c r="A2593" s="60"/>
      <c r="B2593" s="60"/>
      <c r="C2593" s="60"/>
      <c r="D2593" s="60"/>
      <c r="H2593" s="61"/>
      <c r="I2593" s="61"/>
      <c r="J2593" s="61"/>
      <c r="K2593" s="61"/>
      <c r="L2593" s="61"/>
      <c r="M2593" s="61"/>
      <c r="N2593" s="61"/>
      <c r="O2593" s="61"/>
      <c r="P2593" s="61"/>
      <c r="Q2593" s="61"/>
      <c r="R2593" s="61"/>
      <c r="S2593" s="61"/>
      <c r="T2593" s="61"/>
      <c r="U2593" s="61"/>
      <c r="V2593" s="61"/>
      <c r="W2593" s="61"/>
      <c r="X2593" s="61"/>
      <c r="Y2593" s="61"/>
      <c r="Z2593" s="61"/>
      <c r="AA2593" s="61"/>
      <c r="AB2593" s="61"/>
      <c r="AC2593" s="61"/>
      <c r="AD2593" s="61"/>
      <c r="AE2593" s="61"/>
      <c r="AF2593" s="61"/>
      <c r="AG2593" s="61"/>
      <c r="AH2593" s="61"/>
      <c r="AI2593" s="61"/>
      <c r="AJ2593" s="61"/>
      <c r="AK2593" s="61"/>
      <c r="AL2593" s="61"/>
      <c r="AM2593" s="61"/>
      <c r="AN2593" s="61"/>
      <c r="AO2593" s="61"/>
      <c r="AP2593" s="62"/>
      <c r="AQ2593" s="61"/>
      <c r="AR2593" s="61"/>
      <c r="AS2593" s="61"/>
      <c r="AT2593" s="61"/>
      <c r="AU2593" s="61"/>
      <c r="AV2593" s="61"/>
      <c r="AW2593" s="60"/>
    </row>
    <row r="2594" s="59" customFormat="1" customHeight="1" spans="1:49">
      <c r="A2594" s="60"/>
      <c r="B2594" s="60"/>
      <c r="C2594" s="60"/>
      <c r="D2594" s="60"/>
      <c r="H2594" s="61"/>
      <c r="I2594" s="61"/>
      <c r="J2594" s="61"/>
      <c r="K2594" s="61"/>
      <c r="L2594" s="61"/>
      <c r="M2594" s="61"/>
      <c r="N2594" s="61"/>
      <c r="O2594" s="61"/>
      <c r="P2594" s="61"/>
      <c r="Q2594" s="61"/>
      <c r="R2594" s="61"/>
      <c r="S2594" s="61"/>
      <c r="T2594" s="61"/>
      <c r="U2594" s="61"/>
      <c r="V2594" s="61"/>
      <c r="W2594" s="61"/>
      <c r="X2594" s="61"/>
      <c r="Y2594" s="61"/>
      <c r="Z2594" s="61"/>
      <c r="AA2594" s="61"/>
      <c r="AB2594" s="61"/>
      <c r="AC2594" s="61"/>
      <c r="AD2594" s="61"/>
      <c r="AE2594" s="61"/>
      <c r="AF2594" s="61"/>
      <c r="AG2594" s="61"/>
      <c r="AH2594" s="61"/>
      <c r="AI2594" s="61"/>
      <c r="AJ2594" s="61"/>
      <c r="AK2594" s="61"/>
      <c r="AL2594" s="61"/>
      <c r="AM2594" s="61"/>
      <c r="AN2594" s="61"/>
      <c r="AO2594" s="61"/>
      <c r="AP2594" s="62"/>
      <c r="AQ2594" s="61"/>
      <c r="AR2594" s="61"/>
      <c r="AS2594" s="61"/>
      <c r="AT2594" s="61"/>
      <c r="AU2594" s="61"/>
      <c r="AV2594" s="61"/>
      <c r="AW2594" s="60"/>
    </row>
    <row r="2595" s="59" customFormat="1" customHeight="1" spans="1:49">
      <c r="A2595" s="60"/>
      <c r="B2595" s="60"/>
      <c r="C2595" s="60"/>
      <c r="D2595" s="60"/>
      <c r="H2595" s="61"/>
      <c r="I2595" s="61"/>
      <c r="J2595" s="61"/>
      <c r="K2595" s="61"/>
      <c r="L2595" s="61"/>
      <c r="M2595" s="61"/>
      <c r="N2595" s="61"/>
      <c r="O2595" s="61"/>
      <c r="P2595" s="61"/>
      <c r="Q2595" s="61"/>
      <c r="R2595" s="61"/>
      <c r="S2595" s="61"/>
      <c r="T2595" s="61"/>
      <c r="U2595" s="61"/>
      <c r="V2595" s="61"/>
      <c r="W2595" s="61"/>
      <c r="X2595" s="61"/>
      <c r="Y2595" s="61"/>
      <c r="Z2595" s="61"/>
      <c r="AA2595" s="61"/>
      <c r="AB2595" s="61"/>
      <c r="AC2595" s="61"/>
      <c r="AD2595" s="61"/>
      <c r="AE2595" s="61"/>
      <c r="AF2595" s="61"/>
      <c r="AG2595" s="61"/>
      <c r="AH2595" s="61"/>
      <c r="AI2595" s="61"/>
      <c r="AJ2595" s="61"/>
      <c r="AK2595" s="61"/>
      <c r="AL2595" s="61"/>
      <c r="AM2595" s="61"/>
      <c r="AN2595" s="61"/>
      <c r="AO2595" s="61"/>
      <c r="AP2595" s="62"/>
      <c r="AQ2595" s="61"/>
      <c r="AR2595" s="61"/>
      <c r="AS2595" s="61"/>
      <c r="AT2595" s="61"/>
      <c r="AU2595" s="61"/>
      <c r="AV2595" s="61"/>
      <c r="AW2595" s="60"/>
    </row>
    <row r="2596" s="59" customFormat="1" customHeight="1" spans="1:49">
      <c r="A2596" s="60"/>
      <c r="B2596" s="60"/>
      <c r="C2596" s="60"/>
      <c r="D2596" s="60"/>
      <c r="H2596" s="61"/>
      <c r="I2596" s="61"/>
      <c r="J2596" s="61"/>
      <c r="K2596" s="61"/>
      <c r="L2596" s="61"/>
      <c r="M2596" s="61"/>
      <c r="N2596" s="61"/>
      <c r="O2596" s="61"/>
      <c r="P2596" s="61"/>
      <c r="Q2596" s="61"/>
      <c r="R2596" s="61"/>
      <c r="S2596" s="61"/>
      <c r="T2596" s="61"/>
      <c r="U2596" s="61"/>
      <c r="V2596" s="61"/>
      <c r="W2596" s="61"/>
      <c r="X2596" s="61"/>
      <c r="Y2596" s="61"/>
      <c r="Z2596" s="61"/>
      <c r="AA2596" s="61"/>
      <c r="AB2596" s="61"/>
      <c r="AC2596" s="61"/>
      <c r="AD2596" s="61"/>
      <c r="AE2596" s="61"/>
      <c r="AF2596" s="61"/>
      <c r="AG2596" s="61"/>
      <c r="AH2596" s="61"/>
      <c r="AI2596" s="61"/>
      <c r="AJ2596" s="61"/>
      <c r="AK2596" s="61"/>
      <c r="AL2596" s="61"/>
      <c r="AM2596" s="61"/>
      <c r="AN2596" s="61"/>
      <c r="AO2596" s="61"/>
      <c r="AP2596" s="62"/>
      <c r="AQ2596" s="61"/>
      <c r="AR2596" s="61"/>
      <c r="AS2596" s="61"/>
      <c r="AT2596" s="61"/>
      <c r="AU2596" s="61"/>
      <c r="AV2596" s="61"/>
      <c r="AW2596" s="60"/>
    </row>
    <row r="2597" s="59" customFormat="1" customHeight="1" spans="1:49">
      <c r="A2597" s="60"/>
      <c r="B2597" s="60"/>
      <c r="C2597" s="60"/>
      <c r="D2597" s="60"/>
      <c r="H2597" s="61"/>
      <c r="I2597" s="61"/>
      <c r="J2597" s="61"/>
      <c r="K2597" s="61"/>
      <c r="L2597" s="61"/>
      <c r="M2597" s="61"/>
      <c r="N2597" s="61"/>
      <c r="O2597" s="61"/>
      <c r="P2597" s="61"/>
      <c r="Q2597" s="61"/>
      <c r="R2597" s="61"/>
      <c r="S2597" s="61"/>
      <c r="T2597" s="61"/>
      <c r="U2597" s="61"/>
      <c r="V2597" s="61"/>
      <c r="W2597" s="61"/>
      <c r="X2597" s="61"/>
      <c r="Y2597" s="61"/>
      <c r="Z2597" s="61"/>
      <c r="AA2597" s="61"/>
      <c r="AB2597" s="61"/>
      <c r="AC2597" s="61"/>
      <c r="AD2597" s="61"/>
      <c r="AE2597" s="61"/>
      <c r="AF2597" s="61"/>
      <c r="AG2597" s="61"/>
      <c r="AH2597" s="61"/>
      <c r="AI2597" s="61"/>
      <c r="AJ2597" s="61"/>
      <c r="AK2597" s="61"/>
      <c r="AL2597" s="61"/>
      <c r="AM2597" s="61"/>
      <c r="AN2597" s="61"/>
      <c r="AO2597" s="61"/>
      <c r="AP2597" s="62"/>
      <c r="AQ2597" s="61"/>
      <c r="AR2597" s="61"/>
      <c r="AS2597" s="61"/>
      <c r="AT2597" s="61"/>
      <c r="AU2597" s="61"/>
      <c r="AV2597" s="61"/>
      <c r="AW2597" s="60"/>
    </row>
    <row r="2598" s="59" customFormat="1" customHeight="1" spans="1:49">
      <c r="A2598" s="60"/>
      <c r="B2598" s="60"/>
      <c r="C2598" s="60"/>
      <c r="D2598" s="60"/>
      <c r="H2598" s="61"/>
      <c r="I2598" s="61"/>
      <c r="J2598" s="61"/>
      <c r="K2598" s="61"/>
      <c r="L2598" s="61"/>
      <c r="M2598" s="61"/>
      <c r="N2598" s="61"/>
      <c r="O2598" s="61"/>
      <c r="P2598" s="61"/>
      <c r="Q2598" s="61"/>
      <c r="R2598" s="61"/>
      <c r="S2598" s="61"/>
      <c r="T2598" s="61"/>
      <c r="U2598" s="61"/>
      <c r="V2598" s="61"/>
      <c r="W2598" s="61"/>
      <c r="X2598" s="61"/>
      <c r="Y2598" s="61"/>
      <c r="Z2598" s="61"/>
      <c r="AA2598" s="61"/>
      <c r="AB2598" s="61"/>
      <c r="AC2598" s="61"/>
      <c r="AD2598" s="61"/>
      <c r="AE2598" s="61"/>
      <c r="AF2598" s="61"/>
      <c r="AG2598" s="61"/>
      <c r="AH2598" s="61"/>
      <c r="AI2598" s="61"/>
      <c r="AJ2598" s="61"/>
      <c r="AK2598" s="61"/>
      <c r="AL2598" s="61"/>
      <c r="AM2598" s="61"/>
      <c r="AN2598" s="61"/>
      <c r="AO2598" s="61"/>
      <c r="AP2598" s="62"/>
      <c r="AQ2598" s="61"/>
      <c r="AR2598" s="61"/>
      <c r="AS2598" s="61"/>
      <c r="AT2598" s="61"/>
      <c r="AU2598" s="61"/>
      <c r="AV2598" s="61"/>
      <c r="AW2598" s="60"/>
    </row>
    <row r="2599" s="59" customFormat="1" customHeight="1" spans="1:49">
      <c r="A2599" s="60"/>
      <c r="B2599" s="60"/>
      <c r="C2599" s="60"/>
      <c r="D2599" s="60"/>
      <c r="H2599" s="61"/>
      <c r="I2599" s="61"/>
      <c r="J2599" s="61"/>
      <c r="K2599" s="61"/>
      <c r="L2599" s="61"/>
      <c r="M2599" s="61"/>
      <c r="N2599" s="61"/>
      <c r="O2599" s="61"/>
      <c r="P2599" s="61"/>
      <c r="Q2599" s="61"/>
      <c r="R2599" s="61"/>
      <c r="S2599" s="61"/>
      <c r="T2599" s="61"/>
      <c r="U2599" s="61"/>
      <c r="V2599" s="61"/>
      <c r="W2599" s="61"/>
      <c r="X2599" s="61"/>
      <c r="Y2599" s="61"/>
      <c r="Z2599" s="61"/>
      <c r="AA2599" s="61"/>
      <c r="AB2599" s="61"/>
      <c r="AC2599" s="61"/>
      <c r="AD2599" s="61"/>
      <c r="AE2599" s="61"/>
      <c r="AF2599" s="61"/>
      <c r="AG2599" s="61"/>
      <c r="AH2599" s="61"/>
      <c r="AI2599" s="61"/>
      <c r="AJ2599" s="61"/>
      <c r="AK2599" s="61"/>
      <c r="AL2599" s="61"/>
      <c r="AM2599" s="61"/>
      <c r="AN2599" s="61"/>
      <c r="AO2599" s="61"/>
      <c r="AP2599" s="62"/>
      <c r="AQ2599" s="61"/>
      <c r="AR2599" s="61"/>
      <c r="AS2599" s="61"/>
      <c r="AT2599" s="61"/>
      <c r="AU2599" s="61"/>
      <c r="AV2599" s="61"/>
      <c r="AW2599" s="60"/>
    </row>
    <row r="2600" s="59" customFormat="1" customHeight="1" spans="1:49">
      <c r="A2600" s="60"/>
      <c r="B2600" s="60"/>
      <c r="C2600" s="60"/>
      <c r="D2600" s="60"/>
      <c r="H2600" s="61"/>
      <c r="I2600" s="61"/>
      <c r="J2600" s="61"/>
      <c r="K2600" s="61"/>
      <c r="L2600" s="61"/>
      <c r="M2600" s="61"/>
      <c r="N2600" s="61"/>
      <c r="O2600" s="61"/>
      <c r="P2600" s="61"/>
      <c r="Q2600" s="61"/>
      <c r="R2600" s="61"/>
      <c r="S2600" s="61"/>
      <c r="T2600" s="61"/>
      <c r="U2600" s="61"/>
      <c r="V2600" s="61"/>
      <c r="W2600" s="61"/>
      <c r="X2600" s="61"/>
      <c r="Y2600" s="61"/>
      <c r="Z2600" s="61"/>
      <c r="AA2600" s="61"/>
      <c r="AB2600" s="61"/>
      <c r="AC2600" s="61"/>
      <c r="AD2600" s="61"/>
      <c r="AE2600" s="61"/>
      <c r="AF2600" s="61"/>
      <c r="AG2600" s="61"/>
      <c r="AH2600" s="61"/>
      <c r="AI2600" s="61"/>
      <c r="AJ2600" s="61"/>
      <c r="AK2600" s="61"/>
      <c r="AL2600" s="61"/>
      <c r="AM2600" s="61"/>
      <c r="AN2600" s="61"/>
      <c r="AO2600" s="61"/>
      <c r="AP2600" s="62"/>
      <c r="AQ2600" s="61"/>
      <c r="AR2600" s="61"/>
      <c r="AS2600" s="61"/>
      <c r="AT2600" s="61"/>
      <c r="AU2600" s="61"/>
      <c r="AV2600" s="61"/>
      <c r="AW2600" s="60"/>
    </row>
    <row r="2601" s="59" customFormat="1" customHeight="1" spans="1:49">
      <c r="A2601" s="60"/>
      <c r="B2601" s="60"/>
      <c r="C2601" s="60"/>
      <c r="D2601" s="60"/>
      <c r="H2601" s="61"/>
      <c r="I2601" s="61"/>
      <c r="J2601" s="61"/>
      <c r="K2601" s="61"/>
      <c r="L2601" s="61"/>
      <c r="M2601" s="61"/>
      <c r="N2601" s="61"/>
      <c r="O2601" s="61"/>
      <c r="P2601" s="61"/>
      <c r="Q2601" s="61"/>
      <c r="R2601" s="61"/>
      <c r="S2601" s="61"/>
      <c r="T2601" s="61"/>
      <c r="U2601" s="61"/>
      <c r="V2601" s="61"/>
      <c r="W2601" s="61"/>
      <c r="X2601" s="61"/>
      <c r="Y2601" s="61"/>
      <c r="Z2601" s="61"/>
      <c r="AA2601" s="61"/>
      <c r="AB2601" s="61"/>
      <c r="AC2601" s="61"/>
      <c r="AD2601" s="61"/>
      <c r="AE2601" s="61"/>
      <c r="AF2601" s="61"/>
      <c r="AG2601" s="61"/>
      <c r="AH2601" s="61"/>
      <c r="AI2601" s="61"/>
      <c r="AJ2601" s="61"/>
      <c r="AK2601" s="61"/>
      <c r="AL2601" s="61"/>
      <c r="AM2601" s="61"/>
      <c r="AN2601" s="61"/>
      <c r="AO2601" s="61"/>
      <c r="AP2601" s="62"/>
      <c r="AQ2601" s="61"/>
      <c r="AR2601" s="61"/>
      <c r="AS2601" s="61"/>
      <c r="AT2601" s="61"/>
      <c r="AU2601" s="61"/>
      <c r="AV2601" s="61"/>
      <c r="AW2601" s="60"/>
    </row>
    <row r="2602" s="59" customFormat="1" customHeight="1" spans="1:49">
      <c r="A2602" s="60"/>
      <c r="B2602" s="60"/>
      <c r="C2602" s="60"/>
      <c r="D2602" s="60"/>
      <c r="H2602" s="61"/>
      <c r="I2602" s="61"/>
      <c r="J2602" s="61"/>
      <c r="K2602" s="61"/>
      <c r="L2602" s="61"/>
      <c r="M2602" s="61"/>
      <c r="N2602" s="61"/>
      <c r="O2602" s="61"/>
      <c r="P2602" s="61"/>
      <c r="Q2602" s="61"/>
      <c r="R2602" s="61"/>
      <c r="S2602" s="61"/>
      <c r="T2602" s="61"/>
      <c r="U2602" s="61"/>
      <c r="V2602" s="61"/>
      <c r="W2602" s="61"/>
      <c r="X2602" s="61"/>
      <c r="Y2602" s="61"/>
      <c r="Z2602" s="61"/>
      <c r="AA2602" s="61"/>
      <c r="AB2602" s="61"/>
      <c r="AC2602" s="61"/>
      <c r="AD2602" s="61"/>
      <c r="AE2602" s="61"/>
      <c r="AF2602" s="61"/>
      <c r="AG2602" s="61"/>
      <c r="AH2602" s="61"/>
      <c r="AI2602" s="61"/>
      <c r="AJ2602" s="61"/>
      <c r="AK2602" s="61"/>
      <c r="AL2602" s="61"/>
      <c r="AM2602" s="61"/>
      <c r="AN2602" s="61"/>
      <c r="AO2602" s="61"/>
      <c r="AP2602" s="62"/>
      <c r="AQ2602" s="61"/>
      <c r="AR2602" s="61"/>
      <c r="AS2602" s="61"/>
      <c r="AT2602" s="61"/>
      <c r="AU2602" s="61"/>
      <c r="AV2602" s="61"/>
      <c r="AW2602" s="60"/>
    </row>
    <row r="2603" s="59" customFormat="1" customHeight="1" spans="1:49">
      <c r="A2603" s="60"/>
      <c r="B2603" s="60"/>
      <c r="C2603" s="60"/>
      <c r="D2603" s="60"/>
      <c r="H2603" s="61"/>
      <c r="I2603" s="61"/>
      <c r="J2603" s="61"/>
      <c r="K2603" s="61"/>
      <c r="L2603" s="61"/>
      <c r="M2603" s="61"/>
      <c r="N2603" s="61"/>
      <c r="O2603" s="61"/>
      <c r="P2603" s="61"/>
      <c r="Q2603" s="61"/>
      <c r="R2603" s="61"/>
      <c r="S2603" s="61"/>
      <c r="T2603" s="61"/>
      <c r="U2603" s="61"/>
      <c r="V2603" s="61"/>
      <c r="W2603" s="61"/>
      <c r="X2603" s="61"/>
      <c r="Y2603" s="61"/>
      <c r="Z2603" s="61"/>
      <c r="AA2603" s="61"/>
      <c r="AB2603" s="61"/>
      <c r="AC2603" s="61"/>
      <c r="AD2603" s="61"/>
      <c r="AE2603" s="61"/>
      <c r="AF2603" s="61"/>
      <c r="AG2603" s="61"/>
      <c r="AH2603" s="61"/>
      <c r="AI2603" s="61"/>
      <c r="AJ2603" s="61"/>
      <c r="AK2603" s="61"/>
      <c r="AL2603" s="61"/>
      <c r="AM2603" s="61"/>
      <c r="AN2603" s="61"/>
      <c r="AO2603" s="61"/>
      <c r="AP2603" s="62"/>
      <c r="AQ2603" s="61"/>
      <c r="AR2603" s="61"/>
      <c r="AS2603" s="61"/>
      <c r="AT2603" s="61"/>
      <c r="AU2603" s="61"/>
      <c r="AV2603" s="61"/>
      <c r="AW2603" s="60"/>
    </row>
    <row r="2604" s="59" customFormat="1" customHeight="1" spans="1:49">
      <c r="A2604" s="60"/>
      <c r="B2604" s="60"/>
      <c r="C2604" s="60"/>
      <c r="D2604" s="60"/>
      <c r="H2604" s="61"/>
      <c r="I2604" s="61"/>
      <c r="J2604" s="61"/>
      <c r="K2604" s="61"/>
      <c r="L2604" s="61"/>
      <c r="M2604" s="61"/>
      <c r="N2604" s="61"/>
      <c r="O2604" s="61"/>
      <c r="P2604" s="61"/>
      <c r="Q2604" s="61"/>
      <c r="R2604" s="61"/>
      <c r="S2604" s="61"/>
      <c r="T2604" s="61"/>
      <c r="U2604" s="61"/>
      <c r="V2604" s="61"/>
      <c r="W2604" s="61"/>
      <c r="X2604" s="61"/>
      <c r="Y2604" s="61"/>
      <c r="Z2604" s="61"/>
      <c r="AA2604" s="61"/>
      <c r="AB2604" s="61"/>
      <c r="AC2604" s="61"/>
      <c r="AD2604" s="61"/>
      <c r="AE2604" s="61"/>
      <c r="AF2604" s="61"/>
      <c r="AG2604" s="61"/>
      <c r="AH2604" s="61"/>
      <c r="AI2604" s="61"/>
      <c r="AJ2604" s="61"/>
      <c r="AK2604" s="61"/>
      <c r="AL2604" s="61"/>
      <c r="AM2604" s="61"/>
      <c r="AN2604" s="61"/>
      <c r="AO2604" s="61"/>
      <c r="AP2604" s="62"/>
      <c r="AQ2604" s="61"/>
      <c r="AR2604" s="61"/>
      <c r="AS2604" s="61"/>
      <c r="AT2604" s="61"/>
      <c r="AU2604" s="61"/>
      <c r="AV2604" s="61"/>
      <c r="AW2604" s="60"/>
    </row>
    <row r="2605" s="59" customFormat="1" customHeight="1" spans="1:49">
      <c r="A2605" s="60"/>
      <c r="B2605" s="60"/>
      <c r="C2605" s="60"/>
      <c r="D2605" s="60"/>
      <c r="H2605" s="61"/>
      <c r="I2605" s="61"/>
      <c r="J2605" s="61"/>
      <c r="K2605" s="61"/>
      <c r="L2605" s="61"/>
      <c r="M2605" s="61"/>
      <c r="N2605" s="61"/>
      <c r="O2605" s="61"/>
      <c r="P2605" s="61"/>
      <c r="Q2605" s="61"/>
      <c r="R2605" s="61"/>
      <c r="S2605" s="61"/>
      <c r="T2605" s="61"/>
      <c r="U2605" s="61"/>
      <c r="V2605" s="61"/>
      <c r="W2605" s="61"/>
      <c r="X2605" s="61"/>
      <c r="Y2605" s="61"/>
      <c r="Z2605" s="61"/>
      <c r="AA2605" s="61"/>
      <c r="AB2605" s="61"/>
      <c r="AC2605" s="61"/>
      <c r="AD2605" s="61"/>
      <c r="AE2605" s="61"/>
      <c r="AF2605" s="61"/>
      <c r="AG2605" s="61"/>
      <c r="AH2605" s="61"/>
      <c r="AI2605" s="61"/>
      <c r="AJ2605" s="61"/>
      <c r="AK2605" s="61"/>
      <c r="AL2605" s="61"/>
      <c r="AM2605" s="61"/>
      <c r="AN2605" s="61"/>
      <c r="AO2605" s="61"/>
      <c r="AP2605" s="62"/>
      <c r="AQ2605" s="61"/>
      <c r="AR2605" s="61"/>
      <c r="AS2605" s="61"/>
      <c r="AT2605" s="61"/>
      <c r="AU2605" s="61"/>
      <c r="AV2605" s="61"/>
      <c r="AW2605" s="60"/>
    </row>
    <row r="2606" s="59" customFormat="1" customHeight="1" spans="1:49">
      <c r="A2606" s="60"/>
      <c r="B2606" s="60"/>
      <c r="C2606" s="60"/>
      <c r="D2606" s="60"/>
      <c r="H2606" s="61"/>
      <c r="I2606" s="61"/>
      <c r="J2606" s="61"/>
      <c r="K2606" s="61"/>
      <c r="L2606" s="61"/>
      <c r="M2606" s="61"/>
      <c r="N2606" s="61"/>
      <c r="O2606" s="61"/>
      <c r="P2606" s="61"/>
      <c r="Q2606" s="61"/>
      <c r="R2606" s="61"/>
      <c r="S2606" s="61"/>
      <c r="T2606" s="61"/>
      <c r="U2606" s="61"/>
      <c r="V2606" s="61"/>
      <c r="W2606" s="61"/>
      <c r="X2606" s="61"/>
      <c r="Y2606" s="61"/>
      <c r="Z2606" s="61"/>
      <c r="AA2606" s="61"/>
      <c r="AB2606" s="61"/>
      <c r="AC2606" s="61"/>
      <c r="AD2606" s="61"/>
      <c r="AE2606" s="61"/>
      <c r="AF2606" s="61"/>
      <c r="AG2606" s="61"/>
      <c r="AH2606" s="61"/>
      <c r="AI2606" s="61"/>
      <c r="AJ2606" s="61"/>
      <c r="AK2606" s="61"/>
      <c r="AL2606" s="61"/>
      <c r="AM2606" s="61"/>
      <c r="AN2606" s="61"/>
      <c r="AO2606" s="61"/>
      <c r="AP2606" s="62"/>
      <c r="AQ2606" s="61"/>
      <c r="AR2606" s="61"/>
      <c r="AS2606" s="61"/>
      <c r="AT2606" s="61"/>
      <c r="AU2606" s="61"/>
      <c r="AV2606" s="61"/>
      <c r="AW2606" s="60"/>
    </row>
    <row r="2607" s="59" customFormat="1" customHeight="1" spans="1:49">
      <c r="A2607" s="60"/>
      <c r="B2607" s="60"/>
      <c r="C2607" s="60"/>
      <c r="D2607" s="60"/>
      <c r="H2607" s="61"/>
      <c r="I2607" s="61"/>
      <c r="J2607" s="61"/>
      <c r="K2607" s="61"/>
      <c r="L2607" s="61"/>
      <c r="M2607" s="61"/>
      <c r="N2607" s="61"/>
      <c r="O2607" s="61"/>
      <c r="P2607" s="61"/>
      <c r="Q2607" s="61"/>
      <c r="R2607" s="61"/>
      <c r="S2607" s="61"/>
      <c r="T2607" s="61"/>
      <c r="U2607" s="61"/>
      <c r="V2607" s="61"/>
      <c r="W2607" s="61"/>
      <c r="X2607" s="61"/>
      <c r="Y2607" s="61"/>
      <c r="Z2607" s="61"/>
      <c r="AA2607" s="61"/>
      <c r="AB2607" s="61"/>
      <c r="AC2607" s="61"/>
      <c r="AD2607" s="61"/>
      <c r="AE2607" s="61"/>
      <c r="AF2607" s="61"/>
      <c r="AG2607" s="61"/>
      <c r="AH2607" s="61"/>
      <c r="AI2607" s="61"/>
      <c r="AJ2607" s="61"/>
      <c r="AK2607" s="61"/>
      <c r="AL2607" s="61"/>
      <c r="AM2607" s="61"/>
      <c r="AN2607" s="61"/>
      <c r="AO2607" s="61"/>
      <c r="AP2607" s="62"/>
      <c r="AQ2607" s="61"/>
      <c r="AR2607" s="61"/>
      <c r="AS2607" s="61"/>
      <c r="AT2607" s="61"/>
      <c r="AU2607" s="61"/>
      <c r="AV2607" s="61"/>
      <c r="AW2607" s="60"/>
    </row>
    <row r="2608" s="59" customFormat="1" customHeight="1" spans="1:49">
      <c r="A2608" s="60"/>
      <c r="B2608" s="60"/>
      <c r="C2608" s="60"/>
      <c r="D2608" s="60"/>
      <c r="H2608" s="61"/>
      <c r="I2608" s="61"/>
      <c r="J2608" s="61"/>
      <c r="K2608" s="61"/>
      <c r="L2608" s="61"/>
      <c r="M2608" s="61"/>
      <c r="N2608" s="61"/>
      <c r="O2608" s="61"/>
      <c r="P2608" s="61"/>
      <c r="Q2608" s="61"/>
      <c r="R2608" s="61"/>
      <c r="S2608" s="61"/>
      <c r="T2608" s="61"/>
      <c r="U2608" s="61"/>
      <c r="V2608" s="61"/>
      <c r="W2608" s="61"/>
      <c r="X2608" s="61"/>
      <c r="Y2608" s="61"/>
      <c r="Z2608" s="61"/>
      <c r="AA2608" s="61"/>
      <c r="AB2608" s="61"/>
      <c r="AC2608" s="61"/>
      <c r="AD2608" s="61"/>
      <c r="AE2608" s="61"/>
      <c r="AF2608" s="61"/>
      <c r="AG2608" s="61"/>
      <c r="AH2608" s="61"/>
      <c r="AI2608" s="61"/>
      <c r="AJ2608" s="61"/>
      <c r="AK2608" s="61"/>
      <c r="AL2608" s="61"/>
      <c r="AM2608" s="61"/>
      <c r="AN2608" s="61"/>
      <c r="AO2608" s="61"/>
      <c r="AP2608" s="62"/>
      <c r="AQ2608" s="61"/>
      <c r="AR2608" s="61"/>
      <c r="AS2608" s="61"/>
      <c r="AT2608" s="61"/>
      <c r="AU2608" s="61"/>
      <c r="AV2608" s="61"/>
      <c r="AW2608" s="60"/>
    </row>
    <row r="2609" s="59" customFormat="1" customHeight="1" spans="1:49">
      <c r="A2609" s="60"/>
      <c r="B2609" s="60"/>
      <c r="C2609" s="60"/>
      <c r="D2609" s="60"/>
      <c r="H2609" s="61"/>
      <c r="I2609" s="61"/>
      <c r="J2609" s="61"/>
      <c r="K2609" s="61"/>
      <c r="L2609" s="61"/>
      <c r="M2609" s="61"/>
      <c r="N2609" s="61"/>
      <c r="O2609" s="61"/>
      <c r="P2609" s="61"/>
      <c r="Q2609" s="61"/>
      <c r="R2609" s="61"/>
      <c r="S2609" s="61"/>
      <c r="T2609" s="61"/>
      <c r="U2609" s="61"/>
      <c r="V2609" s="61"/>
      <c r="W2609" s="61"/>
      <c r="X2609" s="61"/>
      <c r="Y2609" s="61"/>
      <c r="Z2609" s="61"/>
      <c r="AA2609" s="61"/>
      <c r="AB2609" s="61"/>
      <c r="AC2609" s="61"/>
      <c r="AD2609" s="61"/>
      <c r="AE2609" s="61"/>
      <c r="AF2609" s="61"/>
      <c r="AG2609" s="61"/>
      <c r="AH2609" s="61"/>
      <c r="AI2609" s="61"/>
      <c r="AJ2609" s="61"/>
      <c r="AK2609" s="61"/>
      <c r="AL2609" s="61"/>
      <c r="AM2609" s="61"/>
      <c r="AN2609" s="61"/>
      <c r="AO2609" s="61"/>
      <c r="AP2609" s="62"/>
      <c r="AQ2609" s="61"/>
      <c r="AR2609" s="61"/>
      <c r="AS2609" s="61"/>
      <c r="AT2609" s="61"/>
      <c r="AU2609" s="61"/>
      <c r="AV2609" s="61"/>
      <c r="AW2609" s="60"/>
    </row>
    <row r="2610" s="59" customFormat="1" customHeight="1" spans="1:49">
      <c r="A2610" s="60"/>
      <c r="B2610" s="60"/>
      <c r="C2610" s="60"/>
      <c r="D2610" s="60"/>
      <c r="H2610" s="61"/>
      <c r="I2610" s="61"/>
      <c r="J2610" s="61"/>
      <c r="K2610" s="61"/>
      <c r="L2610" s="61"/>
      <c r="M2610" s="61"/>
      <c r="N2610" s="61"/>
      <c r="O2610" s="61"/>
      <c r="P2610" s="61"/>
      <c r="Q2610" s="61"/>
      <c r="R2610" s="61"/>
      <c r="S2610" s="61"/>
      <c r="T2610" s="61"/>
      <c r="U2610" s="61"/>
      <c r="V2610" s="61"/>
      <c r="W2610" s="61"/>
      <c r="X2610" s="61"/>
      <c r="Y2610" s="61"/>
      <c r="Z2610" s="61"/>
      <c r="AA2610" s="61"/>
      <c r="AB2610" s="61"/>
      <c r="AC2610" s="61"/>
      <c r="AD2610" s="61"/>
      <c r="AE2610" s="61"/>
      <c r="AF2610" s="61"/>
      <c r="AG2610" s="61"/>
      <c r="AH2610" s="61"/>
      <c r="AI2610" s="61"/>
      <c r="AJ2610" s="61"/>
      <c r="AK2610" s="61"/>
      <c r="AL2610" s="61"/>
      <c r="AM2610" s="61"/>
      <c r="AN2610" s="61"/>
      <c r="AO2610" s="61"/>
      <c r="AP2610" s="62"/>
      <c r="AQ2610" s="61"/>
      <c r="AR2610" s="61"/>
      <c r="AS2610" s="61"/>
      <c r="AT2610" s="61"/>
      <c r="AU2610" s="61"/>
      <c r="AV2610" s="61"/>
      <c r="AW2610" s="60"/>
    </row>
    <row r="2611" s="59" customFormat="1" customHeight="1" spans="1:49">
      <c r="A2611" s="60"/>
      <c r="B2611" s="60"/>
      <c r="C2611" s="60"/>
      <c r="D2611" s="60"/>
      <c r="H2611" s="61"/>
      <c r="I2611" s="61"/>
      <c r="J2611" s="61"/>
      <c r="K2611" s="61"/>
      <c r="L2611" s="61"/>
      <c r="M2611" s="61"/>
      <c r="N2611" s="61"/>
      <c r="O2611" s="61"/>
      <c r="P2611" s="61"/>
      <c r="Q2611" s="61"/>
      <c r="R2611" s="61"/>
      <c r="S2611" s="61"/>
      <c r="T2611" s="61"/>
      <c r="U2611" s="61"/>
      <c r="V2611" s="61"/>
      <c r="W2611" s="61"/>
      <c r="X2611" s="61"/>
      <c r="Y2611" s="61"/>
      <c r="Z2611" s="61"/>
      <c r="AA2611" s="61"/>
      <c r="AB2611" s="61"/>
      <c r="AC2611" s="61"/>
      <c r="AD2611" s="61"/>
      <c r="AE2611" s="61"/>
      <c r="AF2611" s="61"/>
      <c r="AG2611" s="61"/>
      <c r="AH2611" s="61"/>
      <c r="AI2611" s="61"/>
      <c r="AJ2611" s="61"/>
      <c r="AK2611" s="61"/>
      <c r="AL2611" s="61"/>
      <c r="AM2611" s="61"/>
      <c r="AN2611" s="61"/>
      <c r="AO2611" s="61"/>
      <c r="AP2611" s="62"/>
      <c r="AQ2611" s="61"/>
      <c r="AR2611" s="61"/>
      <c r="AS2611" s="61"/>
      <c r="AT2611" s="61"/>
      <c r="AU2611" s="61"/>
      <c r="AV2611" s="61"/>
      <c r="AW2611" s="60"/>
    </row>
    <row r="2612" s="59" customFormat="1" customHeight="1" spans="1:49">
      <c r="A2612" s="60"/>
      <c r="B2612" s="60"/>
      <c r="C2612" s="60"/>
      <c r="D2612" s="60"/>
      <c r="H2612" s="61"/>
      <c r="I2612" s="61"/>
      <c r="J2612" s="61"/>
      <c r="K2612" s="61"/>
      <c r="L2612" s="61"/>
      <c r="M2612" s="61"/>
      <c r="N2612" s="61"/>
      <c r="O2612" s="61"/>
      <c r="P2612" s="61"/>
      <c r="Q2612" s="61"/>
      <c r="R2612" s="61"/>
      <c r="S2612" s="61"/>
      <c r="T2612" s="61"/>
      <c r="U2612" s="61"/>
      <c r="V2612" s="61"/>
      <c r="W2612" s="61"/>
      <c r="X2612" s="61"/>
      <c r="Y2612" s="61"/>
      <c r="Z2612" s="61"/>
      <c r="AA2612" s="61"/>
      <c r="AB2612" s="61"/>
      <c r="AC2612" s="61"/>
      <c r="AD2612" s="61"/>
      <c r="AE2612" s="61"/>
      <c r="AF2612" s="61"/>
      <c r="AG2612" s="61"/>
      <c r="AH2612" s="61"/>
      <c r="AI2612" s="61"/>
      <c r="AJ2612" s="61"/>
      <c r="AK2612" s="61"/>
      <c r="AL2612" s="61"/>
      <c r="AM2612" s="61"/>
      <c r="AN2612" s="61"/>
      <c r="AO2612" s="61"/>
      <c r="AP2612" s="62"/>
      <c r="AQ2612" s="61"/>
      <c r="AR2612" s="61"/>
      <c r="AS2612" s="61"/>
      <c r="AT2612" s="61"/>
      <c r="AU2612" s="61"/>
      <c r="AV2612" s="61"/>
      <c r="AW2612" s="60"/>
    </row>
    <row r="2613" s="59" customFormat="1" customHeight="1" spans="1:49">
      <c r="A2613" s="60"/>
      <c r="B2613" s="60"/>
      <c r="C2613" s="60"/>
      <c r="D2613" s="60"/>
      <c r="H2613" s="61"/>
      <c r="I2613" s="61"/>
      <c r="J2613" s="61"/>
      <c r="K2613" s="61"/>
      <c r="L2613" s="61"/>
      <c r="M2613" s="61"/>
      <c r="N2613" s="61"/>
      <c r="O2613" s="61"/>
      <c r="P2613" s="61"/>
      <c r="Q2613" s="61"/>
      <c r="R2613" s="61"/>
      <c r="S2613" s="61"/>
      <c r="T2613" s="61"/>
      <c r="U2613" s="61"/>
      <c r="V2613" s="61"/>
      <c r="W2613" s="61"/>
      <c r="X2613" s="61"/>
      <c r="Y2613" s="61"/>
      <c r="Z2613" s="61"/>
      <c r="AA2613" s="61"/>
      <c r="AB2613" s="61"/>
      <c r="AC2613" s="61"/>
      <c r="AD2613" s="61"/>
      <c r="AE2613" s="61"/>
      <c r="AF2613" s="61"/>
      <c r="AG2613" s="61"/>
      <c r="AH2613" s="61"/>
      <c r="AI2613" s="61"/>
      <c r="AJ2613" s="61"/>
      <c r="AK2613" s="61"/>
      <c r="AL2613" s="61"/>
      <c r="AM2613" s="61"/>
      <c r="AN2613" s="61"/>
      <c r="AO2613" s="61"/>
      <c r="AP2613" s="62"/>
      <c r="AQ2613" s="61"/>
      <c r="AR2613" s="61"/>
      <c r="AS2613" s="61"/>
      <c r="AT2613" s="61"/>
      <c r="AU2613" s="61"/>
      <c r="AV2613" s="61"/>
      <c r="AW2613" s="60"/>
    </row>
    <row r="2614" s="59" customFormat="1" customHeight="1" spans="1:49">
      <c r="A2614" s="60"/>
      <c r="B2614" s="60"/>
      <c r="C2614" s="60"/>
      <c r="D2614" s="60"/>
      <c r="H2614" s="61"/>
      <c r="I2614" s="61"/>
      <c r="J2614" s="61"/>
      <c r="K2614" s="61"/>
      <c r="L2614" s="61"/>
      <c r="M2614" s="61"/>
      <c r="N2614" s="61"/>
      <c r="O2614" s="61"/>
      <c r="P2614" s="61"/>
      <c r="Q2614" s="61"/>
      <c r="R2614" s="61"/>
      <c r="S2614" s="61"/>
      <c r="T2614" s="61"/>
      <c r="U2614" s="61"/>
      <c r="V2614" s="61"/>
      <c r="W2614" s="61"/>
      <c r="X2614" s="61"/>
      <c r="Y2614" s="61"/>
      <c r="Z2614" s="61"/>
      <c r="AA2614" s="61"/>
      <c r="AB2614" s="61"/>
      <c r="AC2614" s="61"/>
      <c r="AD2614" s="61"/>
      <c r="AE2614" s="61"/>
      <c r="AF2614" s="61"/>
      <c r="AG2614" s="61"/>
      <c r="AH2614" s="61"/>
      <c r="AI2614" s="61"/>
      <c r="AJ2614" s="61"/>
      <c r="AK2614" s="61"/>
      <c r="AL2614" s="61"/>
      <c r="AM2614" s="61"/>
      <c r="AN2614" s="61"/>
      <c r="AO2614" s="61"/>
      <c r="AP2614" s="62"/>
      <c r="AQ2614" s="61"/>
      <c r="AR2614" s="61"/>
      <c r="AS2614" s="61"/>
      <c r="AT2614" s="61"/>
      <c r="AU2614" s="61"/>
      <c r="AV2614" s="61"/>
      <c r="AW2614" s="60"/>
    </row>
    <row r="2615" s="59" customFormat="1" customHeight="1" spans="1:49">
      <c r="A2615" s="60"/>
      <c r="B2615" s="60"/>
      <c r="C2615" s="60"/>
      <c r="D2615" s="60"/>
      <c r="H2615" s="61"/>
      <c r="I2615" s="61"/>
      <c r="J2615" s="61"/>
      <c r="K2615" s="61"/>
      <c r="L2615" s="61"/>
      <c r="M2615" s="61"/>
      <c r="N2615" s="61"/>
      <c r="O2615" s="61"/>
      <c r="P2615" s="61"/>
      <c r="Q2615" s="61"/>
      <c r="R2615" s="61"/>
      <c r="S2615" s="61"/>
      <c r="T2615" s="61"/>
      <c r="U2615" s="61"/>
      <c r="V2615" s="61"/>
      <c r="W2615" s="61"/>
      <c r="X2615" s="61"/>
      <c r="Y2615" s="61"/>
      <c r="Z2615" s="61"/>
      <c r="AA2615" s="61"/>
      <c r="AB2615" s="61"/>
      <c r="AC2615" s="61"/>
      <c r="AD2615" s="61"/>
      <c r="AE2615" s="61"/>
      <c r="AF2615" s="61"/>
      <c r="AG2615" s="61"/>
      <c r="AH2615" s="61"/>
      <c r="AI2615" s="61"/>
      <c r="AJ2615" s="61"/>
      <c r="AK2615" s="61"/>
      <c r="AL2615" s="61"/>
      <c r="AM2615" s="61"/>
      <c r="AN2615" s="61"/>
      <c r="AO2615" s="61"/>
      <c r="AP2615" s="62"/>
      <c r="AQ2615" s="61"/>
      <c r="AR2615" s="61"/>
      <c r="AS2615" s="61"/>
      <c r="AT2615" s="61"/>
      <c r="AU2615" s="61"/>
      <c r="AV2615" s="61"/>
      <c r="AW2615" s="60"/>
    </row>
    <row r="2616" s="59" customFormat="1" customHeight="1" spans="1:49">
      <c r="A2616" s="60"/>
      <c r="B2616" s="60"/>
      <c r="C2616" s="60"/>
      <c r="D2616" s="60"/>
      <c r="H2616" s="61"/>
      <c r="I2616" s="61"/>
      <c r="J2616" s="61"/>
      <c r="K2616" s="61"/>
      <c r="L2616" s="61"/>
      <c r="M2616" s="61"/>
      <c r="N2616" s="61"/>
      <c r="O2616" s="61"/>
      <c r="P2616" s="61"/>
      <c r="Q2616" s="61"/>
      <c r="R2616" s="61"/>
      <c r="S2616" s="61"/>
      <c r="T2616" s="61"/>
      <c r="U2616" s="61"/>
      <c r="V2616" s="61"/>
      <c r="W2616" s="61"/>
      <c r="X2616" s="61"/>
      <c r="Y2616" s="61"/>
      <c r="Z2616" s="61"/>
      <c r="AA2616" s="61"/>
      <c r="AB2616" s="61"/>
      <c r="AC2616" s="61"/>
      <c r="AD2616" s="61"/>
      <c r="AE2616" s="61"/>
      <c r="AF2616" s="61"/>
      <c r="AG2616" s="61"/>
      <c r="AH2616" s="61"/>
      <c r="AI2616" s="61"/>
      <c r="AJ2616" s="61"/>
      <c r="AK2616" s="61"/>
      <c r="AL2616" s="61"/>
      <c r="AM2616" s="61"/>
      <c r="AN2616" s="61"/>
      <c r="AO2616" s="61"/>
      <c r="AP2616" s="62"/>
      <c r="AQ2616" s="61"/>
      <c r="AR2616" s="61"/>
      <c r="AS2616" s="61"/>
      <c r="AT2616" s="61"/>
      <c r="AU2616" s="61"/>
      <c r="AV2616" s="61"/>
      <c r="AW2616" s="60"/>
    </row>
    <row r="2617" s="59" customFormat="1" customHeight="1" spans="1:49">
      <c r="A2617" s="60"/>
      <c r="B2617" s="60"/>
      <c r="C2617" s="60"/>
      <c r="D2617" s="60"/>
      <c r="H2617" s="61"/>
      <c r="I2617" s="61"/>
      <c r="J2617" s="61"/>
      <c r="K2617" s="61"/>
      <c r="L2617" s="61"/>
      <c r="M2617" s="61"/>
      <c r="N2617" s="61"/>
      <c r="O2617" s="61"/>
      <c r="P2617" s="61"/>
      <c r="Q2617" s="61"/>
      <c r="R2617" s="61"/>
      <c r="S2617" s="61"/>
      <c r="T2617" s="61"/>
      <c r="U2617" s="61"/>
      <c r="V2617" s="61"/>
      <c r="W2617" s="61"/>
      <c r="X2617" s="61"/>
      <c r="Y2617" s="61"/>
      <c r="Z2617" s="61"/>
      <c r="AA2617" s="61"/>
      <c r="AB2617" s="61"/>
      <c r="AC2617" s="61"/>
      <c r="AD2617" s="61"/>
      <c r="AE2617" s="61"/>
      <c r="AF2617" s="61"/>
      <c r="AG2617" s="61"/>
      <c r="AH2617" s="61"/>
      <c r="AI2617" s="61"/>
      <c r="AJ2617" s="61"/>
      <c r="AK2617" s="61"/>
      <c r="AL2617" s="61"/>
      <c r="AM2617" s="61"/>
      <c r="AN2617" s="61"/>
      <c r="AO2617" s="61"/>
      <c r="AP2617" s="62"/>
      <c r="AQ2617" s="61"/>
      <c r="AR2617" s="61"/>
      <c r="AS2617" s="61"/>
      <c r="AT2617" s="61"/>
      <c r="AU2617" s="61"/>
      <c r="AV2617" s="61"/>
      <c r="AW2617" s="60"/>
    </row>
    <row r="2618" s="59" customFormat="1" customHeight="1" spans="1:49">
      <c r="A2618" s="60"/>
      <c r="B2618" s="60"/>
      <c r="C2618" s="60"/>
      <c r="D2618" s="60"/>
      <c r="H2618" s="61"/>
      <c r="I2618" s="61"/>
      <c r="J2618" s="61"/>
      <c r="K2618" s="61"/>
      <c r="L2618" s="61"/>
      <c r="M2618" s="61"/>
      <c r="N2618" s="61"/>
      <c r="O2618" s="61"/>
      <c r="P2618" s="61"/>
      <c r="Q2618" s="61"/>
      <c r="R2618" s="61"/>
      <c r="S2618" s="61"/>
      <c r="T2618" s="61"/>
      <c r="U2618" s="61"/>
      <c r="V2618" s="61"/>
      <c r="W2618" s="61"/>
      <c r="X2618" s="61"/>
      <c r="Y2618" s="61"/>
      <c r="Z2618" s="61"/>
      <c r="AA2618" s="61"/>
      <c r="AB2618" s="61"/>
      <c r="AC2618" s="61"/>
      <c r="AD2618" s="61"/>
      <c r="AE2618" s="61"/>
      <c r="AF2618" s="61"/>
      <c r="AG2618" s="61"/>
      <c r="AH2618" s="61"/>
      <c r="AI2618" s="61"/>
      <c r="AJ2618" s="61"/>
      <c r="AK2618" s="61"/>
      <c r="AL2618" s="61"/>
      <c r="AM2618" s="61"/>
      <c r="AN2618" s="61"/>
      <c r="AO2618" s="61"/>
      <c r="AP2618" s="62"/>
      <c r="AQ2618" s="61"/>
      <c r="AR2618" s="61"/>
      <c r="AS2618" s="61"/>
      <c r="AT2618" s="61"/>
      <c r="AU2618" s="61"/>
      <c r="AV2618" s="61"/>
      <c r="AW2618" s="60"/>
    </row>
    <row r="2619" s="59" customFormat="1" customHeight="1" spans="1:49">
      <c r="A2619" s="60"/>
      <c r="B2619" s="60"/>
      <c r="C2619" s="60"/>
      <c r="D2619" s="60"/>
      <c r="H2619" s="61"/>
      <c r="I2619" s="61"/>
      <c r="J2619" s="61"/>
      <c r="K2619" s="61"/>
      <c r="L2619" s="61"/>
      <c r="M2619" s="61"/>
      <c r="N2619" s="61"/>
      <c r="O2619" s="61"/>
      <c r="P2619" s="61"/>
      <c r="Q2619" s="61"/>
      <c r="R2619" s="61"/>
      <c r="S2619" s="61"/>
      <c r="T2619" s="61"/>
      <c r="U2619" s="61"/>
      <c r="V2619" s="61"/>
      <c r="W2619" s="61"/>
      <c r="X2619" s="61"/>
      <c r="Y2619" s="61"/>
      <c r="Z2619" s="61"/>
      <c r="AA2619" s="61"/>
      <c r="AB2619" s="61"/>
      <c r="AC2619" s="61"/>
      <c r="AD2619" s="61"/>
      <c r="AE2619" s="61"/>
      <c r="AF2619" s="61"/>
      <c r="AG2619" s="61"/>
      <c r="AH2619" s="61"/>
      <c r="AI2619" s="61"/>
      <c r="AJ2619" s="61"/>
      <c r="AK2619" s="61"/>
      <c r="AL2619" s="61"/>
      <c r="AM2619" s="61"/>
      <c r="AN2619" s="61"/>
      <c r="AO2619" s="61"/>
      <c r="AP2619" s="62"/>
      <c r="AQ2619" s="61"/>
      <c r="AR2619" s="61"/>
      <c r="AS2619" s="61"/>
      <c r="AT2619" s="61"/>
      <c r="AU2619" s="61"/>
      <c r="AV2619" s="61"/>
      <c r="AW2619" s="60"/>
    </row>
    <row r="2620" s="59" customFormat="1" customHeight="1" spans="1:49">
      <c r="A2620" s="60"/>
      <c r="B2620" s="60"/>
      <c r="C2620" s="60"/>
      <c r="D2620" s="60"/>
      <c r="H2620" s="61"/>
      <c r="I2620" s="61"/>
      <c r="J2620" s="61"/>
      <c r="K2620" s="61"/>
      <c r="L2620" s="61"/>
      <c r="M2620" s="61"/>
      <c r="N2620" s="61"/>
      <c r="O2620" s="61"/>
      <c r="P2620" s="61"/>
      <c r="Q2620" s="61"/>
      <c r="R2620" s="61"/>
      <c r="S2620" s="61"/>
      <c r="T2620" s="61"/>
      <c r="U2620" s="61"/>
      <c r="V2620" s="61"/>
      <c r="W2620" s="61"/>
      <c r="X2620" s="61"/>
      <c r="Y2620" s="61"/>
      <c r="Z2620" s="61"/>
      <c r="AA2620" s="61"/>
      <c r="AB2620" s="61"/>
      <c r="AC2620" s="61"/>
      <c r="AD2620" s="61"/>
      <c r="AE2620" s="61"/>
      <c r="AF2620" s="61"/>
      <c r="AG2620" s="61"/>
      <c r="AH2620" s="61"/>
      <c r="AI2620" s="61"/>
      <c r="AJ2620" s="61"/>
      <c r="AK2620" s="61"/>
      <c r="AL2620" s="61"/>
      <c r="AM2620" s="61"/>
      <c r="AN2620" s="61"/>
      <c r="AO2620" s="61"/>
      <c r="AP2620" s="62"/>
      <c r="AQ2620" s="61"/>
      <c r="AR2620" s="61"/>
      <c r="AS2620" s="61"/>
      <c r="AT2620" s="61"/>
      <c r="AU2620" s="61"/>
      <c r="AV2620" s="61"/>
      <c r="AW2620" s="60"/>
    </row>
    <row r="2621" s="59" customFormat="1" customHeight="1" spans="1:49">
      <c r="A2621" s="60"/>
      <c r="B2621" s="60"/>
      <c r="C2621" s="60"/>
      <c r="D2621" s="60"/>
      <c r="H2621" s="61"/>
      <c r="I2621" s="61"/>
      <c r="J2621" s="61"/>
      <c r="K2621" s="61"/>
      <c r="L2621" s="61"/>
      <c r="M2621" s="61"/>
      <c r="N2621" s="61"/>
      <c r="O2621" s="61"/>
      <c r="P2621" s="61"/>
      <c r="Q2621" s="61"/>
      <c r="R2621" s="61"/>
      <c r="S2621" s="61"/>
      <c r="T2621" s="61"/>
      <c r="U2621" s="61"/>
      <c r="V2621" s="61"/>
      <c r="W2621" s="61"/>
      <c r="X2621" s="61"/>
      <c r="Y2621" s="61"/>
      <c r="Z2621" s="61"/>
      <c r="AA2621" s="61"/>
      <c r="AB2621" s="61"/>
      <c r="AC2621" s="61"/>
      <c r="AD2621" s="61"/>
      <c r="AE2621" s="61"/>
      <c r="AF2621" s="61"/>
      <c r="AG2621" s="61"/>
      <c r="AH2621" s="61"/>
      <c r="AI2621" s="61"/>
      <c r="AJ2621" s="61"/>
      <c r="AK2621" s="61"/>
      <c r="AL2621" s="61"/>
      <c r="AM2621" s="61"/>
      <c r="AN2621" s="61"/>
      <c r="AO2621" s="61"/>
      <c r="AP2621" s="62"/>
      <c r="AQ2621" s="61"/>
      <c r="AR2621" s="61"/>
      <c r="AS2621" s="61"/>
      <c r="AT2621" s="61"/>
      <c r="AU2621" s="61"/>
      <c r="AV2621" s="61"/>
      <c r="AW2621" s="60"/>
    </row>
    <row r="2622" s="59" customFormat="1" customHeight="1" spans="1:49">
      <c r="A2622" s="60"/>
      <c r="B2622" s="60"/>
      <c r="C2622" s="60"/>
      <c r="D2622" s="60"/>
      <c r="H2622" s="61"/>
      <c r="I2622" s="61"/>
      <c r="J2622" s="61"/>
      <c r="K2622" s="61"/>
      <c r="L2622" s="61"/>
      <c r="M2622" s="61"/>
      <c r="N2622" s="61"/>
      <c r="O2622" s="61"/>
      <c r="P2622" s="61"/>
      <c r="Q2622" s="61"/>
      <c r="R2622" s="61"/>
      <c r="S2622" s="61"/>
      <c r="T2622" s="61"/>
      <c r="U2622" s="61"/>
      <c r="V2622" s="61"/>
      <c r="W2622" s="61"/>
      <c r="X2622" s="61"/>
      <c r="Y2622" s="61"/>
      <c r="Z2622" s="61"/>
      <c r="AA2622" s="61"/>
      <c r="AB2622" s="61"/>
      <c r="AC2622" s="61"/>
      <c r="AD2622" s="61"/>
      <c r="AE2622" s="61"/>
      <c r="AF2622" s="61"/>
      <c r="AG2622" s="61"/>
      <c r="AH2622" s="61"/>
      <c r="AI2622" s="61"/>
      <c r="AJ2622" s="61"/>
      <c r="AK2622" s="61"/>
      <c r="AL2622" s="61"/>
      <c r="AM2622" s="61"/>
      <c r="AN2622" s="61"/>
      <c r="AO2622" s="61"/>
      <c r="AP2622" s="62"/>
      <c r="AQ2622" s="61"/>
      <c r="AR2622" s="61"/>
      <c r="AS2622" s="61"/>
      <c r="AT2622" s="61"/>
      <c r="AU2622" s="61"/>
      <c r="AV2622" s="61"/>
      <c r="AW2622" s="60"/>
    </row>
    <row r="2623" s="59" customFormat="1" customHeight="1" spans="1:49">
      <c r="A2623" s="60"/>
      <c r="B2623" s="60"/>
      <c r="C2623" s="60"/>
      <c r="D2623" s="60"/>
      <c r="H2623" s="61"/>
      <c r="I2623" s="61"/>
      <c r="J2623" s="61"/>
      <c r="K2623" s="61"/>
      <c r="L2623" s="61"/>
      <c r="M2623" s="61"/>
      <c r="N2623" s="61"/>
      <c r="O2623" s="61"/>
      <c r="P2623" s="61"/>
      <c r="Q2623" s="61"/>
      <c r="R2623" s="61"/>
      <c r="S2623" s="61"/>
      <c r="T2623" s="61"/>
      <c r="U2623" s="61"/>
      <c r="V2623" s="61"/>
      <c r="W2623" s="61"/>
      <c r="X2623" s="61"/>
      <c r="Y2623" s="61"/>
      <c r="Z2623" s="61"/>
      <c r="AA2623" s="61"/>
      <c r="AB2623" s="61"/>
      <c r="AC2623" s="61"/>
      <c r="AD2623" s="61"/>
      <c r="AE2623" s="61"/>
      <c r="AF2623" s="61"/>
      <c r="AG2623" s="61"/>
      <c r="AH2623" s="61"/>
      <c r="AI2623" s="61"/>
      <c r="AJ2623" s="61"/>
      <c r="AK2623" s="61"/>
      <c r="AL2623" s="61"/>
      <c r="AM2623" s="61"/>
      <c r="AN2623" s="61"/>
      <c r="AO2623" s="61"/>
      <c r="AP2623" s="62"/>
      <c r="AQ2623" s="61"/>
      <c r="AR2623" s="61"/>
      <c r="AS2623" s="61"/>
      <c r="AT2623" s="61"/>
      <c r="AU2623" s="61"/>
      <c r="AV2623" s="61"/>
      <c r="AW2623" s="60"/>
    </row>
    <row r="2624" s="59" customFormat="1" customHeight="1" spans="1:49">
      <c r="A2624" s="60"/>
      <c r="B2624" s="60"/>
      <c r="C2624" s="60"/>
      <c r="D2624" s="60"/>
      <c r="H2624" s="61"/>
      <c r="I2624" s="61"/>
      <c r="J2624" s="61"/>
      <c r="K2624" s="61"/>
      <c r="L2624" s="61"/>
      <c r="M2624" s="61"/>
      <c r="N2624" s="61"/>
      <c r="O2624" s="61"/>
      <c r="P2624" s="61"/>
      <c r="Q2624" s="61"/>
      <c r="R2624" s="61"/>
      <c r="S2624" s="61"/>
      <c r="T2624" s="61"/>
      <c r="U2624" s="61"/>
      <c r="V2624" s="61"/>
      <c r="W2624" s="61"/>
      <c r="X2624" s="61"/>
      <c r="Y2624" s="61"/>
      <c r="Z2624" s="61"/>
      <c r="AA2624" s="61"/>
      <c r="AB2624" s="61"/>
      <c r="AC2624" s="61"/>
      <c r="AD2624" s="61"/>
      <c r="AE2624" s="61"/>
      <c r="AF2624" s="61"/>
      <c r="AG2624" s="61"/>
      <c r="AH2624" s="61"/>
      <c r="AI2624" s="61"/>
      <c r="AJ2624" s="61"/>
      <c r="AK2624" s="61"/>
      <c r="AL2624" s="61"/>
      <c r="AM2624" s="61"/>
      <c r="AN2624" s="61"/>
      <c r="AO2624" s="61"/>
      <c r="AP2624" s="62"/>
      <c r="AQ2624" s="61"/>
      <c r="AR2624" s="61"/>
      <c r="AS2624" s="61"/>
      <c r="AT2624" s="61"/>
      <c r="AU2624" s="61"/>
      <c r="AV2624" s="61"/>
      <c r="AW2624" s="60"/>
    </row>
    <row r="2625" s="59" customFormat="1" customHeight="1" spans="1:49">
      <c r="A2625" s="60"/>
      <c r="B2625" s="60"/>
      <c r="C2625" s="60"/>
      <c r="D2625" s="60"/>
      <c r="H2625" s="61"/>
      <c r="I2625" s="61"/>
      <c r="J2625" s="61"/>
      <c r="K2625" s="61"/>
      <c r="L2625" s="61"/>
      <c r="M2625" s="61"/>
      <c r="N2625" s="61"/>
      <c r="O2625" s="61"/>
      <c r="P2625" s="61"/>
      <c r="Q2625" s="61"/>
      <c r="R2625" s="61"/>
      <c r="S2625" s="61"/>
      <c r="T2625" s="61"/>
      <c r="U2625" s="61"/>
      <c r="V2625" s="61"/>
      <c r="W2625" s="61"/>
      <c r="X2625" s="61"/>
      <c r="Y2625" s="61"/>
      <c r="Z2625" s="61"/>
      <c r="AA2625" s="61"/>
      <c r="AB2625" s="61"/>
      <c r="AC2625" s="61"/>
      <c r="AD2625" s="61"/>
      <c r="AE2625" s="61"/>
      <c r="AF2625" s="61"/>
      <c r="AG2625" s="61"/>
      <c r="AH2625" s="61"/>
      <c r="AI2625" s="61"/>
      <c r="AJ2625" s="61"/>
      <c r="AK2625" s="61"/>
      <c r="AL2625" s="61"/>
      <c r="AM2625" s="61"/>
      <c r="AN2625" s="61"/>
      <c r="AO2625" s="61"/>
      <c r="AP2625" s="62"/>
      <c r="AQ2625" s="61"/>
      <c r="AR2625" s="61"/>
      <c r="AS2625" s="61"/>
      <c r="AT2625" s="61"/>
      <c r="AU2625" s="61"/>
      <c r="AV2625" s="61"/>
      <c r="AW2625" s="60"/>
    </row>
    <row r="2626" s="59" customFormat="1" customHeight="1" spans="1:49">
      <c r="A2626" s="60"/>
      <c r="B2626" s="60"/>
      <c r="C2626" s="60"/>
      <c r="D2626" s="60"/>
      <c r="H2626" s="61"/>
      <c r="I2626" s="61"/>
      <c r="J2626" s="61"/>
      <c r="K2626" s="61"/>
      <c r="L2626" s="61"/>
      <c r="M2626" s="61"/>
      <c r="N2626" s="61"/>
      <c r="O2626" s="61"/>
      <c r="P2626" s="61"/>
      <c r="Q2626" s="61"/>
      <c r="R2626" s="61"/>
      <c r="S2626" s="61"/>
      <c r="T2626" s="61"/>
      <c r="U2626" s="61"/>
      <c r="V2626" s="61"/>
      <c r="W2626" s="61"/>
      <c r="X2626" s="61"/>
      <c r="Y2626" s="61"/>
      <c r="Z2626" s="61"/>
      <c r="AA2626" s="61"/>
      <c r="AB2626" s="61"/>
      <c r="AC2626" s="61"/>
      <c r="AD2626" s="61"/>
      <c r="AE2626" s="61"/>
      <c r="AF2626" s="61"/>
      <c r="AG2626" s="61"/>
      <c r="AH2626" s="61"/>
      <c r="AI2626" s="61"/>
      <c r="AJ2626" s="61"/>
      <c r="AK2626" s="61"/>
      <c r="AL2626" s="61"/>
      <c r="AM2626" s="61"/>
      <c r="AN2626" s="61"/>
      <c r="AO2626" s="61"/>
      <c r="AP2626" s="62"/>
      <c r="AQ2626" s="61"/>
      <c r="AR2626" s="61"/>
      <c r="AS2626" s="61"/>
      <c r="AT2626" s="61"/>
      <c r="AU2626" s="61"/>
      <c r="AV2626" s="61"/>
      <c r="AW2626" s="60"/>
    </row>
    <row r="2627" s="59" customFormat="1" customHeight="1" spans="1:49">
      <c r="A2627" s="60"/>
      <c r="B2627" s="60"/>
      <c r="C2627" s="60"/>
      <c r="D2627" s="60"/>
      <c r="H2627" s="61"/>
      <c r="I2627" s="61"/>
      <c r="J2627" s="61"/>
      <c r="K2627" s="61"/>
      <c r="L2627" s="61"/>
      <c r="M2627" s="61"/>
      <c r="N2627" s="61"/>
      <c r="O2627" s="61"/>
      <c r="P2627" s="61"/>
      <c r="Q2627" s="61"/>
      <c r="R2627" s="61"/>
      <c r="S2627" s="61"/>
      <c r="T2627" s="61"/>
      <c r="U2627" s="61"/>
      <c r="V2627" s="61"/>
      <c r="W2627" s="61"/>
      <c r="X2627" s="61"/>
      <c r="Y2627" s="61"/>
      <c r="Z2627" s="61"/>
      <c r="AA2627" s="61"/>
      <c r="AB2627" s="61"/>
      <c r="AC2627" s="61"/>
      <c r="AD2627" s="61"/>
      <c r="AE2627" s="61"/>
      <c r="AF2627" s="61"/>
      <c r="AG2627" s="61"/>
      <c r="AH2627" s="61"/>
      <c r="AI2627" s="61"/>
      <c r="AJ2627" s="61"/>
      <c r="AK2627" s="61"/>
      <c r="AL2627" s="61"/>
      <c r="AM2627" s="61"/>
      <c r="AN2627" s="61"/>
      <c r="AO2627" s="61"/>
      <c r="AP2627" s="62"/>
      <c r="AQ2627" s="61"/>
      <c r="AR2627" s="61"/>
      <c r="AS2627" s="61"/>
      <c r="AT2627" s="61"/>
      <c r="AU2627" s="61"/>
      <c r="AV2627" s="61"/>
      <c r="AW2627" s="60"/>
    </row>
    <row r="2628" s="59" customFormat="1" customHeight="1" spans="1:49">
      <c r="A2628" s="60"/>
      <c r="B2628" s="60"/>
      <c r="C2628" s="60"/>
      <c r="D2628" s="60"/>
      <c r="H2628" s="61"/>
      <c r="I2628" s="61"/>
      <c r="J2628" s="61"/>
      <c r="K2628" s="61"/>
      <c r="L2628" s="61"/>
      <c r="M2628" s="61"/>
      <c r="N2628" s="61"/>
      <c r="O2628" s="61"/>
      <c r="P2628" s="61"/>
      <c r="Q2628" s="61"/>
      <c r="R2628" s="61"/>
      <c r="S2628" s="61"/>
      <c r="T2628" s="61"/>
      <c r="U2628" s="61"/>
      <c r="V2628" s="61"/>
      <c r="W2628" s="61"/>
      <c r="X2628" s="61"/>
      <c r="Y2628" s="61"/>
      <c r="Z2628" s="61"/>
      <c r="AA2628" s="61"/>
      <c r="AB2628" s="61"/>
      <c r="AC2628" s="61"/>
      <c r="AD2628" s="61"/>
      <c r="AE2628" s="61"/>
      <c r="AF2628" s="61"/>
      <c r="AG2628" s="61"/>
      <c r="AH2628" s="61"/>
      <c r="AI2628" s="61"/>
      <c r="AJ2628" s="61"/>
      <c r="AK2628" s="61"/>
      <c r="AL2628" s="61"/>
      <c r="AM2628" s="61"/>
      <c r="AN2628" s="61"/>
      <c r="AO2628" s="61"/>
      <c r="AP2628" s="62"/>
      <c r="AQ2628" s="61"/>
      <c r="AR2628" s="61"/>
      <c r="AS2628" s="61"/>
      <c r="AT2628" s="61"/>
      <c r="AU2628" s="61"/>
      <c r="AV2628" s="61"/>
      <c r="AW2628" s="60"/>
    </row>
    <row r="2629" s="59" customFormat="1" customHeight="1" spans="1:49">
      <c r="A2629" s="60"/>
      <c r="B2629" s="60"/>
      <c r="C2629" s="60"/>
      <c r="D2629" s="60"/>
      <c r="H2629" s="61"/>
      <c r="I2629" s="61"/>
      <c r="J2629" s="61"/>
      <c r="K2629" s="61"/>
      <c r="L2629" s="61"/>
      <c r="M2629" s="61"/>
      <c r="N2629" s="61"/>
      <c r="O2629" s="61"/>
      <c r="P2629" s="61"/>
      <c r="Q2629" s="61"/>
      <c r="R2629" s="61"/>
      <c r="S2629" s="61"/>
      <c r="T2629" s="61"/>
      <c r="U2629" s="61"/>
      <c r="V2629" s="61"/>
      <c r="W2629" s="61"/>
      <c r="X2629" s="61"/>
      <c r="Y2629" s="61"/>
      <c r="Z2629" s="61"/>
      <c r="AA2629" s="61"/>
      <c r="AB2629" s="61"/>
      <c r="AC2629" s="61"/>
      <c r="AD2629" s="61"/>
      <c r="AE2629" s="61"/>
      <c r="AF2629" s="61"/>
      <c r="AG2629" s="61"/>
      <c r="AH2629" s="61"/>
      <c r="AI2629" s="61"/>
      <c r="AJ2629" s="61"/>
      <c r="AK2629" s="61"/>
      <c r="AL2629" s="61"/>
      <c r="AM2629" s="61"/>
      <c r="AN2629" s="61"/>
      <c r="AO2629" s="61"/>
      <c r="AP2629" s="62"/>
      <c r="AQ2629" s="61"/>
      <c r="AR2629" s="61"/>
      <c r="AS2629" s="61"/>
      <c r="AT2629" s="61"/>
      <c r="AU2629" s="61"/>
      <c r="AV2629" s="61"/>
      <c r="AW2629" s="60"/>
    </row>
    <row r="2630" s="59" customFormat="1" customHeight="1" spans="1:49">
      <c r="A2630" s="60"/>
      <c r="B2630" s="60"/>
      <c r="C2630" s="60"/>
      <c r="D2630" s="60"/>
      <c r="H2630" s="61"/>
      <c r="I2630" s="61"/>
      <c r="J2630" s="61"/>
      <c r="K2630" s="61"/>
      <c r="L2630" s="61"/>
      <c r="M2630" s="61"/>
      <c r="N2630" s="61"/>
      <c r="O2630" s="61"/>
      <c r="P2630" s="61"/>
      <c r="Q2630" s="61"/>
      <c r="R2630" s="61"/>
      <c r="S2630" s="61"/>
      <c r="T2630" s="61"/>
      <c r="U2630" s="61"/>
      <c r="V2630" s="61"/>
      <c r="W2630" s="61"/>
      <c r="X2630" s="61"/>
      <c r="Y2630" s="61"/>
      <c r="Z2630" s="61"/>
      <c r="AA2630" s="61"/>
      <c r="AB2630" s="61"/>
      <c r="AC2630" s="61"/>
      <c r="AD2630" s="61"/>
      <c r="AE2630" s="61"/>
      <c r="AF2630" s="61"/>
      <c r="AG2630" s="61"/>
      <c r="AH2630" s="61"/>
      <c r="AI2630" s="61"/>
      <c r="AJ2630" s="61"/>
      <c r="AK2630" s="61"/>
      <c r="AL2630" s="61"/>
      <c r="AM2630" s="61"/>
      <c r="AN2630" s="61"/>
      <c r="AO2630" s="61"/>
      <c r="AP2630" s="62"/>
      <c r="AQ2630" s="61"/>
      <c r="AR2630" s="61"/>
      <c r="AS2630" s="61"/>
      <c r="AT2630" s="61"/>
      <c r="AU2630" s="61"/>
      <c r="AV2630" s="61"/>
      <c r="AW2630" s="60"/>
    </row>
    <row r="2631" s="59" customFormat="1" customHeight="1" spans="1:49">
      <c r="A2631" s="60"/>
      <c r="B2631" s="60"/>
      <c r="C2631" s="60"/>
      <c r="D2631" s="60"/>
      <c r="H2631" s="61"/>
      <c r="I2631" s="61"/>
      <c r="J2631" s="61"/>
      <c r="K2631" s="61"/>
      <c r="L2631" s="61"/>
      <c r="M2631" s="61"/>
      <c r="N2631" s="61"/>
      <c r="O2631" s="61"/>
      <c r="P2631" s="61"/>
      <c r="Q2631" s="61"/>
      <c r="R2631" s="61"/>
      <c r="S2631" s="61"/>
      <c r="T2631" s="61"/>
      <c r="U2631" s="61"/>
      <c r="V2631" s="61"/>
      <c r="W2631" s="61"/>
      <c r="X2631" s="61"/>
      <c r="Y2631" s="61"/>
      <c r="Z2631" s="61"/>
      <c r="AA2631" s="61"/>
      <c r="AB2631" s="61"/>
      <c r="AC2631" s="61"/>
      <c r="AD2631" s="61"/>
      <c r="AE2631" s="61"/>
      <c r="AF2631" s="61"/>
      <c r="AG2631" s="61"/>
      <c r="AH2631" s="61"/>
      <c r="AI2631" s="61"/>
      <c r="AJ2631" s="61"/>
      <c r="AK2631" s="61"/>
      <c r="AL2631" s="61"/>
      <c r="AM2631" s="61"/>
      <c r="AN2631" s="61"/>
      <c r="AO2631" s="61"/>
      <c r="AP2631" s="62"/>
      <c r="AQ2631" s="61"/>
      <c r="AR2631" s="61"/>
      <c r="AS2631" s="61"/>
      <c r="AT2631" s="61"/>
      <c r="AU2631" s="61"/>
      <c r="AV2631" s="61"/>
      <c r="AW2631" s="60"/>
    </row>
    <row r="2632" s="59" customFormat="1" customHeight="1" spans="1:49">
      <c r="A2632" s="60"/>
      <c r="B2632" s="60"/>
      <c r="C2632" s="60"/>
      <c r="D2632" s="60"/>
      <c r="H2632" s="61"/>
      <c r="I2632" s="61"/>
      <c r="J2632" s="61"/>
      <c r="K2632" s="61"/>
      <c r="L2632" s="61"/>
      <c r="M2632" s="61"/>
      <c r="N2632" s="61"/>
      <c r="O2632" s="61"/>
      <c r="P2632" s="61"/>
      <c r="Q2632" s="61"/>
      <c r="R2632" s="61"/>
      <c r="S2632" s="61"/>
      <c r="T2632" s="61"/>
      <c r="U2632" s="61"/>
      <c r="V2632" s="61"/>
      <c r="W2632" s="61"/>
      <c r="X2632" s="61"/>
      <c r="Y2632" s="61"/>
      <c r="Z2632" s="61"/>
      <c r="AA2632" s="61"/>
      <c r="AB2632" s="61"/>
      <c r="AC2632" s="61"/>
      <c r="AD2632" s="61"/>
      <c r="AE2632" s="61"/>
      <c r="AF2632" s="61"/>
      <c r="AG2632" s="61"/>
      <c r="AH2632" s="61"/>
      <c r="AI2632" s="61"/>
      <c r="AJ2632" s="61"/>
      <c r="AK2632" s="61"/>
      <c r="AL2632" s="61"/>
      <c r="AM2632" s="61"/>
      <c r="AN2632" s="61"/>
      <c r="AO2632" s="61"/>
      <c r="AP2632" s="62"/>
      <c r="AQ2632" s="61"/>
      <c r="AR2632" s="61"/>
      <c r="AS2632" s="61"/>
      <c r="AT2632" s="61"/>
      <c r="AU2632" s="61"/>
      <c r="AV2632" s="61"/>
      <c r="AW2632" s="60"/>
    </row>
    <row r="2633" s="59" customFormat="1" customHeight="1" spans="1:49">
      <c r="A2633" s="60"/>
      <c r="B2633" s="60"/>
      <c r="C2633" s="60"/>
      <c r="D2633" s="60"/>
      <c r="H2633" s="61"/>
      <c r="I2633" s="61"/>
      <c r="J2633" s="61"/>
      <c r="K2633" s="61"/>
      <c r="L2633" s="61"/>
      <c r="M2633" s="61"/>
      <c r="N2633" s="61"/>
      <c r="O2633" s="61"/>
      <c r="P2633" s="61"/>
      <c r="Q2633" s="61"/>
      <c r="R2633" s="61"/>
      <c r="S2633" s="61"/>
      <c r="T2633" s="61"/>
      <c r="U2633" s="61"/>
      <c r="V2633" s="61"/>
      <c r="W2633" s="61"/>
      <c r="X2633" s="61"/>
      <c r="Y2633" s="61"/>
      <c r="Z2633" s="61"/>
      <c r="AA2633" s="61"/>
      <c r="AB2633" s="61"/>
      <c r="AC2633" s="61"/>
      <c r="AD2633" s="61"/>
      <c r="AE2633" s="61"/>
      <c r="AF2633" s="61"/>
      <c r="AG2633" s="61"/>
      <c r="AH2633" s="61"/>
      <c r="AI2633" s="61"/>
      <c r="AJ2633" s="61"/>
      <c r="AK2633" s="61"/>
      <c r="AL2633" s="61"/>
      <c r="AM2633" s="61"/>
      <c r="AN2633" s="61"/>
      <c r="AO2633" s="61"/>
      <c r="AP2633" s="62"/>
      <c r="AQ2633" s="61"/>
      <c r="AR2633" s="61"/>
      <c r="AS2633" s="61"/>
      <c r="AT2633" s="61"/>
      <c r="AU2633" s="61"/>
      <c r="AV2633" s="61"/>
      <c r="AW2633" s="60"/>
    </row>
    <row r="2634" s="59" customFormat="1" customHeight="1" spans="1:49">
      <c r="A2634" s="60"/>
      <c r="B2634" s="60"/>
      <c r="C2634" s="60"/>
      <c r="D2634" s="60"/>
      <c r="H2634" s="61"/>
      <c r="I2634" s="61"/>
      <c r="J2634" s="61"/>
      <c r="K2634" s="61"/>
      <c r="L2634" s="61"/>
      <c r="M2634" s="61"/>
      <c r="N2634" s="61"/>
      <c r="O2634" s="61"/>
      <c r="P2634" s="61"/>
      <c r="Q2634" s="61"/>
      <c r="R2634" s="61"/>
      <c r="S2634" s="61"/>
      <c r="T2634" s="61"/>
      <c r="U2634" s="61"/>
      <c r="V2634" s="61"/>
      <c r="W2634" s="61"/>
      <c r="X2634" s="61"/>
      <c r="Y2634" s="61"/>
      <c r="Z2634" s="61"/>
      <c r="AA2634" s="61"/>
      <c r="AB2634" s="61"/>
      <c r="AC2634" s="61"/>
      <c r="AD2634" s="61"/>
      <c r="AE2634" s="61"/>
      <c r="AF2634" s="61"/>
      <c r="AG2634" s="61"/>
      <c r="AH2634" s="61"/>
      <c r="AI2634" s="61"/>
      <c r="AJ2634" s="61"/>
      <c r="AK2634" s="61"/>
      <c r="AL2634" s="61"/>
      <c r="AM2634" s="61"/>
      <c r="AN2634" s="61"/>
      <c r="AO2634" s="61"/>
      <c r="AP2634" s="62"/>
      <c r="AQ2634" s="61"/>
      <c r="AR2634" s="61"/>
      <c r="AS2634" s="61"/>
      <c r="AT2634" s="61"/>
      <c r="AU2634" s="61"/>
      <c r="AV2634" s="61"/>
      <c r="AW2634" s="60"/>
    </row>
    <row r="2635" s="59" customFormat="1" customHeight="1" spans="1:49">
      <c r="A2635" s="60"/>
      <c r="B2635" s="60"/>
      <c r="C2635" s="60"/>
      <c r="D2635" s="60"/>
      <c r="H2635" s="61"/>
      <c r="I2635" s="61"/>
      <c r="J2635" s="61"/>
      <c r="K2635" s="61"/>
      <c r="L2635" s="61"/>
      <c r="M2635" s="61"/>
      <c r="N2635" s="61"/>
      <c r="O2635" s="61"/>
      <c r="P2635" s="61"/>
      <c r="Q2635" s="61"/>
      <c r="R2635" s="61"/>
      <c r="S2635" s="61"/>
      <c r="T2635" s="61"/>
      <c r="U2635" s="61"/>
      <c r="V2635" s="61"/>
      <c r="W2635" s="61"/>
      <c r="X2635" s="61"/>
      <c r="Y2635" s="61"/>
      <c r="Z2635" s="61"/>
      <c r="AA2635" s="61"/>
      <c r="AB2635" s="61"/>
      <c r="AC2635" s="61"/>
      <c r="AD2635" s="61"/>
      <c r="AE2635" s="61"/>
      <c r="AF2635" s="61"/>
      <c r="AG2635" s="61"/>
      <c r="AH2635" s="61"/>
      <c r="AI2635" s="61"/>
      <c r="AJ2635" s="61"/>
      <c r="AK2635" s="61"/>
      <c r="AL2635" s="61"/>
      <c r="AM2635" s="61"/>
      <c r="AN2635" s="61"/>
      <c r="AO2635" s="61"/>
      <c r="AP2635" s="62"/>
      <c r="AQ2635" s="61"/>
      <c r="AR2635" s="61"/>
      <c r="AS2635" s="61"/>
      <c r="AT2635" s="61"/>
      <c r="AU2635" s="61"/>
      <c r="AV2635" s="61"/>
      <c r="AW2635" s="60"/>
    </row>
    <row r="2636" s="59" customFormat="1" customHeight="1" spans="1:49">
      <c r="A2636" s="60"/>
      <c r="B2636" s="60"/>
      <c r="C2636" s="60"/>
      <c r="D2636" s="60"/>
      <c r="H2636" s="61"/>
      <c r="I2636" s="61"/>
      <c r="J2636" s="61"/>
      <c r="K2636" s="61"/>
      <c r="L2636" s="61"/>
      <c r="M2636" s="61"/>
      <c r="N2636" s="61"/>
      <c r="O2636" s="61"/>
      <c r="P2636" s="61"/>
      <c r="Q2636" s="61"/>
      <c r="R2636" s="61"/>
      <c r="S2636" s="61"/>
      <c r="T2636" s="61"/>
      <c r="U2636" s="61"/>
      <c r="V2636" s="61"/>
      <c r="W2636" s="61"/>
      <c r="X2636" s="61"/>
      <c r="Y2636" s="61"/>
      <c r="Z2636" s="61"/>
      <c r="AA2636" s="61"/>
      <c r="AB2636" s="61"/>
      <c r="AC2636" s="61"/>
      <c r="AD2636" s="61"/>
      <c r="AE2636" s="61"/>
      <c r="AF2636" s="61"/>
      <c r="AG2636" s="61"/>
      <c r="AH2636" s="61"/>
      <c r="AI2636" s="61"/>
      <c r="AJ2636" s="61"/>
      <c r="AK2636" s="61"/>
      <c r="AL2636" s="61"/>
      <c r="AM2636" s="61"/>
      <c r="AN2636" s="61"/>
      <c r="AO2636" s="61"/>
      <c r="AP2636" s="62"/>
      <c r="AQ2636" s="61"/>
      <c r="AR2636" s="61"/>
      <c r="AS2636" s="61"/>
      <c r="AT2636" s="61"/>
      <c r="AU2636" s="61"/>
      <c r="AV2636" s="61"/>
      <c r="AW2636" s="60"/>
    </row>
    <row r="2637" s="59" customFormat="1" customHeight="1" spans="1:49">
      <c r="A2637" s="60"/>
      <c r="B2637" s="60"/>
      <c r="C2637" s="60"/>
      <c r="D2637" s="60"/>
      <c r="H2637" s="61"/>
      <c r="I2637" s="61"/>
      <c r="J2637" s="61"/>
      <c r="K2637" s="61"/>
      <c r="L2637" s="61"/>
      <c r="M2637" s="61"/>
      <c r="N2637" s="61"/>
      <c r="O2637" s="61"/>
      <c r="P2637" s="61"/>
      <c r="Q2637" s="61"/>
      <c r="R2637" s="61"/>
      <c r="S2637" s="61"/>
      <c r="T2637" s="61"/>
      <c r="U2637" s="61"/>
      <c r="V2637" s="61"/>
      <c r="W2637" s="61"/>
      <c r="X2637" s="61"/>
      <c r="Y2637" s="61"/>
      <c r="Z2637" s="61"/>
      <c r="AA2637" s="61"/>
      <c r="AB2637" s="61"/>
      <c r="AC2637" s="61"/>
      <c r="AD2637" s="61"/>
      <c r="AE2637" s="61"/>
      <c r="AF2637" s="61"/>
      <c r="AG2637" s="61"/>
      <c r="AH2637" s="61"/>
      <c r="AI2637" s="61"/>
      <c r="AJ2637" s="61"/>
      <c r="AK2637" s="61"/>
      <c r="AL2637" s="61"/>
      <c r="AM2637" s="61"/>
      <c r="AN2637" s="61"/>
      <c r="AO2637" s="61"/>
      <c r="AP2637" s="62"/>
      <c r="AQ2637" s="61"/>
      <c r="AR2637" s="61"/>
      <c r="AS2637" s="61"/>
      <c r="AT2637" s="61"/>
      <c r="AU2637" s="61"/>
      <c r="AV2637" s="61"/>
      <c r="AW2637" s="60"/>
    </row>
    <row r="2638" s="59" customFormat="1" customHeight="1" spans="1:49">
      <c r="A2638" s="60"/>
      <c r="B2638" s="60"/>
      <c r="C2638" s="60"/>
      <c r="D2638" s="60"/>
      <c r="H2638" s="61"/>
      <c r="I2638" s="61"/>
      <c r="J2638" s="61"/>
      <c r="K2638" s="61"/>
      <c r="L2638" s="61"/>
      <c r="M2638" s="61"/>
      <c r="N2638" s="61"/>
      <c r="O2638" s="61"/>
      <c r="P2638" s="61"/>
      <c r="Q2638" s="61"/>
      <c r="R2638" s="61"/>
      <c r="S2638" s="61"/>
      <c r="T2638" s="61"/>
      <c r="U2638" s="61"/>
      <c r="V2638" s="61"/>
      <c r="W2638" s="61"/>
      <c r="X2638" s="61"/>
      <c r="Y2638" s="61"/>
      <c r="Z2638" s="61"/>
      <c r="AA2638" s="61"/>
      <c r="AB2638" s="61"/>
      <c r="AC2638" s="61"/>
      <c r="AD2638" s="61"/>
      <c r="AE2638" s="61"/>
      <c r="AF2638" s="61"/>
      <c r="AG2638" s="61"/>
      <c r="AH2638" s="61"/>
      <c r="AI2638" s="61"/>
      <c r="AJ2638" s="61"/>
      <c r="AK2638" s="61"/>
      <c r="AL2638" s="61"/>
      <c r="AM2638" s="61"/>
      <c r="AN2638" s="61"/>
      <c r="AO2638" s="61"/>
      <c r="AP2638" s="62"/>
      <c r="AQ2638" s="61"/>
      <c r="AR2638" s="61"/>
      <c r="AS2638" s="61"/>
      <c r="AT2638" s="61"/>
      <c r="AU2638" s="61"/>
      <c r="AV2638" s="61"/>
      <c r="AW2638" s="60"/>
    </row>
    <row r="2639" s="59" customFormat="1" customHeight="1" spans="1:49">
      <c r="A2639" s="60"/>
      <c r="B2639" s="60"/>
      <c r="C2639" s="60"/>
      <c r="D2639" s="60"/>
      <c r="H2639" s="61"/>
      <c r="I2639" s="61"/>
      <c r="J2639" s="61"/>
      <c r="K2639" s="61"/>
      <c r="L2639" s="61"/>
      <c r="M2639" s="61"/>
      <c r="N2639" s="61"/>
      <c r="O2639" s="61"/>
      <c r="P2639" s="61"/>
      <c r="Q2639" s="61"/>
      <c r="R2639" s="61"/>
      <c r="S2639" s="61"/>
      <c r="T2639" s="61"/>
      <c r="U2639" s="61"/>
      <c r="V2639" s="61"/>
      <c r="W2639" s="61"/>
      <c r="X2639" s="61"/>
      <c r="Y2639" s="61"/>
      <c r="Z2639" s="61"/>
      <c r="AA2639" s="61"/>
      <c r="AB2639" s="61"/>
      <c r="AC2639" s="61"/>
      <c r="AD2639" s="61"/>
      <c r="AE2639" s="61"/>
      <c r="AF2639" s="61"/>
      <c r="AG2639" s="61"/>
      <c r="AH2639" s="61"/>
      <c r="AI2639" s="61"/>
      <c r="AJ2639" s="61"/>
      <c r="AK2639" s="61"/>
      <c r="AL2639" s="61"/>
      <c r="AM2639" s="61"/>
      <c r="AN2639" s="61"/>
      <c r="AO2639" s="61"/>
      <c r="AP2639" s="62"/>
      <c r="AQ2639" s="61"/>
      <c r="AR2639" s="61"/>
      <c r="AS2639" s="61"/>
      <c r="AT2639" s="61"/>
      <c r="AU2639" s="61"/>
      <c r="AV2639" s="61"/>
      <c r="AW2639" s="60"/>
    </row>
    <row r="2640" s="59" customFormat="1" customHeight="1" spans="1:49">
      <c r="A2640" s="60"/>
      <c r="B2640" s="60"/>
      <c r="C2640" s="60"/>
      <c r="D2640" s="60"/>
      <c r="H2640" s="61"/>
      <c r="I2640" s="61"/>
      <c r="J2640" s="61"/>
      <c r="K2640" s="61"/>
      <c r="L2640" s="61"/>
      <c r="M2640" s="61"/>
      <c r="N2640" s="61"/>
      <c r="O2640" s="61"/>
      <c r="P2640" s="61"/>
      <c r="Q2640" s="61"/>
      <c r="R2640" s="61"/>
      <c r="S2640" s="61"/>
      <c r="T2640" s="61"/>
      <c r="U2640" s="61"/>
      <c r="V2640" s="61"/>
      <c r="W2640" s="61"/>
      <c r="X2640" s="61"/>
      <c r="Y2640" s="61"/>
      <c r="Z2640" s="61"/>
      <c r="AA2640" s="61"/>
      <c r="AB2640" s="61"/>
      <c r="AC2640" s="61"/>
      <c r="AD2640" s="61"/>
      <c r="AE2640" s="61"/>
      <c r="AF2640" s="61"/>
      <c r="AG2640" s="61"/>
      <c r="AH2640" s="61"/>
      <c r="AI2640" s="61"/>
      <c r="AJ2640" s="61"/>
      <c r="AK2640" s="61"/>
      <c r="AL2640" s="61"/>
      <c r="AM2640" s="61"/>
      <c r="AN2640" s="61"/>
      <c r="AO2640" s="61"/>
      <c r="AP2640" s="62"/>
      <c r="AQ2640" s="61"/>
      <c r="AR2640" s="61"/>
      <c r="AS2640" s="61"/>
      <c r="AT2640" s="61"/>
      <c r="AU2640" s="61"/>
      <c r="AV2640" s="61"/>
      <c r="AW2640" s="60"/>
    </row>
    <row r="2641" s="59" customFormat="1" customHeight="1" spans="1:49">
      <c r="A2641" s="60"/>
      <c r="B2641" s="60"/>
      <c r="C2641" s="60"/>
      <c r="D2641" s="60"/>
      <c r="H2641" s="61"/>
      <c r="I2641" s="61"/>
      <c r="J2641" s="61"/>
      <c r="K2641" s="61"/>
      <c r="L2641" s="61"/>
      <c r="M2641" s="61"/>
      <c r="N2641" s="61"/>
      <c r="O2641" s="61"/>
      <c r="P2641" s="61"/>
      <c r="Q2641" s="61"/>
      <c r="R2641" s="61"/>
      <c r="S2641" s="61"/>
      <c r="T2641" s="61"/>
      <c r="U2641" s="61"/>
      <c r="V2641" s="61"/>
      <c r="W2641" s="61"/>
      <c r="X2641" s="61"/>
      <c r="Y2641" s="61"/>
      <c r="Z2641" s="61"/>
      <c r="AA2641" s="61"/>
      <c r="AB2641" s="61"/>
      <c r="AC2641" s="61"/>
      <c r="AD2641" s="61"/>
      <c r="AE2641" s="61"/>
      <c r="AF2641" s="61"/>
      <c r="AG2641" s="61"/>
      <c r="AH2641" s="61"/>
      <c r="AI2641" s="61"/>
      <c r="AJ2641" s="61"/>
      <c r="AK2641" s="61"/>
      <c r="AL2641" s="61"/>
      <c r="AM2641" s="61"/>
      <c r="AN2641" s="61"/>
      <c r="AO2641" s="61"/>
      <c r="AP2641" s="62"/>
      <c r="AQ2641" s="61"/>
      <c r="AR2641" s="61"/>
      <c r="AS2641" s="61"/>
      <c r="AT2641" s="61"/>
      <c r="AU2641" s="61"/>
      <c r="AV2641" s="61"/>
      <c r="AW2641" s="60"/>
    </row>
    <row r="2642" s="59" customFormat="1" customHeight="1" spans="1:49">
      <c r="A2642" s="60"/>
      <c r="B2642" s="60"/>
      <c r="C2642" s="60"/>
      <c r="D2642" s="60"/>
      <c r="H2642" s="61"/>
      <c r="I2642" s="61"/>
      <c r="J2642" s="61"/>
      <c r="K2642" s="61"/>
      <c r="L2642" s="61"/>
      <c r="M2642" s="61"/>
      <c r="N2642" s="61"/>
      <c r="O2642" s="61"/>
      <c r="P2642" s="61"/>
      <c r="Q2642" s="61"/>
      <c r="R2642" s="61"/>
      <c r="S2642" s="61"/>
      <c r="T2642" s="61"/>
      <c r="U2642" s="61"/>
      <c r="V2642" s="61"/>
      <c r="W2642" s="61"/>
      <c r="X2642" s="61"/>
      <c r="Y2642" s="61"/>
      <c r="Z2642" s="61"/>
      <c r="AA2642" s="61"/>
      <c r="AB2642" s="61"/>
      <c r="AC2642" s="61"/>
      <c r="AD2642" s="61"/>
      <c r="AE2642" s="61"/>
      <c r="AF2642" s="61"/>
      <c r="AG2642" s="61"/>
      <c r="AH2642" s="61"/>
      <c r="AI2642" s="61"/>
      <c r="AJ2642" s="61"/>
      <c r="AK2642" s="61"/>
      <c r="AL2642" s="61"/>
      <c r="AM2642" s="61"/>
      <c r="AN2642" s="61"/>
      <c r="AO2642" s="61"/>
      <c r="AP2642" s="62"/>
      <c r="AQ2642" s="61"/>
      <c r="AR2642" s="61"/>
      <c r="AS2642" s="61"/>
      <c r="AT2642" s="61"/>
      <c r="AU2642" s="61"/>
      <c r="AV2642" s="61"/>
      <c r="AW2642" s="60"/>
    </row>
    <row r="2643" s="59" customFormat="1" customHeight="1" spans="1:49">
      <c r="A2643" s="60"/>
      <c r="B2643" s="60"/>
      <c r="C2643" s="60"/>
      <c r="D2643" s="60"/>
      <c r="H2643" s="61"/>
      <c r="I2643" s="61"/>
      <c r="J2643" s="61"/>
      <c r="K2643" s="61"/>
      <c r="L2643" s="61"/>
      <c r="M2643" s="61"/>
      <c r="N2643" s="61"/>
      <c r="O2643" s="61"/>
      <c r="P2643" s="61"/>
      <c r="Q2643" s="61"/>
      <c r="R2643" s="61"/>
      <c r="S2643" s="61"/>
      <c r="T2643" s="61"/>
      <c r="U2643" s="61"/>
      <c r="V2643" s="61"/>
      <c r="W2643" s="61"/>
      <c r="X2643" s="61"/>
      <c r="Y2643" s="61"/>
      <c r="Z2643" s="61"/>
      <c r="AA2643" s="61"/>
      <c r="AB2643" s="61"/>
      <c r="AC2643" s="61"/>
      <c r="AD2643" s="61"/>
      <c r="AE2643" s="61"/>
      <c r="AF2643" s="61"/>
      <c r="AG2643" s="61"/>
      <c r="AH2643" s="61"/>
      <c r="AI2643" s="61"/>
      <c r="AJ2643" s="61"/>
      <c r="AK2643" s="61"/>
      <c r="AL2643" s="61"/>
      <c r="AM2643" s="61"/>
      <c r="AN2643" s="61"/>
      <c r="AO2643" s="61"/>
      <c r="AP2643" s="62"/>
      <c r="AQ2643" s="61"/>
      <c r="AR2643" s="61"/>
      <c r="AS2643" s="61"/>
      <c r="AT2643" s="61"/>
      <c r="AU2643" s="61"/>
      <c r="AV2643" s="61"/>
      <c r="AW2643" s="60"/>
    </row>
    <row r="2644" s="59" customFormat="1" customHeight="1" spans="1:49">
      <c r="A2644" s="60"/>
      <c r="B2644" s="60"/>
      <c r="C2644" s="60"/>
      <c r="D2644" s="60"/>
      <c r="H2644" s="61"/>
      <c r="I2644" s="61"/>
      <c r="J2644" s="61"/>
      <c r="K2644" s="61"/>
      <c r="L2644" s="61"/>
      <c r="M2644" s="61"/>
      <c r="N2644" s="61"/>
      <c r="O2644" s="61"/>
      <c r="P2644" s="61"/>
      <c r="Q2644" s="61"/>
      <c r="R2644" s="61"/>
      <c r="S2644" s="61"/>
      <c r="T2644" s="61"/>
      <c r="U2644" s="61"/>
      <c r="V2644" s="61"/>
      <c r="W2644" s="61"/>
      <c r="X2644" s="61"/>
      <c r="Y2644" s="61"/>
      <c r="Z2644" s="61"/>
      <c r="AA2644" s="61"/>
      <c r="AB2644" s="61"/>
      <c r="AC2644" s="61"/>
      <c r="AD2644" s="61"/>
      <c r="AE2644" s="61"/>
      <c r="AF2644" s="61"/>
      <c r="AG2644" s="61"/>
      <c r="AH2644" s="61"/>
      <c r="AI2644" s="61"/>
      <c r="AJ2644" s="61"/>
      <c r="AK2644" s="61"/>
      <c r="AL2644" s="61"/>
      <c r="AM2644" s="61"/>
      <c r="AN2644" s="61"/>
      <c r="AO2644" s="61"/>
      <c r="AP2644" s="62"/>
      <c r="AQ2644" s="61"/>
      <c r="AR2644" s="61"/>
      <c r="AS2644" s="61"/>
      <c r="AT2644" s="61"/>
      <c r="AU2644" s="61"/>
      <c r="AV2644" s="61"/>
      <c r="AW2644" s="60"/>
    </row>
    <row r="2645" s="59" customFormat="1" customHeight="1" spans="1:49">
      <c r="A2645" s="60"/>
      <c r="B2645" s="60"/>
      <c r="C2645" s="60"/>
      <c r="D2645" s="60"/>
      <c r="H2645" s="61"/>
      <c r="I2645" s="61"/>
      <c r="J2645" s="61"/>
      <c r="K2645" s="61"/>
      <c r="L2645" s="61"/>
      <c r="M2645" s="61"/>
      <c r="N2645" s="61"/>
      <c r="O2645" s="61"/>
      <c r="P2645" s="61"/>
      <c r="Q2645" s="61"/>
      <c r="R2645" s="61"/>
      <c r="S2645" s="61"/>
      <c r="T2645" s="61"/>
      <c r="U2645" s="61"/>
      <c r="V2645" s="61"/>
      <c r="W2645" s="61"/>
      <c r="X2645" s="61"/>
      <c r="Y2645" s="61"/>
      <c r="Z2645" s="61"/>
      <c r="AA2645" s="61"/>
      <c r="AB2645" s="61"/>
      <c r="AC2645" s="61"/>
      <c r="AD2645" s="61"/>
      <c r="AE2645" s="61"/>
      <c r="AF2645" s="61"/>
      <c r="AG2645" s="61"/>
      <c r="AH2645" s="61"/>
      <c r="AI2645" s="61"/>
      <c r="AJ2645" s="61"/>
      <c r="AK2645" s="61"/>
      <c r="AL2645" s="61"/>
      <c r="AM2645" s="61"/>
      <c r="AN2645" s="61"/>
      <c r="AO2645" s="61"/>
      <c r="AP2645" s="62"/>
      <c r="AQ2645" s="61"/>
      <c r="AR2645" s="61"/>
      <c r="AS2645" s="61"/>
      <c r="AT2645" s="61"/>
      <c r="AU2645" s="61"/>
      <c r="AV2645" s="61"/>
      <c r="AW2645" s="60"/>
    </row>
    <row r="2646" s="59" customFormat="1" customHeight="1" spans="1:49">
      <c r="A2646" s="60"/>
      <c r="B2646" s="60"/>
      <c r="C2646" s="60"/>
      <c r="D2646" s="60"/>
      <c r="H2646" s="61"/>
      <c r="I2646" s="61"/>
      <c r="J2646" s="61"/>
      <c r="K2646" s="61"/>
      <c r="L2646" s="61"/>
      <c r="M2646" s="61"/>
      <c r="N2646" s="61"/>
      <c r="O2646" s="61"/>
      <c r="P2646" s="61"/>
      <c r="Q2646" s="61"/>
      <c r="R2646" s="61"/>
      <c r="S2646" s="61"/>
      <c r="T2646" s="61"/>
      <c r="U2646" s="61"/>
      <c r="V2646" s="61"/>
      <c r="W2646" s="61"/>
      <c r="X2646" s="61"/>
      <c r="Y2646" s="61"/>
      <c r="Z2646" s="61"/>
      <c r="AA2646" s="61"/>
      <c r="AB2646" s="61"/>
      <c r="AC2646" s="61"/>
      <c r="AD2646" s="61"/>
      <c r="AE2646" s="61"/>
      <c r="AF2646" s="61"/>
      <c r="AG2646" s="61"/>
      <c r="AH2646" s="61"/>
      <c r="AI2646" s="61"/>
      <c r="AJ2646" s="61"/>
      <c r="AK2646" s="61"/>
      <c r="AL2646" s="61"/>
      <c r="AM2646" s="61"/>
      <c r="AN2646" s="61"/>
      <c r="AO2646" s="61"/>
      <c r="AP2646" s="62"/>
      <c r="AQ2646" s="61"/>
      <c r="AR2646" s="61"/>
      <c r="AS2646" s="61"/>
      <c r="AT2646" s="61"/>
      <c r="AU2646" s="61"/>
      <c r="AV2646" s="61"/>
      <c r="AW2646" s="60"/>
    </row>
    <row r="2647" s="59" customFormat="1" customHeight="1" spans="1:49">
      <c r="A2647" s="60"/>
      <c r="B2647" s="60"/>
      <c r="C2647" s="60"/>
      <c r="D2647" s="60"/>
      <c r="H2647" s="61"/>
      <c r="I2647" s="61"/>
      <c r="J2647" s="61"/>
      <c r="K2647" s="61"/>
      <c r="L2647" s="61"/>
      <c r="M2647" s="61"/>
      <c r="N2647" s="61"/>
      <c r="O2647" s="61"/>
      <c r="P2647" s="61"/>
      <c r="Q2647" s="61"/>
      <c r="R2647" s="61"/>
      <c r="S2647" s="61"/>
      <c r="T2647" s="61"/>
      <c r="U2647" s="61"/>
      <c r="V2647" s="61"/>
      <c r="W2647" s="61"/>
      <c r="X2647" s="61"/>
      <c r="Y2647" s="61"/>
      <c r="Z2647" s="61"/>
      <c r="AA2647" s="61"/>
      <c r="AB2647" s="61"/>
      <c r="AC2647" s="61"/>
      <c r="AD2647" s="61"/>
      <c r="AE2647" s="61"/>
      <c r="AF2647" s="61"/>
      <c r="AG2647" s="61"/>
      <c r="AH2647" s="61"/>
      <c r="AI2647" s="61"/>
      <c r="AJ2647" s="61"/>
      <c r="AK2647" s="61"/>
      <c r="AL2647" s="61"/>
      <c r="AM2647" s="61"/>
      <c r="AN2647" s="61"/>
      <c r="AO2647" s="61"/>
      <c r="AP2647" s="62"/>
      <c r="AQ2647" s="61"/>
      <c r="AR2647" s="61"/>
      <c r="AS2647" s="61"/>
      <c r="AT2647" s="61"/>
      <c r="AU2647" s="61"/>
      <c r="AV2647" s="61"/>
      <c r="AW2647" s="60"/>
    </row>
    <row r="2648" s="59" customFormat="1" customHeight="1" spans="1:49">
      <c r="A2648" s="60"/>
      <c r="B2648" s="60"/>
      <c r="C2648" s="60"/>
      <c r="D2648" s="60"/>
      <c r="H2648" s="61"/>
      <c r="I2648" s="61"/>
      <c r="J2648" s="61"/>
      <c r="K2648" s="61"/>
      <c r="L2648" s="61"/>
      <c r="M2648" s="61"/>
      <c r="N2648" s="61"/>
      <c r="O2648" s="61"/>
      <c r="P2648" s="61"/>
      <c r="Q2648" s="61"/>
      <c r="R2648" s="61"/>
      <c r="S2648" s="61"/>
      <c r="T2648" s="61"/>
      <c r="U2648" s="61"/>
      <c r="V2648" s="61"/>
      <c r="W2648" s="61"/>
      <c r="X2648" s="61"/>
      <c r="Y2648" s="61"/>
      <c r="Z2648" s="61"/>
      <c r="AA2648" s="61"/>
      <c r="AB2648" s="61"/>
      <c r="AC2648" s="61"/>
      <c r="AD2648" s="61"/>
      <c r="AE2648" s="61"/>
      <c r="AF2648" s="61"/>
      <c r="AG2648" s="61"/>
      <c r="AH2648" s="61"/>
      <c r="AI2648" s="61"/>
      <c r="AJ2648" s="61"/>
      <c r="AK2648" s="61"/>
      <c r="AL2648" s="61"/>
      <c r="AM2648" s="61"/>
      <c r="AN2648" s="61"/>
      <c r="AO2648" s="61"/>
      <c r="AP2648" s="62"/>
      <c r="AQ2648" s="61"/>
      <c r="AR2648" s="61"/>
      <c r="AS2648" s="61"/>
      <c r="AT2648" s="61"/>
      <c r="AU2648" s="61"/>
      <c r="AV2648" s="61"/>
      <c r="AW2648" s="60"/>
    </row>
    <row r="2649" s="59" customFormat="1" customHeight="1" spans="1:49">
      <c r="A2649" s="60"/>
      <c r="B2649" s="60"/>
      <c r="C2649" s="60"/>
      <c r="D2649" s="60"/>
      <c r="H2649" s="61"/>
      <c r="I2649" s="61"/>
      <c r="J2649" s="61"/>
      <c r="K2649" s="61"/>
      <c r="L2649" s="61"/>
      <c r="M2649" s="61"/>
      <c r="N2649" s="61"/>
      <c r="O2649" s="61"/>
      <c r="P2649" s="61"/>
      <c r="Q2649" s="61"/>
      <c r="R2649" s="61"/>
      <c r="S2649" s="61"/>
      <c r="T2649" s="61"/>
      <c r="U2649" s="61"/>
      <c r="V2649" s="61"/>
      <c r="W2649" s="61"/>
      <c r="X2649" s="61"/>
      <c r="Y2649" s="61"/>
      <c r="Z2649" s="61"/>
      <c r="AA2649" s="61"/>
      <c r="AB2649" s="61"/>
      <c r="AC2649" s="61"/>
      <c r="AD2649" s="61"/>
      <c r="AE2649" s="61"/>
      <c r="AF2649" s="61"/>
      <c r="AG2649" s="61"/>
      <c r="AH2649" s="61"/>
      <c r="AI2649" s="61"/>
      <c r="AJ2649" s="61"/>
      <c r="AK2649" s="61"/>
      <c r="AL2649" s="61"/>
      <c r="AM2649" s="61"/>
      <c r="AN2649" s="61"/>
      <c r="AO2649" s="61"/>
      <c r="AP2649" s="62"/>
      <c r="AQ2649" s="61"/>
      <c r="AR2649" s="61"/>
      <c r="AS2649" s="61"/>
      <c r="AT2649" s="61"/>
      <c r="AU2649" s="61"/>
      <c r="AV2649" s="61"/>
      <c r="AW2649" s="60"/>
    </row>
    <row r="2650" s="59" customFormat="1" customHeight="1" spans="1:49">
      <c r="A2650" s="60"/>
      <c r="B2650" s="60"/>
      <c r="C2650" s="60"/>
      <c r="D2650" s="60"/>
      <c r="H2650" s="61"/>
      <c r="I2650" s="61"/>
      <c r="J2650" s="61"/>
      <c r="K2650" s="61"/>
      <c r="L2650" s="61"/>
      <c r="M2650" s="61"/>
      <c r="N2650" s="61"/>
      <c r="O2650" s="61"/>
      <c r="P2650" s="61"/>
      <c r="Q2650" s="61"/>
      <c r="R2650" s="61"/>
      <c r="S2650" s="61"/>
      <c r="T2650" s="61"/>
      <c r="U2650" s="61"/>
      <c r="V2650" s="61"/>
      <c r="W2650" s="61"/>
      <c r="X2650" s="61"/>
      <c r="Y2650" s="61"/>
      <c r="Z2650" s="61"/>
      <c r="AA2650" s="61"/>
      <c r="AB2650" s="61"/>
      <c r="AC2650" s="61"/>
      <c r="AD2650" s="61"/>
      <c r="AE2650" s="61"/>
      <c r="AF2650" s="61"/>
      <c r="AG2650" s="61"/>
      <c r="AH2650" s="61"/>
      <c r="AI2650" s="61"/>
      <c r="AJ2650" s="61"/>
      <c r="AK2650" s="61"/>
      <c r="AL2650" s="61"/>
      <c r="AM2650" s="61"/>
      <c r="AN2650" s="61"/>
      <c r="AO2650" s="61"/>
      <c r="AP2650" s="62"/>
      <c r="AQ2650" s="61"/>
      <c r="AR2650" s="61"/>
      <c r="AS2650" s="61"/>
      <c r="AT2650" s="61"/>
      <c r="AU2650" s="61"/>
      <c r="AV2650" s="61"/>
      <c r="AW2650" s="60"/>
    </row>
    <row r="2651" s="59" customFormat="1" customHeight="1" spans="1:49">
      <c r="A2651" s="60"/>
      <c r="B2651" s="60"/>
      <c r="C2651" s="60"/>
      <c r="D2651" s="60"/>
      <c r="H2651" s="61"/>
      <c r="I2651" s="61"/>
      <c r="J2651" s="61"/>
      <c r="K2651" s="61"/>
      <c r="L2651" s="61"/>
      <c r="M2651" s="61"/>
      <c r="N2651" s="61"/>
      <c r="O2651" s="61"/>
      <c r="P2651" s="61"/>
      <c r="Q2651" s="61"/>
      <c r="R2651" s="61"/>
      <c r="S2651" s="61"/>
      <c r="T2651" s="61"/>
      <c r="U2651" s="61"/>
      <c r="V2651" s="61"/>
      <c r="W2651" s="61"/>
      <c r="X2651" s="61"/>
      <c r="Y2651" s="61"/>
      <c r="Z2651" s="61"/>
      <c r="AA2651" s="61"/>
      <c r="AB2651" s="61"/>
      <c r="AC2651" s="61"/>
      <c r="AD2651" s="61"/>
      <c r="AE2651" s="61"/>
      <c r="AF2651" s="61"/>
      <c r="AG2651" s="61"/>
      <c r="AH2651" s="61"/>
      <c r="AI2651" s="61"/>
      <c r="AJ2651" s="61"/>
      <c r="AK2651" s="61"/>
      <c r="AL2651" s="61"/>
      <c r="AM2651" s="61"/>
      <c r="AN2651" s="61"/>
      <c r="AO2651" s="61"/>
      <c r="AP2651" s="62"/>
      <c r="AQ2651" s="61"/>
      <c r="AR2651" s="61"/>
      <c r="AS2651" s="61"/>
      <c r="AT2651" s="61"/>
      <c r="AU2651" s="61"/>
      <c r="AV2651" s="61"/>
      <c r="AW2651" s="60"/>
    </row>
    <row r="2652" s="59" customFormat="1" customHeight="1" spans="1:49">
      <c r="A2652" s="60"/>
      <c r="B2652" s="60"/>
      <c r="C2652" s="60"/>
      <c r="D2652" s="60"/>
      <c r="H2652" s="61"/>
      <c r="I2652" s="61"/>
      <c r="J2652" s="61"/>
      <c r="K2652" s="61"/>
      <c r="L2652" s="61"/>
      <c r="M2652" s="61"/>
      <c r="N2652" s="61"/>
      <c r="O2652" s="61"/>
      <c r="P2652" s="61"/>
      <c r="Q2652" s="61"/>
      <c r="R2652" s="61"/>
      <c r="S2652" s="61"/>
      <c r="T2652" s="61"/>
      <c r="U2652" s="61"/>
      <c r="V2652" s="61"/>
      <c r="W2652" s="61"/>
      <c r="X2652" s="61"/>
      <c r="Y2652" s="61"/>
      <c r="Z2652" s="61"/>
      <c r="AA2652" s="61"/>
      <c r="AB2652" s="61"/>
      <c r="AC2652" s="61"/>
      <c r="AD2652" s="61"/>
      <c r="AE2652" s="61"/>
      <c r="AF2652" s="61"/>
      <c r="AG2652" s="61"/>
      <c r="AH2652" s="61"/>
      <c r="AI2652" s="61"/>
      <c r="AJ2652" s="61"/>
      <c r="AK2652" s="61"/>
      <c r="AL2652" s="61"/>
      <c r="AM2652" s="61"/>
      <c r="AN2652" s="61"/>
      <c r="AO2652" s="61"/>
      <c r="AP2652" s="62"/>
      <c r="AQ2652" s="61"/>
      <c r="AR2652" s="61"/>
      <c r="AS2652" s="61"/>
      <c r="AT2652" s="61"/>
      <c r="AU2652" s="61"/>
      <c r="AV2652" s="61"/>
      <c r="AW2652" s="60"/>
    </row>
    <row r="2653" s="59" customFormat="1" customHeight="1" spans="1:49">
      <c r="A2653" s="60"/>
      <c r="B2653" s="60"/>
      <c r="C2653" s="60"/>
      <c r="D2653" s="60"/>
      <c r="H2653" s="61"/>
      <c r="I2653" s="61"/>
      <c r="J2653" s="61"/>
      <c r="K2653" s="61"/>
      <c r="L2653" s="61"/>
      <c r="M2653" s="61"/>
      <c r="N2653" s="61"/>
      <c r="O2653" s="61"/>
      <c r="P2653" s="61"/>
      <c r="Q2653" s="61"/>
      <c r="R2653" s="61"/>
      <c r="S2653" s="61"/>
      <c r="T2653" s="61"/>
      <c r="U2653" s="61"/>
      <c r="V2653" s="61"/>
      <c r="W2653" s="61"/>
      <c r="X2653" s="61"/>
      <c r="Y2653" s="61"/>
      <c r="Z2653" s="61"/>
      <c r="AA2653" s="61"/>
      <c r="AB2653" s="61"/>
      <c r="AC2653" s="61"/>
      <c r="AD2653" s="61"/>
      <c r="AE2653" s="61"/>
      <c r="AF2653" s="61"/>
      <c r="AG2653" s="61"/>
      <c r="AH2653" s="61"/>
      <c r="AI2653" s="61"/>
      <c r="AJ2653" s="61"/>
      <c r="AK2653" s="61"/>
      <c r="AL2653" s="61"/>
      <c r="AM2653" s="61"/>
      <c r="AN2653" s="61"/>
      <c r="AO2653" s="61"/>
      <c r="AP2653" s="62"/>
      <c r="AQ2653" s="61"/>
      <c r="AR2653" s="61"/>
      <c r="AS2653" s="61"/>
      <c r="AT2653" s="61"/>
      <c r="AU2653" s="61"/>
      <c r="AV2653" s="61"/>
      <c r="AW2653" s="60"/>
    </row>
    <row r="2654" s="59" customFormat="1" customHeight="1" spans="1:49">
      <c r="A2654" s="60"/>
      <c r="B2654" s="60"/>
      <c r="C2654" s="60"/>
      <c r="D2654" s="60"/>
      <c r="H2654" s="61"/>
      <c r="I2654" s="61"/>
      <c r="J2654" s="61"/>
      <c r="K2654" s="61"/>
      <c r="L2654" s="61"/>
      <c r="M2654" s="61"/>
      <c r="N2654" s="61"/>
      <c r="O2654" s="61"/>
      <c r="P2654" s="61"/>
      <c r="Q2654" s="61"/>
      <c r="R2654" s="61"/>
      <c r="S2654" s="61"/>
      <c r="T2654" s="61"/>
      <c r="U2654" s="61"/>
      <c r="V2654" s="61"/>
      <c r="W2654" s="61"/>
      <c r="X2654" s="61"/>
      <c r="Y2654" s="61"/>
      <c r="Z2654" s="61"/>
      <c r="AA2654" s="61"/>
      <c r="AB2654" s="61"/>
      <c r="AC2654" s="61"/>
      <c r="AD2654" s="61"/>
      <c r="AE2654" s="61"/>
      <c r="AF2654" s="61"/>
      <c r="AG2654" s="61"/>
      <c r="AH2654" s="61"/>
      <c r="AI2654" s="61"/>
      <c r="AJ2654" s="61"/>
      <c r="AK2654" s="61"/>
      <c r="AL2654" s="61"/>
      <c r="AM2654" s="61"/>
      <c r="AN2654" s="61"/>
      <c r="AO2654" s="61"/>
      <c r="AP2654" s="62"/>
      <c r="AQ2654" s="61"/>
      <c r="AR2654" s="61"/>
      <c r="AS2654" s="61"/>
      <c r="AT2654" s="61"/>
      <c r="AU2654" s="61"/>
      <c r="AV2654" s="61"/>
      <c r="AW2654" s="60"/>
    </row>
    <row r="2655" s="59" customFormat="1" customHeight="1" spans="1:49">
      <c r="A2655" s="60"/>
      <c r="B2655" s="60"/>
      <c r="C2655" s="60"/>
      <c r="D2655" s="60"/>
      <c r="H2655" s="61"/>
      <c r="I2655" s="61"/>
      <c r="J2655" s="61"/>
      <c r="K2655" s="61"/>
      <c r="L2655" s="61"/>
      <c r="M2655" s="61"/>
      <c r="N2655" s="61"/>
      <c r="O2655" s="61"/>
      <c r="P2655" s="61"/>
      <c r="Q2655" s="61"/>
      <c r="R2655" s="61"/>
      <c r="S2655" s="61"/>
      <c r="T2655" s="61"/>
      <c r="U2655" s="61"/>
      <c r="V2655" s="61"/>
      <c r="W2655" s="61"/>
      <c r="X2655" s="61"/>
      <c r="Y2655" s="61"/>
      <c r="Z2655" s="61"/>
      <c r="AA2655" s="61"/>
      <c r="AB2655" s="61"/>
      <c r="AC2655" s="61"/>
      <c r="AD2655" s="61"/>
      <c r="AE2655" s="61"/>
      <c r="AF2655" s="61"/>
      <c r="AG2655" s="61"/>
      <c r="AH2655" s="61"/>
      <c r="AI2655" s="61"/>
      <c r="AJ2655" s="61"/>
      <c r="AK2655" s="61"/>
      <c r="AL2655" s="61"/>
      <c r="AM2655" s="61"/>
      <c r="AN2655" s="61"/>
      <c r="AO2655" s="61"/>
      <c r="AP2655" s="62"/>
      <c r="AQ2655" s="61"/>
      <c r="AR2655" s="61"/>
      <c r="AS2655" s="61"/>
      <c r="AT2655" s="61"/>
      <c r="AU2655" s="61"/>
      <c r="AV2655" s="61"/>
      <c r="AW2655" s="60"/>
    </row>
    <row r="2656" s="59" customFormat="1" customHeight="1" spans="1:49">
      <c r="A2656" s="60"/>
      <c r="B2656" s="60"/>
      <c r="C2656" s="60"/>
      <c r="D2656" s="60"/>
      <c r="H2656" s="61"/>
      <c r="I2656" s="61"/>
      <c r="J2656" s="61"/>
      <c r="K2656" s="61"/>
      <c r="L2656" s="61"/>
      <c r="M2656" s="61"/>
      <c r="N2656" s="61"/>
      <c r="O2656" s="61"/>
      <c r="P2656" s="61"/>
      <c r="Q2656" s="61"/>
      <c r="R2656" s="61"/>
      <c r="S2656" s="61"/>
      <c r="T2656" s="61"/>
      <c r="U2656" s="61"/>
      <c r="V2656" s="61"/>
      <c r="W2656" s="61"/>
      <c r="X2656" s="61"/>
      <c r="Y2656" s="61"/>
      <c r="Z2656" s="61"/>
      <c r="AA2656" s="61"/>
      <c r="AB2656" s="61"/>
      <c r="AC2656" s="61"/>
      <c r="AD2656" s="61"/>
      <c r="AE2656" s="61"/>
      <c r="AF2656" s="61"/>
      <c r="AG2656" s="61"/>
      <c r="AH2656" s="61"/>
      <c r="AI2656" s="61"/>
      <c r="AJ2656" s="61"/>
      <c r="AK2656" s="61"/>
      <c r="AL2656" s="61"/>
      <c r="AM2656" s="61"/>
      <c r="AN2656" s="61"/>
      <c r="AO2656" s="61"/>
      <c r="AP2656" s="62"/>
      <c r="AQ2656" s="61"/>
      <c r="AR2656" s="61"/>
      <c r="AS2656" s="61"/>
      <c r="AT2656" s="61"/>
      <c r="AU2656" s="61"/>
      <c r="AV2656" s="61"/>
      <c r="AW2656" s="60"/>
    </row>
    <row r="2657" s="59" customFormat="1" customHeight="1" spans="1:49">
      <c r="A2657" s="60"/>
      <c r="B2657" s="60"/>
      <c r="C2657" s="60"/>
      <c r="D2657" s="60"/>
      <c r="H2657" s="61"/>
      <c r="I2657" s="61"/>
      <c r="J2657" s="61"/>
      <c r="K2657" s="61"/>
      <c r="L2657" s="61"/>
      <c r="M2657" s="61"/>
      <c r="N2657" s="61"/>
      <c r="O2657" s="61"/>
      <c r="P2657" s="61"/>
      <c r="Q2657" s="61"/>
      <c r="R2657" s="61"/>
      <c r="S2657" s="61"/>
      <c r="T2657" s="61"/>
      <c r="U2657" s="61"/>
      <c r="V2657" s="61"/>
      <c r="W2657" s="61"/>
      <c r="X2657" s="61"/>
      <c r="Y2657" s="61"/>
      <c r="Z2657" s="61"/>
      <c r="AA2657" s="61"/>
      <c r="AB2657" s="61"/>
      <c r="AC2657" s="61"/>
      <c r="AD2657" s="61"/>
      <c r="AE2657" s="61"/>
      <c r="AF2657" s="61"/>
      <c r="AG2657" s="61"/>
      <c r="AH2657" s="61"/>
      <c r="AI2657" s="61"/>
      <c r="AJ2657" s="61"/>
      <c r="AK2657" s="61"/>
      <c r="AL2657" s="61"/>
      <c r="AM2657" s="61"/>
      <c r="AN2657" s="61"/>
      <c r="AO2657" s="61"/>
      <c r="AP2657" s="62"/>
      <c r="AQ2657" s="61"/>
      <c r="AR2657" s="61"/>
      <c r="AS2657" s="61"/>
      <c r="AT2657" s="61"/>
      <c r="AU2657" s="61"/>
      <c r="AV2657" s="61"/>
      <c r="AW2657" s="60"/>
    </row>
    <row r="2658" s="59" customFormat="1" customHeight="1" spans="1:49">
      <c r="A2658" s="60"/>
      <c r="B2658" s="60"/>
      <c r="C2658" s="60"/>
      <c r="D2658" s="60"/>
      <c r="H2658" s="61"/>
      <c r="I2658" s="61"/>
      <c r="J2658" s="61"/>
      <c r="K2658" s="61"/>
      <c r="L2658" s="61"/>
      <c r="M2658" s="61"/>
      <c r="N2658" s="61"/>
      <c r="O2658" s="61"/>
      <c r="P2658" s="61"/>
      <c r="Q2658" s="61"/>
      <c r="R2658" s="61"/>
      <c r="S2658" s="61"/>
      <c r="T2658" s="61"/>
      <c r="U2658" s="61"/>
      <c r="V2658" s="61"/>
      <c r="W2658" s="61"/>
      <c r="X2658" s="61"/>
      <c r="Y2658" s="61"/>
      <c r="Z2658" s="61"/>
      <c r="AA2658" s="61"/>
      <c r="AB2658" s="61"/>
      <c r="AC2658" s="61"/>
      <c r="AD2658" s="61"/>
      <c r="AE2658" s="61"/>
      <c r="AF2658" s="61"/>
      <c r="AG2658" s="61"/>
      <c r="AH2658" s="61"/>
      <c r="AI2658" s="61"/>
      <c r="AJ2658" s="61"/>
      <c r="AK2658" s="61"/>
      <c r="AL2658" s="61"/>
      <c r="AM2658" s="61"/>
      <c r="AN2658" s="61"/>
      <c r="AO2658" s="61"/>
      <c r="AP2658" s="62"/>
      <c r="AQ2658" s="61"/>
      <c r="AR2658" s="61"/>
      <c r="AS2658" s="61"/>
      <c r="AT2658" s="61"/>
      <c r="AU2658" s="61"/>
      <c r="AV2658" s="61"/>
      <c r="AW2658" s="60"/>
    </row>
    <row r="2659" s="59" customFormat="1" customHeight="1" spans="1:49">
      <c r="A2659" s="60"/>
      <c r="B2659" s="60"/>
      <c r="C2659" s="60"/>
      <c r="D2659" s="60"/>
      <c r="H2659" s="61"/>
      <c r="I2659" s="61"/>
      <c r="J2659" s="61"/>
      <c r="K2659" s="61"/>
      <c r="L2659" s="61"/>
      <c r="M2659" s="61"/>
      <c r="N2659" s="61"/>
      <c r="O2659" s="61"/>
      <c r="P2659" s="61"/>
      <c r="Q2659" s="61"/>
      <c r="R2659" s="61"/>
      <c r="S2659" s="61"/>
      <c r="T2659" s="61"/>
      <c r="U2659" s="61"/>
      <c r="V2659" s="61"/>
      <c r="W2659" s="61"/>
      <c r="X2659" s="61"/>
      <c r="Y2659" s="61"/>
      <c r="Z2659" s="61"/>
      <c r="AA2659" s="61"/>
      <c r="AB2659" s="61"/>
      <c r="AC2659" s="61"/>
      <c r="AD2659" s="61"/>
      <c r="AE2659" s="61"/>
      <c r="AF2659" s="61"/>
      <c r="AG2659" s="61"/>
      <c r="AH2659" s="61"/>
      <c r="AI2659" s="61"/>
      <c r="AJ2659" s="61"/>
      <c r="AK2659" s="61"/>
      <c r="AL2659" s="61"/>
      <c r="AM2659" s="61"/>
      <c r="AN2659" s="61"/>
      <c r="AO2659" s="61"/>
      <c r="AP2659" s="62"/>
      <c r="AQ2659" s="61"/>
      <c r="AR2659" s="61"/>
      <c r="AS2659" s="61"/>
      <c r="AT2659" s="61"/>
      <c r="AU2659" s="61"/>
      <c r="AV2659" s="61"/>
      <c r="AW2659" s="60"/>
    </row>
    <row r="2660" s="59" customFormat="1" customHeight="1" spans="1:49">
      <c r="A2660" s="60"/>
      <c r="B2660" s="60"/>
      <c r="C2660" s="60"/>
      <c r="D2660" s="60"/>
      <c r="H2660" s="61"/>
      <c r="I2660" s="61"/>
      <c r="J2660" s="61"/>
      <c r="K2660" s="61"/>
      <c r="L2660" s="61"/>
      <c r="M2660" s="61"/>
      <c r="N2660" s="61"/>
      <c r="O2660" s="61"/>
      <c r="P2660" s="61"/>
      <c r="Q2660" s="61"/>
      <c r="R2660" s="61"/>
      <c r="S2660" s="61"/>
      <c r="T2660" s="61"/>
      <c r="U2660" s="61"/>
      <c r="V2660" s="61"/>
      <c r="W2660" s="61"/>
      <c r="X2660" s="61"/>
      <c r="Y2660" s="61"/>
      <c r="Z2660" s="61"/>
      <c r="AA2660" s="61"/>
      <c r="AB2660" s="61"/>
      <c r="AC2660" s="61"/>
      <c r="AD2660" s="61"/>
      <c r="AE2660" s="61"/>
      <c r="AF2660" s="61"/>
      <c r="AG2660" s="61"/>
      <c r="AH2660" s="61"/>
      <c r="AI2660" s="61"/>
      <c r="AJ2660" s="61"/>
      <c r="AK2660" s="61"/>
      <c r="AL2660" s="61"/>
      <c r="AM2660" s="61"/>
      <c r="AN2660" s="61"/>
      <c r="AO2660" s="61"/>
      <c r="AP2660" s="62"/>
      <c r="AQ2660" s="61"/>
      <c r="AR2660" s="61"/>
      <c r="AS2660" s="61"/>
      <c r="AT2660" s="61"/>
      <c r="AU2660" s="61"/>
      <c r="AV2660" s="61"/>
      <c r="AW2660" s="60"/>
    </row>
    <row r="2661" s="59" customFormat="1" customHeight="1" spans="1:49">
      <c r="A2661" s="60"/>
      <c r="B2661" s="60"/>
      <c r="C2661" s="60"/>
      <c r="D2661" s="60"/>
      <c r="H2661" s="61"/>
      <c r="I2661" s="61"/>
      <c r="J2661" s="61"/>
      <c r="K2661" s="61"/>
      <c r="L2661" s="61"/>
      <c r="M2661" s="61"/>
      <c r="N2661" s="61"/>
      <c r="O2661" s="61"/>
      <c r="P2661" s="61"/>
      <c r="Q2661" s="61"/>
      <c r="R2661" s="61"/>
      <c r="S2661" s="61"/>
      <c r="T2661" s="61"/>
      <c r="U2661" s="61"/>
      <c r="V2661" s="61"/>
      <c r="W2661" s="61"/>
      <c r="X2661" s="61"/>
      <c r="Y2661" s="61"/>
      <c r="Z2661" s="61"/>
      <c r="AA2661" s="61"/>
      <c r="AB2661" s="61"/>
      <c r="AC2661" s="61"/>
      <c r="AD2661" s="61"/>
      <c r="AE2661" s="61"/>
      <c r="AF2661" s="61"/>
      <c r="AG2661" s="61"/>
      <c r="AH2661" s="61"/>
      <c r="AI2661" s="61"/>
      <c r="AJ2661" s="61"/>
      <c r="AK2661" s="61"/>
      <c r="AL2661" s="61"/>
      <c r="AM2661" s="61"/>
      <c r="AN2661" s="61"/>
      <c r="AO2661" s="61"/>
      <c r="AP2661" s="62"/>
      <c r="AQ2661" s="61"/>
      <c r="AR2661" s="61"/>
      <c r="AS2661" s="61"/>
      <c r="AT2661" s="61"/>
      <c r="AU2661" s="61"/>
      <c r="AV2661" s="61"/>
      <c r="AW2661" s="60"/>
    </row>
    <row r="2662" s="59" customFormat="1" customHeight="1" spans="1:49">
      <c r="A2662" s="60"/>
      <c r="B2662" s="60"/>
      <c r="C2662" s="60"/>
      <c r="D2662" s="60"/>
      <c r="H2662" s="61"/>
      <c r="I2662" s="61"/>
      <c r="J2662" s="61"/>
      <c r="K2662" s="61"/>
      <c r="L2662" s="61"/>
      <c r="M2662" s="61"/>
      <c r="N2662" s="61"/>
      <c r="O2662" s="61"/>
      <c r="P2662" s="61"/>
      <c r="Q2662" s="61"/>
      <c r="R2662" s="61"/>
      <c r="S2662" s="61"/>
      <c r="T2662" s="61"/>
      <c r="U2662" s="61"/>
      <c r="V2662" s="61"/>
      <c r="W2662" s="61"/>
      <c r="X2662" s="61"/>
      <c r="Y2662" s="61"/>
      <c r="Z2662" s="61"/>
      <c r="AA2662" s="61"/>
      <c r="AB2662" s="61"/>
      <c r="AC2662" s="61"/>
      <c r="AD2662" s="61"/>
      <c r="AE2662" s="61"/>
      <c r="AF2662" s="61"/>
      <c r="AG2662" s="61"/>
      <c r="AH2662" s="61"/>
      <c r="AI2662" s="61"/>
      <c r="AJ2662" s="61"/>
      <c r="AK2662" s="61"/>
      <c r="AL2662" s="61"/>
      <c r="AM2662" s="61"/>
      <c r="AN2662" s="61"/>
      <c r="AO2662" s="61"/>
      <c r="AP2662" s="62"/>
      <c r="AQ2662" s="61"/>
      <c r="AR2662" s="61"/>
      <c r="AS2662" s="61"/>
      <c r="AT2662" s="61"/>
      <c r="AU2662" s="61"/>
      <c r="AV2662" s="61"/>
      <c r="AW2662" s="60"/>
    </row>
    <row r="2663" s="59" customFormat="1" customHeight="1" spans="1:49">
      <c r="A2663" s="60"/>
      <c r="B2663" s="60"/>
      <c r="C2663" s="60"/>
      <c r="D2663" s="60"/>
      <c r="H2663" s="61"/>
      <c r="I2663" s="61"/>
      <c r="J2663" s="61"/>
      <c r="K2663" s="61"/>
      <c r="L2663" s="61"/>
      <c r="M2663" s="61"/>
      <c r="N2663" s="61"/>
      <c r="O2663" s="61"/>
      <c r="P2663" s="61"/>
      <c r="Q2663" s="61"/>
      <c r="R2663" s="61"/>
      <c r="S2663" s="61"/>
      <c r="T2663" s="61"/>
      <c r="U2663" s="61"/>
      <c r="V2663" s="61"/>
      <c r="W2663" s="61"/>
      <c r="X2663" s="61"/>
      <c r="Y2663" s="61"/>
      <c r="Z2663" s="61"/>
      <c r="AA2663" s="61"/>
      <c r="AB2663" s="61"/>
      <c r="AC2663" s="61"/>
      <c r="AD2663" s="61"/>
      <c r="AE2663" s="61"/>
      <c r="AF2663" s="61"/>
      <c r="AG2663" s="61"/>
      <c r="AH2663" s="61"/>
      <c r="AI2663" s="61"/>
      <c r="AJ2663" s="61"/>
      <c r="AK2663" s="61"/>
      <c r="AL2663" s="61"/>
      <c r="AM2663" s="61"/>
      <c r="AN2663" s="61"/>
      <c r="AO2663" s="61"/>
      <c r="AP2663" s="62"/>
      <c r="AQ2663" s="61"/>
      <c r="AR2663" s="61"/>
      <c r="AS2663" s="61"/>
      <c r="AT2663" s="61"/>
      <c r="AU2663" s="61"/>
      <c r="AV2663" s="61"/>
      <c r="AW2663" s="60"/>
    </row>
    <row r="2664" s="59" customFormat="1" customHeight="1" spans="1:49">
      <c r="A2664" s="60"/>
      <c r="B2664" s="60"/>
      <c r="C2664" s="60"/>
      <c r="D2664" s="60"/>
      <c r="H2664" s="61"/>
      <c r="I2664" s="61"/>
      <c r="J2664" s="61"/>
      <c r="K2664" s="61"/>
      <c r="L2664" s="61"/>
      <c r="M2664" s="61"/>
      <c r="N2664" s="61"/>
      <c r="O2664" s="61"/>
      <c r="P2664" s="61"/>
      <c r="Q2664" s="61"/>
      <c r="R2664" s="61"/>
      <c r="S2664" s="61"/>
      <c r="T2664" s="61"/>
      <c r="U2664" s="61"/>
      <c r="V2664" s="61"/>
      <c r="W2664" s="61"/>
      <c r="X2664" s="61"/>
      <c r="Y2664" s="61"/>
      <c r="Z2664" s="61"/>
      <c r="AA2664" s="61"/>
      <c r="AB2664" s="61"/>
      <c r="AC2664" s="61"/>
      <c r="AD2664" s="61"/>
      <c r="AE2664" s="61"/>
      <c r="AF2664" s="61"/>
      <c r="AG2664" s="61"/>
      <c r="AH2664" s="61"/>
      <c r="AI2664" s="61"/>
      <c r="AJ2664" s="61"/>
      <c r="AK2664" s="61"/>
      <c r="AL2664" s="61"/>
      <c r="AM2664" s="61"/>
      <c r="AN2664" s="61"/>
      <c r="AO2664" s="61"/>
      <c r="AP2664" s="62"/>
      <c r="AQ2664" s="61"/>
      <c r="AR2664" s="61"/>
      <c r="AS2664" s="61"/>
      <c r="AT2664" s="61"/>
      <c r="AU2664" s="61"/>
      <c r="AV2664" s="61"/>
      <c r="AW2664" s="60"/>
    </row>
    <row r="2665" s="59" customFormat="1" customHeight="1" spans="1:49">
      <c r="A2665" s="60"/>
      <c r="B2665" s="60"/>
      <c r="C2665" s="60"/>
      <c r="D2665" s="60"/>
      <c r="H2665" s="61"/>
      <c r="I2665" s="61"/>
      <c r="J2665" s="61"/>
      <c r="K2665" s="61"/>
      <c r="L2665" s="61"/>
      <c r="M2665" s="61"/>
      <c r="N2665" s="61"/>
      <c r="O2665" s="61"/>
      <c r="P2665" s="61"/>
      <c r="Q2665" s="61"/>
      <c r="R2665" s="61"/>
      <c r="S2665" s="61"/>
      <c r="T2665" s="61"/>
      <c r="U2665" s="61"/>
      <c r="V2665" s="61"/>
      <c r="W2665" s="61"/>
      <c r="X2665" s="61"/>
      <c r="Y2665" s="61"/>
      <c r="Z2665" s="61"/>
      <c r="AA2665" s="61"/>
      <c r="AB2665" s="61"/>
      <c r="AC2665" s="61"/>
      <c r="AD2665" s="61"/>
      <c r="AE2665" s="61"/>
      <c r="AF2665" s="61"/>
      <c r="AG2665" s="61"/>
      <c r="AH2665" s="61"/>
      <c r="AI2665" s="61"/>
      <c r="AJ2665" s="61"/>
      <c r="AK2665" s="61"/>
      <c r="AL2665" s="61"/>
      <c r="AM2665" s="61"/>
      <c r="AN2665" s="61"/>
      <c r="AO2665" s="61"/>
      <c r="AP2665" s="62"/>
      <c r="AQ2665" s="61"/>
      <c r="AR2665" s="61"/>
      <c r="AS2665" s="61"/>
      <c r="AT2665" s="61"/>
      <c r="AU2665" s="61"/>
      <c r="AV2665" s="61"/>
      <c r="AW2665" s="60"/>
    </row>
    <row r="2666" s="59" customFormat="1" customHeight="1" spans="1:49">
      <c r="A2666" s="60"/>
      <c r="B2666" s="60"/>
      <c r="C2666" s="60"/>
      <c r="D2666" s="60"/>
      <c r="H2666" s="61"/>
      <c r="I2666" s="61"/>
      <c r="J2666" s="61"/>
      <c r="K2666" s="61"/>
      <c r="L2666" s="61"/>
      <c r="M2666" s="61"/>
      <c r="N2666" s="61"/>
      <c r="O2666" s="61"/>
      <c r="P2666" s="61"/>
      <c r="Q2666" s="61"/>
      <c r="R2666" s="61"/>
      <c r="S2666" s="61"/>
      <c r="T2666" s="61"/>
      <c r="U2666" s="61"/>
      <c r="V2666" s="61"/>
      <c r="W2666" s="61"/>
      <c r="X2666" s="61"/>
      <c r="Y2666" s="61"/>
      <c r="Z2666" s="61"/>
      <c r="AA2666" s="61"/>
      <c r="AB2666" s="61"/>
      <c r="AC2666" s="61"/>
      <c r="AD2666" s="61"/>
      <c r="AE2666" s="61"/>
      <c r="AF2666" s="61"/>
      <c r="AG2666" s="61"/>
      <c r="AH2666" s="61"/>
      <c r="AI2666" s="61"/>
      <c r="AJ2666" s="61"/>
      <c r="AK2666" s="61"/>
      <c r="AL2666" s="61"/>
      <c r="AM2666" s="61"/>
      <c r="AN2666" s="61"/>
      <c r="AO2666" s="61"/>
      <c r="AP2666" s="62"/>
      <c r="AQ2666" s="61"/>
      <c r="AR2666" s="61"/>
      <c r="AS2666" s="61"/>
      <c r="AT2666" s="61"/>
      <c r="AU2666" s="61"/>
      <c r="AV2666" s="61"/>
      <c r="AW2666" s="60"/>
    </row>
    <row r="2667" s="59" customFormat="1" customHeight="1" spans="1:49">
      <c r="A2667" s="60"/>
      <c r="B2667" s="60"/>
      <c r="C2667" s="60"/>
      <c r="D2667" s="60"/>
      <c r="H2667" s="61"/>
      <c r="I2667" s="61"/>
      <c r="J2667" s="61"/>
      <c r="K2667" s="61"/>
      <c r="L2667" s="61"/>
      <c r="M2667" s="61"/>
      <c r="N2667" s="61"/>
      <c r="O2667" s="61"/>
      <c r="P2667" s="61"/>
      <c r="Q2667" s="61"/>
      <c r="R2667" s="61"/>
      <c r="S2667" s="61"/>
      <c r="T2667" s="61"/>
      <c r="U2667" s="61"/>
      <c r="V2667" s="61"/>
      <c r="W2667" s="61"/>
      <c r="X2667" s="61"/>
      <c r="Y2667" s="61"/>
      <c r="Z2667" s="61"/>
      <c r="AA2667" s="61"/>
      <c r="AB2667" s="61"/>
      <c r="AC2667" s="61"/>
      <c r="AD2667" s="61"/>
      <c r="AE2667" s="61"/>
      <c r="AF2667" s="61"/>
      <c r="AG2667" s="61"/>
      <c r="AH2667" s="61"/>
      <c r="AI2667" s="61"/>
      <c r="AJ2667" s="61"/>
      <c r="AK2667" s="61"/>
      <c r="AL2667" s="61"/>
      <c r="AM2667" s="61"/>
      <c r="AN2667" s="61"/>
      <c r="AO2667" s="61"/>
      <c r="AP2667" s="62"/>
      <c r="AQ2667" s="61"/>
      <c r="AR2667" s="61"/>
      <c r="AS2667" s="61"/>
      <c r="AT2667" s="61"/>
      <c r="AU2667" s="61"/>
      <c r="AV2667" s="61"/>
      <c r="AW2667" s="60"/>
    </row>
    <row r="2668" s="59" customFormat="1" customHeight="1" spans="1:49">
      <c r="A2668" s="60"/>
      <c r="B2668" s="60"/>
      <c r="C2668" s="60"/>
      <c r="D2668" s="60"/>
      <c r="H2668" s="61"/>
      <c r="I2668" s="61"/>
      <c r="J2668" s="61"/>
      <c r="K2668" s="61"/>
      <c r="L2668" s="61"/>
      <c r="M2668" s="61"/>
      <c r="N2668" s="61"/>
      <c r="O2668" s="61"/>
      <c r="P2668" s="61"/>
      <c r="Q2668" s="61"/>
      <c r="R2668" s="61"/>
      <c r="S2668" s="61"/>
      <c r="T2668" s="61"/>
      <c r="U2668" s="61"/>
      <c r="V2668" s="61"/>
      <c r="W2668" s="61"/>
      <c r="X2668" s="61"/>
      <c r="Y2668" s="61"/>
      <c r="Z2668" s="61"/>
      <c r="AA2668" s="61"/>
      <c r="AB2668" s="61"/>
      <c r="AC2668" s="61"/>
      <c r="AD2668" s="61"/>
      <c r="AE2668" s="61"/>
      <c r="AF2668" s="61"/>
      <c r="AG2668" s="61"/>
      <c r="AH2668" s="61"/>
      <c r="AI2668" s="61"/>
      <c r="AJ2668" s="61"/>
      <c r="AK2668" s="61"/>
      <c r="AL2668" s="61"/>
      <c r="AM2668" s="61"/>
      <c r="AN2668" s="61"/>
      <c r="AO2668" s="61"/>
      <c r="AP2668" s="62"/>
      <c r="AQ2668" s="61"/>
      <c r="AR2668" s="61"/>
      <c r="AS2668" s="61"/>
      <c r="AT2668" s="61"/>
      <c r="AU2668" s="61"/>
      <c r="AV2668" s="61"/>
      <c r="AW2668" s="60"/>
    </row>
    <row r="2669" s="59" customFormat="1" customHeight="1" spans="1:49">
      <c r="A2669" s="60"/>
      <c r="B2669" s="60"/>
      <c r="C2669" s="60"/>
      <c r="D2669" s="60"/>
      <c r="H2669" s="61"/>
      <c r="I2669" s="61"/>
      <c r="J2669" s="61"/>
      <c r="K2669" s="61"/>
      <c r="L2669" s="61"/>
      <c r="M2669" s="61"/>
      <c r="N2669" s="61"/>
      <c r="O2669" s="61"/>
      <c r="P2669" s="61"/>
      <c r="Q2669" s="61"/>
      <c r="R2669" s="61"/>
      <c r="S2669" s="61"/>
      <c r="T2669" s="61"/>
      <c r="U2669" s="61"/>
      <c r="V2669" s="61"/>
      <c r="W2669" s="61"/>
      <c r="X2669" s="61"/>
      <c r="Y2669" s="61"/>
      <c r="Z2669" s="61"/>
      <c r="AA2669" s="61"/>
      <c r="AB2669" s="61"/>
      <c r="AC2669" s="61"/>
      <c r="AD2669" s="61"/>
      <c r="AE2669" s="61"/>
      <c r="AF2669" s="61"/>
      <c r="AG2669" s="61"/>
      <c r="AH2669" s="61"/>
      <c r="AI2669" s="61"/>
      <c r="AJ2669" s="61"/>
      <c r="AK2669" s="61"/>
      <c r="AL2669" s="61"/>
      <c r="AM2669" s="61"/>
      <c r="AN2669" s="61"/>
      <c r="AO2669" s="61"/>
      <c r="AP2669" s="62"/>
      <c r="AQ2669" s="61"/>
      <c r="AR2669" s="61"/>
      <c r="AS2669" s="61"/>
      <c r="AT2669" s="61"/>
      <c r="AU2669" s="61"/>
      <c r="AV2669" s="61"/>
      <c r="AW2669" s="60"/>
    </row>
    <row r="2670" s="59" customFormat="1" customHeight="1" spans="1:49">
      <c r="A2670" s="60"/>
      <c r="B2670" s="60"/>
      <c r="C2670" s="60"/>
      <c r="D2670" s="60"/>
      <c r="H2670" s="61"/>
      <c r="I2670" s="61"/>
      <c r="J2670" s="61"/>
      <c r="K2670" s="61"/>
      <c r="L2670" s="61"/>
      <c r="M2670" s="61"/>
      <c r="N2670" s="61"/>
      <c r="O2670" s="61"/>
      <c r="P2670" s="61"/>
      <c r="Q2670" s="61"/>
      <c r="R2670" s="61"/>
      <c r="S2670" s="61"/>
      <c r="T2670" s="61"/>
      <c r="U2670" s="61"/>
      <c r="V2670" s="61"/>
      <c r="W2670" s="61"/>
      <c r="X2670" s="61"/>
      <c r="Y2670" s="61"/>
      <c r="Z2670" s="61"/>
      <c r="AA2670" s="61"/>
      <c r="AB2670" s="61"/>
      <c r="AC2670" s="61"/>
      <c r="AD2670" s="61"/>
      <c r="AE2670" s="61"/>
      <c r="AF2670" s="61"/>
      <c r="AG2670" s="61"/>
      <c r="AH2670" s="61"/>
      <c r="AI2670" s="61"/>
      <c r="AJ2670" s="61"/>
      <c r="AK2670" s="61"/>
      <c r="AL2670" s="61"/>
      <c r="AM2670" s="61"/>
      <c r="AN2670" s="61"/>
      <c r="AO2670" s="61"/>
      <c r="AP2670" s="62"/>
      <c r="AQ2670" s="61"/>
      <c r="AR2670" s="61"/>
      <c r="AS2670" s="61"/>
      <c r="AT2670" s="61"/>
      <c r="AU2670" s="61"/>
      <c r="AV2670" s="61"/>
      <c r="AW2670" s="60"/>
    </row>
    <row r="2671" s="59" customFormat="1" customHeight="1" spans="1:49">
      <c r="A2671" s="60"/>
      <c r="B2671" s="60"/>
      <c r="C2671" s="60"/>
      <c r="D2671" s="60"/>
      <c r="H2671" s="61"/>
      <c r="I2671" s="61"/>
      <c r="J2671" s="61"/>
      <c r="K2671" s="61"/>
      <c r="L2671" s="61"/>
      <c r="M2671" s="61"/>
      <c r="N2671" s="61"/>
      <c r="O2671" s="61"/>
      <c r="P2671" s="61"/>
      <c r="Q2671" s="61"/>
      <c r="R2671" s="61"/>
      <c r="S2671" s="61"/>
      <c r="T2671" s="61"/>
      <c r="U2671" s="61"/>
      <c r="V2671" s="61"/>
      <c r="W2671" s="61"/>
      <c r="X2671" s="61"/>
      <c r="Y2671" s="61"/>
      <c r="Z2671" s="61"/>
      <c r="AA2671" s="61"/>
      <c r="AB2671" s="61"/>
      <c r="AC2671" s="61"/>
      <c r="AD2671" s="61"/>
      <c r="AE2671" s="61"/>
      <c r="AF2671" s="61"/>
      <c r="AG2671" s="61"/>
      <c r="AH2671" s="61"/>
      <c r="AI2671" s="61"/>
      <c r="AJ2671" s="61"/>
      <c r="AK2671" s="61"/>
      <c r="AL2671" s="61"/>
      <c r="AM2671" s="61"/>
      <c r="AN2671" s="61"/>
      <c r="AO2671" s="61"/>
      <c r="AP2671" s="62"/>
      <c r="AQ2671" s="61"/>
      <c r="AR2671" s="61"/>
      <c r="AS2671" s="61"/>
      <c r="AT2671" s="61"/>
      <c r="AU2671" s="61"/>
      <c r="AV2671" s="61"/>
      <c r="AW2671" s="60"/>
    </row>
    <row r="2672" s="59" customFormat="1" customHeight="1" spans="1:49">
      <c r="A2672" s="60"/>
      <c r="B2672" s="60"/>
      <c r="C2672" s="60"/>
      <c r="D2672" s="60"/>
      <c r="H2672" s="61"/>
      <c r="I2672" s="61"/>
      <c r="J2672" s="61"/>
      <c r="K2672" s="61"/>
      <c r="L2672" s="61"/>
      <c r="M2672" s="61"/>
      <c r="N2672" s="61"/>
      <c r="O2672" s="61"/>
      <c r="P2672" s="61"/>
      <c r="Q2672" s="61"/>
      <c r="R2672" s="61"/>
      <c r="S2672" s="61"/>
      <c r="T2672" s="61"/>
      <c r="U2672" s="61"/>
      <c r="V2672" s="61"/>
      <c r="W2672" s="61"/>
      <c r="X2672" s="61"/>
      <c r="Y2672" s="61"/>
      <c r="Z2672" s="61"/>
      <c r="AA2672" s="61"/>
      <c r="AB2672" s="61"/>
      <c r="AC2672" s="61"/>
      <c r="AD2672" s="61"/>
      <c r="AE2672" s="61"/>
      <c r="AF2672" s="61"/>
      <c r="AG2672" s="61"/>
      <c r="AH2672" s="61"/>
      <c r="AI2672" s="61"/>
      <c r="AJ2672" s="61"/>
      <c r="AK2672" s="61"/>
      <c r="AL2672" s="61"/>
      <c r="AM2672" s="61"/>
      <c r="AN2672" s="61"/>
      <c r="AO2672" s="61"/>
      <c r="AP2672" s="62"/>
      <c r="AQ2672" s="61"/>
      <c r="AR2672" s="61"/>
      <c r="AS2672" s="61"/>
      <c r="AT2672" s="61"/>
      <c r="AU2672" s="61"/>
      <c r="AV2672" s="61"/>
      <c r="AW2672" s="60"/>
    </row>
    <row r="2673" s="59" customFormat="1" customHeight="1" spans="1:49">
      <c r="A2673" s="60"/>
      <c r="B2673" s="60"/>
      <c r="C2673" s="60"/>
      <c r="D2673" s="60"/>
      <c r="H2673" s="61"/>
      <c r="I2673" s="61"/>
      <c r="J2673" s="61"/>
      <c r="K2673" s="61"/>
      <c r="L2673" s="61"/>
      <c r="M2673" s="61"/>
      <c r="N2673" s="61"/>
      <c r="O2673" s="61"/>
      <c r="P2673" s="61"/>
      <c r="Q2673" s="61"/>
      <c r="R2673" s="61"/>
      <c r="S2673" s="61"/>
      <c r="T2673" s="61"/>
      <c r="U2673" s="61"/>
      <c r="V2673" s="61"/>
      <c r="W2673" s="61"/>
      <c r="X2673" s="61"/>
      <c r="Y2673" s="61"/>
      <c r="Z2673" s="61"/>
      <c r="AA2673" s="61"/>
      <c r="AB2673" s="61"/>
      <c r="AC2673" s="61"/>
      <c r="AD2673" s="61"/>
      <c r="AE2673" s="61"/>
      <c r="AF2673" s="61"/>
      <c r="AG2673" s="61"/>
      <c r="AH2673" s="61"/>
      <c r="AI2673" s="61"/>
      <c r="AJ2673" s="61"/>
      <c r="AK2673" s="61"/>
      <c r="AL2673" s="61"/>
      <c r="AM2673" s="61"/>
      <c r="AN2673" s="61"/>
      <c r="AO2673" s="61"/>
      <c r="AP2673" s="62"/>
      <c r="AQ2673" s="61"/>
      <c r="AR2673" s="61"/>
      <c r="AS2673" s="61"/>
      <c r="AT2673" s="61"/>
      <c r="AU2673" s="61"/>
      <c r="AV2673" s="61"/>
      <c r="AW2673" s="60"/>
    </row>
    <row r="2674" s="59" customFormat="1" customHeight="1" spans="1:49">
      <c r="A2674" s="60"/>
      <c r="B2674" s="60"/>
      <c r="C2674" s="60"/>
      <c r="D2674" s="60"/>
      <c r="H2674" s="61"/>
      <c r="I2674" s="61"/>
      <c r="J2674" s="61"/>
      <c r="K2674" s="61"/>
      <c r="L2674" s="61"/>
      <c r="M2674" s="61"/>
      <c r="N2674" s="61"/>
      <c r="O2674" s="61"/>
      <c r="P2674" s="61"/>
      <c r="Q2674" s="61"/>
      <c r="R2674" s="61"/>
      <c r="S2674" s="61"/>
      <c r="T2674" s="61"/>
      <c r="U2674" s="61"/>
      <c r="V2674" s="61"/>
      <c r="W2674" s="61"/>
      <c r="X2674" s="61"/>
      <c r="Y2674" s="61"/>
      <c r="Z2674" s="61"/>
      <c r="AA2674" s="61"/>
      <c r="AB2674" s="61"/>
      <c r="AC2674" s="61"/>
      <c r="AD2674" s="61"/>
      <c r="AE2674" s="61"/>
      <c r="AF2674" s="61"/>
      <c r="AG2674" s="61"/>
      <c r="AH2674" s="61"/>
      <c r="AI2674" s="61"/>
      <c r="AJ2674" s="61"/>
      <c r="AK2674" s="61"/>
      <c r="AL2674" s="61"/>
      <c r="AM2674" s="61"/>
      <c r="AN2674" s="61"/>
      <c r="AO2674" s="61"/>
      <c r="AP2674" s="62"/>
      <c r="AQ2674" s="61"/>
      <c r="AR2674" s="61"/>
      <c r="AS2674" s="61"/>
      <c r="AT2674" s="61"/>
      <c r="AU2674" s="61"/>
      <c r="AV2674" s="61"/>
      <c r="AW2674" s="60"/>
    </row>
    <row r="2675" s="59" customFormat="1" customHeight="1" spans="1:49">
      <c r="A2675" s="60"/>
      <c r="B2675" s="60"/>
      <c r="C2675" s="60"/>
      <c r="D2675" s="60"/>
      <c r="H2675" s="61"/>
      <c r="I2675" s="61"/>
      <c r="J2675" s="61"/>
      <c r="K2675" s="61"/>
      <c r="L2675" s="61"/>
      <c r="M2675" s="61"/>
      <c r="N2675" s="61"/>
      <c r="O2675" s="61"/>
      <c r="P2675" s="61"/>
      <c r="Q2675" s="61"/>
      <c r="R2675" s="61"/>
      <c r="S2675" s="61"/>
      <c r="T2675" s="61"/>
      <c r="U2675" s="61"/>
      <c r="V2675" s="61"/>
      <c r="W2675" s="61"/>
      <c r="X2675" s="61"/>
      <c r="Y2675" s="61"/>
      <c r="Z2675" s="61"/>
      <c r="AA2675" s="61"/>
      <c r="AB2675" s="61"/>
      <c r="AC2675" s="61"/>
      <c r="AD2675" s="61"/>
      <c r="AE2675" s="61"/>
      <c r="AF2675" s="61"/>
      <c r="AG2675" s="61"/>
      <c r="AH2675" s="61"/>
      <c r="AI2675" s="61"/>
      <c r="AJ2675" s="61"/>
      <c r="AK2675" s="61"/>
      <c r="AL2675" s="61"/>
      <c r="AM2675" s="61"/>
      <c r="AN2675" s="61"/>
      <c r="AO2675" s="61"/>
      <c r="AP2675" s="62"/>
      <c r="AQ2675" s="61"/>
      <c r="AR2675" s="61"/>
      <c r="AS2675" s="61"/>
      <c r="AT2675" s="61"/>
      <c r="AU2675" s="61"/>
      <c r="AV2675" s="61"/>
      <c r="AW2675" s="60"/>
    </row>
    <row r="2676" s="59" customFormat="1" customHeight="1" spans="1:49">
      <c r="A2676" s="60"/>
      <c r="B2676" s="60"/>
      <c r="C2676" s="60"/>
      <c r="D2676" s="60"/>
      <c r="H2676" s="61"/>
      <c r="I2676" s="61"/>
      <c r="J2676" s="61"/>
      <c r="K2676" s="61"/>
      <c r="L2676" s="61"/>
      <c r="M2676" s="61"/>
      <c r="N2676" s="61"/>
      <c r="O2676" s="61"/>
      <c r="P2676" s="61"/>
      <c r="Q2676" s="61"/>
      <c r="R2676" s="61"/>
      <c r="S2676" s="61"/>
      <c r="T2676" s="61"/>
      <c r="U2676" s="61"/>
      <c r="V2676" s="61"/>
      <c r="W2676" s="61"/>
      <c r="X2676" s="61"/>
      <c r="Y2676" s="61"/>
      <c r="Z2676" s="61"/>
      <c r="AA2676" s="61"/>
      <c r="AB2676" s="61"/>
      <c r="AC2676" s="61"/>
      <c r="AD2676" s="61"/>
      <c r="AE2676" s="61"/>
      <c r="AF2676" s="61"/>
      <c r="AG2676" s="61"/>
      <c r="AH2676" s="61"/>
      <c r="AI2676" s="61"/>
      <c r="AJ2676" s="61"/>
      <c r="AK2676" s="61"/>
      <c r="AL2676" s="61"/>
      <c r="AM2676" s="61"/>
      <c r="AN2676" s="61"/>
      <c r="AO2676" s="61"/>
      <c r="AP2676" s="62"/>
      <c r="AQ2676" s="61"/>
      <c r="AR2676" s="61"/>
      <c r="AS2676" s="61"/>
      <c r="AT2676" s="61"/>
      <c r="AU2676" s="61"/>
      <c r="AV2676" s="61"/>
      <c r="AW2676" s="60"/>
    </row>
    <row r="2677" s="59" customFormat="1" customHeight="1" spans="1:49">
      <c r="A2677" s="60"/>
      <c r="B2677" s="60"/>
      <c r="C2677" s="60"/>
      <c r="D2677" s="60"/>
      <c r="H2677" s="61"/>
      <c r="I2677" s="61"/>
      <c r="J2677" s="61"/>
      <c r="K2677" s="61"/>
      <c r="L2677" s="61"/>
      <c r="M2677" s="61"/>
      <c r="N2677" s="61"/>
      <c r="O2677" s="61"/>
      <c r="P2677" s="61"/>
      <c r="Q2677" s="61"/>
      <c r="R2677" s="61"/>
      <c r="S2677" s="61"/>
      <c r="T2677" s="61"/>
      <c r="U2677" s="61"/>
      <c r="V2677" s="61"/>
      <c r="W2677" s="61"/>
      <c r="X2677" s="61"/>
      <c r="Y2677" s="61"/>
      <c r="Z2677" s="61"/>
      <c r="AA2677" s="61"/>
      <c r="AB2677" s="61"/>
      <c r="AC2677" s="61"/>
      <c r="AD2677" s="61"/>
      <c r="AE2677" s="61"/>
      <c r="AF2677" s="61"/>
      <c r="AG2677" s="61"/>
      <c r="AH2677" s="61"/>
      <c r="AI2677" s="61"/>
      <c r="AJ2677" s="61"/>
      <c r="AK2677" s="61"/>
      <c r="AL2677" s="61"/>
      <c r="AM2677" s="61"/>
      <c r="AN2677" s="61"/>
      <c r="AO2677" s="61"/>
      <c r="AP2677" s="62"/>
      <c r="AQ2677" s="61"/>
      <c r="AR2677" s="61"/>
      <c r="AS2677" s="61"/>
      <c r="AT2677" s="61"/>
      <c r="AU2677" s="61"/>
      <c r="AV2677" s="61"/>
      <c r="AW2677" s="60"/>
    </row>
    <row r="2678" s="59" customFormat="1" customHeight="1" spans="1:49">
      <c r="A2678" s="60"/>
      <c r="B2678" s="60"/>
      <c r="C2678" s="60"/>
      <c r="D2678" s="60"/>
      <c r="H2678" s="61"/>
      <c r="I2678" s="61"/>
      <c r="J2678" s="61"/>
      <c r="K2678" s="61"/>
      <c r="L2678" s="61"/>
      <c r="M2678" s="61"/>
      <c r="N2678" s="61"/>
      <c r="O2678" s="61"/>
      <c r="P2678" s="61"/>
      <c r="Q2678" s="61"/>
      <c r="R2678" s="61"/>
      <c r="S2678" s="61"/>
      <c r="T2678" s="61"/>
      <c r="U2678" s="61"/>
      <c r="V2678" s="61"/>
      <c r="W2678" s="61"/>
      <c r="X2678" s="61"/>
      <c r="Y2678" s="61"/>
      <c r="Z2678" s="61"/>
      <c r="AA2678" s="61"/>
      <c r="AB2678" s="61"/>
      <c r="AC2678" s="61"/>
      <c r="AD2678" s="61"/>
      <c r="AE2678" s="61"/>
      <c r="AF2678" s="61"/>
      <c r="AG2678" s="61"/>
      <c r="AH2678" s="61"/>
      <c r="AI2678" s="61"/>
      <c r="AJ2678" s="61"/>
      <c r="AK2678" s="61"/>
      <c r="AL2678" s="61"/>
      <c r="AM2678" s="61"/>
      <c r="AN2678" s="61"/>
      <c r="AO2678" s="61"/>
      <c r="AP2678" s="62"/>
      <c r="AQ2678" s="61"/>
      <c r="AR2678" s="61"/>
      <c r="AS2678" s="61"/>
      <c r="AT2678" s="61"/>
      <c r="AU2678" s="61"/>
      <c r="AV2678" s="61"/>
      <c r="AW2678" s="60"/>
    </row>
    <row r="2679" s="59" customFormat="1" customHeight="1" spans="1:49">
      <c r="A2679" s="60"/>
      <c r="B2679" s="60"/>
      <c r="C2679" s="60"/>
      <c r="D2679" s="60"/>
      <c r="H2679" s="61"/>
      <c r="I2679" s="61"/>
      <c r="J2679" s="61"/>
      <c r="K2679" s="61"/>
      <c r="L2679" s="61"/>
      <c r="M2679" s="61"/>
      <c r="N2679" s="61"/>
      <c r="O2679" s="61"/>
      <c r="P2679" s="61"/>
      <c r="Q2679" s="61"/>
      <c r="R2679" s="61"/>
      <c r="S2679" s="61"/>
      <c r="T2679" s="61"/>
      <c r="U2679" s="61"/>
      <c r="V2679" s="61"/>
      <c r="W2679" s="61"/>
      <c r="X2679" s="61"/>
      <c r="Y2679" s="61"/>
      <c r="Z2679" s="61"/>
      <c r="AA2679" s="61"/>
      <c r="AB2679" s="61"/>
      <c r="AC2679" s="61"/>
      <c r="AD2679" s="61"/>
      <c r="AE2679" s="61"/>
      <c r="AF2679" s="61"/>
      <c r="AG2679" s="61"/>
      <c r="AH2679" s="61"/>
      <c r="AI2679" s="61"/>
      <c r="AJ2679" s="61"/>
      <c r="AK2679" s="61"/>
      <c r="AL2679" s="61"/>
      <c r="AM2679" s="61"/>
      <c r="AN2679" s="61"/>
      <c r="AO2679" s="61"/>
      <c r="AP2679" s="62"/>
      <c r="AQ2679" s="61"/>
      <c r="AR2679" s="61"/>
      <c r="AS2679" s="61"/>
      <c r="AT2679" s="61"/>
      <c r="AU2679" s="61"/>
      <c r="AV2679" s="61"/>
      <c r="AW2679" s="60"/>
    </row>
    <row r="2680" s="59" customFormat="1" customHeight="1" spans="1:49">
      <c r="A2680" s="60"/>
      <c r="B2680" s="60"/>
      <c r="C2680" s="60"/>
      <c r="D2680" s="60"/>
      <c r="H2680" s="61"/>
      <c r="I2680" s="61"/>
      <c r="J2680" s="61"/>
      <c r="K2680" s="61"/>
      <c r="L2680" s="61"/>
      <c r="M2680" s="61"/>
      <c r="N2680" s="61"/>
      <c r="O2680" s="61"/>
      <c r="P2680" s="61"/>
      <c r="Q2680" s="61"/>
      <c r="R2680" s="61"/>
      <c r="S2680" s="61"/>
      <c r="T2680" s="61"/>
      <c r="U2680" s="61"/>
      <c r="V2680" s="61"/>
      <c r="W2680" s="61"/>
      <c r="X2680" s="61"/>
      <c r="Y2680" s="61"/>
      <c r="Z2680" s="61"/>
      <c r="AA2680" s="61"/>
      <c r="AB2680" s="61"/>
      <c r="AC2680" s="61"/>
      <c r="AD2680" s="61"/>
      <c r="AE2680" s="61"/>
      <c r="AF2680" s="61"/>
      <c r="AG2680" s="61"/>
      <c r="AH2680" s="61"/>
      <c r="AI2680" s="61"/>
      <c r="AJ2680" s="61"/>
      <c r="AK2680" s="61"/>
      <c r="AL2680" s="61"/>
      <c r="AM2680" s="61"/>
      <c r="AN2680" s="61"/>
      <c r="AO2680" s="61"/>
      <c r="AP2680" s="62"/>
      <c r="AQ2680" s="61"/>
      <c r="AR2680" s="61"/>
      <c r="AS2680" s="61"/>
      <c r="AT2680" s="61"/>
      <c r="AU2680" s="61"/>
      <c r="AV2680" s="61"/>
      <c r="AW2680" s="60"/>
    </row>
    <row r="2681" s="59" customFormat="1" customHeight="1" spans="1:49">
      <c r="A2681" s="60"/>
      <c r="B2681" s="60"/>
      <c r="C2681" s="60"/>
      <c r="D2681" s="60"/>
      <c r="H2681" s="61"/>
      <c r="I2681" s="61"/>
      <c r="J2681" s="61"/>
      <c r="K2681" s="61"/>
      <c r="L2681" s="61"/>
      <c r="M2681" s="61"/>
      <c r="N2681" s="61"/>
      <c r="O2681" s="61"/>
      <c r="P2681" s="61"/>
      <c r="Q2681" s="61"/>
      <c r="R2681" s="61"/>
      <c r="S2681" s="61"/>
      <c r="T2681" s="61"/>
      <c r="U2681" s="61"/>
      <c r="V2681" s="61"/>
      <c r="W2681" s="61"/>
      <c r="X2681" s="61"/>
      <c r="Y2681" s="61"/>
      <c r="Z2681" s="61"/>
      <c r="AA2681" s="61"/>
      <c r="AB2681" s="61"/>
      <c r="AC2681" s="61"/>
      <c r="AD2681" s="61"/>
      <c r="AE2681" s="61"/>
      <c r="AF2681" s="61"/>
      <c r="AG2681" s="61"/>
      <c r="AH2681" s="61"/>
      <c r="AI2681" s="61"/>
      <c r="AJ2681" s="61"/>
      <c r="AK2681" s="61"/>
      <c r="AL2681" s="61"/>
      <c r="AM2681" s="61"/>
      <c r="AN2681" s="61"/>
      <c r="AO2681" s="61"/>
      <c r="AP2681" s="62"/>
      <c r="AQ2681" s="61"/>
      <c r="AR2681" s="61"/>
      <c r="AS2681" s="61"/>
      <c r="AT2681" s="61"/>
      <c r="AU2681" s="61"/>
      <c r="AV2681" s="61"/>
      <c r="AW2681" s="60"/>
    </row>
    <row r="2682" s="59" customFormat="1" customHeight="1" spans="1:49">
      <c r="A2682" s="60"/>
      <c r="B2682" s="60"/>
      <c r="C2682" s="60"/>
      <c r="D2682" s="60"/>
      <c r="H2682" s="61"/>
      <c r="I2682" s="61"/>
      <c r="J2682" s="61"/>
      <c r="K2682" s="61"/>
      <c r="L2682" s="61"/>
      <c r="M2682" s="61"/>
      <c r="N2682" s="61"/>
      <c r="O2682" s="61"/>
      <c r="P2682" s="61"/>
      <c r="Q2682" s="61"/>
      <c r="R2682" s="61"/>
      <c r="S2682" s="61"/>
      <c r="T2682" s="61"/>
      <c r="U2682" s="61"/>
      <c r="V2682" s="61"/>
      <c r="W2682" s="61"/>
      <c r="X2682" s="61"/>
      <c r="Y2682" s="61"/>
      <c r="Z2682" s="61"/>
      <c r="AA2682" s="61"/>
      <c r="AB2682" s="61"/>
      <c r="AC2682" s="61"/>
      <c r="AD2682" s="61"/>
      <c r="AE2682" s="61"/>
      <c r="AF2682" s="61"/>
      <c r="AG2682" s="61"/>
      <c r="AH2682" s="61"/>
      <c r="AI2682" s="61"/>
      <c r="AJ2682" s="61"/>
      <c r="AK2682" s="61"/>
      <c r="AL2682" s="61"/>
      <c r="AM2682" s="61"/>
      <c r="AN2682" s="61"/>
      <c r="AO2682" s="61"/>
      <c r="AP2682" s="62"/>
      <c r="AQ2682" s="61"/>
      <c r="AR2682" s="61"/>
      <c r="AS2682" s="61"/>
      <c r="AT2682" s="61"/>
      <c r="AU2682" s="61"/>
      <c r="AV2682" s="61"/>
      <c r="AW2682" s="60"/>
    </row>
    <row r="2683" s="59" customFormat="1" customHeight="1" spans="1:49">
      <c r="A2683" s="60"/>
      <c r="B2683" s="60"/>
      <c r="C2683" s="60"/>
      <c r="D2683" s="60"/>
      <c r="H2683" s="61"/>
      <c r="I2683" s="61"/>
      <c r="J2683" s="61"/>
      <c r="K2683" s="61"/>
      <c r="L2683" s="61"/>
      <c r="M2683" s="61"/>
      <c r="N2683" s="61"/>
      <c r="O2683" s="61"/>
      <c r="P2683" s="61"/>
      <c r="Q2683" s="61"/>
      <c r="R2683" s="61"/>
      <c r="S2683" s="61"/>
      <c r="T2683" s="61"/>
      <c r="U2683" s="61"/>
      <c r="V2683" s="61"/>
      <c r="W2683" s="61"/>
      <c r="X2683" s="61"/>
      <c r="Y2683" s="61"/>
      <c r="Z2683" s="61"/>
      <c r="AA2683" s="61"/>
      <c r="AB2683" s="61"/>
      <c r="AC2683" s="61"/>
      <c r="AD2683" s="61"/>
      <c r="AE2683" s="61"/>
      <c r="AF2683" s="61"/>
      <c r="AG2683" s="61"/>
      <c r="AH2683" s="61"/>
      <c r="AI2683" s="61"/>
      <c r="AJ2683" s="61"/>
      <c r="AK2683" s="61"/>
      <c r="AL2683" s="61"/>
      <c r="AM2683" s="61"/>
      <c r="AN2683" s="61"/>
      <c r="AO2683" s="61"/>
      <c r="AP2683" s="62"/>
      <c r="AQ2683" s="61"/>
      <c r="AR2683" s="61"/>
      <c r="AS2683" s="61"/>
      <c r="AT2683" s="61"/>
      <c r="AU2683" s="61"/>
      <c r="AV2683" s="61"/>
      <c r="AW2683" s="60"/>
    </row>
    <row r="2684" s="59" customFormat="1" customHeight="1" spans="1:49">
      <c r="A2684" s="60"/>
      <c r="B2684" s="60"/>
      <c r="C2684" s="60"/>
      <c r="D2684" s="60"/>
      <c r="H2684" s="61"/>
      <c r="I2684" s="61"/>
      <c r="J2684" s="61"/>
      <c r="K2684" s="61"/>
      <c r="L2684" s="61"/>
      <c r="M2684" s="61"/>
      <c r="N2684" s="61"/>
      <c r="O2684" s="61"/>
      <c r="P2684" s="61"/>
      <c r="Q2684" s="61"/>
      <c r="R2684" s="61"/>
      <c r="S2684" s="61"/>
      <c r="T2684" s="61"/>
      <c r="U2684" s="61"/>
      <c r="V2684" s="61"/>
      <c r="W2684" s="61"/>
      <c r="X2684" s="61"/>
      <c r="Y2684" s="61"/>
      <c r="Z2684" s="61"/>
      <c r="AA2684" s="61"/>
      <c r="AB2684" s="61"/>
      <c r="AC2684" s="61"/>
      <c r="AD2684" s="61"/>
      <c r="AE2684" s="61"/>
      <c r="AF2684" s="61"/>
      <c r="AG2684" s="61"/>
      <c r="AH2684" s="61"/>
      <c r="AI2684" s="61"/>
      <c r="AJ2684" s="61"/>
      <c r="AK2684" s="61"/>
      <c r="AL2684" s="61"/>
      <c r="AM2684" s="61"/>
      <c r="AN2684" s="61"/>
      <c r="AO2684" s="61"/>
      <c r="AP2684" s="62"/>
      <c r="AQ2684" s="61"/>
      <c r="AR2684" s="61"/>
      <c r="AS2684" s="61"/>
      <c r="AT2684" s="61"/>
      <c r="AU2684" s="61"/>
      <c r="AV2684" s="61"/>
      <c r="AW2684" s="60"/>
    </row>
    <row r="2685" s="59" customFormat="1" customHeight="1" spans="1:49">
      <c r="A2685" s="60"/>
      <c r="B2685" s="60"/>
      <c r="C2685" s="60"/>
      <c r="D2685" s="60"/>
      <c r="H2685" s="61"/>
      <c r="I2685" s="61"/>
      <c r="J2685" s="61"/>
      <c r="K2685" s="61"/>
      <c r="L2685" s="61"/>
      <c r="M2685" s="61"/>
      <c r="N2685" s="61"/>
      <c r="O2685" s="61"/>
      <c r="P2685" s="61"/>
      <c r="Q2685" s="61"/>
      <c r="R2685" s="61"/>
      <c r="S2685" s="61"/>
      <c r="T2685" s="61"/>
      <c r="U2685" s="61"/>
      <c r="V2685" s="61"/>
      <c r="W2685" s="61"/>
      <c r="X2685" s="61"/>
      <c r="Y2685" s="61"/>
      <c r="Z2685" s="61"/>
      <c r="AA2685" s="61"/>
      <c r="AB2685" s="61"/>
      <c r="AC2685" s="61"/>
      <c r="AD2685" s="61"/>
      <c r="AE2685" s="61"/>
      <c r="AF2685" s="61"/>
      <c r="AG2685" s="61"/>
      <c r="AH2685" s="61"/>
      <c r="AI2685" s="61"/>
      <c r="AJ2685" s="61"/>
      <c r="AK2685" s="61"/>
      <c r="AL2685" s="61"/>
      <c r="AM2685" s="61"/>
      <c r="AN2685" s="61"/>
      <c r="AO2685" s="61"/>
      <c r="AP2685" s="62"/>
      <c r="AQ2685" s="61"/>
      <c r="AR2685" s="61"/>
      <c r="AS2685" s="61"/>
      <c r="AT2685" s="61"/>
      <c r="AU2685" s="61"/>
      <c r="AV2685" s="61"/>
      <c r="AW2685" s="60"/>
    </row>
    <row r="2686" s="59" customFormat="1" customHeight="1" spans="1:49">
      <c r="A2686" s="60"/>
      <c r="B2686" s="60"/>
      <c r="C2686" s="60"/>
      <c r="D2686" s="60"/>
      <c r="H2686" s="61"/>
      <c r="I2686" s="61"/>
      <c r="J2686" s="61"/>
      <c r="K2686" s="61"/>
      <c r="L2686" s="61"/>
      <c r="M2686" s="61"/>
      <c r="N2686" s="61"/>
      <c r="O2686" s="61"/>
      <c r="P2686" s="61"/>
      <c r="Q2686" s="61"/>
      <c r="R2686" s="61"/>
      <c r="S2686" s="61"/>
      <c r="T2686" s="61"/>
      <c r="U2686" s="61"/>
      <c r="V2686" s="61"/>
      <c r="W2686" s="61"/>
      <c r="X2686" s="61"/>
      <c r="Y2686" s="61"/>
      <c r="Z2686" s="61"/>
      <c r="AA2686" s="61"/>
      <c r="AB2686" s="61"/>
      <c r="AC2686" s="61"/>
      <c r="AD2686" s="61"/>
      <c r="AE2686" s="61"/>
      <c r="AF2686" s="61"/>
      <c r="AG2686" s="61"/>
      <c r="AH2686" s="61"/>
      <c r="AI2686" s="61"/>
      <c r="AJ2686" s="61"/>
      <c r="AK2686" s="61"/>
      <c r="AL2686" s="61"/>
      <c r="AM2686" s="61"/>
      <c r="AN2686" s="61"/>
      <c r="AO2686" s="61"/>
      <c r="AP2686" s="62"/>
      <c r="AQ2686" s="61"/>
      <c r="AR2686" s="61"/>
      <c r="AS2686" s="61"/>
      <c r="AT2686" s="61"/>
      <c r="AU2686" s="61"/>
      <c r="AV2686" s="61"/>
      <c r="AW2686" s="60"/>
    </row>
    <row r="2687" s="59" customFormat="1" customHeight="1" spans="1:49">
      <c r="A2687" s="60"/>
      <c r="B2687" s="60"/>
      <c r="C2687" s="60"/>
      <c r="D2687" s="60"/>
      <c r="H2687" s="61"/>
      <c r="I2687" s="61"/>
      <c r="J2687" s="61"/>
      <c r="K2687" s="61"/>
      <c r="L2687" s="61"/>
      <c r="M2687" s="61"/>
      <c r="N2687" s="61"/>
      <c r="O2687" s="61"/>
      <c r="P2687" s="61"/>
      <c r="Q2687" s="61"/>
      <c r="R2687" s="61"/>
      <c r="S2687" s="61"/>
      <c r="T2687" s="61"/>
      <c r="U2687" s="61"/>
      <c r="V2687" s="61"/>
      <c r="W2687" s="61"/>
      <c r="X2687" s="61"/>
      <c r="Y2687" s="61"/>
      <c r="Z2687" s="61"/>
      <c r="AA2687" s="61"/>
      <c r="AB2687" s="61"/>
      <c r="AC2687" s="61"/>
      <c r="AD2687" s="61"/>
      <c r="AE2687" s="61"/>
      <c r="AF2687" s="61"/>
      <c r="AG2687" s="61"/>
      <c r="AH2687" s="61"/>
      <c r="AI2687" s="61"/>
      <c r="AJ2687" s="61"/>
      <c r="AK2687" s="61"/>
      <c r="AL2687" s="61"/>
      <c r="AM2687" s="61"/>
      <c r="AN2687" s="61"/>
      <c r="AO2687" s="61"/>
      <c r="AP2687" s="62"/>
      <c r="AQ2687" s="61"/>
      <c r="AR2687" s="61"/>
      <c r="AS2687" s="61"/>
      <c r="AT2687" s="61"/>
      <c r="AU2687" s="61"/>
      <c r="AV2687" s="61"/>
      <c r="AW2687" s="60"/>
    </row>
    <row r="2688" s="59" customFormat="1" customHeight="1" spans="1:49">
      <c r="A2688" s="60"/>
      <c r="B2688" s="60"/>
      <c r="C2688" s="60"/>
      <c r="D2688" s="60"/>
      <c r="H2688" s="61"/>
      <c r="I2688" s="61"/>
      <c r="J2688" s="61"/>
      <c r="K2688" s="61"/>
      <c r="L2688" s="61"/>
      <c r="M2688" s="61"/>
      <c r="N2688" s="61"/>
      <c r="O2688" s="61"/>
      <c r="P2688" s="61"/>
      <c r="Q2688" s="61"/>
      <c r="R2688" s="61"/>
      <c r="S2688" s="61"/>
      <c r="T2688" s="61"/>
      <c r="U2688" s="61"/>
      <c r="V2688" s="61"/>
      <c r="W2688" s="61"/>
      <c r="X2688" s="61"/>
      <c r="Y2688" s="61"/>
      <c r="Z2688" s="61"/>
      <c r="AA2688" s="61"/>
      <c r="AB2688" s="61"/>
      <c r="AC2688" s="61"/>
      <c r="AD2688" s="61"/>
      <c r="AE2688" s="61"/>
      <c r="AF2688" s="61"/>
      <c r="AG2688" s="61"/>
      <c r="AH2688" s="61"/>
      <c r="AI2688" s="61"/>
      <c r="AJ2688" s="61"/>
      <c r="AK2688" s="61"/>
      <c r="AL2688" s="61"/>
      <c r="AM2688" s="61"/>
      <c r="AN2688" s="61"/>
      <c r="AO2688" s="61"/>
      <c r="AP2688" s="62"/>
      <c r="AQ2688" s="61"/>
      <c r="AR2688" s="61"/>
      <c r="AS2688" s="61"/>
      <c r="AT2688" s="61"/>
      <c r="AU2688" s="61"/>
      <c r="AV2688" s="61"/>
      <c r="AW2688" s="60"/>
    </row>
    <row r="2689" s="59" customFormat="1" customHeight="1" spans="1:49">
      <c r="A2689" s="60"/>
      <c r="B2689" s="60"/>
      <c r="C2689" s="60"/>
      <c r="D2689" s="60"/>
      <c r="H2689" s="61"/>
      <c r="I2689" s="61"/>
      <c r="J2689" s="61"/>
      <c r="K2689" s="61"/>
      <c r="L2689" s="61"/>
      <c r="M2689" s="61"/>
      <c r="N2689" s="61"/>
      <c r="O2689" s="61"/>
      <c r="P2689" s="61"/>
      <c r="Q2689" s="61"/>
      <c r="R2689" s="61"/>
      <c r="S2689" s="61"/>
      <c r="T2689" s="61"/>
      <c r="U2689" s="61"/>
      <c r="V2689" s="61"/>
      <c r="W2689" s="61"/>
      <c r="X2689" s="61"/>
      <c r="Y2689" s="61"/>
      <c r="Z2689" s="61"/>
      <c r="AA2689" s="61"/>
      <c r="AB2689" s="61"/>
      <c r="AC2689" s="61"/>
      <c r="AD2689" s="61"/>
      <c r="AE2689" s="61"/>
      <c r="AF2689" s="61"/>
      <c r="AG2689" s="61"/>
      <c r="AH2689" s="61"/>
      <c r="AI2689" s="61"/>
      <c r="AJ2689" s="61"/>
      <c r="AK2689" s="61"/>
      <c r="AL2689" s="61"/>
      <c r="AM2689" s="61"/>
      <c r="AN2689" s="61"/>
      <c r="AO2689" s="61"/>
      <c r="AP2689" s="62"/>
      <c r="AQ2689" s="61"/>
      <c r="AR2689" s="61"/>
      <c r="AS2689" s="61"/>
      <c r="AT2689" s="61"/>
      <c r="AU2689" s="61"/>
      <c r="AV2689" s="61"/>
      <c r="AW2689" s="60"/>
    </row>
    <row r="2690" s="59" customFormat="1" customHeight="1" spans="1:49">
      <c r="A2690" s="60"/>
      <c r="B2690" s="60"/>
      <c r="C2690" s="60"/>
      <c r="D2690" s="60"/>
      <c r="H2690" s="61"/>
      <c r="I2690" s="61"/>
      <c r="J2690" s="61"/>
      <c r="K2690" s="61"/>
      <c r="L2690" s="61"/>
      <c r="M2690" s="61"/>
      <c r="N2690" s="61"/>
      <c r="O2690" s="61"/>
      <c r="P2690" s="61"/>
      <c r="Q2690" s="61"/>
      <c r="R2690" s="61"/>
      <c r="S2690" s="61"/>
      <c r="T2690" s="61"/>
      <c r="U2690" s="61"/>
      <c r="V2690" s="61"/>
      <c r="W2690" s="61"/>
      <c r="X2690" s="61"/>
      <c r="Y2690" s="61"/>
      <c r="Z2690" s="61"/>
      <c r="AA2690" s="61"/>
      <c r="AB2690" s="61"/>
      <c r="AC2690" s="61"/>
      <c r="AD2690" s="61"/>
      <c r="AE2690" s="61"/>
      <c r="AF2690" s="61"/>
      <c r="AG2690" s="61"/>
      <c r="AH2690" s="61"/>
      <c r="AI2690" s="61"/>
      <c r="AJ2690" s="61"/>
      <c r="AK2690" s="61"/>
      <c r="AL2690" s="61"/>
      <c r="AM2690" s="61"/>
      <c r="AN2690" s="61"/>
      <c r="AO2690" s="61"/>
      <c r="AP2690" s="62"/>
      <c r="AQ2690" s="61"/>
      <c r="AR2690" s="61"/>
      <c r="AS2690" s="61"/>
      <c r="AT2690" s="61"/>
      <c r="AU2690" s="61"/>
      <c r="AV2690" s="61"/>
      <c r="AW2690" s="60"/>
    </row>
    <row r="2691" s="59" customFormat="1" customHeight="1" spans="1:49">
      <c r="A2691" s="60"/>
      <c r="B2691" s="60"/>
      <c r="C2691" s="60"/>
      <c r="D2691" s="60"/>
      <c r="H2691" s="61"/>
      <c r="I2691" s="61"/>
      <c r="J2691" s="61"/>
      <c r="K2691" s="61"/>
      <c r="L2691" s="61"/>
      <c r="M2691" s="61"/>
      <c r="N2691" s="61"/>
      <c r="O2691" s="61"/>
      <c r="P2691" s="61"/>
      <c r="Q2691" s="61"/>
      <c r="R2691" s="61"/>
      <c r="S2691" s="61"/>
      <c r="T2691" s="61"/>
      <c r="U2691" s="61"/>
      <c r="V2691" s="61"/>
      <c r="W2691" s="61"/>
      <c r="X2691" s="61"/>
      <c r="Y2691" s="61"/>
      <c r="Z2691" s="61"/>
      <c r="AA2691" s="61"/>
      <c r="AB2691" s="61"/>
      <c r="AC2691" s="61"/>
      <c r="AD2691" s="61"/>
      <c r="AE2691" s="61"/>
      <c r="AF2691" s="61"/>
      <c r="AG2691" s="61"/>
      <c r="AH2691" s="61"/>
      <c r="AI2691" s="61"/>
      <c r="AJ2691" s="61"/>
      <c r="AK2691" s="61"/>
      <c r="AL2691" s="61"/>
      <c r="AM2691" s="61"/>
      <c r="AN2691" s="61"/>
      <c r="AO2691" s="61"/>
      <c r="AP2691" s="62"/>
      <c r="AQ2691" s="61"/>
      <c r="AR2691" s="61"/>
      <c r="AS2691" s="61"/>
      <c r="AT2691" s="61"/>
      <c r="AU2691" s="61"/>
      <c r="AV2691" s="61"/>
      <c r="AW2691" s="60"/>
    </row>
    <row r="2692" s="59" customFormat="1" customHeight="1" spans="1:49">
      <c r="A2692" s="60"/>
      <c r="B2692" s="60"/>
      <c r="C2692" s="60"/>
      <c r="D2692" s="60"/>
      <c r="H2692" s="61"/>
      <c r="I2692" s="61"/>
      <c r="J2692" s="61"/>
      <c r="K2692" s="61"/>
      <c r="L2692" s="61"/>
      <c r="M2692" s="61"/>
      <c r="N2692" s="61"/>
      <c r="O2692" s="61"/>
      <c r="P2692" s="61"/>
      <c r="Q2692" s="61"/>
      <c r="R2692" s="61"/>
      <c r="S2692" s="61"/>
      <c r="T2692" s="61"/>
      <c r="U2692" s="61"/>
      <c r="V2692" s="61"/>
      <c r="W2692" s="61"/>
      <c r="X2692" s="61"/>
      <c r="Y2692" s="61"/>
      <c r="Z2692" s="61"/>
      <c r="AA2692" s="61"/>
      <c r="AB2692" s="61"/>
      <c r="AC2692" s="61"/>
      <c r="AD2692" s="61"/>
      <c r="AE2692" s="61"/>
      <c r="AF2692" s="61"/>
      <c r="AG2692" s="61"/>
      <c r="AH2692" s="61"/>
      <c r="AI2692" s="61"/>
      <c r="AJ2692" s="61"/>
      <c r="AK2692" s="61"/>
      <c r="AL2692" s="61"/>
      <c r="AM2692" s="61"/>
      <c r="AN2692" s="61"/>
      <c r="AO2692" s="61"/>
      <c r="AP2692" s="62"/>
      <c r="AQ2692" s="61"/>
      <c r="AR2692" s="61"/>
      <c r="AS2692" s="61"/>
      <c r="AT2692" s="61"/>
      <c r="AU2692" s="61"/>
      <c r="AV2692" s="61"/>
      <c r="AW2692" s="60"/>
    </row>
    <row r="2693" s="59" customFormat="1" customHeight="1" spans="1:49">
      <c r="A2693" s="60"/>
      <c r="B2693" s="60"/>
      <c r="C2693" s="60"/>
      <c r="D2693" s="60"/>
      <c r="H2693" s="61"/>
      <c r="I2693" s="61"/>
      <c r="J2693" s="61"/>
      <c r="K2693" s="61"/>
      <c r="L2693" s="61"/>
      <c r="M2693" s="61"/>
      <c r="N2693" s="61"/>
      <c r="O2693" s="61"/>
      <c r="P2693" s="61"/>
      <c r="Q2693" s="61"/>
      <c r="R2693" s="61"/>
      <c r="S2693" s="61"/>
      <c r="T2693" s="61"/>
      <c r="U2693" s="61"/>
      <c r="V2693" s="61"/>
      <c r="W2693" s="61"/>
      <c r="X2693" s="61"/>
      <c r="Y2693" s="61"/>
      <c r="Z2693" s="61"/>
      <c r="AA2693" s="61"/>
      <c r="AB2693" s="61"/>
      <c r="AC2693" s="61"/>
      <c r="AD2693" s="61"/>
      <c r="AE2693" s="61"/>
      <c r="AF2693" s="61"/>
      <c r="AG2693" s="61"/>
      <c r="AH2693" s="61"/>
      <c r="AI2693" s="61"/>
      <c r="AJ2693" s="61"/>
      <c r="AK2693" s="61"/>
      <c r="AL2693" s="61"/>
      <c r="AM2693" s="61"/>
      <c r="AN2693" s="61"/>
      <c r="AO2693" s="61"/>
      <c r="AP2693" s="62"/>
      <c r="AQ2693" s="61"/>
      <c r="AR2693" s="61"/>
      <c r="AS2693" s="61"/>
      <c r="AT2693" s="61"/>
      <c r="AU2693" s="61"/>
      <c r="AV2693" s="61"/>
      <c r="AW2693" s="60"/>
    </row>
    <row r="2694" s="59" customFormat="1" customHeight="1" spans="1:49">
      <c r="A2694" s="60"/>
      <c r="B2694" s="60"/>
      <c r="C2694" s="60"/>
      <c r="D2694" s="60"/>
      <c r="H2694" s="61"/>
      <c r="I2694" s="61"/>
      <c r="J2694" s="61"/>
      <c r="K2694" s="61"/>
      <c r="L2694" s="61"/>
      <c r="M2694" s="61"/>
      <c r="N2694" s="61"/>
      <c r="O2694" s="61"/>
      <c r="P2694" s="61"/>
      <c r="Q2694" s="61"/>
      <c r="R2694" s="61"/>
      <c r="S2694" s="61"/>
      <c r="T2694" s="61"/>
      <c r="U2694" s="61"/>
      <c r="V2694" s="61"/>
      <c r="W2694" s="61"/>
      <c r="X2694" s="61"/>
      <c r="Y2694" s="61"/>
      <c r="Z2694" s="61"/>
      <c r="AA2694" s="61"/>
      <c r="AB2694" s="61"/>
      <c r="AC2694" s="61"/>
      <c r="AD2694" s="61"/>
      <c r="AE2694" s="61"/>
      <c r="AF2694" s="61"/>
      <c r="AG2694" s="61"/>
      <c r="AH2694" s="61"/>
      <c r="AI2694" s="61"/>
      <c r="AJ2694" s="61"/>
      <c r="AK2694" s="61"/>
      <c r="AL2694" s="61"/>
      <c r="AM2694" s="61"/>
      <c r="AN2694" s="61"/>
      <c r="AO2694" s="61"/>
      <c r="AP2694" s="62"/>
      <c r="AQ2694" s="61"/>
      <c r="AR2694" s="61"/>
      <c r="AS2694" s="61"/>
      <c r="AT2694" s="61"/>
      <c r="AU2694" s="61"/>
      <c r="AV2694" s="61"/>
      <c r="AW2694" s="60"/>
    </row>
    <row r="2695" s="59" customFormat="1" customHeight="1" spans="1:49">
      <c r="A2695" s="60"/>
      <c r="B2695" s="60"/>
      <c r="C2695" s="60"/>
      <c r="D2695" s="60"/>
      <c r="H2695" s="61"/>
      <c r="I2695" s="61"/>
      <c r="J2695" s="61"/>
      <c r="K2695" s="61"/>
      <c r="L2695" s="61"/>
      <c r="M2695" s="61"/>
      <c r="N2695" s="61"/>
      <c r="O2695" s="61"/>
      <c r="P2695" s="61"/>
      <c r="Q2695" s="61"/>
      <c r="R2695" s="61"/>
      <c r="S2695" s="61"/>
      <c r="T2695" s="61"/>
      <c r="U2695" s="61"/>
      <c r="V2695" s="61"/>
      <c r="W2695" s="61"/>
      <c r="X2695" s="61"/>
      <c r="Y2695" s="61"/>
      <c r="Z2695" s="61"/>
      <c r="AA2695" s="61"/>
      <c r="AB2695" s="61"/>
      <c r="AC2695" s="61"/>
      <c r="AD2695" s="61"/>
      <c r="AE2695" s="61"/>
      <c r="AF2695" s="61"/>
      <c r="AG2695" s="61"/>
      <c r="AH2695" s="61"/>
      <c r="AI2695" s="61"/>
      <c r="AJ2695" s="61"/>
      <c r="AK2695" s="61"/>
      <c r="AL2695" s="61"/>
      <c r="AM2695" s="61"/>
      <c r="AN2695" s="61"/>
      <c r="AO2695" s="61"/>
      <c r="AP2695" s="62"/>
      <c r="AQ2695" s="61"/>
      <c r="AR2695" s="61"/>
      <c r="AS2695" s="61"/>
      <c r="AT2695" s="61"/>
      <c r="AU2695" s="61"/>
      <c r="AV2695" s="61"/>
      <c r="AW2695" s="60"/>
    </row>
    <row r="2696" s="59" customFormat="1" customHeight="1" spans="1:49">
      <c r="A2696" s="60"/>
      <c r="B2696" s="60"/>
      <c r="C2696" s="60"/>
      <c r="D2696" s="60"/>
      <c r="H2696" s="61"/>
      <c r="I2696" s="61"/>
      <c r="J2696" s="61"/>
      <c r="K2696" s="61"/>
      <c r="L2696" s="61"/>
      <c r="M2696" s="61"/>
      <c r="N2696" s="61"/>
      <c r="O2696" s="61"/>
      <c r="P2696" s="61"/>
      <c r="Q2696" s="61"/>
      <c r="R2696" s="61"/>
      <c r="S2696" s="61"/>
      <c r="T2696" s="61"/>
      <c r="U2696" s="61"/>
      <c r="V2696" s="61"/>
      <c r="W2696" s="61"/>
      <c r="X2696" s="61"/>
      <c r="Y2696" s="61"/>
      <c r="Z2696" s="61"/>
      <c r="AA2696" s="61"/>
      <c r="AB2696" s="61"/>
      <c r="AC2696" s="61"/>
      <c r="AD2696" s="61"/>
      <c r="AE2696" s="61"/>
      <c r="AF2696" s="61"/>
      <c r="AG2696" s="61"/>
      <c r="AH2696" s="61"/>
      <c r="AI2696" s="61"/>
      <c r="AJ2696" s="61"/>
      <c r="AK2696" s="61"/>
      <c r="AL2696" s="61"/>
      <c r="AM2696" s="61"/>
      <c r="AN2696" s="61"/>
      <c r="AO2696" s="61"/>
      <c r="AP2696" s="62"/>
      <c r="AQ2696" s="61"/>
      <c r="AR2696" s="61"/>
      <c r="AS2696" s="61"/>
      <c r="AT2696" s="61"/>
      <c r="AU2696" s="61"/>
      <c r="AV2696" s="61"/>
      <c r="AW2696" s="60"/>
    </row>
    <row r="2697" s="59" customFormat="1" customHeight="1" spans="1:49">
      <c r="A2697" s="60"/>
      <c r="B2697" s="60"/>
      <c r="C2697" s="60"/>
      <c r="D2697" s="60"/>
      <c r="H2697" s="61"/>
      <c r="I2697" s="61"/>
      <c r="J2697" s="61"/>
      <c r="K2697" s="61"/>
      <c r="L2697" s="61"/>
      <c r="M2697" s="61"/>
      <c r="N2697" s="61"/>
      <c r="O2697" s="61"/>
      <c r="P2697" s="61"/>
      <c r="Q2697" s="61"/>
      <c r="R2697" s="61"/>
      <c r="S2697" s="61"/>
      <c r="T2697" s="61"/>
      <c r="U2697" s="61"/>
      <c r="V2697" s="61"/>
      <c r="W2697" s="61"/>
      <c r="X2697" s="61"/>
      <c r="Y2697" s="61"/>
      <c r="Z2697" s="61"/>
      <c r="AA2697" s="61"/>
      <c r="AB2697" s="61"/>
      <c r="AC2697" s="61"/>
      <c r="AD2697" s="61"/>
      <c r="AE2697" s="61"/>
      <c r="AF2697" s="61"/>
      <c r="AG2697" s="61"/>
      <c r="AH2697" s="61"/>
      <c r="AI2697" s="61"/>
      <c r="AJ2697" s="61"/>
      <c r="AK2697" s="61"/>
      <c r="AL2697" s="61"/>
      <c r="AM2697" s="61"/>
      <c r="AN2697" s="61"/>
      <c r="AO2697" s="61"/>
      <c r="AP2697" s="62"/>
      <c r="AQ2697" s="61"/>
      <c r="AR2697" s="61"/>
      <c r="AS2697" s="61"/>
      <c r="AT2697" s="61"/>
      <c r="AU2697" s="61"/>
      <c r="AV2697" s="61"/>
      <c r="AW2697" s="60"/>
    </row>
    <row r="2698" s="59" customFormat="1" customHeight="1" spans="1:49">
      <c r="A2698" s="60"/>
      <c r="B2698" s="60"/>
      <c r="C2698" s="60"/>
      <c r="D2698" s="60"/>
      <c r="H2698" s="61"/>
      <c r="I2698" s="61"/>
      <c r="J2698" s="61"/>
      <c r="K2698" s="61"/>
      <c r="L2698" s="61"/>
      <c r="M2698" s="61"/>
      <c r="N2698" s="61"/>
      <c r="O2698" s="61"/>
      <c r="P2698" s="61"/>
      <c r="Q2698" s="61"/>
      <c r="R2698" s="61"/>
      <c r="S2698" s="61"/>
      <c r="T2698" s="61"/>
      <c r="U2698" s="61"/>
      <c r="V2698" s="61"/>
      <c r="W2698" s="61"/>
      <c r="X2698" s="61"/>
      <c r="Y2698" s="61"/>
      <c r="Z2698" s="61"/>
      <c r="AA2698" s="61"/>
      <c r="AB2698" s="61"/>
      <c r="AC2698" s="61"/>
      <c r="AD2698" s="61"/>
      <c r="AE2698" s="61"/>
      <c r="AF2698" s="61"/>
      <c r="AG2698" s="61"/>
      <c r="AH2698" s="61"/>
      <c r="AI2698" s="61"/>
      <c r="AJ2698" s="61"/>
      <c r="AK2698" s="61"/>
      <c r="AL2698" s="61"/>
      <c r="AM2698" s="61"/>
      <c r="AN2698" s="61"/>
      <c r="AO2698" s="61"/>
      <c r="AP2698" s="62"/>
      <c r="AQ2698" s="61"/>
      <c r="AR2698" s="61"/>
      <c r="AS2698" s="61"/>
      <c r="AT2698" s="61"/>
      <c r="AU2698" s="61"/>
      <c r="AV2698" s="61"/>
      <c r="AW2698" s="60"/>
    </row>
    <row r="2699" s="59" customFormat="1" customHeight="1" spans="1:49">
      <c r="A2699" s="60"/>
      <c r="B2699" s="60"/>
      <c r="C2699" s="60"/>
      <c r="D2699" s="60"/>
      <c r="H2699" s="61"/>
      <c r="I2699" s="61"/>
      <c r="J2699" s="61"/>
      <c r="K2699" s="61"/>
      <c r="L2699" s="61"/>
      <c r="M2699" s="61"/>
      <c r="N2699" s="61"/>
      <c r="O2699" s="61"/>
      <c r="P2699" s="61"/>
      <c r="Q2699" s="61"/>
      <c r="R2699" s="61"/>
      <c r="S2699" s="61"/>
      <c r="T2699" s="61"/>
      <c r="U2699" s="61"/>
      <c r="V2699" s="61"/>
      <c r="W2699" s="61"/>
      <c r="X2699" s="61"/>
      <c r="Y2699" s="61"/>
      <c r="Z2699" s="61"/>
      <c r="AA2699" s="61"/>
      <c r="AB2699" s="61"/>
      <c r="AC2699" s="61"/>
      <c r="AD2699" s="61"/>
      <c r="AE2699" s="61"/>
      <c r="AF2699" s="61"/>
      <c r="AG2699" s="61"/>
      <c r="AH2699" s="61"/>
      <c r="AI2699" s="61"/>
      <c r="AJ2699" s="61"/>
      <c r="AK2699" s="61"/>
      <c r="AL2699" s="61"/>
      <c r="AM2699" s="61"/>
      <c r="AN2699" s="61"/>
      <c r="AO2699" s="61"/>
      <c r="AP2699" s="62"/>
      <c r="AQ2699" s="61"/>
      <c r="AR2699" s="61"/>
      <c r="AS2699" s="61"/>
      <c r="AT2699" s="61"/>
      <c r="AU2699" s="61"/>
      <c r="AV2699" s="61"/>
      <c r="AW2699" s="60"/>
    </row>
    <row r="2700" s="59" customFormat="1" customHeight="1" spans="1:49">
      <c r="A2700" s="60"/>
      <c r="B2700" s="60"/>
      <c r="C2700" s="60"/>
      <c r="D2700" s="60"/>
      <c r="H2700" s="61"/>
      <c r="I2700" s="61"/>
      <c r="J2700" s="61"/>
      <c r="K2700" s="61"/>
      <c r="L2700" s="61"/>
      <c r="M2700" s="61"/>
      <c r="N2700" s="61"/>
      <c r="O2700" s="61"/>
      <c r="P2700" s="61"/>
      <c r="Q2700" s="61"/>
      <c r="R2700" s="61"/>
      <c r="S2700" s="61"/>
      <c r="T2700" s="61"/>
      <c r="U2700" s="61"/>
      <c r="V2700" s="61"/>
      <c r="W2700" s="61"/>
      <c r="X2700" s="61"/>
      <c r="Y2700" s="61"/>
      <c r="Z2700" s="61"/>
      <c r="AA2700" s="61"/>
      <c r="AB2700" s="61"/>
      <c r="AC2700" s="61"/>
      <c r="AD2700" s="61"/>
      <c r="AE2700" s="61"/>
      <c r="AF2700" s="61"/>
      <c r="AG2700" s="61"/>
      <c r="AH2700" s="61"/>
      <c r="AI2700" s="61"/>
      <c r="AJ2700" s="61"/>
      <c r="AK2700" s="61"/>
      <c r="AL2700" s="61"/>
      <c r="AM2700" s="61"/>
      <c r="AN2700" s="61"/>
      <c r="AO2700" s="61"/>
      <c r="AP2700" s="62"/>
      <c r="AQ2700" s="61"/>
      <c r="AR2700" s="61"/>
      <c r="AS2700" s="61"/>
      <c r="AT2700" s="61"/>
      <c r="AU2700" s="61"/>
      <c r="AV2700" s="61"/>
      <c r="AW2700" s="60"/>
    </row>
    <row r="2701" s="59" customFormat="1" customHeight="1" spans="1:49">
      <c r="A2701" s="60"/>
      <c r="B2701" s="60"/>
      <c r="C2701" s="60"/>
      <c r="D2701" s="60"/>
      <c r="H2701" s="61"/>
      <c r="I2701" s="61"/>
      <c r="J2701" s="61"/>
      <c r="K2701" s="61"/>
      <c r="L2701" s="61"/>
      <c r="M2701" s="61"/>
      <c r="N2701" s="61"/>
      <c r="O2701" s="61"/>
      <c r="P2701" s="61"/>
      <c r="Q2701" s="61"/>
      <c r="R2701" s="61"/>
      <c r="S2701" s="61"/>
      <c r="T2701" s="61"/>
      <c r="U2701" s="61"/>
      <c r="V2701" s="61"/>
      <c r="W2701" s="61"/>
      <c r="X2701" s="61"/>
      <c r="Y2701" s="61"/>
      <c r="Z2701" s="61"/>
      <c r="AA2701" s="61"/>
      <c r="AB2701" s="61"/>
      <c r="AC2701" s="61"/>
      <c r="AD2701" s="61"/>
      <c r="AE2701" s="61"/>
      <c r="AF2701" s="61"/>
      <c r="AG2701" s="61"/>
      <c r="AH2701" s="61"/>
      <c r="AI2701" s="61"/>
      <c r="AJ2701" s="61"/>
      <c r="AK2701" s="61"/>
      <c r="AL2701" s="61"/>
      <c r="AM2701" s="61"/>
      <c r="AN2701" s="61"/>
      <c r="AO2701" s="61"/>
      <c r="AP2701" s="62"/>
      <c r="AQ2701" s="61"/>
      <c r="AR2701" s="61"/>
      <c r="AS2701" s="61"/>
      <c r="AT2701" s="61"/>
      <c r="AU2701" s="61"/>
      <c r="AV2701" s="61"/>
      <c r="AW2701" s="60"/>
    </row>
    <row r="2702" s="59" customFormat="1" customHeight="1" spans="1:49">
      <c r="A2702" s="60"/>
      <c r="B2702" s="60"/>
      <c r="C2702" s="60"/>
      <c r="D2702" s="60"/>
      <c r="H2702" s="61"/>
      <c r="I2702" s="61"/>
      <c r="J2702" s="61"/>
      <c r="K2702" s="61"/>
      <c r="L2702" s="61"/>
      <c r="M2702" s="61"/>
      <c r="N2702" s="61"/>
      <c r="O2702" s="61"/>
      <c r="P2702" s="61"/>
      <c r="Q2702" s="61"/>
      <c r="R2702" s="61"/>
      <c r="S2702" s="61"/>
      <c r="T2702" s="61"/>
      <c r="U2702" s="61"/>
      <c r="V2702" s="61"/>
      <c r="W2702" s="61"/>
      <c r="X2702" s="61"/>
      <c r="Y2702" s="61"/>
      <c r="Z2702" s="61"/>
      <c r="AA2702" s="61"/>
      <c r="AB2702" s="61"/>
      <c r="AC2702" s="61"/>
      <c r="AD2702" s="61"/>
      <c r="AE2702" s="61"/>
      <c r="AF2702" s="61"/>
      <c r="AG2702" s="61"/>
      <c r="AH2702" s="61"/>
      <c r="AI2702" s="61"/>
      <c r="AJ2702" s="61"/>
      <c r="AK2702" s="61"/>
      <c r="AL2702" s="61"/>
      <c r="AM2702" s="61"/>
      <c r="AN2702" s="61"/>
      <c r="AO2702" s="61"/>
      <c r="AP2702" s="62"/>
      <c r="AQ2702" s="61"/>
      <c r="AR2702" s="61"/>
      <c r="AS2702" s="61"/>
      <c r="AT2702" s="61"/>
      <c r="AU2702" s="61"/>
      <c r="AV2702" s="61"/>
      <c r="AW2702" s="60"/>
    </row>
    <row r="2703" s="59" customFormat="1" customHeight="1" spans="1:49">
      <c r="A2703" s="60"/>
      <c r="B2703" s="60"/>
      <c r="C2703" s="60"/>
      <c r="D2703" s="60"/>
      <c r="H2703" s="61"/>
      <c r="I2703" s="61"/>
      <c r="J2703" s="61"/>
      <c r="K2703" s="61"/>
      <c r="L2703" s="61"/>
      <c r="M2703" s="61"/>
      <c r="N2703" s="61"/>
      <c r="O2703" s="61"/>
      <c r="P2703" s="61"/>
      <c r="Q2703" s="61"/>
      <c r="R2703" s="61"/>
      <c r="S2703" s="61"/>
      <c r="T2703" s="61"/>
      <c r="U2703" s="61"/>
      <c r="V2703" s="61"/>
      <c r="W2703" s="61"/>
      <c r="X2703" s="61"/>
      <c r="Y2703" s="61"/>
      <c r="Z2703" s="61"/>
      <c r="AA2703" s="61"/>
      <c r="AB2703" s="61"/>
      <c r="AC2703" s="61"/>
      <c r="AD2703" s="61"/>
      <c r="AE2703" s="61"/>
      <c r="AF2703" s="61"/>
      <c r="AG2703" s="61"/>
      <c r="AH2703" s="61"/>
      <c r="AI2703" s="61"/>
      <c r="AJ2703" s="61"/>
      <c r="AK2703" s="61"/>
      <c r="AL2703" s="61"/>
      <c r="AM2703" s="61"/>
      <c r="AN2703" s="61"/>
      <c r="AO2703" s="61"/>
      <c r="AP2703" s="62"/>
      <c r="AQ2703" s="61"/>
      <c r="AR2703" s="61"/>
      <c r="AS2703" s="61"/>
      <c r="AT2703" s="61"/>
      <c r="AU2703" s="61"/>
      <c r="AV2703" s="61"/>
      <c r="AW2703" s="60"/>
    </row>
    <row r="2704" s="59" customFormat="1" customHeight="1" spans="1:49">
      <c r="A2704" s="60"/>
      <c r="B2704" s="60"/>
      <c r="C2704" s="60"/>
      <c r="D2704" s="60"/>
      <c r="H2704" s="61"/>
      <c r="I2704" s="61"/>
      <c r="J2704" s="61"/>
      <c r="K2704" s="61"/>
      <c r="L2704" s="61"/>
      <c r="M2704" s="61"/>
      <c r="N2704" s="61"/>
      <c r="O2704" s="61"/>
      <c r="P2704" s="61"/>
      <c r="Q2704" s="61"/>
      <c r="R2704" s="61"/>
      <c r="S2704" s="61"/>
      <c r="T2704" s="61"/>
      <c r="U2704" s="61"/>
      <c r="V2704" s="61"/>
      <c r="W2704" s="61"/>
      <c r="X2704" s="61"/>
      <c r="Y2704" s="61"/>
      <c r="Z2704" s="61"/>
      <c r="AA2704" s="61"/>
      <c r="AB2704" s="61"/>
      <c r="AC2704" s="61"/>
      <c r="AD2704" s="61"/>
      <c r="AE2704" s="61"/>
      <c r="AF2704" s="61"/>
      <c r="AG2704" s="61"/>
      <c r="AH2704" s="61"/>
      <c r="AI2704" s="61"/>
      <c r="AJ2704" s="61"/>
      <c r="AK2704" s="61"/>
      <c r="AL2704" s="61"/>
      <c r="AM2704" s="61"/>
      <c r="AN2704" s="61"/>
      <c r="AO2704" s="61"/>
      <c r="AP2704" s="62"/>
      <c r="AQ2704" s="61"/>
      <c r="AR2704" s="61"/>
      <c r="AS2704" s="61"/>
      <c r="AT2704" s="61"/>
      <c r="AU2704" s="61"/>
      <c r="AV2704" s="61"/>
      <c r="AW2704" s="60"/>
    </row>
    <row r="2705" s="59" customFormat="1" customHeight="1" spans="1:49">
      <c r="A2705" s="60"/>
      <c r="B2705" s="60"/>
      <c r="C2705" s="60"/>
      <c r="D2705" s="60"/>
      <c r="H2705" s="61"/>
      <c r="I2705" s="61"/>
      <c r="J2705" s="61"/>
      <c r="K2705" s="61"/>
      <c r="L2705" s="61"/>
      <c r="M2705" s="61"/>
      <c r="N2705" s="61"/>
      <c r="O2705" s="61"/>
      <c r="P2705" s="61"/>
      <c r="Q2705" s="61"/>
      <c r="R2705" s="61"/>
      <c r="S2705" s="61"/>
      <c r="T2705" s="61"/>
      <c r="U2705" s="61"/>
      <c r="V2705" s="61"/>
      <c r="W2705" s="61"/>
      <c r="X2705" s="61"/>
      <c r="Y2705" s="61"/>
      <c r="Z2705" s="61"/>
      <c r="AA2705" s="61"/>
      <c r="AB2705" s="61"/>
      <c r="AC2705" s="61"/>
      <c r="AD2705" s="61"/>
      <c r="AE2705" s="61"/>
      <c r="AF2705" s="61"/>
      <c r="AG2705" s="61"/>
      <c r="AH2705" s="61"/>
      <c r="AI2705" s="61"/>
      <c r="AJ2705" s="61"/>
      <c r="AK2705" s="61"/>
      <c r="AL2705" s="61"/>
      <c r="AM2705" s="61"/>
      <c r="AN2705" s="61"/>
      <c r="AO2705" s="61"/>
      <c r="AP2705" s="62"/>
      <c r="AQ2705" s="61"/>
      <c r="AR2705" s="61"/>
      <c r="AS2705" s="61"/>
      <c r="AT2705" s="61"/>
      <c r="AU2705" s="61"/>
      <c r="AV2705" s="61"/>
      <c r="AW2705" s="60"/>
    </row>
    <row r="2706" s="59" customFormat="1" customHeight="1" spans="1:49">
      <c r="A2706" s="60"/>
      <c r="B2706" s="60"/>
      <c r="C2706" s="60"/>
      <c r="D2706" s="60"/>
      <c r="H2706" s="61"/>
      <c r="I2706" s="61"/>
      <c r="J2706" s="61"/>
      <c r="K2706" s="61"/>
      <c r="L2706" s="61"/>
      <c r="M2706" s="61"/>
      <c r="N2706" s="61"/>
      <c r="O2706" s="61"/>
      <c r="P2706" s="61"/>
      <c r="Q2706" s="61"/>
      <c r="R2706" s="61"/>
      <c r="S2706" s="61"/>
      <c r="T2706" s="61"/>
      <c r="U2706" s="61"/>
      <c r="V2706" s="61"/>
      <c r="W2706" s="61"/>
      <c r="X2706" s="61"/>
      <c r="Y2706" s="61"/>
      <c r="Z2706" s="61"/>
      <c r="AA2706" s="61"/>
      <c r="AB2706" s="61"/>
      <c r="AC2706" s="61"/>
      <c r="AD2706" s="61"/>
      <c r="AE2706" s="61"/>
      <c r="AF2706" s="61"/>
      <c r="AG2706" s="61"/>
      <c r="AH2706" s="61"/>
      <c r="AI2706" s="61"/>
      <c r="AJ2706" s="61"/>
      <c r="AK2706" s="61"/>
      <c r="AL2706" s="61"/>
      <c r="AM2706" s="61"/>
      <c r="AN2706" s="61"/>
      <c r="AO2706" s="61"/>
      <c r="AP2706" s="62"/>
      <c r="AQ2706" s="61"/>
      <c r="AR2706" s="61"/>
      <c r="AS2706" s="61"/>
      <c r="AT2706" s="61"/>
      <c r="AU2706" s="61"/>
      <c r="AV2706" s="61"/>
      <c r="AW2706" s="60"/>
    </row>
    <row r="2707" s="59" customFormat="1" customHeight="1" spans="1:49">
      <c r="A2707" s="60"/>
      <c r="B2707" s="60"/>
      <c r="C2707" s="60"/>
      <c r="D2707" s="60"/>
      <c r="H2707" s="61"/>
      <c r="I2707" s="61"/>
      <c r="J2707" s="61"/>
      <c r="K2707" s="61"/>
      <c r="L2707" s="61"/>
      <c r="M2707" s="61"/>
      <c r="N2707" s="61"/>
      <c r="O2707" s="61"/>
      <c r="P2707" s="61"/>
      <c r="Q2707" s="61"/>
      <c r="R2707" s="61"/>
      <c r="S2707" s="61"/>
      <c r="T2707" s="61"/>
      <c r="U2707" s="61"/>
      <c r="V2707" s="61"/>
      <c r="W2707" s="61"/>
      <c r="X2707" s="61"/>
      <c r="Y2707" s="61"/>
      <c r="Z2707" s="61"/>
      <c r="AA2707" s="61"/>
      <c r="AB2707" s="61"/>
      <c r="AC2707" s="61"/>
      <c r="AD2707" s="61"/>
      <c r="AE2707" s="61"/>
      <c r="AF2707" s="61"/>
      <c r="AG2707" s="61"/>
      <c r="AH2707" s="61"/>
      <c r="AI2707" s="61"/>
      <c r="AJ2707" s="61"/>
      <c r="AK2707" s="61"/>
      <c r="AL2707" s="61"/>
      <c r="AM2707" s="61"/>
      <c r="AN2707" s="61"/>
      <c r="AO2707" s="61"/>
      <c r="AP2707" s="62"/>
      <c r="AQ2707" s="61"/>
      <c r="AR2707" s="61"/>
      <c r="AS2707" s="61"/>
      <c r="AT2707" s="61"/>
      <c r="AU2707" s="61"/>
      <c r="AV2707" s="61"/>
      <c r="AW2707" s="60"/>
    </row>
    <row r="2708" s="59" customFormat="1" customHeight="1" spans="1:49">
      <c r="A2708" s="60"/>
      <c r="B2708" s="60"/>
      <c r="C2708" s="60"/>
      <c r="D2708" s="60"/>
      <c r="H2708" s="61"/>
      <c r="I2708" s="61"/>
      <c r="J2708" s="61"/>
      <c r="K2708" s="61"/>
      <c r="L2708" s="61"/>
      <c r="M2708" s="61"/>
      <c r="N2708" s="61"/>
      <c r="O2708" s="61"/>
      <c r="P2708" s="61"/>
      <c r="Q2708" s="61"/>
      <c r="R2708" s="61"/>
      <c r="S2708" s="61"/>
      <c r="T2708" s="61"/>
      <c r="U2708" s="61"/>
      <c r="V2708" s="61"/>
      <c r="W2708" s="61"/>
      <c r="X2708" s="61"/>
      <c r="Y2708" s="61"/>
      <c r="Z2708" s="61"/>
      <c r="AA2708" s="61"/>
      <c r="AB2708" s="61"/>
      <c r="AC2708" s="61"/>
      <c r="AD2708" s="61"/>
      <c r="AE2708" s="61"/>
      <c r="AF2708" s="61"/>
      <c r="AG2708" s="61"/>
      <c r="AH2708" s="61"/>
      <c r="AI2708" s="61"/>
      <c r="AJ2708" s="61"/>
      <c r="AK2708" s="61"/>
      <c r="AL2708" s="61"/>
      <c r="AM2708" s="61"/>
      <c r="AN2708" s="61"/>
      <c r="AO2708" s="61"/>
      <c r="AP2708" s="62"/>
      <c r="AQ2708" s="61"/>
      <c r="AR2708" s="61"/>
      <c r="AS2708" s="61"/>
      <c r="AT2708" s="61"/>
      <c r="AU2708" s="61"/>
      <c r="AV2708" s="61"/>
      <c r="AW2708" s="60"/>
    </row>
    <row r="2709" s="59" customFormat="1" customHeight="1" spans="1:49">
      <c r="A2709" s="60"/>
      <c r="B2709" s="60"/>
      <c r="C2709" s="60"/>
      <c r="D2709" s="60"/>
      <c r="H2709" s="61"/>
      <c r="I2709" s="61"/>
      <c r="J2709" s="61"/>
      <c r="K2709" s="61"/>
      <c r="L2709" s="61"/>
      <c r="M2709" s="61"/>
      <c r="N2709" s="61"/>
      <c r="O2709" s="61"/>
      <c r="P2709" s="61"/>
      <c r="Q2709" s="61"/>
      <c r="R2709" s="61"/>
      <c r="S2709" s="61"/>
      <c r="T2709" s="61"/>
      <c r="U2709" s="61"/>
      <c r="V2709" s="61"/>
      <c r="W2709" s="61"/>
      <c r="X2709" s="61"/>
      <c r="Y2709" s="61"/>
      <c r="Z2709" s="61"/>
      <c r="AA2709" s="61"/>
      <c r="AB2709" s="61"/>
      <c r="AC2709" s="61"/>
      <c r="AD2709" s="61"/>
      <c r="AE2709" s="61"/>
      <c r="AF2709" s="61"/>
      <c r="AG2709" s="61"/>
      <c r="AH2709" s="61"/>
      <c r="AI2709" s="61"/>
      <c r="AJ2709" s="61"/>
      <c r="AK2709" s="61"/>
      <c r="AL2709" s="61"/>
      <c r="AM2709" s="61"/>
      <c r="AN2709" s="61"/>
      <c r="AO2709" s="61"/>
      <c r="AP2709" s="62"/>
      <c r="AQ2709" s="61"/>
      <c r="AR2709" s="61"/>
      <c r="AS2709" s="61"/>
      <c r="AT2709" s="61"/>
      <c r="AU2709" s="61"/>
      <c r="AV2709" s="61"/>
      <c r="AW2709" s="60"/>
    </row>
    <row r="2710" s="59" customFormat="1" customHeight="1" spans="1:49">
      <c r="A2710" s="60"/>
      <c r="B2710" s="60"/>
      <c r="C2710" s="60"/>
      <c r="D2710" s="60"/>
      <c r="H2710" s="61"/>
      <c r="I2710" s="61"/>
      <c r="J2710" s="61"/>
      <c r="K2710" s="61"/>
      <c r="L2710" s="61"/>
      <c r="M2710" s="61"/>
      <c r="N2710" s="61"/>
      <c r="O2710" s="61"/>
      <c r="P2710" s="61"/>
      <c r="Q2710" s="61"/>
      <c r="R2710" s="61"/>
      <c r="S2710" s="61"/>
      <c r="T2710" s="61"/>
      <c r="U2710" s="61"/>
      <c r="V2710" s="61"/>
      <c r="W2710" s="61"/>
      <c r="X2710" s="61"/>
      <c r="Y2710" s="61"/>
      <c r="Z2710" s="61"/>
      <c r="AA2710" s="61"/>
      <c r="AB2710" s="61"/>
      <c r="AC2710" s="61"/>
      <c r="AD2710" s="61"/>
      <c r="AE2710" s="61"/>
      <c r="AF2710" s="61"/>
      <c r="AG2710" s="61"/>
      <c r="AH2710" s="61"/>
      <c r="AI2710" s="61"/>
      <c r="AJ2710" s="61"/>
      <c r="AK2710" s="61"/>
      <c r="AL2710" s="61"/>
      <c r="AM2710" s="61"/>
      <c r="AN2710" s="61"/>
      <c r="AO2710" s="61"/>
      <c r="AP2710" s="62"/>
      <c r="AQ2710" s="61"/>
      <c r="AR2710" s="61"/>
      <c r="AS2710" s="61"/>
      <c r="AT2710" s="61"/>
      <c r="AU2710" s="61"/>
      <c r="AV2710" s="61"/>
      <c r="AW2710" s="60"/>
    </row>
    <row r="2711" s="59" customFormat="1" customHeight="1" spans="1:49">
      <c r="A2711" s="60"/>
      <c r="B2711" s="60"/>
      <c r="C2711" s="60"/>
      <c r="D2711" s="60"/>
      <c r="H2711" s="61"/>
      <c r="I2711" s="61"/>
      <c r="J2711" s="61"/>
      <c r="K2711" s="61"/>
      <c r="L2711" s="61"/>
      <c r="M2711" s="61"/>
      <c r="N2711" s="61"/>
      <c r="O2711" s="61"/>
      <c r="P2711" s="61"/>
      <c r="Q2711" s="61"/>
      <c r="R2711" s="61"/>
      <c r="S2711" s="61"/>
      <c r="T2711" s="61"/>
      <c r="U2711" s="61"/>
      <c r="V2711" s="61"/>
      <c r="W2711" s="61"/>
      <c r="X2711" s="61"/>
      <c r="Y2711" s="61"/>
      <c r="Z2711" s="61"/>
      <c r="AA2711" s="61"/>
      <c r="AB2711" s="61"/>
      <c r="AC2711" s="61"/>
      <c r="AD2711" s="61"/>
      <c r="AE2711" s="61"/>
      <c r="AF2711" s="61"/>
      <c r="AG2711" s="61"/>
      <c r="AH2711" s="61"/>
      <c r="AI2711" s="61"/>
      <c r="AJ2711" s="61"/>
      <c r="AK2711" s="61"/>
      <c r="AL2711" s="61"/>
      <c r="AM2711" s="61"/>
      <c r="AN2711" s="61"/>
      <c r="AO2711" s="61"/>
      <c r="AP2711" s="62"/>
      <c r="AQ2711" s="61"/>
      <c r="AR2711" s="61"/>
      <c r="AS2711" s="61"/>
      <c r="AT2711" s="61"/>
      <c r="AU2711" s="61"/>
      <c r="AV2711" s="61"/>
      <c r="AW2711" s="60"/>
    </row>
    <row r="2712" s="59" customFormat="1" customHeight="1" spans="1:49">
      <c r="A2712" s="60"/>
      <c r="B2712" s="60"/>
      <c r="C2712" s="60"/>
      <c r="D2712" s="60"/>
      <c r="H2712" s="61"/>
      <c r="I2712" s="61"/>
      <c r="J2712" s="61"/>
      <c r="K2712" s="61"/>
      <c r="L2712" s="61"/>
      <c r="M2712" s="61"/>
      <c r="N2712" s="61"/>
      <c r="O2712" s="61"/>
      <c r="P2712" s="61"/>
      <c r="Q2712" s="61"/>
      <c r="R2712" s="61"/>
      <c r="S2712" s="61"/>
      <c r="T2712" s="61"/>
      <c r="U2712" s="61"/>
      <c r="V2712" s="61"/>
      <c r="W2712" s="61"/>
      <c r="X2712" s="61"/>
      <c r="Y2712" s="61"/>
      <c r="Z2712" s="61"/>
      <c r="AA2712" s="61"/>
      <c r="AB2712" s="61"/>
      <c r="AC2712" s="61"/>
      <c r="AD2712" s="61"/>
      <c r="AE2712" s="61"/>
      <c r="AF2712" s="61"/>
      <c r="AG2712" s="61"/>
      <c r="AH2712" s="61"/>
      <c r="AI2712" s="61"/>
      <c r="AJ2712" s="61"/>
      <c r="AK2712" s="61"/>
      <c r="AL2712" s="61"/>
      <c r="AM2712" s="61"/>
      <c r="AN2712" s="61"/>
      <c r="AO2712" s="61"/>
      <c r="AP2712" s="62"/>
      <c r="AQ2712" s="61"/>
      <c r="AR2712" s="61"/>
      <c r="AS2712" s="61"/>
      <c r="AT2712" s="61"/>
      <c r="AU2712" s="61"/>
      <c r="AV2712" s="61"/>
      <c r="AW2712" s="60"/>
    </row>
    <row r="2713" s="59" customFormat="1" customHeight="1" spans="1:49">
      <c r="A2713" s="60"/>
      <c r="B2713" s="60"/>
      <c r="C2713" s="60"/>
      <c r="D2713" s="60"/>
      <c r="H2713" s="61"/>
      <c r="I2713" s="61"/>
      <c r="J2713" s="61"/>
      <c r="K2713" s="61"/>
      <c r="L2713" s="61"/>
      <c r="M2713" s="61"/>
      <c r="N2713" s="61"/>
      <c r="O2713" s="61"/>
      <c r="P2713" s="61"/>
      <c r="Q2713" s="61"/>
      <c r="R2713" s="61"/>
      <c r="S2713" s="61"/>
      <c r="T2713" s="61"/>
      <c r="U2713" s="61"/>
      <c r="V2713" s="61"/>
      <c r="W2713" s="61"/>
      <c r="X2713" s="61"/>
      <c r="Y2713" s="61"/>
      <c r="Z2713" s="61"/>
      <c r="AA2713" s="61"/>
      <c r="AB2713" s="61"/>
      <c r="AC2713" s="61"/>
      <c r="AD2713" s="61"/>
      <c r="AE2713" s="61"/>
      <c r="AF2713" s="61"/>
      <c r="AG2713" s="61"/>
      <c r="AH2713" s="61"/>
      <c r="AI2713" s="61"/>
      <c r="AJ2713" s="61"/>
      <c r="AK2713" s="61"/>
      <c r="AL2713" s="61"/>
      <c r="AM2713" s="61"/>
      <c r="AN2713" s="61"/>
      <c r="AO2713" s="61"/>
      <c r="AP2713" s="62"/>
      <c r="AQ2713" s="61"/>
      <c r="AR2713" s="61"/>
      <c r="AS2713" s="61"/>
      <c r="AT2713" s="61"/>
      <c r="AU2713" s="61"/>
      <c r="AV2713" s="61"/>
      <c r="AW2713" s="60"/>
    </row>
    <row r="2714" s="59" customFormat="1" customHeight="1" spans="1:49">
      <c r="A2714" s="60"/>
      <c r="B2714" s="60"/>
      <c r="C2714" s="60"/>
      <c r="D2714" s="60"/>
      <c r="H2714" s="61"/>
      <c r="I2714" s="61"/>
      <c r="J2714" s="61"/>
      <c r="K2714" s="61"/>
      <c r="L2714" s="61"/>
      <c r="M2714" s="61"/>
      <c r="N2714" s="61"/>
      <c r="O2714" s="61"/>
      <c r="P2714" s="61"/>
      <c r="Q2714" s="61"/>
      <c r="R2714" s="61"/>
      <c r="S2714" s="61"/>
      <c r="T2714" s="61"/>
      <c r="U2714" s="61"/>
      <c r="V2714" s="61"/>
      <c r="W2714" s="61"/>
      <c r="X2714" s="61"/>
      <c r="Y2714" s="61"/>
      <c r="Z2714" s="61"/>
      <c r="AA2714" s="61"/>
      <c r="AB2714" s="61"/>
      <c r="AC2714" s="61"/>
      <c r="AD2714" s="61"/>
      <c r="AE2714" s="61"/>
      <c r="AF2714" s="61"/>
      <c r="AG2714" s="61"/>
      <c r="AH2714" s="61"/>
      <c r="AI2714" s="61"/>
      <c r="AJ2714" s="61"/>
      <c r="AK2714" s="61"/>
      <c r="AL2714" s="61"/>
      <c r="AM2714" s="61"/>
      <c r="AN2714" s="61"/>
      <c r="AO2714" s="61"/>
      <c r="AP2714" s="62"/>
      <c r="AQ2714" s="61"/>
      <c r="AR2714" s="61"/>
      <c r="AS2714" s="61"/>
      <c r="AT2714" s="61"/>
      <c r="AU2714" s="61"/>
      <c r="AV2714" s="61"/>
      <c r="AW2714" s="60"/>
    </row>
    <row r="2715" s="59" customFormat="1" customHeight="1" spans="1:49">
      <c r="A2715" s="60"/>
      <c r="B2715" s="60"/>
      <c r="C2715" s="60"/>
      <c r="D2715" s="60"/>
      <c r="H2715" s="61"/>
      <c r="I2715" s="61"/>
      <c r="J2715" s="61"/>
      <c r="K2715" s="61"/>
      <c r="L2715" s="61"/>
      <c r="M2715" s="61"/>
      <c r="N2715" s="61"/>
      <c r="O2715" s="61"/>
      <c r="P2715" s="61"/>
      <c r="Q2715" s="61"/>
      <c r="R2715" s="61"/>
      <c r="S2715" s="61"/>
      <c r="T2715" s="61"/>
      <c r="U2715" s="61"/>
      <c r="V2715" s="61"/>
      <c r="W2715" s="61"/>
      <c r="X2715" s="61"/>
      <c r="Y2715" s="61"/>
      <c r="Z2715" s="61"/>
      <c r="AA2715" s="61"/>
      <c r="AB2715" s="61"/>
      <c r="AC2715" s="61"/>
      <c r="AD2715" s="61"/>
      <c r="AE2715" s="61"/>
      <c r="AF2715" s="61"/>
      <c r="AG2715" s="61"/>
      <c r="AH2715" s="61"/>
      <c r="AI2715" s="61"/>
      <c r="AJ2715" s="61"/>
      <c r="AK2715" s="61"/>
      <c r="AL2715" s="61"/>
      <c r="AM2715" s="61"/>
      <c r="AN2715" s="61"/>
      <c r="AO2715" s="61"/>
      <c r="AP2715" s="62"/>
      <c r="AQ2715" s="61"/>
      <c r="AR2715" s="61"/>
      <c r="AS2715" s="61"/>
      <c r="AT2715" s="61"/>
      <c r="AU2715" s="61"/>
      <c r="AV2715" s="61"/>
      <c r="AW2715" s="60"/>
    </row>
    <row r="2716" s="59" customFormat="1" customHeight="1" spans="1:49">
      <c r="A2716" s="60"/>
      <c r="B2716" s="60"/>
      <c r="C2716" s="60"/>
      <c r="D2716" s="60"/>
      <c r="H2716" s="61"/>
      <c r="I2716" s="61"/>
      <c r="J2716" s="61"/>
      <c r="K2716" s="61"/>
      <c r="L2716" s="61"/>
      <c r="M2716" s="61"/>
      <c r="N2716" s="61"/>
      <c r="O2716" s="61"/>
      <c r="P2716" s="61"/>
      <c r="Q2716" s="61"/>
      <c r="R2716" s="61"/>
      <c r="S2716" s="61"/>
      <c r="T2716" s="61"/>
      <c r="U2716" s="61"/>
      <c r="V2716" s="61"/>
      <c r="W2716" s="61"/>
      <c r="X2716" s="61"/>
      <c r="Y2716" s="61"/>
      <c r="Z2716" s="61"/>
      <c r="AA2716" s="61"/>
      <c r="AB2716" s="61"/>
      <c r="AC2716" s="61"/>
      <c r="AD2716" s="61"/>
      <c r="AE2716" s="61"/>
      <c r="AF2716" s="61"/>
      <c r="AG2716" s="61"/>
      <c r="AH2716" s="61"/>
      <c r="AI2716" s="61"/>
      <c r="AJ2716" s="61"/>
      <c r="AK2716" s="61"/>
      <c r="AL2716" s="61"/>
      <c r="AM2716" s="61"/>
      <c r="AN2716" s="61"/>
      <c r="AO2716" s="61"/>
      <c r="AP2716" s="62"/>
      <c r="AQ2716" s="61"/>
      <c r="AR2716" s="61"/>
      <c r="AS2716" s="61"/>
      <c r="AT2716" s="61"/>
      <c r="AU2716" s="61"/>
      <c r="AV2716" s="61"/>
      <c r="AW2716" s="60"/>
    </row>
    <row r="2717" s="59" customFormat="1" customHeight="1" spans="1:49">
      <c r="A2717" s="60"/>
      <c r="B2717" s="60"/>
      <c r="C2717" s="60"/>
      <c r="D2717" s="60"/>
      <c r="H2717" s="61"/>
      <c r="I2717" s="61"/>
      <c r="J2717" s="61"/>
      <c r="K2717" s="61"/>
      <c r="L2717" s="61"/>
      <c r="M2717" s="61"/>
      <c r="N2717" s="61"/>
      <c r="O2717" s="61"/>
      <c r="P2717" s="61"/>
      <c r="Q2717" s="61"/>
      <c r="R2717" s="61"/>
      <c r="S2717" s="61"/>
      <c r="T2717" s="61"/>
      <c r="U2717" s="61"/>
      <c r="V2717" s="61"/>
      <c r="W2717" s="61"/>
      <c r="X2717" s="61"/>
      <c r="Y2717" s="61"/>
      <c r="Z2717" s="61"/>
      <c r="AA2717" s="61"/>
      <c r="AB2717" s="61"/>
      <c r="AC2717" s="61"/>
      <c r="AD2717" s="61"/>
      <c r="AE2717" s="61"/>
      <c r="AF2717" s="61"/>
      <c r="AG2717" s="61"/>
      <c r="AH2717" s="61"/>
      <c r="AI2717" s="61"/>
      <c r="AJ2717" s="61"/>
      <c r="AK2717" s="61"/>
      <c r="AL2717" s="61"/>
      <c r="AM2717" s="61"/>
      <c r="AN2717" s="61"/>
      <c r="AO2717" s="61"/>
      <c r="AP2717" s="62"/>
      <c r="AQ2717" s="61"/>
      <c r="AR2717" s="61"/>
      <c r="AS2717" s="61"/>
      <c r="AT2717" s="61"/>
      <c r="AU2717" s="61"/>
      <c r="AV2717" s="61"/>
      <c r="AW2717" s="60"/>
    </row>
    <row r="2718" s="59" customFormat="1" customHeight="1" spans="1:49">
      <c r="A2718" s="60"/>
      <c r="B2718" s="60"/>
      <c r="C2718" s="60"/>
      <c r="D2718" s="60"/>
      <c r="H2718" s="61"/>
      <c r="I2718" s="61"/>
      <c r="J2718" s="61"/>
      <c r="K2718" s="61"/>
      <c r="L2718" s="61"/>
      <c r="M2718" s="61"/>
      <c r="N2718" s="61"/>
      <c r="O2718" s="61"/>
      <c r="P2718" s="61"/>
      <c r="Q2718" s="61"/>
      <c r="R2718" s="61"/>
      <c r="S2718" s="61"/>
      <c r="T2718" s="61"/>
      <c r="U2718" s="61"/>
      <c r="V2718" s="61"/>
      <c r="W2718" s="61"/>
      <c r="X2718" s="61"/>
      <c r="Y2718" s="61"/>
      <c r="Z2718" s="61"/>
      <c r="AA2718" s="61"/>
      <c r="AB2718" s="61"/>
      <c r="AC2718" s="61"/>
      <c r="AD2718" s="61"/>
      <c r="AE2718" s="61"/>
      <c r="AF2718" s="61"/>
      <c r="AG2718" s="61"/>
      <c r="AH2718" s="61"/>
      <c r="AI2718" s="61"/>
      <c r="AJ2718" s="61"/>
      <c r="AK2718" s="61"/>
      <c r="AL2718" s="61"/>
      <c r="AM2718" s="61"/>
      <c r="AN2718" s="61"/>
      <c r="AO2718" s="61"/>
      <c r="AP2718" s="62"/>
      <c r="AQ2718" s="61"/>
      <c r="AR2718" s="61"/>
      <c r="AS2718" s="61"/>
      <c r="AT2718" s="61"/>
      <c r="AU2718" s="61"/>
      <c r="AV2718" s="61"/>
      <c r="AW2718" s="60"/>
    </row>
    <row r="2719" s="59" customFormat="1" customHeight="1" spans="1:49">
      <c r="A2719" s="60"/>
      <c r="B2719" s="60"/>
      <c r="C2719" s="60"/>
      <c r="D2719" s="60"/>
      <c r="H2719" s="61"/>
      <c r="I2719" s="61"/>
      <c r="J2719" s="61"/>
      <c r="K2719" s="61"/>
      <c r="L2719" s="61"/>
      <c r="M2719" s="61"/>
      <c r="N2719" s="61"/>
      <c r="O2719" s="61"/>
      <c r="P2719" s="61"/>
      <c r="Q2719" s="61"/>
      <c r="R2719" s="61"/>
      <c r="S2719" s="61"/>
      <c r="T2719" s="61"/>
      <c r="U2719" s="61"/>
      <c r="V2719" s="61"/>
      <c r="W2719" s="61"/>
      <c r="X2719" s="61"/>
      <c r="Y2719" s="61"/>
      <c r="Z2719" s="61"/>
      <c r="AA2719" s="61"/>
      <c r="AB2719" s="61"/>
      <c r="AC2719" s="61"/>
      <c r="AD2719" s="61"/>
      <c r="AE2719" s="61"/>
      <c r="AF2719" s="61"/>
      <c r="AG2719" s="61"/>
      <c r="AH2719" s="61"/>
      <c r="AI2719" s="61"/>
      <c r="AJ2719" s="61"/>
      <c r="AK2719" s="61"/>
      <c r="AL2719" s="61"/>
      <c r="AM2719" s="61"/>
      <c r="AN2719" s="61"/>
      <c r="AO2719" s="61"/>
      <c r="AP2719" s="62"/>
      <c r="AQ2719" s="61"/>
      <c r="AR2719" s="61"/>
      <c r="AS2719" s="61"/>
      <c r="AT2719" s="61"/>
      <c r="AU2719" s="61"/>
      <c r="AV2719" s="61"/>
      <c r="AW2719" s="60"/>
    </row>
    <row r="2720" s="59" customFormat="1" customHeight="1" spans="1:49">
      <c r="A2720" s="60"/>
      <c r="B2720" s="60"/>
      <c r="C2720" s="60"/>
      <c r="D2720" s="60"/>
      <c r="H2720" s="61"/>
      <c r="I2720" s="61"/>
      <c r="J2720" s="61"/>
      <c r="K2720" s="61"/>
      <c r="L2720" s="61"/>
      <c r="M2720" s="61"/>
      <c r="N2720" s="61"/>
      <c r="O2720" s="61"/>
      <c r="P2720" s="61"/>
      <c r="Q2720" s="61"/>
      <c r="R2720" s="61"/>
      <c r="S2720" s="61"/>
      <c r="T2720" s="61"/>
      <c r="U2720" s="61"/>
      <c r="V2720" s="61"/>
      <c r="W2720" s="61"/>
      <c r="X2720" s="61"/>
      <c r="Y2720" s="61"/>
      <c r="Z2720" s="61"/>
      <c r="AA2720" s="61"/>
      <c r="AB2720" s="61"/>
      <c r="AC2720" s="61"/>
      <c r="AD2720" s="61"/>
      <c r="AE2720" s="61"/>
      <c r="AF2720" s="61"/>
      <c r="AG2720" s="61"/>
      <c r="AH2720" s="61"/>
      <c r="AI2720" s="61"/>
      <c r="AJ2720" s="61"/>
      <c r="AK2720" s="61"/>
      <c r="AL2720" s="61"/>
      <c r="AM2720" s="61"/>
      <c r="AN2720" s="61"/>
      <c r="AO2720" s="61"/>
      <c r="AP2720" s="62"/>
      <c r="AQ2720" s="61"/>
      <c r="AR2720" s="61"/>
      <c r="AS2720" s="61"/>
      <c r="AT2720" s="61"/>
      <c r="AU2720" s="61"/>
      <c r="AV2720" s="61"/>
      <c r="AW2720" s="60"/>
    </row>
    <row r="2721" s="59" customFormat="1" customHeight="1" spans="1:49">
      <c r="A2721" s="60"/>
      <c r="B2721" s="60"/>
      <c r="C2721" s="60"/>
      <c r="D2721" s="60"/>
      <c r="H2721" s="61"/>
      <c r="I2721" s="61"/>
      <c r="J2721" s="61"/>
      <c r="K2721" s="61"/>
      <c r="L2721" s="61"/>
      <c r="M2721" s="61"/>
      <c r="N2721" s="61"/>
      <c r="O2721" s="61"/>
      <c r="P2721" s="61"/>
      <c r="Q2721" s="61"/>
      <c r="R2721" s="61"/>
      <c r="S2721" s="61"/>
      <c r="T2721" s="61"/>
      <c r="U2721" s="61"/>
      <c r="V2721" s="61"/>
      <c r="W2721" s="61"/>
      <c r="X2721" s="61"/>
      <c r="Y2721" s="61"/>
      <c r="Z2721" s="61"/>
      <c r="AA2721" s="61"/>
      <c r="AB2721" s="61"/>
      <c r="AC2721" s="61"/>
      <c r="AD2721" s="61"/>
      <c r="AE2721" s="61"/>
      <c r="AF2721" s="61"/>
      <c r="AG2721" s="61"/>
      <c r="AH2721" s="61"/>
      <c r="AI2721" s="61"/>
      <c r="AJ2721" s="61"/>
      <c r="AK2721" s="61"/>
      <c r="AL2721" s="61"/>
      <c r="AM2721" s="61"/>
      <c r="AN2721" s="61"/>
      <c r="AO2721" s="61"/>
      <c r="AP2721" s="62"/>
      <c r="AQ2721" s="61"/>
      <c r="AR2721" s="61"/>
      <c r="AS2721" s="61"/>
      <c r="AT2721" s="61"/>
      <c r="AU2721" s="61"/>
      <c r="AV2721" s="61"/>
      <c r="AW2721" s="60"/>
    </row>
    <row r="2722" s="59" customFormat="1" customHeight="1" spans="1:49">
      <c r="A2722" s="60"/>
      <c r="B2722" s="60"/>
      <c r="C2722" s="60"/>
      <c r="D2722" s="60"/>
      <c r="H2722" s="61"/>
      <c r="I2722" s="61"/>
      <c r="J2722" s="61"/>
      <c r="K2722" s="61"/>
      <c r="L2722" s="61"/>
      <c r="M2722" s="61"/>
      <c r="N2722" s="61"/>
      <c r="O2722" s="61"/>
      <c r="P2722" s="61"/>
      <c r="Q2722" s="61"/>
      <c r="R2722" s="61"/>
      <c r="S2722" s="61"/>
      <c r="T2722" s="61"/>
      <c r="U2722" s="61"/>
      <c r="V2722" s="61"/>
      <c r="W2722" s="61"/>
      <c r="X2722" s="61"/>
      <c r="Y2722" s="61"/>
      <c r="Z2722" s="61"/>
      <c r="AA2722" s="61"/>
      <c r="AB2722" s="61"/>
      <c r="AC2722" s="61"/>
      <c r="AD2722" s="61"/>
      <c r="AE2722" s="61"/>
      <c r="AF2722" s="61"/>
      <c r="AG2722" s="61"/>
      <c r="AH2722" s="61"/>
      <c r="AI2722" s="61"/>
      <c r="AJ2722" s="61"/>
      <c r="AK2722" s="61"/>
      <c r="AL2722" s="61"/>
      <c r="AM2722" s="61"/>
      <c r="AN2722" s="61"/>
      <c r="AO2722" s="61"/>
      <c r="AP2722" s="62"/>
      <c r="AQ2722" s="61"/>
      <c r="AR2722" s="61"/>
      <c r="AS2722" s="61"/>
      <c r="AT2722" s="61"/>
      <c r="AU2722" s="61"/>
      <c r="AV2722" s="61"/>
      <c r="AW2722" s="60"/>
    </row>
    <row r="2723" s="59" customFormat="1" customHeight="1" spans="1:49">
      <c r="A2723" s="60"/>
      <c r="B2723" s="60"/>
      <c r="C2723" s="60"/>
      <c r="D2723" s="60"/>
      <c r="H2723" s="61"/>
      <c r="I2723" s="61"/>
      <c r="J2723" s="61"/>
      <c r="K2723" s="61"/>
      <c r="L2723" s="61"/>
      <c r="M2723" s="61"/>
      <c r="N2723" s="61"/>
      <c r="O2723" s="61"/>
      <c r="P2723" s="61"/>
      <c r="Q2723" s="61"/>
      <c r="R2723" s="61"/>
      <c r="S2723" s="61"/>
      <c r="T2723" s="61"/>
      <c r="U2723" s="61"/>
      <c r="V2723" s="61"/>
      <c r="W2723" s="61"/>
      <c r="X2723" s="61"/>
      <c r="Y2723" s="61"/>
      <c r="Z2723" s="61"/>
      <c r="AA2723" s="61"/>
      <c r="AB2723" s="61"/>
      <c r="AC2723" s="61"/>
      <c r="AD2723" s="61"/>
      <c r="AE2723" s="61"/>
      <c r="AF2723" s="61"/>
      <c r="AG2723" s="61"/>
      <c r="AH2723" s="61"/>
      <c r="AI2723" s="61"/>
      <c r="AJ2723" s="61"/>
      <c r="AK2723" s="61"/>
      <c r="AL2723" s="61"/>
      <c r="AM2723" s="61"/>
      <c r="AN2723" s="61"/>
      <c r="AO2723" s="61"/>
      <c r="AP2723" s="62"/>
      <c r="AQ2723" s="61"/>
      <c r="AR2723" s="61"/>
      <c r="AS2723" s="61"/>
      <c r="AT2723" s="61"/>
      <c r="AU2723" s="61"/>
      <c r="AV2723" s="61"/>
      <c r="AW2723" s="60"/>
    </row>
    <row r="2724" s="59" customFormat="1" customHeight="1" spans="1:49">
      <c r="A2724" s="60"/>
      <c r="B2724" s="60"/>
      <c r="C2724" s="60"/>
      <c r="D2724" s="60"/>
      <c r="H2724" s="61"/>
      <c r="I2724" s="61"/>
      <c r="J2724" s="61"/>
      <c r="K2724" s="61"/>
      <c r="L2724" s="61"/>
      <c r="M2724" s="61"/>
      <c r="N2724" s="61"/>
      <c r="O2724" s="61"/>
      <c r="P2724" s="61"/>
      <c r="Q2724" s="61"/>
      <c r="R2724" s="61"/>
      <c r="S2724" s="61"/>
      <c r="T2724" s="61"/>
      <c r="U2724" s="61"/>
      <c r="V2724" s="61"/>
      <c r="W2724" s="61"/>
      <c r="X2724" s="61"/>
      <c r="Y2724" s="61"/>
      <c r="Z2724" s="61"/>
      <c r="AA2724" s="61"/>
      <c r="AB2724" s="61"/>
      <c r="AC2724" s="61"/>
      <c r="AD2724" s="61"/>
      <c r="AE2724" s="61"/>
      <c r="AF2724" s="61"/>
      <c r="AG2724" s="61"/>
      <c r="AH2724" s="61"/>
      <c r="AI2724" s="61"/>
      <c r="AJ2724" s="61"/>
      <c r="AK2724" s="61"/>
      <c r="AL2724" s="61"/>
      <c r="AM2724" s="61"/>
      <c r="AN2724" s="61"/>
      <c r="AO2724" s="61"/>
      <c r="AP2724" s="62"/>
      <c r="AQ2724" s="61"/>
      <c r="AR2724" s="61"/>
      <c r="AS2724" s="61"/>
      <c r="AT2724" s="61"/>
      <c r="AU2724" s="61"/>
      <c r="AV2724" s="61"/>
      <c r="AW2724" s="60"/>
    </row>
    <row r="2725" s="59" customFormat="1" customHeight="1" spans="1:49">
      <c r="A2725" s="60"/>
      <c r="B2725" s="60"/>
      <c r="C2725" s="60"/>
      <c r="D2725" s="60"/>
      <c r="H2725" s="61"/>
      <c r="I2725" s="61"/>
      <c r="J2725" s="61"/>
      <c r="K2725" s="61"/>
      <c r="L2725" s="61"/>
      <c r="M2725" s="61"/>
      <c r="N2725" s="61"/>
      <c r="O2725" s="61"/>
      <c r="P2725" s="61"/>
      <c r="Q2725" s="61"/>
      <c r="R2725" s="61"/>
      <c r="S2725" s="61"/>
      <c r="T2725" s="61"/>
      <c r="U2725" s="61"/>
      <c r="V2725" s="61"/>
      <c r="W2725" s="61"/>
      <c r="X2725" s="61"/>
      <c r="Y2725" s="61"/>
      <c r="Z2725" s="61"/>
      <c r="AA2725" s="61"/>
      <c r="AB2725" s="61"/>
      <c r="AC2725" s="61"/>
      <c r="AD2725" s="61"/>
      <c r="AE2725" s="61"/>
      <c r="AF2725" s="61"/>
      <c r="AG2725" s="61"/>
      <c r="AH2725" s="61"/>
      <c r="AI2725" s="61"/>
      <c r="AJ2725" s="61"/>
      <c r="AK2725" s="61"/>
      <c r="AL2725" s="61"/>
      <c r="AM2725" s="61"/>
      <c r="AN2725" s="61"/>
      <c r="AO2725" s="61"/>
      <c r="AP2725" s="62"/>
      <c r="AQ2725" s="61"/>
      <c r="AR2725" s="61"/>
      <c r="AS2725" s="61"/>
      <c r="AT2725" s="61"/>
      <c r="AU2725" s="61"/>
      <c r="AV2725" s="61"/>
      <c r="AW2725" s="60"/>
    </row>
    <row r="2726" s="59" customFormat="1" customHeight="1" spans="1:49">
      <c r="A2726" s="60"/>
      <c r="B2726" s="60"/>
      <c r="C2726" s="60"/>
      <c r="D2726" s="60"/>
      <c r="H2726" s="61"/>
      <c r="I2726" s="61"/>
      <c r="J2726" s="61"/>
      <c r="K2726" s="61"/>
      <c r="L2726" s="61"/>
      <c r="M2726" s="61"/>
      <c r="N2726" s="61"/>
      <c r="O2726" s="61"/>
      <c r="P2726" s="61"/>
      <c r="Q2726" s="61"/>
      <c r="R2726" s="61"/>
      <c r="S2726" s="61"/>
      <c r="T2726" s="61"/>
      <c r="U2726" s="61"/>
      <c r="V2726" s="61"/>
      <c r="W2726" s="61"/>
      <c r="X2726" s="61"/>
      <c r="Y2726" s="61"/>
      <c r="Z2726" s="61"/>
      <c r="AA2726" s="61"/>
      <c r="AB2726" s="61"/>
      <c r="AC2726" s="61"/>
      <c r="AD2726" s="61"/>
      <c r="AE2726" s="61"/>
      <c r="AF2726" s="61"/>
      <c r="AG2726" s="61"/>
      <c r="AH2726" s="61"/>
      <c r="AI2726" s="61"/>
      <c r="AJ2726" s="61"/>
      <c r="AK2726" s="61"/>
      <c r="AL2726" s="61"/>
      <c r="AM2726" s="61"/>
      <c r="AN2726" s="61"/>
      <c r="AO2726" s="61"/>
      <c r="AP2726" s="62"/>
      <c r="AQ2726" s="61"/>
      <c r="AR2726" s="61"/>
      <c r="AS2726" s="61"/>
      <c r="AT2726" s="61"/>
      <c r="AU2726" s="61"/>
      <c r="AV2726" s="61"/>
      <c r="AW2726" s="60"/>
    </row>
    <row r="2727" s="59" customFormat="1" customHeight="1" spans="1:49">
      <c r="A2727" s="60"/>
      <c r="B2727" s="60"/>
      <c r="C2727" s="60"/>
      <c r="D2727" s="60"/>
      <c r="H2727" s="61"/>
      <c r="I2727" s="61"/>
      <c r="J2727" s="61"/>
      <c r="K2727" s="61"/>
      <c r="L2727" s="61"/>
      <c r="M2727" s="61"/>
      <c r="N2727" s="61"/>
      <c r="O2727" s="61"/>
      <c r="P2727" s="61"/>
      <c r="Q2727" s="61"/>
      <c r="R2727" s="61"/>
      <c r="S2727" s="61"/>
      <c r="T2727" s="61"/>
      <c r="U2727" s="61"/>
      <c r="V2727" s="61"/>
      <c r="W2727" s="61"/>
      <c r="X2727" s="61"/>
      <c r="Y2727" s="61"/>
      <c r="Z2727" s="61"/>
      <c r="AA2727" s="61"/>
      <c r="AB2727" s="61"/>
      <c r="AC2727" s="61"/>
      <c r="AD2727" s="61"/>
      <c r="AE2727" s="61"/>
      <c r="AF2727" s="61"/>
      <c r="AG2727" s="61"/>
      <c r="AH2727" s="61"/>
      <c r="AI2727" s="61"/>
      <c r="AJ2727" s="61"/>
      <c r="AK2727" s="61"/>
      <c r="AL2727" s="61"/>
      <c r="AM2727" s="61"/>
      <c r="AN2727" s="61"/>
      <c r="AO2727" s="61"/>
      <c r="AP2727" s="62"/>
      <c r="AQ2727" s="61"/>
      <c r="AR2727" s="61"/>
      <c r="AS2727" s="61"/>
      <c r="AT2727" s="61"/>
      <c r="AU2727" s="61"/>
      <c r="AV2727" s="61"/>
      <c r="AW2727" s="60"/>
    </row>
    <row r="2728" s="59" customFormat="1" customHeight="1" spans="1:49">
      <c r="A2728" s="60"/>
      <c r="B2728" s="60"/>
      <c r="C2728" s="60"/>
      <c r="D2728" s="60"/>
      <c r="H2728" s="61"/>
      <c r="I2728" s="61"/>
      <c r="J2728" s="61"/>
      <c r="K2728" s="61"/>
      <c r="L2728" s="61"/>
      <c r="M2728" s="61"/>
      <c r="N2728" s="61"/>
      <c r="O2728" s="61"/>
      <c r="P2728" s="61"/>
      <c r="Q2728" s="61"/>
      <c r="R2728" s="61"/>
      <c r="S2728" s="61"/>
      <c r="T2728" s="61"/>
      <c r="U2728" s="61"/>
      <c r="V2728" s="61"/>
      <c r="W2728" s="61"/>
      <c r="X2728" s="61"/>
      <c r="Y2728" s="61"/>
      <c r="Z2728" s="61"/>
      <c r="AA2728" s="61"/>
      <c r="AB2728" s="61"/>
      <c r="AC2728" s="61"/>
      <c r="AD2728" s="61"/>
      <c r="AE2728" s="61"/>
      <c r="AF2728" s="61"/>
      <c r="AG2728" s="61"/>
      <c r="AH2728" s="61"/>
      <c r="AI2728" s="61"/>
      <c r="AJ2728" s="61"/>
      <c r="AK2728" s="61"/>
      <c r="AL2728" s="61"/>
      <c r="AM2728" s="61"/>
      <c r="AN2728" s="61"/>
      <c r="AO2728" s="61"/>
      <c r="AP2728" s="62"/>
      <c r="AQ2728" s="61"/>
      <c r="AR2728" s="61"/>
      <c r="AS2728" s="61"/>
      <c r="AT2728" s="61"/>
      <c r="AU2728" s="61"/>
      <c r="AV2728" s="61"/>
      <c r="AW2728" s="60"/>
    </row>
    <row r="2729" s="59" customFormat="1" customHeight="1" spans="1:49">
      <c r="A2729" s="60"/>
      <c r="B2729" s="60"/>
      <c r="C2729" s="60"/>
      <c r="D2729" s="60"/>
      <c r="H2729" s="61"/>
      <c r="I2729" s="61"/>
      <c r="J2729" s="61"/>
      <c r="K2729" s="61"/>
      <c r="L2729" s="61"/>
      <c r="M2729" s="61"/>
      <c r="N2729" s="61"/>
      <c r="O2729" s="61"/>
      <c r="P2729" s="61"/>
      <c r="Q2729" s="61"/>
      <c r="R2729" s="61"/>
      <c r="S2729" s="61"/>
      <c r="T2729" s="61"/>
      <c r="U2729" s="61"/>
      <c r="V2729" s="61"/>
      <c r="W2729" s="61"/>
      <c r="X2729" s="61"/>
      <c r="Y2729" s="61"/>
      <c r="Z2729" s="61"/>
      <c r="AA2729" s="61"/>
      <c r="AB2729" s="61"/>
      <c r="AC2729" s="61"/>
      <c r="AD2729" s="61"/>
      <c r="AE2729" s="61"/>
      <c r="AF2729" s="61"/>
      <c r="AG2729" s="61"/>
      <c r="AH2729" s="61"/>
      <c r="AI2729" s="61"/>
      <c r="AJ2729" s="61"/>
      <c r="AK2729" s="61"/>
      <c r="AL2729" s="61"/>
      <c r="AM2729" s="61"/>
      <c r="AN2729" s="61"/>
      <c r="AO2729" s="61"/>
      <c r="AP2729" s="62"/>
      <c r="AQ2729" s="61"/>
      <c r="AR2729" s="61"/>
      <c r="AS2729" s="61"/>
      <c r="AT2729" s="61"/>
      <c r="AU2729" s="61"/>
      <c r="AV2729" s="61"/>
      <c r="AW2729" s="60"/>
    </row>
    <row r="2730" s="59" customFormat="1" customHeight="1" spans="1:49">
      <c r="A2730" s="60"/>
      <c r="B2730" s="60"/>
      <c r="C2730" s="60"/>
      <c r="D2730" s="60"/>
      <c r="H2730" s="61"/>
      <c r="I2730" s="61"/>
      <c r="J2730" s="61"/>
      <c r="K2730" s="61"/>
      <c r="L2730" s="61"/>
      <c r="M2730" s="61"/>
      <c r="N2730" s="61"/>
      <c r="O2730" s="61"/>
      <c r="P2730" s="61"/>
      <c r="Q2730" s="61"/>
      <c r="R2730" s="61"/>
      <c r="S2730" s="61"/>
      <c r="T2730" s="61"/>
      <c r="U2730" s="61"/>
      <c r="V2730" s="61"/>
      <c r="W2730" s="61"/>
      <c r="X2730" s="61"/>
      <c r="Y2730" s="61"/>
      <c r="Z2730" s="61"/>
      <c r="AA2730" s="61"/>
      <c r="AB2730" s="61"/>
      <c r="AC2730" s="61"/>
      <c r="AD2730" s="61"/>
      <c r="AE2730" s="61"/>
      <c r="AF2730" s="61"/>
      <c r="AG2730" s="61"/>
      <c r="AH2730" s="61"/>
      <c r="AI2730" s="61"/>
      <c r="AJ2730" s="61"/>
      <c r="AK2730" s="61"/>
      <c r="AL2730" s="61"/>
      <c r="AM2730" s="61"/>
      <c r="AN2730" s="61"/>
      <c r="AO2730" s="61"/>
      <c r="AP2730" s="62"/>
      <c r="AQ2730" s="61"/>
      <c r="AR2730" s="61"/>
      <c r="AS2730" s="61"/>
      <c r="AT2730" s="61"/>
      <c r="AU2730" s="61"/>
      <c r="AV2730" s="61"/>
      <c r="AW2730" s="60"/>
    </row>
    <row r="2731" s="59" customFormat="1" customHeight="1" spans="1:49">
      <c r="A2731" s="60"/>
      <c r="B2731" s="60"/>
      <c r="C2731" s="60"/>
      <c r="D2731" s="60"/>
      <c r="H2731" s="61"/>
      <c r="I2731" s="61"/>
      <c r="J2731" s="61"/>
      <c r="K2731" s="61"/>
      <c r="L2731" s="61"/>
      <c r="M2731" s="61"/>
      <c r="N2731" s="61"/>
      <c r="O2731" s="61"/>
      <c r="P2731" s="61"/>
      <c r="Q2731" s="61"/>
      <c r="R2731" s="61"/>
      <c r="S2731" s="61"/>
      <c r="T2731" s="61"/>
      <c r="U2731" s="61"/>
      <c r="V2731" s="61"/>
      <c r="W2731" s="61"/>
      <c r="X2731" s="61"/>
      <c r="Y2731" s="61"/>
      <c r="Z2731" s="61"/>
      <c r="AA2731" s="61"/>
      <c r="AB2731" s="61"/>
      <c r="AC2731" s="61"/>
      <c r="AD2731" s="61"/>
      <c r="AE2731" s="61"/>
      <c r="AF2731" s="61"/>
      <c r="AG2731" s="61"/>
      <c r="AH2731" s="61"/>
      <c r="AI2731" s="61"/>
      <c r="AJ2731" s="61"/>
      <c r="AK2731" s="61"/>
      <c r="AL2731" s="61"/>
      <c r="AM2731" s="61"/>
      <c r="AN2731" s="61"/>
      <c r="AO2731" s="61"/>
      <c r="AP2731" s="62"/>
      <c r="AQ2731" s="61"/>
      <c r="AR2731" s="61"/>
      <c r="AS2731" s="61"/>
      <c r="AT2731" s="61"/>
      <c r="AU2731" s="61"/>
      <c r="AV2731" s="61"/>
      <c r="AW2731" s="60"/>
    </row>
    <row r="2732" s="59" customFormat="1" customHeight="1" spans="1:49">
      <c r="A2732" s="60"/>
      <c r="B2732" s="60"/>
      <c r="C2732" s="60"/>
      <c r="D2732" s="60"/>
      <c r="H2732" s="61"/>
      <c r="I2732" s="61"/>
      <c r="J2732" s="61"/>
      <c r="K2732" s="61"/>
      <c r="L2732" s="61"/>
      <c r="M2732" s="61"/>
      <c r="N2732" s="61"/>
      <c r="O2732" s="61"/>
      <c r="P2732" s="61"/>
      <c r="Q2732" s="61"/>
      <c r="R2732" s="61"/>
      <c r="S2732" s="61"/>
      <c r="T2732" s="61"/>
      <c r="U2732" s="61"/>
      <c r="V2732" s="61"/>
      <c r="W2732" s="61"/>
      <c r="X2732" s="61"/>
      <c r="Y2732" s="61"/>
      <c r="Z2732" s="61"/>
      <c r="AA2732" s="61"/>
      <c r="AB2732" s="61"/>
      <c r="AC2732" s="61"/>
      <c r="AD2732" s="61"/>
      <c r="AE2732" s="61"/>
      <c r="AF2732" s="61"/>
      <c r="AG2732" s="61"/>
      <c r="AH2732" s="61"/>
      <c r="AI2732" s="61"/>
      <c r="AJ2732" s="61"/>
      <c r="AK2732" s="61"/>
      <c r="AL2732" s="61"/>
      <c r="AM2732" s="61"/>
      <c r="AN2732" s="61"/>
      <c r="AO2732" s="61"/>
      <c r="AP2732" s="62"/>
      <c r="AQ2732" s="61"/>
      <c r="AR2732" s="61"/>
      <c r="AS2732" s="61"/>
      <c r="AT2732" s="61"/>
      <c r="AU2732" s="61"/>
      <c r="AV2732" s="61"/>
      <c r="AW2732" s="60"/>
    </row>
    <row r="2733" s="59" customFormat="1" customHeight="1" spans="1:49">
      <c r="A2733" s="60"/>
      <c r="B2733" s="60"/>
      <c r="C2733" s="60"/>
      <c r="D2733" s="60"/>
      <c r="H2733" s="61"/>
      <c r="I2733" s="61"/>
      <c r="J2733" s="61"/>
      <c r="K2733" s="61"/>
      <c r="L2733" s="61"/>
      <c r="M2733" s="61"/>
      <c r="N2733" s="61"/>
      <c r="O2733" s="61"/>
      <c r="P2733" s="61"/>
      <c r="Q2733" s="61"/>
      <c r="R2733" s="61"/>
      <c r="S2733" s="61"/>
      <c r="T2733" s="61"/>
      <c r="U2733" s="61"/>
      <c r="V2733" s="61"/>
      <c r="W2733" s="61"/>
      <c r="X2733" s="61"/>
      <c r="Y2733" s="61"/>
      <c r="Z2733" s="61"/>
      <c r="AA2733" s="61"/>
      <c r="AB2733" s="61"/>
      <c r="AC2733" s="61"/>
      <c r="AD2733" s="61"/>
      <c r="AE2733" s="61"/>
      <c r="AF2733" s="61"/>
      <c r="AG2733" s="61"/>
      <c r="AH2733" s="61"/>
      <c r="AI2733" s="61"/>
      <c r="AJ2733" s="61"/>
      <c r="AK2733" s="61"/>
      <c r="AL2733" s="61"/>
      <c r="AM2733" s="61"/>
      <c r="AN2733" s="61"/>
      <c r="AO2733" s="61"/>
      <c r="AP2733" s="62"/>
      <c r="AQ2733" s="61"/>
      <c r="AR2733" s="61"/>
      <c r="AS2733" s="61"/>
      <c r="AT2733" s="61"/>
      <c r="AU2733" s="61"/>
      <c r="AV2733" s="61"/>
      <c r="AW2733" s="60"/>
    </row>
    <row r="2734" s="59" customFormat="1" customHeight="1" spans="1:49">
      <c r="A2734" s="60"/>
      <c r="B2734" s="60"/>
      <c r="C2734" s="60"/>
      <c r="D2734" s="60"/>
      <c r="H2734" s="61"/>
      <c r="I2734" s="61"/>
      <c r="J2734" s="61"/>
      <c r="K2734" s="61"/>
      <c r="L2734" s="61"/>
      <c r="M2734" s="61"/>
      <c r="N2734" s="61"/>
      <c r="O2734" s="61"/>
      <c r="P2734" s="61"/>
      <c r="Q2734" s="61"/>
      <c r="R2734" s="61"/>
      <c r="S2734" s="61"/>
      <c r="T2734" s="61"/>
      <c r="U2734" s="61"/>
      <c r="V2734" s="61"/>
      <c r="W2734" s="61"/>
      <c r="X2734" s="61"/>
      <c r="Y2734" s="61"/>
      <c r="Z2734" s="61"/>
      <c r="AA2734" s="61"/>
      <c r="AB2734" s="61"/>
      <c r="AC2734" s="61"/>
      <c r="AD2734" s="61"/>
      <c r="AE2734" s="61"/>
      <c r="AF2734" s="61"/>
      <c r="AG2734" s="61"/>
      <c r="AH2734" s="61"/>
      <c r="AI2734" s="61"/>
      <c r="AJ2734" s="61"/>
      <c r="AK2734" s="61"/>
      <c r="AL2734" s="61"/>
      <c r="AM2734" s="61"/>
      <c r="AN2734" s="61"/>
      <c r="AO2734" s="61"/>
      <c r="AP2734" s="62"/>
      <c r="AQ2734" s="61"/>
      <c r="AR2734" s="61"/>
      <c r="AS2734" s="61"/>
      <c r="AT2734" s="61"/>
      <c r="AU2734" s="61"/>
      <c r="AV2734" s="61"/>
      <c r="AW2734" s="60"/>
    </row>
    <row r="2735" s="59" customFormat="1" customHeight="1" spans="1:49">
      <c r="A2735" s="60"/>
      <c r="B2735" s="60"/>
      <c r="C2735" s="60"/>
      <c r="D2735" s="60"/>
      <c r="H2735" s="61"/>
      <c r="I2735" s="61"/>
      <c r="J2735" s="61"/>
      <c r="K2735" s="61"/>
      <c r="L2735" s="61"/>
      <c r="M2735" s="61"/>
      <c r="N2735" s="61"/>
      <c r="O2735" s="61"/>
      <c r="P2735" s="61"/>
      <c r="Q2735" s="61"/>
      <c r="R2735" s="61"/>
      <c r="S2735" s="61"/>
      <c r="T2735" s="61"/>
      <c r="U2735" s="61"/>
      <c r="V2735" s="61"/>
      <c r="W2735" s="61"/>
      <c r="X2735" s="61"/>
      <c r="Y2735" s="61"/>
      <c r="Z2735" s="61"/>
      <c r="AA2735" s="61"/>
      <c r="AB2735" s="61"/>
      <c r="AC2735" s="61"/>
      <c r="AD2735" s="61"/>
      <c r="AE2735" s="61"/>
      <c r="AF2735" s="61"/>
      <c r="AG2735" s="61"/>
      <c r="AH2735" s="61"/>
      <c r="AI2735" s="61"/>
      <c r="AJ2735" s="61"/>
      <c r="AK2735" s="61"/>
      <c r="AL2735" s="61"/>
      <c r="AM2735" s="61"/>
      <c r="AN2735" s="61"/>
      <c r="AO2735" s="61"/>
      <c r="AP2735" s="62"/>
      <c r="AQ2735" s="61"/>
      <c r="AR2735" s="61"/>
      <c r="AS2735" s="61"/>
      <c r="AT2735" s="61"/>
      <c r="AU2735" s="61"/>
      <c r="AV2735" s="61"/>
      <c r="AW2735" s="60"/>
    </row>
    <row r="2736" s="59" customFormat="1" customHeight="1" spans="1:49">
      <c r="A2736" s="60"/>
      <c r="B2736" s="60"/>
      <c r="C2736" s="60"/>
      <c r="D2736" s="60"/>
      <c r="H2736" s="61"/>
      <c r="I2736" s="61"/>
      <c r="J2736" s="61"/>
      <c r="K2736" s="61"/>
      <c r="L2736" s="61"/>
      <c r="M2736" s="61"/>
      <c r="N2736" s="61"/>
      <c r="O2736" s="61"/>
      <c r="P2736" s="61"/>
      <c r="Q2736" s="61"/>
      <c r="R2736" s="61"/>
      <c r="S2736" s="61"/>
      <c r="T2736" s="61"/>
      <c r="U2736" s="61"/>
      <c r="V2736" s="61"/>
      <c r="W2736" s="61"/>
      <c r="X2736" s="61"/>
      <c r="Y2736" s="61"/>
      <c r="Z2736" s="61"/>
      <c r="AA2736" s="61"/>
      <c r="AB2736" s="61"/>
      <c r="AC2736" s="61"/>
      <c r="AD2736" s="61"/>
      <c r="AE2736" s="61"/>
      <c r="AF2736" s="61"/>
      <c r="AG2736" s="61"/>
      <c r="AH2736" s="61"/>
      <c r="AI2736" s="61"/>
      <c r="AJ2736" s="61"/>
      <c r="AK2736" s="61"/>
      <c r="AL2736" s="61"/>
      <c r="AM2736" s="61"/>
      <c r="AN2736" s="61"/>
      <c r="AO2736" s="61"/>
      <c r="AP2736" s="62"/>
      <c r="AQ2736" s="61"/>
      <c r="AR2736" s="61"/>
      <c r="AS2736" s="61"/>
      <c r="AT2736" s="61"/>
      <c r="AU2736" s="61"/>
      <c r="AV2736" s="61"/>
      <c r="AW2736" s="60"/>
    </row>
    <row r="2737" s="59" customFormat="1" customHeight="1" spans="1:49">
      <c r="A2737" s="60"/>
      <c r="B2737" s="60"/>
      <c r="C2737" s="60"/>
      <c r="D2737" s="60"/>
      <c r="H2737" s="61"/>
      <c r="I2737" s="61"/>
      <c r="J2737" s="61"/>
      <c r="K2737" s="61"/>
      <c r="L2737" s="61"/>
      <c r="M2737" s="61"/>
      <c r="N2737" s="61"/>
      <c r="O2737" s="61"/>
      <c r="P2737" s="61"/>
      <c r="Q2737" s="61"/>
      <c r="R2737" s="61"/>
      <c r="S2737" s="61"/>
      <c r="T2737" s="61"/>
      <c r="U2737" s="61"/>
      <c r="V2737" s="61"/>
      <c r="W2737" s="61"/>
      <c r="X2737" s="61"/>
      <c r="Y2737" s="61"/>
      <c r="Z2737" s="61"/>
      <c r="AA2737" s="61"/>
      <c r="AB2737" s="61"/>
      <c r="AC2737" s="61"/>
      <c r="AD2737" s="61"/>
      <c r="AE2737" s="61"/>
      <c r="AF2737" s="61"/>
      <c r="AG2737" s="61"/>
      <c r="AH2737" s="61"/>
      <c r="AI2737" s="61"/>
      <c r="AJ2737" s="61"/>
      <c r="AK2737" s="61"/>
      <c r="AL2737" s="61"/>
      <c r="AM2737" s="61"/>
      <c r="AN2737" s="61"/>
      <c r="AO2737" s="61"/>
      <c r="AP2737" s="62"/>
      <c r="AQ2737" s="61"/>
      <c r="AR2737" s="61"/>
      <c r="AS2737" s="61"/>
      <c r="AT2737" s="61"/>
      <c r="AU2737" s="61"/>
      <c r="AV2737" s="61"/>
      <c r="AW2737" s="60"/>
    </row>
    <row r="2738" s="59" customFormat="1" customHeight="1" spans="1:49">
      <c r="A2738" s="60"/>
      <c r="B2738" s="60"/>
      <c r="C2738" s="60"/>
      <c r="D2738" s="60"/>
      <c r="H2738" s="61"/>
      <c r="I2738" s="61"/>
      <c r="J2738" s="61"/>
      <c r="K2738" s="61"/>
      <c r="L2738" s="61"/>
      <c r="M2738" s="61"/>
      <c r="N2738" s="61"/>
      <c r="O2738" s="61"/>
      <c r="P2738" s="61"/>
      <c r="Q2738" s="61"/>
      <c r="R2738" s="61"/>
      <c r="S2738" s="61"/>
      <c r="T2738" s="61"/>
      <c r="U2738" s="61"/>
      <c r="V2738" s="61"/>
      <c r="W2738" s="61"/>
      <c r="X2738" s="61"/>
      <c r="Y2738" s="61"/>
      <c r="Z2738" s="61"/>
      <c r="AA2738" s="61"/>
      <c r="AB2738" s="61"/>
      <c r="AC2738" s="61"/>
      <c r="AD2738" s="61"/>
      <c r="AE2738" s="61"/>
      <c r="AF2738" s="61"/>
      <c r="AG2738" s="61"/>
      <c r="AH2738" s="61"/>
      <c r="AI2738" s="61"/>
      <c r="AJ2738" s="61"/>
      <c r="AK2738" s="61"/>
      <c r="AL2738" s="61"/>
      <c r="AM2738" s="61"/>
      <c r="AN2738" s="61"/>
      <c r="AO2738" s="61"/>
      <c r="AP2738" s="62"/>
      <c r="AQ2738" s="61"/>
      <c r="AR2738" s="61"/>
      <c r="AS2738" s="61"/>
      <c r="AT2738" s="61"/>
      <c r="AU2738" s="61"/>
      <c r="AV2738" s="61"/>
      <c r="AW2738" s="60"/>
    </row>
    <row r="2739" s="59" customFormat="1" customHeight="1" spans="1:49">
      <c r="A2739" s="60"/>
      <c r="B2739" s="60"/>
      <c r="C2739" s="60"/>
      <c r="D2739" s="60"/>
      <c r="H2739" s="61"/>
      <c r="I2739" s="61"/>
      <c r="J2739" s="61"/>
      <c r="K2739" s="61"/>
      <c r="L2739" s="61"/>
      <c r="M2739" s="61"/>
      <c r="N2739" s="61"/>
      <c r="O2739" s="61"/>
      <c r="P2739" s="61"/>
      <c r="Q2739" s="61"/>
      <c r="R2739" s="61"/>
      <c r="S2739" s="61"/>
      <c r="T2739" s="61"/>
      <c r="U2739" s="61"/>
      <c r="V2739" s="61"/>
      <c r="W2739" s="61"/>
      <c r="X2739" s="61"/>
      <c r="Y2739" s="61"/>
      <c r="Z2739" s="61"/>
      <c r="AA2739" s="61"/>
      <c r="AB2739" s="61"/>
      <c r="AC2739" s="61"/>
      <c r="AD2739" s="61"/>
      <c r="AE2739" s="61"/>
      <c r="AF2739" s="61"/>
      <c r="AG2739" s="61"/>
      <c r="AH2739" s="61"/>
      <c r="AI2739" s="61"/>
      <c r="AJ2739" s="61"/>
      <c r="AK2739" s="61"/>
      <c r="AL2739" s="61"/>
      <c r="AM2739" s="61"/>
      <c r="AN2739" s="61"/>
      <c r="AO2739" s="61"/>
      <c r="AP2739" s="62"/>
      <c r="AQ2739" s="61"/>
      <c r="AR2739" s="61"/>
      <c r="AS2739" s="61"/>
      <c r="AT2739" s="61"/>
      <c r="AU2739" s="61"/>
      <c r="AV2739" s="61"/>
      <c r="AW2739" s="60"/>
    </row>
    <row r="2740" s="59" customFormat="1" customHeight="1" spans="1:49">
      <c r="A2740" s="60"/>
      <c r="B2740" s="60"/>
      <c r="C2740" s="60"/>
      <c r="D2740" s="60"/>
      <c r="H2740" s="61"/>
      <c r="I2740" s="61"/>
      <c r="J2740" s="61"/>
      <c r="K2740" s="61"/>
      <c r="L2740" s="61"/>
      <c r="M2740" s="61"/>
      <c r="N2740" s="61"/>
      <c r="O2740" s="61"/>
      <c r="P2740" s="61"/>
      <c r="Q2740" s="61"/>
      <c r="R2740" s="61"/>
      <c r="S2740" s="61"/>
      <c r="T2740" s="61"/>
      <c r="U2740" s="61"/>
      <c r="V2740" s="61"/>
      <c r="W2740" s="61"/>
      <c r="X2740" s="61"/>
      <c r="Y2740" s="61"/>
      <c r="Z2740" s="61"/>
      <c r="AA2740" s="61"/>
      <c r="AB2740" s="61"/>
      <c r="AC2740" s="61"/>
      <c r="AD2740" s="61"/>
      <c r="AE2740" s="61"/>
      <c r="AF2740" s="61"/>
      <c r="AG2740" s="61"/>
      <c r="AH2740" s="61"/>
      <c r="AI2740" s="61"/>
      <c r="AJ2740" s="61"/>
      <c r="AK2740" s="61"/>
      <c r="AL2740" s="61"/>
      <c r="AM2740" s="61"/>
      <c r="AN2740" s="61"/>
      <c r="AO2740" s="61"/>
      <c r="AP2740" s="62"/>
      <c r="AQ2740" s="61"/>
      <c r="AR2740" s="61"/>
      <c r="AS2740" s="61"/>
      <c r="AT2740" s="61"/>
      <c r="AU2740" s="61"/>
      <c r="AV2740" s="61"/>
      <c r="AW2740" s="60"/>
    </row>
    <row r="2741" s="59" customFormat="1" customHeight="1" spans="1:49">
      <c r="A2741" s="60"/>
      <c r="B2741" s="60"/>
      <c r="C2741" s="60"/>
      <c r="D2741" s="60"/>
      <c r="H2741" s="61"/>
      <c r="I2741" s="61"/>
      <c r="J2741" s="61"/>
      <c r="K2741" s="61"/>
      <c r="L2741" s="61"/>
      <c r="M2741" s="61"/>
      <c r="N2741" s="61"/>
      <c r="O2741" s="61"/>
      <c r="P2741" s="61"/>
      <c r="Q2741" s="61"/>
      <c r="R2741" s="61"/>
      <c r="S2741" s="61"/>
      <c r="T2741" s="61"/>
      <c r="U2741" s="61"/>
      <c r="V2741" s="61"/>
      <c r="W2741" s="61"/>
      <c r="X2741" s="61"/>
      <c r="Y2741" s="61"/>
      <c r="Z2741" s="61"/>
      <c r="AA2741" s="61"/>
      <c r="AB2741" s="61"/>
      <c r="AC2741" s="61"/>
      <c r="AD2741" s="61"/>
      <c r="AE2741" s="61"/>
      <c r="AF2741" s="61"/>
      <c r="AG2741" s="61"/>
      <c r="AH2741" s="61"/>
      <c r="AI2741" s="61"/>
      <c r="AJ2741" s="61"/>
      <c r="AK2741" s="61"/>
      <c r="AL2741" s="61"/>
      <c r="AM2741" s="61"/>
      <c r="AN2741" s="61"/>
      <c r="AO2741" s="61"/>
      <c r="AP2741" s="62"/>
      <c r="AQ2741" s="61"/>
      <c r="AR2741" s="61"/>
      <c r="AS2741" s="61"/>
      <c r="AT2741" s="61"/>
      <c r="AU2741" s="61"/>
      <c r="AV2741" s="61"/>
      <c r="AW2741" s="60"/>
    </row>
    <row r="2742" s="59" customFormat="1" customHeight="1" spans="1:49">
      <c r="A2742" s="60"/>
      <c r="B2742" s="60"/>
      <c r="C2742" s="60"/>
      <c r="D2742" s="60"/>
      <c r="H2742" s="61"/>
      <c r="I2742" s="61"/>
      <c r="J2742" s="61"/>
      <c r="K2742" s="61"/>
      <c r="L2742" s="61"/>
      <c r="M2742" s="61"/>
      <c r="N2742" s="61"/>
      <c r="O2742" s="61"/>
      <c r="P2742" s="61"/>
      <c r="Q2742" s="61"/>
      <c r="R2742" s="61"/>
      <c r="S2742" s="61"/>
      <c r="T2742" s="61"/>
      <c r="U2742" s="61"/>
      <c r="V2742" s="61"/>
      <c r="W2742" s="61"/>
      <c r="X2742" s="61"/>
      <c r="Y2742" s="61"/>
      <c r="Z2742" s="61"/>
      <c r="AA2742" s="61"/>
      <c r="AB2742" s="61"/>
      <c r="AC2742" s="61"/>
      <c r="AD2742" s="61"/>
      <c r="AE2742" s="61"/>
      <c r="AF2742" s="61"/>
      <c r="AG2742" s="61"/>
      <c r="AH2742" s="61"/>
      <c r="AI2742" s="61"/>
      <c r="AJ2742" s="61"/>
      <c r="AK2742" s="61"/>
      <c r="AL2742" s="61"/>
      <c r="AM2742" s="61"/>
      <c r="AN2742" s="61"/>
      <c r="AO2742" s="61"/>
      <c r="AP2742" s="62"/>
      <c r="AQ2742" s="61"/>
      <c r="AR2742" s="61"/>
      <c r="AS2742" s="61"/>
      <c r="AT2742" s="61"/>
      <c r="AU2742" s="61"/>
      <c r="AV2742" s="61"/>
      <c r="AW2742" s="60"/>
    </row>
    <row r="2743" s="59" customFormat="1" customHeight="1" spans="1:49">
      <c r="A2743" s="60"/>
      <c r="B2743" s="60"/>
      <c r="C2743" s="60"/>
      <c r="D2743" s="60"/>
      <c r="H2743" s="61"/>
      <c r="I2743" s="61"/>
      <c r="J2743" s="61"/>
      <c r="K2743" s="61"/>
      <c r="L2743" s="61"/>
      <c r="M2743" s="61"/>
      <c r="N2743" s="61"/>
      <c r="O2743" s="61"/>
      <c r="P2743" s="61"/>
      <c r="Q2743" s="61"/>
      <c r="R2743" s="61"/>
      <c r="S2743" s="61"/>
      <c r="T2743" s="61"/>
      <c r="U2743" s="61"/>
      <c r="V2743" s="61"/>
      <c r="W2743" s="61"/>
      <c r="X2743" s="61"/>
      <c r="Y2743" s="61"/>
      <c r="Z2743" s="61"/>
      <c r="AA2743" s="61"/>
      <c r="AB2743" s="61"/>
      <c r="AC2743" s="61"/>
      <c r="AD2743" s="61"/>
      <c r="AE2743" s="61"/>
      <c r="AF2743" s="61"/>
      <c r="AG2743" s="61"/>
      <c r="AH2743" s="61"/>
      <c r="AI2743" s="61"/>
      <c r="AJ2743" s="61"/>
      <c r="AK2743" s="61"/>
      <c r="AL2743" s="61"/>
      <c r="AM2743" s="61"/>
      <c r="AN2743" s="61"/>
      <c r="AO2743" s="61"/>
      <c r="AP2743" s="62"/>
      <c r="AQ2743" s="61"/>
      <c r="AR2743" s="61"/>
      <c r="AS2743" s="61"/>
      <c r="AT2743" s="61"/>
      <c r="AU2743" s="61"/>
      <c r="AV2743" s="61"/>
      <c r="AW2743" s="60"/>
    </row>
    <row r="2744" s="59" customFormat="1" customHeight="1" spans="1:49">
      <c r="A2744" s="60"/>
      <c r="B2744" s="60"/>
      <c r="C2744" s="60"/>
      <c r="D2744" s="60"/>
      <c r="H2744" s="61"/>
      <c r="I2744" s="61"/>
      <c r="J2744" s="61"/>
      <c r="K2744" s="61"/>
      <c r="L2744" s="61"/>
      <c r="M2744" s="61"/>
      <c r="N2744" s="61"/>
      <c r="O2744" s="61"/>
      <c r="P2744" s="61"/>
      <c r="Q2744" s="61"/>
      <c r="R2744" s="61"/>
      <c r="S2744" s="61"/>
      <c r="T2744" s="61"/>
      <c r="U2744" s="61"/>
      <c r="V2744" s="61"/>
      <c r="W2744" s="61"/>
      <c r="X2744" s="61"/>
      <c r="Y2744" s="61"/>
      <c r="Z2744" s="61"/>
      <c r="AA2744" s="61"/>
      <c r="AB2744" s="61"/>
      <c r="AC2744" s="61"/>
      <c r="AD2744" s="61"/>
      <c r="AE2744" s="61"/>
      <c r="AF2744" s="61"/>
      <c r="AG2744" s="61"/>
      <c r="AH2744" s="61"/>
      <c r="AI2744" s="61"/>
      <c r="AJ2744" s="61"/>
      <c r="AK2744" s="61"/>
      <c r="AL2744" s="61"/>
      <c r="AM2744" s="61"/>
      <c r="AN2744" s="61"/>
      <c r="AO2744" s="61"/>
      <c r="AP2744" s="62"/>
      <c r="AQ2744" s="61"/>
      <c r="AR2744" s="61"/>
      <c r="AS2744" s="61"/>
      <c r="AT2744" s="61"/>
      <c r="AU2744" s="61"/>
      <c r="AV2744" s="61"/>
      <c r="AW2744" s="60"/>
    </row>
    <row r="2745" s="59" customFormat="1" customHeight="1" spans="1:49">
      <c r="A2745" s="60"/>
      <c r="B2745" s="60"/>
      <c r="C2745" s="60"/>
      <c r="D2745" s="60"/>
      <c r="H2745" s="61"/>
      <c r="I2745" s="61"/>
      <c r="J2745" s="61"/>
      <c r="K2745" s="61"/>
      <c r="L2745" s="61"/>
      <c r="M2745" s="61"/>
      <c r="N2745" s="61"/>
      <c r="O2745" s="61"/>
      <c r="P2745" s="61"/>
      <c r="Q2745" s="61"/>
      <c r="R2745" s="61"/>
      <c r="S2745" s="61"/>
      <c r="T2745" s="61"/>
      <c r="U2745" s="61"/>
      <c r="V2745" s="61"/>
      <c r="W2745" s="61"/>
      <c r="X2745" s="61"/>
      <c r="Y2745" s="61"/>
      <c r="Z2745" s="61"/>
      <c r="AA2745" s="61"/>
      <c r="AB2745" s="61"/>
      <c r="AC2745" s="61"/>
      <c r="AD2745" s="61"/>
      <c r="AE2745" s="61"/>
      <c r="AF2745" s="61"/>
      <c r="AG2745" s="61"/>
      <c r="AH2745" s="61"/>
      <c r="AI2745" s="61"/>
      <c r="AJ2745" s="61"/>
      <c r="AK2745" s="61"/>
      <c r="AL2745" s="61"/>
      <c r="AM2745" s="61"/>
      <c r="AN2745" s="61"/>
      <c r="AO2745" s="61"/>
      <c r="AP2745" s="62"/>
      <c r="AQ2745" s="61"/>
      <c r="AR2745" s="61"/>
      <c r="AS2745" s="61"/>
      <c r="AT2745" s="61"/>
      <c r="AU2745" s="61"/>
      <c r="AV2745" s="61"/>
      <c r="AW2745" s="60"/>
    </row>
    <row r="2746" s="59" customFormat="1" customHeight="1" spans="1:49">
      <c r="A2746" s="60"/>
      <c r="B2746" s="60"/>
      <c r="C2746" s="60"/>
      <c r="D2746" s="60"/>
      <c r="H2746" s="61"/>
      <c r="I2746" s="61"/>
      <c r="J2746" s="61"/>
      <c r="K2746" s="61"/>
      <c r="L2746" s="61"/>
      <c r="M2746" s="61"/>
      <c r="N2746" s="61"/>
      <c r="O2746" s="61"/>
      <c r="P2746" s="61"/>
      <c r="Q2746" s="61"/>
      <c r="R2746" s="61"/>
      <c r="S2746" s="61"/>
      <c r="T2746" s="61"/>
      <c r="U2746" s="61"/>
      <c r="V2746" s="61"/>
      <c r="W2746" s="61"/>
      <c r="X2746" s="61"/>
      <c r="Y2746" s="61"/>
      <c r="Z2746" s="61"/>
      <c r="AA2746" s="61"/>
      <c r="AB2746" s="61"/>
      <c r="AC2746" s="61"/>
      <c r="AD2746" s="61"/>
      <c r="AE2746" s="61"/>
      <c r="AF2746" s="61"/>
      <c r="AG2746" s="61"/>
      <c r="AH2746" s="61"/>
      <c r="AI2746" s="61"/>
      <c r="AJ2746" s="61"/>
      <c r="AK2746" s="61"/>
      <c r="AL2746" s="61"/>
      <c r="AM2746" s="61"/>
      <c r="AN2746" s="61"/>
      <c r="AO2746" s="61"/>
      <c r="AP2746" s="62"/>
      <c r="AQ2746" s="61"/>
      <c r="AR2746" s="61"/>
      <c r="AS2746" s="61"/>
      <c r="AT2746" s="61"/>
      <c r="AU2746" s="61"/>
      <c r="AV2746" s="61"/>
      <c r="AW2746" s="60"/>
    </row>
    <row r="2747" s="59" customFormat="1" customHeight="1" spans="1:49">
      <c r="A2747" s="60"/>
      <c r="B2747" s="60"/>
      <c r="C2747" s="60"/>
      <c r="D2747" s="60"/>
      <c r="H2747" s="61"/>
      <c r="I2747" s="61"/>
      <c r="J2747" s="61"/>
      <c r="K2747" s="61"/>
      <c r="L2747" s="61"/>
      <c r="M2747" s="61"/>
      <c r="N2747" s="61"/>
      <c r="O2747" s="61"/>
      <c r="P2747" s="61"/>
      <c r="Q2747" s="61"/>
      <c r="R2747" s="61"/>
      <c r="S2747" s="61"/>
      <c r="T2747" s="61"/>
      <c r="U2747" s="61"/>
      <c r="V2747" s="61"/>
      <c r="W2747" s="61"/>
      <c r="X2747" s="61"/>
      <c r="Y2747" s="61"/>
      <c r="Z2747" s="61"/>
      <c r="AA2747" s="61"/>
      <c r="AB2747" s="61"/>
      <c r="AC2747" s="61"/>
      <c r="AD2747" s="61"/>
      <c r="AE2747" s="61"/>
      <c r="AF2747" s="61"/>
      <c r="AG2747" s="61"/>
      <c r="AH2747" s="61"/>
      <c r="AI2747" s="61"/>
      <c r="AJ2747" s="61"/>
      <c r="AK2747" s="61"/>
      <c r="AL2747" s="61"/>
      <c r="AM2747" s="61"/>
      <c r="AN2747" s="61"/>
      <c r="AO2747" s="61"/>
      <c r="AP2747" s="62"/>
      <c r="AQ2747" s="61"/>
      <c r="AR2747" s="61"/>
      <c r="AS2747" s="61"/>
      <c r="AT2747" s="61"/>
      <c r="AU2747" s="61"/>
      <c r="AV2747" s="61"/>
      <c r="AW2747" s="60"/>
    </row>
    <row r="2748" s="59" customFormat="1" customHeight="1" spans="1:49">
      <c r="A2748" s="60"/>
      <c r="B2748" s="60"/>
      <c r="C2748" s="60"/>
      <c r="D2748" s="60"/>
      <c r="H2748" s="61"/>
      <c r="I2748" s="61"/>
      <c r="J2748" s="61"/>
      <c r="K2748" s="61"/>
      <c r="L2748" s="61"/>
      <c r="M2748" s="61"/>
      <c r="N2748" s="61"/>
      <c r="O2748" s="61"/>
      <c r="P2748" s="61"/>
      <c r="Q2748" s="61"/>
      <c r="R2748" s="61"/>
      <c r="S2748" s="61"/>
      <c r="T2748" s="61"/>
      <c r="U2748" s="61"/>
      <c r="V2748" s="61"/>
      <c r="W2748" s="61"/>
      <c r="X2748" s="61"/>
      <c r="Y2748" s="61"/>
      <c r="Z2748" s="61"/>
      <c r="AA2748" s="61"/>
      <c r="AB2748" s="61"/>
      <c r="AC2748" s="61"/>
      <c r="AD2748" s="61"/>
      <c r="AE2748" s="61"/>
      <c r="AF2748" s="61"/>
      <c r="AG2748" s="61"/>
      <c r="AH2748" s="61"/>
      <c r="AI2748" s="61"/>
      <c r="AJ2748" s="61"/>
      <c r="AK2748" s="61"/>
      <c r="AL2748" s="61"/>
      <c r="AM2748" s="61"/>
      <c r="AN2748" s="61"/>
      <c r="AO2748" s="61"/>
      <c r="AP2748" s="62"/>
      <c r="AQ2748" s="61"/>
      <c r="AR2748" s="61"/>
      <c r="AS2748" s="61"/>
      <c r="AT2748" s="61"/>
      <c r="AU2748" s="61"/>
      <c r="AV2748" s="61"/>
      <c r="AW2748" s="60"/>
    </row>
    <row r="2749" s="59" customFormat="1" customHeight="1" spans="1:49">
      <c r="A2749" s="60"/>
      <c r="B2749" s="60"/>
      <c r="C2749" s="60"/>
      <c r="D2749" s="60"/>
      <c r="H2749" s="61"/>
      <c r="I2749" s="61"/>
      <c r="J2749" s="61"/>
      <c r="K2749" s="61"/>
      <c r="L2749" s="61"/>
      <c r="M2749" s="61"/>
      <c r="N2749" s="61"/>
      <c r="O2749" s="61"/>
      <c r="P2749" s="61"/>
      <c r="Q2749" s="61"/>
      <c r="R2749" s="61"/>
      <c r="S2749" s="61"/>
      <c r="T2749" s="61"/>
      <c r="U2749" s="61"/>
      <c r="V2749" s="61"/>
      <c r="W2749" s="61"/>
      <c r="X2749" s="61"/>
      <c r="Y2749" s="61"/>
      <c r="Z2749" s="61"/>
      <c r="AA2749" s="61"/>
      <c r="AB2749" s="61"/>
      <c r="AC2749" s="61"/>
      <c r="AD2749" s="61"/>
      <c r="AE2749" s="61"/>
      <c r="AF2749" s="61"/>
      <c r="AG2749" s="61"/>
      <c r="AH2749" s="61"/>
      <c r="AI2749" s="61"/>
      <c r="AJ2749" s="61"/>
      <c r="AK2749" s="61"/>
      <c r="AL2749" s="61"/>
      <c r="AM2749" s="61"/>
      <c r="AN2749" s="61"/>
      <c r="AO2749" s="61"/>
      <c r="AP2749" s="62"/>
      <c r="AQ2749" s="61"/>
      <c r="AR2749" s="61"/>
      <c r="AS2749" s="61"/>
      <c r="AT2749" s="61"/>
      <c r="AU2749" s="61"/>
      <c r="AV2749" s="61"/>
      <c r="AW2749" s="60"/>
    </row>
    <row r="2750" s="59" customFormat="1" customHeight="1" spans="1:49">
      <c r="A2750" s="60"/>
      <c r="B2750" s="60"/>
      <c r="C2750" s="60"/>
      <c r="D2750" s="60"/>
      <c r="H2750" s="61"/>
      <c r="I2750" s="61"/>
      <c r="J2750" s="61"/>
      <c r="K2750" s="61"/>
      <c r="L2750" s="61"/>
      <c r="M2750" s="61"/>
      <c r="N2750" s="61"/>
      <c r="O2750" s="61"/>
      <c r="P2750" s="61"/>
      <c r="Q2750" s="61"/>
      <c r="R2750" s="61"/>
      <c r="S2750" s="61"/>
      <c r="T2750" s="61"/>
      <c r="U2750" s="61"/>
      <c r="V2750" s="61"/>
      <c r="W2750" s="61"/>
      <c r="X2750" s="61"/>
      <c r="Y2750" s="61"/>
      <c r="Z2750" s="61"/>
      <c r="AA2750" s="61"/>
      <c r="AB2750" s="61"/>
      <c r="AC2750" s="61"/>
      <c r="AD2750" s="61"/>
      <c r="AE2750" s="61"/>
      <c r="AF2750" s="61"/>
      <c r="AG2750" s="61"/>
      <c r="AH2750" s="61"/>
      <c r="AI2750" s="61"/>
      <c r="AJ2750" s="61"/>
      <c r="AK2750" s="61"/>
      <c r="AL2750" s="61"/>
      <c r="AM2750" s="61"/>
      <c r="AN2750" s="61"/>
      <c r="AO2750" s="61"/>
      <c r="AP2750" s="62"/>
      <c r="AQ2750" s="61"/>
      <c r="AR2750" s="61"/>
      <c r="AS2750" s="61"/>
      <c r="AT2750" s="61"/>
      <c r="AU2750" s="61"/>
      <c r="AV2750" s="61"/>
      <c r="AW2750" s="60"/>
    </row>
    <row r="2751" s="59" customFormat="1" customHeight="1" spans="1:49">
      <c r="A2751" s="60"/>
      <c r="B2751" s="60"/>
      <c r="C2751" s="60"/>
      <c r="D2751" s="60"/>
      <c r="H2751" s="61"/>
      <c r="I2751" s="61"/>
      <c r="J2751" s="61"/>
      <c r="K2751" s="61"/>
      <c r="L2751" s="61"/>
      <c r="M2751" s="61"/>
      <c r="N2751" s="61"/>
      <c r="O2751" s="61"/>
      <c r="P2751" s="61"/>
      <c r="Q2751" s="61"/>
      <c r="R2751" s="61"/>
      <c r="S2751" s="61"/>
      <c r="T2751" s="61"/>
      <c r="U2751" s="61"/>
      <c r="V2751" s="61"/>
      <c r="W2751" s="61"/>
      <c r="X2751" s="61"/>
      <c r="Y2751" s="61"/>
      <c r="Z2751" s="61"/>
      <c r="AA2751" s="61"/>
      <c r="AB2751" s="61"/>
      <c r="AC2751" s="61"/>
      <c r="AD2751" s="61"/>
      <c r="AE2751" s="61"/>
      <c r="AF2751" s="61"/>
      <c r="AG2751" s="61"/>
      <c r="AH2751" s="61"/>
      <c r="AI2751" s="61"/>
      <c r="AJ2751" s="61"/>
      <c r="AK2751" s="61"/>
      <c r="AL2751" s="61"/>
      <c r="AM2751" s="61"/>
      <c r="AN2751" s="61"/>
      <c r="AO2751" s="61"/>
      <c r="AP2751" s="62"/>
      <c r="AQ2751" s="61"/>
      <c r="AR2751" s="61"/>
      <c r="AS2751" s="61"/>
      <c r="AT2751" s="61"/>
      <c r="AU2751" s="61"/>
      <c r="AV2751" s="61"/>
      <c r="AW2751" s="60"/>
    </row>
    <row r="2752" s="59" customFormat="1" customHeight="1" spans="1:49">
      <c r="A2752" s="60"/>
      <c r="B2752" s="60"/>
      <c r="C2752" s="60"/>
      <c r="D2752" s="60"/>
      <c r="H2752" s="61"/>
      <c r="I2752" s="61"/>
      <c r="J2752" s="61"/>
      <c r="K2752" s="61"/>
      <c r="L2752" s="61"/>
      <c r="M2752" s="61"/>
      <c r="N2752" s="61"/>
      <c r="O2752" s="61"/>
      <c r="P2752" s="61"/>
      <c r="Q2752" s="61"/>
      <c r="R2752" s="61"/>
      <c r="S2752" s="61"/>
      <c r="T2752" s="61"/>
      <c r="U2752" s="61"/>
      <c r="V2752" s="61"/>
      <c r="W2752" s="61"/>
      <c r="X2752" s="61"/>
      <c r="Y2752" s="61"/>
      <c r="Z2752" s="61"/>
      <c r="AA2752" s="61"/>
      <c r="AB2752" s="61"/>
      <c r="AC2752" s="61"/>
      <c r="AD2752" s="61"/>
      <c r="AE2752" s="61"/>
      <c r="AF2752" s="61"/>
      <c r="AG2752" s="61"/>
      <c r="AH2752" s="61"/>
      <c r="AI2752" s="61"/>
      <c r="AJ2752" s="61"/>
      <c r="AK2752" s="61"/>
      <c r="AL2752" s="61"/>
      <c r="AM2752" s="61"/>
      <c r="AN2752" s="61"/>
      <c r="AO2752" s="61"/>
      <c r="AP2752" s="62"/>
      <c r="AQ2752" s="61"/>
      <c r="AR2752" s="61"/>
      <c r="AS2752" s="61"/>
      <c r="AT2752" s="61"/>
      <c r="AU2752" s="61"/>
      <c r="AV2752" s="61"/>
      <c r="AW2752" s="60"/>
    </row>
    <row r="2753" s="59" customFormat="1" customHeight="1" spans="1:49">
      <c r="A2753" s="60"/>
      <c r="B2753" s="60"/>
      <c r="C2753" s="60"/>
      <c r="D2753" s="60"/>
      <c r="H2753" s="61"/>
      <c r="I2753" s="61"/>
      <c r="J2753" s="61"/>
      <c r="K2753" s="61"/>
      <c r="L2753" s="61"/>
      <c r="M2753" s="61"/>
      <c r="N2753" s="61"/>
      <c r="O2753" s="61"/>
      <c r="P2753" s="61"/>
      <c r="Q2753" s="61"/>
      <c r="R2753" s="61"/>
      <c r="S2753" s="61"/>
      <c r="T2753" s="61"/>
      <c r="U2753" s="61"/>
      <c r="V2753" s="61"/>
      <c r="W2753" s="61"/>
      <c r="X2753" s="61"/>
      <c r="Y2753" s="61"/>
      <c r="Z2753" s="61"/>
      <c r="AA2753" s="61"/>
      <c r="AB2753" s="61"/>
      <c r="AC2753" s="61"/>
      <c r="AD2753" s="61"/>
      <c r="AE2753" s="61"/>
      <c r="AF2753" s="61"/>
      <c r="AG2753" s="61"/>
      <c r="AH2753" s="61"/>
      <c r="AI2753" s="61"/>
      <c r="AJ2753" s="61"/>
      <c r="AK2753" s="61"/>
      <c r="AL2753" s="61"/>
      <c r="AM2753" s="61"/>
      <c r="AN2753" s="61"/>
      <c r="AO2753" s="61"/>
      <c r="AP2753" s="62"/>
      <c r="AQ2753" s="61"/>
      <c r="AR2753" s="61"/>
      <c r="AS2753" s="61"/>
      <c r="AT2753" s="61"/>
      <c r="AU2753" s="61"/>
      <c r="AV2753" s="61"/>
      <c r="AW2753" s="60"/>
    </row>
    <row r="2754" s="59" customFormat="1" customHeight="1" spans="1:49">
      <c r="A2754" s="60"/>
      <c r="B2754" s="60"/>
      <c r="C2754" s="60"/>
      <c r="D2754" s="60"/>
      <c r="H2754" s="61"/>
      <c r="I2754" s="61"/>
      <c r="J2754" s="61"/>
      <c r="K2754" s="61"/>
      <c r="L2754" s="61"/>
      <c r="M2754" s="61"/>
      <c r="N2754" s="61"/>
      <c r="O2754" s="61"/>
      <c r="P2754" s="61"/>
      <c r="Q2754" s="61"/>
      <c r="R2754" s="61"/>
      <c r="S2754" s="61"/>
      <c r="T2754" s="61"/>
      <c r="U2754" s="61"/>
      <c r="V2754" s="61"/>
      <c r="W2754" s="61"/>
      <c r="X2754" s="61"/>
      <c r="Y2754" s="61"/>
      <c r="Z2754" s="61"/>
      <c r="AA2754" s="61"/>
      <c r="AB2754" s="61"/>
      <c r="AC2754" s="61"/>
      <c r="AD2754" s="61"/>
      <c r="AE2754" s="61"/>
      <c r="AF2754" s="61"/>
      <c r="AG2754" s="61"/>
      <c r="AH2754" s="61"/>
      <c r="AI2754" s="61"/>
      <c r="AJ2754" s="61"/>
      <c r="AK2754" s="61"/>
      <c r="AL2754" s="61"/>
      <c r="AM2754" s="61"/>
      <c r="AN2754" s="61"/>
      <c r="AO2754" s="61"/>
      <c r="AP2754" s="62"/>
      <c r="AQ2754" s="61"/>
      <c r="AR2754" s="61"/>
      <c r="AS2754" s="61"/>
      <c r="AT2754" s="61"/>
      <c r="AU2754" s="61"/>
      <c r="AV2754" s="61"/>
      <c r="AW2754" s="60"/>
    </row>
    <row r="2755" s="59" customFormat="1" customHeight="1" spans="1:49">
      <c r="A2755" s="60"/>
      <c r="B2755" s="60"/>
      <c r="C2755" s="60"/>
      <c r="D2755" s="60"/>
      <c r="H2755" s="61"/>
      <c r="I2755" s="61"/>
      <c r="J2755" s="61"/>
      <c r="K2755" s="61"/>
      <c r="L2755" s="61"/>
      <c r="M2755" s="61"/>
      <c r="N2755" s="61"/>
      <c r="O2755" s="61"/>
      <c r="P2755" s="61"/>
      <c r="Q2755" s="61"/>
      <c r="R2755" s="61"/>
      <c r="S2755" s="61"/>
      <c r="T2755" s="61"/>
      <c r="U2755" s="61"/>
      <c r="V2755" s="61"/>
      <c r="W2755" s="61"/>
      <c r="X2755" s="61"/>
      <c r="Y2755" s="61"/>
      <c r="Z2755" s="61"/>
      <c r="AA2755" s="61"/>
      <c r="AB2755" s="61"/>
      <c r="AC2755" s="61"/>
      <c r="AD2755" s="61"/>
      <c r="AE2755" s="61"/>
      <c r="AF2755" s="61"/>
      <c r="AG2755" s="61"/>
      <c r="AH2755" s="61"/>
      <c r="AI2755" s="61"/>
      <c r="AJ2755" s="61"/>
      <c r="AK2755" s="61"/>
      <c r="AL2755" s="61"/>
      <c r="AM2755" s="61"/>
      <c r="AN2755" s="61"/>
      <c r="AO2755" s="61"/>
      <c r="AP2755" s="62"/>
      <c r="AQ2755" s="61"/>
      <c r="AR2755" s="61"/>
      <c r="AS2755" s="61"/>
      <c r="AT2755" s="61"/>
      <c r="AU2755" s="61"/>
      <c r="AV2755" s="61"/>
      <c r="AW2755" s="60"/>
    </row>
    <row r="2756" s="59" customFormat="1" customHeight="1" spans="1:49">
      <c r="A2756" s="60"/>
      <c r="B2756" s="60"/>
      <c r="C2756" s="60"/>
      <c r="D2756" s="60"/>
      <c r="H2756" s="61"/>
      <c r="I2756" s="61"/>
      <c r="J2756" s="61"/>
      <c r="K2756" s="61"/>
      <c r="L2756" s="61"/>
      <c r="M2756" s="61"/>
      <c r="N2756" s="61"/>
      <c r="O2756" s="61"/>
      <c r="P2756" s="61"/>
      <c r="Q2756" s="61"/>
      <c r="R2756" s="61"/>
      <c r="S2756" s="61"/>
      <c r="T2756" s="61"/>
      <c r="U2756" s="61"/>
      <c r="V2756" s="61"/>
      <c r="W2756" s="61"/>
      <c r="X2756" s="61"/>
      <c r="Y2756" s="61"/>
      <c r="Z2756" s="61"/>
      <c r="AA2756" s="61"/>
      <c r="AB2756" s="61"/>
      <c r="AC2756" s="61"/>
      <c r="AD2756" s="61"/>
      <c r="AE2756" s="61"/>
      <c r="AF2756" s="61"/>
      <c r="AG2756" s="61"/>
      <c r="AH2756" s="61"/>
      <c r="AI2756" s="61"/>
      <c r="AJ2756" s="61"/>
      <c r="AK2756" s="61"/>
      <c r="AL2756" s="61"/>
      <c r="AM2756" s="61"/>
      <c r="AN2756" s="61"/>
      <c r="AO2756" s="61"/>
      <c r="AP2756" s="62"/>
      <c r="AQ2756" s="61"/>
      <c r="AR2756" s="61"/>
      <c r="AS2756" s="61"/>
      <c r="AT2756" s="61"/>
      <c r="AU2756" s="61"/>
      <c r="AV2756" s="61"/>
      <c r="AW2756" s="60"/>
    </row>
    <row r="2757" s="59" customFormat="1" customHeight="1" spans="1:49">
      <c r="A2757" s="60"/>
      <c r="B2757" s="60"/>
      <c r="C2757" s="60"/>
      <c r="D2757" s="60"/>
      <c r="H2757" s="61"/>
      <c r="I2757" s="61"/>
      <c r="J2757" s="61"/>
      <c r="K2757" s="61"/>
      <c r="L2757" s="61"/>
      <c r="M2757" s="61"/>
      <c r="N2757" s="61"/>
      <c r="O2757" s="61"/>
      <c r="P2757" s="61"/>
      <c r="Q2757" s="61"/>
      <c r="R2757" s="61"/>
      <c r="S2757" s="61"/>
      <c r="T2757" s="61"/>
      <c r="U2757" s="61"/>
      <c r="V2757" s="61"/>
      <c r="W2757" s="61"/>
      <c r="X2757" s="61"/>
      <c r="Y2757" s="61"/>
      <c r="Z2757" s="61"/>
      <c r="AA2757" s="61"/>
      <c r="AB2757" s="61"/>
      <c r="AC2757" s="61"/>
      <c r="AD2757" s="61"/>
      <c r="AE2757" s="61"/>
      <c r="AF2757" s="61"/>
      <c r="AG2757" s="61"/>
      <c r="AH2757" s="61"/>
      <c r="AI2757" s="61"/>
      <c r="AJ2757" s="61"/>
      <c r="AK2757" s="61"/>
      <c r="AL2757" s="61"/>
      <c r="AM2757" s="61"/>
      <c r="AN2757" s="61"/>
      <c r="AO2757" s="61"/>
      <c r="AP2757" s="62"/>
      <c r="AQ2757" s="61"/>
      <c r="AR2757" s="61"/>
      <c r="AS2757" s="61"/>
      <c r="AT2757" s="61"/>
      <c r="AU2757" s="61"/>
      <c r="AV2757" s="61"/>
      <c r="AW2757" s="60"/>
    </row>
    <row r="2758" s="59" customFormat="1" customHeight="1" spans="1:49">
      <c r="A2758" s="60"/>
      <c r="B2758" s="60"/>
      <c r="C2758" s="60"/>
      <c r="D2758" s="60"/>
      <c r="H2758" s="61"/>
      <c r="I2758" s="61"/>
      <c r="J2758" s="61"/>
      <c r="K2758" s="61"/>
      <c r="L2758" s="61"/>
      <c r="M2758" s="61"/>
      <c r="N2758" s="61"/>
      <c r="O2758" s="61"/>
      <c r="P2758" s="61"/>
      <c r="Q2758" s="61"/>
      <c r="R2758" s="61"/>
      <c r="S2758" s="61"/>
      <c r="T2758" s="61"/>
      <c r="U2758" s="61"/>
      <c r="V2758" s="61"/>
      <c r="W2758" s="61"/>
      <c r="X2758" s="61"/>
      <c r="Y2758" s="61"/>
      <c r="Z2758" s="61"/>
      <c r="AA2758" s="61"/>
      <c r="AB2758" s="61"/>
      <c r="AC2758" s="61"/>
      <c r="AD2758" s="61"/>
      <c r="AE2758" s="61"/>
      <c r="AF2758" s="61"/>
      <c r="AG2758" s="61"/>
      <c r="AH2758" s="61"/>
      <c r="AI2758" s="61"/>
      <c r="AJ2758" s="61"/>
      <c r="AK2758" s="61"/>
      <c r="AL2758" s="61"/>
      <c r="AM2758" s="61"/>
      <c r="AN2758" s="61"/>
      <c r="AO2758" s="61"/>
      <c r="AP2758" s="62"/>
      <c r="AQ2758" s="61"/>
      <c r="AR2758" s="61"/>
      <c r="AS2758" s="61"/>
      <c r="AT2758" s="61"/>
      <c r="AU2758" s="61"/>
      <c r="AV2758" s="61"/>
      <c r="AW2758" s="60"/>
    </row>
    <row r="2759" s="59" customFormat="1" customHeight="1" spans="1:49">
      <c r="A2759" s="60"/>
      <c r="B2759" s="60"/>
      <c r="C2759" s="60"/>
      <c r="D2759" s="60"/>
      <c r="H2759" s="61"/>
      <c r="I2759" s="61"/>
      <c r="J2759" s="61"/>
      <c r="K2759" s="61"/>
      <c r="L2759" s="61"/>
      <c r="M2759" s="61"/>
      <c r="N2759" s="61"/>
      <c r="O2759" s="61"/>
      <c r="P2759" s="61"/>
      <c r="Q2759" s="61"/>
      <c r="R2759" s="61"/>
      <c r="S2759" s="61"/>
      <c r="T2759" s="61"/>
      <c r="U2759" s="61"/>
      <c r="V2759" s="61"/>
      <c r="W2759" s="61"/>
      <c r="X2759" s="61"/>
      <c r="Y2759" s="61"/>
      <c r="Z2759" s="61"/>
      <c r="AA2759" s="61"/>
      <c r="AB2759" s="61"/>
      <c r="AC2759" s="61"/>
      <c r="AD2759" s="61"/>
      <c r="AE2759" s="61"/>
      <c r="AF2759" s="61"/>
      <c r="AG2759" s="61"/>
      <c r="AH2759" s="61"/>
      <c r="AI2759" s="61"/>
      <c r="AJ2759" s="61"/>
      <c r="AK2759" s="61"/>
      <c r="AL2759" s="61"/>
      <c r="AM2759" s="61"/>
      <c r="AN2759" s="61"/>
      <c r="AO2759" s="61"/>
      <c r="AP2759" s="62"/>
      <c r="AQ2759" s="61"/>
      <c r="AR2759" s="61"/>
      <c r="AS2759" s="61"/>
      <c r="AT2759" s="61"/>
      <c r="AU2759" s="61"/>
      <c r="AV2759" s="61"/>
      <c r="AW2759" s="60"/>
    </row>
    <row r="2760" s="59" customFormat="1" customHeight="1" spans="1:49">
      <c r="A2760" s="60"/>
      <c r="B2760" s="60"/>
      <c r="C2760" s="60"/>
      <c r="D2760" s="60"/>
      <c r="H2760" s="61"/>
      <c r="I2760" s="61"/>
      <c r="J2760" s="61"/>
      <c r="K2760" s="61"/>
      <c r="L2760" s="61"/>
      <c r="M2760" s="61"/>
      <c r="N2760" s="61"/>
      <c r="O2760" s="61"/>
      <c r="P2760" s="61"/>
      <c r="Q2760" s="61"/>
      <c r="R2760" s="61"/>
      <c r="S2760" s="61"/>
      <c r="T2760" s="61"/>
      <c r="U2760" s="61"/>
      <c r="V2760" s="61"/>
      <c r="W2760" s="61"/>
      <c r="X2760" s="61"/>
      <c r="Y2760" s="61"/>
      <c r="Z2760" s="61"/>
      <c r="AA2760" s="61"/>
      <c r="AB2760" s="61"/>
      <c r="AC2760" s="61"/>
      <c r="AD2760" s="61"/>
      <c r="AE2760" s="61"/>
      <c r="AF2760" s="61"/>
      <c r="AG2760" s="61"/>
      <c r="AH2760" s="61"/>
      <c r="AI2760" s="61"/>
      <c r="AJ2760" s="61"/>
      <c r="AK2760" s="61"/>
      <c r="AL2760" s="61"/>
      <c r="AM2760" s="61"/>
      <c r="AN2760" s="61"/>
      <c r="AO2760" s="61"/>
      <c r="AP2760" s="62"/>
      <c r="AQ2760" s="61"/>
      <c r="AR2760" s="61"/>
      <c r="AS2760" s="61"/>
      <c r="AT2760" s="61"/>
      <c r="AU2760" s="61"/>
      <c r="AV2760" s="61"/>
      <c r="AW2760" s="60"/>
    </row>
    <row r="2761" s="59" customFormat="1" customHeight="1" spans="1:49">
      <c r="A2761" s="60"/>
      <c r="B2761" s="60"/>
      <c r="C2761" s="60"/>
      <c r="D2761" s="60"/>
      <c r="H2761" s="61"/>
      <c r="I2761" s="61"/>
      <c r="J2761" s="61"/>
      <c r="K2761" s="61"/>
      <c r="L2761" s="61"/>
      <c r="M2761" s="61"/>
      <c r="N2761" s="61"/>
      <c r="O2761" s="61"/>
      <c r="P2761" s="61"/>
      <c r="Q2761" s="61"/>
      <c r="R2761" s="61"/>
      <c r="S2761" s="61"/>
      <c r="T2761" s="61"/>
      <c r="U2761" s="61"/>
      <c r="V2761" s="61"/>
      <c r="W2761" s="61"/>
      <c r="X2761" s="61"/>
      <c r="Y2761" s="61"/>
      <c r="Z2761" s="61"/>
      <c r="AA2761" s="61"/>
      <c r="AB2761" s="61"/>
      <c r="AC2761" s="61"/>
      <c r="AD2761" s="61"/>
      <c r="AE2761" s="61"/>
      <c r="AF2761" s="61"/>
      <c r="AG2761" s="61"/>
      <c r="AH2761" s="61"/>
      <c r="AI2761" s="61"/>
      <c r="AJ2761" s="61"/>
      <c r="AK2761" s="61"/>
      <c r="AL2761" s="61"/>
      <c r="AM2761" s="61"/>
      <c r="AN2761" s="61"/>
      <c r="AO2761" s="61"/>
      <c r="AP2761" s="62"/>
      <c r="AQ2761" s="61"/>
      <c r="AR2761" s="61"/>
      <c r="AS2761" s="61"/>
      <c r="AT2761" s="61"/>
      <c r="AU2761" s="61"/>
      <c r="AV2761" s="61"/>
      <c r="AW2761" s="60"/>
    </row>
    <row r="2762" s="59" customFormat="1" customHeight="1" spans="1:49">
      <c r="A2762" s="60"/>
      <c r="B2762" s="60"/>
      <c r="C2762" s="60"/>
      <c r="D2762" s="60"/>
      <c r="H2762" s="61"/>
      <c r="I2762" s="61"/>
      <c r="J2762" s="61"/>
      <c r="K2762" s="61"/>
      <c r="L2762" s="61"/>
      <c r="M2762" s="61"/>
      <c r="N2762" s="61"/>
      <c r="O2762" s="61"/>
      <c r="P2762" s="61"/>
      <c r="Q2762" s="61"/>
      <c r="R2762" s="61"/>
      <c r="S2762" s="61"/>
      <c r="T2762" s="61"/>
      <c r="U2762" s="61"/>
      <c r="V2762" s="61"/>
      <c r="W2762" s="61"/>
      <c r="X2762" s="61"/>
      <c r="Y2762" s="61"/>
      <c r="Z2762" s="61"/>
      <c r="AA2762" s="61"/>
      <c r="AB2762" s="61"/>
      <c r="AC2762" s="61"/>
      <c r="AD2762" s="61"/>
      <c r="AE2762" s="61"/>
      <c r="AF2762" s="61"/>
      <c r="AG2762" s="61"/>
      <c r="AH2762" s="61"/>
      <c r="AI2762" s="61"/>
      <c r="AJ2762" s="61"/>
      <c r="AK2762" s="61"/>
      <c r="AL2762" s="61"/>
      <c r="AM2762" s="61"/>
      <c r="AN2762" s="61"/>
      <c r="AO2762" s="61"/>
      <c r="AP2762" s="62"/>
      <c r="AQ2762" s="61"/>
      <c r="AR2762" s="61"/>
      <c r="AS2762" s="61"/>
      <c r="AT2762" s="61"/>
      <c r="AU2762" s="61"/>
      <c r="AV2762" s="61"/>
      <c r="AW2762" s="60"/>
    </row>
    <row r="2763" s="59" customFormat="1" customHeight="1" spans="1:49">
      <c r="A2763" s="60"/>
      <c r="B2763" s="60"/>
      <c r="C2763" s="60"/>
      <c r="D2763" s="60"/>
      <c r="H2763" s="61"/>
      <c r="I2763" s="61"/>
      <c r="J2763" s="61"/>
      <c r="K2763" s="61"/>
      <c r="L2763" s="61"/>
      <c r="M2763" s="61"/>
      <c r="N2763" s="61"/>
      <c r="O2763" s="61"/>
      <c r="P2763" s="61"/>
      <c r="Q2763" s="61"/>
      <c r="R2763" s="61"/>
      <c r="S2763" s="61"/>
      <c r="T2763" s="61"/>
      <c r="U2763" s="61"/>
      <c r="V2763" s="61"/>
      <c r="W2763" s="61"/>
      <c r="X2763" s="61"/>
      <c r="Y2763" s="61"/>
      <c r="Z2763" s="61"/>
      <c r="AA2763" s="61"/>
      <c r="AB2763" s="61"/>
      <c r="AC2763" s="61"/>
      <c r="AD2763" s="61"/>
      <c r="AE2763" s="61"/>
      <c r="AF2763" s="61"/>
      <c r="AG2763" s="61"/>
      <c r="AH2763" s="61"/>
      <c r="AI2763" s="61"/>
      <c r="AJ2763" s="61"/>
      <c r="AK2763" s="61"/>
      <c r="AL2763" s="61"/>
      <c r="AM2763" s="61"/>
      <c r="AN2763" s="61"/>
      <c r="AO2763" s="61"/>
      <c r="AP2763" s="62"/>
      <c r="AQ2763" s="61"/>
      <c r="AR2763" s="61"/>
      <c r="AS2763" s="61"/>
      <c r="AT2763" s="61"/>
      <c r="AU2763" s="61"/>
      <c r="AV2763" s="61"/>
      <c r="AW2763" s="60"/>
    </row>
    <row r="2764" s="59" customFormat="1" customHeight="1" spans="1:49">
      <c r="A2764" s="60"/>
      <c r="B2764" s="60"/>
      <c r="C2764" s="60"/>
      <c r="D2764" s="60"/>
      <c r="H2764" s="61"/>
      <c r="I2764" s="61"/>
      <c r="J2764" s="61"/>
      <c r="K2764" s="61"/>
      <c r="L2764" s="61"/>
      <c r="M2764" s="61"/>
      <c r="N2764" s="61"/>
      <c r="O2764" s="61"/>
      <c r="P2764" s="61"/>
      <c r="Q2764" s="61"/>
      <c r="R2764" s="61"/>
      <c r="S2764" s="61"/>
      <c r="T2764" s="61"/>
      <c r="U2764" s="61"/>
      <c r="V2764" s="61"/>
      <c r="W2764" s="61"/>
      <c r="X2764" s="61"/>
      <c r="Y2764" s="61"/>
      <c r="Z2764" s="61"/>
      <c r="AA2764" s="61"/>
      <c r="AB2764" s="61"/>
      <c r="AC2764" s="61"/>
      <c r="AD2764" s="61"/>
      <c r="AE2764" s="61"/>
      <c r="AF2764" s="61"/>
      <c r="AG2764" s="61"/>
      <c r="AH2764" s="61"/>
      <c r="AI2764" s="61"/>
      <c r="AJ2764" s="61"/>
      <c r="AK2764" s="61"/>
      <c r="AL2764" s="61"/>
      <c r="AM2764" s="61"/>
      <c r="AN2764" s="61"/>
      <c r="AO2764" s="61"/>
      <c r="AP2764" s="62"/>
      <c r="AQ2764" s="61"/>
      <c r="AR2764" s="61"/>
      <c r="AS2764" s="61"/>
      <c r="AT2764" s="61"/>
      <c r="AU2764" s="61"/>
      <c r="AV2764" s="61"/>
      <c r="AW2764" s="60"/>
    </row>
    <row r="2765" s="59" customFormat="1" customHeight="1" spans="1:49">
      <c r="A2765" s="60"/>
      <c r="B2765" s="60"/>
      <c r="C2765" s="60"/>
      <c r="D2765" s="60"/>
      <c r="H2765" s="61"/>
      <c r="I2765" s="61"/>
      <c r="J2765" s="61"/>
      <c r="K2765" s="61"/>
      <c r="L2765" s="61"/>
      <c r="M2765" s="61"/>
      <c r="N2765" s="61"/>
      <c r="O2765" s="61"/>
      <c r="P2765" s="61"/>
      <c r="Q2765" s="61"/>
      <c r="R2765" s="61"/>
      <c r="S2765" s="61"/>
      <c r="T2765" s="61"/>
      <c r="U2765" s="61"/>
      <c r="V2765" s="61"/>
      <c r="W2765" s="61"/>
      <c r="X2765" s="61"/>
      <c r="Y2765" s="61"/>
      <c r="Z2765" s="61"/>
      <c r="AA2765" s="61"/>
      <c r="AB2765" s="61"/>
      <c r="AC2765" s="61"/>
      <c r="AD2765" s="61"/>
      <c r="AE2765" s="61"/>
      <c r="AF2765" s="61"/>
      <c r="AG2765" s="61"/>
      <c r="AH2765" s="61"/>
      <c r="AI2765" s="61"/>
      <c r="AJ2765" s="61"/>
      <c r="AK2765" s="61"/>
      <c r="AL2765" s="61"/>
      <c r="AM2765" s="61"/>
      <c r="AN2765" s="61"/>
      <c r="AO2765" s="61"/>
      <c r="AP2765" s="62"/>
      <c r="AQ2765" s="61"/>
      <c r="AR2765" s="61"/>
      <c r="AS2765" s="61"/>
      <c r="AT2765" s="61"/>
      <c r="AU2765" s="61"/>
      <c r="AV2765" s="61"/>
      <c r="AW2765" s="60"/>
    </row>
    <row r="2766" s="59" customFormat="1" customHeight="1" spans="1:49">
      <c r="A2766" s="60"/>
      <c r="B2766" s="60"/>
      <c r="C2766" s="60"/>
      <c r="D2766" s="60"/>
      <c r="H2766" s="61"/>
      <c r="I2766" s="61"/>
      <c r="J2766" s="61"/>
      <c r="K2766" s="61"/>
      <c r="L2766" s="61"/>
      <c r="M2766" s="61"/>
      <c r="N2766" s="61"/>
      <c r="O2766" s="61"/>
      <c r="P2766" s="61"/>
      <c r="Q2766" s="61"/>
      <c r="R2766" s="61"/>
      <c r="S2766" s="61"/>
      <c r="T2766" s="61"/>
      <c r="U2766" s="61"/>
      <c r="V2766" s="61"/>
      <c r="W2766" s="61"/>
      <c r="X2766" s="61"/>
      <c r="Y2766" s="61"/>
      <c r="Z2766" s="61"/>
      <c r="AA2766" s="61"/>
      <c r="AB2766" s="61"/>
      <c r="AC2766" s="61"/>
      <c r="AD2766" s="61"/>
      <c r="AE2766" s="61"/>
      <c r="AF2766" s="61"/>
      <c r="AG2766" s="61"/>
      <c r="AH2766" s="61"/>
      <c r="AI2766" s="61"/>
      <c r="AJ2766" s="61"/>
      <c r="AK2766" s="61"/>
      <c r="AL2766" s="61"/>
      <c r="AM2766" s="61"/>
      <c r="AN2766" s="61"/>
      <c r="AO2766" s="61"/>
      <c r="AP2766" s="62"/>
      <c r="AQ2766" s="61"/>
      <c r="AR2766" s="61"/>
      <c r="AS2766" s="61"/>
      <c r="AT2766" s="61"/>
      <c r="AU2766" s="61"/>
      <c r="AV2766" s="61"/>
      <c r="AW2766" s="60"/>
    </row>
    <row r="2767" s="59" customFormat="1" customHeight="1" spans="1:49">
      <c r="A2767" s="60"/>
      <c r="B2767" s="60"/>
      <c r="C2767" s="60"/>
      <c r="D2767" s="60"/>
      <c r="H2767" s="61"/>
      <c r="I2767" s="61"/>
      <c r="J2767" s="61"/>
      <c r="K2767" s="61"/>
      <c r="L2767" s="61"/>
      <c r="M2767" s="61"/>
      <c r="N2767" s="61"/>
      <c r="O2767" s="61"/>
      <c r="P2767" s="61"/>
      <c r="Q2767" s="61"/>
      <c r="R2767" s="61"/>
      <c r="S2767" s="61"/>
      <c r="T2767" s="61"/>
      <c r="U2767" s="61"/>
      <c r="V2767" s="61"/>
      <c r="W2767" s="61"/>
      <c r="X2767" s="61"/>
      <c r="Y2767" s="61"/>
      <c r="Z2767" s="61"/>
      <c r="AA2767" s="61"/>
      <c r="AB2767" s="61"/>
      <c r="AC2767" s="61"/>
      <c r="AD2767" s="61"/>
      <c r="AE2767" s="61"/>
      <c r="AF2767" s="61"/>
      <c r="AG2767" s="61"/>
      <c r="AH2767" s="61"/>
      <c r="AI2767" s="61"/>
      <c r="AJ2767" s="61"/>
      <c r="AK2767" s="61"/>
      <c r="AL2767" s="61"/>
      <c r="AM2767" s="61"/>
      <c r="AN2767" s="61"/>
      <c r="AO2767" s="61"/>
      <c r="AP2767" s="62"/>
      <c r="AQ2767" s="61"/>
      <c r="AR2767" s="61"/>
      <c r="AS2767" s="61"/>
      <c r="AT2767" s="61"/>
      <c r="AU2767" s="61"/>
      <c r="AV2767" s="61"/>
      <c r="AW2767" s="60"/>
    </row>
    <row r="2768" s="59" customFormat="1" customHeight="1" spans="1:49">
      <c r="A2768" s="60"/>
      <c r="B2768" s="60"/>
      <c r="C2768" s="60"/>
      <c r="D2768" s="60"/>
      <c r="H2768" s="61"/>
      <c r="I2768" s="61"/>
      <c r="J2768" s="61"/>
      <c r="K2768" s="61"/>
      <c r="L2768" s="61"/>
      <c r="M2768" s="61"/>
      <c r="N2768" s="61"/>
      <c r="O2768" s="61"/>
      <c r="P2768" s="61"/>
      <c r="Q2768" s="61"/>
      <c r="R2768" s="61"/>
      <c r="S2768" s="61"/>
      <c r="T2768" s="61"/>
      <c r="U2768" s="61"/>
      <c r="V2768" s="61"/>
      <c r="W2768" s="61"/>
      <c r="X2768" s="61"/>
      <c r="Y2768" s="61"/>
      <c r="Z2768" s="61"/>
      <c r="AA2768" s="61"/>
      <c r="AB2768" s="61"/>
      <c r="AC2768" s="61"/>
      <c r="AD2768" s="61"/>
      <c r="AE2768" s="61"/>
      <c r="AF2768" s="61"/>
      <c r="AG2768" s="61"/>
      <c r="AH2768" s="61"/>
      <c r="AI2768" s="61"/>
      <c r="AJ2768" s="61"/>
      <c r="AK2768" s="61"/>
      <c r="AL2768" s="61"/>
      <c r="AM2768" s="61"/>
      <c r="AN2768" s="61"/>
      <c r="AO2768" s="61"/>
      <c r="AP2768" s="62"/>
      <c r="AQ2768" s="61"/>
      <c r="AR2768" s="61"/>
      <c r="AS2768" s="61"/>
      <c r="AT2768" s="61"/>
      <c r="AU2768" s="61"/>
      <c r="AV2768" s="61"/>
      <c r="AW2768" s="60"/>
    </row>
    <row r="2769" s="59" customFormat="1" customHeight="1" spans="1:49">
      <c r="A2769" s="60"/>
      <c r="B2769" s="60"/>
      <c r="C2769" s="60"/>
      <c r="D2769" s="60"/>
      <c r="H2769" s="61"/>
      <c r="I2769" s="61"/>
      <c r="J2769" s="61"/>
      <c r="K2769" s="61"/>
      <c r="L2769" s="61"/>
      <c r="M2769" s="61"/>
      <c r="N2769" s="61"/>
      <c r="O2769" s="61"/>
      <c r="P2769" s="61"/>
      <c r="Q2769" s="61"/>
      <c r="R2769" s="61"/>
      <c r="S2769" s="61"/>
      <c r="T2769" s="61"/>
      <c r="U2769" s="61"/>
      <c r="V2769" s="61"/>
      <c r="W2769" s="61"/>
      <c r="X2769" s="61"/>
      <c r="Y2769" s="61"/>
      <c r="Z2769" s="61"/>
      <c r="AA2769" s="61"/>
      <c r="AB2769" s="61"/>
      <c r="AC2769" s="61"/>
      <c r="AD2769" s="61"/>
      <c r="AE2769" s="61"/>
      <c r="AF2769" s="61"/>
      <c r="AG2769" s="61"/>
      <c r="AH2769" s="61"/>
      <c r="AI2769" s="61"/>
      <c r="AJ2769" s="61"/>
      <c r="AK2769" s="61"/>
      <c r="AL2769" s="61"/>
      <c r="AM2769" s="61"/>
      <c r="AN2769" s="61"/>
      <c r="AO2769" s="61"/>
      <c r="AP2769" s="62"/>
      <c r="AQ2769" s="61"/>
      <c r="AR2769" s="61"/>
      <c r="AS2769" s="61"/>
      <c r="AT2769" s="61"/>
      <c r="AU2769" s="61"/>
      <c r="AV2769" s="61"/>
      <c r="AW2769" s="60"/>
    </row>
    <row r="2770" s="59" customFormat="1" customHeight="1" spans="1:49">
      <c r="A2770" s="60"/>
      <c r="B2770" s="60"/>
      <c r="C2770" s="60"/>
      <c r="D2770" s="60"/>
      <c r="H2770" s="61"/>
      <c r="I2770" s="61"/>
      <c r="J2770" s="61"/>
      <c r="K2770" s="61"/>
      <c r="L2770" s="61"/>
      <c r="M2770" s="61"/>
      <c r="N2770" s="61"/>
      <c r="O2770" s="61"/>
      <c r="P2770" s="61"/>
      <c r="Q2770" s="61"/>
      <c r="R2770" s="61"/>
      <c r="S2770" s="61"/>
      <c r="T2770" s="61"/>
      <c r="U2770" s="61"/>
      <c r="V2770" s="61"/>
      <c r="W2770" s="61"/>
      <c r="X2770" s="61"/>
      <c r="Y2770" s="61"/>
      <c r="Z2770" s="61"/>
      <c r="AA2770" s="61"/>
      <c r="AB2770" s="61"/>
      <c r="AC2770" s="61"/>
      <c r="AD2770" s="61"/>
      <c r="AE2770" s="61"/>
      <c r="AF2770" s="61"/>
      <c r="AG2770" s="61"/>
      <c r="AH2770" s="61"/>
      <c r="AI2770" s="61"/>
      <c r="AJ2770" s="61"/>
      <c r="AK2770" s="61"/>
      <c r="AL2770" s="61"/>
      <c r="AM2770" s="61"/>
      <c r="AN2770" s="61"/>
      <c r="AO2770" s="61"/>
      <c r="AP2770" s="62"/>
      <c r="AQ2770" s="61"/>
      <c r="AR2770" s="61"/>
      <c r="AS2770" s="61"/>
      <c r="AT2770" s="61"/>
      <c r="AU2770" s="61"/>
      <c r="AV2770" s="61"/>
      <c r="AW2770" s="60"/>
    </row>
    <row r="2771" s="59" customFormat="1" customHeight="1" spans="1:49">
      <c r="A2771" s="60"/>
      <c r="B2771" s="60"/>
      <c r="C2771" s="60"/>
      <c r="D2771" s="60"/>
      <c r="H2771" s="61"/>
      <c r="I2771" s="61"/>
      <c r="J2771" s="61"/>
      <c r="K2771" s="61"/>
      <c r="L2771" s="61"/>
      <c r="M2771" s="61"/>
      <c r="N2771" s="61"/>
      <c r="O2771" s="61"/>
      <c r="P2771" s="61"/>
      <c r="Q2771" s="61"/>
      <c r="R2771" s="61"/>
      <c r="S2771" s="61"/>
      <c r="T2771" s="61"/>
      <c r="U2771" s="61"/>
      <c r="V2771" s="61"/>
      <c r="W2771" s="61"/>
      <c r="X2771" s="61"/>
      <c r="Y2771" s="61"/>
      <c r="Z2771" s="61"/>
      <c r="AA2771" s="61"/>
      <c r="AB2771" s="61"/>
      <c r="AC2771" s="61"/>
      <c r="AD2771" s="61"/>
      <c r="AE2771" s="61"/>
      <c r="AF2771" s="61"/>
      <c r="AG2771" s="61"/>
      <c r="AH2771" s="61"/>
      <c r="AI2771" s="61"/>
      <c r="AJ2771" s="61"/>
      <c r="AK2771" s="61"/>
      <c r="AL2771" s="61"/>
      <c r="AM2771" s="61"/>
      <c r="AN2771" s="61"/>
      <c r="AO2771" s="61"/>
      <c r="AP2771" s="62"/>
      <c r="AQ2771" s="61"/>
      <c r="AR2771" s="61"/>
      <c r="AS2771" s="61"/>
      <c r="AT2771" s="61"/>
      <c r="AU2771" s="61"/>
      <c r="AV2771" s="61"/>
      <c r="AW2771" s="60"/>
    </row>
    <row r="2772" s="59" customFormat="1" customHeight="1" spans="1:49">
      <c r="A2772" s="60"/>
      <c r="B2772" s="60"/>
      <c r="C2772" s="60"/>
      <c r="D2772" s="60"/>
      <c r="H2772" s="61"/>
      <c r="I2772" s="61"/>
      <c r="J2772" s="61"/>
      <c r="K2772" s="61"/>
      <c r="L2772" s="61"/>
      <c r="M2772" s="61"/>
      <c r="N2772" s="61"/>
      <c r="O2772" s="61"/>
      <c r="P2772" s="61"/>
      <c r="Q2772" s="61"/>
      <c r="R2772" s="61"/>
      <c r="S2772" s="61"/>
      <c r="T2772" s="61"/>
      <c r="U2772" s="61"/>
      <c r="V2772" s="61"/>
      <c r="W2772" s="61"/>
      <c r="X2772" s="61"/>
      <c r="Y2772" s="61"/>
      <c r="Z2772" s="61"/>
      <c r="AA2772" s="61"/>
      <c r="AB2772" s="61"/>
      <c r="AC2772" s="61"/>
      <c r="AD2772" s="61"/>
      <c r="AE2772" s="61"/>
      <c r="AF2772" s="61"/>
      <c r="AG2772" s="61"/>
      <c r="AH2772" s="61"/>
      <c r="AI2772" s="61"/>
      <c r="AJ2772" s="61"/>
      <c r="AK2772" s="61"/>
      <c r="AL2772" s="61"/>
      <c r="AM2772" s="61"/>
      <c r="AN2772" s="61"/>
      <c r="AO2772" s="61"/>
      <c r="AP2772" s="62"/>
      <c r="AQ2772" s="61"/>
      <c r="AR2772" s="61"/>
      <c r="AS2772" s="61"/>
      <c r="AT2772" s="61"/>
      <c r="AU2772" s="61"/>
      <c r="AV2772" s="61"/>
      <c r="AW2772" s="60"/>
    </row>
    <row r="2773" s="59" customFormat="1" customHeight="1" spans="1:49">
      <c r="A2773" s="60"/>
      <c r="B2773" s="60"/>
      <c r="C2773" s="60"/>
      <c r="D2773" s="60"/>
      <c r="H2773" s="61"/>
      <c r="I2773" s="61"/>
      <c r="J2773" s="61"/>
      <c r="K2773" s="61"/>
      <c r="L2773" s="61"/>
      <c r="M2773" s="61"/>
      <c r="N2773" s="61"/>
      <c r="O2773" s="61"/>
      <c r="P2773" s="61"/>
      <c r="Q2773" s="61"/>
      <c r="R2773" s="61"/>
      <c r="S2773" s="61"/>
      <c r="T2773" s="61"/>
      <c r="U2773" s="61"/>
      <c r="V2773" s="61"/>
      <c r="W2773" s="61"/>
      <c r="X2773" s="61"/>
      <c r="Y2773" s="61"/>
      <c r="Z2773" s="61"/>
      <c r="AA2773" s="61"/>
      <c r="AB2773" s="61"/>
      <c r="AC2773" s="61"/>
      <c r="AD2773" s="61"/>
      <c r="AE2773" s="61"/>
      <c r="AF2773" s="61"/>
      <c r="AG2773" s="61"/>
      <c r="AH2773" s="61"/>
      <c r="AI2773" s="61"/>
      <c r="AJ2773" s="61"/>
      <c r="AK2773" s="61"/>
      <c r="AL2773" s="61"/>
      <c r="AM2773" s="61"/>
      <c r="AN2773" s="61"/>
      <c r="AO2773" s="61"/>
      <c r="AP2773" s="62"/>
      <c r="AQ2773" s="61"/>
      <c r="AR2773" s="61"/>
      <c r="AS2773" s="61"/>
      <c r="AT2773" s="61"/>
      <c r="AU2773" s="61"/>
      <c r="AV2773" s="61"/>
      <c r="AW2773" s="60"/>
    </row>
    <row r="2774" s="59" customFormat="1" customHeight="1" spans="1:49">
      <c r="A2774" s="60"/>
      <c r="B2774" s="60"/>
      <c r="C2774" s="60"/>
      <c r="D2774" s="60"/>
      <c r="H2774" s="61"/>
      <c r="I2774" s="61"/>
      <c r="J2774" s="61"/>
      <c r="K2774" s="61"/>
      <c r="L2774" s="61"/>
      <c r="M2774" s="61"/>
      <c r="N2774" s="61"/>
      <c r="O2774" s="61"/>
      <c r="P2774" s="61"/>
      <c r="Q2774" s="61"/>
      <c r="R2774" s="61"/>
      <c r="S2774" s="61"/>
      <c r="T2774" s="61"/>
      <c r="U2774" s="61"/>
      <c r="V2774" s="61"/>
      <c r="W2774" s="61"/>
      <c r="X2774" s="61"/>
      <c r="Y2774" s="61"/>
      <c r="Z2774" s="61"/>
      <c r="AA2774" s="61"/>
      <c r="AB2774" s="61"/>
      <c r="AC2774" s="61"/>
      <c r="AD2774" s="61"/>
      <c r="AE2774" s="61"/>
      <c r="AF2774" s="61"/>
      <c r="AG2774" s="61"/>
      <c r="AH2774" s="61"/>
      <c r="AI2774" s="61"/>
      <c r="AJ2774" s="61"/>
      <c r="AK2774" s="61"/>
      <c r="AL2774" s="61"/>
      <c r="AM2774" s="61"/>
      <c r="AN2774" s="61"/>
      <c r="AO2774" s="61"/>
      <c r="AP2774" s="62"/>
      <c r="AQ2774" s="61"/>
      <c r="AR2774" s="61"/>
      <c r="AS2774" s="61"/>
      <c r="AT2774" s="61"/>
      <c r="AU2774" s="61"/>
      <c r="AV2774" s="61"/>
      <c r="AW2774" s="60"/>
    </row>
    <row r="2775" s="59" customFormat="1" customHeight="1" spans="1:49">
      <c r="A2775" s="60"/>
      <c r="B2775" s="60"/>
      <c r="C2775" s="60"/>
      <c r="D2775" s="60"/>
      <c r="H2775" s="61"/>
      <c r="I2775" s="61"/>
      <c r="J2775" s="61"/>
      <c r="K2775" s="61"/>
      <c r="L2775" s="61"/>
      <c r="M2775" s="61"/>
      <c r="N2775" s="61"/>
      <c r="O2775" s="61"/>
      <c r="P2775" s="61"/>
      <c r="Q2775" s="61"/>
      <c r="R2775" s="61"/>
      <c r="S2775" s="61"/>
      <c r="T2775" s="61"/>
      <c r="U2775" s="61"/>
      <c r="V2775" s="61"/>
      <c r="W2775" s="61"/>
      <c r="X2775" s="61"/>
      <c r="Y2775" s="61"/>
      <c r="Z2775" s="61"/>
      <c r="AA2775" s="61"/>
      <c r="AB2775" s="61"/>
      <c r="AC2775" s="61"/>
      <c r="AD2775" s="61"/>
      <c r="AE2775" s="61"/>
      <c r="AF2775" s="61"/>
      <c r="AG2775" s="61"/>
      <c r="AH2775" s="61"/>
      <c r="AI2775" s="61"/>
      <c r="AJ2775" s="61"/>
      <c r="AK2775" s="61"/>
      <c r="AL2775" s="61"/>
      <c r="AM2775" s="61"/>
      <c r="AN2775" s="61"/>
      <c r="AO2775" s="61"/>
      <c r="AP2775" s="62"/>
      <c r="AQ2775" s="61"/>
      <c r="AR2775" s="61"/>
      <c r="AS2775" s="61"/>
      <c r="AT2775" s="61"/>
      <c r="AU2775" s="61"/>
      <c r="AV2775" s="61"/>
      <c r="AW2775" s="60"/>
    </row>
    <row r="2776" s="59" customFormat="1" customHeight="1" spans="1:49">
      <c r="A2776" s="60"/>
      <c r="B2776" s="60"/>
      <c r="C2776" s="60"/>
      <c r="D2776" s="60"/>
      <c r="H2776" s="61"/>
      <c r="I2776" s="61"/>
      <c r="J2776" s="61"/>
      <c r="K2776" s="61"/>
      <c r="L2776" s="61"/>
      <c r="M2776" s="61"/>
      <c r="N2776" s="61"/>
      <c r="O2776" s="61"/>
      <c r="P2776" s="61"/>
      <c r="Q2776" s="61"/>
      <c r="R2776" s="61"/>
      <c r="S2776" s="61"/>
      <c r="T2776" s="61"/>
      <c r="U2776" s="61"/>
      <c r="V2776" s="61"/>
      <c r="W2776" s="61"/>
      <c r="X2776" s="61"/>
      <c r="Y2776" s="61"/>
      <c r="Z2776" s="61"/>
      <c r="AA2776" s="61"/>
      <c r="AB2776" s="61"/>
      <c r="AC2776" s="61"/>
      <c r="AD2776" s="61"/>
      <c r="AE2776" s="61"/>
      <c r="AF2776" s="61"/>
      <c r="AG2776" s="61"/>
      <c r="AH2776" s="61"/>
      <c r="AI2776" s="61"/>
      <c r="AJ2776" s="61"/>
      <c r="AK2776" s="61"/>
      <c r="AL2776" s="61"/>
      <c r="AM2776" s="61"/>
      <c r="AN2776" s="61"/>
      <c r="AO2776" s="61"/>
      <c r="AP2776" s="62"/>
      <c r="AQ2776" s="61"/>
      <c r="AR2776" s="61"/>
      <c r="AS2776" s="61"/>
      <c r="AT2776" s="61"/>
      <c r="AU2776" s="61"/>
      <c r="AV2776" s="61"/>
      <c r="AW2776" s="60"/>
    </row>
    <row r="2777" s="59" customFormat="1" customHeight="1" spans="1:49">
      <c r="A2777" s="60"/>
      <c r="B2777" s="60"/>
      <c r="C2777" s="60"/>
      <c r="D2777" s="60"/>
      <c r="H2777" s="61"/>
      <c r="I2777" s="61"/>
      <c r="J2777" s="61"/>
      <c r="K2777" s="61"/>
      <c r="L2777" s="61"/>
      <c r="M2777" s="61"/>
      <c r="N2777" s="61"/>
      <c r="O2777" s="61"/>
      <c r="P2777" s="61"/>
      <c r="Q2777" s="61"/>
      <c r="R2777" s="61"/>
      <c r="S2777" s="61"/>
      <c r="T2777" s="61"/>
      <c r="U2777" s="61"/>
      <c r="V2777" s="61"/>
      <c r="W2777" s="61"/>
      <c r="X2777" s="61"/>
      <c r="Y2777" s="61"/>
      <c r="Z2777" s="61"/>
      <c r="AA2777" s="61"/>
      <c r="AB2777" s="61"/>
      <c r="AC2777" s="61"/>
      <c r="AD2777" s="61"/>
      <c r="AE2777" s="61"/>
      <c r="AF2777" s="61"/>
      <c r="AG2777" s="61"/>
      <c r="AH2777" s="61"/>
      <c r="AI2777" s="61"/>
      <c r="AJ2777" s="61"/>
      <c r="AK2777" s="61"/>
      <c r="AL2777" s="61"/>
      <c r="AM2777" s="61"/>
      <c r="AN2777" s="61"/>
      <c r="AO2777" s="61"/>
      <c r="AP2777" s="62"/>
      <c r="AQ2777" s="61"/>
      <c r="AR2777" s="61"/>
      <c r="AS2777" s="61"/>
      <c r="AT2777" s="61"/>
      <c r="AU2777" s="61"/>
      <c r="AV2777" s="61"/>
      <c r="AW2777" s="60"/>
    </row>
    <row r="2778" s="59" customFormat="1" customHeight="1" spans="1:49">
      <c r="A2778" s="60"/>
      <c r="B2778" s="60"/>
      <c r="C2778" s="60"/>
      <c r="D2778" s="60"/>
      <c r="H2778" s="61"/>
      <c r="I2778" s="61"/>
      <c r="J2778" s="61"/>
      <c r="K2778" s="61"/>
      <c r="L2778" s="61"/>
      <c r="M2778" s="61"/>
      <c r="N2778" s="61"/>
      <c r="O2778" s="61"/>
      <c r="P2778" s="61"/>
      <c r="Q2778" s="61"/>
      <c r="R2778" s="61"/>
      <c r="S2778" s="61"/>
      <c r="T2778" s="61"/>
      <c r="U2778" s="61"/>
      <c r="V2778" s="61"/>
      <c r="W2778" s="61"/>
      <c r="X2778" s="61"/>
      <c r="Y2778" s="61"/>
      <c r="Z2778" s="61"/>
      <c r="AA2778" s="61"/>
      <c r="AB2778" s="61"/>
      <c r="AC2778" s="61"/>
      <c r="AD2778" s="61"/>
      <c r="AE2778" s="61"/>
      <c r="AF2778" s="61"/>
      <c r="AG2778" s="61"/>
      <c r="AH2778" s="61"/>
      <c r="AI2778" s="61"/>
      <c r="AJ2778" s="61"/>
      <c r="AK2778" s="61"/>
      <c r="AL2778" s="61"/>
      <c r="AM2778" s="61"/>
      <c r="AN2778" s="61"/>
      <c r="AO2778" s="61"/>
      <c r="AP2778" s="62"/>
      <c r="AQ2778" s="61"/>
      <c r="AR2778" s="61"/>
      <c r="AS2778" s="61"/>
      <c r="AT2778" s="61"/>
      <c r="AU2778" s="61"/>
      <c r="AV2778" s="61"/>
      <c r="AW2778" s="60"/>
    </row>
    <row r="2779" s="59" customFormat="1" customHeight="1" spans="1:49">
      <c r="A2779" s="60"/>
      <c r="B2779" s="60"/>
      <c r="C2779" s="60"/>
      <c r="D2779" s="60"/>
      <c r="H2779" s="61"/>
      <c r="I2779" s="61"/>
      <c r="J2779" s="61"/>
      <c r="K2779" s="61"/>
      <c r="L2779" s="61"/>
      <c r="M2779" s="61"/>
      <c r="N2779" s="61"/>
      <c r="O2779" s="61"/>
      <c r="P2779" s="61"/>
      <c r="Q2779" s="61"/>
      <c r="R2779" s="61"/>
      <c r="S2779" s="61"/>
      <c r="T2779" s="61"/>
      <c r="U2779" s="61"/>
      <c r="V2779" s="61"/>
      <c r="W2779" s="61"/>
      <c r="X2779" s="61"/>
      <c r="Y2779" s="61"/>
      <c r="Z2779" s="61"/>
      <c r="AA2779" s="61"/>
      <c r="AB2779" s="61"/>
      <c r="AC2779" s="61"/>
      <c r="AD2779" s="61"/>
      <c r="AE2779" s="61"/>
      <c r="AF2779" s="61"/>
      <c r="AG2779" s="61"/>
      <c r="AH2779" s="61"/>
      <c r="AI2779" s="61"/>
      <c r="AJ2779" s="61"/>
      <c r="AK2779" s="61"/>
      <c r="AL2779" s="61"/>
      <c r="AM2779" s="61"/>
      <c r="AN2779" s="61"/>
      <c r="AO2779" s="61"/>
      <c r="AP2779" s="62"/>
      <c r="AQ2779" s="61"/>
      <c r="AR2779" s="61"/>
      <c r="AS2779" s="61"/>
      <c r="AT2779" s="61"/>
      <c r="AU2779" s="61"/>
      <c r="AV2779" s="61"/>
      <c r="AW2779" s="60"/>
    </row>
    <row r="2780" s="59" customFormat="1" customHeight="1" spans="1:49">
      <c r="A2780" s="60"/>
      <c r="B2780" s="60"/>
      <c r="C2780" s="60"/>
      <c r="D2780" s="60"/>
      <c r="H2780" s="61"/>
      <c r="I2780" s="61"/>
      <c r="J2780" s="61"/>
      <c r="K2780" s="61"/>
      <c r="L2780" s="61"/>
      <c r="M2780" s="61"/>
      <c r="N2780" s="61"/>
      <c r="O2780" s="61"/>
      <c r="P2780" s="61"/>
      <c r="Q2780" s="61"/>
      <c r="R2780" s="61"/>
      <c r="S2780" s="61"/>
      <c r="T2780" s="61"/>
      <c r="U2780" s="61"/>
      <c r="V2780" s="61"/>
      <c r="W2780" s="61"/>
      <c r="X2780" s="61"/>
      <c r="Y2780" s="61"/>
      <c r="Z2780" s="61"/>
      <c r="AA2780" s="61"/>
      <c r="AB2780" s="61"/>
      <c r="AC2780" s="61"/>
      <c r="AD2780" s="61"/>
      <c r="AE2780" s="61"/>
      <c r="AF2780" s="61"/>
      <c r="AG2780" s="61"/>
      <c r="AH2780" s="61"/>
      <c r="AI2780" s="61"/>
      <c r="AJ2780" s="61"/>
      <c r="AK2780" s="61"/>
      <c r="AL2780" s="61"/>
      <c r="AM2780" s="61"/>
      <c r="AN2780" s="61"/>
      <c r="AO2780" s="61"/>
      <c r="AP2780" s="62"/>
      <c r="AQ2780" s="61"/>
      <c r="AR2780" s="61"/>
      <c r="AS2780" s="61"/>
      <c r="AT2780" s="61"/>
      <c r="AU2780" s="61"/>
      <c r="AV2780" s="61"/>
      <c r="AW2780" s="60"/>
    </row>
    <row r="2781" s="59" customFormat="1" customHeight="1" spans="1:49">
      <c r="A2781" s="60"/>
      <c r="B2781" s="60"/>
      <c r="C2781" s="60"/>
      <c r="D2781" s="60"/>
      <c r="H2781" s="61"/>
      <c r="I2781" s="61"/>
      <c r="J2781" s="61"/>
      <c r="K2781" s="61"/>
      <c r="L2781" s="61"/>
      <c r="M2781" s="61"/>
      <c r="N2781" s="61"/>
      <c r="O2781" s="61"/>
      <c r="P2781" s="61"/>
      <c r="Q2781" s="61"/>
      <c r="R2781" s="61"/>
      <c r="S2781" s="61"/>
      <c r="T2781" s="61"/>
      <c r="U2781" s="61"/>
      <c r="V2781" s="61"/>
      <c r="W2781" s="61"/>
      <c r="X2781" s="61"/>
      <c r="Y2781" s="61"/>
      <c r="Z2781" s="61"/>
      <c r="AA2781" s="61"/>
      <c r="AB2781" s="61"/>
      <c r="AC2781" s="61"/>
      <c r="AD2781" s="61"/>
      <c r="AE2781" s="61"/>
      <c r="AF2781" s="61"/>
      <c r="AG2781" s="61"/>
      <c r="AH2781" s="61"/>
      <c r="AI2781" s="61"/>
      <c r="AJ2781" s="61"/>
      <c r="AK2781" s="61"/>
      <c r="AL2781" s="61"/>
      <c r="AM2781" s="61"/>
      <c r="AN2781" s="61"/>
      <c r="AO2781" s="61"/>
      <c r="AP2781" s="62"/>
      <c r="AQ2781" s="61"/>
      <c r="AR2781" s="61"/>
      <c r="AS2781" s="61"/>
      <c r="AT2781" s="61"/>
      <c r="AU2781" s="61"/>
      <c r="AV2781" s="61"/>
      <c r="AW2781" s="60"/>
    </row>
    <row r="2782" s="59" customFormat="1" customHeight="1" spans="1:49">
      <c r="A2782" s="60"/>
      <c r="B2782" s="60"/>
      <c r="C2782" s="60"/>
      <c r="D2782" s="60"/>
      <c r="H2782" s="61"/>
      <c r="I2782" s="61"/>
      <c r="J2782" s="61"/>
      <c r="K2782" s="61"/>
      <c r="L2782" s="61"/>
      <c r="M2782" s="61"/>
      <c r="N2782" s="61"/>
      <c r="O2782" s="61"/>
      <c r="P2782" s="61"/>
      <c r="Q2782" s="61"/>
      <c r="R2782" s="61"/>
      <c r="S2782" s="61"/>
      <c r="T2782" s="61"/>
      <c r="U2782" s="61"/>
      <c r="V2782" s="61"/>
      <c r="W2782" s="61"/>
      <c r="X2782" s="61"/>
      <c r="Y2782" s="61"/>
      <c r="Z2782" s="61"/>
      <c r="AA2782" s="61"/>
      <c r="AB2782" s="61"/>
      <c r="AC2782" s="61"/>
      <c r="AD2782" s="61"/>
      <c r="AE2782" s="61"/>
      <c r="AF2782" s="61"/>
      <c r="AG2782" s="61"/>
      <c r="AH2782" s="61"/>
      <c r="AI2782" s="61"/>
      <c r="AJ2782" s="61"/>
      <c r="AK2782" s="61"/>
      <c r="AL2782" s="61"/>
      <c r="AM2782" s="61"/>
      <c r="AN2782" s="61"/>
      <c r="AO2782" s="61"/>
      <c r="AP2782" s="62"/>
      <c r="AQ2782" s="61"/>
      <c r="AR2782" s="61"/>
      <c r="AS2782" s="61"/>
      <c r="AT2782" s="61"/>
      <c r="AU2782" s="61"/>
      <c r="AV2782" s="61"/>
      <c r="AW2782" s="60"/>
    </row>
    <row r="2783" s="59" customFormat="1" customHeight="1" spans="1:49">
      <c r="A2783" s="60"/>
      <c r="B2783" s="60"/>
      <c r="C2783" s="60"/>
      <c r="D2783" s="60"/>
      <c r="H2783" s="61"/>
      <c r="I2783" s="61"/>
      <c r="J2783" s="61"/>
      <c r="K2783" s="61"/>
      <c r="L2783" s="61"/>
      <c r="M2783" s="61"/>
      <c r="N2783" s="61"/>
      <c r="O2783" s="61"/>
      <c r="P2783" s="61"/>
      <c r="Q2783" s="61"/>
      <c r="R2783" s="61"/>
      <c r="S2783" s="61"/>
      <c r="T2783" s="61"/>
      <c r="U2783" s="61"/>
      <c r="V2783" s="61"/>
      <c r="W2783" s="61"/>
      <c r="X2783" s="61"/>
      <c r="Y2783" s="61"/>
      <c r="Z2783" s="61"/>
      <c r="AA2783" s="61"/>
      <c r="AB2783" s="61"/>
      <c r="AC2783" s="61"/>
      <c r="AD2783" s="61"/>
      <c r="AE2783" s="61"/>
      <c r="AF2783" s="61"/>
      <c r="AG2783" s="61"/>
      <c r="AH2783" s="61"/>
      <c r="AI2783" s="61"/>
      <c r="AJ2783" s="61"/>
      <c r="AK2783" s="61"/>
      <c r="AL2783" s="61"/>
      <c r="AM2783" s="61"/>
      <c r="AN2783" s="61"/>
      <c r="AO2783" s="61"/>
      <c r="AP2783" s="62"/>
      <c r="AQ2783" s="61"/>
      <c r="AR2783" s="61"/>
      <c r="AS2783" s="61"/>
      <c r="AT2783" s="61"/>
      <c r="AU2783" s="61"/>
      <c r="AV2783" s="61"/>
      <c r="AW2783" s="60"/>
    </row>
    <row r="2784" s="59" customFormat="1" customHeight="1" spans="1:49">
      <c r="A2784" s="60"/>
      <c r="B2784" s="60"/>
      <c r="C2784" s="60"/>
      <c r="D2784" s="60"/>
      <c r="H2784" s="61"/>
      <c r="I2784" s="61"/>
      <c r="J2784" s="61"/>
      <c r="K2784" s="61"/>
      <c r="L2784" s="61"/>
      <c r="M2784" s="61"/>
      <c r="N2784" s="61"/>
      <c r="O2784" s="61"/>
      <c r="P2784" s="61"/>
      <c r="Q2784" s="61"/>
      <c r="R2784" s="61"/>
      <c r="S2784" s="61"/>
      <c r="T2784" s="61"/>
      <c r="U2784" s="61"/>
      <c r="V2784" s="61"/>
      <c r="W2784" s="61"/>
      <c r="X2784" s="61"/>
      <c r="Y2784" s="61"/>
      <c r="Z2784" s="61"/>
      <c r="AA2784" s="61"/>
      <c r="AB2784" s="61"/>
      <c r="AC2784" s="61"/>
      <c r="AD2784" s="61"/>
      <c r="AE2784" s="61"/>
      <c r="AF2784" s="61"/>
      <c r="AG2784" s="61"/>
      <c r="AH2784" s="61"/>
      <c r="AI2784" s="61"/>
      <c r="AJ2784" s="61"/>
      <c r="AK2784" s="61"/>
      <c r="AL2784" s="61"/>
      <c r="AM2784" s="61"/>
      <c r="AN2784" s="61"/>
      <c r="AO2784" s="61"/>
      <c r="AP2784" s="62"/>
      <c r="AQ2784" s="61"/>
      <c r="AR2784" s="61"/>
      <c r="AS2784" s="61"/>
      <c r="AT2784" s="61"/>
      <c r="AU2784" s="61"/>
      <c r="AV2784" s="61"/>
      <c r="AW2784" s="60"/>
    </row>
    <row r="2785" s="59" customFormat="1" customHeight="1" spans="1:49">
      <c r="A2785" s="60"/>
      <c r="B2785" s="60"/>
      <c r="C2785" s="60"/>
      <c r="D2785" s="60"/>
      <c r="H2785" s="61"/>
      <c r="I2785" s="61"/>
      <c r="J2785" s="61"/>
      <c r="K2785" s="61"/>
      <c r="L2785" s="61"/>
      <c r="M2785" s="61"/>
      <c r="N2785" s="61"/>
      <c r="O2785" s="61"/>
      <c r="P2785" s="61"/>
      <c r="Q2785" s="61"/>
      <c r="R2785" s="61"/>
      <c r="S2785" s="61"/>
      <c r="T2785" s="61"/>
      <c r="U2785" s="61"/>
      <c r="V2785" s="61"/>
      <c r="W2785" s="61"/>
      <c r="X2785" s="61"/>
      <c r="Y2785" s="61"/>
      <c r="Z2785" s="61"/>
      <c r="AA2785" s="61"/>
      <c r="AB2785" s="61"/>
      <c r="AC2785" s="61"/>
      <c r="AD2785" s="61"/>
      <c r="AE2785" s="61"/>
      <c r="AF2785" s="61"/>
      <c r="AG2785" s="61"/>
      <c r="AH2785" s="61"/>
      <c r="AI2785" s="61"/>
      <c r="AJ2785" s="61"/>
      <c r="AK2785" s="61"/>
      <c r="AL2785" s="61"/>
      <c r="AM2785" s="61"/>
      <c r="AN2785" s="61"/>
      <c r="AO2785" s="61"/>
      <c r="AP2785" s="62"/>
      <c r="AQ2785" s="61"/>
      <c r="AR2785" s="61"/>
      <c r="AS2785" s="61"/>
      <c r="AT2785" s="61"/>
      <c r="AU2785" s="61"/>
      <c r="AV2785" s="61"/>
      <c r="AW2785" s="60"/>
    </row>
    <row r="2786" s="59" customFormat="1" customHeight="1" spans="1:49">
      <c r="A2786" s="60"/>
      <c r="B2786" s="60"/>
      <c r="C2786" s="60"/>
      <c r="D2786" s="60"/>
      <c r="H2786" s="61"/>
      <c r="I2786" s="61"/>
      <c r="J2786" s="61"/>
      <c r="K2786" s="61"/>
      <c r="L2786" s="61"/>
      <c r="M2786" s="61"/>
      <c r="N2786" s="61"/>
      <c r="O2786" s="61"/>
      <c r="P2786" s="61"/>
      <c r="Q2786" s="61"/>
      <c r="R2786" s="61"/>
      <c r="S2786" s="61"/>
      <c r="T2786" s="61"/>
      <c r="U2786" s="61"/>
      <c r="V2786" s="61"/>
      <c r="W2786" s="61"/>
      <c r="X2786" s="61"/>
      <c r="Y2786" s="61"/>
      <c r="Z2786" s="61"/>
      <c r="AA2786" s="61"/>
      <c r="AB2786" s="61"/>
      <c r="AC2786" s="61"/>
      <c r="AD2786" s="61"/>
      <c r="AE2786" s="61"/>
      <c r="AF2786" s="61"/>
      <c r="AG2786" s="61"/>
      <c r="AH2786" s="61"/>
      <c r="AI2786" s="61"/>
      <c r="AJ2786" s="61"/>
      <c r="AK2786" s="61"/>
      <c r="AL2786" s="61"/>
      <c r="AM2786" s="61"/>
      <c r="AN2786" s="61"/>
      <c r="AO2786" s="61"/>
      <c r="AP2786" s="62"/>
      <c r="AQ2786" s="61"/>
      <c r="AR2786" s="61"/>
      <c r="AS2786" s="61"/>
      <c r="AT2786" s="61"/>
      <c r="AU2786" s="61"/>
      <c r="AV2786" s="61"/>
      <c r="AW2786" s="60"/>
    </row>
    <row r="2787" s="59" customFormat="1" customHeight="1" spans="1:49">
      <c r="A2787" s="60"/>
      <c r="B2787" s="60"/>
      <c r="C2787" s="60"/>
      <c r="D2787" s="60"/>
      <c r="H2787" s="61"/>
      <c r="I2787" s="61"/>
      <c r="J2787" s="61"/>
      <c r="K2787" s="61"/>
      <c r="L2787" s="61"/>
      <c r="M2787" s="61"/>
      <c r="N2787" s="61"/>
      <c r="O2787" s="61"/>
      <c r="P2787" s="61"/>
      <c r="Q2787" s="61"/>
      <c r="R2787" s="61"/>
      <c r="S2787" s="61"/>
      <c r="T2787" s="61"/>
      <c r="U2787" s="61"/>
      <c r="V2787" s="61"/>
      <c r="W2787" s="61"/>
      <c r="X2787" s="61"/>
      <c r="Y2787" s="61"/>
      <c r="Z2787" s="61"/>
      <c r="AA2787" s="61"/>
      <c r="AB2787" s="61"/>
      <c r="AC2787" s="61"/>
      <c r="AD2787" s="61"/>
      <c r="AE2787" s="61"/>
      <c r="AF2787" s="61"/>
      <c r="AG2787" s="61"/>
      <c r="AH2787" s="61"/>
      <c r="AI2787" s="61"/>
      <c r="AJ2787" s="61"/>
      <c r="AK2787" s="61"/>
      <c r="AL2787" s="61"/>
      <c r="AM2787" s="61"/>
      <c r="AN2787" s="61"/>
      <c r="AO2787" s="61"/>
      <c r="AP2787" s="62"/>
      <c r="AQ2787" s="61"/>
      <c r="AR2787" s="61"/>
      <c r="AS2787" s="61"/>
      <c r="AT2787" s="61"/>
      <c r="AU2787" s="61"/>
      <c r="AV2787" s="61"/>
      <c r="AW2787" s="60"/>
    </row>
    <row r="2788" s="59" customFormat="1" customHeight="1" spans="1:49">
      <c r="A2788" s="60"/>
      <c r="B2788" s="60"/>
      <c r="C2788" s="60"/>
      <c r="D2788" s="60"/>
      <c r="H2788" s="61"/>
      <c r="I2788" s="61"/>
      <c r="J2788" s="61"/>
      <c r="K2788" s="61"/>
      <c r="L2788" s="61"/>
      <c r="M2788" s="61"/>
      <c r="N2788" s="61"/>
      <c r="O2788" s="61"/>
      <c r="P2788" s="61"/>
      <c r="Q2788" s="61"/>
      <c r="R2788" s="61"/>
      <c r="S2788" s="61"/>
      <c r="T2788" s="61"/>
      <c r="U2788" s="61"/>
      <c r="V2788" s="61"/>
      <c r="W2788" s="61"/>
      <c r="X2788" s="61"/>
      <c r="Y2788" s="61"/>
      <c r="Z2788" s="61"/>
      <c r="AA2788" s="61"/>
      <c r="AB2788" s="61"/>
      <c r="AC2788" s="61"/>
      <c r="AD2788" s="61"/>
      <c r="AE2788" s="61"/>
      <c r="AF2788" s="61"/>
      <c r="AG2788" s="61"/>
      <c r="AH2788" s="61"/>
      <c r="AI2788" s="61"/>
      <c r="AJ2788" s="61"/>
      <c r="AK2788" s="61"/>
      <c r="AL2788" s="61"/>
      <c r="AM2788" s="61"/>
      <c r="AN2788" s="61"/>
      <c r="AO2788" s="61"/>
      <c r="AP2788" s="62"/>
      <c r="AQ2788" s="61"/>
      <c r="AR2788" s="61"/>
      <c r="AS2788" s="61"/>
      <c r="AT2788" s="61"/>
      <c r="AU2788" s="61"/>
      <c r="AV2788" s="61"/>
      <c r="AW2788" s="60"/>
    </row>
    <row r="2789" s="59" customFormat="1" customHeight="1" spans="1:49">
      <c r="A2789" s="60"/>
      <c r="B2789" s="60"/>
      <c r="C2789" s="60"/>
      <c r="D2789" s="60"/>
      <c r="H2789" s="61"/>
      <c r="I2789" s="61"/>
      <c r="J2789" s="61"/>
      <c r="K2789" s="61"/>
      <c r="L2789" s="61"/>
      <c r="M2789" s="61"/>
      <c r="N2789" s="61"/>
      <c r="O2789" s="61"/>
      <c r="P2789" s="61"/>
      <c r="Q2789" s="61"/>
      <c r="R2789" s="61"/>
      <c r="S2789" s="61"/>
      <c r="T2789" s="61"/>
      <c r="U2789" s="61"/>
      <c r="V2789" s="61"/>
      <c r="W2789" s="61"/>
      <c r="X2789" s="61"/>
      <c r="Y2789" s="61"/>
      <c r="Z2789" s="61"/>
      <c r="AA2789" s="61"/>
      <c r="AB2789" s="61"/>
      <c r="AC2789" s="61"/>
      <c r="AD2789" s="61"/>
      <c r="AE2789" s="61"/>
      <c r="AF2789" s="61"/>
      <c r="AG2789" s="61"/>
      <c r="AH2789" s="61"/>
      <c r="AI2789" s="61"/>
      <c r="AJ2789" s="61"/>
      <c r="AK2789" s="61"/>
      <c r="AL2789" s="61"/>
      <c r="AM2789" s="61"/>
      <c r="AN2789" s="61"/>
      <c r="AO2789" s="61"/>
      <c r="AP2789" s="62"/>
      <c r="AQ2789" s="61"/>
      <c r="AR2789" s="61"/>
      <c r="AS2789" s="61"/>
      <c r="AT2789" s="61"/>
      <c r="AU2789" s="61"/>
      <c r="AV2789" s="61"/>
      <c r="AW2789" s="60"/>
    </row>
    <row r="2790" s="59" customFormat="1" customHeight="1" spans="1:49">
      <c r="A2790" s="60"/>
      <c r="B2790" s="60"/>
      <c r="C2790" s="60"/>
      <c r="D2790" s="60"/>
      <c r="H2790" s="61"/>
      <c r="I2790" s="61"/>
      <c r="J2790" s="61"/>
      <c r="K2790" s="61"/>
      <c r="L2790" s="61"/>
      <c r="M2790" s="61"/>
      <c r="N2790" s="61"/>
      <c r="O2790" s="61"/>
      <c r="P2790" s="61"/>
      <c r="Q2790" s="61"/>
      <c r="R2790" s="61"/>
      <c r="S2790" s="61"/>
      <c r="T2790" s="61"/>
      <c r="U2790" s="61"/>
      <c r="V2790" s="61"/>
      <c r="W2790" s="61"/>
      <c r="X2790" s="61"/>
      <c r="Y2790" s="61"/>
      <c r="Z2790" s="61"/>
      <c r="AA2790" s="61"/>
      <c r="AB2790" s="61"/>
      <c r="AC2790" s="61"/>
      <c r="AD2790" s="61"/>
      <c r="AE2790" s="61"/>
      <c r="AF2790" s="61"/>
      <c r="AG2790" s="61"/>
      <c r="AH2790" s="61"/>
      <c r="AI2790" s="61"/>
      <c r="AJ2790" s="61"/>
      <c r="AK2790" s="61"/>
      <c r="AL2790" s="61"/>
      <c r="AM2790" s="61"/>
      <c r="AN2790" s="61"/>
      <c r="AO2790" s="61"/>
      <c r="AP2790" s="62"/>
      <c r="AQ2790" s="61"/>
      <c r="AR2790" s="61"/>
      <c r="AS2790" s="61"/>
      <c r="AT2790" s="61"/>
      <c r="AU2790" s="61"/>
      <c r="AV2790" s="61"/>
      <c r="AW2790" s="60"/>
    </row>
    <row r="2791" s="59" customFormat="1" customHeight="1" spans="1:49">
      <c r="A2791" s="60"/>
      <c r="B2791" s="60"/>
      <c r="C2791" s="60"/>
      <c r="D2791" s="60"/>
      <c r="H2791" s="61"/>
      <c r="I2791" s="61"/>
      <c r="J2791" s="61"/>
      <c r="K2791" s="61"/>
      <c r="L2791" s="61"/>
      <c r="M2791" s="61"/>
      <c r="N2791" s="61"/>
      <c r="O2791" s="61"/>
      <c r="P2791" s="61"/>
      <c r="Q2791" s="61"/>
      <c r="R2791" s="61"/>
      <c r="S2791" s="61"/>
      <c r="T2791" s="61"/>
      <c r="U2791" s="61"/>
      <c r="V2791" s="61"/>
      <c r="W2791" s="61"/>
      <c r="X2791" s="61"/>
      <c r="Y2791" s="61"/>
      <c r="Z2791" s="61"/>
      <c r="AA2791" s="61"/>
      <c r="AB2791" s="61"/>
      <c r="AC2791" s="61"/>
      <c r="AD2791" s="61"/>
      <c r="AE2791" s="61"/>
      <c r="AF2791" s="61"/>
      <c r="AG2791" s="61"/>
      <c r="AH2791" s="61"/>
      <c r="AI2791" s="61"/>
      <c r="AJ2791" s="61"/>
      <c r="AK2791" s="61"/>
      <c r="AL2791" s="61"/>
      <c r="AM2791" s="61"/>
      <c r="AN2791" s="61"/>
      <c r="AO2791" s="61"/>
      <c r="AP2791" s="62"/>
      <c r="AQ2791" s="61"/>
      <c r="AR2791" s="61"/>
      <c r="AS2791" s="61"/>
      <c r="AT2791" s="61"/>
      <c r="AU2791" s="61"/>
      <c r="AV2791" s="61"/>
      <c r="AW2791" s="60"/>
    </row>
    <row r="2792" s="59" customFormat="1" customHeight="1" spans="1:49">
      <c r="A2792" s="60"/>
      <c r="B2792" s="60"/>
      <c r="C2792" s="60"/>
      <c r="D2792" s="60"/>
      <c r="H2792" s="61"/>
      <c r="I2792" s="61"/>
      <c r="J2792" s="61"/>
      <c r="K2792" s="61"/>
      <c r="L2792" s="61"/>
      <c r="M2792" s="61"/>
      <c r="N2792" s="61"/>
      <c r="O2792" s="61"/>
      <c r="P2792" s="61"/>
      <c r="Q2792" s="61"/>
      <c r="R2792" s="61"/>
      <c r="S2792" s="61"/>
      <c r="T2792" s="61"/>
      <c r="U2792" s="61"/>
      <c r="V2792" s="61"/>
      <c r="W2792" s="61"/>
      <c r="X2792" s="61"/>
      <c r="Y2792" s="61"/>
      <c r="Z2792" s="61"/>
      <c r="AA2792" s="61"/>
      <c r="AB2792" s="61"/>
      <c r="AC2792" s="61"/>
      <c r="AD2792" s="61"/>
      <c r="AE2792" s="61"/>
      <c r="AF2792" s="61"/>
      <c r="AG2792" s="61"/>
      <c r="AH2792" s="61"/>
      <c r="AI2792" s="61"/>
      <c r="AJ2792" s="61"/>
      <c r="AK2792" s="61"/>
      <c r="AL2792" s="61"/>
      <c r="AM2792" s="61"/>
      <c r="AN2792" s="61"/>
      <c r="AO2792" s="61"/>
      <c r="AP2792" s="62"/>
      <c r="AQ2792" s="61"/>
      <c r="AR2792" s="61"/>
      <c r="AS2792" s="61"/>
      <c r="AT2792" s="61"/>
      <c r="AU2792" s="61"/>
      <c r="AV2792" s="61"/>
      <c r="AW2792" s="60"/>
    </row>
    <row r="2793" s="59" customFormat="1" customHeight="1" spans="1:49">
      <c r="A2793" s="60"/>
      <c r="B2793" s="60"/>
      <c r="C2793" s="60"/>
      <c r="D2793" s="60"/>
      <c r="H2793" s="61"/>
      <c r="I2793" s="61"/>
      <c r="J2793" s="61"/>
      <c r="K2793" s="61"/>
      <c r="L2793" s="61"/>
      <c r="M2793" s="61"/>
      <c r="N2793" s="61"/>
      <c r="O2793" s="61"/>
      <c r="P2793" s="61"/>
      <c r="Q2793" s="61"/>
      <c r="R2793" s="61"/>
      <c r="S2793" s="61"/>
      <c r="T2793" s="61"/>
      <c r="U2793" s="61"/>
      <c r="V2793" s="61"/>
      <c r="W2793" s="61"/>
      <c r="X2793" s="61"/>
      <c r="Y2793" s="61"/>
      <c r="Z2793" s="61"/>
      <c r="AA2793" s="61"/>
      <c r="AB2793" s="61"/>
      <c r="AC2793" s="61"/>
      <c r="AD2793" s="61"/>
      <c r="AE2793" s="61"/>
      <c r="AF2793" s="61"/>
      <c r="AG2793" s="61"/>
      <c r="AH2793" s="61"/>
      <c r="AI2793" s="61"/>
      <c r="AJ2793" s="61"/>
      <c r="AK2793" s="61"/>
      <c r="AL2793" s="61"/>
      <c r="AM2793" s="61"/>
      <c r="AN2793" s="61"/>
      <c r="AO2793" s="61"/>
      <c r="AP2793" s="62"/>
      <c r="AQ2793" s="61"/>
      <c r="AR2793" s="61"/>
      <c r="AS2793" s="61"/>
      <c r="AT2793" s="61"/>
      <c r="AU2793" s="61"/>
      <c r="AV2793" s="61"/>
      <c r="AW2793" s="60"/>
    </row>
    <row r="2794" s="59" customFormat="1" customHeight="1" spans="1:49">
      <c r="A2794" s="60"/>
      <c r="B2794" s="60"/>
      <c r="C2794" s="60"/>
      <c r="D2794" s="60"/>
      <c r="H2794" s="61"/>
      <c r="I2794" s="61"/>
      <c r="J2794" s="61"/>
      <c r="K2794" s="61"/>
      <c r="L2794" s="61"/>
      <c r="M2794" s="61"/>
      <c r="N2794" s="61"/>
      <c r="O2794" s="61"/>
      <c r="P2794" s="61"/>
      <c r="Q2794" s="61"/>
      <c r="R2794" s="61"/>
      <c r="S2794" s="61"/>
      <c r="T2794" s="61"/>
      <c r="U2794" s="61"/>
      <c r="V2794" s="61"/>
      <c r="W2794" s="61"/>
      <c r="X2794" s="61"/>
      <c r="Y2794" s="61"/>
      <c r="Z2794" s="61"/>
      <c r="AA2794" s="61"/>
      <c r="AB2794" s="61"/>
      <c r="AC2794" s="61"/>
      <c r="AD2794" s="61"/>
      <c r="AE2794" s="61"/>
      <c r="AF2794" s="61"/>
      <c r="AG2794" s="61"/>
      <c r="AH2794" s="61"/>
      <c r="AI2794" s="61"/>
      <c r="AJ2794" s="61"/>
      <c r="AK2794" s="61"/>
      <c r="AL2794" s="61"/>
      <c r="AM2794" s="61"/>
      <c r="AN2794" s="61"/>
      <c r="AO2794" s="61"/>
      <c r="AP2794" s="62"/>
      <c r="AQ2794" s="61"/>
      <c r="AR2794" s="61"/>
      <c r="AS2794" s="61"/>
      <c r="AT2794" s="61"/>
      <c r="AU2794" s="61"/>
      <c r="AV2794" s="61"/>
      <c r="AW2794" s="60"/>
    </row>
    <row r="2795" s="59" customFormat="1" customHeight="1" spans="1:49">
      <c r="A2795" s="60"/>
      <c r="B2795" s="60"/>
      <c r="C2795" s="60"/>
      <c r="D2795" s="60"/>
      <c r="H2795" s="61"/>
      <c r="I2795" s="61"/>
      <c r="J2795" s="61"/>
      <c r="K2795" s="61"/>
      <c r="L2795" s="61"/>
      <c r="M2795" s="61"/>
      <c r="N2795" s="61"/>
      <c r="O2795" s="61"/>
      <c r="P2795" s="61"/>
      <c r="Q2795" s="61"/>
      <c r="R2795" s="61"/>
      <c r="S2795" s="61"/>
      <c r="T2795" s="61"/>
      <c r="U2795" s="61"/>
      <c r="V2795" s="61"/>
      <c r="W2795" s="61"/>
      <c r="X2795" s="61"/>
      <c r="Y2795" s="61"/>
      <c r="Z2795" s="61"/>
      <c r="AA2795" s="61"/>
      <c r="AB2795" s="61"/>
      <c r="AC2795" s="61"/>
      <c r="AD2795" s="61"/>
      <c r="AE2795" s="61"/>
      <c r="AF2795" s="61"/>
      <c r="AG2795" s="61"/>
      <c r="AH2795" s="61"/>
      <c r="AI2795" s="61"/>
      <c r="AJ2795" s="61"/>
      <c r="AK2795" s="61"/>
      <c r="AL2795" s="61"/>
      <c r="AM2795" s="61"/>
      <c r="AN2795" s="61"/>
      <c r="AO2795" s="61"/>
      <c r="AP2795" s="62"/>
      <c r="AQ2795" s="61"/>
      <c r="AR2795" s="61"/>
      <c r="AS2795" s="61"/>
      <c r="AT2795" s="61"/>
      <c r="AU2795" s="61"/>
      <c r="AV2795" s="61"/>
      <c r="AW2795" s="60"/>
    </row>
    <row r="2796" s="59" customFormat="1" customHeight="1" spans="1:49">
      <c r="A2796" s="60"/>
      <c r="B2796" s="60"/>
      <c r="C2796" s="60"/>
      <c r="D2796" s="60"/>
      <c r="H2796" s="61"/>
      <c r="I2796" s="61"/>
      <c r="J2796" s="61"/>
      <c r="K2796" s="61"/>
      <c r="L2796" s="61"/>
      <c r="M2796" s="61"/>
      <c r="N2796" s="61"/>
      <c r="O2796" s="61"/>
      <c r="P2796" s="61"/>
      <c r="Q2796" s="61"/>
      <c r="R2796" s="61"/>
      <c r="S2796" s="61"/>
      <c r="T2796" s="61"/>
      <c r="U2796" s="61"/>
      <c r="V2796" s="61"/>
      <c r="W2796" s="61"/>
      <c r="X2796" s="61"/>
      <c r="Y2796" s="61"/>
      <c r="Z2796" s="61"/>
      <c r="AA2796" s="61"/>
      <c r="AB2796" s="61"/>
      <c r="AC2796" s="61"/>
      <c r="AD2796" s="61"/>
      <c r="AE2796" s="61"/>
      <c r="AF2796" s="61"/>
      <c r="AG2796" s="61"/>
      <c r="AH2796" s="61"/>
      <c r="AI2796" s="61"/>
      <c r="AJ2796" s="61"/>
      <c r="AK2796" s="61"/>
      <c r="AL2796" s="61"/>
      <c r="AM2796" s="61"/>
      <c r="AN2796" s="61"/>
      <c r="AO2796" s="61"/>
      <c r="AP2796" s="62"/>
      <c r="AQ2796" s="61"/>
      <c r="AR2796" s="61"/>
      <c r="AS2796" s="61"/>
      <c r="AT2796" s="61"/>
      <c r="AU2796" s="61"/>
      <c r="AV2796" s="61"/>
      <c r="AW2796" s="60"/>
    </row>
    <row r="2797" s="59" customFormat="1" customHeight="1" spans="1:49">
      <c r="A2797" s="60"/>
      <c r="B2797" s="60"/>
      <c r="C2797" s="60"/>
      <c r="D2797" s="60"/>
      <c r="H2797" s="61"/>
      <c r="I2797" s="61"/>
      <c r="J2797" s="61"/>
      <c r="K2797" s="61"/>
      <c r="L2797" s="61"/>
      <c r="M2797" s="61"/>
      <c r="N2797" s="61"/>
      <c r="O2797" s="61"/>
      <c r="P2797" s="61"/>
      <c r="Q2797" s="61"/>
      <c r="R2797" s="61"/>
      <c r="S2797" s="61"/>
      <c r="T2797" s="61"/>
      <c r="U2797" s="61"/>
      <c r="V2797" s="61"/>
      <c r="W2797" s="61"/>
      <c r="X2797" s="61"/>
      <c r="Y2797" s="61"/>
      <c r="Z2797" s="61"/>
      <c r="AA2797" s="61"/>
      <c r="AB2797" s="61"/>
      <c r="AC2797" s="61"/>
      <c r="AD2797" s="61"/>
      <c r="AE2797" s="61"/>
      <c r="AF2797" s="61"/>
      <c r="AG2797" s="61"/>
      <c r="AH2797" s="61"/>
      <c r="AI2797" s="61"/>
      <c r="AJ2797" s="61"/>
      <c r="AK2797" s="61"/>
      <c r="AL2797" s="61"/>
      <c r="AM2797" s="61"/>
      <c r="AN2797" s="61"/>
      <c r="AO2797" s="61"/>
      <c r="AP2797" s="62"/>
      <c r="AQ2797" s="61"/>
      <c r="AR2797" s="61"/>
      <c r="AS2797" s="61"/>
      <c r="AT2797" s="61"/>
      <c r="AU2797" s="61"/>
      <c r="AV2797" s="61"/>
      <c r="AW2797" s="60"/>
    </row>
    <row r="2798" s="59" customFormat="1" customHeight="1" spans="1:49">
      <c r="A2798" s="60"/>
      <c r="B2798" s="60"/>
      <c r="C2798" s="60"/>
      <c r="D2798" s="60"/>
      <c r="H2798" s="61"/>
      <c r="I2798" s="61"/>
      <c r="J2798" s="61"/>
      <c r="K2798" s="61"/>
      <c r="L2798" s="61"/>
      <c r="M2798" s="61"/>
      <c r="N2798" s="61"/>
      <c r="O2798" s="61"/>
      <c r="P2798" s="61"/>
      <c r="Q2798" s="61"/>
      <c r="R2798" s="61"/>
      <c r="S2798" s="61"/>
      <c r="T2798" s="61"/>
      <c r="U2798" s="61"/>
      <c r="V2798" s="61"/>
      <c r="W2798" s="61"/>
      <c r="X2798" s="61"/>
      <c r="Y2798" s="61"/>
      <c r="Z2798" s="61"/>
      <c r="AA2798" s="61"/>
      <c r="AB2798" s="61"/>
      <c r="AC2798" s="61"/>
      <c r="AD2798" s="61"/>
      <c r="AE2798" s="61"/>
      <c r="AF2798" s="61"/>
      <c r="AG2798" s="61"/>
      <c r="AH2798" s="61"/>
      <c r="AI2798" s="61"/>
      <c r="AJ2798" s="61"/>
      <c r="AK2798" s="61"/>
      <c r="AL2798" s="61"/>
      <c r="AM2798" s="61"/>
      <c r="AN2798" s="61"/>
      <c r="AO2798" s="61"/>
      <c r="AP2798" s="62"/>
      <c r="AQ2798" s="61"/>
      <c r="AR2798" s="61"/>
      <c r="AS2798" s="61"/>
      <c r="AT2798" s="61"/>
      <c r="AU2798" s="61"/>
      <c r="AV2798" s="61"/>
      <c r="AW2798" s="60"/>
    </row>
    <row r="2799" s="59" customFormat="1" customHeight="1" spans="1:49">
      <c r="A2799" s="60"/>
      <c r="B2799" s="60"/>
      <c r="C2799" s="60"/>
      <c r="D2799" s="60"/>
      <c r="H2799" s="61"/>
      <c r="I2799" s="61"/>
      <c r="J2799" s="61"/>
      <c r="K2799" s="61"/>
      <c r="L2799" s="61"/>
      <c r="M2799" s="61"/>
      <c r="N2799" s="61"/>
      <c r="O2799" s="61"/>
      <c r="P2799" s="61"/>
      <c r="Q2799" s="61"/>
      <c r="R2799" s="61"/>
      <c r="S2799" s="61"/>
      <c r="T2799" s="61"/>
      <c r="U2799" s="61"/>
      <c r="V2799" s="61"/>
      <c r="W2799" s="61"/>
      <c r="X2799" s="61"/>
      <c r="Y2799" s="61"/>
      <c r="Z2799" s="61"/>
      <c r="AA2799" s="61"/>
      <c r="AB2799" s="61"/>
      <c r="AC2799" s="61"/>
      <c r="AD2799" s="61"/>
      <c r="AE2799" s="61"/>
      <c r="AF2799" s="61"/>
      <c r="AG2799" s="61"/>
      <c r="AH2799" s="61"/>
      <c r="AI2799" s="61"/>
      <c r="AJ2799" s="61"/>
      <c r="AK2799" s="61"/>
      <c r="AL2799" s="61"/>
      <c r="AM2799" s="61"/>
      <c r="AN2799" s="61"/>
      <c r="AO2799" s="61"/>
      <c r="AP2799" s="62"/>
      <c r="AQ2799" s="61"/>
      <c r="AR2799" s="61"/>
      <c r="AS2799" s="61"/>
      <c r="AT2799" s="61"/>
      <c r="AU2799" s="61"/>
      <c r="AV2799" s="61"/>
      <c r="AW2799" s="60"/>
    </row>
    <row r="2800" s="59" customFormat="1" customHeight="1" spans="1:49">
      <c r="A2800" s="60"/>
      <c r="B2800" s="60"/>
      <c r="C2800" s="60"/>
      <c r="D2800" s="60"/>
      <c r="H2800" s="61"/>
      <c r="I2800" s="61"/>
      <c r="J2800" s="61"/>
      <c r="K2800" s="61"/>
      <c r="L2800" s="61"/>
      <c r="M2800" s="61"/>
      <c r="N2800" s="61"/>
      <c r="O2800" s="61"/>
      <c r="P2800" s="61"/>
      <c r="Q2800" s="61"/>
      <c r="R2800" s="61"/>
      <c r="S2800" s="61"/>
      <c r="T2800" s="61"/>
      <c r="U2800" s="61"/>
      <c r="V2800" s="61"/>
      <c r="W2800" s="61"/>
      <c r="X2800" s="61"/>
      <c r="Y2800" s="61"/>
      <c r="Z2800" s="61"/>
      <c r="AA2800" s="61"/>
      <c r="AB2800" s="61"/>
      <c r="AC2800" s="61"/>
      <c r="AD2800" s="61"/>
      <c r="AE2800" s="61"/>
      <c r="AF2800" s="61"/>
      <c r="AG2800" s="61"/>
      <c r="AH2800" s="61"/>
      <c r="AI2800" s="61"/>
      <c r="AJ2800" s="61"/>
      <c r="AK2800" s="61"/>
      <c r="AL2800" s="61"/>
      <c r="AM2800" s="61"/>
      <c r="AN2800" s="61"/>
      <c r="AO2800" s="61"/>
      <c r="AP2800" s="62"/>
      <c r="AQ2800" s="61"/>
      <c r="AR2800" s="61"/>
      <c r="AS2800" s="61"/>
      <c r="AT2800" s="61"/>
      <c r="AU2800" s="61"/>
      <c r="AV2800" s="61"/>
      <c r="AW2800" s="60"/>
    </row>
    <row r="2801" s="59" customFormat="1" customHeight="1" spans="1:49">
      <c r="A2801" s="60"/>
      <c r="B2801" s="60"/>
      <c r="C2801" s="60"/>
      <c r="D2801" s="60"/>
      <c r="H2801" s="61"/>
      <c r="I2801" s="61"/>
      <c r="J2801" s="61"/>
      <c r="K2801" s="61"/>
      <c r="L2801" s="61"/>
      <c r="M2801" s="61"/>
      <c r="N2801" s="61"/>
      <c r="O2801" s="61"/>
      <c r="P2801" s="61"/>
      <c r="Q2801" s="61"/>
      <c r="R2801" s="61"/>
      <c r="S2801" s="61"/>
      <c r="T2801" s="61"/>
      <c r="U2801" s="61"/>
      <c r="V2801" s="61"/>
      <c r="W2801" s="61"/>
      <c r="X2801" s="61"/>
      <c r="Y2801" s="61"/>
      <c r="Z2801" s="61"/>
      <c r="AA2801" s="61"/>
      <c r="AB2801" s="61"/>
      <c r="AC2801" s="61"/>
      <c r="AD2801" s="61"/>
      <c r="AE2801" s="61"/>
      <c r="AF2801" s="61"/>
      <c r="AG2801" s="61"/>
      <c r="AH2801" s="61"/>
      <c r="AI2801" s="61"/>
      <c r="AJ2801" s="61"/>
      <c r="AK2801" s="61"/>
      <c r="AL2801" s="61"/>
      <c r="AM2801" s="61"/>
      <c r="AN2801" s="61"/>
      <c r="AO2801" s="61"/>
      <c r="AP2801" s="62"/>
      <c r="AQ2801" s="61"/>
      <c r="AR2801" s="61"/>
      <c r="AS2801" s="61"/>
      <c r="AT2801" s="61"/>
      <c r="AU2801" s="61"/>
      <c r="AV2801" s="61"/>
      <c r="AW2801" s="60"/>
    </row>
    <row r="2802" s="59" customFormat="1" customHeight="1" spans="1:49">
      <c r="A2802" s="60"/>
      <c r="B2802" s="60"/>
      <c r="C2802" s="60"/>
      <c r="D2802" s="60"/>
      <c r="H2802" s="61"/>
      <c r="I2802" s="61"/>
      <c r="J2802" s="61"/>
      <c r="K2802" s="61"/>
      <c r="L2802" s="61"/>
      <c r="M2802" s="61"/>
      <c r="N2802" s="61"/>
      <c r="O2802" s="61"/>
      <c r="P2802" s="61"/>
      <c r="Q2802" s="61"/>
      <c r="R2802" s="61"/>
      <c r="S2802" s="61"/>
      <c r="T2802" s="61"/>
      <c r="U2802" s="61"/>
      <c r="V2802" s="61"/>
      <c r="W2802" s="61"/>
      <c r="X2802" s="61"/>
      <c r="Y2802" s="61"/>
      <c r="Z2802" s="61"/>
      <c r="AA2802" s="61"/>
      <c r="AB2802" s="61"/>
      <c r="AC2802" s="61"/>
      <c r="AD2802" s="61"/>
      <c r="AE2802" s="61"/>
      <c r="AF2802" s="61"/>
      <c r="AG2802" s="61"/>
      <c r="AH2802" s="61"/>
      <c r="AI2802" s="61"/>
      <c r="AJ2802" s="61"/>
      <c r="AK2802" s="61"/>
      <c r="AL2802" s="61"/>
      <c r="AM2802" s="61"/>
      <c r="AN2802" s="61"/>
      <c r="AO2802" s="61"/>
      <c r="AP2802" s="62"/>
      <c r="AQ2802" s="61"/>
      <c r="AR2802" s="61"/>
      <c r="AS2802" s="61"/>
      <c r="AT2802" s="61"/>
      <c r="AU2802" s="61"/>
      <c r="AV2802" s="61"/>
      <c r="AW2802" s="60"/>
    </row>
    <row r="2803" s="59" customFormat="1" customHeight="1" spans="1:49">
      <c r="A2803" s="60"/>
      <c r="B2803" s="60"/>
      <c r="C2803" s="60"/>
      <c r="D2803" s="60"/>
      <c r="H2803" s="61"/>
      <c r="I2803" s="61"/>
      <c r="J2803" s="61"/>
      <c r="K2803" s="61"/>
      <c r="L2803" s="61"/>
      <c r="M2803" s="61"/>
      <c r="N2803" s="61"/>
      <c r="O2803" s="61"/>
      <c r="P2803" s="61"/>
      <c r="Q2803" s="61"/>
      <c r="R2803" s="61"/>
      <c r="S2803" s="61"/>
      <c r="T2803" s="61"/>
      <c r="U2803" s="61"/>
      <c r="V2803" s="61"/>
      <c r="W2803" s="61"/>
      <c r="X2803" s="61"/>
      <c r="Y2803" s="61"/>
      <c r="Z2803" s="61"/>
      <c r="AA2803" s="61"/>
      <c r="AB2803" s="61"/>
      <c r="AC2803" s="61"/>
      <c r="AD2803" s="61"/>
      <c r="AE2803" s="61"/>
      <c r="AF2803" s="61"/>
      <c r="AG2803" s="61"/>
      <c r="AH2803" s="61"/>
      <c r="AI2803" s="61"/>
      <c r="AJ2803" s="61"/>
      <c r="AK2803" s="61"/>
      <c r="AL2803" s="61"/>
      <c r="AM2803" s="61"/>
      <c r="AN2803" s="61"/>
      <c r="AO2803" s="61"/>
      <c r="AP2803" s="62"/>
      <c r="AQ2803" s="61"/>
      <c r="AR2803" s="61"/>
      <c r="AS2803" s="61"/>
      <c r="AT2803" s="61"/>
      <c r="AU2803" s="61"/>
      <c r="AV2803" s="61"/>
      <c r="AW2803" s="60"/>
    </row>
    <row r="2804" s="59" customFormat="1" customHeight="1" spans="1:49">
      <c r="A2804" s="60"/>
      <c r="B2804" s="60"/>
      <c r="C2804" s="60"/>
      <c r="D2804" s="60"/>
      <c r="H2804" s="61"/>
      <c r="I2804" s="61"/>
      <c r="J2804" s="61"/>
      <c r="K2804" s="61"/>
      <c r="L2804" s="61"/>
      <c r="M2804" s="61"/>
      <c r="N2804" s="61"/>
      <c r="O2804" s="61"/>
      <c r="P2804" s="61"/>
      <c r="Q2804" s="61"/>
      <c r="R2804" s="61"/>
      <c r="S2804" s="61"/>
      <c r="T2804" s="61"/>
      <c r="U2804" s="61"/>
      <c r="V2804" s="61"/>
      <c r="W2804" s="61"/>
      <c r="X2804" s="61"/>
      <c r="Y2804" s="61"/>
      <c r="Z2804" s="61"/>
      <c r="AA2804" s="61"/>
      <c r="AB2804" s="61"/>
      <c r="AC2804" s="61"/>
      <c r="AD2804" s="61"/>
      <c r="AE2804" s="61"/>
      <c r="AF2804" s="61"/>
      <c r="AG2804" s="61"/>
      <c r="AH2804" s="61"/>
      <c r="AI2804" s="61"/>
      <c r="AJ2804" s="61"/>
      <c r="AK2804" s="61"/>
      <c r="AL2804" s="61"/>
      <c r="AM2804" s="61"/>
      <c r="AN2804" s="61"/>
      <c r="AO2804" s="61"/>
      <c r="AP2804" s="62"/>
      <c r="AQ2804" s="61"/>
      <c r="AR2804" s="61"/>
      <c r="AS2804" s="61"/>
      <c r="AT2804" s="61"/>
      <c r="AU2804" s="61"/>
      <c r="AV2804" s="61"/>
      <c r="AW2804" s="60"/>
    </row>
    <row r="2805" s="59" customFormat="1" customHeight="1" spans="1:49">
      <c r="A2805" s="60"/>
      <c r="B2805" s="60"/>
      <c r="C2805" s="60"/>
      <c r="D2805" s="60"/>
      <c r="H2805" s="61"/>
      <c r="I2805" s="61"/>
      <c r="J2805" s="61"/>
      <c r="K2805" s="61"/>
      <c r="L2805" s="61"/>
      <c r="M2805" s="61"/>
      <c r="N2805" s="61"/>
      <c r="O2805" s="61"/>
      <c r="P2805" s="61"/>
      <c r="Q2805" s="61"/>
      <c r="R2805" s="61"/>
      <c r="S2805" s="61"/>
      <c r="T2805" s="61"/>
      <c r="U2805" s="61"/>
      <c r="V2805" s="61"/>
      <c r="W2805" s="61"/>
      <c r="X2805" s="61"/>
      <c r="Y2805" s="61"/>
      <c r="Z2805" s="61"/>
      <c r="AA2805" s="61"/>
      <c r="AB2805" s="61"/>
      <c r="AC2805" s="61"/>
      <c r="AD2805" s="61"/>
      <c r="AE2805" s="61"/>
      <c r="AF2805" s="61"/>
      <c r="AG2805" s="61"/>
      <c r="AH2805" s="61"/>
      <c r="AI2805" s="61"/>
      <c r="AJ2805" s="61"/>
      <c r="AK2805" s="61"/>
      <c r="AL2805" s="61"/>
      <c r="AM2805" s="61"/>
      <c r="AN2805" s="61"/>
      <c r="AO2805" s="61"/>
      <c r="AP2805" s="62"/>
      <c r="AQ2805" s="61"/>
      <c r="AR2805" s="61"/>
      <c r="AS2805" s="61"/>
      <c r="AT2805" s="61"/>
      <c r="AU2805" s="61"/>
      <c r="AV2805" s="61"/>
      <c r="AW2805" s="60"/>
    </row>
    <row r="2806" s="59" customFormat="1" customHeight="1" spans="1:49">
      <c r="A2806" s="60"/>
      <c r="B2806" s="60"/>
      <c r="C2806" s="60"/>
      <c r="D2806" s="60"/>
      <c r="H2806" s="61"/>
      <c r="I2806" s="61"/>
      <c r="J2806" s="61"/>
      <c r="K2806" s="61"/>
      <c r="L2806" s="61"/>
      <c r="M2806" s="61"/>
      <c r="N2806" s="61"/>
      <c r="O2806" s="61"/>
      <c r="P2806" s="61"/>
      <c r="Q2806" s="61"/>
      <c r="R2806" s="61"/>
      <c r="S2806" s="61"/>
      <c r="T2806" s="61"/>
      <c r="U2806" s="61"/>
      <c r="V2806" s="61"/>
      <c r="W2806" s="61"/>
      <c r="X2806" s="61"/>
      <c r="Y2806" s="61"/>
      <c r="Z2806" s="61"/>
      <c r="AA2806" s="61"/>
      <c r="AB2806" s="61"/>
      <c r="AC2806" s="61"/>
      <c r="AD2806" s="61"/>
      <c r="AE2806" s="61"/>
      <c r="AF2806" s="61"/>
      <c r="AG2806" s="61"/>
      <c r="AH2806" s="61"/>
      <c r="AI2806" s="61"/>
      <c r="AJ2806" s="61"/>
      <c r="AK2806" s="61"/>
      <c r="AL2806" s="61"/>
      <c r="AM2806" s="61"/>
      <c r="AN2806" s="61"/>
      <c r="AO2806" s="61"/>
      <c r="AP2806" s="62"/>
      <c r="AQ2806" s="61"/>
      <c r="AR2806" s="61"/>
      <c r="AS2806" s="61"/>
      <c r="AT2806" s="61"/>
      <c r="AU2806" s="61"/>
      <c r="AV2806" s="61"/>
      <c r="AW2806" s="60"/>
    </row>
    <row r="2807" s="59" customFormat="1" customHeight="1" spans="1:49">
      <c r="A2807" s="60"/>
      <c r="B2807" s="60"/>
      <c r="C2807" s="60"/>
      <c r="D2807" s="60"/>
      <c r="H2807" s="61"/>
      <c r="I2807" s="61"/>
      <c r="J2807" s="61"/>
      <c r="K2807" s="61"/>
      <c r="L2807" s="61"/>
      <c r="M2807" s="61"/>
      <c r="N2807" s="61"/>
      <c r="O2807" s="61"/>
      <c r="P2807" s="61"/>
      <c r="Q2807" s="61"/>
      <c r="R2807" s="61"/>
      <c r="S2807" s="61"/>
      <c r="T2807" s="61"/>
      <c r="U2807" s="61"/>
      <c r="V2807" s="61"/>
      <c r="W2807" s="61"/>
      <c r="X2807" s="61"/>
      <c r="Y2807" s="61"/>
      <c r="Z2807" s="61"/>
      <c r="AA2807" s="61"/>
      <c r="AB2807" s="61"/>
      <c r="AC2807" s="61"/>
      <c r="AD2807" s="61"/>
      <c r="AE2807" s="61"/>
      <c r="AF2807" s="61"/>
      <c r="AG2807" s="61"/>
      <c r="AH2807" s="61"/>
      <c r="AI2807" s="61"/>
      <c r="AJ2807" s="61"/>
      <c r="AK2807" s="61"/>
      <c r="AL2807" s="61"/>
      <c r="AM2807" s="61"/>
      <c r="AN2807" s="61"/>
      <c r="AO2807" s="61"/>
      <c r="AP2807" s="62"/>
      <c r="AQ2807" s="61"/>
      <c r="AR2807" s="61"/>
      <c r="AS2807" s="61"/>
      <c r="AT2807" s="61"/>
      <c r="AU2807" s="61"/>
      <c r="AV2807" s="61"/>
      <c r="AW2807" s="60"/>
    </row>
    <row r="2808" s="59" customFormat="1" customHeight="1" spans="1:49">
      <c r="A2808" s="60"/>
      <c r="B2808" s="60"/>
      <c r="C2808" s="60"/>
      <c r="D2808" s="60"/>
      <c r="H2808" s="61"/>
      <c r="I2808" s="61"/>
      <c r="J2808" s="61"/>
      <c r="K2808" s="61"/>
      <c r="L2808" s="61"/>
      <c r="M2808" s="61"/>
      <c r="N2808" s="61"/>
      <c r="O2808" s="61"/>
      <c r="P2808" s="61"/>
      <c r="Q2808" s="61"/>
      <c r="R2808" s="61"/>
      <c r="S2808" s="61"/>
      <c r="T2808" s="61"/>
      <c r="U2808" s="61"/>
      <c r="V2808" s="61"/>
      <c r="W2808" s="61"/>
      <c r="X2808" s="61"/>
      <c r="Y2808" s="61"/>
      <c r="Z2808" s="61"/>
      <c r="AA2808" s="61"/>
      <c r="AB2808" s="61"/>
      <c r="AC2808" s="61"/>
      <c r="AD2808" s="61"/>
      <c r="AE2808" s="61"/>
      <c r="AF2808" s="61"/>
      <c r="AG2808" s="61"/>
      <c r="AH2808" s="61"/>
      <c r="AI2808" s="61"/>
      <c r="AJ2808" s="61"/>
      <c r="AK2808" s="61"/>
      <c r="AL2808" s="61"/>
      <c r="AM2808" s="61"/>
      <c r="AN2808" s="61"/>
      <c r="AO2808" s="61"/>
      <c r="AP2808" s="62"/>
      <c r="AQ2808" s="61"/>
      <c r="AR2808" s="61"/>
      <c r="AS2808" s="61"/>
      <c r="AT2808" s="61"/>
      <c r="AU2808" s="61"/>
      <c r="AV2808" s="61"/>
      <c r="AW2808" s="60"/>
    </row>
    <row r="2809" s="59" customFormat="1" customHeight="1" spans="1:49">
      <c r="A2809" s="60"/>
      <c r="B2809" s="60"/>
      <c r="C2809" s="60"/>
      <c r="D2809" s="60"/>
      <c r="H2809" s="61"/>
      <c r="I2809" s="61"/>
      <c r="J2809" s="61"/>
      <c r="K2809" s="61"/>
      <c r="L2809" s="61"/>
      <c r="M2809" s="61"/>
      <c r="N2809" s="61"/>
      <c r="O2809" s="61"/>
      <c r="P2809" s="61"/>
      <c r="Q2809" s="61"/>
      <c r="R2809" s="61"/>
      <c r="S2809" s="61"/>
      <c r="T2809" s="61"/>
      <c r="U2809" s="61"/>
      <c r="V2809" s="61"/>
      <c r="W2809" s="61"/>
      <c r="X2809" s="61"/>
      <c r="Y2809" s="61"/>
      <c r="Z2809" s="61"/>
      <c r="AA2809" s="61"/>
      <c r="AB2809" s="61"/>
      <c r="AC2809" s="61"/>
      <c r="AD2809" s="61"/>
      <c r="AE2809" s="61"/>
      <c r="AF2809" s="61"/>
      <c r="AG2809" s="61"/>
      <c r="AH2809" s="61"/>
      <c r="AI2809" s="61"/>
      <c r="AJ2809" s="61"/>
      <c r="AK2809" s="61"/>
      <c r="AL2809" s="61"/>
      <c r="AM2809" s="61"/>
      <c r="AN2809" s="61"/>
      <c r="AO2809" s="61"/>
      <c r="AP2809" s="62"/>
      <c r="AQ2809" s="61"/>
      <c r="AR2809" s="61"/>
      <c r="AS2809" s="61"/>
      <c r="AT2809" s="61"/>
      <c r="AU2809" s="61"/>
      <c r="AV2809" s="61"/>
      <c r="AW2809" s="60"/>
    </row>
    <row r="2810" s="59" customFormat="1" customHeight="1" spans="1:49">
      <c r="A2810" s="60"/>
      <c r="B2810" s="60"/>
      <c r="C2810" s="60"/>
      <c r="D2810" s="60"/>
      <c r="H2810" s="61"/>
      <c r="I2810" s="61"/>
      <c r="J2810" s="61"/>
      <c r="K2810" s="61"/>
      <c r="L2810" s="61"/>
      <c r="M2810" s="61"/>
      <c r="N2810" s="61"/>
      <c r="O2810" s="61"/>
      <c r="P2810" s="61"/>
      <c r="Q2810" s="61"/>
      <c r="R2810" s="61"/>
      <c r="S2810" s="61"/>
      <c r="T2810" s="61"/>
      <c r="U2810" s="61"/>
      <c r="V2810" s="61"/>
      <c r="W2810" s="61"/>
      <c r="X2810" s="61"/>
      <c r="Y2810" s="61"/>
      <c r="Z2810" s="61"/>
      <c r="AA2810" s="61"/>
      <c r="AB2810" s="61"/>
      <c r="AC2810" s="61"/>
      <c r="AD2810" s="61"/>
      <c r="AE2810" s="61"/>
      <c r="AF2810" s="61"/>
      <c r="AG2810" s="61"/>
      <c r="AH2810" s="61"/>
      <c r="AI2810" s="61"/>
      <c r="AJ2810" s="61"/>
      <c r="AK2810" s="61"/>
      <c r="AL2810" s="61"/>
      <c r="AM2810" s="61"/>
      <c r="AN2810" s="61"/>
      <c r="AO2810" s="61"/>
      <c r="AP2810" s="62"/>
      <c r="AQ2810" s="61"/>
      <c r="AR2810" s="61"/>
      <c r="AS2810" s="61"/>
      <c r="AT2810" s="61"/>
      <c r="AU2810" s="61"/>
      <c r="AV2810" s="61"/>
      <c r="AW2810" s="60"/>
    </row>
    <row r="2811" s="59" customFormat="1" customHeight="1" spans="1:49">
      <c r="A2811" s="60"/>
      <c r="B2811" s="60"/>
      <c r="C2811" s="60"/>
      <c r="D2811" s="60"/>
      <c r="H2811" s="61"/>
      <c r="I2811" s="61"/>
      <c r="J2811" s="61"/>
      <c r="K2811" s="61"/>
      <c r="L2811" s="61"/>
      <c r="M2811" s="61"/>
      <c r="N2811" s="61"/>
      <c r="O2811" s="61"/>
      <c r="P2811" s="61"/>
      <c r="Q2811" s="61"/>
      <c r="R2811" s="61"/>
      <c r="S2811" s="61"/>
      <c r="T2811" s="61"/>
      <c r="U2811" s="61"/>
      <c r="V2811" s="61"/>
      <c r="W2811" s="61"/>
      <c r="X2811" s="61"/>
      <c r="Y2811" s="61"/>
      <c r="Z2811" s="61"/>
      <c r="AA2811" s="61"/>
      <c r="AB2811" s="61"/>
      <c r="AC2811" s="61"/>
      <c r="AD2811" s="61"/>
      <c r="AE2811" s="61"/>
      <c r="AF2811" s="61"/>
      <c r="AG2811" s="61"/>
      <c r="AH2811" s="61"/>
      <c r="AI2811" s="61"/>
      <c r="AJ2811" s="61"/>
      <c r="AK2811" s="61"/>
      <c r="AL2811" s="61"/>
      <c r="AM2811" s="61"/>
      <c r="AN2811" s="61"/>
      <c r="AO2811" s="61"/>
      <c r="AP2811" s="62"/>
      <c r="AQ2811" s="61"/>
      <c r="AR2811" s="61"/>
      <c r="AS2811" s="61"/>
      <c r="AT2811" s="61"/>
      <c r="AU2811" s="61"/>
      <c r="AV2811" s="61"/>
      <c r="AW2811" s="60"/>
    </row>
    <row r="2812" s="59" customFormat="1" customHeight="1" spans="1:49">
      <c r="A2812" s="60"/>
      <c r="B2812" s="60"/>
      <c r="C2812" s="60"/>
      <c r="D2812" s="60"/>
      <c r="H2812" s="61"/>
      <c r="I2812" s="61"/>
      <c r="J2812" s="61"/>
      <c r="K2812" s="61"/>
      <c r="L2812" s="61"/>
      <c r="M2812" s="61"/>
      <c r="N2812" s="61"/>
      <c r="O2812" s="61"/>
      <c r="P2812" s="61"/>
      <c r="Q2812" s="61"/>
      <c r="R2812" s="61"/>
      <c r="S2812" s="61"/>
      <c r="T2812" s="61"/>
      <c r="U2812" s="61"/>
      <c r="V2812" s="61"/>
      <c r="W2812" s="61"/>
      <c r="X2812" s="61"/>
      <c r="Y2812" s="61"/>
      <c r="Z2812" s="61"/>
      <c r="AA2812" s="61"/>
      <c r="AB2812" s="61"/>
      <c r="AC2812" s="61"/>
      <c r="AD2812" s="61"/>
      <c r="AE2812" s="61"/>
      <c r="AF2812" s="61"/>
      <c r="AG2812" s="61"/>
      <c r="AH2812" s="61"/>
      <c r="AI2812" s="61"/>
      <c r="AJ2812" s="61"/>
      <c r="AK2812" s="61"/>
      <c r="AL2812" s="61"/>
      <c r="AM2812" s="61"/>
      <c r="AN2812" s="61"/>
      <c r="AO2812" s="61"/>
      <c r="AP2812" s="62"/>
      <c r="AQ2812" s="61"/>
      <c r="AR2812" s="61"/>
      <c r="AS2812" s="61"/>
      <c r="AT2812" s="61"/>
      <c r="AU2812" s="61"/>
      <c r="AV2812" s="61"/>
      <c r="AW2812" s="60"/>
    </row>
    <row r="2813" s="59" customFormat="1" customHeight="1" spans="1:49">
      <c r="A2813" s="60"/>
      <c r="B2813" s="60"/>
      <c r="C2813" s="60"/>
      <c r="D2813" s="60"/>
      <c r="H2813" s="61"/>
      <c r="I2813" s="61"/>
      <c r="J2813" s="61"/>
      <c r="K2813" s="61"/>
      <c r="L2813" s="61"/>
      <c r="M2813" s="61"/>
      <c r="N2813" s="61"/>
      <c r="O2813" s="61"/>
      <c r="P2813" s="61"/>
      <c r="Q2813" s="61"/>
      <c r="R2813" s="61"/>
      <c r="S2813" s="61"/>
      <c r="T2813" s="61"/>
      <c r="U2813" s="61"/>
      <c r="V2813" s="61"/>
      <c r="W2813" s="61"/>
      <c r="X2813" s="61"/>
      <c r="Y2813" s="61"/>
      <c r="Z2813" s="61"/>
      <c r="AA2813" s="61"/>
      <c r="AB2813" s="61"/>
      <c r="AC2813" s="61"/>
      <c r="AD2813" s="61"/>
      <c r="AE2813" s="61"/>
      <c r="AF2813" s="61"/>
      <c r="AG2813" s="61"/>
      <c r="AH2813" s="61"/>
      <c r="AI2813" s="61"/>
      <c r="AJ2813" s="61"/>
      <c r="AK2813" s="61"/>
      <c r="AL2813" s="61"/>
      <c r="AM2813" s="61"/>
      <c r="AN2813" s="61"/>
      <c r="AO2813" s="61"/>
      <c r="AP2813" s="62"/>
      <c r="AQ2813" s="61"/>
      <c r="AR2813" s="61"/>
      <c r="AS2813" s="61"/>
      <c r="AT2813" s="61"/>
      <c r="AU2813" s="61"/>
      <c r="AV2813" s="61"/>
      <c r="AW2813" s="60"/>
    </row>
    <row r="2814" s="59" customFormat="1" customHeight="1" spans="1:49">
      <c r="A2814" s="60"/>
      <c r="B2814" s="60"/>
      <c r="C2814" s="60"/>
      <c r="D2814" s="60"/>
      <c r="H2814" s="61"/>
      <c r="I2814" s="61"/>
      <c r="J2814" s="61"/>
      <c r="K2814" s="61"/>
      <c r="L2814" s="61"/>
      <c r="M2814" s="61"/>
      <c r="N2814" s="61"/>
      <c r="O2814" s="61"/>
      <c r="P2814" s="61"/>
      <c r="Q2814" s="61"/>
      <c r="R2814" s="61"/>
      <c r="S2814" s="61"/>
      <c r="T2814" s="61"/>
      <c r="U2814" s="61"/>
      <c r="V2814" s="61"/>
      <c r="W2814" s="61"/>
      <c r="X2814" s="61"/>
      <c r="Y2814" s="61"/>
      <c r="Z2814" s="61"/>
      <c r="AA2814" s="61"/>
      <c r="AB2814" s="61"/>
      <c r="AC2814" s="61"/>
      <c r="AD2814" s="61"/>
      <c r="AE2814" s="61"/>
      <c r="AF2814" s="61"/>
      <c r="AG2814" s="61"/>
      <c r="AH2814" s="61"/>
      <c r="AI2814" s="61"/>
      <c r="AJ2814" s="61"/>
      <c r="AK2814" s="61"/>
      <c r="AL2814" s="61"/>
      <c r="AM2814" s="61"/>
      <c r="AN2814" s="61"/>
      <c r="AO2814" s="61"/>
      <c r="AP2814" s="62"/>
      <c r="AQ2814" s="61"/>
      <c r="AR2814" s="61"/>
      <c r="AS2814" s="61"/>
      <c r="AT2814" s="61"/>
      <c r="AU2814" s="61"/>
      <c r="AV2814" s="61"/>
      <c r="AW2814" s="60"/>
    </row>
    <row r="2815" s="59" customFormat="1" customHeight="1" spans="1:49">
      <c r="A2815" s="60"/>
      <c r="B2815" s="60"/>
      <c r="C2815" s="60"/>
      <c r="D2815" s="60"/>
      <c r="H2815" s="61"/>
      <c r="I2815" s="61"/>
      <c r="J2815" s="61"/>
      <c r="K2815" s="61"/>
      <c r="L2815" s="61"/>
      <c r="M2815" s="61"/>
      <c r="N2815" s="61"/>
      <c r="O2815" s="61"/>
      <c r="P2815" s="61"/>
      <c r="Q2815" s="61"/>
      <c r="R2815" s="61"/>
      <c r="S2815" s="61"/>
      <c r="T2815" s="61"/>
      <c r="U2815" s="61"/>
      <c r="V2815" s="61"/>
      <c r="W2815" s="61"/>
      <c r="X2815" s="61"/>
      <c r="Y2815" s="61"/>
      <c r="Z2815" s="61"/>
      <c r="AA2815" s="61"/>
      <c r="AB2815" s="61"/>
      <c r="AC2815" s="61"/>
      <c r="AD2815" s="61"/>
      <c r="AE2815" s="61"/>
      <c r="AF2815" s="61"/>
      <c r="AG2815" s="61"/>
      <c r="AH2815" s="61"/>
      <c r="AI2815" s="61"/>
      <c r="AJ2815" s="61"/>
      <c r="AK2815" s="61"/>
      <c r="AL2815" s="61"/>
      <c r="AM2815" s="61"/>
      <c r="AN2815" s="61"/>
      <c r="AO2815" s="61"/>
      <c r="AP2815" s="62"/>
      <c r="AQ2815" s="61"/>
      <c r="AR2815" s="61"/>
      <c r="AS2815" s="61"/>
      <c r="AT2815" s="61"/>
      <c r="AU2815" s="61"/>
      <c r="AV2815" s="61"/>
      <c r="AW2815" s="60"/>
    </row>
    <row r="2816" s="59" customFormat="1" customHeight="1" spans="1:49">
      <c r="A2816" s="60"/>
      <c r="B2816" s="60"/>
      <c r="C2816" s="60"/>
      <c r="D2816" s="60"/>
      <c r="H2816" s="61"/>
      <c r="I2816" s="61"/>
      <c r="J2816" s="61"/>
      <c r="K2816" s="61"/>
      <c r="L2816" s="61"/>
      <c r="M2816" s="61"/>
      <c r="N2816" s="61"/>
      <c r="O2816" s="61"/>
      <c r="P2816" s="61"/>
      <c r="Q2816" s="61"/>
      <c r="R2816" s="61"/>
      <c r="S2816" s="61"/>
      <c r="T2816" s="61"/>
      <c r="U2816" s="61"/>
      <c r="V2816" s="61"/>
      <c r="W2816" s="61"/>
      <c r="X2816" s="61"/>
      <c r="Y2816" s="61"/>
      <c r="Z2816" s="61"/>
      <c r="AA2816" s="61"/>
      <c r="AB2816" s="61"/>
      <c r="AC2816" s="61"/>
      <c r="AD2816" s="61"/>
      <c r="AE2816" s="61"/>
      <c r="AF2816" s="61"/>
      <c r="AG2816" s="61"/>
      <c r="AH2816" s="61"/>
      <c r="AI2816" s="61"/>
      <c r="AJ2816" s="61"/>
      <c r="AK2816" s="61"/>
      <c r="AL2816" s="61"/>
      <c r="AM2816" s="61"/>
      <c r="AN2816" s="61"/>
      <c r="AO2816" s="61"/>
      <c r="AP2816" s="62"/>
      <c r="AQ2816" s="61"/>
      <c r="AR2816" s="61"/>
      <c r="AS2816" s="61"/>
      <c r="AT2816" s="61"/>
      <c r="AU2816" s="61"/>
      <c r="AV2816" s="61"/>
      <c r="AW2816" s="60"/>
    </row>
    <row r="2817" s="59" customFormat="1" customHeight="1" spans="1:49">
      <c r="A2817" s="60"/>
      <c r="B2817" s="60"/>
      <c r="C2817" s="60"/>
      <c r="D2817" s="60"/>
      <c r="H2817" s="61"/>
      <c r="I2817" s="61"/>
      <c r="J2817" s="61"/>
      <c r="K2817" s="61"/>
      <c r="L2817" s="61"/>
      <c r="M2817" s="61"/>
      <c r="N2817" s="61"/>
      <c r="O2817" s="61"/>
      <c r="P2817" s="61"/>
      <c r="Q2817" s="61"/>
      <c r="R2817" s="61"/>
      <c r="S2817" s="61"/>
      <c r="T2817" s="61"/>
      <c r="U2817" s="61"/>
      <c r="V2817" s="61"/>
      <c r="W2817" s="61"/>
      <c r="X2817" s="61"/>
      <c r="Y2817" s="61"/>
      <c r="Z2817" s="61"/>
      <c r="AA2817" s="61"/>
      <c r="AB2817" s="61"/>
      <c r="AC2817" s="61"/>
      <c r="AD2817" s="61"/>
      <c r="AE2817" s="61"/>
      <c r="AF2817" s="61"/>
      <c r="AG2817" s="61"/>
      <c r="AH2817" s="61"/>
      <c r="AI2817" s="61"/>
      <c r="AJ2817" s="61"/>
      <c r="AK2817" s="61"/>
      <c r="AL2817" s="61"/>
      <c r="AM2817" s="61"/>
      <c r="AN2817" s="61"/>
      <c r="AO2817" s="61"/>
      <c r="AP2817" s="62"/>
      <c r="AQ2817" s="61"/>
      <c r="AR2817" s="61"/>
      <c r="AS2817" s="61"/>
      <c r="AT2817" s="61"/>
      <c r="AU2817" s="61"/>
      <c r="AV2817" s="61"/>
      <c r="AW2817" s="60"/>
    </row>
    <row r="2818" s="59" customFormat="1" customHeight="1" spans="1:49">
      <c r="A2818" s="60"/>
      <c r="B2818" s="60"/>
      <c r="C2818" s="60"/>
      <c r="D2818" s="60"/>
      <c r="H2818" s="61"/>
      <c r="I2818" s="61"/>
      <c r="J2818" s="61"/>
      <c r="K2818" s="61"/>
      <c r="L2818" s="61"/>
      <c r="M2818" s="61"/>
      <c r="N2818" s="61"/>
      <c r="O2818" s="61"/>
      <c r="P2818" s="61"/>
      <c r="Q2818" s="61"/>
      <c r="R2818" s="61"/>
      <c r="S2818" s="61"/>
      <c r="T2818" s="61"/>
      <c r="U2818" s="61"/>
      <c r="V2818" s="61"/>
      <c r="W2818" s="61"/>
      <c r="X2818" s="61"/>
      <c r="Y2818" s="61"/>
      <c r="Z2818" s="61"/>
      <c r="AA2818" s="61"/>
      <c r="AB2818" s="61"/>
      <c r="AC2818" s="61"/>
      <c r="AD2818" s="61"/>
      <c r="AE2818" s="61"/>
      <c r="AF2818" s="61"/>
      <c r="AG2818" s="61"/>
      <c r="AH2818" s="61"/>
      <c r="AI2818" s="61"/>
      <c r="AJ2818" s="61"/>
      <c r="AK2818" s="61"/>
      <c r="AL2818" s="61"/>
      <c r="AM2818" s="61"/>
      <c r="AN2818" s="61"/>
      <c r="AO2818" s="61"/>
      <c r="AP2818" s="62"/>
      <c r="AQ2818" s="61"/>
      <c r="AR2818" s="61"/>
      <c r="AS2818" s="61"/>
      <c r="AT2818" s="61"/>
      <c r="AU2818" s="61"/>
      <c r="AV2818" s="61"/>
      <c r="AW2818" s="60"/>
    </row>
    <row r="2819" s="59" customFormat="1" customHeight="1" spans="1:49">
      <c r="A2819" s="60"/>
      <c r="B2819" s="60"/>
      <c r="C2819" s="60"/>
      <c r="D2819" s="60"/>
      <c r="H2819" s="61"/>
      <c r="I2819" s="61"/>
      <c r="J2819" s="61"/>
      <c r="K2819" s="61"/>
      <c r="L2819" s="61"/>
      <c r="M2819" s="61"/>
      <c r="N2819" s="61"/>
      <c r="O2819" s="61"/>
      <c r="P2819" s="61"/>
      <c r="Q2819" s="61"/>
      <c r="R2819" s="61"/>
      <c r="S2819" s="61"/>
      <c r="T2819" s="61"/>
      <c r="U2819" s="61"/>
      <c r="V2819" s="61"/>
      <c r="W2819" s="61"/>
      <c r="X2819" s="61"/>
      <c r="Y2819" s="61"/>
      <c r="Z2819" s="61"/>
      <c r="AA2819" s="61"/>
      <c r="AB2819" s="61"/>
      <c r="AC2819" s="61"/>
      <c r="AD2819" s="61"/>
      <c r="AE2819" s="61"/>
      <c r="AF2819" s="61"/>
      <c r="AG2819" s="61"/>
      <c r="AH2819" s="61"/>
      <c r="AI2819" s="61"/>
      <c r="AJ2819" s="61"/>
      <c r="AK2819" s="61"/>
      <c r="AL2819" s="61"/>
      <c r="AM2819" s="61"/>
      <c r="AN2819" s="61"/>
      <c r="AO2819" s="61"/>
      <c r="AP2819" s="62"/>
      <c r="AQ2819" s="61"/>
      <c r="AR2819" s="61"/>
      <c r="AS2819" s="61"/>
      <c r="AT2819" s="61"/>
      <c r="AU2819" s="61"/>
      <c r="AV2819" s="61"/>
      <c r="AW2819" s="60"/>
    </row>
    <row r="2820" s="59" customFormat="1" customHeight="1" spans="1:49">
      <c r="A2820" s="60"/>
      <c r="B2820" s="60"/>
      <c r="C2820" s="60"/>
      <c r="D2820" s="60"/>
      <c r="H2820" s="61"/>
      <c r="I2820" s="61"/>
      <c r="J2820" s="61"/>
      <c r="K2820" s="61"/>
      <c r="L2820" s="61"/>
      <c r="M2820" s="61"/>
      <c r="N2820" s="61"/>
      <c r="O2820" s="61"/>
      <c r="P2820" s="61"/>
      <c r="Q2820" s="61"/>
      <c r="R2820" s="61"/>
      <c r="S2820" s="61"/>
      <c r="T2820" s="61"/>
      <c r="U2820" s="61"/>
      <c r="V2820" s="61"/>
      <c r="W2820" s="61"/>
      <c r="X2820" s="61"/>
      <c r="Y2820" s="61"/>
      <c r="Z2820" s="61"/>
      <c r="AA2820" s="61"/>
      <c r="AB2820" s="61"/>
      <c r="AC2820" s="61"/>
      <c r="AD2820" s="61"/>
      <c r="AE2820" s="61"/>
      <c r="AF2820" s="61"/>
      <c r="AG2820" s="61"/>
      <c r="AH2820" s="61"/>
      <c r="AI2820" s="61"/>
      <c r="AJ2820" s="61"/>
      <c r="AK2820" s="61"/>
      <c r="AL2820" s="61"/>
      <c r="AM2820" s="61"/>
      <c r="AN2820" s="61"/>
      <c r="AO2820" s="61"/>
      <c r="AP2820" s="62"/>
      <c r="AQ2820" s="61"/>
      <c r="AR2820" s="61"/>
      <c r="AS2820" s="61"/>
      <c r="AT2820" s="61"/>
      <c r="AU2820" s="61"/>
      <c r="AV2820" s="61"/>
      <c r="AW2820" s="60"/>
    </row>
    <row r="2821" s="59" customFormat="1" customHeight="1" spans="1:49">
      <c r="A2821" s="60"/>
      <c r="B2821" s="60"/>
      <c r="C2821" s="60"/>
      <c r="D2821" s="60"/>
      <c r="H2821" s="61"/>
      <c r="I2821" s="61"/>
      <c r="J2821" s="61"/>
      <c r="K2821" s="61"/>
      <c r="L2821" s="61"/>
      <c r="M2821" s="61"/>
      <c r="N2821" s="61"/>
      <c r="O2821" s="61"/>
      <c r="P2821" s="61"/>
      <c r="Q2821" s="61"/>
      <c r="R2821" s="61"/>
      <c r="S2821" s="61"/>
      <c r="T2821" s="61"/>
      <c r="U2821" s="61"/>
      <c r="V2821" s="61"/>
      <c r="W2821" s="61"/>
      <c r="X2821" s="61"/>
      <c r="Y2821" s="61"/>
      <c r="Z2821" s="61"/>
      <c r="AA2821" s="61"/>
      <c r="AB2821" s="61"/>
      <c r="AC2821" s="61"/>
      <c r="AD2821" s="61"/>
      <c r="AE2821" s="61"/>
      <c r="AF2821" s="61"/>
      <c r="AG2821" s="61"/>
      <c r="AH2821" s="61"/>
      <c r="AI2821" s="61"/>
      <c r="AJ2821" s="61"/>
      <c r="AK2821" s="61"/>
      <c r="AL2821" s="61"/>
      <c r="AM2821" s="61"/>
      <c r="AN2821" s="61"/>
      <c r="AO2821" s="61"/>
      <c r="AP2821" s="62"/>
      <c r="AQ2821" s="61"/>
      <c r="AR2821" s="61"/>
      <c r="AS2821" s="61"/>
      <c r="AT2821" s="61"/>
      <c r="AU2821" s="61"/>
      <c r="AV2821" s="61"/>
      <c r="AW2821" s="60"/>
    </row>
    <row r="2822" s="59" customFormat="1" customHeight="1" spans="1:49">
      <c r="A2822" s="60"/>
      <c r="B2822" s="60"/>
      <c r="C2822" s="60"/>
      <c r="D2822" s="60"/>
      <c r="H2822" s="61"/>
      <c r="I2822" s="61"/>
      <c r="J2822" s="61"/>
      <c r="K2822" s="61"/>
      <c r="L2822" s="61"/>
      <c r="M2822" s="61"/>
      <c r="N2822" s="61"/>
      <c r="O2822" s="61"/>
      <c r="P2822" s="61"/>
      <c r="Q2822" s="61"/>
      <c r="R2822" s="61"/>
      <c r="S2822" s="61"/>
      <c r="T2822" s="61"/>
      <c r="U2822" s="61"/>
      <c r="V2822" s="61"/>
      <c r="W2822" s="61"/>
      <c r="X2822" s="61"/>
      <c r="Y2822" s="61"/>
      <c r="Z2822" s="61"/>
      <c r="AA2822" s="61"/>
      <c r="AB2822" s="61"/>
      <c r="AC2822" s="61"/>
      <c r="AD2822" s="61"/>
      <c r="AE2822" s="61"/>
      <c r="AF2822" s="61"/>
      <c r="AG2822" s="61"/>
      <c r="AH2822" s="61"/>
      <c r="AI2822" s="61"/>
      <c r="AJ2822" s="61"/>
      <c r="AK2822" s="61"/>
      <c r="AL2822" s="61"/>
      <c r="AM2822" s="61"/>
      <c r="AN2822" s="61"/>
      <c r="AO2822" s="61"/>
      <c r="AP2822" s="62"/>
      <c r="AQ2822" s="61"/>
      <c r="AR2822" s="61"/>
      <c r="AS2822" s="61"/>
      <c r="AT2822" s="61"/>
      <c r="AU2822" s="61"/>
      <c r="AV2822" s="61"/>
      <c r="AW2822" s="60"/>
    </row>
    <row r="2823" s="59" customFormat="1" customHeight="1" spans="1:49">
      <c r="A2823" s="60"/>
      <c r="B2823" s="60"/>
      <c r="C2823" s="60"/>
      <c r="D2823" s="60"/>
      <c r="H2823" s="61"/>
      <c r="I2823" s="61"/>
      <c r="J2823" s="61"/>
      <c r="K2823" s="61"/>
      <c r="L2823" s="61"/>
      <c r="M2823" s="61"/>
      <c r="N2823" s="61"/>
      <c r="O2823" s="61"/>
      <c r="P2823" s="61"/>
      <c r="Q2823" s="61"/>
      <c r="R2823" s="61"/>
      <c r="S2823" s="61"/>
      <c r="T2823" s="61"/>
      <c r="U2823" s="61"/>
      <c r="V2823" s="61"/>
      <c r="W2823" s="61"/>
      <c r="X2823" s="61"/>
      <c r="Y2823" s="61"/>
      <c r="Z2823" s="61"/>
      <c r="AA2823" s="61"/>
      <c r="AB2823" s="61"/>
      <c r="AC2823" s="61"/>
      <c r="AD2823" s="61"/>
      <c r="AE2823" s="61"/>
      <c r="AF2823" s="61"/>
      <c r="AG2823" s="61"/>
      <c r="AH2823" s="61"/>
      <c r="AI2823" s="61"/>
      <c r="AJ2823" s="61"/>
      <c r="AK2823" s="61"/>
      <c r="AL2823" s="61"/>
      <c r="AM2823" s="61"/>
      <c r="AN2823" s="61"/>
      <c r="AO2823" s="61"/>
      <c r="AP2823" s="62"/>
      <c r="AQ2823" s="61"/>
      <c r="AR2823" s="61"/>
      <c r="AS2823" s="61"/>
      <c r="AT2823" s="61"/>
      <c r="AU2823" s="61"/>
      <c r="AV2823" s="61"/>
      <c r="AW2823" s="60"/>
    </row>
    <row r="2824" s="59" customFormat="1" customHeight="1" spans="1:49">
      <c r="A2824" s="60"/>
      <c r="B2824" s="60"/>
      <c r="C2824" s="60"/>
      <c r="D2824" s="60"/>
      <c r="H2824" s="61"/>
      <c r="I2824" s="61"/>
      <c r="J2824" s="61"/>
      <c r="K2824" s="61"/>
      <c r="L2824" s="61"/>
      <c r="M2824" s="61"/>
      <c r="N2824" s="61"/>
      <c r="O2824" s="61"/>
      <c r="P2824" s="61"/>
      <c r="Q2824" s="61"/>
      <c r="R2824" s="61"/>
      <c r="S2824" s="61"/>
      <c r="T2824" s="61"/>
      <c r="U2824" s="61"/>
      <c r="V2824" s="61"/>
      <c r="W2824" s="61"/>
      <c r="X2824" s="61"/>
      <c r="Y2824" s="61"/>
      <c r="Z2824" s="61"/>
      <c r="AA2824" s="61"/>
      <c r="AB2824" s="61"/>
      <c r="AC2824" s="61"/>
      <c r="AD2824" s="61"/>
      <c r="AE2824" s="61"/>
      <c r="AF2824" s="61"/>
      <c r="AG2824" s="61"/>
      <c r="AH2824" s="61"/>
      <c r="AI2824" s="61"/>
      <c r="AJ2824" s="61"/>
      <c r="AK2824" s="61"/>
      <c r="AL2824" s="61"/>
      <c r="AM2824" s="61"/>
      <c r="AN2824" s="61"/>
      <c r="AO2824" s="61"/>
      <c r="AP2824" s="62"/>
      <c r="AQ2824" s="61"/>
      <c r="AR2824" s="61"/>
      <c r="AS2824" s="61"/>
      <c r="AT2824" s="61"/>
      <c r="AU2824" s="61"/>
      <c r="AV2824" s="61"/>
      <c r="AW2824" s="60"/>
    </row>
    <row r="2825" s="59" customFormat="1" customHeight="1" spans="1:49">
      <c r="A2825" s="60"/>
      <c r="B2825" s="60"/>
      <c r="C2825" s="60"/>
      <c r="D2825" s="60"/>
      <c r="H2825" s="61"/>
      <c r="I2825" s="61"/>
      <c r="J2825" s="61"/>
      <c r="K2825" s="61"/>
      <c r="L2825" s="61"/>
      <c r="M2825" s="61"/>
      <c r="N2825" s="61"/>
      <c r="O2825" s="61"/>
      <c r="P2825" s="61"/>
      <c r="Q2825" s="61"/>
      <c r="R2825" s="61"/>
      <c r="S2825" s="61"/>
      <c r="T2825" s="61"/>
      <c r="U2825" s="61"/>
      <c r="V2825" s="61"/>
      <c r="W2825" s="61"/>
      <c r="X2825" s="61"/>
      <c r="Y2825" s="61"/>
      <c r="Z2825" s="61"/>
      <c r="AA2825" s="61"/>
      <c r="AB2825" s="61"/>
      <c r="AC2825" s="61"/>
      <c r="AD2825" s="61"/>
      <c r="AE2825" s="61"/>
      <c r="AF2825" s="61"/>
      <c r="AG2825" s="61"/>
      <c r="AH2825" s="61"/>
      <c r="AI2825" s="61"/>
      <c r="AJ2825" s="61"/>
      <c r="AK2825" s="61"/>
      <c r="AL2825" s="61"/>
      <c r="AM2825" s="61"/>
      <c r="AN2825" s="61"/>
      <c r="AO2825" s="61"/>
      <c r="AP2825" s="62"/>
      <c r="AQ2825" s="61"/>
      <c r="AR2825" s="61"/>
      <c r="AS2825" s="61"/>
      <c r="AT2825" s="61"/>
      <c r="AU2825" s="61"/>
      <c r="AV2825" s="61"/>
      <c r="AW2825" s="60"/>
    </row>
    <row r="2826" s="59" customFormat="1" customHeight="1" spans="1:49">
      <c r="A2826" s="60"/>
      <c r="B2826" s="60"/>
      <c r="C2826" s="60"/>
      <c r="D2826" s="60"/>
      <c r="H2826" s="61"/>
      <c r="I2826" s="61"/>
      <c r="J2826" s="61"/>
      <c r="K2826" s="61"/>
      <c r="L2826" s="61"/>
      <c r="M2826" s="61"/>
      <c r="N2826" s="61"/>
      <c r="O2826" s="61"/>
      <c r="P2826" s="61"/>
      <c r="Q2826" s="61"/>
      <c r="R2826" s="61"/>
      <c r="S2826" s="61"/>
      <c r="T2826" s="61"/>
      <c r="U2826" s="61"/>
      <c r="V2826" s="61"/>
      <c r="W2826" s="61"/>
      <c r="X2826" s="61"/>
      <c r="Y2826" s="61"/>
      <c r="Z2826" s="61"/>
      <c r="AA2826" s="61"/>
      <c r="AB2826" s="61"/>
      <c r="AC2826" s="61"/>
      <c r="AD2826" s="61"/>
      <c r="AE2826" s="61"/>
      <c r="AF2826" s="61"/>
      <c r="AG2826" s="61"/>
      <c r="AH2826" s="61"/>
      <c r="AI2826" s="61"/>
      <c r="AJ2826" s="61"/>
      <c r="AK2826" s="61"/>
      <c r="AL2826" s="61"/>
      <c r="AM2826" s="61"/>
      <c r="AN2826" s="61"/>
      <c r="AO2826" s="61"/>
      <c r="AP2826" s="62"/>
      <c r="AQ2826" s="61"/>
      <c r="AR2826" s="61"/>
      <c r="AS2826" s="61"/>
      <c r="AT2826" s="61"/>
      <c r="AU2826" s="61"/>
      <c r="AV2826" s="61"/>
      <c r="AW2826" s="60"/>
    </row>
    <row r="2827" s="59" customFormat="1" customHeight="1" spans="1:49">
      <c r="A2827" s="60"/>
      <c r="B2827" s="60"/>
      <c r="C2827" s="60"/>
      <c r="D2827" s="60"/>
      <c r="H2827" s="61"/>
      <c r="I2827" s="61"/>
      <c r="J2827" s="61"/>
      <c r="K2827" s="61"/>
      <c r="L2827" s="61"/>
      <c r="M2827" s="61"/>
      <c r="N2827" s="61"/>
      <c r="O2827" s="61"/>
      <c r="P2827" s="61"/>
      <c r="Q2827" s="61"/>
      <c r="R2827" s="61"/>
      <c r="S2827" s="61"/>
      <c r="T2827" s="61"/>
      <c r="U2827" s="61"/>
      <c r="V2827" s="61"/>
      <c r="W2827" s="61"/>
      <c r="X2827" s="61"/>
      <c r="Y2827" s="61"/>
      <c r="Z2827" s="61"/>
      <c r="AA2827" s="61"/>
      <c r="AB2827" s="61"/>
      <c r="AC2827" s="61"/>
      <c r="AD2827" s="61"/>
      <c r="AE2827" s="61"/>
      <c r="AF2827" s="61"/>
      <c r="AG2827" s="61"/>
      <c r="AH2827" s="61"/>
      <c r="AI2827" s="61"/>
      <c r="AJ2827" s="61"/>
      <c r="AK2827" s="61"/>
      <c r="AL2827" s="61"/>
      <c r="AM2827" s="61"/>
      <c r="AN2827" s="61"/>
      <c r="AO2827" s="61"/>
      <c r="AP2827" s="62"/>
      <c r="AQ2827" s="61"/>
      <c r="AR2827" s="61"/>
      <c r="AS2827" s="61"/>
      <c r="AT2827" s="61"/>
      <c r="AU2827" s="61"/>
      <c r="AV2827" s="61"/>
      <c r="AW2827" s="60"/>
    </row>
    <row r="2828" s="59" customFormat="1" customHeight="1" spans="1:49">
      <c r="A2828" s="60"/>
      <c r="B2828" s="60"/>
      <c r="C2828" s="60"/>
      <c r="D2828" s="60"/>
      <c r="H2828" s="61"/>
      <c r="I2828" s="61"/>
      <c r="J2828" s="61"/>
      <c r="K2828" s="61"/>
      <c r="L2828" s="61"/>
      <c r="M2828" s="61"/>
      <c r="N2828" s="61"/>
      <c r="O2828" s="61"/>
      <c r="P2828" s="61"/>
      <c r="Q2828" s="61"/>
      <c r="R2828" s="61"/>
      <c r="S2828" s="61"/>
      <c r="T2828" s="61"/>
      <c r="U2828" s="61"/>
      <c r="V2828" s="61"/>
      <c r="W2828" s="61"/>
      <c r="X2828" s="61"/>
      <c r="Y2828" s="61"/>
      <c r="Z2828" s="61"/>
      <c r="AA2828" s="61"/>
      <c r="AB2828" s="61"/>
      <c r="AC2828" s="61"/>
      <c r="AD2828" s="61"/>
      <c r="AE2828" s="61"/>
      <c r="AF2828" s="61"/>
      <c r="AG2828" s="61"/>
      <c r="AH2828" s="61"/>
      <c r="AI2828" s="61"/>
      <c r="AJ2828" s="61"/>
      <c r="AK2828" s="61"/>
      <c r="AL2828" s="61"/>
      <c r="AM2828" s="61"/>
      <c r="AN2828" s="61"/>
      <c r="AO2828" s="61"/>
      <c r="AP2828" s="62"/>
      <c r="AQ2828" s="61"/>
      <c r="AR2828" s="61"/>
      <c r="AS2828" s="61"/>
      <c r="AT2828" s="61"/>
      <c r="AU2828" s="61"/>
      <c r="AV2828" s="61"/>
      <c r="AW2828" s="60"/>
    </row>
    <row r="2829" s="59" customFormat="1" customHeight="1" spans="1:49">
      <c r="A2829" s="60"/>
      <c r="B2829" s="60"/>
      <c r="C2829" s="60"/>
      <c r="D2829" s="60"/>
      <c r="H2829" s="61"/>
      <c r="I2829" s="61"/>
      <c r="J2829" s="61"/>
      <c r="K2829" s="61"/>
      <c r="L2829" s="61"/>
      <c r="M2829" s="61"/>
      <c r="N2829" s="61"/>
      <c r="O2829" s="61"/>
      <c r="P2829" s="61"/>
      <c r="Q2829" s="61"/>
      <c r="R2829" s="61"/>
      <c r="S2829" s="61"/>
      <c r="T2829" s="61"/>
      <c r="U2829" s="61"/>
      <c r="V2829" s="61"/>
      <c r="W2829" s="61"/>
      <c r="X2829" s="61"/>
      <c r="Y2829" s="61"/>
      <c r="Z2829" s="61"/>
      <c r="AA2829" s="61"/>
      <c r="AB2829" s="61"/>
      <c r="AC2829" s="61"/>
      <c r="AD2829" s="61"/>
      <c r="AE2829" s="61"/>
      <c r="AF2829" s="61"/>
      <c r="AG2829" s="61"/>
      <c r="AH2829" s="61"/>
      <c r="AI2829" s="61"/>
      <c r="AJ2829" s="61"/>
      <c r="AK2829" s="61"/>
      <c r="AL2829" s="61"/>
      <c r="AM2829" s="61"/>
      <c r="AN2829" s="61"/>
      <c r="AO2829" s="61"/>
      <c r="AP2829" s="62"/>
      <c r="AQ2829" s="61"/>
      <c r="AR2829" s="61"/>
      <c r="AS2829" s="61"/>
      <c r="AT2829" s="61"/>
      <c r="AU2829" s="61"/>
      <c r="AV2829" s="61"/>
      <c r="AW2829" s="60"/>
    </row>
    <row r="2830" s="59" customFormat="1" customHeight="1" spans="1:49">
      <c r="A2830" s="60"/>
      <c r="B2830" s="60"/>
      <c r="C2830" s="60"/>
      <c r="D2830" s="60"/>
      <c r="H2830" s="61"/>
      <c r="I2830" s="61"/>
      <c r="J2830" s="61"/>
      <c r="K2830" s="61"/>
      <c r="L2830" s="61"/>
      <c r="M2830" s="61"/>
      <c r="N2830" s="61"/>
      <c r="O2830" s="61"/>
      <c r="P2830" s="61"/>
      <c r="Q2830" s="61"/>
      <c r="R2830" s="61"/>
      <c r="S2830" s="61"/>
      <c r="T2830" s="61"/>
      <c r="U2830" s="61"/>
      <c r="V2830" s="61"/>
      <c r="W2830" s="61"/>
      <c r="X2830" s="61"/>
      <c r="Y2830" s="61"/>
      <c r="Z2830" s="61"/>
      <c r="AA2830" s="61"/>
      <c r="AB2830" s="61"/>
      <c r="AC2830" s="61"/>
      <c r="AD2830" s="61"/>
      <c r="AE2830" s="61"/>
      <c r="AF2830" s="61"/>
      <c r="AG2830" s="61"/>
      <c r="AH2830" s="61"/>
      <c r="AI2830" s="61"/>
      <c r="AJ2830" s="61"/>
      <c r="AK2830" s="61"/>
      <c r="AL2830" s="61"/>
      <c r="AM2830" s="61"/>
      <c r="AN2830" s="61"/>
      <c r="AO2830" s="61"/>
      <c r="AP2830" s="62"/>
      <c r="AQ2830" s="61"/>
      <c r="AR2830" s="61"/>
      <c r="AS2830" s="61"/>
      <c r="AT2830" s="61"/>
      <c r="AU2830" s="61"/>
      <c r="AV2830" s="61"/>
      <c r="AW2830" s="60"/>
    </row>
    <row r="2831" s="59" customFormat="1" customHeight="1" spans="1:49">
      <c r="A2831" s="60"/>
      <c r="B2831" s="60"/>
      <c r="C2831" s="60"/>
      <c r="D2831" s="60"/>
      <c r="H2831" s="61"/>
      <c r="I2831" s="61"/>
      <c r="J2831" s="61"/>
      <c r="K2831" s="61"/>
      <c r="L2831" s="61"/>
      <c r="M2831" s="61"/>
      <c r="N2831" s="61"/>
      <c r="O2831" s="61"/>
      <c r="P2831" s="61"/>
      <c r="Q2831" s="61"/>
      <c r="R2831" s="61"/>
      <c r="S2831" s="61"/>
      <c r="T2831" s="61"/>
      <c r="U2831" s="61"/>
      <c r="V2831" s="61"/>
      <c r="W2831" s="61"/>
      <c r="X2831" s="61"/>
      <c r="Y2831" s="61"/>
      <c r="Z2831" s="61"/>
      <c r="AA2831" s="61"/>
      <c r="AB2831" s="61"/>
      <c r="AC2831" s="61"/>
      <c r="AD2831" s="61"/>
      <c r="AE2831" s="61"/>
      <c r="AF2831" s="61"/>
      <c r="AG2831" s="61"/>
      <c r="AH2831" s="61"/>
      <c r="AI2831" s="61"/>
      <c r="AJ2831" s="61"/>
      <c r="AK2831" s="61"/>
      <c r="AL2831" s="61"/>
      <c r="AM2831" s="61"/>
      <c r="AN2831" s="61"/>
      <c r="AO2831" s="61"/>
      <c r="AP2831" s="62"/>
      <c r="AQ2831" s="61"/>
      <c r="AR2831" s="61"/>
      <c r="AS2831" s="61"/>
      <c r="AT2831" s="61"/>
      <c r="AU2831" s="61"/>
      <c r="AV2831" s="61"/>
      <c r="AW2831" s="60"/>
    </row>
    <row r="2832" s="59" customFormat="1" customHeight="1" spans="1:49">
      <c r="A2832" s="60"/>
      <c r="B2832" s="60"/>
      <c r="C2832" s="60"/>
      <c r="D2832" s="60"/>
      <c r="H2832" s="61"/>
      <c r="I2832" s="61"/>
      <c r="J2832" s="61"/>
      <c r="K2832" s="61"/>
      <c r="L2832" s="61"/>
      <c r="M2832" s="61"/>
      <c r="N2832" s="61"/>
      <c r="O2832" s="61"/>
      <c r="P2832" s="61"/>
      <c r="Q2832" s="61"/>
      <c r="R2832" s="61"/>
      <c r="S2832" s="61"/>
      <c r="T2832" s="61"/>
      <c r="U2832" s="61"/>
      <c r="V2832" s="61"/>
      <c r="W2832" s="61"/>
      <c r="X2832" s="61"/>
      <c r="Y2832" s="61"/>
      <c r="Z2832" s="61"/>
      <c r="AA2832" s="61"/>
      <c r="AB2832" s="61"/>
      <c r="AC2832" s="61"/>
      <c r="AD2832" s="61"/>
      <c r="AE2832" s="61"/>
      <c r="AF2832" s="61"/>
      <c r="AG2832" s="61"/>
      <c r="AH2832" s="61"/>
      <c r="AI2832" s="61"/>
      <c r="AJ2832" s="61"/>
      <c r="AK2832" s="61"/>
      <c r="AL2832" s="61"/>
      <c r="AM2832" s="61"/>
      <c r="AN2832" s="61"/>
      <c r="AO2832" s="61"/>
      <c r="AP2832" s="62"/>
      <c r="AQ2832" s="61"/>
      <c r="AR2832" s="61"/>
      <c r="AS2832" s="61"/>
      <c r="AT2832" s="61"/>
      <c r="AU2832" s="61"/>
      <c r="AV2832" s="61"/>
      <c r="AW2832" s="60"/>
    </row>
    <row r="2833" s="59" customFormat="1" customHeight="1" spans="1:49">
      <c r="A2833" s="60"/>
      <c r="B2833" s="60"/>
      <c r="C2833" s="60"/>
      <c r="D2833" s="60"/>
      <c r="H2833" s="61"/>
      <c r="I2833" s="61"/>
      <c r="J2833" s="61"/>
      <c r="K2833" s="61"/>
      <c r="L2833" s="61"/>
      <c r="M2833" s="61"/>
      <c r="N2833" s="61"/>
      <c r="O2833" s="61"/>
      <c r="P2833" s="61"/>
      <c r="Q2833" s="61"/>
      <c r="R2833" s="61"/>
      <c r="S2833" s="61"/>
      <c r="T2833" s="61"/>
      <c r="U2833" s="61"/>
      <c r="V2833" s="61"/>
      <c r="W2833" s="61"/>
      <c r="X2833" s="61"/>
      <c r="Y2833" s="61"/>
      <c r="Z2833" s="61"/>
      <c r="AA2833" s="61"/>
      <c r="AB2833" s="61"/>
      <c r="AC2833" s="61"/>
      <c r="AD2833" s="61"/>
      <c r="AE2833" s="61"/>
      <c r="AF2833" s="61"/>
      <c r="AG2833" s="61"/>
      <c r="AH2833" s="61"/>
      <c r="AI2833" s="61"/>
      <c r="AJ2833" s="61"/>
      <c r="AK2833" s="61"/>
      <c r="AL2833" s="61"/>
      <c r="AM2833" s="61"/>
      <c r="AN2833" s="61"/>
      <c r="AO2833" s="61"/>
      <c r="AP2833" s="62"/>
      <c r="AQ2833" s="61"/>
      <c r="AR2833" s="61"/>
      <c r="AS2833" s="61"/>
      <c r="AT2833" s="61"/>
      <c r="AU2833" s="61"/>
      <c r="AV2833" s="61"/>
      <c r="AW2833" s="60"/>
    </row>
    <row r="2834" s="59" customFormat="1" customHeight="1" spans="1:49">
      <c r="A2834" s="60"/>
      <c r="B2834" s="60"/>
      <c r="C2834" s="60"/>
      <c r="D2834" s="60"/>
      <c r="H2834" s="61"/>
      <c r="I2834" s="61"/>
      <c r="J2834" s="61"/>
      <c r="K2834" s="61"/>
      <c r="L2834" s="61"/>
      <c r="M2834" s="61"/>
      <c r="N2834" s="61"/>
      <c r="O2834" s="61"/>
      <c r="P2834" s="61"/>
      <c r="Q2834" s="61"/>
      <c r="R2834" s="61"/>
      <c r="S2834" s="61"/>
      <c r="T2834" s="61"/>
      <c r="U2834" s="61"/>
      <c r="V2834" s="61"/>
      <c r="W2834" s="61"/>
      <c r="X2834" s="61"/>
      <c r="Y2834" s="61"/>
      <c r="Z2834" s="61"/>
      <c r="AA2834" s="61"/>
      <c r="AB2834" s="61"/>
      <c r="AC2834" s="61"/>
      <c r="AD2834" s="61"/>
      <c r="AE2834" s="61"/>
      <c r="AF2834" s="61"/>
      <c r="AG2834" s="61"/>
      <c r="AH2834" s="61"/>
      <c r="AI2834" s="61"/>
      <c r="AJ2834" s="61"/>
      <c r="AK2834" s="61"/>
      <c r="AL2834" s="61"/>
      <c r="AM2834" s="61"/>
      <c r="AN2834" s="61"/>
      <c r="AO2834" s="61"/>
      <c r="AP2834" s="62"/>
      <c r="AQ2834" s="61"/>
      <c r="AR2834" s="61"/>
      <c r="AS2834" s="61"/>
      <c r="AT2834" s="61"/>
      <c r="AU2834" s="61"/>
      <c r="AV2834" s="61"/>
      <c r="AW2834" s="60"/>
    </row>
    <row r="2835" s="59" customFormat="1" customHeight="1" spans="1:49">
      <c r="A2835" s="60"/>
      <c r="B2835" s="60"/>
      <c r="C2835" s="60"/>
      <c r="D2835" s="60"/>
      <c r="H2835" s="61"/>
      <c r="I2835" s="61"/>
      <c r="J2835" s="61"/>
      <c r="K2835" s="61"/>
      <c r="L2835" s="61"/>
      <c r="M2835" s="61"/>
      <c r="N2835" s="61"/>
      <c r="O2835" s="61"/>
      <c r="P2835" s="61"/>
      <c r="Q2835" s="61"/>
      <c r="R2835" s="61"/>
      <c r="S2835" s="61"/>
      <c r="T2835" s="61"/>
      <c r="U2835" s="61"/>
      <c r="V2835" s="61"/>
      <c r="W2835" s="61"/>
      <c r="X2835" s="61"/>
      <c r="Y2835" s="61"/>
      <c r="Z2835" s="61"/>
      <c r="AA2835" s="61"/>
      <c r="AB2835" s="61"/>
      <c r="AC2835" s="61"/>
      <c r="AD2835" s="61"/>
      <c r="AE2835" s="61"/>
      <c r="AF2835" s="61"/>
      <c r="AG2835" s="61"/>
      <c r="AH2835" s="61"/>
      <c r="AI2835" s="61"/>
      <c r="AJ2835" s="61"/>
      <c r="AK2835" s="61"/>
      <c r="AL2835" s="61"/>
      <c r="AM2835" s="61"/>
      <c r="AN2835" s="61"/>
      <c r="AO2835" s="61"/>
      <c r="AP2835" s="62"/>
      <c r="AQ2835" s="61"/>
      <c r="AR2835" s="61"/>
      <c r="AS2835" s="61"/>
      <c r="AT2835" s="61"/>
      <c r="AU2835" s="61"/>
      <c r="AV2835" s="61"/>
      <c r="AW2835" s="60"/>
    </row>
    <row r="2836" s="59" customFormat="1" customHeight="1" spans="1:49">
      <c r="A2836" s="60"/>
      <c r="B2836" s="60"/>
      <c r="C2836" s="60"/>
      <c r="D2836" s="60"/>
      <c r="H2836" s="61"/>
      <c r="I2836" s="61"/>
      <c r="J2836" s="61"/>
      <c r="K2836" s="61"/>
      <c r="L2836" s="61"/>
      <c r="M2836" s="61"/>
      <c r="N2836" s="61"/>
      <c r="O2836" s="61"/>
      <c r="P2836" s="61"/>
      <c r="Q2836" s="61"/>
      <c r="R2836" s="61"/>
      <c r="S2836" s="61"/>
      <c r="T2836" s="61"/>
      <c r="U2836" s="61"/>
      <c r="V2836" s="61"/>
      <c r="W2836" s="61"/>
      <c r="X2836" s="61"/>
      <c r="Y2836" s="61"/>
      <c r="Z2836" s="61"/>
      <c r="AA2836" s="61"/>
      <c r="AB2836" s="61"/>
      <c r="AC2836" s="61"/>
      <c r="AD2836" s="61"/>
      <c r="AE2836" s="61"/>
      <c r="AF2836" s="61"/>
      <c r="AG2836" s="61"/>
      <c r="AH2836" s="61"/>
      <c r="AI2836" s="61"/>
      <c r="AJ2836" s="61"/>
      <c r="AK2836" s="61"/>
      <c r="AL2836" s="61"/>
      <c r="AM2836" s="61"/>
      <c r="AN2836" s="61"/>
      <c r="AO2836" s="61"/>
      <c r="AP2836" s="62"/>
      <c r="AQ2836" s="61"/>
      <c r="AR2836" s="61"/>
      <c r="AS2836" s="61"/>
      <c r="AT2836" s="61"/>
      <c r="AU2836" s="61"/>
      <c r="AV2836" s="61"/>
      <c r="AW2836" s="60"/>
    </row>
    <row r="2837" s="59" customFormat="1" customHeight="1" spans="1:49">
      <c r="A2837" s="60"/>
      <c r="B2837" s="60"/>
      <c r="C2837" s="60"/>
      <c r="D2837" s="60"/>
      <c r="H2837" s="61"/>
      <c r="I2837" s="61"/>
      <c r="J2837" s="61"/>
      <c r="K2837" s="61"/>
      <c r="L2837" s="61"/>
      <c r="M2837" s="61"/>
      <c r="N2837" s="61"/>
      <c r="O2837" s="61"/>
      <c r="P2837" s="61"/>
      <c r="Q2837" s="61"/>
      <c r="R2837" s="61"/>
      <c r="S2837" s="61"/>
      <c r="T2837" s="61"/>
      <c r="U2837" s="61"/>
      <c r="V2837" s="61"/>
      <c r="W2837" s="61"/>
      <c r="X2837" s="61"/>
      <c r="Y2837" s="61"/>
      <c r="Z2837" s="61"/>
      <c r="AA2837" s="61"/>
      <c r="AB2837" s="61"/>
      <c r="AC2837" s="61"/>
      <c r="AD2837" s="61"/>
      <c r="AE2837" s="61"/>
      <c r="AF2837" s="61"/>
      <c r="AG2837" s="61"/>
      <c r="AH2837" s="61"/>
      <c r="AI2837" s="61"/>
      <c r="AJ2837" s="61"/>
      <c r="AK2837" s="61"/>
      <c r="AL2837" s="61"/>
      <c r="AM2837" s="61"/>
      <c r="AN2837" s="61"/>
      <c r="AO2837" s="61"/>
      <c r="AP2837" s="62"/>
      <c r="AQ2837" s="61"/>
      <c r="AR2837" s="61"/>
      <c r="AS2837" s="61"/>
      <c r="AT2837" s="61"/>
      <c r="AU2837" s="61"/>
      <c r="AV2837" s="61"/>
      <c r="AW2837" s="60"/>
    </row>
    <row r="2838" s="59" customFormat="1" customHeight="1" spans="1:49">
      <c r="A2838" s="60"/>
      <c r="B2838" s="60"/>
      <c r="C2838" s="60"/>
      <c r="D2838" s="60"/>
      <c r="H2838" s="61"/>
      <c r="I2838" s="61"/>
      <c r="J2838" s="61"/>
      <c r="K2838" s="61"/>
      <c r="L2838" s="61"/>
      <c r="M2838" s="61"/>
      <c r="N2838" s="61"/>
      <c r="O2838" s="61"/>
      <c r="P2838" s="61"/>
      <c r="Q2838" s="61"/>
      <c r="R2838" s="61"/>
      <c r="S2838" s="61"/>
      <c r="T2838" s="61"/>
      <c r="U2838" s="61"/>
      <c r="V2838" s="61"/>
      <c r="W2838" s="61"/>
      <c r="X2838" s="61"/>
      <c r="Y2838" s="61"/>
      <c r="Z2838" s="61"/>
      <c r="AA2838" s="61"/>
      <c r="AB2838" s="61"/>
      <c r="AC2838" s="61"/>
      <c r="AD2838" s="61"/>
      <c r="AE2838" s="61"/>
      <c r="AF2838" s="61"/>
      <c r="AG2838" s="61"/>
      <c r="AH2838" s="61"/>
      <c r="AI2838" s="61"/>
      <c r="AJ2838" s="61"/>
      <c r="AK2838" s="61"/>
      <c r="AL2838" s="61"/>
      <c r="AM2838" s="61"/>
      <c r="AN2838" s="61"/>
      <c r="AO2838" s="61"/>
      <c r="AP2838" s="62"/>
      <c r="AQ2838" s="61"/>
      <c r="AR2838" s="61"/>
      <c r="AS2838" s="61"/>
      <c r="AT2838" s="61"/>
      <c r="AU2838" s="61"/>
      <c r="AV2838" s="61"/>
      <c r="AW2838" s="60"/>
    </row>
    <row r="2839" s="59" customFormat="1" customHeight="1" spans="1:49">
      <c r="A2839" s="60"/>
      <c r="B2839" s="60"/>
      <c r="C2839" s="60"/>
      <c r="D2839" s="60"/>
      <c r="H2839" s="61"/>
      <c r="I2839" s="61"/>
      <c r="J2839" s="61"/>
      <c r="K2839" s="61"/>
      <c r="L2839" s="61"/>
      <c r="M2839" s="61"/>
      <c r="N2839" s="61"/>
      <c r="O2839" s="61"/>
      <c r="P2839" s="61"/>
      <c r="Q2839" s="61"/>
      <c r="R2839" s="61"/>
      <c r="S2839" s="61"/>
      <c r="T2839" s="61"/>
      <c r="U2839" s="61"/>
      <c r="V2839" s="61"/>
      <c r="W2839" s="61"/>
      <c r="X2839" s="61"/>
      <c r="Y2839" s="61"/>
      <c r="Z2839" s="61"/>
      <c r="AA2839" s="61"/>
      <c r="AB2839" s="61"/>
      <c r="AC2839" s="61"/>
      <c r="AD2839" s="61"/>
      <c r="AE2839" s="61"/>
      <c r="AF2839" s="61"/>
      <c r="AG2839" s="61"/>
      <c r="AH2839" s="61"/>
      <c r="AI2839" s="61"/>
      <c r="AJ2839" s="61"/>
      <c r="AK2839" s="61"/>
      <c r="AL2839" s="61"/>
      <c r="AM2839" s="61"/>
      <c r="AN2839" s="61"/>
      <c r="AO2839" s="61"/>
      <c r="AP2839" s="62"/>
      <c r="AQ2839" s="61"/>
      <c r="AR2839" s="61"/>
      <c r="AS2839" s="61"/>
      <c r="AT2839" s="61"/>
      <c r="AU2839" s="61"/>
      <c r="AV2839" s="61"/>
      <c r="AW2839" s="60"/>
    </row>
    <row r="2840" s="59" customFormat="1" customHeight="1" spans="1:49">
      <c r="A2840" s="60"/>
      <c r="B2840" s="60"/>
      <c r="C2840" s="60"/>
      <c r="D2840" s="60"/>
      <c r="H2840" s="61"/>
      <c r="I2840" s="61"/>
      <c r="J2840" s="61"/>
      <c r="K2840" s="61"/>
      <c r="L2840" s="61"/>
      <c r="M2840" s="61"/>
      <c r="N2840" s="61"/>
      <c r="O2840" s="61"/>
      <c r="P2840" s="61"/>
      <c r="Q2840" s="61"/>
      <c r="R2840" s="61"/>
      <c r="S2840" s="61"/>
      <c r="T2840" s="61"/>
      <c r="U2840" s="61"/>
      <c r="V2840" s="61"/>
      <c r="W2840" s="61"/>
      <c r="X2840" s="61"/>
      <c r="Y2840" s="61"/>
      <c r="Z2840" s="61"/>
      <c r="AA2840" s="61"/>
      <c r="AB2840" s="61"/>
      <c r="AC2840" s="61"/>
      <c r="AD2840" s="61"/>
      <c r="AE2840" s="61"/>
      <c r="AF2840" s="61"/>
      <c r="AG2840" s="61"/>
      <c r="AH2840" s="61"/>
      <c r="AI2840" s="61"/>
      <c r="AJ2840" s="61"/>
      <c r="AK2840" s="61"/>
      <c r="AL2840" s="61"/>
      <c r="AM2840" s="61"/>
      <c r="AN2840" s="61"/>
      <c r="AO2840" s="61"/>
      <c r="AP2840" s="62"/>
      <c r="AQ2840" s="61"/>
      <c r="AR2840" s="61"/>
      <c r="AS2840" s="61"/>
      <c r="AT2840" s="61"/>
      <c r="AU2840" s="61"/>
      <c r="AV2840" s="61"/>
      <c r="AW2840" s="60"/>
    </row>
    <row r="2841" s="59" customFormat="1" customHeight="1" spans="1:49">
      <c r="A2841" s="60"/>
      <c r="B2841" s="60"/>
      <c r="C2841" s="60"/>
      <c r="D2841" s="60"/>
      <c r="H2841" s="61"/>
      <c r="I2841" s="61"/>
      <c r="J2841" s="61"/>
      <c r="K2841" s="61"/>
      <c r="L2841" s="61"/>
      <c r="M2841" s="61"/>
      <c r="N2841" s="61"/>
      <c r="O2841" s="61"/>
      <c r="P2841" s="61"/>
      <c r="Q2841" s="61"/>
      <c r="R2841" s="61"/>
      <c r="S2841" s="61"/>
      <c r="T2841" s="61"/>
      <c r="U2841" s="61"/>
      <c r="V2841" s="61"/>
      <c r="W2841" s="61"/>
      <c r="X2841" s="61"/>
      <c r="Y2841" s="61"/>
      <c r="Z2841" s="61"/>
      <c r="AA2841" s="61"/>
      <c r="AB2841" s="61"/>
      <c r="AC2841" s="61"/>
      <c r="AD2841" s="61"/>
      <c r="AE2841" s="61"/>
      <c r="AF2841" s="61"/>
      <c r="AG2841" s="61"/>
      <c r="AH2841" s="61"/>
      <c r="AI2841" s="61"/>
      <c r="AJ2841" s="61"/>
      <c r="AK2841" s="61"/>
      <c r="AL2841" s="61"/>
      <c r="AM2841" s="61"/>
      <c r="AN2841" s="61"/>
      <c r="AO2841" s="61"/>
      <c r="AP2841" s="62"/>
      <c r="AQ2841" s="61"/>
      <c r="AR2841" s="61"/>
      <c r="AS2841" s="61"/>
      <c r="AT2841" s="61"/>
      <c r="AU2841" s="61"/>
      <c r="AV2841" s="61"/>
      <c r="AW2841" s="60"/>
    </row>
    <row r="2842" s="59" customFormat="1" customHeight="1" spans="1:49">
      <c r="A2842" s="60"/>
      <c r="B2842" s="60"/>
      <c r="C2842" s="60"/>
      <c r="D2842" s="60"/>
      <c r="H2842" s="61"/>
      <c r="I2842" s="61"/>
      <c r="J2842" s="61"/>
      <c r="K2842" s="61"/>
      <c r="L2842" s="61"/>
      <c r="M2842" s="61"/>
      <c r="N2842" s="61"/>
      <c r="O2842" s="61"/>
      <c r="P2842" s="61"/>
      <c r="Q2842" s="61"/>
      <c r="R2842" s="61"/>
      <c r="S2842" s="61"/>
      <c r="T2842" s="61"/>
      <c r="U2842" s="61"/>
      <c r="V2842" s="61"/>
      <c r="W2842" s="61"/>
      <c r="X2842" s="61"/>
      <c r="Y2842" s="61"/>
      <c r="Z2842" s="61"/>
      <c r="AA2842" s="61"/>
      <c r="AB2842" s="61"/>
      <c r="AC2842" s="61"/>
      <c r="AD2842" s="61"/>
      <c r="AE2842" s="61"/>
      <c r="AF2842" s="61"/>
      <c r="AG2842" s="61"/>
      <c r="AH2842" s="61"/>
      <c r="AI2842" s="61"/>
      <c r="AJ2842" s="61"/>
      <c r="AK2842" s="61"/>
      <c r="AL2842" s="61"/>
      <c r="AM2842" s="61"/>
      <c r="AN2842" s="61"/>
      <c r="AO2842" s="61"/>
      <c r="AP2842" s="62"/>
      <c r="AQ2842" s="61"/>
      <c r="AR2842" s="61"/>
      <c r="AS2842" s="61"/>
      <c r="AT2842" s="61"/>
      <c r="AU2842" s="61"/>
      <c r="AV2842" s="61"/>
      <c r="AW2842" s="60"/>
    </row>
    <row r="2843" s="59" customFormat="1" customHeight="1" spans="1:49">
      <c r="A2843" s="60"/>
      <c r="B2843" s="60"/>
      <c r="C2843" s="60"/>
      <c r="D2843" s="60"/>
      <c r="H2843" s="61"/>
      <c r="I2843" s="61"/>
      <c r="J2843" s="61"/>
      <c r="K2843" s="61"/>
      <c r="L2843" s="61"/>
      <c r="M2843" s="61"/>
      <c r="N2843" s="61"/>
      <c r="O2843" s="61"/>
      <c r="P2843" s="61"/>
      <c r="Q2843" s="61"/>
      <c r="R2843" s="61"/>
      <c r="S2843" s="61"/>
      <c r="T2843" s="61"/>
      <c r="U2843" s="61"/>
      <c r="V2843" s="61"/>
      <c r="W2843" s="61"/>
      <c r="X2843" s="61"/>
      <c r="Y2843" s="61"/>
      <c r="Z2843" s="61"/>
      <c r="AA2843" s="61"/>
      <c r="AB2843" s="61"/>
      <c r="AC2843" s="61"/>
      <c r="AD2843" s="61"/>
      <c r="AE2843" s="61"/>
      <c r="AF2843" s="61"/>
      <c r="AG2843" s="61"/>
      <c r="AH2843" s="61"/>
      <c r="AI2843" s="61"/>
      <c r="AJ2843" s="61"/>
      <c r="AK2843" s="61"/>
      <c r="AL2843" s="61"/>
      <c r="AM2843" s="61"/>
      <c r="AN2843" s="61"/>
      <c r="AO2843" s="61"/>
      <c r="AP2843" s="62"/>
      <c r="AQ2843" s="61"/>
      <c r="AR2843" s="61"/>
      <c r="AS2843" s="61"/>
      <c r="AT2843" s="61"/>
      <c r="AU2843" s="61"/>
      <c r="AV2843" s="61"/>
      <c r="AW2843" s="60"/>
    </row>
    <row r="2844" s="59" customFormat="1" customHeight="1" spans="1:49">
      <c r="A2844" s="60"/>
      <c r="B2844" s="60"/>
      <c r="C2844" s="60"/>
      <c r="D2844" s="60"/>
      <c r="H2844" s="61"/>
      <c r="I2844" s="61"/>
      <c r="J2844" s="61"/>
      <c r="K2844" s="61"/>
      <c r="L2844" s="61"/>
      <c r="M2844" s="61"/>
      <c r="N2844" s="61"/>
      <c r="O2844" s="61"/>
      <c r="P2844" s="61"/>
      <c r="Q2844" s="61"/>
      <c r="R2844" s="61"/>
      <c r="S2844" s="61"/>
      <c r="T2844" s="61"/>
      <c r="U2844" s="61"/>
      <c r="V2844" s="61"/>
      <c r="W2844" s="61"/>
      <c r="X2844" s="61"/>
      <c r="Y2844" s="61"/>
      <c r="Z2844" s="61"/>
      <c r="AA2844" s="61"/>
      <c r="AB2844" s="61"/>
      <c r="AC2844" s="61"/>
      <c r="AD2844" s="61"/>
      <c r="AE2844" s="61"/>
      <c r="AF2844" s="61"/>
      <c r="AG2844" s="61"/>
      <c r="AH2844" s="61"/>
      <c r="AI2844" s="61"/>
      <c r="AJ2844" s="61"/>
      <c r="AK2844" s="61"/>
      <c r="AL2844" s="61"/>
      <c r="AM2844" s="61"/>
      <c r="AN2844" s="61"/>
      <c r="AO2844" s="61"/>
      <c r="AP2844" s="62"/>
      <c r="AQ2844" s="61"/>
      <c r="AR2844" s="61"/>
      <c r="AS2844" s="61"/>
      <c r="AT2844" s="61"/>
      <c r="AU2844" s="61"/>
      <c r="AV2844" s="61"/>
      <c r="AW2844" s="60"/>
    </row>
    <row r="2845" s="59" customFormat="1" customHeight="1" spans="1:49">
      <c r="A2845" s="60"/>
      <c r="B2845" s="60"/>
      <c r="C2845" s="60"/>
      <c r="D2845" s="60"/>
      <c r="H2845" s="61"/>
      <c r="I2845" s="61"/>
      <c r="J2845" s="61"/>
      <c r="K2845" s="61"/>
      <c r="L2845" s="61"/>
      <c r="M2845" s="61"/>
      <c r="N2845" s="61"/>
      <c r="O2845" s="61"/>
      <c r="P2845" s="61"/>
      <c r="Q2845" s="61"/>
      <c r="R2845" s="61"/>
      <c r="S2845" s="61"/>
      <c r="T2845" s="61"/>
      <c r="U2845" s="61"/>
      <c r="V2845" s="61"/>
      <c r="W2845" s="61"/>
      <c r="X2845" s="61"/>
      <c r="Y2845" s="61"/>
      <c r="Z2845" s="61"/>
      <c r="AA2845" s="61"/>
      <c r="AB2845" s="61"/>
      <c r="AC2845" s="61"/>
      <c r="AD2845" s="61"/>
      <c r="AE2845" s="61"/>
      <c r="AF2845" s="61"/>
      <c r="AG2845" s="61"/>
      <c r="AH2845" s="61"/>
      <c r="AI2845" s="61"/>
      <c r="AJ2845" s="61"/>
      <c r="AK2845" s="61"/>
      <c r="AL2845" s="61"/>
      <c r="AM2845" s="61"/>
      <c r="AN2845" s="61"/>
      <c r="AO2845" s="61"/>
      <c r="AP2845" s="62"/>
      <c r="AQ2845" s="61"/>
      <c r="AR2845" s="61"/>
      <c r="AS2845" s="61"/>
      <c r="AT2845" s="61"/>
      <c r="AU2845" s="61"/>
      <c r="AV2845" s="61"/>
      <c r="AW2845" s="60"/>
    </row>
    <row r="2846" s="59" customFormat="1" customHeight="1" spans="1:49">
      <c r="A2846" s="60"/>
      <c r="B2846" s="60"/>
      <c r="C2846" s="60"/>
      <c r="D2846" s="60"/>
      <c r="H2846" s="61"/>
      <c r="I2846" s="61"/>
      <c r="J2846" s="61"/>
      <c r="K2846" s="61"/>
      <c r="L2846" s="61"/>
      <c r="M2846" s="61"/>
      <c r="N2846" s="61"/>
      <c r="O2846" s="61"/>
      <c r="P2846" s="61"/>
      <c r="Q2846" s="61"/>
      <c r="R2846" s="61"/>
      <c r="S2846" s="61"/>
      <c r="T2846" s="61"/>
      <c r="U2846" s="61"/>
      <c r="V2846" s="61"/>
      <c r="W2846" s="61"/>
      <c r="X2846" s="61"/>
      <c r="Y2846" s="61"/>
      <c r="Z2846" s="61"/>
      <c r="AA2846" s="61"/>
      <c r="AB2846" s="61"/>
      <c r="AC2846" s="61"/>
      <c r="AD2846" s="61"/>
      <c r="AE2846" s="61"/>
      <c r="AF2846" s="61"/>
      <c r="AG2846" s="61"/>
      <c r="AH2846" s="61"/>
      <c r="AI2846" s="61"/>
      <c r="AJ2846" s="61"/>
      <c r="AK2846" s="61"/>
      <c r="AL2846" s="61"/>
      <c r="AM2846" s="61"/>
      <c r="AN2846" s="61"/>
      <c r="AO2846" s="61"/>
      <c r="AP2846" s="62"/>
      <c r="AQ2846" s="61"/>
      <c r="AR2846" s="61"/>
      <c r="AS2846" s="61"/>
      <c r="AT2846" s="61"/>
      <c r="AU2846" s="61"/>
      <c r="AV2846" s="61"/>
      <c r="AW2846" s="60"/>
    </row>
    <row r="2847" s="59" customFormat="1" customHeight="1" spans="1:49">
      <c r="A2847" s="60"/>
      <c r="B2847" s="60"/>
      <c r="C2847" s="60"/>
      <c r="D2847" s="60"/>
      <c r="H2847" s="61"/>
      <c r="I2847" s="61"/>
      <c r="J2847" s="61"/>
      <c r="K2847" s="61"/>
      <c r="L2847" s="61"/>
      <c r="M2847" s="61"/>
      <c r="N2847" s="61"/>
      <c r="O2847" s="61"/>
      <c r="P2847" s="61"/>
      <c r="Q2847" s="61"/>
      <c r="R2847" s="61"/>
      <c r="S2847" s="61"/>
      <c r="T2847" s="61"/>
      <c r="U2847" s="61"/>
      <c r="V2847" s="61"/>
      <c r="W2847" s="61"/>
      <c r="X2847" s="61"/>
      <c r="Y2847" s="61"/>
      <c r="Z2847" s="61"/>
      <c r="AA2847" s="61"/>
      <c r="AB2847" s="61"/>
      <c r="AC2847" s="61"/>
      <c r="AD2847" s="61"/>
      <c r="AE2847" s="61"/>
      <c r="AF2847" s="61"/>
      <c r="AG2847" s="61"/>
      <c r="AH2847" s="61"/>
      <c r="AI2847" s="61"/>
      <c r="AJ2847" s="61"/>
      <c r="AK2847" s="61"/>
      <c r="AL2847" s="61"/>
      <c r="AM2847" s="61"/>
      <c r="AN2847" s="61"/>
      <c r="AO2847" s="61"/>
      <c r="AP2847" s="62"/>
      <c r="AQ2847" s="61"/>
      <c r="AR2847" s="61"/>
      <c r="AS2847" s="61"/>
      <c r="AT2847" s="61"/>
      <c r="AU2847" s="61"/>
      <c r="AV2847" s="61"/>
      <c r="AW2847" s="60"/>
    </row>
    <row r="2848" s="59" customFormat="1" customHeight="1" spans="1:49">
      <c r="A2848" s="60"/>
      <c r="B2848" s="60"/>
      <c r="C2848" s="60"/>
      <c r="D2848" s="60"/>
      <c r="H2848" s="61"/>
      <c r="I2848" s="61"/>
      <c r="J2848" s="61"/>
      <c r="K2848" s="61"/>
      <c r="L2848" s="61"/>
      <c r="M2848" s="61"/>
      <c r="N2848" s="61"/>
      <c r="O2848" s="61"/>
      <c r="P2848" s="61"/>
      <c r="Q2848" s="61"/>
      <c r="R2848" s="61"/>
      <c r="S2848" s="61"/>
      <c r="T2848" s="61"/>
      <c r="U2848" s="61"/>
      <c r="V2848" s="61"/>
      <c r="W2848" s="61"/>
      <c r="X2848" s="61"/>
      <c r="Y2848" s="61"/>
      <c r="Z2848" s="61"/>
      <c r="AA2848" s="61"/>
      <c r="AB2848" s="61"/>
      <c r="AC2848" s="61"/>
      <c r="AD2848" s="61"/>
      <c r="AE2848" s="61"/>
      <c r="AF2848" s="61"/>
      <c r="AG2848" s="61"/>
      <c r="AH2848" s="61"/>
      <c r="AI2848" s="61"/>
      <c r="AJ2848" s="61"/>
      <c r="AK2848" s="61"/>
      <c r="AL2848" s="61"/>
      <c r="AM2848" s="61"/>
      <c r="AN2848" s="61"/>
      <c r="AO2848" s="61"/>
      <c r="AP2848" s="62"/>
      <c r="AQ2848" s="61"/>
      <c r="AR2848" s="61"/>
      <c r="AS2848" s="61"/>
      <c r="AT2848" s="61"/>
      <c r="AU2848" s="61"/>
      <c r="AV2848" s="61"/>
      <c r="AW2848" s="60"/>
    </row>
    <row r="2849" s="59" customFormat="1" customHeight="1" spans="1:49">
      <c r="A2849" s="60"/>
      <c r="B2849" s="60"/>
      <c r="C2849" s="60"/>
      <c r="D2849" s="60"/>
      <c r="H2849" s="61"/>
      <c r="I2849" s="61"/>
      <c r="J2849" s="61"/>
      <c r="K2849" s="61"/>
      <c r="L2849" s="61"/>
      <c r="M2849" s="61"/>
      <c r="N2849" s="61"/>
      <c r="O2849" s="61"/>
      <c r="P2849" s="61"/>
      <c r="Q2849" s="61"/>
      <c r="R2849" s="61"/>
      <c r="S2849" s="61"/>
      <c r="T2849" s="61"/>
      <c r="U2849" s="61"/>
      <c r="V2849" s="61"/>
      <c r="W2849" s="61"/>
      <c r="X2849" s="61"/>
      <c r="Y2849" s="61"/>
      <c r="Z2849" s="61"/>
      <c r="AA2849" s="61"/>
      <c r="AB2849" s="61"/>
      <c r="AC2849" s="61"/>
      <c r="AD2849" s="61"/>
      <c r="AE2849" s="61"/>
      <c r="AF2849" s="61"/>
      <c r="AG2849" s="61"/>
      <c r="AH2849" s="61"/>
      <c r="AI2849" s="61"/>
      <c r="AJ2849" s="61"/>
      <c r="AK2849" s="61"/>
      <c r="AL2849" s="61"/>
      <c r="AM2849" s="61"/>
      <c r="AN2849" s="61"/>
      <c r="AO2849" s="61"/>
      <c r="AP2849" s="62"/>
      <c r="AQ2849" s="61"/>
      <c r="AR2849" s="61"/>
      <c r="AS2849" s="61"/>
      <c r="AT2849" s="61"/>
      <c r="AU2849" s="61"/>
      <c r="AV2849" s="61"/>
      <c r="AW2849" s="60"/>
    </row>
    <row r="2850" s="59" customFormat="1" customHeight="1" spans="1:49">
      <c r="A2850" s="60"/>
      <c r="B2850" s="60"/>
      <c r="C2850" s="60"/>
      <c r="D2850" s="60"/>
      <c r="H2850" s="61"/>
      <c r="I2850" s="61"/>
      <c r="J2850" s="61"/>
      <c r="K2850" s="61"/>
      <c r="L2850" s="61"/>
      <c r="M2850" s="61"/>
      <c r="N2850" s="61"/>
      <c r="O2850" s="61"/>
      <c r="P2850" s="61"/>
      <c r="Q2850" s="61"/>
      <c r="R2850" s="61"/>
      <c r="S2850" s="61"/>
      <c r="T2850" s="61"/>
      <c r="U2850" s="61"/>
      <c r="V2850" s="61"/>
      <c r="W2850" s="61"/>
      <c r="X2850" s="61"/>
      <c r="Y2850" s="61"/>
      <c r="Z2850" s="61"/>
      <c r="AA2850" s="61"/>
      <c r="AB2850" s="61"/>
      <c r="AC2850" s="61"/>
      <c r="AD2850" s="61"/>
      <c r="AE2850" s="61"/>
      <c r="AF2850" s="61"/>
      <c r="AG2850" s="61"/>
      <c r="AH2850" s="61"/>
      <c r="AI2850" s="61"/>
      <c r="AJ2850" s="61"/>
      <c r="AK2850" s="61"/>
      <c r="AL2850" s="61"/>
      <c r="AM2850" s="61"/>
      <c r="AN2850" s="61"/>
      <c r="AO2850" s="61"/>
      <c r="AP2850" s="62"/>
      <c r="AQ2850" s="61"/>
      <c r="AR2850" s="61"/>
      <c r="AS2850" s="61"/>
      <c r="AT2850" s="61"/>
      <c r="AU2850" s="61"/>
      <c r="AV2850" s="61"/>
      <c r="AW2850" s="60"/>
    </row>
    <row r="2851" s="59" customFormat="1" customHeight="1" spans="1:49">
      <c r="A2851" s="60"/>
      <c r="B2851" s="60"/>
      <c r="C2851" s="60"/>
      <c r="D2851" s="60"/>
      <c r="H2851" s="61"/>
      <c r="I2851" s="61"/>
      <c r="J2851" s="61"/>
      <c r="K2851" s="61"/>
      <c r="L2851" s="61"/>
      <c r="M2851" s="61"/>
      <c r="N2851" s="61"/>
      <c r="O2851" s="61"/>
      <c r="P2851" s="61"/>
      <c r="Q2851" s="61"/>
      <c r="R2851" s="61"/>
      <c r="S2851" s="61"/>
      <c r="T2851" s="61"/>
      <c r="U2851" s="61"/>
      <c r="V2851" s="61"/>
      <c r="W2851" s="61"/>
      <c r="X2851" s="61"/>
      <c r="Y2851" s="61"/>
      <c r="Z2851" s="61"/>
      <c r="AA2851" s="61"/>
      <c r="AB2851" s="61"/>
      <c r="AC2851" s="61"/>
      <c r="AD2851" s="61"/>
      <c r="AE2851" s="61"/>
      <c r="AF2851" s="61"/>
      <c r="AG2851" s="61"/>
      <c r="AH2851" s="61"/>
      <c r="AI2851" s="61"/>
      <c r="AJ2851" s="61"/>
      <c r="AK2851" s="61"/>
      <c r="AL2851" s="61"/>
      <c r="AM2851" s="61"/>
      <c r="AN2851" s="61"/>
      <c r="AO2851" s="61"/>
      <c r="AP2851" s="62"/>
      <c r="AQ2851" s="61"/>
      <c r="AR2851" s="61"/>
      <c r="AS2851" s="61"/>
      <c r="AT2851" s="61"/>
      <c r="AU2851" s="61"/>
      <c r="AV2851" s="61"/>
      <c r="AW2851" s="60"/>
    </row>
    <row r="2852" s="59" customFormat="1" customHeight="1" spans="1:49">
      <c r="A2852" s="60"/>
      <c r="B2852" s="60"/>
      <c r="C2852" s="60"/>
      <c r="D2852" s="60"/>
      <c r="H2852" s="61"/>
      <c r="I2852" s="61"/>
      <c r="J2852" s="61"/>
      <c r="K2852" s="61"/>
      <c r="L2852" s="61"/>
      <c r="M2852" s="61"/>
      <c r="N2852" s="61"/>
      <c r="O2852" s="61"/>
      <c r="P2852" s="61"/>
      <c r="Q2852" s="61"/>
      <c r="R2852" s="61"/>
      <c r="S2852" s="61"/>
      <c r="T2852" s="61"/>
      <c r="U2852" s="61"/>
      <c r="V2852" s="61"/>
      <c r="W2852" s="61"/>
      <c r="X2852" s="61"/>
      <c r="Y2852" s="61"/>
      <c r="Z2852" s="61"/>
      <c r="AA2852" s="61"/>
      <c r="AB2852" s="61"/>
      <c r="AC2852" s="61"/>
      <c r="AD2852" s="61"/>
      <c r="AE2852" s="61"/>
      <c r="AF2852" s="61"/>
      <c r="AG2852" s="61"/>
      <c r="AH2852" s="61"/>
      <c r="AI2852" s="61"/>
      <c r="AJ2852" s="61"/>
      <c r="AK2852" s="61"/>
      <c r="AL2852" s="61"/>
      <c r="AM2852" s="61"/>
      <c r="AN2852" s="61"/>
      <c r="AO2852" s="61"/>
      <c r="AP2852" s="62"/>
      <c r="AQ2852" s="61"/>
      <c r="AR2852" s="61"/>
      <c r="AS2852" s="61"/>
      <c r="AT2852" s="61"/>
      <c r="AU2852" s="61"/>
      <c r="AV2852" s="61"/>
      <c r="AW2852" s="60"/>
    </row>
    <row r="2853" s="59" customFormat="1" customHeight="1" spans="1:49">
      <c r="A2853" s="60"/>
      <c r="B2853" s="60"/>
      <c r="C2853" s="60"/>
      <c r="D2853" s="60"/>
      <c r="H2853" s="61"/>
      <c r="I2853" s="61"/>
      <c r="J2853" s="61"/>
      <c r="K2853" s="61"/>
      <c r="L2853" s="61"/>
      <c r="M2853" s="61"/>
      <c r="N2853" s="61"/>
      <c r="O2853" s="61"/>
      <c r="P2853" s="61"/>
      <c r="Q2853" s="61"/>
      <c r="R2853" s="61"/>
      <c r="S2853" s="61"/>
      <c r="T2853" s="61"/>
      <c r="U2853" s="61"/>
      <c r="V2853" s="61"/>
      <c r="W2853" s="61"/>
      <c r="X2853" s="61"/>
      <c r="Y2853" s="61"/>
      <c r="Z2853" s="61"/>
      <c r="AA2853" s="61"/>
      <c r="AB2853" s="61"/>
      <c r="AC2853" s="61"/>
      <c r="AD2853" s="61"/>
      <c r="AE2853" s="61"/>
      <c r="AF2853" s="61"/>
      <c r="AG2853" s="61"/>
      <c r="AH2853" s="61"/>
      <c r="AI2853" s="61"/>
      <c r="AJ2853" s="61"/>
      <c r="AK2853" s="61"/>
      <c r="AL2853" s="61"/>
      <c r="AM2853" s="61"/>
      <c r="AN2853" s="61"/>
      <c r="AO2853" s="61"/>
      <c r="AP2853" s="62"/>
      <c r="AQ2853" s="61"/>
      <c r="AR2853" s="61"/>
      <c r="AS2853" s="61"/>
      <c r="AT2853" s="61"/>
      <c r="AU2853" s="61"/>
      <c r="AV2853" s="61"/>
      <c r="AW2853" s="60"/>
    </row>
    <row r="2854" s="59" customFormat="1" customHeight="1" spans="1:49">
      <c r="A2854" s="60"/>
      <c r="B2854" s="60"/>
      <c r="C2854" s="60"/>
      <c r="D2854" s="60"/>
      <c r="H2854" s="61"/>
      <c r="I2854" s="61"/>
      <c r="J2854" s="61"/>
      <c r="K2854" s="61"/>
      <c r="L2854" s="61"/>
      <c r="M2854" s="61"/>
      <c r="N2854" s="61"/>
      <c r="O2854" s="61"/>
      <c r="P2854" s="61"/>
      <c r="Q2854" s="61"/>
      <c r="R2854" s="61"/>
      <c r="S2854" s="61"/>
      <c r="T2854" s="61"/>
      <c r="U2854" s="61"/>
      <c r="V2854" s="61"/>
      <c r="W2854" s="61"/>
      <c r="X2854" s="61"/>
      <c r="Y2854" s="61"/>
      <c r="Z2854" s="61"/>
      <c r="AA2854" s="61"/>
      <c r="AB2854" s="61"/>
      <c r="AC2854" s="61"/>
      <c r="AD2854" s="61"/>
      <c r="AE2854" s="61"/>
      <c r="AF2854" s="61"/>
      <c r="AG2854" s="61"/>
      <c r="AH2854" s="61"/>
      <c r="AI2854" s="61"/>
      <c r="AJ2854" s="61"/>
      <c r="AK2854" s="61"/>
      <c r="AL2854" s="61"/>
      <c r="AM2854" s="61"/>
      <c r="AN2854" s="61"/>
      <c r="AO2854" s="61"/>
      <c r="AP2854" s="62"/>
      <c r="AQ2854" s="61"/>
      <c r="AR2854" s="61"/>
      <c r="AS2854" s="61"/>
      <c r="AT2854" s="61"/>
      <c r="AU2854" s="61"/>
      <c r="AV2854" s="61"/>
      <c r="AW2854" s="60"/>
    </row>
    <row r="2855" s="59" customFormat="1" customHeight="1" spans="1:49">
      <c r="A2855" s="60"/>
      <c r="B2855" s="60"/>
      <c r="C2855" s="60"/>
      <c r="D2855" s="60"/>
      <c r="H2855" s="61"/>
      <c r="I2855" s="61"/>
      <c r="J2855" s="61"/>
      <c r="K2855" s="61"/>
      <c r="L2855" s="61"/>
      <c r="M2855" s="61"/>
      <c r="N2855" s="61"/>
      <c r="O2855" s="61"/>
      <c r="P2855" s="61"/>
      <c r="Q2855" s="61"/>
      <c r="R2855" s="61"/>
      <c r="S2855" s="61"/>
      <c r="T2855" s="61"/>
      <c r="U2855" s="61"/>
      <c r="V2855" s="61"/>
      <c r="W2855" s="61"/>
      <c r="X2855" s="61"/>
      <c r="Y2855" s="61"/>
      <c r="Z2855" s="61"/>
      <c r="AA2855" s="61"/>
      <c r="AB2855" s="61"/>
      <c r="AC2855" s="61"/>
      <c r="AD2855" s="61"/>
      <c r="AE2855" s="61"/>
      <c r="AF2855" s="61"/>
      <c r="AG2855" s="61"/>
      <c r="AH2855" s="61"/>
      <c r="AI2855" s="61"/>
      <c r="AJ2855" s="61"/>
      <c r="AK2855" s="61"/>
      <c r="AL2855" s="61"/>
      <c r="AM2855" s="61"/>
      <c r="AN2855" s="61"/>
      <c r="AO2855" s="61"/>
      <c r="AP2855" s="62"/>
      <c r="AQ2855" s="61"/>
      <c r="AR2855" s="61"/>
      <c r="AS2855" s="61"/>
      <c r="AT2855" s="61"/>
      <c r="AU2855" s="61"/>
      <c r="AV2855" s="61"/>
      <c r="AW2855" s="60"/>
    </row>
    <row r="2856" s="59" customFormat="1" customHeight="1" spans="1:49">
      <c r="A2856" s="60"/>
      <c r="B2856" s="60"/>
      <c r="C2856" s="60"/>
      <c r="D2856" s="60"/>
      <c r="H2856" s="61"/>
      <c r="I2856" s="61"/>
      <c r="J2856" s="61"/>
      <c r="K2856" s="61"/>
      <c r="L2856" s="61"/>
      <c r="M2856" s="61"/>
      <c r="N2856" s="61"/>
      <c r="O2856" s="61"/>
      <c r="P2856" s="61"/>
      <c r="Q2856" s="61"/>
      <c r="R2856" s="61"/>
      <c r="S2856" s="61"/>
      <c r="T2856" s="61"/>
      <c r="U2856" s="61"/>
      <c r="V2856" s="61"/>
      <c r="W2856" s="61"/>
      <c r="X2856" s="61"/>
      <c r="Y2856" s="61"/>
      <c r="Z2856" s="61"/>
      <c r="AA2856" s="61"/>
      <c r="AB2856" s="61"/>
      <c r="AC2856" s="61"/>
      <c r="AD2856" s="61"/>
      <c r="AE2856" s="61"/>
      <c r="AF2856" s="61"/>
      <c r="AG2856" s="61"/>
      <c r="AH2856" s="61"/>
      <c r="AI2856" s="61"/>
      <c r="AJ2856" s="61"/>
      <c r="AK2856" s="61"/>
      <c r="AL2856" s="61"/>
      <c r="AM2856" s="61"/>
      <c r="AN2856" s="61"/>
      <c r="AO2856" s="61"/>
      <c r="AP2856" s="62"/>
      <c r="AQ2856" s="61"/>
      <c r="AR2856" s="61"/>
      <c r="AS2856" s="61"/>
      <c r="AT2856" s="61"/>
      <c r="AU2856" s="61"/>
      <c r="AV2856" s="61"/>
      <c r="AW2856" s="60"/>
    </row>
    <row r="2857" s="59" customFormat="1" customHeight="1" spans="1:49">
      <c r="A2857" s="60"/>
      <c r="B2857" s="60"/>
      <c r="C2857" s="60"/>
      <c r="D2857" s="60"/>
      <c r="H2857" s="61"/>
      <c r="I2857" s="61"/>
      <c r="J2857" s="61"/>
      <c r="K2857" s="61"/>
      <c r="L2857" s="61"/>
      <c r="M2857" s="61"/>
      <c r="N2857" s="61"/>
      <c r="O2857" s="61"/>
      <c r="P2857" s="61"/>
      <c r="Q2857" s="61"/>
      <c r="R2857" s="61"/>
      <c r="S2857" s="61"/>
      <c r="T2857" s="61"/>
      <c r="U2857" s="61"/>
      <c r="V2857" s="61"/>
      <c r="W2857" s="61"/>
      <c r="X2857" s="61"/>
      <c r="Y2857" s="61"/>
      <c r="Z2857" s="61"/>
      <c r="AA2857" s="61"/>
      <c r="AB2857" s="61"/>
      <c r="AC2857" s="61"/>
      <c r="AD2857" s="61"/>
      <c r="AE2857" s="61"/>
      <c r="AF2857" s="61"/>
      <c r="AG2857" s="61"/>
      <c r="AH2857" s="61"/>
      <c r="AI2857" s="61"/>
      <c r="AJ2857" s="61"/>
      <c r="AK2857" s="61"/>
      <c r="AL2857" s="61"/>
      <c r="AM2857" s="61"/>
      <c r="AN2857" s="61"/>
      <c r="AO2857" s="61"/>
      <c r="AP2857" s="62"/>
      <c r="AQ2857" s="61"/>
      <c r="AR2857" s="61"/>
      <c r="AS2857" s="61"/>
      <c r="AT2857" s="61"/>
      <c r="AU2857" s="61"/>
      <c r="AV2857" s="61"/>
      <c r="AW2857" s="60"/>
    </row>
    <row r="2858" s="59" customFormat="1" customHeight="1" spans="1:49">
      <c r="A2858" s="60"/>
      <c r="B2858" s="60"/>
      <c r="C2858" s="60"/>
      <c r="D2858" s="60"/>
      <c r="H2858" s="61"/>
      <c r="I2858" s="61"/>
      <c r="J2858" s="61"/>
      <c r="K2858" s="61"/>
      <c r="L2858" s="61"/>
      <c r="M2858" s="61"/>
      <c r="N2858" s="61"/>
      <c r="O2858" s="61"/>
      <c r="P2858" s="61"/>
      <c r="Q2858" s="61"/>
      <c r="R2858" s="61"/>
      <c r="S2858" s="61"/>
      <c r="T2858" s="61"/>
      <c r="U2858" s="61"/>
      <c r="V2858" s="61"/>
      <c r="W2858" s="61"/>
      <c r="X2858" s="61"/>
      <c r="Y2858" s="61"/>
      <c r="Z2858" s="61"/>
      <c r="AA2858" s="61"/>
      <c r="AB2858" s="61"/>
      <c r="AC2858" s="61"/>
      <c r="AD2858" s="61"/>
      <c r="AE2858" s="61"/>
      <c r="AF2858" s="61"/>
      <c r="AG2858" s="61"/>
      <c r="AH2858" s="61"/>
      <c r="AI2858" s="61"/>
      <c r="AJ2858" s="61"/>
      <c r="AK2858" s="61"/>
      <c r="AL2858" s="61"/>
      <c r="AM2858" s="61"/>
      <c r="AN2858" s="61"/>
      <c r="AO2858" s="61"/>
      <c r="AP2858" s="62"/>
      <c r="AQ2858" s="61"/>
      <c r="AR2858" s="61"/>
      <c r="AS2858" s="61"/>
      <c r="AT2858" s="61"/>
      <c r="AU2858" s="61"/>
      <c r="AV2858" s="61"/>
      <c r="AW2858" s="60"/>
    </row>
    <row r="2859" s="59" customFormat="1" customHeight="1" spans="1:49">
      <c r="A2859" s="60"/>
      <c r="B2859" s="60"/>
      <c r="C2859" s="60"/>
      <c r="D2859" s="60"/>
      <c r="H2859" s="61"/>
      <c r="I2859" s="61"/>
      <c r="J2859" s="61"/>
      <c r="K2859" s="61"/>
      <c r="L2859" s="61"/>
      <c r="M2859" s="61"/>
      <c r="N2859" s="61"/>
      <c r="O2859" s="61"/>
      <c r="P2859" s="61"/>
      <c r="Q2859" s="61"/>
      <c r="R2859" s="61"/>
      <c r="S2859" s="61"/>
      <c r="T2859" s="61"/>
      <c r="U2859" s="61"/>
      <c r="V2859" s="61"/>
      <c r="W2859" s="61"/>
      <c r="X2859" s="61"/>
      <c r="Y2859" s="61"/>
      <c r="Z2859" s="61"/>
      <c r="AA2859" s="61"/>
      <c r="AB2859" s="61"/>
      <c r="AC2859" s="61"/>
      <c r="AD2859" s="61"/>
      <c r="AE2859" s="61"/>
      <c r="AF2859" s="61"/>
      <c r="AG2859" s="61"/>
      <c r="AH2859" s="61"/>
      <c r="AI2859" s="61"/>
      <c r="AJ2859" s="61"/>
      <c r="AK2859" s="61"/>
      <c r="AL2859" s="61"/>
      <c r="AM2859" s="61"/>
      <c r="AN2859" s="61"/>
      <c r="AO2859" s="61"/>
      <c r="AP2859" s="62"/>
      <c r="AQ2859" s="61"/>
      <c r="AR2859" s="61"/>
      <c r="AS2859" s="61"/>
      <c r="AT2859" s="61"/>
      <c r="AU2859" s="61"/>
      <c r="AV2859" s="61"/>
      <c r="AW2859" s="60"/>
    </row>
    <row r="2860" s="59" customFormat="1" customHeight="1" spans="1:49">
      <c r="A2860" s="60"/>
      <c r="B2860" s="60"/>
      <c r="C2860" s="60"/>
      <c r="D2860" s="60"/>
      <c r="H2860" s="61"/>
      <c r="I2860" s="61"/>
      <c r="J2860" s="61"/>
      <c r="K2860" s="61"/>
      <c r="L2860" s="61"/>
      <c r="M2860" s="61"/>
      <c r="N2860" s="61"/>
      <c r="O2860" s="61"/>
      <c r="P2860" s="61"/>
      <c r="Q2860" s="61"/>
      <c r="R2860" s="61"/>
      <c r="S2860" s="61"/>
      <c r="T2860" s="61"/>
      <c r="U2860" s="61"/>
      <c r="V2860" s="61"/>
      <c r="W2860" s="61"/>
      <c r="X2860" s="61"/>
      <c r="Y2860" s="61"/>
      <c r="Z2860" s="61"/>
      <c r="AA2860" s="61"/>
      <c r="AB2860" s="61"/>
      <c r="AC2860" s="61"/>
      <c r="AD2860" s="61"/>
      <c r="AE2860" s="61"/>
      <c r="AF2860" s="61"/>
      <c r="AG2860" s="61"/>
      <c r="AH2860" s="61"/>
      <c r="AI2860" s="61"/>
      <c r="AJ2860" s="61"/>
      <c r="AK2860" s="61"/>
      <c r="AL2860" s="61"/>
      <c r="AM2860" s="61"/>
      <c r="AN2860" s="61"/>
      <c r="AO2860" s="61"/>
      <c r="AP2860" s="62"/>
      <c r="AQ2860" s="61"/>
      <c r="AR2860" s="61"/>
      <c r="AS2860" s="61"/>
      <c r="AT2860" s="61"/>
      <c r="AU2860" s="61"/>
      <c r="AV2860" s="61"/>
      <c r="AW2860" s="60"/>
    </row>
    <row r="2861" s="59" customFormat="1" customHeight="1" spans="1:49">
      <c r="A2861" s="60"/>
      <c r="B2861" s="60"/>
      <c r="C2861" s="60"/>
      <c r="D2861" s="60"/>
      <c r="H2861" s="61"/>
      <c r="I2861" s="61"/>
      <c r="J2861" s="61"/>
      <c r="K2861" s="61"/>
      <c r="L2861" s="61"/>
      <c r="M2861" s="61"/>
      <c r="N2861" s="61"/>
      <c r="O2861" s="61"/>
      <c r="P2861" s="61"/>
      <c r="Q2861" s="61"/>
      <c r="R2861" s="61"/>
      <c r="S2861" s="61"/>
      <c r="T2861" s="61"/>
      <c r="U2861" s="61"/>
      <c r="V2861" s="61"/>
      <c r="W2861" s="61"/>
      <c r="X2861" s="61"/>
      <c r="Y2861" s="61"/>
      <c r="Z2861" s="61"/>
      <c r="AA2861" s="61"/>
      <c r="AB2861" s="61"/>
      <c r="AC2861" s="61"/>
      <c r="AD2861" s="61"/>
      <c r="AE2861" s="61"/>
      <c r="AF2861" s="61"/>
      <c r="AG2861" s="61"/>
      <c r="AH2861" s="61"/>
      <c r="AI2861" s="61"/>
      <c r="AJ2861" s="61"/>
      <c r="AK2861" s="61"/>
      <c r="AL2861" s="61"/>
      <c r="AM2861" s="61"/>
      <c r="AN2861" s="61"/>
      <c r="AO2861" s="61"/>
      <c r="AP2861" s="62"/>
      <c r="AQ2861" s="61"/>
      <c r="AR2861" s="61"/>
      <c r="AS2861" s="61"/>
      <c r="AT2861" s="61"/>
      <c r="AU2861" s="61"/>
      <c r="AV2861" s="61"/>
      <c r="AW2861" s="60"/>
    </row>
    <row r="2862" s="59" customFormat="1" customHeight="1" spans="1:49">
      <c r="A2862" s="60"/>
      <c r="B2862" s="60"/>
      <c r="C2862" s="60"/>
      <c r="D2862" s="60"/>
      <c r="H2862" s="61"/>
      <c r="I2862" s="61"/>
      <c r="J2862" s="61"/>
      <c r="K2862" s="61"/>
      <c r="L2862" s="61"/>
      <c r="M2862" s="61"/>
      <c r="N2862" s="61"/>
      <c r="O2862" s="61"/>
      <c r="P2862" s="61"/>
      <c r="Q2862" s="61"/>
      <c r="R2862" s="61"/>
      <c r="S2862" s="61"/>
      <c r="T2862" s="61"/>
      <c r="U2862" s="61"/>
      <c r="V2862" s="61"/>
      <c r="W2862" s="61"/>
      <c r="X2862" s="61"/>
      <c r="Y2862" s="61"/>
      <c r="Z2862" s="61"/>
      <c r="AA2862" s="61"/>
      <c r="AB2862" s="61"/>
      <c r="AC2862" s="61"/>
      <c r="AD2862" s="61"/>
      <c r="AE2862" s="61"/>
      <c r="AF2862" s="61"/>
      <c r="AG2862" s="61"/>
      <c r="AH2862" s="61"/>
      <c r="AI2862" s="61"/>
      <c r="AJ2862" s="61"/>
      <c r="AK2862" s="61"/>
      <c r="AL2862" s="61"/>
      <c r="AM2862" s="61"/>
      <c r="AN2862" s="61"/>
      <c r="AO2862" s="61"/>
      <c r="AP2862" s="62"/>
      <c r="AQ2862" s="61"/>
      <c r="AR2862" s="61"/>
      <c r="AS2862" s="61"/>
      <c r="AT2862" s="61"/>
      <c r="AU2862" s="61"/>
      <c r="AV2862" s="61"/>
      <c r="AW2862" s="60"/>
    </row>
    <row r="2863" s="59" customFormat="1" customHeight="1" spans="1:49">
      <c r="A2863" s="60"/>
      <c r="B2863" s="60"/>
      <c r="C2863" s="60"/>
      <c r="D2863" s="60"/>
      <c r="H2863" s="61"/>
      <c r="I2863" s="61"/>
      <c r="J2863" s="61"/>
      <c r="K2863" s="61"/>
      <c r="L2863" s="61"/>
      <c r="M2863" s="61"/>
      <c r="N2863" s="61"/>
      <c r="O2863" s="61"/>
      <c r="P2863" s="61"/>
      <c r="Q2863" s="61"/>
      <c r="R2863" s="61"/>
      <c r="S2863" s="61"/>
      <c r="T2863" s="61"/>
      <c r="U2863" s="61"/>
      <c r="V2863" s="61"/>
      <c r="W2863" s="61"/>
      <c r="X2863" s="61"/>
      <c r="Y2863" s="61"/>
      <c r="Z2863" s="61"/>
      <c r="AA2863" s="61"/>
      <c r="AB2863" s="61"/>
      <c r="AC2863" s="61"/>
      <c r="AD2863" s="61"/>
      <c r="AE2863" s="61"/>
      <c r="AF2863" s="61"/>
      <c r="AG2863" s="61"/>
      <c r="AH2863" s="61"/>
      <c r="AI2863" s="61"/>
      <c r="AJ2863" s="61"/>
      <c r="AK2863" s="61"/>
      <c r="AL2863" s="61"/>
      <c r="AM2863" s="61"/>
      <c r="AN2863" s="61"/>
      <c r="AO2863" s="61"/>
      <c r="AP2863" s="62"/>
      <c r="AQ2863" s="61"/>
      <c r="AR2863" s="61"/>
      <c r="AS2863" s="61"/>
      <c r="AT2863" s="61"/>
      <c r="AU2863" s="61"/>
      <c r="AV2863" s="61"/>
      <c r="AW2863" s="60"/>
    </row>
    <row r="2864" s="59" customFormat="1" customHeight="1" spans="1:49">
      <c r="A2864" s="60"/>
      <c r="B2864" s="60"/>
      <c r="C2864" s="60"/>
      <c r="D2864" s="60"/>
      <c r="H2864" s="61"/>
      <c r="I2864" s="61"/>
      <c r="J2864" s="61"/>
      <c r="K2864" s="61"/>
      <c r="L2864" s="61"/>
      <c r="M2864" s="61"/>
      <c r="N2864" s="61"/>
      <c r="O2864" s="61"/>
      <c r="P2864" s="61"/>
      <c r="Q2864" s="61"/>
      <c r="R2864" s="61"/>
      <c r="S2864" s="61"/>
      <c r="T2864" s="61"/>
      <c r="U2864" s="61"/>
      <c r="V2864" s="61"/>
      <c r="W2864" s="61"/>
      <c r="X2864" s="61"/>
      <c r="Y2864" s="61"/>
      <c r="Z2864" s="61"/>
      <c r="AA2864" s="61"/>
      <c r="AB2864" s="61"/>
      <c r="AC2864" s="61"/>
      <c r="AD2864" s="61"/>
      <c r="AE2864" s="61"/>
      <c r="AF2864" s="61"/>
      <c r="AG2864" s="61"/>
      <c r="AH2864" s="61"/>
      <c r="AI2864" s="61"/>
      <c r="AJ2864" s="61"/>
      <c r="AK2864" s="61"/>
      <c r="AL2864" s="61"/>
      <c r="AM2864" s="61"/>
      <c r="AN2864" s="61"/>
      <c r="AO2864" s="61"/>
      <c r="AP2864" s="62"/>
      <c r="AQ2864" s="61"/>
      <c r="AR2864" s="61"/>
      <c r="AS2864" s="61"/>
      <c r="AT2864" s="61"/>
      <c r="AU2864" s="61"/>
      <c r="AV2864" s="61"/>
      <c r="AW2864" s="60"/>
    </row>
    <row r="2865" s="59" customFormat="1" customHeight="1" spans="1:49">
      <c r="A2865" s="60"/>
      <c r="B2865" s="60"/>
      <c r="C2865" s="60"/>
      <c r="D2865" s="60"/>
      <c r="H2865" s="61"/>
      <c r="I2865" s="61"/>
      <c r="J2865" s="61"/>
      <c r="K2865" s="61"/>
      <c r="L2865" s="61"/>
      <c r="M2865" s="61"/>
      <c r="N2865" s="61"/>
      <c r="O2865" s="61"/>
      <c r="P2865" s="61"/>
      <c r="Q2865" s="61"/>
      <c r="R2865" s="61"/>
      <c r="S2865" s="61"/>
      <c r="T2865" s="61"/>
      <c r="U2865" s="61"/>
      <c r="V2865" s="61"/>
      <c r="W2865" s="61"/>
      <c r="X2865" s="61"/>
      <c r="Y2865" s="61"/>
      <c r="Z2865" s="61"/>
      <c r="AA2865" s="61"/>
      <c r="AB2865" s="61"/>
      <c r="AC2865" s="61"/>
      <c r="AD2865" s="61"/>
      <c r="AE2865" s="61"/>
      <c r="AF2865" s="61"/>
      <c r="AG2865" s="61"/>
      <c r="AH2865" s="61"/>
      <c r="AI2865" s="61"/>
      <c r="AJ2865" s="61"/>
      <c r="AK2865" s="61"/>
      <c r="AL2865" s="61"/>
      <c r="AM2865" s="61"/>
      <c r="AN2865" s="61"/>
      <c r="AO2865" s="61"/>
      <c r="AP2865" s="62"/>
      <c r="AQ2865" s="61"/>
      <c r="AR2865" s="61"/>
      <c r="AS2865" s="61"/>
      <c r="AT2865" s="61"/>
      <c r="AU2865" s="61"/>
      <c r="AV2865" s="61"/>
      <c r="AW2865" s="60"/>
    </row>
    <row r="2866" s="59" customFormat="1" customHeight="1" spans="1:49">
      <c r="A2866" s="60"/>
      <c r="B2866" s="60"/>
      <c r="C2866" s="60"/>
      <c r="D2866" s="60"/>
      <c r="H2866" s="61"/>
      <c r="I2866" s="61"/>
      <c r="J2866" s="61"/>
      <c r="K2866" s="61"/>
      <c r="L2866" s="61"/>
      <c r="M2866" s="61"/>
      <c r="N2866" s="61"/>
      <c r="O2866" s="61"/>
      <c r="P2866" s="61"/>
      <c r="Q2866" s="61"/>
      <c r="R2866" s="61"/>
      <c r="S2866" s="61"/>
      <c r="T2866" s="61"/>
      <c r="U2866" s="61"/>
      <c r="V2866" s="61"/>
      <c r="W2866" s="61"/>
      <c r="X2866" s="61"/>
      <c r="Y2866" s="61"/>
      <c r="Z2866" s="61"/>
      <c r="AA2866" s="61"/>
      <c r="AB2866" s="61"/>
      <c r="AC2866" s="61"/>
      <c r="AD2866" s="61"/>
      <c r="AE2866" s="61"/>
      <c r="AF2866" s="61"/>
      <c r="AG2866" s="61"/>
      <c r="AH2866" s="61"/>
      <c r="AI2866" s="61"/>
      <c r="AJ2866" s="61"/>
      <c r="AK2866" s="61"/>
      <c r="AL2866" s="61"/>
      <c r="AM2866" s="61"/>
      <c r="AN2866" s="61"/>
      <c r="AO2866" s="61"/>
      <c r="AP2866" s="62"/>
      <c r="AQ2866" s="61"/>
      <c r="AR2866" s="61"/>
      <c r="AS2866" s="61"/>
      <c r="AT2866" s="61"/>
      <c r="AU2866" s="61"/>
      <c r="AV2866" s="61"/>
      <c r="AW2866" s="60"/>
    </row>
    <row r="2867" s="59" customFormat="1" customHeight="1" spans="1:49">
      <c r="A2867" s="60"/>
      <c r="B2867" s="60"/>
      <c r="C2867" s="60"/>
      <c r="D2867" s="60"/>
      <c r="H2867" s="61"/>
      <c r="I2867" s="61"/>
      <c r="J2867" s="61"/>
      <c r="K2867" s="61"/>
      <c r="L2867" s="61"/>
      <c r="M2867" s="61"/>
      <c r="N2867" s="61"/>
      <c r="O2867" s="61"/>
      <c r="P2867" s="61"/>
      <c r="Q2867" s="61"/>
      <c r="R2867" s="61"/>
      <c r="S2867" s="61"/>
      <c r="T2867" s="61"/>
      <c r="U2867" s="61"/>
      <c r="V2867" s="61"/>
      <c r="W2867" s="61"/>
      <c r="X2867" s="61"/>
      <c r="Y2867" s="61"/>
      <c r="Z2867" s="61"/>
      <c r="AA2867" s="61"/>
      <c r="AB2867" s="61"/>
      <c r="AC2867" s="61"/>
      <c r="AD2867" s="61"/>
      <c r="AE2867" s="61"/>
      <c r="AF2867" s="61"/>
      <c r="AG2867" s="61"/>
      <c r="AH2867" s="61"/>
      <c r="AI2867" s="61"/>
      <c r="AJ2867" s="61"/>
      <c r="AK2867" s="61"/>
      <c r="AL2867" s="61"/>
      <c r="AM2867" s="61"/>
      <c r="AN2867" s="61"/>
      <c r="AO2867" s="61"/>
      <c r="AP2867" s="62"/>
      <c r="AQ2867" s="61"/>
      <c r="AR2867" s="61"/>
      <c r="AS2867" s="61"/>
      <c r="AT2867" s="61"/>
      <c r="AU2867" s="61"/>
      <c r="AV2867" s="61"/>
      <c r="AW2867" s="60"/>
    </row>
    <row r="2868" s="59" customFormat="1" customHeight="1" spans="1:49">
      <c r="A2868" s="60"/>
      <c r="B2868" s="60"/>
      <c r="C2868" s="60"/>
      <c r="D2868" s="60"/>
      <c r="H2868" s="61"/>
      <c r="I2868" s="61"/>
      <c r="J2868" s="61"/>
      <c r="K2868" s="61"/>
      <c r="L2868" s="61"/>
      <c r="M2868" s="61"/>
      <c r="N2868" s="61"/>
      <c r="O2868" s="61"/>
      <c r="P2868" s="61"/>
      <c r="Q2868" s="61"/>
      <c r="R2868" s="61"/>
      <c r="S2868" s="61"/>
      <c r="T2868" s="61"/>
      <c r="U2868" s="61"/>
      <c r="V2868" s="61"/>
      <c r="W2868" s="61"/>
      <c r="X2868" s="61"/>
      <c r="Y2868" s="61"/>
      <c r="Z2868" s="61"/>
      <c r="AA2868" s="61"/>
      <c r="AB2868" s="61"/>
      <c r="AC2868" s="61"/>
      <c r="AD2868" s="61"/>
      <c r="AE2868" s="61"/>
      <c r="AF2868" s="61"/>
      <c r="AG2868" s="61"/>
      <c r="AH2868" s="61"/>
      <c r="AI2868" s="61"/>
      <c r="AJ2868" s="61"/>
      <c r="AK2868" s="61"/>
      <c r="AL2868" s="61"/>
      <c r="AM2868" s="61"/>
      <c r="AN2868" s="61"/>
      <c r="AO2868" s="61"/>
      <c r="AP2868" s="62"/>
      <c r="AQ2868" s="61"/>
      <c r="AR2868" s="61"/>
      <c r="AS2868" s="61"/>
      <c r="AT2868" s="61"/>
      <c r="AU2868" s="61"/>
      <c r="AV2868" s="61"/>
      <c r="AW2868" s="60"/>
    </row>
    <row r="2869" s="59" customFormat="1" customHeight="1" spans="1:49">
      <c r="A2869" s="60"/>
      <c r="B2869" s="60"/>
      <c r="C2869" s="60"/>
      <c r="D2869" s="60"/>
      <c r="H2869" s="61"/>
      <c r="I2869" s="61"/>
      <c r="J2869" s="61"/>
      <c r="K2869" s="61"/>
      <c r="L2869" s="61"/>
      <c r="M2869" s="61"/>
      <c r="N2869" s="61"/>
      <c r="O2869" s="61"/>
      <c r="P2869" s="61"/>
      <c r="Q2869" s="61"/>
      <c r="R2869" s="61"/>
      <c r="S2869" s="61"/>
      <c r="T2869" s="61"/>
      <c r="U2869" s="61"/>
      <c r="V2869" s="61"/>
      <c r="W2869" s="61"/>
      <c r="X2869" s="61"/>
      <c r="Y2869" s="61"/>
      <c r="Z2869" s="61"/>
      <c r="AA2869" s="61"/>
      <c r="AB2869" s="61"/>
      <c r="AC2869" s="61"/>
      <c r="AD2869" s="61"/>
      <c r="AE2869" s="61"/>
      <c r="AF2869" s="61"/>
      <c r="AG2869" s="61"/>
      <c r="AH2869" s="61"/>
      <c r="AI2869" s="61"/>
      <c r="AJ2869" s="61"/>
      <c r="AK2869" s="61"/>
      <c r="AL2869" s="61"/>
      <c r="AM2869" s="61"/>
      <c r="AN2869" s="61"/>
      <c r="AO2869" s="61"/>
      <c r="AP2869" s="62"/>
      <c r="AQ2869" s="61"/>
      <c r="AR2869" s="61"/>
      <c r="AS2869" s="61"/>
      <c r="AT2869" s="61"/>
      <c r="AU2869" s="61"/>
      <c r="AV2869" s="61"/>
      <c r="AW2869" s="60"/>
    </row>
    <row r="2870" s="59" customFormat="1" customHeight="1" spans="1:49">
      <c r="A2870" s="60"/>
      <c r="B2870" s="60"/>
      <c r="C2870" s="60"/>
      <c r="D2870" s="60"/>
      <c r="H2870" s="61"/>
      <c r="I2870" s="61"/>
      <c r="J2870" s="61"/>
      <c r="K2870" s="61"/>
      <c r="L2870" s="61"/>
      <c r="M2870" s="61"/>
      <c r="N2870" s="61"/>
      <c r="O2870" s="61"/>
      <c r="P2870" s="61"/>
      <c r="Q2870" s="61"/>
      <c r="R2870" s="61"/>
      <c r="S2870" s="61"/>
      <c r="T2870" s="61"/>
      <c r="U2870" s="61"/>
      <c r="V2870" s="61"/>
      <c r="W2870" s="61"/>
      <c r="X2870" s="61"/>
      <c r="Y2870" s="61"/>
      <c r="Z2870" s="61"/>
      <c r="AA2870" s="61"/>
      <c r="AB2870" s="61"/>
      <c r="AC2870" s="61"/>
      <c r="AD2870" s="61"/>
      <c r="AE2870" s="61"/>
      <c r="AF2870" s="61"/>
      <c r="AG2870" s="61"/>
      <c r="AH2870" s="61"/>
      <c r="AI2870" s="61"/>
      <c r="AJ2870" s="61"/>
      <c r="AK2870" s="61"/>
      <c r="AL2870" s="61"/>
      <c r="AM2870" s="61"/>
      <c r="AN2870" s="61"/>
      <c r="AO2870" s="61"/>
      <c r="AP2870" s="62"/>
      <c r="AQ2870" s="61"/>
      <c r="AR2870" s="61"/>
      <c r="AS2870" s="61"/>
      <c r="AT2870" s="61"/>
      <c r="AU2870" s="61"/>
      <c r="AV2870" s="61"/>
      <c r="AW2870" s="60"/>
    </row>
    <row r="2871" s="59" customFormat="1" customHeight="1" spans="1:49">
      <c r="A2871" s="60"/>
      <c r="B2871" s="60"/>
      <c r="C2871" s="60"/>
      <c r="D2871" s="60"/>
      <c r="H2871" s="61"/>
      <c r="I2871" s="61"/>
      <c r="J2871" s="61"/>
      <c r="K2871" s="61"/>
      <c r="L2871" s="61"/>
      <c r="M2871" s="61"/>
      <c r="N2871" s="61"/>
      <c r="O2871" s="61"/>
      <c r="P2871" s="61"/>
      <c r="Q2871" s="61"/>
      <c r="R2871" s="61"/>
      <c r="S2871" s="61"/>
      <c r="T2871" s="61"/>
      <c r="U2871" s="61"/>
      <c r="V2871" s="61"/>
      <c r="W2871" s="61"/>
      <c r="X2871" s="61"/>
      <c r="Y2871" s="61"/>
      <c r="Z2871" s="61"/>
      <c r="AA2871" s="61"/>
      <c r="AB2871" s="61"/>
      <c r="AC2871" s="61"/>
      <c r="AD2871" s="61"/>
      <c r="AE2871" s="61"/>
      <c r="AF2871" s="61"/>
      <c r="AG2871" s="61"/>
      <c r="AH2871" s="61"/>
      <c r="AI2871" s="61"/>
      <c r="AJ2871" s="61"/>
      <c r="AK2871" s="61"/>
      <c r="AL2871" s="61"/>
      <c r="AM2871" s="61"/>
      <c r="AN2871" s="61"/>
      <c r="AO2871" s="61"/>
      <c r="AP2871" s="62"/>
      <c r="AQ2871" s="61"/>
      <c r="AR2871" s="61"/>
      <c r="AS2871" s="61"/>
      <c r="AT2871" s="61"/>
      <c r="AU2871" s="61"/>
      <c r="AV2871" s="61"/>
      <c r="AW2871" s="60"/>
    </row>
    <row r="2872" s="59" customFormat="1" customHeight="1" spans="1:49">
      <c r="A2872" s="60"/>
      <c r="B2872" s="60"/>
      <c r="C2872" s="60"/>
      <c r="D2872" s="60"/>
      <c r="H2872" s="61"/>
      <c r="I2872" s="61"/>
      <c r="J2872" s="61"/>
      <c r="K2872" s="61"/>
      <c r="L2872" s="61"/>
      <c r="M2872" s="61"/>
      <c r="N2872" s="61"/>
      <c r="O2872" s="61"/>
      <c r="P2872" s="61"/>
      <c r="Q2872" s="61"/>
      <c r="R2872" s="61"/>
      <c r="S2872" s="61"/>
      <c r="T2872" s="61"/>
      <c r="U2872" s="61"/>
      <c r="V2872" s="61"/>
      <c r="W2872" s="61"/>
      <c r="X2872" s="61"/>
      <c r="Y2872" s="61"/>
      <c r="Z2872" s="61"/>
      <c r="AA2872" s="61"/>
      <c r="AB2872" s="61"/>
      <c r="AC2872" s="61"/>
      <c r="AD2872" s="61"/>
      <c r="AE2872" s="61"/>
      <c r="AF2872" s="61"/>
      <c r="AG2872" s="61"/>
      <c r="AH2872" s="61"/>
      <c r="AI2872" s="61"/>
      <c r="AJ2872" s="61"/>
      <c r="AK2872" s="61"/>
      <c r="AL2872" s="61"/>
      <c r="AM2872" s="61"/>
      <c r="AN2872" s="61"/>
      <c r="AO2872" s="61"/>
      <c r="AP2872" s="62"/>
      <c r="AQ2872" s="61"/>
      <c r="AR2872" s="61"/>
      <c r="AS2872" s="61"/>
      <c r="AT2872" s="61"/>
      <c r="AU2872" s="61"/>
      <c r="AV2872" s="61"/>
      <c r="AW2872" s="60"/>
    </row>
    <row r="2873" s="59" customFormat="1" customHeight="1" spans="1:49">
      <c r="A2873" s="60"/>
      <c r="B2873" s="60"/>
      <c r="C2873" s="60"/>
      <c r="D2873" s="60"/>
      <c r="H2873" s="61"/>
      <c r="I2873" s="61"/>
      <c r="J2873" s="61"/>
      <c r="K2873" s="61"/>
      <c r="L2873" s="61"/>
      <c r="M2873" s="61"/>
      <c r="N2873" s="61"/>
      <c r="O2873" s="61"/>
      <c r="P2873" s="61"/>
      <c r="Q2873" s="61"/>
      <c r="R2873" s="61"/>
      <c r="S2873" s="61"/>
      <c r="T2873" s="61"/>
      <c r="U2873" s="61"/>
      <c r="V2873" s="61"/>
      <c r="W2873" s="61"/>
      <c r="X2873" s="61"/>
      <c r="Y2873" s="61"/>
      <c r="Z2873" s="61"/>
      <c r="AA2873" s="61"/>
      <c r="AB2873" s="61"/>
      <c r="AC2873" s="61"/>
      <c r="AD2873" s="61"/>
      <c r="AE2873" s="61"/>
      <c r="AF2873" s="61"/>
      <c r="AG2873" s="61"/>
      <c r="AH2873" s="61"/>
      <c r="AI2873" s="61"/>
      <c r="AJ2873" s="61"/>
      <c r="AK2873" s="61"/>
      <c r="AL2873" s="61"/>
      <c r="AM2873" s="61"/>
      <c r="AN2873" s="61"/>
      <c r="AO2873" s="61"/>
      <c r="AP2873" s="62"/>
      <c r="AQ2873" s="61"/>
      <c r="AR2873" s="61"/>
      <c r="AS2873" s="61"/>
      <c r="AT2873" s="61"/>
      <c r="AU2873" s="61"/>
      <c r="AV2873" s="61"/>
      <c r="AW2873" s="60"/>
    </row>
    <row r="2874" s="59" customFormat="1" customHeight="1" spans="1:49">
      <c r="A2874" s="60"/>
      <c r="B2874" s="60"/>
      <c r="C2874" s="60"/>
      <c r="D2874" s="60"/>
      <c r="H2874" s="61"/>
      <c r="I2874" s="61"/>
      <c r="J2874" s="61"/>
      <c r="K2874" s="61"/>
      <c r="L2874" s="61"/>
      <c r="M2874" s="61"/>
      <c r="N2874" s="61"/>
      <c r="O2874" s="61"/>
      <c r="P2874" s="61"/>
      <c r="Q2874" s="61"/>
      <c r="R2874" s="61"/>
      <c r="S2874" s="61"/>
      <c r="T2874" s="61"/>
      <c r="U2874" s="61"/>
      <c r="V2874" s="61"/>
      <c r="W2874" s="61"/>
      <c r="X2874" s="61"/>
      <c r="Y2874" s="61"/>
      <c r="Z2874" s="61"/>
      <c r="AA2874" s="61"/>
      <c r="AB2874" s="61"/>
      <c r="AC2874" s="61"/>
      <c r="AD2874" s="61"/>
      <c r="AE2874" s="61"/>
      <c r="AF2874" s="61"/>
      <c r="AG2874" s="61"/>
      <c r="AH2874" s="61"/>
      <c r="AI2874" s="61"/>
      <c r="AJ2874" s="61"/>
      <c r="AK2874" s="61"/>
      <c r="AL2874" s="61"/>
      <c r="AM2874" s="61"/>
      <c r="AN2874" s="61"/>
      <c r="AO2874" s="61"/>
      <c r="AP2874" s="62"/>
      <c r="AQ2874" s="61"/>
      <c r="AR2874" s="61"/>
      <c r="AS2874" s="61"/>
      <c r="AT2874" s="61"/>
      <c r="AU2874" s="61"/>
      <c r="AV2874" s="61"/>
      <c r="AW2874" s="60"/>
    </row>
    <row r="2875" s="59" customFormat="1" customHeight="1" spans="1:49">
      <c r="A2875" s="60"/>
      <c r="B2875" s="60"/>
      <c r="C2875" s="60"/>
      <c r="D2875" s="60"/>
      <c r="H2875" s="61"/>
      <c r="I2875" s="61"/>
      <c r="J2875" s="61"/>
      <c r="K2875" s="61"/>
      <c r="L2875" s="61"/>
      <c r="M2875" s="61"/>
      <c r="N2875" s="61"/>
      <c r="O2875" s="61"/>
      <c r="P2875" s="61"/>
      <c r="Q2875" s="61"/>
      <c r="R2875" s="61"/>
      <c r="S2875" s="61"/>
      <c r="T2875" s="61"/>
      <c r="U2875" s="61"/>
      <c r="V2875" s="61"/>
      <c r="W2875" s="61"/>
      <c r="X2875" s="61"/>
      <c r="Y2875" s="61"/>
      <c r="Z2875" s="61"/>
      <c r="AA2875" s="61"/>
      <c r="AB2875" s="61"/>
      <c r="AC2875" s="61"/>
      <c r="AD2875" s="61"/>
      <c r="AE2875" s="61"/>
      <c r="AF2875" s="61"/>
      <c r="AG2875" s="61"/>
      <c r="AH2875" s="61"/>
      <c r="AI2875" s="61"/>
      <c r="AJ2875" s="61"/>
      <c r="AK2875" s="61"/>
      <c r="AL2875" s="61"/>
      <c r="AM2875" s="61"/>
      <c r="AN2875" s="61"/>
      <c r="AO2875" s="61"/>
      <c r="AP2875" s="62"/>
      <c r="AQ2875" s="61"/>
      <c r="AR2875" s="61"/>
      <c r="AS2875" s="61"/>
      <c r="AT2875" s="61"/>
      <c r="AU2875" s="61"/>
      <c r="AV2875" s="61"/>
      <c r="AW2875" s="60"/>
    </row>
    <row r="2876" s="59" customFormat="1" customHeight="1" spans="1:49">
      <c r="A2876" s="60"/>
      <c r="B2876" s="60"/>
      <c r="C2876" s="60"/>
      <c r="D2876" s="60"/>
      <c r="H2876" s="61"/>
      <c r="I2876" s="61"/>
      <c r="J2876" s="61"/>
      <c r="K2876" s="61"/>
      <c r="L2876" s="61"/>
      <c r="M2876" s="61"/>
      <c r="N2876" s="61"/>
      <c r="O2876" s="61"/>
      <c r="P2876" s="61"/>
      <c r="Q2876" s="61"/>
      <c r="R2876" s="61"/>
      <c r="S2876" s="61"/>
      <c r="T2876" s="61"/>
      <c r="U2876" s="61"/>
      <c r="V2876" s="61"/>
      <c r="W2876" s="61"/>
      <c r="X2876" s="61"/>
      <c r="Y2876" s="61"/>
      <c r="Z2876" s="61"/>
      <c r="AA2876" s="61"/>
      <c r="AB2876" s="61"/>
      <c r="AC2876" s="61"/>
      <c r="AD2876" s="61"/>
      <c r="AE2876" s="61"/>
      <c r="AF2876" s="61"/>
      <c r="AG2876" s="61"/>
      <c r="AH2876" s="61"/>
      <c r="AI2876" s="61"/>
      <c r="AJ2876" s="61"/>
      <c r="AK2876" s="61"/>
      <c r="AL2876" s="61"/>
      <c r="AM2876" s="61"/>
      <c r="AN2876" s="61"/>
      <c r="AO2876" s="61"/>
      <c r="AP2876" s="62"/>
      <c r="AQ2876" s="61"/>
      <c r="AR2876" s="61"/>
      <c r="AS2876" s="61"/>
      <c r="AT2876" s="61"/>
      <c r="AU2876" s="61"/>
      <c r="AV2876" s="61"/>
      <c r="AW2876" s="60"/>
    </row>
    <row r="2877" s="59" customFormat="1" customHeight="1" spans="1:49">
      <c r="A2877" s="60"/>
      <c r="B2877" s="60"/>
      <c r="C2877" s="60"/>
      <c r="D2877" s="60"/>
      <c r="H2877" s="61"/>
      <c r="I2877" s="61"/>
      <c r="J2877" s="61"/>
      <c r="K2877" s="61"/>
      <c r="L2877" s="61"/>
      <c r="M2877" s="61"/>
      <c r="N2877" s="61"/>
      <c r="O2877" s="61"/>
      <c r="P2877" s="61"/>
      <c r="Q2877" s="61"/>
      <c r="R2877" s="61"/>
      <c r="S2877" s="61"/>
      <c r="T2877" s="61"/>
      <c r="U2877" s="61"/>
      <c r="V2877" s="61"/>
      <c r="W2877" s="61"/>
      <c r="X2877" s="61"/>
      <c r="Y2877" s="61"/>
      <c r="Z2877" s="61"/>
      <c r="AA2877" s="61"/>
      <c r="AB2877" s="61"/>
      <c r="AC2877" s="61"/>
      <c r="AD2877" s="61"/>
      <c r="AE2877" s="61"/>
      <c r="AF2877" s="61"/>
      <c r="AG2877" s="61"/>
      <c r="AH2877" s="61"/>
      <c r="AI2877" s="61"/>
      <c r="AJ2877" s="61"/>
      <c r="AK2877" s="61"/>
      <c r="AL2877" s="61"/>
      <c r="AM2877" s="61"/>
      <c r="AN2877" s="61"/>
      <c r="AO2877" s="61"/>
      <c r="AP2877" s="62"/>
      <c r="AQ2877" s="61"/>
      <c r="AR2877" s="61"/>
      <c r="AS2877" s="61"/>
      <c r="AT2877" s="61"/>
      <c r="AU2877" s="61"/>
      <c r="AV2877" s="61"/>
      <c r="AW2877" s="60"/>
    </row>
    <row r="2878" s="59" customFormat="1" customHeight="1" spans="1:49">
      <c r="A2878" s="60"/>
      <c r="B2878" s="60"/>
      <c r="C2878" s="60"/>
      <c r="D2878" s="60"/>
      <c r="H2878" s="61"/>
      <c r="I2878" s="61"/>
      <c r="J2878" s="61"/>
      <c r="K2878" s="61"/>
      <c r="L2878" s="61"/>
      <c r="M2878" s="61"/>
      <c r="N2878" s="61"/>
      <c r="O2878" s="61"/>
      <c r="P2878" s="61"/>
      <c r="Q2878" s="61"/>
      <c r="R2878" s="61"/>
      <c r="S2878" s="61"/>
      <c r="T2878" s="61"/>
      <c r="U2878" s="61"/>
      <c r="V2878" s="61"/>
      <c r="W2878" s="61"/>
      <c r="X2878" s="61"/>
      <c r="Y2878" s="61"/>
      <c r="Z2878" s="61"/>
      <c r="AA2878" s="61"/>
      <c r="AB2878" s="61"/>
      <c r="AC2878" s="61"/>
      <c r="AD2878" s="61"/>
      <c r="AE2878" s="61"/>
      <c r="AF2878" s="61"/>
      <c r="AG2878" s="61"/>
      <c r="AH2878" s="61"/>
      <c r="AI2878" s="61"/>
      <c r="AJ2878" s="61"/>
      <c r="AK2878" s="61"/>
      <c r="AL2878" s="61"/>
      <c r="AM2878" s="61"/>
      <c r="AN2878" s="61"/>
      <c r="AO2878" s="61"/>
      <c r="AP2878" s="62"/>
      <c r="AQ2878" s="61"/>
      <c r="AR2878" s="61"/>
      <c r="AS2878" s="61"/>
      <c r="AT2878" s="61"/>
      <c r="AU2878" s="61"/>
      <c r="AV2878" s="61"/>
      <c r="AW2878" s="60"/>
    </row>
    <row r="2879" s="59" customFormat="1" customHeight="1" spans="1:49">
      <c r="A2879" s="60"/>
      <c r="B2879" s="60"/>
      <c r="C2879" s="60"/>
      <c r="D2879" s="60"/>
      <c r="H2879" s="61"/>
      <c r="I2879" s="61"/>
      <c r="J2879" s="61"/>
      <c r="K2879" s="61"/>
      <c r="L2879" s="61"/>
      <c r="M2879" s="61"/>
      <c r="N2879" s="61"/>
      <c r="O2879" s="61"/>
      <c r="P2879" s="61"/>
      <c r="Q2879" s="61"/>
      <c r="R2879" s="61"/>
      <c r="S2879" s="61"/>
      <c r="T2879" s="61"/>
      <c r="U2879" s="61"/>
      <c r="V2879" s="61"/>
      <c r="W2879" s="61"/>
      <c r="X2879" s="61"/>
      <c r="Y2879" s="61"/>
      <c r="Z2879" s="61"/>
      <c r="AA2879" s="61"/>
      <c r="AB2879" s="61"/>
      <c r="AC2879" s="61"/>
      <c r="AD2879" s="61"/>
      <c r="AE2879" s="61"/>
      <c r="AF2879" s="61"/>
      <c r="AG2879" s="61"/>
      <c r="AH2879" s="61"/>
      <c r="AI2879" s="61"/>
      <c r="AJ2879" s="61"/>
      <c r="AK2879" s="61"/>
      <c r="AL2879" s="61"/>
      <c r="AM2879" s="61"/>
      <c r="AN2879" s="61"/>
      <c r="AO2879" s="61"/>
      <c r="AP2879" s="62"/>
      <c r="AQ2879" s="61"/>
      <c r="AR2879" s="61"/>
      <c r="AS2879" s="61"/>
      <c r="AT2879" s="61"/>
      <c r="AU2879" s="61"/>
      <c r="AV2879" s="61"/>
      <c r="AW2879" s="60"/>
    </row>
    <row r="2880" s="59" customFormat="1" customHeight="1" spans="1:49">
      <c r="A2880" s="60"/>
      <c r="B2880" s="60"/>
      <c r="C2880" s="60"/>
      <c r="D2880" s="60"/>
      <c r="H2880" s="61"/>
      <c r="I2880" s="61"/>
      <c r="J2880" s="61"/>
      <c r="K2880" s="61"/>
      <c r="L2880" s="61"/>
      <c r="M2880" s="61"/>
      <c r="N2880" s="61"/>
      <c r="O2880" s="61"/>
      <c r="P2880" s="61"/>
      <c r="Q2880" s="61"/>
      <c r="R2880" s="61"/>
      <c r="S2880" s="61"/>
      <c r="T2880" s="61"/>
      <c r="U2880" s="61"/>
      <c r="V2880" s="61"/>
      <c r="W2880" s="61"/>
      <c r="X2880" s="61"/>
      <c r="Y2880" s="61"/>
      <c r="Z2880" s="61"/>
      <c r="AA2880" s="61"/>
      <c r="AB2880" s="61"/>
      <c r="AC2880" s="61"/>
      <c r="AD2880" s="61"/>
      <c r="AE2880" s="61"/>
      <c r="AF2880" s="61"/>
      <c r="AG2880" s="61"/>
      <c r="AH2880" s="61"/>
      <c r="AI2880" s="61"/>
      <c r="AJ2880" s="61"/>
      <c r="AK2880" s="61"/>
      <c r="AL2880" s="61"/>
      <c r="AM2880" s="61"/>
      <c r="AN2880" s="61"/>
      <c r="AO2880" s="61"/>
      <c r="AP2880" s="62"/>
      <c r="AQ2880" s="61"/>
      <c r="AR2880" s="61"/>
      <c r="AS2880" s="61"/>
      <c r="AT2880" s="61"/>
      <c r="AU2880" s="61"/>
      <c r="AV2880" s="61"/>
      <c r="AW2880" s="60"/>
    </row>
    <row r="2881" s="59" customFormat="1" customHeight="1" spans="1:49">
      <c r="A2881" s="60"/>
      <c r="B2881" s="60"/>
      <c r="C2881" s="60"/>
      <c r="D2881" s="60"/>
      <c r="H2881" s="61"/>
      <c r="I2881" s="61"/>
      <c r="J2881" s="61"/>
      <c r="K2881" s="61"/>
      <c r="L2881" s="61"/>
      <c r="M2881" s="61"/>
      <c r="N2881" s="61"/>
      <c r="O2881" s="61"/>
      <c r="P2881" s="61"/>
      <c r="Q2881" s="61"/>
      <c r="R2881" s="61"/>
      <c r="S2881" s="61"/>
      <c r="T2881" s="61"/>
      <c r="U2881" s="61"/>
      <c r="V2881" s="61"/>
      <c r="W2881" s="61"/>
      <c r="X2881" s="61"/>
      <c r="Y2881" s="61"/>
      <c r="Z2881" s="61"/>
      <c r="AA2881" s="61"/>
      <c r="AB2881" s="61"/>
      <c r="AC2881" s="61"/>
      <c r="AD2881" s="61"/>
      <c r="AE2881" s="61"/>
      <c r="AF2881" s="61"/>
      <c r="AG2881" s="61"/>
      <c r="AH2881" s="61"/>
      <c r="AI2881" s="61"/>
      <c r="AJ2881" s="61"/>
      <c r="AK2881" s="61"/>
      <c r="AL2881" s="61"/>
      <c r="AM2881" s="61"/>
      <c r="AN2881" s="61"/>
      <c r="AO2881" s="61"/>
      <c r="AP2881" s="62"/>
      <c r="AQ2881" s="61"/>
      <c r="AR2881" s="61"/>
      <c r="AS2881" s="61"/>
      <c r="AT2881" s="61"/>
      <c r="AU2881" s="61"/>
      <c r="AV2881" s="61"/>
      <c r="AW2881" s="60"/>
    </row>
    <row r="2882" s="59" customFormat="1" customHeight="1" spans="1:49">
      <c r="A2882" s="60"/>
      <c r="B2882" s="60"/>
      <c r="C2882" s="60"/>
      <c r="D2882" s="60"/>
      <c r="H2882" s="61"/>
      <c r="I2882" s="61"/>
      <c r="J2882" s="61"/>
      <c r="K2882" s="61"/>
      <c r="L2882" s="61"/>
      <c r="M2882" s="61"/>
      <c r="N2882" s="61"/>
      <c r="O2882" s="61"/>
      <c r="P2882" s="61"/>
      <c r="Q2882" s="61"/>
      <c r="R2882" s="61"/>
      <c r="S2882" s="61"/>
      <c r="T2882" s="61"/>
      <c r="U2882" s="61"/>
      <c r="V2882" s="61"/>
      <c r="W2882" s="61"/>
      <c r="X2882" s="61"/>
      <c r="Y2882" s="61"/>
      <c r="Z2882" s="61"/>
      <c r="AA2882" s="61"/>
      <c r="AB2882" s="61"/>
      <c r="AC2882" s="61"/>
      <c r="AD2882" s="61"/>
      <c r="AE2882" s="61"/>
      <c r="AF2882" s="61"/>
      <c r="AG2882" s="61"/>
      <c r="AH2882" s="61"/>
      <c r="AI2882" s="61"/>
      <c r="AJ2882" s="61"/>
      <c r="AK2882" s="61"/>
      <c r="AL2882" s="61"/>
      <c r="AM2882" s="61"/>
      <c r="AN2882" s="61"/>
      <c r="AO2882" s="61"/>
      <c r="AP2882" s="62"/>
      <c r="AQ2882" s="61"/>
      <c r="AR2882" s="61"/>
      <c r="AS2882" s="61"/>
      <c r="AT2882" s="61"/>
      <c r="AU2882" s="61"/>
      <c r="AV2882" s="61"/>
      <c r="AW2882" s="60"/>
    </row>
    <row r="2883" s="59" customFormat="1" customHeight="1" spans="1:49">
      <c r="A2883" s="60"/>
      <c r="B2883" s="60"/>
      <c r="C2883" s="60"/>
      <c r="D2883" s="60"/>
      <c r="H2883" s="61"/>
      <c r="I2883" s="61"/>
      <c r="J2883" s="61"/>
      <c r="K2883" s="61"/>
      <c r="L2883" s="61"/>
      <c r="M2883" s="61"/>
      <c r="N2883" s="61"/>
      <c r="O2883" s="61"/>
      <c r="P2883" s="61"/>
      <c r="Q2883" s="61"/>
      <c r="R2883" s="61"/>
      <c r="S2883" s="61"/>
      <c r="T2883" s="61"/>
      <c r="U2883" s="61"/>
      <c r="V2883" s="61"/>
      <c r="W2883" s="61"/>
      <c r="X2883" s="61"/>
      <c r="Y2883" s="61"/>
      <c r="Z2883" s="61"/>
      <c r="AA2883" s="61"/>
      <c r="AB2883" s="61"/>
      <c r="AC2883" s="61"/>
      <c r="AD2883" s="61"/>
      <c r="AE2883" s="61"/>
      <c r="AF2883" s="61"/>
      <c r="AG2883" s="61"/>
      <c r="AH2883" s="61"/>
      <c r="AI2883" s="61"/>
      <c r="AJ2883" s="61"/>
      <c r="AK2883" s="61"/>
      <c r="AL2883" s="61"/>
      <c r="AM2883" s="61"/>
      <c r="AN2883" s="61"/>
      <c r="AO2883" s="61"/>
      <c r="AP2883" s="62"/>
      <c r="AQ2883" s="61"/>
      <c r="AR2883" s="61"/>
      <c r="AS2883" s="61"/>
      <c r="AT2883" s="61"/>
      <c r="AU2883" s="61"/>
      <c r="AV2883" s="61"/>
      <c r="AW2883" s="60"/>
    </row>
    <row r="2884" s="59" customFormat="1" customHeight="1" spans="1:49">
      <c r="A2884" s="60"/>
      <c r="B2884" s="60"/>
      <c r="C2884" s="60"/>
      <c r="D2884" s="60"/>
      <c r="H2884" s="61"/>
      <c r="I2884" s="61"/>
      <c r="J2884" s="61"/>
      <c r="K2884" s="61"/>
      <c r="L2884" s="61"/>
      <c r="M2884" s="61"/>
      <c r="N2884" s="61"/>
      <c r="O2884" s="61"/>
      <c r="P2884" s="61"/>
      <c r="Q2884" s="61"/>
      <c r="R2884" s="61"/>
      <c r="S2884" s="61"/>
      <c r="T2884" s="61"/>
      <c r="U2884" s="61"/>
      <c r="V2884" s="61"/>
      <c r="W2884" s="61"/>
      <c r="X2884" s="61"/>
      <c r="Y2884" s="61"/>
      <c r="Z2884" s="61"/>
      <c r="AA2884" s="61"/>
      <c r="AB2884" s="61"/>
      <c r="AC2884" s="61"/>
      <c r="AD2884" s="61"/>
      <c r="AE2884" s="61"/>
      <c r="AF2884" s="61"/>
      <c r="AG2884" s="61"/>
      <c r="AH2884" s="61"/>
      <c r="AI2884" s="61"/>
      <c r="AJ2884" s="61"/>
      <c r="AK2884" s="61"/>
      <c r="AL2884" s="61"/>
      <c r="AM2884" s="61"/>
      <c r="AN2884" s="61"/>
      <c r="AO2884" s="61"/>
      <c r="AP2884" s="62"/>
      <c r="AQ2884" s="61"/>
      <c r="AR2884" s="61"/>
      <c r="AS2884" s="61"/>
      <c r="AT2884" s="61"/>
      <c r="AU2884" s="61"/>
      <c r="AV2884" s="61"/>
      <c r="AW2884" s="60"/>
    </row>
    <row r="2885" s="59" customFormat="1" customHeight="1" spans="1:49">
      <c r="A2885" s="60"/>
      <c r="B2885" s="60"/>
      <c r="C2885" s="60"/>
      <c r="D2885" s="60"/>
      <c r="H2885" s="61"/>
      <c r="I2885" s="61"/>
      <c r="J2885" s="61"/>
      <c r="K2885" s="61"/>
      <c r="L2885" s="61"/>
      <c r="M2885" s="61"/>
      <c r="N2885" s="61"/>
      <c r="O2885" s="61"/>
      <c r="P2885" s="61"/>
      <c r="Q2885" s="61"/>
      <c r="R2885" s="61"/>
      <c r="S2885" s="61"/>
      <c r="T2885" s="61"/>
      <c r="U2885" s="61"/>
      <c r="V2885" s="61"/>
      <c r="W2885" s="61"/>
      <c r="X2885" s="61"/>
      <c r="Y2885" s="61"/>
      <c r="Z2885" s="61"/>
      <c r="AA2885" s="61"/>
      <c r="AB2885" s="61"/>
      <c r="AC2885" s="61"/>
      <c r="AD2885" s="61"/>
      <c r="AE2885" s="61"/>
      <c r="AF2885" s="61"/>
      <c r="AG2885" s="61"/>
      <c r="AH2885" s="61"/>
      <c r="AI2885" s="61"/>
      <c r="AJ2885" s="61"/>
      <c r="AK2885" s="61"/>
      <c r="AL2885" s="61"/>
      <c r="AM2885" s="61"/>
      <c r="AN2885" s="61"/>
      <c r="AO2885" s="61"/>
      <c r="AP2885" s="62"/>
      <c r="AQ2885" s="61"/>
      <c r="AR2885" s="61"/>
      <c r="AS2885" s="61"/>
      <c r="AT2885" s="61"/>
      <c r="AU2885" s="61"/>
      <c r="AV2885" s="61"/>
      <c r="AW2885" s="60"/>
    </row>
    <row r="2886" s="59" customFormat="1" customHeight="1" spans="1:49">
      <c r="A2886" s="60"/>
      <c r="B2886" s="60"/>
      <c r="C2886" s="60"/>
      <c r="D2886" s="60"/>
      <c r="H2886" s="61"/>
      <c r="I2886" s="61"/>
      <c r="J2886" s="61"/>
      <c r="K2886" s="61"/>
      <c r="L2886" s="61"/>
      <c r="M2886" s="61"/>
      <c r="N2886" s="61"/>
      <c r="O2886" s="61"/>
      <c r="P2886" s="61"/>
      <c r="Q2886" s="61"/>
      <c r="R2886" s="61"/>
      <c r="S2886" s="61"/>
      <c r="T2886" s="61"/>
      <c r="U2886" s="61"/>
      <c r="V2886" s="61"/>
      <c r="W2886" s="61"/>
      <c r="X2886" s="61"/>
      <c r="Y2886" s="61"/>
      <c r="Z2886" s="61"/>
      <c r="AA2886" s="61"/>
      <c r="AB2886" s="61"/>
      <c r="AC2886" s="61"/>
      <c r="AD2886" s="61"/>
      <c r="AE2886" s="61"/>
      <c r="AF2886" s="61"/>
      <c r="AG2886" s="61"/>
      <c r="AH2886" s="61"/>
      <c r="AI2886" s="61"/>
      <c r="AJ2886" s="61"/>
      <c r="AK2886" s="61"/>
      <c r="AL2886" s="61"/>
      <c r="AM2886" s="61"/>
      <c r="AN2886" s="61"/>
      <c r="AO2886" s="61"/>
      <c r="AP2886" s="62"/>
      <c r="AQ2886" s="61"/>
      <c r="AR2886" s="61"/>
      <c r="AS2886" s="61"/>
      <c r="AT2886" s="61"/>
      <c r="AU2886" s="61"/>
      <c r="AV2886" s="61"/>
      <c r="AW2886" s="60"/>
    </row>
    <row r="2887" s="59" customFormat="1" customHeight="1" spans="1:49">
      <c r="A2887" s="60"/>
      <c r="B2887" s="60"/>
      <c r="C2887" s="60"/>
      <c r="D2887" s="60"/>
      <c r="H2887" s="61"/>
      <c r="I2887" s="61"/>
      <c r="J2887" s="61"/>
      <c r="K2887" s="61"/>
      <c r="L2887" s="61"/>
      <c r="M2887" s="61"/>
      <c r="N2887" s="61"/>
      <c r="O2887" s="61"/>
      <c r="P2887" s="61"/>
      <c r="Q2887" s="61"/>
      <c r="R2887" s="61"/>
      <c r="S2887" s="61"/>
      <c r="T2887" s="61"/>
      <c r="U2887" s="61"/>
      <c r="V2887" s="61"/>
      <c r="W2887" s="61"/>
      <c r="X2887" s="61"/>
      <c r="Y2887" s="61"/>
      <c r="Z2887" s="61"/>
      <c r="AA2887" s="61"/>
      <c r="AB2887" s="61"/>
      <c r="AC2887" s="61"/>
      <c r="AD2887" s="61"/>
      <c r="AE2887" s="61"/>
      <c r="AF2887" s="61"/>
      <c r="AG2887" s="61"/>
      <c r="AH2887" s="61"/>
      <c r="AI2887" s="61"/>
      <c r="AJ2887" s="61"/>
      <c r="AK2887" s="61"/>
      <c r="AL2887" s="61"/>
      <c r="AM2887" s="61"/>
      <c r="AN2887" s="61"/>
      <c r="AO2887" s="61"/>
      <c r="AP2887" s="62"/>
      <c r="AQ2887" s="61"/>
      <c r="AR2887" s="61"/>
      <c r="AS2887" s="61"/>
      <c r="AT2887" s="61"/>
      <c r="AU2887" s="61"/>
      <c r="AV2887" s="61"/>
      <c r="AW2887" s="60"/>
    </row>
    <row r="2888" s="59" customFormat="1" customHeight="1" spans="1:49">
      <c r="A2888" s="60"/>
      <c r="B2888" s="60"/>
      <c r="C2888" s="60"/>
      <c r="D2888" s="60"/>
      <c r="H2888" s="61"/>
      <c r="I2888" s="61"/>
      <c r="J2888" s="61"/>
      <c r="K2888" s="61"/>
      <c r="L2888" s="61"/>
      <c r="M2888" s="61"/>
      <c r="N2888" s="61"/>
      <c r="O2888" s="61"/>
      <c r="P2888" s="61"/>
      <c r="Q2888" s="61"/>
      <c r="R2888" s="61"/>
      <c r="S2888" s="61"/>
      <c r="T2888" s="61"/>
      <c r="U2888" s="61"/>
      <c r="V2888" s="61"/>
      <c r="W2888" s="61"/>
      <c r="X2888" s="61"/>
      <c r="Y2888" s="61"/>
      <c r="Z2888" s="61"/>
      <c r="AA2888" s="61"/>
      <c r="AB2888" s="61"/>
      <c r="AC2888" s="61"/>
      <c r="AD2888" s="61"/>
      <c r="AE2888" s="61"/>
      <c r="AF2888" s="61"/>
      <c r="AG2888" s="61"/>
      <c r="AH2888" s="61"/>
      <c r="AI2888" s="61"/>
      <c r="AJ2888" s="61"/>
      <c r="AK2888" s="61"/>
      <c r="AL2888" s="61"/>
      <c r="AM2888" s="61"/>
      <c r="AN2888" s="61"/>
      <c r="AO2888" s="61"/>
      <c r="AP2888" s="62"/>
      <c r="AQ2888" s="61"/>
      <c r="AR2888" s="61"/>
      <c r="AS2888" s="61"/>
      <c r="AT2888" s="61"/>
      <c r="AU2888" s="61"/>
      <c r="AV2888" s="61"/>
      <c r="AW2888" s="60"/>
    </row>
    <row r="2889" s="59" customFormat="1" customHeight="1" spans="1:49">
      <c r="A2889" s="60"/>
      <c r="B2889" s="60"/>
      <c r="C2889" s="60"/>
      <c r="D2889" s="60"/>
      <c r="H2889" s="61"/>
      <c r="I2889" s="61"/>
      <c r="J2889" s="61"/>
      <c r="K2889" s="61"/>
      <c r="L2889" s="61"/>
      <c r="M2889" s="61"/>
      <c r="N2889" s="61"/>
      <c r="O2889" s="61"/>
      <c r="P2889" s="61"/>
      <c r="Q2889" s="61"/>
      <c r="R2889" s="61"/>
      <c r="S2889" s="61"/>
      <c r="T2889" s="61"/>
      <c r="U2889" s="61"/>
      <c r="V2889" s="61"/>
      <c r="W2889" s="61"/>
      <c r="X2889" s="61"/>
      <c r="Y2889" s="61"/>
      <c r="Z2889" s="61"/>
      <c r="AA2889" s="61"/>
      <c r="AB2889" s="61"/>
      <c r="AC2889" s="61"/>
      <c r="AD2889" s="61"/>
      <c r="AE2889" s="61"/>
      <c r="AF2889" s="61"/>
      <c r="AG2889" s="61"/>
      <c r="AH2889" s="61"/>
      <c r="AI2889" s="61"/>
      <c r="AJ2889" s="61"/>
      <c r="AK2889" s="61"/>
      <c r="AL2889" s="61"/>
      <c r="AM2889" s="61"/>
      <c r="AN2889" s="61"/>
      <c r="AO2889" s="61"/>
      <c r="AP2889" s="62"/>
      <c r="AQ2889" s="61"/>
      <c r="AR2889" s="61"/>
      <c r="AS2889" s="61"/>
      <c r="AT2889" s="61"/>
      <c r="AU2889" s="61"/>
      <c r="AV2889" s="61"/>
      <c r="AW2889" s="60"/>
    </row>
    <row r="2890" s="59" customFormat="1" customHeight="1" spans="1:49">
      <c r="A2890" s="60"/>
      <c r="B2890" s="60"/>
      <c r="C2890" s="60"/>
      <c r="D2890" s="60"/>
      <c r="H2890" s="61"/>
      <c r="I2890" s="61"/>
      <c r="J2890" s="61"/>
      <c r="K2890" s="61"/>
      <c r="L2890" s="61"/>
      <c r="M2890" s="61"/>
      <c r="N2890" s="61"/>
      <c r="O2890" s="61"/>
      <c r="P2890" s="61"/>
      <c r="Q2890" s="61"/>
      <c r="R2890" s="61"/>
      <c r="S2890" s="61"/>
      <c r="T2890" s="61"/>
      <c r="U2890" s="61"/>
      <c r="V2890" s="61"/>
      <c r="W2890" s="61"/>
      <c r="X2890" s="61"/>
      <c r="Y2890" s="61"/>
      <c r="Z2890" s="61"/>
      <c r="AA2890" s="61"/>
      <c r="AB2890" s="61"/>
      <c r="AC2890" s="61"/>
      <c r="AD2890" s="61"/>
      <c r="AE2890" s="61"/>
      <c r="AF2890" s="61"/>
      <c r="AG2890" s="61"/>
      <c r="AH2890" s="61"/>
      <c r="AI2890" s="61"/>
      <c r="AJ2890" s="61"/>
      <c r="AK2890" s="61"/>
      <c r="AL2890" s="61"/>
      <c r="AM2890" s="61"/>
      <c r="AN2890" s="61"/>
      <c r="AO2890" s="61"/>
      <c r="AP2890" s="62"/>
      <c r="AQ2890" s="61"/>
      <c r="AR2890" s="61"/>
      <c r="AS2890" s="61"/>
      <c r="AT2890" s="61"/>
      <c r="AU2890" s="61"/>
      <c r="AV2890" s="61"/>
      <c r="AW2890" s="60"/>
    </row>
    <row r="2891" s="59" customFormat="1" customHeight="1" spans="1:49">
      <c r="A2891" s="60"/>
      <c r="B2891" s="60"/>
      <c r="C2891" s="60"/>
      <c r="D2891" s="60"/>
      <c r="H2891" s="61"/>
      <c r="I2891" s="61"/>
      <c r="J2891" s="61"/>
      <c r="K2891" s="61"/>
      <c r="L2891" s="61"/>
      <c r="M2891" s="61"/>
      <c r="N2891" s="61"/>
      <c r="O2891" s="61"/>
      <c r="P2891" s="61"/>
      <c r="Q2891" s="61"/>
      <c r="R2891" s="61"/>
      <c r="S2891" s="61"/>
      <c r="T2891" s="61"/>
      <c r="U2891" s="61"/>
      <c r="V2891" s="61"/>
      <c r="W2891" s="61"/>
      <c r="X2891" s="61"/>
      <c r="Y2891" s="61"/>
      <c r="Z2891" s="61"/>
      <c r="AA2891" s="61"/>
      <c r="AB2891" s="61"/>
      <c r="AC2891" s="61"/>
      <c r="AD2891" s="61"/>
      <c r="AE2891" s="61"/>
      <c r="AF2891" s="61"/>
      <c r="AG2891" s="61"/>
      <c r="AH2891" s="61"/>
      <c r="AI2891" s="61"/>
      <c r="AJ2891" s="61"/>
      <c r="AK2891" s="61"/>
      <c r="AL2891" s="61"/>
      <c r="AM2891" s="61"/>
      <c r="AN2891" s="61"/>
      <c r="AO2891" s="61"/>
      <c r="AP2891" s="62"/>
      <c r="AQ2891" s="61"/>
      <c r="AR2891" s="61"/>
      <c r="AS2891" s="61"/>
      <c r="AT2891" s="61"/>
      <c r="AU2891" s="61"/>
      <c r="AV2891" s="61"/>
      <c r="AW2891" s="60"/>
    </row>
    <row r="2892" s="59" customFormat="1" customHeight="1" spans="1:49">
      <c r="A2892" s="60"/>
      <c r="B2892" s="60"/>
      <c r="C2892" s="60"/>
      <c r="D2892" s="60"/>
      <c r="H2892" s="61"/>
      <c r="I2892" s="61"/>
      <c r="J2892" s="61"/>
      <c r="K2892" s="61"/>
      <c r="L2892" s="61"/>
      <c r="M2892" s="61"/>
      <c r="N2892" s="61"/>
      <c r="O2892" s="61"/>
      <c r="P2892" s="61"/>
      <c r="Q2892" s="61"/>
      <c r="R2892" s="61"/>
      <c r="S2892" s="61"/>
      <c r="T2892" s="61"/>
      <c r="U2892" s="61"/>
      <c r="V2892" s="61"/>
      <c r="W2892" s="61"/>
      <c r="X2892" s="61"/>
      <c r="Y2892" s="61"/>
      <c r="Z2892" s="61"/>
      <c r="AA2892" s="61"/>
      <c r="AB2892" s="61"/>
      <c r="AC2892" s="61"/>
      <c r="AD2892" s="61"/>
      <c r="AE2892" s="61"/>
      <c r="AF2892" s="61"/>
      <c r="AG2892" s="61"/>
      <c r="AH2892" s="61"/>
      <c r="AI2892" s="61"/>
      <c r="AJ2892" s="61"/>
      <c r="AK2892" s="61"/>
      <c r="AL2892" s="61"/>
      <c r="AM2892" s="61"/>
      <c r="AN2892" s="61"/>
      <c r="AO2892" s="61"/>
      <c r="AP2892" s="62"/>
      <c r="AQ2892" s="61"/>
      <c r="AR2892" s="61"/>
      <c r="AS2892" s="61"/>
      <c r="AT2892" s="61"/>
      <c r="AU2892" s="61"/>
      <c r="AV2892" s="61"/>
      <c r="AW2892" s="60"/>
    </row>
    <row r="2893" s="59" customFormat="1" customHeight="1" spans="1:49">
      <c r="A2893" s="60"/>
      <c r="B2893" s="60"/>
      <c r="C2893" s="60"/>
      <c r="D2893" s="60"/>
      <c r="H2893" s="61"/>
      <c r="I2893" s="61"/>
      <c r="J2893" s="61"/>
      <c r="K2893" s="61"/>
      <c r="L2893" s="61"/>
      <c r="M2893" s="61"/>
      <c r="N2893" s="61"/>
      <c r="O2893" s="61"/>
      <c r="P2893" s="61"/>
      <c r="Q2893" s="61"/>
      <c r="R2893" s="61"/>
      <c r="S2893" s="61"/>
      <c r="T2893" s="61"/>
      <c r="U2893" s="61"/>
      <c r="V2893" s="61"/>
      <c r="W2893" s="61"/>
      <c r="X2893" s="61"/>
      <c r="Y2893" s="61"/>
      <c r="Z2893" s="61"/>
      <c r="AA2893" s="61"/>
      <c r="AB2893" s="61"/>
      <c r="AC2893" s="61"/>
      <c r="AD2893" s="61"/>
      <c r="AE2893" s="61"/>
      <c r="AF2893" s="61"/>
      <c r="AG2893" s="61"/>
      <c r="AH2893" s="61"/>
      <c r="AI2893" s="61"/>
      <c r="AJ2893" s="61"/>
      <c r="AK2893" s="61"/>
      <c r="AL2893" s="61"/>
      <c r="AM2893" s="61"/>
      <c r="AN2893" s="61"/>
      <c r="AO2893" s="61"/>
      <c r="AP2893" s="62"/>
      <c r="AQ2893" s="61"/>
      <c r="AR2893" s="61"/>
      <c r="AS2893" s="61"/>
      <c r="AT2893" s="61"/>
      <c r="AU2893" s="61"/>
      <c r="AV2893" s="61"/>
      <c r="AW2893" s="60"/>
    </row>
    <row r="2894" s="59" customFormat="1" customHeight="1" spans="1:49">
      <c r="A2894" s="60"/>
      <c r="B2894" s="60"/>
      <c r="C2894" s="60"/>
      <c r="D2894" s="60"/>
      <c r="H2894" s="61"/>
      <c r="I2894" s="61"/>
      <c r="J2894" s="61"/>
      <c r="K2894" s="61"/>
      <c r="L2894" s="61"/>
      <c r="M2894" s="61"/>
      <c r="N2894" s="61"/>
      <c r="O2894" s="61"/>
      <c r="P2894" s="61"/>
      <c r="Q2894" s="61"/>
      <c r="R2894" s="61"/>
      <c r="S2894" s="61"/>
      <c r="T2894" s="61"/>
      <c r="U2894" s="61"/>
      <c r="V2894" s="61"/>
      <c r="W2894" s="61"/>
      <c r="X2894" s="61"/>
      <c r="Y2894" s="61"/>
      <c r="Z2894" s="61"/>
      <c r="AA2894" s="61"/>
      <c r="AB2894" s="61"/>
      <c r="AC2894" s="61"/>
      <c r="AD2894" s="61"/>
      <c r="AE2894" s="61"/>
      <c r="AF2894" s="61"/>
      <c r="AG2894" s="61"/>
      <c r="AH2894" s="61"/>
      <c r="AI2894" s="61"/>
      <c r="AJ2894" s="61"/>
      <c r="AK2894" s="61"/>
      <c r="AL2894" s="61"/>
      <c r="AM2894" s="61"/>
      <c r="AN2894" s="61"/>
      <c r="AO2894" s="61"/>
      <c r="AP2894" s="62"/>
      <c r="AQ2894" s="61"/>
      <c r="AR2894" s="61"/>
      <c r="AS2894" s="61"/>
      <c r="AT2894" s="61"/>
      <c r="AU2894" s="61"/>
      <c r="AV2894" s="61"/>
      <c r="AW2894" s="60"/>
    </row>
    <row r="2895" s="59" customFormat="1" customHeight="1" spans="1:49">
      <c r="A2895" s="60"/>
      <c r="B2895" s="60"/>
      <c r="C2895" s="60"/>
      <c r="D2895" s="60"/>
      <c r="H2895" s="61"/>
      <c r="I2895" s="61"/>
      <c r="J2895" s="61"/>
      <c r="K2895" s="61"/>
      <c r="L2895" s="61"/>
      <c r="M2895" s="61"/>
      <c r="N2895" s="61"/>
      <c r="O2895" s="61"/>
      <c r="P2895" s="61"/>
      <c r="Q2895" s="61"/>
      <c r="R2895" s="61"/>
      <c r="S2895" s="61"/>
      <c r="T2895" s="61"/>
      <c r="U2895" s="61"/>
      <c r="V2895" s="61"/>
      <c r="W2895" s="61"/>
      <c r="X2895" s="61"/>
      <c r="Y2895" s="61"/>
      <c r="Z2895" s="61"/>
      <c r="AA2895" s="61"/>
      <c r="AB2895" s="61"/>
      <c r="AC2895" s="61"/>
      <c r="AD2895" s="61"/>
      <c r="AE2895" s="61"/>
      <c r="AF2895" s="61"/>
      <c r="AG2895" s="61"/>
      <c r="AH2895" s="61"/>
      <c r="AI2895" s="61"/>
      <c r="AJ2895" s="61"/>
      <c r="AK2895" s="61"/>
      <c r="AL2895" s="61"/>
      <c r="AM2895" s="61"/>
      <c r="AN2895" s="61"/>
      <c r="AO2895" s="61"/>
      <c r="AP2895" s="62"/>
      <c r="AQ2895" s="61"/>
      <c r="AR2895" s="61"/>
      <c r="AS2895" s="61"/>
      <c r="AT2895" s="61"/>
      <c r="AU2895" s="61"/>
      <c r="AV2895" s="61"/>
      <c r="AW2895" s="60"/>
    </row>
    <row r="2896" s="59" customFormat="1" customHeight="1" spans="1:49">
      <c r="A2896" s="60"/>
      <c r="B2896" s="60"/>
      <c r="C2896" s="60"/>
      <c r="D2896" s="60"/>
      <c r="H2896" s="61"/>
      <c r="I2896" s="61"/>
      <c r="J2896" s="61"/>
      <c r="K2896" s="61"/>
      <c r="L2896" s="61"/>
      <c r="M2896" s="61"/>
      <c r="N2896" s="61"/>
      <c r="O2896" s="61"/>
      <c r="P2896" s="61"/>
      <c r="Q2896" s="61"/>
      <c r="R2896" s="61"/>
      <c r="S2896" s="61"/>
      <c r="T2896" s="61"/>
      <c r="U2896" s="61"/>
      <c r="V2896" s="61"/>
      <c r="W2896" s="61"/>
      <c r="X2896" s="61"/>
      <c r="Y2896" s="61"/>
      <c r="Z2896" s="61"/>
      <c r="AA2896" s="61"/>
      <c r="AB2896" s="61"/>
      <c r="AC2896" s="61"/>
      <c r="AD2896" s="61"/>
      <c r="AE2896" s="61"/>
      <c r="AF2896" s="61"/>
      <c r="AG2896" s="61"/>
      <c r="AH2896" s="61"/>
      <c r="AI2896" s="61"/>
      <c r="AJ2896" s="61"/>
      <c r="AK2896" s="61"/>
      <c r="AL2896" s="61"/>
      <c r="AM2896" s="61"/>
      <c r="AN2896" s="61"/>
      <c r="AO2896" s="61"/>
      <c r="AP2896" s="62"/>
      <c r="AQ2896" s="61"/>
      <c r="AR2896" s="61"/>
      <c r="AS2896" s="61"/>
      <c r="AT2896" s="61"/>
      <c r="AU2896" s="61"/>
      <c r="AV2896" s="61"/>
      <c r="AW2896" s="60"/>
    </row>
    <row r="2897" s="59" customFormat="1" customHeight="1" spans="1:49">
      <c r="A2897" s="60"/>
      <c r="B2897" s="60"/>
      <c r="C2897" s="60"/>
      <c r="D2897" s="60"/>
      <c r="H2897" s="61"/>
      <c r="I2897" s="61"/>
      <c r="J2897" s="61"/>
      <c r="K2897" s="61"/>
      <c r="L2897" s="61"/>
      <c r="M2897" s="61"/>
      <c r="N2897" s="61"/>
      <c r="O2897" s="61"/>
      <c r="P2897" s="61"/>
      <c r="Q2897" s="61"/>
      <c r="R2897" s="61"/>
      <c r="S2897" s="61"/>
      <c r="T2897" s="61"/>
      <c r="U2897" s="61"/>
      <c r="V2897" s="61"/>
      <c r="W2897" s="61"/>
      <c r="X2897" s="61"/>
      <c r="Y2897" s="61"/>
      <c r="Z2897" s="61"/>
      <c r="AA2897" s="61"/>
      <c r="AB2897" s="61"/>
      <c r="AC2897" s="61"/>
      <c r="AD2897" s="61"/>
      <c r="AE2897" s="61"/>
      <c r="AF2897" s="61"/>
      <c r="AG2897" s="61"/>
      <c r="AH2897" s="61"/>
      <c r="AI2897" s="61"/>
      <c r="AJ2897" s="61"/>
      <c r="AK2897" s="61"/>
      <c r="AL2897" s="61"/>
      <c r="AM2897" s="61"/>
      <c r="AN2897" s="61"/>
      <c r="AO2897" s="61"/>
      <c r="AP2897" s="62"/>
      <c r="AQ2897" s="61"/>
      <c r="AR2897" s="61"/>
      <c r="AS2897" s="61"/>
      <c r="AT2897" s="61"/>
      <c r="AU2897" s="61"/>
      <c r="AV2897" s="61"/>
      <c r="AW2897" s="60"/>
    </row>
    <row r="2898" s="59" customFormat="1" customHeight="1" spans="1:49">
      <c r="A2898" s="60"/>
      <c r="B2898" s="60"/>
      <c r="C2898" s="60"/>
      <c r="D2898" s="60"/>
      <c r="H2898" s="61"/>
      <c r="I2898" s="61"/>
      <c r="J2898" s="61"/>
      <c r="K2898" s="61"/>
      <c r="L2898" s="61"/>
      <c r="M2898" s="61"/>
      <c r="N2898" s="61"/>
      <c r="O2898" s="61"/>
      <c r="P2898" s="61"/>
      <c r="Q2898" s="61"/>
      <c r="R2898" s="61"/>
      <c r="S2898" s="61"/>
      <c r="T2898" s="61"/>
      <c r="U2898" s="61"/>
      <c r="V2898" s="61"/>
      <c r="W2898" s="61"/>
      <c r="X2898" s="61"/>
      <c r="Y2898" s="61"/>
      <c r="Z2898" s="61"/>
      <c r="AA2898" s="61"/>
      <c r="AB2898" s="61"/>
      <c r="AC2898" s="61"/>
      <c r="AD2898" s="61"/>
      <c r="AE2898" s="61"/>
      <c r="AF2898" s="61"/>
      <c r="AG2898" s="61"/>
      <c r="AH2898" s="61"/>
      <c r="AI2898" s="61"/>
      <c r="AJ2898" s="61"/>
      <c r="AK2898" s="61"/>
      <c r="AL2898" s="61"/>
      <c r="AM2898" s="61"/>
      <c r="AN2898" s="61"/>
      <c r="AO2898" s="61"/>
      <c r="AP2898" s="62"/>
      <c r="AQ2898" s="61"/>
      <c r="AR2898" s="61"/>
      <c r="AS2898" s="61"/>
      <c r="AT2898" s="61"/>
      <c r="AU2898" s="61"/>
      <c r="AV2898" s="61"/>
      <c r="AW2898" s="60"/>
    </row>
    <row r="2899" s="59" customFormat="1" customHeight="1" spans="1:49">
      <c r="A2899" s="60"/>
      <c r="B2899" s="60"/>
      <c r="C2899" s="60"/>
      <c r="D2899" s="60"/>
      <c r="H2899" s="61"/>
      <c r="I2899" s="61"/>
      <c r="J2899" s="61"/>
      <c r="K2899" s="61"/>
      <c r="L2899" s="61"/>
      <c r="M2899" s="61"/>
      <c r="N2899" s="61"/>
      <c r="O2899" s="61"/>
      <c r="P2899" s="61"/>
      <c r="Q2899" s="61"/>
      <c r="R2899" s="61"/>
      <c r="S2899" s="61"/>
      <c r="T2899" s="61"/>
      <c r="U2899" s="61"/>
      <c r="V2899" s="61"/>
      <c r="W2899" s="61"/>
      <c r="X2899" s="61"/>
      <c r="Y2899" s="61"/>
      <c r="Z2899" s="61"/>
      <c r="AA2899" s="61"/>
      <c r="AB2899" s="61"/>
      <c r="AC2899" s="61"/>
      <c r="AD2899" s="61"/>
      <c r="AE2899" s="61"/>
      <c r="AF2899" s="61"/>
      <c r="AG2899" s="61"/>
      <c r="AH2899" s="61"/>
      <c r="AI2899" s="61"/>
      <c r="AJ2899" s="61"/>
      <c r="AK2899" s="61"/>
      <c r="AL2899" s="61"/>
      <c r="AM2899" s="61"/>
      <c r="AN2899" s="61"/>
      <c r="AO2899" s="61"/>
      <c r="AP2899" s="62"/>
      <c r="AQ2899" s="61"/>
      <c r="AR2899" s="61"/>
      <c r="AS2899" s="61"/>
      <c r="AT2899" s="61"/>
      <c r="AU2899" s="61"/>
      <c r="AV2899" s="61"/>
      <c r="AW2899" s="60"/>
    </row>
    <row r="2900" s="59" customFormat="1" customHeight="1" spans="1:49">
      <c r="A2900" s="60"/>
      <c r="B2900" s="60"/>
      <c r="C2900" s="60"/>
      <c r="D2900" s="60"/>
      <c r="H2900" s="61"/>
      <c r="I2900" s="61"/>
      <c r="J2900" s="61"/>
      <c r="K2900" s="61"/>
      <c r="L2900" s="61"/>
      <c r="M2900" s="61"/>
      <c r="N2900" s="61"/>
      <c r="O2900" s="61"/>
      <c r="P2900" s="61"/>
      <c r="Q2900" s="61"/>
      <c r="R2900" s="61"/>
      <c r="S2900" s="61"/>
      <c r="T2900" s="61"/>
      <c r="U2900" s="61"/>
      <c r="V2900" s="61"/>
      <c r="W2900" s="61"/>
      <c r="X2900" s="61"/>
      <c r="Y2900" s="61"/>
      <c r="Z2900" s="61"/>
      <c r="AA2900" s="61"/>
      <c r="AB2900" s="61"/>
      <c r="AC2900" s="61"/>
      <c r="AD2900" s="61"/>
      <c r="AE2900" s="61"/>
      <c r="AF2900" s="61"/>
      <c r="AG2900" s="61"/>
      <c r="AH2900" s="61"/>
      <c r="AI2900" s="61"/>
      <c r="AJ2900" s="61"/>
      <c r="AK2900" s="61"/>
      <c r="AL2900" s="61"/>
      <c r="AM2900" s="61"/>
      <c r="AN2900" s="61"/>
      <c r="AO2900" s="61"/>
      <c r="AP2900" s="62"/>
      <c r="AQ2900" s="61"/>
      <c r="AR2900" s="61"/>
      <c r="AS2900" s="61"/>
      <c r="AT2900" s="61"/>
      <c r="AU2900" s="61"/>
      <c r="AV2900" s="61"/>
      <c r="AW2900" s="60"/>
    </row>
    <row r="2901" s="59" customFormat="1" customHeight="1" spans="1:49">
      <c r="A2901" s="60"/>
      <c r="B2901" s="60"/>
      <c r="C2901" s="60"/>
      <c r="D2901" s="60"/>
      <c r="H2901" s="61"/>
      <c r="I2901" s="61"/>
      <c r="J2901" s="61"/>
      <c r="K2901" s="61"/>
      <c r="L2901" s="61"/>
      <c r="M2901" s="61"/>
      <c r="N2901" s="61"/>
      <c r="O2901" s="61"/>
      <c r="P2901" s="61"/>
      <c r="Q2901" s="61"/>
      <c r="R2901" s="61"/>
      <c r="S2901" s="61"/>
      <c r="T2901" s="61"/>
      <c r="U2901" s="61"/>
      <c r="V2901" s="61"/>
      <c r="W2901" s="61"/>
      <c r="X2901" s="61"/>
      <c r="Y2901" s="61"/>
      <c r="Z2901" s="61"/>
      <c r="AA2901" s="61"/>
      <c r="AB2901" s="61"/>
      <c r="AC2901" s="61"/>
      <c r="AD2901" s="61"/>
      <c r="AE2901" s="61"/>
      <c r="AF2901" s="61"/>
      <c r="AG2901" s="61"/>
      <c r="AH2901" s="61"/>
      <c r="AI2901" s="61"/>
      <c r="AJ2901" s="61"/>
      <c r="AK2901" s="61"/>
      <c r="AL2901" s="61"/>
      <c r="AM2901" s="61"/>
      <c r="AN2901" s="61"/>
      <c r="AO2901" s="61"/>
      <c r="AP2901" s="62"/>
      <c r="AQ2901" s="61"/>
      <c r="AR2901" s="61"/>
      <c r="AS2901" s="61"/>
      <c r="AT2901" s="61"/>
      <c r="AU2901" s="61"/>
      <c r="AV2901" s="61"/>
      <c r="AW2901" s="60"/>
    </row>
    <row r="2902" s="59" customFormat="1" customHeight="1" spans="1:49">
      <c r="A2902" s="60"/>
      <c r="B2902" s="60"/>
      <c r="C2902" s="60"/>
      <c r="D2902" s="60"/>
      <c r="H2902" s="61"/>
      <c r="I2902" s="61"/>
      <c r="J2902" s="61"/>
      <c r="K2902" s="61"/>
      <c r="L2902" s="61"/>
      <c r="M2902" s="61"/>
      <c r="N2902" s="61"/>
      <c r="O2902" s="61"/>
      <c r="P2902" s="61"/>
      <c r="Q2902" s="61"/>
      <c r="R2902" s="61"/>
      <c r="S2902" s="61"/>
      <c r="T2902" s="61"/>
      <c r="U2902" s="61"/>
      <c r="V2902" s="61"/>
      <c r="W2902" s="61"/>
      <c r="X2902" s="61"/>
      <c r="Y2902" s="61"/>
      <c r="Z2902" s="61"/>
      <c r="AA2902" s="61"/>
      <c r="AB2902" s="61"/>
      <c r="AC2902" s="61"/>
      <c r="AD2902" s="61"/>
      <c r="AE2902" s="61"/>
      <c r="AF2902" s="61"/>
      <c r="AG2902" s="61"/>
      <c r="AH2902" s="61"/>
      <c r="AI2902" s="61"/>
      <c r="AJ2902" s="61"/>
      <c r="AK2902" s="61"/>
      <c r="AL2902" s="61"/>
      <c r="AM2902" s="61"/>
      <c r="AN2902" s="61"/>
      <c r="AO2902" s="61"/>
      <c r="AP2902" s="62"/>
      <c r="AQ2902" s="61"/>
      <c r="AR2902" s="61"/>
      <c r="AS2902" s="61"/>
      <c r="AT2902" s="61"/>
      <c r="AU2902" s="61"/>
      <c r="AV2902" s="61"/>
      <c r="AW2902" s="60"/>
    </row>
    <row r="2903" s="59" customFormat="1" customHeight="1" spans="1:49">
      <c r="A2903" s="60"/>
      <c r="B2903" s="60"/>
      <c r="C2903" s="60"/>
      <c r="D2903" s="60"/>
      <c r="H2903" s="61"/>
      <c r="I2903" s="61"/>
      <c r="J2903" s="61"/>
      <c r="K2903" s="61"/>
      <c r="L2903" s="61"/>
      <c r="M2903" s="61"/>
      <c r="N2903" s="61"/>
      <c r="O2903" s="61"/>
      <c r="P2903" s="61"/>
      <c r="Q2903" s="61"/>
      <c r="R2903" s="61"/>
      <c r="S2903" s="61"/>
      <c r="T2903" s="61"/>
      <c r="U2903" s="61"/>
      <c r="V2903" s="61"/>
      <c r="W2903" s="61"/>
      <c r="X2903" s="61"/>
      <c r="Y2903" s="61"/>
      <c r="Z2903" s="61"/>
      <c r="AA2903" s="61"/>
      <c r="AB2903" s="61"/>
      <c r="AC2903" s="61"/>
      <c r="AD2903" s="61"/>
      <c r="AE2903" s="61"/>
      <c r="AF2903" s="61"/>
      <c r="AG2903" s="61"/>
      <c r="AH2903" s="61"/>
      <c r="AI2903" s="61"/>
      <c r="AJ2903" s="61"/>
      <c r="AK2903" s="61"/>
      <c r="AL2903" s="61"/>
      <c r="AM2903" s="61"/>
      <c r="AN2903" s="61"/>
      <c r="AO2903" s="61"/>
      <c r="AP2903" s="62"/>
      <c r="AQ2903" s="61"/>
      <c r="AR2903" s="61"/>
      <c r="AS2903" s="61"/>
      <c r="AT2903" s="61"/>
      <c r="AU2903" s="61"/>
      <c r="AV2903" s="61"/>
      <c r="AW2903" s="60"/>
    </row>
    <row r="2904" s="59" customFormat="1" customHeight="1" spans="1:49">
      <c r="A2904" s="60"/>
      <c r="B2904" s="60"/>
      <c r="C2904" s="60"/>
      <c r="D2904" s="60"/>
      <c r="H2904" s="61"/>
      <c r="I2904" s="61"/>
      <c r="J2904" s="61"/>
      <c r="K2904" s="61"/>
      <c r="L2904" s="61"/>
      <c r="M2904" s="61"/>
      <c r="N2904" s="61"/>
      <c r="O2904" s="61"/>
      <c r="P2904" s="61"/>
      <c r="Q2904" s="61"/>
      <c r="R2904" s="61"/>
      <c r="S2904" s="61"/>
      <c r="T2904" s="61"/>
      <c r="U2904" s="61"/>
      <c r="V2904" s="61"/>
      <c r="W2904" s="61"/>
      <c r="X2904" s="61"/>
      <c r="Y2904" s="61"/>
      <c r="Z2904" s="61"/>
      <c r="AA2904" s="61"/>
      <c r="AB2904" s="61"/>
      <c r="AC2904" s="61"/>
      <c r="AD2904" s="61"/>
      <c r="AE2904" s="61"/>
      <c r="AF2904" s="61"/>
      <c r="AG2904" s="61"/>
      <c r="AH2904" s="61"/>
      <c r="AI2904" s="61"/>
      <c r="AJ2904" s="61"/>
      <c r="AK2904" s="61"/>
      <c r="AL2904" s="61"/>
      <c r="AM2904" s="61"/>
      <c r="AN2904" s="61"/>
      <c r="AO2904" s="61"/>
      <c r="AP2904" s="62"/>
      <c r="AQ2904" s="61"/>
      <c r="AR2904" s="61"/>
      <c r="AS2904" s="61"/>
      <c r="AT2904" s="61"/>
      <c r="AU2904" s="61"/>
      <c r="AV2904" s="61"/>
      <c r="AW2904" s="60"/>
    </row>
    <row r="2905" s="59" customFormat="1" customHeight="1" spans="1:49">
      <c r="A2905" s="60"/>
      <c r="B2905" s="60"/>
      <c r="C2905" s="60"/>
      <c r="D2905" s="60"/>
      <c r="H2905" s="61"/>
      <c r="I2905" s="61"/>
      <c r="J2905" s="61"/>
      <c r="K2905" s="61"/>
      <c r="L2905" s="61"/>
      <c r="M2905" s="61"/>
      <c r="N2905" s="61"/>
      <c r="O2905" s="61"/>
      <c r="P2905" s="61"/>
      <c r="Q2905" s="61"/>
      <c r="R2905" s="61"/>
      <c r="S2905" s="61"/>
      <c r="T2905" s="61"/>
      <c r="U2905" s="61"/>
      <c r="V2905" s="61"/>
      <c r="W2905" s="61"/>
      <c r="X2905" s="61"/>
      <c r="Y2905" s="61"/>
      <c r="Z2905" s="61"/>
      <c r="AA2905" s="61"/>
      <c r="AB2905" s="61"/>
      <c r="AC2905" s="61"/>
      <c r="AD2905" s="61"/>
      <c r="AE2905" s="61"/>
      <c r="AF2905" s="61"/>
      <c r="AG2905" s="61"/>
      <c r="AH2905" s="61"/>
      <c r="AI2905" s="61"/>
      <c r="AJ2905" s="61"/>
      <c r="AK2905" s="61"/>
      <c r="AL2905" s="61"/>
      <c r="AM2905" s="61"/>
      <c r="AN2905" s="61"/>
      <c r="AO2905" s="61"/>
      <c r="AP2905" s="62"/>
      <c r="AQ2905" s="61"/>
      <c r="AR2905" s="61"/>
      <c r="AS2905" s="61"/>
      <c r="AT2905" s="61"/>
      <c r="AU2905" s="61"/>
      <c r="AV2905" s="61"/>
      <c r="AW2905" s="60"/>
    </row>
    <row r="2906" s="59" customFormat="1" customHeight="1" spans="1:49">
      <c r="A2906" s="60"/>
      <c r="B2906" s="60"/>
      <c r="C2906" s="60"/>
      <c r="D2906" s="60"/>
      <c r="H2906" s="61"/>
      <c r="I2906" s="61"/>
      <c r="J2906" s="61"/>
      <c r="K2906" s="61"/>
      <c r="L2906" s="61"/>
      <c r="M2906" s="61"/>
      <c r="N2906" s="61"/>
      <c r="O2906" s="61"/>
      <c r="P2906" s="61"/>
      <c r="Q2906" s="61"/>
      <c r="R2906" s="61"/>
      <c r="S2906" s="61"/>
      <c r="T2906" s="61"/>
      <c r="U2906" s="61"/>
      <c r="V2906" s="61"/>
      <c r="W2906" s="61"/>
      <c r="X2906" s="61"/>
      <c r="Y2906" s="61"/>
      <c r="Z2906" s="61"/>
      <c r="AA2906" s="61"/>
      <c r="AB2906" s="61"/>
      <c r="AC2906" s="61"/>
      <c r="AD2906" s="61"/>
      <c r="AE2906" s="61"/>
      <c r="AF2906" s="61"/>
      <c r="AG2906" s="61"/>
      <c r="AH2906" s="61"/>
      <c r="AI2906" s="61"/>
      <c r="AJ2906" s="61"/>
      <c r="AK2906" s="61"/>
      <c r="AL2906" s="61"/>
      <c r="AM2906" s="61"/>
      <c r="AN2906" s="61"/>
      <c r="AO2906" s="61"/>
      <c r="AP2906" s="62"/>
      <c r="AQ2906" s="61"/>
      <c r="AR2906" s="61"/>
      <c r="AS2906" s="61"/>
      <c r="AT2906" s="61"/>
      <c r="AU2906" s="61"/>
      <c r="AV2906" s="61"/>
      <c r="AW2906" s="60"/>
    </row>
    <row r="2907" s="59" customFormat="1" customHeight="1" spans="1:49">
      <c r="A2907" s="60"/>
      <c r="B2907" s="60"/>
      <c r="C2907" s="60"/>
      <c r="D2907" s="60"/>
      <c r="H2907" s="61"/>
      <c r="I2907" s="61"/>
      <c r="J2907" s="61"/>
      <c r="K2907" s="61"/>
      <c r="L2907" s="61"/>
      <c r="M2907" s="61"/>
      <c r="N2907" s="61"/>
      <c r="O2907" s="61"/>
      <c r="P2907" s="61"/>
      <c r="Q2907" s="61"/>
      <c r="R2907" s="61"/>
      <c r="S2907" s="61"/>
      <c r="T2907" s="61"/>
      <c r="U2907" s="61"/>
      <c r="V2907" s="61"/>
      <c r="W2907" s="61"/>
      <c r="X2907" s="61"/>
      <c r="Y2907" s="61"/>
      <c r="Z2907" s="61"/>
      <c r="AA2907" s="61"/>
      <c r="AB2907" s="61"/>
      <c r="AC2907" s="61"/>
      <c r="AD2907" s="61"/>
      <c r="AE2907" s="61"/>
      <c r="AF2907" s="61"/>
      <c r="AG2907" s="61"/>
      <c r="AH2907" s="61"/>
      <c r="AI2907" s="61"/>
      <c r="AJ2907" s="61"/>
      <c r="AK2907" s="61"/>
      <c r="AL2907" s="61"/>
      <c r="AM2907" s="61"/>
      <c r="AN2907" s="61"/>
      <c r="AO2907" s="61"/>
      <c r="AP2907" s="62"/>
      <c r="AQ2907" s="61"/>
      <c r="AR2907" s="61"/>
      <c r="AS2907" s="61"/>
      <c r="AT2907" s="61"/>
      <c r="AU2907" s="61"/>
      <c r="AV2907" s="61"/>
      <c r="AW2907" s="60"/>
    </row>
    <row r="2908" s="59" customFormat="1" customHeight="1" spans="1:49">
      <c r="A2908" s="60"/>
      <c r="B2908" s="60"/>
      <c r="C2908" s="60"/>
      <c r="D2908" s="60"/>
      <c r="H2908" s="61"/>
      <c r="I2908" s="61"/>
      <c r="J2908" s="61"/>
      <c r="K2908" s="61"/>
      <c r="L2908" s="61"/>
      <c r="M2908" s="61"/>
      <c r="N2908" s="61"/>
      <c r="O2908" s="61"/>
      <c r="P2908" s="61"/>
      <c r="Q2908" s="61"/>
      <c r="R2908" s="61"/>
      <c r="S2908" s="61"/>
      <c r="T2908" s="61"/>
      <c r="U2908" s="61"/>
      <c r="V2908" s="61"/>
      <c r="W2908" s="61"/>
      <c r="X2908" s="61"/>
      <c r="Y2908" s="61"/>
      <c r="Z2908" s="61"/>
      <c r="AA2908" s="61"/>
      <c r="AB2908" s="61"/>
      <c r="AC2908" s="61"/>
      <c r="AD2908" s="61"/>
      <c r="AE2908" s="61"/>
      <c r="AF2908" s="61"/>
      <c r="AG2908" s="61"/>
      <c r="AH2908" s="61"/>
      <c r="AI2908" s="61"/>
      <c r="AJ2908" s="61"/>
      <c r="AK2908" s="61"/>
      <c r="AL2908" s="61"/>
      <c r="AM2908" s="61"/>
      <c r="AN2908" s="61"/>
      <c r="AO2908" s="61"/>
      <c r="AP2908" s="62"/>
      <c r="AQ2908" s="61"/>
      <c r="AR2908" s="61"/>
      <c r="AS2908" s="61"/>
      <c r="AT2908" s="61"/>
      <c r="AU2908" s="61"/>
      <c r="AV2908" s="61"/>
      <c r="AW2908" s="60"/>
    </row>
    <row r="2909" s="59" customFormat="1" customHeight="1" spans="1:49">
      <c r="A2909" s="60"/>
      <c r="B2909" s="60"/>
      <c r="C2909" s="60"/>
      <c r="D2909" s="60"/>
      <c r="H2909" s="61"/>
      <c r="I2909" s="61"/>
      <c r="J2909" s="61"/>
      <c r="K2909" s="61"/>
      <c r="L2909" s="61"/>
      <c r="M2909" s="61"/>
      <c r="N2909" s="61"/>
      <c r="O2909" s="61"/>
      <c r="P2909" s="61"/>
      <c r="Q2909" s="61"/>
      <c r="R2909" s="61"/>
      <c r="S2909" s="61"/>
      <c r="T2909" s="61"/>
      <c r="U2909" s="61"/>
      <c r="V2909" s="61"/>
      <c r="W2909" s="61"/>
      <c r="X2909" s="61"/>
      <c r="Y2909" s="61"/>
      <c r="Z2909" s="61"/>
      <c r="AA2909" s="61"/>
      <c r="AB2909" s="61"/>
      <c r="AC2909" s="61"/>
      <c r="AD2909" s="61"/>
      <c r="AE2909" s="61"/>
      <c r="AF2909" s="61"/>
      <c r="AG2909" s="61"/>
      <c r="AH2909" s="61"/>
      <c r="AI2909" s="61"/>
      <c r="AJ2909" s="61"/>
      <c r="AK2909" s="61"/>
      <c r="AL2909" s="61"/>
      <c r="AM2909" s="61"/>
      <c r="AN2909" s="61"/>
      <c r="AO2909" s="61"/>
      <c r="AP2909" s="62"/>
      <c r="AQ2909" s="61"/>
      <c r="AR2909" s="61"/>
      <c r="AS2909" s="61"/>
      <c r="AT2909" s="61"/>
      <c r="AU2909" s="61"/>
      <c r="AV2909" s="61"/>
      <c r="AW2909" s="60"/>
    </row>
    <row r="2910" s="59" customFormat="1" customHeight="1" spans="1:49">
      <c r="A2910" s="60"/>
      <c r="B2910" s="60"/>
      <c r="C2910" s="60"/>
      <c r="D2910" s="60"/>
      <c r="H2910" s="61"/>
      <c r="I2910" s="61"/>
      <c r="J2910" s="61"/>
      <c r="K2910" s="61"/>
      <c r="L2910" s="61"/>
      <c r="M2910" s="61"/>
      <c r="N2910" s="61"/>
      <c r="O2910" s="61"/>
      <c r="P2910" s="61"/>
      <c r="Q2910" s="61"/>
      <c r="R2910" s="61"/>
      <c r="S2910" s="61"/>
      <c r="T2910" s="61"/>
      <c r="U2910" s="61"/>
      <c r="V2910" s="61"/>
      <c r="W2910" s="61"/>
      <c r="X2910" s="61"/>
      <c r="Y2910" s="61"/>
      <c r="Z2910" s="61"/>
      <c r="AA2910" s="61"/>
      <c r="AB2910" s="61"/>
      <c r="AC2910" s="61"/>
      <c r="AD2910" s="61"/>
      <c r="AE2910" s="61"/>
      <c r="AF2910" s="61"/>
      <c r="AG2910" s="61"/>
      <c r="AH2910" s="61"/>
      <c r="AI2910" s="61"/>
      <c r="AJ2910" s="61"/>
      <c r="AK2910" s="61"/>
      <c r="AL2910" s="61"/>
      <c r="AM2910" s="61"/>
      <c r="AN2910" s="61"/>
      <c r="AO2910" s="61"/>
      <c r="AP2910" s="62"/>
      <c r="AQ2910" s="61"/>
      <c r="AR2910" s="61"/>
      <c r="AS2910" s="61"/>
      <c r="AT2910" s="61"/>
      <c r="AU2910" s="61"/>
      <c r="AV2910" s="61"/>
      <c r="AW2910" s="60"/>
    </row>
    <row r="2911" s="59" customFormat="1" customHeight="1" spans="1:49">
      <c r="A2911" s="60"/>
      <c r="B2911" s="60"/>
      <c r="C2911" s="60"/>
      <c r="D2911" s="60"/>
      <c r="H2911" s="61"/>
      <c r="I2911" s="61"/>
      <c r="J2911" s="61"/>
      <c r="K2911" s="61"/>
      <c r="L2911" s="61"/>
      <c r="M2911" s="61"/>
      <c r="N2911" s="61"/>
      <c r="O2911" s="61"/>
      <c r="P2911" s="61"/>
      <c r="Q2911" s="61"/>
      <c r="R2911" s="61"/>
      <c r="S2911" s="61"/>
      <c r="T2911" s="61"/>
      <c r="U2911" s="61"/>
      <c r="V2911" s="61"/>
      <c r="W2911" s="61"/>
      <c r="X2911" s="61"/>
      <c r="Y2911" s="61"/>
      <c r="Z2911" s="61"/>
      <c r="AA2911" s="61"/>
      <c r="AB2911" s="61"/>
      <c r="AC2911" s="61"/>
      <c r="AD2911" s="61"/>
      <c r="AE2911" s="61"/>
      <c r="AF2911" s="61"/>
      <c r="AG2911" s="61"/>
      <c r="AH2911" s="61"/>
      <c r="AI2911" s="61"/>
      <c r="AJ2911" s="61"/>
      <c r="AK2911" s="61"/>
      <c r="AL2911" s="61"/>
      <c r="AM2911" s="61"/>
      <c r="AN2911" s="61"/>
      <c r="AO2911" s="61"/>
      <c r="AP2911" s="62"/>
      <c r="AQ2911" s="61"/>
      <c r="AR2911" s="61"/>
      <c r="AS2911" s="61"/>
      <c r="AT2911" s="61"/>
      <c r="AU2911" s="61"/>
      <c r="AV2911" s="61"/>
      <c r="AW2911" s="60"/>
    </row>
    <row r="2912" s="59" customFormat="1" customHeight="1" spans="1:49">
      <c r="A2912" s="60"/>
      <c r="B2912" s="60"/>
      <c r="C2912" s="60"/>
      <c r="D2912" s="60"/>
      <c r="H2912" s="61"/>
      <c r="I2912" s="61"/>
      <c r="J2912" s="61"/>
      <c r="K2912" s="61"/>
      <c r="L2912" s="61"/>
      <c r="M2912" s="61"/>
      <c r="N2912" s="61"/>
      <c r="O2912" s="61"/>
      <c r="P2912" s="61"/>
      <c r="Q2912" s="61"/>
      <c r="R2912" s="61"/>
      <c r="S2912" s="61"/>
      <c r="T2912" s="61"/>
      <c r="U2912" s="61"/>
      <c r="V2912" s="61"/>
      <c r="W2912" s="61"/>
      <c r="X2912" s="61"/>
      <c r="Y2912" s="61"/>
      <c r="Z2912" s="61"/>
      <c r="AA2912" s="61"/>
      <c r="AB2912" s="61"/>
      <c r="AC2912" s="61"/>
      <c r="AD2912" s="61"/>
      <c r="AE2912" s="61"/>
      <c r="AF2912" s="61"/>
      <c r="AG2912" s="61"/>
      <c r="AH2912" s="61"/>
      <c r="AI2912" s="61"/>
      <c r="AJ2912" s="61"/>
      <c r="AK2912" s="61"/>
      <c r="AL2912" s="61"/>
      <c r="AM2912" s="61"/>
      <c r="AN2912" s="61"/>
      <c r="AO2912" s="61"/>
      <c r="AP2912" s="62"/>
      <c r="AQ2912" s="61"/>
      <c r="AR2912" s="61"/>
      <c r="AS2912" s="61"/>
      <c r="AT2912" s="61"/>
      <c r="AU2912" s="61"/>
      <c r="AV2912" s="61"/>
      <c r="AW2912" s="60"/>
    </row>
    <row r="2913" s="59" customFormat="1" customHeight="1" spans="1:49">
      <c r="A2913" s="60"/>
      <c r="B2913" s="60"/>
      <c r="C2913" s="60"/>
      <c r="D2913" s="60"/>
      <c r="H2913" s="61"/>
      <c r="I2913" s="61"/>
      <c r="J2913" s="61"/>
      <c r="K2913" s="61"/>
      <c r="L2913" s="61"/>
      <c r="M2913" s="61"/>
      <c r="N2913" s="61"/>
      <c r="O2913" s="61"/>
      <c r="P2913" s="61"/>
      <c r="Q2913" s="61"/>
      <c r="R2913" s="61"/>
      <c r="S2913" s="61"/>
      <c r="T2913" s="61"/>
      <c r="U2913" s="61"/>
      <c r="V2913" s="61"/>
      <c r="W2913" s="61"/>
      <c r="X2913" s="61"/>
      <c r="Y2913" s="61"/>
      <c r="Z2913" s="61"/>
      <c r="AA2913" s="61"/>
      <c r="AB2913" s="61"/>
      <c r="AC2913" s="61"/>
      <c r="AD2913" s="61"/>
      <c r="AE2913" s="61"/>
      <c r="AF2913" s="61"/>
      <c r="AG2913" s="61"/>
      <c r="AH2913" s="61"/>
      <c r="AI2913" s="61"/>
      <c r="AJ2913" s="61"/>
      <c r="AK2913" s="61"/>
      <c r="AL2913" s="61"/>
      <c r="AM2913" s="61"/>
      <c r="AN2913" s="61"/>
      <c r="AO2913" s="61"/>
      <c r="AP2913" s="62"/>
      <c r="AQ2913" s="61"/>
      <c r="AR2913" s="61"/>
      <c r="AS2913" s="61"/>
      <c r="AT2913" s="61"/>
      <c r="AU2913" s="61"/>
      <c r="AV2913" s="61"/>
      <c r="AW2913" s="60"/>
    </row>
    <row r="2914" s="59" customFormat="1" customHeight="1" spans="1:49">
      <c r="A2914" s="60"/>
      <c r="B2914" s="60"/>
      <c r="C2914" s="60"/>
      <c r="D2914" s="60"/>
      <c r="H2914" s="61"/>
      <c r="I2914" s="61"/>
      <c r="J2914" s="61"/>
      <c r="K2914" s="61"/>
      <c r="L2914" s="61"/>
      <c r="M2914" s="61"/>
      <c r="N2914" s="61"/>
      <c r="O2914" s="61"/>
      <c r="P2914" s="61"/>
      <c r="Q2914" s="61"/>
      <c r="R2914" s="61"/>
      <c r="S2914" s="61"/>
      <c r="T2914" s="61"/>
      <c r="U2914" s="61"/>
      <c r="V2914" s="61"/>
      <c r="W2914" s="61"/>
      <c r="X2914" s="61"/>
      <c r="Y2914" s="61"/>
      <c r="Z2914" s="61"/>
      <c r="AA2914" s="61"/>
      <c r="AB2914" s="61"/>
      <c r="AC2914" s="61"/>
      <c r="AD2914" s="61"/>
      <c r="AE2914" s="61"/>
      <c r="AF2914" s="61"/>
      <c r="AG2914" s="61"/>
      <c r="AH2914" s="61"/>
      <c r="AI2914" s="61"/>
      <c r="AJ2914" s="61"/>
      <c r="AK2914" s="61"/>
      <c r="AL2914" s="61"/>
      <c r="AM2914" s="61"/>
      <c r="AN2914" s="61"/>
      <c r="AO2914" s="61"/>
      <c r="AP2914" s="62"/>
      <c r="AQ2914" s="61"/>
      <c r="AR2914" s="61"/>
      <c r="AS2914" s="61"/>
      <c r="AT2914" s="61"/>
      <c r="AU2914" s="61"/>
      <c r="AV2914" s="61"/>
      <c r="AW2914" s="60"/>
    </row>
    <row r="2915" s="59" customFormat="1" customHeight="1" spans="1:49">
      <c r="A2915" s="60"/>
      <c r="B2915" s="60"/>
      <c r="C2915" s="60"/>
      <c r="D2915" s="60"/>
      <c r="H2915" s="61"/>
      <c r="I2915" s="61"/>
      <c r="J2915" s="61"/>
      <c r="K2915" s="61"/>
      <c r="L2915" s="61"/>
      <c r="M2915" s="61"/>
      <c r="N2915" s="61"/>
      <c r="O2915" s="61"/>
      <c r="P2915" s="61"/>
      <c r="Q2915" s="61"/>
      <c r="R2915" s="61"/>
      <c r="S2915" s="61"/>
      <c r="T2915" s="61"/>
      <c r="U2915" s="61"/>
      <c r="V2915" s="61"/>
      <c r="W2915" s="61"/>
      <c r="X2915" s="61"/>
      <c r="Y2915" s="61"/>
      <c r="Z2915" s="61"/>
      <c r="AA2915" s="61"/>
      <c r="AB2915" s="61"/>
      <c r="AC2915" s="61"/>
      <c r="AD2915" s="61"/>
      <c r="AE2915" s="61"/>
      <c r="AF2915" s="61"/>
      <c r="AG2915" s="61"/>
      <c r="AH2915" s="61"/>
      <c r="AI2915" s="61"/>
      <c r="AJ2915" s="61"/>
      <c r="AK2915" s="61"/>
      <c r="AL2915" s="61"/>
      <c r="AM2915" s="61"/>
      <c r="AN2915" s="61"/>
      <c r="AO2915" s="61"/>
      <c r="AP2915" s="62"/>
      <c r="AQ2915" s="61"/>
      <c r="AR2915" s="61"/>
      <c r="AS2915" s="61"/>
      <c r="AT2915" s="61"/>
      <c r="AU2915" s="61"/>
      <c r="AV2915" s="61"/>
      <c r="AW2915" s="60"/>
    </row>
    <row r="2916" s="59" customFormat="1" customHeight="1" spans="1:49">
      <c r="A2916" s="60"/>
      <c r="B2916" s="60"/>
      <c r="C2916" s="60"/>
      <c r="D2916" s="60"/>
      <c r="H2916" s="61"/>
      <c r="I2916" s="61"/>
      <c r="J2916" s="61"/>
      <c r="K2916" s="61"/>
      <c r="L2916" s="61"/>
      <c r="M2916" s="61"/>
      <c r="N2916" s="61"/>
      <c r="O2916" s="61"/>
      <c r="P2916" s="61"/>
      <c r="Q2916" s="61"/>
      <c r="R2916" s="61"/>
      <c r="S2916" s="61"/>
      <c r="T2916" s="61"/>
      <c r="U2916" s="61"/>
      <c r="V2916" s="61"/>
      <c r="W2916" s="61"/>
      <c r="X2916" s="61"/>
      <c r="Y2916" s="61"/>
      <c r="Z2916" s="61"/>
      <c r="AA2916" s="61"/>
      <c r="AB2916" s="61"/>
      <c r="AC2916" s="61"/>
      <c r="AD2916" s="61"/>
      <c r="AE2916" s="61"/>
      <c r="AF2916" s="61"/>
      <c r="AG2916" s="61"/>
      <c r="AH2916" s="61"/>
      <c r="AI2916" s="61"/>
      <c r="AJ2916" s="61"/>
      <c r="AK2916" s="61"/>
      <c r="AL2916" s="61"/>
      <c r="AM2916" s="61"/>
      <c r="AN2916" s="61"/>
      <c r="AO2916" s="61"/>
      <c r="AP2916" s="62"/>
      <c r="AQ2916" s="61"/>
      <c r="AR2916" s="61"/>
      <c r="AS2916" s="61"/>
      <c r="AT2916" s="61"/>
      <c r="AU2916" s="61"/>
      <c r="AV2916" s="61"/>
      <c r="AW2916" s="60"/>
    </row>
    <row r="2917" s="59" customFormat="1" customHeight="1" spans="1:49">
      <c r="A2917" s="60"/>
      <c r="B2917" s="60"/>
      <c r="C2917" s="60"/>
      <c r="D2917" s="60"/>
      <c r="H2917" s="61"/>
      <c r="I2917" s="61"/>
      <c r="J2917" s="61"/>
      <c r="K2917" s="61"/>
      <c r="L2917" s="61"/>
      <c r="M2917" s="61"/>
      <c r="N2917" s="61"/>
      <c r="O2917" s="61"/>
      <c r="P2917" s="61"/>
      <c r="Q2917" s="61"/>
      <c r="R2917" s="61"/>
      <c r="S2917" s="61"/>
      <c r="T2917" s="61"/>
      <c r="U2917" s="61"/>
      <c r="V2917" s="61"/>
      <c r="W2917" s="61"/>
      <c r="X2917" s="61"/>
      <c r="Y2917" s="61"/>
      <c r="Z2917" s="61"/>
      <c r="AA2917" s="61"/>
      <c r="AB2917" s="61"/>
      <c r="AC2917" s="61"/>
      <c r="AD2917" s="61"/>
      <c r="AE2917" s="61"/>
      <c r="AF2917" s="61"/>
      <c r="AG2917" s="61"/>
      <c r="AH2917" s="61"/>
      <c r="AI2917" s="61"/>
      <c r="AJ2917" s="61"/>
      <c r="AK2917" s="61"/>
      <c r="AL2917" s="61"/>
      <c r="AM2917" s="61"/>
      <c r="AN2917" s="61"/>
      <c r="AO2917" s="61"/>
      <c r="AP2917" s="62"/>
      <c r="AQ2917" s="61"/>
      <c r="AR2917" s="61"/>
      <c r="AS2917" s="61"/>
      <c r="AT2917" s="61"/>
      <c r="AU2917" s="61"/>
      <c r="AV2917" s="61"/>
      <c r="AW2917" s="60"/>
    </row>
    <row r="2918" s="59" customFormat="1" customHeight="1" spans="1:49">
      <c r="A2918" s="60"/>
      <c r="B2918" s="60"/>
      <c r="C2918" s="60"/>
      <c r="D2918" s="60"/>
      <c r="H2918" s="61"/>
      <c r="I2918" s="61"/>
      <c r="J2918" s="61"/>
      <c r="K2918" s="61"/>
      <c r="L2918" s="61"/>
      <c r="M2918" s="61"/>
      <c r="N2918" s="61"/>
      <c r="O2918" s="61"/>
      <c r="P2918" s="61"/>
      <c r="Q2918" s="61"/>
      <c r="R2918" s="61"/>
      <c r="S2918" s="61"/>
      <c r="T2918" s="61"/>
      <c r="U2918" s="61"/>
      <c r="V2918" s="61"/>
      <c r="W2918" s="61"/>
      <c r="X2918" s="61"/>
      <c r="Y2918" s="61"/>
      <c r="Z2918" s="61"/>
      <c r="AA2918" s="61"/>
      <c r="AB2918" s="61"/>
      <c r="AC2918" s="61"/>
      <c r="AD2918" s="61"/>
      <c r="AE2918" s="61"/>
      <c r="AF2918" s="61"/>
      <c r="AG2918" s="61"/>
      <c r="AH2918" s="61"/>
      <c r="AI2918" s="61"/>
      <c r="AJ2918" s="61"/>
      <c r="AK2918" s="61"/>
      <c r="AL2918" s="61"/>
      <c r="AM2918" s="61"/>
      <c r="AN2918" s="61"/>
      <c r="AO2918" s="61"/>
      <c r="AP2918" s="62"/>
      <c r="AQ2918" s="61"/>
      <c r="AR2918" s="61"/>
      <c r="AS2918" s="61"/>
      <c r="AT2918" s="61"/>
      <c r="AU2918" s="61"/>
      <c r="AV2918" s="61"/>
      <c r="AW2918" s="60"/>
    </row>
    <row r="2919" s="59" customFormat="1" customHeight="1" spans="1:49">
      <c r="A2919" s="60"/>
      <c r="B2919" s="60"/>
      <c r="C2919" s="60"/>
      <c r="D2919" s="60"/>
      <c r="H2919" s="61"/>
      <c r="I2919" s="61"/>
      <c r="J2919" s="61"/>
      <c r="K2919" s="61"/>
      <c r="L2919" s="61"/>
      <c r="M2919" s="61"/>
      <c r="N2919" s="61"/>
      <c r="O2919" s="61"/>
      <c r="P2919" s="61"/>
      <c r="Q2919" s="61"/>
      <c r="R2919" s="61"/>
      <c r="S2919" s="61"/>
      <c r="T2919" s="61"/>
      <c r="U2919" s="61"/>
      <c r="V2919" s="61"/>
      <c r="W2919" s="61"/>
      <c r="X2919" s="61"/>
      <c r="Y2919" s="61"/>
      <c r="Z2919" s="61"/>
      <c r="AA2919" s="61"/>
      <c r="AB2919" s="61"/>
      <c r="AC2919" s="61"/>
      <c r="AD2919" s="61"/>
      <c r="AE2919" s="61"/>
      <c r="AF2919" s="61"/>
      <c r="AG2919" s="61"/>
      <c r="AH2919" s="61"/>
      <c r="AI2919" s="61"/>
      <c r="AJ2919" s="61"/>
      <c r="AK2919" s="61"/>
      <c r="AL2919" s="61"/>
      <c r="AM2919" s="61"/>
      <c r="AN2919" s="61"/>
      <c r="AO2919" s="61"/>
      <c r="AP2919" s="62"/>
      <c r="AQ2919" s="61"/>
      <c r="AR2919" s="61"/>
      <c r="AS2919" s="61"/>
      <c r="AT2919" s="61"/>
      <c r="AU2919" s="61"/>
      <c r="AV2919" s="61"/>
      <c r="AW2919" s="60"/>
    </row>
    <row r="2920" s="59" customFormat="1" customHeight="1" spans="1:49">
      <c r="A2920" s="60"/>
      <c r="B2920" s="60"/>
      <c r="C2920" s="60"/>
      <c r="D2920" s="60"/>
      <c r="H2920" s="61"/>
      <c r="I2920" s="61"/>
      <c r="J2920" s="61"/>
      <c r="K2920" s="61"/>
      <c r="L2920" s="61"/>
      <c r="M2920" s="61"/>
      <c r="N2920" s="61"/>
      <c r="O2920" s="61"/>
      <c r="P2920" s="61"/>
      <c r="Q2920" s="61"/>
      <c r="R2920" s="61"/>
      <c r="S2920" s="61"/>
      <c r="T2920" s="61"/>
      <c r="U2920" s="61"/>
      <c r="V2920" s="61"/>
      <c r="W2920" s="61"/>
      <c r="X2920" s="61"/>
      <c r="Y2920" s="61"/>
      <c r="Z2920" s="61"/>
      <c r="AA2920" s="61"/>
      <c r="AB2920" s="61"/>
      <c r="AC2920" s="61"/>
      <c r="AD2920" s="61"/>
      <c r="AE2920" s="61"/>
      <c r="AF2920" s="61"/>
      <c r="AG2920" s="61"/>
      <c r="AH2920" s="61"/>
      <c r="AI2920" s="61"/>
      <c r="AJ2920" s="61"/>
      <c r="AK2920" s="61"/>
      <c r="AL2920" s="61"/>
      <c r="AM2920" s="61"/>
      <c r="AN2920" s="61"/>
      <c r="AO2920" s="61"/>
      <c r="AP2920" s="62"/>
      <c r="AQ2920" s="61"/>
      <c r="AR2920" s="61"/>
      <c r="AS2920" s="61"/>
      <c r="AT2920" s="61"/>
      <c r="AU2920" s="61"/>
      <c r="AV2920" s="61"/>
      <c r="AW2920" s="60"/>
    </row>
    <row r="2921" s="59" customFormat="1" customHeight="1" spans="1:49">
      <c r="A2921" s="60"/>
      <c r="B2921" s="60"/>
      <c r="C2921" s="60"/>
      <c r="D2921" s="60"/>
      <c r="H2921" s="61"/>
      <c r="I2921" s="61"/>
      <c r="J2921" s="61"/>
      <c r="K2921" s="61"/>
      <c r="L2921" s="61"/>
      <c r="M2921" s="61"/>
      <c r="N2921" s="61"/>
      <c r="O2921" s="61"/>
      <c r="P2921" s="61"/>
      <c r="Q2921" s="61"/>
      <c r="R2921" s="61"/>
      <c r="S2921" s="61"/>
      <c r="T2921" s="61"/>
      <c r="U2921" s="61"/>
      <c r="V2921" s="61"/>
      <c r="W2921" s="61"/>
      <c r="X2921" s="61"/>
      <c r="Y2921" s="61"/>
      <c r="Z2921" s="61"/>
      <c r="AA2921" s="61"/>
      <c r="AB2921" s="61"/>
      <c r="AC2921" s="61"/>
      <c r="AD2921" s="61"/>
      <c r="AE2921" s="61"/>
      <c r="AF2921" s="61"/>
      <c r="AG2921" s="61"/>
      <c r="AH2921" s="61"/>
      <c r="AI2921" s="61"/>
      <c r="AJ2921" s="61"/>
      <c r="AK2921" s="61"/>
      <c r="AL2921" s="61"/>
      <c r="AM2921" s="61"/>
      <c r="AN2921" s="61"/>
      <c r="AO2921" s="61"/>
      <c r="AP2921" s="62"/>
      <c r="AQ2921" s="61"/>
      <c r="AR2921" s="61"/>
      <c r="AS2921" s="61"/>
      <c r="AT2921" s="61"/>
      <c r="AU2921" s="61"/>
      <c r="AV2921" s="61"/>
      <c r="AW2921" s="60"/>
    </row>
    <row r="2922" s="59" customFormat="1" customHeight="1" spans="1:49">
      <c r="A2922" s="60"/>
      <c r="B2922" s="60"/>
      <c r="C2922" s="60"/>
      <c r="D2922" s="60"/>
      <c r="H2922" s="61"/>
      <c r="I2922" s="61"/>
      <c r="J2922" s="61"/>
      <c r="K2922" s="61"/>
      <c r="L2922" s="61"/>
      <c r="M2922" s="61"/>
      <c r="N2922" s="61"/>
      <c r="O2922" s="61"/>
      <c r="P2922" s="61"/>
      <c r="Q2922" s="61"/>
      <c r="R2922" s="61"/>
      <c r="S2922" s="61"/>
      <c r="T2922" s="61"/>
      <c r="U2922" s="61"/>
      <c r="V2922" s="61"/>
      <c r="W2922" s="61"/>
      <c r="X2922" s="61"/>
      <c r="Y2922" s="61"/>
      <c r="Z2922" s="61"/>
      <c r="AA2922" s="61"/>
      <c r="AB2922" s="61"/>
      <c r="AC2922" s="61"/>
      <c r="AD2922" s="61"/>
      <c r="AE2922" s="61"/>
      <c r="AF2922" s="61"/>
      <c r="AG2922" s="61"/>
      <c r="AH2922" s="61"/>
      <c r="AI2922" s="61"/>
      <c r="AJ2922" s="61"/>
      <c r="AK2922" s="61"/>
      <c r="AL2922" s="61"/>
      <c r="AM2922" s="61"/>
      <c r="AN2922" s="61"/>
      <c r="AO2922" s="61"/>
      <c r="AP2922" s="62"/>
      <c r="AQ2922" s="61"/>
      <c r="AR2922" s="61"/>
      <c r="AS2922" s="61"/>
      <c r="AT2922" s="61"/>
      <c r="AU2922" s="61"/>
      <c r="AV2922" s="61"/>
      <c r="AW2922" s="60"/>
    </row>
    <row r="2923" s="59" customFormat="1" customHeight="1" spans="1:49">
      <c r="A2923" s="60"/>
      <c r="B2923" s="60"/>
      <c r="C2923" s="60"/>
      <c r="D2923" s="60"/>
      <c r="H2923" s="61"/>
      <c r="I2923" s="61"/>
      <c r="J2923" s="61"/>
      <c r="K2923" s="61"/>
      <c r="L2923" s="61"/>
      <c r="M2923" s="61"/>
      <c r="N2923" s="61"/>
      <c r="O2923" s="61"/>
      <c r="P2923" s="61"/>
      <c r="Q2923" s="61"/>
      <c r="R2923" s="61"/>
      <c r="S2923" s="61"/>
      <c r="T2923" s="61"/>
      <c r="U2923" s="61"/>
      <c r="V2923" s="61"/>
      <c r="W2923" s="61"/>
      <c r="X2923" s="61"/>
      <c r="Y2923" s="61"/>
      <c r="Z2923" s="61"/>
      <c r="AA2923" s="61"/>
      <c r="AB2923" s="61"/>
      <c r="AC2923" s="61"/>
      <c r="AD2923" s="61"/>
      <c r="AE2923" s="61"/>
      <c r="AF2923" s="61"/>
      <c r="AG2923" s="61"/>
      <c r="AH2923" s="61"/>
      <c r="AI2923" s="61"/>
      <c r="AJ2923" s="61"/>
      <c r="AK2923" s="61"/>
      <c r="AL2923" s="61"/>
      <c r="AM2923" s="61"/>
      <c r="AN2923" s="61"/>
      <c r="AO2923" s="61"/>
      <c r="AP2923" s="62"/>
      <c r="AQ2923" s="61"/>
      <c r="AR2923" s="61"/>
      <c r="AS2923" s="61"/>
      <c r="AT2923" s="61"/>
      <c r="AU2923" s="61"/>
      <c r="AV2923" s="61"/>
      <c r="AW2923" s="60"/>
    </row>
    <row r="2924" s="59" customFormat="1" customHeight="1" spans="1:49">
      <c r="A2924" s="60"/>
      <c r="B2924" s="60"/>
      <c r="C2924" s="60"/>
      <c r="D2924" s="60"/>
      <c r="H2924" s="61"/>
      <c r="I2924" s="61"/>
      <c r="J2924" s="61"/>
      <c r="K2924" s="61"/>
      <c r="L2924" s="61"/>
      <c r="M2924" s="61"/>
      <c r="N2924" s="61"/>
      <c r="O2924" s="61"/>
      <c r="P2924" s="61"/>
      <c r="Q2924" s="61"/>
      <c r="R2924" s="61"/>
      <c r="S2924" s="61"/>
      <c r="T2924" s="61"/>
      <c r="U2924" s="61"/>
      <c r="V2924" s="61"/>
      <c r="W2924" s="61"/>
      <c r="X2924" s="61"/>
      <c r="Y2924" s="61"/>
      <c r="Z2924" s="61"/>
      <c r="AA2924" s="61"/>
      <c r="AB2924" s="61"/>
      <c r="AC2924" s="61"/>
      <c r="AD2924" s="61"/>
      <c r="AE2924" s="61"/>
      <c r="AF2924" s="61"/>
      <c r="AG2924" s="61"/>
      <c r="AH2924" s="61"/>
      <c r="AI2924" s="61"/>
      <c r="AJ2924" s="61"/>
      <c r="AK2924" s="61"/>
      <c r="AL2924" s="61"/>
      <c r="AM2924" s="61"/>
      <c r="AN2924" s="61"/>
      <c r="AO2924" s="61"/>
      <c r="AP2924" s="62"/>
      <c r="AQ2924" s="61"/>
      <c r="AR2924" s="61"/>
      <c r="AS2924" s="61"/>
      <c r="AT2924" s="61"/>
      <c r="AU2924" s="61"/>
      <c r="AV2924" s="61"/>
      <c r="AW2924" s="60"/>
    </row>
    <row r="2925" s="59" customFormat="1" customHeight="1" spans="1:49">
      <c r="A2925" s="60"/>
      <c r="B2925" s="60"/>
      <c r="C2925" s="60"/>
      <c r="D2925" s="60"/>
      <c r="H2925" s="61"/>
      <c r="I2925" s="61"/>
      <c r="J2925" s="61"/>
      <c r="K2925" s="61"/>
      <c r="L2925" s="61"/>
      <c r="M2925" s="61"/>
      <c r="N2925" s="61"/>
      <c r="O2925" s="61"/>
      <c r="P2925" s="61"/>
      <c r="Q2925" s="61"/>
      <c r="R2925" s="61"/>
      <c r="S2925" s="61"/>
      <c r="T2925" s="61"/>
      <c r="U2925" s="61"/>
      <c r="V2925" s="61"/>
      <c r="W2925" s="61"/>
      <c r="X2925" s="61"/>
      <c r="Y2925" s="61"/>
      <c r="Z2925" s="61"/>
      <c r="AA2925" s="61"/>
      <c r="AB2925" s="61"/>
      <c r="AC2925" s="61"/>
      <c r="AD2925" s="61"/>
      <c r="AE2925" s="61"/>
      <c r="AF2925" s="61"/>
      <c r="AG2925" s="61"/>
      <c r="AH2925" s="61"/>
      <c r="AI2925" s="61"/>
      <c r="AJ2925" s="61"/>
      <c r="AK2925" s="61"/>
      <c r="AL2925" s="61"/>
      <c r="AM2925" s="61"/>
      <c r="AN2925" s="61"/>
      <c r="AO2925" s="61"/>
      <c r="AP2925" s="62"/>
      <c r="AQ2925" s="61"/>
      <c r="AR2925" s="61"/>
      <c r="AS2925" s="61"/>
      <c r="AT2925" s="61"/>
      <c r="AU2925" s="61"/>
      <c r="AV2925" s="61"/>
      <c r="AW2925" s="60"/>
    </row>
    <row r="2926" s="59" customFormat="1" customHeight="1" spans="1:49">
      <c r="A2926" s="60"/>
      <c r="B2926" s="60"/>
      <c r="C2926" s="60"/>
      <c r="D2926" s="60"/>
      <c r="H2926" s="61"/>
      <c r="I2926" s="61"/>
      <c r="J2926" s="61"/>
      <c r="K2926" s="61"/>
      <c r="L2926" s="61"/>
      <c r="M2926" s="61"/>
      <c r="N2926" s="61"/>
      <c r="O2926" s="61"/>
      <c r="P2926" s="61"/>
      <c r="Q2926" s="61"/>
      <c r="R2926" s="61"/>
      <c r="S2926" s="61"/>
      <c r="T2926" s="61"/>
      <c r="U2926" s="61"/>
      <c r="V2926" s="61"/>
      <c r="W2926" s="61"/>
      <c r="X2926" s="61"/>
      <c r="Y2926" s="61"/>
      <c r="Z2926" s="61"/>
      <c r="AA2926" s="61"/>
      <c r="AB2926" s="61"/>
      <c r="AC2926" s="61"/>
      <c r="AD2926" s="61"/>
      <c r="AE2926" s="61"/>
      <c r="AF2926" s="61"/>
      <c r="AG2926" s="61"/>
      <c r="AH2926" s="61"/>
      <c r="AI2926" s="61"/>
      <c r="AJ2926" s="61"/>
      <c r="AK2926" s="61"/>
      <c r="AL2926" s="61"/>
      <c r="AM2926" s="61"/>
      <c r="AN2926" s="61"/>
      <c r="AO2926" s="61"/>
      <c r="AP2926" s="62"/>
      <c r="AQ2926" s="61"/>
      <c r="AR2926" s="61"/>
      <c r="AS2926" s="61"/>
      <c r="AT2926" s="61"/>
      <c r="AU2926" s="61"/>
      <c r="AV2926" s="61"/>
      <c r="AW2926" s="60"/>
    </row>
    <row r="2927" s="59" customFormat="1" customHeight="1" spans="1:49">
      <c r="A2927" s="60"/>
      <c r="B2927" s="60"/>
      <c r="C2927" s="60"/>
      <c r="D2927" s="60"/>
      <c r="H2927" s="61"/>
      <c r="I2927" s="61"/>
      <c r="J2927" s="61"/>
      <c r="K2927" s="61"/>
      <c r="L2927" s="61"/>
      <c r="M2927" s="61"/>
      <c r="N2927" s="61"/>
      <c r="O2927" s="61"/>
      <c r="P2927" s="61"/>
      <c r="Q2927" s="61"/>
      <c r="R2927" s="61"/>
      <c r="S2927" s="61"/>
      <c r="T2927" s="61"/>
      <c r="U2927" s="61"/>
      <c r="V2927" s="61"/>
      <c r="W2927" s="61"/>
      <c r="X2927" s="61"/>
      <c r="Y2927" s="61"/>
      <c r="Z2927" s="61"/>
      <c r="AA2927" s="61"/>
      <c r="AB2927" s="61"/>
      <c r="AC2927" s="61"/>
      <c r="AD2927" s="61"/>
      <c r="AE2927" s="61"/>
      <c r="AF2927" s="61"/>
      <c r="AG2927" s="61"/>
      <c r="AH2927" s="61"/>
      <c r="AI2927" s="61"/>
      <c r="AJ2927" s="61"/>
      <c r="AK2927" s="61"/>
      <c r="AL2927" s="61"/>
      <c r="AM2927" s="61"/>
      <c r="AN2927" s="61"/>
      <c r="AO2927" s="61"/>
      <c r="AP2927" s="62"/>
      <c r="AQ2927" s="61"/>
      <c r="AR2927" s="61"/>
      <c r="AS2927" s="61"/>
      <c r="AT2927" s="61"/>
      <c r="AU2927" s="61"/>
      <c r="AV2927" s="61"/>
      <c r="AW2927" s="60"/>
    </row>
    <row r="2928" s="59" customFormat="1" customHeight="1" spans="1:49">
      <c r="A2928" s="60"/>
      <c r="B2928" s="60"/>
      <c r="C2928" s="60"/>
      <c r="D2928" s="60"/>
      <c r="H2928" s="61"/>
      <c r="I2928" s="61"/>
      <c r="J2928" s="61"/>
      <c r="K2928" s="61"/>
      <c r="L2928" s="61"/>
      <c r="M2928" s="61"/>
      <c r="N2928" s="61"/>
      <c r="O2928" s="61"/>
      <c r="P2928" s="61"/>
      <c r="Q2928" s="61"/>
      <c r="R2928" s="61"/>
      <c r="S2928" s="61"/>
      <c r="T2928" s="61"/>
      <c r="U2928" s="61"/>
      <c r="V2928" s="61"/>
      <c r="W2928" s="61"/>
      <c r="X2928" s="61"/>
      <c r="Y2928" s="61"/>
      <c r="Z2928" s="61"/>
      <c r="AA2928" s="61"/>
      <c r="AB2928" s="61"/>
      <c r="AC2928" s="61"/>
      <c r="AD2928" s="61"/>
      <c r="AE2928" s="61"/>
      <c r="AF2928" s="61"/>
      <c r="AG2928" s="61"/>
      <c r="AH2928" s="61"/>
      <c r="AI2928" s="61"/>
      <c r="AJ2928" s="61"/>
      <c r="AK2928" s="61"/>
      <c r="AL2928" s="61"/>
      <c r="AM2928" s="61"/>
      <c r="AN2928" s="61"/>
      <c r="AO2928" s="61"/>
      <c r="AP2928" s="62"/>
      <c r="AQ2928" s="61"/>
      <c r="AR2928" s="61"/>
      <c r="AS2928" s="61"/>
      <c r="AT2928" s="61"/>
      <c r="AU2928" s="61"/>
      <c r="AV2928" s="61"/>
      <c r="AW2928" s="60"/>
    </row>
    <row r="2929" s="59" customFormat="1" customHeight="1" spans="1:49">
      <c r="A2929" s="60"/>
      <c r="B2929" s="60"/>
      <c r="C2929" s="60"/>
      <c r="D2929" s="60"/>
      <c r="H2929" s="61"/>
      <c r="I2929" s="61"/>
      <c r="J2929" s="61"/>
      <c r="K2929" s="61"/>
      <c r="L2929" s="61"/>
      <c r="M2929" s="61"/>
      <c r="N2929" s="61"/>
      <c r="O2929" s="61"/>
      <c r="P2929" s="61"/>
      <c r="Q2929" s="61"/>
      <c r="R2929" s="61"/>
      <c r="S2929" s="61"/>
      <c r="T2929" s="61"/>
      <c r="U2929" s="61"/>
      <c r="V2929" s="61"/>
      <c r="W2929" s="61"/>
      <c r="X2929" s="61"/>
      <c r="Y2929" s="61"/>
      <c r="Z2929" s="61"/>
      <c r="AA2929" s="61"/>
      <c r="AB2929" s="61"/>
      <c r="AC2929" s="61"/>
      <c r="AD2929" s="61"/>
      <c r="AE2929" s="61"/>
      <c r="AF2929" s="61"/>
      <c r="AG2929" s="61"/>
      <c r="AH2929" s="61"/>
      <c r="AI2929" s="61"/>
      <c r="AJ2929" s="61"/>
      <c r="AK2929" s="61"/>
      <c r="AL2929" s="61"/>
      <c r="AM2929" s="61"/>
      <c r="AN2929" s="61"/>
      <c r="AO2929" s="61"/>
      <c r="AP2929" s="62"/>
      <c r="AQ2929" s="61"/>
      <c r="AR2929" s="61"/>
      <c r="AS2929" s="61"/>
      <c r="AT2929" s="61"/>
      <c r="AU2929" s="61"/>
      <c r="AV2929" s="61"/>
      <c r="AW2929" s="60"/>
    </row>
    <row r="2930" s="59" customFormat="1" customHeight="1" spans="1:49">
      <c r="A2930" s="60"/>
      <c r="B2930" s="60"/>
      <c r="C2930" s="60"/>
      <c r="D2930" s="60"/>
      <c r="H2930" s="61"/>
      <c r="I2930" s="61"/>
      <c r="J2930" s="61"/>
      <c r="K2930" s="61"/>
      <c r="L2930" s="61"/>
      <c r="M2930" s="61"/>
      <c r="N2930" s="61"/>
      <c r="O2930" s="61"/>
      <c r="P2930" s="61"/>
      <c r="Q2930" s="61"/>
      <c r="R2930" s="61"/>
      <c r="S2930" s="61"/>
      <c r="T2930" s="61"/>
      <c r="U2930" s="61"/>
      <c r="V2930" s="61"/>
      <c r="W2930" s="61"/>
      <c r="X2930" s="61"/>
      <c r="Y2930" s="61"/>
      <c r="Z2930" s="61"/>
      <c r="AA2930" s="61"/>
      <c r="AB2930" s="61"/>
      <c r="AC2930" s="61"/>
      <c r="AD2930" s="61"/>
      <c r="AE2930" s="61"/>
      <c r="AF2930" s="61"/>
      <c r="AG2930" s="61"/>
      <c r="AH2930" s="61"/>
      <c r="AI2930" s="61"/>
      <c r="AJ2930" s="61"/>
      <c r="AK2930" s="61"/>
      <c r="AL2930" s="61"/>
      <c r="AM2930" s="61"/>
      <c r="AN2930" s="61"/>
      <c r="AO2930" s="61"/>
      <c r="AP2930" s="62"/>
      <c r="AQ2930" s="61"/>
      <c r="AR2930" s="61"/>
      <c r="AS2930" s="61"/>
      <c r="AT2930" s="61"/>
      <c r="AU2930" s="61"/>
      <c r="AV2930" s="61"/>
      <c r="AW2930" s="60"/>
    </row>
    <row r="2931" s="59" customFormat="1" customHeight="1" spans="1:49">
      <c r="A2931" s="60"/>
      <c r="B2931" s="60"/>
      <c r="C2931" s="60"/>
      <c r="D2931" s="60"/>
      <c r="H2931" s="61"/>
      <c r="I2931" s="61"/>
      <c r="J2931" s="61"/>
      <c r="K2931" s="61"/>
      <c r="L2931" s="61"/>
      <c r="M2931" s="61"/>
      <c r="N2931" s="61"/>
      <c r="O2931" s="61"/>
      <c r="P2931" s="61"/>
      <c r="Q2931" s="61"/>
      <c r="R2931" s="61"/>
      <c r="S2931" s="61"/>
      <c r="T2931" s="61"/>
      <c r="U2931" s="61"/>
      <c r="V2931" s="61"/>
      <c r="W2931" s="61"/>
      <c r="X2931" s="61"/>
      <c r="Y2931" s="61"/>
      <c r="Z2931" s="61"/>
      <c r="AA2931" s="61"/>
      <c r="AB2931" s="61"/>
      <c r="AC2931" s="61"/>
      <c r="AD2931" s="61"/>
      <c r="AE2931" s="61"/>
      <c r="AF2931" s="61"/>
      <c r="AG2931" s="61"/>
      <c r="AH2931" s="61"/>
      <c r="AI2931" s="61"/>
      <c r="AJ2931" s="61"/>
      <c r="AK2931" s="61"/>
      <c r="AL2931" s="61"/>
      <c r="AM2931" s="61"/>
      <c r="AN2931" s="61"/>
      <c r="AO2931" s="61"/>
      <c r="AP2931" s="62"/>
      <c r="AQ2931" s="61"/>
      <c r="AR2931" s="61"/>
      <c r="AS2931" s="61"/>
      <c r="AT2931" s="61"/>
      <c r="AU2931" s="61"/>
      <c r="AV2931" s="61"/>
      <c r="AW2931" s="60"/>
    </row>
    <row r="2932" s="59" customFormat="1" customHeight="1" spans="1:49">
      <c r="A2932" s="60"/>
      <c r="B2932" s="60"/>
      <c r="C2932" s="60"/>
      <c r="D2932" s="60"/>
      <c r="H2932" s="61"/>
      <c r="I2932" s="61"/>
      <c r="J2932" s="61"/>
      <c r="K2932" s="61"/>
      <c r="L2932" s="61"/>
      <c r="M2932" s="61"/>
      <c r="N2932" s="61"/>
      <c r="O2932" s="61"/>
      <c r="P2932" s="61"/>
      <c r="Q2932" s="61"/>
      <c r="R2932" s="61"/>
      <c r="S2932" s="61"/>
      <c r="T2932" s="61"/>
      <c r="U2932" s="61"/>
      <c r="V2932" s="61"/>
      <c r="W2932" s="61"/>
      <c r="X2932" s="61"/>
      <c r="Y2932" s="61"/>
      <c r="Z2932" s="61"/>
      <c r="AA2932" s="61"/>
      <c r="AB2932" s="61"/>
      <c r="AC2932" s="61"/>
      <c r="AD2932" s="61"/>
      <c r="AE2932" s="61"/>
      <c r="AF2932" s="61"/>
      <c r="AG2932" s="61"/>
      <c r="AH2932" s="61"/>
      <c r="AI2932" s="61"/>
      <c r="AJ2932" s="61"/>
      <c r="AK2932" s="61"/>
      <c r="AL2932" s="61"/>
      <c r="AM2932" s="61"/>
      <c r="AN2932" s="61"/>
      <c r="AO2932" s="61"/>
      <c r="AP2932" s="62"/>
      <c r="AQ2932" s="61"/>
      <c r="AR2932" s="61"/>
      <c r="AS2932" s="61"/>
      <c r="AT2932" s="61"/>
      <c r="AU2932" s="61"/>
      <c r="AV2932" s="61"/>
      <c r="AW2932" s="60"/>
    </row>
    <row r="2933" s="59" customFormat="1" customHeight="1" spans="1:49">
      <c r="A2933" s="60"/>
      <c r="B2933" s="60"/>
      <c r="C2933" s="60"/>
      <c r="D2933" s="60"/>
      <c r="H2933" s="61"/>
      <c r="I2933" s="61"/>
      <c r="J2933" s="61"/>
      <c r="K2933" s="61"/>
      <c r="L2933" s="61"/>
      <c r="M2933" s="61"/>
      <c r="N2933" s="61"/>
      <c r="O2933" s="61"/>
      <c r="P2933" s="61"/>
      <c r="Q2933" s="61"/>
      <c r="R2933" s="61"/>
      <c r="S2933" s="61"/>
      <c r="T2933" s="61"/>
      <c r="U2933" s="61"/>
      <c r="V2933" s="61"/>
      <c r="W2933" s="61"/>
      <c r="X2933" s="61"/>
      <c r="Y2933" s="61"/>
      <c r="Z2933" s="61"/>
      <c r="AA2933" s="61"/>
      <c r="AB2933" s="61"/>
      <c r="AC2933" s="61"/>
      <c r="AD2933" s="61"/>
      <c r="AE2933" s="61"/>
      <c r="AF2933" s="61"/>
      <c r="AG2933" s="61"/>
      <c r="AH2933" s="61"/>
      <c r="AI2933" s="61"/>
      <c r="AJ2933" s="61"/>
      <c r="AK2933" s="61"/>
      <c r="AL2933" s="61"/>
      <c r="AM2933" s="61"/>
      <c r="AN2933" s="61"/>
      <c r="AO2933" s="61"/>
      <c r="AP2933" s="62"/>
      <c r="AQ2933" s="61"/>
      <c r="AR2933" s="61"/>
      <c r="AS2933" s="61"/>
      <c r="AT2933" s="61"/>
      <c r="AU2933" s="61"/>
      <c r="AV2933" s="61"/>
      <c r="AW2933" s="60"/>
    </row>
    <row r="2934" s="59" customFormat="1" customHeight="1" spans="1:49">
      <c r="A2934" s="60"/>
      <c r="B2934" s="60"/>
      <c r="C2934" s="60"/>
      <c r="D2934" s="60"/>
      <c r="H2934" s="61"/>
      <c r="I2934" s="61"/>
      <c r="J2934" s="61"/>
      <c r="K2934" s="61"/>
      <c r="L2934" s="61"/>
      <c r="M2934" s="61"/>
      <c r="N2934" s="61"/>
      <c r="O2934" s="61"/>
      <c r="P2934" s="61"/>
      <c r="Q2934" s="61"/>
      <c r="R2934" s="61"/>
      <c r="S2934" s="61"/>
      <c r="T2934" s="61"/>
      <c r="U2934" s="61"/>
      <c r="V2934" s="61"/>
      <c r="W2934" s="61"/>
      <c r="X2934" s="61"/>
      <c r="Y2934" s="61"/>
      <c r="Z2934" s="61"/>
      <c r="AA2934" s="61"/>
      <c r="AB2934" s="61"/>
      <c r="AC2934" s="61"/>
      <c r="AD2934" s="61"/>
      <c r="AE2934" s="61"/>
      <c r="AF2934" s="61"/>
      <c r="AG2934" s="61"/>
      <c r="AH2934" s="61"/>
      <c r="AI2934" s="61"/>
      <c r="AJ2934" s="61"/>
      <c r="AK2934" s="61"/>
      <c r="AL2934" s="61"/>
      <c r="AM2934" s="61"/>
      <c r="AN2934" s="61"/>
      <c r="AO2934" s="61"/>
      <c r="AP2934" s="62"/>
      <c r="AQ2934" s="61"/>
      <c r="AR2934" s="61"/>
      <c r="AS2934" s="61"/>
      <c r="AT2934" s="61"/>
      <c r="AU2934" s="61"/>
      <c r="AV2934" s="61"/>
      <c r="AW2934" s="60"/>
    </row>
    <row r="2935" s="59" customFormat="1" customHeight="1" spans="1:49">
      <c r="A2935" s="60"/>
      <c r="B2935" s="60"/>
      <c r="C2935" s="60"/>
      <c r="D2935" s="60"/>
      <c r="H2935" s="61"/>
      <c r="I2935" s="61"/>
      <c r="J2935" s="61"/>
      <c r="K2935" s="61"/>
      <c r="L2935" s="61"/>
      <c r="M2935" s="61"/>
      <c r="N2935" s="61"/>
      <c r="O2935" s="61"/>
      <c r="P2935" s="61"/>
      <c r="Q2935" s="61"/>
      <c r="R2935" s="61"/>
      <c r="S2935" s="61"/>
      <c r="T2935" s="61"/>
      <c r="U2935" s="61"/>
      <c r="V2935" s="61"/>
      <c r="W2935" s="61"/>
      <c r="X2935" s="61"/>
      <c r="Y2935" s="61"/>
      <c r="Z2935" s="61"/>
      <c r="AA2935" s="61"/>
      <c r="AB2935" s="61"/>
      <c r="AC2935" s="61"/>
      <c r="AD2935" s="61"/>
      <c r="AE2935" s="61"/>
      <c r="AF2935" s="61"/>
      <c r="AG2935" s="61"/>
      <c r="AH2935" s="61"/>
      <c r="AI2935" s="61"/>
      <c r="AJ2935" s="61"/>
      <c r="AK2935" s="61"/>
      <c r="AL2935" s="61"/>
      <c r="AM2935" s="61"/>
      <c r="AN2935" s="61"/>
      <c r="AO2935" s="61"/>
      <c r="AP2935" s="62"/>
      <c r="AQ2935" s="61"/>
      <c r="AR2935" s="61"/>
      <c r="AS2935" s="61"/>
      <c r="AT2935" s="61"/>
      <c r="AU2935" s="61"/>
      <c r="AV2935" s="61"/>
      <c r="AW2935" s="60"/>
    </row>
    <row r="2936" s="59" customFormat="1" customHeight="1" spans="1:49">
      <c r="A2936" s="60"/>
      <c r="B2936" s="60"/>
      <c r="C2936" s="60"/>
      <c r="D2936" s="60"/>
      <c r="H2936" s="61"/>
      <c r="I2936" s="61"/>
      <c r="J2936" s="61"/>
      <c r="K2936" s="61"/>
      <c r="L2936" s="61"/>
      <c r="M2936" s="61"/>
      <c r="N2936" s="61"/>
      <c r="O2936" s="61"/>
      <c r="P2936" s="61"/>
      <c r="Q2936" s="61"/>
      <c r="R2936" s="61"/>
      <c r="S2936" s="61"/>
      <c r="T2936" s="61"/>
      <c r="U2936" s="61"/>
      <c r="V2936" s="61"/>
      <c r="W2936" s="61"/>
      <c r="X2936" s="61"/>
      <c r="Y2936" s="61"/>
      <c r="Z2936" s="61"/>
      <c r="AA2936" s="61"/>
      <c r="AB2936" s="61"/>
      <c r="AC2936" s="61"/>
      <c r="AD2936" s="61"/>
      <c r="AE2936" s="61"/>
      <c r="AF2936" s="61"/>
      <c r="AG2936" s="61"/>
      <c r="AH2936" s="61"/>
      <c r="AI2936" s="61"/>
      <c r="AJ2936" s="61"/>
      <c r="AK2936" s="61"/>
      <c r="AL2936" s="61"/>
      <c r="AM2936" s="61"/>
      <c r="AN2936" s="61"/>
      <c r="AO2936" s="61"/>
      <c r="AP2936" s="62"/>
      <c r="AQ2936" s="61"/>
      <c r="AR2936" s="61"/>
      <c r="AS2936" s="61"/>
      <c r="AT2936" s="61"/>
      <c r="AU2936" s="61"/>
      <c r="AV2936" s="61"/>
      <c r="AW2936" s="60"/>
    </row>
    <row r="2937" s="59" customFormat="1" customHeight="1" spans="1:49">
      <c r="A2937" s="60"/>
      <c r="B2937" s="60"/>
      <c r="C2937" s="60"/>
      <c r="D2937" s="60"/>
      <c r="H2937" s="61"/>
      <c r="I2937" s="61"/>
      <c r="J2937" s="61"/>
      <c r="K2937" s="61"/>
      <c r="L2937" s="61"/>
      <c r="M2937" s="61"/>
      <c r="N2937" s="61"/>
      <c r="O2937" s="61"/>
      <c r="P2937" s="61"/>
      <c r="Q2937" s="61"/>
      <c r="R2937" s="61"/>
      <c r="S2937" s="61"/>
      <c r="T2937" s="61"/>
      <c r="U2937" s="61"/>
      <c r="V2937" s="61"/>
      <c r="W2937" s="61"/>
      <c r="X2937" s="61"/>
      <c r="Y2937" s="61"/>
      <c r="Z2937" s="61"/>
      <c r="AA2937" s="61"/>
      <c r="AB2937" s="61"/>
      <c r="AC2937" s="61"/>
      <c r="AD2937" s="61"/>
      <c r="AE2937" s="61"/>
      <c r="AF2937" s="61"/>
      <c r="AG2937" s="61"/>
      <c r="AH2937" s="61"/>
      <c r="AI2937" s="61"/>
      <c r="AJ2937" s="61"/>
      <c r="AK2937" s="61"/>
      <c r="AL2937" s="61"/>
      <c r="AM2937" s="61"/>
      <c r="AN2937" s="61"/>
      <c r="AO2937" s="61"/>
      <c r="AP2937" s="62"/>
      <c r="AQ2937" s="61"/>
      <c r="AR2937" s="61"/>
      <c r="AS2937" s="61"/>
      <c r="AT2937" s="61"/>
      <c r="AU2937" s="61"/>
      <c r="AV2937" s="61"/>
      <c r="AW2937" s="60"/>
    </row>
    <row r="2938" s="59" customFormat="1" customHeight="1" spans="1:49">
      <c r="A2938" s="60"/>
      <c r="B2938" s="60"/>
      <c r="C2938" s="60"/>
      <c r="D2938" s="60"/>
      <c r="H2938" s="61"/>
      <c r="I2938" s="61"/>
      <c r="J2938" s="61"/>
      <c r="K2938" s="61"/>
      <c r="L2938" s="61"/>
      <c r="M2938" s="61"/>
      <c r="N2938" s="61"/>
      <c r="O2938" s="61"/>
      <c r="P2938" s="61"/>
      <c r="Q2938" s="61"/>
      <c r="R2938" s="61"/>
      <c r="S2938" s="61"/>
      <c r="T2938" s="61"/>
      <c r="U2938" s="61"/>
      <c r="V2938" s="61"/>
      <c r="W2938" s="61"/>
      <c r="X2938" s="61"/>
      <c r="Y2938" s="61"/>
      <c r="Z2938" s="61"/>
      <c r="AA2938" s="61"/>
      <c r="AB2938" s="61"/>
      <c r="AC2938" s="61"/>
      <c r="AD2938" s="61"/>
      <c r="AE2938" s="61"/>
      <c r="AF2938" s="61"/>
      <c r="AG2938" s="61"/>
      <c r="AH2938" s="61"/>
      <c r="AI2938" s="61"/>
      <c r="AJ2938" s="61"/>
      <c r="AK2938" s="61"/>
      <c r="AL2938" s="61"/>
      <c r="AM2938" s="61"/>
      <c r="AN2938" s="61"/>
      <c r="AO2938" s="61"/>
      <c r="AP2938" s="62"/>
      <c r="AQ2938" s="61"/>
      <c r="AR2938" s="61"/>
      <c r="AS2938" s="61"/>
      <c r="AT2938" s="61"/>
      <c r="AU2938" s="61"/>
      <c r="AV2938" s="61"/>
      <c r="AW2938" s="60"/>
    </row>
    <row r="2939" s="59" customFormat="1" customHeight="1" spans="1:49">
      <c r="A2939" s="60"/>
      <c r="B2939" s="60"/>
      <c r="C2939" s="60"/>
      <c r="D2939" s="60"/>
      <c r="H2939" s="61"/>
      <c r="I2939" s="61"/>
      <c r="J2939" s="61"/>
      <c r="K2939" s="61"/>
      <c r="L2939" s="61"/>
      <c r="M2939" s="61"/>
      <c r="N2939" s="61"/>
      <c r="O2939" s="61"/>
      <c r="P2939" s="61"/>
      <c r="Q2939" s="61"/>
      <c r="R2939" s="61"/>
      <c r="S2939" s="61"/>
      <c r="T2939" s="61"/>
      <c r="U2939" s="61"/>
      <c r="V2939" s="61"/>
      <c r="W2939" s="61"/>
      <c r="X2939" s="61"/>
      <c r="Y2939" s="61"/>
      <c r="Z2939" s="61"/>
      <c r="AA2939" s="61"/>
      <c r="AB2939" s="61"/>
      <c r="AC2939" s="61"/>
      <c r="AD2939" s="61"/>
      <c r="AE2939" s="61"/>
      <c r="AF2939" s="61"/>
      <c r="AG2939" s="61"/>
      <c r="AH2939" s="61"/>
      <c r="AI2939" s="61"/>
      <c r="AJ2939" s="61"/>
      <c r="AK2939" s="61"/>
      <c r="AL2939" s="61"/>
      <c r="AM2939" s="61"/>
      <c r="AN2939" s="61"/>
      <c r="AO2939" s="61"/>
      <c r="AP2939" s="62"/>
      <c r="AQ2939" s="61"/>
      <c r="AR2939" s="61"/>
      <c r="AS2939" s="61"/>
      <c r="AT2939" s="61"/>
      <c r="AU2939" s="61"/>
      <c r="AV2939" s="61"/>
      <c r="AW2939" s="60"/>
    </row>
    <row r="2940" s="59" customFormat="1" customHeight="1" spans="1:49">
      <c r="A2940" s="60"/>
      <c r="B2940" s="60"/>
      <c r="C2940" s="60"/>
      <c r="D2940" s="60"/>
      <c r="H2940" s="61"/>
      <c r="I2940" s="61"/>
      <c r="J2940" s="61"/>
      <c r="K2940" s="61"/>
      <c r="L2940" s="61"/>
      <c r="M2940" s="61"/>
      <c r="N2940" s="61"/>
      <c r="O2940" s="61"/>
      <c r="P2940" s="61"/>
      <c r="Q2940" s="61"/>
      <c r="R2940" s="61"/>
      <c r="S2940" s="61"/>
      <c r="T2940" s="61"/>
      <c r="U2940" s="61"/>
      <c r="V2940" s="61"/>
      <c r="W2940" s="61"/>
      <c r="X2940" s="61"/>
      <c r="Y2940" s="61"/>
      <c r="Z2940" s="61"/>
      <c r="AA2940" s="61"/>
      <c r="AB2940" s="61"/>
      <c r="AC2940" s="61"/>
      <c r="AD2940" s="61"/>
      <c r="AE2940" s="61"/>
      <c r="AF2940" s="61"/>
      <c r="AG2940" s="61"/>
      <c r="AH2940" s="61"/>
      <c r="AI2940" s="61"/>
      <c r="AJ2940" s="61"/>
      <c r="AK2940" s="61"/>
      <c r="AL2940" s="61"/>
      <c r="AM2940" s="61"/>
      <c r="AN2940" s="61"/>
      <c r="AO2940" s="61"/>
      <c r="AP2940" s="62"/>
      <c r="AQ2940" s="61"/>
      <c r="AR2940" s="61"/>
      <c r="AS2940" s="61"/>
      <c r="AT2940" s="61"/>
      <c r="AU2940" s="61"/>
      <c r="AV2940" s="61"/>
      <c r="AW2940" s="60"/>
    </row>
    <row r="2941" s="59" customFormat="1" customHeight="1" spans="1:49">
      <c r="A2941" s="60"/>
      <c r="B2941" s="60"/>
      <c r="C2941" s="60"/>
      <c r="D2941" s="60"/>
      <c r="H2941" s="61"/>
      <c r="I2941" s="61"/>
      <c r="J2941" s="61"/>
      <c r="K2941" s="61"/>
      <c r="L2941" s="61"/>
      <c r="M2941" s="61"/>
      <c r="N2941" s="61"/>
      <c r="O2941" s="61"/>
      <c r="P2941" s="61"/>
      <c r="Q2941" s="61"/>
      <c r="R2941" s="61"/>
      <c r="S2941" s="61"/>
      <c r="T2941" s="61"/>
      <c r="U2941" s="61"/>
      <c r="V2941" s="61"/>
      <c r="W2941" s="61"/>
      <c r="X2941" s="61"/>
      <c r="Y2941" s="61"/>
      <c r="Z2941" s="61"/>
      <c r="AA2941" s="61"/>
      <c r="AB2941" s="61"/>
      <c r="AC2941" s="61"/>
      <c r="AD2941" s="61"/>
      <c r="AE2941" s="61"/>
      <c r="AF2941" s="61"/>
      <c r="AG2941" s="61"/>
      <c r="AH2941" s="61"/>
      <c r="AI2941" s="61"/>
      <c r="AJ2941" s="61"/>
      <c r="AK2941" s="61"/>
      <c r="AL2941" s="61"/>
      <c r="AM2941" s="61"/>
      <c r="AN2941" s="61"/>
      <c r="AO2941" s="61"/>
      <c r="AP2941" s="62"/>
      <c r="AQ2941" s="61"/>
      <c r="AR2941" s="61"/>
      <c r="AS2941" s="61"/>
      <c r="AT2941" s="61"/>
      <c r="AU2941" s="61"/>
      <c r="AV2941" s="61"/>
      <c r="AW2941" s="60"/>
    </row>
    <row r="2942" s="59" customFormat="1" customHeight="1" spans="1:49">
      <c r="A2942" s="60"/>
      <c r="B2942" s="60"/>
      <c r="C2942" s="60"/>
      <c r="D2942" s="60"/>
      <c r="H2942" s="61"/>
      <c r="I2942" s="61"/>
      <c r="J2942" s="61"/>
      <c r="K2942" s="61"/>
      <c r="L2942" s="61"/>
      <c r="M2942" s="61"/>
      <c r="N2942" s="61"/>
      <c r="O2942" s="61"/>
      <c r="P2942" s="61"/>
      <c r="Q2942" s="61"/>
      <c r="R2942" s="61"/>
      <c r="S2942" s="61"/>
      <c r="T2942" s="61"/>
      <c r="U2942" s="61"/>
      <c r="V2942" s="61"/>
      <c r="W2942" s="61"/>
      <c r="X2942" s="61"/>
      <c r="Y2942" s="61"/>
      <c r="Z2942" s="61"/>
      <c r="AA2942" s="61"/>
      <c r="AB2942" s="61"/>
      <c r="AC2942" s="61"/>
      <c r="AD2942" s="61"/>
      <c r="AE2942" s="61"/>
      <c r="AF2942" s="61"/>
      <c r="AG2942" s="61"/>
      <c r="AH2942" s="61"/>
      <c r="AI2942" s="61"/>
      <c r="AJ2942" s="61"/>
      <c r="AK2942" s="61"/>
      <c r="AL2942" s="61"/>
      <c r="AM2942" s="61"/>
      <c r="AN2942" s="61"/>
      <c r="AO2942" s="61"/>
      <c r="AP2942" s="62"/>
      <c r="AQ2942" s="61"/>
      <c r="AR2942" s="61"/>
      <c r="AS2942" s="61"/>
      <c r="AT2942" s="61"/>
      <c r="AU2942" s="61"/>
      <c r="AV2942" s="61"/>
      <c r="AW2942" s="60"/>
    </row>
    <row r="2943" s="59" customFormat="1" customHeight="1" spans="1:49">
      <c r="A2943" s="60"/>
      <c r="B2943" s="60"/>
      <c r="C2943" s="60"/>
      <c r="D2943" s="60"/>
      <c r="H2943" s="61"/>
      <c r="I2943" s="61"/>
      <c r="J2943" s="61"/>
      <c r="K2943" s="61"/>
      <c r="L2943" s="61"/>
      <c r="M2943" s="61"/>
      <c r="N2943" s="61"/>
      <c r="O2943" s="61"/>
      <c r="P2943" s="61"/>
      <c r="Q2943" s="61"/>
      <c r="R2943" s="61"/>
      <c r="S2943" s="61"/>
      <c r="T2943" s="61"/>
      <c r="U2943" s="61"/>
      <c r="V2943" s="61"/>
      <c r="W2943" s="61"/>
      <c r="X2943" s="61"/>
      <c r="Y2943" s="61"/>
      <c r="Z2943" s="61"/>
      <c r="AA2943" s="61"/>
      <c r="AB2943" s="61"/>
      <c r="AC2943" s="61"/>
      <c r="AD2943" s="61"/>
      <c r="AE2943" s="61"/>
      <c r="AF2943" s="61"/>
      <c r="AG2943" s="61"/>
      <c r="AH2943" s="61"/>
      <c r="AI2943" s="61"/>
      <c r="AJ2943" s="61"/>
      <c r="AK2943" s="61"/>
      <c r="AL2943" s="61"/>
      <c r="AM2943" s="61"/>
      <c r="AN2943" s="61"/>
      <c r="AO2943" s="61"/>
      <c r="AP2943" s="62"/>
      <c r="AQ2943" s="61"/>
      <c r="AR2943" s="61"/>
      <c r="AS2943" s="61"/>
      <c r="AT2943" s="61"/>
      <c r="AU2943" s="61"/>
      <c r="AV2943" s="61"/>
      <c r="AW2943" s="60"/>
    </row>
    <row r="2944" s="59" customFormat="1" customHeight="1" spans="1:49">
      <c r="A2944" s="60"/>
      <c r="B2944" s="60"/>
      <c r="C2944" s="60"/>
      <c r="D2944" s="60"/>
      <c r="H2944" s="61"/>
      <c r="I2944" s="61"/>
      <c r="J2944" s="61"/>
      <c r="K2944" s="61"/>
      <c r="L2944" s="61"/>
      <c r="M2944" s="61"/>
      <c r="N2944" s="61"/>
      <c r="O2944" s="61"/>
      <c r="P2944" s="61"/>
      <c r="Q2944" s="61"/>
      <c r="R2944" s="61"/>
      <c r="S2944" s="61"/>
      <c r="T2944" s="61"/>
      <c r="U2944" s="61"/>
      <c r="V2944" s="61"/>
      <c r="W2944" s="61"/>
      <c r="X2944" s="61"/>
      <c r="Y2944" s="61"/>
      <c r="Z2944" s="61"/>
      <c r="AA2944" s="61"/>
      <c r="AB2944" s="61"/>
      <c r="AC2944" s="61"/>
      <c r="AD2944" s="61"/>
      <c r="AE2944" s="61"/>
      <c r="AF2944" s="61"/>
      <c r="AG2944" s="61"/>
      <c r="AH2944" s="61"/>
      <c r="AI2944" s="61"/>
      <c r="AJ2944" s="61"/>
      <c r="AK2944" s="61"/>
      <c r="AL2944" s="61"/>
      <c r="AM2944" s="61"/>
      <c r="AN2944" s="61"/>
      <c r="AO2944" s="61"/>
      <c r="AP2944" s="62"/>
      <c r="AQ2944" s="61"/>
      <c r="AR2944" s="61"/>
      <c r="AS2944" s="61"/>
      <c r="AT2944" s="61"/>
      <c r="AU2944" s="61"/>
      <c r="AV2944" s="61"/>
      <c r="AW2944" s="60"/>
    </row>
    <row r="2945" s="59" customFormat="1" customHeight="1" spans="1:49">
      <c r="A2945" s="60"/>
      <c r="B2945" s="60"/>
      <c r="C2945" s="60"/>
      <c r="D2945" s="60"/>
      <c r="H2945" s="61"/>
      <c r="I2945" s="61"/>
      <c r="J2945" s="61"/>
      <c r="K2945" s="61"/>
      <c r="L2945" s="61"/>
      <c r="M2945" s="61"/>
      <c r="N2945" s="61"/>
      <c r="O2945" s="61"/>
      <c r="P2945" s="61"/>
      <c r="Q2945" s="61"/>
      <c r="R2945" s="61"/>
      <c r="S2945" s="61"/>
      <c r="T2945" s="61"/>
      <c r="U2945" s="61"/>
      <c r="V2945" s="61"/>
      <c r="W2945" s="61"/>
      <c r="X2945" s="61"/>
      <c r="Y2945" s="61"/>
      <c r="Z2945" s="61"/>
      <c r="AA2945" s="61"/>
      <c r="AB2945" s="61"/>
      <c r="AC2945" s="61"/>
      <c r="AD2945" s="61"/>
      <c r="AE2945" s="61"/>
      <c r="AF2945" s="61"/>
      <c r="AG2945" s="61"/>
      <c r="AH2945" s="61"/>
      <c r="AI2945" s="61"/>
      <c r="AJ2945" s="61"/>
      <c r="AK2945" s="61"/>
      <c r="AL2945" s="61"/>
      <c r="AM2945" s="61"/>
      <c r="AN2945" s="61"/>
      <c r="AO2945" s="61"/>
      <c r="AP2945" s="62"/>
      <c r="AQ2945" s="61"/>
      <c r="AR2945" s="61"/>
      <c r="AS2945" s="61"/>
      <c r="AT2945" s="61"/>
      <c r="AU2945" s="61"/>
      <c r="AV2945" s="61"/>
      <c r="AW2945" s="60"/>
    </row>
    <row r="2946" s="59" customFormat="1" customHeight="1" spans="1:49">
      <c r="A2946" s="60"/>
      <c r="B2946" s="60"/>
      <c r="C2946" s="60"/>
      <c r="D2946" s="60"/>
      <c r="H2946" s="61"/>
      <c r="I2946" s="61"/>
      <c r="J2946" s="61"/>
      <c r="K2946" s="61"/>
      <c r="L2946" s="61"/>
      <c r="M2946" s="61"/>
      <c r="N2946" s="61"/>
      <c r="O2946" s="61"/>
      <c r="P2946" s="61"/>
      <c r="Q2946" s="61"/>
      <c r="R2946" s="61"/>
      <c r="S2946" s="61"/>
      <c r="T2946" s="61"/>
      <c r="U2946" s="61"/>
      <c r="V2946" s="61"/>
      <c r="W2946" s="61"/>
      <c r="X2946" s="61"/>
      <c r="Y2946" s="61"/>
      <c r="Z2946" s="61"/>
      <c r="AA2946" s="61"/>
      <c r="AB2946" s="61"/>
      <c r="AC2946" s="61"/>
      <c r="AD2946" s="61"/>
      <c r="AE2946" s="61"/>
      <c r="AF2946" s="61"/>
      <c r="AG2946" s="61"/>
      <c r="AH2946" s="61"/>
      <c r="AI2946" s="61"/>
      <c r="AJ2946" s="61"/>
      <c r="AK2946" s="61"/>
      <c r="AL2946" s="61"/>
      <c r="AM2946" s="61"/>
      <c r="AN2946" s="61"/>
      <c r="AO2946" s="61"/>
      <c r="AP2946" s="62"/>
      <c r="AQ2946" s="61"/>
      <c r="AR2946" s="61"/>
      <c r="AS2946" s="61"/>
      <c r="AT2946" s="61"/>
      <c r="AU2946" s="61"/>
      <c r="AV2946" s="61"/>
      <c r="AW2946" s="60"/>
    </row>
    <row r="2947" s="59" customFormat="1" customHeight="1" spans="1:49">
      <c r="A2947" s="60"/>
      <c r="B2947" s="60"/>
      <c r="C2947" s="60"/>
      <c r="D2947" s="60"/>
      <c r="H2947" s="61"/>
      <c r="I2947" s="61"/>
      <c r="J2947" s="61"/>
      <c r="K2947" s="61"/>
      <c r="L2947" s="61"/>
      <c r="M2947" s="61"/>
      <c r="N2947" s="61"/>
      <c r="O2947" s="61"/>
      <c r="P2947" s="61"/>
      <c r="Q2947" s="61"/>
      <c r="R2947" s="61"/>
      <c r="S2947" s="61"/>
      <c r="T2947" s="61"/>
      <c r="U2947" s="61"/>
      <c r="V2947" s="61"/>
      <c r="W2947" s="61"/>
      <c r="X2947" s="61"/>
      <c r="Y2947" s="61"/>
      <c r="Z2947" s="61"/>
      <c r="AA2947" s="61"/>
      <c r="AB2947" s="61"/>
      <c r="AC2947" s="61"/>
      <c r="AD2947" s="61"/>
      <c r="AE2947" s="61"/>
      <c r="AF2947" s="61"/>
      <c r="AG2947" s="61"/>
      <c r="AH2947" s="61"/>
      <c r="AI2947" s="61"/>
      <c r="AJ2947" s="61"/>
      <c r="AK2947" s="61"/>
      <c r="AL2947" s="61"/>
      <c r="AM2947" s="61"/>
      <c r="AN2947" s="61"/>
      <c r="AO2947" s="61"/>
      <c r="AP2947" s="62"/>
      <c r="AQ2947" s="61"/>
      <c r="AR2947" s="61"/>
      <c r="AS2947" s="61"/>
      <c r="AT2947" s="61"/>
      <c r="AU2947" s="61"/>
      <c r="AV2947" s="61"/>
      <c r="AW2947" s="60"/>
    </row>
    <row r="2948" s="59" customFormat="1" customHeight="1" spans="1:49">
      <c r="A2948" s="60"/>
      <c r="B2948" s="60"/>
      <c r="C2948" s="60"/>
      <c r="D2948" s="60"/>
      <c r="H2948" s="61"/>
      <c r="I2948" s="61"/>
      <c r="J2948" s="61"/>
      <c r="K2948" s="61"/>
      <c r="L2948" s="61"/>
      <c r="M2948" s="61"/>
      <c r="N2948" s="61"/>
      <c r="O2948" s="61"/>
      <c r="P2948" s="61"/>
      <c r="Q2948" s="61"/>
      <c r="R2948" s="61"/>
      <c r="S2948" s="61"/>
      <c r="T2948" s="61"/>
      <c r="U2948" s="61"/>
      <c r="V2948" s="61"/>
      <c r="W2948" s="61"/>
      <c r="X2948" s="61"/>
      <c r="Y2948" s="61"/>
      <c r="Z2948" s="61"/>
      <c r="AA2948" s="61"/>
      <c r="AB2948" s="61"/>
      <c r="AC2948" s="61"/>
      <c r="AD2948" s="61"/>
      <c r="AE2948" s="61"/>
      <c r="AF2948" s="61"/>
      <c r="AG2948" s="61"/>
      <c r="AH2948" s="61"/>
      <c r="AI2948" s="61"/>
      <c r="AJ2948" s="61"/>
      <c r="AK2948" s="61"/>
      <c r="AL2948" s="61"/>
      <c r="AM2948" s="61"/>
      <c r="AN2948" s="61"/>
      <c r="AO2948" s="61"/>
      <c r="AP2948" s="62"/>
      <c r="AQ2948" s="61"/>
      <c r="AR2948" s="61"/>
      <c r="AS2948" s="61"/>
      <c r="AT2948" s="61"/>
      <c r="AU2948" s="61"/>
      <c r="AV2948" s="61"/>
      <c r="AW2948" s="60"/>
    </row>
    <row r="2949" s="59" customFormat="1" customHeight="1" spans="1:49">
      <c r="A2949" s="60"/>
      <c r="B2949" s="60"/>
      <c r="C2949" s="60"/>
      <c r="D2949" s="60"/>
      <c r="H2949" s="61"/>
      <c r="I2949" s="61"/>
      <c r="J2949" s="61"/>
      <c r="K2949" s="61"/>
      <c r="L2949" s="61"/>
      <c r="M2949" s="61"/>
      <c r="N2949" s="61"/>
      <c r="O2949" s="61"/>
      <c r="P2949" s="61"/>
      <c r="Q2949" s="61"/>
      <c r="R2949" s="61"/>
      <c r="S2949" s="61"/>
      <c r="T2949" s="61"/>
      <c r="U2949" s="61"/>
      <c r="V2949" s="61"/>
      <c r="W2949" s="61"/>
      <c r="X2949" s="61"/>
      <c r="Y2949" s="61"/>
      <c r="Z2949" s="61"/>
      <c r="AA2949" s="61"/>
      <c r="AB2949" s="61"/>
      <c r="AC2949" s="61"/>
      <c r="AD2949" s="61"/>
      <c r="AE2949" s="61"/>
      <c r="AF2949" s="61"/>
      <c r="AG2949" s="61"/>
      <c r="AH2949" s="61"/>
      <c r="AI2949" s="61"/>
      <c r="AJ2949" s="61"/>
      <c r="AK2949" s="61"/>
      <c r="AL2949" s="61"/>
      <c r="AM2949" s="61"/>
      <c r="AN2949" s="61"/>
      <c r="AO2949" s="61"/>
      <c r="AP2949" s="62"/>
      <c r="AQ2949" s="61"/>
      <c r="AR2949" s="61"/>
      <c r="AS2949" s="61"/>
      <c r="AT2949" s="61"/>
      <c r="AU2949" s="61"/>
      <c r="AV2949" s="61"/>
      <c r="AW2949" s="60"/>
    </row>
    <row r="2950" s="59" customFormat="1" customHeight="1" spans="1:49">
      <c r="A2950" s="60"/>
      <c r="B2950" s="60"/>
      <c r="C2950" s="60"/>
      <c r="D2950" s="60"/>
      <c r="H2950" s="61"/>
      <c r="I2950" s="61"/>
      <c r="J2950" s="61"/>
      <c r="K2950" s="61"/>
      <c r="L2950" s="61"/>
      <c r="M2950" s="61"/>
      <c r="N2950" s="61"/>
      <c r="O2950" s="61"/>
      <c r="P2950" s="61"/>
      <c r="Q2950" s="61"/>
      <c r="R2950" s="61"/>
      <c r="S2950" s="61"/>
      <c r="T2950" s="61"/>
      <c r="U2950" s="61"/>
      <c r="V2950" s="61"/>
      <c r="W2950" s="61"/>
      <c r="X2950" s="61"/>
      <c r="Y2950" s="61"/>
      <c r="Z2950" s="61"/>
      <c r="AA2950" s="61"/>
      <c r="AB2950" s="61"/>
      <c r="AC2950" s="61"/>
      <c r="AD2950" s="61"/>
      <c r="AE2950" s="61"/>
      <c r="AF2950" s="61"/>
      <c r="AG2950" s="61"/>
      <c r="AH2950" s="61"/>
      <c r="AI2950" s="61"/>
      <c r="AJ2950" s="61"/>
      <c r="AK2950" s="61"/>
      <c r="AL2950" s="61"/>
      <c r="AM2950" s="61"/>
      <c r="AN2950" s="61"/>
      <c r="AO2950" s="61"/>
      <c r="AP2950" s="62"/>
      <c r="AQ2950" s="61"/>
      <c r="AR2950" s="61"/>
      <c r="AS2950" s="61"/>
      <c r="AT2950" s="61"/>
      <c r="AU2950" s="61"/>
      <c r="AV2950" s="61"/>
      <c r="AW2950" s="60"/>
    </row>
    <row r="2951" s="59" customFormat="1" customHeight="1" spans="1:49">
      <c r="A2951" s="60"/>
      <c r="B2951" s="60"/>
      <c r="C2951" s="60"/>
      <c r="D2951" s="60"/>
      <c r="H2951" s="61"/>
      <c r="I2951" s="61"/>
      <c r="J2951" s="61"/>
      <c r="K2951" s="61"/>
      <c r="L2951" s="61"/>
      <c r="M2951" s="61"/>
      <c r="N2951" s="61"/>
      <c r="O2951" s="61"/>
      <c r="P2951" s="61"/>
      <c r="Q2951" s="61"/>
      <c r="R2951" s="61"/>
      <c r="S2951" s="61"/>
      <c r="T2951" s="61"/>
      <c r="U2951" s="61"/>
      <c r="V2951" s="61"/>
      <c r="W2951" s="61"/>
      <c r="X2951" s="61"/>
      <c r="Y2951" s="61"/>
      <c r="Z2951" s="61"/>
      <c r="AA2951" s="61"/>
      <c r="AB2951" s="61"/>
      <c r="AC2951" s="61"/>
      <c r="AD2951" s="61"/>
      <c r="AE2951" s="61"/>
      <c r="AF2951" s="61"/>
      <c r="AG2951" s="61"/>
      <c r="AH2951" s="61"/>
      <c r="AI2951" s="61"/>
      <c r="AJ2951" s="61"/>
      <c r="AK2951" s="61"/>
      <c r="AL2951" s="61"/>
      <c r="AM2951" s="61"/>
      <c r="AN2951" s="61"/>
      <c r="AO2951" s="61"/>
      <c r="AP2951" s="62"/>
      <c r="AQ2951" s="61"/>
      <c r="AR2951" s="61"/>
      <c r="AS2951" s="61"/>
      <c r="AT2951" s="61"/>
      <c r="AU2951" s="61"/>
      <c r="AV2951" s="61"/>
      <c r="AW2951" s="60"/>
    </row>
    <row r="2952" s="59" customFormat="1" customHeight="1" spans="1:49">
      <c r="A2952" s="60"/>
      <c r="B2952" s="60"/>
      <c r="C2952" s="60"/>
      <c r="D2952" s="60"/>
      <c r="H2952" s="61"/>
      <c r="I2952" s="61"/>
      <c r="J2952" s="61"/>
      <c r="K2952" s="61"/>
      <c r="L2952" s="61"/>
      <c r="M2952" s="61"/>
      <c r="N2952" s="61"/>
      <c r="O2952" s="61"/>
      <c r="P2952" s="61"/>
      <c r="Q2952" s="61"/>
      <c r="R2952" s="61"/>
      <c r="S2952" s="61"/>
      <c r="T2952" s="61"/>
      <c r="U2952" s="61"/>
      <c r="V2952" s="61"/>
      <c r="W2952" s="61"/>
      <c r="X2952" s="61"/>
      <c r="Y2952" s="61"/>
      <c r="Z2952" s="61"/>
      <c r="AA2952" s="61"/>
      <c r="AB2952" s="61"/>
      <c r="AC2952" s="61"/>
      <c r="AD2952" s="61"/>
      <c r="AE2952" s="61"/>
      <c r="AF2952" s="61"/>
      <c r="AG2952" s="61"/>
      <c r="AH2952" s="61"/>
      <c r="AI2952" s="61"/>
      <c r="AJ2952" s="61"/>
      <c r="AK2952" s="61"/>
      <c r="AL2952" s="61"/>
      <c r="AM2952" s="61"/>
      <c r="AN2952" s="61"/>
      <c r="AO2952" s="61"/>
      <c r="AP2952" s="62"/>
      <c r="AQ2952" s="61"/>
      <c r="AR2952" s="61"/>
      <c r="AS2952" s="61"/>
      <c r="AT2952" s="61"/>
      <c r="AU2952" s="61"/>
      <c r="AV2952" s="61"/>
      <c r="AW2952" s="60"/>
    </row>
    <row r="2953" s="59" customFormat="1" customHeight="1" spans="1:49">
      <c r="A2953" s="60"/>
      <c r="B2953" s="60"/>
      <c r="C2953" s="60"/>
      <c r="D2953" s="60"/>
      <c r="H2953" s="61"/>
      <c r="I2953" s="61"/>
      <c r="J2953" s="61"/>
      <c r="K2953" s="61"/>
      <c r="L2953" s="61"/>
      <c r="M2953" s="61"/>
      <c r="N2953" s="61"/>
      <c r="O2953" s="61"/>
      <c r="P2953" s="61"/>
      <c r="Q2953" s="61"/>
      <c r="R2953" s="61"/>
      <c r="S2953" s="61"/>
      <c r="T2953" s="61"/>
      <c r="U2953" s="61"/>
      <c r="V2953" s="61"/>
      <c r="W2953" s="61"/>
      <c r="X2953" s="61"/>
      <c r="Y2953" s="61"/>
      <c r="Z2953" s="61"/>
      <c r="AA2953" s="61"/>
      <c r="AB2953" s="61"/>
      <c r="AC2953" s="61"/>
      <c r="AD2953" s="61"/>
      <c r="AE2953" s="61"/>
      <c r="AF2953" s="61"/>
      <c r="AG2953" s="61"/>
      <c r="AH2953" s="61"/>
      <c r="AI2953" s="61"/>
      <c r="AJ2953" s="61"/>
      <c r="AK2953" s="61"/>
      <c r="AL2953" s="61"/>
      <c r="AM2953" s="61"/>
      <c r="AN2953" s="61"/>
      <c r="AO2953" s="61"/>
      <c r="AP2953" s="62"/>
      <c r="AQ2953" s="61"/>
      <c r="AR2953" s="61"/>
      <c r="AS2953" s="61"/>
      <c r="AT2953" s="61"/>
      <c r="AU2953" s="61"/>
      <c r="AV2953" s="61"/>
      <c r="AW2953" s="60"/>
    </row>
    <row r="2954" s="59" customFormat="1" customHeight="1" spans="1:49">
      <c r="A2954" s="60"/>
      <c r="B2954" s="60"/>
      <c r="C2954" s="60"/>
      <c r="D2954" s="60"/>
      <c r="H2954" s="61"/>
      <c r="I2954" s="61"/>
      <c r="J2954" s="61"/>
      <c r="K2954" s="61"/>
      <c r="L2954" s="61"/>
      <c r="M2954" s="61"/>
      <c r="N2954" s="61"/>
      <c r="O2954" s="61"/>
      <c r="P2954" s="61"/>
      <c r="Q2954" s="61"/>
      <c r="R2954" s="61"/>
      <c r="S2954" s="61"/>
      <c r="T2954" s="61"/>
      <c r="U2954" s="61"/>
      <c r="V2954" s="61"/>
      <c r="W2954" s="61"/>
      <c r="X2954" s="61"/>
      <c r="Y2954" s="61"/>
      <c r="Z2954" s="61"/>
      <c r="AA2954" s="61"/>
      <c r="AB2954" s="61"/>
      <c r="AC2954" s="61"/>
      <c r="AD2954" s="61"/>
      <c r="AE2954" s="61"/>
      <c r="AF2954" s="61"/>
      <c r="AG2954" s="61"/>
      <c r="AH2954" s="61"/>
      <c r="AI2954" s="61"/>
      <c r="AJ2954" s="61"/>
      <c r="AK2954" s="61"/>
      <c r="AL2954" s="61"/>
      <c r="AM2954" s="61"/>
      <c r="AN2954" s="61"/>
      <c r="AO2954" s="61"/>
      <c r="AP2954" s="62"/>
      <c r="AQ2954" s="61"/>
      <c r="AR2954" s="61"/>
      <c r="AS2954" s="61"/>
      <c r="AT2954" s="61"/>
      <c r="AU2954" s="61"/>
      <c r="AV2954" s="61"/>
      <c r="AW2954" s="60"/>
    </row>
    <row r="2955" s="59" customFormat="1" customHeight="1" spans="1:49">
      <c r="A2955" s="60"/>
      <c r="B2955" s="60"/>
      <c r="C2955" s="60"/>
      <c r="D2955" s="60"/>
      <c r="H2955" s="61"/>
      <c r="I2955" s="61"/>
      <c r="J2955" s="61"/>
      <c r="K2955" s="61"/>
      <c r="L2955" s="61"/>
      <c r="M2955" s="61"/>
      <c r="N2955" s="61"/>
      <c r="O2955" s="61"/>
      <c r="P2955" s="61"/>
      <c r="Q2955" s="61"/>
      <c r="R2955" s="61"/>
      <c r="S2955" s="61"/>
      <c r="T2955" s="61"/>
      <c r="U2955" s="61"/>
      <c r="V2955" s="61"/>
      <c r="W2955" s="61"/>
      <c r="X2955" s="61"/>
      <c r="Y2955" s="61"/>
      <c r="Z2955" s="61"/>
      <c r="AA2955" s="61"/>
      <c r="AB2955" s="61"/>
      <c r="AC2955" s="61"/>
      <c r="AD2955" s="61"/>
      <c r="AE2955" s="61"/>
      <c r="AF2955" s="61"/>
      <c r="AG2955" s="61"/>
      <c r="AH2955" s="61"/>
      <c r="AI2955" s="61"/>
      <c r="AJ2955" s="61"/>
      <c r="AK2955" s="61"/>
      <c r="AL2955" s="61"/>
      <c r="AM2955" s="61"/>
      <c r="AN2955" s="61"/>
      <c r="AO2955" s="61"/>
      <c r="AP2955" s="62"/>
      <c r="AQ2955" s="61"/>
      <c r="AR2955" s="61"/>
      <c r="AS2955" s="61"/>
      <c r="AT2955" s="61"/>
      <c r="AU2955" s="61"/>
      <c r="AV2955" s="61"/>
      <c r="AW2955" s="60"/>
    </row>
    <row r="2956" s="59" customFormat="1" customHeight="1" spans="1:49">
      <c r="A2956" s="60"/>
      <c r="B2956" s="60"/>
      <c r="C2956" s="60"/>
      <c r="D2956" s="60"/>
      <c r="H2956" s="61"/>
      <c r="I2956" s="61"/>
      <c r="J2956" s="61"/>
      <c r="K2956" s="61"/>
      <c r="L2956" s="61"/>
      <c r="M2956" s="61"/>
      <c r="N2956" s="61"/>
      <c r="O2956" s="61"/>
      <c r="P2956" s="61"/>
      <c r="Q2956" s="61"/>
      <c r="R2956" s="61"/>
      <c r="S2956" s="61"/>
      <c r="T2956" s="61"/>
      <c r="U2956" s="61"/>
      <c r="V2956" s="61"/>
      <c r="W2956" s="61"/>
      <c r="X2956" s="61"/>
      <c r="Y2956" s="61"/>
      <c r="Z2956" s="61"/>
      <c r="AA2956" s="61"/>
      <c r="AB2956" s="61"/>
      <c r="AC2956" s="61"/>
      <c r="AD2956" s="61"/>
      <c r="AE2956" s="61"/>
      <c r="AF2956" s="61"/>
      <c r="AG2956" s="61"/>
      <c r="AH2956" s="61"/>
      <c r="AI2956" s="61"/>
      <c r="AJ2956" s="61"/>
      <c r="AK2956" s="61"/>
      <c r="AL2956" s="61"/>
      <c r="AM2956" s="61"/>
      <c r="AN2956" s="61"/>
      <c r="AO2956" s="61"/>
      <c r="AP2956" s="62"/>
      <c r="AQ2956" s="61"/>
      <c r="AR2956" s="61"/>
      <c r="AS2956" s="61"/>
      <c r="AT2956" s="61"/>
      <c r="AU2956" s="61"/>
      <c r="AV2956" s="61"/>
      <c r="AW2956" s="60"/>
    </row>
    <row r="2957" s="59" customFormat="1" customHeight="1" spans="1:49">
      <c r="A2957" s="60"/>
      <c r="B2957" s="60"/>
      <c r="C2957" s="60"/>
      <c r="D2957" s="60"/>
      <c r="H2957" s="61"/>
      <c r="I2957" s="61"/>
      <c r="J2957" s="61"/>
      <c r="K2957" s="61"/>
      <c r="L2957" s="61"/>
      <c r="M2957" s="61"/>
      <c r="N2957" s="61"/>
      <c r="O2957" s="61"/>
      <c r="P2957" s="61"/>
      <c r="Q2957" s="61"/>
      <c r="R2957" s="61"/>
      <c r="S2957" s="61"/>
      <c r="T2957" s="61"/>
      <c r="U2957" s="61"/>
      <c r="V2957" s="61"/>
      <c r="W2957" s="61"/>
      <c r="X2957" s="61"/>
      <c r="Y2957" s="61"/>
      <c r="Z2957" s="61"/>
      <c r="AA2957" s="61"/>
      <c r="AB2957" s="61"/>
      <c r="AC2957" s="61"/>
      <c r="AD2957" s="61"/>
      <c r="AE2957" s="61"/>
      <c r="AF2957" s="61"/>
      <c r="AG2957" s="61"/>
      <c r="AH2957" s="61"/>
      <c r="AI2957" s="61"/>
      <c r="AJ2957" s="61"/>
      <c r="AK2957" s="61"/>
      <c r="AL2957" s="61"/>
      <c r="AM2957" s="61"/>
      <c r="AN2957" s="61"/>
      <c r="AO2957" s="61"/>
      <c r="AP2957" s="62"/>
      <c r="AQ2957" s="61"/>
      <c r="AR2957" s="61"/>
      <c r="AS2957" s="61"/>
      <c r="AT2957" s="61"/>
      <c r="AU2957" s="61"/>
      <c r="AV2957" s="61"/>
      <c r="AW2957" s="60"/>
    </row>
    <row r="2958" s="59" customFormat="1" customHeight="1" spans="1:49">
      <c r="A2958" s="60"/>
      <c r="B2958" s="60"/>
      <c r="C2958" s="60"/>
      <c r="D2958" s="60"/>
      <c r="H2958" s="61"/>
      <c r="I2958" s="61"/>
      <c r="J2958" s="61"/>
      <c r="K2958" s="61"/>
      <c r="L2958" s="61"/>
      <c r="M2958" s="61"/>
      <c r="N2958" s="61"/>
      <c r="O2958" s="61"/>
      <c r="P2958" s="61"/>
      <c r="Q2958" s="61"/>
      <c r="R2958" s="61"/>
      <c r="S2958" s="61"/>
      <c r="T2958" s="61"/>
      <c r="U2958" s="61"/>
      <c r="V2958" s="61"/>
      <c r="W2958" s="61"/>
      <c r="X2958" s="61"/>
      <c r="Y2958" s="61"/>
      <c r="Z2958" s="61"/>
      <c r="AA2958" s="61"/>
      <c r="AB2958" s="61"/>
      <c r="AC2958" s="61"/>
      <c r="AD2958" s="61"/>
      <c r="AE2958" s="61"/>
      <c r="AF2958" s="61"/>
      <c r="AG2958" s="61"/>
      <c r="AH2958" s="61"/>
      <c r="AI2958" s="61"/>
      <c r="AJ2958" s="61"/>
      <c r="AK2958" s="61"/>
      <c r="AL2958" s="61"/>
      <c r="AM2958" s="61"/>
      <c r="AN2958" s="61"/>
      <c r="AO2958" s="61"/>
      <c r="AP2958" s="62"/>
      <c r="AQ2958" s="61"/>
      <c r="AR2958" s="61"/>
      <c r="AS2958" s="61"/>
      <c r="AT2958" s="61"/>
      <c r="AU2958" s="61"/>
      <c r="AV2958" s="61"/>
      <c r="AW2958" s="60"/>
    </row>
    <row r="2959" s="59" customFormat="1" customHeight="1" spans="1:49">
      <c r="A2959" s="60"/>
      <c r="B2959" s="60"/>
      <c r="C2959" s="60"/>
      <c r="D2959" s="60"/>
      <c r="H2959" s="61"/>
      <c r="I2959" s="61"/>
      <c r="J2959" s="61"/>
      <c r="K2959" s="61"/>
      <c r="L2959" s="61"/>
      <c r="M2959" s="61"/>
      <c r="N2959" s="61"/>
      <c r="O2959" s="61"/>
      <c r="P2959" s="61"/>
      <c r="Q2959" s="61"/>
      <c r="R2959" s="61"/>
      <c r="S2959" s="61"/>
      <c r="T2959" s="61"/>
      <c r="U2959" s="61"/>
      <c r="V2959" s="61"/>
      <c r="W2959" s="61"/>
      <c r="X2959" s="61"/>
      <c r="Y2959" s="61"/>
      <c r="Z2959" s="61"/>
      <c r="AA2959" s="61"/>
      <c r="AB2959" s="61"/>
      <c r="AC2959" s="61"/>
      <c r="AD2959" s="61"/>
      <c r="AE2959" s="61"/>
      <c r="AF2959" s="61"/>
      <c r="AG2959" s="61"/>
      <c r="AH2959" s="61"/>
      <c r="AI2959" s="61"/>
      <c r="AJ2959" s="61"/>
      <c r="AK2959" s="61"/>
      <c r="AL2959" s="61"/>
      <c r="AM2959" s="61"/>
      <c r="AN2959" s="61"/>
      <c r="AO2959" s="61"/>
      <c r="AP2959" s="62"/>
      <c r="AQ2959" s="61"/>
      <c r="AR2959" s="61"/>
      <c r="AS2959" s="61"/>
      <c r="AT2959" s="61"/>
      <c r="AU2959" s="61"/>
      <c r="AV2959" s="61"/>
      <c r="AW2959" s="60"/>
    </row>
    <row r="2960" s="59" customFormat="1" customHeight="1" spans="1:49">
      <c r="A2960" s="60"/>
      <c r="B2960" s="60"/>
      <c r="C2960" s="60"/>
      <c r="D2960" s="60"/>
      <c r="H2960" s="61"/>
      <c r="I2960" s="61"/>
      <c r="J2960" s="61"/>
      <c r="K2960" s="61"/>
      <c r="L2960" s="61"/>
      <c r="M2960" s="61"/>
      <c r="N2960" s="61"/>
      <c r="O2960" s="61"/>
      <c r="P2960" s="61"/>
      <c r="Q2960" s="61"/>
      <c r="R2960" s="61"/>
      <c r="S2960" s="61"/>
      <c r="T2960" s="61"/>
      <c r="U2960" s="61"/>
      <c r="V2960" s="61"/>
      <c r="W2960" s="61"/>
      <c r="X2960" s="61"/>
      <c r="Y2960" s="61"/>
      <c r="Z2960" s="61"/>
      <c r="AA2960" s="61"/>
      <c r="AB2960" s="61"/>
      <c r="AC2960" s="61"/>
      <c r="AD2960" s="61"/>
      <c r="AE2960" s="61"/>
      <c r="AF2960" s="61"/>
      <c r="AG2960" s="61"/>
      <c r="AH2960" s="61"/>
      <c r="AI2960" s="61"/>
      <c r="AJ2960" s="61"/>
      <c r="AK2960" s="61"/>
      <c r="AL2960" s="61"/>
      <c r="AM2960" s="61"/>
      <c r="AN2960" s="61"/>
      <c r="AO2960" s="61"/>
      <c r="AP2960" s="62"/>
      <c r="AQ2960" s="61"/>
      <c r="AR2960" s="61"/>
      <c r="AS2960" s="61"/>
      <c r="AT2960" s="61"/>
      <c r="AU2960" s="61"/>
      <c r="AV2960" s="61"/>
      <c r="AW2960" s="60"/>
    </row>
    <row r="2961" s="59" customFormat="1" customHeight="1" spans="1:49">
      <c r="A2961" s="60"/>
      <c r="B2961" s="60"/>
      <c r="C2961" s="60"/>
      <c r="D2961" s="60"/>
      <c r="H2961" s="61"/>
      <c r="I2961" s="61"/>
      <c r="J2961" s="61"/>
      <c r="K2961" s="61"/>
      <c r="L2961" s="61"/>
      <c r="M2961" s="61"/>
      <c r="N2961" s="61"/>
      <c r="O2961" s="61"/>
      <c r="P2961" s="61"/>
      <c r="Q2961" s="61"/>
      <c r="R2961" s="61"/>
      <c r="S2961" s="61"/>
      <c r="T2961" s="61"/>
      <c r="U2961" s="61"/>
      <c r="V2961" s="61"/>
      <c r="W2961" s="61"/>
      <c r="X2961" s="61"/>
      <c r="Y2961" s="61"/>
      <c r="Z2961" s="61"/>
      <c r="AA2961" s="61"/>
      <c r="AB2961" s="61"/>
      <c r="AC2961" s="61"/>
      <c r="AD2961" s="61"/>
      <c r="AE2961" s="61"/>
      <c r="AF2961" s="61"/>
      <c r="AG2961" s="61"/>
      <c r="AH2961" s="61"/>
      <c r="AI2961" s="61"/>
      <c r="AJ2961" s="61"/>
      <c r="AK2961" s="61"/>
      <c r="AL2961" s="61"/>
      <c r="AM2961" s="61"/>
      <c r="AN2961" s="61"/>
      <c r="AO2961" s="61"/>
      <c r="AP2961" s="62"/>
      <c r="AQ2961" s="61"/>
      <c r="AR2961" s="61"/>
      <c r="AS2961" s="61"/>
      <c r="AT2961" s="61"/>
      <c r="AU2961" s="61"/>
      <c r="AV2961" s="61"/>
      <c r="AW2961" s="60"/>
    </row>
    <row r="2962" s="59" customFormat="1" customHeight="1" spans="1:49">
      <c r="A2962" s="60"/>
      <c r="B2962" s="60"/>
      <c r="C2962" s="60"/>
      <c r="D2962" s="60"/>
      <c r="H2962" s="61"/>
      <c r="I2962" s="61"/>
      <c r="J2962" s="61"/>
      <c r="K2962" s="61"/>
      <c r="L2962" s="61"/>
      <c r="M2962" s="61"/>
      <c r="N2962" s="61"/>
      <c r="O2962" s="61"/>
      <c r="P2962" s="61"/>
      <c r="Q2962" s="61"/>
      <c r="R2962" s="61"/>
      <c r="S2962" s="61"/>
      <c r="T2962" s="61"/>
      <c r="U2962" s="61"/>
      <c r="V2962" s="61"/>
      <c r="W2962" s="61"/>
      <c r="X2962" s="61"/>
      <c r="Y2962" s="61"/>
      <c r="Z2962" s="61"/>
      <c r="AA2962" s="61"/>
      <c r="AB2962" s="61"/>
      <c r="AC2962" s="61"/>
      <c r="AD2962" s="61"/>
      <c r="AE2962" s="61"/>
      <c r="AF2962" s="61"/>
      <c r="AG2962" s="61"/>
      <c r="AH2962" s="61"/>
      <c r="AI2962" s="61"/>
      <c r="AJ2962" s="61"/>
      <c r="AK2962" s="61"/>
      <c r="AL2962" s="61"/>
      <c r="AM2962" s="61"/>
      <c r="AN2962" s="61"/>
      <c r="AO2962" s="61"/>
      <c r="AP2962" s="62"/>
      <c r="AQ2962" s="61"/>
      <c r="AR2962" s="61"/>
      <c r="AS2962" s="61"/>
      <c r="AT2962" s="61"/>
      <c r="AU2962" s="61"/>
      <c r="AV2962" s="61"/>
      <c r="AW2962" s="60"/>
    </row>
    <row r="2963" s="59" customFormat="1" customHeight="1" spans="1:49">
      <c r="A2963" s="60"/>
      <c r="B2963" s="60"/>
      <c r="C2963" s="60"/>
      <c r="D2963" s="60"/>
      <c r="H2963" s="61"/>
      <c r="I2963" s="61"/>
      <c r="J2963" s="61"/>
      <c r="K2963" s="61"/>
      <c r="L2963" s="61"/>
      <c r="M2963" s="61"/>
      <c r="N2963" s="61"/>
      <c r="O2963" s="61"/>
      <c r="P2963" s="61"/>
      <c r="Q2963" s="61"/>
      <c r="R2963" s="61"/>
      <c r="S2963" s="61"/>
      <c r="T2963" s="61"/>
      <c r="U2963" s="61"/>
      <c r="V2963" s="61"/>
      <c r="W2963" s="61"/>
      <c r="X2963" s="61"/>
      <c r="Y2963" s="61"/>
      <c r="Z2963" s="61"/>
      <c r="AA2963" s="61"/>
      <c r="AB2963" s="61"/>
      <c r="AC2963" s="61"/>
      <c r="AD2963" s="61"/>
      <c r="AE2963" s="61"/>
      <c r="AF2963" s="61"/>
      <c r="AG2963" s="61"/>
      <c r="AH2963" s="61"/>
      <c r="AI2963" s="61"/>
      <c r="AJ2963" s="61"/>
      <c r="AK2963" s="61"/>
      <c r="AL2963" s="61"/>
      <c r="AM2963" s="61"/>
      <c r="AN2963" s="61"/>
      <c r="AO2963" s="61"/>
      <c r="AP2963" s="62"/>
      <c r="AQ2963" s="61"/>
      <c r="AR2963" s="61"/>
      <c r="AS2963" s="61"/>
      <c r="AT2963" s="61"/>
      <c r="AU2963" s="61"/>
      <c r="AV2963" s="61"/>
      <c r="AW2963" s="60"/>
    </row>
    <row r="2964" s="59" customFormat="1" customHeight="1" spans="1:49">
      <c r="A2964" s="60"/>
      <c r="B2964" s="60"/>
      <c r="C2964" s="60"/>
      <c r="D2964" s="60"/>
      <c r="H2964" s="61"/>
      <c r="I2964" s="61"/>
      <c r="J2964" s="61"/>
      <c r="K2964" s="61"/>
      <c r="L2964" s="61"/>
      <c r="M2964" s="61"/>
      <c r="N2964" s="61"/>
      <c r="O2964" s="61"/>
      <c r="P2964" s="61"/>
      <c r="Q2964" s="61"/>
      <c r="R2964" s="61"/>
      <c r="S2964" s="61"/>
      <c r="T2964" s="61"/>
      <c r="U2964" s="61"/>
      <c r="V2964" s="61"/>
      <c r="W2964" s="61"/>
      <c r="X2964" s="61"/>
      <c r="Y2964" s="61"/>
      <c r="Z2964" s="61"/>
      <c r="AA2964" s="61"/>
      <c r="AB2964" s="61"/>
      <c r="AC2964" s="61"/>
      <c r="AD2964" s="61"/>
      <c r="AE2964" s="61"/>
      <c r="AF2964" s="61"/>
      <c r="AG2964" s="61"/>
      <c r="AH2964" s="61"/>
      <c r="AI2964" s="61"/>
      <c r="AJ2964" s="61"/>
      <c r="AK2964" s="61"/>
      <c r="AL2964" s="61"/>
      <c r="AM2964" s="61"/>
      <c r="AN2964" s="61"/>
      <c r="AO2964" s="61"/>
      <c r="AP2964" s="62"/>
      <c r="AQ2964" s="61"/>
      <c r="AR2964" s="61"/>
      <c r="AS2964" s="61"/>
      <c r="AT2964" s="61"/>
      <c r="AU2964" s="61"/>
      <c r="AV2964" s="61"/>
      <c r="AW2964" s="60"/>
    </row>
    <row r="2965" s="59" customFormat="1" customHeight="1" spans="1:49">
      <c r="A2965" s="60"/>
      <c r="B2965" s="60"/>
      <c r="C2965" s="60"/>
      <c r="D2965" s="60"/>
      <c r="H2965" s="61"/>
      <c r="I2965" s="61"/>
      <c r="J2965" s="61"/>
      <c r="K2965" s="61"/>
      <c r="L2965" s="61"/>
      <c r="M2965" s="61"/>
      <c r="N2965" s="61"/>
      <c r="O2965" s="61"/>
      <c r="P2965" s="61"/>
      <c r="Q2965" s="61"/>
      <c r="R2965" s="61"/>
      <c r="S2965" s="61"/>
      <c r="T2965" s="61"/>
      <c r="U2965" s="61"/>
      <c r="V2965" s="61"/>
      <c r="W2965" s="61"/>
      <c r="X2965" s="61"/>
      <c r="Y2965" s="61"/>
      <c r="Z2965" s="61"/>
      <c r="AA2965" s="61"/>
      <c r="AB2965" s="61"/>
      <c r="AC2965" s="61"/>
      <c r="AD2965" s="61"/>
      <c r="AE2965" s="61"/>
      <c r="AF2965" s="61"/>
      <c r="AG2965" s="61"/>
      <c r="AH2965" s="61"/>
      <c r="AI2965" s="61"/>
      <c r="AJ2965" s="61"/>
      <c r="AK2965" s="61"/>
      <c r="AL2965" s="61"/>
      <c r="AM2965" s="61"/>
      <c r="AN2965" s="61"/>
      <c r="AO2965" s="61"/>
      <c r="AP2965" s="62"/>
      <c r="AQ2965" s="61"/>
      <c r="AR2965" s="61"/>
      <c r="AS2965" s="61"/>
      <c r="AT2965" s="61"/>
      <c r="AU2965" s="61"/>
      <c r="AV2965" s="61"/>
      <c r="AW2965" s="60"/>
    </row>
    <row r="2966" s="59" customFormat="1" customHeight="1" spans="1:49">
      <c r="A2966" s="60"/>
      <c r="B2966" s="60"/>
      <c r="C2966" s="60"/>
      <c r="D2966" s="60"/>
      <c r="H2966" s="61"/>
      <c r="I2966" s="61"/>
      <c r="J2966" s="61"/>
      <c r="K2966" s="61"/>
      <c r="L2966" s="61"/>
      <c r="M2966" s="61"/>
      <c r="N2966" s="61"/>
      <c r="O2966" s="61"/>
      <c r="P2966" s="61"/>
      <c r="Q2966" s="61"/>
      <c r="R2966" s="61"/>
      <c r="S2966" s="61"/>
      <c r="T2966" s="61"/>
      <c r="U2966" s="61"/>
      <c r="V2966" s="61"/>
      <c r="W2966" s="61"/>
      <c r="X2966" s="61"/>
      <c r="Y2966" s="61"/>
      <c r="Z2966" s="61"/>
      <c r="AA2966" s="61"/>
      <c r="AB2966" s="61"/>
      <c r="AC2966" s="61"/>
      <c r="AD2966" s="61"/>
      <c r="AE2966" s="61"/>
      <c r="AF2966" s="61"/>
      <c r="AG2966" s="61"/>
      <c r="AH2966" s="61"/>
      <c r="AI2966" s="61"/>
      <c r="AJ2966" s="61"/>
      <c r="AK2966" s="61"/>
      <c r="AL2966" s="61"/>
      <c r="AM2966" s="61"/>
      <c r="AN2966" s="61"/>
      <c r="AO2966" s="61"/>
      <c r="AP2966" s="62"/>
      <c r="AQ2966" s="61"/>
      <c r="AR2966" s="61"/>
      <c r="AS2966" s="61"/>
      <c r="AT2966" s="61"/>
      <c r="AU2966" s="61"/>
      <c r="AV2966" s="61"/>
      <c r="AW2966" s="60"/>
    </row>
    <row r="2967" s="59" customFormat="1" customHeight="1" spans="1:49">
      <c r="A2967" s="60"/>
      <c r="B2967" s="60"/>
      <c r="C2967" s="60"/>
      <c r="D2967" s="60"/>
      <c r="H2967" s="61"/>
      <c r="I2967" s="61"/>
      <c r="J2967" s="61"/>
      <c r="K2967" s="61"/>
      <c r="L2967" s="61"/>
      <c r="M2967" s="61"/>
      <c r="N2967" s="61"/>
      <c r="O2967" s="61"/>
      <c r="P2967" s="61"/>
      <c r="Q2967" s="61"/>
      <c r="R2967" s="61"/>
      <c r="S2967" s="61"/>
      <c r="T2967" s="61"/>
      <c r="U2967" s="61"/>
      <c r="V2967" s="61"/>
      <c r="W2967" s="61"/>
      <c r="X2967" s="61"/>
      <c r="Y2967" s="61"/>
      <c r="Z2967" s="61"/>
      <c r="AA2967" s="61"/>
      <c r="AB2967" s="61"/>
      <c r="AC2967" s="61"/>
      <c r="AD2967" s="61"/>
      <c r="AE2967" s="61"/>
      <c r="AF2967" s="61"/>
      <c r="AG2967" s="61"/>
      <c r="AH2967" s="61"/>
      <c r="AI2967" s="61"/>
      <c r="AJ2967" s="61"/>
      <c r="AK2967" s="61"/>
      <c r="AL2967" s="61"/>
      <c r="AM2967" s="61"/>
      <c r="AN2967" s="61"/>
      <c r="AO2967" s="61"/>
      <c r="AP2967" s="62"/>
      <c r="AQ2967" s="61"/>
      <c r="AR2967" s="61"/>
      <c r="AS2967" s="61"/>
      <c r="AT2967" s="61"/>
      <c r="AU2967" s="61"/>
      <c r="AV2967" s="61"/>
      <c r="AW2967" s="60"/>
    </row>
    <row r="2968" s="59" customFormat="1" customHeight="1" spans="1:49">
      <c r="A2968" s="60"/>
      <c r="B2968" s="60"/>
      <c r="C2968" s="60"/>
      <c r="D2968" s="60"/>
      <c r="H2968" s="61"/>
      <c r="I2968" s="61"/>
      <c r="J2968" s="61"/>
      <c r="K2968" s="61"/>
      <c r="L2968" s="61"/>
      <c r="M2968" s="61"/>
      <c r="N2968" s="61"/>
      <c r="O2968" s="61"/>
      <c r="P2968" s="61"/>
      <c r="Q2968" s="61"/>
      <c r="R2968" s="61"/>
      <c r="S2968" s="61"/>
      <c r="T2968" s="61"/>
      <c r="U2968" s="61"/>
      <c r="V2968" s="61"/>
      <c r="W2968" s="61"/>
      <c r="X2968" s="61"/>
      <c r="Y2968" s="61"/>
      <c r="Z2968" s="61"/>
      <c r="AA2968" s="61"/>
      <c r="AB2968" s="61"/>
      <c r="AC2968" s="61"/>
      <c r="AD2968" s="61"/>
      <c r="AE2968" s="61"/>
      <c r="AF2968" s="61"/>
      <c r="AG2968" s="61"/>
      <c r="AH2968" s="61"/>
      <c r="AI2968" s="61"/>
      <c r="AJ2968" s="61"/>
      <c r="AK2968" s="61"/>
      <c r="AL2968" s="61"/>
      <c r="AM2968" s="61"/>
      <c r="AN2968" s="61"/>
      <c r="AO2968" s="61"/>
      <c r="AP2968" s="62"/>
      <c r="AQ2968" s="61"/>
      <c r="AR2968" s="61"/>
      <c r="AS2968" s="61"/>
      <c r="AT2968" s="61"/>
      <c r="AU2968" s="61"/>
      <c r="AV2968" s="61"/>
      <c r="AW2968" s="60"/>
    </row>
    <row r="2969" s="59" customFormat="1" customHeight="1" spans="1:49">
      <c r="A2969" s="60"/>
      <c r="B2969" s="60"/>
      <c r="C2969" s="60"/>
      <c r="D2969" s="60"/>
      <c r="H2969" s="61"/>
      <c r="I2969" s="61"/>
      <c r="J2969" s="61"/>
      <c r="K2969" s="61"/>
      <c r="L2969" s="61"/>
      <c r="M2969" s="61"/>
      <c r="N2969" s="61"/>
      <c r="O2969" s="61"/>
      <c r="P2969" s="61"/>
      <c r="Q2969" s="61"/>
      <c r="R2969" s="61"/>
      <c r="S2969" s="61"/>
      <c r="T2969" s="61"/>
      <c r="U2969" s="61"/>
      <c r="V2969" s="61"/>
      <c r="W2969" s="61"/>
      <c r="X2969" s="61"/>
      <c r="Y2969" s="61"/>
      <c r="Z2969" s="61"/>
      <c r="AA2969" s="61"/>
      <c r="AB2969" s="61"/>
      <c r="AC2969" s="61"/>
      <c r="AD2969" s="61"/>
      <c r="AE2969" s="61"/>
      <c r="AF2969" s="61"/>
      <c r="AG2969" s="61"/>
      <c r="AH2969" s="61"/>
      <c r="AI2969" s="61"/>
      <c r="AJ2969" s="61"/>
      <c r="AK2969" s="61"/>
      <c r="AL2969" s="61"/>
      <c r="AM2969" s="61"/>
      <c r="AN2969" s="61"/>
      <c r="AO2969" s="61"/>
      <c r="AP2969" s="62"/>
      <c r="AQ2969" s="61"/>
      <c r="AR2969" s="61"/>
      <c r="AS2969" s="61"/>
      <c r="AT2969" s="61"/>
      <c r="AU2969" s="61"/>
      <c r="AV2969" s="61"/>
      <c r="AW2969" s="60"/>
    </row>
    <row r="2970" s="59" customFormat="1" customHeight="1" spans="1:49">
      <c r="A2970" s="60"/>
      <c r="B2970" s="60"/>
      <c r="C2970" s="60"/>
      <c r="D2970" s="60"/>
      <c r="H2970" s="61"/>
      <c r="I2970" s="61"/>
      <c r="J2970" s="61"/>
      <c r="K2970" s="61"/>
      <c r="L2970" s="61"/>
      <c r="M2970" s="61"/>
      <c r="N2970" s="61"/>
      <c r="O2970" s="61"/>
      <c r="P2970" s="61"/>
      <c r="Q2970" s="61"/>
      <c r="R2970" s="61"/>
      <c r="S2970" s="61"/>
      <c r="T2970" s="61"/>
      <c r="U2970" s="61"/>
      <c r="V2970" s="61"/>
      <c r="W2970" s="61"/>
      <c r="X2970" s="61"/>
      <c r="Y2970" s="61"/>
      <c r="Z2970" s="61"/>
      <c r="AA2970" s="61"/>
      <c r="AB2970" s="61"/>
      <c r="AC2970" s="61"/>
      <c r="AD2970" s="61"/>
      <c r="AE2970" s="61"/>
      <c r="AF2970" s="61"/>
      <c r="AG2970" s="61"/>
      <c r="AH2970" s="61"/>
      <c r="AI2970" s="61"/>
      <c r="AJ2970" s="61"/>
      <c r="AK2970" s="61"/>
      <c r="AL2970" s="61"/>
      <c r="AM2970" s="61"/>
      <c r="AN2970" s="61"/>
      <c r="AO2970" s="61"/>
      <c r="AP2970" s="62"/>
      <c r="AQ2970" s="61"/>
      <c r="AR2970" s="61"/>
      <c r="AS2970" s="61"/>
      <c r="AT2970" s="61"/>
      <c r="AU2970" s="61"/>
      <c r="AV2970" s="61"/>
      <c r="AW2970" s="60"/>
    </row>
    <row r="2971" s="59" customFormat="1" customHeight="1" spans="1:49">
      <c r="A2971" s="60"/>
      <c r="B2971" s="60"/>
      <c r="C2971" s="60"/>
      <c r="D2971" s="60"/>
      <c r="H2971" s="61"/>
      <c r="I2971" s="61"/>
      <c r="J2971" s="61"/>
      <c r="K2971" s="61"/>
      <c r="L2971" s="61"/>
      <c r="M2971" s="61"/>
      <c r="N2971" s="61"/>
      <c r="O2971" s="61"/>
      <c r="P2971" s="61"/>
      <c r="Q2971" s="61"/>
      <c r="R2971" s="61"/>
      <c r="S2971" s="61"/>
      <c r="T2971" s="61"/>
      <c r="U2971" s="61"/>
      <c r="V2971" s="61"/>
      <c r="W2971" s="61"/>
      <c r="X2971" s="61"/>
      <c r="Y2971" s="61"/>
      <c r="Z2971" s="61"/>
      <c r="AA2971" s="61"/>
      <c r="AB2971" s="61"/>
      <c r="AC2971" s="61"/>
      <c r="AD2971" s="61"/>
      <c r="AE2971" s="61"/>
      <c r="AF2971" s="61"/>
      <c r="AG2971" s="61"/>
      <c r="AH2971" s="61"/>
      <c r="AI2971" s="61"/>
      <c r="AJ2971" s="61"/>
      <c r="AK2971" s="61"/>
      <c r="AL2971" s="61"/>
      <c r="AM2971" s="61"/>
      <c r="AN2971" s="61"/>
      <c r="AO2971" s="61"/>
      <c r="AP2971" s="62"/>
      <c r="AQ2971" s="61"/>
      <c r="AR2971" s="61"/>
      <c r="AS2971" s="61"/>
      <c r="AT2971" s="61"/>
      <c r="AU2971" s="61"/>
      <c r="AV2971" s="61"/>
      <c r="AW2971" s="60"/>
    </row>
    <row r="2972" s="59" customFormat="1" customHeight="1" spans="1:49">
      <c r="A2972" s="60"/>
      <c r="B2972" s="60"/>
      <c r="C2972" s="60"/>
      <c r="D2972" s="60"/>
      <c r="H2972" s="61"/>
      <c r="I2972" s="61"/>
      <c r="J2972" s="61"/>
      <c r="K2972" s="61"/>
      <c r="L2972" s="61"/>
      <c r="M2972" s="61"/>
      <c r="N2972" s="61"/>
      <c r="O2972" s="61"/>
      <c r="P2972" s="61"/>
      <c r="Q2972" s="61"/>
      <c r="R2972" s="61"/>
      <c r="S2972" s="61"/>
      <c r="T2972" s="61"/>
      <c r="U2972" s="61"/>
      <c r="V2972" s="61"/>
      <c r="W2972" s="61"/>
      <c r="X2972" s="61"/>
      <c r="Y2972" s="61"/>
      <c r="Z2972" s="61"/>
      <c r="AA2972" s="61"/>
      <c r="AB2972" s="61"/>
      <c r="AC2972" s="61"/>
      <c r="AD2972" s="61"/>
      <c r="AE2972" s="61"/>
      <c r="AF2972" s="61"/>
      <c r="AG2972" s="61"/>
      <c r="AH2972" s="61"/>
      <c r="AI2972" s="61"/>
      <c r="AJ2972" s="61"/>
      <c r="AK2972" s="61"/>
      <c r="AL2972" s="61"/>
      <c r="AM2972" s="61"/>
      <c r="AN2972" s="61"/>
      <c r="AO2972" s="61"/>
      <c r="AP2972" s="62"/>
      <c r="AQ2972" s="61"/>
      <c r="AR2972" s="61"/>
      <c r="AS2972" s="61"/>
      <c r="AT2972" s="61"/>
      <c r="AU2972" s="61"/>
      <c r="AV2972" s="61"/>
      <c r="AW2972" s="60"/>
    </row>
    <row r="2973" s="59" customFormat="1" customHeight="1" spans="1:49">
      <c r="A2973" s="60"/>
      <c r="B2973" s="60"/>
      <c r="C2973" s="60"/>
      <c r="D2973" s="60"/>
      <c r="H2973" s="61"/>
      <c r="I2973" s="61"/>
      <c r="J2973" s="61"/>
      <c r="K2973" s="61"/>
      <c r="L2973" s="61"/>
      <c r="M2973" s="61"/>
      <c r="N2973" s="61"/>
      <c r="O2973" s="61"/>
      <c r="P2973" s="61"/>
      <c r="Q2973" s="61"/>
      <c r="R2973" s="61"/>
      <c r="S2973" s="61"/>
      <c r="T2973" s="61"/>
      <c r="U2973" s="61"/>
      <c r="V2973" s="61"/>
      <c r="W2973" s="61"/>
      <c r="X2973" s="61"/>
      <c r="Y2973" s="61"/>
      <c r="Z2973" s="61"/>
      <c r="AA2973" s="61"/>
      <c r="AB2973" s="61"/>
      <c r="AC2973" s="61"/>
      <c r="AD2973" s="61"/>
      <c r="AE2973" s="61"/>
      <c r="AF2973" s="61"/>
      <c r="AG2973" s="61"/>
      <c r="AH2973" s="61"/>
      <c r="AI2973" s="61"/>
      <c r="AJ2973" s="61"/>
      <c r="AK2973" s="61"/>
      <c r="AL2973" s="61"/>
      <c r="AM2973" s="61"/>
      <c r="AN2973" s="61"/>
      <c r="AO2973" s="61"/>
      <c r="AP2973" s="62"/>
      <c r="AQ2973" s="61"/>
      <c r="AR2973" s="61"/>
      <c r="AS2973" s="61"/>
      <c r="AT2973" s="61"/>
      <c r="AU2973" s="61"/>
      <c r="AV2973" s="61"/>
      <c r="AW2973" s="60"/>
    </row>
    <row r="2974" s="59" customFormat="1" customHeight="1" spans="1:49">
      <c r="A2974" s="60"/>
      <c r="B2974" s="60"/>
      <c r="C2974" s="60"/>
      <c r="D2974" s="60"/>
      <c r="H2974" s="61"/>
      <c r="I2974" s="61"/>
      <c r="J2974" s="61"/>
      <c r="K2974" s="61"/>
      <c r="L2974" s="61"/>
      <c r="M2974" s="61"/>
      <c r="N2974" s="61"/>
      <c r="O2974" s="61"/>
      <c r="P2974" s="61"/>
      <c r="Q2974" s="61"/>
      <c r="R2974" s="61"/>
      <c r="S2974" s="61"/>
      <c r="T2974" s="61"/>
      <c r="U2974" s="61"/>
      <c r="V2974" s="61"/>
      <c r="W2974" s="61"/>
      <c r="X2974" s="61"/>
      <c r="Y2974" s="61"/>
      <c r="Z2974" s="61"/>
      <c r="AA2974" s="61"/>
      <c r="AB2974" s="61"/>
      <c r="AC2974" s="61"/>
      <c r="AD2974" s="61"/>
      <c r="AE2974" s="61"/>
      <c r="AF2974" s="61"/>
      <c r="AG2974" s="61"/>
      <c r="AH2974" s="61"/>
      <c r="AI2974" s="61"/>
      <c r="AJ2974" s="61"/>
      <c r="AK2974" s="61"/>
      <c r="AL2974" s="61"/>
      <c r="AM2974" s="61"/>
      <c r="AN2974" s="61"/>
      <c r="AO2974" s="61"/>
      <c r="AP2974" s="62"/>
      <c r="AQ2974" s="61"/>
      <c r="AR2974" s="61"/>
      <c r="AS2974" s="61"/>
      <c r="AT2974" s="61"/>
      <c r="AU2974" s="61"/>
      <c r="AV2974" s="61"/>
      <c r="AW2974" s="60"/>
    </row>
    <row r="2975" s="59" customFormat="1" customHeight="1" spans="1:49">
      <c r="A2975" s="60"/>
      <c r="B2975" s="60"/>
      <c r="C2975" s="60"/>
      <c r="D2975" s="60"/>
      <c r="H2975" s="61"/>
      <c r="I2975" s="61"/>
      <c r="J2975" s="61"/>
      <c r="K2975" s="61"/>
      <c r="L2975" s="61"/>
      <c r="M2975" s="61"/>
      <c r="N2975" s="61"/>
      <c r="O2975" s="61"/>
      <c r="P2975" s="61"/>
      <c r="Q2975" s="61"/>
      <c r="R2975" s="61"/>
      <c r="S2975" s="61"/>
      <c r="T2975" s="61"/>
      <c r="U2975" s="61"/>
      <c r="V2975" s="61"/>
      <c r="W2975" s="61"/>
      <c r="X2975" s="61"/>
      <c r="Y2975" s="61"/>
      <c r="Z2975" s="61"/>
      <c r="AA2975" s="61"/>
      <c r="AB2975" s="61"/>
      <c r="AC2975" s="61"/>
      <c r="AD2975" s="61"/>
      <c r="AE2975" s="61"/>
      <c r="AF2975" s="61"/>
      <c r="AG2975" s="61"/>
      <c r="AH2975" s="61"/>
      <c r="AI2975" s="61"/>
      <c r="AJ2975" s="61"/>
      <c r="AK2975" s="61"/>
      <c r="AL2975" s="61"/>
      <c r="AM2975" s="61"/>
      <c r="AN2975" s="61"/>
      <c r="AO2975" s="61"/>
      <c r="AP2975" s="62"/>
      <c r="AQ2975" s="61"/>
      <c r="AR2975" s="61"/>
      <c r="AS2975" s="61"/>
      <c r="AT2975" s="61"/>
      <c r="AU2975" s="61"/>
      <c r="AV2975" s="61"/>
      <c r="AW2975" s="60"/>
    </row>
    <row r="2976" s="59" customFormat="1" customHeight="1" spans="1:49">
      <c r="A2976" s="60"/>
      <c r="B2976" s="60"/>
      <c r="C2976" s="60"/>
      <c r="D2976" s="60"/>
      <c r="H2976" s="61"/>
      <c r="I2976" s="61"/>
      <c r="J2976" s="61"/>
      <c r="K2976" s="61"/>
      <c r="L2976" s="61"/>
      <c r="M2976" s="61"/>
      <c r="N2976" s="61"/>
      <c r="O2976" s="61"/>
      <c r="P2976" s="61"/>
      <c r="Q2976" s="61"/>
      <c r="R2976" s="61"/>
      <c r="S2976" s="61"/>
      <c r="T2976" s="61"/>
      <c r="U2976" s="61"/>
      <c r="V2976" s="61"/>
      <c r="W2976" s="61"/>
      <c r="X2976" s="61"/>
      <c r="Y2976" s="61"/>
      <c r="Z2976" s="61"/>
      <c r="AA2976" s="61"/>
      <c r="AB2976" s="61"/>
      <c r="AC2976" s="61"/>
      <c r="AD2976" s="61"/>
      <c r="AE2976" s="61"/>
      <c r="AF2976" s="61"/>
      <c r="AG2976" s="61"/>
      <c r="AH2976" s="61"/>
      <c r="AI2976" s="61"/>
      <c r="AJ2976" s="61"/>
      <c r="AK2976" s="61"/>
      <c r="AL2976" s="61"/>
      <c r="AM2976" s="61"/>
      <c r="AN2976" s="61"/>
      <c r="AO2976" s="61"/>
      <c r="AP2976" s="62"/>
      <c r="AQ2976" s="61"/>
      <c r="AR2976" s="61"/>
      <c r="AS2976" s="61"/>
      <c r="AT2976" s="61"/>
      <c r="AU2976" s="61"/>
      <c r="AV2976" s="61"/>
      <c r="AW2976" s="60"/>
    </row>
    <row r="2977" s="59" customFormat="1" customHeight="1" spans="1:49">
      <c r="A2977" s="60"/>
      <c r="B2977" s="60"/>
      <c r="C2977" s="60"/>
      <c r="D2977" s="60"/>
      <c r="H2977" s="61"/>
      <c r="I2977" s="61"/>
      <c r="J2977" s="61"/>
      <c r="K2977" s="61"/>
      <c r="L2977" s="61"/>
      <c r="M2977" s="61"/>
      <c r="N2977" s="61"/>
      <c r="O2977" s="61"/>
      <c r="P2977" s="61"/>
      <c r="Q2977" s="61"/>
      <c r="R2977" s="61"/>
      <c r="S2977" s="61"/>
      <c r="T2977" s="61"/>
      <c r="U2977" s="61"/>
      <c r="V2977" s="61"/>
      <c r="W2977" s="61"/>
      <c r="X2977" s="61"/>
      <c r="Y2977" s="61"/>
      <c r="Z2977" s="61"/>
      <c r="AA2977" s="61"/>
      <c r="AB2977" s="61"/>
      <c r="AC2977" s="61"/>
      <c r="AD2977" s="61"/>
      <c r="AE2977" s="61"/>
      <c r="AF2977" s="61"/>
      <c r="AG2977" s="61"/>
      <c r="AH2977" s="61"/>
      <c r="AI2977" s="61"/>
      <c r="AJ2977" s="61"/>
      <c r="AK2977" s="61"/>
      <c r="AL2977" s="61"/>
      <c r="AM2977" s="61"/>
      <c r="AN2977" s="61"/>
      <c r="AO2977" s="61"/>
      <c r="AP2977" s="62"/>
      <c r="AQ2977" s="61"/>
      <c r="AR2977" s="61"/>
      <c r="AS2977" s="61"/>
      <c r="AT2977" s="61"/>
      <c r="AU2977" s="61"/>
      <c r="AV2977" s="61"/>
      <c r="AW2977" s="60"/>
    </row>
    <row r="2978" s="59" customFormat="1" customHeight="1" spans="1:49">
      <c r="A2978" s="60"/>
      <c r="B2978" s="60"/>
      <c r="C2978" s="60"/>
      <c r="D2978" s="60"/>
      <c r="H2978" s="61"/>
      <c r="I2978" s="61"/>
      <c r="J2978" s="61"/>
      <c r="K2978" s="61"/>
      <c r="L2978" s="61"/>
      <c r="M2978" s="61"/>
      <c r="N2978" s="61"/>
      <c r="O2978" s="61"/>
      <c r="P2978" s="61"/>
      <c r="Q2978" s="61"/>
      <c r="R2978" s="61"/>
      <c r="S2978" s="61"/>
      <c r="T2978" s="61"/>
      <c r="U2978" s="61"/>
      <c r="V2978" s="61"/>
      <c r="W2978" s="61"/>
      <c r="X2978" s="61"/>
      <c r="Y2978" s="61"/>
      <c r="Z2978" s="61"/>
      <c r="AA2978" s="61"/>
      <c r="AB2978" s="61"/>
      <c r="AC2978" s="61"/>
      <c r="AD2978" s="61"/>
      <c r="AE2978" s="61"/>
      <c r="AF2978" s="61"/>
      <c r="AG2978" s="61"/>
      <c r="AH2978" s="61"/>
      <c r="AI2978" s="61"/>
      <c r="AJ2978" s="61"/>
      <c r="AK2978" s="61"/>
      <c r="AL2978" s="61"/>
      <c r="AM2978" s="61"/>
      <c r="AN2978" s="61"/>
      <c r="AO2978" s="61"/>
      <c r="AP2978" s="62"/>
      <c r="AQ2978" s="61"/>
      <c r="AR2978" s="61"/>
      <c r="AS2978" s="61"/>
      <c r="AT2978" s="61"/>
      <c r="AU2978" s="61"/>
      <c r="AV2978" s="61"/>
      <c r="AW2978" s="60"/>
    </row>
    <row r="2979" s="59" customFormat="1" customHeight="1" spans="1:49">
      <c r="A2979" s="60"/>
      <c r="B2979" s="60"/>
      <c r="C2979" s="60"/>
      <c r="D2979" s="60"/>
      <c r="H2979" s="61"/>
      <c r="I2979" s="61"/>
      <c r="J2979" s="61"/>
      <c r="K2979" s="61"/>
      <c r="L2979" s="61"/>
      <c r="M2979" s="61"/>
      <c r="N2979" s="61"/>
      <c r="O2979" s="61"/>
      <c r="P2979" s="61"/>
      <c r="Q2979" s="61"/>
      <c r="R2979" s="61"/>
      <c r="S2979" s="61"/>
      <c r="T2979" s="61"/>
      <c r="U2979" s="61"/>
      <c r="V2979" s="61"/>
      <c r="W2979" s="61"/>
      <c r="X2979" s="61"/>
      <c r="Y2979" s="61"/>
      <c r="Z2979" s="61"/>
      <c r="AA2979" s="61"/>
      <c r="AB2979" s="61"/>
      <c r="AC2979" s="61"/>
      <c r="AD2979" s="61"/>
      <c r="AE2979" s="61"/>
      <c r="AF2979" s="61"/>
      <c r="AG2979" s="61"/>
      <c r="AH2979" s="61"/>
      <c r="AI2979" s="61"/>
      <c r="AJ2979" s="61"/>
      <c r="AK2979" s="61"/>
      <c r="AL2979" s="61"/>
      <c r="AM2979" s="61"/>
      <c r="AN2979" s="61"/>
      <c r="AO2979" s="61"/>
      <c r="AP2979" s="62"/>
      <c r="AQ2979" s="61"/>
      <c r="AR2979" s="61"/>
      <c r="AS2979" s="61"/>
      <c r="AT2979" s="61"/>
      <c r="AU2979" s="61"/>
      <c r="AV2979" s="61"/>
      <c r="AW2979" s="60"/>
    </row>
    <row r="2980" s="59" customFormat="1" customHeight="1" spans="1:49">
      <c r="A2980" s="60"/>
      <c r="B2980" s="60"/>
      <c r="C2980" s="60"/>
      <c r="D2980" s="60"/>
      <c r="H2980" s="61"/>
      <c r="I2980" s="61"/>
      <c r="J2980" s="61"/>
      <c r="K2980" s="61"/>
      <c r="L2980" s="61"/>
      <c r="M2980" s="61"/>
      <c r="N2980" s="61"/>
      <c r="O2980" s="61"/>
      <c r="P2980" s="61"/>
      <c r="Q2980" s="61"/>
      <c r="R2980" s="61"/>
      <c r="S2980" s="61"/>
      <c r="T2980" s="61"/>
      <c r="U2980" s="61"/>
      <c r="V2980" s="61"/>
      <c r="W2980" s="61"/>
      <c r="X2980" s="61"/>
      <c r="Y2980" s="61"/>
      <c r="Z2980" s="61"/>
      <c r="AA2980" s="61"/>
      <c r="AB2980" s="61"/>
      <c r="AC2980" s="61"/>
      <c r="AD2980" s="61"/>
      <c r="AE2980" s="61"/>
      <c r="AF2980" s="61"/>
      <c r="AG2980" s="61"/>
      <c r="AH2980" s="61"/>
      <c r="AI2980" s="61"/>
      <c r="AJ2980" s="61"/>
      <c r="AK2980" s="61"/>
      <c r="AL2980" s="61"/>
      <c r="AM2980" s="61"/>
      <c r="AN2980" s="61"/>
      <c r="AO2980" s="61"/>
      <c r="AP2980" s="62"/>
      <c r="AQ2980" s="61"/>
      <c r="AR2980" s="61"/>
      <c r="AS2980" s="61"/>
      <c r="AT2980" s="61"/>
      <c r="AU2980" s="61"/>
      <c r="AV2980" s="61"/>
      <c r="AW2980" s="60"/>
    </row>
    <row r="2981" s="59" customFormat="1" customHeight="1" spans="1:49">
      <c r="A2981" s="60"/>
      <c r="B2981" s="60"/>
      <c r="C2981" s="60"/>
      <c r="D2981" s="60"/>
      <c r="H2981" s="61"/>
      <c r="I2981" s="61"/>
      <c r="J2981" s="61"/>
      <c r="K2981" s="61"/>
      <c r="L2981" s="61"/>
      <c r="M2981" s="61"/>
      <c r="N2981" s="61"/>
      <c r="O2981" s="61"/>
      <c r="P2981" s="61"/>
      <c r="Q2981" s="61"/>
      <c r="R2981" s="61"/>
      <c r="S2981" s="61"/>
      <c r="T2981" s="61"/>
      <c r="U2981" s="61"/>
      <c r="V2981" s="61"/>
      <c r="W2981" s="61"/>
      <c r="X2981" s="61"/>
      <c r="Y2981" s="61"/>
      <c r="Z2981" s="61"/>
      <c r="AA2981" s="61"/>
      <c r="AB2981" s="61"/>
      <c r="AC2981" s="61"/>
      <c r="AD2981" s="61"/>
      <c r="AE2981" s="61"/>
      <c r="AF2981" s="61"/>
      <c r="AG2981" s="61"/>
      <c r="AH2981" s="61"/>
      <c r="AI2981" s="61"/>
      <c r="AJ2981" s="61"/>
      <c r="AK2981" s="61"/>
      <c r="AL2981" s="61"/>
      <c r="AM2981" s="61"/>
      <c r="AN2981" s="61"/>
      <c r="AO2981" s="61"/>
      <c r="AP2981" s="62"/>
      <c r="AQ2981" s="61"/>
      <c r="AR2981" s="61"/>
      <c r="AS2981" s="61"/>
      <c r="AT2981" s="61"/>
      <c r="AU2981" s="61"/>
      <c r="AV2981" s="61"/>
      <c r="AW2981" s="60"/>
    </row>
    <row r="2982" s="59" customFormat="1" customHeight="1" spans="1:49">
      <c r="A2982" s="60"/>
      <c r="B2982" s="60"/>
      <c r="C2982" s="60"/>
      <c r="D2982" s="60"/>
      <c r="H2982" s="61"/>
      <c r="I2982" s="61"/>
      <c r="J2982" s="61"/>
      <c r="K2982" s="61"/>
      <c r="L2982" s="61"/>
      <c r="M2982" s="61"/>
      <c r="N2982" s="61"/>
      <c r="O2982" s="61"/>
      <c r="P2982" s="61"/>
      <c r="Q2982" s="61"/>
      <c r="R2982" s="61"/>
      <c r="S2982" s="61"/>
      <c r="T2982" s="61"/>
      <c r="U2982" s="61"/>
      <c r="V2982" s="61"/>
      <c r="W2982" s="61"/>
      <c r="X2982" s="61"/>
      <c r="Y2982" s="61"/>
      <c r="Z2982" s="61"/>
      <c r="AA2982" s="61"/>
      <c r="AB2982" s="61"/>
      <c r="AC2982" s="61"/>
      <c r="AD2982" s="61"/>
      <c r="AE2982" s="61"/>
      <c r="AF2982" s="61"/>
      <c r="AG2982" s="61"/>
      <c r="AH2982" s="61"/>
      <c r="AI2982" s="61"/>
      <c r="AJ2982" s="61"/>
      <c r="AK2982" s="61"/>
      <c r="AL2982" s="61"/>
      <c r="AM2982" s="61"/>
      <c r="AN2982" s="61"/>
      <c r="AO2982" s="61"/>
      <c r="AP2982" s="62"/>
      <c r="AQ2982" s="61"/>
      <c r="AR2982" s="61"/>
      <c r="AS2982" s="61"/>
      <c r="AT2982" s="61"/>
      <c r="AU2982" s="61"/>
      <c r="AV2982" s="61"/>
      <c r="AW2982" s="60"/>
    </row>
    <row r="2983" s="59" customFormat="1" customHeight="1" spans="1:49">
      <c r="A2983" s="60"/>
      <c r="B2983" s="60"/>
      <c r="C2983" s="60"/>
      <c r="D2983" s="60"/>
      <c r="H2983" s="61"/>
      <c r="I2983" s="61"/>
      <c r="J2983" s="61"/>
      <c r="K2983" s="61"/>
      <c r="L2983" s="61"/>
      <c r="M2983" s="61"/>
      <c r="N2983" s="61"/>
      <c r="O2983" s="61"/>
      <c r="P2983" s="61"/>
      <c r="Q2983" s="61"/>
      <c r="R2983" s="61"/>
      <c r="S2983" s="61"/>
      <c r="T2983" s="61"/>
      <c r="U2983" s="61"/>
      <c r="V2983" s="61"/>
      <c r="W2983" s="61"/>
      <c r="X2983" s="61"/>
      <c r="Y2983" s="61"/>
      <c r="Z2983" s="61"/>
      <c r="AA2983" s="61"/>
      <c r="AB2983" s="61"/>
      <c r="AC2983" s="61"/>
      <c r="AD2983" s="61"/>
      <c r="AE2983" s="61"/>
      <c r="AF2983" s="61"/>
      <c r="AG2983" s="61"/>
      <c r="AH2983" s="61"/>
      <c r="AI2983" s="61"/>
      <c r="AJ2983" s="61"/>
      <c r="AK2983" s="61"/>
      <c r="AL2983" s="61"/>
      <c r="AM2983" s="61"/>
      <c r="AN2983" s="61"/>
      <c r="AO2983" s="61"/>
      <c r="AP2983" s="62"/>
      <c r="AQ2983" s="61"/>
      <c r="AR2983" s="61"/>
      <c r="AS2983" s="61"/>
      <c r="AT2983" s="61"/>
      <c r="AU2983" s="61"/>
      <c r="AV2983" s="61"/>
      <c r="AW2983" s="60"/>
    </row>
    <row r="2984" s="59" customFormat="1" customHeight="1" spans="1:49">
      <c r="A2984" s="60"/>
      <c r="B2984" s="60"/>
      <c r="C2984" s="60"/>
      <c r="D2984" s="60"/>
      <c r="H2984" s="61"/>
      <c r="I2984" s="61"/>
      <c r="J2984" s="61"/>
      <c r="K2984" s="61"/>
      <c r="L2984" s="61"/>
      <c r="M2984" s="61"/>
      <c r="N2984" s="61"/>
      <c r="O2984" s="61"/>
      <c r="P2984" s="61"/>
      <c r="Q2984" s="61"/>
      <c r="R2984" s="61"/>
      <c r="S2984" s="61"/>
      <c r="T2984" s="61"/>
      <c r="U2984" s="61"/>
      <c r="V2984" s="61"/>
      <c r="W2984" s="61"/>
      <c r="X2984" s="61"/>
      <c r="Y2984" s="61"/>
      <c r="Z2984" s="61"/>
      <c r="AA2984" s="61"/>
      <c r="AB2984" s="61"/>
      <c r="AC2984" s="61"/>
      <c r="AD2984" s="61"/>
      <c r="AE2984" s="61"/>
      <c r="AF2984" s="61"/>
      <c r="AG2984" s="61"/>
      <c r="AH2984" s="61"/>
      <c r="AI2984" s="61"/>
      <c r="AJ2984" s="61"/>
      <c r="AK2984" s="61"/>
      <c r="AL2984" s="61"/>
      <c r="AM2984" s="61"/>
      <c r="AN2984" s="61"/>
      <c r="AO2984" s="61"/>
      <c r="AP2984" s="62"/>
      <c r="AQ2984" s="61"/>
      <c r="AR2984" s="61"/>
      <c r="AS2984" s="61"/>
      <c r="AT2984" s="61"/>
      <c r="AU2984" s="61"/>
      <c r="AV2984" s="61"/>
      <c r="AW2984" s="60"/>
    </row>
    <row r="2985" s="59" customFormat="1" customHeight="1" spans="1:49">
      <c r="A2985" s="60"/>
      <c r="B2985" s="60"/>
      <c r="C2985" s="60"/>
      <c r="D2985" s="60"/>
      <c r="H2985" s="61"/>
      <c r="I2985" s="61"/>
      <c r="J2985" s="61"/>
      <c r="K2985" s="61"/>
      <c r="L2985" s="61"/>
      <c r="M2985" s="61"/>
      <c r="N2985" s="61"/>
      <c r="O2985" s="61"/>
      <c r="P2985" s="61"/>
      <c r="Q2985" s="61"/>
      <c r="R2985" s="61"/>
      <c r="S2985" s="61"/>
      <c r="T2985" s="61"/>
      <c r="U2985" s="61"/>
      <c r="V2985" s="61"/>
      <c r="W2985" s="61"/>
      <c r="X2985" s="61"/>
      <c r="Y2985" s="61"/>
      <c r="Z2985" s="61"/>
      <c r="AA2985" s="61"/>
      <c r="AB2985" s="61"/>
      <c r="AC2985" s="61"/>
      <c r="AD2985" s="61"/>
      <c r="AE2985" s="61"/>
      <c r="AF2985" s="61"/>
      <c r="AG2985" s="61"/>
      <c r="AH2985" s="61"/>
      <c r="AI2985" s="61"/>
      <c r="AJ2985" s="61"/>
      <c r="AK2985" s="61"/>
      <c r="AL2985" s="61"/>
      <c r="AM2985" s="61"/>
      <c r="AN2985" s="61"/>
      <c r="AO2985" s="61"/>
      <c r="AP2985" s="62"/>
      <c r="AQ2985" s="61"/>
      <c r="AR2985" s="61"/>
      <c r="AS2985" s="61"/>
      <c r="AT2985" s="61"/>
      <c r="AU2985" s="61"/>
      <c r="AV2985" s="61"/>
      <c r="AW2985" s="60"/>
    </row>
    <row r="2986" s="59" customFormat="1" customHeight="1" spans="1:49">
      <c r="A2986" s="60"/>
      <c r="B2986" s="60"/>
      <c r="C2986" s="60"/>
      <c r="D2986" s="60"/>
      <c r="H2986" s="61"/>
      <c r="I2986" s="61"/>
      <c r="J2986" s="61"/>
      <c r="K2986" s="61"/>
      <c r="L2986" s="61"/>
      <c r="M2986" s="61"/>
      <c r="N2986" s="61"/>
      <c r="O2986" s="61"/>
      <c r="P2986" s="61"/>
      <c r="Q2986" s="61"/>
      <c r="R2986" s="61"/>
      <c r="S2986" s="61"/>
      <c r="T2986" s="61"/>
      <c r="U2986" s="61"/>
      <c r="V2986" s="61"/>
      <c r="W2986" s="61"/>
      <c r="X2986" s="61"/>
      <c r="Y2986" s="61"/>
      <c r="Z2986" s="61"/>
      <c r="AA2986" s="61"/>
      <c r="AB2986" s="61"/>
      <c r="AC2986" s="61"/>
      <c r="AD2986" s="61"/>
      <c r="AE2986" s="61"/>
      <c r="AF2986" s="61"/>
      <c r="AG2986" s="61"/>
      <c r="AH2986" s="61"/>
      <c r="AI2986" s="61"/>
      <c r="AJ2986" s="61"/>
      <c r="AK2986" s="61"/>
      <c r="AL2986" s="61"/>
      <c r="AM2986" s="61"/>
      <c r="AN2986" s="61"/>
      <c r="AO2986" s="61"/>
      <c r="AP2986" s="62"/>
      <c r="AQ2986" s="61"/>
      <c r="AR2986" s="61"/>
      <c r="AS2986" s="61"/>
      <c r="AT2986" s="61"/>
      <c r="AU2986" s="61"/>
      <c r="AV2986" s="61"/>
      <c r="AW2986" s="60"/>
    </row>
    <row r="2987" s="59" customFormat="1" customHeight="1" spans="1:49">
      <c r="A2987" s="60"/>
      <c r="B2987" s="60"/>
      <c r="C2987" s="60"/>
      <c r="D2987" s="60"/>
      <c r="H2987" s="61"/>
      <c r="I2987" s="61"/>
      <c r="J2987" s="61"/>
      <c r="K2987" s="61"/>
      <c r="L2987" s="61"/>
      <c r="M2987" s="61"/>
      <c r="N2987" s="61"/>
      <c r="O2987" s="61"/>
      <c r="P2987" s="61"/>
      <c r="Q2987" s="61"/>
      <c r="R2987" s="61"/>
      <c r="S2987" s="61"/>
      <c r="T2987" s="61"/>
      <c r="U2987" s="61"/>
      <c r="V2987" s="61"/>
      <c r="W2987" s="61"/>
      <c r="X2987" s="61"/>
      <c r="Y2987" s="61"/>
      <c r="Z2987" s="61"/>
      <c r="AA2987" s="61"/>
      <c r="AB2987" s="61"/>
      <c r="AC2987" s="61"/>
      <c r="AD2987" s="61"/>
      <c r="AE2987" s="61"/>
      <c r="AF2987" s="61"/>
      <c r="AG2987" s="61"/>
      <c r="AH2987" s="61"/>
      <c r="AI2987" s="61"/>
      <c r="AJ2987" s="61"/>
      <c r="AK2987" s="61"/>
      <c r="AL2987" s="61"/>
      <c r="AM2987" s="61"/>
      <c r="AN2987" s="61"/>
      <c r="AO2987" s="61"/>
      <c r="AP2987" s="62"/>
      <c r="AQ2987" s="61"/>
      <c r="AR2987" s="61"/>
      <c r="AS2987" s="61"/>
      <c r="AT2987" s="61"/>
      <c r="AU2987" s="61"/>
      <c r="AV2987" s="61"/>
      <c r="AW2987" s="60"/>
    </row>
    <row r="2988" s="59" customFormat="1" customHeight="1" spans="1:49">
      <c r="A2988" s="60"/>
      <c r="B2988" s="60"/>
      <c r="C2988" s="60"/>
      <c r="D2988" s="60"/>
      <c r="H2988" s="61"/>
      <c r="I2988" s="61"/>
      <c r="J2988" s="61"/>
      <c r="K2988" s="61"/>
      <c r="L2988" s="61"/>
      <c r="M2988" s="61"/>
      <c r="N2988" s="61"/>
      <c r="O2988" s="61"/>
      <c r="P2988" s="61"/>
      <c r="Q2988" s="61"/>
      <c r="R2988" s="61"/>
      <c r="S2988" s="61"/>
      <c r="T2988" s="61"/>
      <c r="U2988" s="61"/>
      <c r="V2988" s="61"/>
      <c r="W2988" s="61"/>
      <c r="X2988" s="61"/>
      <c r="Y2988" s="61"/>
      <c r="Z2988" s="61"/>
      <c r="AA2988" s="61"/>
      <c r="AB2988" s="61"/>
      <c r="AC2988" s="61"/>
      <c r="AD2988" s="61"/>
      <c r="AE2988" s="61"/>
      <c r="AF2988" s="61"/>
      <c r="AG2988" s="61"/>
      <c r="AH2988" s="61"/>
      <c r="AI2988" s="61"/>
      <c r="AJ2988" s="61"/>
      <c r="AK2988" s="61"/>
      <c r="AL2988" s="61"/>
      <c r="AM2988" s="61"/>
      <c r="AN2988" s="61"/>
      <c r="AO2988" s="61"/>
      <c r="AP2988" s="62"/>
      <c r="AQ2988" s="61"/>
      <c r="AR2988" s="61"/>
      <c r="AS2988" s="61"/>
      <c r="AT2988" s="61"/>
      <c r="AU2988" s="61"/>
      <c r="AV2988" s="61"/>
      <c r="AW2988" s="60"/>
    </row>
    <row r="2989" s="59" customFormat="1" customHeight="1" spans="1:49">
      <c r="A2989" s="60"/>
      <c r="B2989" s="60"/>
      <c r="C2989" s="60"/>
      <c r="D2989" s="60"/>
      <c r="H2989" s="61"/>
      <c r="I2989" s="61"/>
      <c r="J2989" s="61"/>
      <c r="K2989" s="61"/>
      <c r="L2989" s="61"/>
      <c r="M2989" s="61"/>
      <c r="N2989" s="61"/>
      <c r="O2989" s="61"/>
      <c r="P2989" s="61"/>
      <c r="Q2989" s="61"/>
      <c r="R2989" s="61"/>
      <c r="S2989" s="61"/>
      <c r="T2989" s="61"/>
      <c r="U2989" s="61"/>
      <c r="V2989" s="61"/>
      <c r="W2989" s="61"/>
      <c r="X2989" s="61"/>
      <c r="Y2989" s="61"/>
      <c r="Z2989" s="61"/>
      <c r="AA2989" s="61"/>
      <c r="AB2989" s="61"/>
      <c r="AC2989" s="61"/>
      <c r="AD2989" s="61"/>
      <c r="AE2989" s="61"/>
      <c r="AF2989" s="61"/>
      <c r="AG2989" s="61"/>
      <c r="AH2989" s="61"/>
      <c r="AI2989" s="61"/>
      <c r="AJ2989" s="61"/>
      <c r="AK2989" s="61"/>
      <c r="AL2989" s="61"/>
      <c r="AM2989" s="61"/>
      <c r="AN2989" s="61"/>
      <c r="AO2989" s="61"/>
      <c r="AP2989" s="62"/>
      <c r="AQ2989" s="61"/>
      <c r="AR2989" s="61"/>
      <c r="AS2989" s="61"/>
      <c r="AT2989" s="61"/>
      <c r="AU2989" s="61"/>
      <c r="AV2989" s="61"/>
      <c r="AW2989" s="60"/>
    </row>
    <row r="2990" s="59" customFormat="1" customHeight="1" spans="1:49">
      <c r="A2990" s="60"/>
      <c r="B2990" s="60"/>
      <c r="C2990" s="60"/>
      <c r="D2990" s="60"/>
      <c r="H2990" s="61"/>
      <c r="I2990" s="61"/>
      <c r="J2990" s="61"/>
      <c r="K2990" s="61"/>
      <c r="L2990" s="61"/>
      <c r="M2990" s="61"/>
      <c r="N2990" s="61"/>
      <c r="O2990" s="61"/>
      <c r="P2990" s="61"/>
      <c r="Q2990" s="61"/>
      <c r="R2990" s="61"/>
      <c r="S2990" s="61"/>
      <c r="T2990" s="61"/>
      <c r="U2990" s="61"/>
      <c r="V2990" s="61"/>
      <c r="W2990" s="61"/>
      <c r="X2990" s="61"/>
      <c r="Y2990" s="61"/>
      <c r="Z2990" s="61"/>
      <c r="AA2990" s="61"/>
      <c r="AB2990" s="61"/>
      <c r="AC2990" s="61"/>
      <c r="AD2990" s="61"/>
      <c r="AE2990" s="61"/>
      <c r="AF2990" s="61"/>
      <c r="AG2990" s="61"/>
      <c r="AH2990" s="61"/>
      <c r="AI2990" s="61"/>
      <c r="AJ2990" s="61"/>
      <c r="AK2990" s="61"/>
      <c r="AL2990" s="61"/>
      <c r="AM2990" s="61"/>
      <c r="AN2990" s="61"/>
      <c r="AO2990" s="61"/>
      <c r="AP2990" s="62"/>
      <c r="AQ2990" s="61"/>
      <c r="AR2990" s="61"/>
      <c r="AS2990" s="61"/>
      <c r="AT2990" s="61"/>
      <c r="AU2990" s="61"/>
      <c r="AV2990" s="61"/>
      <c r="AW2990" s="60"/>
    </row>
    <row r="2991" s="59" customFormat="1" customHeight="1" spans="1:49">
      <c r="A2991" s="60"/>
      <c r="B2991" s="60"/>
      <c r="C2991" s="60"/>
      <c r="D2991" s="60"/>
      <c r="H2991" s="61"/>
      <c r="I2991" s="61"/>
      <c r="J2991" s="61"/>
      <c r="K2991" s="61"/>
      <c r="L2991" s="61"/>
      <c r="M2991" s="61"/>
      <c r="N2991" s="61"/>
      <c r="O2991" s="61"/>
      <c r="P2991" s="61"/>
      <c r="Q2991" s="61"/>
      <c r="R2991" s="61"/>
      <c r="S2991" s="61"/>
      <c r="T2991" s="61"/>
      <c r="U2991" s="61"/>
      <c r="V2991" s="61"/>
      <c r="W2991" s="61"/>
      <c r="X2991" s="61"/>
      <c r="Y2991" s="61"/>
      <c r="Z2991" s="61"/>
      <c r="AA2991" s="61"/>
      <c r="AB2991" s="61"/>
      <c r="AC2991" s="61"/>
      <c r="AD2991" s="61"/>
      <c r="AE2991" s="61"/>
      <c r="AF2991" s="61"/>
      <c r="AG2991" s="61"/>
      <c r="AH2991" s="61"/>
      <c r="AI2991" s="61"/>
      <c r="AJ2991" s="61"/>
      <c r="AK2991" s="61"/>
      <c r="AL2991" s="61"/>
      <c r="AM2991" s="61"/>
      <c r="AN2991" s="61"/>
      <c r="AO2991" s="61"/>
      <c r="AP2991" s="62"/>
      <c r="AQ2991" s="61"/>
      <c r="AR2991" s="61"/>
      <c r="AS2991" s="61"/>
      <c r="AT2991" s="61"/>
      <c r="AU2991" s="61"/>
      <c r="AV2991" s="61"/>
      <c r="AW2991" s="60"/>
    </row>
    <row r="2992" s="59" customFormat="1" customHeight="1" spans="1:49">
      <c r="A2992" s="60"/>
      <c r="B2992" s="60"/>
      <c r="C2992" s="60"/>
      <c r="D2992" s="60"/>
      <c r="H2992" s="61"/>
      <c r="I2992" s="61"/>
      <c r="J2992" s="61"/>
      <c r="K2992" s="61"/>
      <c r="L2992" s="61"/>
      <c r="M2992" s="61"/>
      <c r="N2992" s="61"/>
      <c r="O2992" s="61"/>
      <c r="P2992" s="61"/>
      <c r="Q2992" s="61"/>
      <c r="R2992" s="61"/>
      <c r="S2992" s="61"/>
      <c r="T2992" s="61"/>
      <c r="U2992" s="61"/>
      <c r="V2992" s="61"/>
      <c r="W2992" s="61"/>
      <c r="X2992" s="61"/>
      <c r="Y2992" s="61"/>
      <c r="Z2992" s="61"/>
      <c r="AA2992" s="61"/>
      <c r="AB2992" s="61"/>
      <c r="AC2992" s="61"/>
      <c r="AD2992" s="61"/>
      <c r="AE2992" s="61"/>
      <c r="AF2992" s="61"/>
      <c r="AG2992" s="61"/>
      <c r="AH2992" s="61"/>
      <c r="AI2992" s="61"/>
      <c r="AJ2992" s="61"/>
      <c r="AK2992" s="61"/>
      <c r="AL2992" s="61"/>
      <c r="AM2992" s="61"/>
      <c r="AN2992" s="61"/>
      <c r="AO2992" s="61"/>
      <c r="AP2992" s="62"/>
      <c r="AQ2992" s="61"/>
      <c r="AR2992" s="61"/>
      <c r="AS2992" s="61"/>
      <c r="AT2992" s="61"/>
      <c r="AU2992" s="61"/>
      <c r="AV2992" s="61"/>
      <c r="AW2992" s="60"/>
    </row>
    <row r="2993" s="59" customFormat="1" customHeight="1" spans="1:49">
      <c r="A2993" s="60"/>
      <c r="B2993" s="60"/>
      <c r="C2993" s="60"/>
      <c r="D2993" s="60"/>
      <c r="H2993" s="61"/>
      <c r="I2993" s="61"/>
      <c r="J2993" s="61"/>
      <c r="K2993" s="61"/>
      <c r="L2993" s="61"/>
      <c r="M2993" s="61"/>
      <c r="N2993" s="61"/>
      <c r="O2993" s="61"/>
      <c r="P2993" s="61"/>
      <c r="Q2993" s="61"/>
      <c r="R2993" s="61"/>
      <c r="S2993" s="61"/>
      <c r="T2993" s="61"/>
      <c r="U2993" s="61"/>
      <c r="V2993" s="61"/>
      <c r="W2993" s="61"/>
      <c r="X2993" s="61"/>
      <c r="Y2993" s="61"/>
      <c r="Z2993" s="61"/>
      <c r="AA2993" s="61"/>
      <c r="AB2993" s="61"/>
      <c r="AC2993" s="61"/>
      <c r="AD2993" s="61"/>
      <c r="AE2993" s="61"/>
      <c r="AF2993" s="61"/>
      <c r="AG2993" s="61"/>
      <c r="AH2993" s="61"/>
      <c r="AI2993" s="61"/>
      <c r="AJ2993" s="61"/>
      <c r="AK2993" s="61"/>
      <c r="AL2993" s="61"/>
      <c r="AM2993" s="61"/>
      <c r="AN2993" s="61"/>
      <c r="AO2993" s="61"/>
      <c r="AP2993" s="62"/>
      <c r="AQ2993" s="61"/>
      <c r="AR2993" s="61"/>
      <c r="AS2993" s="61"/>
      <c r="AT2993" s="61"/>
      <c r="AU2993" s="61"/>
      <c r="AV2993" s="61"/>
      <c r="AW2993" s="60"/>
    </row>
    <row r="2994" s="59" customFormat="1" customHeight="1" spans="1:49">
      <c r="A2994" s="60"/>
      <c r="B2994" s="60"/>
      <c r="C2994" s="60"/>
      <c r="D2994" s="60"/>
      <c r="H2994" s="61"/>
      <c r="I2994" s="61"/>
      <c r="J2994" s="61"/>
      <c r="K2994" s="61"/>
      <c r="L2994" s="61"/>
      <c r="M2994" s="61"/>
      <c r="N2994" s="61"/>
      <c r="O2994" s="61"/>
      <c r="P2994" s="61"/>
      <c r="Q2994" s="61"/>
      <c r="R2994" s="61"/>
      <c r="S2994" s="61"/>
      <c r="T2994" s="61"/>
      <c r="U2994" s="61"/>
      <c r="V2994" s="61"/>
      <c r="W2994" s="61"/>
      <c r="X2994" s="61"/>
      <c r="Y2994" s="61"/>
      <c r="Z2994" s="61"/>
      <c r="AA2994" s="61"/>
      <c r="AB2994" s="61"/>
      <c r="AC2994" s="61"/>
      <c r="AD2994" s="61"/>
      <c r="AE2994" s="61"/>
      <c r="AF2994" s="61"/>
      <c r="AG2994" s="61"/>
      <c r="AH2994" s="61"/>
      <c r="AI2994" s="61"/>
      <c r="AJ2994" s="61"/>
      <c r="AK2994" s="61"/>
      <c r="AL2994" s="61"/>
      <c r="AM2994" s="61"/>
      <c r="AN2994" s="61"/>
      <c r="AO2994" s="61"/>
      <c r="AP2994" s="62"/>
      <c r="AQ2994" s="61"/>
      <c r="AR2994" s="61"/>
      <c r="AS2994" s="61"/>
      <c r="AT2994" s="61"/>
      <c r="AU2994" s="61"/>
      <c r="AV2994" s="61"/>
      <c r="AW2994" s="60"/>
    </row>
    <row r="2995" s="59" customFormat="1" customHeight="1" spans="1:49">
      <c r="A2995" s="60"/>
      <c r="B2995" s="60"/>
      <c r="C2995" s="60"/>
      <c r="D2995" s="60"/>
      <c r="H2995" s="61"/>
      <c r="I2995" s="61"/>
      <c r="J2995" s="61"/>
      <c r="K2995" s="61"/>
      <c r="L2995" s="61"/>
      <c r="M2995" s="61"/>
      <c r="N2995" s="61"/>
      <c r="O2995" s="61"/>
      <c r="P2995" s="61"/>
      <c r="Q2995" s="61"/>
      <c r="R2995" s="61"/>
      <c r="S2995" s="61"/>
      <c r="T2995" s="61"/>
      <c r="U2995" s="61"/>
      <c r="V2995" s="61"/>
      <c r="W2995" s="61"/>
      <c r="X2995" s="61"/>
      <c r="Y2995" s="61"/>
      <c r="Z2995" s="61"/>
      <c r="AA2995" s="61"/>
      <c r="AB2995" s="61"/>
      <c r="AC2995" s="61"/>
      <c r="AD2995" s="61"/>
      <c r="AE2995" s="61"/>
      <c r="AF2995" s="61"/>
      <c r="AG2995" s="61"/>
      <c r="AH2995" s="61"/>
      <c r="AI2995" s="61"/>
      <c r="AJ2995" s="61"/>
      <c r="AK2995" s="61"/>
      <c r="AL2995" s="61"/>
      <c r="AM2995" s="61"/>
      <c r="AN2995" s="61"/>
      <c r="AO2995" s="61"/>
      <c r="AP2995" s="62"/>
      <c r="AQ2995" s="61"/>
      <c r="AR2995" s="61"/>
      <c r="AS2995" s="61"/>
      <c r="AT2995" s="61"/>
      <c r="AU2995" s="61"/>
      <c r="AV2995" s="61"/>
      <c r="AW2995" s="60"/>
    </row>
    <row r="2996" s="59" customFormat="1" customHeight="1" spans="1:49">
      <c r="A2996" s="60"/>
      <c r="B2996" s="60"/>
      <c r="C2996" s="60"/>
      <c r="D2996" s="60"/>
      <c r="H2996" s="61"/>
      <c r="I2996" s="61"/>
      <c r="J2996" s="61"/>
      <c r="K2996" s="61"/>
      <c r="L2996" s="61"/>
      <c r="M2996" s="61"/>
      <c r="N2996" s="61"/>
      <c r="O2996" s="61"/>
      <c r="P2996" s="61"/>
      <c r="Q2996" s="61"/>
      <c r="R2996" s="61"/>
      <c r="S2996" s="61"/>
      <c r="T2996" s="61"/>
      <c r="U2996" s="61"/>
      <c r="V2996" s="61"/>
      <c r="W2996" s="61"/>
      <c r="X2996" s="61"/>
      <c r="Y2996" s="61"/>
      <c r="Z2996" s="61"/>
      <c r="AA2996" s="61"/>
      <c r="AB2996" s="61"/>
      <c r="AC2996" s="61"/>
      <c r="AD2996" s="61"/>
      <c r="AE2996" s="61"/>
      <c r="AF2996" s="61"/>
      <c r="AG2996" s="61"/>
      <c r="AH2996" s="61"/>
      <c r="AI2996" s="61"/>
      <c r="AJ2996" s="61"/>
      <c r="AK2996" s="61"/>
      <c r="AL2996" s="61"/>
      <c r="AM2996" s="61"/>
      <c r="AN2996" s="61"/>
      <c r="AO2996" s="61"/>
      <c r="AP2996" s="62"/>
      <c r="AQ2996" s="61"/>
      <c r="AR2996" s="61"/>
      <c r="AS2996" s="61"/>
      <c r="AT2996" s="61"/>
      <c r="AU2996" s="61"/>
      <c r="AV2996" s="61"/>
      <c r="AW2996" s="60"/>
    </row>
    <row r="2997" s="59" customFormat="1" customHeight="1" spans="1:49">
      <c r="A2997" s="60"/>
      <c r="B2997" s="60"/>
      <c r="C2997" s="60"/>
      <c r="D2997" s="60"/>
      <c r="H2997" s="61"/>
      <c r="I2997" s="61"/>
      <c r="J2997" s="61"/>
      <c r="K2997" s="61"/>
      <c r="L2997" s="61"/>
      <c r="M2997" s="61"/>
      <c r="N2997" s="61"/>
      <c r="O2997" s="61"/>
      <c r="P2997" s="61"/>
      <c r="Q2997" s="61"/>
      <c r="R2997" s="61"/>
      <c r="S2997" s="61"/>
      <c r="T2997" s="61"/>
      <c r="U2997" s="61"/>
      <c r="V2997" s="61"/>
      <c r="W2997" s="61"/>
      <c r="X2997" s="61"/>
      <c r="Y2997" s="61"/>
      <c r="Z2997" s="61"/>
      <c r="AA2997" s="61"/>
      <c r="AB2997" s="61"/>
      <c r="AC2997" s="61"/>
      <c r="AD2997" s="61"/>
      <c r="AE2997" s="61"/>
      <c r="AF2997" s="61"/>
      <c r="AG2997" s="61"/>
      <c r="AH2997" s="61"/>
      <c r="AI2997" s="61"/>
      <c r="AJ2997" s="61"/>
      <c r="AK2997" s="61"/>
      <c r="AL2997" s="61"/>
      <c r="AM2997" s="61"/>
      <c r="AN2997" s="61"/>
      <c r="AO2997" s="61"/>
      <c r="AP2997" s="62"/>
      <c r="AQ2997" s="61"/>
      <c r="AR2997" s="61"/>
      <c r="AS2997" s="61"/>
      <c r="AT2997" s="61"/>
      <c r="AU2997" s="61"/>
      <c r="AV2997" s="61"/>
      <c r="AW2997" s="60"/>
    </row>
    <row r="2998" s="59" customFormat="1" customHeight="1" spans="1:49">
      <c r="A2998" s="60"/>
      <c r="B2998" s="60"/>
      <c r="C2998" s="60"/>
      <c r="D2998" s="60"/>
      <c r="H2998" s="61"/>
      <c r="I2998" s="61"/>
      <c r="J2998" s="61"/>
      <c r="K2998" s="61"/>
      <c r="L2998" s="61"/>
      <c r="M2998" s="61"/>
      <c r="N2998" s="61"/>
      <c r="O2998" s="61"/>
      <c r="P2998" s="61"/>
      <c r="Q2998" s="61"/>
      <c r="R2998" s="61"/>
      <c r="S2998" s="61"/>
      <c r="T2998" s="61"/>
      <c r="U2998" s="61"/>
      <c r="V2998" s="61"/>
      <c r="W2998" s="61"/>
      <c r="X2998" s="61"/>
      <c r="Y2998" s="61"/>
      <c r="Z2998" s="61"/>
      <c r="AA2998" s="61"/>
      <c r="AB2998" s="61"/>
      <c r="AC2998" s="61"/>
      <c r="AD2998" s="61"/>
      <c r="AE2998" s="61"/>
      <c r="AF2998" s="61"/>
      <c r="AG2998" s="61"/>
      <c r="AH2998" s="61"/>
      <c r="AI2998" s="61"/>
      <c r="AJ2998" s="61"/>
      <c r="AK2998" s="61"/>
      <c r="AL2998" s="61"/>
      <c r="AM2998" s="61"/>
      <c r="AN2998" s="61"/>
      <c r="AO2998" s="61"/>
      <c r="AP2998" s="62"/>
      <c r="AQ2998" s="61"/>
      <c r="AR2998" s="61"/>
      <c r="AS2998" s="61"/>
      <c r="AT2998" s="61"/>
      <c r="AU2998" s="61"/>
      <c r="AV2998" s="61"/>
      <c r="AW2998" s="60"/>
    </row>
    <row r="2999" s="59" customFormat="1" customHeight="1" spans="1:49">
      <c r="A2999" s="60"/>
      <c r="B2999" s="60"/>
      <c r="C2999" s="60"/>
      <c r="D2999" s="60"/>
      <c r="H2999" s="61"/>
      <c r="I2999" s="61"/>
      <c r="J2999" s="61"/>
      <c r="K2999" s="61"/>
      <c r="L2999" s="61"/>
      <c r="M2999" s="61"/>
      <c r="N2999" s="61"/>
      <c r="O2999" s="61"/>
      <c r="P2999" s="61"/>
      <c r="Q2999" s="61"/>
      <c r="R2999" s="61"/>
      <c r="S2999" s="61"/>
      <c r="T2999" s="61"/>
      <c r="U2999" s="61"/>
      <c r="V2999" s="61"/>
      <c r="W2999" s="61"/>
      <c r="X2999" s="61"/>
      <c r="Y2999" s="61"/>
      <c r="Z2999" s="61"/>
      <c r="AA2999" s="61"/>
      <c r="AB2999" s="61"/>
      <c r="AC2999" s="61"/>
      <c r="AD2999" s="61"/>
      <c r="AE2999" s="61"/>
      <c r="AF2999" s="61"/>
      <c r="AG2999" s="61"/>
      <c r="AH2999" s="61"/>
      <c r="AI2999" s="61"/>
      <c r="AJ2999" s="61"/>
      <c r="AK2999" s="61"/>
      <c r="AL2999" s="61"/>
      <c r="AM2999" s="61"/>
      <c r="AN2999" s="61"/>
      <c r="AO2999" s="61"/>
      <c r="AP2999" s="62"/>
      <c r="AQ2999" s="61"/>
      <c r="AR2999" s="61"/>
      <c r="AS2999" s="61"/>
      <c r="AT2999" s="61"/>
      <c r="AU2999" s="61"/>
      <c r="AV2999" s="61"/>
      <c r="AW2999" s="60"/>
    </row>
    <row r="3000" s="59" customFormat="1" customHeight="1" spans="1:49">
      <c r="A3000" s="60"/>
      <c r="B3000" s="60"/>
      <c r="C3000" s="60"/>
      <c r="D3000" s="60"/>
      <c r="H3000" s="61"/>
      <c r="I3000" s="61"/>
      <c r="J3000" s="61"/>
      <c r="K3000" s="61"/>
      <c r="L3000" s="61"/>
      <c r="M3000" s="61"/>
      <c r="N3000" s="61"/>
      <c r="O3000" s="61"/>
      <c r="P3000" s="61"/>
      <c r="Q3000" s="61"/>
      <c r="R3000" s="61"/>
      <c r="S3000" s="61"/>
      <c r="T3000" s="61"/>
      <c r="U3000" s="61"/>
      <c r="V3000" s="61"/>
      <c r="W3000" s="61"/>
      <c r="X3000" s="61"/>
      <c r="Y3000" s="61"/>
      <c r="Z3000" s="61"/>
      <c r="AA3000" s="61"/>
      <c r="AB3000" s="61"/>
      <c r="AC3000" s="61"/>
      <c r="AD3000" s="61"/>
      <c r="AE3000" s="61"/>
      <c r="AF3000" s="61"/>
      <c r="AG3000" s="61"/>
      <c r="AH3000" s="61"/>
      <c r="AI3000" s="61"/>
      <c r="AJ3000" s="61"/>
      <c r="AK3000" s="61"/>
      <c r="AL3000" s="61"/>
      <c r="AM3000" s="61"/>
      <c r="AN3000" s="61"/>
      <c r="AO3000" s="61"/>
      <c r="AP3000" s="62"/>
      <c r="AQ3000" s="61"/>
      <c r="AR3000" s="61"/>
      <c r="AS3000" s="61"/>
      <c r="AT3000" s="61"/>
      <c r="AU3000" s="61"/>
      <c r="AV3000" s="61"/>
      <c r="AW3000" s="60"/>
    </row>
    <row r="3001" s="59" customFormat="1" customHeight="1" spans="1:49">
      <c r="A3001" s="60"/>
      <c r="B3001" s="60"/>
      <c r="C3001" s="60"/>
      <c r="D3001" s="60"/>
      <c r="H3001" s="61"/>
      <c r="I3001" s="61"/>
      <c r="J3001" s="61"/>
      <c r="K3001" s="61"/>
      <c r="L3001" s="61"/>
      <c r="M3001" s="61"/>
      <c r="N3001" s="61"/>
      <c r="O3001" s="61"/>
      <c r="P3001" s="61"/>
      <c r="Q3001" s="61"/>
      <c r="R3001" s="61"/>
      <c r="S3001" s="61"/>
      <c r="T3001" s="61"/>
      <c r="U3001" s="61"/>
      <c r="V3001" s="61"/>
      <c r="W3001" s="61"/>
      <c r="X3001" s="61"/>
      <c r="Y3001" s="61"/>
      <c r="Z3001" s="61"/>
      <c r="AA3001" s="61"/>
      <c r="AB3001" s="61"/>
      <c r="AC3001" s="61"/>
      <c r="AD3001" s="61"/>
      <c r="AE3001" s="61"/>
      <c r="AF3001" s="61"/>
      <c r="AG3001" s="61"/>
      <c r="AH3001" s="61"/>
      <c r="AI3001" s="61"/>
      <c r="AJ3001" s="61"/>
      <c r="AK3001" s="61"/>
      <c r="AL3001" s="61"/>
      <c r="AM3001" s="61"/>
      <c r="AN3001" s="61"/>
      <c r="AO3001" s="61"/>
      <c r="AP3001" s="62"/>
      <c r="AQ3001" s="61"/>
      <c r="AR3001" s="61"/>
      <c r="AS3001" s="61"/>
      <c r="AT3001" s="61"/>
      <c r="AU3001" s="61"/>
      <c r="AV3001" s="61"/>
      <c r="AW3001" s="60"/>
    </row>
    <row r="3002" s="59" customFormat="1" customHeight="1" spans="1:49">
      <c r="A3002" s="60"/>
      <c r="B3002" s="60"/>
      <c r="C3002" s="60"/>
      <c r="D3002" s="60"/>
      <c r="H3002" s="61"/>
      <c r="I3002" s="61"/>
      <c r="J3002" s="61"/>
      <c r="K3002" s="61"/>
      <c r="L3002" s="61"/>
      <c r="M3002" s="61"/>
      <c r="N3002" s="61"/>
      <c r="O3002" s="61"/>
      <c r="P3002" s="61"/>
      <c r="Q3002" s="61"/>
      <c r="R3002" s="61"/>
      <c r="S3002" s="61"/>
      <c r="T3002" s="61"/>
      <c r="U3002" s="61"/>
      <c r="V3002" s="61"/>
      <c r="W3002" s="61"/>
      <c r="X3002" s="61"/>
      <c r="Y3002" s="61"/>
      <c r="Z3002" s="61"/>
      <c r="AA3002" s="61"/>
      <c r="AB3002" s="61"/>
      <c r="AC3002" s="61"/>
      <c r="AD3002" s="61"/>
      <c r="AE3002" s="61"/>
      <c r="AF3002" s="61"/>
      <c r="AG3002" s="61"/>
      <c r="AH3002" s="61"/>
      <c r="AI3002" s="61"/>
      <c r="AJ3002" s="61"/>
      <c r="AK3002" s="61"/>
      <c r="AL3002" s="61"/>
      <c r="AM3002" s="61"/>
      <c r="AN3002" s="61"/>
      <c r="AO3002" s="61"/>
      <c r="AP3002" s="62"/>
      <c r="AQ3002" s="61"/>
      <c r="AR3002" s="61"/>
      <c r="AS3002" s="61"/>
      <c r="AT3002" s="61"/>
      <c r="AU3002" s="61"/>
      <c r="AV3002" s="61"/>
      <c r="AW3002" s="60"/>
    </row>
    <row r="3003" s="59" customFormat="1" customHeight="1" spans="1:49">
      <c r="A3003" s="60"/>
      <c r="B3003" s="60"/>
      <c r="C3003" s="60"/>
      <c r="D3003" s="60"/>
      <c r="H3003" s="61"/>
      <c r="I3003" s="61"/>
      <c r="J3003" s="61"/>
      <c r="K3003" s="61"/>
      <c r="L3003" s="61"/>
      <c r="M3003" s="61"/>
      <c r="N3003" s="61"/>
      <c r="O3003" s="61"/>
      <c r="P3003" s="61"/>
      <c r="Q3003" s="61"/>
      <c r="R3003" s="61"/>
      <c r="S3003" s="61"/>
      <c r="T3003" s="61"/>
      <c r="U3003" s="61"/>
      <c r="V3003" s="61"/>
      <c r="W3003" s="61"/>
      <c r="X3003" s="61"/>
      <c r="Y3003" s="61"/>
      <c r="Z3003" s="61"/>
      <c r="AA3003" s="61"/>
      <c r="AB3003" s="61"/>
      <c r="AC3003" s="61"/>
      <c r="AD3003" s="61"/>
      <c r="AE3003" s="61"/>
      <c r="AF3003" s="61"/>
      <c r="AG3003" s="61"/>
      <c r="AH3003" s="61"/>
      <c r="AI3003" s="61"/>
      <c r="AJ3003" s="61"/>
      <c r="AK3003" s="61"/>
      <c r="AL3003" s="61"/>
      <c r="AM3003" s="61"/>
      <c r="AN3003" s="61"/>
      <c r="AO3003" s="61"/>
      <c r="AP3003" s="62"/>
      <c r="AQ3003" s="61"/>
      <c r="AR3003" s="61"/>
      <c r="AS3003" s="61"/>
      <c r="AT3003" s="61"/>
      <c r="AU3003" s="61"/>
      <c r="AV3003" s="61"/>
      <c r="AW3003" s="60"/>
    </row>
    <row r="3004" s="59" customFormat="1" customHeight="1" spans="1:49">
      <c r="A3004" s="60"/>
      <c r="B3004" s="60"/>
      <c r="C3004" s="60"/>
      <c r="D3004" s="60"/>
      <c r="H3004" s="61"/>
      <c r="I3004" s="61"/>
      <c r="J3004" s="61"/>
      <c r="K3004" s="61"/>
      <c r="L3004" s="61"/>
      <c r="M3004" s="61"/>
      <c r="N3004" s="61"/>
      <c r="O3004" s="61"/>
      <c r="P3004" s="61"/>
      <c r="Q3004" s="61"/>
      <c r="R3004" s="61"/>
      <c r="S3004" s="61"/>
      <c r="T3004" s="61"/>
      <c r="U3004" s="61"/>
      <c r="V3004" s="61"/>
      <c r="W3004" s="61"/>
      <c r="X3004" s="61"/>
      <c r="Y3004" s="61"/>
      <c r="Z3004" s="61"/>
      <c r="AA3004" s="61"/>
      <c r="AB3004" s="61"/>
      <c r="AC3004" s="61"/>
      <c r="AD3004" s="61"/>
      <c r="AE3004" s="61"/>
      <c r="AF3004" s="61"/>
      <c r="AG3004" s="61"/>
      <c r="AH3004" s="61"/>
      <c r="AI3004" s="61"/>
      <c r="AJ3004" s="61"/>
      <c r="AK3004" s="61"/>
      <c r="AL3004" s="61"/>
      <c r="AM3004" s="61"/>
      <c r="AN3004" s="61"/>
      <c r="AO3004" s="61"/>
      <c r="AP3004" s="62"/>
      <c r="AQ3004" s="61"/>
      <c r="AR3004" s="61"/>
      <c r="AS3004" s="61"/>
      <c r="AT3004" s="61"/>
      <c r="AU3004" s="61"/>
      <c r="AV3004" s="61"/>
      <c r="AW3004" s="60"/>
    </row>
    <row r="3005" s="59" customFormat="1" customHeight="1" spans="1:49">
      <c r="A3005" s="60"/>
      <c r="B3005" s="60"/>
      <c r="C3005" s="60"/>
      <c r="D3005" s="60"/>
      <c r="H3005" s="61"/>
      <c r="I3005" s="61"/>
      <c r="J3005" s="61"/>
      <c r="K3005" s="61"/>
      <c r="L3005" s="61"/>
      <c r="M3005" s="61"/>
      <c r="N3005" s="61"/>
      <c r="O3005" s="61"/>
      <c r="P3005" s="61"/>
      <c r="Q3005" s="61"/>
      <c r="R3005" s="61"/>
      <c r="S3005" s="61"/>
      <c r="T3005" s="61"/>
      <c r="U3005" s="61"/>
      <c r="V3005" s="61"/>
      <c r="W3005" s="61"/>
      <c r="X3005" s="61"/>
      <c r="Y3005" s="61"/>
      <c r="Z3005" s="61"/>
      <c r="AA3005" s="61"/>
      <c r="AB3005" s="61"/>
      <c r="AC3005" s="61"/>
      <c r="AD3005" s="61"/>
      <c r="AE3005" s="61"/>
      <c r="AF3005" s="61"/>
      <c r="AG3005" s="61"/>
      <c r="AH3005" s="61"/>
      <c r="AI3005" s="61"/>
      <c r="AJ3005" s="61"/>
      <c r="AK3005" s="61"/>
      <c r="AL3005" s="61"/>
      <c r="AM3005" s="61"/>
      <c r="AN3005" s="61"/>
      <c r="AO3005" s="61"/>
      <c r="AP3005" s="62"/>
      <c r="AQ3005" s="61"/>
      <c r="AR3005" s="61"/>
      <c r="AS3005" s="61"/>
      <c r="AT3005" s="61"/>
      <c r="AU3005" s="61"/>
      <c r="AV3005" s="61"/>
      <c r="AW3005" s="60"/>
    </row>
    <row r="3006" s="59" customFormat="1" customHeight="1" spans="1:49">
      <c r="A3006" s="60"/>
      <c r="B3006" s="60"/>
      <c r="C3006" s="60"/>
      <c r="D3006" s="60"/>
      <c r="H3006" s="61"/>
      <c r="I3006" s="61"/>
      <c r="J3006" s="61"/>
      <c r="K3006" s="61"/>
      <c r="L3006" s="61"/>
      <c r="M3006" s="61"/>
      <c r="N3006" s="61"/>
      <c r="O3006" s="61"/>
      <c r="P3006" s="61"/>
      <c r="Q3006" s="61"/>
      <c r="R3006" s="61"/>
      <c r="S3006" s="61"/>
      <c r="T3006" s="61"/>
      <c r="U3006" s="61"/>
      <c r="V3006" s="61"/>
      <c r="W3006" s="61"/>
      <c r="X3006" s="61"/>
      <c r="Y3006" s="61"/>
      <c r="Z3006" s="61"/>
      <c r="AA3006" s="61"/>
      <c r="AB3006" s="61"/>
      <c r="AC3006" s="61"/>
      <c r="AD3006" s="61"/>
      <c r="AE3006" s="61"/>
      <c r="AF3006" s="61"/>
      <c r="AG3006" s="61"/>
      <c r="AH3006" s="61"/>
      <c r="AI3006" s="61"/>
      <c r="AJ3006" s="61"/>
      <c r="AK3006" s="61"/>
      <c r="AL3006" s="61"/>
      <c r="AM3006" s="61"/>
      <c r="AN3006" s="61"/>
      <c r="AO3006" s="61"/>
      <c r="AP3006" s="62"/>
      <c r="AQ3006" s="61"/>
      <c r="AR3006" s="61"/>
      <c r="AS3006" s="61"/>
      <c r="AT3006" s="61"/>
      <c r="AU3006" s="61"/>
      <c r="AV3006" s="61"/>
      <c r="AW3006" s="60"/>
    </row>
    <row r="3007" s="59" customFormat="1" customHeight="1" spans="1:49">
      <c r="A3007" s="60"/>
      <c r="B3007" s="60"/>
      <c r="C3007" s="60"/>
      <c r="D3007" s="60"/>
      <c r="H3007" s="61"/>
      <c r="I3007" s="61"/>
      <c r="J3007" s="61"/>
      <c r="K3007" s="61"/>
      <c r="L3007" s="61"/>
      <c r="M3007" s="61"/>
      <c r="N3007" s="61"/>
      <c r="O3007" s="61"/>
      <c r="P3007" s="61"/>
      <c r="Q3007" s="61"/>
      <c r="R3007" s="61"/>
      <c r="S3007" s="61"/>
      <c r="T3007" s="61"/>
      <c r="U3007" s="61"/>
      <c r="V3007" s="61"/>
      <c r="W3007" s="61"/>
      <c r="X3007" s="61"/>
      <c r="Y3007" s="61"/>
      <c r="Z3007" s="61"/>
      <c r="AA3007" s="61"/>
      <c r="AB3007" s="61"/>
      <c r="AC3007" s="61"/>
      <c r="AD3007" s="61"/>
      <c r="AE3007" s="61"/>
      <c r="AF3007" s="61"/>
      <c r="AG3007" s="61"/>
      <c r="AH3007" s="61"/>
      <c r="AI3007" s="61"/>
      <c r="AJ3007" s="61"/>
      <c r="AK3007" s="61"/>
      <c r="AL3007" s="61"/>
      <c r="AM3007" s="61"/>
      <c r="AN3007" s="61"/>
      <c r="AO3007" s="61"/>
      <c r="AP3007" s="62"/>
      <c r="AQ3007" s="61"/>
      <c r="AR3007" s="61"/>
      <c r="AS3007" s="61"/>
      <c r="AT3007" s="61"/>
      <c r="AU3007" s="61"/>
      <c r="AV3007" s="61"/>
      <c r="AW3007" s="60"/>
    </row>
    <row r="3008" s="59" customFormat="1" customHeight="1" spans="1:49">
      <c r="A3008" s="60"/>
      <c r="B3008" s="60"/>
      <c r="C3008" s="60"/>
      <c r="D3008" s="60"/>
      <c r="H3008" s="61"/>
      <c r="I3008" s="61"/>
      <c r="J3008" s="61"/>
      <c r="K3008" s="61"/>
      <c r="L3008" s="61"/>
      <c r="M3008" s="61"/>
      <c r="N3008" s="61"/>
      <c r="O3008" s="61"/>
      <c r="P3008" s="61"/>
      <c r="Q3008" s="61"/>
      <c r="R3008" s="61"/>
      <c r="S3008" s="61"/>
      <c r="T3008" s="61"/>
      <c r="U3008" s="61"/>
      <c r="V3008" s="61"/>
      <c r="W3008" s="61"/>
      <c r="X3008" s="61"/>
      <c r="Y3008" s="61"/>
      <c r="Z3008" s="61"/>
      <c r="AA3008" s="61"/>
      <c r="AB3008" s="61"/>
      <c r="AC3008" s="61"/>
      <c r="AD3008" s="61"/>
      <c r="AE3008" s="61"/>
      <c r="AF3008" s="61"/>
      <c r="AG3008" s="61"/>
      <c r="AH3008" s="61"/>
      <c r="AI3008" s="61"/>
      <c r="AJ3008" s="61"/>
      <c r="AK3008" s="61"/>
      <c r="AL3008" s="61"/>
      <c r="AM3008" s="61"/>
      <c r="AN3008" s="61"/>
      <c r="AO3008" s="61"/>
      <c r="AP3008" s="62"/>
      <c r="AQ3008" s="61"/>
      <c r="AR3008" s="61"/>
      <c r="AS3008" s="61"/>
      <c r="AT3008" s="61"/>
      <c r="AU3008" s="61"/>
      <c r="AV3008" s="61"/>
      <c r="AW3008" s="60"/>
    </row>
    <row r="3009" s="59" customFormat="1" customHeight="1" spans="1:49">
      <c r="A3009" s="60"/>
      <c r="B3009" s="60"/>
      <c r="C3009" s="60"/>
      <c r="D3009" s="60"/>
      <c r="H3009" s="61"/>
      <c r="I3009" s="61"/>
      <c r="J3009" s="61"/>
      <c r="K3009" s="61"/>
      <c r="L3009" s="61"/>
      <c r="M3009" s="61"/>
      <c r="N3009" s="61"/>
      <c r="O3009" s="61"/>
      <c r="P3009" s="61"/>
      <c r="Q3009" s="61"/>
      <c r="R3009" s="61"/>
      <c r="S3009" s="61"/>
      <c r="T3009" s="61"/>
      <c r="U3009" s="61"/>
      <c r="V3009" s="61"/>
      <c r="W3009" s="61"/>
      <c r="X3009" s="61"/>
      <c r="Y3009" s="61"/>
      <c r="Z3009" s="61"/>
      <c r="AA3009" s="61"/>
      <c r="AB3009" s="61"/>
      <c r="AC3009" s="61"/>
      <c r="AD3009" s="61"/>
      <c r="AE3009" s="61"/>
      <c r="AF3009" s="61"/>
      <c r="AG3009" s="61"/>
      <c r="AH3009" s="61"/>
      <c r="AI3009" s="61"/>
      <c r="AJ3009" s="61"/>
      <c r="AK3009" s="61"/>
      <c r="AL3009" s="61"/>
      <c r="AM3009" s="61"/>
      <c r="AN3009" s="61"/>
      <c r="AO3009" s="61"/>
      <c r="AP3009" s="62"/>
      <c r="AQ3009" s="61"/>
      <c r="AR3009" s="61"/>
      <c r="AS3009" s="61"/>
      <c r="AT3009" s="61"/>
      <c r="AU3009" s="61"/>
      <c r="AV3009" s="61"/>
      <c r="AW3009" s="60"/>
    </row>
    <row r="3010" s="59" customFormat="1" customHeight="1" spans="1:49">
      <c r="A3010" s="60"/>
      <c r="B3010" s="60"/>
      <c r="C3010" s="60"/>
      <c r="D3010" s="60"/>
      <c r="H3010" s="61"/>
      <c r="I3010" s="61"/>
      <c r="J3010" s="61"/>
      <c r="K3010" s="61"/>
      <c r="L3010" s="61"/>
      <c r="M3010" s="61"/>
      <c r="N3010" s="61"/>
      <c r="O3010" s="61"/>
      <c r="P3010" s="61"/>
      <c r="Q3010" s="61"/>
      <c r="R3010" s="61"/>
      <c r="S3010" s="61"/>
      <c r="T3010" s="61"/>
      <c r="U3010" s="61"/>
      <c r="V3010" s="61"/>
      <c r="W3010" s="61"/>
      <c r="X3010" s="61"/>
      <c r="Y3010" s="61"/>
      <c r="Z3010" s="61"/>
      <c r="AA3010" s="61"/>
      <c r="AB3010" s="61"/>
      <c r="AC3010" s="61"/>
      <c r="AD3010" s="61"/>
      <c r="AE3010" s="61"/>
      <c r="AF3010" s="61"/>
      <c r="AG3010" s="61"/>
      <c r="AH3010" s="61"/>
      <c r="AI3010" s="61"/>
      <c r="AJ3010" s="61"/>
      <c r="AK3010" s="61"/>
      <c r="AL3010" s="61"/>
      <c r="AM3010" s="61"/>
      <c r="AN3010" s="61"/>
      <c r="AO3010" s="61"/>
      <c r="AP3010" s="62"/>
      <c r="AQ3010" s="61"/>
      <c r="AR3010" s="61"/>
      <c r="AS3010" s="61"/>
      <c r="AT3010" s="61"/>
      <c r="AU3010" s="61"/>
      <c r="AV3010" s="61"/>
      <c r="AW3010" s="60"/>
    </row>
    <row r="3011" s="59" customFormat="1" customHeight="1" spans="1:49">
      <c r="A3011" s="60"/>
      <c r="B3011" s="60"/>
      <c r="C3011" s="60"/>
      <c r="D3011" s="60"/>
      <c r="H3011" s="61"/>
      <c r="I3011" s="61"/>
      <c r="J3011" s="61"/>
      <c r="K3011" s="61"/>
      <c r="L3011" s="61"/>
      <c r="M3011" s="61"/>
      <c r="N3011" s="61"/>
      <c r="O3011" s="61"/>
      <c r="P3011" s="61"/>
      <c r="Q3011" s="61"/>
      <c r="R3011" s="61"/>
      <c r="S3011" s="61"/>
      <c r="T3011" s="61"/>
      <c r="U3011" s="61"/>
      <c r="V3011" s="61"/>
      <c r="W3011" s="61"/>
      <c r="X3011" s="61"/>
      <c r="Y3011" s="61"/>
      <c r="Z3011" s="61"/>
      <c r="AA3011" s="61"/>
      <c r="AB3011" s="61"/>
      <c r="AC3011" s="61"/>
      <c r="AD3011" s="61"/>
      <c r="AE3011" s="61"/>
      <c r="AF3011" s="61"/>
      <c r="AG3011" s="61"/>
      <c r="AH3011" s="61"/>
      <c r="AI3011" s="61"/>
      <c r="AJ3011" s="61"/>
      <c r="AK3011" s="61"/>
      <c r="AL3011" s="61"/>
      <c r="AM3011" s="61"/>
      <c r="AN3011" s="61"/>
      <c r="AO3011" s="61"/>
      <c r="AP3011" s="62"/>
      <c r="AQ3011" s="61"/>
      <c r="AR3011" s="61"/>
      <c r="AS3011" s="61"/>
      <c r="AT3011" s="61"/>
      <c r="AU3011" s="61"/>
      <c r="AV3011" s="61"/>
      <c r="AW3011" s="60"/>
    </row>
    <row r="3012" s="59" customFormat="1" customHeight="1" spans="1:49">
      <c r="A3012" s="60"/>
      <c r="B3012" s="60"/>
      <c r="C3012" s="60"/>
      <c r="D3012" s="60"/>
      <c r="H3012" s="61"/>
      <c r="I3012" s="61"/>
      <c r="J3012" s="61"/>
      <c r="K3012" s="61"/>
      <c r="L3012" s="61"/>
      <c r="M3012" s="61"/>
      <c r="N3012" s="61"/>
      <c r="O3012" s="61"/>
      <c r="P3012" s="61"/>
      <c r="Q3012" s="61"/>
      <c r="R3012" s="61"/>
      <c r="S3012" s="61"/>
      <c r="T3012" s="61"/>
      <c r="U3012" s="61"/>
      <c r="V3012" s="61"/>
      <c r="W3012" s="61"/>
      <c r="X3012" s="61"/>
      <c r="Y3012" s="61"/>
      <c r="Z3012" s="61"/>
      <c r="AA3012" s="61"/>
      <c r="AB3012" s="61"/>
      <c r="AC3012" s="61"/>
      <c r="AD3012" s="61"/>
      <c r="AE3012" s="61"/>
      <c r="AF3012" s="61"/>
      <c r="AG3012" s="61"/>
      <c r="AH3012" s="61"/>
      <c r="AI3012" s="61"/>
      <c r="AJ3012" s="61"/>
      <c r="AK3012" s="61"/>
      <c r="AL3012" s="61"/>
      <c r="AM3012" s="61"/>
      <c r="AN3012" s="61"/>
      <c r="AO3012" s="61"/>
      <c r="AP3012" s="62"/>
      <c r="AQ3012" s="61"/>
      <c r="AR3012" s="61"/>
      <c r="AS3012" s="61"/>
      <c r="AT3012" s="61"/>
      <c r="AU3012" s="61"/>
      <c r="AV3012" s="61"/>
      <c r="AW3012" s="60"/>
    </row>
    <row r="3013" s="59" customFormat="1" customHeight="1" spans="1:49">
      <c r="A3013" s="60"/>
      <c r="B3013" s="60"/>
      <c r="C3013" s="60"/>
      <c r="D3013" s="60"/>
      <c r="H3013" s="61"/>
      <c r="I3013" s="61"/>
      <c r="J3013" s="61"/>
      <c r="K3013" s="61"/>
      <c r="L3013" s="61"/>
      <c r="M3013" s="61"/>
      <c r="N3013" s="61"/>
      <c r="O3013" s="61"/>
      <c r="P3013" s="61"/>
      <c r="Q3013" s="61"/>
      <c r="R3013" s="61"/>
      <c r="S3013" s="61"/>
      <c r="T3013" s="61"/>
      <c r="U3013" s="61"/>
      <c r="V3013" s="61"/>
      <c r="W3013" s="61"/>
      <c r="X3013" s="61"/>
      <c r="Y3013" s="61"/>
      <c r="Z3013" s="61"/>
      <c r="AA3013" s="61"/>
      <c r="AB3013" s="61"/>
      <c r="AC3013" s="61"/>
      <c r="AD3013" s="61"/>
      <c r="AE3013" s="61"/>
      <c r="AF3013" s="61"/>
      <c r="AG3013" s="61"/>
      <c r="AH3013" s="61"/>
      <c r="AI3013" s="61"/>
      <c r="AJ3013" s="61"/>
      <c r="AK3013" s="61"/>
      <c r="AL3013" s="61"/>
      <c r="AM3013" s="61"/>
      <c r="AN3013" s="61"/>
      <c r="AO3013" s="61"/>
      <c r="AP3013" s="62"/>
      <c r="AQ3013" s="61"/>
      <c r="AR3013" s="61"/>
      <c r="AS3013" s="61"/>
      <c r="AT3013" s="61"/>
      <c r="AU3013" s="61"/>
      <c r="AV3013" s="61"/>
      <c r="AW3013" s="60"/>
    </row>
    <row r="3014" s="59" customFormat="1" customHeight="1" spans="1:49">
      <c r="A3014" s="60"/>
      <c r="B3014" s="60"/>
      <c r="C3014" s="60"/>
      <c r="D3014" s="60"/>
      <c r="H3014" s="61"/>
      <c r="I3014" s="61"/>
      <c r="J3014" s="61"/>
      <c r="K3014" s="61"/>
      <c r="L3014" s="61"/>
      <c r="M3014" s="61"/>
      <c r="N3014" s="61"/>
      <c r="O3014" s="61"/>
      <c r="P3014" s="61"/>
      <c r="Q3014" s="61"/>
      <c r="R3014" s="61"/>
      <c r="S3014" s="61"/>
      <c r="T3014" s="61"/>
      <c r="U3014" s="61"/>
      <c r="V3014" s="61"/>
      <c r="W3014" s="61"/>
      <c r="X3014" s="61"/>
      <c r="Y3014" s="61"/>
      <c r="Z3014" s="61"/>
      <c r="AA3014" s="61"/>
      <c r="AB3014" s="61"/>
      <c r="AC3014" s="61"/>
      <c r="AD3014" s="61"/>
      <c r="AE3014" s="61"/>
      <c r="AF3014" s="61"/>
      <c r="AG3014" s="61"/>
      <c r="AH3014" s="61"/>
      <c r="AI3014" s="61"/>
      <c r="AJ3014" s="61"/>
      <c r="AK3014" s="61"/>
      <c r="AL3014" s="61"/>
      <c r="AM3014" s="61"/>
      <c r="AN3014" s="61"/>
      <c r="AO3014" s="61"/>
      <c r="AP3014" s="62"/>
      <c r="AQ3014" s="61"/>
      <c r="AR3014" s="61"/>
      <c r="AS3014" s="61"/>
      <c r="AT3014" s="61"/>
      <c r="AU3014" s="61"/>
      <c r="AV3014" s="61"/>
      <c r="AW3014" s="60"/>
    </row>
    <row r="3015" s="59" customFormat="1" customHeight="1" spans="1:49">
      <c r="A3015" s="60"/>
      <c r="B3015" s="60"/>
      <c r="C3015" s="60"/>
      <c r="D3015" s="60"/>
      <c r="H3015" s="61"/>
      <c r="I3015" s="61"/>
      <c r="J3015" s="61"/>
      <c r="K3015" s="61"/>
      <c r="L3015" s="61"/>
      <c r="M3015" s="61"/>
      <c r="N3015" s="61"/>
      <c r="O3015" s="61"/>
      <c r="P3015" s="61"/>
      <c r="Q3015" s="61"/>
      <c r="R3015" s="61"/>
      <c r="S3015" s="61"/>
      <c r="T3015" s="61"/>
      <c r="U3015" s="61"/>
      <c r="V3015" s="61"/>
      <c r="W3015" s="61"/>
      <c r="X3015" s="61"/>
      <c r="Y3015" s="61"/>
      <c r="Z3015" s="61"/>
      <c r="AA3015" s="61"/>
      <c r="AB3015" s="61"/>
      <c r="AC3015" s="61"/>
      <c r="AD3015" s="61"/>
      <c r="AE3015" s="61"/>
      <c r="AF3015" s="61"/>
      <c r="AG3015" s="61"/>
      <c r="AH3015" s="61"/>
      <c r="AI3015" s="61"/>
      <c r="AJ3015" s="61"/>
      <c r="AK3015" s="61"/>
      <c r="AL3015" s="61"/>
      <c r="AM3015" s="61"/>
      <c r="AN3015" s="61"/>
      <c r="AO3015" s="61"/>
      <c r="AP3015" s="62"/>
      <c r="AQ3015" s="61"/>
      <c r="AR3015" s="61"/>
      <c r="AS3015" s="61"/>
      <c r="AT3015" s="61"/>
      <c r="AU3015" s="61"/>
      <c r="AV3015" s="61"/>
      <c r="AW3015" s="60"/>
    </row>
    <row r="3016" s="59" customFormat="1" customHeight="1" spans="1:49">
      <c r="A3016" s="60"/>
      <c r="B3016" s="60"/>
      <c r="C3016" s="60"/>
      <c r="D3016" s="60"/>
      <c r="H3016" s="61"/>
      <c r="I3016" s="61"/>
      <c r="J3016" s="61"/>
      <c r="K3016" s="61"/>
      <c r="L3016" s="61"/>
      <c r="M3016" s="61"/>
      <c r="N3016" s="61"/>
      <c r="O3016" s="61"/>
      <c r="P3016" s="61"/>
      <c r="Q3016" s="61"/>
      <c r="R3016" s="61"/>
      <c r="S3016" s="61"/>
      <c r="T3016" s="61"/>
      <c r="U3016" s="61"/>
      <c r="V3016" s="61"/>
      <c r="W3016" s="61"/>
      <c r="X3016" s="61"/>
      <c r="Y3016" s="61"/>
      <c r="Z3016" s="61"/>
      <c r="AA3016" s="61"/>
      <c r="AB3016" s="61"/>
      <c r="AC3016" s="61"/>
      <c r="AD3016" s="61"/>
      <c r="AE3016" s="61"/>
      <c r="AF3016" s="61"/>
      <c r="AG3016" s="61"/>
      <c r="AH3016" s="61"/>
      <c r="AI3016" s="61"/>
      <c r="AJ3016" s="61"/>
      <c r="AK3016" s="61"/>
      <c r="AL3016" s="61"/>
      <c r="AM3016" s="61"/>
      <c r="AN3016" s="61"/>
      <c r="AO3016" s="61"/>
      <c r="AP3016" s="62"/>
      <c r="AQ3016" s="61"/>
      <c r="AR3016" s="61"/>
      <c r="AS3016" s="61"/>
      <c r="AT3016" s="61"/>
      <c r="AU3016" s="61"/>
      <c r="AV3016" s="61"/>
      <c r="AW3016" s="60"/>
    </row>
    <row r="3017" s="59" customFormat="1" customHeight="1" spans="1:49">
      <c r="A3017" s="60"/>
      <c r="B3017" s="60"/>
      <c r="C3017" s="60"/>
      <c r="D3017" s="60"/>
      <c r="H3017" s="61"/>
      <c r="I3017" s="61"/>
      <c r="J3017" s="61"/>
      <c r="K3017" s="61"/>
      <c r="L3017" s="61"/>
      <c r="M3017" s="61"/>
      <c r="N3017" s="61"/>
      <c r="O3017" s="61"/>
      <c r="P3017" s="61"/>
      <c r="Q3017" s="61"/>
      <c r="R3017" s="61"/>
      <c r="S3017" s="61"/>
      <c r="T3017" s="61"/>
      <c r="U3017" s="61"/>
      <c r="V3017" s="61"/>
      <c r="W3017" s="61"/>
      <c r="X3017" s="61"/>
      <c r="Y3017" s="61"/>
      <c r="Z3017" s="61"/>
      <c r="AA3017" s="61"/>
      <c r="AB3017" s="61"/>
      <c r="AC3017" s="61"/>
      <c r="AD3017" s="61"/>
      <c r="AE3017" s="61"/>
      <c r="AF3017" s="61"/>
      <c r="AG3017" s="61"/>
      <c r="AH3017" s="61"/>
      <c r="AI3017" s="61"/>
      <c r="AJ3017" s="61"/>
      <c r="AK3017" s="61"/>
      <c r="AL3017" s="61"/>
      <c r="AM3017" s="61"/>
      <c r="AN3017" s="61"/>
      <c r="AO3017" s="61"/>
      <c r="AP3017" s="62"/>
      <c r="AQ3017" s="61"/>
      <c r="AR3017" s="61"/>
      <c r="AS3017" s="61"/>
      <c r="AT3017" s="61"/>
      <c r="AU3017" s="61"/>
      <c r="AV3017" s="61"/>
      <c r="AW3017" s="60"/>
    </row>
    <row r="3018" s="59" customFormat="1" customHeight="1" spans="1:49">
      <c r="A3018" s="60"/>
      <c r="B3018" s="60"/>
      <c r="C3018" s="60"/>
      <c r="D3018" s="60"/>
      <c r="H3018" s="61"/>
      <c r="I3018" s="61"/>
      <c r="J3018" s="61"/>
      <c r="K3018" s="61"/>
      <c r="L3018" s="61"/>
      <c r="M3018" s="61"/>
      <c r="N3018" s="61"/>
      <c r="O3018" s="61"/>
      <c r="P3018" s="61"/>
      <c r="Q3018" s="61"/>
      <c r="R3018" s="61"/>
      <c r="S3018" s="61"/>
      <c r="T3018" s="61"/>
      <c r="U3018" s="61"/>
      <c r="V3018" s="61"/>
      <c r="W3018" s="61"/>
      <c r="X3018" s="61"/>
      <c r="Y3018" s="61"/>
      <c r="Z3018" s="61"/>
      <c r="AA3018" s="61"/>
      <c r="AB3018" s="61"/>
      <c r="AC3018" s="61"/>
      <c r="AD3018" s="61"/>
      <c r="AE3018" s="61"/>
      <c r="AF3018" s="61"/>
      <c r="AG3018" s="61"/>
      <c r="AH3018" s="61"/>
      <c r="AI3018" s="61"/>
      <c r="AJ3018" s="61"/>
      <c r="AK3018" s="61"/>
      <c r="AL3018" s="61"/>
      <c r="AM3018" s="61"/>
      <c r="AN3018" s="61"/>
      <c r="AO3018" s="61"/>
      <c r="AP3018" s="62"/>
      <c r="AQ3018" s="61"/>
      <c r="AR3018" s="61"/>
      <c r="AS3018" s="61"/>
      <c r="AT3018" s="61"/>
      <c r="AU3018" s="61"/>
      <c r="AV3018" s="61"/>
      <c r="AW3018" s="60"/>
    </row>
    <row r="3019" s="59" customFormat="1" customHeight="1" spans="1:49">
      <c r="A3019" s="60"/>
      <c r="B3019" s="60"/>
      <c r="C3019" s="60"/>
      <c r="D3019" s="60"/>
      <c r="H3019" s="61"/>
      <c r="I3019" s="61"/>
      <c r="J3019" s="61"/>
      <c r="K3019" s="61"/>
      <c r="L3019" s="61"/>
      <c r="M3019" s="61"/>
      <c r="N3019" s="61"/>
      <c r="O3019" s="61"/>
      <c r="P3019" s="61"/>
      <c r="Q3019" s="61"/>
      <c r="R3019" s="61"/>
      <c r="S3019" s="61"/>
      <c r="T3019" s="61"/>
      <c r="U3019" s="61"/>
      <c r="V3019" s="61"/>
      <c r="W3019" s="61"/>
      <c r="X3019" s="61"/>
      <c r="Y3019" s="61"/>
      <c r="Z3019" s="61"/>
      <c r="AA3019" s="61"/>
      <c r="AB3019" s="61"/>
      <c r="AC3019" s="61"/>
      <c r="AD3019" s="61"/>
      <c r="AE3019" s="61"/>
      <c r="AF3019" s="61"/>
      <c r="AG3019" s="61"/>
      <c r="AH3019" s="61"/>
      <c r="AI3019" s="61"/>
      <c r="AJ3019" s="61"/>
      <c r="AK3019" s="61"/>
      <c r="AL3019" s="61"/>
      <c r="AM3019" s="61"/>
      <c r="AN3019" s="61"/>
      <c r="AO3019" s="61"/>
      <c r="AP3019" s="62"/>
      <c r="AQ3019" s="61"/>
      <c r="AR3019" s="61"/>
      <c r="AS3019" s="61"/>
      <c r="AT3019" s="61"/>
      <c r="AU3019" s="61"/>
      <c r="AV3019" s="61"/>
      <c r="AW3019" s="60"/>
    </row>
    <row r="3020" s="59" customFormat="1" customHeight="1" spans="1:49">
      <c r="A3020" s="60"/>
      <c r="B3020" s="60"/>
      <c r="C3020" s="60"/>
      <c r="D3020" s="60"/>
      <c r="H3020" s="61"/>
      <c r="I3020" s="61"/>
      <c r="J3020" s="61"/>
      <c r="K3020" s="61"/>
      <c r="L3020" s="61"/>
      <c r="M3020" s="61"/>
      <c r="N3020" s="61"/>
      <c r="O3020" s="61"/>
      <c r="P3020" s="61"/>
      <c r="Q3020" s="61"/>
      <c r="R3020" s="61"/>
      <c r="S3020" s="61"/>
      <c r="T3020" s="61"/>
      <c r="U3020" s="61"/>
      <c r="V3020" s="61"/>
      <c r="W3020" s="61"/>
      <c r="X3020" s="61"/>
      <c r="Y3020" s="61"/>
      <c r="Z3020" s="61"/>
      <c r="AA3020" s="61"/>
      <c r="AB3020" s="61"/>
      <c r="AC3020" s="61"/>
      <c r="AD3020" s="61"/>
      <c r="AE3020" s="61"/>
      <c r="AF3020" s="61"/>
      <c r="AG3020" s="61"/>
      <c r="AH3020" s="61"/>
      <c r="AI3020" s="61"/>
      <c r="AJ3020" s="61"/>
      <c r="AK3020" s="61"/>
      <c r="AL3020" s="61"/>
      <c r="AM3020" s="61"/>
      <c r="AN3020" s="61"/>
      <c r="AO3020" s="61"/>
      <c r="AP3020" s="62"/>
      <c r="AQ3020" s="61"/>
      <c r="AR3020" s="61"/>
      <c r="AS3020" s="61"/>
      <c r="AT3020" s="61"/>
      <c r="AU3020" s="61"/>
      <c r="AV3020" s="61"/>
      <c r="AW3020" s="60"/>
    </row>
    <row r="3021" s="59" customFormat="1" customHeight="1" spans="1:49">
      <c r="A3021" s="60"/>
      <c r="B3021" s="60"/>
      <c r="C3021" s="60"/>
      <c r="D3021" s="60"/>
      <c r="H3021" s="61"/>
      <c r="I3021" s="61"/>
      <c r="J3021" s="61"/>
      <c r="K3021" s="61"/>
      <c r="L3021" s="61"/>
      <c r="M3021" s="61"/>
      <c r="N3021" s="61"/>
      <c r="O3021" s="61"/>
      <c r="P3021" s="61"/>
      <c r="Q3021" s="61"/>
      <c r="R3021" s="61"/>
      <c r="S3021" s="61"/>
      <c r="T3021" s="61"/>
      <c r="U3021" s="61"/>
      <c r="V3021" s="61"/>
      <c r="W3021" s="61"/>
      <c r="X3021" s="61"/>
      <c r="Y3021" s="61"/>
      <c r="Z3021" s="61"/>
      <c r="AA3021" s="61"/>
      <c r="AB3021" s="61"/>
      <c r="AC3021" s="61"/>
      <c r="AD3021" s="61"/>
      <c r="AE3021" s="61"/>
      <c r="AF3021" s="61"/>
      <c r="AG3021" s="61"/>
      <c r="AH3021" s="61"/>
      <c r="AI3021" s="61"/>
      <c r="AJ3021" s="61"/>
      <c r="AK3021" s="61"/>
      <c r="AL3021" s="61"/>
      <c r="AM3021" s="61"/>
      <c r="AN3021" s="61"/>
      <c r="AO3021" s="61"/>
      <c r="AP3021" s="62"/>
      <c r="AQ3021" s="61"/>
      <c r="AR3021" s="61"/>
      <c r="AS3021" s="61"/>
      <c r="AT3021" s="61"/>
      <c r="AU3021" s="61"/>
      <c r="AV3021" s="61"/>
      <c r="AW3021" s="60"/>
    </row>
    <row r="3022" s="59" customFormat="1" customHeight="1" spans="1:49">
      <c r="A3022" s="60"/>
      <c r="B3022" s="60"/>
      <c r="C3022" s="60"/>
      <c r="D3022" s="60"/>
      <c r="H3022" s="61"/>
      <c r="I3022" s="61"/>
      <c r="J3022" s="61"/>
      <c r="K3022" s="61"/>
      <c r="L3022" s="61"/>
      <c r="M3022" s="61"/>
      <c r="N3022" s="61"/>
      <c r="O3022" s="61"/>
      <c r="P3022" s="61"/>
      <c r="Q3022" s="61"/>
      <c r="R3022" s="61"/>
      <c r="S3022" s="61"/>
      <c r="T3022" s="61"/>
      <c r="U3022" s="61"/>
      <c r="V3022" s="61"/>
      <c r="W3022" s="61"/>
      <c r="X3022" s="61"/>
      <c r="Y3022" s="61"/>
      <c r="Z3022" s="61"/>
      <c r="AA3022" s="61"/>
      <c r="AB3022" s="61"/>
      <c r="AC3022" s="61"/>
      <c r="AD3022" s="61"/>
      <c r="AE3022" s="61"/>
      <c r="AF3022" s="61"/>
      <c r="AG3022" s="61"/>
      <c r="AH3022" s="61"/>
      <c r="AI3022" s="61"/>
      <c r="AJ3022" s="61"/>
      <c r="AK3022" s="61"/>
      <c r="AL3022" s="61"/>
      <c r="AM3022" s="61"/>
      <c r="AN3022" s="61"/>
      <c r="AO3022" s="61"/>
      <c r="AP3022" s="62"/>
      <c r="AQ3022" s="61"/>
      <c r="AR3022" s="61"/>
      <c r="AS3022" s="61"/>
      <c r="AT3022" s="61"/>
      <c r="AU3022" s="61"/>
      <c r="AV3022" s="61"/>
      <c r="AW3022" s="60"/>
    </row>
    <row r="3023" s="59" customFormat="1" customHeight="1" spans="1:49">
      <c r="A3023" s="60"/>
      <c r="B3023" s="60"/>
      <c r="C3023" s="60"/>
      <c r="D3023" s="60"/>
      <c r="H3023" s="61"/>
      <c r="I3023" s="61"/>
      <c r="J3023" s="61"/>
      <c r="K3023" s="61"/>
      <c r="L3023" s="61"/>
      <c r="M3023" s="61"/>
      <c r="N3023" s="61"/>
      <c r="O3023" s="61"/>
      <c r="P3023" s="61"/>
      <c r="Q3023" s="61"/>
      <c r="R3023" s="61"/>
      <c r="S3023" s="61"/>
      <c r="T3023" s="61"/>
      <c r="U3023" s="61"/>
      <c r="V3023" s="61"/>
      <c r="W3023" s="61"/>
      <c r="X3023" s="61"/>
      <c r="Y3023" s="61"/>
      <c r="Z3023" s="61"/>
      <c r="AA3023" s="61"/>
      <c r="AB3023" s="61"/>
      <c r="AC3023" s="61"/>
      <c r="AD3023" s="61"/>
      <c r="AE3023" s="61"/>
      <c r="AF3023" s="61"/>
      <c r="AG3023" s="61"/>
      <c r="AH3023" s="61"/>
      <c r="AI3023" s="61"/>
      <c r="AJ3023" s="61"/>
      <c r="AK3023" s="61"/>
      <c r="AL3023" s="61"/>
      <c r="AM3023" s="61"/>
      <c r="AN3023" s="61"/>
      <c r="AO3023" s="61"/>
      <c r="AP3023" s="62"/>
      <c r="AQ3023" s="61"/>
      <c r="AR3023" s="61"/>
      <c r="AS3023" s="61"/>
      <c r="AT3023" s="61"/>
      <c r="AU3023" s="61"/>
      <c r="AV3023" s="61"/>
      <c r="AW3023" s="60"/>
    </row>
    <row r="3024" s="59" customFormat="1" customHeight="1" spans="1:49">
      <c r="A3024" s="60"/>
      <c r="B3024" s="60"/>
      <c r="C3024" s="60"/>
      <c r="D3024" s="60"/>
      <c r="H3024" s="61"/>
      <c r="I3024" s="61"/>
      <c r="J3024" s="61"/>
      <c r="K3024" s="61"/>
      <c r="L3024" s="61"/>
      <c r="M3024" s="61"/>
      <c r="N3024" s="61"/>
      <c r="O3024" s="61"/>
      <c r="P3024" s="61"/>
      <c r="Q3024" s="61"/>
      <c r="R3024" s="61"/>
      <c r="S3024" s="61"/>
      <c r="T3024" s="61"/>
      <c r="U3024" s="61"/>
      <c r="V3024" s="61"/>
      <c r="W3024" s="61"/>
      <c r="X3024" s="61"/>
      <c r="Y3024" s="61"/>
      <c r="Z3024" s="61"/>
      <c r="AA3024" s="61"/>
      <c r="AB3024" s="61"/>
      <c r="AC3024" s="61"/>
      <c r="AD3024" s="61"/>
      <c r="AE3024" s="61"/>
      <c r="AF3024" s="61"/>
      <c r="AG3024" s="61"/>
      <c r="AH3024" s="61"/>
      <c r="AI3024" s="61"/>
      <c r="AJ3024" s="61"/>
      <c r="AK3024" s="61"/>
      <c r="AL3024" s="61"/>
      <c r="AM3024" s="61"/>
      <c r="AN3024" s="61"/>
      <c r="AO3024" s="61"/>
      <c r="AP3024" s="62"/>
      <c r="AQ3024" s="61"/>
      <c r="AR3024" s="61"/>
      <c r="AS3024" s="61"/>
      <c r="AT3024" s="61"/>
      <c r="AU3024" s="61"/>
      <c r="AV3024" s="61"/>
      <c r="AW3024" s="60"/>
    </row>
    <row r="3025" s="59" customFormat="1" customHeight="1" spans="1:49">
      <c r="A3025" s="60"/>
      <c r="B3025" s="60"/>
      <c r="C3025" s="60"/>
      <c r="D3025" s="60"/>
      <c r="H3025" s="61"/>
      <c r="I3025" s="61"/>
      <c r="J3025" s="61"/>
      <c r="K3025" s="61"/>
      <c r="L3025" s="61"/>
      <c r="M3025" s="61"/>
      <c r="N3025" s="61"/>
      <c r="O3025" s="61"/>
      <c r="P3025" s="61"/>
      <c r="Q3025" s="61"/>
      <c r="R3025" s="61"/>
      <c r="S3025" s="61"/>
      <c r="T3025" s="61"/>
      <c r="U3025" s="61"/>
      <c r="V3025" s="61"/>
      <c r="W3025" s="61"/>
      <c r="X3025" s="61"/>
      <c r="Y3025" s="61"/>
      <c r="Z3025" s="61"/>
      <c r="AA3025" s="61"/>
      <c r="AB3025" s="61"/>
      <c r="AC3025" s="61"/>
      <c r="AD3025" s="61"/>
      <c r="AE3025" s="61"/>
      <c r="AF3025" s="61"/>
      <c r="AG3025" s="61"/>
      <c r="AH3025" s="61"/>
      <c r="AI3025" s="61"/>
      <c r="AJ3025" s="61"/>
      <c r="AK3025" s="61"/>
      <c r="AL3025" s="61"/>
      <c r="AM3025" s="61"/>
      <c r="AN3025" s="61"/>
      <c r="AO3025" s="61"/>
      <c r="AP3025" s="62"/>
      <c r="AQ3025" s="61"/>
      <c r="AR3025" s="61"/>
      <c r="AS3025" s="61"/>
      <c r="AT3025" s="61"/>
      <c r="AU3025" s="61"/>
      <c r="AV3025" s="61"/>
      <c r="AW3025" s="60"/>
    </row>
    <row r="3026" s="59" customFormat="1" customHeight="1" spans="1:49">
      <c r="A3026" s="60"/>
      <c r="B3026" s="60"/>
      <c r="C3026" s="60"/>
      <c r="D3026" s="60"/>
      <c r="H3026" s="61"/>
      <c r="I3026" s="61"/>
      <c r="J3026" s="61"/>
      <c r="K3026" s="61"/>
      <c r="L3026" s="61"/>
      <c r="M3026" s="61"/>
      <c r="N3026" s="61"/>
      <c r="O3026" s="61"/>
      <c r="P3026" s="61"/>
      <c r="Q3026" s="61"/>
      <c r="R3026" s="61"/>
      <c r="S3026" s="61"/>
      <c r="T3026" s="61"/>
      <c r="U3026" s="61"/>
      <c r="V3026" s="61"/>
      <c r="W3026" s="61"/>
      <c r="X3026" s="61"/>
      <c r="Y3026" s="61"/>
      <c r="Z3026" s="61"/>
      <c r="AA3026" s="61"/>
      <c r="AB3026" s="61"/>
      <c r="AC3026" s="61"/>
      <c r="AD3026" s="61"/>
      <c r="AE3026" s="61"/>
      <c r="AF3026" s="61"/>
      <c r="AG3026" s="61"/>
      <c r="AH3026" s="61"/>
      <c r="AI3026" s="61"/>
      <c r="AJ3026" s="61"/>
      <c r="AK3026" s="61"/>
      <c r="AL3026" s="61"/>
      <c r="AM3026" s="61"/>
      <c r="AN3026" s="61"/>
      <c r="AO3026" s="61"/>
      <c r="AP3026" s="62"/>
      <c r="AQ3026" s="61"/>
      <c r="AR3026" s="61"/>
      <c r="AS3026" s="61"/>
      <c r="AT3026" s="61"/>
      <c r="AU3026" s="61"/>
      <c r="AV3026" s="61"/>
      <c r="AW3026" s="60"/>
    </row>
    <row r="3027" s="59" customFormat="1" customHeight="1" spans="1:49">
      <c r="A3027" s="60"/>
      <c r="B3027" s="60"/>
      <c r="C3027" s="60"/>
      <c r="D3027" s="60"/>
      <c r="H3027" s="61"/>
      <c r="I3027" s="61"/>
      <c r="J3027" s="61"/>
      <c r="K3027" s="61"/>
      <c r="L3027" s="61"/>
      <c r="M3027" s="61"/>
      <c r="N3027" s="61"/>
      <c r="O3027" s="61"/>
      <c r="P3027" s="61"/>
      <c r="Q3027" s="61"/>
      <c r="R3027" s="61"/>
      <c r="S3027" s="61"/>
      <c r="T3027" s="61"/>
      <c r="U3027" s="61"/>
      <c r="V3027" s="61"/>
      <c r="W3027" s="61"/>
      <c r="X3027" s="61"/>
      <c r="Y3027" s="61"/>
      <c r="Z3027" s="61"/>
      <c r="AA3027" s="61"/>
      <c r="AB3027" s="61"/>
      <c r="AC3027" s="61"/>
      <c r="AD3027" s="61"/>
      <c r="AE3027" s="61"/>
      <c r="AF3027" s="61"/>
      <c r="AG3027" s="61"/>
      <c r="AH3027" s="61"/>
      <c r="AI3027" s="61"/>
      <c r="AJ3027" s="61"/>
      <c r="AK3027" s="61"/>
      <c r="AL3027" s="61"/>
      <c r="AM3027" s="61"/>
      <c r="AN3027" s="61"/>
      <c r="AO3027" s="61"/>
      <c r="AP3027" s="62"/>
      <c r="AQ3027" s="61"/>
      <c r="AR3027" s="61"/>
      <c r="AS3027" s="61"/>
      <c r="AT3027" s="61"/>
      <c r="AU3027" s="61"/>
      <c r="AV3027" s="61"/>
      <c r="AW3027" s="60"/>
    </row>
    <row r="3028" s="59" customFormat="1" customHeight="1" spans="1:49">
      <c r="A3028" s="60"/>
      <c r="B3028" s="60"/>
      <c r="C3028" s="60"/>
      <c r="D3028" s="60"/>
      <c r="H3028" s="61"/>
      <c r="I3028" s="61"/>
      <c r="J3028" s="61"/>
      <c r="K3028" s="61"/>
      <c r="L3028" s="61"/>
      <c r="M3028" s="61"/>
      <c r="N3028" s="61"/>
      <c r="O3028" s="61"/>
      <c r="P3028" s="61"/>
      <c r="Q3028" s="61"/>
      <c r="R3028" s="61"/>
      <c r="S3028" s="61"/>
      <c r="T3028" s="61"/>
      <c r="U3028" s="61"/>
      <c r="V3028" s="61"/>
      <c r="W3028" s="61"/>
      <c r="X3028" s="61"/>
      <c r="Y3028" s="61"/>
      <c r="Z3028" s="61"/>
      <c r="AA3028" s="61"/>
      <c r="AB3028" s="61"/>
      <c r="AC3028" s="61"/>
      <c r="AD3028" s="61"/>
      <c r="AE3028" s="61"/>
      <c r="AF3028" s="61"/>
      <c r="AG3028" s="61"/>
      <c r="AH3028" s="61"/>
      <c r="AI3028" s="61"/>
      <c r="AJ3028" s="61"/>
      <c r="AK3028" s="61"/>
      <c r="AL3028" s="61"/>
      <c r="AM3028" s="61"/>
      <c r="AN3028" s="61"/>
      <c r="AO3028" s="61"/>
      <c r="AP3028" s="62"/>
      <c r="AQ3028" s="61"/>
      <c r="AR3028" s="61"/>
      <c r="AS3028" s="61"/>
      <c r="AT3028" s="61"/>
      <c r="AU3028" s="61"/>
      <c r="AV3028" s="61"/>
      <c r="AW3028" s="60"/>
    </row>
    <row r="3029" s="59" customFormat="1" customHeight="1" spans="1:49">
      <c r="A3029" s="60"/>
      <c r="B3029" s="60"/>
      <c r="C3029" s="60"/>
      <c r="D3029" s="60"/>
      <c r="H3029" s="61"/>
      <c r="I3029" s="61"/>
      <c r="J3029" s="61"/>
      <c r="K3029" s="61"/>
      <c r="L3029" s="61"/>
      <c r="M3029" s="61"/>
      <c r="N3029" s="61"/>
      <c r="O3029" s="61"/>
      <c r="P3029" s="61"/>
      <c r="Q3029" s="61"/>
      <c r="R3029" s="61"/>
      <c r="S3029" s="61"/>
      <c r="T3029" s="61"/>
      <c r="U3029" s="61"/>
      <c r="V3029" s="61"/>
      <c r="W3029" s="61"/>
      <c r="X3029" s="61"/>
      <c r="Y3029" s="61"/>
      <c r="Z3029" s="61"/>
      <c r="AA3029" s="61"/>
      <c r="AB3029" s="61"/>
      <c r="AC3029" s="61"/>
      <c r="AD3029" s="61"/>
      <c r="AE3029" s="61"/>
      <c r="AF3029" s="61"/>
      <c r="AG3029" s="61"/>
      <c r="AH3029" s="61"/>
      <c r="AI3029" s="61"/>
      <c r="AJ3029" s="61"/>
      <c r="AK3029" s="61"/>
      <c r="AL3029" s="61"/>
      <c r="AM3029" s="61"/>
      <c r="AN3029" s="61"/>
      <c r="AO3029" s="61"/>
      <c r="AP3029" s="62"/>
      <c r="AQ3029" s="61"/>
      <c r="AR3029" s="61"/>
      <c r="AS3029" s="61"/>
      <c r="AT3029" s="61"/>
      <c r="AU3029" s="61"/>
      <c r="AV3029" s="61"/>
      <c r="AW3029" s="60"/>
    </row>
    <row r="3030" s="59" customFormat="1" customHeight="1" spans="1:49">
      <c r="A3030" s="60"/>
      <c r="B3030" s="60"/>
      <c r="C3030" s="60"/>
      <c r="D3030" s="60"/>
      <c r="H3030" s="61"/>
      <c r="I3030" s="61"/>
      <c r="J3030" s="61"/>
      <c r="K3030" s="61"/>
      <c r="L3030" s="61"/>
      <c r="M3030" s="61"/>
      <c r="N3030" s="61"/>
      <c r="O3030" s="61"/>
      <c r="P3030" s="61"/>
      <c r="Q3030" s="61"/>
      <c r="R3030" s="61"/>
      <c r="S3030" s="61"/>
      <c r="T3030" s="61"/>
      <c r="U3030" s="61"/>
      <c r="V3030" s="61"/>
      <c r="W3030" s="61"/>
      <c r="X3030" s="61"/>
      <c r="Y3030" s="61"/>
      <c r="Z3030" s="61"/>
      <c r="AA3030" s="61"/>
      <c r="AB3030" s="61"/>
      <c r="AC3030" s="61"/>
      <c r="AD3030" s="61"/>
      <c r="AE3030" s="61"/>
      <c r="AF3030" s="61"/>
      <c r="AG3030" s="61"/>
      <c r="AH3030" s="61"/>
      <c r="AI3030" s="61"/>
      <c r="AJ3030" s="61"/>
      <c r="AK3030" s="61"/>
      <c r="AL3030" s="61"/>
      <c r="AM3030" s="61"/>
      <c r="AN3030" s="61"/>
      <c r="AO3030" s="61"/>
      <c r="AP3030" s="62"/>
      <c r="AQ3030" s="61"/>
      <c r="AR3030" s="61"/>
      <c r="AS3030" s="61"/>
      <c r="AT3030" s="61"/>
      <c r="AU3030" s="61"/>
      <c r="AV3030" s="61"/>
      <c r="AW3030" s="60"/>
    </row>
    <row r="3031" s="59" customFormat="1" customHeight="1" spans="1:49">
      <c r="A3031" s="60"/>
      <c r="B3031" s="60"/>
      <c r="C3031" s="60"/>
      <c r="D3031" s="60"/>
      <c r="H3031" s="61"/>
      <c r="I3031" s="61"/>
      <c r="J3031" s="61"/>
      <c r="K3031" s="61"/>
      <c r="L3031" s="61"/>
      <c r="M3031" s="61"/>
      <c r="N3031" s="61"/>
      <c r="O3031" s="61"/>
      <c r="P3031" s="61"/>
      <c r="Q3031" s="61"/>
      <c r="R3031" s="61"/>
      <c r="S3031" s="61"/>
      <c r="T3031" s="61"/>
      <c r="U3031" s="61"/>
      <c r="V3031" s="61"/>
      <c r="W3031" s="61"/>
      <c r="X3031" s="61"/>
      <c r="Y3031" s="61"/>
      <c r="Z3031" s="61"/>
      <c r="AA3031" s="61"/>
      <c r="AB3031" s="61"/>
      <c r="AC3031" s="61"/>
      <c r="AD3031" s="61"/>
      <c r="AE3031" s="61"/>
      <c r="AF3031" s="61"/>
      <c r="AG3031" s="61"/>
      <c r="AH3031" s="61"/>
      <c r="AI3031" s="61"/>
      <c r="AJ3031" s="61"/>
      <c r="AK3031" s="61"/>
      <c r="AL3031" s="61"/>
      <c r="AM3031" s="61"/>
      <c r="AN3031" s="61"/>
      <c r="AO3031" s="61"/>
      <c r="AP3031" s="62"/>
      <c r="AQ3031" s="61"/>
      <c r="AR3031" s="61"/>
      <c r="AS3031" s="61"/>
      <c r="AT3031" s="61"/>
      <c r="AU3031" s="61"/>
      <c r="AV3031" s="61"/>
      <c r="AW3031" s="60"/>
    </row>
    <row r="3032" s="59" customFormat="1" customHeight="1" spans="1:49">
      <c r="A3032" s="60"/>
      <c r="B3032" s="60"/>
      <c r="C3032" s="60"/>
      <c r="D3032" s="60"/>
      <c r="H3032" s="61"/>
      <c r="I3032" s="61"/>
      <c r="J3032" s="61"/>
      <c r="K3032" s="61"/>
      <c r="L3032" s="61"/>
      <c r="M3032" s="61"/>
      <c r="N3032" s="61"/>
      <c r="O3032" s="61"/>
      <c r="P3032" s="61"/>
      <c r="Q3032" s="61"/>
      <c r="R3032" s="61"/>
      <c r="S3032" s="61"/>
      <c r="T3032" s="61"/>
      <c r="U3032" s="61"/>
      <c r="V3032" s="61"/>
      <c r="W3032" s="61"/>
      <c r="X3032" s="61"/>
      <c r="Y3032" s="61"/>
      <c r="Z3032" s="61"/>
      <c r="AA3032" s="61"/>
      <c r="AB3032" s="61"/>
      <c r="AC3032" s="61"/>
      <c r="AD3032" s="61"/>
      <c r="AE3032" s="61"/>
      <c r="AF3032" s="61"/>
      <c r="AG3032" s="61"/>
      <c r="AH3032" s="61"/>
      <c r="AI3032" s="61"/>
      <c r="AJ3032" s="61"/>
      <c r="AK3032" s="61"/>
      <c r="AL3032" s="61"/>
      <c r="AM3032" s="61"/>
      <c r="AN3032" s="61"/>
      <c r="AO3032" s="61"/>
      <c r="AP3032" s="62"/>
      <c r="AQ3032" s="61"/>
      <c r="AR3032" s="61"/>
      <c r="AS3032" s="61"/>
      <c r="AT3032" s="61"/>
      <c r="AU3032" s="61"/>
      <c r="AV3032" s="61"/>
      <c r="AW3032" s="60"/>
    </row>
    <row r="3033" s="59" customFormat="1" customHeight="1" spans="1:49">
      <c r="A3033" s="60"/>
      <c r="B3033" s="60"/>
      <c r="C3033" s="60"/>
      <c r="D3033" s="60"/>
      <c r="H3033" s="61"/>
      <c r="I3033" s="61"/>
      <c r="J3033" s="61"/>
      <c r="K3033" s="61"/>
      <c r="L3033" s="61"/>
      <c r="M3033" s="61"/>
      <c r="N3033" s="61"/>
      <c r="O3033" s="61"/>
      <c r="P3033" s="61"/>
      <c r="Q3033" s="61"/>
      <c r="R3033" s="61"/>
      <c r="S3033" s="61"/>
      <c r="T3033" s="61"/>
      <c r="U3033" s="61"/>
      <c r="V3033" s="61"/>
      <c r="W3033" s="61"/>
      <c r="X3033" s="61"/>
      <c r="Y3033" s="61"/>
      <c r="Z3033" s="61"/>
      <c r="AA3033" s="61"/>
      <c r="AB3033" s="61"/>
      <c r="AC3033" s="61"/>
      <c r="AD3033" s="61"/>
      <c r="AE3033" s="61"/>
      <c r="AF3033" s="61"/>
      <c r="AG3033" s="61"/>
      <c r="AH3033" s="61"/>
      <c r="AI3033" s="61"/>
      <c r="AJ3033" s="61"/>
      <c r="AK3033" s="61"/>
      <c r="AL3033" s="61"/>
      <c r="AM3033" s="61"/>
      <c r="AN3033" s="61"/>
      <c r="AO3033" s="61"/>
      <c r="AP3033" s="62"/>
      <c r="AQ3033" s="61"/>
      <c r="AR3033" s="61"/>
      <c r="AS3033" s="61"/>
      <c r="AT3033" s="61"/>
      <c r="AU3033" s="61"/>
      <c r="AV3033" s="61"/>
      <c r="AW3033" s="60"/>
    </row>
    <row r="3034" s="59" customFormat="1" customHeight="1" spans="1:49">
      <c r="A3034" s="60"/>
      <c r="B3034" s="60"/>
      <c r="C3034" s="60"/>
      <c r="D3034" s="60"/>
      <c r="H3034" s="61"/>
      <c r="I3034" s="61"/>
      <c r="J3034" s="61"/>
      <c r="K3034" s="61"/>
      <c r="L3034" s="61"/>
      <c r="M3034" s="61"/>
      <c r="N3034" s="61"/>
      <c r="O3034" s="61"/>
      <c r="P3034" s="61"/>
      <c r="Q3034" s="61"/>
      <c r="R3034" s="61"/>
      <c r="S3034" s="61"/>
      <c r="T3034" s="61"/>
      <c r="U3034" s="61"/>
      <c r="V3034" s="61"/>
      <c r="W3034" s="61"/>
      <c r="X3034" s="61"/>
      <c r="Y3034" s="61"/>
      <c r="Z3034" s="61"/>
      <c r="AA3034" s="61"/>
      <c r="AB3034" s="61"/>
      <c r="AC3034" s="61"/>
      <c r="AD3034" s="61"/>
      <c r="AE3034" s="61"/>
      <c r="AF3034" s="61"/>
      <c r="AG3034" s="61"/>
      <c r="AH3034" s="61"/>
      <c r="AI3034" s="61"/>
      <c r="AJ3034" s="61"/>
      <c r="AK3034" s="61"/>
      <c r="AL3034" s="61"/>
      <c r="AM3034" s="61"/>
      <c r="AN3034" s="61"/>
      <c r="AO3034" s="61"/>
      <c r="AP3034" s="62"/>
      <c r="AQ3034" s="61"/>
      <c r="AR3034" s="61"/>
      <c r="AS3034" s="61"/>
      <c r="AT3034" s="61"/>
      <c r="AU3034" s="61"/>
      <c r="AV3034" s="61"/>
      <c r="AW3034" s="60"/>
    </row>
    <row r="3035" s="59" customFormat="1" customHeight="1" spans="1:49">
      <c r="A3035" s="60"/>
      <c r="B3035" s="60"/>
      <c r="C3035" s="60"/>
      <c r="D3035" s="60"/>
      <c r="H3035" s="61"/>
      <c r="I3035" s="61"/>
      <c r="J3035" s="61"/>
      <c r="K3035" s="61"/>
      <c r="L3035" s="61"/>
      <c r="M3035" s="61"/>
      <c r="N3035" s="61"/>
      <c r="O3035" s="61"/>
      <c r="P3035" s="61"/>
      <c r="Q3035" s="61"/>
      <c r="R3035" s="61"/>
      <c r="S3035" s="61"/>
      <c r="T3035" s="61"/>
      <c r="U3035" s="61"/>
      <c r="V3035" s="61"/>
      <c r="W3035" s="61"/>
      <c r="X3035" s="61"/>
      <c r="Y3035" s="61"/>
      <c r="Z3035" s="61"/>
      <c r="AA3035" s="61"/>
      <c r="AB3035" s="61"/>
      <c r="AC3035" s="61"/>
      <c r="AD3035" s="61"/>
      <c r="AE3035" s="61"/>
      <c r="AF3035" s="61"/>
      <c r="AG3035" s="61"/>
      <c r="AH3035" s="61"/>
      <c r="AI3035" s="61"/>
      <c r="AJ3035" s="61"/>
      <c r="AK3035" s="61"/>
      <c r="AL3035" s="61"/>
      <c r="AM3035" s="61"/>
      <c r="AN3035" s="61"/>
      <c r="AO3035" s="61"/>
      <c r="AP3035" s="62"/>
      <c r="AQ3035" s="61"/>
      <c r="AR3035" s="61"/>
      <c r="AS3035" s="61"/>
      <c r="AT3035" s="61"/>
      <c r="AU3035" s="61"/>
      <c r="AV3035" s="61"/>
      <c r="AW3035" s="60"/>
    </row>
    <row r="3036" s="59" customFormat="1" customHeight="1" spans="1:49">
      <c r="A3036" s="60"/>
      <c r="B3036" s="60"/>
      <c r="C3036" s="60"/>
      <c r="D3036" s="60"/>
      <c r="H3036" s="61"/>
      <c r="I3036" s="61"/>
      <c r="J3036" s="61"/>
      <c r="K3036" s="61"/>
      <c r="L3036" s="61"/>
      <c r="M3036" s="61"/>
      <c r="N3036" s="61"/>
      <c r="O3036" s="61"/>
      <c r="P3036" s="61"/>
      <c r="Q3036" s="61"/>
      <c r="R3036" s="61"/>
      <c r="S3036" s="61"/>
      <c r="T3036" s="61"/>
      <c r="U3036" s="61"/>
      <c r="V3036" s="61"/>
      <c r="W3036" s="61"/>
      <c r="X3036" s="61"/>
      <c r="Y3036" s="61"/>
      <c r="Z3036" s="61"/>
      <c r="AA3036" s="61"/>
      <c r="AB3036" s="61"/>
      <c r="AC3036" s="61"/>
      <c r="AD3036" s="61"/>
      <c r="AE3036" s="61"/>
      <c r="AF3036" s="61"/>
      <c r="AG3036" s="61"/>
      <c r="AH3036" s="61"/>
      <c r="AI3036" s="61"/>
      <c r="AJ3036" s="61"/>
      <c r="AK3036" s="61"/>
      <c r="AL3036" s="61"/>
      <c r="AM3036" s="61"/>
      <c r="AN3036" s="61"/>
      <c r="AO3036" s="61"/>
      <c r="AP3036" s="62"/>
      <c r="AQ3036" s="61"/>
      <c r="AR3036" s="61"/>
      <c r="AS3036" s="61"/>
      <c r="AT3036" s="61"/>
      <c r="AU3036" s="61"/>
      <c r="AV3036" s="61"/>
      <c r="AW3036" s="60"/>
    </row>
    <row r="3037" s="59" customFormat="1" customHeight="1" spans="1:49">
      <c r="A3037" s="60"/>
      <c r="B3037" s="60"/>
      <c r="C3037" s="60"/>
      <c r="D3037" s="60"/>
      <c r="H3037" s="61"/>
      <c r="I3037" s="61"/>
      <c r="J3037" s="61"/>
      <c r="K3037" s="61"/>
      <c r="L3037" s="61"/>
      <c r="M3037" s="61"/>
      <c r="N3037" s="61"/>
      <c r="O3037" s="61"/>
      <c r="P3037" s="61"/>
      <c r="Q3037" s="61"/>
      <c r="R3037" s="61"/>
      <c r="S3037" s="61"/>
      <c r="T3037" s="61"/>
      <c r="U3037" s="61"/>
      <c r="V3037" s="61"/>
      <c r="W3037" s="61"/>
      <c r="X3037" s="61"/>
      <c r="Y3037" s="61"/>
      <c r="Z3037" s="61"/>
      <c r="AA3037" s="61"/>
      <c r="AB3037" s="61"/>
      <c r="AC3037" s="61"/>
      <c r="AD3037" s="61"/>
      <c r="AE3037" s="61"/>
      <c r="AF3037" s="61"/>
      <c r="AG3037" s="61"/>
      <c r="AH3037" s="61"/>
      <c r="AI3037" s="61"/>
      <c r="AJ3037" s="61"/>
      <c r="AK3037" s="61"/>
      <c r="AL3037" s="61"/>
      <c r="AM3037" s="61"/>
      <c r="AN3037" s="61"/>
      <c r="AO3037" s="61"/>
      <c r="AP3037" s="62"/>
      <c r="AQ3037" s="61"/>
      <c r="AR3037" s="61"/>
      <c r="AS3037" s="61"/>
      <c r="AT3037" s="61"/>
      <c r="AU3037" s="61"/>
      <c r="AV3037" s="61"/>
      <c r="AW3037" s="60"/>
    </row>
    <row r="3038" s="59" customFormat="1" customHeight="1" spans="1:49">
      <c r="A3038" s="60"/>
      <c r="B3038" s="60"/>
      <c r="C3038" s="60"/>
      <c r="D3038" s="60"/>
      <c r="H3038" s="61"/>
      <c r="I3038" s="61"/>
      <c r="J3038" s="61"/>
      <c r="K3038" s="61"/>
      <c r="L3038" s="61"/>
      <c r="M3038" s="61"/>
      <c r="N3038" s="61"/>
      <c r="O3038" s="61"/>
      <c r="P3038" s="61"/>
      <c r="Q3038" s="61"/>
      <c r="R3038" s="61"/>
      <c r="S3038" s="61"/>
      <c r="T3038" s="61"/>
      <c r="U3038" s="61"/>
      <c r="V3038" s="61"/>
      <c r="W3038" s="61"/>
      <c r="X3038" s="61"/>
      <c r="Y3038" s="61"/>
      <c r="Z3038" s="61"/>
      <c r="AA3038" s="61"/>
      <c r="AB3038" s="61"/>
      <c r="AC3038" s="61"/>
      <c r="AD3038" s="61"/>
      <c r="AE3038" s="61"/>
      <c r="AF3038" s="61"/>
      <c r="AG3038" s="61"/>
      <c r="AH3038" s="61"/>
      <c r="AI3038" s="61"/>
      <c r="AJ3038" s="61"/>
      <c r="AK3038" s="61"/>
      <c r="AL3038" s="61"/>
      <c r="AM3038" s="61"/>
      <c r="AN3038" s="61"/>
      <c r="AO3038" s="61"/>
      <c r="AP3038" s="62"/>
      <c r="AQ3038" s="61"/>
      <c r="AR3038" s="61"/>
      <c r="AS3038" s="61"/>
      <c r="AT3038" s="61"/>
      <c r="AU3038" s="61"/>
      <c r="AV3038" s="61"/>
      <c r="AW3038" s="60"/>
    </row>
    <row r="3039" s="59" customFormat="1" customHeight="1" spans="1:49">
      <c r="A3039" s="60"/>
      <c r="B3039" s="60"/>
      <c r="C3039" s="60"/>
      <c r="D3039" s="60"/>
      <c r="H3039" s="61"/>
      <c r="I3039" s="61"/>
      <c r="J3039" s="61"/>
      <c r="K3039" s="61"/>
      <c r="L3039" s="61"/>
      <c r="M3039" s="61"/>
      <c r="N3039" s="61"/>
      <c r="O3039" s="61"/>
      <c r="P3039" s="61"/>
      <c r="Q3039" s="61"/>
      <c r="R3039" s="61"/>
      <c r="S3039" s="61"/>
      <c r="T3039" s="61"/>
      <c r="U3039" s="61"/>
      <c r="V3039" s="61"/>
      <c r="W3039" s="61"/>
      <c r="X3039" s="61"/>
      <c r="Y3039" s="61"/>
      <c r="Z3039" s="61"/>
      <c r="AA3039" s="61"/>
      <c r="AB3039" s="61"/>
      <c r="AC3039" s="61"/>
      <c r="AD3039" s="61"/>
      <c r="AE3039" s="61"/>
      <c r="AF3039" s="61"/>
      <c r="AG3039" s="61"/>
      <c r="AH3039" s="61"/>
      <c r="AI3039" s="61"/>
      <c r="AJ3039" s="61"/>
      <c r="AK3039" s="61"/>
      <c r="AL3039" s="61"/>
      <c r="AM3039" s="61"/>
      <c r="AN3039" s="61"/>
      <c r="AO3039" s="61"/>
      <c r="AP3039" s="62"/>
      <c r="AQ3039" s="61"/>
      <c r="AR3039" s="61"/>
      <c r="AS3039" s="61"/>
      <c r="AT3039" s="61"/>
      <c r="AU3039" s="61"/>
      <c r="AV3039" s="61"/>
      <c r="AW3039" s="60"/>
    </row>
    <row r="3040" s="59" customFormat="1" customHeight="1" spans="1:49">
      <c r="A3040" s="60"/>
      <c r="B3040" s="60"/>
      <c r="C3040" s="60"/>
      <c r="D3040" s="60"/>
      <c r="H3040" s="61"/>
      <c r="I3040" s="61"/>
      <c r="J3040" s="61"/>
      <c r="K3040" s="61"/>
      <c r="L3040" s="61"/>
      <c r="M3040" s="61"/>
      <c r="N3040" s="61"/>
      <c r="O3040" s="61"/>
      <c r="P3040" s="61"/>
      <c r="Q3040" s="61"/>
      <c r="R3040" s="61"/>
      <c r="S3040" s="61"/>
      <c r="T3040" s="61"/>
      <c r="U3040" s="61"/>
      <c r="V3040" s="61"/>
      <c r="W3040" s="61"/>
      <c r="X3040" s="61"/>
      <c r="Y3040" s="61"/>
      <c r="Z3040" s="61"/>
      <c r="AA3040" s="61"/>
      <c r="AB3040" s="61"/>
      <c r="AC3040" s="61"/>
      <c r="AD3040" s="61"/>
      <c r="AE3040" s="61"/>
      <c r="AF3040" s="61"/>
      <c r="AG3040" s="61"/>
      <c r="AH3040" s="61"/>
      <c r="AI3040" s="61"/>
      <c r="AJ3040" s="61"/>
      <c r="AK3040" s="61"/>
      <c r="AL3040" s="61"/>
      <c r="AM3040" s="61"/>
      <c r="AN3040" s="61"/>
      <c r="AO3040" s="61"/>
      <c r="AP3040" s="62"/>
      <c r="AQ3040" s="61"/>
      <c r="AR3040" s="61"/>
      <c r="AS3040" s="61"/>
      <c r="AT3040" s="61"/>
      <c r="AU3040" s="61"/>
      <c r="AV3040" s="61"/>
      <c r="AW3040" s="60"/>
    </row>
    <row r="3041" s="59" customFormat="1" customHeight="1" spans="1:49">
      <c r="A3041" s="60"/>
      <c r="B3041" s="60"/>
      <c r="C3041" s="60"/>
      <c r="D3041" s="60"/>
      <c r="H3041" s="61"/>
      <c r="I3041" s="61"/>
      <c r="J3041" s="61"/>
      <c r="K3041" s="61"/>
      <c r="L3041" s="61"/>
      <c r="M3041" s="61"/>
      <c r="N3041" s="61"/>
      <c r="O3041" s="61"/>
      <c r="P3041" s="61"/>
      <c r="Q3041" s="61"/>
      <c r="R3041" s="61"/>
      <c r="S3041" s="61"/>
      <c r="T3041" s="61"/>
      <c r="U3041" s="61"/>
      <c r="V3041" s="61"/>
      <c r="W3041" s="61"/>
      <c r="X3041" s="61"/>
      <c r="Y3041" s="61"/>
      <c r="Z3041" s="61"/>
      <c r="AA3041" s="61"/>
      <c r="AB3041" s="61"/>
      <c r="AC3041" s="61"/>
      <c r="AD3041" s="61"/>
      <c r="AE3041" s="61"/>
      <c r="AF3041" s="61"/>
      <c r="AG3041" s="61"/>
      <c r="AH3041" s="61"/>
      <c r="AI3041" s="61"/>
      <c r="AJ3041" s="61"/>
      <c r="AK3041" s="61"/>
      <c r="AL3041" s="61"/>
      <c r="AM3041" s="61"/>
      <c r="AN3041" s="61"/>
      <c r="AO3041" s="61"/>
      <c r="AP3041" s="62"/>
      <c r="AQ3041" s="61"/>
      <c r="AR3041" s="61"/>
      <c r="AS3041" s="61"/>
      <c r="AT3041" s="61"/>
      <c r="AU3041" s="61"/>
      <c r="AV3041" s="61"/>
      <c r="AW3041" s="60"/>
    </row>
    <row r="3042" s="59" customFormat="1" customHeight="1" spans="1:49">
      <c r="A3042" s="60"/>
      <c r="B3042" s="60"/>
      <c r="C3042" s="60"/>
      <c r="D3042" s="60"/>
      <c r="H3042" s="61"/>
      <c r="I3042" s="61"/>
      <c r="J3042" s="61"/>
      <c r="K3042" s="61"/>
      <c r="L3042" s="61"/>
      <c r="M3042" s="61"/>
      <c r="N3042" s="61"/>
      <c r="O3042" s="61"/>
      <c r="P3042" s="61"/>
      <c r="Q3042" s="61"/>
      <c r="R3042" s="61"/>
      <c r="S3042" s="61"/>
      <c r="T3042" s="61"/>
      <c r="U3042" s="61"/>
      <c r="V3042" s="61"/>
      <c r="W3042" s="61"/>
      <c r="X3042" s="61"/>
      <c r="Y3042" s="61"/>
      <c r="Z3042" s="61"/>
      <c r="AA3042" s="61"/>
      <c r="AB3042" s="61"/>
      <c r="AC3042" s="61"/>
      <c r="AD3042" s="61"/>
      <c r="AE3042" s="61"/>
      <c r="AF3042" s="61"/>
      <c r="AG3042" s="61"/>
      <c r="AH3042" s="61"/>
      <c r="AI3042" s="61"/>
      <c r="AJ3042" s="61"/>
      <c r="AK3042" s="61"/>
      <c r="AL3042" s="61"/>
      <c r="AM3042" s="61"/>
      <c r="AN3042" s="61"/>
      <c r="AO3042" s="61"/>
      <c r="AP3042" s="62"/>
      <c r="AQ3042" s="61"/>
      <c r="AR3042" s="61"/>
      <c r="AS3042" s="61"/>
      <c r="AT3042" s="61"/>
      <c r="AU3042" s="61"/>
      <c r="AV3042" s="61"/>
      <c r="AW3042" s="60"/>
    </row>
    <row r="3043" s="59" customFormat="1" customHeight="1" spans="1:49">
      <c r="A3043" s="60"/>
      <c r="B3043" s="60"/>
      <c r="C3043" s="60"/>
      <c r="D3043" s="60"/>
      <c r="H3043" s="61"/>
      <c r="I3043" s="61"/>
      <c r="J3043" s="61"/>
      <c r="K3043" s="61"/>
      <c r="L3043" s="61"/>
      <c r="M3043" s="61"/>
      <c r="N3043" s="61"/>
      <c r="O3043" s="61"/>
      <c r="P3043" s="61"/>
      <c r="Q3043" s="61"/>
      <c r="R3043" s="61"/>
      <c r="S3043" s="61"/>
      <c r="T3043" s="61"/>
      <c r="U3043" s="61"/>
      <c r="V3043" s="61"/>
      <c r="W3043" s="61"/>
      <c r="X3043" s="61"/>
      <c r="Y3043" s="61"/>
      <c r="Z3043" s="61"/>
      <c r="AA3043" s="61"/>
      <c r="AB3043" s="61"/>
      <c r="AC3043" s="61"/>
      <c r="AD3043" s="61"/>
      <c r="AE3043" s="61"/>
      <c r="AF3043" s="61"/>
      <c r="AG3043" s="61"/>
      <c r="AH3043" s="61"/>
      <c r="AI3043" s="61"/>
      <c r="AJ3043" s="61"/>
      <c r="AK3043" s="61"/>
      <c r="AL3043" s="61"/>
      <c r="AM3043" s="61"/>
      <c r="AN3043" s="61"/>
      <c r="AO3043" s="61"/>
      <c r="AP3043" s="62"/>
      <c r="AQ3043" s="61"/>
      <c r="AR3043" s="61"/>
      <c r="AS3043" s="61"/>
      <c r="AT3043" s="61"/>
      <c r="AU3043" s="61"/>
      <c r="AV3043" s="61"/>
      <c r="AW3043" s="60"/>
    </row>
    <row r="3044" s="59" customFormat="1" customHeight="1" spans="1:49">
      <c r="A3044" s="60"/>
      <c r="B3044" s="60"/>
      <c r="C3044" s="60"/>
      <c r="D3044" s="60"/>
      <c r="H3044" s="61"/>
      <c r="I3044" s="61"/>
      <c r="J3044" s="61"/>
      <c r="K3044" s="61"/>
      <c r="L3044" s="61"/>
      <c r="M3044" s="61"/>
      <c r="N3044" s="61"/>
      <c r="O3044" s="61"/>
      <c r="P3044" s="61"/>
      <c r="Q3044" s="61"/>
      <c r="R3044" s="61"/>
      <c r="S3044" s="61"/>
      <c r="T3044" s="61"/>
      <c r="U3044" s="61"/>
      <c r="V3044" s="61"/>
      <c r="W3044" s="61"/>
      <c r="X3044" s="61"/>
      <c r="Y3044" s="61"/>
      <c r="Z3044" s="61"/>
      <c r="AA3044" s="61"/>
      <c r="AB3044" s="61"/>
      <c r="AC3044" s="61"/>
      <c r="AD3044" s="61"/>
      <c r="AE3044" s="61"/>
      <c r="AF3044" s="61"/>
      <c r="AG3044" s="61"/>
      <c r="AH3044" s="61"/>
      <c r="AI3044" s="61"/>
      <c r="AJ3044" s="61"/>
      <c r="AK3044" s="61"/>
      <c r="AL3044" s="61"/>
      <c r="AM3044" s="61"/>
      <c r="AN3044" s="61"/>
      <c r="AO3044" s="61"/>
      <c r="AP3044" s="62"/>
      <c r="AQ3044" s="61"/>
      <c r="AR3044" s="61"/>
      <c r="AS3044" s="61"/>
      <c r="AT3044" s="61"/>
      <c r="AU3044" s="61"/>
      <c r="AV3044" s="61"/>
      <c r="AW3044" s="60"/>
    </row>
    <row r="3045" s="59" customFormat="1" customHeight="1" spans="1:49">
      <c r="A3045" s="60"/>
      <c r="B3045" s="60"/>
      <c r="C3045" s="60"/>
      <c r="D3045" s="60"/>
      <c r="H3045" s="61"/>
      <c r="I3045" s="61"/>
      <c r="J3045" s="61"/>
      <c r="K3045" s="61"/>
      <c r="L3045" s="61"/>
      <c r="M3045" s="61"/>
      <c r="N3045" s="61"/>
      <c r="O3045" s="61"/>
      <c r="P3045" s="61"/>
      <c r="Q3045" s="61"/>
      <c r="R3045" s="61"/>
      <c r="S3045" s="61"/>
      <c r="T3045" s="61"/>
      <c r="U3045" s="61"/>
      <c r="V3045" s="61"/>
      <c r="W3045" s="61"/>
      <c r="X3045" s="61"/>
      <c r="Y3045" s="61"/>
      <c r="Z3045" s="61"/>
      <c r="AA3045" s="61"/>
      <c r="AB3045" s="61"/>
      <c r="AC3045" s="61"/>
      <c r="AD3045" s="61"/>
      <c r="AE3045" s="61"/>
      <c r="AF3045" s="61"/>
      <c r="AG3045" s="61"/>
      <c r="AH3045" s="61"/>
      <c r="AI3045" s="61"/>
      <c r="AJ3045" s="61"/>
      <c r="AK3045" s="61"/>
      <c r="AL3045" s="61"/>
      <c r="AM3045" s="61"/>
      <c r="AN3045" s="61"/>
      <c r="AO3045" s="61"/>
      <c r="AP3045" s="62"/>
      <c r="AQ3045" s="61"/>
      <c r="AR3045" s="61"/>
      <c r="AS3045" s="61"/>
      <c r="AT3045" s="61"/>
      <c r="AU3045" s="61"/>
      <c r="AV3045" s="61"/>
      <c r="AW3045" s="60"/>
    </row>
    <row r="3046" s="59" customFormat="1" customHeight="1" spans="1:49">
      <c r="A3046" s="60"/>
      <c r="B3046" s="60"/>
      <c r="C3046" s="60"/>
      <c r="D3046" s="60"/>
      <c r="H3046" s="61"/>
      <c r="I3046" s="61"/>
      <c r="J3046" s="61"/>
      <c r="K3046" s="61"/>
      <c r="L3046" s="61"/>
      <c r="M3046" s="61"/>
      <c r="N3046" s="61"/>
      <c r="O3046" s="61"/>
      <c r="P3046" s="61"/>
      <c r="Q3046" s="61"/>
      <c r="R3046" s="61"/>
      <c r="S3046" s="61"/>
      <c r="T3046" s="61"/>
      <c r="U3046" s="61"/>
      <c r="V3046" s="61"/>
      <c r="W3046" s="61"/>
      <c r="X3046" s="61"/>
      <c r="Y3046" s="61"/>
      <c r="Z3046" s="61"/>
      <c r="AA3046" s="61"/>
      <c r="AB3046" s="61"/>
      <c r="AC3046" s="61"/>
      <c r="AD3046" s="61"/>
      <c r="AE3046" s="61"/>
      <c r="AF3046" s="61"/>
      <c r="AG3046" s="61"/>
      <c r="AH3046" s="61"/>
      <c r="AI3046" s="61"/>
      <c r="AJ3046" s="61"/>
      <c r="AK3046" s="61"/>
      <c r="AL3046" s="61"/>
      <c r="AM3046" s="61"/>
      <c r="AN3046" s="61"/>
      <c r="AO3046" s="61"/>
      <c r="AP3046" s="62"/>
      <c r="AQ3046" s="61"/>
      <c r="AR3046" s="61"/>
      <c r="AS3046" s="61"/>
      <c r="AT3046" s="61"/>
      <c r="AU3046" s="61"/>
      <c r="AV3046" s="61"/>
      <c r="AW3046" s="60"/>
    </row>
    <row r="3047" s="59" customFormat="1" customHeight="1" spans="1:49">
      <c r="A3047" s="60"/>
      <c r="B3047" s="60"/>
      <c r="C3047" s="60"/>
      <c r="D3047" s="60"/>
      <c r="H3047" s="61"/>
      <c r="I3047" s="61"/>
      <c r="J3047" s="61"/>
      <c r="K3047" s="61"/>
      <c r="L3047" s="61"/>
      <c r="M3047" s="61"/>
      <c r="N3047" s="61"/>
      <c r="O3047" s="61"/>
      <c r="P3047" s="61"/>
      <c r="Q3047" s="61"/>
      <c r="R3047" s="61"/>
      <c r="S3047" s="61"/>
      <c r="T3047" s="61"/>
      <c r="U3047" s="61"/>
      <c r="V3047" s="61"/>
      <c r="W3047" s="61"/>
      <c r="X3047" s="61"/>
      <c r="Y3047" s="61"/>
      <c r="Z3047" s="61"/>
      <c r="AA3047" s="61"/>
      <c r="AB3047" s="61"/>
      <c r="AC3047" s="61"/>
      <c r="AD3047" s="61"/>
      <c r="AE3047" s="61"/>
      <c r="AF3047" s="61"/>
      <c r="AG3047" s="61"/>
      <c r="AH3047" s="61"/>
      <c r="AI3047" s="61"/>
      <c r="AJ3047" s="61"/>
      <c r="AK3047" s="61"/>
      <c r="AL3047" s="61"/>
      <c r="AM3047" s="61"/>
      <c r="AN3047" s="61"/>
      <c r="AO3047" s="61"/>
      <c r="AP3047" s="62"/>
      <c r="AQ3047" s="61"/>
      <c r="AR3047" s="61"/>
      <c r="AS3047" s="61"/>
      <c r="AT3047" s="61"/>
      <c r="AU3047" s="61"/>
      <c r="AV3047" s="61"/>
      <c r="AW3047" s="60"/>
    </row>
    <row r="3048" s="59" customFormat="1" customHeight="1" spans="1:49">
      <c r="A3048" s="60"/>
      <c r="B3048" s="60"/>
      <c r="C3048" s="60"/>
      <c r="D3048" s="60"/>
      <c r="H3048" s="61"/>
      <c r="I3048" s="61"/>
      <c r="J3048" s="61"/>
      <c r="K3048" s="61"/>
      <c r="L3048" s="61"/>
      <c r="M3048" s="61"/>
      <c r="N3048" s="61"/>
      <c r="O3048" s="61"/>
      <c r="P3048" s="61"/>
      <c r="Q3048" s="61"/>
      <c r="R3048" s="61"/>
      <c r="S3048" s="61"/>
      <c r="T3048" s="61"/>
      <c r="U3048" s="61"/>
      <c r="V3048" s="61"/>
      <c r="W3048" s="61"/>
      <c r="X3048" s="61"/>
      <c r="Y3048" s="61"/>
      <c r="Z3048" s="61"/>
      <c r="AA3048" s="61"/>
      <c r="AB3048" s="61"/>
      <c r="AC3048" s="61"/>
      <c r="AD3048" s="61"/>
      <c r="AE3048" s="61"/>
      <c r="AF3048" s="61"/>
      <c r="AG3048" s="61"/>
      <c r="AH3048" s="61"/>
      <c r="AI3048" s="61"/>
      <c r="AJ3048" s="61"/>
      <c r="AK3048" s="61"/>
      <c r="AL3048" s="61"/>
      <c r="AM3048" s="61"/>
      <c r="AN3048" s="61"/>
      <c r="AO3048" s="61"/>
      <c r="AP3048" s="62"/>
      <c r="AQ3048" s="61"/>
      <c r="AR3048" s="61"/>
      <c r="AS3048" s="61"/>
      <c r="AT3048" s="61"/>
      <c r="AU3048" s="61"/>
      <c r="AV3048" s="61"/>
      <c r="AW3048" s="60"/>
    </row>
    <row r="3049" s="59" customFormat="1" customHeight="1" spans="1:49">
      <c r="A3049" s="60"/>
      <c r="B3049" s="60"/>
      <c r="C3049" s="60"/>
      <c r="D3049" s="60"/>
      <c r="H3049" s="61"/>
      <c r="I3049" s="61"/>
      <c r="J3049" s="61"/>
      <c r="K3049" s="61"/>
      <c r="L3049" s="61"/>
      <c r="M3049" s="61"/>
      <c r="N3049" s="61"/>
      <c r="O3049" s="61"/>
      <c r="P3049" s="61"/>
      <c r="Q3049" s="61"/>
      <c r="R3049" s="61"/>
      <c r="S3049" s="61"/>
      <c r="T3049" s="61"/>
      <c r="U3049" s="61"/>
      <c r="V3049" s="61"/>
      <c r="W3049" s="61"/>
      <c r="X3049" s="61"/>
      <c r="Y3049" s="61"/>
      <c r="Z3049" s="61"/>
      <c r="AA3049" s="61"/>
      <c r="AB3049" s="61"/>
      <c r="AC3049" s="61"/>
      <c r="AD3049" s="61"/>
      <c r="AE3049" s="61"/>
      <c r="AF3049" s="61"/>
      <c r="AG3049" s="61"/>
      <c r="AH3049" s="61"/>
      <c r="AI3049" s="61"/>
      <c r="AJ3049" s="61"/>
      <c r="AK3049" s="61"/>
      <c r="AL3049" s="61"/>
      <c r="AM3049" s="61"/>
      <c r="AN3049" s="61"/>
      <c r="AO3049" s="61"/>
      <c r="AP3049" s="62"/>
      <c r="AQ3049" s="61"/>
      <c r="AR3049" s="61"/>
      <c r="AS3049" s="61"/>
      <c r="AT3049" s="61"/>
      <c r="AU3049" s="61"/>
      <c r="AV3049" s="61"/>
      <c r="AW3049" s="60"/>
    </row>
    <row r="3050" s="59" customFormat="1" customHeight="1" spans="1:49">
      <c r="A3050" s="60"/>
      <c r="B3050" s="60"/>
      <c r="C3050" s="60"/>
      <c r="D3050" s="60"/>
      <c r="H3050" s="61"/>
      <c r="I3050" s="61"/>
      <c r="J3050" s="61"/>
      <c r="K3050" s="61"/>
      <c r="L3050" s="61"/>
      <c r="M3050" s="61"/>
      <c r="N3050" s="61"/>
      <c r="O3050" s="61"/>
      <c r="P3050" s="61"/>
      <c r="Q3050" s="61"/>
      <c r="R3050" s="61"/>
      <c r="S3050" s="61"/>
      <c r="T3050" s="61"/>
      <c r="U3050" s="61"/>
      <c r="V3050" s="61"/>
      <c r="W3050" s="61"/>
      <c r="X3050" s="61"/>
      <c r="Y3050" s="61"/>
      <c r="Z3050" s="61"/>
      <c r="AA3050" s="61"/>
      <c r="AB3050" s="61"/>
      <c r="AC3050" s="61"/>
      <c r="AD3050" s="61"/>
      <c r="AE3050" s="61"/>
      <c r="AF3050" s="61"/>
      <c r="AG3050" s="61"/>
      <c r="AH3050" s="61"/>
      <c r="AI3050" s="61"/>
      <c r="AJ3050" s="61"/>
      <c r="AK3050" s="61"/>
      <c r="AL3050" s="61"/>
      <c r="AM3050" s="61"/>
      <c r="AN3050" s="61"/>
      <c r="AO3050" s="61"/>
      <c r="AP3050" s="62"/>
      <c r="AQ3050" s="61"/>
      <c r="AR3050" s="61"/>
      <c r="AS3050" s="61"/>
      <c r="AT3050" s="61"/>
      <c r="AU3050" s="61"/>
      <c r="AV3050" s="61"/>
      <c r="AW3050" s="60"/>
    </row>
    <row r="3051" s="59" customFormat="1" customHeight="1" spans="1:49">
      <c r="A3051" s="60"/>
      <c r="B3051" s="60"/>
      <c r="C3051" s="60"/>
      <c r="D3051" s="60"/>
      <c r="H3051" s="61"/>
      <c r="I3051" s="61"/>
      <c r="J3051" s="61"/>
      <c r="K3051" s="61"/>
      <c r="L3051" s="61"/>
      <c r="M3051" s="61"/>
      <c r="N3051" s="61"/>
      <c r="O3051" s="61"/>
      <c r="P3051" s="61"/>
      <c r="Q3051" s="61"/>
      <c r="R3051" s="61"/>
      <c r="S3051" s="61"/>
      <c r="T3051" s="61"/>
      <c r="U3051" s="61"/>
      <c r="V3051" s="61"/>
      <c r="W3051" s="61"/>
      <c r="X3051" s="61"/>
      <c r="Y3051" s="61"/>
      <c r="Z3051" s="61"/>
      <c r="AA3051" s="61"/>
      <c r="AB3051" s="61"/>
      <c r="AC3051" s="61"/>
      <c r="AD3051" s="61"/>
      <c r="AE3051" s="61"/>
      <c r="AF3051" s="61"/>
      <c r="AG3051" s="61"/>
      <c r="AH3051" s="61"/>
      <c r="AI3051" s="61"/>
      <c r="AJ3051" s="61"/>
      <c r="AK3051" s="61"/>
      <c r="AL3051" s="61"/>
      <c r="AM3051" s="61"/>
      <c r="AN3051" s="61"/>
      <c r="AO3051" s="61"/>
      <c r="AP3051" s="62"/>
      <c r="AQ3051" s="61"/>
      <c r="AR3051" s="61"/>
      <c r="AS3051" s="61"/>
      <c r="AT3051" s="61"/>
      <c r="AU3051" s="61"/>
      <c r="AV3051" s="61"/>
      <c r="AW3051" s="60"/>
    </row>
    <row r="3052" s="59" customFormat="1" customHeight="1" spans="1:49">
      <c r="A3052" s="60"/>
      <c r="B3052" s="60"/>
      <c r="C3052" s="60"/>
      <c r="D3052" s="60"/>
      <c r="H3052" s="61"/>
      <c r="I3052" s="61"/>
      <c r="J3052" s="61"/>
      <c r="K3052" s="61"/>
      <c r="L3052" s="61"/>
      <c r="M3052" s="61"/>
      <c r="N3052" s="61"/>
      <c r="O3052" s="61"/>
      <c r="P3052" s="61"/>
      <c r="Q3052" s="61"/>
      <c r="R3052" s="61"/>
      <c r="S3052" s="61"/>
      <c r="T3052" s="61"/>
      <c r="U3052" s="61"/>
      <c r="V3052" s="61"/>
      <c r="W3052" s="61"/>
      <c r="X3052" s="61"/>
      <c r="Y3052" s="61"/>
      <c r="Z3052" s="61"/>
      <c r="AA3052" s="61"/>
      <c r="AB3052" s="61"/>
      <c r="AC3052" s="61"/>
      <c r="AD3052" s="61"/>
      <c r="AE3052" s="61"/>
      <c r="AF3052" s="61"/>
      <c r="AG3052" s="61"/>
      <c r="AH3052" s="61"/>
      <c r="AI3052" s="61"/>
      <c r="AJ3052" s="61"/>
      <c r="AK3052" s="61"/>
      <c r="AL3052" s="61"/>
      <c r="AM3052" s="61"/>
      <c r="AN3052" s="61"/>
      <c r="AO3052" s="61"/>
      <c r="AP3052" s="62"/>
      <c r="AQ3052" s="61"/>
      <c r="AR3052" s="61"/>
      <c r="AS3052" s="61"/>
      <c r="AT3052" s="61"/>
      <c r="AU3052" s="61"/>
      <c r="AV3052" s="61"/>
      <c r="AW3052" s="60"/>
    </row>
    <row r="3053" s="59" customFormat="1" customHeight="1" spans="1:49">
      <c r="A3053" s="60"/>
      <c r="B3053" s="60"/>
      <c r="C3053" s="60"/>
      <c r="D3053" s="60"/>
      <c r="H3053" s="61"/>
      <c r="I3053" s="61"/>
      <c r="J3053" s="61"/>
      <c r="K3053" s="61"/>
      <c r="L3053" s="61"/>
      <c r="M3053" s="61"/>
      <c r="N3053" s="61"/>
      <c r="O3053" s="61"/>
      <c r="P3053" s="61"/>
      <c r="Q3053" s="61"/>
      <c r="R3053" s="61"/>
      <c r="S3053" s="61"/>
      <c r="T3053" s="61"/>
      <c r="U3053" s="61"/>
      <c r="V3053" s="61"/>
      <c r="W3053" s="61"/>
      <c r="X3053" s="61"/>
      <c r="Y3053" s="61"/>
      <c r="Z3053" s="61"/>
      <c r="AA3053" s="61"/>
      <c r="AB3053" s="61"/>
      <c r="AC3053" s="61"/>
      <c r="AD3053" s="61"/>
      <c r="AE3053" s="61"/>
      <c r="AF3053" s="61"/>
      <c r="AG3053" s="61"/>
      <c r="AH3053" s="61"/>
      <c r="AI3053" s="61"/>
      <c r="AJ3053" s="61"/>
      <c r="AK3053" s="61"/>
      <c r="AL3053" s="61"/>
      <c r="AM3053" s="61"/>
      <c r="AN3053" s="61"/>
      <c r="AO3053" s="61"/>
      <c r="AP3053" s="62"/>
      <c r="AQ3053" s="61"/>
      <c r="AR3053" s="61"/>
      <c r="AS3053" s="61"/>
      <c r="AT3053" s="61"/>
      <c r="AU3053" s="61"/>
      <c r="AV3053" s="61"/>
      <c r="AW3053" s="60"/>
    </row>
    <row r="3054" s="59" customFormat="1" customHeight="1" spans="1:49">
      <c r="A3054" s="60"/>
      <c r="B3054" s="60"/>
      <c r="C3054" s="60"/>
      <c r="D3054" s="60"/>
      <c r="H3054" s="61"/>
      <c r="I3054" s="61"/>
      <c r="J3054" s="61"/>
      <c r="K3054" s="61"/>
      <c r="L3054" s="61"/>
      <c r="M3054" s="61"/>
      <c r="N3054" s="61"/>
      <c r="O3054" s="61"/>
      <c r="P3054" s="61"/>
      <c r="Q3054" s="61"/>
      <c r="R3054" s="61"/>
      <c r="S3054" s="61"/>
      <c r="T3054" s="61"/>
      <c r="U3054" s="61"/>
      <c r="V3054" s="61"/>
      <c r="W3054" s="61"/>
      <c r="X3054" s="61"/>
      <c r="Y3054" s="61"/>
      <c r="Z3054" s="61"/>
      <c r="AA3054" s="61"/>
      <c r="AB3054" s="61"/>
      <c r="AC3054" s="61"/>
      <c r="AD3054" s="61"/>
      <c r="AE3054" s="61"/>
      <c r="AF3054" s="61"/>
      <c r="AG3054" s="61"/>
      <c r="AH3054" s="61"/>
      <c r="AI3054" s="61"/>
      <c r="AJ3054" s="61"/>
      <c r="AK3054" s="61"/>
      <c r="AL3054" s="61"/>
      <c r="AM3054" s="61"/>
      <c r="AN3054" s="61"/>
      <c r="AO3054" s="61"/>
      <c r="AP3054" s="62"/>
      <c r="AQ3054" s="61"/>
      <c r="AR3054" s="61"/>
      <c r="AS3054" s="61"/>
      <c r="AT3054" s="61"/>
      <c r="AU3054" s="61"/>
      <c r="AV3054" s="61"/>
      <c r="AW3054" s="60"/>
    </row>
    <row r="3055" s="59" customFormat="1" customHeight="1" spans="1:49">
      <c r="A3055" s="60"/>
      <c r="B3055" s="60"/>
      <c r="C3055" s="60"/>
      <c r="D3055" s="60"/>
      <c r="H3055" s="61"/>
      <c r="I3055" s="61"/>
      <c r="J3055" s="61"/>
      <c r="K3055" s="61"/>
      <c r="L3055" s="61"/>
      <c r="M3055" s="61"/>
      <c r="N3055" s="61"/>
      <c r="O3055" s="61"/>
      <c r="P3055" s="61"/>
      <c r="Q3055" s="61"/>
      <c r="R3055" s="61"/>
      <c r="S3055" s="61"/>
      <c r="T3055" s="61"/>
      <c r="U3055" s="61"/>
      <c r="V3055" s="61"/>
      <c r="W3055" s="61"/>
      <c r="X3055" s="61"/>
      <c r="Y3055" s="61"/>
      <c r="Z3055" s="61"/>
      <c r="AA3055" s="61"/>
      <c r="AB3055" s="61"/>
      <c r="AC3055" s="61"/>
      <c r="AD3055" s="61"/>
      <c r="AE3055" s="61"/>
      <c r="AF3055" s="61"/>
      <c r="AG3055" s="61"/>
      <c r="AH3055" s="61"/>
      <c r="AI3055" s="61"/>
      <c r="AJ3055" s="61"/>
      <c r="AK3055" s="61"/>
      <c r="AL3055" s="61"/>
      <c r="AM3055" s="61"/>
      <c r="AN3055" s="61"/>
      <c r="AO3055" s="61"/>
      <c r="AP3055" s="62"/>
      <c r="AQ3055" s="61"/>
      <c r="AR3055" s="61"/>
      <c r="AS3055" s="61"/>
      <c r="AT3055" s="61"/>
      <c r="AU3055" s="61"/>
      <c r="AV3055" s="61"/>
      <c r="AW3055" s="60"/>
    </row>
    <row r="3056" s="59" customFormat="1" customHeight="1" spans="1:49">
      <c r="A3056" s="60"/>
      <c r="B3056" s="60"/>
      <c r="C3056" s="60"/>
      <c r="D3056" s="60"/>
      <c r="H3056" s="61"/>
      <c r="I3056" s="61"/>
      <c r="J3056" s="61"/>
      <c r="K3056" s="61"/>
      <c r="L3056" s="61"/>
      <c r="M3056" s="61"/>
      <c r="N3056" s="61"/>
      <c r="O3056" s="61"/>
      <c r="P3056" s="61"/>
      <c r="Q3056" s="61"/>
      <c r="R3056" s="61"/>
      <c r="S3056" s="61"/>
      <c r="T3056" s="61"/>
      <c r="U3056" s="61"/>
      <c r="V3056" s="61"/>
      <c r="W3056" s="61"/>
      <c r="X3056" s="61"/>
      <c r="Y3056" s="61"/>
      <c r="Z3056" s="61"/>
      <c r="AA3056" s="61"/>
      <c r="AB3056" s="61"/>
      <c r="AC3056" s="61"/>
      <c r="AD3056" s="61"/>
      <c r="AE3056" s="61"/>
      <c r="AF3056" s="61"/>
      <c r="AG3056" s="61"/>
      <c r="AH3056" s="61"/>
      <c r="AI3056" s="61"/>
      <c r="AJ3056" s="61"/>
      <c r="AK3056" s="61"/>
      <c r="AL3056" s="61"/>
      <c r="AM3056" s="61"/>
      <c r="AN3056" s="61"/>
      <c r="AO3056" s="61"/>
      <c r="AP3056" s="62"/>
      <c r="AQ3056" s="61"/>
      <c r="AR3056" s="61"/>
      <c r="AS3056" s="61"/>
      <c r="AT3056" s="61"/>
      <c r="AU3056" s="61"/>
      <c r="AV3056" s="61"/>
      <c r="AW3056" s="60"/>
    </row>
    <row r="3057" s="59" customFormat="1" customHeight="1" spans="1:49">
      <c r="A3057" s="60"/>
      <c r="B3057" s="60"/>
      <c r="C3057" s="60"/>
      <c r="D3057" s="60"/>
      <c r="H3057" s="61"/>
      <c r="I3057" s="61"/>
      <c r="J3057" s="61"/>
      <c r="K3057" s="61"/>
      <c r="L3057" s="61"/>
      <c r="M3057" s="61"/>
      <c r="N3057" s="61"/>
      <c r="O3057" s="61"/>
      <c r="P3057" s="61"/>
      <c r="Q3057" s="61"/>
      <c r="R3057" s="61"/>
      <c r="S3057" s="61"/>
      <c r="T3057" s="61"/>
      <c r="U3057" s="61"/>
      <c r="V3057" s="61"/>
      <c r="W3057" s="61"/>
      <c r="X3057" s="61"/>
      <c r="Y3057" s="61"/>
      <c r="Z3057" s="61"/>
      <c r="AA3057" s="61"/>
      <c r="AB3057" s="61"/>
      <c r="AC3057" s="61"/>
      <c r="AD3057" s="61"/>
      <c r="AE3057" s="61"/>
      <c r="AF3057" s="61"/>
      <c r="AG3057" s="61"/>
      <c r="AH3057" s="61"/>
      <c r="AI3057" s="61"/>
      <c r="AJ3057" s="61"/>
      <c r="AK3057" s="61"/>
      <c r="AL3057" s="61"/>
      <c r="AM3057" s="61"/>
      <c r="AN3057" s="61"/>
      <c r="AO3057" s="61"/>
      <c r="AP3057" s="62"/>
      <c r="AQ3057" s="61"/>
      <c r="AR3057" s="61"/>
      <c r="AS3057" s="61"/>
      <c r="AT3057" s="61"/>
      <c r="AU3057" s="61"/>
      <c r="AV3057" s="61"/>
      <c r="AW3057" s="60"/>
    </row>
    <row r="3058" s="59" customFormat="1" customHeight="1" spans="1:49">
      <c r="A3058" s="60"/>
      <c r="B3058" s="60"/>
      <c r="C3058" s="60"/>
      <c r="D3058" s="60"/>
      <c r="H3058" s="61"/>
      <c r="I3058" s="61"/>
      <c r="J3058" s="61"/>
      <c r="K3058" s="61"/>
      <c r="L3058" s="61"/>
      <c r="M3058" s="61"/>
      <c r="N3058" s="61"/>
      <c r="O3058" s="61"/>
      <c r="P3058" s="61"/>
      <c r="Q3058" s="61"/>
      <c r="R3058" s="61"/>
      <c r="S3058" s="61"/>
      <c r="T3058" s="61"/>
      <c r="U3058" s="61"/>
      <c r="V3058" s="61"/>
      <c r="W3058" s="61"/>
      <c r="X3058" s="61"/>
      <c r="Y3058" s="61"/>
      <c r="Z3058" s="61"/>
      <c r="AA3058" s="61"/>
      <c r="AB3058" s="61"/>
      <c r="AC3058" s="61"/>
      <c r="AD3058" s="61"/>
      <c r="AE3058" s="61"/>
      <c r="AF3058" s="61"/>
      <c r="AG3058" s="61"/>
      <c r="AH3058" s="61"/>
      <c r="AI3058" s="61"/>
      <c r="AJ3058" s="61"/>
      <c r="AK3058" s="61"/>
      <c r="AL3058" s="61"/>
      <c r="AM3058" s="61"/>
      <c r="AN3058" s="61"/>
      <c r="AO3058" s="61"/>
      <c r="AP3058" s="62"/>
      <c r="AQ3058" s="61"/>
      <c r="AR3058" s="61"/>
      <c r="AS3058" s="61"/>
      <c r="AT3058" s="61"/>
      <c r="AU3058" s="61"/>
      <c r="AV3058" s="61"/>
      <c r="AW3058" s="60"/>
    </row>
    <row r="3059" s="59" customFormat="1" customHeight="1" spans="1:49">
      <c r="A3059" s="60"/>
      <c r="B3059" s="60"/>
      <c r="C3059" s="60"/>
      <c r="D3059" s="60"/>
      <c r="H3059" s="61"/>
      <c r="I3059" s="61"/>
      <c r="J3059" s="61"/>
      <c r="K3059" s="61"/>
      <c r="L3059" s="61"/>
      <c r="M3059" s="61"/>
      <c r="N3059" s="61"/>
      <c r="O3059" s="61"/>
      <c r="P3059" s="61"/>
      <c r="Q3059" s="61"/>
      <c r="R3059" s="61"/>
      <c r="S3059" s="61"/>
      <c r="T3059" s="61"/>
      <c r="U3059" s="61"/>
      <c r="V3059" s="61"/>
      <c r="W3059" s="61"/>
      <c r="X3059" s="61"/>
      <c r="Y3059" s="61"/>
      <c r="Z3059" s="61"/>
      <c r="AA3059" s="61"/>
      <c r="AB3059" s="61"/>
      <c r="AC3059" s="61"/>
      <c r="AD3059" s="61"/>
      <c r="AE3059" s="61"/>
      <c r="AF3059" s="61"/>
      <c r="AG3059" s="61"/>
      <c r="AH3059" s="61"/>
      <c r="AI3059" s="61"/>
      <c r="AJ3059" s="61"/>
      <c r="AK3059" s="61"/>
      <c r="AL3059" s="61"/>
      <c r="AM3059" s="61"/>
      <c r="AN3059" s="61"/>
      <c r="AO3059" s="61"/>
      <c r="AP3059" s="62"/>
      <c r="AQ3059" s="61"/>
      <c r="AR3059" s="61"/>
      <c r="AS3059" s="61"/>
      <c r="AT3059" s="61"/>
      <c r="AU3059" s="61"/>
      <c r="AV3059" s="61"/>
      <c r="AW3059" s="60"/>
    </row>
    <row r="3060" s="59" customFormat="1" customHeight="1" spans="1:49">
      <c r="A3060" s="60"/>
      <c r="B3060" s="60"/>
      <c r="C3060" s="60"/>
      <c r="D3060" s="60"/>
      <c r="H3060" s="61"/>
      <c r="I3060" s="61"/>
      <c r="J3060" s="61"/>
      <c r="K3060" s="61"/>
      <c r="L3060" s="61"/>
      <c r="M3060" s="61"/>
      <c r="N3060" s="61"/>
      <c r="O3060" s="61"/>
      <c r="P3060" s="61"/>
      <c r="Q3060" s="61"/>
      <c r="R3060" s="61"/>
      <c r="S3060" s="61"/>
      <c r="T3060" s="61"/>
      <c r="U3060" s="61"/>
      <c r="V3060" s="61"/>
      <c r="W3060" s="61"/>
      <c r="X3060" s="61"/>
      <c r="Y3060" s="61"/>
      <c r="Z3060" s="61"/>
      <c r="AA3060" s="61"/>
      <c r="AB3060" s="61"/>
      <c r="AC3060" s="61"/>
      <c r="AD3060" s="61"/>
      <c r="AE3060" s="61"/>
      <c r="AF3060" s="61"/>
      <c r="AG3060" s="61"/>
      <c r="AH3060" s="61"/>
      <c r="AI3060" s="61"/>
      <c r="AJ3060" s="61"/>
      <c r="AK3060" s="61"/>
      <c r="AL3060" s="61"/>
      <c r="AM3060" s="61"/>
      <c r="AN3060" s="61"/>
      <c r="AO3060" s="61"/>
      <c r="AP3060" s="62"/>
      <c r="AQ3060" s="61"/>
      <c r="AR3060" s="61"/>
      <c r="AS3060" s="61"/>
      <c r="AT3060" s="61"/>
      <c r="AU3060" s="61"/>
      <c r="AV3060" s="61"/>
      <c r="AW3060" s="60"/>
    </row>
    <row r="3061" s="59" customFormat="1" customHeight="1" spans="1:49">
      <c r="A3061" s="60"/>
      <c r="B3061" s="60"/>
      <c r="C3061" s="60"/>
      <c r="D3061" s="60"/>
      <c r="H3061" s="61"/>
      <c r="I3061" s="61"/>
      <c r="J3061" s="61"/>
      <c r="K3061" s="61"/>
      <c r="L3061" s="61"/>
      <c r="M3061" s="61"/>
      <c r="N3061" s="61"/>
      <c r="O3061" s="61"/>
      <c r="P3061" s="61"/>
      <c r="Q3061" s="61"/>
      <c r="R3061" s="61"/>
      <c r="S3061" s="61"/>
      <c r="T3061" s="61"/>
      <c r="U3061" s="61"/>
      <c r="V3061" s="61"/>
      <c r="W3061" s="61"/>
      <c r="X3061" s="61"/>
      <c r="Y3061" s="61"/>
      <c r="Z3061" s="61"/>
      <c r="AA3061" s="61"/>
      <c r="AB3061" s="61"/>
      <c r="AC3061" s="61"/>
      <c r="AD3061" s="61"/>
      <c r="AE3061" s="61"/>
      <c r="AF3061" s="61"/>
      <c r="AG3061" s="61"/>
      <c r="AH3061" s="61"/>
      <c r="AI3061" s="61"/>
      <c r="AJ3061" s="61"/>
      <c r="AK3061" s="61"/>
      <c r="AL3061" s="61"/>
      <c r="AM3061" s="61"/>
      <c r="AN3061" s="61"/>
      <c r="AO3061" s="61"/>
      <c r="AP3061" s="62"/>
      <c r="AQ3061" s="61"/>
      <c r="AR3061" s="61"/>
      <c r="AS3061" s="61"/>
      <c r="AT3061" s="61"/>
      <c r="AU3061" s="61"/>
      <c r="AV3061" s="61"/>
      <c r="AW3061" s="60"/>
    </row>
    <row r="3062" s="59" customFormat="1" customHeight="1" spans="1:49">
      <c r="A3062" s="60"/>
      <c r="B3062" s="60"/>
      <c r="C3062" s="60"/>
      <c r="D3062" s="60"/>
      <c r="H3062" s="61"/>
      <c r="I3062" s="61"/>
      <c r="J3062" s="61"/>
      <c r="K3062" s="61"/>
      <c r="L3062" s="61"/>
      <c r="M3062" s="61"/>
      <c r="N3062" s="61"/>
      <c r="O3062" s="61"/>
      <c r="P3062" s="61"/>
      <c r="Q3062" s="61"/>
      <c r="R3062" s="61"/>
      <c r="S3062" s="61"/>
      <c r="T3062" s="61"/>
      <c r="U3062" s="61"/>
      <c r="V3062" s="61"/>
      <c r="W3062" s="61"/>
      <c r="X3062" s="61"/>
      <c r="Y3062" s="61"/>
      <c r="Z3062" s="61"/>
      <c r="AA3062" s="61"/>
      <c r="AB3062" s="61"/>
      <c r="AC3062" s="61"/>
      <c r="AD3062" s="61"/>
      <c r="AE3062" s="61"/>
      <c r="AF3062" s="61"/>
      <c r="AG3062" s="61"/>
      <c r="AH3062" s="61"/>
      <c r="AI3062" s="61"/>
      <c r="AJ3062" s="61"/>
      <c r="AK3062" s="61"/>
      <c r="AL3062" s="61"/>
      <c r="AM3062" s="61"/>
      <c r="AN3062" s="61"/>
      <c r="AO3062" s="61"/>
      <c r="AP3062" s="62"/>
      <c r="AQ3062" s="61"/>
      <c r="AR3062" s="61"/>
      <c r="AS3062" s="61"/>
      <c r="AT3062" s="61"/>
      <c r="AU3062" s="61"/>
      <c r="AV3062" s="61"/>
      <c r="AW3062" s="60"/>
    </row>
    <row r="3063" s="59" customFormat="1" customHeight="1" spans="1:49">
      <c r="A3063" s="60"/>
      <c r="B3063" s="60"/>
      <c r="C3063" s="60"/>
      <c r="D3063" s="60"/>
      <c r="H3063" s="61"/>
      <c r="I3063" s="61"/>
      <c r="J3063" s="61"/>
      <c r="K3063" s="61"/>
      <c r="L3063" s="61"/>
      <c r="M3063" s="61"/>
      <c r="N3063" s="61"/>
      <c r="O3063" s="61"/>
      <c r="P3063" s="61"/>
      <c r="Q3063" s="61"/>
      <c r="R3063" s="61"/>
      <c r="S3063" s="61"/>
      <c r="T3063" s="61"/>
      <c r="U3063" s="61"/>
      <c r="V3063" s="61"/>
      <c r="W3063" s="61"/>
      <c r="X3063" s="61"/>
      <c r="Y3063" s="61"/>
      <c r="Z3063" s="61"/>
      <c r="AA3063" s="61"/>
      <c r="AB3063" s="61"/>
      <c r="AC3063" s="61"/>
      <c r="AD3063" s="61"/>
      <c r="AE3063" s="61"/>
      <c r="AF3063" s="61"/>
      <c r="AG3063" s="61"/>
      <c r="AH3063" s="61"/>
      <c r="AI3063" s="61"/>
      <c r="AJ3063" s="61"/>
      <c r="AK3063" s="61"/>
      <c r="AL3063" s="61"/>
      <c r="AM3063" s="61"/>
      <c r="AN3063" s="61"/>
      <c r="AO3063" s="61"/>
      <c r="AP3063" s="62"/>
      <c r="AQ3063" s="61"/>
      <c r="AR3063" s="61"/>
      <c r="AS3063" s="61"/>
      <c r="AT3063" s="61"/>
      <c r="AU3063" s="61"/>
      <c r="AV3063" s="61"/>
      <c r="AW3063" s="60"/>
    </row>
    <row r="3064" s="59" customFormat="1" customHeight="1" spans="1:49">
      <c r="A3064" s="60"/>
      <c r="B3064" s="60"/>
      <c r="C3064" s="60"/>
      <c r="D3064" s="60"/>
      <c r="H3064" s="61"/>
      <c r="I3064" s="61"/>
      <c r="J3064" s="61"/>
      <c r="K3064" s="61"/>
      <c r="L3064" s="61"/>
      <c r="M3064" s="61"/>
      <c r="N3064" s="61"/>
      <c r="O3064" s="61"/>
      <c r="P3064" s="61"/>
      <c r="Q3064" s="61"/>
      <c r="R3064" s="61"/>
      <c r="S3064" s="61"/>
      <c r="T3064" s="61"/>
      <c r="U3064" s="61"/>
      <c r="V3064" s="61"/>
      <c r="W3064" s="61"/>
      <c r="X3064" s="61"/>
      <c r="Y3064" s="61"/>
      <c r="Z3064" s="61"/>
      <c r="AA3064" s="61"/>
      <c r="AB3064" s="61"/>
      <c r="AC3064" s="61"/>
      <c r="AD3064" s="61"/>
      <c r="AE3064" s="61"/>
      <c r="AF3064" s="61"/>
      <c r="AG3064" s="61"/>
      <c r="AH3064" s="61"/>
      <c r="AI3064" s="61"/>
      <c r="AJ3064" s="61"/>
      <c r="AK3064" s="61"/>
      <c r="AL3064" s="61"/>
      <c r="AM3064" s="61"/>
      <c r="AN3064" s="61"/>
      <c r="AO3064" s="61"/>
      <c r="AP3064" s="62"/>
      <c r="AQ3064" s="61"/>
      <c r="AR3064" s="61"/>
      <c r="AS3064" s="61"/>
      <c r="AT3064" s="61"/>
      <c r="AU3064" s="61"/>
      <c r="AV3064" s="61"/>
      <c r="AW3064" s="60"/>
    </row>
    <row r="3065" s="59" customFormat="1" customHeight="1" spans="1:49">
      <c r="A3065" s="60"/>
      <c r="B3065" s="60"/>
      <c r="C3065" s="60"/>
      <c r="D3065" s="60"/>
      <c r="H3065" s="61"/>
      <c r="I3065" s="61"/>
      <c r="J3065" s="61"/>
      <c r="K3065" s="61"/>
      <c r="L3065" s="61"/>
      <c r="M3065" s="61"/>
      <c r="N3065" s="61"/>
      <c r="O3065" s="61"/>
      <c r="P3065" s="61"/>
      <c r="Q3065" s="61"/>
      <c r="R3065" s="61"/>
      <c r="S3065" s="61"/>
      <c r="T3065" s="61"/>
      <c r="U3065" s="61"/>
      <c r="V3065" s="61"/>
      <c r="W3065" s="61"/>
      <c r="X3065" s="61"/>
      <c r="Y3065" s="61"/>
      <c r="Z3065" s="61"/>
      <c r="AA3065" s="61"/>
      <c r="AB3065" s="61"/>
      <c r="AC3065" s="61"/>
      <c r="AD3065" s="61"/>
      <c r="AE3065" s="61"/>
      <c r="AF3065" s="61"/>
      <c r="AG3065" s="61"/>
      <c r="AH3065" s="61"/>
      <c r="AI3065" s="61"/>
      <c r="AJ3065" s="61"/>
      <c r="AK3065" s="61"/>
      <c r="AL3065" s="61"/>
      <c r="AM3065" s="61"/>
      <c r="AN3065" s="61"/>
      <c r="AO3065" s="61"/>
      <c r="AP3065" s="62"/>
      <c r="AQ3065" s="61"/>
      <c r="AR3065" s="61"/>
      <c r="AS3065" s="61"/>
      <c r="AT3065" s="61"/>
      <c r="AU3065" s="61"/>
      <c r="AV3065" s="61"/>
      <c r="AW3065" s="60"/>
    </row>
    <row r="3066" s="59" customFormat="1" customHeight="1" spans="1:49">
      <c r="A3066" s="60"/>
      <c r="B3066" s="60"/>
      <c r="C3066" s="60"/>
      <c r="D3066" s="60"/>
      <c r="H3066" s="61"/>
      <c r="I3066" s="61"/>
      <c r="J3066" s="61"/>
      <c r="K3066" s="61"/>
      <c r="L3066" s="61"/>
      <c r="M3066" s="61"/>
      <c r="N3066" s="61"/>
      <c r="O3066" s="61"/>
      <c r="P3066" s="61"/>
      <c r="Q3066" s="61"/>
      <c r="R3066" s="61"/>
      <c r="S3066" s="61"/>
      <c r="T3066" s="61"/>
      <c r="U3066" s="61"/>
      <c r="V3066" s="61"/>
      <c r="W3066" s="61"/>
      <c r="X3066" s="61"/>
      <c r="Y3066" s="61"/>
      <c r="Z3066" s="61"/>
      <c r="AA3066" s="61"/>
      <c r="AB3066" s="61"/>
      <c r="AC3066" s="61"/>
      <c r="AD3066" s="61"/>
      <c r="AE3066" s="61"/>
      <c r="AF3066" s="61"/>
      <c r="AG3066" s="61"/>
      <c r="AH3066" s="61"/>
      <c r="AI3066" s="61"/>
      <c r="AJ3066" s="61"/>
      <c r="AK3066" s="61"/>
      <c r="AL3066" s="61"/>
      <c r="AM3066" s="61"/>
      <c r="AN3066" s="61"/>
      <c r="AO3066" s="61"/>
      <c r="AP3066" s="62"/>
      <c r="AQ3066" s="61"/>
      <c r="AR3066" s="61"/>
      <c r="AS3066" s="61"/>
      <c r="AT3066" s="61"/>
      <c r="AU3066" s="61"/>
      <c r="AV3066" s="61"/>
      <c r="AW3066" s="60"/>
    </row>
    <row r="3067" s="59" customFormat="1" customHeight="1" spans="1:49">
      <c r="A3067" s="60"/>
      <c r="B3067" s="60"/>
      <c r="C3067" s="60"/>
      <c r="D3067" s="60"/>
      <c r="H3067" s="61"/>
      <c r="I3067" s="61"/>
      <c r="J3067" s="61"/>
      <c r="K3067" s="61"/>
      <c r="L3067" s="61"/>
      <c r="M3067" s="61"/>
      <c r="N3067" s="61"/>
      <c r="O3067" s="61"/>
      <c r="P3067" s="61"/>
      <c r="Q3067" s="61"/>
      <c r="R3067" s="61"/>
      <c r="S3067" s="61"/>
      <c r="T3067" s="61"/>
      <c r="U3067" s="61"/>
      <c r="V3067" s="61"/>
      <c r="W3067" s="61"/>
      <c r="X3067" s="61"/>
      <c r="Y3067" s="61"/>
      <c r="Z3067" s="61"/>
      <c r="AA3067" s="61"/>
      <c r="AB3067" s="61"/>
      <c r="AC3067" s="61"/>
      <c r="AD3067" s="61"/>
      <c r="AE3067" s="61"/>
      <c r="AF3067" s="61"/>
      <c r="AG3067" s="61"/>
      <c r="AH3067" s="61"/>
      <c r="AI3067" s="61"/>
      <c r="AJ3067" s="61"/>
      <c r="AK3067" s="61"/>
      <c r="AL3067" s="61"/>
      <c r="AM3067" s="61"/>
      <c r="AN3067" s="61"/>
      <c r="AO3067" s="61"/>
      <c r="AP3067" s="62"/>
      <c r="AQ3067" s="61"/>
      <c r="AR3067" s="61"/>
      <c r="AS3067" s="61"/>
      <c r="AT3067" s="61"/>
      <c r="AU3067" s="61"/>
      <c r="AV3067" s="61"/>
      <c r="AW3067" s="60"/>
    </row>
    <row r="3068" s="59" customFormat="1" customHeight="1" spans="1:49">
      <c r="A3068" s="60"/>
      <c r="B3068" s="60"/>
      <c r="C3068" s="60"/>
      <c r="D3068" s="60"/>
      <c r="H3068" s="61"/>
      <c r="I3068" s="61"/>
      <c r="J3068" s="61"/>
      <c r="K3068" s="61"/>
      <c r="L3068" s="61"/>
      <c r="M3068" s="61"/>
      <c r="N3068" s="61"/>
      <c r="O3068" s="61"/>
      <c r="P3068" s="61"/>
      <c r="Q3068" s="61"/>
      <c r="R3068" s="61"/>
      <c r="S3068" s="61"/>
      <c r="T3068" s="61"/>
      <c r="U3068" s="61"/>
      <c r="V3068" s="61"/>
      <c r="W3068" s="61"/>
      <c r="X3068" s="61"/>
      <c r="Y3068" s="61"/>
      <c r="Z3068" s="61"/>
      <c r="AA3068" s="61"/>
      <c r="AB3068" s="61"/>
      <c r="AC3068" s="61"/>
      <c r="AD3068" s="61"/>
      <c r="AE3068" s="61"/>
      <c r="AF3068" s="61"/>
      <c r="AG3068" s="61"/>
      <c r="AH3068" s="61"/>
      <c r="AI3068" s="61"/>
      <c r="AJ3068" s="61"/>
      <c r="AK3068" s="61"/>
      <c r="AL3068" s="61"/>
      <c r="AM3068" s="61"/>
      <c r="AN3068" s="61"/>
      <c r="AO3068" s="61"/>
      <c r="AP3068" s="62"/>
      <c r="AQ3068" s="61"/>
      <c r="AR3068" s="61"/>
      <c r="AS3068" s="61"/>
      <c r="AT3068" s="61"/>
      <c r="AU3068" s="61"/>
      <c r="AV3068" s="61"/>
      <c r="AW3068" s="60"/>
    </row>
    <row r="3069" s="59" customFormat="1" customHeight="1" spans="1:49">
      <c r="A3069" s="60"/>
      <c r="B3069" s="60"/>
      <c r="C3069" s="60"/>
      <c r="D3069" s="60"/>
      <c r="H3069" s="61"/>
      <c r="I3069" s="61"/>
      <c r="J3069" s="61"/>
      <c r="K3069" s="61"/>
      <c r="L3069" s="61"/>
      <c r="M3069" s="61"/>
      <c r="N3069" s="61"/>
      <c r="O3069" s="61"/>
      <c r="P3069" s="61"/>
      <c r="Q3069" s="61"/>
      <c r="R3069" s="61"/>
      <c r="S3069" s="61"/>
      <c r="T3069" s="61"/>
      <c r="U3069" s="61"/>
      <c r="V3069" s="61"/>
      <c r="W3069" s="61"/>
      <c r="X3069" s="61"/>
      <c r="Y3069" s="61"/>
      <c r="Z3069" s="61"/>
      <c r="AA3069" s="61"/>
      <c r="AB3069" s="61"/>
      <c r="AC3069" s="61"/>
      <c r="AD3069" s="61"/>
      <c r="AE3069" s="61"/>
      <c r="AF3069" s="61"/>
      <c r="AG3069" s="61"/>
      <c r="AH3069" s="61"/>
      <c r="AI3069" s="61"/>
      <c r="AJ3069" s="61"/>
      <c r="AK3069" s="61"/>
      <c r="AL3069" s="61"/>
      <c r="AM3069" s="61"/>
      <c r="AN3069" s="61"/>
      <c r="AO3069" s="61"/>
      <c r="AP3069" s="62"/>
      <c r="AQ3069" s="61"/>
      <c r="AR3069" s="61"/>
      <c r="AS3069" s="61"/>
      <c r="AT3069" s="61"/>
      <c r="AU3069" s="61"/>
      <c r="AV3069" s="61"/>
      <c r="AW3069" s="60"/>
    </row>
    <row r="3070" s="59" customFormat="1" customHeight="1" spans="1:49">
      <c r="A3070" s="60"/>
      <c r="B3070" s="60"/>
      <c r="C3070" s="60"/>
      <c r="D3070" s="60"/>
      <c r="H3070" s="61"/>
      <c r="I3070" s="61"/>
      <c r="J3070" s="61"/>
      <c r="K3070" s="61"/>
      <c r="L3070" s="61"/>
      <c r="M3070" s="61"/>
      <c r="N3070" s="61"/>
      <c r="O3070" s="61"/>
      <c r="P3070" s="61"/>
      <c r="Q3070" s="61"/>
      <c r="R3070" s="61"/>
      <c r="S3070" s="61"/>
      <c r="T3070" s="61"/>
      <c r="U3070" s="61"/>
      <c r="V3070" s="61"/>
      <c r="W3070" s="61"/>
      <c r="X3070" s="61"/>
      <c r="Y3070" s="61"/>
      <c r="Z3070" s="61"/>
      <c r="AA3070" s="61"/>
      <c r="AB3070" s="61"/>
      <c r="AC3070" s="61"/>
      <c r="AD3070" s="61"/>
      <c r="AE3070" s="61"/>
      <c r="AF3070" s="61"/>
      <c r="AG3070" s="61"/>
      <c r="AH3070" s="61"/>
      <c r="AI3070" s="61"/>
      <c r="AJ3070" s="61"/>
      <c r="AK3070" s="61"/>
      <c r="AL3070" s="61"/>
      <c r="AM3070" s="61"/>
      <c r="AN3070" s="61"/>
      <c r="AO3070" s="61"/>
      <c r="AP3070" s="62"/>
      <c r="AQ3070" s="61"/>
      <c r="AR3070" s="61"/>
      <c r="AS3070" s="61"/>
      <c r="AT3070" s="61"/>
      <c r="AU3070" s="61"/>
      <c r="AV3070" s="61"/>
      <c r="AW3070" s="60"/>
    </row>
    <row r="3071" s="59" customFormat="1" customHeight="1" spans="1:49">
      <c r="A3071" s="60"/>
      <c r="B3071" s="60"/>
      <c r="C3071" s="60"/>
      <c r="D3071" s="60"/>
      <c r="H3071" s="61"/>
      <c r="I3071" s="61"/>
      <c r="J3071" s="61"/>
      <c r="K3071" s="61"/>
      <c r="L3071" s="61"/>
      <c r="M3071" s="61"/>
      <c r="N3071" s="61"/>
      <c r="O3071" s="61"/>
      <c r="P3071" s="61"/>
      <c r="Q3071" s="61"/>
      <c r="R3071" s="61"/>
      <c r="S3071" s="61"/>
      <c r="T3071" s="61"/>
      <c r="U3071" s="61"/>
      <c r="V3071" s="61"/>
      <c r="W3071" s="61"/>
      <c r="X3071" s="61"/>
      <c r="Y3071" s="61"/>
      <c r="Z3071" s="61"/>
      <c r="AA3071" s="61"/>
      <c r="AB3071" s="61"/>
      <c r="AC3071" s="61"/>
      <c r="AD3071" s="61"/>
      <c r="AE3071" s="61"/>
      <c r="AF3071" s="61"/>
      <c r="AG3071" s="61"/>
      <c r="AH3071" s="61"/>
      <c r="AI3071" s="61"/>
      <c r="AJ3071" s="61"/>
      <c r="AK3071" s="61"/>
      <c r="AL3071" s="61"/>
      <c r="AM3071" s="61"/>
      <c r="AN3071" s="61"/>
      <c r="AO3071" s="61"/>
      <c r="AP3071" s="62"/>
      <c r="AQ3071" s="61"/>
      <c r="AR3071" s="61"/>
      <c r="AS3071" s="61"/>
      <c r="AT3071" s="61"/>
      <c r="AU3071" s="61"/>
      <c r="AV3071" s="61"/>
      <c r="AW3071" s="60"/>
    </row>
    <row r="3072" s="59" customFormat="1" customHeight="1" spans="1:49">
      <c r="A3072" s="60"/>
      <c r="B3072" s="60"/>
      <c r="C3072" s="60"/>
      <c r="D3072" s="60"/>
      <c r="H3072" s="61"/>
      <c r="I3072" s="61"/>
      <c r="J3072" s="61"/>
      <c r="K3072" s="61"/>
      <c r="L3072" s="61"/>
      <c r="M3072" s="61"/>
      <c r="N3072" s="61"/>
      <c r="O3072" s="61"/>
      <c r="P3072" s="61"/>
      <c r="Q3072" s="61"/>
      <c r="R3072" s="61"/>
      <c r="S3072" s="61"/>
      <c r="T3072" s="61"/>
      <c r="U3072" s="61"/>
      <c r="V3072" s="61"/>
      <c r="W3072" s="61"/>
      <c r="X3072" s="61"/>
      <c r="Y3072" s="61"/>
      <c r="Z3072" s="61"/>
      <c r="AA3072" s="61"/>
      <c r="AB3072" s="61"/>
      <c r="AC3072" s="61"/>
      <c r="AD3072" s="61"/>
      <c r="AE3072" s="61"/>
      <c r="AF3072" s="61"/>
      <c r="AG3072" s="61"/>
      <c r="AH3072" s="61"/>
      <c r="AI3072" s="61"/>
      <c r="AJ3072" s="61"/>
      <c r="AK3072" s="61"/>
      <c r="AL3072" s="61"/>
      <c r="AM3072" s="61"/>
      <c r="AN3072" s="61"/>
      <c r="AO3072" s="61"/>
      <c r="AP3072" s="62"/>
      <c r="AQ3072" s="61"/>
      <c r="AR3072" s="61"/>
      <c r="AS3072" s="61"/>
      <c r="AT3072" s="61"/>
      <c r="AU3072" s="61"/>
      <c r="AV3072" s="61"/>
      <c r="AW3072" s="60"/>
    </row>
    <row r="3073" s="59" customFormat="1" customHeight="1" spans="1:49">
      <c r="A3073" s="60"/>
      <c r="B3073" s="60"/>
      <c r="C3073" s="60"/>
      <c r="D3073" s="60"/>
      <c r="H3073" s="61"/>
      <c r="I3073" s="61"/>
      <c r="J3073" s="61"/>
      <c r="K3073" s="61"/>
      <c r="L3073" s="61"/>
      <c r="M3073" s="61"/>
      <c r="N3073" s="61"/>
      <c r="O3073" s="61"/>
      <c r="P3073" s="61"/>
      <c r="Q3073" s="61"/>
      <c r="R3073" s="61"/>
      <c r="S3073" s="61"/>
      <c r="T3073" s="61"/>
      <c r="U3073" s="61"/>
      <c r="V3073" s="61"/>
      <c r="W3073" s="61"/>
      <c r="X3073" s="61"/>
      <c r="Y3073" s="61"/>
      <c r="Z3073" s="61"/>
      <c r="AA3073" s="61"/>
      <c r="AB3073" s="61"/>
      <c r="AC3073" s="61"/>
      <c r="AD3073" s="61"/>
      <c r="AE3073" s="61"/>
      <c r="AF3073" s="61"/>
      <c r="AG3073" s="61"/>
      <c r="AH3073" s="61"/>
      <c r="AI3073" s="61"/>
      <c r="AJ3073" s="61"/>
      <c r="AK3073" s="61"/>
      <c r="AL3073" s="61"/>
      <c r="AM3073" s="61"/>
      <c r="AN3073" s="61"/>
      <c r="AO3073" s="61"/>
      <c r="AP3073" s="62"/>
      <c r="AQ3073" s="61"/>
      <c r="AR3073" s="61"/>
      <c r="AS3073" s="61"/>
      <c r="AT3073" s="61"/>
      <c r="AU3073" s="61"/>
      <c r="AV3073" s="61"/>
      <c r="AW3073" s="60"/>
    </row>
    <row r="3074" s="59" customFormat="1" customHeight="1" spans="1:49">
      <c r="A3074" s="60"/>
      <c r="B3074" s="60"/>
      <c r="C3074" s="60"/>
      <c r="D3074" s="60"/>
      <c r="H3074" s="61"/>
      <c r="I3074" s="61"/>
      <c r="J3074" s="61"/>
      <c r="K3074" s="61"/>
      <c r="L3074" s="61"/>
      <c r="M3074" s="61"/>
      <c r="N3074" s="61"/>
      <c r="O3074" s="61"/>
      <c r="P3074" s="61"/>
      <c r="Q3074" s="61"/>
      <c r="R3074" s="61"/>
      <c r="S3074" s="61"/>
      <c r="T3074" s="61"/>
      <c r="U3074" s="61"/>
      <c r="V3074" s="61"/>
      <c r="W3074" s="61"/>
      <c r="X3074" s="61"/>
      <c r="Y3074" s="61"/>
      <c r="Z3074" s="61"/>
      <c r="AA3074" s="61"/>
      <c r="AB3074" s="61"/>
      <c r="AC3074" s="61"/>
      <c r="AD3074" s="61"/>
      <c r="AE3074" s="61"/>
      <c r="AF3074" s="61"/>
      <c r="AG3074" s="61"/>
      <c r="AH3074" s="61"/>
      <c r="AI3074" s="61"/>
      <c r="AJ3074" s="61"/>
      <c r="AK3074" s="61"/>
      <c r="AL3074" s="61"/>
      <c r="AM3074" s="61"/>
      <c r="AN3074" s="61"/>
      <c r="AO3074" s="61"/>
      <c r="AP3074" s="62"/>
      <c r="AQ3074" s="61"/>
      <c r="AR3074" s="61"/>
      <c r="AS3074" s="61"/>
      <c r="AT3074" s="61"/>
      <c r="AU3074" s="61"/>
      <c r="AV3074" s="61"/>
      <c r="AW3074" s="60"/>
    </row>
    <row r="3075" s="59" customFormat="1" customHeight="1" spans="1:49">
      <c r="A3075" s="60"/>
      <c r="B3075" s="60"/>
      <c r="C3075" s="60"/>
      <c r="D3075" s="60"/>
      <c r="H3075" s="61"/>
      <c r="I3075" s="61"/>
      <c r="J3075" s="61"/>
      <c r="K3075" s="61"/>
      <c r="L3075" s="61"/>
      <c r="M3075" s="61"/>
      <c r="N3075" s="61"/>
      <c r="O3075" s="61"/>
      <c r="P3075" s="61"/>
      <c r="Q3075" s="61"/>
      <c r="R3075" s="61"/>
      <c r="S3075" s="61"/>
      <c r="T3075" s="61"/>
      <c r="U3075" s="61"/>
      <c r="V3075" s="61"/>
      <c r="W3075" s="61"/>
      <c r="X3075" s="61"/>
      <c r="Y3075" s="61"/>
      <c r="Z3075" s="61"/>
      <c r="AA3075" s="61"/>
      <c r="AB3075" s="61"/>
      <c r="AC3075" s="61"/>
      <c r="AD3075" s="61"/>
      <c r="AE3075" s="61"/>
      <c r="AF3075" s="61"/>
      <c r="AG3075" s="61"/>
      <c r="AH3075" s="61"/>
      <c r="AI3075" s="61"/>
      <c r="AJ3075" s="61"/>
      <c r="AK3075" s="61"/>
      <c r="AL3075" s="61"/>
      <c r="AM3075" s="61"/>
      <c r="AN3075" s="61"/>
      <c r="AO3075" s="61"/>
      <c r="AP3075" s="62"/>
      <c r="AQ3075" s="61"/>
      <c r="AR3075" s="61"/>
      <c r="AS3075" s="61"/>
      <c r="AT3075" s="61"/>
      <c r="AU3075" s="61"/>
      <c r="AV3075" s="61"/>
      <c r="AW3075" s="60"/>
    </row>
    <row r="3076" s="59" customFormat="1" customHeight="1" spans="1:49">
      <c r="A3076" s="60"/>
      <c r="B3076" s="60"/>
      <c r="C3076" s="60"/>
      <c r="D3076" s="60"/>
      <c r="H3076" s="61"/>
      <c r="I3076" s="61"/>
      <c r="J3076" s="61"/>
      <c r="K3076" s="61"/>
      <c r="L3076" s="61"/>
      <c r="M3076" s="61"/>
      <c r="N3076" s="61"/>
      <c r="O3076" s="61"/>
      <c r="P3076" s="61"/>
      <c r="Q3076" s="61"/>
      <c r="R3076" s="61"/>
      <c r="S3076" s="61"/>
      <c r="T3076" s="61"/>
      <c r="U3076" s="61"/>
      <c r="V3076" s="61"/>
      <c r="W3076" s="61"/>
      <c r="X3076" s="61"/>
      <c r="Y3076" s="61"/>
      <c r="Z3076" s="61"/>
      <c r="AA3076" s="61"/>
      <c r="AB3076" s="61"/>
      <c r="AC3076" s="61"/>
      <c r="AD3076" s="61"/>
      <c r="AE3076" s="61"/>
      <c r="AF3076" s="61"/>
      <c r="AG3076" s="61"/>
      <c r="AH3076" s="61"/>
      <c r="AI3076" s="61"/>
      <c r="AJ3076" s="61"/>
      <c r="AK3076" s="61"/>
      <c r="AL3076" s="61"/>
      <c r="AM3076" s="61"/>
      <c r="AN3076" s="61"/>
      <c r="AO3076" s="61"/>
      <c r="AP3076" s="62"/>
      <c r="AQ3076" s="61"/>
      <c r="AR3076" s="61"/>
      <c r="AS3076" s="61"/>
      <c r="AT3076" s="61"/>
      <c r="AU3076" s="61"/>
      <c r="AV3076" s="61"/>
      <c r="AW3076" s="60"/>
    </row>
    <row r="3077" s="59" customFormat="1" customHeight="1" spans="1:49">
      <c r="A3077" s="60"/>
      <c r="B3077" s="60"/>
      <c r="C3077" s="60"/>
      <c r="D3077" s="60"/>
      <c r="H3077" s="61"/>
      <c r="I3077" s="61"/>
      <c r="J3077" s="61"/>
      <c r="K3077" s="61"/>
      <c r="L3077" s="61"/>
      <c r="M3077" s="61"/>
      <c r="N3077" s="61"/>
      <c r="O3077" s="61"/>
      <c r="P3077" s="61"/>
      <c r="Q3077" s="61"/>
      <c r="R3077" s="61"/>
      <c r="S3077" s="61"/>
      <c r="T3077" s="61"/>
      <c r="U3077" s="61"/>
      <c r="V3077" s="61"/>
      <c r="W3077" s="61"/>
      <c r="X3077" s="61"/>
      <c r="Y3077" s="61"/>
      <c r="Z3077" s="61"/>
      <c r="AA3077" s="61"/>
      <c r="AB3077" s="61"/>
      <c r="AC3077" s="61"/>
      <c r="AD3077" s="61"/>
      <c r="AE3077" s="61"/>
      <c r="AF3077" s="61"/>
      <c r="AG3077" s="61"/>
      <c r="AH3077" s="61"/>
      <c r="AI3077" s="61"/>
      <c r="AJ3077" s="61"/>
      <c r="AK3077" s="61"/>
      <c r="AL3077" s="61"/>
      <c r="AM3077" s="61"/>
      <c r="AN3077" s="61"/>
      <c r="AO3077" s="61"/>
      <c r="AP3077" s="62"/>
      <c r="AQ3077" s="61"/>
      <c r="AR3077" s="61"/>
      <c r="AS3077" s="61"/>
      <c r="AT3077" s="61"/>
      <c r="AU3077" s="61"/>
      <c r="AV3077" s="61"/>
      <c r="AW3077" s="60"/>
    </row>
    <row r="3078" s="59" customFormat="1" customHeight="1" spans="1:49">
      <c r="A3078" s="60"/>
      <c r="B3078" s="60"/>
      <c r="C3078" s="60"/>
      <c r="D3078" s="60"/>
      <c r="H3078" s="61"/>
      <c r="I3078" s="61"/>
      <c r="J3078" s="61"/>
      <c r="K3078" s="61"/>
      <c r="L3078" s="61"/>
      <c r="M3078" s="61"/>
      <c r="N3078" s="61"/>
      <c r="O3078" s="61"/>
      <c r="P3078" s="61"/>
      <c r="Q3078" s="61"/>
      <c r="R3078" s="61"/>
      <c r="S3078" s="61"/>
      <c r="T3078" s="61"/>
      <c r="U3078" s="61"/>
      <c r="V3078" s="61"/>
      <c r="W3078" s="61"/>
      <c r="X3078" s="61"/>
      <c r="Y3078" s="61"/>
      <c r="Z3078" s="61"/>
      <c r="AA3078" s="61"/>
      <c r="AB3078" s="61"/>
      <c r="AC3078" s="61"/>
      <c r="AD3078" s="61"/>
      <c r="AE3078" s="61"/>
      <c r="AF3078" s="61"/>
      <c r="AG3078" s="61"/>
      <c r="AH3078" s="61"/>
      <c r="AI3078" s="61"/>
      <c r="AJ3078" s="61"/>
      <c r="AK3078" s="61"/>
      <c r="AL3078" s="61"/>
      <c r="AM3078" s="61"/>
      <c r="AN3078" s="61"/>
      <c r="AO3078" s="61"/>
      <c r="AP3078" s="62"/>
      <c r="AQ3078" s="61"/>
      <c r="AR3078" s="61"/>
      <c r="AS3078" s="61"/>
      <c r="AT3078" s="61"/>
      <c r="AU3078" s="61"/>
      <c r="AV3078" s="61"/>
      <c r="AW3078" s="60"/>
    </row>
    <row r="3079" s="59" customFormat="1" customHeight="1" spans="1:49">
      <c r="A3079" s="60"/>
      <c r="B3079" s="60"/>
      <c r="C3079" s="60"/>
      <c r="D3079" s="60"/>
      <c r="H3079" s="61"/>
      <c r="I3079" s="61"/>
      <c r="J3079" s="61"/>
      <c r="K3079" s="61"/>
      <c r="L3079" s="61"/>
      <c r="M3079" s="61"/>
      <c r="N3079" s="61"/>
      <c r="O3079" s="61"/>
      <c r="P3079" s="61"/>
      <c r="Q3079" s="61"/>
      <c r="R3079" s="61"/>
      <c r="S3079" s="61"/>
      <c r="T3079" s="61"/>
      <c r="U3079" s="61"/>
      <c r="V3079" s="61"/>
      <c r="W3079" s="61"/>
      <c r="X3079" s="61"/>
      <c r="Y3079" s="61"/>
      <c r="Z3079" s="61"/>
      <c r="AA3079" s="61"/>
      <c r="AB3079" s="61"/>
      <c r="AC3079" s="61"/>
      <c r="AD3079" s="61"/>
      <c r="AE3079" s="61"/>
      <c r="AF3079" s="61"/>
      <c r="AG3079" s="61"/>
      <c r="AH3079" s="61"/>
      <c r="AI3079" s="61"/>
      <c r="AJ3079" s="61"/>
      <c r="AK3079" s="61"/>
      <c r="AL3079" s="61"/>
      <c r="AM3079" s="61"/>
      <c r="AN3079" s="61"/>
      <c r="AO3079" s="61"/>
      <c r="AP3079" s="62"/>
      <c r="AQ3079" s="61"/>
      <c r="AR3079" s="61"/>
      <c r="AS3079" s="61"/>
      <c r="AT3079" s="61"/>
      <c r="AU3079" s="61"/>
      <c r="AV3079" s="61"/>
      <c r="AW3079" s="60"/>
    </row>
    <row r="3080" s="59" customFormat="1" customHeight="1" spans="1:49">
      <c r="A3080" s="60"/>
      <c r="B3080" s="60"/>
      <c r="C3080" s="60"/>
      <c r="D3080" s="60"/>
      <c r="H3080" s="61"/>
      <c r="I3080" s="61"/>
      <c r="J3080" s="61"/>
      <c r="K3080" s="61"/>
      <c r="L3080" s="61"/>
      <c r="M3080" s="61"/>
      <c r="N3080" s="61"/>
      <c r="O3080" s="61"/>
      <c r="P3080" s="61"/>
      <c r="Q3080" s="61"/>
      <c r="R3080" s="61"/>
      <c r="S3080" s="61"/>
      <c r="T3080" s="61"/>
      <c r="U3080" s="61"/>
      <c r="V3080" s="61"/>
      <c r="W3080" s="61"/>
      <c r="X3080" s="61"/>
      <c r="Y3080" s="61"/>
      <c r="Z3080" s="61"/>
      <c r="AA3080" s="61"/>
      <c r="AB3080" s="61"/>
      <c r="AC3080" s="61"/>
      <c r="AD3080" s="61"/>
      <c r="AE3080" s="61"/>
      <c r="AF3080" s="61"/>
      <c r="AG3080" s="61"/>
      <c r="AH3080" s="61"/>
      <c r="AI3080" s="61"/>
      <c r="AJ3080" s="61"/>
      <c r="AK3080" s="61"/>
      <c r="AL3080" s="61"/>
      <c r="AM3080" s="61"/>
      <c r="AN3080" s="61"/>
      <c r="AO3080" s="61"/>
      <c r="AP3080" s="62"/>
      <c r="AQ3080" s="61"/>
      <c r="AR3080" s="61"/>
      <c r="AS3080" s="61"/>
      <c r="AT3080" s="61"/>
      <c r="AU3080" s="61"/>
      <c r="AV3080" s="61"/>
      <c r="AW3080" s="60"/>
    </row>
    <row r="3081" s="59" customFormat="1" customHeight="1" spans="1:49">
      <c r="A3081" s="60"/>
      <c r="B3081" s="60"/>
      <c r="C3081" s="60"/>
      <c r="D3081" s="60"/>
      <c r="H3081" s="61"/>
      <c r="I3081" s="61"/>
      <c r="J3081" s="61"/>
      <c r="K3081" s="61"/>
      <c r="L3081" s="61"/>
      <c r="M3081" s="61"/>
      <c r="N3081" s="61"/>
      <c r="O3081" s="61"/>
      <c r="P3081" s="61"/>
      <c r="Q3081" s="61"/>
      <c r="R3081" s="61"/>
      <c r="S3081" s="61"/>
      <c r="T3081" s="61"/>
      <c r="U3081" s="61"/>
      <c r="V3081" s="61"/>
      <c r="W3081" s="61"/>
      <c r="X3081" s="61"/>
      <c r="Y3081" s="61"/>
      <c r="Z3081" s="61"/>
      <c r="AA3081" s="61"/>
      <c r="AB3081" s="61"/>
      <c r="AC3081" s="61"/>
      <c r="AD3081" s="61"/>
      <c r="AE3081" s="61"/>
      <c r="AF3081" s="61"/>
      <c r="AG3081" s="61"/>
      <c r="AH3081" s="61"/>
      <c r="AI3081" s="61"/>
      <c r="AJ3081" s="61"/>
      <c r="AK3081" s="61"/>
      <c r="AL3081" s="61"/>
      <c r="AM3081" s="61"/>
      <c r="AN3081" s="61"/>
      <c r="AO3081" s="61"/>
      <c r="AP3081" s="62"/>
      <c r="AQ3081" s="61"/>
      <c r="AR3081" s="61"/>
      <c r="AS3081" s="61"/>
      <c r="AT3081" s="61"/>
      <c r="AU3081" s="61"/>
      <c r="AV3081" s="61"/>
      <c r="AW3081" s="60"/>
    </row>
    <row r="3082" s="59" customFormat="1" customHeight="1" spans="1:49">
      <c r="A3082" s="60"/>
      <c r="B3082" s="60"/>
      <c r="C3082" s="60"/>
      <c r="D3082" s="60"/>
      <c r="H3082" s="61"/>
      <c r="I3082" s="61"/>
      <c r="J3082" s="61"/>
      <c r="K3082" s="61"/>
      <c r="L3082" s="61"/>
      <c r="M3082" s="61"/>
      <c r="N3082" s="61"/>
      <c r="O3082" s="61"/>
      <c r="P3082" s="61"/>
      <c r="Q3082" s="61"/>
      <c r="R3082" s="61"/>
      <c r="S3082" s="61"/>
      <c r="T3082" s="61"/>
      <c r="U3082" s="61"/>
      <c r="V3082" s="61"/>
      <c r="W3082" s="61"/>
      <c r="X3082" s="61"/>
      <c r="Y3082" s="61"/>
      <c r="Z3082" s="61"/>
      <c r="AA3082" s="61"/>
      <c r="AB3082" s="61"/>
      <c r="AC3082" s="61"/>
      <c r="AD3082" s="61"/>
      <c r="AE3082" s="61"/>
      <c r="AF3082" s="61"/>
      <c r="AG3082" s="61"/>
      <c r="AH3082" s="61"/>
      <c r="AI3082" s="61"/>
      <c r="AJ3082" s="61"/>
      <c r="AK3082" s="61"/>
      <c r="AL3082" s="61"/>
      <c r="AM3082" s="61"/>
      <c r="AN3082" s="61"/>
      <c r="AO3082" s="61"/>
      <c r="AP3082" s="62"/>
      <c r="AQ3082" s="61"/>
      <c r="AR3082" s="61"/>
      <c r="AS3082" s="61"/>
      <c r="AT3082" s="61"/>
      <c r="AU3082" s="61"/>
      <c r="AV3082" s="61"/>
      <c r="AW3082" s="60"/>
    </row>
    <row r="3083" s="59" customFormat="1" customHeight="1" spans="1:49">
      <c r="A3083" s="60"/>
      <c r="B3083" s="60"/>
      <c r="C3083" s="60"/>
      <c r="D3083" s="60"/>
      <c r="H3083" s="61"/>
      <c r="I3083" s="61"/>
      <c r="J3083" s="61"/>
      <c r="K3083" s="61"/>
      <c r="L3083" s="61"/>
      <c r="M3083" s="61"/>
      <c r="N3083" s="61"/>
      <c r="O3083" s="61"/>
      <c r="P3083" s="61"/>
      <c r="Q3083" s="61"/>
      <c r="R3083" s="61"/>
      <c r="S3083" s="61"/>
      <c r="T3083" s="61"/>
      <c r="U3083" s="61"/>
      <c r="V3083" s="61"/>
      <c r="W3083" s="61"/>
      <c r="X3083" s="61"/>
      <c r="Y3083" s="61"/>
      <c r="Z3083" s="61"/>
      <c r="AA3083" s="61"/>
      <c r="AB3083" s="61"/>
      <c r="AC3083" s="61"/>
      <c r="AD3083" s="61"/>
      <c r="AE3083" s="61"/>
      <c r="AF3083" s="61"/>
      <c r="AG3083" s="61"/>
      <c r="AH3083" s="61"/>
      <c r="AI3083" s="61"/>
      <c r="AJ3083" s="61"/>
      <c r="AK3083" s="61"/>
      <c r="AL3083" s="61"/>
      <c r="AM3083" s="61"/>
      <c r="AN3083" s="61"/>
      <c r="AO3083" s="61"/>
      <c r="AP3083" s="62"/>
      <c r="AQ3083" s="61"/>
      <c r="AR3083" s="61"/>
      <c r="AS3083" s="61"/>
      <c r="AT3083" s="61"/>
      <c r="AU3083" s="61"/>
      <c r="AV3083" s="61"/>
      <c r="AW3083" s="60"/>
    </row>
    <row r="3084" s="59" customFormat="1" customHeight="1" spans="1:49">
      <c r="A3084" s="60"/>
      <c r="B3084" s="60"/>
      <c r="C3084" s="60"/>
      <c r="D3084" s="60"/>
      <c r="H3084" s="61"/>
      <c r="I3084" s="61"/>
      <c r="J3084" s="61"/>
      <c r="K3084" s="61"/>
      <c r="L3084" s="61"/>
      <c r="M3084" s="61"/>
      <c r="N3084" s="61"/>
      <c r="O3084" s="61"/>
      <c r="P3084" s="61"/>
      <c r="Q3084" s="61"/>
      <c r="R3084" s="61"/>
      <c r="S3084" s="61"/>
      <c r="T3084" s="61"/>
      <c r="U3084" s="61"/>
      <c r="V3084" s="61"/>
      <c r="W3084" s="61"/>
      <c r="X3084" s="61"/>
      <c r="Y3084" s="61"/>
      <c r="Z3084" s="61"/>
      <c r="AA3084" s="61"/>
      <c r="AB3084" s="61"/>
      <c r="AC3084" s="61"/>
      <c r="AD3084" s="61"/>
      <c r="AE3084" s="61"/>
      <c r="AF3084" s="61"/>
      <c r="AG3084" s="61"/>
      <c r="AH3084" s="61"/>
      <c r="AI3084" s="61"/>
      <c r="AJ3084" s="61"/>
      <c r="AK3084" s="61"/>
      <c r="AL3084" s="61"/>
      <c r="AM3084" s="61"/>
      <c r="AN3084" s="61"/>
      <c r="AO3084" s="61"/>
      <c r="AP3084" s="62"/>
      <c r="AQ3084" s="61"/>
      <c r="AR3084" s="61"/>
      <c r="AS3084" s="61"/>
      <c r="AT3084" s="61"/>
      <c r="AU3084" s="61"/>
      <c r="AV3084" s="61"/>
      <c r="AW3084" s="60"/>
    </row>
    <row r="3085" s="59" customFormat="1" customHeight="1" spans="1:49">
      <c r="A3085" s="60"/>
      <c r="B3085" s="60"/>
      <c r="C3085" s="60"/>
      <c r="D3085" s="60"/>
      <c r="H3085" s="61"/>
      <c r="I3085" s="61"/>
      <c r="J3085" s="61"/>
      <c r="K3085" s="61"/>
      <c r="L3085" s="61"/>
      <c r="M3085" s="61"/>
      <c r="N3085" s="61"/>
      <c r="O3085" s="61"/>
      <c r="P3085" s="61"/>
      <c r="Q3085" s="61"/>
      <c r="R3085" s="61"/>
      <c r="S3085" s="61"/>
      <c r="T3085" s="61"/>
      <c r="U3085" s="61"/>
      <c r="V3085" s="61"/>
      <c r="W3085" s="61"/>
      <c r="X3085" s="61"/>
      <c r="Y3085" s="61"/>
      <c r="Z3085" s="61"/>
      <c r="AA3085" s="61"/>
      <c r="AB3085" s="61"/>
      <c r="AC3085" s="61"/>
      <c r="AD3085" s="61"/>
      <c r="AE3085" s="61"/>
      <c r="AF3085" s="61"/>
      <c r="AG3085" s="61"/>
      <c r="AH3085" s="61"/>
      <c r="AI3085" s="61"/>
      <c r="AJ3085" s="61"/>
      <c r="AK3085" s="61"/>
      <c r="AL3085" s="61"/>
      <c r="AM3085" s="61"/>
      <c r="AN3085" s="61"/>
      <c r="AO3085" s="61"/>
      <c r="AP3085" s="62"/>
      <c r="AQ3085" s="61"/>
      <c r="AR3085" s="61"/>
      <c r="AS3085" s="61"/>
      <c r="AT3085" s="61"/>
      <c r="AU3085" s="61"/>
      <c r="AV3085" s="61"/>
      <c r="AW3085" s="60"/>
    </row>
    <row r="3086" s="59" customFormat="1" customHeight="1" spans="1:49">
      <c r="A3086" s="60"/>
      <c r="B3086" s="60"/>
      <c r="C3086" s="60"/>
      <c r="D3086" s="60"/>
      <c r="H3086" s="61"/>
      <c r="I3086" s="61"/>
      <c r="J3086" s="61"/>
      <c r="K3086" s="61"/>
      <c r="L3086" s="61"/>
      <c r="M3086" s="61"/>
      <c r="N3086" s="61"/>
      <c r="O3086" s="61"/>
      <c r="P3086" s="61"/>
      <c r="Q3086" s="61"/>
      <c r="R3086" s="61"/>
      <c r="S3086" s="61"/>
      <c r="T3086" s="61"/>
      <c r="U3086" s="61"/>
      <c r="V3086" s="61"/>
      <c r="W3086" s="61"/>
      <c r="X3086" s="61"/>
      <c r="Y3086" s="61"/>
      <c r="Z3086" s="61"/>
      <c r="AA3086" s="61"/>
      <c r="AB3086" s="61"/>
      <c r="AC3086" s="61"/>
      <c r="AD3086" s="61"/>
      <c r="AE3086" s="61"/>
      <c r="AF3086" s="61"/>
      <c r="AG3086" s="61"/>
      <c r="AH3086" s="61"/>
      <c r="AI3086" s="61"/>
      <c r="AJ3086" s="61"/>
      <c r="AK3086" s="61"/>
      <c r="AL3086" s="61"/>
      <c r="AM3086" s="61"/>
      <c r="AN3086" s="61"/>
      <c r="AO3086" s="61"/>
      <c r="AP3086" s="62"/>
      <c r="AQ3086" s="61"/>
      <c r="AR3086" s="61"/>
      <c r="AS3086" s="61"/>
      <c r="AT3086" s="61"/>
      <c r="AU3086" s="61"/>
      <c r="AV3086" s="61"/>
      <c r="AW3086" s="60"/>
    </row>
    <row r="3087" s="59" customFormat="1" customHeight="1" spans="1:49">
      <c r="A3087" s="60"/>
      <c r="B3087" s="60"/>
      <c r="C3087" s="60"/>
      <c r="D3087" s="60"/>
      <c r="H3087" s="61"/>
      <c r="I3087" s="61"/>
      <c r="J3087" s="61"/>
      <c r="K3087" s="61"/>
      <c r="L3087" s="61"/>
      <c r="M3087" s="61"/>
      <c r="N3087" s="61"/>
      <c r="O3087" s="61"/>
      <c r="P3087" s="61"/>
      <c r="Q3087" s="61"/>
      <c r="R3087" s="61"/>
      <c r="S3087" s="61"/>
      <c r="T3087" s="61"/>
      <c r="U3087" s="61"/>
      <c r="V3087" s="61"/>
      <c r="W3087" s="61"/>
      <c r="X3087" s="61"/>
      <c r="Y3087" s="61"/>
      <c r="Z3087" s="61"/>
      <c r="AA3087" s="61"/>
      <c r="AB3087" s="61"/>
      <c r="AC3087" s="61"/>
      <c r="AD3087" s="61"/>
      <c r="AE3087" s="61"/>
      <c r="AF3087" s="61"/>
      <c r="AG3087" s="61"/>
      <c r="AH3087" s="61"/>
      <c r="AI3087" s="61"/>
      <c r="AJ3087" s="61"/>
      <c r="AK3087" s="61"/>
      <c r="AL3087" s="61"/>
      <c r="AM3087" s="61"/>
      <c r="AN3087" s="61"/>
      <c r="AO3087" s="61"/>
      <c r="AP3087" s="62"/>
      <c r="AQ3087" s="61"/>
      <c r="AR3087" s="61"/>
      <c r="AS3087" s="61"/>
      <c r="AT3087" s="61"/>
      <c r="AU3087" s="61"/>
      <c r="AV3087" s="61"/>
      <c r="AW3087" s="60"/>
    </row>
    <row r="3088" s="59" customFormat="1" customHeight="1" spans="1:49">
      <c r="A3088" s="60"/>
      <c r="B3088" s="60"/>
      <c r="C3088" s="60"/>
      <c r="D3088" s="60"/>
      <c r="H3088" s="61"/>
      <c r="I3088" s="61"/>
      <c r="J3088" s="61"/>
      <c r="K3088" s="61"/>
      <c r="L3088" s="61"/>
      <c r="M3088" s="61"/>
      <c r="N3088" s="61"/>
      <c r="O3088" s="61"/>
      <c r="P3088" s="61"/>
      <c r="Q3088" s="61"/>
      <c r="R3088" s="61"/>
      <c r="S3088" s="61"/>
      <c r="T3088" s="61"/>
      <c r="U3088" s="61"/>
      <c r="V3088" s="61"/>
      <c r="W3088" s="61"/>
      <c r="X3088" s="61"/>
      <c r="Y3088" s="61"/>
      <c r="Z3088" s="61"/>
      <c r="AA3088" s="61"/>
      <c r="AB3088" s="61"/>
      <c r="AC3088" s="61"/>
      <c r="AD3088" s="61"/>
      <c r="AE3088" s="61"/>
      <c r="AF3088" s="61"/>
      <c r="AG3088" s="61"/>
      <c r="AH3088" s="61"/>
      <c r="AI3088" s="61"/>
      <c r="AJ3088" s="61"/>
      <c r="AK3088" s="61"/>
      <c r="AL3088" s="61"/>
      <c r="AM3088" s="61"/>
      <c r="AN3088" s="61"/>
      <c r="AO3088" s="61"/>
      <c r="AP3088" s="62"/>
      <c r="AQ3088" s="61"/>
      <c r="AR3088" s="61"/>
      <c r="AS3088" s="61"/>
      <c r="AT3088" s="61"/>
      <c r="AU3088" s="61"/>
      <c r="AV3088" s="61"/>
      <c r="AW3088" s="60"/>
    </row>
    <row r="3089" s="59" customFormat="1" customHeight="1" spans="1:49">
      <c r="A3089" s="60"/>
      <c r="B3089" s="60"/>
      <c r="C3089" s="60"/>
      <c r="D3089" s="60"/>
      <c r="H3089" s="61"/>
      <c r="I3089" s="61"/>
      <c r="J3089" s="61"/>
      <c r="K3089" s="61"/>
      <c r="L3089" s="61"/>
      <c r="M3089" s="61"/>
      <c r="N3089" s="61"/>
      <c r="O3089" s="61"/>
      <c r="P3089" s="61"/>
      <c r="Q3089" s="61"/>
      <c r="R3089" s="61"/>
      <c r="S3089" s="61"/>
      <c r="T3089" s="61"/>
      <c r="U3089" s="61"/>
      <c r="V3089" s="61"/>
      <c r="W3089" s="61"/>
      <c r="X3089" s="61"/>
      <c r="Y3089" s="61"/>
      <c r="Z3089" s="61"/>
      <c r="AA3089" s="61"/>
      <c r="AB3089" s="61"/>
      <c r="AC3089" s="61"/>
      <c r="AD3089" s="61"/>
      <c r="AE3089" s="61"/>
      <c r="AF3089" s="61"/>
      <c r="AG3089" s="61"/>
      <c r="AH3089" s="61"/>
      <c r="AI3089" s="61"/>
      <c r="AJ3089" s="61"/>
      <c r="AK3089" s="61"/>
      <c r="AL3089" s="61"/>
      <c r="AM3089" s="61"/>
      <c r="AN3089" s="61"/>
      <c r="AO3089" s="61"/>
      <c r="AP3089" s="62"/>
      <c r="AQ3089" s="61"/>
      <c r="AR3089" s="61"/>
      <c r="AS3089" s="61"/>
      <c r="AT3089" s="61"/>
      <c r="AU3089" s="61"/>
      <c r="AV3089" s="61"/>
      <c r="AW3089" s="60"/>
    </row>
    <row r="3090" s="59" customFormat="1" customHeight="1" spans="1:49">
      <c r="A3090" s="60"/>
      <c r="B3090" s="60"/>
      <c r="C3090" s="60"/>
      <c r="D3090" s="60"/>
      <c r="H3090" s="61"/>
      <c r="I3090" s="61"/>
      <c r="J3090" s="61"/>
      <c r="K3090" s="61"/>
      <c r="L3090" s="61"/>
      <c r="M3090" s="61"/>
      <c r="N3090" s="61"/>
      <c r="O3090" s="61"/>
      <c r="P3090" s="61"/>
      <c r="Q3090" s="61"/>
      <c r="R3090" s="61"/>
      <c r="S3090" s="61"/>
      <c r="T3090" s="61"/>
      <c r="U3090" s="61"/>
      <c r="V3090" s="61"/>
      <c r="W3090" s="61"/>
      <c r="X3090" s="61"/>
      <c r="Y3090" s="61"/>
      <c r="Z3090" s="61"/>
      <c r="AA3090" s="61"/>
      <c r="AB3090" s="61"/>
      <c r="AC3090" s="61"/>
      <c r="AD3090" s="61"/>
      <c r="AE3090" s="61"/>
      <c r="AF3090" s="61"/>
      <c r="AG3090" s="61"/>
      <c r="AH3090" s="61"/>
      <c r="AI3090" s="61"/>
      <c r="AJ3090" s="61"/>
      <c r="AK3090" s="61"/>
      <c r="AL3090" s="61"/>
      <c r="AM3090" s="61"/>
      <c r="AN3090" s="61"/>
      <c r="AO3090" s="61"/>
      <c r="AP3090" s="62"/>
      <c r="AQ3090" s="61"/>
      <c r="AR3090" s="61"/>
      <c r="AS3090" s="61"/>
      <c r="AT3090" s="61"/>
      <c r="AU3090" s="61"/>
      <c r="AV3090" s="61"/>
      <c r="AW3090" s="60"/>
    </row>
    <row r="3091" s="59" customFormat="1" customHeight="1" spans="1:49">
      <c r="A3091" s="60"/>
      <c r="B3091" s="60"/>
      <c r="C3091" s="60"/>
      <c r="D3091" s="60"/>
      <c r="H3091" s="61"/>
      <c r="I3091" s="61"/>
      <c r="J3091" s="61"/>
      <c r="K3091" s="61"/>
      <c r="L3091" s="61"/>
      <c r="M3091" s="61"/>
      <c r="N3091" s="61"/>
      <c r="O3091" s="61"/>
      <c r="P3091" s="61"/>
      <c r="Q3091" s="61"/>
      <c r="R3091" s="61"/>
      <c r="S3091" s="61"/>
      <c r="T3091" s="61"/>
      <c r="U3091" s="61"/>
      <c r="V3091" s="61"/>
      <c r="W3091" s="61"/>
      <c r="X3091" s="61"/>
      <c r="Y3091" s="61"/>
      <c r="Z3091" s="61"/>
      <c r="AA3091" s="61"/>
      <c r="AB3091" s="61"/>
      <c r="AC3091" s="61"/>
      <c r="AD3091" s="61"/>
      <c r="AE3091" s="61"/>
      <c r="AF3091" s="61"/>
      <c r="AG3091" s="61"/>
      <c r="AH3091" s="61"/>
      <c r="AI3091" s="61"/>
      <c r="AJ3091" s="61"/>
      <c r="AK3091" s="61"/>
      <c r="AL3091" s="61"/>
      <c r="AM3091" s="61"/>
      <c r="AN3091" s="61"/>
      <c r="AO3091" s="61"/>
      <c r="AP3091" s="62"/>
      <c r="AQ3091" s="61"/>
      <c r="AR3091" s="61"/>
      <c r="AS3091" s="61"/>
      <c r="AT3091" s="61"/>
      <c r="AU3091" s="61"/>
      <c r="AV3091" s="61"/>
      <c r="AW3091" s="60"/>
    </row>
    <row r="3092" s="59" customFormat="1" customHeight="1" spans="1:49">
      <c r="A3092" s="60"/>
      <c r="B3092" s="60"/>
      <c r="C3092" s="60"/>
      <c r="D3092" s="60"/>
      <c r="H3092" s="61"/>
      <c r="I3092" s="61"/>
      <c r="J3092" s="61"/>
      <c r="K3092" s="61"/>
      <c r="L3092" s="61"/>
      <c r="M3092" s="61"/>
      <c r="N3092" s="61"/>
      <c r="O3092" s="61"/>
      <c r="P3092" s="61"/>
      <c r="Q3092" s="61"/>
      <c r="R3092" s="61"/>
      <c r="S3092" s="61"/>
      <c r="T3092" s="61"/>
      <c r="U3092" s="61"/>
      <c r="V3092" s="61"/>
      <c r="W3092" s="61"/>
      <c r="X3092" s="61"/>
      <c r="Y3092" s="61"/>
      <c r="Z3092" s="61"/>
      <c r="AA3092" s="61"/>
      <c r="AB3092" s="61"/>
      <c r="AC3092" s="61"/>
      <c r="AD3092" s="61"/>
      <c r="AE3092" s="61"/>
      <c r="AF3092" s="61"/>
      <c r="AG3092" s="61"/>
      <c r="AH3092" s="61"/>
      <c r="AI3092" s="61"/>
      <c r="AJ3092" s="61"/>
      <c r="AK3092" s="61"/>
      <c r="AL3092" s="61"/>
      <c r="AM3092" s="61"/>
      <c r="AN3092" s="61"/>
      <c r="AO3092" s="61"/>
      <c r="AP3092" s="62"/>
      <c r="AQ3092" s="61"/>
      <c r="AR3092" s="61"/>
      <c r="AS3092" s="61"/>
      <c r="AT3092" s="61"/>
      <c r="AU3092" s="61"/>
      <c r="AV3092" s="61"/>
      <c r="AW3092" s="60"/>
    </row>
    <row r="3093" s="59" customFormat="1" customHeight="1" spans="1:49">
      <c r="A3093" s="60"/>
      <c r="B3093" s="60"/>
      <c r="C3093" s="60"/>
      <c r="D3093" s="60"/>
      <c r="H3093" s="61"/>
      <c r="I3093" s="61"/>
      <c r="J3093" s="61"/>
      <c r="K3093" s="61"/>
      <c r="L3093" s="61"/>
      <c r="M3093" s="61"/>
      <c r="N3093" s="61"/>
      <c r="O3093" s="61"/>
      <c r="P3093" s="61"/>
      <c r="Q3093" s="61"/>
      <c r="R3093" s="61"/>
      <c r="S3093" s="61"/>
      <c r="T3093" s="61"/>
      <c r="U3093" s="61"/>
      <c r="V3093" s="61"/>
      <c r="W3093" s="61"/>
      <c r="X3093" s="61"/>
      <c r="Y3093" s="61"/>
      <c r="Z3093" s="61"/>
      <c r="AA3093" s="61"/>
      <c r="AB3093" s="61"/>
      <c r="AC3093" s="61"/>
      <c r="AD3093" s="61"/>
      <c r="AE3093" s="61"/>
      <c r="AF3093" s="61"/>
      <c r="AG3093" s="61"/>
      <c r="AH3093" s="61"/>
      <c r="AI3093" s="61"/>
      <c r="AJ3093" s="61"/>
      <c r="AK3093" s="61"/>
      <c r="AL3093" s="61"/>
      <c r="AM3093" s="61"/>
      <c r="AN3093" s="61"/>
      <c r="AO3093" s="61"/>
      <c r="AP3093" s="62"/>
      <c r="AQ3093" s="61"/>
      <c r="AR3093" s="61"/>
      <c r="AS3093" s="61"/>
      <c r="AT3093" s="61"/>
      <c r="AU3093" s="61"/>
      <c r="AV3093" s="61"/>
      <c r="AW3093" s="60"/>
    </row>
    <row r="3094" s="59" customFormat="1" customHeight="1" spans="1:49">
      <c r="A3094" s="60"/>
      <c r="B3094" s="60"/>
      <c r="C3094" s="60"/>
      <c r="D3094" s="60"/>
      <c r="H3094" s="61"/>
      <c r="I3094" s="61"/>
      <c r="J3094" s="61"/>
      <c r="K3094" s="61"/>
      <c r="L3094" s="61"/>
      <c r="M3094" s="61"/>
      <c r="N3094" s="61"/>
      <c r="O3094" s="61"/>
      <c r="P3094" s="61"/>
      <c r="Q3094" s="61"/>
      <c r="R3094" s="61"/>
      <c r="S3094" s="61"/>
      <c r="T3094" s="61"/>
      <c r="U3094" s="61"/>
      <c r="V3094" s="61"/>
      <c r="W3094" s="61"/>
      <c r="X3094" s="61"/>
      <c r="Y3094" s="61"/>
      <c r="Z3094" s="61"/>
      <c r="AA3094" s="61"/>
      <c r="AB3094" s="61"/>
      <c r="AC3094" s="61"/>
      <c r="AD3094" s="61"/>
      <c r="AE3094" s="61"/>
      <c r="AF3094" s="61"/>
      <c r="AG3094" s="61"/>
      <c r="AH3094" s="61"/>
      <c r="AI3094" s="61"/>
      <c r="AJ3094" s="61"/>
      <c r="AK3094" s="61"/>
      <c r="AL3094" s="61"/>
      <c r="AM3094" s="61"/>
      <c r="AN3094" s="61"/>
      <c r="AO3094" s="61"/>
      <c r="AP3094" s="62"/>
      <c r="AQ3094" s="61"/>
      <c r="AR3094" s="61"/>
      <c r="AS3094" s="61"/>
      <c r="AT3094" s="61"/>
      <c r="AU3094" s="61"/>
      <c r="AV3094" s="61"/>
      <c r="AW3094" s="60"/>
    </row>
    <row r="3095" s="59" customFormat="1" customHeight="1" spans="1:49">
      <c r="A3095" s="60"/>
      <c r="B3095" s="60"/>
      <c r="C3095" s="60"/>
      <c r="D3095" s="60"/>
      <c r="H3095" s="61"/>
      <c r="I3095" s="61"/>
      <c r="J3095" s="61"/>
      <c r="K3095" s="61"/>
      <c r="L3095" s="61"/>
      <c r="M3095" s="61"/>
      <c r="N3095" s="61"/>
      <c r="O3095" s="61"/>
      <c r="P3095" s="61"/>
      <c r="Q3095" s="61"/>
      <c r="R3095" s="61"/>
      <c r="S3095" s="61"/>
      <c r="T3095" s="61"/>
      <c r="U3095" s="61"/>
      <c r="V3095" s="61"/>
      <c r="W3095" s="61"/>
      <c r="X3095" s="61"/>
      <c r="Y3095" s="61"/>
      <c r="Z3095" s="61"/>
      <c r="AA3095" s="61"/>
      <c r="AB3095" s="61"/>
      <c r="AC3095" s="61"/>
      <c r="AD3095" s="61"/>
      <c r="AE3095" s="61"/>
      <c r="AF3095" s="61"/>
      <c r="AG3095" s="61"/>
      <c r="AH3095" s="61"/>
      <c r="AI3095" s="61"/>
      <c r="AJ3095" s="61"/>
      <c r="AK3095" s="61"/>
      <c r="AL3095" s="61"/>
      <c r="AM3095" s="61"/>
      <c r="AN3095" s="61"/>
      <c r="AO3095" s="61"/>
      <c r="AP3095" s="62"/>
      <c r="AQ3095" s="61"/>
      <c r="AR3095" s="61"/>
      <c r="AS3095" s="61"/>
      <c r="AT3095" s="61"/>
      <c r="AU3095" s="61"/>
      <c r="AV3095" s="61"/>
      <c r="AW3095" s="60"/>
    </row>
    <row r="3096" s="59" customFormat="1" customHeight="1" spans="1:49">
      <c r="A3096" s="60"/>
      <c r="B3096" s="60"/>
      <c r="C3096" s="60"/>
      <c r="D3096" s="60"/>
      <c r="H3096" s="61"/>
      <c r="I3096" s="61"/>
      <c r="J3096" s="61"/>
      <c r="K3096" s="61"/>
      <c r="L3096" s="61"/>
      <c r="M3096" s="61"/>
      <c r="N3096" s="61"/>
      <c r="O3096" s="61"/>
      <c r="P3096" s="61"/>
      <c r="Q3096" s="61"/>
      <c r="R3096" s="61"/>
      <c r="S3096" s="61"/>
      <c r="T3096" s="61"/>
      <c r="U3096" s="61"/>
      <c r="V3096" s="61"/>
      <c r="W3096" s="61"/>
      <c r="X3096" s="61"/>
      <c r="Y3096" s="61"/>
      <c r="Z3096" s="61"/>
      <c r="AA3096" s="61"/>
      <c r="AB3096" s="61"/>
      <c r="AC3096" s="61"/>
      <c r="AD3096" s="61"/>
      <c r="AE3096" s="61"/>
      <c r="AF3096" s="61"/>
      <c r="AG3096" s="61"/>
      <c r="AH3096" s="61"/>
      <c r="AI3096" s="61"/>
      <c r="AJ3096" s="61"/>
      <c r="AK3096" s="61"/>
      <c r="AL3096" s="61"/>
      <c r="AM3096" s="61"/>
      <c r="AN3096" s="61"/>
      <c r="AO3096" s="61"/>
      <c r="AP3096" s="62"/>
      <c r="AQ3096" s="61"/>
      <c r="AR3096" s="61"/>
      <c r="AS3096" s="61"/>
      <c r="AT3096" s="61"/>
      <c r="AU3096" s="61"/>
      <c r="AV3096" s="61"/>
      <c r="AW3096" s="60"/>
    </row>
    <row r="3097" s="59" customFormat="1" customHeight="1" spans="1:49">
      <c r="A3097" s="60"/>
      <c r="B3097" s="60"/>
      <c r="C3097" s="60"/>
      <c r="D3097" s="60"/>
      <c r="H3097" s="61"/>
      <c r="I3097" s="61"/>
      <c r="J3097" s="61"/>
      <c r="K3097" s="61"/>
      <c r="L3097" s="61"/>
      <c r="M3097" s="61"/>
      <c r="N3097" s="61"/>
      <c r="O3097" s="61"/>
      <c r="P3097" s="61"/>
      <c r="Q3097" s="61"/>
      <c r="R3097" s="61"/>
      <c r="S3097" s="61"/>
      <c r="T3097" s="61"/>
      <c r="U3097" s="61"/>
      <c r="V3097" s="61"/>
      <c r="W3097" s="61"/>
      <c r="X3097" s="61"/>
      <c r="Y3097" s="61"/>
      <c r="Z3097" s="61"/>
      <c r="AA3097" s="61"/>
      <c r="AB3097" s="61"/>
      <c r="AC3097" s="61"/>
      <c r="AD3097" s="61"/>
      <c r="AE3097" s="61"/>
      <c r="AF3097" s="61"/>
      <c r="AG3097" s="61"/>
      <c r="AH3097" s="61"/>
      <c r="AI3097" s="61"/>
      <c r="AJ3097" s="61"/>
      <c r="AK3097" s="61"/>
      <c r="AL3097" s="61"/>
      <c r="AM3097" s="61"/>
      <c r="AN3097" s="61"/>
      <c r="AO3097" s="61"/>
      <c r="AP3097" s="62"/>
      <c r="AQ3097" s="61"/>
      <c r="AR3097" s="61"/>
      <c r="AS3097" s="61"/>
      <c r="AT3097" s="61"/>
      <c r="AU3097" s="61"/>
      <c r="AV3097" s="61"/>
      <c r="AW3097" s="60"/>
    </row>
    <row r="3098" s="59" customFormat="1" customHeight="1" spans="1:49">
      <c r="A3098" s="60"/>
      <c r="B3098" s="60"/>
      <c r="C3098" s="60"/>
      <c r="D3098" s="60"/>
      <c r="H3098" s="61"/>
      <c r="I3098" s="61"/>
      <c r="J3098" s="61"/>
      <c r="K3098" s="61"/>
      <c r="L3098" s="61"/>
      <c r="M3098" s="61"/>
      <c r="N3098" s="61"/>
      <c r="O3098" s="61"/>
      <c r="P3098" s="61"/>
      <c r="Q3098" s="61"/>
      <c r="R3098" s="61"/>
      <c r="S3098" s="61"/>
      <c r="T3098" s="61"/>
      <c r="U3098" s="61"/>
      <c r="V3098" s="61"/>
      <c r="W3098" s="61"/>
      <c r="X3098" s="61"/>
      <c r="Y3098" s="61"/>
      <c r="Z3098" s="61"/>
      <c r="AA3098" s="61"/>
      <c r="AB3098" s="61"/>
      <c r="AC3098" s="61"/>
      <c r="AD3098" s="61"/>
      <c r="AE3098" s="61"/>
      <c r="AF3098" s="61"/>
      <c r="AG3098" s="61"/>
      <c r="AH3098" s="61"/>
      <c r="AI3098" s="61"/>
      <c r="AJ3098" s="61"/>
      <c r="AK3098" s="61"/>
      <c r="AL3098" s="61"/>
      <c r="AM3098" s="61"/>
      <c r="AN3098" s="61"/>
      <c r="AO3098" s="61"/>
      <c r="AP3098" s="62"/>
      <c r="AQ3098" s="61"/>
      <c r="AR3098" s="61"/>
      <c r="AS3098" s="61"/>
      <c r="AT3098" s="61"/>
      <c r="AU3098" s="61"/>
      <c r="AV3098" s="61"/>
      <c r="AW3098" s="60"/>
    </row>
    <row r="3099" s="59" customFormat="1" customHeight="1" spans="1:49">
      <c r="A3099" s="60"/>
      <c r="B3099" s="60"/>
      <c r="C3099" s="60"/>
      <c r="D3099" s="60"/>
      <c r="H3099" s="61"/>
      <c r="I3099" s="61"/>
      <c r="J3099" s="61"/>
      <c r="K3099" s="61"/>
      <c r="L3099" s="61"/>
      <c r="M3099" s="61"/>
      <c r="N3099" s="61"/>
      <c r="O3099" s="61"/>
      <c r="P3099" s="61"/>
      <c r="Q3099" s="61"/>
      <c r="R3099" s="61"/>
      <c r="S3099" s="61"/>
      <c r="T3099" s="61"/>
      <c r="U3099" s="61"/>
      <c r="V3099" s="61"/>
      <c r="W3099" s="61"/>
      <c r="X3099" s="61"/>
      <c r="Y3099" s="61"/>
      <c r="Z3099" s="61"/>
      <c r="AA3099" s="61"/>
      <c r="AB3099" s="61"/>
      <c r="AC3099" s="61"/>
      <c r="AD3099" s="61"/>
      <c r="AE3099" s="61"/>
      <c r="AF3099" s="61"/>
      <c r="AG3099" s="61"/>
      <c r="AH3099" s="61"/>
      <c r="AI3099" s="61"/>
      <c r="AJ3099" s="61"/>
      <c r="AK3099" s="61"/>
      <c r="AL3099" s="61"/>
      <c r="AM3099" s="61"/>
      <c r="AN3099" s="61"/>
      <c r="AO3099" s="61"/>
      <c r="AP3099" s="62"/>
      <c r="AQ3099" s="61"/>
      <c r="AR3099" s="61"/>
      <c r="AS3099" s="61"/>
      <c r="AT3099" s="61"/>
      <c r="AU3099" s="61"/>
      <c r="AV3099" s="61"/>
      <c r="AW3099" s="60"/>
    </row>
    <row r="3100" s="59" customFormat="1" customHeight="1" spans="1:49">
      <c r="A3100" s="60"/>
      <c r="B3100" s="60"/>
      <c r="C3100" s="60"/>
      <c r="D3100" s="60"/>
      <c r="H3100" s="61"/>
      <c r="I3100" s="61"/>
      <c r="J3100" s="61"/>
      <c r="K3100" s="61"/>
      <c r="L3100" s="61"/>
      <c r="M3100" s="61"/>
      <c r="N3100" s="61"/>
      <c r="O3100" s="61"/>
      <c r="P3100" s="61"/>
      <c r="Q3100" s="61"/>
      <c r="R3100" s="61"/>
      <c r="S3100" s="61"/>
      <c r="T3100" s="61"/>
      <c r="U3100" s="61"/>
      <c r="V3100" s="61"/>
      <c r="W3100" s="61"/>
      <c r="X3100" s="61"/>
      <c r="Y3100" s="61"/>
      <c r="Z3100" s="61"/>
      <c r="AA3100" s="61"/>
      <c r="AB3100" s="61"/>
      <c r="AC3100" s="61"/>
      <c r="AD3100" s="61"/>
      <c r="AE3100" s="61"/>
      <c r="AF3100" s="61"/>
      <c r="AG3100" s="61"/>
      <c r="AH3100" s="61"/>
      <c r="AI3100" s="61"/>
      <c r="AJ3100" s="61"/>
      <c r="AK3100" s="61"/>
      <c r="AL3100" s="61"/>
      <c r="AM3100" s="61"/>
      <c r="AN3100" s="61"/>
      <c r="AO3100" s="61"/>
      <c r="AP3100" s="62"/>
      <c r="AQ3100" s="61"/>
      <c r="AR3100" s="61"/>
      <c r="AS3100" s="61"/>
      <c r="AT3100" s="61"/>
      <c r="AU3100" s="61"/>
      <c r="AV3100" s="61"/>
      <c r="AW3100" s="60"/>
    </row>
    <row r="3101" s="59" customFormat="1" customHeight="1" spans="1:49">
      <c r="A3101" s="60"/>
      <c r="B3101" s="60"/>
      <c r="C3101" s="60"/>
      <c r="D3101" s="60"/>
      <c r="H3101" s="61"/>
      <c r="I3101" s="61"/>
      <c r="J3101" s="61"/>
      <c r="K3101" s="61"/>
      <c r="L3101" s="61"/>
      <c r="M3101" s="61"/>
      <c r="N3101" s="61"/>
      <c r="O3101" s="61"/>
      <c r="P3101" s="61"/>
      <c r="Q3101" s="61"/>
      <c r="R3101" s="61"/>
      <c r="S3101" s="61"/>
      <c r="T3101" s="61"/>
      <c r="U3101" s="61"/>
      <c r="V3101" s="61"/>
      <c r="W3101" s="61"/>
      <c r="X3101" s="61"/>
      <c r="Y3101" s="61"/>
      <c r="Z3101" s="61"/>
      <c r="AA3101" s="61"/>
      <c r="AB3101" s="61"/>
      <c r="AC3101" s="61"/>
      <c r="AD3101" s="61"/>
      <c r="AE3101" s="61"/>
      <c r="AF3101" s="61"/>
      <c r="AG3101" s="61"/>
      <c r="AH3101" s="61"/>
      <c r="AI3101" s="61"/>
      <c r="AJ3101" s="61"/>
      <c r="AK3101" s="61"/>
      <c r="AL3101" s="61"/>
      <c r="AM3101" s="61"/>
      <c r="AN3101" s="61"/>
      <c r="AO3101" s="61"/>
      <c r="AP3101" s="62"/>
      <c r="AQ3101" s="61"/>
      <c r="AR3101" s="61"/>
      <c r="AS3101" s="61"/>
      <c r="AT3101" s="61"/>
      <c r="AU3101" s="61"/>
      <c r="AV3101" s="61"/>
      <c r="AW3101" s="60"/>
    </row>
    <row r="3102" s="59" customFormat="1" customHeight="1" spans="1:49">
      <c r="A3102" s="60"/>
      <c r="B3102" s="60"/>
      <c r="C3102" s="60"/>
      <c r="D3102" s="60"/>
      <c r="H3102" s="61"/>
      <c r="I3102" s="61"/>
      <c r="J3102" s="61"/>
      <c r="K3102" s="61"/>
      <c r="L3102" s="61"/>
      <c r="M3102" s="61"/>
      <c r="N3102" s="61"/>
      <c r="O3102" s="61"/>
      <c r="P3102" s="61"/>
      <c r="Q3102" s="61"/>
      <c r="R3102" s="61"/>
      <c r="S3102" s="61"/>
      <c r="T3102" s="61"/>
      <c r="U3102" s="61"/>
      <c r="V3102" s="61"/>
      <c r="W3102" s="61"/>
      <c r="X3102" s="61"/>
      <c r="Y3102" s="61"/>
      <c r="Z3102" s="61"/>
      <c r="AA3102" s="61"/>
      <c r="AB3102" s="61"/>
      <c r="AC3102" s="61"/>
      <c r="AD3102" s="61"/>
      <c r="AE3102" s="61"/>
      <c r="AF3102" s="61"/>
      <c r="AG3102" s="61"/>
      <c r="AH3102" s="61"/>
      <c r="AI3102" s="61"/>
      <c r="AJ3102" s="61"/>
      <c r="AK3102" s="61"/>
      <c r="AL3102" s="61"/>
      <c r="AM3102" s="61"/>
      <c r="AN3102" s="61"/>
      <c r="AO3102" s="61"/>
      <c r="AP3102" s="62"/>
      <c r="AQ3102" s="61"/>
      <c r="AR3102" s="61"/>
      <c r="AS3102" s="61"/>
      <c r="AT3102" s="61"/>
      <c r="AU3102" s="61"/>
      <c r="AV3102" s="61"/>
      <c r="AW3102" s="60"/>
    </row>
    <row r="3103" s="59" customFormat="1" customHeight="1" spans="1:49">
      <c r="A3103" s="60"/>
      <c r="B3103" s="60"/>
      <c r="C3103" s="60"/>
      <c r="D3103" s="60"/>
      <c r="H3103" s="61"/>
      <c r="I3103" s="61"/>
      <c r="J3103" s="61"/>
      <c r="K3103" s="61"/>
      <c r="L3103" s="61"/>
      <c r="M3103" s="61"/>
      <c r="N3103" s="61"/>
      <c r="O3103" s="61"/>
      <c r="P3103" s="61"/>
      <c r="Q3103" s="61"/>
      <c r="R3103" s="61"/>
      <c r="S3103" s="61"/>
      <c r="T3103" s="61"/>
      <c r="U3103" s="61"/>
      <c r="V3103" s="61"/>
      <c r="W3103" s="61"/>
      <c r="X3103" s="61"/>
      <c r="Y3103" s="61"/>
      <c r="Z3103" s="61"/>
      <c r="AA3103" s="61"/>
      <c r="AB3103" s="61"/>
      <c r="AC3103" s="61"/>
      <c r="AD3103" s="61"/>
      <c r="AE3103" s="61"/>
      <c r="AF3103" s="61"/>
      <c r="AG3103" s="61"/>
      <c r="AH3103" s="61"/>
      <c r="AI3103" s="61"/>
      <c r="AJ3103" s="61"/>
      <c r="AK3103" s="61"/>
      <c r="AL3103" s="61"/>
      <c r="AM3103" s="61"/>
      <c r="AN3103" s="61"/>
      <c r="AO3103" s="61"/>
      <c r="AP3103" s="62"/>
      <c r="AQ3103" s="61"/>
      <c r="AR3103" s="61"/>
      <c r="AS3103" s="61"/>
      <c r="AT3103" s="61"/>
      <c r="AU3103" s="61"/>
      <c r="AV3103" s="61"/>
      <c r="AW3103" s="60"/>
    </row>
    <row r="3104" s="59" customFormat="1" customHeight="1" spans="1:49">
      <c r="A3104" s="60"/>
      <c r="B3104" s="60"/>
      <c r="C3104" s="60"/>
      <c r="D3104" s="60"/>
      <c r="H3104" s="61"/>
      <c r="I3104" s="61"/>
      <c r="J3104" s="61"/>
      <c r="K3104" s="61"/>
      <c r="L3104" s="61"/>
      <c r="M3104" s="61"/>
      <c r="N3104" s="61"/>
      <c r="O3104" s="61"/>
      <c r="P3104" s="61"/>
      <c r="Q3104" s="61"/>
      <c r="R3104" s="61"/>
      <c r="S3104" s="61"/>
      <c r="T3104" s="61"/>
      <c r="U3104" s="61"/>
      <c r="V3104" s="61"/>
      <c r="W3104" s="61"/>
      <c r="X3104" s="61"/>
      <c r="Y3104" s="61"/>
      <c r="Z3104" s="61"/>
      <c r="AA3104" s="61"/>
      <c r="AB3104" s="61"/>
      <c r="AC3104" s="61"/>
      <c r="AD3104" s="61"/>
      <c r="AE3104" s="61"/>
      <c r="AF3104" s="61"/>
      <c r="AG3104" s="61"/>
      <c r="AH3104" s="61"/>
      <c r="AI3104" s="61"/>
      <c r="AJ3104" s="61"/>
      <c r="AK3104" s="61"/>
      <c r="AL3104" s="61"/>
      <c r="AM3104" s="61"/>
      <c r="AN3104" s="61"/>
      <c r="AO3104" s="61"/>
      <c r="AP3104" s="62"/>
      <c r="AQ3104" s="61"/>
      <c r="AR3104" s="61"/>
      <c r="AS3104" s="61"/>
      <c r="AT3104" s="61"/>
      <c r="AU3104" s="61"/>
      <c r="AV3104" s="61"/>
      <c r="AW3104" s="60"/>
    </row>
    <row r="3105" s="59" customFormat="1" customHeight="1" spans="1:49">
      <c r="A3105" s="60"/>
      <c r="B3105" s="60"/>
      <c r="C3105" s="60"/>
      <c r="D3105" s="60"/>
      <c r="H3105" s="61"/>
      <c r="I3105" s="61"/>
      <c r="J3105" s="61"/>
      <c r="K3105" s="61"/>
      <c r="L3105" s="61"/>
      <c r="M3105" s="61"/>
      <c r="N3105" s="61"/>
      <c r="O3105" s="61"/>
      <c r="P3105" s="61"/>
      <c r="Q3105" s="61"/>
      <c r="R3105" s="61"/>
      <c r="S3105" s="61"/>
      <c r="T3105" s="61"/>
      <c r="U3105" s="61"/>
      <c r="V3105" s="61"/>
      <c r="W3105" s="61"/>
      <c r="X3105" s="61"/>
      <c r="Y3105" s="61"/>
      <c r="Z3105" s="61"/>
      <c r="AA3105" s="61"/>
      <c r="AB3105" s="61"/>
      <c r="AC3105" s="61"/>
      <c r="AD3105" s="61"/>
      <c r="AE3105" s="61"/>
      <c r="AF3105" s="61"/>
      <c r="AG3105" s="61"/>
      <c r="AH3105" s="61"/>
      <c r="AI3105" s="61"/>
      <c r="AJ3105" s="61"/>
      <c r="AK3105" s="61"/>
      <c r="AL3105" s="61"/>
      <c r="AM3105" s="61"/>
      <c r="AN3105" s="61"/>
      <c r="AO3105" s="61"/>
      <c r="AP3105" s="62"/>
      <c r="AQ3105" s="61"/>
      <c r="AR3105" s="61"/>
      <c r="AS3105" s="61"/>
      <c r="AT3105" s="61"/>
      <c r="AU3105" s="61"/>
      <c r="AV3105" s="61"/>
      <c r="AW3105" s="60"/>
    </row>
    <row r="3106" s="59" customFormat="1" customHeight="1" spans="1:49">
      <c r="A3106" s="60"/>
      <c r="B3106" s="60"/>
      <c r="C3106" s="60"/>
      <c r="D3106" s="60"/>
      <c r="H3106" s="61"/>
      <c r="I3106" s="61"/>
      <c r="J3106" s="61"/>
      <c r="K3106" s="61"/>
      <c r="L3106" s="61"/>
      <c r="M3106" s="61"/>
      <c r="N3106" s="61"/>
      <c r="O3106" s="61"/>
      <c r="P3106" s="61"/>
      <c r="Q3106" s="61"/>
      <c r="R3106" s="61"/>
      <c r="S3106" s="61"/>
      <c r="T3106" s="61"/>
      <c r="U3106" s="61"/>
      <c r="V3106" s="61"/>
      <c r="W3106" s="61"/>
      <c r="X3106" s="61"/>
      <c r="Y3106" s="61"/>
      <c r="Z3106" s="61"/>
      <c r="AA3106" s="61"/>
      <c r="AB3106" s="61"/>
      <c r="AC3106" s="61"/>
      <c r="AD3106" s="61"/>
      <c r="AE3106" s="61"/>
      <c r="AF3106" s="61"/>
      <c r="AG3106" s="61"/>
      <c r="AH3106" s="61"/>
      <c r="AI3106" s="61"/>
      <c r="AJ3106" s="61"/>
      <c r="AK3106" s="61"/>
      <c r="AL3106" s="61"/>
      <c r="AM3106" s="61"/>
      <c r="AN3106" s="61"/>
      <c r="AO3106" s="61"/>
      <c r="AP3106" s="62"/>
      <c r="AQ3106" s="61"/>
      <c r="AR3106" s="61"/>
      <c r="AS3106" s="61"/>
      <c r="AT3106" s="61"/>
      <c r="AU3106" s="61"/>
      <c r="AV3106" s="61"/>
      <c r="AW3106" s="60"/>
    </row>
    <row r="3107" s="59" customFormat="1" customHeight="1" spans="1:49">
      <c r="A3107" s="60"/>
      <c r="B3107" s="60"/>
      <c r="C3107" s="60"/>
      <c r="D3107" s="60"/>
      <c r="H3107" s="61"/>
      <c r="I3107" s="61"/>
      <c r="J3107" s="61"/>
      <c r="K3107" s="61"/>
      <c r="L3107" s="61"/>
      <c r="M3107" s="61"/>
      <c r="N3107" s="61"/>
      <c r="O3107" s="61"/>
      <c r="P3107" s="61"/>
      <c r="Q3107" s="61"/>
      <c r="R3107" s="61"/>
      <c r="S3107" s="61"/>
      <c r="T3107" s="61"/>
      <c r="U3107" s="61"/>
      <c r="V3107" s="61"/>
      <c r="W3107" s="61"/>
      <c r="X3107" s="61"/>
      <c r="Y3107" s="61"/>
      <c r="Z3107" s="61"/>
      <c r="AA3107" s="61"/>
      <c r="AB3107" s="61"/>
      <c r="AC3107" s="61"/>
      <c r="AD3107" s="61"/>
      <c r="AE3107" s="61"/>
      <c r="AF3107" s="61"/>
      <c r="AG3107" s="61"/>
      <c r="AH3107" s="61"/>
      <c r="AI3107" s="61"/>
      <c r="AJ3107" s="61"/>
      <c r="AK3107" s="61"/>
      <c r="AL3107" s="61"/>
      <c r="AM3107" s="61"/>
      <c r="AN3107" s="61"/>
      <c r="AO3107" s="61"/>
      <c r="AP3107" s="62"/>
      <c r="AQ3107" s="61"/>
      <c r="AR3107" s="61"/>
      <c r="AS3107" s="61"/>
      <c r="AT3107" s="61"/>
      <c r="AU3107" s="61"/>
      <c r="AV3107" s="61"/>
      <c r="AW3107" s="60"/>
    </row>
    <row r="3108" s="59" customFormat="1" customHeight="1" spans="1:49">
      <c r="A3108" s="60"/>
      <c r="B3108" s="60"/>
      <c r="C3108" s="60"/>
      <c r="D3108" s="60"/>
      <c r="H3108" s="61"/>
      <c r="I3108" s="61"/>
      <c r="J3108" s="61"/>
      <c r="K3108" s="61"/>
      <c r="L3108" s="61"/>
      <c r="M3108" s="61"/>
      <c r="N3108" s="61"/>
      <c r="O3108" s="61"/>
      <c r="P3108" s="61"/>
      <c r="Q3108" s="61"/>
      <c r="R3108" s="61"/>
      <c r="S3108" s="61"/>
      <c r="T3108" s="61"/>
      <c r="U3108" s="61"/>
      <c r="V3108" s="61"/>
      <c r="W3108" s="61"/>
      <c r="X3108" s="61"/>
      <c r="Y3108" s="61"/>
      <c r="Z3108" s="61"/>
      <c r="AA3108" s="61"/>
      <c r="AB3108" s="61"/>
      <c r="AC3108" s="61"/>
      <c r="AD3108" s="61"/>
      <c r="AE3108" s="61"/>
      <c r="AF3108" s="61"/>
      <c r="AG3108" s="61"/>
      <c r="AH3108" s="61"/>
      <c r="AI3108" s="61"/>
      <c r="AJ3108" s="61"/>
      <c r="AK3108" s="61"/>
      <c r="AL3108" s="61"/>
      <c r="AM3108" s="61"/>
      <c r="AN3108" s="61"/>
      <c r="AO3108" s="61"/>
      <c r="AP3108" s="62"/>
      <c r="AQ3108" s="61"/>
      <c r="AR3108" s="61"/>
      <c r="AS3108" s="61"/>
      <c r="AT3108" s="61"/>
      <c r="AU3108" s="61"/>
      <c r="AV3108" s="61"/>
      <c r="AW3108" s="60"/>
    </row>
    <row r="3109" s="59" customFormat="1" customHeight="1" spans="1:49">
      <c r="A3109" s="60"/>
      <c r="B3109" s="60"/>
      <c r="C3109" s="60"/>
      <c r="D3109" s="60"/>
      <c r="H3109" s="61"/>
      <c r="I3109" s="61"/>
      <c r="J3109" s="61"/>
      <c r="K3109" s="61"/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1"/>
      <c r="AD3109" s="61"/>
      <c r="AE3109" s="61"/>
      <c r="AF3109" s="61"/>
      <c r="AG3109" s="61"/>
      <c r="AH3109" s="61"/>
      <c r="AI3109" s="61"/>
      <c r="AJ3109" s="61"/>
      <c r="AK3109" s="61"/>
      <c r="AL3109" s="61"/>
      <c r="AM3109" s="61"/>
      <c r="AN3109" s="61"/>
      <c r="AO3109" s="61"/>
      <c r="AP3109" s="62"/>
      <c r="AQ3109" s="61"/>
      <c r="AR3109" s="61"/>
      <c r="AS3109" s="61"/>
      <c r="AT3109" s="61"/>
      <c r="AU3109" s="61"/>
      <c r="AV3109" s="61"/>
      <c r="AW3109" s="60"/>
    </row>
    <row r="3110" s="59" customFormat="1" customHeight="1" spans="1:49">
      <c r="A3110" s="60"/>
      <c r="B3110" s="60"/>
      <c r="C3110" s="60"/>
      <c r="D3110" s="60"/>
      <c r="H3110" s="61"/>
      <c r="I3110" s="61"/>
      <c r="J3110" s="61"/>
      <c r="K3110" s="61"/>
      <c r="L3110" s="61"/>
      <c r="M3110" s="61"/>
      <c r="N3110" s="61"/>
      <c r="O3110" s="61"/>
      <c r="P3110" s="61"/>
      <c r="Q3110" s="61"/>
      <c r="R3110" s="61"/>
      <c r="S3110" s="61"/>
      <c r="T3110" s="61"/>
      <c r="U3110" s="61"/>
      <c r="V3110" s="61"/>
      <c r="W3110" s="61"/>
      <c r="X3110" s="61"/>
      <c r="Y3110" s="61"/>
      <c r="Z3110" s="61"/>
      <c r="AA3110" s="61"/>
      <c r="AB3110" s="61"/>
      <c r="AC3110" s="61"/>
      <c r="AD3110" s="61"/>
      <c r="AE3110" s="61"/>
      <c r="AF3110" s="61"/>
      <c r="AG3110" s="61"/>
      <c r="AH3110" s="61"/>
      <c r="AI3110" s="61"/>
      <c r="AJ3110" s="61"/>
      <c r="AK3110" s="61"/>
      <c r="AL3110" s="61"/>
      <c r="AM3110" s="61"/>
      <c r="AN3110" s="61"/>
      <c r="AO3110" s="61"/>
      <c r="AP3110" s="62"/>
      <c r="AQ3110" s="61"/>
      <c r="AR3110" s="61"/>
      <c r="AS3110" s="61"/>
      <c r="AT3110" s="61"/>
      <c r="AU3110" s="61"/>
      <c r="AV3110" s="61"/>
      <c r="AW3110" s="60"/>
    </row>
    <row r="3111" s="59" customFormat="1" customHeight="1" spans="1:49">
      <c r="A3111" s="60"/>
      <c r="B3111" s="60"/>
      <c r="C3111" s="60"/>
      <c r="D3111" s="60"/>
      <c r="H3111" s="61"/>
      <c r="I3111" s="61"/>
      <c r="J3111" s="61"/>
      <c r="K3111" s="61"/>
      <c r="L3111" s="61"/>
      <c r="M3111" s="61"/>
      <c r="N3111" s="61"/>
      <c r="O3111" s="61"/>
      <c r="P3111" s="61"/>
      <c r="Q3111" s="61"/>
      <c r="R3111" s="61"/>
      <c r="S3111" s="61"/>
      <c r="T3111" s="61"/>
      <c r="U3111" s="61"/>
      <c r="V3111" s="61"/>
      <c r="W3111" s="61"/>
      <c r="X3111" s="61"/>
      <c r="Y3111" s="61"/>
      <c r="Z3111" s="61"/>
      <c r="AA3111" s="61"/>
      <c r="AB3111" s="61"/>
      <c r="AC3111" s="61"/>
      <c r="AD3111" s="61"/>
      <c r="AE3111" s="61"/>
      <c r="AF3111" s="61"/>
      <c r="AG3111" s="61"/>
      <c r="AH3111" s="61"/>
      <c r="AI3111" s="61"/>
      <c r="AJ3111" s="61"/>
      <c r="AK3111" s="61"/>
      <c r="AL3111" s="61"/>
      <c r="AM3111" s="61"/>
      <c r="AN3111" s="61"/>
      <c r="AO3111" s="61"/>
      <c r="AP3111" s="62"/>
      <c r="AQ3111" s="61"/>
      <c r="AR3111" s="61"/>
      <c r="AS3111" s="61"/>
      <c r="AT3111" s="61"/>
      <c r="AU3111" s="61"/>
      <c r="AV3111" s="61"/>
      <c r="AW3111" s="60"/>
    </row>
    <row r="3112" s="59" customFormat="1" customHeight="1" spans="1:49">
      <c r="A3112" s="60"/>
      <c r="B3112" s="60"/>
      <c r="C3112" s="60"/>
      <c r="D3112" s="60"/>
      <c r="H3112" s="61"/>
      <c r="I3112" s="61"/>
      <c r="J3112" s="61"/>
      <c r="K3112" s="61"/>
      <c r="L3112" s="61"/>
      <c r="M3112" s="61"/>
      <c r="N3112" s="61"/>
      <c r="O3112" s="61"/>
      <c r="P3112" s="61"/>
      <c r="Q3112" s="61"/>
      <c r="R3112" s="61"/>
      <c r="S3112" s="61"/>
      <c r="T3112" s="61"/>
      <c r="U3112" s="61"/>
      <c r="V3112" s="61"/>
      <c r="W3112" s="61"/>
      <c r="X3112" s="61"/>
      <c r="Y3112" s="61"/>
      <c r="Z3112" s="61"/>
      <c r="AA3112" s="61"/>
      <c r="AB3112" s="61"/>
      <c r="AC3112" s="61"/>
      <c r="AD3112" s="61"/>
      <c r="AE3112" s="61"/>
      <c r="AF3112" s="61"/>
      <c r="AG3112" s="61"/>
      <c r="AH3112" s="61"/>
      <c r="AI3112" s="61"/>
      <c r="AJ3112" s="61"/>
      <c r="AK3112" s="61"/>
      <c r="AL3112" s="61"/>
      <c r="AM3112" s="61"/>
      <c r="AN3112" s="61"/>
      <c r="AO3112" s="61"/>
      <c r="AP3112" s="62"/>
      <c r="AQ3112" s="61"/>
      <c r="AR3112" s="61"/>
      <c r="AS3112" s="61"/>
      <c r="AT3112" s="61"/>
      <c r="AU3112" s="61"/>
      <c r="AV3112" s="61"/>
      <c r="AW3112" s="60"/>
    </row>
    <row r="3113" s="59" customFormat="1" customHeight="1" spans="1:49">
      <c r="A3113" s="60"/>
      <c r="B3113" s="60"/>
      <c r="C3113" s="60"/>
      <c r="D3113" s="60"/>
      <c r="H3113" s="61"/>
      <c r="I3113" s="61"/>
      <c r="J3113" s="61"/>
      <c r="K3113" s="61"/>
      <c r="L3113" s="61"/>
      <c r="M3113" s="61"/>
      <c r="N3113" s="61"/>
      <c r="O3113" s="61"/>
      <c r="P3113" s="61"/>
      <c r="Q3113" s="61"/>
      <c r="R3113" s="61"/>
      <c r="S3113" s="61"/>
      <c r="T3113" s="61"/>
      <c r="U3113" s="61"/>
      <c r="V3113" s="61"/>
      <c r="W3113" s="61"/>
      <c r="X3113" s="61"/>
      <c r="Y3113" s="61"/>
      <c r="Z3113" s="61"/>
      <c r="AA3113" s="61"/>
      <c r="AB3113" s="61"/>
      <c r="AC3113" s="61"/>
      <c r="AD3113" s="61"/>
      <c r="AE3113" s="61"/>
      <c r="AF3113" s="61"/>
      <c r="AG3113" s="61"/>
      <c r="AH3113" s="61"/>
      <c r="AI3113" s="61"/>
      <c r="AJ3113" s="61"/>
      <c r="AK3113" s="61"/>
      <c r="AL3113" s="61"/>
      <c r="AM3113" s="61"/>
      <c r="AN3113" s="61"/>
      <c r="AO3113" s="61"/>
      <c r="AP3113" s="62"/>
      <c r="AQ3113" s="61"/>
      <c r="AR3113" s="61"/>
      <c r="AS3113" s="61"/>
      <c r="AT3113" s="61"/>
      <c r="AU3113" s="61"/>
      <c r="AV3113" s="61"/>
      <c r="AW3113" s="60"/>
    </row>
    <row r="3114" s="59" customFormat="1" customHeight="1" spans="1:49">
      <c r="A3114" s="60"/>
      <c r="B3114" s="60"/>
      <c r="C3114" s="60"/>
      <c r="D3114" s="60"/>
      <c r="H3114" s="61"/>
      <c r="I3114" s="61"/>
      <c r="J3114" s="61"/>
      <c r="K3114" s="61"/>
      <c r="L3114" s="61"/>
      <c r="M3114" s="61"/>
      <c r="N3114" s="61"/>
      <c r="O3114" s="61"/>
      <c r="P3114" s="61"/>
      <c r="Q3114" s="61"/>
      <c r="R3114" s="61"/>
      <c r="S3114" s="61"/>
      <c r="T3114" s="61"/>
      <c r="U3114" s="61"/>
      <c r="V3114" s="61"/>
      <c r="W3114" s="61"/>
      <c r="X3114" s="61"/>
      <c r="Y3114" s="61"/>
      <c r="Z3114" s="61"/>
      <c r="AA3114" s="61"/>
      <c r="AB3114" s="61"/>
      <c r="AC3114" s="61"/>
      <c r="AD3114" s="61"/>
      <c r="AE3114" s="61"/>
      <c r="AF3114" s="61"/>
      <c r="AG3114" s="61"/>
      <c r="AH3114" s="61"/>
      <c r="AI3114" s="61"/>
      <c r="AJ3114" s="61"/>
      <c r="AK3114" s="61"/>
      <c r="AL3114" s="61"/>
      <c r="AM3114" s="61"/>
      <c r="AN3114" s="61"/>
      <c r="AO3114" s="61"/>
      <c r="AP3114" s="62"/>
      <c r="AQ3114" s="61"/>
      <c r="AR3114" s="61"/>
      <c r="AS3114" s="61"/>
      <c r="AT3114" s="61"/>
      <c r="AU3114" s="61"/>
      <c r="AV3114" s="61"/>
      <c r="AW3114" s="60"/>
    </row>
    <row r="3115" s="59" customFormat="1" customHeight="1" spans="1:49">
      <c r="A3115" s="60"/>
      <c r="B3115" s="60"/>
      <c r="C3115" s="60"/>
      <c r="D3115" s="60"/>
      <c r="H3115" s="61"/>
      <c r="I3115" s="61"/>
      <c r="J3115" s="61"/>
      <c r="K3115" s="61"/>
      <c r="L3115" s="61"/>
      <c r="M3115" s="61"/>
      <c r="N3115" s="61"/>
      <c r="O3115" s="61"/>
      <c r="P3115" s="61"/>
      <c r="Q3115" s="61"/>
      <c r="R3115" s="61"/>
      <c r="S3115" s="61"/>
      <c r="T3115" s="61"/>
      <c r="U3115" s="61"/>
      <c r="V3115" s="61"/>
      <c r="W3115" s="61"/>
      <c r="X3115" s="61"/>
      <c r="Y3115" s="61"/>
      <c r="Z3115" s="61"/>
      <c r="AA3115" s="61"/>
      <c r="AB3115" s="61"/>
      <c r="AC3115" s="61"/>
      <c r="AD3115" s="61"/>
      <c r="AE3115" s="61"/>
      <c r="AF3115" s="61"/>
      <c r="AG3115" s="61"/>
      <c r="AH3115" s="61"/>
      <c r="AI3115" s="61"/>
      <c r="AJ3115" s="61"/>
      <c r="AK3115" s="61"/>
      <c r="AL3115" s="61"/>
      <c r="AM3115" s="61"/>
      <c r="AN3115" s="61"/>
      <c r="AO3115" s="61"/>
      <c r="AP3115" s="62"/>
      <c r="AQ3115" s="61"/>
      <c r="AR3115" s="61"/>
      <c r="AS3115" s="61"/>
      <c r="AT3115" s="61"/>
      <c r="AU3115" s="61"/>
      <c r="AV3115" s="61"/>
      <c r="AW3115" s="60"/>
    </row>
    <row r="3116" s="59" customFormat="1" customHeight="1" spans="1:49">
      <c r="A3116" s="60"/>
      <c r="B3116" s="60"/>
      <c r="C3116" s="60"/>
      <c r="D3116" s="60"/>
      <c r="H3116" s="61"/>
      <c r="I3116" s="61"/>
      <c r="J3116" s="61"/>
      <c r="K3116" s="61"/>
      <c r="L3116" s="61"/>
      <c r="M3116" s="61"/>
      <c r="N3116" s="61"/>
      <c r="O3116" s="61"/>
      <c r="P3116" s="61"/>
      <c r="Q3116" s="61"/>
      <c r="R3116" s="61"/>
      <c r="S3116" s="61"/>
      <c r="T3116" s="61"/>
      <c r="U3116" s="61"/>
      <c r="V3116" s="61"/>
      <c r="W3116" s="61"/>
      <c r="X3116" s="61"/>
      <c r="Y3116" s="61"/>
      <c r="Z3116" s="61"/>
      <c r="AA3116" s="61"/>
      <c r="AB3116" s="61"/>
      <c r="AC3116" s="61"/>
      <c r="AD3116" s="61"/>
      <c r="AE3116" s="61"/>
      <c r="AF3116" s="61"/>
      <c r="AG3116" s="61"/>
      <c r="AH3116" s="61"/>
      <c r="AI3116" s="61"/>
      <c r="AJ3116" s="61"/>
      <c r="AK3116" s="61"/>
      <c r="AL3116" s="61"/>
      <c r="AM3116" s="61"/>
      <c r="AN3116" s="61"/>
      <c r="AO3116" s="61"/>
      <c r="AP3116" s="62"/>
      <c r="AQ3116" s="61"/>
      <c r="AR3116" s="61"/>
      <c r="AS3116" s="61"/>
      <c r="AT3116" s="61"/>
      <c r="AU3116" s="61"/>
      <c r="AV3116" s="61"/>
      <c r="AW3116" s="60"/>
    </row>
    <row r="3117" s="59" customFormat="1" customHeight="1" spans="1:49">
      <c r="A3117" s="60"/>
      <c r="B3117" s="60"/>
      <c r="C3117" s="60"/>
      <c r="D3117" s="60"/>
      <c r="H3117" s="61"/>
      <c r="I3117" s="61"/>
      <c r="J3117" s="61"/>
      <c r="K3117" s="61"/>
      <c r="L3117" s="61"/>
      <c r="M3117" s="61"/>
      <c r="N3117" s="61"/>
      <c r="O3117" s="61"/>
      <c r="P3117" s="61"/>
      <c r="Q3117" s="61"/>
      <c r="R3117" s="61"/>
      <c r="S3117" s="61"/>
      <c r="T3117" s="61"/>
      <c r="U3117" s="61"/>
      <c r="V3117" s="61"/>
      <c r="W3117" s="61"/>
      <c r="X3117" s="61"/>
      <c r="Y3117" s="61"/>
      <c r="Z3117" s="61"/>
      <c r="AA3117" s="61"/>
      <c r="AB3117" s="61"/>
      <c r="AC3117" s="61"/>
      <c r="AD3117" s="61"/>
      <c r="AE3117" s="61"/>
      <c r="AF3117" s="61"/>
      <c r="AG3117" s="61"/>
      <c r="AH3117" s="61"/>
      <c r="AI3117" s="61"/>
      <c r="AJ3117" s="61"/>
      <c r="AK3117" s="61"/>
      <c r="AL3117" s="61"/>
      <c r="AM3117" s="61"/>
      <c r="AN3117" s="61"/>
      <c r="AO3117" s="61"/>
      <c r="AP3117" s="62"/>
      <c r="AQ3117" s="61"/>
      <c r="AR3117" s="61"/>
      <c r="AS3117" s="61"/>
      <c r="AT3117" s="61"/>
      <c r="AU3117" s="61"/>
      <c r="AV3117" s="61"/>
      <c r="AW3117" s="60"/>
    </row>
    <row r="3118" s="59" customFormat="1" customHeight="1" spans="1:49">
      <c r="A3118" s="60"/>
      <c r="B3118" s="60"/>
      <c r="C3118" s="60"/>
      <c r="D3118" s="60"/>
      <c r="H3118" s="61"/>
      <c r="I3118" s="61"/>
      <c r="J3118" s="61"/>
      <c r="K3118" s="61"/>
      <c r="L3118" s="61"/>
      <c r="M3118" s="61"/>
      <c r="N3118" s="61"/>
      <c r="O3118" s="61"/>
      <c r="P3118" s="61"/>
      <c r="Q3118" s="61"/>
      <c r="R3118" s="61"/>
      <c r="S3118" s="61"/>
      <c r="T3118" s="61"/>
      <c r="U3118" s="61"/>
      <c r="V3118" s="61"/>
      <c r="W3118" s="61"/>
      <c r="X3118" s="61"/>
      <c r="Y3118" s="61"/>
      <c r="Z3118" s="61"/>
      <c r="AA3118" s="61"/>
      <c r="AB3118" s="61"/>
      <c r="AC3118" s="61"/>
      <c r="AD3118" s="61"/>
      <c r="AE3118" s="61"/>
      <c r="AF3118" s="61"/>
      <c r="AG3118" s="61"/>
      <c r="AH3118" s="61"/>
      <c r="AI3118" s="61"/>
      <c r="AJ3118" s="61"/>
      <c r="AK3118" s="61"/>
      <c r="AL3118" s="61"/>
      <c r="AM3118" s="61"/>
      <c r="AN3118" s="61"/>
      <c r="AO3118" s="61"/>
      <c r="AP3118" s="62"/>
      <c r="AQ3118" s="61"/>
      <c r="AR3118" s="61"/>
      <c r="AS3118" s="61"/>
      <c r="AT3118" s="61"/>
      <c r="AU3118" s="61"/>
      <c r="AV3118" s="61"/>
      <c r="AW3118" s="60"/>
    </row>
    <row r="3119" s="59" customFormat="1" customHeight="1" spans="1:49">
      <c r="A3119" s="60"/>
      <c r="B3119" s="60"/>
      <c r="C3119" s="60"/>
      <c r="D3119" s="60"/>
      <c r="H3119" s="61"/>
      <c r="I3119" s="61"/>
      <c r="J3119" s="61"/>
      <c r="K3119" s="61"/>
      <c r="L3119" s="61"/>
      <c r="M3119" s="61"/>
      <c r="N3119" s="61"/>
      <c r="O3119" s="61"/>
      <c r="P3119" s="61"/>
      <c r="Q3119" s="61"/>
      <c r="R3119" s="61"/>
      <c r="S3119" s="61"/>
      <c r="T3119" s="61"/>
      <c r="U3119" s="61"/>
      <c r="V3119" s="61"/>
      <c r="W3119" s="61"/>
      <c r="X3119" s="61"/>
      <c r="Y3119" s="61"/>
      <c r="Z3119" s="61"/>
      <c r="AA3119" s="61"/>
      <c r="AB3119" s="61"/>
      <c r="AC3119" s="61"/>
      <c r="AD3119" s="61"/>
      <c r="AE3119" s="61"/>
      <c r="AF3119" s="61"/>
      <c r="AG3119" s="61"/>
      <c r="AH3119" s="61"/>
      <c r="AI3119" s="61"/>
      <c r="AJ3119" s="61"/>
      <c r="AK3119" s="61"/>
      <c r="AL3119" s="61"/>
      <c r="AM3119" s="61"/>
      <c r="AN3119" s="61"/>
      <c r="AO3119" s="61"/>
      <c r="AP3119" s="62"/>
      <c r="AQ3119" s="61"/>
      <c r="AR3119" s="61"/>
      <c r="AS3119" s="61"/>
      <c r="AT3119" s="61"/>
      <c r="AU3119" s="61"/>
      <c r="AV3119" s="61"/>
      <c r="AW3119" s="60"/>
    </row>
    <row r="3120" s="59" customFormat="1" customHeight="1" spans="1:49">
      <c r="A3120" s="60"/>
      <c r="B3120" s="60"/>
      <c r="C3120" s="60"/>
      <c r="D3120" s="60"/>
      <c r="H3120" s="61"/>
      <c r="I3120" s="61"/>
      <c r="J3120" s="61"/>
      <c r="K3120" s="61"/>
      <c r="L3120" s="61"/>
      <c r="M3120" s="61"/>
      <c r="N3120" s="61"/>
      <c r="O3120" s="61"/>
      <c r="P3120" s="61"/>
      <c r="Q3120" s="61"/>
      <c r="R3120" s="61"/>
      <c r="S3120" s="61"/>
      <c r="T3120" s="61"/>
      <c r="U3120" s="61"/>
      <c r="V3120" s="61"/>
      <c r="W3120" s="61"/>
      <c r="X3120" s="61"/>
      <c r="Y3120" s="61"/>
      <c r="Z3120" s="61"/>
      <c r="AA3120" s="61"/>
      <c r="AB3120" s="61"/>
      <c r="AC3120" s="61"/>
      <c r="AD3120" s="61"/>
      <c r="AE3120" s="61"/>
      <c r="AF3120" s="61"/>
      <c r="AG3120" s="61"/>
      <c r="AH3120" s="61"/>
      <c r="AI3120" s="61"/>
      <c r="AJ3120" s="61"/>
      <c r="AK3120" s="61"/>
      <c r="AL3120" s="61"/>
      <c r="AM3120" s="61"/>
      <c r="AN3120" s="61"/>
      <c r="AO3120" s="61"/>
      <c r="AP3120" s="62"/>
      <c r="AQ3120" s="61"/>
      <c r="AR3120" s="61"/>
      <c r="AS3120" s="61"/>
      <c r="AT3120" s="61"/>
      <c r="AU3120" s="61"/>
      <c r="AV3120" s="61"/>
      <c r="AW3120" s="60"/>
    </row>
    <row r="3121" s="59" customFormat="1" customHeight="1" spans="1:49">
      <c r="A3121" s="60"/>
      <c r="B3121" s="60"/>
      <c r="C3121" s="60"/>
      <c r="D3121" s="60"/>
      <c r="H3121" s="61"/>
      <c r="I3121" s="61"/>
      <c r="J3121" s="61"/>
      <c r="K3121" s="61"/>
      <c r="L3121" s="61"/>
      <c r="M3121" s="61"/>
      <c r="N3121" s="61"/>
      <c r="O3121" s="61"/>
      <c r="P3121" s="61"/>
      <c r="Q3121" s="61"/>
      <c r="R3121" s="61"/>
      <c r="S3121" s="61"/>
      <c r="T3121" s="61"/>
      <c r="U3121" s="61"/>
      <c r="V3121" s="61"/>
      <c r="W3121" s="61"/>
      <c r="X3121" s="61"/>
      <c r="Y3121" s="61"/>
      <c r="Z3121" s="61"/>
      <c r="AA3121" s="61"/>
      <c r="AB3121" s="61"/>
      <c r="AC3121" s="61"/>
      <c r="AD3121" s="61"/>
      <c r="AE3121" s="61"/>
      <c r="AF3121" s="61"/>
      <c r="AG3121" s="61"/>
      <c r="AH3121" s="61"/>
      <c r="AI3121" s="61"/>
      <c r="AJ3121" s="61"/>
      <c r="AK3121" s="61"/>
      <c r="AL3121" s="61"/>
      <c r="AM3121" s="61"/>
      <c r="AN3121" s="61"/>
      <c r="AO3121" s="61"/>
      <c r="AP3121" s="62"/>
      <c r="AQ3121" s="61"/>
      <c r="AR3121" s="61"/>
      <c r="AS3121" s="61"/>
      <c r="AT3121" s="61"/>
      <c r="AU3121" s="61"/>
      <c r="AV3121" s="61"/>
      <c r="AW3121" s="60"/>
    </row>
    <row r="3122" s="59" customFormat="1" customHeight="1" spans="1:49">
      <c r="A3122" s="60"/>
      <c r="B3122" s="60"/>
      <c r="C3122" s="60"/>
      <c r="D3122" s="60"/>
      <c r="H3122" s="61"/>
      <c r="I3122" s="61"/>
      <c r="J3122" s="61"/>
      <c r="K3122" s="61"/>
      <c r="L3122" s="61"/>
      <c r="M3122" s="61"/>
      <c r="N3122" s="61"/>
      <c r="O3122" s="61"/>
      <c r="P3122" s="61"/>
      <c r="Q3122" s="61"/>
      <c r="R3122" s="61"/>
      <c r="S3122" s="61"/>
      <c r="T3122" s="61"/>
      <c r="U3122" s="61"/>
      <c r="V3122" s="61"/>
      <c r="W3122" s="61"/>
      <c r="X3122" s="61"/>
      <c r="Y3122" s="61"/>
      <c r="Z3122" s="61"/>
      <c r="AA3122" s="61"/>
      <c r="AB3122" s="61"/>
      <c r="AC3122" s="61"/>
      <c r="AD3122" s="61"/>
      <c r="AE3122" s="61"/>
      <c r="AF3122" s="61"/>
      <c r="AG3122" s="61"/>
      <c r="AH3122" s="61"/>
      <c r="AI3122" s="61"/>
      <c r="AJ3122" s="61"/>
      <c r="AK3122" s="61"/>
      <c r="AL3122" s="61"/>
      <c r="AM3122" s="61"/>
      <c r="AN3122" s="61"/>
      <c r="AO3122" s="61"/>
      <c r="AP3122" s="62"/>
      <c r="AQ3122" s="61"/>
      <c r="AR3122" s="61"/>
      <c r="AS3122" s="61"/>
      <c r="AT3122" s="61"/>
      <c r="AU3122" s="61"/>
      <c r="AV3122" s="61"/>
      <c r="AW3122" s="60"/>
    </row>
    <row r="3123" s="59" customFormat="1" customHeight="1" spans="1:49">
      <c r="A3123" s="60"/>
      <c r="B3123" s="60"/>
      <c r="C3123" s="60"/>
      <c r="D3123" s="60"/>
      <c r="H3123" s="61"/>
      <c r="I3123" s="61"/>
      <c r="J3123" s="61"/>
      <c r="K3123" s="61"/>
      <c r="L3123" s="61"/>
      <c r="M3123" s="61"/>
      <c r="N3123" s="61"/>
      <c r="O3123" s="61"/>
      <c r="P3123" s="61"/>
      <c r="Q3123" s="61"/>
      <c r="R3123" s="61"/>
      <c r="S3123" s="61"/>
      <c r="T3123" s="61"/>
      <c r="U3123" s="61"/>
      <c r="V3123" s="61"/>
      <c r="W3123" s="61"/>
      <c r="X3123" s="61"/>
      <c r="Y3123" s="61"/>
      <c r="Z3123" s="61"/>
      <c r="AA3123" s="61"/>
      <c r="AB3123" s="61"/>
      <c r="AC3123" s="61"/>
      <c r="AD3123" s="61"/>
      <c r="AE3123" s="61"/>
      <c r="AF3123" s="61"/>
      <c r="AG3123" s="61"/>
      <c r="AH3123" s="61"/>
      <c r="AI3123" s="61"/>
      <c r="AJ3123" s="61"/>
      <c r="AK3123" s="61"/>
      <c r="AL3123" s="61"/>
      <c r="AM3123" s="61"/>
      <c r="AN3123" s="61"/>
      <c r="AO3123" s="61"/>
      <c r="AP3123" s="62"/>
      <c r="AQ3123" s="61"/>
      <c r="AR3123" s="61"/>
      <c r="AS3123" s="61"/>
      <c r="AT3123" s="61"/>
      <c r="AU3123" s="61"/>
      <c r="AV3123" s="61"/>
      <c r="AW3123" s="60"/>
    </row>
    <row r="3124" s="59" customFormat="1" customHeight="1" spans="1:49">
      <c r="A3124" s="60"/>
      <c r="B3124" s="60"/>
      <c r="C3124" s="60"/>
      <c r="D3124" s="60"/>
      <c r="H3124" s="61"/>
      <c r="I3124" s="61"/>
      <c r="J3124" s="61"/>
      <c r="K3124" s="61"/>
      <c r="L3124" s="61"/>
      <c r="M3124" s="61"/>
      <c r="N3124" s="61"/>
      <c r="O3124" s="61"/>
      <c r="P3124" s="61"/>
      <c r="Q3124" s="61"/>
      <c r="R3124" s="61"/>
      <c r="S3124" s="61"/>
      <c r="T3124" s="61"/>
      <c r="U3124" s="61"/>
      <c r="V3124" s="61"/>
      <c r="W3124" s="61"/>
      <c r="X3124" s="61"/>
      <c r="Y3124" s="61"/>
      <c r="Z3124" s="61"/>
      <c r="AA3124" s="61"/>
      <c r="AB3124" s="61"/>
      <c r="AC3124" s="61"/>
      <c r="AD3124" s="61"/>
      <c r="AE3124" s="61"/>
      <c r="AF3124" s="61"/>
      <c r="AG3124" s="61"/>
      <c r="AH3124" s="61"/>
      <c r="AI3124" s="61"/>
      <c r="AJ3124" s="61"/>
      <c r="AK3124" s="61"/>
      <c r="AL3124" s="61"/>
      <c r="AM3124" s="61"/>
      <c r="AN3124" s="61"/>
      <c r="AO3124" s="61"/>
      <c r="AP3124" s="62"/>
      <c r="AQ3124" s="61"/>
      <c r="AR3124" s="61"/>
      <c r="AS3124" s="61"/>
      <c r="AT3124" s="61"/>
      <c r="AU3124" s="61"/>
      <c r="AV3124" s="61"/>
      <c r="AW3124" s="60"/>
    </row>
    <row r="3125" s="59" customFormat="1" customHeight="1" spans="1:49">
      <c r="A3125" s="60"/>
      <c r="B3125" s="60"/>
      <c r="C3125" s="60"/>
      <c r="D3125" s="60"/>
      <c r="H3125" s="61"/>
      <c r="I3125" s="61"/>
      <c r="J3125" s="61"/>
      <c r="K3125" s="61"/>
      <c r="L3125" s="61"/>
      <c r="M3125" s="61"/>
      <c r="N3125" s="61"/>
      <c r="O3125" s="61"/>
      <c r="P3125" s="61"/>
      <c r="Q3125" s="61"/>
      <c r="R3125" s="61"/>
      <c r="S3125" s="61"/>
      <c r="T3125" s="61"/>
      <c r="U3125" s="61"/>
      <c r="V3125" s="61"/>
      <c r="W3125" s="61"/>
      <c r="X3125" s="61"/>
      <c r="Y3125" s="61"/>
      <c r="Z3125" s="61"/>
      <c r="AA3125" s="61"/>
      <c r="AB3125" s="61"/>
      <c r="AC3125" s="61"/>
      <c r="AD3125" s="61"/>
      <c r="AE3125" s="61"/>
      <c r="AF3125" s="61"/>
      <c r="AG3125" s="61"/>
      <c r="AH3125" s="61"/>
      <c r="AI3125" s="61"/>
      <c r="AJ3125" s="61"/>
      <c r="AK3125" s="61"/>
      <c r="AL3125" s="61"/>
      <c r="AM3125" s="61"/>
      <c r="AN3125" s="61"/>
      <c r="AO3125" s="61"/>
      <c r="AP3125" s="62"/>
      <c r="AQ3125" s="61"/>
      <c r="AR3125" s="61"/>
      <c r="AS3125" s="61"/>
      <c r="AT3125" s="61"/>
      <c r="AU3125" s="61"/>
      <c r="AV3125" s="61"/>
      <c r="AW3125" s="60"/>
    </row>
    <row r="3126" s="59" customFormat="1" customHeight="1" spans="1:49">
      <c r="A3126" s="60"/>
      <c r="B3126" s="60"/>
      <c r="C3126" s="60"/>
      <c r="D3126" s="60"/>
      <c r="H3126" s="61"/>
      <c r="I3126" s="61"/>
      <c r="J3126" s="61"/>
      <c r="K3126" s="61"/>
      <c r="L3126" s="61"/>
      <c r="M3126" s="61"/>
      <c r="N3126" s="61"/>
      <c r="O3126" s="61"/>
      <c r="P3126" s="61"/>
      <c r="Q3126" s="61"/>
      <c r="R3126" s="61"/>
      <c r="S3126" s="61"/>
      <c r="T3126" s="61"/>
      <c r="U3126" s="61"/>
      <c r="V3126" s="61"/>
      <c r="W3126" s="61"/>
      <c r="X3126" s="61"/>
      <c r="Y3126" s="61"/>
      <c r="Z3126" s="61"/>
      <c r="AA3126" s="61"/>
      <c r="AB3126" s="61"/>
      <c r="AC3126" s="61"/>
      <c r="AD3126" s="61"/>
      <c r="AE3126" s="61"/>
      <c r="AF3126" s="61"/>
      <c r="AG3126" s="61"/>
      <c r="AH3126" s="61"/>
      <c r="AI3126" s="61"/>
      <c r="AJ3126" s="61"/>
      <c r="AK3126" s="61"/>
      <c r="AL3126" s="61"/>
      <c r="AM3126" s="61"/>
      <c r="AN3126" s="61"/>
      <c r="AO3126" s="61"/>
      <c r="AP3126" s="62"/>
      <c r="AQ3126" s="61"/>
      <c r="AR3126" s="61"/>
      <c r="AS3126" s="61"/>
      <c r="AT3126" s="61"/>
      <c r="AU3126" s="61"/>
      <c r="AV3126" s="61"/>
      <c r="AW3126" s="60"/>
    </row>
    <row r="3127" s="59" customFormat="1" customHeight="1" spans="1:49">
      <c r="A3127" s="60"/>
      <c r="B3127" s="60"/>
      <c r="C3127" s="60"/>
      <c r="D3127" s="60"/>
      <c r="H3127" s="61"/>
      <c r="I3127" s="61"/>
      <c r="J3127" s="61"/>
      <c r="K3127" s="61"/>
      <c r="L3127" s="61"/>
      <c r="M3127" s="61"/>
      <c r="N3127" s="61"/>
      <c r="O3127" s="61"/>
      <c r="P3127" s="61"/>
      <c r="Q3127" s="61"/>
      <c r="R3127" s="61"/>
      <c r="S3127" s="61"/>
      <c r="T3127" s="61"/>
      <c r="U3127" s="61"/>
      <c r="V3127" s="61"/>
      <c r="W3127" s="61"/>
      <c r="X3127" s="61"/>
      <c r="Y3127" s="61"/>
      <c r="Z3127" s="61"/>
      <c r="AA3127" s="61"/>
      <c r="AB3127" s="61"/>
      <c r="AC3127" s="61"/>
      <c r="AD3127" s="61"/>
      <c r="AE3127" s="61"/>
      <c r="AF3127" s="61"/>
      <c r="AG3127" s="61"/>
      <c r="AH3127" s="61"/>
      <c r="AI3127" s="61"/>
      <c r="AJ3127" s="61"/>
      <c r="AK3127" s="61"/>
      <c r="AL3127" s="61"/>
      <c r="AM3127" s="61"/>
      <c r="AN3127" s="61"/>
      <c r="AO3127" s="61"/>
      <c r="AP3127" s="62"/>
      <c r="AQ3127" s="61"/>
      <c r="AR3127" s="61"/>
      <c r="AS3127" s="61"/>
      <c r="AT3127" s="61"/>
      <c r="AU3127" s="61"/>
      <c r="AV3127" s="61"/>
      <c r="AW3127" s="60"/>
    </row>
    <row r="3128" s="59" customFormat="1" customHeight="1" spans="1:49">
      <c r="A3128" s="60"/>
      <c r="B3128" s="60"/>
      <c r="C3128" s="60"/>
      <c r="D3128" s="60"/>
      <c r="H3128" s="61"/>
      <c r="I3128" s="61"/>
      <c r="J3128" s="61"/>
      <c r="K3128" s="61"/>
      <c r="L3128" s="61"/>
      <c r="M3128" s="61"/>
      <c r="N3128" s="61"/>
      <c r="O3128" s="61"/>
      <c r="P3128" s="61"/>
      <c r="Q3128" s="61"/>
      <c r="R3128" s="61"/>
      <c r="S3128" s="61"/>
      <c r="T3128" s="61"/>
      <c r="U3128" s="61"/>
      <c r="V3128" s="61"/>
      <c r="W3128" s="61"/>
      <c r="X3128" s="61"/>
      <c r="Y3128" s="61"/>
      <c r="Z3128" s="61"/>
      <c r="AA3128" s="61"/>
      <c r="AB3128" s="61"/>
      <c r="AC3128" s="61"/>
      <c r="AD3128" s="61"/>
      <c r="AE3128" s="61"/>
      <c r="AF3128" s="61"/>
      <c r="AG3128" s="61"/>
      <c r="AH3128" s="61"/>
      <c r="AI3128" s="61"/>
      <c r="AJ3128" s="61"/>
      <c r="AK3128" s="61"/>
      <c r="AL3128" s="61"/>
      <c r="AM3128" s="61"/>
      <c r="AN3128" s="61"/>
      <c r="AO3128" s="61"/>
      <c r="AP3128" s="62"/>
      <c r="AQ3128" s="61"/>
      <c r="AR3128" s="61"/>
      <c r="AS3128" s="61"/>
      <c r="AT3128" s="61"/>
      <c r="AU3128" s="61"/>
      <c r="AV3128" s="61"/>
      <c r="AW3128" s="60"/>
    </row>
    <row r="3129" s="59" customFormat="1" customHeight="1" spans="1:49">
      <c r="A3129" s="60"/>
      <c r="B3129" s="60"/>
      <c r="C3129" s="60"/>
      <c r="D3129" s="60"/>
      <c r="H3129" s="61"/>
      <c r="I3129" s="61"/>
      <c r="J3129" s="61"/>
      <c r="K3129" s="61"/>
      <c r="L3129" s="61"/>
      <c r="M3129" s="61"/>
      <c r="N3129" s="61"/>
      <c r="O3129" s="61"/>
      <c r="P3129" s="61"/>
      <c r="Q3129" s="61"/>
      <c r="R3129" s="61"/>
      <c r="S3129" s="61"/>
      <c r="T3129" s="61"/>
      <c r="U3129" s="61"/>
      <c r="V3129" s="61"/>
      <c r="W3129" s="61"/>
      <c r="X3129" s="61"/>
      <c r="Y3129" s="61"/>
      <c r="Z3129" s="61"/>
      <c r="AA3129" s="61"/>
      <c r="AB3129" s="61"/>
      <c r="AC3129" s="61"/>
      <c r="AD3129" s="61"/>
      <c r="AE3129" s="61"/>
      <c r="AF3129" s="61"/>
      <c r="AG3129" s="61"/>
      <c r="AH3129" s="61"/>
      <c r="AI3129" s="61"/>
      <c r="AJ3129" s="61"/>
      <c r="AK3129" s="61"/>
      <c r="AL3129" s="61"/>
      <c r="AM3129" s="61"/>
      <c r="AN3129" s="61"/>
      <c r="AO3129" s="61"/>
      <c r="AP3129" s="62"/>
      <c r="AQ3129" s="61"/>
      <c r="AR3129" s="61"/>
      <c r="AS3129" s="61"/>
      <c r="AT3129" s="61"/>
      <c r="AU3129" s="61"/>
      <c r="AV3129" s="61"/>
      <c r="AW3129" s="60"/>
    </row>
    <row r="3130" s="59" customFormat="1" customHeight="1" spans="1:49">
      <c r="A3130" s="60"/>
      <c r="B3130" s="60"/>
      <c r="C3130" s="60"/>
      <c r="D3130" s="60"/>
      <c r="H3130" s="61"/>
      <c r="I3130" s="61"/>
      <c r="J3130" s="61"/>
      <c r="K3130" s="61"/>
      <c r="L3130" s="61"/>
      <c r="M3130" s="61"/>
      <c r="N3130" s="61"/>
      <c r="O3130" s="61"/>
      <c r="P3130" s="61"/>
      <c r="Q3130" s="61"/>
      <c r="R3130" s="61"/>
      <c r="S3130" s="61"/>
      <c r="T3130" s="61"/>
      <c r="U3130" s="61"/>
      <c r="V3130" s="61"/>
      <c r="W3130" s="61"/>
      <c r="X3130" s="61"/>
      <c r="Y3130" s="61"/>
      <c r="Z3130" s="61"/>
      <c r="AA3130" s="61"/>
      <c r="AB3130" s="61"/>
      <c r="AC3130" s="61"/>
      <c r="AD3130" s="61"/>
      <c r="AE3130" s="61"/>
      <c r="AF3130" s="61"/>
      <c r="AG3130" s="61"/>
      <c r="AH3130" s="61"/>
      <c r="AI3130" s="61"/>
      <c r="AJ3130" s="61"/>
      <c r="AK3130" s="61"/>
      <c r="AL3130" s="61"/>
      <c r="AM3130" s="61"/>
      <c r="AN3130" s="61"/>
      <c r="AO3130" s="61"/>
      <c r="AP3130" s="62"/>
      <c r="AQ3130" s="61"/>
      <c r="AR3130" s="61"/>
      <c r="AS3130" s="61"/>
      <c r="AT3130" s="61"/>
      <c r="AU3130" s="61"/>
      <c r="AV3130" s="61"/>
      <c r="AW3130" s="60"/>
    </row>
    <row r="3131" s="59" customFormat="1" customHeight="1" spans="1:49">
      <c r="A3131" s="60"/>
      <c r="B3131" s="60"/>
      <c r="C3131" s="60"/>
      <c r="D3131" s="60"/>
      <c r="H3131" s="61"/>
      <c r="I3131" s="61"/>
      <c r="J3131" s="61"/>
      <c r="K3131" s="61"/>
      <c r="L3131" s="61"/>
      <c r="M3131" s="61"/>
      <c r="N3131" s="61"/>
      <c r="O3131" s="61"/>
      <c r="P3131" s="61"/>
      <c r="Q3131" s="61"/>
      <c r="R3131" s="61"/>
      <c r="S3131" s="61"/>
      <c r="T3131" s="61"/>
      <c r="U3131" s="61"/>
      <c r="V3131" s="61"/>
      <c r="W3131" s="61"/>
      <c r="X3131" s="61"/>
      <c r="Y3131" s="61"/>
      <c r="Z3131" s="61"/>
      <c r="AA3131" s="61"/>
      <c r="AB3131" s="61"/>
      <c r="AC3131" s="61"/>
      <c r="AD3131" s="61"/>
      <c r="AE3131" s="61"/>
      <c r="AF3131" s="61"/>
      <c r="AG3131" s="61"/>
      <c r="AH3131" s="61"/>
      <c r="AI3131" s="61"/>
      <c r="AJ3131" s="61"/>
      <c r="AK3131" s="61"/>
      <c r="AL3131" s="61"/>
      <c r="AM3131" s="61"/>
      <c r="AN3131" s="61"/>
      <c r="AO3131" s="61"/>
      <c r="AP3131" s="62"/>
      <c r="AQ3131" s="61"/>
      <c r="AR3131" s="61"/>
      <c r="AS3131" s="61"/>
      <c r="AT3131" s="61"/>
      <c r="AU3131" s="61"/>
      <c r="AV3131" s="61"/>
      <c r="AW3131" s="60"/>
    </row>
    <row r="3132" s="59" customFormat="1" customHeight="1" spans="1:49">
      <c r="A3132" s="60"/>
      <c r="B3132" s="60"/>
      <c r="C3132" s="60"/>
      <c r="D3132" s="60"/>
      <c r="H3132" s="61"/>
      <c r="I3132" s="61"/>
      <c r="J3132" s="61"/>
      <c r="K3132" s="61"/>
      <c r="L3132" s="61"/>
      <c r="M3132" s="61"/>
      <c r="N3132" s="61"/>
      <c r="O3132" s="61"/>
      <c r="P3132" s="61"/>
      <c r="Q3132" s="61"/>
      <c r="R3132" s="61"/>
      <c r="S3132" s="61"/>
      <c r="T3132" s="61"/>
      <c r="U3132" s="61"/>
      <c r="V3132" s="61"/>
      <c r="W3132" s="61"/>
      <c r="X3132" s="61"/>
      <c r="Y3132" s="61"/>
      <c r="Z3132" s="61"/>
      <c r="AA3132" s="61"/>
      <c r="AB3132" s="61"/>
      <c r="AC3132" s="61"/>
      <c r="AD3132" s="61"/>
      <c r="AE3132" s="61"/>
      <c r="AF3132" s="61"/>
      <c r="AG3132" s="61"/>
      <c r="AH3132" s="61"/>
      <c r="AI3132" s="61"/>
      <c r="AJ3132" s="61"/>
      <c r="AK3132" s="61"/>
      <c r="AL3132" s="61"/>
      <c r="AM3132" s="61"/>
      <c r="AN3132" s="61"/>
      <c r="AO3132" s="61"/>
      <c r="AP3132" s="62"/>
      <c r="AQ3132" s="61"/>
      <c r="AR3132" s="61"/>
      <c r="AS3132" s="61"/>
      <c r="AT3132" s="61"/>
      <c r="AU3132" s="61"/>
      <c r="AV3132" s="61"/>
      <c r="AW3132" s="60"/>
    </row>
    <row r="3133" s="59" customFormat="1" customHeight="1" spans="1:49">
      <c r="A3133" s="60"/>
      <c r="B3133" s="60"/>
      <c r="C3133" s="60"/>
      <c r="D3133" s="60"/>
      <c r="H3133" s="61"/>
      <c r="I3133" s="61"/>
      <c r="J3133" s="61"/>
      <c r="K3133" s="61"/>
      <c r="L3133" s="61"/>
      <c r="M3133" s="61"/>
      <c r="N3133" s="61"/>
      <c r="O3133" s="61"/>
      <c r="P3133" s="61"/>
      <c r="Q3133" s="61"/>
      <c r="R3133" s="61"/>
      <c r="S3133" s="61"/>
      <c r="T3133" s="61"/>
      <c r="U3133" s="61"/>
      <c r="V3133" s="61"/>
      <c r="W3133" s="61"/>
      <c r="X3133" s="61"/>
      <c r="Y3133" s="61"/>
      <c r="Z3133" s="61"/>
      <c r="AA3133" s="61"/>
      <c r="AB3133" s="61"/>
      <c r="AC3133" s="61"/>
      <c r="AD3133" s="61"/>
      <c r="AE3133" s="61"/>
      <c r="AF3133" s="61"/>
      <c r="AG3133" s="61"/>
      <c r="AH3133" s="61"/>
      <c r="AI3133" s="61"/>
      <c r="AJ3133" s="61"/>
      <c r="AK3133" s="61"/>
      <c r="AL3133" s="61"/>
      <c r="AM3133" s="61"/>
      <c r="AN3133" s="61"/>
      <c r="AO3133" s="61"/>
      <c r="AP3133" s="62"/>
      <c r="AQ3133" s="61"/>
      <c r="AR3133" s="61"/>
      <c r="AS3133" s="61"/>
      <c r="AT3133" s="61"/>
      <c r="AU3133" s="61"/>
      <c r="AV3133" s="61"/>
      <c r="AW3133" s="60"/>
    </row>
    <row r="3134" s="59" customFormat="1" customHeight="1" spans="1:49">
      <c r="A3134" s="60"/>
      <c r="B3134" s="60"/>
      <c r="C3134" s="60"/>
      <c r="D3134" s="60"/>
      <c r="H3134" s="61"/>
      <c r="I3134" s="61"/>
      <c r="J3134" s="61"/>
      <c r="K3134" s="61"/>
      <c r="L3134" s="61"/>
      <c r="M3134" s="61"/>
      <c r="N3134" s="61"/>
      <c r="O3134" s="61"/>
      <c r="P3134" s="61"/>
      <c r="Q3134" s="61"/>
      <c r="R3134" s="61"/>
      <c r="S3134" s="61"/>
      <c r="T3134" s="61"/>
      <c r="U3134" s="61"/>
      <c r="V3134" s="61"/>
      <c r="W3134" s="61"/>
      <c r="X3134" s="61"/>
      <c r="Y3134" s="61"/>
      <c r="Z3134" s="61"/>
      <c r="AA3134" s="61"/>
      <c r="AB3134" s="61"/>
      <c r="AC3134" s="61"/>
      <c r="AD3134" s="61"/>
      <c r="AE3134" s="61"/>
      <c r="AF3134" s="61"/>
      <c r="AG3134" s="61"/>
      <c r="AH3134" s="61"/>
      <c r="AI3134" s="61"/>
      <c r="AJ3134" s="61"/>
      <c r="AK3134" s="61"/>
      <c r="AL3134" s="61"/>
      <c r="AM3134" s="61"/>
      <c r="AN3134" s="61"/>
      <c r="AO3134" s="61"/>
      <c r="AP3134" s="62"/>
      <c r="AQ3134" s="61"/>
      <c r="AR3134" s="61"/>
      <c r="AS3134" s="61"/>
      <c r="AT3134" s="61"/>
      <c r="AU3134" s="61"/>
      <c r="AV3134" s="61"/>
      <c r="AW3134" s="60"/>
    </row>
    <row r="3135" s="59" customFormat="1" customHeight="1" spans="1:49">
      <c r="A3135" s="60"/>
      <c r="B3135" s="60"/>
      <c r="C3135" s="60"/>
      <c r="D3135" s="60"/>
      <c r="H3135" s="61"/>
      <c r="I3135" s="61"/>
      <c r="J3135" s="61"/>
      <c r="K3135" s="61"/>
      <c r="L3135" s="61"/>
      <c r="M3135" s="61"/>
      <c r="N3135" s="61"/>
      <c r="O3135" s="61"/>
      <c r="P3135" s="61"/>
      <c r="Q3135" s="61"/>
      <c r="R3135" s="61"/>
      <c r="S3135" s="61"/>
      <c r="T3135" s="61"/>
      <c r="U3135" s="61"/>
      <c r="V3135" s="61"/>
      <c r="W3135" s="61"/>
      <c r="X3135" s="61"/>
      <c r="Y3135" s="61"/>
      <c r="Z3135" s="61"/>
      <c r="AA3135" s="61"/>
      <c r="AB3135" s="61"/>
      <c r="AC3135" s="61"/>
      <c r="AD3135" s="61"/>
      <c r="AE3135" s="61"/>
      <c r="AF3135" s="61"/>
      <c r="AG3135" s="61"/>
      <c r="AH3135" s="61"/>
      <c r="AI3135" s="61"/>
      <c r="AJ3135" s="61"/>
      <c r="AK3135" s="61"/>
      <c r="AL3135" s="61"/>
      <c r="AM3135" s="61"/>
      <c r="AN3135" s="61"/>
      <c r="AO3135" s="61"/>
      <c r="AP3135" s="62"/>
      <c r="AQ3135" s="61"/>
      <c r="AR3135" s="61"/>
      <c r="AS3135" s="61"/>
      <c r="AT3135" s="61"/>
      <c r="AU3135" s="61"/>
      <c r="AV3135" s="61"/>
      <c r="AW3135" s="60"/>
    </row>
    <row r="3136" s="59" customFormat="1" customHeight="1" spans="1:49">
      <c r="A3136" s="60"/>
      <c r="B3136" s="60"/>
      <c r="C3136" s="60"/>
      <c r="D3136" s="60"/>
      <c r="H3136" s="61"/>
      <c r="I3136" s="61"/>
      <c r="J3136" s="61"/>
      <c r="K3136" s="61"/>
      <c r="L3136" s="61"/>
      <c r="M3136" s="61"/>
      <c r="N3136" s="61"/>
      <c r="O3136" s="61"/>
      <c r="P3136" s="61"/>
      <c r="Q3136" s="61"/>
      <c r="R3136" s="61"/>
      <c r="S3136" s="61"/>
      <c r="T3136" s="61"/>
      <c r="U3136" s="61"/>
      <c r="V3136" s="61"/>
      <c r="W3136" s="61"/>
      <c r="X3136" s="61"/>
      <c r="Y3136" s="61"/>
      <c r="Z3136" s="61"/>
      <c r="AA3136" s="61"/>
      <c r="AB3136" s="61"/>
      <c r="AC3136" s="61"/>
      <c r="AD3136" s="61"/>
      <c r="AE3136" s="61"/>
      <c r="AF3136" s="61"/>
      <c r="AG3136" s="61"/>
      <c r="AH3136" s="61"/>
      <c r="AI3136" s="61"/>
      <c r="AJ3136" s="61"/>
      <c r="AK3136" s="61"/>
      <c r="AL3136" s="61"/>
      <c r="AM3136" s="61"/>
      <c r="AN3136" s="61"/>
      <c r="AO3136" s="61"/>
      <c r="AP3136" s="62"/>
      <c r="AQ3136" s="61"/>
      <c r="AR3136" s="61"/>
      <c r="AS3136" s="61"/>
      <c r="AT3136" s="61"/>
      <c r="AU3136" s="61"/>
      <c r="AV3136" s="61"/>
      <c r="AW3136" s="60"/>
    </row>
    <row r="3137" s="59" customFormat="1" customHeight="1" spans="1:49">
      <c r="A3137" s="60"/>
      <c r="B3137" s="60"/>
      <c r="C3137" s="60"/>
      <c r="D3137" s="60"/>
      <c r="H3137" s="61"/>
      <c r="I3137" s="61"/>
      <c r="J3137" s="61"/>
      <c r="K3137" s="61"/>
      <c r="L3137" s="61"/>
      <c r="M3137" s="61"/>
      <c r="N3137" s="61"/>
      <c r="O3137" s="61"/>
      <c r="P3137" s="61"/>
      <c r="Q3137" s="61"/>
      <c r="R3137" s="61"/>
      <c r="S3137" s="61"/>
      <c r="T3137" s="61"/>
      <c r="U3137" s="61"/>
      <c r="V3137" s="61"/>
      <c r="W3137" s="61"/>
      <c r="X3137" s="61"/>
      <c r="Y3137" s="61"/>
      <c r="Z3137" s="61"/>
      <c r="AA3137" s="61"/>
      <c r="AB3137" s="61"/>
      <c r="AC3137" s="61"/>
      <c r="AD3137" s="61"/>
      <c r="AE3137" s="61"/>
      <c r="AF3137" s="61"/>
      <c r="AG3137" s="61"/>
      <c r="AH3137" s="61"/>
      <c r="AI3137" s="61"/>
      <c r="AJ3137" s="61"/>
      <c r="AK3137" s="61"/>
      <c r="AL3137" s="61"/>
      <c r="AM3137" s="61"/>
      <c r="AN3137" s="61"/>
      <c r="AO3137" s="61"/>
      <c r="AP3137" s="62"/>
      <c r="AQ3137" s="61"/>
      <c r="AR3137" s="61"/>
      <c r="AS3137" s="61"/>
      <c r="AT3137" s="61"/>
      <c r="AU3137" s="61"/>
      <c r="AV3137" s="61"/>
      <c r="AW3137" s="60"/>
    </row>
    <row r="3138" s="59" customFormat="1" customHeight="1" spans="1:49">
      <c r="A3138" s="60"/>
      <c r="B3138" s="60"/>
      <c r="C3138" s="60"/>
      <c r="D3138" s="60"/>
      <c r="H3138" s="61"/>
      <c r="I3138" s="61"/>
      <c r="J3138" s="61"/>
      <c r="K3138" s="61"/>
      <c r="L3138" s="61"/>
      <c r="M3138" s="61"/>
      <c r="N3138" s="61"/>
      <c r="O3138" s="61"/>
      <c r="P3138" s="61"/>
      <c r="Q3138" s="61"/>
      <c r="R3138" s="61"/>
      <c r="S3138" s="61"/>
      <c r="T3138" s="61"/>
      <c r="U3138" s="61"/>
      <c r="V3138" s="61"/>
      <c r="W3138" s="61"/>
      <c r="X3138" s="61"/>
      <c r="Y3138" s="61"/>
      <c r="Z3138" s="61"/>
      <c r="AA3138" s="61"/>
      <c r="AB3138" s="61"/>
      <c r="AC3138" s="61"/>
      <c r="AD3138" s="61"/>
      <c r="AE3138" s="61"/>
      <c r="AF3138" s="61"/>
      <c r="AG3138" s="61"/>
      <c r="AH3138" s="61"/>
      <c r="AI3138" s="61"/>
      <c r="AJ3138" s="61"/>
      <c r="AK3138" s="61"/>
      <c r="AL3138" s="61"/>
      <c r="AM3138" s="61"/>
      <c r="AN3138" s="61"/>
      <c r="AO3138" s="61"/>
      <c r="AP3138" s="62"/>
      <c r="AQ3138" s="61"/>
      <c r="AR3138" s="61"/>
      <c r="AS3138" s="61"/>
      <c r="AT3138" s="61"/>
      <c r="AU3138" s="61"/>
      <c r="AV3138" s="61"/>
      <c r="AW3138" s="60"/>
    </row>
    <row r="3139" s="59" customFormat="1" customHeight="1" spans="1:49">
      <c r="A3139" s="60"/>
      <c r="B3139" s="60"/>
      <c r="C3139" s="60"/>
      <c r="D3139" s="60"/>
      <c r="H3139" s="61"/>
      <c r="I3139" s="61"/>
      <c r="J3139" s="61"/>
      <c r="K3139" s="61"/>
      <c r="L3139" s="61"/>
      <c r="M3139" s="61"/>
      <c r="N3139" s="61"/>
      <c r="O3139" s="61"/>
      <c r="P3139" s="61"/>
      <c r="Q3139" s="61"/>
      <c r="R3139" s="61"/>
      <c r="S3139" s="61"/>
      <c r="T3139" s="61"/>
      <c r="U3139" s="61"/>
      <c r="V3139" s="61"/>
      <c r="W3139" s="61"/>
      <c r="X3139" s="61"/>
      <c r="Y3139" s="61"/>
      <c r="Z3139" s="61"/>
      <c r="AA3139" s="61"/>
      <c r="AB3139" s="61"/>
      <c r="AC3139" s="61"/>
      <c r="AD3139" s="61"/>
      <c r="AE3139" s="61"/>
      <c r="AF3139" s="61"/>
      <c r="AG3139" s="61"/>
      <c r="AH3139" s="61"/>
      <c r="AI3139" s="61"/>
      <c r="AJ3139" s="61"/>
      <c r="AK3139" s="61"/>
      <c r="AL3139" s="61"/>
      <c r="AM3139" s="61"/>
      <c r="AN3139" s="61"/>
      <c r="AO3139" s="61"/>
      <c r="AP3139" s="62"/>
      <c r="AQ3139" s="61"/>
      <c r="AR3139" s="61"/>
      <c r="AS3139" s="61"/>
      <c r="AT3139" s="61"/>
      <c r="AU3139" s="61"/>
      <c r="AV3139" s="61"/>
      <c r="AW3139" s="60"/>
    </row>
    <row r="3140" s="59" customFormat="1" customHeight="1" spans="1:49">
      <c r="A3140" s="60"/>
      <c r="B3140" s="60"/>
      <c r="C3140" s="60"/>
      <c r="D3140" s="60"/>
      <c r="H3140" s="61"/>
      <c r="I3140" s="61"/>
      <c r="J3140" s="61"/>
      <c r="K3140" s="61"/>
      <c r="L3140" s="61"/>
      <c r="M3140" s="61"/>
      <c r="N3140" s="61"/>
      <c r="O3140" s="61"/>
      <c r="P3140" s="61"/>
      <c r="Q3140" s="61"/>
      <c r="R3140" s="61"/>
      <c r="S3140" s="61"/>
      <c r="T3140" s="61"/>
      <c r="U3140" s="61"/>
      <c r="V3140" s="61"/>
      <c r="W3140" s="61"/>
      <c r="X3140" s="61"/>
      <c r="Y3140" s="61"/>
      <c r="Z3140" s="61"/>
      <c r="AA3140" s="61"/>
      <c r="AB3140" s="61"/>
      <c r="AC3140" s="61"/>
      <c r="AD3140" s="61"/>
      <c r="AE3140" s="61"/>
      <c r="AF3140" s="61"/>
      <c r="AG3140" s="61"/>
      <c r="AH3140" s="61"/>
      <c r="AI3140" s="61"/>
      <c r="AJ3140" s="61"/>
      <c r="AK3140" s="61"/>
      <c r="AL3140" s="61"/>
      <c r="AM3140" s="61"/>
      <c r="AN3140" s="61"/>
      <c r="AO3140" s="61"/>
      <c r="AP3140" s="62"/>
      <c r="AQ3140" s="61"/>
      <c r="AR3140" s="61"/>
      <c r="AS3140" s="61"/>
      <c r="AT3140" s="61"/>
      <c r="AU3140" s="61"/>
      <c r="AV3140" s="61"/>
      <c r="AW3140" s="60"/>
    </row>
    <row r="3141" s="59" customFormat="1" customHeight="1" spans="1:49">
      <c r="A3141" s="60"/>
      <c r="B3141" s="60"/>
      <c r="C3141" s="60"/>
      <c r="D3141" s="60"/>
      <c r="H3141" s="61"/>
      <c r="I3141" s="61"/>
      <c r="J3141" s="61"/>
      <c r="K3141" s="61"/>
      <c r="L3141" s="61"/>
      <c r="M3141" s="61"/>
      <c r="N3141" s="61"/>
      <c r="O3141" s="61"/>
      <c r="P3141" s="61"/>
      <c r="Q3141" s="61"/>
      <c r="R3141" s="61"/>
      <c r="S3141" s="61"/>
      <c r="T3141" s="61"/>
      <c r="U3141" s="61"/>
      <c r="V3141" s="61"/>
      <c r="W3141" s="61"/>
      <c r="X3141" s="61"/>
      <c r="Y3141" s="61"/>
      <c r="Z3141" s="61"/>
      <c r="AA3141" s="61"/>
      <c r="AB3141" s="61"/>
      <c r="AC3141" s="61"/>
      <c r="AD3141" s="61"/>
      <c r="AE3141" s="61"/>
      <c r="AF3141" s="61"/>
      <c r="AG3141" s="61"/>
      <c r="AH3141" s="61"/>
      <c r="AI3141" s="61"/>
      <c r="AJ3141" s="61"/>
      <c r="AK3141" s="61"/>
      <c r="AL3141" s="61"/>
      <c r="AM3141" s="61"/>
      <c r="AN3141" s="61"/>
      <c r="AO3141" s="61"/>
      <c r="AP3141" s="62"/>
      <c r="AQ3141" s="61"/>
      <c r="AR3141" s="61"/>
      <c r="AS3141" s="61"/>
      <c r="AT3141" s="61"/>
      <c r="AU3141" s="61"/>
      <c r="AV3141" s="61"/>
      <c r="AW3141" s="60"/>
    </row>
    <row r="3142" s="59" customFormat="1" customHeight="1" spans="1:49">
      <c r="A3142" s="60"/>
      <c r="B3142" s="60"/>
      <c r="C3142" s="60"/>
      <c r="D3142" s="60"/>
      <c r="H3142" s="61"/>
      <c r="I3142" s="61"/>
      <c r="J3142" s="61"/>
      <c r="K3142" s="61"/>
      <c r="L3142" s="61"/>
      <c r="M3142" s="61"/>
      <c r="N3142" s="61"/>
      <c r="O3142" s="61"/>
      <c r="P3142" s="61"/>
      <c r="Q3142" s="61"/>
      <c r="R3142" s="61"/>
      <c r="S3142" s="61"/>
      <c r="T3142" s="61"/>
      <c r="U3142" s="61"/>
      <c r="V3142" s="61"/>
      <c r="W3142" s="61"/>
      <c r="X3142" s="61"/>
      <c r="Y3142" s="61"/>
      <c r="Z3142" s="61"/>
      <c r="AA3142" s="61"/>
      <c r="AB3142" s="61"/>
      <c r="AC3142" s="61"/>
      <c r="AD3142" s="61"/>
      <c r="AE3142" s="61"/>
      <c r="AF3142" s="61"/>
      <c r="AG3142" s="61"/>
      <c r="AH3142" s="61"/>
      <c r="AI3142" s="61"/>
      <c r="AJ3142" s="61"/>
      <c r="AK3142" s="61"/>
      <c r="AL3142" s="61"/>
      <c r="AM3142" s="61"/>
      <c r="AN3142" s="61"/>
      <c r="AO3142" s="61"/>
      <c r="AP3142" s="62"/>
      <c r="AQ3142" s="61"/>
      <c r="AR3142" s="61"/>
      <c r="AS3142" s="61"/>
      <c r="AT3142" s="61"/>
      <c r="AU3142" s="61"/>
      <c r="AV3142" s="61"/>
      <c r="AW3142" s="60"/>
    </row>
    <row r="3143" s="59" customFormat="1" customHeight="1" spans="1:49">
      <c r="A3143" s="60"/>
      <c r="B3143" s="60"/>
      <c r="C3143" s="60"/>
      <c r="D3143" s="60"/>
      <c r="H3143" s="61"/>
      <c r="I3143" s="61"/>
      <c r="J3143" s="61"/>
      <c r="K3143" s="61"/>
      <c r="L3143" s="61"/>
      <c r="M3143" s="61"/>
      <c r="N3143" s="61"/>
      <c r="O3143" s="61"/>
      <c r="P3143" s="61"/>
      <c r="Q3143" s="61"/>
      <c r="R3143" s="61"/>
      <c r="S3143" s="61"/>
      <c r="T3143" s="61"/>
      <c r="U3143" s="61"/>
      <c r="V3143" s="61"/>
      <c r="W3143" s="61"/>
      <c r="X3143" s="61"/>
      <c r="Y3143" s="61"/>
      <c r="Z3143" s="61"/>
      <c r="AA3143" s="61"/>
      <c r="AB3143" s="61"/>
      <c r="AC3143" s="61"/>
      <c r="AD3143" s="61"/>
      <c r="AE3143" s="61"/>
      <c r="AF3143" s="61"/>
      <c r="AG3143" s="61"/>
      <c r="AH3143" s="61"/>
      <c r="AI3143" s="61"/>
      <c r="AJ3143" s="61"/>
      <c r="AK3143" s="61"/>
      <c r="AL3143" s="61"/>
      <c r="AM3143" s="61"/>
      <c r="AN3143" s="61"/>
      <c r="AO3143" s="61"/>
      <c r="AP3143" s="62"/>
      <c r="AQ3143" s="61"/>
      <c r="AR3143" s="61"/>
      <c r="AS3143" s="61"/>
      <c r="AT3143" s="61"/>
      <c r="AU3143" s="61"/>
      <c r="AV3143" s="61"/>
      <c r="AW3143" s="60"/>
    </row>
    <row r="3144" s="59" customFormat="1" customHeight="1" spans="1:49">
      <c r="A3144" s="60"/>
      <c r="B3144" s="60"/>
      <c r="C3144" s="60"/>
      <c r="D3144" s="60"/>
      <c r="H3144" s="61"/>
      <c r="I3144" s="61"/>
      <c r="J3144" s="61"/>
      <c r="K3144" s="61"/>
      <c r="L3144" s="61"/>
      <c r="M3144" s="61"/>
      <c r="N3144" s="61"/>
      <c r="O3144" s="61"/>
      <c r="P3144" s="61"/>
      <c r="Q3144" s="61"/>
      <c r="R3144" s="61"/>
      <c r="S3144" s="61"/>
      <c r="T3144" s="61"/>
      <c r="U3144" s="61"/>
      <c r="V3144" s="61"/>
      <c r="W3144" s="61"/>
      <c r="X3144" s="61"/>
      <c r="Y3144" s="61"/>
      <c r="Z3144" s="61"/>
      <c r="AA3144" s="61"/>
      <c r="AB3144" s="61"/>
      <c r="AC3144" s="61"/>
      <c r="AD3144" s="61"/>
      <c r="AE3144" s="61"/>
      <c r="AF3144" s="61"/>
      <c r="AG3144" s="61"/>
      <c r="AH3144" s="61"/>
      <c r="AI3144" s="61"/>
      <c r="AJ3144" s="61"/>
      <c r="AK3144" s="61"/>
      <c r="AL3144" s="61"/>
      <c r="AM3144" s="61"/>
      <c r="AN3144" s="61"/>
      <c r="AO3144" s="61"/>
      <c r="AP3144" s="62"/>
      <c r="AQ3144" s="61"/>
      <c r="AR3144" s="61"/>
      <c r="AS3144" s="61"/>
      <c r="AT3144" s="61"/>
      <c r="AU3144" s="61"/>
      <c r="AV3144" s="61"/>
      <c r="AW3144" s="60"/>
    </row>
    <row r="3145" s="59" customFormat="1" customHeight="1" spans="1:49">
      <c r="A3145" s="60"/>
      <c r="B3145" s="60"/>
      <c r="C3145" s="60"/>
      <c r="D3145" s="60"/>
      <c r="H3145" s="61"/>
      <c r="I3145" s="61"/>
      <c r="J3145" s="61"/>
      <c r="K3145" s="61"/>
      <c r="L3145" s="61"/>
      <c r="M3145" s="61"/>
      <c r="N3145" s="61"/>
      <c r="O3145" s="61"/>
      <c r="P3145" s="61"/>
      <c r="Q3145" s="61"/>
      <c r="R3145" s="61"/>
      <c r="S3145" s="61"/>
      <c r="T3145" s="61"/>
      <c r="U3145" s="61"/>
      <c r="V3145" s="61"/>
      <c r="W3145" s="61"/>
      <c r="X3145" s="61"/>
      <c r="Y3145" s="61"/>
      <c r="Z3145" s="61"/>
      <c r="AA3145" s="61"/>
      <c r="AB3145" s="61"/>
      <c r="AC3145" s="61"/>
      <c r="AD3145" s="61"/>
      <c r="AE3145" s="61"/>
      <c r="AF3145" s="61"/>
      <c r="AG3145" s="61"/>
      <c r="AH3145" s="61"/>
      <c r="AI3145" s="61"/>
      <c r="AJ3145" s="61"/>
      <c r="AK3145" s="61"/>
      <c r="AL3145" s="61"/>
      <c r="AM3145" s="61"/>
      <c r="AN3145" s="61"/>
      <c r="AO3145" s="61"/>
      <c r="AP3145" s="62"/>
      <c r="AQ3145" s="61"/>
      <c r="AR3145" s="61"/>
      <c r="AS3145" s="61"/>
      <c r="AT3145" s="61"/>
      <c r="AU3145" s="61"/>
      <c r="AV3145" s="61"/>
      <c r="AW3145" s="60"/>
    </row>
    <row r="3146" s="59" customFormat="1" customHeight="1" spans="1:49">
      <c r="A3146" s="60"/>
      <c r="B3146" s="60"/>
      <c r="C3146" s="60"/>
      <c r="D3146" s="60"/>
      <c r="H3146" s="61"/>
      <c r="I3146" s="61"/>
      <c r="J3146" s="61"/>
      <c r="K3146" s="61"/>
      <c r="L3146" s="61"/>
      <c r="M3146" s="61"/>
      <c r="N3146" s="61"/>
      <c r="O3146" s="61"/>
      <c r="P3146" s="61"/>
      <c r="Q3146" s="61"/>
      <c r="R3146" s="61"/>
      <c r="S3146" s="61"/>
      <c r="T3146" s="61"/>
      <c r="U3146" s="61"/>
      <c r="V3146" s="61"/>
      <c r="W3146" s="61"/>
      <c r="X3146" s="61"/>
      <c r="Y3146" s="61"/>
      <c r="Z3146" s="61"/>
      <c r="AA3146" s="61"/>
      <c r="AB3146" s="61"/>
      <c r="AC3146" s="61"/>
      <c r="AD3146" s="61"/>
      <c r="AE3146" s="61"/>
      <c r="AF3146" s="61"/>
      <c r="AG3146" s="61"/>
      <c r="AH3146" s="61"/>
      <c r="AI3146" s="61"/>
      <c r="AJ3146" s="61"/>
      <c r="AK3146" s="61"/>
      <c r="AL3146" s="61"/>
      <c r="AM3146" s="61"/>
      <c r="AN3146" s="61"/>
      <c r="AO3146" s="61"/>
      <c r="AP3146" s="62"/>
      <c r="AQ3146" s="61"/>
      <c r="AR3146" s="61"/>
      <c r="AS3146" s="61"/>
      <c r="AT3146" s="61"/>
      <c r="AU3146" s="61"/>
      <c r="AV3146" s="61"/>
      <c r="AW3146" s="60"/>
    </row>
    <row r="3147" s="59" customFormat="1" customHeight="1" spans="1:49">
      <c r="A3147" s="60"/>
      <c r="B3147" s="60"/>
      <c r="C3147" s="60"/>
      <c r="D3147" s="60"/>
      <c r="H3147" s="61"/>
      <c r="I3147" s="61"/>
      <c r="J3147" s="61"/>
      <c r="K3147" s="61"/>
      <c r="L3147" s="61"/>
      <c r="M3147" s="61"/>
      <c r="N3147" s="61"/>
      <c r="O3147" s="61"/>
      <c r="P3147" s="61"/>
      <c r="Q3147" s="61"/>
      <c r="R3147" s="61"/>
      <c r="S3147" s="61"/>
      <c r="T3147" s="61"/>
      <c r="U3147" s="61"/>
      <c r="V3147" s="61"/>
      <c r="W3147" s="61"/>
      <c r="X3147" s="61"/>
      <c r="Y3147" s="61"/>
      <c r="Z3147" s="61"/>
      <c r="AA3147" s="61"/>
      <c r="AB3147" s="61"/>
      <c r="AC3147" s="61"/>
      <c r="AD3147" s="61"/>
      <c r="AE3147" s="61"/>
      <c r="AF3147" s="61"/>
      <c r="AG3147" s="61"/>
      <c r="AH3147" s="61"/>
      <c r="AI3147" s="61"/>
      <c r="AJ3147" s="61"/>
      <c r="AK3147" s="61"/>
      <c r="AL3147" s="61"/>
      <c r="AM3147" s="61"/>
      <c r="AN3147" s="61"/>
      <c r="AO3147" s="61"/>
      <c r="AP3147" s="62"/>
      <c r="AQ3147" s="61"/>
      <c r="AR3147" s="61"/>
      <c r="AS3147" s="61"/>
      <c r="AT3147" s="61"/>
      <c r="AU3147" s="61"/>
      <c r="AV3147" s="61"/>
      <c r="AW3147" s="60"/>
    </row>
    <row r="3148" s="59" customFormat="1" customHeight="1" spans="1:49">
      <c r="A3148" s="60"/>
      <c r="B3148" s="60"/>
      <c r="C3148" s="60"/>
      <c r="D3148" s="60"/>
      <c r="H3148" s="61"/>
      <c r="I3148" s="61"/>
      <c r="J3148" s="61"/>
      <c r="K3148" s="61"/>
      <c r="L3148" s="61"/>
      <c r="M3148" s="61"/>
      <c r="N3148" s="61"/>
      <c r="O3148" s="61"/>
      <c r="P3148" s="61"/>
      <c r="Q3148" s="61"/>
      <c r="R3148" s="61"/>
      <c r="S3148" s="61"/>
      <c r="T3148" s="61"/>
      <c r="U3148" s="61"/>
      <c r="V3148" s="61"/>
      <c r="W3148" s="61"/>
      <c r="X3148" s="61"/>
      <c r="Y3148" s="61"/>
      <c r="Z3148" s="61"/>
      <c r="AA3148" s="61"/>
      <c r="AB3148" s="61"/>
      <c r="AC3148" s="61"/>
      <c r="AD3148" s="61"/>
      <c r="AE3148" s="61"/>
      <c r="AF3148" s="61"/>
      <c r="AG3148" s="61"/>
      <c r="AH3148" s="61"/>
      <c r="AI3148" s="61"/>
      <c r="AJ3148" s="61"/>
      <c r="AK3148" s="61"/>
      <c r="AL3148" s="61"/>
      <c r="AM3148" s="61"/>
      <c r="AN3148" s="61"/>
      <c r="AO3148" s="61"/>
      <c r="AP3148" s="62"/>
      <c r="AQ3148" s="61"/>
      <c r="AR3148" s="61"/>
      <c r="AS3148" s="61"/>
      <c r="AT3148" s="61"/>
      <c r="AU3148" s="61"/>
      <c r="AV3148" s="61"/>
      <c r="AW3148" s="60"/>
    </row>
    <row r="3149" s="59" customFormat="1" customHeight="1" spans="1:49">
      <c r="A3149" s="60"/>
      <c r="B3149" s="60"/>
      <c r="C3149" s="60"/>
      <c r="D3149" s="60"/>
      <c r="H3149" s="61"/>
      <c r="I3149" s="61"/>
      <c r="J3149" s="61"/>
      <c r="K3149" s="61"/>
      <c r="L3149" s="61"/>
      <c r="M3149" s="61"/>
      <c r="N3149" s="61"/>
      <c r="O3149" s="61"/>
      <c r="P3149" s="61"/>
      <c r="Q3149" s="61"/>
      <c r="R3149" s="61"/>
      <c r="S3149" s="61"/>
      <c r="T3149" s="61"/>
      <c r="U3149" s="61"/>
      <c r="V3149" s="61"/>
      <c r="W3149" s="61"/>
      <c r="X3149" s="61"/>
      <c r="Y3149" s="61"/>
      <c r="Z3149" s="61"/>
      <c r="AA3149" s="61"/>
      <c r="AB3149" s="61"/>
      <c r="AC3149" s="61"/>
      <c r="AD3149" s="61"/>
      <c r="AE3149" s="61"/>
      <c r="AF3149" s="61"/>
      <c r="AG3149" s="61"/>
      <c r="AH3149" s="61"/>
      <c r="AI3149" s="61"/>
      <c r="AJ3149" s="61"/>
      <c r="AK3149" s="61"/>
      <c r="AL3149" s="61"/>
      <c r="AM3149" s="61"/>
      <c r="AN3149" s="61"/>
      <c r="AO3149" s="61"/>
      <c r="AP3149" s="62"/>
      <c r="AQ3149" s="61"/>
      <c r="AR3149" s="61"/>
      <c r="AS3149" s="61"/>
      <c r="AT3149" s="61"/>
      <c r="AU3149" s="61"/>
      <c r="AV3149" s="61"/>
      <c r="AW3149" s="60"/>
    </row>
    <row r="3150" s="59" customFormat="1" customHeight="1" spans="1:49">
      <c r="A3150" s="60"/>
      <c r="B3150" s="60"/>
      <c r="C3150" s="60"/>
      <c r="D3150" s="60"/>
      <c r="H3150" s="61"/>
      <c r="I3150" s="61"/>
      <c r="J3150" s="61"/>
      <c r="K3150" s="61"/>
      <c r="L3150" s="61"/>
      <c r="M3150" s="61"/>
      <c r="N3150" s="61"/>
      <c r="O3150" s="61"/>
      <c r="P3150" s="61"/>
      <c r="Q3150" s="61"/>
      <c r="R3150" s="61"/>
      <c r="S3150" s="61"/>
      <c r="T3150" s="61"/>
      <c r="U3150" s="61"/>
      <c r="V3150" s="61"/>
      <c r="W3150" s="61"/>
      <c r="X3150" s="61"/>
      <c r="Y3150" s="61"/>
      <c r="Z3150" s="61"/>
      <c r="AA3150" s="61"/>
      <c r="AB3150" s="61"/>
      <c r="AC3150" s="61"/>
      <c r="AD3150" s="61"/>
      <c r="AE3150" s="61"/>
      <c r="AF3150" s="61"/>
      <c r="AG3150" s="61"/>
      <c r="AH3150" s="61"/>
      <c r="AI3150" s="61"/>
      <c r="AJ3150" s="61"/>
      <c r="AK3150" s="61"/>
      <c r="AL3150" s="61"/>
      <c r="AM3150" s="61"/>
      <c r="AN3150" s="61"/>
      <c r="AO3150" s="61"/>
      <c r="AP3150" s="62"/>
      <c r="AQ3150" s="61"/>
      <c r="AR3150" s="61"/>
      <c r="AS3150" s="61"/>
      <c r="AT3150" s="61"/>
      <c r="AU3150" s="61"/>
      <c r="AV3150" s="61"/>
      <c r="AW3150" s="60"/>
    </row>
    <row r="3151" s="59" customFormat="1" customHeight="1" spans="1:49">
      <c r="A3151" s="60"/>
      <c r="B3151" s="60"/>
      <c r="C3151" s="60"/>
      <c r="D3151" s="60"/>
      <c r="H3151" s="61"/>
      <c r="I3151" s="61"/>
      <c r="J3151" s="61"/>
      <c r="K3151" s="61"/>
      <c r="L3151" s="61"/>
      <c r="M3151" s="61"/>
      <c r="N3151" s="61"/>
      <c r="O3151" s="61"/>
      <c r="P3151" s="61"/>
      <c r="Q3151" s="61"/>
      <c r="R3151" s="61"/>
      <c r="S3151" s="61"/>
      <c r="T3151" s="61"/>
      <c r="U3151" s="61"/>
      <c r="V3151" s="61"/>
      <c r="W3151" s="61"/>
      <c r="X3151" s="61"/>
      <c r="Y3151" s="61"/>
      <c r="Z3151" s="61"/>
      <c r="AA3151" s="61"/>
      <c r="AB3151" s="61"/>
      <c r="AC3151" s="61"/>
      <c r="AD3151" s="61"/>
      <c r="AE3151" s="61"/>
      <c r="AF3151" s="61"/>
      <c r="AG3151" s="61"/>
      <c r="AH3151" s="61"/>
      <c r="AI3151" s="61"/>
      <c r="AJ3151" s="61"/>
      <c r="AK3151" s="61"/>
      <c r="AL3151" s="61"/>
      <c r="AM3151" s="61"/>
      <c r="AN3151" s="61"/>
      <c r="AO3151" s="61"/>
      <c r="AP3151" s="62"/>
      <c r="AQ3151" s="61"/>
      <c r="AR3151" s="61"/>
      <c r="AS3151" s="61"/>
      <c r="AT3151" s="61"/>
      <c r="AU3151" s="61"/>
      <c r="AV3151" s="61"/>
      <c r="AW3151" s="60"/>
    </row>
    <row r="3152" s="59" customFormat="1" customHeight="1" spans="1:49">
      <c r="A3152" s="60"/>
      <c r="B3152" s="60"/>
      <c r="C3152" s="60"/>
      <c r="D3152" s="60"/>
      <c r="H3152" s="61"/>
      <c r="I3152" s="61"/>
      <c r="J3152" s="61"/>
      <c r="K3152" s="61"/>
      <c r="L3152" s="61"/>
      <c r="M3152" s="61"/>
      <c r="N3152" s="61"/>
      <c r="O3152" s="61"/>
      <c r="P3152" s="61"/>
      <c r="Q3152" s="61"/>
      <c r="R3152" s="61"/>
      <c r="S3152" s="61"/>
      <c r="T3152" s="61"/>
      <c r="U3152" s="61"/>
      <c r="V3152" s="61"/>
      <c r="W3152" s="61"/>
      <c r="X3152" s="61"/>
      <c r="Y3152" s="61"/>
      <c r="Z3152" s="61"/>
      <c r="AA3152" s="61"/>
      <c r="AB3152" s="61"/>
      <c r="AC3152" s="61"/>
      <c r="AD3152" s="61"/>
      <c r="AE3152" s="61"/>
      <c r="AF3152" s="61"/>
      <c r="AG3152" s="61"/>
      <c r="AH3152" s="61"/>
      <c r="AI3152" s="61"/>
      <c r="AJ3152" s="61"/>
      <c r="AK3152" s="61"/>
      <c r="AL3152" s="61"/>
      <c r="AM3152" s="61"/>
      <c r="AN3152" s="61"/>
      <c r="AO3152" s="61"/>
      <c r="AP3152" s="62"/>
      <c r="AQ3152" s="61"/>
      <c r="AR3152" s="61"/>
      <c r="AS3152" s="61"/>
      <c r="AT3152" s="61"/>
      <c r="AU3152" s="61"/>
      <c r="AV3152" s="61"/>
      <c r="AW3152" s="60"/>
    </row>
    <row r="3153" s="59" customFormat="1" customHeight="1" spans="1:49">
      <c r="A3153" s="60"/>
      <c r="B3153" s="60"/>
      <c r="C3153" s="60"/>
      <c r="D3153" s="60"/>
      <c r="H3153" s="61"/>
      <c r="I3153" s="61"/>
      <c r="J3153" s="61"/>
      <c r="K3153" s="61"/>
      <c r="L3153" s="61"/>
      <c r="M3153" s="61"/>
      <c r="N3153" s="61"/>
      <c r="O3153" s="61"/>
      <c r="P3153" s="61"/>
      <c r="Q3153" s="61"/>
      <c r="R3153" s="61"/>
      <c r="S3153" s="61"/>
      <c r="T3153" s="61"/>
      <c r="U3153" s="61"/>
      <c r="V3153" s="61"/>
      <c r="W3153" s="61"/>
      <c r="X3153" s="61"/>
      <c r="Y3153" s="61"/>
      <c r="Z3153" s="61"/>
      <c r="AA3153" s="61"/>
      <c r="AB3153" s="61"/>
      <c r="AC3153" s="61"/>
      <c r="AD3153" s="61"/>
      <c r="AE3153" s="61"/>
      <c r="AF3153" s="61"/>
      <c r="AG3153" s="61"/>
      <c r="AH3153" s="61"/>
      <c r="AI3153" s="61"/>
      <c r="AJ3153" s="61"/>
      <c r="AK3153" s="61"/>
      <c r="AL3153" s="61"/>
      <c r="AM3153" s="61"/>
      <c r="AN3153" s="61"/>
      <c r="AO3153" s="61"/>
      <c r="AP3153" s="62"/>
      <c r="AQ3153" s="61"/>
      <c r="AR3153" s="61"/>
      <c r="AS3153" s="61"/>
      <c r="AT3153" s="61"/>
      <c r="AU3153" s="61"/>
      <c r="AV3153" s="61"/>
      <c r="AW3153" s="60"/>
    </row>
    <row r="3154" s="59" customFormat="1" customHeight="1" spans="1:49">
      <c r="A3154" s="60"/>
      <c r="B3154" s="60"/>
      <c r="C3154" s="60"/>
      <c r="D3154" s="60"/>
      <c r="H3154" s="61"/>
      <c r="I3154" s="61"/>
      <c r="J3154" s="61"/>
      <c r="K3154" s="61"/>
      <c r="L3154" s="61"/>
      <c r="M3154" s="61"/>
      <c r="N3154" s="61"/>
      <c r="O3154" s="61"/>
      <c r="P3154" s="61"/>
      <c r="Q3154" s="61"/>
      <c r="R3154" s="61"/>
      <c r="S3154" s="61"/>
      <c r="T3154" s="61"/>
      <c r="U3154" s="61"/>
      <c r="V3154" s="61"/>
      <c r="W3154" s="61"/>
      <c r="X3154" s="61"/>
      <c r="Y3154" s="61"/>
      <c r="Z3154" s="61"/>
      <c r="AA3154" s="61"/>
      <c r="AB3154" s="61"/>
      <c r="AC3154" s="61"/>
      <c r="AD3154" s="61"/>
      <c r="AE3154" s="61"/>
      <c r="AF3154" s="61"/>
      <c r="AG3154" s="61"/>
      <c r="AH3154" s="61"/>
      <c r="AI3154" s="61"/>
      <c r="AJ3154" s="61"/>
      <c r="AK3154" s="61"/>
      <c r="AL3154" s="61"/>
      <c r="AM3154" s="61"/>
      <c r="AN3154" s="61"/>
      <c r="AO3154" s="61"/>
      <c r="AP3154" s="62"/>
      <c r="AQ3154" s="61"/>
      <c r="AR3154" s="61"/>
      <c r="AS3154" s="61"/>
      <c r="AT3154" s="61"/>
      <c r="AU3154" s="61"/>
      <c r="AV3154" s="61"/>
      <c r="AW3154" s="60"/>
    </row>
    <row r="3155" s="59" customFormat="1" customHeight="1" spans="1:49">
      <c r="A3155" s="60"/>
      <c r="B3155" s="60"/>
      <c r="C3155" s="60"/>
      <c r="D3155" s="60"/>
      <c r="H3155" s="61"/>
      <c r="I3155" s="61"/>
      <c r="J3155" s="61"/>
      <c r="K3155" s="61"/>
      <c r="L3155" s="61"/>
      <c r="M3155" s="61"/>
      <c r="N3155" s="61"/>
      <c r="O3155" s="61"/>
      <c r="P3155" s="61"/>
      <c r="Q3155" s="61"/>
      <c r="R3155" s="61"/>
      <c r="S3155" s="61"/>
      <c r="T3155" s="61"/>
      <c r="U3155" s="61"/>
      <c r="V3155" s="61"/>
      <c r="W3155" s="61"/>
      <c r="X3155" s="61"/>
      <c r="Y3155" s="61"/>
      <c r="Z3155" s="61"/>
      <c r="AA3155" s="61"/>
      <c r="AB3155" s="61"/>
      <c r="AC3155" s="61"/>
      <c r="AD3155" s="61"/>
      <c r="AE3155" s="61"/>
      <c r="AF3155" s="61"/>
      <c r="AG3155" s="61"/>
      <c r="AH3155" s="61"/>
      <c r="AI3155" s="61"/>
      <c r="AJ3155" s="61"/>
      <c r="AK3155" s="61"/>
      <c r="AL3155" s="61"/>
      <c r="AM3155" s="61"/>
      <c r="AN3155" s="61"/>
      <c r="AO3155" s="61"/>
      <c r="AP3155" s="62"/>
      <c r="AQ3155" s="61"/>
      <c r="AR3155" s="61"/>
      <c r="AS3155" s="61"/>
      <c r="AT3155" s="61"/>
      <c r="AU3155" s="61"/>
      <c r="AV3155" s="61"/>
      <c r="AW3155" s="60"/>
    </row>
    <row r="3156" s="59" customFormat="1" customHeight="1" spans="1:49">
      <c r="A3156" s="60"/>
      <c r="B3156" s="60"/>
      <c r="C3156" s="60"/>
      <c r="D3156" s="60"/>
      <c r="H3156" s="61"/>
      <c r="I3156" s="61"/>
      <c r="J3156" s="61"/>
      <c r="K3156" s="61"/>
      <c r="L3156" s="61"/>
      <c r="M3156" s="61"/>
      <c r="N3156" s="61"/>
      <c r="O3156" s="61"/>
      <c r="P3156" s="61"/>
      <c r="Q3156" s="61"/>
      <c r="R3156" s="61"/>
      <c r="S3156" s="61"/>
      <c r="T3156" s="61"/>
      <c r="U3156" s="61"/>
      <c r="V3156" s="61"/>
      <c r="W3156" s="61"/>
      <c r="X3156" s="61"/>
      <c r="Y3156" s="61"/>
      <c r="Z3156" s="61"/>
      <c r="AA3156" s="61"/>
      <c r="AB3156" s="61"/>
      <c r="AC3156" s="61"/>
      <c r="AD3156" s="61"/>
      <c r="AE3156" s="61"/>
      <c r="AF3156" s="61"/>
      <c r="AG3156" s="61"/>
      <c r="AH3156" s="61"/>
      <c r="AI3156" s="61"/>
      <c r="AJ3156" s="61"/>
      <c r="AK3156" s="61"/>
      <c r="AL3156" s="61"/>
      <c r="AM3156" s="61"/>
      <c r="AN3156" s="61"/>
      <c r="AO3156" s="61"/>
      <c r="AP3156" s="62"/>
      <c r="AQ3156" s="61"/>
      <c r="AR3156" s="61"/>
      <c r="AS3156" s="61"/>
      <c r="AT3156" s="61"/>
      <c r="AU3156" s="61"/>
      <c r="AV3156" s="61"/>
      <c r="AW3156" s="60"/>
    </row>
    <row r="3157" s="59" customFormat="1" customHeight="1" spans="1:49">
      <c r="A3157" s="60"/>
      <c r="B3157" s="60"/>
      <c r="C3157" s="60"/>
      <c r="D3157" s="60"/>
      <c r="H3157" s="61"/>
      <c r="I3157" s="61"/>
      <c r="J3157" s="61"/>
      <c r="K3157" s="61"/>
      <c r="L3157" s="61"/>
      <c r="M3157" s="61"/>
      <c r="N3157" s="61"/>
      <c r="O3157" s="61"/>
      <c r="P3157" s="61"/>
      <c r="Q3157" s="61"/>
      <c r="R3157" s="61"/>
      <c r="S3157" s="61"/>
      <c r="T3157" s="61"/>
      <c r="U3157" s="61"/>
      <c r="V3157" s="61"/>
      <c r="W3157" s="61"/>
      <c r="X3157" s="61"/>
      <c r="Y3157" s="61"/>
      <c r="Z3157" s="61"/>
      <c r="AA3157" s="61"/>
      <c r="AB3157" s="61"/>
      <c r="AC3157" s="61"/>
      <c r="AD3157" s="61"/>
      <c r="AE3157" s="61"/>
      <c r="AF3157" s="61"/>
      <c r="AG3157" s="61"/>
      <c r="AH3157" s="61"/>
      <c r="AI3157" s="61"/>
      <c r="AJ3157" s="61"/>
      <c r="AK3157" s="61"/>
      <c r="AL3157" s="61"/>
      <c r="AM3157" s="61"/>
      <c r="AN3157" s="61"/>
      <c r="AO3157" s="61"/>
      <c r="AP3157" s="62"/>
      <c r="AQ3157" s="61"/>
      <c r="AR3157" s="61"/>
      <c r="AS3157" s="61"/>
      <c r="AT3157" s="61"/>
      <c r="AU3157" s="61"/>
      <c r="AV3157" s="61"/>
      <c r="AW3157" s="60"/>
    </row>
    <row r="3158" s="59" customFormat="1" customHeight="1" spans="1:49">
      <c r="A3158" s="60"/>
      <c r="B3158" s="60"/>
      <c r="C3158" s="60"/>
      <c r="D3158" s="60"/>
      <c r="H3158" s="61"/>
      <c r="I3158" s="61"/>
      <c r="J3158" s="61"/>
      <c r="K3158" s="61"/>
      <c r="L3158" s="61"/>
      <c r="M3158" s="61"/>
      <c r="N3158" s="61"/>
      <c r="O3158" s="61"/>
      <c r="P3158" s="61"/>
      <c r="Q3158" s="61"/>
      <c r="R3158" s="61"/>
      <c r="S3158" s="61"/>
      <c r="T3158" s="61"/>
      <c r="U3158" s="61"/>
      <c r="V3158" s="61"/>
      <c r="W3158" s="61"/>
      <c r="X3158" s="61"/>
      <c r="Y3158" s="61"/>
      <c r="Z3158" s="61"/>
      <c r="AA3158" s="61"/>
      <c r="AB3158" s="61"/>
      <c r="AC3158" s="61"/>
      <c r="AD3158" s="61"/>
      <c r="AE3158" s="61"/>
      <c r="AF3158" s="61"/>
      <c r="AG3158" s="61"/>
      <c r="AH3158" s="61"/>
      <c r="AI3158" s="61"/>
      <c r="AJ3158" s="61"/>
      <c r="AK3158" s="61"/>
      <c r="AL3158" s="61"/>
      <c r="AM3158" s="61"/>
      <c r="AN3158" s="61"/>
      <c r="AO3158" s="61"/>
      <c r="AP3158" s="62"/>
      <c r="AQ3158" s="61"/>
      <c r="AR3158" s="61"/>
      <c r="AS3158" s="61"/>
      <c r="AT3158" s="61"/>
      <c r="AU3158" s="61"/>
      <c r="AV3158" s="61"/>
      <c r="AW3158" s="60"/>
    </row>
    <row r="3159" s="59" customFormat="1" customHeight="1" spans="1:49">
      <c r="A3159" s="60"/>
      <c r="B3159" s="60"/>
      <c r="C3159" s="60"/>
      <c r="D3159" s="60"/>
      <c r="H3159" s="61"/>
      <c r="I3159" s="61"/>
      <c r="J3159" s="61"/>
      <c r="K3159" s="61"/>
      <c r="L3159" s="61"/>
      <c r="M3159" s="61"/>
      <c r="N3159" s="61"/>
      <c r="O3159" s="61"/>
      <c r="P3159" s="61"/>
      <c r="Q3159" s="61"/>
      <c r="R3159" s="61"/>
      <c r="S3159" s="61"/>
      <c r="T3159" s="61"/>
      <c r="U3159" s="61"/>
      <c r="V3159" s="61"/>
      <c r="W3159" s="61"/>
      <c r="X3159" s="61"/>
      <c r="Y3159" s="61"/>
      <c r="Z3159" s="61"/>
      <c r="AA3159" s="61"/>
      <c r="AB3159" s="61"/>
      <c r="AC3159" s="61"/>
      <c r="AD3159" s="61"/>
      <c r="AE3159" s="61"/>
      <c r="AF3159" s="61"/>
      <c r="AG3159" s="61"/>
      <c r="AH3159" s="61"/>
      <c r="AI3159" s="61"/>
      <c r="AJ3159" s="61"/>
      <c r="AK3159" s="61"/>
      <c r="AL3159" s="61"/>
      <c r="AM3159" s="61"/>
      <c r="AN3159" s="61"/>
      <c r="AO3159" s="61"/>
      <c r="AP3159" s="62"/>
      <c r="AQ3159" s="61"/>
      <c r="AR3159" s="61"/>
      <c r="AS3159" s="61"/>
      <c r="AT3159" s="61"/>
      <c r="AU3159" s="61"/>
      <c r="AV3159" s="61"/>
      <c r="AW3159" s="60"/>
    </row>
    <row r="3160" s="59" customFormat="1" customHeight="1" spans="1:49">
      <c r="A3160" s="60"/>
      <c r="B3160" s="60"/>
      <c r="C3160" s="60"/>
      <c r="D3160" s="60"/>
      <c r="H3160" s="61"/>
      <c r="I3160" s="61"/>
      <c r="J3160" s="61"/>
      <c r="K3160" s="61"/>
      <c r="L3160" s="61"/>
      <c r="M3160" s="61"/>
      <c r="N3160" s="61"/>
      <c r="O3160" s="61"/>
      <c r="P3160" s="61"/>
      <c r="Q3160" s="61"/>
      <c r="R3160" s="61"/>
      <c r="S3160" s="61"/>
      <c r="T3160" s="61"/>
      <c r="U3160" s="61"/>
      <c r="V3160" s="61"/>
      <c r="W3160" s="61"/>
      <c r="X3160" s="61"/>
      <c r="Y3160" s="61"/>
      <c r="Z3160" s="61"/>
      <c r="AA3160" s="61"/>
      <c r="AB3160" s="61"/>
      <c r="AC3160" s="61"/>
      <c r="AD3160" s="61"/>
      <c r="AE3160" s="61"/>
      <c r="AF3160" s="61"/>
      <c r="AG3160" s="61"/>
      <c r="AH3160" s="61"/>
      <c r="AI3160" s="61"/>
      <c r="AJ3160" s="61"/>
      <c r="AK3160" s="61"/>
      <c r="AL3160" s="61"/>
      <c r="AM3160" s="61"/>
      <c r="AN3160" s="61"/>
      <c r="AO3160" s="61"/>
      <c r="AP3160" s="62"/>
      <c r="AQ3160" s="61"/>
      <c r="AR3160" s="61"/>
      <c r="AS3160" s="61"/>
      <c r="AT3160" s="61"/>
      <c r="AU3160" s="61"/>
      <c r="AV3160" s="61"/>
      <c r="AW3160" s="60"/>
    </row>
    <row r="3161" s="59" customFormat="1" customHeight="1" spans="1:49">
      <c r="A3161" s="60"/>
      <c r="B3161" s="60"/>
      <c r="C3161" s="60"/>
      <c r="D3161" s="60"/>
      <c r="H3161" s="61"/>
      <c r="I3161" s="61"/>
      <c r="J3161" s="61"/>
      <c r="K3161" s="61"/>
      <c r="L3161" s="61"/>
      <c r="M3161" s="61"/>
      <c r="N3161" s="61"/>
      <c r="O3161" s="61"/>
      <c r="P3161" s="61"/>
      <c r="Q3161" s="61"/>
      <c r="R3161" s="61"/>
      <c r="S3161" s="61"/>
      <c r="T3161" s="61"/>
      <c r="U3161" s="61"/>
      <c r="V3161" s="61"/>
      <c r="W3161" s="61"/>
      <c r="X3161" s="61"/>
      <c r="Y3161" s="61"/>
      <c r="Z3161" s="61"/>
      <c r="AA3161" s="61"/>
      <c r="AB3161" s="61"/>
      <c r="AC3161" s="61"/>
      <c r="AD3161" s="61"/>
      <c r="AE3161" s="61"/>
      <c r="AF3161" s="61"/>
      <c r="AG3161" s="61"/>
      <c r="AH3161" s="61"/>
      <c r="AI3161" s="61"/>
      <c r="AJ3161" s="61"/>
      <c r="AK3161" s="61"/>
      <c r="AL3161" s="61"/>
      <c r="AM3161" s="61"/>
      <c r="AN3161" s="61"/>
      <c r="AO3161" s="61"/>
      <c r="AP3161" s="62"/>
      <c r="AQ3161" s="61"/>
      <c r="AR3161" s="61"/>
      <c r="AS3161" s="61"/>
      <c r="AT3161" s="61"/>
      <c r="AU3161" s="61"/>
      <c r="AV3161" s="61"/>
      <c r="AW3161" s="60"/>
    </row>
    <row r="3162" s="59" customFormat="1" customHeight="1" spans="1:49">
      <c r="A3162" s="60"/>
      <c r="B3162" s="60"/>
      <c r="C3162" s="60"/>
      <c r="D3162" s="60"/>
      <c r="H3162" s="61"/>
      <c r="I3162" s="61"/>
      <c r="J3162" s="61"/>
      <c r="K3162" s="61"/>
      <c r="L3162" s="61"/>
      <c r="M3162" s="61"/>
      <c r="N3162" s="61"/>
      <c r="O3162" s="61"/>
      <c r="P3162" s="61"/>
      <c r="Q3162" s="61"/>
      <c r="R3162" s="61"/>
      <c r="S3162" s="61"/>
      <c r="T3162" s="61"/>
      <c r="U3162" s="61"/>
      <c r="V3162" s="61"/>
      <c r="W3162" s="61"/>
      <c r="X3162" s="61"/>
      <c r="Y3162" s="61"/>
      <c r="Z3162" s="61"/>
      <c r="AA3162" s="61"/>
      <c r="AB3162" s="61"/>
      <c r="AC3162" s="61"/>
      <c r="AD3162" s="61"/>
      <c r="AE3162" s="61"/>
      <c r="AF3162" s="61"/>
      <c r="AG3162" s="61"/>
      <c r="AH3162" s="61"/>
      <c r="AI3162" s="61"/>
      <c r="AJ3162" s="61"/>
      <c r="AK3162" s="61"/>
      <c r="AL3162" s="61"/>
      <c r="AM3162" s="61"/>
      <c r="AN3162" s="61"/>
      <c r="AO3162" s="61"/>
      <c r="AP3162" s="62"/>
      <c r="AQ3162" s="61"/>
      <c r="AR3162" s="61"/>
      <c r="AS3162" s="61"/>
      <c r="AT3162" s="61"/>
      <c r="AU3162" s="61"/>
      <c r="AV3162" s="61"/>
      <c r="AW3162" s="60"/>
    </row>
    <row r="3163" s="59" customFormat="1" customHeight="1" spans="1:49">
      <c r="A3163" s="60"/>
      <c r="B3163" s="60"/>
      <c r="C3163" s="60"/>
      <c r="D3163" s="60"/>
      <c r="H3163" s="61"/>
      <c r="I3163" s="61"/>
      <c r="J3163" s="61"/>
      <c r="K3163" s="61"/>
      <c r="L3163" s="61"/>
      <c r="M3163" s="61"/>
      <c r="N3163" s="61"/>
      <c r="O3163" s="61"/>
      <c r="P3163" s="61"/>
      <c r="Q3163" s="61"/>
      <c r="R3163" s="61"/>
      <c r="S3163" s="61"/>
      <c r="T3163" s="61"/>
      <c r="U3163" s="61"/>
      <c r="V3163" s="61"/>
      <c r="W3163" s="61"/>
      <c r="X3163" s="61"/>
      <c r="Y3163" s="61"/>
      <c r="Z3163" s="61"/>
      <c r="AA3163" s="61"/>
      <c r="AB3163" s="61"/>
      <c r="AC3163" s="61"/>
      <c r="AD3163" s="61"/>
      <c r="AE3163" s="61"/>
      <c r="AF3163" s="61"/>
      <c r="AG3163" s="61"/>
      <c r="AH3163" s="61"/>
      <c r="AI3163" s="61"/>
      <c r="AJ3163" s="61"/>
      <c r="AK3163" s="61"/>
      <c r="AL3163" s="61"/>
      <c r="AM3163" s="61"/>
      <c r="AN3163" s="61"/>
      <c r="AO3163" s="61"/>
      <c r="AP3163" s="62"/>
      <c r="AQ3163" s="61"/>
      <c r="AR3163" s="61"/>
      <c r="AS3163" s="61"/>
      <c r="AT3163" s="61"/>
      <c r="AU3163" s="61"/>
      <c r="AV3163" s="61"/>
      <c r="AW3163" s="60"/>
    </row>
    <row r="3164" s="59" customFormat="1" customHeight="1" spans="1:49">
      <c r="A3164" s="60"/>
      <c r="B3164" s="60"/>
      <c r="C3164" s="60"/>
      <c r="D3164" s="60"/>
      <c r="H3164" s="61"/>
      <c r="I3164" s="61"/>
      <c r="J3164" s="61"/>
      <c r="K3164" s="61"/>
      <c r="L3164" s="61"/>
      <c r="M3164" s="61"/>
      <c r="N3164" s="61"/>
      <c r="O3164" s="61"/>
      <c r="P3164" s="61"/>
      <c r="Q3164" s="61"/>
      <c r="R3164" s="61"/>
      <c r="S3164" s="61"/>
      <c r="T3164" s="61"/>
      <c r="U3164" s="61"/>
      <c r="V3164" s="61"/>
      <c r="W3164" s="61"/>
      <c r="X3164" s="61"/>
      <c r="Y3164" s="61"/>
      <c r="Z3164" s="61"/>
      <c r="AA3164" s="61"/>
      <c r="AB3164" s="61"/>
      <c r="AC3164" s="61"/>
      <c r="AD3164" s="61"/>
      <c r="AE3164" s="61"/>
      <c r="AF3164" s="61"/>
      <c r="AG3164" s="61"/>
      <c r="AH3164" s="61"/>
      <c r="AI3164" s="61"/>
      <c r="AJ3164" s="61"/>
      <c r="AK3164" s="61"/>
      <c r="AL3164" s="61"/>
      <c r="AM3164" s="61"/>
      <c r="AN3164" s="61"/>
      <c r="AO3164" s="61"/>
      <c r="AP3164" s="62"/>
      <c r="AQ3164" s="61"/>
      <c r="AR3164" s="61"/>
      <c r="AS3164" s="61"/>
      <c r="AT3164" s="61"/>
      <c r="AU3164" s="61"/>
      <c r="AV3164" s="61"/>
      <c r="AW3164" s="60"/>
    </row>
    <row r="3165" s="59" customFormat="1" customHeight="1" spans="1:49">
      <c r="A3165" s="60"/>
      <c r="B3165" s="60"/>
      <c r="C3165" s="60"/>
      <c r="D3165" s="60"/>
      <c r="H3165" s="61"/>
      <c r="I3165" s="61"/>
      <c r="J3165" s="61"/>
      <c r="K3165" s="61"/>
      <c r="L3165" s="61"/>
      <c r="M3165" s="61"/>
      <c r="N3165" s="61"/>
      <c r="O3165" s="61"/>
      <c r="P3165" s="61"/>
      <c r="Q3165" s="61"/>
      <c r="R3165" s="61"/>
      <c r="S3165" s="61"/>
      <c r="T3165" s="61"/>
      <c r="U3165" s="61"/>
      <c r="V3165" s="61"/>
      <c r="W3165" s="61"/>
      <c r="X3165" s="61"/>
      <c r="Y3165" s="61"/>
      <c r="Z3165" s="61"/>
      <c r="AA3165" s="61"/>
      <c r="AB3165" s="61"/>
      <c r="AC3165" s="61"/>
      <c r="AD3165" s="61"/>
      <c r="AE3165" s="61"/>
      <c r="AF3165" s="61"/>
      <c r="AG3165" s="61"/>
      <c r="AH3165" s="61"/>
      <c r="AI3165" s="61"/>
      <c r="AJ3165" s="61"/>
      <c r="AK3165" s="61"/>
      <c r="AL3165" s="61"/>
      <c r="AM3165" s="61"/>
      <c r="AN3165" s="61"/>
      <c r="AO3165" s="61"/>
      <c r="AP3165" s="62"/>
      <c r="AQ3165" s="61"/>
      <c r="AR3165" s="61"/>
      <c r="AS3165" s="61"/>
      <c r="AT3165" s="61"/>
      <c r="AU3165" s="61"/>
      <c r="AV3165" s="61"/>
      <c r="AW3165" s="60"/>
    </row>
    <row r="3166" s="59" customFormat="1" customHeight="1" spans="1:49">
      <c r="A3166" s="60"/>
      <c r="B3166" s="60"/>
      <c r="C3166" s="60"/>
      <c r="D3166" s="60"/>
      <c r="H3166" s="61"/>
      <c r="I3166" s="61"/>
      <c r="J3166" s="61"/>
      <c r="K3166" s="61"/>
      <c r="L3166" s="61"/>
      <c r="M3166" s="61"/>
      <c r="N3166" s="61"/>
      <c r="O3166" s="61"/>
      <c r="P3166" s="61"/>
      <c r="Q3166" s="61"/>
      <c r="R3166" s="61"/>
      <c r="S3166" s="61"/>
      <c r="T3166" s="61"/>
      <c r="U3166" s="61"/>
      <c r="V3166" s="61"/>
      <c r="W3166" s="61"/>
      <c r="X3166" s="61"/>
      <c r="Y3166" s="61"/>
      <c r="Z3166" s="61"/>
      <c r="AA3166" s="61"/>
      <c r="AB3166" s="61"/>
      <c r="AC3166" s="61"/>
      <c r="AD3166" s="61"/>
      <c r="AE3166" s="61"/>
      <c r="AF3166" s="61"/>
      <c r="AG3166" s="61"/>
      <c r="AH3166" s="61"/>
      <c r="AI3166" s="61"/>
      <c r="AJ3166" s="61"/>
      <c r="AK3166" s="61"/>
      <c r="AL3166" s="61"/>
      <c r="AM3166" s="61"/>
      <c r="AN3166" s="61"/>
      <c r="AO3166" s="61"/>
      <c r="AP3166" s="62"/>
      <c r="AQ3166" s="61"/>
      <c r="AR3166" s="61"/>
      <c r="AS3166" s="61"/>
      <c r="AT3166" s="61"/>
      <c r="AU3166" s="61"/>
      <c r="AV3166" s="61"/>
      <c r="AW3166" s="60"/>
    </row>
    <row r="3167" s="59" customFormat="1" customHeight="1" spans="1:49">
      <c r="A3167" s="60"/>
      <c r="B3167" s="60"/>
      <c r="C3167" s="60"/>
      <c r="D3167" s="60"/>
      <c r="H3167" s="61"/>
      <c r="I3167" s="61"/>
      <c r="J3167" s="61"/>
      <c r="K3167" s="61"/>
      <c r="L3167" s="61"/>
      <c r="M3167" s="61"/>
      <c r="N3167" s="61"/>
      <c r="O3167" s="61"/>
      <c r="P3167" s="61"/>
      <c r="Q3167" s="61"/>
      <c r="R3167" s="61"/>
      <c r="S3167" s="61"/>
      <c r="T3167" s="61"/>
      <c r="U3167" s="61"/>
      <c r="V3167" s="61"/>
      <c r="W3167" s="61"/>
      <c r="X3167" s="61"/>
      <c r="Y3167" s="61"/>
      <c r="Z3167" s="61"/>
      <c r="AA3167" s="61"/>
      <c r="AB3167" s="61"/>
      <c r="AC3167" s="61"/>
      <c r="AD3167" s="61"/>
      <c r="AE3167" s="61"/>
      <c r="AF3167" s="61"/>
      <c r="AG3167" s="61"/>
      <c r="AH3167" s="61"/>
      <c r="AI3167" s="61"/>
      <c r="AJ3167" s="61"/>
      <c r="AK3167" s="61"/>
      <c r="AL3167" s="61"/>
      <c r="AM3167" s="61"/>
      <c r="AN3167" s="61"/>
      <c r="AO3167" s="61"/>
      <c r="AP3167" s="62"/>
      <c r="AQ3167" s="61"/>
      <c r="AR3167" s="61"/>
      <c r="AS3167" s="61"/>
      <c r="AT3167" s="61"/>
      <c r="AU3167" s="61"/>
      <c r="AV3167" s="61"/>
      <c r="AW3167" s="60"/>
    </row>
    <row r="3168" s="59" customFormat="1" customHeight="1" spans="1:49">
      <c r="A3168" s="60"/>
      <c r="B3168" s="60"/>
      <c r="C3168" s="60"/>
      <c r="D3168" s="60"/>
      <c r="H3168" s="61"/>
      <c r="I3168" s="61"/>
      <c r="J3168" s="61"/>
      <c r="K3168" s="61"/>
      <c r="L3168" s="61"/>
      <c r="M3168" s="61"/>
      <c r="N3168" s="61"/>
      <c r="O3168" s="61"/>
      <c r="P3168" s="61"/>
      <c r="Q3168" s="61"/>
      <c r="R3168" s="61"/>
      <c r="S3168" s="61"/>
      <c r="T3168" s="61"/>
      <c r="U3168" s="61"/>
      <c r="V3168" s="61"/>
      <c r="W3168" s="61"/>
      <c r="X3168" s="61"/>
      <c r="Y3168" s="61"/>
      <c r="Z3168" s="61"/>
      <c r="AA3168" s="61"/>
      <c r="AB3168" s="61"/>
      <c r="AC3168" s="61"/>
      <c r="AD3168" s="61"/>
      <c r="AE3168" s="61"/>
      <c r="AF3168" s="61"/>
      <c r="AG3168" s="61"/>
      <c r="AH3168" s="61"/>
      <c r="AI3168" s="61"/>
      <c r="AJ3168" s="61"/>
      <c r="AK3168" s="61"/>
      <c r="AL3168" s="61"/>
      <c r="AM3168" s="61"/>
      <c r="AN3168" s="61"/>
      <c r="AO3168" s="61"/>
      <c r="AP3168" s="62"/>
      <c r="AQ3168" s="61"/>
      <c r="AR3168" s="61"/>
      <c r="AS3168" s="61"/>
      <c r="AT3168" s="61"/>
      <c r="AU3168" s="61"/>
      <c r="AV3168" s="61"/>
      <c r="AW3168" s="60"/>
    </row>
    <row r="3169" s="59" customFormat="1" customHeight="1" spans="1:49">
      <c r="A3169" s="60"/>
      <c r="B3169" s="60"/>
      <c r="C3169" s="60"/>
      <c r="D3169" s="60"/>
      <c r="H3169" s="61"/>
      <c r="I3169" s="61"/>
      <c r="J3169" s="61"/>
      <c r="K3169" s="61"/>
      <c r="L3169" s="61"/>
      <c r="M3169" s="61"/>
      <c r="N3169" s="61"/>
      <c r="O3169" s="61"/>
      <c r="P3169" s="61"/>
      <c r="Q3169" s="61"/>
      <c r="R3169" s="61"/>
      <c r="S3169" s="61"/>
      <c r="T3169" s="61"/>
      <c r="U3169" s="61"/>
      <c r="V3169" s="61"/>
      <c r="W3169" s="61"/>
      <c r="X3169" s="61"/>
      <c r="Y3169" s="61"/>
      <c r="Z3169" s="61"/>
      <c r="AA3169" s="61"/>
      <c r="AB3169" s="61"/>
      <c r="AC3169" s="61"/>
      <c r="AD3169" s="61"/>
      <c r="AE3169" s="61"/>
      <c r="AF3169" s="61"/>
      <c r="AG3169" s="61"/>
      <c r="AH3169" s="61"/>
      <c r="AI3169" s="61"/>
      <c r="AJ3169" s="61"/>
      <c r="AK3169" s="61"/>
      <c r="AL3169" s="61"/>
      <c r="AM3169" s="61"/>
      <c r="AN3169" s="61"/>
      <c r="AO3169" s="61"/>
      <c r="AP3169" s="62"/>
      <c r="AQ3169" s="61"/>
      <c r="AR3169" s="61"/>
      <c r="AS3169" s="61"/>
      <c r="AT3169" s="61"/>
      <c r="AU3169" s="61"/>
      <c r="AV3169" s="61"/>
      <c r="AW3169" s="60"/>
    </row>
    <row r="3170" s="59" customFormat="1" customHeight="1" spans="1:49">
      <c r="A3170" s="60"/>
      <c r="B3170" s="60"/>
      <c r="C3170" s="60"/>
      <c r="D3170" s="60"/>
      <c r="H3170" s="61"/>
      <c r="I3170" s="61"/>
      <c r="J3170" s="61"/>
      <c r="K3170" s="61"/>
      <c r="L3170" s="61"/>
      <c r="M3170" s="61"/>
      <c r="N3170" s="61"/>
      <c r="O3170" s="61"/>
      <c r="P3170" s="61"/>
      <c r="Q3170" s="61"/>
      <c r="R3170" s="61"/>
      <c r="S3170" s="61"/>
      <c r="T3170" s="61"/>
      <c r="U3170" s="61"/>
      <c r="V3170" s="61"/>
      <c r="W3170" s="61"/>
      <c r="X3170" s="61"/>
      <c r="Y3170" s="61"/>
      <c r="Z3170" s="61"/>
      <c r="AA3170" s="61"/>
      <c r="AB3170" s="61"/>
      <c r="AC3170" s="61"/>
      <c r="AD3170" s="61"/>
      <c r="AE3170" s="61"/>
      <c r="AF3170" s="61"/>
      <c r="AG3170" s="61"/>
      <c r="AH3170" s="61"/>
      <c r="AI3170" s="61"/>
      <c r="AJ3170" s="61"/>
      <c r="AK3170" s="61"/>
      <c r="AL3170" s="61"/>
      <c r="AM3170" s="61"/>
      <c r="AN3170" s="61"/>
      <c r="AO3170" s="61"/>
      <c r="AP3170" s="62"/>
      <c r="AQ3170" s="61"/>
      <c r="AR3170" s="61"/>
      <c r="AS3170" s="61"/>
      <c r="AT3170" s="61"/>
      <c r="AU3170" s="61"/>
      <c r="AV3170" s="61"/>
      <c r="AW3170" s="60"/>
    </row>
    <row r="3171" s="59" customFormat="1" customHeight="1" spans="1:49">
      <c r="A3171" s="60"/>
      <c r="B3171" s="60"/>
      <c r="C3171" s="60"/>
      <c r="D3171" s="60"/>
      <c r="H3171" s="61"/>
      <c r="I3171" s="61"/>
      <c r="J3171" s="61"/>
      <c r="K3171" s="61"/>
      <c r="L3171" s="61"/>
      <c r="M3171" s="61"/>
      <c r="N3171" s="61"/>
      <c r="O3171" s="61"/>
      <c r="P3171" s="61"/>
      <c r="Q3171" s="61"/>
      <c r="R3171" s="61"/>
      <c r="S3171" s="61"/>
      <c r="T3171" s="61"/>
      <c r="U3171" s="61"/>
      <c r="V3171" s="61"/>
      <c r="W3171" s="61"/>
      <c r="X3171" s="61"/>
      <c r="Y3171" s="61"/>
      <c r="Z3171" s="61"/>
      <c r="AA3171" s="61"/>
      <c r="AB3171" s="61"/>
      <c r="AC3171" s="61"/>
      <c r="AD3171" s="61"/>
      <c r="AE3171" s="61"/>
      <c r="AF3171" s="61"/>
      <c r="AG3171" s="61"/>
      <c r="AH3171" s="61"/>
      <c r="AI3171" s="61"/>
      <c r="AJ3171" s="61"/>
      <c r="AK3171" s="61"/>
      <c r="AL3171" s="61"/>
      <c r="AM3171" s="61"/>
      <c r="AN3171" s="61"/>
      <c r="AO3171" s="61"/>
      <c r="AP3171" s="62"/>
      <c r="AQ3171" s="61"/>
      <c r="AR3171" s="61"/>
      <c r="AS3171" s="61"/>
      <c r="AT3171" s="61"/>
      <c r="AU3171" s="61"/>
      <c r="AV3171" s="61"/>
      <c r="AW3171" s="60"/>
    </row>
    <row r="3172" s="59" customFormat="1" customHeight="1" spans="1:49">
      <c r="A3172" s="60"/>
      <c r="B3172" s="60"/>
      <c r="C3172" s="60"/>
      <c r="D3172" s="60"/>
      <c r="H3172" s="61"/>
      <c r="I3172" s="61"/>
      <c r="J3172" s="61"/>
      <c r="K3172" s="61"/>
      <c r="L3172" s="61"/>
      <c r="M3172" s="61"/>
      <c r="N3172" s="61"/>
      <c r="O3172" s="61"/>
      <c r="P3172" s="61"/>
      <c r="Q3172" s="61"/>
      <c r="R3172" s="61"/>
      <c r="S3172" s="61"/>
      <c r="T3172" s="61"/>
      <c r="U3172" s="61"/>
      <c r="V3172" s="61"/>
      <c r="W3172" s="61"/>
      <c r="X3172" s="61"/>
      <c r="Y3172" s="61"/>
      <c r="Z3172" s="61"/>
      <c r="AA3172" s="61"/>
      <c r="AB3172" s="61"/>
      <c r="AC3172" s="61"/>
      <c r="AD3172" s="61"/>
      <c r="AE3172" s="61"/>
      <c r="AF3172" s="61"/>
      <c r="AG3172" s="61"/>
      <c r="AH3172" s="61"/>
      <c r="AI3172" s="61"/>
      <c r="AJ3172" s="61"/>
      <c r="AK3172" s="61"/>
      <c r="AL3172" s="61"/>
      <c r="AM3172" s="61"/>
      <c r="AN3172" s="61"/>
      <c r="AO3172" s="61"/>
      <c r="AP3172" s="62"/>
      <c r="AQ3172" s="61"/>
      <c r="AR3172" s="61"/>
      <c r="AS3172" s="61"/>
      <c r="AT3172" s="61"/>
      <c r="AU3172" s="61"/>
      <c r="AV3172" s="61"/>
      <c r="AW3172" s="60"/>
    </row>
    <row r="3173" s="59" customFormat="1" customHeight="1" spans="1:49">
      <c r="A3173" s="60"/>
      <c r="B3173" s="60"/>
      <c r="C3173" s="60"/>
      <c r="D3173" s="60"/>
      <c r="H3173" s="61"/>
      <c r="I3173" s="61"/>
      <c r="J3173" s="61"/>
      <c r="K3173" s="61"/>
      <c r="L3173" s="61"/>
      <c r="M3173" s="61"/>
      <c r="N3173" s="61"/>
      <c r="O3173" s="61"/>
      <c r="P3173" s="61"/>
      <c r="Q3173" s="61"/>
      <c r="R3173" s="61"/>
      <c r="S3173" s="61"/>
      <c r="T3173" s="61"/>
      <c r="U3173" s="61"/>
      <c r="V3173" s="61"/>
      <c r="W3173" s="61"/>
      <c r="X3173" s="61"/>
      <c r="Y3173" s="61"/>
      <c r="Z3173" s="61"/>
      <c r="AA3173" s="61"/>
      <c r="AB3173" s="61"/>
      <c r="AC3173" s="61"/>
      <c r="AD3173" s="61"/>
      <c r="AE3173" s="61"/>
      <c r="AF3173" s="61"/>
      <c r="AG3173" s="61"/>
      <c r="AH3173" s="61"/>
      <c r="AI3173" s="61"/>
      <c r="AJ3173" s="61"/>
      <c r="AK3173" s="61"/>
      <c r="AL3173" s="61"/>
      <c r="AM3173" s="61"/>
      <c r="AN3173" s="61"/>
      <c r="AO3173" s="61"/>
      <c r="AP3173" s="62"/>
      <c r="AQ3173" s="61"/>
      <c r="AR3173" s="61"/>
      <c r="AS3173" s="61"/>
      <c r="AT3173" s="61"/>
      <c r="AU3173" s="61"/>
      <c r="AV3173" s="61"/>
      <c r="AW3173" s="60"/>
    </row>
    <row r="3174" s="59" customFormat="1" customHeight="1" spans="1:49">
      <c r="A3174" s="60"/>
      <c r="B3174" s="60"/>
      <c r="C3174" s="60"/>
      <c r="D3174" s="60"/>
      <c r="H3174" s="61"/>
      <c r="I3174" s="61"/>
      <c r="J3174" s="61"/>
      <c r="K3174" s="61"/>
      <c r="L3174" s="61"/>
      <c r="M3174" s="61"/>
      <c r="N3174" s="61"/>
      <c r="O3174" s="61"/>
      <c r="P3174" s="61"/>
      <c r="Q3174" s="61"/>
      <c r="R3174" s="61"/>
      <c r="S3174" s="61"/>
      <c r="T3174" s="61"/>
      <c r="U3174" s="61"/>
      <c r="V3174" s="61"/>
      <c r="W3174" s="61"/>
      <c r="X3174" s="61"/>
      <c r="Y3174" s="61"/>
      <c r="Z3174" s="61"/>
      <c r="AA3174" s="61"/>
      <c r="AB3174" s="61"/>
      <c r="AC3174" s="61"/>
      <c r="AD3174" s="61"/>
      <c r="AE3174" s="61"/>
      <c r="AF3174" s="61"/>
      <c r="AG3174" s="61"/>
      <c r="AH3174" s="61"/>
      <c r="AI3174" s="61"/>
      <c r="AJ3174" s="61"/>
      <c r="AK3174" s="61"/>
      <c r="AL3174" s="61"/>
      <c r="AM3174" s="61"/>
      <c r="AN3174" s="61"/>
      <c r="AO3174" s="61"/>
      <c r="AP3174" s="62"/>
      <c r="AQ3174" s="61"/>
      <c r="AR3174" s="61"/>
      <c r="AS3174" s="61"/>
      <c r="AT3174" s="61"/>
      <c r="AU3174" s="61"/>
      <c r="AV3174" s="61"/>
      <c r="AW3174" s="60"/>
    </row>
    <row r="3175" s="59" customFormat="1" customHeight="1" spans="1:49">
      <c r="A3175" s="60"/>
      <c r="B3175" s="60"/>
      <c r="C3175" s="60"/>
      <c r="D3175" s="60"/>
      <c r="H3175" s="61"/>
      <c r="I3175" s="61"/>
      <c r="J3175" s="61"/>
      <c r="K3175" s="61"/>
      <c r="L3175" s="61"/>
      <c r="M3175" s="61"/>
      <c r="N3175" s="61"/>
      <c r="O3175" s="61"/>
      <c r="P3175" s="61"/>
      <c r="Q3175" s="61"/>
      <c r="R3175" s="61"/>
      <c r="S3175" s="61"/>
      <c r="T3175" s="61"/>
      <c r="U3175" s="61"/>
      <c r="V3175" s="61"/>
      <c r="W3175" s="61"/>
      <c r="X3175" s="61"/>
      <c r="Y3175" s="61"/>
      <c r="Z3175" s="61"/>
      <c r="AA3175" s="61"/>
      <c r="AB3175" s="61"/>
      <c r="AC3175" s="61"/>
      <c r="AD3175" s="61"/>
      <c r="AE3175" s="61"/>
      <c r="AF3175" s="61"/>
      <c r="AG3175" s="61"/>
      <c r="AH3175" s="61"/>
      <c r="AI3175" s="61"/>
      <c r="AJ3175" s="61"/>
      <c r="AK3175" s="61"/>
      <c r="AL3175" s="61"/>
      <c r="AM3175" s="61"/>
      <c r="AN3175" s="61"/>
      <c r="AO3175" s="61"/>
      <c r="AP3175" s="62"/>
      <c r="AQ3175" s="61"/>
      <c r="AR3175" s="61"/>
      <c r="AS3175" s="61"/>
      <c r="AT3175" s="61"/>
      <c r="AU3175" s="61"/>
      <c r="AV3175" s="61"/>
      <c r="AW3175" s="60"/>
    </row>
    <row r="3176" s="59" customFormat="1" customHeight="1" spans="1:49">
      <c r="A3176" s="60"/>
      <c r="B3176" s="60"/>
      <c r="C3176" s="60"/>
      <c r="D3176" s="60"/>
      <c r="H3176" s="61"/>
      <c r="I3176" s="61"/>
      <c r="J3176" s="61"/>
      <c r="K3176" s="61"/>
      <c r="L3176" s="61"/>
      <c r="M3176" s="61"/>
      <c r="N3176" s="61"/>
      <c r="O3176" s="61"/>
      <c r="P3176" s="61"/>
      <c r="Q3176" s="61"/>
      <c r="R3176" s="61"/>
      <c r="S3176" s="61"/>
      <c r="T3176" s="61"/>
      <c r="U3176" s="61"/>
      <c r="V3176" s="61"/>
      <c r="W3176" s="61"/>
      <c r="X3176" s="61"/>
      <c r="Y3176" s="61"/>
      <c r="Z3176" s="61"/>
      <c r="AA3176" s="61"/>
      <c r="AB3176" s="61"/>
      <c r="AC3176" s="61"/>
      <c r="AD3176" s="61"/>
      <c r="AE3176" s="61"/>
      <c r="AF3176" s="61"/>
      <c r="AG3176" s="61"/>
      <c r="AH3176" s="61"/>
      <c r="AI3176" s="61"/>
      <c r="AJ3176" s="61"/>
      <c r="AK3176" s="61"/>
      <c r="AL3176" s="61"/>
      <c r="AM3176" s="61"/>
      <c r="AN3176" s="61"/>
      <c r="AO3176" s="61"/>
      <c r="AP3176" s="62"/>
      <c r="AQ3176" s="61"/>
      <c r="AR3176" s="61"/>
      <c r="AS3176" s="61"/>
      <c r="AT3176" s="61"/>
      <c r="AU3176" s="61"/>
      <c r="AV3176" s="61"/>
      <c r="AW3176" s="60"/>
    </row>
    <row r="3177" s="59" customFormat="1" customHeight="1" spans="1:49">
      <c r="A3177" s="60"/>
      <c r="B3177" s="60"/>
      <c r="C3177" s="60"/>
      <c r="D3177" s="60"/>
      <c r="H3177" s="61"/>
      <c r="I3177" s="61"/>
      <c r="J3177" s="61"/>
      <c r="K3177" s="61"/>
      <c r="L3177" s="61"/>
      <c r="M3177" s="61"/>
      <c r="N3177" s="61"/>
      <c r="O3177" s="61"/>
      <c r="P3177" s="61"/>
      <c r="Q3177" s="61"/>
      <c r="R3177" s="61"/>
      <c r="S3177" s="61"/>
      <c r="T3177" s="61"/>
      <c r="U3177" s="61"/>
      <c r="V3177" s="61"/>
      <c r="W3177" s="61"/>
      <c r="X3177" s="61"/>
      <c r="Y3177" s="61"/>
      <c r="Z3177" s="61"/>
      <c r="AA3177" s="61"/>
      <c r="AB3177" s="61"/>
      <c r="AC3177" s="61"/>
      <c r="AD3177" s="61"/>
      <c r="AE3177" s="61"/>
      <c r="AF3177" s="61"/>
      <c r="AG3177" s="61"/>
      <c r="AH3177" s="61"/>
      <c r="AI3177" s="61"/>
      <c r="AJ3177" s="61"/>
      <c r="AK3177" s="61"/>
      <c r="AL3177" s="61"/>
      <c r="AM3177" s="61"/>
      <c r="AN3177" s="61"/>
      <c r="AO3177" s="61"/>
      <c r="AP3177" s="62"/>
      <c r="AQ3177" s="61"/>
      <c r="AR3177" s="61"/>
      <c r="AS3177" s="61"/>
      <c r="AT3177" s="61"/>
      <c r="AU3177" s="61"/>
      <c r="AV3177" s="61"/>
      <c r="AW3177" s="60"/>
    </row>
    <row r="3178" s="59" customFormat="1" customHeight="1" spans="1:49">
      <c r="A3178" s="60"/>
      <c r="B3178" s="60"/>
      <c r="C3178" s="60"/>
      <c r="D3178" s="60"/>
      <c r="H3178" s="61"/>
      <c r="I3178" s="61"/>
      <c r="J3178" s="61"/>
      <c r="K3178" s="61"/>
      <c r="L3178" s="61"/>
      <c r="M3178" s="61"/>
      <c r="N3178" s="61"/>
      <c r="O3178" s="61"/>
      <c r="P3178" s="61"/>
      <c r="Q3178" s="61"/>
      <c r="R3178" s="61"/>
      <c r="S3178" s="61"/>
      <c r="T3178" s="61"/>
      <c r="U3178" s="61"/>
      <c r="V3178" s="61"/>
      <c r="W3178" s="61"/>
      <c r="X3178" s="61"/>
      <c r="Y3178" s="61"/>
      <c r="Z3178" s="61"/>
      <c r="AA3178" s="61"/>
      <c r="AB3178" s="61"/>
      <c r="AC3178" s="61"/>
      <c r="AD3178" s="61"/>
      <c r="AE3178" s="61"/>
      <c r="AF3178" s="61"/>
      <c r="AG3178" s="61"/>
      <c r="AH3178" s="61"/>
      <c r="AI3178" s="61"/>
      <c r="AJ3178" s="61"/>
      <c r="AK3178" s="61"/>
      <c r="AL3178" s="61"/>
      <c r="AM3178" s="61"/>
      <c r="AN3178" s="61"/>
      <c r="AO3178" s="61"/>
      <c r="AP3178" s="62"/>
      <c r="AQ3178" s="61"/>
      <c r="AR3178" s="61"/>
      <c r="AS3178" s="61"/>
      <c r="AT3178" s="61"/>
      <c r="AU3178" s="61"/>
      <c r="AV3178" s="61"/>
      <c r="AW3178" s="60"/>
    </row>
    <row r="3179" s="59" customFormat="1" customHeight="1" spans="1:49">
      <c r="A3179" s="60"/>
      <c r="B3179" s="60"/>
      <c r="C3179" s="60"/>
      <c r="D3179" s="60"/>
      <c r="H3179" s="61"/>
      <c r="I3179" s="61"/>
      <c r="J3179" s="61"/>
      <c r="K3179" s="61"/>
      <c r="L3179" s="61"/>
      <c r="M3179" s="61"/>
      <c r="N3179" s="61"/>
      <c r="O3179" s="61"/>
      <c r="P3179" s="61"/>
      <c r="Q3179" s="61"/>
      <c r="R3179" s="61"/>
      <c r="S3179" s="61"/>
      <c r="T3179" s="61"/>
      <c r="U3179" s="61"/>
      <c r="V3179" s="61"/>
      <c r="W3179" s="61"/>
      <c r="X3179" s="61"/>
      <c r="Y3179" s="61"/>
      <c r="Z3179" s="61"/>
      <c r="AA3179" s="61"/>
      <c r="AB3179" s="61"/>
      <c r="AC3179" s="61"/>
      <c r="AD3179" s="61"/>
      <c r="AE3179" s="61"/>
      <c r="AF3179" s="61"/>
      <c r="AG3179" s="61"/>
      <c r="AH3179" s="61"/>
      <c r="AI3179" s="61"/>
      <c r="AJ3179" s="61"/>
      <c r="AK3179" s="61"/>
      <c r="AL3179" s="61"/>
      <c r="AM3179" s="61"/>
      <c r="AN3179" s="61"/>
      <c r="AO3179" s="61"/>
      <c r="AP3179" s="62"/>
      <c r="AQ3179" s="61"/>
      <c r="AR3179" s="61"/>
      <c r="AS3179" s="61"/>
      <c r="AT3179" s="61"/>
      <c r="AU3179" s="61"/>
      <c r="AV3179" s="61"/>
      <c r="AW3179" s="60"/>
    </row>
    <row r="3180" s="59" customFormat="1" customHeight="1" spans="1:49">
      <c r="A3180" s="60"/>
      <c r="B3180" s="60"/>
      <c r="C3180" s="60"/>
      <c r="D3180" s="60"/>
      <c r="H3180" s="61"/>
      <c r="I3180" s="61"/>
      <c r="J3180" s="61"/>
      <c r="K3180" s="61"/>
      <c r="L3180" s="61"/>
      <c r="M3180" s="61"/>
      <c r="N3180" s="61"/>
      <c r="O3180" s="61"/>
      <c r="P3180" s="61"/>
      <c r="Q3180" s="61"/>
      <c r="R3180" s="61"/>
      <c r="S3180" s="61"/>
      <c r="T3180" s="61"/>
      <c r="U3180" s="61"/>
      <c r="V3180" s="61"/>
      <c r="W3180" s="61"/>
      <c r="X3180" s="61"/>
      <c r="Y3180" s="61"/>
      <c r="Z3180" s="61"/>
      <c r="AA3180" s="61"/>
      <c r="AB3180" s="61"/>
      <c r="AC3180" s="61"/>
      <c r="AD3180" s="61"/>
      <c r="AE3180" s="61"/>
      <c r="AF3180" s="61"/>
      <c r="AG3180" s="61"/>
      <c r="AH3180" s="61"/>
      <c r="AI3180" s="61"/>
      <c r="AJ3180" s="61"/>
      <c r="AK3180" s="61"/>
      <c r="AL3180" s="61"/>
      <c r="AM3180" s="61"/>
      <c r="AN3180" s="61"/>
      <c r="AO3180" s="61"/>
      <c r="AP3180" s="62"/>
      <c r="AQ3180" s="61"/>
      <c r="AR3180" s="61"/>
      <c r="AS3180" s="61"/>
      <c r="AT3180" s="61"/>
      <c r="AU3180" s="61"/>
      <c r="AV3180" s="61"/>
      <c r="AW3180" s="60"/>
    </row>
    <row r="3181" s="59" customFormat="1" customHeight="1" spans="1:49">
      <c r="A3181" s="60"/>
      <c r="B3181" s="60"/>
      <c r="C3181" s="60"/>
      <c r="D3181" s="60"/>
      <c r="H3181" s="61"/>
      <c r="I3181" s="61"/>
      <c r="J3181" s="61"/>
      <c r="K3181" s="61"/>
      <c r="L3181" s="61"/>
      <c r="M3181" s="61"/>
      <c r="N3181" s="61"/>
      <c r="O3181" s="61"/>
      <c r="P3181" s="61"/>
      <c r="Q3181" s="61"/>
      <c r="R3181" s="61"/>
      <c r="S3181" s="61"/>
      <c r="T3181" s="61"/>
      <c r="U3181" s="61"/>
      <c r="V3181" s="61"/>
      <c r="W3181" s="61"/>
      <c r="X3181" s="61"/>
      <c r="Y3181" s="61"/>
      <c r="Z3181" s="61"/>
      <c r="AA3181" s="61"/>
      <c r="AB3181" s="61"/>
      <c r="AC3181" s="61"/>
      <c r="AD3181" s="61"/>
      <c r="AE3181" s="61"/>
      <c r="AF3181" s="61"/>
      <c r="AG3181" s="61"/>
      <c r="AH3181" s="61"/>
      <c r="AI3181" s="61"/>
      <c r="AJ3181" s="61"/>
      <c r="AK3181" s="61"/>
      <c r="AL3181" s="61"/>
      <c r="AM3181" s="61"/>
      <c r="AN3181" s="61"/>
      <c r="AO3181" s="61"/>
      <c r="AP3181" s="62"/>
      <c r="AQ3181" s="61"/>
      <c r="AR3181" s="61"/>
      <c r="AS3181" s="61"/>
      <c r="AT3181" s="61"/>
      <c r="AU3181" s="61"/>
      <c r="AV3181" s="61"/>
      <c r="AW3181" s="60"/>
    </row>
    <row r="3182" s="59" customFormat="1" customHeight="1" spans="1:49">
      <c r="A3182" s="60"/>
      <c r="B3182" s="60"/>
      <c r="C3182" s="60"/>
      <c r="D3182" s="60"/>
      <c r="H3182" s="61"/>
      <c r="I3182" s="61"/>
      <c r="J3182" s="61"/>
      <c r="K3182" s="61"/>
      <c r="L3182" s="61"/>
      <c r="M3182" s="61"/>
      <c r="N3182" s="61"/>
      <c r="O3182" s="61"/>
      <c r="P3182" s="61"/>
      <c r="Q3182" s="61"/>
      <c r="R3182" s="61"/>
      <c r="S3182" s="61"/>
      <c r="T3182" s="61"/>
      <c r="U3182" s="61"/>
      <c r="V3182" s="61"/>
      <c r="W3182" s="61"/>
      <c r="X3182" s="61"/>
      <c r="Y3182" s="61"/>
      <c r="Z3182" s="61"/>
      <c r="AA3182" s="61"/>
      <c r="AB3182" s="61"/>
      <c r="AC3182" s="61"/>
      <c r="AD3182" s="61"/>
      <c r="AE3182" s="61"/>
      <c r="AF3182" s="61"/>
      <c r="AG3182" s="61"/>
      <c r="AH3182" s="61"/>
      <c r="AI3182" s="61"/>
      <c r="AJ3182" s="61"/>
      <c r="AK3182" s="61"/>
      <c r="AL3182" s="61"/>
      <c r="AM3182" s="61"/>
      <c r="AN3182" s="61"/>
      <c r="AO3182" s="61"/>
      <c r="AP3182" s="62"/>
      <c r="AQ3182" s="61"/>
      <c r="AR3182" s="61"/>
      <c r="AS3182" s="61"/>
      <c r="AT3182" s="61"/>
      <c r="AU3182" s="61"/>
      <c r="AV3182" s="61"/>
      <c r="AW3182" s="60"/>
    </row>
    <row r="3183" s="59" customFormat="1" customHeight="1" spans="1:49">
      <c r="A3183" s="60"/>
      <c r="B3183" s="60"/>
      <c r="C3183" s="60"/>
      <c r="D3183" s="60"/>
      <c r="H3183" s="61"/>
      <c r="I3183" s="61"/>
      <c r="J3183" s="61"/>
      <c r="K3183" s="61"/>
      <c r="L3183" s="61"/>
      <c r="M3183" s="61"/>
      <c r="N3183" s="61"/>
      <c r="O3183" s="61"/>
      <c r="P3183" s="61"/>
      <c r="Q3183" s="61"/>
      <c r="R3183" s="61"/>
      <c r="S3183" s="61"/>
      <c r="T3183" s="61"/>
      <c r="U3183" s="61"/>
      <c r="V3183" s="61"/>
      <c r="W3183" s="61"/>
      <c r="X3183" s="61"/>
      <c r="Y3183" s="61"/>
      <c r="Z3183" s="61"/>
      <c r="AA3183" s="61"/>
      <c r="AB3183" s="61"/>
      <c r="AC3183" s="61"/>
      <c r="AD3183" s="61"/>
      <c r="AE3183" s="61"/>
      <c r="AF3183" s="61"/>
      <c r="AG3183" s="61"/>
      <c r="AH3183" s="61"/>
      <c r="AI3183" s="61"/>
      <c r="AJ3183" s="61"/>
      <c r="AK3183" s="61"/>
      <c r="AL3183" s="61"/>
      <c r="AM3183" s="61"/>
      <c r="AN3183" s="61"/>
      <c r="AO3183" s="61"/>
      <c r="AP3183" s="62"/>
      <c r="AQ3183" s="61"/>
      <c r="AR3183" s="61"/>
      <c r="AS3183" s="61"/>
      <c r="AT3183" s="61"/>
      <c r="AU3183" s="61"/>
      <c r="AV3183" s="61"/>
      <c r="AW3183" s="60"/>
    </row>
    <row r="3184" s="59" customFormat="1" customHeight="1" spans="1:49">
      <c r="A3184" s="60"/>
      <c r="B3184" s="60"/>
      <c r="C3184" s="60"/>
      <c r="D3184" s="60"/>
      <c r="H3184" s="61"/>
      <c r="I3184" s="61"/>
      <c r="J3184" s="61"/>
      <c r="K3184" s="61"/>
      <c r="L3184" s="61"/>
      <c r="M3184" s="61"/>
      <c r="N3184" s="61"/>
      <c r="O3184" s="61"/>
      <c r="P3184" s="61"/>
      <c r="Q3184" s="61"/>
      <c r="R3184" s="61"/>
      <c r="S3184" s="61"/>
      <c r="T3184" s="61"/>
      <c r="U3184" s="61"/>
      <c r="V3184" s="61"/>
      <c r="W3184" s="61"/>
      <c r="X3184" s="61"/>
      <c r="Y3184" s="61"/>
      <c r="Z3184" s="61"/>
      <c r="AA3184" s="61"/>
      <c r="AB3184" s="61"/>
      <c r="AC3184" s="61"/>
      <c r="AD3184" s="61"/>
      <c r="AE3184" s="61"/>
      <c r="AF3184" s="61"/>
      <c r="AG3184" s="61"/>
      <c r="AH3184" s="61"/>
      <c r="AI3184" s="61"/>
      <c r="AJ3184" s="61"/>
      <c r="AK3184" s="61"/>
      <c r="AL3184" s="61"/>
      <c r="AM3184" s="61"/>
      <c r="AN3184" s="61"/>
      <c r="AO3184" s="61"/>
      <c r="AP3184" s="62"/>
      <c r="AQ3184" s="61"/>
      <c r="AR3184" s="61"/>
      <c r="AS3184" s="61"/>
      <c r="AT3184" s="61"/>
      <c r="AU3184" s="61"/>
      <c r="AV3184" s="61"/>
      <c r="AW3184" s="60"/>
    </row>
    <row r="3185" s="59" customFormat="1" customHeight="1" spans="1:49">
      <c r="A3185" s="60"/>
      <c r="B3185" s="60"/>
      <c r="C3185" s="60"/>
      <c r="D3185" s="60"/>
      <c r="H3185" s="61"/>
      <c r="I3185" s="61"/>
      <c r="J3185" s="61"/>
      <c r="K3185" s="61"/>
      <c r="L3185" s="61"/>
      <c r="M3185" s="61"/>
      <c r="N3185" s="61"/>
      <c r="O3185" s="61"/>
      <c r="P3185" s="61"/>
      <c r="Q3185" s="61"/>
      <c r="R3185" s="61"/>
      <c r="S3185" s="61"/>
      <c r="T3185" s="61"/>
      <c r="U3185" s="61"/>
      <c r="V3185" s="61"/>
      <c r="W3185" s="61"/>
      <c r="X3185" s="61"/>
      <c r="Y3185" s="61"/>
      <c r="Z3185" s="61"/>
      <c r="AA3185" s="61"/>
      <c r="AB3185" s="61"/>
      <c r="AC3185" s="61"/>
      <c r="AD3185" s="61"/>
      <c r="AE3185" s="61"/>
      <c r="AF3185" s="61"/>
      <c r="AG3185" s="61"/>
      <c r="AH3185" s="61"/>
      <c r="AI3185" s="61"/>
      <c r="AJ3185" s="61"/>
      <c r="AK3185" s="61"/>
      <c r="AL3185" s="61"/>
      <c r="AM3185" s="61"/>
      <c r="AN3185" s="61"/>
      <c r="AO3185" s="61"/>
      <c r="AP3185" s="62"/>
      <c r="AQ3185" s="61"/>
      <c r="AR3185" s="61"/>
      <c r="AS3185" s="61"/>
      <c r="AT3185" s="61"/>
      <c r="AU3185" s="61"/>
      <c r="AV3185" s="61"/>
      <c r="AW3185" s="60"/>
    </row>
    <row r="3186" s="59" customFormat="1" customHeight="1" spans="1:49">
      <c r="A3186" s="60"/>
      <c r="B3186" s="60"/>
      <c r="C3186" s="60"/>
      <c r="D3186" s="60"/>
      <c r="H3186" s="61"/>
      <c r="I3186" s="61"/>
      <c r="J3186" s="61"/>
      <c r="K3186" s="61"/>
      <c r="L3186" s="61"/>
      <c r="M3186" s="61"/>
      <c r="N3186" s="61"/>
      <c r="O3186" s="61"/>
      <c r="P3186" s="61"/>
      <c r="Q3186" s="61"/>
      <c r="R3186" s="61"/>
      <c r="S3186" s="61"/>
      <c r="T3186" s="61"/>
      <c r="U3186" s="61"/>
      <c r="V3186" s="61"/>
      <c r="W3186" s="61"/>
      <c r="X3186" s="61"/>
      <c r="Y3186" s="61"/>
      <c r="Z3186" s="61"/>
      <c r="AA3186" s="61"/>
      <c r="AB3186" s="61"/>
      <c r="AC3186" s="61"/>
      <c r="AD3186" s="61"/>
      <c r="AE3186" s="61"/>
      <c r="AF3186" s="61"/>
      <c r="AG3186" s="61"/>
      <c r="AH3186" s="61"/>
      <c r="AI3186" s="61"/>
      <c r="AJ3186" s="61"/>
      <c r="AK3186" s="61"/>
      <c r="AL3186" s="61"/>
      <c r="AM3186" s="61"/>
      <c r="AN3186" s="61"/>
      <c r="AO3186" s="61"/>
      <c r="AP3186" s="62"/>
      <c r="AQ3186" s="61"/>
      <c r="AR3186" s="61"/>
      <c r="AS3186" s="61"/>
      <c r="AT3186" s="61"/>
      <c r="AU3186" s="61"/>
      <c r="AV3186" s="61"/>
      <c r="AW3186" s="60"/>
    </row>
    <row r="3187" s="59" customFormat="1" customHeight="1" spans="1:49">
      <c r="A3187" s="60"/>
      <c r="B3187" s="60"/>
      <c r="C3187" s="60"/>
      <c r="D3187" s="60"/>
      <c r="H3187" s="61"/>
      <c r="I3187" s="61"/>
      <c r="J3187" s="61"/>
      <c r="K3187" s="61"/>
      <c r="L3187" s="61"/>
      <c r="M3187" s="61"/>
      <c r="N3187" s="61"/>
      <c r="O3187" s="61"/>
      <c r="P3187" s="61"/>
      <c r="Q3187" s="61"/>
      <c r="R3187" s="61"/>
      <c r="S3187" s="61"/>
      <c r="T3187" s="61"/>
      <c r="U3187" s="61"/>
      <c r="V3187" s="61"/>
      <c r="W3187" s="61"/>
      <c r="X3187" s="61"/>
      <c r="Y3187" s="61"/>
      <c r="Z3187" s="61"/>
      <c r="AA3187" s="61"/>
      <c r="AB3187" s="61"/>
      <c r="AC3187" s="61"/>
      <c r="AD3187" s="61"/>
      <c r="AE3187" s="61"/>
      <c r="AF3187" s="61"/>
      <c r="AG3187" s="61"/>
      <c r="AH3187" s="61"/>
      <c r="AI3187" s="61"/>
      <c r="AJ3187" s="61"/>
      <c r="AK3187" s="61"/>
      <c r="AL3187" s="61"/>
      <c r="AM3187" s="61"/>
      <c r="AN3187" s="61"/>
      <c r="AO3187" s="61"/>
      <c r="AP3187" s="62"/>
      <c r="AQ3187" s="61"/>
      <c r="AR3187" s="61"/>
      <c r="AS3187" s="61"/>
      <c r="AT3187" s="61"/>
      <c r="AU3187" s="61"/>
      <c r="AV3187" s="61"/>
      <c r="AW3187" s="60"/>
    </row>
    <row r="3188" s="59" customFormat="1" customHeight="1" spans="1:49">
      <c r="A3188" s="60"/>
      <c r="B3188" s="60"/>
      <c r="C3188" s="60"/>
      <c r="D3188" s="60"/>
      <c r="H3188" s="61"/>
      <c r="I3188" s="61"/>
      <c r="J3188" s="61"/>
      <c r="K3188" s="61"/>
      <c r="L3188" s="61"/>
      <c r="M3188" s="61"/>
      <c r="N3188" s="61"/>
      <c r="O3188" s="61"/>
      <c r="P3188" s="61"/>
      <c r="Q3188" s="61"/>
      <c r="R3188" s="61"/>
      <c r="S3188" s="61"/>
      <c r="T3188" s="61"/>
      <c r="U3188" s="61"/>
      <c r="V3188" s="61"/>
      <c r="W3188" s="61"/>
      <c r="X3188" s="61"/>
      <c r="Y3188" s="61"/>
      <c r="Z3188" s="61"/>
      <c r="AA3188" s="61"/>
      <c r="AB3188" s="61"/>
      <c r="AC3188" s="61"/>
      <c r="AD3188" s="61"/>
      <c r="AE3188" s="61"/>
      <c r="AF3188" s="61"/>
      <c r="AG3188" s="61"/>
      <c r="AH3188" s="61"/>
      <c r="AI3188" s="61"/>
      <c r="AJ3188" s="61"/>
      <c r="AK3188" s="61"/>
      <c r="AL3188" s="61"/>
      <c r="AM3188" s="61"/>
      <c r="AN3188" s="61"/>
      <c r="AO3188" s="61"/>
      <c r="AP3188" s="62"/>
      <c r="AQ3188" s="61"/>
      <c r="AR3188" s="61"/>
      <c r="AS3188" s="61"/>
      <c r="AT3188" s="61"/>
      <c r="AU3188" s="61"/>
      <c r="AV3188" s="61"/>
      <c r="AW3188" s="60"/>
    </row>
    <row r="3189" s="59" customFormat="1" customHeight="1" spans="1:49">
      <c r="A3189" s="60"/>
      <c r="B3189" s="60"/>
      <c r="C3189" s="60"/>
      <c r="D3189" s="60"/>
      <c r="H3189" s="61"/>
      <c r="I3189" s="61"/>
      <c r="J3189" s="61"/>
      <c r="K3189" s="61"/>
      <c r="L3189" s="61"/>
      <c r="M3189" s="61"/>
      <c r="N3189" s="61"/>
      <c r="O3189" s="61"/>
      <c r="P3189" s="61"/>
      <c r="Q3189" s="61"/>
      <c r="R3189" s="61"/>
      <c r="S3189" s="61"/>
      <c r="T3189" s="61"/>
      <c r="U3189" s="61"/>
      <c r="V3189" s="61"/>
      <c r="W3189" s="61"/>
      <c r="X3189" s="61"/>
      <c r="Y3189" s="61"/>
      <c r="Z3189" s="61"/>
      <c r="AA3189" s="61"/>
      <c r="AB3189" s="61"/>
      <c r="AC3189" s="61"/>
      <c r="AD3189" s="61"/>
      <c r="AE3189" s="61"/>
      <c r="AF3189" s="61"/>
      <c r="AG3189" s="61"/>
      <c r="AH3189" s="61"/>
      <c r="AI3189" s="61"/>
      <c r="AJ3189" s="61"/>
      <c r="AK3189" s="61"/>
      <c r="AL3189" s="61"/>
      <c r="AM3189" s="61"/>
      <c r="AN3189" s="61"/>
      <c r="AO3189" s="61"/>
      <c r="AP3189" s="62"/>
      <c r="AQ3189" s="61"/>
      <c r="AR3189" s="61"/>
      <c r="AS3189" s="61"/>
      <c r="AT3189" s="61"/>
      <c r="AU3189" s="61"/>
      <c r="AV3189" s="61"/>
      <c r="AW3189" s="60"/>
    </row>
    <row r="3190" s="59" customFormat="1" customHeight="1" spans="1:49">
      <c r="A3190" s="60"/>
      <c r="B3190" s="60"/>
      <c r="C3190" s="60"/>
      <c r="D3190" s="60"/>
      <c r="H3190" s="61"/>
      <c r="I3190" s="61"/>
      <c r="J3190" s="61"/>
      <c r="K3190" s="61"/>
      <c r="L3190" s="61"/>
      <c r="M3190" s="61"/>
      <c r="N3190" s="61"/>
      <c r="O3190" s="61"/>
      <c r="P3190" s="61"/>
      <c r="Q3190" s="61"/>
      <c r="R3190" s="61"/>
      <c r="S3190" s="61"/>
      <c r="T3190" s="61"/>
      <c r="U3190" s="61"/>
      <c r="V3190" s="61"/>
      <c r="W3190" s="61"/>
      <c r="X3190" s="61"/>
      <c r="Y3190" s="61"/>
      <c r="Z3190" s="61"/>
      <c r="AA3190" s="61"/>
      <c r="AB3190" s="61"/>
      <c r="AC3190" s="61"/>
      <c r="AD3190" s="61"/>
      <c r="AE3190" s="61"/>
      <c r="AF3190" s="61"/>
      <c r="AG3190" s="61"/>
      <c r="AH3190" s="61"/>
      <c r="AI3190" s="61"/>
      <c r="AJ3190" s="61"/>
      <c r="AK3190" s="61"/>
      <c r="AL3190" s="61"/>
      <c r="AM3190" s="61"/>
      <c r="AN3190" s="61"/>
      <c r="AO3190" s="61"/>
      <c r="AP3190" s="62"/>
      <c r="AQ3190" s="61"/>
      <c r="AR3190" s="61"/>
      <c r="AS3190" s="61"/>
      <c r="AT3190" s="61"/>
      <c r="AU3190" s="61"/>
      <c r="AV3190" s="61"/>
      <c r="AW3190" s="60"/>
    </row>
    <row r="3191" s="59" customFormat="1" customHeight="1" spans="1:49">
      <c r="A3191" s="60"/>
      <c r="B3191" s="60"/>
      <c r="C3191" s="60"/>
      <c r="D3191" s="60"/>
      <c r="H3191" s="61"/>
      <c r="I3191" s="61"/>
      <c r="J3191" s="61"/>
      <c r="K3191" s="61"/>
      <c r="L3191" s="61"/>
      <c r="M3191" s="61"/>
      <c r="N3191" s="61"/>
      <c r="O3191" s="61"/>
      <c r="P3191" s="61"/>
      <c r="Q3191" s="61"/>
      <c r="R3191" s="61"/>
      <c r="S3191" s="61"/>
      <c r="T3191" s="61"/>
      <c r="U3191" s="61"/>
      <c r="V3191" s="61"/>
      <c r="W3191" s="61"/>
      <c r="X3191" s="61"/>
      <c r="Y3191" s="61"/>
      <c r="Z3191" s="61"/>
      <c r="AA3191" s="61"/>
      <c r="AB3191" s="61"/>
      <c r="AC3191" s="61"/>
      <c r="AD3191" s="61"/>
      <c r="AE3191" s="61"/>
      <c r="AF3191" s="61"/>
      <c r="AG3191" s="61"/>
      <c r="AH3191" s="61"/>
      <c r="AI3191" s="61"/>
      <c r="AJ3191" s="61"/>
      <c r="AK3191" s="61"/>
      <c r="AL3191" s="61"/>
      <c r="AM3191" s="61"/>
      <c r="AN3191" s="61"/>
      <c r="AO3191" s="61"/>
      <c r="AP3191" s="62"/>
      <c r="AQ3191" s="61"/>
      <c r="AR3191" s="61"/>
      <c r="AS3191" s="61"/>
      <c r="AT3191" s="61"/>
      <c r="AU3191" s="61"/>
      <c r="AV3191" s="61"/>
      <c r="AW3191" s="60"/>
    </row>
    <row r="3192" s="59" customFormat="1" customHeight="1" spans="1:49">
      <c r="A3192" s="60"/>
      <c r="B3192" s="60"/>
      <c r="C3192" s="60"/>
      <c r="D3192" s="60"/>
      <c r="H3192" s="61"/>
      <c r="I3192" s="61"/>
      <c r="J3192" s="61"/>
      <c r="K3192" s="61"/>
      <c r="L3192" s="61"/>
      <c r="M3192" s="61"/>
      <c r="N3192" s="61"/>
      <c r="O3192" s="61"/>
      <c r="P3192" s="61"/>
      <c r="Q3192" s="61"/>
      <c r="R3192" s="61"/>
      <c r="S3192" s="61"/>
      <c r="T3192" s="61"/>
      <c r="U3192" s="61"/>
      <c r="V3192" s="61"/>
      <c r="W3192" s="61"/>
      <c r="X3192" s="61"/>
      <c r="Y3192" s="61"/>
      <c r="Z3192" s="61"/>
      <c r="AA3192" s="61"/>
      <c r="AB3192" s="61"/>
      <c r="AC3192" s="61"/>
      <c r="AD3192" s="61"/>
      <c r="AE3192" s="61"/>
      <c r="AF3192" s="61"/>
      <c r="AG3192" s="61"/>
      <c r="AH3192" s="61"/>
      <c r="AI3192" s="61"/>
      <c r="AJ3192" s="61"/>
      <c r="AK3192" s="61"/>
      <c r="AL3192" s="61"/>
      <c r="AM3192" s="61"/>
      <c r="AN3192" s="61"/>
      <c r="AO3192" s="61"/>
      <c r="AP3192" s="62"/>
      <c r="AQ3192" s="61"/>
      <c r="AR3192" s="61"/>
      <c r="AS3192" s="61"/>
      <c r="AT3192" s="61"/>
      <c r="AU3192" s="61"/>
      <c r="AV3192" s="61"/>
      <c r="AW3192" s="60"/>
    </row>
    <row r="3193" s="59" customFormat="1" customHeight="1" spans="1:49">
      <c r="A3193" s="60"/>
      <c r="B3193" s="60"/>
      <c r="C3193" s="60"/>
      <c r="D3193" s="60"/>
      <c r="H3193" s="61"/>
      <c r="I3193" s="61"/>
      <c r="J3193" s="61"/>
      <c r="K3193" s="61"/>
      <c r="L3193" s="61"/>
      <c r="M3193" s="61"/>
      <c r="N3193" s="61"/>
      <c r="O3193" s="61"/>
      <c r="P3193" s="61"/>
      <c r="Q3193" s="61"/>
      <c r="R3193" s="61"/>
      <c r="S3193" s="61"/>
      <c r="T3193" s="61"/>
      <c r="U3193" s="61"/>
      <c r="V3193" s="61"/>
      <c r="W3193" s="61"/>
      <c r="X3193" s="61"/>
      <c r="Y3193" s="61"/>
      <c r="Z3193" s="61"/>
      <c r="AA3193" s="61"/>
      <c r="AB3193" s="61"/>
      <c r="AC3193" s="61"/>
      <c r="AD3193" s="61"/>
      <c r="AE3193" s="61"/>
      <c r="AF3193" s="61"/>
      <c r="AG3193" s="61"/>
      <c r="AH3193" s="61"/>
      <c r="AI3193" s="61"/>
      <c r="AJ3193" s="61"/>
      <c r="AK3193" s="61"/>
      <c r="AL3193" s="61"/>
      <c r="AM3193" s="61"/>
      <c r="AN3193" s="61"/>
      <c r="AO3193" s="61"/>
      <c r="AP3193" s="62"/>
      <c r="AQ3193" s="61"/>
      <c r="AR3193" s="61"/>
      <c r="AS3193" s="61"/>
      <c r="AT3193" s="61"/>
      <c r="AU3193" s="61"/>
      <c r="AV3193" s="61"/>
      <c r="AW3193" s="60"/>
    </row>
    <row r="3194" s="59" customFormat="1" customHeight="1" spans="1:49">
      <c r="A3194" s="60"/>
      <c r="B3194" s="60"/>
      <c r="C3194" s="60"/>
      <c r="D3194" s="60"/>
      <c r="H3194" s="61"/>
      <c r="I3194" s="61"/>
      <c r="J3194" s="61"/>
      <c r="K3194" s="61"/>
      <c r="L3194" s="61"/>
      <c r="M3194" s="61"/>
      <c r="N3194" s="61"/>
      <c r="O3194" s="61"/>
      <c r="P3194" s="61"/>
      <c r="Q3194" s="61"/>
      <c r="R3194" s="61"/>
      <c r="S3194" s="61"/>
      <c r="T3194" s="61"/>
      <c r="U3194" s="61"/>
      <c r="V3194" s="61"/>
      <c r="W3194" s="61"/>
      <c r="X3194" s="61"/>
      <c r="Y3194" s="61"/>
      <c r="Z3194" s="61"/>
      <c r="AA3194" s="61"/>
      <c r="AB3194" s="61"/>
      <c r="AC3194" s="61"/>
      <c r="AD3194" s="61"/>
      <c r="AE3194" s="61"/>
      <c r="AF3194" s="61"/>
      <c r="AG3194" s="61"/>
      <c r="AH3194" s="61"/>
      <c r="AI3194" s="61"/>
      <c r="AJ3194" s="61"/>
      <c r="AK3194" s="61"/>
      <c r="AL3194" s="61"/>
      <c r="AM3194" s="61"/>
      <c r="AN3194" s="61"/>
      <c r="AO3194" s="61"/>
      <c r="AP3194" s="62"/>
      <c r="AQ3194" s="61"/>
      <c r="AR3194" s="61"/>
      <c r="AS3194" s="61"/>
      <c r="AT3194" s="61"/>
      <c r="AU3194" s="61"/>
      <c r="AV3194" s="61"/>
      <c r="AW3194" s="60"/>
    </row>
    <row r="3195" s="59" customFormat="1" customHeight="1" spans="1:49">
      <c r="A3195" s="60"/>
      <c r="B3195" s="60"/>
      <c r="C3195" s="60"/>
      <c r="D3195" s="60"/>
      <c r="H3195" s="61"/>
      <c r="I3195" s="61"/>
      <c r="J3195" s="61"/>
      <c r="K3195" s="61"/>
      <c r="L3195" s="61"/>
      <c r="M3195" s="61"/>
      <c r="N3195" s="61"/>
      <c r="O3195" s="61"/>
      <c r="P3195" s="61"/>
      <c r="Q3195" s="61"/>
      <c r="R3195" s="61"/>
      <c r="S3195" s="61"/>
      <c r="T3195" s="61"/>
      <c r="U3195" s="61"/>
      <c r="V3195" s="61"/>
      <c r="W3195" s="61"/>
      <c r="X3195" s="61"/>
      <c r="Y3195" s="61"/>
      <c r="Z3195" s="61"/>
      <c r="AA3195" s="61"/>
      <c r="AB3195" s="61"/>
      <c r="AC3195" s="61"/>
      <c r="AD3195" s="61"/>
      <c r="AE3195" s="61"/>
      <c r="AF3195" s="61"/>
      <c r="AG3195" s="61"/>
      <c r="AH3195" s="61"/>
      <c r="AI3195" s="61"/>
      <c r="AJ3195" s="61"/>
      <c r="AK3195" s="61"/>
      <c r="AL3195" s="61"/>
      <c r="AM3195" s="61"/>
      <c r="AN3195" s="61"/>
      <c r="AO3195" s="61"/>
      <c r="AP3195" s="62"/>
      <c r="AQ3195" s="61"/>
      <c r="AR3195" s="61"/>
      <c r="AS3195" s="61"/>
      <c r="AT3195" s="61"/>
      <c r="AU3195" s="61"/>
      <c r="AV3195" s="61"/>
      <c r="AW3195" s="60"/>
    </row>
    <row r="3196" s="59" customFormat="1" customHeight="1" spans="1:49">
      <c r="A3196" s="60"/>
      <c r="B3196" s="60"/>
      <c r="C3196" s="60"/>
      <c r="D3196" s="60"/>
      <c r="H3196" s="61"/>
      <c r="I3196" s="61"/>
      <c r="J3196" s="61"/>
      <c r="K3196" s="61"/>
      <c r="L3196" s="61"/>
      <c r="M3196" s="61"/>
      <c r="N3196" s="61"/>
      <c r="O3196" s="61"/>
      <c r="P3196" s="61"/>
      <c r="Q3196" s="61"/>
      <c r="R3196" s="61"/>
      <c r="S3196" s="61"/>
      <c r="T3196" s="61"/>
      <c r="U3196" s="61"/>
      <c r="V3196" s="61"/>
      <c r="W3196" s="61"/>
      <c r="X3196" s="61"/>
      <c r="Y3196" s="61"/>
      <c r="Z3196" s="61"/>
      <c r="AA3196" s="61"/>
      <c r="AB3196" s="61"/>
      <c r="AC3196" s="61"/>
      <c r="AD3196" s="61"/>
      <c r="AE3196" s="61"/>
      <c r="AF3196" s="61"/>
      <c r="AG3196" s="61"/>
      <c r="AH3196" s="61"/>
      <c r="AI3196" s="61"/>
      <c r="AJ3196" s="61"/>
      <c r="AK3196" s="61"/>
      <c r="AL3196" s="61"/>
      <c r="AM3196" s="61"/>
      <c r="AN3196" s="61"/>
      <c r="AO3196" s="61"/>
      <c r="AP3196" s="62"/>
      <c r="AQ3196" s="61"/>
      <c r="AR3196" s="61"/>
      <c r="AS3196" s="61"/>
      <c r="AT3196" s="61"/>
      <c r="AU3196" s="61"/>
      <c r="AV3196" s="61"/>
      <c r="AW3196" s="60"/>
    </row>
    <row r="3197" s="59" customFormat="1" customHeight="1" spans="1:49">
      <c r="A3197" s="60"/>
      <c r="B3197" s="60"/>
      <c r="C3197" s="60"/>
      <c r="D3197" s="60"/>
      <c r="H3197" s="61"/>
      <c r="I3197" s="61"/>
      <c r="J3197" s="61"/>
      <c r="K3197" s="61"/>
      <c r="L3197" s="61"/>
      <c r="M3197" s="61"/>
      <c r="N3197" s="61"/>
      <c r="O3197" s="61"/>
      <c r="P3197" s="61"/>
      <c r="Q3197" s="61"/>
      <c r="R3197" s="61"/>
      <c r="S3197" s="61"/>
      <c r="T3197" s="61"/>
      <c r="U3197" s="61"/>
      <c r="V3197" s="61"/>
      <c r="W3197" s="61"/>
      <c r="X3197" s="61"/>
      <c r="Y3197" s="61"/>
      <c r="Z3197" s="61"/>
      <c r="AA3197" s="61"/>
      <c r="AB3197" s="61"/>
      <c r="AC3197" s="61"/>
      <c r="AD3197" s="61"/>
      <c r="AE3197" s="61"/>
      <c r="AF3197" s="61"/>
      <c r="AG3197" s="61"/>
      <c r="AH3197" s="61"/>
      <c r="AI3197" s="61"/>
      <c r="AJ3197" s="61"/>
      <c r="AK3197" s="61"/>
      <c r="AL3197" s="61"/>
      <c r="AM3197" s="61"/>
      <c r="AN3197" s="61"/>
      <c r="AO3197" s="61"/>
      <c r="AP3197" s="62"/>
      <c r="AQ3197" s="61"/>
      <c r="AR3197" s="61"/>
      <c r="AS3197" s="61"/>
      <c r="AT3197" s="61"/>
      <c r="AU3197" s="61"/>
      <c r="AV3197" s="61"/>
      <c r="AW3197" s="60"/>
    </row>
    <row r="3198" s="59" customFormat="1" customHeight="1" spans="1:49">
      <c r="A3198" s="60"/>
      <c r="B3198" s="60"/>
      <c r="C3198" s="60"/>
      <c r="D3198" s="60"/>
      <c r="H3198" s="61"/>
      <c r="I3198" s="61"/>
      <c r="J3198" s="61"/>
      <c r="K3198" s="61"/>
      <c r="L3198" s="61"/>
      <c r="M3198" s="61"/>
      <c r="N3198" s="61"/>
      <c r="O3198" s="61"/>
      <c r="P3198" s="61"/>
      <c r="Q3198" s="61"/>
      <c r="R3198" s="61"/>
      <c r="S3198" s="61"/>
      <c r="T3198" s="61"/>
      <c r="U3198" s="61"/>
      <c r="V3198" s="61"/>
      <c r="W3198" s="61"/>
      <c r="X3198" s="61"/>
      <c r="Y3198" s="61"/>
      <c r="Z3198" s="61"/>
      <c r="AA3198" s="61"/>
      <c r="AB3198" s="61"/>
      <c r="AC3198" s="61"/>
      <c r="AD3198" s="61"/>
      <c r="AE3198" s="61"/>
      <c r="AF3198" s="61"/>
      <c r="AG3198" s="61"/>
      <c r="AH3198" s="61"/>
      <c r="AI3198" s="61"/>
      <c r="AJ3198" s="61"/>
      <c r="AK3198" s="61"/>
      <c r="AL3198" s="61"/>
      <c r="AM3198" s="61"/>
      <c r="AN3198" s="61"/>
      <c r="AO3198" s="61"/>
      <c r="AP3198" s="62"/>
      <c r="AQ3198" s="61"/>
      <c r="AR3198" s="61"/>
      <c r="AS3198" s="61"/>
      <c r="AT3198" s="61"/>
      <c r="AU3198" s="61"/>
      <c r="AV3198" s="61"/>
      <c r="AW3198" s="60"/>
    </row>
    <row r="3199" s="59" customFormat="1" customHeight="1" spans="1:49">
      <c r="A3199" s="60"/>
      <c r="B3199" s="60"/>
      <c r="C3199" s="60"/>
      <c r="D3199" s="60"/>
      <c r="H3199" s="61"/>
      <c r="I3199" s="61"/>
      <c r="J3199" s="61"/>
      <c r="K3199" s="61"/>
      <c r="L3199" s="61"/>
      <c r="M3199" s="61"/>
      <c r="N3199" s="61"/>
      <c r="O3199" s="61"/>
      <c r="P3199" s="61"/>
      <c r="Q3199" s="61"/>
      <c r="R3199" s="61"/>
      <c r="S3199" s="61"/>
      <c r="T3199" s="61"/>
      <c r="U3199" s="61"/>
      <c r="V3199" s="61"/>
      <c r="W3199" s="61"/>
      <c r="X3199" s="61"/>
      <c r="Y3199" s="61"/>
      <c r="Z3199" s="61"/>
      <c r="AA3199" s="61"/>
      <c r="AB3199" s="61"/>
      <c r="AC3199" s="61"/>
      <c r="AD3199" s="61"/>
      <c r="AE3199" s="61"/>
      <c r="AF3199" s="61"/>
      <c r="AG3199" s="61"/>
      <c r="AH3199" s="61"/>
      <c r="AI3199" s="61"/>
      <c r="AJ3199" s="61"/>
      <c r="AK3199" s="61"/>
      <c r="AL3199" s="61"/>
      <c r="AM3199" s="61"/>
      <c r="AN3199" s="61"/>
      <c r="AO3199" s="61"/>
      <c r="AP3199" s="62"/>
      <c r="AQ3199" s="61"/>
      <c r="AR3199" s="61"/>
      <c r="AS3199" s="61"/>
      <c r="AT3199" s="61"/>
      <c r="AU3199" s="61"/>
      <c r="AV3199" s="61"/>
      <c r="AW3199" s="60"/>
    </row>
    <row r="3200" s="59" customFormat="1" customHeight="1" spans="1:49">
      <c r="A3200" s="60"/>
      <c r="B3200" s="60"/>
      <c r="C3200" s="60"/>
      <c r="D3200" s="60"/>
      <c r="H3200" s="61"/>
      <c r="I3200" s="61"/>
      <c r="J3200" s="61"/>
      <c r="K3200" s="61"/>
      <c r="L3200" s="61"/>
      <c r="M3200" s="61"/>
      <c r="N3200" s="61"/>
      <c r="O3200" s="61"/>
      <c r="P3200" s="61"/>
      <c r="Q3200" s="61"/>
      <c r="R3200" s="61"/>
      <c r="S3200" s="61"/>
      <c r="T3200" s="61"/>
      <c r="U3200" s="61"/>
      <c r="V3200" s="61"/>
      <c r="W3200" s="61"/>
      <c r="X3200" s="61"/>
      <c r="Y3200" s="61"/>
      <c r="Z3200" s="61"/>
      <c r="AA3200" s="61"/>
      <c r="AB3200" s="61"/>
      <c r="AC3200" s="61"/>
      <c r="AD3200" s="61"/>
      <c r="AE3200" s="61"/>
      <c r="AF3200" s="61"/>
      <c r="AG3200" s="61"/>
      <c r="AH3200" s="61"/>
      <c r="AI3200" s="61"/>
      <c r="AJ3200" s="61"/>
      <c r="AK3200" s="61"/>
      <c r="AL3200" s="61"/>
      <c r="AM3200" s="61"/>
      <c r="AN3200" s="61"/>
      <c r="AO3200" s="61"/>
      <c r="AP3200" s="62"/>
      <c r="AQ3200" s="61"/>
      <c r="AR3200" s="61"/>
      <c r="AS3200" s="61"/>
      <c r="AT3200" s="61"/>
      <c r="AU3200" s="61"/>
      <c r="AV3200" s="61"/>
      <c r="AW3200" s="60"/>
    </row>
    <row r="3201" s="59" customFormat="1" customHeight="1" spans="1:49">
      <c r="A3201" s="60"/>
      <c r="B3201" s="60"/>
      <c r="C3201" s="60"/>
      <c r="D3201" s="60"/>
      <c r="H3201" s="61"/>
      <c r="I3201" s="61"/>
      <c r="J3201" s="61"/>
      <c r="K3201" s="61"/>
      <c r="L3201" s="61"/>
      <c r="M3201" s="61"/>
      <c r="N3201" s="61"/>
      <c r="O3201" s="61"/>
      <c r="P3201" s="61"/>
      <c r="Q3201" s="61"/>
      <c r="R3201" s="61"/>
      <c r="S3201" s="61"/>
      <c r="T3201" s="61"/>
      <c r="U3201" s="61"/>
      <c r="V3201" s="61"/>
      <c r="W3201" s="61"/>
      <c r="X3201" s="61"/>
      <c r="Y3201" s="61"/>
      <c r="Z3201" s="61"/>
      <c r="AA3201" s="61"/>
      <c r="AB3201" s="61"/>
      <c r="AC3201" s="61"/>
      <c r="AD3201" s="61"/>
      <c r="AE3201" s="61"/>
      <c r="AF3201" s="61"/>
      <c r="AG3201" s="61"/>
      <c r="AH3201" s="61"/>
      <c r="AI3201" s="61"/>
      <c r="AJ3201" s="61"/>
      <c r="AK3201" s="61"/>
      <c r="AL3201" s="61"/>
      <c r="AM3201" s="61"/>
      <c r="AN3201" s="61"/>
      <c r="AO3201" s="61"/>
      <c r="AP3201" s="62"/>
      <c r="AQ3201" s="61"/>
      <c r="AR3201" s="61"/>
      <c r="AS3201" s="61"/>
      <c r="AT3201" s="61"/>
      <c r="AU3201" s="61"/>
      <c r="AV3201" s="61"/>
      <c r="AW3201" s="60"/>
    </row>
    <row r="3202" s="59" customFormat="1" customHeight="1" spans="1:49">
      <c r="A3202" s="60"/>
      <c r="B3202" s="60"/>
      <c r="C3202" s="60"/>
      <c r="D3202" s="60"/>
      <c r="H3202" s="61"/>
      <c r="I3202" s="61"/>
      <c r="J3202" s="61"/>
      <c r="K3202" s="61"/>
      <c r="L3202" s="61"/>
      <c r="M3202" s="61"/>
      <c r="N3202" s="61"/>
      <c r="O3202" s="61"/>
      <c r="P3202" s="61"/>
      <c r="Q3202" s="61"/>
      <c r="R3202" s="61"/>
      <c r="S3202" s="61"/>
      <c r="T3202" s="61"/>
      <c r="U3202" s="61"/>
      <c r="V3202" s="61"/>
      <c r="W3202" s="61"/>
      <c r="X3202" s="61"/>
      <c r="Y3202" s="61"/>
      <c r="Z3202" s="61"/>
      <c r="AA3202" s="61"/>
      <c r="AB3202" s="61"/>
      <c r="AC3202" s="61"/>
      <c r="AD3202" s="61"/>
      <c r="AE3202" s="61"/>
      <c r="AF3202" s="61"/>
      <c r="AG3202" s="61"/>
      <c r="AH3202" s="61"/>
      <c r="AI3202" s="61"/>
      <c r="AJ3202" s="61"/>
      <c r="AK3202" s="61"/>
      <c r="AL3202" s="61"/>
      <c r="AM3202" s="61"/>
      <c r="AN3202" s="61"/>
      <c r="AO3202" s="61"/>
      <c r="AP3202" s="62"/>
      <c r="AQ3202" s="61"/>
      <c r="AR3202" s="61"/>
      <c r="AS3202" s="61"/>
      <c r="AT3202" s="61"/>
      <c r="AU3202" s="61"/>
      <c r="AV3202" s="61"/>
      <c r="AW3202" s="60"/>
    </row>
    <row r="3203" s="59" customFormat="1" customHeight="1" spans="1:49">
      <c r="A3203" s="60"/>
      <c r="B3203" s="60"/>
      <c r="C3203" s="60"/>
      <c r="D3203" s="60"/>
      <c r="H3203" s="61"/>
      <c r="I3203" s="61"/>
      <c r="J3203" s="61"/>
      <c r="K3203" s="61"/>
      <c r="L3203" s="61"/>
      <c r="M3203" s="61"/>
      <c r="N3203" s="61"/>
      <c r="O3203" s="61"/>
      <c r="P3203" s="61"/>
      <c r="Q3203" s="61"/>
      <c r="R3203" s="61"/>
      <c r="S3203" s="61"/>
      <c r="T3203" s="61"/>
      <c r="U3203" s="61"/>
      <c r="V3203" s="61"/>
      <c r="W3203" s="61"/>
      <c r="X3203" s="61"/>
      <c r="Y3203" s="61"/>
      <c r="Z3203" s="61"/>
      <c r="AA3203" s="61"/>
      <c r="AB3203" s="61"/>
      <c r="AC3203" s="61"/>
      <c r="AD3203" s="61"/>
      <c r="AE3203" s="61"/>
      <c r="AF3203" s="61"/>
      <c r="AG3203" s="61"/>
      <c r="AH3203" s="61"/>
      <c r="AI3203" s="61"/>
      <c r="AJ3203" s="61"/>
      <c r="AK3203" s="61"/>
      <c r="AL3203" s="61"/>
      <c r="AM3203" s="61"/>
      <c r="AN3203" s="61"/>
      <c r="AO3203" s="61"/>
      <c r="AP3203" s="62"/>
      <c r="AQ3203" s="61"/>
      <c r="AR3203" s="61"/>
      <c r="AS3203" s="61"/>
      <c r="AT3203" s="61"/>
      <c r="AU3203" s="61"/>
      <c r="AV3203" s="61"/>
      <c r="AW3203" s="60"/>
    </row>
    <row r="3204" s="59" customFormat="1" customHeight="1" spans="1:49">
      <c r="A3204" s="60"/>
      <c r="B3204" s="60"/>
      <c r="C3204" s="60"/>
      <c r="D3204" s="60"/>
      <c r="H3204" s="61"/>
      <c r="I3204" s="61"/>
      <c r="J3204" s="61"/>
      <c r="K3204" s="61"/>
      <c r="L3204" s="61"/>
      <c r="M3204" s="61"/>
      <c r="N3204" s="61"/>
      <c r="O3204" s="61"/>
      <c r="P3204" s="61"/>
      <c r="Q3204" s="61"/>
      <c r="R3204" s="61"/>
      <c r="S3204" s="61"/>
      <c r="T3204" s="61"/>
      <c r="U3204" s="61"/>
      <c r="V3204" s="61"/>
      <c r="W3204" s="61"/>
      <c r="X3204" s="61"/>
      <c r="Y3204" s="61"/>
      <c r="Z3204" s="61"/>
      <c r="AA3204" s="61"/>
      <c r="AB3204" s="61"/>
      <c r="AC3204" s="61"/>
      <c r="AD3204" s="61"/>
      <c r="AE3204" s="61"/>
      <c r="AF3204" s="61"/>
      <c r="AG3204" s="61"/>
      <c r="AH3204" s="61"/>
      <c r="AI3204" s="61"/>
      <c r="AJ3204" s="61"/>
      <c r="AK3204" s="61"/>
      <c r="AL3204" s="61"/>
      <c r="AM3204" s="61"/>
      <c r="AN3204" s="61"/>
      <c r="AO3204" s="61"/>
      <c r="AP3204" s="62"/>
      <c r="AQ3204" s="61"/>
      <c r="AR3204" s="61"/>
      <c r="AS3204" s="61"/>
      <c r="AT3204" s="61"/>
      <c r="AU3204" s="61"/>
      <c r="AV3204" s="61"/>
      <c r="AW3204" s="60"/>
    </row>
    <row r="3205" s="59" customFormat="1" customHeight="1" spans="1:49">
      <c r="A3205" s="60"/>
      <c r="B3205" s="60"/>
      <c r="C3205" s="60"/>
      <c r="D3205" s="60"/>
      <c r="H3205" s="61"/>
      <c r="I3205" s="61"/>
      <c r="J3205" s="61"/>
      <c r="K3205" s="61"/>
      <c r="L3205" s="61"/>
      <c r="M3205" s="61"/>
      <c r="N3205" s="61"/>
      <c r="O3205" s="61"/>
      <c r="P3205" s="61"/>
      <c r="Q3205" s="61"/>
      <c r="R3205" s="61"/>
      <c r="S3205" s="61"/>
      <c r="T3205" s="61"/>
      <c r="U3205" s="61"/>
      <c r="V3205" s="61"/>
      <c r="W3205" s="61"/>
      <c r="X3205" s="61"/>
      <c r="Y3205" s="61"/>
      <c r="Z3205" s="61"/>
      <c r="AA3205" s="61"/>
      <c r="AB3205" s="61"/>
      <c r="AC3205" s="61"/>
      <c r="AD3205" s="61"/>
      <c r="AE3205" s="61"/>
      <c r="AF3205" s="61"/>
      <c r="AG3205" s="61"/>
      <c r="AH3205" s="61"/>
      <c r="AI3205" s="61"/>
      <c r="AJ3205" s="61"/>
      <c r="AK3205" s="61"/>
      <c r="AL3205" s="61"/>
      <c r="AM3205" s="61"/>
      <c r="AN3205" s="61"/>
      <c r="AO3205" s="61"/>
      <c r="AP3205" s="62"/>
      <c r="AQ3205" s="61"/>
      <c r="AR3205" s="61"/>
      <c r="AS3205" s="61"/>
      <c r="AT3205" s="61"/>
      <c r="AU3205" s="61"/>
      <c r="AV3205" s="61"/>
      <c r="AW3205" s="60"/>
    </row>
    <row r="3206" s="59" customFormat="1" customHeight="1" spans="1:49">
      <c r="A3206" s="60"/>
      <c r="B3206" s="60"/>
      <c r="C3206" s="60"/>
      <c r="D3206" s="60"/>
      <c r="H3206" s="61"/>
      <c r="I3206" s="61"/>
      <c r="J3206" s="61"/>
      <c r="K3206" s="61"/>
      <c r="L3206" s="61"/>
      <c r="M3206" s="61"/>
      <c r="N3206" s="61"/>
      <c r="O3206" s="61"/>
      <c r="P3206" s="61"/>
      <c r="Q3206" s="61"/>
      <c r="R3206" s="61"/>
      <c r="S3206" s="61"/>
      <c r="T3206" s="61"/>
      <c r="U3206" s="61"/>
      <c r="V3206" s="61"/>
      <c r="W3206" s="61"/>
      <c r="X3206" s="61"/>
      <c r="Y3206" s="61"/>
      <c r="Z3206" s="61"/>
      <c r="AA3206" s="61"/>
      <c r="AB3206" s="61"/>
      <c r="AC3206" s="61"/>
      <c r="AD3206" s="61"/>
      <c r="AE3206" s="61"/>
      <c r="AF3206" s="61"/>
      <c r="AG3206" s="61"/>
      <c r="AH3206" s="61"/>
      <c r="AI3206" s="61"/>
      <c r="AJ3206" s="61"/>
      <c r="AK3206" s="61"/>
      <c r="AL3206" s="61"/>
      <c r="AM3206" s="61"/>
      <c r="AN3206" s="61"/>
      <c r="AO3206" s="61"/>
      <c r="AP3206" s="62"/>
      <c r="AQ3206" s="61"/>
      <c r="AR3206" s="61"/>
      <c r="AS3206" s="61"/>
      <c r="AT3206" s="61"/>
      <c r="AU3206" s="61"/>
      <c r="AV3206" s="61"/>
      <c r="AW3206" s="60"/>
    </row>
    <row r="3207" s="59" customFormat="1" customHeight="1" spans="1:49">
      <c r="A3207" s="60"/>
      <c r="B3207" s="60"/>
      <c r="C3207" s="60"/>
      <c r="D3207" s="60"/>
      <c r="H3207" s="61"/>
      <c r="I3207" s="61"/>
      <c r="J3207" s="61"/>
      <c r="K3207" s="61"/>
      <c r="L3207" s="61"/>
      <c r="M3207" s="61"/>
      <c r="N3207" s="61"/>
      <c r="O3207" s="61"/>
      <c r="P3207" s="61"/>
      <c r="Q3207" s="61"/>
      <c r="R3207" s="61"/>
      <c r="S3207" s="61"/>
      <c r="T3207" s="61"/>
      <c r="U3207" s="61"/>
      <c r="V3207" s="61"/>
      <c r="W3207" s="61"/>
      <c r="X3207" s="61"/>
      <c r="Y3207" s="61"/>
      <c r="Z3207" s="61"/>
      <c r="AA3207" s="61"/>
      <c r="AB3207" s="61"/>
      <c r="AC3207" s="61"/>
      <c r="AD3207" s="61"/>
      <c r="AE3207" s="61"/>
      <c r="AF3207" s="61"/>
      <c r="AG3207" s="61"/>
      <c r="AH3207" s="61"/>
      <c r="AI3207" s="61"/>
      <c r="AJ3207" s="61"/>
      <c r="AK3207" s="61"/>
      <c r="AL3207" s="61"/>
      <c r="AM3207" s="61"/>
      <c r="AN3207" s="61"/>
      <c r="AO3207" s="61"/>
      <c r="AP3207" s="62"/>
      <c r="AQ3207" s="61"/>
      <c r="AR3207" s="61"/>
      <c r="AS3207" s="61"/>
      <c r="AT3207" s="61"/>
      <c r="AU3207" s="61"/>
      <c r="AV3207" s="61"/>
      <c r="AW3207" s="60"/>
    </row>
    <row r="3208" s="59" customFormat="1" customHeight="1" spans="1:49">
      <c r="A3208" s="60"/>
      <c r="B3208" s="60"/>
      <c r="C3208" s="60"/>
      <c r="D3208" s="60"/>
      <c r="H3208" s="61"/>
      <c r="I3208" s="61"/>
      <c r="J3208" s="61"/>
      <c r="K3208" s="61"/>
      <c r="L3208" s="61"/>
      <c r="M3208" s="61"/>
      <c r="N3208" s="61"/>
      <c r="O3208" s="61"/>
      <c r="P3208" s="61"/>
      <c r="Q3208" s="61"/>
      <c r="R3208" s="61"/>
      <c r="S3208" s="61"/>
      <c r="T3208" s="61"/>
      <c r="U3208" s="61"/>
      <c r="V3208" s="61"/>
      <c r="W3208" s="61"/>
      <c r="X3208" s="61"/>
      <c r="Y3208" s="61"/>
      <c r="Z3208" s="61"/>
      <c r="AA3208" s="61"/>
      <c r="AB3208" s="61"/>
      <c r="AC3208" s="61"/>
      <c r="AD3208" s="61"/>
      <c r="AE3208" s="61"/>
      <c r="AF3208" s="61"/>
      <c r="AG3208" s="61"/>
      <c r="AH3208" s="61"/>
      <c r="AI3208" s="61"/>
      <c r="AJ3208" s="61"/>
      <c r="AK3208" s="61"/>
      <c r="AL3208" s="61"/>
      <c r="AM3208" s="61"/>
      <c r="AN3208" s="61"/>
      <c r="AO3208" s="61"/>
      <c r="AP3208" s="62"/>
      <c r="AQ3208" s="61"/>
      <c r="AR3208" s="61"/>
      <c r="AS3208" s="61"/>
      <c r="AT3208" s="61"/>
      <c r="AU3208" s="61"/>
      <c r="AV3208" s="61"/>
      <c r="AW3208" s="60"/>
    </row>
    <row r="3209" s="59" customFormat="1" customHeight="1" spans="1:49">
      <c r="A3209" s="60"/>
      <c r="B3209" s="60"/>
      <c r="C3209" s="60"/>
      <c r="D3209" s="60"/>
      <c r="H3209" s="61"/>
      <c r="I3209" s="61"/>
      <c r="J3209" s="61"/>
      <c r="K3209" s="61"/>
      <c r="L3209" s="61"/>
      <c r="M3209" s="61"/>
      <c r="N3209" s="61"/>
      <c r="O3209" s="61"/>
      <c r="P3209" s="61"/>
      <c r="Q3209" s="61"/>
      <c r="R3209" s="61"/>
      <c r="S3209" s="61"/>
      <c r="T3209" s="61"/>
      <c r="U3209" s="61"/>
      <c r="V3209" s="61"/>
      <c r="W3209" s="61"/>
      <c r="X3209" s="61"/>
      <c r="Y3209" s="61"/>
      <c r="Z3209" s="61"/>
      <c r="AA3209" s="61"/>
      <c r="AB3209" s="61"/>
      <c r="AC3209" s="61"/>
      <c r="AD3209" s="61"/>
      <c r="AE3209" s="61"/>
      <c r="AF3209" s="61"/>
      <c r="AG3209" s="61"/>
      <c r="AH3209" s="61"/>
      <c r="AI3209" s="61"/>
      <c r="AJ3209" s="61"/>
      <c r="AK3209" s="61"/>
      <c r="AL3209" s="61"/>
      <c r="AM3209" s="61"/>
      <c r="AN3209" s="61"/>
      <c r="AO3209" s="61"/>
      <c r="AP3209" s="62"/>
      <c r="AQ3209" s="61"/>
      <c r="AR3209" s="61"/>
      <c r="AS3209" s="61"/>
      <c r="AT3209" s="61"/>
      <c r="AU3209" s="61"/>
      <c r="AV3209" s="61"/>
      <c r="AW3209" s="60"/>
    </row>
    <row r="3210" s="59" customFormat="1" customHeight="1" spans="1:49">
      <c r="A3210" s="60"/>
      <c r="B3210" s="60"/>
      <c r="C3210" s="60"/>
      <c r="D3210" s="60"/>
      <c r="H3210" s="61"/>
      <c r="I3210" s="61"/>
      <c r="J3210" s="61"/>
      <c r="K3210" s="61"/>
      <c r="L3210" s="61"/>
      <c r="M3210" s="61"/>
      <c r="N3210" s="61"/>
      <c r="O3210" s="61"/>
      <c r="P3210" s="61"/>
      <c r="Q3210" s="61"/>
      <c r="R3210" s="61"/>
      <c r="S3210" s="61"/>
      <c r="T3210" s="61"/>
      <c r="U3210" s="61"/>
      <c r="V3210" s="61"/>
      <c r="W3210" s="61"/>
      <c r="X3210" s="61"/>
      <c r="Y3210" s="61"/>
      <c r="Z3210" s="61"/>
      <c r="AA3210" s="61"/>
      <c r="AB3210" s="61"/>
      <c r="AC3210" s="61"/>
      <c r="AD3210" s="61"/>
      <c r="AE3210" s="61"/>
      <c r="AF3210" s="61"/>
      <c r="AG3210" s="61"/>
      <c r="AH3210" s="61"/>
      <c r="AI3210" s="61"/>
      <c r="AJ3210" s="61"/>
      <c r="AK3210" s="61"/>
      <c r="AL3210" s="61"/>
      <c r="AM3210" s="61"/>
      <c r="AN3210" s="61"/>
      <c r="AO3210" s="61"/>
      <c r="AP3210" s="62"/>
      <c r="AQ3210" s="61"/>
      <c r="AR3210" s="61"/>
      <c r="AS3210" s="61"/>
      <c r="AT3210" s="61"/>
      <c r="AU3210" s="61"/>
      <c r="AV3210" s="61"/>
      <c r="AW3210" s="60"/>
    </row>
    <row r="3211" s="59" customFormat="1" customHeight="1" spans="1:49">
      <c r="A3211" s="60"/>
      <c r="B3211" s="60"/>
      <c r="C3211" s="60"/>
      <c r="D3211" s="60"/>
      <c r="H3211" s="61"/>
      <c r="I3211" s="61"/>
      <c r="J3211" s="61"/>
      <c r="K3211" s="61"/>
      <c r="L3211" s="61"/>
      <c r="M3211" s="61"/>
      <c r="N3211" s="61"/>
      <c r="O3211" s="61"/>
      <c r="P3211" s="61"/>
      <c r="Q3211" s="61"/>
      <c r="R3211" s="61"/>
      <c r="S3211" s="61"/>
      <c r="T3211" s="61"/>
      <c r="U3211" s="61"/>
      <c r="V3211" s="61"/>
      <c r="W3211" s="61"/>
      <c r="X3211" s="61"/>
      <c r="Y3211" s="61"/>
      <c r="Z3211" s="61"/>
      <c r="AA3211" s="61"/>
      <c r="AB3211" s="61"/>
      <c r="AC3211" s="61"/>
      <c r="AD3211" s="61"/>
      <c r="AE3211" s="61"/>
      <c r="AF3211" s="61"/>
      <c r="AG3211" s="61"/>
      <c r="AH3211" s="61"/>
      <c r="AI3211" s="61"/>
      <c r="AJ3211" s="61"/>
      <c r="AK3211" s="61"/>
      <c r="AL3211" s="61"/>
      <c r="AM3211" s="61"/>
      <c r="AN3211" s="61"/>
      <c r="AO3211" s="61"/>
      <c r="AP3211" s="62"/>
      <c r="AQ3211" s="61"/>
      <c r="AR3211" s="61"/>
      <c r="AS3211" s="61"/>
      <c r="AT3211" s="61"/>
      <c r="AU3211" s="61"/>
      <c r="AV3211" s="61"/>
      <c r="AW3211" s="60"/>
    </row>
    <row r="3212" s="59" customFormat="1" customHeight="1" spans="1:49">
      <c r="A3212" s="60"/>
      <c r="B3212" s="60"/>
      <c r="C3212" s="60"/>
      <c r="D3212" s="60"/>
      <c r="H3212" s="61"/>
      <c r="I3212" s="61"/>
      <c r="J3212" s="61"/>
      <c r="K3212" s="61"/>
      <c r="L3212" s="61"/>
      <c r="M3212" s="61"/>
      <c r="N3212" s="61"/>
      <c r="O3212" s="61"/>
      <c r="P3212" s="61"/>
      <c r="Q3212" s="61"/>
      <c r="R3212" s="61"/>
      <c r="S3212" s="61"/>
      <c r="T3212" s="61"/>
      <c r="U3212" s="61"/>
      <c r="V3212" s="61"/>
      <c r="W3212" s="61"/>
      <c r="X3212" s="61"/>
      <c r="Y3212" s="61"/>
      <c r="Z3212" s="61"/>
      <c r="AA3212" s="61"/>
      <c r="AB3212" s="61"/>
      <c r="AC3212" s="61"/>
      <c r="AD3212" s="61"/>
      <c r="AE3212" s="61"/>
      <c r="AF3212" s="61"/>
      <c r="AG3212" s="61"/>
      <c r="AH3212" s="61"/>
      <c r="AI3212" s="61"/>
      <c r="AJ3212" s="61"/>
      <c r="AK3212" s="61"/>
      <c r="AL3212" s="61"/>
      <c r="AM3212" s="61"/>
      <c r="AN3212" s="61"/>
      <c r="AO3212" s="61"/>
      <c r="AP3212" s="62"/>
      <c r="AQ3212" s="61"/>
      <c r="AR3212" s="61"/>
      <c r="AS3212" s="61"/>
      <c r="AT3212" s="61"/>
      <c r="AU3212" s="61"/>
      <c r="AV3212" s="61"/>
      <c r="AW3212" s="60"/>
    </row>
    <row r="3213" s="59" customFormat="1" customHeight="1" spans="1:49">
      <c r="A3213" s="60"/>
      <c r="B3213" s="60"/>
      <c r="C3213" s="60"/>
      <c r="D3213" s="60"/>
      <c r="H3213" s="61"/>
      <c r="I3213" s="61"/>
      <c r="J3213" s="61"/>
      <c r="K3213" s="61"/>
      <c r="L3213" s="61"/>
      <c r="M3213" s="61"/>
      <c r="N3213" s="61"/>
      <c r="O3213" s="61"/>
      <c r="P3213" s="61"/>
      <c r="Q3213" s="61"/>
      <c r="R3213" s="61"/>
      <c r="S3213" s="61"/>
      <c r="T3213" s="61"/>
      <c r="U3213" s="61"/>
      <c r="V3213" s="61"/>
      <c r="W3213" s="61"/>
      <c r="X3213" s="61"/>
      <c r="Y3213" s="61"/>
      <c r="Z3213" s="61"/>
      <c r="AA3213" s="61"/>
      <c r="AB3213" s="61"/>
      <c r="AC3213" s="61"/>
      <c r="AD3213" s="61"/>
      <c r="AE3213" s="61"/>
      <c r="AF3213" s="61"/>
      <c r="AG3213" s="61"/>
      <c r="AH3213" s="61"/>
      <c r="AI3213" s="61"/>
      <c r="AJ3213" s="61"/>
      <c r="AK3213" s="61"/>
      <c r="AL3213" s="61"/>
      <c r="AM3213" s="61"/>
      <c r="AN3213" s="61"/>
      <c r="AO3213" s="61"/>
      <c r="AP3213" s="62"/>
      <c r="AQ3213" s="61"/>
      <c r="AR3213" s="61"/>
      <c r="AS3213" s="61"/>
      <c r="AT3213" s="61"/>
      <c r="AU3213" s="61"/>
      <c r="AV3213" s="61"/>
      <c r="AW3213" s="60"/>
    </row>
    <row r="3214" s="59" customFormat="1" customHeight="1" spans="1:49">
      <c r="A3214" s="60"/>
      <c r="B3214" s="60"/>
      <c r="C3214" s="60"/>
      <c r="D3214" s="60"/>
      <c r="H3214" s="61"/>
      <c r="I3214" s="61"/>
      <c r="J3214" s="61"/>
      <c r="K3214" s="61"/>
      <c r="L3214" s="61"/>
      <c r="M3214" s="61"/>
      <c r="N3214" s="61"/>
      <c r="O3214" s="61"/>
      <c r="P3214" s="61"/>
      <c r="Q3214" s="61"/>
      <c r="R3214" s="61"/>
      <c r="S3214" s="61"/>
      <c r="T3214" s="61"/>
      <c r="U3214" s="61"/>
      <c r="V3214" s="61"/>
      <c r="W3214" s="61"/>
      <c r="X3214" s="61"/>
      <c r="Y3214" s="61"/>
      <c r="Z3214" s="61"/>
      <c r="AA3214" s="61"/>
      <c r="AB3214" s="61"/>
      <c r="AC3214" s="61"/>
      <c r="AD3214" s="61"/>
      <c r="AE3214" s="61"/>
      <c r="AF3214" s="61"/>
      <c r="AG3214" s="61"/>
      <c r="AH3214" s="61"/>
      <c r="AI3214" s="61"/>
      <c r="AJ3214" s="61"/>
      <c r="AK3214" s="61"/>
      <c r="AL3214" s="61"/>
      <c r="AM3214" s="61"/>
      <c r="AN3214" s="61"/>
      <c r="AO3214" s="61"/>
      <c r="AP3214" s="62"/>
      <c r="AQ3214" s="61"/>
      <c r="AR3214" s="61"/>
      <c r="AS3214" s="61"/>
      <c r="AT3214" s="61"/>
      <c r="AU3214" s="61"/>
      <c r="AV3214" s="61"/>
      <c r="AW3214" s="60"/>
    </row>
    <row r="3215" s="59" customFormat="1" customHeight="1" spans="1:49">
      <c r="A3215" s="60"/>
      <c r="B3215" s="60"/>
      <c r="C3215" s="60"/>
      <c r="D3215" s="60"/>
      <c r="H3215" s="61"/>
      <c r="I3215" s="61"/>
      <c r="J3215" s="61"/>
      <c r="K3215" s="61"/>
      <c r="L3215" s="61"/>
      <c r="M3215" s="61"/>
      <c r="N3215" s="61"/>
      <c r="O3215" s="61"/>
      <c r="P3215" s="61"/>
      <c r="Q3215" s="61"/>
      <c r="R3215" s="61"/>
      <c r="S3215" s="61"/>
      <c r="T3215" s="61"/>
      <c r="U3215" s="61"/>
      <c r="V3215" s="61"/>
      <c r="W3215" s="61"/>
      <c r="X3215" s="61"/>
      <c r="Y3215" s="61"/>
      <c r="Z3215" s="61"/>
      <c r="AA3215" s="61"/>
      <c r="AB3215" s="61"/>
      <c r="AC3215" s="61"/>
      <c r="AD3215" s="61"/>
      <c r="AE3215" s="61"/>
      <c r="AF3215" s="61"/>
      <c r="AG3215" s="61"/>
      <c r="AH3215" s="61"/>
      <c r="AI3215" s="61"/>
      <c r="AJ3215" s="61"/>
      <c r="AK3215" s="61"/>
      <c r="AL3215" s="61"/>
      <c r="AM3215" s="61"/>
      <c r="AN3215" s="61"/>
      <c r="AO3215" s="61"/>
      <c r="AP3215" s="62"/>
      <c r="AQ3215" s="61"/>
      <c r="AR3215" s="61"/>
      <c r="AS3215" s="61"/>
      <c r="AT3215" s="61"/>
      <c r="AU3215" s="61"/>
      <c r="AV3215" s="61"/>
      <c r="AW3215" s="60"/>
    </row>
    <row r="3216" s="59" customFormat="1" customHeight="1" spans="1:49">
      <c r="A3216" s="60"/>
      <c r="B3216" s="60"/>
      <c r="C3216" s="60"/>
      <c r="D3216" s="60"/>
      <c r="H3216" s="61"/>
      <c r="I3216" s="61"/>
      <c r="J3216" s="61"/>
      <c r="K3216" s="61"/>
      <c r="L3216" s="61"/>
      <c r="M3216" s="61"/>
      <c r="N3216" s="61"/>
      <c r="O3216" s="61"/>
      <c r="P3216" s="61"/>
      <c r="Q3216" s="61"/>
      <c r="R3216" s="61"/>
      <c r="S3216" s="61"/>
      <c r="T3216" s="61"/>
      <c r="U3216" s="61"/>
      <c r="V3216" s="61"/>
      <c r="W3216" s="61"/>
      <c r="X3216" s="61"/>
      <c r="Y3216" s="61"/>
      <c r="Z3216" s="61"/>
      <c r="AA3216" s="61"/>
      <c r="AB3216" s="61"/>
      <c r="AC3216" s="61"/>
      <c r="AD3216" s="61"/>
      <c r="AE3216" s="61"/>
      <c r="AF3216" s="61"/>
      <c r="AG3216" s="61"/>
      <c r="AH3216" s="61"/>
      <c r="AI3216" s="61"/>
      <c r="AJ3216" s="61"/>
      <c r="AK3216" s="61"/>
      <c r="AL3216" s="61"/>
      <c r="AM3216" s="61"/>
      <c r="AN3216" s="61"/>
      <c r="AO3216" s="61"/>
      <c r="AP3216" s="62"/>
      <c r="AQ3216" s="61"/>
      <c r="AR3216" s="61"/>
      <c r="AS3216" s="61"/>
      <c r="AT3216" s="61"/>
      <c r="AU3216" s="61"/>
      <c r="AV3216" s="61"/>
      <c r="AW3216" s="60"/>
    </row>
    <row r="3217" s="59" customFormat="1" customHeight="1" spans="1:49">
      <c r="A3217" s="60"/>
      <c r="B3217" s="60"/>
      <c r="C3217" s="60"/>
      <c r="D3217" s="60"/>
      <c r="H3217" s="61"/>
      <c r="I3217" s="61"/>
      <c r="J3217" s="61"/>
      <c r="K3217" s="61"/>
      <c r="L3217" s="61"/>
      <c r="M3217" s="61"/>
      <c r="N3217" s="61"/>
      <c r="O3217" s="61"/>
      <c r="P3217" s="61"/>
      <c r="Q3217" s="61"/>
      <c r="R3217" s="61"/>
      <c r="S3217" s="61"/>
      <c r="T3217" s="61"/>
      <c r="U3217" s="61"/>
      <c r="V3217" s="61"/>
      <c r="W3217" s="61"/>
      <c r="X3217" s="61"/>
      <c r="Y3217" s="61"/>
      <c r="Z3217" s="61"/>
      <c r="AA3217" s="61"/>
      <c r="AB3217" s="61"/>
      <c r="AC3217" s="61"/>
      <c r="AD3217" s="61"/>
      <c r="AE3217" s="61"/>
      <c r="AF3217" s="61"/>
      <c r="AG3217" s="61"/>
      <c r="AH3217" s="61"/>
      <c r="AI3217" s="61"/>
      <c r="AJ3217" s="61"/>
      <c r="AK3217" s="61"/>
      <c r="AL3217" s="61"/>
      <c r="AM3217" s="61"/>
      <c r="AN3217" s="61"/>
      <c r="AO3217" s="61"/>
      <c r="AP3217" s="62"/>
      <c r="AQ3217" s="61"/>
      <c r="AR3217" s="61"/>
      <c r="AS3217" s="61"/>
      <c r="AT3217" s="61"/>
      <c r="AU3217" s="61"/>
      <c r="AV3217" s="61"/>
      <c r="AW3217" s="60"/>
    </row>
    <row r="3218" s="59" customFormat="1" customHeight="1" spans="1:49">
      <c r="A3218" s="60"/>
      <c r="B3218" s="60"/>
      <c r="C3218" s="60"/>
      <c r="D3218" s="60"/>
      <c r="H3218" s="61"/>
      <c r="I3218" s="61"/>
      <c r="J3218" s="61"/>
      <c r="K3218" s="61"/>
      <c r="L3218" s="61"/>
      <c r="M3218" s="61"/>
      <c r="N3218" s="61"/>
      <c r="O3218" s="61"/>
      <c r="P3218" s="61"/>
      <c r="Q3218" s="61"/>
      <c r="R3218" s="61"/>
      <c r="S3218" s="61"/>
      <c r="T3218" s="61"/>
      <c r="U3218" s="61"/>
      <c r="V3218" s="61"/>
      <c r="W3218" s="61"/>
      <c r="X3218" s="61"/>
      <c r="Y3218" s="61"/>
      <c r="Z3218" s="61"/>
      <c r="AA3218" s="61"/>
      <c r="AB3218" s="61"/>
      <c r="AC3218" s="61"/>
      <c r="AD3218" s="61"/>
      <c r="AE3218" s="61"/>
      <c r="AF3218" s="61"/>
      <c r="AG3218" s="61"/>
      <c r="AH3218" s="61"/>
      <c r="AI3218" s="61"/>
      <c r="AJ3218" s="61"/>
      <c r="AK3218" s="61"/>
      <c r="AL3218" s="61"/>
      <c r="AM3218" s="61"/>
      <c r="AN3218" s="61"/>
      <c r="AO3218" s="61"/>
      <c r="AP3218" s="62"/>
      <c r="AQ3218" s="61"/>
      <c r="AR3218" s="61"/>
      <c r="AS3218" s="61"/>
      <c r="AT3218" s="61"/>
      <c r="AU3218" s="61"/>
      <c r="AV3218" s="61"/>
      <c r="AW3218" s="60"/>
    </row>
    <row r="3219" s="59" customFormat="1" customHeight="1" spans="1:49">
      <c r="A3219" s="60"/>
      <c r="B3219" s="60"/>
      <c r="C3219" s="60"/>
      <c r="D3219" s="60"/>
      <c r="H3219" s="61"/>
      <c r="I3219" s="61"/>
      <c r="J3219" s="61"/>
      <c r="K3219" s="61"/>
      <c r="L3219" s="61"/>
      <c r="M3219" s="61"/>
      <c r="N3219" s="61"/>
      <c r="O3219" s="61"/>
      <c r="P3219" s="61"/>
      <c r="Q3219" s="61"/>
      <c r="R3219" s="61"/>
      <c r="S3219" s="61"/>
      <c r="T3219" s="61"/>
      <c r="U3219" s="61"/>
      <c r="V3219" s="61"/>
      <c r="W3219" s="61"/>
      <c r="X3219" s="61"/>
      <c r="Y3219" s="61"/>
      <c r="Z3219" s="61"/>
      <c r="AA3219" s="61"/>
      <c r="AB3219" s="61"/>
      <c r="AC3219" s="61"/>
      <c r="AD3219" s="61"/>
      <c r="AE3219" s="61"/>
      <c r="AF3219" s="61"/>
      <c r="AG3219" s="61"/>
      <c r="AH3219" s="61"/>
      <c r="AI3219" s="61"/>
      <c r="AJ3219" s="61"/>
      <c r="AK3219" s="61"/>
      <c r="AL3219" s="61"/>
      <c r="AM3219" s="61"/>
      <c r="AN3219" s="61"/>
      <c r="AO3219" s="61"/>
      <c r="AP3219" s="62"/>
      <c r="AQ3219" s="61"/>
      <c r="AR3219" s="61"/>
      <c r="AS3219" s="61"/>
      <c r="AT3219" s="61"/>
      <c r="AU3219" s="61"/>
      <c r="AV3219" s="61"/>
      <c r="AW3219" s="60"/>
    </row>
    <row r="3220" s="59" customFormat="1" customHeight="1" spans="1:49">
      <c r="A3220" s="60"/>
      <c r="B3220" s="60"/>
      <c r="C3220" s="60"/>
      <c r="D3220" s="60"/>
      <c r="H3220" s="61"/>
      <c r="I3220" s="61"/>
      <c r="J3220" s="61"/>
      <c r="K3220" s="61"/>
      <c r="L3220" s="61"/>
      <c r="M3220" s="61"/>
      <c r="N3220" s="61"/>
      <c r="O3220" s="61"/>
      <c r="P3220" s="61"/>
      <c r="Q3220" s="61"/>
      <c r="R3220" s="61"/>
      <c r="S3220" s="61"/>
      <c r="T3220" s="61"/>
      <c r="U3220" s="61"/>
      <c r="V3220" s="61"/>
      <c r="W3220" s="61"/>
      <c r="X3220" s="61"/>
      <c r="Y3220" s="61"/>
      <c r="Z3220" s="61"/>
      <c r="AA3220" s="61"/>
      <c r="AB3220" s="61"/>
      <c r="AC3220" s="61"/>
      <c r="AD3220" s="61"/>
      <c r="AE3220" s="61"/>
      <c r="AF3220" s="61"/>
      <c r="AG3220" s="61"/>
      <c r="AH3220" s="61"/>
      <c r="AI3220" s="61"/>
      <c r="AJ3220" s="61"/>
      <c r="AK3220" s="61"/>
      <c r="AL3220" s="61"/>
      <c r="AM3220" s="61"/>
      <c r="AN3220" s="61"/>
      <c r="AO3220" s="61"/>
      <c r="AP3220" s="62"/>
      <c r="AQ3220" s="61"/>
      <c r="AR3220" s="61"/>
      <c r="AS3220" s="61"/>
      <c r="AT3220" s="61"/>
      <c r="AU3220" s="61"/>
      <c r="AV3220" s="61"/>
      <c r="AW3220" s="60"/>
    </row>
    <row r="3221" s="59" customFormat="1" customHeight="1" spans="1:49">
      <c r="A3221" s="60"/>
      <c r="B3221" s="60"/>
      <c r="C3221" s="60"/>
      <c r="D3221" s="60"/>
      <c r="H3221" s="61"/>
      <c r="I3221" s="61"/>
      <c r="J3221" s="61"/>
      <c r="K3221" s="61"/>
      <c r="L3221" s="61"/>
      <c r="M3221" s="61"/>
      <c r="N3221" s="61"/>
      <c r="O3221" s="61"/>
      <c r="P3221" s="61"/>
      <c r="Q3221" s="61"/>
      <c r="R3221" s="61"/>
      <c r="S3221" s="61"/>
      <c r="T3221" s="61"/>
      <c r="U3221" s="61"/>
      <c r="V3221" s="61"/>
      <c r="W3221" s="61"/>
      <c r="X3221" s="61"/>
      <c r="Y3221" s="61"/>
      <c r="Z3221" s="61"/>
      <c r="AA3221" s="61"/>
      <c r="AB3221" s="61"/>
      <c r="AC3221" s="61"/>
      <c r="AD3221" s="61"/>
      <c r="AE3221" s="61"/>
      <c r="AF3221" s="61"/>
      <c r="AG3221" s="61"/>
      <c r="AH3221" s="61"/>
      <c r="AI3221" s="61"/>
      <c r="AJ3221" s="61"/>
      <c r="AK3221" s="61"/>
      <c r="AL3221" s="61"/>
      <c r="AM3221" s="61"/>
      <c r="AN3221" s="61"/>
      <c r="AO3221" s="61"/>
      <c r="AP3221" s="62"/>
      <c r="AQ3221" s="61"/>
      <c r="AR3221" s="61"/>
      <c r="AS3221" s="61"/>
      <c r="AT3221" s="61"/>
      <c r="AU3221" s="61"/>
      <c r="AV3221" s="61"/>
      <c r="AW3221" s="60"/>
    </row>
    <row r="3222" s="59" customFormat="1" customHeight="1" spans="1:49">
      <c r="A3222" s="60"/>
      <c r="B3222" s="60"/>
      <c r="C3222" s="60"/>
      <c r="D3222" s="60"/>
      <c r="H3222" s="61"/>
      <c r="I3222" s="61"/>
      <c r="J3222" s="61"/>
      <c r="K3222" s="61"/>
      <c r="L3222" s="61"/>
      <c r="M3222" s="61"/>
      <c r="N3222" s="61"/>
      <c r="O3222" s="61"/>
      <c r="P3222" s="61"/>
      <c r="Q3222" s="61"/>
      <c r="R3222" s="61"/>
      <c r="S3222" s="61"/>
      <c r="T3222" s="61"/>
      <c r="U3222" s="61"/>
      <c r="V3222" s="61"/>
      <c r="W3222" s="61"/>
      <c r="X3222" s="61"/>
      <c r="Y3222" s="61"/>
      <c r="Z3222" s="61"/>
      <c r="AA3222" s="61"/>
      <c r="AB3222" s="61"/>
      <c r="AC3222" s="61"/>
      <c r="AD3222" s="61"/>
      <c r="AE3222" s="61"/>
      <c r="AF3222" s="61"/>
      <c r="AG3222" s="61"/>
      <c r="AH3222" s="61"/>
      <c r="AI3222" s="61"/>
      <c r="AJ3222" s="61"/>
      <c r="AK3222" s="61"/>
      <c r="AL3222" s="61"/>
      <c r="AM3222" s="61"/>
      <c r="AN3222" s="61"/>
      <c r="AO3222" s="61"/>
      <c r="AP3222" s="62"/>
      <c r="AQ3222" s="61"/>
      <c r="AR3222" s="61"/>
      <c r="AS3222" s="61"/>
      <c r="AT3222" s="61"/>
      <c r="AU3222" s="61"/>
      <c r="AV3222" s="61"/>
      <c r="AW3222" s="60"/>
    </row>
    <row r="3223" s="59" customFormat="1" customHeight="1" spans="1:49">
      <c r="A3223" s="60"/>
      <c r="B3223" s="60"/>
      <c r="C3223" s="60"/>
      <c r="D3223" s="60"/>
      <c r="H3223" s="61"/>
      <c r="I3223" s="61"/>
      <c r="J3223" s="61"/>
      <c r="K3223" s="61"/>
      <c r="L3223" s="61"/>
      <c r="M3223" s="61"/>
      <c r="N3223" s="61"/>
      <c r="O3223" s="61"/>
      <c r="P3223" s="61"/>
      <c r="Q3223" s="61"/>
      <c r="R3223" s="61"/>
      <c r="S3223" s="61"/>
      <c r="T3223" s="61"/>
      <c r="U3223" s="61"/>
      <c r="V3223" s="61"/>
      <c r="W3223" s="61"/>
      <c r="X3223" s="61"/>
      <c r="Y3223" s="61"/>
      <c r="Z3223" s="61"/>
      <c r="AA3223" s="61"/>
      <c r="AB3223" s="61"/>
      <c r="AC3223" s="61"/>
      <c r="AD3223" s="61"/>
      <c r="AE3223" s="61"/>
      <c r="AF3223" s="61"/>
      <c r="AG3223" s="61"/>
      <c r="AH3223" s="61"/>
      <c r="AI3223" s="61"/>
      <c r="AJ3223" s="61"/>
      <c r="AK3223" s="61"/>
      <c r="AL3223" s="61"/>
      <c r="AM3223" s="61"/>
      <c r="AN3223" s="61"/>
      <c r="AO3223" s="61"/>
      <c r="AP3223" s="62"/>
      <c r="AQ3223" s="61"/>
      <c r="AR3223" s="61"/>
      <c r="AS3223" s="61"/>
      <c r="AT3223" s="61"/>
      <c r="AU3223" s="61"/>
      <c r="AV3223" s="61"/>
      <c r="AW3223" s="60"/>
    </row>
    <row r="3224" s="59" customFormat="1" customHeight="1" spans="1:49">
      <c r="A3224" s="60"/>
      <c r="B3224" s="60"/>
      <c r="C3224" s="60"/>
      <c r="D3224" s="60"/>
      <c r="H3224" s="61"/>
      <c r="I3224" s="61"/>
      <c r="J3224" s="61"/>
      <c r="K3224" s="61"/>
      <c r="L3224" s="61"/>
      <c r="M3224" s="61"/>
      <c r="N3224" s="61"/>
      <c r="O3224" s="61"/>
      <c r="P3224" s="61"/>
      <c r="Q3224" s="61"/>
      <c r="R3224" s="61"/>
      <c r="S3224" s="61"/>
      <c r="T3224" s="61"/>
      <c r="U3224" s="61"/>
      <c r="V3224" s="61"/>
      <c r="W3224" s="61"/>
      <c r="X3224" s="61"/>
      <c r="Y3224" s="61"/>
      <c r="Z3224" s="61"/>
      <c r="AA3224" s="61"/>
      <c r="AB3224" s="61"/>
      <c r="AC3224" s="61"/>
      <c r="AD3224" s="61"/>
      <c r="AE3224" s="61"/>
      <c r="AF3224" s="61"/>
      <c r="AG3224" s="61"/>
      <c r="AH3224" s="61"/>
      <c r="AI3224" s="61"/>
      <c r="AJ3224" s="61"/>
      <c r="AK3224" s="61"/>
      <c r="AL3224" s="61"/>
      <c r="AM3224" s="61"/>
      <c r="AN3224" s="61"/>
      <c r="AO3224" s="61"/>
      <c r="AP3224" s="62"/>
      <c r="AQ3224" s="61"/>
      <c r="AR3224" s="61"/>
      <c r="AS3224" s="61"/>
      <c r="AT3224" s="61"/>
      <c r="AU3224" s="61"/>
      <c r="AV3224" s="61"/>
      <c r="AW3224" s="60"/>
    </row>
    <row r="3225" s="59" customFormat="1" customHeight="1" spans="1:49">
      <c r="A3225" s="60"/>
      <c r="B3225" s="60"/>
      <c r="C3225" s="60"/>
      <c r="D3225" s="60"/>
      <c r="H3225" s="61"/>
      <c r="I3225" s="61"/>
      <c r="J3225" s="61"/>
      <c r="K3225" s="61"/>
      <c r="L3225" s="61"/>
      <c r="M3225" s="61"/>
      <c r="N3225" s="61"/>
      <c r="O3225" s="61"/>
      <c r="P3225" s="61"/>
      <c r="Q3225" s="61"/>
      <c r="R3225" s="61"/>
      <c r="S3225" s="61"/>
      <c r="T3225" s="61"/>
      <c r="U3225" s="61"/>
      <c r="V3225" s="61"/>
      <c r="W3225" s="61"/>
      <c r="X3225" s="61"/>
      <c r="Y3225" s="61"/>
      <c r="Z3225" s="61"/>
      <c r="AA3225" s="61"/>
      <c r="AB3225" s="61"/>
      <c r="AC3225" s="61"/>
      <c r="AD3225" s="61"/>
      <c r="AE3225" s="61"/>
      <c r="AF3225" s="61"/>
      <c r="AG3225" s="61"/>
      <c r="AH3225" s="61"/>
      <c r="AI3225" s="61"/>
      <c r="AJ3225" s="61"/>
      <c r="AK3225" s="61"/>
      <c r="AL3225" s="61"/>
      <c r="AM3225" s="61"/>
      <c r="AN3225" s="61"/>
      <c r="AO3225" s="61"/>
      <c r="AP3225" s="62"/>
      <c r="AQ3225" s="61"/>
      <c r="AR3225" s="61"/>
      <c r="AS3225" s="61"/>
      <c r="AT3225" s="61"/>
      <c r="AU3225" s="61"/>
      <c r="AV3225" s="61"/>
      <c r="AW3225" s="60"/>
    </row>
    <row r="3226" s="59" customFormat="1" customHeight="1" spans="1:49">
      <c r="A3226" s="60"/>
      <c r="B3226" s="60"/>
      <c r="C3226" s="60"/>
      <c r="D3226" s="60"/>
      <c r="H3226" s="61"/>
      <c r="I3226" s="61"/>
      <c r="J3226" s="61"/>
      <c r="K3226" s="61"/>
      <c r="L3226" s="61"/>
      <c r="M3226" s="61"/>
      <c r="N3226" s="61"/>
      <c r="O3226" s="61"/>
      <c r="P3226" s="61"/>
      <c r="Q3226" s="61"/>
      <c r="R3226" s="61"/>
      <c r="S3226" s="61"/>
      <c r="T3226" s="61"/>
      <c r="U3226" s="61"/>
      <c r="V3226" s="61"/>
      <c r="W3226" s="61"/>
      <c r="X3226" s="61"/>
      <c r="Y3226" s="61"/>
      <c r="Z3226" s="61"/>
      <c r="AA3226" s="61"/>
      <c r="AB3226" s="61"/>
      <c r="AC3226" s="61"/>
      <c r="AD3226" s="61"/>
      <c r="AE3226" s="61"/>
      <c r="AF3226" s="61"/>
      <c r="AG3226" s="61"/>
      <c r="AH3226" s="61"/>
      <c r="AI3226" s="61"/>
      <c r="AJ3226" s="61"/>
      <c r="AK3226" s="61"/>
      <c r="AL3226" s="61"/>
      <c r="AM3226" s="61"/>
      <c r="AN3226" s="61"/>
      <c r="AO3226" s="61"/>
      <c r="AP3226" s="62"/>
      <c r="AQ3226" s="61"/>
      <c r="AR3226" s="61"/>
      <c r="AS3226" s="61"/>
      <c r="AT3226" s="61"/>
      <c r="AU3226" s="61"/>
      <c r="AV3226" s="61"/>
      <c r="AW3226" s="60"/>
    </row>
    <row r="3227" s="59" customFormat="1" customHeight="1" spans="1:49">
      <c r="A3227" s="60"/>
      <c r="B3227" s="60"/>
      <c r="C3227" s="60"/>
      <c r="D3227" s="60"/>
      <c r="H3227" s="61"/>
      <c r="I3227" s="61"/>
      <c r="J3227" s="61"/>
      <c r="K3227" s="61"/>
      <c r="L3227" s="61"/>
      <c r="M3227" s="61"/>
      <c r="N3227" s="61"/>
      <c r="O3227" s="61"/>
      <c r="P3227" s="61"/>
      <c r="Q3227" s="61"/>
      <c r="R3227" s="61"/>
      <c r="S3227" s="61"/>
      <c r="T3227" s="61"/>
      <c r="U3227" s="61"/>
      <c r="V3227" s="61"/>
      <c r="W3227" s="61"/>
      <c r="X3227" s="61"/>
      <c r="Y3227" s="61"/>
      <c r="Z3227" s="61"/>
      <c r="AA3227" s="61"/>
      <c r="AB3227" s="61"/>
      <c r="AC3227" s="61"/>
      <c r="AD3227" s="61"/>
      <c r="AE3227" s="61"/>
      <c r="AF3227" s="61"/>
      <c r="AG3227" s="61"/>
      <c r="AH3227" s="61"/>
      <c r="AI3227" s="61"/>
      <c r="AJ3227" s="61"/>
      <c r="AK3227" s="61"/>
      <c r="AL3227" s="61"/>
      <c r="AM3227" s="61"/>
      <c r="AN3227" s="61"/>
      <c r="AO3227" s="61"/>
      <c r="AP3227" s="62"/>
      <c r="AQ3227" s="61"/>
      <c r="AR3227" s="61"/>
      <c r="AS3227" s="61"/>
      <c r="AT3227" s="61"/>
      <c r="AU3227" s="61"/>
      <c r="AV3227" s="61"/>
      <c r="AW3227" s="60"/>
    </row>
    <row r="3228" s="59" customFormat="1" customHeight="1" spans="1:49">
      <c r="A3228" s="60"/>
      <c r="B3228" s="60"/>
      <c r="C3228" s="60"/>
      <c r="D3228" s="60"/>
      <c r="H3228" s="61"/>
      <c r="I3228" s="61"/>
      <c r="J3228" s="61"/>
      <c r="K3228" s="61"/>
      <c r="L3228" s="61"/>
      <c r="M3228" s="61"/>
      <c r="N3228" s="61"/>
      <c r="O3228" s="61"/>
      <c r="P3228" s="61"/>
      <c r="Q3228" s="61"/>
      <c r="R3228" s="61"/>
      <c r="S3228" s="61"/>
      <c r="T3228" s="61"/>
      <c r="U3228" s="61"/>
      <c r="V3228" s="61"/>
      <c r="W3228" s="61"/>
      <c r="X3228" s="61"/>
      <c r="Y3228" s="61"/>
      <c r="Z3228" s="61"/>
      <c r="AA3228" s="61"/>
      <c r="AB3228" s="61"/>
      <c r="AC3228" s="61"/>
      <c r="AD3228" s="61"/>
      <c r="AE3228" s="61"/>
      <c r="AF3228" s="61"/>
      <c r="AG3228" s="61"/>
      <c r="AH3228" s="61"/>
      <c r="AI3228" s="61"/>
      <c r="AJ3228" s="61"/>
      <c r="AK3228" s="61"/>
      <c r="AL3228" s="61"/>
      <c r="AM3228" s="61"/>
      <c r="AN3228" s="61"/>
      <c r="AO3228" s="61"/>
      <c r="AP3228" s="62"/>
      <c r="AQ3228" s="61"/>
      <c r="AR3228" s="61"/>
      <c r="AS3228" s="61"/>
      <c r="AT3228" s="61"/>
      <c r="AU3228" s="61"/>
      <c r="AV3228" s="61"/>
      <c r="AW3228" s="60"/>
    </row>
    <row r="3229" s="59" customFormat="1" customHeight="1" spans="1:49">
      <c r="A3229" s="60"/>
      <c r="B3229" s="60"/>
      <c r="C3229" s="60"/>
      <c r="D3229" s="60"/>
      <c r="H3229" s="61"/>
      <c r="I3229" s="61"/>
      <c r="J3229" s="61"/>
      <c r="K3229" s="61"/>
      <c r="L3229" s="61"/>
      <c r="M3229" s="61"/>
      <c r="N3229" s="61"/>
      <c r="O3229" s="61"/>
      <c r="P3229" s="61"/>
      <c r="Q3229" s="61"/>
      <c r="R3229" s="61"/>
      <c r="S3229" s="61"/>
      <c r="T3229" s="61"/>
      <c r="U3229" s="61"/>
      <c r="V3229" s="61"/>
      <c r="W3229" s="61"/>
      <c r="X3229" s="61"/>
      <c r="Y3229" s="61"/>
      <c r="Z3229" s="61"/>
      <c r="AA3229" s="61"/>
      <c r="AB3229" s="61"/>
      <c r="AC3229" s="61"/>
      <c r="AD3229" s="61"/>
      <c r="AE3229" s="61"/>
      <c r="AF3229" s="61"/>
      <c r="AG3229" s="61"/>
      <c r="AH3229" s="61"/>
      <c r="AI3229" s="61"/>
      <c r="AJ3229" s="61"/>
      <c r="AK3229" s="61"/>
      <c r="AL3229" s="61"/>
      <c r="AM3229" s="61"/>
      <c r="AN3229" s="61"/>
      <c r="AO3229" s="61"/>
      <c r="AP3229" s="62"/>
      <c r="AQ3229" s="61"/>
      <c r="AR3229" s="61"/>
      <c r="AS3229" s="61"/>
      <c r="AT3229" s="61"/>
      <c r="AU3229" s="61"/>
      <c r="AV3229" s="61"/>
      <c r="AW3229" s="60"/>
    </row>
    <row r="3230" s="59" customFormat="1" customHeight="1" spans="1:49">
      <c r="A3230" s="60"/>
      <c r="B3230" s="60"/>
      <c r="C3230" s="60"/>
      <c r="D3230" s="60"/>
      <c r="H3230" s="61"/>
      <c r="I3230" s="61"/>
      <c r="J3230" s="61"/>
      <c r="K3230" s="61"/>
      <c r="L3230" s="61"/>
      <c r="M3230" s="61"/>
      <c r="N3230" s="61"/>
      <c r="O3230" s="61"/>
      <c r="P3230" s="61"/>
      <c r="Q3230" s="61"/>
      <c r="R3230" s="61"/>
      <c r="S3230" s="61"/>
      <c r="T3230" s="61"/>
      <c r="U3230" s="61"/>
      <c r="V3230" s="61"/>
      <c r="W3230" s="61"/>
      <c r="X3230" s="61"/>
      <c r="Y3230" s="61"/>
      <c r="Z3230" s="61"/>
      <c r="AA3230" s="61"/>
      <c r="AB3230" s="61"/>
      <c r="AC3230" s="61"/>
      <c r="AD3230" s="61"/>
      <c r="AE3230" s="61"/>
      <c r="AF3230" s="61"/>
      <c r="AG3230" s="61"/>
      <c r="AH3230" s="61"/>
      <c r="AI3230" s="61"/>
      <c r="AJ3230" s="61"/>
      <c r="AK3230" s="61"/>
      <c r="AL3230" s="61"/>
      <c r="AM3230" s="61"/>
      <c r="AN3230" s="61"/>
      <c r="AO3230" s="61"/>
      <c r="AP3230" s="62"/>
      <c r="AQ3230" s="61"/>
      <c r="AR3230" s="61"/>
      <c r="AS3230" s="61"/>
      <c r="AT3230" s="61"/>
      <c r="AU3230" s="61"/>
      <c r="AV3230" s="61"/>
      <c r="AW3230" s="60"/>
    </row>
    <row r="3231" s="59" customFormat="1" customHeight="1" spans="1:49">
      <c r="A3231" s="60"/>
      <c r="B3231" s="60"/>
      <c r="C3231" s="60"/>
      <c r="D3231" s="60"/>
      <c r="H3231" s="61"/>
      <c r="I3231" s="61"/>
      <c r="J3231" s="61"/>
      <c r="K3231" s="61"/>
      <c r="L3231" s="61"/>
      <c r="M3231" s="61"/>
      <c r="N3231" s="61"/>
      <c r="O3231" s="61"/>
      <c r="P3231" s="61"/>
      <c r="Q3231" s="61"/>
      <c r="R3231" s="61"/>
      <c r="S3231" s="61"/>
      <c r="T3231" s="61"/>
      <c r="U3231" s="61"/>
      <c r="V3231" s="61"/>
      <c r="W3231" s="61"/>
      <c r="X3231" s="61"/>
      <c r="Y3231" s="61"/>
      <c r="Z3231" s="61"/>
      <c r="AA3231" s="61"/>
      <c r="AB3231" s="61"/>
      <c r="AC3231" s="61"/>
      <c r="AD3231" s="61"/>
      <c r="AE3231" s="61"/>
      <c r="AF3231" s="61"/>
      <c r="AG3231" s="61"/>
      <c r="AH3231" s="61"/>
      <c r="AI3231" s="61"/>
      <c r="AJ3231" s="61"/>
      <c r="AK3231" s="61"/>
      <c r="AL3231" s="61"/>
      <c r="AM3231" s="61"/>
      <c r="AN3231" s="61"/>
      <c r="AO3231" s="61"/>
      <c r="AP3231" s="62"/>
      <c r="AQ3231" s="61"/>
      <c r="AR3231" s="61"/>
      <c r="AS3231" s="61"/>
      <c r="AT3231" s="61"/>
      <c r="AU3231" s="61"/>
      <c r="AV3231" s="61"/>
      <c r="AW3231" s="60"/>
    </row>
    <row r="3232" s="59" customFormat="1" customHeight="1" spans="1:49">
      <c r="A3232" s="60"/>
      <c r="B3232" s="60"/>
      <c r="C3232" s="60"/>
      <c r="D3232" s="60"/>
      <c r="H3232" s="61"/>
      <c r="I3232" s="61"/>
      <c r="J3232" s="61"/>
      <c r="K3232" s="61"/>
      <c r="L3232" s="61"/>
      <c r="M3232" s="61"/>
      <c r="N3232" s="61"/>
      <c r="O3232" s="61"/>
      <c r="P3232" s="61"/>
      <c r="Q3232" s="61"/>
      <c r="R3232" s="61"/>
      <c r="S3232" s="61"/>
      <c r="T3232" s="61"/>
      <c r="U3232" s="61"/>
      <c r="V3232" s="61"/>
      <c r="W3232" s="61"/>
      <c r="X3232" s="61"/>
      <c r="Y3232" s="61"/>
      <c r="Z3232" s="61"/>
      <c r="AA3232" s="61"/>
      <c r="AB3232" s="61"/>
      <c r="AC3232" s="61"/>
      <c r="AD3232" s="61"/>
      <c r="AE3232" s="61"/>
      <c r="AF3232" s="61"/>
      <c r="AG3232" s="61"/>
      <c r="AH3232" s="61"/>
      <c r="AI3232" s="61"/>
      <c r="AJ3232" s="61"/>
      <c r="AK3232" s="61"/>
      <c r="AL3232" s="61"/>
      <c r="AM3232" s="61"/>
      <c r="AN3232" s="61"/>
      <c r="AO3232" s="61"/>
      <c r="AP3232" s="62"/>
      <c r="AQ3232" s="61"/>
      <c r="AR3232" s="61"/>
      <c r="AS3232" s="61"/>
      <c r="AT3232" s="61"/>
      <c r="AU3232" s="61"/>
      <c r="AV3232" s="61"/>
      <c r="AW3232" s="60"/>
    </row>
    <row r="3233" s="59" customFormat="1" customHeight="1" spans="1:49">
      <c r="A3233" s="60"/>
      <c r="B3233" s="60"/>
      <c r="C3233" s="60"/>
      <c r="D3233" s="60"/>
      <c r="H3233" s="61"/>
      <c r="I3233" s="61"/>
      <c r="J3233" s="61"/>
      <c r="K3233" s="61"/>
      <c r="L3233" s="61"/>
      <c r="M3233" s="61"/>
      <c r="N3233" s="61"/>
      <c r="O3233" s="61"/>
      <c r="P3233" s="61"/>
      <c r="Q3233" s="61"/>
      <c r="R3233" s="61"/>
      <c r="S3233" s="61"/>
      <c r="T3233" s="61"/>
      <c r="U3233" s="61"/>
      <c r="V3233" s="61"/>
      <c r="W3233" s="61"/>
      <c r="X3233" s="61"/>
      <c r="Y3233" s="61"/>
      <c r="Z3233" s="61"/>
      <c r="AA3233" s="61"/>
      <c r="AB3233" s="61"/>
      <c r="AC3233" s="61"/>
      <c r="AD3233" s="61"/>
      <c r="AE3233" s="61"/>
      <c r="AF3233" s="61"/>
      <c r="AG3233" s="61"/>
      <c r="AH3233" s="61"/>
      <c r="AI3233" s="61"/>
      <c r="AJ3233" s="61"/>
      <c r="AK3233" s="61"/>
      <c r="AL3233" s="61"/>
      <c r="AM3233" s="61"/>
      <c r="AN3233" s="61"/>
      <c r="AO3233" s="61"/>
      <c r="AP3233" s="62"/>
      <c r="AQ3233" s="61"/>
      <c r="AR3233" s="61"/>
      <c r="AS3233" s="61"/>
      <c r="AT3233" s="61"/>
      <c r="AU3233" s="61"/>
      <c r="AV3233" s="61"/>
      <c r="AW3233" s="60"/>
    </row>
    <row r="3234" s="59" customFormat="1" customHeight="1" spans="1:49">
      <c r="A3234" s="60"/>
      <c r="B3234" s="60"/>
      <c r="C3234" s="60"/>
      <c r="D3234" s="60"/>
      <c r="H3234" s="61"/>
      <c r="I3234" s="61"/>
      <c r="J3234" s="61"/>
      <c r="K3234" s="61"/>
      <c r="L3234" s="61"/>
      <c r="M3234" s="61"/>
      <c r="N3234" s="61"/>
      <c r="O3234" s="61"/>
      <c r="P3234" s="61"/>
      <c r="Q3234" s="61"/>
      <c r="R3234" s="61"/>
      <c r="S3234" s="61"/>
      <c r="T3234" s="61"/>
      <c r="U3234" s="61"/>
      <c r="V3234" s="61"/>
      <c r="W3234" s="61"/>
      <c r="X3234" s="61"/>
      <c r="Y3234" s="61"/>
      <c r="Z3234" s="61"/>
      <c r="AA3234" s="61"/>
      <c r="AB3234" s="61"/>
      <c r="AC3234" s="61"/>
      <c r="AD3234" s="61"/>
      <c r="AE3234" s="61"/>
      <c r="AF3234" s="61"/>
      <c r="AG3234" s="61"/>
      <c r="AH3234" s="61"/>
      <c r="AI3234" s="61"/>
      <c r="AJ3234" s="61"/>
      <c r="AK3234" s="61"/>
      <c r="AL3234" s="61"/>
      <c r="AM3234" s="61"/>
      <c r="AN3234" s="61"/>
      <c r="AO3234" s="61"/>
      <c r="AP3234" s="62"/>
      <c r="AQ3234" s="61"/>
      <c r="AR3234" s="61"/>
      <c r="AS3234" s="61"/>
      <c r="AT3234" s="61"/>
      <c r="AU3234" s="61"/>
      <c r="AV3234" s="61"/>
      <c r="AW3234" s="60"/>
    </row>
    <row r="3235" s="59" customFormat="1" customHeight="1" spans="1:49">
      <c r="A3235" s="60"/>
      <c r="B3235" s="60"/>
      <c r="C3235" s="60"/>
      <c r="D3235" s="60"/>
      <c r="H3235" s="61"/>
      <c r="I3235" s="61"/>
      <c r="J3235" s="61"/>
      <c r="K3235" s="61"/>
      <c r="L3235" s="61"/>
      <c r="M3235" s="61"/>
      <c r="N3235" s="61"/>
      <c r="O3235" s="61"/>
      <c r="P3235" s="61"/>
      <c r="Q3235" s="61"/>
      <c r="R3235" s="61"/>
      <c r="S3235" s="61"/>
      <c r="T3235" s="61"/>
      <c r="U3235" s="61"/>
      <c r="V3235" s="61"/>
      <c r="W3235" s="61"/>
      <c r="X3235" s="61"/>
      <c r="Y3235" s="61"/>
      <c r="Z3235" s="61"/>
      <c r="AA3235" s="61"/>
      <c r="AB3235" s="61"/>
      <c r="AC3235" s="61"/>
      <c r="AD3235" s="61"/>
      <c r="AE3235" s="61"/>
      <c r="AF3235" s="61"/>
      <c r="AG3235" s="61"/>
      <c r="AH3235" s="61"/>
      <c r="AI3235" s="61"/>
      <c r="AJ3235" s="61"/>
      <c r="AK3235" s="61"/>
      <c r="AL3235" s="61"/>
      <c r="AM3235" s="61"/>
      <c r="AN3235" s="61"/>
      <c r="AO3235" s="61"/>
      <c r="AP3235" s="62"/>
      <c r="AQ3235" s="61"/>
      <c r="AR3235" s="61"/>
      <c r="AS3235" s="61"/>
      <c r="AT3235" s="61"/>
      <c r="AU3235" s="61"/>
      <c r="AV3235" s="61"/>
      <c r="AW3235" s="60"/>
    </row>
    <row r="3236" s="59" customFormat="1" customHeight="1" spans="1:49">
      <c r="A3236" s="60"/>
      <c r="B3236" s="60"/>
      <c r="C3236" s="60"/>
      <c r="D3236" s="60"/>
      <c r="H3236" s="61"/>
      <c r="I3236" s="61"/>
      <c r="J3236" s="61"/>
      <c r="K3236" s="61"/>
      <c r="L3236" s="61"/>
      <c r="M3236" s="61"/>
      <c r="N3236" s="61"/>
      <c r="O3236" s="61"/>
      <c r="P3236" s="61"/>
      <c r="Q3236" s="61"/>
      <c r="R3236" s="61"/>
      <c r="S3236" s="61"/>
      <c r="T3236" s="61"/>
      <c r="U3236" s="61"/>
      <c r="V3236" s="61"/>
      <c r="W3236" s="61"/>
      <c r="X3236" s="61"/>
      <c r="Y3236" s="61"/>
      <c r="Z3236" s="61"/>
      <c r="AA3236" s="61"/>
      <c r="AB3236" s="61"/>
      <c r="AC3236" s="61"/>
      <c r="AD3236" s="61"/>
      <c r="AE3236" s="61"/>
      <c r="AF3236" s="61"/>
      <c r="AG3236" s="61"/>
      <c r="AH3236" s="61"/>
      <c r="AI3236" s="61"/>
      <c r="AJ3236" s="61"/>
      <c r="AK3236" s="61"/>
      <c r="AL3236" s="61"/>
      <c r="AM3236" s="61"/>
      <c r="AN3236" s="61"/>
      <c r="AO3236" s="61"/>
      <c r="AP3236" s="62"/>
      <c r="AQ3236" s="61"/>
      <c r="AR3236" s="61"/>
      <c r="AS3236" s="61"/>
      <c r="AT3236" s="61"/>
      <c r="AU3236" s="61"/>
      <c r="AV3236" s="61"/>
      <c r="AW3236" s="60"/>
    </row>
    <row r="3237" s="59" customFormat="1" customHeight="1" spans="1:49">
      <c r="A3237" s="60"/>
      <c r="B3237" s="60"/>
      <c r="C3237" s="60"/>
      <c r="D3237" s="60"/>
      <c r="H3237" s="61"/>
      <c r="I3237" s="61"/>
      <c r="J3237" s="61"/>
      <c r="K3237" s="61"/>
      <c r="L3237" s="61"/>
      <c r="M3237" s="61"/>
      <c r="N3237" s="61"/>
      <c r="O3237" s="61"/>
      <c r="P3237" s="61"/>
      <c r="Q3237" s="61"/>
      <c r="R3237" s="61"/>
      <c r="S3237" s="61"/>
      <c r="T3237" s="61"/>
      <c r="U3237" s="61"/>
      <c r="V3237" s="61"/>
      <c r="W3237" s="61"/>
      <c r="X3237" s="61"/>
      <c r="Y3237" s="61"/>
      <c r="Z3237" s="61"/>
      <c r="AA3237" s="61"/>
      <c r="AB3237" s="61"/>
      <c r="AC3237" s="61"/>
      <c r="AD3237" s="61"/>
      <c r="AE3237" s="61"/>
      <c r="AF3237" s="61"/>
      <c r="AG3237" s="61"/>
      <c r="AH3237" s="61"/>
      <c r="AI3237" s="61"/>
      <c r="AJ3237" s="61"/>
      <c r="AK3237" s="61"/>
      <c r="AL3237" s="61"/>
      <c r="AM3237" s="61"/>
      <c r="AN3237" s="61"/>
      <c r="AO3237" s="61"/>
      <c r="AP3237" s="62"/>
      <c r="AQ3237" s="61"/>
      <c r="AR3237" s="61"/>
      <c r="AS3237" s="61"/>
      <c r="AT3237" s="61"/>
      <c r="AU3237" s="61"/>
      <c r="AV3237" s="61"/>
      <c r="AW3237" s="60"/>
    </row>
    <row r="3238" s="59" customFormat="1" customHeight="1" spans="1:49">
      <c r="A3238" s="60"/>
      <c r="B3238" s="60"/>
      <c r="C3238" s="60"/>
      <c r="D3238" s="60"/>
      <c r="H3238" s="61"/>
      <c r="I3238" s="61"/>
      <c r="J3238" s="61"/>
      <c r="K3238" s="61"/>
      <c r="L3238" s="61"/>
      <c r="M3238" s="61"/>
      <c r="N3238" s="61"/>
      <c r="O3238" s="61"/>
      <c r="P3238" s="61"/>
      <c r="Q3238" s="61"/>
      <c r="R3238" s="61"/>
      <c r="S3238" s="61"/>
      <c r="T3238" s="61"/>
      <c r="U3238" s="61"/>
      <c r="V3238" s="61"/>
      <c r="W3238" s="61"/>
      <c r="X3238" s="61"/>
      <c r="Y3238" s="61"/>
      <c r="Z3238" s="61"/>
      <c r="AA3238" s="61"/>
      <c r="AB3238" s="61"/>
      <c r="AC3238" s="61"/>
      <c r="AD3238" s="61"/>
      <c r="AE3238" s="61"/>
      <c r="AF3238" s="61"/>
      <c r="AG3238" s="61"/>
      <c r="AH3238" s="61"/>
      <c r="AI3238" s="61"/>
      <c r="AJ3238" s="61"/>
      <c r="AK3238" s="61"/>
      <c r="AL3238" s="61"/>
      <c r="AM3238" s="61"/>
      <c r="AN3238" s="61"/>
      <c r="AO3238" s="61"/>
      <c r="AP3238" s="62"/>
      <c r="AQ3238" s="61"/>
      <c r="AR3238" s="61"/>
      <c r="AS3238" s="61"/>
      <c r="AT3238" s="61"/>
      <c r="AU3238" s="61"/>
      <c r="AV3238" s="61"/>
      <c r="AW3238" s="60"/>
    </row>
    <row r="3239" s="59" customFormat="1" customHeight="1" spans="1:49">
      <c r="A3239" s="60"/>
      <c r="B3239" s="60"/>
      <c r="C3239" s="60"/>
      <c r="D3239" s="60"/>
      <c r="H3239" s="61"/>
      <c r="I3239" s="61"/>
      <c r="J3239" s="61"/>
      <c r="K3239" s="61"/>
      <c r="L3239" s="61"/>
      <c r="M3239" s="61"/>
      <c r="N3239" s="61"/>
      <c r="O3239" s="61"/>
      <c r="P3239" s="61"/>
      <c r="Q3239" s="61"/>
      <c r="R3239" s="61"/>
      <c r="S3239" s="61"/>
      <c r="T3239" s="61"/>
      <c r="U3239" s="61"/>
      <c r="V3239" s="61"/>
      <c r="W3239" s="61"/>
      <c r="X3239" s="61"/>
      <c r="Y3239" s="61"/>
      <c r="Z3239" s="61"/>
      <c r="AA3239" s="61"/>
      <c r="AB3239" s="61"/>
      <c r="AC3239" s="61"/>
      <c r="AD3239" s="61"/>
      <c r="AE3239" s="61"/>
      <c r="AF3239" s="61"/>
      <c r="AG3239" s="61"/>
      <c r="AH3239" s="61"/>
      <c r="AI3239" s="61"/>
      <c r="AJ3239" s="61"/>
      <c r="AK3239" s="61"/>
      <c r="AL3239" s="61"/>
      <c r="AM3239" s="61"/>
      <c r="AN3239" s="61"/>
      <c r="AO3239" s="61"/>
      <c r="AP3239" s="62"/>
      <c r="AQ3239" s="61"/>
      <c r="AR3239" s="61"/>
      <c r="AS3239" s="61"/>
      <c r="AT3239" s="61"/>
      <c r="AU3239" s="61"/>
      <c r="AV3239" s="61"/>
      <c r="AW3239" s="60"/>
    </row>
    <row r="3240" s="59" customFormat="1" customHeight="1" spans="1:49">
      <c r="A3240" s="60"/>
      <c r="B3240" s="60"/>
      <c r="C3240" s="60"/>
      <c r="D3240" s="60"/>
      <c r="H3240" s="61"/>
      <c r="I3240" s="61"/>
      <c r="J3240" s="61"/>
      <c r="K3240" s="61"/>
      <c r="L3240" s="61"/>
      <c r="M3240" s="61"/>
      <c r="N3240" s="61"/>
      <c r="O3240" s="61"/>
      <c r="P3240" s="61"/>
      <c r="Q3240" s="61"/>
      <c r="R3240" s="61"/>
      <c r="S3240" s="61"/>
      <c r="T3240" s="61"/>
      <c r="U3240" s="61"/>
      <c r="V3240" s="61"/>
      <c r="W3240" s="61"/>
      <c r="X3240" s="61"/>
      <c r="Y3240" s="61"/>
      <c r="Z3240" s="61"/>
      <c r="AA3240" s="61"/>
      <c r="AB3240" s="61"/>
      <c r="AC3240" s="61"/>
      <c r="AD3240" s="61"/>
      <c r="AE3240" s="61"/>
      <c r="AF3240" s="61"/>
      <c r="AG3240" s="61"/>
      <c r="AH3240" s="61"/>
      <c r="AI3240" s="61"/>
      <c r="AJ3240" s="61"/>
      <c r="AK3240" s="61"/>
      <c r="AL3240" s="61"/>
      <c r="AM3240" s="61"/>
      <c r="AN3240" s="61"/>
      <c r="AO3240" s="61"/>
      <c r="AP3240" s="62"/>
      <c r="AQ3240" s="61"/>
      <c r="AR3240" s="61"/>
      <c r="AS3240" s="61"/>
      <c r="AT3240" s="61"/>
      <c r="AU3240" s="61"/>
      <c r="AV3240" s="61"/>
      <c r="AW3240" s="60"/>
    </row>
    <row r="3241" s="59" customFormat="1" customHeight="1" spans="1:49">
      <c r="A3241" s="60"/>
      <c r="B3241" s="60"/>
      <c r="C3241" s="60"/>
      <c r="D3241" s="60"/>
      <c r="H3241" s="61"/>
      <c r="I3241" s="61"/>
      <c r="J3241" s="61"/>
      <c r="K3241" s="61"/>
      <c r="L3241" s="61"/>
      <c r="M3241" s="61"/>
      <c r="N3241" s="61"/>
      <c r="O3241" s="61"/>
      <c r="P3241" s="61"/>
      <c r="Q3241" s="61"/>
      <c r="R3241" s="61"/>
      <c r="S3241" s="61"/>
      <c r="T3241" s="61"/>
      <c r="U3241" s="61"/>
      <c r="V3241" s="61"/>
      <c r="W3241" s="61"/>
      <c r="X3241" s="61"/>
      <c r="Y3241" s="61"/>
      <c r="Z3241" s="61"/>
      <c r="AA3241" s="61"/>
      <c r="AB3241" s="61"/>
      <c r="AC3241" s="61"/>
      <c r="AD3241" s="61"/>
      <c r="AE3241" s="61"/>
      <c r="AF3241" s="61"/>
      <c r="AG3241" s="61"/>
      <c r="AH3241" s="61"/>
      <c r="AI3241" s="61"/>
      <c r="AJ3241" s="61"/>
      <c r="AK3241" s="61"/>
      <c r="AL3241" s="61"/>
      <c r="AM3241" s="61"/>
      <c r="AN3241" s="61"/>
      <c r="AO3241" s="61"/>
      <c r="AP3241" s="62"/>
      <c r="AQ3241" s="61"/>
      <c r="AR3241" s="61"/>
      <c r="AS3241" s="61"/>
      <c r="AT3241" s="61"/>
      <c r="AU3241" s="61"/>
      <c r="AV3241" s="61"/>
      <c r="AW3241" s="60"/>
    </row>
    <row r="3242" s="59" customFormat="1" customHeight="1" spans="1:49">
      <c r="A3242" s="60"/>
      <c r="B3242" s="60"/>
      <c r="C3242" s="60"/>
      <c r="D3242" s="60"/>
      <c r="H3242" s="61"/>
      <c r="I3242" s="61"/>
      <c r="J3242" s="61"/>
      <c r="K3242" s="61"/>
      <c r="L3242" s="61"/>
      <c r="M3242" s="61"/>
      <c r="N3242" s="61"/>
      <c r="O3242" s="61"/>
      <c r="P3242" s="61"/>
      <c r="Q3242" s="61"/>
      <c r="R3242" s="61"/>
      <c r="S3242" s="61"/>
      <c r="T3242" s="61"/>
      <c r="U3242" s="61"/>
      <c r="V3242" s="61"/>
      <c r="W3242" s="61"/>
      <c r="X3242" s="61"/>
      <c r="Y3242" s="61"/>
      <c r="Z3242" s="61"/>
      <c r="AA3242" s="61"/>
      <c r="AB3242" s="61"/>
      <c r="AC3242" s="61"/>
      <c r="AD3242" s="61"/>
      <c r="AE3242" s="61"/>
      <c r="AF3242" s="61"/>
      <c r="AG3242" s="61"/>
      <c r="AH3242" s="61"/>
      <c r="AI3242" s="61"/>
      <c r="AJ3242" s="61"/>
      <c r="AK3242" s="61"/>
      <c r="AL3242" s="61"/>
      <c r="AM3242" s="61"/>
      <c r="AN3242" s="61"/>
      <c r="AO3242" s="61"/>
      <c r="AP3242" s="62"/>
      <c r="AQ3242" s="61"/>
      <c r="AR3242" s="61"/>
      <c r="AS3242" s="61"/>
      <c r="AT3242" s="61"/>
      <c r="AU3242" s="61"/>
      <c r="AV3242" s="61"/>
      <c r="AW3242" s="60"/>
    </row>
    <row r="3243" s="59" customFormat="1" customHeight="1" spans="1:49">
      <c r="A3243" s="60"/>
      <c r="B3243" s="60"/>
      <c r="C3243" s="60"/>
      <c r="D3243" s="60"/>
      <c r="H3243" s="61"/>
      <c r="I3243" s="61"/>
      <c r="J3243" s="61"/>
      <c r="K3243" s="61"/>
      <c r="L3243" s="61"/>
      <c r="M3243" s="61"/>
      <c r="N3243" s="61"/>
      <c r="O3243" s="61"/>
      <c r="P3243" s="61"/>
      <c r="Q3243" s="61"/>
      <c r="R3243" s="61"/>
      <c r="S3243" s="61"/>
      <c r="T3243" s="61"/>
      <c r="U3243" s="61"/>
      <c r="V3243" s="61"/>
      <c r="W3243" s="61"/>
      <c r="X3243" s="61"/>
      <c r="Y3243" s="61"/>
      <c r="Z3243" s="61"/>
      <c r="AA3243" s="61"/>
      <c r="AB3243" s="61"/>
      <c r="AC3243" s="61"/>
      <c r="AD3243" s="61"/>
      <c r="AE3243" s="61"/>
      <c r="AF3243" s="61"/>
      <c r="AG3243" s="61"/>
      <c r="AH3243" s="61"/>
      <c r="AI3243" s="61"/>
      <c r="AJ3243" s="61"/>
      <c r="AK3243" s="61"/>
      <c r="AL3243" s="61"/>
      <c r="AM3243" s="61"/>
      <c r="AN3243" s="61"/>
      <c r="AO3243" s="61"/>
      <c r="AP3243" s="62"/>
      <c r="AQ3243" s="61"/>
      <c r="AR3243" s="61"/>
      <c r="AS3243" s="61"/>
      <c r="AT3243" s="61"/>
      <c r="AU3243" s="61"/>
      <c r="AV3243" s="61"/>
      <c r="AW3243" s="60"/>
    </row>
    <row r="3244" s="59" customFormat="1" customHeight="1" spans="1:49">
      <c r="A3244" s="60"/>
      <c r="B3244" s="60"/>
      <c r="C3244" s="60"/>
      <c r="D3244" s="60"/>
      <c r="H3244" s="61"/>
      <c r="I3244" s="61"/>
      <c r="J3244" s="61"/>
      <c r="K3244" s="61"/>
      <c r="L3244" s="61"/>
      <c r="M3244" s="61"/>
      <c r="N3244" s="61"/>
      <c r="O3244" s="61"/>
      <c r="P3244" s="61"/>
      <c r="Q3244" s="61"/>
      <c r="R3244" s="61"/>
      <c r="S3244" s="61"/>
      <c r="T3244" s="61"/>
      <c r="U3244" s="61"/>
      <c r="V3244" s="61"/>
      <c r="W3244" s="61"/>
      <c r="X3244" s="61"/>
      <c r="Y3244" s="61"/>
      <c r="Z3244" s="61"/>
      <c r="AA3244" s="61"/>
      <c r="AB3244" s="61"/>
      <c r="AC3244" s="61"/>
      <c r="AD3244" s="61"/>
      <c r="AE3244" s="61"/>
      <c r="AF3244" s="61"/>
      <c r="AG3244" s="61"/>
      <c r="AH3244" s="61"/>
      <c r="AI3244" s="61"/>
      <c r="AJ3244" s="61"/>
      <c r="AK3244" s="61"/>
      <c r="AL3244" s="61"/>
      <c r="AM3244" s="61"/>
      <c r="AN3244" s="61"/>
      <c r="AO3244" s="61"/>
      <c r="AP3244" s="62"/>
      <c r="AQ3244" s="61"/>
      <c r="AR3244" s="61"/>
      <c r="AS3244" s="61"/>
      <c r="AT3244" s="61"/>
      <c r="AU3244" s="61"/>
      <c r="AV3244" s="61"/>
      <c r="AW3244" s="60"/>
    </row>
    <row r="3245" s="59" customFormat="1" customHeight="1" spans="1:49">
      <c r="A3245" s="60"/>
      <c r="B3245" s="60"/>
      <c r="C3245" s="60"/>
      <c r="D3245" s="60"/>
      <c r="H3245" s="61"/>
      <c r="I3245" s="61"/>
      <c r="J3245" s="61"/>
      <c r="K3245" s="61"/>
      <c r="L3245" s="61"/>
      <c r="M3245" s="61"/>
      <c r="N3245" s="61"/>
      <c r="O3245" s="61"/>
      <c r="P3245" s="61"/>
      <c r="Q3245" s="61"/>
      <c r="R3245" s="61"/>
      <c r="S3245" s="61"/>
      <c r="T3245" s="61"/>
      <c r="U3245" s="61"/>
      <c r="V3245" s="61"/>
      <c r="W3245" s="61"/>
      <c r="X3245" s="61"/>
      <c r="Y3245" s="61"/>
      <c r="Z3245" s="61"/>
      <c r="AA3245" s="61"/>
      <c r="AB3245" s="61"/>
      <c r="AC3245" s="61"/>
      <c r="AD3245" s="61"/>
      <c r="AE3245" s="61"/>
      <c r="AF3245" s="61"/>
      <c r="AG3245" s="61"/>
      <c r="AH3245" s="61"/>
      <c r="AI3245" s="61"/>
      <c r="AJ3245" s="61"/>
      <c r="AK3245" s="61"/>
      <c r="AL3245" s="61"/>
      <c r="AM3245" s="61"/>
      <c r="AN3245" s="61"/>
      <c r="AO3245" s="61"/>
      <c r="AP3245" s="62"/>
      <c r="AQ3245" s="61"/>
      <c r="AR3245" s="61"/>
      <c r="AS3245" s="61"/>
      <c r="AT3245" s="61"/>
      <c r="AU3245" s="61"/>
      <c r="AV3245" s="61"/>
      <c r="AW3245" s="60"/>
    </row>
    <row r="3246" s="59" customFormat="1" customHeight="1" spans="1:49">
      <c r="A3246" s="60"/>
      <c r="B3246" s="60"/>
      <c r="C3246" s="60"/>
      <c r="D3246" s="60"/>
      <c r="H3246" s="61"/>
      <c r="I3246" s="61"/>
      <c r="J3246" s="61"/>
      <c r="K3246" s="61"/>
      <c r="L3246" s="61"/>
      <c r="M3246" s="61"/>
      <c r="N3246" s="61"/>
      <c r="O3246" s="61"/>
      <c r="P3246" s="61"/>
      <c r="Q3246" s="61"/>
      <c r="R3246" s="61"/>
      <c r="S3246" s="61"/>
      <c r="T3246" s="61"/>
      <c r="U3246" s="61"/>
      <c r="V3246" s="61"/>
      <c r="W3246" s="61"/>
      <c r="X3246" s="61"/>
      <c r="Y3246" s="61"/>
      <c r="Z3246" s="61"/>
      <c r="AA3246" s="61"/>
      <c r="AB3246" s="61"/>
      <c r="AC3246" s="61"/>
      <c r="AD3246" s="61"/>
      <c r="AE3246" s="61"/>
      <c r="AF3246" s="61"/>
      <c r="AG3246" s="61"/>
      <c r="AH3246" s="61"/>
      <c r="AI3246" s="61"/>
      <c r="AJ3246" s="61"/>
      <c r="AK3246" s="61"/>
      <c r="AL3246" s="61"/>
      <c r="AM3246" s="61"/>
      <c r="AN3246" s="61"/>
      <c r="AO3246" s="61"/>
      <c r="AP3246" s="62"/>
      <c r="AQ3246" s="61"/>
      <c r="AR3246" s="61"/>
      <c r="AS3246" s="61"/>
      <c r="AT3246" s="61"/>
      <c r="AU3246" s="61"/>
      <c r="AV3246" s="61"/>
      <c r="AW3246" s="60"/>
    </row>
    <row r="3247" s="59" customFormat="1" customHeight="1" spans="1:49">
      <c r="A3247" s="60"/>
      <c r="B3247" s="60"/>
      <c r="C3247" s="60"/>
      <c r="D3247" s="60"/>
      <c r="H3247" s="61"/>
      <c r="I3247" s="61"/>
      <c r="J3247" s="61"/>
      <c r="K3247" s="61"/>
      <c r="L3247" s="61"/>
      <c r="M3247" s="61"/>
      <c r="N3247" s="61"/>
      <c r="O3247" s="61"/>
      <c r="P3247" s="61"/>
      <c r="Q3247" s="61"/>
      <c r="R3247" s="61"/>
      <c r="S3247" s="61"/>
      <c r="T3247" s="61"/>
      <c r="U3247" s="61"/>
      <c r="V3247" s="61"/>
      <c r="W3247" s="61"/>
      <c r="X3247" s="61"/>
      <c r="Y3247" s="61"/>
      <c r="Z3247" s="61"/>
      <c r="AA3247" s="61"/>
      <c r="AB3247" s="61"/>
      <c r="AC3247" s="61"/>
      <c r="AD3247" s="61"/>
      <c r="AE3247" s="61"/>
      <c r="AF3247" s="61"/>
      <c r="AG3247" s="61"/>
      <c r="AH3247" s="61"/>
      <c r="AI3247" s="61"/>
      <c r="AJ3247" s="61"/>
      <c r="AK3247" s="61"/>
      <c r="AL3247" s="61"/>
      <c r="AM3247" s="61"/>
      <c r="AN3247" s="61"/>
      <c r="AO3247" s="61"/>
      <c r="AP3247" s="62"/>
      <c r="AQ3247" s="61"/>
      <c r="AR3247" s="61"/>
      <c r="AS3247" s="61"/>
      <c r="AT3247" s="61"/>
      <c r="AU3247" s="61"/>
      <c r="AV3247" s="61"/>
      <c r="AW3247" s="60"/>
    </row>
    <row r="3248" s="59" customFormat="1" customHeight="1" spans="1:49">
      <c r="A3248" s="60"/>
      <c r="B3248" s="60"/>
      <c r="C3248" s="60"/>
      <c r="D3248" s="60"/>
      <c r="H3248" s="61"/>
      <c r="I3248" s="61"/>
      <c r="J3248" s="61"/>
      <c r="K3248" s="61"/>
      <c r="L3248" s="61"/>
      <c r="M3248" s="61"/>
      <c r="N3248" s="61"/>
      <c r="O3248" s="61"/>
      <c r="P3248" s="61"/>
      <c r="Q3248" s="61"/>
      <c r="R3248" s="61"/>
      <c r="S3248" s="61"/>
      <c r="T3248" s="61"/>
      <c r="U3248" s="61"/>
      <c r="V3248" s="61"/>
      <c r="W3248" s="61"/>
      <c r="X3248" s="61"/>
      <c r="Y3248" s="61"/>
      <c r="Z3248" s="61"/>
      <c r="AA3248" s="61"/>
      <c r="AB3248" s="61"/>
      <c r="AC3248" s="61"/>
      <c r="AD3248" s="61"/>
      <c r="AE3248" s="61"/>
      <c r="AF3248" s="61"/>
      <c r="AG3248" s="61"/>
      <c r="AH3248" s="61"/>
      <c r="AI3248" s="61"/>
      <c r="AJ3248" s="61"/>
      <c r="AK3248" s="61"/>
      <c r="AL3248" s="61"/>
      <c r="AM3248" s="61"/>
      <c r="AN3248" s="61"/>
      <c r="AO3248" s="61"/>
      <c r="AP3248" s="62"/>
      <c r="AQ3248" s="61"/>
      <c r="AR3248" s="61"/>
      <c r="AS3248" s="61"/>
      <c r="AT3248" s="61"/>
      <c r="AU3248" s="61"/>
      <c r="AV3248" s="61"/>
      <c r="AW3248" s="60"/>
    </row>
    <row r="3249" s="59" customFormat="1" customHeight="1" spans="1:49">
      <c r="A3249" s="60"/>
      <c r="B3249" s="60"/>
      <c r="C3249" s="60"/>
      <c r="D3249" s="60"/>
      <c r="H3249" s="61"/>
      <c r="I3249" s="61"/>
      <c r="J3249" s="61"/>
      <c r="K3249" s="61"/>
      <c r="L3249" s="61"/>
      <c r="M3249" s="61"/>
      <c r="N3249" s="61"/>
      <c r="O3249" s="61"/>
      <c r="P3249" s="61"/>
      <c r="Q3249" s="61"/>
      <c r="R3249" s="61"/>
      <c r="S3249" s="61"/>
      <c r="T3249" s="61"/>
      <c r="U3249" s="61"/>
      <c r="V3249" s="61"/>
      <c r="W3249" s="61"/>
      <c r="X3249" s="61"/>
      <c r="Y3249" s="61"/>
      <c r="Z3249" s="61"/>
      <c r="AA3249" s="61"/>
      <c r="AB3249" s="61"/>
      <c r="AC3249" s="61"/>
      <c r="AD3249" s="61"/>
      <c r="AE3249" s="61"/>
      <c r="AF3249" s="61"/>
      <c r="AG3249" s="61"/>
      <c r="AH3249" s="61"/>
      <c r="AI3249" s="61"/>
      <c r="AJ3249" s="61"/>
      <c r="AK3249" s="61"/>
      <c r="AL3249" s="61"/>
      <c r="AM3249" s="61"/>
      <c r="AN3249" s="61"/>
      <c r="AO3249" s="61"/>
      <c r="AP3249" s="62"/>
      <c r="AQ3249" s="61"/>
      <c r="AR3249" s="61"/>
      <c r="AS3249" s="61"/>
      <c r="AT3249" s="61"/>
      <c r="AU3249" s="61"/>
      <c r="AV3249" s="61"/>
      <c r="AW3249" s="60"/>
    </row>
    <row r="3250" s="59" customFormat="1" customHeight="1" spans="1:49">
      <c r="A3250" s="60"/>
      <c r="B3250" s="60"/>
      <c r="C3250" s="60"/>
      <c r="D3250" s="60"/>
      <c r="H3250" s="61"/>
      <c r="I3250" s="61"/>
      <c r="J3250" s="61"/>
      <c r="K3250" s="61"/>
      <c r="L3250" s="61"/>
      <c r="M3250" s="61"/>
      <c r="N3250" s="61"/>
      <c r="O3250" s="61"/>
      <c r="P3250" s="61"/>
      <c r="Q3250" s="61"/>
      <c r="R3250" s="61"/>
      <c r="S3250" s="61"/>
      <c r="T3250" s="61"/>
      <c r="U3250" s="61"/>
      <c r="V3250" s="61"/>
      <c r="W3250" s="61"/>
      <c r="X3250" s="61"/>
      <c r="Y3250" s="61"/>
      <c r="Z3250" s="61"/>
      <c r="AA3250" s="61"/>
      <c r="AB3250" s="61"/>
      <c r="AC3250" s="61"/>
      <c r="AD3250" s="61"/>
      <c r="AE3250" s="61"/>
      <c r="AF3250" s="61"/>
      <c r="AG3250" s="61"/>
      <c r="AH3250" s="61"/>
      <c r="AI3250" s="61"/>
      <c r="AJ3250" s="61"/>
      <c r="AK3250" s="61"/>
      <c r="AL3250" s="61"/>
      <c r="AM3250" s="61"/>
      <c r="AN3250" s="61"/>
      <c r="AO3250" s="61"/>
      <c r="AP3250" s="62"/>
      <c r="AQ3250" s="61"/>
      <c r="AR3250" s="61"/>
      <c r="AS3250" s="61"/>
      <c r="AT3250" s="61"/>
      <c r="AU3250" s="61"/>
      <c r="AV3250" s="61"/>
      <c r="AW3250" s="60"/>
    </row>
    <row r="3251" s="59" customFormat="1" customHeight="1" spans="1:49">
      <c r="A3251" s="60"/>
      <c r="B3251" s="60"/>
      <c r="C3251" s="60"/>
      <c r="D3251" s="60"/>
      <c r="H3251" s="61"/>
      <c r="I3251" s="61"/>
      <c r="J3251" s="61"/>
      <c r="K3251" s="61"/>
      <c r="L3251" s="61"/>
      <c r="M3251" s="61"/>
      <c r="N3251" s="61"/>
      <c r="O3251" s="61"/>
      <c r="P3251" s="61"/>
      <c r="Q3251" s="61"/>
      <c r="R3251" s="61"/>
      <c r="S3251" s="61"/>
      <c r="T3251" s="61"/>
      <c r="U3251" s="61"/>
      <c r="V3251" s="61"/>
      <c r="W3251" s="61"/>
      <c r="X3251" s="61"/>
      <c r="Y3251" s="61"/>
      <c r="Z3251" s="61"/>
      <c r="AA3251" s="61"/>
      <c r="AB3251" s="61"/>
      <c r="AC3251" s="61"/>
      <c r="AD3251" s="61"/>
      <c r="AE3251" s="61"/>
      <c r="AF3251" s="61"/>
      <c r="AG3251" s="61"/>
      <c r="AH3251" s="61"/>
      <c r="AI3251" s="61"/>
      <c r="AJ3251" s="61"/>
      <c r="AK3251" s="61"/>
      <c r="AL3251" s="61"/>
      <c r="AM3251" s="61"/>
      <c r="AN3251" s="61"/>
      <c r="AO3251" s="61"/>
      <c r="AP3251" s="62"/>
      <c r="AQ3251" s="61"/>
      <c r="AR3251" s="61"/>
      <c r="AS3251" s="61"/>
      <c r="AT3251" s="61"/>
      <c r="AU3251" s="61"/>
      <c r="AV3251" s="61"/>
      <c r="AW3251" s="60"/>
    </row>
    <row r="3252" s="59" customFormat="1" customHeight="1" spans="1:49">
      <c r="A3252" s="60"/>
      <c r="B3252" s="60"/>
      <c r="C3252" s="60"/>
      <c r="D3252" s="60"/>
      <c r="H3252" s="61"/>
      <c r="I3252" s="61"/>
      <c r="J3252" s="61"/>
      <c r="K3252" s="61"/>
      <c r="L3252" s="61"/>
      <c r="M3252" s="61"/>
      <c r="N3252" s="61"/>
      <c r="O3252" s="61"/>
      <c r="P3252" s="61"/>
      <c r="Q3252" s="61"/>
      <c r="R3252" s="61"/>
      <c r="S3252" s="61"/>
      <c r="T3252" s="61"/>
      <c r="U3252" s="61"/>
      <c r="V3252" s="61"/>
      <c r="W3252" s="61"/>
      <c r="X3252" s="61"/>
      <c r="Y3252" s="61"/>
      <c r="Z3252" s="61"/>
      <c r="AA3252" s="61"/>
      <c r="AB3252" s="61"/>
      <c r="AC3252" s="61"/>
      <c r="AD3252" s="61"/>
      <c r="AE3252" s="61"/>
      <c r="AF3252" s="61"/>
      <c r="AG3252" s="61"/>
      <c r="AH3252" s="61"/>
      <c r="AI3252" s="61"/>
      <c r="AJ3252" s="61"/>
      <c r="AK3252" s="61"/>
      <c r="AL3252" s="61"/>
      <c r="AM3252" s="61"/>
      <c r="AN3252" s="61"/>
      <c r="AO3252" s="61"/>
      <c r="AP3252" s="62"/>
      <c r="AQ3252" s="61"/>
      <c r="AR3252" s="61"/>
      <c r="AS3252" s="61"/>
      <c r="AT3252" s="61"/>
      <c r="AU3252" s="61"/>
      <c r="AV3252" s="61"/>
      <c r="AW3252" s="60"/>
    </row>
    <row r="3253" s="59" customFormat="1" customHeight="1" spans="1:49">
      <c r="A3253" s="60"/>
      <c r="B3253" s="60"/>
      <c r="C3253" s="60"/>
      <c r="D3253" s="60"/>
      <c r="H3253" s="61"/>
      <c r="I3253" s="61"/>
      <c r="J3253" s="61"/>
      <c r="K3253" s="61"/>
      <c r="L3253" s="61"/>
      <c r="M3253" s="61"/>
      <c r="N3253" s="61"/>
      <c r="O3253" s="61"/>
      <c r="P3253" s="61"/>
      <c r="Q3253" s="61"/>
      <c r="R3253" s="61"/>
      <c r="S3253" s="61"/>
      <c r="T3253" s="61"/>
      <c r="U3253" s="61"/>
      <c r="V3253" s="61"/>
      <c r="W3253" s="61"/>
      <c r="X3253" s="61"/>
      <c r="Y3253" s="61"/>
      <c r="Z3253" s="61"/>
      <c r="AA3253" s="61"/>
      <c r="AB3253" s="61"/>
      <c r="AC3253" s="61"/>
      <c r="AD3253" s="61"/>
      <c r="AE3253" s="61"/>
      <c r="AF3253" s="61"/>
      <c r="AG3253" s="61"/>
      <c r="AH3253" s="61"/>
      <c r="AI3253" s="61"/>
      <c r="AJ3253" s="61"/>
      <c r="AK3253" s="61"/>
      <c r="AL3253" s="61"/>
      <c r="AM3253" s="61"/>
      <c r="AN3253" s="61"/>
      <c r="AO3253" s="61"/>
      <c r="AP3253" s="62"/>
      <c r="AQ3253" s="61"/>
      <c r="AR3253" s="61"/>
      <c r="AS3253" s="61"/>
      <c r="AT3253" s="61"/>
      <c r="AU3253" s="61"/>
      <c r="AV3253" s="61"/>
      <c r="AW3253" s="60"/>
    </row>
    <row r="3254" s="59" customFormat="1" customHeight="1" spans="1:49">
      <c r="A3254" s="60"/>
      <c r="B3254" s="60"/>
      <c r="C3254" s="60"/>
      <c r="D3254" s="60"/>
      <c r="H3254" s="61"/>
      <c r="I3254" s="61"/>
      <c r="J3254" s="61"/>
      <c r="K3254" s="61"/>
      <c r="L3254" s="61"/>
      <c r="M3254" s="61"/>
      <c r="N3254" s="61"/>
      <c r="O3254" s="61"/>
      <c r="P3254" s="61"/>
      <c r="Q3254" s="61"/>
      <c r="R3254" s="61"/>
      <c r="S3254" s="61"/>
      <c r="T3254" s="61"/>
      <c r="U3254" s="61"/>
      <c r="V3254" s="61"/>
      <c r="W3254" s="61"/>
      <c r="X3254" s="61"/>
      <c r="Y3254" s="61"/>
      <c r="Z3254" s="61"/>
      <c r="AA3254" s="61"/>
      <c r="AB3254" s="61"/>
      <c r="AC3254" s="61"/>
      <c r="AD3254" s="61"/>
      <c r="AE3254" s="61"/>
      <c r="AF3254" s="61"/>
      <c r="AG3254" s="61"/>
      <c r="AH3254" s="61"/>
      <c r="AI3254" s="61"/>
      <c r="AJ3254" s="61"/>
      <c r="AK3254" s="61"/>
      <c r="AL3254" s="61"/>
      <c r="AM3254" s="61"/>
      <c r="AN3254" s="61"/>
      <c r="AO3254" s="61"/>
      <c r="AP3254" s="62"/>
      <c r="AQ3254" s="61"/>
      <c r="AR3254" s="61"/>
      <c r="AS3254" s="61"/>
      <c r="AT3254" s="61"/>
      <c r="AU3254" s="61"/>
      <c r="AV3254" s="61"/>
      <c r="AW3254" s="60"/>
    </row>
    <row r="3255" s="59" customFormat="1" customHeight="1" spans="1:49">
      <c r="A3255" s="60"/>
      <c r="B3255" s="60"/>
      <c r="C3255" s="60"/>
      <c r="D3255" s="60"/>
      <c r="H3255" s="61"/>
      <c r="I3255" s="61"/>
      <c r="J3255" s="61"/>
      <c r="K3255" s="61"/>
      <c r="L3255" s="61"/>
      <c r="M3255" s="61"/>
      <c r="N3255" s="61"/>
      <c r="O3255" s="61"/>
      <c r="P3255" s="61"/>
      <c r="Q3255" s="61"/>
      <c r="R3255" s="61"/>
      <c r="S3255" s="61"/>
      <c r="T3255" s="61"/>
      <c r="U3255" s="61"/>
      <c r="V3255" s="61"/>
      <c r="W3255" s="61"/>
      <c r="X3255" s="61"/>
      <c r="Y3255" s="61"/>
      <c r="Z3255" s="61"/>
      <c r="AA3255" s="61"/>
      <c r="AB3255" s="61"/>
      <c r="AC3255" s="61"/>
      <c r="AD3255" s="61"/>
      <c r="AE3255" s="61"/>
      <c r="AF3255" s="61"/>
      <c r="AG3255" s="61"/>
      <c r="AH3255" s="61"/>
      <c r="AI3255" s="61"/>
      <c r="AJ3255" s="61"/>
      <c r="AK3255" s="61"/>
      <c r="AL3255" s="61"/>
      <c r="AM3255" s="61"/>
      <c r="AN3255" s="61"/>
      <c r="AO3255" s="61"/>
      <c r="AP3255" s="62"/>
      <c r="AQ3255" s="61"/>
      <c r="AR3255" s="61"/>
      <c r="AS3255" s="61"/>
      <c r="AT3255" s="61"/>
      <c r="AU3255" s="61"/>
      <c r="AV3255" s="61"/>
      <c r="AW3255" s="60"/>
    </row>
    <row r="3256" s="59" customFormat="1" customHeight="1" spans="1:49">
      <c r="A3256" s="60"/>
      <c r="B3256" s="60"/>
      <c r="C3256" s="60"/>
      <c r="D3256" s="60"/>
      <c r="H3256" s="61"/>
      <c r="I3256" s="61"/>
      <c r="J3256" s="61"/>
      <c r="K3256" s="61"/>
      <c r="L3256" s="61"/>
      <c r="M3256" s="61"/>
      <c r="N3256" s="61"/>
      <c r="O3256" s="61"/>
      <c r="P3256" s="61"/>
      <c r="Q3256" s="61"/>
      <c r="R3256" s="61"/>
      <c r="S3256" s="61"/>
      <c r="T3256" s="61"/>
      <c r="U3256" s="61"/>
      <c r="V3256" s="61"/>
      <c r="W3256" s="61"/>
      <c r="X3256" s="61"/>
      <c r="Y3256" s="61"/>
      <c r="Z3256" s="61"/>
      <c r="AA3256" s="61"/>
      <c r="AB3256" s="61"/>
      <c r="AC3256" s="61"/>
      <c r="AD3256" s="61"/>
      <c r="AE3256" s="61"/>
      <c r="AF3256" s="61"/>
      <c r="AG3256" s="61"/>
      <c r="AH3256" s="61"/>
      <c r="AI3256" s="61"/>
      <c r="AJ3256" s="61"/>
      <c r="AK3256" s="61"/>
      <c r="AL3256" s="61"/>
      <c r="AM3256" s="61"/>
      <c r="AN3256" s="61"/>
      <c r="AO3256" s="61"/>
      <c r="AP3256" s="62"/>
      <c r="AQ3256" s="61"/>
      <c r="AR3256" s="61"/>
      <c r="AS3256" s="61"/>
      <c r="AT3256" s="61"/>
      <c r="AU3256" s="61"/>
      <c r="AV3256" s="61"/>
      <c r="AW3256" s="60"/>
    </row>
    <row r="3257" s="59" customFormat="1" customHeight="1" spans="1:49">
      <c r="A3257" s="60"/>
      <c r="B3257" s="60"/>
      <c r="C3257" s="60"/>
      <c r="D3257" s="60"/>
      <c r="H3257" s="61"/>
      <c r="I3257" s="61"/>
      <c r="J3257" s="61"/>
      <c r="K3257" s="61"/>
      <c r="L3257" s="61"/>
      <c r="M3257" s="61"/>
      <c r="N3257" s="61"/>
      <c r="O3257" s="61"/>
      <c r="P3257" s="61"/>
      <c r="Q3257" s="61"/>
      <c r="R3257" s="61"/>
      <c r="S3257" s="61"/>
      <c r="T3257" s="61"/>
      <c r="U3257" s="61"/>
      <c r="V3257" s="61"/>
      <c r="W3257" s="61"/>
      <c r="X3257" s="61"/>
      <c r="Y3257" s="61"/>
      <c r="Z3257" s="61"/>
      <c r="AA3257" s="61"/>
      <c r="AB3257" s="61"/>
      <c r="AC3257" s="61"/>
      <c r="AD3257" s="61"/>
      <c r="AE3257" s="61"/>
      <c r="AF3257" s="61"/>
      <c r="AG3257" s="61"/>
      <c r="AH3257" s="61"/>
      <c r="AI3257" s="61"/>
      <c r="AJ3257" s="61"/>
      <c r="AK3257" s="61"/>
      <c r="AL3257" s="61"/>
      <c r="AM3257" s="61"/>
      <c r="AN3257" s="61"/>
      <c r="AO3257" s="61"/>
      <c r="AP3257" s="62"/>
      <c r="AQ3257" s="61"/>
      <c r="AR3257" s="61"/>
      <c r="AS3257" s="61"/>
      <c r="AT3257" s="61"/>
      <c r="AU3257" s="61"/>
      <c r="AV3257" s="61"/>
      <c r="AW3257" s="60"/>
    </row>
    <row r="3258" s="59" customFormat="1" customHeight="1" spans="1:49">
      <c r="A3258" s="60"/>
      <c r="B3258" s="60"/>
      <c r="C3258" s="60"/>
      <c r="D3258" s="60"/>
      <c r="H3258" s="61"/>
      <c r="I3258" s="61"/>
      <c r="J3258" s="61"/>
      <c r="K3258" s="61"/>
      <c r="L3258" s="61"/>
      <c r="M3258" s="61"/>
      <c r="N3258" s="61"/>
      <c r="O3258" s="61"/>
      <c r="P3258" s="61"/>
      <c r="Q3258" s="61"/>
      <c r="R3258" s="61"/>
      <c r="S3258" s="61"/>
      <c r="T3258" s="61"/>
      <c r="U3258" s="61"/>
      <c r="V3258" s="61"/>
      <c r="W3258" s="61"/>
      <c r="X3258" s="61"/>
      <c r="Y3258" s="61"/>
      <c r="Z3258" s="61"/>
      <c r="AA3258" s="61"/>
      <c r="AB3258" s="61"/>
      <c r="AC3258" s="61"/>
      <c r="AD3258" s="61"/>
      <c r="AE3258" s="61"/>
      <c r="AF3258" s="61"/>
      <c r="AG3258" s="61"/>
      <c r="AH3258" s="61"/>
      <c r="AI3258" s="61"/>
      <c r="AJ3258" s="61"/>
      <c r="AK3258" s="61"/>
      <c r="AL3258" s="61"/>
      <c r="AM3258" s="61"/>
      <c r="AN3258" s="61"/>
      <c r="AO3258" s="61"/>
      <c r="AP3258" s="62"/>
      <c r="AQ3258" s="61"/>
      <c r="AR3258" s="61"/>
      <c r="AS3258" s="61"/>
      <c r="AT3258" s="61"/>
      <c r="AU3258" s="61"/>
      <c r="AV3258" s="61"/>
      <c r="AW3258" s="60"/>
    </row>
    <row r="3259" s="59" customFormat="1" customHeight="1" spans="1:49">
      <c r="A3259" s="60"/>
      <c r="B3259" s="60"/>
      <c r="C3259" s="60"/>
      <c r="D3259" s="60"/>
      <c r="H3259" s="61"/>
      <c r="I3259" s="61"/>
      <c r="J3259" s="61"/>
      <c r="K3259" s="61"/>
      <c r="L3259" s="61"/>
      <c r="M3259" s="61"/>
      <c r="N3259" s="61"/>
      <c r="O3259" s="61"/>
      <c r="P3259" s="61"/>
      <c r="Q3259" s="61"/>
      <c r="R3259" s="61"/>
      <c r="S3259" s="61"/>
      <c r="T3259" s="61"/>
      <c r="U3259" s="61"/>
      <c r="V3259" s="61"/>
      <c r="W3259" s="61"/>
      <c r="X3259" s="61"/>
      <c r="Y3259" s="61"/>
      <c r="Z3259" s="61"/>
      <c r="AA3259" s="61"/>
      <c r="AB3259" s="61"/>
      <c r="AC3259" s="61"/>
      <c r="AD3259" s="61"/>
      <c r="AE3259" s="61"/>
      <c r="AF3259" s="61"/>
      <c r="AG3259" s="61"/>
      <c r="AH3259" s="61"/>
      <c r="AI3259" s="61"/>
      <c r="AJ3259" s="61"/>
      <c r="AK3259" s="61"/>
      <c r="AL3259" s="61"/>
      <c r="AM3259" s="61"/>
      <c r="AN3259" s="61"/>
      <c r="AO3259" s="61"/>
      <c r="AP3259" s="62"/>
      <c r="AQ3259" s="61"/>
      <c r="AR3259" s="61"/>
      <c r="AS3259" s="61"/>
      <c r="AT3259" s="61"/>
      <c r="AU3259" s="61"/>
      <c r="AV3259" s="61"/>
      <c r="AW3259" s="60"/>
    </row>
    <row r="3260" s="59" customFormat="1" customHeight="1" spans="1:49">
      <c r="A3260" s="60"/>
      <c r="B3260" s="60"/>
      <c r="C3260" s="60"/>
      <c r="D3260" s="60"/>
      <c r="H3260" s="61"/>
      <c r="I3260" s="61"/>
      <c r="J3260" s="61"/>
      <c r="K3260" s="61"/>
      <c r="L3260" s="61"/>
      <c r="M3260" s="61"/>
      <c r="N3260" s="61"/>
      <c r="O3260" s="61"/>
      <c r="P3260" s="61"/>
      <c r="Q3260" s="61"/>
      <c r="R3260" s="61"/>
      <c r="S3260" s="61"/>
      <c r="T3260" s="61"/>
      <c r="U3260" s="61"/>
      <c r="V3260" s="61"/>
      <c r="W3260" s="61"/>
      <c r="X3260" s="61"/>
      <c r="Y3260" s="61"/>
      <c r="Z3260" s="61"/>
      <c r="AA3260" s="61"/>
      <c r="AB3260" s="61"/>
      <c r="AC3260" s="61"/>
      <c r="AD3260" s="61"/>
      <c r="AE3260" s="61"/>
      <c r="AF3260" s="61"/>
      <c r="AG3260" s="61"/>
      <c r="AH3260" s="61"/>
      <c r="AI3260" s="61"/>
      <c r="AJ3260" s="61"/>
      <c r="AK3260" s="61"/>
      <c r="AL3260" s="61"/>
      <c r="AM3260" s="61"/>
      <c r="AN3260" s="61"/>
      <c r="AO3260" s="61"/>
      <c r="AP3260" s="62"/>
      <c r="AQ3260" s="61"/>
      <c r="AR3260" s="61"/>
      <c r="AS3260" s="61"/>
      <c r="AT3260" s="61"/>
      <c r="AU3260" s="61"/>
      <c r="AV3260" s="61"/>
      <c r="AW3260" s="60"/>
    </row>
    <row r="3261" s="59" customFormat="1" customHeight="1" spans="1:49">
      <c r="A3261" s="60"/>
      <c r="B3261" s="60"/>
      <c r="C3261" s="60"/>
      <c r="D3261" s="60"/>
      <c r="H3261" s="61"/>
      <c r="I3261" s="61"/>
      <c r="J3261" s="61"/>
      <c r="K3261" s="61"/>
      <c r="L3261" s="61"/>
      <c r="M3261" s="61"/>
      <c r="N3261" s="61"/>
      <c r="O3261" s="61"/>
      <c r="P3261" s="61"/>
      <c r="Q3261" s="61"/>
      <c r="R3261" s="61"/>
      <c r="S3261" s="61"/>
      <c r="T3261" s="61"/>
      <c r="U3261" s="61"/>
      <c r="V3261" s="61"/>
      <c r="W3261" s="61"/>
      <c r="X3261" s="61"/>
      <c r="Y3261" s="61"/>
      <c r="Z3261" s="61"/>
      <c r="AA3261" s="61"/>
      <c r="AB3261" s="61"/>
      <c r="AC3261" s="61"/>
      <c r="AD3261" s="61"/>
      <c r="AE3261" s="61"/>
      <c r="AF3261" s="61"/>
      <c r="AG3261" s="61"/>
      <c r="AH3261" s="61"/>
      <c r="AI3261" s="61"/>
      <c r="AJ3261" s="61"/>
      <c r="AK3261" s="61"/>
      <c r="AL3261" s="61"/>
      <c r="AM3261" s="61"/>
      <c r="AN3261" s="61"/>
      <c r="AO3261" s="61"/>
      <c r="AP3261" s="62"/>
      <c r="AQ3261" s="61"/>
      <c r="AR3261" s="61"/>
      <c r="AS3261" s="61"/>
      <c r="AT3261" s="61"/>
      <c r="AU3261" s="61"/>
      <c r="AV3261" s="61"/>
      <c r="AW3261" s="60"/>
    </row>
    <row r="3262" s="59" customFormat="1" customHeight="1" spans="1:49">
      <c r="A3262" s="60"/>
      <c r="B3262" s="60"/>
      <c r="C3262" s="60"/>
      <c r="D3262" s="60"/>
      <c r="H3262" s="61"/>
      <c r="I3262" s="61"/>
      <c r="J3262" s="61"/>
      <c r="K3262" s="61"/>
      <c r="L3262" s="61"/>
      <c r="M3262" s="61"/>
      <c r="N3262" s="61"/>
      <c r="O3262" s="61"/>
      <c r="P3262" s="61"/>
      <c r="Q3262" s="61"/>
      <c r="R3262" s="61"/>
      <c r="S3262" s="61"/>
      <c r="T3262" s="61"/>
      <c r="U3262" s="61"/>
      <c r="V3262" s="61"/>
      <c r="W3262" s="61"/>
      <c r="X3262" s="61"/>
      <c r="Y3262" s="61"/>
      <c r="Z3262" s="61"/>
      <c r="AA3262" s="61"/>
      <c r="AB3262" s="61"/>
      <c r="AC3262" s="61"/>
      <c r="AD3262" s="61"/>
      <c r="AE3262" s="61"/>
      <c r="AF3262" s="61"/>
      <c r="AG3262" s="61"/>
      <c r="AH3262" s="61"/>
      <c r="AI3262" s="61"/>
      <c r="AJ3262" s="61"/>
      <c r="AK3262" s="61"/>
      <c r="AL3262" s="61"/>
      <c r="AM3262" s="61"/>
      <c r="AN3262" s="61"/>
      <c r="AO3262" s="61"/>
      <c r="AP3262" s="62"/>
      <c r="AQ3262" s="61"/>
      <c r="AR3262" s="61"/>
      <c r="AS3262" s="61"/>
      <c r="AT3262" s="61"/>
      <c r="AU3262" s="61"/>
      <c r="AV3262" s="61"/>
      <c r="AW3262" s="60"/>
    </row>
    <row r="3263" s="59" customFormat="1" customHeight="1" spans="1:49">
      <c r="A3263" s="60"/>
      <c r="B3263" s="60"/>
      <c r="C3263" s="60"/>
      <c r="D3263" s="60"/>
      <c r="H3263" s="61"/>
      <c r="I3263" s="61"/>
      <c r="J3263" s="61"/>
      <c r="K3263" s="61"/>
      <c r="L3263" s="61"/>
      <c r="M3263" s="61"/>
      <c r="N3263" s="61"/>
      <c r="O3263" s="61"/>
      <c r="P3263" s="61"/>
      <c r="Q3263" s="61"/>
      <c r="R3263" s="61"/>
      <c r="S3263" s="61"/>
      <c r="T3263" s="61"/>
      <c r="U3263" s="61"/>
      <c r="V3263" s="61"/>
      <c r="W3263" s="61"/>
      <c r="X3263" s="61"/>
      <c r="Y3263" s="61"/>
      <c r="Z3263" s="61"/>
      <c r="AA3263" s="61"/>
      <c r="AB3263" s="61"/>
      <c r="AC3263" s="61"/>
      <c r="AD3263" s="61"/>
      <c r="AE3263" s="61"/>
      <c r="AF3263" s="61"/>
      <c r="AG3263" s="61"/>
      <c r="AH3263" s="61"/>
      <c r="AI3263" s="61"/>
      <c r="AJ3263" s="61"/>
      <c r="AK3263" s="61"/>
      <c r="AL3263" s="61"/>
      <c r="AM3263" s="61"/>
      <c r="AN3263" s="61"/>
      <c r="AO3263" s="61"/>
      <c r="AP3263" s="62"/>
      <c r="AQ3263" s="61"/>
      <c r="AR3263" s="61"/>
      <c r="AS3263" s="61"/>
      <c r="AT3263" s="61"/>
      <c r="AU3263" s="61"/>
      <c r="AV3263" s="61"/>
      <c r="AW3263" s="60"/>
    </row>
    <row r="3264" s="59" customFormat="1" customHeight="1" spans="1:49">
      <c r="A3264" s="60"/>
      <c r="B3264" s="60"/>
      <c r="C3264" s="60"/>
      <c r="D3264" s="60"/>
      <c r="H3264" s="61"/>
      <c r="I3264" s="61"/>
      <c r="J3264" s="61"/>
      <c r="K3264" s="61"/>
      <c r="L3264" s="61"/>
      <c r="M3264" s="61"/>
      <c r="N3264" s="61"/>
      <c r="O3264" s="61"/>
      <c r="P3264" s="61"/>
      <c r="Q3264" s="61"/>
      <c r="R3264" s="61"/>
      <c r="S3264" s="61"/>
      <c r="T3264" s="61"/>
      <c r="U3264" s="61"/>
      <c r="V3264" s="61"/>
      <c r="W3264" s="61"/>
      <c r="X3264" s="61"/>
      <c r="Y3264" s="61"/>
      <c r="Z3264" s="61"/>
      <c r="AA3264" s="61"/>
      <c r="AB3264" s="61"/>
      <c r="AC3264" s="61"/>
      <c r="AD3264" s="61"/>
      <c r="AE3264" s="61"/>
      <c r="AF3264" s="61"/>
      <c r="AG3264" s="61"/>
      <c r="AH3264" s="61"/>
      <c r="AI3264" s="61"/>
      <c r="AJ3264" s="61"/>
      <c r="AK3264" s="61"/>
      <c r="AL3264" s="61"/>
      <c r="AM3264" s="61"/>
      <c r="AN3264" s="61"/>
      <c r="AO3264" s="61"/>
      <c r="AP3264" s="62"/>
      <c r="AQ3264" s="61"/>
      <c r="AR3264" s="61"/>
      <c r="AS3264" s="61"/>
      <c r="AT3264" s="61"/>
      <c r="AU3264" s="61"/>
      <c r="AV3264" s="61"/>
      <c r="AW3264" s="60"/>
    </row>
    <row r="3265" s="59" customFormat="1" customHeight="1" spans="1:49">
      <c r="A3265" s="60"/>
      <c r="B3265" s="60"/>
      <c r="C3265" s="60"/>
      <c r="D3265" s="60"/>
      <c r="H3265" s="61"/>
      <c r="I3265" s="61"/>
      <c r="J3265" s="61"/>
      <c r="K3265" s="61"/>
      <c r="L3265" s="61"/>
      <c r="M3265" s="61"/>
      <c r="N3265" s="61"/>
      <c r="O3265" s="61"/>
      <c r="P3265" s="61"/>
      <c r="Q3265" s="61"/>
      <c r="R3265" s="61"/>
      <c r="S3265" s="61"/>
      <c r="T3265" s="61"/>
      <c r="U3265" s="61"/>
      <c r="V3265" s="61"/>
      <c r="W3265" s="61"/>
      <c r="X3265" s="61"/>
      <c r="Y3265" s="61"/>
      <c r="Z3265" s="61"/>
      <c r="AA3265" s="61"/>
      <c r="AB3265" s="61"/>
      <c r="AC3265" s="61"/>
      <c r="AD3265" s="61"/>
      <c r="AE3265" s="61"/>
      <c r="AF3265" s="61"/>
      <c r="AG3265" s="61"/>
      <c r="AH3265" s="61"/>
      <c r="AI3265" s="61"/>
      <c r="AJ3265" s="61"/>
      <c r="AK3265" s="61"/>
      <c r="AL3265" s="61"/>
      <c r="AM3265" s="61"/>
      <c r="AN3265" s="61"/>
      <c r="AO3265" s="61"/>
      <c r="AP3265" s="62"/>
      <c r="AQ3265" s="61"/>
      <c r="AR3265" s="61"/>
      <c r="AS3265" s="61"/>
      <c r="AT3265" s="61"/>
      <c r="AU3265" s="61"/>
      <c r="AV3265" s="61"/>
      <c r="AW3265" s="60"/>
    </row>
    <row r="3266" s="59" customFormat="1" customHeight="1" spans="1:49">
      <c r="A3266" s="60"/>
      <c r="B3266" s="60"/>
      <c r="C3266" s="60"/>
      <c r="D3266" s="60"/>
      <c r="H3266" s="61"/>
      <c r="I3266" s="61"/>
      <c r="J3266" s="61"/>
      <c r="K3266" s="61"/>
      <c r="L3266" s="61"/>
      <c r="M3266" s="61"/>
      <c r="N3266" s="61"/>
      <c r="O3266" s="61"/>
      <c r="P3266" s="61"/>
      <c r="Q3266" s="61"/>
      <c r="R3266" s="61"/>
      <c r="S3266" s="61"/>
      <c r="T3266" s="61"/>
      <c r="U3266" s="61"/>
      <c r="V3266" s="61"/>
      <c r="W3266" s="61"/>
      <c r="X3266" s="61"/>
      <c r="Y3266" s="61"/>
      <c r="Z3266" s="61"/>
      <c r="AA3266" s="61"/>
      <c r="AB3266" s="61"/>
      <c r="AC3266" s="61"/>
      <c r="AD3266" s="61"/>
      <c r="AE3266" s="61"/>
      <c r="AF3266" s="61"/>
      <c r="AG3266" s="61"/>
      <c r="AH3266" s="61"/>
      <c r="AI3266" s="61"/>
      <c r="AJ3266" s="61"/>
      <c r="AK3266" s="61"/>
      <c r="AL3266" s="61"/>
      <c r="AM3266" s="61"/>
      <c r="AN3266" s="61"/>
      <c r="AO3266" s="61"/>
      <c r="AP3266" s="62"/>
      <c r="AQ3266" s="61"/>
      <c r="AR3266" s="61"/>
      <c r="AS3266" s="61"/>
      <c r="AT3266" s="61"/>
      <c r="AU3266" s="61"/>
      <c r="AV3266" s="61"/>
      <c r="AW3266" s="60"/>
    </row>
    <row r="3267" s="59" customFormat="1" customHeight="1" spans="1:49">
      <c r="A3267" s="60"/>
      <c r="B3267" s="60"/>
      <c r="C3267" s="60"/>
      <c r="D3267" s="60"/>
      <c r="H3267" s="61"/>
      <c r="I3267" s="61"/>
      <c r="J3267" s="61"/>
      <c r="K3267" s="61"/>
      <c r="L3267" s="61"/>
      <c r="M3267" s="61"/>
      <c r="N3267" s="61"/>
      <c r="O3267" s="61"/>
      <c r="P3267" s="61"/>
      <c r="Q3267" s="61"/>
      <c r="R3267" s="61"/>
      <c r="S3267" s="61"/>
      <c r="T3267" s="61"/>
      <c r="U3267" s="61"/>
      <c r="V3267" s="61"/>
      <c r="W3267" s="61"/>
      <c r="X3267" s="61"/>
      <c r="Y3267" s="61"/>
      <c r="Z3267" s="61"/>
      <c r="AA3267" s="61"/>
      <c r="AB3267" s="61"/>
      <c r="AC3267" s="61"/>
      <c r="AD3267" s="61"/>
      <c r="AE3267" s="61"/>
      <c r="AF3267" s="61"/>
      <c r="AG3267" s="61"/>
      <c r="AH3267" s="61"/>
      <c r="AI3267" s="61"/>
      <c r="AJ3267" s="61"/>
      <c r="AK3267" s="61"/>
      <c r="AL3267" s="61"/>
      <c r="AM3267" s="61"/>
      <c r="AN3267" s="61"/>
      <c r="AO3267" s="61"/>
      <c r="AP3267" s="62"/>
      <c r="AQ3267" s="61"/>
      <c r="AR3267" s="61"/>
      <c r="AS3267" s="61"/>
      <c r="AT3267" s="61"/>
      <c r="AU3267" s="61"/>
      <c r="AV3267" s="61"/>
      <c r="AW3267" s="60"/>
    </row>
    <row r="3268" s="59" customFormat="1" customHeight="1" spans="1:49">
      <c r="A3268" s="60"/>
      <c r="B3268" s="60"/>
      <c r="C3268" s="60"/>
      <c r="D3268" s="60"/>
      <c r="H3268" s="61"/>
      <c r="I3268" s="61"/>
      <c r="J3268" s="61"/>
      <c r="K3268" s="61"/>
      <c r="L3268" s="61"/>
      <c r="M3268" s="61"/>
      <c r="N3268" s="61"/>
      <c r="O3268" s="61"/>
      <c r="P3268" s="61"/>
      <c r="Q3268" s="61"/>
      <c r="R3268" s="61"/>
      <c r="S3268" s="61"/>
      <c r="T3268" s="61"/>
      <c r="U3268" s="61"/>
      <c r="V3268" s="61"/>
      <c r="W3268" s="61"/>
      <c r="X3268" s="61"/>
      <c r="Y3268" s="61"/>
      <c r="Z3268" s="61"/>
      <c r="AA3268" s="61"/>
      <c r="AB3268" s="61"/>
      <c r="AC3268" s="61"/>
      <c r="AD3268" s="61"/>
      <c r="AE3268" s="61"/>
      <c r="AF3268" s="61"/>
      <c r="AG3268" s="61"/>
      <c r="AH3268" s="61"/>
      <c r="AI3268" s="61"/>
      <c r="AJ3268" s="61"/>
      <c r="AK3268" s="61"/>
      <c r="AL3268" s="61"/>
      <c r="AM3268" s="61"/>
      <c r="AN3268" s="61"/>
      <c r="AO3268" s="61"/>
      <c r="AP3268" s="62"/>
      <c r="AQ3268" s="61"/>
      <c r="AR3268" s="61"/>
      <c r="AS3268" s="61"/>
      <c r="AT3268" s="61"/>
      <c r="AU3268" s="61"/>
      <c r="AV3268" s="61"/>
      <c r="AW3268" s="60"/>
    </row>
    <row r="3269" s="59" customFormat="1" customHeight="1" spans="1:49">
      <c r="A3269" s="60"/>
      <c r="B3269" s="60"/>
      <c r="C3269" s="60"/>
      <c r="D3269" s="60"/>
      <c r="H3269" s="61"/>
      <c r="I3269" s="61"/>
      <c r="J3269" s="61"/>
      <c r="K3269" s="61"/>
      <c r="L3269" s="61"/>
      <c r="M3269" s="61"/>
      <c r="N3269" s="61"/>
      <c r="O3269" s="61"/>
      <c r="P3269" s="61"/>
      <c r="Q3269" s="61"/>
      <c r="R3269" s="61"/>
      <c r="S3269" s="61"/>
      <c r="T3269" s="61"/>
      <c r="U3269" s="61"/>
      <c r="V3269" s="61"/>
      <c r="W3269" s="61"/>
      <c r="X3269" s="61"/>
      <c r="Y3269" s="61"/>
      <c r="Z3269" s="61"/>
      <c r="AA3269" s="61"/>
      <c r="AB3269" s="61"/>
      <c r="AC3269" s="61"/>
      <c r="AD3269" s="61"/>
      <c r="AE3269" s="61"/>
      <c r="AF3269" s="61"/>
      <c r="AG3269" s="61"/>
      <c r="AH3269" s="61"/>
      <c r="AI3269" s="61"/>
      <c r="AJ3269" s="61"/>
      <c r="AK3269" s="61"/>
      <c r="AL3269" s="61"/>
      <c r="AM3269" s="61"/>
      <c r="AN3269" s="61"/>
      <c r="AO3269" s="61"/>
      <c r="AP3269" s="62"/>
      <c r="AQ3269" s="61"/>
      <c r="AR3269" s="61"/>
      <c r="AS3269" s="61"/>
      <c r="AT3269" s="61"/>
      <c r="AU3269" s="61"/>
      <c r="AV3269" s="61"/>
      <c r="AW3269" s="60"/>
    </row>
    <row r="3270" s="59" customFormat="1" customHeight="1" spans="1:49">
      <c r="A3270" s="60"/>
      <c r="B3270" s="60"/>
      <c r="C3270" s="60"/>
      <c r="D3270" s="60"/>
      <c r="H3270" s="61"/>
      <c r="I3270" s="61"/>
      <c r="J3270" s="61"/>
      <c r="K3270" s="61"/>
      <c r="L3270" s="61"/>
      <c r="M3270" s="61"/>
      <c r="N3270" s="61"/>
      <c r="O3270" s="61"/>
      <c r="P3270" s="61"/>
      <c r="Q3270" s="61"/>
      <c r="R3270" s="61"/>
      <c r="S3270" s="61"/>
      <c r="T3270" s="61"/>
      <c r="U3270" s="61"/>
      <c r="V3270" s="61"/>
      <c r="W3270" s="61"/>
      <c r="X3270" s="61"/>
      <c r="Y3270" s="61"/>
      <c r="Z3270" s="61"/>
      <c r="AA3270" s="61"/>
      <c r="AB3270" s="61"/>
      <c r="AC3270" s="61"/>
      <c r="AD3270" s="61"/>
      <c r="AE3270" s="61"/>
      <c r="AF3270" s="61"/>
      <c r="AG3270" s="61"/>
      <c r="AH3270" s="61"/>
      <c r="AI3270" s="61"/>
      <c r="AJ3270" s="61"/>
      <c r="AK3270" s="61"/>
      <c r="AL3270" s="61"/>
      <c r="AM3270" s="61"/>
      <c r="AN3270" s="61"/>
      <c r="AO3270" s="61"/>
      <c r="AP3270" s="62"/>
      <c r="AQ3270" s="61"/>
      <c r="AR3270" s="61"/>
      <c r="AS3270" s="61"/>
      <c r="AT3270" s="61"/>
      <c r="AU3270" s="61"/>
      <c r="AV3270" s="61"/>
      <c r="AW3270" s="60"/>
    </row>
    <row r="3271" s="59" customFormat="1" customHeight="1" spans="1:49">
      <c r="A3271" s="60"/>
      <c r="B3271" s="60"/>
      <c r="C3271" s="60"/>
      <c r="D3271" s="60"/>
      <c r="H3271" s="61"/>
      <c r="I3271" s="61"/>
      <c r="J3271" s="61"/>
      <c r="K3271" s="61"/>
      <c r="L3271" s="61"/>
      <c r="M3271" s="61"/>
      <c r="N3271" s="61"/>
      <c r="O3271" s="61"/>
      <c r="P3271" s="61"/>
      <c r="Q3271" s="61"/>
      <c r="R3271" s="61"/>
      <c r="S3271" s="61"/>
      <c r="T3271" s="61"/>
      <c r="U3271" s="61"/>
      <c r="V3271" s="61"/>
      <c r="W3271" s="61"/>
      <c r="X3271" s="61"/>
      <c r="Y3271" s="61"/>
      <c r="Z3271" s="61"/>
      <c r="AA3271" s="61"/>
      <c r="AB3271" s="61"/>
      <c r="AC3271" s="61"/>
      <c r="AD3271" s="61"/>
      <c r="AE3271" s="61"/>
      <c r="AF3271" s="61"/>
      <c r="AG3271" s="61"/>
      <c r="AH3271" s="61"/>
      <c r="AI3271" s="61"/>
      <c r="AJ3271" s="61"/>
      <c r="AK3271" s="61"/>
      <c r="AL3271" s="61"/>
      <c r="AM3271" s="61"/>
      <c r="AN3271" s="61"/>
      <c r="AO3271" s="61"/>
      <c r="AP3271" s="62"/>
      <c r="AQ3271" s="61"/>
      <c r="AR3271" s="61"/>
      <c r="AS3271" s="61"/>
      <c r="AT3271" s="61"/>
      <c r="AU3271" s="61"/>
      <c r="AV3271" s="61"/>
      <c r="AW3271" s="60"/>
    </row>
    <row r="3272" s="59" customFormat="1" customHeight="1" spans="1:49">
      <c r="A3272" s="60"/>
      <c r="B3272" s="60"/>
      <c r="C3272" s="60"/>
      <c r="D3272" s="60"/>
      <c r="H3272" s="61"/>
      <c r="I3272" s="61"/>
      <c r="J3272" s="61"/>
      <c r="K3272" s="61"/>
      <c r="L3272" s="61"/>
      <c r="M3272" s="61"/>
      <c r="N3272" s="61"/>
      <c r="O3272" s="61"/>
      <c r="P3272" s="61"/>
      <c r="Q3272" s="61"/>
      <c r="R3272" s="61"/>
      <c r="S3272" s="61"/>
      <c r="T3272" s="61"/>
      <c r="U3272" s="61"/>
      <c r="V3272" s="61"/>
      <c r="W3272" s="61"/>
      <c r="X3272" s="61"/>
      <c r="Y3272" s="61"/>
      <c r="Z3272" s="61"/>
      <c r="AA3272" s="61"/>
      <c r="AB3272" s="61"/>
      <c r="AC3272" s="61"/>
      <c r="AD3272" s="61"/>
      <c r="AE3272" s="61"/>
      <c r="AF3272" s="61"/>
      <c r="AG3272" s="61"/>
      <c r="AH3272" s="61"/>
      <c r="AI3272" s="61"/>
      <c r="AJ3272" s="61"/>
      <c r="AK3272" s="61"/>
      <c r="AL3272" s="61"/>
      <c r="AM3272" s="61"/>
      <c r="AN3272" s="61"/>
      <c r="AO3272" s="61"/>
      <c r="AP3272" s="62"/>
      <c r="AQ3272" s="61"/>
      <c r="AR3272" s="61"/>
      <c r="AS3272" s="61"/>
      <c r="AT3272" s="61"/>
      <c r="AU3272" s="61"/>
      <c r="AV3272" s="61"/>
      <c r="AW3272" s="60"/>
    </row>
    <row r="3273" s="59" customFormat="1" customHeight="1" spans="1:49">
      <c r="A3273" s="60"/>
      <c r="B3273" s="60"/>
      <c r="C3273" s="60"/>
      <c r="D3273" s="60"/>
      <c r="H3273" s="61"/>
      <c r="I3273" s="61"/>
      <c r="J3273" s="61"/>
      <c r="K3273" s="61"/>
      <c r="L3273" s="61"/>
      <c r="M3273" s="61"/>
      <c r="N3273" s="61"/>
      <c r="O3273" s="61"/>
      <c r="P3273" s="61"/>
      <c r="Q3273" s="61"/>
      <c r="R3273" s="61"/>
      <c r="S3273" s="61"/>
      <c r="T3273" s="61"/>
      <c r="U3273" s="61"/>
      <c r="V3273" s="61"/>
      <c r="W3273" s="61"/>
      <c r="X3273" s="61"/>
      <c r="Y3273" s="61"/>
      <c r="Z3273" s="61"/>
      <c r="AA3273" s="61"/>
      <c r="AB3273" s="61"/>
      <c r="AC3273" s="61"/>
      <c r="AD3273" s="61"/>
      <c r="AE3273" s="61"/>
      <c r="AF3273" s="61"/>
      <c r="AG3273" s="61"/>
      <c r="AH3273" s="61"/>
      <c r="AI3273" s="61"/>
      <c r="AJ3273" s="61"/>
      <c r="AK3273" s="61"/>
      <c r="AL3273" s="61"/>
      <c r="AM3273" s="61"/>
      <c r="AN3273" s="61"/>
      <c r="AO3273" s="61"/>
      <c r="AP3273" s="62"/>
      <c r="AQ3273" s="61"/>
      <c r="AR3273" s="61"/>
      <c r="AS3273" s="61"/>
      <c r="AT3273" s="61"/>
      <c r="AU3273" s="61"/>
      <c r="AV3273" s="61"/>
      <c r="AW3273" s="60"/>
    </row>
    <row r="3274" s="59" customFormat="1" customHeight="1" spans="1:49">
      <c r="A3274" s="60"/>
      <c r="B3274" s="60"/>
      <c r="C3274" s="60"/>
      <c r="D3274" s="60"/>
      <c r="H3274" s="61"/>
      <c r="I3274" s="61"/>
      <c r="J3274" s="61"/>
      <c r="K3274" s="61"/>
      <c r="L3274" s="61"/>
      <c r="M3274" s="61"/>
      <c r="N3274" s="61"/>
      <c r="O3274" s="61"/>
      <c r="P3274" s="61"/>
      <c r="Q3274" s="61"/>
      <c r="R3274" s="61"/>
      <c r="S3274" s="61"/>
      <c r="T3274" s="61"/>
      <c r="U3274" s="61"/>
      <c r="V3274" s="61"/>
      <c r="W3274" s="61"/>
      <c r="X3274" s="61"/>
      <c r="Y3274" s="61"/>
      <c r="Z3274" s="61"/>
      <c r="AA3274" s="61"/>
      <c r="AB3274" s="61"/>
      <c r="AC3274" s="61"/>
      <c r="AD3274" s="61"/>
      <c r="AE3274" s="61"/>
      <c r="AF3274" s="61"/>
      <c r="AG3274" s="61"/>
      <c r="AH3274" s="61"/>
      <c r="AI3274" s="61"/>
      <c r="AJ3274" s="61"/>
      <c r="AK3274" s="61"/>
      <c r="AL3274" s="61"/>
      <c r="AM3274" s="61"/>
      <c r="AN3274" s="61"/>
      <c r="AO3274" s="61"/>
      <c r="AP3274" s="62"/>
      <c r="AQ3274" s="61"/>
      <c r="AR3274" s="61"/>
      <c r="AS3274" s="61"/>
      <c r="AT3274" s="61"/>
      <c r="AU3274" s="61"/>
      <c r="AV3274" s="61"/>
      <c r="AW3274" s="60"/>
    </row>
    <row r="3275" s="59" customFormat="1" customHeight="1" spans="1:49">
      <c r="A3275" s="60"/>
      <c r="B3275" s="60"/>
      <c r="C3275" s="60"/>
      <c r="D3275" s="60"/>
      <c r="H3275" s="61"/>
      <c r="I3275" s="61"/>
      <c r="J3275" s="61"/>
      <c r="K3275" s="61"/>
      <c r="L3275" s="61"/>
      <c r="M3275" s="61"/>
      <c r="N3275" s="61"/>
      <c r="O3275" s="61"/>
      <c r="P3275" s="61"/>
      <c r="Q3275" s="61"/>
      <c r="R3275" s="61"/>
      <c r="S3275" s="61"/>
      <c r="T3275" s="61"/>
      <c r="U3275" s="61"/>
      <c r="V3275" s="61"/>
      <c r="W3275" s="61"/>
      <c r="X3275" s="61"/>
      <c r="Y3275" s="61"/>
      <c r="Z3275" s="61"/>
      <c r="AA3275" s="61"/>
      <c r="AB3275" s="61"/>
      <c r="AC3275" s="61"/>
      <c r="AD3275" s="61"/>
      <c r="AE3275" s="61"/>
      <c r="AF3275" s="61"/>
      <c r="AG3275" s="61"/>
      <c r="AH3275" s="61"/>
      <c r="AI3275" s="61"/>
      <c r="AJ3275" s="61"/>
      <c r="AK3275" s="61"/>
      <c r="AL3275" s="61"/>
      <c r="AM3275" s="61"/>
      <c r="AN3275" s="61"/>
      <c r="AO3275" s="61"/>
      <c r="AP3275" s="62"/>
      <c r="AQ3275" s="61"/>
      <c r="AR3275" s="61"/>
      <c r="AS3275" s="61"/>
      <c r="AT3275" s="61"/>
      <c r="AU3275" s="61"/>
      <c r="AV3275" s="61"/>
      <c r="AW3275" s="60"/>
    </row>
    <row r="3276" s="59" customFormat="1" customHeight="1" spans="1:49">
      <c r="A3276" s="60"/>
      <c r="B3276" s="60"/>
      <c r="C3276" s="60"/>
      <c r="D3276" s="60"/>
      <c r="H3276" s="61"/>
      <c r="I3276" s="61"/>
      <c r="J3276" s="61"/>
      <c r="K3276" s="61"/>
      <c r="L3276" s="61"/>
      <c r="M3276" s="61"/>
      <c r="N3276" s="61"/>
      <c r="O3276" s="61"/>
      <c r="P3276" s="61"/>
      <c r="Q3276" s="61"/>
      <c r="R3276" s="61"/>
      <c r="S3276" s="61"/>
      <c r="T3276" s="61"/>
      <c r="U3276" s="61"/>
      <c r="V3276" s="61"/>
      <c r="W3276" s="61"/>
      <c r="X3276" s="61"/>
      <c r="Y3276" s="61"/>
      <c r="Z3276" s="61"/>
      <c r="AA3276" s="61"/>
      <c r="AB3276" s="61"/>
      <c r="AC3276" s="61"/>
      <c r="AD3276" s="61"/>
      <c r="AE3276" s="61"/>
      <c r="AF3276" s="61"/>
      <c r="AG3276" s="61"/>
      <c r="AH3276" s="61"/>
      <c r="AI3276" s="61"/>
      <c r="AJ3276" s="61"/>
      <c r="AK3276" s="61"/>
      <c r="AL3276" s="61"/>
      <c r="AM3276" s="61"/>
      <c r="AN3276" s="61"/>
      <c r="AO3276" s="61"/>
      <c r="AP3276" s="62"/>
      <c r="AQ3276" s="61"/>
      <c r="AR3276" s="61"/>
      <c r="AS3276" s="61"/>
      <c r="AT3276" s="61"/>
      <c r="AU3276" s="61"/>
      <c r="AV3276" s="61"/>
      <c r="AW3276" s="60"/>
    </row>
    <row r="3277" s="59" customFormat="1" customHeight="1" spans="1:49">
      <c r="A3277" s="60"/>
      <c r="B3277" s="60"/>
      <c r="C3277" s="60"/>
      <c r="D3277" s="60"/>
      <c r="H3277" s="61"/>
      <c r="I3277" s="61"/>
      <c r="J3277" s="61"/>
      <c r="K3277" s="61"/>
      <c r="L3277" s="61"/>
      <c r="M3277" s="61"/>
      <c r="N3277" s="61"/>
      <c r="O3277" s="61"/>
      <c r="P3277" s="61"/>
      <c r="Q3277" s="61"/>
      <c r="R3277" s="61"/>
      <c r="S3277" s="61"/>
      <c r="T3277" s="61"/>
      <c r="U3277" s="61"/>
      <c r="V3277" s="61"/>
      <c r="W3277" s="61"/>
      <c r="X3277" s="61"/>
      <c r="Y3277" s="61"/>
      <c r="Z3277" s="61"/>
      <c r="AA3277" s="61"/>
      <c r="AB3277" s="61"/>
      <c r="AC3277" s="61"/>
      <c r="AD3277" s="61"/>
      <c r="AE3277" s="61"/>
      <c r="AF3277" s="61"/>
      <c r="AG3277" s="61"/>
      <c r="AH3277" s="61"/>
      <c r="AI3277" s="61"/>
      <c r="AJ3277" s="61"/>
      <c r="AK3277" s="61"/>
      <c r="AL3277" s="61"/>
      <c r="AM3277" s="61"/>
      <c r="AN3277" s="61"/>
      <c r="AO3277" s="61"/>
      <c r="AP3277" s="62"/>
      <c r="AQ3277" s="61"/>
      <c r="AR3277" s="61"/>
      <c r="AS3277" s="61"/>
      <c r="AT3277" s="61"/>
      <c r="AU3277" s="61"/>
      <c r="AV3277" s="61"/>
      <c r="AW3277" s="60"/>
    </row>
    <row r="3278" s="59" customFormat="1" customHeight="1" spans="1:49">
      <c r="A3278" s="60"/>
      <c r="B3278" s="60"/>
      <c r="C3278" s="60"/>
      <c r="D3278" s="60"/>
      <c r="H3278" s="61"/>
      <c r="I3278" s="61"/>
      <c r="J3278" s="61"/>
      <c r="K3278" s="61"/>
      <c r="L3278" s="61"/>
      <c r="M3278" s="61"/>
      <c r="N3278" s="61"/>
      <c r="O3278" s="61"/>
      <c r="P3278" s="61"/>
      <c r="Q3278" s="61"/>
      <c r="R3278" s="61"/>
      <c r="S3278" s="61"/>
      <c r="T3278" s="61"/>
      <c r="U3278" s="61"/>
      <c r="V3278" s="61"/>
      <c r="W3278" s="61"/>
      <c r="X3278" s="61"/>
      <c r="Y3278" s="61"/>
      <c r="Z3278" s="61"/>
      <c r="AA3278" s="61"/>
      <c r="AB3278" s="61"/>
      <c r="AC3278" s="61"/>
      <c r="AD3278" s="61"/>
      <c r="AE3278" s="61"/>
      <c r="AF3278" s="61"/>
      <c r="AG3278" s="61"/>
      <c r="AH3278" s="61"/>
      <c r="AI3278" s="61"/>
      <c r="AJ3278" s="61"/>
      <c r="AK3278" s="61"/>
      <c r="AL3278" s="61"/>
      <c r="AM3278" s="61"/>
      <c r="AN3278" s="61"/>
      <c r="AO3278" s="61"/>
      <c r="AP3278" s="62"/>
      <c r="AQ3278" s="61"/>
      <c r="AR3278" s="61"/>
      <c r="AS3278" s="61"/>
      <c r="AT3278" s="61"/>
      <c r="AU3278" s="61"/>
      <c r="AV3278" s="61"/>
      <c r="AW3278" s="60"/>
    </row>
    <row r="3279" s="59" customFormat="1" customHeight="1" spans="1:49">
      <c r="A3279" s="60"/>
      <c r="B3279" s="60"/>
      <c r="C3279" s="60"/>
      <c r="D3279" s="60"/>
      <c r="H3279" s="61"/>
      <c r="I3279" s="61"/>
      <c r="J3279" s="61"/>
      <c r="K3279" s="61"/>
      <c r="L3279" s="61"/>
      <c r="M3279" s="61"/>
      <c r="N3279" s="61"/>
      <c r="O3279" s="61"/>
      <c r="P3279" s="61"/>
      <c r="Q3279" s="61"/>
      <c r="R3279" s="61"/>
      <c r="S3279" s="61"/>
      <c r="T3279" s="61"/>
      <c r="U3279" s="61"/>
      <c r="V3279" s="61"/>
      <c r="W3279" s="61"/>
      <c r="X3279" s="61"/>
      <c r="Y3279" s="61"/>
      <c r="Z3279" s="61"/>
      <c r="AA3279" s="61"/>
      <c r="AB3279" s="61"/>
      <c r="AC3279" s="61"/>
      <c r="AD3279" s="61"/>
      <c r="AE3279" s="61"/>
      <c r="AF3279" s="61"/>
      <c r="AG3279" s="61"/>
      <c r="AH3279" s="61"/>
      <c r="AI3279" s="61"/>
      <c r="AJ3279" s="61"/>
      <c r="AK3279" s="61"/>
      <c r="AL3279" s="61"/>
      <c r="AM3279" s="61"/>
      <c r="AN3279" s="61"/>
      <c r="AO3279" s="61"/>
      <c r="AP3279" s="62"/>
      <c r="AQ3279" s="61"/>
      <c r="AR3279" s="61"/>
      <c r="AS3279" s="61"/>
      <c r="AT3279" s="61"/>
      <c r="AU3279" s="61"/>
      <c r="AV3279" s="61"/>
      <c r="AW3279" s="60"/>
    </row>
    <row r="3280" s="59" customFormat="1" customHeight="1" spans="1:49">
      <c r="A3280" s="60"/>
      <c r="B3280" s="60"/>
      <c r="C3280" s="60"/>
      <c r="D3280" s="60"/>
      <c r="H3280" s="61"/>
      <c r="I3280" s="61"/>
      <c r="J3280" s="61"/>
      <c r="K3280" s="61"/>
      <c r="L3280" s="61"/>
      <c r="M3280" s="61"/>
      <c r="N3280" s="61"/>
      <c r="O3280" s="61"/>
      <c r="P3280" s="61"/>
      <c r="Q3280" s="61"/>
      <c r="R3280" s="61"/>
      <c r="S3280" s="61"/>
      <c r="T3280" s="61"/>
      <c r="U3280" s="61"/>
      <c r="V3280" s="61"/>
      <c r="W3280" s="61"/>
      <c r="X3280" s="61"/>
      <c r="Y3280" s="61"/>
      <c r="Z3280" s="61"/>
      <c r="AA3280" s="61"/>
      <c r="AB3280" s="61"/>
      <c r="AC3280" s="61"/>
      <c r="AD3280" s="61"/>
      <c r="AE3280" s="61"/>
      <c r="AF3280" s="61"/>
      <c r="AG3280" s="61"/>
      <c r="AH3280" s="61"/>
      <c r="AI3280" s="61"/>
      <c r="AJ3280" s="61"/>
      <c r="AK3280" s="61"/>
      <c r="AL3280" s="61"/>
      <c r="AM3280" s="61"/>
      <c r="AN3280" s="61"/>
      <c r="AO3280" s="61"/>
      <c r="AP3280" s="62"/>
      <c r="AQ3280" s="61"/>
      <c r="AR3280" s="61"/>
      <c r="AS3280" s="61"/>
      <c r="AT3280" s="61"/>
      <c r="AU3280" s="61"/>
      <c r="AV3280" s="61"/>
      <c r="AW3280" s="60"/>
    </row>
    <row r="3281" s="59" customFormat="1" customHeight="1" spans="1:49">
      <c r="A3281" s="60"/>
      <c r="B3281" s="60"/>
      <c r="C3281" s="60"/>
      <c r="D3281" s="60"/>
      <c r="H3281" s="61"/>
      <c r="I3281" s="61"/>
      <c r="J3281" s="61"/>
      <c r="K3281" s="61"/>
      <c r="L3281" s="61"/>
      <c r="M3281" s="61"/>
      <c r="N3281" s="61"/>
      <c r="O3281" s="61"/>
      <c r="P3281" s="61"/>
      <c r="Q3281" s="61"/>
      <c r="R3281" s="61"/>
      <c r="S3281" s="61"/>
      <c r="T3281" s="61"/>
      <c r="U3281" s="61"/>
      <c r="V3281" s="61"/>
      <c r="W3281" s="61"/>
      <c r="X3281" s="61"/>
      <c r="Y3281" s="61"/>
      <c r="Z3281" s="61"/>
      <c r="AA3281" s="61"/>
      <c r="AB3281" s="61"/>
      <c r="AC3281" s="61"/>
      <c r="AD3281" s="61"/>
      <c r="AE3281" s="61"/>
      <c r="AF3281" s="61"/>
      <c r="AG3281" s="61"/>
      <c r="AH3281" s="61"/>
      <c r="AI3281" s="61"/>
      <c r="AJ3281" s="61"/>
      <c r="AK3281" s="61"/>
      <c r="AL3281" s="61"/>
      <c r="AM3281" s="61"/>
      <c r="AN3281" s="61"/>
      <c r="AO3281" s="61"/>
      <c r="AP3281" s="62"/>
      <c r="AQ3281" s="61"/>
      <c r="AR3281" s="61"/>
      <c r="AS3281" s="61"/>
      <c r="AT3281" s="61"/>
      <c r="AU3281" s="61"/>
      <c r="AV3281" s="61"/>
      <c r="AW3281" s="60"/>
    </row>
    <row r="3282" s="59" customFormat="1" customHeight="1" spans="1:49">
      <c r="A3282" s="60"/>
      <c r="B3282" s="60"/>
      <c r="C3282" s="60"/>
      <c r="D3282" s="60"/>
      <c r="H3282" s="61"/>
      <c r="I3282" s="61"/>
      <c r="J3282" s="61"/>
      <c r="K3282" s="61"/>
      <c r="L3282" s="61"/>
      <c r="M3282" s="61"/>
      <c r="N3282" s="61"/>
      <c r="O3282" s="61"/>
      <c r="P3282" s="61"/>
      <c r="Q3282" s="61"/>
      <c r="R3282" s="61"/>
      <c r="S3282" s="61"/>
      <c r="T3282" s="61"/>
      <c r="U3282" s="61"/>
      <c r="V3282" s="61"/>
      <c r="W3282" s="61"/>
      <c r="X3282" s="61"/>
      <c r="Y3282" s="61"/>
      <c r="Z3282" s="61"/>
      <c r="AA3282" s="61"/>
      <c r="AB3282" s="61"/>
      <c r="AC3282" s="61"/>
      <c r="AD3282" s="61"/>
      <c r="AE3282" s="61"/>
      <c r="AF3282" s="61"/>
      <c r="AG3282" s="61"/>
      <c r="AH3282" s="61"/>
      <c r="AI3282" s="61"/>
      <c r="AJ3282" s="61"/>
      <c r="AK3282" s="61"/>
      <c r="AL3282" s="61"/>
      <c r="AM3282" s="61"/>
      <c r="AN3282" s="61"/>
      <c r="AO3282" s="61"/>
      <c r="AP3282" s="62"/>
      <c r="AQ3282" s="61"/>
      <c r="AR3282" s="61"/>
      <c r="AS3282" s="61"/>
      <c r="AT3282" s="61"/>
      <c r="AU3282" s="61"/>
      <c r="AV3282" s="61"/>
      <c r="AW3282" s="60"/>
    </row>
    <row r="3283" s="59" customFormat="1" customHeight="1" spans="1:49">
      <c r="A3283" s="60"/>
      <c r="B3283" s="60"/>
      <c r="C3283" s="60"/>
      <c r="D3283" s="60"/>
      <c r="H3283" s="61"/>
      <c r="I3283" s="61"/>
      <c r="J3283" s="61"/>
      <c r="K3283" s="61"/>
      <c r="L3283" s="61"/>
      <c r="M3283" s="61"/>
      <c r="N3283" s="61"/>
      <c r="O3283" s="61"/>
      <c r="P3283" s="61"/>
      <c r="Q3283" s="61"/>
      <c r="R3283" s="61"/>
      <c r="S3283" s="61"/>
      <c r="T3283" s="61"/>
      <c r="U3283" s="61"/>
      <c r="V3283" s="61"/>
      <c r="W3283" s="61"/>
      <c r="X3283" s="61"/>
      <c r="Y3283" s="61"/>
      <c r="Z3283" s="61"/>
      <c r="AA3283" s="61"/>
      <c r="AB3283" s="61"/>
      <c r="AC3283" s="61"/>
      <c r="AD3283" s="61"/>
      <c r="AE3283" s="61"/>
      <c r="AF3283" s="61"/>
      <c r="AG3283" s="61"/>
      <c r="AH3283" s="61"/>
      <c r="AI3283" s="61"/>
      <c r="AJ3283" s="61"/>
      <c r="AK3283" s="61"/>
      <c r="AL3283" s="61"/>
      <c r="AM3283" s="61"/>
      <c r="AN3283" s="61"/>
      <c r="AO3283" s="61"/>
      <c r="AP3283" s="62"/>
      <c r="AQ3283" s="61"/>
      <c r="AR3283" s="61"/>
      <c r="AS3283" s="61"/>
      <c r="AT3283" s="61"/>
      <c r="AU3283" s="61"/>
      <c r="AV3283" s="61"/>
      <c r="AW3283" s="60"/>
    </row>
    <row r="3284" s="59" customFormat="1" customHeight="1" spans="1:49">
      <c r="A3284" s="60"/>
      <c r="B3284" s="60"/>
      <c r="C3284" s="60"/>
      <c r="D3284" s="60"/>
      <c r="H3284" s="61"/>
      <c r="I3284" s="61"/>
      <c r="J3284" s="61"/>
      <c r="K3284" s="61"/>
      <c r="L3284" s="61"/>
      <c r="M3284" s="61"/>
      <c r="N3284" s="61"/>
      <c r="O3284" s="61"/>
      <c r="P3284" s="61"/>
      <c r="Q3284" s="61"/>
      <c r="R3284" s="61"/>
      <c r="S3284" s="61"/>
      <c r="T3284" s="61"/>
      <c r="U3284" s="61"/>
      <c r="V3284" s="61"/>
      <c r="W3284" s="61"/>
      <c r="X3284" s="61"/>
      <c r="Y3284" s="61"/>
      <c r="Z3284" s="61"/>
      <c r="AA3284" s="61"/>
      <c r="AB3284" s="61"/>
      <c r="AC3284" s="61"/>
      <c r="AD3284" s="61"/>
      <c r="AE3284" s="61"/>
      <c r="AF3284" s="61"/>
      <c r="AG3284" s="61"/>
      <c r="AH3284" s="61"/>
      <c r="AI3284" s="61"/>
      <c r="AJ3284" s="61"/>
      <c r="AK3284" s="61"/>
      <c r="AL3284" s="61"/>
      <c r="AM3284" s="61"/>
      <c r="AN3284" s="61"/>
      <c r="AO3284" s="61"/>
      <c r="AP3284" s="62"/>
      <c r="AQ3284" s="61"/>
      <c r="AR3284" s="61"/>
      <c r="AS3284" s="61"/>
      <c r="AT3284" s="61"/>
      <c r="AU3284" s="61"/>
      <c r="AV3284" s="61"/>
      <c r="AW3284" s="60"/>
    </row>
    <row r="3285" s="59" customFormat="1" customHeight="1" spans="1:49">
      <c r="A3285" s="60"/>
      <c r="B3285" s="60"/>
      <c r="C3285" s="60"/>
      <c r="D3285" s="60"/>
      <c r="H3285" s="61"/>
      <c r="I3285" s="61"/>
      <c r="J3285" s="61"/>
      <c r="K3285" s="61"/>
      <c r="L3285" s="61"/>
      <c r="M3285" s="61"/>
      <c r="N3285" s="61"/>
      <c r="O3285" s="61"/>
      <c r="P3285" s="61"/>
      <c r="Q3285" s="61"/>
      <c r="R3285" s="61"/>
      <c r="S3285" s="61"/>
      <c r="T3285" s="61"/>
      <c r="U3285" s="61"/>
      <c r="V3285" s="61"/>
      <c r="W3285" s="61"/>
      <c r="X3285" s="61"/>
      <c r="Y3285" s="61"/>
      <c r="Z3285" s="61"/>
      <c r="AA3285" s="61"/>
      <c r="AB3285" s="61"/>
      <c r="AC3285" s="61"/>
      <c r="AD3285" s="61"/>
      <c r="AE3285" s="61"/>
      <c r="AF3285" s="61"/>
      <c r="AG3285" s="61"/>
      <c r="AH3285" s="61"/>
      <c r="AI3285" s="61"/>
      <c r="AJ3285" s="61"/>
      <c r="AK3285" s="61"/>
      <c r="AL3285" s="61"/>
      <c r="AM3285" s="61"/>
      <c r="AN3285" s="61"/>
      <c r="AO3285" s="61"/>
      <c r="AP3285" s="62"/>
      <c r="AQ3285" s="61"/>
      <c r="AR3285" s="61"/>
      <c r="AS3285" s="61"/>
      <c r="AT3285" s="61"/>
      <c r="AU3285" s="61"/>
      <c r="AV3285" s="61"/>
      <c r="AW3285" s="60"/>
    </row>
    <row r="3286" s="59" customFormat="1" customHeight="1" spans="1:49">
      <c r="A3286" s="60"/>
      <c r="B3286" s="60"/>
      <c r="C3286" s="60"/>
      <c r="D3286" s="60"/>
      <c r="H3286" s="61"/>
      <c r="I3286" s="61"/>
      <c r="J3286" s="61"/>
      <c r="K3286" s="61"/>
      <c r="L3286" s="61"/>
      <c r="M3286" s="61"/>
      <c r="N3286" s="61"/>
      <c r="O3286" s="61"/>
      <c r="P3286" s="61"/>
      <c r="Q3286" s="61"/>
      <c r="R3286" s="61"/>
      <c r="S3286" s="61"/>
      <c r="T3286" s="61"/>
      <c r="U3286" s="61"/>
      <c r="V3286" s="61"/>
      <c r="W3286" s="61"/>
      <c r="X3286" s="61"/>
      <c r="Y3286" s="61"/>
      <c r="Z3286" s="61"/>
      <c r="AA3286" s="61"/>
      <c r="AB3286" s="61"/>
      <c r="AC3286" s="61"/>
      <c r="AD3286" s="61"/>
      <c r="AE3286" s="61"/>
      <c r="AF3286" s="61"/>
      <c r="AG3286" s="61"/>
      <c r="AH3286" s="61"/>
      <c r="AI3286" s="61"/>
      <c r="AJ3286" s="61"/>
      <c r="AK3286" s="61"/>
      <c r="AL3286" s="61"/>
      <c r="AM3286" s="61"/>
      <c r="AN3286" s="61"/>
      <c r="AO3286" s="61"/>
      <c r="AP3286" s="62"/>
      <c r="AQ3286" s="61"/>
      <c r="AR3286" s="61"/>
      <c r="AS3286" s="61"/>
      <c r="AT3286" s="61"/>
      <c r="AU3286" s="61"/>
      <c r="AV3286" s="61"/>
      <c r="AW3286" s="60"/>
    </row>
    <row r="3287" s="59" customFormat="1" customHeight="1" spans="1:49">
      <c r="A3287" s="60"/>
      <c r="B3287" s="60"/>
      <c r="C3287" s="60"/>
      <c r="D3287" s="60"/>
      <c r="H3287" s="61"/>
      <c r="I3287" s="61"/>
      <c r="J3287" s="61"/>
      <c r="K3287" s="61"/>
      <c r="L3287" s="61"/>
      <c r="M3287" s="61"/>
      <c r="N3287" s="61"/>
      <c r="O3287" s="61"/>
      <c r="P3287" s="61"/>
      <c r="Q3287" s="61"/>
      <c r="R3287" s="61"/>
      <c r="S3287" s="61"/>
      <c r="T3287" s="61"/>
      <c r="U3287" s="61"/>
      <c r="V3287" s="61"/>
      <c r="W3287" s="61"/>
      <c r="X3287" s="61"/>
      <c r="Y3287" s="61"/>
      <c r="Z3287" s="61"/>
      <c r="AA3287" s="61"/>
      <c r="AB3287" s="61"/>
      <c r="AC3287" s="61"/>
      <c r="AD3287" s="61"/>
      <c r="AE3287" s="61"/>
      <c r="AF3287" s="61"/>
      <c r="AG3287" s="61"/>
      <c r="AH3287" s="61"/>
      <c r="AI3287" s="61"/>
      <c r="AJ3287" s="61"/>
      <c r="AK3287" s="61"/>
      <c r="AL3287" s="61"/>
      <c r="AM3287" s="61"/>
      <c r="AN3287" s="61"/>
      <c r="AO3287" s="61"/>
      <c r="AP3287" s="62"/>
      <c r="AQ3287" s="61"/>
      <c r="AR3287" s="61"/>
      <c r="AS3287" s="61"/>
      <c r="AT3287" s="61"/>
      <c r="AU3287" s="61"/>
      <c r="AV3287" s="61"/>
      <c r="AW3287" s="60"/>
    </row>
    <row r="3288" s="59" customFormat="1" customHeight="1" spans="1:49">
      <c r="A3288" s="60"/>
      <c r="B3288" s="60"/>
      <c r="C3288" s="60"/>
      <c r="D3288" s="60"/>
      <c r="H3288" s="61"/>
      <c r="I3288" s="61"/>
      <c r="J3288" s="61"/>
      <c r="K3288" s="61"/>
      <c r="L3288" s="61"/>
      <c r="M3288" s="61"/>
      <c r="N3288" s="61"/>
      <c r="O3288" s="61"/>
      <c r="P3288" s="61"/>
      <c r="Q3288" s="61"/>
      <c r="R3288" s="61"/>
      <c r="S3288" s="61"/>
      <c r="T3288" s="61"/>
      <c r="U3288" s="61"/>
      <c r="V3288" s="61"/>
      <c r="W3288" s="61"/>
      <c r="X3288" s="61"/>
      <c r="Y3288" s="61"/>
      <c r="Z3288" s="61"/>
      <c r="AA3288" s="61"/>
      <c r="AB3288" s="61"/>
      <c r="AC3288" s="61"/>
      <c r="AD3288" s="61"/>
      <c r="AE3288" s="61"/>
      <c r="AF3288" s="61"/>
      <c r="AG3288" s="61"/>
      <c r="AH3288" s="61"/>
      <c r="AI3288" s="61"/>
      <c r="AJ3288" s="61"/>
      <c r="AK3288" s="61"/>
      <c r="AL3288" s="61"/>
      <c r="AM3288" s="61"/>
      <c r="AN3288" s="61"/>
      <c r="AO3288" s="61"/>
      <c r="AP3288" s="62"/>
      <c r="AQ3288" s="61"/>
      <c r="AR3288" s="61"/>
      <c r="AS3288" s="61"/>
      <c r="AT3288" s="61"/>
      <c r="AU3288" s="61"/>
      <c r="AV3288" s="61"/>
      <c r="AW3288" s="60"/>
    </row>
    <row r="3289" s="59" customFormat="1" customHeight="1" spans="1:49">
      <c r="A3289" s="60"/>
      <c r="B3289" s="60"/>
      <c r="C3289" s="60"/>
      <c r="D3289" s="60"/>
      <c r="H3289" s="61"/>
      <c r="I3289" s="61"/>
      <c r="J3289" s="61"/>
      <c r="K3289" s="61"/>
      <c r="L3289" s="61"/>
      <c r="M3289" s="61"/>
      <c r="N3289" s="61"/>
      <c r="O3289" s="61"/>
      <c r="P3289" s="61"/>
      <c r="Q3289" s="61"/>
      <c r="R3289" s="61"/>
      <c r="S3289" s="61"/>
      <c r="T3289" s="61"/>
      <c r="U3289" s="61"/>
      <c r="V3289" s="61"/>
      <c r="W3289" s="61"/>
      <c r="X3289" s="61"/>
      <c r="Y3289" s="61"/>
      <c r="Z3289" s="61"/>
      <c r="AA3289" s="61"/>
      <c r="AB3289" s="61"/>
      <c r="AC3289" s="61"/>
      <c r="AD3289" s="61"/>
      <c r="AE3289" s="61"/>
      <c r="AF3289" s="61"/>
      <c r="AG3289" s="61"/>
      <c r="AH3289" s="61"/>
      <c r="AI3289" s="61"/>
      <c r="AJ3289" s="61"/>
      <c r="AK3289" s="61"/>
      <c r="AL3289" s="61"/>
      <c r="AM3289" s="61"/>
      <c r="AN3289" s="61"/>
      <c r="AO3289" s="61"/>
      <c r="AP3289" s="62"/>
      <c r="AQ3289" s="61"/>
      <c r="AR3289" s="61"/>
      <c r="AS3289" s="61"/>
      <c r="AT3289" s="61"/>
      <c r="AU3289" s="61"/>
      <c r="AV3289" s="61"/>
      <c r="AW3289" s="60"/>
    </row>
    <row r="3290" s="59" customFormat="1" customHeight="1" spans="1:49">
      <c r="A3290" s="60"/>
      <c r="B3290" s="60"/>
      <c r="C3290" s="60"/>
      <c r="D3290" s="60"/>
      <c r="H3290" s="61"/>
      <c r="I3290" s="61"/>
      <c r="J3290" s="61"/>
      <c r="K3290" s="61"/>
      <c r="L3290" s="61"/>
      <c r="M3290" s="61"/>
      <c r="N3290" s="61"/>
      <c r="O3290" s="61"/>
      <c r="P3290" s="61"/>
      <c r="Q3290" s="61"/>
      <c r="R3290" s="61"/>
      <c r="S3290" s="61"/>
      <c r="T3290" s="61"/>
      <c r="U3290" s="61"/>
      <c r="V3290" s="61"/>
      <c r="W3290" s="61"/>
      <c r="X3290" s="61"/>
      <c r="Y3290" s="61"/>
      <c r="Z3290" s="61"/>
      <c r="AA3290" s="61"/>
      <c r="AB3290" s="61"/>
      <c r="AC3290" s="61"/>
      <c r="AD3290" s="61"/>
      <c r="AE3290" s="61"/>
      <c r="AF3290" s="61"/>
      <c r="AG3290" s="61"/>
      <c r="AH3290" s="61"/>
      <c r="AI3290" s="61"/>
      <c r="AJ3290" s="61"/>
      <c r="AK3290" s="61"/>
      <c r="AL3290" s="61"/>
      <c r="AM3290" s="61"/>
      <c r="AN3290" s="61"/>
      <c r="AO3290" s="61"/>
      <c r="AP3290" s="62"/>
      <c r="AQ3290" s="61"/>
      <c r="AR3290" s="61"/>
      <c r="AS3290" s="61"/>
      <c r="AT3290" s="61"/>
      <c r="AU3290" s="61"/>
      <c r="AV3290" s="61"/>
      <c r="AW3290" s="60"/>
    </row>
    <row r="3291" s="59" customFormat="1" customHeight="1" spans="1:49">
      <c r="A3291" s="60"/>
      <c r="B3291" s="60"/>
      <c r="C3291" s="60"/>
      <c r="D3291" s="60"/>
      <c r="H3291" s="61"/>
      <c r="I3291" s="61"/>
      <c r="J3291" s="61"/>
      <c r="K3291" s="61"/>
      <c r="L3291" s="61"/>
      <c r="M3291" s="61"/>
      <c r="N3291" s="61"/>
      <c r="O3291" s="61"/>
      <c r="P3291" s="61"/>
      <c r="Q3291" s="61"/>
      <c r="R3291" s="61"/>
      <c r="S3291" s="61"/>
      <c r="T3291" s="61"/>
      <c r="U3291" s="61"/>
      <c r="V3291" s="61"/>
      <c r="W3291" s="61"/>
      <c r="X3291" s="61"/>
      <c r="Y3291" s="61"/>
      <c r="Z3291" s="61"/>
      <c r="AA3291" s="61"/>
      <c r="AB3291" s="61"/>
      <c r="AC3291" s="61"/>
      <c r="AD3291" s="61"/>
      <c r="AE3291" s="61"/>
      <c r="AF3291" s="61"/>
      <c r="AG3291" s="61"/>
      <c r="AH3291" s="61"/>
      <c r="AI3291" s="61"/>
      <c r="AJ3291" s="61"/>
      <c r="AK3291" s="61"/>
      <c r="AL3291" s="61"/>
      <c r="AM3291" s="61"/>
      <c r="AN3291" s="61"/>
      <c r="AO3291" s="61"/>
      <c r="AP3291" s="62"/>
      <c r="AQ3291" s="61"/>
      <c r="AR3291" s="61"/>
      <c r="AS3291" s="61"/>
      <c r="AT3291" s="61"/>
      <c r="AU3291" s="61"/>
      <c r="AV3291" s="61"/>
      <c r="AW3291" s="60"/>
    </row>
    <row r="3292" s="59" customFormat="1" customHeight="1" spans="1:49">
      <c r="A3292" s="60"/>
      <c r="B3292" s="60"/>
      <c r="C3292" s="60"/>
      <c r="D3292" s="60"/>
      <c r="H3292" s="61"/>
      <c r="I3292" s="61"/>
      <c r="J3292" s="61"/>
      <c r="K3292" s="61"/>
      <c r="L3292" s="61"/>
      <c r="M3292" s="61"/>
      <c r="N3292" s="61"/>
      <c r="O3292" s="61"/>
      <c r="P3292" s="61"/>
      <c r="Q3292" s="61"/>
      <c r="R3292" s="61"/>
      <c r="S3292" s="61"/>
      <c r="T3292" s="61"/>
      <c r="U3292" s="61"/>
      <c r="V3292" s="61"/>
      <c r="W3292" s="61"/>
      <c r="X3292" s="61"/>
      <c r="Y3292" s="61"/>
      <c r="Z3292" s="61"/>
      <c r="AA3292" s="61"/>
      <c r="AB3292" s="61"/>
      <c r="AC3292" s="61"/>
      <c r="AD3292" s="61"/>
      <c r="AE3292" s="61"/>
      <c r="AF3292" s="61"/>
      <c r="AG3292" s="61"/>
      <c r="AH3292" s="61"/>
      <c r="AI3292" s="61"/>
      <c r="AJ3292" s="61"/>
      <c r="AK3292" s="61"/>
      <c r="AL3292" s="61"/>
      <c r="AM3292" s="61"/>
      <c r="AN3292" s="61"/>
      <c r="AO3292" s="61"/>
      <c r="AP3292" s="62"/>
      <c r="AQ3292" s="61"/>
      <c r="AR3292" s="61"/>
      <c r="AS3292" s="61"/>
      <c r="AT3292" s="61"/>
      <c r="AU3292" s="61"/>
      <c r="AV3292" s="61"/>
      <c r="AW3292" s="60"/>
    </row>
    <row r="3293" s="59" customFormat="1" customHeight="1" spans="1:49">
      <c r="A3293" s="60"/>
      <c r="B3293" s="60"/>
      <c r="C3293" s="60"/>
      <c r="D3293" s="60"/>
      <c r="H3293" s="61"/>
      <c r="I3293" s="61"/>
      <c r="J3293" s="61"/>
      <c r="K3293" s="61"/>
      <c r="L3293" s="61"/>
      <c r="M3293" s="61"/>
      <c r="N3293" s="61"/>
      <c r="O3293" s="61"/>
      <c r="P3293" s="61"/>
      <c r="Q3293" s="61"/>
      <c r="R3293" s="61"/>
      <c r="S3293" s="61"/>
      <c r="T3293" s="61"/>
      <c r="U3293" s="61"/>
      <c r="V3293" s="61"/>
      <c r="W3293" s="61"/>
      <c r="X3293" s="61"/>
      <c r="Y3293" s="61"/>
      <c r="Z3293" s="61"/>
      <c r="AA3293" s="61"/>
      <c r="AB3293" s="61"/>
      <c r="AC3293" s="61"/>
      <c r="AD3293" s="61"/>
      <c r="AE3293" s="61"/>
      <c r="AF3293" s="61"/>
      <c r="AG3293" s="61"/>
      <c r="AH3293" s="61"/>
      <c r="AI3293" s="61"/>
      <c r="AJ3293" s="61"/>
      <c r="AK3293" s="61"/>
      <c r="AL3293" s="61"/>
      <c r="AM3293" s="61"/>
      <c r="AN3293" s="61"/>
      <c r="AO3293" s="61"/>
      <c r="AP3293" s="62"/>
      <c r="AQ3293" s="61"/>
      <c r="AR3293" s="61"/>
      <c r="AS3293" s="61"/>
      <c r="AT3293" s="61"/>
      <c r="AU3293" s="61"/>
      <c r="AV3293" s="61"/>
      <c r="AW3293" s="60"/>
    </row>
    <row r="3294" s="59" customFormat="1" customHeight="1" spans="1:49">
      <c r="A3294" s="60"/>
      <c r="B3294" s="60"/>
      <c r="C3294" s="60"/>
      <c r="D3294" s="60"/>
      <c r="H3294" s="61"/>
      <c r="I3294" s="61"/>
      <c r="J3294" s="61"/>
      <c r="K3294" s="61"/>
      <c r="L3294" s="61"/>
      <c r="M3294" s="61"/>
      <c r="N3294" s="61"/>
      <c r="O3294" s="61"/>
      <c r="P3294" s="61"/>
      <c r="Q3294" s="61"/>
      <c r="R3294" s="61"/>
      <c r="S3294" s="61"/>
      <c r="T3294" s="61"/>
      <c r="U3294" s="61"/>
      <c r="V3294" s="61"/>
      <c r="W3294" s="61"/>
      <c r="X3294" s="61"/>
      <c r="Y3294" s="61"/>
      <c r="Z3294" s="61"/>
      <c r="AA3294" s="61"/>
      <c r="AB3294" s="61"/>
      <c r="AC3294" s="61"/>
      <c r="AD3294" s="61"/>
      <c r="AE3294" s="61"/>
      <c r="AF3294" s="61"/>
      <c r="AG3294" s="61"/>
      <c r="AH3294" s="61"/>
      <c r="AI3294" s="61"/>
      <c r="AJ3294" s="61"/>
      <c r="AK3294" s="61"/>
      <c r="AL3294" s="61"/>
      <c r="AM3294" s="61"/>
      <c r="AN3294" s="61"/>
      <c r="AO3294" s="61"/>
      <c r="AP3294" s="62"/>
      <c r="AQ3294" s="61"/>
      <c r="AR3294" s="61"/>
      <c r="AS3294" s="61"/>
      <c r="AT3294" s="61"/>
      <c r="AU3294" s="61"/>
      <c r="AV3294" s="61"/>
      <c r="AW3294" s="60"/>
    </row>
    <row r="3295" s="59" customFormat="1" customHeight="1" spans="1:49">
      <c r="A3295" s="60"/>
      <c r="B3295" s="60"/>
      <c r="C3295" s="60"/>
      <c r="D3295" s="60"/>
      <c r="H3295" s="61"/>
      <c r="I3295" s="61"/>
      <c r="J3295" s="61"/>
      <c r="K3295" s="61"/>
      <c r="L3295" s="61"/>
      <c r="M3295" s="61"/>
      <c r="N3295" s="61"/>
      <c r="O3295" s="61"/>
      <c r="P3295" s="61"/>
      <c r="Q3295" s="61"/>
      <c r="R3295" s="61"/>
      <c r="S3295" s="61"/>
      <c r="T3295" s="61"/>
      <c r="U3295" s="61"/>
      <c r="V3295" s="61"/>
      <c r="W3295" s="61"/>
      <c r="X3295" s="61"/>
      <c r="Y3295" s="61"/>
      <c r="Z3295" s="61"/>
      <c r="AA3295" s="61"/>
      <c r="AB3295" s="61"/>
      <c r="AC3295" s="61"/>
      <c r="AD3295" s="61"/>
      <c r="AE3295" s="61"/>
      <c r="AF3295" s="61"/>
      <c r="AG3295" s="61"/>
      <c r="AH3295" s="61"/>
      <c r="AI3295" s="61"/>
      <c r="AJ3295" s="61"/>
      <c r="AK3295" s="61"/>
      <c r="AL3295" s="61"/>
      <c r="AM3295" s="61"/>
      <c r="AN3295" s="61"/>
      <c r="AO3295" s="61"/>
      <c r="AP3295" s="62"/>
      <c r="AQ3295" s="61"/>
      <c r="AR3295" s="61"/>
      <c r="AS3295" s="61"/>
      <c r="AT3295" s="61"/>
      <c r="AU3295" s="61"/>
      <c r="AV3295" s="61"/>
      <c r="AW3295" s="60"/>
    </row>
    <row r="3296" s="59" customFormat="1" customHeight="1" spans="1:49">
      <c r="A3296" s="60"/>
      <c r="B3296" s="60"/>
      <c r="C3296" s="60"/>
      <c r="D3296" s="60"/>
      <c r="H3296" s="61"/>
      <c r="I3296" s="61"/>
      <c r="J3296" s="61"/>
      <c r="K3296" s="61"/>
      <c r="L3296" s="61"/>
      <c r="M3296" s="61"/>
      <c r="N3296" s="61"/>
      <c r="O3296" s="61"/>
      <c r="P3296" s="61"/>
      <c r="Q3296" s="61"/>
      <c r="R3296" s="61"/>
      <c r="S3296" s="61"/>
      <c r="T3296" s="61"/>
      <c r="U3296" s="61"/>
      <c r="V3296" s="61"/>
      <c r="W3296" s="61"/>
      <c r="X3296" s="61"/>
      <c r="Y3296" s="61"/>
      <c r="Z3296" s="61"/>
      <c r="AA3296" s="61"/>
      <c r="AB3296" s="61"/>
      <c r="AC3296" s="61"/>
      <c r="AD3296" s="61"/>
      <c r="AE3296" s="61"/>
      <c r="AF3296" s="61"/>
      <c r="AG3296" s="61"/>
      <c r="AH3296" s="61"/>
      <c r="AI3296" s="61"/>
      <c r="AJ3296" s="61"/>
      <c r="AK3296" s="61"/>
      <c r="AL3296" s="61"/>
      <c r="AM3296" s="61"/>
      <c r="AN3296" s="61"/>
      <c r="AO3296" s="61"/>
      <c r="AP3296" s="62"/>
      <c r="AQ3296" s="61"/>
      <c r="AR3296" s="61"/>
      <c r="AS3296" s="61"/>
      <c r="AT3296" s="61"/>
      <c r="AU3296" s="61"/>
      <c r="AV3296" s="61"/>
      <c r="AW3296" s="60"/>
    </row>
    <row r="3297" s="59" customFormat="1" customHeight="1" spans="1:49">
      <c r="A3297" s="60"/>
      <c r="B3297" s="60"/>
      <c r="C3297" s="60"/>
      <c r="D3297" s="60"/>
      <c r="H3297" s="61"/>
      <c r="I3297" s="61"/>
      <c r="J3297" s="61"/>
      <c r="K3297" s="61"/>
      <c r="L3297" s="61"/>
      <c r="M3297" s="61"/>
      <c r="N3297" s="61"/>
      <c r="O3297" s="61"/>
      <c r="P3297" s="61"/>
      <c r="Q3297" s="61"/>
      <c r="R3297" s="61"/>
      <c r="S3297" s="61"/>
      <c r="T3297" s="61"/>
      <c r="U3297" s="61"/>
      <c r="V3297" s="61"/>
      <c r="W3297" s="61"/>
      <c r="X3297" s="61"/>
      <c r="Y3297" s="61"/>
      <c r="Z3297" s="61"/>
      <c r="AA3297" s="61"/>
      <c r="AB3297" s="61"/>
      <c r="AC3297" s="61"/>
      <c r="AD3297" s="61"/>
      <c r="AE3297" s="61"/>
      <c r="AF3297" s="61"/>
      <c r="AG3297" s="61"/>
      <c r="AH3297" s="61"/>
      <c r="AI3297" s="61"/>
      <c r="AJ3297" s="61"/>
      <c r="AK3297" s="61"/>
      <c r="AL3297" s="61"/>
      <c r="AM3297" s="61"/>
      <c r="AN3297" s="61"/>
      <c r="AO3297" s="61"/>
      <c r="AP3297" s="62"/>
      <c r="AQ3297" s="61"/>
      <c r="AR3297" s="61"/>
      <c r="AS3297" s="61"/>
      <c r="AT3297" s="61"/>
      <c r="AU3297" s="61"/>
      <c r="AV3297" s="61"/>
      <c r="AW3297" s="60"/>
    </row>
    <row r="3298" s="59" customFormat="1" customHeight="1" spans="1:49">
      <c r="A3298" s="60"/>
      <c r="B3298" s="60"/>
      <c r="C3298" s="60"/>
      <c r="D3298" s="60"/>
      <c r="H3298" s="61"/>
      <c r="I3298" s="61"/>
      <c r="J3298" s="61"/>
      <c r="K3298" s="61"/>
      <c r="L3298" s="61"/>
      <c r="M3298" s="61"/>
      <c r="N3298" s="61"/>
      <c r="O3298" s="61"/>
      <c r="P3298" s="61"/>
      <c r="Q3298" s="61"/>
      <c r="R3298" s="61"/>
      <c r="S3298" s="61"/>
      <c r="T3298" s="61"/>
      <c r="U3298" s="61"/>
      <c r="V3298" s="61"/>
      <c r="W3298" s="61"/>
      <c r="X3298" s="61"/>
      <c r="Y3298" s="61"/>
      <c r="Z3298" s="61"/>
      <c r="AA3298" s="61"/>
      <c r="AB3298" s="61"/>
      <c r="AC3298" s="61"/>
      <c r="AD3298" s="61"/>
      <c r="AE3298" s="61"/>
      <c r="AF3298" s="61"/>
      <c r="AG3298" s="61"/>
      <c r="AH3298" s="61"/>
      <c r="AI3298" s="61"/>
      <c r="AJ3298" s="61"/>
      <c r="AK3298" s="61"/>
      <c r="AL3298" s="61"/>
      <c r="AM3298" s="61"/>
      <c r="AN3298" s="61"/>
      <c r="AO3298" s="61"/>
      <c r="AP3298" s="62"/>
      <c r="AQ3298" s="61"/>
      <c r="AR3298" s="61"/>
      <c r="AS3298" s="61"/>
      <c r="AT3298" s="61"/>
      <c r="AU3298" s="61"/>
      <c r="AV3298" s="61"/>
      <c r="AW3298" s="60"/>
    </row>
    <row r="3299" s="59" customFormat="1" customHeight="1" spans="1:49">
      <c r="A3299" s="60"/>
      <c r="B3299" s="60"/>
      <c r="C3299" s="60"/>
      <c r="D3299" s="60"/>
      <c r="H3299" s="61"/>
      <c r="I3299" s="61"/>
      <c r="J3299" s="61"/>
      <c r="K3299" s="61"/>
      <c r="L3299" s="61"/>
      <c r="M3299" s="61"/>
      <c r="N3299" s="61"/>
      <c r="O3299" s="61"/>
      <c r="P3299" s="61"/>
      <c r="Q3299" s="61"/>
      <c r="R3299" s="61"/>
      <c r="S3299" s="61"/>
      <c r="T3299" s="61"/>
      <c r="U3299" s="61"/>
      <c r="V3299" s="61"/>
      <c r="W3299" s="61"/>
      <c r="X3299" s="61"/>
      <c r="Y3299" s="61"/>
      <c r="Z3299" s="61"/>
      <c r="AA3299" s="61"/>
      <c r="AB3299" s="61"/>
      <c r="AC3299" s="61"/>
      <c r="AD3299" s="61"/>
      <c r="AE3299" s="61"/>
      <c r="AF3299" s="61"/>
      <c r="AG3299" s="61"/>
      <c r="AH3299" s="61"/>
      <c r="AI3299" s="61"/>
      <c r="AJ3299" s="61"/>
      <c r="AK3299" s="61"/>
      <c r="AL3299" s="61"/>
      <c r="AM3299" s="61"/>
      <c r="AN3299" s="61"/>
      <c r="AO3299" s="61"/>
      <c r="AP3299" s="62"/>
      <c r="AQ3299" s="61"/>
      <c r="AR3299" s="61"/>
      <c r="AS3299" s="61"/>
      <c r="AT3299" s="61"/>
      <c r="AU3299" s="61"/>
      <c r="AV3299" s="61"/>
      <c r="AW3299" s="60"/>
    </row>
    <row r="3300" s="59" customFormat="1" customHeight="1" spans="1:49">
      <c r="A3300" s="60"/>
      <c r="B3300" s="60"/>
      <c r="C3300" s="60"/>
      <c r="D3300" s="60"/>
      <c r="H3300" s="61"/>
      <c r="I3300" s="61"/>
      <c r="J3300" s="61"/>
      <c r="K3300" s="61"/>
      <c r="L3300" s="61"/>
      <c r="M3300" s="61"/>
      <c r="N3300" s="61"/>
      <c r="O3300" s="61"/>
      <c r="P3300" s="61"/>
      <c r="Q3300" s="61"/>
      <c r="R3300" s="61"/>
      <c r="S3300" s="61"/>
      <c r="T3300" s="61"/>
      <c r="U3300" s="61"/>
      <c r="V3300" s="61"/>
      <c r="W3300" s="61"/>
      <c r="X3300" s="61"/>
      <c r="Y3300" s="61"/>
      <c r="Z3300" s="61"/>
      <c r="AA3300" s="61"/>
      <c r="AB3300" s="61"/>
      <c r="AC3300" s="61"/>
      <c r="AD3300" s="61"/>
      <c r="AE3300" s="61"/>
      <c r="AF3300" s="61"/>
      <c r="AG3300" s="61"/>
      <c r="AH3300" s="61"/>
      <c r="AI3300" s="61"/>
      <c r="AJ3300" s="61"/>
      <c r="AK3300" s="61"/>
      <c r="AL3300" s="61"/>
      <c r="AM3300" s="61"/>
      <c r="AN3300" s="61"/>
      <c r="AO3300" s="61"/>
      <c r="AP3300" s="62"/>
      <c r="AQ3300" s="61"/>
      <c r="AR3300" s="61"/>
      <c r="AS3300" s="61"/>
      <c r="AT3300" s="61"/>
      <c r="AU3300" s="61"/>
      <c r="AV3300" s="61"/>
      <c r="AW3300" s="60"/>
    </row>
    <row r="3301" s="59" customFormat="1" customHeight="1" spans="1:49">
      <c r="A3301" s="60"/>
      <c r="B3301" s="60"/>
      <c r="C3301" s="60"/>
      <c r="D3301" s="60"/>
      <c r="H3301" s="61"/>
      <c r="I3301" s="61"/>
      <c r="J3301" s="61"/>
      <c r="K3301" s="61"/>
      <c r="L3301" s="61"/>
      <c r="M3301" s="61"/>
      <c r="N3301" s="61"/>
      <c r="O3301" s="61"/>
      <c r="P3301" s="61"/>
      <c r="Q3301" s="61"/>
      <c r="R3301" s="61"/>
      <c r="S3301" s="61"/>
      <c r="T3301" s="61"/>
      <c r="U3301" s="61"/>
      <c r="V3301" s="61"/>
      <c r="W3301" s="61"/>
      <c r="X3301" s="61"/>
      <c r="Y3301" s="61"/>
      <c r="Z3301" s="61"/>
      <c r="AA3301" s="61"/>
      <c r="AB3301" s="61"/>
      <c r="AC3301" s="61"/>
      <c r="AD3301" s="61"/>
      <c r="AE3301" s="61"/>
      <c r="AF3301" s="61"/>
      <c r="AG3301" s="61"/>
      <c r="AH3301" s="61"/>
      <c r="AI3301" s="61"/>
      <c r="AJ3301" s="61"/>
      <c r="AK3301" s="61"/>
      <c r="AL3301" s="61"/>
      <c r="AM3301" s="61"/>
      <c r="AN3301" s="61"/>
      <c r="AO3301" s="61"/>
      <c r="AP3301" s="62"/>
      <c r="AQ3301" s="61"/>
      <c r="AR3301" s="61"/>
      <c r="AS3301" s="61"/>
      <c r="AT3301" s="61"/>
      <c r="AU3301" s="61"/>
      <c r="AV3301" s="61"/>
      <c r="AW3301" s="60"/>
    </row>
    <row r="3302" s="59" customFormat="1" customHeight="1" spans="1:49">
      <c r="A3302" s="60"/>
      <c r="B3302" s="60"/>
      <c r="C3302" s="60"/>
      <c r="D3302" s="60"/>
      <c r="H3302" s="61"/>
      <c r="I3302" s="61"/>
      <c r="J3302" s="61"/>
      <c r="K3302" s="61"/>
      <c r="L3302" s="61"/>
      <c r="M3302" s="61"/>
      <c r="N3302" s="61"/>
      <c r="O3302" s="61"/>
      <c r="P3302" s="61"/>
      <c r="Q3302" s="61"/>
      <c r="R3302" s="61"/>
      <c r="S3302" s="61"/>
      <c r="T3302" s="61"/>
      <c r="U3302" s="61"/>
      <c r="V3302" s="61"/>
      <c r="W3302" s="61"/>
      <c r="X3302" s="61"/>
      <c r="Y3302" s="61"/>
      <c r="Z3302" s="61"/>
      <c r="AA3302" s="61"/>
      <c r="AB3302" s="61"/>
      <c r="AC3302" s="61"/>
      <c r="AD3302" s="61"/>
      <c r="AE3302" s="61"/>
      <c r="AF3302" s="61"/>
      <c r="AG3302" s="61"/>
      <c r="AH3302" s="61"/>
      <c r="AI3302" s="61"/>
      <c r="AJ3302" s="61"/>
      <c r="AK3302" s="61"/>
      <c r="AL3302" s="61"/>
      <c r="AM3302" s="61"/>
      <c r="AN3302" s="61"/>
      <c r="AO3302" s="61"/>
      <c r="AP3302" s="62"/>
      <c r="AQ3302" s="61"/>
      <c r="AR3302" s="61"/>
      <c r="AS3302" s="61"/>
      <c r="AT3302" s="61"/>
      <c r="AU3302" s="61"/>
      <c r="AV3302" s="61"/>
      <c r="AW3302" s="60"/>
    </row>
    <row r="3303" s="59" customFormat="1" customHeight="1" spans="1:49">
      <c r="A3303" s="60"/>
      <c r="B3303" s="60"/>
      <c r="C3303" s="60"/>
      <c r="D3303" s="60"/>
      <c r="H3303" s="61"/>
      <c r="I3303" s="61"/>
      <c r="J3303" s="61"/>
      <c r="K3303" s="61"/>
      <c r="L3303" s="61"/>
      <c r="M3303" s="61"/>
      <c r="N3303" s="61"/>
      <c r="O3303" s="61"/>
      <c r="P3303" s="61"/>
      <c r="Q3303" s="61"/>
      <c r="R3303" s="61"/>
      <c r="S3303" s="61"/>
      <c r="T3303" s="61"/>
      <c r="U3303" s="61"/>
      <c r="V3303" s="61"/>
      <c r="W3303" s="61"/>
      <c r="X3303" s="61"/>
      <c r="Y3303" s="61"/>
      <c r="Z3303" s="61"/>
      <c r="AA3303" s="61"/>
      <c r="AB3303" s="61"/>
      <c r="AC3303" s="61"/>
      <c r="AD3303" s="61"/>
      <c r="AE3303" s="61"/>
      <c r="AF3303" s="61"/>
      <c r="AG3303" s="61"/>
      <c r="AH3303" s="61"/>
      <c r="AI3303" s="61"/>
      <c r="AJ3303" s="61"/>
      <c r="AK3303" s="61"/>
      <c r="AL3303" s="61"/>
      <c r="AM3303" s="61"/>
      <c r="AN3303" s="61"/>
      <c r="AO3303" s="61"/>
      <c r="AP3303" s="62"/>
      <c r="AQ3303" s="61"/>
      <c r="AR3303" s="61"/>
      <c r="AS3303" s="61"/>
      <c r="AT3303" s="61"/>
      <c r="AU3303" s="61"/>
      <c r="AV3303" s="61"/>
      <c r="AW3303" s="60"/>
    </row>
    <row r="3304" s="59" customFormat="1" customHeight="1" spans="1:49">
      <c r="A3304" s="60"/>
      <c r="B3304" s="60"/>
      <c r="C3304" s="60"/>
      <c r="D3304" s="60"/>
      <c r="H3304" s="61"/>
      <c r="I3304" s="61"/>
      <c r="J3304" s="61"/>
      <c r="K3304" s="61"/>
      <c r="L3304" s="61"/>
      <c r="M3304" s="61"/>
      <c r="N3304" s="61"/>
      <c r="O3304" s="61"/>
      <c r="P3304" s="61"/>
      <c r="Q3304" s="61"/>
      <c r="R3304" s="61"/>
      <c r="S3304" s="61"/>
      <c r="T3304" s="61"/>
      <c r="U3304" s="61"/>
      <c r="V3304" s="61"/>
      <c r="W3304" s="61"/>
      <c r="X3304" s="61"/>
      <c r="Y3304" s="61"/>
      <c r="Z3304" s="61"/>
      <c r="AA3304" s="61"/>
      <c r="AB3304" s="61"/>
      <c r="AC3304" s="61"/>
      <c r="AD3304" s="61"/>
      <c r="AE3304" s="61"/>
      <c r="AF3304" s="61"/>
      <c r="AG3304" s="61"/>
      <c r="AH3304" s="61"/>
      <c r="AI3304" s="61"/>
      <c r="AJ3304" s="61"/>
      <c r="AK3304" s="61"/>
      <c r="AL3304" s="61"/>
      <c r="AM3304" s="61"/>
      <c r="AN3304" s="61"/>
      <c r="AO3304" s="61"/>
      <c r="AP3304" s="62"/>
      <c r="AQ3304" s="61"/>
      <c r="AR3304" s="61"/>
      <c r="AS3304" s="61"/>
      <c r="AT3304" s="61"/>
      <c r="AU3304" s="61"/>
      <c r="AV3304" s="61"/>
      <c r="AW3304" s="60"/>
    </row>
    <row r="3305" s="59" customFormat="1" customHeight="1" spans="1:49">
      <c r="A3305" s="60"/>
      <c r="B3305" s="60"/>
      <c r="C3305" s="60"/>
      <c r="D3305" s="60"/>
      <c r="H3305" s="61"/>
      <c r="I3305" s="61"/>
      <c r="J3305" s="61"/>
      <c r="K3305" s="61"/>
      <c r="L3305" s="61"/>
      <c r="M3305" s="61"/>
      <c r="N3305" s="61"/>
      <c r="O3305" s="61"/>
      <c r="P3305" s="61"/>
      <c r="Q3305" s="61"/>
      <c r="R3305" s="61"/>
      <c r="S3305" s="61"/>
      <c r="T3305" s="61"/>
      <c r="U3305" s="61"/>
      <c r="V3305" s="61"/>
      <c r="W3305" s="61"/>
      <c r="X3305" s="61"/>
      <c r="Y3305" s="61"/>
      <c r="Z3305" s="61"/>
      <c r="AA3305" s="61"/>
      <c r="AB3305" s="61"/>
      <c r="AC3305" s="61"/>
      <c r="AD3305" s="61"/>
      <c r="AE3305" s="61"/>
      <c r="AF3305" s="61"/>
      <c r="AG3305" s="61"/>
      <c r="AH3305" s="61"/>
      <c r="AI3305" s="61"/>
      <c r="AJ3305" s="61"/>
      <c r="AK3305" s="61"/>
      <c r="AL3305" s="61"/>
      <c r="AM3305" s="61"/>
      <c r="AN3305" s="61"/>
      <c r="AO3305" s="61"/>
      <c r="AP3305" s="62"/>
      <c r="AQ3305" s="61"/>
      <c r="AR3305" s="61"/>
      <c r="AS3305" s="61"/>
      <c r="AT3305" s="61"/>
      <c r="AU3305" s="61"/>
      <c r="AV3305" s="61"/>
      <c r="AW3305" s="60"/>
    </row>
    <row r="3306" s="59" customFormat="1" customHeight="1" spans="1:49">
      <c r="A3306" s="60"/>
      <c r="B3306" s="60"/>
      <c r="C3306" s="60"/>
      <c r="D3306" s="60"/>
      <c r="H3306" s="61"/>
      <c r="I3306" s="61"/>
      <c r="J3306" s="61"/>
      <c r="K3306" s="61"/>
      <c r="L3306" s="61"/>
      <c r="M3306" s="61"/>
      <c r="N3306" s="61"/>
      <c r="O3306" s="61"/>
      <c r="P3306" s="61"/>
      <c r="Q3306" s="61"/>
      <c r="R3306" s="61"/>
      <c r="S3306" s="61"/>
      <c r="T3306" s="61"/>
      <c r="U3306" s="61"/>
      <c r="V3306" s="61"/>
      <c r="W3306" s="61"/>
      <c r="X3306" s="61"/>
      <c r="Y3306" s="61"/>
      <c r="Z3306" s="61"/>
      <c r="AA3306" s="61"/>
      <c r="AB3306" s="61"/>
      <c r="AC3306" s="61"/>
      <c r="AD3306" s="61"/>
      <c r="AE3306" s="61"/>
      <c r="AF3306" s="61"/>
      <c r="AG3306" s="61"/>
      <c r="AH3306" s="61"/>
      <c r="AI3306" s="61"/>
      <c r="AJ3306" s="61"/>
      <c r="AK3306" s="61"/>
      <c r="AL3306" s="61"/>
      <c r="AM3306" s="61"/>
      <c r="AN3306" s="61"/>
      <c r="AO3306" s="61"/>
      <c r="AP3306" s="62"/>
      <c r="AQ3306" s="61"/>
      <c r="AR3306" s="61"/>
      <c r="AS3306" s="61"/>
      <c r="AT3306" s="61"/>
      <c r="AU3306" s="61"/>
      <c r="AV3306" s="61"/>
      <c r="AW3306" s="60"/>
    </row>
    <row r="3307" s="59" customFormat="1" customHeight="1" spans="1:49">
      <c r="A3307" s="60"/>
      <c r="B3307" s="60"/>
      <c r="C3307" s="60"/>
      <c r="D3307" s="60"/>
      <c r="H3307" s="61"/>
      <c r="I3307" s="61"/>
      <c r="J3307" s="61"/>
      <c r="K3307" s="61"/>
      <c r="L3307" s="61"/>
      <c r="M3307" s="61"/>
      <c r="N3307" s="61"/>
      <c r="O3307" s="61"/>
      <c r="P3307" s="61"/>
      <c r="Q3307" s="61"/>
      <c r="R3307" s="61"/>
      <c r="S3307" s="61"/>
      <c r="T3307" s="61"/>
      <c r="U3307" s="61"/>
      <c r="V3307" s="61"/>
      <c r="W3307" s="61"/>
      <c r="X3307" s="61"/>
      <c r="Y3307" s="61"/>
      <c r="Z3307" s="61"/>
      <c r="AA3307" s="61"/>
      <c r="AB3307" s="61"/>
      <c r="AC3307" s="61"/>
      <c r="AD3307" s="61"/>
      <c r="AE3307" s="61"/>
      <c r="AF3307" s="61"/>
      <c r="AG3307" s="61"/>
      <c r="AH3307" s="61"/>
      <c r="AI3307" s="61"/>
      <c r="AJ3307" s="61"/>
      <c r="AK3307" s="61"/>
      <c r="AL3307" s="61"/>
      <c r="AM3307" s="61"/>
      <c r="AN3307" s="61"/>
      <c r="AO3307" s="61"/>
      <c r="AP3307" s="62"/>
      <c r="AQ3307" s="61"/>
      <c r="AR3307" s="61"/>
      <c r="AS3307" s="61"/>
      <c r="AT3307" s="61"/>
      <c r="AU3307" s="61"/>
      <c r="AV3307" s="61"/>
      <c r="AW3307" s="60"/>
    </row>
    <row r="3308" s="59" customFormat="1" customHeight="1" spans="1:49">
      <c r="A3308" s="60"/>
      <c r="B3308" s="60"/>
      <c r="C3308" s="60"/>
      <c r="D3308" s="60"/>
      <c r="H3308" s="61"/>
      <c r="I3308" s="61"/>
      <c r="J3308" s="61"/>
      <c r="K3308" s="61"/>
      <c r="L3308" s="61"/>
      <c r="M3308" s="61"/>
      <c r="N3308" s="61"/>
      <c r="O3308" s="61"/>
      <c r="P3308" s="61"/>
      <c r="Q3308" s="61"/>
      <c r="R3308" s="61"/>
      <c r="S3308" s="61"/>
      <c r="T3308" s="61"/>
      <c r="U3308" s="61"/>
      <c r="V3308" s="61"/>
      <c r="W3308" s="61"/>
      <c r="X3308" s="61"/>
      <c r="Y3308" s="61"/>
      <c r="Z3308" s="61"/>
      <c r="AA3308" s="61"/>
      <c r="AB3308" s="61"/>
      <c r="AC3308" s="61"/>
      <c r="AD3308" s="61"/>
      <c r="AE3308" s="61"/>
      <c r="AF3308" s="61"/>
      <c r="AG3308" s="61"/>
      <c r="AH3308" s="61"/>
      <c r="AI3308" s="61"/>
      <c r="AJ3308" s="61"/>
      <c r="AK3308" s="61"/>
      <c r="AL3308" s="61"/>
      <c r="AM3308" s="61"/>
      <c r="AN3308" s="61"/>
      <c r="AO3308" s="61"/>
      <c r="AP3308" s="62"/>
      <c r="AQ3308" s="61"/>
      <c r="AR3308" s="61"/>
      <c r="AS3308" s="61"/>
      <c r="AT3308" s="61"/>
      <c r="AU3308" s="61"/>
      <c r="AV3308" s="61"/>
      <c r="AW3308" s="60"/>
    </row>
    <row r="3309" s="59" customFormat="1" customHeight="1" spans="1:49">
      <c r="A3309" s="60"/>
      <c r="B3309" s="60"/>
      <c r="C3309" s="60"/>
      <c r="D3309" s="60"/>
      <c r="H3309" s="61"/>
      <c r="I3309" s="61"/>
      <c r="J3309" s="61"/>
      <c r="K3309" s="61"/>
      <c r="L3309" s="61"/>
      <c r="M3309" s="61"/>
      <c r="N3309" s="61"/>
      <c r="O3309" s="61"/>
      <c r="P3309" s="61"/>
      <c r="Q3309" s="61"/>
      <c r="R3309" s="61"/>
      <c r="S3309" s="61"/>
      <c r="T3309" s="61"/>
      <c r="U3309" s="61"/>
      <c r="V3309" s="61"/>
      <c r="W3309" s="61"/>
      <c r="X3309" s="61"/>
      <c r="Y3309" s="61"/>
      <c r="Z3309" s="61"/>
      <c r="AA3309" s="61"/>
      <c r="AB3309" s="61"/>
      <c r="AC3309" s="61"/>
      <c r="AD3309" s="61"/>
      <c r="AE3309" s="61"/>
      <c r="AF3309" s="61"/>
      <c r="AG3309" s="61"/>
      <c r="AH3309" s="61"/>
      <c r="AI3309" s="61"/>
      <c r="AJ3309" s="61"/>
      <c r="AK3309" s="61"/>
      <c r="AL3309" s="61"/>
      <c r="AM3309" s="61"/>
      <c r="AN3309" s="61"/>
      <c r="AO3309" s="61"/>
      <c r="AP3309" s="62"/>
      <c r="AQ3309" s="61"/>
      <c r="AR3309" s="61"/>
      <c r="AS3309" s="61"/>
      <c r="AT3309" s="61"/>
      <c r="AU3309" s="61"/>
      <c r="AV3309" s="61"/>
      <c r="AW3309" s="60"/>
    </row>
    <row r="3310" s="59" customFormat="1" customHeight="1" spans="1:49">
      <c r="A3310" s="60"/>
      <c r="B3310" s="60"/>
      <c r="C3310" s="60"/>
      <c r="D3310" s="60"/>
      <c r="H3310" s="61"/>
      <c r="I3310" s="61"/>
      <c r="J3310" s="61"/>
      <c r="K3310" s="61"/>
      <c r="L3310" s="61"/>
      <c r="M3310" s="61"/>
      <c r="N3310" s="61"/>
      <c r="O3310" s="61"/>
      <c r="P3310" s="61"/>
      <c r="Q3310" s="61"/>
      <c r="R3310" s="61"/>
      <c r="S3310" s="61"/>
      <c r="T3310" s="61"/>
      <c r="U3310" s="61"/>
      <c r="V3310" s="61"/>
      <c r="W3310" s="61"/>
      <c r="X3310" s="61"/>
      <c r="Y3310" s="61"/>
      <c r="Z3310" s="61"/>
      <c r="AA3310" s="61"/>
      <c r="AB3310" s="61"/>
      <c r="AC3310" s="61"/>
      <c r="AD3310" s="61"/>
      <c r="AE3310" s="61"/>
      <c r="AF3310" s="61"/>
      <c r="AG3310" s="61"/>
      <c r="AH3310" s="61"/>
      <c r="AI3310" s="61"/>
      <c r="AJ3310" s="61"/>
      <c r="AK3310" s="61"/>
      <c r="AL3310" s="61"/>
      <c r="AM3310" s="61"/>
      <c r="AN3310" s="61"/>
      <c r="AO3310" s="61"/>
      <c r="AP3310" s="62"/>
      <c r="AQ3310" s="61"/>
      <c r="AR3310" s="61"/>
      <c r="AS3310" s="61"/>
      <c r="AT3310" s="61"/>
      <c r="AU3310" s="61"/>
      <c r="AV3310" s="61"/>
      <c r="AW3310" s="60"/>
    </row>
    <row r="3311" s="59" customFormat="1" customHeight="1" spans="1:49">
      <c r="A3311" s="60"/>
      <c r="B3311" s="60"/>
      <c r="C3311" s="60"/>
      <c r="D3311" s="60"/>
      <c r="H3311" s="61"/>
      <c r="I3311" s="61"/>
      <c r="J3311" s="61"/>
      <c r="K3311" s="61"/>
      <c r="L3311" s="61"/>
      <c r="M3311" s="61"/>
      <c r="N3311" s="61"/>
      <c r="O3311" s="61"/>
      <c r="P3311" s="61"/>
      <c r="Q3311" s="61"/>
      <c r="R3311" s="61"/>
      <c r="S3311" s="61"/>
      <c r="T3311" s="61"/>
      <c r="U3311" s="61"/>
      <c r="V3311" s="61"/>
      <c r="W3311" s="61"/>
      <c r="X3311" s="61"/>
      <c r="Y3311" s="61"/>
      <c r="Z3311" s="61"/>
      <c r="AA3311" s="61"/>
      <c r="AB3311" s="61"/>
      <c r="AC3311" s="61"/>
      <c r="AD3311" s="61"/>
      <c r="AE3311" s="61"/>
      <c r="AF3311" s="61"/>
      <c r="AG3311" s="61"/>
      <c r="AH3311" s="61"/>
      <c r="AI3311" s="61"/>
      <c r="AJ3311" s="61"/>
      <c r="AK3311" s="61"/>
      <c r="AL3311" s="61"/>
      <c r="AM3311" s="61"/>
      <c r="AN3311" s="61"/>
      <c r="AO3311" s="61"/>
      <c r="AP3311" s="62"/>
      <c r="AQ3311" s="61"/>
      <c r="AR3311" s="61"/>
      <c r="AS3311" s="61"/>
      <c r="AT3311" s="61"/>
      <c r="AU3311" s="61"/>
      <c r="AV3311" s="61"/>
      <c r="AW3311" s="60"/>
    </row>
    <row r="3312" s="59" customFormat="1" customHeight="1" spans="1:49">
      <c r="A3312" s="60"/>
      <c r="B3312" s="60"/>
      <c r="C3312" s="60"/>
      <c r="D3312" s="60"/>
      <c r="H3312" s="61"/>
      <c r="I3312" s="61"/>
      <c r="J3312" s="61"/>
      <c r="K3312" s="61"/>
      <c r="L3312" s="61"/>
      <c r="M3312" s="61"/>
      <c r="N3312" s="61"/>
      <c r="O3312" s="61"/>
      <c r="P3312" s="61"/>
      <c r="Q3312" s="61"/>
      <c r="R3312" s="61"/>
      <c r="S3312" s="61"/>
      <c r="T3312" s="61"/>
      <c r="U3312" s="61"/>
      <c r="V3312" s="61"/>
      <c r="W3312" s="61"/>
      <c r="X3312" s="61"/>
      <c r="Y3312" s="61"/>
      <c r="Z3312" s="61"/>
      <c r="AA3312" s="61"/>
      <c r="AB3312" s="61"/>
      <c r="AC3312" s="61"/>
      <c r="AD3312" s="61"/>
      <c r="AE3312" s="61"/>
      <c r="AF3312" s="61"/>
      <c r="AG3312" s="61"/>
      <c r="AH3312" s="61"/>
      <c r="AI3312" s="61"/>
      <c r="AJ3312" s="61"/>
      <c r="AK3312" s="61"/>
      <c r="AL3312" s="61"/>
      <c r="AM3312" s="61"/>
      <c r="AN3312" s="61"/>
      <c r="AO3312" s="61"/>
      <c r="AP3312" s="62"/>
      <c r="AQ3312" s="61"/>
      <c r="AR3312" s="61"/>
      <c r="AS3312" s="61"/>
      <c r="AT3312" s="61"/>
      <c r="AU3312" s="61"/>
      <c r="AV3312" s="61"/>
      <c r="AW3312" s="60"/>
    </row>
    <row r="3313" s="59" customFormat="1" customHeight="1" spans="1:49">
      <c r="A3313" s="60"/>
      <c r="B3313" s="60"/>
      <c r="C3313" s="60"/>
      <c r="D3313" s="60"/>
      <c r="H3313" s="61"/>
      <c r="I3313" s="61"/>
      <c r="J3313" s="61"/>
      <c r="K3313" s="61"/>
      <c r="L3313" s="61"/>
      <c r="M3313" s="61"/>
      <c r="N3313" s="61"/>
      <c r="O3313" s="61"/>
      <c r="P3313" s="61"/>
      <c r="Q3313" s="61"/>
      <c r="R3313" s="61"/>
      <c r="S3313" s="61"/>
      <c r="T3313" s="61"/>
      <c r="U3313" s="61"/>
      <c r="V3313" s="61"/>
      <c r="W3313" s="61"/>
      <c r="X3313" s="61"/>
      <c r="Y3313" s="61"/>
      <c r="Z3313" s="61"/>
      <c r="AA3313" s="61"/>
      <c r="AB3313" s="61"/>
      <c r="AC3313" s="61"/>
      <c r="AD3313" s="61"/>
      <c r="AE3313" s="61"/>
      <c r="AF3313" s="61"/>
      <c r="AG3313" s="61"/>
      <c r="AH3313" s="61"/>
      <c r="AI3313" s="61"/>
      <c r="AJ3313" s="61"/>
      <c r="AK3313" s="61"/>
      <c r="AL3313" s="61"/>
      <c r="AM3313" s="61"/>
      <c r="AN3313" s="61"/>
      <c r="AO3313" s="61"/>
      <c r="AP3313" s="62"/>
      <c r="AQ3313" s="61"/>
      <c r="AR3313" s="61"/>
      <c r="AS3313" s="61"/>
      <c r="AT3313" s="61"/>
      <c r="AU3313" s="61"/>
      <c r="AV3313" s="61"/>
      <c r="AW3313" s="60"/>
    </row>
    <row r="3314" s="59" customFormat="1" customHeight="1" spans="1:49">
      <c r="A3314" s="60"/>
      <c r="B3314" s="60"/>
      <c r="C3314" s="60"/>
      <c r="D3314" s="60"/>
      <c r="H3314" s="61"/>
      <c r="I3314" s="61"/>
      <c r="J3314" s="61"/>
      <c r="K3314" s="61"/>
      <c r="L3314" s="61"/>
      <c r="M3314" s="61"/>
      <c r="N3314" s="61"/>
      <c r="O3314" s="61"/>
      <c r="P3314" s="61"/>
      <c r="Q3314" s="61"/>
      <c r="R3314" s="61"/>
      <c r="S3314" s="61"/>
      <c r="T3314" s="61"/>
      <c r="U3314" s="61"/>
      <c r="V3314" s="61"/>
      <c r="W3314" s="61"/>
      <c r="X3314" s="61"/>
      <c r="Y3314" s="61"/>
      <c r="Z3314" s="61"/>
      <c r="AA3314" s="61"/>
      <c r="AB3314" s="61"/>
      <c r="AC3314" s="61"/>
      <c r="AD3314" s="61"/>
      <c r="AE3314" s="61"/>
      <c r="AF3314" s="61"/>
      <c r="AG3314" s="61"/>
      <c r="AH3314" s="61"/>
      <c r="AI3314" s="61"/>
      <c r="AJ3314" s="61"/>
      <c r="AK3314" s="61"/>
      <c r="AL3314" s="61"/>
      <c r="AM3314" s="61"/>
      <c r="AN3314" s="61"/>
      <c r="AO3314" s="61"/>
      <c r="AP3314" s="62"/>
      <c r="AQ3314" s="61"/>
      <c r="AR3314" s="61"/>
      <c r="AS3314" s="61"/>
      <c r="AT3314" s="61"/>
      <c r="AU3314" s="61"/>
      <c r="AV3314" s="61"/>
      <c r="AW3314" s="60"/>
    </row>
    <row r="3315" s="59" customFormat="1" customHeight="1" spans="1:49">
      <c r="A3315" s="60"/>
      <c r="B3315" s="60"/>
      <c r="C3315" s="60"/>
      <c r="D3315" s="60"/>
      <c r="H3315" s="61"/>
      <c r="I3315" s="61"/>
      <c r="J3315" s="61"/>
      <c r="K3315" s="61"/>
      <c r="L3315" s="61"/>
      <c r="M3315" s="61"/>
      <c r="N3315" s="61"/>
      <c r="O3315" s="61"/>
      <c r="P3315" s="61"/>
      <c r="Q3315" s="61"/>
      <c r="R3315" s="61"/>
      <c r="S3315" s="61"/>
      <c r="T3315" s="61"/>
      <c r="U3315" s="61"/>
      <c r="V3315" s="61"/>
      <c r="W3315" s="61"/>
      <c r="X3315" s="61"/>
      <c r="Y3315" s="61"/>
      <c r="Z3315" s="61"/>
      <c r="AA3315" s="61"/>
      <c r="AB3315" s="61"/>
      <c r="AC3315" s="61"/>
      <c r="AD3315" s="61"/>
      <c r="AE3315" s="61"/>
      <c r="AF3315" s="61"/>
      <c r="AG3315" s="61"/>
      <c r="AH3315" s="61"/>
      <c r="AI3315" s="61"/>
      <c r="AJ3315" s="61"/>
      <c r="AK3315" s="61"/>
      <c r="AL3315" s="61"/>
      <c r="AM3315" s="61"/>
      <c r="AN3315" s="61"/>
      <c r="AO3315" s="61"/>
      <c r="AP3315" s="62"/>
      <c r="AQ3315" s="61"/>
      <c r="AR3315" s="61"/>
      <c r="AS3315" s="61"/>
      <c r="AT3315" s="61"/>
      <c r="AU3315" s="61"/>
      <c r="AV3315" s="61"/>
      <c r="AW3315" s="60"/>
    </row>
    <row r="3316" s="59" customFormat="1" customHeight="1" spans="1:49">
      <c r="A3316" s="60"/>
      <c r="B3316" s="60"/>
      <c r="C3316" s="60"/>
      <c r="D3316" s="60"/>
      <c r="H3316" s="61"/>
      <c r="I3316" s="61"/>
      <c r="J3316" s="61"/>
      <c r="K3316" s="61"/>
      <c r="L3316" s="61"/>
      <c r="M3316" s="61"/>
      <c r="N3316" s="61"/>
      <c r="O3316" s="61"/>
      <c r="P3316" s="61"/>
      <c r="Q3316" s="61"/>
      <c r="R3316" s="61"/>
      <c r="S3316" s="61"/>
      <c r="T3316" s="61"/>
      <c r="U3316" s="61"/>
      <c r="V3316" s="61"/>
      <c r="W3316" s="61"/>
      <c r="X3316" s="61"/>
      <c r="Y3316" s="61"/>
      <c r="Z3316" s="61"/>
      <c r="AA3316" s="61"/>
      <c r="AB3316" s="61"/>
      <c r="AC3316" s="61"/>
      <c r="AD3316" s="61"/>
      <c r="AE3316" s="61"/>
      <c r="AF3316" s="61"/>
      <c r="AG3316" s="61"/>
      <c r="AH3316" s="61"/>
      <c r="AI3316" s="61"/>
      <c r="AJ3316" s="61"/>
      <c r="AK3316" s="61"/>
      <c r="AL3316" s="61"/>
      <c r="AM3316" s="61"/>
      <c r="AN3316" s="61"/>
      <c r="AO3316" s="61"/>
      <c r="AP3316" s="62"/>
      <c r="AQ3316" s="61"/>
      <c r="AR3316" s="61"/>
      <c r="AS3316" s="61"/>
      <c r="AT3316" s="61"/>
      <c r="AU3316" s="61"/>
      <c r="AV3316" s="61"/>
      <c r="AW3316" s="60"/>
    </row>
    <row r="3317" s="59" customFormat="1" customHeight="1" spans="1:49">
      <c r="A3317" s="60"/>
      <c r="B3317" s="60"/>
      <c r="C3317" s="60"/>
      <c r="D3317" s="60"/>
      <c r="H3317" s="61"/>
      <c r="I3317" s="61"/>
      <c r="J3317" s="61"/>
      <c r="K3317" s="61"/>
      <c r="L3317" s="61"/>
      <c r="M3317" s="61"/>
      <c r="N3317" s="61"/>
      <c r="O3317" s="61"/>
      <c r="P3317" s="61"/>
      <c r="Q3317" s="61"/>
      <c r="R3317" s="61"/>
      <c r="S3317" s="61"/>
      <c r="T3317" s="61"/>
      <c r="U3317" s="61"/>
      <c r="V3317" s="61"/>
      <c r="W3317" s="61"/>
      <c r="X3317" s="61"/>
      <c r="Y3317" s="61"/>
      <c r="Z3317" s="61"/>
      <c r="AA3317" s="61"/>
      <c r="AB3317" s="61"/>
      <c r="AC3317" s="61"/>
      <c r="AD3317" s="61"/>
      <c r="AE3317" s="61"/>
      <c r="AF3317" s="61"/>
      <c r="AG3317" s="61"/>
      <c r="AH3317" s="61"/>
      <c r="AI3317" s="61"/>
      <c r="AJ3317" s="61"/>
      <c r="AK3317" s="61"/>
      <c r="AL3317" s="61"/>
      <c r="AM3317" s="61"/>
      <c r="AN3317" s="61"/>
      <c r="AO3317" s="61"/>
      <c r="AP3317" s="62"/>
      <c r="AQ3317" s="61"/>
      <c r="AR3317" s="61"/>
      <c r="AS3317" s="61"/>
      <c r="AT3317" s="61"/>
      <c r="AU3317" s="61"/>
      <c r="AV3317" s="61"/>
      <c r="AW3317" s="60"/>
    </row>
    <row r="3318" s="59" customFormat="1" customHeight="1" spans="1:49">
      <c r="A3318" s="60"/>
      <c r="B3318" s="60"/>
      <c r="C3318" s="60"/>
      <c r="D3318" s="60"/>
      <c r="H3318" s="61"/>
      <c r="I3318" s="61"/>
      <c r="J3318" s="61"/>
      <c r="K3318" s="61"/>
      <c r="L3318" s="61"/>
      <c r="M3318" s="61"/>
      <c r="N3318" s="61"/>
      <c r="O3318" s="61"/>
      <c r="P3318" s="61"/>
      <c r="Q3318" s="61"/>
      <c r="R3318" s="61"/>
      <c r="S3318" s="61"/>
      <c r="T3318" s="61"/>
      <c r="U3318" s="61"/>
      <c r="V3318" s="61"/>
      <c r="W3318" s="61"/>
      <c r="X3318" s="61"/>
      <c r="Y3318" s="61"/>
      <c r="Z3318" s="61"/>
      <c r="AA3318" s="61"/>
      <c r="AB3318" s="61"/>
      <c r="AC3318" s="61"/>
      <c r="AD3318" s="61"/>
      <c r="AE3318" s="61"/>
      <c r="AF3318" s="61"/>
      <c r="AG3318" s="61"/>
      <c r="AH3318" s="61"/>
      <c r="AI3318" s="61"/>
      <c r="AJ3318" s="61"/>
      <c r="AK3318" s="61"/>
      <c r="AL3318" s="61"/>
      <c r="AM3318" s="61"/>
      <c r="AN3318" s="61"/>
      <c r="AO3318" s="61"/>
      <c r="AP3318" s="62"/>
      <c r="AQ3318" s="61"/>
      <c r="AR3318" s="61"/>
      <c r="AS3318" s="61"/>
      <c r="AT3318" s="61"/>
      <c r="AU3318" s="61"/>
      <c r="AV3318" s="61"/>
      <c r="AW3318" s="60"/>
    </row>
    <row r="3319" s="59" customFormat="1" customHeight="1" spans="1:49">
      <c r="A3319" s="60"/>
      <c r="B3319" s="60"/>
      <c r="C3319" s="60"/>
      <c r="D3319" s="60"/>
      <c r="H3319" s="61"/>
      <c r="I3319" s="61"/>
      <c r="J3319" s="61"/>
      <c r="K3319" s="61"/>
      <c r="L3319" s="61"/>
      <c r="M3319" s="61"/>
      <c r="N3319" s="61"/>
      <c r="O3319" s="61"/>
      <c r="P3319" s="61"/>
      <c r="Q3319" s="61"/>
      <c r="R3319" s="61"/>
      <c r="S3319" s="61"/>
      <c r="T3319" s="61"/>
      <c r="U3319" s="61"/>
      <c r="V3319" s="61"/>
      <c r="W3319" s="61"/>
      <c r="X3319" s="61"/>
      <c r="Y3319" s="61"/>
      <c r="Z3319" s="61"/>
      <c r="AA3319" s="61"/>
      <c r="AB3319" s="61"/>
      <c r="AC3319" s="61"/>
      <c r="AD3319" s="61"/>
      <c r="AE3319" s="61"/>
      <c r="AF3319" s="61"/>
      <c r="AG3319" s="61"/>
      <c r="AH3319" s="61"/>
      <c r="AI3319" s="61"/>
      <c r="AJ3319" s="61"/>
      <c r="AK3319" s="61"/>
      <c r="AL3319" s="61"/>
      <c r="AM3319" s="61"/>
      <c r="AN3319" s="61"/>
      <c r="AO3319" s="61"/>
      <c r="AP3319" s="62"/>
      <c r="AQ3319" s="61"/>
      <c r="AR3319" s="61"/>
      <c r="AS3319" s="61"/>
      <c r="AT3319" s="61"/>
      <c r="AU3319" s="61"/>
      <c r="AV3319" s="61"/>
      <c r="AW3319" s="60"/>
    </row>
    <row r="3320" s="59" customFormat="1" customHeight="1" spans="1:49">
      <c r="A3320" s="60"/>
      <c r="B3320" s="60"/>
      <c r="C3320" s="60"/>
      <c r="D3320" s="60"/>
      <c r="H3320" s="61"/>
      <c r="I3320" s="61"/>
      <c r="J3320" s="61"/>
      <c r="K3320" s="61"/>
      <c r="L3320" s="61"/>
      <c r="M3320" s="61"/>
      <c r="N3320" s="61"/>
      <c r="O3320" s="61"/>
      <c r="P3320" s="61"/>
      <c r="Q3320" s="61"/>
      <c r="R3320" s="61"/>
      <c r="S3320" s="61"/>
      <c r="T3320" s="61"/>
      <c r="U3320" s="61"/>
      <c r="V3320" s="61"/>
      <c r="W3320" s="61"/>
      <c r="X3320" s="61"/>
      <c r="Y3320" s="61"/>
      <c r="Z3320" s="61"/>
      <c r="AA3320" s="61"/>
      <c r="AB3320" s="61"/>
      <c r="AC3320" s="61"/>
      <c r="AD3320" s="61"/>
      <c r="AE3320" s="61"/>
      <c r="AF3320" s="61"/>
      <c r="AG3320" s="61"/>
      <c r="AH3320" s="61"/>
      <c r="AI3320" s="61"/>
      <c r="AJ3320" s="61"/>
      <c r="AK3320" s="61"/>
      <c r="AL3320" s="61"/>
      <c r="AM3320" s="61"/>
      <c r="AN3320" s="61"/>
      <c r="AO3320" s="61"/>
      <c r="AP3320" s="62"/>
      <c r="AQ3320" s="61"/>
      <c r="AR3320" s="61"/>
      <c r="AS3320" s="61"/>
      <c r="AT3320" s="61"/>
      <c r="AU3320" s="61"/>
      <c r="AV3320" s="61"/>
      <c r="AW3320" s="60"/>
    </row>
    <row r="3321" s="59" customFormat="1" customHeight="1" spans="1:49">
      <c r="A3321" s="60"/>
      <c r="B3321" s="60"/>
      <c r="C3321" s="60"/>
      <c r="D3321" s="60"/>
      <c r="H3321" s="61"/>
      <c r="I3321" s="61"/>
      <c r="J3321" s="61"/>
      <c r="K3321" s="61"/>
      <c r="L3321" s="61"/>
      <c r="M3321" s="61"/>
      <c r="N3321" s="61"/>
      <c r="O3321" s="61"/>
      <c r="P3321" s="61"/>
      <c r="Q3321" s="61"/>
      <c r="R3321" s="61"/>
      <c r="S3321" s="61"/>
      <c r="T3321" s="61"/>
      <c r="U3321" s="61"/>
      <c r="V3321" s="61"/>
      <c r="W3321" s="61"/>
      <c r="X3321" s="61"/>
      <c r="Y3321" s="61"/>
      <c r="Z3321" s="61"/>
      <c r="AA3321" s="61"/>
      <c r="AB3321" s="61"/>
      <c r="AC3321" s="61"/>
      <c r="AD3321" s="61"/>
      <c r="AE3321" s="61"/>
      <c r="AF3321" s="61"/>
      <c r="AG3321" s="61"/>
      <c r="AH3321" s="61"/>
      <c r="AI3321" s="61"/>
      <c r="AJ3321" s="61"/>
      <c r="AK3321" s="61"/>
      <c r="AL3321" s="61"/>
      <c r="AM3321" s="61"/>
      <c r="AN3321" s="61"/>
      <c r="AO3321" s="61"/>
      <c r="AP3321" s="62"/>
      <c r="AQ3321" s="61"/>
      <c r="AR3321" s="61"/>
      <c r="AS3321" s="61"/>
      <c r="AT3321" s="61"/>
      <c r="AU3321" s="61"/>
      <c r="AV3321" s="61"/>
      <c r="AW3321" s="60"/>
    </row>
    <row r="3322" s="59" customFormat="1" customHeight="1" spans="1:49">
      <c r="A3322" s="60"/>
      <c r="B3322" s="60"/>
      <c r="C3322" s="60"/>
      <c r="D3322" s="60"/>
      <c r="H3322" s="61"/>
      <c r="I3322" s="61"/>
      <c r="J3322" s="61"/>
      <c r="K3322" s="61"/>
      <c r="L3322" s="61"/>
      <c r="M3322" s="61"/>
      <c r="N3322" s="61"/>
      <c r="O3322" s="61"/>
      <c r="P3322" s="61"/>
      <c r="Q3322" s="61"/>
      <c r="R3322" s="61"/>
      <c r="S3322" s="61"/>
      <c r="T3322" s="61"/>
      <c r="U3322" s="61"/>
      <c r="V3322" s="61"/>
      <c r="W3322" s="61"/>
      <c r="X3322" s="61"/>
      <c r="Y3322" s="61"/>
      <c r="Z3322" s="61"/>
      <c r="AA3322" s="61"/>
      <c r="AB3322" s="61"/>
      <c r="AC3322" s="61"/>
      <c r="AD3322" s="61"/>
      <c r="AE3322" s="61"/>
      <c r="AF3322" s="61"/>
      <c r="AG3322" s="61"/>
      <c r="AH3322" s="61"/>
      <c r="AI3322" s="61"/>
      <c r="AJ3322" s="61"/>
      <c r="AK3322" s="61"/>
      <c r="AL3322" s="61"/>
      <c r="AM3322" s="61"/>
      <c r="AN3322" s="61"/>
      <c r="AO3322" s="61"/>
      <c r="AP3322" s="62"/>
      <c r="AQ3322" s="61"/>
      <c r="AR3322" s="61"/>
      <c r="AS3322" s="61"/>
      <c r="AT3322" s="61"/>
      <c r="AU3322" s="61"/>
      <c r="AV3322" s="61"/>
      <c r="AW3322" s="60"/>
    </row>
    <row r="3323" s="59" customFormat="1" customHeight="1" spans="1:49">
      <c r="A3323" s="60"/>
      <c r="B3323" s="60"/>
      <c r="C3323" s="60"/>
      <c r="D3323" s="60"/>
      <c r="H3323" s="61"/>
      <c r="I3323" s="61"/>
      <c r="J3323" s="61"/>
      <c r="K3323" s="61"/>
      <c r="L3323" s="61"/>
      <c r="M3323" s="61"/>
      <c r="N3323" s="61"/>
      <c r="O3323" s="61"/>
      <c r="P3323" s="61"/>
      <c r="Q3323" s="61"/>
      <c r="R3323" s="61"/>
      <c r="S3323" s="61"/>
      <c r="T3323" s="61"/>
      <c r="U3323" s="61"/>
      <c r="V3323" s="61"/>
      <c r="W3323" s="61"/>
      <c r="X3323" s="61"/>
      <c r="Y3323" s="61"/>
      <c r="Z3323" s="61"/>
      <c r="AA3323" s="61"/>
      <c r="AB3323" s="61"/>
      <c r="AC3323" s="61"/>
      <c r="AD3323" s="61"/>
      <c r="AE3323" s="61"/>
      <c r="AF3323" s="61"/>
      <c r="AG3323" s="61"/>
      <c r="AH3323" s="61"/>
      <c r="AI3323" s="61"/>
      <c r="AJ3323" s="61"/>
      <c r="AK3323" s="61"/>
      <c r="AL3323" s="61"/>
      <c r="AM3323" s="61"/>
      <c r="AN3323" s="61"/>
      <c r="AO3323" s="61"/>
      <c r="AP3323" s="62"/>
      <c r="AQ3323" s="61"/>
      <c r="AR3323" s="61"/>
      <c r="AS3323" s="61"/>
      <c r="AT3323" s="61"/>
      <c r="AU3323" s="61"/>
      <c r="AV3323" s="61"/>
      <c r="AW3323" s="60"/>
    </row>
    <row r="3324" s="59" customFormat="1" customHeight="1" spans="1:49">
      <c r="A3324" s="60"/>
      <c r="B3324" s="60"/>
      <c r="C3324" s="60"/>
      <c r="D3324" s="60"/>
      <c r="H3324" s="61"/>
      <c r="I3324" s="61"/>
      <c r="J3324" s="61"/>
      <c r="K3324" s="61"/>
      <c r="L3324" s="61"/>
      <c r="M3324" s="61"/>
      <c r="N3324" s="61"/>
      <c r="O3324" s="61"/>
      <c r="P3324" s="61"/>
      <c r="Q3324" s="61"/>
      <c r="R3324" s="61"/>
      <c r="S3324" s="61"/>
      <c r="T3324" s="61"/>
      <c r="U3324" s="61"/>
      <c r="V3324" s="61"/>
      <c r="W3324" s="61"/>
      <c r="X3324" s="61"/>
      <c r="Y3324" s="61"/>
      <c r="Z3324" s="61"/>
      <c r="AA3324" s="61"/>
      <c r="AB3324" s="61"/>
      <c r="AC3324" s="61"/>
      <c r="AD3324" s="61"/>
      <c r="AE3324" s="61"/>
      <c r="AF3324" s="61"/>
      <c r="AG3324" s="61"/>
      <c r="AH3324" s="61"/>
      <c r="AI3324" s="61"/>
      <c r="AJ3324" s="61"/>
      <c r="AK3324" s="61"/>
      <c r="AL3324" s="61"/>
      <c r="AM3324" s="61"/>
      <c r="AN3324" s="61"/>
      <c r="AO3324" s="61"/>
      <c r="AP3324" s="62"/>
      <c r="AQ3324" s="61"/>
      <c r="AR3324" s="61"/>
      <c r="AS3324" s="61"/>
      <c r="AT3324" s="61"/>
      <c r="AU3324" s="61"/>
      <c r="AV3324" s="61"/>
      <c r="AW3324" s="60"/>
    </row>
    <row r="3325" s="59" customFormat="1" customHeight="1" spans="1:49">
      <c r="A3325" s="60"/>
      <c r="B3325" s="60"/>
      <c r="C3325" s="60"/>
      <c r="D3325" s="60"/>
      <c r="H3325" s="61"/>
      <c r="I3325" s="61"/>
      <c r="J3325" s="61"/>
      <c r="K3325" s="61"/>
      <c r="L3325" s="61"/>
      <c r="M3325" s="61"/>
      <c r="N3325" s="61"/>
      <c r="O3325" s="61"/>
      <c r="P3325" s="61"/>
      <c r="Q3325" s="61"/>
      <c r="R3325" s="61"/>
      <c r="S3325" s="61"/>
      <c r="T3325" s="61"/>
      <c r="U3325" s="61"/>
      <c r="V3325" s="61"/>
      <c r="W3325" s="61"/>
      <c r="X3325" s="61"/>
      <c r="Y3325" s="61"/>
      <c r="Z3325" s="61"/>
      <c r="AA3325" s="61"/>
      <c r="AB3325" s="61"/>
      <c r="AC3325" s="61"/>
      <c r="AD3325" s="61"/>
      <c r="AE3325" s="61"/>
      <c r="AF3325" s="61"/>
      <c r="AG3325" s="61"/>
      <c r="AH3325" s="61"/>
      <c r="AI3325" s="61"/>
      <c r="AJ3325" s="61"/>
      <c r="AK3325" s="61"/>
      <c r="AL3325" s="61"/>
      <c r="AM3325" s="61"/>
      <c r="AN3325" s="61"/>
      <c r="AO3325" s="61"/>
      <c r="AP3325" s="62"/>
      <c r="AQ3325" s="61"/>
      <c r="AR3325" s="61"/>
      <c r="AS3325" s="61"/>
      <c r="AT3325" s="61"/>
      <c r="AU3325" s="61"/>
      <c r="AV3325" s="61"/>
      <c r="AW3325" s="60"/>
    </row>
    <row r="3326" s="59" customFormat="1" customHeight="1" spans="1:49">
      <c r="A3326" s="60"/>
      <c r="B3326" s="60"/>
      <c r="C3326" s="60"/>
      <c r="D3326" s="60"/>
      <c r="H3326" s="61"/>
      <c r="I3326" s="61"/>
      <c r="J3326" s="61"/>
      <c r="K3326" s="61"/>
      <c r="L3326" s="61"/>
      <c r="M3326" s="61"/>
      <c r="N3326" s="61"/>
      <c r="O3326" s="61"/>
      <c r="P3326" s="61"/>
      <c r="Q3326" s="61"/>
      <c r="R3326" s="61"/>
      <c r="S3326" s="61"/>
      <c r="T3326" s="61"/>
      <c r="U3326" s="61"/>
      <c r="V3326" s="61"/>
      <c r="W3326" s="61"/>
      <c r="X3326" s="61"/>
      <c r="Y3326" s="61"/>
      <c r="Z3326" s="61"/>
      <c r="AA3326" s="61"/>
      <c r="AB3326" s="61"/>
      <c r="AC3326" s="61"/>
      <c r="AD3326" s="61"/>
      <c r="AE3326" s="61"/>
      <c r="AF3326" s="61"/>
      <c r="AG3326" s="61"/>
      <c r="AH3326" s="61"/>
      <c r="AI3326" s="61"/>
      <c r="AJ3326" s="61"/>
      <c r="AK3326" s="61"/>
      <c r="AL3326" s="61"/>
      <c r="AM3326" s="61"/>
      <c r="AN3326" s="61"/>
      <c r="AO3326" s="61"/>
      <c r="AP3326" s="62"/>
      <c r="AQ3326" s="61"/>
      <c r="AR3326" s="61"/>
      <c r="AS3326" s="61"/>
      <c r="AT3326" s="61"/>
      <c r="AU3326" s="61"/>
      <c r="AV3326" s="61"/>
      <c r="AW3326" s="60"/>
    </row>
    <row r="3327" s="59" customFormat="1" customHeight="1" spans="1:49">
      <c r="A3327" s="60"/>
      <c r="B3327" s="60"/>
      <c r="C3327" s="60"/>
      <c r="D3327" s="60"/>
      <c r="H3327" s="61"/>
      <c r="I3327" s="61"/>
      <c r="J3327" s="61"/>
      <c r="K3327" s="61"/>
      <c r="L3327" s="61"/>
      <c r="M3327" s="61"/>
      <c r="N3327" s="61"/>
      <c r="O3327" s="61"/>
      <c r="P3327" s="61"/>
      <c r="Q3327" s="61"/>
      <c r="R3327" s="61"/>
      <c r="S3327" s="61"/>
      <c r="T3327" s="61"/>
      <c r="U3327" s="61"/>
      <c r="V3327" s="61"/>
      <c r="W3327" s="61"/>
      <c r="X3327" s="61"/>
      <c r="Y3327" s="61"/>
      <c r="Z3327" s="61"/>
      <c r="AA3327" s="61"/>
      <c r="AB3327" s="61"/>
      <c r="AC3327" s="61"/>
      <c r="AD3327" s="61"/>
      <c r="AE3327" s="61"/>
      <c r="AF3327" s="61"/>
      <c r="AG3327" s="61"/>
      <c r="AH3327" s="61"/>
      <c r="AI3327" s="61"/>
      <c r="AJ3327" s="61"/>
      <c r="AK3327" s="61"/>
      <c r="AL3327" s="61"/>
      <c r="AM3327" s="61"/>
      <c r="AN3327" s="61"/>
      <c r="AO3327" s="61"/>
      <c r="AP3327" s="62"/>
      <c r="AQ3327" s="61"/>
      <c r="AR3327" s="61"/>
      <c r="AS3327" s="61"/>
      <c r="AT3327" s="61"/>
      <c r="AU3327" s="61"/>
      <c r="AV3327" s="61"/>
      <c r="AW3327" s="60"/>
    </row>
    <row r="3328" s="59" customFormat="1" customHeight="1" spans="1:49">
      <c r="A3328" s="60"/>
      <c r="B3328" s="60"/>
      <c r="C3328" s="60"/>
      <c r="D3328" s="60"/>
      <c r="H3328" s="61"/>
      <c r="I3328" s="61"/>
      <c r="J3328" s="61"/>
      <c r="K3328" s="61"/>
      <c r="L3328" s="61"/>
      <c r="M3328" s="61"/>
      <c r="N3328" s="61"/>
      <c r="O3328" s="61"/>
      <c r="P3328" s="61"/>
      <c r="Q3328" s="61"/>
      <c r="R3328" s="61"/>
      <c r="S3328" s="61"/>
      <c r="T3328" s="61"/>
      <c r="U3328" s="61"/>
      <c r="V3328" s="61"/>
      <c r="W3328" s="61"/>
      <c r="X3328" s="61"/>
      <c r="Y3328" s="61"/>
      <c r="Z3328" s="61"/>
      <c r="AA3328" s="61"/>
      <c r="AB3328" s="61"/>
      <c r="AC3328" s="61"/>
      <c r="AD3328" s="61"/>
      <c r="AE3328" s="61"/>
      <c r="AF3328" s="61"/>
      <c r="AG3328" s="61"/>
      <c r="AH3328" s="61"/>
      <c r="AI3328" s="61"/>
      <c r="AJ3328" s="61"/>
      <c r="AK3328" s="61"/>
      <c r="AL3328" s="61"/>
      <c r="AM3328" s="61"/>
      <c r="AN3328" s="61"/>
      <c r="AO3328" s="61"/>
      <c r="AP3328" s="62"/>
      <c r="AQ3328" s="61"/>
      <c r="AR3328" s="61"/>
      <c r="AS3328" s="61"/>
      <c r="AT3328" s="61"/>
      <c r="AU3328" s="61"/>
      <c r="AV3328" s="61"/>
      <c r="AW3328" s="60"/>
    </row>
    <row r="3329" s="59" customFormat="1" customHeight="1" spans="1:49">
      <c r="A3329" s="60"/>
      <c r="B3329" s="60"/>
      <c r="C3329" s="60"/>
      <c r="D3329" s="60"/>
      <c r="H3329" s="61"/>
      <c r="I3329" s="61"/>
      <c r="J3329" s="61"/>
      <c r="K3329" s="61"/>
      <c r="L3329" s="61"/>
      <c r="M3329" s="61"/>
      <c r="N3329" s="61"/>
      <c r="O3329" s="61"/>
      <c r="P3329" s="61"/>
      <c r="Q3329" s="61"/>
      <c r="R3329" s="61"/>
      <c r="S3329" s="61"/>
      <c r="T3329" s="61"/>
      <c r="U3329" s="61"/>
      <c r="V3329" s="61"/>
      <c r="W3329" s="61"/>
      <c r="X3329" s="61"/>
      <c r="Y3329" s="61"/>
      <c r="Z3329" s="61"/>
      <c r="AA3329" s="61"/>
      <c r="AB3329" s="61"/>
      <c r="AC3329" s="61"/>
      <c r="AD3329" s="61"/>
      <c r="AE3329" s="61"/>
      <c r="AF3329" s="61"/>
      <c r="AG3329" s="61"/>
      <c r="AH3329" s="61"/>
      <c r="AI3329" s="61"/>
      <c r="AJ3329" s="61"/>
      <c r="AK3329" s="61"/>
      <c r="AL3329" s="61"/>
      <c r="AM3329" s="61"/>
      <c r="AN3329" s="61"/>
      <c r="AO3329" s="61"/>
      <c r="AP3329" s="62"/>
      <c r="AQ3329" s="61"/>
      <c r="AR3329" s="61"/>
      <c r="AS3329" s="61"/>
      <c r="AT3329" s="61"/>
      <c r="AU3329" s="61"/>
      <c r="AV3329" s="61"/>
      <c r="AW3329" s="60"/>
    </row>
    <row r="3330" s="59" customFormat="1" customHeight="1" spans="1:49">
      <c r="A3330" s="60"/>
      <c r="B3330" s="60"/>
      <c r="C3330" s="60"/>
      <c r="D3330" s="60"/>
      <c r="H3330" s="61"/>
      <c r="I3330" s="61"/>
      <c r="J3330" s="61"/>
      <c r="K3330" s="61"/>
      <c r="L3330" s="61"/>
      <c r="M3330" s="61"/>
      <c r="N3330" s="61"/>
      <c r="O3330" s="61"/>
      <c r="P3330" s="61"/>
      <c r="Q3330" s="61"/>
      <c r="R3330" s="61"/>
      <c r="S3330" s="61"/>
      <c r="T3330" s="61"/>
      <c r="U3330" s="61"/>
      <c r="V3330" s="61"/>
      <c r="W3330" s="61"/>
      <c r="X3330" s="61"/>
      <c r="Y3330" s="61"/>
      <c r="Z3330" s="61"/>
      <c r="AA3330" s="61"/>
      <c r="AB3330" s="61"/>
      <c r="AC3330" s="61"/>
      <c r="AD3330" s="61"/>
      <c r="AE3330" s="61"/>
      <c r="AF3330" s="61"/>
      <c r="AG3330" s="61"/>
      <c r="AH3330" s="61"/>
      <c r="AI3330" s="61"/>
      <c r="AJ3330" s="61"/>
      <c r="AK3330" s="61"/>
      <c r="AL3330" s="61"/>
      <c r="AM3330" s="61"/>
      <c r="AN3330" s="61"/>
      <c r="AO3330" s="61"/>
      <c r="AP3330" s="62"/>
      <c r="AQ3330" s="61"/>
      <c r="AR3330" s="61"/>
      <c r="AS3330" s="61"/>
      <c r="AT3330" s="61"/>
      <c r="AU3330" s="61"/>
      <c r="AV3330" s="61"/>
      <c r="AW3330" s="60"/>
    </row>
    <row r="3331" s="59" customFormat="1" customHeight="1" spans="1:49">
      <c r="A3331" s="60"/>
      <c r="B3331" s="60"/>
      <c r="C3331" s="60"/>
      <c r="D3331" s="60"/>
      <c r="H3331" s="61"/>
      <c r="I3331" s="61"/>
      <c r="J3331" s="61"/>
      <c r="K3331" s="61"/>
      <c r="L3331" s="61"/>
      <c r="M3331" s="61"/>
      <c r="N3331" s="61"/>
      <c r="O3331" s="61"/>
      <c r="P3331" s="61"/>
      <c r="Q3331" s="61"/>
      <c r="R3331" s="61"/>
      <c r="S3331" s="61"/>
      <c r="T3331" s="61"/>
      <c r="U3331" s="61"/>
      <c r="V3331" s="61"/>
      <c r="W3331" s="61"/>
      <c r="X3331" s="61"/>
      <c r="Y3331" s="61"/>
      <c r="Z3331" s="61"/>
      <c r="AA3331" s="61"/>
      <c r="AB3331" s="61"/>
      <c r="AC3331" s="61"/>
      <c r="AD3331" s="61"/>
      <c r="AE3331" s="61"/>
      <c r="AF3331" s="61"/>
      <c r="AG3331" s="61"/>
      <c r="AH3331" s="61"/>
      <c r="AI3331" s="61"/>
      <c r="AJ3331" s="61"/>
      <c r="AK3331" s="61"/>
      <c r="AL3331" s="61"/>
      <c r="AM3331" s="61"/>
      <c r="AN3331" s="61"/>
      <c r="AO3331" s="61"/>
      <c r="AP3331" s="62"/>
      <c r="AQ3331" s="61"/>
      <c r="AR3331" s="61"/>
      <c r="AS3331" s="61"/>
      <c r="AT3331" s="61"/>
      <c r="AU3331" s="61"/>
      <c r="AV3331" s="61"/>
      <c r="AW3331" s="60"/>
    </row>
    <row r="3332" s="59" customFormat="1" customHeight="1" spans="1:49">
      <c r="A3332" s="60"/>
      <c r="B3332" s="60"/>
      <c r="C3332" s="60"/>
      <c r="D3332" s="60"/>
      <c r="H3332" s="61"/>
      <c r="I3332" s="61"/>
      <c r="J3332" s="61"/>
      <c r="K3332" s="61"/>
      <c r="L3332" s="61"/>
      <c r="M3332" s="61"/>
      <c r="N3332" s="61"/>
      <c r="O3332" s="61"/>
      <c r="P3332" s="61"/>
      <c r="Q3332" s="61"/>
      <c r="R3332" s="61"/>
      <c r="S3332" s="61"/>
      <c r="T3332" s="61"/>
      <c r="U3332" s="61"/>
      <c r="V3332" s="61"/>
      <c r="W3332" s="61"/>
      <c r="X3332" s="61"/>
      <c r="Y3332" s="61"/>
      <c r="Z3332" s="61"/>
      <c r="AA3332" s="61"/>
      <c r="AB3332" s="61"/>
      <c r="AC3332" s="61"/>
      <c r="AD3332" s="61"/>
      <c r="AE3332" s="61"/>
      <c r="AF3332" s="61"/>
      <c r="AG3332" s="61"/>
      <c r="AH3332" s="61"/>
      <c r="AI3332" s="61"/>
      <c r="AJ3332" s="61"/>
      <c r="AK3332" s="61"/>
      <c r="AL3332" s="61"/>
      <c r="AM3332" s="61"/>
      <c r="AN3332" s="61"/>
      <c r="AO3332" s="61"/>
      <c r="AP3332" s="62"/>
      <c r="AQ3332" s="61"/>
      <c r="AR3332" s="61"/>
      <c r="AS3332" s="61"/>
      <c r="AT3332" s="61"/>
      <c r="AU3332" s="61"/>
      <c r="AV3332" s="61"/>
      <c r="AW3332" s="60"/>
    </row>
    <row r="3333" s="59" customFormat="1" customHeight="1" spans="1:49">
      <c r="A3333" s="60"/>
      <c r="B3333" s="60"/>
      <c r="C3333" s="60"/>
      <c r="D3333" s="60"/>
      <c r="H3333" s="61"/>
      <c r="I3333" s="61"/>
      <c r="J3333" s="61"/>
      <c r="K3333" s="61"/>
      <c r="L3333" s="61"/>
      <c r="M3333" s="61"/>
      <c r="N3333" s="61"/>
      <c r="O3333" s="61"/>
      <c r="P3333" s="61"/>
      <c r="Q3333" s="61"/>
      <c r="R3333" s="61"/>
      <c r="S3333" s="61"/>
      <c r="T3333" s="61"/>
      <c r="U3333" s="61"/>
      <c r="V3333" s="61"/>
      <c r="W3333" s="61"/>
      <c r="X3333" s="61"/>
      <c r="Y3333" s="61"/>
      <c r="Z3333" s="61"/>
      <c r="AA3333" s="61"/>
      <c r="AB3333" s="61"/>
      <c r="AC3333" s="61"/>
      <c r="AD3333" s="61"/>
      <c r="AE3333" s="61"/>
      <c r="AF3333" s="61"/>
      <c r="AG3333" s="61"/>
      <c r="AH3333" s="61"/>
      <c r="AI3333" s="61"/>
      <c r="AJ3333" s="61"/>
      <c r="AK3333" s="61"/>
      <c r="AL3333" s="61"/>
      <c r="AM3333" s="61"/>
      <c r="AN3333" s="61"/>
      <c r="AO3333" s="61"/>
      <c r="AP3333" s="62"/>
      <c r="AQ3333" s="61"/>
      <c r="AR3333" s="61"/>
      <c r="AS3333" s="61"/>
      <c r="AT3333" s="61"/>
      <c r="AU3333" s="61"/>
      <c r="AV3333" s="61"/>
      <c r="AW3333" s="60"/>
    </row>
    <row r="3334" s="59" customFormat="1" customHeight="1" spans="1:49">
      <c r="A3334" s="60"/>
      <c r="B3334" s="60"/>
      <c r="C3334" s="60"/>
      <c r="D3334" s="60"/>
      <c r="H3334" s="61"/>
      <c r="I3334" s="61"/>
      <c r="J3334" s="61"/>
      <c r="K3334" s="61"/>
      <c r="L3334" s="61"/>
      <c r="M3334" s="61"/>
      <c r="N3334" s="61"/>
      <c r="O3334" s="61"/>
      <c r="P3334" s="61"/>
      <c r="Q3334" s="61"/>
      <c r="R3334" s="61"/>
      <c r="S3334" s="61"/>
      <c r="T3334" s="61"/>
      <c r="U3334" s="61"/>
      <c r="V3334" s="61"/>
      <c r="W3334" s="61"/>
      <c r="X3334" s="61"/>
      <c r="Y3334" s="61"/>
      <c r="Z3334" s="61"/>
      <c r="AA3334" s="61"/>
      <c r="AB3334" s="61"/>
      <c r="AC3334" s="61"/>
      <c r="AD3334" s="61"/>
      <c r="AE3334" s="61"/>
      <c r="AF3334" s="61"/>
      <c r="AG3334" s="61"/>
      <c r="AH3334" s="61"/>
      <c r="AI3334" s="61"/>
      <c r="AJ3334" s="61"/>
      <c r="AK3334" s="61"/>
      <c r="AL3334" s="61"/>
      <c r="AM3334" s="61"/>
      <c r="AN3334" s="61"/>
      <c r="AO3334" s="61"/>
      <c r="AP3334" s="62"/>
      <c r="AQ3334" s="61"/>
      <c r="AR3334" s="61"/>
      <c r="AS3334" s="61"/>
      <c r="AT3334" s="61"/>
      <c r="AU3334" s="61"/>
      <c r="AV3334" s="61"/>
      <c r="AW3334" s="60"/>
    </row>
    <row r="3335" s="59" customFormat="1" customHeight="1" spans="1:49">
      <c r="A3335" s="60"/>
      <c r="B3335" s="60"/>
      <c r="C3335" s="60"/>
      <c r="D3335" s="60"/>
      <c r="H3335" s="61"/>
      <c r="I3335" s="61"/>
      <c r="J3335" s="61"/>
      <c r="K3335" s="61"/>
      <c r="L3335" s="61"/>
      <c r="M3335" s="61"/>
      <c r="N3335" s="61"/>
      <c r="O3335" s="61"/>
      <c r="P3335" s="61"/>
      <c r="Q3335" s="61"/>
      <c r="R3335" s="61"/>
      <c r="S3335" s="61"/>
      <c r="T3335" s="61"/>
      <c r="U3335" s="61"/>
      <c r="V3335" s="61"/>
      <c r="W3335" s="61"/>
      <c r="X3335" s="61"/>
      <c r="Y3335" s="61"/>
      <c r="Z3335" s="61"/>
      <c r="AA3335" s="61"/>
      <c r="AB3335" s="61"/>
      <c r="AC3335" s="61"/>
      <c r="AD3335" s="61"/>
      <c r="AE3335" s="61"/>
      <c r="AF3335" s="61"/>
      <c r="AG3335" s="61"/>
      <c r="AH3335" s="61"/>
      <c r="AI3335" s="61"/>
      <c r="AJ3335" s="61"/>
      <c r="AK3335" s="61"/>
      <c r="AL3335" s="61"/>
      <c r="AM3335" s="61"/>
      <c r="AN3335" s="61"/>
      <c r="AO3335" s="61"/>
      <c r="AP3335" s="62"/>
      <c r="AQ3335" s="61"/>
      <c r="AR3335" s="61"/>
      <c r="AS3335" s="61"/>
      <c r="AT3335" s="61"/>
      <c r="AU3335" s="61"/>
      <c r="AV3335" s="61"/>
      <c r="AW3335" s="60"/>
    </row>
    <row r="3336" s="59" customFormat="1" customHeight="1" spans="1:49">
      <c r="A3336" s="60"/>
      <c r="B3336" s="60"/>
      <c r="C3336" s="60"/>
      <c r="D3336" s="60"/>
      <c r="H3336" s="61"/>
      <c r="I3336" s="61"/>
      <c r="J3336" s="61"/>
      <c r="K3336" s="61"/>
      <c r="L3336" s="61"/>
      <c r="M3336" s="61"/>
      <c r="N3336" s="61"/>
      <c r="O3336" s="61"/>
      <c r="P3336" s="61"/>
      <c r="Q3336" s="61"/>
      <c r="R3336" s="61"/>
      <c r="S3336" s="61"/>
      <c r="T3336" s="61"/>
      <c r="U3336" s="61"/>
      <c r="V3336" s="61"/>
      <c r="W3336" s="61"/>
      <c r="X3336" s="61"/>
      <c r="Y3336" s="61"/>
      <c r="Z3336" s="61"/>
      <c r="AA3336" s="61"/>
      <c r="AB3336" s="61"/>
      <c r="AC3336" s="61"/>
      <c r="AD3336" s="61"/>
      <c r="AE3336" s="61"/>
      <c r="AF3336" s="61"/>
      <c r="AG3336" s="61"/>
      <c r="AH3336" s="61"/>
      <c r="AI3336" s="61"/>
      <c r="AJ3336" s="61"/>
      <c r="AK3336" s="61"/>
      <c r="AL3336" s="61"/>
      <c r="AM3336" s="61"/>
      <c r="AN3336" s="61"/>
      <c r="AO3336" s="61"/>
      <c r="AP3336" s="62"/>
      <c r="AQ3336" s="61"/>
      <c r="AR3336" s="61"/>
      <c r="AS3336" s="61"/>
      <c r="AT3336" s="61"/>
      <c r="AU3336" s="61"/>
      <c r="AV3336" s="61"/>
      <c r="AW3336" s="60"/>
    </row>
    <row r="3337" s="59" customFormat="1" customHeight="1" spans="1:49">
      <c r="A3337" s="60"/>
      <c r="B3337" s="60"/>
      <c r="C3337" s="60"/>
      <c r="D3337" s="60"/>
      <c r="H3337" s="61"/>
      <c r="I3337" s="61"/>
      <c r="J3337" s="61"/>
      <c r="K3337" s="61"/>
      <c r="L3337" s="61"/>
      <c r="M3337" s="61"/>
      <c r="N3337" s="61"/>
      <c r="O3337" s="61"/>
      <c r="P3337" s="61"/>
      <c r="Q3337" s="61"/>
      <c r="R3337" s="61"/>
      <c r="S3337" s="61"/>
      <c r="T3337" s="61"/>
      <c r="U3337" s="61"/>
      <c r="V3337" s="61"/>
      <c r="W3337" s="61"/>
      <c r="X3337" s="61"/>
      <c r="Y3337" s="61"/>
      <c r="Z3337" s="61"/>
      <c r="AA3337" s="61"/>
      <c r="AB3337" s="61"/>
      <c r="AC3337" s="61"/>
      <c r="AD3337" s="61"/>
      <c r="AE3337" s="61"/>
      <c r="AF3337" s="61"/>
      <c r="AG3337" s="61"/>
      <c r="AH3337" s="61"/>
      <c r="AI3337" s="61"/>
      <c r="AJ3337" s="61"/>
      <c r="AK3337" s="61"/>
      <c r="AL3337" s="61"/>
      <c r="AM3337" s="61"/>
      <c r="AN3337" s="61"/>
      <c r="AO3337" s="61"/>
      <c r="AP3337" s="62"/>
      <c r="AQ3337" s="61"/>
      <c r="AR3337" s="61"/>
      <c r="AS3337" s="61"/>
      <c r="AT3337" s="61"/>
      <c r="AU3337" s="61"/>
      <c r="AV3337" s="61"/>
      <c r="AW3337" s="60"/>
    </row>
    <row r="3338" s="59" customFormat="1" customHeight="1" spans="1:49">
      <c r="A3338" s="60"/>
      <c r="B3338" s="60"/>
      <c r="C3338" s="60"/>
      <c r="D3338" s="60"/>
      <c r="H3338" s="61"/>
      <c r="I3338" s="61"/>
      <c r="J3338" s="61"/>
      <c r="K3338" s="61"/>
      <c r="L3338" s="61"/>
      <c r="M3338" s="61"/>
      <c r="N3338" s="61"/>
      <c r="O3338" s="61"/>
      <c r="P3338" s="61"/>
      <c r="Q3338" s="61"/>
      <c r="R3338" s="61"/>
      <c r="S3338" s="61"/>
      <c r="T3338" s="61"/>
      <c r="U3338" s="61"/>
      <c r="V3338" s="61"/>
      <c r="W3338" s="61"/>
      <c r="X3338" s="61"/>
      <c r="Y3338" s="61"/>
      <c r="Z3338" s="61"/>
      <c r="AA3338" s="61"/>
      <c r="AB3338" s="61"/>
      <c r="AC3338" s="61"/>
      <c r="AD3338" s="61"/>
      <c r="AE3338" s="61"/>
      <c r="AF3338" s="61"/>
      <c r="AG3338" s="61"/>
      <c r="AH3338" s="61"/>
      <c r="AI3338" s="61"/>
      <c r="AJ3338" s="61"/>
      <c r="AK3338" s="61"/>
      <c r="AL3338" s="61"/>
      <c r="AM3338" s="61"/>
      <c r="AN3338" s="61"/>
      <c r="AO3338" s="61"/>
      <c r="AP3338" s="62"/>
      <c r="AQ3338" s="61"/>
      <c r="AR3338" s="61"/>
      <c r="AS3338" s="61"/>
      <c r="AT3338" s="61"/>
      <c r="AU3338" s="61"/>
      <c r="AV3338" s="61"/>
      <c r="AW3338" s="60"/>
    </row>
    <row r="3339" s="59" customFormat="1" customHeight="1" spans="1:49">
      <c r="A3339" s="60"/>
      <c r="B3339" s="60"/>
      <c r="C3339" s="60"/>
      <c r="D3339" s="60"/>
      <c r="H3339" s="61"/>
      <c r="I3339" s="61"/>
      <c r="J3339" s="61"/>
      <c r="K3339" s="61"/>
      <c r="L3339" s="61"/>
      <c r="M3339" s="61"/>
      <c r="N3339" s="61"/>
      <c r="O3339" s="61"/>
      <c r="P3339" s="61"/>
      <c r="Q3339" s="61"/>
      <c r="R3339" s="61"/>
      <c r="S3339" s="61"/>
      <c r="T3339" s="61"/>
      <c r="U3339" s="61"/>
      <c r="V3339" s="61"/>
      <c r="W3339" s="61"/>
      <c r="X3339" s="61"/>
      <c r="Y3339" s="61"/>
      <c r="Z3339" s="61"/>
      <c r="AA3339" s="61"/>
      <c r="AB3339" s="61"/>
      <c r="AC3339" s="61"/>
      <c r="AD3339" s="61"/>
      <c r="AE3339" s="61"/>
      <c r="AF3339" s="61"/>
      <c r="AG3339" s="61"/>
      <c r="AH3339" s="61"/>
      <c r="AI3339" s="61"/>
      <c r="AJ3339" s="61"/>
      <c r="AK3339" s="61"/>
      <c r="AL3339" s="61"/>
      <c r="AM3339" s="61"/>
      <c r="AN3339" s="61"/>
      <c r="AO3339" s="61"/>
      <c r="AP3339" s="62"/>
      <c r="AQ3339" s="61"/>
      <c r="AR3339" s="61"/>
      <c r="AS3339" s="61"/>
      <c r="AT3339" s="61"/>
      <c r="AU3339" s="61"/>
      <c r="AV3339" s="61"/>
      <c r="AW3339" s="60"/>
    </row>
    <row r="3340" s="59" customFormat="1" customHeight="1" spans="1:49">
      <c r="A3340" s="60"/>
      <c r="B3340" s="60"/>
      <c r="C3340" s="60"/>
      <c r="D3340" s="60"/>
      <c r="H3340" s="61"/>
      <c r="I3340" s="61"/>
      <c r="J3340" s="61"/>
      <c r="K3340" s="61"/>
      <c r="L3340" s="61"/>
      <c r="M3340" s="61"/>
      <c r="N3340" s="61"/>
      <c r="O3340" s="61"/>
      <c r="P3340" s="61"/>
      <c r="Q3340" s="61"/>
      <c r="R3340" s="61"/>
      <c r="S3340" s="61"/>
      <c r="T3340" s="61"/>
      <c r="U3340" s="61"/>
      <c r="V3340" s="61"/>
      <c r="W3340" s="61"/>
      <c r="X3340" s="61"/>
      <c r="Y3340" s="61"/>
      <c r="Z3340" s="61"/>
      <c r="AA3340" s="61"/>
      <c r="AB3340" s="61"/>
      <c r="AC3340" s="61"/>
      <c r="AD3340" s="61"/>
      <c r="AE3340" s="61"/>
      <c r="AF3340" s="61"/>
      <c r="AG3340" s="61"/>
      <c r="AH3340" s="61"/>
      <c r="AI3340" s="61"/>
      <c r="AJ3340" s="61"/>
      <c r="AK3340" s="61"/>
      <c r="AL3340" s="61"/>
      <c r="AM3340" s="61"/>
      <c r="AN3340" s="61"/>
      <c r="AO3340" s="61"/>
      <c r="AP3340" s="62"/>
      <c r="AQ3340" s="61"/>
      <c r="AR3340" s="61"/>
      <c r="AS3340" s="61"/>
      <c r="AT3340" s="61"/>
      <c r="AU3340" s="61"/>
      <c r="AV3340" s="61"/>
      <c r="AW3340" s="60"/>
    </row>
    <row r="3341" s="59" customFormat="1" customHeight="1" spans="1:49">
      <c r="A3341" s="60"/>
      <c r="B3341" s="60"/>
      <c r="C3341" s="60"/>
      <c r="D3341" s="60"/>
      <c r="H3341" s="61"/>
      <c r="I3341" s="61"/>
      <c r="J3341" s="61"/>
      <c r="K3341" s="61"/>
      <c r="L3341" s="61"/>
      <c r="M3341" s="61"/>
      <c r="N3341" s="61"/>
      <c r="O3341" s="61"/>
      <c r="P3341" s="61"/>
      <c r="Q3341" s="61"/>
      <c r="R3341" s="61"/>
      <c r="S3341" s="61"/>
      <c r="T3341" s="61"/>
      <c r="U3341" s="61"/>
      <c r="V3341" s="61"/>
      <c r="W3341" s="61"/>
      <c r="X3341" s="61"/>
      <c r="Y3341" s="61"/>
      <c r="Z3341" s="61"/>
      <c r="AA3341" s="61"/>
      <c r="AB3341" s="61"/>
      <c r="AC3341" s="61"/>
      <c r="AD3341" s="61"/>
      <c r="AE3341" s="61"/>
      <c r="AF3341" s="61"/>
      <c r="AG3341" s="61"/>
      <c r="AH3341" s="61"/>
      <c r="AI3341" s="61"/>
      <c r="AJ3341" s="61"/>
      <c r="AK3341" s="61"/>
      <c r="AL3341" s="61"/>
      <c r="AM3341" s="61"/>
      <c r="AN3341" s="61"/>
      <c r="AO3341" s="61"/>
      <c r="AP3341" s="62"/>
      <c r="AQ3341" s="61"/>
      <c r="AR3341" s="61"/>
      <c r="AS3341" s="61"/>
      <c r="AT3341" s="61"/>
      <c r="AU3341" s="61"/>
      <c r="AV3341" s="61"/>
      <c r="AW3341" s="60"/>
    </row>
    <row r="3342" s="59" customFormat="1" customHeight="1" spans="1:49">
      <c r="A3342" s="60"/>
      <c r="B3342" s="60"/>
      <c r="C3342" s="60"/>
      <c r="D3342" s="60"/>
      <c r="H3342" s="61"/>
      <c r="I3342" s="61"/>
      <c r="J3342" s="61"/>
      <c r="K3342" s="61"/>
      <c r="L3342" s="61"/>
      <c r="M3342" s="61"/>
      <c r="N3342" s="61"/>
      <c r="O3342" s="61"/>
      <c r="P3342" s="61"/>
      <c r="Q3342" s="61"/>
      <c r="R3342" s="61"/>
      <c r="S3342" s="61"/>
      <c r="T3342" s="61"/>
      <c r="U3342" s="61"/>
      <c r="V3342" s="61"/>
      <c r="W3342" s="61"/>
      <c r="X3342" s="61"/>
      <c r="Y3342" s="61"/>
      <c r="Z3342" s="61"/>
      <c r="AA3342" s="61"/>
      <c r="AB3342" s="61"/>
      <c r="AC3342" s="61"/>
      <c r="AD3342" s="61"/>
      <c r="AE3342" s="61"/>
      <c r="AF3342" s="61"/>
      <c r="AG3342" s="61"/>
      <c r="AH3342" s="61"/>
      <c r="AI3342" s="61"/>
      <c r="AJ3342" s="61"/>
      <c r="AK3342" s="61"/>
      <c r="AL3342" s="61"/>
      <c r="AM3342" s="61"/>
      <c r="AN3342" s="61"/>
      <c r="AO3342" s="61"/>
      <c r="AP3342" s="62"/>
      <c r="AQ3342" s="61"/>
      <c r="AR3342" s="61"/>
      <c r="AS3342" s="61"/>
      <c r="AT3342" s="61"/>
      <c r="AU3342" s="61"/>
      <c r="AV3342" s="61"/>
      <c r="AW3342" s="60"/>
    </row>
    <row r="3343" s="59" customFormat="1" customHeight="1" spans="1:49">
      <c r="A3343" s="60"/>
      <c r="B3343" s="60"/>
      <c r="C3343" s="60"/>
      <c r="D3343" s="60"/>
      <c r="H3343" s="61"/>
      <c r="I3343" s="61"/>
      <c r="J3343" s="61"/>
      <c r="K3343" s="61"/>
      <c r="L3343" s="61"/>
      <c r="M3343" s="61"/>
      <c r="N3343" s="61"/>
      <c r="O3343" s="61"/>
      <c r="P3343" s="61"/>
      <c r="Q3343" s="61"/>
      <c r="R3343" s="61"/>
      <c r="S3343" s="61"/>
      <c r="T3343" s="61"/>
      <c r="U3343" s="61"/>
      <c r="V3343" s="61"/>
      <c r="W3343" s="61"/>
      <c r="X3343" s="61"/>
      <c r="Y3343" s="61"/>
      <c r="Z3343" s="61"/>
      <c r="AA3343" s="61"/>
      <c r="AB3343" s="61"/>
      <c r="AC3343" s="61"/>
      <c r="AD3343" s="61"/>
      <c r="AE3343" s="61"/>
      <c r="AF3343" s="61"/>
      <c r="AG3343" s="61"/>
      <c r="AH3343" s="61"/>
      <c r="AI3343" s="61"/>
      <c r="AJ3343" s="61"/>
      <c r="AK3343" s="61"/>
      <c r="AL3343" s="61"/>
      <c r="AM3343" s="61"/>
      <c r="AN3343" s="61"/>
      <c r="AO3343" s="61"/>
      <c r="AP3343" s="62"/>
      <c r="AQ3343" s="61"/>
      <c r="AR3343" s="61"/>
      <c r="AS3343" s="61"/>
      <c r="AT3343" s="61"/>
      <c r="AU3343" s="61"/>
      <c r="AV3343" s="61"/>
      <c r="AW3343" s="60"/>
    </row>
    <row r="3344" s="59" customFormat="1" customHeight="1" spans="1:49">
      <c r="A3344" s="60"/>
      <c r="B3344" s="60"/>
      <c r="C3344" s="60"/>
      <c r="D3344" s="60"/>
      <c r="H3344" s="61"/>
      <c r="I3344" s="61"/>
      <c r="J3344" s="61"/>
      <c r="K3344" s="61"/>
      <c r="L3344" s="61"/>
      <c r="M3344" s="61"/>
      <c r="N3344" s="61"/>
      <c r="O3344" s="61"/>
      <c r="P3344" s="61"/>
      <c r="Q3344" s="61"/>
      <c r="R3344" s="61"/>
      <c r="S3344" s="61"/>
      <c r="T3344" s="61"/>
      <c r="U3344" s="61"/>
      <c r="V3344" s="61"/>
      <c r="W3344" s="61"/>
      <c r="X3344" s="61"/>
      <c r="Y3344" s="61"/>
      <c r="Z3344" s="61"/>
      <c r="AA3344" s="61"/>
      <c r="AB3344" s="61"/>
      <c r="AC3344" s="61"/>
      <c r="AD3344" s="61"/>
      <c r="AE3344" s="61"/>
      <c r="AF3344" s="61"/>
      <c r="AG3344" s="61"/>
      <c r="AH3344" s="61"/>
      <c r="AI3344" s="61"/>
      <c r="AJ3344" s="61"/>
      <c r="AK3344" s="61"/>
      <c r="AL3344" s="61"/>
      <c r="AM3344" s="61"/>
      <c r="AN3344" s="61"/>
      <c r="AO3344" s="61"/>
      <c r="AP3344" s="62"/>
      <c r="AQ3344" s="61"/>
      <c r="AR3344" s="61"/>
      <c r="AS3344" s="61"/>
      <c r="AT3344" s="61"/>
      <c r="AU3344" s="61"/>
      <c r="AV3344" s="61"/>
      <c r="AW3344" s="60"/>
    </row>
    <row r="3345" s="59" customFormat="1" customHeight="1" spans="1:49">
      <c r="A3345" s="60"/>
      <c r="B3345" s="60"/>
      <c r="C3345" s="60"/>
      <c r="D3345" s="60"/>
      <c r="H3345" s="61"/>
      <c r="I3345" s="61"/>
      <c r="J3345" s="61"/>
      <c r="K3345" s="61"/>
      <c r="L3345" s="61"/>
      <c r="M3345" s="61"/>
      <c r="N3345" s="61"/>
      <c r="O3345" s="61"/>
      <c r="P3345" s="61"/>
      <c r="Q3345" s="61"/>
      <c r="R3345" s="61"/>
      <c r="S3345" s="61"/>
      <c r="T3345" s="61"/>
      <c r="U3345" s="61"/>
      <c r="V3345" s="61"/>
      <c r="W3345" s="61"/>
      <c r="X3345" s="61"/>
      <c r="Y3345" s="61"/>
      <c r="Z3345" s="61"/>
      <c r="AA3345" s="61"/>
      <c r="AB3345" s="61"/>
      <c r="AC3345" s="61"/>
      <c r="AD3345" s="61"/>
      <c r="AE3345" s="61"/>
      <c r="AF3345" s="61"/>
      <c r="AG3345" s="61"/>
      <c r="AH3345" s="61"/>
      <c r="AI3345" s="61"/>
      <c r="AJ3345" s="61"/>
      <c r="AK3345" s="61"/>
      <c r="AL3345" s="61"/>
      <c r="AM3345" s="61"/>
      <c r="AN3345" s="61"/>
      <c r="AO3345" s="61"/>
      <c r="AP3345" s="62"/>
      <c r="AQ3345" s="61"/>
      <c r="AR3345" s="61"/>
      <c r="AS3345" s="61"/>
      <c r="AT3345" s="61"/>
      <c r="AU3345" s="61"/>
      <c r="AV3345" s="61"/>
      <c r="AW3345" s="60"/>
    </row>
    <row r="3346" s="59" customFormat="1" customHeight="1" spans="1:49">
      <c r="A3346" s="60"/>
      <c r="B3346" s="60"/>
      <c r="C3346" s="60"/>
      <c r="D3346" s="60"/>
      <c r="H3346" s="61"/>
      <c r="I3346" s="61"/>
      <c r="J3346" s="61"/>
      <c r="K3346" s="61"/>
      <c r="L3346" s="61"/>
      <c r="M3346" s="61"/>
      <c r="N3346" s="61"/>
      <c r="O3346" s="61"/>
      <c r="P3346" s="61"/>
      <c r="Q3346" s="61"/>
      <c r="R3346" s="61"/>
      <c r="S3346" s="61"/>
      <c r="T3346" s="61"/>
      <c r="U3346" s="61"/>
      <c r="V3346" s="61"/>
      <c r="W3346" s="61"/>
      <c r="X3346" s="61"/>
      <c r="Y3346" s="61"/>
      <c r="Z3346" s="61"/>
      <c r="AA3346" s="61"/>
      <c r="AB3346" s="61"/>
      <c r="AC3346" s="61"/>
      <c r="AD3346" s="61"/>
      <c r="AE3346" s="61"/>
      <c r="AF3346" s="61"/>
      <c r="AG3346" s="61"/>
      <c r="AH3346" s="61"/>
      <c r="AI3346" s="61"/>
      <c r="AJ3346" s="61"/>
      <c r="AK3346" s="61"/>
      <c r="AL3346" s="61"/>
      <c r="AM3346" s="61"/>
      <c r="AN3346" s="61"/>
      <c r="AO3346" s="61"/>
      <c r="AP3346" s="62"/>
      <c r="AQ3346" s="61"/>
      <c r="AR3346" s="61"/>
      <c r="AS3346" s="61"/>
      <c r="AT3346" s="61"/>
      <c r="AU3346" s="61"/>
      <c r="AV3346" s="61"/>
      <c r="AW3346" s="60"/>
    </row>
    <row r="3347" s="59" customFormat="1" customHeight="1" spans="1:49">
      <c r="A3347" s="60"/>
      <c r="B3347" s="60"/>
      <c r="C3347" s="60"/>
      <c r="D3347" s="60"/>
      <c r="H3347" s="61"/>
      <c r="I3347" s="61"/>
      <c r="J3347" s="61"/>
      <c r="K3347" s="61"/>
      <c r="L3347" s="61"/>
      <c r="M3347" s="61"/>
      <c r="N3347" s="61"/>
      <c r="O3347" s="61"/>
      <c r="P3347" s="61"/>
      <c r="Q3347" s="61"/>
      <c r="R3347" s="61"/>
      <c r="S3347" s="61"/>
      <c r="T3347" s="61"/>
      <c r="U3347" s="61"/>
      <c r="V3347" s="61"/>
      <c r="W3347" s="61"/>
      <c r="X3347" s="61"/>
      <c r="Y3347" s="61"/>
      <c r="Z3347" s="61"/>
      <c r="AA3347" s="61"/>
      <c r="AB3347" s="61"/>
      <c r="AC3347" s="61"/>
      <c r="AD3347" s="61"/>
      <c r="AE3347" s="61"/>
      <c r="AF3347" s="61"/>
      <c r="AG3347" s="61"/>
      <c r="AH3347" s="61"/>
      <c r="AI3347" s="61"/>
      <c r="AJ3347" s="61"/>
      <c r="AK3347" s="61"/>
      <c r="AL3347" s="61"/>
      <c r="AM3347" s="61"/>
      <c r="AN3347" s="61"/>
      <c r="AO3347" s="61"/>
      <c r="AP3347" s="62"/>
      <c r="AQ3347" s="61"/>
      <c r="AR3347" s="61"/>
      <c r="AS3347" s="61"/>
      <c r="AT3347" s="61"/>
      <c r="AU3347" s="61"/>
      <c r="AV3347" s="61"/>
      <c r="AW3347" s="60"/>
    </row>
    <row r="3348" s="59" customFormat="1" customHeight="1" spans="1:49">
      <c r="A3348" s="60"/>
      <c r="B3348" s="60"/>
      <c r="C3348" s="60"/>
      <c r="D3348" s="60"/>
      <c r="H3348" s="61"/>
      <c r="I3348" s="61"/>
      <c r="J3348" s="61"/>
      <c r="K3348" s="61"/>
      <c r="L3348" s="61"/>
      <c r="M3348" s="61"/>
      <c r="N3348" s="61"/>
      <c r="O3348" s="61"/>
      <c r="P3348" s="61"/>
      <c r="Q3348" s="61"/>
      <c r="R3348" s="61"/>
      <c r="S3348" s="61"/>
      <c r="T3348" s="61"/>
      <c r="U3348" s="61"/>
      <c r="V3348" s="61"/>
      <c r="W3348" s="61"/>
      <c r="X3348" s="61"/>
      <c r="Y3348" s="61"/>
      <c r="Z3348" s="61"/>
      <c r="AA3348" s="61"/>
      <c r="AB3348" s="61"/>
      <c r="AC3348" s="61"/>
      <c r="AD3348" s="61"/>
      <c r="AE3348" s="61"/>
      <c r="AF3348" s="61"/>
      <c r="AG3348" s="61"/>
      <c r="AH3348" s="61"/>
      <c r="AI3348" s="61"/>
      <c r="AJ3348" s="61"/>
      <c r="AK3348" s="61"/>
      <c r="AL3348" s="61"/>
      <c r="AM3348" s="61"/>
      <c r="AN3348" s="61"/>
      <c r="AO3348" s="61"/>
      <c r="AP3348" s="62"/>
      <c r="AQ3348" s="61"/>
      <c r="AR3348" s="61"/>
      <c r="AS3348" s="61"/>
      <c r="AT3348" s="61"/>
      <c r="AU3348" s="61"/>
      <c r="AV3348" s="61"/>
      <c r="AW3348" s="60"/>
    </row>
    <row r="3349" s="59" customFormat="1" customHeight="1" spans="1:49">
      <c r="A3349" s="60"/>
      <c r="B3349" s="60"/>
      <c r="C3349" s="60"/>
      <c r="D3349" s="60"/>
      <c r="H3349" s="61"/>
      <c r="I3349" s="61"/>
      <c r="J3349" s="61"/>
      <c r="K3349" s="61"/>
      <c r="L3349" s="61"/>
      <c r="M3349" s="61"/>
      <c r="N3349" s="61"/>
      <c r="O3349" s="61"/>
      <c r="P3349" s="61"/>
      <c r="Q3349" s="61"/>
      <c r="R3349" s="61"/>
      <c r="S3349" s="61"/>
      <c r="T3349" s="61"/>
      <c r="U3349" s="61"/>
      <c r="V3349" s="61"/>
      <c r="W3349" s="61"/>
      <c r="X3349" s="61"/>
      <c r="Y3349" s="61"/>
      <c r="Z3349" s="61"/>
      <c r="AA3349" s="61"/>
      <c r="AB3349" s="61"/>
      <c r="AC3349" s="61"/>
      <c r="AD3349" s="61"/>
      <c r="AE3349" s="61"/>
      <c r="AF3349" s="61"/>
      <c r="AG3349" s="61"/>
      <c r="AH3349" s="61"/>
      <c r="AI3349" s="61"/>
      <c r="AJ3349" s="61"/>
      <c r="AK3349" s="61"/>
      <c r="AL3349" s="61"/>
      <c r="AM3349" s="61"/>
      <c r="AN3349" s="61"/>
      <c r="AO3349" s="61"/>
      <c r="AP3349" s="62"/>
      <c r="AQ3349" s="61"/>
      <c r="AR3349" s="61"/>
      <c r="AS3349" s="61"/>
      <c r="AT3349" s="61"/>
      <c r="AU3349" s="61"/>
      <c r="AV3349" s="61"/>
      <c r="AW3349" s="60"/>
    </row>
    <row r="3350" s="59" customFormat="1" customHeight="1" spans="1:49">
      <c r="A3350" s="60"/>
      <c r="B3350" s="60"/>
      <c r="C3350" s="60"/>
      <c r="D3350" s="60"/>
      <c r="H3350" s="61"/>
      <c r="I3350" s="61"/>
      <c r="J3350" s="61"/>
      <c r="K3350" s="61"/>
      <c r="L3350" s="61"/>
      <c r="M3350" s="61"/>
      <c r="N3350" s="61"/>
      <c r="O3350" s="61"/>
      <c r="P3350" s="61"/>
      <c r="Q3350" s="61"/>
      <c r="R3350" s="61"/>
      <c r="S3350" s="61"/>
      <c r="T3350" s="61"/>
      <c r="U3350" s="61"/>
      <c r="V3350" s="61"/>
      <c r="W3350" s="61"/>
      <c r="X3350" s="61"/>
      <c r="Y3350" s="61"/>
      <c r="Z3350" s="61"/>
      <c r="AA3350" s="61"/>
      <c r="AB3350" s="61"/>
      <c r="AC3350" s="61"/>
      <c r="AD3350" s="61"/>
      <c r="AE3350" s="61"/>
      <c r="AF3350" s="61"/>
      <c r="AG3350" s="61"/>
      <c r="AH3350" s="61"/>
      <c r="AI3350" s="61"/>
      <c r="AJ3350" s="61"/>
      <c r="AK3350" s="61"/>
      <c r="AL3350" s="61"/>
      <c r="AM3350" s="61"/>
      <c r="AN3350" s="61"/>
      <c r="AO3350" s="61"/>
      <c r="AP3350" s="62"/>
      <c r="AQ3350" s="61"/>
      <c r="AR3350" s="61"/>
      <c r="AS3350" s="61"/>
      <c r="AT3350" s="61"/>
      <c r="AU3350" s="61"/>
      <c r="AV3350" s="61"/>
      <c r="AW3350" s="60"/>
    </row>
    <row r="3351" s="59" customFormat="1" customHeight="1" spans="1:49">
      <c r="A3351" s="60"/>
      <c r="B3351" s="60"/>
      <c r="C3351" s="60"/>
      <c r="D3351" s="60"/>
      <c r="H3351" s="61"/>
      <c r="I3351" s="61"/>
      <c r="J3351" s="61"/>
      <c r="K3351" s="61"/>
      <c r="L3351" s="61"/>
      <c r="M3351" s="61"/>
      <c r="N3351" s="61"/>
      <c r="O3351" s="61"/>
      <c r="P3351" s="61"/>
      <c r="Q3351" s="61"/>
      <c r="R3351" s="61"/>
      <c r="S3351" s="61"/>
      <c r="T3351" s="61"/>
      <c r="U3351" s="61"/>
      <c r="V3351" s="61"/>
      <c r="W3351" s="61"/>
      <c r="X3351" s="61"/>
      <c r="Y3351" s="61"/>
      <c r="Z3351" s="61"/>
      <c r="AA3351" s="61"/>
      <c r="AB3351" s="61"/>
      <c r="AC3351" s="61"/>
      <c r="AD3351" s="61"/>
      <c r="AE3351" s="61"/>
      <c r="AF3351" s="61"/>
      <c r="AG3351" s="61"/>
      <c r="AH3351" s="61"/>
      <c r="AI3351" s="61"/>
      <c r="AJ3351" s="61"/>
      <c r="AK3351" s="61"/>
      <c r="AL3351" s="61"/>
      <c r="AM3351" s="61"/>
      <c r="AN3351" s="61"/>
      <c r="AO3351" s="61"/>
      <c r="AP3351" s="62"/>
      <c r="AQ3351" s="61"/>
      <c r="AR3351" s="61"/>
      <c r="AS3351" s="61"/>
      <c r="AT3351" s="61"/>
      <c r="AU3351" s="61"/>
      <c r="AV3351" s="61"/>
      <c r="AW3351" s="60"/>
    </row>
    <row r="3352" s="59" customFormat="1" customHeight="1" spans="1:49">
      <c r="A3352" s="60"/>
      <c r="B3352" s="60"/>
      <c r="C3352" s="60"/>
      <c r="D3352" s="60"/>
      <c r="H3352" s="61"/>
      <c r="I3352" s="61"/>
      <c r="J3352" s="61"/>
      <c r="K3352" s="61"/>
      <c r="L3352" s="61"/>
      <c r="M3352" s="61"/>
      <c r="N3352" s="61"/>
      <c r="O3352" s="61"/>
      <c r="P3352" s="61"/>
      <c r="Q3352" s="61"/>
      <c r="R3352" s="61"/>
      <c r="S3352" s="61"/>
      <c r="T3352" s="61"/>
      <c r="U3352" s="61"/>
      <c r="V3352" s="61"/>
      <c r="W3352" s="61"/>
      <c r="X3352" s="61"/>
      <c r="Y3352" s="61"/>
      <c r="Z3352" s="61"/>
      <c r="AA3352" s="61"/>
      <c r="AB3352" s="61"/>
      <c r="AC3352" s="61"/>
      <c r="AD3352" s="61"/>
      <c r="AE3352" s="61"/>
      <c r="AF3352" s="61"/>
      <c r="AG3352" s="61"/>
      <c r="AH3352" s="61"/>
      <c r="AI3352" s="61"/>
      <c r="AJ3352" s="61"/>
      <c r="AK3352" s="61"/>
      <c r="AL3352" s="61"/>
      <c r="AM3352" s="61"/>
      <c r="AN3352" s="61"/>
      <c r="AO3352" s="61"/>
      <c r="AP3352" s="62"/>
      <c r="AQ3352" s="61"/>
      <c r="AR3352" s="61"/>
      <c r="AS3352" s="61"/>
      <c r="AT3352" s="61"/>
      <c r="AU3352" s="61"/>
      <c r="AV3352" s="61"/>
      <c r="AW3352" s="60"/>
    </row>
    <row r="3353" s="59" customFormat="1" customHeight="1" spans="1:49">
      <c r="A3353" s="60"/>
      <c r="B3353" s="60"/>
      <c r="C3353" s="60"/>
      <c r="D3353" s="60"/>
      <c r="H3353" s="61"/>
      <c r="I3353" s="61"/>
      <c r="J3353" s="61"/>
      <c r="K3353" s="61"/>
      <c r="L3353" s="61"/>
      <c r="M3353" s="61"/>
      <c r="N3353" s="61"/>
      <c r="O3353" s="61"/>
      <c r="P3353" s="61"/>
      <c r="Q3353" s="61"/>
      <c r="R3353" s="61"/>
      <c r="S3353" s="61"/>
      <c r="T3353" s="61"/>
      <c r="U3353" s="61"/>
      <c r="V3353" s="61"/>
      <c r="W3353" s="61"/>
      <c r="X3353" s="61"/>
      <c r="Y3353" s="61"/>
      <c r="Z3353" s="61"/>
      <c r="AA3353" s="61"/>
      <c r="AB3353" s="61"/>
      <c r="AC3353" s="61"/>
      <c r="AD3353" s="61"/>
      <c r="AE3353" s="61"/>
      <c r="AF3353" s="61"/>
      <c r="AG3353" s="61"/>
      <c r="AH3353" s="61"/>
      <c r="AI3353" s="61"/>
      <c r="AJ3353" s="61"/>
      <c r="AK3353" s="61"/>
      <c r="AL3353" s="61"/>
      <c r="AM3353" s="61"/>
      <c r="AN3353" s="61"/>
      <c r="AO3353" s="61"/>
      <c r="AP3353" s="62"/>
      <c r="AQ3353" s="61"/>
      <c r="AR3353" s="61"/>
      <c r="AS3353" s="61"/>
      <c r="AT3353" s="61"/>
      <c r="AU3353" s="61"/>
      <c r="AV3353" s="61"/>
      <c r="AW3353" s="60"/>
    </row>
    <row r="3354" s="59" customFormat="1" customHeight="1" spans="1:49">
      <c r="A3354" s="60"/>
      <c r="B3354" s="60"/>
      <c r="C3354" s="60"/>
      <c r="D3354" s="60"/>
      <c r="H3354" s="61"/>
      <c r="I3354" s="61"/>
      <c r="J3354" s="61"/>
      <c r="K3354" s="61"/>
      <c r="L3354" s="61"/>
      <c r="M3354" s="61"/>
      <c r="N3354" s="61"/>
      <c r="O3354" s="61"/>
      <c r="P3354" s="61"/>
      <c r="Q3354" s="61"/>
      <c r="R3354" s="61"/>
      <c r="S3354" s="61"/>
      <c r="T3354" s="61"/>
      <c r="U3354" s="61"/>
      <c r="V3354" s="61"/>
      <c r="W3354" s="61"/>
      <c r="X3354" s="61"/>
      <c r="Y3354" s="61"/>
      <c r="Z3354" s="61"/>
      <c r="AA3354" s="61"/>
      <c r="AB3354" s="61"/>
      <c r="AC3354" s="61"/>
      <c r="AD3354" s="61"/>
      <c r="AE3354" s="61"/>
      <c r="AF3354" s="61"/>
      <c r="AG3354" s="61"/>
      <c r="AH3354" s="61"/>
      <c r="AI3354" s="61"/>
      <c r="AJ3354" s="61"/>
      <c r="AK3354" s="61"/>
      <c r="AL3354" s="61"/>
      <c r="AM3354" s="61"/>
      <c r="AN3354" s="61"/>
      <c r="AO3354" s="61"/>
      <c r="AP3354" s="62"/>
      <c r="AQ3354" s="61"/>
      <c r="AR3354" s="61"/>
      <c r="AS3354" s="61"/>
      <c r="AT3354" s="61"/>
      <c r="AU3354" s="61"/>
      <c r="AV3354" s="61"/>
      <c r="AW3354" s="60"/>
    </row>
    <row r="3355" s="59" customFormat="1" customHeight="1" spans="1:49">
      <c r="A3355" s="60"/>
      <c r="B3355" s="60"/>
      <c r="C3355" s="60"/>
      <c r="D3355" s="60"/>
      <c r="H3355" s="61"/>
      <c r="I3355" s="61"/>
      <c r="J3355" s="61"/>
      <c r="K3355" s="61"/>
      <c r="L3355" s="61"/>
      <c r="M3355" s="61"/>
      <c r="N3355" s="61"/>
      <c r="O3355" s="61"/>
      <c r="P3355" s="61"/>
      <c r="Q3355" s="61"/>
      <c r="R3355" s="61"/>
      <c r="S3355" s="61"/>
      <c r="T3355" s="61"/>
      <c r="U3355" s="61"/>
      <c r="V3355" s="61"/>
      <c r="W3355" s="61"/>
      <c r="X3355" s="61"/>
      <c r="Y3355" s="61"/>
      <c r="Z3355" s="61"/>
      <c r="AA3355" s="61"/>
      <c r="AB3355" s="61"/>
      <c r="AC3355" s="61"/>
      <c r="AD3355" s="61"/>
      <c r="AE3355" s="61"/>
      <c r="AF3355" s="61"/>
      <c r="AG3355" s="61"/>
      <c r="AH3355" s="61"/>
      <c r="AI3355" s="61"/>
      <c r="AJ3355" s="61"/>
      <c r="AK3355" s="61"/>
      <c r="AL3355" s="61"/>
      <c r="AM3355" s="61"/>
      <c r="AN3355" s="61"/>
      <c r="AO3355" s="61"/>
      <c r="AP3355" s="62"/>
      <c r="AQ3355" s="61"/>
      <c r="AR3355" s="61"/>
      <c r="AS3355" s="61"/>
      <c r="AT3355" s="61"/>
      <c r="AU3355" s="61"/>
      <c r="AV3355" s="61"/>
      <c r="AW3355" s="60"/>
    </row>
    <row r="3356" s="59" customFormat="1" customHeight="1" spans="1:49">
      <c r="A3356" s="60"/>
      <c r="B3356" s="60"/>
      <c r="C3356" s="60"/>
      <c r="D3356" s="60"/>
      <c r="H3356" s="61"/>
      <c r="I3356" s="61"/>
      <c r="J3356" s="61"/>
      <c r="K3356" s="61"/>
      <c r="L3356" s="61"/>
      <c r="M3356" s="61"/>
      <c r="N3356" s="61"/>
      <c r="O3356" s="61"/>
      <c r="P3356" s="61"/>
      <c r="Q3356" s="61"/>
      <c r="R3356" s="61"/>
      <c r="S3356" s="61"/>
      <c r="T3356" s="61"/>
      <c r="U3356" s="61"/>
      <c r="V3356" s="61"/>
      <c r="W3356" s="61"/>
      <c r="X3356" s="61"/>
      <c r="Y3356" s="61"/>
      <c r="Z3356" s="61"/>
      <c r="AA3356" s="61"/>
      <c r="AB3356" s="61"/>
      <c r="AC3356" s="61"/>
      <c r="AD3356" s="61"/>
      <c r="AE3356" s="61"/>
      <c r="AF3356" s="61"/>
      <c r="AG3356" s="61"/>
      <c r="AH3356" s="61"/>
      <c r="AI3356" s="61"/>
      <c r="AJ3356" s="61"/>
      <c r="AK3356" s="61"/>
      <c r="AL3356" s="61"/>
      <c r="AM3356" s="61"/>
      <c r="AN3356" s="61"/>
      <c r="AO3356" s="61"/>
      <c r="AP3356" s="62"/>
      <c r="AQ3356" s="61"/>
      <c r="AR3356" s="61"/>
      <c r="AS3356" s="61"/>
      <c r="AT3356" s="61"/>
      <c r="AU3356" s="61"/>
      <c r="AV3356" s="61"/>
      <c r="AW3356" s="60"/>
    </row>
    <row r="3357" s="59" customFormat="1" customHeight="1" spans="1:49">
      <c r="A3357" s="60"/>
      <c r="B3357" s="60"/>
      <c r="C3357" s="60"/>
      <c r="D3357" s="60"/>
      <c r="H3357" s="61"/>
      <c r="I3357" s="61"/>
      <c r="J3357" s="61"/>
      <c r="K3357" s="61"/>
      <c r="L3357" s="61"/>
      <c r="M3357" s="61"/>
      <c r="N3357" s="61"/>
      <c r="O3357" s="61"/>
      <c r="P3357" s="61"/>
      <c r="Q3357" s="61"/>
      <c r="R3357" s="61"/>
      <c r="S3357" s="61"/>
      <c r="T3357" s="61"/>
      <c r="U3357" s="61"/>
      <c r="V3357" s="61"/>
      <c r="W3357" s="61"/>
      <c r="X3357" s="61"/>
      <c r="Y3357" s="61"/>
      <c r="Z3357" s="61"/>
      <c r="AA3357" s="61"/>
      <c r="AB3357" s="61"/>
      <c r="AC3357" s="61"/>
      <c r="AD3357" s="61"/>
      <c r="AE3357" s="61"/>
      <c r="AF3357" s="61"/>
      <c r="AG3357" s="61"/>
      <c r="AH3357" s="61"/>
      <c r="AI3357" s="61"/>
      <c r="AJ3357" s="61"/>
      <c r="AK3357" s="61"/>
      <c r="AL3357" s="61"/>
      <c r="AM3357" s="61"/>
      <c r="AN3357" s="61"/>
      <c r="AO3357" s="61"/>
      <c r="AP3357" s="62"/>
      <c r="AQ3357" s="61"/>
      <c r="AR3357" s="61"/>
      <c r="AS3357" s="61"/>
      <c r="AT3357" s="61"/>
      <c r="AU3357" s="61"/>
      <c r="AV3357" s="61"/>
      <c r="AW3357" s="60"/>
    </row>
    <row r="3358" s="59" customFormat="1" customHeight="1" spans="1:49">
      <c r="A3358" s="60"/>
      <c r="B3358" s="60"/>
      <c r="C3358" s="60"/>
      <c r="D3358" s="60"/>
      <c r="H3358" s="61"/>
      <c r="I3358" s="61"/>
      <c r="J3358" s="61"/>
      <c r="K3358" s="61"/>
      <c r="L3358" s="61"/>
      <c r="M3358" s="61"/>
      <c r="N3358" s="61"/>
      <c r="O3358" s="61"/>
      <c r="P3358" s="61"/>
      <c r="Q3358" s="61"/>
      <c r="R3358" s="61"/>
      <c r="S3358" s="61"/>
      <c r="T3358" s="61"/>
      <c r="U3358" s="61"/>
      <c r="V3358" s="61"/>
      <c r="W3358" s="61"/>
      <c r="X3358" s="61"/>
      <c r="Y3358" s="61"/>
      <c r="Z3358" s="61"/>
      <c r="AA3358" s="61"/>
      <c r="AB3358" s="61"/>
      <c r="AC3358" s="61"/>
      <c r="AD3358" s="61"/>
      <c r="AE3358" s="61"/>
      <c r="AF3358" s="61"/>
      <c r="AG3358" s="61"/>
      <c r="AH3358" s="61"/>
      <c r="AI3358" s="61"/>
      <c r="AJ3358" s="61"/>
      <c r="AK3358" s="61"/>
      <c r="AL3358" s="61"/>
      <c r="AM3358" s="61"/>
      <c r="AN3358" s="61"/>
      <c r="AO3358" s="61"/>
      <c r="AP3358" s="62"/>
      <c r="AQ3358" s="61"/>
      <c r="AR3358" s="61"/>
      <c r="AS3358" s="61"/>
      <c r="AT3358" s="61"/>
      <c r="AU3358" s="61"/>
      <c r="AV3358" s="61"/>
      <c r="AW3358" s="60"/>
    </row>
    <row r="3359" s="59" customFormat="1" customHeight="1" spans="1:49">
      <c r="A3359" s="60"/>
      <c r="B3359" s="60"/>
      <c r="C3359" s="60"/>
      <c r="D3359" s="60"/>
      <c r="H3359" s="61"/>
      <c r="I3359" s="61"/>
      <c r="J3359" s="61"/>
      <c r="K3359" s="61"/>
      <c r="L3359" s="61"/>
      <c r="M3359" s="61"/>
      <c r="N3359" s="61"/>
      <c r="O3359" s="61"/>
      <c r="P3359" s="61"/>
      <c r="Q3359" s="61"/>
      <c r="R3359" s="61"/>
      <c r="S3359" s="61"/>
      <c r="T3359" s="61"/>
      <c r="U3359" s="61"/>
      <c r="V3359" s="61"/>
      <c r="W3359" s="61"/>
      <c r="X3359" s="61"/>
      <c r="Y3359" s="61"/>
      <c r="Z3359" s="61"/>
      <c r="AA3359" s="61"/>
      <c r="AB3359" s="61"/>
      <c r="AC3359" s="61"/>
      <c r="AD3359" s="61"/>
      <c r="AE3359" s="61"/>
      <c r="AF3359" s="61"/>
      <c r="AG3359" s="61"/>
      <c r="AH3359" s="61"/>
      <c r="AI3359" s="61"/>
      <c r="AJ3359" s="61"/>
      <c r="AK3359" s="61"/>
      <c r="AL3359" s="61"/>
      <c r="AM3359" s="61"/>
      <c r="AN3359" s="61"/>
      <c r="AO3359" s="61"/>
      <c r="AP3359" s="62"/>
      <c r="AQ3359" s="61"/>
      <c r="AR3359" s="61"/>
      <c r="AS3359" s="61"/>
      <c r="AT3359" s="61"/>
      <c r="AU3359" s="61"/>
      <c r="AV3359" s="61"/>
      <c r="AW3359" s="60"/>
    </row>
    <row r="3360" s="59" customFormat="1" customHeight="1" spans="1:49">
      <c r="A3360" s="60"/>
      <c r="B3360" s="60"/>
      <c r="C3360" s="60"/>
      <c r="D3360" s="60"/>
      <c r="H3360" s="61"/>
      <c r="I3360" s="61"/>
      <c r="J3360" s="61"/>
      <c r="K3360" s="61"/>
      <c r="L3360" s="61"/>
      <c r="M3360" s="61"/>
      <c r="N3360" s="61"/>
      <c r="O3360" s="61"/>
      <c r="P3360" s="61"/>
      <c r="Q3360" s="61"/>
      <c r="R3360" s="61"/>
      <c r="S3360" s="61"/>
      <c r="T3360" s="61"/>
      <c r="U3360" s="61"/>
      <c r="V3360" s="61"/>
      <c r="W3360" s="61"/>
      <c r="X3360" s="61"/>
      <c r="Y3360" s="61"/>
      <c r="Z3360" s="61"/>
      <c r="AA3360" s="61"/>
      <c r="AB3360" s="61"/>
      <c r="AC3360" s="61"/>
      <c r="AD3360" s="61"/>
      <c r="AE3360" s="61"/>
      <c r="AF3360" s="61"/>
      <c r="AG3360" s="61"/>
      <c r="AH3360" s="61"/>
      <c r="AI3360" s="61"/>
      <c r="AJ3360" s="61"/>
      <c r="AK3360" s="61"/>
      <c r="AL3360" s="61"/>
      <c r="AM3360" s="61"/>
      <c r="AN3360" s="61"/>
      <c r="AO3360" s="61"/>
      <c r="AP3360" s="62"/>
      <c r="AQ3360" s="61"/>
      <c r="AR3360" s="61"/>
      <c r="AS3360" s="61"/>
      <c r="AT3360" s="61"/>
      <c r="AU3360" s="61"/>
      <c r="AV3360" s="61"/>
      <c r="AW3360" s="60"/>
    </row>
    <row r="3361" s="59" customFormat="1" customHeight="1" spans="1:49">
      <c r="A3361" s="60"/>
      <c r="B3361" s="60"/>
      <c r="C3361" s="60"/>
      <c r="D3361" s="60"/>
      <c r="H3361" s="61"/>
      <c r="I3361" s="61"/>
      <c r="J3361" s="61"/>
      <c r="K3361" s="61"/>
      <c r="L3361" s="61"/>
      <c r="M3361" s="61"/>
      <c r="N3361" s="61"/>
      <c r="O3361" s="61"/>
      <c r="P3361" s="61"/>
      <c r="Q3361" s="61"/>
      <c r="R3361" s="61"/>
      <c r="S3361" s="61"/>
      <c r="T3361" s="61"/>
      <c r="U3361" s="61"/>
      <c r="V3361" s="61"/>
      <c r="W3361" s="61"/>
      <c r="X3361" s="61"/>
      <c r="Y3361" s="61"/>
      <c r="Z3361" s="61"/>
      <c r="AA3361" s="61"/>
      <c r="AB3361" s="61"/>
      <c r="AC3361" s="61"/>
      <c r="AD3361" s="61"/>
      <c r="AE3361" s="61"/>
      <c r="AF3361" s="61"/>
      <c r="AG3361" s="61"/>
      <c r="AH3361" s="61"/>
      <c r="AI3361" s="61"/>
      <c r="AJ3361" s="61"/>
      <c r="AK3361" s="61"/>
      <c r="AL3361" s="61"/>
      <c r="AM3361" s="61"/>
      <c r="AN3361" s="61"/>
      <c r="AO3361" s="61"/>
      <c r="AP3361" s="62"/>
      <c r="AQ3361" s="61"/>
      <c r="AR3361" s="61"/>
      <c r="AS3361" s="61"/>
      <c r="AT3361" s="61"/>
      <c r="AU3361" s="61"/>
      <c r="AV3361" s="61"/>
      <c r="AW3361" s="60"/>
    </row>
    <row r="3362" s="59" customFormat="1" customHeight="1" spans="1:49">
      <c r="A3362" s="60"/>
      <c r="B3362" s="60"/>
      <c r="C3362" s="60"/>
      <c r="D3362" s="60"/>
      <c r="H3362" s="61"/>
      <c r="I3362" s="61"/>
      <c r="J3362" s="61"/>
      <c r="K3362" s="61"/>
      <c r="L3362" s="61"/>
      <c r="M3362" s="61"/>
      <c r="N3362" s="61"/>
      <c r="O3362" s="61"/>
      <c r="P3362" s="61"/>
      <c r="Q3362" s="61"/>
      <c r="R3362" s="61"/>
      <c r="S3362" s="61"/>
      <c r="T3362" s="61"/>
      <c r="U3362" s="61"/>
      <c r="V3362" s="61"/>
      <c r="W3362" s="61"/>
      <c r="X3362" s="61"/>
      <c r="Y3362" s="61"/>
      <c r="Z3362" s="61"/>
      <c r="AA3362" s="61"/>
      <c r="AB3362" s="61"/>
      <c r="AC3362" s="61"/>
      <c r="AD3362" s="61"/>
      <c r="AE3362" s="61"/>
      <c r="AF3362" s="61"/>
      <c r="AG3362" s="61"/>
      <c r="AH3362" s="61"/>
      <c r="AI3362" s="61"/>
      <c r="AJ3362" s="61"/>
      <c r="AK3362" s="61"/>
      <c r="AL3362" s="61"/>
      <c r="AM3362" s="61"/>
      <c r="AN3362" s="61"/>
      <c r="AO3362" s="61"/>
      <c r="AP3362" s="62"/>
      <c r="AQ3362" s="61"/>
      <c r="AR3362" s="61"/>
      <c r="AS3362" s="61"/>
      <c r="AT3362" s="61"/>
      <c r="AU3362" s="61"/>
      <c r="AV3362" s="61"/>
      <c r="AW3362" s="60"/>
    </row>
    <row r="3363" s="59" customFormat="1" customHeight="1" spans="1:49">
      <c r="A3363" s="60"/>
      <c r="B3363" s="60"/>
      <c r="C3363" s="60"/>
      <c r="D3363" s="60"/>
      <c r="H3363" s="61"/>
      <c r="I3363" s="61"/>
      <c r="J3363" s="61"/>
      <c r="K3363" s="61"/>
      <c r="L3363" s="61"/>
      <c r="M3363" s="61"/>
      <c r="N3363" s="61"/>
      <c r="O3363" s="61"/>
      <c r="P3363" s="61"/>
      <c r="Q3363" s="61"/>
      <c r="R3363" s="61"/>
      <c r="S3363" s="61"/>
      <c r="T3363" s="61"/>
      <c r="U3363" s="61"/>
      <c r="V3363" s="61"/>
      <c r="W3363" s="61"/>
      <c r="X3363" s="61"/>
      <c r="Y3363" s="61"/>
      <c r="Z3363" s="61"/>
      <c r="AA3363" s="61"/>
      <c r="AB3363" s="61"/>
      <c r="AC3363" s="61"/>
      <c r="AD3363" s="61"/>
      <c r="AE3363" s="61"/>
      <c r="AF3363" s="61"/>
      <c r="AG3363" s="61"/>
      <c r="AH3363" s="61"/>
      <c r="AI3363" s="61"/>
      <c r="AJ3363" s="61"/>
      <c r="AK3363" s="61"/>
      <c r="AL3363" s="61"/>
      <c r="AM3363" s="61"/>
      <c r="AN3363" s="61"/>
      <c r="AO3363" s="61"/>
      <c r="AP3363" s="62"/>
      <c r="AQ3363" s="61"/>
      <c r="AR3363" s="61"/>
      <c r="AS3363" s="61"/>
      <c r="AT3363" s="61"/>
      <c r="AU3363" s="61"/>
      <c r="AV3363" s="61"/>
      <c r="AW3363" s="60"/>
    </row>
    <row r="3364" s="59" customFormat="1" customHeight="1" spans="1:49">
      <c r="A3364" s="60"/>
      <c r="B3364" s="60"/>
      <c r="C3364" s="60"/>
      <c r="D3364" s="60"/>
      <c r="H3364" s="61"/>
      <c r="I3364" s="61"/>
      <c r="J3364" s="61"/>
      <c r="K3364" s="61"/>
      <c r="L3364" s="61"/>
      <c r="M3364" s="61"/>
      <c r="N3364" s="61"/>
      <c r="O3364" s="61"/>
      <c r="P3364" s="61"/>
      <c r="Q3364" s="61"/>
      <c r="R3364" s="61"/>
      <c r="S3364" s="61"/>
      <c r="T3364" s="61"/>
      <c r="U3364" s="61"/>
      <c r="V3364" s="61"/>
      <c r="W3364" s="61"/>
      <c r="X3364" s="61"/>
      <c r="Y3364" s="61"/>
      <c r="Z3364" s="61"/>
      <c r="AA3364" s="61"/>
      <c r="AB3364" s="61"/>
      <c r="AC3364" s="61"/>
      <c r="AD3364" s="61"/>
      <c r="AE3364" s="61"/>
      <c r="AF3364" s="61"/>
      <c r="AG3364" s="61"/>
      <c r="AH3364" s="61"/>
      <c r="AI3364" s="61"/>
      <c r="AJ3364" s="61"/>
      <c r="AK3364" s="61"/>
      <c r="AL3364" s="61"/>
      <c r="AM3364" s="61"/>
      <c r="AN3364" s="61"/>
      <c r="AO3364" s="61"/>
      <c r="AP3364" s="62"/>
      <c r="AQ3364" s="61"/>
      <c r="AR3364" s="61"/>
      <c r="AS3364" s="61"/>
      <c r="AT3364" s="61"/>
      <c r="AU3364" s="61"/>
      <c r="AV3364" s="61"/>
      <c r="AW3364" s="60"/>
    </row>
    <row r="3365" s="59" customFormat="1" customHeight="1" spans="1:49">
      <c r="A3365" s="60"/>
      <c r="B3365" s="60"/>
      <c r="C3365" s="60"/>
      <c r="D3365" s="60"/>
      <c r="H3365" s="61"/>
      <c r="I3365" s="61"/>
      <c r="J3365" s="61"/>
      <c r="K3365" s="61"/>
      <c r="L3365" s="61"/>
      <c r="M3365" s="61"/>
      <c r="N3365" s="61"/>
      <c r="O3365" s="61"/>
      <c r="P3365" s="61"/>
      <c r="Q3365" s="61"/>
      <c r="R3365" s="61"/>
      <c r="S3365" s="61"/>
      <c r="T3365" s="61"/>
      <c r="U3365" s="61"/>
      <c r="V3365" s="61"/>
      <c r="W3365" s="61"/>
      <c r="X3365" s="61"/>
      <c r="Y3365" s="61"/>
      <c r="Z3365" s="61"/>
      <c r="AA3365" s="61"/>
      <c r="AB3365" s="61"/>
      <c r="AC3365" s="61"/>
      <c r="AD3365" s="61"/>
      <c r="AE3365" s="61"/>
      <c r="AF3365" s="61"/>
      <c r="AG3365" s="61"/>
      <c r="AH3365" s="61"/>
      <c r="AI3365" s="61"/>
      <c r="AJ3365" s="61"/>
      <c r="AK3365" s="61"/>
      <c r="AL3365" s="61"/>
      <c r="AM3365" s="61"/>
      <c r="AN3365" s="61"/>
      <c r="AO3365" s="61"/>
      <c r="AP3365" s="62"/>
      <c r="AQ3365" s="61"/>
      <c r="AR3365" s="61"/>
      <c r="AS3365" s="61"/>
      <c r="AT3365" s="61"/>
      <c r="AU3365" s="61"/>
      <c r="AV3365" s="61"/>
      <c r="AW3365" s="60"/>
    </row>
    <row r="3366" s="59" customFormat="1" customHeight="1" spans="1:49">
      <c r="A3366" s="60"/>
      <c r="B3366" s="60"/>
      <c r="C3366" s="60"/>
      <c r="D3366" s="60"/>
      <c r="H3366" s="61"/>
      <c r="I3366" s="61"/>
      <c r="J3366" s="61"/>
      <c r="K3366" s="61"/>
      <c r="L3366" s="61"/>
      <c r="M3366" s="61"/>
      <c r="N3366" s="61"/>
      <c r="O3366" s="61"/>
      <c r="P3366" s="61"/>
      <c r="Q3366" s="61"/>
      <c r="R3366" s="61"/>
      <c r="S3366" s="61"/>
      <c r="T3366" s="61"/>
      <c r="U3366" s="61"/>
      <c r="V3366" s="61"/>
      <c r="W3366" s="61"/>
      <c r="X3366" s="61"/>
      <c r="Y3366" s="61"/>
      <c r="Z3366" s="61"/>
      <c r="AA3366" s="61"/>
      <c r="AB3366" s="61"/>
      <c r="AC3366" s="61"/>
      <c r="AD3366" s="61"/>
      <c r="AE3366" s="61"/>
      <c r="AF3366" s="61"/>
      <c r="AG3366" s="61"/>
      <c r="AH3366" s="61"/>
      <c r="AI3366" s="61"/>
      <c r="AJ3366" s="61"/>
      <c r="AK3366" s="61"/>
      <c r="AL3366" s="61"/>
      <c r="AM3366" s="61"/>
      <c r="AN3366" s="61"/>
      <c r="AO3366" s="61"/>
      <c r="AP3366" s="62"/>
      <c r="AQ3366" s="61"/>
      <c r="AR3366" s="61"/>
      <c r="AS3366" s="61"/>
      <c r="AT3366" s="61"/>
      <c r="AU3366" s="61"/>
      <c r="AV3366" s="61"/>
      <c r="AW3366" s="60"/>
    </row>
    <row r="3367" s="59" customFormat="1" customHeight="1" spans="1:49">
      <c r="A3367" s="60"/>
      <c r="B3367" s="60"/>
      <c r="C3367" s="60"/>
      <c r="D3367" s="60"/>
      <c r="H3367" s="61"/>
      <c r="I3367" s="61"/>
      <c r="J3367" s="61"/>
      <c r="K3367" s="61"/>
      <c r="L3367" s="61"/>
      <c r="M3367" s="61"/>
      <c r="N3367" s="61"/>
      <c r="O3367" s="61"/>
      <c r="P3367" s="61"/>
      <c r="Q3367" s="61"/>
      <c r="R3367" s="61"/>
      <c r="S3367" s="61"/>
      <c r="T3367" s="61"/>
      <c r="U3367" s="61"/>
      <c r="V3367" s="61"/>
      <c r="W3367" s="61"/>
      <c r="X3367" s="61"/>
      <c r="Y3367" s="61"/>
      <c r="Z3367" s="61"/>
      <c r="AA3367" s="61"/>
      <c r="AB3367" s="61"/>
      <c r="AC3367" s="61"/>
      <c r="AD3367" s="61"/>
      <c r="AE3367" s="61"/>
      <c r="AF3367" s="61"/>
      <c r="AG3367" s="61"/>
      <c r="AH3367" s="61"/>
      <c r="AI3367" s="61"/>
      <c r="AJ3367" s="61"/>
      <c r="AK3367" s="61"/>
      <c r="AL3367" s="61"/>
      <c r="AM3367" s="61"/>
      <c r="AN3367" s="61"/>
      <c r="AO3367" s="61"/>
      <c r="AP3367" s="62"/>
      <c r="AQ3367" s="61"/>
      <c r="AR3367" s="61"/>
      <c r="AS3367" s="61"/>
      <c r="AT3367" s="61"/>
      <c r="AU3367" s="61"/>
      <c r="AV3367" s="61"/>
      <c r="AW3367" s="60"/>
    </row>
    <row r="3368" s="59" customFormat="1" customHeight="1" spans="1:49">
      <c r="A3368" s="60"/>
      <c r="B3368" s="60"/>
      <c r="C3368" s="60"/>
      <c r="D3368" s="60"/>
      <c r="H3368" s="61"/>
      <c r="I3368" s="61"/>
      <c r="J3368" s="61"/>
      <c r="K3368" s="61"/>
      <c r="L3368" s="61"/>
      <c r="M3368" s="61"/>
      <c r="N3368" s="61"/>
      <c r="O3368" s="61"/>
      <c r="P3368" s="61"/>
      <c r="Q3368" s="61"/>
      <c r="R3368" s="61"/>
      <c r="S3368" s="61"/>
      <c r="T3368" s="61"/>
      <c r="U3368" s="61"/>
      <c r="V3368" s="61"/>
      <c r="W3368" s="61"/>
      <c r="X3368" s="61"/>
      <c r="Y3368" s="61"/>
      <c r="Z3368" s="61"/>
      <c r="AA3368" s="61"/>
      <c r="AB3368" s="61"/>
      <c r="AC3368" s="61"/>
      <c r="AD3368" s="61"/>
      <c r="AE3368" s="61"/>
      <c r="AF3368" s="61"/>
      <c r="AG3368" s="61"/>
      <c r="AH3368" s="61"/>
      <c r="AI3368" s="61"/>
      <c r="AJ3368" s="61"/>
      <c r="AK3368" s="61"/>
      <c r="AL3368" s="61"/>
      <c r="AM3368" s="61"/>
      <c r="AN3368" s="61"/>
      <c r="AO3368" s="61"/>
      <c r="AP3368" s="62"/>
      <c r="AQ3368" s="61"/>
      <c r="AR3368" s="61"/>
      <c r="AS3368" s="61"/>
      <c r="AT3368" s="61"/>
      <c r="AU3368" s="61"/>
      <c r="AV3368" s="61"/>
      <c r="AW3368" s="60"/>
    </row>
    <row r="3369" s="59" customFormat="1" customHeight="1" spans="1:49">
      <c r="A3369" s="60"/>
      <c r="B3369" s="60"/>
      <c r="C3369" s="60"/>
      <c r="D3369" s="60"/>
      <c r="H3369" s="61"/>
      <c r="I3369" s="61"/>
      <c r="J3369" s="61"/>
      <c r="K3369" s="61"/>
      <c r="L3369" s="61"/>
      <c r="M3369" s="61"/>
      <c r="N3369" s="61"/>
      <c r="O3369" s="61"/>
      <c r="P3369" s="61"/>
      <c r="Q3369" s="61"/>
      <c r="R3369" s="61"/>
      <c r="S3369" s="61"/>
      <c r="T3369" s="61"/>
      <c r="U3369" s="61"/>
      <c r="V3369" s="61"/>
      <c r="W3369" s="61"/>
      <c r="X3369" s="61"/>
      <c r="Y3369" s="61"/>
      <c r="Z3369" s="61"/>
      <c r="AA3369" s="61"/>
      <c r="AB3369" s="61"/>
      <c r="AC3369" s="61"/>
      <c r="AD3369" s="61"/>
      <c r="AE3369" s="61"/>
      <c r="AF3369" s="61"/>
      <c r="AG3369" s="61"/>
      <c r="AH3369" s="61"/>
      <c r="AI3369" s="61"/>
      <c r="AJ3369" s="61"/>
      <c r="AK3369" s="61"/>
      <c r="AL3369" s="61"/>
      <c r="AM3369" s="61"/>
      <c r="AN3369" s="61"/>
      <c r="AO3369" s="61"/>
      <c r="AP3369" s="62"/>
      <c r="AQ3369" s="61"/>
      <c r="AR3369" s="61"/>
      <c r="AS3369" s="61"/>
      <c r="AT3369" s="61"/>
      <c r="AU3369" s="61"/>
      <c r="AV3369" s="61"/>
      <c r="AW3369" s="60"/>
    </row>
    <row r="3370" s="59" customFormat="1" customHeight="1" spans="1:49">
      <c r="A3370" s="60"/>
      <c r="B3370" s="60"/>
      <c r="C3370" s="60"/>
      <c r="D3370" s="60"/>
      <c r="H3370" s="61"/>
      <c r="I3370" s="61"/>
      <c r="J3370" s="61"/>
      <c r="K3370" s="61"/>
      <c r="L3370" s="61"/>
      <c r="M3370" s="61"/>
      <c r="N3370" s="61"/>
      <c r="O3370" s="61"/>
      <c r="P3370" s="61"/>
      <c r="Q3370" s="61"/>
      <c r="R3370" s="61"/>
      <c r="S3370" s="61"/>
      <c r="T3370" s="61"/>
      <c r="U3370" s="61"/>
      <c r="V3370" s="61"/>
      <c r="W3370" s="61"/>
      <c r="X3370" s="61"/>
      <c r="Y3370" s="61"/>
      <c r="Z3370" s="61"/>
      <c r="AA3370" s="61"/>
      <c r="AB3370" s="61"/>
      <c r="AC3370" s="61"/>
      <c r="AD3370" s="61"/>
      <c r="AE3370" s="61"/>
      <c r="AF3370" s="61"/>
      <c r="AG3370" s="61"/>
      <c r="AH3370" s="61"/>
      <c r="AI3370" s="61"/>
      <c r="AJ3370" s="61"/>
      <c r="AK3370" s="61"/>
      <c r="AL3370" s="61"/>
      <c r="AM3370" s="61"/>
      <c r="AN3370" s="61"/>
      <c r="AO3370" s="61"/>
      <c r="AP3370" s="62"/>
      <c r="AQ3370" s="61"/>
      <c r="AR3370" s="61"/>
      <c r="AS3370" s="61"/>
      <c r="AT3370" s="61"/>
      <c r="AU3370" s="61"/>
      <c r="AV3370" s="61"/>
      <c r="AW3370" s="60"/>
    </row>
    <row r="3371" s="59" customFormat="1" customHeight="1" spans="1:49">
      <c r="A3371" s="60"/>
      <c r="B3371" s="60"/>
      <c r="C3371" s="60"/>
      <c r="D3371" s="60"/>
      <c r="H3371" s="61"/>
      <c r="I3371" s="61"/>
      <c r="J3371" s="61"/>
      <c r="K3371" s="61"/>
      <c r="L3371" s="61"/>
      <c r="M3371" s="61"/>
      <c r="N3371" s="61"/>
      <c r="O3371" s="61"/>
      <c r="P3371" s="61"/>
      <c r="Q3371" s="61"/>
      <c r="R3371" s="61"/>
      <c r="S3371" s="61"/>
      <c r="T3371" s="61"/>
      <c r="U3371" s="61"/>
      <c r="V3371" s="61"/>
      <c r="W3371" s="61"/>
      <c r="X3371" s="61"/>
      <c r="Y3371" s="61"/>
      <c r="Z3371" s="61"/>
      <c r="AA3371" s="61"/>
      <c r="AB3371" s="61"/>
      <c r="AC3371" s="61"/>
      <c r="AD3371" s="61"/>
      <c r="AE3371" s="61"/>
      <c r="AF3371" s="61"/>
      <c r="AG3371" s="61"/>
      <c r="AH3371" s="61"/>
      <c r="AI3371" s="61"/>
      <c r="AJ3371" s="61"/>
      <c r="AK3371" s="61"/>
      <c r="AL3371" s="61"/>
      <c r="AM3371" s="61"/>
      <c r="AN3371" s="61"/>
      <c r="AO3371" s="61"/>
      <c r="AP3371" s="62"/>
      <c r="AQ3371" s="61"/>
      <c r="AR3371" s="61"/>
      <c r="AS3371" s="61"/>
      <c r="AT3371" s="61"/>
      <c r="AU3371" s="61"/>
      <c r="AV3371" s="61"/>
      <c r="AW3371" s="60"/>
    </row>
    <row r="3372" s="59" customFormat="1" customHeight="1" spans="1:49">
      <c r="A3372" s="60"/>
      <c r="B3372" s="60"/>
      <c r="C3372" s="60"/>
      <c r="D3372" s="60"/>
      <c r="H3372" s="61"/>
      <c r="I3372" s="61"/>
      <c r="J3372" s="61"/>
      <c r="K3372" s="61"/>
      <c r="L3372" s="61"/>
      <c r="M3372" s="61"/>
      <c r="N3372" s="61"/>
      <c r="O3372" s="61"/>
      <c r="P3372" s="61"/>
      <c r="Q3372" s="61"/>
      <c r="R3372" s="61"/>
      <c r="S3372" s="61"/>
      <c r="T3372" s="61"/>
      <c r="U3372" s="61"/>
      <c r="V3372" s="61"/>
      <c r="W3372" s="61"/>
      <c r="X3372" s="61"/>
      <c r="Y3372" s="61"/>
      <c r="Z3372" s="61"/>
      <c r="AA3372" s="61"/>
      <c r="AB3372" s="61"/>
      <c r="AC3372" s="61"/>
      <c r="AD3372" s="61"/>
      <c r="AE3372" s="61"/>
      <c r="AF3372" s="61"/>
      <c r="AG3372" s="61"/>
      <c r="AH3372" s="61"/>
      <c r="AI3372" s="61"/>
      <c r="AJ3372" s="61"/>
      <c r="AK3372" s="61"/>
      <c r="AL3372" s="61"/>
      <c r="AM3372" s="61"/>
      <c r="AN3372" s="61"/>
      <c r="AO3372" s="61"/>
      <c r="AP3372" s="62"/>
      <c r="AQ3372" s="61"/>
      <c r="AR3372" s="61"/>
      <c r="AS3372" s="61"/>
      <c r="AT3372" s="61"/>
      <c r="AU3372" s="61"/>
      <c r="AV3372" s="61"/>
      <c r="AW3372" s="60"/>
    </row>
    <row r="3373" s="59" customFormat="1" customHeight="1" spans="1:49">
      <c r="A3373" s="60"/>
      <c r="B3373" s="60"/>
      <c r="C3373" s="60"/>
      <c r="D3373" s="60"/>
      <c r="H3373" s="61"/>
      <c r="I3373" s="61"/>
      <c r="J3373" s="61"/>
      <c r="K3373" s="61"/>
      <c r="L3373" s="61"/>
      <c r="M3373" s="61"/>
      <c r="N3373" s="61"/>
      <c r="O3373" s="61"/>
      <c r="P3373" s="61"/>
      <c r="Q3373" s="61"/>
      <c r="R3373" s="61"/>
      <c r="S3373" s="61"/>
      <c r="T3373" s="61"/>
      <c r="U3373" s="61"/>
      <c r="V3373" s="61"/>
      <c r="W3373" s="61"/>
      <c r="X3373" s="61"/>
      <c r="Y3373" s="61"/>
      <c r="Z3373" s="61"/>
      <c r="AA3373" s="61"/>
      <c r="AB3373" s="61"/>
      <c r="AC3373" s="61"/>
      <c r="AD3373" s="61"/>
      <c r="AE3373" s="61"/>
      <c r="AF3373" s="61"/>
      <c r="AG3373" s="61"/>
      <c r="AH3373" s="61"/>
      <c r="AI3373" s="61"/>
      <c r="AJ3373" s="61"/>
      <c r="AK3373" s="61"/>
      <c r="AL3373" s="61"/>
      <c r="AM3373" s="61"/>
      <c r="AN3373" s="61"/>
      <c r="AO3373" s="61"/>
      <c r="AP3373" s="62"/>
      <c r="AQ3373" s="61"/>
      <c r="AR3373" s="61"/>
      <c r="AS3373" s="61"/>
      <c r="AT3373" s="61"/>
      <c r="AU3373" s="61"/>
      <c r="AV3373" s="61"/>
      <c r="AW3373" s="60"/>
    </row>
    <row r="3374" s="59" customFormat="1" customHeight="1" spans="1:49">
      <c r="A3374" s="60"/>
      <c r="B3374" s="60"/>
      <c r="C3374" s="60"/>
      <c r="D3374" s="60"/>
      <c r="H3374" s="61"/>
      <c r="I3374" s="61"/>
      <c r="J3374" s="61"/>
      <c r="K3374" s="61"/>
      <c r="L3374" s="61"/>
      <c r="M3374" s="61"/>
      <c r="N3374" s="61"/>
      <c r="O3374" s="61"/>
      <c r="P3374" s="61"/>
      <c r="Q3374" s="61"/>
      <c r="R3374" s="61"/>
      <c r="S3374" s="61"/>
      <c r="T3374" s="61"/>
      <c r="U3374" s="61"/>
      <c r="V3374" s="61"/>
      <c r="W3374" s="61"/>
      <c r="X3374" s="61"/>
      <c r="Y3374" s="61"/>
      <c r="Z3374" s="61"/>
      <c r="AA3374" s="61"/>
      <c r="AB3374" s="61"/>
      <c r="AC3374" s="61"/>
      <c r="AD3374" s="61"/>
      <c r="AE3374" s="61"/>
      <c r="AF3374" s="61"/>
      <c r="AG3374" s="61"/>
      <c r="AH3374" s="61"/>
      <c r="AI3374" s="61"/>
      <c r="AJ3374" s="61"/>
      <c r="AK3374" s="61"/>
      <c r="AL3374" s="61"/>
      <c r="AM3374" s="61"/>
      <c r="AN3374" s="61"/>
      <c r="AO3374" s="61"/>
      <c r="AP3374" s="62"/>
      <c r="AQ3374" s="61"/>
      <c r="AR3374" s="61"/>
      <c r="AS3374" s="61"/>
      <c r="AT3374" s="61"/>
      <c r="AU3374" s="61"/>
      <c r="AV3374" s="61"/>
      <c r="AW3374" s="60"/>
    </row>
    <row r="3375" s="59" customFormat="1" customHeight="1" spans="1:49">
      <c r="A3375" s="60"/>
      <c r="B3375" s="60"/>
      <c r="C3375" s="60"/>
      <c r="D3375" s="60"/>
      <c r="H3375" s="61"/>
      <c r="I3375" s="61"/>
      <c r="J3375" s="61"/>
      <c r="K3375" s="61"/>
      <c r="L3375" s="61"/>
      <c r="M3375" s="61"/>
      <c r="N3375" s="61"/>
      <c r="O3375" s="61"/>
      <c r="P3375" s="61"/>
      <c r="Q3375" s="61"/>
      <c r="R3375" s="61"/>
      <c r="S3375" s="61"/>
      <c r="T3375" s="61"/>
      <c r="U3375" s="61"/>
      <c r="V3375" s="61"/>
      <c r="W3375" s="61"/>
      <c r="X3375" s="61"/>
      <c r="Y3375" s="61"/>
      <c r="Z3375" s="61"/>
      <c r="AA3375" s="61"/>
      <c r="AB3375" s="61"/>
      <c r="AC3375" s="61"/>
      <c r="AD3375" s="61"/>
      <c r="AE3375" s="61"/>
      <c r="AF3375" s="61"/>
      <c r="AG3375" s="61"/>
      <c r="AH3375" s="61"/>
      <c r="AI3375" s="61"/>
      <c r="AJ3375" s="61"/>
      <c r="AK3375" s="61"/>
      <c r="AL3375" s="61"/>
      <c r="AM3375" s="61"/>
      <c r="AN3375" s="61"/>
      <c r="AO3375" s="61"/>
      <c r="AP3375" s="62"/>
      <c r="AQ3375" s="61"/>
      <c r="AR3375" s="61"/>
      <c r="AS3375" s="61"/>
      <c r="AT3375" s="61"/>
      <c r="AU3375" s="61"/>
      <c r="AV3375" s="61"/>
      <c r="AW3375" s="60"/>
    </row>
    <row r="3376" s="59" customFormat="1" customHeight="1" spans="1:49">
      <c r="A3376" s="60"/>
      <c r="B3376" s="60"/>
      <c r="C3376" s="60"/>
      <c r="D3376" s="60"/>
      <c r="H3376" s="61"/>
      <c r="I3376" s="61"/>
      <c r="J3376" s="61"/>
      <c r="K3376" s="61"/>
      <c r="L3376" s="61"/>
      <c r="M3376" s="61"/>
      <c r="N3376" s="61"/>
      <c r="O3376" s="61"/>
      <c r="P3376" s="61"/>
      <c r="Q3376" s="61"/>
      <c r="R3376" s="61"/>
      <c r="S3376" s="61"/>
      <c r="T3376" s="61"/>
      <c r="U3376" s="61"/>
      <c r="V3376" s="61"/>
      <c r="W3376" s="61"/>
      <c r="X3376" s="61"/>
      <c r="Y3376" s="61"/>
      <c r="Z3376" s="61"/>
      <c r="AA3376" s="61"/>
      <c r="AB3376" s="61"/>
      <c r="AC3376" s="61"/>
      <c r="AD3376" s="61"/>
      <c r="AE3376" s="61"/>
      <c r="AF3376" s="61"/>
      <c r="AG3376" s="61"/>
      <c r="AH3376" s="61"/>
      <c r="AI3376" s="61"/>
      <c r="AJ3376" s="61"/>
      <c r="AK3376" s="61"/>
      <c r="AL3376" s="61"/>
      <c r="AM3376" s="61"/>
      <c r="AN3376" s="61"/>
      <c r="AO3376" s="61"/>
      <c r="AP3376" s="62"/>
      <c r="AQ3376" s="61"/>
      <c r="AR3376" s="61"/>
      <c r="AS3376" s="61"/>
      <c r="AT3376" s="61"/>
      <c r="AU3376" s="61"/>
      <c r="AV3376" s="61"/>
      <c r="AW3376" s="60"/>
    </row>
    <row r="3377" s="59" customFormat="1" customHeight="1" spans="1:49">
      <c r="A3377" s="60"/>
      <c r="B3377" s="60"/>
      <c r="C3377" s="60"/>
      <c r="D3377" s="60"/>
      <c r="H3377" s="61"/>
      <c r="I3377" s="61"/>
      <c r="J3377" s="61"/>
      <c r="K3377" s="61"/>
      <c r="L3377" s="61"/>
      <c r="M3377" s="61"/>
      <c r="N3377" s="61"/>
      <c r="O3377" s="61"/>
      <c r="P3377" s="61"/>
      <c r="Q3377" s="61"/>
      <c r="R3377" s="61"/>
      <c r="S3377" s="61"/>
      <c r="T3377" s="61"/>
      <c r="U3377" s="61"/>
      <c r="V3377" s="61"/>
      <c r="W3377" s="61"/>
      <c r="X3377" s="61"/>
      <c r="Y3377" s="61"/>
      <c r="Z3377" s="61"/>
      <c r="AA3377" s="61"/>
      <c r="AB3377" s="61"/>
      <c r="AC3377" s="61"/>
      <c r="AD3377" s="61"/>
      <c r="AE3377" s="61"/>
      <c r="AF3377" s="61"/>
      <c r="AG3377" s="61"/>
      <c r="AH3377" s="61"/>
      <c r="AI3377" s="61"/>
      <c r="AJ3377" s="61"/>
      <c r="AK3377" s="61"/>
      <c r="AL3377" s="61"/>
      <c r="AM3377" s="61"/>
      <c r="AN3377" s="61"/>
      <c r="AO3377" s="61"/>
      <c r="AP3377" s="62"/>
      <c r="AQ3377" s="61"/>
      <c r="AR3377" s="61"/>
      <c r="AS3377" s="61"/>
      <c r="AT3377" s="61"/>
      <c r="AU3377" s="61"/>
      <c r="AV3377" s="61"/>
      <c r="AW3377" s="60"/>
    </row>
    <row r="3378" s="59" customFormat="1" customHeight="1" spans="1:49">
      <c r="A3378" s="60"/>
      <c r="B3378" s="60"/>
      <c r="C3378" s="60"/>
      <c r="D3378" s="60"/>
      <c r="H3378" s="61"/>
      <c r="I3378" s="61"/>
      <c r="J3378" s="61"/>
      <c r="K3378" s="61"/>
      <c r="L3378" s="61"/>
      <c r="M3378" s="61"/>
      <c r="N3378" s="61"/>
      <c r="O3378" s="61"/>
      <c r="P3378" s="61"/>
      <c r="Q3378" s="61"/>
      <c r="R3378" s="61"/>
      <c r="S3378" s="61"/>
      <c r="T3378" s="61"/>
      <c r="U3378" s="61"/>
      <c r="V3378" s="61"/>
      <c r="W3378" s="61"/>
      <c r="X3378" s="61"/>
      <c r="Y3378" s="61"/>
      <c r="Z3378" s="61"/>
      <c r="AA3378" s="61"/>
      <c r="AB3378" s="61"/>
      <c r="AC3378" s="61"/>
      <c r="AD3378" s="61"/>
      <c r="AE3378" s="61"/>
      <c r="AF3378" s="61"/>
      <c r="AG3378" s="61"/>
      <c r="AH3378" s="61"/>
      <c r="AI3378" s="61"/>
      <c r="AJ3378" s="61"/>
      <c r="AK3378" s="61"/>
      <c r="AL3378" s="61"/>
      <c r="AM3378" s="61"/>
      <c r="AN3378" s="61"/>
      <c r="AO3378" s="61"/>
      <c r="AP3378" s="62"/>
      <c r="AQ3378" s="61"/>
      <c r="AR3378" s="61"/>
      <c r="AS3378" s="61"/>
      <c r="AT3378" s="61"/>
      <c r="AU3378" s="61"/>
      <c r="AV3378" s="61"/>
      <c r="AW3378" s="60"/>
    </row>
    <row r="3379" s="59" customFormat="1" customHeight="1" spans="1:49">
      <c r="A3379" s="60"/>
      <c r="B3379" s="60"/>
      <c r="C3379" s="60"/>
      <c r="D3379" s="60"/>
      <c r="H3379" s="61"/>
      <c r="I3379" s="61"/>
      <c r="J3379" s="61"/>
      <c r="K3379" s="61"/>
      <c r="L3379" s="61"/>
      <c r="M3379" s="61"/>
      <c r="N3379" s="61"/>
      <c r="O3379" s="61"/>
      <c r="P3379" s="61"/>
      <c r="Q3379" s="61"/>
      <c r="R3379" s="61"/>
      <c r="S3379" s="61"/>
      <c r="T3379" s="61"/>
      <c r="U3379" s="61"/>
      <c r="V3379" s="61"/>
      <c r="W3379" s="61"/>
      <c r="X3379" s="61"/>
      <c r="Y3379" s="61"/>
      <c r="Z3379" s="61"/>
      <c r="AA3379" s="61"/>
      <c r="AB3379" s="61"/>
      <c r="AC3379" s="61"/>
      <c r="AD3379" s="61"/>
      <c r="AE3379" s="61"/>
      <c r="AF3379" s="61"/>
      <c r="AG3379" s="61"/>
      <c r="AH3379" s="61"/>
      <c r="AI3379" s="61"/>
      <c r="AJ3379" s="61"/>
      <c r="AK3379" s="61"/>
      <c r="AL3379" s="61"/>
      <c r="AM3379" s="61"/>
      <c r="AN3379" s="61"/>
      <c r="AO3379" s="61"/>
      <c r="AP3379" s="62"/>
      <c r="AQ3379" s="61"/>
      <c r="AR3379" s="61"/>
      <c r="AS3379" s="61"/>
      <c r="AT3379" s="61"/>
      <c r="AU3379" s="61"/>
      <c r="AV3379" s="61"/>
      <c r="AW3379" s="60"/>
    </row>
    <row r="3380" s="59" customFormat="1" customHeight="1" spans="1:49">
      <c r="A3380" s="60"/>
      <c r="B3380" s="60"/>
      <c r="C3380" s="60"/>
      <c r="D3380" s="60"/>
      <c r="H3380" s="61"/>
      <c r="I3380" s="61"/>
      <c r="J3380" s="61"/>
      <c r="K3380" s="61"/>
      <c r="L3380" s="61"/>
      <c r="M3380" s="61"/>
      <c r="N3380" s="61"/>
      <c r="O3380" s="61"/>
      <c r="P3380" s="61"/>
      <c r="Q3380" s="61"/>
      <c r="R3380" s="61"/>
      <c r="S3380" s="61"/>
      <c r="T3380" s="61"/>
      <c r="U3380" s="61"/>
      <c r="V3380" s="61"/>
      <c r="W3380" s="61"/>
      <c r="X3380" s="61"/>
      <c r="Y3380" s="61"/>
      <c r="Z3380" s="61"/>
      <c r="AA3380" s="61"/>
      <c r="AB3380" s="61"/>
      <c r="AC3380" s="61"/>
      <c r="AD3380" s="61"/>
      <c r="AE3380" s="61"/>
      <c r="AF3380" s="61"/>
      <c r="AG3380" s="61"/>
      <c r="AH3380" s="61"/>
      <c r="AI3380" s="61"/>
      <c r="AJ3380" s="61"/>
      <c r="AK3380" s="61"/>
      <c r="AL3380" s="61"/>
      <c r="AM3380" s="61"/>
      <c r="AN3380" s="61"/>
      <c r="AO3380" s="61"/>
      <c r="AP3380" s="62"/>
      <c r="AQ3380" s="61"/>
      <c r="AR3380" s="61"/>
      <c r="AS3380" s="61"/>
      <c r="AT3380" s="61"/>
      <c r="AU3380" s="61"/>
      <c r="AV3380" s="61"/>
      <c r="AW3380" s="60"/>
    </row>
    <row r="3381" s="59" customFormat="1" customHeight="1" spans="1:49">
      <c r="A3381" s="60"/>
      <c r="B3381" s="60"/>
      <c r="C3381" s="60"/>
      <c r="D3381" s="60"/>
      <c r="H3381" s="61"/>
      <c r="I3381" s="61"/>
      <c r="J3381" s="61"/>
      <c r="K3381" s="61"/>
      <c r="L3381" s="61"/>
      <c r="M3381" s="61"/>
      <c r="N3381" s="61"/>
      <c r="O3381" s="61"/>
      <c r="P3381" s="61"/>
      <c r="Q3381" s="61"/>
      <c r="R3381" s="61"/>
      <c r="S3381" s="61"/>
      <c r="T3381" s="61"/>
      <c r="U3381" s="61"/>
      <c r="V3381" s="61"/>
      <c r="W3381" s="61"/>
      <c r="X3381" s="61"/>
      <c r="Y3381" s="61"/>
      <c r="Z3381" s="61"/>
      <c r="AA3381" s="61"/>
      <c r="AB3381" s="61"/>
      <c r="AC3381" s="61"/>
      <c r="AD3381" s="61"/>
      <c r="AE3381" s="61"/>
      <c r="AF3381" s="61"/>
      <c r="AG3381" s="61"/>
      <c r="AH3381" s="61"/>
      <c r="AI3381" s="61"/>
      <c r="AJ3381" s="61"/>
      <c r="AK3381" s="61"/>
      <c r="AL3381" s="61"/>
      <c r="AM3381" s="61"/>
      <c r="AN3381" s="61"/>
      <c r="AO3381" s="61"/>
      <c r="AP3381" s="62"/>
      <c r="AQ3381" s="61"/>
      <c r="AR3381" s="61"/>
      <c r="AS3381" s="61"/>
      <c r="AT3381" s="61"/>
      <c r="AU3381" s="61"/>
      <c r="AV3381" s="61"/>
      <c r="AW3381" s="60"/>
    </row>
    <row r="3382" s="59" customFormat="1" customHeight="1" spans="1:49">
      <c r="A3382" s="60"/>
      <c r="B3382" s="60"/>
      <c r="C3382" s="60"/>
      <c r="D3382" s="60"/>
      <c r="H3382" s="61"/>
      <c r="I3382" s="61"/>
      <c r="J3382" s="61"/>
      <c r="K3382" s="61"/>
      <c r="L3382" s="61"/>
      <c r="M3382" s="61"/>
      <c r="N3382" s="61"/>
      <c r="O3382" s="61"/>
      <c r="P3382" s="61"/>
      <c r="Q3382" s="61"/>
      <c r="R3382" s="61"/>
      <c r="S3382" s="61"/>
      <c r="T3382" s="61"/>
      <c r="U3382" s="61"/>
      <c r="V3382" s="61"/>
      <c r="W3382" s="61"/>
      <c r="X3382" s="61"/>
      <c r="Y3382" s="61"/>
      <c r="Z3382" s="61"/>
      <c r="AA3382" s="61"/>
      <c r="AB3382" s="61"/>
      <c r="AC3382" s="61"/>
      <c r="AD3382" s="61"/>
      <c r="AE3382" s="61"/>
      <c r="AF3382" s="61"/>
      <c r="AG3382" s="61"/>
      <c r="AH3382" s="61"/>
      <c r="AI3382" s="61"/>
      <c r="AJ3382" s="61"/>
      <c r="AK3382" s="61"/>
      <c r="AL3382" s="61"/>
      <c r="AM3382" s="61"/>
      <c r="AN3382" s="61"/>
      <c r="AO3382" s="61"/>
      <c r="AP3382" s="62"/>
      <c r="AQ3382" s="61"/>
      <c r="AR3382" s="61"/>
      <c r="AS3382" s="61"/>
      <c r="AT3382" s="61"/>
      <c r="AU3382" s="61"/>
      <c r="AV3382" s="61"/>
      <c r="AW3382" s="60"/>
    </row>
    <row r="3383" s="59" customFormat="1" customHeight="1" spans="1:49">
      <c r="A3383" s="60"/>
      <c r="B3383" s="60"/>
      <c r="C3383" s="60"/>
      <c r="D3383" s="60"/>
      <c r="H3383" s="61"/>
      <c r="I3383" s="61"/>
      <c r="J3383" s="61"/>
      <c r="K3383" s="61"/>
      <c r="L3383" s="61"/>
      <c r="M3383" s="61"/>
      <c r="N3383" s="61"/>
      <c r="O3383" s="61"/>
      <c r="P3383" s="61"/>
      <c r="Q3383" s="61"/>
      <c r="R3383" s="61"/>
      <c r="S3383" s="61"/>
      <c r="T3383" s="61"/>
      <c r="U3383" s="61"/>
      <c r="V3383" s="61"/>
      <c r="W3383" s="61"/>
      <c r="X3383" s="61"/>
      <c r="Y3383" s="61"/>
      <c r="Z3383" s="61"/>
      <c r="AA3383" s="61"/>
      <c r="AB3383" s="61"/>
      <c r="AC3383" s="61"/>
      <c r="AD3383" s="61"/>
      <c r="AE3383" s="61"/>
      <c r="AF3383" s="61"/>
      <c r="AG3383" s="61"/>
      <c r="AH3383" s="61"/>
      <c r="AI3383" s="61"/>
      <c r="AJ3383" s="61"/>
      <c r="AK3383" s="61"/>
      <c r="AL3383" s="61"/>
      <c r="AM3383" s="61"/>
      <c r="AN3383" s="61"/>
      <c r="AO3383" s="61"/>
      <c r="AP3383" s="62"/>
      <c r="AQ3383" s="61"/>
      <c r="AR3383" s="61"/>
      <c r="AS3383" s="61"/>
      <c r="AT3383" s="61"/>
      <c r="AU3383" s="61"/>
      <c r="AV3383" s="61"/>
      <c r="AW3383" s="60"/>
    </row>
    <row r="3384" s="59" customFormat="1" customHeight="1" spans="1:49">
      <c r="A3384" s="60"/>
      <c r="B3384" s="60"/>
      <c r="C3384" s="60"/>
      <c r="D3384" s="60"/>
      <c r="H3384" s="61"/>
      <c r="I3384" s="61"/>
      <c r="J3384" s="61"/>
      <c r="K3384" s="61"/>
      <c r="L3384" s="61"/>
      <c r="M3384" s="61"/>
      <c r="N3384" s="61"/>
      <c r="O3384" s="61"/>
      <c r="P3384" s="61"/>
      <c r="Q3384" s="61"/>
      <c r="R3384" s="61"/>
      <c r="S3384" s="61"/>
      <c r="T3384" s="61"/>
      <c r="U3384" s="61"/>
      <c r="V3384" s="61"/>
      <c r="W3384" s="61"/>
      <c r="X3384" s="61"/>
      <c r="Y3384" s="61"/>
      <c r="Z3384" s="61"/>
      <c r="AA3384" s="61"/>
      <c r="AB3384" s="61"/>
      <c r="AC3384" s="61"/>
      <c r="AD3384" s="61"/>
      <c r="AE3384" s="61"/>
      <c r="AF3384" s="61"/>
      <c r="AG3384" s="61"/>
      <c r="AH3384" s="61"/>
      <c r="AI3384" s="61"/>
      <c r="AJ3384" s="61"/>
      <c r="AK3384" s="61"/>
      <c r="AL3384" s="61"/>
      <c r="AM3384" s="61"/>
      <c r="AN3384" s="61"/>
      <c r="AO3384" s="61"/>
      <c r="AP3384" s="62"/>
      <c r="AQ3384" s="61"/>
      <c r="AR3384" s="61"/>
      <c r="AS3384" s="61"/>
      <c r="AT3384" s="61"/>
      <c r="AU3384" s="61"/>
      <c r="AV3384" s="61"/>
      <c r="AW3384" s="60"/>
    </row>
    <row r="3385" s="59" customFormat="1" customHeight="1" spans="1:49">
      <c r="A3385" s="60"/>
      <c r="B3385" s="60"/>
      <c r="C3385" s="60"/>
      <c r="D3385" s="60"/>
      <c r="H3385" s="61"/>
      <c r="I3385" s="61"/>
      <c r="J3385" s="61"/>
      <c r="K3385" s="61"/>
      <c r="L3385" s="61"/>
      <c r="M3385" s="61"/>
      <c r="N3385" s="61"/>
      <c r="O3385" s="61"/>
      <c r="P3385" s="61"/>
      <c r="Q3385" s="61"/>
      <c r="R3385" s="61"/>
      <c r="S3385" s="61"/>
      <c r="T3385" s="61"/>
      <c r="U3385" s="61"/>
      <c r="V3385" s="61"/>
      <c r="W3385" s="61"/>
      <c r="X3385" s="61"/>
      <c r="Y3385" s="61"/>
      <c r="Z3385" s="61"/>
      <c r="AA3385" s="61"/>
      <c r="AB3385" s="61"/>
      <c r="AC3385" s="61"/>
      <c r="AD3385" s="61"/>
      <c r="AE3385" s="61"/>
      <c r="AF3385" s="61"/>
      <c r="AG3385" s="61"/>
      <c r="AH3385" s="61"/>
      <c r="AI3385" s="61"/>
      <c r="AJ3385" s="61"/>
      <c r="AK3385" s="61"/>
      <c r="AL3385" s="61"/>
      <c r="AM3385" s="61"/>
      <c r="AN3385" s="61"/>
      <c r="AO3385" s="61"/>
      <c r="AP3385" s="62"/>
      <c r="AQ3385" s="61"/>
      <c r="AR3385" s="61"/>
      <c r="AS3385" s="61"/>
      <c r="AT3385" s="61"/>
      <c r="AU3385" s="61"/>
      <c r="AV3385" s="61"/>
      <c r="AW3385" s="60"/>
    </row>
    <row r="3386" s="59" customFormat="1" customHeight="1" spans="1:49">
      <c r="A3386" s="60"/>
      <c r="B3386" s="60"/>
      <c r="C3386" s="60"/>
      <c r="D3386" s="60"/>
      <c r="H3386" s="61"/>
      <c r="I3386" s="61"/>
      <c r="J3386" s="61"/>
      <c r="K3386" s="61"/>
      <c r="L3386" s="61"/>
      <c r="M3386" s="61"/>
      <c r="N3386" s="61"/>
      <c r="O3386" s="61"/>
      <c r="P3386" s="61"/>
      <c r="Q3386" s="61"/>
      <c r="R3386" s="61"/>
      <c r="S3386" s="61"/>
      <c r="T3386" s="61"/>
      <c r="U3386" s="61"/>
      <c r="V3386" s="61"/>
      <c r="W3386" s="61"/>
      <c r="X3386" s="61"/>
      <c r="Y3386" s="61"/>
      <c r="Z3386" s="61"/>
      <c r="AA3386" s="61"/>
      <c r="AB3386" s="61"/>
      <c r="AC3386" s="61"/>
      <c r="AD3386" s="61"/>
      <c r="AE3386" s="61"/>
      <c r="AF3386" s="61"/>
      <c r="AG3386" s="61"/>
      <c r="AH3386" s="61"/>
      <c r="AI3386" s="61"/>
      <c r="AJ3386" s="61"/>
      <c r="AK3386" s="61"/>
      <c r="AL3386" s="61"/>
      <c r="AM3386" s="61"/>
      <c r="AN3386" s="61"/>
      <c r="AO3386" s="61"/>
      <c r="AP3386" s="62"/>
      <c r="AQ3386" s="61"/>
      <c r="AR3386" s="61"/>
      <c r="AS3386" s="61"/>
      <c r="AT3386" s="61"/>
      <c r="AU3386" s="61"/>
      <c r="AV3386" s="61"/>
      <c r="AW3386" s="60"/>
    </row>
    <row r="3387" s="59" customFormat="1" customHeight="1" spans="1:49">
      <c r="A3387" s="60"/>
      <c r="B3387" s="60"/>
      <c r="C3387" s="60"/>
      <c r="D3387" s="60"/>
      <c r="H3387" s="61"/>
      <c r="I3387" s="61"/>
      <c r="J3387" s="61"/>
      <c r="K3387" s="61"/>
      <c r="L3387" s="61"/>
      <c r="M3387" s="61"/>
      <c r="N3387" s="61"/>
      <c r="O3387" s="61"/>
      <c r="P3387" s="61"/>
      <c r="Q3387" s="61"/>
      <c r="R3387" s="61"/>
      <c r="S3387" s="61"/>
      <c r="T3387" s="61"/>
      <c r="U3387" s="61"/>
      <c r="V3387" s="61"/>
      <c r="W3387" s="61"/>
      <c r="X3387" s="61"/>
      <c r="Y3387" s="61"/>
      <c r="Z3387" s="61"/>
      <c r="AA3387" s="61"/>
      <c r="AB3387" s="61"/>
      <c r="AC3387" s="61"/>
      <c r="AD3387" s="61"/>
      <c r="AE3387" s="61"/>
      <c r="AF3387" s="61"/>
      <c r="AG3387" s="61"/>
      <c r="AH3387" s="61"/>
      <c r="AI3387" s="61"/>
      <c r="AJ3387" s="61"/>
      <c r="AK3387" s="61"/>
      <c r="AL3387" s="61"/>
      <c r="AM3387" s="61"/>
      <c r="AN3387" s="61"/>
      <c r="AO3387" s="61"/>
      <c r="AP3387" s="62"/>
      <c r="AQ3387" s="61"/>
      <c r="AR3387" s="61"/>
      <c r="AS3387" s="61"/>
      <c r="AT3387" s="61"/>
      <c r="AU3387" s="61"/>
      <c r="AV3387" s="61"/>
      <c r="AW3387" s="60"/>
    </row>
    <row r="3388" s="59" customFormat="1" customHeight="1" spans="1:49">
      <c r="A3388" s="60"/>
      <c r="B3388" s="60"/>
      <c r="C3388" s="60"/>
      <c r="D3388" s="60"/>
      <c r="H3388" s="61"/>
      <c r="I3388" s="61"/>
      <c r="J3388" s="61"/>
      <c r="K3388" s="61"/>
      <c r="L3388" s="61"/>
      <c r="M3388" s="61"/>
      <c r="N3388" s="61"/>
      <c r="O3388" s="61"/>
      <c r="P3388" s="61"/>
      <c r="Q3388" s="61"/>
      <c r="R3388" s="61"/>
      <c r="S3388" s="61"/>
      <c r="T3388" s="61"/>
      <c r="U3388" s="61"/>
      <c r="V3388" s="61"/>
      <c r="W3388" s="61"/>
      <c r="X3388" s="61"/>
      <c r="Y3388" s="61"/>
      <c r="Z3388" s="61"/>
      <c r="AA3388" s="61"/>
      <c r="AB3388" s="61"/>
      <c r="AC3388" s="61"/>
      <c r="AD3388" s="61"/>
      <c r="AE3388" s="61"/>
      <c r="AF3388" s="61"/>
      <c r="AG3388" s="61"/>
      <c r="AH3388" s="61"/>
      <c r="AI3388" s="61"/>
      <c r="AJ3388" s="61"/>
      <c r="AK3388" s="61"/>
      <c r="AL3388" s="61"/>
      <c r="AM3388" s="61"/>
      <c r="AN3388" s="61"/>
      <c r="AO3388" s="61"/>
      <c r="AP3388" s="62"/>
      <c r="AQ3388" s="61"/>
      <c r="AR3388" s="61"/>
      <c r="AS3388" s="61"/>
      <c r="AT3388" s="61"/>
      <c r="AU3388" s="61"/>
      <c r="AV3388" s="61"/>
      <c r="AW3388" s="60"/>
    </row>
    <row r="3389" s="59" customFormat="1" customHeight="1" spans="1:49">
      <c r="A3389" s="60"/>
      <c r="B3389" s="60"/>
      <c r="C3389" s="60"/>
      <c r="D3389" s="60"/>
      <c r="H3389" s="61"/>
      <c r="I3389" s="61"/>
      <c r="J3389" s="61"/>
      <c r="K3389" s="61"/>
      <c r="L3389" s="61"/>
      <c r="M3389" s="61"/>
      <c r="N3389" s="61"/>
      <c r="O3389" s="61"/>
      <c r="P3389" s="61"/>
      <c r="Q3389" s="61"/>
      <c r="R3389" s="61"/>
      <c r="S3389" s="61"/>
      <c r="T3389" s="61"/>
      <c r="U3389" s="61"/>
      <c r="V3389" s="61"/>
      <c r="W3389" s="61"/>
      <c r="X3389" s="61"/>
      <c r="Y3389" s="61"/>
      <c r="Z3389" s="61"/>
      <c r="AA3389" s="61"/>
      <c r="AB3389" s="61"/>
      <c r="AC3389" s="61"/>
      <c r="AD3389" s="61"/>
      <c r="AE3389" s="61"/>
      <c r="AF3389" s="61"/>
      <c r="AG3389" s="61"/>
      <c r="AH3389" s="61"/>
      <c r="AI3389" s="61"/>
      <c r="AJ3389" s="61"/>
      <c r="AK3389" s="61"/>
      <c r="AL3389" s="61"/>
      <c r="AM3389" s="61"/>
      <c r="AN3389" s="61"/>
      <c r="AO3389" s="61"/>
      <c r="AP3389" s="62"/>
      <c r="AQ3389" s="61"/>
      <c r="AR3389" s="61"/>
      <c r="AS3389" s="61"/>
      <c r="AT3389" s="61"/>
      <c r="AU3389" s="61"/>
      <c r="AV3389" s="61"/>
      <c r="AW3389" s="60"/>
    </row>
    <row r="3390" s="59" customFormat="1" customHeight="1" spans="1:49">
      <c r="A3390" s="60"/>
      <c r="B3390" s="60"/>
      <c r="C3390" s="60"/>
      <c r="D3390" s="60"/>
      <c r="H3390" s="61"/>
      <c r="I3390" s="61"/>
      <c r="J3390" s="61"/>
      <c r="K3390" s="61"/>
      <c r="L3390" s="61"/>
      <c r="M3390" s="61"/>
      <c r="N3390" s="61"/>
      <c r="O3390" s="61"/>
      <c r="P3390" s="61"/>
      <c r="Q3390" s="61"/>
      <c r="R3390" s="61"/>
      <c r="S3390" s="61"/>
      <c r="T3390" s="61"/>
      <c r="U3390" s="61"/>
      <c r="V3390" s="61"/>
      <c r="W3390" s="61"/>
      <c r="X3390" s="61"/>
      <c r="Y3390" s="61"/>
      <c r="Z3390" s="61"/>
      <c r="AA3390" s="61"/>
      <c r="AB3390" s="61"/>
      <c r="AC3390" s="61"/>
      <c r="AD3390" s="61"/>
      <c r="AE3390" s="61"/>
      <c r="AF3390" s="61"/>
      <c r="AG3390" s="61"/>
      <c r="AH3390" s="61"/>
      <c r="AI3390" s="61"/>
      <c r="AJ3390" s="61"/>
      <c r="AK3390" s="61"/>
      <c r="AL3390" s="61"/>
      <c r="AM3390" s="61"/>
      <c r="AN3390" s="61"/>
      <c r="AO3390" s="61"/>
      <c r="AP3390" s="62"/>
      <c r="AQ3390" s="61"/>
      <c r="AR3390" s="61"/>
      <c r="AS3390" s="61"/>
      <c r="AT3390" s="61"/>
      <c r="AU3390" s="61"/>
      <c r="AV3390" s="61"/>
      <c r="AW3390" s="60"/>
    </row>
    <row r="3391" s="59" customFormat="1" customHeight="1" spans="1:49">
      <c r="A3391" s="60"/>
      <c r="B3391" s="60"/>
      <c r="C3391" s="60"/>
      <c r="D3391" s="60"/>
      <c r="H3391" s="61"/>
      <c r="I3391" s="61"/>
      <c r="J3391" s="61"/>
      <c r="K3391" s="61"/>
      <c r="L3391" s="61"/>
      <c r="M3391" s="61"/>
      <c r="N3391" s="61"/>
      <c r="O3391" s="61"/>
      <c r="P3391" s="61"/>
      <c r="Q3391" s="61"/>
      <c r="R3391" s="61"/>
      <c r="S3391" s="61"/>
      <c r="T3391" s="61"/>
      <c r="U3391" s="61"/>
      <c r="V3391" s="61"/>
      <c r="W3391" s="61"/>
      <c r="X3391" s="61"/>
      <c r="Y3391" s="61"/>
      <c r="Z3391" s="61"/>
      <c r="AA3391" s="61"/>
      <c r="AB3391" s="61"/>
      <c r="AC3391" s="61"/>
      <c r="AD3391" s="61"/>
      <c r="AE3391" s="61"/>
      <c r="AF3391" s="61"/>
      <c r="AG3391" s="61"/>
      <c r="AH3391" s="61"/>
      <c r="AI3391" s="61"/>
      <c r="AJ3391" s="61"/>
      <c r="AK3391" s="61"/>
      <c r="AL3391" s="61"/>
      <c r="AM3391" s="61"/>
      <c r="AN3391" s="61"/>
      <c r="AO3391" s="61"/>
      <c r="AP3391" s="62"/>
      <c r="AQ3391" s="61"/>
      <c r="AR3391" s="61"/>
      <c r="AS3391" s="61"/>
      <c r="AT3391" s="61"/>
      <c r="AU3391" s="61"/>
      <c r="AV3391" s="61"/>
      <c r="AW3391" s="60"/>
    </row>
    <row r="3392" s="59" customFormat="1" customHeight="1" spans="1:49">
      <c r="A3392" s="60"/>
      <c r="B3392" s="60"/>
      <c r="C3392" s="60"/>
      <c r="D3392" s="60"/>
      <c r="H3392" s="61"/>
      <c r="I3392" s="61"/>
      <c r="J3392" s="61"/>
      <c r="K3392" s="61"/>
      <c r="L3392" s="61"/>
      <c r="M3392" s="61"/>
      <c r="N3392" s="61"/>
      <c r="O3392" s="61"/>
      <c r="P3392" s="61"/>
      <c r="Q3392" s="61"/>
      <c r="R3392" s="61"/>
      <c r="S3392" s="61"/>
      <c r="T3392" s="61"/>
      <c r="U3392" s="61"/>
      <c r="V3392" s="61"/>
      <c r="W3392" s="61"/>
      <c r="X3392" s="61"/>
      <c r="Y3392" s="61"/>
      <c r="Z3392" s="61"/>
      <c r="AA3392" s="61"/>
      <c r="AB3392" s="61"/>
      <c r="AC3392" s="61"/>
      <c r="AD3392" s="61"/>
      <c r="AE3392" s="61"/>
      <c r="AF3392" s="61"/>
      <c r="AG3392" s="61"/>
      <c r="AH3392" s="61"/>
      <c r="AI3392" s="61"/>
      <c r="AJ3392" s="61"/>
      <c r="AK3392" s="61"/>
      <c r="AL3392" s="61"/>
      <c r="AM3392" s="61"/>
      <c r="AN3392" s="61"/>
      <c r="AO3392" s="61"/>
      <c r="AP3392" s="62"/>
      <c r="AQ3392" s="61"/>
      <c r="AR3392" s="61"/>
      <c r="AS3392" s="61"/>
      <c r="AT3392" s="61"/>
      <c r="AU3392" s="61"/>
      <c r="AV3392" s="61"/>
      <c r="AW3392" s="60"/>
    </row>
    <row r="3393" s="59" customFormat="1" customHeight="1" spans="1:49">
      <c r="A3393" s="60"/>
      <c r="B3393" s="60"/>
      <c r="C3393" s="60"/>
      <c r="D3393" s="60"/>
      <c r="H3393" s="61"/>
      <c r="I3393" s="61"/>
      <c r="J3393" s="61"/>
      <c r="K3393" s="61"/>
      <c r="L3393" s="61"/>
      <c r="M3393" s="61"/>
      <c r="N3393" s="61"/>
      <c r="O3393" s="61"/>
      <c r="P3393" s="61"/>
      <c r="Q3393" s="61"/>
      <c r="R3393" s="61"/>
      <c r="S3393" s="61"/>
      <c r="T3393" s="61"/>
      <c r="U3393" s="61"/>
      <c r="V3393" s="61"/>
      <c r="W3393" s="61"/>
      <c r="X3393" s="61"/>
      <c r="Y3393" s="61"/>
      <c r="Z3393" s="61"/>
      <c r="AA3393" s="61"/>
      <c r="AB3393" s="61"/>
      <c r="AC3393" s="61"/>
      <c r="AD3393" s="61"/>
      <c r="AE3393" s="61"/>
      <c r="AF3393" s="61"/>
      <c r="AG3393" s="61"/>
      <c r="AH3393" s="61"/>
      <c r="AI3393" s="61"/>
      <c r="AJ3393" s="61"/>
      <c r="AK3393" s="61"/>
      <c r="AL3393" s="61"/>
      <c r="AM3393" s="61"/>
      <c r="AN3393" s="61"/>
      <c r="AO3393" s="61"/>
      <c r="AP3393" s="62"/>
      <c r="AQ3393" s="61"/>
      <c r="AR3393" s="61"/>
      <c r="AS3393" s="61"/>
      <c r="AT3393" s="61"/>
      <c r="AU3393" s="61"/>
      <c r="AV3393" s="61"/>
      <c r="AW3393" s="60"/>
    </row>
    <row r="3394" s="59" customFormat="1" customHeight="1" spans="1:49">
      <c r="A3394" s="60"/>
      <c r="B3394" s="60"/>
      <c r="C3394" s="60"/>
      <c r="D3394" s="60"/>
      <c r="H3394" s="61"/>
      <c r="I3394" s="61"/>
      <c r="J3394" s="61"/>
      <c r="K3394" s="61"/>
      <c r="L3394" s="61"/>
      <c r="M3394" s="61"/>
      <c r="N3394" s="61"/>
      <c r="O3394" s="61"/>
      <c r="P3394" s="61"/>
      <c r="Q3394" s="61"/>
      <c r="R3394" s="61"/>
      <c r="S3394" s="61"/>
      <c r="T3394" s="61"/>
      <c r="U3394" s="61"/>
      <c r="V3394" s="61"/>
      <c r="W3394" s="61"/>
      <c r="X3394" s="61"/>
      <c r="Y3394" s="61"/>
      <c r="Z3394" s="61"/>
      <c r="AA3394" s="61"/>
      <c r="AB3394" s="61"/>
      <c r="AC3394" s="61"/>
      <c r="AD3394" s="61"/>
      <c r="AE3394" s="61"/>
      <c r="AF3394" s="61"/>
      <c r="AG3394" s="61"/>
      <c r="AH3394" s="61"/>
      <c r="AI3394" s="61"/>
      <c r="AJ3394" s="61"/>
      <c r="AK3394" s="61"/>
      <c r="AL3394" s="61"/>
      <c r="AM3394" s="61"/>
      <c r="AN3394" s="61"/>
      <c r="AO3394" s="61"/>
      <c r="AP3394" s="62"/>
      <c r="AQ3394" s="61"/>
      <c r="AR3394" s="61"/>
      <c r="AS3394" s="61"/>
      <c r="AT3394" s="61"/>
      <c r="AU3394" s="61"/>
      <c r="AV3394" s="61"/>
      <c r="AW3394" s="60"/>
    </row>
    <row r="3395" s="59" customFormat="1" customHeight="1" spans="1:49">
      <c r="A3395" s="60"/>
      <c r="B3395" s="60"/>
      <c r="C3395" s="60"/>
      <c r="D3395" s="60"/>
      <c r="H3395" s="61"/>
      <c r="I3395" s="61"/>
      <c r="J3395" s="61"/>
      <c r="K3395" s="61"/>
      <c r="L3395" s="61"/>
      <c r="M3395" s="61"/>
      <c r="N3395" s="61"/>
      <c r="O3395" s="61"/>
      <c r="P3395" s="61"/>
      <c r="Q3395" s="61"/>
      <c r="R3395" s="61"/>
      <c r="S3395" s="61"/>
      <c r="T3395" s="61"/>
      <c r="U3395" s="61"/>
      <c r="V3395" s="61"/>
      <c r="W3395" s="61"/>
      <c r="X3395" s="61"/>
      <c r="Y3395" s="61"/>
      <c r="Z3395" s="61"/>
      <c r="AA3395" s="61"/>
      <c r="AB3395" s="61"/>
      <c r="AC3395" s="61"/>
      <c r="AD3395" s="61"/>
      <c r="AE3395" s="61"/>
      <c r="AF3395" s="61"/>
      <c r="AG3395" s="61"/>
      <c r="AH3395" s="61"/>
      <c r="AI3395" s="61"/>
      <c r="AJ3395" s="61"/>
      <c r="AK3395" s="61"/>
      <c r="AL3395" s="61"/>
      <c r="AM3395" s="61"/>
      <c r="AN3395" s="61"/>
      <c r="AO3395" s="61"/>
      <c r="AP3395" s="62"/>
      <c r="AQ3395" s="61"/>
      <c r="AR3395" s="61"/>
      <c r="AS3395" s="61"/>
      <c r="AT3395" s="61"/>
      <c r="AU3395" s="61"/>
      <c r="AV3395" s="61"/>
      <c r="AW3395" s="60"/>
    </row>
    <row r="3396" s="59" customFormat="1" customHeight="1" spans="1:49">
      <c r="A3396" s="60"/>
      <c r="B3396" s="60"/>
      <c r="C3396" s="60"/>
      <c r="D3396" s="60"/>
      <c r="H3396" s="61"/>
      <c r="I3396" s="61"/>
      <c r="J3396" s="61"/>
      <c r="K3396" s="61"/>
      <c r="L3396" s="61"/>
      <c r="M3396" s="61"/>
      <c r="N3396" s="61"/>
      <c r="O3396" s="61"/>
      <c r="P3396" s="61"/>
      <c r="Q3396" s="61"/>
      <c r="R3396" s="61"/>
      <c r="S3396" s="61"/>
      <c r="T3396" s="61"/>
      <c r="U3396" s="61"/>
      <c r="V3396" s="61"/>
      <c r="W3396" s="61"/>
      <c r="X3396" s="61"/>
      <c r="Y3396" s="61"/>
      <c r="Z3396" s="61"/>
      <c r="AA3396" s="61"/>
      <c r="AB3396" s="61"/>
      <c r="AC3396" s="61"/>
      <c r="AD3396" s="61"/>
      <c r="AE3396" s="61"/>
      <c r="AF3396" s="61"/>
      <c r="AG3396" s="61"/>
      <c r="AH3396" s="61"/>
      <c r="AI3396" s="61"/>
      <c r="AJ3396" s="61"/>
      <c r="AK3396" s="61"/>
      <c r="AL3396" s="61"/>
      <c r="AM3396" s="61"/>
      <c r="AN3396" s="61"/>
      <c r="AO3396" s="61"/>
      <c r="AP3396" s="62"/>
      <c r="AQ3396" s="61"/>
      <c r="AR3396" s="61"/>
      <c r="AS3396" s="61"/>
      <c r="AT3396" s="61"/>
      <c r="AU3396" s="61"/>
      <c r="AV3396" s="61"/>
      <c r="AW3396" s="60"/>
    </row>
    <row r="3397" s="59" customFormat="1" customHeight="1" spans="1:49">
      <c r="A3397" s="60"/>
      <c r="B3397" s="60"/>
      <c r="C3397" s="60"/>
      <c r="D3397" s="60"/>
      <c r="H3397" s="61"/>
      <c r="I3397" s="61"/>
      <c r="J3397" s="61"/>
      <c r="K3397" s="61"/>
      <c r="L3397" s="61"/>
      <c r="M3397" s="61"/>
      <c r="N3397" s="61"/>
      <c r="O3397" s="61"/>
      <c r="P3397" s="61"/>
      <c r="Q3397" s="61"/>
      <c r="R3397" s="61"/>
      <c r="S3397" s="61"/>
      <c r="T3397" s="61"/>
      <c r="U3397" s="61"/>
      <c r="V3397" s="61"/>
      <c r="W3397" s="61"/>
      <c r="X3397" s="61"/>
      <c r="Y3397" s="61"/>
      <c r="Z3397" s="61"/>
      <c r="AA3397" s="61"/>
      <c r="AB3397" s="61"/>
      <c r="AC3397" s="61"/>
      <c r="AD3397" s="61"/>
      <c r="AE3397" s="61"/>
      <c r="AF3397" s="61"/>
      <c r="AG3397" s="61"/>
      <c r="AH3397" s="61"/>
      <c r="AI3397" s="61"/>
      <c r="AJ3397" s="61"/>
      <c r="AK3397" s="61"/>
      <c r="AL3397" s="61"/>
      <c r="AM3397" s="61"/>
      <c r="AN3397" s="61"/>
      <c r="AO3397" s="61"/>
      <c r="AP3397" s="62"/>
      <c r="AQ3397" s="61"/>
      <c r="AR3397" s="61"/>
      <c r="AS3397" s="61"/>
      <c r="AT3397" s="61"/>
      <c r="AU3397" s="61"/>
      <c r="AV3397" s="61"/>
      <c r="AW3397" s="60"/>
    </row>
    <row r="3398" s="59" customFormat="1" customHeight="1" spans="1:49">
      <c r="A3398" s="60"/>
      <c r="B3398" s="60"/>
      <c r="C3398" s="60"/>
      <c r="D3398" s="60"/>
      <c r="H3398" s="61"/>
      <c r="I3398" s="61"/>
      <c r="J3398" s="61"/>
      <c r="K3398" s="61"/>
      <c r="L3398" s="61"/>
      <c r="M3398" s="61"/>
      <c r="N3398" s="61"/>
      <c r="O3398" s="61"/>
      <c r="P3398" s="61"/>
      <c r="Q3398" s="61"/>
      <c r="R3398" s="61"/>
      <c r="S3398" s="61"/>
      <c r="T3398" s="61"/>
      <c r="U3398" s="61"/>
      <c r="V3398" s="61"/>
      <c r="W3398" s="61"/>
      <c r="X3398" s="61"/>
      <c r="Y3398" s="61"/>
      <c r="Z3398" s="61"/>
      <c r="AA3398" s="61"/>
      <c r="AB3398" s="61"/>
      <c r="AC3398" s="61"/>
      <c r="AD3398" s="61"/>
      <c r="AE3398" s="61"/>
      <c r="AF3398" s="61"/>
      <c r="AG3398" s="61"/>
      <c r="AH3398" s="61"/>
      <c r="AI3398" s="61"/>
      <c r="AJ3398" s="61"/>
      <c r="AK3398" s="61"/>
      <c r="AL3398" s="61"/>
      <c r="AM3398" s="61"/>
      <c r="AN3398" s="61"/>
      <c r="AO3398" s="61"/>
      <c r="AP3398" s="62"/>
      <c r="AQ3398" s="61"/>
      <c r="AR3398" s="61"/>
      <c r="AS3398" s="61"/>
      <c r="AT3398" s="61"/>
      <c r="AU3398" s="61"/>
      <c r="AV3398" s="61"/>
      <c r="AW3398" s="60"/>
    </row>
    <row r="3399" s="59" customFormat="1" customHeight="1" spans="1:49">
      <c r="A3399" s="60"/>
      <c r="B3399" s="60"/>
      <c r="C3399" s="60"/>
      <c r="D3399" s="60"/>
      <c r="H3399" s="61"/>
      <c r="I3399" s="61"/>
      <c r="J3399" s="61"/>
      <c r="K3399" s="61"/>
      <c r="L3399" s="61"/>
      <c r="M3399" s="61"/>
      <c r="N3399" s="61"/>
      <c r="O3399" s="61"/>
      <c r="P3399" s="61"/>
      <c r="Q3399" s="61"/>
      <c r="R3399" s="61"/>
      <c r="S3399" s="61"/>
      <c r="T3399" s="61"/>
      <c r="U3399" s="61"/>
      <c r="V3399" s="61"/>
      <c r="W3399" s="61"/>
      <c r="X3399" s="61"/>
      <c r="Y3399" s="61"/>
      <c r="Z3399" s="61"/>
      <c r="AA3399" s="61"/>
      <c r="AB3399" s="61"/>
      <c r="AC3399" s="61"/>
      <c r="AD3399" s="61"/>
      <c r="AE3399" s="61"/>
      <c r="AF3399" s="61"/>
      <c r="AG3399" s="61"/>
      <c r="AH3399" s="61"/>
      <c r="AI3399" s="61"/>
      <c r="AJ3399" s="61"/>
      <c r="AK3399" s="61"/>
      <c r="AL3399" s="61"/>
      <c r="AM3399" s="61"/>
      <c r="AN3399" s="61"/>
      <c r="AO3399" s="61"/>
      <c r="AP3399" s="62"/>
      <c r="AQ3399" s="61"/>
      <c r="AR3399" s="61"/>
      <c r="AS3399" s="61"/>
      <c r="AT3399" s="61"/>
      <c r="AU3399" s="61"/>
      <c r="AV3399" s="61"/>
      <c r="AW3399" s="60"/>
    </row>
    <row r="3400" s="59" customFormat="1" customHeight="1" spans="1:49">
      <c r="A3400" s="60"/>
      <c r="B3400" s="60"/>
      <c r="C3400" s="60"/>
      <c r="D3400" s="60"/>
      <c r="H3400" s="61"/>
      <c r="I3400" s="61"/>
      <c r="J3400" s="61"/>
      <c r="K3400" s="61"/>
      <c r="L3400" s="61"/>
      <c r="M3400" s="61"/>
      <c r="N3400" s="61"/>
      <c r="O3400" s="61"/>
      <c r="P3400" s="61"/>
      <c r="Q3400" s="61"/>
      <c r="R3400" s="61"/>
      <c r="S3400" s="61"/>
      <c r="T3400" s="61"/>
      <c r="U3400" s="61"/>
      <c r="V3400" s="61"/>
      <c r="W3400" s="61"/>
      <c r="X3400" s="61"/>
      <c r="Y3400" s="61"/>
      <c r="Z3400" s="61"/>
      <c r="AA3400" s="61"/>
      <c r="AB3400" s="61"/>
      <c r="AC3400" s="61"/>
      <c r="AD3400" s="61"/>
      <c r="AE3400" s="61"/>
      <c r="AF3400" s="61"/>
      <c r="AG3400" s="61"/>
      <c r="AH3400" s="61"/>
      <c r="AI3400" s="61"/>
      <c r="AJ3400" s="61"/>
      <c r="AK3400" s="61"/>
      <c r="AL3400" s="61"/>
      <c r="AM3400" s="61"/>
      <c r="AN3400" s="61"/>
      <c r="AO3400" s="61"/>
      <c r="AP3400" s="62"/>
      <c r="AQ3400" s="61"/>
      <c r="AR3400" s="61"/>
      <c r="AS3400" s="61"/>
      <c r="AT3400" s="61"/>
      <c r="AU3400" s="61"/>
      <c r="AV3400" s="61"/>
      <c r="AW3400" s="60"/>
    </row>
    <row r="3401" s="59" customFormat="1" customHeight="1" spans="1:49">
      <c r="A3401" s="60"/>
      <c r="B3401" s="60"/>
      <c r="C3401" s="60"/>
      <c r="D3401" s="60"/>
      <c r="H3401" s="61"/>
      <c r="I3401" s="61"/>
      <c r="J3401" s="61"/>
      <c r="K3401" s="61"/>
      <c r="L3401" s="61"/>
      <c r="M3401" s="61"/>
      <c r="N3401" s="61"/>
      <c r="O3401" s="61"/>
      <c r="P3401" s="61"/>
      <c r="Q3401" s="61"/>
      <c r="R3401" s="61"/>
      <c r="S3401" s="61"/>
      <c r="T3401" s="61"/>
      <c r="U3401" s="61"/>
      <c r="V3401" s="61"/>
      <c r="W3401" s="61"/>
      <c r="X3401" s="61"/>
      <c r="Y3401" s="61"/>
      <c r="Z3401" s="61"/>
      <c r="AA3401" s="61"/>
      <c r="AB3401" s="61"/>
      <c r="AC3401" s="61"/>
      <c r="AD3401" s="61"/>
      <c r="AE3401" s="61"/>
      <c r="AF3401" s="61"/>
      <c r="AG3401" s="61"/>
      <c r="AH3401" s="61"/>
      <c r="AI3401" s="61"/>
      <c r="AJ3401" s="61"/>
      <c r="AK3401" s="61"/>
      <c r="AL3401" s="61"/>
      <c r="AM3401" s="61"/>
      <c r="AN3401" s="61"/>
      <c r="AO3401" s="61"/>
      <c r="AP3401" s="62"/>
      <c r="AQ3401" s="61"/>
      <c r="AR3401" s="61"/>
      <c r="AS3401" s="61"/>
      <c r="AT3401" s="61"/>
      <c r="AU3401" s="61"/>
      <c r="AV3401" s="61"/>
      <c r="AW3401" s="60"/>
    </row>
    <row r="3402" s="59" customFormat="1" customHeight="1" spans="1:49">
      <c r="A3402" s="60"/>
      <c r="B3402" s="60"/>
      <c r="C3402" s="60"/>
      <c r="D3402" s="60"/>
      <c r="H3402" s="61"/>
      <c r="I3402" s="61"/>
      <c r="J3402" s="61"/>
      <c r="K3402" s="61"/>
      <c r="L3402" s="61"/>
      <c r="M3402" s="61"/>
      <c r="N3402" s="61"/>
      <c r="O3402" s="61"/>
      <c r="P3402" s="61"/>
      <c r="Q3402" s="61"/>
      <c r="R3402" s="61"/>
      <c r="S3402" s="61"/>
      <c r="T3402" s="61"/>
      <c r="U3402" s="61"/>
      <c r="V3402" s="61"/>
      <c r="W3402" s="61"/>
      <c r="X3402" s="61"/>
      <c r="Y3402" s="61"/>
      <c r="Z3402" s="61"/>
      <c r="AA3402" s="61"/>
      <c r="AB3402" s="61"/>
      <c r="AC3402" s="61"/>
      <c r="AD3402" s="61"/>
      <c r="AE3402" s="61"/>
      <c r="AF3402" s="61"/>
      <c r="AG3402" s="61"/>
      <c r="AH3402" s="61"/>
      <c r="AI3402" s="61"/>
      <c r="AJ3402" s="61"/>
      <c r="AK3402" s="61"/>
      <c r="AL3402" s="61"/>
      <c r="AM3402" s="61"/>
      <c r="AN3402" s="61"/>
      <c r="AO3402" s="61"/>
      <c r="AP3402" s="62"/>
      <c r="AQ3402" s="61"/>
      <c r="AR3402" s="61"/>
      <c r="AS3402" s="61"/>
      <c r="AT3402" s="61"/>
      <c r="AU3402" s="61"/>
      <c r="AV3402" s="61"/>
      <c r="AW3402" s="60"/>
    </row>
    <row r="3403" s="59" customFormat="1" customHeight="1" spans="1:49">
      <c r="A3403" s="60"/>
      <c r="B3403" s="60"/>
      <c r="C3403" s="60"/>
      <c r="D3403" s="60"/>
      <c r="H3403" s="61"/>
      <c r="I3403" s="61"/>
      <c r="J3403" s="61"/>
      <c r="K3403" s="61"/>
      <c r="L3403" s="61"/>
      <c r="M3403" s="61"/>
      <c r="N3403" s="61"/>
      <c r="O3403" s="61"/>
      <c r="P3403" s="61"/>
      <c r="Q3403" s="61"/>
      <c r="R3403" s="61"/>
      <c r="S3403" s="61"/>
      <c r="T3403" s="61"/>
      <c r="U3403" s="61"/>
      <c r="V3403" s="61"/>
      <c r="W3403" s="61"/>
      <c r="X3403" s="61"/>
      <c r="Y3403" s="61"/>
      <c r="Z3403" s="61"/>
      <c r="AA3403" s="61"/>
      <c r="AB3403" s="61"/>
      <c r="AC3403" s="61"/>
      <c r="AD3403" s="61"/>
      <c r="AE3403" s="61"/>
      <c r="AF3403" s="61"/>
      <c r="AG3403" s="61"/>
      <c r="AH3403" s="61"/>
      <c r="AI3403" s="61"/>
      <c r="AJ3403" s="61"/>
      <c r="AK3403" s="61"/>
      <c r="AL3403" s="61"/>
      <c r="AM3403" s="61"/>
      <c r="AN3403" s="61"/>
      <c r="AO3403" s="61"/>
      <c r="AP3403" s="62"/>
      <c r="AQ3403" s="61"/>
      <c r="AR3403" s="61"/>
      <c r="AS3403" s="61"/>
      <c r="AT3403" s="61"/>
      <c r="AU3403" s="61"/>
      <c r="AV3403" s="61"/>
      <c r="AW3403" s="60"/>
    </row>
    <row r="3404" s="59" customFormat="1" customHeight="1" spans="1:49">
      <c r="A3404" s="60"/>
      <c r="B3404" s="60"/>
      <c r="C3404" s="60"/>
      <c r="D3404" s="60"/>
      <c r="H3404" s="61"/>
      <c r="I3404" s="61"/>
      <c r="J3404" s="61"/>
      <c r="K3404" s="61"/>
      <c r="L3404" s="61"/>
      <c r="M3404" s="61"/>
      <c r="N3404" s="61"/>
      <c r="O3404" s="61"/>
      <c r="P3404" s="61"/>
      <c r="Q3404" s="61"/>
      <c r="R3404" s="61"/>
      <c r="S3404" s="61"/>
      <c r="T3404" s="61"/>
      <c r="U3404" s="61"/>
      <c r="V3404" s="61"/>
      <c r="W3404" s="61"/>
      <c r="X3404" s="61"/>
      <c r="Y3404" s="61"/>
      <c r="Z3404" s="61"/>
      <c r="AA3404" s="61"/>
      <c r="AB3404" s="61"/>
      <c r="AC3404" s="61"/>
      <c r="AD3404" s="61"/>
      <c r="AE3404" s="61"/>
      <c r="AF3404" s="61"/>
      <c r="AG3404" s="61"/>
      <c r="AH3404" s="61"/>
      <c r="AI3404" s="61"/>
      <c r="AJ3404" s="61"/>
      <c r="AK3404" s="61"/>
      <c r="AL3404" s="61"/>
      <c r="AM3404" s="61"/>
      <c r="AN3404" s="61"/>
      <c r="AO3404" s="61"/>
      <c r="AP3404" s="62"/>
      <c r="AQ3404" s="61"/>
      <c r="AR3404" s="61"/>
      <c r="AS3404" s="61"/>
      <c r="AT3404" s="61"/>
      <c r="AU3404" s="61"/>
      <c r="AV3404" s="61"/>
      <c r="AW3404" s="60"/>
    </row>
    <row r="3405" s="59" customFormat="1" customHeight="1" spans="1:49">
      <c r="A3405" s="60"/>
      <c r="B3405" s="60"/>
      <c r="C3405" s="60"/>
      <c r="D3405" s="60"/>
      <c r="H3405" s="61"/>
      <c r="I3405" s="61"/>
      <c r="J3405" s="61"/>
      <c r="K3405" s="61"/>
      <c r="L3405" s="61"/>
      <c r="M3405" s="61"/>
      <c r="N3405" s="61"/>
      <c r="O3405" s="61"/>
      <c r="P3405" s="61"/>
      <c r="Q3405" s="61"/>
      <c r="R3405" s="61"/>
      <c r="S3405" s="61"/>
      <c r="T3405" s="61"/>
      <c r="U3405" s="61"/>
      <c r="V3405" s="61"/>
      <c r="W3405" s="61"/>
      <c r="X3405" s="61"/>
      <c r="Y3405" s="61"/>
      <c r="Z3405" s="61"/>
      <c r="AA3405" s="61"/>
      <c r="AB3405" s="61"/>
      <c r="AC3405" s="61"/>
      <c r="AD3405" s="61"/>
      <c r="AE3405" s="61"/>
      <c r="AF3405" s="61"/>
      <c r="AG3405" s="61"/>
      <c r="AH3405" s="61"/>
      <c r="AI3405" s="61"/>
      <c r="AJ3405" s="61"/>
      <c r="AK3405" s="61"/>
      <c r="AL3405" s="61"/>
      <c r="AM3405" s="61"/>
      <c r="AN3405" s="61"/>
      <c r="AO3405" s="61"/>
      <c r="AP3405" s="62"/>
      <c r="AQ3405" s="61"/>
      <c r="AR3405" s="61"/>
      <c r="AS3405" s="61"/>
      <c r="AT3405" s="61"/>
      <c r="AU3405" s="61"/>
      <c r="AV3405" s="61"/>
      <c r="AW3405" s="60"/>
    </row>
    <row r="3406" s="59" customFormat="1" customHeight="1" spans="1:49">
      <c r="A3406" s="60"/>
      <c r="B3406" s="60"/>
      <c r="C3406" s="60"/>
      <c r="D3406" s="60"/>
      <c r="H3406" s="61"/>
      <c r="I3406" s="61"/>
      <c r="J3406" s="61"/>
      <c r="K3406" s="61"/>
      <c r="L3406" s="61"/>
      <c r="M3406" s="61"/>
      <c r="N3406" s="61"/>
      <c r="O3406" s="61"/>
      <c r="P3406" s="61"/>
      <c r="Q3406" s="61"/>
      <c r="R3406" s="61"/>
      <c r="S3406" s="61"/>
      <c r="T3406" s="61"/>
      <c r="U3406" s="61"/>
      <c r="V3406" s="61"/>
      <c r="W3406" s="61"/>
      <c r="X3406" s="61"/>
      <c r="Y3406" s="61"/>
      <c r="Z3406" s="61"/>
      <c r="AA3406" s="61"/>
      <c r="AB3406" s="61"/>
      <c r="AC3406" s="61"/>
      <c r="AD3406" s="61"/>
      <c r="AE3406" s="61"/>
      <c r="AF3406" s="61"/>
      <c r="AG3406" s="61"/>
      <c r="AH3406" s="61"/>
      <c r="AI3406" s="61"/>
      <c r="AJ3406" s="61"/>
      <c r="AK3406" s="61"/>
      <c r="AL3406" s="61"/>
      <c r="AM3406" s="61"/>
      <c r="AN3406" s="61"/>
      <c r="AO3406" s="61"/>
      <c r="AP3406" s="62"/>
      <c r="AQ3406" s="61"/>
      <c r="AR3406" s="61"/>
      <c r="AS3406" s="61"/>
      <c r="AT3406" s="61"/>
      <c r="AU3406" s="61"/>
      <c r="AV3406" s="61"/>
      <c r="AW3406" s="60"/>
    </row>
    <row r="3407" s="59" customFormat="1" customHeight="1" spans="1:49">
      <c r="A3407" s="60"/>
      <c r="B3407" s="60"/>
      <c r="C3407" s="60"/>
      <c r="D3407" s="60"/>
      <c r="H3407" s="61"/>
      <c r="I3407" s="61"/>
      <c r="J3407" s="61"/>
      <c r="K3407" s="61"/>
      <c r="L3407" s="61"/>
      <c r="M3407" s="61"/>
      <c r="N3407" s="61"/>
      <c r="O3407" s="61"/>
      <c r="P3407" s="61"/>
      <c r="Q3407" s="61"/>
      <c r="R3407" s="61"/>
      <c r="S3407" s="61"/>
      <c r="T3407" s="61"/>
      <c r="U3407" s="61"/>
      <c r="V3407" s="61"/>
      <c r="W3407" s="61"/>
      <c r="X3407" s="61"/>
      <c r="Y3407" s="61"/>
      <c r="Z3407" s="61"/>
      <c r="AA3407" s="61"/>
      <c r="AB3407" s="61"/>
      <c r="AC3407" s="61"/>
      <c r="AD3407" s="61"/>
      <c r="AE3407" s="61"/>
      <c r="AF3407" s="61"/>
      <c r="AG3407" s="61"/>
      <c r="AH3407" s="61"/>
      <c r="AI3407" s="61"/>
      <c r="AJ3407" s="61"/>
      <c r="AK3407" s="61"/>
      <c r="AL3407" s="61"/>
      <c r="AM3407" s="61"/>
      <c r="AN3407" s="61"/>
      <c r="AO3407" s="61"/>
      <c r="AP3407" s="62"/>
      <c r="AQ3407" s="61"/>
      <c r="AR3407" s="61"/>
      <c r="AS3407" s="61"/>
      <c r="AT3407" s="61"/>
      <c r="AU3407" s="61"/>
      <c r="AV3407" s="61"/>
      <c r="AW3407" s="60"/>
    </row>
    <row r="3408" s="59" customFormat="1" customHeight="1" spans="1:49">
      <c r="A3408" s="60"/>
      <c r="B3408" s="60"/>
      <c r="C3408" s="60"/>
      <c r="D3408" s="60"/>
      <c r="H3408" s="61"/>
      <c r="I3408" s="61"/>
      <c r="J3408" s="61"/>
      <c r="K3408" s="61"/>
      <c r="L3408" s="61"/>
      <c r="M3408" s="61"/>
      <c r="N3408" s="61"/>
      <c r="O3408" s="61"/>
      <c r="P3408" s="61"/>
      <c r="Q3408" s="61"/>
      <c r="R3408" s="61"/>
      <c r="S3408" s="61"/>
      <c r="T3408" s="61"/>
      <c r="U3408" s="61"/>
      <c r="V3408" s="61"/>
      <c r="W3408" s="61"/>
      <c r="X3408" s="61"/>
      <c r="Y3408" s="61"/>
      <c r="Z3408" s="61"/>
      <c r="AA3408" s="61"/>
      <c r="AB3408" s="61"/>
      <c r="AC3408" s="61"/>
      <c r="AD3408" s="61"/>
      <c r="AE3408" s="61"/>
      <c r="AF3408" s="61"/>
      <c r="AG3408" s="61"/>
      <c r="AH3408" s="61"/>
      <c r="AI3408" s="61"/>
      <c r="AJ3408" s="61"/>
      <c r="AK3408" s="61"/>
      <c r="AL3408" s="61"/>
      <c r="AM3408" s="61"/>
      <c r="AN3408" s="61"/>
      <c r="AO3408" s="61"/>
      <c r="AP3408" s="62"/>
      <c r="AQ3408" s="61"/>
      <c r="AR3408" s="61"/>
      <c r="AS3408" s="61"/>
      <c r="AT3408" s="61"/>
      <c r="AU3408" s="61"/>
      <c r="AV3408" s="61"/>
      <c r="AW3408" s="60"/>
    </row>
    <row r="3409" s="59" customFormat="1" customHeight="1" spans="1:49">
      <c r="A3409" s="60"/>
      <c r="B3409" s="60"/>
      <c r="C3409" s="60"/>
      <c r="D3409" s="60"/>
      <c r="H3409" s="61"/>
      <c r="I3409" s="61"/>
      <c r="J3409" s="61"/>
      <c r="K3409" s="61"/>
      <c r="L3409" s="61"/>
      <c r="M3409" s="61"/>
      <c r="N3409" s="61"/>
      <c r="O3409" s="61"/>
      <c r="P3409" s="61"/>
      <c r="Q3409" s="61"/>
      <c r="R3409" s="61"/>
      <c r="S3409" s="61"/>
      <c r="T3409" s="61"/>
      <c r="U3409" s="61"/>
      <c r="V3409" s="61"/>
      <c r="W3409" s="61"/>
      <c r="X3409" s="61"/>
      <c r="Y3409" s="61"/>
      <c r="Z3409" s="61"/>
      <c r="AA3409" s="61"/>
      <c r="AB3409" s="61"/>
      <c r="AC3409" s="61"/>
      <c r="AD3409" s="61"/>
      <c r="AE3409" s="61"/>
      <c r="AF3409" s="61"/>
      <c r="AG3409" s="61"/>
      <c r="AH3409" s="61"/>
      <c r="AI3409" s="61"/>
      <c r="AJ3409" s="61"/>
      <c r="AK3409" s="61"/>
      <c r="AL3409" s="61"/>
      <c r="AM3409" s="61"/>
      <c r="AN3409" s="61"/>
      <c r="AO3409" s="61"/>
      <c r="AP3409" s="62"/>
      <c r="AQ3409" s="61"/>
      <c r="AR3409" s="61"/>
      <c r="AS3409" s="61"/>
      <c r="AT3409" s="61"/>
      <c r="AU3409" s="61"/>
      <c r="AV3409" s="61"/>
      <c r="AW3409" s="60"/>
    </row>
    <row r="3410" s="59" customFormat="1" customHeight="1" spans="1:49">
      <c r="A3410" s="60"/>
      <c r="B3410" s="60"/>
      <c r="C3410" s="60"/>
      <c r="D3410" s="60"/>
      <c r="H3410" s="61"/>
      <c r="I3410" s="61"/>
      <c r="J3410" s="61"/>
      <c r="K3410" s="61"/>
      <c r="L3410" s="61"/>
      <c r="M3410" s="61"/>
      <c r="N3410" s="61"/>
      <c r="O3410" s="61"/>
      <c r="P3410" s="61"/>
      <c r="Q3410" s="61"/>
      <c r="R3410" s="61"/>
      <c r="S3410" s="61"/>
      <c r="T3410" s="61"/>
      <c r="U3410" s="61"/>
      <c r="V3410" s="61"/>
      <c r="W3410" s="61"/>
      <c r="X3410" s="61"/>
      <c r="Y3410" s="61"/>
      <c r="Z3410" s="61"/>
      <c r="AA3410" s="61"/>
      <c r="AB3410" s="61"/>
      <c r="AC3410" s="61"/>
      <c r="AD3410" s="61"/>
      <c r="AE3410" s="61"/>
      <c r="AF3410" s="61"/>
      <c r="AG3410" s="61"/>
      <c r="AH3410" s="61"/>
      <c r="AI3410" s="61"/>
      <c r="AJ3410" s="61"/>
      <c r="AK3410" s="61"/>
      <c r="AL3410" s="61"/>
      <c r="AM3410" s="61"/>
      <c r="AN3410" s="61"/>
      <c r="AO3410" s="61"/>
      <c r="AP3410" s="62"/>
      <c r="AQ3410" s="61"/>
      <c r="AR3410" s="61"/>
      <c r="AS3410" s="61"/>
      <c r="AT3410" s="61"/>
      <c r="AU3410" s="61"/>
      <c r="AV3410" s="61"/>
      <c r="AW3410" s="60"/>
    </row>
    <row r="3411" s="59" customFormat="1" customHeight="1" spans="1:49">
      <c r="A3411" s="60"/>
      <c r="B3411" s="60"/>
      <c r="C3411" s="60"/>
      <c r="D3411" s="60"/>
      <c r="H3411" s="61"/>
      <c r="I3411" s="61"/>
      <c r="J3411" s="61"/>
      <c r="K3411" s="61"/>
      <c r="L3411" s="61"/>
      <c r="M3411" s="61"/>
      <c r="N3411" s="61"/>
      <c r="O3411" s="61"/>
      <c r="P3411" s="61"/>
      <c r="Q3411" s="61"/>
      <c r="R3411" s="61"/>
      <c r="S3411" s="61"/>
      <c r="T3411" s="61"/>
      <c r="U3411" s="61"/>
      <c r="V3411" s="61"/>
      <c r="W3411" s="61"/>
      <c r="X3411" s="61"/>
      <c r="Y3411" s="61"/>
      <c r="Z3411" s="61"/>
      <c r="AA3411" s="61"/>
      <c r="AB3411" s="61"/>
      <c r="AC3411" s="61"/>
      <c r="AD3411" s="61"/>
      <c r="AE3411" s="61"/>
      <c r="AF3411" s="61"/>
      <c r="AG3411" s="61"/>
      <c r="AH3411" s="61"/>
      <c r="AI3411" s="61"/>
      <c r="AJ3411" s="61"/>
      <c r="AK3411" s="61"/>
      <c r="AL3411" s="61"/>
      <c r="AM3411" s="61"/>
      <c r="AN3411" s="61"/>
      <c r="AO3411" s="61"/>
      <c r="AP3411" s="62"/>
      <c r="AQ3411" s="61"/>
      <c r="AR3411" s="61"/>
      <c r="AS3411" s="61"/>
      <c r="AT3411" s="61"/>
      <c r="AU3411" s="61"/>
      <c r="AV3411" s="61"/>
      <c r="AW3411" s="60"/>
    </row>
    <row r="3412" s="59" customFormat="1" customHeight="1" spans="1:49">
      <c r="A3412" s="60"/>
      <c r="B3412" s="60"/>
      <c r="C3412" s="60"/>
      <c r="D3412" s="60"/>
      <c r="H3412" s="61"/>
      <c r="I3412" s="61"/>
      <c r="J3412" s="61"/>
      <c r="K3412" s="61"/>
      <c r="L3412" s="61"/>
      <c r="M3412" s="61"/>
      <c r="N3412" s="61"/>
      <c r="O3412" s="61"/>
      <c r="P3412" s="61"/>
      <c r="Q3412" s="61"/>
      <c r="R3412" s="61"/>
      <c r="S3412" s="61"/>
      <c r="T3412" s="61"/>
      <c r="U3412" s="61"/>
      <c r="V3412" s="61"/>
      <c r="W3412" s="61"/>
      <c r="X3412" s="61"/>
      <c r="Y3412" s="61"/>
      <c r="Z3412" s="61"/>
      <c r="AA3412" s="61"/>
      <c r="AB3412" s="61"/>
      <c r="AC3412" s="61"/>
      <c r="AD3412" s="61"/>
      <c r="AE3412" s="61"/>
      <c r="AF3412" s="61"/>
      <c r="AG3412" s="61"/>
      <c r="AH3412" s="61"/>
      <c r="AI3412" s="61"/>
      <c r="AJ3412" s="61"/>
      <c r="AK3412" s="61"/>
      <c r="AL3412" s="61"/>
      <c r="AM3412" s="61"/>
      <c r="AN3412" s="61"/>
      <c r="AO3412" s="61"/>
      <c r="AP3412" s="62"/>
      <c r="AQ3412" s="61"/>
      <c r="AR3412" s="61"/>
      <c r="AS3412" s="61"/>
      <c r="AT3412" s="61"/>
      <c r="AU3412" s="61"/>
      <c r="AV3412" s="61"/>
      <c r="AW3412" s="60"/>
    </row>
    <row r="3413" s="59" customFormat="1" customHeight="1" spans="1:49">
      <c r="A3413" s="60"/>
      <c r="B3413" s="60"/>
      <c r="C3413" s="60"/>
      <c r="D3413" s="60"/>
      <c r="H3413" s="61"/>
      <c r="I3413" s="61"/>
      <c r="J3413" s="61"/>
      <c r="K3413" s="61"/>
      <c r="L3413" s="61"/>
      <c r="M3413" s="61"/>
      <c r="N3413" s="61"/>
      <c r="O3413" s="61"/>
      <c r="P3413" s="61"/>
      <c r="Q3413" s="61"/>
      <c r="R3413" s="61"/>
      <c r="S3413" s="61"/>
      <c r="T3413" s="61"/>
      <c r="U3413" s="61"/>
      <c r="V3413" s="61"/>
      <c r="W3413" s="61"/>
      <c r="X3413" s="61"/>
      <c r="Y3413" s="61"/>
      <c r="Z3413" s="61"/>
      <c r="AA3413" s="61"/>
      <c r="AB3413" s="61"/>
      <c r="AC3413" s="61"/>
      <c r="AD3413" s="61"/>
      <c r="AE3413" s="61"/>
      <c r="AF3413" s="61"/>
      <c r="AG3413" s="61"/>
      <c r="AH3413" s="61"/>
      <c r="AI3413" s="61"/>
      <c r="AJ3413" s="61"/>
      <c r="AK3413" s="61"/>
      <c r="AL3413" s="61"/>
      <c r="AM3413" s="61"/>
      <c r="AN3413" s="61"/>
      <c r="AO3413" s="61"/>
      <c r="AP3413" s="62"/>
      <c r="AQ3413" s="61"/>
      <c r="AR3413" s="61"/>
      <c r="AS3413" s="61"/>
      <c r="AT3413" s="61"/>
      <c r="AU3413" s="61"/>
      <c r="AV3413" s="61"/>
      <c r="AW3413" s="60"/>
    </row>
    <row r="3414" s="59" customFormat="1" customHeight="1" spans="1:49">
      <c r="A3414" s="60"/>
      <c r="B3414" s="60"/>
      <c r="C3414" s="60"/>
      <c r="D3414" s="60"/>
      <c r="H3414" s="61"/>
      <c r="I3414" s="61"/>
      <c r="J3414" s="61"/>
      <c r="K3414" s="61"/>
      <c r="L3414" s="61"/>
      <c r="M3414" s="61"/>
      <c r="N3414" s="61"/>
      <c r="O3414" s="61"/>
      <c r="P3414" s="61"/>
      <c r="Q3414" s="61"/>
      <c r="R3414" s="61"/>
      <c r="S3414" s="61"/>
      <c r="T3414" s="61"/>
      <c r="U3414" s="61"/>
      <c r="V3414" s="61"/>
      <c r="W3414" s="61"/>
      <c r="X3414" s="61"/>
      <c r="Y3414" s="61"/>
      <c r="Z3414" s="61"/>
      <c r="AA3414" s="61"/>
      <c r="AB3414" s="61"/>
      <c r="AC3414" s="61"/>
      <c r="AD3414" s="61"/>
      <c r="AE3414" s="61"/>
      <c r="AF3414" s="61"/>
      <c r="AG3414" s="61"/>
      <c r="AH3414" s="61"/>
      <c r="AI3414" s="61"/>
      <c r="AJ3414" s="61"/>
      <c r="AK3414" s="61"/>
      <c r="AL3414" s="61"/>
      <c r="AM3414" s="61"/>
      <c r="AN3414" s="61"/>
      <c r="AO3414" s="61"/>
      <c r="AP3414" s="62"/>
      <c r="AQ3414" s="61"/>
      <c r="AR3414" s="61"/>
      <c r="AS3414" s="61"/>
      <c r="AT3414" s="61"/>
      <c r="AU3414" s="61"/>
      <c r="AV3414" s="61"/>
      <c r="AW3414" s="60"/>
    </row>
    <row r="3415" s="59" customFormat="1" customHeight="1" spans="1:49">
      <c r="A3415" s="60"/>
      <c r="B3415" s="60"/>
      <c r="C3415" s="60"/>
      <c r="D3415" s="60"/>
      <c r="H3415" s="61"/>
      <c r="I3415" s="61"/>
      <c r="J3415" s="61"/>
      <c r="K3415" s="61"/>
      <c r="L3415" s="61"/>
      <c r="M3415" s="61"/>
      <c r="N3415" s="61"/>
      <c r="O3415" s="61"/>
      <c r="P3415" s="61"/>
      <c r="Q3415" s="61"/>
      <c r="R3415" s="61"/>
      <c r="S3415" s="61"/>
      <c r="T3415" s="61"/>
      <c r="U3415" s="61"/>
      <c r="V3415" s="61"/>
      <c r="W3415" s="61"/>
      <c r="X3415" s="61"/>
      <c r="Y3415" s="61"/>
      <c r="Z3415" s="61"/>
      <c r="AA3415" s="61"/>
      <c r="AB3415" s="61"/>
      <c r="AC3415" s="61"/>
      <c r="AD3415" s="61"/>
      <c r="AE3415" s="61"/>
      <c r="AF3415" s="61"/>
      <c r="AG3415" s="61"/>
      <c r="AH3415" s="61"/>
      <c r="AI3415" s="61"/>
      <c r="AJ3415" s="61"/>
      <c r="AK3415" s="61"/>
      <c r="AL3415" s="61"/>
      <c r="AM3415" s="61"/>
      <c r="AN3415" s="61"/>
      <c r="AO3415" s="61"/>
      <c r="AP3415" s="62"/>
      <c r="AQ3415" s="61"/>
      <c r="AR3415" s="61"/>
      <c r="AS3415" s="61"/>
      <c r="AT3415" s="61"/>
      <c r="AU3415" s="61"/>
      <c r="AV3415" s="61"/>
      <c r="AW3415" s="60"/>
    </row>
    <row r="3416" s="59" customFormat="1" customHeight="1" spans="1:49">
      <c r="A3416" s="60"/>
      <c r="B3416" s="60"/>
      <c r="C3416" s="60"/>
      <c r="D3416" s="60"/>
      <c r="H3416" s="61"/>
      <c r="I3416" s="61"/>
      <c r="J3416" s="61"/>
      <c r="K3416" s="61"/>
      <c r="L3416" s="61"/>
      <c r="M3416" s="61"/>
      <c r="N3416" s="61"/>
      <c r="O3416" s="61"/>
      <c r="P3416" s="61"/>
      <c r="Q3416" s="61"/>
      <c r="R3416" s="61"/>
      <c r="S3416" s="61"/>
      <c r="T3416" s="61"/>
      <c r="U3416" s="61"/>
      <c r="V3416" s="61"/>
      <c r="W3416" s="61"/>
      <c r="X3416" s="61"/>
      <c r="Y3416" s="61"/>
      <c r="Z3416" s="61"/>
      <c r="AA3416" s="61"/>
      <c r="AB3416" s="61"/>
      <c r="AC3416" s="61"/>
      <c r="AD3416" s="61"/>
      <c r="AE3416" s="61"/>
      <c r="AF3416" s="61"/>
      <c r="AG3416" s="61"/>
      <c r="AH3416" s="61"/>
      <c r="AI3416" s="61"/>
      <c r="AJ3416" s="61"/>
      <c r="AK3416" s="61"/>
      <c r="AL3416" s="61"/>
      <c r="AM3416" s="61"/>
      <c r="AN3416" s="61"/>
      <c r="AO3416" s="61"/>
      <c r="AP3416" s="62"/>
      <c r="AQ3416" s="61"/>
      <c r="AR3416" s="61"/>
      <c r="AS3416" s="61"/>
      <c r="AT3416" s="61"/>
      <c r="AU3416" s="61"/>
      <c r="AV3416" s="61"/>
      <c r="AW3416" s="60"/>
    </row>
    <row r="3417" s="59" customFormat="1" customHeight="1" spans="1:49">
      <c r="A3417" s="60"/>
      <c r="B3417" s="60"/>
      <c r="C3417" s="60"/>
      <c r="D3417" s="60"/>
      <c r="H3417" s="61"/>
      <c r="I3417" s="61"/>
      <c r="J3417" s="61"/>
      <c r="K3417" s="61"/>
      <c r="L3417" s="61"/>
      <c r="M3417" s="61"/>
      <c r="N3417" s="61"/>
      <c r="O3417" s="61"/>
      <c r="P3417" s="61"/>
      <c r="Q3417" s="61"/>
      <c r="R3417" s="61"/>
      <c r="S3417" s="61"/>
      <c r="T3417" s="61"/>
      <c r="U3417" s="61"/>
      <c r="V3417" s="61"/>
      <c r="W3417" s="61"/>
      <c r="X3417" s="61"/>
      <c r="Y3417" s="61"/>
      <c r="Z3417" s="61"/>
      <c r="AA3417" s="61"/>
      <c r="AB3417" s="61"/>
      <c r="AC3417" s="61"/>
      <c r="AD3417" s="61"/>
      <c r="AE3417" s="61"/>
      <c r="AF3417" s="61"/>
      <c r="AG3417" s="61"/>
      <c r="AH3417" s="61"/>
      <c r="AI3417" s="61"/>
      <c r="AJ3417" s="61"/>
      <c r="AK3417" s="61"/>
      <c r="AL3417" s="61"/>
      <c r="AM3417" s="61"/>
      <c r="AN3417" s="61"/>
      <c r="AO3417" s="61"/>
      <c r="AP3417" s="62"/>
      <c r="AQ3417" s="61"/>
      <c r="AR3417" s="61"/>
      <c r="AS3417" s="61"/>
      <c r="AT3417" s="61"/>
      <c r="AU3417" s="61"/>
      <c r="AV3417" s="61"/>
      <c r="AW3417" s="60"/>
    </row>
    <row r="3418" s="59" customFormat="1" customHeight="1" spans="1:49">
      <c r="A3418" s="60"/>
      <c r="B3418" s="60"/>
      <c r="C3418" s="60"/>
      <c r="D3418" s="60"/>
      <c r="H3418" s="61"/>
      <c r="I3418" s="61"/>
      <c r="J3418" s="61"/>
      <c r="K3418" s="61"/>
      <c r="L3418" s="61"/>
      <c r="M3418" s="61"/>
      <c r="N3418" s="61"/>
      <c r="O3418" s="61"/>
      <c r="P3418" s="61"/>
      <c r="Q3418" s="61"/>
      <c r="R3418" s="61"/>
      <c r="S3418" s="61"/>
      <c r="T3418" s="61"/>
      <c r="U3418" s="61"/>
      <c r="V3418" s="61"/>
      <c r="W3418" s="61"/>
      <c r="X3418" s="61"/>
      <c r="Y3418" s="61"/>
      <c r="Z3418" s="61"/>
      <c r="AA3418" s="61"/>
      <c r="AB3418" s="61"/>
      <c r="AC3418" s="61"/>
      <c r="AD3418" s="61"/>
      <c r="AE3418" s="61"/>
      <c r="AF3418" s="61"/>
      <c r="AG3418" s="61"/>
      <c r="AH3418" s="61"/>
      <c r="AI3418" s="61"/>
      <c r="AJ3418" s="61"/>
      <c r="AK3418" s="61"/>
      <c r="AL3418" s="61"/>
      <c r="AM3418" s="61"/>
      <c r="AN3418" s="61"/>
      <c r="AO3418" s="61"/>
      <c r="AP3418" s="62"/>
      <c r="AQ3418" s="61"/>
      <c r="AR3418" s="61"/>
      <c r="AS3418" s="61"/>
      <c r="AT3418" s="61"/>
      <c r="AU3418" s="61"/>
      <c r="AV3418" s="61"/>
      <c r="AW3418" s="60"/>
    </row>
    <row r="3419" s="59" customFormat="1" customHeight="1" spans="1:49">
      <c r="A3419" s="60"/>
      <c r="B3419" s="60"/>
      <c r="C3419" s="60"/>
      <c r="D3419" s="60"/>
      <c r="H3419" s="61"/>
      <c r="I3419" s="61"/>
      <c r="J3419" s="61"/>
      <c r="K3419" s="61"/>
      <c r="L3419" s="61"/>
      <c r="M3419" s="61"/>
      <c r="N3419" s="61"/>
      <c r="O3419" s="61"/>
      <c r="P3419" s="61"/>
      <c r="Q3419" s="61"/>
      <c r="R3419" s="61"/>
      <c r="S3419" s="61"/>
      <c r="T3419" s="61"/>
      <c r="U3419" s="61"/>
      <c r="V3419" s="61"/>
      <c r="W3419" s="61"/>
      <c r="X3419" s="61"/>
      <c r="Y3419" s="61"/>
      <c r="Z3419" s="61"/>
      <c r="AA3419" s="61"/>
      <c r="AB3419" s="61"/>
      <c r="AC3419" s="61"/>
      <c r="AD3419" s="61"/>
      <c r="AE3419" s="61"/>
      <c r="AF3419" s="61"/>
      <c r="AG3419" s="61"/>
      <c r="AH3419" s="61"/>
      <c r="AI3419" s="61"/>
      <c r="AJ3419" s="61"/>
      <c r="AK3419" s="61"/>
      <c r="AL3419" s="61"/>
      <c r="AM3419" s="61"/>
      <c r="AN3419" s="61"/>
      <c r="AO3419" s="61"/>
      <c r="AP3419" s="62"/>
      <c r="AQ3419" s="61"/>
      <c r="AR3419" s="61"/>
      <c r="AS3419" s="61"/>
      <c r="AT3419" s="61"/>
      <c r="AU3419" s="61"/>
      <c r="AV3419" s="61"/>
      <c r="AW3419" s="60"/>
    </row>
    <row r="3420" s="59" customFormat="1" customHeight="1" spans="1:49">
      <c r="A3420" s="60"/>
      <c r="B3420" s="60"/>
      <c r="C3420" s="60"/>
      <c r="D3420" s="60"/>
      <c r="H3420" s="61"/>
      <c r="I3420" s="61"/>
      <c r="J3420" s="61"/>
      <c r="K3420" s="61"/>
      <c r="L3420" s="61"/>
      <c r="M3420" s="61"/>
      <c r="N3420" s="61"/>
      <c r="O3420" s="61"/>
      <c r="P3420" s="61"/>
      <c r="Q3420" s="61"/>
      <c r="R3420" s="61"/>
      <c r="S3420" s="61"/>
      <c r="T3420" s="61"/>
      <c r="U3420" s="61"/>
      <c r="V3420" s="61"/>
      <c r="W3420" s="61"/>
      <c r="X3420" s="61"/>
      <c r="Y3420" s="61"/>
      <c r="Z3420" s="61"/>
      <c r="AA3420" s="61"/>
      <c r="AB3420" s="61"/>
      <c r="AC3420" s="61"/>
      <c r="AD3420" s="61"/>
      <c r="AE3420" s="61"/>
      <c r="AF3420" s="61"/>
      <c r="AG3420" s="61"/>
      <c r="AH3420" s="61"/>
      <c r="AI3420" s="61"/>
      <c r="AJ3420" s="61"/>
      <c r="AK3420" s="61"/>
      <c r="AL3420" s="61"/>
      <c r="AM3420" s="61"/>
      <c r="AN3420" s="61"/>
      <c r="AO3420" s="61"/>
      <c r="AP3420" s="62"/>
      <c r="AQ3420" s="61"/>
      <c r="AR3420" s="61"/>
      <c r="AS3420" s="61"/>
      <c r="AT3420" s="61"/>
      <c r="AU3420" s="61"/>
      <c r="AV3420" s="61"/>
      <c r="AW3420" s="60"/>
    </row>
    <row r="3421" s="59" customFormat="1" customHeight="1" spans="1:49">
      <c r="A3421" s="60"/>
      <c r="B3421" s="60"/>
      <c r="C3421" s="60"/>
      <c r="D3421" s="60"/>
      <c r="H3421" s="61"/>
      <c r="I3421" s="61"/>
      <c r="J3421" s="61"/>
      <c r="K3421" s="61"/>
      <c r="L3421" s="61"/>
      <c r="M3421" s="61"/>
      <c r="N3421" s="61"/>
      <c r="O3421" s="61"/>
      <c r="P3421" s="61"/>
      <c r="Q3421" s="61"/>
      <c r="R3421" s="61"/>
      <c r="S3421" s="61"/>
      <c r="T3421" s="61"/>
      <c r="U3421" s="61"/>
      <c r="V3421" s="61"/>
      <c r="W3421" s="61"/>
      <c r="X3421" s="61"/>
      <c r="Y3421" s="61"/>
      <c r="Z3421" s="61"/>
      <c r="AA3421" s="61"/>
      <c r="AB3421" s="61"/>
      <c r="AC3421" s="61"/>
      <c r="AD3421" s="61"/>
      <c r="AE3421" s="61"/>
      <c r="AF3421" s="61"/>
      <c r="AG3421" s="61"/>
      <c r="AH3421" s="61"/>
      <c r="AI3421" s="61"/>
      <c r="AJ3421" s="61"/>
      <c r="AK3421" s="61"/>
      <c r="AL3421" s="61"/>
      <c r="AM3421" s="61"/>
      <c r="AN3421" s="61"/>
      <c r="AO3421" s="61"/>
      <c r="AP3421" s="62"/>
      <c r="AQ3421" s="61"/>
      <c r="AR3421" s="61"/>
      <c r="AS3421" s="61"/>
      <c r="AT3421" s="61"/>
      <c r="AU3421" s="61"/>
      <c r="AV3421" s="61"/>
      <c r="AW3421" s="60"/>
    </row>
    <row r="3422" s="59" customFormat="1" customHeight="1" spans="1:49">
      <c r="A3422" s="60"/>
      <c r="B3422" s="60"/>
      <c r="C3422" s="60"/>
      <c r="D3422" s="60"/>
      <c r="H3422" s="61"/>
      <c r="I3422" s="61"/>
      <c r="J3422" s="61"/>
      <c r="K3422" s="61"/>
      <c r="L3422" s="61"/>
      <c r="M3422" s="61"/>
      <c r="N3422" s="61"/>
      <c r="O3422" s="61"/>
      <c r="P3422" s="61"/>
      <c r="Q3422" s="61"/>
      <c r="R3422" s="61"/>
      <c r="S3422" s="61"/>
      <c r="T3422" s="61"/>
      <c r="U3422" s="61"/>
      <c r="V3422" s="61"/>
      <c r="W3422" s="61"/>
      <c r="X3422" s="61"/>
      <c r="Y3422" s="61"/>
      <c r="Z3422" s="61"/>
      <c r="AA3422" s="61"/>
      <c r="AB3422" s="61"/>
      <c r="AC3422" s="61"/>
      <c r="AD3422" s="61"/>
      <c r="AE3422" s="61"/>
      <c r="AF3422" s="61"/>
      <c r="AG3422" s="61"/>
      <c r="AH3422" s="61"/>
      <c r="AI3422" s="61"/>
      <c r="AJ3422" s="61"/>
      <c r="AK3422" s="61"/>
      <c r="AL3422" s="61"/>
      <c r="AM3422" s="61"/>
      <c r="AN3422" s="61"/>
      <c r="AO3422" s="61"/>
      <c r="AP3422" s="62"/>
      <c r="AQ3422" s="61"/>
      <c r="AR3422" s="61"/>
      <c r="AS3422" s="61"/>
      <c r="AT3422" s="61"/>
      <c r="AU3422" s="61"/>
      <c r="AV3422" s="61"/>
      <c r="AW3422" s="60"/>
    </row>
    <row r="3423" s="59" customFormat="1" customHeight="1" spans="1:49">
      <c r="A3423" s="60"/>
      <c r="B3423" s="60"/>
      <c r="C3423" s="60"/>
      <c r="D3423" s="60"/>
      <c r="H3423" s="61"/>
      <c r="I3423" s="61"/>
      <c r="J3423" s="61"/>
      <c r="K3423" s="61"/>
      <c r="L3423" s="61"/>
      <c r="M3423" s="61"/>
      <c r="N3423" s="61"/>
      <c r="O3423" s="61"/>
      <c r="P3423" s="61"/>
      <c r="Q3423" s="61"/>
      <c r="R3423" s="61"/>
      <c r="S3423" s="61"/>
      <c r="T3423" s="61"/>
      <c r="U3423" s="61"/>
      <c r="V3423" s="61"/>
      <c r="W3423" s="61"/>
      <c r="X3423" s="61"/>
      <c r="Y3423" s="61"/>
      <c r="Z3423" s="61"/>
      <c r="AA3423" s="61"/>
      <c r="AB3423" s="61"/>
      <c r="AC3423" s="61"/>
      <c r="AD3423" s="61"/>
      <c r="AE3423" s="61"/>
      <c r="AF3423" s="61"/>
      <c r="AG3423" s="61"/>
      <c r="AH3423" s="61"/>
      <c r="AI3423" s="61"/>
      <c r="AJ3423" s="61"/>
      <c r="AK3423" s="61"/>
      <c r="AL3423" s="61"/>
      <c r="AM3423" s="61"/>
      <c r="AN3423" s="61"/>
      <c r="AO3423" s="61"/>
      <c r="AP3423" s="62"/>
      <c r="AQ3423" s="61"/>
      <c r="AR3423" s="61"/>
      <c r="AS3423" s="61"/>
      <c r="AT3423" s="61"/>
      <c r="AU3423" s="61"/>
      <c r="AV3423" s="61"/>
      <c r="AW3423" s="60"/>
    </row>
    <row r="3424" s="59" customFormat="1" customHeight="1" spans="1:49">
      <c r="A3424" s="60"/>
      <c r="B3424" s="60"/>
      <c r="C3424" s="60"/>
      <c r="D3424" s="60"/>
      <c r="H3424" s="61"/>
      <c r="I3424" s="61"/>
      <c r="J3424" s="61"/>
      <c r="K3424" s="61"/>
      <c r="L3424" s="61"/>
      <c r="M3424" s="61"/>
      <c r="N3424" s="61"/>
      <c r="O3424" s="61"/>
      <c r="P3424" s="61"/>
      <c r="Q3424" s="61"/>
      <c r="R3424" s="61"/>
      <c r="S3424" s="61"/>
      <c r="T3424" s="61"/>
      <c r="U3424" s="61"/>
      <c r="V3424" s="61"/>
      <c r="W3424" s="61"/>
      <c r="X3424" s="61"/>
      <c r="Y3424" s="61"/>
      <c r="Z3424" s="61"/>
      <c r="AA3424" s="61"/>
      <c r="AB3424" s="61"/>
      <c r="AC3424" s="61"/>
      <c r="AD3424" s="61"/>
      <c r="AE3424" s="61"/>
      <c r="AF3424" s="61"/>
      <c r="AG3424" s="61"/>
      <c r="AH3424" s="61"/>
      <c r="AI3424" s="61"/>
      <c r="AJ3424" s="61"/>
      <c r="AK3424" s="61"/>
      <c r="AL3424" s="61"/>
      <c r="AM3424" s="61"/>
      <c r="AN3424" s="61"/>
      <c r="AO3424" s="61"/>
      <c r="AP3424" s="62"/>
      <c r="AQ3424" s="61"/>
      <c r="AR3424" s="61"/>
      <c r="AS3424" s="61"/>
      <c r="AT3424" s="61"/>
      <c r="AU3424" s="61"/>
      <c r="AV3424" s="61"/>
      <c r="AW3424" s="60"/>
    </row>
    <row r="3425" s="59" customFormat="1" customHeight="1" spans="1:49">
      <c r="A3425" s="60"/>
      <c r="B3425" s="60"/>
      <c r="C3425" s="60"/>
      <c r="D3425" s="60"/>
      <c r="H3425" s="61"/>
      <c r="I3425" s="61"/>
      <c r="J3425" s="61"/>
      <c r="K3425" s="61"/>
      <c r="L3425" s="61"/>
      <c r="M3425" s="61"/>
      <c r="N3425" s="61"/>
      <c r="O3425" s="61"/>
      <c r="P3425" s="61"/>
      <c r="Q3425" s="61"/>
      <c r="R3425" s="61"/>
      <c r="S3425" s="61"/>
      <c r="T3425" s="61"/>
      <c r="U3425" s="61"/>
      <c r="V3425" s="61"/>
      <c r="W3425" s="61"/>
      <c r="X3425" s="61"/>
      <c r="Y3425" s="61"/>
      <c r="Z3425" s="61"/>
      <c r="AA3425" s="61"/>
      <c r="AB3425" s="61"/>
      <c r="AC3425" s="61"/>
      <c r="AD3425" s="61"/>
      <c r="AE3425" s="61"/>
      <c r="AF3425" s="61"/>
      <c r="AG3425" s="61"/>
      <c r="AH3425" s="61"/>
      <c r="AI3425" s="61"/>
      <c r="AJ3425" s="61"/>
      <c r="AK3425" s="61"/>
      <c r="AL3425" s="61"/>
      <c r="AM3425" s="61"/>
      <c r="AN3425" s="61"/>
      <c r="AO3425" s="61"/>
      <c r="AP3425" s="62"/>
      <c r="AQ3425" s="61"/>
      <c r="AR3425" s="61"/>
      <c r="AS3425" s="61"/>
      <c r="AT3425" s="61"/>
      <c r="AU3425" s="61"/>
      <c r="AV3425" s="61"/>
      <c r="AW3425" s="60"/>
    </row>
    <row r="3426" s="59" customFormat="1" customHeight="1" spans="1:49">
      <c r="A3426" s="60"/>
      <c r="B3426" s="60"/>
      <c r="C3426" s="60"/>
      <c r="D3426" s="60"/>
      <c r="H3426" s="61"/>
      <c r="I3426" s="61"/>
      <c r="J3426" s="61"/>
      <c r="K3426" s="61"/>
      <c r="L3426" s="61"/>
      <c r="M3426" s="61"/>
      <c r="N3426" s="61"/>
      <c r="O3426" s="61"/>
      <c r="P3426" s="61"/>
      <c r="Q3426" s="61"/>
      <c r="R3426" s="61"/>
      <c r="S3426" s="61"/>
      <c r="T3426" s="61"/>
      <c r="U3426" s="61"/>
      <c r="V3426" s="61"/>
      <c r="W3426" s="61"/>
      <c r="X3426" s="61"/>
      <c r="Y3426" s="61"/>
      <c r="Z3426" s="61"/>
      <c r="AA3426" s="61"/>
      <c r="AB3426" s="61"/>
      <c r="AC3426" s="61"/>
      <c r="AD3426" s="61"/>
      <c r="AE3426" s="61"/>
      <c r="AF3426" s="61"/>
      <c r="AG3426" s="61"/>
      <c r="AH3426" s="61"/>
      <c r="AI3426" s="61"/>
      <c r="AJ3426" s="61"/>
      <c r="AK3426" s="61"/>
      <c r="AL3426" s="61"/>
      <c r="AM3426" s="61"/>
      <c r="AN3426" s="61"/>
      <c r="AO3426" s="61"/>
      <c r="AP3426" s="62"/>
      <c r="AQ3426" s="61"/>
      <c r="AR3426" s="61"/>
      <c r="AS3426" s="61"/>
      <c r="AT3426" s="61"/>
      <c r="AU3426" s="61"/>
      <c r="AV3426" s="61"/>
      <c r="AW3426" s="60"/>
    </row>
    <row r="3427" s="59" customFormat="1" customHeight="1" spans="1:49">
      <c r="A3427" s="60"/>
      <c r="B3427" s="60"/>
      <c r="C3427" s="60"/>
      <c r="D3427" s="60"/>
      <c r="H3427" s="61"/>
      <c r="I3427" s="61"/>
      <c r="J3427" s="61"/>
      <c r="K3427" s="61"/>
      <c r="L3427" s="61"/>
      <c r="M3427" s="61"/>
      <c r="N3427" s="61"/>
      <c r="O3427" s="61"/>
      <c r="P3427" s="61"/>
      <c r="Q3427" s="61"/>
      <c r="R3427" s="61"/>
      <c r="S3427" s="61"/>
      <c r="T3427" s="61"/>
      <c r="U3427" s="61"/>
      <c r="V3427" s="61"/>
      <c r="W3427" s="61"/>
      <c r="X3427" s="61"/>
      <c r="Y3427" s="61"/>
      <c r="Z3427" s="61"/>
      <c r="AA3427" s="61"/>
      <c r="AB3427" s="61"/>
      <c r="AC3427" s="61"/>
      <c r="AD3427" s="61"/>
      <c r="AE3427" s="61"/>
      <c r="AF3427" s="61"/>
      <c r="AG3427" s="61"/>
      <c r="AH3427" s="61"/>
      <c r="AI3427" s="61"/>
      <c r="AJ3427" s="61"/>
      <c r="AK3427" s="61"/>
      <c r="AL3427" s="61"/>
      <c r="AM3427" s="61"/>
      <c r="AN3427" s="61"/>
      <c r="AO3427" s="61"/>
      <c r="AP3427" s="62"/>
      <c r="AQ3427" s="61"/>
      <c r="AR3427" s="61"/>
      <c r="AS3427" s="61"/>
      <c r="AT3427" s="61"/>
      <c r="AU3427" s="61"/>
      <c r="AV3427" s="61"/>
      <c r="AW3427" s="60"/>
    </row>
    <row r="3428" s="59" customFormat="1" customHeight="1" spans="1:49">
      <c r="A3428" s="60"/>
      <c r="B3428" s="60"/>
      <c r="C3428" s="60"/>
      <c r="D3428" s="60"/>
      <c r="H3428" s="61"/>
      <c r="I3428" s="61"/>
      <c r="J3428" s="61"/>
      <c r="K3428" s="61"/>
      <c r="L3428" s="61"/>
      <c r="M3428" s="61"/>
      <c r="N3428" s="61"/>
      <c r="O3428" s="61"/>
      <c r="P3428" s="61"/>
      <c r="Q3428" s="61"/>
      <c r="R3428" s="61"/>
      <c r="S3428" s="61"/>
      <c r="T3428" s="61"/>
      <c r="U3428" s="61"/>
      <c r="V3428" s="61"/>
      <c r="W3428" s="61"/>
      <c r="X3428" s="61"/>
      <c r="Y3428" s="61"/>
      <c r="Z3428" s="61"/>
      <c r="AA3428" s="61"/>
      <c r="AB3428" s="61"/>
      <c r="AC3428" s="61"/>
      <c r="AD3428" s="61"/>
      <c r="AE3428" s="61"/>
      <c r="AF3428" s="61"/>
      <c r="AG3428" s="61"/>
      <c r="AH3428" s="61"/>
      <c r="AI3428" s="61"/>
      <c r="AJ3428" s="61"/>
      <c r="AK3428" s="61"/>
      <c r="AL3428" s="61"/>
      <c r="AM3428" s="61"/>
      <c r="AN3428" s="61"/>
      <c r="AO3428" s="61"/>
      <c r="AP3428" s="62"/>
      <c r="AQ3428" s="61"/>
      <c r="AR3428" s="61"/>
      <c r="AS3428" s="61"/>
      <c r="AT3428" s="61"/>
      <c r="AU3428" s="61"/>
      <c r="AV3428" s="61"/>
      <c r="AW3428" s="60"/>
    </row>
    <row r="3429" s="59" customFormat="1" customHeight="1" spans="1:49">
      <c r="A3429" s="60"/>
      <c r="B3429" s="60"/>
      <c r="C3429" s="60"/>
      <c r="D3429" s="60"/>
      <c r="H3429" s="61"/>
      <c r="I3429" s="61"/>
      <c r="J3429" s="61"/>
      <c r="K3429" s="61"/>
      <c r="L3429" s="61"/>
      <c r="M3429" s="61"/>
      <c r="N3429" s="61"/>
      <c r="O3429" s="61"/>
      <c r="P3429" s="61"/>
      <c r="Q3429" s="61"/>
      <c r="R3429" s="61"/>
      <c r="S3429" s="61"/>
      <c r="T3429" s="61"/>
      <c r="U3429" s="61"/>
      <c r="V3429" s="61"/>
      <c r="W3429" s="61"/>
      <c r="X3429" s="61"/>
      <c r="Y3429" s="61"/>
      <c r="Z3429" s="61"/>
      <c r="AA3429" s="61"/>
      <c r="AB3429" s="61"/>
      <c r="AC3429" s="61"/>
      <c r="AD3429" s="61"/>
      <c r="AE3429" s="61"/>
      <c r="AF3429" s="61"/>
      <c r="AG3429" s="61"/>
      <c r="AH3429" s="61"/>
      <c r="AI3429" s="61"/>
      <c r="AJ3429" s="61"/>
      <c r="AK3429" s="61"/>
      <c r="AL3429" s="61"/>
      <c r="AM3429" s="61"/>
      <c r="AN3429" s="61"/>
      <c r="AO3429" s="61"/>
      <c r="AP3429" s="62"/>
      <c r="AQ3429" s="61"/>
      <c r="AR3429" s="61"/>
      <c r="AS3429" s="61"/>
      <c r="AT3429" s="61"/>
      <c r="AU3429" s="61"/>
      <c r="AV3429" s="61"/>
      <c r="AW3429" s="60"/>
    </row>
    <row r="3430" s="59" customFormat="1" customHeight="1" spans="1:49">
      <c r="A3430" s="60"/>
      <c r="B3430" s="60"/>
      <c r="C3430" s="60"/>
      <c r="D3430" s="60"/>
      <c r="H3430" s="61"/>
      <c r="I3430" s="61"/>
      <c r="J3430" s="61"/>
      <c r="K3430" s="61"/>
      <c r="L3430" s="61"/>
      <c r="M3430" s="61"/>
      <c r="N3430" s="61"/>
      <c r="O3430" s="61"/>
      <c r="P3430" s="61"/>
      <c r="Q3430" s="61"/>
      <c r="R3430" s="61"/>
      <c r="S3430" s="61"/>
      <c r="T3430" s="61"/>
      <c r="U3430" s="61"/>
      <c r="V3430" s="61"/>
      <c r="W3430" s="61"/>
      <c r="X3430" s="61"/>
      <c r="Y3430" s="61"/>
      <c r="Z3430" s="61"/>
      <c r="AA3430" s="61"/>
      <c r="AB3430" s="61"/>
      <c r="AC3430" s="61"/>
      <c r="AD3430" s="61"/>
      <c r="AE3430" s="61"/>
      <c r="AF3430" s="61"/>
      <c r="AG3430" s="61"/>
      <c r="AH3430" s="61"/>
      <c r="AI3430" s="61"/>
      <c r="AJ3430" s="61"/>
      <c r="AK3430" s="61"/>
      <c r="AL3430" s="61"/>
      <c r="AM3430" s="61"/>
      <c r="AN3430" s="61"/>
      <c r="AO3430" s="61"/>
      <c r="AP3430" s="62"/>
      <c r="AQ3430" s="61"/>
      <c r="AR3430" s="61"/>
      <c r="AS3430" s="61"/>
      <c r="AT3430" s="61"/>
      <c r="AU3430" s="61"/>
      <c r="AV3430" s="61"/>
      <c r="AW3430" s="60"/>
    </row>
    <row r="3431" s="59" customFormat="1" customHeight="1" spans="1:49">
      <c r="A3431" s="60"/>
      <c r="B3431" s="60"/>
      <c r="C3431" s="60"/>
      <c r="D3431" s="60"/>
      <c r="H3431" s="61"/>
      <c r="I3431" s="61"/>
      <c r="J3431" s="61"/>
      <c r="K3431" s="61"/>
      <c r="L3431" s="61"/>
      <c r="M3431" s="61"/>
      <c r="N3431" s="61"/>
      <c r="O3431" s="61"/>
      <c r="P3431" s="61"/>
      <c r="Q3431" s="61"/>
      <c r="R3431" s="61"/>
      <c r="S3431" s="61"/>
      <c r="T3431" s="61"/>
      <c r="U3431" s="61"/>
      <c r="V3431" s="61"/>
      <c r="W3431" s="61"/>
      <c r="X3431" s="61"/>
      <c r="Y3431" s="61"/>
      <c r="Z3431" s="61"/>
      <c r="AA3431" s="61"/>
      <c r="AB3431" s="61"/>
      <c r="AC3431" s="61"/>
      <c r="AD3431" s="61"/>
      <c r="AE3431" s="61"/>
      <c r="AF3431" s="61"/>
      <c r="AG3431" s="61"/>
      <c r="AH3431" s="61"/>
      <c r="AI3431" s="61"/>
      <c r="AJ3431" s="61"/>
      <c r="AK3431" s="61"/>
      <c r="AL3431" s="61"/>
      <c r="AM3431" s="61"/>
      <c r="AN3431" s="61"/>
      <c r="AO3431" s="61"/>
      <c r="AP3431" s="62"/>
      <c r="AQ3431" s="61"/>
      <c r="AR3431" s="61"/>
      <c r="AS3431" s="61"/>
      <c r="AT3431" s="61"/>
      <c r="AU3431" s="61"/>
      <c r="AV3431" s="61"/>
      <c r="AW3431" s="60"/>
    </row>
    <row r="3432" s="59" customFormat="1" customHeight="1" spans="1:49">
      <c r="A3432" s="60"/>
      <c r="B3432" s="60"/>
      <c r="C3432" s="60"/>
      <c r="D3432" s="60"/>
      <c r="H3432" s="61"/>
      <c r="I3432" s="61"/>
      <c r="J3432" s="61"/>
      <c r="K3432" s="61"/>
      <c r="L3432" s="61"/>
      <c r="M3432" s="61"/>
      <c r="N3432" s="61"/>
      <c r="O3432" s="61"/>
      <c r="P3432" s="61"/>
      <c r="Q3432" s="61"/>
      <c r="R3432" s="61"/>
      <c r="S3432" s="61"/>
      <c r="T3432" s="61"/>
      <c r="U3432" s="61"/>
      <c r="V3432" s="61"/>
      <c r="W3432" s="61"/>
      <c r="X3432" s="61"/>
      <c r="Y3432" s="61"/>
      <c r="Z3432" s="61"/>
      <c r="AA3432" s="61"/>
      <c r="AB3432" s="61"/>
      <c r="AC3432" s="61"/>
      <c r="AD3432" s="61"/>
      <c r="AE3432" s="61"/>
      <c r="AF3432" s="61"/>
      <c r="AG3432" s="61"/>
      <c r="AH3432" s="61"/>
      <c r="AI3432" s="61"/>
      <c r="AJ3432" s="61"/>
      <c r="AK3432" s="61"/>
      <c r="AL3432" s="61"/>
      <c r="AM3432" s="61"/>
      <c r="AN3432" s="61"/>
      <c r="AO3432" s="61"/>
      <c r="AP3432" s="62"/>
      <c r="AQ3432" s="61"/>
      <c r="AR3432" s="61"/>
      <c r="AS3432" s="61"/>
      <c r="AT3432" s="61"/>
      <c r="AU3432" s="61"/>
      <c r="AV3432" s="61"/>
      <c r="AW3432" s="60"/>
    </row>
    <row r="3433" s="59" customFormat="1" customHeight="1" spans="1:49">
      <c r="A3433" s="60"/>
      <c r="B3433" s="60"/>
      <c r="C3433" s="60"/>
      <c r="D3433" s="60"/>
      <c r="H3433" s="61"/>
      <c r="I3433" s="61"/>
      <c r="J3433" s="61"/>
      <c r="K3433" s="61"/>
      <c r="L3433" s="61"/>
      <c r="M3433" s="61"/>
      <c r="N3433" s="61"/>
      <c r="O3433" s="61"/>
      <c r="P3433" s="61"/>
      <c r="Q3433" s="61"/>
      <c r="R3433" s="61"/>
      <c r="S3433" s="61"/>
      <c r="T3433" s="61"/>
      <c r="U3433" s="61"/>
      <c r="V3433" s="61"/>
      <c r="W3433" s="61"/>
      <c r="X3433" s="61"/>
      <c r="Y3433" s="61"/>
      <c r="Z3433" s="61"/>
      <c r="AA3433" s="61"/>
      <c r="AB3433" s="61"/>
      <c r="AC3433" s="61"/>
      <c r="AD3433" s="61"/>
      <c r="AE3433" s="61"/>
      <c r="AF3433" s="61"/>
      <c r="AG3433" s="61"/>
      <c r="AH3433" s="61"/>
      <c r="AI3433" s="61"/>
      <c r="AJ3433" s="61"/>
      <c r="AK3433" s="61"/>
      <c r="AL3433" s="61"/>
      <c r="AM3433" s="61"/>
      <c r="AN3433" s="61"/>
      <c r="AO3433" s="61"/>
      <c r="AP3433" s="62"/>
      <c r="AQ3433" s="61"/>
      <c r="AR3433" s="61"/>
      <c r="AS3433" s="61"/>
      <c r="AT3433" s="61"/>
      <c r="AU3433" s="61"/>
      <c r="AV3433" s="61"/>
      <c r="AW3433" s="60"/>
    </row>
    <row r="3434" s="59" customFormat="1" customHeight="1" spans="1:49">
      <c r="A3434" s="60"/>
      <c r="B3434" s="60"/>
      <c r="C3434" s="60"/>
      <c r="D3434" s="60"/>
      <c r="H3434" s="61"/>
      <c r="I3434" s="61"/>
      <c r="J3434" s="61"/>
      <c r="K3434" s="61"/>
      <c r="L3434" s="61"/>
      <c r="M3434" s="61"/>
      <c r="N3434" s="61"/>
      <c r="O3434" s="61"/>
      <c r="P3434" s="61"/>
      <c r="Q3434" s="61"/>
      <c r="R3434" s="61"/>
      <c r="S3434" s="61"/>
      <c r="T3434" s="61"/>
      <c r="U3434" s="61"/>
      <c r="V3434" s="61"/>
      <c r="W3434" s="61"/>
      <c r="X3434" s="61"/>
      <c r="Y3434" s="61"/>
      <c r="Z3434" s="61"/>
      <c r="AA3434" s="61"/>
      <c r="AB3434" s="61"/>
      <c r="AC3434" s="61"/>
      <c r="AD3434" s="61"/>
      <c r="AE3434" s="61"/>
      <c r="AF3434" s="61"/>
      <c r="AG3434" s="61"/>
      <c r="AH3434" s="61"/>
      <c r="AI3434" s="61"/>
      <c r="AJ3434" s="61"/>
      <c r="AK3434" s="61"/>
      <c r="AL3434" s="61"/>
      <c r="AM3434" s="61"/>
      <c r="AN3434" s="61"/>
      <c r="AO3434" s="61"/>
      <c r="AP3434" s="62"/>
      <c r="AQ3434" s="61"/>
      <c r="AR3434" s="61"/>
      <c r="AS3434" s="61"/>
      <c r="AT3434" s="61"/>
      <c r="AU3434" s="61"/>
      <c r="AV3434" s="61"/>
      <c r="AW3434" s="60"/>
    </row>
    <row r="3435" s="59" customFormat="1" customHeight="1" spans="1:49">
      <c r="A3435" s="60"/>
      <c r="B3435" s="60"/>
      <c r="C3435" s="60"/>
      <c r="D3435" s="60"/>
      <c r="H3435" s="61"/>
      <c r="I3435" s="61"/>
      <c r="J3435" s="61"/>
      <c r="K3435" s="61"/>
      <c r="L3435" s="61"/>
      <c r="M3435" s="61"/>
      <c r="N3435" s="61"/>
      <c r="O3435" s="61"/>
      <c r="P3435" s="61"/>
      <c r="Q3435" s="61"/>
      <c r="R3435" s="61"/>
      <c r="S3435" s="61"/>
      <c r="T3435" s="61"/>
      <c r="U3435" s="61"/>
      <c r="V3435" s="61"/>
      <c r="W3435" s="61"/>
      <c r="X3435" s="61"/>
      <c r="Y3435" s="61"/>
      <c r="Z3435" s="61"/>
      <c r="AA3435" s="61"/>
      <c r="AB3435" s="61"/>
      <c r="AC3435" s="61"/>
      <c r="AD3435" s="61"/>
      <c r="AE3435" s="61"/>
      <c r="AF3435" s="61"/>
      <c r="AG3435" s="61"/>
      <c r="AH3435" s="61"/>
      <c r="AI3435" s="61"/>
      <c r="AJ3435" s="61"/>
      <c r="AK3435" s="61"/>
      <c r="AL3435" s="61"/>
      <c r="AM3435" s="61"/>
      <c r="AN3435" s="61"/>
      <c r="AO3435" s="61"/>
      <c r="AP3435" s="62"/>
      <c r="AQ3435" s="61"/>
      <c r="AR3435" s="61"/>
      <c r="AS3435" s="61"/>
      <c r="AT3435" s="61"/>
      <c r="AU3435" s="61"/>
      <c r="AV3435" s="61"/>
      <c r="AW3435" s="60"/>
    </row>
    <row r="3436" s="59" customFormat="1" customHeight="1" spans="1:49">
      <c r="A3436" s="60"/>
      <c r="B3436" s="60"/>
      <c r="C3436" s="60"/>
      <c r="D3436" s="60"/>
      <c r="H3436" s="61"/>
      <c r="I3436" s="61"/>
      <c r="J3436" s="61"/>
      <c r="K3436" s="61"/>
      <c r="L3436" s="61"/>
      <c r="M3436" s="61"/>
      <c r="N3436" s="61"/>
      <c r="O3436" s="61"/>
      <c r="P3436" s="61"/>
      <c r="Q3436" s="61"/>
      <c r="R3436" s="61"/>
      <c r="S3436" s="61"/>
      <c r="T3436" s="61"/>
      <c r="U3436" s="61"/>
      <c r="V3436" s="61"/>
      <c r="W3436" s="61"/>
      <c r="X3436" s="61"/>
      <c r="Y3436" s="61"/>
      <c r="Z3436" s="61"/>
      <c r="AA3436" s="61"/>
      <c r="AB3436" s="61"/>
      <c r="AC3436" s="61"/>
      <c r="AD3436" s="61"/>
      <c r="AE3436" s="61"/>
      <c r="AF3436" s="61"/>
      <c r="AG3436" s="61"/>
      <c r="AH3436" s="61"/>
      <c r="AI3436" s="61"/>
      <c r="AJ3436" s="61"/>
      <c r="AK3436" s="61"/>
      <c r="AL3436" s="61"/>
      <c r="AM3436" s="61"/>
      <c r="AN3436" s="61"/>
      <c r="AO3436" s="61"/>
      <c r="AP3436" s="62"/>
      <c r="AQ3436" s="61"/>
      <c r="AR3436" s="61"/>
      <c r="AS3436" s="61"/>
      <c r="AT3436" s="61"/>
      <c r="AU3436" s="61"/>
      <c r="AV3436" s="61"/>
      <c r="AW3436" s="60"/>
    </row>
    <row r="3437" s="59" customFormat="1" customHeight="1" spans="1:49">
      <c r="A3437" s="60"/>
      <c r="B3437" s="60"/>
      <c r="C3437" s="60"/>
      <c r="D3437" s="60"/>
      <c r="H3437" s="61"/>
      <c r="I3437" s="61"/>
      <c r="J3437" s="61"/>
      <c r="K3437" s="61"/>
      <c r="L3437" s="61"/>
      <c r="M3437" s="61"/>
      <c r="N3437" s="61"/>
      <c r="O3437" s="61"/>
      <c r="P3437" s="61"/>
      <c r="Q3437" s="61"/>
      <c r="R3437" s="61"/>
      <c r="S3437" s="61"/>
      <c r="T3437" s="61"/>
      <c r="U3437" s="61"/>
      <c r="V3437" s="61"/>
      <c r="W3437" s="61"/>
      <c r="X3437" s="61"/>
      <c r="Y3437" s="61"/>
      <c r="Z3437" s="61"/>
      <c r="AA3437" s="61"/>
      <c r="AB3437" s="61"/>
      <c r="AC3437" s="61"/>
      <c r="AD3437" s="61"/>
      <c r="AE3437" s="61"/>
      <c r="AF3437" s="61"/>
      <c r="AG3437" s="61"/>
      <c r="AH3437" s="61"/>
      <c r="AI3437" s="61"/>
      <c r="AJ3437" s="61"/>
      <c r="AK3437" s="61"/>
      <c r="AL3437" s="61"/>
      <c r="AM3437" s="61"/>
      <c r="AN3437" s="61"/>
      <c r="AO3437" s="61"/>
      <c r="AP3437" s="62"/>
      <c r="AQ3437" s="61"/>
      <c r="AR3437" s="61"/>
      <c r="AS3437" s="61"/>
      <c r="AT3437" s="61"/>
      <c r="AU3437" s="61"/>
      <c r="AV3437" s="61"/>
      <c r="AW3437" s="60"/>
    </row>
    <row r="3438" s="59" customFormat="1" customHeight="1" spans="1:49">
      <c r="A3438" s="60"/>
      <c r="B3438" s="60"/>
      <c r="C3438" s="60"/>
      <c r="D3438" s="60"/>
      <c r="H3438" s="61"/>
      <c r="I3438" s="61"/>
      <c r="J3438" s="61"/>
      <c r="K3438" s="61"/>
      <c r="L3438" s="61"/>
      <c r="M3438" s="61"/>
      <c r="N3438" s="61"/>
      <c r="O3438" s="61"/>
      <c r="P3438" s="61"/>
      <c r="Q3438" s="61"/>
      <c r="R3438" s="61"/>
      <c r="S3438" s="61"/>
      <c r="T3438" s="61"/>
      <c r="U3438" s="61"/>
      <c r="V3438" s="61"/>
      <c r="W3438" s="61"/>
      <c r="X3438" s="61"/>
      <c r="Y3438" s="61"/>
      <c r="Z3438" s="61"/>
      <c r="AA3438" s="61"/>
      <c r="AB3438" s="61"/>
      <c r="AC3438" s="61"/>
      <c r="AD3438" s="61"/>
      <c r="AE3438" s="61"/>
      <c r="AF3438" s="61"/>
      <c r="AG3438" s="61"/>
      <c r="AH3438" s="61"/>
      <c r="AI3438" s="61"/>
      <c r="AJ3438" s="61"/>
      <c r="AK3438" s="61"/>
      <c r="AL3438" s="61"/>
      <c r="AM3438" s="61"/>
      <c r="AN3438" s="61"/>
      <c r="AO3438" s="61"/>
      <c r="AP3438" s="62"/>
      <c r="AQ3438" s="61"/>
      <c r="AR3438" s="61"/>
      <c r="AS3438" s="61"/>
      <c r="AT3438" s="61"/>
      <c r="AU3438" s="61"/>
      <c r="AV3438" s="61"/>
      <c r="AW3438" s="60"/>
    </row>
    <row r="3439" s="59" customFormat="1" customHeight="1" spans="1:49">
      <c r="A3439" s="60"/>
      <c r="B3439" s="60"/>
      <c r="C3439" s="60"/>
      <c r="D3439" s="60"/>
      <c r="H3439" s="61"/>
      <c r="I3439" s="61"/>
      <c r="J3439" s="61"/>
      <c r="K3439" s="61"/>
      <c r="L3439" s="61"/>
      <c r="M3439" s="61"/>
      <c r="N3439" s="61"/>
      <c r="O3439" s="61"/>
      <c r="P3439" s="61"/>
      <c r="Q3439" s="61"/>
      <c r="R3439" s="61"/>
      <c r="S3439" s="61"/>
      <c r="T3439" s="61"/>
      <c r="U3439" s="61"/>
      <c r="V3439" s="61"/>
      <c r="W3439" s="61"/>
      <c r="X3439" s="61"/>
      <c r="Y3439" s="61"/>
      <c r="Z3439" s="61"/>
      <c r="AA3439" s="61"/>
      <c r="AB3439" s="61"/>
      <c r="AC3439" s="61"/>
      <c r="AD3439" s="61"/>
      <c r="AE3439" s="61"/>
      <c r="AF3439" s="61"/>
      <c r="AG3439" s="61"/>
      <c r="AH3439" s="61"/>
      <c r="AI3439" s="61"/>
      <c r="AJ3439" s="61"/>
      <c r="AK3439" s="61"/>
      <c r="AL3439" s="61"/>
      <c r="AM3439" s="61"/>
      <c r="AN3439" s="61"/>
      <c r="AO3439" s="61"/>
      <c r="AP3439" s="62"/>
      <c r="AQ3439" s="61"/>
      <c r="AR3439" s="61"/>
      <c r="AS3439" s="61"/>
      <c r="AT3439" s="61"/>
      <c r="AU3439" s="61"/>
      <c r="AV3439" s="61"/>
      <c r="AW3439" s="60"/>
    </row>
    <row r="3440" s="59" customFormat="1" customHeight="1" spans="1:49">
      <c r="A3440" s="60"/>
      <c r="B3440" s="60"/>
      <c r="C3440" s="60"/>
      <c r="D3440" s="60"/>
      <c r="H3440" s="61"/>
      <c r="I3440" s="61"/>
      <c r="J3440" s="61"/>
      <c r="K3440" s="61"/>
      <c r="L3440" s="61"/>
      <c r="M3440" s="61"/>
      <c r="N3440" s="61"/>
      <c r="O3440" s="61"/>
      <c r="P3440" s="61"/>
      <c r="Q3440" s="61"/>
      <c r="R3440" s="61"/>
      <c r="S3440" s="61"/>
      <c r="T3440" s="61"/>
      <c r="U3440" s="61"/>
      <c r="V3440" s="61"/>
      <c r="W3440" s="61"/>
      <c r="X3440" s="61"/>
      <c r="Y3440" s="61"/>
      <c r="Z3440" s="61"/>
      <c r="AA3440" s="61"/>
      <c r="AB3440" s="61"/>
      <c r="AC3440" s="61"/>
      <c r="AD3440" s="61"/>
      <c r="AE3440" s="61"/>
      <c r="AF3440" s="61"/>
      <c r="AG3440" s="61"/>
      <c r="AH3440" s="61"/>
      <c r="AI3440" s="61"/>
      <c r="AJ3440" s="61"/>
      <c r="AK3440" s="61"/>
      <c r="AL3440" s="61"/>
      <c r="AM3440" s="61"/>
      <c r="AN3440" s="61"/>
      <c r="AO3440" s="61"/>
      <c r="AP3440" s="62"/>
      <c r="AQ3440" s="61"/>
      <c r="AR3440" s="61"/>
      <c r="AS3440" s="61"/>
      <c r="AT3440" s="61"/>
      <c r="AU3440" s="61"/>
      <c r="AV3440" s="61"/>
      <c r="AW3440" s="60"/>
    </row>
    <row r="3441" s="59" customFormat="1" customHeight="1" spans="1:49">
      <c r="A3441" s="60"/>
      <c r="B3441" s="60"/>
      <c r="C3441" s="60"/>
      <c r="D3441" s="60"/>
      <c r="H3441" s="61"/>
      <c r="I3441" s="61"/>
      <c r="J3441" s="61"/>
      <c r="K3441" s="61"/>
      <c r="L3441" s="61"/>
      <c r="M3441" s="61"/>
      <c r="N3441" s="61"/>
      <c r="O3441" s="61"/>
      <c r="P3441" s="61"/>
      <c r="Q3441" s="61"/>
      <c r="R3441" s="61"/>
      <c r="S3441" s="61"/>
      <c r="T3441" s="61"/>
      <c r="U3441" s="61"/>
      <c r="V3441" s="61"/>
      <c r="W3441" s="61"/>
      <c r="X3441" s="61"/>
      <c r="Y3441" s="61"/>
      <c r="Z3441" s="61"/>
      <c r="AA3441" s="61"/>
      <c r="AB3441" s="61"/>
      <c r="AC3441" s="61"/>
      <c r="AD3441" s="61"/>
      <c r="AE3441" s="61"/>
      <c r="AF3441" s="61"/>
      <c r="AG3441" s="61"/>
      <c r="AH3441" s="61"/>
      <c r="AI3441" s="61"/>
      <c r="AJ3441" s="61"/>
      <c r="AK3441" s="61"/>
      <c r="AL3441" s="61"/>
      <c r="AM3441" s="61"/>
      <c r="AN3441" s="61"/>
      <c r="AO3441" s="61"/>
      <c r="AP3441" s="62"/>
      <c r="AQ3441" s="61"/>
      <c r="AR3441" s="61"/>
      <c r="AS3441" s="61"/>
      <c r="AT3441" s="61"/>
      <c r="AU3441" s="61"/>
      <c r="AV3441" s="61"/>
      <c r="AW3441" s="60"/>
    </row>
    <row r="3442" s="59" customFormat="1" customHeight="1" spans="1:49">
      <c r="A3442" s="60"/>
      <c r="B3442" s="60"/>
      <c r="C3442" s="60"/>
      <c r="D3442" s="60"/>
      <c r="H3442" s="61"/>
      <c r="I3442" s="61"/>
      <c r="J3442" s="61"/>
      <c r="K3442" s="61"/>
      <c r="L3442" s="61"/>
      <c r="M3442" s="61"/>
      <c r="N3442" s="61"/>
      <c r="O3442" s="61"/>
      <c r="P3442" s="61"/>
      <c r="Q3442" s="61"/>
      <c r="R3442" s="61"/>
      <c r="S3442" s="61"/>
      <c r="T3442" s="61"/>
      <c r="U3442" s="61"/>
      <c r="V3442" s="61"/>
      <c r="W3442" s="61"/>
      <c r="X3442" s="61"/>
      <c r="Y3442" s="61"/>
      <c r="Z3442" s="61"/>
      <c r="AA3442" s="61"/>
      <c r="AB3442" s="61"/>
      <c r="AC3442" s="61"/>
      <c r="AD3442" s="61"/>
      <c r="AE3442" s="61"/>
      <c r="AF3442" s="61"/>
      <c r="AG3442" s="61"/>
      <c r="AH3442" s="61"/>
      <c r="AI3442" s="61"/>
      <c r="AJ3442" s="61"/>
      <c r="AK3442" s="61"/>
      <c r="AL3442" s="61"/>
      <c r="AM3442" s="61"/>
      <c r="AN3442" s="61"/>
      <c r="AO3442" s="61"/>
      <c r="AP3442" s="62"/>
      <c r="AQ3442" s="61"/>
      <c r="AR3442" s="61"/>
      <c r="AS3442" s="61"/>
      <c r="AT3442" s="61"/>
      <c r="AU3442" s="61"/>
      <c r="AV3442" s="61"/>
      <c r="AW3442" s="60"/>
    </row>
    <row r="3443" s="59" customFormat="1" customHeight="1" spans="1:49">
      <c r="A3443" s="60"/>
      <c r="B3443" s="60"/>
      <c r="C3443" s="60"/>
      <c r="D3443" s="60"/>
      <c r="H3443" s="61"/>
      <c r="I3443" s="61"/>
      <c r="J3443" s="61"/>
      <c r="K3443" s="61"/>
      <c r="L3443" s="61"/>
      <c r="M3443" s="61"/>
      <c r="N3443" s="61"/>
      <c r="O3443" s="61"/>
      <c r="P3443" s="61"/>
      <c r="Q3443" s="61"/>
      <c r="R3443" s="61"/>
      <c r="S3443" s="61"/>
      <c r="T3443" s="61"/>
      <c r="U3443" s="61"/>
      <c r="V3443" s="61"/>
      <c r="W3443" s="61"/>
      <c r="X3443" s="61"/>
      <c r="Y3443" s="61"/>
      <c r="Z3443" s="61"/>
      <c r="AA3443" s="61"/>
      <c r="AB3443" s="61"/>
      <c r="AC3443" s="61"/>
      <c r="AD3443" s="61"/>
      <c r="AE3443" s="61"/>
      <c r="AF3443" s="61"/>
      <c r="AG3443" s="61"/>
      <c r="AH3443" s="61"/>
      <c r="AI3443" s="61"/>
      <c r="AJ3443" s="61"/>
      <c r="AK3443" s="61"/>
      <c r="AL3443" s="61"/>
      <c r="AM3443" s="61"/>
      <c r="AN3443" s="61"/>
      <c r="AO3443" s="61"/>
      <c r="AP3443" s="62"/>
      <c r="AQ3443" s="61"/>
      <c r="AR3443" s="61"/>
      <c r="AS3443" s="61"/>
      <c r="AT3443" s="61"/>
      <c r="AU3443" s="61"/>
      <c r="AV3443" s="61"/>
      <c r="AW3443" s="60"/>
    </row>
    <row r="3444" s="59" customFormat="1" customHeight="1" spans="1:49">
      <c r="A3444" s="60"/>
      <c r="B3444" s="60"/>
      <c r="C3444" s="60"/>
      <c r="D3444" s="60"/>
      <c r="H3444" s="61"/>
      <c r="I3444" s="61"/>
      <c r="J3444" s="61"/>
      <c r="K3444" s="61"/>
      <c r="L3444" s="61"/>
      <c r="M3444" s="61"/>
      <c r="N3444" s="61"/>
      <c r="O3444" s="61"/>
      <c r="P3444" s="61"/>
      <c r="Q3444" s="61"/>
      <c r="R3444" s="61"/>
      <c r="S3444" s="61"/>
      <c r="T3444" s="61"/>
      <c r="U3444" s="61"/>
      <c r="V3444" s="61"/>
      <c r="W3444" s="61"/>
      <c r="X3444" s="61"/>
      <c r="Y3444" s="61"/>
      <c r="Z3444" s="61"/>
      <c r="AA3444" s="61"/>
      <c r="AB3444" s="61"/>
      <c r="AC3444" s="61"/>
      <c r="AD3444" s="61"/>
      <c r="AE3444" s="61"/>
      <c r="AF3444" s="61"/>
      <c r="AG3444" s="61"/>
      <c r="AH3444" s="61"/>
      <c r="AI3444" s="61"/>
      <c r="AJ3444" s="61"/>
      <c r="AK3444" s="61"/>
      <c r="AL3444" s="61"/>
      <c r="AM3444" s="61"/>
      <c r="AN3444" s="61"/>
      <c r="AO3444" s="61"/>
      <c r="AP3444" s="62"/>
      <c r="AQ3444" s="61"/>
      <c r="AR3444" s="61"/>
      <c r="AS3444" s="61"/>
      <c r="AT3444" s="61"/>
      <c r="AU3444" s="61"/>
      <c r="AV3444" s="61"/>
      <c r="AW3444" s="60"/>
    </row>
    <row r="3445" s="59" customFormat="1" customHeight="1" spans="1:49">
      <c r="A3445" s="60"/>
      <c r="B3445" s="60"/>
      <c r="C3445" s="60"/>
      <c r="D3445" s="60"/>
      <c r="H3445" s="61"/>
      <c r="I3445" s="61"/>
      <c r="J3445" s="61"/>
      <c r="K3445" s="61"/>
      <c r="L3445" s="61"/>
      <c r="M3445" s="61"/>
      <c r="N3445" s="61"/>
      <c r="O3445" s="61"/>
      <c r="P3445" s="61"/>
      <c r="Q3445" s="61"/>
      <c r="R3445" s="61"/>
      <c r="S3445" s="61"/>
      <c r="T3445" s="61"/>
      <c r="U3445" s="61"/>
      <c r="V3445" s="61"/>
      <c r="W3445" s="61"/>
      <c r="X3445" s="61"/>
      <c r="Y3445" s="61"/>
      <c r="Z3445" s="61"/>
      <c r="AA3445" s="61"/>
      <c r="AB3445" s="61"/>
      <c r="AC3445" s="61"/>
      <c r="AD3445" s="61"/>
      <c r="AE3445" s="61"/>
      <c r="AF3445" s="61"/>
      <c r="AG3445" s="61"/>
      <c r="AH3445" s="61"/>
      <c r="AI3445" s="61"/>
      <c r="AJ3445" s="61"/>
      <c r="AK3445" s="61"/>
      <c r="AL3445" s="61"/>
      <c r="AM3445" s="61"/>
      <c r="AN3445" s="61"/>
      <c r="AO3445" s="61"/>
      <c r="AP3445" s="62"/>
      <c r="AQ3445" s="61"/>
      <c r="AR3445" s="61"/>
      <c r="AS3445" s="61"/>
      <c r="AT3445" s="61"/>
      <c r="AU3445" s="61"/>
      <c r="AV3445" s="61"/>
      <c r="AW3445" s="60"/>
    </row>
    <row r="3446" s="59" customFormat="1" customHeight="1" spans="1:49">
      <c r="A3446" s="60"/>
      <c r="B3446" s="60"/>
      <c r="C3446" s="60"/>
      <c r="D3446" s="60"/>
      <c r="H3446" s="61"/>
      <c r="I3446" s="61"/>
      <c r="J3446" s="61"/>
      <c r="K3446" s="61"/>
      <c r="L3446" s="61"/>
      <c r="M3446" s="61"/>
      <c r="N3446" s="61"/>
      <c r="O3446" s="61"/>
      <c r="P3446" s="61"/>
      <c r="Q3446" s="61"/>
      <c r="R3446" s="61"/>
      <c r="S3446" s="61"/>
      <c r="T3446" s="61"/>
      <c r="U3446" s="61"/>
      <c r="V3446" s="61"/>
      <c r="W3446" s="61"/>
      <c r="X3446" s="61"/>
      <c r="Y3446" s="61"/>
      <c r="Z3446" s="61"/>
      <c r="AA3446" s="61"/>
      <c r="AB3446" s="61"/>
      <c r="AC3446" s="61"/>
      <c r="AD3446" s="61"/>
      <c r="AE3446" s="61"/>
      <c r="AF3446" s="61"/>
      <c r="AG3446" s="61"/>
      <c r="AH3446" s="61"/>
      <c r="AI3446" s="61"/>
      <c r="AJ3446" s="61"/>
      <c r="AK3446" s="61"/>
      <c r="AL3446" s="61"/>
      <c r="AM3446" s="61"/>
      <c r="AN3446" s="61"/>
      <c r="AO3446" s="61"/>
      <c r="AP3446" s="62"/>
      <c r="AQ3446" s="61"/>
      <c r="AR3446" s="61"/>
      <c r="AS3446" s="61"/>
      <c r="AT3446" s="61"/>
      <c r="AU3446" s="61"/>
      <c r="AV3446" s="61"/>
      <c r="AW3446" s="60"/>
    </row>
    <row r="3447" s="59" customFormat="1" customHeight="1" spans="1:49">
      <c r="A3447" s="60"/>
      <c r="B3447" s="60"/>
      <c r="C3447" s="60"/>
      <c r="D3447" s="60"/>
      <c r="H3447" s="61"/>
      <c r="I3447" s="61"/>
      <c r="J3447" s="61"/>
      <c r="K3447" s="61"/>
      <c r="L3447" s="61"/>
      <c r="M3447" s="61"/>
      <c r="N3447" s="61"/>
      <c r="O3447" s="61"/>
      <c r="P3447" s="61"/>
      <c r="Q3447" s="61"/>
      <c r="R3447" s="61"/>
      <c r="S3447" s="61"/>
      <c r="T3447" s="61"/>
      <c r="U3447" s="61"/>
      <c r="V3447" s="61"/>
      <c r="W3447" s="61"/>
      <c r="X3447" s="61"/>
      <c r="Y3447" s="61"/>
      <c r="Z3447" s="61"/>
      <c r="AA3447" s="61"/>
      <c r="AB3447" s="61"/>
      <c r="AC3447" s="61"/>
      <c r="AD3447" s="61"/>
      <c r="AE3447" s="61"/>
      <c r="AF3447" s="61"/>
      <c r="AG3447" s="61"/>
      <c r="AH3447" s="61"/>
      <c r="AI3447" s="61"/>
      <c r="AJ3447" s="61"/>
      <c r="AK3447" s="61"/>
      <c r="AL3447" s="61"/>
      <c r="AM3447" s="61"/>
      <c r="AN3447" s="61"/>
      <c r="AO3447" s="61"/>
      <c r="AP3447" s="62"/>
      <c r="AQ3447" s="61"/>
      <c r="AR3447" s="61"/>
      <c r="AS3447" s="61"/>
      <c r="AT3447" s="61"/>
      <c r="AU3447" s="61"/>
      <c r="AV3447" s="61"/>
      <c r="AW3447" s="60"/>
    </row>
    <row r="3448" s="59" customFormat="1" customHeight="1" spans="1:49">
      <c r="A3448" s="60"/>
      <c r="B3448" s="60"/>
      <c r="C3448" s="60"/>
      <c r="D3448" s="60"/>
      <c r="H3448" s="61"/>
      <c r="I3448" s="61"/>
      <c r="J3448" s="61"/>
      <c r="K3448" s="61"/>
      <c r="L3448" s="61"/>
      <c r="M3448" s="61"/>
      <c r="N3448" s="61"/>
      <c r="O3448" s="61"/>
      <c r="P3448" s="61"/>
      <c r="Q3448" s="61"/>
      <c r="R3448" s="61"/>
      <c r="S3448" s="61"/>
      <c r="T3448" s="61"/>
      <c r="U3448" s="61"/>
      <c r="V3448" s="61"/>
      <c r="W3448" s="61"/>
      <c r="X3448" s="61"/>
      <c r="Y3448" s="61"/>
      <c r="Z3448" s="61"/>
      <c r="AA3448" s="61"/>
      <c r="AB3448" s="61"/>
      <c r="AC3448" s="61"/>
      <c r="AD3448" s="61"/>
      <c r="AE3448" s="61"/>
      <c r="AF3448" s="61"/>
      <c r="AG3448" s="61"/>
      <c r="AH3448" s="61"/>
      <c r="AI3448" s="61"/>
      <c r="AJ3448" s="61"/>
      <c r="AK3448" s="61"/>
      <c r="AL3448" s="61"/>
      <c r="AM3448" s="61"/>
      <c r="AN3448" s="61"/>
      <c r="AO3448" s="61"/>
      <c r="AP3448" s="62"/>
      <c r="AQ3448" s="61"/>
      <c r="AR3448" s="61"/>
      <c r="AS3448" s="61"/>
      <c r="AT3448" s="61"/>
      <c r="AU3448" s="61"/>
      <c r="AV3448" s="61"/>
      <c r="AW3448" s="60"/>
    </row>
    <row r="3449" s="59" customFormat="1" customHeight="1" spans="1:49">
      <c r="A3449" s="60"/>
      <c r="B3449" s="60"/>
      <c r="C3449" s="60"/>
      <c r="D3449" s="60"/>
      <c r="H3449" s="61"/>
      <c r="I3449" s="61"/>
      <c r="J3449" s="61"/>
      <c r="K3449" s="61"/>
      <c r="L3449" s="61"/>
      <c r="M3449" s="61"/>
      <c r="N3449" s="61"/>
      <c r="O3449" s="61"/>
      <c r="P3449" s="61"/>
      <c r="Q3449" s="61"/>
      <c r="R3449" s="61"/>
      <c r="S3449" s="61"/>
      <c r="T3449" s="61"/>
      <c r="U3449" s="61"/>
      <c r="V3449" s="61"/>
      <c r="W3449" s="61"/>
      <c r="X3449" s="61"/>
      <c r="Y3449" s="61"/>
      <c r="Z3449" s="61"/>
      <c r="AA3449" s="61"/>
      <c r="AB3449" s="61"/>
      <c r="AC3449" s="61"/>
      <c r="AD3449" s="61"/>
      <c r="AE3449" s="61"/>
      <c r="AF3449" s="61"/>
      <c r="AG3449" s="61"/>
      <c r="AH3449" s="61"/>
      <c r="AI3449" s="61"/>
      <c r="AJ3449" s="61"/>
      <c r="AK3449" s="61"/>
      <c r="AL3449" s="61"/>
      <c r="AM3449" s="61"/>
      <c r="AN3449" s="61"/>
      <c r="AO3449" s="61"/>
      <c r="AP3449" s="62"/>
      <c r="AQ3449" s="61"/>
      <c r="AR3449" s="61"/>
      <c r="AS3449" s="61"/>
      <c r="AT3449" s="61"/>
      <c r="AU3449" s="61"/>
      <c r="AV3449" s="61"/>
      <c r="AW3449" s="60"/>
    </row>
    <row r="3450" s="59" customFormat="1" customHeight="1" spans="1:49">
      <c r="A3450" s="60"/>
      <c r="B3450" s="60"/>
      <c r="C3450" s="60"/>
      <c r="D3450" s="60"/>
      <c r="H3450" s="61"/>
      <c r="I3450" s="61"/>
      <c r="J3450" s="61"/>
      <c r="K3450" s="61"/>
      <c r="L3450" s="61"/>
      <c r="M3450" s="61"/>
      <c r="N3450" s="61"/>
      <c r="O3450" s="61"/>
      <c r="P3450" s="61"/>
      <c r="Q3450" s="61"/>
      <c r="R3450" s="61"/>
      <c r="S3450" s="61"/>
      <c r="T3450" s="61"/>
      <c r="U3450" s="61"/>
      <c r="V3450" s="61"/>
      <c r="W3450" s="61"/>
      <c r="X3450" s="61"/>
      <c r="Y3450" s="61"/>
      <c r="Z3450" s="61"/>
      <c r="AA3450" s="61"/>
      <c r="AB3450" s="61"/>
      <c r="AC3450" s="61"/>
      <c r="AD3450" s="61"/>
      <c r="AE3450" s="61"/>
      <c r="AF3450" s="61"/>
      <c r="AG3450" s="61"/>
      <c r="AH3450" s="61"/>
      <c r="AI3450" s="61"/>
      <c r="AJ3450" s="61"/>
      <c r="AK3450" s="61"/>
      <c r="AL3450" s="61"/>
      <c r="AM3450" s="61"/>
      <c r="AN3450" s="61"/>
      <c r="AO3450" s="61"/>
      <c r="AP3450" s="62"/>
      <c r="AQ3450" s="61"/>
      <c r="AR3450" s="61"/>
      <c r="AS3450" s="61"/>
      <c r="AT3450" s="61"/>
      <c r="AU3450" s="61"/>
      <c r="AV3450" s="61"/>
      <c r="AW3450" s="60"/>
    </row>
    <row r="3451" s="59" customFormat="1" customHeight="1" spans="1:49">
      <c r="A3451" s="60"/>
      <c r="B3451" s="60"/>
      <c r="C3451" s="60"/>
      <c r="D3451" s="60"/>
      <c r="H3451" s="61"/>
      <c r="I3451" s="61"/>
      <c r="J3451" s="61"/>
      <c r="K3451" s="61"/>
      <c r="L3451" s="61"/>
      <c r="M3451" s="61"/>
      <c r="N3451" s="61"/>
      <c r="O3451" s="61"/>
      <c r="P3451" s="61"/>
      <c r="Q3451" s="61"/>
      <c r="R3451" s="61"/>
      <c r="S3451" s="61"/>
      <c r="T3451" s="61"/>
      <c r="U3451" s="61"/>
      <c r="V3451" s="61"/>
      <c r="W3451" s="61"/>
      <c r="X3451" s="61"/>
      <c r="Y3451" s="61"/>
      <c r="Z3451" s="61"/>
      <c r="AA3451" s="61"/>
      <c r="AB3451" s="61"/>
      <c r="AC3451" s="61"/>
      <c r="AD3451" s="61"/>
      <c r="AE3451" s="61"/>
      <c r="AF3451" s="61"/>
      <c r="AG3451" s="61"/>
      <c r="AH3451" s="61"/>
      <c r="AI3451" s="61"/>
      <c r="AJ3451" s="61"/>
      <c r="AK3451" s="61"/>
      <c r="AL3451" s="61"/>
      <c r="AM3451" s="61"/>
      <c r="AN3451" s="61"/>
      <c r="AO3451" s="61"/>
      <c r="AP3451" s="62"/>
      <c r="AQ3451" s="61"/>
      <c r="AR3451" s="61"/>
      <c r="AS3451" s="61"/>
      <c r="AT3451" s="61"/>
      <c r="AU3451" s="61"/>
      <c r="AV3451" s="61"/>
      <c r="AW3451" s="60"/>
    </row>
    <row r="3452" s="59" customFormat="1" customHeight="1" spans="1:49">
      <c r="A3452" s="60"/>
      <c r="B3452" s="60"/>
      <c r="C3452" s="60"/>
      <c r="D3452" s="60"/>
      <c r="H3452" s="61"/>
      <c r="I3452" s="61"/>
      <c r="J3452" s="61"/>
      <c r="K3452" s="61"/>
      <c r="L3452" s="61"/>
      <c r="M3452" s="61"/>
      <c r="N3452" s="61"/>
      <c r="O3452" s="61"/>
      <c r="P3452" s="61"/>
      <c r="Q3452" s="61"/>
      <c r="R3452" s="61"/>
      <c r="S3452" s="61"/>
      <c r="T3452" s="61"/>
      <c r="U3452" s="61"/>
      <c r="V3452" s="61"/>
      <c r="W3452" s="61"/>
      <c r="X3452" s="61"/>
      <c r="Y3452" s="61"/>
      <c r="Z3452" s="61"/>
      <c r="AA3452" s="61"/>
      <c r="AB3452" s="61"/>
      <c r="AC3452" s="61"/>
      <c r="AD3452" s="61"/>
      <c r="AE3452" s="61"/>
      <c r="AF3452" s="61"/>
      <c r="AG3452" s="61"/>
      <c r="AH3452" s="61"/>
      <c r="AI3452" s="61"/>
      <c r="AJ3452" s="61"/>
      <c r="AK3452" s="61"/>
      <c r="AL3452" s="61"/>
      <c r="AM3452" s="61"/>
      <c r="AN3452" s="61"/>
      <c r="AO3452" s="61"/>
      <c r="AP3452" s="62"/>
      <c r="AQ3452" s="61"/>
      <c r="AR3452" s="61"/>
      <c r="AS3452" s="61"/>
      <c r="AT3452" s="61"/>
      <c r="AU3452" s="61"/>
      <c r="AV3452" s="61"/>
      <c r="AW3452" s="60"/>
    </row>
    <row r="3453" s="59" customFormat="1" customHeight="1" spans="1:49">
      <c r="A3453" s="60"/>
      <c r="B3453" s="60"/>
      <c r="C3453" s="60"/>
      <c r="D3453" s="60"/>
      <c r="H3453" s="61"/>
      <c r="I3453" s="61"/>
      <c r="J3453" s="61"/>
      <c r="K3453" s="61"/>
      <c r="L3453" s="61"/>
      <c r="M3453" s="61"/>
      <c r="N3453" s="61"/>
      <c r="O3453" s="61"/>
      <c r="P3453" s="61"/>
      <c r="Q3453" s="61"/>
      <c r="R3453" s="61"/>
      <c r="S3453" s="61"/>
      <c r="T3453" s="61"/>
      <c r="U3453" s="61"/>
      <c r="V3453" s="61"/>
      <c r="W3453" s="61"/>
      <c r="X3453" s="61"/>
      <c r="Y3453" s="61"/>
      <c r="Z3453" s="61"/>
      <c r="AA3453" s="61"/>
      <c r="AB3453" s="61"/>
      <c r="AC3453" s="61"/>
      <c r="AD3453" s="61"/>
      <c r="AE3453" s="61"/>
      <c r="AF3453" s="61"/>
      <c r="AG3453" s="61"/>
      <c r="AH3453" s="61"/>
      <c r="AI3453" s="61"/>
      <c r="AJ3453" s="61"/>
      <c r="AK3453" s="61"/>
      <c r="AL3453" s="61"/>
      <c r="AM3453" s="61"/>
      <c r="AN3453" s="61"/>
      <c r="AO3453" s="61"/>
      <c r="AP3453" s="62"/>
      <c r="AQ3453" s="61"/>
      <c r="AR3453" s="61"/>
      <c r="AS3453" s="61"/>
      <c r="AT3453" s="61"/>
      <c r="AU3453" s="61"/>
      <c r="AV3453" s="61"/>
      <c r="AW3453" s="60"/>
    </row>
    <row r="3454" s="59" customFormat="1" customHeight="1" spans="1:49">
      <c r="A3454" s="60"/>
      <c r="B3454" s="60"/>
      <c r="C3454" s="60"/>
      <c r="D3454" s="60"/>
      <c r="H3454" s="61"/>
      <c r="I3454" s="61"/>
      <c r="J3454" s="61"/>
      <c r="K3454" s="61"/>
      <c r="L3454" s="61"/>
      <c r="M3454" s="61"/>
      <c r="N3454" s="61"/>
      <c r="O3454" s="61"/>
      <c r="P3454" s="61"/>
      <c r="Q3454" s="61"/>
      <c r="R3454" s="61"/>
      <c r="S3454" s="61"/>
      <c r="T3454" s="61"/>
      <c r="U3454" s="61"/>
      <c r="V3454" s="61"/>
      <c r="W3454" s="61"/>
      <c r="X3454" s="61"/>
      <c r="Y3454" s="61"/>
      <c r="Z3454" s="61"/>
      <c r="AA3454" s="61"/>
      <c r="AB3454" s="61"/>
      <c r="AC3454" s="61"/>
      <c r="AD3454" s="61"/>
      <c r="AE3454" s="61"/>
      <c r="AF3454" s="61"/>
      <c r="AG3454" s="61"/>
      <c r="AH3454" s="61"/>
      <c r="AI3454" s="61"/>
      <c r="AJ3454" s="61"/>
      <c r="AK3454" s="61"/>
      <c r="AL3454" s="61"/>
      <c r="AM3454" s="61"/>
      <c r="AN3454" s="61"/>
      <c r="AO3454" s="61"/>
      <c r="AP3454" s="62"/>
      <c r="AQ3454" s="61"/>
      <c r="AR3454" s="61"/>
      <c r="AS3454" s="61"/>
      <c r="AT3454" s="61"/>
      <c r="AU3454" s="61"/>
      <c r="AV3454" s="61"/>
      <c r="AW3454" s="60"/>
    </row>
    <row r="3455" s="59" customFormat="1" customHeight="1" spans="1:49">
      <c r="A3455" s="60"/>
      <c r="B3455" s="60"/>
      <c r="C3455" s="60"/>
      <c r="D3455" s="60"/>
      <c r="H3455" s="61"/>
      <c r="I3455" s="61"/>
      <c r="J3455" s="61"/>
      <c r="K3455" s="61"/>
      <c r="L3455" s="61"/>
      <c r="M3455" s="61"/>
      <c r="N3455" s="61"/>
      <c r="O3455" s="61"/>
      <c r="P3455" s="61"/>
      <c r="Q3455" s="61"/>
      <c r="R3455" s="61"/>
      <c r="S3455" s="61"/>
      <c r="T3455" s="61"/>
      <c r="U3455" s="61"/>
      <c r="V3455" s="61"/>
      <c r="W3455" s="61"/>
      <c r="X3455" s="61"/>
      <c r="Y3455" s="61"/>
      <c r="Z3455" s="61"/>
      <c r="AA3455" s="61"/>
      <c r="AB3455" s="61"/>
      <c r="AC3455" s="61"/>
      <c r="AD3455" s="61"/>
      <c r="AE3455" s="61"/>
      <c r="AF3455" s="61"/>
      <c r="AG3455" s="61"/>
      <c r="AH3455" s="61"/>
      <c r="AI3455" s="61"/>
      <c r="AJ3455" s="61"/>
      <c r="AK3455" s="61"/>
      <c r="AL3455" s="61"/>
      <c r="AM3455" s="61"/>
      <c r="AN3455" s="61"/>
      <c r="AO3455" s="61"/>
      <c r="AP3455" s="62"/>
      <c r="AQ3455" s="61"/>
      <c r="AR3455" s="61"/>
      <c r="AS3455" s="61"/>
      <c r="AT3455" s="61"/>
      <c r="AU3455" s="61"/>
      <c r="AV3455" s="61"/>
      <c r="AW3455" s="60"/>
    </row>
    <row r="3456" s="59" customFormat="1" customHeight="1" spans="1:49">
      <c r="A3456" s="60"/>
      <c r="B3456" s="60"/>
      <c r="C3456" s="60"/>
      <c r="D3456" s="60"/>
      <c r="H3456" s="61"/>
      <c r="I3456" s="61"/>
      <c r="J3456" s="61"/>
      <c r="K3456" s="61"/>
      <c r="L3456" s="61"/>
      <c r="M3456" s="61"/>
      <c r="N3456" s="61"/>
      <c r="O3456" s="61"/>
      <c r="P3456" s="61"/>
      <c r="Q3456" s="61"/>
      <c r="R3456" s="61"/>
      <c r="S3456" s="61"/>
      <c r="T3456" s="61"/>
      <c r="U3456" s="61"/>
      <c r="V3456" s="61"/>
      <c r="W3456" s="61"/>
      <c r="X3456" s="61"/>
      <c r="Y3456" s="61"/>
      <c r="Z3456" s="61"/>
      <c r="AA3456" s="61"/>
      <c r="AB3456" s="61"/>
      <c r="AC3456" s="61"/>
      <c r="AD3456" s="61"/>
      <c r="AE3456" s="61"/>
      <c r="AF3456" s="61"/>
      <c r="AG3456" s="61"/>
      <c r="AH3456" s="61"/>
      <c r="AI3456" s="61"/>
      <c r="AJ3456" s="61"/>
      <c r="AK3456" s="61"/>
      <c r="AL3456" s="61"/>
      <c r="AM3456" s="61"/>
      <c r="AN3456" s="61"/>
      <c r="AO3456" s="61"/>
      <c r="AP3456" s="62"/>
      <c r="AQ3456" s="61"/>
      <c r="AR3456" s="61"/>
      <c r="AS3456" s="61"/>
      <c r="AT3456" s="61"/>
      <c r="AU3456" s="61"/>
      <c r="AV3456" s="61"/>
      <c r="AW3456" s="60"/>
    </row>
    <row r="3457" s="59" customFormat="1" customHeight="1" spans="1:49">
      <c r="A3457" s="60"/>
      <c r="B3457" s="60"/>
      <c r="C3457" s="60"/>
      <c r="D3457" s="60"/>
      <c r="H3457" s="61"/>
      <c r="I3457" s="61"/>
      <c r="J3457" s="61"/>
      <c r="K3457" s="61"/>
      <c r="L3457" s="61"/>
      <c r="M3457" s="61"/>
      <c r="N3457" s="61"/>
      <c r="O3457" s="61"/>
      <c r="P3457" s="61"/>
      <c r="Q3457" s="61"/>
      <c r="R3457" s="61"/>
      <c r="S3457" s="61"/>
      <c r="T3457" s="61"/>
      <c r="U3457" s="61"/>
      <c r="V3457" s="61"/>
      <c r="W3457" s="61"/>
      <c r="X3457" s="61"/>
      <c r="Y3457" s="61"/>
      <c r="Z3457" s="61"/>
      <c r="AA3457" s="61"/>
      <c r="AB3457" s="61"/>
      <c r="AC3457" s="61"/>
      <c r="AD3457" s="61"/>
      <c r="AE3457" s="61"/>
      <c r="AF3457" s="61"/>
      <c r="AG3457" s="61"/>
      <c r="AH3457" s="61"/>
      <c r="AI3457" s="61"/>
      <c r="AJ3457" s="61"/>
      <c r="AK3457" s="61"/>
      <c r="AL3457" s="61"/>
      <c r="AM3457" s="61"/>
      <c r="AN3457" s="61"/>
      <c r="AO3457" s="61"/>
      <c r="AP3457" s="62"/>
      <c r="AQ3457" s="61"/>
      <c r="AR3457" s="61"/>
      <c r="AS3457" s="61"/>
      <c r="AT3457" s="61"/>
      <c r="AU3457" s="61"/>
      <c r="AV3457" s="61"/>
      <c r="AW3457" s="60"/>
    </row>
    <row r="3458" s="59" customFormat="1" customHeight="1" spans="1:49">
      <c r="A3458" s="60"/>
      <c r="B3458" s="60"/>
      <c r="C3458" s="60"/>
      <c r="D3458" s="60"/>
      <c r="H3458" s="61"/>
      <c r="I3458" s="61"/>
      <c r="J3458" s="61"/>
      <c r="K3458" s="61"/>
      <c r="L3458" s="61"/>
      <c r="M3458" s="61"/>
      <c r="N3458" s="61"/>
      <c r="O3458" s="61"/>
      <c r="P3458" s="61"/>
      <c r="Q3458" s="61"/>
      <c r="R3458" s="61"/>
      <c r="S3458" s="61"/>
      <c r="T3458" s="61"/>
      <c r="U3458" s="61"/>
      <c r="V3458" s="61"/>
      <c r="W3458" s="61"/>
      <c r="X3458" s="61"/>
      <c r="Y3458" s="61"/>
      <c r="Z3458" s="61"/>
      <c r="AA3458" s="61"/>
      <c r="AB3458" s="61"/>
      <c r="AC3458" s="61"/>
      <c r="AD3458" s="61"/>
      <c r="AE3458" s="61"/>
      <c r="AF3458" s="61"/>
      <c r="AG3458" s="61"/>
      <c r="AH3458" s="61"/>
      <c r="AI3458" s="61"/>
      <c r="AJ3458" s="61"/>
      <c r="AK3458" s="61"/>
      <c r="AL3458" s="61"/>
      <c r="AM3458" s="61"/>
      <c r="AN3458" s="61"/>
      <c r="AO3458" s="61"/>
      <c r="AP3458" s="62"/>
      <c r="AQ3458" s="61"/>
      <c r="AR3458" s="61"/>
      <c r="AS3458" s="61"/>
      <c r="AT3458" s="61"/>
      <c r="AU3458" s="61"/>
      <c r="AV3458" s="61"/>
      <c r="AW3458" s="60"/>
    </row>
    <row r="3459" s="59" customFormat="1" customHeight="1" spans="1:49">
      <c r="A3459" s="60"/>
      <c r="B3459" s="60"/>
      <c r="C3459" s="60"/>
      <c r="D3459" s="60"/>
      <c r="H3459" s="61"/>
      <c r="I3459" s="61"/>
      <c r="J3459" s="61"/>
      <c r="K3459" s="61"/>
      <c r="L3459" s="61"/>
      <c r="M3459" s="61"/>
      <c r="N3459" s="61"/>
      <c r="O3459" s="61"/>
      <c r="P3459" s="61"/>
      <c r="Q3459" s="61"/>
      <c r="R3459" s="61"/>
      <c r="S3459" s="61"/>
      <c r="T3459" s="61"/>
      <c r="U3459" s="61"/>
      <c r="V3459" s="61"/>
      <c r="W3459" s="61"/>
      <c r="X3459" s="61"/>
      <c r="Y3459" s="61"/>
      <c r="Z3459" s="61"/>
      <c r="AA3459" s="61"/>
      <c r="AB3459" s="61"/>
      <c r="AC3459" s="61"/>
      <c r="AD3459" s="61"/>
      <c r="AE3459" s="61"/>
      <c r="AF3459" s="61"/>
      <c r="AG3459" s="61"/>
      <c r="AH3459" s="61"/>
      <c r="AI3459" s="61"/>
      <c r="AJ3459" s="61"/>
      <c r="AK3459" s="61"/>
      <c r="AL3459" s="61"/>
      <c r="AM3459" s="61"/>
      <c r="AN3459" s="61"/>
      <c r="AO3459" s="61"/>
      <c r="AP3459" s="62"/>
      <c r="AQ3459" s="61"/>
      <c r="AR3459" s="61"/>
      <c r="AS3459" s="61"/>
      <c r="AT3459" s="61"/>
      <c r="AU3459" s="61"/>
      <c r="AV3459" s="61"/>
      <c r="AW3459" s="60"/>
    </row>
    <row r="3460" s="59" customFormat="1" customHeight="1" spans="1:49">
      <c r="A3460" s="60"/>
      <c r="B3460" s="60"/>
      <c r="C3460" s="60"/>
      <c r="D3460" s="60"/>
      <c r="H3460" s="61"/>
      <c r="I3460" s="61"/>
      <c r="J3460" s="61"/>
      <c r="K3460" s="61"/>
      <c r="L3460" s="61"/>
      <c r="M3460" s="61"/>
      <c r="N3460" s="61"/>
      <c r="O3460" s="61"/>
      <c r="P3460" s="61"/>
      <c r="Q3460" s="61"/>
      <c r="R3460" s="61"/>
      <c r="S3460" s="61"/>
      <c r="T3460" s="61"/>
      <c r="U3460" s="61"/>
      <c r="V3460" s="61"/>
      <c r="W3460" s="61"/>
      <c r="X3460" s="61"/>
      <c r="Y3460" s="61"/>
      <c r="Z3460" s="61"/>
      <c r="AA3460" s="61"/>
      <c r="AB3460" s="61"/>
      <c r="AC3460" s="61"/>
      <c r="AD3460" s="61"/>
      <c r="AE3460" s="61"/>
      <c r="AF3460" s="61"/>
      <c r="AG3460" s="61"/>
      <c r="AH3460" s="61"/>
      <c r="AI3460" s="61"/>
      <c r="AJ3460" s="61"/>
      <c r="AK3460" s="61"/>
      <c r="AL3460" s="61"/>
      <c r="AM3460" s="61"/>
      <c r="AN3460" s="61"/>
      <c r="AO3460" s="61"/>
      <c r="AP3460" s="62"/>
      <c r="AQ3460" s="61"/>
      <c r="AR3460" s="61"/>
      <c r="AS3460" s="61"/>
      <c r="AT3460" s="61"/>
      <c r="AU3460" s="61"/>
      <c r="AV3460" s="61"/>
      <c r="AW3460" s="60"/>
    </row>
    <row r="3461" s="59" customFormat="1" customHeight="1" spans="1:49">
      <c r="A3461" s="60"/>
      <c r="B3461" s="60"/>
      <c r="C3461" s="60"/>
      <c r="D3461" s="60"/>
      <c r="H3461" s="61"/>
      <c r="I3461" s="61"/>
      <c r="J3461" s="61"/>
      <c r="K3461" s="61"/>
      <c r="L3461" s="61"/>
      <c r="M3461" s="61"/>
      <c r="N3461" s="61"/>
      <c r="O3461" s="61"/>
      <c r="P3461" s="61"/>
      <c r="Q3461" s="61"/>
      <c r="R3461" s="61"/>
      <c r="S3461" s="61"/>
      <c r="T3461" s="61"/>
      <c r="U3461" s="61"/>
      <c r="V3461" s="61"/>
      <c r="W3461" s="61"/>
      <c r="X3461" s="61"/>
      <c r="Y3461" s="61"/>
      <c r="Z3461" s="61"/>
      <c r="AA3461" s="61"/>
      <c r="AB3461" s="61"/>
      <c r="AC3461" s="61"/>
      <c r="AD3461" s="61"/>
      <c r="AE3461" s="61"/>
      <c r="AF3461" s="61"/>
      <c r="AG3461" s="61"/>
      <c r="AH3461" s="61"/>
      <c r="AI3461" s="61"/>
      <c r="AJ3461" s="61"/>
      <c r="AK3461" s="61"/>
      <c r="AL3461" s="61"/>
      <c r="AM3461" s="61"/>
      <c r="AN3461" s="61"/>
      <c r="AO3461" s="61"/>
      <c r="AP3461" s="62"/>
      <c r="AQ3461" s="61"/>
      <c r="AR3461" s="61"/>
      <c r="AS3461" s="61"/>
      <c r="AT3461" s="61"/>
      <c r="AU3461" s="61"/>
      <c r="AV3461" s="61"/>
      <c r="AW3461" s="60"/>
    </row>
    <row r="3462" s="59" customFormat="1" customHeight="1" spans="1:49">
      <c r="A3462" s="60"/>
      <c r="B3462" s="60"/>
      <c r="C3462" s="60"/>
      <c r="D3462" s="60"/>
      <c r="H3462" s="61"/>
      <c r="I3462" s="61"/>
      <c r="J3462" s="61"/>
      <c r="K3462" s="61"/>
      <c r="L3462" s="61"/>
      <c r="M3462" s="61"/>
      <c r="N3462" s="61"/>
      <c r="O3462" s="61"/>
      <c r="P3462" s="61"/>
      <c r="Q3462" s="61"/>
      <c r="R3462" s="61"/>
      <c r="S3462" s="61"/>
      <c r="T3462" s="61"/>
      <c r="U3462" s="61"/>
      <c r="V3462" s="61"/>
      <c r="W3462" s="61"/>
      <c r="X3462" s="61"/>
      <c r="Y3462" s="61"/>
      <c r="Z3462" s="61"/>
      <c r="AA3462" s="61"/>
      <c r="AB3462" s="61"/>
      <c r="AC3462" s="61"/>
      <c r="AD3462" s="61"/>
      <c r="AE3462" s="61"/>
      <c r="AF3462" s="61"/>
      <c r="AG3462" s="61"/>
      <c r="AH3462" s="61"/>
      <c r="AI3462" s="61"/>
      <c r="AJ3462" s="61"/>
      <c r="AK3462" s="61"/>
      <c r="AL3462" s="61"/>
      <c r="AM3462" s="61"/>
      <c r="AN3462" s="61"/>
      <c r="AO3462" s="61"/>
      <c r="AP3462" s="62"/>
      <c r="AQ3462" s="61"/>
      <c r="AR3462" s="61"/>
      <c r="AS3462" s="61"/>
      <c r="AT3462" s="61"/>
      <c r="AU3462" s="61"/>
      <c r="AV3462" s="61"/>
      <c r="AW3462" s="60"/>
    </row>
    <row r="3463" s="59" customFormat="1" customHeight="1" spans="1:49">
      <c r="A3463" s="60"/>
      <c r="B3463" s="60"/>
      <c r="C3463" s="60"/>
      <c r="D3463" s="60"/>
      <c r="H3463" s="61"/>
      <c r="I3463" s="61"/>
      <c r="J3463" s="61"/>
      <c r="K3463" s="61"/>
      <c r="L3463" s="61"/>
      <c r="M3463" s="61"/>
      <c r="N3463" s="61"/>
      <c r="O3463" s="61"/>
      <c r="P3463" s="61"/>
      <c r="Q3463" s="61"/>
      <c r="R3463" s="61"/>
      <c r="S3463" s="61"/>
      <c r="T3463" s="61"/>
      <c r="U3463" s="61"/>
      <c r="V3463" s="61"/>
      <c r="W3463" s="61"/>
      <c r="X3463" s="61"/>
      <c r="Y3463" s="61"/>
      <c r="Z3463" s="61"/>
      <c r="AA3463" s="61"/>
      <c r="AB3463" s="61"/>
      <c r="AC3463" s="61"/>
      <c r="AD3463" s="61"/>
      <c r="AE3463" s="61"/>
      <c r="AF3463" s="61"/>
      <c r="AG3463" s="61"/>
      <c r="AH3463" s="61"/>
      <c r="AI3463" s="61"/>
      <c r="AJ3463" s="61"/>
      <c r="AK3463" s="61"/>
      <c r="AL3463" s="61"/>
      <c r="AM3463" s="61"/>
      <c r="AN3463" s="61"/>
      <c r="AO3463" s="61"/>
      <c r="AP3463" s="62"/>
      <c r="AQ3463" s="61"/>
      <c r="AR3463" s="61"/>
      <c r="AS3463" s="61"/>
      <c r="AT3463" s="61"/>
      <c r="AU3463" s="61"/>
      <c r="AV3463" s="61"/>
      <c r="AW3463" s="60"/>
    </row>
    <row r="3464" s="59" customFormat="1" customHeight="1" spans="1:49">
      <c r="A3464" s="60"/>
      <c r="B3464" s="60"/>
      <c r="C3464" s="60"/>
      <c r="D3464" s="60"/>
      <c r="H3464" s="61"/>
      <c r="I3464" s="61"/>
      <c r="J3464" s="61"/>
      <c r="K3464" s="61"/>
      <c r="L3464" s="61"/>
      <c r="M3464" s="61"/>
      <c r="N3464" s="61"/>
      <c r="O3464" s="61"/>
      <c r="P3464" s="61"/>
      <c r="Q3464" s="61"/>
      <c r="R3464" s="61"/>
      <c r="S3464" s="61"/>
      <c r="T3464" s="61"/>
      <c r="U3464" s="61"/>
      <c r="V3464" s="61"/>
      <c r="W3464" s="61"/>
      <c r="X3464" s="61"/>
      <c r="Y3464" s="61"/>
      <c r="Z3464" s="61"/>
      <c r="AA3464" s="61"/>
      <c r="AB3464" s="61"/>
      <c r="AC3464" s="61"/>
      <c r="AD3464" s="61"/>
      <c r="AE3464" s="61"/>
      <c r="AF3464" s="61"/>
      <c r="AG3464" s="61"/>
      <c r="AH3464" s="61"/>
      <c r="AI3464" s="61"/>
      <c r="AJ3464" s="61"/>
      <c r="AK3464" s="61"/>
      <c r="AL3464" s="61"/>
      <c r="AM3464" s="61"/>
      <c r="AN3464" s="61"/>
      <c r="AO3464" s="61"/>
      <c r="AP3464" s="62"/>
      <c r="AQ3464" s="61"/>
      <c r="AR3464" s="61"/>
      <c r="AS3464" s="61"/>
      <c r="AT3464" s="61"/>
      <c r="AU3464" s="61"/>
      <c r="AV3464" s="61"/>
      <c r="AW3464" s="60"/>
    </row>
    <row r="3465" s="59" customFormat="1" customHeight="1" spans="1:49">
      <c r="A3465" s="60"/>
      <c r="B3465" s="60"/>
      <c r="C3465" s="60"/>
      <c r="D3465" s="60"/>
      <c r="H3465" s="61"/>
      <c r="I3465" s="61"/>
      <c r="J3465" s="61"/>
      <c r="K3465" s="61"/>
      <c r="L3465" s="61"/>
      <c r="M3465" s="61"/>
      <c r="N3465" s="61"/>
      <c r="O3465" s="61"/>
      <c r="P3465" s="61"/>
      <c r="Q3465" s="61"/>
      <c r="R3465" s="61"/>
      <c r="S3465" s="61"/>
      <c r="T3465" s="61"/>
      <c r="U3465" s="61"/>
      <c r="V3465" s="61"/>
      <c r="W3465" s="61"/>
      <c r="X3465" s="61"/>
      <c r="Y3465" s="61"/>
      <c r="Z3465" s="61"/>
      <c r="AA3465" s="61"/>
      <c r="AB3465" s="61"/>
      <c r="AC3465" s="61"/>
      <c r="AD3465" s="61"/>
      <c r="AE3465" s="61"/>
      <c r="AF3465" s="61"/>
      <c r="AG3465" s="61"/>
      <c r="AH3465" s="61"/>
      <c r="AI3465" s="61"/>
      <c r="AJ3465" s="61"/>
      <c r="AK3465" s="61"/>
      <c r="AL3465" s="61"/>
      <c r="AM3465" s="61"/>
      <c r="AN3465" s="61"/>
      <c r="AO3465" s="61"/>
      <c r="AP3465" s="62"/>
      <c r="AQ3465" s="61"/>
      <c r="AR3465" s="61"/>
      <c r="AS3465" s="61"/>
      <c r="AT3465" s="61"/>
      <c r="AU3465" s="61"/>
      <c r="AV3465" s="61"/>
      <c r="AW3465" s="60"/>
    </row>
    <row r="3466" s="59" customFormat="1" customHeight="1" spans="1:49">
      <c r="A3466" s="60"/>
      <c r="B3466" s="60"/>
      <c r="C3466" s="60"/>
      <c r="D3466" s="60"/>
      <c r="H3466" s="61"/>
      <c r="I3466" s="61"/>
      <c r="J3466" s="61"/>
      <c r="K3466" s="61"/>
      <c r="L3466" s="61"/>
      <c r="M3466" s="61"/>
      <c r="N3466" s="61"/>
      <c r="O3466" s="61"/>
      <c r="P3466" s="61"/>
      <c r="Q3466" s="61"/>
      <c r="R3466" s="61"/>
      <c r="S3466" s="61"/>
      <c r="T3466" s="61"/>
      <c r="U3466" s="61"/>
      <c r="V3466" s="61"/>
      <c r="W3466" s="61"/>
      <c r="X3466" s="61"/>
      <c r="Y3466" s="61"/>
      <c r="Z3466" s="61"/>
      <c r="AA3466" s="61"/>
      <c r="AB3466" s="61"/>
      <c r="AC3466" s="61"/>
      <c r="AD3466" s="61"/>
      <c r="AE3466" s="61"/>
      <c r="AF3466" s="61"/>
      <c r="AG3466" s="61"/>
      <c r="AH3466" s="61"/>
      <c r="AI3466" s="61"/>
      <c r="AJ3466" s="61"/>
      <c r="AK3466" s="61"/>
      <c r="AL3466" s="61"/>
      <c r="AM3466" s="61"/>
      <c r="AN3466" s="61"/>
      <c r="AO3466" s="61"/>
      <c r="AP3466" s="62"/>
      <c r="AQ3466" s="61"/>
      <c r="AR3466" s="61"/>
      <c r="AS3466" s="61"/>
      <c r="AT3466" s="61"/>
      <c r="AU3466" s="61"/>
      <c r="AV3466" s="61"/>
      <c r="AW3466" s="60"/>
    </row>
    <row r="3467" s="59" customFormat="1" customHeight="1" spans="1:49">
      <c r="A3467" s="60"/>
      <c r="B3467" s="60"/>
      <c r="C3467" s="60"/>
      <c r="D3467" s="60"/>
      <c r="H3467" s="61"/>
      <c r="I3467" s="61"/>
      <c r="J3467" s="61"/>
      <c r="K3467" s="61"/>
      <c r="L3467" s="61"/>
      <c r="M3467" s="61"/>
      <c r="N3467" s="61"/>
      <c r="O3467" s="61"/>
      <c r="P3467" s="61"/>
      <c r="Q3467" s="61"/>
      <c r="R3467" s="61"/>
      <c r="S3467" s="61"/>
      <c r="T3467" s="61"/>
      <c r="U3467" s="61"/>
      <c r="V3467" s="61"/>
      <c r="W3467" s="61"/>
      <c r="X3467" s="61"/>
      <c r="Y3467" s="61"/>
      <c r="Z3467" s="61"/>
      <c r="AA3467" s="61"/>
      <c r="AB3467" s="61"/>
      <c r="AC3467" s="61"/>
      <c r="AD3467" s="61"/>
      <c r="AE3467" s="61"/>
      <c r="AF3467" s="61"/>
      <c r="AG3467" s="61"/>
      <c r="AH3467" s="61"/>
      <c r="AI3467" s="61"/>
      <c r="AJ3467" s="61"/>
      <c r="AK3467" s="61"/>
      <c r="AL3467" s="61"/>
      <c r="AM3467" s="61"/>
      <c r="AN3467" s="61"/>
      <c r="AO3467" s="61"/>
      <c r="AP3467" s="62"/>
      <c r="AQ3467" s="61"/>
      <c r="AR3467" s="61"/>
      <c r="AS3467" s="61"/>
      <c r="AT3467" s="61"/>
      <c r="AU3467" s="61"/>
      <c r="AV3467" s="61"/>
      <c r="AW3467" s="60"/>
    </row>
    <row r="3468" s="59" customFormat="1" customHeight="1" spans="1:49">
      <c r="A3468" s="60"/>
      <c r="B3468" s="60"/>
      <c r="C3468" s="60"/>
      <c r="D3468" s="60"/>
      <c r="H3468" s="61"/>
      <c r="I3468" s="61"/>
      <c r="J3468" s="61"/>
      <c r="K3468" s="61"/>
      <c r="L3468" s="61"/>
      <c r="M3468" s="61"/>
      <c r="N3468" s="61"/>
      <c r="O3468" s="61"/>
      <c r="P3468" s="61"/>
      <c r="Q3468" s="61"/>
      <c r="R3468" s="61"/>
      <c r="S3468" s="61"/>
      <c r="T3468" s="61"/>
      <c r="U3468" s="61"/>
      <c r="V3468" s="61"/>
      <c r="W3468" s="61"/>
      <c r="X3468" s="61"/>
      <c r="Y3468" s="61"/>
      <c r="Z3468" s="61"/>
      <c r="AA3468" s="61"/>
      <c r="AB3468" s="61"/>
      <c r="AC3468" s="61"/>
      <c r="AD3468" s="61"/>
      <c r="AE3468" s="61"/>
      <c r="AF3468" s="61"/>
      <c r="AG3468" s="61"/>
      <c r="AH3468" s="61"/>
      <c r="AI3468" s="61"/>
      <c r="AJ3468" s="61"/>
      <c r="AK3468" s="61"/>
      <c r="AL3468" s="61"/>
      <c r="AM3468" s="61"/>
      <c r="AN3468" s="61"/>
      <c r="AO3468" s="61"/>
      <c r="AP3468" s="62"/>
      <c r="AQ3468" s="61"/>
      <c r="AR3468" s="61"/>
      <c r="AS3468" s="61"/>
      <c r="AT3468" s="61"/>
      <c r="AU3468" s="61"/>
      <c r="AV3468" s="61"/>
      <c r="AW3468" s="60"/>
    </row>
    <row r="3469" s="59" customFormat="1" customHeight="1" spans="1:49">
      <c r="A3469" s="60"/>
      <c r="B3469" s="60"/>
      <c r="C3469" s="60"/>
      <c r="D3469" s="60"/>
      <c r="H3469" s="61"/>
      <c r="I3469" s="61"/>
      <c r="J3469" s="61"/>
      <c r="K3469" s="61"/>
      <c r="L3469" s="61"/>
      <c r="M3469" s="61"/>
      <c r="N3469" s="61"/>
      <c r="O3469" s="61"/>
      <c r="P3469" s="61"/>
      <c r="Q3469" s="61"/>
      <c r="R3469" s="61"/>
      <c r="S3469" s="61"/>
      <c r="T3469" s="61"/>
      <c r="U3469" s="61"/>
      <c r="V3469" s="61"/>
      <c r="W3469" s="61"/>
      <c r="X3469" s="61"/>
      <c r="Y3469" s="61"/>
      <c r="Z3469" s="61"/>
      <c r="AA3469" s="61"/>
      <c r="AB3469" s="61"/>
      <c r="AC3469" s="61"/>
      <c r="AD3469" s="61"/>
      <c r="AE3469" s="61"/>
      <c r="AF3469" s="61"/>
      <c r="AG3469" s="61"/>
      <c r="AH3469" s="61"/>
      <c r="AI3469" s="61"/>
      <c r="AJ3469" s="61"/>
      <c r="AK3469" s="61"/>
      <c r="AL3469" s="61"/>
      <c r="AM3469" s="61"/>
      <c r="AN3469" s="61"/>
      <c r="AO3469" s="61"/>
      <c r="AP3469" s="62"/>
      <c r="AQ3469" s="61"/>
      <c r="AR3469" s="61"/>
      <c r="AS3469" s="61"/>
      <c r="AT3469" s="61"/>
      <c r="AU3469" s="61"/>
      <c r="AV3469" s="61"/>
      <c r="AW3469" s="60"/>
    </row>
    <row r="3470" s="59" customFormat="1" customHeight="1" spans="1:49">
      <c r="A3470" s="60"/>
      <c r="B3470" s="60"/>
      <c r="C3470" s="60"/>
      <c r="D3470" s="60"/>
      <c r="H3470" s="61"/>
      <c r="I3470" s="61"/>
      <c r="J3470" s="61"/>
      <c r="K3470" s="61"/>
      <c r="L3470" s="61"/>
      <c r="M3470" s="61"/>
      <c r="N3470" s="61"/>
      <c r="O3470" s="61"/>
      <c r="P3470" s="61"/>
      <c r="Q3470" s="61"/>
      <c r="R3470" s="61"/>
      <c r="S3470" s="61"/>
      <c r="T3470" s="61"/>
      <c r="U3470" s="61"/>
      <c r="V3470" s="61"/>
      <c r="W3470" s="61"/>
      <c r="X3470" s="61"/>
      <c r="Y3470" s="61"/>
      <c r="Z3470" s="61"/>
      <c r="AA3470" s="61"/>
      <c r="AB3470" s="61"/>
      <c r="AC3470" s="61"/>
      <c r="AD3470" s="61"/>
      <c r="AE3470" s="61"/>
      <c r="AF3470" s="61"/>
      <c r="AG3470" s="61"/>
      <c r="AH3470" s="61"/>
      <c r="AI3470" s="61"/>
      <c r="AJ3470" s="61"/>
      <c r="AK3470" s="61"/>
      <c r="AL3470" s="61"/>
      <c r="AM3470" s="61"/>
      <c r="AN3470" s="61"/>
      <c r="AO3470" s="61"/>
      <c r="AP3470" s="62"/>
      <c r="AQ3470" s="61"/>
      <c r="AR3470" s="61"/>
      <c r="AS3470" s="61"/>
      <c r="AT3470" s="61"/>
      <c r="AU3470" s="61"/>
      <c r="AV3470" s="61"/>
      <c r="AW3470" s="60"/>
    </row>
    <row r="3471" s="59" customFormat="1" customHeight="1" spans="1:49">
      <c r="A3471" s="60"/>
      <c r="B3471" s="60"/>
      <c r="C3471" s="60"/>
      <c r="D3471" s="60"/>
      <c r="H3471" s="61"/>
      <c r="I3471" s="61"/>
      <c r="J3471" s="61"/>
      <c r="K3471" s="61"/>
      <c r="L3471" s="61"/>
      <c r="M3471" s="61"/>
      <c r="N3471" s="61"/>
      <c r="O3471" s="61"/>
      <c r="P3471" s="61"/>
      <c r="Q3471" s="61"/>
      <c r="R3471" s="61"/>
      <c r="S3471" s="61"/>
      <c r="T3471" s="61"/>
      <c r="U3471" s="61"/>
      <c r="V3471" s="61"/>
      <c r="W3471" s="61"/>
      <c r="X3471" s="61"/>
      <c r="Y3471" s="61"/>
      <c r="Z3471" s="61"/>
      <c r="AA3471" s="61"/>
      <c r="AB3471" s="61"/>
      <c r="AC3471" s="61"/>
      <c r="AD3471" s="61"/>
      <c r="AE3471" s="61"/>
      <c r="AF3471" s="61"/>
      <c r="AG3471" s="61"/>
      <c r="AH3471" s="61"/>
      <c r="AI3471" s="61"/>
      <c r="AJ3471" s="61"/>
      <c r="AK3471" s="61"/>
      <c r="AL3471" s="61"/>
      <c r="AM3471" s="61"/>
      <c r="AN3471" s="61"/>
      <c r="AO3471" s="61"/>
      <c r="AP3471" s="62"/>
      <c r="AQ3471" s="61"/>
      <c r="AR3471" s="61"/>
      <c r="AS3471" s="61"/>
      <c r="AT3471" s="61"/>
      <c r="AU3471" s="61"/>
      <c r="AV3471" s="61"/>
      <c r="AW3471" s="60"/>
    </row>
    <row r="3472" s="59" customFormat="1" customHeight="1" spans="1:49">
      <c r="A3472" s="60"/>
      <c r="B3472" s="60"/>
      <c r="C3472" s="60"/>
      <c r="D3472" s="60"/>
      <c r="H3472" s="61"/>
      <c r="I3472" s="61"/>
      <c r="J3472" s="61"/>
      <c r="K3472" s="61"/>
      <c r="L3472" s="61"/>
      <c r="M3472" s="61"/>
      <c r="N3472" s="61"/>
      <c r="O3472" s="61"/>
      <c r="P3472" s="61"/>
      <c r="Q3472" s="61"/>
      <c r="R3472" s="61"/>
      <c r="S3472" s="61"/>
      <c r="T3472" s="61"/>
      <c r="U3472" s="61"/>
      <c r="V3472" s="61"/>
      <c r="W3472" s="61"/>
      <c r="X3472" s="61"/>
      <c r="Y3472" s="61"/>
      <c r="Z3472" s="61"/>
      <c r="AA3472" s="61"/>
      <c r="AB3472" s="61"/>
      <c r="AC3472" s="61"/>
      <c r="AD3472" s="61"/>
      <c r="AE3472" s="61"/>
      <c r="AF3472" s="61"/>
      <c r="AG3472" s="61"/>
      <c r="AH3472" s="61"/>
      <c r="AI3472" s="61"/>
      <c r="AJ3472" s="61"/>
      <c r="AK3472" s="61"/>
      <c r="AL3472" s="61"/>
      <c r="AM3472" s="61"/>
      <c r="AN3472" s="61"/>
      <c r="AO3472" s="61"/>
      <c r="AP3472" s="62"/>
      <c r="AQ3472" s="61"/>
      <c r="AR3472" s="61"/>
      <c r="AS3472" s="61"/>
      <c r="AT3472" s="61"/>
      <c r="AU3472" s="61"/>
      <c r="AV3472" s="61"/>
      <c r="AW3472" s="60"/>
    </row>
    <row r="3473" s="59" customFormat="1" customHeight="1" spans="1:49">
      <c r="A3473" s="60"/>
      <c r="B3473" s="60"/>
      <c r="C3473" s="60"/>
      <c r="D3473" s="60"/>
      <c r="H3473" s="61"/>
      <c r="I3473" s="61"/>
      <c r="J3473" s="61"/>
      <c r="K3473" s="61"/>
      <c r="L3473" s="61"/>
      <c r="M3473" s="61"/>
      <c r="N3473" s="61"/>
      <c r="O3473" s="61"/>
      <c r="P3473" s="61"/>
      <c r="Q3473" s="61"/>
      <c r="R3473" s="61"/>
      <c r="S3473" s="61"/>
      <c r="T3473" s="61"/>
      <c r="U3473" s="61"/>
      <c r="V3473" s="61"/>
      <c r="W3473" s="61"/>
      <c r="X3473" s="61"/>
      <c r="Y3473" s="61"/>
      <c r="Z3473" s="61"/>
      <c r="AA3473" s="61"/>
      <c r="AB3473" s="61"/>
      <c r="AC3473" s="61"/>
      <c r="AD3473" s="61"/>
      <c r="AE3473" s="61"/>
      <c r="AF3473" s="61"/>
      <c r="AG3473" s="61"/>
      <c r="AH3473" s="61"/>
      <c r="AI3473" s="61"/>
      <c r="AJ3473" s="61"/>
      <c r="AK3473" s="61"/>
      <c r="AL3473" s="61"/>
      <c r="AM3473" s="61"/>
      <c r="AN3473" s="61"/>
      <c r="AO3473" s="61"/>
      <c r="AP3473" s="62"/>
      <c r="AQ3473" s="61"/>
      <c r="AR3473" s="61"/>
      <c r="AS3473" s="61"/>
      <c r="AT3473" s="61"/>
      <c r="AU3473" s="61"/>
      <c r="AV3473" s="61"/>
      <c r="AW3473" s="60"/>
    </row>
    <row r="3474" s="59" customFormat="1" customHeight="1" spans="1:49">
      <c r="A3474" s="60"/>
      <c r="B3474" s="60"/>
      <c r="C3474" s="60"/>
      <c r="D3474" s="60"/>
      <c r="H3474" s="61"/>
      <c r="I3474" s="61"/>
      <c r="J3474" s="61"/>
      <c r="K3474" s="61"/>
      <c r="L3474" s="61"/>
      <c r="M3474" s="61"/>
      <c r="N3474" s="61"/>
      <c r="O3474" s="61"/>
      <c r="P3474" s="61"/>
      <c r="Q3474" s="61"/>
      <c r="R3474" s="61"/>
      <c r="S3474" s="61"/>
      <c r="T3474" s="61"/>
      <c r="U3474" s="61"/>
      <c r="V3474" s="61"/>
      <c r="W3474" s="61"/>
      <c r="X3474" s="61"/>
      <c r="Y3474" s="61"/>
      <c r="Z3474" s="61"/>
      <c r="AA3474" s="61"/>
      <c r="AB3474" s="61"/>
      <c r="AC3474" s="61"/>
      <c r="AD3474" s="61"/>
      <c r="AE3474" s="61"/>
      <c r="AF3474" s="61"/>
      <c r="AG3474" s="61"/>
      <c r="AH3474" s="61"/>
      <c r="AI3474" s="61"/>
      <c r="AJ3474" s="61"/>
      <c r="AK3474" s="61"/>
      <c r="AL3474" s="61"/>
      <c r="AM3474" s="61"/>
      <c r="AN3474" s="61"/>
      <c r="AO3474" s="61"/>
      <c r="AP3474" s="62"/>
      <c r="AQ3474" s="61"/>
      <c r="AR3474" s="61"/>
      <c r="AS3474" s="61"/>
      <c r="AT3474" s="61"/>
      <c r="AU3474" s="61"/>
      <c r="AV3474" s="61"/>
      <c r="AW3474" s="60"/>
    </row>
    <row r="3475" s="59" customFormat="1" customHeight="1" spans="1:49">
      <c r="A3475" s="60"/>
      <c r="B3475" s="60"/>
      <c r="C3475" s="60"/>
      <c r="D3475" s="60"/>
      <c r="H3475" s="61"/>
      <c r="I3475" s="61"/>
      <c r="J3475" s="61"/>
      <c r="K3475" s="61"/>
      <c r="L3475" s="61"/>
      <c r="M3475" s="61"/>
      <c r="N3475" s="61"/>
      <c r="O3475" s="61"/>
      <c r="P3475" s="61"/>
      <c r="Q3475" s="61"/>
      <c r="R3475" s="61"/>
      <c r="S3475" s="61"/>
      <c r="T3475" s="61"/>
      <c r="U3475" s="61"/>
      <c r="V3475" s="61"/>
      <c r="W3475" s="61"/>
      <c r="X3475" s="61"/>
      <c r="Y3475" s="61"/>
      <c r="Z3475" s="61"/>
      <c r="AA3475" s="61"/>
      <c r="AB3475" s="61"/>
      <c r="AC3475" s="61"/>
      <c r="AD3475" s="61"/>
      <c r="AE3475" s="61"/>
      <c r="AF3475" s="61"/>
      <c r="AG3475" s="61"/>
      <c r="AH3475" s="61"/>
      <c r="AI3475" s="61"/>
      <c r="AJ3475" s="61"/>
      <c r="AK3475" s="61"/>
      <c r="AL3475" s="61"/>
      <c r="AM3475" s="61"/>
      <c r="AN3475" s="61"/>
      <c r="AO3475" s="61"/>
      <c r="AP3475" s="62"/>
      <c r="AQ3475" s="61"/>
      <c r="AR3475" s="61"/>
      <c r="AS3475" s="61"/>
      <c r="AT3475" s="61"/>
      <c r="AU3475" s="61"/>
      <c r="AV3475" s="61"/>
      <c r="AW3475" s="60"/>
    </row>
    <row r="3476" s="59" customFormat="1" customHeight="1" spans="1:49">
      <c r="A3476" s="60"/>
      <c r="B3476" s="60"/>
      <c r="C3476" s="60"/>
      <c r="D3476" s="60"/>
      <c r="H3476" s="61"/>
      <c r="I3476" s="61"/>
      <c r="J3476" s="61"/>
      <c r="K3476" s="61"/>
      <c r="L3476" s="61"/>
      <c r="M3476" s="61"/>
      <c r="N3476" s="61"/>
      <c r="O3476" s="61"/>
      <c r="P3476" s="61"/>
      <c r="Q3476" s="61"/>
      <c r="R3476" s="61"/>
      <c r="S3476" s="61"/>
      <c r="T3476" s="61"/>
      <c r="U3476" s="61"/>
      <c r="V3476" s="61"/>
      <c r="W3476" s="61"/>
      <c r="X3476" s="61"/>
      <c r="Y3476" s="61"/>
      <c r="Z3476" s="61"/>
      <c r="AA3476" s="61"/>
      <c r="AB3476" s="61"/>
      <c r="AC3476" s="61"/>
      <c r="AD3476" s="61"/>
      <c r="AE3476" s="61"/>
      <c r="AF3476" s="61"/>
      <c r="AG3476" s="61"/>
      <c r="AH3476" s="61"/>
      <c r="AI3476" s="61"/>
      <c r="AJ3476" s="61"/>
      <c r="AK3476" s="61"/>
      <c r="AL3476" s="61"/>
      <c r="AM3476" s="61"/>
      <c r="AN3476" s="61"/>
      <c r="AO3476" s="61"/>
      <c r="AP3476" s="62"/>
      <c r="AQ3476" s="61"/>
      <c r="AR3476" s="61"/>
      <c r="AS3476" s="61"/>
      <c r="AT3476" s="61"/>
      <c r="AU3476" s="61"/>
      <c r="AV3476" s="61"/>
      <c r="AW3476" s="60"/>
    </row>
    <row r="3477" s="59" customFormat="1" customHeight="1" spans="1:49">
      <c r="A3477" s="60"/>
      <c r="B3477" s="60"/>
      <c r="C3477" s="60"/>
      <c r="D3477" s="60"/>
      <c r="H3477" s="61"/>
      <c r="I3477" s="61"/>
      <c r="J3477" s="61"/>
      <c r="K3477" s="61"/>
      <c r="L3477" s="61"/>
      <c r="M3477" s="61"/>
      <c r="N3477" s="61"/>
      <c r="O3477" s="61"/>
      <c r="P3477" s="61"/>
      <c r="Q3477" s="61"/>
      <c r="R3477" s="61"/>
      <c r="S3477" s="61"/>
      <c r="T3477" s="61"/>
      <c r="U3477" s="61"/>
      <c r="V3477" s="61"/>
      <c r="W3477" s="61"/>
      <c r="X3477" s="61"/>
      <c r="Y3477" s="61"/>
      <c r="Z3477" s="61"/>
      <c r="AA3477" s="61"/>
      <c r="AB3477" s="61"/>
      <c r="AC3477" s="61"/>
      <c r="AD3477" s="61"/>
      <c r="AE3477" s="61"/>
      <c r="AF3477" s="61"/>
      <c r="AG3477" s="61"/>
      <c r="AH3477" s="61"/>
      <c r="AI3477" s="61"/>
      <c r="AJ3477" s="61"/>
      <c r="AK3477" s="61"/>
      <c r="AL3477" s="61"/>
      <c r="AM3477" s="61"/>
      <c r="AN3477" s="61"/>
      <c r="AO3477" s="61"/>
      <c r="AP3477" s="62"/>
      <c r="AQ3477" s="61"/>
      <c r="AR3477" s="61"/>
      <c r="AS3477" s="61"/>
      <c r="AT3477" s="61"/>
      <c r="AU3477" s="61"/>
      <c r="AV3477" s="61"/>
      <c r="AW3477" s="60"/>
    </row>
    <row r="3478" s="59" customFormat="1" customHeight="1" spans="1:49">
      <c r="A3478" s="60"/>
      <c r="B3478" s="60"/>
      <c r="C3478" s="60"/>
      <c r="D3478" s="60"/>
      <c r="H3478" s="61"/>
      <c r="I3478" s="61"/>
      <c r="J3478" s="61"/>
      <c r="K3478" s="61"/>
      <c r="L3478" s="61"/>
      <c r="M3478" s="61"/>
      <c r="N3478" s="61"/>
      <c r="O3478" s="61"/>
      <c r="P3478" s="61"/>
      <c r="Q3478" s="61"/>
      <c r="R3478" s="61"/>
      <c r="S3478" s="61"/>
      <c r="T3478" s="61"/>
      <c r="U3478" s="61"/>
      <c r="V3478" s="61"/>
      <c r="W3478" s="61"/>
      <c r="X3478" s="61"/>
      <c r="Y3478" s="61"/>
      <c r="Z3478" s="61"/>
      <c r="AA3478" s="61"/>
      <c r="AB3478" s="61"/>
      <c r="AC3478" s="61"/>
      <c r="AD3478" s="61"/>
      <c r="AE3478" s="61"/>
      <c r="AF3478" s="61"/>
      <c r="AG3478" s="61"/>
      <c r="AH3478" s="61"/>
      <c r="AI3478" s="61"/>
      <c r="AJ3478" s="61"/>
      <c r="AK3478" s="61"/>
      <c r="AL3478" s="61"/>
      <c r="AM3478" s="61"/>
      <c r="AN3478" s="61"/>
      <c r="AO3478" s="61"/>
      <c r="AP3478" s="62"/>
      <c r="AQ3478" s="61"/>
      <c r="AR3478" s="61"/>
      <c r="AS3478" s="61"/>
      <c r="AT3478" s="61"/>
      <c r="AU3478" s="61"/>
      <c r="AV3478" s="61"/>
      <c r="AW3478" s="60"/>
    </row>
    <row r="3479" s="59" customFormat="1" customHeight="1" spans="1:49">
      <c r="A3479" s="60"/>
      <c r="B3479" s="60"/>
      <c r="C3479" s="60"/>
      <c r="D3479" s="60"/>
      <c r="H3479" s="61"/>
      <c r="I3479" s="61"/>
      <c r="J3479" s="61"/>
      <c r="K3479" s="61"/>
      <c r="L3479" s="61"/>
      <c r="M3479" s="61"/>
      <c r="N3479" s="61"/>
      <c r="O3479" s="61"/>
      <c r="P3479" s="61"/>
      <c r="Q3479" s="61"/>
      <c r="R3479" s="61"/>
      <c r="S3479" s="61"/>
      <c r="T3479" s="61"/>
      <c r="U3479" s="61"/>
      <c r="V3479" s="61"/>
      <c r="W3479" s="61"/>
      <c r="X3479" s="61"/>
      <c r="Y3479" s="61"/>
      <c r="Z3479" s="61"/>
      <c r="AA3479" s="61"/>
      <c r="AB3479" s="61"/>
      <c r="AC3479" s="61"/>
      <c r="AD3479" s="61"/>
      <c r="AE3479" s="61"/>
      <c r="AF3479" s="61"/>
      <c r="AG3479" s="61"/>
      <c r="AH3479" s="61"/>
      <c r="AI3479" s="61"/>
      <c r="AJ3479" s="61"/>
      <c r="AK3479" s="61"/>
      <c r="AL3479" s="61"/>
      <c r="AM3479" s="61"/>
      <c r="AN3479" s="61"/>
      <c r="AO3479" s="61"/>
      <c r="AP3479" s="62"/>
      <c r="AQ3479" s="61"/>
      <c r="AR3479" s="61"/>
      <c r="AS3479" s="61"/>
      <c r="AT3479" s="61"/>
      <c r="AU3479" s="61"/>
      <c r="AV3479" s="61"/>
      <c r="AW3479" s="60"/>
    </row>
    <row r="3480" s="59" customFormat="1" customHeight="1" spans="1:49">
      <c r="A3480" s="60"/>
      <c r="B3480" s="60"/>
      <c r="C3480" s="60"/>
      <c r="D3480" s="60"/>
      <c r="H3480" s="61"/>
      <c r="I3480" s="61"/>
      <c r="J3480" s="61"/>
      <c r="K3480" s="61"/>
      <c r="L3480" s="61"/>
      <c r="M3480" s="61"/>
      <c r="N3480" s="61"/>
      <c r="O3480" s="61"/>
      <c r="P3480" s="61"/>
      <c r="Q3480" s="61"/>
      <c r="R3480" s="61"/>
      <c r="S3480" s="61"/>
      <c r="T3480" s="61"/>
      <c r="U3480" s="61"/>
      <c r="V3480" s="61"/>
      <c r="W3480" s="61"/>
      <c r="X3480" s="61"/>
      <c r="Y3480" s="61"/>
      <c r="Z3480" s="61"/>
      <c r="AA3480" s="61"/>
      <c r="AB3480" s="61"/>
      <c r="AC3480" s="61"/>
      <c r="AD3480" s="61"/>
      <c r="AE3480" s="61"/>
      <c r="AF3480" s="61"/>
      <c r="AG3480" s="61"/>
      <c r="AH3480" s="61"/>
      <c r="AI3480" s="61"/>
      <c r="AJ3480" s="61"/>
      <c r="AK3480" s="61"/>
      <c r="AL3480" s="61"/>
      <c r="AM3480" s="61"/>
      <c r="AN3480" s="61"/>
      <c r="AO3480" s="61"/>
      <c r="AP3480" s="62"/>
      <c r="AQ3480" s="61"/>
      <c r="AR3480" s="61"/>
      <c r="AS3480" s="61"/>
      <c r="AT3480" s="61"/>
      <c r="AU3480" s="61"/>
      <c r="AV3480" s="61"/>
      <c r="AW3480" s="60"/>
    </row>
    <row r="3481" s="59" customFormat="1" customHeight="1" spans="1:49">
      <c r="A3481" s="60"/>
      <c r="B3481" s="60"/>
      <c r="C3481" s="60"/>
      <c r="D3481" s="60"/>
      <c r="H3481" s="61"/>
      <c r="I3481" s="61"/>
      <c r="J3481" s="61"/>
      <c r="K3481" s="61"/>
      <c r="L3481" s="61"/>
      <c r="M3481" s="61"/>
      <c r="N3481" s="61"/>
      <c r="O3481" s="61"/>
      <c r="P3481" s="61"/>
      <c r="Q3481" s="61"/>
      <c r="R3481" s="61"/>
      <c r="S3481" s="61"/>
      <c r="T3481" s="61"/>
      <c r="U3481" s="61"/>
      <c r="V3481" s="61"/>
      <c r="W3481" s="61"/>
      <c r="X3481" s="61"/>
      <c r="Y3481" s="61"/>
      <c r="Z3481" s="61"/>
      <c r="AA3481" s="61"/>
      <c r="AB3481" s="61"/>
      <c r="AC3481" s="61"/>
      <c r="AD3481" s="61"/>
      <c r="AE3481" s="61"/>
      <c r="AF3481" s="61"/>
      <c r="AG3481" s="61"/>
      <c r="AH3481" s="61"/>
      <c r="AI3481" s="61"/>
      <c r="AJ3481" s="61"/>
      <c r="AK3481" s="61"/>
      <c r="AL3481" s="61"/>
      <c r="AM3481" s="61"/>
      <c r="AN3481" s="61"/>
      <c r="AO3481" s="61"/>
      <c r="AP3481" s="62"/>
      <c r="AQ3481" s="61"/>
      <c r="AR3481" s="61"/>
      <c r="AS3481" s="61"/>
      <c r="AT3481" s="61"/>
      <c r="AU3481" s="61"/>
      <c r="AV3481" s="61"/>
      <c r="AW3481" s="60"/>
    </row>
    <row r="3482" s="59" customFormat="1" customHeight="1" spans="1:49">
      <c r="A3482" s="60"/>
      <c r="B3482" s="60"/>
      <c r="C3482" s="60"/>
      <c r="D3482" s="60"/>
      <c r="H3482" s="61"/>
      <c r="I3482" s="61"/>
      <c r="J3482" s="61"/>
      <c r="K3482" s="61"/>
      <c r="L3482" s="61"/>
      <c r="M3482" s="61"/>
      <c r="N3482" s="61"/>
      <c r="O3482" s="61"/>
      <c r="P3482" s="61"/>
      <c r="Q3482" s="61"/>
      <c r="R3482" s="61"/>
      <c r="S3482" s="61"/>
      <c r="T3482" s="61"/>
      <c r="U3482" s="61"/>
      <c r="V3482" s="61"/>
      <c r="W3482" s="61"/>
      <c r="X3482" s="61"/>
      <c r="Y3482" s="61"/>
      <c r="Z3482" s="61"/>
      <c r="AA3482" s="61"/>
      <c r="AB3482" s="61"/>
      <c r="AC3482" s="61"/>
      <c r="AD3482" s="61"/>
      <c r="AE3482" s="61"/>
      <c r="AF3482" s="61"/>
      <c r="AG3482" s="61"/>
      <c r="AH3482" s="61"/>
      <c r="AI3482" s="61"/>
      <c r="AJ3482" s="61"/>
      <c r="AK3482" s="61"/>
      <c r="AL3482" s="61"/>
      <c r="AM3482" s="61"/>
      <c r="AN3482" s="61"/>
      <c r="AO3482" s="61"/>
      <c r="AP3482" s="62"/>
      <c r="AQ3482" s="61"/>
      <c r="AR3482" s="61"/>
      <c r="AS3482" s="61"/>
      <c r="AT3482" s="61"/>
      <c r="AU3482" s="61"/>
      <c r="AV3482" s="61"/>
      <c r="AW3482" s="60"/>
    </row>
    <row r="3483" s="59" customFormat="1" customHeight="1" spans="1:49">
      <c r="A3483" s="60"/>
      <c r="B3483" s="60"/>
      <c r="C3483" s="60"/>
      <c r="D3483" s="60"/>
      <c r="H3483" s="61"/>
      <c r="I3483" s="61"/>
      <c r="J3483" s="61"/>
      <c r="K3483" s="61"/>
      <c r="L3483" s="61"/>
      <c r="M3483" s="61"/>
      <c r="N3483" s="61"/>
      <c r="O3483" s="61"/>
      <c r="P3483" s="61"/>
      <c r="Q3483" s="61"/>
      <c r="R3483" s="61"/>
      <c r="S3483" s="61"/>
      <c r="T3483" s="61"/>
      <c r="U3483" s="61"/>
      <c r="V3483" s="61"/>
      <c r="W3483" s="61"/>
      <c r="X3483" s="61"/>
      <c r="Y3483" s="61"/>
      <c r="Z3483" s="61"/>
      <c r="AA3483" s="61"/>
      <c r="AB3483" s="61"/>
      <c r="AC3483" s="61"/>
      <c r="AD3483" s="61"/>
      <c r="AE3483" s="61"/>
      <c r="AF3483" s="61"/>
      <c r="AG3483" s="61"/>
      <c r="AH3483" s="61"/>
      <c r="AI3483" s="61"/>
      <c r="AJ3483" s="61"/>
      <c r="AK3483" s="61"/>
      <c r="AL3483" s="61"/>
      <c r="AM3483" s="61"/>
      <c r="AN3483" s="61"/>
      <c r="AO3483" s="61"/>
      <c r="AP3483" s="62"/>
      <c r="AQ3483" s="61"/>
      <c r="AR3483" s="61"/>
      <c r="AS3483" s="61"/>
      <c r="AT3483" s="61"/>
      <c r="AU3483" s="61"/>
      <c r="AV3483" s="61"/>
      <c r="AW3483" s="60"/>
    </row>
    <row r="3484" s="59" customFormat="1" customHeight="1" spans="1:49">
      <c r="A3484" s="60"/>
      <c r="B3484" s="60"/>
      <c r="C3484" s="60"/>
      <c r="D3484" s="60"/>
      <c r="H3484" s="61"/>
      <c r="I3484" s="61"/>
      <c r="J3484" s="61"/>
      <c r="K3484" s="61"/>
      <c r="L3484" s="61"/>
      <c r="M3484" s="61"/>
      <c r="N3484" s="61"/>
      <c r="O3484" s="61"/>
      <c r="P3484" s="61"/>
      <c r="Q3484" s="61"/>
      <c r="R3484" s="61"/>
      <c r="S3484" s="61"/>
      <c r="T3484" s="61"/>
      <c r="U3484" s="61"/>
      <c r="V3484" s="61"/>
      <c r="W3484" s="61"/>
      <c r="X3484" s="61"/>
      <c r="Y3484" s="61"/>
      <c r="Z3484" s="61"/>
      <c r="AA3484" s="61"/>
      <c r="AB3484" s="61"/>
      <c r="AC3484" s="61"/>
      <c r="AD3484" s="61"/>
      <c r="AE3484" s="61"/>
      <c r="AF3484" s="61"/>
      <c r="AG3484" s="61"/>
      <c r="AH3484" s="61"/>
      <c r="AI3484" s="61"/>
      <c r="AJ3484" s="61"/>
      <c r="AK3484" s="61"/>
      <c r="AL3484" s="61"/>
      <c r="AM3484" s="61"/>
      <c r="AN3484" s="61"/>
      <c r="AO3484" s="61"/>
      <c r="AP3484" s="62"/>
      <c r="AQ3484" s="61"/>
      <c r="AR3484" s="61"/>
      <c r="AS3484" s="61"/>
      <c r="AT3484" s="61"/>
      <c r="AU3484" s="61"/>
      <c r="AV3484" s="61"/>
      <c r="AW3484" s="60"/>
    </row>
    <row r="3485" s="59" customFormat="1" customHeight="1" spans="1:49">
      <c r="A3485" s="60"/>
      <c r="B3485" s="60"/>
      <c r="C3485" s="60"/>
      <c r="D3485" s="60"/>
      <c r="H3485" s="61"/>
      <c r="I3485" s="61"/>
      <c r="J3485" s="61"/>
      <c r="K3485" s="61"/>
      <c r="L3485" s="61"/>
      <c r="M3485" s="61"/>
      <c r="N3485" s="61"/>
      <c r="O3485" s="61"/>
      <c r="P3485" s="61"/>
      <c r="Q3485" s="61"/>
      <c r="R3485" s="61"/>
      <c r="S3485" s="61"/>
      <c r="T3485" s="61"/>
      <c r="U3485" s="61"/>
      <c r="V3485" s="61"/>
      <c r="W3485" s="61"/>
      <c r="X3485" s="61"/>
      <c r="Y3485" s="61"/>
      <c r="Z3485" s="61"/>
      <c r="AA3485" s="61"/>
      <c r="AB3485" s="61"/>
      <c r="AC3485" s="61"/>
      <c r="AD3485" s="61"/>
      <c r="AE3485" s="61"/>
      <c r="AF3485" s="61"/>
      <c r="AG3485" s="61"/>
      <c r="AH3485" s="61"/>
      <c r="AI3485" s="61"/>
      <c r="AJ3485" s="61"/>
      <c r="AK3485" s="61"/>
      <c r="AL3485" s="61"/>
      <c r="AM3485" s="61"/>
      <c r="AN3485" s="61"/>
      <c r="AO3485" s="61"/>
      <c r="AP3485" s="62"/>
      <c r="AQ3485" s="61"/>
      <c r="AR3485" s="61"/>
      <c r="AS3485" s="61"/>
      <c r="AT3485" s="61"/>
      <c r="AU3485" s="61"/>
      <c r="AV3485" s="61"/>
      <c r="AW3485" s="60"/>
    </row>
    <row r="3486" s="59" customFormat="1" customHeight="1" spans="1:49">
      <c r="A3486" s="60"/>
      <c r="B3486" s="60"/>
      <c r="C3486" s="60"/>
      <c r="D3486" s="60"/>
      <c r="H3486" s="61"/>
      <c r="I3486" s="61"/>
      <c r="J3486" s="61"/>
      <c r="K3486" s="61"/>
      <c r="L3486" s="61"/>
      <c r="M3486" s="61"/>
      <c r="N3486" s="61"/>
      <c r="O3486" s="61"/>
      <c r="P3486" s="61"/>
      <c r="Q3486" s="61"/>
      <c r="R3486" s="61"/>
      <c r="S3486" s="61"/>
      <c r="T3486" s="61"/>
      <c r="U3486" s="61"/>
      <c r="V3486" s="61"/>
      <c r="W3486" s="61"/>
      <c r="X3486" s="61"/>
      <c r="Y3486" s="61"/>
      <c r="Z3486" s="61"/>
      <c r="AA3486" s="61"/>
      <c r="AB3486" s="61"/>
      <c r="AC3486" s="61"/>
      <c r="AD3486" s="61"/>
      <c r="AE3486" s="61"/>
      <c r="AF3486" s="61"/>
      <c r="AG3486" s="61"/>
      <c r="AH3486" s="61"/>
      <c r="AI3486" s="61"/>
      <c r="AJ3486" s="61"/>
      <c r="AK3486" s="61"/>
      <c r="AL3486" s="61"/>
      <c r="AM3486" s="61"/>
      <c r="AN3486" s="61"/>
      <c r="AO3486" s="61"/>
      <c r="AP3486" s="62"/>
      <c r="AQ3486" s="61"/>
      <c r="AR3486" s="61"/>
      <c r="AS3486" s="61"/>
      <c r="AT3486" s="61"/>
      <c r="AU3486" s="61"/>
      <c r="AV3486" s="61"/>
      <c r="AW3486" s="60"/>
    </row>
    <row r="3487" s="59" customFormat="1" customHeight="1" spans="1:49">
      <c r="A3487" s="60"/>
      <c r="B3487" s="60"/>
      <c r="C3487" s="60"/>
      <c r="D3487" s="60"/>
      <c r="H3487" s="61"/>
      <c r="I3487" s="61"/>
      <c r="J3487" s="61"/>
      <c r="K3487" s="61"/>
      <c r="L3487" s="61"/>
      <c r="M3487" s="61"/>
      <c r="N3487" s="61"/>
      <c r="O3487" s="61"/>
      <c r="P3487" s="61"/>
      <c r="Q3487" s="61"/>
      <c r="R3487" s="61"/>
      <c r="S3487" s="61"/>
      <c r="T3487" s="61"/>
      <c r="U3487" s="61"/>
      <c r="V3487" s="61"/>
      <c r="W3487" s="61"/>
      <c r="X3487" s="61"/>
      <c r="Y3487" s="61"/>
      <c r="Z3487" s="61"/>
      <c r="AA3487" s="61"/>
      <c r="AB3487" s="61"/>
      <c r="AC3487" s="61"/>
      <c r="AD3487" s="61"/>
      <c r="AE3487" s="61"/>
      <c r="AF3487" s="61"/>
      <c r="AG3487" s="61"/>
      <c r="AH3487" s="61"/>
      <c r="AI3487" s="61"/>
      <c r="AJ3487" s="61"/>
      <c r="AK3487" s="61"/>
      <c r="AL3487" s="61"/>
      <c r="AM3487" s="61"/>
      <c r="AN3487" s="61"/>
      <c r="AO3487" s="61"/>
      <c r="AP3487" s="62"/>
      <c r="AQ3487" s="61"/>
      <c r="AR3487" s="61"/>
      <c r="AS3487" s="61"/>
      <c r="AT3487" s="61"/>
      <c r="AU3487" s="61"/>
      <c r="AV3487" s="61"/>
      <c r="AW3487" s="60"/>
    </row>
    <row r="3488" s="59" customFormat="1" customHeight="1" spans="1:49">
      <c r="A3488" s="60"/>
      <c r="B3488" s="60"/>
      <c r="C3488" s="60"/>
      <c r="D3488" s="60"/>
      <c r="H3488" s="61"/>
      <c r="I3488" s="61"/>
      <c r="J3488" s="61"/>
      <c r="K3488" s="61"/>
      <c r="L3488" s="61"/>
      <c r="M3488" s="61"/>
      <c r="N3488" s="61"/>
      <c r="O3488" s="61"/>
      <c r="P3488" s="61"/>
      <c r="Q3488" s="61"/>
      <c r="R3488" s="61"/>
      <c r="S3488" s="61"/>
      <c r="T3488" s="61"/>
      <c r="U3488" s="61"/>
      <c r="V3488" s="61"/>
      <c r="W3488" s="61"/>
      <c r="X3488" s="61"/>
      <c r="Y3488" s="61"/>
      <c r="Z3488" s="61"/>
      <c r="AA3488" s="61"/>
      <c r="AB3488" s="61"/>
      <c r="AC3488" s="61"/>
      <c r="AD3488" s="61"/>
      <c r="AE3488" s="61"/>
      <c r="AF3488" s="61"/>
      <c r="AG3488" s="61"/>
      <c r="AH3488" s="61"/>
      <c r="AI3488" s="61"/>
      <c r="AJ3488" s="61"/>
      <c r="AK3488" s="61"/>
      <c r="AL3488" s="61"/>
      <c r="AM3488" s="61"/>
      <c r="AN3488" s="61"/>
      <c r="AO3488" s="61"/>
      <c r="AP3488" s="62"/>
      <c r="AQ3488" s="61"/>
      <c r="AR3488" s="61"/>
      <c r="AS3488" s="61"/>
      <c r="AT3488" s="61"/>
      <c r="AU3488" s="61"/>
      <c r="AV3488" s="61"/>
      <c r="AW3488" s="60"/>
    </row>
    <row r="3489" s="59" customFormat="1" customHeight="1" spans="1:49">
      <c r="A3489" s="60"/>
      <c r="B3489" s="60"/>
      <c r="C3489" s="60"/>
      <c r="D3489" s="60"/>
      <c r="H3489" s="61"/>
      <c r="I3489" s="61"/>
      <c r="J3489" s="61"/>
      <c r="K3489" s="61"/>
      <c r="L3489" s="61"/>
      <c r="M3489" s="61"/>
      <c r="N3489" s="61"/>
      <c r="O3489" s="61"/>
      <c r="P3489" s="61"/>
      <c r="Q3489" s="61"/>
      <c r="R3489" s="61"/>
      <c r="S3489" s="61"/>
      <c r="T3489" s="61"/>
      <c r="U3489" s="61"/>
      <c r="V3489" s="61"/>
      <c r="W3489" s="61"/>
      <c r="X3489" s="61"/>
      <c r="Y3489" s="61"/>
      <c r="Z3489" s="61"/>
      <c r="AA3489" s="61"/>
      <c r="AB3489" s="61"/>
      <c r="AC3489" s="61"/>
      <c r="AD3489" s="61"/>
      <c r="AE3489" s="61"/>
      <c r="AF3489" s="61"/>
      <c r="AG3489" s="61"/>
      <c r="AH3489" s="61"/>
      <c r="AI3489" s="61"/>
      <c r="AJ3489" s="61"/>
      <c r="AK3489" s="61"/>
      <c r="AL3489" s="61"/>
      <c r="AM3489" s="61"/>
      <c r="AN3489" s="61"/>
      <c r="AO3489" s="61"/>
      <c r="AP3489" s="62"/>
      <c r="AQ3489" s="61"/>
      <c r="AR3489" s="61"/>
      <c r="AS3489" s="61"/>
      <c r="AT3489" s="61"/>
      <c r="AU3489" s="61"/>
      <c r="AV3489" s="61"/>
      <c r="AW3489" s="60"/>
    </row>
    <row r="3490" s="59" customFormat="1" customHeight="1" spans="1:49">
      <c r="A3490" s="60"/>
      <c r="B3490" s="60"/>
      <c r="C3490" s="60"/>
      <c r="D3490" s="60"/>
      <c r="H3490" s="61"/>
      <c r="I3490" s="61"/>
      <c r="J3490" s="61"/>
      <c r="K3490" s="61"/>
      <c r="L3490" s="61"/>
      <c r="M3490" s="61"/>
      <c r="N3490" s="61"/>
      <c r="O3490" s="61"/>
      <c r="P3490" s="61"/>
      <c r="Q3490" s="61"/>
      <c r="R3490" s="61"/>
      <c r="S3490" s="61"/>
      <c r="T3490" s="61"/>
      <c r="U3490" s="61"/>
      <c r="V3490" s="61"/>
      <c r="W3490" s="61"/>
      <c r="X3490" s="61"/>
      <c r="Y3490" s="61"/>
      <c r="Z3490" s="61"/>
      <c r="AA3490" s="61"/>
      <c r="AB3490" s="61"/>
      <c r="AC3490" s="61"/>
      <c r="AD3490" s="61"/>
      <c r="AE3490" s="61"/>
      <c r="AF3490" s="61"/>
      <c r="AG3490" s="61"/>
      <c r="AH3490" s="61"/>
      <c r="AI3490" s="61"/>
      <c r="AJ3490" s="61"/>
      <c r="AK3490" s="61"/>
      <c r="AL3490" s="61"/>
      <c r="AM3490" s="61"/>
      <c r="AN3490" s="61"/>
      <c r="AO3490" s="61"/>
      <c r="AP3490" s="62"/>
      <c r="AQ3490" s="61"/>
      <c r="AR3490" s="61"/>
      <c r="AS3490" s="61"/>
      <c r="AT3490" s="61"/>
      <c r="AU3490" s="61"/>
      <c r="AV3490" s="61"/>
      <c r="AW3490" s="60"/>
    </row>
    <row r="3491" s="59" customFormat="1" customHeight="1" spans="1:49">
      <c r="A3491" s="60"/>
      <c r="B3491" s="60"/>
      <c r="C3491" s="60"/>
      <c r="D3491" s="60"/>
      <c r="H3491" s="61"/>
      <c r="I3491" s="61"/>
      <c r="J3491" s="61"/>
      <c r="K3491" s="61"/>
      <c r="L3491" s="61"/>
      <c r="M3491" s="61"/>
      <c r="N3491" s="61"/>
      <c r="O3491" s="61"/>
      <c r="P3491" s="61"/>
      <c r="Q3491" s="61"/>
      <c r="R3491" s="61"/>
      <c r="S3491" s="61"/>
      <c r="T3491" s="61"/>
      <c r="U3491" s="61"/>
      <c r="V3491" s="61"/>
      <c r="W3491" s="61"/>
      <c r="X3491" s="61"/>
      <c r="Y3491" s="61"/>
      <c r="Z3491" s="61"/>
      <c r="AA3491" s="61"/>
      <c r="AB3491" s="61"/>
      <c r="AC3491" s="61"/>
      <c r="AD3491" s="61"/>
      <c r="AE3491" s="61"/>
      <c r="AF3491" s="61"/>
      <c r="AG3491" s="61"/>
      <c r="AH3491" s="61"/>
      <c r="AI3491" s="61"/>
      <c r="AJ3491" s="61"/>
      <c r="AK3491" s="61"/>
      <c r="AL3491" s="61"/>
      <c r="AM3491" s="61"/>
      <c r="AN3491" s="61"/>
      <c r="AO3491" s="61"/>
      <c r="AP3491" s="62"/>
      <c r="AQ3491" s="61"/>
      <c r="AR3491" s="61"/>
      <c r="AS3491" s="61"/>
      <c r="AT3491" s="61"/>
      <c r="AU3491" s="61"/>
      <c r="AV3491" s="61"/>
      <c r="AW3491" s="60"/>
    </row>
    <row r="3492" s="59" customFormat="1" customHeight="1" spans="1:49">
      <c r="A3492" s="60"/>
      <c r="B3492" s="60"/>
      <c r="C3492" s="60"/>
      <c r="D3492" s="60"/>
      <c r="H3492" s="61"/>
      <c r="I3492" s="61"/>
      <c r="J3492" s="61"/>
      <c r="K3492" s="61"/>
      <c r="L3492" s="61"/>
      <c r="M3492" s="61"/>
      <c r="N3492" s="61"/>
      <c r="O3492" s="61"/>
      <c r="P3492" s="61"/>
      <c r="Q3492" s="61"/>
      <c r="R3492" s="61"/>
      <c r="S3492" s="61"/>
      <c r="T3492" s="61"/>
      <c r="U3492" s="61"/>
      <c r="V3492" s="61"/>
      <c r="W3492" s="61"/>
      <c r="X3492" s="61"/>
      <c r="Y3492" s="61"/>
      <c r="Z3492" s="61"/>
      <c r="AA3492" s="61"/>
      <c r="AB3492" s="61"/>
      <c r="AC3492" s="61"/>
      <c r="AD3492" s="61"/>
      <c r="AE3492" s="61"/>
      <c r="AF3492" s="61"/>
      <c r="AG3492" s="61"/>
      <c r="AH3492" s="61"/>
      <c r="AI3492" s="61"/>
      <c r="AJ3492" s="61"/>
      <c r="AK3492" s="61"/>
      <c r="AL3492" s="61"/>
      <c r="AM3492" s="61"/>
      <c r="AN3492" s="61"/>
      <c r="AO3492" s="61"/>
      <c r="AP3492" s="62"/>
      <c r="AQ3492" s="61"/>
      <c r="AR3492" s="61"/>
      <c r="AS3492" s="61"/>
      <c r="AT3492" s="61"/>
      <c r="AU3492" s="61"/>
      <c r="AV3492" s="61"/>
      <c r="AW3492" s="60"/>
    </row>
    <row r="3493" s="59" customFormat="1" customHeight="1" spans="1:49">
      <c r="A3493" s="60"/>
      <c r="B3493" s="60"/>
      <c r="C3493" s="60"/>
      <c r="D3493" s="60"/>
      <c r="H3493" s="61"/>
      <c r="I3493" s="61"/>
      <c r="J3493" s="61"/>
      <c r="K3493" s="61"/>
      <c r="L3493" s="61"/>
      <c r="M3493" s="61"/>
      <c r="N3493" s="61"/>
      <c r="O3493" s="61"/>
      <c r="P3493" s="61"/>
      <c r="Q3493" s="61"/>
      <c r="R3493" s="61"/>
      <c r="S3493" s="61"/>
      <c r="T3493" s="61"/>
      <c r="U3493" s="61"/>
      <c r="V3493" s="61"/>
      <c r="W3493" s="61"/>
      <c r="X3493" s="61"/>
      <c r="Y3493" s="61"/>
      <c r="Z3493" s="61"/>
      <c r="AA3493" s="61"/>
      <c r="AB3493" s="61"/>
      <c r="AC3493" s="61"/>
      <c r="AD3493" s="61"/>
      <c r="AE3493" s="61"/>
      <c r="AF3493" s="61"/>
      <c r="AG3493" s="61"/>
      <c r="AH3493" s="61"/>
      <c r="AI3493" s="61"/>
      <c r="AJ3493" s="61"/>
      <c r="AK3493" s="61"/>
      <c r="AL3493" s="61"/>
      <c r="AM3493" s="61"/>
      <c r="AN3493" s="61"/>
      <c r="AO3493" s="61"/>
      <c r="AP3493" s="62"/>
      <c r="AQ3493" s="61"/>
      <c r="AR3493" s="61"/>
      <c r="AS3493" s="61"/>
      <c r="AT3493" s="61"/>
      <c r="AU3493" s="61"/>
      <c r="AV3493" s="61"/>
      <c r="AW3493" s="60"/>
    </row>
    <row r="3494" s="59" customFormat="1" customHeight="1" spans="1:49">
      <c r="A3494" s="60"/>
      <c r="B3494" s="60"/>
      <c r="C3494" s="60"/>
      <c r="D3494" s="60"/>
      <c r="H3494" s="61"/>
      <c r="I3494" s="61"/>
      <c r="J3494" s="61"/>
      <c r="K3494" s="61"/>
      <c r="L3494" s="61"/>
      <c r="M3494" s="61"/>
      <c r="N3494" s="61"/>
      <c r="O3494" s="61"/>
      <c r="P3494" s="61"/>
      <c r="Q3494" s="61"/>
      <c r="R3494" s="61"/>
      <c r="S3494" s="61"/>
      <c r="T3494" s="61"/>
      <c r="U3494" s="61"/>
      <c r="V3494" s="61"/>
      <c r="W3494" s="61"/>
      <c r="X3494" s="61"/>
      <c r="Y3494" s="61"/>
      <c r="Z3494" s="61"/>
      <c r="AA3494" s="61"/>
      <c r="AB3494" s="61"/>
      <c r="AC3494" s="61"/>
      <c r="AD3494" s="61"/>
      <c r="AE3494" s="61"/>
      <c r="AF3494" s="61"/>
      <c r="AG3494" s="61"/>
      <c r="AH3494" s="61"/>
      <c r="AI3494" s="61"/>
      <c r="AJ3494" s="61"/>
      <c r="AK3494" s="61"/>
      <c r="AL3494" s="61"/>
      <c r="AM3494" s="61"/>
      <c r="AN3494" s="61"/>
      <c r="AO3494" s="61"/>
      <c r="AP3494" s="62"/>
      <c r="AQ3494" s="61"/>
      <c r="AR3494" s="61"/>
      <c r="AS3494" s="61"/>
      <c r="AT3494" s="61"/>
      <c r="AU3494" s="61"/>
      <c r="AV3494" s="61"/>
      <c r="AW3494" s="60"/>
    </row>
    <row r="3495" s="59" customFormat="1" customHeight="1" spans="1:49">
      <c r="A3495" s="60"/>
      <c r="B3495" s="60"/>
      <c r="C3495" s="60"/>
      <c r="D3495" s="60"/>
      <c r="H3495" s="61"/>
      <c r="I3495" s="61"/>
      <c r="J3495" s="61"/>
      <c r="K3495" s="61"/>
      <c r="L3495" s="61"/>
      <c r="M3495" s="61"/>
      <c r="N3495" s="61"/>
      <c r="O3495" s="61"/>
      <c r="P3495" s="61"/>
      <c r="Q3495" s="61"/>
      <c r="R3495" s="61"/>
      <c r="S3495" s="61"/>
      <c r="T3495" s="61"/>
      <c r="U3495" s="61"/>
      <c r="V3495" s="61"/>
      <c r="W3495" s="61"/>
      <c r="X3495" s="61"/>
      <c r="Y3495" s="61"/>
      <c r="Z3495" s="61"/>
      <c r="AA3495" s="61"/>
      <c r="AB3495" s="61"/>
      <c r="AC3495" s="61"/>
      <c r="AD3495" s="61"/>
      <c r="AE3495" s="61"/>
      <c r="AF3495" s="61"/>
      <c r="AG3495" s="61"/>
      <c r="AH3495" s="61"/>
      <c r="AI3495" s="61"/>
      <c r="AJ3495" s="61"/>
      <c r="AK3495" s="61"/>
      <c r="AL3495" s="61"/>
      <c r="AM3495" s="61"/>
      <c r="AN3495" s="61"/>
      <c r="AO3495" s="61"/>
      <c r="AP3495" s="62"/>
      <c r="AQ3495" s="61"/>
      <c r="AR3495" s="61"/>
      <c r="AS3495" s="61"/>
      <c r="AT3495" s="61"/>
      <c r="AU3495" s="61"/>
      <c r="AV3495" s="61"/>
      <c r="AW3495" s="60"/>
    </row>
    <row r="3496" s="59" customFormat="1" customHeight="1" spans="1:49">
      <c r="A3496" s="60"/>
      <c r="B3496" s="60"/>
      <c r="C3496" s="60"/>
      <c r="D3496" s="60"/>
      <c r="H3496" s="61"/>
      <c r="I3496" s="61"/>
      <c r="J3496" s="61"/>
      <c r="K3496" s="61"/>
      <c r="L3496" s="61"/>
      <c r="M3496" s="61"/>
      <c r="N3496" s="61"/>
      <c r="O3496" s="61"/>
      <c r="P3496" s="61"/>
      <c r="Q3496" s="61"/>
      <c r="R3496" s="61"/>
      <c r="S3496" s="61"/>
      <c r="T3496" s="61"/>
      <c r="U3496" s="61"/>
      <c r="V3496" s="61"/>
      <c r="W3496" s="61"/>
      <c r="X3496" s="61"/>
      <c r="Y3496" s="61"/>
      <c r="Z3496" s="61"/>
      <c r="AA3496" s="61"/>
      <c r="AB3496" s="61"/>
      <c r="AC3496" s="61"/>
      <c r="AD3496" s="61"/>
      <c r="AE3496" s="61"/>
      <c r="AF3496" s="61"/>
      <c r="AG3496" s="61"/>
      <c r="AH3496" s="61"/>
      <c r="AI3496" s="61"/>
      <c r="AJ3496" s="61"/>
      <c r="AK3496" s="61"/>
      <c r="AL3496" s="61"/>
      <c r="AM3496" s="61"/>
      <c r="AN3496" s="61"/>
      <c r="AO3496" s="61"/>
      <c r="AP3496" s="62"/>
      <c r="AQ3496" s="61"/>
      <c r="AR3496" s="61"/>
      <c r="AS3496" s="61"/>
      <c r="AT3496" s="61"/>
      <c r="AU3496" s="61"/>
      <c r="AV3496" s="61"/>
      <c r="AW3496" s="60"/>
    </row>
    <row r="3497" s="59" customFormat="1" customHeight="1" spans="1:49">
      <c r="A3497" s="60"/>
      <c r="B3497" s="60"/>
      <c r="C3497" s="60"/>
      <c r="D3497" s="60"/>
      <c r="H3497" s="61"/>
      <c r="I3497" s="61"/>
      <c r="J3497" s="61"/>
      <c r="K3497" s="61"/>
      <c r="L3497" s="61"/>
      <c r="M3497" s="61"/>
      <c r="N3497" s="61"/>
      <c r="O3497" s="61"/>
      <c r="P3497" s="61"/>
      <c r="Q3497" s="61"/>
      <c r="R3497" s="61"/>
      <c r="S3497" s="61"/>
      <c r="T3497" s="61"/>
      <c r="U3497" s="61"/>
      <c r="V3497" s="61"/>
      <c r="W3497" s="61"/>
      <c r="X3497" s="61"/>
      <c r="Y3497" s="61"/>
      <c r="Z3497" s="61"/>
      <c r="AA3497" s="61"/>
      <c r="AB3497" s="61"/>
      <c r="AC3497" s="61"/>
      <c r="AD3497" s="61"/>
      <c r="AE3497" s="61"/>
      <c r="AF3497" s="61"/>
      <c r="AG3497" s="61"/>
      <c r="AH3497" s="61"/>
      <c r="AI3497" s="61"/>
      <c r="AJ3497" s="61"/>
      <c r="AK3497" s="61"/>
      <c r="AL3497" s="61"/>
      <c r="AM3497" s="61"/>
      <c r="AN3497" s="61"/>
      <c r="AO3497" s="61"/>
      <c r="AP3497" s="62"/>
      <c r="AQ3497" s="61"/>
      <c r="AR3497" s="61"/>
      <c r="AS3497" s="61"/>
      <c r="AT3497" s="61"/>
      <c r="AU3497" s="61"/>
      <c r="AV3497" s="61"/>
      <c r="AW3497" s="60"/>
    </row>
    <row r="3498" s="59" customFormat="1" customHeight="1" spans="1:49">
      <c r="A3498" s="60"/>
      <c r="B3498" s="60"/>
      <c r="C3498" s="60"/>
      <c r="D3498" s="60"/>
      <c r="H3498" s="61"/>
      <c r="I3498" s="61"/>
      <c r="J3498" s="61"/>
      <c r="K3498" s="61"/>
      <c r="L3498" s="61"/>
      <c r="M3498" s="61"/>
      <c r="N3498" s="61"/>
      <c r="O3498" s="61"/>
      <c r="P3498" s="61"/>
      <c r="Q3498" s="61"/>
      <c r="R3498" s="61"/>
      <c r="S3498" s="61"/>
      <c r="T3498" s="61"/>
      <c r="U3498" s="61"/>
      <c r="V3498" s="61"/>
      <c r="W3498" s="61"/>
      <c r="X3498" s="61"/>
      <c r="Y3498" s="61"/>
      <c r="Z3498" s="61"/>
      <c r="AA3498" s="61"/>
      <c r="AB3498" s="61"/>
      <c r="AC3498" s="61"/>
      <c r="AD3498" s="61"/>
      <c r="AE3498" s="61"/>
      <c r="AF3498" s="61"/>
      <c r="AG3498" s="61"/>
      <c r="AH3498" s="61"/>
      <c r="AI3498" s="61"/>
      <c r="AJ3498" s="61"/>
      <c r="AK3498" s="61"/>
      <c r="AL3498" s="61"/>
      <c r="AM3498" s="61"/>
      <c r="AN3498" s="61"/>
      <c r="AO3498" s="61"/>
      <c r="AP3498" s="62"/>
      <c r="AQ3498" s="61"/>
      <c r="AR3498" s="61"/>
      <c r="AS3498" s="61"/>
      <c r="AT3498" s="61"/>
      <c r="AU3498" s="61"/>
      <c r="AV3498" s="61"/>
      <c r="AW3498" s="60"/>
    </row>
    <row r="3499" s="59" customFormat="1" customHeight="1" spans="1:49">
      <c r="A3499" s="60"/>
      <c r="B3499" s="60"/>
      <c r="C3499" s="60"/>
      <c r="D3499" s="60"/>
      <c r="H3499" s="61"/>
      <c r="I3499" s="61"/>
      <c r="J3499" s="61"/>
      <c r="K3499" s="61"/>
      <c r="L3499" s="61"/>
      <c r="M3499" s="61"/>
      <c r="N3499" s="61"/>
      <c r="O3499" s="61"/>
      <c r="P3499" s="61"/>
      <c r="Q3499" s="61"/>
      <c r="R3499" s="61"/>
      <c r="S3499" s="61"/>
      <c r="T3499" s="61"/>
      <c r="U3499" s="61"/>
      <c r="V3499" s="61"/>
      <c r="W3499" s="61"/>
      <c r="X3499" s="61"/>
      <c r="Y3499" s="61"/>
      <c r="Z3499" s="61"/>
      <c r="AA3499" s="61"/>
      <c r="AB3499" s="61"/>
      <c r="AC3499" s="61"/>
      <c r="AD3499" s="61"/>
      <c r="AE3499" s="61"/>
      <c r="AF3499" s="61"/>
      <c r="AG3499" s="61"/>
      <c r="AH3499" s="61"/>
      <c r="AI3499" s="61"/>
      <c r="AJ3499" s="61"/>
      <c r="AK3499" s="61"/>
      <c r="AL3499" s="61"/>
      <c r="AM3499" s="61"/>
      <c r="AN3499" s="61"/>
      <c r="AO3499" s="61"/>
      <c r="AP3499" s="62"/>
      <c r="AQ3499" s="61"/>
      <c r="AR3499" s="61"/>
      <c r="AS3499" s="61"/>
      <c r="AT3499" s="61"/>
      <c r="AU3499" s="61"/>
      <c r="AV3499" s="61"/>
      <c r="AW3499" s="60"/>
    </row>
    <row r="3500" s="59" customFormat="1" customHeight="1" spans="1:49">
      <c r="A3500" s="60"/>
      <c r="B3500" s="60"/>
      <c r="C3500" s="60"/>
      <c r="D3500" s="60"/>
      <c r="H3500" s="61"/>
      <c r="I3500" s="61"/>
      <c r="J3500" s="61"/>
      <c r="K3500" s="61"/>
      <c r="L3500" s="61"/>
      <c r="M3500" s="61"/>
      <c r="N3500" s="61"/>
      <c r="O3500" s="61"/>
      <c r="P3500" s="61"/>
      <c r="Q3500" s="61"/>
      <c r="R3500" s="61"/>
      <c r="S3500" s="61"/>
      <c r="T3500" s="61"/>
      <c r="U3500" s="61"/>
      <c r="V3500" s="61"/>
      <c r="W3500" s="61"/>
      <c r="X3500" s="61"/>
      <c r="Y3500" s="61"/>
      <c r="Z3500" s="61"/>
      <c r="AA3500" s="61"/>
      <c r="AB3500" s="61"/>
      <c r="AC3500" s="61"/>
      <c r="AD3500" s="61"/>
      <c r="AE3500" s="61"/>
      <c r="AF3500" s="61"/>
      <c r="AG3500" s="61"/>
      <c r="AH3500" s="61"/>
      <c r="AI3500" s="61"/>
      <c r="AJ3500" s="61"/>
      <c r="AK3500" s="61"/>
      <c r="AL3500" s="61"/>
      <c r="AM3500" s="61"/>
      <c r="AN3500" s="61"/>
      <c r="AO3500" s="61"/>
      <c r="AP3500" s="62"/>
      <c r="AQ3500" s="61"/>
      <c r="AR3500" s="61"/>
      <c r="AS3500" s="61"/>
      <c r="AT3500" s="61"/>
      <c r="AU3500" s="61"/>
      <c r="AV3500" s="61"/>
      <c r="AW3500" s="60"/>
    </row>
    <row r="3501" s="59" customFormat="1" customHeight="1" spans="1:49">
      <c r="A3501" s="60"/>
      <c r="B3501" s="60"/>
      <c r="C3501" s="60"/>
      <c r="D3501" s="60"/>
      <c r="H3501" s="61"/>
      <c r="I3501" s="61"/>
      <c r="J3501" s="61"/>
      <c r="K3501" s="61"/>
      <c r="L3501" s="61"/>
      <c r="M3501" s="61"/>
      <c r="N3501" s="61"/>
      <c r="O3501" s="61"/>
      <c r="P3501" s="61"/>
      <c r="Q3501" s="61"/>
      <c r="R3501" s="61"/>
      <c r="S3501" s="61"/>
      <c r="T3501" s="61"/>
      <c r="U3501" s="61"/>
      <c r="V3501" s="61"/>
      <c r="W3501" s="61"/>
      <c r="X3501" s="61"/>
      <c r="Y3501" s="61"/>
      <c r="Z3501" s="61"/>
      <c r="AA3501" s="61"/>
      <c r="AB3501" s="61"/>
      <c r="AC3501" s="61"/>
      <c r="AD3501" s="61"/>
      <c r="AE3501" s="61"/>
      <c r="AF3501" s="61"/>
      <c r="AG3501" s="61"/>
      <c r="AH3501" s="61"/>
      <c r="AI3501" s="61"/>
      <c r="AJ3501" s="61"/>
      <c r="AK3501" s="61"/>
      <c r="AL3501" s="61"/>
      <c r="AM3501" s="61"/>
      <c r="AN3501" s="61"/>
      <c r="AO3501" s="61"/>
      <c r="AP3501" s="62"/>
      <c r="AQ3501" s="61"/>
      <c r="AR3501" s="61"/>
      <c r="AS3501" s="61"/>
      <c r="AT3501" s="61"/>
      <c r="AU3501" s="61"/>
      <c r="AV3501" s="61"/>
      <c r="AW3501" s="60"/>
    </row>
    <row r="3502" s="59" customFormat="1" customHeight="1" spans="1:49">
      <c r="A3502" s="60"/>
      <c r="B3502" s="60"/>
      <c r="C3502" s="60"/>
      <c r="D3502" s="60"/>
      <c r="H3502" s="61"/>
      <c r="I3502" s="61"/>
      <c r="J3502" s="61"/>
      <c r="K3502" s="61"/>
      <c r="L3502" s="61"/>
      <c r="M3502" s="61"/>
      <c r="N3502" s="61"/>
      <c r="O3502" s="61"/>
      <c r="P3502" s="61"/>
      <c r="Q3502" s="61"/>
      <c r="R3502" s="61"/>
      <c r="S3502" s="61"/>
      <c r="T3502" s="61"/>
      <c r="U3502" s="61"/>
      <c r="V3502" s="61"/>
      <c r="W3502" s="61"/>
      <c r="X3502" s="61"/>
      <c r="Y3502" s="61"/>
      <c r="Z3502" s="61"/>
      <c r="AA3502" s="61"/>
      <c r="AB3502" s="61"/>
      <c r="AC3502" s="61"/>
      <c r="AD3502" s="61"/>
      <c r="AE3502" s="61"/>
      <c r="AF3502" s="61"/>
      <c r="AG3502" s="61"/>
      <c r="AH3502" s="61"/>
      <c r="AI3502" s="61"/>
      <c r="AJ3502" s="61"/>
      <c r="AK3502" s="61"/>
      <c r="AL3502" s="61"/>
      <c r="AM3502" s="61"/>
      <c r="AN3502" s="61"/>
      <c r="AO3502" s="61"/>
      <c r="AP3502" s="62"/>
      <c r="AQ3502" s="61"/>
      <c r="AR3502" s="61"/>
      <c r="AS3502" s="61"/>
      <c r="AT3502" s="61"/>
      <c r="AU3502" s="61"/>
      <c r="AV3502" s="61"/>
      <c r="AW3502" s="60"/>
    </row>
    <row r="3503" s="59" customFormat="1" customHeight="1" spans="1:49">
      <c r="A3503" s="60"/>
      <c r="B3503" s="60"/>
      <c r="C3503" s="60"/>
      <c r="D3503" s="60"/>
      <c r="H3503" s="61"/>
      <c r="I3503" s="61"/>
      <c r="J3503" s="61"/>
      <c r="K3503" s="61"/>
      <c r="L3503" s="61"/>
      <c r="M3503" s="61"/>
      <c r="N3503" s="61"/>
      <c r="O3503" s="61"/>
      <c r="P3503" s="61"/>
      <c r="Q3503" s="61"/>
      <c r="R3503" s="61"/>
      <c r="S3503" s="61"/>
      <c r="T3503" s="61"/>
      <c r="U3503" s="61"/>
      <c r="V3503" s="61"/>
      <c r="W3503" s="61"/>
      <c r="X3503" s="61"/>
      <c r="Y3503" s="61"/>
      <c r="Z3503" s="61"/>
      <c r="AA3503" s="61"/>
      <c r="AB3503" s="61"/>
      <c r="AC3503" s="61"/>
      <c r="AD3503" s="61"/>
      <c r="AE3503" s="61"/>
      <c r="AF3503" s="61"/>
      <c r="AG3503" s="61"/>
      <c r="AH3503" s="61"/>
      <c r="AI3503" s="61"/>
      <c r="AJ3503" s="61"/>
      <c r="AK3503" s="61"/>
      <c r="AL3503" s="61"/>
      <c r="AM3503" s="61"/>
      <c r="AN3503" s="61"/>
      <c r="AO3503" s="61"/>
      <c r="AP3503" s="62"/>
      <c r="AQ3503" s="61"/>
      <c r="AR3503" s="61"/>
      <c r="AS3503" s="61"/>
      <c r="AT3503" s="61"/>
      <c r="AU3503" s="61"/>
      <c r="AV3503" s="61"/>
      <c r="AW3503" s="60"/>
    </row>
    <row r="3504" s="59" customFormat="1" customHeight="1" spans="1:49">
      <c r="A3504" s="60"/>
      <c r="B3504" s="60"/>
      <c r="C3504" s="60"/>
      <c r="D3504" s="60"/>
      <c r="H3504" s="61"/>
      <c r="I3504" s="61"/>
      <c r="J3504" s="61"/>
      <c r="K3504" s="61"/>
      <c r="L3504" s="61"/>
      <c r="M3504" s="61"/>
      <c r="N3504" s="61"/>
      <c r="O3504" s="61"/>
      <c r="P3504" s="61"/>
      <c r="Q3504" s="61"/>
      <c r="R3504" s="61"/>
      <c r="S3504" s="61"/>
      <c r="T3504" s="61"/>
      <c r="U3504" s="61"/>
      <c r="V3504" s="61"/>
      <c r="W3504" s="61"/>
      <c r="X3504" s="61"/>
      <c r="Y3504" s="61"/>
      <c r="Z3504" s="61"/>
      <c r="AA3504" s="61"/>
      <c r="AB3504" s="61"/>
      <c r="AC3504" s="61"/>
      <c r="AD3504" s="61"/>
      <c r="AE3504" s="61"/>
      <c r="AF3504" s="61"/>
      <c r="AG3504" s="61"/>
      <c r="AH3504" s="61"/>
      <c r="AI3504" s="61"/>
      <c r="AJ3504" s="61"/>
      <c r="AK3504" s="61"/>
      <c r="AL3504" s="61"/>
      <c r="AM3504" s="61"/>
      <c r="AN3504" s="61"/>
      <c r="AO3504" s="61"/>
      <c r="AP3504" s="62"/>
      <c r="AQ3504" s="61"/>
      <c r="AR3504" s="61"/>
      <c r="AS3504" s="61"/>
      <c r="AT3504" s="61"/>
      <c r="AU3504" s="61"/>
      <c r="AV3504" s="61"/>
      <c r="AW3504" s="60"/>
    </row>
    <row r="3505" s="59" customFormat="1" customHeight="1" spans="1:49">
      <c r="A3505" s="60"/>
      <c r="B3505" s="60"/>
      <c r="C3505" s="60"/>
      <c r="D3505" s="60"/>
      <c r="H3505" s="61"/>
      <c r="I3505" s="61"/>
      <c r="J3505" s="61"/>
      <c r="K3505" s="61"/>
      <c r="L3505" s="61"/>
      <c r="M3505" s="61"/>
      <c r="N3505" s="61"/>
      <c r="O3505" s="61"/>
      <c r="P3505" s="61"/>
      <c r="Q3505" s="61"/>
      <c r="R3505" s="61"/>
      <c r="S3505" s="61"/>
      <c r="T3505" s="61"/>
      <c r="U3505" s="61"/>
      <c r="V3505" s="61"/>
      <c r="W3505" s="61"/>
      <c r="X3505" s="61"/>
      <c r="Y3505" s="61"/>
      <c r="Z3505" s="61"/>
      <c r="AA3505" s="61"/>
      <c r="AB3505" s="61"/>
      <c r="AC3505" s="61"/>
      <c r="AD3505" s="61"/>
      <c r="AE3505" s="61"/>
      <c r="AF3505" s="61"/>
      <c r="AG3505" s="61"/>
      <c r="AH3505" s="61"/>
      <c r="AI3505" s="61"/>
      <c r="AJ3505" s="61"/>
      <c r="AK3505" s="61"/>
      <c r="AL3505" s="61"/>
      <c r="AM3505" s="61"/>
      <c r="AN3505" s="61"/>
      <c r="AO3505" s="61"/>
      <c r="AP3505" s="62"/>
      <c r="AQ3505" s="61"/>
      <c r="AR3505" s="61"/>
      <c r="AS3505" s="61"/>
      <c r="AT3505" s="61"/>
      <c r="AU3505" s="61"/>
      <c r="AV3505" s="61"/>
      <c r="AW3505" s="60"/>
    </row>
    <row r="3506" s="59" customFormat="1" customHeight="1" spans="1:49">
      <c r="A3506" s="60"/>
      <c r="B3506" s="60"/>
      <c r="C3506" s="60"/>
      <c r="D3506" s="60"/>
      <c r="H3506" s="61"/>
      <c r="I3506" s="61"/>
      <c r="J3506" s="61"/>
      <c r="K3506" s="61"/>
      <c r="L3506" s="61"/>
      <c r="M3506" s="61"/>
      <c r="N3506" s="61"/>
      <c r="O3506" s="61"/>
      <c r="P3506" s="61"/>
      <c r="Q3506" s="61"/>
      <c r="R3506" s="61"/>
      <c r="S3506" s="61"/>
      <c r="T3506" s="61"/>
      <c r="U3506" s="61"/>
      <c r="V3506" s="61"/>
      <c r="W3506" s="61"/>
      <c r="X3506" s="61"/>
      <c r="Y3506" s="61"/>
      <c r="Z3506" s="61"/>
      <c r="AA3506" s="61"/>
      <c r="AB3506" s="61"/>
      <c r="AC3506" s="61"/>
      <c r="AD3506" s="61"/>
      <c r="AE3506" s="61"/>
      <c r="AF3506" s="61"/>
      <c r="AG3506" s="61"/>
      <c r="AH3506" s="61"/>
      <c r="AI3506" s="61"/>
      <c r="AJ3506" s="61"/>
      <c r="AK3506" s="61"/>
      <c r="AL3506" s="61"/>
      <c r="AM3506" s="61"/>
      <c r="AN3506" s="61"/>
      <c r="AO3506" s="61"/>
      <c r="AP3506" s="62"/>
      <c r="AQ3506" s="61"/>
      <c r="AR3506" s="61"/>
      <c r="AS3506" s="61"/>
      <c r="AT3506" s="61"/>
      <c r="AU3506" s="61"/>
      <c r="AV3506" s="61"/>
      <c r="AW3506" s="60"/>
    </row>
    <row r="3507" s="59" customFormat="1" customHeight="1" spans="1:49">
      <c r="A3507" s="60"/>
      <c r="B3507" s="60"/>
      <c r="C3507" s="60"/>
      <c r="D3507" s="60"/>
      <c r="H3507" s="61"/>
      <c r="I3507" s="61"/>
      <c r="J3507" s="61"/>
      <c r="K3507" s="61"/>
      <c r="L3507" s="61"/>
      <c r="M3507" s="61"/>
      <c r="N3507" s="61"/>
      <c r="O3507" s="61"/>
      <c r="P3507" s="61"/>
      <c r="Q3507" s="61"/>
      <c r="R3507" s="61"/>
      <c r="S3507" s="61"/>
      <c r="T3507" s="61"/>
      <c r="U3507" s="61"/>
      <c r="V3507" s="61"/>
      <c r="W3507" s="61"/>
      <c r="X3507" s="61"/>
      <c r="Y3507" s="61"/>
      <c r="Z3507" s="61"/>
      <c r="AA3507" s="61"/>
      <c r="AB3507" s="61"/>
      <c r="AC3507" s="61"/>
      <c r="AD3507" s="61"/>
      <c r="AE3507" s="61"/>
      <c r="AF3507" s="61"/>
      <c r="AG3507" s="61"/>
      <c r="AH3507" s="61"/>
      <c r="AI3507" s="61"/>
      <c r="AJ3507" s="61"/>
      <c r="AK3507" s="61"/>
      <c r="AL3507" s="61"/>
      <c r="AM3507" s="61"/>
      <c r="AN3507" s="61"/>
      <c r="AO3507" s="61"/>
      <c r="AP3507" s="62"/>
      <c r="AQ3507" s="61"/>
      <c r="AR3507" s="61"/>
      <c r="AS3507" s="61"/>
      <c r="AT3507" s="61"/>
      <c r="AU3507" s="61"/>
      <c r="AV3507" s="61"/>
      <c r="AW3507" s="60"/>
    </row>
    <row r="3508" s="59" customFormat="1" customHeight="1" spans="1:49">
      <c r="A3508" s="60"/>
      <c r="B3508" s="60"/>
      <c r="C3508" s="60"/>
      <c r="D3508" s="60"/>
      <c r="H3508" s="61"/>
      <c r="I3508" s="61"/>
      <c r="J3508" s="61"/>
      <c r="K3508" s="61"/>
      <c r="L3508" s="61"/>
      <c r="M3508" s="61"/>
      <c r="N3508" s="61"/>
      <c r="O3508" s="61"/>
      <c r="P3508" s="61"/>
      <c r="Q3508" s="61"/>
      <c r="R3508" s="61"/>
      <c r="S3508" s="61"/>
      <c r="T3508" s="61"/>
      <c r="U3508" s="61"/>
      <c r="V3508" s="61"/>
      <c r="W3508" s="61"/>
      <c r="X3508" s="61"/>
      <c r="Y3508" s="61"/>
      <c r="Z3508" s="61"/>
      <c r="AA3508" s="61"/>
      <c r="AB3508" s="61"/>
      <c r="AC3508" s="61"/>
      <c r="AD3508" s="61"/>
      <c r="AE3508" s="61"/>
      <c r="AF3508" s="61"/>
      <c r="AG3508" s="61"/>
      <c r="AH3508" s="61"/>
      <c r="AI3508" s="61"/>
      <c r="AJ3508" s="61"/>
      <c r="AK3508" s="61"/>
      <c r="AL3508" s="61"/>
      <c r="AM3508" s="61"/>
      <c r="AN3508" s="61"/>
      <c r="AO3508" s="61"/>
      <c r="AP3508" s="62"/>
      <c r="AQ3508" s="61"/>
      <c r="AR3508" s="61"/>
      <c r="AS3508" s="61"/>
      <c r="AT3508" s="61"/>
      <c r="AU3508" s="61"/>
      <c r="AV3508" s="61"/>
      <c r="AW3508" s="60"/>
    </row>
    <row r="3509" s="59" customFormat="1" customHeight="1" spans="1:49">
      <c r="A3509" s="60"/>
      <c r="B3509" s="60"/>
      <c r="C3509" s="60"/>
      <c r="D3509" s="60"/>
      <c r="H3509" s="61"/>
      <c r="I3509" s="61"/>
      <c r="J3509" s="61"/>
      <c r="K3509" s="61"/>
      <c r="L3509" s="61"/>
      <c r="M3509" s="61"/>
      <c r="N3509" s="61"/>
      <c r="O3509" s="61"/>
      <c r="P3509" s="61"/>
      <c r="Q3509" s="61"/>
      <c r="R3509" s="61"/>
      <c r="S3509" s="61"/>
      <c r="T3509" s="61"/>
      <c r="U3509" s="61"/>
      <c r="V3509" s="61"/>
      <c r="W3509" s="61"/>
      <c r="X3509" s="61"/>
      <c r="Y3509" s="61"/>
      <c r="Z3509" s="61"/>
      <c r="AA3509" s="61"/>
      <c r="AB3509" s="61"/>
      <c r="AC3509" s="61"/>
      <c r="AD3509" s="61"/>
      <c r="AE3509" s="61"/>
      <c r="AF3509" s="61"/>
      <c r="AG3509" s="61"/>
      <c r="AH3509" s="61"/>
      <c r="AI3509" s="61"/>
      <c r="AJ3509" s="61"/>
      <c r="AK3509" s="61"/>
      <c r="AL3509" s="61"/>
      <c r="AM3509" s="61"/>
      <c r="AN3509" s="61"/>
      <c r="AO3509" s="61"/>
      <c r="AP3509" s="62"/>
      <c r="AQ3509" s="61"/>
      <c r="AR3509" s="61"/>
      <c r="AS3509" s="61"/>
      <c r="AT3509" s="61"/>
      <c r="AU3509" s="61"/>
      <c r="AV3509" s="61"/>
      <c r="AW3509" s="60"/>
    </row>
    <row r="3510" s="59" customFormat="1" customHeight="1" spans="1:49">
      <c r="A3510" s="60"/>
      <c r="B3510" s="60"/>
      <c r="C3510" s="60"/>
      <c r="D3510" s="60"/>
      <c r="H3510" s="61"/>
      <c r="I3510" s="61"/>
      <c r="J3510" s="61"/>
      <c r="K3510" s="61"/>
      <c r="L3510" s="61"/>
      <c r="M3510" s="61"/>
      <c r="N3510" s="61"/>
      <c r="O3510" s="61"/>
      <c r="P3510" s="61"/>
      <c r="Q3510" s="61"/>
      <c r="R3510" s="61"/>
      <c r="S3510" s="61"/>
      <c r="T3510" s="61"/>
      <c r="U3510" s="61"/>
      <c r="V3510" s="61"/>
      <c r="W3510" s="61"/>
      <c r="X3510" s="61"/>
      <c r="Y3510" s="61"/>
      <c r="Z3510" s="61"/>
      <c r="AA3510" s="61"/>
      <c r="AB3510" s="61"/>
      <c r="AC3510" s="61"/>
      <c r="AD3510" s="61"/>
      <c r="AE3510" s="61"/>
      <c r="AF3510" s="61"/>
      <c r="AG3510" s="61"/>
      <c r="AH3510" s="61"/>
      <c r="AI3510" s="61"/>
      <c r="AJ3510" s="61"/>
      <c r="AK3510" s="61"/>
      <c r="AL3510" s="61"/>
      <c r="AM3510" s="61"/>
      <c r="AN3510" s="61"/>
      <c r="AO3510" s="61"/>
      <c r="AP3510" s="62"/>
      <c r="AQ3510" s="61"/>
      <c r="AR3510" s="61"/>
      <c r="AS3510" s="61"/>
      <c r="AT3510" s="61"/>
      <c r="AU3510" s="61"/>
      <c r="AV3510" s="61"/>
      <c r="AW3510" s="60"/>
    </row>
    <row r="3511" s="59" customFormat="1" customHeight="1" spans="1:49">
      <c r="A3511" s="60"/>
      <c r="B3511" s="60"/>
      <c r="C3511" s="60"/>
      <c r="D3511" s="60"/>
      <c r="H3511" s="61"/>
      <c r="I3511" s="61"/>
      <c r="J3511" s="61"/>
      <c r="K3511" s="61"/>
      <c r="L3511" s="61"/>
      <c r="M3511" s="61"/>
      <c r="N3511" s="61"/>
      <c r="O3511" s="61"/>
      <c r="P3511" s="61"/>
      <c r="Q3511" s="61"/>
      <c r="R3511" s="61"/>
      <c r="S3511" s="61"/>
      <c r="T3511" s="61"/>
      <c r="U3511" s="61"/>
      <c r="V3511" s="61"/>
      <c r="W3511" s="61"/>
      <c r="X3511" s="61"/>
      <c r="Y3511" s="61"/>
      <c r="Z3511" s="61"/>
      <c r="AA3511" s="61"/>
      <c r="AB3511" s="61"/>
      <c r="AC3511" s="61"/>
      <c r="AD3511" s="61"/>
      <c r="AE3511" s="61"/>
      <c r="AF3511" s="61"/>
      <c r="AG3511" s="61"/>
      <c r="AH3511" s="61"/>
      <c r="AI3511" s="61"/>
      <c r="AJ3511" s="61"/>
      <c r="AK3511" s="61"/>
      <c r="AL3511" s="61"/>
      <c r="AM3511" s="61"/>
      <c r="AN3511" s="61"/>
      <c r="AO3511" s="61"/>
      <c r="AP3511" s="62"/>
      <c r="AQ3511" s="61"/>
      <c r="AR3511" s="61"/>
      <c r="AS3511" s="61"/>
      <c r="AT3511" s="61"/>
      <c r="AU3511" s="61"/>
      <c r="AV3511" s="61"/>
      <c r="AW3511" s="60"/>
    </row>
    <row r="3512" s="59" customFormat="1" customHeight="1" spans="1:49">
      <c r="A3512" s="60"/>
      <c r="B3512" s="60"/>
      <c r="C3512" s="60"/>
      <c r="D3512" s="60"/>
      <c r="H3512" s="61"/>
      <c r="I3512" s="61"/>
      <c r="J3512" s="61"/>
      <c r="K3512" s="61"/>
      <c r="L3512" s="61"/>
      <c r="M3512" s="61"/>
      <c r="N3512" s="61"/>
      <c r="O3512" s="61"/>
      <c r="P3512" s="61"/>
      <c r="Q3512" s="61"/>
      <c r="R3512" s="61"/>
      <c r="S3512" s="61"/>
      <c r="T3512" s="61"/>
      <c r="U3512" s="61"/>
      <c r="V3512" s="61"/>
      <c r="W3512" s="61"/>
      <c r="X3512" s="61"/>
      <c r="Y3512" s="61"/>
      <c r="Z3512" s="61"/>
      <c r="AA3512" s="61"/>
      <c r="AB3512" s="61"/>
      <c r="AC3512" s="61"/>
      <c r="AD3512" s="61"/>
      <c r="AE3512" s="61"/>
      <c r="AF3512" s="61"/>
      <c r="AG3512" s="61"/>
      <c r="AH3512" s="61"/>
      <c r="AI3512" s="61"/>
      <c r="AJ3512" s="61"/>
      <c r="AK3512" s="61"/>
      <c r="AL3512" s="61"/>
      <c r="AM3512" s="61"/>
      <c r="AN3512" s="61"/>
      <c r="AO3512" s="61"/>
      <c r="AP3512" s="62"/>
      <c r="AQ3512" s="61"/>
      <c r="AR3512" s="61"/>
      <c r="AS3512" s="61"/>
      <c r="AT3512" s="61"/>
      <c r="AU3512" s="61"/>
      <c r="AV3512" s="61"/>
      <c r="AW3512" s="60"/>
    </row>
    <row r="3513" s="59" customFormat="1" customHeight="1" spans="1:49">
      <c r="A3513" s="60"/>
      <c r="B3513" s="60"/>
      <c r="C3513" s="60"/>
      <c r="D3513" s="60"/>
      <c r="H3513" s="61"/>
      <c r="I3513" s="61"/>
      <c r="J3513" s="61"/>
      <c r="K3513" s="61"/>
      <c r="L3513" s="61"/>
      <c r="M3513" s="61"/>
      <c r="N3513" s="61"/>
      <c r="O3513" s="61"/>
      <c r="P3513" s="61"/>
      <c r="Q3513" s="61"/>
      <c r="R3513" s="61"/>
      <c r="S3513" s="61"/>
      <c r="T3513" s="61"/>
      <c r="U3513" s="61"/>
      <c r="V3513" s="61"/>
      <c r="W3513" s="61"/>
      <c r="X3513" s="61"/>
      <c r="Y3513" s="61"/>
      <c r="Z3513" s="61"/>
      <c r="AA3513" s="61"/>
      <c r="AB3513" s="61"/>
      <c r="AC3513" s="61"/>
      <c r="AD3513" s="61"/>
      <c r="AE3513" s="61"/>
      <c r="AF3513" s="61"/>
      <c r="AG3513" s="61"/>
      <c r="AH3513" s="61"/>
      <c r="AI3513" s="61"/>
      <c r="AJ3513" s="61"/>
      <c r="AK3513" s="61"/>
      <c r="AL3513" s="61"/>
      <c r="AM3513" s="61"/>
      <c r="AN3513" s="61"/>
      <c r="AO3513" s="61"/>
      <c r="AP3513" s="62"/>
      <c r="AQ3513" s="61"/>
      <c r="AR3513" s="61"/>
      <c r="AS3513" s="61"/>
      <c r="AT3513" s="61"/>
      <c r="AU3513" s="61"/>
      <c r="AV3513" s="61"/>
      <c r="AW3513" s="60"/>
    </row>
    <row r="3514" s="59" customFormat="1" customHeight="1" spans="1:49">
      <c r="A3514" s="60"/>
      <c r="B3514" s="60"/>
      <c r="C3514" s="60"/>
      <c r="D3514" s="60"/>
      <c r="H3514" s="61"/>
      <c r="I3514" s="61"/>
      <c r="J3514" s="61"/>
      <c r="K3514" s="61"/>
      <c r="L3514" s="61"/>
      <c r="M3514" s="61"/>
      <c r="N3514" s="61"/>
      <c r="O3514" s="61"/>
      <c r="P3514" s="61"/>
      <c r="Q3514" s="61"/>
      <c r="R3514" s="61"/>
      <c r="S3514" s="61"/>
      <c r="T3514" s="61"/>
      <c r="U3514" s="61"/>
      <c r="V3514" s="61"/>
      <c r="W3514" s="61"/>
      <c r="X3514" s="61"/>
      <c r="Y3514" s="61"/>
      <c r="Z3514" s="61"/>
      <c r="AA3514" s="61"/>
      <c r="AB3514" s="61"/>
      <c r="AC3514" s="61"/>
      <c r="AD3514" s="61"/>
      <c r="AE3514" s="61"/>
      <c r="AF3514" s="61"/>
      <c r="AG3514" s="61"/>
      <c r="AH3514" s="61"/>
      <c r="AI3514" s="61"/>
      <c r="AJ3514" s="61"/>
      <c r="AK3514" s="61"/>
      <c r="AL3514" s="61"/>
      <c r="AM3514" s="61"/>
      <c r="AN3514" s="61"/>
      <c r="AO3514" s="61"/>
      <c r="AP3514" s="62"/>
      <c r="AQ3514" s="61"/>
      <c r="AR3514" s="61"/>
      <c r="AS3514" s="61"/>
      <c r="AT3514" s="61"/>
      <c r="AU3514" s="61"/>
      <c r="AV3514" s="61"/>
      <c r="AW3514" s="60"/>
    </row>
    <row r="3515" s="59" customFormat="1" customHeight="1" spans="1:49">
      <c r="A3515" s="60"/>
      <c r="B3515" s="60"/>
      <c r="C3515" s="60"/>
      <c r="D3515" s="60"/>
      <c r="H3515" s="61"/>
      <c r="I3515" s="61"/>
      <c r="J3515" s="61"/>
      <c r="K3515" s="61"/>
      <c r="L3515" s="61"/>
      <c r="M3515" s="61"/>
      <c r="N3515" s="61"/>
      <c r="O3515" s="61"/>
      <c r="P3515" s="61"/>
      <c r="Q3515" s="61"/>
      <c r="R3515" s="61"/>
      <c r="S3515" s="61"/>
      <c r="T3515" s="61"/>
      <c r="U3515" s="61"/>
      <c r="V3515" s="61"/>
      <c r="W3515" s="61"/>
      <c r="X3515" s="61"/>
      <c r="Y3515" s="61"/>
      <c r="Z3515" s="61"/>
      <c r="AA3515" s="61"/>
      <c r="AB3515" s="61"/>
      <c r="AC3515" s="61"/>
      <c r="AD3515" s="61"/>
      <c r="AE3515" s="61"/>
      <c r="AF3515" s="61"/>
      <c r="AG3515" s="61"/>
      <c r="AH3515" s="61"/>
      <c r="AI3515" s="61"/>
      <c r="AJ3515" s="61"/>
      <c r="AK3515" s="61"/>
      <c r="AL3515" s="61"/>
      <c r="AM3515" s="61"/>
      <c r="AN3515" s="61"/>
      <c r="AO3515" s="61"/>
      <c r="AP3515" s="62"/>
      <c r="AQ3515" s="61"/>
      <c r="AR3515" s="61"/>
      <c r="AS3515" s="61"/>
      <c r="AT3515" s="61"/>
      <c r="AU3515" s="61"/>
      <c r="AV3515" s="61"/>
      <c r="AW3515" s="60"/>
    </row>
    <row r="3516" s="59" customFormat="1" customHeight="1" spans="1:49">
      <c r="A3516" s="60"/>
      <c r="B3516" s="60"/>
      <c r="C3516" s="60"/>
      <c r="D3516" s="60"/>
      <c r="H3516" s="61"/>
      <c r="I3516" s="61"/>
      <c r="J3516" s="61"/>
      <c r="K3516" s="61"/>
      <c r="L3516" s="61"/>
      <c r="M3516" s="61"/>
      <c r="N3516" s="61"/>
      <c r="O3516" s="61"/>
      <c r="P3516" s="61"/>
      <c r="Q3516" s="61"/>
      <c r="R3516" s="61"/>
      <c r="S3516" s="61"/>
      <c r="T3516" s="61"/>
      <c r="U3516" s="61"/>
      <c r="V3516" s="61"/>
      <c r="W3516" s="61"/>
      <c r="X3516" s="61"/>
      <c r="Y3516" s="61"/>
      <c r="Z3516" s="61"/>
      <c r="AA3516" s="61"/>
      <c r="AB3516" s="61"/>
      <c r="AC3516" s="61"/>
      <c r="AD3516" s="61"/>
      <c r="AE3516" s="61"/>
      <c r="AF3516" s="61"/>
      <c r="AG3516" s="61"/>
      <c r="AH3516" s="61"/>
      <c r="AI3516" s="61"/>
      <c r="AJ3516" s="61"/>
      <c r="AK3516" s="61"/>
      <c r="AL3516" s="61"/>
      <c r="AM3516" s="61"/>
      <c r="AN3516" s="61"/>
      <c r="AO3516" s="61"/>
      <c r="AP3516" s="62"/>
      <c r="AQ3516" s="61"/>
      <c r="AR3516" s="61"/>
      <c r="AS3516" s="61"/>
      <c r="AT3516" s="61"/>
      <c r="AU3516" s="61"/>
      <c r="AV3516" s="61"/>
      <c r="AW3516" s="60"/>
    </row>
    <row r="3517" s="59" customFormat="1" customHeight="1" spans="1:49">
      <c r="A3517" s="60"/>
      <c r="B3517" s="60"/>
      <c r="C3517" s="60"/>
      <c r="D3517" s="60"/>
      <c r="H3517" s="61"/>
      <c r="I3517" s="61"/>
      <c r="J3517" s="61"/>
      <c r="K3517" s="61"/>
      <c r="L3517" s="61"/>
      <c r="M3517" s="61"/>
      <c r="N3517" s="61"/>
      <c r="O3517" s="61"/>
      <c r="P3517" s="61"/>
      <c r="Q3517" s="61"/>
      <c r="R3517" s="61"/>
      <c r="S3517" s="61"/>
      <c r="T3517" s="61"/>
      <c r="U3517" s="61"/>
      <c r="V3517" s="61"/>
      <c r="W3517" s="61"/>
      <c r="X3517" s="61"/>
      <c r="Y3517" s="61"/>
      <c r="Z3517" s="61"/>
      <c r="AA3517" s="61"/>
      <c r="AB3517" s="61"/>
      <c r="AC3517" s="61"/>
      <c r="AD3517" s="61"/>
      <c r="AE3517" s="61"/>
      <c r="AF3517" s="61"/>
      <c r="AG3517" s="61"/>
      <c r="AH3517" s="61"/>
      <c r="AI3517" s="61"/>
      <c r="AJ3517" s="61"/>
      <c r="AK3517" s="61"/>
      <c r="AL3517" s="61"/>
      <c r="AM3517" s="61"/>
      <c r="AN3517" s="61"/>
      <c r="AO3517" s="61"/>
      <c r="AP3517" s="62"/>
      <c r="AQ3517" s="61"/>
      <c r="AR3517" s="61"/>
      <c r="AS3517" s="61"/>
      <c r="AT3517" s="61"/>
      <c r="AU3517" s="61"/>
      <c r="AV3517" s="61"/>
      <c r="AW3517" s="60"/>
    </row>
    <row r="3518" s="59" customFormat="1" customHeight="1" spans="1:49">
      <c r="A3518" s="60"/>
      <c r="B3518" s="60"/>
      <c r="C3518" s="60"/>
      <c r="D3518" s="60"/>
      <c r="H3518" s="61"/>
      <c r="I3518" s="61"/>
      <c r="J3518" s="61"/>
      <c r="K3518" s="61"/>
      <c r="L3518" s="61"/>
      <c r="M3518" s="61"/>
      <c r="N3518" s="61"/>
      <c r="O3518" s="61"/>
      <c r="P3518" s="61"/>
      <c r="Q3518" s="61"/>
      <c r="R3518" s="61"/>
      <c r="S3518" s="61"/>
      <c r="T3518" s="61"/>
      <c r="U3518" s="61"/>
      <c r="V3518" s="61"/>
      <c r="W3518" s="61"/>
      <c r="X3518" s="61"/>
      <c r="Y3518" s="61"/>
      <c r="Z3518" s="61"/>
      <c r="AA3518" s="61"/>
      <c r="AB3518" s="61"/>
      <c r="AC3518" s="61"/>
      <c r="AD3518" s="61"/>
      <c r="AE3518" s="61"/>
      <c r="AF3518" s="61"/>
      <c r="AG3518" s="61"/>
      <c r="AH3518" s="61"/>
      <c r="AI3518" s="61"/>
      <c r="AJ3518" s="61"/>
      <c r="AK3518" s="61"/>
      <c r="AL3518" s="61"/>
      <c r="AM3518" s="61"/>
      <c r="AN3518" s="61"/>
      <c r="AO3518" s="61"/>
      <c r="AP3518" s="62"/>
      <c r="AQ3518" s="61"/>
      <c r="AR3518" s="61"/>
      <c r="AS3518" s="61"/>
      <c r="AT3518" s="61"/>
      <c r="AU3518" s="61"/>
      <c r="AV3518" s="61"/>
      <c r="AW3518" s="60"/>
    </row>
    <row r="3519" s="59" customFormat="1" customHeight="1" spans="1:49">
      <c r="A3519" s="60"/>
      <c r="B3519" s="60"/>
      <c r="C3519" s="60"/>
      <c r="D3519" s="60"/>
      <c r="H3519" s="61"/>
      <c r="I3519" s="61"/>
      <c r="J3519" s="61"/>
      <c r="K3519" s="61"/>
      <c r="L3519" s="61"/>
      <c r="M3519" s="61"/>
      <c r="N3519" s="61"/>
      <c r="O3519" s="61"/>
      <c r="P3519" s="61"/>
      <c r="Q3519" s="61"/>
      <c r="R3519" s="61"/>
      <c r="S3519" s="61"/>
      <c r="T3519" s="61"/>
      <c r="U3519" s="61"/>
      <c r="V3519" s="61"/>
      <c r="W3519" s="61"/>
      <c r="X3519" s="61"/>
      <c r="Y3519" s="61"/>
      <c r="Z3519" s="61"/>
      <c r="AA3519" s="61"/>
      <c r="AB3519" s="61"/>
      <c r="AC3519" s="61"/>
      <c r="AD3519" s="61"/>
      <c r="AE3519" s="61"/>
      <c r="AF3519" s="61"/>
      <c r="AG3519" s="61"/>
      <c r="AH3519" s="61"/>
      <c r="AI3519" s="61"/>
      <c r="AJ3519" s="61"/>
      <c r="AK3519" s="61"/>
      <c r="AL3519" s="61"/>
      <c r="AM3519" s="61"/>
      <c r="AN3519" s="61"/>
      <c r="AO3519" s="61"/>
      <c r="AP3519" s="62"/>
      <c r="AQ3519" s="61"/>
      <c r="AR3519" s="61"/>
      <c r="AS3519" s="61"/>
      <c r="AT3519" s="61"/>
      <c r="AU3519" s="61"/>
      <c r="AV3519" s="61"/>
      <c r="AW3519" s="60"/>
    </row>
    <row r="3520" s="59" customFormat="1" customHeight="1" spans="1:49">
      <c r="A3520" s="60"/>
      <c r="B3520" s="60"/>
      <c r="C3520" s="60"/>
      <c r="D3520" s="60"/>
      <c r="H3520" s="61"/>
      <c r="I3520" s="61"/>
      <c r="J3520" s="61"/>
      <c r="K3520" s="61"/>
      <c r="L3520" s="61"/>
      <c r="M3520" s="61"/>
      <c r="N3520" s="61"/>
      <c r="O3520" s="61"/>
      <c r="P3520" s="61"/>
      <c r="Q3520" s="61"/>
      <c r="R3520" s="61"/>
      <c r="S3520" s="61"/>
      <c r="T3520" s="61"/>
      <c r="U3520" s="61"/>
      <c r="V3520" s="61"/>
      <c r="W3520" s="61"/>
      <c r="X3520" s="61"/>
      <c r="Y3520" s="61"/>
      <c r="Z3520" s="61"/>
      <c r="AA3520" s="61"/>
      <c r="AB3520" s="61"/>
      <c r="AC3520" s="61"/>
      <c r="AD3520" s="61"/>
      <c r="AE3520" s="61"/>
      <c r="AF3520" s="61"/>
      <c r="AG3520" s="61"/>
      <c r="AH3520" s="61"/>
      <c r="AI3520" s="61"/>
      <c r="AJ3520" s="61"/>
      <c r="AK3520" s="61"/>
      <c r="AL3520" s="61"/>
      <c r="AM3520" s="61"/>
      <c r="AN3520" s="61"/>
      <c r="AO3520" s="61"/>
      <c r="AP3520" s="62"/>
      <c r="AQ3520" s="61"/>
      <c r="AR3520" s="61"/>
      <c r="AS3520" s="61"/>
      <c r="AT3520" s="61"/>
      <c r="AU3520" s="61"/>
      <c r="AV3520" s="61"/>
      <c r="AW3520" s="60"/>
    </row>
    <row r="3521" s="59" customFormat="1" customHeight="1" spans="1:49">
      <c r="A3521" s="60"/>
      <c r="B3521" s="60"/>
      <c r="C3521" s="60"/>
      <c r="D3521" s="60"/>
      <c r="H3521" s="61"/>
      <c r="I3521" s="61"/>
      <c r="J3521" s="61"/>
      <c r="K3521" s="61"/>
      <c r="L3521" s="61"/>
      <c r="M3521" s="61"/>
      <c r="N3521" s="61"/>
      <c r="O3521" s="61"/>
      <c r="P3521" s="61"/>
      <c r="Q3521" s="61"/>
      <c r="R3521" s="61"/>
      <c r="S3521" s="61"/>
      <c r="T3521" s="61"/>
      <c r="U3521" s="61"/>
      <c r="V3521" s="61"/>
      <c r="W3521" s="61"/>
      <c r="X3521" s="61"/>
      <c r="Y3521" s="61"/>
      <c r="Z3521" s="61"/>
      <c r="AA3521" s="61"/>
      <c r="AB3521" s="61"/>
      <c r="AC3521" s="61"/>
      <c r="AD3521" s="61"/>
      <c r="AE3521" s="61"/>
      <c r="AF3521" s="61"/>
      <c r="AG3521" s="61"/>
      <c r="AH3521" s="61"/>
      <c r="AI3521" s="61"/>
      <c r="AJ3521" s="61"/>
      <c r="AK3521" s="61"/>
      <c r="AL3521" s="61"/>
      <c r="AM3521" s="61"/>
      <c r="AN3521" s="61"/>
      <c r="AO3521" s="61"/>
      <c r="AP3521" s="62"/>
      <c r="AQ3521" s="61"/>
      <c r="AR3521" s="61"/>
      <c r="AS3521" s="61"/>
      <c r="AT3521" s="61"/>
      <c r="AU3521" s="61"/>
      <c r="AV3521" s="61"/>
      <c r="AW3521" s="60"/>
    </row>
    <row r="3522" s="59" customFormat="1" customHeight="1" spans="1:49">
      <c r="A3522" s="60"/>
      <c r="B3522" s="60"/>
      <c r="C3522" s="60"/>
      <c r="D3522" s="60"/>
      <c r="H3522" s="61"/>
      <c r="I3522" s="61"/>
      <c r="J3522" s="61"/>
      <c r="K3522" s="61"/>
      <c r="L3522" s="61"/>
      <c r="M3522" s="61"/>
      <c r="N3522" s="61"/>
      <c r="O3522" s="61"/>
      <c r="P3522" s="61"/>
      <c r="Q3522" s="61"/>
      <c r="R3522" s="61"/>
      <c r="S3522" s="61"/>
      <c r="T3522" s="61"/>
      <c r="U3522" s="61"/>
      <c r="V3522" s="61"/>
      <c r="W3522" s="61"/>
      <c r="X3522" s="61"/>
      <c r="Y3522" s="61"/>
      <c r="Z3522" s="61"/>
      <c r="AA3522" s="61"/>
      <c r="AB3522" s="61"/>
      <c r="AC3522" s="61"/>
      <c r="AD3522" s="61"/>
      <c r="AE3522" s="61"/>
      <c r="AF3522" s="61"/>
      <c r="AG3522" s="61"/>
      <c r="AH3522" s="61"/>
      <c r="AI3522" s="61"/>
      <c r="AJ3522" s="61"/>
      <c r="AK3522" s="61"/>
      <c r="AL3522" s="61"/>
      <c r="AM3522" s="61"/>
      <c r="AN3522" s="61"/>
      <c r="AO3522" s="61"/>
      <c r="AP3522" s="62"/>
      <c r="AQ3522" s="61"/>
      <c r="AR3522" s="61"/>
      <c r="AS3522" s="61"/>
      <c r="AT3522" s="61"/>
      <c r="AU3522" s="61"/>
      <c r="AV3522" s="61"/>
      <c r="AW3522" s="60"/>
    </row>
    <row r="3523" s="59" customFormat="1" customHeight="1" spans="1:49">
      <c r="A3523" s="60"/>
      <c r="B3523" s="60"/>
      <c r="C3523" s="60"/>
      <c r="D3523" s="60"/>
      <c r="H3523" s="61"/>
      <c r="I3523" s="61"/>
      <c r="J3523" s="61"/>
      <c r="K3523" s="61"/>
      <c r="L3523" s="61"/>
      <c r="M3523" s="61"/>
      <c r="N3523" s="61"/>
      <c r="O3523" s="61"/>
      <c r="P3523" s="61"/>
      <c r="Q3523" s="61"/>
      <c r="R3523" s="61"/>
      <c r="S3523" s="61"/>
      <c r="T3523" s="61"/>
      <c r="U3523" s="61"/>
      <c r="V3523" s="61"/>
      <c r="W3523" s="61"/>
      <c r="X3523" s="61"/>
      <c r="Y3523" s="61"/>
      <c r="Z3523" s="61"/>
      <c r="AA3523" s="61"/>
      <c r="AB3523" s="61"/>
      <c r="AC3523" s="61"/>
      <c r="AD3523" s="61"/>
      <c r="AE3523" s="61"/>
      <c r="AF3523" s="61"/>
      <c r="AG3523" s="61"/>
      <c r="AH3523" s="61"/>
      <c r="AI3523" s="61"/>
      <c r="AJ3523" s="61"/>
      <c r="AK3523" s="61"/>
      <c r="AL3523" s="61"/>
      <c r="AM3523" s="61"/>
      <c r="AN3523" s="61"/>
      <c r="AO3523" s="61"/>
      <c r="AP3523" s="62"/>
      <c r="AQ3523" s="61"/>
      <c r="AR3523" s="61"/>
      <c r="AS3523" s="61"/>
      <c r="AT3523" s="61"/>
      <c r="AU3523" s="61"/>
      <c r="AV3523" s="61"/>
      <c r="AW3523" s="60"/>
    </row>
    <row r="3524" s="59" customFormat="1" customHeight="1" spans="1:49">
      <c r="A3524" s="60"/>
      <c r="B3524" s="60"/>
      <c r="C3524" s="60"/>
      <c r="D3524" s="60"/>
      <c r="H3524" s="61"/>
      <c r="I3524" s="61"/>
      <c r="J3524" s="61"/>
      <c r="K3524" s="61"/>
      <c r="L3524" s="61"/>
      <c r="M3524" s="61"/>
      <c r="N3524" s="61"/>
      <c r="O3524" s="61"/>
      <c r="P3524" s="61"/>
      <c r="Q3524" s="61"/>
      <c r="R3524" s="61"/>
      <c r="S3524" s="61"/>
      <c r="T3524" s="61"/>
      <c r="U3524" s="61"/>
      <c r="V3524" s="61"/>
      <c r="W3524" s="61"/>
      <c r="X3524" s="61"/>
      <c r="Y3524" s="61"/>
      <c r="Z3524" s="61"/>
      <c r="AA3524" s="61"/>
      <c r="AB3524" s="61"/>
      <c r="AC3524" s="61"/>
      <c r="AD3524" s="61"/>
      <c r="AE3524" s="61"/>
      <c r="AF3524" s="61"/>
      <c r="AG3524" s="61"/>
      <c r="AH3524" s="61"/>
      <c r="AI3524" s="61"/>
      <c r="AJ3524" s="61"/>
      <c r="AK3524" s="61"/>
      <c r="AL3524" s="61"/>
      <c r="AM3524" s="61"/>
      <c r="AN3524" s="61"/>
      <c r="AO3524" s="61"/>
      <c r="AP3524" s="62"/>
      <c r="AQ3524" s="61"/>
      <c r="AR3524" s="61"/>
      <c r="AS3524" s="61"/>
      <c r="AT3524" s="61"/>
      <c r="AU3524" s="61"/>
      <c r="AV3524" s="61"/>
      <c r="AW3524" s="60"/>
    </row>
    <row r="3525" s="59" customFormat="1" customHeight="1" spans="1:49">
      <c r="A3525" s="60"/>
      <c r="B3525" s="60"/>
      <c r="C3525" s="60"/>
      <c r="D3525" s="60"/>
      <c r="H3525" s="61"/>
      <c r="I3525" s="61"/>
      <c r="J3525" s="61"/>
      <c r="K3525" s="61"/>
      <c r="L3525" s="61"/>
      <c r="M3525" s="61"/>
      <c r="N3525" s="61"/>
      <c r="O3525" s="61"/>
      <c r="P3525" s="61"/>
      <c r="Q3525" s="61"/>
      <c r="R3525" s="61"/>
      <c r="S3525" s="61"/>
      <c r="T3525" s="61"/>
      <c r="U3525" s="61"/>
      <c r="V3525" s="61"/>
      <c r="W3525" s="61"/>
      <c r="X3525" s="61"/>
      <c r="Y3525" s="61"/>
      <c r="Z3525" s="61"/>
      <c r="AA3525" s="61"/>
      <c r="AB3525" s="61"/>
      <c r="AC3525" s="61"/>
      <c r="AD3525" s="61"/>
      <c r="AE3525" s="61"/>
      <c r="AF3525" s="61"/>
      <c r="AG3525" s="61"/>
      <c r="AH3525" s="61"/>
      <c r="AI3525" s="61"/>
      <c r="AJ3525" s="61"/>
      <c r="AK3525" s="61"/>
      <c r="AL3525" s="61"/>
      <c r="AM3525" s="61"/>
      <c r="AN3525" s="61"/>
      <c r="AO3525" s="61"/>
      <c r="AP3525" s="62"/>
      <c r="AQ3525" s="61"/>
      <c r="AR3525" s="61"/>
      <c r="AS3525" s="61"/>
      <c r="AT3525" s="61"/>
      <c r="AU3525" s="61"/>
      <c r="AV3525" s="61"/>
      <c r="AW3525" s="60"/>
    </row>
    <row r="3526" s="59" customFormat="1" customHeight="1" spans="1:49">
      <c r="A3526" s="60"/>
      <c r="B3526" s="60"/>
      <c r="C3526" s="60"/>
      <c r="D3526" s="60"/>
      <c r="H3526" s="61"/>
      <c r="I3526" s="61"/>
      <c r="J3526" s="61"/>
      <c r="K3526" s="61"/>
      <c r="L3526" s="61"/>
      <c r="M3526" s="61"/>
      <c r="N3526" s="61"/>
      <c r="O3526" s="61"/>
      <c r="P3526" s="61"/>
      <c r="Q3526" s="61"/>
      <c r="R3526" s="61"/>
      <c r="S3526" s="61"/>
      <c r="T3526" s="61"/>
      <c r="U3526" s="61"/>
      <c r="V3526" s="61"/>
      <c r="W3526" s="61"/>
      <c r="X3526" s="61"/>
      <c r="Y3526" s="61"/>
      <c r="Z3526" s="61"/>
      <c r="AA3526" s="61"/>
      <c r="AB3526" s="61"/>
      <c r="AC3526" s="61"/>
      <c r="AD3526" s="61"/>
      <c r="AE3526" s="61"/>
      <c r="AF3526" s="61"/>
      <c r="AG3526" s="61"/>
      <c r="AH3526" s="61"/>
      <c r="AI3526" s="61"/>
      <c r="AJ3526" s="61"/>
      <c r="AK3526" s="61"/>
      <c r="AL3526" s="61"/>
      <c r="AM3526" s="61"/>
      <c r="AN3526" s="61"/>
      <c r="AO3526" s="61"/>
      <c r="AP3526" s="62"/>
      <c r="AQ3526" s="61"/>
      <c r="AR3526" s="61"/>
      <c r="AS3526" s="61"/>
      <c r="AT3526" s="61"/>
      <c r="AU3526" s="61"/>
      <c r="AV3526" s="61"/>
      <c r="AW3526" s="60"/>
    </row>
    <row r="3527" s="59" customFormat="1" customHeight="1" spans="1:49">
      <c r="A3527" s="60"/>
      <c r="B3527" s="60"/>
      <c r="C3527" s="60"/>
      <c r="D3527" s="60"/>
      <c r="H3527" s="61"/>
      <c r="I3527" s="61"/>
      <c r="J3527" s="61"/>
      <c r="K3527" s="61"/>
      <c r="L3527" s="61"/>
      <c r="M3527" s="61"/>
      <c r="N3527" s="61"/>
      <c r="O3527" s="61"/>
      <c r="P3527" s="61"/>
      <c r="Q3527" s="61"/>
      <c r="R3527" s="61"/>
      <c r="S3527" s="61"/>
      <c r="T3527" s="61"/>
      <c r="U3527" s="61"/>
      <c r="V3527" s="61"/>
      <c r="W3527" s="61"/>
      <c r="X3527" s="61"/>
      <c r="Y3527" s="61"/>
      <c r="Z3527" s="61"/>
      <c r="AA3527" s="61"/>
      <c r="AB3527" s="61"/>
      <c r="AC3527" s="61"/>
      <c r="AD3527" s="61"/>
      <c r="AE3527" s="61"/>
      <c r="AF3527" s="61"/>
      <c r="AG3527" s="61"/>
      <c r="AH3527" s="61"/>
      <c r="AI3527" s="61"/>
      <c r="AJ3527" s="61"/>
      <c r="AK3527" s="61"/>
      <c r="AL3527" s="61"/>
      <c r="AM3527" s="61"/>
      <c r="AN3527" s="61"/>
      <c r="AO3527" s="61"/>
      <c r="AP3527" s="62"/>
      <c r="AQ3527" s="61"/>
      <c r="AR3527" s="61"/>
      <c r="AS3527" s="61"/>
      <c r="AT3527" s="61"/>
      <c r="AU3527" s="61"/>
      <c r="AV3527" s="61"/>
      <c r="AW3527" s="60"/>
    </row>
    <row r="3528" s="59" customFormat="1" customHeight="1" spans="1:49">
      <c r="A3528" s="60"/>
      <c r="B3528" s="60"/>
      <c r="C3528" s="60"/>
      <c r="D3528" s="60"/>
      <c r="H3528" s="61"/>
      <c r="I3528" s="61"/>
      <c r="J3528" s="61"/>
      <c r="K3528" s="61"/>
      <c r="L3528" s="61"/>
      <c r="M3528" s="61"/>
      <c r="N3528" s="61"/>
      <c r="O3528" s="61"/>
      <c r="P3528" s="61"/>
      <c r="Q3528" s="61"/>
      <c r="R3528" s="61"/>
      <c r="S3528" s="61"/>
      <c r="T3528" s="61"/>
      <c r="U3528" s="61"/>
      <c r="V3528" s="61"/>
      <c r="W3528" s="61"/>
      <c r="X3528" s="61"/>
      <c r="Y3528" s="61"/>
      <c r="Z3528" s="61"/>
      <c r="AA3528" s="61"/>
      <c r="AB3528" s="61"/>
      <c r="AC3528" s="61"/>
      <c r="AD3528" s="61"/>
      <c r="AE3528" s="61"/>
      <c r="AF3528" s="61"/>
      <c r="AG3528" s="61"/>
      <c r="AH3528" s="61"/>
      <c r="AI3528" s="61"/>
      <c r="AJ3528" s="61"/>
      <c r="AK3528" s="61"/>
      <c r="AL3528" s="61"/>
      <c r="AM3528" s="61"/>
      <c r="AN3528" s="61"/>
      <c r="AO3528" s="61"/>
      <c r="AP3528" s="62"/>
      <c r="AQ3528" s="61"/>
      <c r="AR3528" s="61"/>
      <c r="AS3528" s="61"/>
      <c r="AT3528" s="61"/>
      <c r="AU3528" s="61"/>
      <c r="AV3528" s="61"/>
      <c r="AW3528" s="60"/>
    </row>
    <row r="3529" s="59" customFormat="1" customHeight="1" spans="1:49">
      <c r="A3529" s="60"/>
      <c r="B3529" s="60"/>
      <c r="C3529" s="60"/>
      <c r="D3529" s="60"/>
      <c r="H3529" s="61"/>
      <c r="I3529" s="61"/>
      <c r="J3529" s="61"/>
      <c r="K3529" s="61"/>
      <c r="L3529" s="61"/>
      <c r="M3529" s="61"/>
      <c r="N3529" s="61"/>
      <c r="O3529" s="61"/>
      <c r="P3529" s="61"/>
      <c r="Q3529" s="61"/>
      <c r="R3529" s="61"/>
      <c r="S3529" s="61"/>
      <c r="T3529" s="61"/>
      <c r="U3529" s="61"/>
      <c r="V3529" s="61"/>
      <c r="W3529" s="61"/>
      <c r="X3529" s="61"/>
      <c r="Y3529" s="61"/>
      <c r="Z3529" s="61"/>
      <c r="AA3529" s="61"/>
      <c r="AB3529" s="61"/>
      <c r="AC3529" s="61"/>
      <c r="AD3529" s="61"/>
      <c r="AE3529" s="61"/>
      <c r="AF3529" s="61"/>
      <c r="AG3529" s="61"/>
      <c r="AH3529" s="61"/>
      <c r="AI3529" s="61"/>
      <c r="AJ3529" s="61"/>
      <c r="AK3529" s="61"/>
      <c r="AL3529" s="61"/>
      <c r="AM3529" s="61"/>
      <c r="AN3529" s="61"/>
      <c r="AO3529" s="61"/>
      <c r="AP3529" s="62"/>
      <c r="AQ3529" s="61"/>
      <c r="AR3529" s="61"/>
      <c r="AS3529" s="61"/>
      <c r="AT3529" s="61"/>
      <c r="AU3529" s="61"/>
      <c r="AV3529" s="61"/>
      <c r="AW3529" s="60"/>
    </row>
    <row r="3530" s="59" customFormat="1" customHeight="1" spans="1:49">
      <c r="A3530" s="60"/>
      <c r="B3530" s="60"/>
      <c r="C3530" s="60"/>
      <c r="D3530" s="60"/>
      <c r="H3530" s="61"/>
      <c r="I3530" s="61"/>
      <c r="J3530" s="61"/>
      <c r="K3530" s="61"/>
      <c r="L3530" s="61"/>
      <c r="M3530" s="61"/>
      <c r="N3530" s="61"/>
      <c r="O3530" s="61"/>
      <c r="P3530" s="61"/>
      <c r="Q3530" s="61"/>
      <c r="R3530" s="61"/>
      <c r="S3530" s="61"/>
      <c r="T3530" s="61"/>
      <c r="U3530" s="61"/>
      <c r="V3530" s="61"/>
      <c r="W3530" s="61"/>
      <c r="X3530" s="61"/>
      <c r="Y3530" s="61"/>
      <c r="Z3530" s="61"/>
      <c r="AA3530" s="61"/>
      <c r="AB3530" s="61"/>
      <c r="AC3530" s="61"/>
      <c r="AD3530" s="61"/>
      <c r="AE3530" s="61"/>
      <c r="AF3530" s="61"/>
      <c r="AG3530" s="61"/>
      <c r="AH3530" s="61"/>
      <c r="AI3530" s="61"/>
      <c r="AJ3530" s="61"/>
      <c r="AK3530" s="61"/>
      <c r="AL3530" s="61"/>
      <c r="AM3530" s="61"/>
      <c r="AN3530" s="61"/>
      <c r="AO3530" s="61"/>
      <c r="AP3530" s="62"/>
      <c r="AQ3530" s="61"/>
      <c r="AR3530" s="61"/>
      <c r="AS3530" s="61"/>
      <c r="AT3530" s="61"/>
      <c r="AU3530" s="61"/>
      <c r="AV3530" s="61"/>
      <c r="AW3530" s="60"/>
    </row>
    <row r="3531" s="59" customFormat="1" customHeight="1" spans="1:49">
      <c r="A3531" s="60"/>
      <c r="B3531" s="60"/>
      <c r="C3531" s="60"/>
      <c r="D3531" s="60"/>
      <c r="H3531" s="61"/>
      <c r="I3531" s="61"/>
      <c r="J3531" s="61"/>
      <c r="K3531" s="61"/>
      <c r="L3531" s="61"/>
      <c r="M3531" s="61"/>
      <c r="N3531" s="61"/>
      <c r="O3531" s="61"/>
      <c r="P3531" s="61"/>
      <c r="Q3531" s="61"/>
      <c r="R3531" s="61"/>
      <c r="S3531" s="61"/>
      <c r="T3531" s="61"/>
      <c r="U3531" s="61"/>
      <c r="V3531" s="61"/>
      <c r="W3531" s="61"/>
      <c r="X3531" s="61"/>
      <c r="Y3531" s="61"/>
      <c r="Z3531" s="61"/>
      <c r="AA3531" s="61"/>
      <c r="AB3531" s="61"/>
      <c r="AC3531" s="61"/>
      <c r="AD3531" s="61"/>
      <c r="AE3531" s="61"/>
      <c r="AF3531" s="61"/>
      <c r="AG3531" s="61"/>
      <c r="AH3531" s="61"/>
      <c r="AI3531" s="61"/>
      <c r="AJ3531" s="61"/>
      <c r="AK3531" s="61"/>
      <c r="AL3531" s="61"/>
      <c r="AM3531" s="61"/>
      <c r="AN3531" s="61"/>
      <c r="AO3531" s="61"/>
      <c r="AP3531" s="62"/>
      <c r="AQ3531" s="61"/>
      <c r="AR3531" s="61"/>
      <c r="AS3531" s="61"/>
      <c r="AT3531" s="61"/>
      <c r="AU3531" s="61"/>
      <c r="AV3531" s="61"/>
      <c r="AW3531" s="60"/>
    </row>
    <row r="3532" s="59" customFormat="1" customHeight="1" spans="1:49">
      <c r="A3532" s="60"/>
      <c r="B3532" s="60"/>
      <c r="C3532" s="60"/>
      <c r="D3532" s="60"/>
      <c r="H3532" s="61"/>
      <c r="I3532" s="61"/>
      <c r="J3532" s="61"/>
      <c r="K3532" s="61"/>
      <c r="L3532" s="61"/>
      <c r="M3532" s="61"/>
      <c r="N3532" s="61"/>
      <c r="O3532" s="61"/>
      <c r="P3532" s="61"/>
      <c r="Q3532" s="61"/>
      <c r="R3532" s="61"/>
      <c r="S3532" s="61"/>
      <c r="T3532" s="61"/>
      <c r="U3532" s="61"/>
      <c r="V3532" s="61"/>
      <c r="W3532" s="61"/>
      <c r="X3532" s="61"/>
      <c r="Y3532" s="61"/>
      <c r="Z3532" s="61"/>
      <c r="AA3532" s="61"/>
      <c r="AB3532" s="61"/>
      <c r="AC3532" s="61"/>
      <c r="AD3532" s="61"/>
      <c r="AE3532" s="61"/>
      <c r="AF3532" s="61"/>
      <c r="AG3532" s="61"/>
      <c r="AH3532" s="61"/>
      <c r="AI3532" s="61"/>
      <c r="AJ3532" s="61"/>
      <c r="AK3532" s="61"/>
      <c r="AL3532" s="61"/>
      <c r="AM3532" s="61"/>
      <c r="AN3532" s="61"/>
      <c r="AO3532" s="61"/>
      <c r="AP3532" s="62"/>
      <c r="AQ3532" s="61"/>
      <c r="AR3532" s="61"/>
      <c r="AS3532" s="61"/>
      <c r="AT3532" s="61"/>
      <c r="AU3532" s="61"/>
      <c r="AV3532" s="61"/>
      <c r="AW3532" s="60"/>
    </row>
    <row r="3533" s="59" customFormat="1" customHeight="1" spans="1:49">
      <c r="A3533" s="60"/>
      <c r="B3533" s="60"/>
      <c r="C3533" s="60"/>
      <c r="D3533" s="60"/>
      <c r="H3533" s="61"/>
      <c r="I3533" s="61"/>
      <c r="J3533" s="61"/>
      <c r="K3533" s="61"/>
      <c r="L3533" s="61"/>
      <c r="M3533" s="61"/>
      <c r="N3533" s="61"/>
      <c r="O3533" s="61"/>
      <c r="P3533" s="61"/>
      <c r="Q3533" s="61"/>
      <c r="R3533" s="61"/>
      <c r="S3533" s="61"/>
      <c r="T3533" s="61"/>
      <c r="U3533" s="61"/>
      <c r="V3533" s="61"/>
      <c r="W3533" s="61"/>
      <c r="X3533" s="61"/>
      <c r="Y3533" s="61"/>
      <c r="Z3533" s="61"/>
      <c r="AA3533" s="61"/>
      <c r="AB3533" s="61"/>
      <c r="AC3533" s="61"/>
      <c r="AD3533" s="61"/>
      <c r="AE3533" s="61"/>
      <c r="AF3533" s="61"/>
      <c r="AG3533" s="61"/>
      <c r="AH3533" s="61"/>
      <c r="AI3533" s="61"/>
      <c r="AJ3533" s="61"/>
      <c r="AK3533" s="61"/>
      <c r="AL3533" s="61"/>
      <c r="AM3533" s="61"/>
      <c r="AN3533" s="61"/>
      <c r="AO3533" s="61"/>
      <c r="AP3533" s="62"/>
      <c r="AQ3533" s="61"/>
      <c r="AR3533" s="61"/>
      <c r="AS3533" s="61"/>
      <c r="AT3533" s="61"/>
      <c r="AU3533" s="61"/>
      <c r="AV3533" s="61"/>
      <c r="AW3533" s="60"/>
    </row>
    <row r="3534" s="59" customFormat="1" customHeight="1" spans="1:49">
      <c r="A3534" s="60"/>
      <c r="B3534" s="60"/>
      <c r="C3534" s="60"/>
      <c r="D3534" s="60"/>
      <c r="H3534" s="61"/>
      <c r="I3534" s="61"/>
      <c r="J3534" s="61"/>
      <c r="K3534" s="61"/>
      <c r="L3534" s="61"/>
      <c r="M3534" s="61"/>
      <c r="N3534" s="61"/>
      <c r="O3534" s="61"/>
      <c r="P3534" s="61"/>
      <c r="Q3534" s="61"/>
      <c r="R3534" s="61"/>
      <c r="S3534" s="61"/>
      <c r="T3534" s="61"/>
      <c r="U3534" s="61"/>
      <c r="V3534" s="61"/>
      <c r="W3534" s="61"/>
      <c r="X3534" s="61"/>
      <c r="Y3534" s="61"/>
      <c r="Z3534" s="61"/>
      <c r="AA3534" s="61"/>
      <c r="AB3534" s="61"/>
      <c r="AC3534" s="61"/>
      <c r="AD3534" s="61"/>
      <c r="AE3534" s="61"/>
      <c r="AF3534" s="61"/>
      <c r="AG3534" s="61"/>
      <c r="AH3534" s="61"/>
      <c r="AI3534" s="61"/>
      <c r="AJ3534" s="61"/>
      <c r="AK3534" s="61"/>
      <c r="AL3534" s="61"/>
      <c r="AM3534" s="61"/>
      <c r="AN3534" s="61"/>
      <c r="AO3534" s="61"/>
      <c r="AP3534" s="62"/>
      <c r="AQ3534" s="61"/>
      <c r="AR3534" s="61"/>
      <c r="AS3534" s="61"/>
      <c r="AT3534" s="61"/>
      <c r="AU3534" s="61"/>
      <c r="AV3534" s="61"/>
      <c r="AW3534" s="60"/>
    </row>
    <row r="3535" s="59" customFormat="1" customHeight="1" spans="1:49">
      <c r="A3535" s="60"/>
      <c r="B3535" s="60"/>
      <c r="C3535" s="60"/>
      <c r="D3535" s="60"/>
      <c r="H3535" s="61"/>
      <c r="I3535" s="61"/>
      <c r="J3535" s="61"/>
      <c r="K3535" s="61"/>
      <c r="L3535" s="61"/>
      <c r="M3535" s="61"/>
      <c r="N3535" s="61"/>
      <c r="O3535" s="61"/>
      <c r="P3535" s="61"/>
      <c r="Q3535" s="61"/>
      <c r="R3535" s="61"/>
      <c r="S3535" s="61"/>
      <c r="T3535" s="61"/>
      <c r="U3535" s="61"/>
      <c r="V3535" s="61"/>
      <c r="W3535" s="61"/>
      <c r="X3535" s="61"/>
      <c r="Y3535" s="61"/>
      <c r="Z3535" s="61"/>
      <c r="AA3535" s="61"/>
      <c r="AB3535" s="61"/>
      <c r="AC3535" s="61"/>
      <c r="AD3535" s="61"/>
      <c r="AE3535" s="61"/>
      <c r="AF3535" s="61"/>
      <c r="AG3535" s="61"/>
      <c r="AH3535" s="61"/>
      <c r="AI3535" s="61"/>
      <c r="AJ3535" s="61"/>
      <c r="AK3535" s="61"/>
      <c r="AL3535" s="61"/>
      <c r="AM3535" s="61"/>
      <c r="AN3535" s="61"/>
      <c r="AO3535" s="61"/>
      <c r="AP3535" s="62"/>
      <c r="AQ3535" s="61"/>
      <c r="AR3535" s="61"/>
      <c r="AS3535" s="61"/>
      <c r="AT3535" s="61"/>
      <c r="AU3535" s="61"/>
      <c r="AV3535" s="61"/>
      <c r="AW3535" s="60"/>
    </row>
    <row r="3536" s="59" customFormat="1" customHeight="1" spans="1:49">
      <c r="A3536" s="60"/>
      <c r="B3536" s="60"/>
      <c r="C3536" s="60"/>
      <c r="D3536" s="60"/>
      <c r="H3536" s="61"/>
      <c r="I3536" s="61"/>
      <c r="J3536" s="61"/>
      <c r="K3536" s="61"/>
      <c r="L3536" s="61"/>
      <c r="M3536" s="61"/>
      <c r="N3536" s="61"/>
      <c r="O3536" s="61"/>
      <c r="P3536" s="61"/>
      <c r="Q3536" s="61"/>
      <c r="R3536" s="61"/>
      <c r="S3536" s="61"/>
      <c r="T3536" s="61"/>
      <c r="U3536" s="61"/>
      <c r="V3536" s="61"/>
      <c r="W3536" s="61"/>
      <c r="X3536" s="61"/>
      <c r="Y3536" s="61"/>
      <c r="Z3536" s="61"/>
      <c r="AA3536" s="61"/>
      <c r="AB3536" s="61"/>
      <c r="AC3536" s="61"/>
      <c r="AD3536" s="61"/>
      <c r="AE3536" s="61"/>
      <c r="AF3536" s="61"/>
      <c r="AG3536" s="61"/>
      <c r="AH3536" s="61"/>
      <c r="AI3536" s="61"/>
      <c r="AJ3536" s="61"/>
      <c r="AK3536" s="61"/>
      <c r="AL3536" s="61"/>
      <c r="AM3536" s="61"/>
      <c r="AN3536" s="61"/>
      <c r="AO3536" s="61"/>
      <c r="AP3536" s="62"/>
      <c r="AQ3536" s="61"/>
      <c r="AR3536" s="61"/>
      <c r="AS3536" s="61"/>
      <c r="AT3536" s="61"/>
      <c r="AU3536" s="61"/>
      <c r="AV3536" s="61"/>
      <c r="AW3536" s="60"/>
    </row>
    <row r="3537" s="59" customFormat="1" customHeight="1" spans="1:49">
      <c r="A3537" s="60"/>
      <c r="B3537" s="60"/>
      <c r="C3537" s="60"/>
      <c r="D3537" s="60"/>
      <c r="H3537" s="61"/>
      <c r="I3537" s="61"/>
      <c r="J3537" s="61"/>
      <c r="K3537" s="61"/>
      <c r="L3537" s="61"/>
      <c r="M3537" s="61"/>
      <c r="N3537" s="61"/>
      <c r="O3537" s="61"/>
      <c r="P3537" s="61"/>
      <c r="Q3537" s="61"/>
      <c r="R3537" s="61"/>
      <c r="S3537" s="61"/>
      <c r="T3537" s="61"/>
      <c r="U3537" s="61"/>
      <c r="V3537" s="61"/>
      <c r="W3537" s="61"/>
      <c r="X3537" s="61"/>
      <c r="Y3537" s="61"/>
      <c r="Z3537" s="61"/>
      <c r="AA3537" s="61"/>
      <c r="AB3537" s="61"/>
      <c r="AC3537" s="61"/>
      <c r="AD3537" s="61"/>
      <c r="AE3537" s="61"/>
      <c r="AF3537" s="61"/>
      <c r="AG3537" s="61"/>
      <c r="AH3537" s="61"/>
      <c r="AI3537" s="61"/>
      <c r="AJ3537" s="61"/>
      <c r="AK3537" s="61"/>
      <c r="AL3537" s="61"/>
      <c r="AM3537" s="61"/>
      <c r="AN3537" s="61"/>
      <c r="AO3537" s="61"/>
      <c r="AP3537" s="62"/>
      <c r="AQ3537" s="61"/>
      <c r="AR3537" s="61"/>
      <c r="AS3537" s="61"/>
      <c r="AT3537" s="61"/>
      <c r="AU3537" s="61"/>
      <c r="AV3537" s="61"/>
      <c r="AW3537" s="60"/>
    </row>
    <row r="3538" s="59" customFormat="1" customHeight="1" spans="1:49">
      <c r="A3538" s="60"/>
      <c r="B3538" s="60"/>
      <c r="C3538" s="60"/>
      <c r="D3538" s="60"/>
      <c r="H3538" s="61"/>
      <c r="I3538" s="61"/>
      <c r="J3538" s="61"/>
      <c r="K3538" s="61"/>
      <c r="L3538" s="61"/>
      <c r="M3538" s="61"/>
      <c r="N3538" s="61"/>
      <c r="O3538" s="61"/>
      <c r="P3538" s="61"/>
      <c r="Q3538" s="61"/>
      <c r="R3538" s="61"/>
      <c r="S3538" s="61"/>
      <c r="T3538" s="61"/>
      <c r="U3538" s="61"/>
      <c r="V3538" s="61"/>
      <c r="W3538" s="61"/>
      <c r="X3538" s="61"/>
      <c r="Y3538" s="61"/>
      <c r="Z3538" s="61"/>
      <c r="AA3538" s="61"/>
      <c r="AB3538" s="61"/>
      <c r="AC3538" s="61"/>
      <c r="AD3538" s="61"/>
      <c r="AE3538" s="61"/>
      <c r="AF3538" s="61"/>
      <c r="AG3538" s="61"/>
      <c r="AH3538" s="61"/>
      <c r="AI3538" s="61"/>
      <c r="AJ3538" s="61"/>
      <c r="AK3538" s="61"/>
      <c r="AL3538" s="61"/>
      <c r="AM3538" s="61"/>
      <c r="AN3538" s="61"/>
      <c r="AO3538" s="61"/>
      <c r="AP3538" s="62"/>
      <c r="AQ3538" s="61"/>
      <c r="AR3538" s="61"/>
      <c r="AS3538" s="61"/>
      <c r="AT3538" s="61"/>
      <c r="AU3538" s="61"/>
      <c r="AV3538" s="61"/>
      <c r="AW3538" s="60"/>
    </row>
    <row r="3539" s="59" customFormat="1" customHeight="1" spans="1:49">
      <c r="A3539" s="60"/>
      <c r="B3539" s="60"/>
      <c r="C3539" s="60"/>
      <c r="D3539" s="60"/>
      <c r="H3539" s="61"/>
      <c r="I3539" s="61"/>
      <c r="J3539" s="61"/>
      <c r="K3539" s="61"/>
      <c r="L3539" s="61"/>
      <c r="M3539" s="61"/>
      <c r="N3539" s="61"/>
      <c r="O3539" s="61"/>
      <c r="P3539" s="61"/>
      <c r="Q3539" s="61"/>
      <c r="R3539" s="61"/>
      <c r="S3539" s="61"/>
      <c r="T3539" s="61"/>
      <c r="U3539" s="61"/>
      <c r="V3539" s="61"/>
      <c r="W3539" s="61"/>
      <c r="X3539" s="61"/>
      <c r="Y3539" s="61"/>
      <c r="Z3539" s="61"/>
      <c r="AA3539" s="61"/>
      <c r="AB3539" s="61"/>
      <c r="AC3539" s="61"/>
      <c r="AD3539" s="61"/>
      <c r="AE3539" s="61"/>
      <c r="AF3539" s="61"/>
      <c r="AG3539" s="61"/>
      <c r="AH3539" s="61"/>
      <c r="AI3539" s="61"/>
      <c r="AJ3539" s="61"/>
      <c r="AK3539" s="61"/>
      <c r="AL3539" s="61"/>
      <c r="AM3539" s="61"/>
      <c r="AN3539" s="61"/>
      <c r="AO3539" s="61"/>
      <c r="AP3539" s="62"/>
      <c r="AQ3539" s="61"/>
      <c r="AR3539" s="61"/>
      <c r="AS3539" s="61"/>
      <c r="AT3539" s="61"/>
      <c r="AU3539" s="61"/>
      <c r="AV3539" s="61"/>
      <c r="AW3539" s="60"/>
    </row>
    <row r="3540" s="59" customFormat="1" customHeight="1" spans="1:49">
      <c r="A3540" s="60"/>
      <c r="B3540" s="60"/>
      <c r="C3540" s="60"/>
      <c r="D3540" s="60"/>
      <c r="H3540" s="61"/>
      <c r="I3540" s="61"/>
      <c r="J3540" s="61"/>
      <c r="K3540" s="61"/>
      <c r="L3540" s="61"/>
      <c r="M3540" s="61"/>
      <c r="N3540" s="61"/>
      <c r="O3540" s="61"/>
      <c r="P3540" s="61"/>
      <c r="Q3540" s="61"/>
      <c r="R3540" s="61"/>
      <c r="S3540" s="61"/>
      <c r="T3540" s="61"/>
      <c r="U3540" s="61"/>
      <c r="V3540" s="61"/>
      <c r="W3540" s="61"/>
      <c r="X3540" s="61"/>
      <c r="Y3540" s="61"/>
      <c r="Z3540" s="61"/>
      <c r="AA3540" s="61"/>
      <c r="AB3540" s="61"/>
      <c r="AC3540" s="61"/>
      <c r="AD3540" s="61"/>
      <c r="AE3540" s="61"/>
      <c r="AF3540" s="61"/>
      <c r="AG3540" s="61"/>
      <c r="AH3540" s="61"/>
      <c r="AI3540" s="61"/>
      <c r="AJ3540" s="61"/>
      <c r="AK3540" s="61"/>
      <c r="AL3540" s="61"/>
      <c r="AM3540" s="61"/>
      <c r="AN3540" s="61"/>
      <c r="AO3540" s="61"/>
      <c r="AP3540" s="62"/>
      <c r="AQ3540" s="61"/>
      <c r="AR3540" s="61"/>
      <c r="AS3540" s="61"/>
      <c r="AT3540" s="61"/>
      <c r="AU3540" s="61"/>
      <c r="AV3540" s="61"/>
      <c r="AW3540" s="60"/>
    </row>
    <row r="3541" s="59" customFormat="1" customHeight="1" spans="1:49">
      <c r="A3541" s="60"/>
      <c r="B3541" s="60"/>
      <c r="C3541" s="60"/>
      <c r="D3541" s="60"/>
      <c r="H3541" s="61"/>
      <c r="I3541" s="61"/>
      <c r="J3541" s="61"/>
      <c r="K3541" s="61"/>
      <c r="L3541" s="61"/>
      <c r="M3541" s="61"/>
      <c r="N3541" s="61"/>
      <c r="O3541" s="61"/>
      <c r="P3541" s="61"/>
      <c r="Q3541" s="61"/>
      <c r="R3541" s="61"/>
      <c r="S3541" s="61"/>
      <c r="T3541" s="61"/>
      <c r="U3541" s="61"/>
      <c r="V3541" s="61"/>
      <c r="W3541" s="61"/>
      <c r="X3541" s="61"/>
      <c r="Y3541" s="61"/>
      <c r="Z3541" s="61"/>
      <c r="AA3541" s="61"/>
      <c r="AB3541" s="61"/>
      <c r="AC3541" s="61"/>
      <c r="AD3541" s="61"/>
      <c r="AE3541" s="61"/>
      <c r="AF3541" s="61"/>
      <c r="AG3541" s="61"/>
      <c r="AH3541" s="61"/>
      <c r="AI3541" s="61"/>
      <c r="AJ3541" s="61"/>
      <c r="AK3541" s="61"/>
      <c r="AL3541" s="61"/>
      <c r="AM3541" s="61"/>
      <c r="AN3541" s="61"/>
      <c r="AO3541" s="61"/>
      <c r="AP3541" s="62"/>
      <c r="AQ3541" s="61"/>
      <c r="AR3541" s="61"/>
      <c r="AS3541" s="61"/>
      <c r="AT3541" s="61"/>
      <c r="AU3541" s="61"/>
      <c r="AV3541" s="61"/>
      <c r="AW3541" s="60"/>
    </row>
    <row r="3542" s="59" customFormat="1" customHeight="1" spans="1:49">
      <c r="A3542" s="60"/>
      <c r="B3542" s="60"/>
      <c r="C3542" s="60"/>
      <c r="D3542" s="60"/>
      <c r="H3542" s="61"/>
      <c r="I3542" s="61"/>
      <c r="J3542" s="61"/>
      <c r="K3542" s="61"/>
      <c r="L3542" s="61"/>
      <c r="M3542" s="61"/>
      <c r="N3542" s="61"/>
      <c r="O3542" s="61"/>
      <c r="P3542" s="61"/>
      <c r="Q3542" s="61"/>
      <c r="R3542" s="61"/>
      <c r="S3542" s="61"/>
      <c r="T3542" s="61"/>
      <c r="U3542" s="61"/>
      <c r="V3542" s="61"/>
      <c r="W3542" s="61"/>
      <c r="X3542" s="61"/>
      <c r="Y3542" s="61"/>
      <c r="Z3542" s="61"/>
      <c r="AA3542" s="61"/>
      <c r="AB3542" s="61"/>
      <c r="AC3542" s="61"/>
      <c r="AD3542" s="61"/>
      <c r="AE3542" s="61"/>
      <c r="AF3542" s="61"/>
      <c r="AG3542" s="61"/>
      <c r="AH3542" s="61"/>
      <c r="AI3542" s="61"/>
      <c r="AJ3542" s="61"/>
      <c r="AK3542" s="61"/>
      <c r="AL3542" s="61"/>
      <c r="AM3542" s="61"/>
      <c r="AN3542" s="61"/>
      <c r="AO3542" s="61"/>
      <c r="AP3542" s="62"/>
      <c r="AQ3542" s="61"/>
      <c r="AR3542" s="61"/>
      <c r="AS3542" s="61"/>
      <c r="AT3542" s="61"/>
      <c r="AU3542" s="61"/>
      <c r="AV3542" s="61"/>
      <c r="AW3542" s="60"/>
    </row>
    <row r="3543" s="59" customFormat="1" customHeight="1" spans="1:49">
      <c r="A3543" s="60"/>
      <c r="B3543" s="60"/>
      <c r="C3543" s="60"/>
      <c r="D3543" s="60"/>
      <c r="H3543" s="61"/>
      <c r="I3543" s="61"/>
      <c r="J3543" s="61"/>
      <c r="K3543" s="61"/>
      <c r="L3543" s="61"/>
      <c r="M3543" s="61"/>
      <c r="N3543" s="61"/>
      <c r="O3543" s="61"/>
      <c r="P3543" s="61"/>
      <c r="Q3543" s="61"/>
      <c r="R3543" s="61"/>
      <c r="S3543" s="61"/>
      <c r="T3543" s="61"/>
      <c r="U3543" s="61"/>
      <c r="V3543" s="61"/>
      <c r="W3543" s="61"/>
      <c r="X3543" s="61"/>
      <c r="Y3543" s="61"/>
      <c r="Z3543" s="61"/>
      <c r="AA3543" s="61"/>
      <c r="AB3543" s="61"/>
      <c r="AC3543" s="61"/>
      <c r="AD3543" s="61"/>
      <c r="AE3543" s="61"/>
      <c r="AF3543" s="61"/>
      <c r="AG3543" s="61"/>
      <c r="AH3543" s="61"/>
      <c r="AI3543" s="61"/>
      <c r="AJ3543" s="61"/>
      <c r="AK3543" s="61"/>
      <c r="AL3543" s="61"/>
      <c r="AM3543" s="61"/>
      <c r="AN3543" s="61"/>
      <c r="AO3543" s="61"/>
      <c r="AP3543" s="62"/>
      <c r="AQ3543" s="61"/>
      <c r="AR3543" s="61"/>
      <c r="AS3543" s="61"/>
      <c r="AT3543" s="61"/>
      <c r="AU3543" s="61"/>
      <c r="AV3543" s="61"/>
      <c r="AW3543" s="60"/>
    </row>
    <row r="3544" s="59" customFormat="1" customHeight="1" spans="1:49">
      <c r="A3544" s="60"/>
      <c r="B3544" s="60"/>
      <c r="C3544" s="60"/>
      <c r="D3544" s="60"/>
      <c r="H3544" s="61"/>
      <c r="I3544" s="61"/>
      <c r="J3544" s="61"/>
      <c r="K3544" s="61"/>
      <c r="L3544" s="61"/>
      <c r="M3544" s="61"/>
      <c r="N3544" s="61"/>
      <c r="O3544" s="61"/>
      <c r="P3544" s="61"/>
      <c r="Q3544" s="61"/>
      <c r="R3544" s="61"/>
      <c r="S3544" s="61"/>
      <c r="T3544" s="61"/>
      <c r="U3544" s="61"/>
      <c r="V3544" s="61"/>
      <c r="W3544" s="61"/>
      <c r="X3544" s="61"/>
      <c r="Y3544" s="61"/>
      <c r="Z3544" s="61"/>
      <c r="AA3544" s="61"/>
      <c r="AB3544" s="61"/>
      <c r="AC3544" s="61"/>
      <c r="AD3544" s="61"/>
      <c r="AE3544" s="61"/>
      <c r="AF3544" s="61"/>
      <c r="AG3544" s="61"/>
      <c r="AH3544" s="61"/>
      <c r="AI3544" s="61"/>
      <c r="AJ3544" s="61"/>
      <c r="AK3544" s="61"/>
      <c r="AL3544" s="61"/>
      <c r="AM3544" s="61"/>
      <c r="AN3544" s="61"/>
      <c r="AO3544" s="61"/>
      <c r="AP3544" s="62"/>
      <c r="AQ3544" s="61"/>
      <c r="AR3544" s="61"/>
      <c r="AS3544" s="61"/>
      <c r="AT3544" s="61"/>
      <c r="AU3544" s="61"/>
      <c r="AV3544" s="61"/>
      <c r="AW3544" s="60"/>
    </row>
    <row r="3545" s="59" customFormat="1" customHeight="1" spans="1:49">
      <c r="A3545" s="60"/>
      <c r="B3545" s="60"/>
      <c r="C3545" s="60"/>
      <c r="D3545" s="60"/>
      <c r="H3545" s="61"/>
      <c r="I3545" s="61"/>
      <c r="J3545" s="61"/>
      <c r="K3545" s="61"/>
      <c r="L3545" s="61"/>
      <c r="M3545" s="61"/>
      <c r="N3545" s="61"/>
      <c r="O3545" s="61"/>
      <c r="P3545" s="61"/>
      <c r="Q3545" s="61"/>
      <c r="R3545" s="61"/>
      <c r="S3545" s="61"/>
      <c r="T3545" s="61"/>
      <c r="U3545" s="61"/>
      <c r="V3545" s="61"/>
      <c r="W3545" s="61"/>
      <c r="X3545" s="61"/>
      <c r="Y3545" s="61"/>
      <c r="Z3545" s="61"/>
      <c r="AA3545" s="61"/>
      <c r="AB3545" s="61"/>
      <c r="AC3545" s="61"/>
      <c r="AD3545" s="61"/>
      <c r="AE3545" s="61"/>
      <c r="AF3545" s="61"/>
      <c r="AG3545" s="61"/>
      <c r="AH3545" s="61"/>
      <c r="AI3545" s="61"/>
      <c r="AJ3545" s="61"/>
      <c r="AK3545" s="61"/>
      <c r="AL3545" s="61"/>
      <c r="AM3545" s="61"/>
      <c r="AN3545" s="61"/>
      <c r="AO3545" s="61"/>
      <c r="AP3545" s="62"/>
      <c r="AQ3545" s="61"/>
      <c r="AR3545" s="61"/>
      <c r="AS3545" s="61"/>
      <c r="AT3545" s="61"/>
      <c r="AU3545" s="61"/>
      <c r="AV3545" s="61"/>
      <c r="AW3545" s="60"/>
    </row>
    <row r="3546" s="59" customFormat="1" customHeight="1" spans="1:49">
      <c r="A3546" s="60"/>
      <c r="B3546" s="60"/>
      <c r="C3546" s="60"/>
      <c r="D3546" s="60"/>
      <c r="H3546" s="61"/>
      <c r="I3546" s="61"/>
      <c r="J3546" s="61"/>
      <c r="K3546" s="61"/>
      <c r="L3546" s="61"/>
      <c r="M3546" s="61"/>
      <c r="N3546" s="61"/>
      <c r="O3546" s="61"/>
      <c r="P3546" s="61"/>
      <c r="Q3546" s="61"/>
      <c r="R3546" s="61"/>
      <c r="S3546" s="61"/>
      <c r="T3546" s="61"/>
      <c r="U3546" s="61"/>
      <c r="V3546" s="61"/>
      <c r="W3546" s="61"/>
      <c r="X3546" s="61"/>
      <c r="Y3546" s="61"/>
      <c r="Z3546" s="61"/>
      <c r="AA3546" s="61"/>
      <c r="AB3546" s="61"/>
      <c r="AC3546" s="61"/>
      <c r="AD3546" s="61"/>
      <c r="AE3546" s="61"/>
      <c r="AF3546" s="61"/>
      <c r="AG3546" s="61"/>
      <c r="AH3546" s="61"/>
      <c r="AI3546" s="61"/>
      <c r="AJ3546" s="61"/>
      <c r="AK3546" s="61"/>
      <c r="AL3546" s="61"/>
      <c r="AM3546" s="61"/>
      <c r="AN3546" s="61"/>
      <c r="AO3546" s="61"/>
      <c r="AP3546" s="62"/>
      <c r="AQ3546" s="61"/>
      <c r="AR3546" s="61"/>
      <c r="AS3546" s="61"/>
      <c r="AT3546" s="61"/>
      <c r="AU3546" s="61"/>
      <c r="AV3546" s="61"/>
      <c r="AW3546" s="60"/>
    </row>
    <row r="3547" s="59" customFormat="1" customHeight="1" spans="1:49">
      <c r="A3547" s="60"/>
      <c r="B3547" s="60"/>
      <c r="C3547" s="60"/>
      <c r="D3547" s="60"/>
      <c r="H3547" s="61"/>
      <c r="I3547" s="61"/>
      <c r="J3547" s="61"/>
      <c r="K3547" s="61"/>
      <c r="L3547" s="61"/>
      <c r="M3547" s="61"/>
      <c r="N3547" s="61"/>
      <c r="O3547" s="61"/>
      <c r="P3547" s="61"/>
      <c r="Q3547" s="61"/>
      <c r="R3547" s="61"/>
      <c r="S3547" s="61"/>
      <c r="T3547" s="61"/>
      <c r="U3547" s="61"/>
      <c r="V3547" s="61"/>
      <c r="W3547" s="61"/>
      <c r="X3547" s="61"/>
      <c r="Y3547" s="61"/>
      <c r="Z3547" s="61"/>
      <c r="AA3547" s="61"/>
      <c r="AB3547" s="61"/>
      <c r="AC3547" s="61"/>
      <c r="AD3547" s="61"/>
      <c r="AE3547" s="61"/>
      <c r="AF3547" s="61"/>
      <c r="AG3547" s="61"/>
      <c r="AH3547" s="61"/>
      <c r="AI3547" s="61"/>
      <c r="AJ3547" s="61"/>
      <c r="AK3547" s="61"/>
      <c r="AL3547" s="61"/>
      <c r="AM3547" s="61"/>
      <c r="AN3547" s="61"/>
      <c r="AO3547" s="61"/>
      <c r="AP3547" s="62"/>
      <c r="AQ3547" s="61"/>
      <c r="AR3547" s="61"/>
      <c r="AS3547" s="61"/>
      <c r="AT3547" s="61"/>
      <c r="AU3547" s="61"/>
      <c r="AV3547" s="61"/>
      <c r="AW3547" s="60"/>
    </row>
    <row r="3548" s="59" customFormat="1" customHeight="1" spans="1:49">
      <c r="A3548" s="60"/>
      <c r="B3548" s="60"/>
      <c r="C3548" s="60"/>
      <c r="D3548" s="60"/>
      <c r="H3548" s="61"/>
      <c r="I3548" s="61"/>
      <c r="J3548" s="61"/>
      <c r="K3548" s="61"/>
      <c r="L3548" s="61"/>
      <c r="M3548" s="61"/>
      <c r="N3548" s="61"/>
      <c r="O3548" s="61"/>
      <c r="P3548" s="61"/>
      <c r="Q3548" s="61"/>
      <c r="R3548" s="61"/>
      <c r="S3548" s="61"/>
      <c r="T3548" s="61"/>
      <c r="U3548" s="61"/>
      <c r="V3548" s="61"/>
      <c r="W3548" s="61"/>
      <c r="X3548" s="61"/>
      <c r="Y3548" s="61"/>
      <c r="Z3548" s="61"/>
      <c r="AA3548" s="61"/>
      <c r="AB3548" s="61"/>
      <c r="AC3548" s="61"/>
      <c r="AD3548" s="61"/>
      <c r="AE3548" s="61"/>
      <c r="AF3548" s="61"/>
      <c r="AG3548" s="61"/>
      <c r="AH3548" s="61"/>
      <c r="AI3548" s="61"/>
      <c r="AJ3548" s="61"/>
      <c r="AK3548" s="61"/>
      <c r="AL3548" s="61"/>
      <c r="AM3548" s="61"/>
      <c r="AN3548" s="61"/>
      <c r="AO3548" s="61"/>
      <c r="AP3548" s="62"/>
      <c r="AQ3548" s="61"/>
      <c r="AR3548" s="61"/>
      <c r="AS3548" s="61"/>
      <c r="AT3548" s="61"/>
      <c r="AU3548" s="61"/>
      <c r="AV3548" s="61"/>
      <c r="AW3548" s="60"/>
    </row>
    <row r="3549" s="59" customFormat="1" customHeight="1" spans="1:49">
      <c r="A3549" s="60"/>
      <c r="B3549" s="60"/>
      <c r="C3549" s="60"/>
      <c r="D3549" s="60"/>
      <c r="H3549" s="61"/>
      <c r="I3549" s="61"/>
      <c r="J3549" s="61"/>
      <c r="K3549" s="61"/>
      <c r="L3549" s="61"/>
      <c r="M3549" s="61"/>
      <c r="N3549" s="61"/>
      <c r="O3549" s="61"/>
      <c r="P3549" s="61"/>
      <c r="Q3549" s="61"/>
      <c r="R3549" s="61"/>
      <c r="S3549" s="61"/>
      <c r="T3549" s="61"/>
      <c r="U3549" s="61"/>
      <c r="V3549" s="61"/>
      <c r="W3549" s="61"/>
      <c r="X3549" s="61"/>
      <c r="Y3549" s="61"/>
      <c r="Z3549" s="61"/>
      <c r="AA3549" s="61"/>
      <c r="AB3549" s="61"/>
      <c r="AC3549" s="61"/>
      <c r="AD3549" s="61"/>
      <c r="AE3549" s="61"/>
      <c r="AF3549" s="61"/>
      <c r="AG3549" s="61"/>
      <c r="AH3549" s="61"/>
      <c r="AI3549" s="61"/>
      <c r="AJ3549" s="61"/>
      <c r="AK3549" s="61"/>
      <c r="AL3549" s="61"/>
      <c r="AM3549" s="61"/>
      <c r="AN3549" s="61"/>
      <c r="AO3549" s="61"/>
      <c r="AP3549" s="62"/>
      <c r="AQ3549" s="61"/>
      <c r="AR3549" s="61"/>
      <c r="AS3549" s="61"/>
      <c r="AT3549" s="61"/>
      <c r="AU3549" s="61"/>
      <c r="AV3549" s="61"/>
      <c r="AW3549" s="60"/>
    </row>
    <row r="3550" s="59" customFormat="1" customHeight="1" spans="1:49">
      <c r="A3550" s="60"/>
      <c r="B3550" s="60"/>
      <c r="C3550" s="60"/>
      <c r="D3550" s="60"/>
      <c r="H3550" s="61"/>
      <c r="I3550" s="61"/>
      <c r="J3550" s="61"/>
      <c r="K3550" s="61"/>
      <c r="L3550" s="61"/>
      <c r="M3550" s="61"/>
      <c r="N3550" s="61"/>
      <c r="O3550" s="61"/>
      <c r="P3550" s="61"/>
      <c r="Q3550" s="61"/>
      <c r="R3550" s="61"/>
      <c r="S3550" s="61"/>
      <c r="T3550" s="61"/>
      <c r="U3550" s="61"/>
      <c r="V3550" s="61"/>
      <c r="W3550" s="61"/>
      <c r="X3550" s="61"/>
      <c r="Y3550" s="61"/>
      <c r="Z3550" s="61"/>
      <c r="AA3550" s="61"/>
      <c r="AB3550" s="61"/>
      <c r="AC3550" s="61"/>
      <c r="AD3550" s="61"/>
      <c r="AE3550" s="61"/>
      <c r="AF3550" s="61"/>
      <c r="AG3550" s="61"/>
      <c r="AH3550" s="61"/>
      <c r="AI3550" s="61"/>
      <c r="AJ3550" s="61"/>
      <c r="AK3550" s="61"/>
      <c r="AL3550" s="61"/>
      <c r="AM3550" s="61"/>
      <c r="AN3550" s="61"/>
      <c r="AO3550" s="61"/>
      <c r="AP3550" s="62"/>
      <c r="AQ3550" s="61"/>
      <c r="AR3550" s="61"/>
      <c r="AS3550" s="61"/>
      <c r="AT3550" s="61"/>
      <c r="AU3550" s="61"/>
      <c r="AV3550" s="61"/>
      <c r="AW3550" s="60"/>
    </row>
    <row r="3551" s="59" customFormat="1" customHeight="1" spans="1:49">
      <c r="A3551" s="60"/>
      <c r="B3551" s="60"/>
      <c r="C3551" s="60"/>
      <c r="D3551" s="60"/>
      <c r="H3551" s="61"/>
      <c r="I3551" s="61"/>
      <c r="J3551" s="61"/>
      <c r="K3551" s="61"/>
      <c r="L3551" s="61"/>
      <c r="M3551" s="61"/>
      <c r="N3551" s="61"/>
      <c r="O3551" s="61"/>
      <c r="P3551" s="61"/>
      <c r="Q3551" s="61"/>
      <c r="R3551" s="61"/>
      <c r="S3551" s="61"/>
      <c r="T3551" s="61"/>
      <c r="U3551" s="61"/>
      <c r="V3551" s="61"/>
      <c r="W3551" s="61"/>
      <c r="X3551" s="61"/>
      <c r="Y3551" s="61"/>
      <c r="Z3551" s="61"/>
      <c r="AA3551" s="61"/>
      <c r="AB3551" s="61"/>
      <c r="AC3551" s="61"/>
      <c r="AD3551" s="61"/>
      <c r="AE3551" s="61"/>
      <c r="AF3551" s="61"/>
      <c r="AG3551" s="61"/>
      <c r="AH3551" s="61"/>
      <c r="AI3551" s="61"/>
      <c r="AJ3551" s="61"/>
      <c r="AK3551" s="61"/>
      <c r="AL3551" s="61"/>
      <c r="AM3551" s="61"/>
      <c r="AN3551" s="61"/>
      <c r="AO3551" s="61"/>
      <c r="AP3551" s="62"/>
      <c r="AQ3551" s="61"/>
      <c r="AR3551" s="61"/>
      <c r="AS3551" s="61"/>
      <c r="AT3551" s="61"/>
      <c r="AU3551" s="61"/>
      <c r="AV3551" s="61"/>
      <c r="AW3551" s="60"/>
    </row>
    <row r="3552" s="59" customFormat="1" customHeight="1" spans="1:49">
      <c r="A3552" s="60"/>
      <c r="B3552" s="60"/>
      <c r="C3552" s="60"/>
      <c r="D3552" s="60"/>
      <c r="H3552" s="61"/>
      <c r="I3552" s="61"/>
      <c r="J3552" s="61"/>
      <c r="K3552" s="61"/>
      <c r="L3552" s="61"/>
      <c r="M3552" s="61"/>
      <c r="N3552" s="61"/>
      <c r="O3552" s="61"/>
      <c r="P3552" s="61"/>
      <c r="Q3552" s="61"/>
      <c r="R3552" s="61"/>
      <c r="S3552" s="61"/>
      <c r="T3552" s="61"/>
      <c r="U3552" s="61"/>
      <c r="V3552" s="61"/>
      <c r="W3552" s="61"/>
      <c r="X3552" s="61"/>
      <c r="Y3552" s="61"/>
      <c r="Z3552" s="61"/>
      <c r="AA3552" s="61"/>
      <c r="AB3552" s="61"/>
      <c r="AC3552" s="61"/>
      <c r="AD3552" s="61"/>
      <c r="AE3552" s="61"/>
      <c r="AF3552" s="61"/>
      <c r="AG3552" s="61"/>
      <c r="AH3552" s="61"/>
      <c r="AI3552" s="61"/>
      <c r="AJ3552" s="61"/>
      <c r="AK3552" s="61"/>
      <c r="AL3552" s="61"/>
      <c r="AM3552" s="61"/>
      <c r="AN3552" s="61"/>
      <c r="AO3552" s="61"/>
      <c r="AP3552" s="62"/>
      <c r="AQ3552" s="61"/>
      <c r="AR3552" s="61"/>
      <c r="AS3552" s="61"/>
      <c r="AT3552" s="61"/>
      <c r="AU3552" s="61"/>
      <c r="AV3552" s="61"/>
      <c r="AW3552" s="60"/>
    </row>
    <row r="3553" s="59" customFormat="1" customHeight="1" spans="1:49">
      <c r="A3553" s="60"/>
      <c r="B3553" s="60"/>
      <c r="C3553" s="60"/>
      <c r="D3553" s="60"/>
      <c r="H3553" s="61"/>
      <c r="I3553" s="61"/>
      <c r="J3553" s="61"/>
      <c r="K3553" s="61"/>
      <c r="L3553" s="61"/>
      <c r="M3553" s="61"/>
      <c r="N3553" s="61"/>
      <c r="O3553" s="61"/>
      <c r="P3553" s="61"/>
      <c r="Q3553" s="61"/>
      <c r="R3553" s="61"/>
      <c r="S3553" s="61"/>
      <c r="T3553" s="61"/>
      <c r="U3553" s="61"/>
      <c r="V3553" s="61"/>
      <c r="W3553" s="61"/>
      <c r="X3553" s="61"/>
      <c r="Y3553" s="61"/>
      <c r="Z3553" s="61"/>
      <c r="AA3553" s="61"/>
      <c r="AB3553" s="61"/>
      <c r="AC3553" s="61"/>
      <c r="AD3553" s="61"/>
      <c r="AE3553" s="61"/>
      <c r="AF3553" s="61"/>
      <c r="AG3553" s="61"/>
      <c r="AH3553" s="61"/>
      <c r="AI3553" s="61"/>
      <c r="AJ3553" s="61"/>
      <c r="AK3553" s="61"/>
      <c r="AL3553" s="61"/>
      <c r="AM3553" s="61"/>
      <c r="AN3553" s="61"/>
      <c r="AO3553" s="61"/>
      <c r="AP3553" s="62"/>
      <c r="AQ3553" s="61"/>
      <c r="AR3553" s="61"/>
      <c r="AS3553" s="61"/>
      <c r="AT3553" s="61"/>
      <c r="AU3553" s="61"/>
      <c r="AV3553" s="61"/>
      <c r="AW3553" s="60"/>
    </row>
    <row r="3554" s="59" customFormat="1" customHeight="1" spans="1:49">
      <c r="A3554" s="60"/>
      <c r="B3554" s="60"/>
      <c r="C3554" s="60"/>
      <c r="D3554" s="60"/>
      <c r="H3554" s="61"/>
      <c r="I3554" s="61"/>
      <c r="J3554" s="61"/>
      <c r="K3554" s="61"/>
      <c r="L3554" s="61"/>
      <c r="M3554" s="61"/>
      <c r="N3554" s="61"/>
      <c r="O3554" s="61"/>
      <c r="P3554" s="61"/>
      <c r="Q3554" s="61"/>
      <c r="R3554" s="61"/>
      <c r="S3554" s="61"/>
      <c r="T3554" s="61"/>
      <c r="U3554" s="61"/>
      <c r="V3554" s="61"/>
      <c r="W3554" s="61"/>
      <c r="X3554" s="61"/>
      <c r="Y3554" s="61"/>
      <c r="Z3554" s="61"/>
      <c r="AA3554" s="61"/>
      <c r="AB3554" s="61"/>
      <c r="AC3554" s="61"/>
      <c r="AD3554" s="61"/>
      <c r="AE3554" s="61"/>
      <c r="AF3554" s="61"/>
      <c r="AG3554" s="61"/>
      <c r="AH3554" s="61"/>
      <c r="AI3554" s="61"/>
      <c r="AJ3554" s="61"/>
      <c r="AK3554" s="61"/>
      <c r="AL3554" s="61"/>
      <c r="AM3554" s="61"/>
      <c r="AN3554" s="61"/>
      <c r="AO3554" s="61"/>
      <c r="AP3554" s="62"/>
      <c r="AQ3554" s="61"/>
      <c r="AR3554" s="61"/>
      <c r="AS3554" s="61"/>
      <c r="AT3554" s="61"/>
      <c r="AU3554" s="61"/>
      <c r="AV3554" s="61"/>
      <c r="AW3554" s="60"/>
    </row>
    <row r="3555" s="59" customFormat="1" customHeight="1" spans="1:49">
      <c r="A3555" s="60"/>
      <c r="B3555" s="60"/>
      <c r="C3555" s="60"/>
      <c r="D3555" s="60"/>
      <c r="H3555" s="61"/>
      <c r="I3555" s="61"/>
      <c r="J3555" s="61"/>
      <c r="K3555" s="61"/>
      <c r="L3555" s="61"/>
      <c r="M3555" s="61"/>
      <c r="N3555" s="61"/>
      <c r="O3555" s="61"/>
      <c r="P3555" s="61"/>
      <c r="Q3555" s="61"/>
      <c r="R3555" s="61"/>
      <c r="S3555" s="61"/>
      <c r="T3555" s="61"/>
      <c r="U3555" s="61"/>
      <c r="V3555" s="61"/>
      <c r="W3555" s="61"/>
      <c r="X3555" s="61"/>
      <c r="Y3555" s="61"/>
      <c r="Z3555" s="61"/>
      <c r="AA3555" s="61"/>
      <c r="AB3555" s="61"/>
      <c r="AC3555" s="61"/>
      <c r="AD3555" s="61"/>
      <c r="AE3555" s="61"/>
      <c r="AF3555" s="61"/>
      <c r="AG3555" s="61"/>
      <c r="AH3555" s="61"/>
      <c r="AI3555" s="61"/>
      <c r="AJ3555" s="61"/>
      <c r="AK3555" s="61"/>
      <c r="AL3555" s="61"/>
      <c r="AM3555" s="61"/>
      <c r="AN3555" s="61"/>
      <c r="AO3555" s="61"/>
      <c r="AP3555" s="62"/>
      <c r="AQ3555" s="61"/>
      <c r="AR3555" s="61"/>
      <c r="AS3555" s="61"/>
      <c r="AT3555" s="61"/>
      <c r="AU3555" s="61"/>
      <c r="AV3555" s="61"/>
      <c r="AW3555" s="60"/>
    </row>
    <row r="3556" s="59" customFormat="1" customHeight="1" spans="1:49">
      <c r="A3556" s="60"/>
      <c r="B3556" s="60"/>
      <c r="C3556" s="60"/>
      <c r="D3556" s="60"/>
      <c r="H3556" s="61"/>
      <c r="I3556" s="61"/>
      <c r="J3556" s="61"/>
      <c r="K3556" s="61"/>
      <c r="L3556" s="61"/>
      <c r="M3556" s="61"/>
      <c r="N3556" s="61"/>
      <c r="O3556" s="61"/>
      <c r="P3556" s="61"/>
      <c r="Q3556" s="61"/>
      <c r="R3556" s="61"/>
      <c r="S3556" s="61"/>
      <c r="T3556" s="61"/>
      <c r="U3556" s="61"/>
      <c r="V3556" s="61"/>
      <c r="W3556" s="61"/>
      <c r="X3556" s="61"/>
      <c r="Y3556" s="61"/>
      <c r="Z3556" s="61"/>
      <c r="AA3556" s="61"/>
      <c r="AB3556" s="61"/>
      <c r="AC3556" s="61"/>
      <c r="AD3556" s="61"/>
      <c r="AE3556" s="61"/>
      <c r="AF3556" s="61"/>
      <c r="AG3556" s="61"/>
      <c r="AH3556" s="61"/>
      <c r="AI3556" s="61"/>
      <c r="AJ3556" s="61"/>
      <c r="AK3556" s="61"/>
      <c r="AL3556" s="61"/>
      <c r="AM3556" s="61"/>
      <c r="AN3556" s="61"/>
      <c r="AO3556" s="61"/>
      <c r="AP3556" s="62"/>
      <c r="AQ3556" s="61"/>
      <c r="AR3556" s="61"/>
      <c r="AS3556" s="61"/>
      <c r="AT3556" s="61"/>
      <c r="AU3556" s="61"/>
      <c r="AV3556" s="61"/>
      <c r="AW3556" s="60"/>
    </row>
    <row r="3557" s="59" customFormat="1" customHeight="1" spans="1:49">
      <c r="A3557" s="60"/>
      <c r="B3557" s="60"/>
      <c r="C3557" s="60"/>
      <c r="D3557" s="60"/>
      <c r="H3557" s="61"/>
      <c r="I3557" s="61"/>
      <c r="J3557" s="61"/>
      <c r="K3557" s="61"/>
      <c r="L3557" s="61"/>
      <c r="M3557" s="61"/>
      <c r="N3557" s="61"/>
      <c r="O3557" s="61"/>
      <c r="P3557" s="61"/>
      <c r="Q3557" s="61"/>
      <c r="R3557" s="61"/>
      <c r="S3557" s="61"/>
      <c r="T3557" s="61"/>
      <c r="U3557" s="61"/>
      <c r="V3557" s="61"/>
      <c r="W3557" s="61"/>
      <c r="X3557" s="61"/>
      <c r="Y3557" s="61"/>
      <c r="Z3557" s="61"/>
      <c r="AA3557" s="61"/>
      <c r="AB3557" s="61"/>
      <c r="AC3557" s="61"/>
      <c r="AD3557" s="61"/>
      <c r="AE3557" s="61"/>
      <c r="AF3557" s="61"/>
      <c r="AG3557" s="61"/>
      <c r="AH3557" s="61"/>
      <c r="AI3557" s="61"/>
      <c r="AJ3557" s="61"/>
      <c r="AK3557" s="61"/>
      <c r="AL3557" s="61"/>
      <c r="AM3557" s="61"/>
      <c r="AN3557" s="61"/>
      <c r="AO3557" s="61"/>
      <c r="AP3557" s="62"/>
      <c r="AQ3557" s="61"/>
      <c r="AR3557" s="61"/>
      <c r="AS3557" s="61"/>
      <c r="AT3557" s="61"/>
      <c r="AU3557" s="61"/>
      <c r="AV3557" s="61"/>
      <c r="AW3557" s="60"/>
    </row>
    <row r="3558" s="59" customFormat="1" customHeight="1" spans="1:49">
      <c r="A3558" s="60"/>
      <c r="B3558" s="60"/>
      <c r="C3558" s="60"/>
      <c r="D3558" s="60"/>
      <c r="H3558" s="61"/>
      <c r="I3558" s="61"/>
      <c r="J3558" s="61"/>
      <c r="K3558" s="61"/>
      <c r="L3558" s="61"/>
      <c r="M3558" s="61"/>
      <c r="N3558" s="61"/>
      <c r="O3558" s="61"/>
      <c r="P3558" s="61"/>
      <c r="Q3558" s="61"/>
      <c r="R3558" s="61"/>
      <c r="S3558" s="61"/>
      <c r="T3558" s="61"/>
      <c r="U3558" s="61"/>
      <c r="V3558" s="61"/>
      <c r="W3558" s="61"/>
      <c r="X3558" s="61"/>
      <c r="Y3558" s="61"/>
      <c r="Z3558" s="61"/>
      <c r="AA3558" s="61"/>
      <c r="AB3558" s="61"/>
      <c r="AC3558" s="61"/>
      <c r="AD3558" s="61"/>
      <c r="AE3558" s="61"/>
      <c r="AF3558" s="61"/>
      <c r="AG3558" s="61"/>
      <c r="AH3558" s="61"/>
      <c r="AI3558" s="61"/>
      <c r="AJ3558" s="61"/>
      <c r="AK3558" s="61"/>
      <c r="AL3558" s="61"/>
      <c r="AM3558" s="61"/>
      <c r="AN3558" s="61"/>
      <c r="AO3558" s="61"/>
      <c r="AP3558" s="62"/>
      <c r="AQ3558" s="61"/>
      <c r="AR3558" s="61"/>
      <c r="AS3558" s="61"/>
      <c r="AT3558" s="61"/>
      <c r="AU3558" s="61"/>
      <c r="AV3558" s="61"/>
      <c r="AW3558" s="60"/>
    </row>
    <row r="3559" s="59" customFormat="1" customHeight="1" spans="1:49">
      <c r="A3559" s="60"/>
      <c r="B3559" s="60"/>
      <c r="C3559" s="60"/>
      <c r="D3559" s="60"/>
      <c r="H3559" s="61"/>
      <c r="I3559" s="61"/>
      <c r="J3559" s="61"/>
      <c r="K3559" s="61"/>
      <c r="L3559" s="61"/>
      <c r="M3559" s="61"/>
      <c r="N3559" s="61"/>
      <c r="O3559" s="61"/>
      <c r="P3559" s="61"/>
      <c r="Q3559" s="61"/>
      <c r="R3559" s="61"/>
      <c r="S3559" s="61"/>
      <c r="T3559" s="61"/>
      <c r="U3559" s="61"/>
      <c r="V3559" s="61"/>
      <c r="W3559" s="61"/>
      <c r="X3559" s="61"/>
      <c r="Y3559" s="61"/>
      <c r="Z3559" s="61"/>
      <c r="AA3559" s="61"/>
      <c r="AB3559" s="61"/>
      <c r="AC3559" s="61"/>
      <c r="AD3559" s="61"/>
      <c r="AE3559" s="61"/>
      <c r="AF3559" s="61"/>
      <c r="AG3559" s="61"/>
      <c r="AH3559" s="61"/>
      <c r="AI3559" s="61"/>
      <c r="AJ3559" s="61"/>
      <c r="AK3559" s="61"/>
      <c r="AL3559" s="61"/>
      <c r="AM3559" s="61"/>
      <c r="AN3559" s="61"/>
      <c r="AO3559" s="61"/>
      <c r="AP3559" s="62"/>
      <c r="AQ3559" s="61"/>
      <c r="AR3559" s="61"/>
      <c r="AS3559" s="61"/>
      <c r="AT3559" s="61"/>
      <c r="AU3559" s="61"/>
      <c r="AV3559" s="61"/>
      <c r="AW3559" s="60"/>
    </row>
    <row r="3560" s="59" customFormat="1" customHeight="1" spans="1:49">
      <c r="A3560" s="60"/>
      <c r="B3560" s="60"/>
      <c r="C3560" s="60"/>
      <c r="D3560" s="60"/>
      <c r="H3560" s="61"/>
      <c r="I3560" s="61"/>
      <c r="J3560" s="61"/>
      <c r="K3560" s="61"/>
      <c r="L3560" s="61"/>
      <c r="M3560" s="61"/>
      <c r="N3560" s="61"/>
      <c r="O3560" s="61"/>
      <c r="P3560" s="61"/>
      <c r="Q3560" s="61"/>
      <c r="R3560" s="61"/>
      <c r="S3560" s="61"/>
      <c r="T3560" s="61"/>
      <c r="U3560" s="61"/>
      <c r="V3560" s="61"/>
      <c r="W3560" s="61"/>
      <c r="X3560" s="61"/>
      <c r="Y3560" s="61"/>
      <c r="Z3560" s="61"/>
      <c r="AA3560" s="61"/>
      <c r="AB3560" s="61"/>
      <c r="AC3560" s="61"/>
      <c r="AD3560" s="61"/>
      <c r="AE3560" s="61"/>
      <c r="AF3560" s="61"/>
      <c r="AG3560" s="61"/>
      <c r="AH3560" s="61"/>
      <c r="AI3560" s="61"/>
      <c r="AJ3560" s="61"/>
      <c r="AK3560" s="61"/>
      <c r="AL3560" s="61"/>
      <c r="AM3560" s="61"/>
      <c r="AN3560" s="61"/>
      <c r="AO3560" s="61"/>
      <c r="AP3560" s="62"/>
      <c r="AQ3560" s="61"/>
      <c r="AR3560" s="61"/>
      <c r="AS3560" s="61"/>
      <c r="AT3560" s="61"/>
      <c r="AU3560" s="61"/>
      <c r="AV3560" s="61"/>
      <c r="AW3560" s="60"/>
    </row>
    <row r="3561" s="59" customFormat="1" customHeight="1" spans="1:49">
      <c r="A3561" s="60"/>
      <c r="B3561" s="60"/>
      <c r="C3561" s="60"/>
      <c r="D3561" s="60"/>
      <c r="H3561" s="61"/>
      <c r="I3561" s="61"/>
      <c r="J3561" s="61"/>
      <c r="K3561" s="61"/>
      <c r="L3561" s="61"/>
      <c r="M3561" s="61"/>
      <c r="N3561" s="61"/>
      <c r="O3561" s="61"/>
      <c r="P3561" s="61"/>
      <c r="Q3561" s="61"/>
      <c r="R3561" s="61"/>
      <c r="S3561" s="61"/>
      <c r="T3561" s="61"/>
      <c r="U3561" s="61"/>
      <c r="V3561" s="61"/>
      <c r="W3561" s="61"/>
      <c r="X3561" s="61"/>
      <c r="Y3561" s="61"/>
      <c r="Z3561" s="61"/>
      <c r="AA3561" s="61"/>
      <c r="AB3561" s="61"/>
      <c r="AC3561" s="61"/>
      <c r="AD3561" s="61"/>
      <c r="AE3561" s="61"/>
      <c r="AF3561" s="61"/>
      <c r="AG3561" s="61"/>
      <c r="AH3561" s="61"/>
      <c r="AI3561" s="61"/>
      <c r="AJ3561" s="61"/>
      <c r="AK3561" s="61"/>
      <c r="AL3561" s="61"/>
      <c r="AM3561" s="61"/>
      <c r="AN3561" s="61"/>
      <c r="AO3561" s="61"/>
      <c r="AP3561" s="62"/>
      <c r="AQ3561" s="61"/>
      <c r="AR3561" s="61"/>
      <c r="AS3561" s="61"/>
      <c r="AT3561" s="61"/>
      <c r="AU3561" s="61"/>
      <c r="AV3561" s="61"/>
      <c r="AW3561" s="60"/>
    </row>
    <row r="3562" s="59" customFormat="1" customHeight="1" spans="1:49">
      <c r="A3562" s="60"/>
      <c r="B3562" s="60"/>
      <c r="C3562" s="60"/>
      <c r="D3562" s="60"/>
      <c r="H3562" s="61"/>
      <c r="I3562" s="61"/>
      <c r="J3562" s="61"/>
      <c r="K3562" s="61"/>
      <c r="L3562" s="61"/>
      <c r="M3562" s="61"/>
      <c r="N3562" s="61"/>
      <c r="O3562" s="61"/>
      <c r="P3562" s="61"/>
      <c r="Q3562" s="61"/>
      <c r="R3562" s="61"/>
      <c r="S3562" s="61"/>
      <c r="T3562" s="61"/>
      <c r="U3562" s="61"/>
      <c r="V3562" s="61"/>
      <c r="W3562" s="61"/>
      <c r="X3562" s="61"/>
      <c r="Y3562" s="61"/>
      <c r="Z3562" s="61"/>
      <c r="AA3562" s="61"/>
      <c r="AB3562" s="61"/>
      <c r="AC3562" s="61"/>
      <c r="AD3562" s="61"/>
      <c r="AE3562" s="61"/>
      <c r="AF3562" s="61"/>
      <c r="AG3562" s="61"/>
      <c r="AH3562" s="61"/>
      <c r="AI3562" s="61"/>
      <c r="AJ3562" s="61"/>
      <c r="AK3562" s="61"/>
      <c r="AL3562" s="61"/>
      <c r="AM3562" s="61"/>
      <c r="AN3562" s="61"/>
      <c r="AO3562" s="61"/>
      <c r="AP3562" s="62"/>
      <c r="AQ3562" s="61"/>
      <c r="AR3562" s="61"/>
      <c r="AS3562" s="61"/>
      <c r="AT3562" s="61"/>
      <c r="AU3562" s="61"/>
      <c r="AV3562" s="61"/>
      <c r="AW3562" s="60"/>
    </row>
    <row r="3563" s="59" customFormat="1" customHeight="1" spans="1:49">
      <c r="A3563" s="60"/>
      <c r="B3563" s="60"/>
      <c r="C3563" s="60"/>
      <c r="D3563" s="60"/>
      <c r="H3563" s="61"/>
      <c r="I3563" s="61"/>
      <c r="J3563" s="61"/>
      <c r="K3563" s="61"/>
      <c r="L3563" s="61"/>
      <c r="M3563" s="61"/>
      <c r="N3563" s="61"/>
      <c r="O3563" s="61"/>
      <c r="P3563" s="61"/>
      <c r="Q3563" s="61"/>
      <c r="R3563" s="61"/>
      <c r="S3563" s="61"/>
      <c r="T3563" s="61"/>
      <c r="U3563" s="61"/>
      <c r="V3563" s="61"/>
      <c r="W3563" s="61"/>
      <c r="X3563" s="61"/>
      <c r="Y3563" s="61"/>
      <c r="Z3563" s="61"/>
      <c r="AA3563" s="61"/>
      <c r="AB3563" s="61"/>
      <c r="AC3563" s="61"/>
      <c r="AD3563" s="61"/>
      <c r="AE3563" s="61"/>
      <c r="AF3563" s="61"/>
      <c r="AG3563" s="61"/>
      <c r="AH3563" s="61"/>
      <c r="AI3563" s="61"/>
      <c r="AJ3563" s="61"/>
      <c r="AK3563" s="61"/>
      <c r="AL3563" s="61"/>
      <c r="AM3563" s="61"/>
      <c r="AN3563" s="61"/>
      <c r="AO3563" s="61"/>
      <c r="AP3563" s="62"/>
      <c r="AQ3563" s="61"/>
      <c r="AR3563" s="61"/>
      <c r="AS3563" s="61"/>
      <c r="AT3563" s="61"/>
      <c r="AU3563" s="61"/>
      <c r="AV3563" s="61"/>
      <c r="AW3563" s="60"/>
    </row>
    <row r="3564" s="59" customFormat="1" customHeight="1" spans="1:49">
      <c r="A3564" s="60"/>
      <c r="B3564" s="60"/>
      <c r="C3564" s="60"/>
      <c r="D3564" s="60"/>
      <c r="H3564" s="61"/>
      <c r="I3564" s="61"/>
      <c r="J3564" s="61"/>
      <c r="K3564" s="61"/>
      <c r="L3564" s="61"/>
      <c r="M3564" s="61"/>
      <c r="N3564" s="61"/>
      <c r="O3564" s="61"/>
      <c r="P3564" s="61"/>
      <c r="Q3564" s="61"/>
      <c r="R3564" s="61"/>
      <c r="S3564" s="61"/>
      <c r="T3564" s="61"/>
      <c r="U3564" s="61"/>
      <c r="V3564" s="61"/>
      <c r="W3564" s="61"/>
      <c r="X3564" s="61"/>
      <c r="Y3564" s="61"/>
      <c r="Z3564" s="61"/>
      <c r="AA3564" s="61"/>
      <c r="AB3564" s="61"/>
      <c r="AC3564" s="61"/>
      <c r="AD3564" s="61"/>
      <c r="AE3564" s="61"/>
      <c r="AF3564" s="61"/>
      <c r="AG3564" s="61"/>
      <c r="AH3564" s="61"/>
      <c r="AI3564" s="61"/>
      <c r="AJ3564" s="61"/>
      <c r="AK3564" s="61"/>
      <c r="AL3564" s="61"/>
      <c r="AM3564" s="61"/>
      <c r="AN3564" s="61"/>
      <c r="AO3564" s="61"/>
      <c r="AP3564" s="62"/>
      <c r="AQ3564" s="61"/>
      <c r="AR3564" s="61"/>
      <c r="AS3564" s="61"/>
      <c r="AT3564" s="61"/>
      <c r="AU3564" s="61"/>
      <c r="AV3564" s="61"/>
      <c r="AW3564" s="60"/>
    </row>
    <row r="3565" s="59" customFormat="1" customHeight="1" spans="1:49">
      <c r="A3565" s="60"/>
      <c r="B3565" s="60"/>
      <c r="C3565" s="60"/>
      <c r="D3565" s="60"/>
      <c r="H3565" s="61"/>
      <c r="I3565" s="61"/>
      <c r="J3565" s="61"/>
      <c r="K3565" s="61"/>
      <c r="L3565" s="61"/>
      <c r="M3565" s="61"/>
      <c r="N3565" s="61"/>
      <c r="O3565" s="61"/>
      <c r="P3565" s="61"/>
      <c r="Q3565" s="61"/>
      <c r="R3565" s="61"/>
      <c r="S3565" s="61"/>
      <c r="T3565" s="61"/>
      <c r="U3565" s="61"/>
      <c r="V3565" s="61"/>
      <c r="W3565" s="61"/>
      <c r="X3565" s="61"/>
      <c r="Y3565" s="61"/>
      <c r="Z3565" s="61"/>
      <c r="AA3565" s="61"/>
      <c r="AB3565" s="61"/>
      <c r="AC3565" s="61"/>
      <c r="AD3565" s="61"/>
      <c r="AE3565" s="61"/>
      <c r="AF3565" s="61"/>
      <c r="AG3565" s="61"/>
      <c r="AH3565" s="61"/>
      <c r="AI3565" s="61"/>
      <c r="AJ3565" s="61"/>
      <c r="AK3565" s="61"/>
      <c r="AL3565" s="61"/>
      <c r="AM3565" s="61"/>
      <c r="AN3565" s="61"/>
      <c r="AO3565" s="61"/>
      <c r="AP3565" s="62"/>
      <c r="AQ3565" s="61"/>
      <c r="AR3565" s="61"/>
      <c r="AS3565" s="61"/>
      <c r="AT3565" s="61"/>
      <c r="AU3565" s="61"/>
      <c r="AV3565" s="61"/>
      <c r="AW3565" s="60"/>
    </row>
    <row r="3566" s="59" customFormat="1" customHeight="1" spans="1:49">
      <c r="A3566" s="60"/>
      <c r="B3566" s="60"/>
      <c r="C3566" s="60"/>
      <c r="D3566" s="60"/>
      <c r="H3566" s="61"/>
      <c r="I3566" s="61"/>
      <c r="J3566" s="61"/>
      <c r="K3566" s="61"/>
      <c r="L3566" s="61"/>
      <c r="M3566" s="61"/>
      <c r="N3566" s="61"/>
      <c r="O3566" s="61"/>
      <c r="P3566" s="61"/>
      <c r="Q3566" s="61"/>
      <c r="R3566" s="61"/>
      <c r="S3566" s="61"/>
      <c r="T3566" s="61"/>
      <c r="U3566" s="61"/>
      <c r="V3566" s="61"/>
      <c r="W3566" s="61"/>
      <c r="X3566" s="61"/>
      <c r="Y3566" s="61"/>
      <c r="Z3566" s="61"/>
      <c r="AA3566" s="61"/>
      <c r="AB3566" s="61"/>
      <c r="AC3566" s="61"/>
      <c r="AD3566" s="61"/>
      <c r="AE3566" s="61"/>
      <c r="AF3566" s="61"/>
      <c r="AG3566" s="61"/>
      <c r="AH3566" s="61"/>
      <c r="AI3566" s="61"/>
      <c r="AJ3566" s="61"/>
      <c r="AK3566" s="61"/>
      <c r="AL3566" s="61"/>
      <c r="AM3566" s="61"/>
      <c r="AN3566" s="61"/>
      <c r="AO3566" s="61"/>
      <c r="AP3566" s="62"/>
      <c r="AQ3566" s="61"/>
      <c r="AR3566" s="61"/>
      <c r="AS3566" s="61"/>
      <c r="AT3566" s="61"/>
      <c r="AU3566" s="61"/>
      <c r="AV3566" s="61"/>
      <c r="AW3566" s="60"/>
    </row>
    <row r="3567" s="59" customFormat="1" customHeight="1" spans="1:49">
      <c r="A3567" s="60"/>
      <c r="B3567" s="60"/>
      <c r="C3567" s="60"/>
      <c r="D3567" s="60"/>
      <c r="H3567" s="61"/>
      <c r="I3567" s="61"/>
      <c r="J3567" s="61"/>
      <c r="K3567" s="61"/>
      <c r="L3567" s="61"/>
      <c r="M3567" s="61"/>
      <c r="N3567" s="61"/>
      <c r="O3567" s="61"/>
      <c r="P3567" s="61"/>
      <c r="Q3567" s="61"/>
      <c r="R3567" s="61"/>
      <c r="S3567" s="61"/>
      <c r="T3567" s="61"/>
      <c r="U3567" s="61"/>
      <c r="V3567" s="61"/>
      <c r="W3567" s="61"/>
      <c r="X3567" s="61"/>
      <c r="Y3567" s="61"/>
      <c r="Z3567" s="61"/>
      <c r="AA3567" s="61"/>
      <c r="AB3567" s="61"/>
      <c r="AC3567" s="61"/>
      <c r="AD3567" s="61"/>
      <c r="AE3567" s="61"/>
      <c r="AF3567" s="61"/>
      <c r="AG3567" s="61"/>
      <c r="AH3567" s="61"/>
      <c r="AI3567" s="61"/>
      <c r="AJ3567" s="61"/>
      <c r="AK3567" s="61"/>
      <c r="AL3567" s="61"/>
      <c r="AM3567" s="61"/>
      <c r="AN3567" s="61"/>
      <c r="AO3567" s="61"/>
      <c r="AP3567" s="62"/>
      <c r="AQ3567" s="61"/>
      <c r="AR3567" s="61"/>
      <c r="AS3567" s="61"/>
      <c r="AT3567" s="61"/>
      <c r="AU3567" s="61"/>
      <c r="AV3567" s="61"/>
      <c r="AW3567" s="60"/>
    </row>
    <row r="3568" s="59" customFormat="1" customHeight="1" spans="1:49">
      <c r="A3568" s="60"/>
      <c r="B3568" s="60"/>
      <c r="C3568" s="60"/>
      <c r="D3568" s="60"/>
      <c r="H3568" s="61"/>
      <c r="I3568" s="61"/>
      <c r="J3568" s="61"/>
      <c r="K3568" s="61"/>
      <c r="L3568" s="61"/>
      <c r="M3568" s="61"/>
      <c r="N3568" s="61"/>
      <c r="O3568" s="61"/>
      <c r="P3568" s="61"/>
      <c r="Q3568" s="61"/>
      <c r="R3568" s="61"/>
      <c r="S3568" s="61"/>
      <c r="T3568" s="61"/>
      <c r="U3568" s="61"/>
      <c r="V3568" s="61"/>
      <c r="W3568" s="61"/>
      <c r="X3568" s="61"/>
      <c r="Y3568" s="61"/>
      <c r="Z3568" s="61"/>
      <c r="AA3568" s="61"/>
      <c r="AB3568" s="61"/>
      <c r="AC3568" s="61"/>
      <c r="AD3568" s="61"/>
      <c r="AE3568" s="61"/>
      <c r="AF3568" s="61"/>
      <c r="AG3568" s="61"/>
      <c r="AH3568" s="61"/>
      <c r="AI3568" s="61"/>
      <c r="AJ3568" s="61"/>
      <c r="AK3568" s="61"/>
      <c r="AL3568" s="61"/>
      <c r="AM3568" s="61"/>
      <c r="AN3568" s="61"/>
      <c r="AO3568" s="61"/>
      <c r="AP3568" s="62"/>
      <c r="AQ3568" s="61"/>
      <c r="AR3568" s="61"/>
      <c r="AS3568" s="61"/>
      <c r="AT3568" s="61"/>
      <c r="AU3568" s="61"/>
      <c r="AV3568" s="61"/>
      <c r="AW3568" s="60"/>
    </row>
    <row r="3569" s="59" customFormat="1" customHeight="1" spans="1:49">
      <c r="A3569" s="60"/>
      <c r="B3569" s="60"/>
      <c r="C3569" s="60"/>
      <c r="D3569" s="60"/>
      <c r="H3569" s="61"/>
      <c r="I3569" s="61"/>
      <c r="J3569" s="61"/>
      <c r="K3569" s="61"/>
      <c r="L3569" s="61"/>
      <c r="M3569" s="61"/>
      <c r="N3569" s="61"/>
      <c r="O3569" s="61"/>
      <c r="P3569" s="61"/>
      <c r="Q3569" s="61"/>
      <c r="R3569" s="61"/>
      <c r="S3569" s="61"/>
      <c r="T3569" s="61"/>
      <c r="U3569" s="61"/>
      <c r="V3569" s="61"/>
      <c r="W3569" s="61"/>
      <c r="X3569" s="61"/>
      <c r="Y3569" s="61"/>
      <c r="Z3569" s="61"/>
      <c r="AA3569" s="61"/>
      <c r="AB3569" s="61"/>
      <c r="AC3569" s="61"/>
      <c r="AD3569" s="61"/>
      <c r="AE3569" s="61"/>
      <c r="AF3569" s="61"/>
      <c r="AG3569" s="61"/>
      <c r="AH3569" s="61"/>
      <c r="AI3569" s="61"/>
      <c r="AJ3569" s="61"/>
      <c r="AK3569" s="61"/>
      <c r="AL3569" s="61"/>
      <c r="AM3569" s="61"/>
      <c r="AN3569" s="61"/>
      <c r="AO3569" s="61"/>
      <c r="AP3569" s="62"/>
      <c r="AQ3569" s="61"/>
      <c r="AR3569" s="61"/>
      <c r="AS3569" s="61"/>
      <c r="AT3569" s="61"/>
      <c r="AU3569" s="61"/>
      <c r="AV3569" s="61"/>
      <c r="AW3569" s="60"/>
    </row>
    <row r="3570" s="59" customFormat="1" customHeight="1" spans="1:49">
      <c r="A3570" s="60"/>
      <c r="B3570" s="60"/>
      <c r="C3570" s="60"/>
      <c r="D3570" s="60"/>
      <c r="H3570" s="61"/>
      <c r="I3570" s="61"/>
      <c r="J3570" s="61"/>
      <c r="K3570" s="61"/>
      <c r="L3570" s="61"/>
      <c r="M3570" s="61"/>
      <c r="N3570" s="61"/>
      <c r="O3570" s="61"/>
      <c r="P3570" s="61"/>
      <c r="Q3570" s="61"/>
      <c r="R3570" s="61"/>
      <c r="S3570" s="61"/>
      <c r="T3570" s="61"/>
      <c r="U3570" s="61"/>
      <c r="V3570" s="61"/>
      <c r="W3570" s="61"/>
      <c r="X3570" s="61"/>
      <c r="Y3570" s="61"/>
      <c r="Z3570" s="61"/>
      <c r="AA3570" s="61"/>
      <c r="AB3570" s="61"/>
      <c r="AC3570" s="61"/>
      <c r="AD3570" s="61"/>
      <c r="AE3570" s="61"/>
      <c r="AF3570" s="61"/>
      <c r="AG3570" s="61"/>
      <c r="AH3570" s="61"/>
      <c r="AI3570" s="61"/>
      <c r="AJ3570" s="61"/>
      <c r="AK3570" s="61"/>
      <c r="AL3570" s="61"/>
      <c r="AM3570" s="61"/>
      <c r="AN3570" s="61"/>
      <c r="AO3570" s="61"/>
      <c r="AP3570" s="62"/>
      <c r="AQ3570" s="61"/>
      <c r="AR3570" s="61"/>
      <c r="AS3570" s="61"/>
      <c r="AT3570" s="61"/>
      <c r="AU3570" s="61"/>
      <c r="AV3570" s="61"/>
      <c r="AW3570" s="60"/>
    </row>
    <row r="3571" s="59" customFormat="1" customHeight="1" spans="1:49">
      <c r="A3571" s="60"/>
      <c r="B3571" s="60"/>
      <c r="C3571" s="60"/>
      <c r="D3571" s="60"/>
      <c r="H3571" s="61"/>
      <c r="I3571" s="61"/>
      <c r="J3571" s="61"/>
      <c r="K3571" s="61"/>
      <c r="L3571" s="61"/>
      <c r="M3571" s="61"/>
      <c r="N3571" s="61"/>
      <c r="O3571" s="61"/>
      <c r="P3571" s="61"/>
      <c r="Q3571" s="61"/>
      <c r="R3571" s="61"/>
      <c r="S3571" s="61"/>
      <c r="T3571" s="61"/>
      <c r="U3571" s="61"/>
      <c r="V3571" s="61"/>
      <c r="W3571" s="61"/>
      <c r="X3571" s="61"/>
      <c r="Y3571" s="61"/>
      <c r="Z3571" s="61"/>
      <c r="AA3571" s="61"/>
      <c r="AB3571" s="61"/>
      <c r="AC3571" s="61"/>
      <c r="AD3571" s="61"/>
      <c r="AE3571" s="61"/>
      <c r="AF3571" s="61"/>
      <c r="AG3571" s="61"/>
      <c r="AH3571" s="61"/>
      <c r="AI3571" s="61"/>
      <c r="AJ3571" s="61"/>
      <c r="AK3571" s="61"/>
      <c r="AL3571" s="61"/>
      <c r="AM3571" s="61"/>
      <c r="AN3571" s="61"/>
      <c r="AO3571" s="61"/>
      <c r="AP3571" s="62"/>
      <c r="AQ3571" s="61"/>
      <c r="AR3571" s="61"/>
      <c r="AS3571" s="61"/>
      <c r="AT3571" s="61"/>
      <c r="AU3571" s="61"/>
      <c r="AV3571" s="61"/>
      <c r="AW3571" s="60"/>
    </row>
    <row r="3572" s="59" customFormat="1" customHeight="1" spans="1:49">
      <c r="A3572" s="60"/>
      <c r="B3572" s="60"/>
      <c r="C3572" s="60"/>
      <c r="D3572" s="60"/>
      <c r="H3572" s="61"/>
      <c r="I3572" s="61"/>
      <c r="J3572" s="61"/>
      <c r="K3572" s="61"/>
      <c r="L3572" s="61"/>
      <c r="M3572" s="61"/>
      <c r="N3572" s="61"/>
      <c r="O3572" s="61"/>
      <c r="P3572" s="61"/>
      <c r="Q3572" s="61"/>
      <c r="R3572" s="61"/>
      <c r="S3572" s="61"/>
      <c r="T3572" s="61"/>
      <c r="U3572" s="61"/>
      <c r="V3572" s="61"/>
      <c r="W3572" s="61"/>
      <c r="X3572" s="61"/>
      <c r="Y3572" s="61"/>
      <c r="Z3572" s="61"/>
      <c r="AA3572" s="61"/>
      <c r="AB3572" s="61"/>
      <c r="AC3572" s="61"/>
      <c r="AD3572" s="61"/>
      <c r="AE3572" s="61"/>
      <c r="AF3572" s="61"/>
      <c r="AG3572" s="61"/>
      <c r="AH3572" s="61"/>
      <c r="AI3572" s="61"/>
      <c r="AJ3572" s="61"/>
      <c r="AK3572" s="61"/>
      <c r="AL3572" s="61"/>
      <c r="AM3572" s="61"/>
      <c r="AN3572" s="61"/>
      <c r="AO3572" s="61"/>
      <c r="AP3572" s="62"/>
      <c r="AQ3572" s="61"/>
      <c r="AR3572" s="61"/>
      <c r="AS3572" s="61"/>
      <c r="AT3572" s="61"/>
      <c r="AU3572" s="61"/>
      <c r="AV3572" s="61"/>
      <c r="AW3572" s="60"/>
    </row>
    <row r="3573" s="59" customFormat="1" customHeight="1" spans="1:49">
      <c r="A3573" s="60"/>
      <c r="B3573" s="60"/>
      <c r="C3573" s="60"/>
      <c r="D3573" s="60"/>
      <c r="H3573" s="61"/>
      <c r="I3573" s="61"/>
      <c r="J3573" s="61"/>
      <c r="K3573" s="61"/>
      <c r="L3573" s="61"/>
      <c r="M3573" s="61"/>
      <c r="N3573" s="61"/>
      <c r="O3573" s="61"/>
      <c r="P3573" s="61"/>
      <c r="Q3573" s="61"/>
      <c r="R3573" s="61"/>
      <c r="S3573" s="61"/>
      <c r="T3573" s="61"/>
      <c r="U3573" s="61"/>
      <c r="V3573" s="61"/>
      <c r="W3573" s="61"/>
      <c r="X3573" s="61"/>
      <c r="Y3573" s="61"/>
      <c r="Z3573" s="61"/>
      <c r="AA3573" s="61"/>
      <c r="AB3573" s="61"/>
      <c r="AC3573" s="61"/>
      <c r="AD3573" s="61"/>
      <c r="AE3573" s="61"/>
      <c r="AF3573" s="61"/>
      <c r="AG3573" s="61"/>
      <c r="AH3573" s="61"/>
      <c r="AI3573" s="61"/>
      <c r="AJ3573" s="61"/>
      <c r="AK3573" s="61"/>
      <c r="AL3573" s="61"/>
      <c r="AM3573" s="61"/>
      <c r="AN3573" s="61"/>
      <c r="AO3573" s="61"/>
      <c r="AP3573" s="62"/>
      <c r="AQ3573" s="61"/>
      <c r="AR3573" s="61"/>
      <c r="AS3573" s="61"/>
      <c r="AT3573" s="61"/>
      <c r="AU3573" s="61"/>
      <c r="AV3573" s="61"/>
      <c r="AW3573" s="60"/>
    </row>
    <row r="3574" s="59" customFormat="1" customHeight="1" spans="1:49">
      <c r="A3574" s="60"/>
      <c r="B3574" s="60"/>
      <c r="C3574" s="60"/>
      <c r="D3574" s="60"/>
      <c r="H3574" s="61"/>
      <c r="I3574" s="61"/>
      <c r="J3574" s="61"/>
      <c r="K3574" s="61"/>
      <c r="L3574" s="61"/>
      <c r="M3574" s="61"/>
      <c r="N3574" s="61"/>
      <c r="O3574" s="61"/>
      <c r="P3574" s="61"/>
      <c r="Q3574" s="61"/>
      <c r="R3574" s="61"/>
      <c r="S3574" s="61"/>
      <c r="T3574" s="61"/>
      <c r="U3574" s="61"/>
      <c r="V3574" s="61"/>
      <c r="W3574" s="61"/>
      <c r="X3574" s="61"/>
      <c r="Y3574" s="61"/>
      <c r="Z3574" s="61"/>
      <c r="AA3574" s="61"/>
      <c r="AB3574" s="61"/>
      <c r="AC3574" s="61"/>
      <c r="AD3574" s="61"/>
      <c r="AE3574" s="61"/>
      <c r="AF3574" s="61"/>
      <c r="AG3574" s="61"/>
      <c r="AH3574" s="61"/>
      <c r="AI3574" s="61"/>
      <c r="AJ3574" s="61"/>
      <c r="AK3574" s="61"/>
      <c r="AL3574" s="61"/>
      <c r="AM3574" s="61"/>
      <c r="AN3574" s="61"/>
      <c r="AO3574" s="61"/>
      <c r="AP3574" s="62"/>
      <c r="AQ3574" s="61"/>
      <c r="AR3574" s="61"/>
      <c r="AS3574" s="61"/>
      <c r="AT3574" s="61"/>
      <c r="AU3574" s="61"/>
      <c r="AV3574" s="61"/>
      <c r="AW3574" s="60"/>
    </row>
    <row r="3575" s="59" customFormat="1" customHeight="1" spans="1:49">
      <c r="A3575" s="60"/>
      <c r="B3575" s="60"/>
      <c r="C3575" s="60"/>
      <c r="D3575" s="60"/>
      <c r="H3575" s="61"/>
      <c r="I3575" s="61"/>
      <c r="J3575" s="61"/>
      <c r="K3575" s="61"/>
      <c r="L3575" s="61"/>
      <c r="M3575" s="61"/>
      <c r="N3575" s="61"/>
      <c r="O3575" s="61"/>
      <c r="P3575" s="61"/>
      <c r="Q3575" s="61"/>
      <c r="R3575" s="61"/>
      <c r="S3575" s="61"/>
      <c r="T3575" s="61"/>
      <c r="U3575" s="61"/>
      <c r="V3575" s="61"/>
      <c r="W3575" s="61"/>
      <c r="X3575" s="61"/>
      <c r="Y3575" s="61"/>
      <c r="Z3575" s="61"/>
      <c r="AA3575" s="61"/>
      <c r="AB3575" s="61"/>
      <c r="AC3575" s="61"/>
      <c r="AD3575" s="61"/>
      <c r="AE3575" s="61"/>
      <c r="AF3575" s="61"/>
      <c r="AG3575" s="61"/>
      <c r="AH3575" s="61"/>
      <c r="AI3575" s="61"/>
      <c r="AJ3575" s="61"/>
      <c r="AK3575" s="61"/>
      <c r="AL3575" s="61"/>
      <c r="AM3575" s="61"/>
      <c r="AN3575" s="61"/>
      <c r="AO3575" s="61"/>
      <c r="AP3575" s="62"/>
      <c r="AQ3575" s="61"/>
      <c r="AR3575" s="61"/>
      <c r="AS3575" s="61"/>
      <c r="AT3575" s="61"/>
      <c r="AU3575" s="61"/>
      <c r="AV3575" s="61"/>
      <c r="AW3575" s="60"/>
    </row>
    <row r="3576" s="59" customFormat="1" customHeight="1" spans="1:49">
      <c r="A3576" s="60"/>
      <c r="B3576" s="60"/>
      <c r="C3576" s="60"/>
      <c r="D3576" s="60"/>
      <c r="H3576" s="61"/>
      <c r="I3576" s="61"/>
      <c r="J3576" s="61"/>
      <c r="K3576" s="61"/>
      <c r="L3576" s="61"/>
      <c r="M3576" s="61"/>
      <c r="N3576" s="61"/>
      <c r="O3576" s="61"/>
      <c r="P3576" s="61"/>
      <c r="Q3576" s="61"/>
      <c r="R3576" s="61"/>
      <c r="S3576" s="61"/>
      <c r="T3576" s="61"/>
      <c r="U3576" s="61"/>
      <c r="V3576" s="61"/>
      <c r="W3576" s="61"/>
      <c r="X3576" s="61"/>
      <c r="Y3576" s="61"/>
      <c r="Z3576" s="61"/>
      <c r="AA3576" s="61"/>
      <c r="AB3576" s="61"/>
      <c r="AC3576" s="61"/>
      <c r="AD3576" s="61"/>
      <c r="AE3576" s="61"/>
      <c r="AF3576" s="61"/>
      <c r="AG3576" s="61"/>
      <c r="AH3576" s="61"/>
      <c r="AI3576" s="61"/>
      <c r="AJ3576" s="61"/>
      <c r="AK3576" s="61"/>
      <c r="AL3576" s="61"/>
      <c r="AM3576" s="61"/>
      <c r="AN3576" s="61"/>
      <c r="AO3576" s="61"/>
      <c r="AP3576" s="62"/>
      <c r="AQ3576" s="61"/>
      <c r="AR3576" s="61"/>
      <c r="AS3576" s="61"/>
      <c r="AT3576" s="61"/>
      <c r="AU3576" s="61"/>
      <c r="AV3576" s="61"/>
      <c r="AW3576" s="60"/>
    </row>
    <row r="3577" s="59" customFormat="1" customHeight="1" spans="1:49">
      <c r="A3577" s="60"/>
      <c r="B3577" s="60"/>
      <c r="C3577" s="60"/>
      <c r="D3577" s="60"/>
      <c r="H3577" s="61"/>
      <c r="I3577" s="61"/>
      <c r="J3577" s="61"/>
      <c r="K3577" s="61"/>
      <c r="L3577" s="61"/>
      <c r="M3577" s="61"/>
      <c r="N3577" s="61"/>
      <c r="O3577" s="61"/>
      <c r="P3577" s="61"/>
      <c r="Q3577" s="61"/>
      <c r="R3577" s="61"/>
      <c r="S3577" s="61"/>
      <c r="T3577" s="61"/>
      <c r="U3577" s="61"/>
      <c r="V3577" s="61"/>
      <c r="W3577" s="61"/>
      <c r="X3577" s="61"/>
      <c r="Y3577" s="61"/>
      <c r="Z3577" s="61"/>
      <c r="AA3577" s="61"/>
      <c r="AB3577" s="61"/>
      <c r="AC3577" s="61"/>
      <c r="AD3577" s="61"/>
      <c r="AE3577" s="61"/>
      <c r="AF3577" s="61"/>
      <c r="AG3577" s="61"/>
      <c r="AH3577" s="61"/>
      <c r="AI3577" s="61"/>
      <c r="AJ3577" s="61"/>
      <c r="AK3577" s="61"/>
      <c r="AL3577" s="61"/>
      <c r="AM3577" s="61"/>
      <c r="AN3577" s="61"/>
      <c r="AO3577" s="61"/>
      <c r="AP3577" s="62"/>
      <c r="AQ3577" s="61"/>
      <c r="AR3577" s="61"/>
      <c r="AS3577" s="61"/>
      <c r="AT3577" s="61"/>
      <c r="AU3577" s="61"/>
      <c r="AV3577" s="61"/>
      <c r="AW3577" s="60"/>
    </row>
    <row r="3578" s="59" customFormat="1" customHeight="1" spans="1:49">
      <c r="A3578" s="60"/>
      <c r="B3578" s="60"/>
      <c r="C3578" s="60"/>
      <c r="D3578" s="60"/>
      <c r="H3578" s="61"/>
      <c r="I3578" s="61"/>
      <c r="J3578" s="61"/>
      <c r="K3578" s="61"/>
      <c r="L3578" s="61"/>
      <c r="M3578" s="61"/>
      <c r="N3578" s="61"/>
      <c r="O3578" s="61"/>
      <c r="P3578" s="61"/>
      <c r="Q3578" s="61"/>
      <c r="R3578" s="61"/>
      <c r="S3578" s="61"/>
      <c r="T3578" s="61"/>
      <c r="U3578" s="61"/>
      <c r="V3578" s="61"/>
      <c r="W3578" s="61"/>
      <c r="X3578" s="61"/>
      <c r="Y3578" s="61"/>
      <c r="Z3578" s="61"/>
      <c r="AA3578" s="61"/>
      <c r="AB3578" s="61"/>
      <c r="AC3578" s="61"/>
      <c r="AD3578" s="61"/>
      <c r="AE3578" s="61"/>
      <c r="AF3578" s="61"/>
      <c r="AG3578" s="61"/>
      <c r="AH3578" s="61"/>
      <c r="AI3578" s="61"/>
      <c r="AJ3578" s="61"/>
      <c r="AK3578" s="61"/>
      <c r="AL3578" s="61"/>
      <c r="AM3578" s="61"/>
      <c r="AN3578" s="61"/>
      <c r="AO3578" s="61"/>
      <c r="AP3578" s="62"/>
      <c r="AQ3578" s="61"/>
      <c r="AR3578" s="61"/>
      <c r="AS3578" s="61"/>
      <c r="AT3578" s="61"/>
      <c r="AU3578" s="61"/>
      <c r="AV3578" s="61"/>
      <c r="AW3578" s="60"/>
    </row>
    <row r="3579" s="59" customFormat="1" customHeight="1" spans="1:49">
      <c r="A3579" s="60"/>
      <c r="B3579" s="60"/>
      <c r="C3579" s="60"/>
      <c r="D3579" s="60"/>
      <c r="H3579" s="61"/>
      <c r="I3579" s="61"/>
      <c r="J3579" s="61"/>
      <c r="K3579" s="61"/>
      <c r="L3579" s="61"/>
      <c r="M3579" s="61"/>
      <c r="N3579" s="61"/>
      <c r="O3579" s="61"/>
      <c r="P3579" s="61"/>
      <c r="Q3579" s="61"/>
      <c r="R3579" s="61"/>
      <c r="S3579" s="61"/>
      <c r="T3579" s="61"/>
      <c r="U3579" s="61"/>
      <c r="V3579" s="61"/>
      <c r="W3579" s="61"/>
      <c r="X3579" s="61"/>
      <c r="Y3579" s="61"/>
      <c r="Z3579" s="61"/>
      <c r="AA3579" s="61"/>
      <c r="AB3579" s="61"/>
      <c r="AC3579" s="61"/>
      <c r="AD3579" s="61"/>
      <c r="AE3579" s="61"/>
      <c r="AF3579" s="61"/>
      <c r="AG3579" s="61"/>
      <c r="AH3579" s="61"/>
      <c r="AI3579" s="61"/>
      <c r="AJ3579" s="61"/>
      <c r="AK3579" s="61"/>
      <c r="AL3579" s="61"/>
      <c r="AM3579" s="61"/>
      <c r="AN3579" s="61"/>
      <c r="AO3579" s="61"/>
      <c r="AP3579" s="62"/>
      <c r="AQ3579" s="61"/>
      <c r="AR3579" s="61"/>
      <c r="AS3579" s="61"/>
      <c r="AT3579" s="61"/>
      <c r="AU3579" s="61"/>
      <c r="AV3579" s="61"/>
      <c r="AW3579" s="60"/>
    </row>
    <row r="3580" s="59" customFormat="1" customHeight="1" spans="1:49">
      <c r="A3580" s="60"/>
      <c r="B3580" s="60"/>
      <c r="C3580" s="60"/>
      <c r="D3580" s="60"/>
      <c r="H3580" s="61"/>
      <c r="I3580" s="61"/>
      <c r="J3580" s="61"/>
      <c r="K3580" s="61"/>
      <c r="L3580" s="61"/>
      <c r="M3580" s="61"/>
      <c r="N3580" s="61"/>
      <c r="O3580" s="61"/>
      <c r="P3580" s="61"/>
      <c r="Q3580" s="61"/>
      <c r="R3580" s="61"/>
      <c r="S3580" s="61"/>
      <c r="T3580" s="61"/>
      <c r="U3580" s="61"/>
      <c r="V3580" s="61"/>
      <c r="W3580" s="61"/>
      <c r="X3580" s="61"/>
      <c r="Y3580" s="61"/>
      <c r="Z3580" s="61"/>
      <c r="AA3580" s="61"/>
      <c r="AB3580" s="61"/>
      <c r="AC3580" s="61"/>
      <c r="AD3580" s="61"/>
      <c r="AE3580" s="61"/>
      <c r="AF3580" s="61"/>
      <c r="AG3580" s="61"/>
      <c r="AH3580" s="61"/>
      <c r="AI3580" s="61"/>
      <c r="AJ3580" s="61"/>
      <c r="AK3580" s="61"/>
      <c r="AL3580" s="61"/>
      <c r="AM3580" s="61"/>
      <c r="AN3580" s="61"/>
      <c r="AO3580" s="61"/>
      <c r="AP3580" s="62"/>
      <c r="AQ3580" s="61"/>
      <c r="AR3580" s="61"/>
      <c r="AS3580" s="61"/>
      <c r="AT3580" s="61"/>
      <c r="AU3580" s="61"/>
      <c r="AV3580" s="61"/>
      <c r="AW3580" s="60"/>
    </row>
    <row r="3581" s="59" customFormat="1" customHeight="1" spans="1:49">
      <c r="A3581" s="60"/>
      <c r="B3581" s="60"/>
      <c r="C3581" s="60"/>
      <c r="D3581" s="60"/>
      <c r="H3581" s="61"/>
      <c r="I3581" s="61"/>
      <c r="J3581" s="61"/>
      <c r="K3581" s="61"/>
      <c r="L3581" s="61"/>
      <c r="M3581" s="61"/>
      <c r="N3581" s="61"/>
      <c r="O3581" s="61"/>
      <c r="P3581" s="61"/>
      <c r="Q3581" s="61"/>
      <c r="R3581" s="61"/>
      <c r="S3581" s="61"/>
      <c r="T3581" s="61"/>
      <c r="U3581" s="61"/>
      <c r="V3581" s="61"/>
      <c r="W3581" s="61"/>
      <c r="X3581" s="61"/>
      <c r="Y3581" s="61"/>
      <c r="Z3581" s="61"/>
      <c r="AA3581" s="61"/>
      <c r="AB3581" s="61"/>
      <c r="AC3581" s="61"/>
      <c r="AD3581" s="61"/>
      <c r="AE3581" s="61"/>
      <c r="AF3581" s="61"/>
      <c r="AG3581" s="61"/>
      <c r="AH3581" s="61"/>
      <c r="AI3581" s="61"/>
      <c r="AJ3581" s="61"/>
      <c r="AK3581" s="61"/>
      <c r="AL3581" s="61"/>
      <c r="AM3581" s="61"/>
      <c r="AN3581" s="61"/>
      <c r="AO3581" s="61"/>
      <c r="AP3581" s="62"/>
      <c r="AQ3581" s="61"/>
      <c r="AR3581" s="61"/>
      <c r="AS3581" s="61"/>
      <c r="AT3581" s="61"/>
      <c r="AU3581" s="61"/>
      <c r="AV3581" s="61"/>
      <c r="AW3581" s="60"/>
    </row>
    <row r="3582" s="59" customFormat="1" customHeight="1" spans="1:49">
      <c r="A3582" s="60"/>
      <c r="B3582" s="60"/>
      <c r="C3582" s="60"/>
      <c r="D3582" s="60"/>
      <c r="H3582" s="61"/>
      <c r="I3582" s="61"/>
      <c r="J3582" s="61"/>
      <c r="K3582" s="61"/>
      <c r="L3582" s="61"/>
      <c r="M3582" s="61"/>
      <c r="N3582" s="61"/>
      <c r="O3582" s="61"/>
      <c r="P3582" s="61"/>
      <c r="Q3582" s="61"/>
      <c r="R3582" s="61"/>
      <c r="S3582" s="61"/>
      <c r="T3582" s="61"/>
      <c r="U3582" s="61"/>
      <c r="V3582" s="61"/>
      <c r="W3582" s="61"/>
      <c r="X3582" s="61"/>
      <c r="Y3582" s="61"/>
      <c r="Z3582" s="61"/>
      <c r="AA3582" s="61"/>
      <c r="AB3582" s="61"/>
      <c r="AC3582" s="61"/>
      <c r="AD3582" s="61"/>
      <c r="AE3582" s="61"/>
      <c r="AF3582" s="61"/>
      <c r="AG3582" s="61"/>
      <c r="AH3582" s="61"/>
      <c r="AI3582" s="61"/>
      <c r="AJ3582" s="61"/>
      <c r="AK3582" s="61"/>
      <c r="AL3582" s="61"/>
      <c r="AM3582" s="61"/>
      <c r="AN3582" s="61"/>
      <c r="AO3582" s="61"/>
      <c r="AP3582" s="62"/>
      <c r="AQ3582" s="61"/>
      <c r="AR3582" s="61"/>
      <c r="AS3582" s="61"/>
      <c r="AT3582" s="61"/>
      <c r="AU3582" s="61"/>
      <c r="AV3582" s="61"/>
      <c r="AW3582" s="60"/>
    </row>
    <row r="3583" s="59" customFormat="1" customHeight="1" spans="1:49">
      <c r="A3583" s="60"/>
      <c r="B3583" s="60"/>
      <c r="C3583" s="60"/>
      <c r="D3583" s="60"/>
      <c r="H3583" s="61"/>
      <c r="I3583" s="61"/>
      <c r="J3583" s="61"/>
      <c r="K3583" s="61"/>
      <c r="L3583" s="61"/>
      <c r="M3583" s="61"/>
      <c r="N3583" s="61"/>
      <c r="O3583" s="61"/>
      <c r="P3583" s="61"/>
      <c r="Q3583" s="61"/>
      <c r="R3583" s="61"/>
      <c r="S3583" s="61"/>
      <c r="T3583" s="61"/>
      <c r="U3583" s="61"/>
      <c r="V3583" s="61"/>
      <c r="W3583" s="61"/>
      <c r="X3583" s="61"/>
      <c r="Y3583" s="61"/>
      <c r="Z3583" s="61"/>
      <c r="AA3583" s="61"/>
      <c r="AB3583" s="61"/>
      <c r="AC3583" s="61"/>
      <c r="AD3583" s="61"/>
      <c r="AE3583" s="61"/>
      <c r="AF3583" s="61"/>
      <c r="AG3583" s="61"/>
      <c r="AH3583" s="61"/>
      <c r="AI3583" s="61"/>
      <c r="AJ3583" s="61"/>
      <c r="AK3583" s="61"/>
      <c r="AL3583" s="61"/>
      <c r="AM3583" s="61"/>
      <c r="AN3583" s="61"/>
      <c r="AO3583" s="61"/>
      <c r="AP3583" s="62"/>
      <c r="AQ3583" s="61"/>
      <c r="AR3583" s="61"/>
      <c r="AS3583" s="61"/>
      <c r="AT3583" s="61"/>
      <c r="AU3583" s="61"/>
      <c r="AV3583" s="61"/>
      <c r="AW3583" s="60"/>
    </row>
    <row r="3584" s="59" customFormat="1" customHeight="1" spans="1:49">
      <c r="A3584" s="60"/>
      <c r="B3584" s="60"/>
      <c r="C3584" s="60"/>
      <c r="D3584" s="60"/>
      <c r="H3584" s="61"/>
      <c r="I3584" s="61"/>
      <c r="J3584" s="61"/>
      <c r="K3584" s="61"/>
      <c r="L3584" s="61"/>
      <c r="M3584" s="61"/>
      <c r="N3584" s="61"/>
      <c r="O3584" s="61"/>
      <c r="P3584" s="61"/>
      <c r="Q3584" s="61"/>
      <c r="R3584" s="61"/>
      <c r="S3584" s="61"/>
      <c r="T3584" s="61"/>
      <c r="U3584" s="61"/>
      <c r="V3584" s="61"/>
      <c r="W3584" s="61"/>
      <c r="X3584" s="61"/>
      <c r="Y3584" s="61"/>
      <c r="Z3584" s="61"/>
      <c r="AA3584" s="61"/>
      <c r="AB3584" s="61"/>
      <c r="AC3584" s="61"/>
      <c r="AD3584" s="61"/>
      <c r="AE3584" s="61"/>
      <c r="AF3584" s="61"/>
      <c r="AG3584" s="61"/>
      <c r="AH3584" s="61"/>
      <c r="AI3584" s="61"/>
      <c r="AJ3584" s="61"/>
      <c r="AK3584" s="61"/>
      <c r="AL3584" s="61"/>
      <c r="AM3584" s="61"/>
      <c r="AN3584" s="61"/>
      <c r="AO3584" s="61"/>
      <c r="AP3584" s="62"/>
      <c r="AQ3584" s="61"/>
      <c r="AR3584" s="61"/>
      <c r="AS3584" s="61"/>
      <c r="AT3584" s="61"/>
      <c r="AU3584" s="61"/>
      <c r="AV3584" s="61"/>
      <c r="AW3584" s="60"/>
    </row>
    <row r="3585" s="59" customFormat="1" customHeight="1" spans="1:49">
      <c r="A3585" s="60"/>
      <c r="B3585" s="60"/>
      <c r="C3585" s="60"/>
      <c r="D3585" s="60"/>
      <c r="H3585" s="61"/>
      <c r="I3585" s="61"/>
      <c r="J3585" s="61"/>
      <c r="K3585" s="61"/>
      <c r="L3585" s="61"/>
      <c r="M3585" s="61"/>
      <c r="N3585" s="61"/>
      <c r="O3585" s="61"/>
      <c r="P3585" s="61"/>
      <c r="Q3585" s="61"/>
      <c r="R3585" s="61"/>
      <c r="S3585" s="61"/>
      <c r="T3585" s="61"/>
      <c r="U3585" s="61"/>
      <c r="V3585" s="61"/>
      <c r="W3585" s="61"/>
      <c r="X3585" s="61"/>
      <c r="Y3585" s="61"/>
      <c r="Z3585" s="61"/>
      <c r="AA3585" s="61"/>
      <c r="AB3585" s="61"/>
      <c r="AC3585" s="61"/>
      <c r="AD3585" s="61"/>
      <c r="AE3585" s="61"/>
      <c r="AF3585" s="61"/>
      <c r="AG3585" s="61"/>
      <c r="AH3585" s="61"/>
      <c r="AI3585" s="61"/>
      <c r="AJ3585" s="61"/>
      <c r="AK3585" s="61"/>
      <c r="AL3585" s="61"/>
      <c r="AM3585" s="61"/>
      <c r="AN3585" s="61"/>
      <c r="AO3585" s="61"/>
      <c r="AP3585" s="62"/>
      <c r="AQ3585" s="61"/>
      <c r="AR3585" s="61"/>
      <c r="AS3585" s="61"/>
      <c r="AT3585" s="61"/>
      <c r="AU3585" s="61"/>
      <c r="AV3585" s="61"/>
      <c r="AW3585" s="60"/>
    </row>
    <row r="3586" s="59" customFormat="1" customHeight="1" spans="1:49">
      <c r="A3586" s="60"/>
      <c r="B3586" s="60"/>
      <c r="C3586" s="60"/>
      <c r="D3586" s="60"/>
      <c r="H3586" s="61"/>
      <c r="I3586" s="61"/>
      <c r="J3586" s="61"/>
      <c r="K3586" s="61"/>
      <c r="L3586" s="61"/>
      <c r="M3586" s="61"/>
      <c r="N3586" s="61"/>
      <c r="O3586" s="61"/>
      <c r="P3586" s="61"/>
      <c r="Q3586" s="61"/>
      <c r="R3586" s="61"/>
      <c r="S3586" s="61"/>
      <c r="T3586" s="61"/>
      <c r="U3586" s="61"/>
      <c r="V3586" s="61"/>
      <c r="W3586" s="61"/>
      <c r="X3586" s="61"/>
      <c r="Y3586" s="61"/>
      <c r="Z3586" s="61"/>
      <c r="AA3586" s="61"/>
      <c r="AB3586" s="61"/>
      <c r="AC3586" s="61"/>
      <c r="AD3586" s="61"/>
      <c r="AE3586" s="61"/>
      <c r="AF3586" s="61"/>
      <c r="AG3586" s="61"/>
      <c r="AH3586" s="61"/>
      <c r="AI3586" s="61"/>
      <c r="AJ3586" s="61"/>
      <c r="AK3586" s="61"/>
      <c r="AL3586" s="61"/>
      <c r="AM3586" s="61"/>
      <c r="AN3586" s="61"/>
      <c r="AO3586" s="61"/>
      <c r="AP3586" s="62"/>
      <c r="AQ3586" s="61"/>
      <c r="AR3586" s="61"/>
      <c r="AS3586" s="61"/>
      <c r="AT3586" s="61"/>
      <c r="AU3586" s="61"/>
      <c r="AV3586" s="61"/>
      <c r="AW3586" s="60"/>
    </row>
    <row r="3587" s="59" customFormat="1" customHeight="1" spans="1:49">
      <c r="A3587" s="60"/>
      <c r="B3587" s="60"/>
      <c r="C3587" s="60"/>
      <c r="D3587" s="60"/>
      <c r="H3587" s="61"/>
      <c r="I3587" s="61"/>
      <c r="J3587" s="61"/>
      <c r="K3587" s="61"/>
      <c r="L3587" s="61"/>
      <c r="M3587" s="61"/>
      <c r="N3587" s="61"/>
      <c r="O3587" s="61"/>
      <c r="P3587" s="61"/>
      <c r="Q3587" s="61"/>
      <c r="R3587" s="61"/>
      <c r="S3587" s="61"/>
      <c r="T3587" s="61"/>
      <c r="U3587" s="61"/>
      <c r="V3587" s="61"/>
      <c r="W3587" s="61"/>
      <c r="X3587" s="61"/>
      <c r="Y3587" s="61"/>
      <c r="Z3587" s="61"/>
      <c r="AA3587" s="61"/>
      <c r="AB3587" s="61"/>
      <c r="AC3587" s="61"/>
      <c r="AD3587" s="61"/>
      <c r="AE3587" s="61"/>
      <c r="AF3587" s="61"/>
      <c r="AG3587" s="61"/>
      <c r="AH3587" s="61"/>
      <c r="AI3587" s="61"/>
      <c r="AJ3587" s="61"/>
      <c r="AK3587" s="61"/>
      <c r="AL3587" s="61"/>
      <c r="AM3587" s="61"/>
      <c r="AN3587" s="61"/>
      <c r="AO3587" s="61"/>
      <c r="AP3587" s="62"/>
      <c r="AQ3587" s="61"/>
      <c r="AR3587" s="61"/>
      <c r="AS3587" s="61"/>
      <c r="AT3587" s="61"/>
      <c r="AU3587" s="61"/>
      <c r="AV3587" s="61"/>
      <c r="AW3587" s="60"/>
    </row>
    <row r="3588" s="59" customFormat="1" customHeight="1" spans="1:49">
      <c r="A3588" s="60"/>
      <c r="B3588" s="60"/>
      <c r="C3588" s="60"/>
      <c r="D3588" s="60"/>
      <c r="H3588" s="61"/>
      <c r="I3588" s="61"/>
      <c r="J3588" s="61"/>
      <c r="K3588" s="61"/>
      <c r="L3588" s="61"/>
      <c r="M3588" s="61"/>
      <c r="N3588" s="61"/>
      <c r="O3588" s="61"/>
      <c r="P3588" s="61"/>
      <c r="Q3588" s="61"/>
      <c r="R3588" s="61"/>
      <c r="S3588" s="61"/>
      <c r="T3588" s="61"/>
      <c r="U3588" s="61"/>
      <c r="V3588" s="61"/>
      <c r="W3588" s="61"/>
      <c r="X3588" s="61"/>
      <c r="Y3588" s="61"/>
      <c r="Z3588" s="61"/>
      <c r="AA3588" s="61"/>
      <c r="AB3588" s="61"/>
      <c r="AC3588" s="61"/>
      <c r="AD3588" s="61"/>
      <c r="AE3588" s="61"/>
      <c r="AF3588" s="61"/>
      <c r="AG3588" s="61"/>
      <c r="AH3588" s="61"/>
      <c r="AI3588" s="61"/>
      <c r="AJ3588" s="61"/>
      <c r="AK3588" s="61"/>
      <c r="AL3588" s="61"/>
      <c r="AM3588" s="61"/>
      <c r="AN3588" s="61"/>
      <c r="AO3588" s="61"/>
      <c r="AP3588" s="62"/>
      <c r="AQ3588" s="61"/>
      <c r="AR3588" s="61"/>
      <c r="AS3588" s="61"/>
      <c r="AT3588" s="61"/>
      <c r="AU3588" s="61"/>
      <c r="AV3588" s="61"/>
      <c r="AW3588" s="60"/>
    </row>
    <row r="3589" s="59" customFormat="1" customHeight="1" spans="1:49">
      <c r="A3589" s="60"/>
      <c r="B3589" s="60"/>
      <c r="C3589" s="60"/>
      <c r="D3589" s="60"/>
      <c r="H3589" s="61"/>
      <c r="I3589" s="61"/>
      <c r="J3589" s="61"/>
      <c r="K3589" s="61"/>
      <c r="L3589" s="61"/>
      <c r="M3589" s="61"/>
      <c r="N3589" s="61"/>
      <c r="O3589" s="61"/>
      <c r="P3589" s="61"/>
      <c r="Q3589" s="61"/>
      <c r="R3589" s="61"/>
      <c r="S3589" s="61"/>
      <c r="T3589" s="61"/>
      <c r="U3589" s="61"/>
      <c r="V3589" s="61"/>
      <c r="W3589" s="61"/>
      <c r="X3589" s="61"/>
      <c r="Y3589" s="61"/>
      <c r="Z3589" s="61"/>
      <c r="AA3589" s="61"/>
      <c r="AB3589" s="61"/>
      <c r="AC3589" s="61"/>
      <c r="AD3589" s="61"/>
      <c r="AE3589" s="61"/>
      <c r="AF3589" s="61"/>
      <c r="AG3589" s="61"/>
      <c r="AH3589" s="61"/>
      <c r="AI3589" s="61"/>
      <c r="AJ3589" s="61"/>
      <c r="AK3589" s="61"/>
      <c r="AL3589" s="61"/>
      <c r="AM3589" s="61"/>
      <c r="AN3589" s="61"/>
      <c r="AO3589" s="61"/>
      <c r="AP3589" s="62"/>
      <c r="AQ3589" s="61"/>
      <c r="AR3589" s="61"/>
      <c r="AS3589" s="61"/>
      <c r="AT3589" s="61"/>
      <c r="AU3589" s="61"/>
      <c r="AV3589" s="61"/>
      <c r="AW3589" s="60"/>
    </row>
    <row r="3590" s="59" customFormat="1" customHeight="1" spans="1:49">
      <c r="A3590" s="60"/>
      <c r="B3590" s="60"/>
      <c r="C3590" s="60"/>
      <c r="D3590" s="60"/>
      <c r="H3590" s="61"/>
      <c r="I3590" s="61"/>
      <c r="J3590" s="61"/>
      <c r="K3590" s="61"/>
      <c r="L3590" s="61"/>
      <c r="M3590" s="61"/>
      <c r="N3590" s="61"/>
      <c r="O3590" s="61"/>
      <c r="P3590" s="61"/>
      <c r="Q3590" s="61"/>
      <c r="R3590" s="61"/>
      <c r="S3590" s="61"/>
      <c r="T3590" s="61"/>
      <c r="U3590" s="61"/>
      <c r="V3590" s="61"/>
      <c r="W3590" s="61"/>
      <c r="X3590" s="61"/>
      <c r="Y3590" s="61"/>
      <c r="Z3590" s="61"/>
      <c r="AA3590" s="61"/>
      <c r="AB3590" s="61"/>
      <c r="AC3590" s="61"/>
      <c r="AD3590" s="61"/>
      <c r="AE3590" s="61"/>
      <c r="AF3590" s="61"/>
      <c r="AG3590" s="61"/>
      <c r="AH3590" s="61"/>
      <c r="AI3590" s="61"/>
      <c r="AJ3590" s="61"/>
      <c r="AK3590" s="61"/>
      <c r="AL3590" s="61"/>
      <c r="AM3590" s="61"/>
      <c r="AN3590" s="61"/>
      <c r="AO3590" s="61"/>
      <c r="AP3590" s="62"/>
      <c r="AQ3590" s="61"/>
      <c r="AR3590" s="61"/>
      <c r="AS3590" s="61"/>
      <c r="AT3590" s="61"/>
      <c r="AU3590" s="61"/>
      <c r="AV3590" s="61"/>
      <c r="AW3590" s="60"/>
    </row>
    <row r="3591" s="59" customFormat="1" customHeight="1" spans="1:49">
      <c r="A3591" s="60"/>
      <c r="B3591" s="60"/>
      <c r="C3591" s="60"/>
      <c r="D3591" s="60"/>
      <c r="H3591" s="61"/>
      <c r="I3591" s="61"/>
      <c r="J3591" s="61"/>
      <c r="K3591" s="61"/>
      <c r="L3591" s="61"/>
      <c r="M3591" s="61"/>
      <c r="N3591" s="61"/>
      <c r="O3591" s="61"/>
      <c r="P3591" s="61"/>
      <c r="Q3591" s="61"/>
      <c r="R3591" s="61"/>
      <c r="S3591" s="61"/>
      <c r="T3591" s="61"/>
      <c r="U3591" s="61"/>
      <c r="V3591" s="61"/>
      <c r="W3591" s="61"/>
      <c r="X3591" s="61"/>
      <c r="Y3591" s="61"/>
      <c r="Z3591" s="61"/>
      <c r="AA3591" s="61"/>
      <c r="AB3591" s="61"/>
      <c r="AC3591" s="61"/>
      <c r="AD3591" s="61"/>
      <c r="AE3591" s="61"/>
      <c r="AF3591" s="61"/>
      <c r="AG3591" s="61"/>
      <c r="AH3591" s="61"/>
      <c r="AI3591" s="61"/>
      <c r="AJ3591" s="61"/>
      <c r="AK3591" s="61"/>
      <c r="AL3591" s="61"/>
      <c r="AM3591" s="61"/>
      <c r="AN3591" s="61"/>
      <c r="AO3591" s="61"/>
      <c r="AP3591" s="62"/>
      <c r="AQ3591" s="61"/>
      <c r="AR3591" s="61"/>
      <c r="AS3591" s="61"/>
      <c r="AT3591" s="61"/>
      <c r="AU3591" s="61"/>
      <c r="AV3591" s="61"/>
      <c r="AW3591" s="60"/>
    </row>
    <row r="3592" s="59" customFormat="1" customHeight="1" spans="1:49">
      <c r="A3592" s="60"/>
      <c r="B3592" s="60"/>
      <c r="C3592" s="60"/>
      <c r="D3592" s="60"/>
      <c r="H3592" s="61"/>
      <c r="I3592" s="61"/>
      <c r="J3592" s="61"/>
      <c r="K3592" s="61"/>
      <c r="L3592" s="61"/>
      <c r="M3592" s="61"/>
      <c r="N3592" s="61"/>
      <c r="O3592" s="61"/>
      <c r="P3592" s="61"/>
      <c r="Q3592" s="61"/>
      <c r="R3592" s="61"/>
      <c r="S3592" s="61"/>
      <c r="T3592" s="61"/>
      <c r="U3592" s="61"/>
      <c r="V3592" s="61"/>
      <c r="W3592" s="61"/>
      <c r="X3592" s="61"/>
      <c r="Y3592" s="61"/>
      <c r="Z3592" s="61"/>
      <c r="AA3592" s="61"/>
      <c r="AB3592" s="61"/>
      <c r="AC3592" s="61"/>
      <c r="AD3592" s="61"/>
      <c r="AE3592" s="61"/>
      <c r="AF3592" s="61"/>
      <c r="AG3592" s="61"/>
      <c r="AH3592" s="61"/>
      <c r="AI3592" s="61"/>
      <c r="AJ3592" s="61"/>
      <c r="AK3592" s="61"/>
      <c r="AL3592" s="61"/>
      <c r="AM3592" s="61"/>
      <c r="AN3592" s="61"/>
      <c r="AO3592" s="61"/>
      <c r="AP3592" s="62"/>
      <c r="AQ3592" s="61"/>
      <c r="AR3592" s="61"/>
      <c r="AS3592" s="61"/>
      <c r="AT3592" s="61"/>
      <c r="AU3592" s="61"/>
      <c r="AV3592" s="61"/>
      <c r="AW3592" s="60"/>
    </row>
    <row r="3593" s="59" customFormat="1" customHeight="1" spans="1:49">
      <c r="A3593" s="60"/>
      <c r="B3593" s="60"/>
      <c r="C3593" s="60"/>
      <c r="D3593" s="60"/>
      <c r="H3593" s="61"/>
      <c r="I3593" s="61"/>
      <c r="J3593" s="61"/>
      <c r="K3593" s="61"/>
      <c r="L3593" s="61"/>
      <c r="M3593" s="61"/>
      <c r="N3593" s="61"/>
      <c r="O3593" s="61"/>
      <c r="P3593" s="61"/>
      <c r="Q3593" s="61"/>
      <c r="R3593" s="61"/>
      <c r="S3593" s="61"/>
      <c r="T3593" s="61"/>
      <c r="U3593" s="61"/>
      <c r="V3593" s="61"/>
      <c r="W3593" s="61"/>
      <c r="X3593" s="61"/>
      <c r="Y3593" s="61"/>
      <c r="Z3593" s="61"/>
      <c r="AA3593" s="61"/>
      <c r="AB3593" s="61"/>
      <c r="AC3593" s="61"/>
      <c r="AD3593" s="61"/>
      <c r="AE3593" s="61"/>
      <c r="AF3593" s="61"/>
      <c r="AG3593" s="61"/>
      <c r="AH3593" s="61"/>
      <c r="AI3593" s="61"/>
      <c r="AJ3593" s="61"/>
      <c r="AK3593" s="61"/>
      <c r="AL3593" s="61"/>
      <c r="AM3593" s="61"/>
      <c r="AN3593" s="61"/>
      <c r="AO3593" s="61"/>
      <c r="AP3593" s="62"/>
      <c r="AQ3593" s="61"/>
      <c r="AR3593" s="61"/>
      <c r="AS3593" s="61"/>
      <c r="AT3593" s="61"/>
      <c r="AU3593" s="61"/>
      <c r="AV3593" s="61"/>
      <c r="AW3593" s="60"/>
    </row>
    <row r="3594" s="59" customFormat="1" customHeight="1" spans="1:49">
      <c r="A3594" s="60"/>
      <c r="B3594" s="60"/>
      <c r="C3594" s="60"/>
      <c r="D3594" s="60"/>
      <c r="H3594" s="61"/>
      <c r="I3594" s="61"/>
      <c r="J3594" s="61"/>
      <c r="K3594" s="61"/>
      <c r="L3594" s="61"/>
      <c r="M3594" s="61"/>
      <c r="N3594" s="61"/>
      <c r="O3594" s="61"/>
      <c r="P3594" s="61"/>
      <c r="Q3594" s="61"/>
      <c r="R3594" s="61"/>
      <c r="S3594" s="61"/>
      <c r="T3594" s="61"/>
      <c r="U3594" s="61"/>
      <c r="V3594" s="61"/>
      <c r="W3594" s="61"/>
      <c r="X3594" s="61"/>
      <c r="Y3594" s="61"/>
      <c r="Z3594" s="61"/>
      <c r="AA3594" s="61"/>
      <c r="AB3594" s="61"/>
      <c r="AC3594" s="61"/>
      <c r="AD3594" s="61"/>
      <c r="AE3594" s="61"/>
      <c r="AF3594" s="61"/>
      <c r="AG3594" s="61"/>
      <c r="AH3594" s="61"/>
      <c r="AI3594" s="61"/>
      <c r="AJ3594" s="61"/>
      <c r="AK3594" s="61"/>
      <c r="AL3594" s="61"/>
      <c r="AM3594" s="61"/>
      <c r="AN3594" s="61"/>
      <c r="AO3594" s="61"/>
      <c r="AP3594" s="62"/>
      <c r="AQ3594" s="61"/>
      <c r="AR3594" s="61"/>
      <c r="AS3594" s="61"/>
      <c r="AT3594" s="61"/>
      <c r="AU3594" s="61"/>
      <c r="AV3594" s="61"/>
      <c r="AW3594" s="60"/>
    </row>
    <row r="3595" s="59" customFormat="1" customHeight="1" spans="1:49">
      <c r="A3595" s="60"/>
      <c r="B3595" s="60"/>
      <c r="C3595" s="60"/>
      <c r="D3595" s="60"/>
      <c r="H3595" s="61"/>
      <c r="I3595" s="61"/>
      <c r="J3595" s="61"/>
      <c r="K3595" s="61"/>
      <c r="L3595" s="61"/>
      <c r="M3595" s="61"/>
      <c r="N3595" s="61"/>
      <c r="O3595" s="61"/>
      <c r="P3595" s="61"/>
      <c r="Q3595" s="61"/>
      <c r="R3595" s="61"/>
      <c r="S3595" s="61"/>
      <c r="T3595" s="61"/>
      <c r="U3595" s="61"/>
      <c r="V3595" s="61"/>
      <c r="W3595" s="61"/>
      <c r="X3595" s="61"/>
      <c r="Y3595" s="61"/>
      <c r="Z3595" s="61"/>
      <c r="AA3595" s="61"/>
      <c r="AB3595" s="61"/>
      <c r="AC3595" s="61"/>
      <c r="AD3595" s="61"/>
      <c r="AE3595" s="61"/>
      <c r="AF3595" s="61"/>
      <c r="AG3595" s="61"/>
      <c r="AH3595" s="61"/>
      <c r="AI3595" s="61"/>
      <c r="AJ3595" s="61"/>
      <c r="AK3595" s="61"/>
      <c r="AL3595" s="61"/>
      <c r="AM3595" s="61"/>
      <c r="AN3595" s="61"/>
      <c r="AO3595" s="61"/>
      <c r="AP3595" s="62"/>
      <c r="AQ3595" s="61"/>
      <c r="AR3595" s="61"/>
      <c r="AS3595" s="61"/>
      <c r="AT3595" s="61"/>
      <c r="AU3595" s="61"/>
      <c r="AV3595" s="61"/>
      <c r="AW3595" s="60"/>
    </row>
    <row r="3596" s="59" customFormat="1" customHeight="1" spans="1:49">
      <c r="A3596" s="60"/>
      <c r="B3596" s="60"/>
      <c r="C3596" s="60"/>
      <c r="D3596" s="60"/>
      <c r="H3596" s="61"/>
      <c r="I3596" s="61"/>
      <c r="J3596" s="61"/>
      <c r="K3596" s="61"/>
      <c r="L3596" s="61"/>
      <c r="M3596" s="61"/>
      <c r="N3596" s="61"/>
      <c r="O3596" s="61"/>
      <c r="P3596" s="61"/>
      <c r="Q3596" s="61"/>
      <c r="R3596" s="61"/>
      <c r="S3596" s="61"/>
      <c r="T3596" s="61"/>
      <c r="U3596" s="61"/>
      <c r="V3596" s="61"/>
      <c r="W3596" s="61"/>
      <c r="X3596" s="61"/>
      <c r="Y3596" s="61"/>
      <c r="Z3596" s="61"/>
      <c r="AA3596" s="61"/>
      <c r="AB3596" s="61"/>
      <c r="AC3596" s="61"/>
      <c r="AD3596" s="61"/>
      <c r="AE3596" s="61"/>
      <c r="AF3596" s="61"/>
      <c r="AG3596" s="61"/>
      <c r="AH3596" s="61"/>
      <c r="AI3596" s="61"/>
      <c r="AJ3596" s="61"/>
      <c r="AK3596" s="61"/>
      <c r="AL3596" s="61"/>
      <c r="AM3596" s="61"/>
      <c r="AN3596" s="61"/>
      <c r="AO3596" s="61"/>
      <c r="AP3596" s="62"/>
      <c r="AQ3596" s="61"/>
      <c r="AR3596" s="61"/>
      <c r="AS3596" s="61"/>
      <c r="AT3596" s="61"/>
      <c r="AU3596" s="61"/>
      <c r="AV3596" s="61"/>
      <c r="AW3596" s="60"/>
    </row>
    <row r="3597" s="59" customFormat="1" customHeight="1" spans="1:49">
      <c r="A3597" s="60"/>
      <c r="B3597" s="60"/>
      <c r="C3597" s="60"/>
      <c r="D3597" s="60"/>
      <c r="H3597" s="61"/>
      <c r="I3597" s="61"/>
      <c r="J3597" s="61"/>
      <c r="K3597" s="61"/>
      <c r="L3597" s="61"/>
      <c r="M3597" s="61"/>
      <c r="N3597" s="61"/>
      <c r="O3597" s="61"/>
      <c r="P3597" s="61"/>
      <c r="Q3597" s="61"/>
      <c r="R3597" s="61"/>
      <c r="S3597" s="61"/>
      <c r="T3597" s="61"/>
      <c r="U3597" s="61"/>
      <c r="V3597" s="61"/>
      <c r="W3597" s="61"/>
      <c r="X3597" s="61"/>
      <c r="Y3597" s="61"/>
      <c r="Z3597" s="61"/>
      <c r="AA3597" s="61"/>
      <c r="AB3597" s="61"/>
      <c r="AC3597" s="61"/>
      <c r="AD3597" s="61"/>
      <c r="AE3597" s="61"/>
      <c r="AF3597" s="61"/>
      <c r="AG3597" s="61"/>
      <c r="AH3597" s="61"/>
      <c r="AI3597" s="61"/>
      <c r="AJ3597" s="61"/>
      <c r="AK3597" s="61"/>
      <c r="AL3597" s="61"/>
      <c r="AM3597" s="61"/>
      <c r="AN3597" s="61"/>
      <c r="AO3597" s="61"/>
      <c r="AP3597" s="62"/>
      <c r="AQ3597" s="61"/>
      <c r="AR3597" s="61"/>
      <c r="AS3597" s="61"/>
      <c r="AT3597" s="61"/>
      <c r="AU3597" s="61"/>
      <c r="AV3597" s="61"/>
      <c r="AW3597" s="60"/>
    </row>
    <row r="3598" s="59" customFormat="1" customHeight="1" spans="1:49">
      <c r="A3598" s="60"/>
      <c r="B3598" s="60"/>
      <c r="C3598" s="60"/>
      <c r="D3598" s="60"/>
      <c r="H3598" s="61"/>
      <c r="I3598" s="61"/>
      <c r="J3598" s="61"/>
      <c r="K3598" s="61"/>
      <c r="L3598" s="61"/>
      <c r="M3598" s="61"/>
      <c r="N3598" s="61"/>
      <c r="O3598" s="61"/>
      <c r="P3598" s="61"/>
      <c r="Q3598" s="61"/>
      <c r="R3598" s="61"/>
      <c r="S3598" s="61"/>
      <c r="T3598" s="61"/>
      <c r="U3598" s="61"/>
      <c r="V3598" s="61"/>
      <c r="W3598" s="61"/>
      <c r="X3598" s="61"/>
      <c r="Y3598" s="61"/>
      <c r="Z3598" s="61"/>
      <c r="AA3598" s="61"/>
      <c r="AB3598" s="61"/>
      <c r="AC3598" s="61"/>
      <c r="AD3598" s="61"/>
      <c r="AE3598" s="61"/>
      <c r="AF3598" s="61"/>
      <c r="AG3598" s="61"/>
      <c r="AH3598" s="61"/>
      <c r="AI3598" s="61"/>
      <c r="AJ3598" s="61"/>
      <c r="AK3598" s="61"/>
      <c r="AL3598" s="61"/>
      <c r="AM3598" s="61"/>
      <c r="AN3598" s="61"/>
      <c r="AO3598" s="61"/>
      <c r="AP3598" s="62"/>
      <c r="AQ3598" s="61"/>
      <c r="AR3598" s="61"/>
      <c r="AS3598" s="61"/>
      <c r="AT3598" s="61"/>
      <c r="AU3598" s="61"/>
      <c r="AV3598" s="61"/>
      <c r="AW3598" s="60"/>
    </row>
    <row r="3599" s="59" customFormat="1" customHeight="1" spans="1:49">
      <c r="A3599" s="60"/>
      <c r="B3599" s="60"/>
      <c r="C3599" s="60"/>
      <c r="D3599" s="60"/>
      <c r="H3599" s="61"/>
      <c r="I3599" s="61"/>
      <c r="J3599" s="61"/>
      <c r="K3599" s="61"/>
      <c r="L3599" s="61"/>
      <c r="M3599" s="61"/>
      <c r="N3599" s="61"/>
      <c r="O3599" s="61"/>
      <c r="P3599" s="61"/>
      <c r="Q3599" s="61"/>
      <c r="R3599" s="61"/>
      <c r="S3599" s="61"/>
      <c r="T3599" s="61"/>
      <c r="U3599" s="61"/>
      <c r="V3599" s="61"/>
      <c r="W3599" s="61"/>
      <c r="X3599" s="61"/>
      <c r="Y3599" s="61"/>
      <c r="Z3599" s="61"/>
      <c r="AA3599" s="61"/>
      <c r="AB3599" s="61"/>
      <c r="AC3599" s="61"/>
      <c r="AD3599" s="61"/>
      <c r="AE3599" s="61"/>
      <c r="AF3599" s="61"/>
      <c r="AG3599" s="61"/>
      <c r="AH3599" s="61"/>
      <c r="AI3599" s="61"/>
      <c r="AJ3599" s="61"/>
      <c r="AK3599" s="61"/>
      <c r="AL3599" s="61"/>
      <c r="AM3599" s="61"/>
      <c r="AN3599" s="61"/>
      <c r="AO3599" s="61"/>
      <c r="AP3599" s="62"/>
      <c r="AQ3599" s="61"/>
      <c r="AR3599" s="61"/>
      <c r="AS3599" s="61"/>
      <c r="AT3599" s="61"/>
      <c r="AU3599" s="61"/>
      <c r="AV3599" s="61"/>
      <c r="AW3599" s="60"/>
    </row>
    <row r="3600" s="59" customFormat="1" customHeight="1" spans="1:49">
      <c r="A3600" s="60"/>
      <c r="B3600" s="60"/>
      <c r="C3600" s="60"/>
      <c r="D3600" s="60"/>
      <c r="H3600" s="61"/>
      <c r="I3600" s="61"/>
      <c r="J3600" s="61"/>
      <c r="K3600" s="61"/>
      <c r="L3600" s="61"/>
      <c r="M3600" s="61"/>
      <c r="N3600" s="61"/>
      <c r="O3600" s="61"/>
      <c r="P3600" s="61"/>
      <c r="Q3600" s="61"/>
      <c r="R3600" s="61"/>
      <c r="S3600" s="61"/>
      <c r="T3600" s="61"/>
      <c r="U3600" s="61"/>
      <c r="V3600" s="61"/>
      <c r="W3600" s="61"/>
      <c r="X3600" s="61"/>
      <c r="Y3600" s="61"/>
      <c r="Z3600" s="61"/>
      <c r="AA3600" s="61"/>
      <c r="AB3600" s="61"/>
      <c r="AC3600" s="61"/>
      <c r="AD3600" s="61"/>
      <c r="AE3600" s="61"/>
      <c r="AF3600" s="61"/>
      <c r="AG3600" s="61"/>
      <c r="AH3600" s="61"/>
      <c r="AI3600" s="61"/>
      <c r="AJ3600" s="61"/>
      <c r="AK3600" s="61"/>
      <c r="AL3600" s="61"/>
      <c r="AM3600" s="61"/>
      <c r="AN3600" s="61"/>
      <c r="AO3600" s="61"/>
      <c r="AP3600" s="62"/>
      <c r="AQ3600" s="61"/>
      <c r="AR3600" s="61"/>
      <c r="AS3600" s="61"/>
      <c r="AT3600" s="61"/>
      <c r="AU3600" s="61"/>
      <c r="AV3600" s="61"/>
      <c r="AW3600" s="60"/>
    </row>
    <row r="3601" s="59" customFormat="1" customHeight="1" spans="1:49">
      <c r="A3601" s="60"/>
      <c r="B3601" s="60"/>
      <c r="C3601" s="60"/>
      <c r="D3601" s="60"/>
      <c r="H3601" s="61"/>
      <c r="I3601" s="61"/>
      <c r="J3601" s="61"/>
      <c r="K3601" s="61"/>
      <c r="L3601" s="61"/>
      <c r="M3601" s="61"/>
      <c r="N3601" s="61"/>
      <c r="O3601" s="61"/>
      <c r="P3601" s="61"/>
      <c r="Q3601" s="61"/>
      <c r="R3601" s="61"/>
      <c r="S3601" s="61"/>
      <c r="T3601" s="61"/>
      <c r="U3601" s="61"/>
      <c r="V3601" s="61"/>
      <c r="W3601" s="61"/>
      <c r="X3601" s="61"/>
      <c r="Y3601" s="61"/>
      <c r="Z3601" s="61"/>
      <c r="AA3601" s="61"/>
      <c r="AB3601" s="61"/>
      <c r="AC3601" s="61"/>
      <c r="AD3601" s="61"/>
      <c r="AE3601" s="61"/>
      <c r="AF3601" s="61"/>
      <c r="AG3601" s="61"/>
      <c r="AH3601" s="61"/>
      <c r="AI3601" s="61"/>
      <c r="AJ3601" s="61"/>
      <c r="AK3601" s="61"/>
      <c r="AL3601" s="61"/>
      <c r="AM3601" s="61"/>
      <c r="AN3601" s="61"/>
      <c r="AO3601" s="61"/>
      <c r="AP3601" s="62"/>
      <c r="AQ3601" s="61"/>
      <c r="AR3601" s="61"/>
      <c r="AS3601" s="61"/>
      <c r="AT3601" s="61"/>
      <c r="AU3601" s="61"/>
      <c r="AV3601" s="61"/>
      <c r="AW3601" s="60"/>
    </row>
    <row r="3602" s="59" customFormat="1" customHeight="1" spans="1:49">
      <c r="A3602" s="60"/>
      <c r="B3602" s="60"/>
      <c r="C3602" s="60"/>
      <c r="D3602" s="60"/>
      <c r="H3602" s="61"/>
      <c r="I3602" s="61"/>
      <c r="J3602" s="61"/>
      <c r="K3602" s="61"/>
      <c r="L3602" s="61"/>
      <c r="M3602" s="61"/>
      <c r="N3602" s="61"/>
      <c r="O3602" s="61"/>
      <c r="P3602" s="61"/>
      <c r="Q3602" s="61"/>
      <c r="R3602" s="61"/>
      <c r="S3602" s="61"/>
      <c r="T3602" s="61"/>
      <c r="U3602" s="61"/>
      <c r="V3602" s="61"/>
      <c r="W3602" s="61"/>
      <c r="X3602" s="61"/>
      <c r="Y3602" s="61"/>
      <c r="Z3602" s="61"/>
      <c r="AA3602" s="61"/>
      <c r="AB3602" s="61"/>
      <c r="AC3602" s="61"/>
      <c r="AD3602" s="61"/>
      <c r="AE3602" s="61"/>
      <c r="AF3602" s="61"/>
      <c r="AG3602" s="61"/>
      <c r="AH3602" s="61"/>
      <c r="AI3602" s="61"/>
      <c r="AJ3602" s="61"/>
      <c r="AK3602" s="61"/>
      <c r="AL3602" s="61"/>
      <c r="AM3602" s="61"/>
      <c r="AN3602" s="61"/>
      <c r="AO3602" s="61"/>
      <c r="AP3602" s="62"/>
      <c r="AQ3602" s="61"/>
      <c r="AR3602" s="61"/>
      <c r="AS3602" s="61"/>
      <c r="AT3602" s="61"/>
      <c r="AU3602" s="61"/>
      <c r="AV3602" s="61"/>
      <c r="AW3602" s="60"/>
    </row>
    <row r="3603" s="59" customFormat="1" customHeight="1" spans="1:49">
      <c r="A3603" s="60"/>
      <c r="B3603" s="60"/>
      <c r="C3603" s="60"/>
      <c r="D3603" s="60"/>
      <c r="H3603" s="61"/>
      <c r="I3603" s="61"/>
      <c r="J3603" s="61"/>
      <c r="K3603" s="61"/>
      <c r="L3603" s="61"/>
      <c r="M3603" s="61"/>
      <c r="N3603" s="61"/>
      <c r="O3603" s="61"/>
      <c r="P3603" s="61"/>
      <c r="Q3603" s="61"/>
      <c r="R3603" s="61"/>
      <c r="S3603" s="61"/>
      <c r="T3603" s="61"/>
      <c r="U3603" s="61"/>
      <c r="V3603" s="61"/>
      <c r="W3603" s="61"/>
      <c r="X3603" s="61"/>
      <c r="Y3603" s="61"/>
      <c r="Z3603" s="61"/>
      <c r="AA3603" s="61"/>
      <c r="AB3603" s="61"/>
      <c r="AC3603" s="61"/>
      <c r="AD3603" s="61"/>
      <c r="AE3603" s="61"/>
      <c r="AF3603" s="61"/>
      <c r="AG3603" s="61"/>
      <c r="AH3603" s="61"/>
      <c r="AI3603" s="61"/>
      <c r="AJ3603" s="61"/>
      <c r="AK3603" s="61"/>
      <c r="AL3603" s="61"/>
      <c r="AM3603" s="61"/>
      <c r="AN3603" s="61"/>
      <c r="AO3603" s="61"/>
      <c r="AP3603" s="62"/>
      <c r="AQ3603" s="61"/>
      <c r="AR3603" s="61"/>
      <c r="AS3603" s="61"/>
      <c r="AT3603" s="61"/>
      <c r="AU3603" s="61"/>
      <c r="AV3603" s="61"/>
      <c r="AW3603" s="60"/>
    </row>
    <row r="3604" s="59" customFormat="1" customHeight="1" spans="1:49">
      <c r="A3604" s="60"/>
      <c r="B3604" s="60"/>
      <c r="C3604" s="60"/>
      <c r="D3604" s="60"/>
      <c r="H3604" s="61"/>
      <c r="I3604" s="61"/>
      <c r="J3604" s="61"/>
      <c r="K3604" s="61"/>
      <c r="L3604" s="61"/>
      <c r="M3604" s="61"/>
      <c r="N3604" s="61"/>
      <c r="O3604" s="61"/>
      <c r="P3604" s="61"/>
      <c r="Q3604" s="61"/>
      <c r="R3604" s="61"/>
      <c r="S3604" s="61"/>
      <c r="T3604" s="61"/>
      <c r="U3604" s="61"/>
      <c r="V3604" s="61"/>
      <c r="W3604" s="61"/>
      <c r="X3604" s="61"/>
      <c r="Y3604" s="61"/>
      <c r="Z3604" s="61"/>
      <c r="AA3604" s="61"/>
      <c r="AB3604" s="61"/>
      <c r="AC3604" s="61"/>
      <c r="AD3604" s="61"/>
      <c r="AE3604" s="61"/>
      <c r="AF3604" s="61"/>
      <c r="AG3604" s="61"/>
      <c r="AH3604" s="61"/>
      <c r="AI3604" s="61"/>
      <c r="AJ3604" s="61"/>
      <c r="AK3604" s="61"/>
      <c r="AL3604" s="61"/>
      <c r="AM3604" s="61"/>
      <c r="AN3604" s="61"/>
      <c r="AO3604" s="61"/>
      <c r="AP3604" s="62"/>
      <c r="AQ3604" s="61"/>
      <c r="AR3604" s="61"/>
      <c r="AS3604" s="61"/>
      <c r="AT3604" s="61"/>
      <c r="AU3604" s="61"/>
      <c r="AV3604" s="61"/>
      <c r="AW3604" s="60"/>
    </row>
    <row r="3605" s="59" customFormat="1" customHeight="1" spans="1:49">
      <c r="A3605" s="60"/>
      <c r="B3605" s="60"/>
      <c r="C3605" s="60"/>
      <c r="D3605" s="60"/>
      <c r="H3605" s="61"/>
      <c r="I3605" s="61"/>
      <c r="J3605" s="61"/>
      <c r="K3605" s="61"/>
      <c r="L3605" s="61"/>
      <c r="M3605" s="61"/>
      <c r="N3605" s="61"/>
      <c r="O3605" s="61"/>
      <c r="P3605" s="61"/>
      <c r="Q3605" s="61"/>
      <c r="R3605" s="61"/>
      <c r="S3605" s="61"/>
      <c r="T3605" s="61"/>
      <c r="U3605" s="61"/>
      <c r="V3605" s="61"/>
      <c r="W3605" s="61"/>
      <c r="X3605" s="61"/>
      <c r="Y3605" s="61"/>
      <c r="Z3605" s="61"/>
      <c r="AA3605" s="61"/>
      <c r="AB3605" s="61"/>
      <c r="AC3605" s="61"/>
      <c r="AD3605" s="61"/>
      <c r="AE3605" s="61"/>
      <c r="AF3605" s="61"/>
      <c r="AG3605" s="61"/>
      <c r="AH3605" s="61"/>
      <c r="AI3605" s="61"/>
      <c r="AJ3605" s="61"/>
      <c r="AK3605" s="61"/>
      <c r="AL3605" s="61"/>
      <c r="AM3605" s="61"/>
      <c r="AN3605" s="61"/>
      <c r="AO3605" s="61"/>
      <c r="AP3605" s="62"/>
      <c r="AQ3605" s="61"/>
      <c r="AR3605" s="61"/>
      <c r="AS3605" s="61"/>
      <c r="AT3605" s="61"/>
      <c r="AU3605" s="61"/>
      <c r="AV3605" s="61"/>
      <c r="AW3605" s="60"/>
    </row>
    <row r="3606" s="59" customFormat="1" customHeight="1" spans="1:49">
      <c r="A3606" s="60"/>
      <c r="B3606" s="60"/>
      <c r="C3606" s="60"/>
      <c r="D3606" s="60"/>
      <c r="H3606" s="61"/>
      <c r="I3606" s="61"/>
      <c r="J3606" s="61"/>
      <c r="K3606" s="61"/>
      <c r="L3606" s="61"/>
      <c r="M3606" s="61"/>
      <c r="N3606" s="61"/>
      <c r="O3606" s="61"/>
      <c r="P3606" s="61"/>
      <c r="Q3606" s="61"/>
      <c r="R3606" s="61"/>
      <c r="S3606" s="61"/>
      <c r="T3606" s="61"/>
      <c r="U3606" s="61"/>
      <c r="V3606" s="61"/>
      <c r="W3606" s="61"/>
      <c r="X3606" s="61"/>
      <c r="Y3606" s="61"/>
      <c r="Z3606" s="61"/>
      <c r="AA3606" s="61"/>
      <c r="AB3606" s="61"/>
      <c r="AC3606" s="61"/>
      <c r="AD3606" s="61"/>
      <c r="AE3606" s="61"/>
      <c r="AF3606" s="61"/>
      <c r="AG3606" s="61"/>
      <c r="AH3606" s="61"/>
      <c r="AI3606" s="61"/>
      <c r="AJ3606" s="61"/>
      <c r="AK3606" s="61"/>
      <c r="AL3606" s="61"/>
      <c r="AM3606" s="61"/>
      <c r="AN3606" s="61"/>
      <c r="AO3606" s="61"/>
      <c r="AP3606" s="62"/>
      <c r="AQ3606" s="61"/>
      <c r="AR3606" s="61"/>
      <c r="AS3606" s="61"/>
      <c r="AT3606" s="61"/>
      <c r="AU3606" s="61"/>
      <c r="AV3606" s="61"/>
      <c r="AW3606" s="60"/>
    </row>
    <row r="3607" s="59" customFormat="1" customHeight="1" spans="1:49">
      <c r="A3607" s="60"/>
      <c r="B3607" s="60"/>
      <c r="C3607" s="60"/>
      <c r="D3607" s="60"/>
      <c r="H3607" s="61"/>
      <c r="I3607" s="61"/>
      <c r="J3607" s="61"/>
      <c r="K3607" s="61"/>
      <c r="L3607" s="61"/>
      <c r="M3607" s="61"/>
      <c r="N3607" s="61"/>
      <c r="O3607" s="61"/>
      <c r="P3607" s="61"/>
      <c r="Q3607" s="61"/>
      <c r="R3607" s="61"/>
      <c r="S3607" s="61"/>
      <c r="T3607" s="61"/>
      <c r="U3607" s="61"/>
      <c r="V3607" s="61"/>
      <c r="W3607" s="61"/>
      <c r="X3607" s="61"/>
      <c r="Y3607" s="61"/>
      <c r="Z3607" s="61"/>
      <c r="AA3607" s="61"/>
      <c r="AB3607" s="61"/>
      <c r="AC3607" s="61"/>
      <c r="AD3607" s="61"/>
      <c r="AE3607" s="61"/>
      <c r="AF3607" s="61"/>
      <c r="AG3607" s="61"/>
      <c r="AH3607" s="61"/>
      <c r="AI3607" s="61"/>
      <c r="AJ3607" s="61"/>
      <c r="AK3607" s="61"/>
      <c r="AL3607" s="61"/>
      <c r="AM3607" s="61"/>
      <c r="AN3607" s="61"/>
      <c r="AO3607" s="61"/>
      <c r="AP3607" s="62"/>
      <c r="AQ3607" s="61"/>
      <c r="AR3607" s="61"/>
      <c r="AS3607" s="61"/>
      <c r="AT3607" s="61"/>
      <c r="AU3607" s="61"/>
      <c r="AV3607" s="61"/>
      <c r="AW3607" s="60"/>
    </row>
    <row r="3608" s="59" customFormat="1" customHeight="1" spans="1:49">
      <c r="A3608" s="60"/>
      <c r="B3608" s="60"/>
      <c r="C3608" s="60"/>
      <c r="D3608" s="60"/>
      <c r="H3608" s="61"/>
      <c r="I3608" s="61"/>
      <c r="J3608" s="61"/>
      <c r="K3608" s="61"/>
      <c r="L3608" s="61"/>
      <c r="M3608" s="61"/>
      <c r="N3608" s="61"/>
      <c r="O3608" s="61"/>
      <c r="P3608" s="61"/>
      <c r="Q3608" s="61"/>
      <c r="R3608" s="61"/>
      <c r="S3608" s="61"/>
      <c r="T3608" s="61"/>
      <c r="U3608" s="61"/>
      <c r="V3608" s="61"/>
      <c r="W3608" s="61"/>
      <c r="X3608" s="61"/>
      <c r="Y3608" s="61"/>
      <c r="Z3608" s="61"/>
      <c r="AA3608" s="61"/>
      <c r="AB3608" s="61"/>
      <c r="AC3608" s="61"/>
      <c r="AD3608" s="61"/>
      <c r="AE3608" s="61"/>
      <c r="AF3608" s="61"/>
      <c r="AG3608" s="61"/>
      <c r="AH3608" s="61"/>
      <c r="AI3608" s="61"/>
      <c r="AJ3608" s="61"/>
      <c r="AK3608" s="61"/>
      <c r="AL3608" s="61"/>
      <c r="AM3608" s="61"/>
      <c r="AN3608" s="61"/>
      <c r="AO3608" s="61"/>
      <c r="AP3608" s="62"/>
      <c r="AQ3608" s="61"/>
      <c r="AR3608" s="61"/>
      <c r="AS3608" s="61"/>
      <c r="AT3608" s="61"/>
      <c r="AU3608" s="61"/>
      <c r="AV3608" s="61"/>
      <c r="AW3608" s="60"/>
    </row>
    <row r="3609" s="59" customFormat="1" customHeight="1" spans="1:49">
      <c r="A3609" s="60"/>
      <c r="B3609" s="60"/>
      <c r="C3609" s="60"/>
      <c r="D3609" s="60"/>
      <c r="H3609" s="61"/>
      <c r="I3609" s="61"/>
      <c r="J3609" s="61"/>
      <c r="K3609" s="61"/>
      <c r="L3609" s="61"/>
      <c r="M3609" s="61"/>
      <c r="N3609" s="61"/>
      <c r="O3609" s="61"/>
      <c r="P3609" s="61"/>
      <c r="Q3609" s="61"/>
      <c r="R3609" s="61"/>
      <c r="S3609" s="61"/>
      <c r="T3609" s="61"/>
      <c r="U3609" s="61"/>
      <c r="V3609" s="61"/>
      <c r="W3609" s="61"/>
      <c r="X3609" s="61"/>
      <c r="Y3609" s="61"/>
      <c r="Z3609" s="61"/>
      <c r="AA3609" s="61"/>
      <c r="AB3609" s="61"/>
      <c r="AC3609" s="61"/>
      <c r="AD3609" s="61"/>
      <c r="AE3609" s="61"/>
      <c r="AF3609" s="61"/>
      <c r="AG3609" s="61"/>
      <c r="AH3609" s="61"/>
      <c r="AI3609" s="61"/>
      <c r="AJ3609" s="61"/>
      <c r="AK3609" s="61"/>
      <c r="AL3609" s="61"/>
      <c r="AM3609" s="61"/>
      <c r="AN3609" s="61"/>
      <c r="AO3609" s="61"/>
      <c r="AP3609" s="62"/>
      <c r="AQ3609" s="61"/>
      <c r="AR3609" s="61"/>
      <c r="AS3609" s="61"/>
      <c r="AT3609" s="61"/>
      <c r="AU3609" s="61"/>
      <c r="AV3609" s="61"/>
      <c r="AW3609" s="60"/>
    </row>
    <row r="3610" s="59" customFormat="1" customHeight="1" spans="1:49">
      <c r="A3610" s="60"/>
      <c r="B3610" s="60"/>
      <c r="C3610" s="60"/>
      <c r="D3610" s="60"/>
      <c r="H3610" s="61"/>
      <c r="I3610" s="61"/>
      <c r="J3610" s="61"/>
      <c r="K3610" s="61"/>
      <c r="L3610" s="61"/>
      <c r="M3610" s="61"/>
      <c r="N3610" s="61"/>
      <c r="O3610" s="61"/>
      <c r="P3610" s="61"/>
      <c r="Q3610" s="61"/>
      <c r="R3610" s="61"/>
      <c r="S3610" s="61"/>
      <c r="T3610" s="61"/>
      <c r="U3610" s="61"/>
      <c r="V3610" s="61"/>
      <c r="W3610" s="61"/>
      <c r="X3610" s="61"/>
      <c r="Y3610" s="61"/>
      <c r="Z3610" s="61"/>
      <c r="AA3610" s="61"/>
      <c r="AB3610" s="61"/>
      <c r="AC3610" s="61"/>
      <c r="AD3610" s="61"/>
      <c r="AE3610" s="61"/>
      <c r="AF3610" s="61"/>
      <c r="AG3610" s="61"/>
      <c r="AH3610" s="61"/>
      <c r="AI3610" s="61"/>
      <c r="AJ3610" s="61"/>
      <c r="AK3610" s="61"/>
      <c r="AL3610" s="61"/>
      <c r="AM3610" s="61"/>
      <c r="AN3610" s="61"/>
      <c r="AO3610" s="61"/>
      <c r="AP3610" s="62"/>
      <c r="AQ3610" s="61"/>
      <c r="AR3610" s="61"/>
      <c r="AS3610" s="61"/>
      <c r="AT3610" s="61"/>
      <c r="AU3610" s="61"/>
      <c r="AV3610" s="61"/>
      <c r="AW3610" s="60"/>
    </row>
    <row r="3611" s="59" customFormat="1" customHeight="1" spans="1:49">
      <c r="A3611" s="60"/>
      <c r="B3611" s="60"/>
      <c r="C3611" s="60"/>
      <c r="D3611" s="60"/>
      <c r="H3611" s="61"/>
      <c r="I3611" s="61"/>
      <c r="J3611" s="61"/>
      <c r="K3611" s="61"/>
      <c r="L3611" s="61"/>
      <c r="M3611" s="61"/>
      <c r="N3611" s="61"/>
      <c r="O3611" s="61"/>
      <c r="P3611" s="61"/>
      <c r="Q3611" s="61"/>
      <c r="R3611" s="61"/>
      <c r="S3611" s="61"/>
      <c r="T3611" s="61"/>
      <c r="U3611" s="61"/>
      <c r="V3611" s="61"/>
      <c r="W3611" s="61"/>
      <c r="X3611" s="61"/>
      <c r="Y3611" s="61"/>
      <c r="Z3611" s="61"/>
      <c r="AA3611" s="61"/>
      <c r="AB3611" s="61"/>
      <c r="AC3611" s="61"/>
      <c r="AD3611" s="61"/>
      <c r="AE3611" s="61"/>
      <c r="AF3611" s="61"/>
      <c r="AG3611" s="61"/>
      <c r="AH3611" s="61"/>
      <c r="AI3611" s="61"/>
      <c r="AJ3611" s="61"/>
      <c r="AK3611" s="61"/>
      <c r="AL3611" s="61"/>
      <c r="AM3611" s="61"/>
      <c r="AN3611" s="61"/>
      <c r="AO3611" s="61"/>
      <c r="AP3611" s="62"/>
      <c r="AQ3611" s="61"/>
      <c r="AR3611" s="61"/>
      <c r="AS3611" s="61"/>
      <c r="AT3611" s="61"/>
      <c r="AU3611" s="61"/>
      <c r="AV3611" s="61"/>
      <c r="AW3611" s="60"/>
    </row>
    <row r="3612" s="59" customFormat="1" customHeight="1" spans="1:49">
      <c r="A3612" s="60"/>
      <c r="B3612" s="60"/>
      <c r="C3612" s="60"/>
      <c r="D3612" s="60"/>
      <c r="H3612" s="61"/>
      <c r="I3612" s="61"/>
      <c r="J3612" s="61"/>
      <c r="K3612" s="61"/>
      <c r="L3612" s="61"/>
      <c r="M3612" s="61"/>
      <c r="N3612" s="61"/>
      <c r="O3612" s="61"/>
      <c r="P3612" s="61"/>
      <c r="Q3612" s="61"/>
      <c r="R3612" s="61"/>
      <c r="S3612" s="61"/>
      <c r="T3612" s="61"/>
      <c r="U3612" s="61"/>
      <c r="V3612" s="61"/>
      <c r="W3612" s="61"/>
      <c r="X3612" s="61"/>
      <c r="Y3612" s="61"/>
      <c r="Z3612" s="61"/>
      <c r="AA3612" s="61"/>
      <c r="AB3612" s="61"/>
      <c r="AC3612" s="61"/>
      <c r="AD3612" s="61"/>
      <c r="AE3612" s="61"/>
      <c r="AF3612" s="61"/>
      <c r="AG3612" s="61"/>
      <c r="AH3612" s="61"/>
      <c r="AI3612" s="61"/>
      <c r="AJ3612" s="61"/>
      <c r="AK3612" s="61"/>
      <c r="AL3612" s="61"/>
      <c r="AM3612" s="61"/>
      <c r="AN3612" s="61"/>
      <c r="AO3612" s="61"/>
      <c r="AP3612" s="62"/>
      <c r="AQ3612" s="61"/>
      <c r="AR3612" s="61"/>
      <c r="AS3612" s="61"/>
      <c r="AT3612" s="61"/>
      <c r="AU3612" s="61"/>
      <c r="AV3612" s="61"/>
      <c r="AW3612" s="60"/>
    </row>
    <row r="3613" s="59" customFormat="1" customHeight="1" spans="1:49">
      <c r="A3613" s="60"/>
      <c r="B3613" s="60"/>
      <c r="C3613" s="60"/>
      <c r="D3613" s="60"/>
      <c r="H3613" s="61"/>
      <c r="I3613" s="61"/>
      <c r="J3613" s="61"/>
      <c r="K3613" s="61"/>
      <c r="L3613" s="61"/>
      <c r="M3613" s="61"/>
      <c r="N3613" s="61"/>
      <c r="O3613" s="61"/>
      <c r="P3613" s="61"/>
      <c r="Q3613" s="61"/>
      <c r="R3613" s="61"/>
      <c r="S3613" s="61"/>
      <c r="T3613" s="61"/>
      <c r="U3613" s="61"/>
      <c r="V3613" s="61"/>
      <c r="W3613" s="61"/>
      <c r="X3613" s="61"/>
      <c r="Y3613" s="61"/>
      <c r="Z3613" s="61"/>
      <c r="AA3613" s="61"/>
      <c r="AB3613" s="61"/>
      <c r="AC3613" s="61"/>
      <c r="AD3613" s="61"/>
      <c r="AE3613" s="61"/>
      <c r="AF3613" s="61"/>
      <c r="AG3613" s="61"/>
      <c r="AH3613" s="61"/>
      <c r="AI3613" s="61"/>
      <c r="AJ3613" s="61"/>
      <c r="AK3613" s="61"/>
      <c r="AL3613" s="61"/>
      <c r="AM3613" s="61"/>
      <c r="AN3613" s="61"/>
      <c r="AO3613" s="61"/>
      <c r="AP3613" s="62"/>
      <c r="AQ3613" s="61"/>
      <c r="AR3613" s="61"/>
      <c r="AS3613" s="61"/>
      <c r="AT3613" s="61"/>
      <c r="AU3613" s="61"/>
      <c r="AV3613" s="61"/>
      <c r="AW3613" s="60"/>
    </row>
    <row r="3614" s="59" customFormat="1" customHeight="1" spans="1:49">
      <c r="A3614" s="60"/>
      <c r="B3614" s="60"/>
      <c r="C3614" s="60"/>
      <c r="D3614" s="60"/>
      <c r="H3614" s="61"/>
      <c r="I3614" s="61"/>
      <c r="J3614" s="61"/>
      <c r="K3614" s="61"/>
      <c r="L3614" s="61"/>
      <c r="M3614" s="61"/>
      <c r="N3614" s="61"/>
      <c r="O3614" s="61"/>
      <c r="P3614" s="61"/>
      <c r="Q3614" s="61"/>
      <c r="R3614" s="61"/>
      <c r="S3614" s="61"/>
      <c r="T3614" s="61"/>
      <c r="U3614" s="61"/>
      <c r="V3614" s="61"/>
      <c r="W3614" s="61"/>
      <c r="X3614" s="61"/>
      <c r="Y3614" s="61"/>
      <c r="Z3614" s="61"/>
      <c r="AA3614" s="61"/>
      <c r="AB3614" s="61"/>
      <c r="AC3614" s="61"/>
      <c r="AD3614" s="61"/>
      <c r="AE3614" s="61"/>
      <c r="AF3614" s="61"/>
      <c r="AG3614" s="61"/>
      <c r="AH3614" s="61"/>
      <c r="AI3614" s="61"/>
      <c r="AJ3614" s="61"/>
      <c r="AK3614" s="61"/>
      <c r="AL3614" s="61"/>
      <c r="AM3614" s="61"/>
      <c r="AN3614" s="61"/>
      <c r="AO3614" s="61"/>
      <c r="AP3614" s="62"/>
      <c r="AQ3614" s="61"/>
      <c r="AR3614" s="61"/>
      <c r="AS3614" s="61"/>
      <c r="AT3614" s="61"/>
      <c r="AU3614" s="61"/>
      <c r="AV3614" s="61"/>
      <c r="AW3614" s="60"/>
    </row>
    <row r="3615" s="59" customFormat="1" customHeight="1" spans="1:49">
      <c r="A3615" s="60"/>
      <c r="B3615" s="60"/>
      <c r="C3615" s="60"/>
      <c r="D3615" s="60"/>
      <c r="H3615" s="61"/>
      <c r="I3615" s="61"/>
      <c r="J3615" s="61"/>
      <c r="K3615" s="61"/>
      <c r="L3615" s="61"/>
      <c r="M3615" s="61"/>
      <c r="N3615" s="61"/>
      <c r="O3615" s="61"/>
      <c r="P3615" s="61"/>
      <c r="Q3615" s="61"/>
      <c r="R3615" s="61"/>
      <c r="S3615" s="61"/>
      <c r="T3615" s="61"/>
      <c r="U3615" s="61"/>
      <c r="V3615" s="61"/>
      <c r="W3615" s="61"/>
      <c r="X3615" s="61"/>
      <c r="Y3615" s="61"/>
      <c r="Z3615" s="61"/>
      <c r="AA3615" s="61"/>
      <c r="AB3615" s="61"/>
      <c r="AC3615" s="61"/>
      <c r="AD3615" s="61"/>
      <c r="AE3615" s="61"/>
      <c r="AF3615" s="61"/>
      <c r="AG3615" s="61"/>
      <c r="AH3615" s="61"/>
      <c r="AI3615" s="61"/>
      <c r="AJ3615" s="61"/>
      <c r="AK3615" s="61"/>
      <c r="AL3615" s="61"/>
      <c r="AM3615" s="61"/>
      <c r="AN3615" s="61"/>
      <c r="AO3615" s="61"/>
      <c r="AP3615" s="62"/>
      <c r="AQ3615" s="61"/>
      <c r="AR3615" s="61"/>
      <c r="AS3615" s="61"/>
      <c r="AT3615" s="61"/>
      <c r="AU3615" s="61"/>
      <c r="AV3615" s="61"/>
      <c r="AW3615" s="60"/>
    </row>
    <row r="3616" s="59" customFormat="1" customHeight="1" spans="1:49">
      <c r="A3616" s="60"/>
      <c r="B3616" s="60"/>
      <c r="C3616" s="60"/>
      <c r="D3616" s="60"/>
      <c r="H3616" s="61"/>
      <c r="I3616" s="61"/>
      <c r="J3616" s="61"/>
      <c r="K3616" s="61"/>
      <c r="L3616" s="61"/>
      <c r="M3616" s="61"/>
      <c r="N3616" s="61"/>
      <c r="O3616" s="61"/>
      <c r="P3616" s="61"/>
      <c r="Q3616" s="61"/>
      <c r="R3616" s="61"/>
      <c r="S3616" s="61"/>
      <c r="T3616" s="61"/>
      <c r="U3616" s="61"/>
      <c r="V3616" s="61"/>
      <c r="W3616" s="61"/>
      <c r="X3616" s="61"/>
      <c r="Y3616" s="61"/>
      <c r="Z3616" s="61"/>
      <c r="AA3616" s="61"/>
      <c r="AB3616" s="61"/>
      <c r="AC3616" s="61"/>
      <c r="AD3616" s="61"/>
      <c r="AE3616" s="61"/>
      <c r="AF3616" s="61"/>
      <c r="AG3616" s="61"/>
      <c r="AH3616" s="61"/>
      <c r="AI3616" s="61"/>
      <c r="AJ3616" s="61"/>
      <c r="AK3616" s="61"/>
      <c r="AL3616" s="61"/>
      <c r="AM3616" s="61"/>
      <c r="AN3616" s="61"/>
      <c r="AO3616" s="61"/>
      <c r="AP3616" s="62"/>
      <c r="AQ3616" s="61"/>
      <c r="AR3616" s="61"/>
      <c r="AS3616" s="61"/>
      <c r="AT3616" s="61"/>
      <c r="AU3616" s="61"/>
      <c r="AV3616" s="61"/>
      <c r="AW3616" s="60"/>
    </row>
    <row r="3617" s="59" customFormat="1" customHeight="1" spans="1:49">
      <c r="A3617" s="60"/>
      <c r="B3617" s="60"/>
      <c r="C3617" s="60"/>
      <c r="D3617" s="60"/>
      <c r="H3617" s="61"/>
      <c r="I3617" s="61"/>
      <c r="J3617" s="61"/>
      <c r="K3617" s="61"/>
      <c r="L3617" s="61"/>
      <c r="M3617" s="61"/>
      <c r="N3617" s="61"/>
      <c r="O3617" s="61"/>
      <c r="P3617" s="61"/>
      <c r="Q3617" s="61"/>
      <c r="R3617" s="61"/>
      <c r="S3617" s="61"/>
      <c r="T3617" s="61"/>
      <c r="U3617" s="61"/>
      <c r="V3617" s="61"/>
      <c r="W3617" s="61"/>
      <c r="X3617" s="61"/>
      <c r="Y3617" s="61"/>
      <c r="Z3617" s="61"/>
      <c r="AA3617" s="61"/>
      <c r="AB3617" s="61"/>
      <c r="AC3617" s="61"/>
      <c r="AD3617" s="61"/>
      <c r="AE3617" s="61"/>
      <c r="AF3617" s="61"/>
      <c r="AG3617" s="61"/>
      <c r="AH3617" s="61"/>
      <c r="AI3617" s="61"/>
      <c r="AJ3617" s="61"/>
      <c r="AK3617" s="61"/>
      <c r="AL3617" s="61"/>
      <c r="AM3617" s="61"/>
      <c r="AN3617" s="61"/>
      <c r="AO3617" s="61"/>
      <c r="AP3617" s="62"/>
      <c r="AQ3617" s="61"/>
      <c r="AR3617" s="61"/>
      <c r="AS3617" s="61"/>
      <c r="AT3617" s="61"/>
      <c r="AU3617" s="61"/>
      <c r="AV3617" s="61"/>
      <c r="AW3617" s="60"/>
    </row>
    <row r="3618" s="59" customFormat="1" customHeight="1" spans="1:49">
      <c r="A3618" s="60"/>
      <c r="B3618" s="60"/>
      <c r="C3618" s="60"/>
      <c r="D3618" s="60"/>
      <c r="H3618" s="61"/>
      <c r="I3618" s="61"/>
      <c r="J3618" s="61"/>
      <c r="K3618" s="61"/>
      <c r="L3618" s="61"/>
      <c r="M3618" s="61"/>
      <c r="N3618" s="61"/>
      <c r="O3618" s="61"/>
      <c r="P3618" s="61"/>
      <c r="Q3618" s="61"/>
      <c r="R3618" s="61"/>
      <c r="S3618" s="61"/>
      <c r="T3618" s="61"/>
      <c r="U3618" s="61"/>
      <c r="V3618" s="61"/>
      <c r="W3618" s="61"/>
      <c r="X3618" s="61"/>
      <c r="Y3618" s="61"/>
      <c r="Z3618" s="61"/>
      <c r="AA3618" s="61"/>
      <c r="AB3618" s="61"/>
      <c r="AC3618" s="61"/>
      <c r="AD3618" s="61"/>
      <c r="AE3618" s="61"/>
      <c r="AF3618" s="61"/>
      <c r="AG3618" s="61"/>
      <c r="AH3618" s="61"/>
      <c r="AI3618" s="61"/>
      <c r="AJ3618" s="61"/>
      <c r="AK3618" s="61"/>
      <c r="AL3618" s="61"/>
      <c r="AM3618" s="61"/>
      <c r="AN3618" s="61"/>
      <c r="AO3618" s="61"/>
      <c r="AP3618" s="62"/>
      <c r="AQ3618" s="61"/>
      <c r="AR3618" s="61"/>
      <c r="AS3618" s="61"/>
      <c r="AT3618" s="61"/>
      <c r="AU3618" s="61"/>
      <c r="AV3618" s="61"/>
      <c r="AW3618" s="60"/>
    </row>
    <row r="3619" s="59" customFormat="1" customHeight="1" spans="1:49">
      <c r="A3619" s="60"/>
      <c r="B3619" s="60"/>
      <c r="C3619" s="60"/>
      <c r="D3619" s="60"/>
      <c r="H3619" s="61"/>
      <c r="I3619" s="61"/>
      <c r="J3619" s="61"/>
      <c r="K3619" s="61"/>
      <c r="L3619" s="61"/>
      <c r="M3619" s="61"/>
      <c r="N3619" s="61"/>
      <c r="O3619" s="61"/>
      <c r="P3619" s="61"/>
      <c r="Q3619" s="61"/>
      <c r="R3619" s="61"/>
      <c r="S3619" s="61"/>
      <c r="T3619" s="61"/>
      <c r="U3619" s="61"/>
      <c r="V3619" s="61"/>
      <c r="W3619" s="61"/>
      <c r="X3619" s="61"/>
      <c r="Y3619" s="61"/>
      <c r="Z3619" s="61"/>
      <c r="AA3619" s="61"/>
      <c r="AB3619" s="61"/>
      <c r="AC3619" s="61"/>
      <c r="AD3619" s="61"/>
      <c r="AE3619" s="61"/>
      <c r="AF3619" s="61"/>
      <c r="AG3619" s="61"/>
      <c r="AH3619" s="61"/>
      <c r="AI3619" s="61"/>
      <c r="AJ3619" s="61"/>
      <c r="AK3619" s="61"/>
      <c r="AL3619" s="61"/>
      <c r="AM3619" s="61"/>
      <c r="AN3619" s="61"/>
      <c r="AO3619" s="61"/>
      <c r="AP3619" s="62"/>
      <c r="AQ3619" s="61"/>
      <c r="AR3619" s="61"/>
      <c r="AS3619" s="61"/>
      <c r="AT3619" s="61"/>
      <c r="AU3619" s="61"/>
      <c r="AV3619" s="61"/>
      <c r="AW3619" s="60"/>
    </row>
    <row r="3620" s="59" customFormat="1" customHeight="1" spans="1:49">
      <c r="A3620" s="60"/>
      <c r="B3620" s="60"/>
      <c r="C3620" s="60"/>
      <c r="D3620" s="60"/>
      <c r="H3620" s="61"/>
      <c r="I3620" s="61"/>
      <c r="J3620" s="61"/>
      <c r="K3620" s="61"/>
      <c r="L3620" s="61"/>
      <c r="M3620" s="61"/>
      <c r="N3620" s="61"/>
      <c r="O3620" s="61"/>
      <c r="P3620" s="61"/>
      <c r="Q3620" s="61"/>
      <c r="R3620" s="61"/>
      <c r="S3620" s="61"/>
      <c r="T3620" s="61"/>
      <c r="U3620" s="61"/>
      <c r="V3620" s="61"/>
      <c r="W3620" s="61"/>
      <c r="X3620" s="61"/>
      <c r="Y3620" s="61"/>
      <c r="Z3620" s="61"/>
      <c r="AA3620" s="61"/>
      <c r="AB3620" s="61"/>
      <c r="AC3620" s="61"/>
      <c r="AD3620" s="61"/>
      <c r="AE3620" s="61"/>
      <c r="AF3620" s="61"/>
      <c r="AG3620" s="61"/>
      <c r="AH3620" s="61"/>
      <c r="AI3620" s="61"/>
      <c r="AJ3620" s="61"/>
      <c r="AK3620" s="61"/>
      <c r="AL3620" s="61"/>
      <c r="AM3620" s="61"/>
      <c r="AN3620" s="61"/>
      <c r="AO3620" s="61"/>
      <c r="AP3620" s="62"/>
      <c r="AQ3620" s="61"/>
      <c r="AR3620" s="61"/>
      <c r="AS3620" s="61"/>
      <c r="AT3620" s="61"/>
      <c r="AU3620" s="61"/>
      <c r="AV3620" s="61"/>
      <c r="AW3620" s="60"/>
    </row>
    <row r="3621" s="59" customFormat="1" customHeight="1" spans="1:49">
      <c r="A3621" s="60"/>
      <c r="B3621" s="60"/>
      <c r="C3621" s="60"/>
      <c r="D3621" s="60"/>
      <c r="H3621" s="61"/>
      <c r="I3621" s="61"/>
      <c r="J3621" s="61"/>
      <c r="K3621" s="61"/>
      <c r="L3621" s="61"/>
      <c r="M3621" s="61"/>
      <c r="N3621" s="61"/>
      <c r="O3621" s="61"/>
      <c r="P3621" s="61"/>
      <c r="Q3621" s="61"/>
      <c r="R3621" s="61"/>
      <c r="S3621" s="61"/>
      <c r="T3621" s="61"/>
      <c r="U3621" s="61"/>
      <c r="V3621" s="61"/>
      <c r="W3621" s="61"/>
      <c r="X3621" s="61"/>
      <c r="Y3621" s="61"/>
      <c r="Z3621" s="61"/>
      <c r="AA3621" s="61"/>
      <c r="AB3621" s="61"/>
      <c r="AC3621" s="61"/>
      <c r="AD3621" s="61"/>
      <c r="AE3621" s="61"/>
      <c r="AF3621" s="61"/>
      <c r="AG3621" s="61"/>
      <c r="AH3621" s="61"/>
      <c r="AI3621" s="61"/>
      <c r="AJ3621" s="61"/>
      <c r="AK3621" s="61"/>
      <c r="AL3621" s="61"/>
      <c r="AM3621" s="61"/>
      <c r="AN3621" s="61"/>
      <c r="AO3621" s="61"/>
      <c r="AP3621" s="62"/>
      <c r="AQ3621" s="61"/>
      <c r="AR3621" s="61"/>
      <c r="AS3621" s="61"/>
      <c r="AT3621" s="61"/>
      <c r="AU3621" s="61"/>
      <c r="AV3621" s="61"/>
      <c r="AW3621" s="60"/>
    </row>
    <row r="3622" s="59" customFormat="1" customHeight="1" spans="1:49">
      <c r="A3622" s="60"/>
      <c r="B3622" s="60"/>
      <c r="C3622" s="60"/>
      <c r="D3622" s="60"/>
      <c r="H3622" s="61"/>
      <c r="I3622" s="61"/>
      <c r="J3622" s="61"/>
      <c r="K3622" s="61"/>
      <c r="L3622" s="61"/>
      <c r="M3622" s="61"/>
      <c r="N3622" s="61"/>
      <c r="O3622" s="61"/>
      <c r="P3622" s="61"/>
      <c r="Q3622" s="61"/>
      <c r="R3622" s="61"/>
      <c r="S3622" s="61"/>
      <c r="T3622" s="61"/>
      <c r="U3622" s="61"/>
      <c r="V3622" s="61"/>
      <c r="W3622" s="61"/>
      <c r="X3622" s="61"/>
      <c r="Y3622" s="61"/>
      <c r="Z3622" s="61"/>
      <c r="AA3622" s="61"/>
      <c r="AB3622" s="61"/>
      <c r="AC3622" s="61"/>
      <c r="AD3622" s="61"/>
      <c r="AE3622" s="61"/>
      <c r="AF3622" s="61"/>
      <c r="AG3622" s="61"/>
      <c r="AH3622" s="61"/>
      <c r="AI3622" s="61"/>
      <c r="AJ3622" s="61"/>
      <c r="AK3622" s="61"/>
      <c r="AL3622" s="61"/>
      <c r="AM3622" s="61"/>
      <c r="AN3622" s="61"/>
      <c r="AO3622" s="61"/>
      <c r="AP3622" s="62"/>
      <c r="AQ3622" s="61"/>
      <c r="AR3622" s="61"/>
      <c r="AS3622" s="61"/>
      <c r="AT3622" s="61"/>
      <c r="AU3622" s="61"/>
      <c r="AV3622" s="61"/>
      <c r="AW3622" s="60"/>
    </row>
    <row r="3623" s="59" customFormat="1" customHeight="1" spans="1:49">
      <c r="A3623" s="60"/>
      <c r="B3623" s="60"/>
      <c r="C3623" s="60"/>
      <c r="D3623" s="60"/>
      <c r="H3623" s="61"/>
      <c r="I3623" s="61"/>
      <c r="J3623" s="61"/>
      <c r="K3623" s="61"/>
      <c r="L3623" s="61"/>
      <c r="M3623" s="61"/>
      <c r="N3623" s="61"/>
      <c r="O3623" s="61"/>
      <c r="P3623" s="61"/>
      <c r="Q3623" s="61"/>
      <c r="R3623" s="61"/>
      <c r="S3623" s="61"/>
      <c r="T3623" s="61"/>
      <c r="U3623" s="61"/>
      <c r="V3623" s="61"/>
      <c r="W3623" s="61"/>
      <c r="X3623" s="61"/>
      <c r="Y3623" s="61"/>
      <c r="Z3623" s="61"/>
      <c r="AA3623" s="61"/>
      <c r="AB3623" s="61"/>
      <c r="AC3623" s="61"/>
      <c r="AD3623" s="61"/>
      <c r="AE3623" s="61"/>
      <c r="AF3623" s="61"/>
      <c r="AG3623" s="61"/>
      <c r="AH3623" s="61"/>
      <c r="AI3623" s="61"/>
      <c r="AJ3623" s="61"/>
      <c r="AK3623" s="61"/>
      <c r="AL3623" s="61"/>
      <c r="AM3623" s="61"/>
      <c r="AN3623" s="61"/>
      <c r="AO3623" s="61"/>
      <c r="AP3623" s="62"/>
      <c r="AQ3623" s="61"/>
      <c r="AR3623" s="61"/>
      <c r="AS3623" s="61"/>
      <c r="AT3623" s="61"/>
      <c r="AU3623" s="61"/>
      <c r="AV3623" s="61"/>
      <c r="AW3623" s="60"/>
    </row>
    <row r="3624" s="59" customFormat="1" customHeight="1" spans="1:49">
      <c r="A3624" s="60"/>
      <c r="B3624" s="60"/>
      <c r="C3624" s="60"/>
      <c r="D3624" s="60"/>
      <c r="H3624" s="61"/>
      <c r="I3624" s="61"/>
      <c r="J3624" s="61"/>
      <c r="K3624" s="61"/>
      <c r="L3624" s="61"/>
      <c r="M3624" s="61"/>
      <c r="N3624" s="61"/>
      <c r="O3624" s="61"/>
      <c r="P3624" s="61"/>
      <c r="Q3624" s="61"/>
      <c r="R3624" s="61"/>
      <c r="S3624" s="61"/>
      <c r="T3624" s="61"/>
      <c r="U3624" s="61"/>
      <c r="V3624" s="61"/>
      <c r="W3624" s="61"/>
      <c r="X3624" s="61"/>
      <c r="Y3624" s="61"/>
      <c r="Z3624" s="61"/>
      <c r="AA3624" s="61"/>
      <c r="AB3624" s="61"/>
      <c r="AC3624" s="61"/>
      <c r="AD3624" s="61"/>
      <c r="AE3624" s="61"/>
      <c r="AF3624" s="61"/>
      <c r="AG3624" s="61"/>
      <c r="AH3624" s="61"/>
      <c r="AI3624" s="61"/>
      <c r="AJ3624" s="61"/>
      <c r="AK3624" s="61"/>
      <c r="AL3624" s="61"/>
      <c r="AM3624" s="61"/>
      <c r="AN3624" s="61"/>
      <c r="AO3624" s="61"/>
      <c r="AP3624" s="62"/>
      <c r="AQ3624" s="61"/>
      <c r="AR3624" s="61"/>
      <c r="AS3624" s="61"/>
      <c r="AT3624" s="61"/>
      <c r="AU3624" s="61"/>
      <c r="AV3624" s="61"/>
      <c r="AW3624" s="60"/>
    </row>
    <row r="3625" s="59" customFormat="1" customHeight="1" spans="1:49">
      <c r="A3625" s="60"/>
      <c r="B3625" s="60"/>
      <c r="C3625" s="60"/>
      <c r="D3625" s="60"/>
      <c r="H3625" s="61"/>
      <c r="I3625" s="61"/>
      <c r="J3625" s="61"/>
      <c r="K3625" s="61"/>
      <c r="L3625" s="61"/>
      <c r="M3625" s="61"/>
      <c r="N3625" s="61"/>
      <c r="O3625" s="61"/>
      <c r="P3625" s="61"/>
      <c r="Q3625" s="61"/>
      <c r="R3625" s="61"/>
      <c r="S3625" s="61"/>
      <c r="T3625" s="61"/>
      <c r="U3625" s="61"/>
      <c r="V3625" s="61"/>
      <c r="W3625" s="61"/>
      <c r="X3625" s="61"/>
      <c r="Y3625" s="61"/>
      <c r="Z3625" s="61"/>
      <c r="AA3625" s="61"/>
      <c r="AB3625" s="61"/>
      <c r="AC3625" s="61"/>
      <c r="AD3625" s="61"/>
      <c r="AE3625" s="61"/>
      <c r="AF3625" s="61"/>
      <c r="AG3625" s="61"/>
      <c r="AH3625" s="61"/>
      <c r="AI3625" s="61"/>
      <c r="AJ3625" s="61"/>
      <c r="AK3625" s="61"/>
      <c r="AL3625" s="61"/>
      <c r="AM3625" s="61"/>
      <c r="AN3625" s="61"/>
      <c r="AO3625" s="61"/>
      <c r="AP3625" s="62"/>
      <c r="AQ3625" s="61"/>
      <c r="AR3625" s="61"/>
      <c r="AS3625" s="61"/>
      <c r="AT3625" s="61"/>
      <c r="AU3625" s="61"/>
      <c r="AV3625" s="61"/>
      <c r="AW3625" s="60"/>
    </row>
    <row r="3626" s="59" customFormat="1" customHeight="1" spans="1:49">
      <c r="A3626" s="60"/>
      <c r="B3626" s="60"/>
      <c r="C3626" s="60"/>
      <c r="D3626" s="60"/>
      <c r="H3626" s="61"/>
      <c r="I3626" s="61"/>
      <c r="J3626" s="61"/>
      <c r="K3626" s="61"/>
      <c r="L3626" s="61"/>
      <c r="M3626" s="61"/>
      <c r="N3626" s="61"/>
      <c r="O3626" s="61"/>
      <c r="P3626" s="61"/>
      <c r="Q3626" s="61"/>
      <c r="R3626" s="61"/>
      <c r="S3626" s="61"/>
      <c r="T3626" s="61"/>
      <c r="U3626" s="61"/>
      <c r="V3626" s="61"/>
      <c r="W3626" s="61"/>
      <c r="X3626" s="61"/>
      <c r="Y3626" s="61"/>
      <c r="Z3626" s="61"/>
      <c r="AA3626" s="61"/>
      <c r="AB3626" s="61"/>
      <c r="AC3626" s="61"/>
      <c r="AD3626" s="61"/>
      <c r="AE3626" s="61"/>
      <c r="AF3626" s="61"/>
      <c r="AG3626" s="61"/>
      <c r="AH3626" s="61"/>
      <c r="AI3626" s="61"/>
      <c r="AJ3626" s="61"/>
      <c r="AK3626" s="61"/>
      <c r="AL3626" s="61"/>
      <c r="AM3626" s="61"/>
      <c r="AN3626" s="61"/>
      <c r="AO3626" s="61"/>
      <c r="AP3626" s="62"/>
      <c r="AQ3626" s="61"/>
      <c r="AR3626" s="61"/>
      <c r="AS3626" s="61"/>
      <c r="AT3626" s="61"/>
      <c r="AU3626" s="61"/>
      <c r="AV3626" s="61"/>
      <c r="AW3626" s="60"/>
    </row>
    <row r="3627" s="59" customFormat="1" customHeight="1" spans="1:49">
      <c r="A3627" s="60"/>
      <c r="B3627" s="60"/>
      <c r="C3627" s="60"/>
      <c r="D3627" s="60"/>
      <c r="H3627" s="61"/>
      <c r="I3627" s="61"/>
      <c r="J3627" s="61"/>
      <c r="K3627" s="61"/>
      <c r="L3627" s="61"/>
      <c r="M3627" s="61"/>
      <c r="N3627" s="61"/>
      <c r="O3627" s="61"/>
      <c r="P3627" s="61"/>
      <c r="Q3627" s="61"/>
      <c r="R3627" s="61"/>
      <c r="S3627" s="61"/>
      <c r="T3627" s="61"/>
      <c r="U3627" s="61"/>
      <c r="V3627" s="61"/>
      <c r="W3627" s="61"/>
      <c r="X3627" s="61"/>
      <c r="Y3627" s="61"/>
      <c r="Z3627" s="61"/>
      <c r="AA3627" s="61"/>
      <c r="AB3627" s="61"/>
      <c r="AC3627" s="61"/>
      <c r="AD3627" s="61"/>
      <c r="AE3627" s="61"/>
      <c r="AF3627" s="61"/>
      <c r="AG3627" s="61"/>
      <c r="AH3627" s="61"/>
      <c r="AI3627" s="61"/>
      <c r="AJ3627" s="61"/>
      <c r="AK3627" s="61"/>
      <c r="AL3627" s="61"/>
      <c r="AM3627" s="61"/>
      <c r="AN3627" s="61"/>
      <c r="AO3627" s="61"/>
      <c r="AP3627" s="62"/>
      <c r="AQ3627" s="61"/>
      <c r="AR3627" s="61"/>
      <c r="AS3627" s="61"/>
      <c r="AT3627" s="61"/>
      <c r="AU3627" s="61"/>
      <c r="AV3627" s="61"/>
      <c r="AW3627" s="60"/>
    </row>
    <row r="3628" s="59" customFormat="1" customHeight="1" spans="1:49">
      <c r="A3628" s="60"/>
      <c r="B3628" s="60"/>
      <c r="C3628" s="60"/>
      <c r="D3628" s="60"/>
      <c r="H3628" s="61"/>
      <c r="I3628" s="61"/>
      <c r="J3628" s="61"/>
      <c r="K3628" s="61"/>
      <c r="L3628" s="61"/>
      <c r="M3628" s="61"/>
      <c r="N3628" s="61"/>
      <c r="O3628" s="61"/>
      <c r="P3628" s="61"/>
      <c r="Q3628" s="61"/>
      <c r="R3628" s="61"/>
      <c r="S3628" s="61"/>
      <c r="T3628" s="61"/>
      <c r="U3628" s="61"/>
      <c r="V3628" s="61"/>
      <c r="W3628" s="61"/>
      <c r="X3628" s="61"/>
      <c r="Y3628" s="61"/>
      <c r="Z3628" s="61"/>
      <c r="AA3628" s="61"/>
      <c r="AB3628" s="61"/>
      <c r="AC3628" s="61"/>
      <c r="AD3628" s="61"/>
      <c r="AE3628" s="61"/>
      <c r="AF3628" s="61"/>
      <c r="AG3628" s="61"/>
      <c r="AH3628" s="61"/>
      <c r="AI3628" s="61"/>
      <c r="AJ3628" s="61"/>
      <c r="AK3628" s="61"/>
      <c r="AL3628" s="61"/>
      <c r="AM3628" s="61"/>
      <c r="AN3628" s="61"/>
      <c r="AO3628" s="61"/>
      <c r="AP3628" s="62"/>
      <c r="AQ3628" s="61"/>
      <c r="AR3628" s="61"/>
      <c r="AS3628" s="61"/>
      <c r="AT3628" s="61"/>
      <c r="AU3628" s="61"/>
      <c r="AV3628" s="61"/>
      <c r="AW3628" s="60"/>
    </row>
    <row r="3629" s="59" customFormat="1" customHeight="1" spans="1:49">
      <c r="A3629" s="60"/>
      <c r="B3629" s="60"/>
      <c r="C3629" s="60"/>
      <c r="D3629" s="60"/>
      <c r="H3629" s="61"/>
      <c r="I3629" s="61"/>
      <c r="J3629" s="61"/>
      <c r="K3629" s="61"/>
      <c r="L3629" s="61"/>
      <c r="M3629" s="61"/>
      <c r="N3629" s="61"/>
      <c r="O3629" s="61"/>
      <c r="P3629" s="61"/>
      <c r="Q3629" s="61"/>
      <c r="R3629" s="61"/>
      <c r="S3629" s="61"/>
      <c r="T3629" s="61"/>
      <c r="U3629" s="61"/>
      <c r="V3629" s="61"/>
      <c r="W3629" s="61"/>
      <c r="X3629" s="61"/>
      <c r="Y3629" s="61"/>
      <c r="Z3629" s="61"/>
      <c r="AA3629" s="61"/>
      <c r="AB3629" s="61"/>
      <c r="AC3629" s="61"/>
      <c r="AD3629" s="61"/>
      <c r="AE3629" s="61"/>
      <c r="AF3629" s="61"/>
      <c r="AG3629" s="61"/>
      <c r="AH3629" s="61"/>
      <c r="AI3629" s="61"/>
      <c r="AJ3629" s="61"/>
      <c r="AK3629" s="61"/>
      <c r="AL3629" s="61"/>
      <c r="AM3629" s="61"/>
      <c r="AN3629" s="61"/>
      <c r="AO3629" s="61"/>
      <c r="AP3629" s="62"/>
      <c r="AQ3629" s="61"/>
      <c r="AR3629" s="61"/>
      <c r="AS3629" s="61"/>
      <c r="AT3629" s="61"/>
      <c r="AU3629" s="61"/>
      <c r="AV3629" s="61"/>
      <c r="AW3629" s="60"/>
    </row>
    <row r="3630" s="59" customFormat="1" customHeight="1" spans="1:49">
      <c r="A3630" s="60"/>
      <c r="B3630" s="60"/>
      <c r="C3630" s="60"/>
      <c r="D3630" s="60"/>
      <c r="H3630" s="61"/>
      <c r="I3630" s="61"/>
      <c r="J3630" s="61"/>
      <c r="K3630" s="61"/>
      <c r="L3630" s="61"/>
      <c r="M3630" s="61"/>
      <c r="N3630" s="61"/>
      <c r="O3630" s="61"/>
      <c r="P3630" s="61"/>
      <c r="Q3630" s="61"/>
      <c r="R3630" s="61"/>
      <c r="S3630" s="61"/>
      <c r="T3630" s="61"/>
      <c r="U3630" s="61"/>
      <c r="V3630" s="61"/>
      <c r="W3630" s="61"/>
      <c r="X3630" s="61"/>
      <c r="Y3630" s="61"/>
      <c r="Z3630" s="61"/>
      <c r="AA3630" s="61"/>
      <c r="AB3630" s="61"/>
      <c r="AC3630" s="61"/>
      <c r="AD3630" s="61"/>
      <c r="AE3630" s="61"/>
      <c r="AF3630" s="61"/>
      <c r="AG3630" s="61"/>
      <c r="AH3630" s="61"/>
      <c r="AI3630" s="61"/>
      <c r="AJ3630" s="61"/>
      <c r="AK3630" s="61"/>
      <c r="AL3630" s="61"/>
      <c r="AM3630" s="61"/>
      <c r="AN3630" s="61"/>
      <c r="AO3630" s="61"/>
      <c r="AP3630" s="62"/>
      <c r="AQ3630" s="61"/>
      <c r="AR3630" s="61"/>
      <c r="AS3630" s="61"/>
      <c r="AT3630" s="61"/>
      <c r="AU3630" s="61"/>
      <c r="AV3630" s="61"/>
      <c r="AW3630" s="60"/>
    </row>
    <row r="3631" s="59" customFormat="1" customHeight="1" spans="1:49">
      <c r="A3631" s="60"/>
      <c r="B3631" s="60"/>
      <c r="C3631" s="60"/>
      <c r="D3631" s="60"/>
      <c r="H3631" s="61"/>
      <c r="I3631" s="61"/>
      <c r="J3631" s="61"/>
      <c r="K3631" s="61"/>
      <c r="L3631" s="61"/>
      <c r="M3631" s="61"/>
      <c r="N3631" s="61"/>
      <c r="O3631" s="61"/>
      <c r="P3631" s="61"/>
      <c r="Q3631" s="61"/>
      <c r="R3631" s="61"/>
      <c r="S3631" s="61"/>
      <c r="T3631" s="61"/>
      <c r="U3631" s="61"/>
      <c r="V3631" s="61"/>
      <c r="W3631" s="61"/>
      <c r="X3631" s="61"/>
      <c r="Y3631" s="61"/>
      <c r="Z3631" s="61"/>
      <c r="AA3631" s="61"/>
      <c r="AB3631" s="61"/>
      <c r="AC3631" s="61"/>
      <c r="AD3631" s="61"/>
      <c r="AE3631" s="61"/>
      <c r="AF3631" s="61"/>
      <c r="AG3631" s="61"/>
      <c r="AH3631" s="61"/>
      <c r="AI3631" s="61"/>
      <c r="AJ3631" s="61"/>
      <c r="AK3631" s="61"/>
      <c r="AL3631" s="61"/>
      <c r="AM3631" s="61"/>
      <c r="AN3631" s="61"/>
      <c r="AO3631" s="61"/>
      <c r="AP3631" s="62"/>
      <c r="AQ3631" s="61"/>
      <c r="AR3631" s="61"/>
      <c r="AS3631" s="61"/>
      <c r="AT3631" s="61"/>
      <c r="AU3631" s="61"/>
      <c r="AV3631" s="61"/>
      <c r="AW3631" s="60"/>
    </row>
    <row r="3632" s="59" customFormat="1" customHeight="1" spans="1:49">
      <c r="A3632" s="60"/>
      <c r="B3632" s="60"/>
      <c r="C3632" s="60"/>
      <c r="D3632" s="60"/>
      <c r="H3632" s="61"/>
      <c r="I3632" s="61"/>
      <c r="J3632" s="61"/>
      <c r="K3632" s="61"/>
      <c r="L3632" s="61"/>
      <c r="M3632" s="61"/>
      <c r="N3632" s="61"/>
      <c r="O3632" s="61"/>
      <c r="P3632" s="61"/>
      <c r="Q3632" s="61"/>
      <c r="R3632" s="61"/>
      <c r="S3632" s="61"/>
      <c r="T3632" s="61"/>
      <c r="U3632" s="61"/>
      <c r="V3632" s="61"/>
      <c r="W3632" s="61"/>
      <c r="X3632" s="61"/>
      <c r="Y3632" s="61"/>
      <c r="Z3632" s="61"/>
      <c r="AA3632" s="61"/>
      <c r="AB3632" s="61"/>
      <c r="AC3632" s="61"/>
      <c r="AD3632" s="61"/>
      <c r="AE3632" s="61"/>
      <c r="AF3632" s="61"/>
      <c r="AG3632" s="61"/>
      <c r="AH3632" s="61"/>
      <c r="AI3632" s="61"/>
      <c r="AJ3632" s="61"/>
      <c r="AK3632" s="61"/>
      <c r="AL3632" s="61"/>
      <c r="AM3632" s="61"/>
      <c r="AN3632" s="61"/>
      <c r="AO3632" s="61"/>
      <c r="AP3632" s="62"/>
      <c r="AQ3632" s="61"/>
      <c r="AR3632" s="61"/>
      <c r="AS3632" s="61"/>
      <c r="AT3632" s="61"/>
      <c r="AU3632" s="61"/>
      <c r="AV3632" s="61"/>
      <c r="AW3632" s="60"/>
    </row>
    <row r="3633" s="59" customFormat="1" customHeight="1" spans="1:49">
      <c r="A3633" s="60"/>
      <c r="B3633" s="60"/>
      <c r="C3633" s="60"/>
      <c r="D3633" s="60"/>
      <c r="H3633" s="61"/>
      <c r="I3633" s="61"/>
      <c r="J3633" s="61"/>
      <c r="K3633" s="61"/>
      <c r="L3633" s="61"/>
      <c r="M3633" s="61"/>
      <c r="N3633" s="61"/>
      <c r="O3633" s="61"/>
      <c r="P3633" s="61"/>
      <c r="Q3633" s="61"/>
      <c r="R3633" s="61"/>
      <c r="S3633" s="61"/>
      <c r="T3633" s="61"/>
      <c r="U3633" s="61"/>
      <c r="V3633" s="61"/>
      <c r="W3633" s="61"/>
      <c r="X3633" s="61"/>
      <c r="Y3633" s="61"/>
      <c r="Z3633" s="61"/>
      <c r="AA3633" s="61"/>
      <c r="AB3633" s="61"/>
      <c r="AC3633" s="61"/>
      <c r="AD3633" s="61"/>
      <c r="AE3633" s="61"/>
      <c r="AF3633" s="61"/>
      <c r="AG3633" s="61"/>
      <c r="AH3633" s="61"/>
      <c r="AI3633" s="61"/>
      <c r="AJ3633" s="61"/>
      <c r="AK3633" s="61"/>
      <c r="AL3633" s="61"/>
      <c r="AM3633" s="61"/>
      <c r="AN3633" s="61"/>
      <c r="AO3633" s="61"/>
      <c r="AP3633" s="62"/>
      <c r="AQ3633" s="61"/>
      <c r="AR3633" s="61"/>
      <c r="AS3633" s="61"/>
      <c r="AT3633" s="61"/>
      <c r="AU3633" s="61"/>
      <c r="AV3633" s="61"/>
      <c r="AW3633" s="60"/>
    </row>
    <row r="3634" s="59" customFormat="1" customHeight="1" spans="1:49">
      <c r="A3634" s="60"/>
      <c r="B3634" s="60"/>
      <c r="C3634" s="60"/>
      <c r="D3634" s="60"/>
      <c r="H3634" s="61"/>
      <c r="I3634" s="61"/>
      <c r="J3634" s="61"/>
      <c r="K3634" s="61"/>
      <c r="L3634" s="61"/>
      <c r="M3634" s="61"/>
      <c r="N3634" s="61"/>
      <c r="O3634" s="61"/>
      <c r="P3634" s="61"/>
      <c r="Q3634" s="61"/>
      <c r="R3634" s="61"/>
      <c r="S3634" s="61"/>
      <c r="T3634" s="61"/>
      <c r="U3634" s="61"/>
      <c r="V3634" s="61"/>
      <c r="W3634" s="61"/>
      <c r="X3634" s="61"/>
      <c r="Y3634" s="61"/>
      <c r="Z3634" s="61"/>
      <c r="AA3634" s="61"/>
      <c r="AB3634" s="61"/>
      <c r="AC3634" s="61"/>
      <c r="AD3634" s="61"/>
      <c r="AE3634" s="61"/>
      <c r="AF3634" s="61"/>
      <c r="AG3634" s="61"/>
      <c r="AH3634" s="61"/>
      <c r="AI3634" s="61"/>
      <c r="AJ3634" s="61"/>
      <c r="AK3634" s="61"/>
      <c r="AL3634" s="61"/>
      <c r="AM3634" s="61"/>
      <c r="AN3634" s="61"/>
      <c r="AO3634" s="61"/>
      <c r="AP3634" s="62"/>
      <c r="AQ3634" s="61"/>
      <c r="AR3634" s="61"/>
      <c r="AS3634" s="61"/>
      <c r="AT3634" s="61"/>
      <c r="AU3634" s="61"/>
      <c r="AV3634" s="61"/>
      <c r="AW3634" s="60"/>
    </row>
    <row r="3635" s="59" customFormat="1" customHeight="1" spans="1:49">
      <c r="A3635" s="60"/>
      <c r="B3635" s="60"/>
      <c r="C3635" s="60"/>
      <c r="D3635" s="60"/>
      <c r="H3635" s="61"/>
      <c r="I3635" s="61"/>
      <c r="J3635" s="61"/>
      <c r="K3635" s="61"/>
      <c r="L3635" s="61"/>
      <c r="M3635" s="61"/>
      <c r="N3635" s="61"/>
      <c r="O3635" s="61"/>
      <c r="P3635" s="61"/>
      <c r="Q3635" s="61"/>
      <c r="R3635" s="61"/>
      <c r="S3635" s="61"/>
      <c r="T3635" s="61"/>
      <c r="U3635" s="61"/>
      <c r="V3635" s="61"/>
      <c r="W3635" s="61"/>
      <c r="X3635" s="61"/>
      <c r="Y3635" s="61"/>
      <c r="Z3635" s="61"/>
      <c r="AA3635" s="61"/>
      <c r="AB3635" s="61"/>
      <c r="AC3635" s="61"/>
      <c r="AD3635" s="61"/>
      <c r="AE3635" s="61"/>
      <c r="AF3635" s="61"/>
      <c r="AG3635" s="61"/>
      <c r="AH3635" s="61"/>
      <c r="AI3635" s="61"/>
      <c r="AJ3635" s="61"/>
      <c r="AK3635" s="61"/>
      <c r="AL3635" s="61"/>
      <c r="AM3635" s="61"/>
      <c r="AN3635" s="61"/>
      <c r="AO3635" s="61"/>
      <c r="AP3635" s="62"/>
      <c r="AQ3635" s="61"/>
      <c r="AR3635" s="61"/>
      <c r="AS3635" s="61"/>
      <c r="AT3635" s="61"/>
      <c r="AU3635" s="61"/>
      <c r="AV3635" s="61"/>
      <c r="AW3635" s="60"/>
    </row>
    <row r="3636" s="59" customFormat="1" customHeight="1" spans="1:49">
      <c r="A3636" s="60"/>
      <c r="B3636" s="60"/>
      <c r="C3636" s="60"/>
      <c r="D3636" s="60"/>
      <c r="H3636" s="61"/>
      <c r="I3636" s="61"/>
      <c r="J3636" s="61"/>
      <c r="K3636" s="61"/>
      <c r="L3636" s="61"/>
      <c r="M3636" s="61"/>
      <c r="N3636" s="61"/>
      <c r="O3636" s="61"/>
      <c r="P3636" s="61"/>
      <c r="Q3636" s="61"/>
      <c r="R3636" s="61"/>
      <c r="S3636" s="61"/>
      <c r="T3636" s="61"/>
      <c r="U3636" s="61"/>
      <c r="V3636" s="61"/>
      <c r="W3636" s="61"/>
      <c r="X3636" s="61"/>
      <c r="Y3636" s="61"/>
      <c r="Z3636" s="61"/>
      <c r="AA3636" s="61"/>
      <c r="AB3636" s="61"/>
      <c r="AC3636" s="61"/>
      <c r="AD3636" s="61"/>
      <c r="AE3636" s="61"/>
      <c r="AF3636" s="61"/>
      <c r="AG3636" s="61"/>
      <c r="AH3636" s="61"/>
      <c r="AI3636" s="61"/>
      <c r="AJ3636" s="61"/>
      <c r="AK3636" s="61"/>
      <c r="AL3636" s="61"/>
      <c r="AM3636" s="61"/>
      <c r="AN3636" s="61"/>
      <c r="AO3636" s="61"/>
      <c r="AP3636" s="62"/>
      <c r="AQ3636" s="61"/>
      <c r="AR3636" s="61"/>
      <c r="AS3636" s="61"/>
      <c r="AT3636" s="61"/>
      <c r="AU3636" s="61"/>
      <c r="AV3636" s="61"/>
      <c r="AW3636" s="60"/>
    </row>
    <row r="3637" s="59" customFormat="1" customHeight="1" spans="1:49">
      <c r="A3637" s="60"/>
      <c r="B3637" s="60"/>
      <c r="C3637" s="60"/>
      <c r="D3637" s="60"/>
      <c r="H3637" s="61"/>
      <c r="I3637" s="61"/>
      <c r="J3637" s="61"/>
      <c r="K3637" s="61"/>
      <c r="L3637" s="61"/>
      <c r="M3637" s="61"/>
      <c r="N3637" s="61"/>
      <c r="O3637" s="61"/>
      <c r="P3637" s="61"/>
      <c r="Q3637" s="61"/>
      <c r="R3637" s="61"/>
      <c r="S3637" s="61"/>
      <c r="T3637" s="61"/>
      <c r="U3637" s="61"/>
      <c r="V3637" s="61"/>
      <c r="W3637" s="61"/>
      <c r="X3637" s="61"/>
      <c r="Y3637" s="61"/>
      <c r="Z3637" s="61"/>
      <c r="AA3637" s="61"/>
      <c r="AB3637" s="61"/>
      <c r="AC3637" s="61"/>
      <c r="AD3637" s="61"/>
      <c r="AE3637" s="61"/>
      <c r="AF3637" s="61"/>
      <c r="AG3637" s="61"/>
      <c r="AH3637" s="61"/>
      <c r="AI3637" s="61"/>
      <c r="AJ3637" s="61"/>
      <c r="AK3637" s="61"/>
      <c r="AL3637" s="61"/>
      <c r="AM3637" s="61"/>
      <c r="AN3637" s="61"/>
      <c r="AO3637" s="61"/>
      <c r="AP3637" s="62"/>
      <c r="AQ3637" s="61"/>
      <c r="AR3637" s="61"/>
      <c r="AS3637" s="61"/>
      <c r="AT3637" s="61"/>
      <c r="AU3637" s="61"/>
      <c r="AV3637" s="61"/>
      <c r="AW3637" s="60"/>
    </row>
    <row r="3638" s="59" customFormat="1" customHeight="1" spans="1:49">
      <c r="A3638" s="60"/>
      <c r="B3638" s="60"/>
      <c r="C3638" s="60"/>
      <c r="D3638" s="60"/>
      <c r="H3638" s="61"/>
      <c r="I3638" s="61"/>
      <c r="J3638" s="61"/>
      <c r="K3638" s="61"/>
      <c r="L3638" s="61"/>
      <c r="M3638" s="61"/>
      <c r="N3638" s="61"/>
      <c r="O3638" s="61"/>
      <c r="P3638" s="61"/>
      <c r="Q3638" s="61"/>
      <c r="R3638" s="61"/>
      <c r="S3638" s="61"/>
      <c r="T3638" s="61"/>
      <c r="U3638" s="61"/>
      <c r="V3638" s="61"/>
      <c r="W3638" s="61"/>
      <c r="X3638" s="61"/>
      <c r="Y3638" s="61"/>
      <c r="Z3638" s="61"/>
      <c r="AA3638" s="61"/>
      <c r="AB3638" s="61"/>
      <c r="AC3638" s="61"/>
      <c r="AD3638" s="61"/>
      <c r="AE3638" s="61"/>
      <c r="AF3638" s="61"/>
      <c r="AG3638" s="61"/>
      <c r="AH3638" s="61"/>
      <c r="AI3638" s="61"/>
      <c r="AJ3638" s="61"/>
      <c r="AK3638" s="61"/>
      <c r="AL3638" s="61"/>
      <c r="AM3638" s="61"/>
      <c r="AN3638" s="61"/>
      <c r="AO3638" s="61"/>
      <c r="AP3638" s="62"/>
      <c r="AQ3638" s="61"/>
      <c r="AR3638" s="61"/>
      <c r="AS3638" s="61"/>
      <c r="AT3638" s="61"/>
      <c r="AU3638" s="61"/>
      <c r="AV3638" s="61"/>
      <c r="AW3638" s="60"/>
    </row>
    <row r="3639" s="59" customFormat="1" customHeight="1" spans="1:49">
      <c r="A3639" s="60"/>
      <c r="B3639" s="60"/>
      <c r="C3639" s="60"/>
      <c r="D3639" s="60"/>
      <c r="H3639" s="61"/>
      <c r="I3639" s="61"/>
      <c r="J3639" s="61"/>
      <c r="K3639" s="61"/>
      <c r="L3639" s="61"/>
      <c r="M3639" s="61"/>
      <c r="N3639" s="61"/>
      <c r="O3639" s="61"/>
      <c r="P3639" s="61"/>
      <c r="Q3639" s="61"/>
      <c r="R3639" s="61"/>
      <c r="S3639" s="61"/>
      <c r="T3639" s="61"/>
      <c r="U3639" s="61"/>
      <c r="V3639" s="61"/>
      <c r="W3639" s="61"/>
      <c r="X3639" s="61"/>
      <c r="Y3639" s="61"/>
      <c r="Z3639" s="61"/>
      <c r="AA3639" s="61"/>
      <c r="AB3639" s="61"/>
      <c r="AC3639" s="61"/>
      <c r="AD3639" s="61"/>
      <c r="AE3639" s="61"/>
      <c r="AF3639" s="61"/>
      <c r="AG3639" s="61"/>
      <c r="AH3639" s="61"/>
      <c r="AI3639" s="61"/>
      <c r="AJ3639" s="61"/>
      <c r="AK3639" s="61"/>
      <c r="AL3639" s="61"/>
      <c r="AM3639" s="61"/>
      <c r="AN3639" s="61"/>
      <c r="AO3639" s="61"/>
      <c r="AP3639" s="62"/>
      <c r="AQ3639" s="61"/>
      <c r="AR3639" s="61"/>
      <c r="AS3639" s="61"/>
      <c r="AT3639" s="61"/>
      <c r="AU3639" s="61"/>
      <c r="AV3639" s="61"/>
      <c r="AW3639" s="60"/>
    </row>
    <row r="3640" s="59" customFormat="1" customHeight="1" spans="1:49">
      <c r="A3640" s="60"/>
      <c r="B3640" s="60"/>
      <c r="C3640" s="60"/>
      <c r="D3640" s="60"/>
      <c r="H3640" s="61"/>
      <c r="I3640" s="61"/>
      <c r="J3640" s="61"/>
      <c r="K3640" s="61"/>
      <c r="L3640" s="61"/>
      <c r="M3640" s="61"/>
      <c r="N3640" s="61"/>
      <c r="O3640" s="61"/>
      <c r="P3640" s="61"/>
      <c r="Q3640" s="61"/>
      <c r="R3640" s="61"/>
      <c r="S3640" s="61"/>
      <c r="T3640" s="61"/>
      <c r="U3640" s="61"/>
      <c r="V3640" s="61"/>
      <c r="W3640" s="61"/>
      <c r="X3640" s="61"/>
      <c r="Y3640" s="61"/>
      <c r="Z3640" s="61"/>
      <c r="AA3640" s="61"/>
      <c r="AB3640" s="61"/>
      <c r="AC3640" s="61"/>
      <c r="AD3640" s="61"/>
      <c r="AE3640" s="61"/>
      <c r="AF3640" s="61"/>
      <c r="AG3640" s="61"/>
      <c r="AH3640" s="61"/>
      <c r="AI3640" s="61"/>
      <c r="AJ3640" s="61"/>
      <c r="AK3640" s="61"/>
      <c r="AL3640" s="61"/>
      <c r="AM3640" s="61"/>
      <c r="AN3640" s="61"/>
      <c r="AO3640" s="61"/>
      <c r="AP3640" s="62"/>
      <c r="AQ3640" s="61"/>
      <c r="AR3640" s="61"/>
      <c r="AS3640" s="61"/>
      <c r="AT3640" s="61"/>
      <c r="AU3640" s="61"/>
      <c r="AV3640" s="61"/>
      <c r="AW3640" s="60"/>
    </row>
    <row r="3641" s="59" customFormat="1" customHeight="1" spans="1:49">
      <c r="A3641" s="60"/>
      <c r="B3641" s="60"/>
      <c r="C3641" s="60"/>
      <c r="D3641" s="60"/>
      <c r="H3641" s="61"/>
      <c r="I3641" s="61"/>
      <c r="J3641" s="61"/>
      <c r="K3641" s="61"/>
      <c r="L3641" s="61"/>
      <c r="M3641" s="61"/>
      <c r="N3641" s="61"/>
      <c r="O3641" s="61"/>
      <c r="P3641" s="61"/>
      <c r="Q3641" s="61"/>
      <c r="R3641" s="61"/>
      <c r="S3641" s="61"/>
      <c r="T3641" s="61"/>
      <c r="U3641" s="61"/>
      <c r="V3641" s="61"/>
      <c r="W3641" s="61"/>
      <c r="X3641" s="61"/>
      <c r="Y3641" s="61"/>
      <c r="Z3641" s="61"/>
      <c r="AA3641" s="61"/>
      <c r="AB3641" s="61"/>
      <c r="AC3641" s="61"/>
      <c r="AD3641" s="61"/>
      <c r="AE3641" s="61"/>
      <c r="AF3641" s="61"/>
      <c r="AG3641" s="61"/>
      <c r="AH3641" s="61"/>
      <c r="AI3641" s="61"/>
      <c r="AJ3641" s="61"/>
      <c r="AK3641" s="61"/>
      <c r="AL3641" s="61"/>
      <c r="AM3641" s="61"/>
      <c r="AN3641" s="61"/>
      <c r="AO3641" s="61"/>
      <c r="AP3641" s="62"/>
      <c r="AQ3641" s="61"/>
      <c r="AR3641" s="61"/>
      <c r="AS3641" s="61"/>
      <c r="AT3641" s="61"/>
      <c r="AU3641" s="61"/>
      <c r="AV3641" s="61"/>
      <c r="AW3641" s="60"/>
    </row>
    <row r="3642" s="59" customFormat="1" customHeight="1" spans="1:49">
      <c r="A3642" s="60"/>
      <c r="B3642" s="60"/>
      <c r="C3642" s="60"/>
      <c r="D3642" s="60"/>
      <c r="H3642" s="61"/>
      <c r="I3642" s="61"/>
      <c r="J3642" s="61"/>
      <c r="K3642" s="61"/>
      <c r="L3642" s="61"/>
      <c r="M3642" s="61"/>
      <c r="N3642" s="61"/>
      <c r="O3642" s="61"/>
      <c r="P3642" s="61"/>
      <c r="Q3642" s="61"/>
      <c r="R3642" s="61"/>
      <c r="S3642" s="61"/>
      <c r="T3642" s="61"/>
      <c r="U3642" s="61"/>
      <c r="V3642" s="61"/>
      <c r="W3642" s="61"/>
      <c r="X3642" s="61"/>
      <c r="Y3642" s="61"/>
      <c r="Z3642" s="61"/>
      <c r="AA3642" s="61"/>
      <c r="AB3642" s="61"/>
      <c r="AC3642" s="61"/>
      <c r="AD3642" s="61"/>
      <c r="AE3642" s="61"/>
      <c r="AF3642" s="61"/>
      <c r="AG3642" s="61"/>
      <c r="AH3642" s="61"/>
      <c r="AI3642" s="61"/>
      <c r="AJ3642" s="61"/>
      <c r="AK3642" s="61"/>
      <c r="AL3642" s="61"/>
      <c r="AM3642" s="61"/>
      <c r="AN3642" s="61"/>
      <c r="AO3642" s="61"/>
      <c r="AP3642" s="62"/>
      <c r="AQ3642" s="61"/>
      <c r="AR3642" s="61"/>
      <c r="AS3642" s="61"/>
      <c r="AT3642" s="61"/>
      <c r="AU3642" s="61"/>
      <c r="AV3642" s="61"/>
      <c r="AW3642" s="60"/>
    </row>
    <row r="3643" s="59" customFormat="1" customHeight="1" spans="1:49">
      <c r="A3643" s="60"/>
      <c r="B3643" s="60"/>
      <c r="C3643" s="60"/>
      <c r="D3643" s="60"/>
      <c r="H3643" s="61"/>
      <c r="I3643" s="61"/>
      <c r="J3643" s="61"/>
      <c r="K3643" s="61"/>
      <c r="L3643" s="61"/>
      <c r="M3643" s="61"/>
      <c r="N3643" s="61"/>
      <c r="O3643" s="61"/>
      <c r="P3643" s="61"/>
      <c r="Q3643" s="61"/>
      <c r="R3643" s="61"/>
      <c r="S3643" s="61"/>
      <c r="T3643" s="61"/>
      <c r="U3643" s="61"/>
      <c r="V3643" s="61"/>
      <c r="W3643" s="61"/>
      <c r="X3643" s="61"/>
      <c r="Y3643" s="61"/>
      <c r="Z3643" s="61"/>
      <c r="AA3643" s="61"/>
      <c r="AB3643" s="61"/>
      <c r="AC3643" s="61"/>
      <c r="AD3643" s="61"/>
      <c r="AE3643" s="61"/>
      <c r="AF3643" s="61"/>
      <c r="AG3643" s="61"/>
      <c r="AH3643" s="61"/>
      <c r="AI3643" s="61"/>
      <c r="AJ3643" s="61"/>
      <c r="AK3643" s="61"/>
      <c r="AL3643" s="61"/>
      <c r="AM3643" s="61"/>
      <c r="AN3643" s="61"/>
      <c r="AO3643" s="61"/>
      <c r="AP3643" s="62"/>
      <c r="AQ3643" s="61"/>
      <c r="AR3643" s="61"/>
      <c r="AS3643" s="61"/>
      <c r="AT3643" s="61"/>
      <c r="AU3643" s="61"/>
      <c r="AV3643" s="61"/>
      <c r="AW3643" s="60"/>
    </row>
    <row r="3644" s="59" customFormat="1" customHeight="1" spans="1:49">
      <c r="A3644" s="60"/>
      <c r="B3644" s="60"/>
      <c r="C3644" s="60"/>
      <c r="D3644" s="60"/>
      <c r="H3644" s="61"/>
      <c r="I3644" s="61"/>
      <c r="J3644" s="61"/>
      <c r="K3644" s="61"/>
      <c r="L3644" s="61"/>
      <c r="M3644" s="61"/>
      <c r="N3644" s="61"/>
      <c r="O3644" s="61"/>
      <c r="P3644" s="61"/>
      <c r="Q3644" s="61"/>
      <c r="R3644" s="61"/>
      <c r="S3644" s="61"/>
      <c r="T3644" s="61"/>
      <c r="U3644" s="61"/>
      <c r="V3644" s="61"/>
      <c r="W3644" s="61"/>
      <c r="X3644" s="61"/>
      <c r="Y3644" s="61"/>
      <c r="Z3644" s="61"/>
      <c r="AA3644" s="61"/>
      <c r="AB3644" s="61"/>
      <c r="AC3644" s="61"/>
      <c r="AD3644" s="61"/>
      <c r="AE3644" s="61"/>
      <c r="AF3644" s="61"/>
      <c r="AG3644" s="61"/>
      <c r="AH3644" s="61"/>
      <c r="AI3644" s="61"/>
      <c r="AJ3644" s="61"/>
      <c r="AK3644" s="61"/>
      <c r="AL3644" s="61"/>
      <c r="AM3644" s="61"/>
      <c r="AN3644" s="61"/>
      <c r="AO3644" s="61"/>
      <c r="AP3644" s="62"/>
      <c r="AQ3644" s="61"/>
      <c r="AR3644" s="61"/>
      <c r="AS3644" s="61"/>
      <c r="AT3644" s="61"/>
      <c r="AU3644" s="61"/>
      <c r="AV3644" s="61"/>
      <c r="AW3644" s="60"/>
    </row>
    <row r="3645" s="59" customFormat="1" customHeight="1" spans="1:49">
      <c r="A3645" s="60"/>
      <c r="B3645" s="60"/>
      <c r="C3645" s="60"/>
      <c r="D3645" s="60"/>
      <c r="H3645" s="61"/>
      <c r="I3645" s="61"/>
      <c r="J3645" s="61"/>
      <c r="K3645" s="61"/>
      <c r="L3645" s="61"/>
      <c r="M3645" s="61"/>
      <c r="N3645" s="61"/>
      <c r="O3645" s="61"/>
      <c r="P3645" s="61"/>
      <c r="Q3645" s="61"/>
      <c r="R3645" s="61"/>
      <c r="S3645" s="61"/>
      <c r="T3645" s="61"/>
      <c r="U3645" s="61"/>
      <c r="V3645" s="61"/>
      <c r="W3645" s="61"/>
      <c r="X3645" s="61"/>
      <c r="Y3645" s="61"/>
      <c r="Z3645" s="61"/>
      <c r="AA3645" s="61"/>
      <c r="AB3645" s="61"/>
      <c r="AC3645" s="61"/>
      <c r="AD3645" s="61"/>
      <c r="AE3645" s="61"/>
      <c r="AF3645" s="61"/>
      <c r="AG3645" s="61"/>
      <c r="AH3645" s="61"/>
      <c r="AI3645" s="61"/>
      <c r="AJ3645" s="61"/>
      <c r="AK3645" s="61"/>
      <c r="AL3645" s="61"/>
      <c r="AM3645" s="61"/>
      <c r="AN3645" s="61"/>
      <c r="AO3645" s="61"/>
      <c r="AP3645" s="62"/>
      <c r="AQ3645" s="61"/>
      <c r="AR3645" s="61"/>
      <c r="AS3645" s="61"/>
      <c r="AT3645" s="61"/>
      <c r="AU3645" s="61"/>
      <c r="AV3645" s="61"/>
      <c r="AW3645" s="60"/>
    </row>
    <row r="3646" s="59" customFormat="1" customHeight="1" spans="1:49">
      <c r="A3646" s="60"/>
      <c r="B3646" s="60"/>
      <c r="C3646" s="60"/>
      <c r="D3646" s="60"/>
      <c r="H3646" s="61"/>
      <c r="I3646" s="61"/>
      <c r="J3646" s="61"/>
      <c r="K3646" s="61"/>
      <c r="L3646" s="61"/>
      <c r="M3646" s="61"/>
      <c r="N3646" s="61"/>
      <c r="O3646" s="61"/>
      <c r="P3646" s="61"/>
      <c r="Q3646" s="61"/>
      <c r="R3646" s="61"/>
      <c r="S3646" s="61"/>
      <c r="T3646" s="61"/>
      <c r="U3646" s="61"/>
      <c r="V3646" s="61"/>
      <c r="W3646" s="61"/>
      <c r="X3646" s="61"/>
      <c r="Y3646" s="61"/>
      <c r="Z3646" s="61"/>
      <c r="AA3646" s="61"/>
      <c r="AB3646" s="61"/>
      <c r="AC3646" s="61"/>
      <c r="AD3646" s="61"/>
      <c r="AE3646" s="61"/>
      <c r="AF3646" s="61"/>
      <c r="AG3646" s="61"/>
      <c r="AH3646" s="61"/>
      <c r="AI3646" s="61"/>
      <c r="AJ3646" s="61"/>
      <c r="AK3646" s="61"/>
      <c r="AL3646" s="61"/>
      <c r="AM3646" s="61"/>
      <c r="AN3646" s="61"/>
      <c r="AO3646" s="61"/>
      <c r="AP3646" s="62"/>
      <c r="AQ3646" s="61"/>
      <c r="AR3646" s="61"/>
      <c r="AS3646" s="61"/>
      <c r="AT3646" s="61"/>
      <c r="AU3646" s="61"/>
      <c r="AV3646" s="61"/>
      <c r="AW3646" s="60"/>
    </row>
    <row r="3647" s="59" customFormat="1" customHeight="1" spans="1:49">
      <c r="A3647" s="60"/>
      <c r="B3647" s="60"/>
      <c r="C3647" s="60"/>
      <c r="D3647" s="60"/>
      <c r="H3647" s="61"/>
      <c r="I3647" s="61"/>
      <c r="J3647" s="61"/>
      <c r="K3647" s="61"/>
      <c r="L3647" s="61"/>
      <c r="M3647" s="61"/>
      <c r="N3647" s="61"/>
      <c r="O3647" s="61"/>
      <c r="P3647" s="61"/>
      <c r="Q3647" s="61"/>
      <c r="R3647" s="61"/>
      <c r="S3647" s="61"/>
      <c r="T3647" s="61"/>
      <c r="U3647" s="61"/>
      <c r="V3647" s="61"/>
      <c r="W3647" s="61"/>
      <c r="X3647" s="61"/>
      <c r="Y3647" s="61"/>
      <c r="Z3647" s="61"/>
      <c r="AA3647" s="61"/>
      <c r="AB3647" s="61"/>
      <c r="AC3647" s="61"/>
      <c r="AD3647" s="61"/>
      <c r="AE3647" s="61"/>
      <c r="AF3647" s="61"/>
      <c r="AG3647" s="61"/>
      <c r="AH3647" s="61"/>
      <c r="AI3647" s="61"/>
      <c r="AJ3647" s="61"/>
      <c r="AK3647" s="61"/>
      <c r="AL3647" s="61"/>
      <c r="AM3647" s="61"/>
      <c r="AN3647" s="61"/>
      <c r="AO3647" s="61"/>
      <c r="AP3647" s="62"/>
      <c r="AQ3647" s="61"/>
      <c r="AR3647" s="61"/>
      <c r="AS3647" s="61"/>
      <c r="AT3647" s="61"/>
      <c r="AU3647" s="61"/>
      <c r="AV3647" s="61"/>
      <c r="AW3647" s="60"/>
    </row>
    <row r="3648" s="59" customFormat="1" customHeight="1" spans="1:49">
      <c r="A3648" s="60"/>
      <c r="B3648" s="60"/>
      <c r="C3648" s="60"/>
      <c r="D3648" s="60"/>
      <c r="H3648" s="61"/>
      <c r="I3648" s="61"/>
      <c r="J3648" s="61"/>
      <c r="K3648" s="61"/>
      <c r="L3648" s="61"/>
      <c r="M3648" s="61"/>
      <c r="N3648" s="61"/>
      <c r="O3648" s="61"/>
      <c r="P3648" s="61"/>
      <c r="Q3648" s="61"/>
      <c r="R3648" s="61"/>
      <c r="S3648" s="61"/>
      <c r="T3648" s="61"/>
      <c r="U3648" s="61"/>
      <c r="V3648" s="61"/>
      <c r="W3648" s="61"/>
      <c r="X3648" s="61"/>
      <c r="Y3648" s="61"/>
      <c r="Z3648" s="61"/>
      <c r="AA3648" s="61"/>
      <c r="AB3648" s="61"/>
      <c r="AC3648" s="61"/>
      <c r="AD3648" s="61"/>
      <c r="AE3648" s="61"/>
      <c r="AF3648" s="61"/>
      <c r="AG3648" s="61"/>
      <c r="AH3648" s="61"/>
      <c r="AI3648" s="61"/>
      <c r="AJ3648" s="61"/>
      <c r="AK3648" s="61"/>
      <c r="AL3648" s="61"/>
      <c r="AM3648" s="61"/>
      <c r="AN3648" s="61"/>
      <c r="AO3648" s="61"/>
      <c r="AP3648" s="62"/>
      <c r="AQ3648" s="61"/>
      <c r="AR3648" s="61"/>
      <c r="AS3648" s="61"/>
      <c r="AT3648" s="61"/>
      <c r="AU3648" s="61"/>
      <c r="AV3648" s="61"/>
      <c r="AW3648" s="60"/>
    </row>
    <row r="3649" s="59" customFormat="1" customHeight="1" spans="1:49">
      <c r="A3649" s="60"/>
      <c r="B3649" s="60"/>
      <c r="C3649" s="60"/>
      <c r="D3649" s="60"/>
      <c r="H3649" s="61"/>
      <c r="I3649" s="61"/>
      <c r="J3649" s="61"/>
      <c r="K3649" s="61"/>
      <c r="L3649" s="61"/>
      <c r="M3649" s="61"/>
      <c r="N3649" s="61"/>
      <c r="O3649" s="61"/>
      <c r="P3649" s="61"/>
      <c r="Q3649" s="61"/>
      <c r="R3649" s="61"/>
      <c r="S3649" s="61"/>
      <c r="T3649" s="61"/>
      <c r="U3649" s="61"/>
      <c r="V3649" s="61"/>
      <c r="W3649" s="61"/>
      <c r="X3649" s="61"/>
      <c r="Y3649" s="61"/>
      <c r="Z3649" s="61"/>
      <c r="AA3649" s="61"/>
      <c r="AB3649" s="61"/>
      <c r="AC3649" s="61"/>
      <c r="AD3649" s="61"/>
      <c r="AE3649" s="61"/>
      <c r="AF3649" s="61"/>
      <c r="AG3649" s="61"/>
      <c r="AH3649" s="61"/>
      <c r="AI3649" s="61"/>
      <c r="AJ3649" s="61"/>
      <c r="AK3649" s="61"/>
      <c r="AL3649" s="61"/>
      <c r="AM3649" s="61"/>
      <c r="AN3649" s="61"/>
      <c r="AO3649" s="61"/>
      <c r="AP3649" s="62"/>
      <c r="AQ3649" s="61"/>
      <c r="AR3649" s="61"/>
      <c r="AS3649" s="61"/>
      <c r="AT3649" s="61"/>
      <c r="AU3649" s="61"/>
      <c r="AV3649" s="61"/>
      <c r="AW3649" s="60"/>
    </row>
    <row r="3650" s="59" customFormat="1" customHeight="1" spans="1:49">
      <c r="A3650" s="60"/>
      <c r="B3650" s="60"/>
      <c r="C3650" s="60"/>
      <c r="D3650" s="60"/>
      <c r="H3650" s="61"/>
      <c r="I3650" s="61"/>
      <c r="J3650" s="61"/>
      <c r="K3650" s="61"/>
      <c r="L3650" s="61"/>
      <c r="M3650" s="61"/>
      <c r="N3650" s="61"/>
      <c r="O3650" s="61"/>
      <c r="P3650" s="61"/>
      <c r="Q3650" s="61"/>
      <c r="R3650" s="61"/>
      <c r="S3650" s="61"/>
      <c r="T3650" s="61"/>
      <c r="U3650" s="61"/>
      <c r="V3650" s="61"/>
      <c r="W3650" s="61"/>
      <c r="X3650" s="61"/>
      <c r="Y3650" s="61"/>
      <c r="Z3650" s="61"/>
      <c r="AA3650" s="61"/>
      <c r="AB3650" s="61"/>
      <c r="AC3650" s="61"/>
      <c r="AD3650" s="61"/>
      <c r="AE3650" s="61"/>
      <c r="AF3650" s="61"/>
      <c r="AG3650" s="61"/>
      <c r="AH3650" s="61"/>
      <c r="AI3650" s="61"/>
      <c r="AJ3650" s="61"/>
      <c r="AK3650" s="61"/>
      <c r="AL3650" s="61"/>
      <c r="AM3650" s="61"/>
      <c r="AN3650" s="61"/>
      <c r="AO3650" s="61"/>
      <c r="AP3650" s="62"/>
      <c r="AQ3650" s="61"/>
      <c r="AR3650" s="61"/>
      <c r="AS3650" s="61"/>
      <c r="AT3650" s="61"/>
      <c r="AU3650" s="61"/>
      <c r="AV3650" s="61"/>
      <c r="AW3650" s="60"/>
    </row>
    <row r="3651" s="59" customFormat="1" customHeight="1" spans="1:49">
      <c r="A3651" s="60"/>
      <c r="B3651" s="60"/>
      <c r="C3651" s="60"/>
      <c r="D3651" s="60"/>
      <c r="H3651" s="61"/>
      <c r="I3651" s="61"/>
      <c r="J3651" s="61"/>
      <c r="K3651" s="61"/>
      <c r="L3651" s="61"/>
      <c r="M3651" s="61"/>
      <c r="N3651" s="61"/>
      <c r="O3651" s="61"/>
      <c r="P3651" s="61"/>
      <c r="Q3651" s="61"/>
      <c r="R3651" s="61"/>
      <c r="S3651" s="61"/>
      <c r="T3651" s="61"/>
      <c r="U3651" s="61"/>
      <c r="V3651" s="61"/>
      <c r="W3651" s="61"/>
      <c r="X3651" s="61"/>
      <c r="Y3651" s="61"/>
      <c r="Z3651" s="61"/>
      <c r="AA3651" s="61"/>
      <c r="AB3651" s="61"/>
      <c r="AC3651" s="61"/>
      <c r="AD3651" s="61"/>
      <c r="AE3651" s="61"/>
      <c r="AF3651" s="61"/>
      <c r="AG3651" s="61"/>
      <c r="AH3651" s="61"/>
      <c r="AI3651" s="61"/>
      <c r="AJ3651" s="61"/>
      <c r="AK3651" s="61"/>
      <c r="AL3651" s="61"/>
      <c r="AM3651" s="61"/>
      <c r="AN3651" s="61"/>
      <c r="AO3651" s="61"/>
      <c r="AP3651" s="62"/>
      <c r="AQ3651" s="61"/>
      <c r="AR3651" s="61"/>
      <c r="AS3651" s="61"/>
      <c r="AT3651" s="61"/>
      <c r="AU3651" s="61"/>
      <c r="AV3651" s="61"/>
      <c r="AW3651" s="60"/>
    </row>
    <row r="3652" s="59" customFormat="1" customHeight="1" spans="1:49">
      <c r="A3652" s="60"/>
      <c r="B3652" s="60"/>
      <c r="C3652" s="60"/>
      <c r="D3652" s="60"/>
      <c r="H3652" s="61"/>
      <c r="I3652" s="61"/>
      <c r="J3652" s="61"/>
      <c r="K3652" s="61"/>
      <c r="L3652" s="61"/>
      <c r="M3652" s="61"/>
      <c r="N3652" s="61"/>
      <c r="O3652" s="61"/>
      <c r="P3652" s="61"/>
      <c r="Q3652" s="61"/>
      <c r="R3652" s="61"/>
      <c r="S3652" s="61"/>
      <c r="T3652" s="61"/>
      <c r="U3652" s="61"/>
      <c r="V3652" s="61"/>
      <c r="W3652" s="61"/>
      <c r="X3652" s="61"/>
      <c r="Y3652" s="61"/>
      <c r="Z3652" s="61"/>
      <c r="AA3652" s="61"/>
      <c r="AB3652" s="61"/>
      <c r="AC3652" s="61"/>
      <c r="AD3652" s="61"/>
      <c r="AE3652" s="61"/>
      <c r="AF3652" s="61"/>
      <c r="AG3652" s="61"/>
      <c r="AH3652" s="61"/>
      <c r="AI3652" s="61"/>
      <c r="AJ3652" s="61"/>
      <c r="AK3652" s="61"/>
      <c r="AL3652" s="61"/>
      <c r="AM3652" s="61"/>
      <c r="AN3652" s="61"/>
      <c r="AO3652" s="61"/>
      <c r="AP3652" s="62"/>
      <c r="AQ3652" s="61"/>
      <c r="AR3652" s="61"/>
      <c r="AS3652" s="61"/>
      <c r="AT3652" s="61"/>
      <c r="AU3652" s="61"/>
      <c r="AV3652" s="61"/>
      <c r="AW3652" s="60"/>
    </row>
    <row r="3653" s="59" customFormat="1" customHeight="1" spans="1:49">
      <c r="A3653" s="60"/>
      <c r="B3653" s="60"/>
      <c r="C3653" s="60"/>
      <c r="D3653" s="60"/>
      <c r="H3653" s="61"/>
      <c r="I3653" s="61"/>
      <c r="J3653" s="61"/>
      <c r="K3653" s="61"/>
      <c r="L3653" s="61"/>
      <c r="M3653" s="61"/>
      <c r="N3653" s="61"/>
      <c r="O3653" s="61"/>
      <c r="P3653" s="61"/>
      <c r="Q3653" s="61"/>
      <c r="R3653" s="61"/>
      <c r="S3653" s="61"/>
      <c r="T3653" s="61"/>
      <c r="U3653" s="61"/>
      <c r="V3653" s="61"/>
      <c r="W3653" s="61"/>
      <c r="X3653" s="61"/>
      <c r="Y3653" s="61"/>
      <c r="Z3653" s="61"/>
      <c r="AA3653" s="61"/>
      <c r="AB3653" s="61"/>
      <c r="AC3653" s="61"/>
      <c r="AD3653" s="61"/>
      <c r="AE3653" s="61"/>
      <c r="AF3653" s="61"/>
      <c r="AG3653" s="61"/>
      <c r="AH3653" s="61"/>
      <c r="AI3653" s="61"/>
      <c r="AJ3653" s="61"/>
      <c r="AK3653" s="61"/>
      <c r="AL3653" s="61"/>
      <c r="AM3653" s="61"/>
      <c r="AN3653" s="61"/>
      <c r="AO3653" s="61"/>
      <c r="AP3653" s="62"/>
      <c r="AQ3653" s="61"/>
      <c r="AR3653" s="61"/>
      <c r="AS3653" s="61"/>
      <c r="AT3653" s="61"/>
      <c r="AU3653" s="61"/>
      <c r="AV3653" s="61"/>
      <c r="AW3653" s="60"/>
    </row>
    <row r="3654" s="59" customFormat="1" customHeight="1" spans="1:49">
      <c r="A3654" s="60"/>
      <c r="B3654" s="60"/>
      <c r="C3654" s="60"/>
      <c r="D3654" s="60"/>
      <c r="H3654" s="61"/>
      <c r="I3654" s="61"/>
      <c r="J3654" s="61"/>
      <c r="K3654" s="61"/>
      <c r="L3654" s="61"/>
      <c r="M3654" s="61"/>
      <c r="N3654" s="61"/>
      <c r="O3654" s="61"/>
      <c r="P3654" s="61"/>
      <c r="Q3654" s="61"/>
      <c r="R3654" s="61"/>
      <c r="S3654" s="61"/>
      <c r="T3654" s="61"/>
      <c r="U3654" s="61"/>
      <c r="V3654" s="61"/>
      <c r="W3654" s="61"/>
      <c r="X3654" s="61"/>
      <c r="Y3654" s="61"/>
      <c r="Z3654" s="61"/>
      <c r="AA3654" s="61"/>
      <c r="AB3654" s="61"/>
      <c r="AC3654" s="61"/>
      <c r="AD3654" s="61"/>
      <c r="AE3654" s="61"/>
      <c r="AF3654" s="61"/>
      <c r="AG3654" s="61"/>
      <c r="AH3654" s="61"/>
      <c r="AI3654" s="61"/>
      <c r="AJ3654" s="61"/>
      <c r="AK3654" s="61"/>
      <c r="AL3654" s="61"/>
      <c r="AM3654" s="61"/>
      <c r="AN3654" s="61"/>
      <c r="AO3654" s="61"/>
      <c r="AP3654" s="62"/>
      <c r="AQ3654" s="61"/>
      <c r="AR3654" s="61"/>
      <c r="AS3654" s="61"/>
      <c r="AT3654" s="61"/>
      <c r="AU3654" s="61"/>
      <c r="AV3654" s="61"/>
      <c r="AW3654" s="60"/>
    </row>
    <row r="3655" s="59" customFormat="1" customHeight="1" spans="1:49">
      <c r="A3655" s="60"/>
      <c r="B3655" s="60"/>
      <c r="C3655" s="60"/>
      <c r="D3655" s="60"/>
      <c r="H3655" s="61"/>
      <c r="I3655" s="61"/>
      <c r="J3655" s="61"/>
      <c r="K3655" s="61"/>
      <c r="L3655" s="61"/>
      <c r="M3655" s="61"/>
      <c r="N3655" s="61"/>
      <c r="O3655" s="61"/>
      <c r="P3655" s="61"/>
      <c r="Q3655" s="61"/>
      <c r="R3655" s="61"/>
      <c r="S3655" s="61"/>
      <c r="T3655" s="61"/>
      <c r="U3655" s="61"/>
      <c r="V3655" s="61"/>
      <c r="W3655" s="61"/>
      <c r="X3655" s="61"/>
      <c r="Y3655" s="61"/>
      <c r="Z3655" s="61"/>
      <c r="AA3655" s="61"/>
      <c r="AB3655" s="61"/>
      <c r="AC3655" s="61"/>
      <c r="AD3655" s="61"/>
      <c r="AE3655" s="61"/>
      <c r="AF3655" s="61"/>
      <c r="AG3655" s="61"/>
      <c r="AH3655" s="61"/>
      <c r="AI3655" s="61"/>
      <c r="AJ3655" s="61"/>
      <c r="AK3655" s="61"/>
      <c r="AL3655" s="61"/>
      <c r="AM3655" s="61"/>
      <c r="AN3655" s="61"/>
      <c r="AO3655" s="61"/>
      <c r="AP3655" s="62"/>
      <c r="AQ3655" s="61"/>
      <c r="AR3655" s="61"/>
      <c r="AS3655" s="61"/>
      <c r="AT3655" s="61"/>
      <c r="AU3655" s="61"/>
      <c r="AV3655" s="61"/>
      <c r="AW3655" s="60"/>
    </row>
    <row r="3656" s="59" customFormat="1" customHeight="1" spans="1:49">
      <c r="A3656" s="60"/>
      <c r="B3656" s="60"/>
      <c r="C3656" s="60"/>
      <c r="D3656" s="60"/>
      <c r="H3656" s="61"/>
      <c r="I3656" s="61"/>
      <c r="J3656" s="61"/>
      <c r="K3656" s="61"/>
      <c r="L3656" s="61"/>
      <c r="M3656" s="61"/>
      <c r="N3656" s="61"/>
      <c r="O3656" s="61"/>
      <c r="P3656" s="61"/>
      <c r="Q3656" s="61"/>
      <c r="R3656" s="61"/>
      <c r="S3656" s="61"/>
      <c r="T3656" s="61"/>
      <c r="U3656" s="61"/>
      <c r="V3656" s="61"/>
      <c r="W3656" s="61"/>
      <c r="X3656" s="61"/>
      <c r="Y3656" s="61"/>
      <c r="Z3656" s="61"/>
      <c r="AA3656" s="61"/>
      <c r="AB3656" s="61"/>
      <c r="AC3656" s="61"/>
      <c r="AD3656" s="61"/>
      <c r="AE3656" s="61"/>
      <c r="AF3656" s="61"/>
      <c r="AG3656" s="61"/>
      <c r="AH3656" s="61"/>
      <c r="AI3656" s="61"/>
      <c r="AJ3656" s="61"/>
      <c r="AK3656" s="61"/>
      <c r="AL3656" s="61"/>
      <c r="AM3656" s="61"/>
      <c r="AN3656" s="61"/>
      <c r="AO3656" s="61"/>
      <c r="AP3656" s="62"/>
      <c r="AQ3656" s="61"/>
      <c r="AR3656" s="61"/>
      <c r="AS3656" s="61"/>
      <c r="AT3656" s="61"/>
      <c r="AU3656" s="61"/>
      <c r="AV3656" s="61"/>
      <c r="AW3656" s="60"/>
    </row>
    <row r="3657" s="59" customFormat="1" customHeight="1" spans="1:49">
      <c r="A3657" s="60"/>
      <c r="B3657" s="60"/>
      <c r="C3657" s="60"/>
      <c r="D3657" s="60"/>
      <c r="H3657" s="61"/>
      <c r="I3657" s="61"/>
      <c r="J3657" s="61"/>
      <c r="K3657" s="61"/>
      <c r="L3657" s="61"/>
      <c r="M3657" s="61"/>
      <c r="N3657" s="61"/>
      <c r="O3657" s="61"/>
      <c r="P3657" s="61"/>
      <c r="Q3657" s="61"/>
      <c r="R3657" s="61"/>
      <c r="S3657" s="61"/>
      <c r="T3657" s="61"/>
      <c r="U3657" s="61"/>
      <c r="V3657" s="61"/>
      <c r="W3657" s="61"/>
      <c r="X3657" s="61"/>
      <c r="Y3657" s="61"/>
      <c r="Z3657" s="61"/>
      <c r="AA3657" s="61"/>
      <c r="AB3657" s="61"/>
      <c r="AC3657" s="61"/>
      <c r="AD3657" s="61"/>
      <c r="AE3657" s="61"/>
      <c r="AF3657" s="61"/>
      <c r="AG3657" s="61"/>
      <c r="AH3657" s="61"/>
      <c r="AI3657" s="61"/>
      <c r="AJ3657" s="61"/>
      <c r="AK3657" s="61"/>
      <c r="AL3657" s="61"/>
      <c r="AM3657" s="61"/>
      <c r="AN3657" s="61"/>
      <c r="AO3657" s="61"/>
      <c r="AP3657" s="62"/>
      <c r="AQ3657" s="61"/>
      <c r="AR3657" s="61"/>
      <c r="AS3657" s="61"/>
      <c r="AT3657" s="61"/>
      <c r="AU3657" s="61"/>
      <c r="AV3657" s="61"/>
      <c r="AW3657" s="60"/>
    </row>
    <row r="3658" s="59" customFormat="1" customHeight="1" spans="1:49">
      <c r="A3658" s="60"/>
      <c r="B3658" s="60"/>
      <c r="C3658" s="60"/>
      <c r="D3658" s="60"/>
      <c r="H3658" s="61"/>
      <c r="I3658" s="61"/>
      <c r="J3658" s="61"/>
      <c r="K3658" s="61"/>
      <c r="L3658" s="61"/>
      <c r="M3658" s="61"/>
      <c r="N3658" s="61"/>
      <c r="O3658" s="61"/>
      <c r="P3658" s="61"/>
      <c r="Q3658" s="61"/>
      <c r="R3658" s="61"/>
      <c r="S3658" s="61"/>
      <c r="T3658" s="61"/>
      <c r="U3658" s="61"/>
      <c r="V3658" s="61"/>
      <c r="W3658" s="61"/>
      <c r="X3658" s="61"/>
      <c r="Y3658" s="61"/>
      <c r="Z3658" s="61"/>
      <c r="AA3658" s="61"/>
      <c r="AB3658" s="61"/>
      <c r="AC3658" s="61"/>
      <c r="AD3658" s="61"/>
      <c r="AE3658" s="61"/>
      <c r="AF3658" s="61"/>
      <c r="AG3658" s="61"/>
      <c r="AH3658" s="61"/>
      <c r="AI3658" s="61"/>
      <c r="AJ3658" s="61"/>
      <c r="AK3658" s="61"/>
      <c r="AL3658" s="61"/>
      <c r="AM3658" s="61"/>
      <c r="AN3658" s="61"/>
      <c r="AO3658" s="61"/>
      <c r="AP3658" s="62"/>
      <c r="AQ3658" s="61"/>
      <c r="AR3658" s="61"/>
      <c r="AS3658" s="61"/>
      <c r="AT3658" s="61"/>
      <c r="AU3658" s="61"/>
      <c r="AV3658" s="61"/>
      <c r="AW3658" s="60"/>
    </row>
    <row r="3659" s="59" customFormat="1" customHeight="1" spans="1:49">
      <c r="A3659" s="60"/>
      <c r="B3659" s="60"/>
      <c r="C3659" s="60"/>
      <c r="D3659" s="60"/>
      <c r="H3659" s="61"/>
      <c r="I3659" s="61"/>
      <c r="J3659" s="61"/>
      <c r="K3659" s="61"/>
      <c r="L3659" s="61"/>
      <c r="M3659" s="61"/>
      <c r="N3659" s="61"/>
      <c r="O3659" s="61"/>
      <c r="P3659" s="61"/>
      <c r="Q3659" s="61"/>
      <c r="R3659" s="61"/>
      <c r="S3659" s="61"/>
      <c r="T3659" s="61"/>
      <c r="U3659" s="61"/>
      <c r="V3659" s="61"/>
      <c r="W3659" s="61"/>
      <c r="X3659" s="61"/>
      <c r="Y3659" s="61"/>
      <c r="Z3659" s="61"/>
      <c r="AA3659" s="61"/>
      <c r="AB3659" s="61"/>
      <c r="AC3659" s="61"/>
      <c r="AD3659" s="61"/>
      <c r="AE3659" s="61"/>
      <c r="AF3659" s="61"/>
      <c r="AG3659" s="61"/>
      <c r="AH3659" s="61"/>
      <c r="AI3659" s="61"/>
      <c r="AJ3659" s="61"/>
      <c r="AK3659" s="61"/>
      <c r="AL3659" s="61"/>
      <c r="AM3659" s="61"/>
      <c r="AN3659" s="61"/>
      <c r="AO3659" s="61"/>
      <c r="AP3659" s="62"/>
      <c r="AQ3659" s="61"/>
      <c r="AR3659" s="61"/>
      <c r="AS3659" s="61"/>
      <c r="AT3659" s="61"/>
      <c r="AU3659" s="61"/>
      <c r="AV3659" s="61"/>
      <c r="AW3659" s="60"/>
    </row>
    <row r="3660" s="59" customFormat="1" customHeight="1" spans="1:49">
      <c r="A3660" s="60"/>
      <c r="B3660" s="60"/>
      <c r="C3660" s="60"/>
      <c r="D3660" s="60"/>
      <c r="H3660" s="61"/>
      <c r="I3660" s="61"/>
      <c r="J3660" s="61"/>
      <c r="K3660" s="61"/>
      <c r="L3660" s="61"/>
      <c r="M3660" s="61"/>
      <c r="N3660" s="61"/>
      <c r="O3660" s="61"/>
      <c r="P3660" s="61"/>
      <c r="Q3660" s="61"/>
      <c r="R3660" s="61"/>
      <c r="S3660" s="61"/>
      <c r="T3660" s="61"/>
      <c r="U3660" s="61"/>
      <c r="V3660" s="61"/>
      <c r="W3660" s="61"/>
      <c r="X3660" s="61"/>
      <c r="Y3660" s="61"/>
      <c r="Z3660" s="61"/>
      <c r="AA3660" s="61"/>
      <c r="AB3660" s="61"/>
      <c r="AC3660" s="61"/>
      <c r="AD3660" s="61"/>
      <c r="AE3660" s="61"/>
      <c r="AF3660" s="61"/>
      <c r="AG3660" s="61"/>
      <c r="AH3660" s="61"/>
      <c r="AI3660" s="61"/>
      <c r="AJ3660" s="61"/>
      <c r="AK3660" s="61"/>
      <c r="AL3660" s="61"/>
      <c r="AM3660" s="61"/>
      <c r="AN3660" s="61"/>
      <c r="AO3660" s="61"/>
      <c r="AP3660" s="62"/>
      <c r="AQ3660" s="61"/>
      <c r="AR3660" s="61"/>
      <c r="AS3660" s="61"/>
      <c r="AT3660" s="61"/>
      <c r="AU3660" s="61"/>
      <c r="AV3660" s="61"/>
      <c r="AW3660" s="60"/>
    </row>
    <row r="3661" s="59" customFormat="1" customHeight="1" spans="1:49">
      <c r="A3661" s="60"/>
      <c r="B3661" s="60"/>
      <c r="C3661" s="60"/>
      <c r="D3661" s="60"/>
      <c r="H3661" s="61"/>
      <c r="I3661" s="61"/>
      <c r="J3661" s="61"/>
      <c r="K3661" s="61"/>
      <c r="L3661" s="61"/>
      <c r="M3661" s="61"/>
      <c r="N3661" s="61"/>
      <c r="O3661" s="61"/>
      <c r="P3661" s="61"/>
      <c r="Q3661" s="61"/>
      <c r="R3661" s="61"/>
      <c r="S3661" s="61"/>
      <c r="T3661" s="61"/>
      <c r="U3661" s="61"/>
      <c r="V3661" s="61"/>
      <c r="W3661" s="61"/>
      <c r="X3661" s="61"/>
      <c r="Y3661" s="61"/>
      <c r="Z3661" s="61"/>
      <c r="AA3661" s="61"/>
      <c r="AB3661" s="61"/>
      <c r="AC3661" s="61"/>
      <c r="AD3661" s="61"/>
      <c r="AE3661" s="61"/>
      <c r="AF3661" s="61"/>
      <c r="AG3661" s="61"/>
      <c r="AH3661" s="61"/>
      <c r="AI3661" s="61"/>
      <c r="AJ3661" s="61"/>
      <c r="AK3661" s="61"/>
      <c r="AL3661" s="61"/>
      <c r="AM3661" s="61"/>
      <c r="AN3661" s="61"/>
      <c r="AO3661" s="61"/>
      <c r="AP3661" s="62"/>
      <c r="AQ3661" s="61"/>
      <c r="AR3661" s="61"/>
      <c r="AS3661" s="61"/>
      <c r="AT3661" s="61"/>
      <c r="AU3661" s="61"/>
      <c r="AV3661" s="61"/>
      <c r="AW3661" s="60"/>
    </row>
    <row r="3662" s="59" customFormat="1" customHeight="1" spans="1:49">
      <c r="A3662" s="60"/>
      <c r="B3662" s="60"/>
      <c r="C3662" s="60"/>
      <c r="D3662" s="60"/>
      <c r="H3662" s="61"/>
      <c r="I3662" s="61"/>
      <c r="J3662" s="61"/>
      <c r="K3662" s="61"/>
      <c r="L3662" s="61"/>
      <c r="M3662" s="61"/>
      <c r="N3662" s="61"/>
      <c r="O3662" s="61"/>
      <c r="P3662" s="61"/>
      <c r="Q3662" s="61"/>
      <c r="R3662" s="61"/>
      <c r="S3662" s="61"/>
      <c r="T3662" s="61"/>
      <c r="U3662" s="61"/>
      <c r="V3662" s="61"/>
      <c r="W3662" s="61"/>
      <c r="X3662" s="61"/>
      <c r="Y3662" s="61"/>
      <c r="Z3662" s="61"/>
      <c r="AA3662" s="61"/>
      <c r="AB3662" s="61"/>
      <c r="AC3662" s="61"/>
      <c r="AD3662" s="61"/>
      <c r="AE3662" s="61"/>
      <c r="AF3662" s="61"/>
      <c r="AG3662" s="61"/>
      <c r="AH3662" s="61"/>
      <c r="AI3662" s="61"/>
      <c r="AJ3662" s="61"/>
      <c r="AK3662" s="61"/>
      <c r="AL3662" s="61"/>
      <c r="AM3662" s="61"/>
      <c r="AN3662" s="61"/>
      <c r="AO3662" s="61"/>
      <c r="AP3662" s="62"/>
      <c r="AQ3662" s="61"/>
      <c r="AR3662" s="61"/>
      <c r="AS3662" s="61"/>
      <c r="AT3662" s="61"/>
      <c r="AU3662" s="61"/>
      <c r="AV3662" s="61"/>
      <c r="AW3662" s="60"/>
    </row>
    <row r="3663" s="59" customFormat="1" customHeight="1" spans="1:49">
      <c r="A3663" s="60"/>
      <c r="B3663" s="60"/>
      <c r="C3663" s="60"/>
      <c r="D3663" s="60"/>
      <c r="H3663" s="61"/>
      <c r="I3663" s="61"/>
      <c r="J3663" s="61"/>
      <c r="K3663" s="61"/>
      <c r="L3663" s="61"/>
      <c r="M3663" s="61"/>
      <c r="N3663" s="61"/>
      <c r="O3663" s="61"/>
      <c r="P3663" s="61"/>
      <c r="Q3663" s="61"/>
      <c r="R3663" s="61"/>
      <c r="S3663" s="61"/>
      <c r="T3663" s="61"/>
      <c r="U3663" s="61"/>
      <c r="V3663" s="61"/>
      <c r="W3663" s="61"/>
      <c r="X3663" s="61"/>
      <c r="Y3663" s="61"/>
      <c r="Z3663" s="61"/>
      <c r="AA3663" s="61"/>
      <c r="AB3663" s="61"/>
      <c r="AC3663" s="61"/>
      <c r="AD3663" s="61"/>
      <c r="AE3663" s="61"/>
      <c r="AF3663" s="61"/>
      <c r="AG3663" s="61"/>
      <c r="AH3663" s="61"/>
      <c r="AI3663" s="61"/>
      <c r="AJ3663" s="61"/>
      <c r="AK3663" s="61"/>
      <c r="AL3663" s="61"/>
      <c r="AM3663" s="61"/>
      <c r="AN3663" s="61"/>
      <c r="AO3663" s="61"/>
      <c r="AP3663" s="62"/>
      <c r="AQ3663" s="61"/>
      <c r="AR3663" s="61"/>
      <c r="AS3663" s="61"/>
      <c r="AT3663" s="61"/>
      <c r="AU3663" s="61"/>
      <c r="AV3663" s="61"/>
      <c r="AW3663" s="60"/>
    </row>
    <row r="3664" s="59" customFormat="1" customHeight="1" spans="1:49">
      <c r="A3664" s="60"/>
      <c r="B3664" s="60"/>
      <c r="C3664" s="60"/>
      <c r="D3664" s="60"/>
      <c r="H3664" s="61"/>
      <c r="I3664" s="61"/>
      <c r="J3664" s="61"/>
      <c r="K3664" s="61"/>
      <c r="L3664" s="61"/>
      <c r="M3664" s="61"/>
      <c r="N3664" s="61"/>
      <c r="O3664" s="61"/>
      <c r="P3664" s="61"/>
      <c r="Q3664" s="61"/>
      <c r="R3664" s="61"/>
      <c r="S3664" s="61"/>
      <c r="T3664" s="61"/>
      <c r="U3664" s="61"/>
      <c r="V3664" s="61"/>
      <c r="W3664" s="61"/>
      <c r="X3664" s="61"/>
      <c r="Y3664" s="61"/>
      <c r="Z3664" s="61"/>
      <c r="AA3664" s="61"/>
      <c r="AB3664" s="61"/>
      <c r="AC3664" s="61"/>
      <c r="AD3664" s="61"/>
      <c r="AE3664" s="61"/>
      <c r="AF3664" s="61"/>
      <c r="AG3664" s="61"/>
      <c r="AH3664" s="61"/>
      <c r="AI3664" s="61"/>
      <c r="AJ3664" s="61"/>
      <c r="AK3664" s="61"/>
      <c r="AL3664" s="61"/>
      <c r="AM3664" s="61"/>
      <c r="AN3664" s="61"/>
      <c r="AO3664" s="61"/>
      <c r="AP3664" s="62"/>
      <c r="AQ3664" s="61"/>
      <c r="AR3664" s="61"/>
      <c r="AS3664" s="61"/>
      <c r="AT3664" s="61"/>
      <c r="AU3664" s="61"/>
      <c r="AV3664" s="61"/>
      <c r="AW3664" s="60"/>
    </row>
    <row r="3665" s="59" customFormat="1" customHeight="1" spans="1:49">
      <c r="A3665" s="60"/>
      <c r="B3665" s="60"/>
      <c r="C3665" s="60"/>
      <c r="D3665" s="60"/>
      <c r="H3665" s="61"/>
      <c r="I3665" s="61"/>
      <c r="J3665" s="61"/>
      <c r="K3665" s="61"/>
      <c r="L3665" s="61"/>
      <c r="M3665" s="61"/>
      <c r="N3665" s="61"/>
      <c r="O3665" s="61"/>
      <c r="P3665" s="61"/>
      <c r="Q3665" s="61"/>
      <c r="R3665" s="61"/>
      <c r="S3665" s="61"/>
      <c r="T3665" s="61"/>
      <c r="U3665" s="61"/>
      <c r="V3665" s="61"/>
      <c r="W3665" s="61"/>
      <c r="X3665" s="61"/>
      <c r="Y3665" s="61"/>
      <c r="Z3665" s="61"/>
      <c r="AA3665" s="61"/>
      <c r="AB3665" s="61"/>
      <c r="AC3665" s="61"/>
      <c r="AD3665" s="61"/>
      <c r="AE3665" s="61"/>
      <c r="AF3665" s="61"/>
      <c r="AG3665" s="61"/>
      <c r="AH3665" s="61"/>
      <c r="AI3665" s="61"/>
      <c r="AJ3665" s="61"/>
      <c r="AK3665" s="61"/>
      <c r="AL3665" s="61"/>
      <c r="AM3665" s="61"/>
      <c r="AN3665" s="61"/>
      <c r="AO3665" s="61"/>
      <c r="AP3665" s="62"/>
      <c r="AQ3665" s="61"/>
      <c r="AR3665" s="61"/>
      <c r="AS3665" s="61"/>
      <c r="AT3665" s="61"/>
      <c r="AU3665" s="61"/>
      <c r="AV3665" s="61"/>
      <c r="AW3665" s="60"/>
    </row>
    <row r="3666" s="59" customFormat="1" customHeight="1" spans="1:49">
      <c r="A3666" s="60"/>
      <c r="B3666" s="60"/>
      <c r="C3666" s="60"/>
      <c r="D3666" s="60"/>
      <c r="H3666" s="61"/>
      <c r="I3666" s="61"/>
      <c r="J3666" s="61"/>
      <c r="K3666" s="61"/>
      <c r="L3666" s="61"/>
      <c r="M3666" s="61"/>
      <c r="N3666" s="61"/>
      <c r="O3666" s="61"/>
      <c r="P3666" s="61"/>
      <c r="Q3666" s="61"/>
      <c r="R3666" s="61"/>
      <c r="S3666" s="61"/>
      <c r="T3666" s="61"/>
      <c r="U3666" s="61"/>
      <c r="V3666" s="61"/>
      <c r="W3666" s="61"/>
      <c r="X3666" s="61"/>
      <c r="Y3666" s="61"/>
      <c r="Z3666" s="61"/>
      <c r="AA3666" s="61"/>
      <c r="AB3666" s="61"/>
      <c r="AC3666" s="61"/>
      <c r="AD3666" s="61"/>
      <c r="AE3666" s="61"/>
      <c r="AF3666" s="61"/>
      <c r="AG3666" s="61"/>
      <c r="AH3666" s="61"/>
      <c r="AI3666" s="61"/>
      <c r="AJ3666" s="61"/>
      <c r="AK3666" s="61"/>
      <c r="AL3666" s="61"/>
      <c r="AM3666" s="61"/>
      <c r="AN3666" s="61"/>
      <c r="AO3666" s="61"/>
      <c r="AP3666" s="62"/>
      <c r="AQ3666" s="61"/>
      <c r="AR3666" s="61"/>
      <c r="AS3666" s="61"/>
      <c r="AT3666" s="61"/>
      <c r="AU3666" s="61"/>
      <c r="AV3666" s="61"/>
      <c r="AW3666" s="60"/>
    </row>
    <row r="3667" s="59" customFormat="1" customHeight="1" spans="1:49">
      <c r="A3667" s="60"/>
      <c r="B3667" s="60"/>
      <c r="C3667" s="60"/>
      <c r="D3667" s="60"/>
      <c r="H3667" s="61"/>
      <c r="I3667" s="61"/>
      <c r="J3667" s="61"/>
      <c r="K3667" s="61"/>
      <c r="L3667" s="61"/>
      <c r="M3667" s="61"/>
      <c r="N3667" s="61"/>
      <c r="O3667" s="61"/>
      <c r="P3667" s="61"/>
      <c r="Q3667" s="61"/>
      <c r="R3667" s="61"/>
      <c r="S3667" s="61"/>
      <c r="T3667" s="61"/>
      <c r="U3667" s="61"/>
      <c r="V3667" s="61"/>
      <c r="W3667" s="61"/>
      <c r="X3667" s="61"/>
      <c r="Y3667" s="61"/>
      <c r="Z3667" s="61"/>
      <c r="AA3667" s="61"/>
      <c r="AB3667" s="61"/>
      <c r="AC3667" s="61"/>
      <c r="AD3667" s="61"/>
      <c r="AE3667" s="61"/>
      <c r="AF3667" s="61"/>
      <c r="AG3667" s="61"/>
      <c r="AH3667" s="61"/>
      <c r="AI3667" s="61"/>
      <c r="AJ3667" s="61"/>
      <c r="AK3667" s="61"/>
      <c r="AL3667" s="61"/>
      <c r="AM3667" s="61"/>
      <c r="AN3667" s="61"/>
      <c r="AO3667" s="61"/>
      <c r="AP3667" s="62"/>
      <c r="AQ3667" s="61"/>
      <c r="AR3667" s="61"/>
      <c r="AS3667" s="61"/>
      <c r="AT3667" s="61"/>
      <c r="AU3667" s="61"/>
      <c r="AV3667" s="61"/>
      <c r="AW3667" s="60"/>
    </row>
    <row r="3668" s="59" customFormat="1" customHeight="1" spans="1:49">
      <c r="A3668" s="60"/>
      <c r="B3668" s="60"/>
      <c r="C3668" s="60"/>
      <c r="D3668" s="60"/>
      <c r="H3668" s="61"/>
      <c r="I3668" s="61"/>
      <c r="J3668" s="61"/>
      <c r="K3668" s="61"/>
      <c r="L3668" s="61"/>
      <c r="M3668" s="61"/>
      <c r="N3668" s="61"/>
      <c r="O3668" s="61"/>
      <c r="P3668" s="61"/>
      <c r="Q3668" s="61"/>
      <c r="R3668" s="61"/>
      <c r="S3668" s="61"/>
      <c r="T3668" s="61"/>
      <c r="U3668" s="61"/>
      <c r="V3668" s="61"/>
      <c r="W3668" s="61"/>
      <c r="X3668" s="61"/>
      <c r="Y3668" s="61"/>
      <c r="Z3668" s="61"/>
      <c r="AA3668" s="61"/>
      <c r="AB3668" s="61"/>
      <c r="AC3668" s="61"/>
      <c r="AD3668" s="61"/>
      <c r="AE3668" s="61"/>
      <c r="AF3668" s="61"/>
      <c r="AG3668" s="61"/>
      <c r="AH3668" s="61"/>
      <c r="AI3668" s="61"/>
      <c r="AJ3668" s="61"/>
      <c r="AK3668" s="61"/>
      <c r="AL3668" s="61"/>
      <c r="AM3668" s="61"/>
      <c r="AN3668" s="61"/>
      <c r="AO3668" s="61"/>
      <c r="AP3668" s="62"/>
      <c r="AQ3668" s="61"/>
      <c r="AR3668" s="61"/>
      <c r="AS3668" s="61"/>
      <c r="AT3668" s="61"/>
      <c r="AU3668" s="61"/>
      <c r="AV3668" s="61"/>
      <c r="AW3668" s="60"/>
    </row>
    <row r="3669" s="59" customFormat="1" customHeight="1" spans="1:49">
      <c r="A3669" s="60"/>
      <c r="B3669" s="60"/>
      <c r="C3669" s="60"/>
      <c r="D3669" s="60"/>
      <c r="H3669" s="61"/>
      <c r="I3669" s="61"/>
      <c r="J3669" s="61"/>
      <c r="K3669" s="61"/>
      <c r="L3669" s="61"/>
      <c r="M3669" s="61"/>
      <c r="N3669" s="61"/>
      <c r="O3669" s="61"/>
      <c r="P3669" s="61"/>
      <c r="Q3669" s="61"/>
      <c r="R3669" s="61"/>
      <c r="S3669" s="61"/>
      <c r="T3669" s="61"/>
      <c r="U3669" s="61"/>
      <c r="V3669" s="61"/>
      <c r="W3669" s="61"/>
      <c r="X3669" s="61"/>
      <c r="Y3669" s="61"/>
      <c r="Z3669" s="61"/>
      <c r="AA3669" s="61"/>
      <c r="AB3669" s="61"/>
      <c r="AC3669" s="61"/>
      <c r="AD3669" s="61"/>
      <c r="AE3669" s="61"/>
      <c r="AF3669" s="61"/>
      <c r="AG3669" s="61"/>
      <c r="AH3669" s="61"/>
      <c r="AI3669" s="61"/>
      <c r="AJ3669" s="61"/>
      <c r="AK3669" s="61"/>
      <c r="AL3669" s="61"/>
      <c r="AM3669" s="61"/>
      <c r="AN3669" s="61"/>
      <c r="AO3669" s="61"/>
      <c r="AP3669" s="62"/>
      <c r="AQ3669" s="61"/>
      <c r="AR3669" s="61"/>
      <c r="AS3669" s="61"/>
      <c r="AT3669" s="61"/>
      <c r="AU3669" s="61"/>
      <c r="AV3669" s="61"/>
      <c r="AW3669" s="60"/>
    </row>
    <row r="3670" s="59" customFormat="1" customHeight="1" spans="1:49">
      <c r="A3670" s="60"/>
      <c r="B3670" s="60"/>
      <c r="C3670" s="60"/>
      <c r="D3670" s="60"/>
      <c r="H3670" s="61"/>
      <c r="I3670" s="61"/>
      <c r="J3670" s="61"/>
      <c r="K3670" s="61"/>
      <c r="L3670" s="61"/>
      <c r="M3670" s="61"/>
      <c r="N3670" s="61"/>
      <c r="O3670" s="61"/>
      <c r="P3670" s="61"/>
      <c r="Q3670" s="61"/>
      <c r="R3670" s="61"/>
      <c r="S3670" s="61"/>
      <c r="T3670" s="61"/>
      <c r="U3670" s="61"/>
      <c r="V3670" s="61"/>
      <c r="W3670" s="61"/>
      <c r="X3670" s="61"/>
      <c r="Y3670" s="61"/>
      <c r="Z3670" s="61"/>
      <c r="AA3670" s="61"/>
      <c r="AB3670" s="61"/>
      <c r="AC3670" s="61"/>
      <c r="AD3670" s="61"/>
      <c r="AE3670" s="61"/>
      <c r="AF3670" s="61"/>
      <c r="AG3670" s="61"/>
      <c r="AH3670" s="61"/>
      <c r="AI3670" s="61"/>
      <c r="AJ3670" s="61"/>
      <c r="AK3670" s="61"/>
      <c r="AL3670" s="61"/>
      <c r="AM3670" s="61"/>
      <c r="AN3670" s="61"/>
      <c r="AO3670" s="61"/>
      <c r="AP3670" s="62"/>
      <c r="AQ3670" s="61"/>
      <c r="AR3670" s="61"/>
      <c r="AS3670" s="61"/>
      <c r="AT3670" s="61"/>
      <c r="AU3670" s="61"/>
      <c r="AV3670" s="61"/>
      <c r="AW3670" s="60"/>
    </row>
    <row r="3671" s="59" customFormat="1" customHeight="1" spans="1:49">
      <c r="A3671" s="60"/>
      <c r="B3671" s="60"/>
      <c r="C3671" s="60"/>
      <c r="D3671" s="60"/>
      <c r="H3671" s="61"/>
      <c r="I3671" s="61"/>
      <c r="J3671" s="61"/>
      <c r="K3671" s="61"/>
      <c r="L3671" s="61"/>
      <c r="M3671" s="61"/>
      <c r="N3671" s="61"/>
      <c r="O3671" s="61"/>
      <c r="P3671" s="61"/>
      <c r="Q3671" s="61"/>
      <c r="R3671" s="61"/>
      <c r="S3671" s="61"/>
      <c r="T3671" s="61"/>
      <c r="U3671" s="61"/>
      <c r="V3671" s="61"/>
      <c r="W3671" s="61"/>
      <c r="X3671" s="61"/>
      <c r="Y3671" s="61"/>
      <c r="Z3671" s="61"/>
      <c r="AA3671" s="61"/>
      <c r="AB3671" s="61"/>
      <c r="AC3671" s="61"/>
      <c r="AD3671" s="61"/>
      <c r="AE3671" s="61"/>
      <c r="AF3671" s="61"/>
      <c r="AG3671" s="61"/>
      <c r="AH3671" s="61"/>
      <c r="AI3671" s="61"/>
      <c r="AJ3671" s="61"/>
      <c r="AK3671" s="61"/>
      <c r="AL3671" s="61"/>
      <c r="AM3671" s="61"/>
      <c r="AN3671" s="61"/>
      <c r="AO3671" s="61"/>
      <c r="AP3671" s="62"/>
      <c r="AQ3671" s="61"/>
      <c r="AR3671" s="61"/>
      <c r="AS3671" s="61"/>
      <c r="AT3671" s="61"/>
      <c r="AU3671" s="61"/>
      <c r="AV3671" s="61"/>
      <c r="AW3671" s="60"/>
    </row>
    <row r="3672" s="59" customFormat="1" customHeight="1" spans="1:49">
      <c r="A3672" s="60"/>
      <c r="B3672" s="60"/>
      <c r="C3672" s="60"/>
      <c r="D3672" s="60"/>
      <c r="H3672" s="61"/>
      <c r="I3672" s="61"/>
      <c r="J3672" s="61"/>
      <c r="K3672" s="61"/>
      <c r="L3672" s="61"/>
      <c r="M3672" s="61"/>
      <c r="N3672" s="61"/>
      <c r="O3672" s="61"/>
      <c r="P3672" s="61"/>
      <c r="Q3672" s="61"/>
      <c r="R3672" s="61"/>
      <c r="S3672" s="61"/>
      <c r="T3672" s="61"/>
      <c r="U3672" s="61"/>
      <c r="V3672" s="61"/>
      <c r="W3672" s="61"/>
      <c r="X3672" s="61"/>
      <c r="Y3672" s="61"/>
      <c r="Z3672" s="61"/>
      <c r="AA3672" s="61"/>
      <c r="AB3672" s="61"/>
      <c r="AC3672" s="61"/>
      <c r="AD3672" s="61"/>
      <c r="AE3672" s="61"/>
      <c r="AF3672" s="61"/>
      <c r="AG3672" s="61"/>
      <c r="AH3672" s="61"/>
      <c r="AI3672" s="61"/>
      <c r="AJ3672" s="61"/>
      <c r="AK3672" s="61"/>
      <c r="AL3672" s="61"/>
      <c r="AM3672" s="61"/>
      <c r="AN3672" s="61"/>
      <c r="AO3672" s="61"/>
      <c r="AP3672" s="62"/>
      <c r="AQ3672" s="61"/>
      <c r="AR3672" s="61"/>
      <c r="AS3672" s="61"/>
      <c r="AT3672" s="61"/>
      <c r="AU3672" s="61"/>
      <c r="AV3672" s="61"/>
      <c r="AW3672" s="60"/>
    </row>
    <row r="3673" s="59" customFormat="1" customHeight="1" spans="1:49">
      <c r="A3673" s="60"/>
      <c r="B3673" s="60"/>
      <c r="C3673" s="60"/>
      <c r="D3673" s="60"/>
      <c r="H3673" s="61"/>
      <c r="I3673" s="61"/>
      <c r="J3673" s="61"/>
      <c r="K3673" s="61"/>
      <c r="L3673" s="61"/>
      <c r="M3673" s="61"/>
      <c r="N3673" s="61"/>
      <c r="O3673" s="61"/>
      <c r="P3673" s="61"/>
      <c r="Q3673" s="61"/>
      <c r="R3673" s="61"/>
      <c r="S3673" s="61"/>
      <c r="T3673" s="61"/>
      <c r="U3673" s="61"/>
      <c r="V3673" s="61"/>
      <c r="W3673" s="61"/>
      <c r="X3673" s="61"/>
      <c r="Y3673" s="61"/>
      <c r="Z3673" s="61"/>
      <c r="AA3673" s="61"/>
      <c r="AB3673" s="61"/>
      <c r="AC3673" s="61"/>
      <c r="AD3673" s="61"/>
      <c r="AE3673" s="61"/>
      <c r="AF3673" s="61"/>
      <c r="AG3673" s="61"/>
      <c r="AH3673" s="61"/>
      <c r="AI3673" s="61"/>
      <c r="AJ3673" s="61"/>
      <c r="AK3673" s="61"/>
      <c r="AL3673" s="61"/>
      <c r="AM3673" s="61"/>
      <c r="AN3673" s="61"/>
      <c r="AO3673" s="61"/>
      <c r="AP3673" s="62"/>
      <c r="AQ3673" s="61"/>
      <c r="AR3673" s="61"/>
      <c r="AS3673" s="61"/>
      <c r="AT3673" s="61"/>
      <c r="AU3673" s="61"/>
      <c r="AV3673" s="61"/>
      <c r="AW3673" s="60"/>
    </row>
    <row r="3674" s="59" customFormat="1" customHeight="1" spans="1:49">
      <c r="A3674" s="60"/>
      <c r="B3674" s="60"/>
      <c r="C3674" s="60"/>
      <c r="D3674" s="60"/>
      <c r="H3674" s="61"/>
      <c r="I3674" s="61"/>
      <c r="J3674" s="61"/>
      <c r="K3674" s="61"/>
      <c r="L3674" s="61"/>
      <c r="M3674" s="61"/>
      <c r="N3674" s="61"/>
      <c r="O3674" s="61"/>
      <c r="P3674" s="61"/>
      <c r="Q3674" s="61"/>
      <c r="R3674" s="61"/>
      <c r="S3674" s="61"/>
      <c r="T3674" s="61"/>
      <c r="U3674" s="61"/>
      <c r="V3674" s="61"/>
      <c r="W3674" s="61"/>
      <c r="X3674" s="61"/>
      <c r="Y3674" s="61"/>
      <c r="Z3674" s="61"/>
      <c r="AA3674" s="61"/>
      <c r="AB3674" s="61"/>
      <c r="AC3674" s="61"/>
      <c r="AD3674" s="61"/>
      <c r="AE3674" s="61"/>
      <c r="AF3674" s="61"/>
      <c r="AG3674" s="61"/>
      <c r="AH3674" s="61"/>
      <c r="AI3674" s="61"/>
      <c r="AJ3674" s="61"/>
      <c r="AK3674" s="61"/>
      <c r="AL3674" s="61"/>
      <c r="AM3674" s="61"/>
      <c r="AN3674" s="61"/>
      <c r="AO3674" s="61"/>
      <c r="AP3674" s="62"/>
      <c r="AQ3674" s="61"/>
      <c r="AR3674" s="61"/>
      <c r="AS3674" s="61"/>
      <c r="AT3674" s="61"/>
      <c r="AU3674" s="61"/>
      <c r="AV3674" s="61"/>
      <c r="AW3674" s="60"/>
    </row>
    <row r="3675" s="59" customFormat="1" customHeight="1" spans="1:49">
      <c r="A3675" s="60"/>
      <c r="B3675" s="60"/>
      <c r="C3675" s="60"/>
      <c r="D3675" s="60"/>
      <c r="H3675" s="61"/>
      <c r="I3675" s="61"/>
      <c r="J3675" s="61"/>
      <c r="K3675" s="61"/>
      <c r="L3675" s="61"/>
      <c r="M3675" s="61"/>
      <c r="N3675" s="61"/>
      <c r="O3675" s="61"/>
      <c r="P3675" s="61"/>
      <c r="Q3675" s="61"/>
      <c r="R3675" s="61"/>
      <c r="S3675" s="61"/>
      <c r="T3675" s="61"/>
      <c r="U3675" s="61"/>
      <c r="V3675" s="61"/>
      <c r="W3675" s="61"/>
      <c r="X3675" s="61"/>
      <c r="Y3675" s="61"/>
      <c r="Z3675" s="61"/>
      <c r="AA3675" s="61"/>
      <c r="AB3675" s="61"/>
      <c r="AC3675" s="61"/>
      <c r="AD3675" s="61"/>
      <c r="AE3675" s="61"/>
      <c r="AF3675" s="61"/>
      <c r="AG3675" s="61"/>
      <c r="AH3675" s="61"/>
      <c r="AI3675" s="61"/>
      <c r="AJ3675" s="61"/>
      <c r="AK3675" s="61"/>
      <c r="AL3675" s="61"/>
      <c r="AM3675" s="61"/>
      <c r="AN3675" s="61"/>
      <c r="AO3675" s="61"/>
      <c r="AP3675" s="62"/>
      <c r="AQ3675" s="61"/>
      <c r="AR3675" s="61"/>
      <c r="AS3675" s="61"/>
      <c r="AT3675" s="61"/>
      <c r="AU3675" s="61"/>
      <c r="AV3675" s="61"/>
      <c r="AW3675" s="60"/>
    </row>
    <row r="3676" s="59" customFormat="1" customHeight="1" spans="1:49">
      <c r="A3676" s="60"/>
      <c r="B3676" s="60"/>
      <c r="C3676" s="60"/>
      <c r="D3676" s="60"/>
      <c r="H3676" s="61"/>
      <c r="I3676" s="61"/>
      <c r="J3676" s="61"/>
      <c r="K3676" s="61"/>
      <c r="L3676" s="61"/>
      <c r="M3676" s="61"/>
      <c r="N3676" s="61"/>
      <c r="O3676" s="61"/>
      <c r="P3676" s="61"/>
      <c r="Q3676" s="61"/>
      <c r="R3676" s="61"/>
      <c r="S3676" s="61"/>
      <c r="T3676" s="61"/>
      <c r="U3676" s="61"/>
      <c r="V3676" s="61"/>
      <c r="W3676" s="61"/>
      <c r="X3676" s="61"/>
      <c r="Y3676" s="61"/>
      <c r="Z3676" s="61"/>
      <c r="AA3676" s="61"/>
      <c r="AB3676" s="61"/>
      <c r="AC3676" s="61"/>
      <c r="AD3676" s="61"/>
      <c r="AE3676" s="61"/>
      <c r="AF3676" s="61"/>
      <c r="AG3676" s="61"/>
      <c r="AH3676" s="61"/>
      <c r="AI3676" s="61"/>
      <c r="AJ3676" s="61"/>
      <c r="AK3676" s="61"/>
      <c r="AL3676" s="61"/>
      <c r="AM3676" s="61"/>
      <c r="AN3676" s="61"/>
      <c r="AO3676" s="61"/>
      <c r="AP3676" s="62"/>
      <c r="AQ3676" s="61"/>
      <c r="AR3676" s="61"/>
      <c r="AS3676" s="61"/>
      <c r="AT3676" s="61"/>
      <c r="AU3676" s="61"/>
      <c r="AV3676" s="61"/>
      <c r="AW3676" s="60"/>
    </row>
    <row r="3677" s="59" customFormat="1" customHeight="1" spans="1:49">
      <c r="A3677" s="60"/>
      <c r="B3677" s="60"/>
      <c r="C3677" s="60"/>
      <c r="D3677" s="60"/>
      <c r="H3677" s="61"/>
      <c r="I3677" s="61"/>
      <c r="J3677" s="61"/>
      <c r="K3677" s="61"/>
      <c r="L3677" s="61"/>
      <c r="M3677" s="61"/>
      <c r="N3677" s="61"/>
      <c r="O3677" s="61"/>
      <c r="P3677" s="61"/>
      <c r="Q3677" s="61"/>
      <c r="R3677" s="61"/>
      <c r="S3677" s="61"/>
      <c r="T3677" s="61"/>
      <c r="U3677" s="61"/>
      <c r="V3677" s="61"/>
      <c r="W3677" s="61"/>
      <c r="X3677" s="61"/>
      <c r="Y3677" s="61"/>
      <c r="Z3677" s="61"/>
      <c r="AA3677" s="61"/>
      <c r="AB3677" s="61"/>
      <c r="AC3677" s="61"/>
      <c r="AD3677" s="61"/>
      <c r="AE3677" s="61"/>
      <c r="AF3677" s="61"/>
      <c r="AG3677" s="61"/>
      <c r="AH3677" s="61"/>
      <c r="AI3677" s="61"/>
      <c r="AJ3677" s="61"/>
      <c r="AK3677" s="61"/>
      <c r="AL3677" s="61"/>
      <c r="AM3677" s="61"/>
      <c r="AN3677" s="61"/>
      <c r="AO3677" s="61"/>
      <c r="AP3677" s="62"/>
      <c r="AQ3677" s="61"/>
      <c r="AR3677" s="61"/>
      <c r="AS3677" s="61"/>
      <c r="AT3677" s="61"/>
      <c r="AU3677" s="61"/>
      <c r="AV3677" s="61"/>
      <c r="AW3677" s="60"/>
    </row>
    <row r="3678" s="59" customFormat="1" customHeight="1" spans="1:49">
      <c r="A3678" s="60"/>
      <c r="B3678" s="60"/>
      <c r="C3678" s="60"/>
      <c r="D3678" s="60"/>
      <c r="H3678" s="61"/>
      <c r="I3678" s="61"/>
      <c r="J3678" s="61"/>
      <c r="K3678" s="61"/>
      <c r="L3678" s="61"/>
      <c r="M3678" s="61"/>
      <c r="N3678" s="61"/>
      <c r="O3678" s="61"/>
      <c r="P3678" s="61"/>
      <c r="Q3678" s="61"/>
      <c r="R3678" s="61"/>
      <c r="S3678" s="61"/>
      <c r="T3678" s="61"/>
      <c r="U3678" s="61"/>
      <c r="V3678" s="61"/>
      <c r="W3678" s="61"/>
      <c r="X3678" s="61"/>
      <c r="Y3678" s="61"/>
      <c r="Z3678" s="61"/>
      <c r="AA3678" s="61"/>
      <c r="AB3678" s="61"/>
      <c r="AC3678" s="61"/>
      <c r="AD3678" s="61"/>
      <c r="AE3678" s="61"/>
      <c r="AF3678" s="61"/>
      <c r="AG3678" s="61"/>
      <c r="AH3678" s="61"/>
      <c r="AI3678" s="61"/>
      <c r="AJ3678" s="61"/>
      <c r="AK3678" s="61"/>
      <c r="AL3678" s="61"/>
      <c r="AM3678" s="61"/>
      <c r="AN3678" s="61"/>
      <c r="AO3678" s="61"/>
      <c r="AP3678" s="62"/>
      <c r="AQ3678" s="61"/>
      <c r="AR3678" s="61"/>
      <c r="AS3678" s="61"/>
      <c r="AT3678" s="61"/>
      <c r="AU3678" s="61"/>
      <c r="AV3678" s="61"/>
      <c r="AW3678" s="60"/>
    </row>
    <row r="3679" s="59" customFormat="1" customHeight="1" spans="1:49">
      <c r="A3679" s="60"/>
      <c r="B3679" s="60"/>
      <c r="C3679" s="60"/>
      <c r="D3679" s="60"/>
      <c r="H3679" s="61"/>
      <c r="I3679" s="61"/>
      <c r="J3679" s="61"/>
      <c r="K3679" s="61"/>
      <c r="L3679" s="61"/>
      <c r="M3679" s="61"/>
      <c r="N3679" s="61"/>
      <c r="O3679" s="61"/>
      <c r="P3679" s="61"/>
      <c r="Q3679" s="61"/>
      <c r="R3679" s="61"/>
      <c r="S3679" s="61"/>
      <c r="T3679" s="61"/>
      <c r="U3679" s="61"/>
      <c r="V3679" s="61"/>
      <c r="W3679" s="61"/>
      <c r="X3679" s="61"/>
      <c r="Y3679" s="61"/>
      <c r="Z3679" s="61"/>
      <c r="AA3679" s="61"/>
      <c r="AB3679" s="61"/>
      <c r="AC3679" s="61"/>
      <c r="AD3679" s="61"/>
      <c r="AE3679" s="61"/>
      <c r="AF3679" s="61"/>
      <c r="AG3679" s="61"/>
      <c r="AH3679" s="61"/>
      <c r="AI3679" s="61"/>
      <c r="AJ3679" s="61"/>
      <c r="AK3679" s="61"/>
      <c r="AL3679" s="61"/>
      <c r="AM3679" s="61"/>
      <c r="AN3679" s="61"/>
      <c r="AO3679" s="61"/>
      <c r="AP3679" s="62"/>
      <c r="AQ3679" s="61"/>
      <c r="AR3679" s="61"/>
      <c r="AS3679" s="61"/>
      <c r="AT3679" s="61"/>
      <c r="AU3679" s="61"/>
      <c r="AV3679" s="61"/>
      <c r="AW3679" s="60"/>
    </row>
    <row r="3680" s="59" customFormat="1" customHeight="1" spans="1:49">
      <c r="A3680" s="60"/>
      <c r="B3680" s="60"/>
      <c r="C3680" s="60"/>
      <c r="D3680" s="60"/>
      <c r="H3680" s="61"/>
      <c r="I3680" s="61"/>
      <c r="J3680" s="61"/>
      <c r="K3680" s="61"/>
      <c r="L3680" s="61"/>
      <c r="M3680" s="61"/>
      <c r="N3680" s="61"/>
      <c r="O3680" s="61"/>
      <c r="P3680" s="61"/>
      <c r="Q3680" s="61"/>
      <c r="R3680" s="61"/>
      <c r="S3680" s="61"/>
      <c r="T3680" s="61"/>
      <c r="U3680" s="61"/>
      <c r="V3680" s="61"/>
      <c r="W3680" s="61"/>
      <c r="X3680" s="61"/>
      <c r="Y3680" s="61"/>
      <c r="Z3680" s="61"/>
      <c r="AA3680" s="61"/>
      <c r="AB3680" s="61"/>
      <c r="AC3680" s="61"/>
      <c r="AD3680" s="61"/>
      <c r="AE3680" s="61"/>
      <c r="AF3680" s="61"/>
      <c r="AG3680" s="61"/>
      <c r="AH3680" s="61"/>
      <c r="AI3680" s="61"/>
      <c r="AJ3680" s="61"/>
      <c r="AK3680" s="61"/>
      <c r="AL3680" s="61"/>
      <c r="AM3680" s="61"/>
      <c r="AN3680" s="61"/>
      <c r="AO3680" s="61"/>
      <c r="AP3680" s="62"/>
      <c r="AQ3680" s="61"/>
      <c r="AR3680" s="61"/>
      <c r="AS3680" s="61"/>
      <c r="AT3680" s="61"/>
      <c r="AU3680" s="61"/>
      <c r="AV3680" s="61"/>
      <c r="AW3680" s="60"/>
    </row>
    <row r="3681" s="59" customFormat="1" customHeight="1" spans="1:49">
      <c r="A3681" s="60"/>
      <c r="B3681" s="60"/>
      <c r="C3681" s="60"/>
      <c r="D3681" s="60"/>
      <c r="H3681" s="61"/>
      <c r="I3681" s="61"/>
      <c r="J3681" s="61"/>
      <c r="K3681" s="61"/>
      <c r="L3681" s="61"/>
      <c r="M3681" s="61"/>
      <c r="N3681" s="61"/>
      <c r="O3681" s="61"/>
      <c r="P3681" s="61"/>
      <c r="Q3681" s="61"/>
      <c r="R3681" s="61"/>
      <c r="S3681" s="61"/>
      <c r="T3681" s="61"/>
      <c r="U3681" s="61"/>
      <c r="V3681" s="61"/>
      <c r="W3681" s="61"/>
      <c r="X3681" s="61"/>
      <c r="Y3681" s="61"/>
      <c r="Z3681" s="61"/>
      <c r="AA3681" s="61"/>
      <c r="AB3681" s="61"/>
      <c r="AC3681" s="61"/>
      <c r="AD3681" s="61"/>
      <c r="AE3681" s="61"/>
      <c r="AF3681" s="61"/>
      <c r="AG3681" s="61"/>
      <c r="AH3681" s="61"/>
      <c r="AI3681" s="61"/>
      <c r="AJ3681" s="61"/>
      <c r="AK3681" s="61"/>
      <c r="AL3681" s="61"/>
      <c r="AM3681" s="61"/>
      <c r="AN3681" s="61"/>
      <c r="AO3681" s="61"/>
      <c r="AP3681" s="62"/>
      <c r="AQ3681" s="61"/>
      <c r="AR3681" s="61"/>
      <c r="AS3681" s="61"/>
      <c r="AT3681" s="61"/>
      <c r="AU3681" s="61"/>
      <c r="AV3681" s="61"/>
      <c r="AW3681" s="60"/>
    </row>
    <row r="3682" s="59" customFormat="1" customHeight="1" spans="1:49">
      <c r="A3682" s="60"/>
      <c r="B3682" s="60"/>
      <c r="C3682" s="60"/>
      <c r="D3682" s="60"/>
      <c r="H3682" s="61"/>
      <c r="I3682" s="61"/>
      <c r="J3682" s="61"/>
      <c r="K3682" s="61"/>
      <c r="L3682" s="61"/>
      <c r="M3682" s="61"/>
      <c r="N3682" s="61"/>
      <c r="O3682" s="61"/>
      <c r="P3682" s="61"/>
      <c r="Q3682" s="61"/>
      <c r="R3682" s="61"/>
      <c r="S3682" s="61"/>
      <c r="T3682" s="61"/>
      <c r="U3682" s="61"/>
      <c r="V3682" s="61"/>
      <c r="W3682" s="61"/>
      <c r="X3682" s="61"/>
      <c r="Y3682" s="61"/>
      <c r="Z3682" s="61"/>
      <c r="AA3682" s="61"/>
      <c r="AB3682" s="61"/>
      <c r="AC3682" s="61"/>
      <c r="AD3682" s="61"/>
      <c r="AE3682" s="61"/>
      <c r="AF3682" s="61"/>
      <c r="AG3682" s="61"/>
      <c r="AH3682" s="61"/>
      <c r="AI3682" s="61"/>
      <c r="AJ3682" s="61"/>
      <c r="AK3682" s="61"/>
      <c r="AL3682" s="61"/>
      <c r="AM3682" s="61"/>
      <c r="AN3682" s="61"/>
      <c r="AO3682" s="61"/>
      <c r="AP3682" s="62"/>
      <c r="AQ3682" s="61"/>
      <c r="AR3682" s="61"/>
      <c r="AS3682" s="61"/>
      <c r="AT3682" s="61"/>
      <c r="AU3682" s="61"/>
      <c r="AV3682" s="61"/>
      <c r="AW3682" s="60"/>
    </row>
    <row r="3683" s="59" customFormat="1" customHeight="1" spans="1:49">
      <c r="A3683" s="60"/>
      <c r="B3683" s="60"/>
      <c r="C3683" s="60"/>
      <c r="D3683" s="60"/>
      <c r="H3683" s="61"/>
      <c r="I3683" s="61"/>
      <c r="J3683" s="61"/>
      <c r="K3683" s="61"/>
      <c r="L3683" s="61"/>
      <c r="M3683" s="61"/>
      <c r="N3683" s="61"/>
      <c r="O3683" s="61"/>
      <c r="P3683" s="61"/>
      <c r="Q3683" s="61"/>
      <c r="R3683" s="61"/>
      <c r="S3683" s="61"/>
      <c r="T3683" s="61"/>
      <c r="U3683" s="61"/>
      <c r="V3683" s="61"/>
      <c r="W3683" s="61"/>
      <c r="X3683" s="61"/>
      <c r="Y3683" s="61"/>
      <c r="Z3683" s="61"/>
      <c r="AA3683" s="61"/>
      <c r="AB3683" s="61"/>
      <c r="AC3683" s="61"/>
      <c r="AD3683" s="61"/>
      <c r="AE3683" s="61"/>
      <c r="AF3683" s="61"/>
      <c r="AG3683" s="61"/>
      <c r="AH3683" s="61"/>
      <c r="AI3683" s="61"/>
      <c r="AJ3683" s="61"/>
      <c r="AK3683" s="61"/>
      <c r="AL3683" s="61"/>
      <c r="AM3683" s="61"/>
      <c r="AN3683" s="61"/>
      <c r="AO3683" s="61"/>
      <c r="AP3683" s="62"/>
      <c r="AQ3683" s="61"/>
      <c r="AR3683" s="61"/>
      <c r="AS3683" s="61"/>
      <c r="AT3683" s="61"/>
      <c r="AU3683" s="61"/>
      <c r="AV3683" s="61"/>
      <c r="AW3683" s="60"/>
    </row>
    <row r="3684" s="59" customFormat="1" customHeight="1" spans="1:49">
      <c r="A3684" s="60"/>
      <c r="B3684" s="60"/>
      <c r="C3684" s="60"/>
      <c r="D3684" s="60"/>
      <c r="H3684" s="61"/>
      <c r="I3684" s="61"/>
      <c r="J3684" s="61"/>
      <c r="K3684" s="61"/>
      <c r="L3684" s="61"/>
      <c r="M3684" s="61"/>
      <c r="N3684" s="61"/>
      <c r="O3684" s="61"/>
      <c r="P3684" s="61"/>
      <c r="Q3684" s="61"/>
      <c r="R3684" s="61"/>
      <c r="S3684" s="61"/>
      <c r="T3684" s="61"/>
      <c r="U3684" s="61"/>
      <c r="V3684" s="61"/>
      <c r="W3684" s="61"/>
      <c r="X3684" s="61"/>
      <c r="Y3684" s="61"/>
      <c r="Z3684" s="61"/>
      <c r="AA3684" s="61"/>
      <c r="AB3684" s="61"/>
      <c r="AC3684" s="61"/>
      <c r="AD3684" s="61"/>
      <c r="AE3684" s="61"/>
      <c r="AF3684" s="61"/>
      <c r="AG3684" s="61"/>
      <c r="AH3684" s="61"/>
      <c r="AI3684" s="61"/>
      <c r="AJ3684" s="61"/>
      <c r="AK3684" s="61"/>
      <c r="AL3684" s="61"/>
      <c r="AM3684" s="61"/>
      <c r="AN3684" s="61"/>
      <c r="AO3684" s="61"/>
      <c r="AP3684" s="62"/>
      <c r="AQ3684" s="61"/>
      <c r="AR3684" s="61"/>
      <c r="AS3684" s="61"/>
      <c r="AT3684" s="61"/>
      <c r="AU3684" s="61"/>
      <c r="AV3684" s="61"/>
      <c r="AW3684" s="60"/>
    </row>
    <row r="3685" s="59" customFormat="1" customHeight="1" spans="1:49">
      <c r="A3685" s="60"/>
      <c r="B3685" s="60"/>
      <c r="C3685" s="60"/>
      <c r="D3685" s="60"/>
      <c r="H3685" s="61"/>
      <c r="I3685" s="61"/>
      <c r="J3685" s="61"/>
      <c r="K3685" s="61"/>
      <c r="L3685" s="61"/>
      <c r="M3685" s="61"/>
      <c r="N3685" s="61"/>
      <c r="O3685" s="61"/>
      <c r="P3685" s="61"/>
      <c r="Q3685" s="61"/>
      <c r="R3685" s="61"/>
      <c r="S3685" s="61"/>
      <c r="T3685" s="61"/>
      <c r="U3685" s="61"/>
      <c r="V3685" s="61"/>
      <c r="W3685" s="61"/>
      <c r="X3685" s="61"/>
      <c r="Y3685" s="61"/>
      <c r="Z3685" s="61"/>
      <c r="AA3685" s="61"/>
      <c r="AB3685" s="61"/>
      <c r="AC3685" s="61"/>
      <c r="AD3685" s="61"/>
      <c r="AE3685" s="61"/>
      <c r="AF3685" s="61"/>
      <c r="AG3685" s="61"/>
      <c r="AH3685" s="61"/>
      <c r="AI3685" s="61"/>
      <c r="AJ3685" s="61"/>
      <c r="AK3685" s="61"/>
      <c r="AL3685" s="61"/>
      <c r="AM3685" s="61"/>
      <c r="AN3685" s="61"/>
      <c r="AO3685" s="61"/>
      <c r="AP3685" s="62"/>
      <c r="AQ3685" s="61"/>
      <c r="AR3685" s="61"/>
      <c r="AS3685" s="61"/>
      <c r="AT3685" s="61"/>
      <c r="AU3685" s="61"/>
      <c r="AV3685" s="61"/>
      <c r="AW3685" s="60"/>
    </row>
    <row r="3686" s="59" customFormat="1" customHeight="1" spans="1:49">
      <c r="A3686" s="60"/>
      <c r="B3686" s="60"/>
      <c r="C3686" s="60"/>
      <c r="D3686" s="60"/>
      <c r="H3686" s="61"/>
      <c r="I3686" s="61"/>
      <c r="J3686" s="61"/>
      <c r="K3686" s="61"/>
      <c r="L3686" s="61"/>
      <c r="M3686" s="61"/>
      <c r="N3686" s="61"/>
      <c r="O3686" s="61"/>
      <c r="P3686" s="61"/>
      <c r="Q3686" s="61"/>
      <c r="R3686" s="61"/>
      <c r="S3686" s="61"/>
      <c r="T3686" s="61"/>
      <c r="U3686" s="61"/>
      <c r="V3686" s="61"/>
      <c r="W3686" s="61"/>
      <c r="X3686" s="61"/>
      <c r="Y3686" s="61"/>
      <c r="Z3686" s="61"/>
      <c r="AA3686" s="61"/>
      <c r="AB3686" s="61"/>
      <c r="AC3686" s="61"/>
      <c r="AD3686" s="61"/>
      <c r="AE3686" s="61"/>
      <c r="AF3686" s="61"/>
      <c r="AG3686" s="61"/>
      <c r="AH3686" s="61"/>
      <c r="AI3686" s="61"/>
      <c r="AJ3686" s="61"/>
      <c r="AK3686" s="61"/>
      <c r="AL3686" s="61"/>
      <c r="AM3686" s="61"/>
      <c r="AN3686" s="61"/>
      <c r="AO3686" s="61"/>
      <c r="AP3686" s="62"/>
      <c r="AQ3686" s="61"/>
      <c r="AR3686" s="61"/>
      <c r="AS3686" s="61"/>
      <c r="AT3686" s="61"/>
      <c r="AU3686" s="61"/>
      <c r="AV3686" s="61"/>
      <c r="AW3686" s="60"/>
    </row>
    <row r="3687" s="59" customFormat="1" customHeight="1" spans="1:49">
      <c r="A3687" s="60"/>
      <c r="B3687" s="60"/>
      <c r="C3687" s="60"/>
      <c r="D3687" s="60"/>
      <c r="H3687" s="61"/>
      <c r="I3687" s="61"/>
      <c r="J3687" s="61"/>
      <c r="K3687" s="61"/>
      <c r="L3687" s="61"/>
      <c r="M3687" s="61"/>
      <c r="N3687" s="61"/>
      <c r="O3687" s="61"/>
      <c r="P3687" s="61"/>
      <c r="Q3687" s="61"/>
      <c r="R3687" s="61"/>
      <c r="S3687" s="61"/>
      <c r="T3687" s="61"/>
      <c r="U3687" s="61"/>
      <c r="V3687" s="61"/>
      <c r="W3687" s="61"/>
      <c r="X3687" s="61"/>
      <c r="Y3687" s="61"/>
      <c r="Z3687" s="61"/>
      <c r="AA3687" s="61"/>
      <c r="AB3687" s="61"/>
      <c r="AC3687" s="61"/>
      <c r="AD3687" s="61"/>
      <c r="AE3687" s="61"/>
      <c r="AF3687" s="61"/>
      <c r="AG3687" s="61"/>
      <c r="AH3687" s="61"/>
      <c r="AI3687" s="61"/>
      <c r="AJ3687" s="61"/>
      <c r="AK3687" s="61"/>
      <c r="AL3687" s="61"/>
      <c r="AM3687" s="61"/>
      <c r="AN3687" s="61"/>
      <c r="AO3687" s="61"/>
      <c r="AP3687" s="62"/>
      <c r="AQ3687" s="61"/>
      <c r="AR3687" s="61"/>
      <c r="AS3687" s="61"/>
      <c r="AT3687" s="61"/>
      <c r="AU3687" s="61"/>
      <c r="AV3687" s="61"/>
      <c r="AW3687" s="60"/>
    </row>
    <row r="3688" s="59" customFormat="1" customHeight="1" spans="1:49">
      <c r="A3688" s="60"/>
      <c r="B3688" s="60"/>
      <c r="C3688" s="60"/>
      <c r="D3688" s="60"/>
      <c r="H3688" s="61"/>
      <c r="I3688" s="61"/>
      <c r="J3688" s="61"/>
      <c r="K3688" s="61"/>
      <c r="L3688" s="61"/>
      <c r="M3688" s="61"/>
      <c r="N3688" s="61"/>
      <c r="O3688" s="61"/>
      <c r="P3688" s="61"/>
      <c r="Q3688" s="61"/>
      <c r="R3688" s="61"/>
      <c r="S3688" s="61"/>
      <c r="T3688" s="61"/>
      <c r="U3688" s="61"/>
      <c r="V3688" s="61"/>
      <c r="W3688" s="61"/>
      <c r="X3688" s="61"/>
      <c r="Y3688" s="61"/>
      <c r="Z3688" s="61"/>
      <c r="AA3688" s="61"/>
      <c r="AB3688" s="61"/>
      <c r="AC3688" s="61"/>
      <c r="AD3688" s="61"/>
      <c r="AE3688" s="61"/>
      <c r="AF3688" s="61"/>
      <c r="AG3688" s="61"/>
      <c r="AH3688" s="61"/>
      <c r="AI3688" s="61"/>
      <c r="AJ3688" s="61"/>
      <c r="AK3688" s="61"/>
      <c r="AL3688" s="61"/>
      <c r="AM3688" s="61"/>
      <c r="AN3688" s="61"/>
      <c r="AO3688" s="61"/>
      <c r="AP3688" s="62"/>
      <c r="AQ3688" s="61"/>
      <c r="AR3688" s="61"/>
      <c r="AS3688" s="61"/>
      <c r="AT3688" s="61"/>
      <c r="AU3688" s="61"/>
      <c r="AV3688" s="61"/>
      <c r="AW3688" s="60"/>
    </row>
    <row r="3689" s="59" customFormat="1" customHeight="1" spans="1:49">
      <c r="A3689" s="60"/>
      <c r="B3689" s="60"/>
      <c r="C3689" s="60"/>
      <c r="D3689" s="60"/>
      <c r="H3689" s="61"/>
      <c r="I3689" s="61"/>
      <c r="J3689" s="61"/>
      <c r="K3689" s="61"/>
      <c r="L3689" s="61"/>
      <c r="M3689" s="61"/>
      <c r="N3689" s="61"/>
      <c r="O3689" s="61"/>
      <c r="P3689" s="61"/>
      <c r="Q3689" s="61"/>
      <c r="R3689" s="61"/>
      <c r="S3689" s="61"/>
      <c r="T3689" s="61"/>
      <c r="U3689" s="61"/>
      <c r="V3689" s="61"/>
      <c r="W3689" s="61"/>
      <c r="X3689" s="61"/>
      <c r="Y3689" s="61"/>
      <c r="Z3689" s="61"/>
      <c r="AA3689" s="61"/>
      <c r="AB3689" s="61"/>
      <c r="AC3689" s="61"/>
      <c r="AD3689" s="61"/>
      <c r="AE3689" s="61"/>
      <c r="AF3689" s="61"/>
      <c r="AG3689" s="61"/>
      <c r="AH3689" s="61"/>
      <c r="AI3689" s="61"/>
      <c r="AJ3689" s="61"/>
      <c r="AK3689" s="61"/>
      <c r="AL3689" s="61"/>
      <c r="AM3689" s="61"/>
      <c r="AN3689" s="61"/>
      <c r="AO3689" s="61"/>
      <c r="AP3689" s="62"/>
      <c r="AQ3689" s="61"/>
      <c r="AR3689" s="61"/>
      <c r="AS3689" s="61"/>
      <c r="AT3689" s="61"/>
      <c r="AU3689" s="61"/>
      <c r="AV3689" s="61"/>
      <c r="AW3689" s="60"/>
    </row>
    <row r="3690" s="59" customFormat="1" customHeight="1" spans="1:49">
      <c r="A3690" s="60"/>
      <c r="B3690" s="60"/>
      <c r="C3690" s="60"/>
      <c r="D3690" s="60"/>
      <c r="H3690" s="61"/>
      <c r="I3690" s="61"/>
      <c r="J3690" s="61"/>
      <c r="K3690" s="61"/>
      <c r="L3690" s="61"/>
      <c r="M3690" s="61"/>
      <c r="N3690" s="61"/>
      <c r="O3690" s="61"/>
      <c r="P3690" s="61"/>
      <c r="Q3690" s="61"/>
      <c r="R3690" s="61"/>
      <c r="S3690" s="61"/>
      <c r="T3690" s="61"/>
      <c r="U3690" s="61"/>
      <c r="V3690" s="61"/>
      <c r="W3690" s="61"/>
      <c r="X3690" s="61"/>
      <c r="Y3690" s="61"/>
      <c r="Z3690" s="61"/>
      <c r="AA3690" s="61"/>
      <c r="AB3690" s="61"/>
      <c r="AC3690" s="61"/>
      <c r="AD3690" s="61"/>
      <c r="AE3690" s="61"/>
      <c r="AF3690" s="61"/>
      <c r="AG3690" s="61"/>
      <c r="AH3690" s="61"/>
      <c r="AI3690" s="61"/>
      <c r="AJ3690" s="61"/>
      <c r="AK3690" s="61"/>
      <c r="AL3690" s="61"/>
      <c r="AM3690" s="61"/>
      <c r="AN3690" s="61"/>
      <c r="AO3690" s="61"/>
      <c r="AP3690" s="62"/>
      <c r="AQ3690" s="61"/>
      <c r="AR3690" s="61"/>
      <c r="AS3690" s="61"/>
      <c r="AT3690" s="61"/>
      <c r="AU3690" s="61"/>
      <c r="AV3690" s="61"/>
      <c r="AW3690" s="60"/>
    </row>
    <row r="3691" s="59" customFormat="1" customHeight="1" spans="1:49">
      <c r="A3691" s="60"/>
      <c r="B3691" s="60"/>
      <c r="C3691" s="60"/>
      <c r="D3691" s="60"/>
      <c r="H3691" s="61"/>
      <c r="I3691" s="61"/>
      <c r="J3691" s="61"/>
      <c r="K3691" s="61"/>
      <c r="L3691" s="61"/>
      <c r="M3691" s="61"/>
      <c r="N3691" s="61"/>
      <c r="O3691" s="61"/>
      <c r="P3691" s="61"/>
      <c r="Q3691" s="61"/>
      <c r="R3691" s="61"/>
      <c r="S3691" s="61"/>
      <c r="T3691" s="61"/>
      <c r="U3691" s="61"/>
      <c r="V3691" s="61"/>
      <c r="W3691" s="61"/>
      <c r="X3691" s="61"/>
      <c r="Y3691" s="61"/>
      <c r="Z3691" s="61"/>
      <c r="AA3691" s="61"/>
      <c r="AB3691" s="61"/>
      <c r="AC3691" s="61"/>
      <c r="AD3691" s="61"/>
      <c r="AE3691" s="61"/>
      <c r="AF3691" s="61"/>
      <c r="AG3691" s="61"/>
      <c r="AH3691" s="61"/>
      <c r="AI3691" s="61"/>
      <c r="AJ3691" s="61"/>
      <c r="AK3691" s="61"/>
      <c r="AL3691" s="61"/>
      <c r="AM3691" s="61"/>
      <c r="AN3691" s="61"/>
      <c r="AO3691" s="61"/>
      <c r="AP3691" s="62"/>
      <c r="AQ3691" s="61"/>
      <c r="AR3691" s="61"/>
      <c r="AS3691" s="61"/>
      <c r="AT3691" s="61"/>
      <c r="AU3691" s="61"/>
      <c r="AV3691" s="61"/>
      <c r="AW3691" s="60"/>
    </row>
    <row r="3692" s="59" customFormat="1" customHeight="1" spans="1:49">
      <c r="A3692" s="60"/>
      <c r="B3692" s="60"/>
      <c r="C3692" s="60"/>
      <c r="D3692" s="60"/>
      <c r="H3692" s="61"/>
      <c r="I3692" s="61"/>
      <c r="J3692" s="61"/>
      <c r="K3692" s="61"/>
      <c r="L3692" s="61"/>
      <c r="M3692" s="61"/>
      <c r="N3692" s="61"/>
      <c r="O3692" s="61"/>
      <c r="P3692" s="61"/>
      <c r="Q3692" s="61"/>
      <c r="R3692" s="61"/>
      <c r="S3692" s="61"/>
      <c r="T3692" s="61"/>
      <c r="U3692" s="61"/>
      <c r="V3692" s="61"/>
      <c r="W3692" s="61"/>
      <c r="X3692" s="61"/>
      <c r="Y3692" s="61"/>
      <c r="Z3692" s="61"/>
      <c r="AA3692" s="61"/>
      <c r="AB3692" s="61"/>
      <c r="AC3692" s="61"/>
      <c r="AD3692" s="61"/>
      <c r="AE3692" s="61"/>
      <c r="AF3692" s="61"/>
      <c r="AG3692" s="61"/>
      <c r="AH3692" s="61"/>
      <c r="AI3692" s="61"/>
      <c r="AJ3692" s="61"/>
      <c r="AK3692" s="61"/>
      <c r="AL3692" s="61"/>
      <c r="AM3692" s="61"/>
      <c r="AN3692" s="61"/>
      <c r="AO3692" s="61"/>
      <c r="AP3692" s="62"/>
      <c r="AQ3692" s="61"/>
      <c r="AR3692" s="61"/>
      <c r="AS3692" s="61"/>
      <c r="AT3692" s="61"/>
      <c r="AU3692" s="61"/>
      <c r="AV3692" s="61"/>
      <c r="AW3692" s="60"/>
    </row>
    <row r="3693" s="59" customFormat="1" customHeight="1" spans="1:49">
      <c r="A3693" s="60"/>
      <c r="B3693" s="60"/>
      <c r="C3693" s="60"/>
      <c r="D3693" s="60"/>
      <c r="H3693" s="61"/>
      <c r="I3693" s="61"/>
      <c r="J3693" s="61"/>
      <c r="K3693" s="61"/>
      <c r="L3693" s="61"/>
      <c r="M3693" s="61"/>
      <c r="N3693" s="61"/>
      <c r="O3693" s="61"/>
      <c r="P3693" s="61"/>
      <c r="Q3693" s="61"/>
      <c r="R3693" s="61"/>
      <c r="S3693" s="61"/>
      <c r="T3693" s="61"/>
      <c r="U3693" s="61"/>
      <c r="V3693" s="61"/>
      <c r="W3693" s="61"/>
      <c r="X3693" s="61"/>
      <c r="Y3693" s="61"/>
      <c r="Z3693" s="61"/>
      <c r="AA3693" s="61"/>
      <c r="AB3693" s="61"/>
      <c r="AC3693" s="61"/>
      <c r="AD3693" s="61"/>
      <c r="AE3693" s="61"/>
      <c r="AF3693" s="61"/>
      <c r="AG3693" s="61"/>
      <c r="AH3693" s="61"/>
      <c r="AI3693" s="61"/>
      <c r="AJ3693" s="61"/>
      <c r="AK3693" s="61"/>
      <c r="AL3693" s="61"/>
      <c r="AM3693" s="61"/>
      <c r="AN3693" s="61"/>
      <c r="AO3693" s="61"/>
      <c r="AP3693" s="62"/>
      <c r="AQ3693" s="61"/>
      <c r="AR3693" s="61"/>
      <c r="AS3693" s="61"/>
      <c r="AT3693" s="61"/>
      <c r="AU3693" s="61"/>
      <c r="AV3693" s="61"/>
      <c r="AW3693" s="60"/>
    </row>
    <row r="3694" s="59" customFormat="1" customHeight="1" spans="1:49">
      <c r="A3694" s="60"/>
      <c r="B3694" s="60"/>
      <c r="C3694" s="60"/>
      <c r="D3694" s="60"/>
      <c r="H3694" s="61"/>
      <c r="I3694" s="61"/>
      <c r="J3694" s="61"/>
      <c r="K3694" s="61"/>
      <c r="L3694" s="61"/>
      <c r="M3694" s="61"/>
      <c r="N3694" s="61"/>
      <c r="O3694" s="61"/>
      <c r="P3694" s="61"/>
      <c r="Q3694" s="61"/>
      <c r="R3694" s="61"/>
      <c r="S3694" s="61"/>
      <c r="T3694" s="61"/>
      <c r="U3694" s="61"/>
      <c r="V3694" s="61"/>
      <c r="W3694" s="61"/>
      <c r="X3694" s="61"/>
      <c r="Y3694" s="61"/>
      <c r="Z3694" s="61"/>
      <c r="AA3694" s="61"/>
      <c r="AB3694" s="61"/>
      <c r="AC3694" s="61"/>
      <c r="AD3694" s="61"/>
      <c r="AE3694" s="61"/>
      <c r="AF3694" s="61"/>
      <c r="AG3694" s="61"/>
      <c r="AH3694" s="61"/>
      <c r="AI3694" s="61"/>
      <c r="AJ3694" s="61"/>
      <c r="AK3694" s="61"/>
      <c r="AL3694" s="61"/>
      <c r="AM3694" s="61"/>
      <c r="AN3694" s="61"/>
      <c r="AO3694" s="61"/>
      <c r="AP3694" s="62"/>
      <c r="AQ3694" s="61"/>
      <c r="AR3694" s="61"/>
      <c r="AS3694" s="61"/>
      <c r="AT3694" s="61"/>
      <c r="AU3694" s="61"/>
      <c r="AV3694" s="61"/>
      <c r="AW3694" s="60"/>
    </row>
    <row r="3695" s="59" customFormat="1" customHeight="1" spans="1:49">
      <c r="A3695" s="60"/>
      <c r="B3695" s="60"/>
      <c r="C3695" s="60"/>
      <c r="D3695" s="60"/>
      <c r="H3695" s="61"/>
      <c r="I3695" s="61"/>
      <c r="J3695" s="61"/>
      <c r="K3695" s="61"/>
      <c r="L3695" s="61"/>
      <c r="M3695" s="61"/>
      <c r="N3695" s="61"/>
      <c r="O3695" s="61"/>
      <c r="P3695" s="61"/>
      <c r="Q3695" s="61"/>
      <c r="R3695" s="61"/>
      <c r="S3695" s="61"/>
      <c r="T3695" s="61"/>
      <c r="U3695" s="61"/>
      <c r="V3695" s="61"/>
      <c r="W3695" s="61"/>
      <c r="X3695" s="61"/>
      <c r="Y3695" s="61"/>
      <c r="Z3695" s="61"/>
      <c r="AA3695" s="61"/>
      <c r="AB3695" s="61"/>
      <c r="AC3695" s="61"/>
      <c r="AD3695" s="61"/>
      <c r="AE3695" s="61"/>
      <c r="AF3695" s="61"/>
      <c r="AG3695" s="61"/>
      <c r="AH3695" s="61"/>
      <c r="AI3695" s="61"/>
      <c r="AJ3695" s="61"/>
      <c r="AK3695" s="61"/>
      <c r="AL3695" s="61"/>
      <c r="AM3695" s="61"/>
      <c r="AN3695" s="61"/>
      <c r="AO3695" s="61"/>
      <c r="AP3695" s="62"/>
      <c r="AQ3695" s="61"/>
      <c r="AR3695" s="61"/>
      <c r="AS3695" s="61"/>
      <c r="AT3695" s="61"/>
      <c r="AU3695" s="61"/>
      <c r="AV3695" s="61"/>
      <c r="AW3695" s="60"/>
    </row>
    <row r="3696" s="59" customFormat="1" customHeight="1" spans="1:49">
      <c r="A3696" s="60"/>
      <c r="B3696" s="60"/>
      <c r="C3696" s="60"/>
      <c r="D3696" s="60"/>
      <c r="H3696" s="61"/>
      <c r="I3696" s="61"/>
      <c r="J3696" s="61"/>
      <c r="K3696" s="61"/>
      <c r="L3696" s="61"/>
      <c r="M3696" s="61"/>
      <c r="N3696" s="61"/>
      <c r="O3696" s="61"/>
      <c r="P3696" s="61"/>
      <c r="Q3696" s="61"/>
      <c r="R3696" s="61"/>
      <c r="S3696" s="61"/>
      <c r="T3696" s="61"/>
      <c r="U3696" s="61"/>
      <c r="V3696" s="61"/>
      <c r="W3696" s="61"/>
      <c r="X3696" s="61"/>
      <c r="Y3696" s="61"/>
      <c r="Z3696" s="61"/>
      <c r="AA3696" s="61"/>
      <c r="AB3696" s="61"/>
      <c r="AC3696" s="61"/>
      <c r="AD3696" s="61"/>
      <c r="AE3696" s="61"/>
      <c r="AF3696" s="61"/>
      <c r="AG3696" s="61"/>
      <c r="AH3696" s="61"/>
      <c r="AI3696" s="61"/>
      <c r="AJ3696" s="61"/>
      <c r="AK3696" s="61"/>
      <c r="AL3696" s="61"/>
      <c r="AM3696" s="61"/>
      <c r="AN3696" s="61"/>
      <c r="AO3696" s="61"/>
      <c r="AP3696" s="62"/>
      <c r="AQ3696" s="61"/>
      <c r="AR3696" s="61"/>
      <c r="AS3696" s="61"/>
      <c r="AT3696" s="61"/>
      <c r="AU3696" s="61"/>
      <c r="AV3696" s="61"/>
      <c r="AW3696" s="60"/>
    </row>
    <row r="3697" s="59" customFormat="1" customHeight="1" spans="1:49">
      <c r="A3697" s="60"/>
      <c r="B3697" s="60"/>
      <c r="C3697" s="60"/>
      <c r="D3697" s="60"/>
      <c r="H3697" s="61"/>
      <c r="I3697" s="61"/>
      <c r="J3697" s="61"/>
      <c r="K3697" s="61"/>
      <c r="L3697" s="61"/>
      <c r="M3697" s="61"/>
      <c r="N3697" s="61"/>
      <c r="O3697" s="61"/>
      <c r="P3697" s="61"/>
      <c r="Q3697" s="61"/>
      <c r="R3697" s="61"/>
      <c r="S3697" s="61"/>
      <c r="T3697" s="61"/>
      <c r="U3697" s="61"/>
      <c r="V3697" s="61"/>
      <c r="W3697" s="61"/>
      <c r="X3697" s="61"/>
      <c r="Y3697" s="61"/>
      <c r="Z3697" s="61"/>
      <c r="AA3697" s="61"/>
      <c r="AB3697" s="61"/>
      <c r="AC3697" s="61"/>
      <c r="AD3697" s="61"/>
      <c r="AE3697" s="61"/>
      <c r="AF3697" s="61"/>
      <c r="AG3697" s="61"/>
      <c r="AH3697" s="61"/>
      <c r="AI3697" s="61"/>
      <c r="AJ3697" s="61"/>
      <c r="AK3697" s="61"/>
      <c r="AL3697" s="61"/>
      <c r="AM3697" s="61"/>
      <c r="AN3697" s="61"/>
      <c r="AO3697" s="61"/>
      <c r="AP3697" s="62"/>
      <c r="AQ3697" s="61"/>
      <c r="AR3697" s="61"/>
      <c r="AS3697" s="61"/>
      <c r="AT3697" s="61"/>
      <c r="AU3697" s="61"/>
      <c r="AV3697" s="61"/>
      <c r="AW3697" s="60"/>
    </row>
    <row r="3698" s="59" customFormat="1" customHeight="1" spans="1:49">
      <c r="A3698" s="60"/>
      <c r="B3698" s="60"/>
      <c r="C3698" s="60"/>
      <c r="D3698" s="60"/>
      <c r="H3698" s="61"/>
      <c r="I3698" s="61"/>
      <c r="J3698" s="61"/>
      <c r="K3698" s="61"/>
      <c r="L3698" s="61"/>
      <c r="M3698" s="61"/>
      <c r="N3698" s="61"/>
      <c r="O3698" s="61"/>
      <c r="P3698" s="61"/>
      <c r="Q3698" s="61"/>
      <c r="R3698" s="61"/>
      <c r="S3698" s="61"/>
      <c r="T3698" s="61"/>
      <c r="U3698" s="61"/>
      <c r="V3698" s="61"/>
      <c r="W3698" s="61"/>
      <c r="X3698" s="61"/>
      <c r="Y3698" s="61"/>
      <c r="Z3698" s="61"/>
      <c r="AA3698" s="61"/>
      <c r="AB3698" s="61"/>
      <c r="AC3698" s="61"/>
      <c r="AD3698" s="61"/>
      <c r="AE3698" s="61"/>
      <c r="AF3698" s="61"/>
      <c r="AG3698" s="61"/>
      <c r="AH3698" s="61"/>
      <c r="AI3698" s="61"/>
      <c r="AJ3698" s="61"/>
      <c r="AK3698" s="61"/>
      <c r="AL3698" s="61"/>
      <c r="AM3698" s="61"/>
      <c r="AN3698" s="61"/>
      <c r="AO3698" s="61"/>
      <c r="AP3698" s="62"/>
      <c r="AQ3698" s="61"/>
      <c r="AR3698" s="61"/>
      <c r="AS3698" s="61"/>
      <c r="AT3698" s="61"/>
      <c r="AU3698" s="61"/>
      <c r="AV3698" s="61"/>
      <c r="AW3698" s="60"/>
    </row>
    <row r="3699" s="59" customFormat="1" customHeight="1" spans="1:49">
      <c r="A3699" s="60"/>
      <c r="B3699" s="60"/>
      <c r="C3699" s="60"/>
      <c r="D3699" s="60"/>
      <c r="H3699" s="61"/>
      <c r="I3699" s="61"/>
      <c r="J3699" s="61"/>
      <c r="K3699" s="61"/>
      <c r="L3699" s="61"/>
      <c r="M3699" s="61"/>
      <c r="N3699" s="61"/>
      <c r="O3699" s="61"/>
      <c r="P3699" s="61"/>
      <c r="Q3699" s="61"/>
      <c r="R3699" s="61"/>
      <c r="S3699" s="61"/>
      <c r="T3699" s="61"/>
      <c r="U3699" s="61"/>
      <c r="V3699" s="61"/>
      <c r="W3699" s="61"/>
      <c r="X3699" s="61"/>
      <c r="Y3699" s="61"/>
      <c r="Z3699" s="61"/>
      <c r="AA3699" s="61"/>
      <c r="AB3699" s="61"/>
      <c r="AC3699" s="61"/>
      <c r="AD3699" s="61"/>
      <c r="AE3699" s="61"/>
      <c r="AF3699" s="61"/>
      <c r="AG3699" s="61"/>
      <c r="AH3699" s="61"/>
      <c r="AI3699" s="61"/>
      <c r="AJ3699" s="61"/>
      <c r="AK3699" s="61"/>
      <c r="AL3699" s="61"/>
      <c r="AM3699" s="61"/>
      <c r="AN3699" s="61"/>
      <c r="AO3699" s="61"/>
      <c r="AP3699" s="62"/>
      <c r="AQ3699" s="61"/>
      <c r="AR3699" s="61"/>
      <c r="AS3699" s="61"/>
      <c r="AT3699" s="61"/>
      <c r="AU3699" s="61"/>
      <c r="AV3699" s="61"/>
      <c r="AW3699" s="60"/>
    </row>
    <row r="3700" s="59" customFormat="1" customHeight="1" spans="1:49">
      <c r="A3700" s="60"/>
      <c r="B3700" s="60"/>
      <c r="C3700" s="60"/>
      <c r="D3700" s="60"/>
      <c r="H3700" s="61"/>
      <c r="I3700" s="61"/>
      <c r="J3700" s="61"/>
      <c r="K3700" s="61"/>
      <c r="L3700" s="61"/>
      <c r="M3700" s="61"/>
      <c r="N3700" s="61"/>
      <c r="O3700" s="61"/>
      <c r="P3700" s="61"/>
      <c r="Q3700" s="61"/>
      <c r="R3700" s="61"/>
      <c r="S3700" s="61"/>
      <c r="T3700" s="61"/>
      <c r="U3700" s="61"/>
      <c r="V3700" s="61"/>
      <c r="W3700" s="61"/>
      <c r="X3700" s="61"/>
      <c r="Y3700" s="61"/>
      <c r="Z3700" s="61"/>
      <c r="AA3700" s="61"/>
      <c r="AB3700" s="61"/>
      <c r="AC3700" s="61"/>
      <c r="AD3700" s="61"/>
      <c r="AE3700" s="61"/>
      <c r="AF3700" s="61"/>
      <c r="AG3700" s="61"/>
      <c r="AH3700" s="61"/>
      <c r="AI3700" s="61"/>
      <c r="AJ3700" s="61"/>
      <c r="AK3700" s="61"/>
      <c r="AL3700" s="61"/>
      <c r="AM3700" s="61"/>
      <c r="AN3700" s="61"/>
      <c r="AO3700" s="61"/>
      <c r="AP3700" s="62"/>
      <c r="AQ3700" s="61"/>
      <c r="AR3700" s="61"/>
      <c r="AS3700" s="61"/>
      <c r="AT3700" s="61"/>
      <c r="AU3700" s="61"/>
      <c r="AV3700" s="61"/>
      <c r="AW3700" s="60"/>
    </row>
    <row r="3701" s="59" customFormat="1" customHeight="1" spans="1:49">
      <c r="A3701" s="60"/>
      <c r="B3701" s="60"/>
      <c r="C3701" s="60"/>
      <c r="D3701" s="60"/>
      <c r="H3701" s="61"/>
      <c r="I3701" s="61"/>
      <c r="J3701" s="61"/>
      <c r="K3701" s="61"/>
      <c r="L3701" s="61"/>
      <c r="M3701" s="61"/>
      <c r="N3701" s="61"/>
      <c r="O3701" s="61"/>
      <c r="P3701" s="61"/>
      <c r="Q3701" s="61"/>
      <c r="R3701" s="61"/>
      <c r="S3701" s="61"/>
      <c r="T3701" s="61"/>
      <c r="U3701" s="61"/>
      <c r="V3701" s="61"/>
      <c r="W3701" s="61"/>
      <c r="X3701" s="61"/>
      <c r="Y3701" s="61"/>
      <c r="Z3701" s="61"/>
      <c r="AA3701" s="61"/>
      <c r="AB3701" s="61"/>
      <c r="AC3701" s="61"/>
      <c r="AD3701" s="61"/>
      <c r="AE3701" s="61"/>
      <c r="AF3701" s="61"/>
      <c r="AG3701" s="61"/>
      <c r="AH3701" s="61"/>
      <c r="AI3701" s="61"/>
      <c r="AJ3701" s="61"/>
      <c r="AK3701" s="61"/>
      <c r="AL3701" s="61"/>
      <c r="AM3701" s="61"/>
      <c r="AN3701" s="61"/>
      <c r="AO3701" s="61"/>
      <c r="AP3701" s="62"/>
      <c r="AQ3701" s="61"/>
      <c r="AR3701" s="61"/>
      <c r="AS3701" s="61"/>
      <c r="AT3701" s="61"/>
      <c r="AU3701" s="61"/>
      <c r="AV3701" s="61"/>
      <c r="AW3701" s="60"/>
    </row>
    <row r="3702" s="59" customFormat="1" customHeight="1" spans="1:49">
      <c r="A3702" s="60"/>
      <c r="B3702" s="60"/>
      <c r="C3702" s="60"/>
      <c r="D3702" s="60"/>
      <c r="H3702" s="61"/>
      <c r="I3702" s="61"/>
      <c r="J3702" s="61"/>
      <c r="K3702" s="61"/>
      <c r="L3702" s="61"/>
      <c r="M3702" s="61"/>
      <c r="N3702" s="61"/>
      <c r="O3702" s="61"/>
      <c r="P3702" s="61"/>
      <c r="Q3702" s="61"/>
      <c r="R3702" s="61"/>
      <c r="S3702" s="61"/>
      <c r="T3702" s="61"/>
      <c r="U3702" s="61"/>
      <c r="V3702" s="61"/>
      <c r="W3702" s="61"/>
      <c r="X3702" s="61"/>
      <c r="Y3702" s="61"/>
      <c r="Z3702" s="61"/>
      <c r="AA3702" s="61"/>
      <c r="AB3702" s="61"/>
      <c r="AC3702" s="61"/>
      <c r="AD3702" s="61"/>
      <c r="AE3702" s="61"/>
      <c r="AF3702" s="61"/>
      <c r="AG3702" s="61"/>
      <c r="AH3702" s="61"/>
      <c r="AI3702" s="61"/>
      <c r="AJ3702" s="61"/>
      <c r="AK3702" s="61"/>
      <c r="AL3702" s="61"/>
      <c r="AM3702" s="61"/>
      <c r="AN3702" s="61"/>
      <c r="AO3702" s="61"/>
      <c r="AP3702" s="62"/>
      <c r="AQ3702" s="61"/>
      <c r="AR3702" s="61"/>
      <c r="AS3702" s="61"/>
      <c r="AT3702" s="61"/>
      <c r="AU3702" s="61"/>
      <c r="AV3702" s="61"/>
      <c r="AW3702" s="60"/>
    </row>
    <row r="3703" s="59" customFormat="1" customHeight="1" spans="1:49">
      <c r="A3703" s="60"/>
      <c r="B3703" s="60"/>
      <c r="C3703" s="60"/>
      <c r="D3703" s="60"/>
      <c r="H3703" s="61"/>
      <c r="I3703" s="61"/>
      <c r="J3703" s="61"/>
      <c r="K3703" s="61"/>
      <c r="L3703" s="61"/>
      <c r="M3703" s="61"/>
      <c r="N3703" s="61"/>
      <c r="O3703" s="61"/>
      <c r="P3703" s="61"/>
      <c r="Q3703" s="61"/>
      <c r="R3703" s="61"/>
      <c r="S3703" s="61"/>
      <c r="T3703" s="61"/>
      <c r="U3703" s="61"/>
      <c r="V3703" s="61"/>
      <c r="W3703" s="61"/>
      <c r="X3703" s="61"/>
      <c r="Y3703" s="61"/>
      <c r="Z3703" s="61"/>
      <c r="AA3703" s="61"/>
      <c r="AB3703" s="61"/>
      <c r="AC3703" s="61"/>
      <c r="AD3703" s="61"/>
      <c r="AE3703" s="61"/>
      <c r="AF3703" s="61"/>
      <c r="AG3703" s="61"/>
      <c r="AH3703" s="61"/>
      <c r="AI3703" s="61"/>
      <c r="AJ3703" s="61"/>
      <c r="AK3703" s="61"/>
      <c r="AL3703" s="61"/>
      <c r="AM3703" s="61"/>
      <c r="AN3703" s="61"/>
      <c r="AO3703" s="61"/>
      <c r="AP3703" s="62"/>
      <c r="AQ3703" s="61"/>
      <c r="AR3703" s="61"/>
      <c r="AS3703" s="61"/>
      <c r="AT3703" s="61"/>
      <c r="AU3703" s="61"/>
      <c r="AV3703" s="61"/>
      <c r="AW3703" s="60"/>
    </row>
    <row r="3704" s="59" customFormat="1" customHeight="1" spans="1:49">
      <c r="A3704" s="60"/>
      <c r="B3704" s="60"/>
      <c r="C3704" s="60"/>
      <c r="D3704" s="60"/>
      <c r="H3704" s="61"/>
      <c r="I3704" s="61"/>
      <c r="J3704" s="61"/>
      <c r="K3704" s="61"/>
      <c r="L3704" s="61"/>
      <c r="M3704" s="61"/>
      <c r="N3704" s="61"/>
      <c r="O3704" s="61"/>
      <c r="P3704" s="61"/>
      <c r="Q3704" s="61"/>
      <c r="R3704" s="61"/>
      <c r="S3704" s="61"/>
      <c r="T3704" s="61"/>
      <c r="U3704" s="61"/>
      <c r="V3704" s="61"/>
      <c r="W3704" s="61"/>
      <c r="X3704" s="61"/>
      <c r="Y3704" s="61"/>
      <c r="Z3704" s="61"/>
      <c r="AA3704" s="61"/>
      <c r="AB3704" s="61"/>
      <c r="AC3704" s="61"/>
      <c r="AD3704" s="61"/>
      <c r="AE3704" s="61"/>
      <c r="AF3704" s="61"/>
      <c r="AG3704" s="61"/>
      <c r="AH3704" s="61"/>
      <c r="AI3704" s="61"/>
      <c r="AJ3704" s="61"/>
      <c r="AK3704" s="61"/>
      <c r="AL3704" s="61"/>
      <c r="AM3704" s="61"/>
      <c r="AN3704" s="61"/>
      <c r="AO3704" s="61"/>
      <c r="AP3704" s="62"/>
      <c r="AQ3704" s="61"/>
      <c r="AR3704" s="61"/>
      <c r="AS3704" s="61"/>
      <c r="AT3704" s="61"/>
      <c r="AU3704" s="61"/>
      <c r="AV3704" s="61"/>
      <c r="AW3704" s="60"/>
    </row>
    <row r="3705" s="59" customFormat="1" customHeight="1" spans="1:49">
      <c r="A3705" s="60"/>
      <c r="B3705" s="60"/>
      <c r="C3705" s="60"/>
      <c r="D3705" s="60"/>
      <c r="H3705" s="61"/>
      <c r="I3705" s="61"/>
      <c r="J3705" s="61"/>
      <c r="K3705" s="61"/>
      <c r="L3705" s="61"/>
      <c r="M3705" s="61"/>
      <c r="N3705" s="61"/>
      <c r="O3705" s="61"/>
      <c r="P3705" s="61"/>
      <c r="Q3705" s="61"/>
      <c r="R3705" s="61"/>
      <c r="S3705" s="61"/>
      <c r="T3705" s="61"/>
      <c r="U3705" s="61"/>
      <c r="V3705" s="61"/>
      <c r="W3705" s="61"/>
      <c r="X3705" s="61"/>
      <c r="Y3705" s="61"/>
      <c r="Z3705" s="61"/>
      <c r="AA3705" s="61"/>
      <c r="AB3705" s="61"/>
      <c r="AC3705" s="61"/>
      <c r="AD3705" s="61"/>
      <c r="AE3705" s="61"/>
      <c r="AF3705" s="61"/>
      <c r="AG3705" s="61"/>
      <c r="AH3705" s="61"/>
      <c r="AI3705" s="61"/>
      <c r="AJ3705" s="61"/>
      <c r="AK3705" s="61"/>
      <c r="AL3705" s="61"/>
      <c r="AM3705" s="61"/>
      <c r="AN3705" s="61"/>
      <c r="AO3705" s="61"/>
      <c r="AP3705" s="62"/>
      <c r="AQ3705" s="61"/>
      <c r="AR3705" s="61"/>
      <c r="AS3705" s="61"/>
      <c r="AT3705" s="61"/>
      <c r="AU3705" s="61"/>
      <c r="AV3705" s="61"/>
      <c r="AW3705" s="60"/>
    </row>
    <row r="3706" s="59" customFormat="1" customHeight="1" spans="1:49">
      <c r="A3706" s="60"/>
      <c r="B3706" s="60"/>
      <c r="C3706" s="60"/>
      <c r="D3706" s="60"/>
      <c r="H3706" s="61"/>
      <c r="I3706" s="61"/>
      <c r="J3706" s="61"/>
      <c r="K3706" s="61"/>
      <c r="L3706" s="61"/>
      <c r="M3706" s="61"/>
      <c r="N3706" s="61"/>
      <c r="O3706" s="61"/>
      <c r="P3706" s="61"/>
      <c r="Q3706" s="61"/>
      <c r="R3706" s="61"/>
      <c r="S3706" s="61"/>
      <c r="T3706" s="61"/>
      <c r="U3706" s="61"/>
      <c r="V3706" s="61"/>
      <c r="W3706" s="61"/>
      <c r="X3706" s="61"/>
      <c r="Y3706" s="61"/>
      <c r="Z3706" s="61"/>
      <c r="AA3706" s="61"/>
      <c r="AB3706" s="61"/>
      <c r="AC3706" s="61"/>
      <c r="AD3706" s="61"/>
      <c r="AE3706" s="61"/>
      <c r="AF3706" s="61"/>
      <c r="AG3706" s="61"/>
      <c r="AH3706" s="61"/>
      <c r="AI3706" s="61"/>
      <c r="AJ3706" s="61"/>
      <c r="AK3706" s="61"/>
      <c r="AL3706" s="61"/>
      <c r="AM3706" s="61"/>
      <c r="AN3706" s="61"/>
      <c r="AO3706" s="61"/>
      <c r="AP3706" s="62"/>
      <c r="AQ3706" s="61"/>
      <c r="AR3706" s="61"/>
      <c r="AS3706" s="61"/>
      <c r="AT3706" s="61"/>
      <c r="AU3706" s="61"/>
      <c r="AV3706" s="61"/>
      <c r="AW3706" s="60"/>
    </row>
    <row r="3707" s="59" customFormat="1" customHeight="1" spans="1:49">
      <c r="A3707" s="60"/>
      <c r="B3707" s="60"/>
      <c r="C3707" s="60"/>
      <c r="D3707" s="60"/>
      <c r="H3707" s="61"/>
      <c r="I3707" s="61"/>
      <c r="J3707" s="61"/>
      <c r="K3707" s="61"/>
      <c r="L3707" s="61"/>
      <c r="M3707" s="61"/>
      <c r="N3707" s="61"/>
      <c r="O3707" s="61"/>
      <c r="P3707" s="61"/>
      <c r="Q3707" s="61"/>
      <c r="R3707" s="61"/>
      <c r="S3707" s="61"/>
      <c r="T3707" s="61"/>
      <c r="U3707" s="61"/>
      <c r="V3707" s="61"/>
      <c r="W3707" s="61"/>
      <c r="X3707" s="61"/>
      <c r="Y3707" s="61"/>
      <c r="Z3707" s="61"/>
      <c r="AA3707" s="61"/>
      <c r="AB3707" s="61"/>
      <c r="AC3707" s="61"/>
      <c r="AD3707" s="61"/>
      <c r="AE3707" s="61"/>
      <c r="AF3707" s="61"/>
      <c r="AG3707" s="61"/>
      <c r="AH3707" s="61"/>
      <c r="AI3707" s="61"/>
      <c r="AJ3707" s="61"/>
      <c r="AK3707" s="61"/>
      <c r="AL3707" s="61"/>
      <c r="AM3707" s="61"/>
      <c r="AN3707" s="61"/>
      <c r="AO3707" s="61"/>
      <c r="AP3707" s="62"/>
      <c r="AQ3707" s="61"/>
      <c r="AR3707" s="61"/>
      <c r="AS3707" s="61"/>
      <c r="AT3707" s="61"/>
      <c r="AU3707" s="61"/>
      <c r="AV3707" s="61"/>
      <c r="AW3707" s="60"/>
    </row>
    <row r="3708" s="59" customFormat="1" customHeight="1" spans="1:49">
      <c r="A3708" s="60"/>
      <c r="B3708" s="60"/>
      <c r="C3708" s="60"/>
      <c r="D3708" s="60"/>
      <c r="H3708" s="61"/>
      <c r="I3708" s="61"/>
      <c r="J3708" s="61"/>
      <c r="K3708" s="61"/>
      <c r="L3708" s="61"/>
      <c r="M3708" s="61"/>
      <c r="N3708" s="61"/>
      <c r="O3708" s="61"/>
      <c r="P3708" s="61"/>
      <c r="Q3708" s="61"/>
      <c r="R3708" s="61"/>
      <c r="S3708" s="61"/>
      <c r="T3708" s="61"/>
      <c r="U3708" s="61"/>
      <c r="V3708" s="61"/>
      <c r="W3708" s="61"/>
      <c r="X3708" s="61"/>
      <c r="Y3708" s="61"/>
      <c r="Z3708" s="61"/>
      <c r="AA3708" s="61"/>
      <c r="AB3708" s="61"/>
      <c r="AC3708" s="61"/>
      <c r="AD3708" s="61"/>
      <c r="AE3708" s="61"/>
      <c r="AF3708" s="61"/>
      <c r="AG3708" s="61"/>
      <c r="AH3708" s="61"/>
      <c r="AI3708" s="61"/>
      <c r="AJ3708" s="61"/>
      <c r="AK3708" s="61"/>
      <c r="AL3708" s="61"/>
      <c r="AM3708" s="61"/>
      <c r="AN3708" s="61"/>
      <c r="AO3708" s="61"/>
      <c r="AP3708" s="62"/>
      <c r="AQ3708" s="61"/>
      <c r="AR3708" s="61"/>
      <c r="AS3708" s="61"/>
      <c r="AT3708" s="61"/>
      <c r="AU3708" s="61"/>
      <c r="AV3708" s="61"/>
      <c r="AW3708" s="60"/>
    </row>
    <row r="3709" s="59" customFormat="1" customHeight="1" spans="1:49">
      <c r="A3709" s="60"/>
      <c r="B3709" s="60"/>
      <c r="C3709" s="60"/>
      <c r="D3709" s="60"/>
      <c r="H3709" s="61"/>
      <c r="I3709" s="61"/>
      <c r="J3709" s="61"/>
      <c r="K3709" s="61"/>
      <c r="L3709" s="61"/>
      <c r="M3709" s="61"/>
      <c r="N3709" s="61"/>
      <c r="O3709" s="61"/>
      <c r="P3709" s="61"/>
      <c r="Q3709" s="61"/>
      <c r="R3709" s="61"/>
      <c r="S3709" s="61"/>
      <c r="T3709" s="61"/>
      <c r="U3709" s="61"/>
      <c r="V3709" s="61"/>
      <c r="W3709" s="61"/>
      <c r="X3709" s="61"/>
      <c r="Y3709" s="61"/>
      <c r="Z3709" s="61"/>
      <c r="AA3709" s="61"/>
      <c r="AB3709" s="61"/>
      <c r="AC3709" s="61"/>
      <c r="AD3709" s="61"/>
      <c r="AE3709" s="61"/>
      <c r="AF3709" s="61"/>
      <c r="AG3709" s="61"/>
      <c r="AH3709" s="61"/>
      <c r="AI3709" s="61"/>
      <c r="AJ3709" s="61"/>
      <c r="AK3709" s="61"/>
      <c r="AL3709" s="61"/>
      <c r="AM3709" s="61"/>
      <c r="AN3709" s="61"/>
      <c r="AO3709" s="61"/>
      <c r="AP3709" s="62"/>
      <c r="AQ3709" s="61"/>
      <c r="AR3709" s="61"/>
      <c r="AS3709" s="61"/>
      <c r="AT3709" s="61"/>
      <c r="AU3709" s="61"/>
      <c r="AV3709" s="61"/>
      <c r="AW3709" s="60"/>
    </row>
    <row r="3710" s="59" customFormat="1" customHeight="1" spans="1:49">
      <c r="A3710" s="60"/>
      <c r="B3710" s="60"/>
      <c r="C3710" s="60"/>
      <c r="D3710" s="60"/>
      <c r="H3710" s="61"/>
      <c r="I3710" s="61"/>
      <c r="J3710" s="61"/>
      <c r="K3710" s="61"/>
      <c r="L3710" s="61"/>
      <c r="M3710" s="61"/>
      <c r="N3710" s="61"/>
      <c r="O3710" s="61"/>
      <c r="P3710" s="61"/>
      <c r="Q3710" s="61"/>
      <c r="R3710" s="61"/>
      <c r="S3710" s="61"/>
      <c r="T3710" s="61"/>
      <c r="U3710" s="61"/>
      <c r="V3710" s="61"/>
      <c r="W3710" s="61"/>
      <c r="X3710" s="61"/>
      <c r="Y3710" s="61"/>
      <c r="Z3710" s="61"/>
      <c r="AA3710" s="61"/>
      <c r="AB3710" s="61"/>
      <c r="AC3710" s="61"/>
      <c r="AD3710" s="61"/>
      <c r="AE3710" s="61"/>
      <c r="AF3710" s="61"/>
      <c r="AG3710" s="61"/>
      <c r="AH3710" s="61"/>
      <c r="AI3710" s="61"/>
      <c r="AJ3710" s="61"/>
      <c r="AK3710" s="61"/>
      <c r="AL3710" s="61"/>
      <c r="AM3710" s="61"/>
      <c r="AN3710" s="61"/>
      <c r="AO3710" s="61"/>
      <c r="AP3710" s="62"/>
      <c r="AQ3710" s="61"/>
      <c r="AR3710" s="61"/>
      <c r="AS3710" s="61"/>
      <c r="AT3710" s="61"/>
      <c r="AU3710" s="61"/>
      <c r="AV3710" s="61"/>
      <c r="AW3710" s="60"/>
    </row>
    <row r="3711" s="59" customFormat="1" customHeight="1" spans="1:49">
      <c r="A3711" s="60"/>
      <c r="B3711" s="60"/>
      <c r="C3711" s="60"/>
      <c r="D3711" s="60"/>
      <c r="H3711" s="61"/>
      <c r="I3711" s="61"/>
      <c r="J3711" s="61"/>
      <c r="K3711" s="61"/>
      <c r="L3711" s="61"/>
      <c r="M3711" s="61"/>
      <c r="N3711" s="61"/>
      <c r="O3711" s="61"/>
      <c r="P3711" s="61"/>
      <c r="Q3711" s="61"/>
      <c r="R3711" s="61"/>
      <c r="S3711" s="61"/>
      <c r="T3711" s="61"/>
      <c r="U3711" s="61"/>
      <c r="V3711" s="61"/>
      <c r="W3711" s="61"/>
      <c r="X3711" s="61"/>
      <c r="Y3711" s="61"/>
      <c r="Z3711" s="61"/>
      <c r="AA3711" s="61"/>
      <c r="AB3711" s="61"/>
      <c r="AC3711" s="61"/>
      <c r="AD3711" s="61"/>
      <c r="AE3711" s="61"/>
      <c r="AF3711" s="61"/>
      <c r="AG3711" s="61"/>
      <c r="AH3711" s="61"/>
      <c r="AI3711" s="61"/>
      <c r="AJ3711" s="61"/>
      <c r="AK3711" s="61"/>
      <c r="AL3711" s="61"/>
      <c r="AM3711" s="61"/>
      <c r="AN3711" s="61"/>
      <c r="AO3711" s="61"/>
      <c r="AP3711" s="62"/>
      <c r="AQ3711" s="61"/>
      <c r="AR3711" s="61"/>
      <c r="AS3711" s="61"/>
      <c r="AT3711" s="61"/>
      <c r="AU3711" s="61"/>
      <c r="AV3711" s="61"/>
      <c r="AW3711" s="60"/>
    </row>
    <row r="3712" s="59" customFormat="1" customHeight="1" spans="1:49">
      <c r="A3712" s="60"/>
      <c r="B3712" s="60"/>
      <c r="C3712" s="60"/>
      <c r="D3712" s="60"/>
      <c r="H3712" s="61"/>
      <c r="I3712" s="61"/>
      <c r="J3712" s="61"/>
      <c r="K3712" s="61"/>
      <c r="L3712" s="61"/>
      <c r="M3712" s="61"/>
      <c r="N3712" s="61"/>
      <c r="O3712" s="61"/>
      <c r="P3712" s="61"/>
      <c r="Q3712" s="61"/>
      <c r="R3712" s="61"/>
      <c r="S3712" s="61"/>
      <c r="T3712" s="61"/>
      <c r="U3712" s="61"/>
      <c r="V3712" s="61"/>
      <c r="W3712" s="61"/>
      <c r="X3712" s="61"/>
      <c r="Y3712" s="61"/>
      <c r="Z3712" s="61"/>
      <c r="AA3712" s="61"/>
      <c r="AB3712" s="61"/>
      <c r="AC3712" s="61"/>
      <c r="AD3712" s="61"/>
      <c r="AE3712" s="61"/>
      <c r="AF3712" s="61"/>
      <c r="AG3712" s="61"/>
      <c r="AH3712" s="61"/>
      <c r="AI3712" s="61"/>
      <c r="AJ3712" s="61"/>
      <c r="AK3712" s="61"/>
      <c r="AL3712" s="61"/>
      <c r="AM3712" s="61"/>
      <c r="AN3712" s="61"/>
      <c r="AO3712" s="61"/>
      <c r="AP3712" s="62"/>
      <c r="AQ3712" s="61"/>
      <c r="AR3712" s="61"/>
      <c r="AS3712" s="61"/>
      <c r="AT3712" s="61"/>
      <c r="AU3712" s="61"/>
      <c r="AV3712" s="61"/>
      <c r="AW3712" s="60"/>
    </row>
    <row r="3713" s="59" customFormat="1" customHeight="1" spans="1:49">
      <c r="A3713" s="60"/>
      <c r="B3713" s="60"/>
      <c r="C3713" s="60"/>
      <c r="D3713" s="60"/>
      <c r="H3713" s="61"/>
      <c r="I3713" s="61"/>
      <c r="J3713" s="61"/>
      <c r="K3713" s="61"/>
      <c r="L3713" s="61"/>
      <c r="M3713" s="61"/>
      <c r="N3713" s="61"/>
      <c r="O3713" s="61"/>
      <c r="P3713" s="61"/>
      <c r="Q3713" s="61"/>
      <c r="R3713" s="61"/>
      <c r="S3713" s="61"/>
      <c r="T3713" s="61"/>
      <c r="U3713" s="61"/>
      <c r="V3713" s="61"/>
      <c r="W3713" s="61"/>
      <c r="X3713" s="61"/>
      <c r="Y3713" s="61"/>
      <c r="Z3713" s="61"/>
      <c r="AA3713" s="61"/>
      <c r="AB3713" s="61"/>
      <c r="AC3713" s="61"/>
      <c r="AD3713" s="61"/>
      <c r="AE3713" s="61"/>
      <c r="AF3713" s="61"/>
      <c r="AG3713" s="61"/>
      <c r="AH3713" s="61"/>
      <c r="AI3713" s="61"/>
      <c r="AJ3713" s="61"/>
      <c r="AK3713" s="61"/>
      <c r="AL3713" s="61"/>
      <c r="AM3713" s="61"/>
      <c r="AN3713" s="61"/>
      <c r="AO3713" s="61"/>
      <c r="AP3713" s="62"/>
      <c r="AQ3713" s="61"/>
      <c r="AR3713" s="61"/>
      <c r="AS3713" s="61"/>
      <c r="AT3713" s="61"/>
      <c r="AU3713" s="61"/>
      <c r="AV3713" s="61"/>
      <c r="AW3713" s="60"/>
    </row>
    <row r="3714" s="59" customFormat="1" customHeight="1" spans="1:49">
      <c r="A3714" s="60"/>
      <c r="B3714" s="60"/>
      <c r="C3714" s="60"/>
      <c r="D3714" s="60"/>
      <c r="H3714" s="61"/>
      <c r="I3714" s="61"/>
      <c r="J3714" s="61"/>
      <c r="K3714" s="61"/>
      <c r="L3714" s="61"/>
      <c r="M3714" s="61"/>
      <c r="N3714" s="61"/>
      <c r="O3714" s="61"/>
      <c r="P3714" s="61"/>
      <c r="Q3714" s="61"/>
      <c r="R3714" s="61"/>
      <c r="S3714" s="61"/>
      <c r="T3714" s="61"/>
      <c r="U3714" s="61"/>
      <c r="V3714" s="61"/>
      <c r="W3714" s="61"/>
      <c r="X3714" s="61"/>
      <c r="Y3714" s="61"/>
      <c r="Z3714" s="61"/>
      <c r="AA3714" s="61"/>
      <c r="AB3714" s="61"/>
      <c r="AC3714" s="61"/>
      <c r="AD3714" s="61"/>
      <c r="AE3714" s="61"/>
      <c r="AF3714" s="61"/>
      <c r="AG3714" s="61"/>
      <c r="AH3714" s="61"/>
      <c r="AI3714" s="61"/>
      <c r="AJ3714" s="61"/>
      <c r="AK3714" s="61"/>
      <c r="AL3714" s="61"/>
      <c r="AM3714" s="61"/>
      <c r="AN3714" s="61"/>
      <c r="AO3714" s="61"/>
      <c r="AP3714" s="62"/>
      <c r="AQ3714" s="61"/>
      <c r="AR3714" s="61"/>
      <c r="AS3714" s="61"/>
      <c r="AT3714" s="61"/>
      <c r="AU3714" s="61"/>
      <c r="AV3714" s="61"/>
      <c r="AW3714" s="60"/>
    </row>
    <row r="3715" s="59" customFormat="1" customHeight="1" spans="1:49">
      <c r="A3715" s="60"/>
      <c r="B3715" s="60"/>
      <c r="C3715" s="60"/>
      <c r="D3715" s="60"/>
      <c r="H3715" s="61"/>
      <c r="I3715" s="61"/>
      <c r="J3715" s="61"/>
      <c r="K3715" s="61"/>
      <c r="L3715" s="61"/>
      <c r="M3715" s="61"/>
      <c r="N3715" s="61"/>
      <c r="O3715" s="61"/>
      <c r="P3715" s="61"/>
      <c r="Q3715" s="61"/>
      <c r="R3715" s="61"/>
      <c r="S3715" s="61"/>
      <c r="T3715" s="61"/>
      <c r="U3715" s="61"/>
      <c r="V3715" s="61"/>
      <c r="W3715" s="61"/>
      <c r="X3715" s="61"/>
      <c r="Y3715" s="61"/>
      <c r="Z3715" s="61"/>
      <c r="AA3715" s="61"/>
      <c r="AB3715" s="61"/>
      <c r="AC3715" s="61"/>
      <c r="AD3715" s="61"/>
      <c r="AE3715" s="61"/>
      <c r="AF3715" s="61"/>
      <c r="AG3715" s="61"/>
      <c r="AH3715" s="61"/>
      <c r="AI3715" s="61"/>
      <c r="AJ3715" s="61"/>
      <c r="AK3715" s="61"/>
      <c r="AL3715" s="61"/>
      <c r="AM3715" s="61"/>
      <c r="AN3715" s="61"/>
      <c r="AO3715" s="61"/>
      <c r="AP3715" s="62"/>
      <c r="AQ3715" s="61"/>
      <c r="AR3715" s="61"/>
      <c r="AS3715" s="61"/>
      <c r="AT3715" s="61"/>
      <c r="AU3715" s="61"/>
      <c r="AV3715" s="61"/>
      <c r="AW3715" s="60"/>
    </row>
    <row r="3716" s="59" customFormat="1" customHeight="1" spans="1:49">
      <c r="A3716" s="60"/>
      <c r="B3716" s="60"/>
      <c r="C3716" s="60"/>
      <c r="D3716" s="60"/>
      <c r="H3716" s="61"/>
      <c r="I3716" s="61"/>
      <c r="J3716" s="61"/>
      <c r="K3716" s="61"/>
      <c r="L3716" s="61"/>
      <c r="M3716" s="61"/>
      <c r="N3716" s="61"/>
      <c r="O3716" s="61"/>
      <c r="P3716" s="61"/>
      <c r="Q3716" s="61"/>
      <c r="R3716" s="61"/>
      <c r="S3716" s="61"/>
      <c r="T3716" s="61"/>
      <c r="U3716" s="61"/>
      <c r="V3716" s="61"/>
      <c r="W3716" s="61"/>
      <c r="X3716" s="61"/>
      <c r="Y3716" s="61"/>
      <c r="Z3716" s="61"/>
      <c r="AA3716" s="61"/>
      <c r="AB3716" s="61"/>
      <c r="AC3716" s="61"/>
      <c r="AD3716" s="61"/>
      <c r="AE3716" s="61"/>
      <c r="AF3716" s="61"/>
      <c r="AG3716" s="61"/>
      <c r="AH3716" s="61"/>
      <c r="AI3716" s="61"/>
      <c r="AJ3716" s="61"/>
      <c r="AK3716" s="61"/>
      <c r="AL3716" s="61"/>
      <c r="AM3716" s="61"/>
      <c r="AN3716" s="61"/>
      <c r="AO3716" s="61"/>
      <c r="AP3716" s="62"/>
      <c r="AQ3716" s="61"/>
      <c r="AR3716" s="61"/>
      <c r="AS3716" s="61"/>
      <c r="AT3716" s="61"/>
      <c r="AU3716" s="61"/>
      <c r="AV3716" s="61"/>
      <c r="AW3716" s="60"/>
    </row>
    <row r="3717" s="59" customFormat="1" customHeight="1" spans="1:49">
      <c r="A3717" s="60"/>
      <c r="B3717" s="60"/>
      <c r="C3717" s="60"/>
      <c r="D3717" s="60"/>
      <c r="H3717" s="61"/>
      <c r="I3717" s="61"/>
      <c r="J3717" s="61"/>
      <c r="K3717" s="61"/>
      <c r="L3717" s="61"/>
      <c r="M3717" s="61"/>
      <c r="N3717" s="61"/>
      <c r="O3717" s="61"/>
      <c r="P3717" s="61"/>
      <c r="Q3717" s="61"/>
      <c r="R3717" s="61"/>
      <c r="S3717" s="61"/>
      <c r="T3717" s="61"/>
      <c r="U3717" s="61"/>
      <c r="V3717" s="61"/>
      <c r="W3717" s="61"/>
      <c r="X3717" s="61"/>
      <c r="Y3717" s="61"/>
      <c r="Z3717" s="61"/>
      <c r="AA3717" s="61"/>
      <c r="AB3717" s="61"/>
      <c r="AC3717" s="61"/>
      <c r="AD3717" s="61"/>
      <c r="AE3717" s="61"/>
      <c r="AF3717" s="61"/>
      <c r="AG3717" s="61"/>
      <c r="AH3717" s="61"/>
      <c r="AI3717" s="61"/>
      <c r="AJ3717" s="61"/>
      <c r="AK3717" s="61"/>
      <c r="AL3717" s="61"/>
      <c r="AM3717" s="61"/>
      <c r="AN3717" s="61"/>
      <c r="AO3717" s="61"/>
      <c r="AP3717" s="62"/>
      <c r="AQ3717" s="61"/>
      <c r="AR3717" s="61"/>
      <c r="AS3717" s="61"/>
      <c r="AT3717" s="61"/>
      <c r="AU3717" s="61"/>
      <c r="AV3717" s="61"/>
      <c r="AW3717" s="60"/>
    </row>
    <row r="3718" s="59" customFormat="1" customHeight="1" spans="1:49">
      <c r="A3718" s="60"/>
      <c r="B3718" s="60"/>
      <c r="C3718" s="60"/>
      <c r="D3718" s="60"/>
      <c r="H3718" s="61"/>
      <c r="I3718" s="61"/>
      <c r="J3718" s="61"/>
      <c r="K3718" s="61"/>
      <c r="L3718" s="61"/>
      <c r="M3718" s="61"/>
      <c r="N3718" s="61"/>
      <c r="O3718" s="61"/>
      <c r="P3718" s="61"/>
      <c r="Q3718" s="61"/>
      <c r="R3718" s="61"/>
      <c r="S3718" s="61"/>
      <c r="T3718" s="61"/>
      <c r="U3718" s="61"/>
      <c r="V3718" s="61"/>
      <c r="W3718" s="61"/>
      <c r="X3718" s="61"/>
      <c r="Y3718" s="61"/>
      <c r="Z3718" s="61"/>
      <c r="AA3718" s="61"/>
      <c r="AB3718" s="61"/>
      <c r="AC3718" s="61"/>
      <c r="AD3718" s="61"/>
      <c r="AE3718" s="61"/>
      <c r="AF3718" s="61"/>
      <c r="AG3718" s="61"/>
      <c r="AH3718" s="61"/>
      <c r="AI3718" s="61"/>
      <c r="AJ3718" s="61"/>
      <c r="AK3718" s="61"/>
      <c r="AL3718" s="61"/>
      <c r="AM3718" s="61"/>
      <c r="AN3718" s="61"/>
      <c r="AO3718" s="61"/>
      <c r="AP3718" s="62"/>
      <c r="AQ3718" s="61"/>
      <c r="AR3718" s="61"/>
      <c r="AS3718" s="61"/>
      <c r="AT3718" s="61"/>
      <c r="AU3718" s="61"/>
      <c r="AV3718" s="61"/>
      <c r="AW3718" s="60"/>
    </row>
    <row r="3719" s="59" customFormat="1" customHeight="1" spans="1:49">
      <c r="A3719" s="60"/>
      <c r="B3719" s="60"/>
      <c r="C3719" s="60"/>
      <c r="D3719" s="60"/>
      <c r="H3719" s="61"/>
      <c r="I3719" s="61"/>
      <c r="J3719" s="61"/>
      <c r="K3719" s="61"/>
      <c r="L3719" s="61"/>
      <c r="M3719" s="61"/>
      <c r="N3719" s="61"/>
      <c r="O3719" s="61"/>
      <c r="P3719" s="61"/>
      <c r="Q3719" s="61"/>
      <c r="R3719" s="61"/>
      <c r="S3719" s="61"/>
      <c r="T3719" s="61"/>
      <c r="U3719" s="61"/>
      <c r="V3719" s="61"/>
      <c r="W3719" s="61"/>
      <c r="X3719" s="61"/>
      <c r="Y3719" s="61"/>
      <c r="Z3719" s="61"/>
      <c r="AA3719" s="61"/>
      <c r="AB3719" s="61"/>
      <c r="AC3719" s="61"/>
      <c r="AD3719" s="61"/>
      <c r="AE3719" s="61"/>
      <c r="AF3719" s="61"/>
      <c r="AG3719" s="61"/>
      <c r="AH3719" s="61"/>
      <c r="AI3719" s="61"/>
      <c r="AJ3719" s="61"/>
      <c r="AK3719" s="61"/>
      <c r="AL3719" s="61"/>
      <c r="AM3719" s="61"/>
      <c r="AN3719" s="61"/>
      <c r="AO3719" s="61"/>
      <c r="AP3719" s="62"/>
      <c r="AQ3719" s="61"/>
      <c r="AR3719" s="61"/>
      <c r="AS3719" s="61"/>
      <c r="AT3719" s="61"/>
      <c r="AU3719" s="61"/>
      <c r="AV3719" s="61"/>
      <c r="AW3719" s="60"/>
    </row>
    <row r="3720" s="59" customFormat="1" customHeight="1" spans="1:49">
      <c r="A3720" s="60"/>
      <c r="B3720" s="60"/>
      <c r="C3720" s="60"/>
      <c r="D3720" s="60"/>
      <c r="H3720" s="61"/>
      <c r="I3720" s="61"/>
      <c r="J3720" s="61"/>
      <c r="K3720" s="61"/>
      <c r="L3720" s="61"/>
      <c r="M3720" s="61"/>
      <c r="N3720" s="61"/>
      <c r="O3720" s="61"/>
      <c r="P3720" s="61"/>
      <c r="Q3720" s="61"/>
      <c r="R3720" s="61"/>
      <c r="S3720" s="61"/>
      <c r="T3720" s="61"/>
      <c r="U3720" s="61"/>
      <c r="V3720" s="61"/>
      <c r="W3720" s="61"/>
      <c r="X3720" s="61"/>
      <c r="Y3720" s="61"/>
      <c r="Z3720" s="61"/>
      <c r="AA3720" s="61"/>
      <c r="AB3720" s="61"/>
      <c r="AC3720" s="61"/>
      <c r="AD3720" s="61"/>
      <c r="AE3720" s="61"/>
      <c r="AF3720" s="61"/>
      <c r="AG3720" s="61"/>
      <c r="AH3720" s="61"/>
      <c r="AI3720" s="61"/>
      <c r="AJ3720" s="61"/>
      <c r="AK3720" s="61"/>
      <c r="AL3720" s="61"/>
      <c r="AM3720" s="61"/>
      <c r="AN3720" s="61"/>
      <c r="AO3720" s="61"/>
      <c r="AP3720" s="62"/>
      <c r="AQ3720" s="61"/>
      <c r="AR3720" s="61"/>
      <c r="AS3720" s="61"/>
      <c r="AT3720" s="61"/>
      <c r="AU3720" s="61"/>
      <c r="AV3720" s="61"/>
      <c r="AW3720" s="60"/>
    </row>
    <row r="3721" s="59" customFormat="1" customHeight="1" spans="1:49">
      <c r="A3721" s="60"/>
      <c r="B3721" s="60"/>
      <c r="C3721" s="60"/>
      <c r="D3721" s="60"/>
      <c r="H3721" s="61"/>
      <c r="I3721" s="61"/>
      <c r="J3721" s="61"/>
      <c r="K3721" s="61"/>
      <c r="L3721" s="61"/>
      <c r="M3721" s="61"/>
      <c r="N3721" s="61"/>
      <c r="O3721" s="61"/>
      <c r="P3721" s="61"/>
      <c r="Q3721" s="61"/>
      <c r="R3721" s="61"/>
      <c r="S3721" s="61"/>
      <c r="T3721" s="61"/>
      <c r="U3721" s="61"/>
      <c r="V3721" s="61"/>
      <c r="W3721" s="61"/>
      <c r="X3721" s="61"/>
      <c r="Y3721" s="61"/>
      <c r="Z3721" s="61"/>
      <c r="AA3721" s="61"/>
      <c r="AB3721" s="61"/>
      <c r="AC3721" s="61"/>
      <c r="AD3721" s="61"/>
      <c r="AE3721" s="61"/>
      <c r="AF3721" s="61"/>
      <c r="AG3721" s="61"/>
      <c r="AH3721" s="61"/>
      <c r="AI3721" s="61"/>
      <c r="AJ3721" s="61"/>
      <c r="AK3721" s="61"/>
      <c r="AL3721" s="61"/>
      <c r="AM3721" s="61"/>
      <c r="AN3721" s="61"/>
      <c r="AO3721" s="61"/>
      <c r="AP3721" s="62"/>
      <c r="AQ3721" s="61"/>
      <c r="AR3721" s="61"/>
      <c r="AS3721" s="61"/>
      <c r="AT3721" s="61"/>
      <c r="AU3721" s="61"/>
      <c r="AV3721" s="61"/>
      <c r="AW3721" s="60"/>
    </row>
    <row r="3722" s="59" customFormat="1" customHeight="1" spans="1:49">
      <c r="A3722" s="60"/>
      <c r="B3722" s="60"/>
      <c r="C3722" s="60"/>
      <c r="D3722" s="60"/>
      <c r="H3722" s="61"/>
      <c r="I3722" s="61"/>
      <c r="J3722" s="61"/>
      <c r="K3722" s="61"/>
      <c r="L3722" s="61"/>
      <c r="M3722" s="61"/>
      <c r="N3722" s="61"/>
      <c r="O3722" s="61"/>
      <c r="P3722" s="61"/>
      <c r="Q3722" s="61"/>
      <c r="R3722" s="61"/>
      <c r="S3722" s="61"/>
      <c r="T3722" s="61"/>
      <c r="U3722" s="61"/>
      <c r="V3722" s="61"/>
      <c r="W3722" s="61"/>
      <c r="X3722" s="61"/>
      <c r="Y3722" s="61"/>
      <c r="Z3722" s="61"/>
      <c r="AA3722" s="61"/>
      <c r="AB3722" s="61"/>
      <c r="AC3722" s="61"/>
      <c r="AD3722" s="61"/>
      <c r="AE3722" s="61"/>
      <c r="AF3722" s="61"/>
      <c r="AG3722" s="61"/>
      <c r="AH3722" s="61"/>
      <c r="AI3722" s="61"/>
      <c r="AJ3722" s="61"/>
      <c r="AK3722" s="61"/>
      <c r="AL3722" s="61"/>
      <c r="AM3722" s="61"/>
      <c r="AN3722" s="61"/>
      <c r="AO3722" s="61"/>
      <c r="AP3722" s="62"/>
      <c r="AQ3722" s="61"/>
      <c r="AR3722" s="61"/>
      <c r="AS3722" s="61"/>
      <c r="AT3722" s="61"/>
      <c r="AU3722" s="61"/>
      <c r="AV3722" s="61"/>
      <c r="AW3722" s="60"/>
    </row>
    <row r="3723" s="59" customFormat="1" customHeight="1" spans="1:49">
      <c r="A3723" s="60"/>
      <c r="B3723" s="60"/>
      <c r="C3723" s="60"/>
      <c r="D3723" s="60"/>
      <c r="H3723" s="61"/>
      <c r="I3723" s="61"/>
      <c r="J3723" s="61"/>
      <c r="K3723" s="61"/>
      <c r="L3723" s="61"/>
      <c r="M3723" s="61"/>
      <c r="N3723" s="61"/>
      <c r="O3723" s="61"/>
      <c r="P3723" s="61"/>
      <c r="Q3723" s="61"/>
      <c r="R3723" s="61"/>
      <c r="S3723" s="61"/>
      <c r="T3723" s="61"/>
      <c r="U3723" s="61"/>
      <c r="V3723" s="61"/>
      <c r="W3723" s="61"/>
      <c r="X3723" s="61"/>
      <c r="Y3723" s="61"/>
      <c r="Z3723" s="61"/>
      <c r="AA3723" s="61"/>
      <c r="AB3723" s="61"/>
      <c r="AC3723" s="61"/>
      <c r="AD3723" s="61"/>
      <c r="AE3723" s="61"/>
      <c r="AF3723" s="61"/>
      <c r="AG3723" s="61"/>
      <c r="AH3723" s="61"/>
      <c r="AI3723" s="61"/>
      <c r="AJ3723" s="61"/>
      <c r="AK3723" s="61"/>
      <c r="AL3723" s="61"/>
      <c r="AM3723" s="61"/>
      <c r="AN3723" s="61"/>
      <c r="AO3723" s="61"/>
      <c r="AP3723" s="62"/>
      <c r="AQ3723" s="61"/>
      <c r="AR3723" s="61"/>
      <c r="AS3723" s="61"/>
      <c r="AT3723" s="61"/>
      <c r="AU3723" s="61"/>
      <c r="AV3723" s="61"/>
      <c r="AW3723" s="60"/>
    </row>
    <row r="3724" s="59" customFormat="1" customHeight="1" spans="1:49">
      <c r="A3724" s="60"/>
      <c r="B3724" s="60"/>
      <c r="C3724" s="60"/>
      <c r="D3724" s="60"/>
      <c r="H3724" s="61"/>
      <c r="I3724" s="61"/>
      <c r="J3724" s="61"/>
      <c r="K3724" s="61"/>
      <c r="L3724" s="61"/>
      <c r="M3724" s="61"/>
      <c r="N3724" s="61"/>
      <c r="O3724" s="61"/>
      <c r="P3724" s="61"/>
      <c r="Q3724" s="61"/>
      <c r="R3724" s="61"/>
      <c r="S3724" s="61"/>
      <c r="T3724" s="61"/>
      <c r="U3724" s="61"/>
      <c r="V3724" s="61"/>
      <c r="W3724" s="61"/>
      <c r="X3724" s="61"/>
      <c r="Y3724" s="61"/>
      <c r="Z3724" s="61"/>
      <c r="AA3724" s="61"/>
      <c r="AB3724" s="61"/>
      <c r="AC3724" s="61"/>
      <c r="AD3724" s="61"/>
      <c r="AE3724" s="61"/>
      <c r="AF3724" s="61"/>
      <c r="AG3724" s="61"/>
      <c r="AH3724" s="61"/>
      <c r="AI3724" s="61"/>
      <c r="AJ3724" s="61"/>
      <c r="AK3724" s="61"/>
      <c r="AL3724" s="61"/>
      <c r="AM3724" s="61"/>
      <c r="AN3724" s="61"/>
      <c r="AO3724" s="61"/>
      <c r="AP3724" s="62"/>
      <c r="AQ3724" s="61"/>
      <c r="AR3724" s="61"/>
      <c r="AS3724" s="61"/>
      <c r="AT3724" s="61"/>
      <c r="AU3724" s="61"/>
      <c r="AV3724" s="61"/>
      <c r="AW3724" s="60"/>
    </row>
    <row r="3725" s="59" customFormat="1" customHeight="1" spans="1:49">
      <c r="A3725" s="60"/>
      <c r="B3725" s="60"/>
      <c r="C3725" s="60"/>
      <c r="D3725" s="60"/>
      <c r="H3725" s="61"/>
      <c r="I3725" s="61"/>
      <c r="J3725" s="61"/>
      <c r="K3725" s="61"/>
      <c r="L3725" s="61"/>
      <c r="M3725" s="61"/>
      <c r="N3725" s="61"/>
      <c r="O3725" s="61"/>
      <c r="P3725" s="61"/>
      <c r="Q3725" s="61"/>
      <c r="R3725" s="61"/>
      <c r="S3725" s="61"/>
      <c r="T3725" s="61"/>
      <c r="U3725" s="61"/>
      <c r="V3725" s="61"/>
      <c r="W3725" s="61"/>
      <c r="X3725" s="61"/>
      <c r="Y3725" s="61"/>
      <c r="Z3725" s="61"/>
      <c r="AA3725" s="61"/>
      <c r="AB3725" s="61"/>
      <c r="AC3725" s="61"/>
      <c r="AD3725" s="61"/>
      <c r="AE3725" s="61"/>
      <c r="AF3725" s="61"/>
      <c r="AG3725" s="61"/>
      <c r="AH3725" s="61"/>
      <c r="AI3725" s="61"/>
      <c r="AJ3725" s="61"/>
      <c r="AK3725" s="61"/>
      <c r="AL3725" s="61"/>
      <c r="AM3725" s="61"/>
      <c r="AN3725" s="61"/>
      <c r="AO3725" s="61"/>
      <c r="AP3725" s="62"/>
      <c r="AQ3725" s="61"/>
      <c r="AR3725" s="61"/>
      <c r="AS3725" s="61"/>
      <c r="AT3725" s="61"/>
      <c r="AU3725" s="61"/>
      <c r="AV3725" s="61"/>
      <c r="AW3725" s="60"/>
    </row>
    <row r="3726" s="59" customFormat="1" customHeight="1" spans="1:49">
      <c r="A3726" s="60"/>
      <c r="B3726" s="60"/>
      <c r="C3726" s="60"/>
      <c r="D3726" s="60"/>
      <c r="H3726" s="61"/>
      <c r="I3726" s="61"/>
      <c r="J3726" s="61"/>
      <c r="K3726" s="61"/>
      <c r="L3726" s="61"/>
      <c r="M3726" s="61"/>
      <c r="N3726" s="61"/>
      <c r="O3726" s="61"/>
      <c r="P3726" s="61"/>
      <c r="Q3726" s="61"/>
      <c r="R3726" s="61"/>
      <c r="S3726" s="61"/>
      <c r="T3726" s="61"/>
      <c r="U3726" s="61"/>
      <c r="V3726" s="61"/>
      <c r="W3726" s="61"/>
      <c r="X3726" s="61"/>
      <c r="Y3726" s="61"/>
      <c r="Z3726" s="61"/>
      <c r="AA3726" s="61"/>
      <c r="AB3726" s="61"/>
      <c r="AC3726" s="61"/>
      <c r="AD3726" s="61"/>
      <c r="AE3726" s="61"/>
      <c r="AF3726" s="61"/>
      <c r="AG3726" s="61"/>
      <c r="AH3726" s="61"/>
      <c r="AI3726" s="61"/>
      <c r="AJ3726" s="61"/>
      <c r="AK3726" s="61"/>
      <c r="AL3726" s="61"/>
      <c r="AM3726" s="61"/>
      <c r="AN3726" s="61"/>
      <c r="AO3726" s="61"/>
      <c r="AP3726" s="62"/>
      <c r="AQ3726" s="61"/>
      <c r="AR3726" s="61"/>
      <c r="AS3726" s="61"/>
      <c r="AT3726" s="61"/>
      <c r="AU3726" s="61"/>
      <c r="AV3726" s="61"/>
      <c r="AW3726" s="60"/>
    </row>
    <row r="3727" s="59" customFormat="1" customHeight="1" spans="1:49">
      <c r="A3727" s="60"/>
      <c r="B3727" s="60"/>
      <c r="C3727" s="60"/>
      <c r="D3727" s="60"/>
      <c r="H3727" s="61"/>
      <c r="I3727" s="61"/>
      <c r="J3727" s="61"/>
      <c r="K3727" s="61"/>
      <c r="L3727" s="61"/>
      <c r="M3727" s="61"/>
      <c r="N3727" s="61"/>
      <c r="O3727" s="61"/>
      <c r="P3727" s="61"/>
      <c r="Q3727" s="61"/>
      <c r="R3727" s="61"/>
      <c r="S3727" s="61"/>
      <c r="T3727" s="61"/>
      <c r="U3727" s="61"/>
      <c r="V3727" s="61"/>
      <c r="W3727" s="61"/>
      <c r="X3727" s="61"/>
      <c r="Y3727" s="61"/>
      <c r="Z3727" s="61"/>
      <c r="AA3727" s="61"/>
      <c r="AB3727" s="61"/>
      <c r="AC3727" s="61"/>
      <c r="AD3727" s="61"/>
      <c r="AE3727" s="61"/>
      <c r="AF3727" s="61"/>
      <c r="AG3727" s="61"/>
      <c r="AH3727" s="61"/>
      <c r="AI3727" s="61"/>
      <c r="AJ3727" s="61"/>
      <c r="AK3727" s="61"/>
      <c r="AL3727" s="61"/>
      <c r="AM3727" s="61"/>
      <c r="AN3727" s="61"/>
      <c r="AO3727" s="61"/>
      <c r="AP3727" s="62"/>
      <c r="AQ3727" s="61"/>
      <c r="AR3727" s="61"/>
      <c r="AS3727" s="61"/>
      <c r="AT3727" s="61"/>
      <c r="AU3727" s="61"/>
      <c r="AV3727" s="61"/>
      <c r="AW3727" s="60"/>
    </row>
    <row r="3728" s="59" customFormat="1" customHeight="1" spans="1:49">
      <c r="A3728" s="60"/>
      <c r="B3728" s="60"/>
      <c r="C3728" s="60"/>
      <c r="D3728" s="60"/>
      <c r="H3728" s="61"/>
      <c r="I3728" s="61"/>
      <c r="J3728" s="61"/>
      <c r="K3728" s="61"/>
      <c r="L3728" s="61"/>
      <c r="M3728" s="61"/>
      <c r="N3728" s="61"/>
      <c r="O3728" s="61"/>
      <c r="P3728" s="61"/>
      <c r="Q3728" s="61"/>
      <c r="R3728" s="61"/>
      <c r="S3728" s="61"/>
      <c r="T3728" s="61"/>
      <c r="U3728" s="61"/>
      <c r="V3728" s="61"/>
      <c r="W3728" s="61"/>
      <c r="X3728" s="61"/>
      <c r="Y3728" s="61"/>
      <c r="Z3728" s="61"/>
      <c r="AA3728" s="61"/>
      <c r="AB3728" s="61"/>
      <c r="AC3728" s="61"/>
      <c r="AD3728" s="61"/>
      <c r="AE3728" s="61"/>
      <c r="AF3728" s="61"/>
      <c r="AG3728" s="61"/>
      <c r="AH3728" s="61"/>
      <c r="AI3728" s="61"/>
      <c r="AJ3728" s="61"/>
      <c r="AK3728" s="61"/>
      <c r="AL3728" s="61"/>
      <c r="AM3728" s="61"/>
      <c r="AN3728" s="61"/>
      <c r="AO3728" s="61"/>
      <c r="AP3728" s="62"/>
      <c r="AQ3728" s="61"/>
      <c r="AR3728" s="61"/>
      <c r="AS3728" s="61"/>
      <c r="AT3728" s="61"/>
      <c r="AU3728" s="61"/>
      <c r="AV3728" s="61"/>
      <c r="AW3728" s="60"/>
    </row>
    <row r="3729" s="59" customFormat="1" customHeight="1" spans="1:49">
      <c r="A3729" s="60"/>
      <c r="B3729" s="60"/>
      <c r="C3729" s="60"/>
      <c r="D3729" s="60"/>
      <c r="H3729" s="61"/>
      <c r="I3729" s="61"/>
      <c r="J3729" s="61"/>
      <c r="K3729" s="61"/>
      <c r="L3729" s="61"/>
      <c r="M3729" s="61"/>
      <c r="N3729" s="61"/>
      <c r="O3729" s="61"/>
      <c r="P3729" s="61"/>
      <c r="Q3729" s="61"/>
      <c r="R3729" s="61"/>
      <c r="S3729" s="61"/>
      <c r="T3729" s="61"/>
      <c r="U3729" s="61"/>
      <c r="V3729" s="61"/>
      <c r="W3729" s="61"/>
      <c r="X3729" s="61"/>
      <c r="Y3729" s="61"/>
      <c r="Z3729" s="61"/>
      <c r="AA3729" s="61"/>
      <c r="AB3729" s="61"/>
      <c r="AC3729" s="61"/>
      <c r="AD3729" s="61"/>
      <c r="AE3729" s="61"/>
      <c r="AF3729" s="61"/>
      <c r="AG3729" s="61"/>
      <c r="AH3729" s="61"/>
      <c r="AI3729" s="61"/>
      <c r="AJ3729" s="61"/>
      <c r="AK3729" s="61"/>
      <c r="AL3729" s="61"/>
      <c r="AM3729" s="61"/>
      <c r="AN3729" s="61"/>
      <c r="AO3729" s="61"/>
      <c r="AP3729" s="62"/>
      <c r="AQ3729" s="61"/>
      <c r="AR3729" s="61"/>
      <c r="AS3729" s="61"/>
      <c r="AT3729" s="61"/>
      <c r="AU3729" s="61"/>
      <c r="AV3729" s="61"/>
      <c r="AW3729" s="60"/>
    </row>
    <row r="3730" s="59" customFormat="1" customHeight="1" spans="1:49">
      <c r="A3730" s="60"/>
      <c r="B3730" s="60"/>
      <c r="C3730" s="60"/>
      <c r="D3730" s="60"/>
      <c r="H3730" s="61"/>
      <c r="I3730" s="61"/>
      <c r="J3730" s="61"/>
      <c r="K3730" s="61"/>
      <c r="L3730" s="61"/>
      <c r="M3730" s="61"/>
      <c r="N3730" s="61"/>
      <c r="O3730" s="61"/>
      <c r="P3730" s="61"/>
      <c r="Q3730" s="61"/>
      <c r="R3730" s="61"/>
      <c r="S3730" s="61"/>
      <c r="T3730" s="61"/>
      <c r="U3730" s="61"/>
      <c r="V3730" s="61"/>
      <c r="W3730" s="61"/>
      <c r="X3730" s="61"/>
      <c r="Y3730" s="61"/>
      <c r="Z3730" s="61"/>
      <c r="AA3730" s="61"/>
      <c r="AB3730" s="61"/>
      <c r="AC3730" s="61"/>
      <c r="AD3730" s="61"/>
      <c r="AE3730" s="61"/>
      <c r="AF3730" s="61"/>
      <c r="AG3730" s="61"/>
      <c r="AH3730" s="61"/>
      <c r="AI3730" s="61"/>
      <c r="AJ3730" s="61"/>
      <c r="AK3730" s="61"/>
      <c r="AL3730" s="61"/>
      <c r="AM3730" s="61"/>
      <c r="AN3730" s="61"/>
      <c r="AO3730" s="61"/>
      <c r="AP3730" s="62"/>
      <c r="AQ3730" s="61"/>
      <c r="AR3730" s="61"/>
      <c r="AS3730" s="61"/>
      <c r="AT3730" s="61"/>
      <c r="AU3730" s="61"/>
      <c r="AV3730" s="61"/>
      <c r="AW3730" s="60"/>
    </row>
    <row r="3731" s="59" customFormat="1" customHeight="1" spans="1:49">
      <c r="A3731" s="60"/>
      <c r="B3731" s="60"/>
      <c r="C3731" s="60"/>
      <c r="D3731" s="60"/>
      <c r="H3731" s="61"/>
      <c r="I3731" s="61"/>
      <c r="J3731" s="61"/>
      <c r="K3731" s="61"/>
      <c r="L3731" s="61"/>
      <c r="M3731" s="61"/>
      <c r="N3731" s="61"/>
      <c r="O3731" s="61"/>
      <c r="P3731" s="61"/>
      <c r="Q3731" s="61"/>
      <c r="R3731" s="61"/>
      <c r="S3731" s="61"/>
      <c r="T3731" s="61"/>
      <c r="U3731" s="61"/>
      <c r="V3731" s="61"/>
      <c r="W3731" s="61"/>
      <c r="X3731" s="61"/>
      <c r="Y3731" s="61"/>
      <c r="Z3731" s="61"/>
      <c r="AA3731" s="61"/>
      <c r="AB3731" s="61"/>
      <c r="AC3731" s="61"/>
      <c r="AD3731" s="61"/>
      <c r="AE3731" s="61"/>
      <c r="AF3731" s="61"/>
      <c r="AG3731" s="61"/>
      <c r="AH3731" s="61"/>
      <c r="AI3731" s="61"/>
      <c r="AJ3731" s="61"/>
      <c r="AK3731" s="61"/>
      <c r="AL3731" s="61"/>
      <c r="AM3731" s="61"/>
      <c r="AN3731" s="61"/>
      <c r="AO3731" s="61"/>
      <c r="AP3731" s="62"/>
      <c r="AQ3731" s="61"/>
      <c r="AR3731" s="61"/>
      <c r="AS3731" s="61"/>
      <c r="AT3731" s="61"/>
      <c r="AU3731" s="61"/>
      <c r="AV3731" s="61"/>
      <c r="AW3731" s="60"/>
    </row>
    <row r="3732" s="59" customFormat="1" customHeight="1" spans="1:49">
      <c r="A3732" s="60"/>
      <c r="B3732" s="60"/>
      <c r="C3732" s="60"/>
      <c r="D3732" s="60"/>
      <c r="H3732" s="61"/>
      <c r="I3732" s="61"/>
      <c r="J3732" s="61"/>
      <c r="K3732" s="61"/>
      <c r="L3732" s="61"/>
      <c r="M3732" s="61"/>
      <c r="N3732" s="61"/>
      <c r="O3732" s="61"/>
      <c r="P3732" s="61"/>
      <c r="Q3732" s="61"/>
      <c r="R3732" s="61"/>
      <c r="S3732" s="61"/>
      <c r="T3732" s="61"/>
      <c r="U3732" s="61"/>
      <c r="V3732" s="61"/>
      <c r="W3732" s="61"/>
      <c r="X3732" s="61"/>
      <c r="Y3732" s="61"/>
      <c r="Z3732" s="61"/>
      <c r="AA3732" s="61"/>
      <c r="AB3732" s="61"/>
      <c r="AC3732" s="61"/>
      <c r="AD3732" s="61"/>
      <c r="AE3732" s="61"/>
      <c r="AF3732" s="61"/>
      <c r="AG3732" s="61"/>
      <c r="AH3732" s="61"/>
      <c r="AI3732" s="61"/>
      <c r="AJ3732" s="61"/>
      <c r="AK3732" s="61"/>
      <c r="AL3732" s="61"/>
      <c r="AM3732" s="61"/>
      <c r="AN3732" s="61"/>
      <c r="AO3732" s="61"/>
      <c r="AP3732" s="62"/>
      <c r="AQ3732" s="61"/>
      <c r="AR3732" s="61"/>
      <c r="AS3732" s="61"/>
      <c r="AT3732" s="61"/>
      <c r="AU3732" s="61"/>
      <c r="AV3732" s="61"/>
      <c r="AW3732" s="60"/>
    </row>
    <row r="3733" s="59" customFormat="1" customHeight="1" spans="1:49">
      <c r="A3733" s="60"/>
      <c r="B3733" s="60"/>
      <c r="C3733" s="60"/>
      <c r="D3733" s="60"/>
      <c r="H3733" s="61"/>
      <c r="I3733" s="61"/>
      <c r="J3733" s="61"/>
      <c r="K3733" s="61"/>
      <c r="L3733" s="61"/>
      <c r="M3733" s="61"/>
      <c r="N3733" s="61"/>
      <c r="O3733" s="61"/>
      <c r="P3733" s="61"/>
      <c r="Q3733" s="61"/>
      <c r="R3733" s="61"/>
      <c r="S3733" s="61"/>
      <c r="T3733" s="61"/>
      <c r="U3733" s="61"/>
      <c r="V3733" s="61"/>
      <c r="W3733" s="61"/>
      <c r="X3733" s="61"/>
      <c r="Y3733" s="61"/>
      <c r="Z3733" s="61"/>
      <c r="AA3733" s="61"/>
      <c r="AB3733" s="61"/>
      <c r="AC3733" s="61"/>
      <c r="AD3733" s="61"/>
      <c r="AE3733" s="61"/>
      <c r="AF3733" s="61"/>
      <c r="AG3733" s="61"/>
      <c r="AH3733" s="61"/>
      <c r="AI3733" s="61"/>
      <c r="AJ3733" s="61"/>
      <c r="AK3733" s="61"/>
      <c r="AL3733" s="61"/>
      <c r="AM3733" s="61"/>
      <c r="AN3733" s="61"/>
      <c r="AO3733" s="61"/>
      <c r="AP3733" s="62"/>
      <c r="AQ3733" s="61"/>
      <c r="AR3733" s="61"/>
      <c r="AS3733" s="61"/>
      <c r="AT3733" s="61"/>
      <c r="AU3733" s="61"/>
      <c r="AV3733" s="61"/>
      <c r="AW3733" s="60"/>
    </row>
    <row r="3734" s="59" customFormat="1" customHeight="1" spans="1:49">
      <c r="A3734" s="60"/>
      <c r="B3734" s="60"/>
      <c r="C3734" s="60"/>
      <c r="D3734" s="60"/>
      <c r="H3734" s="61"/>
      <c r="I3734" s="61"/>
      <c r="J3734" s="61"/>
      <c r="K3734" s="61"/>
      <c r="L3734" s="61"/>
      <c r="M3734" s="61"/>
      <c r="N3734" s="61"/>
      <c r="O3734" s="61"/>
      <c r="P3734" s="61"/>
      <c r="Q3734" s="61"/>
      <c r="R3734" s="61"/>
      <c r="S3734" s="61"/>
      <c r="T3734" s="61"/>
      <c r="U3734" s="61"/>
      <c r="V3734" s="61"/>
      <c r="W3734" s="61"/>
      <c r="X3734" s="61"/>
      <c r="Y3734" s="61"/>
      <c r="Z3734" s="61"/>
      <c r="AA3734" s="61"/>
      <c r="AB3734" s="61"/>
      <c r="AC3734" s="61"/>
      <c r="AD3734" s="61"/>
      <c r="AE3734" s="61"/>
      <c r="AF3734" s="61"/>
      <c r="AG3734" s="61"/>
      <c r="AH3734" s="61"/>
      <c r="AI3734" s="61"/>
      <c r="AJ3734" s="61"/>
      <c r="AK3734" s="61"/>
      <c r="AL3734" s="61"/>
      <c r="AM3734" s="61"/>
      <c r="AN3734" s="61"/>
      <c r="AO3734" s="61"/>
      <c r="AP3734" s="62"/>
      <c r="AQ3734" s="61"/>
      <c r="AR3734" s="61"/>
      <c r="AS3734" s="61"/>
      <c r="AT3734" s="61"/>
      <c r="AU3734" s="61"/>
      <c r="AV3734" s="61"/>
      <c r="AW3734" s="60"/>
    </row>
    <row r="3735" s="59" customFormat="1" customHeight="1" spans="1:49">
      <c r="A3735" s="60"/>
      <c r="B3735" s="60"/>
      <c r="C3735" s="60"/>
      <c r="D3735" s="60"/>
      <c r="H3735" s="61"/>
      <c r="I3735" s="61"/>
      <c r="J3735" s="61"/>
      <c r="K3735" s="61"/>
      <c r="L3735" s="61"/>
      <c r="M3735" s="61"/>
      <c r="N3735" s="61"/>
      <c r="O3735" s="61"/>
      <c r="P3735" s="61"/>
      <c r="Q3735" s="61"/>
      <c r="R3735" s="61"/>
      <c r="S3735" s="61"/>
      <c r="T3735" s="61"/>
      <c r="U3735" s="61"/>
      <c r="V3735" s="61"/>
      <c r="W3735" s="61"/>
      <c r="X3735" s="61"/>
      <c r="Y3735" s="61"/>
      <c r="Z3735" s="61"/>
      <c r="AA3735" s="61"/>
      <c r="AB3735" s="61"/>
      <c r="AC3735" s="61"/>
      <c r="AD3735" s="61"/>
      <c r="AE3735" s="61"/>
      <c r="AF3735" s="61"/>
      <c r="AG3735" s="61"/>
      <c r="AH3735" s="61"/>
      <c r="AI3735" s="61"/>
      <c r="AJ3735" s="61"/>
      <c r="AK3735" s="61"/>
      <c r="AL3735" s="61"/>
      <c r="AM3735" s="61"/>
      <c r="AN3735" s="61"/>
      <c r="AO3735" s="61"/>
      <c r="AP3735" s="62"/>
      <c r="AQ3735" s="61"/>
      <c r="AR3735" s="61"/>
      <c r="AS3735" s="61"/>
      <c r="AT3735" s="61"/>
      <c r="AU3735" s="61"/>
      <c r="AV3735" s="61"/>
      <c r="AW3735" s="60"/>
    </row>
    <row r="3736" s="59" customFormat="1" customHeight="1" spans="1:49">
      <c r="A3736" s="60"/>
      <c r="B3736" s="60"/>
      <c r="C3736" s="60"/>
      <c r="D3736" s="60"/>
      <c r="H3736" s="61"/>
      <c r="I3736" s="61"/>
      <c r="J3736" s="61"/>
      <c r="K3736" s="61"/>
      <c r="L3736" s="61"/>
      <c r="M3736" s="61"/>
      <c r="N3736" s="61"/>
      <c r="O3736" s="61"/>
      <c r="P3736" s="61"/>
      <c r="Q3736" s="61"/>
      <c r="R3736" s="61"/>
      <c r="S3736" s="61"/>
      <c r="T3736" s="61"/>
      <c r="U3736" s="61"/>
      <c r="V3736" s="61"/>
      <c r="W3736" s="61"/>
      <c r="X3736" s="61"/>
      <c r="Y3736" s="61"/>
      <c r="Z3736" s="61"/>
      <c r="AA3736" s="61"/>
      <c r="AB3736" s="61"/>
      <c r="AC3736" s="61"/>
      <c r="AD3736" s="61"/>
      <c r="AE3736" s="61"/>
      <c r="AF3736" s="61"/>
      <c r="AG3736" s="61"/>
      <c r="AH3736" s="61"/>
      <c r="AI3736" s="61"/>
      <c r="AJ3736" s="61"/>
      <c r="AK3736" s="61"/>
      <c r="AL3736" s="61"/>
      <c r="AM3736" s="61"/>
      <c r="AN3736" s="61"/>
      <c r="AO3736" s="61"/>
      <c r="AP3736" s="62"/>
      <c r="AQ3736" s="61"/>
      <c r="AR3736" s="61"/>
      <c r="AS3736" s="61"/>
      <c r="AT3736" s="61"/>
      <c r="AU3736" s="61"/>
      <c r="AV3736" s="61"/>
      <c r="AW3736" s="60"/>
    </row>
    <row r="3737" s="59" customFormat="1" customHeight="1" spans="1:49">
      <c r="A3737" s="60"/>
      <c r="B3737" s="60"/>
      <c r="C3737" s="60"/>
      <c r="D3737" s="60"/>
      <c r="H3737" s="61"/>
      <c r="I3737" s="61"/>
      <c r="J3737" s="61"/>
      <c r="K3737" s="61"/>
      <c r="L3737" s="61"/>
      <c r="M3737" s="61"/>
      <c r="N3737" s="61"/>
      <c r="O3737" s="61"/>
      <c r="P3737" s="61"/>
      <c r="Q3737" s="61"/>
      <c r="R3737" s="61"/>
      <c r="S3737" s="61"/>
      <c r="T3737" s="61"/>
      <c r="U3737" s="61"/>
      <c r="V3737" s="61"/>
      <c r="W3737" s="61"/>
      <c r="X3737" s="61"/>
      <c r="Y3737" s="61"/>
      <c r="Z3737" s="61"/>
      <c r="AA3737" s="61"/>
      <c r="AB3737" s="61"/>
      <c r="AC3737" s="61"/>
      <c r="AD3737" s="61"/>
      <c r="AE3737" s="61"/>
      <c r="AF3737" s="61"/>
      <c r="AG3737" s="61"/>
      <c r="AH3737" s="61"/>
      <c r="AI3737" s="61"/>
      <c r="AJ3737" s="61"/>
      <c r="AK3737" s="61"/>
      <c r="AL3737" s="61"/>
      <c r="AM3737" s="61"/>
      <c r="AN3737" s="61"/>
      <c r="AO3737" s="61"/>
      <c r="AP3737" s="62"/>
      <c r="AQ3737" s="61"/>
      <c r="AR3737" s="61"/>
      <c r="AS3737" s="61"/>
      <c r="AT3737" s="61"/>
      <c r="AU3737" s="61"/>
      <c r="AV3737" s="61"/>
      <c r="AW3737" s="60"/>
    </row>
    <row r="3738" s="59" customFormat="1" customHeight="1" spans="1:49">
      <c r="A3738" s="60"/>
      <c r="B3738" s="60"/>
      <c r="C3738" s="60"/>
      <c r="D3738" s="60"/>
      <c r="H3738" s="61"/>
      <c r="I3738" s="61"/>
      <c r="J3738" s="61"/>
      <c r="K3738" s="61"/>
      <c r="L3738" s="61"/>
      <c r="M3738" s="61"/>
      <c r="N3738" s="61"/>
      <c r="O3738" s="61"/>
      <c r="P3738" s="61"/>
      <c r="Q3738" s="61"/>
      <c r="R3738" s="61"/>
      <c r="S3738" s="61"/>
      <c r="T3738" s="61"/>
      <c r="U3738" s="61"/>
      <c r="V3738" s="61"/>
      <c r="W3738" s="61"/>
      <c r="X3738" s="61"/>
      <c r="Y3738" s="61"/>
      <c r="Z3738" s="61"/>
      <c r="AA3738" s="61"/>
      <c r="AB3738" s="61"/>
      <c r="AC3738" s="61"/>
      <c r="AD3738" s="61"/>
      <c r="AE3738" s="61"/>
      <c r="AF3738" s="61"/>
      <c r="AG3738" s="61"/>
      <c r="AH3738" s="61"/>
      <c r="AI3738" s="61"/>
      <c r="AJ3738" s="61"/>
      <c r="AK3738" s="61"/>
      <c r="AL3738" s="61"/>
      <c r="AM3738" s="61"/>
      <c r="AN3738" s="61"/>
      <c r="AO3738" s="61"/>
      <c r="AP3738" s="62"/>
      <c r="AQ3738" s="61"/>
      <c r="AR3738" s="61"/>
      <c r="AS3738" s="61"/>
      <c r="AT3738" s="61"/>
      <c r="AU3738" s="61"/>
      <c r="AV3738" s="61"/>
      <c r="AW3738" s="60"/>
    </row>
    <row r="3739" s="59" customFormat="1" customHeight="1" spans="1:49">
      <c r="A3739" s="60"/>
      <c r="B3739" s="60"/>
      <c r="C3739" s="60"/>
      <c r="D3739" s="60"/>
      <c r="H3739" s="61"/>
      <c r="I3739" s="61"/>
      <c r="J3739" s="61"/>
      <c r="K3739" s="61"/>
      <c r="L3739" s="61"/>
      <c r="M3739" s="61"/>
      <c r="N3739" s="61"/>
      <c r="O3739" s="61"/>
      <c r="P3739" s="61"/>
      <c r="Q3739" s="61"/>
      <c r="R3739" s="61"/>
      <c r="S3739" s="61"/>
      <c r="T3739" s="61"/>
      <c r="U3739" s="61"/>
      <c r="V3739" s="61"/>
      <c r="W3739" s="61"/>
      <c r="X3739" s="61"/>
      <c r="Y3739" s="61"/>
      <c r="Z3739" s="61"/>
      <c r="AA3739" s="61"/>
      <c r="AB3739" s="61"/>
      <c r="AC3739" s="61"/>
      <c r="AD3739" s="61"/>
      <c r="AE3739" s="61"/>
      <c r="AF3739" s="61"/>
      <c r="AG3739" s="61"/>
      <c r="AH3739" s="61"/>
      <c r="AI3739" s="61"/>
      <c r="AJ3739" s="61"/>
      <c r="AK3739" s="61"/>
      <c r="AL3739" s="61"/>
      <c r="AM3739" s="61"/>
      <c r="AN3739" s="61"/>
      <c r="AO3739" s="61"/>
      <c r="AP3739" s="62"/>
      <c r="AQ3739" s="61"/>
      <c r="AR3739" s="61"/>
      <c r="AS3739" s="61"/>
      <c r="AT3739" s="61"/>
      <c r="AU3739" s="61"/>
      <c r="AV3739" s="61"/>
      <c r="AW3739" s="60"/>
    </row>
    <row r="3740" s="59" customFormat="1" customHeight="1" spans="1:49">
      <c r="A3740" s="60"/>
      <c r="B3740" s="60"/>
      <c r="C3740" s="60"/>
      <c r="D3740" s="60"/>
      <c r="H3740" s="61"/>
      <c r="I3740" s="61"/>
      <c r="J3740" s="61"/>
      <c r="K3740" s="61"/>
      <c r="L3740" s="61"/>
      <c r="M3740" s="61"/>
      <c r="N3740" s="61"/>
      <c r="O3740" s="61"/>
      <c r="P3740" s="61"/>
      <c r="Q3740" s="61"/>
      <c r="R3740" s="61"/>
      <c r="S3740" s="61"/>
      <c r="T3740" s="61"/>
      <c r="U3740" s="61"/>
      <c r="V3740" s="61"/>
      <c r="W3740" s="61"/>
      <c r="X3740" s="61"/>
      <c r="Y3740" s="61"/>
      <c r="Z3740" s="61"/>
      <c r="AA3740" s="61"/>
      <c r="AB3740" s="61"/>
      <c r="AC3740" s="61"/>
      <c r="AD3740" s="61"/>
      <c r="AE3740" s="61"/>
      <c r="AF3740" s="61"/>
      <c r="AG3740" s="61"/>
      <c r="AH3740" s="61"/>
      <c r="AI3740" s="61"/>
      <c r="AJ3740" s="61"/>
      <c r="AK3740" s="61"/>
      <c r="AL3740" s="61"/>
      <c r="AM3740" s="61"/>
      <c r="AN3740" s="61"/>
      <c r="AO3740" s="61"/>
      <c r="AP3740" s="62"/>
      <c r="AQ3740" s="61"/>
      <c r="AR3740" s="61"/>
      <c r="AS3740" s="61"/>
      <c r="AT3740" s="61"/>
      <c r="AU3740" s="61"/>
      <c r="AV3740" s="61"/>
      <c r="AW3740" s="60"/>
    </row>
    <row r="3741" s="59" customFormat="1" customHeight="1" spans="1:49">
      <c r="A3741" s="60"/>
      <c r="B3741" s="60"/>
      <c r="C3741" s="60"/>
      <c r="D3741" s="60"/>
      <c r="H3741" s="61"/>
      <c r="I3741" s="61"/>
      <c r="J3741" s="61"/>
      <c r="K3741" s="61"/>
      <c r="L3741" s="61"/>
      <c r="M3741" s="61"/>
      <c r="N3741" s="61"/>
      <c r="O3741" s="61"/>
      <c r="P3741" s="61"/>
      <c r="Q3741" s="61"/>
      <c r="R3741" s="61"/>
      <c r="S3741" s="61"/>
      <c r="T3741" s="61"/>
      <c r="U3741" s="61"/>
      <c r="V3741" s="61"/>
      <c r="W3741" s="61"/>
      <c r="X3741" s="61"/>
      <c r="Y3741" s="61"/>
      <c r="Z3741" s="61"/>
      <c r="AA3741" s="61"/>
      <c r="AB3741" s="61"/>
      <c r="AC3741" s="61"/>
      <c r="AD3741" s="61"/>
      <c r="AE3741" s="61"/>
      <c r="AF3741" s="61"/>
      <c r="AG3741" s="61"/>
      <c r="AH3741" s="61"/>
      <c r="AI3741" s="61"/>
      <c r="AJ3741" s="61"/>
      <c r="AK3741" s="61"/>
      <c r="AL3741" s="61"/>
      <c r="AM3741" s="61"/>
      <c r="AN3741" s="61"/>
      <c r="AO3741" s="61"/>
      <c r="AP3741" s="62"/>
      <c r="AQ3741" s="61"/>
      <c r="AR3741" s="61"/>
      <c r="AS3741" s="61"/>
      <c r="AT3741" s="61"/>
      <c r="AU3741" s="61"/>
      <c r="AV3741" s="61"/>
      <c r="AW3741" s="60"/>
    </row>
    <row r="3742" s="59" customFormat="1" customHeight="1" spans="1:49">
      <c r="A3742" s="60"/>
      <c r="B3742" s="60"/>
      <c r="C3742" s="60"/>
      <c r="D3742" s="60"/>
      <c r="H3742" s="61"/>
      <c r="I3742" s="61"/>
      <c r="J3742" s="61"/>
      <c r="K3742" s="61"/>
      <c r="L3742" s="61"/>
      <c r="M3742" s="61"/>
      <c r="N3742" s="61"/>
      <c r="O3742" s="61"/>
      <c r="P3742" s="61"/>
      <c r="Q3742" s="61"/>
      <c r="R3742" s="61"/>
      <c r="S3742" s="61"/>
      <c r="T3742" s="61"/>
      <c r="U3742" s="61"/>
      <c r="V3742" s="61"/>
      <c r="W3742" s="61"/>
      <c r="X3742" s="61"/>
      <c r="Y3742" s="61"/>
      <c r="Z3742" s="61"/>
      <c r="AA3742" s="61"/>
      <c r="AB3742" s="61"/>
      <c r="AC3742" s="61"/>
      <c r="AD3742" s="61"/>
      <c r="AE3742" s="61"/>
      <c r="AF3742" s="61"/>
      <c r="AG3742" s="61"/>
      <c r="AH3742" s="61"/>
      <c r="AI3742" s="61"/>
      <c r="AJ3742" s="61"/>
      <c r="AK3742" s="61"/>
      <c r="AL3742" s="61"/>
      <c r="AM3742" s="61"/>
      <c r="AN3742" s="61"/>
      <c r="AO3742" s="61"/>
      <c r="AP3742" s="62"/>
      <c r="AQ3742" s="61"/>
      <c r="AR3742" s="61"/>
      <c r="AS3742" s="61"/>
      <c r="AT3742" s="61"/>
      <c r="AU3742" s="61"/>
      <c r="AV3742" s="61"/>
      <c r="AW3742" s="60"/>
    </row>
    <row r="3743" s="59" customFormat="1" customHeight="1" spans="1:49">
      <c r="A3743" s="60"/>
      <c r="B3743" s="60"/>
      <c r="C3743" s="60"/>
      <c r="D3743" s="60"/>
      <c r="H3743" s="61"/>
      <c r="I3743" s="61"/>
      <c r="J3743" s="61"/>
      <c r="K3743" s="61"/>
      <c r="L3743" s="61"/>
      <c r="M3743" s="61"/>
      <c r="N3743" s="61"/>
      <c r="O3743" s="61"/>
      <c r="P3743" s="61"/>
      <c r="Q3743" s="61"/>
      <c r="R3743" s="61"/>
      <c r="S3743" s="61"/>
      <c r="T3743" s="61"/>
      <c r="U3743" s="61"/>
      <c r="V3743" s="61"/>
      <c r="W3743" s="61"/>
      <c r="X3743" s="61"/>
      <c r="Y3743" s="61"/>
      <c r="Z3743" s="61"/>
      <c r="AA3743" s="61"/>
      <c r="AB3743" s="61"/>
      <c r="AC3743" s="61"/>
      <c r="AD3743" s="61"/>
      <c r="AE3743" s="61"/>
      <c r="AF3743" s="61"/>
      <c r="AG3743" s="61"/>
      <c r="AH3743" s="61"/>
      <c r="AI3743" s="61"/>
      <c r="AJ3743" s="61"/>
      <c r="AK3743" s="61"/>
      <c r="AL3743" s="61"/>
      <c r="AM3743" s="61"/>
      <c r="AN3743" s="61"/>
      <c r="AO3743" s="61"/>
      <c r="AP3743" s="62"/>
      <c r="AQ3743" s="61"/>
      <c r="AR3743" s="61"/>
      <c r="AS3743" s="61"/>
      <c r="AT3743" s="61"/>
      <c r="AU3743" s="61"/>
      <c r="AV3743" s="61"/>
      <c r="AW3743" s="60"/>
    </row>
    <row r="3744" s="59" customFormat="1" customHeight="1" spans="1:49">
      <c r="A3744" s="60"/>
      <c r="B3744" s="60"/>
      <c r="C3744" s="60"/>
      <c r="D3744" s="60"/>
      <c r="H3744" s="61"/>
      <c r="I3744" s="61"/>
      <c r="J3744" s="61"/>
      <c r="K3744" s="61"/>
      <c r="L3744" s="61"/>
      <c r="M3744" s="61"/>
      <c r="N3744" s="61"/>
      <c r="O3744" s="61"/>
      <c r="P3744" s="61"/>
      <c r="Q3744" s="61"/>
      <c r="R3744" s="61"/>
      <c r="S3744" s="61"/>
      <c r="T3744" s="61"/>
      <c r="U3744" s="61"/>
      <c r="V3744" s="61"/>
      <c r="W3744" s="61"/>
      <c r="X3744" s="61"/>
      <c r="Y3744" s="61"/>
      <c r="Z3744" s="61"/>
      <c r="AA3744" s="61"/>
      <c r="AB3744" s="61"/>
      <c r="AC3744" s="61"/>
      <c r="AD3744" s="61"/>
      <c r="AE3744" s="61"/>
      <c r="AF3744" s="61"/>
      <c r="AG3744" s="61"/>
      <c r="AH3744" s="61"/>
      <c r="AI3744" s="61"/>
      <c r="AJ3744" s="61"/>
      <c r="AK3744" s="61"/>
      <c r="AL3744" s="61"/>
      <c r="AM3744" s="61"/>
      <c r="AN3744" s="61"/>
      <c r="AO3744" s="61"/>
      <c r="AP3744" s="62"/>
      <c r="AQ3744" s="61"/>
      <c r="AR3744" s="61"/>
      <c r="AS3744" s="61"/>
      <c r="AT3744" s="61"/>
      <c r="AU3744" s="61"/>
      <c r="AV3744" s="61"/>
      <c r="AW3744" s="60"/>
    </row>
    <row r="3745" s="59" customFormat="1" customHeight="1" spans="1:49">
      <c r="A3745" s="60"/>
      <c r="B3745" s="60"/>
      <c r="C3745" s="60"/>
      <c r="D3745" s="60"/>
      <c r="H3745" s="61"/>
      <c r="I3745" s="61"/>
      <c r="J3745" s="61"/>
      <c r="K3745" s="61"/>
      <c r="L3745" s="61"/>
      <c r="M3745" s="61"/>
      <c r="N3745" s="61"/>
      <c r="O3745" s="61"/>
      <c r="P3745" s="61"/>
      <c r="Q3745" s="61"/>
      <c r="R3745" s="61"/>
      <c r="S3745" s="61"/>
      <c r="T3745" s="61"/>
      <c r="U3745" s="61"/>
      <c r="V3745" s="61"/>
      <c r="W3745" s="61"/>
      <c r="X3745" s="61"/>
      <c r="Y3745" s="61"/>
      <c r="Z3745" s="61"/>
      <c r="AA3745" s="61"/>
      <c r="AB3745" s="61"/>
      <c r="AC3745" s="61"/>
      <c r="AD3745" s="61"/>
      <c r="AE3745" s="61"/>
      <c r="AF3745" s="61"/>
      <c r="AG3745" s="61"/>
      <c r="AH3745" s="61"/>
      <c r="AI3745" s="61"/>
      <c r="AJ3745" s="61"/>
      <c r="AK3745" s="61"/>
      <c r="AL3745" s="61"/>
      <c r="AM3745" s="61"/>
      <c r="AN3745" s="61"/>
      <c r="AO3745" s="61"/>
      <c r="AP3745" s="62"/>
      <c r="AQ3745" s="61"/>
      <c r="AR3745" s="61"/>
      <c r="AS3745" s="61"/>
      <c r="AT3745" s="61"/>
      <c r="AU3745" s="61"/>
      <c r="AV3745" s="61"/>
      <c r="AW3745" s="60"/>
    </row>
    <row r="3746" s="59" customFormat="1" customHeight="1" spans="1:49">
      <c r="A3746" s="60"/>
      <c r="B3746" s="60"/>
      <c r="C3746" s="60"/>
      <c r="D3746" s="60"/>
      <c r="H3746" s="61"/>
      <c r="I3746" s="61"/>
      <c r="J3746" s="61"/>
      <c r="K3746" s="61"/>
      <c r="L3746" s="61"/>
      <c r="M3746" s="61"/>
      <c r="N3746" s="61"/>
      <c r="O3746" s="61"/>
      <c r="P3746" s="61"/>
      <c r="Q3746" s="61"/>
      <c r="R3746" s="61"/>
      <c r="S3746" s="61"/>
      <c r="T3746" s="61"/>
      <c r="U3746" s="61"/>
      <c r="V3746" s="61"/>
      <c r="W3746" s="61"/>
      <c r="X3746" s="61"/>
      <c r="Y3746" s="61"/>
      <c r="Z3746" s="61"/>
      <c r="AA3746" s="61"/>
      <c r="AB3746" s="61"/>
      <c r="AC3746" s="61"/>
      <c r="AD3746" s="61"/>
      <c r="AE3746" s="61"/>
      <c r="AF3746" s="61"/>
      <c r="AG3746" s="61"/>
      <c r="AH3746" s="61"/>
      <c r="AI3746" s="61"/>
      <c r="AJ3746" s="61"/>
      <c r="AK3746" s="61"/>
      <c r="AL3746" s="61"/>
      <c r="AM3746" s="61"/>
      <c r="AN3746" s="61"/>
      <c r="AO3746" s="61"/>
      <c r="AP3746" s="62"/>
      <c r="AQ3746" s="61"/>
      <c r="AR3746" s="61"/>
      <c r="AS3746" s="61"/>
      <c r="AT3746" s="61"/>
      <c r="AU3746" s="61"/>
      <c r="AV3746" s="61"/>
      <c r="AW3746" s="60"/>
    </row>
    <row r="3747" s="59" customFormat="1" customHeight="1" spans="1:49">
      <c r="A3747" s="60"/>
      <c r="B3747" s="60"/>
      <c r="C3747" s="60"/>
      <c r="D3747" s="60"/>
      <c r="H3747" s="61"/>
      <c r="I3747" s="61"/>
      <c r="J3747" s="61"/>
      <c r="K3747" s="61"/>
      <c r="L3747" s="61"/>
      <c r="M3747" s="61"/>
      <c r="N3747" s="61"/>
      <c r="O3747" s="61"/>
      <c r="P3747" s="61"/>
      <c r="Q3747" s="61"/>
      <c r="R3747" s="61"/>
      <c r="S3747" s="61"/>
      <c r="T3747" s="61"/>
      <c r="U3747" s="61"/>
      <c r="V3747" s="61"/>
      <c r="W3747" s="61"/>
      <c r="X3747" s="61"/>
      <c r="Y3747" s="61"/>
      <c r="Z3747" s="61"/>
      <c r="AA3747" s="61"/>
      <c r="AB3747" s="61"/>
      <c r="AC3747" s="61"/>
      <c r="AD3747" s="61"/>
      <c r="AE3747" s="61"/>
      <c r="AF3747" s="61"/>
      <c r="AG3747" s="61"/>
      <c r="AH3747" s="61"/>
      <c r="AI3747" s="61"/>
      <c r="AJ3747" s="61"/>
      <c r="AK3747" s="61"/>
      <c r="AL3747" s="61"/>
      <c r="AM3747" s="61"/>
      <c r="AN3747" s="61"/>
      <c r="AO3747" s="61"/>
      <c r="AP3747" s="62"/>
      <c r="AQ3747" s="61"/>
      <c r="AR3747" s="61"/>
      <c r="AS3747" s="61"/>
      <c r="AT3747" s="61"/>
      <c r="AU3747" s="61"/>
      <c r="AV3747" s="61"/>
      <c r="AW3747" s="60"/>
    </row>
    <row r="3748" s="59" customFormat="1" customHeight="1" spans="1:49">
      <c r="A3748" s="60"/>
      <c r="B3748" s="60"/>
      <c r="C3748" s="60"/>
      <c r="D3748" s="60"/>
      <c r="H3748" s="61"/>
      <c r="I3748" s="61"/>
      <c r="J3748" s="61"/>
      <c r="K3748" s="61"/>
      <c r="L3748" s="61"/>
      <c r="M3748" s="61"/>
      <c r="N3748" s="61"/>
      <c r="O3748" s="61"/>
      <c r="P3748" s="61"/>
      <c r="Q3748" s="61"/>
      <c r="R3748" s="61"/>
      <c r="S3748" s="61"/>
      <c r="T3748" s="61"/>
      <c r="U3748" s="61"/>
      <c r="V3748" s="61"/>
      <c r="W3748" s="61"/>
      <c r="X3748" s="61"/>
      <c r="Y3748" s="61"/>
      <c r="Z3748" s="61"/>
      <c r="AA3748" s="61"/>
      <c r="AB3748" s="61"/>
      <c r="AC3748" s="61"/>
      <c r="AD3748" s="61"/>
      <c r="AE3748" s="61"/>
      <c r="AF3748" s="61"/>
      <c r="AG3748" s="61"/>
      <c r="AH3748" s="61"/>
      <c r="AI3748" s="61"/>
      <c r="AJ3748" s="61"/>
      <c r="AK3748" s="61"/>
      <c r="AL3748" s="61"/>
      <c r="AM3748" s="61"/>
      <c r="AN3748" s="61"/>
      <c r="AO3748" s="61"/>
      <c r="AP3748" s="62"/>
      <c r="AQ3748" s="61"/>
      <c r="AR3748" s="61"/>
      <c r="AS3748" s="61"/>
      <c r="AT3748" s="61"/>
      <c r="AU3748" s="61"/>
      <c r="AV3748" s="61"/>
      <c r="AW3748" s="60"/>
    </row>
    <row r="3749" s="59" customFormat="1" customHeight="1" spans="1:49">
      <c r="A3749" s="60"/>
      <c r="B3749" s="60"/>
      <c r="C3749" s="60"/>
      <c r="D3749" s="60"/>
      <c r="H3749" s="61"/>
      <c r="I3749" s="61"/>
      <c r="J3749" s="61"/>
      <c r="K3749" s="61"/>
      <c r="L3749" s="61"/>
      <c r="M3749" s="61"/>
      <c r="N3749" s="61"/>
      <c r="O3749" s="61"/>
      <c r="P3749" s="61"/>
      <c r="Q3749" s="61"/>
      <c r="R3749" s="61"/>
      <c r="S3749" s="61"/>
      <c r="T3749" s="61"/>
      <c r="U3749" s="61"/>
      <c r="V3749" s="61"/>
      <c r="W3749" s="61"/>
      <c r="X3749" s="61"/>
      <c r="Y3749" s="61"/>
      <c r="Z3749" s="61"/>
      <c r="AA3749" s="61"/>
      <c r="AB3749" s="61"/>
      <c r="AC3749" s="61"/>
      <c r="AD3749" s="61"/>
      <c r="AE3749" s="61"/>
      <c r="AF3749" s="61"/>
      <c r="AG3749" s="61"/>
      <c r="AH3749" s="61"/>
      <c r="AI3749" s="61"/>
      <c r="AJ3749" s="61"/>
      <c r="AK3749" s="61"/>
      <c r="AL3749" s="61"/>
      <c r="AM3749" s="61"/>
      <c r="AN3749" s="61"/>
      <c r="AO3749" s="61"/>
      <c r="AP3749" s="62"/>
      <c r="AQ3749" s="61"/>
      <c r="AR3749" s="61"/>
      <c r="AS3749" s="61"/>
      <c r="AT3749" s="61"/>
      <c r="AU3749" s="61"/>
      <c r="AV3749" s="61"/>
      <c r="AW3749" s="60"/>
    </row>
    <row r="3750" s="59" customFormat="1" customHeight="1" spans="1:49">
      <c r="A3750" s="60"/>
      <c r="B3750" s="60"/>
      <c r="C3750" s="60"/>
      <c r="D3750" s="60"/>
      <c r="H3750" s="61"/>
      <c r="I3750" s="61"/>
      <c r="J3750" s="61"/>
      <c r="K3750" s="61"/>
      <c r="L3750" s="61"/>
      <c r="M3750" s="61"/>
      <c r="N3750" s="61"/>
      <c r="O3750" s="61"/>
      <c r="P3750" s="61"/>
      <c r="Q3750" s="61"/>
      <c r="R3750" s="61"/>
      <c r="S3750" s="61"/>
      <c r="T3750" s="61"/>
      <c r="U3750" s="61"/>
      <c r="V3750" s="61"/>
      <c r="W3750" s="61"/>
      <c r="X3750" s="61"/>
      <c r="Y3750" s="61"/>
      <c r="Z3750" s="61"/>
      <c r="AA3750" s="61"/>
      <c r="AB3750" s="61"/>
      <c r="AC3750" s="61"/>
      <c r="AD3750" s="61"/>
      <c r="AE3750" s="61"/>
      <c r="AF3750" s="61"/>
      <c r="AG3750" s="61"/>
      <c r="AH3750" s="61"/>
      <c r="AI3750" s="61"/>
      <c r="AJ3750" s="61"/>
      <c r="AK3750" s="61"/>
      <c r="AL3750" s="61"/>
      <c r="AM3750" s="61"/>
      <c r="AN3750" s="61"/>
      <c r="AO3750" s="61"/>
      <c r="AP3750" s="62"/>
      <c r="AQ3750" s="61"/>
      <c r="AR3750" s="61"/>
      <c r="AS3750" s="61"/>
      <c r="AT3750" s="61"/>
      <c r="AU3750" s="61"/>
      <c r="AV3750" s="61"/>
      <c r="AW3750" s="60"/>
    </row>
    <row r="3751" s="59" customFormat="1" customHeight="1" spans="1:49">
      <c r="A3751" s="60"/>
      <c r="B3751" s="60"/>
      <c r="C3751" s="60"/>
      <c r="D3751" s="60"/>
      <c r="H3751" s="61"/>
      <c r="I3751" s="61"/>
      <c r="J3751" s="61"/>
      <c r="K3751" s="61"/>
      <c r="L3751" s="61"/>
      <c r="M3751" s="61"/>
      <c r="N3751" s="61"/>
      <c r="O3751" s="61"/>
      <c r="P3751" s="61"/>
      <c r="Q3751" s="61"/>
      <c r="R3751" s="61"/>
      <c r="S3751" s="61"/>
      <c r="T3751" s="61"/>
      <c r="U3751" s="61"/>
      <c r="V3751" s="61"/>
      <c r="W3751" s="61"/>
      <c r="X3751" s="61"/>
      <c r="Y3751" s="61"/>
      <c r="Z3751" s="61"/>
      <c r="AA3751" s="61"/>
      <c r="AB3751" s="61"/>
      <c r="AC3751" s="61"/>
      <c r="AD3751" s="61"/>
      <c r="AE3751" s="61"/>
      <c r="AF3751" s="61"/>
      <c r="AG3751" s="61"/>
      <c r="AH3751" s="61"/>
      <c r="AI3751" s="61"/>
      <c r="AJ3751" s="61"/>
      <c r="AK3751" s="61"/>
      <c r="AL3751" s="61"/>
      <c r="AM3751" s="61"/>
      <c r="AN3751" s="61"/>
      <c r="AO3751" s="61"/>
      <c r="AP3751" s="62"/>
      <c r="AQ3751" s="61"/>
      <c r="AR3751" s="61"/>
      <c r="AS3751" s="61"/>
      <c r="AT3751" s="61"/>
      <c r="AU3751" s="61"/>
      <c r="AV3751" s="61"/>
      <c r="AW3751" s="60"/>
    </row>
    <row r="3752" s="59" customFormat="1" customHeight="1" spans="1:49">
      <c r="A3752" s="60"/>
      <c r="B3752" s="60"/>
      <c r="C3752" s="60"/>
      <c r="D3752" s="60"/>
      <c r="H3752" s="61"/>
      <c r="I3752" s="61"/>
      <c r="J3752" s="61"/>
      <c r="K3752" s="61"/>
      <c r="L3752" s="61"/>
      <c r="M3752" s="61"/>
      <c r="N3752" s="61"/>
      <c r="O3752" s="61"/>
      <c r="P3752" s="61"/>
      <c r="Q3752" s="61"/>
      <c r="R3752" s="61"/>
      <c r="S3752" s="61"/>
      <c r="T3752" s="61"/>
      <c r="U3752" s="61"/>
      <c r="V3752" s="61"/>
      <c r="W3752" s="61"/>
      <c r="X3752" s="61"/>
      <c r="Y3752" s="61"/>
      <c r="Z3752" s="61"/>
      <c r="AA3752" s="61"/>
      <c r="AB3752" s="61"/>
      <c r="AC3752" s="61"/>
      <c r="AD3752" s="61"/>
      <c r="AE3752" s="61"/>
      <c r="AF3752" s="61"/>
      <c r="AG3752" s="61"/>
      <c r="AH3752" s="61"/>
      <c r="AI3752" s="61"/>
      <c r="AJ3752" s="61"/>
      <c r="AK3752" s="61"/>
      <c r="AL3752" s="61"/>
      <c r="AM3752" s="61"/>
      <c r="AN3752" s="61"/>
      <c r="AO3752" s="61"/>
      <c r="AP3752" s="62"/>
      <c r="AQ3752" s="61"/>
      <c r="AR3752" s="61"/>
      <c r="AS3752" s="61"/>
      <c r="AT3752" s="61"/>
      <c r="AU3752" s="61"/>
      <c r="AV3752" s="61"/>
      <c r="AW3752" s="60"/>
    </row>
    <row r="3753" s="59" customFormat="1" customHeight="1" spans="1:49">
      <c r="A3753" s="60"/>
      <c r="B3753" s="60"/>
      <c r="C3753" s="60"/>
      <c r="D3753" s="60"/>
      <c r="H3753" s="61"/>
      <c r="I3753" s="61"/>
      <c r="J3753" s="61"/>
      <c r="K3753" s="61"/>
      <c r="L3753" s="61"/>
      <c r="M3753" s="61"/>
      <c r="N3753" s="61"/>
      <c r="O3753" s="61"/>
      <c r="P3753" s="61"/>
      <c r="Q3753" s="61"/>
      <c r="R3753" s="61"/>
      <c r="S3753" s="61"/>
      <c r="T3753" s="61"/>
      <c r="U3753" s="61"/>
      <c r="V3753" s="61"/>
      <c r="W3753" s="61"/>
      <c r="X3753" s="61"/>
      <c r="Y3753" s="61"/>
      <c r="Z3753" s="61"/>
      <c r="AA3753" s="61"/>
      <c r="AB3753" s="61"/>
      <c r="AC3753" s="61"/>
      <c r="AD3753" s="61"/>
      <c r="AE3753" s="61"/>
      <c r="AF3753" s="61"/>
      <c r="AG3753" s="61"/>
      <c r="AH3753" s="61"/>
      <c r="AI3753" s="61"/>
      <c r="AJ3753" s="61"/>
      <c r="AK3753" s="61"/>
      <c r="AL3753" s="61"/>
      <c r="AM3753" s="61"/>
      <c r="AN3753" s="61"/>
      <c r="AO3753" s="61"/>
      <c r="AP3753" s="62"/>
      <c r="AQ3753" s="61"/>
      <c r="AR3753" s="61"/>
      <c r="AS3753" s="61"/>
      <c r="AT3753" s="61"/>
      <c r="AU3753" s="61"/>
      <c r="AV3753" s="61"/>
      <c r="AW3753" s="60"/>
    </row>
    <row r="3754" s="59" customFormat="1" customHeight="1" spans="1:49">
      <c r="A3754" s="60"/>
      <c r="B3754" s="60"/>
      <c r="C3754" s="60"/>
      <c r="D3754" s="60"/>
      <c r="H3754" s="61"/>
      <c r="I3754" s="61"/>
      <c r="J3754" s="61"/>
      <c r="K3754" s="61"/>
      <c r="L3754" s="61"/>
      <c r="M3754" s="61"/>
      <c r="N3754" s="61"/>
      <c r="O3754" s="61"/>
      <c r="P3754" s="61"/>
      <c r="Q3754" s="61"/>
      <c r="R3754" s="61"/>
      <c r="S3754" s="61"/>
      <c r="T3754" s="61"/>
      <c r="U3754" s="61"/>
      <c r="V3754" s="61"/>
      <c r="W3754" s="61"/>
      <c r="X3754" s="61"/>
      <c r="Y3754" s="61"/>
      <c r="Z3754" s="61"/>
      <c r="AA3754" s="61"/>
      <c r="AB3754" s="61"/>
      <c r="AC3754" s="61"/>
      <c r="AD3754" s="61"/>
      <c r="AE3754" s="61"/>
      <c r="AF3754" s="61"/>
      <c r="AG3754" s="61"/>
      <c r="AH3754" s="61"/>
      <c r="AI3754" s="61"/>
      <c r="AJ3754" s="61"/>
      <c r="AK3754" s="61"/>
      <c r="AL3754" s="61"/>
      <c r="AM3754" s="61"/>
      <c r="AN3754" s="61"/>
      <c r="AO3754" s="61"/>
      <c r="AP3754" s="62"/>
      <c r="AQ3754" s="61"/>
      <c r="AR3754" s="61"/>
      <c r="AS3754" s="61"/>
      <c r="AT3754" s="61"/>
      <c r="AU3754" s="61"/>
      <c r="AV3754" s="61"/>
      <c r="AW3754" s="60"/>
    </row>
    <row r="3755" s="59" customFormat="1" customHeight="1" spans="1:49">
      <c r="A3755" s="60"/>
      <c r="B3755" s="60"/>
      <c r="C3755" s="60"/>
      <c r="D3755" s="60"/>
      <c r="H3755" s="61"/>
      <c r="I3755" s="61"/>
      <c r="J3755" s="61"/>
      <c r="K3755" s="61"/>
      <c r="L3755" s="61"/>
      <c r="M3755" s="61"/>
      <c r="N3755" s="61"/>
      <c r="O3755" s="61"/>
      <c r="P3755" s="61"/>
      <c r="Q3755" s="61"/>
      <c r="R3755" s="61"/>
      <c r="S3755" s="61"/>
      <c r="T3755" s="61"/>
      <c r="U3755" s="61"/>
      <c r="V3755" s="61"/>
      <c r="W3755" s="61"/>
      <c r="X3755" s="61"/>
      <c r="Y3755" s="61"/>
      <c r="Z3755" s="61"/>
      <c r="AA3755" s="61"/>
      <c r="AB3755" s="61"/>
      <c r="AC3755" s="61"/>
      <c r="AD3755" s="61"/>
      <c r="AE3755" s="61"/>
      <c r="AF3755" s="61"/>
      <c r="AG3755" s="61"/>
      <c r="AH3755" s="61"/>
      <c r="AI3755" s="61"/>
      <c r="AJ3755" s="61"/>
      <c r="AK3755" s="61"/>
      <c r="AL3755" s="61"/>
      <c r="AM3755" s="61"/>
      <c r="AN3755" s="61"/>
      <c r="AO3755" s="61"/>
      <c r="AP3755" s="62"/>
      <c r="AQ3755" s="61"/>
      <c r="AR3755" s="61"/>
      <c r="AS3755" s="61"/>
      <c r="AT3755" s="61"/>
      <c r="AU3755" s="61"/>
      <c r="AV3755" s="61"/>
      <c r="AW3755" s="60"/>
    </row>
    <row r="3756" s="59" customFormat="1" customHeight="1" spans="1:49">
      <c r="A3756" s="60"/>
      <c r="B3756" s="60"/>
      <c r="C3756" s="60"/>
      <c r="D3756" s="60"/>
      <c r="H3756" s="61"/>
      <c r="I3756" s="61"/>
      <c r="J3756" s="61"/>
      <c r="K3756" s="61"/>
      <c r="L3756" s="61"/>
      <c r="M3756" s="61"/>
      <c r="N3756" s="61"/>
      <c r="O3756" s="61"/>
      <c r="P3756" s="61"/>
      <c r="Q3756" s="61"/>
      <c r="R3756" s="61"/>
      <c r="S3756" s="61"/>
      <c r="T3756" s="61"/>
      <c r="U3756" s="61"/>
      <c r="V3756" s="61"/>
      <c r="W3756" s="61"/>
      <c r="X3756" s="61"/>
      <c r="Y3756" s="61"/>
      <c r="Z3756" s="61"/>
      <c r="AA3756" s="61"/>
      <c r="AB3756" s="61"/>
      <c r="AC3756" s="61"/>
      <c r="AD3756" s="61"/>
      <c r="AE3756" s="61"/>
      <c r="AF3756" s="61"/>
      <c r="AG3756" s="61"/>
      <c r="AH3756" s="61"/>
      <c r="AI3756" s="61"/>
      <c r="AJ3756" s="61"/>
      <c r="AK3756" s="61"/>
      <c r="AL3756" s="61"/>
      <c r="AM3756" s="61"/>
      <c r="AN3756" s="61"/>
      <c r="AO3756" s="61"/>
      <c r="AP3756" s="62"/>
      <c r="AQ3756" s="61"/>
      <c r="AR3756" s="61"/>
      <c r="AS3756" s="61"/>
      <c r="AT3756" s="61"/>
      <c r="AU3756" s="61"/>
      <c r="AV3756" s="61"/>
      <c r="AW3756" s="60"/>
    </row>
    <row r="3757" s="59" customFormat="1" customHeight="1" spans="1:49">
      <c r="A3757" s="60"/>
      <c r="B3757" s="60"/>
      <c r="C3757" s="60"/>
      <c r="D3757" s="60"/>
      <c r="H3757" s="61"/>
      <c r="I3757" s="61"/>
      <c r="J3757" s="61"/>
      <c r="K3757" s="61"/>
      <c r="L3757" s="61"/>
      <c r="M3757" s="61"/>
      <c r="N3757" s="61"/>
      <c r="O3757" s="61"/>
      <c r="P3757" s="61"/>
      <c r="Q3757" s="61"/>
      <c r="R3757" s="61"/>
      <c r="S3757" s="61"/>
      <c r="T3757" s="61"/>
      <c r="U3757" s="61"/>
      <c r="V3757" s="61"/>
      <c r="W3757" s="61"/>
      <c r="X3757" s="61"/>
      <c r="Y3757" s="61"/>
      <c r="Z3757" s="61"/>
      <c r="AA3757" s="61"/>
      <c r="AB3757" s="61"/>
      <c r="AC3757" s="61"/>
      <c r="AD3757" s="61"/>
      <c r="AE3757" s="61"/>
      <c r="AF3757" s="61"/>
      <c r="AG3757" s="61"/>
      <c r="AH3757" s="61"/>
      <c r="AI3757" s="61"/>
      <c r="AJ3757" s="61"/>
      <c r="AK3757" s="61"/>
      <c r="AL3757" s="61"/>
      <c r="AM3757" s="61"/>
      <c r="AN3757" s="61"/>
      <c r="AO3757" s="61"/>
      <c r="AP3757" s="62"/>
      <c r="AQ3757" s="61"/>
      <c r="AR3757" s="61"/>
      <c r="AS3757" s="61"/>
      <c r="AT3757" s="61"/>
      <c r="AU3757" s="61"/>
      <c r="AV3757" s="61"/>
      <c r="AW3757" s="60"/>
    </row>
    <row r="3758" s="59" customFormat="1" customHeight="1" spans="1:49">
      <c r="A3758" s="60"/>
      <c r="B3758" s="60"/>
      <c r="C3758" s="60"/>
      <c r="D3758" s="60"/>
      <c r="H3758" s="61"/>
      <c r="I3758" s="61"/>
      <c r="J3758" s="61"/>
      <c r="K3758" s="61"/>
      <c r="L3758" s="61"/>
      <c r="M3758" s="61"/>
      <c r="N3758" s="61"/>
      <c r="O3758" s="61"/>
      <c r="P3758" s="61"/>
      <c r="Q3758" s="61"/>
      <c r="R3758" s="61"/>
      <c r="S3758" s="61"/>
      <c r="T3758" s="61"/>
      <c r="U3758" s="61"/>
      <c r="V3758" s="61"/>
      <c r="W3758" s="61"/>
      <c r="X3758" s="61"/>
      <c r="Y3758" s="61"/>
      <c r="Z3758" s="61"/>
      <c r="AA3758" s="61"/>
      <c r="AB3758" s="61"/>
      <c r="AC3758" s="61"/>
      <c r="AD3758" s="61"/>
      <c r="AE3758" s="61"/>
      <c r="AF3758" s="61"/>
      <c r="AG3758" s="61"/>
      <c r="AH3758" s="61"/>
      <c r="AI3758" s="61"/>
      <c r="AJ3758" s="61"/>
      <c r="AK3758" s="61"/>
      <c r="AL3758" s="61"/>
      <c r="AM3758" s="61"/>
      <c r="AN3758" s="61"/>
      <c r="AO3758" s="61"/>
      <c r="AP3758" s="62"/>
      <c r="AQ3758" s="61"/>
      <c r="AR3758" s="61"/>
      <c r="AS3758" s="61"/>
      <c r="AT3758" s="61"/>
      <c r="AU3758" s="61"/>
      <c r="AV3758" s="61"/>
      <c r="AW3758" s="60"/>
    </row>
    <row r="3759" s="59" customFormat="1" customHeight="1" spans="1:49">
      <c r="A3759" s="60"/>
      <c r="B3759" s="60"/>
      <c r="C3759" s="60"/>
      <c r="D3759" s="60"/>
      <c r="H3759" s="61"/>
      <c r="I3759" s="61"/>
      <c r="J3759" s="61"/>
      <c r="K3759" s="61"/>
      <c r="L3759" s="61"/>
      <c r="M3759" s="61"/>
      <c r="N3759" s="61"/>
      <c r="O3759" s="61"/>
      <c r="P3759" s="61"/>
      <c r="Q3759" s="61"/>
      <c r="R3759" s="61"/>
      <c r="S3759" s="61"/>
      <c r="T3759" s="61"/>
      <c r="U3759" s="61"/>
      <c r="V3759" s="61"/>
      <c r="W3759" s="61"/>
      <c r="X3759" s="61"/>
      <c r="Y3759" s="61"/>
      <c r="Z3759" s="61"/>
      <c r="AA3759" s="61"/>
      <c r="AB3759" s="61"/>
      <c r="AC3759" s="61"/>
      <c r="AD3759" s="61"/>
      <c r="AE3759" s="61"/>
      <c r="AF3759" s="61"/>
      <c r="AG3759" s="61"/>
      <c r="AH3759" s="61"/>
      <c r="AI3759" s="61"/>
      <c r="AJ3759" s="61"/>
      <c r="AK3759" s="61"/>
      <c r="AL3759" s="61"/>
      <c r="AM3759" s="61"/>
      <c r="AN3759" s="61"/>
      <c r="AO3759" s="61"/>
      <c r="AP3759" s="62"/>
      <c r="AQ3759" s="61"/>
      <c r="AR3759" s="61"/>
      <c r="AS3759" s="61"/>
      <c r="AT3759" s="61"/>
      <c r="AU3759" s="61"/>
      <c r="AV3759" s="61"/>
      <c r="AW3759" s="60"/>
    </row>
    <row r="3760" s="59" customFormat="1" customHeight="1" spans="1:49">
      <c r="A3760" s="60"/>
      <c r="B3760" s="60"/>
      <c r="C3760" s="60"/>
      <c r="D3760" s="60"/>
      <c r="H3760" s="61"/>
      <c r="I3760" s="61"/>
      <c r="J3760" s="61"/>
      <c r="K3760" s="61"/>
      <c r="L3760" s="61"/>
      <c r="M3760" s="61"/>
      <c r="N3760" s="61"/>
      <c r="O3760" s="61"/>
      <c r="P3760" s="61"/>
      <c r="Q3760" s="61"/>
      <c r="R3760" s="61"/>
      <c r="S3760" s="61"/>
      <c r="T3760" s="61"/>
      <c r="U3760" s="61"/>
      <c r="V3760" s="61"/>
      <c r="W3760" s="61"/>
      <c r="X3760" s="61"/>
      <c r="Y3760" s="61"/>
      <c r="Z3760" s="61"/>
      <c r="AA3760" s="61"/>
      <c r="AB3760" s="61"/>
      <c r="AC3760" s="61"/>
      <c r="AD3760" s="61"/>
      <c r="AE3760" s="61"/>
      <c r="AF3760" s="61"/>
      <c r="AG3760" s="61"/>
      <c r="AH3760" s="61"/>
      <c r="AI3760" s="61"/>
      <c r="AJ3760" s="61"/>
      <c r="AK3760" s="61"/>
      <c r="AL3760" s="61"/>
      <c r="AM3760" s="61"/>
      <c r="AN3760" s="61"/>
      <c r="AO3760" s="61"/>
      <c r="AP3760" s="62"/>
      <c r="AQ3760" s="61"/>
      <c r="AR3760" s="61"/>
      <c r="AS3760" s="61"/>
      <c r="AT3760" s="61"/>
      <c r="AU3760" s="61"/>
      <c r="AV3760" s="61"/>
      <c r="AW3760" s="60"/>
    </row>
    <row r="3761" s="59" customFormat="1" customHeight="1" spans="1:49">
      <c r="A3761" s="60"/>
      <c r="B3761" s="60"/>
      <c r="C3761" s="60"/>
      <c r="D3761" s="60"/>
      <c r="H3761" s="61"/>
      <c r="I3761" s="61"/>
      <c r="J3761" s="61"/>
      <c r="K3761" s="61"/>
      <c r="L3761" s="61"/>
      <c r="M3761" s="61"/>
      <c r="N3761" s="61"/>
      <c r="O3761" s="61"/>
      <c r="P3761" s="61"/>
      <c r="Q3761" s="61"/>
      <c r="R3761" s="61"/>
      <c r="S3761" s="61"/>
      <c r="T3761" s="61"/>
      <c r="U3761" s="61"/>
      <c r="V3761" s="61"/>
      <c r="W3761" s="61"/>
      <c r="X3761" s="61"/>
      <c r="Y3761" s="61"/>
      <c r="Z3761" s="61"/>
      <c r="AA3761" s="61"/>
      <c r="AB3761" s="61"/>
      <c r="AC3761" s="61"/>
      <c r="AD3761" s="61"/>
      <c r="AE3761" s="61"/>
      <c r="AF3761" s="61"/>
      <c r="AG3761" s="61"/>
      <c r="AH3761" s="61"/>
      <c r="AI3761" s="61"/>
      <c r="AJ3761" s="61"/>
      <c r="AK3761" s="61"/>
      <c r="AL3761" s="61"/>
      <c r="AM3761" s="61"/>
      <c r="AN3761" s="61"/>
      <c r="AO3761" s="61"/>
      <c r="AP3761" s="62"/>
      <c r="AQ3761" s="61"/>
      <c r="AR3761" s="61"/>
      <c r="AS3761" s="61"/>
      <c r="AT3761" s="61"/>
      <c r="AU3761" s="61"/>
      <c r="AV3761" s="61"/>
      <c r="AW3761" s="60"/>
    </row>
    <row r="3762" s="59" customFormat="1" customHeight="1" spans="1:49">
      <c r="A3762" s="60"/>
      <c r="B3762" s="60"/>
      <c r="C3762" s="60"/>
      <c r="D3762" s="60"/>
      <c r="H3762" s="61"/>
      <c r="I3762" s="61"/>
      <c r="J3762" s="61"/>
      <c r="K3762" s="61"/>
      <c r="L3762" s="61"/>
      <c r="M3762" s="61"/>
      <c r="N3762" s="61"/>
      <c r="O3762" s="61"/>
      <c r="P3762" s="61"/>
      <c r="Q3762" s="61"/>
      <c r="R3762" s="61"/>
      <c r="S3762" s="61"/>
      <c r="T3762" s="61"/>
      <c r="U3762" s="61"/>
      <c r="V3762" s="61"/>
      <c r="W3762" s="61"/>
      <c r="X3762" s="61"/>
      <c r="Y3762" s="61"/>
      <c r="Z3762" s="61"/>
      <c r="AA3762" s="61"/>
      <c r="AB3762" s="61"/>
      <c r="AC3762" s="61"/>
      <c r="AD3762" s="61"/>
      <c r="AE3762" s="61"/>
      <c r="AF3762" s="61"/>
      <c r="AG3762" s="61"/>
      <c r="AH3762" s="61"/>
      <c r="AI3762" s="61"/>
      <c r="AJ3762" s="61"/>
      <c r="AK3762" s="61"/>
      <c r="AL3762" s="61"/>
      <c r="AM3762" s="61"/>
      <c r="AN3762" s="61"/>
      <c r="AO3762" s="61"/>
      <c r="AP3762" s="62"/>
      <c r="AQ3762" s="61"/>
      <c r="AR3762" s="61"/>
      <c r="AS3762" s="61"/>
      <c r="AT3762" s="61"/>
      <c r="AU3762" s="61"/>
      <c r="AV3762" s="61"/>
      <c r="AW3762" s="60"/>
    </row>
    <row r="3763" s="59" customFormat="1" customHeight="1" spans="1:49">
      <c r="A3763" s="60"/>
      <c r="B3763" s="60"/>
      <c r="C3763" s="60"/>
      <c r="D3763" s="60"/>
      <c r="H3763" s="61"/>
      <c r="I3763" s="61"/>
      <c r="J3763" s="61"/>
      <c r="K3763" s="61"/>
      <c r="L3763" s="61"/>
      <c r="M3763" s="61"/>
      <c r="N3763" s="61"/>
      <c r="O3763" s="61"/>
      <c r="P3763" s="61"/>
      <c r="Q3763" s="61"/>
      <c r="R3763" s="61"/>
      <c r="S3763" s="61"/>
      <c r="T3763" s="61"/>
      <c r="U3763" s="61"/>
      <c r="V3763" s="61"/>
      <c r="W3763" s="61"/>
      <c r="X3763" s="61"/>
      <c r="Y3763" s="61"/>
      <c r="Z3763" s="61"/>
      <c r="AA3763" s="61"/>
      <c r="AB3763" s="61"/>
      <c r="AC3763" s="61"/>
      <c r="AD3763" s="61"/>
      <c r="AE3763" s="61"/>
      <c r="AF3763" s="61"/>
      <c r="AG3763" s="61"/>
      <c r="AH3763" s="61"/>
      <c r="AI3763" s="61"/>
      <c r="AJ3763" s="61"/>
      <c r="AK3763" s="61"/>
      <c r="AL3763" s="61"/>
      <c r="AM3763" s="61"/>
      <c r="AN3763" s="61"/>
      <c r="AO3763" s="61"/>
      <c r="AP3763" s="62"/>
      <c r="AQ3763" s="61"/>
      <c r="AR3763" s="61"/>
      <c r="AS3763" s="61"/>
      <c r="AT3763" s="61"/>
      <c r="AU3763" s="61"/>
      <c r="AV3763" s="61"/>
      <c r="AW3763" s="60"/>
    </row>
    <row r="3764" s="59" customFormat="1" customHeight="1" spans="1:49">
      <c r="A3764" s="60"/>
      <c r="B3764" s="60"/>
      <c r="C3764" s="60"/>
      <c r="D3764" s="60"/>
      <c r="H3764" s="61"/>
      <c r="I3764" s="61"/>
      <c r="J3764" s="61"/>
      <c r="K3764" s="61"/>
      <c r="L3764" s="61"/>
      <c r="M3764" s="61"/>
      <c r="N3764" s="61"/>
      <c r="O3764" s="61"/>
      <c r="P3764" s="61"/>
      <c r="Q3764" s="61"/>
      <c r="R3764" s="61"/>
      <c r="S3764" s="61"/>
      <c r="T3764" s="61"/>
      <c r="U3764" s="61"/>
      <c r="V3764" s="61"/>
      <c r="W3764" s="61"/>
      <c r="X3764" s="61"/>
      <c r="Y3764" s="61"/>
      <c r="Z3764" s="61"/>
      <c r="AA3764" s="61"/>
      <c r="AB3764" s="61"/>
      <c r="AC3764" s="61"/>
      <c r="AD3764" s="61"/>
      <c r="AE3764" s="61"/>
      <c r="AF3764" s="61"/>
      <c r="AG3764" s="61"/>
      <c r="AH3764" s="61"/>
      <c r="AI3764" s="61"/>
      <c r="AJ3764" s="61"/>
      <c r="AK3764" s="61"/>
      <c r="AL3764" s="61"/>
      <c r="AM3764" s="61"/>
      <c r="AN3764" s="61"/>
      <c r="AO3764" s="61"/>
      <c r="AP3764" s="62"/>
      <c r="AQ3764" s="61"/>
      <c r="AR3764" s="61"/>
      <c r="AS3764" s="61"/>
      <c r="AT3764" s="61"/>
      <c r="AU3764" s="61"/>
      <c r="AV3764" s="61"/>
      <c r="AW3764" s="60"/>
    </row>
    <row r="3765" s="59" customFormat="1" customHeight="1" spans="1:49">
      <c r="A3765" s="60"/>
      <c r="B3765" s="60"/>
      <c r="C3765" s="60"/>
      <c r="D3765" s="60"/>
      <c r="H3765" s="61"/>
      <c r="I3765" s="61"/>
      <c r="J3765" s="61"/>
      <c r="K3765" s="61"/>
      <c r="L3765" s="61"/>
      <c r="M3765" s="61"/>
      <c r="N3765" s="61"/>
      <c r="O3765" s="61"/>
      <c r="P3765" s="61"/>
      <c r="Q3765" s="61"/>
      <c r="R3765" s="61"/>
      <c r="S3765" s="61"/>
      <c r="T3765" s="61"/>
      <c r="U3765" s="61"/>
      <c r="V3765" s="61"/>
      <c r="W3765" s="61"/>
      <c r="X3765" s="61"/>
      <c r="Y3765" s="61"/>
      <c r="Z3765" s="61"/>
      <c r="AA3765" s="61"/>
      <c r="AB3765" s="61"/>
      <c r="AC3765" s="61"/>
      <c r="AD3765" s="61"/>
      <c r="AE3765" s="61"/>
      <c r="AF3765" s="61"/>
      <c r="AG3765" s="61"/>
      <c r="AH3765" s="61"/>
      <c r="AI3765" s="61"/>
      <c r="AJ3765" s="61"/>
      <c r="AK3765" s="61"/>
      <c r="AL3765" s="61"/>
      <c r="AM3765" s="61"/>
      <c r="AN3765" s="61"/>
      <c r="AO3765" s="61"/>
      <c r="AP3765" s="62"/>
      <c r="AQ3765" s="61"/>
      <c r="AR3765" s="61"/>
      <c r="AS3765" s="61"/>
      <c r="AT3765" s="61"/>
      <c r="AU3765" s="61"/>
      <c r="AV3765" s="61"/>
      <c r="AW3765" s="60"/>
    </row>
    <row r="3766" s="59" customFormat="1" customHeight="1" spans="1:49">
      <c r="A3766" s="60"/>
      <c r="B3766" s="60"/>
      <c r="C3766" s="60"/>
      <c r="D3766" s="60"/>
      <c r="H3766" s="61"/>
      <c r="I3766" s="61"/>
      <c r="J3766" s="61"/>
      <c r="K3766" s="61"/>
      <c r="L3766" s="61"/>
      <c r="M3766" s="61"/>
      <c r="N3766" s="61"/>
      <c r="O3766" s="61"/>
      <c r="P3766" s="61"/>
      <c r="Q3766" s="61"/>
      <c r="R3766" s="61"/>
      <c r="S3766" s="61"/>
      <c r="T3766" s="61"/>
      <c r="U3766" s="61"/>
      <c r="V3766" s="61"/>
      <c r="W3766" s="61"/>
      <c r="X3766" s="61"/>
      <c r="Y3766" s="61"/>
      <c r="Z3766" s="61"/>
      <c r="AA3766" s="61"/>
      <c r="AB3766" s="61"/>
      <c r="AC3766" s="61"/>
      <c r="AD3766" s="61"/>
      <c r="AE3766" s="61"/>
      <c r="AF3766" s="61"/>
      <c r="AG3766" s="61"/>
      <c r="AH3766" s="61"/>
      <c r="AI3766" s="61"/>
      <c r="AJ3766" s="61"/>
      <c r="AK3766" s="61"/>
      <c r="AL3766" s="61"/>
      <c r="AM3766" s="61"/>
      <c r="AN3766" s="61"/>
      <c r="AO3766" s="61"/>
      <c r="AP3766" s="62"/>
      <c r="AQ3766" s="61"/>
      <c r="AR3766" s="61"/>
      <c r="AS3766" s="61"/>
      <c r="AT3766" s="61"/>
      <c r="AU3766" s="61"/>
      <c r="AV3766" s="61"/>
      <c r="AW3766" s="60"/>
    </row>
    <row r="3767" s="59" customFormat="1" customHeight="1" spans="1:49">
      <c r="A3767" s="60"/>
      <c r="B3767" s="60"/>
      <c r="C3767" s="60"/>
      <c r="D3767" s="60"/>
      <c r="H3767" s="61"/>
      <c r="I3767" s="61"/>
      <c r="J3767" s="61"/>
      <c r="K3767" s="61"/>
      <c r="L3767" s="61"/>
      <c r="M3767" s="61"/>
      <c r="N3767" s="61"/>
      <c r="O3767" s="61"/>
      <c r="P3767" s="61"/>
      <c r="Q3767" s="61"/>
      <c r="R3767" s="61"/>
      <c r="S3767" s="61"/>
      <c r="T3767" s="61"/>
      <c r="U3767" s="61"/>
      <c r="V3767" s="61"/>
      <c r="W3767" s="61"/>
      <c r="X3767" s="61"/>
      <c r="Y3767" s="61"/>
      <c r="Z3767" s="61"/>
      <c r="AA3767" s="61"/>
      <c r="AB3767" s="61"/>
      <c r="AC3767" s="61"/>
      <c r="AD3767" s="61"/>
      <c r="AE3767" s="61"/>
      <c r="AF3767" s="61"/>
      <c r="AG3767" s="61"/>
      <c r="AH3767" s="61"/>
      <c r="AI3767" s="61"/>
      <c r="AJ3767" s="61"/>
      <c r="AK3767" s="61"/>
      <c r="AL3767" s="61"/>
      <c r="AM3767" s="61"/>
      <c r="AN3767" s="61"/>
      <c r="AO3767" s="61"/>
      <c r="AP3767" s="62"/>
      <c r="AQ3767" s="61"/>
      <c r="AR3767" s="61"/>
      <c r="AS3767" s="61"/>
      <c r="AT3767" s="61"/>
      <c r="AU3767" s="61"/>
      <c r="AV3767" s="61"/>
      <c r="AW3767" s="60"/>
    </row>
    <row r="3768" s="59" customFormat="1" customHeight="1" spans="1:49">
      <c r="A3768" s="60"/>
      <c r="B3768" s="60"/>
      <c r="C3768" s="60"/>
      <c r="D3768" s="60"/>
      <c r="H3768" s="61"/>
      <c r="I3768" s="61"/>
      <c r="J3768" s="61"/>
      <c r="K3768" s="61"/>
      <c r="L3768" s="61"/>
      <c r="M3768" s="61"/>
      <c r="N3768" s="61"/>
      <c r="O3768" s="61"/>
      <c r="P3768" s="61"/>
      <c r="Q3768" s="61"/>
      <c r="R3768" s="61"/>
      <c r="S3768" s="61"/>
      <c r="T3768" s="61"/>
      <c r="U3768" s="61"/>
      <c r="V3768" s="61"/>
      <c r="W3768" s="61"/>
      <c r="X3768" s="61"/>
      <c r="Y3768" s="61"/>
      <c r="Z3768" s="61"/>
      <c r="AA3768" s="61"/>
      <c r="AB3768" s="61"/>
      <c r="AC3768" s="61"/>
      <c r="AD3768" s="61"/>
      <c r="AE3768" s="61"/>
      <c r="AF3768" s="61"/>
      <c r="AG3768" s="61"/>
      <c r="AH3768" s="61"/>
      <c r="AI3768" s="61"/>
      <c r="AJ3768" s="61"/>
      <c r="AK3768" s="61"/>
      <c r="AL3768" s="61"/>
      <c r="AM3768" s="61"/>
      <c r="AN3768" s="61"/>
      <c r="AO3768" s="61"/>
      <c r="AP3768" s="62"/>
      <c r="AQ3768" s="61"/>
      <c r="AR3768" s="61"/>
      <c r="AS3768" s="61"/>
      <c r="AT3768" s="61"/>
      <c r="AU3768" s="61"/>
      <c r="AV3768" s="61"/>
      <c r="AW3768" s="60"/>
    </row>
    <row r="3769" s="59" customFormat="1" customHeight="1" spans="1:49">
      <c r="A3769" s="60"/>
      <c r="B3769" s="60"/>
      <c r="C3769" s="60"/>
      <c r="D3769" s="60"/>
      <c r="H3769" s="61"/>
      <c r="I3769" s="61"/>
      <c r="J3769" s="61"/>
      <c r="K3769" s="61"/>
      <c r="L3769" s="61"/>
      <c r="M3769" s="61"/>
      <c r="N3769" s="61"/>
      <c r="O3769" s="61"/>
      <c r="P3769" s="61"/>
      <c r="Q3769" s="61"/>
      <c r="R3769" s="61"/>
      <c r="S3769" s="61"/>
      <c r="T3769" s="61"/>
      <c r="U3769" s="61"/>
      <c r="V3769" s="61"/>
      <c r="W3769" s="61"/>
      <c r="X3769" s="61"/>
      <c r="Y3769" s="61"/>
      <c r="Z3769" s="61"/>
      <c r="AA3769" s="61"/>
      <c r="AB3769" s="61"/>
      <c r="AC3769" s="61"/>
      <c r="AD3769" s="61"/>
      <c r="AE3769" s="61"/>
      <c r="AF3769" s="61"/>
      <c r="AG3769" s="61"/>
      <c r="AH3769" s="61"/>
      <c r="AI3769" s="61"/>
      <c r="AJ3769" s="61"/>
      <c r="AK3769" s="61"/>
      <c r="AL3769" s="61"/>
      <c r="AM3769" s="61"/>
      <c r="AN3769" s="61"/>
      <c r="AO3769" s="61"/>
      <c r="AP3769" s="62"/>
      <c r="AQ3769" s="61"/>
      <c r="AR3769" s="61"/>
      <c r="AS3769" s="61"/>
      <c r="AT3769" s="61"/>
      <c r="AU3769" s="61"/>
      <c r="AV3769" s="61"/>
      <c r="AW3769" s="60"/>
    </row>
    <row r="3770" s="59" customFormat="1" customHeight="1" spans="1:49">
      <c r="A3770" s="60"/>
      <c r="B3770" s="60"/>
      <c r="C3770" s="60"/>
      <c r="D3770" s="60"/>
      <c r="H3770" s="61"/>
      <c r="I3770" s="61"/>
      <c r="J3770" s="61"/>
      <c r="K3770" s="61"/>
      <c r="L3770" s="61"/>
      <c r="M3770" s="61"/>
      <c r="N3770" s="61"/>
      <c r="O3770" s="61"/>
      <c r="P3770" s="61"/>
      <c r="Q3770" s="61"/>
      <c r="R3770" s="61"/>
      <c r="S3770" s="61"/>
      <c r="T3770" s="61"/>
      <c r="U3770" s="61"/>
      <c r="V3770" s="61"/>
      <c r="W3770" s="61"/>
      <c r="X3770" s="61"/>
      <c r="Y3770" s="61"/>
      <c r="Z3770" s="61"/>
      <c r="AA3770" s="61"/>
      <c r="AB3770" s="61"/>
      <c r="AC3770" s="61"/>
      <c r="AD3770" s="61"/>
      <c r="AE3770" s="61"/>
      <c r="AF3770" s="61"/>
      <c r="AG3770" s="61"/>
      <c r="AH3770" s="61"/>
      <c r="AI3770" s="61"/>
      <c r="AJ3770" s="61"/>
      <c r="AK3770" s="61"/>
      <c r="AL3770" s="61"/>
      <c r="AM3770" s="61"/>
      <c r="AN3770" s="61"/>
      <c r="AO3770" s="61"/>
      <c r="AP3770" s="62"/>
      <c r="AQ3770" s="61"/>
      <c r="AR3770" s="61"/>
      <c r="AS3770" s="61"/>
      <c r="AT3770" s="61"/>
      <c r="AU3770" s="61"/>
      <c r="AV3770" s="61"/>
      <c r="AW3770" s="60"/>
    </row>
    <row r="3771" s="59" customFormat="1" customHeight="1" spans="1:49">
      <c r="A3771" s="60"/>
      <c r="B3771" s="60"/>
      <c r="C3771" s="60"/>
      <c r="D3771" s="60"/>
      <c r="H3771" s="61"/>
      <c r="I3771" s="61"/>
      <c r="J3771" s="61"/>
      <c r="K3771" s="61"/>
      <c r="L3771" s="61"/>
      <c r="M3771" s="61"/>
      <c r="N3771" s="61"/>
      <c r="O3771" s="61"/>
      <c r="P3771" s="61"/>
      <c r="Q3771" s="61"/>
      <c r="R3771" s="61"/>
      <c r="S3771" s="61"/>
      <c r="T3771" s="61"/>
      <c r="U3771" s="61"/>
      <c r="V3771" s="61"/>
      <c r="W3771" s="61"/>
      <c r="X3771" s="61"/>
      <c r="Y3771" s="61"/>
      <c r="Z3771" s="61"/>
      <c r="AA3771" s="61"/>
      <c r="AB3771" s="61"/>
      <c r="AC3771" s="61"/>
      <c r="AD3771" s="61"/>
      <c r="AE3771" s="61"/>
      <c r="AF3771" s="61"/>
      <c r="AG3771" s="61"/>
      <c r="AH3771" s="61"/>
      <c r="AI3771" s="61"/>
      <c r="AJ3771" s="61"/>
      <c r="AK3771" s="61"/>
      <c r="AL3771" s="61"/>
      <c r="AM3771" s="61"/>
      <c r="AN3771" s="61"/>
      <c r="AO3771" s="61"/>
      <c r="AP3771" s="62"/>
      <c r="AQ3771" s="61"/>
      <c r="AR3771" s="61"/>
      <c r="AS3771" s="61"/>
      <c r="AT3771" s="61"/>
      <c r="AU3771" s="61"/>
      <c r="AV3771" s="61"/>
      <c r="AW3771" s="60"/>
    </row>
    <row r="3772" s="59" customFormat="1" customHeight="1" spans="1:49">
      <c r="A3772" s="60"/>
      <c r="B3772" s="60"/>
      <c r="C3772" s="60"/>
      <c r="D3772" s="60"/>
      <c r="H3772" s="61"/>
      <c r="I3772" s="61"/>
      <c r="J3772" s="61"/>
      <c r="K3772" s="61"/>
      <c r="L3772" s="61"/>
      <c r="M3772" s="61"/>
      <c r="N3772" s="61"/>
      <c r="O3772" s="61"/>
      <c r="P3772" s="61"/>
      <c r="Q3772" s="61"/>
      <c r="R3772" s="61"/>
      <c r="S3772" s="61"/>
      <c r="T3772" s="61"/>
      <c r="U3772" s="61"/>
      <c r="V3772" s="61"/>
      <c r="W3772" s="61"/>
      <c r="X3772" s="61"/>
      <c r="Y3772" s="61"/>
      <c r="Z3772" s="61"/>
      <c r="AA3772" s="61"/>
      <c r="AB3772" s="61"/>
      <c r="AC3772" s="61"/>
      <c r="AD3772" s="61"/>
      <c r="AE3772" s="61"/>
      <c r="AF3772" s="61"/>
      <c r="AG3772" s="61"/>
      <c r="AH3772" s="61"/>
      <c r="AI3772" s="61"/>
      <c r="AJ3772" s="61"/>
      <c r="AK3772" s="61"/>
      <c r="AL3772" s="61"/>
      <c r="AM3772" s="61"/>
      <c r="AN3772" s="61"/>
      <c r="AO3772" s="61"/>
      <c r="AP3772" s="62"/>
      <c r="AQ3772" s="61"/>
      <c r="AR3772" s="61"/>
      <c r="AS3772" s="61"/>
      <c r="AT3772" s="61"/>
      <c r="AU3772" s="61"/>
      <c r="AV3772" s="61"/>
      <c r="AW3772" s="60"/>
    </row>
    <row r="3773" s="59" customFormat="1" customHeight="1" spans="1:49">
      <c r="A3773" s="60"/>
      <c r="B3773" s="60"/>
      <c r="C3773" s="60"/>
      <c r="D3773" s="60"/>
      <c r="H3773" s="61"/>
      <c r="I3773" s="61"/>
      <c r="J3773" s="61"/>
      <c r="K3773" s="61"/>
      <c r="L3773" s="61"/>
      <c r="M3773" s="61"/>
      <c r="N3773" s="61"/>
      <c r="O3773" s="61"/>
      <c r="P3773" s="61"/>
      <c r="Q3773" s="61"/>
      <c r="R3773" s="61"/>
      <c r="S3773" s="61"/>
      <c r="T3773" s="61"/>
      <c r="U3773" s="61"/>
      <c r="V3773" s="61"/>
      <c r="W3773" s="61"/>
      <c r="X3773" s="61"/>
      <c r="Y3773" s="61"/>
      <c r="Z3773" s="61"/>
      <c r="AA3773" s="61"/>
      <c r="AB3773" s="61"/>
      <c r="AC3773" s="61"/>
      <c r="AD3773" s="61"/>
      <c r="AE3773" s="61"/>
      <c r="AF3773" s="61"/>
      <c r="AG3773" s="61"/>
      <c r="AH3773" s="61"/>
      <c r="AI3773" s="61"/>
      <c r="AJ3773" s="61"/>
      <c r="AK3773" s="61"/>
      <c r="AL3773" s="61"/>
      <c r="AM3773" s="61"/>
      <c r="AN3773" s="61"/>
      <c r="AO3773" s="61"/>
      <c r="AP3773" s="62"/>
      <c r="AQ3773" s="61"/>
      <c r="AR3773" s="61"/>
      <c r="AS3773" s="61"/>
      <c r="AT3773" s="61"/>
      <c r="AU3773" s="61"/>
      <c r="AV3773" s="61"/>
      <c r="AW3773" s="60"/>
    </row>
    <row r="3774" s="59" customFormat="1" customHeight="1" spans="1:49">
      <c r="A3774" s="60"/>
      <c r="B3774" s="60"/>
      <c r="C3774" s="60"/>
      <c r="D3774" s="60"/>
      <c r="H3774" s="61"/>
      <c r="I3774" s="61"/>
      <c r="J3774" s="61"/>
      <c r="K3774" s="61"/>
      <c r="L3774" s="61"/>
      <c r="M3774" s="61"/>
      <c r="N3774" s="61"/>
      <c r="O3774" s="61"/>
      <c r="P3774" s="61"/>
      <c r="Q3774" s="61"/>
      <c r="R3774" s="61"/>
      <c r="S3774" s="61"/>
      <c r="T3774" s="61"/>
      <c r="U3774" s="61"/>
      <c r="V3774" s="61"/>
      <c r="W3774" s="61"/>
      <c r="X3774" s="61"/>
      <c r="Y3774" s="61"/>
      <c r="Z3774" s="61"/>
      <c r="AA3774" s="61"/>
      <c r="AB3774" s="61"/>
      <c r="AC3774" s="61"/>
      <c r="AD3774" s="61"/>
      <c r="AE3774" s="61"/>
      <c r="AF3774" s="61"/>
      <c r="AG3774" s="61"/>
      <c r="AH3774" s="61"/>
      <c r="AI3774" s="61"/>
      <c r="AJ3774" s="61"/>
      <c r="AK3774" s="61"/>
      <c r="AL3774" s="61"/>
      <c r="AM3774" s="61"/>
      <c r="AN3774" s="61"/>
      <c r="AO3774" s="61"/>
      <c r="AP3774" s="62"/>
      <c r="AQ3774" s="61"/>
      <c r="AR3774" s="61"/>
      <c r="AS3774" s="61"/>
      <c r="AT3774" s="61"/>
      <c r="AU3774" s="61"/>
      <c r="AV3774" s="61"/>
      <c r="AW3774" s="60"/>
    </row>
    <row r="3775" s="59" customFormat="1" customHeight="1" spans="1:49">
      <c r="A3775" s="60"/>
      <c r="B3775" s="60"/>
      <c r="C3775" s="60"/>
      <c r="D3775" s="60"/>
      <c r="H3775" s="61"/>
      <c r="I3775" s="61"/>
      <c r="J3775" s="61"/>
      <c r="K3775" s="61"/>
      <c r="L3775" s="61"/>
      <c r="M3775" s="61"/>
      <c r="N3775" s="61"/>
      <c r="O3775" s="61"/>
      <c r="P3775" s="61"/>
      <c r="Q3775" s="61"/>
      <c r="R3775" s="61"/>
      <c r="S3775" s="61"/>
      <c r="T3775" s="61"/>
      <c r="U3775" s="61"/>
      <c r="V3775" s="61"/>
      <c r="W3775" s="61"/>
      <c r="X3775" s="61"/>
      <c r="Y3775" s="61"/>
      <c r="Z3775" s="61"/>
      <c r="AA3775" s="61"/>
      <c r="AB3775" s="61"/>
      <c r="AC3775" s="61"/>
      <c r="AD3775" s="61"/>
      <c r="AE3775" s="61"/>
      <c r="AF3775" s="61"/>
      <c r="AG3775" s="61"/>
      <c r="AH3775" s="61"/>
      <c r="AI3775" s="61"/>
      <c r="AJ3775" s="61"/>
      <c r="AK3775" s="61"/>
      <c r="AL3775" s="61"/>
      <c r="AM3775" s="61"/>
      <c r="AN3775" s="61"/>
      <c r="AO3775" s="61"/>
      <c r="AP3775" s="62"/>
      <c r="AQ3775" s="61"/>
      <c r="AR3775" s="61"/>
      <c r="AS3775" s="61"/>
      <c r="AT3775" s="61"/>
      <c r="AU3775" s="61"/>
      <c r="AV3775" s="61"/>
      <c r="AW3775" s="60"/>
    </row>
    <row r="3776" s="59" customFormat="1" customHeight="1" spans="1:49">
      <c r="A3776" s="60"/>
      <c r="B3776" s="60"/>
      <c r="C3776" s="60"/>
      <c r="D3776" s="60"/>
      <c r="H3776" s="61"/>
      <c r="I3776" s="61"/>
      <c r="J3776" s="61"/>
      <c r="K3776" s="61"/>
      <c r="L3776" s="61"/>
      <c r="M3776" s="61"/>
      <c r="N3776" s="61"/>
      <c r="O3776" s="61"/>
      <c r="P3776" s="61"/>
      <c r="Q3776" s="61"/>
      <c r="R3776" s="61"/>
      <c r="S3776" s="61"/>
      <c r="T3776" s="61"/>
      <c r="U3776" s="61"/>
      <c r="V3776" s="61"/>
      <c r="W3776" s="61"/>
      <c r="X3776" s="61"/>
      <c r="Y3776" s="61"/>
      <c r="Z3776" s="61"/>
      <c r="AA3776" s="61"/>
      <c r="AB3776" s="61"/>
      <c r="AC3776" s="61"/>
      <c r="AD3776" s="61"/>
      <c r="AE3776" s="61"/>
      <c r="AF3776" s="61"/>
      <c r="AG3776" s="61"/>
      <c r="AH3776" s="61"/>
      <c r="AI3776" s="61"/>
      <c r="AJ3776" s="61"/>
      <c r="AK3776" s="61"/>
      <c r="AL3776" s="61"/>
      <c r="AM3776" s="61"/>
      <c r="AN3776" s="61"/>
      <c r="AO3776" s="61"/>
      <c r="AP3776" s="62"/>
      <c r="AQ3776" s="61"/>
      <c r="AR3776" s="61"/>
      <c r="AS3776" s="61"/>
      <c r="AT3776" s="61"/>
      <c r="AU3776" s="61"/>
      <c r="AV3776" s="61"/>
      <c r="AW3776" s="60"/>
    </row>
    <row r="3777" s="59" customFormat="1" customHeight="1" spans="1:49">
      <c r="A3777" s="60"/>
      <c r="B3777" s="60"/>
      <c r="C3777" s="60"/>
      <c r="D3777" s="60"/>
      <c r="H3777" s="61"/>
      <c r="I3777" s="61"/>
      <c r="J3777" s="61"/>
      <c r="K3777" s="61"/>
      <c r="L3777" s="61"/>
      <c r="M3777" s="61"/>
      <c r="N3777" s="61"/>
      <c r="O3777" s="61"/>
      <c r="P3777" s="61"/>
      <c r="Q3777" s="61"/>
      <c r="R3777" s="61"/>
      <c r="S3777" s="61"/>
      <c r="T3777" s="61"/>
      <c r="U3777" s="61"/>
      <c r="V3777" s="61"/>
      <c r="W3777" s="61"/>
      <c r="X3777" s="61"/>
      <c r="Y3777" s="61"/>
      <c r="Z3777" s="61"/>
      <c r="AA3777" s="61"/>
      <c r="AB3777" s="61"/>
      <c r="AC3777" s="61"/>
      <c r="AD3777" s="61"/>
      <c r="AE3777" s="61"/>
      <c r="AF3777" s="61"/>
      <c r="AG3777" s="61"/>
      <c r="AH3777" s="61"/>
      <c r="AI3777" s="61"/>
      <c r="AJ3777" s="61"/>
      <c r="AK3777" s="61"/>
      <c r="AL3777" s="61"/>
      <c r="AM3777" s="61"/>
      <c r="AN3777" s="61"/>
      <c r="AO3777" s="61"/>
      <c r="AP3777" s="62"/>
      <c r="AQ3777" s="61"/>
      <c r="AR3777" s="61"/>
      <c r="AS3777" s="61"/>
      <c r="AT3777" s="61"/>
      <c r="AU3777" s="61"/>
      <c r="AV3777" s="61"/>
      <c r="AW3777" s="60"/>
    </row>
    <row r="3778" s="59" customFormat="1" customHeight="1" spans="1:49">
      <c r="A3778" s="60"/>
      <c r="B3778" s="60"/>
      <c r="C3778" s="60"/>
      <c r="D3778" s="60"/>
      <c r="H3778" s="61"/>
      <c r="I3778" s="61"/>
      <c r="J3778" s="61"/>
      <c r="K3778" s="61"/>
      <c r="L3778" s="61"/>
      <c r="M3778" s="61"/>
      <c r="N3778" s="61"/>
      <c r="O3778" s="61"/>
      <c r="P3778" s="61"/>
      <c r="Q3778" s="61"/>
      <c r="R3778" s="61"/>
      <c r="S3778" s="61"/>
      <c r="T3778" s="61"/>
      <c r="U3778" s="61"/>
      <c r="V3778" s="61"/>
      <c r="W3778" s="61"/>
      <c r="X3778" s="61"/>
      <c r="Y3778" s="61"/>
      <c r="Z3778" s="61"/>
      <c r="AA3778" s="61"/>
      <c r="AB3778" s="61"/>
      <c r="AC3778" s="61"/>
      <c r="AD3778" s="61"/>
      <c r="AE3778" s="61"/>
      <c r="AF3778" s="61"/>
      <c r="AG3778" s="61"/>
      <c r="AH3778" s="61"/>
      <c r="AI3778" s="61"/>
      <c r="AJ3778" s="61"/>
      <c r="AK3778" s="61"/>
      <c r="AL3778" s="61"/>
      <c r="AM3778" s="61"/>
      <c r="AN3778" s="61"/>
      <c r="AO3778" s="61"/>
      <c r="AP3778" s="62"/>
      <c r="AQ3778" s="61"/>
      <c r="AR3778" s="61"/>
      <c r="AS3778" s="61"/>
      <c r="AT3778" s="61"/>
      <c r="AU3778" s="61"/>
      <c r="AV3778" s="61"/>
      <c r="AW3778" s="60"/>
    </row>
    <row r="3779" s="59" customFormat="1" customHeight="1" spans="1:49">
      <c r="A3779" s="60"/>
      <c r="B3779" s="60"/>
      <c r="C3779" s="60"/>
      <c r="D3779" s="60"/>
      <c r="H3779" s="61"/>
      <c r="I3779" s="61"/>
      <c r="J3779" s="61"/>
      <c r="K3779" s="61"/>
      <c r="L3779" s="61"/>
      <c r="M3779" s="61"/>
      <c r="N3779" s="61"/>
      <c r="O3779" s="61"/>
      <c r="P3779" s="61"/>
      <c r="Q3779" s="61"/>
      <c r="R3779" s="61"/>
      <c r="S3779" s="61"/>
      <c r="T3779" s="61"/>
      <c r="U3779" s="61"/>
      <c r="V3779" s="61"/>
      <c r="W3779" s="61"/>
      <c r="X3779" s="61"/>
      <c r="Y3779" s="61"/>
      <c r="Z3779" s="61"/>
      <c r="AA3779" s="61"/>
      <c r="AB3779" s="61"/>
      <c r="AC3779" s="61"/>
      <c r="AD3779" s="61"/>
      <c r="AE3779" s="61"/>
      <c r="AF3779" s="61"/>
      <c r="AG3779" s="61"/>
      <c r="AH3779" s="61"/>
      <c r="AI3779" s="61"/>
      <c r="AJ3779" s="61"/>
      <c r="AK3779" s="61"/>
      <c r="AL3779" s="61"/>
      <c r="AM3779" s="61"/>
      <c r="AN3779" s="61"/>
      <c r="AO3779" s="61"/>
      <c r="AP3779" s="62"/>
      <c r="AQ3779" s="61"/>
      <c r="AR3779" s="61"/>
      <c r="AS3779" s="61"/>
      <c r="AT3779" s="61"/>
      <c r="AU3779" s="61"/>
      <c r="AV3779" s="61"/>
      <c r="AW3779" s="60"/>
    </row>
    <row r="3780" s="59" customFormat="1" customHeight="1" spans="1:49">
      <c r="A3780" s="60"/>
      <c r="B3780" s="60"/>
      <c r="C3780" s="60"/>
      <c r="D3780" s="60"/>
      <c r="H3780" s="61"/>
      <c r="I3780" s="61"/>
      <c r="J3780" s="61"/>
      <c r="K3780" s="61"/>
      <c r="L3780" s="61"/>
      <c r="M3780" s="61"/>
      <c r="N3780" s="61"/>
      <c r="O3780" s="61"/>
      <c r="P3780" s="61"/>
      <c r="Q3780" s="61"/>
      <c r="R3780" s="61"/>
      <c r="S3780" s="61"/>
      <c r="T3780" s="61"/>
      <c r="U3780" s="61"/>
      <c r="V3780" s="61"/>
      <c r="W3780" s="61"/>
      <c r="X3780" s="61"/>
      <c r="Y3780" s="61"/>
      <c r="Z3780" s="61"/>
      <c r="AA3780" s="61"/>
      <c r="AB3780" s="61"/>
      <c r="AC3780" s="61"/>
      <c r="AD3780" s="61"/>
      <c r="AE3780" s="61"/>
      <c r="AF3780" s="61"/>
      <c r="AG3780" s="61"/>
      <c r="AH3780" s="61"/>
      <c r="AI3780" s="61"/>
      <c r="AJ3780" s="61"/>
      <c r="AK3780" s="61"/>
      <c r="AL3780" s="61"/>
      <c r="AM3780" s="61"/>
      <c r="AN3780" s="61"/>
      <c r="AO3780" s="61"/>
      <c r="AP3780" s="62"/>
      <c r="AQ3780" s="61"/>
      <c r="AR3780" s="61"/>
      <c r="AS3780" s="61"/>
      <c r="AT3780" s="61"/>
      <c r="AU3780" s="61"/>
      <c r="AV3780" s="61"/>
      <c r="AW3780" s="60"/>
    </row>
    <row r="3781" s="59" customFormat="1" customHeight="1" spans="1:49">
      <c r="A3781" s="60"/>
      <c r="B3781" s="60"/>
      <c r="C3781" s="60"/>
      <c r="D3781" s="60"/>
      <c r="H3781" s="61"/>
      <c r="I3781" s="61"/>
      <c r="J3781" s="61"/>
      <c r="K3781" s="61"/>
      <c r="L3781" s="61"/>
      <c r="M3781" s="61"/>
      <c r="N3781" s="61"/>
      <c r="O3781" s="61"/>
      <c r="P3781" s="61"/>
      <c r="Q3781" s="61"/>
      <c r="R3781" s="61"/>
      <c r="S3781" s="61"/>
      <c r="T3781" s="61"/>
      <c r="U3781" s="61"/>
      <c r="V3781" s="61"/>
      <c r="W3781" s="61"/>
      <c r="X3781" s="61"/>
      <c r="Y3781" s="61"/>
      <c r="Z3781" s="61"/>
      <c r="AA3781" s="61"/>
      <c r="AB3781" s="61"/>
      <c r="AC3781" s="61"/>
      <c r="AD3781" s="61"/>
      <c r="AE3781" s="61"/>
      <c r="AF3781" s="61"/>
      <c r="AG3781" s="61"/>
      <c r="AH3781" s="61"/>
      <c r="AI3781" s="61"/>
      <c r="AJ3781" s="61"/>
      <c r="AK3781" s="61"/>
      <c r="AL3781" s="61"/>
      <c r="AM3781" s="61"/>
      <c r="AN3781" s="61"/>
      <c r="AO3781" s="61"/>
      <c r="AP3781" s="62"/>
      <c r="AQ3781" s="61"/>
      <c r="AR3781" s="61"/>
      <c r="AS3781" s="61"/>
      <c r="AT3781" s="61"/>
      <c r="AU3781" s="61"/>
      <c r="AV3781" s="61"/>
      <c r="AW3781" s="60"/>
    </row>
    <row r="3782" s="59" customFormat="1" customHeight="1" spans="1:49">
      <c r="A3782" s="60"/>
      <c r="B3782" s="60"/>
      <c r="C3782" s="60"/>
      <c r="D3782" s="60"/>
      <c r="H3782" s="61"/>
      <c r="I3782" s="61"/>
      <c r="J3782" s="61"/>
      <c r="K3782" s="61"/>
      <c r="L3782" s="61"/>
      <c r="M3782" s="61"/>
      <c r="N3782" s="61"/>
      <c r="O3782" s="61"/>
      <c r="P3782" s="61"/>
      <c r="Q3782" s="61"/>
      <c r="R3782" s="61"/>
      <c r="S3782" s="61"/>
      <c r="T3782" s="61"/>
      <c r="U3782" s="61"/>
      <c r="V3782" s="61"/>
      <c r="W3782" s="61"/>
      <c r="X3782" s="61"/>
      <c r="Y3782" s="61"/>
      <c r="Z3782" s="61"/>
      <c r="AA3782" s="61"/>
      <c r="AB3782" s="61"/>
      <c r="AC3782" s="61"/>
      <c r="AD3782" s="61"/>
      <c r="AE3782" s="61"/>
      <c r="AF3782" s="61"/>
      <c r="AG3782" s="61"/>
      <c r="AH3782" s="61"/>
      <c r="AI3782" s="61"/>
      <c r="AJ3782" s="61"/>
      <c r="AK3782" s="61"/>
      <c r="AL3782" s="61"/>
      <c r="AM3782" s="61"/>
      <c r="AN3782" s="61"/>
      <c r="AO3782" s="61"/>
      <c r="AP3782" s="62"/>
      <c r="AQ3782" s="61"/>
      <c r="AR3782" s="61"/>
      <c r="AS3782" s="61"/>
      <c r="AT3782" s="61"/>
      <c r="AU3782" s="61"/>
      <c r="AV3782" s="61"/>
      <c r="AW3782" s="60"/>
    </row>
    <row r="3783" s="59" customFormat="1" customHeight="1" spans="1:49">
      <c r="A3783" s="60"/>
      <c r="B3783" s="60"/>
      <c r="C3783" s="60"/>
      <c r="D3783" s="60"/>
      <c r="H3783" s="61"/>
      <c r="I3783" s="61"/>
      <c r="J3783" s="61"/>
      <c r="K3783" s="61"/>
      <c r="L3783" s="61"/>
      <c r="M3783" s="61"/>
      <c r="N3783" s="61"/>
      <c r="O3783" s="61"/>
      <c r="P3783" s="61"/>
      <c r="Q3783" s="61"/>
      <c r="R3783" s="61"/>
      <c r="S3783" s="61"/>
      <c r="T3783" s="61"/>
      <c r="U3783" s="61"/>
      <c r="V3783" s="61"/>
      <c r="W3783" s="61"/>
      <c r="X3783" s="61"/>
      <c r="Y3783" s="61"/>
      <c r="Z3783" s="61"/>
      <c r="AA3783" s="61"/>
      <c r="AB3783" s="61"/>
      <c r="AC3783" s="61"/>
      <c r="AD3783" s="61"/>
      <c r="AE3783" s="61"/>
      <c r="AF3783" s="61"/>
      <c r="AG3783" s="61"/>
      <c r="AH3783" s="61"/>
      <c r="AI3783" s="61"/>
      <c r="AJ3783" s="61"/>
      <c r="AK3783" s="61"/>
      <c r="AL3783" s="61"/>
      <c r="AM3783" s="61"/>
      <c r="AN3783" s="61"/>
      <c r="AO3783" s="61"/>
      <c r="AP3783" s="62"/>
      <c r="AQ3783" s="61"/>
      <c r="AR3783" s="61"/>
      <c r="AS3783" s="61"/>
      <c r="AT3783" s="61"/>
      <c r="AU3783" s="61"/>
      <c r="AV3783" s="61"/>
      <c r="AW3783" s="60"/>
    </row>
    <row r="3784" s="59" customFormat="1" customHeight="1" spans="1:49">
      <c r="A3784" s="60"/>
      <c r="B3784" s="60"/>
      <c r="C3784" s="60"/>
      <c r="D3784" s="60"/>
      <c r="H3784" s="61"/>
      <c r="I3784" s="61"/>
      <c r="J3784" s="61"/>
      <c r="K3784" s="61"/>
      <c r="L3784" s="61"/>
      <c r="M3784" s="61"/>
      <c r="N3784" s="61"/>
      <c r="O3784" s="61"/>
      <c r="P3784" s="61"/>
      <c r="Q3784" s="61"/>
      <c r="R3784" s="61"/>
      <c r="S3784" s="61"/>
      <c r="T3784" s="61"/>
      <c r="U3784" s="61"/>
      <c r="V3784" s="61"/>
      <c r="W3784" s="61"/>
      <c r="X3784" s="61"/>
      <c r="Y3784" s="61"/>
      <c r="Z3784" s="61"/>
      <c r="AA3784" s="61"/>
      <c r="AB3784" s="61"/>
      <c r="AC3784" s="61"/>
      <c r="AD3784" s="61"/>
      <c r="AE3784" s="61"/>
      <c r="AF3784" s="61"/>
      <c r="AG3784" s="61"/>
      <c r="AH3784" s="61"/>
      <c r="AI3784" s="61"/>
      <c r="AJ3784" s="61"/>
      <c r="AK3784" s="61"/>
      <c r="AL3784" s="61"/>
      <c r="AM3784" s="61"/>
      <c r="AN3784" s="61"/>
      <c r="AO3784" s="61"/>
      <c r="AP3784" s="62"/>
      <c r="AQ3784" s="61"/>
      <c r="AR3784" s="61"/>
      <c r="AS3784" s="61"/>
      <c r="AT3784" s="61"/>
      <c r="AU3784" s="61"/>
      <c r="AV3784" s="61"/>
      <c r="AW3784" s="60"/>
    </row>
    <row r="3785" s="59" customFormat="1" customHeight="1" spans="1:49">
      <c r="A3785" s="60"/>
      <c r="B3785" s="60"/>
      <c r="C3785" s="60"/>
      <c r="D3785" s="60"/>
      <c r="H3785" s="61"/>
      <c r="I3785" s="61"/>
      <c r="J3785" s="61"/>
      <c r="K3785" s="61"/>
      <c r="L3785" s="61"/>
      <c r="M3785" s="61"/>
      <c r="N3785" s="61"/>
      <c r="O3785" s="61"/>
      <c r="P3785" s="61"/>
      <c r="Q3785" s="61"/>
      <c r="R3785" s="61"/>
      <c r="S3785" s="61"/>
      <c r="T3785" s="61"/>
      <c r="U3785" s="61"/>
      <c r="V3785" s="61"/>
      <c r="W3785" s="61"/>
      <c r="X3785" s="61"/>
      <c r="Y3785" s="61"/>
      <c r="Z3785" s="61"/>
      <c r="AA3785" s="61"/>
      <c r="AB3785" s="61"/>
      <c r="AC3785" s="61"/>
      <c r="AD3785" s="61"/>
      <c r="AE3785" s="61"/>
      <c r="AF3785" s="61"/>
      <c r="AG3785" s="61"/>
      <c r="AH3785" s="61"/>
      <c r="AI3785" s="61"/>
      <c r="AJ3785" s="61"/>
      <c r="AK3785" s="61"/>
      <c r="AL3785" s="61"/>
      <c r="AM3785" s="61"/>
      <c r="AN3785" s="61"/>
      <c r="AO3785" s="61"/>
      <c r="AP3785" s="62"/>
      <c r="AQ3785" s="61"/>
      <c r="AR3785" s="61"/>
      <c r="AS3785" s="61"/>
      <c r="AT3785" s="61"/>
      <c r="AU3785" s="61"/>
      <c r="AV3785" s="61"/>
      <c r="AW3785" s="60"/>
    </row>
    <row r="3786" s="59" customFormat="1" customHeight="1" spans="1:49">
      <c r="A3786" s="60"/>
      <c r="B3786" s="60"/>
      <c r="C3786" s="60"/>
      <c r="D3786" s="60"/>
      <c r="H3786" s="61"/>
      <c r="I3786" s="61"/>
      <c r="J3786" s="61"/>
      <c r="K3786" s="61"/>
      <c r="L3786" s="61"/>
      <c r="M3786" s="61"/>
      <c r="N3786" s="61"/>
      <c r="O3786" s="61"/>
      <c r="P3786" s="61"/>
      <c r="Q3786" s="61"/>
      <c r="R3786" s="61"/>
      <c r="S3786" s="61"/>
      <c r="T3786" s="61"/>
      <c r="U3786" s="61"/>
      <c r="V3786" s="61"/>
      <c r="W3786" s="61"/>
      <c r="X3786" s="61"/>
      <c r="Y3786" s="61"/>
      <c r="Z3786" s="61"/>
      <c r="AA3786" s="61"/>
      <c r="AB3786" s="61"/>
      <c r="AC3786" s="61"/>
      <c r="AD3786" s="61"/>
      <c r="AE3786" s="61"/>
      <c r="AF3786" s="61"/>
      <c r="AG3786" s="61"/>
      <c r="AH3786" s="61"/>
      <c r="AI3786" s="61"/>
      <c r="AJ3786" s="61"/>
      <c r="AK3786" s="61"/>
      <c r="AL3786" s="61"/>
      <c r="AM3786" s="61"/>
      <c r="AN3786" s="61"/>
      <c r="AO3786" s="61"/>
      <c r="AP3786" s="62"/>
      <c r="AQ3786" s="61"/>
      <c r="AR3786" s="61"/>
      <c r="AS3786" s="61"/>
      <c r="AT3786" s="61"/>
      <c r="AU3786" s="61"/>
      <c r="AV3786" s="61"/>
      <c r="AW3786" s="60"/>
    </row>
    <row r="3787" s="59" customFormat="1" customHeight="1" spans="1:49">
      <c r="A3787" s="60"/>
      <c r="B3787" s="60"/>
      <c r="C3787" s="60"/>
      <c r="D3787" s="60"/>
      <c r="H3787" s="61"/>
      <c r="I3787" s="61"/>
      <c r="J3787" s="61"/>
      <c r="K3787" s="61"/>
      <c r="L3787" s="61"/>
      <c r="M3787" s="61"/>
      <c r="N3787" s="61"/>
      <c r="O3787" s="61"/>
      <c r="P3787" s="61"/>
      <c r="Q3787" s="61"/>
      <c r="R3787" s="61"/>
      <c r="S3787" s="61"/>
      <c r="T3787" s="61"/>
      <c r="U3787" s="61"/>
      <c r="V3787" s="61"/>
      <c r="W3787" s="61"/>
      <c r="X3787" s="61"/>
      <c r="Y3787" s="61"/>
      <c r="Z3787" s="61"/>
      <c r="AA3787" s="61"/>
      <c r="AB3787" s="61"/>
      <c r="AC3787" s="61"/>
      <c r="AD3787" s="61"/>
      <c r="AE3787" s="61"/>
      <c r="AF3787" s="61"/>
      <c r="AG3787" s="61"/>
      <c r="AH3787" s="61"/>
      <c r="AI3787" s="61"/>
      <c r="AJ3787" s="61"/>
      <c r="AK3787" s="61"/>
      <c r="AL3787" s="61"/>
      <c r="AM3787" s="61"/>
      <c r="AN3787" s="61"/>
      <c r="AO3787" s="61"/>
      <c r="AP3787" s="62"/>
      <c r="AQ3787" s="61"/>
      <c r="AR3787" s="61"/>
      <c r="AS3787" s="61"/>
      <c r="AT3787" s="61"/>
      <c r="AU3787" s="61"/>
      <c r="AV3787" s="61"/>
      <c r="AW3787" s="60"/>
    </row>
    <row r="3788" s="59" customFormat="1" customHeight="1" spans="1:49">
      <c r="A3788" s="60"/>
      <c r="B3788" s="60"/>
      <c r="C3788" s="60"/>
      <c r="D3788" s="60"/>
      <c r="H3788" s="61"/>
      <c r="I3788" s="61"/>
      <c r="J3788" s="61"/>
      <c r="K3788" s="61"/>
      <c r="L3788" s="61"/>
      <c r="M3788" s="61"/>
      <c r="N3788" s="61"/>
      <c r="O3788" s="61"/>
      <c r="P3788" s="61"/>
      <c r="Q3788" s="61"/>
      <c r="R3788" s="61"/>
      <c r="S3788" s="61"/>
      <c r="T3788" s="61"/>
      <c r="U3788" s="61"/>
      <c r="V3788" s="61"/>
      <c r="W3788" s="61"/>
      <c r="X3788" s="61"/>
      <c r="Y3788" s="61"/>
      <c r="Z3788" s="61"/>
      <c r="AA3788" s="61"/>
      <c r="AB3788" s="61"/>
      <c r="AC3788" s="61"/>
      <c r="AD3788" s="61"/>
      <c r="AE3788" s="61"/>
      <c r="AF3788" s="61"/>
      <c r="AG3788" s="61"/>
      <c r="AH3788" s="61"/>
      <c r="AI3788" s="61"/>
      <c r="AJ3788" s="61"/>
      <c r="AK3788" s="61"/>
      <c r="AL3788" s="61"/>
      <c r="AM3788" s="61"/>
      <c r="AN3788" s="61"/>
      <c r="AO3788" s="61"/>
      <c r="AP3788" s="62"/>
      <c r="AQ3788" s="61"/>
      <c r="AR3788" s="61"/>
      <c r="AS3788" s="61"/>
      <c r="AT3788" s="61"/>
      <c r="AU3788" s="61"/>
      <c r="AV3788" s="61"/>
      <c r="AW3788" s="60"/>
    </row>
    <row r="3789" s="59" customFormat="1" customHeight="1" spans="1:49">
      <c r="A3789" s="60"/>
      <c r="B3789" s="60"/>
      <c r="C3789" s="60"/>
      <c r="D3789" s="60"/>
      <c r="H3789" s="61"/>
      <c r="I3789" s="61"/>
      <c r="J3789" s="61"/>
      <c r="K3789" s="61"/>
      <c r="L3789" s="61"/>
      <c r="M3789" s="61"/>
      <c r="N3789" s="61"/>
      <c r="O3789" s="61"/>
      <c r="P3789" s="61"/>
      <c r="Q3789" s="61"/>
      <c r="R3789" s="61"/>
      <c r="S3789" s="61"/>
      <c r="T3789" s="61"/>
      <c r="U3789" s="61"/>
      <c r="V3789" s="61"/>
      <c r="W3789" s="61"/>
      <c r="X3789" s="61"/>
      <c r="Y3789" s="61"/>
      <c r="Z3789" s="61"/>
      <c r="AA3789" s="61"/>
      <c r="AB3789" s="61"/>
      <c r="AC3789" s="61"/>
      <c r="AD3789" s="61"/>
      <c r="AE3789" s="61"/>
      <c r="AF3789" s="61"/>
      <c r="AG3789" s="61"/>
      <c r="AH3789" s="61"/>
      <c r="AI3789" s="61"/>
      <c r="AJ3789" s="61"/>
      <c r="AK3789" s="61"/>
      <c r="AL3789" s="61"/>
      <c r="AM3789" s="61"/>
      <c r="AN3789" s="61"/>
      <c r="AO3789" s="61"/>
      <c r="AP3789" s="62"/>
      <c r="AQ3789" s="61"/>
      <c r="AR3789" s="61"/>
      <c r="AS3789" s="61"/>
      <c r="AT3789" s="61"/>
      <c r="AU3789" s="61"/>
      <c r="AV3789" s="61"/>
      <c r="AW3789" s="60"/>
    </row>
    <row r="3790" s="59" customFormat="1" customHeight="1" spans="1:49">
      <c r="A3790" s="60"/>
      <c r="B3790" s="60"/>
      <c r="C3790" s="60"/>
      <c r="D3790" s="60"/>
      <c r="H3790" s="61"/>
      <c r="I3790" s="61"/>
      <c r="J3790" s="61"/>
      <c r="K3790" s="61"/>
      <c r="L3790" s="61"/>
      <c r="M3790" s="61"/>
      <c r="N3790" s="61"/>
      <c r="O3790" s="61"/>
      <c r="P3790" s="61"/>
      <c r="Q3790" s="61"/>
      <c r="R3790" s="61"/>
      <c r="S3790" s="61"/>
      <c r="T3790" s="61"/>
      <c r="U3790" s="61"/>
      <c r="V3790" s="61"/>
      <c r="W3790" s="61"/>
      <c r="X3790" s="61"/>
      <c r="Y3790" s="61"/>
      <c r="Z3790" s="61"/>
      <c r="AA3790" s="61"/>
      <c r="AB3790" s="61"/>
      <c r="AC3790" s="61"/>
      <c r="AD3790" s="61"/>
      <c r="AE3790" s="61"/>
      <c r="AF3790" s="61"/>
      <c r="AG3790" s="61"/>
      <c r="AH3790" s="61"/>
      <c r="AI3790" s="61"/>
      <c r="AJ3790" s="61"/>
      <c r="AK3790" s="61"/>
      <c r="AL3790" s="61"/>
      <c r="AM3790" s="61"/>
      <c r="AN3790" s="61"/>
      <c r="AO3790" s="61"/>
      <c r="AP3790" s="62"/>
      <c r="AQ3790" s="61"/>
      <c r="AR3790" s="61"/>
      <c r="AS3790" s="61"/>
      <c r="AT3790" s="61"/>
      <c r="AU3790" s="61"/>
      <c r="AV3790" s="61"/>
      <c r="AW3790" s="60"/>
    </row>
    <row r="3791" s="59" customFormat="1" customHeight="1" spans="1:49">
      <c r="A3791" s="60"/>
      <c r="B3791" s="60"/>
      <c r="C3791" s="60"/>
      <c r="D3791" s="60"/>
      <c r="H3791" s="61"/>
      <c r="I3791" s="61"/>
      <c r="J3791" s="61"/>
      <c r="K3791" s="61"/>
      <c r="L3791" s="61"/>
      <c r="M3791" s="61"/>
      <c r="N3791" s="61"/>
      <c r="O3791" s="61"/>
      <c r="P3791" s="61"/>
      <c r="Q3791" s="61"/>
      <c r="R3791" s="61"/>
      <c r="S3791" s="61"/>
      <c r="T3791" s="61"/>
      <c r="U3791" s="61"/>
      <c r="V3791" s="61"/>
      <c r="W3791" s="61"/>
      <c r="X3791" s="61"/>
      <c r="Y3791" s="61"/>
      <c r="Z3791" s="61"/>
      <c r="AA3791" s="61"/>
      <c r="AB3791" s="61"/>
      <c r="AC3791" s="61"/>
      <c r="AD3791" s="61"/>
      <c r="AE3791" s="61"/>
      <c r="AF3791" s="61"/>
      <c r="AG3791" s="61"/>
      <c r="AH3791" s="61"/>
      <c r="AI3791" s="61"/>
      <c r="AJ3791" s="61"/>
      <c r="AK3791" s="61"/>
      <c r="AL3791" s="61"/>
      <c r="AM3791" s="61"/>
      <c r="AN3791" s="61"/>
      <c r="AO3791" s="61"/>
      <c r="AP3791" s="62"/>
      <c r="AQ3791" s="61"/>
      <c r="AR3791" s="61"/>
      <c r="AS3791" s="61"/>
      <c r="AT3791" s="61"/>
      <c r="AU3791" s="61"/>
      <c r="AV3791" s="61"/>
      <c r="AW3791" s="60"/>
    </row>
    <row r="3792" s="59" customFormat="1" customHeight="1" spans="1:49">
      <c r="A3792" s="60"/>
      <c r="B3792" s="60"/>
      <c r="C3792" s="60"/>
      <c r="D3792" s="60"/>
      <c r="H3792" s="61"/>
      <c r="I3792" s="61"/>
      <c r="J3792" s="61"/>
      <c r="K3792" s="61"/>
      <c r="L3792" s="61"/>
      <c r="M3792" s="61"/>
      <c r="N3792" s="61"/>
      <c r="O3792" s="61"/>
      <c r="P3792" s="61"/>
      <c r="Q3792" s="61"/>
      <c r="R3792" s="61"/>
      <c r="S3792" s="61"/>
      <c r="T3792" s="61"/>
      <c r="U3792" s="61"/>
      <c r="V3792" s="61"/>
      <c r="W3792" s="61"/>
      <c r="X3792" s="61"/>
      <c r="Y3792" s="61"/>
      <c r="Z3792" s="61"/>
      <c r="AA3792" s="61"/>
      <c r="AB3792" s="61"/>
      <c r="AC3792" s="61"/>
      <c r="AD3792" s="61"/>
      <c r="AE3792" s="61"/>
      <c r="AF3792" s="61"/>
      <c r="AG3792" s="61"/>
      <c r="AH3792" s="61"/>
      <c r="AI3792" s="61"/>
      <c r="AJ3792" s="61"/>
      <c r="AK3792" s="61"/>
      <c r="AL3792" s="61"/>
      <c r="AM3792" s="61"/>
      <c r="AN3792" s="61"/>
      <c r="AO3792" s="61"/>
      <c r="AP3792" s="62"/>
      <c r="AQ3792" s="61"/>
      <c r="AR3792" s="61"/>
      <c r="AS3792" s="61"/>
      <c r="AT3792" s="61"/>
      <c r="AU3792" s="61"/>
      <c r="AV3792" s="61"/>
      <c r="AW3792" s="60"/>
    </row>
    <row r="3793" s="59" customFormat="1" customHeight="1" spans="1:49">
      <c r="A3793" s="60"/>
      <c r="B3793" s="60"/>
      <c r="C3793" s="60"/>
      <c r="D3793" s="60"/>
      <c r="H3793" s="61"/>
      <c r="I3793" s="61"/>
      <c r="J3793" s="61"/>
      <c r="K3793" s="61"/>
      <c r="L3793" s="61"/>
      <c r="M3793" s="61"/>
      <c r="N3793" s="61"/>
      <c r="O3793" s="61"/>
      <c r="P3793" s="61"/>
      <c r="Q3793" s="61"/>
      <c r="R3793" s="61"/>
      <c r="S3793" s="61"/>
      <c r="T3793" s="61"/>
      <c r="U3793" s="61"/>
      <c r="V3793" s="61"/>
      <c r="W3793" s="61"/>
      <c r="X3793" s="61"/>
      <c r="Y3793" s="61"/>
      <c r="Z3793" s="61"/>
      <c r="AA3793" s="61"/>
      <c r="AB3793" s="61"/>
      <c r="AC3793" s="61"/>
      <c r="AD3793" s="61"/>
      <c r="AE3793" s="61"/>
      <c r="AF3793" s="61"/>
      <c r="AG3793" s="61"/>
      <c r="AH3793" s="61"/>
      <c r="AI3793" s="61"/>
      <c r="AJ3793" s="61"/>
      <c r="AK3793" s="61"/>
      <c r="AL3793" s="61"/>
      <c r="AM3793" s="61"/>
      <c r="AN3793" s="61"/>
      <c r="AO3793" s="61"/>
      <c r="AP3793" s="62"/>
      <c r="AQ3793" s="61"/>
      <c r="AR3793" s="61"/>
      <c r="AS3793" s="61"/>
      <c r="AT3793" s="61"/>
      <c r="AU3793" s="61"/>
      <c r="AV3793" s="61"/>
      <c r="AW3793" s="60"/>
    </row>
    <row r="3794" s="59" customFormat="1" customHeight="1" spans="1:49">
      <c r="A3794" s="60"/>
      <c r="B3794" s="60"/>
      <c r="C3794" s="60"/>
      <c r="D3794" s="60"/>
      <c r="H3794" s="61"/>
      <c r="I3794" s="61"/>
      <c r="J3794" s="61"/>
      <c r="K3794" s="61"/>
      <c r="L3794" s="61"/>
      <c r="M3794" s="61"/>
      <c r="N3794" s="61"/>
      <c r="O3794" s="61"/>
      <c r="P3794" s="61"/>
      <c r="Q3794" s="61"/>
      <c r="R3794" s="61"/>
      <c r="S3794" s="61"/>
      <c r="T3794" s="61"/>
      <c r="U3794" s="61"/>
      <c r="V3794" s="61"/>
      <c r="W3794" s="61"/>
      <c r="X3794" s="61"/>
      <c r="Y3794" s="61"/>
      <c r="Z3794" s="61"/>
      <c r="AA3794" s="61"/>
      <c r="AB3794" s="61"/>
      <c r="AC3794" s="61"/>
      <c r="AD3794" s="61"/>
      <c r="AE3794" s="61"/>
      <c r="AF3794" s="61"/>
      <c r="AG3794" s="61"/>
      <c r="AH3794" s="61"/>
      <c r="AI3794" s="61"/>
      <c r="AJ3794" s="61"/>
      <c r="AK3794" s="61"/>
      <c r="AL3794" s="61"/>
      <c r="AM3794" s="61"/>
      <c r="AN3794" s="61"/>
      <c r="AO3794" s="61"/>
      <c r="AP3794" s="62"/>
      <c r="AQ3794" s="61"/>
      <c r="AR3794" s="61"/>
      <c r="AS3794" s="61"/>
      <c r="AT3794" s="61"/>
      <c r="AU3794" s="61"/>
      <c r="AV3794" s="61"/>
      <c r="AW3794" s="60"/>
    </row>
    <row r="3795" s="59" customFormat="1" customHeight="1" spans="1:49">
      <c r="A3795" s="60"/>
      <c r="B3795" s="60"/>
      <c r="C3795" s="60"/>
      <c r="D3795" s="60"/>
      <c r="H3795" s="61"/>
      <c r="I3795" s="61"/>
      <c r="J3795" s="61"/>
      <c r="K3795" s="61"/>
      <c r="L3795" s="61"/>
      <c r="M3795" s="61"/>
      <c r="N3795" s="61"/>
      <c r="O3795" s="61"/>
      <c r="P3795" s="61"/>
      <c r="Q3795" s="61"/>
      <c r="R3795" s="61"/>
      <c r="S3795" s="61"/>
      <c r="T3795" s="61"/>
      <c r="U3795" s="61"/>
      <c r="V3795" s="61"/>
      <c r="W3795" s="61"/>
      <c r="X3795" s="61"/>
      <c r="Y3795" s="61"/>
      <c r="Z3795" s="61"/>
      <c r="AA3795" s="61"/>
      <c r="AB3795" s="61"/>
      <c r="AC3795" s="61"/>
      <c r="AD3795" s="61"/>
      <c r="AE3795" s="61"/>
      <c r="AF3795" s="61"/>
      <c r="AG3795" s="61"/>
      <c r="AH3795" s="61"/>
      <c r="AI3795" s="61"/>
      <c r="AJ3795" s="61"/>
      <c r="AK3795" s="61"/>
      <c r="AL3795" s="61"/>
      <c r="AM3795" s="61"/>
      <c r="AN3795" s="61"/>
      <c r="AO3795" s="61"/>
      <c r="AP3795" s="62"/>
      <c r="AQ3795" s="61"/>
      <c r="AR3795" s="61"/>
      <c r="AS3795" s="61"/>
      <c r="AT3795" s="61"/>
      <c r="AU3795" s="61"/>
      <c r="AV3795" s="61"/>
      <c r="AW3795" s="60"/>
    </row>
    <row r="3796" s="59" customFormat="1" customHeight="1" spans="1:49">
      <c r="A3796" s="60"/>
      <c r="B3796" s="60"/>
      <c r="C3796" s="60"/>
      <c r="D3796" s="60"/>
      <c r="H3796" s="61"/>
      <c r="I3796" s="61"/>
      <c r="J3796" s="61"/>
      <c r="K3796" s="61"/>
      <c r="L3796" s="61"/>
      <c r="M3796" s="61"/>
      <c r="N3796" s="61"/>
      <c r="O3796" s="61"/>
      <c r="P3796" s="61"/>
      <c r="Q3796" s="61"/>
      <c r="R3796" s="61"/>
      <c r="S3796" s="61"/>
      <c r="T3796" s="61"/>
      <c r="U3796" s="61"/>
      <c r="V3796" s="61"/>
      <c r="W3796" s="61"/>
      <c r="X3796" s="61"/>
      <c r="Y3796" s="61"/>
      <c r="Z3796" s="61"/>
      <c r="AA3796" s="61"/>
      <c r="AB3796" s="61"/>
      <c r="AC3796" s="61"/>
      <c r="AD3796" s="61"/>
      <c r="AE3796" s="61"/>
      <c r="AF3796" s="61"/>
      <c r="AG3796" s="61"/>
      <c r="AH3796" s="61"/>
      <c r="AI3796" s="61"/>
      <c r="AJ3796" s="61"/>
      <c r="AK3796" s="61"/>
      <c r="AL3796" s="61"/>
      <c r="AM3796" s="61"/>
      <c r="AN3796" s="61"/>
      <c r="AO3796" s="61"/>
      <c r="AP3796" s="62"/>
      <c r="AQ3796" s="61"/>
      <c r="AR3796" s="61"/>
      <c r="AS3796" s="61"/>
      <c r="AT3796" s="61"/>
      <c r="AU3796" s="61"/>
      <c r="AV3796" s="61"/>
      <c r="AW3796" s="60"/>
    </row>
    <row r="3797" s="59" customFormat="1" customHeight="1" spans="1:49">
      <c r="A3797" s="60"/>
      <c r="B3797" s="60"/>
      <c r="C3797" s="60"/>
      <c r="D3797" s="60"/>
      <c r="H3797" s="61"/>
      <c r="I3797" s="61"/>
      <c r="J3797" s="61"/>
      <c r="K3797" s="61"/>
      <c r="L3797" s="61"/>
      <c r="M3797" s="61"/>
      <c r="N3797" s="61"/>
      <c r="O3797" s="61"/>
      <c r="P3797" s="61"/>
      <c r="Q3797" s="61"/>
      <c r="R3797" s="61"/>
      <c r="S3797" s="61"/>
      <c r="T3797" s="61"/>
      <c r="U3797" s="61"/>
      <c r="V3797" s="61"/>
      <c r="W3797" s="61"/>
      <c r="X3797" s="61"/>
      <c r="Y3797" s="61"/>
      <c r="Z3797" s="61"/>
      <c r="AA3797" s="61"/>
      <c r="AB3797" s="61"/>
      <c r="AC3797" s="61"/>
      <c r="AD3797" s="61"/>
      <c r="AE3797" s="61"/>
      <c r="AF3797" s="61"/>
      <c r="AG3797" s="61"/>
      <c r="AH3797" s="61"/>
      <c r="AI3797" s="61"/>
      <c r="AJ3797" s="61"/>
      <c r="AK3797" s="61"/>
      <c r="AL3797" s="61"/>
      <c r="AM3797" s="61"/>
      <c r="AN3797" s="61"/>
      <c r="AO3797" s="61"/>
      <c r="AP3797" s="62"/>
      <c r="AQ3797" s="61"/>
      <c r="AR3797" s="61"/>
      <c r="AS3797" s="61"/>
      <c r="AT3797" s="61"/>
      <c r="AU3797" s="61"/>
      <c r="AV3797" s="61"/>
      <c r="AW3797" s="60"/>
    </row>
    <row r="3798" s="59" customFormat="1" customHeight="1" spans="1:49">
      <c r="A3798" s="60"/>
      <c r="B3798" s="60"/>
      <c r="C3798" s="60"/>
      <c r="D3798" s="60"/>
      <c r="H3798" s="61"/>
      <c r="I3798" s="61"/>
      <c r="J3798" s="61"/>
      <c r="K3798" s="61"/>
      <c r="L3798" s="61"/>
      <c r="M3798" s="61"/>
      <c r="N3798" s="61"/>
      <c r="O3798" s="61"/>
      <c r="P3798" s="61"/>
      <c r="Q3798" s="61"/>
      <c r="R3798" s="61"/>
      <c r="S3798" s="61"/>
      <c r="T3798" s="61"/>
      <c r="U3798" s="61"/>
      <c r="V3798" s="61"/>
      <c r="W3798" s="61"/>
      <c r="X3798" s="61"/>
      <c r="Y3798" s="61"/>
      <c r="Z3798" s="61"/>
      <c r="AA3798" s="61"/>
      <c r="AB3798" s="61"/>
      <c r="AC3798" s="61"/>
      <c r="AD3798" s="61"/>
      <c r="AE3798" s="61"/>
      <c r="AF3798" s="61"/>
      <c r="AG3798" s="61"/>
      <c r="AH3798" s="61"/>
      <c r="AI3798" s="61"/>
      <c r="AJ3798" s="61"/>
      <c r="AK3798" s="61"/>
      <c r="AL3798" s="61"/>
      <c r="AM3798" s="61"/>
      <c r="AN3798" s="61"/>
      <c r="AO3798" s="61"/>
      <c r="AP3798" s="62"/>
      <c r="AQ3798" s="61"/>
      <c r="AR3798" s="61"/>
      <c r="AS3798" s="61"/>
      <c r="AT3798" s="61"/>
      <c r="AU3798" s="61"/>
      <c r="AV3798" s="61"/>
      <c r="AW3798" s="60"/>
    </row>
    <row r="3799" s="59" customFormat="1" customHeight="1" spans="1:49">
      <c r="A3799" s="60"/>
      <c r="B3799" s="60"/>
      <c r="C3799" s="60"/>
      <c r="D3799" s="60"/>
      <c r="H3799" s="61"/>
      <c r="I3799" s="61"/>
      <c r="J3799" s="61"/>
      <c r="K3799" s="61"/>
      <c r="L3799" s="61"/>
      <c r="M3799" s="61"/>
      <c r="N3799" s="61"/>
      <c r="O3799" s="61"/>
      <c r="P3799" s="61"/>
      <c r="Q3799" s="61"/>
      <c r="R3799" s="61"/>
      <c r="S3799" s="61"/>
      <c r="T3799" s="61"/>
      <c r="U3799" s="61"/>
      <c r="V3799" s="61"/>
      <c r="W3799" s="61"/>
      <c r="X3799" s="61"/>
      <c r="Y3799" s="61"/>
      <c r="Z3799" s="61"/>
      <c r="AA3799" s="61"/>
      <c r="AB3799" s="61"/>
      <c r="AC3799" s="61"/>
      <c r="AD3799" s="61"/>
      <c r="AE3799" s="61"/>
      <c r="AF3799" s="61"/>
      <c r="AG3799" s="61"/>
      <c r="AH3799" s="61"/>
      <c r="AI3799" s="61"/>
      <c r="AJ3799" s="61"/>
      <c r="AK3799" s="61"/>
      <c r="AL3799" s="61"/>
      <c r="AM3799" s="61"/>
      <c r="AN3799" s="61"/>
      <c r="AO3799" s="61"/>
      <c r="AP3799" s="62"/>
      <c r="AQ3799" s="61"/>
      <c r="AR3799" s="61"/>
      <c r="AS3799" s="61"/>
      <c r="AT3799" s="61"/>
      <c r="AU3799" s="61"/>
      <c r="AV3799" s="61"/>
      <c r="AW3799" s="60"/>
    </row>
    <row r="3800" s="59" customFormat="1" customHeight="1" spans="1:49">
      <c r="A3800" s="60"/>
      <c r="B3800" s="60"/>
      <c r="C3800" s="60"/>
      <c r="D3800" s="60"/>
      <c r="H3800" s="61"/>
      <c r="I3800" s="61"/>
      <c r="J3800" s="61"/>
      <c r="K3800" s="61"/>
      <c r="L3800" s="61"/>
      <c r="M3800" s="61"/>
      <c r="N3800" s="61"/>
      <c r="O3800" s="61"/>
      <c r="P3800" s="61"/>
      <c r="Q3800" s="61"/>
      <c r="R3800" s="61"/>
      <c r="S3800" s="61"/>
      <c r="T3800" s="61"/>
      <c r="U3800" s="61"/>
      <c r="V3800" s="61"/>
      <c r="W3800" s="61"/>
      <c r="X3800" s="61"/>
      <c r="Y3800" s="61"/>
      <c r="Z3800" s="61"/>
      <c r="AA3800" s="61"/>
      <c r="AB3800" s="61"/>
      <c r="AC3800" s="61"/>
      <c r="AD3800" s="61"/>
      <c r="AE3800" s="61"/>
      <c r="AF3800" s="61"/>
      <c r="AG3800" s="61"/>
      <c r="AH3800" s="61"/>
      <c r="AI3800" s="61"/>
      <c r="AJ3800" s="61"/>
      <c r="AK3800" s="61"/>
      <c r="AL3800" s="61"/>
      <c r="AM3800" s="61"/>
      <c r="AN3800" s="61"/>
      <c r="AO3800" s="61"/>
      <c r="AP3800" s="62"/>
      <c r="AQ3800" s="61"/>
      <c r="AR3800" s="61"/>
      <c r="AS3800" s="61"/>
      <c r="AT3800" s="61"/>
      <c r="AU3800" s="61"/>
      <c r="AV3800" s="61"/>
      <c r="AW3800" s="60"/>
    </row>
    <row r="3801" s="59" customFormat="1" customHeight="1" spans="1:49">
      <c r="A3801" s="60"/>
      <c r="B3801" s="60"/>
      <c r="C3801" s="60"/>
      <c r="D3801" s="60"/>
      <c r="H3801" s="61"/>
      <c r="I3801" s="61"/>
      <c r="J3801" s="61"/>
      <c r="K3801" s="61"/>
      <c r="L3801" s="61"/>
      <c r="M3801" s="61"/>
      <c r="N3801" s="61"/>
      <c r="O3801" s="61"/>
      <c r="P3801" s="61"/>
      <c r="Q3801" s="61"/>
      <c r="R3801" s="61"/>
      <c r="S3801" s="61"/>
      <c r="T3801" s="61"/>
      <c r="U3801" s="61"/>
      <c r="V3801" s="61"/>
      <c r="W3801" s="61"/>
      <c r="X3801" s="61"/>
      <c r="Y3801" s="61"/>
      <c r="Z3801" s="61"/>
      <c r="AA3801" s="61"/>
      <c r="AB3801" s="61"/>
      <c r="AC3801" s="61"/>
      <c r="AD3801" s="61"/>
      <c r="AE3801" s="61"/>
      <c r="AF3801" s="61"/>
      <c r="AG3801" s="61"/>
      <c r="AH3801" s="61"/>
      <c r="AI3801" s="61"/>
      <c r="AJ3801" s="61"/>
      <c r="AK3801" s="61"/>
      <c r="AL3801" s="61"/>
      <c r="AM3801" s="61"/>
      <c r="AN3801" s="61"/>
      <c r="AO3801" s="61"/>
      <c r="AP3801" s="62"/>
      <c r="AQ3801" s="61"/>
      <c r="AR3801" s="61"/>
      <c r="AS3801" s="61"/>
      <c r="AT3801" s="61"/>
      <c r="AU3801" s="61"/>
      <c r="AV3801" s="61"/>
      <c r="AW3801" s="60"/>
    </row>
    <row r="3802" s="59" customFormat="1" customHeight="1" spans="1:49">
      <c r="A3802" s="60"/>
      <c r="B3802" s="60"/>
      <c r="C3802" s="60"/>
      <c r="D3802" s="60"/>
      <c r="H3802" s="61"/>
      <c r="I3802" s="61"/>
      <c r="J3802" s="61"/>
      <c r="K3802" s="61"/>
      <c r="L3802" s="61"/>
      <c r="M3802" s="61"/>
      <c r="N3802" s="61"/>
      <c r="O3802" s="61"/>
      <c r="P3802" s="61"/>
      <c r="Q3802" s="61"/>
      <c r="R3802" s="61"/>
      <c r="S3802" s="61"/>
      <c r="T3802" s="61"/>
      <c r="U3802" s="61"/>
      <c r="V3802" s="61"/>
      <c r="W3802" s="61"/>
      <c r="X3802" s="61"/>
      <c r="Y3802" s="61"/>
      <c r="Z3802" s="61"/>
      <c r="AA3802" s="61"/>
      <c r="AB3802" s="61"/>
      <c r="AC3802" s="61"/>
      <c r="AD3802" s="61"/>
      <c r="AE3802" s="61"/>
      <c r="AF3802" s="61"/>
      <c r="AG3802" s="61"/>
      <c r="AH3802" s="61"/>
      <c r="AI3802" s="61"/>
      <c r="AJ3802" s="61"/>
      <c r="AK3802" s="61"/>
      <c r="AL3802" s="61"/>
      <c r="AM3802" s="61"/>
      <c r="AN3802" s="61"/>
      <c r="AO3802" s="61"/>
      <c r="AP3802" s="62"/>
      <c r="AQ3802" s="61"/>
      <c r="AR3802" s="61"/>
      <c r="AS3802" s="61"/>
      <c r="AT3802" s="61"/>
      <c r="AU3802" s="61"/>
      <c r="AV3802" s="61"/>
      <c r="AW3802" s="60"/>
    </row>
    <row r="3803" s="59" customFormat="1" customHeight="1" spans="1:49">
      <c r="A3803" s="60"/>
      <c r="B3803" s="60"/>
      <c r="C3803" s="60"/>
      <c r="D3803" s="60"/>
      <c r="H3803" s="61"/>
      <c r="I3803" s="61"/>
      <c r="J3803" s="61"/>
      <c r="K3803" s="61"/>
      <c r="L3803" s="61"/>
      <c r="M3803" s="61"/>
      <c r="N3803" s="61"/>
      <c r="O3803" s="61"/>
      <c r="P3803" s="61"/>
      <c r="Q3803" s="61"/>
      <c r="R3803" s="61"/>
      <c r="S3803" s="61"/>
      <c r="T3803" s="61"/>
      <c r="U3803" s="61"/>
      <c r="V3803" s="61"/>
      <c r="W3803" s="61"/>
      <c r="X3803" s="61"/>
      <c r="Y3803" s="61"/>
      <c r="Z3803" s="61"/>
      <c r="AA3803" s="61"/>
      <c r="AB3803" s="61"/>
      <c r="AC3803" s="61"/>
      <c r="AD3803" s="61"/>
      <c r="AE3803" s="61"/>
      <c r="AF3803" s="61"/>
      <c r="AG3803" s="61"/>
      <c r="AH3803" s="61"/>
      <c r="AI3803" s="61"/>
      <c r="AJ3803" s="61"/>
      <c r="AK3803" s="61"/>
      <c r="AL3803" s="61"/>
      <c r="AM3803" s="61"/>
      <c r="AN3803" s="61"/>
      <c r="AO3803" s="61"/>
      <c r="AP3803" s="62"/>
      <c r="AQ3803" s="61"/>
      <c r="AR3803" s="61"/>
      <c r="AS3803" s="61"/>
      <c r="AT3803" s="61"/>
      <c r="AU3803" s="61"/>
      <c r="AV3803" s="61"/>
      <c r="AW3803" s="60"/>
    </row>
    <row r="3804" s="59" customFormat="1" customHeight="1" spans="1:49">
      <c r="A3804" s="60"/>
      <c r="B3804" s="60"/>
      <c r="C3804" s="60"/>
      <c r="D3804" s="60"/>
      <c r="H3804" s="61"/>
      <c r="I3804" s="61"/>
      <c r="J3804" s="61"/>
      <c r="K3804" s="61"/>
      <c r="L3804" s="61"/>
      <c r="M3804" s="61"/>
      <c r="N3804" s="61"/>
      <c r="O3804" s="61"/>
      <c r="P3804" s="61"/>
      <c r="Q3804" s="61"/>
      <c r="R3804" s="61"/>
      <c r="S3804" s="61"/>
      <c r="T3804" s="61"/>
      <c r="U3804" s="61"/>
      <c r="V3804" s="61"/>
      <c r="W3804" s="61"/>
      <c r="X3804" s="61"/>
      <c r="Y3804" s="61"/>
      <c r="Z3804" s="61"/>
      <c r="AA3804" s="61"/>
      <c r="AB3804" s="61"/>
      <c r="AC3804" s="61"/>
      <c r="AD3804" s="61"/>
      <c r="AE3804" s="61"/>
      <c r="AF3804" s="61"/>
      <c r="AG3804" s="61"/>
      <c r="AH3804" s="61"/>
      <c r="AI3804" s="61"/>
      <c r="AJ3804" s="61"/>
      <c r="AK3804" s="61"/>
      <c r="AL3804" s="61"/>
      <c r="AM3804" s="61"/>
      <c r="AN3804" s="61"/>
      <c r="AO3804" s="61"/>
      <c r="AP3804" s="62"/>
      <c r="AQ3804" s="61"/>
      <c r="AR3804" s="61"/>
      <c r="AS3804" s="61"/>
      <c r="AT3804" s="61"/>
      <c r="AU3804" s="61"/>
      <c r="AV3804" s="61"/>
      <c r="AW3804" s="60"/>
    </row>
    <row r="3805" s="59" customFormat="1" customHeight="1" spans="1:49">
      <c r="A3805" s="60"/>
      <c r="B3805" s="60"/>
      <c r="C3805" s="60"/>
      <c r="D3805" s="60"/>
      <c r="H3805" s="61"/>
      <c r="I3805" s="61"/>
      <c r="J3805" s="61"/>
      <c r="K3805" s="61"/>
      <c r="L3805" s="61"/>
      <c r="M3805" s="61"/>
      <c r="N3805" s="61"/>
      <c r="O3805" s="61"/>
      <c r="P3805" s="61"/>
      <c r="Q3805" s="61"/>
      <c r="R3805" s="61"/>
      <c r="S3805" s="61"/>
      <c r="T3805" s="61"/>
      <c r="U3805" s="61"/>
      <c r="V3805" s="61"/>
      <c r="W3805" s="61"/>
      <c r="X3805" s="61"/>
      <c r="Y3805" s="61"/>
      <c r="Z3805" s="61"/>
      <c r="AA3805" s="61"/>
      <c r="AB3805" s="61"/>
      <c r="AC3805" s="61"/>
      <c r="AD3805" s="61"/>
      <c r="AE3805" s="61"/>
      <c r="AF3805" s="61"/>
      <c r="AG3805" s="61"/>
      <c r="AH3805" s="61"/>
      <c r="AI3805" s="61"/>
      <c r="AJ3805" s="61"/>
      <c r="AK3805" s="61"/>
      <c r="AL3805" s="61"/>
      <c r="AM3805" s="61"/>
      <c r="AN3805" s="61"/>
      <c r="AO3805" s="61"/>
      <c r="AP3805" s="62"/>
      <c r="AQ3805" s="61"/>
      <c r="AR3805" s="61"/>
      <c r="AS3805" s="61"/>
      <c r="AT3805" s="61"/>
      <c r="AU3805" s="61"/>
      <c r="AV3805" s="61"/>
      <c r="AW3805" s="60"/>
    </row>
    <row r="3806" s="59" customFormat="1" customHeight="1" spans="1:49">
      <c r="A3806" s="60"/>
      <c r="B3806" s="60"/>
      <c r="C3806" s="60"/>
      <c r="D3806" s="60"/>
      <c r="H3806" s="61"/>
      <c r="I3806" s="61"/>
      <c r="J3806" s="61"/>
      <c r="K3806" s="61"/>
      <c r="L3806" s="61"/>
      <c r="M3806" s="61"/>
      <c r="N3806" s="61"/>
      <c r="O3806" s="61"/>
      <c r="P3806" s="61"/>
      <c r="Q3806" s="61"/>
      <c r="R3806" s="61"/>
      <c r="S3806" s="61"/>
      <c r="T3806" s="61"/>
      <c r="U3806" s="61"/>
      <c r="V3806" s="61"/>
      <c r="W3806" s="61"/>
      <c r="X3806" s="61"/>
      <c r="Y3806" s="61"/>
      <c r="Z3806" s="61"/>
      <c r="AA3806" s="61"/>
      <c r="AB3806" s="61"/>
      <c r="AC3806" s="61"/>
      <c r="AD3806" s="61"/>
      <c r="AE3806" s="61"/>
      <c r="AF3806" s="61"/>
      <c r="AG3806" s="61"/>
      <c r="AH3806" s="61"/>
      <c r="AI3806" s="61"/>
      <c r="AJ3806" s="61"/>
      <c r="AK3806" s="61"/>
      <c r="AL3806" s="61"/>
      <c r="AM3806" s="61"/>
      <c r="AN3806" s="61"/>
      <c r="AO3806" s="61"/>
      <c r="AP3806" s="62"/>
      <c r="AQ3806" s="61"/>
      <c r="AR3806" s="61"/>
      <c r="AS3806" s="61"/>
      <c r="AT3806" s="61"/>
      <c r="AU3806" s="61"/>
      <c r="AV3806" s="61"/>
      <c r="AW3806" s="60"/>
    </row>
    <row r="3807" s="59" customFormat="1" customHeight="1" spans="1:49">
      <c r="A3807" s="60"/>
      <c r="B3807" s="60"/>
      <c r="C3807" s="60"/>
      <c r="D3807" s="60"/>
      <c r="H3807" s="61"/>
      <c r="I3807" s="61"/>
      <c r="J3807" s="61"/>
      <c r="K3807" s="61"/>
      <c r="L3807" s="61"/>
      <c r="M3807" s="61"/>
      <c r="N3807" s="61"/>
      <c r="O3807" s="61"/>
      <c r="P3807" s="61"/>
      <c r="Q3807" s="61"/>
      <c r="R3807" s="61"/>
      <c r="S3807" s="61"/>
      <c r="T3807" s="61"/>
      <c r="U3807" s="61"/>
      <c r="V3807" s="61"/>
      <c r="W3807" s="61"/>
      <c r="X3807" s="61"/>
      <c r="Y3807" s="61"/>
      <c r="Z3807" s="61"/>
      <c r="AA3807" s="61"/>
      <c r="AB3807" s="61"/>
      <c r="AC3807" s="61"/>
      <c r="AD3807" s="61"/>
      <c r="AE3807" s="61"/>
      <c r="AF3807" s="61"/>
      <c r="AG3807" s="61"/>
      <c r="AH3807" s="61"/>
      <c r="AI3807" s="61"/>
      <c r="AJ3807" s="61"/>
      <c r="AK3807" s="61"/>
      <c r="AL3807" s="61"/>
      <c r="AM3807" s="61"/>
      <c r="AN3807" s="61"/>
      <c r="AO3807" s="61"/>
      <c r="AP3807" s="62"/>
      <c r="AQ3807" s="61"/>
      <c r="AR3807" s="61"/>
      <c r="AS3807" s="61"/>
      <c r="AT3807" s="61"/>
      <c r="AU3807" s="61"/>
      <c r="AV3807" s="61"/>
      <c r="AW3807" s="60"/>
    </row>
    <row r="3808" s="59" customFormat="1" customHeight="1" spans="1:49">
      <c r="A3808" s="60"/>
      <c r="B3808" s="60"/>
      <c r="C3808" s="60"/>
      <c r="D3808" s="60"/>
      <c r="H3808" s="61"/>
      <c r="I3808" s="61"/>
      <c r="J3808" s="61"/>
      <c r="K3808" s="61"/>
      <c r="L3808" s="61"/>
      <c r="M3808" s="61"/>
      <c r="N3808" s="61"/>
      <c r="O3808" s="61"/>
      <c r="P3808" s="61"/>
      <c r="Q3808" s="61"/>
      <c r="R3808" s="61"/>
      <c r="S3808" s="61"/>
      <c r="T3808" s="61"/>
      <c r="U3808" s="61"/>
      <c r="V3808" s="61"/>
      <c r="W3808" s="61"/>
      <c r="X3808" s="61"/>
      <c r="Y3808" s="61"/>
      <c r="Z3808" s="61"/>
      <c r="AA3808" s="61"/>
      <c r="AB3808" s="61"/>
      <c r="AC3808" s="61"/>
      <c r="AD3808" s="61"/>
      <c r="AE3808" s="61"/>
      <c r="AF3808" s="61"/>
      <c r="AG3808" s="61"/>
      <c r="AH3808" s="61"/>
      <c r="AI3808" s="61"/>
      <c r="AJ3808" s="61"/>
      <c r="AK3808" s="61"/>
      <c r="AL3808" s="61"/>
      <c r="AM3808" s="61"/>
      <c r="AN3808" s="61"/>
      <c r="AO3808" s="61"/>
      <c r="AP3808" s="62"/>
      <c r="AQ3808" s="61"/>
      <c r="AR3808" s="61"/>
      <c r="AS3808" s="61"/>
      <c r="AT3808" s="61"/>
      <c r="AU3808" s="61"/>
      <c r="AV3808" s="61"/>
      <c r="AW3808" s="60"/>
    </row>
    <row r="3809" s="59" customFormat="1" customHeight="1" spans="1:49">
      <c r="A3809" s="60"/>
      <c r="B3809" s="60"/>
      <c r="C3809" s="60"/>
      <c r="D3809" s="60"/>
      <c r="H3809" s="61"/>
      <c r="I3809" s="61"/>
      <c r="J3809" s="61"/>
      <c r="K3809" s="61"/>
      <c r="L3809" s="61"/>
      <c r="M3809" s="61"/>
      <c r="N3809" s="61"/>
      <c r="O3809" s="61"/>
      <c r="P3809" s="61"/>
      <c r="Q3809" s="61"/>
      <c r="R3809" s="61"/>
      <c r="S3809" s="61"/>
      <c r="T3809" s="61"/>
      <c r="U3809" s="61"/>
      <c r="V3809" s="61"/>
      <c r="W3809" s="61"/>
      <c r="X3809" s="61"/>
      <c r="Y3809" s="61"/>
      <c r="Z3809" s="61"/>
      <c r="AA3809" s="61"/>
      <c r="AB3809" s="61"/>
      <c r="AC3809" s="61"/>
      <c r="AD3809" s="61"/>
      <c r="AE3809" s="61"/>
      <c r="AF3809" s="61"/>
      <c r="AG3809" s="61"/>
      <c r="AH3809" s="61"/>
      <c r="AI3809" s="61"/>
      <c r="AJ3809" s="61"/>
      <c r="AK3809" s="61"/>
      <c r="AL3809" s="61"/>
      <c r="AM3809" s="61"/>
      <c r="AN3809" s="61"/>
      <c r="AO3809" s="61"/>
      <c r="AP3809" s="62"/>
      <c r="AQ3809" s="61"/>
      <c r="AR3809" s="61"/>
      <c r="AS3809" s="61"/>
      <c r="AT3809" s="61"/>
      <c r="AU3809" s="61"/>
      <c r="AV3809" s="61"/>
      <c r="AW3809" s="60"/>
    </row>
    <row r="3810" s="59" customFormat="1" customHeight="1" spans="1:49">
      <c r="A3810" s="60"/>
      <c r="B3810" s="60"/>
      <c r="C3810" s="60"/>
      <c r="D3810" s="60"/>
      <c r="H3810" s="61"/>
      <c r="I3810" s="61"/>
      <c r="J3810" s="61"/>
      <c r="K3810" s="61"/>
      <c r="L3810" s="61"/>
      <c r="M3810" s="61"/>
      <c r="N3810" s="61"/>
      <c r="O3810" s="61"/>
      <c r="P3810" s="61"/>
      <c r="Q3810" s="61"/>
      <c r="R3810" s="61"/>
      <c r="S3810" s="61"/>
      <c r="T3810" s="61"/>
      <c r="U3810" s="61"/>
      <c r="V3810" s="61"/>
      <c r="W3810" s="61"/>
      <c r="X3810" s="61"/>
      <c r="Y3810" s="61"/>
      <c r="Z3810" s="61"/>
      <c r="AA3810" s="61"/>
      <c r="AB3810" s="61"/>
      <c r="AC3810" s="61"/>
      <c r="AD3810" s="61"/>
      <c r="AE3810" s="61"/>
      <c r="AF3810" s="61"/>
      <c r="AG3810" s="61"/>
      <c r="AH3810" s="61"/>
      <c r="AI3810" s="61"/>
      <c r="AJ3810" s="61"/>
      <c r="AK3810" s="61"/>
      <c r="AL3810" s="61"/>
      <c r="AM3810" s="61"/>
      <c r="AN3810" s="61"/>
      <c r="AO3810" s="61"/>
      <c r="AP3810" s="62"/>
      <c r="AQ3810" s="61"/>
      <c r="AR3810" s="61"/>
      <c r="AS3810" s="61"/>
      <c r="AT3810" s="61"/>
      <c r="AU3810" s="61"/>
      <c r="AV3810" s="61"/>
      <c r="AW3810" s="60"/>
    </row>
    <row r="3811" s="59" customFormat="1" customHeight="1" spans="1:49">
      <c r="A3811" s="60"/>
      <c r="B3811" s="60"/>
      <c r="C3811" s="60"/>
      <c r="D3811" s="60"/>
      <c r="H3811" s="61"/>
      <c r="I3811" s="61"/>
      <c r="J3811" s="61"/>
      <c r="K3811" s="61"/>
      <c r="L3811" s="61"/>
      <c r="M3811" s="61"/>
      <c r="N3811" s="61"/>
      <c r="O3811" s="61"/>
      <c r="P3811" s="61"/>
      <c r="Q3811" s="61"/>
      <c r="R3811" s="61"/>
      <c r="S3811" s="61"/>
      <c r="T3811" s="61"/>
      <c r="U3811" s="61"/>
      <c r="V3811" s="61"/>
      <c r="W3811" s="61"/>
      <c r="X3811" s="61"/>
      <c r="Y3811" s="61"/>
      <c r="Z3811" s="61"/>
      <c r="AA3811" s="61"/>
      <c r="AB3811" s="61"/>
      <c r="AC3811" s="61"/>
      <c r="AD3811" s="61"/>
      <c r="AE3811" s="61"/>
      <c r="AF3811" s="61"/>
      <c r="AG3811" s="61"/>
      <c r="AH3811" s="61"/>
      <c r="AI3811" s="61"/>
      <c r="AJ3811" s="61"/>
      <c r="AK3811" s="61"/>
      <c r="AL3811" s="61"/>
      <c r="AM3811" s="61"/>
      <c r="AN3811" s="61"/>
      <c r="AO3811" s="61"/>
      <c r="AP3811" s="62"/>
      <c r="AQ3811" s="61"/>
      <c r="AR3811" s="61"/>
      <c r="AS3811" s="61"/>
      <c r="AT3811" s="61"/>
      <c r="AU3811" s="61"/>
      <c r="AV3811" s="61"/>
      <c r="AW3811" s="60"/>
    </row>
    <row r="3812" s="59" customFormat="1" customHeight="1" spans="1:49">
      <c r="A3812" s="60"/>
      <c r="B3812" s="60"/>
      <c r="C3812" s="60"/>
      <c r="D3812" s="60"/>
      <c r="H3812" s="61"/>
      <c r="I3812" s="61"/>
      <c r="J3812" s="61"/>
      <c r="K3812" s="61"/>
      <c r="L3812" s="61"/>
      <c r="M3812" s="61"/>
      <c r="N3812" s="61"/>
      <c r="O3812" s="61"/>
      <c r="P3812" s="61"/>
      <c r="Q3812" s="61"/>
      <c r="R3812" s="61"/>
      <c r="S3812" s="61"/>
      <c r="T3812" s="61"/>
      <c r="U3812" s="61"/>
      <c r="V3812" s="61"/>
      <c r="W3812" s="61"/>
      <c r="X3812" s="61"/>
      <c r="Y3812" s="61"/>
      <c r="Z3812" s="61"/>
      <c r="AA3812" s="61"/>
      <c r="AB3812" s="61"/>
      <c r="AC3812" s="61"/>
      <c r="AD3812" s="61"/>
      <c r="AE3812" s="61"/>
      <c r="AF3812" s="61"/>
      <c r="AG3812" s="61"/>
      <c r="AH3812" s="61"/>
      <c r="AI3812" s="61"/>
      <c r="AJ3812" s="61"/>
      <c r="AK3812" s="61"/>
      <c r="AL3812" s="61"/>
      <c r="AM3812" s="61"/>
      <c r="AN3812" s="61"/>
      <c r="AO3812" s="61"/>
      <c r="AP3812" s="62"/>
      <c r="AQ3812" s="61"/>
      <c r="AR3812" s="61"/>
      <c r="AS3812" s="61"/>
      <c r="AT3812" s="61"/>
      <c r="AU3812" s="61"/>
      <c r="AV3812" s="61"/>
      <c r="AW3812" s="60"/>
    </row>
    <row r="3813" s="59" customFormat="1" customHeight="1" spans="1:49">
      <c r="A3813" s="60"/>
      <c r="B3813" s="60"/>
      <c r="C3813" s="60"/>
      <c r="D3813" s="60"/>
      <c r="H3813" s="61"/>
      <c r="I3813" s="61"/>
      <c r="J3813" s="61"/>
      <c r="K3813" s="61"/>
      <c r="L3813" s="61"/>
      <c r="M3813" s="61"/>
      <c r="N3813" s="61"/>
      <c r="O3813" s="61"/>
      <c r="P3813" s="61"/>
      <c r="Q3813" s="61"/>
      <c r="R3813" s="61"/>
      <c r="S3813" s="61"/>
      <c r="T3813" s="61"/>
      <c r="U3813" s="61"/>
      <c r="V3813" s="61"/>
      <c r="W3813" s="61"/>
      <c r="X3813" s="61"/>
      <c r="Y3813" s="61"/>
      <c r="Z3813" s="61"/>
      <c r="AA3813" s="61"/>
      <c r="AB3813" s="61"/>
      <c r="AC3813" s="61"/>
      <c r="AD3813" s="61"/>
      <c r="AE3813" s="61"/>
      <c r="AF3813" s="61"/>
      <c r="AG3813" s="61"/>
      <c r="AH3813" s="61"/>
      <c r="AI3813" s="61"/>
      <c r="AJ3813" s="61"/>
      <c r="AK3813" s="61"/>
      <c r="AL3813" s="61"/>
      <c r="AM3813" s="61"/>
      <c r="AN3813" s="61"/>
      <c r="AO3813" s="61"/>
      <c r="AP3813" s="62"/>
      <c r="AQ3813" s="61"/>
      <c r="AR3813" s="61"/>
      <c r="AS3813" s="61"/>
      <c r="AT3813" s="61"/>
      <c r="AU3813" s="61"/>
      <c r="AV3813" s="61"/>
      <c r="AW3813" s="60"/>
    </row>
    <row r="3814" s="59" customFormat="1" customHeight="1" spans="1:49">
      <c r="A3814" s="60"/>
      <c r="B3814" s="60"/>
      <c r="C3814" s="60"/>
      <c r="D3814" s="60"/>
      <c r="H3814" s="61"/>
      <c r="I3814" s="61"/>
      <c r="J3814" s="61"/>
      <c r="K3814" s="61"/>
      <c r="L3814" s="61"/>
      <c r="M3814" s="61"/>
      <c r="N3814" s="61"/>
      <c r="O3814" s="61"/>
      <c r="P3814" s="61"/>
      <c r="Q3814" s="61"/>
      <c r="R3814" s="61"/>
      <c r="S3814" s="61"/>
      <c r="T3814" s="61"/>
      <c r="U3814" s="61"/>
      <c r="V3814" s="61"/>
      <c r="W3814" s="61"/>
      <c r="X3814" s="61"/>
      <c r="Y3814" s="61"/>
      <c r="Z3814" s="61"/>
      <c r="AA3814" s="61"/>
      <c r="AB3814" s="61"/>
      <c r="AC3814" s="61"/>
      <c r="AD3814" s="61"/>
      <c r="AE3814" s="61"/>
      <c r="AF3814" s="61"/>
      <c r="AG3814" s="61"/>
      <c r="AH3814" s="61"/>
      <c r="AI3814" s="61"/>
      <c r="AJ3814" s="61"/>
      <c r="AK3814" s="61"/>
      <c r="AL3814" s="61"/>
      <c r="AM3814" s="61"/>
      <c r="AN3814" s="61"/>
      <c r="AO3814" s="61"/>
      <c r="AP3814" s="62"/>
      <c r="AQ3814" s="61"/>
      <c r="AR3814" s="61"/>
      <c r="AS3814" s="61"/>
      <c r="AT3814" s="61"/>
      <c r="AU3814" s="61"/>
      <c r="AV3814" s="61"/>
      <c r="AW3814" s="60"/>
    </row>
    <row r="3815" s="59" customFormat="1" customHeight="1" spans="1:49">
      <c r="A3815" s="60"/>
      <c r="B3815" s="60"/>
      <c r="C3815" s="60"/>
      <c r="D3815" s="60"/>
      <c r="H3815" s="61"/>
      <c r="I3815" s="61"/>
      <c r="J3815" s="61"/>
      <c r="K3815" s="61"/>
      <c r="L3815" s="61"/>
      <c r="M3815" s="61"/>
      <c r="N3815" s="61"/>
      <c r="O3815" s="61"/>
      <c r="P3815" s="61"/>
      <c r="Q3815" s="61"/>
      <c r="R3815" s="61"/>
      <c r="S3815" s="61"/>
      <c r="T3815" s="61"/>
      <c r="U3815" s="61"/>
      <c r="V3815" s="61"/>
      <c r="W3815" s="61"/>
      <c r="X3815" s="61"/>
      <c r="Y3815" s="61"/>
      <c r="Z3815" s="61"/>
      <c r="AA3815" s="61"/>
      <c r="AB3815" s="61"/>
      <c r="AC3815" s="61"/>
      <c r="AD3815" s="61"/>
      <c r="AE3815" s="61"/>
      <c r="AF3815" s="61"/>
      <c r="AG3815" s="61"/>
      <c r="AH3815" s="61"/>
      <c r="AI3815" s="61"/>
      <c r="AJ3815" s="61"/>
      <c r="AK3815" s="61"/>
      <c r="AL3815" s="61"/>
      <c r="AM3815" s="61"/>
      <c r="AN3815" s="61"/>
      <c r="AO3815" s="61"/>
      <c r="AP3815" s="62"/>
      <c r="AQ3815" s="61"/>
      <c r="AR3815" s="61"/>
      <c r="AS3815" s="61"/>
      <c r="AT3815" s="61"/>
      <c r="AU3815" s="61"/>
      <c r="AV3815" s="61"/>
      <c r="AW3815" s="60"/>
    </row>
    <row r="3816" s="59" customFormat="1" customHeight="1" spans="1:49">
      <c r="A3816" s="60"/>
      <c r="B3816" s="60"/>
      <c r="C3816" s="60"/>
      <c r="D3816" s="60"/>
      <c r="H3816" s="61"/>
      <c r="I3816" s="61"/>
      <c r="J3816" s="61"/>
      <c r="K3816" s="61"/>
      <c r="L3816" s="61"/>
      <c r="M3816" s="61"/>
      <c r="N3816" s="61"/>
      <c r="O3816" s="61"/>
      <c r="P3816" s="61"/>
      <c r="Q3816" s="61"/>
      <c r="R3816" s="61"/>
      <c r="S3816" s="61"/>
      <c r="T3816" s="61"/>
      <c r="U3816" s="61"/>
      <c r="V3816" s="61"/>
      <c r="W3816" s="61"/>
      <c r="X3816" s="61"/>
      <c r="Y3816" s="61"/>
      <c r="Z3816" s="61"/>
      <c r="AA3816" s="61"/>
      <c r="AB3816" s="61"/>
      <c r="AC3816" s="61"/>
      <c r="AD3816" s="61"/>
      <c r="AE3816" s="61"/>
      <c r="AF3816" s="61"/>
      <c r="AG3816" s="61"/>
      <c r="AH3816" s="61"/>
      <c r="AI3816" s="61"/>
      <c r="AJ3816" s="61"/>
      <c r="AK3816" s="61"/>
      <c r="AL3816" s="61"/>
      <c r="AM3816" s="61"/>
      <c r="AN3816" s="61"/>
      <c r="AO3816" s="61"/>
      <c r="AP3816" s="62"/>
      <c r="AQ3816" s="61"/>
      <c r="AR3816" s="61"/>
      <c r="AS3816" s="61"/>
      <c r="AT3816" s="61"/>
      <c r="AU3816" s="61"/>
      <c r="AV3816" s="61"/>
      <c r="AW3816" s="60"/>
    </row>
    <row r="3817" s="59" customFormat="1" customHeight="1" spans="1:49">
      <c r="A3817" s="60"/>
      <c r="B3817" s="60"/>
      <c r="C3817" s="60"/>
      <c r="D3817" s="60"/>
      <c r="H3817" s="61"/>
      <c r="I3817" s="61"/>
      <c r="J3817" s="61"/>
      <c r="K3817" s="61"/>
      <c r="L3817" s="61"/>
      <c r="M3817" s="61"/>
      <c r="N3817" s="61"/>
      <c r="O3817" s="61"/>
      <c r="P3817" s="61"/>
      <c r="Q3817" s="61"/>
      <c r="R3817" s="61"/>
      <c r="S3817" s="61"/>
      <c r="T3817" s="61"/>
      <c r="U3817" s="61"/>
      <c r="V3817" s="61"/>
      <c r="W3817" s="61"/>
      <c r="X3817" s="61"/>
      <c r="Y3817" s="61"/>
      <c r="Z3817" s="61"/>
      <c r="AA3817" s="61"/>
      <c r="AB3817" s="61"/>
      <c r="AC3817" s="61"/>
      <c r="AD3817" s="61"/>
      <c r="AE3817" s="61"/>
      <c r="AF3817" s="61"/>
      <c r="AG3817" s="61"/>
      <c r="AH3817" s="61"/>
      <c r="AI3817" s="61"/>
      <c r="AJ3817" s="61"/>
      <c r="AK3817" s="61"/>
      <c r="AL3817" s="61"/>
      <c r="AM3817" s="61"/>
      <c r="AN3817" s="61"/>
      <c r="AO3817" s="61"/>
      <c r="AP3817" s="62"/>
      <c r="AQ3817" s="61"/>
      <c r="AR3817" s="61"/>
      <c r="AS3817" s="61"/>
      <c r="AT3817" s="61"/>
      <c r="AU3817" s="61"/>
      <c r="AV3817" s="61"/>
      <c r="AW3817" s="60"/>
    </row>
    <row r="3818" s="59" customFormat="1" customHeight="1" spans="1:49">
      <c r="A3818" s="60"/>
      <c r="B3818" s="60"/>
      <c r="C3818" s="60"/>
      <c r="D3818" s="60"/>
      <c r="H3818" s="61"/>
      <c r="I3818" s="61"/>
      <c r="J3818" s="61"/>
      <c r="K3818" s="61"/>
      <c r="L3818" s="61"/>
      <c r="M3818" s="61"/>
      <c r="N3818" s="61"/>
      <c r="O3818" s="61"/>
      <c r="P3818" s="61"/>
      <c r="Q3818" s="61"/>
      <c r="R3818" s="61"/>
      <c r="S3818" s="61"/>
      <c r="T3818" s="61"/>
      <c r="U3818" s="61"/>
      <c r="V3818" s="61"/>
      <c r="W3818" s="61"/>
      <c r="X3818" s="61"/>
      <c r="Y3818" s="61"/>
      <c r="Z3818" s="61"/>
      <c r="AA3818" s="61"/>
      <c r="AB3818" s="61"/>
      <c r="AC3818" s="61"/>
      <c r="AD3818" s="61"/>
      <c r="AE3818" s="61"/>
      <c r="AF3818" s="61"/>
      <c r="AG3818" s="61"/>
      <c r="AH3818" s="61"/>
      <c r="AI3818" s="61"/>
      <c r="AJ3818" s="61"/>
      <c r="AK3818" s="61"/>
      <c r="AL3818" s="61"/>
      <c r="AM3818" s="61"/>
      <c r="AN3818" s="61"/>
      <c r="AO3818" s="61"/>
      <c r="AP3818" s="62"/>
      <c r="AQ3818" s="61"/>
      <c r="AR3818" s="61"/>
      <c r="AS3818" s="61"/>
      <c r="AT3818" s="61"/>
      <c r="AU3818" s="61"/>
      <c r="AV3818" s="61"/>
      <c r="AW3818" s="60"/>
    </row>
    <row r="3819" s="59" customFormat="1" customHeight="1" spans="1:49">
      <c r="A3819" s="60"/>
      <c r="B3819" s="60"/>
      <c r="C3819" s="60"/>
      <c r="D3819" s="60"/>
      <c r="H3819" s="61"/>
      <c r="I3819" s="61"/>
      <c r="J3819" s="61"/>
      <c r="K3819" s="61"/>
      <c r="L3819" s="61"/>
      <c r="M3819" s="61"/>
      <c r="N3819" s="61"/>
      <c r="O3819" s="61"/>
      <c r="P3819" s="61"/>
      <c r="Q3819" s="61"/>
      <c r="R3819" s="61"/>
      <c r="S3819" s="61"/>
      <c r="T3819" s="61"/>
      <c r="U3819" s="61"/>
      <c r="V3819" s="61"/>
      <c r="W3819" s="61"/>
      <c r="X3819" s="61"/>
      <c r="Y3819" s="61"/>
      <c r="Z3819" s="61"/>
      <c r="AA3819" s="61"/>
      <c r="AB3819" s="61"/>
      <c r="AC3819" s="61"/>
      <c r="AD3819" s="61"/>
      <c r="AE3819" s="61"/>
      <c r="AF3819" s="61"/>
      <c r="AG3819" s="61"/>
      <c r="AH3819" s="61"/>
      <c r="AI3819" s="61"/>
      <c r="AJ3819" s="61"/>
      <c r="AK3819" s="61"/>
      <c r="AL3819" s="61"/>
      <c r="AM3819" s="61"/>
      <c r="AN3819" s="61"/>
      <c r="AO3819" s="61"/>
      <c r="AP3819" s="62"/>
      <c r="AQ3819" s="61"/>
      <c r="AR3819" s="61"/>
      <c r="AS3819" s="61"/>
      <c r="AT3819" s="61"/>
      <c r="AU3819" s="61"/>
      <c r="AV3819" s="61"/>
      <c r="AW3819" s="60"/>
    </row>
    <row r="3820" s="59" customFormat="1" customHeight="1" spans="1:49">
      <c r="A3820" s="60"/>
      <c r="B3820" s="60"/>
      <c r="C3820" s="60"/>
      <c r="D3820" s="60"/>
      <c r="H3820" s="61"/>
      <c r="I3820" s="61"/>
      <c r="J3820" s="61"/>
      <c r="K3820" s="61"/>
      <c r="L3820" s="61"/>
      <c r="M3820" s="61"/>
      <c r="N3820" s="61"/>
      <c r="O3820" s="61"/>
      <c r="P3820" s="61"/>
      <c r="Q3820" s="61"/>
      <c r="R3820" s="61"/>
      <c r="S3820" s="61"/>
      <c r="T3820" s="61"/>
      <c r="U3820" s="61"/>
      <c r="V3820" s="61"/>
      <c r="W3820" s="61"/>
      <c r="X3820" s="61"/>
      <c r="Y3820" s="61"/>
      <c r="Z3820" s="61"/>
      <c r="AA3820" s="61"/>
      <c r="AB3820" s="61"/>
      <c r="AC3820" s="61"/>
      <c r="AD3820" s="61"/>
      <c r="AE3820" s="61"/>
      <c r="AF3820" s="61"/>
      <c r="AG3820" s="61"/>
      <c r="AH3820" s="61"/>
      <c r="AI3820" s="61"/>
      <c r="AJ3820" s="61"/>
      <c r="AK3820" s="61"/>
      <c r="AL3820" s="61"/>
      <c r="AM3820" s="61"/>
      <c r="AN3820" s="61"/>
      <c r="AO3820" s="61"/>
      <c r="AP3820" s="62"/>
      <c r="AQ3820" s="61"/>
      <c r="AR3820" s="61"/>
      <c r="AS3820" s="61"/>
      <c r="AT3820" s="61"/>
      <c r="AU3820" s="61"/>
      <c r="AV3820" s="61"/>
      <c r="AW3820" s="60"/>
    </row>
    <row r="3821" s="59" customFormat="1" customHeight="1" spans="1:49">
      <c r="A3821" s="60"/>
      <c r="B3821" s="60"/>
      <c r="C3821" s="60"/>
      <c r="D3821" s="60"/>
      <c r="H3821" s="61"/>
      <c r="I3821" s="61"/>
      <c r="J3821" s="61"/>
      <c r="K3821" s="61"/>
      <c r="L3821" s="61"/>
      <c r="M3821" s="61"/>
      <c r="N3821" s="61"/>
      <c r="O3821" s="61"/>
      <c r="P3821" s="61"/>
      <c r="Q3821" s="61"/>
      <c r="R3821" s="61"/>
      <c r="S3821" s="61"/>
      <c r="T3821" s="61"/>
      <c r="U3821" s="61"/>
      <c r="V3821" s="61"/>
      <c r="W3821" s="61"/>
      <c r="X3821" s="61"/>
      <c r="Y3821" s="61"/>
      <c r="Z3821" s="61"/>
      <c r="AA3821" s="61"/>
      <c r="AB3821" s="61"/>
      <c r="AC3821" s="61"/>
      <c r="AD3821" s="61"/>
      <c r="AE3821" s="61"/>
      <c r="AF3821" s="61"/>
      <c r="AG3821" s="61"/>
      <c r="AH3821" s="61"/>
      <c r="AI3821" s="61"/>
      <c r="AJ3821" s="61"/>
      <c r="AK3821" s="61"/>
      <c r="AL3821" s="61"/>
      <c r="AM3821" s="61"/>
      <c r="AN3821" s="61"/>
      <c r="AO3821" s="61"/>
      <c r="AP3821" s="62"/>
      <c r="AQ3821" s="61"/>
      <c r="AR3821" s="61"/>
      <c r="AS3821" s="61"/>
      <c r="AT3821" s="61"/>
      <c r="AU3821" s="61"/>
      <c r="AV3821" s="61"/>
      <c r="AW3821" s="60"/>
    </row>
    <row r="3822" s="59" customFormat="1" customHeight="1" spans="1:49">
      <c r="A3822" s="60"/>
      <c r="B3822" s="60"/>
      <c r="C3822" s="60"/>
      <c r="D3822" s="60"/>
      <c r="H3822" s="61"/>
      <c r="I3822" s="61"/>
      <c r="J3822" s="61"/>
      <c r="K3822" s="61"/>
      <c r="L3822" s="61"/>
      <c r="M3822" s="61"/>
      <c r="N3822" s="61"/>
      <c r="O3822" s="61"/>
      <c r="P3822" s="61"/>
      <c r="Q3822" s="61"/>
      <c r="R3822" s="61"/>
      <c r="S3822" s="61"/>
      <c r="T3822" s="61"/>
      <c r="U3822" s="61"/>
      <c r="V3822" s="61"/>
      <c r="W3822" s="61"/>
      <c r="X3822" s="61"/>
      <c r="Y3822" s="61"/>
      <c r="Z3822" s="61"/>
      <c r="AA3822" s="61"/>
      <c r="AB3822" s="61"/>
      <c r="AC3822" s="61"/>
      <c r="AD3822" s="61"/>
      <c r="AE3822" s="61"/>
      <c r="AF3822" s="61"/>
      <c r="AG3822" s="61"/>
      <c r="AH3822" s="61"/>
      <c r="AI3822" s="61"/>
      <c r="AJ3822" s="61"/>
      <c r="AK3822" s="61"/>
      <c r="AL3822" s="61"/>
      <c r="AM3822" s="61"/>
      <c r="AN3822" s="61"/>
      <c r="AO3822" s="61"/>
      <c r="AP3822" s="62"/>
      <c r="AQ3822" s="61"/>
      <c r="AR3822" s="61"/>
      <c r="AS3822" s="61"/>
      <c r="AT3822" s="61"/>
      <c r="AU3822" s="61"/>
      <c r="AV3822" s="61"/>
      <c r="AW3822" s="60"/>
    </row>
    <row r="3823" s="59" customFormat="1" customHeight="1" spans="1:49">
      <c r="A3823" s="60"/>
      <c r="B3823" s="60"/>
      <c r="C3823" s="60"/>
      <c r="D3823" s="60"/>
      <c r="H3823" s="61"/>
      <c r="I3823" s="61"/>
      <c r="J3823" s="61"/>
      <c r="K3823" s="61"/>
      <c r="L3823" s="61"/>
      <c r="M3823" s="61"/>
      <c r="N3823" s="61"/>
      <c r="O3823" s="61"/>
      <c r="P3823" s="61"/>
      <c r="Q3823" s="61"/>
      <c r="R3823" s="61"/>
      <c r="S3823" s="61"/>
      <c r="T3823" s="61"/>
      <c r="U3823" s="61"/>
      <c r="V3823" s="61"/>
      <c r="W3823" s="61"/>
      <c r="X3823" s="61"/>
      <c r="Y3823" s="61"/>
      <c r="Z3823" s="61"/>
      <c r="AA3823" s="61"/>
      <c r="AB3823" s="61"/>
      <c r="AC3823" s="61"/>
      <c r="AD3823" s="61"/>
      <c r="AE3823" s="61"/>
      <c r="AF3823" s="61"/>
      <c r="AG3823" s="61"/>
      <c r="AH3823" s="61"/>
      <c r="AI3823" s="61"/>
      <c r="AJ3823" s="61"/>
      <c r="AK3823" s="61"/>
      <c r="AL3823" s="61"/>
      <c r="AM3823" s="61"/>
      <c r="AN3823" s="61"/>
      <c r="AO3823" s="61"/>
      <c r="AP3823" s="62"/>
      <c r="AQ3823" s="61"/>
      <c r="AR3823" s="61"/>
      <c r="AS3823" s="61"/>
      <c r="AT3823" s="61"/>
      <c r="AU3823" s="61"/>
      <c r="AV3823" s="61"/>
      <c r="AW3823" s="60"/>
    </row>
    <row r="3824" s="59" customFormat="1" customHeight="1" spans="1:49">
      <c r="A3824" s="60"/>
      <c r="B3824" s="60"/>
      <c r="C3824" s="60"/>
      <c r="D3824" s="60"/>
      <c r="H3824" s="61"/>
      <c r="I3824" s="61"/>
      <c r="J3824" s="61"/>
      <c r="K3824" s="61"/>
      <c r="L3824" s="61"/>
      <c r="M3824" s="61"/>
      <c r="N3824" s="61"/>
      <c r="O3824" s="61"/>
      <c r="P3824" s="61"/>
      <c r="Q3824" s="61"/>
      <c r="R3824" s="61"/>
      <c r="S3824" s="61"/>
      <c r="T3824" s="61"/>
      <c r="U3824" s="61"/>
      <c r="V3824" s="61"/>
      <c r="W3824" s="61"/>
      <c r="X3824" s="61"/>
      <c r="Y3824" s="61"/>
      <c r="Z3824" s="61"/>
      <c r="AA3824" s="61"/>
      <c r="AB3824" s="61"/>
      <c r="AC3824" s="61"/>
      <c r="AD3824" s="61"/>
      <c r="AE3824" s="61"/>
      <c r="AF3824" s="61"/>
      <c r="AG3824" s="61"/>
      <c r="AH3824" s="61"/>
      <c r="AI3824" s="61"/>
      <c r="AJ3824" s="61"/>
      <c r="AK3824" s="61"/>
      <c r="AL3824" s="61"/>
      <c r="AM3824" s="61"/>
      <c r="AN3824" s="61"/>
      <c r="AO3824" s="61"/>
      <c r="AP3824" s="62"/>
      <c r="AQ3824" s="61"/>
      <c r="AR3824" s="61"/>
      <c r="AS3824" s="61"/>
      <c r="AT3824" s="61"/>
      <c r="AU3824" s="61"/>
      <c r="AV3824" s="61"/>
      <c r="AW3824" s="60"/>
    </row>
    <row r="3825" s="59" customFormat="1" customHeight="1" spans="1:49">
      <c r="A3825" s="60"/>
      <c r="B3825" s="60"/>
      <c r="C3825" s="60"/>
      <c r="D3825" s="60"/>
      <c r="H3825" s="61"/>
      <c r="I3825" s="61"/>
      <c r="J3825" s="61"/>
      <c r="K3825" s="61"/>
      <c r="L3825" s="61"/>
      <c r="M3825" s="61"/>
      <c r="N3825" s="61"/>
      <c r="O3825" s="61"/>
      <c r="P3825" s="61"/>
      <c r="Q3825" s="61"/>
      <c r="R3825" s="61"/>
      <c r="S3825" s="61"/>
      <c r="T3825" s="61"/>
      <c r="U3825" s="61"/>
      <c r="V3825" s="61"/>
      <c r="W3825" s="61"/>
      <c r="X3825" s="61"/>
      <c r="Y3825" s="61"/>
      <c r="Z3825" s="61"/>
      <c r="AA3825" s="61"/>
      <c r="AB3825" s="61"/>
      <c r="AC3825" s="61"/>
      <c r="AD3825" s="61"/>
      <c r="AE3825" s="61"/>
      <c r="AF3825" s="61"/>
      <c r="AG3825" s="61"/>
      <c r="AH3825" s="61"/>
      <c r="AI3825" s="61"/>
      <c r="AJ3825" s="61"/>
      <c r="AK3825" s="61"/>
      <c r="AL3825" s="61"/>
      <c r="AM3825" s="61"/>
      <c r="AN3825" s="61"/>
      <c r="AO3825" s="61"/>
      <c r="AP3825" s="62"/>
      <c r="AQ3825" s="61"/>
      <c r="AR3825" s="61"/>
      <c r="AS3825" s="61"/>
      <c r="AT3825" s="61"/>
      <c r="AU3825" s="61"/>
      <c r="AV3825" s="61"/>
      <c r="AW3825" s="60"/>
    </row>
    <row r="3826" s="59" customFormat="1" customHeight="1" spans="1:49">
      <c r="A3826" s="60"/>
      <c r="B3826" s="60"/>
      <c r="C3826" s="60"/>
      <c r="D3826" s="60"/>
      <c r="H3826" s="61"/>
      <c r="I3826" s="61"/>
      <c r="J3826" s="61"/>
      <c r="K3826" s="61"/>
      <c r="L3826" s="61"/>
      <c r="M3826" s="61"/>
      <c r="N3826" s="61"/>
      <c r="O3826" s="61"/>
      <c r="P3826" s="61"/>
      <c r="Q3826" s="61"/>
      <c r="R3826" s="61"/>
      <c r="S3826" s="61"/>
      <c r="T3826" s="61"/>
      <c r="U3826" s="61"/>
      <c r="V3826" s="61"/>
      <c r="W3826" s="61"/>
      <c r="X3826" s="61"/>
      <c r="Y3826" s="61"/>
      <c r="Z3826" s="61"/>
      <c r="AA3826" s="61"/>
      <c r="AB3826" s="61"/>
      <c r="AC3826" s="61"/>
      <c r="AD3826" s="61"/>
      <c r="AE3826" s="61"/>
      <c r="AF3826" s="61"/>
      <c r="AG3826" s="61"/>
      <c r="AH3826" s="61"/>
      <c r="AI3826" s="61"/>
      <c r="AJ3826" s="61"/>
      <c r="AK3826" s="61"/>
      <c r="AL3826" s="61"/>
      <c r="AM3826" s="61"/>
      <c r="AN3826" s="61"/>
      <c r="AO3826" s="61"/>
      <c r="AP3826" s="62"/>
      <c r="AQ3826" s="61"/>
      <c r="AR3826" s="61"/>
      <c r="AS3826" s="61"/>
      <c r="AT3826" s="61"/>
      <c r="AU3826" s="61"/>
      <c r="AV3826" s="61"/>
      <c r="AW3826" s="60"/>
    </row>
    <row r="3827" s="59" customFormat="1" customHeight="1" spans="1:49">
      <c r="A3827" s="60"/>
      <c r="B3827" s="60"/>
      <c r="C3827" s="60"/>
      <c r="D3827" s="60"/>
      <c r="H3827" s="61"/>
      <c r="I3827" s="61"/>
      <c r="J3827" s="61"/>
      <c r="K3827" s="61"/>
      <c r="L3827" s="61"/>
      <c r="M3827" s="61"/>
      <c r="N3827" s="61"/>
      <c r="O3827" s="61"/>
      <c r="P3827" s="61"/>
      <c r="Q3827" s="61"/>
      <c r="R3827" s="61"/>
      <c r="S3827" s="61"/>
      <c r="T3827" s="61"/>
      <c r="U3827" s="61"/>
      <c r="V3827" s="61"/>
      <c r="W3827" s="61"/>
      <c r="X3827" s="61"/>
      <c r="Y3827" s="61"/>
      <c r="Z3827" s="61"/>
      <c r="AA3827" s="61"/>
      <c r="AB3827" s="61"/>
      <c r="AC3827" s="61"/>
      <c r="AD3827" s="61"/>
      <c r="AE3827" s="61"/>
      <c r="AF3827" s="61"/>
      <c r="AG3827" s="61"/>
      <c r="AH3827" s="61"/>
      <c r="AI3827" s="61"/>
      <c r="AJ3827" s="61"/>
      <c r="AK3827" s="61"/>
      <c r="AL3827" s="61"/>
      <c r="AM3827" s="61"/>
      <c r="AN3827" s="61"/>
      <c r="AO3827" s="61"/>
      <c r="AP3827" s="62"/>
      <c r="AQ3827" s="61"/>
      <c r="AR3827" s="61"/>
      <c r="AS3827" s="61"/>
      <c r="AT3827" s="61"/>
      <c r="AU3827" s="61"/>
      <c r="AV3827" s="61"/>
      <c r="AW3827" s="60"/>
    </row>
    <row r="3828" s="59" customFormat="1" customHeight="1" spans="1:49">
      <c r="A3828" s="60"/>
      <c r="B3828" s="60"/>
      <c r="C3828" s="60"/>
      <c r="D3828" s="60"/>
      <c r="H3828" s="61"/>
      <c r="I3828" s="61"/>
      <c r="J3828" s="61"/>
      <c r="K3828" s="61"/>
      <c r="L3828" s="61"/>
      <c r="M3828" s="61"/>
      <c r="N3828" s="61"/>
      <c r="O3828" s="61"/>
      <c r="P3828" s="61"/>
      <c r="Q3828" s="61"/>
      <c r="R3828" s="61"/>
      <c r="S3828" s="61"/>
      <c r="T3828" s="61"/>
      <c r="U3828" s="61"/>
      <c r="V3828" s="61"/>
      <c r="W3828" s="61"/>
      <c r="X3828" s="61"/>
      <c r="Y3828" s="61"/>
      <c r="Z3828" s="61"/>
      <c r="AA3828" s="61"/>
      <c r="AB3828" s="61"/>
      <c r="AC3828" s="61"/>
      <c r="AD3828" s="61"/>
      <c r="AE3828" s="61"/>
      <c r="AF3828" s="61"/>
      <c r="AG3828" s="61"/>
      <c r="AH3828" s="61"/>
      <c r="AI3828" s="61"/>
      <c r="AJ3828" s="61"/>
      <c r="AK3828" s="61"/>
      <c r="AL3828" s="61"/>
      <c r="AM3828" s="61"/>
      <c r="AN3828" s="61"/>
      <c r="AO3828" s="61"/>
      <c r="AP3828" s="62"/>
      <c r="AQ3828" s="61"/>
      <c r="AR3828" s="61"/>
      <c r="AS3828" s="61"/>
      <c r="AT3828" s="61"/>
      <c r="AU3828" s="61"/>
      <c r="AV3828" s="61"/>
      <c r="AW3828" s="60"/>
    </row>
    <row r="3829" s="59" customFormat="1" customHeight="1" spans="1:49">
      <c r="A3829" s="60"/>
      <c r="B3829" s="60"/>
      <c r="C3829" s="60"/>
      <c r="D3829" s="60"/>
      <c r="H3829" s="61"/>
      <c r="I3829" s="61"/>
      <c r="J3829" s="61"/>
      <c r="K3829" s="61"/>
      <c r="L3829" s="61"/>
      <c r="M3829" s="61"/>
      <c r="N3829" s="61"/>
      <c r="O3829" s="61"/>
      <c r="P3829" s="61"/>
      <c r="Q3829" s="61"/>
      <c r="R3829" s="61"/>
      <c r="S3829" s="61"/>
      <c r="T3829" s="61"/>
      <c r="U3829" s="61"/>
      <c r="V3829" s="61"/>
      <c r="W3829" s="61"/>
      <c r="X3829" s="61"/>
      <c r="Y3829" s="61"/>
      <c r="Z3829" s="61"/>
      <c r="AA3829" s="61"/>
      <c r="AB3829" s="61"/>
      <c r="AC3829" s="61"/>
      <c r="AD3829" s="61"/>
      <c r="AE3829" s="61"/>
      <c r="AF3829" s="61"/>
      <c r="AG3829" s="61"/>
      <c r="AH3829" s="61"/>
      <c r="AI3829" s="61"/>
      <c r="AJ3829" s="61"/>
      <c r="AK3829" s="61"/>
      <c r="AL3829" s="61"/>
      <c r="AM3829" s="61"/>
      <c r="AN3829" s="61"/>
      <c r="AO3829" s="61"/>
      <c r="AP3829" s="62"/>
      <c r="AQ3829" s="61"/>
      <c r="AR3829" s="61"/>
      <c r="AS3829" s="61"/>
      <c r="AT3829" s="61"/>
      <c r="AU3829" s="61"/>
      <c r="AV3829" s="61"/>
      <c r="AW3829" s="60"/>
    </row>
    <row r="3830" s="59" customFormat="1" customHeight="1" spans="1:49">
      <c r="A3830" s="60"/>
      <c r="B3830" s="60"/>
      <c r="C3830" s="60"/>
      <c r="D3830" s="60"/>
      <c r="H3830" s="61"/>
      <c r="I3830" s="61"/>
      <c r="J3830" s="61"/>
      <c r="K3830" s="61"/>
      <c r="L3830" s="61"/>
      <c r="M3830" s="61"/>
      <c r="N3830" s="61"/>
      <c r="O3830" s="61"/>
      <c r="P3830" s="61"/>
      <c r="Q3830" s="61"/>
      <c r="R3830" s="61"/>
      <c r="S3830" s="61"/>
      <c r="T3830" s="61"/>
      <c r="U3830" s="61"/>
      <c r="V3830" s="61"/>
      <c r="W3830" s="61"/>
      <c r="X3830" s="61"/>
      <c r="Y3830" s="61"/>
      <c r="Z3830" s="61"/>
      <c r="AA3830" s="61"/>
      <c r="AB3830" s="61"/>
      <c r="AC3830" s="61"/>
      <c r="AD3830" s="61"/>
      <c r="AE3830" s="61"/>
      <c r="AF3830" s="61"/>
      <c r="AG3830" s="61"/>
      <c r="AH3830" s="61"/>
      <c r="AI3830" s="61"/>
      <c r="AJ3830" s="61"/>
      <c r="AK3830" s="61"/>
      <c r="AL3830" s="61"/>
      <c r="AM3830" s="61"/>
      <c r="AN3830" s="61"/>
      <c r="AO3830" s="61"/>
      <c r="AP3830" s="62"/>
      <c r="AQ3830" s="61"/>
      <c r="AR3830" s="61"/>
      <c r="AS3830" s="61"/>
      <c r="AT3830" s="61"/>
      <c r="AU3830" s="61"/>
      <c r="AV3830" s="61"/>
      <c r="AW3830" s="60"/>
    </row>
    <row r="3831" s="59" customFormat="1" customHeight="1" spans="1:49">
      <c r="A3831" s="60"/>
      <c r="B3831" s="60"/>
      <c r="C3831" s="60"/>
      <c r="D3831" s="60"/>
      <c r="H3831" s="61"/>
      <c r="I3831" s="61"/>
      <c r="J3831" s="61"/>
      <c r="K3831" s="61"/>
      <c r="L3831" s="61"/>
      <c r="M3831" s="61"/>
      <c r="N3831" s="61"/>
      <c r="O3831" s="61"/>
      <c r="P3831" s="61"/>
      <c r="Q3831" s="61"/>
      <c r="R3831" s="61"/>
      <c r="S3831" s="61"/>
      <c r="T3831" s="61"/>
      <c r="U3831" s="61"/>
      <c r="V3831" s="61"/>
      <c r="W3831" s="61"/>
      <c r="X3831" s="61"/>
      <c r="Y3831" s="61"/>
      <c r="Z3831" s="61"/>
      <c r="AA3831" s="61"/>
      <c r="AB3831" s="61"/>
      <c r="AC3831" s="61"/>
      <c r="AD3831" s="61"/>
      <c r="AE3831" s="61"/>
      <c r="AF3831" s="61"/>
      <c r="AG3831" s="61"/>
      <c r="AH3831" s="61"/>
      <c r="AI3831" s="61"/>
      <c r="AJ3831" s="61"/>
      <c r="AK3831" s="61"/>
      <c r="AL3831" s="61"/>
      <c r="AM3831" s="61"/>
      <c r="AN3831" s="61"/>
      <c r="AO3831" s="61"/>
      <c r="AP3831" s="62"/>
      <c r="AQ3831" s="61"/>
      <c r="AR3831" s="61"/>
      <c r="AS3831" s="61"/>
      <c r="AT3831" s="61"/>
      <c r="AU3831" s="61"/>
      <c r="AV3831" s="61"/>
      <c r="AW3831" s="60"/>
    </row>
    <row r="3832" s="59" customFormat="1" customHeight="1" spans="1:49">
      <c r="A3832" s="60"/>
      <c r="B3832" s="60"/>
      <c r="C3832" s="60"/>
      <c r="D3832" s="60"/>
      <c r="H3832" s="61"/>
      <c r="I3832" s="61"/>
      <c r="J3832" s="61"/>
      <c r="K3832" s="61"/>
      <c r="L3832" s="61"/>
      <c r="M3832" s="61"/>
      <c r="N3832" s="61"/>
      <c r="O3832" s="61"/>
      <c r="P3832" s="61"/>
      <c r="Q3832" s="61"/>
      <c r="R3832" s="61"/>
      <c r="S3832" s="61"/>
      <c r="T3832" s="61"/>
      <c r="U3832" s="61"/>
      <c r="V3832" s="61"/>
      <c r="W3832" s="61"/>
      <c r="X3832" s="61"/>
      <c r="Y3832" s="61"/>
      <c r="Z3832" s="61"/>
      <c r="AA3832" s="61"/>
      <c r="AB3832" s="61"/>
      <c r="AC3832" s="61"/>
      <c r="AD3832" s="61"/>
      <c r="AE3832" s="61"/>
      <c r="AF3832" s="61"/>
      <c r="AG3832" s="61"/>
      <c r="AH3832" s="61"/>
      <c r="AI3832" s="61"/>
      <c r="AJ3832" s="61"/>
      <c r="AK3832" s="61"/>
      <c r="AL3832" s="61"/>
      <c r="AM3832" s="61"/>
      <c r="AN3832" s="61"/>
      <c r="AO3832" s="61"/>
      <c r="AP3832" s="62"/>
      <c r="AQ3832" s="61"/>
      <c r="AR3832" s="61"/>
      <c r="AS3832" s="61"/>
      <c r="AT3832" s="61"/>
      <c r="AU3832" s="61"/>
      <c r="AV3832" s="61"/>
      <c r="AW3832" s="60"/>
    </row>
    <row r="3833" s="59" customFormat="1" customHeight="1" spans="1:49">
      <c r="A3833" s="60"/>
      <c r="B3833" s="60"/>
      <c r="C3833" s="60"/>
      <c r="D3833" s="60"/>
      <c r="H3833" s="61"/>
      <c r="I3833" s="61"/>
      <c r="J3833" s="61"/>
      <c r="K3833" s="61"/>
      <c r="L3833" s="61"/>
      <c r="M3833" s="61"/>
      <c r="N3833" s="61"/>
      <c r="O3833" s="61"/>
      <c r="P3833" s="61"/>
      <c r="Q3833" s="61"/>
      <c r="R3833" s="61"/>
      <c r="S3833" s="61"/>
      <c r="T3833" s="61"/>
      <c r="U3833" s="61"/>
      <c r="V3833" s="61"/>
      <c r="W3833" s="61"/>
      <c r="X3833" s="61"/>
      <c r="Y3833" s="61"/>
      <c r="Z3833" s="61"/>
      <c r="AA3833" s="61"/>
      <c r="AB3833" s="61"/>
      <c r="AC3833" s="61"/>
      <c r="AD3833" s="61"/>
      <c r="AE3833" s="61"/>
      <c r="AF3833" s="61"/>
      <c r="AG3833" s="61"/>
      <c r="AH3833" s="61"/>
      <c r="AI3833" s="61"/>
      <c r="AJ3833" s="61"/>
      <c r="AK3833" s="61"/>
      <c r="AL3833" s="61"/>
      <c r="AM3833" s="61"/>
      <c r="AN3833" s="61"/>
      <c r="AO3833" s="61"/>
      <c r="AP3833" s="62"/>
      <c r="AQ3833" s="61"/>
      <c r="AR3833" s="61"/>
      <c r="AS3833" s="61"/>
      <c r="AT3833" s="61"/>
      <c r="AU3833" s="61"/>
      <c r="AV3833" s="61"/>
      <c r="AW3833" s="60"/>
    </row>
    <row r="3834" s="59" customFormat="1" customHeight="1" spans="1:49">
      <c r="A3834" s="60"/>
      <c r="B3834" s="60"/>
      <c r="C3834" s="60"/>
      <c r="D3834" s="60"/>
      <c r="H3834" s="61"/>
      <c r="I3834" s="61"/>
      <c r="J3834" s="61"/>
      <c r="K3834" s="61"/>
      <c r="L3834" s="61"/>
      <c r="M3834" s="61"/>
      <c r="N3834" s="61"/>
      <c r="O3834" s="61"/>
      <c r="P3834" s="61"/>
      <c r="Q3834" s="61"/>
      <c r="R3834" s="61"/>
      <c r="S3834" s="61"/>
      <c r="T3834" s="61"/>
      <c r="U3834" s="61"/>
      <c r="V3834" s="61"/>
      <c r="W3834" s="61"/>
      <c r="X3834" s="61"/>
      <c r="Y3834" s="61"/>
      <c r="Z3834" s="61"/>
      <c r="AA3834" s="61"/>
      <c r="AB3834" s="61"/>
      <c r="AC3834" s="61"/>
      <c r="AD3834" s="61"/>
      <c r="AE3834" s="61"/>
      <c r="AF3834" s="61"/>
      <c r="AG3834" s="61"/>
      <c r="AH3834" s="61"/>
      <c r="AI3834" s="61"/>
      <c r="AJ3834" s="61"/>
      <c r="AK3834" s="61"/>
      <c r="AL3834" s="61"/>
      <c r="AM3834" s="61"/>
      <c r="AN3834" s="61"/>
      <c r="AO3834" s="61"/>
      <c r="AP3834" s="62"/>
      <c r="AQ3834" s="61"/>
      <c r="AR3834" s="61"/>
      <c r="AS3834" s="61"/>
      <c r="AT3834" s="61"/>
      <c r="AU3834" s="61"/>
      <c r="AV3834" s="61"/>
      <c r="AW3834" s="60"/>
    </row>
    <row r="3835" s="59" customFormat="1" customHeight="1" spans="1:49">
      <c r="A3835" s="60"/>
      <c r="B3835" s="60"/>
      <c r="C3835" s="60"/>
      <c r="D3835" s="60"/>
      <c r="H3835" s="61"/>
      <c r="I3835" s="61"/>
      <c r="J3835" s="61"/>
      <c r="K3835" s="61"/>
      <c r="L3835" s="61"/>
      <c r="M3835" s="61"/>
      <c r="N3835" s="61"/>
      <c r="O3835" s="61"/>
      <c r="P3835" s="61"/>
      <c r="Q3835" s="61"/>
      <c r="R3835" s="61"/>
      <c r="S3835" s="61"/>
      <c r="T3835" s="61"/>
      <c r="U3835" s="61"/>
      <c r="V3835" s="61"/>
      <c r="W3835" s="61"/>
      <c r="X3835" s="61"/>
      <c r="Y3835" s="61"/>
      <c r="Z3835" s="61"/>
      <c r="AA3835" s="61"/>
      <c r="AB3835" s="61"/>
      <c r="AC3835" s="61"/>
      <c r="AD3835" s="61"/>
      <c r="AE3835" s="61"/>
      <c r="AF3835" s="61"/>
      <c r="AG3835" s="61"/>
      <c r="AH3835" s="61"/>
      <c r="AI3835" s="61"/>
      <c r="AJ3835" s="61"/>
      <c r="AK3835" s="61"/>
      <c r="AL3835" s="61"/>
      <c r="AM3835" s="61"/>
      <c r="AN3835" s="61"/>
      <c r="AO3835" s="61"/>
      <c r="AP3835" s="62"/>
      <c r="AQ3835" s="61"/>
      <c r="AR3835" s="61"/>
      <c r="AS3835" s="61"/>
      <c r="AT3835" s="61"/>
      <c r="AU3835" s="61"/>
      <c r="AV3835" s="61"/>
      <c r="AW3835" s="60"/>
    </row>
    <row r="3836" s="59" customFormat="1" customHeight="1" spans="1:49">
      <c r="A3836" s="60"/>
      <c r="B3836" s="60"/>
      <c r="C3836" s="60"/>
      <c r="D3836" s="60"/>
      <c r="H3836" s="61"/>
      <c r="I3836" s="61"/>
      <c r="J3836" s="61"/>
      <c r="K3836" s="61"/>
      <c r="L3836" s="61"/>
      <c r="M3836" s="61"/>
      <c r="N3836" s="61"/>
      <c r="O3836" s="61"/>
      <c r="P3836" s="61"/>
      <c r="Q3836" s="61"/>
      <c r="R3836" s="61"/>
      <c r="S3836" s="61"/>
      <c r="T3836" s="61"/>
      <c r="U3836" s="61"/>
      <c r="V3836" s="61"/>
      <c r="W3836" s="61"/>
      <c r="X3836" s="61"/>
      <c r="Y3836" s="61"/>
      <c r="Z3836" s="61"/>
      <c r="AA3836" s="61"/>
      <c r="AB3836" s="61"/>
      <c r="AC3836" s="61"/>
      <c r="AD3836" s="61"/>
      <c r="AE3836" s="61"/>
      <c r="AF3836" s="61"/>
      <c r="AG3836" s="61"/>
      <c r="AH3836" s="61"/>
      <c r="AI3836" s="61"/>
      <c r="AJ3836" s="61"/>
      <c r="AK3836" s="61"/>
      <c r="AL3836" s="61"/>
      <c r="AM3836" s="61"/>
      <c r="AN3836" s="61"/>
      <c r="AO3836" s="61"/>
      <c r="AP3836" s="62"/>
      <c r="AQ3836" s="61"/>
      <c r="AR3836" s="61"/>
      <c r="AS3836" s="61"/>
      <c r="AT3836" s="61"/>
      <c r="AU3836" s="61"/>
      <c r="AV3836" s="61"/>
      <c r="AW3836" s="60"/>
    </row>
    <row r="3837" s="59" customFormat="1" customHeight="1" spans="1:49">
      <c r="A3837" s="60"/>
      <c r="B3837" s="60"/>
      <c r="C3837" s="60"/>
      <c r="D3837" s="60"/>
      <c r="H3837" s="61"/>
      <c r="I3837" s="61"/>
      <c r="J3837" s="61"/>
      <c r="K3837" s="61"/>
      <c r="L3837" s="61"/>
      <c r="M3837" s="61"/>
      <c r="N3837" s="61"/>
      <c r="O3837" s="61"/>
      <c r="P3837" s="61"/>
      <c r="Q3837" s="61"/>
      <c r="R3837" s="61"/>
      <c r="S3837" s="61"/>
      <c r="T3837" s="61"/>
      <c r="U3837" s="61"/>
      <c r="V3837" s="61"/>
      <c r="W3837" s="61"/>
      <c r="X3837" s="61"/>
      <c r="Y3837" s="61"/>
      <c r="Z3837" s="61"/>
      <c r="AA3837" s="61"/>
      <c r="AB3837" s="61"/>
      <c r="AC3837" s="61"/>
      <c r="AD3837" s="61"/>
      <c r="AE3837" s="61"/>
      <c r="AF3837" s="61"/>
      <c r="AG3837" s="61"/>
      <c r="AH3837" s="61"/>
      <c r="AI3837" s="61"/>
      <c r="AJ3837" s="61"/>
      <c r="AK3837" s="61"/>
      <c r="AL3837" s="61"/>
      <c r="AM3837" s="61"/>
      <c r="AN3837" s="61"/>
      <c r="AO3837" s="61"/>
      <c r="AP3837" s="62"/>
      <c r="AQ3837" s="61"/>
      <c r="AR3837" s="61"/>
      <c r="AS3837" s="61"/>
      <c r="AT3837" s="61"/>
      <c r="AU3837" s="61"/>
      <c r="AV3837" s="61"/>
      <c r="AW3837" s="60"/>
    </row>
    <row r="3838" s="59" customFormat="1" customHeight="1" spans="1:49">
      <c r="A3838" s="60"/>
      <c r="B3838" s="60"/>
      <c r="C3838" s="60"/>
      <c r="D3838" s="60"/>
      <c r="H3838" s="61"/>
      <c r="I3838" s="61"/>
      <c r="J3838" s="61"/>
      <c r="K3838" s="61"/>
      <c r="L3838" s="61"/>
      <c r="M3838" s="61"/>
      <c r="N3838" s="61"/>
      <c r="O3838" s="61"/>
      <c r="P3838" s="61"/>
      <c r="Q3838" s="61"/>
      <c r="R3838" s="61"/>
      <c r="S3838" s="61"/>
      <c r="T3838" s="61"/>
      <c r="U3838" s="61"/>
      <c r="V3838" s="61"/>
      <c r="W3838" s="61"/>
      <c r="X3838" s="61"/>
      <c r="Y3838" s="61"/>
      <c r="Z3838" s="61"/>
      <c r="AA3838" s="61"/>
      <c r="AB3838" s="61"/>
      <c r="AC3838" s="61"/>
      <c r="AD3838" s="61"/>
      <c r="AE3838" s="61"/>
      <c r="AF3838" s="61"/>
      <c r="AG3838" s="61"/>
      <c r="AH3838" s="61"/>
      <c r="AI3838" s="61"/>
      <c r="AJ3838" s="61"/>
      <c r="AK3838" s="61"/>
      <c r="AL3838" s="61"/>
      <c r="AM3838" s="61"/>
      <c r="AN3838" s="61"/>
      <c r="AO3838" s="61"/>
      <c r="AP3838" s="62"/>
      <c r="AQ3838" s="61"/>
      <c r="AR3838" s="61"/>
      <c r="AS3838" s="61"/>
      <c r="AT3838" s="61"/>
      <c r="AU3838" s="61"/>
      <c r="AV3838" s="61"/>
      <c r="AW3838" s="60"/>
    </row>
    <row r="3839" s="59" customFormat="1" customHeight="1" spans="1:49">
      <c r="A3839" s="60"/>
      <c r="B3839" s="60"/>
      <c r="C3839" s="60"/>
      <c r="D3839" s="60"/>
      <c r="H3839" s="61"/>
      <c r="I3839" s="61"/>
      <c r="J3839" s="61"/>
      <c r="K3839" s="61"/>
      <c r="L3839" s="61"/>
      <c r="M3839" s="61"/>
      <c r="N3839" s="61"/>
      <c r="O3839" s="61"/>
      <c r="P3839" s="61"/>
      <c r="Q3839" s="61"/>
      <c r="R3839" s="61"/>
      <c r="S3839" s="61"/>
      <c r="T3839" s="61"/>
      <c r="U3839" s="61"/>
      <c r="V3839" s="61"/>
      <c r="W3839" s="61"/>
      <c r="X3839" s="61"/>
      <c r="Y3839" s="61"/>
      <c r="Z3839" s="61"/>
      <c r="AA3839" s="61"/>
      <c r="AB3839" s="61"/>
      <c r="AC3839" s="61"/>
      <c r="AD3839" s="61"/>
      <c r="AE3839" s="61"/>
      <c r="AF3839" s="61"/>
      <c r="AG3839" s="61"/>
      <c r="AH3839" s="61"/>
      <c r="AI3839" s="61"/>
      <c r="AJ3839" s="61"/>
      <c r="AK3839" s="61"/>
      <c r="AL3839" s="61"/>
      <c r="AM3839" s="61"/>
      <c r="AN3839" s="61"/>
      <c r="AO3839" s="61"/>
      <c r="AP3839" s="62"/>
      <c r="AQ3839" s="61"/>
      <c r="AR3839" s="61"/>
      <c r="AS3839" s="61"/>
      <c r="AT3839" s="61"/>
      <c r="AU3839" s="61"/>
      <c r="AV3839" s="61"/>
      <c r="AW3839" s="60"/>
    </row>
    <row r="3840" s="59" customFormat="1" customHeight="1" spans="1:49">
      <c r="A3840" s="60"/>
      <c r="B3840" s="60"/>
      <c r="C3840" s="60"/>
      <c r="D3840" s="60"/>
      <c r="H3840" s="61"/>
      <c r="I3840" s="61"/>
      <c r="J3840" s="61"/>
      <c r="K3840" s="61"/>
      <c r="L3840" s="61"/>
      <c r="M3840" s="61"/>
      <c r="N3840" s="61"/>
      <c r="O3840" s="61"/>
      <c r="P3840" s="61"/>
      <c r="Q3840" s="61"/>
      <c r="R3840" s="61"/>
      <c r="S3840" s="61"/>
      <c r="T3840" s="61"/>
      <c r="U3840" s="61"/>
      <c r="V3840" s="61"/>
      <c r="W3840" s="61"/>
      <c r="X3840" s="61"/>
      <c r="Y3840" s="61"/>
      <c r="Z3840" s="61"/>
      <c r="AA3840" s="61"/>
      <c r="AB3840" s="61"/>
      <c r="AC3840" s="61"/>
      <c r="AD3840" s="61"/>
      <c r="AE3840" s="61"/>
      <c r="AF3840" s="61"/>
      <c r="AG3840" s="61"/>
      <c r="AH3840" s="61"/>
      <c r="AI3840" s="61"/>
      <c r="AJ3840" s="61"/>
      <c r="AK3840" s="61"/>
      <c r="AL3840" s="61"/>
      <c r="AM3840" s="61"/>
      <c r="AN3840" s="61"/>
      <c r="AO3840" s="61"/>
      <c r="AP3840" s="62"/>
      <c r="AQ3840" s="61"/>
      <c r="AR3840" s="61"/>
      <c r="AS3840" s="61"/>
      <c r="AT3840" s="61"/>
      <c r="AU3840" s="61"/>
      <c r="AV3840" s="61"/>
      <c r="AW3840" s="60"/>
    </row>
    <row r="3841" s="59" customFormat="1" customHeight="1" spans="1:49">
      <c r="A3841" s="60"/>
      <c r="B3841" s="60"/>
      <c r="C3841" s="60"/>
      <c r="D3841" s="60"/>
      <c r="H3841" s="61"/>
      <c r="I3841" s="61"/>
      <c r="J3841" s="61"/>
      <c r="K3841" s="61"/>
      <c r="L3841" s="61"/>
      <c r="M3841" s="61"/>
      <c r="N3841" s="61"/>
      <c r="O3841" s="61"/>
      <c r="P3841" s="61"/>
      <c r="Q3841" s="61"/>
      <c r="R3841" s="61"/>
      <c r="S3841" s="61"/>
      <c r="T3841" s="61"/>
      <c r="U3841" s="61"/>
      <c r="V3841" s="61"/>
      <c r="W3841" s="61"/>
      <c r="X3841" s="61"/>
      <c r="Y3841" s="61"/>
      <c r="Z3841" s="61"/>
      <c r="AA3841" s="61"/>
      <c r="AB3841" s="61"/>
      <c r="AC3841" s="61"/>
      <c r="AD3841" s="61"/>
      <c r="AE3841" s="61"/>
      <c r="AF3841" s="61"/>
      <c r="AG3841" s="61"/>
      <c r="AH3841" s="61"/>
      <c r="AI3841" s="61"/>
      <c r="AJ3841" s="61"/>
      <c r="AK3841" s="61"/>
      <c r="AL3841" s="61"/>
      <c r="AM3841" s="61"/>
      <c r="AN3841" s="61"/>
      <c r="AO3841" s="61"/>
      <c r="AP3841" s="62"/>
      <c r="AQ3841" s="61"/>
      <c r="AR3841" s="61"/>
      <c r="AS3841" s="61"/>
      <c r="AT3841" s="61"/>
      <c r="AU3841" s="61"/>
      <c r="AV3841" s="61"/>
      <c r="AW3841" s="60"/>
    </row>
    <row r="3842" s="59" customFormat="1" customHeight="1" spans="1:49">
      <c r="A3842" s="60"/>
      <c r="B3842" s="60"/>
      <c r="C3842" s="60"/>
      <c r="D3842" s="60"/>
      <c r="H3842" s="61"/>
      <c r="I3842" s="61"/>
      <c r="J3842" s="61"/>
      <c r="K3842" s="61"/>
      <c r="L3842" s="61"/>
      <c r="M3842" s="61"/>
      <c r="N3842" s="61"/>
      <c r="O3842" s="61"/>
      <c r="P3842" s="61"/>
      <c r="Q3842" s="61"/>
      <c r="R3842" s="61"/>
      <c r="S3842" s="61"/>
      <c r="T3842" s="61"/>
      <c r="U3842" s="61"/>
      <c r="V3842" s="61"/>
      <c r="W3842" s="61"/>
      <c r="X3842" s="61"/>
      <c r="Y3842" s="61"/>
      <c r="Z3842" s="61"/>
      <c r="AA3842" s="61"/>
      <c r="AB3842" s="61"/>
      <c r="AC3842" s="61"/>
      <c r="AD3842" s="61"/>
      <c r="AE3842" s="61"/>
      <c r="AF3842" s="61"/>
      <c r="AG3842" s="61"/>
      <c r="AH3842" s="61"/>
      <c r="AI3842" s="61"/>
      <c r="AJ3842" s="61"/>
      <c r="AK3842" s="61"/>
      <c r="AL3842" s="61"/>
      <c r="AM3842" s="61"/>
      <c r="AN3842" s="61"/>
      <c r="AO3842" s="61"/>
      <c r="AP3842" s="62"/>
      <c r="AQ3842" s="61"/>
      <c r="AR3842" s="61"/>
      <c r="AS3842" s="61"/>
      <c r="AT3842" s="61"/>
      <c r="AU3842" s="61"/>
      <c r="AV3842" s="61"/>
      <c r="AW3842" s="60"/>
    </row>
    <row r="3843" s="59" customFormat="1" customHeight="1" spans="1:49">
      <c r="A3843" s="60"/>
      <c r="B3843" s="60"/>
      <c r="C3843" s="60"/>
      <c r="D3843" s="60"/>
      <c r="H3843" s="61"/>
      <c r="I3843" s="61"/>
      <c r="J3843" s="61"/>
      <c r="K3843" s="61"/>
      <c r="L3843" s="61"/>
      <c r="M3843" s="61"/>
      <c r="N3843" s="61"/>
      <c r="O3843" s="61"/>
      <c r="P3843" s="61"/>
      <c r="Q3843" s="61"/>
      <c r="R3843" s="61"/>
      <c r="S3843" s="61"/>
      <c r="T3843" s="61"/>
      <c r="U3843" s="61"/>
      <c r="V3843" s="61"/>
      <c r="W3843" s="61"/>
      <c r="X3843" s="61"/>
      <c r="Y3843" s="61"/>
      <c r="Z3843" s="61"/>
      <c r="AA3843" s="61"/>
      <c r="AB3843" s="61"/>
      <c r="AC3843" s="61"/>
      <c r="AD3843" s="61"/>
      <c r="AE3843" s="61"/>
      <c r="AF3843" s="61"/>
      <c r="AG3843" s="61"/>
      <c r="AH3843" s="61"/>
      <c r="AI3843" s="61"/>
      <c r="AJ3843" s="61"/>
      <c r="AK3843" s="61"/>
      <c r="AL3843" s="61"/>
      <c r="AM3843" s="61"/>
      <c r="AN3843" s="61"/>
      <c r="AO3843" s="61"/>
      <c r="AP3843" s="62"/>
      <c r="AQ3843" s="61"/>
      <c r="AR3843" s="61"/>
      <c r="AS3843" s="61"/>
      <c r="AT3843" s="61"/>
      <c r="AU3843" s="61"/>
      <c r="AV3843" s="61"/>
      <c r="AW3843" s="60"/>
    </row>
    <row r="3844" s="59" customFormat="1" customHeight="1" spans="1:49">
      <c r="A3844" s="60"/>
      <c r="B3844" s="60"/>
      <c r="C3844" s="60"/>
      <c r="D3844" s="60"/>
      <c r="H3844" s="61"/>
      <c r="I3844" s="61"/>
      <c r="J3844" s="61"/>
      <c r="K3844" s="61"/>
      <c r="L3844" s="61"/>
      <c r="M3844" s="61"/>
      <c r="N3844" s="61"/>
      <c r="O3844" s="61"/>
      <c r="P3844" s="61"/>
      <c r="Q3844" s="61"/>
      <c r="R3844" s="61"/>
      <c r="S3844" s="61"/>
      <c r="T3844" s="61"/>
      <c r="U3844" s="61"/>
      <c r="V3844" s="61"/>
      <c r="W3844" s="61"/>
      <c r="X3844" s="61"/>
      <c r="Y3844" s="61"/>
      <c r="Z3844" s="61"/>
      <c r="AA3844" s="61"/>
      <c r="AB3844" s="61"/>
      <c r="AC3844" s="61"/>
      <c r="AD3844" s="61"/>
      <c r="AE3844" s="61"/>
      <c r="AF3844" s="61"/>
      <c r="AG3844" s="61"/>
      <c r="AH3844" s="61"/>
      <c r="AI3844" s="61"/>
      <c r="AJ3844" s="61"/>
      <c r="AK3844" s="61"/>
      <c r="AL3844" s="61"/>
      <c r="AM3844" s="61"/>
      <c r="AN3844" s="61"/>
      <c r="AO3844" s="61"/>
      <c r="AP3844" s="62"/>
      <c r="AQ3844" s="61"/>
      <c r="AR3844" s="61"/>
      <c r="AS3844" s="61"/>
      <c r="AT3844" s="61"/>
      <c r="AU3844" s="61"/>
      <c r="AV3844" s="61"/>
      <c r="AW3844" s="60"/>
    </row>
    <row r="3845" s="59" customFormat="1" customHeight="1" spans="1:49">
      <c r="A3845" s="60"/>
      <c r="B3845" s="60"/>
      <c r="C3845" s="60"/>
      <c r="D3845" s="60"/>
      <c r="H3845" s="61"/>
      <c r="I3845" s="61"/>
      <c r="J3845" s="61"/>
      <c r="K3845" s="61"/>
      <c r="L3845" s="61"/>
      <c r="M3845" s="61"/>
      <c r="N3845" s="61"/>
      <c r="O3845" s="61"/>
      <c r="P3845" s="61"/>
      <c r="Q3845" s="61"/>
      <c r="R3845" s="61"/>
      <c r="S3845" s="61"/>
      <c r="T3845" s="61"/>
      <c r="U3845" s="61"/>
      <c r="V3845" s="61"/>
      <c r="W3845" s="61"/>
      <c r="X3845" s="61"/>
      <c r="Y3845" s="61"/>
      <c r="Z3845" s="61"/>
      <c r="AA3845" s="61"/>
      <c r="AB3845" s="61"/>
      <c r="AC3845" s="61"/>
      <c r="AD3845" s="61"/>
      <c r="AE3845" s="61"/>
      <c r="AF3845" s="61"/>
      <c r="AG3845" s="61"/>
      <c r="AH3845" s="61"/>
      <c r="AI3845" s="61"/>
      <c r="AJ3845" s="61"/>
      <c r="AK3845" s="61"/>
      <c r="AL3845" s="61"/>
      <c r="AM3845" s="61"/>
      <c r="AN3845" s="61"/>
      <c r="AO3845" s="61"/>
      <c r="AP3845" s="62"/>
      <c r="AQ3845" s="61"/>
      <c r="AR3845" s="61"/>
      <c r="AS3845" s="61"/>
      <c r="AT3845" s="61"/>
      <c r="AU3845" s="61"/>
      <c r="AV3845" s="61"/>
      <c r="AW3845" s="60"/>
    </row>
    <row r="3846" s="59" customFormat="1" customHeight="1" spans="1:49">
      <c r="A3846" s="60"/>
      <c r="B3846" s="60"/>
      <c r="C3846" s="60"/>
      <c r="D3846" s="60"/>
      <c r="H3846" s="61"/>
      <c r="I3846" s="61"/>
      <c r="J3846" s="61"/>
      <c r="K3846" s="61"/>
      <c r="L3846" s="61"/>
      <c r="M3846" s="61"/>
      <c r="N3846" s="61"/>
      <c r="O3846" s="61"/>
      <c r="P3846" s="61"/>
      <c r="Q3846" s="61"/>
      <c r="R3846" s="61"/>
      <c r="S3846" s="61"/>
      <c r="T3846" s="61"/>
      <c r="U3846" s="61"/>
      <c r="V3846" s="61"/>
      <c r="W3846" s="61"/>
      <c r="X3846" s="61"/>
      <c r="Y3846" s="61"/>
      <c r="Z3846" s="61"/>
      <c r="AA3846" s="61"/>
      <c r="AB3846" s="61"/>
      <c r="AC3846" s="61"/>
      <c r="AD3846" s="61"/>
      <c r="AE3846" s="61"/>
      <c r="AF3846" s="61"/>
      <c r="AG3846" s="61"/>
      <c r="AH3846" s="61"/>
      <c r="AI3846" s="61"/>
      <c r="AJ3846" s="61"/>
      <c r="AK3846" s="61"/>
      <c r="AL3846" s="61"/>
      <c r="AM3846" s="61"/>
      <c r="AN3846" s="61"/>
      <c r="AO3846" s="61"/>
      <c r="AP3846" s="62"/>
      <c r="AQ3846" s="61"/>
      <c r="AR3846" s="61"/>
      <c r="AS3846" s="61"/>
      <c r="AT3846" s="61"/>
      <c r="AU3846" s="61"/>
      <c r="AV3846" s="61"/>
      <c r="AW3846" s="60"/>
    </row>
    <row r="3847" s="59" customFormat="1" customHeight="1" spans="1:49">
      <c r="A3847" s="60"/>
      <c r="B3847" s="60"/>
      <c r="C3847" s="60"/>
      <c r="D3847" s="60"/>
      <c r="H3847" s="61"/>
      <c r="I3847" s="61"/>
      <c r="J3847" s="61"/>
      <c r="K3847" s="61"/>
      <c r="L3847" s="61"/>
      <c r="M3847" s="61"/>
      <c r="N3847" s="61"/>
      <c r="O3847" s="61"/>
      <c r="P3847" s="61"/>
      <c r="Q3847" s="61"/>
      <c r="R3847" s="61"/>
      <c r="S3847" s="61"/>
      <c r="T3847" s="61"/>
      <c r="U3847" s="61"/>
      <c r="V3847" s="61"/>
      <c r="W3847" s="61"/>
      <c r="X3847" s="61"/>
      <c r="Y3847" s="61"/>
      <c r="Z3847" s="61"/>
      <c r="AA3847" s="61"/>
      <c r="AB3847" s="61"/>
      <c r="AC3847" s="61"/>
      <c r="AD3847" s="61"/>
      <c r="AE3847" s="61"/>
      <c r="AF3847" s="61"/>
      <c r="AG3847" s="61"/>
      <c r="AH3847" s="61"/>
      <c r="AI3847" s="61"/>
      <c r="AJ3847" s="61"/>
      <c r="AK3847" s="61"/>
      <c r="AL3847" s="61"/>
      <c r="AM3847" s="61"/>
      <c r="AN3847" s="61"/>
      <c r="AO3847" s="61"/>
      <c r="AP3847" s="62"/>
      <c r="AQ3847" s="61"/>
      <c r="AR3847" s="61"/>
      <c r="AS3847" s="61"/>
      <c r="AT3847" s="61"/>
      <c r="AU3847" s="61"/>
      <c r="AV3847" s="61"/>
      <c r="AW3847" s="60"/>
    </row>
    <row r="3848" s="59" customFormat="1" customHeight="1" spans="1:49">
      <c r="A3848" s="60"/>
      <c r="B3848" s="60"/>
      <c r="C3848" s="60"/>
      <c r="D3848" s="60"/>
      <c r="H3848" s="61"/>
      <c r="I3848" s="61"/>
      <c r="J3848" s="61"/>
      <c r="K3848" s="61"/>
      <c r="L3848" s="61"/>
      <c r="M3848" s="61"/>
      <c r="N3848" s="61"/>
      <c r="O3848" s="61"/>
      <c r="P3848" s="61"/>
      <c r="Q3848" s="61"/>
      <c r="R3848" s="61"/>
      <c r="S3848" s="61"/>
      <c r="T3848" s="61"/>
      <c r="U3848" s="61"/>
      <c r="V3848" s="61"/>
      <c r="W3848" s="61"/>
      <c r="X3848" s="61"/>
      <c r="Y3848" s="61"/>
      <c r="Z3848" s="61"/>
      <c r="AA3848" s="61"/>
      <c r="AB3848" s="61"/>
      <c r="AC3848" s="61"/>
      <c r="AD3848" s="61"/>
      <c r="AE3848" s="61"/>
      <c r="AF3848" s="61"/>
      <c r="AG3848" s="61"/>
      <c r="AH3848" s="61"/>
      <c r="AI3848" s="61"/>
      <c r="AJ3848" s="61"/>
      <c r="AK3848" s="61"/>
      <c r="AL3848" s="61"/>
      <c r="AM3848" s="61"/>
      <c r="AN3848" s="61"/>
      <c r="AO3848" s="61"/>
      <c r="AP3848" s="62"/>
      <c r="AQ3848" s="61"/>
      <c r="AR3848" s="61"/>
      <c r="AS3848" s="61"/>
      <c r="AT3848" s="61"/>
      <c r="AU3848" s="61"/>
      <c r="AV3848" s="61"/>
      <c r="AW3848" s="60"/>
    </row>
    <row r="3849" s="59" customFormat="1" customHeight="1" spans="1:49">
      <c r="A3849" s="60"/>
      <c r="B3849" s="60"/>
      <c r="C3849" s="60"/>
      <c r="D3849" s="60"/>
      <c r="H3849" s="61"/>
      <c r="I3849" s="61"/>
      <c r="J3849" s="61"/>
      <c r="K3849" s="61"/>
      <c r="L3849" s="61"/>
      <c r="M3849" s="61"/>
      <c r="N3849" s="61"/>
      <c r="O3849" s="61"/>
      <c r="P3849" s="61"/>
      <c r="Q3849" s="61"/>
      <c r="R3849" s="61"/>
      <c r="S3849" s="61"/>
      <c r="T3849" s="61"/>
      <c r="U3849" s="61"/>
      <c r="V3849" s="61"/>
      <c r="W3849" s="61"/>
      <c r="X3849" s="61"/>
      <c r="Y3849" s="61"/>
      <c r="Z3849" s="61"/>
      <c r="AA3849" s="61"/>
      <c r="AB3849" s="61"/>
      <c r="AC3849" s="61"/>
      <c r="AD3849" s="61"/>
      <c r="AE3849" s="61"/>
      <c r="AF3849" s="61"/>
      <c r="AG3849" s="61"/>
      <c r="AH3849" s="61"/>
      <c r="AI3849" s="61"/>
      <c r="AJ3849" s="61"/>
      <c r="AK3849" s="61"/>
      <c r="AL3849" s="61"/>
      <c r="AM3849" s="61"/>
      <c r="AN3849" s="61"/>
      <c r="AO3849" s="61"/>
      <c r="AP3849" s="62"/>
      <c r="AQ3849" s="61"/>
      <c r="AR3849" s="61"/>
      <c r="AS3849" s="61"/>
      <c r="AT3849" s="61"/>
      <c r="AU3849" s="61"/>
      <c r="AV3849" s="61"/>
      <c r="AW3849" s="60"/>
    </row>
    <row r="3850" s="59" customFormat="1" customHeight="1" spans="1:49">
      <c r="A3850" s="60"/>
      <c r="B3850" s="60"/>
      <c r="C3850" s="60"/>
      <c r="D3850" s="60"/>
      <c r="H3850" s="61"/>
      <c r="I3850" s="61"/>
      <c r="J3850" s="61"/>
      <c r="K3850" s="61"/>
      <c r="L3850" s="61"/>
      <c r="M3850" s="61"/>
      <c r="N3850" s="61"/>
      <c r="O3850" s="61"/>
      <c r="P3850" s="61"/>
      <c r="Q3850" s="61"/>
      <c r="R3850" s="61"/>
      <c r="S3850" s="61"/>
      <c r="T3850" s="61"/>
      <c r="U3850" s="61"/>
      <c r="V3850" s="61"/>
      <c r="W3850" s="61"/>
      <c r="X3850" s="61"/>
      <c r="Y3850" s="61"/>
      <c r="Z3850" s="61"/>
      <c r="AA3850" s="61"/>
      <c r="AB3850" s="61"/>
      <c r="AC3850" s="61"/>
      <c r="AD3850" s="61"/>
      <c r="AE3850" s="61"/>
      <c r="AF3850" s="61"/>
      <c r="AG3850" s="61"/>
      <c r="AH3850" s="61"/>
      <c r="AI3850" s="61"/>
      <c r="AJ3850" s="61"/>
      <c r="AK3850" s="61"/>
      <c r="AL3850" s="61"/>
      <c r="AM3850" s="61"/>
      <c r="AN3850" s="61"/>
      <c r="AO3850" s="61"/>
      <c r="AP3850" s="62"/>
      <c r="AQ3850" s="61"/>
      <c r="AR3850" s="61"/>
      <c r="AS3850" s="61"/>
      <c r="AT3850" s="61"/>
      <c r="AU3850" s="61"/>
      <c r="AV3850" s="61"/>
      <c r="AW3850" s="60"/>
    </row>
    <row r="3851" s="59" customFormat="1" customHeight="1" spans="1:49">
      <c r="A3851" s="60"/>
      <c r="B3851" s="60"/>
      <c r="C3851" s="60"/>
      <c r="D3851" s="60"/>
      <c r="H3851" s="61"/>
      <c r="I3851" s="61"/>
      <c r="J3851" s="61"/>
      <c r="K3851" s="61"/>
      <c r="L3851" s="61"/>
      <c r="M3851" s="61"/>
      <c r="N3851" s="61"/>
      <c r="O3851" s="61"/>
      <c r="P3851" s="61"/>
      <c r="Q3851" s="61"/>
      <c r="R3851" s="61"/>
      <c r="S3851" s="61"/>
      <c r="T3851" s="61"/>
      <c r="U3851" s="61"/>
      <c r="V3851" s="61"/>
      <c r="W3851" s="61"/>
      <c r="X3851" s="61"/>
      <c r="Y3851" s="61"/>
      <c r="Z3851" s="61"/>
      <c r="AA3851" s="61"/>
      <c r="AB3851" s="61"/>
      <c r="AC3851" s="61"/>
      <c r="AD3851" s="61"/>
      <c r="AE3851" s="61"/>
      <c r="AF3851" s="61"/>
      <c r="AG3851" s="61"/>
      <c r="AH3851" s="61"/>
      <c r="AI3851" s="61"/>
      <c r="AJ3851" s="61"/>
      <c r="AK3851" s="61"/>
      <c r="AL3851" s="61"/>
      <c r="AM3851" s="61"/>
      <c r="AN3851" s="61"/>
      <c r="AO3851" s="61"/>
      <c r="AP3851" s="62"/>
      <c r="AQ3851" s="61"/>
      <c r="AR3851" s="61"/>
      <c r="AS3851" s="61"/>
      <c r="AT3851" s="61"/>
      <c r="AU3851" s="61"/>
      <c r="AV3851" s="61"/>
      <c r="AW3851" s="60"/>
    </row>
    <row r="3852" s="59" customFormat="1" customHeight="1" spans="1:49">
      <c r="A3852" s="60"/>
      <c r="B3852" s="60"/>
      <c r="C3852" s="60"/>
      <c r="D3852" s="60"/>
      <c r="H3852" s="61"/>
      <c r="I3852" s="61"/>
      <c r="J3852" s="61"/>
      <c r="K3852" s="61"/>
      <c r="L3852" s="61"/>
      <c r="M3852" s="61"/>
      <c r="N3852" s="61"/>
      <c r="O3852" s="61"/>
      <c r="P3852" s="61"/>
      <c r="Q3852" s="61"/>
      <c r="R3852" s="61"/>
      <c r="S3852" s="61"/>
      <c r="T3852" s="61"/>
      <c r="U3852" s="61"/>
      <c r="V3852" s="61"/>
      <c r="W3852" s="61"/>
      <c r="X3852" s="61"/>
      <c r="Y3852" s="61"/>
      <c r="Z3852" s="61"/>
      <c r="AA3852" s="61"/>
      <c r="AB3852" s="61"/>
      <c r="AC3852" s="61"/>
      <c r="AD3852" s="61"/>
      <c r="AE3852" s="61"/>
      <c r="AF3852" s="61"/>
      <c r="AG3852" s="61"/>
      <c r="AH3852" s="61"/>
      <c r="AI3852" s="61"/>
      <c r="AJ3852" s="61"/>
      <c r="AK3852" s="61"/>
      <c r="AL3852" s="61"/>
      <c r="AM3852" s="61"/>
      <c r="AN3852" s="61"/>
      <c r="AO3852" s="61"/>
      <c r="AP3852" s="62"/>
      <c r="AQ3852" s="61"/>
      <c r="AR3852" s="61"/>
      <c r="AS3852" s="61"/>
      <c r="AT3852" s="61"/>
      <c r="AU3852" s="61"/>
      <c r="AV3852" s="61"/>
      <c r="AW3852" s="60"/>
    </row>
    <row r="3853" s="59" customFormat="1" customHeight="1" spans="1:49">
      <c r="A3853" s="60"/>
      <c r="B3853" s="60"/>
      <c r="C3853" s="60"/>
      <c r="D3853" s="60"/>
      <c r="H3853" s="61"/>
      <c r="I3853" s="61"/>
      <c r="J3853" s="61"/>
      <c r="K3853" s="61"/>
      <c r="L3853" s="61"/>
      <c r="M3853" s="61"/>
      <c r="N3853" s="61"/>
      <c r="O3853" s="61"/>
      <c r="P3853" s="61"/>
      <c r="Q3853" s="61"/>
      <c r="R3853" s="61"/>
      <c r="S3853" s="61"/>
      <c r="T3853" s="61"/>
      <c r="U3853" s="61"/>
      <c r="V3853" s="61"/>
      <c r="W3853" s="61"/>
      <c r="X3853" s="61"/>
      <c r="Y3853" s="61"/>
      <c r="Z3853" s="61"/>
      <c r="AA3853" s="61"/>
      <c r="AB3853" s="61"/>
      <c r="AC3853" s="61"/>
      <c r="AD3853" s="61"/>
      <c r="AE3853" s="61"/>
      <c r="AF3853" s="61"/>
      <c r="AG3853" s="61"/>
      <c r="AH3853" s="61"/>
      <c r="AI3853" s="61"/>
      <c r="AJ3853" s="61"/>
      <c r="AK3853" s="61"/>
      <c r="AL3853" s="61"/>
      <c r="AM3853" s="61"/>
      <c r="AN3853" s="61"/>
      <c r="AO3853" s="61"/>
      <c r="AP3853" s="62"/>
      <c r="AQ3853" s="61"/>
      <c r="AR3853" s="61"/>
      <c r="AS3853" s="61"/>
      <c r="AT3853" s="61"/>
      <c r="AU3853" s="61"/>
      <c r="AV3853" s="61"/>
      <c r="AW3853" s="60"/>
    </row>
    <row r="3854" s="59" customFormat="1" customHeight="1" spans="1:49">
      <c r="A3854" s="60"/>
      <c r="B3854" s="60"/>
      <c r="C3854" s="60"/>
      <c r="D3854" s="60"/>
      <c r="H3854" s="61"/>
      <c r="I3854" s="61"/>
      <c r="J3854" s="61"/>
      <c r="K3854" s="61"/>
      <c r="L3854" s="61"/>
      <c r="M3854" s="61"/>
      <c r="N3854" s="61"/>
      <c r="O3854" s="61"/>
      <c r="P3854" s="61"/>
      <c r="Q3854" s="61"/>
      <c r="R3854" s="61"/>
      <c r="S3854" s="61"/>
      <c r="T3854" s="61"/>
      <c r="U3854" s="61"/>
      <c r="V3854" s="61"/>
      <c r="W3854" s="61"/>
      <c r="X3854" s="61"/>
      <c r="Y3854" s="61"/>
      <c r="Z3854" s="61"/>
      <c r="AA3854" s="61"/>
      <c r="AB3854" s="61"/>
      <c r="AC3854" s="61"/>
      <c r="AD3854" s="61"/>
      <c r="AE3854" s="61"/>
      <c r="AF3854" s="61"/>
      <c r="AG3854" s="61"/>
      <c r="AH3854" s="61"/>
      <c r="AI3854" s="61"/>
      <c r="AJ3854" s="61"/>
      <c r="AK3854" s="61"/>
      <c r="AL3854" s="61"/>
      <c r="AM3854" s="61"/>
      <c r="AN3854" s="61"/>
      <c r="AO3854" s="61"/>
      <c r="AP3854" s="62"/>
      <c r="AQ3854" s="61"/>
      <c r="AR3854" s="61"/>
      <c r="AS3854" s="61"/>
      <c r="AT3854" s="61"/>
      <c r="AU3854" s="61"/>
      <c r="AV3854" s="61"/>
      <c r="AW3854" s="60"/>
    </row>
    <row r="3855" s="59" customFormat="1" customHeight="1" spans="1:49">
      <c r="A3855" s="60"/>
      <c r="B3855" s="60"/>
      <c r="C3855" s="60"/>
      <c r="D3855" s="60"/>
      <c r="H3855" s="61"/>
      <c r="I3855" s="61"/>
      <c r="J3855" s="61"/>
      <c r="K3855" s="61"/>
      <c r="L3855" s="61"/>
      <c r="M3855" s="61"/>
      <c r="N3855" s="61"/>
      <c r="O3855" s="61"/>
      <c r="P3855" s="61"/>
      <c r="Q3855" s="61"/>
      <c r="R3855" s="61"/>
      <c r="S3855" s="61"/>
      <c r="T3855" s="61"/>
      <c r="U3855" s="61"/>
      <c r="V3855" s="61"/>
      <c r="W3855" s="61"/>
      <c r="X3855" s="61"/>
      <c r="Y3855" s="61"/>
      <c r="Z3855" s="61"/>
      <c r="AA3855" s="61"/>
      <c r="AB3855" s="61"/>
      <c r="AC3855" s="61"/>
      <c r="AD3855" s="61"/>
      <c r="AE3855" s="61"/>
      <c r="AF3855" s="61"/>
      <c r="AG3855" s="61"/>
      <c r="AH3855" s="61"/>
      <c r="AI3855" s="61"/>
      <c r="AJ3855" s="61"/>
      <c r="AK3855" s="61"/>
      <c r="AL3855" s="61"/>
      <c r="AM3855" s="61"/>
      <c r="AN3855" s="61"/>
      <c r="AO3855" s="61"/>
      <c r="AP3855" s="62"/>
      <c r="AQ3855" s="61"/>
      <c r="AR3855" s="61"/>
      <c r="AS3855" s="61"/>
      <c r="AT3855" s="61"/>
      <c r="AU3855" s="61"/>
      <c r="AV3855" s="61"/>
      <c r="AW3855" s="60"/>
    </row>
    <row r="3856" s="59" customFormat="1" customHeight="1" spans="1:49">
      <c r="A3856" s="60"/>
      <c r="B3856" s="60"/>
      <c r="C3856" s="60"/>
      <c r="D3856" s="60"/>
      <c r="H3856" s="61"/>
      <c r="I3856" s="61"/>
      <c r="J3856" s="61"/>
      <c r="K3856" s="61"/>
      <c r="L3856" s="61"/>
      <c r="M3856" s="61"/>
      <c r="N3856" s="61"/>
      <c r="O3856" s="61"/>
      <c r="P3856" s="61"/>
      <c r="Q3856" s="61"/>
      <c r="R3856" s="61"/>
      <c r="S3856" s="61"/>
      <c r="T3856" s="61"/>
      <c r="U3856" s="61"/>
      <c r="V3856" s="61"/>
      <c r="W3856" s="61"/>
      <c r="X3856" s="61"/>
      <c r="Y3856" s="61"/>
      <c r="Z3856" s="61"/>
      <c r="AA3856" s="61"/>
      <c r="AB3856" s="61"/>
      <c r="AC3856" s="61"/>
      <c r="AD3856" s="61"/>
      <c r="AE3856" s="61"/>
      <c r="AF3856" s="61"/>
      <c r="AG3856" s="61"/>
      <c r="AH3856" s="61"/>
      <c r="AI3856" s="61"/>
      <c r="AJ3856" s="61"/>
      <c r="AK3856" s="61"/>
      <c r="AL3856" s="61"/>
      <c r="AM3856" s="61"/>
      <c r="AN3856" s="61"/>
      <c r="AO3856" s="61"/>
      <c r="AP3856" s="62"/>
      <c r="AQ3856" s="61"/>
      <c r="AR3856" s="61"/>
      <c r="AS3856" s="61"/>
      <c r="AT3856" s="61"/>
      <c r="AU3856" s="61"/>
      <c r="AV3856" s="61"/>
      <c r="AW3856" s="60"/>
    </row>
    <row r="3857" s="59" customFormat="1" customHeight="1" spans="1:49">
      <c r="A3857" s="60"/>
      <c r="B3857" s="60"/>
      <c r="C3857" s="60"/>
      <c r="D3857" s="60"/>
      <c r="H3857" s="61"/>
      <c r="I3857" s="61"/>
      <c r="J3857" s="61"/>
      <c r="K3857" s="61"/>
      <c r="L3857" s="61"/>
      <c r="M3857" s="61"/>
      <c r="N3857" s="61"/>
      <c r="O3857" s="61"/>
      <c r="P3857" s="61"/>
      <c r="Q3857" s="61"/>
      <c r="R3857" s="61"/>
      <c r="S3857" s="61"/>
      <c r="T3857" s="61"/>
      <c r="U3857" s="61"/>
      <c r="V3857" s="61"/>
      <c r="W3857" s="61"/>
      <c r="X3857" s="61"/>
      <c r="Y3857" s="61"/>
      <c r="Z3857" s="61"/>
      <c r="AA3857" s="61"/>
      <c r="AB3857" s="61"/>
      <c r="AC3857" s="61"/>
      <c r="AD3857" s="61"/>
      <c r="AE3857" s="61"/>
      <c r="AF3857" s="61"/>
      <c r="AG3857" s="61"/>
      <c r="AH3857" s="61"/>
      <c r="AI3857" s="61"/>
      <c r="AJ3857" s="61"/>
      <c r="AK3857" s="61"/>
      <c r="AL3857" s="61"/>
      <c r="AM3857" s="61"/>
      <c r="AN3857" s="61"/>
      <c r="AO3857" s="61"/>
      <c r="AP3857" s="62"/>
      <c r="AQ3857" s="61"/>
      <c r="AR3857" s="61"/>
      <c r="AS3857" s="61"/>
      <c r="AT3857" s="61"/>
      <c r="AU3857" s="61"/>
      <c r="AV3857" s="61"/>
      <c r="AW3857" s="60"/>
    </row>
    <row r="3858" s="59" customFormat="1" customHeight="1" spans="1:49">
      <c r="A3858" s="60"/>
      <c r="B3858" s="60"/>
      <c r="C3858" s="60"/>
      <c r="D3858" s="60"/>
      <c r="H3858" s="61"/>
      <c r="I3858" s="61"/>
      <c r="J3858" s="61"/>
      <c r="K3858" s="61"/>
      <c r="L3858" s="61"/>
      <c r="M3858" s="61"/>
      <c r="N3858" s="61"/>
      <c r="O3858" s="61"/>
      <c r="P3858" s="61"/>
      <c r="Q3858" s="61"/>
      <c r="R3858" s="61"/>
      <c r="S3858" s="61"/>
      <c r="T3858" s="61"/>
      <c r="U3858" s="61"/>
      <c r="V3858" s="61"/>
      <c r="W3858" s="61"/>
      <c r="X3858" s="61"/>
      <c r="Y3858" s="61"/>
      <c r="Z3858" s="61"/>
      <c r="AA3858" s="61"/>
      <c r="AB3858" s="61"/>
      <c r="AC3858" s="61"/>
      <c r="AD3858" s="61"/>
      <c r="AE3858" s="61"/>
      <c r="AF3858" s="61"/>
      <c r="AG3858" s="61"/>
      <c r="AH3858" s="61"/>
      <c r="AI3858" s="61"/>
      <c r="AJ3858" s="61"/>
      <c r="AK3858" s="61"/>
      <c r="AL3858" s="61"/>
      <c r="AM3858" s="61"/>
      <c r="AN3858" s="61"/>
      <c r="AO3858" s="61"/>
      <c r="AP3858" s="62"/>
      <c r="AQ3858" s="61"/>
      <c r="AR3858" s="61"/>
      <c r="AS3858" s="61"/>
      <c r="AT3858" s="61"/>
      <c r="AU3858" s="61"/>
      <c r="AV3858" s="61"/>
      <c r="AW3858" s="60"/>
    </row>
    <row r="3859" s="59" customFormat="1" customHeight="1" spans="1:49">
      <c r="A3859" s="60"/>
      <c r="B3859" s="60"/>
      <c r="C3859" s="60"/>
      <c r="D3859" s="60"/>
      <c r="H3859" s="61"/>
      <c r="I3859" s="61"/>
      <c r="J3859" s="61"/>
      <c r="K3859" s="61"/>
      <c r="L3859" s="61"/>
      <c r="M3859" s="61"/>
      <c r="N3859" s="61"/>
      <c r="O3859" s="61"/>
      <c r="P3859" s="61"/>
      <c r="Q3859" s="61"/>
      <c r="R3859" s="61"/>
      <c r="S3859" s="61"/>
      <c r="T3859" s="61"/>
      <c r="U3859" s="61"/>
      <c r="V3859" s="61"/>
      <c r="W3859" s="61"/>
      <c r="X3859" s="61"/>
      <c r="Y3859" s="61"/>
      <c r="Z3859" s="61"/>
      <c r="AA3859" s="61"/>
      <c r="AB3859" s="61"/>
      <c r="AC3859" s="61"/>
      <c r="AD3859" s="61"/>
      <c r="AE3859" s="61"/>
      <c r="AF3859" s="61"/>
      <c r="AG3859" s="61"/>
      <c r="AH3859" s="61"/>
      <c r="AI3859" s="61"/>
      <c r="AJ3859" s="61"/>
      <c r="AK3859" s="61"/>
      <c r="AL3859" s="61"/>
      <c r="AM3859" s="61"/>
      <c r="AN3859" s="61"/>
      <c r="AO3859" s="61"/>
      <c r="AP3859" s="62"/>
      <c r="AQ3859" s="61"/>
      <c r="AR3859" s="61"/>
      <c r="AS3859" s="61"/>
      <c r="AT3859" s="61"/>
      <c r="AU3859" s="61"/>
      <c r="AV3859" s="61"/>
      <c r="AW3859" s="60"/>
    </row>
    <row r="3860" s="59" customFormat="1" customHeight="1" spans="1:49">
      <c r="A3860" s="60"/>
      <c r="B3860" s="60"/>
      <c r="C3860" s="60"/>
      <c r="D3860" s="60"/>
      <c r="H3860" s="61"/>
      <c r="I3860" s="61"/>
      <c r="J3860" s="61"/>
      <c r="K3860" s="61"/>
      <c r="L3860" s="61"/>
      <c r="M3860" s="61"/>
      <c r="N3860" s="61"/>
      <c r="O3860" s="61"/>
      <c r="P3860" s="61"/>
      <c r="Q3860" s="61"/>
      <c r="R3860" s="61"/>
      <c r="S3860" s="61"/>
      <c r="T3860" s="61"/>
      <c r="U3860" s="61"/>
      <c r="V3860" s="61"/>
      <c r="W3860" s="61"/>
      <c r="X3860" s="61"/>
      <c r="Y3860" s="61"/>
      <c r="Z3860" s="61"/>
      <c r="AA3860" s="61"/>
      <c r="AB3860" s="61"/>
      <c r="AC3860" s="61"/>
      <c r="AD3860" s="61"/>
      <c r="AE3860" s="61"/>
      <c r="AF3860" s="61"/>
      <c r="AG3860" s="61"/>
      <c r="AH3860" s="61"/>
      <c r="AI3860" s="61"/>
      <c r="AJ3860" s="61"/>
      <c r="AK3860" s="61"/>
      <c r="AL3860" s="61"/>
      <c r="AM3860" s="61"/>
      <c r="AN3860" s="61"/>
      <c r="AO3860" s="61"/>
      <c r="AP3860" s="62"/>
      <c r="AQ3860" s="61"/>
      <c r="AR3860" s="61"/>
      <c r="AS3860" s="61"/>
      <c r="AT3860" s="61"/>
      <c r="AU3860" s="61"/>
      <c r="AV3860" s="61"/>
      <c r="AW3860" s="60"/>
    </row>
    <row r="3861" s="59" customFormat="1" customHeight="1" spans="1:49">
      <c r="A3861" s="60"/>
      <c r="B3861" s="60"/>
      <c r="C3861" s="60"/>
      <c r="D3861" s="60"/>
      <c r="H3861" s="61"/>
      <c r="I3861" s="61"/>
      <c r="J3861" s="61"/>
      <c r="K3861" s="61"/>
      <c r="L3861" s="61"/>
      <c r="M3861" s="61"/>
      <c r="N3861" s="61"/>
      <c r="O3861" s="61"/>
      <c r="P3861" s="61"/>
      <c r="Q3861" s="61"/>
      <c r="R3861" s="61"/>
      <c r="S3861" s="61"/>
      <c r="T3861" s="61"/>
      <c r="U3861" s="61"/>
      <c r="V3861" s="61"/>
      <c r="W3861" s="61"/>
      <c r="X3861" s="61"/>
      <c r="Y3861" s="61"/>
      <c r="Z3861" s="61"/>
      <c r="AA3861" s="61"/>
      <c r="AB3861" s="61"/>
      <c r="AC3861" s="61"/>
      <c r="AD3861" s="61"/>
      <c r="AE3861" s="61"/>
      <c r="AF3861" s="61"/>
      <c r="AG3861" s="61"/>
      <c r="AH3861" s="61"/>
      <c r="AI3861" s="61"/>
      <c r="AJ3861" s="61"/>
      <c r="AK3861" s="61"/>
      <c r="AL3861" s="61"/>
      <c r="AM3861" s="61"/>
      <c r="AN3861" s="61"/>
      <c r="AO3861" s="61"/>
      <c r="AP3861" s="62"/>
      <c r="AQ3861" s="61"/>
      <c r="AR3861" s="61"/>
      <c r="AS3861" s="61"/>
      <c r="AT3861" s="61"/>
      <c r="AU3861" s="61"/>
      <c r="AV3861" s="61"/>
      <c r="AW3861" s="60"/>
    </row>
    <row r="3862" s="59" customFormat="1" customHeight="1" spans="1:49">
      <c r="A3862" s="60"/>
      <c r="B3862" s="60"/>
      <c r="C3862" s="60"/>
      <c r="D3862" s="60"/>
      <c r="H3862" s="61"/>
      <c r="I3862" s="61"/>
      <c r="J3862" s="61"/>
      <c r="K3862" s="61"/>
      <c r="L3862" s="61"/>
      <c r="M3862" s="61"/>
      <c r="N3862" s="61"/>
      <c r="O3862" s="61"/>
      <c r="P3862" s="61"/>
      <c r="Q3862" s="61"/>
      <c r="R3862" s="61"/>
      <c r="S3862" s="61"/>
      <c r="T3862" s="61"/>
      <c r="U3862" s="61"/>
      <c r="V3862" s="61"/>
      <c r="W3862" s="61"/>
      <c r="X3862" s="61"/>
      <c r="Y3862" s="61"/>
      <c r="Z3862" s="61"/>
      <c r="AA3862" s="61"/>
      <c r="AB3862" s="61"/>
      <c r="AC3862" s="61"/>
      <c r="AD3862" s="61"/>
      <c r="AE3862" s="61"/>
      <c r="AF3862" s="61"/>
      <c r="AG3862" s="61"/>
      <c r="AH3862" s="61"/>
      <c r="AI3862" s="61"/>
      <c r="AJ3862" s="61"/>
      <c r="AK3862" s="61"/>
      <c r="AL3862" s="61"/>
      <c r="AM3862" s="61"/>
      <c r="AN3862" s="61"/>
      <c r="AO3862" s="61"/>
      <c r="AP3862" s="62"/>
      <c r="AQ3862" s="61"/>
      <c r="AR3862" s="61"/>
      <c r="AS3862" s="61"/>
      <c r="AT3862" s="61"/>
      <c r="AU3862" s="61"/>
      <c r="AV3862" s="61"/>
      <c r="AW3862" s="60"/>
    </row>
    <row r="3863" s="59" customFormat="1" customHeight="1" spans="1:49">
      <c r="A3863" s="60"/>
      <c r="B3863" s="60"/>
      <c r="C3863" s="60"/>
      <c r="D3863" s="60"/>
      <c r="H3863" s="61"/>
      <c r="I3863" s="61"/>
      <c r="J3863" s="61"/>
      <c r="K3863" s="61"/>
      <c r="L3863" s="61"/>
      <c r="M3863" s="61"/>
      <c r="N3863" s="61"/>
      <c r="O3863" s="61"/>
      <c r="P3863" s="61"/>
      <c r="Q3863" s="61"/>
      <c r="R3863" s="61"/>
      <c r="S3863" s="61"/>
      <c r="T3863" s="61"/>
      <c r="U3863" s="61"/>
      <c r="V3863" s="61"/>
      <c r="W3863" s="61"/>
      <c r="X3863" s="61"/>
      <c r="Y3863" s="61"/>
      <c r="Z3863" s="61"/>
      <c r="AA3863" s="61"/>
      <c r="AB3863" s="61"/>
      <c r="AC3863" s="61"/>
      <c r="AD3863" s="61"/>
      <c r="AE3863" s="61"/>
      <c r="AF3863" s="61"/>
      <c r="AG3863" s="61"/>
      <c r="AH3863" s="61"/>
      <c r="AI3863" s="61"/>
      <c r="AJ3863" s="61"/>
      <c r="AK3863" s="61"/>
      <c r="AL3863" s="61"/>
      <c r="AM3863" s="61"/>
      <c r="AN3863" s="61"/>
      <c r="AO3863" s="61"/>
      <c r="AP3863" s="62"/>
      <c r="AQ3863" s="61"/>
      <c r="AR3863" s="61"/>
      <c r="AS3863" s="61"/>
      <c r="AT3863" s="61"/>
      <c r="AU3863" s="61"/>
      <c r="AV3863" s="61"/>
      <c r="AW3863" s="60"/>
    </row>
    <row r="3864" s="59" customFormat="1" customHeight="1" spans="1:49">
      <c r="A3864" s="60"/>
      <c r="B3864" s="60"/>
      <c r="C3864" s="60"/>
      <c r="D3864" s="60"/>
      <c r="H3864" s="61"/>
      <c r="I3864" s="61"/>
      <c r="J3864" s="61"/>
      <c r="K3864" s="61"/>
      <c r="L3864" s="61"/>
      <c r="M3864" s="61"/>
      <c r="N3864" s="61"/>
      <c r="O3864" s="61"/>
      <c r="P3864" s="61"/>
      <c r="Q3864" s="61"/>
      <c r="R3864" s="61"/>
      <c r="S3864" s="61"/>
      <c r="T3864" s="61"/>
      <c r="U3864" s="61"/>
      <c r="V3864" s="61"/>
      <c r="W3864" s="61"/>
      <c r="X3864" s="61"/>
      <c r="Y3864" s="61"/>
      <c r="Z3864" s="61"/>
      <c r="AA3864" s="61"/>
      <c r="AB3864" s="61"/>
      <c r="AC3864" s="61"/>
      <c r="AD3864" s="61"/>
      <c r="AE3864" s="61"/>
      <c r="AF3864" s="61"/>
      <c r="AG3864" s="61"/>
      <c r="AH3864" s="61"/>
      <c r="AI3864" s="61"/>
      <c r="AJ3864" s="61"/>
      <c r="AK3864" s="61"/>
      <c r="AL3864" s="61"/>
      <c r="AM3864" s="61"/>
      <c r="AN3864" s="61"/>
      <c r="AO3864" s="61"/>
      <c r="AP3864" s="62"/>
      <c r="AQ3864" s="61"/>
      <c r="AR3864" s="61"/>
      <c r="AS3864" s="61"/>
      <c r="AT3864" s="61"/>
      <c r="AU3864" s="61"/>
      <c r="AV3864" s="61"/>
      <c r="AW3864" s="60"/>
    </row>
    <row r="3865" s="59" customFormat="1" customHeight="1" spans="1:49">
      <c r="A3865" s="60"/>
      <c r="B3865" s="60"/>
      <c r="C3865" s="60"/>
      <c r="D3865" s="60"/>
      <c r="H3865" s="61"/>
      <c r="I3865" s="61"/>
      <c r="J3865" s="61"/>
      <c r="K3865" s="61"/>
      <c r="L3865" s="61"/>
      <c r="M3865" s="61"/>
      <c r="N3865" s="61"/>
      <c r="O3865" s="61"/>
      <c r="P3865" s="61"/>
      <c r="Q3865" s="61"/>
      <c r="R3865" s="61"/>
      <c r="S3865" s="61"/>
      <c r="T3865" s="61"/>
      <c r="U3865" s="61"/>
      <c r="V3865" s="61"/>
      <c r="W3865" s="61"/>
      <c r="X3865" s="61"/>
      <c r="Y3865" s="61"/>
      <c r="Z3865" s="61"/>
      <c r="AA3865" s="61"/>
      <c r="AB3865" s="61"/>
      <c r="AC3865" s="61"/>
      <c r="AD3865" s="61"/>
      <c r="AE3865" s="61"/>
      <c r="AF3865" s="61"/>
      <c r="AG3865" s="61"/>
      <c r="AH3865" s="61"/>
      <c r="AI3865" s="61"/>
      <c r="AJ3865" s="61"/>
      <c r="AK3865" s="61"/>
      <c r="AL3865" s="61"/>
      <c r="AM3865" s="61"/>
      <c r="AN3865" s="61"/>
      <c r="AO3865" s="61"/>
      <c r="AP3865" s="62"/>
      <c r="AQ3865" s="61"/>
      <c r="AR3865" s="61"/>
      <c r="AS3865" s="61"/>
      <c r="AT3865" s="61"/>
      <c r="AU3865" s="61"/>
      <c r="AV3865" s="61"/>
      <c r="AW3865" s="60"/>
    </row>
    <row r="3866" s="59" customFormat="1" customHeight="1" spans="1:49">
      <c r="A3866" s="60"/>
      <c r="B3866" s="60"/>
      <c r="C3866" s="60"/>
      <c r="D3866" s="60"/>
      <c r="H3866" s="61"/>
      <c r="I3866" s="61"/>
      <c r="J3866" s="61"/>
      <c r="K3866" s="61"/>
      <c r="L3866" s="61"/>
      <c r="M3866" s="61"/>
      <c r="N3866" s="61"/>
      <c r="O3866" s="61"/>
      <c r="P3866" s="61"/>
      <c r="Q3866" s="61"/>
      <c r="R3866" s="61"/>
      <c r="S3866" s="61"/>
      <c r="T3866" s="61"/>
      <c r="U3866" s="61"/>
      <c r="V3866" s="61"/>
      <c r="W3866" s="61"/>
      <c r="X3866" s="61"/>
      <c r="Y3866" s="61"/>
      <c r="Z3866" s="61"/>
      <c r="AA3866" s="61"/>
      <c r="AB3866" s="61"/>
      <c r="AC3866" s="61"/>
      <c r="AD3866" s="61"/>
      <c r="AE3866" s="61"/>
      <c r="AF3866" s="61"/>
      <c r="AG3866" s="61"/>
      <c r="AH3866" s="61"/>
      <c r="AI3866" s="61"/>
      <c r="AJ3866" s="61"/>
      <c r="AK3866" s="61"/>
      <c r="AL3866" s="61"/>
      <c r="AM3866" s="61"/>
      <c r="AN3866" s="61"/>
      <c r="AO3866" s="61"/>
      <c r="AP3866" s="62"/>
      <c r="AQ3866" s="61"/>
      <c r="AR3866" s="61"/>
      <c r="AS3866" s="61"/>
      <c r="AT3866" s="61"/>
      <c r="AU3866" s="61"/>
      <c r="AV3866" s="61"/>
      <c r="AW3866" s="60"/>
    </row>
    <row r="3867" s="59" customFormat="1" customHeight="1" spans="1:49">
      <c r="A3867" s="60"/>
      <c r="B3867" s="60"/>
      <c r="C3867" s="60"/>
      <c r="D3867" s="60"/>
      <c r="H3867" s="61"/>
      <c r="I3867" s="61"/>
      <c r="J3867" s="61"/>
      <c r="K3867" s="61"/>
      <c r="L3867" s="61"/>
      <c r="M3867" s="61"/>
      <c r="N3867" s="61"/>
      <c r="O3867" s="61"/>
      <c r="P3867" s="61"/>
      <c r="Q3867" s="61"/>
      <c r="R3867" s="61"/>
      <c r="S3867" s="61"/>
      <c r="T3867" s="61"/>
      <c r="U3867" s="61"/>
      <c r="V3867" s="61"/>
      <c r="W3867" s="61"/>
      <c r="X3867" s="61"/>
      <c r="Y3867" s="61"/>
      <c r="Z3867" s="61"/>
      <c r="AA3867" s="61"/>
      <c r="AB3867" s="61"/>
      <c r="AC3867" s="61"/>
      <c r="AD3867" s="61"/>
      <c r="AE3867" s="61"/>
      <c r="AF3867" s="61"/>
      <c r="AG3867" s="61"/>
      <c r="AH3867" s="61"/>
      <c r="AI3867" s="61"/>
      <c r="AJ3867" s="61"/>
      <c r="AK3867" s="61"/>
      <c r="AL3867" s="61"/>
      <c r="AM3867" s="61"/>
      <c r="AN3867" s="61"/>
      <c r="AO3867" s="61"/>
      <c r="AP3867" s="62"/>
      <c r="AQ3867" s="61"/>
      <c r="AR3867" s="61"/>
      <c r="AS3867" s="61"/>
      <c r="AT3867" s="61"/>
      <c r="AU3867" s="61"/>
      <c r="AV3867" s="61"/>
      <c r="AW3867" s="60"/>
    </row>
    <row r="3868" s="59" customFormat="1" customHeight="1" spans="1:49">
      <c r="A3868" s="60"/>
      <c r="B3868" s="60"/>
      <c r="C3868" s="60"/>
      <c r="D3868" s="60"/>
      <c r="H3868" s="61"/>
      <c r="I3868" s="61"/>
      <c r="J3868" s="61"/>
      <c r="K3868" s="61"/>
      <c r="L3868" s="61"/>
      <c r="M3868" s="61"/>
      <c r="N3868" s="61"/>
      <c r="O3868" s="61"/>
      <c r="P3868" s="61"/>
      <c r="Q3868" s="61"/>
      <c r="R3868" s="61"/>
      <c r="S3868" s="61"/>
      <c r="T3868" s="61"/>
      <c r="U3868" s="61"/>
      <c r="V3868" s="61"/>
      <c r="W3868" s="61"/>
      <c r="X3868" s="61"/>
      <c r="Y3868" s="61"/>
      <c r="Z3868" s="61"/>
      <c r="AA3868" s="61"/>
      <c r="AB3868" s="61"/>
      <c r="AC3868" s="61"/>
      <c r="AD3868" s="61"/>
      <c r="AE3868" s="61"/>
      <c r="AF3868" s="61"/>
      <c r="AG3868" s="61"/>
      <c r="AH3868" s="61"/>
      <c r="AI3868" s="61"/>
      <c r="AJ3868" s="61"/>
      <c r="AK3868" s="61"/>
      <c r="AL3868" s="61"/>
      <c r="AM3868" s="61"/>
      <c r="AN3868" s="61"/>
      <c r="AO3868" s="61"/>
      <c r="AP3868" s="62"/>
      <c r="AQ3868" s="61"/>
      <c r="AR3868" s="61"/>
      <c r="AS3868" s="61"/>
      <c r="AT3868" s="61"/>
      <c r="AU3868" s="61"/>
      <c r="AV3868" s="61"/>
      <c r="AW3868" s="60"/>
    </row>
    <row r="3869" s="59" customFormat="1" customHeight="1" spans="1:49">
      <c r="A3869" s="60"/>
      <c r="B3869" s="60"/>
      <c r="C3869" s="60"/>
      <c r="D3869" s="60"/>
      <c r="H3869" s="61"/>
      <c r="I3869" s="61"/>
      <c r="J3869" s="61"/>
      <c r="K3869" s="61"/>
      <c r="L3869" s="61"/>
      <c r="M3869" s="61"/>
      <c r="N3869" s="61"/>
      <c r="O3869" s="61"/>
      <c r="P3869" s="61"/>
      <c r="Q3869" s="61"/>
      <c r="R3869" s="61"/>
      <c r="S3869" s="61"/>
      <c r="T3869" s="61"/>
      <c r="U3869" s="61"/>
      <c r="V3869" s="61"/>
      <c r="W3869" s="61"/>
      <c r="X3869" s="61"/>
      <c r="Y3869" s="61"/>
      <c r="Z3869" s="61"/>
      <c r="AA3869" s="61"/>
      <c r="AB3869" s="61"/>
      <c r="AC3869" s="61"/>
      <c r="AD3869" s="61"/>
      <c r="AE3869" s="61"/>
      <c r="AF3869" s="61"/>
      <c r="AG3869" s="61"/>
      <c r="AH3869" s="61"/>
      <c r="AI3869" s="61"/>
      <c r="AJ3869" s="61"/>
      <c r="AK3869" s="61"/>
      <c r="AL3869" s="61"/>
      <c r="AM3869" s="61"/>
      <c r="AN3869" s="61"/>
      <c r="AO3869" s="61"/>
      <c r="AP3869" s="62"/>
      <c r="AQ3869" s="61"/>
      <c r="AR3869" s="61"/>
      <c r="AS3869" s="61"/>
      <c r="AT3869" s="61"/>
      <c r="AU3869" s="61"/>
      <c r="AV3869" s="61"/>
      <c r="AW3869" s="60"/>
    </row>
    <row r="3870" s="59" customFormat="1" customHeight="1" spans="1:49">
      <c r="A3870" s="60"/>
      <c r="B3870" s="60"/>
      <c r="C3870" s="60"/>
      <c r="D3870" s="60"/>
      <c r="H3870" s="61"/>
      <c r="I3870" s="61"/>
      <c r="J3870" s="61"/>
      <c r="K3870" s="61"/>
      <c r="L3870" s="61"/>
      <c r="M3870" s="61"/>
      <c r="N3870" s="61"/>
      <c r="O3870" s="61"/>
      <c r="P3870" s="61"/>
      <c r="Q3870" s="61"/>
      <c r="R3870" s="61"/>
      <c r="S3870" s="61"/>
      <c r="T3870" s="61"/>
      <c r="U3870" s="61"/>
      <c r="V3870" s="61"/>
      <c r="W3870" s="61"/>
      <c r="X3870" s="61"/>
      <c r="Y3870" s="61"/>
      <c r="Z3870" s="61"/>
      <c r="AA3870" s="61"/>
      <c r="AB3870" s="61"/>
      <c r="AC3870" s="61"/>
      <c r="AD3870" s="61"/>
      <c r="AE3870" s="61"/>
      <c r="AF3870" s="61"/>
      <c r="AG3870" s="61"/>
      <c r="AH3870" s="61"/>
      <c r="AI3870" s="61"/>
      <c r="AJ3870" s="61"/>
      <c r="AK3870" s="61"/>
      <c r="AL3870" s="61"/>
      <c r="AM3870" s="61"/>
      <c r="AN3870" s="61"/>
      <c r="AO3870" s="61"/>
      <c r="AP3870" s="62"/>
      <c r="AQ3870" s="61"/>
      <c r="AR3870" s="61"/>
      <c r="AS3870" s="61"/>
      <c r="AT3870" s="61"/>
      <c r="AU3870" s="61"/>
      <c r="AV3870" s="61"/>
      <c r="AW3870" s="60"/>
    </row>
    <row r="3871" s="59" customFormat="1" customHeight="1" spans="1:49">
      <c r="A3871" s="60"/>
      <c r="B3871" s="60"/>
      <c r="C3871" s="60"/>
      <c r="D3871" s="60"/>
      <c r="H3871" s="61"/>
      <c r="I3871" s="61"/>
      <c r="J3871" s="61"/>
      <c r="K3871" s="61"/>
      <c r="L3871" s="61"/>
      <c r="M3871" s="61"/>
      <c r="N3871" s="61"/>
      <c r="O3871" s="61"/>
      <c r="P3871" s="61"/>
      <c r="Q3871" s="61"/>
      <c r="R3871" s="61"/>
      <c r="S3871" s="61"/>
      <c r="T3871" s="61"/>
      <c r="U3871" s="61"/>
      <c r="V3871" s="61"/>
      <c r="W3871" s="61"/>
      <c r="X3871" s="61"/>
      <c r="Y3871" s="61"/>
      <c r="Z3871" s="61"/>
      <c r="AA3871" s="61"/>
      <c r="AB3871" s="61"/>
      <c r="AC3871" s="61"/>
      <c r="AD3871" s="61"/>
      <c r="AE3871" s="61"/>
      <c r="AF3871" s="61"/>
      <c r="AG3871" s="61"/>
      <c r="AH3871" s="61"/>
      <c r="AI3871" s="61"/>
      <c r="AJ3871" s="61"/>
      <c r="AK3871" s="61"/>
      <c r="AL3871" s="61"/>
      <c r="AM3871" s="61"/>
      <c r="AN3871" s="61"/>
      <c r="AO3871" s="61"/>
      <c r="AP3871" s="62"/>
      <c r="AQ3871" s="61"/>
      <c r="AR3871" s="61"/>
      <c r="AS3871" s="61"/>
      <c r="AT3871" s="61"/>
      <c r="AU3871" s="61"/>
      <c r="AV3871" s="61"/>
      <c r="AW3871" s="60"/>
    </row>
    <row r="3872" s="59" customFormat="1" customHeight="1" spans="1:49">
      <c r="A3872" s="60"/>
      <c r="B3872" s="60"/>
      <c r="C3872" s="60"/>
      <c r="D3872" s="60"/>
      <c r="H3872" s="61"/>
      <c r="I3872" s="61"/>
      <c r="J3872" s="61"/>
      <c r="K3872" s="61"/>
      <c r="L3872" s="61"/>
      <c r="M3872" s="61"/>
      <c r="N3872" s="61"/>
      <c r="O3872" s="61"/>
      <c r="P3872" s="61"/>
      <c r="Q3872" s="61"/>
      <c r="R3872" s="61"/>
      <c r="S3872" s="61"/>
      <c r="T3872" s="61"/>
      <c r="U3872" s="61"/>
      <c r="V3872" s="61"/>
      <c r="W3872" s="61"/>
      <c r="X3872" s="61"/>
      <c r="Y3872" s="61"/>
      <c r="Z3872" s="61"/>
      <c r="AA3872" s="61"/>
      <c r="AB3872" s="61"/>
      <c r="AC3872" s="61"/>
      <c r="AD3872" s="61"/>
      <c r="AE3872" s="61"/>
      <c r="AF3872" s="61"/>
      <c r="AG3872" s="61"/>
      <c r="AH3872" s="61"/>
      <c r="AI3872" s="61"/>
      <c r="AJ3872" s="61"/>
      <c r="AK3872" s="61"/>
      <c r="AL3872" s="61"/>
      <c r="AM3872" s="61"/>
      <c r="AN3872" s="61"/>
      <c r="AO3872" s="61"/>
      <c r="AP3872" s="62"/>
      <c r="AQ3872" s="61"/>
      <c r="AR3872" s="61"/>
      <c r="AS3872" s="61"/>
      <c r="AT3872" s="61"/>
      <c r="AU3872" s="61"/>
      <c r="AV3872" s="61"/>
      <c r="AW3872" s="60"/>
    </row>
    <row r="3873" s="59" customFormat="1" customHeight="1" spans="1:49">
      <c r="A3873" s="60"/>
      <c r="B3873" s="60"/>
      <c r="C3873" s="60"/>
      <c r="D3873" s="60"/>
      <c r="H3873" s="61"/>
      <c r="I3873" s="61"/>
      <c r="J3873" s="61"/>
      <c r="K3873" s="61"/>
      <c r="L3873" s="61"/>
      <c r="M3873" s="61"/>
      <c r="N3873" s="61"/>
      <c r="O3873" s="61"/>
      <c r="P3873" s="61"/>
      <c r="Q3873" s="61"/>
      <c r="R3873" s="61"/>
      <c r="S3873" s="61"/>
      <c r="T3873" s="61"/>
      <c r="U3873" s="61"/>
      <c r="V3873" s="61"/>
      <c r="W3873" s="61"/>
      <c r="X3873" s="61"/>
      <c r="Y3873" s="61"/>
      <c r="Z3873" s="61"/>
      <c r="AA3873" s="61"/>
      <c r="AB3873" s="61"/>
      <c r="AC3873" s="61"/>
      <c r="AD3873" s="61"/>
      <c r="AE3873" s="61"/>
      <c r="AF3873" s="61"/>
      <c r="AG3873" s="61"/>
      <c r="AH3873" s="61"/>
      <c r="AI3873" s="61"/>
      <c r="AJ3873" s="61"/>
      <c r="AK3873" s="61"/>
      <c r="AL3873" s="61"/>
      <c r="AM3873" s="61"/>
      <c r="AN3873" s="61"/>
      <c r="AO3873" s="61"/>
      <c r="AP3873" s="62"/>
      <c r="AQ3873" s="61"/>
      <c r="AR3873" s="61"/>
      <c r="AS3873" s="61"/>
      <c r="AT3873" s="61"/>
      <c r="AU3873" s="61"/>
      <c r="AV3873" s="61"/>
      <c r="AW3873" s="60"/>
    </row>
    <row r="3874" s="59" customFormat="1" customHeight="1" spans="1:49">
      <c r="A3874" s="60"/>
      <c r="B3874" s="60"/>
      <c r="C3874" s="60"/>
      <c r="D3874" s="60"/>
      <c r="H3874" s="61"/>
      <c r="I3874" s="61"/>
      <c r="J3874" s="61"/>
      <c r="K3874" s="61"/>
      <c r="L3874" s="61"/>
      <c r="M3874" s="61"/>
      <c r="N3874" s="61"/>
      <c r="O3874" s="61"/>
      <c r="P3874" s="61"/>
      <c r="Q3874" s="61"/>
      <c r="R3874" s="61"/>
      <c r="S3874" s="61"/>
      <c r="T3874" s="61"/>
      <c r="U3874" s="61"/>
      <c r="V3874" s="61"/>
      <c r="W3874" s="61"/>
      <c r="X3874" s="61"/>
      <c r="Y3874" s="61"/>
      <c r="Z3874" s="61"/>
      <c r="AA3874" s="61"/>
      <c r="AB3874" s="61"/>
      <c r="AC3874" s="61"/>
      <c r="AD3874" s="61"/>
      <c r="AE3874" s="61"/>
      <c r="AF3874" s="61"/>
      <c r="AG3874" s="61"/>
      <c r="AH3874" s="61"/>
      <c r="AI3874" s="61"/>
      <c r="AJ3874" s="61"/>
      <c r="AK3874" s="61"/>
      <c r="AL3874" s="61"/>
      <c r="AM3874" s="61"/>
      <c r="AN3874" s="61"/>
      <c r="AO3874" s="61"/>
      <c r="AP3874" s="62"/>
      <c r="AQ3874" s="61"/>
      <c r="AR3874" s="61"/>
      <c r="AS3874" s="61"/>
      <c r="AT3874" s="61"/>
      <c r="AU3874" s="61"/>
      <c r="AV3874" s="61"/>
      <c r="AW3874" s="60"/>
    </row>
    <row r="3875" s="59" customFormat="1" customHeight="1" spans="1:49">
      <c r="A3875" s="60"/>
      <c r="B3875" s="60"/>
      <c r="C3875" s="60"/>
      <c r="D3875" s="60"/>
      <c r="H3875" s="61"/>
      <c r="I3875" s="61"/>
      <c r="J3875" s="61"/>
      <c r="K3875" s="61"/>
      <c r="L3875" s="61"/>
      <c r="M3875" s="61"/>
      <c r="N3875" s="61"/>
      <c r="O3875" s="61"/>
      <c r="P3875" s="61"/>
      <c r="Q3875" s="61"/>
      <c r="R3875" s="61"/>
      <c r="S3875" s="61"/>
      <c r="T3875" s="61"/>
      <c r="U3875" s="61"/>
      <c r="V3875" s="61"/>
      <c r="W3875" s="61"/>
      <c r="X3875" s="61"/>
      <c r="Y3875" s="61"/>
      <c r="Z3875" s="61"/>
      <c r="AA3875" s="61"/>
      <c r="AB3875" s="61"/>
      <c r="AC3875" s="61"/>
      <c r="AD3875" s="61"/>
      <c r="AE3875" s="61"/>
      <c r="AF3875" s="61"/>
      <c r="AG3875" s="61"/>
      <c r="AH3875" s="61"/>
      <c r="AI3875" s="61"/>
      <c r="AJ3875" s="61"/>
      <c r="AK3875" s="61"/>
      <c r="AL3875" s="61"/>
      <c r="AM3875" s="61"/>
      <c r="AN3875" s="61"/>
      <c r="AO3875" s="61"/>
      <c r="AP3875" s="62"/>
      <c r="AQ3875" s="61"/>
      <c r="AR3875" s="61"/>
      <c r="AS3875" s="61"/>
      <c r="AT3875" s="61"/>
      <c r="AU3875" s="61"/>
      <c r="AV3875" s="61"/>
      <c r="AW3875" s="60"/>
    </row>
    <row r="3876" s="59" customFormat="1" customHeight="1" spans="1:49">
      <c r="A3876" s="60"/>
      <c r="B3876" s="60"/>
      <c r="C3876" s="60"/>
      <c r="D3876" s="60"/>
      <c r="H3876" s="61"/>
      <c r="I3876" s="61"/>
      <c r="J3876" s="61"/>
      <c r="K3876" s="61"/>
      <c r="L3876" s="61"/>
      <c r="M3876" s="61"/>
      <c r="N3876" s="61"/>
      <c r="O3876" s="61"/>
      <c r="P3876" s="61"/>
      <c r="Q3876" s="61"/>
      <c r="R3876" s="61"/>
      <c r="S3876" s="61"/>
      <c r="T3876" s="61"/>
      <c r="U3876" s="61"/>
      <c r="V3876" s="61"/>
      <c r="W3876" s="61"/>
      <c r="X3876" s="61"/>
      <c r="Y3876" s="61"/>
      <c r="Z3876" s="61"/>
      <c r="AA3876" s="61"/>
      <c r="AB3876" s="61"/>
      <c r="AC3876" s="61"/>
      <c r="AD3876" s="61"/>
      <c r="AE3876" s="61"/>
      <c r="AF3876" s="61"/>
      <c r="AG3876" s="61"/>
      <c r="AH3876" s="61"/>
      <c r="AI3876" s="61"/>
      <c r="AJ3876" s="61"/>
      <c r="AK3876" s="61"/>
      <c r="AL3876" s="61"/>
      <c r="AM3876" s="61"/>
      <c r="AN3876" s="61"/>
      <c r="AO3876" s="61"/>
      <c r="AP3876" s="62"/>
      <c r="AQ3876" s="61"/>
      <c r="AR3876" s="61"/>
      <c r="AS3876" s="61"/>
      <c r="AT3876" s="61"/>
      <c r="AU3876" s="61"/>
      <c r="AV3876" s="61"/>
      <c r="AW3876" s="60"/>
    </row>
    <row r="3877" s="59" customFormat="1" customHeight="1" spans="1:49">
      <c r="A3877" s="60"/>
      <c r="B3877" s="60"/>
      <c r="C3877" s="60"/>
      <c r="D3877" s="60"/>
      <c r="H3877" s="61"/>
      <c r="I3877" s="61"/>
      <c r="J3877" s="61"/>
      <c r="K3877" s="61"/>
      <c r="L3877" s="61"/>
      <c r="M3877" s="61"/>
      <c r="N3877" s="61"/>
      <c r="O3877" s="61"/>
      <c r="P3877" s="61"/>
      <c r="Q3877" s="61"/>
      <c r="R3877" s="61"/>
      <c r="S3877" s="61"/>
      <c r="T3877" s="61"/>
      <c r="U3877" s="61"/>
      <c r="V3877" s="61"/>
      <c r="W3877" s="61"/>
      <c r="X3877" s="61"/>
      <c r="Y3877" s="61"/>
      <c r="Z3877" s="61"/>
      <c r="AA3877" s="61"/>
      <c r="AB3877" s="61"/>
      <c r="AC3877" s="61"/>
      <c r="AD3877" s="61"/>
      <c r="AE3877" s="61"/>
      <c r="AF3877" s="61"/>
      <c r="AG3877" s="61"/>
      <c r="AH3877" s="61"/>
      <c r="AI3877" s="61"/>
      <c r="AJ3877" s="61"/>
      <c r="AK3877" s="61"/>
      <c r="AL3877" s="61"/>
      <c r="AM3877" s="61"/>
      <c r="AN3877" s="61"/>
      <c r="AO3877" s="61"/>
      <c r="AP3877" s="62"/>
      <c r="AQ3877" s="61"/>
      <c r="AR3877" s="61"/>
      <c r="AS3877" s="61"/>
      <c r="AT3877" s="61"/>
      <c r="AU3877" s="61"/>
      <c r="AV3877" s="61"/>
      <c r="AW3877" s="60"/>
    </row>
    <row r="3878" s="59" customFormat="1" customHeight="1" spans="1:49">
      <c r="A3878" s="60"/>
      <c r="B3878" s="60"/>
      <c r="C3878" s="60"/>
      <c r="D3878" s="60"/>
      <c r="H3878" s="61"/>
      <c r="I3878" s="61"/>
      <c r="J3878" s="61"/>
      <c r="K3878" s="61"/>
      <c r="L3878" s="61"/>
      <c r="M3878" s="61"/>
      <c r="N3878" s="61"/>
      <c r="O3878" s="61"/>
      <c r="P3878" s="61"/>
      <c r="Q3878" s="61"/>
      <c r="R3878" s="61"/>
      <c r="S3878" s="61"/>
      <c r="T3878" s="61"/>
      <c r="U3878" s="61"/>
      <c r="V3878" s="61"/>
      <c r="W3878" s="61"/>
      <c r="X3878" s="61"/>
      <c r="Y3878" s="61"/>
      <c r="Z3878" s="61"/>
      <c r="AA3878" s="61"/>
      <c r="AB3878" s="61"/>
      <c r="AC3878" s="61"/>
      <c r="AD3878" s="61"/>
      <c r="AE3878" s="61"/>
      <c r="AF3878" s="61"/>
      <c r="AG3878" s="61"/>
      <c r="AH3878" s="61"/>
      <c r="AI3878" s="61"/>
      <c r="AJ3878" s="61"/>
      <c r="AK3878" s="61"/>
      <c r="AL3878" s="61"/>
      <c r="AM3878" s="61"/>
      <c r="AN3878" s="61"/>
      <c r="AO3878" s="61"/>
      <c r="AP3878" s="62"/>
      <c r="AQ3878" s="61"/>
      <c r="AR3878" s="61"/>
      <c r="AS3878" s="61"/>
      <c r="AT3878" s="61"/>
      <c r="AU3878" s="61"/>
      <c r="AV3878" s="61"/>
      <c r="AW3878" s="60"/>
    </row>
    <row r="3879" s="59" customFormat="1" customHeight="1" spans="1:49">
      <c r="A3879" s="60"/>
      <c r="B3879" s="60"/>
      <c r="C3879" s="60"/>
      <c r="D3879" s="60"/>
      <c r="H3879" s="61"/>
      <c r="I3879" s="61"/>
      <c r="J3879" s="61"/>
      <c r="K3879" s="61"/>
      <c r="L3879" s="61"/>
      <c r="M3879" s="61"/>
      <c r="N3879" s="61"/>
      <c r="O3879" s="61"/>
      <c r="P3879" s="61"/>
      <c r="Q3879" s="61"/>
      <c r="R3879" s="61"/>
      <c r="S3879" s="61"/>
      <c r="T3879" s="61"/>
      <c r="U3879" s="61"/>
      <c r="V3879" s="61"/>
      <c r="W3879" s="61"/>
      <c r="X3879" s="61"/>
      <c r="Y3879" s="61"/>
      <c r="Z3879" s="61"/>
      <c r="AA3879" s="61"/>
      <c r="AB3879" s="61"/>
      <c r="AC3879" s="61"/>
      <c r="AD3879" s="61"/>
      <c r="AE3879" s="61"/>
      <c r="AF3879" s="61"/>
      <c r="AG3879" s="61"/>
      <c r="AH3879" s="61"/>
      <c r="AI3879" s="61"/>
      <c r="AJ3879" s="61"/>
      <c r="AK3879" s="61"/>
      <c r="AL3879" s="61"/>
      <c r="AM3879" s="61"/>
      <c r="AN3879" s="61"/>
      <c r="AO3879" s="61"/>
      <c r="AP3879" s="62"/>
      <c r="AQ3879" s="61"/>
      <c r="AR3879" s="61"/>
      <c r="AS3879" s="61"/>
      <c r="AT3879" s="61"/>
      <c r="AU3879" s="61"/>
      <c r="AV3879" s="61"/>
      <c r="AW3879" s="60"/>
    </row>
    <row r="3880" s="59" customFormat="1" customHeight="1" spans="1:49">
      <c r="A3880" s="60"/>
      <c r="B3880" s="60"/>
      <c r="C3880" s="60"/>
      <c r="D3880" s="60"/>
      <c r="H3880" s="61"/>
      <c r="I3880" s="61"/>
      <c r="J3880" s="61"/>
      <c r="K3880" s="61"/>
      <c r="L3880" s="61"/>
      <c r="M3880" s="61"/>
      <c r="N3880" s="61"/>
      <c r="O3880" s="61"/>
      <c r="P3880" s="61"/>
      <c r="Q3880" s="61"/>
      <c r="R3880" s="61"/>
      <c r="S3880" s="61"/>
      <c r="T3880" s="61"/>
      <c r="U3880" s="61"/>
      <c r="V3880" s="61"/>
      <c r="W3880" s="61"/>
      <c r="X3880" s="61"/>
      <c r="Y3880" s="61"/>
      <c r="Z3880" s="61"/>
      <c r="AA3880" s="61"/>
      <c r="AB3880" s="61"/>
      <c r="AC3880" s="61"/>
      <c r="AD3880" s="61"/>
      <c r="AE3880" s="61"/>
      <c r="AF3880" s="61"/>
      <c r="AG3880" s="61"/>
      <c r="AH3880" s="61"/>
      <c r="AI3880" s="61"/>
      <c r="AJ3880" s="61"/>
      <c r="AK3880" s="61"/>
      <c r="AL3880" s="61"/>
      <c r="AM3880" s="61"/>
      <c r="AN3880" s="61"/>
      <c r="AO3880" s="61"/>
      <c r="AP3880" s="62"/>
      <c r="AQ3880" s="61"/>
      <c r="AR3880" s="61"/>
      <c r="AS3880" s="61"/>
      <c r="AT3880" s="61"/>
      <c r="AU3880" s="61"/>
      <c r="AV3880" s="61"/>
      <c r="AW3880" s="60"/>
    </row>
    <row r="3881" s="59" customFormat="1" customHeight="1" spans="1:49">
      <c r="A3881" s="60"/>
      <c r="B3881" s="60"/>
      <c r="C3881" s="60"/>
      <c r="D3881" s="60"/>
      <c r="H3881" s="61"/>
      <c r="I3881" s="61"/>
      <c r="J3881" s="61"/>
      <c r="K3881" s="61"/>
      <c r="L3881" s="61"/>
      <c r="M3881" s="61"/>
      <c r="N3881" s="61"/>
      <c r="O3881" s="61"/>
      <c r="P3881" s="61"/>
      <c r="Q3881" s="61"/>
      <c r="R3881" s="61"/>
      <c r="S3881" s="61"/>
      <c r="T3881" s="61"/>
      <c r="U3881" s="61"/>
      <c r="V3881" s="61"/>
      <c r="W3881" s="61"/>
      <c r="X3881" s="61"/>
      <c r="Y3881" s="61"/>
      <c r="Z3881" s="61"/>
      <c r="AA3881" s="61"/>
      <c r="AB3881" s="61"/>
      <c r="AC3881" s="61"/>
      <c r="AD3881" s="61"/>
      <c r="AE3881" s="61"/>
      <c r="AF3881" s="61"/>
      <c r="AG3881" s="61"/>
      <c r="AH3881" s="61"/>
      <c r="AI3881" s="61"/>
      <c r="AJ3881" s="61"/>
      <c r="AK3881" s="61"/>
      <c r="AL3881" s="61"/>
      <c r="AM3881" s="61"/>
      <c r="AN3881" s="61"/>
      <c r="AO3881" s="61"/>
      <c r="AP3881" s="62"/>
      <c r="AQ3881" s="61"/>
      <c r="AR3881" s="61"/>
      <c r="AS3881" s="61"/>
      <c r="AT3881" s="61"/>
      <c r="AU3881" s="61"/>
      <c r="AV3881" s="61"/>
      <c r="AW3881" s="60"/>
    </row>
    <row r="3882" s="59" customFormat="1" customHeight="1" spans="1:49">
      <c r="A3882" s="60"/>
      <c r="B3882" s="60"/>
      <c r="C3882" s="60"/>
      <c r="D3882" s="60"/>
      <c r="H3882" s="61"/>
      <c r="I3882" s="61"/>
      <c r="J3882" s="61"/>
      <c r="K3882" s="61"/>
      <c r="L3882" s="61"/>
      <c r="M3882" s="61"/>
      <c r="N3882" s="61"/>
      <c r="O3882" s="61"/>
      <c r="P3882" s="61"/>
      <c r="Q3882" s="61"/>
      <c r="R3882" s="61"/>
      <c r="S3882" s="61"/>
      <c r="T3882" s="61"/>
      <c r="U3882" s="61"/>
      <c r="V3882" s="61"/>
      <c r="W3882" s="61"/>
      <c r="X3882" s="61"/>
      <c r="Y3882" s="61"/>
      <c r="Z3882" s="61"/>
      <c r="AA3882" s="61"/>
      <c r="AB3882" s="61"/>
      <c r="AC3882" s="61"/>
      <c r="AD3882" s="61"/>
      <c r="AE3882" s="61"/>
      <c r="AF3882" s="61"/>
      <c r="AG3882" s="61"/>
      <c r="AH3882" s="61"/>
      <c r="AI3882" s="61"/>
      <c r="AJ3882" s="61"/>
      <c r="AK3882" s="61"/>
      <c r="AL3882" s="61"/>
      <c r="AM3882" s="61"/>
      <c r="AN3882" s="61"/>
      <c r="AO3882" s="61"/>
      <c r="AP3882" s="62"/>
      <c r="AQ3882" s="61"/>
      <c r="AR3882" s="61"/>
      <c r="AS3882" s="61"/>
      <c r="AT3882" s="61"/>
      <c r="AU3882" s="61"/>
      <c r="AV3882" s="61"/>
      <c r="AW3882" s="60"/>
    </row>
    <row r="3883" s="59" customFormat="1" customHeight="1" spans="1:49">
      <c r="A3883" s="60"/>
      <c r="B3883" s="60"/>
      <c r="C3883" s="60"/>
      <c r="D3883" s="60"/>
      <c r="H3883" s="61"/>
      <c r="I3883" s="61"/>
      <c r="J3883" s="61"/>
      <c r="K3883" s="61"/>
      <c r="L3883" s="61"/>
      <c r="M3883" s="61"/>
      <c r="N3883" s="61"/>
      <c r="O3883" s="61"/>
      <c r="P3883" s="61"/>
      <c r="Q3883" s="61"/>
      <c r="R3883" s="61"/>
      <c r="S3883" s="61"/>
      <c r="T3883" s="61"/>
      <c r="U3883" s="61"/>
      <c r="V3883" s="61"/>
      <c r="W3883" s="61"/>
      <c r="X3883" s="61"/>
      <c r="Y3883" s="61"/>
      <c r="Z3883" s="61"/>
      <c r="AA3883" s="61"/>
      <c r="AB3883" s="61"/>
      <c r="AC3883" s="61"/>
      <c r="AD3883" s="61"/>
      <c r="AE3883" s="61"/>
      <c r="AF3883" s="61"/>
      <c r="AG3883" s="61"/>
      <c r="AH3883" s="61"/>
      <c r="AI3883" s="61"/>
      <c r="AJ3883" s="61"/>
      <c r="AK3883" s="61"/>
      <c r="AL3883" s="61"/>
      <c r="AM3883" s="61"/>
      <c r="AN3883" s="61"/>
      <c r="AO3883" s="61"/>
      <c r="AP3883" s="62"/>
      <c r="AQ3883" s="61"/>
      <c r="AR3883" s="61"/>
      <c r="AS3883" s="61"/>
      <c r="AT3883" s="61"/>
      <c r="AU3883" s="61"/>
      <c r="AV3883" s="61"/>
      <c r="AW3883" s="60"/>
    </row>
    <row r="3884" s="59" customFormat="1" customHeight="1" spans="1:49">
      <c r="A3884" s="60"/>
      <c r="B3884" s="60"/>
      <c r="C3884" s="60"/>
      <c r="D3884" s="60"/>
      <c r="H3884" s="61"/>
      <c r="I3884" s="61"/>
      <c r="J3884" s="61"/>
      <c r="K3884" s="61"/>
      <c r="L3884" s="61"/>
      <c r="M3884" s="61"/>
      <c r="N3884" s="61"/>
      <c r="O3884" s="61"/>
      <c r="P3884" s="61"/>
      <c r="Q3884" s="61"/>
      <c r="R3884" s="61"/>
      <c r="S3884" s="61"/>
      <c r="T3884" s="61"/>
      <c r="U3884" s="61"/>
      <c r="V3884" s="61"/>
      <c r="W3884" s="61"/>
      <c r="X3884" s="61"/>
      <c r="Y3884" s="61"/>
      <c r="Z3884" s="61"/>
      <c r="AA3884" s="61"/>
      <c r="AB3884" s="61"/>
      <c r="AC3884" s="61"/>
      <c r="AD3884" s="61"/>
      <c r="AE3884" s="61"/>
      <c r="AF3884" s="61"/>
      <c r="AG3884" s="61"/>
      <c r="AH3884" s="61"/>
      <c r="AI3884" s="61"/>
      <c r="AJ3884" s="61"/>
      <c r="AK3884" s="61"/>
      <c r="AL3884" s="61"/>
      <c r="AM3884" s="61"/>
      <c r="AN3884" s="61"/>
      <c r="AO3884" s="61"/>
      <c r="AP3884" s="62"/>
      <c r="AQ3884" s="61"/>
      <c r="AR3884" s="61"/>
      <c r="AS3884" s="61"/>
      <c r="AT3884" s="61"/>
      <c r="AU3884" s="61"/>
      <c r="AV3884" s="61"/>
      <c r="AW3884" s="60"/>
    </row>
    <row r="3885" s="59" customFormat="1" customHeight="1" spans="1:49">
      <c r="A3885" s="60"/>
      <c r="B3885" s="60"/>
      <c r="C3885" s="60"/>
      <c r="D3885" s="60"/>
      <c r="H3885" s="61"/>
      <c r="I3885" s="61"/>
      <c r="J3885" s="61"/>
      <c r="K3885" s="61"/>
      <c r="L3885" s="61"/>
      <c r="M3885" s="61"/>
      <c r="N3885" s="61"/>
      <c r="O3885" s="61"/>
      <c r="P3885" s="61"/>
      <c r="Q3885" s="61"/>
      <c r="R3885" s="61"/>
      <c r="S3885" s="61"/>
      <c r="T3885" s="61"/>
      <c r="U3885" s="61"/>
      <c r="V3885" s="61"/>
      <c r="W3885" s="61"/>
      <c r="X3885" s="61"/>
      <c r="Y3885" s="61"/>
      <c r="Z3885" s="61"/>
      <c r="AA3885" s="61"/>
      <c r="AB3885" s="61"/>
      <c r="AC3885" s="61"/>
      <c r="AD3885" s="61"/>
      <c r="AE3885" s="61"/>
      <c r="AF3885" s="61"/>
      <c r="AG3885" s="61"/>
      <c r="AH3885" s="61"/>
      <c r="AI3885" s="61"/>
      <c r="AJ3885" s="61"/>
      <c r="AK3885" s="61"/>
      <c r="AL3885" s="61"/>
      <c r="AM3885" s="61"/>
      <c r="AN3885" s="61"/>
      <c r="AO3885" s="61"/>
      <c r="AP3885" s="62"/>
      <c r="AQ3885" s="61"/>
      <c r="AR3885" s="61"/>
      <c r="AS3885" s="61"/>
      <c r="AT3885" s="61"/>
      <c r="AU3885" s="61"/>
      <c r="AV3885" s="61"/>
      <c r="AW3885" s="60"/>
    </row>
    <row r="3886" s="59" customFormat="1" customHeight="1" spans="1:49">
      <c r="A3886" s="60"/>
      <c r="B3886" s="60"/>
      <c r="C3886" s="60"/>
      <c r="D3886" s="60"/>
      <c r="H3886" s="61"/>
      <c r="I3886" s="61"/>
      <c r="J3886" s="61"/>
      <c r="K3886" s="61"/>
      <c r="L3886" s="61"/>
      <c r="M3886" s="61"/>
      <c r="N3886" s="61"/>
      <c r="O3886" s="61"/>
      <c r="P3886" s="61"/>
      <c r="Q3886" s="61"/>
      <c r="R3886" s="61"/>
      <c r="S3886" s="61"/>
      <c r="T3886" s="61"/>
      <c r="U3886" s="61"/>
      <c r="V3886" s="61"/>
      <c r="W3886" s="61"/>
      <c r="X3886" s="61"/>
      <c r="Y3886" s="61"/>
      <c r="Z3886" s="61"/>
      <c r="AA3886" s="61"/>
      <c r="AB3886" s="61"/>
      <c r="AC3886" s="61"/>
      <c r="AD3886" s="61"/>
      <c r="AE3886" s="61"/>
      <c r="AF3886" s="61"/>
      <c r="AG3886" s="61"/>
      <c r="AH3886" s="61"/>
      <c r="AI3886" s="61"/>
      <c r="AJ3886" s="61"/>
      <c r="AK3886" s="61"/>
      <c r="AL3886" s="61"/>
      <c r="AM3886" s="61"/>
      <c r="AN3886" s="61"/>
      <c r="AO3886" s="61"/>
      <c r="AP3886" s="62"/>
      <c r="AQ3886" s="61"/>
      <c r="AR3886" s="61"/>
      <c r="AS3886" s="61"/>
      <c r="AT3886" s="61"/>
      <c r="AU3886" s="61"/>
      <c r="AV3886" s="61"/>
      <c r="AW3886" s="60"/>
    </row>
    <row r="3887" s="59" customFormat="1" customHeight="1" spans="1:49">
      <c r="A3887" s="60"/>
      <c r="B3887" s="60"/>
      <c r="C3887" s="60"/>
      <c r="D3887" s="60"/>
      <c r="H3887" s="61"/>
      <c r="I3887" s="61"/>
      <c r="J3887" s="61"/>
      <c r="K3887" s="61"/>
      <c r="L3887" s="61"/>
      <c r="M3887" s="61"/>
      <c r="N3887" s="61"/>
      <c r="O3887" s="61"/>
      <c r="P3887" s="61"/>
      <c r="Q3887" s="61"/>
      <c r="R3887" s="61"/>
      <c r="S3887" s="61"/>
      <c r="T3887" s="61"/>
      <c r="U3887" s="61"/>
      <c r="V3887" s="61"/>
      <c r="W3887" s="61"/>
      <c r="X3887" s="61"/>
      <c r="Y3887" s="61"/>
      <c r="Z3887" s="61"/>
      <c r="AA3887" s="61"/>
      <c r="AB3887" s="61"/>
      <c r="AC3887" s="61"/>
      <c r="AD3887" s="61"/>
      <c r="AE3887" s="61"/>
      <c r="AF3887" s="61"/>
      <c r="AG3887" s="61"/>
      <c r="AH3887" s="61"/>
      <c r="AI3887" s="61"/>
      <c r="AJ3887" s="61"/>
      <c r="AK3887" s="61"/>
      <c r="AL3887" s="61"/>
      <c r="AM3887" s="61"/>
      <c r="AN3887" s="61"/>
      <c r="AO3887" s="61"/>
      <c r="AP3887" s="62"/>
      <c r="AQ3887" s="61"/>
      <c r="AR3887" s="61"/>
      <c r="AS3887" s="61"/>
      <c r="AT3887" s="61"/>
      <c r="AU3887" s="61"/>
      <c r="AV3887" s="61"/>
      <c r="AW3887" s="60"/>
    </row>
    <row r="3888" s="59" customFormat="1" customHeight="1" spans="1:49">
      <c r="A3888" s="60"/>
      <c r="B3888" s="60"/>
      <c r="C3888" s="60"/>
      <c r="D3888" s="60"/>
      <c r="H3888" s="61"/>
      <c r="I3888" s="61"/>
      <c r="J3888" s="61"/>
      <c r="K3888" s="61"/>
      <c r="L3888" s="61"/>
      <c r="M3888" s="61"/>
      <c r="N3888" s="61"/>
      <c r="O3888" s="61"/>
      <c r="P3888" s="61"/>
      <c r="Q3888" s="61"/>
      <c r="R3888" s="61"/>
      <c r="S3888" s="61"/>
      <c r="T3888" s="61"/>
      <c r="U3888" s="61"/>
      <c r="V3888" s="61"/>
      <c r="W3888" s="61"/>
      <c r="X3888" s="61"/>
      <c r="Y3888" s="61"/>
      <c r="Z3888" s="61"/>
      <c r="AA3888" s="61"/>
      <c r="AB3888" s="61"/>
      <c r="AC3888" s="61"/>
      <c r="AD3888" s="61"/>
      <c r="AE3888" s="61"/>
      <c r="AF3888" s="61"/>
      <c r="AG3888" s="61"/>
      <c r="AH3888" s="61"/>
      <c r="AI3888" s="61"/>
      <c r="AJ3888" s="61"/>
      <c r="AK3888" s="61"/>
      <c r="AL3888" s="61"/>
      <c r="AM3888" s="61"/>
      <c r="AN3888" s="61"/>
      <c r="AO3888" s="61"/>
      <c r="AP3888" s="62"/>
      <c r="AQ3888" s="61"/>
      <c r="AR3888" s="61"/>
      <c r="AS3888" s="61"/>
      <c r="AT3888" s="61"/>
      <c r="AU3888" s="61"/>
      <c r="AV3888" s="61"/>
      <c r="AW3888" s="60"/>
    </row>
    <row r="3889" s="59" customFormat="1" customHeight="1" spans="1:49">
      <c r="A3889" s="60"/>
      <c r="B3889" s="60"/>
      <c r="C3889" s="60"/>
      <c r="D3889" s="60"/>
      <c r="H3889" s="61"/>
      <c r="I3889" s="61"/>
      <c r="J3889" s="61"/>
      <c r="K3889" s="61"/>
      <c r="L3889" s="61"/>
      <c r="M3889" s="61"/>
      <c r="N3889" s="61"/>
      <c r="O3889" s="61"/>
      <c r="P3889" s="61"/>
      <c r="Q3889" s="61"/>
      <c r="R3889" s="61"/>
      <c r="S3889" s="61"/>
      <c r="T3889" s="61"/>
      <c r="U3889" s="61"/>
      <c r="V3889" s="61"/>
      <c r="W3889" s="61"/>
      <c r="X3889" s="61"/>
      <c r="Y3889" s="61"/>
      <c r="Z3889" s="61"/>
      <c r="AA3889" s="61"/>
      <c r="AB3889" s="61"/>
      <c r="AC3889" s="61"/>
      <c r="AD3889" s="61"/>
      <c r="AE3889" s="61"/>
      <c r="AF3889" s="61"/>
      <c r="AG3889" s="61"/>
      <c r="AH3889" s="61"/>
      <c r="AI3889" s="61"/>
      <c r="AJ3889" s="61"/>
      <c r="AK3889" s="61"/>
      <c r="AL3889" s="61"/>
      <c r="AM3889" s="61"/>
      <c r="AN3889" s="61"/>
      <c r="AO3889" s="61"/>
      <c r="AP3889" s="62"/>
      <c r="AQ3889" s="61"/>
      <c r="AR3889" s="61"/>
      <c r="AS3889" s="61"/>
      <c r="AT3889" s="61"/>
      <c r="AU3889" s="61"/>
      <c r="AV3889" s="61"/>
      <c r="AW3889" s="60"/>
    </row>
    <row r="3890" s="59" customFormat="1" customHeight="1" spans="1:49">
      <c r="A3890" s="60"/>
      <c r="B3890" s="60"/>
      <c r="C3890" s="60"/>
      <c r="D3890" s="60"/>
      <c r="H3890" s="61"/>
      <c r="I3890" s="61"/>
      <c r="J3890" s="61"/>
      <c r="K3890" s="61"/>
      <c r="L3890" s="61"/>
      <c r="M3890" s="61"/>
      <c r="N3890" s="61"/>
      <c r="O3890" s="61"/>
      <c r="P3890" s="61"/>
      <c r="Q3890" s="61"/>
      <c r="R3890" s="61"/>
      <c r="S3890" s="61"/>
      <c r="T3890" s="61"/>
      <c r="U3890" s="61"/>
      <c r="V3890" s="61"/>
      <c r="W3890" s="61"/>
      <c r="X3890" s="61"/>
      <c r="Y3890" s="61"/>
      <c r="Z3890" s="61"/>
      <c r="AA3890" s="61"/>
      <c r="AB3890" s="61"/>
      <c r="AC3890" s="61"/>
      <c r="AD3890" s="61"/>
      <c r="AE3890" s="61"/>
      <c r="AF3890" s="61"/>
      <c r="AG3890" s="61"/>
      <c r="AH3890" s="61"/>
      <c r="AI3890" s="61"/>
      <c r="AJ3890" s="61"/>
      <c r="AK3890" s="61"/>
      <c r="AL3890" s="61"/>
      <c r="AM3890" s="61"/>
      <c r="AN3890" s="61"/>
      <c r="AO3890" s="61"/>
      <c r="AP3890" s="62"/>
      <c r="AQ3890" s="61"/>
      <c r="AR3890" s="61"/>
      <c r="AS3890" s="61"/>
      <c r="AT3890" s="61"/>
      <c r="AU3890" s="61"/>
      <c r="AV3890" s="61"/>
      <c r="AW3890" s="60"/>
    </row>
    <row r="3891" s="59" customFormat="1" customHeight="1" spans="1:49">
      <c r="A3891" s="60"/>
      <c r="B3891" s="60"/>
      <c r="C3891" s="60"/>
      <c r="D3891" s="60"/>
      <c r="H3891" s="61"/>
      <c r="I3891" s="61"/>
      <c r="J3891" s="61"/>
      <c r="K3891" s="61"/>
      <c r="L3891" s="61"/>
      <c r="M3891" s="61"/>
      <c r="N3891" s="61"/>
      <c r="O3891" s="61"/>
      <c r="P3891" s="61"/>
      <c r="Q3891" s="61"/>
      <c r="R3891" s="61"/>
      <c r="S3891" s="61"/>
      <c r="T3891" s="61"/>
      <c r="U3891" s="61"/>
      <c r="V3891" s="61"/>
      <c r="W3891" s="61"/>
      <c r="X3891" s="61"/>
      <c r="Y3891" s="61"/>
      <c r="Z3891" s="61"/>
      <c r="AA3891" s="61"/>
      <c r="AB3891" s="61"/>
      <c r="AC3891" s="61"/>
      <c r="AD3891" s="61"/>
      <c r="AE3891" s="61"/>
      <c r="AF3891" s="61"/>
      <c r="AG3891" s="61"/>
      <c r="AH3891" s="61"/>
      <c r="AI3891" s="61"/>
      <c r="AJ3891" s="61"/>
      <c r="AK3891" s="61"/>
      <c r="AL3891" s="61"/>
      <c r="AM3891" s="61"/>
      <c r="AN3891" s="61"/>
      <c r="AO3891" s="61"/>
      <c r="AP3891" s="62"/>
      <c r="AQ3891" s="61"/>
      <c r="AR3891" s="61"/>
      <c r="AS3891" s="61"/>
      <c r="AT3891" s="61"/>
      <c r="AU3891" s="61"/>
      <c r="AV3891" s="61"/>
      <c r="AW3891" s="60"/>
    </row>
    <row r="3892" s="59" customFormat="1" customHeight="1" spans="1:49">
      <c r="A3892" s="60"/>
      <c r="B3892" s="60"/>
      <c r="C3892" s="60"/>
      <c r="D3892" s="60"/>
      <c r="H3892" s="61"/>
      <c r="I3892" s="61"/>
      <c r="J3892" s="61"/>
      <c r="K3892" s="61"/>
      <c r="L3892" s="61"/>
      <c r="M3892" s="61"/>
      <c r="N3892" s="61"/>
      <c r="O3892" s="61"/>
      <c r="P3892" s="61"/>
      <c r="Q3892" s="61"/>
      <c r="R3892" s="61"/>
      <c r="S3892" s="61"/>
      <c r="T3892" s="61"/>
      <c r="U3892" s="61"/>
      <c r="V3892" s="61"/>
      <c r="W3892" s="61"/>
      <c r="X3892" s="61"/>
      <c r="Y3892" s="61"/>
      <c r="Z3892" s="61"/>
      <c r="AA3892" s="61"/>
      <c r="AB3892" s="61"/>
      <c r="AC3892" s="61"/>
      <c r="AD3892" s="61"/>
      <c r="AE3892" s="61"/>
      <c r="AF3892" s="61"/>
      <c r="AG3892" s="61"/>
      <c r="AH3892" s="61"/>
      <c r="AI3892" s="61"/>
      <c r="AJ3892" s="61"/>
      <c r="AK3892" s="61"/>
      <c r="AL3892" s="61"/>
      <c r="AM3892" s="61"/>
      <c r="AN3892" s="61"/>
      <c r="AO3892" s="61"/>
      <c r="AP3892" s="62"/>
      <c r="AQ3892" s="61"/>
      <c r="AR3892" s="61"/>
      <c r="AS3892" s="61"/>
      <c r="AT3892" s="61"/>
      <c r="AU3892" s="61"/>
      <c r="AV3892" s="61"/>
      <c r="AW3892" s="60"/>
    </row>
    <row r="3893" s="59" customFormat="1" customHeight="1" spans="1:49">
      <c r="A3893" s="60"/>
      <c r="B3893" s="60"/>
      <c r="C3893" s="60"/>
      <c r="D3893" s="60"/>
      <c r="H3893" s="61"/>
      <c r="I3893" s="61"/>
      <c r="J3893" s="61"/>
      <c r="K3893" s="61"/>
      <c r="L3893" s="61"/>
      <c r="M3893" s="61"/>
      <c r="N3893" s="61"/>
      <c r="O3893" s="61"/>
      <c r="P3893" s="61"/>
      <c r="Q3893" s="61"/>
      <c r="R3893" s="61"/>
      <c r="S3893" s="61"/>
      <c r="T3893" s="61"/>
      <c r="U3893" s="61"/>
      <c r="V3893" s="61"/>
      <c r="W3893" s="61"/>
      <c r="X3893" s="61"/>
      <c r="Y3893" s="61"/>
      <c r="Z3893" s="61"/>
      <c r="AA3893" s="61"/>
      <c r="AB3893" s="61"/>
      <c r="AC3893" s="61"/>
      <c r="AD3893" s="61"/>
      <c r="AE3893" s="61"/>
      <c r="AF3893" s="61"/>
      <c r="AG3893" s="61"/>
      <c r="AH3893" s="61"/>
      <c r="AI3893" s="61"/>
      <c r="AJ3893" s="61"/>
      <c r="AK3893" s="61"/>
      <c r="AL3893" s="61"/>
      <c r="AM3893" s="61"/>
      <c r="AN3893" s="61"/>
      <c r="AO3893" s="61"/>
      <c r="AP3893" s="62"/>
      <c r="AQ3893" s="61"/>
      <c r="AR3893" s="61"/>
      <c r="AS3893" s="61"/>
      <c r="AT3893" s="61"/>
      <c r="AU3893" s="61"/>
      <c r="AV3893" s="61"/>
      <c r="AW3893" s="60"/>
    </row>
    <row r="3894" s="59" customFormat="1" customHeight="1" spans="1:49">
      <c r="A3894" s="60"/>
      <c r="B3894" s="60"/>
      <c r="C3894" s="60"/>
      <c r="D3894" s="60"/>
      <c r="H3894" s="61"/>
      <c r="I3894" s="61"/>
      <c r="J3894" s="61"/>
      <c r="K3894" s="61"/>
      <c r="L3894" s="61"/>
      <c r="M3894" s="61"/>
      <c r="N3894" s="61"/>
      <c r="O3894" s="61"/>
      <c r="P3894" s="61"/>
      <c r="Q3894" s="61"/>
      <c r="R3894" s="61"/>
      <c r="S3894" s="61"/>
      <c r="T3894" s="61"/>
      <c r="U3894" s="61"/>
      <c r="V3894" s="61"/>
      <c r="W3894" s="61"/>
      <c r="X3894" s="61"/>
      <c r="Y3894" s="61"/>
      <c r="Z3894" s="61"/>
      <c r="AA3894" s="61"/>
      <c r="AB3894" s="61"/>
      <c r="AC3894" s="61"/>
      <c r="AD3894" s="61"/>
      <c r="AE3894" s="61"/>
      <c r="AF3894" s="61"/>
      <c r="AG3894" s="61"/>
      <c r="AH3894" s="61"/>
      <c r="AI3894" s="61"/>
      <c r="AJ3894" s="61"/>
      <c r="AK3894" s="61"/>
      <c r="AL3894" s="61"/>
      <c r="AM3894" s="61"/>
      <c r="AN3894" s="61"/>
      <c r="AO3894" s="61"/>
      <c r="AP3894" s="62"/>
      <c r="AQ3894" s="61"/>
      <c r="AR3894" s="61"/>
      <c r="AS3894" s="61"/>
      <c r="AT3894" s="61"/>
      <c r="AU3894" s="61"/>
      <c r="AV3894" s="61"/>
      <c r="AW3894" s="60"/>
    </row>
    <row r="3895" s="59" customFormat="1" customHeight="1" spans="1:49">
      <c r="A3895" s="60"/>
      <c r="B3895" s="60"/>
      <c r="C3895" s="60"/>
      <c r="D3895" s="60"/>
      <c r="H3895" s="61"/>
      <c r="I3895" s="61"/>
      <c r="J3895" s="61"/>
      <c r="K3895" s="61"/>
      <c r="L3895" s="61"/>
      <c r="M3895" s="61"/>
      <c r="N3895" s="61"/>
      <c r="O3895" s="61"/>
      <c r="P3895" s="61"/>
      <c r="Q3895" s="61"/>
      <c r="R3895" s="61"/>
      <c r="S3895" s="61"/>
      <c r="T3895" s="61"/>
      <c r="U3895" s="61"/>
      <c r="V3895" s="61"/>
      <c r="W3895" s="61"/>
      <c r="X3895" s="61"/>
      <c r="Y3895" s="61"/>
      <c r="Z3895" s="61"/>
      <c r="AA3895" s="61"/>
      <c r="AB3895" s="61"/>
      <c r="AC3895" s="61"/>
      <c r="AD3895" s="61"/>
      <c r="AE3895" s="61"/>
      <c r="AF3895" s="61"/>
      <c r="AG3895" s="61"/>
      <c r="AH3895" s="61"/>
      <c r="AI3895" s="61"/>
      <c r="AJ3895" s="61"/>
      <c r="AK3895" s="61"/>
      <c r="AL3895" s="61"/>
      <c r="AM3895" s="61"/>
      <c r="AN3895" s="61"/>
      <c r="AO3895" s="61"/>
      <c r="AP3895" s="62"/>
      <c r="AQ3895" s="61"/>
      <c r="AR3895" s="61"/>
      <c r="AS3895" s="61"/>
      <c r="AT3895" s="61"/>
      <c r="AU3895" s="61"/>
      <c r="AV3895" s="61"/>
      <c r="AW3895" s="60"/>
    </row>
    <row r="3896" s="59" customFormat="1" customHeight="1" spans="1:49">
      <c r="A3896" s="60"/>
      <c r="B3896" s="60"/>
      <c r="C3896" s="60"/>
      <c r="D3896" s="60"/>
      <c r="H3896" s="61"/>
      <c r="I3896" s="61"/>
      <c r="J3896" s="61"/>
      <c r="K3896" s="61"/>
      <c r="L3896" s="61"/>
      <c r="M3896" s="61"/>
      <c r="N3896" s="61"/>
      <c r="O3896" s="61"/>
      <c r="P3896" s="61"/>
      <c r="Q3896" s="61"/>
      <c r="R3896" s="61"/>
      <c r="S3896" s="61"/>
      <c r="T3896" s="61"/>
      <c r="U3896" s="61"/>
      <c r="V3896" s="61"/>
      <c r="W3896" s="61"/>
      <c r="X3896" s="61"/>
      <c r="Y3896" s="61"/>
      <c r="Z3896" s="61"/>
      <c r="AA3896" s="61"/>
      <c r="AB3896" s="61"/>
      <c r="AC3896" s="61"/>
      <c r="AD3896" s="61"/>
      <c r="AE3896" s="61"/>
      <c r="AF3896" s="61"/>
      <c r="AG3896" s="61"/>
      <c r="AH3896" s="61"/>
      <c r="AI3896" s="61"/>
      <c r="AJ3896" s="61"/>
      <c r="AK3896" s="61"/>
      <c r="AL3896" s="61"/>
      <c r="AM3896" s="61"/>
      <c r="AN3896" s="61"/>
      <c r="AO3896" s="61"/>
      <c r="AP3896" s="62"/>
      <c r="AQ3896" s="61"/>
      <c r="AR3896" s="61"/>
      <c r="AS3896" s="61"/>
      <c r="AT3896" s="61"/>
      <c r="AU3896" s="61"/>
      <c r="AV3896" s="61"/>
      <c r="AW3896" s="60"/>
    </row>
    <row r="3897" s="59" customFormat="1" customHeight="1" spans="1:49">
      <c r="A3897" s="60"/>
      <c r="B3897" s="60"/>
      <c r="C3897" s="60"/>
      <c r="D3897" s="60"/>
      <c r="H3897" s="61"/>
      <c r="I3897" s="61"/>
      <c r="J3897" s="61"/>
      <c r="K3897" s="61"/>
      <c r="L3897" s="61"/>
      <c r="M3897" s="61"/>
      <c r="N3897" s="61"/>
      <c r="O3897" s="61"/>
      <c r="P3897" s="61"/>
      <c r="Q3897" s="61"/>
      <c r="R3897" s="61"/>
      <c r="S3897" s="61"/>
      <c r="T3897" s="61"/>
      <c r="U3897" s="61"/>
      <c r="V3897" s="61"/>
      <c r="W3897" s="61"/>
      <c r="X3897" s="61"/>
      <c r="Y3897" s="61"/>
      <c r="Z3897" s="61"/>
      <c r="AA3897" s="61"/>
      <c r="AB3897" s="61"/>
      <c r="AC3897" s="61"/>
      <c r="AD3897" s="61"/>
      <c r="AE3897" s="61"/>
      <c r="AF3897" s="61"/>
      <c r="AG3897" s="61"/>
      <c r="AH3897" s="61"/>
      <c r="AI3897" s="61"/>
      <c r="AJ3897" s="61"/>
      <c r="AK3897" s="61"/>
      <c r="AL3897" s="61"/>
      <c r="AM3897" s="61"/>
      <c r="AN3897" s="61"/>
      <c r="AO3897" s="61"/>
      <c r="AP3897" s="62"/>
      <c r="AQ3897" s="61"/>
      <c r="AR3897" s="61"/>
      <c r="AS3897" s="61"/>
      <c r="AT3897" s="61"/>
      <c r="AU3897" s="61"/>
      <c r="AV3897" s="61"/>
      <c r="AW3897" s="60"/>
    </row>
    <row r="3898" s="59" customFormat="1" customHeight="1" spans="1:49">
      <c r="A3898" s="60"/>
      <c r="B3898" s="60"/>
      <c r="C3898" s="60"/>
      <c r="D3898" s="60"/>
      <c r="H3898" s="61"/>
      <c r="I3898" s="61"/>
      <c r="J3898" s="61"/>
      <c r="K3898" s="61"/>
      <c r="L3898" s="61"/>
      <c r="M3898" s="61"/>
      <c r="N3898" s="61"/>
      <c r="O3898" s="61"/>
      <c r="P3898" s="61"/>
      <c r="Q3898" s="61"/>
      <c r="R3898" s="61"/>
      <c r="S3898" s="61"/>
      <c r="T3898" s="61"/>
      <c r="U3898" s="61"/>
      <c r="V3898" s="61"/>
      <c r="W3898" s="61"/>
      <c r="X3898" s="61"/>
      <c r="Y3898" s="61"/>
      <c r="Z3898" s="61"/>
      <c r="AA3898" s="61"/>
      <c r="AB3898" s="61"/>
      <c r="AC3898" s="61"/>
      <c r="AD3898" s="61"/>
      <c r="AE3898" s="61"/>
      <c r="AF3898" s="61"/>
      <c r="AG3898" s="61"/>
      <c r="AH3898" s="61"/>
      <c r="AI3898" s="61"/>
      <c r="AJ3898" s="61"/>
      <c r="AK3898" s="61"/>
      <c r="AL3898" s="61"/>
      <c r="AM3898" s="61"/>
      <c r="AN3898" s="61"/>
      <c r="AO3898" s="61"/>
      <c r="AP3898" s="62"/>
      <c r="AQ3898" s="61"/>
      <c r="AR3898" s="61"/>
      <c r="AS3898" s="61"/>
      <c r="AT3898" s="61"/>
      <c r="AU3898" s="61"/>
      <c r="AV3898" s="61"/>
      <c r="AW3898" s="60"/>
    </row>
    <row r="3899" s="59" customFormat="1" customHeight="1" spans="1:49">
      <c r="A3899" s="60"/>
      <c r="B3899" s="60"/>
      <c r="C3899" s="60"/>
      <c r="D3899" s="60"/>
      <c r="H3899" s="61"/>
      <c r="I3899" s="61"/>
      <c r="J3899" s="61"/>
      <c r="K3899" s="61"/>
      <c r="L3899" s="61"/>
      <c r="M3899" s="61"/>
      <c r="N3899" s="61"/>
      <c r="O3899" s="61"/>
      <c r="P3899" s="61"/>
      <c r="Q3899" s="61"/>
      <c r="R3899" s="61"/>
      <c r="S3899" s="61"/>
      <c r="T3899" s="61"/>
      <c r="U3899" s="61"/>
      <c r="V3899" s="61"/>
      <c r="W3899" s="61"/>
      <c r="X3899" s="61"/>
      <c r="Y3899" s="61"/>
      <c r="Z3899" s="61"/>
      <c r="AA3899" s="61"/>
      <c r="AB3899" s="61"/>
      <c r="AC3899" s="61"/>
      <c r="AD3899" s="61"/>
      <c r="AE3899" s="61"/>
      <c r="AF3899" s="61"/>
      <c r="AG3899" s="61"/>
      <c r="AH3899" s="61"/>
      <c r="AI3899" s="61"/>
      <c r="AJ3899" s="61"/>
      <c r="AK3899" s="61"/>
      <c r="AL3899" s="61"/>
      <c r="AM3899" s="61"/>
      <c r="AN3899" s="61"/>
      <c r="AO3899" s="61"/>
      <c r="AP3899" s="62"/>
      <c r="AQ3899" s="61"/>
      <c r="AR3899" s="61"/>
      <c r="AS3899" s="61"/>
      <c r="AT3899" s="61"/>
      <c r="AU3899" s="61"/>
      <c r="AV3899" s="61"/>
      <c r="AW3899" s="60"/>
    </row>
    <row r="3900" s="59" customFormat="1" customHeight="1" spans="1:49">
      <c r="A3900" s="60"/>
      <c r="B3900" s="60"/>
      <c r="C3900" s="60"/>
      <c r="D3900" s="60"/>
      <c r="H3900" s="61"/>
      <c r="I3900" s="61"/>
      <c r="J3900" s="61"/>
      <c r="K3900" s="61"/>
      <c r="L3900" s="61"/>
      <c r="M3900" s="61"/>
      <c r="N3900" s="61"/>
      <c r="O3900" s="61"/>
      <c r="P3900" s="61"/>
      <c r="Q3900" s="61"/>
      <c r="R3900" s="61"/>
      <c r="S3900" s="61"/>
      <c r="T3900" s="61"/>
      <c r="U3900" s="61"/>
      <c r="V3900" s="61"/>
      <c r="W3900" s="61"/>
      <c r="X3900" s="61"/>
      <c r="Y3900" s="61"/>
      <c r="Z3900" s="61"/>
      <c r="AA3900" s="61"/>
      <c r="AB3900" s="61"/>
      <c r="AC3900" s="61"/>
      <c r="AD3900" s="61"/>
      <c r="AE3900" s="61"/>
      <c r="AF3900" s="61"/>
      <c r="AG3900" s="61"/>
      <c r="AH3900" s="61"/>
      <c r="AI3900" s="61"/>
      <c r="AJ3900" s="61"/>
      <c r="AK3900" s="61"/>
      <c r="AL3900" s="61"/>
      <c r="AM3900" s="61"/>
      <c r="AN3900" s="61"/>
      <c r="AO3900" s="61"/>
      <c r="AP3900" s="62"/>
      <c r="AQ3900" s="61"/>
      <c r="AR3900" s="61"/>
      <c r="AS3900" s="61"/>
      <c r="AT3900" s="61"/>
      <c r="AU3900" s="61"/>
      <c r="AV3900" s="61"/>
      <c r="AW3900" s="60"/>
    </row>
    <row r="3901" s="59" customFormat="1" customHeight="1" spans="1:49">
      <c r="A3901" s="60"/>
      <c r="B3901" s="60"/>
      <c r="C3901" s="60"/>
      <c r="D3901" s="60"/>
      <c r="H3901" s="61"/>
      <c r="I3901" s="61"/>
      <c r="J3901" s="61"/>
      <c r="K3901" s="61"/>
      <c r="L3901" s="61"/>
      <c r="M3901" s="61"/>
      <c r="N3901" s="61"/>
      <c r="O3901" s="61"/>
      <c r="P3901" s="61"/>
      <c r="Q3901" s="61"/>
      <c r="R3901" s="61"/>
      <c r="S3901" s="61"/>
      <c r="T3901" s="61"/>
      <c r="U3901" s="61"/>
      <c r="V3901" s="61"/>
      <c r="W3901" s="61"/>
      <c r="X3901" s="61"/>
      <c r="Y3901" s="61"/>
      <c r="Z3901" s="61"/>
      <c r="AA3901" s="61"/>
      <c r="AB3901" s="61"/>
      <c r="AC3901" s="61"/>
      <c r="AD3901" s="61"/>
      <c r="AE3901" s="61"/>
      <c r="AF3901" s="61"/>
      <c r="AG3901" s="61"/>
      <c r="AH3901" s="61"/>
      <c r="AI3901" s="61"/>
      <c r="AJ3901" s="61"/>
      <c r="AK3901" s="61"/>
      <c r="AL3901" s="61"/>
      <c r="AM3901" s="61"/>
      <c r="AN3901" s="61"/>
      <c r="AO3901" s="61"/>
      <c r="AP3901" s="62"/>
      <c r="AQ3901" s="61"/>
      <c r="AR3901" s="61"/>
      <c r="AS3901" s="61"/>
      <c r="AT3901" s="61"/>
      <c r="AU3901" s="61"/>
      <c r="AV3901" s="61"/>
      <c r="AW3901" s="60"/>
    </row>
    <row r="3902" s="59" customFormat="1" customHeight="1" spans="1:49">
      <c r="A3902" s="60"/>
      <c r="B3902" s="60"/>
      <c r="C3902" s="60"/>
      <c r="D3902" s="60"/>
      <c r="H3902" s="61"/>
      <c r="I3902" s="61"/>
      <c r="J3902" s="61"/>
      <c r="K3902" s="61"/>
      <c r="L3902" s="61"/>
      <c r="M3902" s="61"/>
      <c r="N3902" s="61"/>
      <c r="O3902" s="61"/>
      <c r="P3902" s="61"/>
      <c r="Q3902" s="61"/>
      <c r="R3902" s="61"/>
      <c r="S3902" s="61"/>
      <c r="T3902" s="61"/>
      <c r="U3902" s="61"/>
      <c r="V3902" s="61"/>
      <c r="W3902" s="61"/>
      <c r="X3902" s="61"/>
      <c r="Y3902" s="61"/>
      <c r="Z3902" s="61"/>
      <c r="AA3902" s="61"/>
      <c r="AB3902" s="61"/>
      <c r="AC3902" s="61"/>
      <c r="AD3902" s="61"/>
      <c r="AE3902" s="61"/>
      <c r="AF3902" s="61"/>
      <c r="AG3902" s="61"/>
      <c r="AH3902" s="61"/>
      <c r="AI3902" s="61"/>
      <c r="AJ3902" s="61"/>
      <c r="AK3902" s="61"/>
      <c r="AL3902" s="61"/>
      <c r="AM3902" s="61"/>
      <c r="AN3902" s="61"/>
      <c r="AO3902" s="61"/>
      <c r="AP3902" s="62"/>
      <c r="AQ3902" s="61"/>
      <c r="AR3902" s="61"/>
      <c r="AS3902" s="61"/>
      <c r="AT3902" s="61"/>
      <c r="AU3902" s="61"/>
      <c r="AV3902" s="61"/>
      <c r="AW3902" s="60"/>
    </row>
    <row r="3903" s="59" customFormat="1" customHeight="1" spans="1:49">
      <c r="A3903" s="60"/>
      <c r="B3903" s="60"/>
      <c r="C3903" s="60"/>
      <c r="D3903" s="60"/>
      <c r="H3903" s="61"/>
      <c r="I3903" s="61"/>
      <c r="J3903" s="61"/>
      <c r="K3903" s="61"/>
      <c r="L3903" s="61"/>
      <c r="M3903" s="61"/>
      <c r="N3903" s="61"/>
      <c r="O3903" s="61"/>
      <c r="P3903" s="61"/>
      <c r="Q3903" s="61"/>
      <c r="R3903" s="61"/>
      <c r="S3903" s="61"/>
      <c r="T3903" s="61"/>
      <c r="U3903" s="61"/>
      <c r="V3903" s="61"/>
      <c r="W3903" s="61"/>
      <c r="X3903" s="61"/>
      <c r="Y3903" s="61"/>
      <c r="Z3903" s="61"/>
      <c r="AA3903" s="61"/>
      <c r="AB3903" s="61"/>
      <c r="AC3903" s="61"/>
      <c r="AD3903" s="61"/>
      <c r="AE3903" s="61"/>
      <c r="AF3903" s="61"/>
      <c r="AG3903" s="61"/>
      <c r="AH3903" s="61"/>
      <c r="AI3903" s="61"/>
      <c r="AJ3903" s="61"/>
      <c r="AK3903" s="61"/>
      <c r="AL3903" s="61"/>
      <c r="AM3903" s="61"/>
      <c r="AN3903" s="61"/>
      <c r="AO3903" s="61"/>
      <c r="AP3903" s="62"/>
      <c r="AQ3903" s="61"/>
      <c r="AR3903" s="61"/>
      <c r="AS3903" s="61"/>
      <c r="AT3903" s="61"/>
      <c r="AU3903" s="61"/>
      <c r="AV3903" s="61"/>
      <c r="AW3903" s="60"/>
    </row>
    <row r="3904" s="59" customFormat="1" customHeight="1" spans="1:49">
      <c r="A3904" s="60"/>
      <c r="B3904" s="60"/>
      <c r="C3904" s="60"/>
      <c r="D3904" s="60"/>
      <c r="H3904" s="61"/>
      <c r="I3904" s="61"/>
      <c r="J3904" s="61"/>
      <c r="K3904" s="61"/>
      <c r="L3904" s="61"/>
      <c r="M3904" s="61"/>
      <c r="N3904" s="61"/>
      <c r="O3904" s="61"/>
      <c r="P3904" s="61"/>
      <c r="Q3904" s="61"/>
      <c r="R3904" s="61"/>
      <c r="S3904" s="61"/>
      <c r="T3904" s="61"/>
      <c r="U3904" s="61"/>
      <c r="V3904" s="61"/>
      <c r="W3904" s="61"/>
      <c r="X3904" s="61"/>
      <c r="Y3904" s="61"/>
      <c r="Z3904" s="61"/>
      <c r="AA3904" s="61"/>
      <c r="AB3904" s="61"/>
      <c r="AC3904" s="61"/>
      <c r="AD3904" s="61"/>
      <c r="AE3904" s="61"/>
      <c r="AF3904" s="61"/>
      <c r="AG3904" s="61"/>
      <c r="AH3904" s="61"/>
      <c r="AI3904" s="61"/>
      <c r="AJ3904" s="61"/>
      <c r="AK3904" s="61"/>
      <c r="AL3904" s="61"/>
      <c r="AM3904" s="61"/>
      <c r="AN3904" s="61"/>
      <c r="AO3904" s="61"/>
      <c r="AP3904" s="62"/>
      <c r="AQ3904" s="61"/>
      <c r="AR3904" s="61"/>
      <c r="AS3904" s="61"/>
      <c r="AT3904" s="61"/>
      <c r="AU3904" s="61"/>
      <c r="AV3904" s="61"/>
      <c r="AW3904" s="60"/>
    </row>
    <row r="3905" s="59" customFormat="1" customHeight="1" spans="1:49">
      <c r="A3905" s="60"/>
      <c r="B3905" s="60"/>
      <c r="C3905" s="60"/>
      <c r="D3905" s="60"/>
      <c r="H3905" s="61"/>
      <c r="I3905" s="61"/>
      <c r="J3905" s="61"/>
      <c r="K3905" s="61"/>
      <c r="L3905" s="61"/>
      <c r="M3905" s="61"/>
      <c r="N3905" s="61"/>
      <c r="O3905" s="61"/>
      <c r="P3905" s="61"/>
      <c r="Q3905" s="61"/>
      <c r="R3905" s="61"/>
      <c r="S3905" s="61"/>
      <c r="T3905" s="61"/>
      <c r="U3905" s="61"/>
      <c r="V3905" s="61"/>
      <c r="W3905" s="61"/>
      <c r="X3905" s="61"/>
      <c r="Y3905" s="61"/>
      <c r="Z3905" s="61"/>
      <c r="AA3905" s="61"/>
      <c r="AB3905" s="61"/>
      <c r="AC3905" s="61"/>
      <c r="AD3905" s="61"/>
      <c r="AE3905" s="61"/>
      <c r="AF3905" s="61"/>
      <c r="AG3905" s="61"/>
      <c r="AH3905" s="61"/>
      <c r="AI3905" s="61"/>
      <c r="AJ3905" s="61"/>
      <c r="AK3905" s="61"/>
      <c r="AL3905" s="61"/>
      <c r="AM3905" s="61"/>
      <c r="AN3905" s="61"/>
      <c r="AO3905" s="61"/>
      <c r="AP3905" s="62"/>
      <c r="AQ3905" s="61"/>
      <c r="AR3905" s="61"/>
      <c r="AS3905" s="61"/>
      <c r="AT3905" s="61"/>
      <c r="AU3905" s="61"/>
      <c r="AV3905" s="61"/>
      <c r="AW3905" s="60"/>
    </row>
    <row r="3906" s="59" customFormat="1" customHeight="1" spans="1:49">
      <c r="A3906" s="60"/>
      <c r="B3906" s="60"/>
      <c r="C3906" s="60"/>
      <c r="D3906" s="60"/>
      <c r="H3906" s="61"/>
      <c r="I3906" s="61"/>
      <c r="J3906" s="61"/>
      <c r="K3906" s="61"/>
      <c r="L3906" s="61"/>
      <c r="M3906" s="61"/>
      <c r="N3906" s="61"/>
      <c r="O3906" s="61"/>
      <c r="P3906" s="61"/>
      <c r="Q3906" s="61"/>
      <c r="R3906" s="61"/>
      <c r="S3906" s="61"/>
      <c r="T3906" s="61"/>
      <c r="U3906" s="61"/>
      <c r="V3906" s="61"/>
      <c r="W3906" s="61"/>
      <c r="X3906" s="61"/>
      <c r="Y3906" s="61"/>
      <c r="Z3906" s="61"/>
      <c r="AA3906" s="61"/>
      <c r="AB3906" s="61"/>
      <c r="AC3906" s="61"/>
      <c r="AD3906" s="61"/>
      <c r="AE3906" s="61"/>
      <c r="AF3906" s="61"/>
      <c r="AG3906" s="61"/>
      <c r="AH3906" s="61"/>
      <c r="AI3906" s="61"/>
      <c r="AJ3906" s="61"/>
      <c r="AK3906" s="61"/>
      <c r="AL3906" s="61"/>
      <c r="AM3906" s="61"/>
      <c r="AN3906" s="61"/>
      <c r="AO3906" s="61"/>
      <c r="AP3906" s="62"/>
      <c r="AQ3906" s="61"/>
      <c r="AR3906" s="61"/>
      <c r="AS3906" s="61"/>
      <c r="AT3906" s="61"/>
      <c r="AU3906" s="61"/>
      <c r="AV3906" s="61"/>
      <c r="AW3906" s="60"/>
    </row>
    <row r="3907" s="59" customFormat="1" customHeight="1" spans="1:49">
      <c r="A3907" s="60"/>
      <c r="B3907" s="60"/>
      <c r="C3907" s="60"/>
      <c r="D3907" s="60"/>
      <c r="H3907" s="61"/>
      <c r="I3907" s="61"/>
      <c r="J3907" s="61"/>
      <c r="K3907" s="61"/>
      <c r="L3907" s="61"/>
      <c r="M3907" s="61"/>
      <c r="N3907" s="61"/>
      <c r="O3907" s="61"/>
      <c r="P3907" s="61"/>
      <c r="Q3907" s="61"/>
      <c r="R3907" s="61"/>
      <c r="S3907" s="61"/>
      <c r="T3907" s="61"/>
      <c r="U3907" s="61"/>
      <c r="V3907" s="61"/>
      <c r="W3907" s="61"/>
      <c r="X3907" s="61"/>
      <c r="Y3907" s="61"/>
      <c r="Z3907" s="61"/>
      <c r="AA3907" s="61"/>
      <c r="AB3907" s="61"/>
      <c r="AC3907" s="61"/>
      <c r="AD3907" s="61"/>
      <c r="AE3907" s="61"/>
      <c r="AF3907" s="61"/>
      <c r="AG3907" s="61"/>
      <c r="AH3907" s="61"/>
      <c r="AI3907" s="61"/>
      <c r="AJ3907" s="61"/>
      <c r="AK3907" s="61"/>
      <c r="AL3907" s="61"/>
      <c r="AM3907" s="61"/>
      <c r="AN3907" s="61"/>
      <c r="AO3907" s="61"/>
      <c r="AP3907" s="62"/>
      <c r="AQ3907" s="61"/>
      <c r="AR3907" s="61"/>
      <c r="AS3907" s="61"/>
      <c r="AT3907" s="61"/>
      <c r="AU3907" s="61"/>
      <c r="AV3907" s="61"/>
      <c r="AW3907" s="60"/>
    </row>
    <row r="3908" s="59" customFormat="1" customHeight="1" spans="1:49">
      <c r="A3908" s="60"/>
      <c r="B3908" s="60"/>
      <c r="C3908" s="60"/>
      <c r="D3908" s="60"/>
      <c r="H3908" s="61"/>
      <c r="I3908" s="61"/>
      <c r="J3908" s="61"/>
      <c r="K3908" s="61"/>
      <c r="L3908" s="61"/>
      <c r="M3908" s="61"/>
      <c r="N3908" s="61"/>
      <c r="O3908" s="61"/>
      <c r="P3908" s="61"/>
      <c r="Q3908" s="61"/>
      <c r="R3908" s="61"/>
      <c r="S3908" s="61"/>
      <c r="T3908" s="61"/>
      <c r="U3908" s="61"/>
      <c r="V3908" s="61"/>
      <c r="W3908" s="61"/>
      <c r="X3908" s="61"/>
      <c r="Y3908" s="61"/>
      <c r="Z3908" s="61"/>
      <c r="AA3908" s="61"/>
      <c r="AB3908" s="61"/>
      <c r="AC3908" s="61"/>
      <c r="AD3908" s="61"/>
      <c r="AE3908" s="61"/>
      <c r="AF3908" s="61"/>
      <c r="AG3908" s="61"/>
      <c r="AH3908" s="61"/>
      <c r="AI3908" s="61"/>
      <c r="AJ3908" s="61"/>
      <c r="AK3908" s="61"/>
      <c r="AL3908" s="61"/>
      <c r="AM3908" s="61"/>
      <c r="AN3908" s="61"/>
      <c r="AO3908" s="61"/>
      <c r="AP3908" s="62"/>
      <c r="AQ3908" s="61"/>
      <c r="AR3908" s="61"/>
      <c r="AS3908" s="61"/>
      <c r="AT3908" s="61"/>
      <c r="AU3908" s="61"/>
      <c r="AV3908" s="61"/>
      <c r="AW3908" s="60"/>
    </row>
    <row r="3909" s="59" customFormat="1" customHeight="1" spans="1:49">
      <c r="A3909" s="60"/>
      <c r="B3909" s="60"/>
      <c r="C3909" s="60"/>
      <c r="D3909" s="60"/>
      <c r="H3909" s="61"/>
      <c r="I3909" s="61"/>
      <c r="J3909" s="61"/>
      <c r="K3909" s="61"/>
      <c r="L3909" s="61"/>
      <c r="M3909" s="61"/>
      <c r="N3909" s="61"/>
      <c r="O3909" s="61"/>
      <c r="P3909" s="61"/>
      <c r="Q3909" s="61"/>
      <c r="R3909" s="61"/>
      <c r="S3909" s="61"/>
      <c r="T3909" s="61"/>
      <c r="U3909" s="61"/>
      <c r="V3909" s="61"/>
      <c r="W3909" s="61"/>
      <c r="X3909" s="61"/>
      <c r="Y3909" s="61"/>
      <c r="Z3909" s="61"/>
      <c r="AA3909" s="61"/>
      <c r="AB3909" s="61"/>
      <c r="AC3909" s="61"/>
      <c r="AD3909" s="61"/>
      <c r="AE3909" s="61"/>
      <c r="AF3909" s="61"/>
      <c r="AG3909" s="61"/>
      <c r="AH3909" s="61"/>
      <c r="AI3909" s="61"/>
      <c r="AJ3909" s="61"/>
      <c r="AK3909" s="61"/>
      <c r="AL3909" s="61"/>
      <c r="AM3909" s="61"/>
      <c r="AN3909" s="61"/>
      <c r="AO3909" s="61"/>
      <c r="AP3909" s="62"/>
      <c r="AQ3909" s="61"/>
      <c r="AR3909" s="61"/>
      <c r="AS3909" s="61"/>
      <c r="AT3909" s="61"/>
      <c r="AU3909" s="61"/>
      <c r="AV3909" s="61"/>
      <c r="AW3909" s="60"/>
    </row>
    <row r="3910" s="59" customFormat="1" customHeight="1" spans="1:49">
      <c r="A3910" s="60"/>
      <c r="B3910" s="60"/>
      <c r="C3910" s="60"/>
      <c r="D3910" s="60"/>
      <c r="H3910" s="61"/>
      <c r="I3910" s="61"/>
      <c r="J3910" s="61"/>
      <c r="K3910" s="61"/>
      <c r="L3910" s="61"/>
      <c r="M3910" s="61"/>
      <c r="N3910" s="61"/>
      <c r="O3910" s="61"/>
      <c r="P3910" s="61"/>
      <c r="Q3910" s="61"/>
      <c r="R3910" s="61"/>
      <c r="S3910" s="61"/>
      <c r="T3910" s="61"/>
      <c r="U3910" s="61"/>
      <c r="V3910" s="61"/>
      <c r="W3910" s="61"/>
      <c r="X3910" s="61"/>
      <c r="Y3910" s="61"/>
      <c r="Z3910" s="61"/>
      <c r="AA3910" s="61"/>
      <c r="AB3910" s="61"/>
      <c r="AC3910" s="61"/>
      <c r="AD3910" s="61"/>
      <c r="AE3910" s="61"/>
      <c r="AF3910" s="61"/>
      <c r="AG3910" s="61"/>
      <c r="AH3910" s="61"/>
      <c r="AI3910" s="61"/>
      <c r="AJ3910" s="61"/>
      <c r="AK3910" s="61"/>
      <c r="AL3910" s="61"/>
      <c r="AM3910" s="61"/>
      <c r="AN3910" s="61"/>
      <c r="AO3910" s="61"/>
      <c r="AP3910" s="62"/>
      <c r="AQ3910" s="61"/>
      <c r="AR3910" s="61"/>
      <c r="AS3910" s="61"/>
      <c r="AT3910" s="61"/>
      <c r="AU3910" s="61"/>
      <c r="AV3910" s="61"/>
      <c r="AW3910" s="60"/>
    </row>
    <row r="3911" s="59" customFormat="1" customHeight="1" spans="1:49">
      <c r="A3911" s="60"/>
      <c r="B3911" s="60"/>
      <c r="C3911" s="60"/>
      <c r="D3911" s="60"/>
      <c r="H3911" s="61"/>
      <c r="I3911" s="61"/>
      <c r="J3911" s="61"/>
      <c r="K3911" s="61"/>
      <c r="L3911" s="61"/>
      <c r="M3911" s="61"/>
      <c r="N3911" s="61"/>
      <c r="O3911" s="61"/>
      <c r="P3911" s="61"/>
      <c r="Q3911" s="61"/>
      <c r="R3911" s="61"/>
      <c r="S3911" s="61"/>
      <c r="T3911" s="61"/>
      <c r="U3911" s="61"/>
      <c r="V3911" s="61"/>
      <c r="W3911" s="61"/>
      <c r="X3911" s="61"/>
      <c r="Y3911" s="61"/>
      <c r="Z3911" s="61"/>
      <c r="AA3911" s="61"/>
      <c r="AB3911" s="61"/>
      <c r="AC3911" s="61"/>
      <c r="AD3911" s="61"/>
      <c r="AE3911" s="61"/>
      <c r="AF3911" s="61"/>
      <c r="AG3911" s="61"/>
      <c r="AH3911" s="61"/>
      <c r="AI3911" s="61"/>
      <c r="AJ3911" s="61"/>
      <c r="AK3911" s="61"/>
      <c r="AL3911" s="61"/>
      <c r="AM3911" s="61"/>
      <c r="AN3911" s="61"/>
      <c r="AO3911" s="61"/>
      <c r="AP3911" s="62"/>
      <c r="AQ3911" s="61"/>
      <c r="AR3911" s="61"/>
      <c r="AS3911" s="61"/>
      <c r="AT3911" s="61"/>
      <c r="AU3911" s="61"/>
      <c r="AV3911" s="61"/>
      <c r="AW3911" s="60"/>
    </row>
    <row r="3912" s="59" customFormat="1" customHeight="1" spans="1:49">
      <c r="A3912" s="60"/>
      <c r="B3912" s="60"/>
      <c r="C3912" s="60"/>
      <c r="D3912" s="60"/>
      <c r="H3912" s="61"/>
      <c r="I3912" s="61"/>
      <c r="J3912" s="61"/>
      <c r="K3912" s="61"/>
      <c r="L3912" s="61"/>
      <c r="M3912" s="61"/>
      <c r="N3912" s="61"/>
      <c r="O3912" s="61"/>
      <c r="P3912" s="61"/>
      <c r="Q3912" s="61"/>
      <c r="R3912" s="61"/>
      <c r="S3912" s="61"/>
      <c r="T3912" s="61"/>
      <c r="U3912" s="61"/>
      <c r="V3912" s="61"/>
      <c r="W3912" s="61"/>
      <c r="X3912" s="61"/>
      <c r="Y3912" s="61"/>
      <c r="Z3912" s="61"/>
      <c r="AA3912" s="61"/>
      <c r="AB3912" s="61"/>
      <c r="AC3912" s="61"/>
      <c r="AD3912" s="61"/>
      <c r="AE3912" s="61"/>
      <c r="AF3912" s="61"/>
      <c r="AG3912" s="61"/>
      <c r="AH3912" s="61"/>
      <c r="AI3912" s="61"/>
      <c r="AJ3912" s="61"/>
      <c r="AK3912" s="61"/>
      <c r="AL3912" s="61"/>
      <c r="AM3912" s="61"/>
      <c r="AN3912" s="61"/>
      <c r="AO3912" s="61"/>
      <c r="AP3912" s="62"/>
      <c r="AQ3912" s="61"/>
      <c r="AR3912" s="61"/>
      <c r="AS3912" s="61"/>
      <c r="AT3912" s="61"/>
      <c r="AU3912" s="61"/>
      <c r="AV3912" s="61"/>
      <c r="AW3912" s="60"/>
    </row>
    <row r="3913" s="59" customFormat="1" customHeight="1" spans="1:49">
      <c r="A3913" s="60"/>
      <c r="B3913" s="60"/>
      <c r="C3913" s="60"/>
      <c r="D3913" s="60"/>
      <c r="H3913" s="61"/>
      <c r="I3913" s="61"/>
      <c r="J3913" s="61"/>
      <c r="K3913" s="61"/>
      <c r="L3913" s="61"/>
      <c r="M3913" s="61"/>
      <c r="N3913" s="61"/>
      <c r="O3913" s="61"/>
      <c r="P3913" s="61"/>
      <c r="Q3913" s="61"/>
      <c r="R3913" s="61"/>
      <c r="S3913" s="61"/>
      <c r="T3913" s="61"/>
      <c r="U3913" s="61"/>
      <c r="V3913" s="61"/>
      <c r="W3913" s="61"/>
      <c r="X3913" s="61"/>
      <c r="Y3913" s="61"/>
      <c r="Z3913" s="61"/>
      <c r="AA3913" s="61"/>
      <c r="AB3913" s="61"/>
      <c r="AC3913" s="61"/>
      <c r="AD3913" s="61"/>
      <c r="AE3913" s="61"/>
      <c r="AF3913" s="61"/>
      <c r="AG3913" s="61"/>
      <c r="AH3913" s="61"/>
      <c r="AI3913" s="61"/>
      <c r="AJ3913" s="61"/>
      <c r="AK3913" s="61"/>
      <c r="AL3913" s="61"/>
      <c r="AM3913" s="61"/>
      <c r="AN3913" s="61"/>
      <c r="AO3913" s="61"/>
      <c r="AP3913" s="62"/>
      <c r="AQ3913" s="61"/>
      <c r="AR3913" s="61"/>
      <c r="AS3913" s="61"/>
      <c r="AT3913" s="61"/>
      <c r="AU3913" s="61"/>
      <c r="AV3913" s="61"/>
      <c r="AW3913" s="60"/>
    </row>
    <row r="3914" s="59" customFormat="1" customHeight="1" spans="1:49">
      <c r="A3914" s="60"/>
      <c r="B3914" s="60"/>
      <c r="C3914" s="60"/>
      <c r="D3914" s="60"/>
      <c r="H3914" s="61"/>
      <c r="I3914" s="61"/>
      <c r="J3914" s="61"/>
      <c r="K3914" s="61"/>
      <c r="L3914" s="61"/>
      <c r="M3914" s="61"/>
      <c r="N3914" s="61"/>
      <c r="O3914" s="61"/>
      <c r="P3914" s="61"/>
      <c r="Q3914" s="61"/>
      <c r="R3914" s="61"/>
      <c r="S3914" s="61"/>
      <c r="T3914" s="61"/>
      <c r="U3914" s="61"/>
      <c r="V3914" s="61"/>
      <c r="W3914" s="61"/>
      <c r="X3914" s="61"/>
      <c r="Y3914" s="61"/>
      <c r="Z3914" s="61"/>
      <c r="AA3914" s="61"/>
      <c r="AB3914" s="61"/>
      <c r="AC3914" s="61"/>
      <c r="AD3914" s="61"/>
      <c r="AE3914" s="61"/>
      <c r="AF3914" s="61"/>
      <c r="AG3914" s="61"/>
      <c r="AH3914" s="61"/>
      <c r="AI3914" s="61"/>
      <c r="AJ3914" s="61"/>
      <c r="AK3914" s="61"/>
      <c r="AL3914" s="61"/>
      <c r="AM3914" s="61"/>
      <c r="AN3914" s="61"/>
      <c r="AO3914" s="61"/>
      <c r="AP3914" s="62"/>
      <c r="AQ3914" s="61"/>
      <c r="AR3914" s="61"/>
      <c r="AS3914" s="61"/>
      <c r="AT3914" s="61"/>
      <c r="AU3914" s="61"/>
      <c r="AV3914" s="61"/>
      <c r="AW3914" s="60"/>
    </row>
    <row r="3915" s="59" customFormat="1" customHeight="1" spans="1:49">
      <c r="A3915" s="60"/>
      <c r="B3915" s="60"/>
      <c r="C3915" s="60"/>
      <c r="D3915" s="60"/>
      <c r="H3915" s="61"/>
      <c r="I3915" s="61"/>
      <c r="J3915" s="61"/>
      <c r="K3915" s="61"/>
      <c r="L3915" s="61"/>
      <c r="M3915" s="61"/>
      <c r="N3915" s="61"/>
      <c r="O3915" s="61"/>
      <c r="P3915" s="61"/>
      <c r="Q3915" s="61"/>
      <c r="R3915" s="61"/>
      <c r="S3915" s="61"/>
      <c r="T3915" s="61"/>
      <c r="U3915" s="61"/>
      <c r="V3915" s="61"/>
      <c r="W3915" s="61"/>
      <c r="X3915" s="61"/>
      <c r="Y3915" s="61"/>
      <c r="Z3915" s="61"/>
      <c r="AA3915" s="61"/>
      <c r="AB3915" s="61"/>
      <c r="AC3915" s="61"/>
      <c r="AD3915" s="61"/>
      <c r="AE3915" s="61"/>
      <c r="AF3915" s="61"/>
      <c r="AG3915" s="61"/>
      <c r="AH3915" s="61"/>
      <c r="AI3915" s="61"/>
      <c r="AJ3915" s="61"/>
      <c r="AK3915" s="61"/>
      <c r="AL3915" s="61"/>
      <c r="AM3915" s="61"/>
      <c r="AN3915" s="61"/>
      <c r="AO3915" s="61"/>
      <c r="AP3915" s="62"/>
      <c r="AQ3915" s="61"/>
      <c r="AR3915" s="61"/>
      <c r="AS3915" s="61"/>
      <c r="AT3915" s="61"/>
      <c r="AU3915" s="61"/>
      <c r="AV3915" s="61"/>
      <c r="AW3915" s="60"/>
    </row>
    <row r="3916" s="59" customFormat="1" customHeight="1" spans="1:49">
      <c r="A3916" s="60"/>
      <c r="B3916" s="60"/>
      <c r="C3916" s="60"/>
      <c r="D3916" s="60"/>
      <c r="H3916" s="61"/>
      <c r="I3916" s="61"/>
      <c r="J3916" s="61"/>
      <c r="K3916" s="61"/>
      <c r="L3916" s="61"/>
      <c r="M3916" s="61"/>
      <c r="N3916" s="61"/>
      <c r="O3916" s="61"/>
      <c r="P3916" s="61"/>
      <c r="Q3916" s="61"/>
      <c r="R3916" s="61"/>
      <c r="S3916" s="61"/>
      <c r="T3916" s="61"/>
      <c r="U3916" s="61"/>
      <c r="V3916" s="61"/>
      <c r="W3916" s="61"/>
      <c r="X3916" s="61"/>
      <c r="Y3916" s="61"/>
      <c r="Z3916" s="61"/>
      <c r="AA3916" s="61"/>
      <c r="AB3916" s="61"/>
      <c r="AC3916" s="61"/>
      <c r="AD3916" s="61"/>
      <c r="AE3916" s="61"/>
      <c r="AF3916" s="61"/>
      <c r="AG3916" s="61"/>
      <c r="AH3916" s="61"/>
      <c r="AI3916" s="61"/>
      <c r="AJ3916" s="61"/>
      <c r="AK3916" s="61"/>
      <c r="AL3916" s="61"/>
      <c r="AM3916" s="61"/>
      <c r="AN3916" s="61"/>
      <c r="AO3916" s="61"/>
      <c r="AP3916" s="62"/>
      <c r="AQ3916" s="61"/>
      <c r="AR3916" s="61"/>
      <c r="AS3916" s="61"/>
      <c r="AT3916" s="61"/>
      <c r="AU3916" s="61"/>
      <c r="AV3916" s="61"/>
      <c r="AW3916" s="60"/>
    </row>
    <row r="3917" s="59" customFormat="1" customHeight="1" spans="1:49">
      <c r="A3917" s="60"/>
      <c r="B3917" s="60"/>
      <c r="C3917" s="60"/>
      <c r="D3917" s="60"/>
      <c r="H3917" s="61"/>
      <c r="I3917" s="61"/>
      <c r="J3917" s="61"/>
      <c r="K3917" s="61"/>
      <c r="L3917" s="61"/>
      <c r="M3917" s="61"/>
      <c r="N3917" s="61"/>
      <c r="O3917" s="61"/>
      <c r="P3917" s="61"/>
      <c r="Q3917" s="61"/>
      <c r="R3917" s="61"/>
      <c r="S3917" s="61"/>
      <c r="T3917" s="61"/>
      <c r="U3917" s="61"/>
      <c r="V3917" s="61"/>
      <c r="W3917" s="61"/>
      <c r="X3917" s="61"/>
      <c r="Y3917" s="61"/>
      <c r="Z3917" s="61"/>
      <c r="AA3917" s="61"/>
      <c r="AB3917" s="61"/>
      <c r="AC3917" s="61"/>
      <c r="AD3917" s="61"/>
      <c r="AE3917" s="61"/>
      <c r="AF3917" s="61"/>
      <c r="AG3917" s="61"/>
      <c r="AH3917" s="61"/>
      <c r="AI3917" s="61"/>
      <c r="AJ3917" s="61"/>
      <c r="AK3917" s="61"/>
      <c r="AL3917" s="61"/>
      <c r="AM3917" s="61"/>
      <c r="AN3917" s="61"/>
      <c r="AO3917" s="61"/>
      <c r="AP3917" s="62"/>
      <c r="AQ3917" s="61"/>
      <c r="AR3917" s="61"/>
      <c r="AS3917" s="61"/>
      <c r="AT3917" s="61"/>
      <c r="AU3917" s="61"/>
      <c r="AV3917" s="61"/>
      <c r="AW3917" s="60"/>
    </row>
    <row r="3918" s="59" customFormat="1" customHeight="1" spans="1:49">
      <c r="A3918" s="60"/>
      <c r="B3918" s="60"/>
      <c r="C3918" s="60"/>
      <c r="D3918" s="60"/>
      <c r="H3918" s="61"/>
      <c r="I3918" s="61"/>
      <c r="J3918" s="61"/>
      <c r="K3918" s="61"/>
      <c r="L3918" s="61"/>
      <c r="M3918" s="61"/>
      <c r="N3918" s="61"/>
      <c r="O3918" s="61"/>
      <c r="P3918" s="61"/>
      <c r="Q3918" s="61"/>
      <c r="R3918" s="61"/>
      <c r="S3918" s="61"/>
      <c r="T3918" s="61"/>
      <c r="U3918" s="61"/>
      <c r="V3918" s="61"/>
      <c r="W3918" s="61"/>
      <c r="X3918" s="61"/>
      <c r="Y3918" s="61"/>
      <c r="Z3918" s="61"/>
      <c r="AA3918" s="61"/>
      <c r="AB3918" s="61"/>
      <c r="AC3918" s="61"/>
      <c r="AD3918" s="61"/>
      <c r="AE3918" s="61"/>
      <c r="AF3918" s="61"/>
      <c r="AG3918" s="61"/>
      <c r="AH3918" s="61"/>
      <c r="AI3918" s="61"/>
      <c r="AJ3918" s="61"/>
      <c r="AK3918" s="61"/>
      <c r="AL3918" s="61"/>
      <c r="AM3918" s="61"/>
      <c r="AN3918" s="61"/>
      <c r="AO3918" s="61"/>
      <c r="AP3918" s="62"/>
      <c r="AQ3918" s="61"/>
      <c r="AR3918" s="61"/>
      <c r="AS3918" s="61"/>
      <c r="AT3918" s="61"/>
      <c r="AU3918" s="61"/>
      <c r="AV3918" s="61"/>
      <c r="AW3918" s="60"/>
    </row>
    <row r="3919" s="59" customFormat="1" customHeight="1" spans="1:49">
      <c r="A3919" s="60"/>
      <c r="B3919" s="60"/>
      <c r="C3919" s="60"/>
      <c r="D3919" s="60"/>
      <c r="H3919" s="61"/>
      <c r="I3919" s="61"/>
      <c r="J3919" s="61"/>
      <c r="K3919" s="61"/>
      <c r="L3919" s="61"/>
      <c r="M3919" s="61"/>
      <c r="N3919" s="61"/>
      <c r="O3919" s="61"/>
      <c r="P3919" s="61"/>
      <c r="Q3919" s="61"/>
      <c r="R3919" s="61"/>
      <c r="S3919" s="61"/>
      <c r="T3919" s="61"/>
      <c r="U3919" s="61"/>
      <c r="V3919" s="61"/>
      <c r="W3919" s="61"/>
      <c r="X3919" s="61"/>
      <c r="Y3919" s="61"/>
      <c r="Z3919" s="61"/>
      <c r="AA3919" s="61"/>
      <c r="AB3919" s="61"/>
      <c r="AC3919" s="61"/>
      <c r="AD3919" s="61"/>
      <c r="AE3919" s="61"/>
      <c r="AF3919" s="61"/>
      <c r="AG3919" s="61"/>
      <c r="AH3919" s="61"/>
      <c r="AI3919" s="61"/>
      <c r="AJ3919" s="61"/>
      <c r="AK3919" s="61"/>
      <c r="AL3919" s="61"/>
      <c r="AM3919" s="61"/>
      <c r="AN3919" s="61"/>
      <c r="AO3919" s="61"/>
      <c r="AP3919" s="62"/>
      <c r="AQ3919" s="61"/>
      <c r="AR3919" s="61"/>
      <c r="AS3919" s="61"/>
      <c r="AT3919" s="61"/>
      <c r="AU3919" s="61"/>
      <c r="AV3919" s="61"/>
      <c r="AW3919" s="60"/>
    </row>
    <row r="3920" s="59" customFormat="1" customHeight="1" spans="1:49">
      <c r="A3920" s="60"/>
      <c r="B3920" s="60"/>
      <c r="C3920" s="60"/>
      <c r="D3920" s="60"/>
      <c r="H3920" s="61"/>
      <c r="I3920" s="61"/>
      <c r="J3920" s="61"/>
      <c r="K3920" s="61"/>
      <c r="L3920" s="61"/>
      <c r="M3920" s="61"/>
      <c r="N3920" s="61"/>
      <c r="O3920" s="61"/>
      <c r="P3920" s="61"/>
      <c r="Q3920" s="61"/>
      <c r="R3920" s="61"/>
      <c r="S3920" s="61"/>
      <c r="T3920" s="61"/>
      <c r="U3920" s="61"/>
      <c r="V3920" s="61"/>
      <c r="W3920" s="61"/>
      <c r="X3920" s="61"/>
      <c r="Y3920" s="61"/>
      <c r="Z3920" s="61"/>
      <c r="AA3920" s="61"/>
      <c r="AB3920" s="61"/>
      <c r="AC3920" s="61"/>
      <c r="AD3920" s="61"/>
      <c r="AE3920" s="61"/>
      <c r="AF3920" s="61"/>
      <c r="AG3920" s="61"/>
      <c r="AH3920" s="61"/>
      <c r="AI3920" s="61"/>
      <c r="AJ3920" s="61"/>
      <c r="AK3920" s="61"/>
      <c r="AL3920" s="61"/>
      <c r="AM3920" s="61"/>
      <c r="AN3920" s="61"/>
      <c r="AO3920" s="61"/>
      <c r="AP3920" s="62"/>
      <c r="AQ3920" s="61"/>
      <c r="AR3920" s="61"/>
      <c r="AS3920" s="61"/>
      <c r="AT3920" s="61"/>
      <c r="AU3920" s="61"/>
      <c r="AV3920" s="61"/>
      <c r="AW3920" s="60"/>
    </row>
    <row r="3921" s="59" customFormat="1" customHeight="1" spans="1:49">
      <c r="A3921" s="60"/>
      <c r="B3921" s="60"/>
      <c r="C3921" s="60"/>
      <c r="D3921" s="60"/>
      <c r="H3921" s="61"/>
      <c r="I3921" s="61"/>
      <c r="J3921" s="61"/>
      <c r="K3921" s="61"/>
      <c r="L3921" s="61"/>
      <c r="M3921" s="61"/>
      <c r="N3921" s="61"/>
      <c r="O3921" s="61"/>
      <c r="P3921" s="61"/>
      <c r="Q3921" s="61"/>
      <c r="R3921" s="61"/>
      <c r="S3921" s="61"/>
      <c r="T3921" s="61"/>
      <c r="U3921" s="61"/>
      <c r="V3921" s="61"/>
      <c r="W3921" s="61"/>
      <c r="X3921" s="61"/>
      <c r="Y3921" s="61"/>
      <c r="Z3921" s="61"/>
      <c r="AA3921" s="61"/>
      <c r="AB3921" s="61"/>
      <c r="AC3921" s="61"/>
      <c r="AD3921" s="61"/>
      <c r="AE3921" s="61"/>
      <c r="AF3921" s="61"/>
      <c r="AG3921" s="61"/>
      <c r="AH3921" s="61"/>
      <c r="AI3921" s="61"/>
      <c r="AJ3921" s="61"/>
      <c r="AK3921" s="61"/>
      <c r="AL3921" s="61"/>
      <c r="AM3921" s="61"/>
      <c r="AN3921" s="61"/>
      <c r="AO3921" s="61"/>
      <c r="AP3921" s="62"/>
      <c r="AQ3921" s="61"/>
      <c r="AR3921" s="61"/>
      <c r="AS3921" s="61"/>
      <c r="AT3921" s="61"/>
      <c r="AU3921" s="61"/>
      <c r="AV3921" s="61"/>
      <c r="AW3921" s="60"/>
    </row>
    <row r="3922" s="59" customFormat="1" customHeight="1" spans="1:49">
      <c r="A3922" s="60"/>
      <c r="B3922" s="60"/>
      <c r="C3922" s="60"/>
      <c r="D3922" s="60"/>
      <c r="H3922" s="61"/>
      <c r="I3922" s="61"/>
      <c r="J3922" s="61"/>
      <c r="K3922" s="61"/>
      <c r="L3922" s="61"/>
      <c r="M3922" s="61"/>
      <c r="N3922" s="61"/>
      <c r="O3922" s="61"/>
      <c r="P3922" s="61"/>
      <c r="Q3922" s="61"/>
      <c r="R3922" s="61"/>
      <c r="S3922" s="61"/>
      <c r="T3922" s="61"/>
      <c r="U3922" s="61"/>
      <c r="V3922" s="61"/>
      <c r="W3922" s="61"/>
      <c r="X3922" s="61"/>
      <c r="Y3922" s="61"/>
      <c r="Z3922" s="61"/>
      <c r="AA3922" s="61"/>
      <c r="AB3922" s="61"/>
      <c r="AC3922" s="61"/>
      <c r="AD3922" s="61"/>
      <c r="AE3922" s="61"/>
      <c r="AF3922" s="61"/>
      <c r="AG3922" s="61"/>
      <c r="AH3922" s="61"/>
      <c r="AI3922" s="61"/>
      <c r="AJ3922" s="61"/>
      <c r="AK3922" s="61"/>
      <c r="AL3922" s="61"/>
      <c r="AM3922" s="61"/>
      <c r="AN3922" s="61"/>
      <c r="AO3922" s="61"/>
      <c r="AP3922" s="62"/>
      <c r="AQ3922" s="61"/>
      <c r="AR3922" s="61"/>
      <c r="AS3922" s="61"/>
      <c r="AT3922" s="61"/>
      <c r="AU3922" s="61"/>
      <c r="AV3922" s="61"/>
      <c r="AW3922" s="60"/>
    </row>
    <row r="3923" s="59" customFormat="1" customHeight="1" spans="1:49">
      <c r="A3923" s="60"/>
      <c r="B3923" s="60"/>
      <c r="C3923" s="60"/>
      <c r="D3923" s="60"/>
      <c r="H3923" s="61"/>
      <c r="I3923" s="61"/>
      <c r="J3923" s="61"/>
      <c r="K3923" s="61"/>
      <c r="L3923" s="61"/>
      <c r="M3923" s="61"/>
      <c r="N3923" s="61"/>
      <c r="O3923" s="61"/>
      <c r="P3923" s="61"/>
      <c r="Q3923" s="61"/>
      <c r="R3923" s="61"/>
      <c r="S3923" s="61"/>
      <c r="T3923" s="61"/>
      <c r="U3923" s="61"/>
      <c r="V3923" s="61"/>
      <c r="W3923" s="61"/>
      <c r="X3923" s="61"/>
      <c r="Y3923" s="61"/>
      <c r="Z3923" s="61"/>
      <c r="AA3923" s="61"/>
      <c r="AB3923" s="61"/>
      <c r="AC3923" s="61"/>
      <c r="AD3923" s="61"/>
      <c r="AE3923" s="61"/>
      <c r="AF3923" s="61"/>
      <c r="AG3923" s="61"/>
      <c r="AH3923" s="61"/>
      <c r="AI3923" s="61"/>
      <c r="AJ3923" s="61"/>
      <c r="AK3923" s="61"/>
      <c r="AL3923" s="61"/>
      <c r="AM3923" s="61"/>
      <c r="AN3923" s="61"/>
      <c r="AO3923" s="61"/>
      <c r="AP3923" s="62"/>
      <c r="AQ3923" s="61"/>
      <c r="AR3923" s="61"/>
      <c r="AS3923" s="61"/>
      <c r="AT3923" s="61"/>
      <c r="AU3923" s="61"/>
      <c r="AV3923" s="61"/>
      <c r="AW3923" s="60"/>
    </row>
    <row r="3924" s="59" customFormat="1" customHeight="1" spans="1:49">
      <c r="A3924" s="60"/>
      <c r="B3924" s="60"/>
      <c r="C3924" s="60"/>
      <c r="D3924" s="60"/>
      <c r="H3924" s="61"/>
      <c r="I3924" s="61"/>
      <c r="J3924" s="61"/>
      <c r="K3924" s="61"/>
      <c r="L3924" s="61"/>
      <c r="M3924" s="61"/>
      <c r="N3924" s="61"/>
      <c r="O3924" s="61"/>
      <c r="P3924" s="61"/>
      <c r="Q3924" s="61"/>
      <c r="R3924" s="61"/>
      <c r="S3924" s="61"/>
      <c r="T3924" s="61"/>
      <c r="U3924" s="61"/>
      <c r="V3924" s="61"/>
      <c r="W3924" s="61"/>
      <c r="X3924" s="61"/>
      <c r="Y3924" s="61"/>
      <c r="Z3924" s="61"/>
      <c r="AA3924" s="61"/>
      <c r="AB3924" s="61"/>
      <c r="AC3924" s="61"/>
      <c r="AD3924" s="61"/>
      <c r="AE3924" s="61"/>
      <c r="AF3924" s="61"/>
      <c r="AG3924" s="61"/>
      <c r="AH3924" s="61"/>
      <c r="AI3924" s="61"/>
      <c r="AJ3924" s="61"/>
      <c r="AK3924" s="61"/>
      <c r="AL3924" s="61"/>
      <c r="AM3924" s="61"/>
      <c r="AN3924" s="61"/>
      <c r="AO3924" s="61"/>
      <c r="AP3924" s="62"/>
      <c r="AQ3924" s="61"/>
      <c r="AR3924" s="61"/>
      <c r="AS3924" s="61"/>
      <c r="AT3924" s="61"/>
      <c r="AU3924" s="61"/>
      <c r="AV3924" s="61"/>
      <c r="AW3924" s="60"/>
    </row>
    <row r="3925" s="59" customFormat="1" customHeight="1" spans="1:49">
      <c r="A3925" s="60"/>
      <c r="B3925" s="60"/>
      <c r="C3925" s="60"/>
      <c r="D3925" s="60"/>
      <c r="H3925" s="61"/>
      <c r="I3925" s="61"/>
      <c r="J3925" s="61"/>
      <c r="K3925" s="61"/>
      <c r="L3925" s="61"/>
      <c r="M3925" s="61"/>
      <c r="N3925" s="61"/>
      <c r="O3925" s="61"/>
      <c r="P3925" s="61"/>
      <c r="Q3925" s="61"/>
      <c r="R3925" s="61"/>
      <c r="S3925" s="61"/>
      <c r="T3925" s="61"/>
      <c r="U3925" s="61"/>
      <c r="V3925" s="61"/>
      <c r="W3925" s="61"/>
      <c r="X3925" s="61"/>
      <c r="Y3925" s="61"/>
      <c r="Z3925" s="61"/>
      <c r="AA3925" s="61"/>
      <c r="AB3925" s="61"/>
      <c r="AC3925" s="61"/>
      <c r="AD3925" s="61"/>
      <c r="AE3925" s="61"/>
      <c r="AF3925" s="61"/>
      <c r="AG3925" s="61"/>
      <c r="AH3925" s="61"/>
      <c r="AI3925" s="61"/>
      <c r="AJ3925" s="61"/>
      <c r="AK3925" s="61"/>
      <c r="AL3925" s="61"/>
      <c r="AM3925" s="61"/>
      <c r="AN3925" s="61"/>
      <c r="AO3925" s="61"/>
      <c r="AP3925" s="62"/>
      <c r="AQ3925" s="61"/>
      <c r="AR3925" s="61"/>
      <c r="AS3925" s="61"/>
      <c r="AT3925" s="61"/>
      <c r="AU3925" s="61"/>
      <c r="AV3925" s="61"/>
      <c r="AW3925" s="60"/>
    </row>
    <row r="3926" s="59" customFormat="1" customHeight="1" spans="1:49">
      <c r="A3926" s="60"/>
      <c r="B3926" s="60"/>
      <c r="C3926" s="60"/>
      <c r="D3926" s="60"/>
      <c r="H3926" s="61"/>
      <c r="I3926" s="61"/>
      <c r="J3926" s="61"/>
      <c r="K3926" s="61"/>
      <c r="L3926" s="61"/>
      <c r="M3926" s="61"/>
      <c r="N3926" s="61"/>
      <c r="O3926" s="61"/>
      <c r="P3926" s="61"/>
      <c r="Q3926" s="61"/>
      <c r="R3926" s="61"/>
      <c r="S3926" s="61"/>
      <c r="T3926" s="61"/>
      <c r="U3926" s="61"/>
      <c r="V3926" s="61"/>
      <c r="W3926" s="61"/>
      <c r="X3926" s="61"/>
      <c r="Y3926" s="61"/>
      <c r="Z3926" s="61"/>
      <c r="AA3926" s="61"/>
      <c r="AB3926" s="61"/>
      <c r="AC3926" s="61"/>
      <c r="AD3926" s="61"/>
      <c r="AE3926" s="61"/>
      <c r="AF3926" s="61"/>
      <c r="AG3926" s="61"/>
      <c r="AH3926" s="61"/>
      <c r="AI3926" s="61"/>
      <c r="AJ3926" s="61"/>
      <c r="AK3926" s="61"/>
      <c r="AL3926" s="61"/>
      <c r="AM3926" s="61"/>
      <c r="AN3926" s="61"/>
      <c r="AO3926" s="61"/>
      <c r="AP3926" s="62"/>
      <c r="AQ3926" s="61"/>
      <c r="AR3926" s="61"/>
      <c r="AS3926" s="61"/>
      <c r="AT3926" s="61"/>
      <c r="AU3926" s="61"/>
      <c r="AV3926" s="61"/>
      <c r="AW3926" s="60"/>
    </row>
    <row r="3927" s="59" customFormat="1" customHeight="1" spans="1:49">
      <c r="A3927" s="60"/>
      <c r="B3927" s="60"/>
      <c r="C3927" s="60"/>
      <c r="D3927" s="60"/>
      <c r="H3927" s="61"/>
      <c r="I3927" s="61"/>
      <c r="J3927" s="61"/>
      <c r="K3927" s="61"/>
      <c r="L3927" s="61"/>
      <c r="M3927" s="61"/>
      <c r="N3927" s="61"/>
      <c r="O3927" s="61"/>
      <c r="P3927" s="61"/>
      <c r="Q3927" s="61"/>
      <c r="R3927" s="61"/>
      <c r="S3927" s="61"/>
      <c r="T3927" s="61"/>
      <c r="U3927" s="61"/>
      <c r="V3927" s="61"/>
      <c r="W3927" s="61"/>
      <c r="X3927" s="61"/>
      <c r="Y3927" s="61"/>
      <c r="Z3927" s="61"/>
      <c r="AA3927" s="61"/>
      <c r="AB3927" s="61"/>
      <c r="AC3927" s="61"/>
      <c r="AD3927" s="61"/>
      <c r="AE3927" s="61"/>
      <c r="AF3927" s="61"/>
      <c r="AG3927" s="61"/>
      <c r="AH3927" s="61"/>
      <c r="AI3927" s="61"/>
      <c r="AJ3927" s="61"/>
      <c r="AK3927" s="61"/>
      <c r="AL3927" s="61"/>
      <c r="AM3927" s="61"/>
      <c r="AN3927" s="61"/>
      <c r="AO3927" s="61"/>
      <c r="AP3927" s="62"/>
      <c r="AQ3927" s="61"/>
      <c r="AR3927" s="61"/>
      <c r="AS3927" s="61"/>
      <c r="AT3927" s="61"/>
      <c r="AU3927" s="61"/>
      <c r="AV3927" s="61"/>
      <c r="AW3927" s="60"/>
    </row>
    <row r="3928" s="59" customFormat="1" customHeight="1" spans="1:49">
      <c r="A3928" s="60"/>
      <c r="B3928" s="60"/>
      <c r="C3928" s="60"/>
      <c r="D3928" s="60"/>
      <c r="H3928" s="61"/>
      <c r="I3928" s="61"/>
      <c r="J3928" s="61"/>
      <c r="K3928" s="61"/>
      <c r="L3928" s="61"/>
      <c r="M3928" s="61"/>
      <c r="N3928" s="61"/>
      <c r="O3928" s="61"/>
      <c r="P3928" s="61"/>
      <c r="Q3928" s="61"/>
      <c r="R3928" s="61"/>
      <c r="S3928" s="61"/>
      <c r="T3928" s="61"/>
      <c r="U3928" s="61"/>
      <c r="V3928" s="61"/>
      <c r="W3928" s="61"/>
      <c r="X3928" s="61"/>
      <c r="Y3928" s="61"/>
      <c r="Z3928" s="61"/>
      <c r="AA3928" s="61"/>
      <c r="AB3928" s="61"/>
      <c r="AC3928" s="61"/>
      <c r="AD3928" s="61"/>
      <c r="AE3928" s="61"/>
      <c r="AF3928" s="61"/>
      <c r="AG3928" s="61"/>
      <c r="AH3928" s="61"/>
      <c r="AI3928" s="61"/>
      <c r="AJ3928" s="61"/>
      <c r="AK3928" s="61"/>
      <c r="AL3928" s="61"/>
      <c r="AM3928" s="61"/>
      <c r="AN3928" s="61"/>
      <c r="AO3928" s="61"/>
      <c r="AP3928" s="62"/>
      <c r="AQ3928" s="61"/>
      <c r="AR3928" s="61"/>
      <c r="AS3928" s="61"/>
      <c r="AT3928" s="61"/>
      <c r="AU3928" s="61"/>
      <c r="AV3928" s="61"/>
      <c r="AW3928" s="60"/>
    </row>
    <row r="3929" s="59" customFormat="1" customHeight="1" spans="1:49">
      <c r="A3929" s="60"/>
      <c r="B3929" s="60"/>
      <c r="C3929" s="60"/>
      <c r="D3929" s="60"/>
      <c r="H3929" s="61"/>
      <c r="I3929" s="61"/>
      <c r="J3929" s="61"/>
      <c r="K3929" s="61"/>
      <c r="L3929" s="61"/>
      <c r="M3929" s="61"/>
      <c r="N3929" s="61"/>
      <c r="O3929" s="61"/>
      <c r="P3929" s="61"/>
      <c r="Q3929" s="61"/>
      <c r="R3929" s="61"/>
      <c r="S3929" s="61"/>
      <c r="T3929" s="61"/>
      <c r="U3929" s="61"/>
      <c r="V3929" s="61"/>
      <c r="W3929" s="61"/>
      <c r="X3929" s="61"/>
      <c r="Y3929" s="61"/>
      <c r="Z3929" s="61"/>
      <c r="AA3929" s="61"/>
      <c r="AB3929" s="61"/>
      <c r="AC3929" s="61"/>
      <c r="AD3929" s="61"/>
      <c r="AE3929" s="61"/>
      <c r="AF3929" s="61"/>
      <c r="AG3929" s="61"/>
      <c r="AH3929" s="61"/>
      <c r="AI3929" s="61"/>
      <c r="AJ3929" s="61"/>
      <c r="AK3929" s="61"/>
      <c r="AL3929" s="61"/>
      <c r="AM3929" s="61"/>
      <c r="AN3929" s="61"/>
      <c r="AO3929" s="61"/>
      <c r="AP3929" s="62"/>
      <c r="AQ3929" s="61"/>
      <c r="AR3929" s="61"/>
      <c r="AS3929" s="61"/>
      <c r="AT3929" s="61"/>
      <c r="AU3929" s="61"/>
      <c r="AV3929" s="61"/>
      <c r="AW3929" s="60"/>
    </row>
    <row r="3930" s="59" customFormat="1" customHeight="1" spans="1:49">
      <c r="A3930" s="60"/>
      <c r="B3930" s="60"/>
      <c r="C3930" s="60"/>
      <c r="D3930" s="60"/>
      <c r="H3930" s="61"/>
      <c r="I3930" s="61"/>
      <c r="J3930" s="61"/>
      <c r="K3930" s="61"/>
      <c r="L3930" s="61"/>
      <c r="M3930" s="61"/>
      <c r="N3930" s="61"/>
      <c r="O3930" s="61"/>
      <c r="P3930" s="61"/>
      <c r="Q3930" s="61"/>
      <c r="R3930" s="61"/>
      <c r="S3930" s="61"/>
      <c r="T3930" s="61"/>
      <c r="U3930" s="61"/>
      <c r="V3930" s="61"/>
      <c r="W3930" s="61"/>
      <c r="X3930" s="61"/>
      <c r="Y3930" s="61"/>
      <c r="Z3930" s="61"/>
      <c r="AA3930" s="61"/>
      <c r="AB3930" s="61"/>
      <c r="AC3930" s="61"/>
      <c r="AD3930" s="61"/>
      <c r="AE3930" s="61"/>
      <c r="AF3930" s="61"/>
      <c r="AG3930" s="61"/>
      <c r="AH3930" s="61"/>
      <c r="AI3930" s="61"/>
      <c r="AJ3930" s="61"/>
      <c r="AK3930" s="61"/>
      <c r="AL3930" s="61"/>
      <c r="AM3930" s="61"/>
      <c r="AN3930" s="61"/>
      <c r="AO3930" s="61"/>
      <c r="AP3930" s="62"/>
      <c r="AQ3930" s="61"/>
      <c r="AR3930" s="61"/>
      <c r="AS3930" s="61"/>
      <c r="AT3930" s="61"/>
      <c r="AU3930" s="61"/>
      <c r="AV3930" s="61"/>
      <c r="AW3930" s="60"/>
    </row>
    <row r="3931" s="59" customFormat="1" customHeight="1" spans="1:49">
      <c r="A3931" s="60"/>
      <c r="B3931" s="60"/>
      <c r="C3931" s="60"/>
      <c r="D3931" s="60"/>
      <c r="H3931" s="61"/>
      <c r="I3931" s="61"/>
      <c r="J3931" s="61"/>
      <c r="K3931" s="61"/>
      <c r="L3931" s="61"/>
      <c r="M3931" s="61"/>
      <c r="N3931" s="61"/>
      <c r="O3931" s="61"/>
      <c r="P3931" s="61"/>
      <c r="Q3931" s="61"/>
      <c r="R3931" s="61"/>
      <c r="S3931" s="61"/>
      <c r="T3931" s="61"/>
      <c r="U3931" s="61"/>
      <c r="V3931" s="61"/>
      <c r="W3931" s="61"/>
      <c r="X3931" s="61"/>
      <c r="Y3931" s="61"/>
      <c r="Z3931" s="61"/>
      <c r="AA3931" s="61"/>
      <c r="AB3931" s="61"/>
      <c r="AC3931" s="61"/>
      <c r="AD3931" s="61"/>
      <c r="AE3931" s="61"/>
      <c r="AF3931" s="61"/>
      <c r="AG3931" s="61"/>
      <c r="AH3931" s="61"/>
      <c r="AI3931" s="61"/>
      <c r="AJ3931" s="61"/>
      <c r="AK3931" s="61"/>
      <c r="AL3931" s="61"/>
      <c r="AM3931" s="61"/>
      <c r="AN3931" s="61"/>
      <c r="AO3931" s="61"/>
      <c r="AP3931" s="62"/>
      <c r="AQ3931" s="61"/>
      <c r="AR3931" s="61"/>
      <c r="AS3931" s="61"/>
      <c r="AT3931" s="61"/>
      <c r="AU3931" s="61"/>
      <c r="AV3931" s="61"/>
      <c r="AW3931" s="60"/>
    </row>
    <row r="3932" s="59" customFormat="1" customHeight="1" spans="1:49">
      <c r="A3932" s="60"/>
      <c r="B3932" s="60"/>
      <c r="C3932" s="60"/>
      <c r="D3932" s="60"/>
      <c r="H3932" s="61"/>
      <c r="I3932" s="61"/>
      <c r="J3932" s="61"/>
      <c r="K3932" s="61"/>
      <c r="L3932" s="61"/>
      <c r="M3932" s="61"/>
      <c r="N3932" s="61"/>
      <c r="O3932" s="61"/>
      <c r="P3932" s="61"/>
      <c r="Q3932" s="61"/>
      <c r="R3932" s="61"/>
      <c r="S3932" s="61"/>
      <c r="T3932" s="61"/>
      <c r="U3932" s="61"/>
      <c r="V3932" s="61"/>
      <c r="W3932" s="61"/>
      <c r="X3932" s="61"/>
      <c r="Y3932" s="61"/>
      <c r="Z3932" s="61"/>
      <c r="AA3932" s="61"/>
      <c r="AB3932" s="61"/>
      <c r="AC3932" s="61"/>
      <c r="AD3932" s="61"/>
      <c r="AE3932" s="61"/>
      <c r="AF3932" s="61"/>
      <c r="AG3932" s="61"/>
      <c r="AH3932" s="61"/>
      <c r="AI3932" s="61"/>
      <c r="AJ3932" s="61"/>
      <c r="AK3932" s="61"/>
      <c r="AL3932" s="61"/>
      <c r="AM3932" s="61"/>
      <c r="AN3932" s="61"/>
      <c r="AO3932" s="61"/>
      <c r="AP3932" s="62"/>
      <c r="AQ3932" s="61"/>
      <c r="AR3932" s="61"/>
      <c r="AS3932" s="61"/>
      <c r="AT3932" s="61"/>
      <c r="AU3932" s="61"/>
      <c r="AV3932" s="61"/>
      <c r="AW3932" s="60"/>
    </row>
    <row r="3933" s="59" customFormat="1" customHeight="1" spans="1:49">
      <c r="A3933" s="60"/>
      <c r="B3933" s="60"/>
      <c r="C3933" s="60"/>
      <c r="D3933" s="60"/>
      <c r="H3933" s="61"/>
      <c r="I3933" s="61"/>
      <c r="J3933" s="61"/>
      <c r="K3933" s="61"/>
      <c r="L3933" s="61"/>
      <c r="M3933" s="61"/>
      <c r="N3933" s="61"/>
      <c r="O3933" s="61"/>
      <c r="P3933" s="61"/>
      <c r="Q3933" s="61"/>
      <c r="R3933" s="61"/>
      <c r="S3933" s="61"/>
      <c r="T3933" s="61"/>
      <c r="U3933" s="61"/>
      <c r="V3933" s="61"/>
      <c r="W3933" s="61"/>
      <c r="X3933" s="61"/>
      <c r="Y3933" s="61"/>
      <c r="Z3933" s="61"/>
      <c r="AA3933" s="61"/>
      <c r="AB3933" s="61"/>
      <c r="AC3933" s="61"/>
      <c r="AD3933" s="61"/>
      <c r="AE3933" s="61"/>
      <c r="AF3933" s="61"/>
      <c r="AG3933" s="61"/>
      <c r="AH3933" s="61"/>
      <c r="AI3933" s="61"/>
      <c r="AJ3933" s="61"/>
      <c r="AK3933" s="61"/>
      <c r="AL3933" s="61"/>
      <c r="AM3933" s="61"/>
      <c r="AN3933" s="61"/>
      <c r="AO3933" s="61"/>
      <c r="AP3933" s="62"/>
      <c r="AQ3933" s="61"/>
      <c r="AR3933" s="61"/>
      <c r="AS3933" s="61"/>
      <c r="AT3933" s="61"/>
      <c r="AU3933" s="61"/>
      <c r="AV3933" s="61"/>
      <c r="AW3933" s="60"/>
    </row>
    <row r="3934" s="59" customFormat="1" customHeight="1" spans="1:49">
      <c r="A3934" s="60"/>
      <c r="B3934" s="60"/>
      <c r="C3934" s="60"/>
      <c r="D3934" s="60"/>
      <c r="H3934" s="61"/>
      <c r="I3934" s="61"/>
      <c r="J3934" s="61"/>
      <c r="K3934" s="61"/>
      <c r="L3934" s="61"/>
      <c r="M3934" s="61"/>
      <c r="N3934" s="61"/>
      <c r="O3934" s="61"/>
      <c r="P3934" s="61"/>
      <c r="Q3934" s="61"/>
      <c r="R3934" s="61"/>
      <c r="S3934" s="61"/>
      <c r="T3934" s="61"/>
      <c r="U3934" s="61"/>
      <c r="V3934" s="61"/>
      <c r="W3934" s="61"/>
      <c r="X3934" s="61"/>
      <c r="Y3934" s="61"/>
      <c r="Z3934" s="61"/>
      <c r="AA3934" s="61"/>
      <c r="AB3934" s="61"/>
      <c r="AC3934" s="61"/>
      <c r="AD3934" s="61"/>
      <c r="AE3934" s="61"/>
      <c r="AF3934" s="61"/>
      <c r="AG3934" s="61"/>
      <c r="AH3934" s="61"/>
      <c r="AI3934" s="61"/>
      <c r="AJ3934" s="61"/>
      <c r="AK3934" s="61"/>
      <c r="AL3934" s="61"/>
      <c r="AM3934" s="61"/>
      <c r="AN3934" s="61"/>
      <c r="AO3934" s="61"/>
      <c r="AP3934" s="62"/>
      <c r="AQ3934" s="61"/>
      <c r="AR3934" s="61"/>
      <c r="AS3934" s="61"/>
      <c r="AT3934" s="61"/>
      <c r="AU3934" s="61"/>
      <c r="AV3934" s="61"/>
      <c r="AW3934" s="60"/>
    </row>
    <row r="3935" s="59" customFormat="1" customHeight="1" spans="1:49">
      <c r="A3935" s="60"/>
      <c r="B3935" s="60"/>
      <c r="C3935" s="60"/>
      <c r="D3935" s="60"/>
      <c r="H3935" s="61"/>
      <c r="I3935" s="61"/>
      <c r="J3935" s="61"/>
      <c r="K3935" s="61"/>
      <c r="L3935" s="61"/>
      <c r="M3935" s="61"/>
      <c r="N3935" s="61"/>
      <c r="O3935" s="61"/>
      <c r="P3935" s="61"/>
      <c r="Q3935" s="61"/>
      <c r="R3935" s="61"/>
      <c r="S3935" s="61"/>
      <c r="T3935" s="61"/>
      <c r="U3935" s="61"/>
      <c r="V3935" s="61"/>
      <c r="W3935" s="61"/>
      <c r="X3935" s="61"/>
      <c r="Y3935" s="61"/>
      <c r="Z3935" s="61"/>
      <c r="AA3935" s="61"/>
      <c r="AB3935" s="61"/>
      <c r="AC3935" s="61"/>
      <c r="AD3935" s="61"/>
      <c r="AE3935" s="61"/>
      <c r="AF3935" s="61"/>
      <c r="AG3935" s="61"/>
      <c r="AH3935" s="61"/>
      <c r="AI3935" s="61"/>
      <c r="AJ3935" s="61"/>
      <c r="AK3935" s="61"/>
      <c r="AL3935" s="61"/>
      <c r="AM3935" s="61"/>
      <c r="AN3935" s="61"/>
      <c r="AO3935" s="61"/>
      <c r="AP3935" s="62"/>
      <c r="AQ3935" s="61"/>
      <c r="AR3935" s="61"/>
      <c r="AS3935" s="61"/>
      <c r="AT3935" s="61"/>
      <c r="AU3935" s="61"/>
      <c r="AV3935" s="61"/>
      <c r="AW3935" s="60"/>
    </row>
    <row r="3936" s="59" customFormat="1" customHeight="1" spans="1:49">
      <c r="A3936" s="60"/>
      <c r="B3936" s="60"/>
      <c r="C3936" s="60"/>
      <c r="D3936" s="60"/>
      <c r="H3936" s="61"/>
      <c r="I3936" s="61"/>
      <c r="J3936" s="61"/>
      <c r="K3936" s="61"/>
      <c r="L3936" s="61"/>
      <c r="M3936" s="61"/>
      <c r="N3936" s="61"/>
      <c r="O3936" s="61"/>
      <c r="P3936" s="61"/>
      <c r="Q3936" s="61"/>
      <c r="R3936" s="61"/>
      <c r="S3936" s="61"/>
      <c r="T3936" s="61"/>
      <c r="U3936" s="61"/>
      <c r="V3936" s="61"/>
      <c r="W3936" s="61"/>
      <c r="X3936" s="61"/>
      <c r="Y3936" s="61"/>
      <c r="Z3936" s="61"/>
      <c r="AA3936" s="61"/>
      <c r="AB3936" s="61"/>
      <c r="AC3936" s="61"/>
      <c r="AD3936" s="61"/>
      <c r="AE3936" s="61"/>
      <c r="AF3936" s="61"/>
      <c r="AG3936" s="61"/>
      <c r="AH3936" s="61"/>
      <c r="AI3936" s="61"/>
      <c r="AJ3936" s="61"/>
      <c r="AK3936" s="61"/>
      <c r="AL3936" s="61"/>
      <c r="AM3936" s="61"/>
      <c r="AN3936" s="61"/>
      <c r="AO3936" s="61"/>
      <c r="AP3936" s="62"/>
      <c r="AQ3936" s="61"/>
      <c r="AR3936" s="61"/>
      <c r="AS3936" s="61"/>
      <c r="AT3936" s="61"/>
      <c r="AU3936" s="61"/>
      <c r="AV3936" s="61"/>
      <c r="AW3936" s="60"/>
    </row>
    <row r="3937" s="59" customFormat="1" customHeight="1" spans="1:49">
      <c r="A3937" s="60"/>
      <c r="B3937" s="60"/>
      <c r="C3937" s="60"/>
      <c r="D3937" s="60"/>
      <c r="H3937" s="61"/>
      <c r="I3937" s="61"/>
      <c r="J3937" s="61"/>
      <c r="K3937" s="61"/>
      <c r="L3937" s="61"/>
      <c r="M3937" s="61"/>
      <c r="N3937" s="61"/>
      <c r="O3937" s="61"/>
      <c r="P3937" s="61"/>
      <c r="Q3937" s="61"/>
      <c r="R3937" s="61"/>
      <c r="S3937" s="61"/>
      <c r="T3937" s="61"/>
      <c r="U3937" s="61"/>
      <c r="V3937" s="61"/>
      <c r="W3937" s="61"/>
      <c r="X3937" s="61"/>
      <c r="Y3937" s="61"/>
      <c r="Z3937" s="61"/>
      <c r="AA3937" s="61"/>
      <c r="AB3937" s="61"/>
      <c r="AC3937" s="61"/>
      <c r="AD3937" s="61"/>
      <c r="AE3937" s="61"/>
      <c r="AF3937" s="61"/>
      <c r="AG3937" s="61"/>
      <c r="AH3937" s="61"/>
      <c r="AI3937" s="61"/>
      <c r="AJ3937" s="61"/>
      <c r="AK3937" s="61"/>
      <c r="AL3937" s="61"/>
      <c r="AM3937" s="61"/>
      <c r="AN3937" s="61"/>
      <c r="AO3937" s="61"/>
      <c r="AP3937" s="62"/>
      <c r="AQ3937" s="61"/>
      <c r="AR3937" s="61"/>
      <c r="AS3937" s="61"/>
      <c r="AT3937" s="61"/>
      <c r="AU3937" s="61"/>
      <c r="AV3937" s="61"/>
      <c r="AW3937" s="60"/>
    </row>
    <row r="3938" s="59" customFormat="1" customHeight="1" spans="1:49">
      <c r="A3938" s="60"/>
      <c r="B3938" s="60"/>
      <c r="C3938" s="60"/>
      <c r="D3938" s="60"/>
      <c r="H3938" s="61"/>
      <c r="I3938" s="61"/>
      <c r="J3938" s="61"/>
      <c r="K3938" s="61"/>
      <c r="L3938" s="61"/>
      <c r="M3938" s="61"/>
      <c r="N3938" s="61"/>
      <c r="O3938" s="61"/>
      <c r="P3938" s="61"/>
      <c r="Q3938" s="61"/>
      <c r="R3938" s="61"/>
      <c r="S3938" s="61"/>
      <c r="T3938" s="61"/>
      <c r="U3938" s="61"/>
      <c r="V3938" s="61"/>
      <c r="W3938" s="61"/>
      <c r="X3938" s="61"/>
      <c r="Y3938" s="61"/>
      <c r="Z3938" s="61"/>
      <c r="AA3938" s="61"/>
      <c r="AB3938" s="61"/>
      <c r="AC3938" s="61"/>
      <c r="AD3938" s="61"/>
      <c r="AE3938" s="61"/>
      <c r="AF3938" s="61"/>
      <c r="AG3938" s="61"/>
      <c r="AH3938" s="61"/>
      <c r="AI3938" s="61"/>
      <c r="AJ3938" s="61"/>
      <c r="AK3938" s="61"/>
      <c r="AL3938" s="61"/>
      <c r="AM3938" s="61"/>
      <c r="AN3938" s="61"/>
      <c r="AO3938" s="61"/>
      <c r="AP3938" s="62"/>
      <c r="AQ3938" s="61"/>
      <c r="AR3938" s="61"/>
      <c r="AS3938" s="61"/>
      <c r="AT3938" s="61"/>
      <c r="AU3938" s="61"/>
      <c r="AV3938" s="61"/>
      <c r="AW3938" s="60"/>
    </row>
    <row r="3939" s="59" customFormat="1" customHeight="1" spans="1:49">
      <c r="A3939" s="60"/>
      <c r="B3939" s="60"/>
      <c r="C3939" s="60"/>
      <c r="D3939" s="60"/>
      <c r="H3939" s="61"/>
      <c r="I3939" s="61"/>
      <c r="J3939" s="61"/>
      <c r="K3939" s="61"/>
      <c r="L3939" s="61"/>
      <c r="M3939" s="61"/>
      <c r="N3939" s="61"/>
      <c r="O3939" s="61"/>
      <c r="P3939" s="61"/>
      <c r="Q3939" s="61"/>
      <c r="R3939" s="61"/>
      <c r="S3939" s="61"/>
      <c r="T3939" s="61"/>
      <c r="U3939" s="61"/>
      <c r="V3939" s="61"/>
      <c r="W3939" s="61"/>
      <c r="X3939" s="61"/>
      <c r="Y3939" s="61"/>
      <c r="Z3939" s="61"/>
      <c r="AA3939" s="61"/>
      <c r="AB3939" s="61"/>
      <c r="AC3939" s="61"/>
      <c r="AD3939" s="61"/>
      <c r="AE3939" s="61"/>
      <c r="AF3939" s="61"/>
      <c r="AG3939" s="61"/>
      <c r="AH3939" s="61"/>
      <c r="AI3939" s="61"/>
      <c r="AJ3939" s="61"/>
      <c r="AK3939" s="61"/>
      <c r="AL3939" s="61"/>
      <c r="AM3939" s="61"/>
      <c r="AN3939" s="61"/>
      <c r="AO3939" s="61"/>
      <c r="AP3939" s="62"/>
      <c r="AQ3939" s="61"/>
      <c r="AR3939" s="61"/>
      <c r="AS3939" s="61"/>
      <c r="AT3939" s="61"/>
      <c r="AU3939" s="61"/>
      <c r="AV3939" s="61"/>
      <c r="AW3939" s="60"/>
    </row>
    <row r="3940" s="59" customFormat="1" customHeight="1" spans="1:49">
      <c r="A3940" s="60"/>
      <c r="B3940" s="60"/>
      <c r="C3940" s="60"/>
      <c r="D3940" s="60"/>
      <c r="H3940" s="61"/>
      <c r="I3940" s="61"/>
      <c r="J3940" s="61"/>
      <c r="K3940" s="61"/>
      <c r="L3940" s="61"/>
      <c r="M3940" s="61"/>
      <c r="N3940" s="61"/>
      <c r="O3940" s="61"/>
      <c r="P3940" s="61"/>
      <c r="Q3940" s="61"/>
      <c r="R3940" s="61"/>
      <c r="S3940" s="61"/>
      <c r="T3940" s="61"/>
      <c r="U3940" s="61"/>
      <c r="V3940" s="61"/>
      <c r="W3940" s="61"/>
      <c r="X3940" s="61"/>
      <c r="Y3940" s="61"/>
      <c r="Z3940" s="61"/>
      <c r="AA3940" s="61"/>
      <c r="AB3940" s="61"/>
      <c r="AC3940" s="61"/>
      <c r="AD3940" s="61"/>
      <c r="AE3940" s="61"/>
      <c r="AF3940" s="61"/>
      <c r="AG3940" s="61"/>
      <c r="AH3940" s="61"/>
      <c r="AI3940" s="61"/>
      <c r="AJ3940" s="61"/>
      <c r="AK3940" s="61"/>
      <c r="AL3940" s="61"/>
      <c r="AM3940" s="61"/>
      <c r="AN3940" s="61"/>
      <c r="AO3940" s="61"/>
      <c r="AP3940" s="62"/>
      <c r="AQ3940" s="61"/>
      <c r="AR3940" s="61"/>
      <c r="AS3940" s="61"/>
      <c r="AT3940" s="61"/>
      <c r="AU3940" s="61"/>
      <c r="AV3940" s="61"/>
      <c r="AW3940" s="60"/>
    </row>
    <row r="3941" s="59" customFormat="1" customHeight="1" spans="1:49">
      <c r="A3941" s="60"/>
      <c r="B3941" s="60"/>
      <c r="C3941" s="60"/>
      <c r="D3941" s="60"/>
      <c r="H3941" s="61"/>
      <c r="I3941" s="61"/>
      <c r="J3941" s="61"/>
      <c r="K3941" s="61"/>
      <c r="L3941" s="61"/>
      <c r="M3941" s="61"/>
      <c r="N3941" s="61"/>
      <c r="O3941" s="61"/>
      <c r="P3941" s="61"/>
      <c r="Q3941" s="61"/>
      <c r="R3941" s="61"/>
      <c r="S3941" s="61"/>
      <c r="T3941" s="61"/>
      <c r="U3941" s="61"/>
      <c r="V3941" s="61"/>
      <c r="W3941" s="61"/>
      <c r="X3941" s="61"/>
      <c r="Y3941" s="61"/>
      <c r="Z3941" s="61"/>
      <c r="AA3941" s="61"/>
      <c r="AB3941" s="61"/>
      <c r="AC3941" s="61"/>
      <c r="AD3941" s="61"/>
      <c r="AE3941" s="61"/>
      <c r="AF3941" s="61"/>
      <c r="AG3941" s="61"/>
      <c r="AH3941" s="61"/>
      <c r="AI3941" s="61"/>
      <c r="AJ3941" s="61"/>
      <c r="AK3941" s="61"/>
      <c r="AL3941" s="61"/>
      <c r="AM3941" s="61"/>
      <c r="AN3941" s="61"/>
      <c r="AO3941" s="61"/>
      <c r="AP3941" s="62"/>
      <c r="AQ3941" s="61"/>
      <c r="AR3941" s="61"/>
      <c r="AS3941" s="61"/>
      <c r="AT3941" s="61"/>
      <c r="AU3941" s="61"/>
      <c r="AV3941" s="61"/>
      <c r="AW3941" s="60"/>
    </row>
    <row r="3942" s="59" customFormat="1" customHeight="1" spans="1:49">
      <c r="A3942" s="60"/>
      <c r="B3942" s="60"/>
      <c r="C3942" s="60"/>
      <c r="D3942" s="60"/>
      <c r="H3942" s="61"/>
      <c r="I3942" s="61"/>
      <c r="J3942" s="61"/>
      <c r="K3942" s="61"/>
      <c r="L3942" s="61"/>
      <c r="M3942" s="61"/>
      <c r="N3942" s="61"/>
      <c r="O3942" s="61"/>
      <c r="P3942" s="61"/>
      <c r="Q3942" s="61"/>
      <c r="R3942" s="61"/>
      <c r="S3942" s="61"/>
      <c r="T3942" s="61"/>
      <c r="U3942" s="61"/>
      <c r="V3942" s="61"/>
      <c r="W3942" s="61"/>
      <c r="X3942" s="61"/>
      <c r="Y3942" s="61"/>
      <c r="Z3942" s="61"/>
      <c r="AA3942" s="61"/>
      <c r="AB3942" s="61"/>
      <c r="AC3942" s="61"/>
      <c r="AD3942" s="61"/>
      <c r="AE3942" s="61"/>
      <c r="AF3942" s="61"/>
      <c r="AG3942" s="61"/>
      <c r="AH3942" s="61"/>
      <c r="AI3942" s="61"/>
      <c r="AJ3942" s="61"/>
      <c r="AK3942" s="61"/>
      <c r="AL3942" s="61"/>
      <c r="AM3942" s="61"/>
      <c r="AN3942" s="61"/>
      <c r="AO3942" s="61"/>
      <c r="AP3942" s="62"/>
      <c r="AQ3942" s="61"/>
      <c r="AR3942" s="61"/>
      <c r="AS3942" s="61"/>
      <c r="AT3942" s="61"/>
      <c r="AU3942" s="61"/>
      <c r="AV3942" s="61"/>
      <c r="AW3942" s="60"/>
    </row>
    <row r="3943" s="59" customFormat="1" customHeight="1" spans="1:49">
      <c r="A3943" s="60"/>
      <c r="B3943" s="60"/>
      <c r="C3943" s="60"/>
      <c r="D3943" s="60"/>
      <c r="H3943" s="61"/>
      <c r="I3943" s="61"/>
      <c r="J3943" s="61"/>
      <c r="K3943" s="61"/>
      <c r="L3943" s="61"/>
      <c r="M3943" s="61"/>
      <c r="N3943" s="61"/>
      <c r="O3943" s="61"/>
      <c r="P3943" s="61"/>
      <c r="Q3943" s="61"/>
      <c r="R3943" s="61"/>
      <c r="S3943" s="61"/>
      <c r="T3943" s="61"/>
      <c r="U3943" s="61"/>
      <c r="V3943" s="61"/>
      <c r="W3943" s="61"/>
      <c r="X3943" s="61"/>
      <c r="Y3943" s="61"/>
      <c r="Z3943" s="61"/>
      <c r="AA3943" s="61"/>
      <c r="AB3943" s="61"/>
      <c r="AC3943" s="61"/>
      <c r="AD3943" s="61"/>
      <c r="AE3943" s="61"/>
      <c r="AF3943" s="61"/>
      <c r="AG3943" s="61"/>
      <c r="AH3943" s="61"/>
      <c r="AI3943" s="61"/>
      <c r="AJ3943" s="61"/>
      <c r="AK3943" s="61"/>
      <c r="AL3943" s="61"/>
      <c r="AM3943" s="61"/>
      <c r="AN3943" s="61"/>
      <c r="AO3943" s="61"/>
      <c r="AP3943" s="62"/>
      <c r="AQ3943" s="61"/>
      <c r="AR3943" s="61"/>
      <c r="AS3943" s="61"/>
      <c r="AT3943" s="61"/>
      <c r="AU3943" s="61"/>
      <c r="AV3943" s="61"/>
      <c r="AW3943" s="60"/>
    </row>
    <row r="3944" s="59" customFormat="1" customHeight="1" spans="1:49">
      <c r="A3944" s="60"/>
      <c r="B3944" s="60"/>
      <c r="C3944" s="60"/>
      <c r="D3944" s="60"/>
      <c r="H3944" s="61"/>
      <c r="I3944" s="61"/>
      <c r="J3944" s="61"/>
      <c r="K3944" s="61"/>
      <c r="L3944" s="61"/>
      <c r="M3944" s="61"/>
      <c r="N3944" s="61"/>
      <c r="O3944" s="61"/>
      <c r="P3944" s="61"/>
      <c r="Q3944" s="61"/>
      <c r="R3944" s="61"/>
      <c r="S3944" s="61"/>
      <c r="T3944" s="61"/>
      <c r="U3944" s="61"/>
      <c r="V3944" s="61"/>
      <c r="W3944" s="61"/>
      <c r="X3944" s="61"/>
      <c r="Y3944" s="61"/>
      <c r="Z3944" s="61"/>
      <c r="AA3944" s="61"/>
      <c r="AB3944" s="61"/>
      <c r="AC3944" s="61"/>
      <c r="AD3944" s="61"/>
      <c r="AE3944" s="61"/>
      <c r="AF3944" s="61"/>
      <c r="AG3944" s="61"/>
      <c r="AH3944" s="61"/>
      <c r="AI3944" s="61"/>
      <c r="AJ3944" s="61"/>
      <c r="AK3944" s="61"/>
      <c r="AL3944" s="61"/>
      <c r="AM3944" s="61"/>
      <c r="AN3944" s="61"/>
      <c r="AO3944" s="61"/>
      <c r="AP3944" s="62"/>
      <c r="AQ3944" s="61"/>
      <c r="AR3944" s="61"/>
      <c r="AS3944" s="61"/>
      <c r="AT3944" s="61"/>
      <c r="AU3944" s="61"/>
      <c r="AV3944" s="61"/>
      <c r="AW3944" s="60"/>
    </row>
    <row r="3945" s="59" customFormat="1" customHeight="1" spans="1:49">
      <c r="A3945" s="60"/>
      <c r="B3945" s="60"/>
      <c r="C3945" s="60"/>
      <c r="D3945" s="60"/>
      <c r="H3945" s="61"/>
      <c r="I3945" s="61"/>
      <c r="J3945" s="61"/>
      <c r="K3945" s="61"/>
      <c r="L3945" s="61"/>
      <c r="M3945" s="61"/>
      <c r="N3945" s="61"/>
      <c r="O3945" s="61"/>
      <c r="P3945" s="61"/>
      <c r="Q3945" s="61"/>
      <c r="R3945" s="61"/>
      <c r="S3945" s="61"/>
      <c r="T3945" s="61"/>
      <c r="U3945" s="61"/>
      <c r="V3945" s="61"/>
      <c r="W3945" s="61"/>
      <c r="X3945" s="61"/>
      <c r="Y3945" s="61"/>
      <c r="Z3945" s="61"/>
      <c r="AA3945" s="61"/>
      <c r="AB3945" s="61"/>
      <c r="AC3945" s="61"/>
      <c r="AD3945" s="61"/>
      <c r="AE3945" s="61"/>
      <c r="AF3945" s="61"/>
      <c r="AG3945" s="61"/>
      <c r="AH3945" s="61"/>
      <c r="AI3945" s="61"/>
      <c r="AJ3945" s="61"/>
      <c r="AK3945" s="61"/>
      <c r="AL3945" s="61"/>
      <c r="AM3945" s="61"/>
      <c r="AN3945" s="61"/>
      <c r="AO3945" s="61"/>
      <c r="AP3945" s="62"/>
      <c r="AQ3945" s="61"/>
      <c r="AR3945" s="61"/>
      <c r="AS3945" s="61"/>
      <c r="AT3945" s="61"/>
      <c r="AU3945" s="61"/>
      <c r="AV3945" s="61"/>
      <c r="AW3945" s="60"/>
    </row>
    <row r="3946" s="59" customFormat="1" customHeight="1" spans="1:49">
      <c r="A3946" s="60"/>
      <c r="B3946" s="60"/>
      <c r="C3946" s="60"/>
      <c r="D3946" s="60"/>
      <c r="H3946" s="61"/>
      <c r="I3946" s="61"/>
      <c r="J3946" s="61"/>
      <c r="K3946" s="61"/>
      <c r="L3946" s="61"/>
      <c r="M3946" s="61"/>
      <c r="N3946" s="61"/>
      <c r="O3946" s="61"/>
      <c r="P3946" s="61"/>
      <c r="Q3946" s="61"/>
      <c r="R3946" s="61"/>
      <c r="S3946" s="61"/>
      <c r="T3946" s="61"/>
      <c r="U3946" s="61"/>
      <c r="V3946" s="61"/>
      <c r="W3946" s="61"/>
      <c r="X3946" s="61"/>
      <c r="Y3946" s="61"/>
      <c r="Z3946" s="61"/>
      <c r="AA3946" s="61"/>
      <c r="AB3946" s="61"/>
      <c r="AC3946" s="61"/>
      <c r="AD3946" s="61"/>
      <c r="AE3946" s="61"/>
      <c r="AF3946" s="61"/>
      <c r="AG3946" s="61"/>
      <c r="AH3946" s="61"/>
      <c r="AI3946" s="61"/>
      <c r="AJ3946" s="61"/>
      <c r="AK3946" s="61"/>
      <c r="AL3946" s="61"/>
      <c r="AM3946" s="61"/>
      <c r="AN3946" s="61"/>
      <c r="AO3946" s="61"/>
      <c r="AP3946" s="62"/>
      <c r="AQ3946" s="61"/>
      <c r="AR3946" s="61"/>
      <c r="AS3946" s="61"/>
      <c r="AT3946" s="61"/>
      <c r="AU3946" s="61"/>
      <c r="AV3946" s="61"/>
      <c r="AW3946" s="60"/>
    </row>
    <row r="3947" s="59" customFormat="1" customHeight="1" spans="1:49">
      <c r="A3947" s="60"/>
      <c r="B3947" s="60"/>
      <c r="C3947" s="60"/>
      <c r="D3947" s="60"/>
      <c r="H3947" s="61"/>
      <c r="I3947" s="61"/>
      <c r="J3947" s="61"/>
      <c r="K3947" s="61"/>
      <c r="L3947" s="61"/>
      <c r="M3947" s="61"/>
      <c r="N3947" s="61"/>
      <c r="O3947" s="61"/>
      <c r="P3947" s="61"/>
      <c r="Q3947" s="61"/>
      <c r="R3947" s="61"/>
      <c r="S3947" s="61"/>
      <c r="T3947" s="61"/>
      <c r="U3947" s="61"/>
      <c r="V3947" s="61"/>
      <c r="W3947" s="61"/>
      <c r="X3947" s="61"/>
      <c r="Y3947" s="61"/>
      <c r="Z3947" s="61"/>
      <c r="AA3947" s="61"/>
      <c r="AB3947" s="61"/>
      <c r="AC3947" s="61"/>
      <c r="AD3947" s="61"/>
      <c r="AE3947" s="61"/>
      <c r="AF3947" s="61"/>
      <c r="AG3947" s="61"/>
      <c r="AH3947" s="61"/>
      <c r="AI3947" s="61"/>
      <c r="AJ3947" s="61"/>
      <c r="AK3947" s="61"/>
      <c r="AL3947" s="61"/>
      <c r="AM3947" s="61"/>
      <c r="AN3947" s="61"/>
      <c r="AO3947" s="61"/>
      <c r="AP3947" s="62"/>
      <c r="AQ3947" s="61"/>
      <c r="AR3947" s="61"/>
      <c r="AS3947" s="61"/>
      <c r="AT3947" s="61"/>
      <c r="AU3947" s="61"/>
      <c r="AV3947" s="61"/>
      <c r="AW3947" s="60"/>
    </row>
    <row r="3948" s="59" customFormat="1" customHeight="1" spans="1:49">
      <c r="A3948" s="60"/>
      <c r="B3948" s="60"/>
      <c r="C3948" s="60"/>
      <c r="D3948" s="60"/>
      <c r="H3948" s="61"/>
      <c r="I3948" s="61"/>
      <c r="J3948" s="61"/>
      <c r="K3948" s="61"/>
      <c r="L3948" s="61"/>
      <c r="M3948" s="61"/>
      <c r="N3948" s="61"/>
      <c r="O3948" s="61"/>
      <c r="P3948" s="61"/>
      <c r="Q3948" s="61"/>
      <c r="R3948" s="61"/>
      <c r="S3948" s="61"/>
      <c r="T3948" s="61"/>
      <c r="U3948" s="61"/>
      <c r="V3948" s="61"/>
      <c r="W3948" s="61"/>
      <c r="X3948" s="61"/>
      <c r="Y3948" s="61"/>
      <c r="Z3948" s="61"/>
      <c r="AA3948" s="61"/>
      <c r="AB3948" s="61"/>
      <c r="AC3948" s="61"/>
      <c r="AD3948" s="61"/>
      <c r="AE3948" s="61"/>
      <c r="AF3948" s="61"/>
      <c r="AG3948" s="61"/>
      <c r="AH3948" s="61"/>
      <c r="AI3948" s="61"/>
      <c r="AJ3948" s="61"/>
      <c r="AK3948" s="61"/>
      <c r="AL3948" s="61"/>
      <c r="AM3948" s="61"/>
      <c r="AN3948" s="61"/>
      <c r="AO3948" s="61"/>
      <c r="AP3948" s="62"/>
      <c r="AQ3948" s="61"/>
      <c r="AR3948" s="61"/>
      <c r="AS3948" s="61"/>
      <c r="AT3948" s="61"/>
      <c r="AU3948" s="61"/>
      <c r="AV3948" s="61"/>
      <c r="AW3948" s="60"/>
    </row>
    <row r="3949" s="59" customFormat="1" customHeight="1" spans="1:49">
      <c r="A3949" s="60"/>
      <c r="B3949" s="60"/>
      <c r="C3949" s="60"/>
      <c r="D3949" s="60"/>
      <c r="H3949" s="61"/>
      <c r="I3949" s="61"/>
      <c r="J3949" s="61"/>
      <c r="K3949" s="61"/>
      <c r="L3949" s="61"/>
      <c r="M3949" s="61"/>
      <c r="N3949" s="61"/>
      <c r="O3949" s="61"/>
      <c r="P3949" s="61"/>
      <c r="Q3949" s="61"/>
      <c r="R3949" s="61"/>
      <c r="S3949" s="61"/>
      <c r="T3949" s="61"/>
      <c r="U3949" s="61"/>
      <c r="V3949" s="61"/>
      <c r="W3949" s="61"/>
      <c r="X3949" s="61"/>
      <c r="Y3949" s="61"/>
      <c r="Z3949" s="61"/>
      <c r="AA3949" s="61"/>
      <c r="AB3949" s="61"/>
      <c r="AC3949" s="61"/>
      <c r="AD3949" s="61"/>
      <c r="AE3949" s="61"/>
      <c r="AF3949" s="61"/>
      <c r="AG3949" s="61"/>
      <c r="AH3949" s="61"/>
      <c r="AI3949" s="61"/>
      <c r="AJ3949" s="61"/>
      <c r="AK3949" s="61"/>
      <c r="AL3949" s="61"/>
      <c r="AM3949" s="61"/>
      <c r="AN3949" s="61"/>
      <c r="AO3949" s="61"/>
      <c r="AP3949" s="62"/>
      <c r="AQ3949" s="61"/>
      <c r="AR3949" s="61"/>
      <c r="AS3949" s="61"/>
      <c r="AT3949" s="61"/>
      <c r="AU3949" s="61"/>
      <c r="AV3949" s="61"/>
      <c r="AW3949" s="60"/>
    </row>
    <row r="3950" s="59" customFormat="1" customHeight="1" spans="1:49">
      <c r="A3950" s="60"/>
      <c r="B3950" s="60"/>
      <c r="C3950" s="60"/>
      <c r="D3950" s="60"/>
      <c r="H3950" s="61"/>
      <c r="I3950" s="61"/>
      <c r="J3950" s="61"/>
      <c r="K3950" s="61"/>
      <c r="L3950" s="61"/>
      <c r="M3950" s="61"/>
      <c r="N3950" s="61"/>
      <c r="O3950" s="61"/>
      <c r="P3950" s="61"/>
      <c r="Q3950" s="61"/>
      <c r="R3950" s="61"/>
      <c r="S3950" s="61"/>
      <c r="T3950" s="61"/>
      <c r="U3950" s="61"/>
      <c r="V3950" s="61"/>
      <c r="W3950" s="61"/>
      <c r="X3950" s="61"/>
      <c r="Y3950" s="61"/>
      <c r="Z3950" s="61"/>
      <c r="AA3950" s="61"/>
      <c r="AB3950" s="61"/>
      <c r="AC3950" s="61"/>
      <c r="AD3950" s="61"/>
      <c r="AE3950" s="61"/>
      <c r="AF3950" s="61"/>
      <c r="AG3950" s="61"/>
      <c r="AH3950" s="61"/>
      <c r="AI3950" s="61"/>
      <c r="AJ3950" s="61"/>
      <c r="AK3950" s="61"/>
      <c r="AL3950" s="61"/>
      <c r="AM3950" s="61"/>
      <c r="AN3950" s="61"/>
      <c r="AO3950" s="61"/>
      <c r="AP3950" s="62"/>
      <c r="AQ3950" s="61"/>
      <c r="AR3950" s="61"/>
      <c r="AS3950" s="61"/>
      <c r="AT3950" s="61"/>
      <c r="AU3950" s="61"/>
      <c r="AV3950" s="61"/>
      <c r="AW3950" s="60"/>
    </row>
    <row r="3951" s="59" customFormat="1" customHeight="1" spans="1:49">
      <c r="A3951" s="60"/>
      <c r="B3951" s="60"/>
      <c r="C3951" s="60"/>
      <c r="D3951" s="60"/>
      <c r="H3951" s="61"/>
      <c r="I3951" s="61"/>
      <c r="J3951" s="61"/>
      <c r="K3951" s="61"/>
      <c r="L3951" s="61"/>
      <c r="M3951" s="61"/>
      <c r="N3951" s="61"/>
      <c r="O3951" s="61"/>
      <c r="P3951" s="61"/>
      <c r="Q3951" s="61"/>
      <c r="R3951" s="61"/>
      <c r="S3951" s="61"/>
      <c r="T3951" s="61"/>
      <c r="U3951" s="61"/>
      <c r="V3951" s="61"/>
      <c r="W3951" s="61"/>
      <c r="X3951" s="61"/>
      <c r="Y3951" s="61"/>
      <c r="Z3951" s="61"/>
      <c r="AA3951" s="61"/>
      <c r="AB3951" s="61"/>
      <c r="AC3951" s="61"/>
      <c r="AD3951" s="61"/>
      <c r="AE3951" s="61"/>
      <c r="AF3951" s="61"/>
      <c r="AG3951" s="61"/>
      <c r="AH3951" s="61"/>
      <c r="AI3951" s="61"/>
      <c r="AJ3951" s="61"/>
      <c r="AK3951" s="61"/>
      <c r="AL3951" s="61"/>
      <c r="AM3951" s="61"/>
      <c r="AN3951" s="61"/>
      <c r="AO3951" s="61"/>
      <c r="AP3951" s="62"/>
      <c r="AQ3951" s="61"/>
      <c r="AR3951" s="61"/>
      <c r="AS3951" s="61"/>
      <c r="AT3951" s="61"/>
      <c r="AU3951" s="61"/>
      <c r="AV3951" s="61"/>
      <c r="AW3951" s="60"/>
    </row>
    <row r="3952" s="59" customFormat="1" customHeight="1" spans="1:49">
      <c r="A3952" s="60"/>
      <c r="B3952" s="60"/>
      <c r="C3952" s="60"/>
      <c r="D3952" s="60"/>
      <c r="H3952" s="61"/>
      <c r="I3952" s="61"/>
      <c r="J3952" s="61"/>
      <c r="K3952" s="61"/>
      <c r="L3952" s="61"/>
      <c r="M3952" s="61"/>
      <c r="N3952" s="61"/>
      <c r="O3952" s="61"/>
      <c r="P3952" s="61"/>
      <c r="Q3952" s="61"/>
      <c r="R3952" s="61"/>
      <c r="S3952" s="61"/>
      <c r="T3952" s="61"/>
      <c r="U3952" s="61"/>
      <c r="V3952" s="61"/>
      <c r="W3952" s="61"/>
      <c r="X3952" s="61"/>
      <c r="Y3952" s="61"/>
      <c r="Z3952" s="61"/>
      <c r="AA3952" s="61"/>
      <c r="AB3952" s="61"/>
      <c r="AC3952" s="61"/>
      <c r="AD3952" s="61"/>
      <c r="AE3952" s="61"/>
      <c r="AF3952" s="61"/>
      <c r="AG3952" s="61"/>
      <c r="AH3952" s="61"/>
      <c r="AI3952" s="61"/>
      <c r="AJ3952" s="61"/>
      <c r="AK3952" s="61"/>
      <c r="AL3952" s="61"/>
      <c r="AM3952" s="61"/>
      <c r="AN3952" s="61"/>
      <c r="AO3952" s="61"/>
      <c r="AP3952" s="62"/>
      <c r="AQ3952" s="61"/>
      <c r="AR3952" s="61"/>
      <c r="AS3952" s="61"/>
      <c r="AT3952" s="61"/>
      <c r="AU3952" s="61"/>
      <c r="AV3952" s="61"/>
      <c r="AW3952" s="60"/>
    </row>
    <row r="3953" s="59" customFormat="1" customHeight="1" spans="1:49">
      <c r="A3953" s="60"/>
      <c r="B3953" s="60"/>
      <c r="C3953" s="60"/>
      <c r="D3953" s="60"/>
      <c r="H3953" s="61"/>
      <c r="I3953" s="61"/>
      <c r="J3953" s="61"/>
      <c r="K3953" s="61"/>
      <c r="L3953" s="61"/>
      <c r="M3953" s="61"/>
      <c r="N3953" s="61"/>
      <c r="O3953" s="61"/>
      <c r="P3953" s="61"/>
      <c r="Q3953" s="61"/>
      <c r="R3953" s="61"/>
      <c r="S3953" s="61"/>
      <c r="T3953" s="61"/>
      <c r="U3953" s="61"/>
      <c r="V3953" s="61"/>
      <c r="W3953" s="61"/>
      <c r="X3953" s="61"/>
      <c r="Y3953" s="61"/>
      <c r="Z3953" s="61"/>
      <c r="AA3953" s="61"/>
      <c r="AB3953" s="61"/>
      <c r="AC3953" s="61"/>
      <c r="AD3953" s="61"/>
      <c r="AE3953" s="61"/>
      <c r="AF3953" s="61"/>
      <c r="AG3953" s="61"/>
      <c r="AH3953" s="61"/>
      <c r="AI3953" s="61"/>
      <c r="AJ3953" s="61"/>
      <c r="AK3953" s="61"/>
      <c r="AL3953" s="61"/>
      <c r="AM3953" s="61"/>
      <c r="AN3953" s="61"/>
      <c r="AO3953" s="61"/>
      <c r="AP3953" s="62"/>
      <c r="AQ3953" s="61"/>
      <c r="AR3953" s="61"/>
      <c r="AS3953" s="61"/>
      <c r="AT3953" s="61"/>
      <c r="AU3953" s="61"/>
      <c r="AV3953" s="61"/>
      <c r="AW3953" s="60"/>
    </row>
    <row r="3954" s="59" customFormat="1" customHeight="1" spans="1:49">
      <c r="A3954" s="60"/>
      <c r="B3954" s="60"/>
      <c r="C3954" s="60"/>
      <c r="D3954" s="60"/>
      <c r="H3954" s="61"/>
      <c r="I3954" s="61"/>
      <c r="J3954" s="61"/>
      <c r="K3954" s="61"/>
      <c r="L3954" s="61"/>
      <c r="M3954" s="61"/>
      <c r="N3954" s="61"/>
      <c r="O3954" s="61"/>
      <c r="P3954" s="61"/>
      <c r="Q3954" s="61"/>
      <c r="R3954" s="61"/>
      <c r="S3954" s="61"/>
      <c r="T3954" s="61"/>
      <c r="U3954" s="61"/>
      <c r="V3954" s="61"/>
      <c r="W3954" s="61"/>
      <c r="X3954" s="61"/>
      <c r="Y3954" s="61"/>
      <c r="Z3954" s="61"/>
      <c r="AA3954" s="61"/>
      <c r="AB3954" s="61"/>
      <c r="AC3954" s="61"/>
      <c r="AD3954" s="61"/>
      <c r="AE3954" s="61"/>
      <c r="AF3954" s="61"/>
      <c r="AG3954" s="61"/>
      <c r="AH3954" s="61"/>
      <c r="AI3954" s="61"/>
      <c r="AJ3954" s="61"/>
      <c r="AK3954" s="61"/>
      <c r="AL3954" s="61"/>
      <c r="AM3954" s="61"/>
      <c r="AN3954" s="61"/>
      <c r="AO3954" s="61"/>
      <c r="AP3954" s="62"/>
      <c r="AQ3954" s="61"/>
      <c r="AR3954" s="61"/>
      <c r="AS3954" s="61"/>
      <c r="AT3954" s="61"/>
      <c r="AU3954" s="61"/>
      <c r="AV3954" s="61"/>
      <c r="AW3954" s="60"/>
    </row>
    <row r="3955" s="59" customFormat="1" customHeight="1" spans="1:49">
      <c r="A3955" s="60"/>
      <c r="B3955" s="60"/>
      <c r="C3955" s="60"/>
      <c r="D3955" s="60"/>
      <c r="H3955" s="61"/>
      <c r="I3955" s="61"/>
      <c r="J3955" s="61"/>
      <c r="K3955" s="61"/>
      <c r="L3955" s="61"/>
      <c r="M3955" s="61"/>
      <c r="N3955" s="61"/>
      <c r="O3955" s="61"/>
      <c r="P3955" s="61"/>
      <c r="Q3955" s="61"/>
      <c r="R3955" s="61"/>
      <c r="S3955" s="61"/>
      <c r="T3955" s="61"/>
      <c r="U3955" s="61"/>
      <c r="V3955" s="61"/>
      <c r="W3955" s="61"/>
      <c r="X3955" s="61"/>
      <c r="Y3955" s="61"/>
      <c r="Z3955" s="61"/>
      <c r="AA3955" s="61"/>
      <c r="AB3955" s="61"/>
      <c r="AC3955" s="61"/>
      <c r="AD3955" s="61"/>
      <c r="AE3955" s="61"/>
      <c r="AF3955" s="61"/>
      <c r="AG3955" s="61"/>
      <c r="AH3955" s="61"/>
      <c r="AI3955" s="61"/>
      <c r="AJ3955" s="61"/>
      <c r="AK3955" s="61"/>
      <c r="AL3955" s="61"/>
      <c r="AM3955" s="61"/>
      <c r="AN3955" s="61"/>
      <c r="AO3955" s="61"/>
      <c r="AP3955" s="62"/>
      <c r="AQ3955" s="61"/>
      <c r="AR3955" s="61"/>
      <c r="AS3955" s="61"/>
      <c r="AT3955" s="61"/>
      <c r="AU3955" s="61"/>
      <c r="AV3955" s="61"/>
      <c r="AW3955" s="60"/>
    </row>
    <row r="3956" s="59" customFormat="1" customHeight="1" spans="1:49">
      <c r="A3956" s="60"/>
      <c r="B3956" s="60"/>
      <c r="C3956" s="60"/>
      <c r="D3956" s="60"/>
      <c r="H3956" s="61"/>
      <c r="I3956" s="61"/>
      <c r="J3956" s="61"/>
      <c r="K3956" s="61"/>
      <c r="L3956" s="61"/>
      <c r="M3956" s="61"/>
      <c r="N3956" s="61"/>
      <c r="O3956" s="61"/>
      <c r="P3956" s="61"/>
      <c r="Q3956" s="61"/>
      <c r="R3956" s="61"/>
      <c r="S3956" s="61"/>
      <c r="T3956" s="61"/>
      <c r="U3956" s="61"/>
      <c r="V3956" s="61"/>
      <c r="W3956" s="61"/>
      <c r="X3956" s="61"/>
      <c r="Y3956" s="61"/>
      <c r="Z3956" s="61"/>
      <c r="AA3956" s="61"/>
      <c r="AB3956" s="61"/>
      <c r="AC3956" s="61"/>
      <c r="AD3956" s="61"/>
      <c r="AE3956" s="61"/>
      <c r="AF3956" s="61"/>
      <c r="AG3956" s="61"/>
      <c r="AH3956" s="61"/>
      <c r="AI3956" s="61"/>
      <c r="AJ3956" s="61"/>
      <c r="AK3956" s="61"/>
      <c r="AL3956" s="61"/>
      <c r="AM3956" s="61"/>
      <c r="AN3956" s="61"/>
      <c r="AO3956" s="61"/>
      <c r="AP3956" s="62"/>
      <c r="AQ3956" s="61"/>
      <c r="AR3956" s="61"/>
      <c r="AS3956" s="61"/>
      <c r="AT3956" s="61"/>
      <c r="AU3956" s="61"/>
      <c r="AV3956" s="61"/>
      <c r="AW3956" s="60"/>
    </row>
    <row r="3957" s="59" customFormat="1" customHeight="1" spans="1:49">
      <c r="A3957" s="60"/>
      <c r="B3957" s="60"/>
      <c r="C3957" s="60"/>
      <c r="D3957" s="60"/>
      <c r="H3957" s="61"/>
      <c r="I3957" s="61"/>
      <c r="J3957" s="61"/>
      <c r="K3957" s="61"/>
      <c r="L3957" s="61"/>
      <c r="M3957" s="61"/>
      <c r="N3957" s="61"/>
      <c r="O3957" s="61"/>
      <c r="P3957" s="61"/>
      <c r="Q3957" s="61"/>
      <c r="R3957" s="61"/>
      <c r="S3957" s="61"/>
      <c r="T3957" s="61"/>
      <c r="U3957" s="61"/>
      <c r="V3957" s="61"/>
      <c r="W3957" s="61"/>
      <c r="X3957" s="61"/>
      <c r="Y3957" s="61"/>
      <c r="Z3957" s="61"/>
      <c r="AA3957" s="61"/>
      <c r="AB3957" s="61"/>
      <c r="AC3957" s="61"/>
      <c r="AD3957" s="61"/>
      <c r="AE3957" s="61"/>
      <c r="AF3957" s="61"/>
      <c r="AG3957" s="61"/>
      <c r="AH3957" s="61"/>
      <c r="AI3957" s="61"/>
      <c r="AJ3957" s="61"/>
      <c r="AK3957" s="61"/>
      <c r="AL3957" s="61"/>
      <c r="AM3957" s="61"/>
      <c r="AN3957" s="61"/>
      <c r="AO3957" s="61"/>
      <c r="AP3957" s="62"/>
      <c r="AQ3957" s="61"/>
      <c r="AR3957" s="61"/>
      <c r="AS3957" s="61"/>
      <c r="AT3957" s="61"/>
      <c r="AU3957" s="61"/>
      <c r="AV3957" s="61"/>
      <c r="AW3957" s="60"/>
    </row>
    <row r="3958" s="59" customFormat="1" customHeight="1" spans="1:49">
      <c r="A3958" s="60"/>
      <c r="B3958" s="60"/>
      <c r="C3958" s="60"/>
      <c r="D3958" s="60"/>
      <c r="H3958" s="61"/>
      <c r="I3958" s="61"/>
      <c r="J3958" s="61"/>
      <c r="K3958" s="61"/>
      <c r="L3958" s="61"/>
      <c r="M3958" s="61"/>
      <c r="N3958" s="61"/>
      <c r="O3958" s="61"/>
      <c r="P3958" s="61"/>
      <c r="Q3958" s="61"/>
      <c r="R3958" s="61"/>
      <c r="S3958" s="61"/>
      <c r="T3958" s="61"/>
      <c r="U3958" s="61"/>
      <c r="V3958" s="61"/>
      <c r="W3958" s="61"/>
      <c r="X3958" s="61"/>
      <c r="Y3958" s="61"/>
      <c r="Z3958" s="61"/>
      <c r="AA3958" s="61"/>
      <c r="AB3958" s="61"/>
      <c r="AC3958" s="61"/>
      <c r="AD3958" s="61"/>
      <c r="AE3958" s="61"/>
      <c r="AF3958" s="61"/>
      <c r="AG3958" s="61"/>
      <c r="AH3958" s="61"/>
      <c r="AI3958" s="61"/>
      <c r="AJ3958" s="61"/>
      <c r="AK3958" s="61"/>
      <c r="AL3958" s="61"/>
      <c r="AM3958" s="61"/>
      <c r="AN3958" s="61"/>
      <c r="AO3958" s="61"/>
      <c r="AP3958" s="62"/>
      <c r="AQ3958" s="61"/>
      <c r="AR3958" s="61"/>
      <c r="AS3958" s="61"/>
      <c r="AT3958" s="61"/>
      <c r="AU3958" s="61"/>
      <c r="AV3958" s="61"/>
      <c r="AW3958" s="60"/>
    </row>
    <row r="3959" s="59" customFormat="1" customHeight="1" spans="1:49">
      <c r="A3959" s="60"/>
      <c r="B3959" s="60"/>
      <c r="C3959" s="60"/>
      <c r="D3959" s="60"/>
      <c r="H3959" s="61"/>
      <c r="I3959" s="61"/>
      <c r="J3959" s="61"/>
      <c r="K3959" s="61"/>
      <c r="L3959" s="61"/>
      <c r="M3959" s="61"/>
      <c r="N3959" s="61"/>
      <c r="O3959" s="61"/>
      <c r="P3959" s="61"/>
      <c r="Q3959" s="61"/>
      <c r="R3959" s="61"/>
      <c r="S3959" s="61"/>
      <c r="T3959" s="61"/>
      <c r="U3959" s="61"/>
      <c r="V3959" s="61"/>
      <c r="W3959" s="61"/>
      <c r="X3959" s="61"/>
      <c r="Y3959" s="61"/>
      <c r="Z3959" s="61"/>
      <c r="AA3959" s="61"/>
      <c r="AB3959" s="61"/>
      <c r="AC3959" s="61"/>
      <c r="AD3959" s="61"/>
      <c r="AE3959" s="61"/>
      <c r="AF3959" s="61"/>
      <c r="AG3959" s="61"/>
      <c r="AH3959" s="61"/>
      <c r="AI3959" s="61"/>
      <c r="AJ3959" s="61"/>
      <c r="AK3959" s="61"/>
      <c r="AL3959" s="61"/>
      <c r="AM3959" s="61"/>
      <c r="AN3959" s="61"/>
      <c r="AO3959" s="61"/>
      <c r="AP3959" s="62"/>
      <c r="AQ3959" s="61"/>
      <c r="AR3959" s="61"/>
      <c r="AS3959" s="61"/>
      <c r="AT3959" s="61"/>
      <c r="AU3959" s="61"/>
      <c r="AV3959" s="61"/>
      <c r="AW3959" s="60"/>
    </row>
    <row r="3960" s="59" customFormat="1" customHeight="1" spans="1:49">
      <c r="A3960" s="60"/>
      <c r="B3960" s="60"/>
      <c r="C3960" s="60"/>
      <c r="D3960" s="60"/>
      <c r="H3960" s="61"/>
      <c r="I3960" s="61"/>
      <c r="J3960" s="61"/>
      <c r="K3960" s="61"/>
      <c r="L3960" s="61"/>
      <c r="M3960" s="61"/>
      <c r="N3960" s="61"/>
      <c r="O3960" s="61"/>
      <c r="P3960" s="61"/>
      <c r="Q3960" s="61"/>
      <c r="R3960" s="61"/>
      <c r="S3960" s="61"/>
      <c r="T3960" s="61"/>
      <c r="U3960" s="61"/>
      <c r="V3960" s="61"/>
      <c r="W3960" s="61"/>
      <c r="X3960" s="61"/>
      <c r="Y3960" s="61"/>
      <c r="Z3960" s="61"/>
      <c r="AA3960" s="61"/>
      <c r="AB3960" s="61"/>
      <c r="AC3960" s="61"/>
      <c r="AD3960" s="61"/>
      <c r="AE3960" s="61"/>
      <c r="AF3960" s="61"/>
      <c r="AG3960" s="61"/>
      <c r="AH3960" s="61"/>
      <c r="AI3960" s="61"/>
      <c r="AJ3960" s="61"/>
      <c r="AK3960" s="61"/>
      <c r="AL3960" s="61"/>
      <c r="AM3960" s="61"/>
      <c r="AN3960" s="61"/>
      <c r="AO3960" s="61"/>
      <c r="AP3960" s="62"/>
      <c r="AQ3960" s="61"/>
      <c r="AR3960" s="61"/>
      <c r="AS3960" s="61"/>
      <c r="AT3960" s="61"/>
      <c r="AU3960" s="61"/>
      <c r="AV3960" s="61"/>
      <c r="AW3960" s="60"/>
    </row>
    <row r="3961" s="59" customFormat="1" customHeight="1" spans="1:49">
      <c r="A3961" s="60"/>
      <c r="B3961" s="60"/>
      <c r="C3961" s="60"/>
      <c r="D3961" s="60"/>
      <c r="H3961" s="61"/>
      <c r="I3961" s="61"/>
      <c r="J3961" s="61"/>
      <c r="K3961" s="61"/>
      <c r="L3961" s="61"/>
      <c r="M3961" s="61"/>
      <c r="N3961" s="61"/>
      <c r="O3961" s="61"/>
      <c r="P3961" s="61"/>
      <c r="Q3961" s="61"/>
      <c r="R3961" s="61"/>
      <c r="S3961" s="61"/>
      <c r="T3961" s="61"/>
      <c r="U3961" s="61"/>
      <c r="V3961" s="61"/>
      <c r="W3961" s="61"/>
      <c r="X3961" s="61"/>
      <c r="Y3961" s="61"/>
      <c r="Z3961" s="61"/>
      <c r="AA3961" s="61"/>
      <c r="AB3961" s="61"/>
      <c r="AC3961" s="61"/>
      <c r="AD3961" s="61"/>
      <c r="AE3961" s="61"/>
      <c r="AF3961" s="61"/>
      <c r="AG3961" s="61"/>
      <c r="AH3961" s="61"/>
      <c r="AI3961" s="61"/>
      <c r="AJ3961" s="61"/>
      <c r="AK3961" s="61"/>
      <c r="AL3961" s="61"/>
      <c r="AM3961" s="61"/>
      <c r="AN3961" s="61"/>
      <c r="AO3961" s="61"/>
      <c r="AP3961" s="62"/>
      <c r="AQ3961" s="61"/>
      <c r="AR3961" s="61"/>
      <c r="AS3961" s="61"/>
      <c r="AT3961" s="61"/>
      <c r="AU3961" s="61"/>
      <c r="AV3961" s="61"/>
      <c r="AW3961" s="60"/>
    </row>
    <row r="3962" s="59" customFormat="1" customHeight="1" spans="1:49">
      <c r="A3962" s="60"/>
      <c r="B3962" s="60"/>
      <c r="C3962" s="60"/>
      <c r="D3962" s="60"/>
      <c r="H3962" s="61"/>
      <c r="I3962" s="61"/>
      <c r="J3962" s="61"/>
      <c r="K3962" s="61"/>
      <c r="L3962" s="61"/>
      <c r="M3962" s="61"/>
      <c r="N3962" s="61"/>
      <c r="O3962" s="61"/>
      <c r="P3962" s="61"/>
      <c r="Q3962" s="61"/>
      <c r="R3962" s="61"/>
      <c r="S3962" s="61"/>
      <c r="T3962" s="61"/>
      <c r="U3962" s="61"/>
      <c r="V3962" s="61"/>
      <c r="W3962" s="61"/>
      <c r="X3962" s="61"/>
      <c r="Y3962" s="61"/>
      <c r="Z3962" s="61"/>
      <c r="AA3962" s="61"/>
      <c r="AB3962" s="61"/>
      <c r="AC3962" s="61"/>
      <c r="AD3962" s="61"/>
      <c r="AE3962" s="61"/>
      <c r="AF3962" s="61"/>
      <c r="AG3962" s="61"/>
      <c r="AH3962" s="61"/>
      <c r="AI3962" s="61"/>
      <c r="AJ3962" s="61"/>
      <c r="AK3962" s="61"/>
      <c r="AL3962" s="61"/>
      <c r="AM3962" s="61"/>
      <c r="AN3962" s="61"/>
      <c r="AO3962" s="61"/>
      <c r="AP3962" s="62"/>
      <c r="AQ3962" s="61"/>
      <c r="AR3962" s="61"/>
      <c r="AS3962" s="61"/>
      <c r="AT3962" s="61"/>
      <c r="AU3962" s="61"/>
      <c r="AV3962" s="61"/>
      <c r="AW3962" s="60"/>
    </row>
    <row r="3963" s="59" customFormat="1" customHeight="1" spans="1:49">
      <c r="A3963" s="60"/>
      <c r="B3963" s="60"/>
      <c r="C3963" s="60"/>
      <c r="D3963" s="60"/>
      <c r="H3963" s="61"/>
      <c r="I3963" s="61"/>
      <c r="J3963" s="61"/>
      <c r="K3963" s="61"/>
      <c r="L3963" s="61"/>
      <c r="M3963" s="61"/>
      <c r="N3963" s="61"/>
      <c r="O3963" s="61"/>
      <c r="P3963" s="61"/>
      <c r="Q3963" s="61"/>
      <c r="R3963" s="61"/>
      <c r="S3963" s="61"/>
      <c r="T3963" s="61"/>
      <c r="U3963" s="61"/>
      <c r="V3963" s="61"/>
      <c r="W3963" s="61"/>
      <c r="X3963" s="61"/>
      <c r="Y3963" s="61"/>
      <c r="Z3963" s="61"/>
      <c r="AA3963" s="61"/>
      <c r="AB3963" s="61"/>
      <c r="AC3963" s="61"/>
      <c r="AD3963" s="61"/>
      <c r="AE3963" s="61"/>
      <c r="AF3963" s="61"/>
      <c r="AG3963" s="61"/>
      <c r="AH3963" s="61"/>
      <c r="AI3963" s="61"/>
      <c r="AJ3963" s="61"/>
      <c r="AK3963" s="61"/>
      <c r="AL3963" s="61"/>
      <c r="AM3963" s="61"/>
      <c r="AN3963" s="61"/>
      <c r="AO3963" s="61"/>
      <c r="AP3963" s="62"/>
      <c r="AQ3963" s="61"/>
      <c r="AR3963" s="61"/>
      <c r="AS3963" s="61"/>
      <c r="AT3963" s="61"/>
      <c r="AU3963" s="61"/>
      <c r="AV3963" s="61"/>
      <c r="AW3963" s="60"/>
    </row>
    <row r="3964" s="59" customFormat="1" customHeight="1" spans="1:49">
      <c r="A3964" s="60"/>
      <c r="B3964" s="60"/>
      <c r="C3964" s="60"/>
      <c r="D3964" s="60"/>
      <c r="H3964" s="61"/>
      <c r="I3964" s="61"/>
      <c r="J3964" s="61"/>
      <c r="K3964" s="61"/>
      <c r="L3964" s="61"/>
      <c r="M3964" s="61"/>
      <c r="N3964" s="61"/>
      <c r="O3964" s="61"/>
      <c r="P3964" s="61"/>
      <c r="Q3964" s="61"/>
      <c r="R3964" s="61"/>
      <c r="S3964" s="61"/>
      <c r="T3964" s="61"/>
      <c r="U3964" s="61"/>
      <c r="V3964" s="61"/>
      <c r="W3964" s="61"/>
      <c r="X3964" s="61"/>
      <c r="Y3964" s="61"/>
      <c r="Z3964" s="61"/>
      <c r="AA3964" s="61"/>
      <c r="AB3964" s="61"/>
      <c r="AC3964" s="61"/>
      <c r="AD3964" s="61"/>
      <c r="AE3964" s="61"/>
      <c r="AF3964" s="61"/>
      <c r="AG3964" s="61"/>
      <c r="AH3964" s="61"/>
      <c r="AI3964" s="61"/>
      <c r="AJ3964" s="61"/>
      <c r="AK3964" s="61"/>
      <c r="AL3964" s="61"/>
      <c r="AM3964" s="61"/>
      <c r="AN3964" s="61"/>
      <c r="AO3964" s="61"/>
      <c r="AP3964" s="62"/>
      <c r="AQ3964" s="61"/>
      <c r="AR3964" s="61"/>
      <c r="AS3964" s="61"/>
      <c r="AT3964" s="61"/>
      <c r="AU3964" s="61"/>
      <c r="AV3964" s="61"/>
      <c r="AW3964" s="60"/>
    </row>
    <row r="3965" s="59" customFormat="1" customHeight="1" spans="1:49">
      <c r="A3965" s="60"/>
      <c r="B3965" s="60"/>
      <c r="C3965" s="60"/>
      <c r="D3965" s="60"/>
      <c r="H3965" s="61"/>
      <c r="I3965" s="61"/>
      <c r="J3965" s="61"/>
      <c r="K3965" s="61"/>
      <c r="L3965" s="61"/>
      <c r="M3965" s="61"/>
      <c r="N3965" s="61"/>
      <c r="O3965" s="61"/>
      <c r="P3965" s="61"/>
      <c r="Q3965" s="61"/>
      <c r="R3965" s="61"/>
      <c r="S3965" s="61"/>
      <c r="T3965" s="61"/>
      <c r="U3965" s="61"/>
      <c r="V3965" s="61"/>
      <c r="W3965" s="61"/>
      <c r="X3965" s="61"/>
      <c r="Y3965" s="61"/>
      <c r="Z3965" s="61"/>
      <c r="AA3965" s="61"/>
      <c r="AB3965" s="61"/>
      <c r="AC3965" s="61"/>
      <c r="AD3965" s="61"/>
      <c r="AE3965" s="61"/>
      <c r="AF3965" s="61"/>
      <c r="AG3965" s="61"/>
      <c r="AH3965" s="61"/>
      <c r="AI3965" s="61"/>
      <c r="AJ3965" s="61"/>
      <c r="AK3965" s="61"/>
      <c r="AL3965" s="61"/>
      <c r="AM3965" s="61"/>
      <c r="AN3965" s="61"/>
      <c r="AO3965" s="61"/>
      <c r="AP3965" s="62"/>
      <c r="AQ3965" s="61"/>
      <c r="AR3965" s="61"/>
      <c r="AS3965" s="61"/>
      <c r="AT3965" s="61"/>
      <c r="AU3965" s="61"/>
      <c r="AV3965" s="61"/>
      <c r="AW3965" s="60"/>
    </row>
    <row r="3966" s="59" customFormat="1" customHeight="1" spans="1:49">
      <c r="A3966" s="60"/>
      <c r="B3966" s="60"/>
      <c r="C3966" s="60"/>
      <c r="D3966" s="60"/>
      <c r="H3966" s="61"/>
      <c r="I3966" s="61"/>
      <c r="J3966" s="61"/>
      <c r="K3966" s="61"/>
      <c r="L3966" s="61"/>
      <c r="M3966" s="61"/>
      <c r="N3966" s="61"/>
      <c r="O3966" s="61"/>
      <c r="P3966" s="61"/>
      <c r="Q3966" s="61"/>
      <c r="R3966" s="61"/>
      <c r="S3966" s="61"/>
      <c r="T3966" s="61"/>
      <c r="U3966" s="61"/>
      <c r="V3966" s="61"/>
      <c r="W3966" s="61"/>
      <c r="X3966" s="61"/>
      <c r="Y3966" s="61"/>
      <c r="Z3966" s="61"/>
      <c r="AA3966" s="61"/>
      <c r="AB3966" s="61"/>
      <c r="AC3966" s="61"/>
      <c r="AD3966" s="61"/>
      <c r="AE3966" s="61"/>
      <c r="AF3966" s="61"/>
      <c r="AG3966" s="61"/>
      <c r="AH3966" s="61"/>
      <c r="AI3966" s="61"/>
      <c r="AJ3966" s="61"/>
      <c r="AK3966" s="61"/>
      <c r="AL3966" s="61"/>
      <c r="AM3966" s="61"/>
      <c r="AN3966" s="61"/>
      <c r="AO3966" s="61"/>
      <c r="AP3966" s="62"/>
      <c r="AQ3966" s="61"/>
      <c r="AR3966" s="61"/>
      <c r="AS3966" s="61"/>
      <c r="AT3966" s="61"/>
      <c r="AU3966" s="61"/>
      <c r="AV3966" s="61"/>
      <c r="AW3966" s="60"/>
    </row>
    <row r="3967" s="59" customFormat="1" customHeight="1" spans="1:49">
      <c r="A3967" s="60"/>
      <c r="B3967" s="60"/>
      <c r="C3967" s="60"/>
      <c r="D3967" s="60"/>
      <c r="H3967" s="61"/>
      <c r="I3967" s="61"/>
      <c r="J3967" s="61"/>
      <c r="K3967" s="61"/>
      <c r="L3967" s="61"/>
      <c r="M3967" s="61"/>
      <c r="N3967" s="61"/>
      <c r="O3967" s="61"/>
      <c r="P3967" s="61"/>
      <c r="Q3967" s="61"/>
      <c r="R3967" s="61"/>
      <c r="S3967" s="61"/>
      <c r="T3967" s="61"/>
      <c r="U3967" s="61"/>
      <c r="V3967" s="61"/>
      <c r="W3967" s="61"/>
      <c r="X3967" s="61"/>
      <c r="Y3967" s="61"/>
      <c r="Z3967" s="61"/>
      <c r="AA3967" s="61"/>
      <c r="AB3967" s="61"/>
      <c r="AC3967" s="61"/>
      <c r="AD3967" s="61"/>
      <c r="AE3967" s="61"/>
      <c r="AF3967" s="61"/>
      <c r="AG3967" s="61"/>
      <c r="AH3967" s="61"/>
      <c r="AI3967" s="61"/>
      <c r="AJ3967" s="61"/>
      <c r="AK3967" s="61"/>
      <c r="AL3967" s="61"/>
      <c r="AM3967" s="61"/>
      <c r="AN3967" s="61"/>
      <c r="AO3967" s="61"/>
      <c r="AP3967" s="62"/>
      <c r="AQ3967" s="61"/>
      <c r="AR3967" s="61"/>
      <c r="AS3967" s="61"/>
      <c r="AT3967" s="61"/>
      <c r="AU3967" s="61"/>
      <c r="AV3967" s="61"/>
      <c r="AW3967" s="60"/>
    </row>
    <row r="3968" s="59" customFormat="1" customHeight="1" spans="1:49">
      <c r="A3968" s="60"/>
      <c r="B3968" s="60"/>
      <c r="C3968" s="60"/>
      <c r="D3968" s="60"/>
      <c r="H3968" s="61"/>
      <c r="I3968" s="61"/>
      <c r="J3968" s="61"/>
      <c r="K3968" s="61"/>
      <c r="L3968" s="61"/>
      <c r="M3968" s="61"/>
      <c r="N3968" s="61"/>
      <c r="O3968" s="61"/>
      <c r="P3968" s="61"/>
      <c r="Q3968" s="61"/>
      <c r="R3968" s="61"/>
      <c r="S3968" s="61"/>
      <c r="T3968" s="61"/>
      <c r="U3968" s="61"/>
      <c r="V3968" s="61"/>
      <c r="W3968" s="61"/>
      <c r="X3968" s="61"/>
      <c r="Y3968" s="61"/>
      <c r="Z3968" s="61"/>
      <c r="AA3968" s="61"/>
      <c r="AB3968" s="61"/>
      <c r="AC3968" s="61"/>
      <c r="AD3968" s="61"/>
      <c r="AE3968" s="61"/>
      <c r="AF3968" s="61"/>
      <c r="AG3968" s="61"/>
      <c r="AH3968" s="61"/>
      <c r="AI3968" s="61"/>
      <c r="AJ3968" s="61"/>
      <c r="AK3968" s="61"/>
      <c r="AL3968" s="61"/>
      <c r="AM3968" s="61"/>
      <c r="AN3968" s="61"/>
      <c r="AO3968" s="61"/>
      <c r="AP3968" s="62"/>
      <c r="AQ3968" s="61"/>
      <c r="AR3968" s="61"/>
      <c r="AS3968" s="61"/>
      <c r="AT3968" s="61"/>
      <c r="AU3968" s="61"/>
      <c r="AV3968" s="61"/>
      <c r="AW3968" s="60"/>
    </row>
    <row r="3969" s="59" customFormat="1" customHeight="1" spans="1:49">
      <c r="A3969" s="60"/>
      <c r="B3969" s="60"/>
      <c r="C3969" s="60"/>
      <c r="D3969" s="60"/>
      <c r="H3969" s="61"/>
      <c r="I3969" s="61"/>
      <c r="J3969" s="61"/>
      <c r="K3969" s="61"/>
      <c r="L3969" s="61"/>
      <c r="M3969" s="61"/>
      <c r="N3969" s="61"/>
      <c r="O3969" s="61"/>
      <c r="P3969" s="61"/>
      <c r="Q3969" s="61"/>
      <c r="R3969" s="61"/>
      <c r="S3969" s="61"/>
      <c r="T3969" s="61"/>
      <c r="U3969" s="61"/>
      <c r="V3969" s="61"/>
      <c r="W3969" s="61"/>
      <c r="X3969" s="61"/>
      <c r="Y3969" s="61"/>
      <c r="Z3969" s="61"/>
      <c r="AA3969" s="61"/>
      <c r="AB3969" s="61"/>
      <c r="AC3969" s="61"/>
      <c r="AD3969" s="61"/>
      <c r="AE3969" s="61"/>
      <c r="AF3969" s="61"/>
      <c r="AG3969" s="61"/>
      <c r="AH3969" s="61"/>
      <c r="AI3969" s="61"/>
      <c r="AJ3969" s="61"/>
      <c r="AK3969" s="61"/>
      <c r="AL3969" s="61"/>
      <c r="AM3969" s="61"/>
      <c r="AN3969" s="61"/>
      <c r="AO3969" s="61"/>
      <c r="AP3969" s="62"/>
      <c r="AQ3969" s="61"/>
      <c r="AR3969" s="61"/>
      <c r="AS3969" s="61"/>
      <c r="AT3969" s="61"/>
      <c r="AU3969" s="61"/>
      <c r="AV3969" s="61"/>
      <c r="AW3969" s="60"/>
    </row>
    <row r="3970" s="59" customFormat="1" customHeight="1" spans="1:49">
      <c r="A3970" s="60"/>
      <c r="B3970" s="60"/>
      <c r="C3970" s="60"/>
      <c r="D3970" s="60"/>
      <c r="H3970" s="61"/>
      <c r="I3970" s="61"/>
      <c r="J3970" s="61"/>
      <c r="K3970" s="61"/>
      <c r="L3970" s="61"/>
      <c r="M3970" s="61"/>
      <c r="N3970" s="61"/>
      <c r="O3970" s="61"/>
      <c r="P3970" s="61"/>
      <c r="Q3970" s="61"/>
      <c r="R3970" s="61"/>
      <c r="S3970" s="61"/>
      <c r="T3970" s="61"/>
      <c r="U3970" s="61"/>
      <c r="V3970" s="61"/>
      <c r="W3970" s="61"/>
      <c r="X3970" s="61"/>
      <c r="Y3970" s="61"/>
      <c r="Z3970" s="61"/>
      <c r="AA3970" s="61"/>
      <c r="AB3970" s="61"/>
      <c r="AC3970" s="61"/>
      <c r="AD3970" s="61"/>
      <c r="AE3970" s="61"/>
      <c r="AF3970" s="61"/>
      <c r="AG3970" s="61"/>
      <c r="AH3970" s="61"/>
      <c r="AI3970" s="61"/>
      <c r="AJ3970" s="61"/>
      <c r="AK3970" s="61"/>
      <c r="AL3970" s="61"/>
      <c r="AM3970" s="61"/>
      <c r="AN3970" s="61"/>
      <c r="AO3970" s="61"/>
      <c r="AP3970" s="62"/>
      <c r="AQ3970" s="61"/>
      <c r="AR3970" s="61"/>
      <c r="AS3970" s="61"/>
      <c r="AT3970" s="61"/>
      <c r="AU3970" s="61"/>
      <c r="AV3970" s="61"/>
      <c r="AW3970" s="60"/>
    </row>
    <row r="3971" s="59" customFormat="1" customHeight="1" spans="1:49">
      <c r="A3971" s="60"/>
      <c r="B3971" s="60"/>
      <c r="C3971" s="60"/>
      <c r="D3971" s="60"/>
      <c r="H3971" s="61"/>
      <c r="I3971" s="61"/>
      <c r="J3971" s="61"/>
      <c r="K3971" s="61"/>
      <c r="L3971" s="61"/>
      <c r="M3971" s="61"/>
      <c r="N3971" s="61"/>
      <c r="O3971" s="61"/>
      <c r="P3971" s="61"/>
      <c r="Q3971" s="61"/>
      <c r="R3971" s="61"/>
      <c r="S3971" s="61"/>
      <c r="T3971" s="61"/>
      <c r="U3971" s="61"/>
      <c r="V3971" s="61"/>
      <c r="W3971" s="61"/>
      <c r="X3971" s="61"/>
      <c r="Y3971" s="61"/>
      <c r="Z3971" s="61"/>
      <c r="AA3971" s="61"/>
      <c r="AB3971" s="61"/>
      <c r="AC3971" s="61"/>
      <c r="AD3971" s="61"/>
      <c r="AE3971" s="61"/>
      <c r="AF3971" s="61"/>
      <c r="AG3971" s="61"/>
      <c r="AH3971" s="61"/>
      <c r="AI3971" s="61"/>
      <c r="AJ3971" s="61"/>
      <c r="AK3971" s="61"/>
      <c r="AL3971" s="61"/>
      <c r="AM3971" s="61"/>
      <c r="AN3971" s="61"/>
      <c r="AO3971" s="61"/>
      <c r="AP3971" s="62"/>
      <c r="AQ3971" s="61"/>
      <c r="AR3971" s="61"/>
      <c r="AS3971" s="61"/>
      <c r="AT3971" s="61"/>
      <c r="AU3971" s="61"/>
      <c r="AV3971" s="61"/>
      <c r="AW3971" s="60"/>
    </row>
    <row r="3972" s="59" customFormat="1" customHeight="1" spans="1:49">
      <c r="A3972" s="60"/>
      <c r="B3972" s="60"/>
      <c r="C3972" s="60"/>
      <c r="D3972" s="60"/>
      <c r="H3972" s="61"/>
      <c r="I3972" s="61"/>
      <c r="J3972" s="61"/>
      <c r="K3972" s="61"/>
      <c r="L3972" s="61"/>
      <c r="M3972" s="61"/>
      <c r="N3972" s="61"/>
      <c r="O3972" s="61"/>
      <c r="P3972" s="61"/>
      <c r="Q3972" s="61"/>
      <c r="R3972" s="61"/>
      <c r="S3972" s="61"/>
      <c r="T3972" s="61"/>
      <c r="U3972" s="61"/>
      <c r="V3972" s="61"/>
      <c r="W3972" s="61"/>
      <c r="X3972" s="61"/>
      <c r="Y3972" s="61"/>
      <c r="Z3972" s="61"/>
      <c r="AA3972" s="61"/>
      <c r="AB3972" s="61"/>
      <c r="AC3972" s="61"/>
      <c r="AD3972" s="61"/>
      <c r="AE3972" s="61"/>
      <c r="AF3972" s="61"/>
      <c r="AG3972" s="61"/>
      <c r="AH3972" s="61"/>
      <c r="AI3972" s="61"/>
      <c r="AJ3972" s="61"/>
      <c r="AK3972" s="61"/>
      <c r="AL3972" s="61"/>
      <c r="AM3972" s="61"/>
      <c r="AN3972" s="61"/>
      <c r="AO3972" s="61"/>
      <c r="AP3972" s="62"/>
      <c r="AQ3972" s="61"/>
      <c r="AR3972" s="61"/>
      <c r="AS3972" s="61"/>
      <c r="AT3972" s="61"/>
      <c r="AU3972" s="61"/>
      <c r="AV3972" s="61"/>
      <c r="AW3972" s="60"/>
    </row>
    <row r="3973" s="59" customFormat="1" customHeight="1" spans="1:49">
      <c r="A3973" s="60"/>
      <c r="B3973" s="60"/>
      <c r="C3973" s="60"/>
      <c r="D3973" s="60"/>
      <c r="H3973" s="61"/>
      <c r="I3973" s="61"/>
      <c r="J3973" s="61"/>
      <c r="K3973" s="61"/>
      <c r="L3973" s="61"/>
      <c r="M3973" s="61"/>
      <c r="N3973" s="61"/>
      <c r="O3973" s="61"/>
      <c r="P3973" s="61"/>
      <c r="Q3973" s="61"/>
      <c r="R3973" s="61"/>
      <c r="S3973" s="61"/>
      <c r="T3973" s="61"/>
      <c r="U3973" s="61"/>
      <c r="V3973" s="61"/>
      <c r="W3973" s="61"/>
      <c r="X3973" s="61"/>
      <c r="Y3973" s="61"/>
      <c r="Z3973" s="61"/>
      <c r="AA3973" s="61"/>
      <c r="AB3973" s="61"/>
      <c r="AC3973" s="61"/>
      <c r="AD3973" s="61"/>
      <c r="AE3973" s="61"/>
      <c r="AF3973" s="61"/>
      <c r="AG3973" s="61"/>
      <c r="AH3973" s="61"/>
      <c r="AI3973" s="61"/>
      <c r="AJ3973" s="61"/>
      <c r="AK3973" s="61"/>
      <c r="AL3973" s="61"/>
      <c r="AM3973" s="61"/>
      <c r="AN3973" s="61"/>
      <c r="AO3973" s="61"/>
      <c r="AP3973" s="62"/>
      <c r="AQ3973" s="61"/>
      <c r="AR3973" s="61"/>
      <c r="AS3973" s="61"/>
      <c r="AT3973" s="61"/>
      <c r="AU3973" s="61"/>
      <c r="AV3973" s="61"/>
      <c r="AW3973" s="60"/>
    </row>
    <row r="3974" s="59" customFormat="1" customHeight="1" spans="1:49">
      <c r="A3974" s="60"/>
      <c r="B3974" s="60"/>
      <c r="C3974" s="60"/>
      <c r="D3974" s="60"/>
      <c r="H3974" s="61"/>
      <c r="I3974" s="61"/>
      <c r="J3974" s="61"/>
      <c r="K3974" s="61"/>
      <c r="L3974" s="61"/>
      <c r="M3974" s="61"/>
      <c r="N3974" s="61"/>
      <c r="O3974" s="61"/>
      <c r="P3974" s="61"/>
      <c r="Q3974" s="61"/>
      <c r="R3974" s="61"/>
      <c r="S3974" s="61"/>
      <c r="T3974" s="61"/>
      <c r="U3974" s="61"/>
      <c r="V3974" s="61"/>
      <c r="W3974" s="61"/>
      <c r="X3974" s="61"/>
      <c r="Y3974" s="61"/>
      <c r="Z3974" s="61"/>
      <c r="AA3974" s="61"/>
      <c r="AB3974" s="61"/>
      <c r="AC3974" s="61"/>
      <c r="AD3974" s="61"/>
      <c r="AE3974" s="61"/>
      <c r="AF3974" s="61"/>
      <c r="AG3974" s="61"/>
      <c r="AH3974" s="61"/>
      <c r="AI3974" s="61"/>
      <c r="AJ3974" s="61"/>
      <c r="AK3974" s="61"/>
      <c r="AL3974" s="61"/>
      <c r="AM3974" s="61"/>
      <c r="AN3974" s="61"/>
      <c r="AO3974" s="61"/>
      <c r="AP3974" s="62"/>
      <c r="AQ3974" s="61"/>
      <c r="AR3974" s="61"/>
      <c r="AS3974" s="61"/>
      <c r="AT3974" s="61"/>
      <c r="AU3974" s="61"/>
      <c r="AV3974" s="61"/>
      <c r="AW3974" s="60"/>
    </row>
    <row r="3975" s="59" customFormat="1" customHeight="1" spans="1:49">
      <c r="A3975" s="60"/>
      <c r="B3975" s="60"/>
      <c r="C3975" s="60"/>
      <c r="D3975" s="60"/>
      <c r="H3975" s="61"/>
      <c r="I3975" s="61"/>
      <c r="J3975" s="61"/>
      <c r="K3975" s="61"/>
      <c r="L3975" s="61"/>
      <c r="M3975" s="61"/>
      <c r="N3975" s="61"/>
      <c r="O3975" s="61"/>
      <c r="P3975" s="61"/>
      <c r="Q3975" s="61"/>
      <c r="R3975" s="61"/>
      <c r="S3975" s="61"/>
      <c r="T3975" s="61"/>
      <c r="U3975" s="61"/>
      <c r="V3975" s="61"/>
      <c r="W3975" s="61"/>
      <c r="X3975" s="61"/>
      <c r="Y3975" s="61"/>
      <c r="Z3975" s="61"/>
      <c r="AA3975" s="61"/>
      <c r="AB3975" s="61"/>
      <c r="AC3975" s="61"/>
      <c r="AD3975" s="61"/>
      <c r="AE3975" s="61"/>
      <c r="AF3975" s="61"/>
      <c r="AG3975" s="61"/>
      <c r="AH3975" s="61"/>
      <c r="AI3975" s="61"/>
      <c r="AJ3975" s="61"/>
      <c r="AK3975" s="61"/>
      <c r="AL3975" s="61"/>
      <c r="AM3975" s="61"/>
      <c r="AN3975" s="61"/>
      <c r="AO3975" s="61"/>
      <c r="AP3975" s="62"/>
      <c r="AQ3975" s="61"/>
      <c r="AR3975" s="61"/>
      <c r="AS3975" s="61"/>
      <c r="AT3975" s="61"/>
      <c r="AU3975" s="61"/>
      <c r="AV3975" s="61"/>
      <c r="AW3975" s="60"/>
    </row>
    <row r="3976" s="59" customFormat="1" customHeight="1" spans="1:49">
      <c r="A3976" s="60"/>
      <c r="B3976" s="60"/>
      <c r="C3976" s="60"/>
      <c r="D3976" s="60"/>
      <c r="H3976" s="61"/>
      <c r="I3976" s="61"/>
      <c r="J3976" s="61"/>
      <c r="K3976" s="61"/>
      <c r="L3976" s="61"/>
      <c r="M3976" s="61"/>
      <c r="N3976" s="61"/>
      <c r="O3976" s="61"/>
      <c r="P3976" s="61"/>
      <c r="Q3976" s="61"/>
      <c r="R3976" s="61"/>
      <c r="S3976" s="61"/>
      <c r="T3976" s="61"/>
      <c r="U3976" s="61"/>
      <c r="V3976" s="61"/>
      <c r="W3976" s="61"/>
      <c r="X3976" s="61"/>
      <c r="Y3976" s="61"/>
      <c r="Z3976" s="61"/>
      <c r="AA3976" s="61"/>
      <c r="AB3976" s="61"/>
      <c r="AC3976" s="61"/>
      <c r="AD3976" s="61"/>
      <c r="AE3976" s="61"/>
      <c r="AF3976" s="61"/>
      <c r="AG3976" s="61"/>
      <c r="AH3976" s="61"/>
      <c r="AI3976" s="61"/>
      <c r="AJ3976" s="61"/>
      <c r="AK3976" s="61"/>
      <c r="AL3976" s="61"/>
      <c r="AM3976" s="61"/>
      <c r="AN3976" s="61"/>
      <c r="AO3976" s="61"/>
      <c r="AP3976" s="62"/>
      <c r="AQ3976" s="61"/>
      <c r="AR3976" s="61"/>
      <c r="AS3976" s="61"/>
      <c r="AT3976" s="61"/>
      <c r="AU3976" s="61"/>
      <c r="AV3976" s="61"/>
      <c r="AW3976" s="60"/>
    </row>
    <row r="3977" s="59" customFormat="1" customHeight="1" spans="1:49">
      <c r="A3977" s="60"/>
      <c r="B3977" s="60"/>
      <c r="C3977" s="60"/>
      <c r="D3977" s="60"/>
      <c r="H3977" s="61"/>
      <c r="I3977" s="61"/>
      <c r="J3977" s="61"/>
      <c r="K3977" s="61"/>
      <c r="L3977" s="61"/>
      <c r="M3977" s="61"/>
      <c r="N3977" s="61"/>
      <c r="O3977" s="61"/>
      <c r="P3977" s="61"/>
      <c r="Q3977" s="61"/>
      <c r="R3977" s="61"/>
      <c r="S3977" s="61"/>
      <c r="T3977" s="61"/>
      <c r="U3977" s="61"/>
      <c r="V3977" s="61"/>
      <c r="W3977" s="61"/>
      <c r="X3977" s="61"/>
      <c r="Y3977" s="61"/>
      <c r="Z3977" s="61"/>
      <c r="AA3977" s="61"/>
      <c r="AB3977" s="61"/>
      <c r="AC3977" s="61"/>
      <c r="AD3977" s="61"/>
      <c r="AE3977" s="61"/>
      <c r="AF3977" s="61"/>
      <c r="AG3977" s="61"/>
      <c r="AH3977" s="61"/>
      <c r="AI3977" s="61"/>
      <c r="AJ3977" s="61"/>
      <c r="AK3977" s="61"/>
      <c r="AL3977" s="61"/>
      <c r="AM3977" s="61"/>
      <c r="AN3977" s="61"/>
      <c r="AO3977" s="61"/>
      <c r="AP3977" s="62"/>
      <c r="AQ3977" s="61"/>
      <c r="AR3977" s="61"/>
      <c r="AS3977" s="61"/>
      <c r="AT3977" s="61"/>
      <c r="AU3977" s="61"/>
      <c r="AV3977" s="61"/>
      <c r="AW3977" s="60"/>
    </row>
    <row r="3978" s="59" customFormat="1" customHeight="1" spans="1:49">
      <c r="A3978" s="60"/>
      <c r="B3978" s="60"/>
      <c r="C3978" s="60"/>
      <c r="D3978" s="60"/>
      <c r="H3978" s="61"/>
      <c r="I3978" s="61"/>
      <c r="J3978" s="61"/>
      <c r="K3978" s="61"/>
      <c r="L3978" s="61"/>
      <c r="M3978" s="61"/>
      <c r="N3978" s="61"/>
      <c r="O3978" s="61"/>
      <c r="P3978" s="61"/>
      <c r="Q3978" s="61"/>
      <c r="R3978" s="61"/>
      <c r="S3978" s="61"/>
      <c r="T3978" s="61"/>
      <c r="U3978" s="61"/>
      <c r="V3978" s="61"/>
      <c r="W3978" s="61"/>
      <c r="X3978" s="61"/>
      <c r="Y3978" s="61"/>
      <c r="Z3978" s="61"/>
      <c r="AA3978" s="61"/>
      <c r="AB3978" s="61"/>
      <c r="AC3978" s="61"/>
      <c r="AD3978" s="61"/>
      <c r="AE3978" s="61"/>
      <c r="AF3978" s="61"/>
      <c r="AG3978" s="61"/>
      <c r="AH3978" s="61"/>
      <c r="AI3978" s="61"/>
      <c r="AJ3978" s="61"/>
      <c r="AK3978" s="61"/>
      <c r="AL3978" s="61"/>
      <c r="AM3978" s="61"/>
      <c r="AN3978" s="61"/>
      <c r="AO3978" s="61"/>
      <c r="AP3978" s="62"/>
      <c r="AQ3978" s="61"/>
      <c r="AR3978" s="61"/>
      <c r="AS3978" s="61"/>
      <c r="AT3978" s="61"/>
      <c r="AU3978" s="61"/>
      <c r="AV3978" s="61"/>
      <c r="AW3978" s="60"/>
    </row>
    <row r="3979" s="59" customFormat="1" customHeight="1" spans="1:49">
      <c r="A3979" s="60"/>
      <c r="B3979" s="60"/>
      <c r="C3979" s="60"/>
      <c r="D3979" s="60"/>
      <c r="H3979" s="61"/>
      <c r="I3979" s="61"/>
      <c r="J3979" s="61"/>
      <c r="K3979" s="61"/>
      <c r="L3979" s="61"/>
      <c r="M3979" s="61"/>
      <c r="N3979" s="61"/>
      <c r="O3979" s="61"/>
      <c r="P3979" s="61"/>
      <c r="Q3979" s="61"/>
      <c r="R3979" s="61"/>
      <c r="S3979" s="61"/>
      <c r="T3979" s="61"/>
      <c r="U3979" s="61"/>
      <c r="V3979" s="61"/>
      <c r="W3979" s="61"/>
      <c r="X3979" s="61"/>
      <c r="Y3979" s="61"/>
      <c r="Z3979" s="61"/>
      <c r="AA3979" s="61"/>
      <c r="AB3979" s="61"/>
      <c r="AC3979" s="61"/>
      <c r="AD3979" s="61"/>
      <c r="AE3979" s="61"/>
      <c r="AF3979" s="61"/>
      <c r="AG3979" s="61"/>
      <c r="AH3979" s="61"/>
      <c r="AI3979" s="61"/>
      <c r="AJ3979" s="61"/>
      <c r="AK3979" s="61"/>
      <c r="AL3979" s="61"/>
      <c r="AM3979" s="61"/>
      <c r="AN3979" s="61"/>
      <c r="AO3979" s="61"/>
      <c r="AP3979" s="62"/>
      <c r="AQ3979" s="61"/>
      <c r="AR3979" s="61"/>
      <c r="AS3979" s="61"/>
      <c r="AT3979" s="61"/>
      <c r="AU3979" s="61"/>
      <c r="AV3979" s="61"/>
      <c r="AW3979" s="60"/>
    </row>
    <row r="3980" s="59" customFormat="1" customHeight="1" spans="1:49">
      <c r="A3980" s="60"/>
      <c r="B3980" s="60"/>
      <c r="C3980" s="60"/>
      <c r="D3980" s="60"/>
      <c r="H3980" s="61"/>
      <c r="I3980" s="61"/>
      <c r="J3980" s="61"/>
      <c r="K3980" s="61"/>
      <c r="L3980" s="61"/>
      <c r="M3980" s="61"/>
      <c r="N3980" s="61"/>
      <c r="O3980" s="61"/>
      <c r="P3980" s="61"/>
      <c r="Q3980" s="61"/>
      <c r="R3980" s="61"/>
      <c r="S3980" s="61"/>
      <c r="T3980" s="61"/>
      <c r="U3980" s="61"/>
      <c r="V3980" s="61"/>
      <c r="W3980" s="61"/>
      <c r="X3980" s="61"/>
      <c r="Y3980" s="61"/>
      <c r="Z3980" s="61"/>
      <c r="AA3980" s="61"/>
      <c r="AB3980" s="61"/>
      <c r="AC3980" s="61"/>
      <c r="AD3980" s="61"/>
      <c r="AE3980" s="61"/>
      <c r="AF3980" s="61"/>
      <c r="AG3980" s="61"/>
      <c r="AH3980" s="61"/>
      <c r="AI3980" s="61"/>
      <c r="AJ3980" s="61"/>
      <c r="AK3980" s="61"/>
      <c r="AL3980" s="61"/>
      <c r="AM3980" s="61"/>
      <c r="AN3980" s="61"/>
      <c r="AO3980" s="61"/>
      <c r="AP3980" s="62"/>
      <c r="AQ3980" s="61"/>
      <c r="AR3980" s="61"/>
      <c r="AS3980" s="61"/>
      <c r="AT3980" s="61"/>
      <c r="AU3980" s="61"/>
      <c r="AV3980" s="61"/>
      <c r="AW3980" s="60"/>
    </row>
    <row r="3981" s="59" customFormat="1" customHeight="1" spans="1:49">
      <c r="A3981" s="60"/>
      <c r="B3981" s="60"/>
      <c r="C3981" s="60"/>
      <c r="D3981" s="60"/>
      <c r="H3981" s="61"/>
      <c r="I3981" s="61"/>
      <c r="J3981" s="61"/>
      <c r="K3981" s="61"/>
      <c r="L3981" s="61"/>
      <c r="M3981" s="61"/>
      <c r="N3981" s="61"/>
      <c r="O3981" s="61"/>
      <c r="P3981" s="61"/>
      <c r="Q3981" s="61"/>
      <c r="R3981" s="61"/>
      <c r="S3981" s="61"/>
      <c r="T3981" s="61"/>
      <c r="U3981" s="61"/>
      <c r="V3981" s="61"/>
      <c r="W3981" s="61"/>
      <c r="X3981" s="61"/>
      <c r="Y3981" s="61"/>
      <c r="Z3981" s="61"/>
      <c r="AA3981" s="61"/>
      <c r="AB3981" s="61"/>
      <c r="AC3981" s="61"/>
      <c r="AD3981" s="61"/>
      <c r="AE3981" s="61"/>
      <c r="AF3981" s="61"/>
      <c r="AG3981" s="61"/>
      <c r="AH3981" s="61"/>
      <c r="AI3981" s="61"/>
      <c r="AJ3981" s="61"/>
      <c r="AK3981" s="61"/>
      <c r="AL3981" s="61"/>
      <c r="AM3981" s="61"/>
      <c r="AN3981" s="61"/>
      <c r="AO3981" s="61"/>
      <c r="AP3981" s="62"/>
      <c r="AQ3981" s="61"/>
      <c r="AR3981" s="61"/>
      <c r="AS3981" s="61"/>
      <c r="AT3981" s="61"/>
      <c r="AU3981" s="61"/>
      <c r="AV3981" s="61"/>
      <c r="AW3981" s="60"/>
    </row>
    <row r="3982" s="59" customFormat="1" customHeight="1" spans="1:49">
      <c r="A3982" s="60"/>
      <c r="B3982" s="60"/>
      <c r="C3982" s="60"/>
      <c r="D3982" s="60"/>
      <c r="H3982" s="61"/>
      <c r="I3982" s="61"/>
      <c r="J3982" s="61"/>
      <c r="K3982" s="61"/>
      <c r="L3982" s="61"/>
      <c r="M3982" s="61"/>
      <c r="N3982" s="61"/>
      <c r="O3982" s="61"/>
      <c r="P3982" s="61"/>
      <c r="Q3982" s="61"/>
      <c r="R3982" s="61"/>
      <c r="S3982" s="61"/>
      <c r="T3982" s="61"/>
      <c r="U3982" s="61"/>
      <c r="V3982" s="61"/>
      <c r="W3982" s="61"/>
      <c r="X3982" s="61"/>
      <c r="Y3982" s="61"/>
      <c r="Z3982" s="61"/>
      <c r="AA3982" s="61"/>
      <c r="AB3982" s="61"/>
      <c r="AC3982" s="61"/>
      <c r="AD3982" s="61"/>
      <c r="AE3982" s="61"/>
      <c r="AF3982" s="61"/>
      <c r="AG3982" s="61"/>
      <c r="AH3982" s="61"/>
      <c r="AI3982" s="61"/>
      <c r="AJ3982" s="61"/>
      <c r="AK3982" s="61"/>
      <c r="AL3982" s="61"/>
      <c r="AM3982" s="61"/>
      <c r="AN3982" s="61"/>
      <c r="AO3982" s="61"/>
      <c r="AP3982" s="62"/>
      <c r="AQ3982" s="61"/>
      <c r="AR3982" s="61"/>
      <c r="AS3982" s="61"/>
      <c r="AT3982" s="61"/>
      <c r="AU3982" s="61"/>
      <c r="AV3982" s="61"/>
      <c r="AW3982" s="60"/>
    </row>
    <row r="3983" s="59" customFormat="1" customHeight="1" spans="1:49">
      <c r="A3983" s="60"/>
      <c r="B3983" s="60"/>
      <c r="C3983" s="60"/>
      <c r="D3983" s="60"/>
      <c r="H3983" s="61"/>
      <c r="I3983" s="61"/>
      <c r="J3983" s="61"/>
      <c r="K3983" s="61"/>
      <c r="L3983" s="61"/>
      <c r="M3983" s="61"/>
      <c r="N3983" s="61"/>
      <c r="O3983" s="61"/>
      <c r="P3983" s="61"/>
      <c r="Q3983" s="61"/>
      <c r="R3983" s="61"/>
      <c r="S3983" s="61"/>
      <c r="T3983" s="61"/>
      <c r="U3983" s="61"/>
      <c r="V3983" s="61"/>
      <c r="W3983" s="61"/>
      <c r="X3983" s="61"/>
      <c r="Y3983" s="61"/>
      <c r="Z3983" s="61"/>
      <c r="AA3983" s="61"/>
      <c r="AB3983" s="61"/>
      <c r="AC3983" s="61"/>
      <c r="AD3983" s="61"/>
      <c r="AE3983" s="61"/>
      <c r="AF3983" s="61"/>
      <c r="AG3983" s="61"/>
      <c r="AH3983" s="61"/>
      <c r="AI3983" s="61"/>
      <c r="AJ3983" s="61"/>
      <c r="AK3983" s="61"/>
      <c r="AL3983" s="61"/>
      <c r="AM3983" s="61"/>
      <c r="AN3983" s="61"/>
      <c r="AO3983" s="61"/>
      <c r="AP3983" s="62"/>
      <c r="AQ3983" s="61"/>
      <c r="AR3983" s="61"/>
      <c r="AS3983" s="61"/>
      <c r="AT3983" s="61"/>
      <c r="AU3983" s="61"/>
      <c r="AV3983" s="61"/>
      <c r="AW3983" s="60"/>
    </row>
    <row r="3984" s="59" customFormat="1" customHeight="1" spans="1:49">
      <c r="A3984" s="60"/>
      <c r="B3984" s="60"/>
      <c r="C3984" s="60"/>
      <c r="D3984" s="60"/>
      <c r="H3984" s="61"/>
      <c r="I3984" s="61"/>
      <c r="J3984" s="61"/>
      <c r="K3984" s="61"/>
      <c r="L3984" s="61"/>
      <c r="M3984" s="61"/>
      <c r="N3984" s="61"/>
      <c r="O3984" s="61"/>
      <c r="P3984" s="61"/>
      <c r="Q3984" s="61"/>
      <c r="R3984" s="61"/>
      <c r="S3984" s="61"/>
      <c r="T3984" s="61"/>
      <c r="U3984" s="61"/>
      <c r="V3984" s="61"/>
      <c r="W3984" s="61"/>
      <c r="X3984" s="61"/>
      <c r="Y3984" s="61"/>
      <c r="Z3984" s="61"/>
      <c r="AA3984" s="61"/>
      <c r="AB3984" s="61"/>
      <c r="AC3984" s="61"/>
      <c r="AD3984" s="61"/>
      <c r="AE3984" s="61"/>
      <c r="AF3984" s="61"/>
      <c r="AG3984" s="61"/>
      <c r="AH3984" s="61"/>
      <c r="AI3984" s="61"/>
      <c r="AJ3984" s="61"/>
      <c r="AK3984" s="61"/>
      <c r="AL3984" s="61"/>
      <c r="AM3984" s="61"/>
      <c r="AN3984" s="61"/>
      <c r="AO3984" s="61"/>
      <c r="AP3984" s="62"/>
      <c r="AQ3984" s="61"/>
      <c r="AR3984" s="61"/>
      <c r="AS3984" s="61"/>
      <c r="AT3984" s="61"/>
      <c r="AU3984" s="61"/>
      <c r="AV3984" s="61"/>
      <c r="AW3984" s="60"/>
    </row>
    <row r="3985" s="59" customFormat="1" customHeight="1" spans="1:49">
      <c r="A3985" s="60"/>
      <c r="B3985" s="60"/>
      <c r="C3985" s="60"/>
      <c r="D3985" s="60"/>
      <c r="H3985" s="61"/>
      <c r="I3985" s="61"/>
      <c r="J3985" s="61"/>
      <c r="K3985" s="61"/>
      <c r="L3985" s="61"/>
      <c r="M3985" s="61"/>
      <c r="N3985" s="61"/>
      <c r="O3985" s="61"/>
      <c r="P3985" s="61"/>
      <c r="Q3985" s="61"/>
      <c r="R3985" s="61"/>
      <c r="S3985" s="61"/>
      <c r="T3985" s="61"/>
      <c r="U3985" s="61"/>
      <c r="V3985" s="61"/>
      <c r="W3985" s="61"/>
      <c r="X3985" s="61"/>
      <c r="Y3985" s="61"/>
      <c r="Z3985" s="61"/>
      <c r="AA3985" s="61"/>
      <c r="AB3985" s="61"/>
      <c r="AC3985" s="61"/>
      <c r="AD3985" s="61"/>
      <c r="AE3985" s="61"/>
      <c r="AF3985" s="61"/>
      <c r="AG3985" s="61"/>
      <c r="AH3985" s="61"/>
      <c r="AI3985" s="61"/>
      <c r="AJ3985" s="61"/>
      <c r="AK3985" s="61"/>
      <c r="AL3985" s="61"/>
      <c r="AM3985" s="61"/>
      <c r="AN3985" s="61"/>
      <c r="AO3985" s="61"/>
      <c r="AP3985" s="62"/>
      <c r="AQ3985" s="61"/>
      <c r="AR3985" s="61"/>
      <c r="AS3985" s="61"/>
      <c r="AT3985" s="61"/>
      <c r="AU3985" s="61"/>
      <c r="AV3985" s="61"/>
      <c r="AW3985" s="60"/>
    </row>
    <row r="3986" s="59" customFormat="1" customHeight="1" spans="1:49">
      <c r="A3986" s="60"/>
      <c r="B3986" s="60"/>
      <c r="C3986" s="60"/>
      <c r="D3986" s="60"/>
      <c r="H3986" s="61"/>
      <c r="I3986" s="61"/>
      <c r="J3986" s="61"/>
      <c r="K3986" s="61"/>
      <c r="L3986" s="61"/>
      <c r="M3986" s="61"/>
      <c r="N3986" s="61"/>
      <c r="O3986" s="61"/>
      <c r="P3986" s="61"/>
      <c r="Q3986" s="61"/>
      <c r="R3986" s="61"/>
      <c r="S3986" s="61"/>
      <c r="T3986" s="61"/>
      <c r="U3986" s="61"/>
      <c r="V3986" s="61"/>
      <c r="W3986" s="61"/>
      <c r="X3986" s="61"/>
      <c r="Y3986" s="61"/>
      <c r="Z3986" s="61"/>
      <c r="AA3986" s="61"/>
      <c r="AB3986" s="61"/>
      <c r="AC3986" s="61"/>
      <c r="AD3986" s="61"/>
      <c r="AE3986" s="61"/>
      <c r="AF3986" s="61"/>
      <c r="AG3986" s="61"/>
      <c r="AH3986" s="61"/>
      <c r="AI3986" s="61"/>
      <c r="AJ3986" s="61"/>
      <c r="AK3986" s="61"/>
      <c r="AL3986" s="61"/>
      <c r="AM3986" s="61"/>
      <c r="AN3986" s="61"/>
      <c r="AO3986" s="61"/>
      <c r="AP3986" s="62"/>
      <c r="AQ3986" s="61"/>
      <c r="AR3986" s="61"/>
      <c r="AS3986" s="61"/>
      <c r="AT3986" s="61"/>
      <c r="AU3986" s="61"/>
      <c r="AV3986" s="61"/>
      <c r="AW3986" s="60"/>
    </row>
    <row r="3987" s="59" customFormat="1" customHeight="1" spans="1:49">
      <c r="A3987" s="60"/>
      <c r="B3987" s="60"/>
      <c r="C3987" s="60"/>
      <c r="D3987" s="60"/>
      <c r="H3987" s="61"/>
      <c r="I3987" s="61"/>
      <c r="J3987" s="61"/>
      <c r="K3987" s="61"/>
      <c r="L3987" s="61"/>
      <c r="M3987" s="61"/>
      <c r="N3987" s="61"/>
      <c r="O3987" s="61"/>
      <c r="P3987" s="61"/>
      <c r="Q3987" s="61"/>
      <c r="R3987" s="61"/>
      <c r="S3987" s="61"/>
      <c r="T3987" s="61"/>
      <c r="U3987" s="61"/>
      <c r="V3987" s="61"/>
      <c r="W3987" s="61"/>
      <c r="X3987" s="61"/>
      <c r="Y3987" s="61"/>
      <c r="Z3987" s="61"/>
      <c r="AA3987" s="61"/>
      <c r="AB3987" s="61"/>
      <c r="AC3987" s="61"/>
      <c r="AD3987" s="61"/>
      <c r="AE3987" s="61"/>
      <c r="AF3987" s="61"/>
      <c r="AG3987" s="61"/>
      <c r="AH3987" s="61"/>
      <c r="AI3987" s="61"/>
      <c r="AJ3987" s="61"/>
      <c r="AK3987" s="61"/>
      <c r="AL3987" s="61"/>
      <c r="AM3987" s="61"/>
      <c r="AN3987" s="61"/>
      <c r="AO3987" s="61"/>
      <c r="AP3987" s="62"/>
      <c r="AQ3987" s="61"/>
      <c r="AR3987" s="61"/>
      <c r="AS3987" s="61"/>
      <c r="AT3987" s="61"/>
      <c r="AU3987" s="61"/>
      <c r="AV3987" s="61"/>
      <c r="AW3987" s="60"/>
    </row>
    <row r="3988" s="59" customFormat="1" customHeight="1" spans="1:49">
      <c r="A3988" s="60"/>
      <c r="B3988" s="60"/>
      <c r="C3988" s="60"/>
      <c r="D3988" s="60"/>
      <c r="H3988" s="61"/>
      <c r="I3988" s="61"/>
      <c r="J3988" s="61"/>
      <c r="K3988" s="61"/>
      <c r="L3988" s="61"/>
      <c r="M3988" s="61"/>
      <c r="N3988" s="61"/>
      <c r="O3988" s="61"/>
      <c r="P3988" s="61"/>
      <c r="Q3988" s="61"/>
      <c r="R3988" s="61"/>
      <c r="S3988" s="61"/>
      <c r="T3988" s="61"/>
      <c r="U3988" s="61"/>
      <c r="V3988" s="61"/>
      <c r="W3988" s="61"/>
      <c r="X3988" s="61"/>
      <c r="Y3988" s="61"/>
      <c r="Z3988" s="61"/>
      <c r="AA3988" s="61"/>
      <c r="AB3988" s="61"/>
      <c r="AC3988" s="61"/>
      <c r="AD3988" s="61"/>
      <c r="AE3988" s="61"/>
      <c r="AF3988" s="61"/>
      <c r="AG3988" s="61"/>
      <c r="AH3988" s="61"/>
      <c r="AI3988" s="61"/>
      <c r="AJ3988" s="61"/>
      <c r="AK3988" s="61"/>
      <c r="AL3988" s="61"/>
      <c r="AM3988" s="61"/>
      <c r="AN3988" s="61"/>
      <c r="AO3988" s="61"/>
      <c r="AP3988" s="62"/>
      <c r="AQ3988" s="61"/>
      <c r="AR3988" s="61"/>
      <c r="AS3988" s="61"/>
      <c r="AT3988" s="61"/>
      <c r="AU3988" s="61"/>
      <c r="AV3988" s="61"/>
      <c r="AW3988" s="60"/>
    </row>
    <row r="3989" s="59" customFormat="1" customHeight="1" spans="1:49">
      <c r="A3989" s="60"/>
      <c r="B3989" s="60"/>
      <c r="C3989" s="60"/>
      <c r="D3989" s="60"/>
      <c r="H3989" s="61"/>
      <c r="I3989" s="61"/>
      <c r="J3989" s="61"/>
      <c r="K3989" s="61"/>
      <c r="L3989" s="61"/>
      <c r="M3989" s="61"/>
      <c r="N3989" s="61"/>
      <c r="O3989" s="61"/>
      <c r="P3989" s="61"/>
      <c r="Q3989" s="61"/>
      <c r="R3989" s="61"/>
      <c r="S3989" s="61"/>
      <c r="T3989" s="61"/>
      <c r="U3989" s="61"/>
      <c r="V3989" s="61"/>
      <c r="W3989" s="61"/>
      <c r="X3989" s="61"/>
      <c r="Y3989" s="61"/>
      <c r="Z3989" s="61"/>
      <c r="AA3989" s="61"/>
      <c r="AB3989" s="61"/>
      <c r="AC3989" s="61"/>
      <c r="AD3989" s="61"/>
      <c r="AE3989" s="61"/>
      <c r="AF3989" s="61"/>
      <c r="AG3989" s="61"/>
      <c r="AH3989" s="61"/>
      <c r="AI3989" s="61"/>
      <c r="AJ3989" s="61"/>
      <c r="AK3989" s="61"/>
      <c r="AL3989" s="61"/>
      <c r="AM3989" s="61"/>
      <c r="AN3989" s="61"/>
      <c r="AO3989" s="61"/>
      <c r="AP3989" s="62"/>
      <c r="AQ3989" s="61"/>
      <c r="AR3989" s="61"/>
      <c r="AS3989" s="61"/>
      <c r="AT3989" s="61"/>
      <c r="AU3989" s="61"/>
      <c r="AV3989" s="61"/>
      <c r="AW3989" s="60"/>
    </row>
    <row r="3990" s="59" customFormat="1" customHeight="1" spans="1:49">
      <c r="A3990" s="60"/>
      <c r="B3990" s="60"/>
      <c r="C3990" s="60"/>
      <c r="D3990" s="60"/>
      <c r="H3990" s="61"/>
      <c r="I3990" s="61"/>
      <c r="J3990" s="61"/>
      <c r="K3990" s="61"/>
      <c r="L3990" s="61"/>
      <c r="M3990" s="61"/>
      <c r="N3990" s="61"/>
      <c r="O3990" s="61"/>
      <c r="P3990" s="61"/>
      <c r="Q3990" s="61"/>
      <c r="R3990" s="61"/>
      <c r="S3990" s="61"/>
      <c r="T3990" s="61"/>
      <c r="U3990" s="61"/>
      <c r="V3990" s="61"/>
      <c r="W3990" s="61"/>
      <c r="X3990" s="61"/>
      <c r="Y3990" s="61"/>
      <c r="Z3990" s="61"/>
      <c r="AA3990" s="61"/>
      <c r="AB3990" s="61"/>
      <c r="AC3990" s="61"/>
      <c r="AD3990" s="61"/>
      <c r="AE3990" s="61"/>
      <c r="AF3990" s="61"/>
      <c r="AG3990" s="61"/>
      <c r="AH3990" s="61"/>
      <c r="AI3990" s="61"/>
      <c r="AJ3990" s="61"/>
      <c r="AK3990" s="61"/>
      <c r="AL3990" s="61"/>
      <c r="AM3990" s="61"/>
      <c r="AN3990" s="61"/>
      <c r="AO3990" s="61"/>
      <c r="AP3990" s="62"/>
      <c r="AQ3990" s="61"/>
      <c r="AR3990" s="61"/>
      <c r="AS3990" s="61"/>
      <c r="AT3990" s="61"/>
      <c r="AU3990" s="61"/>
      <c r="AV3990" s="61"/>
      <c r="AW3990" s="60"/>
    </row>
    <row r="3991" s="59" customFormat="1" customHeight="1" spans="1:49">
      <c r="A3991" s="60"/>
      <c r="B3991" s="60"/>
      <c r="C3991" s="60"/>
      <c r="D3991" s="60"/>
      <c r="H3991" s="61"/>
      <c r="I3991" s="61"/>
      <c r="J3991" s="61"/>
      <c r="K3991" s="61"/>
      <c r="L3991" s="61"/>
      <c r="M3991" s="61"/>
      <c r="N3991" s="61"/>
      <c r="O3991" s="61"/>
      <c r="P3991" s="61"/>
      <c r="Q3991" s="61"/>
      <c r="R3991" s="61"/>
      <c r="S3991" s="61"/>
      <c r="T3991" s="61"/>
      <c r="U3991" s="61"/>
      <c r="V3991" s="61"/>
      <c r="W3991" s="61"/>
      <c r="X3991" s="61"/>
      <c r="Y3991" s="61"/>
      <c r="Z3991" s="61"/>
      <c r="AA3991" s="61"/>
      <c r="AB3991" s="61"/>
      <c r="AC3991" s="61"/>
      <c r="AD3991" s="61"/>
      <c r="AE3991" s="61"/>
      <c r="AF3991" s="61"/>
      <c r="AG3991" s="61"/>
      <c r="AH3991" s="61"/>
      <c r="AI3991" s="61"/>
      <c r="AJ3991" s="61"/>
      <c r="AK3991" s="61"/>
      <c r="AL3991" s="61"/>
      <c r="AM3991" s="61"/>
      <c r="AN3991" s="61"/>
      <c r="AO3991" s="61"/>
      <c r="AP3991" s="62"/>
      <c r="AQ3991" s="61"/>
      <c r="AR3991" s="61"/>
      <c r="AS3991" s="61"/>
      <c r="AT3991" s="61"/>
      <c r="AU3991" s="61"/>
      <c r="AV3991" s="61"/>
      <c r="AW3991" s="60"/>
    </row>
    <row r="3992" s="59" customFormat="1" customHeight="1" spans="1:49">
      <c r="A3992" s="60"/>
      <c r="B3992" s="60"/>
      <c r="C3992" s="60"/>
      <c r="D3992" s="60"/>
      <c r="H3992" s="61"/>
      <c r="I3992" s="61"/>
      <c r="J3992" s="61"/>
      <c r="K3992" s="61"/>
      <c r="L3992" s="61"/>
      <c r="M3992" s="61"/>
      <c r="N3992" s="61"/>
      <c r="O3992" s="61"/>
      <c r="P3992" s="61"/>
      <c r="Q3992" s="61"/>
      <c r="R3992" s="61"/>
      <c r="S3992" s="61"/>
      <c r="T3992" s="61"/>
      <c r="U3992" s="61"/>
      <c r="V3992" s="61"/>
      <c r="W3992" s="61"/>
      <c r="X3992" s="61"/>
      <c r="Y3992" s="61"/>
      <c r="Z3992" s="61"/>
      <c r="AA3992" s="61"/>
      <c r="AB3992" s="61"/>
      <c r="AC3992" s="61"/>
      <c r="AD3992" s="61"/>
      <c r="AE3992" s="61"/>
      <c r="AF3992" s="61"/>
      <c r="AG3992" s="61"/>
      <c r="AH3992" s="61"/>
      <c r="AI3992" s="61"/>
      <c r="AJ3992" s="61"/>
      <c r="AK3992" s="61"/>
      <c r="AL3992" s="61"/>
      <c r="AM3992" s="61"/>
      <c r="AN3992" s="61"/>
      <c r="AO3992" s="61"/>
      <c r="AP3992" s="62"/>
      <c r="AQ3992" s="61"/>
      <c r="AR3992" s="61"/>
      <c r="AS3992" s="61"/>
      <c r="AT3992" s="61"/>
      <c r="AU3992" s="61"/>
      <c r="AV3992" s="61"/>
      <c r="AW3992" s="60"/>
    </row>
    <row r="3993" s="59" customFormat="1" customHeight="1" spans="1:49">
      <c r="A3993" s="60"/>
      <c r="B3993" s="60"/>
      <c r="C3993" s="60"/>
      <c r="D3993" s="60"/>
      <c r="H3993" s="61"/>
      <c r="I3993" s="61"/>
      <c r="J3993" s="61"/>
      <c r="K3993" s="61"/>
      <c r="L3993" s="61"/>
      <c r="M3993" s="61"/>
      <c r="N3993" s="61"/>
      <c r="O3993" s="61"/>
      <c r="P3993" s="61"/>
      <c r="Q3993" s="61"/>
      <c r="R3993" s="61"/>
      <c r="S3993" s="61"/>
      <c r="T3993" s="61"/>
      <c r="U3993" s="61"/>
      <c r="V3993" s="61"/>
      <c r="W3993" s="61"/>
      <c r="X3993" s="61"/>
      <c r="Y3993" s="61"/>
      <c r="Z3993" s="61"/>
      <c r="AA3993" s="61"/>
      <c r="AB3993" s="61"/>
      <c r="AC3993" s="61"/>
      <c r="AD3993" s="61"/>
      <c r="AE3993" s="61"/>
      <c r="AF3993" s="61"/>
      <c r="AG3993" s="61"/>
      <c r="AH3993" s="61"/>
      <c r="AI3993" s="61"/>
      <c r="AJ3993" s="61"/>
      <c r="AK3993" s="61"/>
      <c r="AL3993" s="61"/>
      <c r="AM3993" s="61"/>
      <c r="AN3993" s="61"/>
      <c r="AO3993" s="61"/>
      <c r="AP3993" s="62"/>
      <c r="AQ3993" s="61"/>
      <c r="AR3993" s="61"/>
      <c r="AS3993" s="61"/>
      <c r="AT3993" s="61"/>
      <c r="AU3993" s="61"/>
      <c r="AV3993" s="61"/>
      <c r="AW3993" s="60"/>
    </row>
    <row r="3994" s="59" customFormat="1" customHeight="1" spans="1:49">
      <c r="A3994" s="60"/>
      <c r="B3994" s="60"/>
      <c r="C3994" s="60"/>
      <c r="D3994" s="60"/>
      <c r="H3994" s="61"/>
      <c r="I3994" s="61"/>
      <c r="J3994" s="61"/>
      <c r="K3994" s="61"/>
      <c r="L3994" s="61"/>
      <c r="M3994" s="61"/>
      <c r="N3994" s="61"/>
      <c r="O3994" s="61"/>
      <c r="P3994" s="61"/>
      <c r="Q3994" s="61"/>
      <c r="R3994" s="61"/>
      <c r="S3994" s="61"/>
      <c r="T3994" s="61"/>
      <c r="U3994" s="61"/>
      <c r="V3994" s="61"/>
      <c r="W3994" s="61"/>
      <c r="X3994" s="61"/>
      <c r="Y3994" s="61"/>
      <c r="Z3994" s="61"/>
      <c r="AA3994" s="61"/>
      <c r="AB3994" s="61"/>
      <c r="AC3994" s="61"/>
      <c r="AD3994" s="61"/>
      <c r="AE3994" s="61"/>
      <c r="AF3994" s="61"/>
      <c r="AG3994" s="61"/>
      <c r="AH3994" s="61"/>
      <c r="AI3994" s="61"/>
      <c r="AJ3994" s="61"/>
      <c r="AK3994" s="61"/>
      <c r="AL3994" s="61"/>
      <c r="AM3994" s="61"/>
      <c r="AN3994" s="61"/>
      <c r="AO3994" s="61"/>
      <c r="AP3994" s="62"/>
      <c r="AQ3994" s="61"/>
      <c r="AR3994" s="61"/>
      <c r="AS3994" s="61"/>
      <c r="AT3994" s="61"/>
      <c r="AU3994" s="61"/>
      <c r="AV3994" s="61"/>
      <c r="AW3994" s="60"/>
    </row>
    <row r="3995" s="59" customFormat="1" customHeight="1" spans="1:49">
      <c r="A3995" s="60"/>
      <c r="B3995" s="60"/>
      <c r="C3995" s="60"/>
      <c r="D3995" s="60"/>
      <c r="H3995" s="61"/>
      <c r="I3995" s="61"/>
      <c r="J3995" s="61"/>
      <c r="K3995" s="61"/>
      <c r="L3995" s="61"/>
      <c r="M3995" s="61"/>
      <c r="N3995" s="61"/>
      <c r="O3995" s="61"/>
      <c r="P3995" s="61"/>
      <c r="Q3995" s="61"/>
      <c r="R3995" s="61"/>
      <c r="S3995" s="61"/>
      <c r="T3995" s="61"/>
      <c r="U3995" s="61"/>
      <c r="V3995" s="61"/>
      <c r="W3995" s="61"/>
      <c r="X3995" s="61"/>
      <c r="Y3995" s="61"/>
      <c r="Z3995" s="61"/>
      <c r="AA3995" s="61"/>
      <c r="AB3995" s="61"/>
      <c r="AC3995" s="61"/>
      <c r="AD3995" s="61"/>
      <c r="AE3995" s="61"/>
      <c r="AF3995" s="61"/>
      <c r="AG3995" s="61"/>
      <c r="AH3995" s="61"/>
      <c r="AI3995" s="61"/>
      <c r="AJ3995" s="61"/>
      <c r="AK3995" s="61"/>
      <c r="AL3995" s="61"/>
      <c r="AM3995" s="61"/>
      <c r="AN3995" s="61"/>
      <c r="AO3995" s="61"/>
      <c r="AP3995" s="62"/>
      <c r="AQ3995" s="61"/>
      <c r="AR3995" s="61"/>
      <c r="AS3995" s="61"/>
      <c r="AT3995" s="61"/>
      <c r="AU3995" s="61"/>
      <c r="AV3995" s="61"/>
      <c r="AW3995" s="60"/>
    </row>
    <row r="3996" s="59" customFormat="1" customHeight="1" spans="1:49">
      <c r="A3996" s="60"/>
      <c r="B3996" s="60"/>
      <c r="C3996" s="60"/>
      <c r="D3996" s="60"/>
      <c r="H3996" s="61"/>
      <c r="I3996" s="61"/>
      <c r="J3996" s="61"/>
      <c r="K3996" s="61"/>
      <c r="L3996" s="61"/>
      <c r="M3996" s="61"/>
      <c r="N3996" s="61"/>
      <c r="O3996" s="61"/>
      <c r="P3996" s="61"/>
      <c r="Q3996" s="61"/>
      <c r="R3996" s="61"/>
      <c r="S3996" s="61"/>
      <c r="T3996" s="61"/>
      <c r="U3996" s="61"/>
      <c r="V3996" s="61"/>
      <c r="W3996" s="61"/>
      <c r="X3996" s="61"/>
      <c r="Y3996" s="61"/>
      <c r="Z3996" s="61"/>
      <c r="AA3996" s="61"/>
      <c r="AB3996" s="61"/>
      <c r="AC3996" s="61"/>
      <c r="AD3996" s="61"/>
      <c r="AE3996" s="61"/>
      <c r="AF3996" s="61"/>
      <c r="AG3996" s="61"/>
      <c r="AH3996" s="61"/>
      <c r="AI3996" s="61"/>
      <c r="AJ3996" s="61"/>
      <c r="AK3996" s="61"/>
      <c r="AL3996" s="61"/>
      <c r="AM3996" s="61"/>
      <c r="AN3996" s="61"/>
      <c r="AO3996" s="61"/>
      <c r="AP3996" s="62"/>
      <c r="AQ3996" s="61"/>
      <c r="AR3996" s="61"/>
      <c r="AS3996" s="61"/>
      <c r="AT3996" s="61"/>
      <c r="AU3996" s="61"/>
      <c r="AV3996" s="61"/>
      <c r="AW3996" s="60"/>
    </row>
    <row r="3997" s="59" customFormat="1" customHeight="1" spans="1:49">
      <c r="A3997" s="60"/>
      <c r="B3997" s="60"/>
      <c r="C3997" s="60"/>
      <c r="D3997" s="60"/>
      <c r="H3997" s="61"/>
      <c r="I3997" s="61"/>
      <c r="J3997" s="61"/>
      <c r="K3997" s="61"/>
      <c r="L3997" s="61"/>
      <c r="M3997" s="61"/>
      <c r="N3997" s="61"/>
      <c r="O3997" s="61"/>
      <c r="P3997" s="61"/>
      <c r="Q3997" s="61"/>
      <c r="R3997" s="61"/>
      <c r="S3997" s="61"/>
      <c r="T3997" s="61"/>
      <c r="U3997" s="61"/>
      <c r="V3997" s="61"/>
      <c r="W3997" s="61"/>
      <c r="X3997" s="61"/>
      <c r="Y3997" s="61"/>
      <c r="Z3997" s="61"/>
      <c r="AA3997" s="61"/>
      <c r="AB3997" s="61"/>
      <c r="AC3997" s="61"/>
      <c r="AD3997" s="61"/>
      <c r="AE3997" s="61"/>
      <c r="AF3997" s="61"/>
      <c r="AG3997" s="61"/>
      <c r="AH3997" s="61"/>
      <c r="AI3997" s="61"/>
      <c r="AJ3997" s="61"/>
      <c r="AK3997" s="61"/>
      <c r="AL3997" s="61"/>
      <c r="AM3997" s="61"/>
      <c r="AN3997" s="61"/>
      <c r="AO3997" s="61"/>
      <c r="AP3997" s="62"/>
      <c r="AQ3997" s="61"/>
      <c r="AR3997" s="61"/>
      <c r="AS3997" s="61"/>
      <c r="AT3997" s="61"/>
      <c r="AU3997" s="61"/>
      <c r="AV3997" s="61"/>
      <c r="AW3997" s="60"/>
    </row>
    <row r="3998" s="59" customFormat="1" customHeight="1" spans="1:49">
      <c r="A3998" s="60"/>
      <c r="B3998" s="60"/>
      <c r="C3998" s="60"/>
      <c r="D3998" s="60"/>
      <c r="H3998" s="61"/>
      <c r="I3998" s="61"/>
      <c r="J3998" s="61"/>
      <c r="K3998" s="61"/>
      <c r="L3998" s="61"/>
      <c r="M3998" s="61"/>
      <c r="N3998" s="61"/>
      <c r="O3998" s="61"/>
      <c r="P3998" s="61"/>
      <c r="Q3998" s="61"/>
      <c r="R3998" s="61"/>
      <c r="S3998" s="61"/>
      <c r="T3998" s="61"/>
      <c r="U3998" s="61"/>
      <c r="V3998" s="61"/>
      <c r="W3998" s="61"/>
      <c r="X3998" s="61"/>
      <c r="Y3998" s="61"/>
      <c r="Z3998" s="61"/>
      <c r="AA3998" s="61"/>
      <c r="AB3998" s="61"/>
      <c r="AC3998" s="61"/>
      <c r="AD3998" s="61"/>
      <c r="AE3998" s="61"/>
      <c r="AF3998" s="61"/>
      <c r="AG3998" s="61"/>
      <c r="AH3998" s="61"/>
      <c r="AI3998" s="61"/>
      <c r="AJ3998" s="61"/>
      <c r="AK3998" s="61"/>
      <c r="AL3998" s="61"/>
      <c r="AM3998" s="61"/>
      <c r="AN3998" s="61"/>
      <c r="AO3998" s="61"/>
      <c r="AP3998" s="62"/>
      <c r="AQ3998" s="61"/>
      <c r="AR3998" s="61"/>
      <c r="AS3998" s="61"/>
      <c r="AT3998" s="61"/>
      <c r="AU3998" s="61"/>
      <c r="AV3998" s="61"/>
      <c r="AW3998" s="60"/>
    </row>
    <row r="3999" s="59" customFormat="1" customHeight="1" spans="1:49">
      <c r="A3999" s="60"/>
      <c r="B3999" s="60"/>
      <c r="C3999" s="60"/>
      <c r="D3999" s="60"/>
      <c r="H3999" s="61"/>
      <c r="I3999" s="61"/>
      <c r="J3999" s="61"/>
      <c r="K3999" s="61"/>
      <c r="L3999" s="61"/>
      <c r="M3999" s="61"/>
      <c r="N3999" s="61"/>
      <c r="O3999" s="61"/>
      <c r="P3999" s="61"/>
      <c r="Q3999" s="61"/>
      <c r="R3999" s="61"/>
      <c r="S3999" s="61"/>
      <c r="T3999" s="61"/>
      <c r="U3999" s="61"/>
      <c r="V3999" s="61"/>
      <c r="W3999" s="61"/>
      <c r="X3999" s="61"/>
      <c r="Y3999" s="61"/>
      <c r="Z3999" s="61"/>
      <c r="AA3999" s="61"/>
      <c r="AB3999" s="61"/>
      <c r="AC3999" s="61"/>
      <c r="AD3999" s="61"/>
      <c r="AE3999" s="61"/>
      <c r="AF3999" s="61"/>
      <c r="AG3999" s="61"/>
      <c r="AH3999" s="61"/>
      <c r="AI3999" s="61"/>
      <c r="AJ3999" s="61"/>
      <c r="AK3999" s="61"/>
      <c r="AL3999" s="61"/>
      <c r="AM3999" s="61"/>
      <c r="AN3999" s="61"/>
      <c r="AO3999" s="61"/>
      <c r="AP3999" s="62"/>
      <c r="AQ3999" s="61"/>
      <c r="AR3999" s="61"/>
      <c r="AS3999" s="61"/>
      <c r="AT3999" s="61"/>
      <c r="AU3999" s="61"/>
      <c r="AV3999" s="61"/>
      <c r="AW3999" s="60"/>
    </row>
    <row r="4000" s="59" customFormat="1" customHeight="1" spans="1:49">
      <c r="A4000" s="60"/>
      <c r="B4000" s="60"/>
      <c r="C4000" s="60"/>
      <c r="D4000" s="60"/>
      <c r="H4000" s="61"/>
      <c r="I4000" s="61"/>
      <c r="J4000" s="61"/>
      <c r="K4000" s="61"/>
      <c r="L4000" s="61"/>
      <c r="M4000" s="61"/>
      <c r="N4000" s="61"/>
      <c r="O4000" s="61"/>
      <c r="P4000" s="61"/>
      <c r="Q4000" s="61"/>
      <c r="R4000" s="61"/>
      <c r="S4000" s="61"/>
      <c r="T4000" s="61"/>
      <c r="U4000" s="61"/>
      <c r="V4000" s="61"/>
      <c r="W4000" s="61"/>
      <c r="X4000" s="61"/>
      <c r="Y4000" s="61"/>
      <c r="Z4000" s="61"/>
      <c r="AA4000" s="61"/>
      <c r="AB4000" s="61"/>
      <c r="AC4000" s="61"/>
      <c r="AD4000" s="61"/>
      <c r="AE4000" s="61"/>
      <c r="AF4000" s="61"/>
      <c r="AG4000" s="61"/>
      <c r="AH4000" s="61"/>
      <c r="AI4000" s="61"/>
      <c r="AJ4000" s="61"/>
      <c r="AK4000" s="61"/>
      <c r="AL4000" s="61"/>
      <c r="AM4000" s="61"/>
      <c r="AN4000" s="61"/>
      <c r="AO4000" s="61"/>
      <c r="AP4000" s="62"/>
      <c r="AQ4000" s="61"/>
      <c r="AR4000" s="61"/>
      <c r="AS4000" s="61"/>
      <c r="AT4000" s="61"/>
      <c r="AU4000" s="61"/>
      <c r="AV4000" s="61"/>
      <c r="AW4000" s="60"/>
    </row>
    <row r="4001" s="59" customFormat="1" customHeight="1" spans="1:49">
      <c r="A4001" s="60"/>
      <c r="B4001" s="60"/>
      <c r="C4001" s="60"/>
      <c r="D4001" s="60"/>
      <c r="H4001" s="61"/>
      <c r="I4001" s="61"/>
      <c r="J4001" s="61"/>
      <c r="K4001" s="61"/>
      <c r="L4001" s="61"/>
      <c r="M4001" s="61"/>
      <c r="N4001" s="61"/>
      <c r="O4001" s="61"/>
      <c r="P4001" s="61"/>
      <c r="Q4001" s="61"/>
      <c r="R4001" s="61"/>
      <c r="S4001" s="61"/>
      <c r="T4001" s="61"/>
      <c r="U4001" s="61"/>
      <c r="V4001" s="61"/>
      <c r="W4001" s="61"/>
      <c r="X4001" s="61"/>
      <c r="Y4001" s="61"/>
      <c r="Z4001" s="61"/>
      <c r="AA4001" s="61"/>
      <c r="AB4001" s="61"/>
      <c r="AC4001" s="61"/>
      <c r="AD4001" s="61"/>
      <c r="AE4001" s="61"/>
      <c r="AF4001" s="61"/>
      <c r="AG4001" s="61"/>
      <c r="AH4001" s="61"/>
      <c r="AI4001" s="61"/>
      <c r="AJ4001" s="61"/>
      <c r="AK4001" s="61"/>
      <c r="AL4001" s="61"/>
      <c r="AM4001" s="61"/>
      <c r="AN4001" s="61"/>
      <c r="AO4001" s="61"/>
      <c r="AP4001" s="62"/>
      <c r="AQ4001" s="61"/>
      <c r="AR4001" s="61"/>
      <c r="AS4001" s="61"/>
      <c r="AT4001" s="61"/>
      <c r="AU4001" s="61"/>
      <c r="AV4001" s="61"/>
      <c r="AW4001" s="60"/>
    </row>
    <row r="4002" s="59" customFormat="1" customHeight="1" spans="1:49">
      <c r="A4002" s="60"/>
      <c r="B4002" s="60"/>
      <c r="C4002" s="60"/>
      <c r="D4002" s="60"/>
      <c r="H4002" s="61"/>
      <c r="I4002" s="61"/>
      <c r="J4002" s="61"/>
      <c r="K4002" s="61"/>
      <c r="L4002" s="61"/>
      <c r="M4002" s="61"/>
      <c r="N4002" s="61"/>
      <c r="O4002" s="61"/>
      <c r="P4002" s="61"/>
      <c r="Q4002" s="61"/>
      <c r="R4002" s="61"/>
      <c r="S4002" s="61"/>
      <c r="T4002" s="61"/>
      <c r="U4002" s="61"/>
      <c r="V4002" s="61"/>
      <c r="W4002" s="61"/>
      <c r="X4002" s="61"/>
      <c r="Y4002" s="61"/>
      <c r="Z4002" s="61"/>
      <c r="AA4002" s="61"/>
      <c r="AB4002" s="61"/>
      <c r="AC4002" s="61"/>
      <c r="AD4002" s="61"/>
      <c r="AE4002" s="61"/>
      <c r="AF4002" s="61"/>
      <c r="AG4002" s="61"/>
      <c r="AH4002" s="61"/>
      <c r="AI4002" s="61"/>
      <c r="AJ4002" s="61"/>
      <c r="AK4002" s="61"/>
      <c r="AL4002" s="61"/>
      <c r="AM4002" s="61"/>
      <c r="AN4002" s="61"/>
      <c r="AO4002" s="61"/>
      <c r="AP4002" s="62"/>
      <c r="AQ4002" s="61"/>
      <c r="AR4002" s="61"/>
      <c r="AS4002" s="61"/>
      <c r="AT4002" s="61"/>
      <c r="AU4002" s="61"/>
      <c r="AV4002" s="61"/>
      <c r="AW4002" s="60"/>
    </row>
    <row r="4003" s="59" customFormat="1" customHeight="1" spans="1:49">
      <c r="A4003" s="60"/>
      <c r="B4003" s="60"/>
      <c r="C4003" s="60"/>
      <c r="D4003" s="60"/>
      <c r="H4003" s="61"/>
      <c r="I4003" s="61"/>
      <c r="J4003" s="61"/>
      <c r="K4003" s="61"/>
      <c r="L4003" s="61"/>
      <c r="M4003" s="61"/>
      <c r="N4003" s="61"/>
      <c r="O4003" s="61"/>
      <c r="P4003" s="61"/>
      <c r="Q4003" s="61"/>
      <c r="R4003" s="61"/>
      <c r="S4003" s="61"/>
      <c r="T4003" s="61"/>
      <c r="U4003" s="61"/>
      <c r="V4003" s="61"/>
      <c r="W4003" s="61"/>
      <c r="X4003" s="61"/>
      <c r="Y4003" s="61"/>
      <c r="Z4003" s="61"/>
      <c r="AA4003" s="61"/>
      <c r="AB4003" s="61"/>
      <c r="AC4003" s="61"/>
      <c r="AD4003" s="61"/>
      <c r="AE4003" s="61"/>
      <c r="AF4003" s="61"/>
      <c r="AG4003" s="61"/>
      <c r="AH4003" s="61"/>
      <c r="AI4003" s="61"/>
      <c r="AJ4003" s="61"/>
      <c r="AK4003" s="61"/>
      <c r="AL4003" s="61"/>
      <c r="AM4003" s="61"/>
      <c r="AN4003" s="61"/>
      <c r="AO4003" s="61"/>
      <c r="AP4003" s="62"/>
      <c r="AQ4003" s="61"/>
      <c r="AR4003" s="61"/>
      <c r="AS4003" s="61"/>
      <c r="AT4003" s="61"/>
      <c r="AU4003" s="61"/>
      <c r="AV4003" s="61"/>
      <c r="AW4003" s="60"/>
    </row>
    <row r="4004" s="59" customFormat="1" customHeight="1" spans="1:49">
      <c r="A4004" s="60"/>
      <c r="B4004" s="60"/>
      <c r="C4004" s="60"/>
      <c r="D4004" s="60"/>
      <c r="H4004" s="61"/>
      <c r="I4004" s="61"/>
      <c r="J4004" s="61"/>
      <c r="K4004" s="61"/>
      <c r="L4004" s="61"/>
      <c r="M4004" s="61"/>
      <c r="N4004" s="61"/>
      <c r="O4004" s="61"/>
      <c r="P4004" s="61"/>
      <c r="Q4004" s="61"/>
      <c r="R4004" s="61"/>
      <c r="S4004" s="61"/>
      <c r="T4004" s="61"/>
      <c r="U4004" s="61"/>
      <c r="V4004" s="61"/>
      <c r="W4004" s="61"/>
      <c r="X4004" s="61"/>
      <c r="Y4004" s="61"/>
      <c r="Z4004" s="61"/>
      <c r="AA4004" s="61"/>
      <c r="AB4004" s="61"/>
      <c r="AC4004" s="61"/>
      <c r="AD4004" s="61"/>
      <c r="AE4004" s="61"/>
      <c r="AF4004" s="61"/>
      <c r="AG4004" s="61"/>
      <c r="AH4004" s="61"/>
      <c r="AI4004" s="61"/>
      <c r="AJ4004" s="61"/>
      <c r="AK4004" s="61"/>
      <c r="AL4004" s="61"/>
      <c r="AM4004" s="61"/>
      <c r="AN4004" s="61"/>
      <c r="AO4004" s="61"/>
      <c r="AP4004" s="62"/>
      <c r="AQ4004" s="61"/>
      <c r="AR4004" s="61"/>
      <c r="AS4004" s="61"/>
      <c r="AT4004" s="61"/>
      <c r="AU4004" s="61"/>
      <c r="AV4004" s="61"/>
      <c r="AW4004" s="60"/>
    </row>
    <row r="4005" s="59" customFormat="1" customHeight="1" spans="1:49">
      <c r="A4005" s="60"/>
      <c r="B4005" s="60"/>
      <c r="C4005" s="60"/>
      <c r="D4005" s="60"/>
      <c r="H4005" s="61"/>
      <c r="I4005" s="61"/>
      <c r="J4005" s="61"/>
      <c r="K4005" s="61"/>
      <c r="L4005" s="61"/>
      <c r="M4005" s="61"/>
      <c r="N4005" s="61"/>
      <c r="O4005" s="61"/>
      <c r="P4005" s="61"/>
      <c r="Q4005" s="61"/>
      <c r="R4005" s="61"/>
      <c r="S4005" s="61"/>
      <c r="T4005" s="61"/>
      <c r="U4005" s="61"/>
      <c r="V4005" s="61"/>
      <c r="W4005" s="61"/>
      <c r="X4005" s="61"/>
      <c r="Y4005" s="61"/>
      <c r="Z4005" s="61"/>
      <c r="AA4005" s="61"/>
      <c r="AB4005" s="61"/>
      <c r="AC4005" s="61"/>
      <c r="AD4005" s="61"/>
      <c r="AE4005" s="61"/>
      <c r="AF4005" s="61"/>
      <c r="AG4005" s="61"/>
      <c r="AH4005" s="61"/>
      <c r="AI4005" s="61"/>
      <c r="AJ4005" s="61"/>
      <c r="AK4005" s="61"/>
      <c r="AL4005" s="61"/>
      <c r="AM4005" s="61"/>
      <c r="AN4005" s="61"/>
      <c r="AO4005" s="61"/>
      <c r="AP4005" s="62"/>
      <c r="AQ4005" s="61"/>
      <c r="AR4005" s="61"/>
      <c r="AS4005" s="61"/>
      <c r="AT4005" s="61"/>
      <c r="AU4005" s="61"/>
      <c r="AV4005" s="61"/>
      <c r="AW4005" s="60"/>
    </row>
    <row r="4006" s="59" customFormat="1" customHeight="1" spans="1:49">
      <c r="A4006" s="60"/>
      <c r="B4006" s="60"/>
      <c r="C4006" s="60"/>
      <c r="D4006" s="60"/>
      <c r="H4006" s="61"/>
      <c r="I4006" s="61"/>
      <c r="J4006" s="61"/>
      <c r="K4006" s="61"/>
      <c r="L4006" s="61"/>
      <c r="M4006" s="61"/>
      <c r="N4006" s="61"/>
      <c r="O4006" s="61"/>
      <c r="P4006" s="61"/>
      <c r="Q4006" s="61"/>
      <c r="R4006" s="61"/>
      <c r="S4006" s="61"/>
      <c r="T4006" s="61"/>
      <c r="U4006" s="61"/>
      <c r="V4006" s="61"/>
      <c r="W4006" s="61"/>
      <c r="X4006" s="61"/>
      <c r="Y4006" s="61"/>
      <c r="Z4006" s="61"/>
      <c r="AA4006" s="61"/>
      <c r="AB4006" s="61"/>
      <c r="AC4006" s="61"/>
      <c r="AD4006" s="61"/>
      <c r="AE4006" s="61"/>
      <c r="AF4006" s="61"/>
      <c r="AG4006" s="61"/>
      <c r="AH4006" s="61"/>
      <c r="AI4006" s="61"/>
      <c r="AJ4006" s="61"/>
      <c r="AK4006" s="61"/>
      <c r="AL4006" s="61"/>
      <c r="AM4006" s="61"/>
      <c r="AN4006" s="61"/>
      <c r="AO4006" s="61"/>
      <c r="AP4006" s="62"/>
      <c r="AQ4006" s="61"/>
      <c r="AR4006" s="61"/>
      <c r="AS4006" s="61"/>
      <c r="AT4006" s="61"/>
      <c r="AU4006" s="61"/>
      <c r="AV4006" s="61"/>
      <c r="AW4006" s="60"/>
    </row>
    <row r="4007" s="59" customFormat="1" customHeight="1" spans="1:49">
      <c r="A4007" s="60"/>
      <c r="B4007" s="60"/>
      <c r="C4007" s="60"/>
      <c r="D4007" s="60"/>
      <c r="H4007" s="61"/>
      <c r="I4007" s="61"/>
      <c r="J4007" s="61"/>
      <c r="K4007" s="61"/>
      <c r="L4007" s="61"/>
      <c r="M4007" s="61"/>
      <c r="N4007" s="61"/>
      <c r="O4007" s="61"/>
      <c r="P4007" s="61"/>
      <c r="Q4007" s="61"/>
      <c r="R4007" s="61"/>
      <c r="S4007" s="61"/>
      <c r="T4007" s="61"/>
      <c r="U4007" s="61"/>
      <c r="V4007" s="61"/>
      <c r="W4007" s="61"/>
      <c r="X4007" s="61"/>
      <c r="Y4007" s="61"/>
      <c r="Z4007" s="61"/>
      <c r="AA4007" s="61"/>
      <c r="AB4007" s="61"/>
      <c r="AC4007" s="61"/>
      <c r="AD4007" s="61"/>
      <c r="AE4007" s="61"/>
      <c r="AF4007" s="61"/>
      <c r="AG4007" s="61"/>
      <c r="AH4007" s="61"/>
      <c r="AI4007" s="61"/>
      <c r="AJ4007" s="61"/>
      <c r="AK4007" s="61"/>
      <c r="AL4007" s="61"/>
      <c r="AM4007" s="61"/>
      <c r="AN4007" s="61"/>
      <c r="AO4007" s="61"/>
      <c r="AP4007" s="62"/>
      <c r="AQ4007" s="61"/>
      <c r="AR4007" s="61"/>
      <c r="AS4007" s="61"/>
      <c r="AT4007" s="61"/>
      <c r="AU4007" s="61"/>
      <c r="AV4007" s="61"/>
      <c r="AW4007" s="60"/>
    </row>
    <row r="4008" s="59" customFormat="1" customHeight="1" spans="1:49">
      <c r="A4008" s="60"/>
      <c r="B4008" s="60"/>
      <c r="C4008" s="60"/>
      <c r="D4008" s="60"/>
      <c r="H4008" s="61"/>
      <c r="I4008" s="61"/>
      <c r="J4008" s="61"/>
      <c r="K4008" s="61"/>
      <c r="L4008" s="61"/>
      <c r="M4008" s="61"/>
      <c r="N4008" s="61"/>
      <c r="O4008" s="61"/>
      <c r="P4008" s="61"/>
      <c r="Q4008" s="61"/>
      <c r="R4008" s="61"/>
      <c r="S4008" s="61"/>
      <c r="T4008" s="61"/>
      <c r="U4008" s="61"/>
      <c r="V4008" s="61"/>
      <c r="W4008" s="61"/>
      <c r="X4008" s="61"/>
      <c r="Y4008" s="61"/>
      <c r="Z4008" s="61"/>
      <c r="AA4008" s="61"/>
      <c r="AB4008" s="61"/>
      <c r="AC4008" s="61"/>
      <c r="AD4008" s="61"/>
      <c r="AE4008" s="61"/>
      <c r="AF4008" s="61"/>
      <c r="AG4008" s="61"/>
      <c r="AH4008" s="61"/>
      <c r="AI4008" s="61"/>
      <c r="AJ4008" s="61"/>
      <c r="AK4008" s="61"/>
      <c r="AL4008" s="61"/>
      <c r="AM4008" s="61"/>
      <c r="AN4008" s="61"/>
      <c r="AO4008" s="61"/>
      <c r="AP4008" s="62"/>
      <c r="AQ4008" s="61"/>
      <c r="AR4008" s="61"/>
      <c r="AS4008" s="61"/>
      <c r="AT4008" s="61"/>
      <c r="AU4008" s="61"/>
      <c r="AV4008" s="61"/>
      <c r="AW4008" s="60"/>
    </row>
    <row r="4009" s="59" customFormat="1" customHeight="1" spans="1:49">
      <c r="A4009" s="60"/>
      <c r="B4009" s="60"/>
      <c r="C4009" s="60"/>
      <c r="D4009" s="60"/>
      <c r="H4009" s="61"/>
      <c r="I4009" s="61"/>
      <c r="J4009" s="61"/>
      <c r="K4009" s="61"/>
      <c r="L4009" s="61"/>
      <c r="M4009" s="61"/>
      <c r="N4009" s="61"/>
      <c r="O4009" s="61"/>
      <c r="P4009" s="61"/>
      <c r="Q4009" s="61"/>
      <c r="R4009" s="61"/>
      <c r="S4009" s="61"/>
      <c r="T4009" s="61"/>
      <c r="U4009" s="61"/>
      <c r="V4009" s="61"/>
      <c r="W4009" s="61"/>
      <c r="X4009" s="61"/>
      <c r="Y4009" s="61"/>
      <c r="Z4009" s="61"/>
      <c r="AA4009" s="61"/>
      <c r="AB4009" s="61"/>
      <c r="AC4009" s="61"/>
      <c r="AD4009" s="61"/>
      <c r="AE4009" s="61"/>
      <c r="AF4009" s="61"/>
      <c r="AG4009" s="61"/>
      <c r="AH4009" s="61"/>
      <c r="AI4009" s="61"/>
      <c r="AJ4009" s="61"/>
      <c r="AK4009" s="61"/>
      <c r="AL4009" s="61"/>
      <c r="AM4009" s="61"/>
      <c r="AN4009" s="61"/>
      <c r="AO4009" s="61"/>
      <c r="AP4009" s="62"/>
      <c r="AQ4009" s="61"/>
      <c r="AR4009" s="61"/>
      <c r="AS4009" s="61"/>
      <c r="AT4009" s="61"/>
      <c r="AU4009" s="61"/>
      <c r="AV4009" s="61"/>
      <c r="AW4009" s="60"/>
    </row>
    <row r="4010" s="59" customFormat="1" customHeight="1" spans="1:49">
      <c r="A4010" s="60"/>
      <c r="B4010" s="60"/>
      <c r="C4010" s="60"/>
      <c r="D4010" s="60"/>
      <c r="H4010" s="61"/>
      <c r="I4010" s="61"/>
      <c r="J4010" s="61"/>
      <c r="K4010" s="61"/>
      <c r="L4010" s="61"/>
      <c r="M4010" s="61"/>
      <c r="N4010" s="61"/>
      <c r="O4010" s="61"/>
      <c r="P4010" s="61"/>
      <c r="Q4010" s="61"/>
      <c r="R4010" s="61"/>
      <c r="S4010" s="61"/>
      <c r="T4010" s="61"/>
      <c r="U4010" s="61"/>
      <c r="V4010" s="61"/>
      <c r="W4010" s="61"/>
      <c r="X4010" s="61"/>
      <c r="Y4010" s="61"/>
      <c r="Z4010" s="61"/>
      <c r="AA4010" s="61"/>
      <c r="AB4010" s="61"/>
      <c r="AC4010" s="61"/>
      <c r="AD4010" s="61"/>
      <c r="AE4010" s="61"/>
      <c r="AF4010" s="61"/>
      <c r="AG4010" s="61"/>
      <c r="AH4010" s="61"/>
      <c r="AI4010" s="61"/>
      <c r="AJ4010" s="61"/>
      <c r="AK4010" s="61"/>
      <c r="AL4010" s="61"/>
      <c r="AM4010" s="61"/>
      <c r="AN4010" s="61"/>
      <c r="AO4010" s="61"/>
      <c r="AP4010" s="62"/>
      <c r="AQ4010" s="61"/>
      <c r="AR4010" s="61"/>
      <c r="AS4010" s="61"/>
      <c r="AT4010" s="61"/>
      <c r="AU4010" s="61"/>
      <c r="AV4010" s="61"/>
      <c r="AW4010" s="60"/>
    </row>
    <row r="4011" s="59" customFormat="1" customHeight="1" spans="1:49">
      <c r="A4011" s="60"/>
      <c r="B4011" s="60"/>
      <c r="C4011" s="60"/>
      <c r="D4011" s="60"/>
      <c r="H4011" s="61"/>
      <c r="I4011" s="61"/>
      <c r="J4011" s="61"/>
      <c r="K4011" s="61"/>
      <c r="L4011" s="61"/>
      <c r="M4011" s="61"/>
      <c r="N4011" s="61"/>
      <c r="O4011" s="61"/>
      <c r="P4011" s="61"/>
      <c r="Q4011" s="61"/>
      <c r="R4011" s="61"/>
      <c r="S4011" s="61"/>
      <c r="T4011" s="61"/>
      <c r="U4011" s="61"/>
      <c r="V4011" s="61"/>
      <c r="W4011" s="61"/>
      <c r="X4011" s="61"/>
      <c r="Y4011" s="61"/>
      <c r="Z4011" s="61"/>
      <c r="AA4011" s="61"/>
      <c r="AB4011" s="61"/>
      <c r="AC4011" s="61"/>
      <c r="AD4011" s="61"/>
      <c r="AE4011" s="61"/>
      <c r="AF4011" s="61"/>
      <c r="AG4011" s="61"/>
      <c r="AH4011" s="61"/>
      <c r="AI4011" s="61"/>
      <c r="AJ4011" s="61"/>
      <c r="AK4011" s="61"/>
      <c r="AL4011" s="61"/>
      <c r="AM4011" s="61"/>
      <c r="AN4011" s="61"/>
      <c r="AO4011" s="61"/>
      <c r="AP4011" s="62"/>
      <c r="AQ4011" s="61"/>
      <c r="AR4011" s="61"/>
      <c r="AS4011" s="61"/>
      <c r="AT4011" s="61"/>
      <c r="AU4011" s="61"/>
      <c r="AV4011" s="61"/>
      <c r="AW4011" s="60"/>
    </row>
    <row r="4012" s="59" customFormat="1" customHeight="1" spans="1:49">
      <c r="A4012" s="60"/>
      <c r="B4012" s="60"/>
      <c r="C4012" s="60"/>
      <c r="D4012" s="60"/>
      <c r="H4012" s="61"/>
      <c r="I4012" s="61"/>
      <c r="J4012" s="61"/>
      <c r="K4012" s="61"/>
      <c r="L4012" s="61"/>
      <c r="M4012" s="61"/>
      <c r="N4012" s="61"/>
      <c r="O4012" s="61"/>
      <c r="P4012" s="61"/>
      <c r="Q4012" s="61"/>
      <c r="R4012" s="61"/>
      <c r="S4012" s="61"/>
      <c r="T4012" s="61"/>
      <c r="U4012" s="61"/>
      <c r="V4012" s="61"/>
      <c r="W4012" s="61"/>
      <c r="X4012" s="61"/>
      <c r="Y4012" s="61"/>
      <c r="Z4012" s="61"/>
      <c r="AA4012" s="61"/>
      <c r="AB4012" s="61"/>
      <c r="AC4012" s="61"/>
      <c r="AD4012" s="61"/>
      <c r="AE4012" s="61"/>
      <c r="AF4012" s="61"/>
      <c r="AG4012" s="61"/>
      <c r="AH4012" s="61"/>
      <c r="AI4012" s="61"/>
      <c r="AJ4012" s="61"/>
      <c r="AK4012" s="61"/>
      <c r="AL4012" s="61"/>
      <c r="AM4012" s="61"/>
      <c r="AN4012" s="61"/>
      <c r="AO4012" s="61"/>
      <c r="AP4012" s="62"/>
      <c r="AQ4012" s="61"/>
      <c r="AR4012" s="61"/>
      <c r="AS4012" s="61"/>
      <c r="AT4012" s="61"/>
      <c r="AU4012" s="61"/>
      <c r="AV4012" s="61"/>
      <c r="AW4012" s="60"/>
    </row>
    <row r="4013" s="59" customFormat="1" customHeight="1" spans="1:49">
      <c r="A4013" s="60"/>
      <c r="B4013" s="60"/>
      <c r="C4013" s="60"/>
      <c r="D4013" s="60"/>
      <c r="H4013" s="61"/>
      <c r="I4013" s="61"/>
      <c r="J4013" s="61"/>
      <c r="K4013" s="61"/>
      <c r="L4013" s="61"/>
      <c r="M4013" s="61"/>
      <c r="N4013" s="61"/>
      <c r="O4013" s="61"/>
      <c r="P4013" s="61"/>
      <c r="Q4013" s="61"/>
      <c r="R4013" s="61"/>
      <c r="S4013" s="61"/>
      <c r="T4013" s="61"/>
      <c r="U4013" s="61"/>
      <c r="V4013" s="61"/>
      <c r="W4013" s="61"/>
      <c r="X4013" s="61"/>
      <c r="Y4013" s="61"/>
      <c r="Z4013" s="61"/>
      <c r="AA4013" s="61"/>
      <c r="AB4013" s="61"/>
      <c r="AC4013" s="61"/>
      <c r="AD4013" s="61"/>
      <c r="AE4013" s="61"/>
      <c r="AF4013" s="61"/>
      <c r="AG4013" s="61"/>
      <c r="AH4013" s="61"/>
      <c r="AI4013" s="61"/>
      <c r="AJ4013" s="61"/>
      <c r="AK4013" s="61"/>
      <c r="AL4013" s="61"/>
      <c r="AM4013" s="61"/>
      <c r="AN4013" s="61"/>
      <c r="AO4013" s="61"/>
      <c r="AP4013" s="62"/>
      <c r="AQ4013" s="61"/>
      <c r="AR4013" s="61"/>
      <c r="AS4013" s="61"/>
      <c r="AT4013" s="61"/>
      <c r="AU4013" s="61"/>
      <c r="AV4013" s="61"/>
      <c r="AW4013" s="60"/>
    </row>
    <row r="4014" s="59" customFormat="1" customHeight="1" spans="1:49">
      <c r="A4014" s="60"/>
      <c r="B4014" s="60"/>
      <c r="C4014" s="60"/>
      <c r="D4014" s="60"/>
      <c r="H4014" s="61"/>
      <c r="I4014" s="61"/>
      <c r="J4014" s="61"/>
      <c r="K4014" s="61"/>
      <c r="L4014" s="61"/>
      <c r="M4014" s="61"/>
      <c r="N4014" s="61"/>
      <c r="O4014" s="61"/>
      <c r="P4014" s="61"/>
      <c r="Q4014" s="61"/>
      <c r="R4014" s="61"/>
      <c r="S4014" s="61"/>
      <c r="T4014" s="61"/>
      <c r="U4014" s="61"/>
      <c r="V4014" s="61"/>
      <c r="W4014" s="61"/>
      <c r="X4014" s="61"/>
      <c r="Y4014" s="61"/>
      <c r="Z4014" s="61"/>
      <c r="AA4014" s="61"/>
      <c r="AB4014" s="61"/>
      <c r="AC4014" s="61"/>
      <c r="AD4014" s="61"/>
      <c r="AE4014" s="61"/>
      <c r="AF4014" s="61"/>
      <c r="AG4014" s="61"/>
      <c r="AH4014" s="61"/>
      <c r="AI4014" s="61"/>
      <c r="AJ4014" s="61"/>
      <c r="AK4014" s="61"/>
      <c r="AL4014" s="61"/>
      <c r="AM4014" s="61"/>
      <c r="AN4014" s="61"/>
      <c r="AO4014" s="61"/>
      <c r="AP4014" s="62"/>
      <c r="AQ4014" s="61"/>
      <c r="AR4014" s="61"/>
      <c r="AS4014" s="61"/>
      <c r="AT4014" s="61"/>
      <c r="AU4014" s="61"/>
      <c r="AV4014" s="61"/>
      <c r="AW4014" s="60"/>
    </row>
    <row r="4015" s="59" customFormat="1" customHeight="1" spans="1:49">
      <c r="A4015" s="60"/>
      <c r="B4015" s="60"/>
      <c r="C4015" s="60"/>
      <c r="D4015" s="60"/>
      <c r="H4015" s="61"/>
      <c r="I4015" s="61"/>
      <c r="J4015" s="61"/>
      <c r="K4015" s="61"/>
      <c r="L4015" s="61"/>
      <c r="M4015" s="61"/>
      <c r="N4015" s="61"/>
      <c r="O4015" s="61"/>
      <c r="P4015" s="61"/>
      <c r="Q4015" s="61"/>
      <c r="R4015" s="61"/>
      <c r="S4015" s="61"/>
      <c r="T4015" s="61"/>
      <c r="U4015" s="61"/>
      <c r="V4015" s="61"/>
      <c r="W4015" s="61"/>
      <c r="X4015" s="61"/>
      <c r="Y4015" s="61"/>
      <c r="Z4015" s="61"/>
      <c r="AA4015" s="61"/>
      <c r="AB4015" s="61"/>
      <c r="AC4015" s="61"/>
      <c r="AD4015" s="61"/>
      <c r="AE4015" s="61"/>
      <c r="AF4015" s="61"/>
      <c r="AG4015" s="61"/>
      <c r="AH4015" s="61"/>
      <c r="AI4015" s="61"/>
      <c r="AJ4015" s="61"/>
      <c r="AK4015" s="61"/>
      <c r="AL4015" s="61"/>
      <c r="AM4015" s="61"/>
      <c r="AN4015" s="61"/>
      <c r="AO4015" s="61"/>
      <c r="AP4015" s="62"/>
      <c r="AQ4015" s="61"/>
      <c r="AR4015" s="61"/>
      <c r="AS4015" s="61"/>
      <c r="AT4015" s="61"/>
      <c r="AU4015" s="61"/>
      <c r="AV4015" s="61"/>
      <c r="AW4015" s="60"/>
    </row>
    <row r="4016" s="59" customFormat="1" customHeight="1" spans="1:49">
      <c r="A4016" s="60"/>
      <c r="B4016" s="60"/>
      <c r="C4016" s="60"/>
      <c r="D4016" s="60"/>
      <c r="H4016" s="61"/>
      <c r="I4016" s="61"/>
      <c r="J4016" s="61"/>
      <c r="K4016" s="61"/>
      <c r="L4016" s="61"/>
      <c r="M4016" s="61"/>
      <c r="N4016" s="61"/>
      <c r="O4016" s="61"/>
      <c r="P4016" s="61"/>
      <c r="Q4016" s="61"/>
      <c r="R4016" s="61"/>
      <c r="S4016" s="61"/>
      <c r="T4016" s="61"/>
      <c r="U4016" s="61"/>
      <c r="V4016" s="61"/>
      <c r="W4016" s="61"/>
      <c r="X4016" s="61"/>
      <c r="Y4016" s="61"/>
      <c r="Z4016" s="61"/>
      <c r="AA4016" s="61"/>
      <c r="AB4016" s="61"/>
      <c r="AC4016" s="61"/>
      <c r="AD4016" s="61"/>
      <c r="AE4016" s="61"/>
      <c r="AF4016" s="61"/>
      <c r="AG4016" s="61"/>
      <c r="AH4016" s="61"/>
      <c r="AI4016" s="61"/>
      <c r="AJ4016" s="61"/>
      <c r="AK4016" s="61"/>
      <c r="AL4016" s="61"/>
      <c r="AM4016" s="61"/>
      <c r="AN4016" s="61"/>
      <c r="AO4016" s="61"/>
      <c r="AP4016" s="62"/>
      <c r="AQ4016" s="61"/>
      <c r="AR4016" s="61"/>
      <c r="AS4016" s="61"/>
      <c r="AT4016" s="61"/>
      <c r="AU4016" s="61"/>
      <c r="AV4016" s="61"/>
      <c r="AW4016" s="60"/>
    </row>
    <row r="4017" s="59" customFormat="1" customHeight="1" spans="1:49">
      <c r="A4017" s="60"/>
      <c r="B4017" s="60"/>
      <c r="C4017" s="60"/>
      <c r="D4017" s="60"/>
      <c r="H4017" s="61"/>
      <c r="I4017" s="61"/>
      <c r="J4017" s="61"/>
      <c r="K4017" s="61"/>
      <c r="L4017" s="61"/>
      <c r="M4017" s="61"/>
      <c r="N4017" s="61"/>
      <c r="O4017" s="61"/>
      <c r="P4017" s="61"/>
      <c r="Q4017" s="61"/>
      <c r="R4017" s="61"/>
      <c r="S4017" s="61"/>
      <c r="T4017" s="61"/>
      <c r="U4017" s="61"/>
      <c r="V4017" s="61"/>
      <c r="W4017" s="61"/>
      <c r="X4017" s="61"/>
      <c r="Y4017" s="61"/>
      <c r="Z4017" s="61"/>
      <c r="AA4017" s="61"/>
      <c r="AB4017" s="61"/>
      <c r="AC4017" s="61"/>
      <c r="AD4017" s="61"/>
      <c r="AE4017" s="61"/>
      <c r="AF4017" s="61"/>
      <c r="AG4017" s="61"/>
      <c r="AH4017" s="61"/>
      <c r="AI4017" s="61"/>
      <c r="AJ4017" s="61"/>
      <c r="AK4017" s="61"/>
      <c r="AL4017" s="61"/>
      <c r="AM4017" s="61"/>
      <c r="AN4017" s="61"/>
      <c r="AO4017" s="61"/>
      <c r="AP4017" s="62"/>
      <c r="AQ4017" s="61"/>
      <c r="AR4017" s="61"/>
      <c r="AS4017" s="61"/>
      <c r="AT4017" s="61"/>
      <c r="AU4017" s="61"/>
      <c r="AV4017" s="61"/>
      <c r="AW4017" s="60"/>
    </row>
    <row r="4018" s="59" customFormat="1" customHeight="1" spans="1:49">
      <c r="A4018" s="60"/>
      <c r="B4018" s="60"/>
      <c r="C4018" s="60"/>
      <c r="D4018" s="60"/>
      <c r="H4018" s="61"/>
      <c r="I4018" s="61"/>
      <c r="J4018" s="61"/>
      <c r="K4018" s="61"/>
      <c r="L4018" s="61"/>
      <c r="M4018" s="61"/>
      <c r="N4018" s="61"/>
      <c r="O4018" s="61"/>
      <c r="P4018" s="61"/>
      <c r="Q4018" s="61"/>
      <c r="R4018" s="61"/>
      <c r="S4018" s="61"/>
      <c r="T4018" s="61"/>
      <c r="U4018" s="61"/>
      <c r="V4018" s="61"/>
      <c r="W4018" s="61"/>
      <c r="X4018" s="61"/>
      <c r="Y4018" s="61"/>
      <c r="Z4018" s="61"/>
      <c r="AA4018" s="61"/>
      <c r="AB4018" s="61"/>
      <c r="AC4018" s="61"/>
      <c r="AD4018" s="61"/>
      <c r="AE4018" s="61"/>
      <c r="AF4018" s="61"/>
      <c r="AG4018" s="61"/>
      <c r="AH4018" s="61"/>
      <c r="AI4018" s="61"/>
      <c r="AJ4018" s="61"/>
      <c r="AK4018" s="61"/>
      <c r="AL4018" s="61"/>
      <c r="AM4018" s="61"/>
      <c r="AN4018" s="61"/>
      <c r="AO4018" s="61"/>
      <c r="AP4018" s="62"/>
      <c r="AQ4018" s="61"/>
      <c r="AR4018" s="61"/>
      <c r="AS4018" s="61"/>
      <c r="AT4018" s="61"/>
      <c r="AU4018" s="61"/>
      <c r="AV4018" s="61"/>
      <c r="AW4018" s="60"/>
    </row>
    <row r="4019" s="59" customFormat="1" customHeight="1" spans="1:49">
      <c r="A4019" s="60"/>
      <c r="B4019" s="60"/>
      <c r="C4019" s="60"/>
      <c r="D4019" s="60"/>
      <c r="H4019" s="61"/>
      <c r="I4019" s="61"/>
      <c r="J4019" s="61"/>
      <c r="K4019" s="61"/>
      <c r="L4019" s="61"/>
      <c r="M4019" s="61"/>
      <c r="N4019" s="61"/>
      <c r="O4019" s="61"/>
      <c r="P4019" s="61"/>
      <c r="Q4019" s="61"/>
      <c r="R4019" s="61"/>
      <c r="S4019" s="61"/>
      <c r="T4019" s="61"/>
      <c r="U4019" s="61"/>
      <c r="V4019" s="61"/>
      <c r="W4019" s="61"/>
      <c r="X4019" s="61"/>
      <c r="Y4019" s="61"/>
      <c r="Z4019" s="61"/>
      <c r="AA4019" s="61"/>
      <c r="AB4019" s="61"/>
      <c r="AC4019" s="61"/>
      <c r="AD4019" s="61"/>
      <c r="AE4019" s="61"/>
      <c r="AF4019" s="61"/>
      <c r="AG4019" s="61"/>
      <c r="AH4019" s="61"/>
      <c r="AI4019" s="61"/>
      <c r="AJ4019" s="61"/>
      <c r="AK4019" s="61"/>
      <c r="AL4019" s="61"/>
      <c r="AM4019" s="61"/>
      <c r="AN4019" s="61"/>
      <c r="AO4019" s="61"/>
      <c r="AP4019" s="62"/>
      <c r="AQ4019" s="61"/>
      <c r="AR4019" s="61"/>
      <c r="AS4019" s="61"/>
      <c r="AT4019" s="61"/>
      <c r="AU4019" s="61"/>
      <c r="AV4019" s="61"/>
      <c r="AW4019" s="60"/>
    </row>
    <row r="4020" s="59" customFormat="1" customHeight="1" spans="1:49">
      <c r="A4020" s="60"/>
      <c r="B4020" s="60"/>
      <c r="C4020" s="60"/>
      <c r="D4020" s="60"/>
      <c r="H4020" s="61"/>
      <c r="I4020" s="61"/>
      <c r="J4020" s="61"/>
      <c r="K4020" s="61"/>
      <c r="L4020" s="61"/>
      <c r="M4020" s="61"/>
      <c r="N4020" s="61"/>
      <c r="O4020" s="61"/>
      <c r="P4020" s="61"/>
      <c r="Q4020" s="61"/>
      <c r="R4020" s="61"/>
      <c r="S4020" s="61"/>
      <c r="T4020" s="61"/>
      <c r="U4020" s="61"/>
      <c r="V4020" s="61"/>
      <c r="W4020" s="61"/>
      <c r="X4020" s="61"/>
      <c r="Y4020" s="61"/>
      <c r="Z4020" s="61"/>
      <c r="AA4020" s="61"/>
      <c r="AB4020" s="61"/>
      <c r="AC4020" s="61"/>
      <c r="AD4020" s="61"/>
      <c r="AE4020" s="61"/>
      <c r="AF4020" s="61"/>
      <c r="AG4020" s="61"/>
      <c r="AH4020" s="61"/>
      <c r="AI4020" s="61"/>
      <c r="AJ4020" s="61"/>
      <c r="AK4020" s="61"/>
      <c r="AL4020" s="61"/>
      <c r="AM4020" s="61"/>
      <c r="AN4020" s="61"/>
      <c r="AO4020" s="61"/>
      <c r="AP4020" s="62"/>
      <c r="AQ4020" s="61"/>
      <c r="AR4020" s="61"/>
      <c r="AS4020" s="61"/>
      <c r="AT4020" s="61"/>
      <c r="AU4020" s="61"/>
      <c r="AV4020" s="61"/>
      <c r="AW4020" s="60"/>
    </row>
    <row r="4021" s="59" customFormat="1" customHeight="1" spans="1:49">
      <c r="A4021" s="60"/>
      <c r="B4021" s="60"/>
      <c r="C4021" s="60"/>
      <c r="D4021" s="60"/>
      <c r="H4021" s="61"/>
      <c r="I4021" s="61"/>
      <c r="J4021" s="61"/>
      <c r="K4021" s="61"/>
      <c r="L4021" s="61"/>
      <c r="M4021" s="61"/>
      <c r="N4021" s="61"/>
      <c r="O4021" s="61"/>
      <c r="P4021" s="61"/>
      <c r="Q4021" s="61"/>
      <c r="R4021" s="61"/>
      <c r="S4021" s="61"/>
      <c r="T4021" s="61"/>
      <c r="U4021" s="61"/>
      <c r="V4021" s="61"/>
      <c r="W4021" s="61"/>
      <c r="X4021" s="61"/>
      <c r="Y4021" s="61"/>
      <c r="Z4021" s="61"/>
      <c r="AA4021" s="61"/>
      <c r="AB4021" s="61"/>
      <c r="AC4021" s="61"/>
      <c r="AD4021" s="61"/>
      <c r="AE4021" s="61"/>
      <c r="AF4021" s="61"/>
      <c r="AG4021" s="61"/>
      <c r="AH4021" s="61"/>
      <c r="AI4021" s="61"/>
      <c r="AJ4021" s="61"/>
      <c r="AK4021" s="61"/>
      <c r="AL4021" s="61"/>
      <c r="AM4021" s="61"/>
      <c r="AN4021" s="61"/>
      <c r="AO4021" s="61"/>
      <c r="AP4021" s="62"/>
      <c r="AQ4021" s="61"/>
      <c r="AR4021" s="61"/>
      <c r="AS4021" s="61"/>
      <c r="AT4021" s="61"/>
      <c r="AU4021" s="61"/>
      <c r="AV4021" s="61"/>
      <c r="AW4021" s="60"/>
    </row>
    <row r="4022" s="59" customFormat="1" customHeight="1" spans="1:49">
      <c r="A4022" s="60"/>
      <c r="B4022" s="60"/>
      <c r="C4022" s="60"/>
      <c r="D4022" s="60"/>
      <c r="H4022" s="61"/>
      <c r="I4022" s="61"/>
      <c r="J4022" s="61"/>
      <c r="K4022" s="61"/>
      <c r="L4022" s="61"/>
      <c r="M4022" s="61"/>
      <c r="N4022" s="61"/>
      <c r="O4022" s="61"/>
      <c r="P4022" s="61"/>
      <c r="Q4022" s="61"/>
      <c r="R4022" s="61"/>
      <c r="S4022" s="61"/>
      <c r="T4022" s="61"/>
      <c r="U4022" s="61"/>
      <c r="V4022" s="61"/>
      <c r="W4022" s="61"/>
      <c r="X4022" s="61"/>
      <c r="Y4022" s="61"/>
      <c r="Z4022" s="61"/>
      <c r="AA4022" s="61"/>
      <c r="AB4022" s="61"/>
      <c r="AC4022" s="61"/>
      <c r="AD4022" s="61"/>
      <c r="AE4022" s="61"/>
      <c r="AF4022" s="61"/>
      <c r="AG4022" s="61"/>
      <c r="AH4022" s="61"/>
      <c r="AI4022" s="61"/>
      <c r="AJ4022" s="61"/>
      <c r="AK4022" s="61"/>
      <c r="AL4022" s="61"/>
      <c r="AM4022" s="61"/>
      <c r="AN4022" s="61"/>
      <c r="AO4022" s="61"/>
      <c r="AP4022" s="62"/>
      <c r="AQ4022" s="61"/>
      <c r="AR4022" s="61"/>
      <c r="AS4022" s="61"/>
      <c r="AT4022" s="61"/>
      <c r="AU4022" s="61"/>
      <c r="AV4022" s="61"/>
      <c r="AW4022" s="60"/>
    </row>
    <row r="4023" s="59" customFormat="1" customHeight="1" spans="1:49">
      <c r="A4023" s="60"/>
      <c r="B4023" s="60"/>
      <c r="C4023" s="60"/>
      <c r="D4023" s="60"/>
      <c r="H4023" s="61"/>
      <c r="I4023" s="61"/>
      <c r="J4023" s="61"/>
      <c r="K4023" s="61"/>
      <c r="L4023" s="61"/>
      <c r="M4023" s="61"/>
      <c r="N4023" s="61"/>
      <c r="O4023" s="61"/>
      <c r="P4023" s="61"/>
      <c r="Q4023" s="61"/>
      <c r="R4023" s="61"/>
      <c r="S4023" s="61"/>
      <c r="T4023" s="61"/>
      <c r="U4023" s="61"/>
      <c r="V4023" s="61"/>
      <c r="W4023" s="61"/>
      <c r="X4023" s="61"/>
      <c r="Y4023" s="61"/>
      <c r="Z4023" s="61"/>
      <c r="AA4023" s="61"/>
      <c r="AB4023" s="61"/>
      <c r="AC4023" s="61"/>
      <c r="AD4023" s="61"/>
      <c r="AE4023" s="61"/>
      <c r="AF4023" s="61"/>
      <c r="AG4023" s="61"/>
      <c r="AH4023" s="61"/>
      <c r="AI4023" s="61"/>
      <c r="AJ4023" s="61"/>
      <c r="AK4023" s="61"/>
      <c r="AL4023" s="61"/>
      <c r="AM4023" s="61"/>
      <c r="AN4023" s="61"/>
      <c r="AO4023" s="61"/>
      <c r="AP4023" s="62"/>
      <c r="AQ4023" s="61"/>
      <c r="AR4023" s="61"/>
      <c r="AS4023" s="61"/>
      <c r="AT4023" s="61"/>
      <c r="AU4023" s="61"/>
      <c r="AV4023" s="61"/>
      <c r="AW4023" s="60"/>
    </row>
    <row r="4024" s="59" customFormat="1" customHeight="1" spans="1:49">
      <c r="A4024" s="60"/>
      <c r="B4024" s="60"/>
      <c r="C4024" s="60"/>
      <c r="D4024" s="60"/>
      <c r="H4024" s="61"/>
      <c r="I4024" s="61"/>
      <c r="J4024" s="61"/>
      <c r="K4024" s="61"/>
      <c r="L4024" s="61"/>
      <c r="M4024" s="61"/>
      <c r="N4024" s="61"/>
      <c r="O4024" s="61"/>
      <c r="P4024" s="61"/>
      <c r="Q4024" s="61"/>
      <c r="R4024" s="61"/>
      <c r="S4024" s="61"/>
      <c r="T4024" s="61"/>
      <c r="U4024" s="61"/>
      <c r="V4024" s="61"/>
      <c r="W4024" s="61"/>
      <c r="X4024" s="61"/>
      <c r="Y4024" s="61"/>
      <c r="Z4024" s="61"/>
      <c r="AA4024" s="61"/>
      <c r="AB4024" s="61"/>
      <c r="AC4024" s="61"/>
      <c r="AD4024" s="61"/>
      <c r="AE4024" s="61"/>
      <c r="AF4024" s="61"/>
      <c r="AG4024" s="61"/>
      <c r="AH4024" s="61"/>
      <c r="AI4024" s="61"/>
      <c r="AJ4024" s="61"/>
      <c r="AK4024" s="61"/>
      <c r="AL4024" s="61"/>
      <c r="AM4024" s="61"/>
      <c r="AN4024" s="61"/>
      <c r="AO4024" s="61"/>
      <c r="AP4024" s="62"/>
      <c r="AQ4024" s="61"/>
      <c r="AR4024" s="61"/>
      <c r="AS4024" s="61"/>
      <c r="AT4024" s="61"/>
      <c r="AU4024" s="61"/>
      <c r="AV4024" s="61"/>
      <c r="AW4024" s="60"/>
    </row>
    <row r="4025" s="59" customFormat="1" customHeight="1" spans="1:49">
      <c r="A4025" s="60"/>
      <c r="B4025" s="60"/>
      <c r="C4025" s="60"/>
      <c r="D4025" s="60"/>
      <c r="H4025" s="61"/>
      <c r="I4025" s="61"/>
      <c r="J4025" s="61"/>
      <c r="K4025" s="61"/>
      <c r="L4025" s="61"/>
      <c r="M4025" s="61"/>
      <c r="N4025" s="61"/>
      <c r="O4025" s="61"/>
      <c r="P4025" s="61"/>
      <c r="Q4025" s="61"/>
      <c r="R4025" s="61"/>
      <c r="S4025" s="61"/>
      <c r="T4025" s="61"/>
      <c r="U4025" s="61"/>
      <c r="V4025" s="61"/>
      <c r="W4025" s="61"/>
      <c r="X4025" s="61"/>
      <c r="Y4025" s="61"/>
      <c r="Z4025" s="61"/>
      <c r="AA4025" s="61"/>
      <c r="AB4025" s="61"/>
      <c r="AC4025" s="61"/>
      <c r="AD4025" s="61"/>
      <c r="AE4025" s="61"/>
      <c r="AF4025" s="61"/>
      <c r="AG4025" s="61"/>
      <c r="AH4025" s="61"/>
      <c r="AI4025" s="61"/>
      <c r="AJ4025" s="61"/>
      <c r="AK4025" s="61"/>
      <c r="AL4025" s="61"/>
      <c r="AM4025" s="61"/>
      <c r="AN4025" s="61"/>
      <c r="AO4025" s="61"/>
      <c r="AP4025" s="62"/>
      <c r="AQ4025" s="61"/>
      <c r="AR4025" s="61"/>
      <c r="AS4025" s="61"/>
      <c r="AT4025" s="61"/>
      <c r="AU4025" s="61"/>
      <c r="AV4025" s="61"/>
      <c r="AW4025" s="60"/>
    </row>
    <row r="4026" s="59" customFormat="1" customHeight="1" spans="1:49">
      <c r="A4026" s="60"/>
      <c r="B4026" s="60"/>
      <c r="C4026" s="60"/>
      <c r="D4026" s="60"/>
      <c r="H4026" s="61"/>
      <c r="I4026" s="61"/>
      <c r="J4026" s="61"/>
      <c r="K4026" s="61"/>
      <c r="L4026" s="61"/>
      <c r="M4026" s="61"/>
      <c r="N4026" s="61"/>
      <c r="O4026" s="61"/>
      <c r="P4026" s="61"/>
      <c r="Q4026" s="61"/>
      <c r="R4026" s="61"/>
      <c r="S4026" s="61"/>
      <c r="T4026" s="61"/>
      <c r="U4026" s="61"/>
      <c r="V4026" s="61"/>
      <c r="W4026" s="61"/>
      <c r="X4026" s="61"/>
      <c r="Y4026" s="61"/>
      <c r="Z4026" s="61"/>
      <c r="AA4026" s="61"/>
      <c r="AB4026" s="61"/>
      <c r="AC4026" s="61"/>
      <c r="AD4026" s="61"/>
      <c r="AE4026" s="61"/>
      <c r="AF4026" s="61"/>
      <c r="AG4026" s="61"/>
      <c r="AH4026" s="61"/>
      <c r="AI4026" s="61"/>
      <c r="AJ4026" s="61"/>
      <c r="AK4026" s="61"/>
      <c r="AL4026" s="61"/>
      <c r="AM4026" s="61"/>
      <c r="AN4026" s="61"/>
      <c r="AO4026" s="61"/>
      <c r="AP4026" s="62"/>
      <c r="AQ4026" s="61"/>
      <c r="AR4026" s="61"/>
      <c r="AS4026" s="61"/>
      <c r="AT4026" s="61"/>
      <c r="AU4026" s="61"/>
      <c r="AV4026" s="61"/>
      <c r="AW4026" s="60"/>
    </row>
    <row r="4027" s="59" customFormat="1" customHeight="1" spans="1:49">
      <c r="A4027" s="60"/>
      <c r="B4027" s="60"/>
      <c r="C4027" s="60"/>
      <c r="D4027" s="60"/>
      <c r="H4027" s="61"/>
      <c r="I4027" s="61"/>
      <c r="J4027" s="61"/>
      <c r="K4027" s="61"/>
      <c r="L4027" s="61"/>
      <c r="M4027" s="61"/>
      <c r="N4027" s="61"/>
      <c r="O4027" s="61"/>
      <c r="P4027" s="61"/>
      <c r="Q4027" s="61"/>
      <c r="R4027" s="61"/>
      <c r="S4027" s="61"/>
      <c r="T4027" s="61"/>
      <c r="U4027" s="61"/>
      <c r="V4027" s="61"/>
      <c r="W4027" s="61"/>
      <c r="X4027" s="61"/>
      <c r="Y4027" s="61"/>
      <c r="Z4027" s="61"/>
      <c r="AA4027" s="61"/>
      <c r="AB4027" s="61"/>
      <c r="AC4027" s="61"/>
      <c r="AD4027" s="61"/>
      <c r="AE4027" s="61"/>
      <c r="AF4027" s="61"/>
      <c r="AG4027" s="61"/>
      <c r="AH4027" s="61"/>
      <c r="AI4027" s="61"/>
      <c r="AJ4027" s="61"/>
      <c r="AK4027" s="61"/>
      <c r="AL4027" s="61"/>
      <c r="AM4027" s="61"/>
      <c r="AN4027" s="61"/>
      <c r="AO4027" s="61"/>
      <c r="AP4027" s="62"/>
      <c r="AQ4027" s="61"/>
      <c r="AR4027" s="61"/>
      <c r="AS4027" s="61"/>
      <c r="AT4027" s="61"/>
      <c r="AU4027" s="61"/>
      <c r="AV4027" s="61"/>
      <c r="AW4027" s="60"/>
    </row>
    <row r="4028" s="59" customFormat="1" customHeight="1" spans="1:49">
      <c r="A4028" s="60"/>
      <c r="B4028" s="60"/>
      <c r="C4028" s="60"/>
      <c r="D4028" s="60"/>
      <c r="H4028" s="61"/>
      <c r="I4028" s="61"/>
      <c r="J4028" s="61"/>
      <c r="K4028" s="61"/>
      <c r="L4028" s="61"/>
      <c r="M4028" s="61"/>
      <c r="N4028" s="61"/>
      <c r="O4028" s="61"/>
      <c r="P4028" s="61"/>
      <c r="Q4028" s="61"/>
      <c r="R4028" s="61"/>
      <c r="S4028" s="61"/>
      <c r="T4028" s="61"/>
      <c r="U4028" s="61"/>
      <c r="V4028" s="61"/>
      <c r="W4028" s="61"/>
      <c r="X4028" s="61"/>
      <c r="Y4028" s="61"/>
      <c r="Z4028" s="61"/>
      <c r="AA4028" s="61"/>
      <c r="AB4028" s="61"/>
      <c r="AC4028" s="61"/>
      <c r="AD4028" s="61"/>
      <c r="AE4028" s="61"/>
      <c r="AF4028" s="61"/>
      <c r="AG4028" s="61"/>
      <c r="AH4028" s="61"/>
      <c r="AI4028" s="61"/>
      <c r="AJ4028" s="61"/>
      <c r="AK4028" s="61"/>
      <c r="AL4028" s="61"/>
      <c r="AM4028" s="61"/>
      <c r="AN4028" s="61"/>
      <c r="AO4028" s="61"/>
      <c r="AP4028" s="62"/>
      <c r="AQ4028" s="61"/>
      <c r="AR4028" s="61"/>
      <c r="AS4028" s="61"/>
      <c r="AT4028" s="61"/>
      <c r="AU4028" s="61"/>
      <c r="AV4028" s="61"/>
      <c r="AW4028" s="60"/>
    </row>
    <row r="4029" s="59" customFormat="1" customHeight="1" spans="1:49">
      <c r="A4029" s="60"/>
      <c r="B4029" s="60"/>
      <c r="C4029" s="60"/>
      <c r="D4029" s="60"/>
      <c r="H4029" s="61"/>
      <c r="I4029" s="61"/>
      <c r="J4029" s="61"/>
      <c r="K4029" s="61"/>
      <c r="L4029" s="61"/>
      <c r="M4029" s="61"/>
      <c r="N4029" s="61"/>
      <c r="O4029" s="61"/>
      <c r="P4029" s="61"/>
      <c r="Q4029" s="61"/>
      <c r="R4029" s="61"/>
      <c r="S4029" s="61"/>
      <c r="T4029" s="61"/>
      <c r="U4029" s="61"/>
      <c r="V4029" s="61"/>
      <c r="W4029" s="61"/>
      <c r="X4029" s="61"/>
      <c r="Y4029" s="61"/>
      <c r="Z4029" s="61"/>
      <c r="AA4029" s="61"/>
      <c r="AB4029" s="61"/>
      <c r="AC4029" s="61"/>
      <c r="AD4029" s="61"/>
      <c r="AE4029" s="61"/>
      <c r="AF4029" s="61"/>
      <c r="AG4029" s="61"/>
      <c r="AH4029" s="61"/>
      <c r="AI4029" s="61"/>
      <c r="AJ4029" s="61"/>
      <c r="AK4029" s="61"/>
      <c r="AL4029" s="61"/>
      <c r="AM4029" s="61"/>
      <c r="AN4029" s="61"/>
      <c r="AO4029" s="61"/>
      <c r="AP4029" s="62"/>
      <c r="AQ4029" s="61"/>
      <c r="AR4029" s="61"/>
      <c r="AS4029" s="61"/>
      <c r="AT4029" s="61"/>
      <c r="AU4029" s="61"/>
      <c r="AV4029" s="61"/>
      <c r="AW4029" s="60"/>
    </row>
    <row r="4030" s="59" customFormat="1" customHeight="1" spans="1:49">
      <c r="A4030" s="60"/>
      <c r="B4030" s="60"/>
      <c r="C4030" s="60"/>
      <c r="D4030" s="60"/>
      <c r="H4030" s="61"/>
      <c r="I4030" s="61"/>
      <c r="J4030" s="61"/>
      <c r="K4030" s="61"/>
      <c r="L4030" s="61"/>
      <c r="M4030" s="61"/>
      <c r="N4030" s="61"/>
      <c r="O4030" s="61"/>
      <c r="P4030" s="61"/>
      <c r="Q4030" s="61"/>
      <c r="R4030" s="61"/>
      <c r="S4030" s="61"/>
      <c r="T4030" s="61"/>
      <c r="U4030" s="61"/>
      <c r="V4030" s="61"/>
      <c r="W4030" s="61"/>
      <c r="X4030" s="61"/>
      <c r="Y4030" s="61"/>
      <c r="Z4030" s="61"/>
      <c r="AA4030" s="61"/>
      <c r="AB4030" s="61"/>
      <c r="AC4030" s="61"/>
      <c r="AD4030" s="61"/>
      <c r="AE4030" s="61"/>
      <c r="AF4030" s="61"/>
      <c r="AG4030" s="61"/>
      <c r="AH4030" s="61"/>
      <c r="AI4030" s="61"/>
      <c r="AJ4030" s="61"/>
      <c r="AK4030" s="61"/>
      <c r="AL4030" s="61"/>
      <c r="AM4030" s="61"/>
      <c r="AN4030" s="61"/>
      <c r="AO4030" s="61"/>
      <c r="AP4030" s="62"/>
      <c r="AQ4030" s="61"/>
      <c r="AR4030" s="61"/>
      <c r="AS4030" s="61"/>
      <c r="AT4030" s="61"/>
      <c r="AU4030" s="61"/>
      <c r="AV4030" s="61"/>
      <c r="AW4030" s="60"/>
    </row>
    <row r="4031" s="59" customFormat="1" customHeight="1" spans="1:49">
      <c r="A4031" s="60"/>
      <c r="B4031" s="60"/>
      <c r="C4031" s="60"/>
      <c r="D4031" s="60"/>
      <c r="H4031" s="61"/>
      <c r="I4031" s="61"/>
      <c r="J4031" s="61"/>
      <c r="K4031" s="61"/>
      <c r="L4031" s="61"/>
      <c r="M4031" s="61"/>
      <c r="N4031" s="61"/>
      <c r="O4031" s="61"/>
      <c r="P4031" s="61"/>
      <c r="Q4031" s="61"/>
      <c r="R4031" s="61"/>
      <c r="S4031" s="61"/>
      <c r="T4031" s="61"/>
      <c r="U4031" s="61"/>
      <c r="V4031" s="61"/>
      <c r="W4031" s="61"/>
      <c r="X4031" s="61"/>
      <c r="Y4031" s="61"/>
      <c r="Z4031" s="61"/>
      <c r="AA4031" s="61"/>
      <c r="AB4031" s="61"/>
      <c r="AC4031" s="61"/>
      <c r="AD4031" s="61"/>
      <c r="AE4031" s="61"/>
      <c r="AF4031" s="61"/>
      <c r="AG4031" s="61"/>
      <c r="AH4031" s="61"/>
      <c r="AI4031" s="61"/>
      <c r="AJ4031" s="61"/>
      <c r="AK4031" s="61"/>
      <c r="AL4031" s="61"/>
      <c r="AM4031" s="61"/>
      <c r="AN4031" s="61"/>
      <c r="AO4031" s="61"/>
      <c r="AP4031" s="62"/>
      <c r="AQ4031" s="61"/>
      <c r="AR4031" s="61"/>
      <c r="AS4031" s="61"/>
      <c r="AT4031" s="61"/>
      <c r="AU4031" s="61"/>
      <c r="AV4031" s="61"/>
      <c r="AW4031" s="60"/>
    </row>
    <row r="4032" s="59" customFormat="1" customHeight="1" spans="1:49">
      <c r="A4032" s="60"/>
      <c r="B4032" s="60"/>
      <c r="C4032" s="60"/>
      <c r="D4032" s="60"/>
      <c r="H4032" s="61"/>
      <c r="I4032" s="61"/>
      <c r="J4032" s="61"/>
      <c r="K4032" s="61"/>
      <c r="L4032" s="61"/>
      <c r="M4032" s="61"/>
      <c r="N4032" s="61"/>
      <c r="O4032" s="61"/>
      <c r="P4032" s="61"/>
      <c r="Q4032" s="61"/>
      <c r="R4032" s="61"/>
      <c r="S4032" s="61"/>
      <c r="T4032" s="61"/>
      <c r="U4032" s="61"/>
      <c r="V4032" s="61"/>
      <c r="W4032" s="61"/>
      <c r="X4032" s="61"/>
      <c r="Y4032" s="61"/>
      <c r="Z4032" s="61"/>
      <c r="AA4032" s="61"/>
      <c r="AB4032" s="61"/>
      <c r="AC4032" s="61"/>
      <c r="AD4032" s="61"/>
      <c r="AE4032" s="61"/>
      <c r="AF4032" s="61"/>
      <c r="AG4032" s="61"/>
      <c r="AH4032" s="61"/>
      <c r="AI4032" s="61"/>
      <c r="AJ4032" s="61"/>
      <c r="AK4032" s="61"/>
      <c r="AL4032" s="61"/>
      <c r="AM4032" s="61"/>
      <c r="AN4032" s="61"/>
      <c r="AO4032" s="61"/>
      <c r="AP4032" s="62"/>
      <c r="AQ4032" s="61"/>
      <c r="AR4032" s="61"/>
      <c r="AS4032" s="61"/>
      <c r="AT4032" s="61"/>
      <c r="AU4032" s="61"/>
      <c r="AV4032" s="61"/>
      <c r="AW4032" s="60"/>
    </row>
    <row r="4033" s="59" customFormat="1" customHeight="1" spans="1:49">
      <c r="A4033" s="60"/>
      <c r="B4033" s="60"/>
      <c r="C4033" s="60"/>
      <c r="D4033" s="60"/>
      <c r="H4033" s="61"/>
      <c r="I4033" s="61"/>
      <c r="J4033" s="61"/>
      <c r="K4033" s="61"/>
      <c r="L4033" s="61"/>
      <c r="M4033" s="61"/>
      <c r="N4033" s="61"/>
      <c r="O4033" s="61"/>
      <c r="P4033" s="61"/>
      <c r="Q4033" s="61"/>
      <c r="R4033" s="61"/>
      <c r="S4033" s="61"/>
      <c r="T4033" s="61"/>
      <c r="U4033" s="61"/>
      <c r="V4033" s="61"/>
      <c r="W4033" s="61"/>
      <c r="X4033" s="61"/>
      <c r="Y4033" s="61"/>
      <c r="Z4033" s="61"/>
      <c r="AA4033" s="61"/>
      <c r="AB4033" s="61"/>
      <c r="AC4033" s="61"/>
      <c r="AD4033" s="61"/>
      <c r="AE4033" s="61"/>
      <c r="AF4033" s="61"/>
      <c r="AG4033" s="61"/>
      <c r="AH4033" s="61"/>
      <c r="AI4033" s="61"/>
      <c r="AJ4033" s="61"/>
      <c r="AK4033" s="61"/>
      <c r="AL4033" s="61"/>
      <c r="AM4033" s="61"/>
      <c r="AN4033" s="61"/>
      <c r="AO4033" s="61"/>
      <c r="AP4033" s="62"/>
      <c r="AQ4033" s="61"/>
      <c r="AR4033" s="61"/>
      <c r="AS4033" s="61"/>
      <c r="AT4033" s="61"/>
      <c r="AU4033" s="61"/>
      <c r="AV4033" s="61"/>
      <c r="AW4033" s="60"/>
    </row>
    <row r="4034" s="59" customFormat="1" customHeight="1" spans="1:49">
      <c r="A4034" s="60"/>
      <c r="B4034" s="60"/>
      <c r="C4034" s="60"/>
      <c r="D4034" s="60"/>
      <c r="H4034" s="61"/>
      <c r="I4034" s="61"/>
      <c r="J4034" s="61"/>
      <c r="K4034" s="61"/>
      <c r="L4034" s="61"/>
      <c r="M4034" s="61"/>
      <c r="N4034" s="61"/>
      <c r="O4034" s="61"/>
      <c r="P4034" s="61"/>
      <c r="Q4034" s="61"/>
      <c r="R4034" s="61"/>
      <c r="S4034" s="61"/>
      <c r="T4034" s="61"/>
      <c r="U4034" s="61"/>
      <c r="V4034" s="61"/>
      <c r="W4034" s="61"/>
      <c r="X4034" s="61"/>
      <c r="Y4034" s="61"/>
      <c r="Z4034" s="61"/>
      <c r="AA4034" s="61"/>
      <c r="AB4034" s="61"/>
      <c r="AC4034" s="61"/>
      <c r="AD4034" s="61"/>
      <c r="AE4034" s="61"/>
      <c r="AF4034" s="61"/>
      <c r="AG4034" s="61"/>
      <c r="AH4034" s="61"/>
      <c r="AI4034" s="61"/>
      <c r="AJ4034" s="61"/>
      <c r="AK4034" s="61"/>
      <c r="AL4034" s="61"/>
      <c r="AM4034" s="61"/>
      <c r="AN4034" s="61"/>
      <c r="AO4034" s="61"/>
      <c r="AP4034" s="62"/>
      <c r="AQ4034" s="61"/>
      <c r="AR4034" s="61"/>
      <c r="AS4034" s="61"/>
      <c r="AT4034" s="61"/>
      <c r="AU4034" s="61"/>
      <c r="AV4034" s="61"/>
      <c r="AW4034" s="60"/>
    </row>
    <row r="4035" s="59" customFormat="1" customHeight="1" spans="1:49">
      <c r="A4035" s="60"/>
      <c r="B4035" s="60"/>
      <c r="C4035" s="60"/>
      <c r="D4035" s="60"/>
      <c r="H4035" s="61"/>
      <c r="I4035" s="61"/>
      <c r="J4035" s="61"/>
      <c r="K4035" s="61"/>
      <c r="L4035" s="61"/>
      <c r="M4035" s="61"/>
      <c r="N4035" s="61"/>
      <c r="O4035" s="61"/>
      <c r="P4035" s="61"/>
      <c r="Q4035" s="61"/>
      <c r="R4035" s="61"/>
      <c r="S4035" s="61"/>
      <c r="T4035" s="61"/>
      <c r="U4035" s="61"/>
      <c r="V4035" s="61"/>
      <c r="W4035" s="61"/>
      <c r="X4035" s="61"/>
      <c r="Y4035" s="61"/>
      <c r="Z4035" s="61"/>
      <c r="AA4035" s="61"/>
      <c r="AB4035" s="61"/>
      <c r="AC4035" s="61"/>
      <c r="AD4035" s="61"/>
      <c r="AE4035" s="61"/>
      <c r="AF4035" s="61"/>
      <c r="AG4035" s="61"/>
      <c r="AH4035" s="61"/>
      <c r="AI4035" s="61"/>
      <c r="AJ4035" s="61"/>
      <c r="AK4035" s="61"/>
      <c r="AL4035" s="61"/>
      <c r="AM4035" s="61"/>
      <c r="AN4035" s="61"/>
      <c r="AO4035" s="61"/>
      <c r="AP4035" s="62"/>
      <c r="AQ4035" s="61"/>
      <c r="AR4035" s="61"/>
      <c r="AS4035" s="61"/>
      <c r="AT4035" s="61"/>
      <c r="AU4035" s="61"/>
      <c r="AV4035" s="61"/>
      <c r="AW4035" s="60"/>
    </row>
    <row r="4036" s="59" customFormat="1" customHeight="1" spans="1:49">
      <c r="A4036" s="60"/>
      <c r="B4036" s="60"/>
      <c r="C4036" s="60"/>
      <c r="D4036" s="60"/>
      <c r="H4036" s="61"/>
      <c r="I4036" s="61"/>
      <c r="J4036" s="61"/>
      <c r="K4036" s="61"/>
      <c r="L4036" s="61"/>
      <c r="M4036" s="61"/>
      <c r="N4036" s="61"/>
      <c r="O4036" s="61"/>
      <c r="P4036" s="61"/>
      <c r="Q4036" s="61"/>
      <c r="R4036" s="61"/>
      <c r="S4036" s="61"/>
      <c r="T4036" s="61"/>
      <c r="U4036" s="61"/>
      <c r="V4036" s="61"/>
      <c r="W4036" s="61"/>
      <c r="X4036" s="61"/>
      <c r="Y4036" s="61"/>
      <c r="Z4036" s="61"/>
      <c r="AA4036" s="61"/>
      <c r="AB4036" s="61"/>
      <c r="AC4036" s="61"/>
      <c r="AD4036" s="61"/>
      <c r="AE4036" s="61"/>
      <c r="AF4036" s="61"/>
      <c r="AG4036" s="61"/>
      <c r="AH4036" s="61"/>
      <c r="AI4036" s="61"/>
      <c r="AJ4036" s="61"/>
      <c r="AK4036" s="61"/>
      <c r="AL4036" s="61"/>
      <c r="AM4036" s="61"/>
      <c r="AN4036" s="61"/>
      <c r="AO4036" s="61"/>
      <c r="AP4036" s="62"/>
      <c r="AQ4036" s="61"/>
      <c r="AR4036" s="61"/>
      <c r="AS4036" s="61"/>
      <c r="AT4036" s="61"/>
      <c r="AU4036" s="61"/>
      <c r="AV4036" s="61"/>
      <c r="AW4036" s="60"/>
    </row>
    <row r="4037" s="59" customFormat="1" customHeight="1" spans="1:49">
      <c r="A4037" s="60"/>
      <c r="B4037" s="60"/>
      <c r="C4037" s="60"/>
      <c r="D4037" s="60"/>
      <c r="H4037" s="61"/>
      <c r="I4037" s="61"/>
      <c r="J4037" s="61"/>
      <c r="K4037" s="61"/>
      <c r="L4037" s="61"/>
      <c r="M4037" s="61"/>
      <c r="N4037" s="61"/>
      <c r="O4037" s="61"/>
      <c r="P4037" s="61"/>
      <c r="Q4037" s="61"/>
      <c r="R4037" s="61"/>
      <c r="S4037" s="61"/>
      <c r="T4037" s="61"/>
      <c r="U4037" s="61"/>
      <c r="V4037" s="61"/>
      <c r="W4037" s="61"/>
      <c r="X4037" s="61"/>
      <c r="Y4037" s="61"/>
      <c r="Z4037" s="61"/>
      <c r="AA4037" s="61"/>
      <c r="AB4037" s="61"/>
      <c r="AC4037" s="61"/>
      <c r="AD4037" s="61"/>
      <c r="AE4037" s="61"/>
      <c r="AF4037" s="61"/>
      <c r="AG4037" s="61"/>
      <c r="AH4037" s="61"/>
      <c r="AI4037" s="61"/>
      <c r="AJ4037" s="61"/>
      <c r="AK4037" s="61"/>
      <c r="AL4037" s="61"/>
      <c r="AM4037" s="61"/>
      <c r="AN4037" s="61"/>
      <c r="AO4037" s="61"/>
      <c r="AP4037" s="62"/>
      <c r="AQ4037" s="61"/>
      <c r="AR4037" s="61"/>
      <c r="AS4037" s="61"/>
      <c r="AT4037" s="61"/>
      <c r="AU4037" s="61"/>
      <c r="AV4037" s="61"/>
      <c r="AW4037" s="60"/>
    </row>
    <row r="4038" s="59" customFormat="1" customHeight="1" spans="1:49">
      <c r="A4038" s="60"/>
      <c r="B4038" s="60"/>
      <c r="C4038" s="60"/>
      <c r="D4038" s="60"/>
      <c r="H4038" s="61"/>
      <c r="I4038" s="61"/>
      <c r="J4038" s="61"/>
      <c r="K4038" s="61"/>
      <c r="L4038" s="61"/>
      <c r="M4038" s="61"/>
      <c r="N4038" s="61"/>
      <c r="O4038" s="61"/>
      <c r="P4038" s="61"/>
      <c r="Q4038" s="61"/>
      <c r="R4038" s="61"/>
      <c r="S4038" s="61"/>
      <c r="T4038" s="61"/>
      <c r="U4038" s="61"/>
      <c r="V4038" s="61"/>
      <c r="W4038" s="61"/>
      <c r="X4038" s="61"/>
      <c r="Y4038" s="61"/>
      <c r="Z4038" s="61"/>
      <c r="AA4038" s="61"/>
      <c r="AB4038" s="61"/>
      <c r="AC4038" s="61"/>
      <c r="AD4038" s="61"/>
      <c r="AE4038" s="61"/>
      <c r="AF4038" s="61"/>
      <c r="AG4038" s="61"/>
      <c r="AH4038" s="61"/>
      <c r="AI4038" s="61"/>
      <c r="AJ4038" s="61"/>
      <c r="AK4038" s="61"/>
      <c r="AL4038" s="61"/>
      <c r="AM4038" s="61"/>
      <c r="AN4038" s="61"/>
      <c r="AO4038" s="61"/>
      <c r="AP4038" s="62"/>
      <c r="AQ4038" s="61"/>
      <c r="AR4038" s="61"/>
      <c r="AS4038" s="61"/>
      <c r="AT4038" s="61"/>
      <c r="AU4038" s="61"/>
      <c r="AV4038" s="61"/>
      <c r="AW4038" s="60"/>
    </row>
    <row r="4039" s="59" customFormat="1" customHeight="1" spans="1:49">
      <c r="A4039" s="60"/>
      <c r="B4039" s="60"/>
      <c r="C4039" s="60"/>
      <c r="D4039" s="60"/>
      <c r="H4039" s="61"/>
      <c r="I4039" s="61"/>
      <c r="J4039" s="61"/>
      <c r="K4039" s="61"/>
      <c r="L4039" s="61"/>
      <c r="M4039" s="61"/>
      <c r="N4039" s="61"/>
      <c r="O4039" s="61"/>
      <c r="P4039" s="61"/>
      <c r="Q4039" s="61"/>
      <c r="R4039" s="61"/>
      <c r="S4039" s="61"/>
      <c r="T4039" s="61"/>
      <c r="U4039" s="61"/>
      <c r="V4039" s="61"/>
      <c r="W4039" s="61"/>
      <c r="X4039" s="61"/>
      <c r="Y4039" s="61"/>
      <c r="Z4039" s="61"/>
      <c r="AA4039" s="61"/>
      <c r="AB4039" s="61"/>
      <c r="AC4039" s="61"/>
      <c r="AD4039" s="61"/>
      <c r="AE4039" s="61"/>
      <c r="AF4039" s="61"/>
      <c r="AG4039" s="61"/>
      <c r="AH4039" s="61"/>
      <c r="AI4039" s="61"/>
      <c r="AJ4039" s="61"/>
      <c r="AK4039" s="61"/>
      <c r="AL4039" s="61"/>
      <c r="AM4039" s="61"/>
      <c r="AN4039" s="61"/>
      <c r="AO4039" s="61"/>
      <c r="AP4039" s="62"/>
      <c r="AQ4039" s="61"/>
      <c r="AR4039" s="61"/>
      <c r="AS4039" s="61"/>
      <c r="AT4039" s="61"/>
      <c r="AU4039" s="61"/>
      <c r="AV4039" s="61"/>
      <c r="AW4039" s="60"/>
    </row>
    <row r="4040" s="59" customFormat="1" customHeight="1" spans="1:49">
      <c r="A4040" s="60"/>
      <c r="B4040" s="60"/>
      <c r="C4040" s="60"/>
      <c r="D4040" s="60"/>
      <c r="H4040" s="61"/>
      <c r="I4040" s="61"/>
      <c r="J4040" s="61"/>
      <c r="K4040" s="61"/>
      <c r="L4040" s="61"/>
      <c r="M4040" s="61"/>
      <c r="N4040" s="61"/>
      <c r="O4040" s="61"/>
      <c r="P4040" s="61"/>
      <c r="Q4040" s="61"/>
      <c r="R4040" s="61"/>
      <c r="S4040" s="61"/>
      <c r="T4040" s="61"/>
      <c r="U4040" s="61"/>
      <c r="V4040" s="61"/>
      <c r="W4040" s="61"/>
      <c r="X4040" s="61"/>
      <c r="Y4040" s="61"/>
      <c r="Z4040" s="61"/>
      <c r="AA4040" s="61"/>
      <c r="AB4040" s="61"/>
      <c r="AC4040" s="61"/>
      <c r="AD4040" s="61"/>
      <c r="AE4040" s="61"/>
      <c r="AF4040" s="61"/>
      <c r="AG4040" s="61"/>
      <c r="AH4040" s="61"/>
      <c r="AI4040" s="61"/>
      <c r="AJ4040" s="61"/>
      <c r="AK4040" s="61"/>
      <c r="AL4040" s="61"/>
      <c r="AM4040" s="61"/>
      <c r="AN4040" s="61"/>
      <c r="AO4040" s="61"/>
      <c r="AP4040" s="62"/>
      <c r="AQ4040" s="61"/>
      <c r="AR4040" s="61"/>
      <c r="AS4040" s="61"/>
      <c r="AT4040" s="61"/>
      <c r="AU4040" s="61"/>
      <c r="AV4040" s="61"/>
      <c r="AW4040" s="60"/>
    </row>
    <row r="4041" s="59" customFormat="1" customHeight="1" spans="1:49">
      <c r="A4041" s="60"/>
      <c r="B4041" s="60"/>
      <c r="C4041" s="60"/>
      <c r="D4041" s="60"/>
      <c r="H4041" s="61"/>
      <c r="I4041" s="61"/>
      <c r="J4041" s="61"/>
      <c r="K4041" s="61"/>
      <c r="L4041" s="61"/>
      <c r="M4041" s="61"/>
      <c r="N4041" s="61"/>
      <c r="O4041" s="61"/>
      <c r="P4041" s="61"/>
      <c r="Q4041" s="61"/>
      <c r="R4041" s="61"/>
      <c r="S4041" s="61"/>
      <c r="T4041" s="61"/>
      <c r="U4041" s="61"/>
      <c r="V4041" s="61"/>
      <c r="W4041" s="61"/>
      <c r="X4041" s="61"/>
      <c r="Y4041" s="61"/>
      <c r="Z4041" s="61"/>
      <c r="AA4041" s="61"/>
      <c r="AB4041" s="61"/>
      <c r="AC4041" s="61"/>
      <c r="AD4041" s="61"/>
      <c r="AE4041" s="61"/>
      <c r="AF4041" s="61"/>
      <c r="AG4041" s="61"/>
      <c r="AH4041" s="61"/>
      <c r="AI4041" s="61"/>
      <c r="AJ4041" s="61"/>
      <c r="AK4041" s="61"/>
      <c r="AL4041" s="61"/>
      <c r="AM4041" s="61"/>
      <c r="AN4041" s="61"/>
      <c r="AO4041" s="61"/>
      <c r="AP4041" s="62"/>
      <c r="AQ4041" s="61"/>
      <c r="AR4041" s="61"/>
      <c r="AS4041" s="61"/>
      <c r="AT4041" s="61"/>
      <c r="AU4041" s="61"/>
      <c r="AV4041" s="61"/>
      <c r="AW4041" s="60"/>
    </row>
    <row r="4042" s="59" customFormat="1" customHeight="1" spans="1:49">
      <c r="A4042" s="60"/>
      <c r="B4042" s="60"/>
      <c r="C4042" s="60"/>
      <c r="D4042" s="60"/>
      <c r="H4042" s="61"/>
      <c r="I4042" s="61"/>
      <c r="J4042" s="61"/>
      <c r="K4042" s="61"/>
      <c r="L4042" s="61"/>
      <c r="M4042" s="61"/>
      <c r="N4042" s="61"/>
      <c r="O4042" s="61"/>
      <c r="P4042" s="61"/>
      <c r="Q4042" s="61"/>
      <c r="R4042" s="61"/>
      <c r="S4042" s="61"/>
      <c r="T4042" s="61"/>
      <c r="U4042" s="61"/>
      <c r="V4042" s="61"/>
      <c r="W4042" s="61"/>
      <c r="X4042" s="61"/>
      <c r="Y4042" s="61"/>
      <c r="Z4042" s="61"/>
      <c r="AA4042" s="61"/>
      <c r="AB4042" s="61"/>
      <c r="AC4042" s="61"/>
      <c r="AD4042" s="61"/>
      <c r="AE4042" s="61"/>
      <c r="AF4042" s="61"/>
      <c r="AG4042" s="61"/>
      <c r="AH4042" s="61"/>
      <c r="AI4042" s="61"/>
      <c r="AJ4042" s="61"/>
      <c r="AK4042" s="61"/>
      <c r="AL4042" s="61"/>
      <c r="AM4042" s="61"/>
      <c r="AN4042" s="61"/>
      <c r="AO4042" s="61"/>
      <c r="AP4042" s="62"/>
      <c r="AQ4042" s="61"/>
      <c r="AR4042" s="61"/>
      <c r="AS4042" s="61"/>
      <c r="AT4042" s="61"/>
      <c r="AU4042" s="61"/>
      <c r="AV4042" s="61"/>
      <c r="AW4042" s="60"/>
    </row>
    <row r="4043" s="59" customFormat="1" customHeight="1" spans="1:49">
      <c r="A4043" s="60"/>
      <c r="B4043" s="60"/>
      <c r="C4043" s="60"/>
      <c r="D4043" s="60"/>
      <c r="H4043" s="61"/>
      <c r="I4043" s="61"/>
      <c r="J4043" s="61"/>
      <c r="K4043" s="61"/>
      <c r="L4043" s="61"/>
      <c r="M4043" s="61"/>
      <c r="N4043" s="61"/>
      <c r="O4043" s="61"/>
      <c r="P4043" s="61"/>
      <c r="Q4043" s="61"/>
      <c r="R4043" s="61"/>
      <c r="S4043" s="61"/>
      <c r="T4043" s="61"/>
      <c r="U4043" s="61"/>
      <c r="V4043" s="61"/>
      <c r="W4043" s="61"/>
      <c r="X4043" s="61"/>
      <c r="Y4043" s="61"/>
      <c r="Z4043" s="61"/>
      <c r="AA4043" s="61"/>
      <c r="AB4043" s="61"/>
      <c r="AC4043" s="61"/>
      <c r="AD4043" s="61"/>
      <c r="AE4043" s="61"/>
      <c r="AF4043" s="61"/>
      <c r="AG4043" s="61"/>
      <c r="AH4043" s="61"/>
      <c r="AI4043" s="61"/>
      <c r="AJ4043" s="61"/>
      <c r="AK4043" s="61"/>
      <c r="AL4043" s="61"/>
      <c r="AM4043" s="61"/>
      <c r="AN4043" s="61"/>
      <c r="AO4043" s="61"/>
      <c r="AP4043" s="62"/>
      <c r="AQ4043" s="61"/>
      <c r="AR4043" s="61"/>
      <c r="AS4043" s="61"/>
      <c r="AT4043" s="61"/>
      <c r="AU4043" s="61"/>
      <c r="AV4043" s="61"/>
      <c r="AW4043" s="60"/>
    </row>
    <row r="4044" s="59" customFormat="1" customHeight="1" spans="1:49">
      <c r="A4044" s="60"/>
      <c r="B4044" s="60"/>
      <c r="C4044" s="60"/>
      <c r="D4044" s="60"/>
      <c r="H4044" s="61"/>
      <c r="I4044" s="61"/>
      <c r="J4044" s="61"/>
      <c r="K4044" s="61"/>
      <c r="L4044" s="61"/>
      <c r="M4044" s="61"/>
      <c r="N4044" s="61"/>
      <c r="O4044" s="61"/>
      <c r="P4044" s="61"/>
      <c r="Q4044" s="61"/>
      <c r="R4044" s="61"/>
      <c r="S4044" s="61"/>
      <c r="T4044" s="61"/>
      <c r="U4044" s="61"/>
      <c r="V4044" s="61"/>
      <c r="W4044" s="61"/>
      <c r="X4044" s="61"/>
      <c r="Y4044" s="61"/>
      <c r="Z4044" s="61"/>
      <c r="AA4044" s="61"/>
      <c r="AB4044" s="61"/>
      <c r="AC4044" s="61"/>
      <c r="AD4044" s="61"/>
      <c r="AE4044" s="61"/>
      <c r="AF4044" s="61"/>
      <c r="AG4044" s="61"/>
      <c r="AH4044" s="61"/>
      <c r="AI4044" s="61"/>
      <c r="AJ4044" s="61"/>
      <c r="AK4044" s="61"/>
      <c r="AL4044" s="61"/>
      <c r="AM4044" s="61"/>
      <c r="AN4044" s="61"/>
      <c r="AO4044" s="61"/>
      <c r="AP4044" s="62"/>
      <c r="AQ4044" s="61"/>
      <c r="AR4044" s="61"/>
      <c r="AS4044" s="61"/>
      <c r="AT4044" s="61"/>
      <c r="AU4044" s="61"/>
      <c r="AV4044" s="61"/>
      <c r="AW4044" s="60"/>
    </row>
    <row r="4045" s="59" customFormat="1" customHeight="1" spans="1:49">
      <c r="A4045" s="60"/>
      <c r="B4045" s="60"/>
      <c r="C4045" s="60"/>
      <c r="D4045" s="60"/>
      <c r="H4045" s="61"/>
      <c r="I4045" s="61"/>
      <c r="J4045" s="61"/>
      <c r="K4045" s="61"/>
      <c r="L4045" s="61"/>
      <c r="M4045" s="61"/>
      <c r="N4045" s="61"/>
      <c r="O4045" s="61"/>
      <c r="P4045" s="61"/>
      <c r="Q4045" s="61"/>
      <c r="R4045" s="61"/>
      <c r="S4045" s="61"/>
      <c r="T4045" s="61"/>
      <c r="U4045" s="61"/>
      <c r="V4045" s="61"/>
      <c r="W4045" s="61"/>
      <c r="X4045" s="61"/>
      <c r="Y4045" s="61"/>
      <c r="Z4045" s="61"/>
      <c r="AA4045" s="61"/>
      <c r="AB4045" s="61"/>
      <c r="AC4045" s="61"/>
      <c r="AD4045" s="61"/>
      <c r="AE4045" s="61"/>
      <c r="AF4045" s="61"/>
      <c r="AG4045" s="61"/>
      <c r="AH4045" s="61"/>
      <c r="AI4045" s="61"/>
      <c r="AJ4045" s="61"/>
      <c r="AK4045" s="61"/>
      <c r="AL4045" s="61"/>
      <c r="AM4045" s="61"/>
      <c r="AN4045" s="61"/>
      <c r="AO4045" s="61"/>
      <c r="AP4045" s="62"/>
      <c r="AQ4045" s="61"/>
      <c r="AR4045" s="61"/>
      <c r="AS4045" s="61"/>
      <c r="AT4045" s="61"/>
      <c r="AU4045" s="61"/>
      <c r="AV4045" s="61"/>
      <c r="AW4045" s="60"/>
    </row>
    <row r="4046" s="59" customFormat="1" customHeight="1" spans="1:49">
      <c r="A4046" s="60"/>
      <c r="B4046" s="60"/>
      <c r="C4046" s="60"/>
      <c r="D4046" s="60"/>
      <c r="H4046" s="61"/>
      <c r="I4046" s="61"/>
      <c r="J4046" s="61"/>
      <c r="K4046" s="61"/>
      <c r="L4046" s="61"/>
      <c r="M4046" s="61"/>
      <c r="N4046" s="61"/>
      <c r="O4046" s="61"/>
      <c r="P4046" s="61"/>
      <c r="Q4046" s="61"/>
      <c r="R4046" s="61"/>
      <c r="S4046" s="61"/>
      <c r="T4046" s="61"/>
      <c r="U4046" s="61"/>
      <c r="V4046" s="61"/>
      <c r="W4046" s="61"/>
      <c r="X4046" s="61"/>
      <c r="Y4046" s="61"/>
      <c r="Z4046" s="61"/>
      <c r="AA4046" s="61"/>
      <c r="AB4046" s="61"/>
      <c r="AC4046" s="61"/>
      <c r="AD4046" s="61"/>
      <c r="AE4046" s="61"/>
      <c r="AF4046" s="61"/>
      <c r="AG4046" s="61"/>
      <c r="AH4046" s="61"/>
      <c r="AI4046" s="61"/>
      <c r="AJ4046" s="61"/>
      <c r="AK4046" s="61"/>
      <c r="AL4046" s="61"/>
      <c r="AM4046" s="61"/>
      <c r="AN4046" s="61"/>
      <c r="AO4046" s="61"/>
      <c r="AP4046" s="62"/>
      <c r="AQ4046" s="61"/>
      <c r="AR4046" s="61"/>
      <c r="AS4046" s="61"/>
      <c r="AT4046" s="61"/>
      <c r="AU4046" s="61"/>
      <c r="AV4046" s="61"/>
      <c r="AW4046" s="60"/>
    </row>
    <row r="4047" s="59" customFormat="1" customHeight="1" spans="1:49">
      <c r="A4047" s="60"/>
      <c r="B4047" s="60"/>
      <c r="C4047" s="60"/>
      <c r="D4047" s="60"/>
      <c r="H4047" s="61"/>
      <c r="I4047" s="61"/>
      <c r="J4047" s="61"/>
      <c r="K4047" s="61"/>
      <c r="L4047" s="61"/>
      <c r="M4047" s="61"/>
      <c r="N4047" s="61"/>
      <c r="O4047" s="61"/>
      <c r="P4047" s="61"/>
      <c r="Q4047" s="61"/>
      <c r="R4047" s="61"/>
      <c r="S4047" s="61"/>
      <c r="T4047" s="61"/>
      <c r="U4047" s="61"/>
      <c r="V4047" s="61"/>
      <c r="W4047" s="61"/>
      <c r="X4047" s="61"/>
      <c r="Y4047" s="61"/>
      <c r="Z4047" s="61"/>
      <c r="AA4047" s="61"/>
      <c r="AB4047" s="61"/>
      <c r="AC4047" s="61"/>
      <c r="AD4047" s="61"/>
      <c r="AE4047" s="61"/>
      <c r="AF4047" s="61"/>
      <c r="AG4047" s="61"/>
      <c r="AH4047" s="61"/>
      <c r="AI4047" s="61"/>
      <c r="AJ4047" s="61"/>
      <c r="AK4047" s="61"/>
      <c r="AL4047" s="61"/>
      <c r="AM4047" s="61"/>
      <c r="AN4047" s="61"/>
      <c r="AO4047" s="61"/>
      <c r="AP4047" s="62"/>
      <c r="AQ4047" s="61"/>
      <c r="AR4047" s="61"/>
      <c r="AS4047" s="61"/>
      <c r="AT4047" s="61"/>
      <c r="AU4047" s="61"/>
      <c r="AV4047" s="61"/>
      <c r="AW4047" s="60"/>
    </row>
    <row r="4048" s="59" customFormat="1" customHeight="1" spans="1:49">
      <c r="A4048" s="60"/>
      <c r="B4048" s="60"/>
      <c r="C4048" s="60"/>
      <c r="D4048" s="60"/>
      <c r="H4048" s="61"/>
      <c r="I4048" s="61"/>
      <c r="J4048" s="61"/>
      <c r="K4048" s="61"/>
      <c r="L4048" s="61"/>
      <c r="M4048" s="61"/>
      <c r="N4048" s="61"/>
      <c r="O4048" s="61"/>
      <c r="P4048" s="61"/>
      <c r="Q4048" s="61"/>
      <c r="R4048" s="61"/>
      <c r="S4048" s="61"/>
      <c r="T4048" s="61"/>
      <c r="U4048" s="61"/>
      <c r="V4048" s="61"/>
      <c r="W4048" s="61"/>
      <c r="X4048" s="61"/>
      <c r="Y4048" s="61"/>
      <c r="Z4048" s="61"/>
      <c r="AA4048" s="61"/>
      <c r="AB4048" s="61"/>
      <c r="AC4048" s="61"/>
      <c r="AD4048" s="61"/>
      <c r="AE4048" s="61"/>
      <c r="AF4048" s="61"/>
      <c r="AG4048" s="61"/>
      <c r="AH4048" s="61"/>
      <c r="AI4048" s="61"/>
      <c r="AJ4048" s="61"/>
      <c r="AK4048" s="61"/>
      <c r="AL4048" s="61"/>
      <c r="AM4048" s="61"/>
      <c r="AN4048" s="61"/>
      <c r="AO4048" s="61"/>
      <c r="AP4048" s="62"/>
      <c r="AQ4048" s="61"/>
      <c r="AR4048" s="61"/>
      <c r="AS4048" s="61"/>
      <c r="AT4048" s="61"/>
      <c r="AU4048" s="61"/>
      <c r="AV4048" s="61"/>
      <c r="AW4048" s="60"/>
    </row>
    <row r="4049" s="59" customFormat="1" customHeight="1" spans="1:49">
      <c r="A4049" s="60"/>
      <c r="B4049" s="60"/>
      <c r="C4049" s="60"/>
      <c r="D4049" s="60"/>
      <c r="H4049" s="61"/>
      <c r="I4049" s="61"/>
      <c r="J4049" s="61"/>
      <c r="K4049" s="61"/>
      <c r="L4049" s="61"/>
      <c r="M4049" s="61"/>
      <c r="N4049" s="61"/>
      <c r="O4049" s="61"/>
      <c r="P4049" s="61"/>
      <c r="Q4049" s="61"/>
      <c r="R4049" s="61"/>
      <c r="S4049" s="61"/>
      <c r="T4049" s="61"/>
      <c r="U4049" s="61"/>
      <c r="V4049" s="61"/>
      <c r="W4049" s="61"/>
      <c r="X4049" s="61"/>
      <c r="Y4049" s="61"/>
      <c r="Z4049" s="61"/>
      <c r="AA4049" s="61"/>
      <c r="AB4049" s="61"/>
      <c r="AC4049" s="61"/>
      <c r="AD4049" s="61"/>
      <c r="AE4049" s="61"/>
      <c r="AF4049" s="61"/>
      <c r="AG4049" s="61"/>
      <c r="AH4049" s="61"/>
      <c r="AI4049" s="61"/>
      <c r="AJ4049" s="61"/>
      <c r="AK4049" s="61"/>
      <c r="AL4049" s="61"/>
      <c r="AM4049" s="61"/>
      <c r="AN4049" s="61"/>
      <c r="AO4049" s="61"/>
      <c r="AP4049" s="62"/>
      <c r="AQ4049" s="61"/>
      <c r="AR4049" s="61"/>
      <c r="AS4049" s="61"/>
      <c r="AT4049" s="61"/>
      <c r="AU4049" s="61"/>
      <c r="AV4049" s="61"/>
      <c r="AW4049" s="60"/>
    </row>
    <row r="4050" s="59" customFormat="1" customHeight="1" spans="1:49">
      <c r="A4050" s="60"/>
      <c r="B4050" s="60"/>
      <c r="C4050" s="60"/>
      <c r="D4050" s="60"/>
      <c r="H4050" s="61"/>
      <c r="I4050" s="61"/>
      <c r="J4050" s="61"/>
      <c r="K4050" s="61"/>
      <c r="L4050" s="61"/>
      <c r="M4050" s="61"/>
      <c r="N4050" s="61"/>
      <c r="O4050" s="61"/>
      <c r="P4050" s="61"/>
      <c r="Q4050" s="61"/>
      <c r="R4050" s="61"/>
      <c r="S4050" s="61"/>
      <c r="T4050" s="61"/>
      <c r="U4050" s="61"/>
      <c r="V4050" s="61"/>
      <c r="W4050" s="61"/>
      <c r="X4050" s="61"/>
      <c r="Y4050" s="61"/>
      <c r="Z4050" s="61"/>
      <c r="AA4050" s="61"/>
      <c r="AB4050" s="61"/>
      <c r="AC4050" s="61"/>
      <c r="AD4050" s="61"/>
      <c r="AE4050" s="61"/>
      <c r="AF4050" s="61"/>
      <c r="AG4050" s="61"/>
      <c r="AH4050" s="61"/>
      <c r="AI4050" s="61"/>
      <c r="AJ4050" s="61"/>
      <c r="AK4050" s="61"/>
      <c r="AL4050" s="61"/>
      <c r="AM4050" s="61"/>
      <c r="AN4050" s="61"/>
      <c r="AO4050" s="61"/>
      <c r="AP4050" s="62"/>
      <c r="AQ4050" s="61"/>
      <c r="AR4050" s="61"/>
      <c r="AS4050" s="61"/>
      <c r="AT4050" s="61"/>
      <c r="AU4050" s="61"/>
      <c r="AV4050" s="61"/>
      <c r="AW4050" s="60"/>
    </row>
    <row r="4051" s="59" customFormat="1" customHeight="1" spans="1:49">
      <c r="A4051" s="60"/>
      <c r="B4051" s="60"/>
      <c r="C4051" s="60"/>
      <c r="D4051" s="60"/>
      <c r="H4051" s="61"/>
      <c r="I4051" s="61"/>
      <c r="J4051" s="61"/>
      <c r="K4051" s="61"/>
      <c r="L4051" s="61"/>
      <c r="M4051" s="61"/>
      <c r="N4051" s="61"/>
      <c r="O4051" s="61"/>
      <c r="P4051" s="61"/>
      <c r="Q4051" s="61"/>
      <c r="R4051" s="61"/>
      <c r="S4051" s="61"/>
      <c r="T4051" s="61"/>
      <c r="U4051" s="61"/>
      <c r="V4051" s="61"/>
      <c r="W4051" s="61"/>
      <c r="X4051" s="61"/>
      <c r="Y4051" s="61"/>
      <c r="Z4051" s="61"/>
      <c r="AA4051" s="61"/>
      <c r="AB4051" s="61"/>
      <c r="AC4051" s="61"/>
      <c r="AD4051" s="61"/>
      <c r="AE4051" s="61"/>
      <c r="AF4051" s="61"/>
      <c r="AG4051" s="61"/>
      <c r="AH4051" s="61"/>
      <c r="AI4051" s="61"/>
      <c r="AJ4051" s="61"/>
      <c r="AK4051" s="61"/>
      <c r="AL4051" s="61"/>
      <c r="AM4051" s="61"/>
      <c r="AN4051" s="61"/>
      <c r="AO4051" s="61"/>
      <c r="AP4051" s="62"/>
      <c r="AQ4051" s="61"/>
      <c r="AR4051" s="61"/>
      <c r="AS4051" s="61"/>
      <c r="AT4051" s="61"/>
      <c r="AU4051" s="61"/>
      <c r="AV4051" s="61"/>
      <c r="AW4051" s="60"/>
    </row>
    <row r="4052" s="59" customFormat="1" customHeight="1" spans="1:49">
      <c r="A4052" s="60"/>
      <c r="B4052" s="60"/>
      <c r="C4052" s="60"/>
      <c r="D4052" s="60"/>
      <c r="H4052" s="61"/>
      <c r="I4052" s="61"/>
      <c r="J4052" s="61"/>
      <c r="K4052" s="61"/>
      <c r="L4052" s="61"/>
      <c r="M4052" s="61"/>
      <c r="N4052" s="61"/>
      <c r="O4052" s="61"/>
      <c r="P4052" s="61"/>
      <c r="Q4052" s="61"/>
      <c r="R4052" s="61"/>
      <c r="S4052" s="61"/>
      <c r="T4052" s="61"/>
      <c r="U4052" s="61"/>
      <c r="V4052" s="61"/>
      <c r="W4052" s="61"/>
      <c r="X4052" s="61"/>
      <c r="Y4052" s="61"/>
      <c r="Z4052" s="61"/>
      <c r="AA4052" s="61"/>
      <c r="AB4052" s="61"/>
      <c r="AC4052" s="61"/>
      <c r="AD4052" s="61"/>
      <c r="AE4052" s="61"/>
      <c r="AF4052" s="61"/>
      <c r="AG4052" s="61"/>
      <c r="AH4052" s="61"/>
      <c r="AI4052" s="61"/>
      <c r="AJ4052" s="61"/>
      <c r="AK4052" s="61"/>
      <c r="AL4052" s="61"/>
      <c r="AM4052" s="61"/>
      <c r="AN4052" s="61"/>
      <c r="AO4052" s="61"/>
      <c r="AP4052" s="62"/>
      <c r="AQ4052" s="61"/>
      <c r="AR4052" s="61"/>
      <c r="AS4052" s="61"/>
      <c r="AT4052" s="61"/>
      <c r="AU4052" s="61"/>
      <c r="AV4052" s="61"/>
      <c r="AW4052" s="60"/>
    </row>
    <row r="4053" s="59" customFormat="1" customHeight="1" spans="1:49">
      <c r="A4053" s="60"/>
      <c r="B4053" s="60"/>
      <c r="C4053" s="60"/>
      <c r="D4053" s="60"/>
      <c r="H4053" s="61"/>
      <c r="I4053" s="61"/>
      <c r="J4053" s="61"/>
      <c r="K4053" s="61"/>
      <c r="L4053" s="61"/>
      <c r="M4053" s="61"/>
      <c r="N4053" s="61"/>
      <c r="O4053" s="61"/>
      <c r="P4053" s="61"/>
      <c r="Q4053" s="61"/>
      <c r="R4053" s="61"/>
      <c r="S4053" s="61"/>
      <c r="T4053" s="61"/>
      <c r="U4053" s="61"/>
      <c r="V4053" s="61"/>
      <c r="W4053" s="61"/>
      <c r="X4053" s="61"/>
      <c r="Y4053" s="61"/>
      <c r="Z4053" s="61"/>
      <c r="AA4053" s="61"/>
      <c r="AB4053" s="61"/>
      <c r="AC4053" s="61"/>
      <c r="AD4053" s="61"/>
      <c r="AE4053" s="61"/>
      <c r="AF4053" s="61"/>
      <c r="AG4053" s="61"/>
      <c r="AH4053" s="61"/>
      <c r="AI4053" s="61"/>
      <c r="AJ4053" s="61"/>
      <c r="AK4053" s="61"/>
      <c r="AL4053" s="61"/>
      <c r="AM4053" s="61"/>
      <c r="AN4053" s="61"/>
      <c r="AO4053" s="61"/>
      <c r="AP4053" s="62"/>
      <c r="AQ4053" s="61"/>
      <c r="AR4053" s="61"/>
      <c r="AS4053" s="61"/>
      <c r="AT4053" s="61"/>
      <c r="AU4053" s="61"/>
      <c r="AV4053" s="61"/>
      <c r="AW4053" s="60"/>
    </row>
    <row r="4054" s="59" customFormat="1" customHeight="1" spans="1:49">
      <c r="A4054" s="60"/>
      <c r="B4054" s="60"/>
      <c r="C4054" s="60"/>
      <c r="D4054" s="60"/>
      <c r="H4054" s="61"/>
      <c r="I4054" s="61"/>
      <c r="J4054" s="61"/>
      <c r="K4054" s="61"/>
      <c r="L4054" s="61"/>
      <c r="M4054" s="61"/>
      <c r="N4054" s="61"/>
      <c r="O4054" s="61"/>
      <c r="P4054" s="61"/>
      <c r="Q4054" s="61"/>
      <c r="R4054" s="61"/>
      <c r="S4054" s="61"/>
      <c r="T4054" s="61"/>
      <c r="U4054" s="61"/>
      <c r="V4054" s="61"/>
      <c r="W4054" s="61"/>
      <c r="X4054" s="61"/>
      <c r="Y4054" s="61"/>
      <c r="Z4054" s="61"/>
      <c r="AA4054" s="61"/>
      <c r="AB4054" s="61"/>
      <c r="AC4054" s="61"/>
      <c r="AD4054" s="61"/>
      <c r="AE4054" s="61"/>
      <c r="AF4054" s="61"/>
      <c r="AG4054" s="61"/>
      <c r="AH4054" s="61"/>
      <c r="AI4054" s="61"/>
      <c r="AJ4054" s="61"/>
      <c r="AK4054" s="61"/>
      <c r="AL4054" s="61"/>
      <c r="AM4054" s="61"/>
      <c r="AN4054" s="61"/>
      <c r="AO4054" s="61"/>
      <c r="AP4054" s="62"/>
      <c r="AQ4054" s="61"/>
      <c r="AR4054" s="61"/>
      <c r="AS4054" s="61"/>
      <c r="AT4054" s="61"/>
      <c r="AU4054" s="61"/>
      <c r="AV4054" s="61"/>
      <c r="AW4054" s="60"/>
    </row>
    <row r="4055" s="59" customFormat="1" customHeight="1" spans="1:49">
      <c r="A4055" s="60"/>
      <c r="B4055" s="60"/>
      <c r="C4055" s="60"/>
      <c r="D4055" s="60"/>
      <c r="H4055" s="61"/>
      <c r="I4055" s="61"/>
      <c r="J4055" s="61"/>
      <c r="K4055" s="61"/>
      <c r="L4055" s="61"/>
      <c r="M4055" s="61"/>
      <c r="N4055" s="61"/>
      <c r="O4055" s="61"/>
      <c r="P4055" s="61"/>
      <c r="Q4055" s="61"/>
      <c r="R4055" s="61"/>
      <c r="S4055" s="61"/>
      <c r="T4055" s="61"/>
      <c r="U4055" s="61"/>
      <c r="V4055" s="61"/>
      <c r="W4055" s="61"/>
      <c r="X4055" s="61"/>
      <c r="Y4055" s="61"/>
      <c r="Z4055" s="61"/>
      <c r="AA4055" s="61"/>
      <c r="AB4055" s="61"/>
      <c r="AC4055" s="61"/>
      <c r="AD4055" s="61"/>
      <c r="AE4055" s="61"/>
      <c r="AF4055" s="61"/>
      <c r="AG4055" s="61"/>
      <c r="AH4055" s="61"/>
      <c r="AI4055" s="61"/>
      <c r="AJ4055" s="61"/>
      <c r="AK4055" s="61"/>
      <c r="AL4055" s="61"/>
      <c r="AM4055" s="61"/>
      <c r="AN4055" s="61"/>
      <c r="AO4055" s="61"/>
      <c r="AP4055" s="62"/>
      <c r="AQ4055" s="61"/>
      <c r="AR4055" s="61"/>
      <c r="AS4055" s="61"/>
      <c r="AT4055" s="61"/>
      <c r="AU4055" s="61"/>
      <c r="AV4055" s="61"/>
      <c r="AW4055" s="60"/>
    </row>
    <row r="4056" s="59" customFormat="1" customHeight="1" spans="1:49">
      <c r="A4056" s="60"/>
      <c r="B4056" s="60"/>
      <c r="C4056" s="60"/>
      <c r="D4056" s="60"/>
      <c r="H4056" s="61"/>
      <c r="I4056" s="61"/>
      <c r="J4056" s="61"/>
      <c r="K4056" s="61"/>
      <c r="L4056" s="61"/>
      <c r="M4056" s="61"/>
      <c r="N4056" s="61"/>
      <c r="O4056" s="61"/>
      <c r="P4056" s="61"/>
      <c r="Q4056" s="61"/>
      <c r="R4056" s="61"/>
      <c r="S4056" s="61"/>
      <c r="T4056" s="61"/>
      <c r="U4056" s="61"/>
      <c r="V4056" s="61"/>
      <c r="W4056" s="61"/>
      <c r="X4056" s="61"/>
      <c r="Y4056" s="61"/>
      <c r="Z4056" s="61"/>
      <c r="AA4056" s="61"/>
      <c r="AB4056" s="61"/>
      <c r="AC4056" s="61"/>
      <c r="AD4056" s="61"/>
      <c r="AE4056" s="61"/>
      <c r="AF4056" s="61"/>
      <c r="AG4056" s="61"/>
      <c r="AH4056" s="61"/>
      <c r="AI4056" s="61"/>
      <c r="AJ4056" s="61"/>
      <c r="AK4056" s="61"/>
      <c r="AL4056" s="61"/>
      <c r="AM4056" s="61"/>
      <c r="AN4056" s="61"/>
      <c r="AO4056" s="61"/>
      <c r="AP4056" s="62"/>
      <c r="AQ4056" s="61"/>
      <c r="AR4056" s="61"/>
      <c r="AS4056" s="61"/>
      <c r="AT4056" s="61"/>
      <c r="AU4056" s="61"/>
      <c r="AV4056" s="61"/>
      <c r="AW4056" s="60"/>
    </row>
    <row r="4057" s="59" customFormat="1" customHeight="1" spans="1:49">
      <c r="A4057" s="60"/>
      <c r="B4057" s="60"/>
      <c r="C4057" s="60"/>
      <c r="D4057" s="60"/>
      <c r="H4057" s="61"/>
      <c r="I4057" s="61"/>
      <c r="J4057" s="61"/>
      <c r="K4057" s="61"/>
      <c r="L4057" s="61"/>
      <c r="M4057" s="61"/>
      <c r="N4057" s="61"/>
      <c r="O4057" s="61"/>
      <c r="P4057" s="61"/>
      <c r="Q4057" s="61"/>
      <c r="R4057" s="61"/>
      <c r="S4057" s="61"/>
      <c r="T4057" s="61"/>
      <c r="U4057" s="61"/>
      <c r="V4057" s="61"/>
      <c r="W4057" s="61"/>
      <c r="X4057" s="61"/>
      <c r="Y4057" s="61"/>
      <c r="Z4057" s="61"/>
      <c r="AA4057" s="61"/>
      <c r="AB4057" s="61"/>
      <c r="AC4057" s="61"/>
      <c r="AD4057" s="61"/>
      <c r="AE4057" s="61"/>
      <c r="AF4057" s="61"/>
      <c r="AG4057" s="61"/>
      <c r="AH4057" s="61"/>
      <c r="AI4057" s="61"/>
      <c r="AJ4057" s="61"/>
      <c r="AK4057" s="61"/>
      <c r="AL4057" s="61"/>
      <c r="AM4057" s="61"/>
      <c r="AN4057" s="61"/>
      <c r="AO4057" s="61"/>
      <c r="AP4057" s="62"/>
      <c r="AQ4057" s="61"/>
      <c r="AR4057" s="61"/>
      <c r="AS4057" s="61"/>
      <c r="AT4057" s="61"/>
      <c r="AU4057" s="61"/>
      <c r="AV4057" s="61"/>
      <c r="AW4057" s="60"/>
    </row>
    <row r="4058" s="59" customFormat="1" customHeight="1" spans="1:49">
      <c r="A4058" s="60"/>
      <c r="B4058" s="60"/>
      <c r="C4058" s="60"/>
      <c r="D4058" s="60"/>
      <c r="H4058" s="61"/>
      <c r="I4058" s="61"/>
      <c r="J4058" s="61"/>
      <c r="K4058" s="61"/>
      <c r="L4058" s="61"/>
      <c r="M4058" s="61"/>
      <c r="N4058" s="61"/>
      <c r="O4058" s="61"/>
      <c r="P4058" s="61"/>
      <c r="Q4058" s="61"/>
      <c r="R4058" s="61"/>
      <c r="S4058" s="61"/>
      <c r="T4058" s="61"/>
      <c r="U4058" s="61"/>
      <c r="V4058" s="61"/>
      <c r="W4058" s="61"/>
      <c r="X4058" s="61"/>
      <c r="Y4058" s="61"/>
      <c r="Z4058" s="61"/>
      <c r="AA4058" s="61"/>
      <c r="AB4058" s="61"/>
      <c r="AC4058" s="61"/>
      <c r="AD4058" s="61"/>
      <c r="AE4058" s="61"/>
      <c r="AF4058" s="61"/>
      <c r="AG4058" s="61"/>
      <c r="AH4058" s="61"/>
      <c r="AI4058" s="61"/>
      <c r="AJ4058" s="61"/>
      <c r="AK4058" s="61"/>
      <c r="AL4058" s="61"/>
      <c r="AM4058" s="61"/>
      <c r="AN4058" s="61"/>
      <c r="AO4058" s="61"/>
      <c r="AP4058" s="62"/>
      <c r="AQ4058" s="61"/>
      <c r="AR4058" s="61"/>
      <c r="AS4058" s="61"/>
      <c r="AT4058" s="61"/>
      <c r="AU4058" s="61"/>
      <c r="AV4058" s="61"/>
      <c r="AW4058" s="60"/>
    </row>
    <row r="4059" s="59" customFormat="1" customHeight="1" spans="1:49">
      <c r="A4059" s="60"/>
      <c r="B4059" s="60"/>
      <c r="C4059" s="60"/>
      <c r="D4059" s="60"/>
      <c r="H4059" s="61"/>
      <c r="I4059" s="61"/>
      <c r="J4059" s="61"/>
      <c r="K4059" s="61"/>
      <c r="L4059" s="61"/>
      <c r="M4059" s="61"/>
      <c r="N4059" s="61"/>
      <c r="O4059" s="61"/>
      <c r="P4059" s="61"/>
      <c r="Q4059" s="61"/>
      <c r="R4059" s="61"/>
      <c r="S4059" s="61"/>
      <c r="T4059" s="61"/>
      <c r="U4059" s="61"/>
      <c r="V4059" s="61"/>
      <c r="W4059" s="61"/>
      <c r="X4059" s="61"/>
      <c r="Y4059" s="61"/>
      <c r="Z4059" s="61"/>
      <c r="AA4059" s="61"/>
      <c r="AB4059" s="61"/>
      <c r="AC4059" s="61"/>
      <c r="AD4059" s="61"/>
      <c r="AE4059" s="61"/>
      <c r="AF4059" s="61"/>
      <c r="AG4059" s="61"/>
      <c r="AH4059" s="61"/>
      <c r="AI4059" s="61"/>
      <c r="AJ4059" s="61"/>
      <c r="AK4059" s="61"/>
      <c r="AL4059" s="61"/>
      <c r="AM4059" s="61"/>
      <c r="AN4059" s="61"/>
      <c r="AO4059" s="61"/>
      <c r="AP4059" s="62"/>
      <c r="AQ4059" s="61"/>
      <c r="AR4059" s="61"/>
      <c r="AS4059" s="61"/>
      <c r="AT4059" s="61"/>
      <c r="AU4059" s="61"/>
      <c r="AV4059" s="61"/>
      <c r="AW4059" s="60"/>
    </row>
    <row r="4060" s="59" customFormat="1" customHeight="1" spans="1:49">
      <c r="A4060" s="60"/>
      <c r="B4060" s="60"/>
      <c r="C4060" s="60"/>
      <c r="D4060" s="60"/>
      <c r="H4060" s="61"/>
      <c r="I4060" s="61"/>
      <c r="J4060" s="61"/>
      <c r="K4060" s="61"/>
      <c r="L4060" s="61"/>
      <c r="M4060" s="61"/>
      <c r="N4060" s="61"/>
      <c r="O4060" s="61"/>
      <c r="P4060" s="61"/>
      <c r="Q4060" s="61"/>
      <c r="R4060" s="61"/>
      <c r="S4060" s="61"/>
      <c r="T4060" s="61"/>
      <c r="U4060" s="61"/>
      <c r="V4060" s="61"/>
      <c r="W4060" s="61"/>
      <c r="X4060" s="61"/>
      <c r="Y4060" s="61"/>
      <c r="Z4060" s="61"/>
      <c r="AA4060" s="61"/>
      <c r="AB4060" s="61"/>
      <c r="AC4060" s="61"/>
      <c r="AD4060" s="61"/>
      <c r="AE4060" s="61"/>
      <c r="AF4060" s="61"/>
      <c r="AG4060" s="61"/>
      <c r="AH4060" s="61"/>
      <c r="AI4060" s="61"/>
      <c r="AJ4060" s="61"/>
      <c r="AK4060" s="61"/>
      <c r="AL4060" s="61"/>
      <c r="AM4060" s="61"/>
      <c r="AN4060" s="61"/>
      <c r="AO4060" s="61"/>
      <c r="AP4060" s="62"/>
      <c r="AQ4060" s="61"/>
      <c r="AR4060" s="61"/>
      <c r="AS4060" s="61"/>
      <c r="AT4060" s="61"/>
      <c r="AU4060" s="61"/>
      <c r="AV4060" s="61"/>
      <c r="AW4060" s="60"/>
    </row>
    <row r="4061" s="59" customFormat="1" customHeight="1" spans="1:49">
      <c r="A4061" s="60"/>
      <c r="B4061" s="60"/>
      <c r="C4061" s="60"/>
      <c r="D4061" s="60"/>
      <c r="H4061" s="61"/>
      <c r="I4061" s="61"/>
      <c r="J4061" s="61"/>
      <c r="K4061" s="61"/>
      <c r="L4061" s="61"/>
      <c r="M4061" s="61"/>
      <c r="N4061" s="61"/>
      <c r="O4061" s="61"/>
      <c r="P4061" s="61"/>
      <c r="Q4061" s="61"/>
      <c r="R4061" s="61"/>
      <c r="S4061" s="61"/>
      <c r="T4061" s="61"/>
      <c r="U4061" s="61"/>
      <c r="V4061" s="61"/>
      <c r="W4061" s="61"/>
      <c r="X4061" s="61"/>
      <c r="Y4061" s="61"/>
      <c r="Z4061" s="61"/>
      <c r="AA4061" s="61"/>
      <c r="AB4061" s="61"/>
      <c r="AC4061" s="61"/>
      <c r="AD4061" s="61"/>
      <c r="AE4061" s="61"/>
      <c r="AF4061" s="61"/>
      <c r="AG4061" s="61"/>
      <c r="AH4061" s="61"/>
      <c r="AI4061" s="61"/>
      <c r="AJ4061" s="61"/>
      <c r="AK4061" s="61"/>
      <c r="AL4061" s="61"/>
      <c r="AM4061" s="61"/>
      <c r="AN4061" s="61"/>
      <c r="AO4061" s="61"/>
      <c r="AP4061" s="62"/>
      <c r="AQ4061" s="61"/>
      <c r="AR4061" s="61"/>
      <c r="AS4061" s="61"/>
      <c r="AT4061" s="61"/>
      <c r="AU4061" s="61"/>
      <c r="AV4061" s="61"/>
      <c r="AW4061" s="60"/>
    </row>
    <row r="4062" s="59" customFormat="1" customHeight="1" spans="1:49">
      <c r="A4062" s="60"/>
      <c r="B4062" s="60"/>
      <c r="C4062" s="60"/>
      <c r="D4062" s="60"/>
      <c r="H4062" s="61"/>
      <c r="I4062" s="61"/>
      <c r="J4062" s="61"/>
      <c r="K4062" s="61"/>
      <c r="L4062" s="61"/>
      <c r="M4062" s="61"/>
      <c r="N4062" s="61"/>
      <c r="O4062" s="61"/>
      <c r="P4062" s="61"/>
      <c r="Q4062" s="61"/>
      <c r="R4062" s="61"/>
      <c r="S4062" s="61"/>
      <c r="T4062" s="61"/>
      <c r="U4062" s="61"/>
      <c r="V4062" s="61"/>
      <c r="W4062" s="61"/>
      <c r="X4062" s="61"/>
      <c r="Y4062" s="61"/>
      <c r="Z4062" s="61"/>
      <c r="AA4062" s="61"/>
      <c r="AB4062" s="61"/>
      <c r="AC4062" s="61"/>
      <c r="AD4062" s="61"/>
      <c r="AE4062" s="61"/>
      <c r="AF4062" s="61"/>
      <c r="AG4062" s="61"/>
      <c r="AH4062" s="61"/>
      <c r="AI4062" s="61"/>
      <c r="AJ4062" s="61"/>
      <c r="AK4062" s="61"/>
      <c r="AL4062" s="61"/>
      <c r="AM4062" s="61"/>
      <c r="AN4062" s="61"/>
      <c r="AO4062" s="61"/>
      <c r="AP4062" s="62"/>
      <c r="AQ4062" s="61"/>
      <c r="AR4062" s="61"/>
      <c r="AS4062" s="61"/>
      <c r="AT4062" s="61"/>
      <c r="AU4062" s="61"/>
      <c r="AV4062" s="61"/>
      <c r="AW4062" s="60"/>
    </row>
    <row r="4063" s="59" customFormat="1" customHeight="1" spans="1:49">
      <c r="A4063" s="60"/>
      <c r="B4063" s="60"/>
      <c r="C4063" s="60"/>
      <c r="D4063" s="60"/>
      <c r="H4063" s="61"/>
      <c r="I4063" s="61"/>
      <c r="J4063" s="61"/>
      <c r="K4063" s="61"/>
      <c r="L4063" s="61"/>
      <c r="M4063" s="61"/>
      <c r="N4063" s="61"/>
      <c r="O4063" s="61"/>
      <c r="P4063" s="61"/>
      <c r="Q4063" s="61"/>
      <c r="R4063" s="61"/>
      <c r="S4063" s="61"/>
      <c r="T4063" s="61"/>
      <c r="U4063" s="61"/>
      <c r="V4063" s="61"/>
      <c r="W4063" s="61"/>
      <c r="X4063" s="61"/>
      <c r="Y4063" s="61"/>
      <c r="Z4063" s="61"/>
      <c r="AA4063" s="61"/>
      <c r="AB4063" s="61"/>
      <c r="AC4063" s="61"/>
      <c r="AD4063" s="61"/>
      <c r="AE4063" s="61"/>
      <c r="AF4063" s="61"/>
      <c r="AG4063" s="61"/>
      <c r="AH4063" s="61"/>
      <c r="AI4063" s="61"/>
      <c r="AJ4063" s="61"/>
      <c r="AK4063" s="61"/>
      <c r="AL4063" s="61"/>
      <c r="AM4063" s="61"/>
      <c r="AN4063" s="61"/>
      <c r="AO4063" s="61"/>
      <c r="AP4063" s="62"/>
      <c r="AQ4063" s="61"/>
      <c r="AR4063" s="61"/>
      <c r="AS4063" s="61"/>
      <c r="AT4063" s="61"/>
      <c r="AU4063" s="61"/>
      <c r="AV4063" s="61"/>
      <c r="AW4063" s="60"/>
    </row>
    <row r="4064" s="59" customFormat="1" customHeight="1" spans="1:49">
      <c r="A4064" s="60"/>
      <c r="B4064" s="60"/>
      <c r="C4064" s="60"/>
      <c r="D4064" s="60"/>
      <c r="H4064" s="61"/>
      <c r="I4064" s="61"/>
      <c r="J4064" s="61"/>
      <c r="K4064" s="61"/>
      <c r="L4064" s="61"/>
      <c r="M4064" s="61"/>
      <c r="N4064" s="61"/>
      <c r="O4064" s="61"/>
      <c r="P4064" s="61"/>
      <c r="Q4064" s="61"/>
      <c r="R4064" s="61"/>
      <c r="S4064" s="61"/>
      <c r="T4064" s="61"/>
      <c r="U4064" s="61"/>
      <c r="V4064" s="61"/>
      <c r="W4064" s="61"/>
      <c r="X4064" s="61"/>
      <c r="Y4064" s="61"/>
      <c r="Z4064" s="61"/>
      <c r="AA4064" s="61"/>
      <c r="AB4064" s="61"/>
      <c r="AC4064" s="61"/>
      <c r="AD4064" s="61"/>
      <c r="AE4064" s="61"/>
      <c r="AF4064" s="61"/>
      <c r="AG4064" s="61"/>
      <c r="AH4064" s="61"/>
      <c r="AI4064" s="61"/>
      <c r="AJ4064" s="61"/>
      <c r="AK4064" s="61"/>
      <c r="AL4064" s="61"/>
      <c r="AM4064" s="61"/>
      <c r="AN4064" s="61"/>
      <c r="AO4064" s="61"/>
      <c r="AP4064" s="62"/>
      <c r="AQ4064" s="61"/>
      <c r="AR4064" s="61"/>
      <c r="AS4064" s="61"/>
      <c r="AT4064" s="61"/>
      <c r="AU4064" s="61"/>
      <c r="AV4064" s="61"/>
      <c r="AW4064" s="60"/>
    </row>
    <row r="4065" s="59" customFormat="1" customHeight="1" spans="1:49">
      <c r="A4065" s="60"/>
      <c r="B4065" s="60"/>
      <c r="C4065" s="60"/>
      <c r="D4065" s="60"/>
      <c r="H4065" s="61"/>
      <c r="I4065" s="61"/>
      <c r="J4065" s="61"/>
      <c r="K4065" s="61"/>
      <c r="L4065" s="61"/>
      <c r="M4065" s="61"/>
      <c r="N4065" s="61"/>
      <c r="O4065" s="61"/>
      <c r="P4065" s="61"/>
      <c r="Q4065" s="61"/>
      <c r="R4065" s="61"/>
      <c r="S4065" s="61"/>
      <c r="T4065" s="61"/>
      <c r="U4065" s="61"/>
      <c r="V4065" s="61"/>
      <c r="W4065" s="61"/>
      <c r="X4065" s="61"/>
      <c r="Y4065" s="61"/>
      <c r="Z4065" s="61"/>
      <c r="AA4065" s="61"/>
      <c r="AB4065" s="61"/>
      <c r="AC4065" s="61"/>
      <c r="AD4065" s="61"/>
      <c r="AE4065" s="61"/>
      <c r="AF4065" s="61"/>
      <c r="AG4065" s="61"/>
      <c r="AH4065" s="61"/>
      <c r="AI4065" s="61"/>
      <c r="AJ4065" s="61"/>
      <c r="AK4065" s="61"/>
      <c r="AL4065" s="61"/>
      <c r="AM4065" s="61"/>
      <c r="AN4065" s="61"/>
      <c r="AO4065" s="61"/>
      <c r="AP4065" s="62"/>
      <c r="AQ4065" s="61"/>
      <c r="AR4065" s="61"/>
      <c r="AS4065" s="61"/>
      <c r="AT4065" s="61"/>
      <c r="AU4065" s="61"/>
      <c r="AV4065" s="61"/>
      <c r="AW4065" s="60"/>
    </row>
    <row r="4066" s="59" customFormat="1" customHeight="1" spans="1:49">
      <c r="A4066" s="60"/>
      <c r="B4066" s="60"/>
      <c r="C4066" s="60"/>
      <c r="D4066" s="60"/>
      <c r="H4066" s="61"/>
      <c r="I4066" s="61"/>
      <c r="J4066" s="61"/>
      <c r="K4066" s="61"/>
      <c r="L4066" s="61"/>
      <c r="M4066" s="61"/>
      <c r="N4066" s="61"/>
      <c r="O4066" s="61"/>
      <c r="P4066" s="61"/>
      <c r="Q4066" s="61"/>
      <c r="R4066" s="61"/>
      <c r="S4066" s="61"/>
      <c r="T4066" s="61"/>
      <c r="U4066" s="61"/>
      <c r="V4066" s="61"/>
      <c r="W4066" s="61"/>
      <c r="X4066" s="61"/>
      <c r="Y4066" s="61"/>
      <c r="Z4066" s="61"/>
      <c r="AA4066" s="61"/>
      <c r="AB4066" s="61"/>
      <c r="AC4066" s="61"/>
      <c r="AD4066" s="61"/>
      <c r="AE4066" s="61"/>
      <c r="AF4066" s="61"/>
      <c r="AG4066" s="61"/>
      <c r="AH4066" s="61"/>
      <c r="AI4066" s="61"/>
      <c r="AJ4066" s="61"/>
      <c r="AK4066" s="61"/>
      <c r="AL4066" s="61"/>
      <c r="AM4066" s="61"/>
      <c r="AN4066" s="61"/>
      <c r="AO4066" s="61"/>
      <c r="AP4066" s="62"/>
      <c r="AQ4066" s="61"/>
      <c r="AR4066" s="61"/>
      <c r="AS4066" s="61"/>
      <c r="AT4066" s="61"/>
      <c r="AU4066" s="61"/>
      <c r="AV4066" s="61"/>
      <c r="AW4066" s="60"/>
    </row>
    <row r="4067" s="59" customFormat="1" customHeight="1" spans="1:49">
      <c r="A4067" s="60"/>
      <c r="B4067" s="60"/>
      <c r="C4067" s="60"/>
      <c r="D4067" s="60"/>
      <c r="H4067" s="61"/>
      <c r="I4067" s="61"/>
      <c r="J4067" s="61"/>
      <c r="K4067" s="61"/>
      <c r="L4067" s="61"/>
      <c r="M4067" s="61"/>
      <c r="N4067" s="61"/>
      <c r="O4067" s="61"/>
      <c r="P4067" s="61"/>
      <c r="Q4067" s="61"/>
      <c r="R4067" s="61"/>
      <c r="S4067" s="61"/>
      <c r="T4067" s="61"/>
      <c r="U4067" s="61"/>
      <c r="V4067" s="61"/>
      <c r="W4067" s="61"/>
      <c r="X4067" s="61"/>
      <c r="Y4067" s="61"/>
      <c r="Z4067" s="61"/>
      <c r="AA4067" s="61"/>
      <c r="AB4067" s="61"/>
      <c r="AC4067" s="61"/>
      <c r="AD4067" s="61"/>
      <c r="AE4067" s="61"/>
      <c r="AF4067" s="61"/>
      <c r="AG4067" s="61"/>
      <c r="AH4067" s="61"/>
      <c r="AI4067" s="61"/>
      <c r="AJ4067" s="61"/>
      <c r="AK4067" s="61"/>
      <c r="AL4067" s="61"/>
      <c r="AM4067" s="61"/>
      <c r="AN4067" s="61"/>
      <c r="AO4067" s="61"/>
      <c r="AP4067" s="62"/>
      <c r="AQ4067" s="61"/>
      <c r="AR4067" s="61"/>
      <c r="AS4067" s="61"/>
      <c r="AT4067" s="61"/>
      <c r="AU4067" s="61"/>
      <c r="AV4067" s="61"/>
      <c r="AW4067" s="60"/>
    </row>
    <row r="4068" s="59" customFormat="1" customHeight="1" spans="1:49">
      <c r="A4068" s="60"/>
      <c r="B4068" s="60"/>
      <c r="C4068" s="60"/>
      <c r="D4068" s="60"/>
      <c r="H4068" s="61"/>
      <c r="I4068" s="61"/>
      <c r="J4068" s="61"/>
      <c r="K4068" s="61"/>
      <c r="L4068" s="61"/>
      <c r="M4068" s="61"/>
      <c r="N4068" s="61"/>
      <c r="O4068" s="61"/>
      <c r="P4068" s="61"/>
      <c r="Q4068" s="61"/>
      <c r="R4068" s="61"/>
      <c r="S4068" s="61"/>
      <c r="T4068" s="61"/>
      <c r="U4068" s="61"/>
      <c r="V4068" s="61"/>
      <c r="W4068" s="61"/>
      <c r="X4068" s="61"/>
      <c r="Y4068" s="61"/>
      <c r="Z4068" s="61"/>
      <c r="AA4068" s="61"/>
      <c r="AB4068" s="61"/>
      <c r="AC4068" s="61"/>
      <c r="AD4068" s="61"/>
      <c r="AE4068" s="61"/>
      <c r="AF4068" s="61"/>
      <c r="AG4068" s="61"/>
      <c r="AH4068" s="61"/>
      <c r="AI4068" s="61"/>
      <c r="AJ4068" s="61"/>
      <c r="AK4068" s="61"/>
      <c r="AL4068" s="61"/>
      <c r="AM4068" s="61"/>
      <c r="AN4068" s="61"/>
      <c r="AO4068" s="61"/>
      <c r="AP4068" s="62"/>
      <c r="AQ4068" s="61"/>
      <c r="AR4068" s="61"/>
      <c r="AS4068" s="61"/>
      <c r="AT4068" s="61"/>
      <c r="AU4068" s="61"/>
      <c r="AV4068" s="61"/>
      <c r="AW4068" s="60"/>
    </row>
    <row r="4069" s="59" customFormat="1" customHeight="1" spans="1:49">
      <c r="A4069" s="60"/>
      <c r="B4069" s="60"/>
      <c r="C4069" s="60"/>
      <c r="D4069" s="60"/>
      <c r="H4069" s="61"/>
      <c r="I4069" s="61"/>
      <c r="J4069" s="61"/>
      <c r="K4069" s="61"/>
      <c r="L4069" s="61"/>
      <c r="M4069" s="61"/>
      <c r="N4069" s="61"/>
      <c r="O4069" s="61"/>
      <c r="P4069" s="61"/>
      <c r="Q4069" s="61"/>
      <c r="R4069" s="61"/>
      <c r="S4069" s="61"/>
      <c r="T4069" s="61"/>
      <c r="U4069" s="61"/>
      <c r="V4069" s="61"/>
      <c r="W4069" s="61"/>
      <c r="X4069" s="61"/>
      <c r="Y4069" s="61"/>
      <c r="Z4069" s="61"/>
      <c r="AA4069" s="61"/>
      <c r="AB4069" s="61"/>
      <c r="AC4069" s="61"/>
      <c r="AD4069" s="61"/>
      <c r="AE4069" s="61"/>
      <c r="AF4069" s="61"/>
      <c r="AG4069" s="61"/>
      <c r="AH4069" s="61"/>
      <c r="AI4069" s="61"/>
      <c r="AJ4069" s="61"/>
      <c r="AK4069" s="61"/>
      <c r="AL4069" s="61"/>
      <c r="AM4069" s="61"/>
      <c r="AN4069" s="61"/>
      <c r="AO4069" s="61"/>
      <c r="AP4069" s="62"/>
      <c r="AQ4069" s="61"/>
      <c r="AR4069" s="61"/>
      <c r="AS4069" s="61"/>
      <c r="AT4069" s="61"/>
      <c r="AU4069" s="61"/>
      <c r="AV4069" s="61"/>
      <c r="AW4069" s="60"/>
    </row>
    <row r="4070" s="59" customFormat="1" customHeight="1" spans="1:49">
      <c r="A4070" s="60"/>
      <c r="B4070" s="60"/>
      <c r="C4070" s="60"/>
      <c r="D4070" s="60"/>
      <c r="H4070" s="61"/>
      <c r="I4070" s="61"/>
      <c r="J4070" s="61"/>
      <c r="K4070" s="61"/>
      <c r="L4070" s="61"/>
      <c r="M4070" s="61"/>
      <c r="N4070" s="61"/>
      <c r="O4070" s="61"/>
      <c r="P4070" s="61"/>
      <c r="Q4070" s="61"/>
      <c r="R4070" s="61"/>
      <c r="S4070" s="61"/>
      <c r="T4070" s="61"/>
      <c r="U4070" s="61"/>
      <c r="V4070" s="61"/>
      <c r="W4070" s="61"/>
      <c r="X4070" s="61"/>
      <c r="Y4070" s="61"/>
      <c r="Z4070" s="61"/>
      <c r="AA4070" s="61"/>
      <c r="AB4070" s="61"/>
      <c r="AC4070" s="61"/>
      <c r="AD4070" s="61"/>
      <c r="AE4070" s="61"/>
      <c r="AF4070" s="61"/>
      <c r="AG4070" s="61"/>
      <c r="AH4070" s="61"/>
      <c r="AI4070" s="61"/>
      <c r="AJ4070" s="61"/>
      <c r="AK4070" s="61"/>
      <c r="AL4070" s="61"/>
      <c r="AM4070" s="61"/>
      <c r="AN4070" s="61"/>
      <c r="AO4070" s="61"/>
      <c r="AP4070" s="62"/>
      <c r="AQ4070" s="61"/>
      <c r="AR4070" s="61"/>
      <c r="AS4070" s="61"/>
      <c r="AT4070" s="61"/>
      <c r="AU4070" s="61"/>
      <c r="AV4070" s="61"/>
      <c r="AW4070" s="60"/>
    </row>
    <row r="4071" s="59" customFormat="1" customHeight="1" spans="1:49">
      <c r="A4071" s="60"/>
      <c r="B4071" s="60"/>
      <c r="C4071" s="60"/>
      <c r="D4071" s="60"/>
      <c r="H4071" s="61"/>
      <c r="I4071" s="61"/>
      <c r="J4071" s="61"/>
      <c r="K4071" s="61"/>
      <c r="L4071" s="61"/>
      <c r="M4071" s="61"/>
      <c r="N4071" s="61"/>
      <c r="O4071" s="61"/>
      <c r="P4071" s="61"/>
      <c r="Q4071" s="61"/>
      <c r="R4071" s="61"/>
      <c r="S4071" s="61"/>
      <c r="T4071" s="61"/>
      <c r="U4071" s="61"/>
      <c r="V4071" s="61"/>
      <c r="W4071" s="61"/>
      <c r="X4071" s="61"/>
      <c r="Y4071" s="61"/>
      <c r="Z4071" s="61"/>
      <c r="AA4071" s="61"/>
      <c r="AB4071" s="61"/>
      <c r="AC4071" s="61"/>
      <c r="AD4071" s="61"/>
      <c r="AE4071" s="61"/>
      <c r="AF4071" s="61"/>
      <c r="AG4071" s="61"/>
      <c r="AH4071" s="61"/>
      <c r="AI4071" s="61"/>
      <c r="AJ4071" s="61"/>
      <c r="AK4071" s="61"/>
      <c r="AL4071" s="61"/>
      <c r="AM4071" s="61"/>
      <c r="AN4071" s="61"/>
      <c r="AO4071" s="61"/>
      <c r="AP4071" s="62"/>
      <c r="AQ4071" s="61"/>
      <c r="AR4071" s="61"/>
      <c r="AS4071" s="61"/>
      <c r="AT4071" s="61"/>
      <c r="AU4071" s="61"/>
      <c r="AV4071" s="61"/>
      <c r="AW4071" s="60"/>
    </row>
    <row r="4072" s="59" customFormat="1" customHeight="1" spans="1:49">
      <c r="A4072" s="60"/>
      <c r="B4072" s="60"/>
      <c r="C4072" s="60"/>
      <c r="D4072" s="60"/>
      <c r="H4072" s="61"/>
      <c r="I4072" s="61"/>
      <c r="J4072" s="61"/>
      <c r="K4072" s="61"/>
      <c r="L4072" s="61"/>
      <c r="M4072" s="61"/>
      <c r="N4072" s="61"/>
      <c r="O4072" s="61"/>
      <c r="P4072" s="61"/>
      <c r="Q4072" s="61"/>
      <c r="R4072" s="61"/>
      <c r="S4072" s="61"/>
      <c r="T4072" s="61"/>
      <c r="U4072" s="61"/>
      <c r="V4072" s="61"/>
      <c r="W4072" s="61"/>
      <c r="X4072" s="61"/>
      <c r="Y4072" s="61"/>
      <c r="Z4072" s="61"/>
      <c r="AA4072" s="61"/>
      <c r="AB4072" s="61"/>
      <c r="AC4072" s="61"/>
      <c r="AD4072" s="61"/>
      <c r="AE4072" s="61"/>
      <c r="AF4072" s="61"/>
      <c r="AG4072" s="61"/>
      <c r="AH4072" s="61"/>
      <c r="AI4072" s="61"/>
      <c r="AJ4072" s="61"/>
      <c r="AK4072" s="61"/>
      <c r="AL4072" s="61"/>
      <c r="AM4072" s="61"/>
      <c r="AN4072" s="61"/>
      <c r="AO4072" s="61"/>
      <c r="AP4072" s="62"/>
      <c r="AQ4072" s="61"/>
      <c r="AR4072" s="61"/>
      <c r="AS4072" s="61"/>
      <c r="AT4072" s="61"/>
      <c r="AU4072" s="61"/>
      <c r="AV4072" s="61"/>
      <c r="AW4072" s="60"/>
    </row>
    <row r="4073" s="59" customFormat="1" customHeight="1" spans="1:49">
      <c r="A4073" s="60"/>
      <c r="B4073" s="60"/>
      <c r="C4073" s="60"/>
      <c r="D4073" s="60"/>
      <c r="H4073" s="61"/>
      <c r="I4073" s="61"/>
      <c r="J4073" s="61"/>
      <c r="K4073" s="61"/>
      <c r="L4073" s="61"/>
      <c r="M4073" s="61"/>
      <c r="N4073" s="61"/>
      <c r="O4073" s="61"/>
      <c r="P4073" s="61"/>
      <c r="Q4073" s="61"/>
      <c r="R4073" s="61"/>
      <c r="S4073" s="61"/>
      <c r="T4073" s="61"/>
      <c r="U4073" s="61"/>
      <c r="V4073" s="61"/>
      <c r="W4073" s="61"/>
      <c r="X4073" s="61"/>
      <c r="Y4073" s="61"/>
      <c r="Z4073" s="61"/>
      <c r="AA4073" s="61"/>
      <c r="AB4073" s="61"/>
      <c r="AC4073" s="61"/>
      <c r="AD4073" s="61"/>
      <c r="AE4073" s="61"/>
      <c r="AF4073" s="61"/>
      <c r="AG4073" s="61"/>
      <c r="AH4073" s="61"/>
      <c r="AI4073" s="61"/>
      <c r="AJ4073" s="61"/>
      <c r="AK4073" s="61"/>
      <c r="AL4073" s="61"/>
      <c r="AM4073" s="61"/>
      <c r="AN4073" s="61"/>
      <c r="AO4073" s="61"/>
      <c r="AP4073" s="62"/>
      <c r="AQ4073" s="61"/>
      <c r="AR4073" s="61"/>
      <c r="AS4073" s="61"/>
      <c r="AT4073" s="61"/>
      <c r="AU4073" s="61"/>
      <c r="AV4073" s="61"/>
      <c r="AW4073" s="60"/>
    </row>
    <row r="4074" s="59" customFormat="1" customHeight="1" spans="1:49">
      <c r="A4074" s="60"/>
      <c r="B4074" s="60"/>
      <c r="C4074" s="60"/>
      <c r="D4074" s="60"/>
      <c r="H4074" s="61"/>
      <c r="I4074" s="61"/>
      <c r="J4074" s="61"/>
      <c r="K4074" s="61"/>
      <c r="L4074" s="61"/>
      <c r="M4074" s="61"/>
      <c r="N4074" s="61"/>
      <c r="O4074" s="61"/>
      <c r="P4074" s="61"/>
      <c r="Q4074" s="61"/>
      <c r="R4074" s="61"/>
      <c r="S4074" s="61"/>
      <c r="T4074" s="61"/>
      <c r="U4074" s="61"/>
      <c r="V4074" s="61"/>
      <c r="W4074" s="61"/>
      <c r="X4074" s="61"/>
      <c r="Y4074" s="61"/>
      <c r="Z4074" s="61"/>
      <c r="AA4074" s="61"/>
      <c r="AB4074" s="61"/>
      <c r="AC4074" s="61"/>
      <c r="AD4074" s="61"/>
      <c r="AE4074" s="61"/>
      <c r="AF4074" s="61"/>
      <c r="AG4074" s="61"/>
      <c r="AH4074" s="61"/>
      <c r="AI4074" s="61"/>
      <c r="AJ4074" s="61"/>
      <c r="AK4074" s="61"/>
      <c r="AL4074" s="61"/>
      <c r="AM4074" s="61"/>
      <c r="AN4074" s="61"/>
      <c r="AO4074" s="61"/>
      <c r="AP4074" s="62"/>
      <c r="AQ4074" s="61"/>
      <c r="AR4074" s="61"/>
      <c r="AS4074" s="61"/>
      <c r="AT4074" s="61"/>
      <c r="AU4074" s="61"/>
      <c r="AV4074" s="61"/>
      <c r="AW4074" s="60"/>
    </row>
    <row r="4075" s="59" customFormat="1" customHeight="1" spans="1:49">
      <c r="A4075" s="60"/>
      <c r="B4075" s="60"/>
      <c r="C4075" s="60"/>
      <c r="D4075" s="60"/>
      <c r="H4075" s="61"/>
      <c r="I4075" s="61"/>
      <c r="J4075" s="61"/>
      <c r="K4075" s="61"/>
      <c r="L4075" s="61"/>
      <c r="M4075" s="61"/>
      <c r="N4075" s="61"/>
      <c r="O4075" s="61"/>
      <c r="P4075" s="61"/>
      <c r="Q4075" s="61"/>
      <c r="R4075" s="61"/>
      <c r="S4075" s="61"/>
      <c r="T4075" s="61"/>
      <c r="U4075" s="61"/>
      <c r="V4075" s="61"/>
      <c r="W4075" s="61"/>
      <c r="X4075" s="61"/>
      <c r="Y4075" s="61"/>
      <c r="Z4075" s="61"/>
      <c r="AA4075" s="61"/>
      <c r="AB4075" s="61"/>
      <c r="AC4075" s="61"/>
      <c r="AD4075" s="61"/>
      <c r="AE4075" s="61"/>
      <c r="AF4075" s="61"/>
      <c r="AG4075" s="61"/>
      <c r="AH4075" s="61"/>
      <c r="AI4075" s="61"/>
      <c r="AJ4075" s="61"/>
      <c r="AK4075" s="61"/>
      <c r="AL4075" s="61"/>
      <c r="AM4075" s="61"/>
      <c r="AN4075" s="61"/>
      <c r="AO4075" s="61"/>
      <c r="AP4075" s="62"/>
      <c r="AQ4075" s="61"/>
      <c r="AR4075" s="61"/>
      <c r="AS4075" s="61"/>
      <c r="AT4075" s="61"/>
      <c r="AU4075" s="61"/>
      <c r="AV4075" s="61"/>
      <c r="AW4075" s="60"/>
    </row>
    <row r="4076" s="59" customFormat="1" customHeight="1" spans="1:49">
      <c r="A4076" s="60"/>
      <c r="B4076" s="60"/>
      <c r="C4076" s="60"/>
      <c r="D4076" s="60"/>
      <c r="H4076" s="61"/>
      <c r="I4076" s="61"/>
      <c r="J4076" s="61"/>
      <c r="K4076" s="61"/>
      <c r="L4076" s="61"/>
      <c r="M4076" s="61"/>
      <c r="N4076" s="61"/>
      <c r="O4076" s="61"/>
      <c r="P4076" s="61"/>
      <c r="Q4076" s="61"/>
      <c r="R4076" s="61"/>
      <c r="S4076" s="61"/>
      <c r="T4076" s="61"/>
      <c r="U4076" s="61"/>
      <c r="V4076" s="61"/>
      <c r="W4076" s="61"/>
      <c r="X4076" s="61"/>
      <c r="Y4076" s="61"/>
      <c r="Z4076" s="61"/>
      <c r="AA4076" s="61"/>
      <c r="AB4076" s="61"/>
      <c r="AC4076" s="61"/>
      <c r="AD4076" s="61"/>
      <c r="AE4076" s="61"/>
      <c r="AF4076" s="61"/>
      <c r="AG4076" s="61"/>
      <c r="AH4076" s="61"/>
      <c r="AI4076" s="61"/>
      <c r="AJ4076" s="61"/>
      <c r="AK4076" s="61"/>
      <c r="AL4076" s="61"/>
      <c r="AM4076" s="61"/>
      <c r="AN4076" s="61"/>
      <c r="AO4076" s="61"/>
      <c r="AP4076" s="62"/>
      <c r="AQ4076" s="61"/>
      <c r="AR4076" s="61"/>
      <c r="AS4076" s="61"/>
      <c r="AT4076" s="61"/>
      <c r="AU4076" s="61"/>
      <c r="AV4076" s="61"/>
      <c r="AW4076" s="60"/>
    </row>
    <row r="4077" s="59" customFormat="1" customHeight="1" spans="1:49">
      <c r="A4077" s="60"/>
      <c r="B4077" s="60"/>
      <c r="C4077" s="60"/>
      <c r="D4077" s="60"/>
      <c r="H4077" s="61"/>
      <c r="I4077" s="61"/>
      <c r="J4077" s="61"/>
      <c r="K4077" s="61"/>
      <c r="L4077" s="61"/>
      <c r="M4077" s="61"/>
      <c r="N4077" s="61"/>
      <c r="O4077" s="61"/>
      <c r="P4077" s="61"/>
      <c r="Q4077" s="61"/>
      <c r="R4077" s="61"/>
      <c r="S4077" s="61"/>
      <c r="T4077" s="61"/>
      <c r="U4077" s="61"/>
      <c r="V4077" s="61"/>
      <c r="W4077" s="61"/>
      <c r="X4077" s="61"/>
      <c r="Y4077" s="61"/>
      <c r="Z4077" s="61"/>
      <c r="AA4077" s="61"/>
      <c r="AB4077" s="61"/>
      <c r="AC4077" s="61"/>
      <c r="AD4077" s="61"/>
      <c r="AE4077" s="61"/>
      <c r="AF4077" s="61"/>
      <c r="AG4077" s="61"/>
      <c r="AH4077" s="61"/>
      <c r="AI4077" s="61"/>
      <c r="AJ4077" s="61"/>
      <c r="AK4077" s="61"/>
      <c r="AL4077" s="61"/>
      <c r="AM4077" s="61"/>
      <c r="AN4077" s="61"/>
      <c r="AO4077" s="61"/>
      <c r="AP4077" s="62"/>
      <c r="AQ4077" s="61"/>
      <c r="AR4077" s="61"/>
      <c r="AS4077" s="61"/>
      <c r="AT4077" s="61"/>
      <c r="AU4077" s="61"/>
      <c r="AV4077" s="61"/>
      <c r="AW4077" s="60"/>
    </row>
    <row r="4078" s="59" customFormat="1" customHeight="1" spans="1:49">
      <c r="A4078" s="60"/>
      <c r="B4078" s="60"/>
      <c r="C4078" s="60"/>
      <c r="D4078" s="60"/>
      <c r="H4078" s="61"/>
      <c r="I4078" s="61"/>
      <c r="J4078" s="61"/>
      <c r="K4078" s="61"/>
      <c r="L4078" s="61"/>
      <c r="M4078" s="61"/>
      <c r="N4078" s="61"/>
      <c r="O4078" s="61"/>
      <c r="P4078" s="61"/>
      <c r="Q4078" s="61"/>
      <c r="R4078" s="61"/>
      <c r="S4078" s="61"/>
      <c r="T4078" s="61"/>
      <c r="U4078" s="61"/>
      <c r="V4078" s="61"/>
      <c r="W4078" s="61"/>
      <c r="X4078" s="61"/>
      <c r="Y4078" s="61"/>
      <c r="Z4078" s="61"/>
      <c r="AA4078" s="61"/>
      <c r="AB4078" s="61"/>
      <c r="AC4078" s="61"/>
      <c r="AD4078" s="61"/>
      <c r="AE4078" s="61"/>
      <c r="AF4078" s="61"/>
      <c r="AG4078" s="61"/>
      <c r="AH4078" s="61"/>
      <c r="AI4078" s="61"/>
      <c r="AJ4078" s="61"/>
      <c r="AK4078" s="61"/>
      <c r="AL4078" s="61"/>
      <c r="AM4078" s="61"/>
      <c r="AN4078" s="61"/>
      <c r="AO4078" s="61"/>
      <c r="AP4078" s="62"/>
      <c r="AQ4078" s="61"/>
      <c r="AR4078" s="61"/>
      <c r="AS4078" s="61"/>
      <c r="AT4078" s="61"/>
      <c r="AU4078" s="61"/>
      <c r="AV4078" s="61"/>
      <c r="AW4078" s="60"/>
    </row>
    <row r="4079" s="59" customFormat="1" customHeight="1" spans="1:49">
      <c r="A4079" s="60"/>
      <c r="B4079" s="60"/>
      <c r="C4079" s="60"/>
      <c r="D4079" s="60"/>
      <c r="H4079" s="61"/>
      <c r="I4079" s="61"/>
      <c r="J4079" s="61"/>
      <c r="K4079" s="61"/>
      <c r="L4079" s="61"/>
      <c r="M4079" s="61"/>
      <c r="N4079" s="61"/>
      <c r="O4079" s="61"/>
      <c r="P4079" s="61"/>
      <c r="Q4079" s="61"/>
      <c r="R4079" s="61"/>
      <c r="S4079" s="61"/>
      <c r="T4079" s="61"/>
      <c r="U4079" s="61"/>
      <c r="V4079" s="61"/>
      <c r="W4079" s="61"/>
      <c r="X4079" s="61"/>
      <c r="Y4079" s="61"/>
      <c r="Z4079" s="61"/>
      <c r="AA4079" s="61"/>
      <c r="AB4079" s="61"/>
      <c r="AC4079" s="61"/>
      <c r="AD4079" s="61"/>
      <c r="AE4079" s="61"/>
      <c r="AF4079" s="61"/>
      <c r="AG4079" s="61"/>
      <c r="AH4079" s="61"/>
      <c r="AI4079" s="61"/>
      <c r="AJ4079" s="61"/>
      <c r="AK4079" s="61"/>
      <c r="AL4079" s="61"/>
      <c r="AM4079" s="61"/>
      <c r="AN4079" s="61"/>
      <c r="AO4079" s="61"/>
      <c r="AP4079" s="62"/>
      <c r="AQ4079" s="61"/>
      <c r="AR4079" s="61"/>
      <c r="AS4079" s="61"/>
      <c r="AT4079" s="61"/>
      <c r="AU4079" s="61"/>
      <c r="AV4079" s="61"/>
      <c r="AW4079" s="60"/>
    </row>
    <row r="4080" s="59" customFormat="1" customHeight="1" spans="1:49">
      <c r="A4080" s="60"/>
      <c r="B4080" s="60"/>
      <c r="C4080" s="60"/>
      <c r="D4080" s="60"/>
      <c r="H4080" s="61"/>
      <c r="I4080" s="61"/>
      <c r="J4080" s="61"/>
      <c r="K4080" s="61"/>
      <c r="L4080" s="61"/>
      <c r="M4080" s="61"/>
      <c r="N4080" s="61"/>
      <c r="O4080" s="61"/>
      <c r="P4080" s="61"/>
      <c r="Q4080" s="61"/>
      <c r="R4080" s="61"/>
      <c r="S4080" s="61"/>
      <c r="T4080" s="61"/>
      <c r="U4080" s="61"/>
      <c r="V4080" s="61"/>
      <c r="W4080" s="61"/>
      <c r="X4080" s="61"/>
      <c r="Y4080" s="61"/>
      <c r="Z4080" s="61"/>
      <c r="AA4080" s="61"/>
      <c r="AB4080" s="61"/>
      <c r="AC4080" s="61"/>
      <c r="AD4080" s="61"/>
      <c r="AE4080" s="61"/>
      <c r="AF4080" s="61"/>
      <c r="AG4080" s="61"/>
      <c r="AH4080" s="61"/>
      <c r="AI4080" s="61"/>
      <c r="AJ4080" s="61"/>
      <c r="AK4080" s="61"/>
      <c r="AL4080" s="61"/>
      <c r="AM4080" s="61"/>
      <c r="AN4080" s="61"/>
      <c r="AO4080" s="61"/>
      <c r="AP4080" s="62"/>
      <c r="AQ4080" s="61"/>
      <c r="AR4080" s="61"/>
      <c r="AS4080" s="61"/>
      <c r="AT4080" s="61"/>
      <c r="AU4080" s="61"/>
      <c r="AV4080" s="61"/>
      <c r="AW4080" s="60"/>
    </row>
    <row r="4081" s="59" customFormat="1" customHeight="1" spans="1:49">
      <c r="A4081" s="60"/>
      <c r="B4081" s="60"/>
      <c r="C4081" s="60"/>
      <c r="D4081" s="60"/>
      <c r="H4081" s="61"/>
      <c r="I4081" s="61"/>
      <c r="J4081" s="61"/>
      <c r="K4081" s="61"/>
      <c r="L4081" s="61"/>
      <c r="M4081" s="61"/>
      <c r="N4081" s="61"/>
      <c r="O4081" s="61"/>
      <c r="P4081" s="61"/>
      <c r="Q4081" s="61"/>
      <c r="R4081" s="61"/>
      <c r="S4081" s="61"/>
      <c r="T4081" s="61"/>
      <c r="U4081" s="61"/>
      <c r="V4081" s="61"/>
      <c r="W4081" s="61"/>
      <c r="X4081" s="61"/>
      <c r="Y4081" s="61"/>
      <c r="Z4081" s="61"/>
      <c r="AA4081" s="61"/>
      <c r="AB4081" s="61"/>
      <c r="AC4081" s="61"/>
      <c r="AD4081" s="61"/>
      <c r="AE4081" s="61"/>
      <c r="AF4081" s="61"/>
      <c r="AG4081" s="61"/>
      <c r="AH4081" s="61"/>
      <c r="AI4081" s="61"/>
      <c r="AJ4081" s="61"/>
      <c r="AK4081" s="61"/>
      <c r="AL4081" s="61"/>
      <c r="AM4081" s="61"/>
      <c r="AN4081" s="61"/>
      <c r="AO4081" s="61"/>
      <c r="AP4081" s="62"/>
      <c r="AQ4081" s="61"/>
      <c r="AR4081" s="61"/>
      <c r="AS4081" s="61"/>
      <c r="AT4081" s="61"/>
      <c r="AU4081" s="61"/>
      <c r="AV4081" s="61"/>
      <c r="AW4081" s="60"/>
    </row>
    <row r="4082" s="59" customFormat="1" customHeight="1" spans="1:49">
      <c r="A4082" s="60"/>
      <c r="B4082" s="60"/>
      <c r="C4082" s="60"/>
      <c r="D4082" s="60"/>
      <c r="H4082" s="61"/>
      <c r="I4082" s="61"/>
      <c r="J4082" s="61"/>
      <c r="K4082" s="61"/>
      <c r="L4082" s="61"/>
      <c r="M4082" s="61"/>
      <c r="N4082" s="61"/>
      <c r="O4082" s="61"/>
      <c r="P4082" s="61"/>
      <c r="Q4082" s="61"/>
      <c r="R4082" s="61"/>
      <c r="S4082" s="61"/>
      <c r="T4082" s="61"/>
      <c r="U4082" s="61"/>
      <c r="V4082" s="61"/>
      <c r="W4082" s="61"/>
      <c r="X4082" s="61"/>
      <c r="Y4082" s="61"/>
      <c r="Z4082" s="61"/>
      <c r="AA4082" s="61"/>
      <c r="AB4082" s="61"/>
      <c r="AC4082" s="61"/>
      <c r="AD4082" s="61"/>
      <c r="AE4082" s="61"/>
      <c r="AF4082" s="61"/>
      <c r="AG4082" s="61"/>
      <c r="AH4082" s="61"/>
      <c r="AI4082" s="61"/>
      <c r="AJ4082" s="61"/>
      <c r="AK4082" s="61"/>
      <c r="AL4082" s="61"/>
      <c r="AM4082" s="61"/>
      <c r="AN4082" s="61"/>
      <c r="AO4082" s="61"/>
      <c r="AP4082" s="62"/>
      <c r="AQ4082" s="61"/>
      <c r="AR4082" s="61"/>
      <c r="AS4082" s="61"/>
      <c r="AT4082" s="61"/>
      <c r="AU4082" s="61"/>
      <c r="AV4082" s="61"/>
      <c r="AW4082" s="60"/>
    </row>
    <row r="4083" s="59" customFormat="1" customHeight="1" spans="1:49">
      <c r="A4083" s="60"/>
      <c r="B4083" s="60"/>
      <c r="C4083" s="60"/>
      <c r="D4083" s="60"/>
      <c r="H4083" s="61"/>
      <c r="I4083" s="61"/>
      <c r="J4083" s="61"/>
      <c r="K4083" s="61"/>
      <c r="L4083" s="61"/>
      <c r="M4083" s="61"/>
      <c r="N4083" s="61"/>
      <c r="O4083" s="61"/>
      <c r="P4083" s="61"/>
      <c r="Q4083" s="61"/>
      <c r="R4083" s="61"/>
      <c r="S4083" s="61"/>
      <c r="T4083" s="61"/>
      <c r="U4083" s="61"/>
      <c r="V4083" s="61"/>
      <c r="W4083" s="61"/>
      <c r="X4083" s="61"/>
      <c r="Y4083" s="61"/>
      <c r="Z4083" s="61"/>
      <c r="AA4083" s="61"/>
      <c r="AB4083" s="61"/>
      <c r="AC4083" s="61"/>
      <c r="AD4083" s="61"/>
      <c r="AE4083" s="61"/>
      <c r="AF4083" s="61"/>
      <c r="AG4083" s="61"/>
      <c r="AH4083" s="61"/>
      <c r="AI4083" s="61"/>
      <c r="AJ4083" s="61"/>
      <c r="AK4083" s="61"/>
      <c r="AL4083" s="61"/>
      <c r="AM4083" s="61"/>
      <c r="AN4083" s="61"/>
      <c r="AO4083" s="61"/>
      <c r="AP4083" s="62"/>
      <c r="AQ4083" s="61"/>
      <c r="AR4083" s="61"/>
      <c r="AS4083" s="61"/>
      <c r="AT4083" s="61"/>
      <c r="AU4083" s="61"/>
      <c r="AV4083" s="61"/>
      <c r="AW4083" s="60"/>
    </row>
    <row r="4084" s="59" customFormat="1" customHeight="1" spans="1:49">
      <c r="A4084" s="60"/>
      <c r="B4084" s="60"/>
      <c r="C4084" s="60"/>
      <c r="D4084" s="60"/>
      <c r="H4084" s="61"/>
      <c r="I4084" s="61"/>
      <c r="J4084" s="61"/>
      <c r="K4084" s="61"/>
      <c r="L4084" s="61"/>
      <c r="M4084" s="61"/>
      <c r="N4084" s="61"/>
      <c r="O4084" s="61"/>
      <c r="P4084" s="61"/>
      <c r="Q4084" s="61"/>
      <c r="R4084" s="61"/>
      <c r="S4084" s="61"/>
      <c r="T4084" s="61"/>
      <c r="U4084" s="61"/>
      <c r="V4084" s="61"/>
      <c r="W4084" s="61"/>
      <c r="X4084" s="61"/>
      <c r="Y4084" s="61"/>
      <c r="Z4084" s="61"/>
      <c r="AA4084" s="61"/>
      <c r="AB4084" s="61"/>
      <c r="AC4084" s="61"/>
      <c r="AD4084" s="61"/>
      <c r="AE4084" s="61"/>
      <c r="AF4084" s="61"/>
      <c r="AG4084" s="61"/>
      <c r="AH4084" s="61"/>
      <c r="AI4084" s="61"/>
      <c r="AJ4084" s="61"/>
      <c r="AK4084" s="61"/>
      <c r="AL4084" s="61"/>
      <c r="AM4084" s="61"/>
      <c r="AN4084" s="61"/>
      <c r="AO4084" s="61"/>
      <c r="AP4084" s="62"/>
      <c r="AQ4084" s="61"/>
      <c r="AR4084" s="61"/>
      <c r="AS4084" s="61"/>
      <c r="AT4084" s="61"/>
      <c r="AU4084" s="61"/>
      <c r="AV4084" s="61"/>
      <c r="AW4084" s="60"/>
    </row>
    <row r="4085" s="59" customFormat="1" customHeight="1" spans="1:49">
      <c r="A4085" s="60"/>
      <c r="B4085" s="60"/>
      <c r="C4085" s="60"/>
      <c r="D4085" s="60"/>
      <c r="H4085" s="61"/>
      <c r="I4085" s="61"/>
      <c r="J4085" s="61"/>
      <c r="K4085" s="61"/>
      <c r="L4085" s="61"/>
      <c r="M4085" s="61"/>
      <c r="N4085" s="61"/>
      <c r="O4085" s="61"/>
      <c r="P4085" s="61"/>
      <c r="Q4085" s="61"/>
      <c r="R4085" s="61"/>
      <c r="S4085" s="61"/>
      <c r="T4085" s="61"/>
      <c r="U4085" s="61"/>
      <c r="V4085" s="61"/>
      <c r="W4085" s="61"/>
      <c r="X4085" s="61"/>
      <c r="Y4085" s="61"/>
      <c r="Z4085" s="61"/>
      <c r="AA4085" s="61"/>
      <c r="AB4085" s="61"/>
      <c r="AC4085" s="61"/>
      <c r="AD4085" s="61"/>
      <c r="AE4085" s="61"/>
      <c r="AF4085" s="61"/>
      <c r="AG4085" s="61"/>
      <c r="AH4085" s="61"/>
      <c r="AI4085" s="61"/>
      <c r="AJ4085" s="61"/>
      <c r="AK4085" s="61"/>
      <c r="AL4085" s="61"/>
      <c r="AM4085" s="61"/>
      <c r="AN4085" s="61"/>
      <c r="AO4085" s="61"/>
      <c r="AP4085" s="62"/>
      <c r="AQ4085" s="61"/>
      <c r="AR4085" s="61"/>
      <c r="AS4085" s="61"/>
      <c r="AT4085" s="61"/>
      <c r="AU4085" s="61"/>
      <c r="AV4085" s="61"/>
      <c r="AW4085" s="60"/>
    </row>
    <row r="4086" s="59" customFormat="1" customHeight="1" spans="1:49">
      <c r="A4086" s="60"/>
      <c r="B4086" s="60"/>
      <c r="C4086" s="60"/>
      <c r="D4086" s="60"/>
      <c r="H4086" s="61"/>
      <c r="I4086" s="61"/>
      <c r="J4086" s="61"/>
      <c r="K4086" s="61"/>
      <c r="L4086" s="61"/>
      <c r="M4086" s="61"/>
      <c r="N4086" s="61"/>
      <c r="O4086" s="61"/>
      <c r="P4086" s="61"/>
      <c r="Q4086" s="61"/>
      <c r="R4086" s="61"/>
      <c r="S4086" s="61"/>
      <c r="T4086" s="61"/>
      <c r="U4086" s="61"/>
      <c r="V4086" s="61"/>
      <c r="W4086" s="61"/>
      <c r="X4086" s="61"/>
      <c r="Y4086" s="61"/>
      <c r="Z4086" s="61"/>
      <c r="AA4086" s="61"/>
      <c r="AB4086" s="61"/>
      <c r="AC4086" s="61"/>
      <c r="AD4086" s="61"/>
      <c r="AE4086" s="61"/>
      <c r="AF4086" s="61"/>
      <c r="AG4086" s="61"/>
      <c r="AH4086" s="61"/>
      <c r="AI4086" s="61"/>
      <c r="AJ4086" s="61"/>
      <c r="AK4086" s="61"/>
      <c r="AL4086" s="61"/>
      <c r="AM4086" s="61"/>
      <c r="AN4086" s="61"/>
      <c r="AO4086" s="61"/>
      <c r="AP4086" s="62"/>
      <c r="AQ4086" s="61"/>
      <c r="AR4086" s="61"/>
      <c r="AS4086" s="61"/>
      <c r="AT4086" s="61"/>
      <c r="AU4086" s="61"/>
      <c r="AV4086" s="61"/>
      <c r="AW4086" s="60"/>
    </row>
    <row r="4087" s="59" customFormat="1" customHeight="1" spans="1:49">
      <c r="A4087" s="60"/>
      <c r="B4087" s="60"/>
      <c r="C4087" s="60"/>
      <c r="D4087" s="60"/>
      <c r="H4087" s="61"/>
      <c r="I4087" s="61"/>
      <c r="J4087" s="61"/>
      <c r="K4087" s="61"/>
      <c r="L4087" s="61"/>
      <c r="M4087" s="61"/>
      <c r="N4087" s="61"/>
      <c r="O4087" s="61"/>
      <c r="P4087" s="61"/>
      <c r="Q4087" s="61"/>
      <c r="R4087" s="61"/>
      <c r="S4087" s="61"/>
      <c r="T4087" s="61"/>
      <c r="U4087" s="61"/>
      <c r="V4087" s="61"/>
      <c r="W4087" s="61"/>
      <c r="X4087" s="61"/>
      <c r="Y4087" s="61"/>
      <c r="Z4087" s="61"/>
      <c r="AA4087" s="61"/>
      <c r="AB4087" s="61"/>
      <c r="AC4087" s="61"/>
      <c r="AD4087" s="61"/>
      <c r="AE4087" s="61"/>
      <c r="AF4087" s="61"/>
      <c r="AG4087" s="61"/>
      <c r="AH4087" s="61"/>
      <c r="AI4087" s="61"/>
      <c r="AJ4087" s="61"/>
      <c r="AK4087" s="61"/>
      <c r="AL4087" s="61"/>
      <c r="AM4087" s="61"/>
      <c r="AN4087" s="61"/>
      <c r="AO4087" s="61"/>
      <c r="AP4087" s="62"/>
      <c r="AQ4087" s="61"/>
      <c r="AR4087" s="61"/>
      <c r="AS4087" s="61"/>
      <c r="AT4087" s="61"/>
      <c r="AU4087" s="61"/>
      <c r="AV4087" s="61"/>
      <c r="AW4087" s="60"/>
    </row>
    <row r="4088" s="59" customFormat="1" customHeight="1" spans="1:49">
      <c r="A4088" s="60"/>
      <c r="B4088" s="60"/>
      <c r="C4088" s="60"/>
      <c r="D4088" s="60"/>
      <c r="H4088" s="61"/>
      <c r="I4088" s="61"/>
      <c r="J4088" s="61"/>
      <c r="K4088" s="61"/>
      <c r="L4088" s="61"/>
      <c r="M4088" s="61"/>
      <c r="N4088" s="61"/>
      <c r="O4088" s="61"/>
      <c r="P4088" s="61"/>
      <c r="Q4088" s="61"/>
      <c r="R4088" s="61"/>
      <c r="S4088" s="61"/>
      <c r="T4088" s="61"/>
      <c r="U4088" s="61"/>
      <c r="V4088" s="61"/>
      <c r="W4088" s="61"/>
      <c r="X4088" s="61"/>
      <c r="Y4088" s="61"/>
      <c r="Z4088" s="61"/>
      <c r="AA4088" s="61"/>
      <c r="AB4088" s="61"/>
      <c r="AC4088" s="61"/>
      <c r="AD4088" s="61"/>
      <c r="AE4088" s="61"/>
      <c r="AF4088" s="61"/>
      <c r="AG4088" s="61"/>
      <c r="AH4088" s="61"/>
      <c r="AI4088" s="61"/>
      <c r="AJ4088" s="61"/>
      <c r="AK4088" s="61"/>
      <c r="AL4088" s="61"/>
      <c r="AM4088" s="61"/>
      <c r="AN4088" s="61"/>
      <c r="AO4088" s="61"/>
      <c r="AP4088" s="62"/>
      <c r="AQ4088" s="61"/>
      <c r="AR4088" s="61"/>
      <c r="AS4088" s="61"/>
      <c r="AT4088" s="61"/>
      <c r="AU4088" s="61"/>
      <c r="AV4088" s="61"/>
      <c r="AW4088" s="60"/>
    </row>
    <row r="4089" s="59" customFormat="1" customHeight="1" spans="1:49">
      <c r="A4089" s="60"/>
      <c r="B4089" s="60"/>
      <c r="C4089" s="60"/>
      <c r="D4089" s="60"/>
      <c r="H4089" s="61"/>
      <c r="I4089" s="61"/>
      <c r="J4089" s="61"/>
      <c r="K4089" s="61"/>
      <c r="L4089" s="61"/>
      <c r="M4089" s="61"/>
      <c r="N4089" s="61"/>
      <c r="O4089" s="61"/>
      <c r="P4089" s="61"/>
      <c r="Q4089" s="61"/>
      <c r="R4089" s="61"/>
      <c r="S4089" s="61"/>
      <c r="T4089" s="61"/>
      <c r="U4089" s="61"/>
      <c r="V4089" s="61"/>
      <c r="W4089" s="61"/>
      <c r="X4089" s="61"/>
      <c r="Y4089" s="61"/>
      <c r="Z4089" s="61"/>
      <c r="AA4089" s="61"/>
      <c r="AB4089" s="61"/>
      <c r="AC4089" s="61"/>
      <c r="AD4089" s="61"/>
      <c r="AE4089" s="61"/>
      <c r="AF4089" s="61"/>
      <c r="AG4089" s="61"/>
      <c r="AH4089" s="61"/>
      <c r="AI4089" s="61"/>
      <c r="AJ4089" s="61"/>
      <c r="AK4089" s="61"/>
      <c r="AL4089" s="61"/>
      <c r="AM4089" s="61"/>
      <c r="AN4089" s="61"/>
      <c r="AO4089" s="61"/>
      <c r="AP4089" s="62"/>
      <c r="AQ4089" s="61"/>
      <c r="AR4089" s="61"/>
      <c r="AS4089" s="61"/>
      <c r="AT4089" s="61"/>
      <c r="AU4089" s="61"/>
      <c r="AV4089" s="61"/>
      <c r="AW4089" s="60"/>
    </row>
    <row r="4090" s="59" customFormat="1" customHeight="1" spans="1:49">
      <c r="A4090" s="60"/>
      <c r="B4090" s="60"/>
      <c r="C4090" s="60"/>
      <c r="D4090" s="60"/>
      <c r="H4090" s="61"/>
      <c r="I4090" s="61"/>
      <c r="J4090" s="61"/>
      <c r="K4090" s="61"/>
      <c r="L4090" s="61"/>
      <c r="M4090" s="61"/>
      <c r="N4090" s="61"/>
      <c r="O4090" s="61"/>
      <c r="P4090" s="61"/>
      <c r="Q4090" s="61"/>
      <c r="R4090" s="61"/>
      <c r="S4090" s="61"/>
      <c r="T4090" s="61"/>
      <c r="U4090" s="61"/>
      <c r="V4090" s="61"/>
      <c r="W4090" s="61"/>
      <c r="X4090" s="61"/>
      <c r="Y4090" s="61"/>
      <c r="Z4090" s="61"/>
      <c r="AA4090" s="61"/>
      <c r="AB4090" s="61"/>
      <c r="AC4090" s="61"/>
      <c r="AD4090" s="61"/>
      <c r="AE4090" s="61"/>
      <c r="AF4090" s="61"/>
      <c r="AG4090" s="61"/>
      <c r="AH4090" s="61"/>
      <c r="AI4090" s="61"/>
      <c r="AJ4090" s="61"/>
      <c r="AK4090" s="61"/>
      <c r="AL4090" s="61"/>
      <c r="AM4090" s="61"/>
      <c r="AN4090" s="61"/>
      <c r="AO4090" s="61"/>
      <c r="AP4090" s="62"/>
      <c r="AQ4090" s="61"/>
      <c r="AR4090" s="61"/>
      <c r="AS4090" s="61"/>
      <c r="AT4090" s="61"/>
      <c r="AU4090" s="61"/>
      <c r="AV4090" s="61"/>
      <c r="AW4090" s="60"/>
    </row>
    <row r="4091" s="59" customFormat="1" customHeight="1" spans="1:49">
      <c r="A4091" s="60"/>
      <c r="B4091" s="60"/>
      <c r="C4091" s="60"/>
      <c r="D4091" s="60"/>
      <c r="H4091" s="61"/>
      <c r="I4091" s="61"/>
      <c r="J4091" s="61"/>
      <c r="K4091" s="61"/>
      <c r="L4091" s="61"/>
      <c r="M4091" s="61"/>
      <c r="N4091" s="61"/>
      <c r="O4091" s="61"/>
      <c r="P4091" s="61"/>
      <c r="Q4091" s="61"/>
      <c r="R4091" s="61"/>
      <c r="S4091" s="61"/>
      <c r="T4091" s="61"/>
      <c r="U4091" s="61"/>
      <c r="V4091" s="61"/>
      <c r="W4091" s="61"/>
      <c r="X4091" s="61"/>
      <c r="Y4091" s="61"/>
      <c r="Z4091" s="61"/>
      <c r="AA4091" s="61"/>
      <c r="AB4091" s="61"/>
      <c r="AC4091" s="61"/>
      <c r="AD4091" s="61"/>
      <c r="AE4091" s="61"/>
      <c r="AF4091" s="61"/>
      <c r="AG4091" s="61"/>
      <c r="AH4091" s="61"/>
      <c r="AI4091" s="61"/>
      <c r="AJ4091" s="61"/>
      <c r="AK4091" s="61"/>
      <c r="AL4091" s="61"/>
      <c r="AM4091" s="61"/>
      <c r="AN4091" s="61"/>
      <c r="AO4091" s="61"/>
      <c r="AP4091" s="62"/>
      <c r="AQ4091" s="61"/>
      <c r="AR4091" s="61"/>
      <c r="AS4091" s="61"/>
      <c r="AT4091" s="61"/>
      <c r="AU4091" s="61"/>
      <c r="AV4091" s="61"/>
      <c r="AW4091" s="60"/>
    </row>
    <row r="4092" s="59" customFormat="1" customHeight="1" spans="1:49">
      <c r="A4092" s="60"/>
      <c r="B4092" s="60"/>
      <c r="C4092" s="60"/>
      <c r="D4092" s="60"/>
      <c r="H4092" s="61"/>
      <c r="I4092" s="61"/>
      <c r="J4092" s="61"/>
      <c r="K4092" s="61"/>
      <c r="L4092" s="61"/>
      <c r="M4092" s="61"/>
      <c r="N4092" s="61"/>
      <c r="O4092" s="61"/>
      <c r="P4092" s="61"/>
      <c r="Q4092" s="61"/>
      <c r="R4092" s="61"/>
      <c r="S4092" s="61"/>
      <c r="T4092" s="61"/>
      <c r="U4092" s="61"/>
      <c r="V4092" s="61"/>
      <c r="W4092" s="61"/>
      <c r="X4092" s="61"/>
      <c r="Y4092" s="61"/>
      <c r="Z4092" s="61"/>
      <c r="AA4092" s="61"/>
      <c r="AB4092" s="61"/>
      <c r="AC4092" s="61"/>
      <c r="AD4092" s="61"/>
      <c r="AE4092" s="61"/>
      <c r="AF4092" s="61"/>
      <c r="AG4092" s="61"/>
      <c r="AH4092" s="61"/>
      <c r="AI4092" s="61"/>
      <c r="AJ4092" s="61"/>
      <c r="AK4092" s="61"/>
      <c r="AL4092" s="61"/>
      <c r="AM4092" s="61"/>
      <c r="AN4092" s="61"/>
      <c r="AO4092" s="61"/>
      <c r="AP4092" s="62"/>
      <c r="AQ4092" s="61"/>
      <c r="AR4092" s="61"/>
      <c r="AS4092" s="61"/>
      <c r="AT4092" s="61"/>
      <c r="AU4092" s="61"/>
      <c r="AV4092" s="61"/>
      <c r="AW4092" s="60"/>
    </row>
    <row r="4093" s="59" customFormat="1" customHeight="1" spans="1:49">
      <c r="A4093" s="60"/>
      <c r="B4093" s="60"/>
      <c r="C4093" s="60"/>
      <c r="D4093" s="60"/>
      <c r="H4093" s="61"/>
      <c r="I4093" s="61"/>
      <c r="J4093" s="61"/>
      <c r="K4093" s="61"/>
      <c r="L4093" s="61"/>
      <c r="M4093" s="61"/>
      <c r="N4093" s="61"/>
      <c r="O4093" s="61"/>
      <c r="P4093" s="61"/>
      <c r="Q4093" s="61"/>
      <c r="R4093" s="61"/>
      <c r="S4093" s="61"/>
      <c r="T4093" s="61"/>
      <c r="U4093" s="61"/>
      <c r="V4093" s="61"/>
      <c r="W4093" s="61"/>
      <c r="X4093" s="61"/>
      <c r="Y4093" s="61"/>
      <c r="Z4093" s="61"/>
      <c r="AA4093" s="61"/>
      <c r="AB4093" s="61"/>
      <c r="AC4093" s="61"/>
      <c r="AD4093" s="61"/>
      <c r="AE4093" s="61"/>
      <c r="AF4093" s="61"/>
      <c r="AG4093" s="61"/>
      <c r="AH4093" s="61"/>
      <c r="AI4093" s="61"/>
      <c r="AJ4093" s="61"/>
      <c r="AK4093" s="61"/>
      <c r="AL4093" s="61"/>
      <c r="AM4093" s="61"/>
      <c r="AN4093" s="61"/>
      <c r="AO4093" s="61"/>
      <c r="AP4093" s="62"/>
      <c r="AQ4093" s="61"/>
      <c r="AR4093" s="61"/>
      <c r="AS4093" s="61"/>
      <c r="AT4093" s="61"/>
      <c r="AU4093" s="61"/>
      <c r="AV4093" s="61"/>
      <c r="AW4093" s="60"/>
    </row>
    <row r="4094" s="59" customFormat="1" customHeight="1" spans="1:49">
      <c r="A4094" s="60"/>
      <c r="B4094" s="60"/>
      <c r="C4094" s="60"/>
      <c r="D4094" s="60"/>
      <c r="H4094" s="61"/>
      <c r="I4094" s="61"/>
      <c r="J4094" s="61"/>
      <c r="K4094" s="61"/>
      <c r="L4094" s="61"/>
      <c r="M4094" s="61"/>
      <c r="N4094" s="61"/>
      <c r="O4094" s="61"/>
      <c r="P4094" s="61"/>
      <c r="Q4094" s="61"/>
      <c r="R4094" s="61"/>
      <c r="S4094" s="61"/>
      <c r="T4094" s="61"/>
      <c r="U4094" s="61"/>
      <c r="V4094" s="61"/>
      <c r="W4094" s="61"/>
      <c r="X4094" s="61"/>
      <c r="Y4094" s="61"/>
      <c r="Z4094" s="61"/>
      <c r="AA4094" s="61"/>
      <c r="AB4094" s="61"/>
      <c r="AC4094" s="61"/>
      <c r="AD4094" s="61"/>
      <c r="AE4094" s="61"/>
      <c r="AF4094" s="61"/>
      <c r="AG4094" s="61"/>
      <c r="AH4094" s="61"/>
      <c r="AI4094" s="61"/>
      <c r="AJ4094" s="61"/>
      <c r="AK4094" s="61"/>
      <c r="AL4094" s="61"/>
      <c r="AM4094" s="61"/>
      <c r="AN4094" s="61"/>
      <c r="AO4094" s="61"/>
      <c r="AP4094" s="62"/>
      <c r="AQ4094" s="61"/>
      <c r="AR4094" s="61"/>
      <c r="AS4094" s="61"/>
      <c r="AT4094" s="61"/>
      <c r="AU4094" s="61"/>
      <c r="AV4094" s="61"/>
      <c r="AW4094" s="60"/>
    </row>
    <row r="4095" s="59" customFormat="1" customHeight="1" spans="1:49">
      <c r="A4095" s="60"/>
      <c r="B4095" s="60"/>
      <c r="C4095" s="60"/>
      <c r="D4095" s="60"/>
      <c r="H4095" s="61"/>
      <c r="I4095" s="61"/>
      <c r="J4095" s="61"/>
      <c r="K4095" s="61"/>
      <c r="L4095" s="61"/>
      <c r="M4095" s="61"/>
      <c r="N4095" s="61"/>
      <c r="O4095" s="61"/>
      <c r="P4095" s="61"/>
      <c r="Q4095" s="61"/>
      <c r="R4095" s="61"/>
      <c r="S4095" s="61"/>
      <c r="T4095" s="61"/>
      <c r="U4095" s="61"/>
      <c r="V4095" s="61"/>
      <c r="W4095" s="61"/>
      <c r="X4095" s="61"/>
      <c r="Y4095" s="61"/>
      <c r="Z4095" s="61"/>
      <c r="AA4095" s="61"/>
      <c r="AB4095" s="61"/>
      <c r="AC4095" s="61"/>
      <c r="AD4095" s="61"/>
      <c r="AE4095" s="61"/>
      <c r="AF4095" s="61"/>
      <c r="AG4095" s="61"/>
      <c r="AH4095" s="61"/>
      <c r="AI4095" s="61"/>
      <c r="AJ4095" s="61"/>
      <c r="AK4095" s="61"/>
      <c r="AL4095" s="61"/>
      <c r="AM4095" s="61"/>
      <c r="AN4095" s="61"/>
      <c r="AO4095" s="61"/>
      <c r="AP4095" s="62"/>
      <c r="AQ4095" s="61"/>
      <c r="AR4095" s="61"/>
      <c r="AS4095" s="61"/>
      <c r="AT4095" s="61"/>
      <c r="AU4095" s="61"/>
      <c r="AV4095" s="61"/>
      <c r="AW4095" s="60"/>
    </row>
    <row r="4096" s="59" customFormat="1" customHeight="1" spans="1:49">
      <c r="A4096" s="60"/>
      <c r="B4096" s="60"/>
      <c r="C4096" s="60"/>
      <c r="D4096" s="60"/>
      <c r="H4096" s="61"/>
      <c r="I4096" s="61"/>
      <c r="J4096" s="61"/>
      <c r="K4096" s="61"/>
      <c r="L4096" s="61"/>
      <c r="M4096" s="61"/>
      <c r="N4096" s="61"/>
      <c r="O4096" s="61"/>
      <c r="P4096" s="61"/>
      <c r="Q4096" s="61"/>
      <c r="R4096" s="61"/>
      <c r="S4096" s="61"/>
      <c r="T4096" s="61"/>
      <c r="U4096" s="61"/>
      <c r="V4096" s="61"/>
      <c r="W4096" s="61"/>
      <c r="X4096" s="61"/>
      <c r="Y4096" s="61"/>
      <c r="Z4096" s="61"/>
      <c r="AA4096" s="61"/>
      <c r="AB4096" s="61"/>
      <c r="AC4096" s="61"/>
      <c r="AD4096" s="61"/>
      <c r="AE4096" s="61"/>
      <c r="AF4096" s="61"/>
      <c r="AG4096" s="61"/>
      <c r="AH4096" s="61"/>
      <c r="AI4096" s="61"/>
      <c r="AJ4096" s="61"/>
      <c r="AK4096" s="61"/>
      <c r="AL4096" s="61"/>
      <c r="AM4096" s="61"/>
      <c r="AN4096" s="61"/>
      <c r="AO4096" s="61"/>
      <c r="AP4096" s="62"/>
      <c r="AQ4096" s="61"/>
      <c r="AR4096" s="61"/>
      <c r="AS4096" s="61"/>
      <c r="AT4096" s="61"/>
      <c r="AU4096" s="61"/>
      <c r="AV4096" s="61"/>
      <c r="AW4096" s="60"/>
    </row>
    <row r="4097" s="59" customFormat="1" customHeight="1" spans="1:49">
      <c r="A4097" s="60"/>
      <c r="B4097" s="60"/>
      <c r="C4097" s="60"/>
      <c r="D4097" s="60"/>
      <c r="H4097" s="61"/>
      <c r="I4097" s="61"/>
      <c r="J4097" s="61"/>
      <c r="K4097" s="61"/>
      <c r="L4097" s="61"/>
      <c r="M4097" s="61"/>
      <c r="N4097" s="61"/>
      <c r="O4097" s="61"/>
      <c r="P4097" s="61"/>
      <c r="Q4097" s="61"/>
      <c r="R4097" s="61"/>
      <c r="S4097" s="61"/>
      <c r="T4097" s="61"/>
      <c r="U4097" s="61"/>
      <c r="V4097" s="61"/>
      <c r="W4097" s="61"/>
      <c r="X4097" s="61"/>
      <c r="Y4097" s="61"/>
      <c r="Z4097" s="61"/>
      <c r="AA4097" s="61"/>
      <c r="AB4097" s="61"/>
      <c r="AC4097" s="61"/>
      <c r="AD4097" s="61"/>
      <c r="AE4097" s="61"/>
      <c r="AF4097" s="61"/>
      <c r="AG4097" s="61"/>
      <c r="AH4097" s="61"/>
      <c r="AI4097" s="61"/>
      <c r="AJ4097" s="61"/>
      <c r="AK4097" s="61"/>
      <c r="AL4097" s="61"/>
      <c r="AM4097" s="61"/>
      <c r="AN4097" s="61"/>
      <c r="AO4097" s="61"/>
      <c r="AP4097" s="62"/>
      <c r="AQ4097" s="61"/>
      <c r="AR4097" s="61"/>
      <c r="AS4097" s="61"/>
      <c r="AT4097" s="61"/>
      <c r="AU4097" s="61"/>
      <c r="AV4097" s="61"/>
      <c r="AW4097" s="60"/>
    </row>
    <row r="4098" s="59" customFormat="1" customHeight="1" spans="1:49">
      <c r="A4098" s="60"/>
      <c r="B4098" s="60"/>
      <c r="C4098" s="60"/>
      <c r="D4098" s="60"/>
      <c r="H4098" s="61"/>
      <c r="I4098" s="61"/>
      <c r="J4098" s="61"/>
      <c r="K4098" s="61"/>
      <c r="L4098" s="61"/>
      <c r="M4098" s="61"/>
      <c r="N4098" s="61"/>
      <c r="O4098" s="61"/>
      <c r="P4098" s="61"/>
      <c r="Q4098" s="61"/>
      <c r="R4098" s="61"/>
      <c r="S4098" s="61"/>
      <c r="T4098" s="61"/>
      <c r="U4098" s="61"/>
      <c r="V4098" s="61"/>
      <c r="W4098" s="61"/>
      <c r="X4098" s="61"/>
      <c r="Y4098" s="61"/>
      <c r="Z4098" s="61"/>
      <c r="AA4098" s="61"/>
      <c r="AB4098" s="61"/>
      <c r="AC4098" s="61"/>
      <c r="AD4098" s="61"/>
      <c r="AE4098" s="61"/>
      <c r="AF4098" s="61"/>
      <c r="AG4098" s="61"/>
      <c r="AH4098" s="61"/>
      <c r="AI4098" s="61"/>
      <c r="AJ4098" s="61"/>
      <c r="AK4098" s="61"/>
      <c r="AL4098" s="61"/>
      <c r="AM4098" s="61"/>
      <c r="AN4098" s="61"/>
      <c r="AO4098" s="61"/>
      <c r="AP4098" s="62"/>
      <c r="AQ4098" s="61"/>
      <c r="AR4098" s="61"/>
      <c r="AS4098" s="61"/>
      <c r="AT4098" s="61"/>
      <c r="AU4098" s="61"/>
      <c r="AV4098" s="61"/>
      <c r="AW4098" s="60"/>
    </row>
    <row r="4099" s="59" customFormat="1" customHeight="1" spans="1:49">
      <c r="A4099" s="60"/>
      <c r="B4099" s="60"/>
      <c r="C4099" s="60"/>
      <c r="D4099" s="60"/>
      <c r="H4099" s="61"/>
      <c r="I4099" s="61"/>
      <c r="J4099" s="61"/>
      <c r="K4099" s="61"/>
      <c r="L4099" s="61"/>
      <c r="M4099" s="61"/>
      <c r="N4099" s="61"/>
      <c r="O4099" s="61"/>
      <c r="P4099" s="61"/>
      <c r="Q4099" s="61"/>
      <c r="R4099" s="61"/>
      <c r="S4099" s="61"/>
      <c r="T4099" s="61"/>
      <c r="U4099" s="61"/>
      <c r="V4099" s="61"/>
      <c r="W4099" s="61"/>
      <c r="X4099" s="61"/>
      <c r="Y4099" s="61"/>
      <c r="Z4099" s="61"/>
      <c r="AA4099" s="61"/>
      <c r="AB4099" s="61"/>
      <c r="AC4099" s="61"/>
      <c r="AD4099" s="61"/>
      <c r="AE4099" s="61"/>
      <c r="AF4099" s="61"/>
      <c r="AG4099" s="61"/>
      <c r="AH4099" s="61"/>
      <c r="AI4099" s="61"/>
      <c r="AJ4099" s="61"/>
      <c r="AK4099" s="61"/>
      <c r="AL4099" s="61"/>
      <c r="AM4099" s="61"/>
      <c r="AN4099" s="61"/>
      <c r="AO4099" s="61"/>
      <c r="AP4099" s="62"/>
      <c r="AQ4099" s="61"/>
      <c r="AR4099" s="61"/>
      <c r="AS4099" s="61"/>
      <c r="AT4099" s="61"/>
      <c r="AU4099" s="61"/>
      <c r="AV4099" s="61"/>
      <c r="AW4099" s="60"/>
    </row>
    <row r="4100" s="59" customFormat="1" customHeight="1" spans="1:49">
      <c r="A4100" s="60"/>
      <c r="B4100" s="60"/>
      <c r="C4100" s="60"/>
      <c r="D4100" s="60"/>
      <c r="H4100" s="61"/>
      <c r="I4100" s="61"/>
      <c r="J4100" s="61"/>
      <c r="K4100" s="61"/>
      <c r="L4100" s="61"/>
      <c r="M4100" s="61"/>
      <c r="N4100" s="61"/>
      <c r="O4100" s="61"/>
      <c r="P4100" s="61"/>
      <c r="Q4100" s="61"/>
      <c r="R4100" s="61"/>
      <c r="S4100" s="61"/>
      <c r="T4100" s="61"/>
      <c r="U4100" s="61"/>
      <c r="V4100" s="61"/>
      <c r="W4100" s="61"/>
      <c r="X4100" s="61"/>
      <c r="Y4100" s="61"/>
      <c r="Z4100" s="61"/>
      <c r="AA4100" s="61"/>
      <c r="AB4100" s="61"/>
      <c r="AC4100" s="61"/>
      <c r="AD4100" s="61"/>
      <c r="AE4100" s="61"/>
      <c r="AF4100" s="61"/>
      <c r="AG4100" s="61"/>
      <c r="AH4100" s="61"/>
      <c r="AI4100" s="61"/>
      <c r="AJ4100" s="61"/>
      <c r="AK4100" s="61"/>
      <c r="AL4100" s="61"/>
      <c r="AM4100" s="61"/>
      <c r="AN4100" s="61"/>
      <c r="AO4100" s="61"/>
      <c r="AP4100" s="62"/>
      <c r="AQ4100" s="61"/>
      <c r="AR4100" s="61"/>
      <c r="AS4100" s="61"/>
      <c r="AT4100" s="61"/>
      <c r="AU4100" s="61"/>
      <c r="AV4100" s="61"/>
      <c r="AW4100" s="60"/>
    </row>
    <row r="4101" s="59" customFormat="1" customHeight="1" spans="1:49">
      <c r="A4101" s="60"/>
      <c r="B4101" s="60"/>
      <c r="C4101" s="60"/>
      <c r="D4101" s="60"/>
      <c r="H4101" s="61"/>
      <c r="I4101" s="61"/>
      <c r="J4101" s="61"/>
      <c r="K4101" s="61"/>
      <c r="L4101" s="61"/>
      <c r="M4101" s="61"/>
      <c r="N4101" s="61"/>
      <c r="O4101" s="61"/>
      <c r="P4101" s="61"/>
      <c r="Q4101" s="61"/>
      <c r="R4101" s="61"/>
      <c r="S4101" s="61"/>
      <c r="T4101" s="61"/>
      <c r="U4101" s="61"/>
      <c r="V4101" s="61"/>
      <c r="W4101" s="61"/>
      <c r="X4101" s="61"/>
      <c r="Y4101" s="61"/>
      <c r="Z4101" s="61"/>
      <c r="AA4101" s="61"/>
      <c r="AB4101" s="61"/>
      <c r="AC4101" s="61"/>
      <c r="AD4101" s="61"/>
      <c r="AE4101" s="61"/>
      <c r="AF4101" s="61"/>
      <c r="AG4101" s="61"/>
      <c r="AH4101" s="61"/>
      <c r="AI4101" s="61"/>
      <c r="AJ4101" s="61"/>
      <c r="AK4101" s="61"/>
      <c r="AL4101" s="61"/>
      <c r="AM4101" s="61"/>
      <c r="AN4101" s="61"/>
      <c r="AO4101" s="61"/>
      <c r="AP4101" s="62"/>
      <c r="AQ4101" s="61"/>
      <c r="AR4101" s="61"/>
      <c r="AS4101" s="61"/>
      <c r="AT4101" s="61"/>
      <c r="AU4101" s="61"/>
      <c r="AV4101" s="61"/>
      <c r="AW4101" s="60"/>
    </row>
    <row r="4102" s="59" customFormat="1" customHeight="1" spans="1:49">
      <c r="A4102" s="60"/>
      <c r="B4102" s="60"/>
      <c r="C4102" s="60"/>
      <c r="D4102" s="60"/>
      <c r="H4102" s="61"/>
      <c r="I4102" s="61"/>
      <c r="J4102" s="61"/>
      <c r="K4102" s="61"/>
      <c r="L4102" s="61"/>
      <c r="M4102" s="61"/>
      <c r="N4102" s="61"/>
      <c r="O4102" s="61"/>
      <c r="P4102" s="61"/>
      <c r="Q4102" s="61"/>
      <c r="R4102" s="61"/>
      <c r="S4102" s="61"/>
      <c r="T4102" s="61"/>
      <c r="U4102" s="61"/>
      <c r="V4102" s="61"/>
      <c r="W4102" s="61"/>
      <c r="X4102" s="61"/>
      <c r="Y4102" s="61"/>
      <c r="Z4102" s="61"/>
      <c r="AA4102" s="61"/>
      <c r="AB4102" s="61"/>
      <c r="AC4102" s="61"/>
      <c r="AD4102" s="61"/>
      <c r="AE4102" s="61"/>
      <c r="AF4102" s="61"/>
      <c r="AG4102" s="61"/>
      <c r="AH4102" s="61"/>
      <c r="AI4102" s="61"/>
      <c r="AJ4102" s="61"/>
      <c r="AK4102" s="61"/>
      <c r="AL4102" s="61"/>
      <c r="AM4102" s="61"/>
      <c r="AN4102" s="61"/>
      <c r="AO4102" s="61"/>
      <c r="AP4102" s="62"/>
      <c r="AQ4102" s="61"/>
      <c r="AR4102" s="61"/>
      <c r="AS4102" s="61"/>
      <c r="AT4102" s="61"/>
      <c r="AU4102" s="61"/>
      <c r="AV4102" s="61"/>
      <c r="AW4102" s="60"/>
    </row>
    <row r="4103" s="59" customFormat="1" customHeight="1" spans="1:49">
      <c r="A4103" s="60"/>
      <c r="B4103" s="60"/>
      <c r="C4103" s="60"/>
      <c r="D4103" s="60"/>
      <c r="H4103" s="61"/>
      <c r="I4103" s="61"/>
      <c r="J4103" s="61"/>
      <c r="K4103" s="61"/>
      <c r="L4103" s="61"/>
      <c r="M4103" s="61"/>
      <c r="N4103" s="61"/>
      <c r="O4103" s="61"/>
      <c r="P4103" s="61"/>
      <c r="Q4103" s="61"/>
      <c r="R4103" s="61"/>
      <c r="S4103" s="61"/>
      <c r="T4103" s="61"/>
      <c r="U4103" s="61"/>
      <c r="V4103" s="61"/>
      <c r="W4103" s="61"/>
      <c r="X4103" s="61"/>
      <c r="Y4103" s="61"/>
      <c r="Z4103" s="61"/>
      <c r="AA4103" s="61"/>
      <c r="AB4103" s="61"/>
      <c r="AC4103" s="61"/>
      <c r="AD4103" s="61"/>
      <c r="AE4103" s="61"/>
      <c r="AF4103" s="61"/>
      <c r="AG4103" s="61"/>
      <c r="AH4103" s="61"/>
      <c r="AI4103" s="61"/>
      <c r="AJ4103" s="61"/>
      <c r="AK4103" s="61"/>
      <c r="AL4103" s="61"/>
      <c r="AM4103" s="61"/>
      <c r="AN4103" s="61"/>
      <c r="AO4103" s="61"/>
      <c r="AP4103" s="62"/>
      <c r="AQ4103" s="61"/>
      <c r="AR4103" s="61"/>
      <c r="AS4103" s="61"/>
      <c r="AT4103" s="61"/>
      <c r="AU4103" s="61"/>
      <c r="AV4103" s="61"/>
      <c r="AW4103" s="60"/>
    </row>
    <row r="4104" s="59" customFormat="1" customHeight="1" spans="1:49">
      <c r="A4104" s="60"/>
      <c r="B4104" s="60"/>
      <c r="C4104" s="60"/>
      <c r="D4104" s="60"/>
      <c r="H4104" s="61"/>
      <c r="I4104" s="61"/>
      <c r="J4104" s="61"/>
      <c r="K4104" s="61"/>
      <c r="L4104" s="61"/>
      <c r="M4104" s="61"/>
      <c r="N4104" s="61"/>
      <c r="O4104" s="61"/>
      <c r="P4104" s="61"/>
      <c r="Q4104" s="61"/>
      <c r="R4104" s="61"/>
      <c r="S4104" s="61"/>
      <c r="T4104" s="61"/>
      <c r="U4104" s="61"/>
      <c r="V4104" s="61"/>
      <c r="W4104" s="61"/>
      <c r="X4104" s="61"/>
      <c r="Y4104" s="61"/>
      <c r="Z4104" s="61"/>
      <c r="AA4104" s="61"/>
      <c r="AB4104" s="61"/>
      <c r="AC4104" s="61"/>
      <c r="AD4104" s="61"/>
      <c r="AE4104" s="61"/>
      <c r="AF4104" s="61"/>
      <c r="AG4104" s="61"/>
      <c r="AH4104" s="61"/>
      <c r="AI4104" s="61"/>
      <c r="AJ4104" s="61"/>
      <c r="AK4104" s="61"/>
      <c r="AL4104" s="61"/>
      <c r="AM4104" s="61"/>
      <c r="AN4104" s="61"/>
      <c r="AO4104" s="61"/>
      <c r="AP4104" s="62"/>
      <c r="AQ4104" s="61"/>
      <c r="AR4104" s="61"/>
      <c r="AS4104" s="61"/>
      <c r="AT4104" s="61"/>
      <c r="AU4104" s="61"/>
      <c r="AV4104" s="61"/>
      <c r="AW4104" s="60"/>
    </row>
    <row r="4105" s="59" customFormat="1" customHeight="1" spans="1:49">
      <c r="A4105" s="60"/>
      <c r="B4105" s="60"/>
      <c r="C4105" s="60"/>
      <c r="D4105" s="60"/>
      <c r="H4105" s="61"/>
      <c r="I4105" s="61"/>
      <c r="J4105" s="61"/>
      <c r="K4105" s="61"/>
      <c r="L4105" s="61"/>
      <c r="M4105" s="61"/>
      <c r="N4105" s="61"/>
      <c r="O4105" s="61"/>
      <c r="P4105" s="61"/>
      <c r="Q4105" s="61"/>
      <c r="R4105" s="61"/>
      <c r="S4105" s="61"/>
      <c r="T4105" s="61"/>
      <c r="U4105" s="61"/>
      <c r="V4105" s="61"/>
      <c r="W4105" s="61"/>
      <c r="X4105" s="61"/>
      <c r="Y4105" s="61"/>
      <c r="Z4105" s="61"/>
      <c r="AA4105" s="61"/>
      <c r="AB4105" s="61"/>
      <c r="AC4105" s="61"/>
      <c r="AD4105" s="61"/>
      <c r="AE4105" s="61"/>
      <c r="AF4105" s="61"/>
      <c r="AG4105" s="61"/>
      <c r="AH4105" s="61"/>
      <c r="AI4105" s="61"/>
      <c r="AJ4105" s="61"/>
      <c r="AK4105" s="61"/>
      <c r="AL4105" s="61"/>
      <c r="AM4105" s="61"/>
      <c r="AN4105" s="61"/>
      <c r="AO4105" s="61"/>
      <c r="AP4105" s="62"/>
      <c r="AQ4105" s="61"/>
      <c r="AR4105" s="61"/>
      <c r="AS4105" s="61"/>
      <c r="AT4105" s="61"/>
      <c r="AU4105" s="61"/>
      <c r="AV4105" s="61"/>
      <c r="AW4105" s="60"/>
    </row>
    <row r="4106" s="59" customFormat="1" customHeight="1" spans="1:49">
      <c r="A4106" s="60"/>
      <c r="B4106" s="60"/>
      <c r="C4106" s="60"/>
      <c r="D4106" s="60"/>
      <c r="H4106" s="61"/>
      <c r="I4106" s="61"/>
      <c r="J4106" s="61"/>
      <c r="K4106" s="61"/>
      <c r="L4106" s="61"/>
      <c r="M4106" s="61"/>
      <c r="N4106" s="61"/>
      <c r="O4106" s="61"/>
      <c r="P4106" s="61"/>
      <c r="Q4106" s="61"/>
      <c r="R4106" s="61"/>
      <c r="S4106" s="61"/>
      <c r="T4106" s="61"/>
      <c r="U4106" s="61"/>
      <c r="V4106" s="61"/>
      <c r="W4106" s="61"/>
      <c r="X4106" s="61"/>
      <c r="Y4106" s="61"/>
      <c r="Z4106" s="61"/>
      <c r="AA4106" s="61"/>
      <c r="AB4106" s="61"/>
      <c r="AC4106" s="61"/>
      <c r="AD4106" s="61"/>
      <c r="AE4106" s="61"/>
      <c r="AF4106" s="61"/>
      <c r="AG4106" s="61"/>
      <c r="AH4106" s="61"/>
      <c r="AI4106" s="61"/>
      <c r="AJ4106" s="61"/>
      <c r="AK4106" s="61"/>
      <c r="AL4106" s="61"/>
      <c r="AM4106" s="61"/>
      <c r="AN4106" s="61"/>
      <c r="AO4106" s="61"/>
      <c r="AP4106" s="62"/>
      <c r="AQ4106" s="61"/>
      <c r="AR4106" s="61"/>
      <c r="AS4106" s="61"/>
      <c r="AT4106" s="61"/>
      <c r="AU4106" s="61"/>
      <c r="AV4106" s="61"/>
      <c r="AW4106" s="60"/>
    </row>
    <row r="4107" s="59" customFormat="1" customHeight="1" spans="1:49">
      <c r="A4107" s="60"/>
      <c r="B4107" s="60"/>
      <c r="C4107" s="60"/>
      <c r="D4107" s="60"/>
      <c r="H4107" s="61"/>
      <c r="I4107" s="61"/>
      <c r="J4107" s="61"/>
      <c r="K4107" s="61"/>
      <c r="L4107" s="61"/>
      <c r="M4107" s="61"/>
      <c r="N4107" s="61"/>
      <c r="O4107" s="61"/>
      <c r="P4107" s="61"/>
      <c r="Q4107" s="61"/>
      <c r="R4107" s="61"/>
      <c r="S4107" s="61"/>
      <c r="T4107" s="61"/>
      <c r="U4107" s="61"/>
      <c r="V4107" s="61"/>
      <c r="W4107" s="61"/>
      <c r="X4107" s="61"/>
      <c r="Y4107" s="61"/>
      <c r="Z4107" s="61"/>
      <c r="AA4107" s="61"/>
      <c r="AB4107" s="61"/>
      <c r="AC4107" s="61"/>
      <c r="AD4107" s="61"/>
      <c r="AE4107" s="61"/>
      <c r="AF4107" s="61"/>
      <c r="AG4107" s="61"/>
      <c r="AH4107" s="61"/>
      <c r="AI4107" s="61"/>
      <c r="AJ4107" s="61"/>
      <c r="AK4107" s="61"/>
      <c r="AL4107" s="61"/>
      <c r="AM4107" s="61"/>
      <c r="AN4107" s="61"/>
      <c r="AO4107" s="61"/>
      <c r="AP4107" s="62"/>
      <c r="AQ4107" s="61"/>
      <c r="AR4107" s="61"/>
      <c r="AS4107" s="61"/>
      <c r="AT4107" s="61"/>
      <c r="AU4107" s="61"/>
      <c r="AV4107" s="61"/>
      <c r="AW4107" s="60"/>
    </row>
    <row r="4108" s="59" customFormat="1" customHeight="1" spans="1:49">
      <c r="A4108" s="60"/>
      <c r="B4108" s="60"/>
      <c r="C4108" s="60"/>
      <c r="D4108" s="60"/>
      <c r="H4108" s="61"/>
      <c r="I4108" s="61"/>
      <c r="J4108" s="61"/>
      <c r="K4108" s="61"/>
      <c r="L4108" s="61"/>
      <c r="M4108" s="61"/>
      <c r="N4108" s="61"/>
      <c r="O4108" s="61"/>
      <c r="P4108" s="61"/>
      <c r="Q4108" s="61"/>
      <c r="R4108" s="61"/>
      <c r="S4108" s="61"/>
      <c r="T4108" s="61"/>
      <c r="U4108" s="61"/>
      <c r="V4108" s="61"/>
      <c r="W4108" s="61"/>
      <c r="X4108" s="61"/>
      <c r="Y4108" s="61"/>
      <c r="Z4108" s="61"/>
      <c r="AA4108" s="61"/>
      <c r="AB4108" s="61"/>
      <c r="AC4108" s="61"/>
      <c r="AD4108" s="61"/>
      <c r="AE4108" s="61"/>
      <c r="AF4108" s="61"/>
      <c r="AG4108" s="61"/>
      <c r="AH4108" s="61"/>
      <c r="AI4108" s="61"/>
      <c r="AJ4108" s="61"/>
      <c r="AK4108" s="61"/>
      <c r="AL4108" s="61"/>
      <c r="AM4108" s="61"/>
      <c r="AN4108" s="61"/>
      <c r="AO4108" s="61"/>
      <c r="AP4108" s="62"/>
      <c r="AQ4108" s="61"/>
      <c r="AR4108" s="61"/>
      <c r="AS4108" s="61"/>
      <c r="AT4108" s="61"/>
      <c r="AU4108" s="61"/>
      <c r="AV4108" s="61"/>
      <c r="AW4108" s="60"/>
    </row>
    <row r="4109" s="59" customFormat="1" customHeight="1" spans="1:49">
      <c r="A4109" s="60"/>
      <c r="B4109" s="60"/>
      <c r="C4109" s="60"/>
      <c r="D4109" s="60"/>
      <c r="H4109" s="61"/>
      <c r="I4109" s="61"/>
      <c r="J4109" s="61"/>
      <c r="K4109" s="61"/>
      <c r="L4109" s="61"/>
      <c r="M4109" s="61"/>
      <c r="N4109" s="61"/>
      <c r="O4109" s="61"/>
      <c r="P4109" s="61"/>
      <c r="Q4109" s="61"/>
      <c r="R4109" s="61"/>
      <c r="S4109" s="61"/>
      <c r="T4109" s="61"/>
      <c r="U4109" s="61"/>
      <c r="V4109" s="61"/>
      <c r="W4109" s="61"/>
      <c r="X4109" s="61"/>
      <c r="Y4109" s="61"/>
      <c r="Z4109" s="61"/>
      <c r="AA4109" s="61"/>
      <c r="AB4109" s="61"/>
      <c r="AC4109" s="61"/>
      <c r="AD4109" s="61"/>
      <c r="AE4109" s="61"/>
      <c r="AF4109" s="61"/>
      <c r="AG4109" s="61"/>
      <c r="AH4109" s="61"/>
      <c r="AI4109" s="61"/>
      <c r="AJ4109" s="61"/>
      <c r="AK4109" s="61"/>
      <c r="AL4109" s="61"/>
      <c r="AM4109" s="61"/>
      <c r="AN4109" s="61"/>
      <c r="AO4109" s="61"/>
      <c r="AP4109" s="62"/>
      <c r="AQ4109" s="61"/>
      <c r="AR4109" s="61"/>
      <c r="AS4109" s="61"/>
      <c r="AT4109" s="61"/>
      <c r="AU4109" s="61"/>
      <c r="AV4109" s="61"/>
      <c r="AW4109" s="60"/>
    </row>
    <row r="4110" s="59" customFormat="1" customHeight="1" spans="1:49">
      <c r="A4110" s="60"/>
      <c r="B4110" s="60"/>
      <c r="C4110" s="60"/>
      <c r="D4110" s="60"/>
      <c r="H4110" s="61"/>
      <c r="I4110" s="61"/>
      <c r="J4110" s="61"/>
      <c r="K4110" s="61"/>
      <c r="L4110" s="61"/>
      <c r="M4110" s="61"/>
      <c r="N4110" s="61"/>
      <c r="O4110" s="61"/>
      <c r="P4110" s="61"/>
      <c r="Q4110" s="61"/>
      <c r="R4110" s="61"/>
      <c r="S4110" s="61"/>
      <c r="T4110" s="61"/>
      <c r="U4110" s="61"/>
      <c r="V4110" s="61"/>
      <c r="W4110" s="61"/>
      <c r="X4110" s="61"/>
      <c r="Y4110" s="61"/>
      <c r="Z4110" s="61"/>
      <c r="AA4110" s="61"/>
      <c r="AB4110" s="61"/>
      <c r="AC4110" s="61"/>
      <c r="AD4110" s="61"/>
      <c r="AE4110" s="61"/>
      <c r="AF4110" s="61"/>
      <c r="AG4110" s="61"/>
      <c r="AH4110" s="61"/>
      <c r="AI4110" s="61"/>
      <c r="AJ4110" s="61"/>
      <c r="AK4110" s="61"/>
      <c r="AL4110" s="61"/>
      <c r="AM4110" s="61"/>
      <c r="AN4110" s="61"/>
      <c r="AO4110" s="61"/>
      <c r="AP4110" s="62"/>
      <c r="AQ4110" s="61"/>
      <c r="AR4110" s="61"/>
      <c r="AS4110" s="61"/>
      <c r="AT4110" s="61"/>
      <c r="AU4110" s="61"/>
      <c r="AV4110" s="61"/>
      <c r="AW4110" s="60"/>
    </row>
    <row r="4111" s="59" customFormat="1" customHeight="1" spans="1:49">
      <c r="A4111" s="60"/>
      <c r="B4111" s="60"/>
      <c r="C4111" s="60"/>
      <c r="D4111" s="60"/>
      <c r="H4111" s="61"/>
      <c r="I4111" s="61"/>
      <c r="J4111" s="61"/>
      <c r="K4111" s="61"/>
      <c r="L4111" s="61"/>
      <c r="M4111" s="61"/>
      <c r="N4111" s="61"/>
      <c r="O4111" s="61"/>
      <c r="P4111" s="61"/>
      <c r="Q4111" s="61"/>
      <c r="R4111" s="61"/>
      <c r="S4111" s="61"/>
      <c r="T4111" s="61"/>
      <c r="U4111" s="61"/>
      <c r="V4111" s="61"/>
      <c r="W4111" s="61"/>
      <c r="X4111" s="61"/>
      <c r="Y4111" s="61"/>
      <c r="Z4111" s="61"/>
      <c r="AA4111" s="61"/>
      <c r="AB4111" s="61"/>
      <c r="AC4111" s="61"/>
      <c r="AD4111" s="61"/>
      <c r="AE4111" s="61"/>
      <c r="AF4111" s="61"/>
      <c r="AG4111" s="61"/>
      <c r="AH4111" s="61"/>
      <c r="AI4111" s="61"/>
      <c r="AJ4111" s="61"/>
      <c r="AK4111" s="61"/>
      <c r="AL4111" s="61"/>
      <c r="AM4111" s="61"/>
      <c r="AN4111" s="61"/>
      <c r="AO4111" s="61"/>
      <c r="AP4111" s="62"/>
      <c r="AQ4111" s="61"/>
      <c r="AR4111" s="61"/>
      <c r="AS4111" s="61"/>
      <c r="AT4111" s="61"/>
      <c r="AU4111" s="61"/>
      <c r="AV4111" s="61"/>
      <c r="AW4111" s="60"/>
    </row>
    <row r="4112" s="59" customFormat="1" customHeight="1" spans="1:49">
      <c r="A4112" s="60"/>
      <c r="B4112" s="60"/>
      <c r="C4112" s="60"/>
      <c r="D4112" s="60"/>
      <c r="H4112" s="61"/>
      <c r="I4112" s="61"/>
      <c r="J4112" s="61"/>
      <c r="K4112" s="61"/>
      <c r="L4112" s="61"/>
      <c r="M4112" s="61"/>
      <c r="N4112" s="61"/>
      <c r="O4112" s="61"/>
      <c r="P4112" s="61"/>
      <c r="Q4112" s="61"/>
      <c r="R4112" s="61"/>
      <c r="S4112" s="61"/>
      <c r="T4112" s="61"/>
      <c r="U4112" s="61"/>
      <c r="V4112" s="61"/>
      <c r="W4112" s="61"/>
      <c r="X4112" s="61"/>
      <c r="Y4112" s="61"/>
      <c r="Z4112" s="61"/>
      <c r="AA4112" s="61"/>
      <c r="AB4112" s="61"/>
      <c r="AC4112" s="61"/>
      <c r="AD4112" s="61"/>
      <c r="AE4112" s="61"/>
      <c r="AF4112" s="61"/>
      <c r="AG4112" s="61"/>
      <c r="AH4112" s="61"/>
      <c r="AI4112" s="61"/>
      <c r="AJ4112" s="61"/>
      <c r="AK4112" s="61"/>
      <c r="AL4112" s="61"/>
      <c r="AM4112" s="61"/>
      <c r="AN4112" s="61"/>
      <c r="AO4112" s="61"/>
      <c r="AP4112" s="62"/>
      <c r="AQ4112" s="61"/>
      <c r="AR4112" s="61"/>
      <c r="AS4112" s="61"/>
      <c r="AT4112" s="61"/>
      <c r="AU4112" s="61"/>
      <c r="AV4112" s="61"/>
      <c r="AW4112" s="60"/>
    </row>
    <row r="4113" s="59" customFormat="1" customHeight="1" spans="1:49">
      <c r="A4113" s="60"/>
      <c r="B4113" s="60"/>
      <c r="C4113" s="60"/>
      <c r="D4113" s="60"/>
      <c r="H4113" s="61"/>
      <c r="I4113" s="61"/>
      <c r="J4113" s="61"/>
      <c r="K4113" s="61"/>
      <c r="L4113" s="61"/>
      <c r="M4113" s="61"/>
      <c r="N4113" s="61"/>
      <c r="O4113" s="61"/>
      <c r="P4113" s="61"/>
      <c r="Q4113" s="61"/>
      <c r="R4113" s="61"/>
      <c r="S4113" s="61"/>
      <c r="T4113" s="61"/>
      <c r="U4113" s="61"/>
      <c r="V4113" s="61"/>
      <c r="W4113" s="61"/>
      <c r="X4113" s="61"/>
      <c r="Y4113" s="61"/>
      <c r="Z4113" s="61"/>
      <c r="AA4113" s="61"/>
      <c r="AB4113" s="61"/>
      <c r="AC4113" s="61"/>
      <c r="AD4113" s="61"/>
      <c r="AE4113" s="61"/>
      <c r="AF4113" s="61"/>
      <c r="AG4113" s="61"/>
      <c r="AH4113" s="61"/>
      <c r="AI4113" s="61"/>
      <c r="AJ4113" s="61"/>
      <c r="AK4113" s="61"/>
      <c r="AL4113" s="61"/>
      <c r="AM4113" s="61"/>
      <c r="AN4113" s="61"/>
      <c r="AO4113" s="61"/>
      <c r="AP4113" s="62"/>
      <c r="AQ4113" s="61"/>
      <c r="AR4113" s="61"/>
      <c r="AS4113" s="61"/>
      <c r="AT4113" s="61"/>
      <c r="AU4113" s="61"/>
      <c r="AV4113" s="61"/>
      <c r="AW4113" s="60"/>
    </row>
    <row r="4114" s="59" customFormat="1" customHeight="1" spans="1:49">
      <c r="A4114" s="60"/>
      <c r="B4114" s="60"/>
      <c r="C4114" s="60"/>
      <c r="D4114" s="60"/>
      <c r="H4114" s="61"/>
      <c r="I4114" s="61"/>
      <c r="J4114" s="61"/>
      <c r="K4114" s="61"/>
      <c r="L4114" s="61"/>
      <c r="M4114" s="61"/>
      <c r="N4114" s="61"/>
      <c r="O4114" s="61"/>
      <c r="P4114" s="61"/>
      <c r="Q4114" s="61"/>
      <c r="R4114" s="61"/>
      <c r="S4114" s="61"/>
      <c r="T4114" s="61"/>
      <c r="U4114" s="61"/>
      <c r="V4114" s="61"/>
      <c r="W4114" s="61"/>
      <c r="X4114" s="61"/>
      <c r="Y4114" s="61"/>
      <c r="Z4114" s="61"/>
      <c r="AA4114" s="61"/>
      <c r="AB4114" s="61"/>
      <c r="AC4114" s="61"/>
      <c r="AD4114" s="61"/>
      <c r="AE4114" s="61"/>
      <c r="AF4114" s="61"/>
      <c r="AG4114" s="61"/>
      <c r="AH4114" s="61"/>
      <c r="AI4114" s="61"/>
      <c r="AJ4114" s="61"/>
      <c r="AK4114" s="61"/>
      <c r="AL4114" s="61"/>
      <c r="AM4114" s="61"/>
      <c r="AN4114" s="61"/>
      <c r="AO4114" s="61"/>
      <c r="AP4114" s="62"/>
      <c r="AQ4114" s="61"/>
      <c r="AR4114" s="61"/>
      <c r="AS4114" s="61"/>
      <c r="AT4114" s="61"/>
      <c r="AU4114" s="61"/>
      <c r="AV4114" s="61"/>
      <c r="AW4114" s="60"/>
    </row>
    <row r="4115" s="59" customFormat="1" customHeight="1" spans="1:49">
      <c r="A4115" s="60"/>
      <c r="B4115" s="60"/>
      <c r="C4115" s="60"/>
      <c r="D4115" s="60"/>
      <c r="H4115" s="61"/>
      <c r="I4115" s="61"/>
      <c r="J4115" s="61"/>
      <c r="K4115" s="61"/>
      <c r="L4115" s="61"/>
      <c r="M4115" s="61"/>
      <c r="N4115" s="61"/>
      <c r="O4115" s="61"/>
      <c r="P4115" s="61"/>
      <c r="Q4115" s="61"/>
      <c r="R4115" s="61"/>
      <c r="S4115" s="61"/>
      <c r="T4115" s="61"/>
      <c r="U4115" s="61"/>
      <c r="V4115" s="61"/>
      <c r="W4115" s="61"/>
      <c r="X4115" s="61"/>
      <c r="Y4115" s="61"/>
      <c r="Z4115" s="61"/>
      <c r="AA4115" s="61"/>
      <c r="AB4115" s="61"/>
      <c r="AC4115" s="61"/>
      <c r="AD4115" s="61"/>
      <c r="AE4115" s="61"/>
      <c r="AF4115" s="61"/>
      <c r="AG4115" s="61"/>
      <c r="AH4115" s="61"/>
      <c r="AI4115" s="61"/>
      <c r="AJ4115" s="61"/>
      <c r="AK4115" s="61"/>
      <c r="AL4115" s="61"/>
      <c r="AM4115" s="61"/>
      <c r="AN4115" s="61"/>
      <c r="AO4115" s="61"/>
      <c r="AP4115" s="62"/>
      <c r="AQ4115" s="61"/>
      <c r="AR4115" s="61"/>
      <c r="AS4115" s="61"/>
      <c r="AT4115" s="61"/>
      <c r="AU4115" s="61"/>
      <c r="AV4115" s="61"/>
      <c r="AW4115" s="60"/>
    </row>
    <row r="4116" s="59" customFormat="1" customHeight="1" spans="1:49">
      <c r="A4116" s="60"/>
      <c r="B4116" s="60"/>
      <c r="C4116" s="60"/>
      <c r="D4116" s="60"/>
      <c r="H4116" s="61"/>
      <c r="I4116" s="61"/>
      <c r="J4116" s="61"/>
      <c r="K4116" s="61"/>
      <c r="L4116" s="61"/>
      <c r="M4116" s="61"/>
      <c r="N4116" s="61"/>
      <c r="O4116" s="61"/>
      <c r="P4116" s="61"/>
      <c r="Q4116" s="61"/>
      <c r="R4116" s="61"/>
      <c r="S4116" s="61"/>
      <c r="T4116" s="61"/>
      <c r="U4116" s="61"/>
      <c r="V4116" s="61"/>
      <c r="W4116" s="61"/>
      <c r="X4116" s="61"/>
      <c r="Y4116" s="61"/>
      <c r="Z4116" s="61"/>
      <c r="AA4116" s="61"/>
      <c r="AB4116" s="61"/>
      <c r="AC4116" s="61"/>
      <c r="AD4116" s="61"/>
      <c r="AE4116" s="61"/>
      <c r="AF4116" s="61"/>
      <c r="AG4116" s="61"/>
      <c r="AH4116" s="61"/>
      <c r="AI4116" s="61"/>
      <c r="AJ4116" s="61"/>
      <c r="AK4116" s="61"/>
      <c r="AL4116" s="61"/>
      <c r="AM4116" s="61"/>
      <c r="AN4116" s="61"/>
      <c r="AO4116" s="61"/>
      <c r="AP4116" s="62"/>
      <c r="AQ4116" s="61"/>
      <c r="AR4116" s="61"/>
      <c r="AS4116" s="61"/>
      <c r="AT4116" s="61"/>
      <c r="AU4116" s="61"/>
      <c r="AV4116" s="61"/>
      <c r="AW4116" s="60"/>
    </row>
    <row r="4117" s="59" customFormat="1" customHeight="1" spans="1:49">
      <c r="A4117" s="60"/>
      <c r="B4117" s="60"/>
      <c r="C4117" s="60"/>
      <c r="D4117" s="60"/>
      <c r="H4117" s="61"/>
      <c r="I4117" s="61"/>
      <c r="J4117" s="61"/>
      <c r="K4117" s="61"/>
      <c r="L4117" s="61"/>
      <c r="M4117" s="61"/>
      <c r="N4117" s="61"/>
      <c r="O4117" s="61"/>
      <c r="P4117" s="61"/>
      <c r="Q4117" s="61"/>
      <c r="R4117" s="61"/>
      <c r="S4117" s="61"/>
      <c r="T4117" s="61"/>
      <c r="U4117" s="61"/>
      <c r="V4117" s="61"/>
      <c r="W4117" s="61"/>
      <c r="X4117" s="61"/>
      <c r="Y4117" s="61"/>
      <c r="Z4117" s="61"/>
      <c r="AA4117" s="61"/>
      <c r="AB4117" s="61"/>
      <c r="AC4117" s="61"/>
      <c r="AD4117" s="61"/>
      <c r="AE4117" s="61"/>
      <c r="AF4117" s="61"/>
      <c r="AG4117" s="61"/>
      <c r="AH4117" s="61"/>
      <c r="AI4117" s="61"/>
      <c r="AJ4117" s="61"/>
      <c r="AK4117" s="61"/>
      <c r="AL4117" s="61"/>
      <c r="AM4117" s="61"/>
      <c r="AN4117" s="61"/>
      <c r="AO4117" s="61"/>
      <c r="AP4117" s="62"/>
      <c r="AQ4117" s="61"/>
      <c r="AR4117" s="61"/>
      <c r="AS4117" s="61"/>
      <c r="AT4117" s="61"/>
      <c r="AU4117" s="61"/>
      <c r="AV4117" s="61"/>
      <c r="AW4117" s="60"/>
    </row>
    <row r="4118" s="59" customFormat="1" customHeight="1" spans="1:49">
      <c r="A4118" s="60"/>
      <c r="B4118" s="60"/>
      <c r="C4118" s="60"/>
      <c r="D4118" s="60"/>
      <c r="H4118" s="61"/>
      <c r="I4118" s="61"/>
      <c r="J4118" s="61"/>
      <c r="K4118" s="61"/>
      <c r="L4118" s="61"/>
      <c r="M4118" s="61"/>
      <c r="N4118" s="61"/>
      <c r="O4118" s="61"/>
      <c r="P4118" s="61"/>
      <c r="Q4118" s="61"/>
      <c r="R4118" s="61"/>
      <c r="S4118" s="61"/>
      <c r="T4118" s="61"/>
      <c r="U4118" s="61"/>
      <c r="V4118" s="61"/>
      <c r="W4118" s="61"/>
      <c r="X4118" s="61"/>
      <c r="Y4118" s="61"/>
      <c r="Z4118" s="61"/>
      <c r="AA4118" s="61"/>
      <c r="AB4118" s="61"/>
      <c r="AC4118" s="61"/>
      <c r="AD4118" s="61"/>
      <c r="AE4118" s="61"/>
      <c r="AF4118" s="61"/>
      <c r="AG4118" s="61"/>
      <c r="AH4118" s="61"/>
      <c r="AI4118" s="61"/>
      <c r="AJ4118" s="61"/>
      <c r="AK4118" s="61"/>
      <c r="AL4118" s="61"/>
      <c r="AM4118" s="61"/>
      <c r="AN4118" s="61"/>
      <c r="AO4118" s="61"/>
      <c r="AP4118" s="62"/>
      <c r="AQ4118" s="61"/>
      <c r="AR4118" s="61"/>
      <c r="AS4118" s="61"/>
      <c r="AT4118" s="61"/>
      <c r="AU4118" s="61"/>
      <c r="AV4118" s="61"/>
      <c r="AW4118" s="60"/>
    </row>
    <row r="4119" s="59" customFormat="1" customHeight="1" spans="1:49">
      <c r="A4119" s="60"/>
      <c r="B4119" s="60"/>
      <c r="C4119" s="60"/>
      <c r="D4119" s="60"/>
      <c r="H4119" s="61"/>
      <c r="I4119" s="61"/>
      <c r="J4119" s="61"/>
      <c r="K4119" s="61"/>
      <c r="L4119" s="61"/>
      <c r="M4119" s="61"/>
      <c r="N4119" s="61"/>
      <c r="O4119" s="61"/>
      <c r="P4119" s="61"/>
      <c r="Q4119" s="61"/>
      <c r="R4119" s="61"/>
      <c r="S4119" s="61"/>
      <c r="T4119" s="61"/>
      <c r="U4119" s="61"/>
      <c r="V4119" s="61"/>
      <c r="W4119" s="61"/>
      <c r="X4119" s="61"/>
      <c r="Y4119" s="61"/>
      <c r="Z4119" s="61"/>
      <c r="AA4119" s="61"/>
      <c r="AB4119" s="61"/>
      <c r="AC4119" s="61"/>
      <c r="AD4119" s="61"/>
      <c r="AE4119" s="61"/>
      <c r="AF4119" s="61"/>
      <c r="AG4119" s="61"/>
      <c r="AH4119" s="61"/>
      <c r="AI4119" s="61"/>
      <c r="AJ4119" s="61"/>
      <c r="AK4119" s="61"/>
      <c r="AL4119" s="61"/>
      <c r="AM4119" s="61"/>
      <c r="AN4119" s="61"/>
      <c r="AO4119" s="61"/>
      <c r="AP4119" s="62"/>
      <c r="AQ4119" s="61"/>
      <c r="AR4119" s="61"/>
      <c r="AS4119" s="61"/>
      <c r="AT4119" s="61"/>
      <c r="AU4119" s="61"/>
      <c r="AV4119" s="61"/>
      <c r="AW4119" s="60"/>
    </row>
    <row r="4120" s="59" customFormat="1" customHeight="1" spans="1:49">
      <c r="A4120" s="60"/>
      <c r="B4120" s="60"/>
      <c r="C4120" s="60"/>
      <c r="D4120" s="60"/>
      <c r="H4120" s="61"/>
      <c r="I4120" s="61"/>
      <c r="J4120" s="61"/>
      <c r="K4120" s="61"/>
      <c r="L4120" s="61"/>
      <c r="M4120" s="61"/>
      <c r="N4120" s="61"/>
      <c r="O4120" s="61"/>
      <c r="P4120" s="61"/>
      <c r="Q4120" s="61"/>
      <c r="R4120" s="61"/>
      <c r="S4120" s="61"/>
      <c r="T4120" s="61"/>
      <c r="U4120" s="61"/>
      <c r="V4120" s="61"/>
      <c r="W4120" s="61"/>
      <c r="X4120" s="61"/>
      <c r="Y4120" s="61"/>
      <c r="Z4120" s="61"/>
      <c r="AA4120" s="61"/>
      <c r="AB4120" s="61"/>
      <c r="AC4120" s="61"/>
      <c r="AD4120" s="61"/>
      <c r="AE4120" s="61"/>
      <c r="AF4120" s="61"/>
      <c r="AG4120" s="61"/>
      <c r="AH4120" s="61"/>
      <c r="AI4120" s="61"/>
      <c r="AJ4120" s="61"/>
      <c r="AK4120" s="61"/>
      <c r="AL4120" s="61"/>
      <c r="AM4120" s="61"/>
      <c r="AN4120" s="61"/>
      <c r="AO4120" s="61"/>
      <c r="AP4120" s="62"/>
      <c r="AQ4120" s="61"/>
      <c r="AR4120" s="61"/>
      <c r="AS4120" s="61"/>
      <c r="AT4120" s="61"/>
      <c r="AU4120" s="61"/>
      <c r="AV4120" s="61"/>
      <c r="AW4120" s="60"/>
    </row>
    <row r="4121" s="59" customFormat="1" customHeight="1" spans="1:49">
      <c r="A4121" s="60"/>
      <c r="B4121" s="60"/>
      <c r="C4121" s="60"/>
      <c r="D4121" s="60"/>
      <c r="H4121" s="61"/>
      <c r="I4121" s="61"/>
      <c r="J4121" s="61"/>
      <c r="K4121" s="61"/>
      <c r="L4121" s="61"/>
      <c r="M4121" s="61"/>
      <c r="N4121" s="61"/>
      <c r="O4121" s="61"/>
      <c r="P4121" s="61"/>
      <c r="Q4121" s="61"/>
      <c r="R4121" s="61"/>
      <c r="S4121" s="61"/>
      <c r="T4121" s="61"/>
      <c r="U4121" s="61"/>
      <c r="V4121" s="61"/>
      <c r="W4121" s="61"/>
      <c r="X4121" s="61"/>
      <c r="Y4121" s="61"/>
      <c r="Z4121" s="61"/>
      <c r="AA4121" s="61"/>
      <c r="AB4121" s="61"/>
      <c r="AC4121" s="61"/>
      <c r="AD4121" s="61"/>
      <c r="AE4121" s="61"/>
      <c r="AF4121" s="61"/>
      <c r="AG4121" s="61"/>
      <c r="AH4121" s="61"/>
      <c r="AI4121" s="61"/>
      <c r="AJ4121" s="61"/>
      <c r="AK4121" s="61"/>
      <c r="AL4121" s="61"/>
      <c r="AM4121" s="61"/>
      <c r="AN4121" s="61"/>
      <c r="AO4121" s="61"/>
      <c r="AP4121" s="62"/>
      <c r="AQ4121" s="61"/>
      <c r="AR4121" s="61"/>
      <c r="AS4121" s="61"/>
      <c r="AT4121" s="61"/>
      <c r="AU4121" s="61"/>
      <c r="AV4121" s="61"/>
      <c r="AW4121" s="60"/>
    </row>
    <row r="4122" s="59" customFormat="1" customHeight="1" spans="1:49">
      <c r="A4122" s="60"/>
      <c r="B4122" s="60"/>
      <c r="C4122" s="60"/>
      <c r="D4122" s="60"/>
      <c r="H4122" s="61"/>
      <c r="I4122" s="61"/>
      <c r="J4122" s="61"/>
      <c r="K4122" s="61"/>
      <c r="L4122" s="61"/>
      <c r="M4122" s="61"/>
      <c r="N4122" s="61"/>
      <c r="O4122" s="61"/>
      <c r="P4122" s="61"/>
      <c r="Q4122" s="61"/>
      <c r="R4122" s="61"/>
      <c r="S4122" s="61"/>
      <c r="T4122" s="61"/>
      <c r="U4122" s="61"/>
      <c r="V4122" s="61"/>
      <c r="W4122" s="61"/>
      <c r="X4122" s="61"/>
      <c r="Y4122" s="61"/>
      <c r="Z4122" s="61"/>
      <c r="AA4122" s="61"/>
      <c r="AB4122" s="61"/>
      <c r="AC4122" s="61"/>
      <c r="AD4122" s="61"/>
      <c r="AE4122" s="61"/>
      <c r="AF4122" s="61"/>
      <c r="AG4122" s="61"/>
      <c r="AH4122" s="61"/>
      <c r="AI4122" s="61"/>
      <c r="AJ4122" s="61"/>
      <c r="AK4122" s="61"/>
      <c r="AL4122" s="61"/>
      <c r="AM4122" s="61"/>
      <c r="AN4122" s="61"/>
      <c r="AO4122" s="61"/>
      <c r="AP4122" s="62"/>
      <c r="AQ4122" s="61"/>
      <c r="AR4122" s="61"/>
      <c r="AS4122" s="61"/>
      <c r="AT4122" s="61"/>
      <c r="AU4122" s="61"/>
      <c r="AV4122" s="61"/>
      <c r="AW4122" s="60"/>
    </row>
    <row r="4123" s="59" customFormat="1" customHeight="1" spans="1:49">
      <c r="A4123" s="60"/>
      <c r="B4123" s="60"/>
      <c r="C4123" s="60"/>
      <c r="D4123" s="60"/>
      <c r="H4123" s="61"/>
      <c r="I4123" s="61"/>
      <c r="J4123" s="61"/>
      <c r="K4123" s="61"/>
      <c r="L4123" s="61"/>
      <c r="M4123" s="61"/>
      <c r="N4123" s="61"/>
      <c r="O4123" s="61"/>
      <c r="P4123" s="61"/>
      <c r="Q4123" s="61"/>
      <c r="R4123" s="61"/>
      <c r="S4123" s="61"/>
      <c r="T4123" s="61"/>
      <c r="U4123" s="61"/>
      <c r="V4123" s="61"/>
      <c r="W4123" s="61"/>
      <c r="X4123" s="61"/>
      <c r="Y4123" s="61"/>
      <c r="Z4123" s="61"/>
      <c r="AA4123" s="61"/>
      <c r="AB4123" s="61"/>
      <c r="AC4123" s="61"/>
      <c r="AD4123" s="61"/>
      <c r="AE4123" s="61"/>
      <c r="AF4123" s="61"/>
      <c r="AG4123" s="61"/>
      <c r="AH4123" s="61"/>
      <c r="AI4123" s="61"/>
      <c r="AJ4123" s="61"/>
      <c r="AK4123" s="61"/>
      <c r="AL4123" s="61"/>
      <c r="AM4123" s="61"/>
      <c r="AN4123" s="61"/>
      <c r="AO4123" s="61"/>
      <c r="AP4123" s="62"/>
      <c r="AQ4123" s="61"/>
      <c r="AR4123" s="61"/>
      <c r="AS4123" s="61"/>
      <c r="AT4123" s="61"/>
      <c r="AU4123" s="61"/>
      <c r="AV4123" s="61"/>
      <c r="AW4123" s="60"/>
    </row>
    <row r="4124" s="59" customFormat="1" customHeight="1" spans="1:49">
      <c r="A4124" s="60"/>
      <c r="B4124" s="60"/>
      <c r="C4124" s="60"/>
      <c r="D4124" s="60"/>
      <c r="H4124" s="61"/>
      <c r="I4124" s="61"/>
      <c r="J4124" s="61"/>
      <c r="K4124" s="61"/>
      <c r="L4124" s="61"/>
      <c r="M4124" s="61"/>
      <c r="N4124" s="61"/>
      <c r="O4124" s="61"/>
      <c r="P4124" s="61"/>
      <c r="Q4124" s="61"/>
      <c r="R4124" s="61"/>
      <c r="S4124" s="61"/>
      <c r="T4124" s="61"/>
      <c r="U4124" s="61"/>
      <c r="V4124" s="61"/>
      <c r="W4124" s="61"/>
      <c r="X4124" s="61"/>
      <c r="Y4124" s="61"/>
      <c r="Z4124" s="61"/>
      <c r="AA4124" s="61"/>
      <c r="AB4124" s="61"/>
      <c r="AC4124" s="61"/>
      <c r="AD4124" s="61"/>
      <c r="AE4124" s="61"/>
      <c r="AF4124" s="61"/>
      <c r="AG4124" s="61"/>
      <c r="AH4124" s="61"/>
      <c r="AI4124" s="61"/>
      <c r="AJ4124" s="61"/>
      <c r="AK4124" s="61"/>
      <c r="AL4124" s="61"/>
      <c r="AM4124" s="61"/>
      <c r="AN4124" s="61"/>
      <c r="AO4124" s="61"/>
      <c r="AP4124" s="62"/>
      <c r="AQ4124" s="61"/>
      <c r="AR4124" s="61"/>
      <c r="AS4124" s="61"/>
      <c r="AT4124" s="61"/>
      <c r="AU4124" s="61"/>
      <c r="AV4124" s="61"/>
      <c r="AW4124" s="60"/>
    </row>
    <row r="4125" s="59" customFormat="1" customHeight="1" spans="1:49">
      <c r="A4125" s="60"/>
      <c r="B4125" s="60"/>
      <c r="C4125" s="60"/>
      <c r="D4125" s="60"/>
      <c r="H4125" s="61"/>
      <c r="I4125" s="61"/>
      <c r="J4125" s="61"/>
      <c r="K4125" s="61"/>
      <c r="L4125" s="61"/>
      <c r="M4125" s="61"/>
      <c r="N4125" s="61"/>
      <c r="O4125" s="61"/>
      <c r="P4125" s="61"/>
      <c r="Q4125" s="61"/>
      <c r="R4125" s="61"/>
      <c r="S4125" s="61"/>
      <c r="T4125" s="61"/>
      <c r="U4125" s="61"/>
      <c r="V4125" s="61"/>
      <c r="W4125" s="61"/>
      <c r="X4125" s="61"/>
      <c r="Y4125" s="61"/>
      <c r="Z4125" s="61"/>
      <c r="AA4125" s="61"/>
      <c r="AB4125" s="61"/>
      <c r="AC4125" s="61"/>
      <c r="AD4125" s="61"/>
      <c r="AE4125" s="61"/>
      <c r="AF4125" s="61"/>
      <c r="AG4125" s="61"/>
      <c r="AH4125" s="61"/>
      <c r="AI4125" s="61"/>
      <c r="AJ4125" s="61"/>
      <c r="AK4125" s="61"/>
      <c r="AL4125" s="61"/>
      <c r="AM4125" s="61"/>
      <c r="AN4125" s="61"/>
      <c r="AO4125" s="61"/>
      <c r="AP4125" s="62"/>
      <c r="AQ4125" s="61"/>
      <c r="AR4125" s="61"/>
      <c r="AS4125" s="61"/>
      <c r="AT4125" s="61"/>
      <c r="AU4125" s="61"/>
      <c r="AV4125" s="61"/>
      <c r="AW4125" s="60"/>
    </row>
    <row r="4126" s="59" customFormat="1" customHeight="1" spans="1:49">
      <c r="A4126" s="60"/>
      <c r="B4126" s="60"/>
      <c r="C4126" s="60"/>
      <c r="D4126" s="60"/>
      <c r="H4126" s="61"/>
      <c r="I4126" s="61"/>
      <c r="J4126" s="61"/>
      <c r="K4126" s="61"/>
      <c r="L4126" s="61"/>
      <c r="M4126" s="61"/>
      <c r="N4126" s="61"/>
      <c r="O4126" s="61"/>
      <c r="P4126" s="61"/>
      <c r="Q4126" s="61"/>
      <c r="R4126" s="61"/>
      <c r="S4126" s="61"/>
      <c r="T4126" s="61"/>
      <c r="U4126" s="61"/>
      <c r="V4126" s="61"/>
      <c r="W4126" s="61"/>
      <c r="X4126" s="61"/>
      <c r="Y4126" s="61"/>
      <c r="Z4126" s="61"/>
      <c r="AA4126" s="61"/>
      <c r="AB4126" s="61"/>
      <c r="AC4126" s="61"/>
      <c r="AD4126" s="61"/>
      <c r="AE4126" s="61"/>
      <c r="AF4126" s="61"/>
      <c r="AG4126" s="61"/>
      <c r="AH4126" s="61"/>
      <c r="AI4126" s="61"/>
      <c r="AJ4126" s="61"/>
      <c r="AK4126" s="61"/>
      <c r="AL4126" s="61"/>
      <c r="AM4126" s="61"/>
      <c r="AN4126" s="61"/>
      <c r="AO4126" s="61"/>
      <c r="AP4126" s="62"/>
      <c r="AQ4126" s="61"/>
      <c r="AR4126" s="61"/>
      <c r="AS4126" s="61"/>
      <c r="AT4126" s="61"/>
      <c r="AU4126" s="61"/>
      <c r="AV4126" s="61"/>
      <c r="AW4126" s="60"/>
    </row>
    <row r="4127" s="59" customFormat="1" customHeight="1" spans="1:49">
      <c r="A4127" s="60"/>
      <c r="B4127" s="60"/>
      <c r="C4127" s="60"/>
      <c r="D4127" s="60"/>
      <c r="H4127" s="61"/>
      <c r="I4127" s="61"/>
      <c r="J4127" s="61"/>
      <c r="K4127" s="61"/>
      <c r="L4127" s="61"/>
      <c r="M4127" s="61"/>
      <c r="N4127" s="61"/>
      <c r="O4127" s="61"/>
      <c r="P4127" s="61"/>
      <c r="Q4127" s="61"/>
      <c r="R4127" s="61"/>
      <c r="S4127" s="61"/>
      <c r="T4127" s="61"/>
      <c r="U4127" s="61"/>
      <c r="V4127" s="61"/>
      <c r="W4127" s="61"/>
      <c r="X4127" s="61"/>
      <c r="Y4127" s="61"/>
      <c r="Z4127" s="61"/>
      <c r="AA4127" s="61"/>
      <c r="AB4127" s="61"/>
      <c r="AC4127" s="61"/>
      <c r="AD4127" s="61"/>
      <c r="AE4127" s="61"/>
      <c r="AF4127" s="61"/>
      <c r="AG4127" s="61"/>
      <c r="AH4127" s="61"/>
      <c r="AI4127" s="61"/>
      <c r="AJ4127" s="61"/>
      <c r="AK4127" s="61"/>
      <c r="AL4127" s="61"/>
      <c r="AM4127" s="61"/>
      <c r="AN4127" s="61"/>
      <c r="AO4127" s="61"/>
      <c r="AP4127" s="62"/>
      <c r="AQ4127" s="61"/>
      <c r="AR4127" s="61"/>
      <c r="AS4127" s="61"/>
      <c r="AT4127" s="61"/>
      <c r="AU4127" s="61"/>
      <c r="AV4127" s="61"/>
      <c r="AW4127" s="60"/>
    </row>
    <row r="4128" s="59" customFormat="1" customHeight="1" spans="1:49">
      <c r="A4128" s="60"/>
      <c r="B4128" s="60"/>
      <c r="C4128" s="60"/>
      <c r="D4128" s="60"/>
      <c r="H4128" s="61"/>
      <c r="I4128" s="61"/>
      <c r="J4128" s="61"/>
      <c r="K4128" s="61"/>
      <c r="L4128" s="61"/>
      <c r="M4128" s="61"/>
      <c r="N4128" s="61"/>
      <c r="O4128" s="61"/>
      <c r="P4128" s="61"/>
      <c r="Q4128" s="61"/>
      <c r="R4128" s="61"/>
      <c r="S4128" s="61"/>
      <c r="T4128" s="61"/>
      <c r="U4128" s="61"/>
      <c r="V4128" s="61"/>
      <c r="W4128" s="61"/>
      <c r="X4128" s="61"/>
      <c r="Y4128" s="61"/>
      <c r="Z4128" s="61"/>
      <c r="AA4128" s="61"/>
      <c r="AB4128" s="61"/>
      <c r="AC4128" s="61"/>
      <c r="AD4128" s="61"/>
      <c r="AE4128" s="61"/>
      <c r="AF4128" s="61"/>
      <c r="AG4128" s="61"/>
      <c r="AH4128" s="61"/>
      <c r="AI4128" s="61"/>
      <c r="AJ4128" s="61"/>
      <c r="AK4128" s="61"/>
      <c r="AL4128" s="61"/>
      <c r="AM4128" s="61"/>
      <c r="AN4128" s="61"/>
      <c r="AO4128" s="61"/>
      <c r="AP4128" s="62"/>
      <c r="AQ4128" s="61"/>
      <c r="AR4128" s="61"/>
      <c r="AS4128" s="61"/>
      <c r="AT4128" s="61"/>
      <c r="AU4128" s="61"/>
      <c r="AV4128" s="61"/>
      <c r="AW4128" s="60"/>
    </row>
    <row r="4129" s="59" customFormat="1" customHeight="1" spans="1:49">
      <c r="A4129" s="60"/>
      <c r="B4129" s="60"/>
      <c r="C4129" s="60"/>
      <c r="D4129" s="60"/>
      <c r="H4129" s="61"/>
      <c r="I4129" s="61"/>
      <c r="J4129" s="61"/>
      <c r="K4129" s="61"/>
      <c r="L4129" s="61"/>
      <c r="M4129" s="61"/>
      <c r="N4129" s="61"/>
      <c r="O4129" s="61"/>
      <c r="P4129" s="61"/>
      <c r="Q4129" s="61"/>
      <c r="R4129" s="61"/>
      <c r="S4129" s="61"/>
      <c r="T4129" s="61"/>
      <c r="U4129" s="61"/>
      <c r="V4129" s="61"/>
      <c r="W4129" s="61"/>
      <c r="X4129" s="61"/>
      <c r="Y4129" s="61"/>
      <c r="Z4129" s="61"/>
      <c r="AA4129" s="61"/>
      <c r="AB4129" s="61"/>
      <c r="AC4129" s="61"/>
      <c r="AD4129" s="61"/>
      <c r="AE4129" s="61"/>
      <c r="AF4129" s="61"/>
      <c r="AG4129" s="61"/>
      <c r="AH4129" s="61"/>
      <c r="AI4129" s="61"/>
      <c r="AJ4129" s="61"/>
      <c r="AK4129" s="61"/>
      <c r="AL4129" s="61"/>
      <c r="AM4129" s="61"/>
      <c r="AN4129" s="61"/>
      <c r="AO4129" s="61"/>
      <c r="AP4129" s="62"/>
      <c r="AQ4129" s="61"/>
      <c r="AR4129" s="61"/>
      <c r="AS4129" s="61"/>
      <c r="AT4129" s="61"/>
      <c r="AU4129" s="61"/>
      <c r="AV4129" s="61"/>
      <c r="AW4129" s="60"/>
    </row>
    <row r="4130" s="59" customFormat="1" customHeight="1" spans="1:49">
      <c r="A4130" s="60"/>
      <c r="B4130" s="60"/>
      <c r="C4130" s="60"/>
      <c r="D4130" s="60"/>
      <c r="H4130" s="61"/>
      <c r="I4130" s="61"/>
      <c r="J4130" s="61"/>
      <c r="K4130" s="61"/>
      <c r="L4130" s="61"/>
      <c r="M4130" s="61"/>
      <c r="N4130" s="61"/>
      <c r="O4130" s="61"/>
      <c r="P4130" s="61"/>
      <c r="Q4130" s="61"/>
      <c r="R4130" s="61"/>
      <c r="S4130" s="61"/>
      <c r="T4130" s="61"/>
      <c r="U4130" s="61"/>
      <c r="V4130" s="61"/>
      <c r="W4130" s="61"/>
      <c r="X4130" s="61"/>
      <c r="Y4130" s="61"/>
      <c r="Z4130" s="61"/>
      <c r="AA4130" s="61"/>
      <c r="AB4130" s="61"/>
      <c r="AC4130" s="61"/>
      <c r="AD4130" s="61"/>
      <c r="AE4130" s="61"/>
      <c r="AF4130" s="61"/>
      <c r="AG4130" s="61"/>
      <c r="AH4130" s="61"/>
      <c r="AI4130" s="61"/>
      <c r="AJ4130" s="61"/>
      <c r="AK4130" s="61"/>
      <c r="AL4130" s="61"/>
      <c r="AM4130" s="61"/>
      <c r="AN4130" s="61"/>
      <c r="AO4130" s="61"/>
      <c r="AP4130" s="62"/>
      <c r="AQ4130" s="61"/>
      <c r="AR4130" s="61"/>
      <c r="AS4130" s="61"/>
      <c r="AT4130" s="61"/>
      <c r="AU4130" s="61"/>
      <c r="AV4130" s="61"/>
      <c r="AW4130" s="60"/>
    </row>
    <row r="4131" s="59" customFormat="1" customHeight="1" spans="1:49">
      <c r="A4131" s="60"/>
      <c r="B4131" s="60"/>
      <c r="C4131" s="60"/>
      <c r="D4131" s="60"/>
      <c r="H4131" s="61"/>
      <c r="I4131" s="61"/>
      <c r="J4131" s="61"/>
      <c r="K4131" s="61"/>
      <c r="L4131" s="61"/>
      <c r="M4131" s="61"/>
      <c r="N4131" s="61"/>
      <c r="O4131" s="61"/>
      <c r="P4131" s="61"/>
      <c r="Q4131" s="61"/>
      <c r="R4131" s="61"/>
      <c r="S4131" s="61"/>
      <c r="T4131" s="61"/>
      <c r="U4131" s="61"/>
      <c r="V4131" s="61"/>
      <c r="W4131" s="61"/>
      <c r="X4131" s="61"/>
      <c r="Y4131" s="61"/>
      <c r="Z4131" s="61"/>
      <c r="AA4131" s="61"/>
      <c r="AB4131" s="61"/>
      <c r="AC4131" s="61"/>
      <c r="AD4131" s="61"/>
      <c r="AE4131" s="61"/>
      <c r="AF4131" s="61"/>
      <c r="AG4131" s="61"/>
      <c r="AH4131" s="61"/>
      <c r="AI4131" s="61"/>
      <c r="AJ4131" s="61"/>
      <c r="AK4131" s="61"/>
      <c r="AL4131" s="61"/>
      <c r="AM4131" s="61"/>
      <c r="AN4131" s="61"/>
      <c r="AO4131" s="61"/>
      <c r="AP4131" s="62"/>
      <c r="AQ4131" s="61"/>
      <c r="AR4131" s="61"/>
      <c r="AS4131" s="61"/>
      <c r="AT4131" s="61"/>
      <c r="AU4131" s="61"/>
      <c r="AV4131" s="61"/>
      <c r="AW4131" s="60"/>
    </row>
    <row r="4132" s="59" customFormat="1" customHeight="1" spans="1:49">
      <c r="A4132" s="60"/>
      <c r="B4132" s="60"/>
      <c r="C4132" s="60"/>
      <c r="D4132" s="60"/>
      <c r="H4132" s="61"/>
      <c r="I4132" s="61"/>
      <c r="J4132" s="61"/>
      <c r="K4132" s="61"/>
      <c r="L4132" s="61"/>
      <c r="M4132" s="61"/>
      <c r="N4132" s="61"/>
      <c r="O4132" s="61"/>
      <c r="P4132" s="61"/>
      <c r="Q4132" s="61"/>
      <c r="R4132" s="61"/>
      <c r="S4132" s="61"/>
      <c r="T4132" s="61"/>
      <c r="U4132" s="61"/>
      <c r="V4132" s="61"/>
      <c r="W4132" s="61"/>
      <c r="X4132" s="61"/>
      <c r="Y4132" s="61"/>
      <c r="Z4132" s="61"/>
      <c r="AA4132" s="61"/>
      <c r="AB4132" s="61"/>
      <c r="AC4132" s="61"/>
      <c r="AD4132" s="61"/>
      <c r="AE4132" s="61"/>
      <c r="AF4132" s="61"/>
      <c r="AG4132" s="61"/>
      <c r="AH4132" s="61"/>
      <c r="AI4132" s="61"/>
      <c r="AJ4132" s="61"/>
      <c r="AK4132" s="61"/>
      <c r="AL4132" s="61"/>
      <c r="AM4132" s="61"/>
      <c r="AN4132" s="61"/>
      <c r="AO4132" s="61"/>
      <c r="AP4132" s="62"/>
      <c r="AQ4132" s="61"/>
      <c r="AR4132" s="61"/>
      <c r="AS4132" s="61"/>
      <c r="AT4132" s="61"/>
      <c r="AU4132" s="61"/>
      <c r="AV4132" s="61"/>
      <c r="AW4132" s="60"/>
    </row>
    <row r="4133" s="59" customFormat="1" customHeight="1" spans="1:49">
      <c r="A4133" s="60"/>
      <c r="B4133" s="60"/>
      <c r="C4133" s="60"/>
      <c r="D4133" s="60"/>
      <c r="H4133" s="61"/>
      <c r="I4133" s="61"/>
      <c r="J4133" s="61"/>
      <c r="K4133" s="61"/>
      <c r="L4133" s="61"/>
      <c r="M4133" s="61"/>
      <c r="N4133" s="61"/>
      <c r="O4133" s="61"/>
      <c r="P4133" s="61"/>
      <c r="Q4133" s="61"/>
      <c r="R4133" s="61"/>
      <c r="S4133" s="61"/>
      <c r="T4133" s="61"/>
      <c r="U4133" s="61"/>
      <c r="V4133" s="61"/>
      <c r="W4133" s="61"/>
      <c r="X4133" s="61"/>
      <c r="Y4133" s="61"/>
      <c r="Z4133" s="61"/>
      <c r="AA4133" s="61"/>
      <c r="AB4133" s="61"/>
      <c r="AC4133" s="61"/>
      <c r="AD4133" s="61"/>
      <c r="AE4133" s="61"/>
      <c r="AF4133" s="61"/>
      <c r="AG4133" s="61"/>
      <c r="AH4133" s="61"/>
      <c r="AI4133" s="61"/>
      <c r="AJ4133" s="61"/>
      <c r="AK4133" s="61"/>
      <c r="AL4133" s="61"/>
      <c r="AM4133" s="61"/>
      <c r="AN4133" s="61"/>
      <c r="AO4133" s="61"/>
      <c r="AP4133" s="62"/>
      <c r="AQ4133" s="61"/>
      <c r="AR4133" s="61"/>
      <c r="AS4133" s="61"/>
      <c r="AT4133" s="61"/>
      <c r="AU4133" s="61"/>
      <c r="AV4133" s="61"/>
      <c r="AW4133" s="60"/>
    </row>
    <row r="4134" s="59" customFormat="1" customHeight="1" spans="1:49">
      <c r="A4134" s="60"/>
      <c r="B4134" s="60"/>
      <c r="C4134" s="60"/>
      <c r="D4134" s="60"/>
      <c r="H4134" s="61"/>
      <c r="I4134" s="61"/>
      <c r="J4134" s="61"/>
      <c r="K4134" s="61"/>
      <c r="L4134" s="61"/>
      <c r="M4134" s="61"/>
      <c r="N4134" s="61"/>
      <c r="O4134" s="61"/>
      <c r="P4134" s="61"/>
      <c r="Q4134" s="61"/>
      <c r="R4134" s="61"/>
      <c r="S4134" s="61"/>
      <c r="T4134" s="61"/>
      <c r="U4134" s="61"/>
      <c r="V4134" s="61"/>
      <c r="W4134" s="61"/>
      <c r="X4134" s="61"/>
      <c r="Y4134" s="61"/>
      <c r="Z4134" s="61"/>
      <c r="AA4134" s="61"/>
      <c r="AB4134" s="61"/>
      <c r="AC4134" s="61"/>
      <c r="AD4134" s="61"/>
      <c r="AE4134" s="61"/>
      <c r="AF4134" s="61"/>
      <c r="AG4134" s="61"/>
      <c r="AH4134" s="61"/>
      <c r="AI4134" s="61"/>
      <c r="AJ4134" s="61"/>
      <c r="AK4134" s="61"/>
      <c r="AL4134" s="61"/>
      <c r="AM4134" s="61"/>
      <c r="AN4134" s="61"/>
      <c r="AO4134" s="61"/>
      <c r="AP4134" s="62"/>
      <c r="AQ4134" s="61"/>
      <c r="AR4134" s="61"/>
      <c r="AS4134" s="61"/>
      <c r="AT4134" s="61"/>
      <c r="AU4134" s="61"/>
      <c r="AV4134" s="61"/>
      <c r="AW4134" s="60"/>
    </row>
    <row r="4135" s="59" customFormat="1" customHeight="1" spans="1:49">
      <c r="A4135" s="60"/>
      <c r="B4135" s="60"/>
      <c r="C4135" s="60"/>
      <c r="D4135" s="60"/>
      <c r="H4135" s="61"/>
      <c r="I4135" s="61"/>
      <c r="J4135" s="61"/>
      <c r="K4135" s="61"/>
      <c r="L4135" s="61"/>
      <c r="M4135" s="61"/>
      <c r="N4135" s="61"/>
      <c r="O4135" s="61"/>
      <c r="P4135" s="61"/>
      <c r="Q4135" s="61"/>
      <c r="R4135" s="61"/>
      <c r="S4135" s="61"/>
      <c r="T4135" s="61"/>
      <c r="U4135" s="61"/>
      <c r="V4135" s="61"/>
      <c r="W4135" s="61"/>
      <c r="X4135" s="61"/>
      <c r="Y4135" s="61"/>
      <c r="Z4135" s="61"/>
      <c r="AA4135" s="61"/>
      <c r="AB4135" s="61"/>
      <c r="AC4135" s="61"/>
      <c r="AD4135" s="61"/>
      <c r="AE4135" s="61"/>
      <c r="AF4135" s="61"/>
      <c r="AG4135" s="61"/>
      <c r="AH4135" s="61"/>
      <c r="AI4135" s="61"/>
      <c r="AJ4135" s="61"/>
      <c r="AK4135" s="61"/>
      <c r="AL4135" s="61"/>
      <c r="AM4135" s="61"/>
      <c r="AN4135" s="61"/>
      <c r="AO4135" s="61"/>
      <c r="AP4135" s="62"/>
      <c r="AQ4135" s="61"/>
      <c r="AR4135" s="61"/>
      <c r="AS4135" s="61"/>
      <c r="AT4135" s="61"/>
      <c r="AU4135" s="61"/>
      <c r="AV4135" s="61"/>
      <c r="AW4135" s="60"/>
    </row>
    <row r="4136" s="59" customFormat="1" customHeight="1" spans="1:49">
      <c r="A4136" s="60"/>
      <c r="B4136" s="60"/>
      <c r="C4136" s="60"/>
      <c r="D4136" s="60"/>
      <c r="H4136" s="61"/>
      <c r="I4136" s="61"/>
      <c r="J4136" s="61"/>
      <c r="K4136" s="61"/>
      <c r="L4136" s="61"/>
      <c r="M4136" s="61"/>
      <c r="N4136" s="61"/>
      <c r="O4136" s="61"/>
      <c r="P4136" s="61"/>
      <c r="Q4136" s="61"/>
      <c r="R4136" s="61"/>
      <c r="S4136" s="61"/>
      <c r="T4136" s="61"/>
      <c r="U4136" s="61"/>
      <c r="V4136" s="61"/>
      <c r="W4136" s="61"/>
      <c r="X4136" s="61"/>
      <c r="Y4136" s="61"/>
      <c r="Z4136" s="61"/>
      <c r="AA4136" s="61"/>
      <c r="AB4136" s="61"/>
      <c r="AC4136" s="61"/>
      <c r="AD4136" s="61"/>
      <c r="AE4136" s="61"/>
      <c r="AF4136" s="61"/>
      <c r="AG4136" s="61"/>
      <c r="AH4136" s="61"/>
      <c r="AI4136" s="61"/>
      <c r="AJ4136" s="61"/>
      <c r="AK4136" s="61"/>
      <c r="AL4136" s="61"/>
      <c r="AM4136" s="61"/>
      <c r="AN4136" s="61"/>
      <c r="AO4136" s="61"/>
      <c r="AP4136" s="62"/>
      <c r="AQ4136" s="61"/>
      <c r="AR4136" s="61"/>
      <c r="AS4136" s="61"/>
      <c r="AT4136" s="61"/>
      <c r="AU4136" s="61"/>
      <c r="AV4136" s="61"/>
      <c r="AW4136" s="60"/>
    </row>
    <row r="4137" s="59" customFormat="1" customHeight="1" spans="1:49">
      <c r="A4137" s="60"/>
      <c r="B4137" s="60"/>
      <c r="C4137" s="60"/>
      <c r="D4137" s="60"/>
      <c r="H4137" s="61"/>
      <c r="I4137" s="61"/>
      <c r="J4137" s="61"/>
      <c r="K4137" s="61"/>
      <c r="L4137" s="61"/>
      <c r="M4137" s="61"/>
      <c r="N4137" s="61"/>
      <c r="O4137" s="61"/>
      <c r="P4137" s="61"/>
      <c r="Q4137" s="61"/>
      <c r="R4137" s="61"/>
      <c r="S4137" s="61"/>
      <c r="T4137" s="61"/>
      <c r="U4137" s="61"/>
      <c r="V4137" s="61"/>
      <c r="W4137" s="61"/>
      <c r="X4137" s="61"/>
      <c r="Y4137" s="61"/>
      <c r="Z4137" s="61"/>
      <c r="AA4137" s="61"/>
      <c r="AB4137" s="61"/>
      <c r="AC4137" s="61"/>
      <c r="AD4137" s="61"/>
      <c r="AE4137" s="61"/>
      <c r="AF4137" s="61"/>
      <c r="AG4137" s="61"/>
      <c r="AH4137" s="61"/>
      <c r="AI4137" s="61"/>
      <c r="AJ4137" s="61"/>
      <c r="AK4137" s="61"/>
      <c r="AL4137" s="61"/>
      <c r="AM4137" s="61"/>
      <c r="AN4137" s="61"/>
      <c r="AO4137" s="61"/>
      <c r="AP4137" s="62"/>
      <c r="AQ4137" s="61"/>
      <c r="AR4137" s="61"/>
      <c r="AS4137" s="61"/>
      <c r="AT4137" s="61"/>
      <c r="AU4137" s="61"/>
      <c r="AV4137" s="61"/>
      <c r="AW4137" s="60"/>
    </row>
    <row r="4138" s="59" customFormat="1" customHeight="1" spans="1:49">
      <c r="A4138" s="60"/>
      <c r="B4138" s="60"/>
      <c r="C4138" s="60"/>
      <c r="D4138" s="60"/>
      <c r="H4138" s="61"/>
      <c r="I4138" s="61"/>
      <c r="J4138" s="61"/>
      <c r="K4138" s="61"/>
      <c r="L4138" s="61"/>
      <c r="M4138" s="61"/>
      <c r="N4138" s="61"/>
      <c r="O4138" s="61"/>
      <c r="P4138" s="61"/>
      <c r="Q4138" s="61"/>
      <c r="R4138" s="61"/>
      <c r="S4138" s="61"/>
      <c r="T4138" s="61"/>
      <c r="U4138" s="61"/>
      <c r="V4138" s="61"/>
      <c r="W4138" s="61"/>
      <c r="X4138" s="61"/>
      <c r="Y4138" s="61"/>
      <c r="Z4138" s="61"/>
      <c r="AA4138" s="61"/>
      <c r="AB4138" s="61"/>
      <c r="AC4138" s="61"/>
      <c r="AD4138" s="61"/>
      <c r="AE4138" s="61"/>
      <c r="AF4138" s="61"/>
      <c r="AG4138" s="61"/>
      <c r="AH4138" s="61"/>
      <c r="AI4138" s="61"/>
      <c r="AJ4138" s="61"/>
      <c r="AK4138" s="61"/>
      <c r="AL4138" s="61"/>
      <c r="AM4138" s="61"/>
      <c r="AN4138" s="61"/>
      <c r="AO4138" s="61"/>
      <c r="AP4138" s="62"/>
      <c r="AQ4138" s="61"/>
      <c r="AR4138" s="61"/>
      <c r="AS4138" s="61"/>
      <c r="AT4138" s="61"/>
      <c r="AU4138" s="61"/>
      <c r="AV4138" s="61"/>
      <c r="AW4138" s="60"/>
    </row>
    <row r="4139" s="59" customFormat="1" customHeight="1" spans="1:49">
      <c r="A4139" s="60"/>
      <c r="B4139" s="60"/>
      <c r="C4139" s="60"/>
      <c r="D4139" s="60"/>
      <c r="H4139" s="61"/>
      <c r="I4139" s="61"/>
      <c r="J4139" s="61"/>
      <c r="K4139" s="61"/>
      <c r="L4139" s="61"/>
      <c r="M4139" s="61"/>
      <c r="N4139" s="61"/>
      <c r="O4139" s="61"/>
      <c r="P4139" s="61"/>
      <c r="Q4139" s="61"/>
      <c r="R4139" s="61"/>
      <c r="S4139" s="61"/>
      <c r="T4139" s="61"/>
      <c r="U4139" s="61"/>
      <c r="V4139" s="61"/>
      <c r="W4139" s="61"/>
      <c r="X4139" s="61"/>
      <c r="Y4139" s="61"/>
      <c r="Z4139" s="61"/>
      <c r="AA4139" s="61"/>
      <c r="AB4139" s="61"/>
      <c r="AC4139" s="61"/>
      <c r="AD4139" s="61"/>
      <c r="AE4139" s="61"/>
      <c r="AF4139" s="61"/>
      <c r="AG4139" s="61"/>
      <c r="AH4139" s="61"/>
      <c r="AI4139" s="61"/>
      <c r="AJ4139" s="61"/>
      <c r="AK4139" s="61"/>
      <c r="AL4139" s="61"/>
      <c r="AM4139" s="61"/>
      <c r="AN4139" s="61"/>
      <c r="AO4139" s="61"/>
      <c r="AP4139" s="62"/>
      <c r="AQ4139" s="61"/>
      <c r="AR4139" s="61"/>
      <c r="AS4139" s="61"/>
      <c r="AT4139" s="61"/>
      <c r="AU4139" s="61"/>
      <c r="AV4139" s="61"/>
      <c r="AW4139" s="60"/>
    </row>
    <row r="4140" s="59" customFormat="1" customHeight="1" spans="1:49">
      <c r="A4140" s="60"/>
      <c r="B4140" s="60"/>
      <c r="C4140" s="60"/>
      <c r="D4140" s="60"/>
      <c r="H4140" s="61"/>
      <c r="I4140" s="61"/>
      <c r="J4140" s="61"/>
      <c r="K4140" s="61"/>
      <c r="L4140" s="61"/>
      <c r="M4140" s="61"/>
      <c r="N4140" s="61"/>
      <c r="O4140" s="61"/>
      <c r="P4140" s="61"/>
      <c r="Q4140" s="61"/>
      <c r="R4140" s="61"/>
      <c r="S4140" s="61"/>
      <c r="T4140" s="61"/>
      <c r="U4140" s="61"/>
      <c r="V4140" s="61"/>
      <c r="W4140" s="61"/>
      <c r="X4140" s="61"/>
      <c r="Y4140" s="61"/>
      <c r="Z4140" s="61"/>
      <c r="AA4140" s="61"/>
      <c r="AB4140" s="61"/>
      <c r="AC4140" s="61"/>
      <c r="AD4140" s="61"/>
      <c r="AE4140" s="61"/>
      <c r="AF4140" s="61"/>
      <c r="AG4140" s="61"/>
      <c r="AH4140" s="61"/>
      <c r="AI4140" s="61"/>
      <c r="AJ4140" s="61"/>
      <c r="AK4140" s="61"/>
      <c r="AL4140" s="61"/>
      <c r="AM4140" s="61"/>
      <c r="AN4140" s="61"/>
      <c r="AO4140" s="61"/>
      <c r="AP4140" s="62"/>
      <c r="AQ4140" s="61"/>
      <c r="AR4140" s="61"/>
      <c r="AS4140" s="61"/>
      <c r="AT4140" s="61"/>
      <c r="AU4140" s="61"/>
      <c r="AV4140" s="61"/>
      <c r="AW4140" s="60"/>
    </row>
    <row r="4141" s="59" customFormat="1" customHeight="1" spans="1:49">
      <c r="A4141" s="60"/>
      <c r="B4141" s="60"/>
      <c r="C4141" s="60"/>
      <c r="D4141" s="60"/>
      <c r="H4141" s="61"/>
      <c r="I4141" s="61"/>
      <c r="J4141" s="61"/>
      <c r="K4141" s="61"/>
      <c r="L4141" s="61"/>
      <c r="M4141" s="61"/>
      <c r="N4141" s="61"/>
      <c r="O4141" s="61"/>
      <c r="P4141" s="61"/>
      <c r="Q4141" s="61"/>
      <c r="R4141" s="61"/>
      <c r="S4141" s="61"/>
      <c r="T4141" s="61"/>
      <c r="U4141" s="61"/>
      <c r="V4141" s="61"/>
      <c r="W4141" s="61"/>
      <c r="X4141" s="61"/>
      <c r="Y4141" s="61"/>
      <c r="Z4141" s="61"/>
      <c r="AA4141" s="61"/>
      <c r="AB4141" s="61"/>
      <c r="AC4141" s="61"/>
      <c r="AD4141" s="61"/>
      <c r="AE4141" s="61"/>
      <c r="AF4141" s="61"/>
      <c r="AG4141" s="61"/>
      <c r="AH4141" s="61"/>
      <c r="AI4141" s="61"/>
      <c r="AJ4141" s="61"/>
      <c r="AK4141" s="61"/>
      <c r="AL4141" s="61"/>
      <c r="AM4141" s="61"/>
      <c r="AN4141" s="61"/>
      <c r="AO4141" s="61"/>
      <c r="AP4141" s="62"/>
      <c r="AQ4141" s="61"/>
      <c r="AR4141" s="61"/>
      <c r="AS4141" s="61"/>
      <c r="AT4141" s="61"/>
      <c r="AU4141" s="61"/>
      <c r="AV4141" s="61"/>
      <c r="AW4141" s="60"/>
    </row>
    <row r="4142" s="59" customFormat="1" customHeight="1" spans="1:49">
      <c r="A4142" s="60"/>
      <c r="B4142" s="60"/>
      <c r="C4142" s="60"/>
      <c r="D4142" s="60"/>
      <c r="H4142" s="61"/>
      <c r="I4142" s="61"/>
      <c r="J4142" s="61"/>
      <c r="K4142" s="61"/>
      <c r="L4142" s="61"/>
      <c r="M4142" s="61"/>
      <c r="N4142" s="61"/>
      <c r="O4142" s="61"/>
      <c r="P4142" s="61"/>
      <c r="Q4142" s="61"/>
      <c r="R4142" s="61"/>
      <c r="S4142" s="61"/>
      <c r="T4142" s="61"/>
      <c r="U4142" s="61"/>
      <c r="V4142" s="61"/>
      <c r="W4142" s="61"/>
      <c r="X4142" s="61"/>
      <c r="Y4142" s="61"/>
      <c r="Z4142" s="61"/>
      <c r="AA4142" s="61"/>
      <c r="AB4142" s="61"/>
      <c r="AC4142" s="61"/>
      <c r="AD4142" s="61"/>
      <c r="AE4142" s="61"/>
      <c r="AF4142" s="61"/>
      <c r="AG4142" s="61"/>
      <c r="AH4142" s="61"/>
      <c r="AI4142" s="61"/>
      <c r="AJ4142" s="61"/>
      <c r="AK4142" s="61"/>
      <c r="AL4142" s="61"/>
      <c r="AM4142" s="61"/>
      <c r="AN4142" s="61"/>
      <c r="AO4142" s="61"/>
      <c r="AP4142" s="62"/>
      <c r="AQ4142" s="61"/>
      <c r="AR4142" s="61"/>
      <c r="AS4142" s="61"/>
      <c r="AT4142" s="61"/>
      <c r="AU4142" s="61"/>
      <c r="AV4142" s="61"/>
      <c r="AW4142" s="60"/>
    </row>
    <row r="4143" s="59" customFormat="1" customHeight="1" spans="1:49">
      <c r="A4143" s="60"/>
      <c r="B4143" s="60"/>
      <c r="C4143" s="60"/>
      <c r="D4143" s="60"/>
      <c r="H4143" s="61"/>
      <c r="I4143" s="61"/>
      <c r="J4143" s="61"/>
      <c r="K4143" s="61"/>
      <c r="L4143" s="61"/>
      <c r="M4143" s="61"/>
      <c r="N4143" s="61"/>
      <c r="O4143" s="61"/>
      <c r="P4143" s="61"/>
      <c r="Q4143" s="61"/>
      <c r="R4143" s="61"/>
      <c r="S4143" s="61"/>
      <c r="T4143" s="61"/>
      <c r="U4143" s="61"/>
      <c r="V4143" s="61"/>
      <c r="W4143" s="61"/>
      <c r="X4143" s="61"/>
      <c r="Y4143" s="61"/>
      <c r="Z4143" s="61"/>
      <c r="AA4143" s="61"/>
      <c r="AB4143" s="61"/>
      <c r="AC4143" s="61"/>
      <c r="AD4143" s="61"/>
      <c r="AE4143" s="61"/>
      <c r="AF4143" s="61"/>
      <c r="AG4143" s="61"/>
      <c r="AH4143" s="61"/>
      <c r="AI4143" s="61"/>
      <c r="AJ4143" s="61"/>
      <c r="AK4143" s="61"/>
      <c r="AL4143" s="61"/>
      <c r="AM4143" s="61"/>
      <c r="AN4143" s="61"/>
      <c r="AO4143" s="61"/>
      <c r="AP4143" s="62"/>
      <c r="AQ4143" s="61"/>
      <c r="AR4143" s="61"/>
      <c r="AS4143" s="61"/>
      <c r="AT4143" s="61"/>
      <c r="AU4143" s="61"/>
      <c r="AV4143" s="61"/>
      <c r="AW4143" s="60"/>
    </row>
    <row r="4144" s="59" customFormat="1" customHeight="1" spans="1:49">
      <c r="A4144" s="60"/>
      <c r="B4144" s="60"/>
      <c r="C4144" s="60"/>
      <c r="D4144" s="60"/>
      <c r="H4144" s="61"/>
      <c r="I4144" s="61"/>
      <c r="J4144" s="61"/>
      <c r="K4144" s="61"/>
      <c r="L4144" s="61"/>
      <c r="M4144" s="61"/>
      <c r="N4144" s="61"/>
      <c r="O4144" s="61"/>
      <c r="P4144" s="61"/>
      <c r="Q4144" s="61"/>
      <c r="R4144" s="61"/>
      <c r="S4144" s="61"/>
      <c r="T4144" s="61"/>
      <c r="U4144" s="61"/>
      <c r="V4144" s="61"/>
      <c r="W4144" s="61"/>
      <c r="X4144" s="61"/>
      <c r="Y4144" s="61"/>
      <c r="Z4144" s="61"/>
      <c r="AA4144" s="61"/>
      <c r="AB4144" s="61"/>
      <c r="AC4144" s="61"/>
      <c r="AD4144" s="61"/>
      <c r="AE4144" s="61"/>
      <c r="AF4144" s="61"/>
      <c r="AG4144" s="61"/>
      <c r="AH4144" s="61"/>
      <c r="AI4144" s="61"/>
      <c r="AJ4144" s="61"/>
      <c r="AK4144" s="61"/>
      <c r="AL4144" s="61"/>
      <c r="AM4144" s="61"/>
      <c r="AN4144" s="61"/>
      <c r="AO4144" s="61"/>
      <c r="AP4144" s="62"/>
      <c r="AQ4144" s="61"/>
      <c r="AR4144" s="61"/>
      <c r="AS4144" s="61"/>
      <c r="AT4144" s="61"/>
      <c r="AU4144" s="61"/>
      <c r="AV4144" s="61"/>
      <c r="AW4144" s="60"/>
    </row>
    <row r="4145" s="59" customFormat="1" customHeight="1" spans="1:49">
      <c r="A4145" s="60"/>
      <c r="B4145" s="60"/>
      <c r="C4145" s="60"/>
      <c r="D4145" s="60"/>
      <c r="H4145" s="61"/>
      <c r="I4145" s="61"/>
      <c r="J4145" s="61"/>
      <c r="K4145" s="61"/>
      <c r="L4145" s="61"/>
      <c r="M4145" s="61"/>
      <c r="N4145" s="61"/>
      <c r="O4145" s="61"/>
      <c r="P4145" s="61"/>
      <c r="Q4145" s="61"/>
      <c r="R4145" s="61"/>
      <c r="S4145" s="61"/>
      <c r="T4145" s="61"/>
      <c r="U4145" s="61"/>
      <c r="V4145" s="61"/>
      <c r="W4145" s="61"/>
      <c r="X4145" s="61"/>
      <c r="Y4145" s="61"/>
      <c r="Z4145" s="61"/>
      <c r="AA4145" s="61"/>
      <c r="AB4145" s="61"/>
      <c r="AC4145" s="61"/>
      <c r="AD4145" s="61"/>
      <c r="AE4145" s="61"/>
      <c r="AF4145" s="61"/>
      <c r="AG4145" s="61"/>
      <c r="AH4145" s="61"/>
      <c r="AI4145" s="61"/>
      <c r="AJ4145" s="61"/>
      <c r="AK4145" s="61"/>
      <c r="AL4145" s="61"/>
      <c r="AM4145" s="61"/>
      <c r="AN4145" s="61"/>
      <c r="AO4145" s="61"/>
      <c r="AP4145" s="62"/>
      <c r="AQ4145" s="61"/>
      <c r="AR4145" s="61"/>
      <c r="AS4145" s="61"/>
      <c r="AT4145" s="61"/>
      <c r="AU4145" s="61"/>
      <c r="AV4145" s="61"/>
      <c r="AW4145" s="60"/>
    </row>
    <row r="4146" s="59" customFormat="1" customHeight="1" spans="1:49">
      <c r="A4146" s="60"/>
      <c r="B4146" s="60"/>
      <c r="C4146" s="60"/>
      <c r="D4146" s="60"/>
      <c r="H4146" s="61"/>
      <c r="I4146" s="61"/>
      <c r="J4146" s="61"/>
      <c r="K4146" s="61"/>
      <c r="L4146" s="61"/>
      <c r="M4146" s="61"/>
      <c r="N4146" s="61"/>
      <c r="O4146" s="61"/>
      <c r="P4146" s="61"/>
      <c r="Q4146" s="61"/>
      <c r="R4146" s="61"/>
      <c r="S4146" s="61"/>
      <c r="T4146" s="61"/>
      <c r="U4146" s="61"/>
      <c r="V4146" s="61"/>
      <c r="W4146" s="61"/>
      <c r="X4146" s="61"/>
      <c r="Y4146" s="61"/>
      <c r="Z4146" s="61"/>
      <c r="AA4146" s="61"/>
      <c r="AB4146" s="61"/>
      <c r="AC4146" s="61"/>
      <c r="AD4146" s="61"/>
      <c r="AE4146" s="61"/>
      <c r="AF4146" s="61"/>
      <c r="AG4146" s="61"/>
      <c r="AH4146" s="61"/>
      <c r="AI4146" s="61"/>
      <c r="AJ4146" s="61"/>
      <c r="AK4146" s="61"/>
      <c r="AL4146" s="61"/>
      <c r="AM4146" s="61"/>
      <c r="AN4146" s="61"/>
      <c r="AO4146" s="61"/>
      <c r="AP4146" s="62"/>
      <c r="AQ4146" s="61"/>
      <c r="AR4146" s="61"/>
      <c r="AS4146" s="61"/>
      <c r="AT4146" s="61"/>
      <c r="AU4146" s="61"/>
      <c r="AV4146" s="61"/>
      <c r="AW4146" s="60"/>
    </row>
    <row r="4147" s="59" customFormat="1" customHeight="1" spans="1:49">
      <c r="A4147" s="60"/>
      <c r="B4147" s="60"/>
      <c r="C4147" s="60"/>
      <c r="D4147" s="60"/>
      <c r="H4147" s="61"/>
      <c r="I4147" s="61"/>
      <c r="J4147" s="61"/>
      <c r="K4147" s="61"/>
      <c r="L4147" s="61"/>
      <c r="M4147" s="61"/>
      <c r="N4147" s="61"/>
      <c r="O4147" s="61"/>
      <c r="P4147" s="61"/>
      <c r="Q4147" s="61"/>
      <c r="R4147" s="61"/>
      <c r="S4147" s="61"/>
      <c r="T4147" s="61"/>
      <c r="U4147" s="61"/>
      <c r="V4147" s="61"/>
      <c r="W4147" s="61"/>
      <c r="X4147" s="61"/>
      <c r="Y4147" s="61"/>
      <c r="Z4147" s="61"/>
      <c r="AA4147" s="61"/>
      <c r="AB4147" s="61"/>
      <c r="AC4147" s="61"/>
      <c r="AD4147" s="61"/>
      <c r="AE4147" s="61"/>
      <c r="AF4147" s="61"/>
      <c r="AG4147" s="61"/>
      <c r="AH4147" s="61"/>
      <c r="AI4147" s="61"/>
      <c r="AJ4147" s="61"/>
      <c r="AK4147" s="61"/>
      <c r="AL4147" s="61"/>
      <c r="AM4147" s="61"/>
      <c r="AN4147" s="61"/>
      <c r="AO4147" s="61"/>
      <c r="AP4147" s="62"/>
      <c r="AQ4147" s="61"/>
      <c r="AR4147" s="61"/>
      <c r="AS4147" s="61"/>
      <c r="AT4147" s="61"/>
      <c r="AU4147" s="61"/>
      <c r="AV4147" s="61"/>
      <c r="AW4147" s="60"/>
    </row>
    <row r="4148" s="59" customFormat="1" customHeight="1" spans="1:49">
      <c r="A4148" s="60"/>
      <c r="B4148" s="60"/>
      <c r="C4148" s="60"/>
      <c r="D4148" s="60"/>
      <c r="H4148" s="61"/>
      <c r="I4148" s="61"/>
      <c r="J4148" s="61"/>
      <c r="K4148" s="61"/>
      <c r="L4148" s="61"/>
      <c r="M4148" s="61"/>
      <c r="N4148" s="61"/>
      <c r="O4148" s="61"/>
      <c r="P4148" s="61"/>
      <c r="Q4148" s="61"/>
      <c r="R4148" s="61"/>
      <c r="S4148" s="61"/>
      <c r="T4148" s="61"/>
      <c r="U4148" s="61"/>
      <c r="V4148" s="61"/>
      <c r="W4148" s="61"/>
      <c r="X4148" s="61"/>
      <c r="Y4148" s="61"/>
      <c r="Z4148" s="61"/>
      <c r="AA4148" s="61"/>
      <c r="AB4148" s="61"/>
      <c r="AC4148" s="61"/>
      <c r="AD4148" s="61"/>
      <c r="AE4148" s="61"/>
      <c r="AF4148" s="61"/>
      <c r="AG4148" s="61"/>
      <c r="AH4148" s="61"/>
      <c r="AI4148" s="61"/>
      <c r="AJ4148" s="61"/>
      <c r="AK4148" s="61"/>
      <c r="AL4148" s="61"/>
      <c r="AM4148" s="61"/>
      <c r="AN4148" s="61"/>
      <c r="AO4148" s="61"/>
      <c r="AP4148" s="62"/>
      <c r="AQ4148" s="61"/>
      <c r="AR4148" s="61"/>
      <c r="AS4148" s="61"/>
      <c r="AT4148" s="61"/>
      <c r="AU4148" s="61"/>
      <c r="AV4148" s="61"/>
      <c r="AW4148" s="60"/>
    </row>
    <row r="4149" s="59" customFormat="1" customHeight="1" spans="1:49">
      <c r="A4149" s="60"/>
      <c r="B4149" s="60"/>
      <c r="C4149" s="60"/>
      <c r="D4149" s="60"/>
      <c r="H4149" s="61"/>
      <c r="I4149" s="61"/>
      <c r="J4149" s="61"/>
      <c r="K4149" s="61"/>
      <c r="L4149" s="61"/>
      <c r="M4149" s="61"/>
      <c r="N4149" s="61"/>
      <c r="O4149" s="61"/>
      <c r="P4149" s="61"/>
      <c r="Q4149" s="61"/>
      <c r="R4149" s="61"/>
      <c r="S4149" s="61"/>
      <c r="T4149" s="61"/>
      <c r="U4149" s="61"/>
      <c r="V4149" s="61"/>
      <c r="W4149" s="61"/>
      <c r="X4149" s="61"/>
      <c r="Y4149" s="61"/>
      <c r="Z4149" s="61"/>
      <c r="AA4149" s="61"/>
      <c r="AB4149" s="61"/>
      <c r="AC4149" s="61"/>
      <c r="AD4149" s="61"/>
      <c r="AE4149" s="61"/>
      <c r="AF4149" s="61"/>
      <c r="AG4149" s="61"/>
      <c r="AH4149" s="61"/>
      <c r="AI4149" s="61"/>
      <c r="AJ4149" s="61"/>
      <c r="AK4149" s="61"/>
      <c r="AL4149" s="61"/>
      <c r="AM4149" s="61"/>
      <c r="AN4149" s="61"/>
      <c r="AO4149" s="61"/>
      <c r="AP4149" s="62"/>
      <c r="AQ4149" s="61"/>
      <c r="AR4149" s="61"/>
      <c r="AS4149" s="61"/>
      <c r="AT4149" s="61"/>
      <c r="AU4149" s="61"/>
      <c r="AV4149" s="61"/>
      <c r="AW4149" s="60"/>
    </row>
    <row r="4150" s="59" customFormat="1" customHeight="1" spans="1:49">
      <c r="A4150" s="60"/>
      <c r="B4150" s="60"/>
      <c r="C4150" s="60"/>
      <c r="D4150" s="60"/>
      <c r="H4150" s="61"/>
      <c r="I4150" s="61"/>
      <c r="J4150" s="61"/>
      <c r="K4150" s="61"/>
      <c r="L4150" s="61"/>
      <c r="M4150" s="61"/>
      <c r="N4150" s="61"/>
      <c r="O4150" s="61"/>
      <c r="P4150" s="61"/>
      <c r="Q4150" s="61"/>
      <c r="R4150" s="61"/>
      <c r="S4150" s="61"/>
      <c r="T4150" s="61"/>
      <c r="U4150" s="61"/>
      <c r="V4150" s="61"/>
      <c r="W4150" s="61"/>
      <c r="X4150" s="61"/>
      <c r="Y4150" s="61"/>
      <c r="Z4150" s="61"/>
      <c r="AA4150" s="61"/>
      <c r="AB4150" s="61"/>
      <c r="AC4150" s="61"/>
      <c r="AD4150" s="61"/>
      <c r="AE4150" s="61"/>
      <c r="AF4150" s="61"/>
      <c r="AG4150" s="61"/>
      <c r="AH4150" s="61"/>
      <c r="AI4150" s="61"/>
      <c r="AJ4150" s="61"/>
      <c r="AK4150" s="61"/>
      <c r="AL4150" s="61"/>
      <c r="AM4150" s="61"/>
      <c r="AN4150" s="61"/>
      <c r="AO4150" s="61"/>
      <c r="AP4150" s="62"/>
      <c r="AQ4150" s="61"/>
      <c r="AR4150" s="61"/>
      <c r="AS4150" s="61"/>
      <c r="AT4150" s="61"/>
      <c r="AU4150" s="61"/>
      <c r="AV4150" s="61"/>
      <c r="AW4150" s="60"/>
    </row>
    <row r="4151" s="59" customFormat="1" customHeight="1" spans="1:49">
      <c r="A4151" s="60"/>
      <c r="B4151" s="60"/>
      <c r="C4151" s="60"/>
      <c r="D4151" s="60"/>
      <c r="H4151" s="61"/>
      <c r="I4151" s="61"/>
      <c r="J4151" s="61"/>
      <c r="K4151" s="61"/>
      <c r="L4151" s="61"/>
      <c r="M4151" s="61"/>
      <c r="N4151" s="61"/>
      <c r="O4151" s="61"/>
      <c r="P4151" s="61"/>
      <c r="Q4151" s="61"/>
      <c r="R4151" s="61"/>
      <c r="S4151" s="61"/>
      <c r="T4151" s="61"/>
      <c r="U4151" s="61"/>
      <c r="V4151" s="61"/>
      <c r="W4151" s="61"/>
      <c r="X4151" s="61"/>
      <c r="Y4151" s="61"/>
      <c r="Z4151" s="61"/>
      <c r="AA4151" s="61"/>
      <c r="AB4151" s="61"/>
      <c r="AC4151" s="61"/>
      <c r="AD4151" s="61"/>
      <c r="AE4151" s="61"/>
      <c r="AF4151" s="61"/>
      <c r="AG4151" s="61"/>
      <c r="AH4151" s="61"/>
      <c r="AI4151" s="61"/>
      <c r="AJ4151" s="61"/>
      <c r="AK4151" s="61"/>
      <c r="AL4151" s="61"/>
      <c r="AM4151" s="61"/>
      <c r="AN4151" s="61"/>
      <c r="AO4151" s="61"/>
      <c r="AP4151" s="62"/>
      <c r="AQ4151" s="61"/>
      <c r="AR4151" s="61"/>
      <c r="AS4151" s="61"/>
      <c r="AT4151" s="61"/>
      <c r="AU4151" s="61"/>
      <c r="AV4151" s="61"/>
      <c r="AW4151" s="60"/>
    </row>
    <row r="4152" s="59" customFormat="1" customHeight="1" spans="1:49">
      <c r="A4152" s="60"/>
      <c r="B4152" s="60"/>
      <c r="C4152" s="60"/>
      <c r="D4152" s="60"/>
      <c r="H4152" s="61"/>
      <c r="I4152" s="61"/>
      <c r="J4152" s="61"/>
      <c r="K4152" s="61"/>
      <c r="L4152" s="61"/>
      <c r="M4152" s="61"/>
      <c r="N4152" s="61"/>
      <c r="O4152" s="61"/>
      <c r="P4152" s="61"/>
      <c r="Q4152" s="61"/>
      <c r="R4152" s="61"/>
      <c r="S4152" s="61"/>
      <c r="T4152" s="61"/>
      <c r="U4152" s="61"/>
      <c r="V4152" s="61"/>
      <c r="W4152" s="61"/>
      <c r="X4152" s="61"/>
      <c r="Y4152" s="61"/>
      <c r="Z4152" s="61"/>
      <c r="AA4152" s="61"/>
      <c r="AB4152" s="61"/>
      <c r="AC4152" s="61"/>
      <c r="AD4152" s="61"/>
      <c r="AE4152" s="61"/>
      <c r="AF4152" s="61"/>
      <c r="AG4152" s="61"/>
      <c r="AH4152" s="61"/>
      <c r="AI4152" s="61"/>
      <c r="AJ4152" s="61"/>
      <c r="AK4152" s="61"/>
      <c r="AL4152" s="61"/>
      <c r="AM4152" s="61"/>
      <c r="AN4152" s="61"/>
      <c r="AO4152" s="61"/>
      <c r="AP4152" s="62"/>
      <c r="AQ4152" s="61"/>
      <c r="AR4152" s="61"/>
      <c r="AS4152" s="61"/>
      <c r="AT4152" s="61"/>
      <c r="AU4152" s="61"/>
      <c r="AV4152" s="61"/>
      <c r="AW4152" s="60"/>
    </row>
    <row r="4153" s="59" customFormat="1" customHeight="1" spans="1:49">
      <c r="A4153" s="60"/>
      <c r="B4153" s="60"/>
      <c r="C4153" s="60"/>
      <c r="D4153" s="60"/>
      <c r="H4153" s="61"/>
      <c r="I4153" s="61"/>
      <c r="J4153" s="61"/>
      <c r="K4153" s="61"/>
      <c r="L4153" s="61"/>
      <c r="M4153" s="61"/>
      <c r="N4153" s="61"/>
      <c r="O4153" s="61"/>
      <c r="P4153" s="61"/>
      <c r="Q4153" s="61"/>
      <c r="R4153" s="61"/>
      <c r="S4153" s="61"/>
      <c r="T4153" s="61"/>
      <c r="U4153" s="61"/>
      <c r="V4153" s="61"/>
      <c r="W4153" s="61"/>
      <c r="X4153" s="61"/>
      <c r="Y4153" s="61"/>
      <c r="Z4153" s="61"/>
      <c r="AA4153" s="61"/>
      <c r="AB4153" s="61"/>
      <c r="AC4153" s="61"/>
      <c r="AD4153" s="61"/>
      <c r="AE4153" s="61"/>
      <c r="AF4153" s="61"/>
      <c r="AG4153" s="61"/>
      <c r="AH4153" s="61"/>
      <c r="AI4153" s="61"/>
      <c r="AJ4153" s="61"/>
      <c r="AK4153" s="61"/>
      <c r="AL4153" s="61"/>
      <c r="AM4153" s="61"/>
      <c r="AN4153" s="61"/>
      <c r="AO4153" s="61"/>
      <c r="AP4153" s="62"/>
      <c r="AQ4153" s="61"/>
      <c r="AR4153" s="61"/>
      <c r="AS4153" s="61"/>
      <c r="AT4153" s="61"/>
      <c r="AU4153" s="61"/>
      <c r="AV4153" s="61"/>
      <c r="AW4153" s="60"/>
    </row>
    <row r="4154" s="59" customFormat="1" customHeight="1" spans="1:49">
      <c r="A4154" s="60"/>
      <c r="B4154" s="60"/>
      <c r="C4154" s="60"/>
      <c r="D4154" s="60"/>
      <c r="H4154" s="61"/>
      <c r="I4154" s="61"/>
      <c r="J4154" s="61"/>
      <c r="K4154" s="61"/>
      <c r="L4154" s="61"/>
      <c r="M4154" s="61"/>
      <c r="N4154" s="61"/>
      <c r="O4154" s="61"/>
      <c r="P4154" s="61"/>
      <c r="Q4154" s="61"/>
      <c r="R4154" s="61"/>
      <c r="S4154" s="61"/>
      <c r="T4154" s="61"/>
      <c r="U4154" s="61"/>
      <c r="V4154" s="61"/>
      <c r="W4154" s="61"/>
      <c r="X4154" s="61"/>
      <c r="Y4154" s="61"/>
      <c r="Z4154" s="61"/>
      <c r="AA4154" s="61"/>
      <c r="AB4154" s="61"/>
      <c r="AC4154" s="61"/>
      <c r="AD4154" s="61"/>
      <c r="AE4154" s="61"/>
      <c r="AF4154" s="61"/>
      <c r="AG4154" s="61"/>
      <c r="AH4154" s="61"/>
      <c r="AI4154" s="61"/>
      <c r="AJ4154" s="61"/>
      <c r="AK4154" s="61"/>
      <c r="AL4154" s="61"/>
      <c r="AM4154" s="61"/>
      <c r="AN4154" s="61"/>
      <c r="AO4154" s="61"/>
      <c r="AP4154" s="62"/>
      <c r="AQ4154" s="61"/>
      <c r="AR4154" s="61"/>
      <c r="AS4154" s="61"/>
      <c r="AT4154" s="61"/>
      <c r="AU4154" s="61"/>
      <c r="AV4154" s="61"/>
      <c r="AW4154" s="60"/>
    </row>
    <row r="4155" s="59" customFormat="1" customHeight="1" spans="1:49">
      <c r="A4155" s="60"/>
      <c r="B4155" s="60"/>
      <c r="C4155" s="60"/>
      <c r="D4155" s="60"/>
      <c r="H4155" s="61"/>
      <c r="I4155" s="61"/>
      <c r="J4155" s="61"/>
      <c r="K4155" s="61"/>
      <c r="L4155" s="61"/>
      <c r="M4155" s="61"/>
      <c r="N4155" s="61"/>
      <c r="O4155" s="61"/>
      <c r="P4155" s="61"/>
      <c r="Q4155" s="61"/>
      <c r="R4155" s="61"/>
      <c r="S4155" s="61"/>
      <c r="T4155" s="61"/>
      <c r="U4155" s="61"/>
      <c r="V4155" s="61"/>
      <c r="W4155" s="61"/>
      <c r="X4155" s="61"/>
      <c r="Y4155" s="61"/>
      <c r="Z4155" s="61"/>
      <c r="AA4155" s="61"/>
      <c r="AB4155" s="61"/>
      <c r="AC4155" s="61"/>
      <c r="AD4155" s="61"/>
      <c r="AE4155" s="61"/>
      <c r="AF4155" s="61"/>
      <c r="AG4155" s="61"/>
      <c r="AH4155" s="61"/>
      <c r="AI4155" s="61"/>
      <c r="AJ4155" s="61"/>
      <c r="AK4155" s="61"/>
      <c r="AL4155" s="61"/>
      <c r="AM4155" s="61"/>
      <c r="AN4155" s="61"/>
      <c r="AO4155" s="61"/>
      <c r="AP4155" s="62"/>
      <c r="AQ4155" s="61"/>
      <c r="AR4155" s="61"/>
      <c r="AS4155" s="61"/>
      <c r="AT4155" s="61"/>
      <c r="AU4155" s="61"/>
      <c r="AV4155" s="61"/>
      <c r="AW4155" s="60"/>
    </row>
    <row r="4156" s="59" customFormat="1" customHeight="1" spans="1:49">
      <c r="A4156" s="60"/>
      <c r="B4156" s="60"/>
      <c r="C4156" s="60"/>
      <c r="D4156" s="60"/>
      <c r="H4156" s="61"/>
      <c r="I4156" s="61"/>
      <c r="J4156" s="61"/>
      <c r="K4156" s="61"/>
      <c r="L4156" s="61"/>
      <c r="M4156" s="61"/>
      <c r="N4156" s="61"/>
      <c r="O4156" s="61"/>
      <c r="P4156" s="61"/>
      <c r="Q4156" s="61"/>
      <c r="R4156" s="61"/>
      <c r="S4156" s="61"/>
      <c r="T4156" s="61"/>
      <c r="U4156" s="61"/>
      <c r="V4156" s="61"/>
      <c r="W4156" s="61"/>
      <c r="X4156" s="61"/>
      <c r="Y4156" s="61"/>
      <c r="Z4156" s="61"/>
      <c r="AA4156" s="61"/>
      <c r="AB4156" s="61"/>
      <c r="AC4156" s="61"/>
      <c r="AD4156" s="61"/>
      <c r="AE4156" s="61"/>
      <c r="AF4156" s="61"/>
      <c r="AG4156" s="61"/>
      <c r="AH4156" s="61"/>
      <c r="AI4156" s="61"/>
      <c r="AJ4156" s="61"/>
      <c r="AK4156" s="61"/>
      <c r="AL4156" s="61"/>
      <c r="AM4156" s="61"/>
      <c r="AN4156" s="61"/>
      <c r="AO4156" s="61"/>
      <c r="AP4156" s="62"/>
      <c r="AQ4156" s="61"/>
      <c r="AR4156" s="61"/>
      <c r="AS4156" s="61"/>
      <c r="AT4156" s="61"/>
      <c r="AU4156" s="61"/>
      <c r="AV4156" s="61"/>
      <c r="AW4156" s="60"/>
    </row>
    <row r="4157" s="59" customFormat="1" customHeight="1" spans="1:49">
      <c r="A4157" s="60"/>
      <c r="B4157" s="60"/>
      <c r="C4157" s="60"/>
      <c r="D4157" s="60"/>
      <c r="H4157" s="61"/>
      <c r="I4157" s="61"/>
      <c r="J4157" s="61"/>
      <c r="K4157" s="61"/>
      <c r="L4157" s="61"/>
      <c r="M4157" s="61"/>
      <c r="N4157" s="61"/>
      <c r="O4157" s="61"/>
      <c r="P4157" s="61"/>
      <c r="Q4157" s="61"/>
      <c r="R4157" s="61"/>
      <c r="S4157" s="61"/>
      <c r="T4157" s="61"/>
      <c r="U4157" s="61"/>
      <c r="V4157" s="61"/>
      <c r="W4157" s="61"/>
      <c r="X4157" s="61"/>
      <c r="Y4157" s="61"/>
      <c r="Z4157" s="61"/>
      <c r="AA4157" s="61"/>
      <c r="AB4157" s="61"/>
      <c r="AC4157" s="61"/>
      <c r="AD4157" s="61"/>
      <c r="AE4157" s="61"/>
      <c r="AF4157" s="61"/>
      <c r="AG4157" s="61"/>
      <c r="AH4157" s="61"/>
      <c r="AI4157" s="61"/>
      <c r="AJ4157" s="61"/>
      <c r="AK4157" s="61"/>
      <c r="AL4157" s="61"/>
      <c r="AM4157" s="61"/>
      <c r="AN4157" s="61"/>
      <c r="AO4157" s="61"/>
      <c r="AP4157" s="62"/>
      <c r="AQ4157" s="61"/>
      <c r="AR4157" s="61"/>
      <c r="AS4157" s="61"/>
      <c r="AT4157" s="61"/>
      <c r="AU4157" s="61"/>
      <c r="AV4157" s="61"/>
      <c r="AW4157" s="60"/>
    </row>
    <row r="4158" s="59" customFormat="1" customHeight="1" spans="1:49">
      <c r="A4158" s="60"/>
      <c r="B4158" s="60"/>
      <c r="C4158" s="60"/>
      <c r="D4158" s="60"/>
      <c r="H4158" s="61"/>
      <c r="I4158" s="61"/>
      <c r="J4158" s="61"/>
      <c r="K4158" s="61"/>
      <c r="L4158" s="61"/>
      <c r="M4158" s="61"/>
      <c r="N4158" s="61"/>
      <c r="O4158" s="61"/>
      <c r="P4158" s="61"/>
      <c r="Q4158" s="61"/>
      <c r="R4158" s="61"/>
      <c r="S4158" s="61"/>
      <c r="T4158" s="61"/>
      <c r="U4158" s="61"/>
      <c r="V4158" s="61"/>
      <c r="W4158" s="61"/>
      <c r="X4158" s="61"/>
      <c r="Y4158" s="61"/>
      <c r="Z4158" s="61"/>
      <c r="AA4158" s="61"/>
      <c r="AB4158" s="61"/>
      <c r="AC4158" s="61"/>
      <c r="AD4158" s="61"/>
      <c r="AE4158" s="61"/>
      <c r="AF4158" s="61"/>
      <c r="AG4158" s="61"/>
      <c r="AH4158" s="61"/>
      <c r="AI4158" s="61"/>
      <c r="AJ4158" s="61"/>
      <c r="AK4158" s="61"/>
      <c r="AL4158" s="61"/>
      <c r="AM4158" s="61"/>
      <c r="AN4158" s="61"/>
      <c r="AO4158" s="61"/>
      <c r="AP4158" s="62"/>
      <c r="AQ4158" s="61"/>
      <c r="AR4158" s="61"/>
      <c r="AS4158" s="61"/>
      <c r="AT4158" s="61"/>
      <c r="AU4158" s="61"/>
      <c r="AV4158" s="61"/>
      <c r="AW4158" s="60"/>
    </row>
    <row r="4159" s="59" customFormat="1" customHeight="1" spans="1:49">
      <c r="A4159" s="60"/>
      <c r="B4159" s="60"/>
      <c r="C4159" s="60"/>
      <c r="D4159" s="60"/>
      <c r="H4159" s="61"/>
      <c r="I4159" s="61"/>
      <c r="J4159" s="61"/>
      <c r="K4159" s="61"/>
      <c r="L4159" s="61"/>
      <c r="M4159" s="61"/>
      <c r="N4159" s="61"/>
      <c r="O4159" s="61"/>
      <c r="P4159" s="61"/>
      <c r="Q4159" s="61"/>
      <c r="R4159" s="61"/>
      <c r="S4159" s="61"/>
      <c r="T4159" s="61"/>
      <c r="U4159" s="61"/>
      <c r="V4159" s="61"/>
      <c r="W4159" s="61"/>
      <c r="X4159" s="61"/>
      <c r="Y4159" s="61"/>
      <c r="Z4159" s="61"/>
      <c r="AA4159" s="61"/>
      <c r="AB4159" s="61"/>
      <c r="AC4159" s="61"/>
      <c r="AD4159" s="61"/>
      <c r="AE4159" s="61"/>
      <c r="AF4159" s="61"/>
      <c r="AG4159" s="61"/>
      <c r="AH4159" s="61"/>
      <c r="AI4159" s="61"/>
      <c r="AJ4159" s="61"/>
      <c r="AK4159" s="61"/>
      <c r="AL4159" s="61"/>
      <c r="AM4159" s="61"/>
      <c r="AN4159" s="61"/>
      <c r="AO4159" s="61"/>
      <c r="AP4159" s="62"/>
      <c r="AQ4159" s="61"/>
      <c r="AR4159" s="61"/>
      <c r="AS4159" s="61"/>
      <c r="AT4159" s="61"/>
      <c r="AU4159" s="61"/>
      <c r="AV4159" s="61"/>
      <c r="AW4159" s="60"/>
    </row>
    <row r="4160" s="59" customFormat="1" customHeight="1" spans="1:49">
      <c r="A4160" s="60"/>
      <c r="B4160" s="60"/>
      <c r="C4160" s="60"/>
      <c r="D4160" s="60"/>
      <c r="H4160" s="61"/>
      <c r="I4160" s="61"/>
      <c r="J4160" s="61"/>
      <c r="K4160" s="61"/>
      <c r="L4160" s="61"/>
      <c r="M4160" s="61"/>
      <c r="N4160" s="61"/>
      <c r="O4160" s="61"/>
      <c r="P4160" s="61"/>
      <c r="Q4160" s="61"/>
      <c r="R4160" s="61"/>
      <c r="S4160" s="61"/>
      <c r="T4160" s="61"/>
      <c r="U4160" s="61"/>
      <c r="V4160" s="61"/>
      <c r="W4160" s="61"/>
      <c r="X4160" s="61"/>
      <c r="Y4160" s="61"/>
      <c r="Z4160" s="61"/>
      <c r="AA4160" s="61"/>
      <c r="AB4160" s="61"/>
      <c r="AC4160" s="61"/>
      <c r="AD4160" s="61"/>
      <c r="AE4160" s="61"/>
      <c r="AF4160" s="61"/>
      <c r="AG4160" s="61"/>
      <c r="AH4160" s="61"/>
      <c r="AI4160" s="61"/>
      <c r="AJ4160" s="61"/>
      <c r="AK4160" s="61"/>
      <c r="AL4160" s="61"/>
      <c r="AM4160" s="61"/>
      <c r="AN4160" s="61"/>
      <c r="AO4160" s="61"/>
      <c r="AP4160" s="62"/>
      <c r="AQ4160" s="61"/>
      <c r="AR4160" s="61"/>
      <c r="AS4160" s="61"/>
      <c r="AT4160" s="61"/>
      <c r="AU4160" s="61"/>
      <c r="AV4160" s="61"/>
      <c r="AW4160" s="60"/>
    </row>
    <row r="4161" s="59" customFormat="1" customHeight="1" spans="1:49">
      <c r="A4161" s="60"/>
      <c r="B4161" s="60"/>
      <c r="C4161" s="60"/>
      <c r="D4161" s="60"/>
      <c r="H4161" s="61"/>
      <c r="I4161" s="61"/>
      <c r="J4161" s="61"/>
      <c r="K4161" s="61"/>
      <c r="L4161" s="61"/>
      <c r="M4161" s="61"/>
      <c r="N4161" s="61"/>
      <c r="O4161" s="61"/>
      <c r="P4161" s="61"/>
      <c r="Q4161" s="61"/>
      <c r="R4161" s="61"/>
      <c r="S4161" s="61"/>
      <c r="T4161" s="61"/>
      <c r="U4161" s="61"/>
      <c r="V4161" s="61"/>
      <c r="W4161" s="61"/>
      <c r="X4161" s="61"/>
      <c r="Y4161" s="61"/>
      <c r="Z4161" s="61"/>
      <c r="AA4161" s="61"/>
      <c r="AB4161" s="61"/>
      <c r="AC4161" s="61"/>
      <c r="AD4161" s="61"/>
      <c r="AE4161" s="61"/>
      <c r="AF4161" s="61"/>
      <c r="AG4161" s="61"/>
      <c r="AH4161" s="61"/>
      <c r="AI4161" s="61"/>
      <c r="AJ4161" s="61"/>
      <c r="AK4161" s="61"/>
      <c r="AL4161" s="61"/>
      <c r="AM4161" s="61"/>
      <c r="AN4161" s="61"/>
      <c r="AO4161" s="61"/>
      <c r="AP4161" s="62"/>
      <c r="AQ4161" s="61"/>
      <c r="AR4161" s="61"/>
      <c r="AS4161" s="61"/>
      <c r="AT4161" s="61"/>
      <c r="AU4161" s="61"/>
      <c r="AV4161" s="61"/>
      <c r="AW4161" s="60"/>
    </row>
    <row r="4162" s="59" customFormat="1" customHeight="1" spans="1:49">
      <c r="A4162" s="60"/>
      <c r="B4162" s="60"/>
      <c r="C4162" s="60"/>
      <c r="D4162" s="60"/>
      <c r="H4162" s="61"/>
      <c r="I4162" s="61"/>
      <c r="J4162" s="61"/>
      <c r="K4162" s="61"/>
      <c r="L4162" s="61"/>
      <c r="M4162" s="61"/>
      <c r="N4162" s="61"/>
      <c r="O4162" s="61"/>
      <c r="P4162" s="61"/>
      <c r="Q4162" s="61"/>
      <c r="R4162" s="61"/>
      <c r="S4162" s="61"/>
      <c r="T4162" s="61"/>
      <c r="U4162" s="61"/>
      <c r="V4162" s="61"/>
      <c r="W4162" s="61"/>
      <c r="X4162" s="61"/>
      <c r="Y4162" s="61"/>
      <c r="Z4162" s="61"/>
      <c r="AA4162" s="61"/>
      <c r="AB4162" s="61"/>
      <c r="AC4162" s="61"/>
      <c r="AD4162" s="61"/>
      <c r="AE4162" s="61"/>
      <c r="AF4162" s="61"/>
      <c r="AG4162" s="61"/>
      <c r="AH4162" s="61"/>
      <c r="AI4162" s="61"/>
      <c r="AJ4162" s="61"/>
      <c r="AK4162" s="61"/>
      <c r="AL4162" s="61"/>
      <c r="AM4162" s="61"/>
      <c r="AN4162" s="61"/>
      <c r="AO4162" s="61"/>
      <c r="AP4162" s="62"/>
      <c r="AQ4162" s="61"/>
      <c r="AR4162" s="61"/>
      <c r="AS4162" s="61"/>
      <c r="AT4162" s="61"/>
      <c r="AU4162" s="61"/>
      <c r="AV4162" s="61"/>
      <c r="AW4162" s="60"/>
    </row>
    <row r="4163" s="59" customFormat="1" customHeight="1" spans="1:49">
      <c r="A4163" s="60"/>
      <c r="B4163" s="60"/>
      <c r="C4163" s="60"/>
      <c r="D4163" s="60"/>
      <c r="H4163" s="61"/>
      <c r="I4163" s="61"/>
      <c r="J4163" s="61"/>
      <c r="K4163" s="61"/>
      <c r="L4163" s="61"/>
      <c r="M4163" s="61"/>
      <c r="N4163" s="61"/>
      <c r="O4163" s="61"/>
      <c r="P4163" s="61"/>
      <c r="Q4163" s="61"/>
      <c r="R4163" s="61"/>
      <c r="S4163" s="61"/>
      <c r="T4163" s="61"/>
      <c r="U4163" s="61"/>
      <c r="V4163" s="61"/>
      <c r="W4163" s="61"/>
      <c r="X4163" s="61"/>
      <c r="Y4163" s="61"/>
      <c r="Z4163" s="61"/>
      <c r="AA4163" s="61"/>
      <c r="AB4163" s="61"/>
      <c r="AC4163" s="61"/>
      <c r="AD4163" s="61"/>
      <c r="AE4163" s="61"/>
      <c r="AF4163" s="61"/>
      <c r="AG4163" s="61"/>
      <c r="AH4163" s="61"/>
      <c r="AI4163" s="61"/>
      <c r="AJ4163" s="61"/>
      <c r="AK4163" s="61"/>
      <c r="AL4163" s="61"/>
      <c r="AM4163" s="61"/>
      <c r="AN4163" s="61"/>
      <c r="AO4163" s="61"/>
      <c r="AP4163" s="62"/>
      <c r="AQ4163" s="61"/>
      <c r="AR4163" s="61"/>
      <c r="AS4163" s="61"/>
      <c r="AT4163" s="61"/>
      <c r="AU4163" s="61"/>
      <c r="AV4163" s="61"/>
      <c r="AW4163" s="60"/>
    </row>
    <row r="4164" s="59" customFormat="1" customHeight="1" spans="1:49">
      <c r="A4164" s="60"/>
      <c r="B4164" s="60"/>
      <c r="C4164" s="60"/>
      <c r="D4164" s="60"/>
      <c r="H4164" s="61"/>
      <c r="I4164" s="61"/>
      <c r="J4164" s="61"/>
      <c r="K4164" s="61"/>
      <c r="L4164" s="61"/>
      <c r="M4164" s="61"/>
      <c r="N4164" s="61"/>
      <c r="O4164" s="61"/>
      <c r="P4164" s="61"/>
      <c r="Q4164" s="61"/>
      <c r="R4164" s="61"/>
      <c r="S4164" s="61"/>
      <c r="T4164" s="61"/>
      <c r="U4164" s="61"/>
      <c r="V4164" s="61"/>
      <c r="W4164" s="61"/>
      <c r="X4164" s="61"/>
      <c r="Y4164" s="61"/>
      <c r="Z4164" s="61"/>
      <c r="AA4164" s="61"/>
      <c r="AB4164" s="61"/>
      <c r="AC4164" s="61"/>
      <c r="AD4164" s="61"/>
      <c r="AE4164" s="61"/>
      <c r="AF4164" s="61"/>
      <c r="AG4164" s="61"/>
      <c r="AH4164" s="61"/>
      <c r="AI4164" s="61"/>
      <c r="AJ4164" s="61"/>
      <c r="AK4164" s="61"/>
      <c r="AL4164" s="61"/>
      <c r="AM4164" s="61"/>
      <c r="AN4164" s="61"/>
      <c r="AO4164" s="61"/>
      <c r="AP4164" s="62"/>
      <c r="AQ4164" s="61"/>
      <c r="AR4164" s="61"/>
      <c r="AS4164" s="61"/>
      <c r="AT4164" s="61"/>
      <c r="AU4164" s="61"/>
      <c r="AV4164" s="61"/>
      <c r="AW4164" s="60"/>
    </row>
    <row r="4165" s="59" customFormat="1" customHeight="1" spans="1:49">
      <c r="A4165" s="60"/>
      <c r="B4165" s="60"/>
      <c r="C4165" s="60"/>
      <c r="D4165" s="60"/>
      <c r="H4165" s="61"/>
      <c r="I4165" s="61"/>
      <c r="J4165" s="61"/>
      <c r="K4165" s="61"/>
      <c r="L4165" s="61"/>
      <c r="M4165" s="61"/>
      <c r="N4165" s="61"/>
      <c r="O4165" s="61"/>
      <c r="P4165" s="61"/>
      <c r="Q4165" s="61"/>
      <c r="R4165" s="61"/>
      <c r="S4165" s="61"/>
      <c r="T4165" s="61"/>
      <c r="U4165" s="61"/>
      <c r="V4165" s="61"/>
      <c r="W4165" s="61"/>
      <c r="X4165" s="61"/>
      <c r="Y4165" s="61"/>
      <c r="Z4165" s="61"/>
      <c r="AA4165" s="61"/>
      <c r="AB4165" s="61"/>
      <c r="AC4165" s="61"/>
      <c r="AD4165" s="61"/>
      <c r="AE4165" s="61"/>
      <c r="AF4165" s="61"/>
      <c r="AG4165" s="61"/>
      <c r="AH4165" s="61"/>
      <c r="AI4165" s="61"/>
      <c r="AJ4165" s="61"/>
      <c r="AK4165" s="61"/>
      <c r="AL4165" s="61"/>
      <c r="AM4165" s="61"/>
      <c r="AN4165" s="61"/>
      <c r="AO4165" s="61"/>
      <c r="AP4165" s="62"/>
      <c r="AQ4165" s="61"/>
      <c r="AR4165" s="61"/>
      <c r="AS4165" s="61"/>
      <c r="AT4165" s="61"/>
      <c r="AU4165" s="61"/>
      <c r="AV4165" s="61"/>
      <c r="AW4165" s="60"/>
    </row>
    <row r="4166" s="59" customFormat="1" customHeight="1" spans="1:49">
      <c r="A4166" s="60"/>
      <c r="B4166" s="60"/>
      <c r="C4166" s="60"/>
      <c r="D4166" s="60"/>
      <c r="H4166" s="61"/>
      <c r="I4166" s="61"/>
      <c r="J4166" s="61"/>
      <c r="K4166" s="61"/>
      <c r="L4166" s="61"/>
      <c r="M4166" s="61"/>
      <c r="N4166" s="61"/>
      <c r="O4166" s="61"/>
      <c r="P4166" s="61"/>
      <c r="Q4166" s="61"/>
      <c r="R4166" s="61"/>
      <c r="S4166" s="61"/>
      <c r="T4166" s="61"/>
      <c r="U4166" s="61"/>
      <c r="V4166" s="61"/>
      <c r="W4166" s="61"/>
      <c r="X4166" s="61"/>
      <c r="Y4166" s="61"/>
      <c r="Z4166" s="61"/>
      <c r="AA4166" s="61"/>
      <c r="AB4166" s="61"/>
      <c r="AC4166" s="61"/>
      <c r="AD4166" s="61"/>
      <c r="AE4166" s="61"/>
      <c r="AF4166" s="61"/>
      <c r="AG4166" s="61"/>
      <c r="AH4166" s="61"/>
      <c r="AI4166" s="61"/>
      <c r="AJ4166" s="61"/>
      <c r="AK4166" s="61"/>
      <c r="AL4166" s="61"/>
      <c r="AM4166" s="61"/>
      <c r="AN4166" s="61"/>
      <c r="AO4166" s="61"/>
      <c r="AP4166" s="62"/>
      <c r="AQ4166" s="61"/>
      <c r="AR4166" s="61"/>
      <c r="AS4166" s="61"/>
      <c r="AT4166" s="61"/>
      <c r="AU4166" s="61"/>
      <c r="AV4166" s="61"/>
      <c r="AW4166" s="60"/>
    </row>
    <row r="4167" s="59" customFormat="1" customHeight="1" spans="1:49">
      <c r="A4167" s="60"/>
      <c r="B4167" s="60"/>
      <c r="C4167" s="60"/>
      <c r="D4167" s="60"/>
      <c r="H4167" s="61"/>
      <c r="I4167" s="61"/>
      <c r="J4167" s="61"/>
      <c r="K4167" s="61"/>
      <c r="L4167" s="61"/>
      <c r="M4167" s="61"/>
      <c r="N4167" s="61"/>
      <c r="O4167" s="61"/>
      <c r="P4167" s="61"/>
      <c r="Q4167" s="61"/>
      <c r="R4167" s="61"/>
      <c r="S4167" s="61"/>
      <c r="T4167" s="61"/>
      <c r="U4167" s="61"/>
      <c r="V4167" s="61"/>
      <c r="W4167" s="61"/>
      <c r="X4167" s="61"/>
      <c r="Y4167" s="61"/>
      <c r="Z4167" s="61"/>
      <c r="AA4167" s="61"/>
      <c r="AB4167" s="61"/>
      <c r="AC4167" s="61"/>
      <c r="AD4167" s="61"/>
      <c r="AE4167" s="61"/>
      <c r="AF4167" s="61"/>
      <c r="AG4167" s="61"/>
      <c r="AH4167" s="61"/>
      <c r="AI4167" s="61"/>
      <c r="AJ4167" s="61"/>
      <c r="AK4167" s="61"/>
      <c r="AL4167" s="61"/>
      <c r="AM4167" s="61"/>
      <c r="AN4167" s="61"/>
      <c r="AO4167" s="61"/>
      <c r="AP4167" s="62"/>
      <c r="AQ4167" s="61"/>
      <c r="AR4167" s="61"/>
      <c r="AS4167" s="61"/>
      <c r="AT4167" s="61"/>
      <c r="AU4167" s="61"/>
      <c r="AV4167" s="61"/>
      <c r="AW4167" s="60"/>
    </row>
    <row r="4168" s="59" customFormat="1" customHeight="1" spans="1:49">
      <c r="A4168" s="60"/>
      <c r="B4168" s="60"/>
      <c r="C4168" s="60"/>
      <c r="D4168" s="60"/>
      <c r="H4168" s="61"/>
      <c r="I4168" s="61"/>
      <c r="J4168" s="61"/>
      <c r="K4168" s="61"/>
      <c r="L4168" s="61"/>
      <c r="M4168" s="61"/>
      <c r="N4168" s="61"/>
      <c r="O4168" s="61"/>
      <c r="P4168" s="61"/>
      <c r="Q4168" s="61"/>
      <c r="R4168" s="61"/>
      <c r="S4168" s="61"/>
      <c r="T4168" s="61"/>
      <c r="U4168" s="61"/>
      <c r="V4168" s="61"/>
      <c r="W4168" s="61"/>
      <c r="X4168" s="61"/>
      <c r="Y4168" s="61"/>
      <c r="Z4168" s="61"/>
      <c r="AA4168" s="61"/>
      <c r="AB4168" s="61"/>
      <c r="AC4168" s="61"/>
      <c r="AD4168" s="61"/>
      <c r="AE4168" s="61"/>
      <c r="AF4168" s="61"/>
      <c r="AG4168" s="61"/>
      <c r="AH4168" s="61"/>
      <c r="AI4168" s="61"/>
      <c r="AJ4168" s="61"/>
      <c r="AK4168" s="61"/>
      <c r="AL4168" s="61"/>
      <c r="AM4168" s="61"/>
      <c r="AN4168" s="61"/>
      <c r="AO4168" s="61"/>
      <c r="AP4168" s="62"/>
      <c r="AQ4168" s="61"/>
      <c r="AR4168" s="61"/>
      <c r="AS4168" s="61"/>
      <c r="AT4168" s="61"/>
      <c r="AU4168" s="61"/>
      <c r="AV4168" s="61"/>
      <c r="AW4168" s="60"/>
    </row>
    <row r="4169" s="59" customFormat="1" customHeight="1" spans="1:49">
      <c r="A4169" s="60"/>
      <c r="B4169" s="60"/>
      <c r="C4169" s="60"/>
      <c r="D4169" s="60"/>
      <c r="H4169" s="61"/>
      <c r="I4169" s="61"/>
      <c r="J4169" s="61"/>
      <c r="K4169" s="61"/>
      <c r="L4169" s="61"/>
      <c r="M4169" s="61"/>
      <c r="N4169" s="61"/>
      <c r="O4169" s="61"/>
      <c r="P4169" s="61"/>
      <c r="Q4169" s="61"/>
      <c r="R4169" s="61"/>
      <c r="S4169" s="61"/>
      <c r="T4169" s="61"/>
      <c r="U4169" s="61"/>
      <c r="V4169" s="61"/>
      <c r="W4169" s="61"/>
      <c r="X4169" s="61"/>
      <c r="Y4169" s="61"/>
      <c r="Z4169" s="61"/>
      <c r="AA4169" s="61"/>
      <c r="AB4169" s="61"/>
      <c r="AC4169" s="61"/>
      <c r="AD4169" s="61"/>
      <c r="AE4169" s="61"/>
      <c r="AF4169" s="61"/>
      <c r="AG4169" s="61"/>
      <c r="AH4169" s="61"/>
      <c r="AI4169" s="61"/>
      <c r="AJ4169" s="61"/>
      <c r="AK4169" s="61"/>
      <c r="AL4169" s="61"/>
      <c r="AM4169" s="61"/>
      <c r="AN4169" s="61"/>
      <c r="AO4169" s="61"/>
      <c r="AP4169" s="62"/>
      <c r="AQ4169" s="61"/>
      <c r="AR4169" s="61"/>
      <c r="AS4169" s="61"/>
      <c r="AT4169" s="61"/>
      <c r="AU4169" s="61"/>
      <c r="AV4169" s="61"/>
      <c r="AW4169" s="60"/>
    </row>
    <row r="4170" s="59" customFormat="1" customHeight="1" spans="1:49">
      <c r="A4170" s="60"/>
      <c r="B4170" s="60"/>
      <c r="C4170" s="60"/>
      <c r="D4170" s="60"/>
      <c r="H4170" s="61"/>
      <c r="I4170" s="61"/>
      <c r="J4170" s="61"/>
      <c r="K4170" s="61"/>
      <c r="L4170" s="61"/>
      <c r="M4170" s="61"/>
      <c r="N4170" s="61"/>
      <c r="O4170" s="61"/>
      <c r="P4170" s="61"/>
      <c r="Q4170" s="61"/>
      <c r="R4170" s="61"/>
      <c r="S4170" s="61"/>
      <c r="T4170" s="61"/>
      <c r="U4170" s="61"/>
      <c r="V4170" s="61"/>
      <c r="W4170" s="61"/>
      <c r="X4170" s="61"/>
      <c r="Y4170" s="61"/>
      <c r="Z4170" s="61"/>
      <c r="AA4170" s="61"/>
      <c r="AB4170" s="61"/>
      <c r="AC4170" s="61"/>
      <c r="AD4170" s="61"/>
      <c r="AE4170" s="61"/>
      <c r="AF4170" s="61"/>
      <c r="AG4170" s="61"/>
      <c r="AH4170" s="61"/>
      <c r="AI4170" s="61"/>
      <c r="AJ4170" s="61"/>
      <c r="AK4170" s="61"/>
      <c r="AL4170" s="61"/>
      <c r="AM4170" s="61"/>
      <c r="AN4170" s="61"/>
      <c r="AO4170" s="61"/>
      <c r="AP4170" s="62"/>
      <c r="AQ4170" s="61"/>
      <c r="AR4170" s="61"/>
      <c r="AS4170" s="61"/>
      <c r="AT4170" s="61"/>
      <c r="AU4170" s="61"/>
      <c r="AV4170" s="61"/>
      <c r="AW4170" s="60"/>
    </row>
    <row r="4171" s="59" customFormat="1" customHeight="1" spans="1:49">
      <c r="A4171" s="60"/>
      <c r="B4171" s="60"/>
      <c r="C4171" s="60"/>
      <c r="D4171" s="60"/>
      <c r="H4171" s="61"/>
      <c r="I4171" s="61"/>
      <c r="J4171" s="61"/>
      <c r="K4171" s="61"/>
      <c r="L4171" s="61"/>
      <c r="M4171" s="61"/>
      <c r="N4171" s="61"/>
      <c r="O4171" s="61"/>
      <c r="P4171" s="61"/>
      <c r="Q4171" s="61"/>
      <c r="R4171" s="61"/>
      <c r="S4171" s="61"/>
      <c r="T4171" s="61"/>
      <c r="U4171" s="61"/>
      <c r="V4171" s="61"/>
      <c r="W4171" s="61"/>
      <c r="X4171" s="61"/>
      <c r="Y4171" s="61"/>
      <c r="Z4171" s="61"/>
      <c r="AA4171" s="61"/>
      <c r="AB4171" s="61"/>
      <c r="AC4171" s="61"/>
      <c r="AD4171" s="61"/>
      <c r="AE4171" s="61"/>
      <c r="AF4171" s="61"/>
      <c r="AG4171" s="61"/>
      <c r="AH4171" s="61"/>
      <c r="AI4171" s="61"/>
      <c r="AJ4171" s="61"/>
      <c r="AK4171" s="61"/>
      <c r="AL4171" s="61"/>
      <c r="AM4171" s="61"/>
      <c r="AN4171" s="61"/>
      <c r="AO4171" s="61"/>
      <c r="AP4171" s="62"/>
      <c r="AQ4171" s="61"/>
      <c r="AR4171" s="61"/>
      <c r="AS4171" s="61"/>
      <c r="AT4171" s="61"/>
      <c r="AU4171" s="61"/>
      <c r="AV4171" s="61"/>
      <c r="AW4171" s="60"/>
    </row>
    <row r="4172" s="59" customFormat="1" customHeight="1" spans="1:49">
      <c r="A4172" s="60"/>
      <c r="B4172" s="60"/>
      <c r="C4172" s="60"/>
      <c r="D4172" s="60"/>
      <c r="H4172" s="61"/>
      <c r="I4172" s="61"/>
      <c r="J4172" s="61"/>
      <c r="K4172" s="61"/>
      <c r="L4172" s="61"/>
      <c r="M4172" s="61"/>
      <c r="N4172" s="61"/>
      <c r="O4172" s="61"/>
      <c r="P4172" s="61"/>
      <c r="Q4172" s="61"/>
      <c r="R4172" s="61"/>
      <c r="S4172" s="61"/>
      <c r="T4172" s="61"/>
      <c r="U4172" s="61"/>
      <c r="V4172" s="61"/>
      <c r="W4172" s="61"/>
      <c r="X4172" s="61"/>
      <c r="Y4172" s="61"/>
      <c r="Z4172" s="61"/>
      <c r="AA4172" s="61"/>
      <c r="AB4172" s="61"/>
      <c r="AC4172" s="61"/>
      <c r="AD4172" s="61"/>
      <c r="AE4172" s="61"/>
      <c r="AF4172" s="61"/>
      <c r="AG4172" s="61"/>
      <c r="AH4172" s="61"/>
      <c r="AI4172" s="61"/>
      <c r="AJ4172" s="61"/>
      <c r="AK4172" s="61"/>
      <c r="AL4172" s="61"/>
      <c r="AM4172" s="61"/>
      <c r="AN4172" s="61"/>
      <c r="AO4172" s="61"/>
      <c r="AP4172" s="62"/>
      <c r="AQ4172" s="61"/>
      <c r="AR4172" s="61"/>
      <c r="AS4172" s="61"/>
      <c r="AT4172" s="61"/>
      <c r="AU4172" s="61"/>
      <c r="AV4172" s="61"/>
      <c r="AW4172" s="60"/>
    </row>
    <row r="4173" s="59" customFormat="1" customHeight="1" spans="1:49">
      <c r="A4173" s="60"/>
      <c r="B4173" s="60"/>
      <c r="C4173" s="60"/>
      <c r="D4173" s="60"/>
      <c r="H4173" s="61"/>
      <c r="I4173" s="61"/>
      <c r="J4173" s="61"/>
      <c r="K4173" s="61"/>
      <c r="L4173" s="61"/>
      <c r="M4173" s="61"/>
      <c r="N4173" s="61"/>
      <c r="O4173" s="61"/>
      <c r="P4173" s="61"/>
      <c r="Q4173" s="61"/>
      <c r="R4173" s="61"/>
      <c r="S4173" s="61"/>
      <c r="T4173" s="61"/>
      <c r="U4173" s="61"/>
      <c r="V4173" s="61"/>
      <c r="W4173" s="61"/>
      <c r="X4173" s="61"/>
      <c r="Y4173" s="61"/>
      <c r="Z4173" s="61"/>
      <c r="AA4173" s="61"/>
      <c r="AB4173" s="61"/>
      <c r="AC4173" s="61"/>
      <c r="AD4173" s="61"/>
      <c r="AE4173" s="61"/>
      <c r="AF4173" s="61"/>
      <c r="AG4173" s="61"/>
      <c r="AH4173" s="61"/>
      <c r="AI4173" s="61"/>
      <c r="AJ4173" s="61"/>
      <c r="AK4173" s="61"/>
      <c r="AL4173" s="61"/>
      <c r="AM4173" s="61"/>
      <c r="AN4173" s="61"/>
      <c r="AO4173" s="61"/>
      <c r="AP4173" s="62"/>
      <c r="AQ4173" s="61"/>
      <c r="AR4173" s="61"/>
      <c r="AS4173" s="61"/>
      <c r="AT4173" s="61"/>
      <c r="AU4173" s="61"/>
      <c r="AV4173" s="61"/>
      <c r="AW4173" s="60"/>
    </row>
    <row r="4174" s="59" customFormat="1" customHeight="1" spans="1:49">
      <c r="A4174" s="60"/>
      <c r="B4174" s="60"/>
      <c r="C4174" s="60"/>
      <c r="D4174" s="60"/>
      <c r="H4174" s="61"/>
      <c r="I4174" s="61"/>
      <c r="J4174" s="61"/>
      <c r="K4174" s="61"/>
      <c r="L4174" s="61"/>
      <c r="M4174" s="61"/>
      <c r="N4174" s="61"/>
      <c r="O4174" s="61"/>
      <c r="P4174" s="61"/>
      <c r="Q4174" s="61"/>
      <c r="R4174" s="61"/>
      <c r="S4174" s="61"/>
      <c r="T4174" s="61"/>
      <c r="U4174" s="61"/>
      <c r="V4174" s="61"/>
      <c r="W4174" s="61"/>
      <c r="X4174" s="61"/>
      <c r="Y4174" s="61"/>
      <c r="Z4174" s="61"/>
      <c r="AA4174" s="61"/>
      <c r="AB4174" s="61"/>
      <c r="AC4174" s="61"/>
      <c r="AD4174" s="61"/>
      <c r="AE4174" s="61"/>
      <c r="AF4174" s="61"/>
      <c r="AG4174" s="61"/>
      <c r="AH4174" s="61"/>
      <c r="AI4174" s="61"/>
      <c r="AJ4174" s="61"/>
      <c r="AK4174" s="61"/>
      <c r="AL4174" s="61"/>
      <c r="AM4174" s="61"/>
      <c r="AN4174" s="61"/>
      <c r="AO4174" s="61"/>
      <c r="AP4174" s="62"/>
      <c r="AQ4174" s="61"/>
      <c r="AR4174" s="61"/>
      <c r="AS4174" s="61"/>
      <c r="AT4174" s="61"/>
      <c r="AU4174" s="61"/>
      <c r="AV4174" s="61"/>
      <c r="AW4174" s="60"/>
    </row>
    <row r="4175" s="59" customFormat="1" customHeight="1" spans="1:49">
      <c r="A4175" s="60"/>
      <c r="B4175" s="60"/>
      <c r="C4175" s="60"/>
      <c r="D4175" s="60"/>
      <c r="H4175" s="61"/>
      <c r="I4175" s="61"/>
      <c r="J4175" s="61"/>
      <c r="K4175" s="61"/>
      <c r="L4175" s="61"/>
      <c r="M4175" s="61"/>
      <c r="N4175" s="61"/>
      <c r="O4175" s="61"/>
      <c r="P4175" s="61"/>
      <c r="Q4175" s="61"/>
      <c r="R4175" s="61"/>
      <c r="S4175" s="61"/>
      <c r="T4175" s="61"/>
      <c r="U4175" s="61"/>
      <c r="V4175" s="61"/>
      <c r="W4175" s="61"/>
      <c r="X4175" s="61"/>
      <c r="Y4175" s="61"/>
      <c r="Z4175" s="61"/>
      <c r="AA4175" s="61"/>
      <c r="AB4175" s="61"/>
      <c r="AC4175" s="61"/>
      <c r="AD4175" s="61"/>
      <c r="AE4175" s="61"/>
      <c r="AF4175" s="61"/>
      <c r="AG4175" s="61"/>
      <c r="AH4175" s="61"/>
      <c r="AI4175" s="61"/>
      <c r="AJ4175" s="61"/>
      <c r="AK4175" s="61"/>
      <c r="AL4175" s="61"/>
      <c r="AM4175" s="61"/>
      <c r="AN4175" s="61"/>
      <c r="AO4175" s="61"/>
      <c r="AP4175" s="62"/>
      <c r="AQ4175" s="61"/>
      <c r="AR4175" s="61"/>
      <c r="AS4175" s="61"/>
      <c r="AT4175" s="61"/>
      <c r="AU4175" s="61"/>
      <c r="AV4175" s="61"/>
      <c r="AW4175" s="60"/>
    </row>
    <row r="4176" s="59" customFormat="1" customHeight="1" spans="1:49">
      <c r="A4176" s="60"/>
      <c r="B4176" s="60"/>
      <c r="C4176" s="60"/>
      <c r="D4176" s="60"/>
      <c r="H4176" s="61"/>
      <c r="I4176" s="61"/>
      <c r="J4176" s="61"/>
      <c r="K4176" s="61"/>
      <c r="L4176" s="61"/>
      <c r="M4176" s="61"/>
      <c r="N4176" s="61"/>
      <c r="O4176" s="61"/>
      <c r="P4176" s="61"/>
      <c r="Q4176" s="61"/>
      <c r="R4176" s="61"/>
      <c r="S4176" s="61"/>
      <c r="T4176" s="61"/>
      <c r="U4176" s="61"/>
      <c r="V4176" s="61"/>
      <c r="W4176" s="61"/>
      <c r="X4176" s="61"/>
      <c r="Y4176" s="61"/>
      <c r="Z4176" s="61"/>
      <c r="AA4176" s="61"/>
      <c r="AB4176" s="61"/>
      <c r="AC4176" s="61"/>
      <c r="AD4176" s="61"/>
      <c r="AE4176" s="61"/>
      <c r="AF4176" s="61"/>
      <c r="AG4176" s="61"/>
      <c r="AH4176" s="61"/>
      <c r="AI4176" s="61"/>
      <c r="AJ4176" s="61"/>
      <c r="AK4176" s="61"/>
      <c r="AL4176" s="61"/>
      <c r="AM4176" s="61"/>
      <c r="AN4176" s="61"/>
      <c r="AO4176" s="61"/>
      <c r="AP4176" s="62"/>
      <c r="AQ4176" s="61"/>
      <c r="AR4176" s="61"/>
      <c r="AS4176" s="61"/>
      <c r="AT4176" s="61"/>
      <c r="AU4176" s="61"/>
      <c r="AV4176" s="61"/>
      <c r="AW4176" s="60"/>
    </row>
    <row r="4177" s="59" customFormat="1" customHeight="1" spans="1:49">
      <c r="A4177" s="60"/>
      <c r="B4177" s="60"/>
      <c r="C4177" s="60"/>
      <c r="D4177" s="60"/>
      <c r="H4177" s="61"/>
      <c r="I4177" s="61"/>
      <c r="J4177" s="61"/>
      <c r="K4177" s="61"/>
      <c r="L4177" s="61"/>
      <c r="M4177" s="61"/>
      <c r="N4177" s="61"/>
      <c r="O4177" s="61"/>
      <c r="P4177" s="61"/>
      <c r="Q4177" s="61"/>
      <c r="R4177" s="61"/>
      <c r="S4177" s="61"/>
      <c r="T4177" s="61"/>
      <c r="U4177" s="61"/>
      <c r="V4177" s="61"/>
      <c r="W4177" s="61"/>
      <c r="X4177" s="61"/>
      <c r="Y4177" s="61"/>
      <c r="Z4177" s="61"/>
      <c r="AA4177" s="61"/>
      <c r="AB4177" s="61"/>
      <c r="AC4177" s="61"/>
      <c r="AD4177" s="61"/>
      <c r="AE4177" s="61"/>
      <c r="AF4177" s="61"/>
      <c r="AG4177" s="61"/>
      <c r="AH4177" s="61"/>
      <c r="AI4177" s="61"/>
      <c r="AJ4177" s="61"/>
      <c r="AK4177" s="61"/>
      <c r="AL4177" s="61"/>
      <c r="AM4177" s="61"/>
      <c r="AN4177" s="61"/>
      <c r="AO4177" s="61"/>
      <c r="AP4177" s="62"/>
      <c r="AQ4177" s="61"/>
      <c r="AR4177" s="61"/>
      <c r="AS4177" s="61"/>
      <c r="AT4177" s="61"/>
      <c r="AU4177" s="61"/>
      <c r="AV4177" s="61"/>
      <c r="AW4177" s="60"/>
    </row>
    <row r="4178" s="59" customFormat="1" customHeight="1" spans="1:49">
      <c r="A4178" s="60"/>
      <c r="B4178" s="60"/>
      <c r="C4178" s="60"/>
      <c r="D4178" s="60"/>
      <c r="H4178" s="61"/>
      <c r="I4178" s="61"/>
      <c r="J4178" s="61"/>
      <c r="K4178" s="61"/>
      <c r="L4178" s="61"/>
      <c r="M4178" s="61"/>
      <c r="N4178" s="61"/>
      <c r="O4178" s="61"/>
      <c r="P4178" s="61"/>
      <c r="Q4178" s="61"/>
      <c r="R4178" s="61"/>
      <c r="S4178" s="61"/>
      <c r="T4178" s="61"/>
      <c r="U4178" s="61"/>
      <c r="V4178" s="61"/>
      <c r="W4178" s="61"/>
      <c r="X4178" s="61"/>
      <c r="Y4178" s="61"/>
      <c r="Z4178" s="61"/>
      <c r="AA4178" s="61"/>
      <c r="AB4178" s="61"/>
      <c r="AC4178" s="61"/>
      <c r="AD4178" s="61"/>
      <c r="AE4178" s="61"/>
      <c r="AF4178" s="61"/>
      <c r="AG4178" s="61"/>
      <c r="AH4178" s="61"/>
      <c r="AI4178" s="61"/>
      <c r="AJ4178" s="61"/>
      <c r="AK4178" s="61"/>
      <c r="AL4178" s="61"/>
      <c r="AM4178" s="61"/>
      <c r="AN4178" s="61"/>
      <c r="AO4178" s="61"/>
      <c r="AP4178" s="62"/>
      <c r="AQ4178" s="61"/>
      <c r="AR4178" s="61"/>
      <c r="AS4178" s="61"/>
      <c r="AT4178" s="61"/>
      <c r="AU4178" s="61"/>
      <c r="AV4178" s="61"/>
      <c r="AW4178" s="60"/>
    </row>
    <row r="4179" s="59" customFormat="1" customHeight="1" spans="1:49">
      <c r="A4179" s="60"/>
      <c r="B4179" s="60"/>
      <c r="C4179" s="60"/>
      <c r="D4179" s="60"/>
      <c r="H4179" s="61"/>
      <c r="I4179" s="61"/>
      <c r="J4179" s="61"/>
      <c r="K4179" s="61"/>
      <c r="L4179" s="61"/>
      <c r="M4179" s="61"/>
      <c r="N4179" s="61"/>
      <c r="O4179" s="61"/>
      <c r="P4179" s="61"/>
      <c r="Q4179" s="61"/>
      <c r="R4179" s="61"/>
      <c r="S4179" s="61"/>
      <c r="T4179" s="61"/>
      <c r="U4179" s="61"/>
      <c r="V4179" s="61"/>
      <c r="W4179" s="61"/>
      <c r="X4179" s="61"/>
      <c r="Y4179" s="61"/>
      <c r="Z4179" s="61"/>
      <c r="AA4179" s="61"/>
      <c r="AB4179" s="61"/>
      <c r="AC4179" s="61"/>
      <c r="AD4179" s="61"/>
      <c r="AE4179" s="61"/>
      <c r="AF4179" s="61"/>
      <c r="AG4179" s="61"/>
      <c r="AH4179" s="61"/>
      <c r="AI4179" s="61"/>
      <c r="AJ4179" s="61"/>
      <c r="AK4179" s="61"/>
      <c r="AL4179" s="61"/>
      <c r="AM4179" s="61"/>
      <c r="AN4179" s="61"/>
      <c r="AO4179" s="61"/>
      <c r="AP4179" s="62"/>
      <c r="AQ4179" s="61"/>
      <c r="AR4179" s="61"/>
      <c r="AS4179" s="61"/>
      <c r="AT4179" s="61"/>
      <c r="AU4179" s="61"/>
      <c r="AV4179" s="61"/>
      <c r="AW4179" s="60"/>
    </row>
    <row r="4180" s="59" customFormat="1" customHeight="1" spans="1:49">
      <c r="A4180" s="60"/>
      <c r="B4180" s="60"/>
      <c r="C4180" s="60"/>
      <c r="D4180" s="60"/>
      <c r="H4180" s="61"/>
      <c r="I4180" s="61"/>
      <c r="J4180" s="61"/>
      <c r="K4180" s="61"/>
      <c r="L4180" s="61"/>
      <c r="M4180" s="61"/>
      <c r="N4180" s="61"/>
      <c r="O4180" s="61"/>
      <c r="P4180" s="61"/>
      <c r="Q4180" s="61"/>
      <c r="R4180" s="61"/>
      <c r="S4180" s="61"/>
      <c r="T4180" s="61"/>
      <c r="U4180" s="61"/>
      <c r="V4180" s="61"/>
      <c r="W4180" s="61"/>
      <c r="X4180" s="61"/>
      <c r="Y4180" s="61"/>
      <c r="Z4180" s="61"/>
      <c r="AA4180" s="61"/>
      <c r="AB4180" s="61"/>
      <c r="AC4180" s="61"/>
      <c r="AD4180" s="61"/>
      <c r="AE4180" s="61"/>
      <c r="AF4180" s="61"/>
      <c r="AG4180" s="61"/>
      <c r="AH4180" s="61"/>
      <c r="AI4180" s="61"/>
      <c r="AJ4180" s="61"/>
      <c r="AK4180" s="61"/>
      <c r="AL4180" s="61"/>
      <c r="AM4180" s="61"/>
      <c r="AN4180" s="61"/>
      <c r="AO4180" s="61"/>
      <c r="AP4180" s="62"/>
      <c r="AQ4180" s="61"/>
      <c r="AR4180" s="61"/>
      <c r="AS4180" s="61"/>
      <c r="AT4180" s="61"/>
      <c r="AU4180" s="61"/>
      <c r="AV4180" s="61"/>
      <c r="AW4180" s="60"/>
    </row>
    <row r="4181" s="59" customFormat="1" customHeight="1" spans="1:49">
      <c r="A4181" s="60"/>
      <c r="B4181" s="60"/>
      <c r="C4181" s="60"/>
      <c r="D4181" s="60"/>
      <c r="H4181" s="61"/>
      <c r="I4181" s="61"/>
      <c r="J4181" s="61"/>
      <c r="K4181" s="61"/>
      <c r="L4181" s="61"/>
      <c r="M4181" s="61"/>
      <c r="N4181" s="61"/>
      <c r="O4181" s="61"/>
      <c r="P4181" s="61"/>
      <c r="Q4181" s="61"/>
      <c r="R4181" s="61"/>
      <c r="S4181" s="61"/>
      <c r="T4181" s="61"/>
      <c r="U4181" s="61"/>
      <c r="V4181" s="61"/>
      <c r="W4181" s="61"/>
      <c r="X4181" s="61"/>
      <c r="Y4181" s="61"/>
      <c r="Z4181" s="61"/>
      <c r="AA4181" s="61"/>
      <c r="AB4181" s="61"/>
      <c r="AC4181" s="61"/>
      <c r="AD4181" s="61"/>
      <c r="AE4181" s="61"/>
      <c r="AF4181" s="61"/>
      <c r="AG4181" s="61"/>
      <c r="AH4181" s="61"/>
      <c r="AI4181" s="61"/>
      <c r="AJ4181" s="61"/>
      <c r="AK4181" s="61"/>
      <c r="AL4181" s="61"/>
      <c r="AM4181" s="61"/>
      <c r="AN4181" s="61"/>
      <c r="AO4181" s="61"/>
      <c r="AP4181" s="62"/>
      <c r="AQ4181" s="61"/>
      <c r="AR4181" s="61"/>
      <c r="AS4181" s="61"/>
      <c r="AT4181" s="61"/>
      <c r="AU4181" s="61"/>
      <c r="AV4181" s="61"/>
      <c r="AW4181" s="60"/>
    </row>
    <row r="4182" s="59" customFormat="1" customHeight="1" spans="1:49">
      <c r="A4182" s="60"/>
      <c r="B4182" s="60"/>
      <c r="C4182" s="60"/>
      <c r="D4182" s="60"/>
      <c r="H4182" s="61"/>
      <c r="I4182" s="61"/>
      <c r="J4182" s="61"/>
      <c r="K4182" s="61"/>
      <c r="L4182" s="61"/>
      <c r="M4182" s="61"/>
      <c r="N4182" s="61"/>
      <c r="O4182" s="61"/>
      <c r="P4182" s="61"/>
      <c r="Q4182" s="61"/>
      <c r="R4182" s="61"/>
      <c r="S4182" s="61"/>
      <c r="T4182" s="61"/>
      <c r="U4182" s="61"/>
      <c r="V4182" s="61"/>
      <c r="W4182" s="61"/>
      <c r="X4182" s="61"/>
      <c r="Y4182" s="61"/>
      <c r="Z4182" s="61"/>
      <c r="AA4182" s="61"/>
      <c r="AB4182" s="61"/>
      <c r="AC4182" s="61"/>
      <c r="AD4182" s="61"/>
      <c r="AE4182" s="61"/>
      <c r="AF4182" s="61"/>
      <c r="AG4182" s="61"/>
      <c r="AH4182" s="61"/>
      <c r="AI4182" s="61"/>
      <c r="AJ4182" s="61"/>
      <c r="AK4182" s="61"/>
      <c r="AL4182" s="61"/>
      <c r="AM4182" s="61"/>
      <c r="AN4182" s="61"/>
      <c r="AO4182" s="61"/>
      <c r="AP4182" s="62"/>
      <c r="AQ4182" s="61"/>
      <c r="AR4182" s="61"/>
      <c r="AS4182" s="61"/>
      <c r="AT4182" s="61"/>
      <c r="AU4182" s="61"/>
      <c r="AV4182" s="61"/>
      <c r="AW4182" s="60"/>
    </row>
    <row r="4183" s="59" customFormat="1" customHeight="1" spans="1:49">
      <c r="A4183" s="60"/>
      <c r="B4183" s="60"/>
      <c r="C4183" s="60"/>
      <c r="D4183" s="60"/>
      <c r="H4183" s="61"/>
      <c r="I4183" s="61"/>
      <c r="J4183" s="61"/>
      <c r="K4183" s="61"/>
      <c r="L4183" s="61"/>
      <c r="M4183" s="61"/>
      <c r="N4183" s="61"/>
      <c r="O4183" s="61"/>
      <c r="P4183" s="61"/>
      <c r="Q4183" s="61"/>
      <c r="R4183" s="61"/>
      <c r="S4183" s="61"/>
      <c r="T4183" s="61"/>
      <c r="U4183" s="61"/>
      <c r="V4183" s="61"/>
      <c r="W4183" s="61"/>
      <c r="X4183" s="61"/>
      <c r="Y4183" s="61"/>
      <c r="Z4183" s="61"/>
      <c r="AA4183" s="61"/>
      <c r="AB4183" s="61"/>
      <c r="AC4183" s="61"/>
      <c r="AD4183" s="61"/>
      <c r="AE4183" s="61"/>
      <c r="AF4183" s="61"/>
      <c r="AG4183" s="61"/>
      <c r="AH4183" s="61"/>
      <c r="AI4183" s="61"/>
      <c r="AJ4183" s="61"/>
      <c r="AK4183" s="61"/>
      <c r="AL4183" s="61"/>
      <c r="AM4183" s="61"/>
      <c r="AN4183" s="61"/>
      <c r="AO4183" s="61"/>
      <c r="AP4183" s="62"/>
      <c r="AQ4183" s="61"/>
      <c r="AR4183" s="61"/>
      <c r="AS4183" s="61"/>
      <c r="AT4183" s="61"/>
      <c r="AU4183" s="61"/>
      <c r="AV4183" s="61"/>
      <c r="AW4183" s="60"/>
    </row>
    <row r="4184" s="59" customFormat="1" customHeight="1" spans="1:49">
      <c r="A4184" s="60"/>
      <c r="B4184" s="60"/>
      <c r="C4184" s="60"/>
      <c r="D4184" s="60"/>
      <c r="H4184" s="61"/>
      <c r="I4184" s="61"/>
      <c r="J4184" s="61"/>
      <c r="K4184" s="61"/>
      <c r="L4184" s="61"/>
      <c r="M4184" s="61"/>
      <c r="N4184" s="61"/>
      <c r="O4184" s="61"/>
      <c r="P4184" s="61"/>
      <c r="Q4184" s="61"/>
      <c r="R4184" s="61"/>
      <c r="S4184" s="61"/>
      <c r="T4184" s="61"/>
      <c r="U4184" s="61"/>
      <c r="V4184" s="61"/>
      <c r="W4184" s="61"/>
      <c r="X4184" s="61"/>
      <c r="Y4184" s="61"/>
      <c r="Z4184" s="61"/>
      <c r="AA4184" s="61"/>
      <c r="AB4184" s="61"/>
      <c r="AC4184" s="61"/>
      <c r="AD4184" s="61"/>
      <c r="AE4184" s="61"/>
      <c r="AF4184" s="61"/>
      <c r="AG4184" s="61"/>
      <c r="AH4184" s="61"/>
      <c r="AI4184" s="61"/>
      <c r="AJ4184" s="61"/>
      <c r="AK4184" s="61"/>
      <c r="AL4184" s="61"/>
      <c r="AM4184" s="61"/>
      <c r="AN4184" s="61"/>
      <c r="AO4184" s="61"/>
      <c r="AP4184" s="62"/>
      <c r="AQ4184" s="61"/>
      <c r="AR4184" s="61"/>
      <c r="AS4184" s="61"/>
      <c r="AT4184" s="61"/>
      <c r="AU4184" s="61"/>
      <c r="AV4184" s="61"/>
      <c r="AW4184" s="60"/>
    </row>
    <row r="4185" s="59" customFormat="1" customHeight="1" spans="1:49">
      <c r="A4185" s="60"/>
      <c r="B4185" s="60"/>
      <c r="C4185" s="60"/>
      <c r="D4185" s="60"/>
      <c r="H4185" s="61"/>
      <c r="I4185" s="61"/>
      <c r="J4185" s="61"/>
      <c r="K4185" s="61"/>
      <c r="L4185" s="61"/>
      <c r="M4185" s="61"/>
      <c r="N4185" s="61"/>
      <c r="O4185" s="61"/>
      <c r="P4185" s="61"/>
      <c r="Q4185" s="61"/>
      <c r="R4185" s="61"/>
      <c r="S4185" s="61"/>
      <c r="T4185" s="61"/>
      <c r="U4185" s="61"/>
      <c r="V4185" s="61"/>
      <c r="W4185" s="61"/>
      <c r="X4185" s="61"/>
      <c r="Y4185" s="61"/>
      <c r="Z4185" s="61"/>
      <c r="AA4185" s="61"/>
      <c r="AB4185" s="61"/>
      <c r="AC4185" s="61"/>
      <c r="AD4185" s="61"/>
      <c r="AE4185" s="61"/>
      <c r="AF4185" s="61"/>
      <c r="AG4185" s="61"/>
      <c r="AH4185" s="61"/>
      <c r="AI4185" s="61"/>
      <c r="AJ4185" s="61"/>
      <c r="AK4185" s="61"/>
      <c r="AL4185" s="61"/>
      <c r="AM4185" s="61"/>
      <c r="AN4185" s="61"/>
      <c r="AO4185" s="61"/>
      <c r="AP4185" s="62"/>
      <c r="AQ4185" s="61"/>
      <c r="AR4185" s="61"/>
      <c r="AS4185" s="61"/>
      <c r="AT4185" s="61"/>
      <c r="AU4185" s="61"/>
      <c r="AV4185" s="61"/>
      <c r="AW4185" s="60"/>
    </row>
    <row r="4186" s="59" customFormat="1" customHeight="1" spans="1:49">
      <c r="A4186" s="60"/>
      <c r="B4186" s="60"/>
      <c r="C4186" s="60"/>
      <c r="D4186" s="60"/>
      <c r="H4186" s="61"/>
      <c r="I4186" s="61"/>
      <c r="J4186" s="61"/>
      <c r="K4186" s="61"/>
      <c r="L4186" s="61"/>
      <c r="M4186" s="61"/>
      <c r="N4186" s="61"/>
      <c r="O4186" s="61"/>
      <c r="P4186" s="61"/>
      <c r="Q4186" s="61"/>
      <c r="R4186" s="61"/>
      <c r="S4186" s="61"/>
      <c r="T4186" s="61"/>
      <c r="U4186" s="61"/>
      <c r="V4186" s="61"/>
      <c r="W4186" s="61"/>
      <c r="X4186" s="61"/>
      <c r="Y4186" s="61"/>
      <c r="Z4186" s="61"/>
      <c r="AA4186" s="61"/>
      <c r="AB4186" s="61"/>
      <c r="AC4186" s="61"/>
      <c r="AD4186" s="61"/>
      <c r="AE4186" s="61"/>
      <c r="AF4186" s="61"/>
      <c r="AG4186" s="61"/>
      <c r="AH4186" s="61"/>
      <c r="AI4186" s="61"/>
      <c r="AJ4186" s="61"/>
      <c r="AK4186" s="61"/>
      <c r="AL4186" s="61"/>
      <c r="AM4186" s="61"/>
      <c r="AN4186" s="61"/>
      <c r="AO4186" s="61"/>
      <c r="AP4186" s="62"/>
      <c r="AQ4186" s="61"/>
      <c r="AR4186" s="61"/>
      <c r="AS4186" s="61"/>
      <c r="AT4186" s="61"/>
      <c r="AU4186" s="61"/>
      <c r="AV4186" s="61"/>
      <c r="AW4186" s="60"/>
    </row>
    <row r="4187" s="59" customFormat="1" customHeight="1" spans="1:49">
      <c r="A4187" s="60"/>
      <c r="B4187" s="60"/>
      <c r="C4187" s="60"/>
      <c r="D4187" s="60"/>
      <c r="H4187" s="61"/>
      <c r="I4187" s="61"/>
      <c r="J4187" s="61"/>
      <c r="K4187" s="61"/>
      <c r="L4187" s="61"/>
      <c r="M4187" s="61"/>
      <c r="N4187" s="61"/>
      <c r="O4187" s="61"/>
      <c r="P4187" s="61"/>
      <c r="Q4187" s="61"/>
      <c r="R4187" s="61"/>
      <c r="S4187" s="61"/>
      <c r="T4187" s="61"/>
      <c r="U4187" s="61"/>
      <c r="V4187" s="61"/>
      <c r="W4187" s="61"/>
      <c r="X4187" s="61"/>
      <c r="Y4187" s="61"/>
      <c r="Z4187" s="61"/>
      <c r="AA4187" s="61"/>
      <c r="AB4187" s="61"/>
      <c r="AC4187" s="61"/>
      <c r="AD4187" s="61"/>
      <c r="AE4187" s="61"/>
      <c r="AF4187" s="61"/>
      <c r="AG4187" s="61"/>
      <c r="AH4187" s="61"/>
      <c r="AI4187" s="61"/>
      <c r="AJ4187" s="61"/>
      <c r="AK4187" s="61"/>
      <c r="AL4187" s="61"/>
      <c r="AM4187" s="61"/>
      <c r="AN4187" s="61"/>
      <c r="AO4187" s="61"/>
      <c r="AP4187" s="62"/>
      <c r="AQ4187" s="61"/>
      <c r="AR4187" s="61"/>
      <c r="AS4187" s="61"/>
      <c r="AT4187" s="61"/>
      <c r="AU4187" s="61"/>
      <c r="AV4187" s="61"/>
      <c r="AW4187" s="60"/>
    </row>
    <row r="4188" s="59" customFormat="1" customHeight="1" spans="1:49">
      <c r="A4188" s="60"/>
      <c r="B4188" s="60"/>
      <c r="C4188" s="60"/>
      <c r="D4188" s="60"/>
      <c r="H4188" s="61"/>
      <c r="I4188" s="61"/>
      <c r="J4188" s="61"/>
      <c r="K4188" s="61"/>
      <c r="L4188" s="61"/>
      <c r="M4188" s="61"/>
      <c r="N4188" s="61"/>
      <c r="O4188" s="61"/>
      <c r="P4188" s="61"/>
      <c r="Q4188" s="61"/>
      <c r="R4188" s="61"/>
      <c r="S4188" s="61"/>
      <c r="T4188" s="61"/>
      <c r="U4188" s="61"/>
      <c r="V4188" s="61"/>
      <c r="W4188" s="61"/>
      <c r="X4188" s="61"/>
      <c r="Y4188" s="61"/>
      <c r="Z4188" s="61"/>
      <c r="AA4188" s="61"/>
      <c r="AB4188" s="61"/>
      <c r="AC4188" s="61"/>
      <c r="AD4188" s="61"/>
      <c r="AE4188" s="61"/>
      <c r="AF4188" s="61"/>
      <c r="AG4188" s="61"/>
      <c r="AH4188" s="61"/>
      <c r="AI4188" s="61"/>
      <c r="AJ4188" s="61"/>
      <c r="AK4188" s="61"/>
      <c r="AL4188" s="61"/>
      <c r="AM4188" s="61"/>
      <c r="AN4188" s="61"/>
      <c r="AO4188" s="61"/>
      <c r="AP4188" s="62"/>
      <c r="AQ4188" s="61"/>
      <c r="AR4188" s="61"/>
      <c r="AS4188" s="61"/>
      <c r="AT4188" s="61"/>
      <c r="AU4188" s="61"/>
      <c r="AV4188" s="61"/>
      <c r="AW4188" s="60"/>
    </row>
    <row r="4189" s="59" customFormat="1" customHeight="1" spans="1:49">
      <c r="A4189" s="60"/>
      <c r="B4189" s="60"/>
      <c r="C4189" s="60"/>
      <c r="D4189" s="60"/>
      <c r="H4189" s="61"/>
      <c r="I4189" s="61"/>
      <c r="J4189" s="61"/>
      <c r="K4189" s="61"/>
      <c r="L4189" s="61"/>
      <c r="M4189" s="61"/>
      <c r="N4189" s="61"/>
      <c r="O4189" s="61"/>
      <c r="P4189" s="61"/>
      <c r="Q4189" s="61"/>
      <c r="R4189" s="61"/>
      <c r="S4189" s="61"/>
      <c r="T4189" s="61"/>
      <c r="U4189" s="61"/>
      <c r="V4189" s="61"/>
      <c r="W4189" s="61"/>
      <c r="X4189" s="61"/>
      <c r="Y4189" s="61"/>
      <c r="Z4189" s="61"/>
      <c r="AA4189" s="61"/>
      <c r="AB4189" s="61"/>
      <c r="AC4189" s="61"/>
      <c r="AD4189" s="61"/>
      <c r="AE4189" s="61"/>
      <c r="AF4189" s="61"/>
      <c r="AG4189" s="61"/>
      <c r="AH4189" s="61"/>
      <c r="AI4189" s="61"/>
      <c r="AJ4189" s="61"/>
      <c r="AK4189" s="61"/>
      <c r="AL4189" s="61"/>
      <c r="AM4189" s="61"/>
      <c r="AN4189" s="61"/>
      <c r="AO4189" s="61"/>
      <c r="AP4189" s="62"/>
      <c r="AQ4189" s="61"/>
      <c r="AR4189" s="61"/>
      <c r="AS4189" s="61"/>
      <c r="AT4189" s="61"/>
      <c r="AU4189" s="61"/>
      <c r="AV4189" s="61"/>
      <c r="AW4189" s="60"/>
    </row>
    <row r="4190" s="59" customFormat="1" customHeight="1" spans="1:49">
      <c r="A4190" s="60"/>
      <c r="B4190" s="60"/>
      <c r="C4190" s="60"/>
      <c r="D4190" s="60"/>
      <c r="H4190" s="61"/>
      <c r="I4190" s="61"/>
      <c r="J4190" s="61"/>
      <c r="K4190" s="61"/>
      <c r="L4190" s="61"/>
      <c r="M4190" s="61"/>
      <c r="N4190" s="61"/>
      <c r="O4190" s="61"/>
      <c r="P4190" s="61"/>
      <c r="Q4190" s="61"/>
      <c r="R4190" s="61"/>
      <c r="S4190" s="61"/>
      <c r="T4190" s="61"/>
      <c r="U4190" s="61"/>
      <c r="V4190" s="61"/>
      <c r="W4190" s="61"/>
      <c r="X4190" s="61"/>
      <c r="Y4190" s="61"/>
      <c r="Z4190" s="61"/>
      <c r="AA4190" s="61"/>
      <c r="AB4190" s="61"/>
      <c r="AC4190" s="61"/>
      <c r="AD4190" s="61"/>
      <c r="AE4190" s="61"/>
      <c r="AF4190" s="61"/>
      <c r="AG4190" s="61"/>
      <c r="AH4190" s="61"/>
      <c r="AI4190" s="61"/>
      <c r="AJ4190" s="61"/>
      <c r="AK4190" s="61"/>
      <c r="AL4190" s="61"/>
      <c r="AM4190" s="61"/>
      <c r="AN4190" s="61"/>
      <c r="AO4190" s="61"/>
      <c r="AP4190" s="62"/>
      <c r="AQ4190" s="61"/>
      <c r="AR4190" s="61"/>
      <c r="AS4190" s="61"/>
      <c r="AT4190" s="61"/>
      <c r="AU4190" s="61"/>
      <c r="AV4190" s="61"/>
      <c r="AW4190" s="60"/>
    </row>
    <row r="4191" s="59" customFormat="1" customHeight="1" spans="1:49">
      <c r="A4191" s="60"/>
      <c r="B4191" s="60"/>
      <c r="C4191" s="60"/>
      <c r="D4191" s="60"/>
      <c r="H4191" s="61"/>
      <c r="I4191" s="61"/>
      <c r="J4191" s="61"/>
      <c r="K4191" s="61"/>
      <c r="L4191" s="61"/>
      <c r="M4191" s="61"/>
      <c r="N4191" s="61"/>
      <c r="O4191" s="61"/>
      <c r="P4191" s="61"/>
      <c r="Q4191" s="61"/>
      <c r="R4191" s="61"/>
      <c r="S4191" s="61"/>
      <c r="T4191" s="61"/>
      <c r="U4191" s="61"/>
      <c r="V4191" s="61"/>
      <c r="W4191" s="61"/>
      <c r="X4191" s="61"/>
      <c r="Y4191" s="61"/>
      <c r="Z4191" s="61"/>
      <c r="AA4191" s="61"/>
      <c r="AB4191" s="61"/>
      <c r="AC4191" s="61"/>
      <c r="AD4191" s="61"/>
      <c r="AE4191" s="61"/>
      <c r="AF4191" s="61"/>
      <c r="AG4191" s="61"/>
      <c r="AH4191" s="61"/>
      <c r="AI4191" s="61"/>
      <c r="AJ4191" s="61"/>
      <c r="AK4191" s="61"/>
      <c r="AL4191" s="61"/>
      <c r="AM4191" s="61"/>
      <c r="AN4191" s="61"/>
      <c r="AO4191" s="61"/>
      <c r="AP4191" s="62"/>
      <c r="AQ4191" s="61"/>
      <c r="AR4191" s="61"/>
      <c r="AS4191" s="61"/>
      <c r="AT4191" s="61"/>
      <c r="AU4191" s="61"/>
      <c r="AV4191" s="61"/>
      <c r="AW4191" s="60"/>
    </row>
    <row r="4192" s="59" customFormat="1" customHeight="1" spans="1:49">
      <c r="A4192" s="60"/>
      <c r="B4192" s="60"/>
      <c r="C4192" s="60"/>
      <c r="D4192" s="60"/>
      <c r="H4192" s="61"/>
      <c r="I4192" s="61"/>
      <c r="J4192" s="61"/>
      <c r="K4192" s="61"/>
      <c r="L4192" s="61"/>
      <c r="M4192" s="61"/>
      <c r="N4192" s="61"/>
      <c r="O4192" s="61"/>
      <c r="P4192" s="61"/>
      <c r="Q4192" s="61"/>
      <c r="R4192" s="61"/>
      <c r="S4192" s="61"/>
      <c r="T4192" s="61"/>
      <c r="U4192" s="61"/>
      <c r="V4192" s="61"/>
      <c r="W4192" s="61"/>
      <c r="X4192" s="61"/>
      <c r="Y4192" s="61"/>
      <c r="Z4192" s="61"/>
      <c r="AA4192" s="61"/>
      <c r="AB4192" s="61"/>
      <c r="AC4192" s="61"/>
      <c r="AD4192" s="61"/>
      <c r="AE4192" s="61"/>
      <c r="AF4192" s="61"/>
      <c r="AG4192" s="61"/>
      <c r="AH4192" s="61"/>
      <c r="AI4192" s="61"/>
      <c r="AJ4192" s="61"/>
      <c r="AK4192" s="61"/>
      <c r="AL4192" s="61"/>
      <c r="AM4192" s="61"/>
      <c r="AN4192" s="61"/>
      <c r="AO4192" s="61"/>
      <c r="AP4192" s="62"/>
      <c r="AQ4192" s="61"/>
      <c r="AR4192" s="61"/>
      <c r="AS4192" s="61"/>
      <c r="AT4192" s="61"/>
      <c r="AU4192" s="61"/>
      <c r="AV4192" s="61"/>
      <c r="AW4192" s="60"/>
    </row>
    <row r="4193" s="59" customFormat="1" customHeight="1" spans="1:49">
      <c r="A4193" s="60"/>
      <c r="B4193" s="60"/>
      <c r="C4193" s="60"/>
      <c r="D4193" s="60"/>
      <c r="H4193" s="61"/>
      <c r="I4193" s="61"/>
      <c r="J4193" s="61"/>
      <c r="K4193" s="61"/>
      <c r="L4193" s="61"/>
      <c r="M4193" s="61"/>
      <c r="N4193" s="61"/>
      <c r="O4193" s="61"/>
      <c r="P4193" s="61"/>
      <c r="Q4193" s="61"/>
      <c r="R4193" s="61"/>
      <c r="S4193" s="61"/>
      <c r="T4193" s="61"/>
      <c r="U4193" s="61"/>
      <c r="V4193" s="61"/>
      <c r="W4193" s="61"/>
      <c r="X4193" s="61"/>
      <c r="Y4193" s="61"/>
      <c r="Z4193" s="61"/>
      <c r="AA4193" s="61"/>
      <c r="AB4193" s="61"/>
      <c r="AC4193" s="61"/>
      <c r="AD4193" s="61"/>
      <c r="AE4193" s="61"/>
      <c r="AF4193" s="61"/>
      <c r="AG4193" s="61"/>
      <c r="AH4193" s="61"/>
      <c r="AI4193" s="61"/>
      <c r="AJ4193" s="61"/>
      <c r="AK4193" s="61"/>
      <c r="AL4193" s="61"/>
      <c r="AM4193" s="61"/>
      <c r="AN4193" s="61"/>
      <c r="AO4193" s="61"/>
      <c r="AP4193" s="62"/>
      <c r="AQ4193" s="61"/>
      <c r="AR4193" s="61"/>
      <c r="AS4193" s="61"/>
      <c r="AT4193" s="61"/>
      <c r="AU4193" s="61"/>
      <c r="AV4193" s="61"/>
      <c r="AW4193" s="60"/>
    </row>
    <row r="4194" s="59" customFormat="1" customHeight="1" spans="1:49">
      <c r="A4194" s="60"/>
      <c r="B4194" s="60"/>
      <c r="C4194" s="60"/>
      <c r="D4194" s="60"/>
      <c r="H4194" s="61"/>
      <c r="I4194" s="61"/>
      <c r="J4194" s="61"/>
      <c r="K4194" s="61"/>
      <c r="L4194" s="61"/>
      <c r="M4194" s="61"/>
      <c r="N4194" s="61"/>
      <c r="O4194" s="61"/>
      <c r="P4194" s="61"/>
      <c r="Q4194" s="61"/>
      <c r="R4194" s="61"/>
      <c r="S4194" s="61"/>
      <c r="T4194" s="61"/>
      <c r="U4194" s="61"/>
      <c r="V4194" s="61"/>
      <c r="W4194" s="61"/>
      <c r="X4194" s="61"/>
      <c r="Y4194" s="61"/>
      <c r="Z4194" s="61"/>
      <c r="AA4194" s="61"/>
      <c r="AB4194" s="61"/>
      <c r="AC4194" s="61"/>
      <c r="AD4194" s="61"/>
      <c r="AE4194" s="61"/>
      <c r="AF4194" s="61"/>
      <c r="AG4194" s="61"/>
      <c r="AH4194" s="61"/>
      <c r="AI4194" s="61"/>
      <c r="AJ4194" s="61"/>
      <c r="AK4194" s="61"/>
      <c r="AL4194" s="61"/>
      <c r="AM4194" s="61"/>
      <c r="AN4194" s="61"/>
      <c r="AO4194" s="61"/>
      <c r="AP4194" s="62"/>
      <c r="AQ4194" s="61"/>
      <c r="AR4194" s="61"/>
      <c r="AS4194" s="61"/>
      <c r="AT4194" s="61"/>
      <c r="AU4194" s="61"/>
      <c r="AV4194" s="61"/>
      <c r="AW4194" s="60"/>
    </row>
    <row r="4195" s="59" customFormat="1" customHeight="1" spans="1:49">
      <c r="A4195" s="60"/>
      <c r="B4195" s="60"/>
      <c r="C4195" s="60"/>
      <c r="D4195" s="60"/>
      <c r="H4195" s="61"/>
      <c r="I4195" s="61"/>
      <c r="J4195" s="61"/>
      <c r="K4195" s="61"/>
      <c r="L4195" s="61"/>
      <c r="M4195" s="61"/>
      <c r="N4195" s="61"/>
      <c r="O4195" s="61"/>
      <c r="P4195" s="61"/>
      <c r="Q4195" s="61"/>
      <c r="R4195" s="61"/>
      <c r="S4195" s="61"/>
      <c r="T4195" s="61"/>
      <c r="U4195" s="61"/>
      <c r="V4195" s="61"/>
      <c r="W4195" s="61"/>
      <c r="X4195" s="61"/>
      <c r="Y4195" s="61"/>
      <c r="Z4195" s="61"/>
      <c r="AA4195" s="61"/>
      <c r="AB4195" s="61"/>
      <c r="AC4195" s="61"/>
      <c r="AD4195" s="61"/>
      <c r="AE4195" s="61"/>
      <c r="AF4195" s="61"/>
      <c r="AG4195" s="61"/>
      <c r="AH4195" s="61"/>
      <c r="AI4195" s="61"/>
      <c r="AJ4195" s="61"/>
      <c r="AK4195" s="61"/>
      <c r="AL4195" s="61"/>
      <c r="AM4195" s="61"/>
      <c r="AN4195" s="61"/>
      <c r="AO4195" s="61"/>
      <c r="AP4195" s="62"/>
      <c r="AQ4195" s="61"/>
      <c r="AR4195" s="61"/>
      <c r="AS4195" s="61"/>
      <c r="AT4195" s="61"/>
      <c r="AU4195" s="61"/>
      <c r="AV4195" s="61"/>
      <c r="AW4195" s="60"/>
    </row>
    <row r="4196" s="59" customFormat="1" customHeight="1" spans="1:49">
      <c r="A4196" s="60"/>
      <c r="B4196" s="60"/>
      <c r="C4196" s="60"/>
      <c r="D4196" s="60"/>
      <c r="H4196" s="61"/>
      <c r="I4196" s="61"/>
      <c r="J4196" s="61"/>
      <c r="K4196" s="61"/>
      <c r="L4196" s="61"/>
      <c r="M4196" s="61"/>
      <c r="N4196" s="61"/>
      <c r="O4196" s="61"/>
      <c r="P4196" s="61"/>
      <c r="Q4196" s="61"/>
      <c r="R4196" s="61"/>
      <c r="S4196" s="61"/>
      <c r="T4196" s="61"/>
      <c r="U4196" s="61"/>
      <c r="V4196" s="61"/>
      <c r="W4196" s="61"/>
      <c r="X4196" s="61"/>
      <c r="Y4196" s="61"/>
      <c r="Z4196" s="61"/>
      <c r="AA4196" s="61"/>
      <c r="AB4196" s="61"/>
      <c r="AC4196" s="61"/>
      <c r="AD4196" s="61"/>
      <c r="AE4196" s="61"/>
      <c r="AF4196" s="61"/>
      <c r="AG4196" s="61"/>
      <c r="AH4196" s="61"/>
      <c r="AI4196" s="61"/>
      <c r="AJ4196" s="61"/>
      <c r="AK4196" s="61"/>
      <c r="AL4196" s="61"/>
      <c r="AM4196" s="61"/>
      <c r="AN4196" s="61"/>
      <c r="AO4196" s="61"/>
      <c r="AP4196" s="62"/>
      <c r="AQ4196" s="61"/>
      <c r="AR4196" s="61"/>
      <c r="AS4196" s="61"/>
      <c r="AT4196" s="61"/>
      <c r="AU4196" s="61"/>
      <c r="AV4196" s="61"/>
      <c r="AW4196" s="60"/>
    </row>
    <row r="4197" s="59" customFormat="1" customHeight="1" spans="1:49">
      <c r="A4197" s="60"/>
      <c r="B4197" s="60"/>
      <c r="C4197" s="60"/>
      <c r="D4197" s="60"/>
      <c r="H4197" s="61"/>
      <c r="I4197" s="61"/>
      <c r="J4197" s="61"/>
      <c r="K4197" s="61"/>
      <c r="L4197" s="61"/>
      <c r="M4197" s="61"/>
      <c r="N4197" s="61"/>
      <c r="O4197" s="61"/>
      <c r="P4197" s="61"/>
      <c r="Q4197" s="61"/>
      <c r="R4197" s="61"/>
      <c r="S4197" s="61"/>
      <c r="T4197" s="61"/>
      <c r="U4197" s="61"/>
      <c r="V4197" s="61"/>
      <c r="W4197" s="61"/>
      <c r="X4197" s="61"/>
      <c r="Y4197" s="61"/>
      <c r="Z4197" s="61"/>
      <c r="AA4197" s="61"/>
      <c r="AB4197" s="61"/>
      <c r="AC4197" s="61"/>
      <c r="AD4197" s="61"/>
      <c r="AE4197" s="61"/>
      <c r="AF4197" s="61"/>
      <c r="AG4197" s="61"/>
      <c r="AH4197" s="61"/>
      <c r="AI4197" s="61"/>
      <c r="AJ4197" s="61"/>
      <c r="AK4197" s="61"/>
      <c r="AL4197" s="61"/>
      <c r="AM4197" s="61"/>
      <c r="AN4197" s="61"/>
      <c r="AO4197" s="61"/>
      <c r="AP4197" s="62"/>
      <c r="AQ4197" s="61"/>
      <c r="AR4197" s="61"/>
      <c r="AS4197" s="61"/>
      <c r="AT4197" s="61"/>
      <c r="AU4197" s="61"/>
      <c r="AV4197" s="61"/>
      <c r="AW4197" s="60"/>
    </row>
    <row r="4198" s="59" customFormat="1" customHeight="1" spans="1:49">
      <c r="A4198" s="60"/>
      <c r="B4198" s="60"/>
      <c r="C4198" s="60"/>
      <c r="D4198" s="60"/>
      <c r="H4198" s="61"/>
      <c r="I4198" s="61"/>
      <c r="J4198" s="61"/>
      <c r="K4198" s="61"/>
      <c r="L4198" s="61"/>
      <c r="M4198" s="61"/>
      <c r="N4198" s="61"/>
      <c r="O4198" s="61"/>
      <c r="P4198" s="61"/>
      <c r="Q4198" s="61"/>
      <c r="R4198" s="61"/>
      <c r="S4198" s="61"/>
      <c r="T4198" s="61"/>
      <c r="U4198" s="61"/>
      <c r="V4198" s="61"/>
      <c r="W4198" s="61"/>
      <c r="X4198" s="61"/>
      <c r="Y4198" s="61"/>
      <c r="Z4198" s="61"/>
      <c r="AA4198" s="61"/>
      <c r="AB4198" s="61"/>
      <c r="AC4198" s="61"/>
      <c r="AD4198" s="61"/>
      <c r="AE4198" s="61"/>
      <c r="AF4198" s="61"/>
      <c r="AG4198" s="61"/>
      <c r="AH4198" s="61"/>
      <c r="AI4198" s="61"/>
      <c r="AJ4198" s="61"/>
      <c r="AK4198" s="61"/>
      <c r="AL4198" s="61"/>
      <c r="AM4198" s="61"/>
      <c r="AN4198" s="61"/>
      <c r="AO4198" s="61"/>
      <c r="AP4198" s="62"/>
      <c r="AQ4198" s="61"/>
      <c r="AR4198" s="61"/>
      <c r="AS4198" s="61"/>
      <c r="AT4198" s="61"/>
      <c r="AU4198" s="61"/>
      <c r="AV4198" s="61"/>
      <c r="AW4198" s="60"/>
    </row>
    <row r="4199" s="59" customFormat="1" customHeight="1" spans="1:49">
      <c r="A4199" s="60"/>
      <c r="B4199" s="60"/>
      <c r="C4199" s="60"/>
      <c r="D4199" s="60"/>
      <c r="H4199" s="61"/>
      <c r="I4199" s="61"/>
      <c r="J4199" s="61"/>
      <c r="K4199" s="61"/>
      <c r="L4199" s="61"/>
      <c r="M4199" s="61"/>
      <c r="N4199" s="61"/>
      <c r="O4199" s="61"/>
      <c r="P4199" s="61"/>
      <c r="Q4199" s="61"/>
      <c r="R4199" s="61"/>
      <c r="S4199" s="61"/>
      <c r="T4199" s="61"/>
      <c r="U4199" s="61"/>
      <c r="V4199" s="61"/>
      <c r="W4199" s="61"/>
      <c r="X4199" s="61"/>
      <c r="Y4199" s="61"/>
      <c r="Z4199" s="61"/>
      <c r="AA4199" s="61"/>
      <c r="AB4199" s="61"/>
      <c r="AC4199" s="61"/>
      <c r="AD4199" s="61"/>
      <c r="AE4199" s="61"/>
      <c r="AF4199" s="61"/>
      <c r="AG4199" s="61"/>
      <c r="AH4199" s="61"/>
      <c r="AI4199" s="61"/>
      <c r="AJ4199" s="61"/>
      <c r="AK4199" s="61"/>
      <c r="AL4199" s="61"/>
      <c r="AM4199" s="61"/>
      <c r="AN4199" s="61"/>
      <c r="AO4199" s="61"/>
      <c r="AP4199" s="62"/>
      <c r="AQ4199" s="61"/>
      <c r="AR4199" s="61"/>
      <c r="AS4199" s="61"/>
      <c r="AT4199" s="61"/>
      <c r="AU4199" s="61"/>
      <c r="AV4199" s="61"/>
      <c r="AW4199" s="60"/>
    </row>
    <row r="4200" s="59" customFormat="1" customHeight="1" spans="1:49">
      <c r="A4200" s="60"/>
      <c r="B4200" s="60"/>
      <c r="C4200" s="60"/>
      <c r="D4200" s="60"/>
      <c r="H4200" s="61"/>
      <c r="I4200" s="61"/>
      <c r="J4200" s="61"/>
      <c r="K4200" s="61"/>
      <c r="L4200" s="61"/>
      <c r="M4200" s="61"/>
      <c r="N4200" s="61"/>
      <c r="O4200" s="61"/>
      <c r="P4200" s="61"/>
      <c r="Q4200" s="61"/>
      <c r="R4200" s="61"/>
      <c r="S4200" s="61"/>
      <c r="T4200" s="61"/>
      <c r="U4200" s="61"/>
      <c r="V4200" s="61"/>
      <c r="W4200" s="61"/>
      <c r="X4200" s="61"/>
      <c r="Y4200" s="61"/>
      <c r="Z4200" s="61"/>
      <c r="AA4200" s="61"/>
      <c r="AB4200" s="61"/>
      <c r="AC4200" s="61"/>
      <c r="AD4200" s="61"/>
      <c r="AE4200" s="61"/>
      <c r="AF4200" s="61"/>
      <c r="AG4200" s="61"/>
      <c r="AH4200" s="61"/>
      <c r="AI4200" s="61"/>
      <c r="AJ4200" s="61"/>
      <c r="AK4200" s="61"/>
      <c r="AL4200" s="61"/>
      <c r="AM4200" s="61"/>
      <c r="AN4200" s="61"/>
      <c r="AO4200" s="61"/>
      <c r="AP4200" s="62"/>
      <c r="AQ4200" s="61"/>
      <c r="AR4200" s="61"/>
      <c r="AS4200" s="61"/>
      <c r="AT4200" s="61"/>
      <c r="AU4200" s="61"/>
      <c r="AV4200" s="61"/>
      <c r="AW4200" s="60"/>
    </row>
    <row r="4201" s="59" customFormat="1" customHeight="1" spans="1:49">
      <c r="A4201" s="60"/>
      <c r="B4201" s="60"/>
      <c r="C4201" s="60"/>
      <c r="D4201" s="60"/>
      <c r="H4201" s="61"/>
      <c r="I4201" s="61"/>
      <c r="J4201" s="61"/>
      <c r="K4201" s="61"/>
      <c r="L4201" s="61"/>
      <c r="M4201" s="61"/>
      <c r="N4201" s="61"/>
      <c r="O4201" s="61"/>
      <c r="P4201" s="61"/>
      <c r="Q4201" s="61"/>
      <c r="R4201" s="61"/>
      <c r="S4201" s="61"/>
      <c r="T4201" s="61"/>
      <c r="U4201" s="61"/>
      <c r="V4201" s="61"/>
      <c r="W4201" s="61"/>
      <c r="X4201" s="61"/>
      <c r="Y4201" s="61"/>
      <c r="Z4201" s="61"/>
      <c r="AA4201" s="61"/>
      <c r="AB4201" s="61"/>
      <c r="AC4201" s="61"/>
      <c r="AD4201" s="61"/>
      <c r="AE4201" s="61"/>
      <c r="AF4201" s="61"/>
      <c r="AG4201" s="61"/>
      <c r="AH4201" s="61"/>
      <c r="AI4201" s="61"/>
      <c r="AJ4201" s="61"/>
      <c r="AK4201" s="61"/>
      <c r="AL4201" s="61"/>
      <c r="AM4201" s="61"/>
      <c r="AN4201" s="61"/>
      <c r="AO4201" s="61"/>
      <c r="AP4201" s="62"/>
      <c r="AQ4201" s="61"/>
      <c r="AR4201" s="61"/>
      <c r="AS4201" s="61"/>
      <c r="AT4201" s="61"/>
      <c r="AU4201" s="61"/>
      <c r="AV4201" s="61"/>
      <c r="AW4201" s="60"/>
    </row>
    <row r="4202" s="59" customFormat="1" customHeight="1" spans="1:49">
      <c r="A4202" s="60"/>
      <c r="B4202" s="60"/>
      <c r="C4202" s="60"/>
      <c r="D4202" s="60"/>
      <c r="H4202" s="61"/>
      <c r="I4202" s="61"/>
      <c r="J4202" s="61"/>
      <c r="K4202" s="61"/>
      <c r="L4202" s="61"/>
      <c r="M4202" s="61"/>
      <c r="N4202" s="61"/>
      <c r="O4202" s="61"/>
      <c r="P4202" s="61"/>
      <c r="Q4202" s="61"/>
      <c r="R4202" s="61"/>
      <c r="S4202" s="61"/>
      <c r="T4202" s="61"/>
      <c r="U4202" s="61"/>
      <c r="V4202" s="61"/>
      <c r="W4202" s="61"/>
      <c r="X4202" s="61"/>
      <c r="Y4202" s="61"/>
      <c r="Z4202" s="61"/>
      <c r="AA4202" s="61"/>
      <c r="AB4202" s="61"/>
      <c r="AC4202" s="61"/>
      <c r="AD4202" s="61"/>
      <c r="AE4202" s="61"/>
      <c r="AF4202" s="61"/>
      <c r="AG4202" s="61"/>
      <c r="AH4202" s="61"/>
      <c r="AI4202" s="61"/>
      <c r="AJ4202" s="61"/>
      <c r="AK4202" s="61"/>
      <c r="AL4202" s="61"/>
      <c r="AM4202" s="61"/>
      <c r="AN4202" s="61"/>
      <c r="AO4202" s="61"/>
      <c r="AP4202" s="62"/>
      <c r="AQ4202" s="61"/>
      <c r="AR4202" s="61"/>
      <c r="AS4202" s="61"/>
      <c r="AT4202" s="61"/>
      <c r="AU4202" s="61"/>
      <c r="AV4202" s="61"/>
      <c r="AW4202" s="60"/>
    </row>
    <row r="4203" s="59" customFormat="1" customHeight="1" spans="1:49">
      <c r="A4203" s="60"/>
      <c r="B4203" s="60"/>
      <c r="C4203" s="60"/>
      <c r="D4203" s="60"/>
      <c r="H4203" s="61"/>
      <c r="I4203" s="61"/>
      <c r="J4203" s="61"/>
      <c r="K4203" s="61"/>
      <c r="L4203" s="61"/>
      <c r="M4203" s="61"/>
      <c r="N4203" s="61"/>
      <c r="O4203" s="61"/>
      <c r="P4203" s="61"/>
      <c r="Q4203" s="61"/>
      <c r="R4203" s="61"/>
      <c r="S4203" s="61"/>
      <c r="T4203" s="61"/>
      <c r="U4203" s="61"/>
      <c r="V4203" s="61"/>
      <c r="W4203" s="61"/>
      <c r="X4203" s="61"/>
      <c r="Y4203" s="61"/>
      <c r="Z4203" s="61"/>
      <c r="AA4203" s="61"/>
      <c r="AB4203" s="61"/>
      <c r="AC4203" s="61"/>
      <c r="AD4203" s="61"/>
      <c r="AE4203" s="61"/>
      <c r="AF4203" s="61"/>
      <c r="AG4203" s="61"/>
      <c r="AH4203" s="61"/>
      <c r="AI4203" s="61"/>
      <c r="AJ4203" s="61"/>
      <c r="AK4203" s="61"/>
      <c r="AL4203" s="61"/>
      <c r="AM4203" s="61"/>
      <c r="AN4203" s="61"/>
      <c r="AO4203" s="61"/>
      <c r="AP4203" s="62"/>
      <c r="AQ4203" s="61"/>
      <c r="AR4203" s="61"/>
      <c r="AS4203" s="61"/>
      <c r="AT4203" s="61"/>
      <c r="AU4203" s="61"/>
      <c r="AV4203" s="61"/>
      <c r="AW4203" s="60"/>
    </row>
    <row r="4204" s="59" customFormat="1" customHeight="1" spans="1:49">
      <c r="A4204" s="60"/>
      <c r="B4204" s="60"/>
      <c r="C4204" s="60"/>
      <c r="D4204" s="60"/>
      <c r="H4204" s="61"/>
      <c r="I4204" s="61"/>
      <c r="J4204" s="61"/>
      <c r="K4204" s="61"/>
      <c r="L4204" s="61"/>
      <c r="M4204" s="61"/>
      <c r="N4204" s="61"/>
      <c r="O4204" s="61"/>
      <c r="P4204" s="61"/>
      <c r="Q4204" s="61"/>
      <c r="R4204" s="61"/>
      <c r="S4204" s="61"/>
      <c r="T4204" s="61"/>
      <c r="U4204" s="61"/>
      <c r="V4204" s="61"/>
      <c r="W4204" s="61"/>
      <c r="X4204" s="61"/>
      <c r="Y4204" s="61"/>
      <c r="Z4204" s="61"/>
      <c r="AA4204" s="61"/>
      <c r="AB4204" s="61"/>
      <c r="AC4204" s="61"/>
      <c r="AD4204" s="61"/>
      <c r="AE4204" s="61"/>
      <c r="AF4204" s="61"/>
      <c r="AG4204" s="61"/>
      <c r="AH4204" s="61"/>
      <c r="AI4204" s="61"/>
      <c r="AJ4204" s="61"/>
      <c r="AK4204" s="61"/>
      <c r="AL4204" s="61"/>
      <c r="AM4204" s="61"/>
      <c r="AN4204" s="61"/>
      <c r="AO4204" s="61"/>
      <c r="AP4204" s="62"/>
      <c r="AQ4204" s="61"/>
      <c r="AR4204" s="61"/>
      <c r="AS4204" s="61"/>
      <c r="AT4204" s="61"/>
      <c r="AU4204" s="61"/>
      <c r="AV4204" s="61"/>
      <c r="AW4204" s="60"/>
    </row>
    <row r="4205" s="59" customFormat="1" customHeight="1" spans="1:49">
      <c r="A4205" s="60"/>
      <c r="B4205" s="60"/>
      <c r="C4205" s="60"/>
      <c r="D4205" s="60"/>
      <c r="H4205" s="61"/>
      <c r="I4205" s="61"/>
      <c r="J4205" s="61"/>
      <c r="K4205" s="61"/>
      <c r="L4205" s="61"/>
      <c r="M4205" s="61"/>
      <c r="N4205" s="61"/>
      <c r="O4205" s="61"/>
      <c r="P4205" s="61"/>
      <c r="Q4205" s="61"/>
      <c r="R4205" s="61"/>
      <c r="S4205" s="61"/>
      <c r="T4205" s="61"/>
      <c r="U4205" s="61"/>
      <c r="V4205" s="61"/>
      <c r="W4205" s="61"/>
      <c r="X4205" s="61"/>
      <c r="Y4205" s="61"/>
      <c r="Z4205" s="61"/>
      <c r="AA4205" s="61"/>
      <c r="AB4205" s="61"/>
      <c r="AC4205" s="61"/>
      <c r="AD4205" s="61"/>
      <c r="AE4205" s="61"/>
      <c r="AF4205" s="61"/>
      <c r="AG4205" s="61"/>
      <c r="AH4205" s="61"/>
      <c r="AI4205" s="61"/>
      <c r="AJ4205" s="61"/>
      <c r="AK4205" s="61"/>
      <c r="AL4205" s="61"/>
      <c r="AM4205" s="61"/>
      <c r="AN4205" s="61"/>
      <c r="AO4205" s="61"/>
      <c r="AP4205" s="62"/>
      <c r="AQ4205" s="61"/>
      <c r="AR4205" s="61"/>
      <c r="AS4205" s="61"/>
      <c r="AT4205" s="61"/>
      <c r="AU4205" s="61"/>
      <c r="AV4205" s="61"/>
      <c r="AW4205" s="60"/>
    </row>
    <row r="4206" s="59" customFormat="1" customHeight="1" spans="1:49">
      <c r="A4206" s="60"/>
      <c r="B4206" s="60"/>
      <c r="C4206" s="60"/>
      <c r="D4206" s="60"/>
      <c r="H4206" s="61"/>
      <c r="I4206" s="61"/>
      <c r="J4206" s="61"/>
      <c r="K4206" s="61"/>
      <c r="L4206" s="61"/>
      <c r="M4206" s="61"/>
      <c r="N4206" s="61"/>
      <c r="O4206" s="61"/>
      <c r="P4206" s="61"/>
      <c r="Q4206" s="61"/>
      <c r="R4206" s="61"/>
      <c r="S4206" s="61"/>
      <c r="T4206" s="61"/>
      <c r="U4206" s="61"/>
      <c r="V4206" s="61"/>
      <c r="W4206" s="61"/>
      <c r="X4206" s="61"/>
      <c r="Y4206" s="61"/>
      <c r="Z4206" s="61"/>
      <c r="AA4206" s="61"/>
      <c r="AB4206" s="61"/>
      <c r="AC4206" s="61"/>
      <c r="AD4206" s="61"/>
      <c r="AE4206" s="61"/>
      <c r="AF4206" s="61"/>
      <c r="AG4206" s="61"/>
      <c r="AH4206" s="61"/>
      <c r="AI4206" s="61"/>
      <c r="AJ4206" s="61"/>
      <c r="AK4206" s="61"/>
      <c r="AL4206" s="61"/>
      <c r="AM4206" s="61"/>
      <c r="AN4206" s="61"/>
      <c r="AO4206" s="61"/>
      <c r="AP4206" s="62"/>
      <c r="AQ4206" s="61"/>
      <c r="AR4206" s="61"/>
      <c r="AS4206" s="61"/>
      <c r="AT4206" s="61"/>
      <c r="AU4206" s="61"/>
      <c r="AV4206" s="61"/>
      <c r="AW4206" s="60"/>
    </row>
    <row r="4207" s="59" customFormat="1" customHeight="1" spans="1:49">
      <c r="A4207" s="60"/>
      <c r="B4207" s="60"/>
      <c r="C4207" s="60"/>
      <c r="D4207" s="60"/>
      <c r="H4207" s="61"/>
      <c r="I4207" s="61"/>
      <c r="J4207" s="61"/>
      <c r="K4207" s="61"/>
      <c r="L4207" s="61"/>
      <c r="M4207" s="61"/>
      <c r="N4207" s="61"/>
      <c r="O4207" s="61"/>
      <c r="P4207" s="61"/>
      <c r="Q4207" s="61"/>
      <c r="R4207" s="61"/>
      <c r="S4207" s="61"/>
      <c r="T4207" s="61"/>
      <c r="U4207" s="61"/>
      <c r="V4207" s="61"/>
      <c r="W4207" s="61"/>
      <c r="X4207" s="61"/>
      <c r="Y4207" s="61"/>
      <c r="Z4207" s="61"/>
      <c r="AA4207" s="61"/>
      <c r="AB4207" s="61"/>
      <c r="AC4207" s="61"/>
      <c r="AD4207" s="61"/>
      <c r="AE4207" s="61"/>
      <c r="AF4207" s="61"/>
      <c r="AG4207" s="61"/>
      <c r="AH4207" s="61"/>
      <c r="AI4207" s="61"/>
      <c r="AJ4207" s="61"/>
      <c r="AK4207" s="61"/>
      <c r="AL4207" s="61"/>
      <c r="AM4207" s="61"/>
      <c r="AN4207" s="61"/>
      <c r="AO4207" s="61"/>
      <c r="AP4207" s="62"/>
      <c r="AQ4207" s="61"/>
      <c r="AR4207" s="61"/>
      <c r="AS4207" s="61"/>
      <c r="AT4207" s="61"/>
      <c r="AU4207" s="61"/>
      <c r="AV4207" s="61"/>
      <c r="AW4207" s="60"/>
    </row>
    <row r="4208" s="59" customFormat="1" customHeight="1" spans="1:49">
      <c r="A4208" s="60"/>
      <c r="B4208" s="60"/>
      <c r="C4208" s="60"/>
      <c r="D4208" s="60"/>
      <c r="H4208" s="61"/>
      <c r="I4208" s="61"/>
      <c r="J4208" s="61"/>
      <c r="K4208" s="61"/>
      <c r="L4208" s="61"/>
      <c r="M4208" s="61"/>
      <c r="N4208" s="61"/>
      <c r="O4208" s="61"/>
      <c r="P4208" s="61"/>
      <c r="Q4208" s="61"/>
      <c r="R4208" s="61"/>
      <c r="S4208" s="61"/>
      <c r="T4208" s="61"/>
      <c r="U4208" s="61"/>
      <c r="V4208" s="61"/>
      <c r="W4208" s="61"/>
      <c r="X4208" s="61"/>
      <c r="Y4208" s="61"/>
      <c r="Z4208" s="61"/>
      <c r="AA4208" s="61"/>
      <c r="AB4208" s="61"/>
      <c r="AC4208" s="61"/>
      <c r="AD4208" s="61"/>
      <c r="AE4208" s="61"/>
      <c r="AF4208" s="61"/>
      <c r="AG4208" s="61"/>
      <c r="AH4208" s="61"/>
      <c r="AI4208" s="61"/>
      <c r="AJ4208" s="61"/>
      <c r="AK4208" s="61"/>
      <c r="AL4208" s="61"/>
      <c r="AM4208" s="61"/>
      <c r="AN4208" s="61"/>
      <c r="AO4208" s="61"/>
      <c r="AP4208" s="62"/>
      <c r="AQ4208" s="61"/>
      <c r="AR4208" s="61"/>
      <c r="AS4208" s="61"/>
      <c r="AT4208" s="61"/>
      <c r="AU4208" s="61"/>
      <c r="AV4208" s="61"/>
      <c r="AW4208" s="60"/>
    </row>
    <row r="4209" s="59" customFormat="1" customHeight="1" spans="1:49">
      <c r="A4209" s="60"/>
      <c r="B4209" s="60"/>
      <c r="C4209" s="60"/>
      <c r="D4209" s="60"/>
      <c r="H4209" s="61"/>
      <c r="I4209" s="61"/>
      <c r="J4209" s="61"/>
      <c r="K4209" s="61"/>
      <c r="L4209" s="61"/>
      <c r="M4209" s="61"/>
      <c r="N4209" s="61"/>
      <c r="O4209" s="61"/>
      <c r="P4209" s="61"/>
      <c r="Q4209" s="61"/>
      <c r="R4209" s="61"/>
      <c r="S4209" s="61"/>
      <c r="T4209" s="61"/>
      <c r="U4209" s="61"/>
      <c r="V4209" s="61"/>
      <c r="W4209" s="61"/>
      <c r="X4209" s="61"/>
      <c r="Y4209" s="61"/>
      <c r="Z4209" s="61"/>
      <c r="AA4209" s="61"/>
      <c r="AB4209" s="61"/>
      <c r="AC4209" s="61"/>
      <c r="AD4209" s="61"/>
      <c r="AE4209" s="61"/>
      <c r="AF4209" s="61"/>
      <c r="AG4209" s="61"/>
      <c r="AH4209" s="61"/>
      <c r="AI4209" s="61"/>
      <c r="AJ4209" s="61"/>
      <c r="AK4209" s="61"/>
      <c r="AL4209" s="61"/>
      <c r="AM4209" s="61"/>
      <c r="AN4209" s="61"/>
      <c r="AO4209" s="61"/>
      <c r="AP4209" s="62"/>
      <c r="AQ4209" s="61"/>
      <c r="AR4209" s="61"/>
      <c r="AS4209" s="61"/>
      <c r="AT4209" s="61"/>
      <c r="AU4209" s="61"/>
      <c r="AV4209" s="61"/>
      <c r="AW4209" s="60"/>
    </row>
    <row r="4210" s="59" customFormat="1" customHeight="1" spans="1:49">
      <c r="A4210" s="60"/>
      <c r="B4210" s="60"/>
      <c r="C4210" s="60"/>
      <c r="D4210" s="60"/>
      <c r="H4210" s="61"/>
      <c r="I4210" s="61"/>
      <c r="J4210" s="61"/>
      <c r="K4210" s="61"/>
      <c r="L4210" s="61"/>
      <c r="M4210" s="61"/>
      <c r="N4210" s="61"/>
      <c r="O4210" s="61"/>
      <c r="P4210" s="61"/>
      <c r="Q4210" s="61"/>
      <c r="R4210" s="61"/>
      <c r="S4210" s="61"/>
      <c r="T4210" s="61"/>
      <c r="U4210" s="61"/>
      <c r="V4210" s="61"/>
      <c r="W4210" s="61"/>
      <c r="X4210" s="61"/>
      <c r="Y4210" s="61"/>
      <c r="Z4210" s="61"/>
      <c r="AA4210" s="61"/>
      <c r="AB4210" s="61"/>
      <c r="AC4210" s="61"/>
      <c r="AD4210" s="61"/>
      <c r="AE4210" s="61"/>
      <c r="AF4210" s="61"/>
      <c r="AG4210" s="61"/>
      <c r="AH4210" s="61"/>
      <c r="AI4210" s="61"/>
      <c r="AJ4210" s="61"/>
      <c r="AK4210" s="61"/>
      <c r="AL4210" s="61"/>
      <c r="AM4210" s="61"/>
      <c r="AN4210" s="61"/>
      <c r="AO4210" s="61"/>
      <c r="AP4210" s="62"/>
      <c r="AQ4210" s="61"/>
      <c r="AR4210" s="61"/>
      <c r="AS4210" s="61"/>
      <c r="AT4210" s="61"/>
      <c r="AU4210" s="61"/>
      <c r="AV4210" s="61"/>
      <c r="AW4210" s="60"/>
    </row>
    <row r="4211" s="59" customFormat="1" customHeight="1" spans="1:49">
      <c r="A4211" s="60"/>
      <c r="B4211" s="60"/>
      <c r="C4211" s="60"/>
      <c r="D4211" s="60"/>
      <c r="H4211" s="61"/>
      <c r="I4211" s="61"/>
      <c r="J4211" s="61"/>
      <c r="K4211" s="61"/>
      <c r="L4211" s="61"/>
      <c r="M4211" s="61"/>
      <c r="N4211" s="61"/>
      <c r="O4211" s="61"/>
      <c r="P4211" s="61"/>
      <c r="Q4211" s="61"/>
      <c r="R4211" s="61"/>
      <c r="S4211" s="61"/>
      <c r="T4211" s="61"/>
      <c r="U4211" s="61"/>
      <c r="V4211" s="61"/>
      <c r="W4211" s="61"/>
      <c r="X4211" s="61"/>
      <c r="Y4211" s="61"/>
      <c r="Z4211" s="61"/>
      <c r="AA4211" s="61"/>
      <c r="AB4211" s="61"/>
      <c r="AC4211" s="61"/>
      <c r="AD4211" s="61"/>
      <c r="AE4211" s="61"/>
      <c r="AF4211" s="61"/>
      <c r="AG4211" s="61"/>
      <c r="AH4211" s="61"/>
      <c r="AI4211" s="61"/>
      <c r="AJ4211" s="61"/>
      <c r="AK4211" s="61"/>
      <c r="AL4211" s="61"/>
      <c r="AM4211" s="61"/>
      <c r="AN4211" s="61"/>
      <c r="AO4211" s="61"/>
      <c r="AP4211" s="62"/>
      <c r="AQ4211" s="61"/>
      <c r="AR4211" s="61"/>
      <c r="AS4211" s="61"/>
      <c r="AT4211" s="61"/>
      <c r="AU4211" s="61"/>
      <c r="AV4211" s="61"/>
      <c r="AW4211" s="60"/>
    </row>
    <row r="4212" s="59" customFormat="1" customHeight="1" spans="1:49">
      <c r="A4212" s="60"/>
      <c r="B4212" s="60"/>
      <c r="C4212" s="60"/>
      <c r="D4212" s="60"/>
      <c r="H4212" s="61"/>
      <c r="I4212" s="61"/>
      <c r="J4212" s="61"/>
      <c r="K4212" s="61"/>
      <c r="L4212" s="61"/>
      <c r="M4212" s="61"/>
      <c r="N4212" s="61"/>
      <c r="O4212" s="61"/>
      <c r="P4212" s="61"/>
      <c r="Q4212" s="61"/>
      <c r="R4212" s="61"/>
      <c r="S4212" s="61"/>
      <c r="T4212" s="61"/>
      <c r="U4212" s="61"/>
      <c r="V4212" s="61"/>
      <c r="W4212" s="61"/>
      <c r="X4212" s="61"/>
      <c r="Y4212" s="61"/>
      <c r="Z4212" s="61"/>
      <c r="AA4212" s="61"/>
      <c r="AB4212" s="61"/>
      <c r="AC4212" s="61"/>
      <c r="AD4212" s="61"/>
      <c r="AE4212" s="61"/>
      <c r="AF4212" s="61"/>
      <c r="AG4212" s="61"/>
      <c r="AH4212" s="61"/>
      <c r="AI4212" s="61"/>
      <c r="AJ4212" s="61"/>
      <c r="AK4212" s="61"/>
      <c r="AL4212" s="61"/>
      <c r="AM4212" s="61"/>
      <c r="AN4212" s="61"/>
      <c r="AO4212" s="61"/>
      <c r="AP4212" s="62"/>
      <c r="AQ4212" s="61"/>
      <c r="AR4212" s="61"/>
      <c r="AS4212" s="61"/>
      <c r="AT4212" s="61"/>
      <c r="AU4212" s="61"/>
      <c r="AV4212" s="61"/>
      <c r="AW4212" s="60"/>
    </row>
    <row r="4213" s="59" customFormat="1" customHeight="1" spans="1:49">
      <c r="A4213" s="60"/>
      <c r="B4213" s="60"/>
      <c r="C4213" s="60"/>
      <c r="D4213" s="60"/>
      <c r="H4213" s="61"/>
      <c r="I4213" s="61"/>
      <c r="J4213" s="61"/>
      <c r="K4213" s="61"/>
      <c r="L4213" s="61"/>
      <c r="M4213" s="61"/>
      <c r="N4213" s="61"/>
      <c r="O4213" s="61"/>
      <c r="P4213" s="61"/>
      <c r="Q4213" s="61"/>
      <c r="R4213" s="61"/>
      <c r="S4213" s="61"/>
      <c r="T4213" s="61"/>
      <c r="U4213" s="61"/>
      <c r="V4213" s="61"/>
      <c r="W4213" s="61"/>
      <c r="X4213" s="61"/>
      <c r="Y4213" s="61"/>
      <c r="Z4213" s="61"/>
      <c r="AA4213" s="61"/>
      <c r="AB4213" s="61"/>
      <c r="AC4213" s="61"/>
      <c r="AD4213" s="61"/>
      <c r="AE4213" s="61"/>
      <c r="AF4213" s="61"/>
      <c r="AG4213" s="61"/>
      <c r="AH4213" s="61"/>
      <c r="AI4213" s="61"/>
      <c r="AJ4213" s="61"/>
      <c r="AK4213" s="61"/>
      <c r="AL4213" s="61"/>
      <c r="AM4213" s="61"/>
      <c r="AN4213" s="61"/>
      <c r="AO4213" s="61"/>
      <c r="AP4213" s="62"/>
      <c r="AQ4213" s="61"/>
      <c r="AR4213" s="61"/>
      <c r="AS4213" s="61"/>
      <c r="AT4213" s="61"/>
      <c r="AU4213" s="61"/>
      <c r="AV4213" s="61"/>
      <c r="AW4213" s="60"/>
    </row>
    <row r="4214" s="59" customFormat="1" customHeight="1" spans="1:49">
      <c r="A4214" s="60"/>
      <c r="B4214" s="60"/>
      <c r="C4214" s="60"/>
      <c r="D4214" s="60"/>
      <c r="H4214" s="61"/>
      <c r="I4214" s="61"/>
      <c r="J4214" s="61"/>
      <c r="K4214" s="61"/>
      <c r="L4214" s="61"/>
      <c r="M4214" s="61"/>
      <c r="N4214" s="61"/>
      <c r="O4214" s="61"/>
      <c r="P4214" s="61"/>
      <c r="Q4214" s="61"/>
      <c r="R4214" s="61"/>
      <c r="S4214" s="61"/>
      <c r="T4214" s="61"/>
      <c r="U4214" s="61"/>
      <c r="V4214" s="61"/>
      <c r="W4214" s="61"/>
      <c r="X4214" s="61"/>
      <c r="Y4214" s="61"/>
      <c r="Z4214" s="61"/>
      <c r="AA4214" s="61"/>
      <c r="AB4214" s="61"/>
      <c r="AC4214" s="61"/>
      <c r="AD4214" s="61"/>
      <c r="AE4214" s="61"/>
      <c r="AF4214" s="61"/>
      <c r="AG4214" s="61"/>
      <c r="AH4214" s="61"/>
      <c r="AI4214" s="61"/>
      <c r="AJ4214" s="61"/>
      <c r="AK4214" s="61"/>
      <c r="AL4214" s="61"/>
      <c r="AM4214" s="61"/>
      <c r="AN4214" s="61"/>
      <c r="AO4214" s="61"/>
      <c r="AP4214" s="62"/>
      <c r="AQ4214" s="61"/>
      <c r="AR4214" s="61"/>
      <c r="AS4214" s="61"/>
      <c r="AT4214" s="61"/>
      <c r="AU4214" s="61"/>
      <c r="AV4214" s="61"/>
      <c r="AW4214" s="60"/>
    </row>
    <row r="4215" s="59" customFormat="1" customHeight="1" spans="1:49">
      <c r="A4215" s="60"/>
      <c r="B4215" s="60"/>
      <c r="C4215" s="60"/>
      <c r="D4215" s="60"/>
      <c r="H4215" s="61"/>
      <c r="I4215" s="61"/>
      <c r="J4215" s="61"/>
      <c r="K4215" s="61"/>
      <c r="L4215" s="61"/>
      <c r="M4215" s="61"/>
      <c r="N4215" s="61"/>
      <c r="O4215" s="61"/>
      <c r="P4215" s="61"/>
      <c r="Q4215" s="61"/>
      <c r="R4215" s="61"/>
      <c r="S4215" s="61"/>
      <c r="T4215" s="61"/>
      <c r="U4215" s="61"/>
      <c r="V4215" s="61"/>
      <c r="W4215" s="61"/>
      <c r="X4215" s="61"/>
      <c r="Y4215" s="61"/>
      <c r="Z4215" s="61"/>
      <c r="AA4215" s="61"/>
      <c r="AB4215" s="61"/>
      <c r="AC4215" s="61"/>
      <c r="AD4215" s="61"/>
      <c r="AE4215" s="61"/>
      <c r="AF4215" s="61"/>
      <c r="AG4215" s="61"/>
      <c r="AH4215" s="61"/>
      <c r="AI4215" s="61"/>
      <c r="AJ4215" s="61"/>
      <c r="AK4215" s="61"/>
      <c r="AL4215" s="61"/>
      <c r="AM4215" s="61"/>
      <c r="AN4215" s="61"/>
      <c r="AO4215" s="61"/>
      <c r="AP4215" s="62"/>
      <c r="AQ4215" s="61"/>
      <c r="AR4215" s="61"/>
      <c r="AS4215" s="61"/>
      <c r="AT4215" s="61"/>
      <c r="AU4215" s="61"/>
      <c r="AV4215" s="61"/>
      <c r="AW4215" s="60"/>
    </row>
    <row r="4216" s="59" customFormat="1" customHeight="1" spans="1:49">
      <c r="A4216" s="60"/>
      <c r="B4216" s="60"/>
      <c r="C4216" s="60"/>
      <c r="D4216" s="60"/>
      <c r="H4216" s="61"/>
      <c r="I4216" s="61"/>
      <c r="J4216" s="61"/>
      <c r="K4216" s="61"/>
      <c r="L4216" s="61"/>
      <c r="M4216" s="61"/>
      <c r="N4216" s="61"/>
      <c r="O4216" s="61"/>
      <c r="P4216" s="61"/>
      <c r="Q4216" s="61"/>
      <c r="R4216" s="61"/>
      <c r="S4216" s="61"/>
      <c r="T4216" s="61"/>
      <c r="U4216" s="61"/>
      <c r="V4216" s="61"/>
      <c r="W4216" s="61"/>
      <c r="X4216" s="61"/>
      <c r="Y4216" s="61"/>
      <c r="Z4216" s="61"/>
      <c r="AA4216" s="61"/>
      <c r="AB4216" s="61"/>
      <c r="AC4216" s="61"/>
      <c r="AD4216" s="61"/>
      <c r="AE4216" s="61"/>
      <c r="AF4216" s="61"/>
      <c r="AG4216" s="61"/>
      <c r="AH4216" s="61"/>
      <c r="AI4216" s="61"/>
      <c r="AJ4216" s="61"/>
      <c r="AK4216" s="61"/>
      <c r="AL4216" s="61"/>
      <c r="AM4216" s="61"/>
      <c r="AN4216" s="61"/>
      <c r="AO4216" s="61"/>
      <c r="AP4216" s="62"/>
      <c r="AQ4216" s="61"/>
      <c r="AR4216" s="61"/>
      <c r="AS4216" s="61"/>
      <c r="AT4216" s="61"/>
      <c r="AU4216" s="61"/>
      <c r="AV4216" s="61"/>
      <c r="AW4216" s="60"/>
    </row>
    <row r="4217" s="59" customFormat="1" customHeight="1" spans="1:49">
      <c r="A4217" s="60"/>
      <c r="B4217" s="60"/>
      <c r="C4217" s="60"/>
      <c r="D4217" s="60"/>
      <c r="H4217" s="61"/>
      <c r="I4217" s="61"/>
      <c r="J4217" s="61"/>
      <c r="K4217" s="61"/>
      <c r="L4217" s="61"/>
      <c r="M4217" s="61"/>
      <c r="N4217" s="61"/>
      <c r="O4217" s="61"/>
      <c r="P4217" s="61"/>
      <c r="Q4217" s="61"/>
      <c r="R4217" s="61"/>
      <c r="S4217" s="61"/>
      <c r="T4217" s="61"/>
      <c r="U4217" s="61"/>
      <c r="V4217" s="61"/>
      <c r="W4217" s="61"/>
      <c r="X4217" s="61"/>
      <c r="Y4217" s="61"/>
      <c r="Z4217" s="61"/>
      <c r="AA4217" s="61"/>
      <c r="AB4217" s="61"/>
      <c r="AC4217" s="61"/>
      <c r="AD4217" s="61"/>
      <c r="AE4217" s="61"/>
      <c r="AF4217" s="61"/>
      <c r="AG4217" s="61"/>
      <c r="AH4217" s="61"/>
      <c r="AI4217" s="61"/>
      <c r="AJ4217" s="61"/>
      <c r="AK4217" s="61"/>
      <c r="AL4217" s="61"/>
      <c r="AM4217" s="61"/>
      <c r="AN4217" s="61"/>
      <c r="AO4217" s="61"/>
      <c r="AP4217" s="62"/>
      <c r="AQ4217" s="61"/>
      <c r="AR4217" s="61"/>
      <c r="AS4217" s="61"/>
      <c r="AT4217" s="61"/>
      <c r="AU4217" s="61"/>
      <c r="AV4217" s="61"/>
      <c r="AW4217" s="60"/>
    </row>
    <row r="4218" s="59" customFormat="1" customHeight="1" spans="1:49">
      <c r="A4218" s="60"/>
      <c r="B4218" s="60"/>
      <c r="C4218" s="60"/>
      <c r="D4218" s="60"/>
      <c r="H4218" s="61"/>
      <c r="I4218" s="61"/>
      <c r="J4218" s="61"/>
      <c r="K4218" s="61"/>
      <c r="L4218" s="61"/>
      <c r="M4218" s="61"/>
      <c r="N4218" s="61"/>
      <c r="O4218" s="61"/>
      <c r="P4218" s="61"/>
      <c r="Q4218" s="61"/>
      <c r="R4218" s="61"/>
      <c r="S4218" s="61"/>
      <c r="T4218" s="61"/>
      <c r="U4218" s="61"/>
      <c r="V4218" s="61"/>
      <c r="W4218" s="61"/>
      <c r="X4218" s="61"/>
      <c r="Y4218" s="61"/>
      <c r="Z4218" s="61"/>
      <c r="AA4218" s="61"/>
      <c r="AB4218" s="61"/>
      <c r="AC4218" s="61"/>
      <c r="AD4218" s="61"/>
      <c r="AE4218" s="61"/>
      <c r="AF4218" s="61"/>
      <c r="AG4218" s="61"/>
      <c r="AH4218" s="61"/>
      <c r="AI4218" s="61"/>
      <c r="AJ4218" s="61"/>
      <c r="AK4218" s="61"/>
      <c r="AL4218" s="61"/>
      <c r="AM4218" s="61"/>
      <c r="AN4218" s="61"/>
      <c r="AO4218" s="61"/>
      <c r="AP4218" s="62"/>
      <c r="AQ4218" s="61"/>
      <c r="AR4218" s="61"/>
      <c r="AS4218" s="61"/>
      <c r="AT4218" s="61"/>
      <c r="AU4218" s="61"/>
      <c r="AV4218" s="61"/>
      <c r="AW4218" s="60"/>
    </row>
    <row r="4219" s="59" customFormat="1" customHeight="1" spans="1:49">
      <c r="A4219" s="60"/>
      <c r="B4219" s="60"/>
      <c r="C4219" s="60"/>
      <c r="D4219" s="60"/>
      <c r="H4219" s="61"/>
      <c r="I4219" s="61"/>
      <c r="J4219" s="61"/>
      <c r="K4219" s="61"/>
      <c r="L4219" s="61"/>
      <c r="M4219" s="61"/>
      <c r="N4219" s="61"/>
      <c r="O4219" s="61"/>
      <c r="P4219" s="61"/>
      <c r="Q4219" s="61"/>
      <c r="R4219" s="61"/>
      <c r="S4219" s="61"/>
      <c r="T4219" s="61"/>
      <c r="U4219" s="61"/>
      <c r="V4219" s="61"/>
      <c r="W4219" s="61"/>
      <c r="X4219" s="61"/>
      <c r="Y4219" s="61"/>
      <c r="Z4219" s="61"/>
      <c r="AA4219" s="61"/>
      <c r="AB4219" s="61"/>
      <c r="AC4219" s="61"/>
      <c r="AD4219" s="61"/>
      <c r="AE4219" s="61"/>
      <c r="AF4219" s="61"/>
      <c r="AG4219" s="61"/>
      <c r="AH4219" s="61"/>
      <c r="AI4219" s="61"/>
      <c r="AJ4219" s="61"/>
      <c r="AK4219" s="61"/>
      <c r="AL4219" s="61"/>
      <c r="AM4219" s="61"/>
      <c r="AN4219" s="61"/>
      <c r="AO4219" s="61"/>
      <c r="AP4219" s="62"/>
      <c r="AQ4219" s="61"/>
      <c r="AR4219" s="61"/>
      <c r="AS4219" s="61"/>
      <c r="AT4219" s="61"/>
      <c r="AU4219" s="61"/>
      <c r="AV4219" s="61"/>
      <c r="AW4219" s="60"/>
    </row>
    <row r="4220" s="59" customFormat="1" customHeight="1" spans="1:49">
      <c r="A4220" s="60"/>
      <c r="B4220" s="60"/>
      <c r="C4220" s="60"/>
      <c r="D4220" s="60"/>
      <c r="H4220" s="61"/>
      <c r="I4220" s="61"/>
      <c r="J4220" s="61"/>
      <c r="K4220" s="61"/>
      <c r="L4220" s="61"/>
      <c r="M4220" s="61"/>
      <c r="N4220" s="61"/>
      <c r="O4220" s="61"/>
      <c r="P4220" s="61"/>
      <c r="Q4220" s="61"/>
      <c r="R4220" s="61"/>
      <c r="S4220" s="61"/>
      <c r="T4220" s="61"/>
      <c r="U4220" s="61"/>
      <c r="V4220" s="61"/>
      <c r="W4220" s="61"/>
      <c r="X4220" s="61"/>
      <c r="Y4220" s="61"/>
      <c r="Z4220" s="61"/>
      <c r="AA4220" s="61"/>
      <c r="AB4220" s="61"/>
      <c r="AC4220" s="61"/>
      <c r="AD4220" s="61"/>
      <c r="AE4220" s="61"/>
      <c r="AF4220" s="61"/>
      <c r="AG4220" s="61"/>
      <c r="AH4220" s="61"/>
      <c r="AI4220" s="61"/>
      <c r="AJ4220" s="61"/>
      <c r="AK4220" s="61"/>
      <c r="AL4220" s="61"/>
      <c r="AM4220" s="61"/>
      <c r="AN4220" s="61"/>
      <c r="AO4220" s="61"/>
      <c r="AP4220" s="62"/>
      <c r="AQ4220" s="61"/>
      <c r="AR4220" s="61"/>
      <c r="AS4220" s="61"/>
      <c r="AT4220" s="61"/>
      <c r="AU4220" s="61"/>
      <c r="AV4220" s="61"/>
      <c r="AW4220" s="60"/>
    </row>
    <row r="4221" s="59" customFormat="1" customHeight="1" spans="1:49">
      <c r="A4221" s="60"/>
      <c r="B4221" s="60"/>
      <c r="C4221" s="60"/>
      <c r="D4221" s="60"/>
      <c r="H4221" s="61"/>
      <c r="I4221" s="61"/>
      <c r="J4221" s="61"/>
      <c r="K4221" s="61"/>
      <c r="L4221" s="61"/>
      <c r="M4221" s="61"/>
      <c r="N4221" s="61"/>
      <c r="O4221" s="61"/>
      <c r="P4221" s="61"/>
      <c r="Q4221" s="61"/>
      <c r="R4221" s="61"/>
      <c r="S4221" s="61"/>
      <c r="T4221" s="61"/>
      <c r="U4221" s="61"/>
      <c r="V4221" s="61"/>
      <c r="W4221" s="61"/>
      <c r="X4221" s="61"/>
      <c r="Y4221" s="61"/>
      <c r="Z4221" s="61"/>
      <c r="AA4221" s="61"/>
      <c r="AB4221" s="61"/>
      <c r="AC4221" s="61"/>
      <c r="AD4221" s="61"/>
      <c r="AE4221" s="61"/>
      <c r="AF4221" s="61"/>
      <c r="AG4221" s="61"/>
      <c r="AH4221" s="61"/>
      <c r="AI4221" s="61"/>
      <c r="AJ4221" s="61"/>
      <c r="AK4221" s="61"/>
      <c r="AL4221" s="61"/>
      <c r="AM4221" s="61"/>
      <c r="AN4221" s="61"/>
      <c r="AO4221" s="61"/>
      <c r="AP4221" s="62"/>
      <c r="AQ4221" s="61"/>
      <c r="AR4221" s="61"/>
      <c r="AS4221" s="61"/>
      <c r="AT4221" s="61"/>
      <c r="AU4221" s="61"/>
      <c r="AV4221" s="61"/>
      <c r="AW4221" s="60"/>
    </row>
    <row r="4222" s="59" customFormat="1" customHeight="1" spans="1:49">
      <c r="A4222" s="60"/>
      <c r="B4222" s="60"/>
      <c r="C4222" s="60"/>
      <c r="D4222" s="60"/>
      <c r="H4222" s="61"/>
      <c r="I4222" s="61"/>
      <c r="J4222" s="61"/>
      <c r="K4222" s="61"/>
      <c r="L4222" s="61"/>
      <c r="M4222" s="61"/>
      <c r="N4222" s="61"/>
      <c r="O4222" s="61"/>
      <c r="P4222" s="61"/>
      <c r="Q4222" s="61"/>
      <c r="R4222" s="61"/>
      <c r="S4222" s="61"/>
      <c r="T4222" s="61"/>
      <c r="U4222" s="61"/>
      <c r="V4222" s="61"/>
      <c r="W4222" s="61"/>
      <c r="X4222" s="61"/>
      <c r="Y4222" s="61"/>
      <c r="Z4222" s="61"/>
      <c r="AA4222" s="61"/>
      <c r="AB4222" s="61"/>
      <c r="AC4222" s="61"/>
      <c r="AD4222" s="61"/>
      <c r="AE4222" s="61"/>
      <c r="AF4222" s="61"/>
      <c r="AG4222" s="61"/>
      <c r="AH4222" s="61"/>
      <c r="AI4222" s="61"/>
      <c r="AJ4222" s="61"/>
      <c r="AK4222" s="61"/>
      <c r="AL4222" s="61"/>
      <c r="AM4222" s="61"/>
      <c r="AN4222" s="61"/>
      <c r="AO4222" s="61"/>
      <c r="AP4222" s="62"/>
      <c r="AQ4222" s="61"/>
      <c r="AR4222" s="61"/>
      <c r="AS4222" s="61"/>
      <c r="AT4222" s="61"/>
      <c r="AU4222" s="61"/>
      <c r="AV4222" s="61"/>
      <c r="AW4222" s="60"/>
    </row>
    <row r="4223" s="59" customFormat="1" customHeight="1" spans="1:49">
      <c r="A4223" s="60"/>
      <c r="B4223" s="60"/>
      <c r="C4223" s="60"/>
      <c r="D4223" s="60"/>
      <c r="H4223" s="61"/>
      <c r="I4223" s="61"/>
      <c r="J4223" s="61"/>
      <c r="K4223" s="61"/>
      <c r="L4223" s="61"/>
      <c r="M4223" s="61"/>
      <c r="N4223" s="61"/>
      <c r="O4223" s="61"/>
      <c r="P4223" s="61"/>
      <c r="Q4223" s="61"/>
      <c r="R4223" s="61"/>
      <c r="S4223" s="61"/>
      <c r="T4223" s="61"/>
      <c r="U4223" s="61"/>
      <c r="V4223" s="61"/>
      <c r="W4223" s="61"/>
      <c r="X4223" s="61"/>
      <c r="Y4223" s="61"/>
      <c r="Z4223" s="61"/>
      <c r="AA4223" s="61"/>
      <c r="AB4223" s="61"/>
      <c r="AC4223" s="61"/>
      <c r="AD4223" s="61"/>
      <c r="AE4223" s="61"/>
      <c r="AF4223" s="61"/>
      <c r="AG4223" s="61"/>
      <c r="AH4223" s="61"/>
      <c r="AI4223" s="61"/>
      <c r="AJ4223" s="61"/>
      <c r="AK4223" s="61"/>
      <c r="AL4223" s="61"/>
      <c r="AM4223" s="61"/>
      <c r="AN4223" s="61"/>
      <c r="AO4223" s="61"/>
      <c r="AP4223" s="62"/>
      <c r="AQ4223" s="61"/>
      <c r="AR4223" s="61"/>
      <c r="AS4223" s="61"/>
      <c r="AT4223" s="61"/>
      <c r="AU4223" s="61"/>
      <c r="AV4223" s="61"/>
      <c r="AW4223" s="60"/>
    </row>
    <row r="4224" s="59" customFormat="1" customHeight="1" spans="1:49">
      <c r="A4224" s="60"/>
      <c r="B4224" s="60"/>
      <c r="C4224" s="60"/>
      <c r="D4224" s="60"/>
      <c r="H4224" s="61"/>
      <c r="I4224" s="61"/>
      <c r="J4224" s="61"/>
      <c r="K4224" s="61"/>
      <c r="L4224" s="61"/>
      <c r="M4224" s="61"/>
      <c r="N4224" s="61"/>
      <c r="O4224" s="61"/>
      <c r="P4224" s="61"/>
      <c r="Q4224" s="61"/>
      <c r="R4224" s="61"/>
      <c r="S4224" s="61"/>
      <c r="T4224" s="61"/>
      <c r="U4224" s="61"/>
      <c r="V4224" s="61"/>
      <c r="W4224" s="61"/>
      <c r="X4224" s="61"/>
      <c r="Y4224" s="61"/>
      <c r="Z4224" s="61"/>
      <c r="AA4224" s="61"/>
      <c r="AB4224" s="61"/>
      <c r="AC4224" s="61"/>
      <c r="AD4224" s="61"/>
      <c r="AE4224" s="61"/>
      <c r="AF4224" s="61"/>
      <c r="AG4224" s="61"/>
      <c r="AH4224" s="61"/>
      <c r="AI4224" s="61"/>
      <c r="AJ4224" s="61"/>
      <c r="AK4224" s="61"/>
      <c r="AL4224" s="61"/>
      <c r="AM4224" s="61"/>
      <c r="AN4224" s="61"/>
      <c r="AO4224" s="61"/>
      <c r="AP4224" s="62"/>
      <c r="AQ4224" s="61"/>
      <c r="AR4224" s="61"/>
      <c r="AS4224" s="61"/>
      <c r="AT4224" s="61"/>
      <c r="AU4224" s="61"/>
      <c r="AV4224" s="61"/>
      <c r="AW4224" s="60"/>
    </row>
    <row r="4225" s="59" customFormat="1" customHeight="1" spans="1:49">
      <c r="A4225" s="60"/>
      <c r="B4225" s="60"/>
      <c r="C4225" s="60"/>
      <c r="D4225" s="60"/>
      <c r="H4225" s="61"/>
      <c r="I4225" s="61"/>
      <c r="J4225" s="61"/>
      <c r="K4225" s="61"/>
      <c r="L4225" s="61"/>
      <c r="M4225" s="61"/>
      <c r="N4225" s="61"/>
      <c r="O4225" s="61"/>
      <c r="P4225" s="61"/>
      <c r="Q4225" s="61"/>
      <c r="R4225" s="61"/>
      <c r="S4225" s="61"/>
      <c r="T4225" s="61"/>
      <c r="U4225" s="61"/>
      <c r="V4225" s="61"/>
      <c r="W4225" s="61"/>
      <c r="X4225" s="61"/>
      <c r="Y4225" s="61"/>
      <c r="Z4225" s="61"/>
      <c r="AA4225" s="61"/>
      <c r="AB4225" s="61"/>
      <c r="AC4225" s="61"/>
      <c r="AD4225" s="61"/>
      <c r="AE4225" s="61"/>
      <c r="AF4225" s="61"/>
      <c r="AG4225" s="61"/>
      <c r="AH4225" s="61"/>
      <c r="AI4225" s="61"/>
      <c r="AJ4225" s="61"/>
      <c r="AK4225" s="61"/>
      <c r="AL4225" s="61"/>
      <c r="AM4225" s="61"/>
      <c r="AN4225" s="61"/>
      <c r="AO4225" s="61"/>
      <c r="AP4225" s="62"/>
      <c r="AQ4225" s="61"/>
      <c r="AR4225" s="61"/>
      <c r="AS4225" s="61"/>
      <c r="AT4225" s="61"/>
      <c r="AU4225" s="61"/>
      <c r="AV4225" s="61"/>
      <c r="AW4225" s="60"/>
    </row>
    <row r="4226" s="59" customFormat="1" customHeight="1" spans="1:49">
      <c r="A4226" s="60"/>
      <c r="B4226" s="60"/>
      <c r="C4226" s="60"/>
      <c r="D4226" s="60"/>
      <c r="H4226" s="61"/>
      <c r="I4226" s="61"/>
      <c r="J4226" s="61"/>
      <c r="K4226" s="61"/>
      <c r="L4226" s="61"/>
      <c r="M4226" s="61"/>
      <c r="N4226" s="61"/>
      <c r="O4226" s="61"/>
      <c r="P4226" s="61"/>
      <c r="Q4226" s="61"/>
      <c r="R4226" s="61"/>
      <c r="S4226" s="61"/>
      <c r="T4226" s="61"/>
      <c r="U4226" s="61"/>
      <c r="V4226" s="61"/>
      <c r="W4226" s="61"/>
      <c r="X4226" s="61"/>
      <c r="Y4226" s="61"/>
      <c r="Z4226" s="61"/>
      <c r="AA4226" s="61"/>
      <c r="AB4226" s="61"/>
      <c r="AC4226" s="61"/>
      <c r="AD4226" s="61"/>
      <c r="AE4226" s="61"/>
      <c r="AF4226" s="61"/>
      <c r="AG4226" s="61"/>
      <c r="AH4226" s="61"/>
      <c r="AI4226" s="61"/>
      <c r="AJ4226" s="61"/>
      <c r="AK4226" s="61"/>
      <c r="AL4226" s="61"/>
      <c r="AM4226" s="61"/>
      <c r="AN4226" s="61"/>
      <c r="AO4226" s="61"/>
      <c r="AP4226" s="62"/>
      <c r="AQ4226" s="61"/>
      <c r="AR4226" s="61"/>
      <c r="AS4226" s="61"/>
      <c r="AT4226" s="61"/>
      <c r="AU4226" s="61"/>
      <c r="AV4226" s="61"/>
      <c r="AW4226" s="60"/>
    </row>
    <row r="4227" s="59" customFormat="1" customHeight="1" spans="1:49">
      <c r="A4227" s="60"/>
      <c r="B4227" s="60"/>
      <c r="C4227" s="60"/>
      <c r="D4227" s="60"/>
      <c r="H4227" s="61"/>
      <c r="I4227" s="61"/>
      <c r="J4227" s="61"/>
      <c r="K4227" s="61"/>
      <c r="L4227" s="61"/>
      <c r="M4227" s="61"/>
      <c r="N4227" s="61"/>
      <c r="O4227" s="61"/>
      <c r="P4227" s="61"/>
      <c r="Q4227" s="61"/>
      <c r="R4227" s="61"/>
      <c r="S4227" s="61"/>
      <c r="T4227" s="61"/>
      <c r="U4227" s="61"/>
      <c r="V4227" s="61"/>
      <c r="W4227" s="61"/>
      <c r="X4227" s="61"/>
      <c r="Y4227" s="61"/>
      <c r="Z4227" s="61"/>
      <c r="AA4227" s="61"/>
      <c r="AB4227" s="61"/>
      <c r="AC4227" s="61"/>
      <c r="AD4227" s="61"/>
      <c r="AE4227" s="61"/>
      <c r="AF4227" s="61"/>
      <c r="AG4227" s="61"/>
      <c r="AH4227" s="61"/>
      <c r="AI4227" s="61"/>
      <c r="AJ4227" s="61"/>
      <c r="AK4227" s="61"/>
      <c r="AL4227" s="61"/>
      <c r="AM4227" s="61"/>
      <c r="AN4227" s="61"/>
      <c r="AO4227" s="61"/>
      <c r="AP4227" s="62"/>
      <c r="AQ4227" s="61"/>
      <c r="AR4227" s="61"/>
      <c r="AS4227" s="61"/>
      <c r="AT4227" s="61"/>
      <c r="AU4227" s="61"/>
      <c r="AV4227" s="61"/>
      <c r="AW4227" s="60"/>
    </row>
    <row r="4228" s="59" customFormat="1" customHeight="1" spans="1:49">
      <c r="A4228" s="60"/>
      <c r="B4228" s="60"/>
      <c r="C4228" s="60"/>
      <c r="D4228" s="60"/>
      <c r="H4228" s="61"/>
      <c r="I4228" s="61"/>
      <c r="J4228" s="61"/>
      <c r="K4228" s="61"/>
      <c r="L4228" s="61"/>
      <c r="M4228" s="61"/>
      <c r="N4228" s="61"/>
      <c r="O4228" s="61"/>
      <c r="P4228" s="61"/>
      <c r="Q4228" s="61"/>
      <c r="R4228" s="61"/>
      <c r="S4228" s="61"/>
      <c r="T4228" s="61"/>
      <c r="U4228" s="61"/>
      <c r="V4228" s="61"/>
      <c r="W4228" s="61"/>
      <c r="X4228" s="61"/>
      <c r="Y4228" s="61"/>
      <c r="Z4228" s="61"/>
      <c r="AA4228" s="61"/>
      <c r="AB4228" s="61"/>
      <c r="AC4228" s="61"/>
      <c r="AD4228" s="61"/>
      <c r="AE4228" s="61"/>
      <c r="AF4228" s="61"/>
      <c r="AG4228" s="61"/>
      <c r="AH4228" s="61"/>
      <c r="AI4228" s="61"/>
      <c r="AJ4228" s="61"/>
      <c r="AK4228" s="61"/>
      <c r="AL4228" s="61"/>
      <c r="AM4228" s="61"/>
      <c r="AN4228" s="61"/>
      <c r="AO4228" s="61"/>
      <c r="AP4228" s="62"/>
      <c r="AQ4228" s="61"/>
      <c r="AR4228" s="61"/>
      <c r="AS4228" s="61"/>
      <c r="AT4228" s="61"/>
      <c r="AU4228" s="61"/>
      <c r="AV4228" s="61"/>
      <c r="AW4228" s="60"/>
    </row>
    <row r="4229" s="59" customFormat="1" customHeight="1" spans="1:49">
      <c r="A4229" s="60"/>
      <c r="B4229" s="60"/>
      <c r="C4229" s="60"/>
      <c r="D4229" s="60"/>
      <c r="H4229" s="61"/>
      <c r="I4229" s="61"/>
      <c r="J4229" s="61"/>
      <c r="K4229" s="61"/>
      <c r="L4229" s="61"/>
      <c r="M4229" s="61"/>
      <c r="N4229" s="61"/>
      <c r="O4229" s="61"/>
      <c r="P4229" s="61"/>
      <c r="Q4229" s="61"/>
      <c r="R4229" s="61"/>
      <c r="S4229" s="61"/>
      <c r="T4229" s="61"/>
      <c r="U4229" s="61"/>
      <c r="V4229" s="61"/>
      <c r="W4229" s="61"/>
      <c r="X4229" s="61"/>
      <c r="Y4229" s="61"/>
      <c r="Z4229" s="61"/>
      <c r="AA4229" s="61"/>
      <c r="AB4229" s="61"/>
      <c r="AC4229" s="61"/>
      <c r="AD4229" s="61"/>
      <c r="AE4229" s="61"/>
      <c r="AF4229" s="61"/>
      <c r="AG4229" s="61"/>
      <c r="AH4229" s="61"/>
      <c r="AI4229" s="61"/>
      <c r="AJ4229" s="61"/>
      <c r="AK4229" s="61"/>
      <c r="AL4229" s="61"/>
      <c r="AM4229" s="61"/>
      <c r="AN4229" s="61"/>
      <c r="AO4229" s="61"/>
      <c r="AP4229" s="62"/>
      <c r="AQ4229" s="61"/>
      <c r="AR4229" s="61"/>
      <c r="AS4229" s="61"/>
      <c r="AT4229" s="61"/>
      <c r="AU4229" s="61"/>
      <c r="AV4229" s="61"/>
      <c r="AW4229" s="60"/>
    </row>
    <row r="4230" s="59" customFormat="1" customHeight="1" spans="1:49">
      <c r="A4230" s="60"/>
      <c r="B4230" s="60"/>
      <c r="C4230" s="60"/>
      <c r="D4230" s="60"/>
      <c r="H4230" s="61"/>
      <c r="I4230" s="61"/>
      <c r="J4230" s="61"/>
      <c r="K4230" s="61"/>
      <c r="L4230" s="61"/>
      <c r="M4230" s="61"/>
      <c r="N4230" s="61"/>
      <c r="O4230" s="61"/>
      <c r="P4230" s="61"/>
      <c r="Q4230" s="61"/>
      <c r="R4230" s="61"/>
      <c r="S4230" s="61"/>
      <c r="T4230" s="61"/>
      <c r="U4230" s="61"/>
      <c r="V4230" s="61"/>
      <c r="W4230" s="61"/>
      <c r="X4230" s="61"/>
      <c r="Y4230" s="61"/>
      <c r="Z4230" s="61"/>
      <c r="AA4230" s="61"/>
      <c r="AB4230" s="61"/>
      <c r="AC4230" s="61"/>
      <c r="AD4230" s="61"/>
      <c r="AE4230" s="61"/>
      <c r="AF4230" s="61"/>
      <c r="AG4230" s="61"/>
      <c r="AH4230" s="61"/>
      <c r="AI4230" s="61"/>
      <c r="AJ4230" s="61"/>
      <c r="AK4230" s="61"/>
      <c r="AL4230" s="61"/>
      <c r="AM4230" s="61"/>
      <c r="AN4230" s="61"/>
      <c r="AO4230" s="61"/>
      <c r="AP4230" s="62"/>
      <c r="AQ4230" s="61"/>
      <c r="AR4230" s="61"/>
      <c r="AS4230" s="61"/>
      <c r="AT4230" s="61"/>
      <c r="AU4230" s="61"/>
      <c r="AV4230" s="61"/>
      <c r="AW4230" s="60"/>
    </row>
    <row r="4231" s="59" customFormat="1" customHeight="1" spans="1:49">
      <c r="A4231" s="60"/>
      <c r="B4231" s="60"/>
      <c r="C4231" s="60"/>
      <c r="D4231" s="60"/>
      <c r="H4231" s="61"/>
      <c r="I4231" s="61"/>
      <c r="J4231" s="61"/>
      <c r="K4231" s="61"/>
      <c r="L4231" s="61"/>
      <c r="M4231" s="61"/>
      <c r="N4231" s="61"/>
      <c r="O4231" s="61"/>
      <c r="P4231" s="61"/>
      <c r="Q4231" s="61"/>
      <c r="R4231" s="61"/>
      <c r="S4231" s="61"/>
      <c r="T4231" s="61"/>
      <c r="U4231" s="61"/>
      <c r="V4231" s="61"/>
      <c r="W4231" s="61"/>
      <c r="X4231" s="61"/>
      <c r="Y4231" s="61"/>
      <c r="Z4231" s="61"/>
      <c r="AA4231" s="61"/>
      <c r="AB4231" s="61"/>
      <c r="AC4231" s="61"/>
      <c r="AD4231" s="61"/>
      <c r="AE4231" s="61"/>
      <c r="AF4231" s="61"/>
      <c r="AG4231" s="61"/>
      <c r="AH4231" s="61"/>
      <c r="AI4231" s="61"/>
      <c r="AJ4231" s="61"/>
      <c r="AK4231" s="61"/>
      <c r="AL4231" s="61"/>
      <c r="AM4231" s="61"/>
      <c r="AN4231" s="61"/>
      <c r="AO4231" s="61"/>
      <c r="AP4231" s="62"/>
      <c r="AQ4231" s="61"/>
      <c r="AR4231" s="61"/>
      <c r="AS4231" s="61"/>
      <c r="AT4231" s="61"/>
      <c r="AU4231" s="61"/>
      <c r="AV4231" s="61"/>
      <c r="AW4231" s="60"/>
    </row>
    <row r="4232" s="59" customFormat="1" customHeight="1" spans="1:49">
      <c r="A4232" s="60"/>
      <c r="B4232" s="60"/>
      <c r="C4232" s="60"/>
      <c r="D4232" s="60"/>
      <c r="H4232" s="61"/>
      <c r="I4232" s="61"/>
      <c r="J4232" s="61"/>
      <c r="K4232" s="61"/>
      <c r="L4232" s="61"/>
      <c r="M4232" s="61"/>
      <c r="N4232" s="61"/>
      <c r="O4232" s="61"/>
      <c r="P4232" s="61"/>
      <c r="Q4232" s="61"/>
      <c r="R4232" s="61"/>
      <c r="S4232" s="61"/>
      <c r="T4232" s="61"/>
      <c r="U4232" s="61"/>
      <c r="V4232" s="61"/>
      <c r="W4232" s="61"/>
      <c r="X4232" s="61"/>
      <c r="Y4232" s="61"/>
      <c r="Z4232" s="61"/>
      <c r="AA4232" s="61"/>
      <c r="AB4232" s="61"/>
      <c r="AC4232" s="61"/>
      <c r="AD4232" s="61"/>
      <c r="AE4232" s="61"/>
      <c r="AF4232" s="61"/>
      <c r="AG4232" s="61"/>
      <c r="AH4232" s="61"/>
      <c r="AI4232" s="61"/>
      <c r="AJ4232" s="61"/>
      <c r="AK4232" s="61"/>
      <c r="AL4232" s="61"/>
      <c r="AM4232" s="61"/>
      <c r="AN4232" s="61"/>
      <c r="AO4232" s="61"/>
      <c r="AP4232" s="62"/>
      <c r="AQ4232" s="61"/>
      <c r="AR4232" s="61"/>
      <c r="AS4232" s="61"/>
      <c r="AT4232" s="61"/>
      <c r="AU4232" s="61"/>
      <c r="AV4232" s="61"/>
      <c r="AW4232" s="60"/>
    </row>
    <row r="4233" s="59" customFormat="1" customHeight="1" spans="1:49">
      <c r="A4233" s="60"/>
      <c r="B4233" s="60"/>
      <c r="C4233" s="60"/>
      <c r="D4233" s="60"/>
      <c r="H4233" s="61"/>
      <c r="I4233" s="61"/>
      <c r="J4233" s="61"/>
      <c r="K4233" s="61"/>
      <c r="L4233" s="61"/>
      <c r="M4233" s="61"/>
      <c r="N4233" s="61"/>
      <c r="O4233" s="61"/>
      <c r="P4233" s="61"/>
      <c r="Q4233" s="61"/>
      <c r="R4233" s="61"/>
      <c r="S4233" s="61"/>
      <c r="T4233" s="61"/>
      <c r="U4233" s="61"/>
      <c r="V4233" s="61"/>
      <c r="W4233" s="61"/>
      <c r="X4233" s="61"/>
      <c r="Y4233" s="61"/>
      <c r="Z4233" s="61"/>
      <c r="AA4233" s="61"/>
      <c r="AB4233" s="61"/>
      <c r="AC4233" s="61"/>
      <c r="AD4233" s="61"/>
      <c r="AE4233" s="61"/>
      <c r="AF4233" s="61"/>
      <c r="AG4233" s="61"/>
      <c r="AH4233" s="61"/>
      <c r="AI4233" s="61"/>
      <c r="AJ4233" s="61"/>
      <c r="AK4233" s="61"/>
      <c r="AL4233" s="61"/>
      <c r="AM4233" s="61"/>
      <c r="AN4233" s="61"/>
      <c r="AO4233" s="61"/>
      <c r="AP4233" s="62"/>
      <c r="AQ4233" s="61"/>
      <c r="AR4233" s="61"/>
      <c r="AS4233" s="61"/>
      <c r="AT4233" s="61"/>
      <c r="AU4233" s="61"/>
      <c r="AV4233" s="61"/>
      <c r="AW4233" s="60"/>
    </row>
    <row r="4234" s="59" customFormat="1" customHeight="1" spans="1:49">
      <c r="A4234" s="60"/>
      <c r="B4234" s="60"/>
      <c r="C4234" s="60"/>
      <c r="D4234" s="60"/>
      <c r="H4234" s="61"/>
      <c r="I4234" s="61"/>
      <c r="J4234" s="61"/>
      <c r="K4234" s="61"/>
      <c r="L4234" s="61"/>
      <c r="M4234" s="61"/>
      <c r="N4234" s="61"/>
      <c r="O4234" s="61"/>
      <c r="P4234" s="61"/>
      <c r="Q4234" s="61"/>
      <c r="R4234" s="61"/>
      <c r="S4234" s="61"/>
      <c r="T4234" s="61"/>
      <c r="U4234" s="61"/>
      <c r="V4234" s="61"/>
      <c r="W4234" s="61"/>
      <c r="X4234" s="61"/>
      <c r="Y4234" s="61"/>
      <c r="Z4234" s="61"/>
      <c r="AA4234" s="61"/>
      <c r="AB4234" s="61"/>
      <c r="AC4234" s="61"/>
      <c r="AD4234" s="61"/>
      <c r="AE4234" s="61"/>
      <c r="AF4234" s="61"/>
      <c r="AG4234" s="61"/>
      <c r="AH4234" s="61"/>
      <c r="AI4234" s="61"/>
      <c r="AJ4234" s="61"/>
      <c r="AK4234" s="61"/>
      <c r="AL4234" s="61"/>
      <c r="AM4234" s="61"/>
      <c r="AN4234" s="61"/>
      <c r="AO4234" s="61"/>
      <c r="AP4234" s="62"/>
      <c r="AQ4234" s="61"/>
      <c r="AR4234" s="61"/>
      <c r="AS4234" s="61"/>
      <c r="AT4234" s="61"/>
      <c r="AU4234" s="61"/>
      <c r="AV4234" s="61"/>
      <c r="AW4234" s="60"/>
    </row>
    <row r="4235" s="59" customFormat="1" customHeight="1" spans="1:49">
      <c r="A4235" s="60"/>
      <c r="B4235" s="60"/>
      <c r="C4235" s="60"/>
      <c r="D4235" s="60"/>
      <c r="H4235" s="61"/>
      <c r="I4235" s="61"/>
      <c r="J4235" s="61"/>
      <c r="K4235" s="61"/>
      <c r="L4235" s="61"/>
      <c r="M4235" s="61"/>
      <c r="N4235" s="61"/>
      <c r="O4235" s="61"/>
      <c r="P4235" s="61"/>
      <c r="Q4235" s="61"/>
      <c r="R4235" s="61"/>
      <c r="S4235" s="61"/>
      <c r="T4235" s="61"/>
      <c r="U4235" s="61"/>
      <c r="V4235" s="61"/>
      <c r="W4235" s="61"/>
      <c r="X4235" s="61"/>
      <c r="Y4235" s="61"/>
      <c r="Z4235" s="61"/>
      <c r="AA4235" s="61"/>
      <c r="AB4235" s="61"/>
      <c r="AC4235" s="61"/>
      <c r="AD4235" s="61"/>
      <c r="AE4235" s="61"/>
      <c r="AF4235" s="61"/>
      <c r="AG4235" s="61"/>
      <c r="AH4235" s="61"/>
      <c r="AI4235" s="61"/>
      <c r="AJ4235" s="61"/>
      <c r="AK4235" s="61"/>
      <c r="AL4235" s="61"/>
      <c r="AM4235" s="61"/>
      <c r="AN4235" s="61"/>
      <c r="AO4235" s="61"/>
      <c r="AP4235" s="62"/>
      <c r="AQ4235" s="61"/>
      <c r="AR4235" s="61"/>
      <c r="AS4235" s="61"/>
      <c r="AT4235" s="61"/>
      <c r="AU4235" s="61"/>
      <c r="AV4235" s="61"/>
      <c r="AW4235" s="60"/>
    </row>
    <row r="4236" s="59" customFormat="1" customHeight="1" spans="1:49">
      <c r="A4236" s="60"/>
      <c r="B4236" s="60"/>
      <c r="C4236" s="60"/>
      <c r="D4236" s="60"/>
      <c r="H4236" s="61"/>
      <c r="I4236" s="61"/>
      <c r="J4236" s="61"/>
      <c r="K4236" s="61"/>
      <c r="L4236" s="61"/>
      <c r="M4236" s="61"/>
      <c r="N4236" s="61"/>
      <c r="O4236" s="61"/>
      <c r="P4236" s="61"/>
      <c r="Q4236" s="61"/>
      <c r="R4236" s="61"/>
      <c r="S4236" s="61"/>
      <c r="T4236" s="61"/>
      <c r="U4236" s="61"/>
      <c r="V4236" s="61"/>
      <c r="W4236" s="61"/>
      <c r="X4236" s="61"/>
      <c r="Y4236" s="61"/>
      <c r="Z4236" s="61"/>
      <c r="AA4236" s="61"/>
      <c r="AB4236" s="61"/>
      <c r="AC4236" s="61"/>
      <c r="AD4236" s="61"/>
      <c r="AE4236" s="61"/>
      <c r="AF4236" s="61"/>
      <c r="AG4236" s="61"/>
      <c r="AH4236" s="61"/>
      <c r="AI4236" s="61"/>
      <c r="AJ4236" s="61"/>
      <c r="AK4236" s="61"/>
      <c r="AL4236" s="61"/>
      <c r="AM4236" s="61"/>
      <c r="AN4236" s="61"/>
      <c r="AO4236" s="61"/>
      <c r="AP4236" s="62"/>
      <c r="AQ4236" s="61"/>
      <c r="AR4236" s="61"/>
      <c r="AS4236" s="61"/>
      <c r="AT4236" s="61"/>
      <c r="AU4236" s="61"/>
      <c r="AV4236" s="61"/>
      <c r="AW4236" s="60"/>
    </row>
    <row r="4237" s="59" customFormat="1" customHeight="1" spans="1:49">
      <c r="A4237" s="60"/>
      <c r="B4237" s="60"/>
      <c r="C4237" s="60"/>
      <c r="D4237" s="60"/>
      <c r="H4237" s="61"/>
      <c r="I4237" s="61"/>
      <c r="J4237" s="61"/>
      <c r="K4237" s="61"/>
      <c r="L4237" s="61"/>
      <c r="M4237" s="61"/>
      <c r="N4237" s="61"/>
      <c r="O4237" s="61"/>
      <c r="P4237" s="61"/>
      <c r="Q4237" s="61"/>
      <c r="R4237" s="61"/>
      <c r="S4237" s="61"/>
      <c r="T4237" s="61"/>
      <c r="U4237" s="61"/>
      <c r="V4237" s="61"/>
      <c r="W4237" s="61"/>
      <c r="X4237" s="61"/>
      <c r="Y4237" s="61"/>
      <c r="Z4237" s="61"/>
      <c r="AA4237" s="61"/>
      <c r="AB4237" s="61"/>
      <c r="AC4237" s="61"/>
      <c r="AD4237" s="61"/>
      <c r="AE4237" s="61"/>
      <c r="AF4237" s="61"/>
      <c r="AG4237" s="61"/>
      <c r="AH4237" s="61"/>
      <c r="AI4237" s="61"/>
      <c r="AJ4237" s="61"/>
      <c r="AK4237" s="61"/>
      <c r="AL4237" s="61"/>
      <c r="AM4237" s="61"/>
      <c r="AN4237" s="61"/>
      <c r="AO4237" s="61"/>
      <c r="AP4237" s="62"/>
      <c r="AQ4237" s="61"/>
      <c r="AR4237" s="61"/>
      <c r="AS4237" s="61"/>
      <c r="AT4237" s="61"/>
      <c r="AU4237" s="61"/>
      <c r="AV4237" s="61"/>
      <c r="AW4237" s="60"/>
    </row>
    <row r="4238" s="59" customFormat="1" customHeight="1" spans="1:49">
      <c r="A4238" s="60"/>
      <c r="B4238" s="60"/>
      <c r="C4238" s="60"/>
      <c r="D4238" s="60"/>
      <c r="H4238" s="61"/>
      <c r="I4238" s="61"/>
      <c r="J4238" s="61"/>
      <c r="K4238" s="61"/>
      <c r="L4238" s="61"/>
      <c r="M4238" s="61"/>
      <c r="N4238" s="61"/>
      <c r="O4238" s="61"/>
      <c r="P4238" s="61"/>
      <c r="Q4238" s="61"/>
      <c r="R4238" s="61"/>
      <c r="S4238" s="61"/>
      <c r="T4238" s="61"/>
      <c r="U4238" s="61"/>
      <c r="V4238" s="61"/>
      <c r="W4238" s="61"/>
      <c r="X4238" s="61"/>
      <c r="Y4238" s="61"/>
      <c r="Z4238" s="61"/>
      <c r="AA4238" s="61"/>
      <c r="AB4238" s="61"/>
      <c r="AC4238" s="61"/>
      <c r="AD4238" s="61"/>
      <c r="AE4238" s="61"/>
      <c r="AF4238" s="61"/>
      <c r="AG4238" s="61"/>
      <c r="AH4238" s="61"/>
      <c r="AI4238" s="61"/>
      <c r="AJ4238" s="61"/>
      <c r="AK4238" s="61"/>
      <c r="AL4238" s="61"/>
      <c r="AM4238" s="61"/>
      <c r="AN4238" s="61"/>
      <c r="AO4238" s="61"/>
      <c r="AP4238" s="62"/>
      <c r="AQ4238" s="61"/>
      <c r="AR4238" s="61"/>
      <c r="AS4238" s="61"/>
      <c r="AT4238" s="61"/>
      <c r="AU4238" s="61"/>
      <c r="AV4238" s="61"/>
      <c r="AW4238" s="60"/>
    </row>
    <row r="4239" s="59" customFormat="1" customHeight="1" spans="1:49">
      <c r="A4239" s="60"/>
      <c r="B4239" s="60"/>
      <c r="C4239" s="60"/>
      <c r="D4239" s="60"/>
      <c r="H4239" s="61"/>
      <c r="I4239" s="61"/>
      <c r="J4239" s="61"/>
      <c r="K4239" s="61"/>
      <c r="L4239" s="61"/>
      <c r="M4239" s="61"/>
      <c r="N4239" s="61"/>
      <c r="O4239" s="61"/>
      <c r="P4239" s="61"/>
      <c r="Q4239" s="61"/>
      <c r="R4239" s="61"/>
      <c r="S4239" s="61"/>
      <c r="T4239" s="61"/>
      <c r="U4239" s="61"/>
      <c r="V4239" s="61"/>
      <c r="W4239" s="61"/>
      <c r="X4239" s="61"/>
      <c r="Y4239" s="61"/>
      <c r="Z4239" s="61"/>
      <c r="AA4239" s="61"/>
      <c r="AB4239" s="61"/>
      <c r="AC4239" s="61"/>
      <c r="AD4239" s="61"/>
      <c r="AE4239" s="61"/>
      <c r="AF4239" s="61"/>
      <c r="AG4239" s="61"/>
      <c r="AH4239" s="61"/>
      <c r="AI4239" s="61"/>
      <c r="AJ4239" s="61"/>
      <c r="AK4239" s="61"/>
      <c r="AL4239" s="61"/>
      <c r="AM4239" s="61"/>
      <c r="AN4239" s="61"/>
      <c r="AO4239" s="61"/>
      <c r="AP4239" s="62"/>
      <c r="AQ4239" s="61"/>
      <c r="AR4239" s="61"/>
      <c r="AS4239" s="61"/>
      <c r="AT4239" s="61"/>
      <c r="AU4239" s="61"/>
      <c r="AV4239" s="61"/>
      <c r="AW4239" s="60"/>
    </row>
    <row r="4240" s="59" customFormat="1" customHeight="1" spans="1:49">
      <c r="A4240" s="60"/>
      <c r="B4240" s="60"/>
      <c r="C4240" s="60"/>
      <c r="D4240" s="60"/>
      <c r="H4240" s="61"/>
      <c r="I4240" s="61"/>
      <c r="J4240" s="61"/>
      <c r="K4240" s="61"/>
      <c r="L4240" s="61"/>
      <c r="M4240" s="61"/>
      <c r="N4240" s="61"/>
      <c r="O4240" s="61"/>
      <c r="P4240" s="61"/>
      <c r="Q4240" s="61"/>
      <c r="R4240" s="61"/>
      <c r="S4240" s="61"/>
      <c r="T4240" s="61"/>
      <c r="U4240" s="61"/>
      <c r="V4240" s="61"/>
      <c r="W4240" s="61"/>
      <c r="X4240" s="61"/>
      <c r="Y4240" s="61"/>
      <c r="Z4240" s="61"/>
      <c r="AA4240" s="61"/>
      <c r="AB4240" s="61"/>
      <c r="AC4240" s="61"/>
      <c r="AD4240" s="61"/>
      <c r="AE4240" s="61"/>
      <c r="AF4240" s="61"/>
      <c r="AG4240" s="61"/>
      <c r="AH4240" s="61"/>
      <c r="AI4240" s="61"/>
      <c r="AJ4240" s="61"/>
      <c r="AK4240" s="61"/>
      <c r="AL4240" s="61"/>
      <c r="AM4240" s="61"/>
      <c r="AN4240" s="61"/>
      <c r="AO4240" s="61"/>
      <c r="AP4240" s="62"/>
      <c r="AQ4240" s="61"/>
      <c r="AR4240" s="61"/>
      <c r="AS4240" s="61"/>
      <c r="AT4240" s="61"/>
      <c r="AU4240" s="61"/>
      <c r="AV4240" s="61"/>
      <c r="AW4240" s="60"/>
    </row>
    <row r="4241" s="59" customFormat="1" customHeight="1" spans="1:49">
      <c r="A4241" s="60"/>
      <c r="B4241" s="60"/>
      <c r="C4241" s="60"/>
      <c r="D4241" s="60"/>
      <c r="H4241" s="61"/>
      <c r="I4241" s="61"/>
      <c r="J4241" s="61"/>
      <c r="K4241" s="61"/>
      <c r="L4241" s="61"/>
      <c r="M4241" s="61"/>
      <c r="N4241" s="61"/>
      <c r="O4241" s="61"/>
      <c r="P4241" s="61"/>
      <c r="Q4241" s="61"/>
      <c r="R4241" s="61"/>
      <c r="S4241" s="61"/>
      <c r="T4241" s="61"/>
      <c r="U4241" s="61"/>
      <c r="V4241" s="61"/>
      <c r="W4241" s="61"/>
      <c r="X4241" s="61"/>
      <c r="Y4241" s="61"/>
      <c r="Z4241" s="61"/>
      <c r="AA4241" s="61"/>
      <c r="AB4241" s="61"/>
      <c r="AC4241" s="61"/>
      <c r="AD4241" s="61"/>
      <c r="AE4241" s="61"/>
      <c r="AF4241" s="61"/>
      <c r="AG4241" s="61"/>
      <c r="AH4241" s="61"/>
      <c r="AI4241" s="61"/>
      <c r="AJ4241" s="61"/>
      <c r="AK4241" s="61"/>
      <c r="AL4241" s="61"/>
      <c r="AM4241" s="61"/>
      <c r="AN4241" s="61"/>
      <c r="AO4241" s="61"/>
      <c r="AP4241" s="62"/>
      <c r="AQ4241" s="61"/>
      <c r="AR4241" s="61"/>
      <c r="AS4241" s="61"/>
      <c r="AT4241" s="61"/>
      <c r="AU4241" s="61"/>
      <c r="AV4241" s="61"/>
      <c r="AW4241" s="60"/>
    </row>
    <row r="4242" s="59" customFormat="1" customHeight="1" spans="1:49">
      <c r="A4242" s="60"/>
      <c r="B4242" s="60"/>
      <c r="C4242" s="60"/>
      <c r="D4242" s="60"/>
      <c r="H4242" s="61"/>
      <c r="I4242" s="61"/>
      <c r="J4242" s="61"/>
      <c r="K4242" s="61"/>
      <c r="L4242" s="61"/>
      <c r="M4242" s="61"/>
      <c r="N4242" s="61"/>
      <c r="O4242" s="61"/>
      <c r="P4242" s="61"/>
      <c r="Q4242" s="61"/>
      <c r="R4242" s="61"/>
      <c r="S4242" s="61"/>
      <c r="T4242" s="61"/>
      <c r="U4242" s="61"/>
      <c r="V4242" s="61"/>
      <c r="W4242" s="61"/>
      <c r="X4242" s="61"/>
      <c r="Y4242" s="61"/>
      <c r="Z4242" s="61"/>
      <c r="AA4242" s="61"/>
      <c r="AB4242" s="61"/>
      <c r="AC4242" s="61"/>
      <c r="AD4242" s="61"/>
      <c r="AE4242" s="61"/>
      <c r="AF4242" s="61"/>
      <c r="AG4242" s="61"/>
      <c r="AH4242" s="61"/>
      <c r="AI4242" s="61"/>
      <c r="AJ4242" s="61"/>
      <c r="AK4242" s="61"/>
      <c r="AL4242" s="61"/>
      <c r="AM4242" s="61"/>
      <c r="AN4242" s="61"/>
      <c r="AO4242" s="61"/>
      <c r="AP4242" s="62"/>
      <c r="AQ4242" s="61"/>
      <c r="AR4242" s="61"/>
      <c r="AS4242" s="61"/>
      <c r="AT4242" s="61"/>
      <c r="AU4242" s="61"/>
      <c r="AV4242" s="61"/>
      <c r="AW4242" s="60"/>
    </row>
    <row r="4243" s="59" customFormat="1" customHeight="1" spans="1:49">
      <c r="A4243" s="60"/>
      <c r="B4243" s="60"/>
      <c r="C4243" s="60"/>
      <c r="D4243" s="60"/>
      <c r="H4243" s="61"/>
      <c r="I4243" s="61"/>
      <c r="J4243" s="61"/>
      <c r="K4243" s="61"/>
      <c r="L4243" s="61"/>
      <c r="M4243" s="61"/>
      <c r="N4243" s="61"/>
      <c r="O4243" s="61"/>
      <c r="P4243" s="61"/>
      <c r="Q4243" s="61"/>
      <c r="R4243" s="61"/>
      <c r="S4243" s="61"/>
      <c r="T4243" s="61"/>
      <c r="U4243" s="61"/>
      <c r="V4243" s="61"/>
      <c r="W4243" s="61"/>
      <c r="X4243" s="61"/>
      <c r="Y4243" s="61"/>
      <c r="Z4243" s="61"/>
      <c r="AA4243" s="61"/>
      <c r="AB4243" s="61"/>
      <c r="AC4243" s="61"/>
      <c r="AD4243" s="61"/>
      <c r="AE4243" s="61"/>
      <c r="AF4243" s="61"/>
      <c r="AG4243" s="61"/>
      <c r="AH4243" s="61"/>
      <c r="AI4243" s="61"/>
      <c r="AJ4243" s="61"/>
      <c r="AK4243" s="61"/>
      <c r="AL4243" s="61"/>
      <c r="AM4243" s="61"/>
      <c r="AN4243" s="61"/>
      <c r="AO4243" s="61"/>
      <c r="AP4243" s="62"/>
      <c r="AQ4243" s="61"/>
      <c r="AR4243" s="61"/>
      <c r="AS4243" s="61"/>
      <c r="AT4243" s="61"/>
      <c r="AU4243" s="61"/>
      <c r="AV4243" s="61"/>
      <c r="AW4243" s="60"/>
    </row>
    <row r="4244" s="59" customFormat="1" customHeight="1" spans="1:49">
      <c r="A4244" s="60"/>
      <c r="B4244" s="60"/>
      <c r="C4244" s="60"/>
      <c r="D4244" s="60"/>
      <c r="H4244" s="61"/>
      <c r="I4244" s="61"/>
      <c r="J4244" s="61"/>
      <c r="K4244" s="61"/>
      <c r="L4244" s="61"/>
      <c r="M4244" s="61"/>
      <c r="N4244" s="61"/>
      <c r="O4244" s="61"/>
      <c r="P4244" s="61"/>
      <c r="Q4244" s="61"/>
      <c r="R4244" s="61"/>
      <c r="S4244" s="61"/>
      <c r="T4244" s="61"/>
      <c r="U4244" s="61"/>
      <c r="V4244" s="61"/>
      <c r="W4244" s="61"/>
      <c r="X4244" s="61"/>
      <c r="Y4244" s="61"/>
      <c r="Z4244" s="61"/>
      <c r="AA4244" s="61"/>
      <c r="AB4244" s="61"/>
      <c r="AC4244" s="61"/>
      <c r="AD4244" s="61"/>
      <c r="AE4244" s="61"/>
      <c r="AF4244" s="61"/>
      <c r="AG4244" s="61"/>
      <c r="AH4244" s="61"/>
      <c r="AI4244" s="61"/>
      <c r="AJ4244" s="61"/>
      <c r="AK4244" s="61"/>
      <c r="AL4244" s="61"/>
      <c r="AM4244" s="61"/>
      <c r="AN4244" s="61"/>
      <c r="AO4244" s="61"/>
      <c r="AP4244" s="62"/>
      <c r="AQ4244" s="61"/>
      <c r="AR4244" s="61"/>
      <c r="AS4244" s="61"/>
      <c r="AT4244" s="61"/>
      <c r="AU4244" s="61"/>
      <c r="AV4244" s="61"/>
      <c r="AW4244" s="60"/>
    </row>
    <row r="4245" s="59" customFormat="1" customHeight="1" spans="1:49">
      <c r="A4245" s="60"/>
      <c r="B4245" s="60"/>
      <c r="C4245" s="60"/>
      <c r="D4245" s="60"/>
      <c r="H4245" s="61"/>
      <c r="I4245" s="61"/>
      <c r="J4245" s="61"/>
      <c r="K4245" s="61"/>
      <c r="L4245" s="61"/>
      <c r="M4245" s="61"/>
      <c r="N4245" s="61"/>
      <c r="O4245" s="61"/>
      <c r="P4245" s="61"/>
      <c r="Q4245" s="61"/>
      <c r="R4245" s="61"/>
      <c r="S4245" s="61"/>
      <c r="T4245" s="61"/>
      <c r="U4245" s="61"/>
      <c r="V4245" s="61"/>
      <c r="W4245" s="61"/>
      <c r="X4245" s="61"/>
      <c r="Y4245" s="61"/>
      <c r="Z4245" s="61"/>
      <c r="AA4245" s="61"/>
      <c r="AB4245" s="61"/>
      <c r="AC4245" s="61"/>
      <c r="AD4245" s="61"/>
      <c r="AE4245" s="61"/>
      <c r="AF4245" s="61"/>
      <c r="AG4245" s="61"/>
      <c r="AH4245" s="61"/>
      <c r="AI4245" s="61"/>
      <c r="AJ4245" s="61"/>
      <c r="AK4245" s="61"/>
      <c r="AL4245" s="61"/>
      <c r="AM4245" s="61"/>
      <c r="AN4245" s="61"/>
      <c r="AO4245" s="61"/>
      <c r="AP4245" s="62"/>
      <c r="AQ4245" s="61"/>
      <c r="AR4245" s="61"/>
      <c r="AS4245" s="61"/>
      <c r="AT4245" s="61"/>
      <c r="AU4245" s="61"/>
      <c r="AV4245" s="61"/>
      <c r="AW4245" s="60"/>
    </row>
    <row r="4246" s="59" customFormat="1" customHeight="1" spans="1:49">
      <c r="A4246" s="60"/>
      <c r="B4246" s="60"/>
      <c r="C4246" s="60"/>
      <c r="D4246" s="60"/>
      <c r="H4246" s="61"/>
      <c r="I4246" s="61"/>
      <c r="J4246" s="61"/>
      <c r="K4246" s="61"/>
      <c r="L4246" s="61"/>
      <c r="M4246" s="61"/>
      <c r="N4246" s="61"/>
      <c r="O4246" s="61"/>
      <c r="P4246" s="61"/>
      <c r="Q4246" s="61"/>
      <c r="R4246" s="61"/>
      <c r="S4246" s="61"/>
      <c r="T4246" s="61"/>
      <c r="U4246" s="61"/>
      <c r="V4246" s="61"/>
      <c r="W4246" s="61"/>
      <c r="X4246" s="61"/>
      <c r="Y4246" s="61"/>
      <c r="Z4246" s="61"/>
      <c r="AA4246" s="61"/>
      <c r="AB4246" s="61"/>
      <c r="AC4246" s="61"/>
      <c r="AD4246" s="61"/>
      <c r="AE4246" s="61"/>
      <c r="AF4246" s="61"/>
      <c r="AG4246" s="61"/>
      <c r="AH4246" s="61"/>
      <c r="AI4246" s="61"/>
      <c r="AJ4246" s="61"/>
      <c r="AK4246" s="61"/>
      <c r="AL4246" s="61"/>
      <c r="AM4246" s="61"/>
      <c r="AN4246" s="61"/>
      <c r="AO4246" s="61"/>
      <c r="AP4246" s="62"/>
      <c r="AQ4246" s="61"/>
      <c r="AR4246" s="61"/>
      <c r="AS4246" s="61"/>
      <c r="AT4246" s="61"/>
      <c r="AU4246" s="61"/>
      <c r="AV4246" s="61"/>
      <c r="AW4246" s="60"/>
    </row>
    <row r="4247" s="59" customFormat="1" customHeight="1" spans="1:49">
      <c r="A4247" s="60"/>
      <c r="B4247" s="60"/>
      <c r="C4247" s="60"/>
      <c r="D4247" s="60"/>
      <c r="H4247" s="61"/>
      <c r="I4247" s="61"/>
      <c r="J4247" s="61"/>
      <c r="K4247" s="61"/>
      <c r="L4247" s="61"/>
      <c r="M4247" s="61"/>
      <c r="N4247" s="61"/>
      <c r="O4247" s="61"/>
      <c r="P4247" s="61"/>
      <c r="Q4247" s="61"/>
      <c r="R4247" s="61"/>
      <c r="S4247" s="61"/>
      <c r="T4247" s="61"/>
      <c r="U4247" s="61"/>
      <c r="V4247" s="61"/>
      <c r="W4247" s="61"/>
      <c r="X4247" s="61"/>
      <c r="Y4247" s="61"/>
      <c r="Z4247" s="61"/>
      <c r="AA4247" s="61"/>
      <c r="AB4247" s="61"/>
      <c r="AC4247" s="61"/>
      <c r="AD4247" s="61"/>
      <c r="AE4247" s="61"/>
      <c r="AF4247" s="61"/>
      <c r="AG4247" s="61"/>
      <c r="AH4247" s="61"/>
      <c r="AI4247" s="61"/>
      <c r="AJ4247" s="61"/>
      <c r="AK4247" s="61"/>
      <c r="AL4247" s="61"/>
      <c r="AM4247" s="61"/>
      <c r="AN4247" s="61"/>
      <c r="AO4247" s="61"/>
      <c r="AP4247" s="62"/>
      <c r="AQ4247" s="61"/>
      <c r="AR4247" s="61"/>
      <c r="AS4247" s="61"/>
      <c r="AT4247" s="61"/>
      <c r="AU4247" s="61"/>
      <c r="AV4247" s="61"/>
      <c r="AW4247" s="60"/>
    </row>
    <row r="4248" s="59" customFormat="1" customHeight="1" spans="1:49">
      <c r="A4248" s="60"/>
      <c r="B4248" s="60"/>
      <c r="C4248" s="60"/>
      <c r="D4248" s="60"/>
      <c r="H4248" s="61"/>
      <c r="I4248" s="61"/>
      <c r="J4248" s="61"/>
      <c r="K4248" s="61"/>
      <c r="L4248" s="61"/>
      <c r="M4248" s="61"/>
      <c r="N4248" s="61"/>
      <c r="O4248" s="61"/>
      <c r="P4248" s="61"/>
      <c r="Q4248" s="61"/>
      <c r="R4248" s="61"/>
      <c r="S4248" s="61"/>
      <c r="T4248" s="61"/>
      <c r="U4248" s="61"/>
      <c r="V4248" s="61"/>
      <c r="W4248" s="61"/>
      <c r="X4248" s="61"/>
      <c r="Y4248" s="61"/>
      <c r="Z4248" s="61"/>
      <c r="AA4248" s="61"/>
      <c r="AB4248" s="61"/>
      <c r="AC4248" s="61"/>
      <c r="AD4248" s="61"/>
      <c r="AE4248" s="61"/>
      <c r="AF4248" s="61"/>
      <c r="AG4248" s="61"/>
      <c r="AH4248" s="61"/>
      <c r="AI4248" s="61"/>
      <c r="AJ4248" s="61"/>
      <c r="AK4248" s="61"/>
      <c r="AL4248" s="61"/>
      <c r="AM4248" s="61"/>
      <c r="AN4248" s="61"/>
      <c r="AO4248" s="61"/>
      <c r="AP4248" s="62"/>
      <c r="AQ4248" s="61"/>
      <c r="AR4248" s="61"/>
      <c r="AS4248" s="61"/>
      <c r="AT4248" s="61"/>
      <c r="AU4248" s="61"/>
      <c r="AV4248" s="61"/>
      <c r="AW4248" s="60"/>
    </row>
    <row r="4249" s="59" customFormat="1" customHeight="1" spans="1:49">
      <c r="A4249" s="60"/>
      <c r="B4249" s="60"/>
      <c r="C4249" s="60"/>
      <c r="D4249" s="60"/>
      <c r="H4249" s="61"/>
      <c r="I4249" s="61"/>
      <c r="J4249" s="61"/>
      <c r="K4249" s="61"/>
      <c r="L4249" s="61"/>
      <c r="M4249" s="61"/>
      <c r="N4249" s="61"/>
      <c r="O4249" s="61"/>
      <c r="P4249" s="61"/>
      <c r="Q4249" s="61"/>
      <c r="R4249" s="61"/>
      <c r="S4249" s="61"/>
      <c r="T4249" s="61"/>
      <c r="U4249" s="61"/>
      <c r="V4249" s="61"/>
      <c r="W4249" s="61"/>
      <c r="X4249" s="61"/>
      <c r="Y4249" s="61"/>
      <c r="Z4249" s="61"/>
      <c r="AA4249" s="61"/>
      <c r="AB4249" s="61"/>
      <c r="AC4249" s="61"/>
      <c r="AD4249" s="61"/>
      <c r="AE4249" s="61"/>
      <c r="AF4249" s="61"/>
      <c r="AG4249" s="61"/>
      <c r="AH4249" s="61"/>
      <c r="AI4249" s="61"/>
      <c r="AJ4249" s="61"/>
      <c r="AK4249" s="61"/>
      <c r="AL4249" s="61"/>
      <c r="AM4249" s="61"/>
      <c r="AN4249" s="61"/>
      <c r="AO4249" s="61"/>
      <c r="AP4249" s="62"/>
      <c r="AQ4249" s="61"/>
      <c r="AR4249" s="61"/>
      <c r="AS4249" s="61"/>
      <c r="AT4249" s="61"/>
      <c r="AU4249" s="61"/>
      <c r="AV4249" s="61"/>
      <c r="AW4249" s="60"/>
    </row>
    <row r="4250" s="59" customFormat="1" customHeight="1" spans="1:49">
      <c r="A4250" s="60"/>
      <c r="B4250" s="60"/>
      <c r="C4250" s="60"/>
      <c r="D4250" s="60"/>
      <c r="H4250" s="61"/>
      <c r="I4250" s="61"/>
      <c r="J4250" s="61"/>
      <c r="K4250" s="61"/>
      <c r="L4250" s="61"/>
      <c r="M4250" s="61"/>
      <c r="N4250" s="61"/>
      <c r="O4250" s="61"/>
      <c r="P4250" s="61"/>
      <c r="Q4250" s="61"/>
      <c r="R4250" s="61"/>
      <c r="S4250" s="61"/>
      <c r="T4250" s="61"/>
      <c r="U4250" s="61"/>
      <c r="V4250" s="61"/>
      <c r="W4250" s="61"/>
      <c r="X4250" s="61"/>
      <c r="Y4250" s="61"/>
      <c r="Z4250" s="61"/>
      <c r="AA4250" s="61"/>
      <c r="AB4250" s="61"/>
      <c r="AC4250" s="61"/>
      <c r="AD4250" s="61"/>
      <c r="AE4250" s="61"/>
      <c r="AF4250" s="61"/>
      <c r="AG4250" s="61"/>
      <c r="AH4250" s="61"/>
      <c r="AI4250" s="61"/>
      <c r="AJ4250" s="61"/>
      <c r="AK4250" s="61"/>
      <c r="AL4250" s="61"/>
      <c r="AM4250" s="61"/>
      <c r="AN4250" s="61"/>
      <c r="AO4250" s="61"/>
      <c r="AP4250" s="62"/>
      <c r="AQ4250" s="61"/>
      <c r="AR4250" s="61"/>
      <c r="AS4250" s="61"/>
      <c r="AT4250" s="61"/>
      <c r="AU4250" s="61"/>
      <c r="AV4250" s="61"/>
      <c r="AW4250" s="60"/>
    </row>
    <row r="4251" s="59" customFormat="1" customHeight="1" spans="1:49">
      <c r="A4251" s="60"/>
      <c r="B4251" s="60"/>
      <c r="C4251" s="60"/>
      <c r="D4251" s="60"/>
      <c r="H4251" s="61"/>
      <c r="I4251" s="61"/>
      <c r="J4251" s="61"/>
      <c r="K4251" s="61"/>
      <c r="L4251" s="61"/>
      <c r="M4251" s="61"/>
      <c r="N4251" s="61"/>
      <c r="O4251" s="61"/>
      <c r="P4251" s="61"/>
      <c r="Q4251" s="61"/>
      <c r="R4251" s="61"/>
      <c r="S4251" s="61"/>
      <c r="T4251" s="61"/>
      <c r="U4251" s="61"/>
      <c r="V4251" s="61"/>
      <c r="W4251" s="61"/>
      <c r="X4251" s="61"/>
      <c r="Y4251" s="61"/>
      <c r="Z4251" s="61"/>
      <c r="AA4251" s="61"/>
      <c r="AB4251" s="61"/>
      <c r="AC4251" s="61"/>
      <c r="AD4251" s="61"/>
      <c r="AE4251" s="61"/>
      <c r="AF4251" s="61"/>
      <c r="AG4251" s="61"/>
      <c r="AH4251" s="61"/>
      <c r="AI4251" s="61"/>
      <c r="AJ4251" s="61"/>
      <c r="AK4251" s="61"/>
      <c r="AL4251" s="61"/>
      <c r="AM4251" s="61"/>
      <c r="AN4251" s="61"/>
      <c r="AO4251" s="61"/>
      <c r="AP4251" s="62"/>
      <c r="AQ4251" s="61"/>
      <c r="AR4251" s="61"/>
      <c r="AS4251" s="61"/>
      <c r="AT4251" s="61"/>
      <c r="AU4251" s="61"/>
      <c r="AV4251" s="61"/>
      <c r="AW4251" s="60"/>
    </row>
    <row r="4252" s="59" customFormat="1" customHeight="1" spans="1:49">
      <c r="A4252" s="60"/>
      <c r="B4252" s="60"/>
      <c r="C4252" s="60"/>
      <c r="D4252" s="60"/>
      <c r="H4252" s="61"/>
      <c r="I4252" s="61"/>
      <c r="J4252" s="61"/>
      <c r="K4252" s="61"/>
      <c r="L4252" s="61"/>
      <c r="M4252" s="61"/>
      <c r="N4252" s="61"/>
      <c r="O4252" s="61"/>
      <c r="P4252" s="61"/>
      <c r="Q4252" s="61"/>
      <c r="R4252" s="61"/>
      <c r="S4252" s="61"/>
      <c r="T4252" s="61"/>
      <c r="U4252" s="61"/>
      <c r="V4252" s="61"/>
      <c r="W4252" s="61"/>
      <c r="X4252" s="61"/>
      <c r="Y4252" s="61"/>
      <c r="Z4252" s="61"/>
      <c r="AA4252" s="61"/>
      <c r="AB4252" s="61"/>
      <c r="AC4252" s="61"/>
      <c r="AD4252" s="61"/>
      <c r="AE4252" s="61"/>
      <c r="AF4252" s="61"/>
      <c r="AG4252" s="61"/>
      <c r="AH4252" s="61"/>
      <c r="AI4252" s="61"/>
      <c r="AJ4252" s="61"/>
      <c r="AK4252" s="61"/>
      <c r="AL4252" s="61"/>
      <c r="AM4252" s="61"/>
      <c r="AN4252" s="61"/>
      <c r="AO4252" s="61"/>
      <c r="AP4252" s="62"/>
      <c r="AQ4252" s="61"/>
      <c r="AR4252" s="61"/>
      <c r="AS4252" s="61"/>
      <c r="AT4252" s="61"/>
      <c r="AU4252" s="61"/>
      <c r="AV4252" s="61"/>
      <c r="AW4252" s="60"/>
    </row>
    <row r="4253" s="59" customFormat="1" customHeight="1" spans="1:49">
      <c r="A4253" s="60"/>
      <c r="B4253" s="60"/>
      <c r="C4253" s="60"/>
      <c r="D4253" s="60"/>
      <c r="H4253" s="61"/>
      <c r="I4253" s="61"/>
      <c r="J4253" s="61"/>
      <c r="K4253" s="61"/>
      <c r="L4253" s="61"/>
      <c r="M4253" s="61"/>
      <c r="N4253" s="61"/>
      <c r="O4253" s="61"/>
      <c r="P4253" s="61"/>
      <c r="Q4253" s="61"/>
      <c r="R4253" s="61"/>
      <c r="S4253" s="61"/>
      <c r="T4253" s="61"/>
      <c r="U4253" s="61"/>
      <c r="V4253" s="61"/>
      <c r="W4253" s="61"/>
      <c r="X4253" s="61"/>
      <c r="Y4253" s="61"/>
      <c r="Z4253" s="61"/>
      <c r="AA4253" s="61"/>
      <c r="AB4253" s="61"/>
      <c r="AC4253" s="61"/>
      <c r="AD4253" s="61"/>
      <c r="AE4253" s="61"/>
      <c r="AF4253" s="61"/>
      <c r="AG4253" s="61"/>
      <c r="AH4253" s="61"/>
      <c r="AI4253" s="61"/>
      <c r="AJ4253" s="61"/>
      <c r="AK4253" s="61"/>
      <c r="AL4253" s="61"/>
      <c r="AM4253" s="61"/>
      <c r="AN4253" s="61"/>
      <c r="AO4253" s="61"/>
      <c r="AP4253" s="62"/>
      <c r="AQ4253" s="61"/>
      <c r="AR4253" s="61"/>
      <c r="AS4253" s="61"/>
      <c r="AT4253" s="61"/>
      <c r="AU4253" s="61"/>
      <c r="AV4253" s="61"/>
      <c r="AW4253" s="60"/>
    </row>
    <row r="4254" s="59" customFormat="1" customHeight="1" spans="1:49">
      <c r="A4254" s="60"/>
      <c r="B4254" s="60"/>
      <c r="C4254" s="60"/>
      <c r="D4254" s="60"/>
      <c r="H4254" s="61"/>
      <c r="I4254" s="61"/>
      <c r="J4254" s="61"/>
      <c r="K4254" s="61"/>
      <c r="L4254" s="61"/>
      <c r="M4254" s="61"/>
      <c r="N4254" s="61"/>
      <c r="O4254" s="61"/>
      <c r="P4254" s="61"/>
      <c r="Q4254" s="61"/>
      <c r="R4254" s="61"/>
      <c r="S4254" s="61"/>
      <c r="T4254" s="61"/>
      <c r="U4254" s="61"/>
      <c r="V4254" s="61"/>
      <c r="W4254" s="61"/>
      <c r="X4254" s="61"/>
      <c r="Y4254" s="61"/>
      <c r="Z4254" s="61"/>
      <c r="AA4254" s="61"/>
      <c r="AB4254" s="61"/>
      <c r="AC4254" s="61"/>
      <c r="AD4254" s="61"/>
      <c r="AE4254" s="61"/>
      <c r="AF4254" s="61"/>
      <c r="AG4254" s="61"/>
      <c r="AH4254" s="61"/>
      <c r="AI4254" s="61"/>
      <c r="AJ4254" s="61"/>
      <c r="AK4254" s="61"/>
      <c r="AL4254" s="61"/>
      <c r="AM4254" s="61"/>
      <c r="AN4254" s="61"/>
      <c r="AO4254" s="61"/>
      <c r="AP4254" s="62"/>
      <c r="AQ4254" s="61"/>
      <c r="AR4254" s="61"/>
      <c r="AS4254" s="61"/>
      <c r="AT4254" s="61"/>
      <c r="AU4254" s="61"/>
      <c r="AV4254" s="61"/>
      <c r="AW4254" s="60"/>
    </row>
    <row r="4255" s="59" customFormat="1" customHeight="1" spans="1:49">
      <c r="A4255" s="60"/>
      <c r="B4255" s="60"/>
      <c r="C4255" s="60"/>
      <c r="D4255" s="60"/>
      <c r="H4255" s="61"/>
      <c r="I4255" s="61"/>
      <c r="J4255" s="61"/>
      <c r="K4255" s="61"/>
      <c r="L4255" s="61"/>
      <c r="M4255" s="61"/>
      <c r="N4255" s="61"/>
      <c r="O4255" s="61"/>
      <c r="P4255" s="61"/>
      <c r="Q4255" s="61"/>
      <c r="R4255" s="61"/>
      <c r="S4255" s="61"/>
      <c r="T4255" s="61"/>
      <c r="U4255" s="61"/>
      <c r="V4255" s="61"/>
      <c r="W4255" s="61"/>
      <c r="X4255" s="61"/>
      <c r="Y4255" s="61"/>
      <c r="Z4255" s="61"/>
      <c r="AA4255" s="61"/>
      <c r="AB4255" s="61"/>
      <c r="AC4255" s="61"/>
      <c r="AD4255" s="61"/>
      <c r="AE4255" s="61"/>
      <c r="AF4255" s="61"/>
      <c r="AG4255" s="61"/>
      <c r="AH4255" s="61"/>
      <c r="AI4255" s="61"/>
      <c r="AJ4255" s="61"/>
      <c r="AK4255" s="61"/>
      <c r="AL4255" s="61"/>
      <c r="AM4255" s="61"/>
      <c r="AN4255" s="61"/>
      <c r="AO4255" s="61"/>
      <c r="AP4255" s="62"/>
      <c r="AQ4255" s="61"/>
      <c r="AR4255" s="61"/>
      <c r="AS4255" s="61"/>
      <c r="AT4255" s="61"/>
      <c r="AU4255" s="61"/>
      <c r="AV4255" s="61"/>
      <c r="AW4255" s="60"/>
    </row>
    <row r="4256" s="59" customFormat="1" customHeight="1" spans="1:49">
      <c r="A4256" s="60"/>
      <c r="B4256" s="60"/>
      <c r="C4256" s="60"/>
      <c r="D4256" s="60"/>
      <c r="H4256" s="61"/>
      <c r="I4256" s="61"/>
      <c r="J4256" s="61"/>
      <c r="K4256" s="61"/>
      <c r="L4256" s="61"/>
      <c r="M4256" s="61"/>
      <c r="N4256" s="61"/>
      <c r="O4256" s="61"/>
      <c r="P4256" s="61"/>
      <c r="Q4256" s="61"/>
      <c r="R4256" s="61"/>
      <c r="S4256" s="61"/>
      <c r="T4256" s="61"/>
      <c r="U4256" s="61"/>
      <c r="V4256" s="61"/>
      <c r="W4256" s="61"/>
      <c r="X4256" s="61"/>
      <c r="Y4256" s="61"/>
      <c r="Z4256" s="61"/>
      <c r="AA4256" s="61"/>
      <c r="AB4256" s="61"/>
      <c r="AC4256" s="61"/>
      <c r="AD4256" s="61"/>
      <c r="AE4256" s="61"/>
      <c r="AF4256" s="61"/>
      <c r="AG4256" s="61"/>
      <c r="AH4256" s="61"/>
      <c r="AI4256" s="61"/>
      <c r="AJ4256" s="61"/>
      <c r="AK4256" s="61"/>
      <c r="AL4256" s="61"/>
      <c r="AM4256" s="61"/>
      <c r="AN4256" s="61"/>
      <c r="AO4256" s="61"/>
      <c r="AP4256" s="62"/>
      <c r="AQ4256" s="61"/>
      <c r="AR4256" s="61"/>
      <c r="AS4256" s="61"/>
      <c r="AT4256" s="61"/>
      <c r="AU4256" s="61"/>
      <c r="AV4256" s="61"/>
      <c r="AW4256" s="60"/>
    </row>
    <row r="4257" s="59" customFormat="1" customHeight="1" spans="1:49">
      <c r="A4257" s="60"/>
      <c r="B4257" s="60"/>
      <c r="C4257" s="60"/>
      <c r="D4257" s="60"/>
      <c r="H4257" s="61"/>
      <c r="I4257" s="61"/>
      <c r="J4257" s="61"/>
      <c r="K4257" s="61"/>
      <c r="L4257" s="61"/>
      <c r="M4257" s="61"/>
      <c r="N4257" s="61"/>
      <c r="O4257" s="61"/>
      <c r="P4257" s="61"/>
      <c r="Q4257" s="61"/>
      <c r="R4257" s="61"/>
      <c r="S4257" s="61"/>
      <c r="T4257" s="61"/>
      <c r="U4257" s="61"/>
      <c r="V4257" s="61"/>
      <c r="W4257" s="61"/>
      <c r="X4257" s="61"/>
      <c r="Y4257" s="61"/>
      <c r="Z4257" s="61"/>
      <c r="AA4257" s="61"/>
      <c r="AB4257" s="61"/>
      <c r="AC4257" s="61"/>
      <c r="AD4257" s="61"/>
      <c r="AE4257" s="61"/>
      <c r="AF4257" s="61"/>
      <c r="AG4257" s="61"/>
      <c r="AH4257" s="61"/>
      <c r="AI4257" s="61"/>
      <c r="AJ4257" s="61"/>
      <c r="AK4257" s="61"/>
      <c r="AL4257" s="61"/>
      <c r="AM4257" s="61"/>
      <c r="AN4257" s="61"/>
      <c r="AO4257" s="61"/>
      <c r="AP4257" s="62"/>
      <c r="AQ4257" s="61"/>
      <c r="AR4257" s="61"/>
      <c r="AS4257" s="61"/>
      <c r="AT4257" s="61"/>
      <c r="AU4257" s="61"/>
      <c r="AV4257" s="61"/>
      <c r="AW4257" s="60"/>
    </row>
    <row r="4258" s="59" customFormat="1" customHeight="1" spans="1:49">
      <c r="A4258" s="60"/>
      <c r="B4258" s="60"/>
      <c r="C4258" s="60"/>
      <c r="D4258" s="60"/>
      <c r="H4258" s="61"/>
      <c r="I4258" s="61"/>
      <c r="J4258" s="61"/>
      <c r="K4258" s="61"/>
      <c r="L4258" s="61"/>
      <c r="M4258" s="61"/>
      <c r="N4258" s="61"/>
      <c r="O4258" s="61"/>
      <c r="P4258" s="61"/>
      <c r="Q4258" s="61"/>
      <c r="R4258" s="61"/>
      <c r="S4258" s="61"/>
      <c r="T4258" s="61"/>
      <c r="U4258" s="61"/>
      <c r="V4258" s="61"/>
      <c r="W4258" s="61"/>
      <c r="X4258" s="61"/>
      <c r="Y4258" s="61"/>
      <c r="Z4258" s="61"/>
      <c r="AA4258" s="61"/>
      <c r="AB4258" s="61"/>
      <c r="AC4258" s="61"/>
      <c r="AD4258" s="61"/>
      <c r="AE4258" s="61"/>
      <c r="AF4258" s="61"/>
      <c r="AG4258" s="61"/>
      <c r="AH4258" s="61"/>
      <c r="AI4258" s="61"/>
      <c r="AJ4258" s="61"/>
      <c r="AK4258" s="61"/>
      <c r="AL4258" s="61"/>
      <c r="AM4258" s="61"/>
      <c r="AN4258" s="61"/>
      <c r="AO4258" s="61"/>
      <c r="AP4258" s="62"/>
      <c r="AQ4258" s="61"/>
      <c r="AR4258" s="61"/>
      <c r="AS4258" s="61"/>
      <c r="AT4258" s="61"/>
      <c r="AU4258" s="61"/>
      <c r="AV4258" s="61"/>
      <c r="AW4258" s="60"/>
    </row>
    <row r="4259" s="59" customFormat="1" customHeight="1" spans="1:49">
      <c r="A4259" s="60"/>
      <c r="B4259" s="60"/>
      <c r="C4259" s="60"/>
      <c r="D4259" s="60"/>
      <c r="H4259" s="61"/>
      <c r="I4259" s="61"/>
      <c r="J4259" s="61"/>
      <c r="K4259" s="61"/>
      <c r="L4259" s="61"/>
      <c r="M4259" s="61"/>
      <c r="N4259" s="61"/>
      <c r="O4259" s="61"/>
      <c r="P4259" s="61"/>
      <c r="Q4259" s="61"/>
      <c r="R4259" s="61"/>
      <c r="S4259" s="61"/>
      <c r="T4259" s="61"/>
      <c r="U4259" s="61"/>
      <c r="V4259" s="61"/>
      <c r="W4259" s="61"/>
      <c r="X4259" s="61"/>
      <c r="Y4259" s="61"/>
      <c r="Z4259" s="61"/>
      <c r="AA4259" s="61"/>
      <c r="AB4259" s="61"/>
      <c r="AC4259" s="61"/>
      <c r="AD4259" s="61"/>
      <c r="AE4259" s="61"/>
      <c r="AF4259" s="61"/>
      <c r="AG4259" s="61"/>
      <c r="AH4259" s="61"/>
      <c r="AI4259" s="61"/>
      <c r="AJ4259" s="61"/>
      <c r="AK4259" s="61"/>
      <c r="AL4259" s="61"/>
      <c r="AM4259" s="61"/>
      <c r="AN4259" s="61"/>
      <c r="AO4259" s="61"/>
      <c r="AP4259" s="62"/>
      <c r="AQ4259" s="61"/>
      <c r="AR4259" s="61"/>
      <c r="AS4259" s="61"/>
      <c r="AT4259" s="61"/>
      <c r="AU4259" s="61"/>
      <c r="AV4259" s="61"/>
      <c r="AW4259" s="60"/>
    </row>
    <row r="4260" s="59" customFormat="1" customHeight="1" spans="1:49">
      <c r="A4260" s="60"/>
      <c r="B4260" s="60"/>
      <c r="C4260" s="60"/>
      <c r="D4260" s="60"/>
      <c r="H4260" s="61"/>
      <c r="I4260" s="61"/>
      <c r="J4260" s="61"/>
      <c r="K4260" s="61"/>
      <c r="L4260" s="61"/>
      <c r="M4260" s="61"/>
      <c r="N4260" s="61"/>
      <c r="O4260" s="61"/>
      <c r="P4260" s="61"/>
      <c r="Q4260" s="61"/>
      <c r="R4260" s="61"/>
      <c r="S4260" s="61"/>
      <c r="T4260" s="61"/>
      <c r="U4260" s="61"/>
      <c r="V4260" s="61"/>
      <c r="W4260" s="61"/>
      <c r="X4260" s="61"/>
      <c r="Y4260" s="61"/>
      <c r="Z4260" s="61"/>
      <c r="AA4260" s="61"/>
      <c r="AB4260" s="61"/>
      <c r="AC4260" s="61"/>
      <c r="AD4260" s="61"/>
      <c r="AE4260" s="61"/>
      <c r="AF4260" s="61"/>
      <c r="AG4260" s="61"/>
      <c r="AH4260" s="61"/>
      <c r="AI4260" s="61"/>
      <c r="AJ4260" s="61"/>
      <c r="AK4260" s="61"/>
      <c r="AL4260" s="61"/>
      <c r="AM4260" s="61"/>
      <c r="AN4260" s="61"/>
      <c r="AO4260" s="61"/>
      <c r="AP4260" s="62"/>
      <c r="AQ4260" s="61"/>
      <c r="AR4260" s="61"/>
      <c r="AS4260" s="61"/>
      <c r="AT4260" s="61"/>
      <c r="AU4260" s="61"/>
      <c r="AV4260" s="61"/>
      <c r="AW4260" s="60"/>
    </row>
    <row r="4261" s="59" customFormat="1" customHeight="1" spans="1:49">
      <c r="A4261" s="60"/>
      <c r="B4261" s="60"/>
      <c r="C4261" s="60"/>
      <c r="D4261" s="60"/>
      <c r="H4261" s="61"/>
      <c r="I4261" s="61"/>
      <c r="J4261" s="61"/>
      <c r="K4261" s="61"/>
      <c r="L4261" s="61"/>
      <c r="M4261" s="61"/>
      <c r="N4261" s="61"/>
      <c r="O4261" s="61"/>
      <c r="P4261" s="61"/>
      <c r="Q4261" s="61"/>
      <c r="R4261" s="61"/>
      <c r="S4261" s="61"/>
      <c r="T4261" s="61"/>
      <c r="U4261" s="61"/>
      <c r="V4261" s="61"/>
      <c r="W4261" s="61"/>
      <c r="X4261" s="61"/>
      <c r="Y4261" s="61"/>
      <c r="Z4261" s="61"/>
      <c r="AA4261" s="61"/>
      <c r="AB4261" s="61"/>
      <c r="AC4261" s="61"/>
      <c r="AD4261" s="61"/>
      <c r="AE4261" s="61"/>
      <c r="AF4261" s="61"/>
      <c r="AG4261" s="61"/>
      <c r="AH4261" s="61"/>
      <c r="AI4261" s="61"/>
      <c r="AJ4261" s="61"/>
      <c r="AK4261" s="61"/>
      <c r="AL4261" s="61"/>
      <c r="AM4261" s="61"/>
      <c r="AN4261" s="61"/>
      <c r="AO4261" s="61"/>
      <c r="AP4261" s="62"/>
      <c r="AQ4261" s="61"/>
      <c r="AR4261" s="61"/>
      <c r="AS4261" s="61"/>
      <c r="AT4261" s="61"/>
      <c r="AU4261" s="61"/>
      <c r="AV4261" s="61"/>
      <c r="AW4261" s="60"/>
    </row>
    <row r="4262" s="59" customFormat="1" customHeight="1" spans="1:49">
      <c r="A4262" s="60"/>
      <c r="B4262" s="60"/>
      <c r="C4262" s="60"/>
      <c r="D4262" s="60"/>
      <c r="H4262" s="61"/>
      <c r="I4262" s="61"/>
      <c r="J4262" s="61"/>
      <c r="K4262" s="61"/>
      <c r="L4262" s="61"/>
      <c r="M4262" s="61"/>
      <c r="N4262" s="61"/>
      <c r="O4262" s="61"/>
      <c r="P4262" s="61"/>
      <c r="Q4262" s="61"/>
      <c r="R4262" s="61"/>
      <c r="S4262" s="61"/>
      <c r="T4262" s="61"/>
      <c r="U4262" s="61"/>
      <c r="V4262" s="61"/>
      <c r="W4262" s="61"/>
      <c r="X4262" s="61"/>
      <c r="Y4262" s="61"/>
      <c r="Z4262" s="61"/>
      <c r="AA4262" s="61"/>
      <c r="AB4262" s="61"/>
      <c r="AC4262" s="61"/>
      <c r="AD4262" s="61"/>
      <c r="AE4262" s="61"/>
      <c r="AF4262" s="61"/>
      <c r="AG4262" s="61"/>
      <c r="AH4262" s="61"/>
      <c r="AI4262" s="61"/>
      <c r="AJ4262" s="61"/>
      <c r="AK4262" s="61"/>
      <c r="AL4262" s="61"/>
      <c r="AM4262" s="61"/>
      <c r="AN4262" s="61"/>
      <c r="AO4262" s="61"/>
      <c r="AP4262" s="62"/>
      <c r="AQ4262" s="61"/>
      <c r="AR4262" s="61"/>
      <c r="AS4262" s="61"/>
      <c r="AT4262" s="61"/>
      <c r="AU4262" s="61"/>
      <c r="AV4262" s="61"/>
      <c r="AW4262" s="60"/>
    </row>
    <row r="4263" s="59" customFormat="1" customHeight="1" spans="1:49">
      <c r="A4263" s="60"/>
      <c r="B4263" s="60"/>
      <c r="C4263" s="60"/>
      <c r="D4263" s="60"/>
      <c r="H4263" s="61"/>
      <c r="I4263" s="61"/>
      <c r="J4263" s="61"/>
      <c r="K4263" s="61"/>
      <c r="L4263" s="61"/>
      <c r="M4263" s="61"/>
      <c r="N4263" s="61"/>
      <c r="O4263" s="61"/>
      <c r="P4263" s="61"/>
      <c r="Q4263" s="61"/>
      <c r="R4263" s="61"/>
      <c r="S4263" s="61"/>
      <c r="T4263" s="61"/>
      <c r="U4263" s="61"/>
      <c r="V4263" s="61"/>
      <c r="W4263" s="61"/>
      <c r="X4263" s="61"/>
      <c r="Y4263" s="61"/>
      <c r="Z4263" s="61"/>
      <c r="AA4263" s="61"/>
      <c r="AB4263" s="61"/>
      <c r="AC4263" s="61"/>
      <c r="AD4263" s="61"/>
      <c r="AE4263" s="61"/>
      <c r="AF4263" s="61"/>
      <c r="AG4263" s="61"/>
      <c r="AH4263" s="61"/>
      <c r="AI4263" s="61"/>
      <c r="AJ4263" s="61"/>
      <c r="AK4263" s="61"/>
      <c r="AL4263" s="61"/>
      <c r="AM4263" s="61"/>
      <c r="AN4263" s="61"/>
      <c r="AO4263" s="61"/>
      <c r="AP4263" s="62"/>
      <c r="AQ4263" s="61"/>
      <c r="AR4263" s="61"/>
      <c r="AS4263" s="61"/>
      <c r="AT4263" s="61"/>
      <c r="AU4263" s="61"/>
      <c r="AV4263" s="61"/>
      <c r="AW4263" s="60"/>
    </row>
    <row r="4264" s="59" customFormat="1" customHeight="1" spans="1:49">
      <c r="A4264" s="60"/>
      <c r="B4264" s="60"/>
      <c r="C4264" s="60"/>
      <c r="D4264" s="60"/>
      <c r="H4264" s="61"/>
      <c r="I4264" s="61"/>
      <c r="J4264" s="61"/>
      <c r="K4264" s="61"/>
      <c r="L4264" s="61"/>
      <c r="M4264" s="61"/>
      <c r="N4264" s="61"/>
      <c r="O4264" s="61"/>
      <c r="P4264" s="61"/>
      <c r="Q4264" s="61"/>
      <c r="R4264" s="61"/>
      <c r="S4264" s="61"/>
      <c r="T4264" s="61"/>
      <c r="U4264" s="61"/>
      <c r="V4264" s="61"/>
      <c r="W4264" s="61"/>
      <c r="X4264" s="61"/>
      <c r="Y4264" s="61"/>
      <c r="Z4264" s="61"/>
      <c r="AA4264" s="61"/>
      <c r="AB4264" s="61"/>
      <c r="AC4264" s="61"/>
      <c r="AD4264" s="61"/>
      <c r="AE4264" s="61"/>
      <c r="AF4264" s="61"/>
      <c r="AG4264" s="61"/>
      <c r="AH4264" s="61"/>
      <c r="AI4264" s="61"/>
      <c r="AJ4264" s="61"/>
      <c r="AK4264" s="61"/>
      <c r="AL4264" s="61"/>
      <c r="AM4264" s="61"/>
      <c r="AN4264" s="61"/>
      <c r="AO4264" s="61"/>
      <c r="AP4264" s="62"/>
      <c r="AQ4264" s="61"/>
      <c r="AR4264" s="61"/>
      <c r="AS4264" s="61"/>
      <c r="AT4264" s="61"/>
      <c r="AU4264" s="61"/>
      <c r="AV4264" s="61"/>
      <c r="AW4264" s="60"/>
    </row>
    <row r="4265" s="59" customFormat="1" customHeight="1" spans="1:49">
      <c r="A4265" s="60"/>
      <c r="B4265" s="60"/>
      <c r="C4265" s="60"/>
      <c r="D4265" s="60"/>
      <c r="H4265" s="61"/>
      <c r="I4265" s="61"/>
      <c r="J4265" s="61"/>
      <c r="K4265" s="61"/>
      <c r="L4265" s="61"/>
      <c r="M4265" s="61"/>
      <c r="N4265" s="61"/>
      <c r="O4265" s="61"/>
      <c r="P4265" s="61"/>
      <c r="Q4265" s="61"/>
      <c r="R4265" s="61"/>
      <c r="S4265" s="61"/>
      <c r="T4265" s="61"/>
      <c r="U4265" s="61"/>
      <c r="V4265" s="61"/>
      <c r="W4265" s="61"/>
      <c r="X4265" s="61"/>
      <c r="Y4265" s="61"/>
      <c r="Z4265" s="61"/>
      <c r="AA4265" s="61"/>
      <c r="AB4265" s="61"/>
      <c r="AC4265" s="61"/>
      <c r="AD4265" s="61"/>
      <c r="AE4265" s="61"/>
      <c r="AF4265" s="61"/>
      <c r="AG4265" s="61"/>
      <c r="AH4265" s="61"/>
      <c r="AI4265" s="61"/>
      <c r="AJ4265" s="61"/>
      <c r="AK4265" s="61"/>
      <c r="AL4265" s="61"/>
      <c r="AM4265" s="61"/>
      <c r="AN4265" s="61"/>
      <c r="AO4265" s="61"/>
      <c r="AP4265" s="62"/>
      <c r="AQ4265" s="61"/>
      <c r="AR4265" s="61"/>
      <c r="AS4265" s="61"/>
      <c r="AT4265" s="61"/>
      <c r="AU4265" s="61"/>
      <c r="AV4265" s="61"/>
      <c r="AW4265" s="60"/>
    </row>
    <row r="4266" s="59" customFormat="1" customHeight="1" spans="1:49">
      <c r="A4266" s="60"/>
      <c r="B4266" s="60"/>
      <c r="C4266" s="60"/>
      <c r="D4266" s="60"/>
      <c r="H4266" s="61"/>
      <c r="I4266" s="61"/>
      <c r="J4266" s="61"/>
      <c r="K4266" s="61"/>
      <c r="L4266" s="61"/>
      <c r="M4266" s="61"/>
      <c r="N4266" s="61"/>
      <c r="O4266" s="61"/>
      <c r="P4266" s="61"/>
      <c r="Q4266" s="61"/>
      <c r="R4266" s="61"/>
      <c r="S4266" s="61"/>
      <c r="T4266" s="61"/>
      <c r="U4266" s="61"/>
      <c r="V4266" s="61"/>
      <c r="W4266" s="61"/>
      <c r="X4266" s="61"/>
      <c r="Y4266" s="61"/>
      <c r="Z4266" s="61"/>
      <c r="AA4266" s="61"/>
      <c r="AB4266" s="61"/>
      <c r="AC4266" s="61"/>
      <c r="AD4266" s="61"/>
      <c r="AE4266" s="61"/>
      <c r="AF4266" s="61"/>
      <c r="AG4266" s="61"/>
      <c r="AH4266" s="61"/>
      <c r="AI4266" s="61"/>
      <c r="AJ4266" s="61"/>
      <c r="AK4266" s="61"/>
      <c r="AL4266" s="61"/>
      <c r="AM4266" s="61"/>
      <c r="AN4266" s="61"/>
      <c r="AO4266" s="61"/>
      <c r="AP4266" s="62"/>
      <c r="AQ4266" s="61"/>
      <c r="AR4266" s="61"/>
      <c r="AS4266" s="61"/>
      <c r="AT4266" s="61"/>
      <c r="AU4266" s="61"/>
      <c r="AV4266" s="61"/>
      <c r="AW4266" s="60"/>
    </row>
    <row r="4267" s="59" customFormat="1" customHeight="1" spans="1:49">
      <c r="A4267" s="60"/>
      <c r="B4267" s="60"/>
      <c r="C4267" s="60"/>
      <c r="D4267" s="60"/>
      <c r="H4267" s="61"/>
      <c r="I4267" s="61"/>
      <c r="J4267" s="61"/>
      <c r="K4267" s="61"/>
      <c r="L4267" s="61"/>
      <c r="M4267" s="61"/>
      <c r="N4267" s="61"/>
      <c r="O4267" s="61"/>
      <c r="P4267" s="61"/>
      <c r="Q4267" s="61"/>
      <c r="R4267" s="61"/>
      <c r="S4267" s="61"/>
      <c r="T4267" s="61"/>
      <c r="U4267" s="61"/>
      <c r="V4267" s="61"/>
      <c r="W4267" s="61"/>
      <c r="X4267" s="61"/>
      <c r="Y4267" s="61"/>
      <c r="Z4267" s="61"/>
      <c r="AA4267" s="61"/>
      <c r="AB4267" s="61"/>
      <c r="AC4267" s="61"/>
      <c r="AD4267" s="61"/>
      <c r="AE4267" s="61"/>
      <c r="AF4267" s="61"/>
      <c r="AG4267" s="61"/>
      <c r="AH4267" s="61"/>
      <c r="AI4267" s="61"/>
      <c r="AJ4267" s="61"/>
      <c r="AK4267" s="61"/>
      <c r="AL4267" s="61"/>
      <c r="AM4267" s="61"/>
      <c r="AN4267" s="61"/>
      <c r="AO4267" s="61"/>
      <c r="AP4267" s="62"/>
      <c r="AQ4267" s="61"/>
      <c r="AR4267" s="61"/>
      <c r="AS4267" s="61"/>
      <c r="AT4267" s="61"/>
      <c r="AU4267" s="61"/>
      <c r="AV4267" s="61"/>
      <c r="AW4267" s="60"/>
    </row>
    <row r="4268" s="59" customFormat="1" customHeight="1" spans="1:49">
      <c r="A4268" s="60"/>
      <c r="B4268" s="60"/>
      <c r="C4268" s="60"/>
      <c r="D4268" s="60"/>
      <c r="H4268" s="61"/>
      <c r="I4268" s="61"/>
      <c r="J4268" s="61"/>
      <c r="K4268" s="61"/>
      <c r="L4268" s="61"/>
      <c r="M4268" s="61"/>
      <c r="N4268" s="61"/>
      <c r="O4268" s="61"/>
      <c r="P4268" s="61"/>
      <c r="Q4268" s="61"/>
      <c r="R4268" s="61"/>
      <c r="S4268" s="61"/>
      <c r="T4268" s="61"/>
      <c r="U4268" s="61"/>
      <c r="V4268" s="61"/>
      <c r="W4268" s="61"/>
      <c r="X4268" s="61"/>
      <c r="Y4268" s="61"/>
      <c r="Z4268" s="61"/>
      <c r="AA4268" s="61"/>
      <c r="AB4268" s="61"/>
      <c r="AC4268" s="61"/>
      <c r="AD4268" s="61"/>
      <c r="AE4268" s="61"/>
      <c r="AF4268" s="61"/>
      <c r="AG4268" s="61"/>
      <c r="AH4268" s="61"/>
      <c r="AI4268" s="61"/>
      <c r="AJ4268" s="61"/>
      <c r="AK4268" s="61"/>
      <c r="AL4268" s="61"/>
      <c r="AM4268" s="61"/>
      <c r="AN4268" s="61"/>
      <c r="AO4268" s="61"/>
      <c r="AP4268" s="62"/>
      <c r="AQ4268" s="61"/>
      <c r="AR4268" s="61"/>
      <c r="AS4268" s="61"/>
      <c r="AT4268" s="61"/>
      <c r="AU4268" s="61"/>
      <c r="AV4268" s="61"/>
      <c r="AW4268" s="60"/>
    </row>
    <row r="4269" s="59" customFormat="1" customHeight="1" spans="1:49">
      <c r="A4269" s="60"/>
      <c r="B4269" s="60"/>
      <c r="C4269" s="60"/>
      <c r="D4269" s="60"/>
      <c r="H4269" s="61"/>
      <c r="I4269" s="61"/>
      <c r="J4269" s="61"/>
      <c r="K4269" s="61"/>
      <c r="L4269" s="61"/>
      <c r="M4269" s="61"/>
      <c r="N4269" s="61"/>
      <c r="O4269" s="61"/>
      <c r="P4269" s="61"/>
      <c r="Q4269" s="61"/>
      <c r="R4269" s="61"/>
      <c r="S4269" s="61"/>
      <c r="T4269" s="61"/>
      <c r="U4269" s="61"/>
      <c r="V4269" s="61"/>
      <c r="W4269" s="61"/>
      <c r="X4269" s="61"/>
      <c r="Y4269" s="61"/>
      <c r="Z4269" s="61"/>
      <c r="AA4269" s="61"/>
      <c r="AB4269" s="61"/>
      <c r="AC4269" s="61"/>
      <c r="AD4269" s="61"/>
      <c r="AE4269" s="61"/>
      <c r="AF4269" s="61"/>
      <c r="AG4269" s="61"/>
      <c r="AH4269" s="61"/>
      <c r="AI4269" s="61"/>
      <c r="AJ4269" s="61"/>
      <c r="AK4269" s="61"/>
      <c r="AL4269" s="61"/>
      <c r="AM4269" s="61"/>
      <c r="AN4269" s="61"/>
      <c r="AO4269" s="61"/>
      <c r="AP4269" s="62"/>
      <c r="AQ4269" s="61"/>
      <c r="AR4269" s="61"/>
      <c r="AS4269" s="61"/>
      <c r="AT4269" s="61"/>
      <c r="AU4269" s="61"/>
      <c r="AV4269" s="61"/>
      <c r="AW4269" s="60"/>
    </row>
    <row r="4270" s="59" customFormat="1" customHeight="1" spans="1:49">
      <c r="A4270" s="60"/>
      <c r="B4270" s="60"/>
      <c r="C4270" s="60"/>
      <c r="D4270" s="60"/>
      <c r="H4270" s="61"/>
      <c r="I4270" s="61"/>
      <c r="J4270" s="61"/>
      <c r="K4270" s="61"/>
      <c r="L4270" s="61"/>
      <c r="M4270" s="61"/>
      <c r="N4270" s="61"/>
      <c r="O4270" s="61"/>
      <c r="P4270" s="61"/>
      <c r="Q4270" s="61"/>
      <c r="R4270" s="61"/>
      <c r="S4270" s="61"/>
      <c r="T4270" s="61"/>
      <c r="U4270" s="61"/>
      <c r="V4270" s="61"/>
      <c r="W4270" s="61"/>
      <c r="X4270" s="61"/>
      <c r="Y4270" s="61"/>
      <c r="Z4270" s="61"/>
      <c r="AA4270" s="61"/>
      <c r="AB4270" s="61"/>
      <c r="AC4270" s="61"/>
      <c r="AD4270" s="61"/>
      <c r="AE4270" s="61"/>
      <c r="AF4270" s="61"/>
      <c r="AG4270" s="61"/>
      <c r="AH4270" s="61"/>
      <c r="AI4270" s="61"/>
      <c r="AJ4270" s="61"/>
      <c r="AK4270" s="61"/>
      <c r="AL4270" s="61"/>
      <c r="AM4270" s="61"/>
      <c r="AN4270" s="61"/>
      <c r="AO4270" s="61"/>
      <c r="AP4270" s="62"/>
      <c r="AQ4270" s="61"/>
      <c r="AR4270" s="61"/>
      <c r="AS4270" s="61"/>
      <c r="AT4270" s="61"/>
      <c r="AU4270" s="61"/>
      <c r="AV4270" s="61"/>
      <c r="AW4270" s="60"/>
    </row>
    <row r="4271" s="59" customFormat="1" customHeight="1" spans="1:49">
      <c r="A4271" s="60"/>
      <c r="B4271" s="60"/>
      <c r="C4271" s="60"/>
      <c r="D4271" s="60"/>
      <c r="H4271" s="61"/>
      <c r="I4271" s="61"/>
      <c r="J4271" s="61"/>
      <c r="K4271" s="61"/>
      <c r="L4271" s="61"/>
      <c r="M4271" s="61"/>
      <c r="N4271" s="61"/>
      <c r="O4271" s="61"/>
      <c r="P4271" s="61"/>
      <c r="Q4271" s="61"/>
      <c r="R4271" s="61"/>
      <c r="S4271" s="61"/>
      <c r="T4271" s="61"/>
      <c r="U4271" s="61"/>
      <c r="V4271" s="61"/>
      <c r="W4271" s="61"/>
      <c r="X4271" s="61"/>
      <c r="Y4271" s="61"/>
      <c r="Z4271" s="61"/>
      <c r="AA4271" s="61"/>
      <c r="AB4271" s="61"/>
      <c r="AC4271" s="61"/>
      <c r="AD4271" s="61"/>
      <c r="AE4271" s="61"/>
      <c r="AF4271" s="61"/>
      <c r="AG4271" s="61"/>
      <c r="AH4271" s="61"/>
      <c r="AI4271" s="61"/>
      <c r="AJ4271" s="61"/>
      <c r="AK4271" s="61"/>
      <c r="AL4271" s="61"/>
      <c r="AM4271" s="61"/>
      <c r="AN4271" s="61"/>
      <c r="AO4271" s="61"/>
      <c r="AP4271" s="62"/>
      <c r="AQ4271" s="61"/>
      <c r="AR4271" s="61"/>
      <c r="AS4271" s="61"/>
      <c r="AT4271" s="61"/>
      <c r="AU4271" s="61"/>
      <c r="AV4271" s="61"/>
      <c r="AW4271" s="60"/>
    </row>
    <row r="4272" s="59" customFormat="1" customHeight="1" spans="1:49">
      <c r="A4272" s="60"/>
      <c r="B4272" s="60"/>
      <c r="C4272" s="60"/>
      <c r="D4272" s="60"/>
      <c r="H4272" s="61"/>
      <c r="I4272" s="61"/>
      <c r="J4272" s="61"/>
      <c r="K4272" s="61"/>
      <c r="L4272" s="61"/>
      <c r="M4272" s="61"/>
      <c r="N4272" s="61"/>
      <c r="O4272" s="61"/>
      <c r="P4272" s="61"/>
      <c r="Q4272" s="61"/>
      <c r="R4272" s="61"/>
      <c r="S4272" s="61"/>
      <c r="T4272" s="61"/>
      <c r="U4272" s="61"/>
      <c r="V4272" s="61"/>
      <c r="W4272" s="61"/>
      <c r="X4272" s="61"/>
      <c r="Y4272" s="61"/>
      <c r="Z4272" s="61"/>
      <c r="AA4272" s="61"/>
      <c r="AB4272" s="61"/>
      <c r="AC4272" s="61"/>
      <c r="AD4272" s="61"/>
      <c r="AE4272" s="61"/>
      <c r="AF4272" s="61"/>
      <c r="AG4272" s="61"/>
      <c r="AH4272" s="61"/>
      <c r="AI4272" s="61"/>
      <c r="AJ4272" s="61"/>
      <c r="AK4272" s="61"/>
      <c r="AL4272" s="61"/>
      <c r="AM4272" s="61"/>
      <c r="AN4272" s="61"/>
      <c r="AO4272" s="61"/>
      <c r="AP4272" s="62"/>
      <c r="AQ4272" s="61"/>
      <c r="AR4272" s="61"/>
      <c r="AS4272" s="61"/>
      <c r="AT4272" s="61"/>
      <c r="AU4272" s="61"/>
      <c r="AV4272" s="61"/>
      <c r="AW4272" s="60"/>
    </row>
    <row r="4273" s="59" customFormat="1" customHeight="1" spans="1:49">
      <c r="A4273" s="60"/>
      <c r="B4273" s="60"/>
      <c r="C4273" s="60"/>
      <c r="D4273" s="60"/>
      <c r="H4273" s="61"/>
      <c r="I4273" s="61"/>
      <c r="J4273" s="61"/>
      <c r="K4273" s="61"/>
      <c r="L4273" s="61"/>
      <c r="M4273" s="61"/>
      <c r="N4273" s="61"/>
      <c r="O4273" s="61"/>
      <c r="P4273" s="61"/>
      <c r="Q4273" s="61"/>
      <c r="R4273" s="61"/>
      <c r="S4273" s="61"/>
      <c r="T4273" s="61"/>
      <c r="U4273" s="61"/>
      <c r="V4273" s="61"/>
      <c r="W4273" s="61"/>
      <c r="X4273" s="61"/>
      <c r="Y4273" s="61"/>
      <c r="Z4273" s="61"/>
      <c r="AA4273" s="61"/>
      <c r="AB4273" s="61"/>
      <c r="AC4273" s="61"/>
      <c r="AD4273" s="61"/>
      <c r="AE4273" s="61"/>
      <c r="AF4273" s="61"/>
      <c r="AG4273" s="61"/>
      <c r="AH4273" s="61"/>
      <c r="AI4273" s="61"/>
      <c r="AJ4273" s="61"/>
      <c r="AK4273" s="61"/>
      <c r="AL4273" s="61"/>
      <c r="AM4273" s="61"/>
      <c r="AN4273" s="61"/>
      <c r="AO4273" s="61"/>
      <c r="AP4273" s="62"/>
      <c r="AQ4273" s="61"/>
      <c r="AR4273" s="61"/>
      <c r="AS4273" s="61"/>
      <c r="AT4273" s="61"/>
      <c r="AU4273" s="61"/>
      <c r="AV4273" s="61"/>
      <c r="AW4273" s="60"/>
    </row>
    <row r="4274" s="59" customFormat="1" customHeight="1" spans="1:49">
      <c r="A4274" s="60"/>
      <c r="B4274" s="60"/>
      <c r="C4274" s="60"/>
      <c r="D4274" s="60"/>
      <c r="H4274" s="61"/>
      <c r="I4274" s="61"/>
      <c r="J4274" s="61"/>
      <c r="K4274" s="61"/>
      <c r="L4274" s="61"/>
      <c r="M4274" s="61"/>
      <c r="N4274" s="61"/>
      <c r="O4274" s="61"/>
      <c r="P4274" s="61"/>
      <c r="Q4274" s="61"/>
      <c r="R4274" s="61"/>
      <c r="S4274" s="61"/>
      <c r="T4274" s="61"/>
      <c r="U4274" s="61"/>
      <c r="V4274" s="61"/>
      <c r="W4274" s="61"/>
      <c r="X4274" s="61"/>
      <c r="Y4274" s="61"/>
      <c r="Z4274" s="61"/>
      <c r="AA4274" s="61"/>
      <c r="AB4274" s="61"/>
      <c r="AC4274" s="61"/>
      <c r="AD4274" s="61"/>
      <c r="AE4274" s="61"/>
      <c r="AF4274" s="61"/>
      <c r="AG4274" s="61"/>
      <c r="AH4274" s="61"/>
      <c r="AI4274" s="61"/>
      <c r="AJ4274" s="61"/>
      <c r="AK4274" s="61"/>
      <c r="AL4274" s="61"/>
      <c r="AM4274" s="61"/>
      <c r="AN4274" s="61"/>
      <c r="AO4274" s="61"/>
      <c r="AP4274" s="62"/>
      <c r="AQ4274" s="61"/>
      <c r="AR4274" s="61"/>
      <c r="AS4274" s="61"/>
      <c r="AT4274" s="61"/>
      <c r="AU4274" s="61"/>
      <c r="AV4274" s="61"/>
      <c r="AW4274" s="60"/>
    </row>
    <row r="4275" s="59" customFormat="1" customHeight="1" spans="1:49">
      <c r="A4275" s="60"/>
      <c r="B4275" s="60"/>
      <c r="C4275" s="60"/>
      <c r="D4275" s="60"/>
      <c r="H4275" s="61"/>
      <c r="I4275" s="61"/>
      <c r="J4275" s="61"/>
      <c r="K4275" s="61"/>
      <c r="L4275" s="61"/>
      <c r="M4275" s="61"/>
      <c r="N4275" s="61"/>
      <c r="O4275" s="61"/>
      <c r="P4275" s="61"/>
      <c r="Q4275" s="61"/>
      <c r="R4275" s="61"/>
      <c r="S4275" s="61"/>
      <c r="T4275" s="61"/>
      <c r="U4275" s="61"/>
      <c r="V4275" s="61"/>
      <c r="W4275" s="61"/>
      <c r="X4275" s="61"/>
      <c r="Y4275" s="61"/>
      <c r="Z4275" s="61"/>
      <c r="AA4275" s="61"/>
      <c r="AB4275" s="61"/>
      <c r="AC4275" s="61"/>
      <c r="AD4275" s="61"/>
      <c r="AE4275" s="61"/>
      <c r="AF4275" s="61"/>
      <c r="AG4275" s="61"/>
      <c r="AH4275" s="61"/>
      <c r="AI4275" s="61"/>
      <c r="AJ4275" s="61"/>
      <c r="AK4275" s="61"/>
      <c r="AL4275" s="61"/>
      <c r="AM4275" s="61"/>
      <c r="AN4275" s="61"/>
      <c r="AO4275" s="61"/>
      <c r="AP4275" s="62"/>
      <c r="AQ4275" s="61"/>
      <c r="AR4275" s="61"/>
      <c r="AS4275" s="61"/>
      <c r="AT4275" s="61"/>
      <c r="AU4275" s="61"/>
      <c r="AV4275" s="61"/>
      <c r="AW4275" s="60"/>
    </row>
    <row r="4276" s="59" customFormat="1" customHeight="1" spans="1:49">
      <c r="A4276" s="60"/>
      <c r="B4276" s="60"/>
      <c r="C4276" s="60"/>
      <c r="D4276" s="60"/>
      <c r="H4276" s="61"/>
      <c r="I4276" s="61"/>
      <c r="J4276" s="61"/>
      <c r="K4276" s="61"/>
      <c r="L4276" s="61"/>
      <c r="M4276" s="61"/>
      <c r="N4276" s="61"/>
      <c r="O4276" s="61"/>
      <c r="P4276" s="61"/>
      <c r="Q4276" s="61"/>
      <c r="R4276" s="61"/>
      <c r="S4276" s="61"/>
      <c r="T4276" s="61"/>
      <c r="U4276" s="61"/>
      <c r="V4276" s="61"/>
      <c r="W4276" s="61"/>
      <c r="X4276" s="61"/>
      <c r="Y4276" s="61"/>
      <c r="Z4276" s="61"/>
      <c r="AA4276" s="61"/>
      <c r="AB4276" s="61"/>
      <c r="AC4276" s="61"/>
      <c r="AD4276" s="61"/>
      <c r="AE4276" s="61"/>
      <c r="AF4276" s="61"/>
      <c r="AG4276" s="61"/>
      <c r="AH4276" s="61"/>
      <c r="AI4276" s="61"/>
      <c r="AJ4276" s="61"/>
      <c r="AK4276" s="61"/>
      <c r="AL4276" s="61"/>
      <c r="AM4276" s="61"/>
      <c r="AN4276" s="61"/>
      <c r="AO4276" s="61"/>
      <c r="AP4276" s="62"/>
      <c r="AQ4276" s="61"/>
      <c r="AR4276" s="61"/>
      <c r="AS4276" s="61"/>
      <c r="AT4276" s="61"/>
      <c r="AU4276" s="61"/>
      <c r="AV4276" s="61"/>
      <c r="AW4276" s="60"/>
    </row>
    <row r="4277" s="59" customFormat="1" customHeight="1" spans="1:49">
      <c r="A4277" s="60"/>
      <c r="B4277" s="60"/>
      <c r="C4277" s="60"/>
      <c r="D4277" s="60"/>
      <c r="H4277" s="61"/>
      <c r="I4277" s="61"/>
      <c r="J4277" s="61"/>
      <c r="K4277" s="61"/>
      <c r="L4277" s="61"/>
      <c r="M4277" s="61"/>
      <c r="N4277" s="61"/>
      <c r="O4277" s="61"/>
      <c r="P4277" s="61"/>
      <c r="Q4277" s="61"/>
      <c r="R4277" s="61"/>
      <c r="S4277" s="61"/>
      <c r="T4277" s="61"/>
      <c r="U4277" s="61"/>
      <c r="V4277" s="61"/>
      <c r="W4277" s="61"/>
      <c r="X4277" s="61"/>
      <c r="Y4277" s="61"/>
      <c r="Z4277" s="61"/>
      <c r="AA4277" s="61"/>
      <c r="AB4277" s="61"/>
      <c r="AC4277" s="61"/>
      <c r="AD4277" s="61"/>
      <c r="AE4277" s="61"/>
      <c r="AF4277" s="61"/>
      <c r="AG4277" s="61"/>
      <c r="AH4277" s="61"/>
      <c r="AI4277" s="61"/>
      <c r="AJ4277" s="61"/>
      <c r="AK4277" s="61"/>
      <c r="AL4277" s="61"/>
      <c r="AM4277" s="61"/>
      <c r="AN4277" s="61"/>
      <c r="AO4277" s="61"/>
      <c r="AP4277" s="62"/>
      <c r="AQ4277" s="61"/>
      <c r="AR4277" s="61"/>
      <c r="AS4277" s="61"/>
      <c r="AT4277" s="61"/>
      <c r="AU4277" s="61"/>
      <c r="AV4277" s="61"/>
      <c r="AW4277" s="60"/>
    </row>
    <row r="4278" s="59" customFormat="1" customHeight="1" spans="1:49">
      <c r="A4278" s="60"/>
      <c r="B4278" s="60"/>
      <c r="C4278" s="60"/>
      <c r="D4278" s="60"/>
      <c r="H4278" s="61"/>
      <c r="I4278" s="61"/>
      <c r="J4278" s="61"/>
      <c r="K4278" s="61"/>
      <c r="L4278" s="61"/>
      <c r="M4278" s="61"/>
      <c r="N4278" s="61"/>
      <c r="O4278" s="61"/>
      <c r="P4278" s="61"/>
      <c r="Q4278" s="61"/>
      <c r="R4278" s="61"/>
      <c r="S4278" s="61"/>
      <c r="T4278" s="61"/>
      <c r="U4278" s="61"/>
      <c r="V4278" s="61"/>
      <c r="W4278" s="61"/>
      <c r="X4278" s="61"/>
      <c r="Y4278" s="61"/>
      <c r="Z4278" s="61"/>
      <c r="AA4278" s="61"/>
      <c r="AB4278" s="61"/>
      <c r="AC4278" s="61"/>
      <c r="AD4278" s="61"/>
      <c r="AE4278" s="61"/>
      <c r="AF4278" s="61"/>
      <c r="AG4278" s="61"/>
      <c r="AH4278" s="61"/>
      <c r="AI4278" s="61"/>
      <c r="AJ4278" s="61"/>
      <c r="AK4278" s="61"/>
      <c r="AL4278" s="61"/>
      <c r="AM4278" s="61"/>
      <c r="AN4278" s="61"/>
      <c r="AO4278" s="61"/>
      <c r="AP4278" s="62"/>
      <c r="AQ4278" s="61"/>
      <c r="AR4278" s="61"/>
      <c r="AS4278" s="61"/>
      <c r="AT4278" s="61"/>
      <c r="AU4278" s="61"/>
      <c r="AV4278" s="61"/>
      <c r="AW4278" s="60"/>
    </row>
    <row r="4279" s="59" customFormat="1" customHeight="1" spans="1:49">
      <c r="A4279" s="60"/>
      <c r="B4279" s="60"/>
      <c r="C4279" s="60"/>
      <c r="D4279" s="60"/>
      <c r="H4279" s="61"/>
      <c r="I4279" s="61"/>
      <c r="J4279" s="61"/>
      <c r="K4279" s="61"/>
      <c r="L4279" s="61"/>
      <c r="M4279" s="61"/>
      <c r="N4279" s="61"/>
      <c r="O4279" s="61"/>
      <c r="P4279" s="61"/>
      <c r="Q4279" s="61"/>
      <c r="R4279" s="61"/>
      <c r="S4279" s="61"/>
      <c r="T4279" s="61"/>
      <c r="U4279" s="61"/>
      <c r="V4279" s="61"/>
      <c r="W4279" s="61"/>
      <c r="X4279" s="61"/>
      <c r="Y4279" s="61"/>
      <c r="Z4279" s="61"/>
      <c r="AA4279" s="61"/>
      <c r="AB4279" s="61"/>
      <c r="AC4279" s="61"/>
      <c r="AD4279" s="61"/>
      <c r="AE4279" s="61"/>
      <c r="AF4279" s="61"/>
      <c r="AG4279" s="61"/>
      <c r="AH4279" s="61"/>
      <c r="AI4279" s="61"/>
      <c r="AJ4279" s="61"/>
      <c r="AK4279" s="61"/>
      <c r="AL4279" s="61"/>
      <c r="AM4279" s="61"/>
      <c r="AN4279" s="61"/>
      <c r="AO4279" s="61"/>
      <c r="AP4279" s="62"/>
      <c r="AQ4279" s="61"/>
      <c r="AR4279" s="61"/>
      <c r="AS4279" s="61"/>
      <c r="AT4279" s="61"/>
      <c r="AU4279" s="61"/>
      <c r="AV4279" s="61"/>
      <c r="AW4279" s="60"/>
    </row>
    <row r="4280" s="59" customFormat="1" customHeight="1" spans="1:49">
      <c r="A4280" s="60"/>
      <c r="B4280" s="60"/>
      <c r="C4280" s="60"/>
      <c r="D4280" s="60"/>
      <c r="H4280" s="61"/>
      <c r="I4280" s="61"/>
      <c r="J4280" s="61"/>
      <c r="K4280" s="61"/>
      <c r="L4280" s="61"/>
      <c r="M4280" s="61"/>
      <c r="N4280" s="61"/>
      <c r="O4280" s="61"/>
      <c r="P4280" s="61"/>
      <c r="Q4280" s="61"/>
      <c r="R4280" s="61"/>
      <c r="S4280" s="61"/>
      <c r="T4280" s="61"/>
      <c r="U4280" s="61"/>
      <c r="V4280" s="61"/>
      <c r="W4280" s="61"/>
      <c r="X4280" s="61"/>
      <c r="Y4280" s="61"/>
      <c r="Z4280" s="61"/>
      <c r="AA4280" s="61"/>
      <c r="AB4280" s="61"/>
      <c r="AC4280" s="61"/>
      <c r="AD4280" s="61"/>
      <c r="AE4280" s="61"/>
      <c r="AF4280" s="61"/>
      <c r="AG4280" s="61"/>
      <c r="AH4280" s="61"/>
      <c r="AI4280" s="61"/>
      <c r="AJ4280" s="61"/>
      <c r="AK4280" s="61"/>
      <c r="AL4280" s="61"/>
      <c r="AM4280" s="61"/>
      <c r="AN4280" s="61"/>
      <c r="AO4280" s="61"/>
      <c r="AP4280" s="62"/>
      <c r="AQ4280" s="61"/>
      <c r="AR4280" s="61"/>
      <c r="AS4280" s="61"/>
      <c r="AT4280" s="61"/>
      <c r="AU4280" s="61"/>
      <c r="AV4280" s="61"/>
      <c r="AW4280" s="60"/>
    </row>
    <row r="4281" s="59" customFormat="1" customHeight="1" spans="1:49">
      <c r="A4281" s="60"/>
      <c r="B4281" s="60"/>
      <c r="C4281" s="60"/>
      <c r="D4281" s="60"/>
      <c r="H4281" s="61"/>
      <c r="I4281" s="61"/>
      <c r="J4281" s="61"/>
      <c r="K4281" s="61"/>
      <c r="L4281" s="61"/>
      <c r="M4281" s="61"/>
      <c r="N4281" s="61"/>
      <c r="O4281" s="61"/>
      <c r="P4281" s="61"/>
      <c r="Q4281" s="61"/>
      <c r="R4281" s="61"/>
      <c r="S4281" s="61"/>
      <c r="T4281" s="61"/>
      <c r="U4281" s="61"/>
      <c r="V4281" s="61"/>
      <c r="W4281" s="61"/>
      <c r="X4281" s="61"/>
      <c r="Y4281" s="61"/>
      <c r="Z4281" s="61"/>
      <c r="AA4281" s="61"/>
      <c r="AB4281" s="61"/>
      <c r="AC4281" s="61"/>
      <c r="AD4281" s="61"/>
      <c r="AE4281" s="61"/>
      <c r="AF4281" s="61"/>
      <c r="AG4281" s="61"/>
      <c r="AH4281" s="61"/>
      <c r="AI4281" s="61"/>
      <c r="AJ4281" s="61"/>
      <c r="AK4281" s="61"/>
      <c r="AL4281" s="61"/>
      <c r="AM4281" s="61"/>
      <c r="AN4281" s="61"/>
      <c r="AO4281" s="61"/>
      <c r="AP4281" s="62"/>
      <c r="AQ4281" s="61"/>
      <c r="AR4281" s="61"/>
      <c r="AS4281" s="61"/>
      <c r="AT4281" s="61"/>
      <c r="AU4281" s="61"/>
      <c r="AV4281" s="61"/>
      <c r="AW4281" s="60"/>
    </row>
    <row r="4282" s="59" customFormat="1" customHeight="1" spans="1:49">
      <c r="A4282" s="60"/>
      <c r="B4282" s="60"/>
      <c r="C4282" s="60"/>
      <c r="D4282" s="60"/>
      <c r="H4282" s="61"/>
      <c r="I4282" s="61"/>
      <c r="J4282" s="61"/>
      <c r="K4282" s="61"/>
      <c r="L4282" s="61"/>
      <c r="M4282" s="61"/>
      <c r="N4282" s="61"/>
      <c r="O4282" s="61"/>
      <c r="P4282" s="61"/>
      <c r="Q4282" s="61"/>
      <c r="R4282" s="61"/>
      <c r="S4282" s="61"/>
      <c r="T4282" s="61"/>
      <c r="U4282" s="61"/>
      <c r="V4282" s="61"/>
      <c r="W4282" s="61"/>
      <c r="X4282" s="61"/>
      <c r="Y4282" s="61"/>
      <c r="Z4282" s="61"/>
      <c r="AA4282" s="61"/>
      <c r="AB4282" s="61"/>
      <c r="AC4282" s="61"/>
      <c r="AD4282" s="61"/>
      <c r="AE4282" s="61"/>
      <c r="AF4282" s="61"/>
      <c r="AG4282" s="61"/>
      <c r="AH4282" s="61"/>
      <c r="AI4282" s="61"/>
      <c r="AJ4282" s="61"/>
      <c r="AK4282" s="61"/>
      <c r="AL4282" s="61"/>
      <c r="AM4282" s="61"/>
      <c r="AN4282" s="61"/>
      <c r="AO4282" s="61"/>
      <c r="AP4282" s="62"/>
      <c r="AQ4282" s="61"/>
      <c r="AR4282" s="61"/>
      <c r="AS4282" s="61"/>
      <c r="AT4282" s="61"/>
      <c r="AU4282" s="61"/>
      <c r="AV4282" s="61"/>
      <c r="AW4282" s="60"/>
    </row>
    <row r="4283" s="59" customFormat="1" customHeight="1" spans="1:49">
      <c r="A4283" s="60"/>
      <c r="B4283" s="60"/>
      <c r="C4283" s="60"/>
      <c r="D4283" s="60"/>
      <c r="H4283" s="61"/>
      <c r="I4283" s="61"/>
      <c r="J4283" s="61"/>
      <c r="K4283" s="61"/>
      <c r="L4283" s="61"/>
      <c r="M4283" s="61"/>
      <c r="N4283" s="61"/>
      <c r="O4283" s="61"/>
      <c r="P4283" s="61"/>
      <c r="Q4283" s="61"/>
      <c r="R4283" s="61"/>
      <c r="S4283" s="61"/>
      <c r="T4283" s="61"/>
      <c r="U4283" s="61"/>
      <c r="V4283" s="61"/>
      <c r="W4283" s="61"/>
      <c r="X4283" s="61"/>
      <c r="Y4283" s="61"/>
      <c r="Z4283" s="61"/>
      <c r="AA4283" s="61"/>
      <c r="AB4283" s="61"/>
      <c r="AC4283" s="61"/>
      <c r="AD4283" s="61"/>
      <c r="AE4283" s="61"/>
      <c r="AF4283" s="61"/>
      <c r="AG4283" s="61"/>
      <c r="AH4283" s="61"/>
      <c r="AI4283" s="61"/>
      <c r="AJ4283" s="61"/>
      <c r="AK4283" s="61"/>
      <c r="AL4283" s="61"/>
      <c r="AM4283" s="61"/>
      <c r="AN4283" s="61"/>
      <c r="AO4283" s="61"/>
      <c r="AP4283" s="62"/>
      <c r="AQ4283" s="61"/>
      <c r="AR4283" s="61"/>
      <c r="AS4283" s="61"/>
      <c r="AT4283" s="61"/>
      <c r="AU4283" s="61"/>
      <c r="AV4283" s="61"/>
      <c r="AW4283" s="60"/>
    </row>
    <row r="4284" s="59" customFormat="1" customHeight="1" spans="1:49">
      <c r="A4284" s="60"/>
      <c r="B4284" s="60"/>
      <c r="C4284" s="60"/>
      <c r="D4284" s="60"/>
      <c r="H4284" s="61"/>
      <c r="I4284" s="61"/>
      <c r="J4284" s="61"/>
      <c r="K4284" s="61"/>
      <c r="L4284" s="61"/>
      <c r="M4284" s="61"/>
      <c r="N4284" s="61"/>
      <c r="O4284" s="61"/>
      <c r="P4284" s="61"/>
      <c r="Q4284" s="61"/>
      <c r="R4284" s="61"/>
      <c r="S4284" s="61"/>
      <c r="T4284" s="61"/>
      <c r="U4284" s="61"/>
      <c r="V4284" s="61"/>
      <c r="W4284" s="61"/>
      <c r="X4284" s="61"/>
      <c r="Y4284" s="61"/>
      <c r="Z4284" s="61"/>
      <c r="AA4284" s="61"/>
      <c r="AB4284" s="61"/>
      <c r="AC4284" s="61"/>
      <c r="AD4284" s="61"/>
      <c r="AE4284" s="61"/>
      <c r="AF4284" s="61"/>
      <c r="AG4284" s="61"/>
      <c r="AH4284" s="61"/>
      <c r="AI4284" s="61"/>
      <c r="AJ4284" s="61"/>
      <c r="AK4284" s="61"/>
      <c r="AL4284" s="61"/>
      <c r="AM4284" s="61"/>
      <c r="AN4284" s="61"/>
      <c r="AO4284" s="61"/>
      <c r="AP4284" s="62"/>
      <c r="AQ4284" s="61"/>
      <c r="AR4284" s="61"/>
      <c r="AS4284" s="61"/>
      <c r="AT4284" s="61"/>
      <c r="AU4284" s="61"/>
      <c r="AV4284" s="61"/>
      <c r="AW4284" s="60"/>
    </row>
    <row r="4285" s="59" customFormat="1" customHeight="1" spans="1:49">
      <c r="A4285" s="60"/>
      <c r="B4285" s="60"/>
      <c r="C4285" s="60"/>
      <c r="D4285" s="60"/>
      <c r="H4285" s="61"/>
      <c r="I4285" s="61"/>
      <c r="J4285" s="61"/>
      <c r="K4285" s="61"/>
      <c r="L4285" s="61"/>
      <c r="M4285" s="61"/>
      <c r="N4285" s="61"/>
      <c r="O4285" s="61"/>
      <c r="P4285" s="61"/>
      <c r="Q4285" s="61"/>
      <c r="R4285" s="61"/>
      <c r="S4285" s="61"/>
      <c r="T4285" s="61"/>
      <c r="U4285" s="61"/>
      <c r="V4285" s="61"/>
      <c r="W4285" s="61"/>
      <c r="X4285" s="61"/>
      <c r="Y4285" s="61"/>
      <c r="Z4285" s="61"/>
      <c r="AA4285" s="61"/>
      <c r="AB4285" s="61"/>
      <c r="AC4285" s="61"/>
      <c r="AD4285" s="61"/>
      <c r="AE4285" s="61"/>
      <c r="AF4285" s="61"/>
      <c r="AG4285" s="61"/>
      <c r="AH4285" s="61"/>
      <c r="AI4285" s="61"/>
      <c r="AJ4285" s="61"/>
      <c r="AK4285" s="61"/>
      <c r="AL4285" s="61"/>
      <c r="AM4285" s="61"/>
      <c r="AN4285" s="61"/>
      <c r="AO4285" s="61"/>
      <c r="AP4285" s="62"/>
      <c r="AQ4285" s="61"/>
      <c r="AR4285" s="61"/>
      <c r="AS4285" s="61"/>
      <c r="AT4285" s="61"/>
      <c r="AU4285" s="61"/>
      <c r="AV4285" s="61"/>
      <c r="AW4285" s="60"/>
    </row>
    <row r="4286" s="59" customFormat="1" customHeight="1" spans="1:49">
      <c r="A4286" s="60"/>
      <c r="B4286" s="60"/>
      <c r="C4286" s="60"/>
      <c r="D4286" s="60"/>
      <c r="H4286" s="61"/>
      <c r="I4286" s="61"/>
      <c r="J4286" s="61"/>
      <c r="K4286" s="61"/>
      <c r="L4286" s="61"/>
      <c r="M4286" s="61"/>
      <c r="N4286" s="61"/>
      <c r="O4286" s="61"/>
      <c r="P4286" s="61"/>
      <c r="Q4286" s="61"/>
      <c r="R4286" s="61"/>
      <c r="S4286" s="61"/>
      <c r="T4286" s="61"/>
      <c r="U4286" s="61"/>
      <c r="V4286" s="61"/>
      <c r="W4286" s="61"/>
      <c r="X4286" s="61"/>
      <c r="Y4286" s="61"/>
      <c r="Z4286" s="61"/>
      <c r="AA4286" s="61"/>
      <c r="AB4286" s="61"/>
      <c r="AC4286" s="61"/>
      <c r="AD4286" s="61"/>
      <c r="AE4286" s="61"/>
      <c r="AF4286" s="61"/>
      <c r="AG4286" s="61"/>
      <c r="AH4286" s="61"/>
      <c r="AI4286" s="61"/>
      <c r="AJ4286" s="61"/>
      <c r="AK4286" s="61"/>
      <c r="AL4286" s="61"/>
      <c r="AM4286" s="61"/>
      <c r="AN4286" s="61"/>
      <c r="AO4286" s="61"/>
      <c r="AP4286" s="62"/>
      <c r="AQ4286" s="61"/>
      <c r="AR4286" s="61"/>
      <c r="AS4286" s="61"/>
      <c r="AT4286" s="61"/>
      <c r="AU4286" s="61"/>
      <c r="AV4286" s="61"/>
      <c r="AW4286" s="60"/>
    </row>
    <row r="4287" s="59" customFormat="1" customHeight="1" spans="1:49">
      <c r="A4287" s="60"/>
      <c r="B4287" s="60"/>
      <c r="C4287" s="60"/>
      <c r="D4287" s="60"/>
      <c r="H4287" s="61"/>
      <c r="I4287" s="61"/>
      <c r="J4287" s="61"/>
      <c r="K4287" s="61"/>
      <c r="L4287" s="61"/>
      <c r="M4287" s="61"/>
      <c r="N4287" s="61"/>
      <c r="O4287" s="61"/>
      <c r="P4287" s="61"/>
      <c r="Q4287" s="61"/>
      <c r="R4287" s="61"/>
      <c r="S4287" s="61"/>
      <c r="T4287" s="61"/>
      <c r="U4287" s="61"/>
      <c r="V4287" s="61"/>
      <c r="W4287" s="61"/>
      <c r="X4287" s="61"/>
      <c r="Y4287" s="61"/>
      <c r="Z4287" s="61"/>
      <c r="AA4287" s="61"/>
      <c r="AB4287" s="61"/>
      <c r="AC4287" s="61"/>
      <c r="AD4287" s="61"/>
      <c r="AE4287" s="61"/>
      <c r="AF4287" s="61"/>
      <c r="AG4287" s="61"/>
      <c r="AH4287" s="61"/>
      <c r="AI4287" s="61"/>
      <c r="AJ4287" s="61"/>
      <c r="AK4287" s="61"/>
      <c r="AL4287" s="61"/>
      <c r="AM4287" s="61"/>
      <c r="AN4287" s="61"/>
      <c r="AO4287" s="61"/>
      <c r="AP4287" s="62"/>
      <c r="AQ4287" s="61"/>
      <c r="AR4287" s="61"/>
      <c r="AS4287" s="61"/>
      <c r="AT4287" s="61"/>
      <c r="AU4287" s="61"/>
      <c r="AV4287" s="61"/>
      <c r="AW4287" s="60"/>
    </row>
    <row r="4288" s="59" customFormat="1" customHeight="1" spans="1:49">
      <c r="A4288" s="60"/>
      <c r="B4288" s="60"/>
      <c r="C4288" s="60"/>
      <c r="D4288" s="60"/>
      <c r="H4288" s="61"/>
      <c r="I4288" s="61"/>
      <c r="J4288" s="61"/>
      <c r="K4288" s="61"/>
      <c r="L4288" s="61"/>
      <c r="M4288" s="61"/>
      <c r="N4288" s="61"/>
      <c r="O4288" s="61"/>
      <c r="P4288" s="61"/>
      <c r="Q4288" s="61"/>
      <c r="R4288" s="61"/>
      <c r="S4288" s="61"/>
      <c r="T4288" s="61"/>
      <c r="U4288" s="61"/>
      <c r="V4288" s="61"/>
      <c r="W4288" s="61"/>
      <c r="X4288" s="61"/>
      <c r="Y4288" s="61"/>
      <c r="Z4288" s="61"/>
      <c r="AA4288" s="61"/>
      <c r="AB4288" s="61"/>
      <c r="AC4288" s="61"/>
      <c r="AD4288" s="61"/>
      <c r="AE4288" s="61"/>
      <c r="AF4288" s="61"/>
      <c r="AG4288" s="61"/>
      <c r="AH4288" s="61"/>
      <c r="AI4288" s="61"/>
      <c r="AJ4288" s="61"/>
      <c r="AK4288" s="61"/>
      <c r="AL4288" s="61"/>
      <c r="AM4288" s="61"/>
      <c r="AN4288" s="61"/>
      <c r="AO4288" s="61"/>
      <c r="AP4288" s="62"/>
      <c r="AQ4288" s="61"/>
      <c r="AR4288" s="61"/>
      <c r="AS4288" s="61"/>
      <c r="AT4288" s="61"/>
      <c r="AU4288" s="61"/>
      <c r="AV4288" s="61"/>
      <c r="AW4288" s="60"/>
    </row>
    <row r="4289" s="59" customFormat="1" customHeight="1" spans="1:49">
      <c r="A4289" s="60"/>
      <c r="B4289" s="60"/>
      <c r="C4289" s="60"/>
      <c r="D4289" s="60"/>
      <c r="H4289" s="61"/>
      <c r="I4289" s="61"/>
      <c r="J4289" s="61"/>
      <c r="K4289" s="61"/>
      <c r="L4289" s="61"/>
      <c r="M4289" s="61"/>
      <c r="N4289" s="61"/>
      <c r="O4289" s="61"/>
      <c r="P4289" s="61"/>
      <c r="Q4289" s="61"/>
      <c r="R4289" s="61"/>
      <c r="S4289" s="61"/>
      <c r="T4289" s="61"/>
      <c r="U4289" s="61"/>
      <c r="V4289" s="61"/>
      <c r="W4289" s="61"/>
      <c r="X4289" s="61"/>
      <c r="Y4289" s="61"/>
      <c r="Z4289" s="61"/>
      <c r="AA4289" s="61"/>
      <c r="AB4289" s="61"/>
      <c r="AC4289" s="61"/>
      <c r="AD4289" s="61"/>
      <c r="AE4289" s="61"/>
      <c r="AF4289" s="61"/>
      <c r="AG4289" s="61"/>
      <c r="AH4289" s="61"/>
      <c r="AI4289" s="61"/>
      <c r="AJ4289" s="61"/>
      <c r="AK4289" s="61"/>
      <c r="AL4289" s="61"/>
      <c r="AM4289" s="61"/>
      <c r="AN4289" s="61"/>
      <c r="AO4289" s="61"/>
      <c r="AP4289" s="62"/>
      <c r="AQ4289" s="61"/>
      <c r="AR4289" s="61"/>
      <c r="AS4289" s="61"/>
      <c r="AT4289" s="61"/>
      <c r="AU4289" s="61"/>
      <c r="AV4289" s="61"/>
      <c r="AW4289" s="60"/>
    </row>
    <row r="4290" s="59" customFormat="1" customHeight="1" spans="1:49">
      <c r="A4290" s="60"/>
      <c r="B4290" s="60"/>
      <c r="C4290" s="60"/>
      <c r="D4290" s="60"/>
      <c r="H4290" s="61"/>
      <c r="I4290" s="61"/>
      <c r="J4290" s="61"/>
      <c r="K4290" s="61"/>
      <c r="L4290" s="61"/>
      <c r="M4290" s="61"/>
      <c r="N4290" s="61"/>
      <c r="O4290" s="61"/>
      <c r="P4290" s="61"/>
      <c r="Q4290" s="61"/>
      <c r="R4290" s="61"/>
      <c r="S4290" s="61"/>
      <c r="T4290" s="61"/>
      <c r="U4290" s="61"/>
      <c r="V4290" s="61"/>
      <c r="W4290" s="61"/>
      <c r="X4290" s="61"/>
      <c r="Y4290" s="61"/>
      <c r="Z4290" s="61"/>
      <c r="AA4290" s="61"/>
      <c r="AB4290" s="61"/>
      <c r="AC4290" s="61"/>
      <c r="AD4290" s="61"/>
      <c r="AE4290" s="61"/>
      <c r="AF4290" s="61"/>
      <c r="AG4290" s="61"/>
      <c r="AH4290" s="61"/>
      <c r="AI4290" s="61"/>
      <c r="AJ4290" s="61"/>
      <c r="AK4290" s="61"/>
      <c r="AL4290" s="61"/>
      <c r="AM4290" s="61"/>
      <c r="AN4290" s="61"/>
      <c r="AO4290" s="61"/>
      <c r="AP4290" s="62"/>
      <c r="AQ4290" s="61"/>
      <c r="AR4290" s="61"/>
      <c r="AS4290" s="61"/>
      <c r="AT4290" s="61"/>
      <c r="AU4290" s="61"/>
      <c r="AV4290" s="61"/>
      <c r="AW4290" s="60"/>
    </row>
    <row r="4291" s="59" customFormat="1" customHeight="1" spans="1:49">
      <c r="A4291" s="60"/>
      <c r="B4291" s="60"/>
      <c r="C4291" s="60"/>
      <c r="D4291" s="60"/>
      <c r="H4291" s="61"/>
      <c r="I4291" s="61"/>
      <c r="J4291" s="61"/>
      <c r="K4291" s="61"/>
      <c r="L4291" s="61"/>
      <c r="M4291" s="61"/>
      <c r="N4291" s="61"/>
      <c r="O4291" s="61"/>
      <c r="P4291" s="61"/>
      <c r="Q4291" s="61"/>
      <c r="R4291" s="61"/>
      <c r="S4291" s="61"/>
      <c r="T4291" s="61"/>
      <c r="U4291" s="61"/>
      <c r="V4291" s="61"/>
      <c r="W4291" s="61"/>
      <c r="X4291" s="61"/>
      <c r="Y4291" s="61"/>
      <c r="Z4291" s="61"/>
      <c r="AA4291" s="61"/>
      <c r="AB4291" s="61"/>
      <c r="AC4291" s="61"/>
      <c r="AD4291" s="61"/>
      <c r="AE4291" s="61"/>
      <c r="AF4291" s="61"/>
      <c r="AG4291" s="61"/>
      <c r="AH4291" s="61"/>
      <c r="AI4291" s="61"/>
      <c r="AJ4291" s="61"/>
      <c r="AK4291" s="61"/>
      <c r="AL4291" s="61"/>
      <c r="AM4291" s="61"/>
      <c r="AN4291" s="61"/>
      <c r="AO4291" s="61"/>
      <c r="AP4291" s="62"/>
      <c r="AQ4291" s="61"/>
      <c r="AR4291" s="61"/>
      <c r="AS4291" s="61"/>
      <c r="AT4291" s="61"/>
      <c r="AU4291" s="61"/>
      <c r="AV4291" s="61"/>
      <c r="AW4291" s="60"/>
    </row>
    <row r="4292" s="59" customFormat="1" customHeight="1" spans="1:49">
      <c r="A4292" s="60"/>
      <c r="B4292" s="60"/>
      <c r="C4292" s="60"/>
      <c r="D4292" s="60"/>
      <c r="H4292" s="61"/>
      <c r="I4292" s="61"/>
      <c r="J4292" s="61"/>
      <c r="K4292" s="61"/>
      <c r="L4292" s="61"/>
      <c r="M4292" s="61"/>
      <c r="N4292" s="61"/>
      <c r="O4292" s="61"/>
      <c r="P4292" s="61"/>
      <c r="Q4292" s="61"/>
      <c r="R4292" s="61"/>
      <c r="S4292" s="61"/>
      <c r="T4292" s="61"/>
      <c r="U4292" s="61"/>
      <c r="V4292" s="61"/>
      <c r="W4292" s="61"/>
      <c r="X4292" s="61"/>
      <c r="Y4292" s="61"/>
      <c r="Z4292" s="61"/>
      <c r="AA4292" s="61"/>
      <c r="AB4292" s="61"/>
      <c r="AC4292" s="61"/>
      <c r="AD4292" s="61"/>
      <c r="AE4292" s="61"/>
      <c r="AF4292" s="61"/>
      <c r="AG4292" s="61"/>
      <c r="AH4292" s="61"/>
      <c r="AI4292" s="61"/>
      <c r="AJ4292" s="61"/>
      <c r="AK4292" s="61"/>
      <c r="AL4292" s="61"/>
      <c r="AM4292" s="61"/>
      <c r="AN4292" s="61"/>
      <c r="AO4292" s="61"/>
      <c r="AP4292" s="62"/>
      <c r="AQ4292" s="61"/>
      <c r="AR4292" s="61"/>
      <c r="AS4292" s="61"/>
      <c r="AT4292" s="61"/>
      <c r="AU4292" s="61"/>
      <c r="AV4292" s="61"/>
      <c r="AW4292" s="60"/>
    </row>
    <row r="4293" s="59" customFormat="1" customHeight="1" spans="1:49">
      <c r="A4293" s="60"/>
      <c r="B4293" s="60"/>
      <c r="C4293" s="60"/>
      <c r="D4293" s="60"/>
      <c r="H4293" s="61"/>
      <c r="I4293" s="61"/>
      <c r="J4293" s="61"/>
      <c r="K4293" s="61"/>
      <c r="L4293" s="61"/>
      <c r="M4293" s="61"/>
      <c r="N4293" s="61"/>
      <c r="O4293" s="61"/>
      <c r="P4293" s="61"/>
      <c r="Q4293" s="61"/>
      <c r="R4293" s="61"/>
      <c r="S4293" s="61"/>
      <c r="T4293" s="61"/>
      <c r="U4293" s="61"/>
      <c r="V4293" s="61"/>
      <c r="W4293" s="61"/>
      <c r="X4293" s="61"/>
      <c r="Y4293" s="61"/>
      <c r="Z4293" s="61"/>
      <c r="AA4293" s="61"/>
      <c r="AB4293" s="61"/>
      <c r="AC4293" s="61"/>
      <c r="AD4293" s="61"/>
      <c r="AE4293" s="61"/>
      <c r="AF4293" s="61"/>
      <c r="AG4293" s="61"/>
      <c r="AH4293" s="61"/>
      <c r="AI4293" s="61"/>
      <c r="AJ4293" s="61"/>
      <c r="AK4293" s="61"/>
      <c r="AL4293" s="61"/>
      <c r="AM4293" s="61"/>
      <c r="AN4293" s="61"/>
      <c r="AO4293" s="61"/>
      <c r="AP4293" s="62"/>
      <c r="AQ4293" s="61"/>
      <c r="AR4293" s="61"/>
      <c r="AS4293" s="61"/>
      <c r="AT4293" s="61"/>
      <c r="AU4293" s="61"/>
      <c r="AV4293" s="61"/>
      <c r="AW4293" s="60"/>
    </row>
    <row r="4294" s="59" customFormat="1" customHeight="1" spans="1:49">
      <c r="A4294" s="60"/>
      <c r="B4294" s="60"/>
      <c r="C4294" s="60"/>
      <c r="D4294" s="60"/>
      <c r="H4294" s="61"/>
      <c r="I4294" s="61"/>
      <c r="J4294" s="61"/>
      <c r="K4294" s="61"/>
      <c r="L4294" s="61"/>
      <c r="M4294" s="61"/>
      <c r="N4294" s="61"/>
      <c r="O4294" s="61"/>
      <c r="P4294" s="61"/>
      <c r="Q4294" s="61"/>
      <c r="R4294" s="61"/>
      <c r="S4294" s="61"/>
      <c r="T4294" s="61"/>
      <c r="U4294" s="61"/>
      <c r="V4294" s="61"/>
      <c r="W4294" s="61"/>
      <c r="X4294" s="61"/>
      <c r="Y4294" s="61"/>
      <c r="Z4294" s="61"/>
      <c r="AA4294" s="61"/>
      <c r="AB4294" s="61"/>
      <c r="AC4294" s="61"/>
      <c r="AD4294" s="61"/>
      <c r="AE4294" s="61"/>
      <c r="AF4294" s="61"/>
      <c r="AG4294" s="61"/>
      <c r="AH4294" s="61"/>
      <c r="AI4294" s="61"/>
      <c r="AJ4294" s="61"/>
      <c r="AK4294" s="61"/>
      <c r="AL4294" s="61"/>
      <c r="AM4294" s="61"/>
      <c r="AN4294" s="61"/>
      <c r="AO4294" s="61"/>
      <c r="AP4294" s="62"/>
      <c r="AQ4294" s="61"/>
      <c r="AR4294" s="61"/>
      <c r="AS4294" s="61"/>
      <c r="AT4294" s="61"/>
      <c r="AU4294" s="61"/>
      <c r="AV4294" s="61"/>
      <c r="AW4294" s="60"/>
    </row>
    <row r="4295" s="59" customFormat="1" customHeight="1" spans="1:49">
      <c r="A4295" s="60"/>
      <c r="B4295" s="60"/>
      <c r="C4295" s="60"/>
      <c r="D4295" s="60"/>
      <c r="H4295" s="61"/>
      <c r="I4295" s="61"/>
      <c r="J4295" s="61"/>
      <c r="K4295" s="61"/>
      <c r="L4295" s="61"/>
      <c r="M4295" s="61"/>
      <c r="N4295" s="61"/>
      <c r="O4295" s="61"/>
      <c r="P4295" s="61"/>
      <c r="Q4295" s="61"/>
      <c r="R4295" s="61"/>
      <c r="S4295" s="61"/>
      <c r="T4295" s="61"/>
      <c r="U4295" s="61"/>
      <c r="V4295" s="61"/>
      <c r="W4295" s="61"/>
      <c r="X4295" s="61"/>
      <c r="Y4295" s="61"/>
      <c r="Z4295" s="61"/>
      <c r="AA4295" s="61"/>
      <c r="AB4295" s="61"/>
      <c r="AC4295" s="61"/>
      <c r="AD4295" s="61"/>
      <c r="AE4295" s="61"/>
      <c r="AF4295" s="61"/>
      <c r="AG4295" s="61"/>
      <c r="AH4295" s="61"/>
      <c r="AI4295" s="61"/>
      <c r="AJ4295" s="61"/>
      <c r="AK4295" s="61"/>
      <c r="AL4295" s="61"/>
      <c r="AM4295" s="61"/>
      <c r="AN4295" s="61"/>
      <c r="AO4295" s="61"/>
      <c r="AP4295" s="62"/>
      <c r="AQ4295" s="61"/>
      <c r="AR4295" s="61"/>
      <c r="AS4295" s="61"/>
      <c r="AT4295" s="61"/>
      <c r="AU4295" s="61"/>
      <c r="AV4295" s="61"/>
      <c r="AW4295" s="60"/>
    </row>
    <row r="4296" s="59" customFormat="1" customHeight="1" spans="1:49">
      <c r="A4296" s="60"/>
      <c r="B4296" s="60"/>
      <c r="C4296" s="60"/>
      <c r="D4296" s="60"/>
      <c r="H4296" s="61"/>
      <c r="I4296" s="61"/>
      <c r="J4296" s="61"/>
      <c r="K4296" s="61"/>
      <c r="L4296" s="61"/>
      <c r="M4296" s="61"/>
      <c r="N4296" s="61"/>
      <c r="O4296" s="61"/>
      <c r="P4296" s="61"/>
      <c r="Q4296" s="61"/>
      <c r="R4296" s="61"/>
      <c r="S4296" s="61"/>
      <c r="T4296" s="61"/>
      <c r="U4296" s="61"/>
      <c r="V4296" s="61"/>
      <c r="W4296" s="61"/>
      <c r="X4296" s="61"/>
      <c r="Y4296" s="61"/>
      <c r="Z4296" s="61"/>
      <c r="AA4296" s="61"/>
      <c r="AB4296" s="61"/>
      <c r="AC4296" s="61"/>
      <c r="AD4296" s="61"/>
      <c r="AE4296" s="61"/>
      <c r="AF4296" s="61"/>
      <c r="AG4296" s="61"/>
      <c r="AH4296" s="61"/>
      <c r="AI4296" s="61"/>
      <c r="AJ4296" s="61"/>
      <c r="AK4296" s="61"/>
      <c r="AL4296" s="61"/>
      <c r="AM4296" s="61"/>
      <c r="AN4296" s="61"/>
      <c r="AO4296" s="61"/>
      <c r="AP4296" s="62"/>
      <c r="AQ4296" s="61"/>
      <c r="AR4296" s="61"/>
      <c r="AS4296" s="61"/>
      <c r="AT4296" s="61"/>
      <c r="AU4296" s="61"/>
      <c r="AV4296" s="61"/>
      <c r="AW4296" s="60"/>
    </row>
    <row r="4297" s="59" customFormat="1" customHeight="1" spans="1:49">
      <c r="A4297" s="60"/>
      <c r="B4297" s="60"/>
      <c r="C4297" s="60"/>
      <c r="D4297" s="60"/>
      <c r="H4297" s="61"/>
      <c r="I4297" s="61"/>
      <c r="J4297" s="61"/>
      <c r="K4297" s="61"/>
      <c r="L4297" s="61"/>
      <c r="M4297" s="61"/>
      <c r="N4297" s="61"/>
      <c r="O4297" s="61"/>
      <c r="P4297" s="61"/>
      <c r="Q4297" s="61"/>
      <c r="R4297" s="61"/>
      <c r="S4297" s="61"/>
      <c r="T4297" s="61"/>
      <c r="U4297" s="61"/>
      <c r="V4297" s="61"/>
      <c r="W4297" s="61"/>
      <c r="X4297" s="61"/>
      <c r="Y4297" s="61"/>
      <c r="Z4297" s="61"/>
      <c r="AA4297" s="61"/>
      <c r="AB4297" s="61"/>
      <c r="AC4297" s="61"/>
      <c r="AD4297" s="61"/>
      <c r="AE4297" s="61"/>
      <c r="AF4297" s="61"/>
      <c r="AG4297" s="61"/>
      <c r="AH4297" s="61"/>
      <c r="AI4297" s="61"/>
      <c r="AJ4297" s="61"/>
      <c r="AK4297" s="61"/>
      <c r="AL4297" s="61"/>
      <c r="AM4297" s="61"/>
      <c r="AN4297" s="61"/>
      <c r="AO4297" s="61"/>
      <c r="AP4297" s="62"/>
      <c r="AQ4297" s="61"/>
      <c r="AR4297" s="61"/>
      <c r="AS4297" s="61"/>
      <c r="AT4297" s="61"/>
      <c r="AU4297" s="61"/>
      <c r="AV4297" s="61"/>
      <c r="AW4297" s="60"/>
    </row>
    <row r="4298" s="59" customFormat="1" customHeight="1" spans="1:49">
      <c r="A4298" s="60"/>
      <c r="B4298" s="60"/>
      <c r="C4298" s="60"/>
      <c r="D4298" s="60"/>
      <c r="H4298" s="61"/>
      <c r="I4298" s="61"/>
      <c r="J4298" s="61"/>
      <c r="K4298" s="61"/>
      <c r="L4298" s="61"/>
      <c r="M4298" s="61"/>
      <c r="N4298" s="61"/>
      <c r="O4298" s="61"/>
      <c r="P4298" s="61"/>
      <c r="Q4298" s="61"/>
      <c r="R4298" s="61"/>
      <c r="S4298" s="61"/>
      <c r="T4298" s="61"/>
      <c r="U4298" s="61"/>
      <c r="V4298" s="61"/>
      <c r="W4298" s="61"/>
      <c r="X4298" s="61"/>
      <c r="Y4298" s="61"/>
      <c r="Z4298" s="61"/>
      <c r="AA4298" s="61"/>
      <c r="AB4298" s="61"/>
      <c r="AC4298" s="61"/>
      <c r="AD4298" s="61"/>
      <c r="AE4298" s="61"/>
      <c r="AF4298" s="61"/>
      <c r="AG4298" s="61"/>
      <c r="AH4298" s="61"/>
      <c r="AI4298" s="61"/>
      <c r="AJ4298" s="61"/>
      <c r="AK4298" s="61"/>
      <c r="AL4298" s="61"/>
      <c r="AM4298" s="61"/>
      <c r="AN4298" s="61"/>
      <c r="AO4298" s="61"/>
      <c r="AP4298" s="62"/>
      <c r="AQ4298" s="61"/>
      <c r="AR4298" s="61"/>
      <c r="AS4298" s="61"/>
      <c r="AT4298" s="61"/>
      <c r="AU4298" s="61"/>
      <c r="AV4298" s="61"/>
      <c r="AW4298" s="60"/>
    </row>
    <row r="4299" s="59" customFormat="1" customHeight="1" spans="1:49">
      <c r="A4299" s="60"/>
      <c r="B4299" s="60"/>
      <c r="C4299" s="60"/>
      <c r="D4299" s="60"/>
      <c r="H4299" s="61"/>
      <c r="I4299" s="61"/>
      <c r="J4299" s="61"/>
      <c r="K4299" s="61"/>
      <c r="L4299" s="61"/>
      <c r="M4299" s="61"/>
      <c r="N4299" s="61"/>
      <c r="O4299" s="61"/>
      <c r="P4299" s="61"/>
      <c r="Q4299" s="61"/>
      <c r="R4299" s="61"/>
      <c r="S4299" s="61"/>
      <c r="T4299" s="61"/>
      <c r="U4299" s="61"/>
      <c r="V4299" s="61"/>
      <c r="W4299" s="61"/>
      <c r="X4299" s="61"/>
      <c r="Y4299" s="61"/>
      <c r="Z4299" s="61"/>
      <c r="AA4299" s="61"/>
      <c r="AB4299" s="61"/>
      <c r="AC4299" s="61"/>
      <c r="AD4299" s="61"/>
      <c r="AE4299" s="61"/>
      <c r="AF4299" s="61"/>
      <c r="AG4299" s="61"/>
      <c r="AH4299" s="61"/>
      <c r="AI4299" s="61"/>
      <c r="AJ4299" s="61"/>
      <c r="AK4299" s="61"/>
      <c r="AL4299" s="61"/>
      <c r="AM4299" s="61"/>
      <c r="AN4299" s="61"/>
      <c r="AO4299" s="61"/>
      <c r="AP4299" s="62"/>
      <c r="AQ4299" s="61"/>
      <c r="AR4299" s="61"/>
      <c r="AS4299" s="61"/>
      <c r="AT4299" s="61"/>
      <c r="AU4299" s="61"/>
      <c r="AV4299" s="61"/>
      <c r="AW4299" s="60"/>
    </row>
    <row r="4300" s="59" customFormat="1" customHeight="1" spans="1:49">
      <c r="A4300" s="60"/>
      <c r="B4300" s="60"/>
      <c r="C4300" s="60"/>
      <c r="D4300" s="60"/>
      <c r="H4300" s="61"/>
      <c r="I4300" s="61"/>
      <c r="J4300" s="61"/>
      <c r="K4300" s="61"/>
      <c r="L4300" s="61"/>
      <c r="M4300" s="61"/>
      <c r="N4300" s="61"/>
      <c r="O4300" s="61"/>
      <c r="P4300" s="61"/>
      <c r="Q4300" s="61"/>
      <c r="R4300" s="61"/>
      <c r="S4300" s="61"/>
      <c r="T4300" s="61"/>
      <c r="U4300" s="61"/>
      <c r="V4300" s="61"/>
      <c r="W4300" s="61"/>
      <c r="X4300" s="61"/>
      <c r="Y4300" s="61"/>
      <c r="Z4300" s="61"/>
      <c r="AA4300" s="61"/>
      <c r="AB4300" s="61"/>
      <c r="AC4300" s="61"/>
      <c r="AD4300" s="61"/>
      <c r="AE4300" s="61"/>
      <c r="AF4300" s="61"/>
      <c r="AG4300" s="61"/>
      <c r="AH4300" s="61"/>
      <c r="AI4300" s="61"/>
      <c r="AJ4300" s="61"/>
      <c r="AK4300" s="61"/>
      <c r="AL4300" s="61"/>
      <c r="AM4300" s="61"/>
      <c r="AN4300" s="61"/>
      <c r="AO4300" s="61"/>
      <c r="AP4300" s="62"/>
      <c r="AQ4300" s="61"/>
      <c r="AR4300" s="61"/>
      <c r="AS4300" s="61"/>
      <c r="AT4300" s="61"/>
      <c r="AU4300" s="61"/>
      <c r="AV4300" s="61"/>
      <c r="AW4300" s="60"/>
    </row>
    <row r="4301" s="59" customFormat="1" customHeight="1" spans="1:49">
      <c r="A4301" s="60"/>
      <c r="B4301" s="60"/>
      <c r="C4301" s="60"/>
      <c r="D4301" s="60"/>
      <c r="H4301" s="61"/>
      <c r="I4301" s="61"/>
      <c r="J4301" s="61"/>
      <c r="K4301" s="61"/>
      <c r="L4301" s="61"/>
      <c r="M4301" s="61"/>
      <c r="N4301" s="61"/>
      <c r="O4301" s="61"/>
      <c r="P4301" s="61"/>
      <c r="Q4301" s="61"/>
      <c r="R4301" s="61"/>
      <c r="S4301" s="61"/>
      <c r="T4301" s="61"/>
      <c r="U4301" s="61"/>
      <c r="V4301" s="61"/>
      <c r="W4301" s="61"/>
      <c r="X4301" s="61"/>
      <c r="Y4301" s="61"/>
      <c r="Z4301" s="61"/>
      <c r="AA4301" s="61"/>
      <c r="AB4301" s="61"/>
      <c r="AC4301" s="61"/>
      <c r="AD4301" s="61"/>
      <c r="AE4301" s="61"/>
      <c r="AF4301" s="61"/>
      <c r="AG4301" s="61"/>
      <c r="AH4301" s="61"/>
      <c r="AI4301" s="61"/>
      <c r="AJ4301" s="61"/>
      <c r="AK4301" s="61"/>
      <c r="AL4301" s="61"/>
      <c r="AM4301" s="61"/>
      <c r="AN4301" s="61"/>
      <c r="AO4301" s="61"/>
      <c r="AP4301" s="62"/>
      <c r="AQ4301" s="61"/>
      <c r="AR4301" s="61"/>
      <c r="AS4301" s="61"/>
      <c r="AT4301" s="61"/>
      <c r="AU4301" s="61"/>
      <c r="AV4301" s="61"/>
      <c r="AW4301" s="60"/>
    </row>
    <row r="4302" s="59" customFormat="1" customHeight="1" spans="1:49">
      <c r="A4302" s="60"/>
      <c r="B4302" s="60"/>
      <c r="C4302" s="60"/>
      <c r="D4302" s="60"/>
      <c r="H4302" s="61"/>
      <c r="I4302" s="61"/>
      <c r="J4302" s="61"/>
      <c r="K4302" s="61"/>
      <c r="L4302" s="61"/>
      <c r="M4302" s="61"/>
      <c r="N4302" s="61"/>
      <c r="O4302" s="61"/>
      <c r="P4302" s="61"/>
      <c r="Q4302" s="61"/>
      <c r="R4302" s="61"/>
      <c r="S4302" s="61"/>
      <c r="T4302" s="61"/>
      <c r="U4302" s="61"/>
      <c r="V4302" s="61"/>
      <c r="W4302" s="61"/>
      <c r="X4302" s="61"/>
      <c r="Y4302" s="61"/>
      <c r="Z4302" s="61"/>
      <c r="AA4302" s="61"/>
      <c r="AB4302" s="61"/>
      <c r="AC4302" s="61"/>
      <c r="AD4302" s="61"/>
      <c r="AE4302" s="61"/>
      <c r="AF4302" s="61"/>
      <c r="AG4302" s="61"/>
      <c r="AH4302" s="61"/>
      <c r="AI4302" s="61"/>
      <c r="AJ4302" s="61"/>
      <c r="AK4302" s="61"/>
      <c r="AL4302" s="61"/>
      <c r="AM4302" s="61"/>
      <c r="AN4302" s="61"/>
      <c r="AO4302" s="61"/>
      <c r="AP4302" s="62"/>
      <c r="AQ4302" s="61"/>
      <c r="AR4302" s="61"/>
      <c r="AS4302" s="61"/>
      <c r="AT4302" s="61"/>
      <c r="AU4302" s="61"/>
      <c r="AV4302" s="61"/>
      <c r="AW4302" s="60"/>
    </row>
    <row r="4303" s="59" customFormat="1" customHeight="1" spans="1:49">
      <c r="A4303" s="60"/>
      <c r="B4303" s="60"/>
      <c r="C4303" s="60"/>
      <c r="D4303" s="60"/>
      <c r="H4303" s="61"/>
      <c r="I4303" s="61"/>
      <c r="J4303" s="61"/>
      <c r="K4303" s="61"/>
      <c r="L4303" s="61"/>
      <c r="M4303" s="61"/>
      <c r="N4303" s="61"/>
      <c r="O4303" s="61"/>
      <c r="P4303" s="61"/>
      <c r="Q4303" s="61"/>
      <c r="R4303" s="61"/>
      <c r="S4303" s="61"/>
      <c r="T4303" s="61"/>
      <c r="U4303" s="61"/>
      <c r="V4303" s="61"/>
      <c r="W4303" s="61"/>
      <c r="X4303" s="61"/>
      <c r="Y4303" s="61"/>
      <c r="Z4303" s="61"/>
      <c r="AA4303" s="61"/>
      <c r="AB4303" s="61"/>
      <c r="AC4303" s="61"/>
      <c r="AD4303" s="61"/>
      <c r="AE4303" s="61"/>
      <c r="AF4303" s="61"/>
      <c r="AG4303" s="61"/>
      <c r="AH4303" s="61"/>
      <c r="AI4303" s="61"/>
      <c r="AJ4303" s="61"/>
      <c r="AK4303" s="61"/>
      <c r="AL4303" s="61"/>
      <c r="AM4303" s="61"/>
      <c r="AN4303" s="61"/>
      <c r="AO4303" s="61"/>
      <c r="AP4303" s="62"/>
      <c r="AQ4303" s="61"/>
      <c r="AR4303" s="61"/>
      <c r="AS4303" s="61"/>
      <c r="AT4303" s="61"/>
      <c r="AU4303" s="61"/>
      <c r="AV4303" s="61"/>
      <c r="AW4303" s="60"/>
    </row>
    <row r="4304" s="59" customFormat="1" customHeight="1" spans="1:49">
      <c r="A4304" s="60"/>
      <c r="B4304" s="60"/>
      <c r="C4304" s="60"/>
      <c r="D4304" s="60"/>
      <c r="H4304" s="61"/>
      <c r="I4304" s="61"/>
      <c r="J4304" s="61"/>
      <c r="K4304" s="61"/>
      <c r="L4304" s="61"/>
      <c r="M4304" s="61"/>
      <c r="N4304" s="61"/>
      <c r="O4304" s="61"/>
      <c r="P4304" s="61"/>
      <c r="Q4304" s="61"/>
      <c r="R4304" s="61"/>
      <c r="S4304" s="61"/>
      <c r="T4304" s="61"/>
      <c r="U4304" s="61"/>
      <c r="V4304" s="61"/>
      <c r="W4304" s="61"/>
      <c r="X4304" s="61"/>
      <c r="Y4304" s="61"/>
      <c r="Z4304" s="61"/>
      <c r="AA4304" s="61"/>
      <c r="AB4304" s="61"/>
      <c r="AC4304" s="61"/>
      <c r="AD4304" s="61"/>
      <c r="AE4304" s="61"/>
      <c r="AF4304" s="61"/>
      <c r="AG4304" s="61"/>
      <c r="AH4304" s="61"/>
      <c r="AI4304" s="61"/>
      <c r="AJ4304" s="61"/>
      <c r="AK4304" s="61"/>
      <c r="AL4304" s="61"/>
      <c r="AM4304" s="61"/>
      <c r="AN4304" s="61"/>
      <c r="AO4304" s="61"/>
      <c r="AP4304" s="62"/>
      <c r="AQ4304" s="61"/>
      <c r="AR4304" s="61"/>
      <c r="AS4304" s="61"/>
      <c r="AT4304" s="61"/>
      <c r="AU4304" s="61"/>
      <c r="AV4304" s="61"/>
      <c r="AW4304" s="60"/>
    </row>
    <row r="4305" s="59" customFormat="1" customHeight="1" spans="1:49">
      <c r="A4305" s="60"/>
      <c r="B4305" s="60"/>
      <c r="C4305" s="60"/>
      <c r="D4305" s="60"/>
      <c r="H4305" s="61"/>
      <c r="I4305" s="61"/>
      <c r="J4305" s="61"/>
      <c r="K4305" s="61"/>
      <c r="L4305" s="61"/>
      <c r="M4305" s="61"/>
      <c r="N4305" s="61"/>
      <c r="O4305" s="61"/>
      <c r="P4305" s="61"/>
      <c r="Q4305" s="61"/>
      <c r="R4305" s="61"/>
      <c r="S4305" s="61"/>
      <c r="T4305" s="61"/>
      <c r="U4305" s="61"/>
      <c r="V4305" s="61"/>
      <c r="W4305" s="61"/>
      <c r="X4305" s="61"/>
      <c r="Y4305" s="61"/>
      <c r="Z4305" s="61"/>
      <c r="AA4305" s="61"/>
      <c r="AB4305" s="61"/>
      <c r="AC4305" s="61"/>
      <c r="AD4305" s="61"/>
      <c r="AE4305" s="61"/>
      <c r="AF4305" s="61"/>
      <c r="AG4305" s="61"/>
      <c r="AH4305" s="61"/>
      <c r="AI4305" s="61"/>
      <c r="AJ4305" s="61"/>
      <c r="AK4305" s="61"/>
      <c r="AL4305" s="61"/>
      <c r="AM4305" s="61"/>
      <c r="AN4305" s="61"/>
      <c r="AO4305" s="61"/>
      <c r="AP4305" s="62"/>
      <c r="AQ4305" s="61"/>
      <c r="AR4305" s="61"/>
      <c r="AS4305" s="61"/>
      <c r="AT4305" s="61"/>
      <c r="AU4305" s="61"/>
      <c r="AV4305" s="61"/>
      <c r="AW4305" s="60"/>
    </row>
    <row r="4306" s="59" customFormat="1" customHeight="1" spans="1:49">
      <c r="A4306" s="60"/>
      <c r="B4306" s="60"/>
      <c r="C4306" s="60"/>
      <c r="D4306" s="60"/>
      <c r="H4306" s="61"/>
      <c r="I4306" s="61"/>
      <c r="J4306" s="61"/>
      <c r="K4306" s="61"/>
      <c r="L4306" s="61"/>
      <c r="M4306" s="61"/>
      <c r="N4306" s="61"/>
      <c r="O4306" s="61"/>
      <c r="P4306" s="61"/>
      <c r="Q4306" s="61"/>
      <c r="R4306" s="61"/>
      <c r="S4306" s="61"/>
      <c r="T4306" s="61"/>
      <c r="U4306" s="61"/>
      <c r="V4306" s="61"/>
      <c r="W4306" s="61"/>
      <c r="X4306" s="61"/>
      <c r="Y4306" s="61"/>
      <c r="Z4306" s="61"/>
      <c r="AA4306" s="61"/>
      <c r="AB4306" s="61"/>
      <c r="AC4306" s="61"/>
      <c r="AD4306" s="61"/>
      <c r="AE4306" s="61"/>
      <c r="AF4306" s="61"/>
      <c r="AG4306" s="61"/>
      <c r="AH4306" s="61"/>
      <c r="AI4306" s="61"/>
      <c r="AJ4306" s="61"/>
      <c r="AK4306" s="61"/>
      <c r="AL4306" s="61"/>
      <c r="AM4306" s="61"/>
      <c r="AN4306" s="61"/>
      <c r="AO4306" s="61"/>
      <c r="AP4306" s="62"/>
      <c r="AQ4306" s="61"/>
      <c r="AR4306" s="61"/>
      <c r="AS4306" s="61"/>
      <c r="AT4306" s="61"/>
      <c r="AU4306" s="61"/>
      <c r="AV4306" s="61"/>
      <c r="AW4306" s="60"/>
    </row>
    <row r="4307" s="59" customFormat="1" customHeight="1" spans="1:49">
      <c r="A4307" s="60"/>
      <c r="B4307" s="60"/>
      <c r="C4307" s="60"/>
      <c r="D4307" s="60"/>
      <c r="H4307" s="61"/>
      <c r="I4307" s="61"/>
      <c r="J4307" s="61"/>
      <c r="K4307" s="61"/>
      <c r="L4307" s="61"/>
      <c r="M4307" s="61"/>
      <c r="N4307" s="61"/>
      <c r="O4307" s="61"/>
      <c r="P4307" s="61"/>
      <c r="Q4307" s="61"/>
      <c r="R4307" s="61"/>
      <c r="S4307" s="61"/>
      <c r="T4307" s="61"/>
      <c r="U4307" s="61"/>
      <c r="V4307" s="61"/>
      <c r="W4307" s="61"/>
      <c r="X4307" s="61"/>
      <c r="Y4307" s="61"/>
      <c r="Z4307" s="61"/>
      <c r="AA4307" s="61"/>
      <c r="AB4307" s="61"/>
      <c r="AC4307" s="61"/>
      <c r="AD4307" s="61"/>
      <c r="AE4307" s="61"/>
      <c r="AF4307" s="61"/>
      <c r="AG4307" s="61"/>
      <c r="AH4307" s="61"/>
      <c r="AI4307" s="61"/>
      <c r="AJ4307" s="61"/>
      <c r="AK4307" s="61"/>
      <c r="AL4307" s="61"/>
      <c r="AM4307" s="61"/>
      <c r="AN4307" s="61"/>
      <c r="AO4307" s="61"/>
      <c r="AP4307" s="62"/>
      <c r="AQ4307" s="61"/>
      <c r="AR4307" s="61"/>
      <c r="AS4307" s="61"/>
      <c r="AT4307" s="61"/>
      <c r="AU4307" s="61"/>
      <c r="AV4307" s="61"/>
      <c r="AW4307" s="60"/>
    </row>
    <row r="4308" s="59" customFormat="1" customHeight="1" spans="1:49">
      <c r="A4308" s="60"/>
      <c r="B4308" s="60"/>
      <c r="C4308" s="60"/>
      <c r="D4308" s="60"/>
      <c r="H4308" s="61"/>
      <c r="I4308" s="61"/>
      <c r="J4308" s="61"/>
      <c r="K4308" s="61"/>
      <c r="L4308" s="61"/>
      <c r="M4308" s="61"/>
      <c r="N4308" s="61"/>
      <c r="O4308" s="61"/>
      <c r="P4308" s="61"/>
      <c r="Q4308" s="61"/>
      <c r="R4308" s="61"/>
      <c r="S4308" s="61"/>
      <c r="T4308" s="61"/>
      <c r="U4308" s="61"/>
      <c r="V4308" s="61"/>
      <c r="W4308" s="61"/>
      <c r="X4308" s="61"/>
      <c r="Y4308" s="61"/>
      <c r="Z4308" s="61"/>
      <c r="AA4308" s="61"/>
      <c r="AB4308" s="61"/>
      <c r="AC4308" s="61"/>
      <c r="AD4308" s="61"/>
      <c r="AE4308" s="61"/>
      <c r="AF4308" s="61"/>
      <c r="AG4308" s="61"/>
      <c r="AH4308" s="61"/>
      <c r="AI4308" s="61"/>
      <c r="AJ4308" s="61"/>
      <c r="AK4308" s="61"/>
      <c r="AL4308" s="61"/>
      <c r="AM4308" s="61"/>
      <c r="AN4308" s="61"/>
      <c r="AO4308" s="61"/>
      <c r="AP4308" s="62"/>
      <c r="AQ4308" s="61"/>
      <c r="AR4308" s="61"/>
      <c r="AS4308" s="61"/>
      <c r="AT4308" s="61"/>
      <c r="AU4308" s="61"/>
      <c r="AV4308" s="61"/>
      <c r="AW4308" s="60"/>
    </row>
    <row r="4309" s="59" customFormat="1" customHeight="1" spans="1:49">
      <c r="A4309" s="60"/>
      <c r="B4309" s="60"/>
      <c r="C4309" s="60"/>
      <c r="D4309" s="60"/>
      <c r="H4309" s="61"/>
      <c r="I4309" s="61"/>
      <c r="J4309" s="61"/>
      <c r="K4309" s="61"/>
      <c r="L4309" s="61"/>
      <c r="M4309" s="61"/>
      <c r="N4309" s="61"/>
      <c r="O4309" s="61"/>
      <c r="P4309" s="61"/>
      <c r="Q4309" s="61"/>
      <c r="R4309" s="61"/>
      <c r="S4309" s="61"/>
      <c r="T4309" s="61"/>
      <c r="U4309" s="61"/>
      <c r="V4309" s="61"/>
      <c r="W4309" s="61"/>
      <c r="X4309" s="61"/>
      <c r="Y4309" s="61"/>
      <c r="Z4309" s="61"/>
      <c r="AA4309" s="61"/>
      <c r="AB4309" s="61"/>
      <c r="AC4309" s="61"/>
      <c r="AD4309" s="61"/>
      <c r="AE4309" s="61"/>
      <c r="AF4309" s="61"/>
      <c r="AG4309" s="61"/>
      <c r="AH4309" s="61"/>
      <c r="AI4309" s="61"/>
      <c r="AJ4309" s="61"/>
      <c r="AK4309" s="61"/>
      <c r="AL4309" s="61"/>
      <c r="AM4309" s="61"/>
      <c r="AN4309" s="61"/>
      <c r="AO4309" s="61"/>
      <c r="AP4309" s="62"/>
      <c r="AQ4309" s="61"/>
      <c r="AR4309" s="61"/>
      <c r="AS4309" s="61"/>
      <c r="AT4309" s="61"/>
      <c r="AU4309" s="61"/>
      <c r="AV4309" s="61"/>
      <c r="AW4309" s="60"/>
    </row>
    <row r="4310" s="59" customFormat="1" customHeight="1" spans="1:49">
      <c r="A4310" s="60"/>
      <c r="B4310" s="60"/>
      <c r="C4310" s="60"/>
      <c r="D4310" s="60"/>
      <c r="H4310" s="61"/>
      <c r="I4310" s="61"/>
      <c r="J4310" s="61"/>
      <c r="K4310" s="61"/>
      <c r="L4310" s="61"/>
      <c r="M4310" s="61"/>
      <c r="N4310" s="61"/>
      <c r="O4310" s="61"/>
      <c r="P4310" s="61"/>
      <c r="Q4310" s="61"/>
      <c r="R4310" s="61"/>
      <c r="S4310" s="61"/>
      <c r="T4310" s="61"/>
      <c r="U4310" s="61"/>
      <c r="V4310" s="61"/>
      <c r="W4310" s="61"/>
      <c r="X4310" s="61"/>
      <c r="Y4310" s="61"/>
      <c r="Z4310" s="61"/>
      <c r="AA4310" s="61"/>
      <c r="AB4310" s="61"/>
      <c r="AC4310" s="61"/>
      <c r="AD4310" s="61"/>
      <c r="AE4310" s="61"/>
      <c r="AF4310" s="61"/>
      <c r="AG4310" s="61"/>
      <c r="AH4310" s="61"/>
      <c r="AI4310" s="61"/>
      <c r="AJ4310" s="61"/>
      <c r="AK4310" s="61"/>
      <c r="AL4310" s="61"/>
      <c r="AM4310" s="61"/>
      <c r="AN4310" s="61"/>
      <c r="AO4310" s="61"/>
      <c r="AP4310" s="62"/>
      <c r="AQ4310" s="61"/>
      <c r="AR4310" s="61"/>
      <c r="AS4310" s="61"/>
      <c r="AT4310" s="61"/>
      <c r="AU4310" s="61"/>
      <c r="AV4310" s="61"/>
      <c r="AW4310" s="60"/>
    </row>
    <row r="4311" s="59" customFormat="1" customHeight="1" spans="1:49">
      <c r="A4311" s="60"/>
      <c r="B4311" s="60"/>
      <c r="C4311" s="60"/>
      <c r="D4311" s="60"/>
      <c r="H4311" s="61"/>
      <c r="I4311" s="61"/>
      <c r="J4311" s="61"/>
      <c r="K4311" s="61"/>
      <c r="L4311" s="61"/>
      <c r="M4311" s="61"/>
      <c r="N4311" s="61"/>
      <c r="O4311" s="61"/>
      <c r="P4311" s="61"/>
      <c r="Q4311" s="61"/>
      <c r="R4311" s="61"/>
      <c r="S4311" s="61"/>
      <c r="T4311" s="61"/>
      <c r="U4311" s="61"/>
      <c r="V4311" s="61"/>
      <c r="W4311" s="61"/>
      <c r="X4311" s="61"/>
      <c r="Y4311" s="61"/>
      <c r="Z4311" s="61"/>
      <c r="AA4311" s="61"/>
      <c r="AB4311" s="61"/>
      <c r="AC4311" s="61"/>
      <c r="AD4311" s="61"/>
      <c r="AE4311" s="61"/>
      <c r="AF4311" s="61"/>
      <c r="AG4311" s="61"/>
      <c r="AH4311" s="61"/>
      <c r="AI4311" s="61"/>
      <c r="AJ4311" s="61"/>
      <c r="AK4311" s="61"/>
      <c r="AL4311" s="61"/>
      <c r="AM4311" s="61"/>
      <c r="AN4311" s="61"/>
      <c r="AO4311" s="61"/>
      <c r="AP4311" s="62"/>
      <c r="AQ4311" s="61"/>
      <c r="AR4311" s="61"/>
      <c r="AS4311" s="61"/>
      <c r="AT4311" s="61"/>
      <c r="AU4311" s="61"/>
      <c r="AV4311" s="61"/>
      <c r="AW4311" s="60"/>
    </row>
    <row r="4312" s="59" customFormat="1" customHeight="1" spans="1:49">
      <c r="A4312" s="60"/>
      <c r="B4312" s="60"/>
      <c r="C4312" s="60"/>
      <c r="D4312" s="60"/>
      <c r="H4312" s="61"/>
      <c r="I4312" s="61"/>
      <c r="J4312" s="61"/>
      <c r="K4312" s="61"/>
      <c r="L4312" s="61"/>
      <c r="M4312" s="61"/>
      <c r="N4312" s="61"/>
      <c r="O4312" s="61"/>
      <c r="P4312" s="61"/>
      <c r="Q4312" s="61"/>
      <c r="R4312" s="61"/>
      <c r="S4312" s="61"/>
      <c r="T4312" s="61"/>
      <c r="U4312" s="61"/>
      <c r="V4312" s="61"/>
      <c r="W4312" s="61"/>
      <c r="X4312" s="61"/>
      <c r="Y4312" s="61"/>
      <c r="Z4312" s="61"/>
      <c r="AA4312" s="61"/>
      <c r="AB4312" s="61"/>
      <c r="AC4312" s="61"/>
      <c r="AD4312" s="61"/>
      <c r="AE4312" s="61"/>
      <c r="AF4312" s="61"/>
      <c r="AG4312" s="61"/>
      <c r="AH4312" s="61"/>
      <c r="AI4312" s="61"/>
      <c r="AJ4312" s="61"/>
      <c r="AK4312" s="61"/>
      <c r="AL4312" s="61"/>
      <c r="AM4312" s="61"/>
      <c r="AN4312" s="61"/>
      <c r="AO4312" s="61"/>
      <c r="AP4312" s="62"/>
      <c r="AQ4312" s="61"/>
      <c r="AR4312" s="61"/>
      <c r="AS4312" s="61"/>
      <c r="AT4312" s="61"/>
      <c r="AU4312" s="61"/>
      <c r="AV4312" s="61"/>
      <c r="AW4312" s="60"/>
    </row>
    <row r="4313" s="59" customFormat="1" customHeight="1" spans="1:49">
      <c r="A4313" s="60"/>
      <c r="B4313" s="60"/>
      <c r="C4313" s="60"/>
      <c r="D4313" s="60"/>
      <c r="H4313" s="61"/>
      <c r="I4313" s="61"/>
      <c r="J4313" s="61"/>
      <c r="K4313" s="61"/>
      <c r="L4313" s="61"/>
      <c r="M4313" s="61"/>
      <c r="N4313" s="61"/>
      <c r="O4313" s="61"/>
      <c r="P4313" s="61"/>
      <c r="Q4313" s="61"/>
      <c r="R4313" s="61"/>
      <c r="S4313" s="61"/>
      <c r="T4313" s="61"/>
      <c r="U4313" s="61"/>
      <c r="V4313" s="61"/>
      <c r="W4313" s="61"/>
      <c r="X4313" s="61"/>
      <c r="Y4313" s="61"/>
      <c r="Z4313" s="61"/>
      <c r="AA4313" s="61"/>
      <c r="AB4313" s="61"/>
      <c r="AC4313" s="61"/>
      <c r="AD4313" s="61"/>
      <c r="AE4313" s="61"/>
      <c r="AF4313" s="61"/>
      <c r="AG4313" s="61"/>
      <c r="AH4313" s="61"/>
      <c r="AI4313" s="61"/>
      <c r="AJ4313" s="61"/>
      <c r="AK4313" s="61"/>
      <c r="AL4313" s="61"/>
      <c r="AM4313" s="61"/>
      <c r="AN4313" s="61"/>
      <c r="AO4313" s="61"/>
      <c r="AP4313" s="62"/>
      <c r="AQ4313" s="61"/>
      <c r="AR4313" s="61"/>
      <c r="AS4313" s="61"/>
      <c r="AT4313" s="61"/>
      <c r="AU4313" s="61"/>
      <c r="AV4313" s="61"/>
      <c r="AW4313" s="60"/>
    </row>
    <row r="4314" s="59" customFormat="1" customHeight="1" spans="1:49">
      <c r="A4314" s="60"/>
      <c r="B4314" s="60"/>
      <c r="C4314" s="60"/>
      <c r="D4314" s="60"/>
      <c r="H4314" s="61"/>
      <c r="I4314" s="61"/>
      <c r="J4314" s="61"/>
      <c r="K4314" s="61"/>
      <c r="L4314" s="61"/>
      <c r="M4314" s="61"/>
      <c r="N4314" s="61"/>
      <c r="O4314" s="61"/>
      <c r="P4314" s="61"/>
      <c r="Q4314" s="61"/>
      <c r="R4314" s="61"/>
      <c r="S4314" s="61"/>
      <c r="T4314" s="61"/>
      <c r="U4314" s="61"/>
      <c r="V4314" s="61"/>
      <c r="W4314" s="61"/>
      <c r="X4314" s="61"/>
      <c r="Y4314" s="61"/>
      <c r="Z4314" s="61"/>
      <c r="AA4314" s="61"/>
      <c r="AB4314" s="61"/>
      <c r="AC4314" s="61"/>
      <c r="AD4314" s="61"/>
      <c r="AE4314" s="61"/>
      <c r="AF4314" s="61"/>
      <c r="AG4314" s="61"/>
      <c r="AH4314" s="61"/>
      <c r="AI4314" s="61"/>
      <c r="AJ4314" s="61"/>
      <c r="AK4314" s="61"/>
      <c r="AL4314" s="61"/>
      <c r="AM4314" s="61"/>
      <c r="AN4314" s="61"/>
      <c r="AO4314" s="61"/>
      <c r="AP4314" s="62"/>
      <c r="AQ4314" s="61"/>
      <c r="AR4314" s="61"/>
      <c r="AS4314" s="61"/>
      <c r="AT4314" s="61"/>
      <c r="AU4314" s="61"/>
      <c r="AV4314" s="61"/>
      <c r="AW4314" s="60"/>
    </row>
    <row r="4315" s="59" customFormat="1" customHeight="1" spans="1:49">
      <c r="A4315" s="60"/>
      <c r="B4315" s="60"/>
      <c r="C4315" s="60"/>
      <c r="D4315" s="60"/>
      <c r="H4315" s="61"/>
      <c r="I4315" s="61"/>
      <c r="J4315" s="61"/>
      <c r="K4315" s="61"/>
      <c r="L4315" s="61"/>
      <c r="M4315" s="61"/>
      <c r="N4315" s="61"/>
      <c r="O4315" s="61"/>
      <c r="P4315" s="61"/>
      <c r="Q4315" s="61"/>
      <c r="R4315" s="61"/>
      <c r="S4315" s="61"/>
      <c r="T4315" s="61"/>
      <c r="U4315" s="61"/>
      <c r="V4315" s="61"/>
      <c r="W4315" s="61"/>
      <c r="X4315" s="61"/>
      <c r="Y4315" s="61"/>
      <c r="Z4315" s="61"/>
      <c r="AA4315" s="61"/>
      <c r="AB4315" s="61"/>
      <c r="AC4315" s="61"/>
      <c r="AD4315" s="61"/>
      <c r="AE4315" s="61"/>
      <c r="AF4315" s="61"/>
      <c r="AG4315" s="61"/>
      <c r="AH4315" s="61"/>
      <c r="AI4315" s="61"/>
      <c r="AJ4315" s="61"/>
      <c r="AK4315" s="61"/>
      <c r="AL4315" s="61"/>
      <c r="AM4315" s="61"/>
      <c r="AN4315" s="61"/>
      <c r="AO4315" s="61"/>
      <c r="AP4315" s="62"/>
      <c r="AQ4315" s="61"/>
      <c r="AR4315" s="61"/>
      <c r="AS4315" s="61"/>
      <c r="AT4315" s="61"/>
      <c r="AU4315" s="61"/>
      <c r="AV4315" s="61"/>
      <c r="AW4315" s="60"/>
    </row>
    <row r="4316" s="59" customFormat="1" customHeight="1" spans="1:49">
      <c r="A4316" s="60"/>
      <c r="B4316" s="60"/>
      <c r="C4316" s="60"/>
      <c r="D4316" s="60"/>
      <c r="H4316" s="61"/>
      <c r="I4316" s="61"/>
      <c r="J4316" s="61"/>
      <c r="K4316" s="61"/>
      <c r="L4316" s="61"/>
      <c r="M4316" s="61"/>
      <c r="N4316" s="61"/>
      <c r="O4316" s="61"/>
      <c r="P4316" s="61"/>
      <c r="Q4316" s="61"/>
      <c r="R4316" s="61"/>
      <c r="S4316" s="61"/>
      <c r="T4316" s="61"/>
      <c r="U4316" s="61"/>
      <c r="V4316" s="61"/>
      <c r="W4316" s="61"/>
      <c r="X4316" s="61"/>
      <c r="Y4316" s="61"/>
      <c r="Z4316" s="61"/>
      <c r="AA4316" s="61"/>
      <c r="AB4316" s="61"/>
      <c r="AC4316" s="61"/>
      <c r="AD4316" s="61"/>
      <c r="AE4316" s="61"/>
      <c r="AF4316" s="61"/>
      <c r="AG4316" s="61"/>
      <c r="AH4316" s="61"/>
      <c r="AI4316" s="61"/>
      <c r="AJ4316" s="61"/>
      <c r="AK4316" s="61"/>
      <c r="AL4316" s="61"/>
      <c r="AM4316" s="61"/>
      <c r="AN4316" s="61"/>
      <c r="AO4316" s="61"/>
      <c r="AP4316" s="62"/>
      <c r="AQ4316" s="61"/>
      <c r="AR4316" s="61"/>
      <c r="AS4316" s="61"/>
      <c r="AT4316" s="61"/>
      <c r="AU4316" s="61"/>
      <c r="AV4316" s="61"/>
      <c r="AW4316" s="60"/>
    </row>
    <row r="4317" s="59" customFormat="1" customHeight="1" spans="1:49">
      <c r="A4317" s="60"/>
      <c r="B4317" s="60"/>
      <c r="C4317" s="60"/>
      <c r="D4317" s="60"/>
      <c r="H4317" s="61"/>
      <c r="I4317" s="61"/>
      <c r="J4317" s="61"/>
      <c r="K4317" s="61"/>
      <c r="L4317" s="61"/>
      <c r="M4317" s="61"/>
      <c r="N4317" s="61"/>
      <c r="O4317" s="61"/>
      <c r="P4317" s="61"/>
      <c r="Q4317" s="61"/>
      <c r="R4317" s="61"/>
      <c r="S4317" s="61"/>
      <c r="T4317" s="61"/>
      <c r="U4317" s="61"/>
      <c r="V4317" s="61"/>
      <c r="W4317" s="61"/>
      <c r="X4317" s="61"/>
      <c r="Y4317" s="61"/>
      <c r="Z4317" s="61"/>
      <c r="AA4317" s="61"/>
      <c r="AB4317" s="61"/>
      <c r="AC4317" s="61"/>
      <c r="AD4317" s="61"/>
      <c r="AE4317" s="61"/>
      <c r="AF4317" s="61"/>
      <c r="AG4317" s="61"/>
      <c r="AH4317" s="61"/>
      <c r="AI4317" s="61"/>
      <c r="AJ4317" s="61"/>
      <c r="AK4317" s="61"/>
      <c r="AL4317" s="61"/>
      <c r="AM4317" s="61"/>
      <c r="AN4317" s="61"/>
      <c r="AO4317" s="61"/>
      <c r="AP4317" s="62"/>
      <c r="AQ4317" s="61"/>
      <c r="AR4317" s="61"/>
      <c r="AS4317" s="61"/>
      <c r="AT4317" s="61"/>
      <c r="AU4317" s="61"/>
      <c r="AV4317" s="61"/>
      <c r="AW4317" s="60"/>
    </row>
    <row r="4318" s="59" customFormat="1" customHeight="1" spans="1:49">
      <c r="A4318" s="60"/>
      <c r="B4318" s="60"/>
      <c r="C4318" s="60"/>
      <c r="D4318" s="60"/>
      <c r="H4318" s="61"/>
      <c r="I4318" s="61"/>
      <c r="J4318" s="61"/>
      <c r="K4318" s="61"/>
      <c r="L4318" s="61"/>
      <c r="M4318" s="61"/>
      <c r="N4318" s="61"/>
      <c r="O4318" s="61"/>
      <c r="P4318" s="61"/>
      <c r="Q4318" s="61"/>
      <c r="R4318" s="61"/>
      <c r="S4318" s="61"/>
      <c r="T4318" s="61"/>
      <c r="U4318" s="61"/>
      <c r="V4318" s="61"/>
      <c r="W4318" s="61"/>
      <c r="X4318" s="61"/>
      <c r="Y4318" s="61"/>
      <c r="Z4318" s="61"/>
      <c r="AA4318" s="61"/>
      <c r="AB4318" s="61"/>
      <c r="AC4318" s="61"/>
      <c r="AD4318" s="61"/>
      <c r="AE4318" s="61"/>
      <c r="AF4318" s="61"/>
      <c r="AG4318" s="61"/>
      <c r="AH4318" s="61"/>
      <c r="AI4318" s="61"/>
      <c r="AJ4318" s="61"/>
      <c r="AK4318" s="61"/>
      <c r="AL4318" s="61"/>
      <c r="AM4318" s="61"/>
      <c r="AN4318" s="61"/>
      <c r="AO4318" s="61"/>
      <c r="AP4318" s="62"/>
      <c r="AQ4318" s="61"/>
      <c r="AR4318" s="61"/>
      <c r="AS4318" s="61"/>
      <c r="AT4318" s="61"/>
      <c r="AU4318" s="61"/>
      <c r="AV4318" s="61"/>
      <c r="AW4318" s="60"/>
    </row>
    <row r="4319" s="59" customFormat="1" customHeight="1" spans="1:49">
      <c r="A4319" s="60"/>
      <c r="B4319" s="60"/>
      <c r="C4319" s="60"/>
      <c r="D4319" s="60"/>
      <c r="H4319" s="61"/>
      <c r="I4319" s="61"/>
      <c r="J4319" s="61"/>
      <c r="K4319" s="61"/>
      <c r="L4319" s="61"/>
      <c r="M4319" s="61"/>
      <c r="N4319" s="61"/>
      <c r="O4319" s="61"/>
      <c r="P4319" s="61"/>
      <c r="Q4319" s="61"/>
      <c r="R4319" s="61"/>
      <c r="S4319" s="61"/>
      <c r="T4319" s="61"/>
      <c r="U4319" s="61"/>
      <c r="V4319" s="61"/>
      <c r="W4319" s="61"/>
      <c r="X4319" s="61"/>
      <c r="Y4319" s="61"/>
      <c r="Z4319" s="61"/>
      <c r="AA4319" s="61"/>
      <c r="AB4319" s="61"/>
      <c r="AC4319" s="61"/>
      <c r="AD4319" s="61"/>
      <c r="AE4319" s="61"/>
      <c r="AF4319" s="61"/>
      <c r="AG4319" s="61"/>
      <c r="AH4319" s="61"/>
      <c r="AI4319" s="61"/>
      <c r="AJ4319" s="61"/>
      <c r="AK4319" s="61"/>
      <c r="AL4319" s="61"/>
      <c r="AM4319" s="61"/>
      <c r="AN4319" s="61"/>
      <c r="AO4319" s="61"/>
      <c r="AP4319" s="62"/>
      <c r="AQ4319" s="61"/>
      <c r="AR4319" s="61"/>
      <c r="AS4319" s="61"/>
      <c r="AT4319" s="61"/>
      <c r="AU4319" s="61"/>
      <c r="AV4319" s="61"/>
      <c r="AW4319" s="60"/>
    </row>
    <row r="4320" s="59" customFormat="1" customHeight="1" spans="1:49">
      <c r="A4320" s="60"/>
      <c r="B4320" s="60"/>
      <c r="C4320" s="60"/>
      <c r="D4320" s="60"/>
      <c r="H4320" s="61"/>
      <c r="I4320" s="61"/>
      <c r="J4320" s="61"/>
      <c r="K4320" s="61"/>
      <c r="L4320" s="61"/>
      <c r="M4320" s="61"/>
      <c r="N4320" s="61"/>
      <c r="O4320" s="61"/>
      <c r="P4320" s="61"/>
      <c r="Q4320" s="61"/>
      <c r="R4320" s="61"/>
      <c r="S4320" s="61"/>
      <c r="T4320" s="61"/>
      <c r="U4320" s="61"/>
      <c r="V4320" s="61"/>
      <c r="W4320" s="61"/>
      <c r="X4320" s="61"/>
      <c r="Y4320" s="61"/>
      <c r="Z4320" s="61"/>
      <c r="AA4320" s="61"/>
      <c r="AB4320" s="61"/>
      <c r="AC4320" s="61"/>
      <c r="AD4320" s="61"/>
      <c r="AE4320" s="61"/>
      <c r="AF4320" s="61"/>
      <c r="AG4320" s="61"/>
      <c r="AH4320" s="61"/>
      <c r="AI4320" s="61"/>
      <c r="AJ4320" s="61"/>
      <c r="AK4320" s="61"/>
      <c r="AL4320" s="61"/>
      <c r="AM4320" s="61"/>
      <c r="AN4320" s="61"/>
      <c r="AO4320" s="61"/>
      <c r="AP4320" s="62"/>
      <c r="AQ4320" s="61"/>
      <c r="AR4320" s="61"/>
      <c r="AS4320" s="61"/>
      <c r="AT4320" s="61"/>
      <c r="AU4320" s="61"/>
      <c r="AV4320" s="61"/>
      <c r="AW4320" s="60"/>
    </row>
    <row r="4321" s="59" customFormat="1" customHeight="1" spans="1:49">
      <c r="A4321" s="60"/>
      <c r="B4321" s="60"/>
      <c r="C4321" s="60"/>
      <c r="D4321" s="60"/>
      <c r="H4321" s="61"/>
      <c r="I4321" s="61"/>
      <c r="J4321" s="61"/>
      <c r="K4321" s="61"/>
      <c r="L4321" s="61"/>
      <c r="M4321" s="61"/>
      <c r="N4321" s="61"/>
      <c r="O4321" s="61"/>
      <c r="P4321" s="61"/>
      <c r="Q4321" s="61"/>
      <c r="R4321" s="61"/>
      <c r="S4321" s="61"/>
      <c r="T4321" s="61"/>
      <c r="U4321" s="61"/>
      <c r="V4321" s="61"/>
      <c r="W4321" s="61"/>
      <c r="X4321" s="61"/>
      <c r="Y4321" s="61"/>
      <c r="Z4321" s="61"/>
      <c r="AA4321" s="61"/>
      <c r="AB4321" s="61"/>
      <c r="AC4321" s="61"/>
      <c r="AD4321" s="61"/>
      <c r="AE4321" s="61"/>
      <c r="AF4321" s="61"/>
      <c r="AG4321" s="61"/>
      <c r="AH4321" s="61"/>
      <c r="AI4321" s="61"/>
      <c r="AJ4321" s="61"/>
      <c r="AK4321" s="61"/>
      <c r="AL4321" s="61"/>
      <c r="AM4321" s="61"/>
      <c r="AN4321" s="61"/>
      <c r="AO4321" s="61"/>
      <c r="AP4321" s="62"/>
      <c r="AQ4321" s="61"/>
      <c r="AR4321" s="61"/>
      <c r="AS4321" s="61"/>
      <c r="AT4321" s="61"/>
      <c r="AU4321" s="61"/>
      <c r="AV4321" s="61"/>
      <c r="AW4321" s="60"/>
    </row>
    <row r="4322" s="59" customFormat="1" customHeight="1" spans="1:49">
      <c r="A4322" s="60"/>
      <c r="B4322" s="60"/>
      <c r="C4322" s="60"/>
      <c r="D4322" s="60"/>
      <c r="H4322" s="61"/>
      <c r="I4322" s="61"/>
      <c r="J4322" s="61"/>
      <c r="K4322" s="61"/>
      <c r="L4322" s="61"/>
      <c r="M4322" s="61"/>
      <c r="N4322" s="61"/>
      <c r="O4322" s="61"/>
      <c r="P4322" s="61"/>
      <c r="Q4322" s="61"/>
      <c r="R4322" s="61"/>
      <c r="S4322" s="61"/>
      <c r="T4322" s="61"/>
      <c r="U4322" s="61"/>
      <c r="V4322" s="61"/>
      <c r="W4322" s="61"/>
      <c r="X4322" s="61"/>
      <c r="Y4322" s="61"/>
      <c r="Z4322" s="61"/>
      <c r="AA4322" s="61"/>
      <c r="AB4322" s="61"/>
      <c r="AC4322" s="61"/>
      <c r="AD4322" s="61"/>
      <c r="AE4322" s="61"/>
      <c r="AF4322" s="61"/>
      <c r="AG4322" s="61"/>
      <c r="AH4322" s="61"/>
      <c r="AI4322" s="61"/>
      <c r="AJ4322" s="61"/>
      <c r="AK4322" s="61"/>
      <c r="AL4322" s="61"/>
      <c r="AM4322" s="61"/>
      <c r="AN4322" s="61"/>
      <c r="AO4322" s="61"/>
      <c r="AP4322" s="62"/>
      <c r="AQ4322" s="61"/>
      <c r="AR4322" s="61"/>
      <c r="AS4322" s="61"/>
      <c r="AT4322" s="61"/>
      <c r="AU4322" s="61"/>
      <c r="AV4322" s="61"/>
      <c r="AW4322" s="60"/>
    </row>
    <row r="4323" s="59" customFormat="1" customHeight="1" spans="1:49">
      <c r="A4323" s="60"/>
      <c r="B4323" s="60"/>
      <c r="C4323" s="60"/>
      <c r="D4323" s="60"/>
      <c r="H4323" s="61"/>
      <c r="I4323" s="61"/>
      <c r="J4323" s="61"/>
      <c r="K4323" s="61"/>
      <c r="L4323" s="61"/>
      <c r="M4323" s="61"/>
      <c r="N4323" s="61"/>
      <c r="O4323" s="61"/>
      <c r="P4323" s="61"/>
      <c r="Q4323" s="61"/>
      <c r="R4323" s="61"/>
      <c r="S4323" s="61"/>
      <c r="T4323" s="61"/>
      <c r="U4323" s="61"/>
      <c r="V4323" s="61"/>
      <c r="W4323" s="61"/>
      <c r="X4323" s="61"/>
      <c r="Y4323" s="61"/>
      <c r="Z4323" s="61"/>
      <c r="AA4323" s="61"/>
      <c r="AB4323" s="61"/>
      <c r="AC4323" s="61"/>
      <c r="AD4323" s="61"/>
      <c r="AE4323" s="61"/>
      <c r="AF4323" s="61"/>
      <c r="AG4323" s="61"/>
      <c r="AH4323" s="61"/>
      <c r="AI4323" s="61"/>
      <c r="AJ4323" s="61"/>
      <c r="AK4323" s="61"/>
      <c r="AL4323" s="61"/>
      <c r="AM4323" s="61"/>
      <c r="AN4323" s="61"/>
      <c r="AO4323" s="61"/>
      <c r="AP4323" s="62"/>
      <c r="AQ4323" s="61"/>
      <c r="AR4323" s="61"/>
      <c r="AS4323" s="61"/>
      <c r="AT4323" s="61"/>
      <c r="AU4323" s="61"/>
      <c r="AV4323" s="61"/>
      <c r="AW4323" s="60"/>
    </row>
    <row r="4324" s="59" customFormat="1" customHeight="1" spans="1:49">
      <c r="A4324" s="60"/>
      <c r="B4324" s="60"/>
      <c r="C4324" s="60"/>
      <c r="D4324" s="60"/>
      <c r="H4324" s="61"/>
      <c r="I4324" s="61"/>
      <c r="J4324" s="61"/>
      <c r="K4324" s="61"/>
      <c r="L4324" s="61"/>
      <c r="M4324" s="61"/>
      <c r="N4324" s="61"/>
      <c r="O4324" s="61"/>
      <c r="P4324" s="61"/>
      <c r="Q4324" s="61"/>
      <c r="R4324" s="61"/>
      <c r="S4324" s="61"/>
      <c r="T4324" s="61"/>
      <c r="U4324" s="61"/>
      <c r="V4324" s="61"/>
      <c r="W4324" s="61"/>
      <c r="X4324" s="61"/>
      <c r="Y4324" s="61"/>
      <c r="Z4324" s="61"/>
      <c r="AA4324" s="61"/>
      <c r="AB4324" s="61"/>
      <c r="AC4324" s="61"/>
      <c r="AD4324" s="61"/>
      <c r="AE4324" s="61"/>
      <c r="AF4324" s="61"/>
      <c r="AG4324" s="61"/>
      <c r="AH4324" s="61"/>
      <c r="AI4324" s="61"/>
      <c r="AJ4324" s="61"/>
      <c r="AK4324" s="61"/>
      <c r="AL4324" s="61"/>
      <c r="AM4324" s="61"/>
      <c r="AN4324" s="61"/>
      <c r="AO4324" s="61"/>
      <c r="AP4324" s="62"/>
      <c r="AQ4324" s="61"/>
      <c r="AR4324" s="61"/>
      <c r="AS4324" s="61"/>
      <c r="AT4324" s="61"/>
      <c r="AU4324" s="61"/>
      <c r="AV4324" s="61"/>
      <c r="AW4324" s="60"/>
    </row>
    <row r="4325" s="59" customFormat="1" customHeight="1" spans="1:49">
      <c r="A4325" s="60"/>
      <c r="B4325" s="60"/>
      <c r="C4325" s="60"/>
      <c r="D4325" s="60"/>
      <c r="H4325" s="61"/>
      <c r="I4325" s="61"/>
      <c r="J4325" s="61"/>
      <c r="K4325" s="61"/>
      <c r="L4325" s="61"/>
      <c r="M4325" s="61"/>
      <c r="N4325" s="61"/>
      <c r="O4325" s="61"/>
      <c r="P4325" s="61"/>
      <c r="Q4325" s="61"/>
      <c r="R4325" s="61"/>
      <c r="S4325" s="61"/>
      <c r="T4325" s="61"/>
      <c r="U4325" s="61"/>
      <c r="V4325" s="61"/>
      <c r="W4325" s="61"/>
      <c r="X4325" s="61"/>
      <c r="Y4325" s="61"/>
      <c r="Z4325" s="61"/>
      <c r="AA4325" s="61"/>
      <c r="AB4325" s="61"/>
      <c r="AC4325" s="61"/>
      <c r="AD4325" s="61"/>
      <c r="AE4325" s="61"/>
      <c r="AF4325" s="61"/>
      <c r="AG4325" s="61"/>
      <c r="AH4325" s="61"/>
      <c r="AI4325" s="61"/>
      <c r="AJ4325" s="61"/>
      <c r="AK4325" s="61"/>
      <c r="AL4325" s="61"/>
      <c r="AM4325" s="61"/>
      <c r="AN4325" s="61"/>
      <c r="AO4325" s="61"/>
      <c r="AP4325" s="62"/>
      <c r="AQ4325" s="61"/>
      <c r="AR4325" s="61"/>
      <c r="AS4325" s="61"/>
      <c r="AT4325" s="61"/>
      <c r="AU4325" s="61"/>
      <c r="AV4325" s="61"/>
      <c r="AW4325" s="60"/>
    </row>
    <row r="4326" s="59" customFormat="1" customHeight="1" spans="1:49">
      <c r="A4326" s="60"/>
      <c r="B4326" s="60"/>
      <c r="C4326" s="60"/>
      <c r="D4326" s="60"/>
      <c r="H4326" s="61"/>
      <c r="I4326" s="61"/>
      <c r="J4326" s="61"/>
      <c r="K4326" s="61"/>
      <c r="L4326" s="61"/>
      <c r="M4326" s="61"/>
      <c r="N4326" s="61"/>
      <c r="O4326" s="61"/>
      <c r="P4326" s="61"/>
      <c r="Q4326" s="61"/>
      <c r="R4326" s="61"/>
      <c r="S4326" s="61"/>
      <c r="T4326" s="61"/>
      <c r="U4326" s="61"/>
      <c r="V4326" s="61"/>
      <c r="W4326" s="61"/>
      <c r="X4326" s="61"/>
      <c r="Y4326" s="61"/>
      <c r="Z4326" s="61"/>
      <c r="AA4326" s="61"/>
      <c r="AB4326" s="61"/>
      <c r="AC4326" s="61"/>
      <c r="AD4326" s="61"/>
      <c r="AE4326" s="61"/>
      <c r="AF4326" s="61"/>
      <c r="AG4326" s="61"/>
      <c r="AH4326" s="61"/>
      <c r="AI4326" s="61"/>
      <c r="AJ4326" s="61"/>
      <c r="AK4326" s="61"/>
      <c r="AL4326" s="61"/>
      <c r="AM4326" s="61"/>
      <c r="AN4326" s="61"/>
      <c r="AO4326" s="61"/>
      <c r="AP4326" s="62"/>
      <c r="AQ4326" s="61"/>
      <c r="AR4326" s="61"/>
      <c r="AS4326" s="61"/>
      <c r="AT4326" s="61"/>
      <c r="AU4326" s="61"/>
      <c r="AV4326" s="61"/>
      <c r="AW4326" s="60"/>
    </row>
    <row r="4327" s="59" customFormat="1" customHeight="1" spans="1:49">
      <c r="A4327" s="60"/>
      <c r="B4327" s="60"/>
      <c r="C4327" s="60"/>
      <c r="D4327" s="60"/>
      <c r="H4327" s="61"/>
      <c r="I4327" s="61"/>
      <c r="J4327" s="61"/>
      <c r="K4327" s="61"/>
      <c r="L4327" s="61"/>
      <c r="M4327" s="61"/>
      <c r="N4327" s="61"/>
      <c r="O4327" s="61"/>
      <c r="P4327" s="61"/>
      <c r="Q4327" s="61"/>
      <c r="R4327" s="61"/>
      <c r="S4327" s="61"/>
      <c r="T4327" s="61"/>
      <c r="U4327" s="61"/>
      <c r="V4327" s="61"/>
      <c r="W4327" s="61"/>
      <c r="X4327" s="61"/>
      <c r="Y4327" s="61"/>
      <c r="Z4327" s="61"/>
      <c r="AA4327" s="61"/>
      <c r="AB4327" s="61"/>
      <c r="AC4327" s="61"/>
      <c r="AD4327" s="61"/>
      <c r="AE4327" s="61"/>
      <c r="AF4327" s="61"/>
      <c r="AG4327" s="61"/>
      <c r="AH4327" s="61"/>
      <c r="AI4327" s="61"/>
      <c r="AJ4327" s="61"/>
      <c r="AK4327" s="61"/>
      <c r="AL4327" s="61"/>
      <c r="AM4327" s="61"/>
      <c r="AN4327" s="61"/>
      <c r="AO4327" s="61"/>
      <c r="AP4327" s="62"/>
      <c r="AQ4327" s="61"/>
      <c r="AR4327" s="61"/>
      <c r="AS4327" s="61"/>
      <c r="AT4327" s="61"/>
      <c r="AU4327" s="61"/>
      <c r="AV4327" s="61"/>
      <c r="AW4327" s="60"/>
    </row>
    <row r="4328" s="59" customFormat="1" customHeight="1" spans="1:49">
      <c r="A4328" s="60"/>
      <c r="B4328" s="60"/>
      <c r="C4328" s="60"/>
      <c r="D4328" s="60"/>
      <c r="H4328" s="61"/>
      <c r="I4328" s="61"/>
      <c r="J4328" s="61"/>
      <c r="K4328" s="61"/>
      <c r="L4328" s="61"/>
      <c r="M4328" s="61"/>
      <c r="N4328" s="61"/>
      <c r="O4328" s="61"/>
      <c r="P4328" s="61"/>
      <c r="Q4328" s="61"/>
      <c r="R4328" s="61"/>
      <c r="S4328" s="61"/>
      <c r="T4328" s="61"/>
      <c r="U4328" s="61"/>
      <c r="V4328" s="61"/>
      <c r="W4328" s="61"/>
      <c r="X4328" s="61"/>
      <c r="Y4328" s="61"/>
      <c r="Z4328" s="61"/>
      <c r="AA4328" s="61"/>
      <c r="AB4328" s="61"/>
      <c r="AC4328" s="61"/>
      <c r="AD4328" s="61"/>
      <c r="AE4328" s="61"/>
      <c r="AF4328" s="61"/>
      <c r="AG4328" s="61"/>
      <c r="AH4328" s="61"/>
      <c r="AI4328" s="61"/>
      <c r="AJ4328" s="61"/>
      <c r="AK4328" s="61"/>
      <c r="AL4328" s="61"/>
      <c r="AM4328" s="61"/>
      <c r="AN4328" s="61"/>
      <c r="AO4328" s="61"/>
      <c r="AP4328" s="62"/>
      <c r="AQ4328" s="61"/>
      <c r="AR4328" s="61"/>
      <c r="AS4328" s="61"/>
      <c r="AT4328" s="61"/>
      <c r="AU4328" s="61"/>
      <c r="AV4328" s="61"/>
      <c r="AW4328" s="60"/>
    </row>
    <row r="4329" s="59" customFormat="1" customHeight="1" spans="1:49">
      <c r="A4329" s="60"/>
      <c r="B4329" s="60"/>
      <c r="C4329" s="60"/>
      <c r="D4329" s="60"/>
      <c r="H4329" s="61"/>
      <c r="I4329" s="61"/>
      <c r="J4329" s="61"/>
      <c r="K4329" s="61"/>
      <c r="L4329" s="61"/>
      <c r="M4329" s="61"/>
      <c r="N4329" s="61"/>
      <c r="O4329" s="61"/>
      <c r="P4329" s="61"/>
      <c r="Q4329" s="61"/>
      <c r="R4329" s="61"/>
      <c r="S4329" s="61"/>
      <c r="T4329" s="61"/>
      <c r="U4329" s="61"/>
      <c r="V4329" s="61"/>
      <c r="W4329" s="61"/>
      <c r="X4329" s="61"/>
      <c r="Y4329" s="61"/>
      <c r="Z4329" s="61"/>
      <c r="AA4329" s="61"/>
      <c r="AB4329" s="61"/>
      <c r="AC4329" s="61"/>
      <c r="AD4329" s="61"/>
      <c r="AE4329" s="61"/>
      <c r="AF4329" s="61"/>
      <c r="AG4329" s="61"/>
      <c r="AH4329" s="61"/>
      <c r="AI4329" s="61"/>
      <c r="AJ4329" s="61"/>
      <c r="AK4329" s="61"/>
      <c r="AL4329" s="61"/>
      <c r="AM4329" s="61"/>
      <c r="AN4329" s="61"/>
      <c r="AO4329" s="61"/>
      <c r="AP4329" s="62"/>
      <c r="AQ4329" s="61"/>
      <c r="AR4329" s="61"/>
      <c r="AS4329" s="61"/>
      <c r="AT4329" s="61"/>
      <c r="AU4329" s="61"/>
      <c r="AV4329" s="61"/>
      <c r="AW4329" s="60"/>
    </row>
    <row r="4330" s="59" customFormat="1" customHeight="1" spans="1:49">
      <c r="A4330" s="60"/>
      <c r="B4330" s="60"/>
      <c r="C4330" s="60"/>
      <c r="D4330" s="60"/>
      <c r="H4330" s="61"/>
      <c r="I4330" s="61"/>
      <c r="J4330" s="61"/>
      <c r="K4330" s="61"/>
      <c r="L4330" s="61"/>
      <c r="M4330" s="61"/>
      <c r="N4330" s="61"/>
      <c r="O4330" s="61"/>
      <c r="P4330" s="61"/>
      <c r="Q4330" s="61"/>
      <c r="R4330" s="61"/>
      <c r="S4330" s="61"/>
      <c r="T4330" s="61"/>
      <c r="U4330" s="61"/>
      <c r="V4330" s="61"/>
      <c r="W4330" s="61"/>
      <c r="X4330" s="61"/>
      <c r="Y4330" s="61"/>
      <c r="Z4330" s="61"/>
      <c r="AA4330" s="61"/>
      <c r="AB4330" s="61"/>
      <c r="AC4330" s="61"/>
      <c r="AD4330" s="61"/>
      <c r="AE4330" s="61"/>
      <c r="AF4330" s="61"/>
      <c r="AG4330" s="61"/>
      <c r="AH4330" s="61"/>
      <c r="AI4330" s="61"/>
      <c r="AJ4330" s="61"/>
      <c r="AK4330" s="61"/>
      <c r="AL4330" s="61"/>
      <c r="AM4330" s="61"/>
      <c r="AN4330" s="61"/>
      <c r="AO4330" s="61"/>
      <c r="AP4330" s="62"/>
      <c r="AQ4330" s="61"/>
      <c r="AR4330" s="61"/>
      <c r="AS4330" s="61"/>
      <c r="AT4330" s="61"/>
      <c r="AU4330" s="61"/>
      <c r="AV4330" s="61"/>
      <c r="AW4330" s="60"/>
    </row>
    <row r="4331" s="59" customFormat="1" customHeight="1" spans="1:49">
      <c r="A4331" s="60"/>
      <c r="B4331" s="60"/>
      <c r="C4331" s="60"/>
      <c r="D4331" s="60"/>
      <c r="H4331" s="61"/>
      <c r="I4331" s="61"/>
      <c r="J4331" s="61"/>
      <c r="K4331" s="61"/>
      <c r="L4331" s="61"/>
      <c r="M4331" s="61"/>
      <c r="N4331" s="61"/>
      <c r="O4331" s="61"/>
      <c r="P4331" s="61"/>
      <c r="Q4331" s="61"/>
      <c r="R4331" s="61"/>
      <c r="S4331" s="61"/>
      <c r="T4331" s="61"/>
      <c r="U4331" s="61"/>
      <c r="V4331" s="61"/>
      <c r="W4331" s="61"/>
      <c r="X4331" s="61"/>
      <c r="Y4331" s="61"/>
      <c r="Z4331" s="61"/>
      <c r="AA4331" s="61"/>
      <c r="AB4331" s="61"/>
      <c r="AC4331" s="61"/>
      <c r="AD4331" s="61"/>
      <c r="AE4331" s="61"/>
      <c r="AF4331" s="61"/>
      <c r="AG4331" s="61"/>
      <c r="AH4331" s="61"/>
      <c r="AI4331" s="61"/>
      <c r="AJ4331" s="61"/>
      <c r="AK4331" s="61"/>
      <c r="AL4331" s="61"/>
      <c r="AM4331" s="61"/>
      <c r="AN4331" s="61"/>
      <c r="AO4331" s="61"/>
      <c r="AP4331" s="62"/>
      <c r="AQ4331" s="61"/>
      <c r="AR4331" s="61"/>
      <c r="AS4331" s="61"/>
      <c r="AT4331" s="61"/>
      <c r="AU4331" s="61"/>
      <c r="AV4331" s="61"/>
      <c r="AW4331" s="60"/>
    </row>
    <row r="4332" s="59" customFormat="1" customHeight="1" spans="1:49">
      <c r="A4332" s="60"/>
      <c r="B4332" s="60"/>
      <c r="C4332" s="60"/>
      <c r="D4332" s="60"/>
      <c r="H4332" s="61"/>
      <c r="I4332" s="61"/>
      <c r="J4332" s="61"/>
      <c r="K4332" s="61"/>
      <c r="L4332" s="61"/>
      <c r="M4332" s="61"/>
      <c r="N4332" s="61"/>
      <c r="O4332" s="61"/>
      <c r="P4332" s="61"/>
      <c r="Q4332" s="61"/>
      <c r="R4332" s="61"/>
      <c r="S4332" s="61"/>
      <c r="T4332" s="61"/>
      <c r="U4332" s="61"/>
      <c r="V4332" s="61"/>
      <c r="W4332" s="61"/>
      <c r="X4332" s="61"/>
      <c r="Y4332" s="61"/>
      <c r="Z4332" s="61"/>
      <c r="AA4332" s="61"/>
      <c r="AB4332" s="61"/>
      <c r="AC4332" s="61"/>
      <c r="AD4332" s="61"/>
      <c r="AE4332" s="61"/>
      <c r="AF4332" s="61"/>
      <c r="AG4332" s="61"/>
      <c r="AH4332" s="61"/>
      <c r="AI4332" s="61"/>
      <c r="AJ4332" s="61"/>
      <c r="AK4332" s="61"/>
      <c r="AL4332" s="61"/>
      <c r="AM4332" s="61"/>
      <c r="AN4332" s="61"/>
      <c r="AO4332" s="61"/>
      <c r="AP4332" s="62"/>
      <c r="AQ4332" s="61"/>
      <c r="AR4332" s="61"/>
      <c r="AS4332" s="61"/>
      <c r="AT4332" s="61"/>
      <c r="AU4332" s="61"/>
      <c r="AV4332" s="61"/>
      <c r="AW4332" s="60"/>
    </row>
    <row r="4333" s="59" customFormat="1" customHeight="1" spans="1:49">
      <c r="A4333" s="60"/>
      <c r="B4333" s="60"/>
      <c r="C4333" s="60"/>
      <c r="D4333" s="60"/>
      <c r="H4333" s="61"/>
      <c r="I4333" s="61"/>
      <c r="J4333" s="61"/>
      <c r="K4333" s="61"/>
      <c r="L4333" s="61"/>
      <c r="M4333" s="61"/>
      <c r="N4333" s="61"/>
      <c r="O4333" s="61"/>
      <c r="P4333" s="61"/>
      <c r="Q4333" s="61"/>
      <c r="R4333" s="61"/>
      <c r="S4333" s="61"/>
      <c r="T4333" s="61"/>
      <c r="U4333" s="61"/>
      <c r="V4333" s="61"/>
      <c r="W4333" s="61"/>
      <c r="X4333" s="61"/>
      <c r="Y4333" s="61"/>
      <c r="Z4333" s="61"/>
      <c r="AA4333" s="61"/>
      <c r="AB4333" s="61"/>
      <c r="AC4333" s="61"/>
      <c r="AD4333" s="61"/>
      <c r="AE4333" s="61"/>
      <c r="AF4333" s="61"/>
      <c r="AG4333" s="61"/>
      <c r="AH4333" s="61"/>
      <c r="AI4333" s="61"/>
      <c r="AJ4333" s="61"/>
      <c r="AK4333" s="61"/>
      <c r="AL4333" s="61"/>
      <c r="AM4333" s="61"/>
      <c r="AN4333" s="61"/>
      <c r="AO4333" s="61"/>
      <c r="AP4333" s="62"/>
      <c r="AQ4333" s="61"/>
      <c r="AR4333" s="61"/>
      <c r="AS4333" s="61"/>
      <c r="AT4333" s="61"/>
      <c r="AU4333" s="61"/>
      <c r="AV4333" s="61"/>
      <c r="AW4333" s="60"/>
    </row>
    <row r="4334" s="59" customFormat="1" customHeight="1" spans="1:49">
      <c r="A4334" s="60"/>
      <c r="B4334" s="60"/>
      <c r="C4334" s="60"/>
      <c r="D4334" s="60"/>
      <c r="H4334" s="61"/>
      <c r="I4334" s="61"/>
      <c r="J4334" s="61"/>
      <c r="K4334" s="61"/>
      <c r="L4334" s="61"/>
      <c r="M4334" s="61"/>
      <c r="N4334" s="61"/>
      <c r="O4334" s="61"/>
      <c r="P4334" s="61"/>
      <c r="Q4334" s="61"/>
      <c r="R4334" s="61"/>
      <c r="S4334" s="61"/>
      <c r="T4334" s="61"/>
      <c r="U4334" s="61"/>
      <c r="V4334" s="61"/>
      <c r="W4334" s="61"/>
      <c r="X4334" s="61"/>
      <c r="Y4334" s="61"/>
      <c r="Z4334" s="61"/>
      <c r="AA4334" s="61"/>
      <c r="AB4334" s="61"/>
      <c r="AC4334" s="61"/>
      <c r="AD4334" s="61"/>
      <c r="AE4334" s="61"/>
      <c r="AF4334" s="61"/>
      <c r="AG4334" s="61"/>
      <c r="AH4334" s="61"/>
      <c r="AI4334" s="61"/>
      <c r="AJ4334" s="61"/>
      <c r="AK4334" s="61"/>
      <c r="AL4334" s="61"/>
      <c r="AM4334" s="61"/>
      <c r="AN4334" s="61"/>
      <c r="AO4334" s="61"/>
      <c r="AP4334" s="62"/>
      <c r="AQ4334" s="61"/>
      <c r="AR4334" s="61"/>
      <c r="AS4334" s="61"/>
      <c r="AT4334" s="61"/>
      <c r="AU4334" s="61"/>
      <c r="AV4334" s="61"/>
      <c r="AW4334" s="60"/>
    </row>
    <row r="4335" s="59" customFormat="1" customHeight="1" spans="1:49">
      <c r="A4335" s="60"/>
      <c r="B4335" s="60"/>
      <c r="C4335" s="60"/>
      <c r="D4335" s="60"/>
      <c r="H4335" s="61"/>
      <c r="I4335" s="61"/>
      <c r="J4335" s="61"/>
      <c r="K4335" s="61"/>
      <c r="L4335" s="61"/>
      <c r="M4335" s="61"/>
      <c r="N4335" s="61"/>
      <c r="O4335" s="61"/>
      <c r="P4335" s="61"/>
      <c r="Q4335" s="61"/>
      <c r="R4335" s="61"/>
      <c r="S4335" s="61"/>
      <c r="T4335" s="61"/>
      <c r="U4335" s="61"/>
      <c r="V4335" s="61"/>
      <c r="W4335" s="61"/>
      <c r="X4335" s="61"/>
      <c r="Y4335" s="61"/>
      <c r="Z4335" s="61"/>
      <c r="AA4335" s="61"/>
      <c r="AB4335" s="61"/>
      <c r="AC4335" s="61"/>
      <c r="AD4335" s="61"/>
      <c r="AE4335" s="61"/>
      <c r="AF4335" s="61"/>
      <c r="AG4335" s="61"/>
      <c r="AH4335" s="61"/>
      <c r="AI4335" s="61"/>
      <c r="AJ4335" s="61"/>
      <c r="AK4335" s="61"/>
      <c r="AL4335" s="61"/>
      <c r="AM4335" s="61"/>
      <c r="AN4335" s="61"/>
      <c r="AO4335" s="61"/>
      <c r="AP4335" s="62"/>
      <c r="AQ4335" s="61"/>
      <c r="AR4335" s="61"/>
      <c r="AS4335" s="61"/>
      <c r="AT4335" s="61"/>
      <c r="AU4335" s="61"/>
      <c r="AV4335" s="61"/>
      <c r="AW4335" s="60"/>
    </row>
    <row r="4336" s="59" customFormat="1" customHeight="1" spans="1:49">
      <c r="A4336" s="60"/>
      <c r="B4336" s="60"/>
      <c r="C4336" s="60"/>
      <c r="D4336" s="60"/>
      <c r="H4336" s="61"/>
      <c r="I4336" s="61"/>
      <c r="J4336" s="61"/>
      <c r="K4336" s="61"/>
      <c r="L4336" s="61"/>
      <c r="M4336" s="61"/>
      <c r="N4336" s="61"/>
      <c r="O4336" s="61"/>
      <c r="P4336" s="61"/>
      <c r="Q4336" s="61"/>
      <c r="R4336" s="61"/>
      <c r="S4336" s="61"/>
      <c r="T4336" s="61"/>
      <c r="U4336" s="61"/>
      <c r="V4336" s="61"/>
      <c r="W4336" s="61"/>
      <c r="X4336" s="61"/>
      <c r="Y4336" s="61"/>
      <c r="Z4336" s="61"/>
      <c r="AA4336" s="61"/>
      <c r="AB4336" s="61"/>
      <c r="AC4336" s="61"/>
      <c r="AD4336" s="61"/>
      <c r="AE4336" s="61"/>
      <c r="AF4336" s="61"/>
      <c r="AG4336" s="61"/>
      <c r="AH4336" s="61"/>
      <c r="AI4336" s="61"/>
      <c r="AJ4336" s="61"/>
      <c r="AK4336" s="61"/>
      <c r="AL4336" s="61"/>
      <c r="AM4336" s="61"/>
      <c r="AN4336" s="61"/>
      <c r="AO4336" s="61"/>
      <c r="AP4336" s="62"/>
      <c r="AQ4336" s="61"/>
      <c r="AR4336" s="61"/>
      <c r="AS4336" s="61"/>
      <c r="AT4336" s="61"/>
      <c r="AU4336" s="61"/>
      <c r="AV4336" s="61"/>
      <c r="AW4336" s="60"/>
    </row>
    <row r="4337" s="59" customFormat="1" customHeight="1" spans="1:49">
      <c r="A4337" s="60"/>
      <c r="B4337" s="60"/>
      <c r="C4337" s="60"/>
      <c r="D4337" s="60"/>
      <c r="H4337" s="61"/>
      <c r="I4337" s="61"/>
      <c r="J4337" s="61"/>
      <c r="K4337" s="61"/>
      <c r="L4337" s="61"/>
      <c r="M4337" s="61"/>
      <c r="N4337" s="61"/>
      <c r="O4337" s="61"/>
      <c r="P4337" s="61"/>
      <c r="Q4337" s="61"/>
      <c r="R4337" s="61"/>
      <c r="S4337" s="61"/>
      <c r="T4337" s="61"/>
      <c r="U4337" s="61"/>
      <c r="V4337" s="61"/>
      <c r="W4337" s="61"/>
      <c r="X4337" s="61"/>
      <c r="Y4337" s="61"/>
      <c r="Z4337" s="61"/>
      <c r="AA4337" s="61"/>
      <c r="AB4337" s="61"/>
      <c r="AC4337" s="61"/>
      <c r="AD4337" s="61"/>
      <c r="AE4337" s="61"/>
      <c r="AF4337" s="61"/>
      <c r="AG4337" s="61"/>
      <c r="AH4337" s="61"/>
      <c r="AI4337" s="61"/>
      <c r="AJ4337" s="61"/>
      <c r="AK4337" s="61"/>
      <c r="AL4337" s="61"/>
      <c r="AM4337" s="61"/>
      <c r="AN4337" s="61"/>
      <c r="AO4337" s="61"/>
      <c r="AP4337" s="62"/>
      <c r="AQ4337" s="61"/>
      <c r="AR4337" s="61"/>
      <c r="AS4337" s="61"/>
      <c r="AT4337" s="61"/>
      <c r="AU4337" s="61"/>
      <c r="AV4337" s="61"/>
      <c r="AW4337" s="60"/>
    </row>
    <row r="4338" s="59" customFormat="1" customHeight="1" spans="1:49">
      <c r="A4338" s="60"/>
      <c r="B4338" s="60"/>
      <c r="C4338" s="60"/>
      <c r="D4338" s="60"/>
      <c r="H4338" s="61"/>
      <c r="I4338" s="61"/>
      <c r="J4338" s="61"/>
      <c r="K4338" s="61"/>
      <c r="L4338" s="61"/>
      <c r="M4338" s="61"/>
      <c r="N4338" s="61"/>
      <c r="O4338" s="61"/>
      <c r="P4338" s="61"/>
      <c r="Q4338" s="61"/>
      <c r="R4338" s="61"/>
      <c r="S4338" s="61"/>
      <c r="T4338" s="61"/>
      <c r="U4338" s="61"/>
      <c r="V4338" s="61"/>
      <c r="W4338" s="61"/>
      <c r="X4338" s="61"/>
      <c r="Y4338" s="61"/>
      <c r="Z4338" s="61"/>
      <c r="AA4338" s="61"/>
      <c r="AB4338" s="61"/>
      <c r="AC4338" s="61"/>
      <c r="AD4338" s="61"/>
      <c r="AE4338" s="61"/>
      <c r="AF4338" s="61"/>
      <c r="AG4338" s="61"/>
      <c r="AH4338" s="61"/>
      <c r="AI4338" s="61"/>
      <c r="AJ4338" s="61"/>
      <c r="AK4338" s="61"/>
      <c r="AL4338" s="61"/>
      <c r="AM4338" s="61"/>
      <c r="AN4338" s="61"/>
      <c r="AO4338" s="61"/>
      <c r="AP4338" s="62"/>
      <c r="AQ4338" s="61"/>
      <c r="AR4338" s="61"/>
      <c r="AS4338" s="61"/>
      <c r="AT4338" s="61"/>
      <c r="AU4338" s="61"/>
      <c r="AV4338" s="61"/>
      <c r="AW4338" s="60"/>
    </row>
    <row r="4339" s="59" customFormat="1" customHeight="1" spans="1:49">
      <c r="A4339" s="60"/>
      <c r="B4339" s="60"/>
      <c r="C4339" s="60"/>
      <c r="D4339" s="60"/>
      <c r="H4339" s="61"/>
      <c r="I4339" s="61"/>
      <c r="J4339" s="61"/>
      <c r="K4339" s="61"/>
      <c r="L4339" s="61"/>
      <c r="M4339" s="61"/>
      <c r="N4339" s="61"/>
      <c r="O4339" s="61"/>
      <c r="P4339" s="61"/>
      <c r="Q4339" s="61"/>
      <c r="R4339" s="61"/>
      <c r="S4339" s="61"/>
      <c r="T4339" s="61"/>
      <c r="U4339" s="61"/>
      <c r="V4339" s="61"/>
      <c r="W4339" s="61"/>
      <c r="X4339" s="61"/>
      <c r="Y4339" s="61"/>
      <c r="Z4339" s="61"/>
      <c r="AA4339" s="61"/>
      <c r="AB4339" s="61"/>
      <c r="AC4339" s="61"/>
      <c r="AD4339" s="61"/>
      <c r="AE4339" s="61"/>
      <c r="AF4339" s="61"/>
      <c r="AG4339" s="61"/>
      <c r="AH4339" s="61"/>
      <c r="AI4339" s="61"/>
      <c r="AJ4339" s="61"/>
      <c r="AK4339" s="61"/>
      <c r="AL4339" s="61"/>
      <c r="AM4339" s="61"/>
      <c r="AN4339" s="61"/>
      <c r="AO4339" s="61"/>
      <c r="AP4339" s="62"/>
      <c r="AQ4339" s="61"/>
      <c r="AR4339" s="61"/>
      <c r="AS4339" s="61"/>
      <c r="AT4339" s="61"/>
      <c r="AU4339" s="61"/>
      <c r="AV4339" s="61"/>
      <c r="AW4339" s="60"/>
    </row>
    <row r="4340" s="59" customFormat="1" customHeight="1" spans="1:49">
      <c r="A4340" s="60"/>
      <c r="B4340" s="60"/>
      <c r="C4340" s="60"/>
      <c r="D4340" s="60"/>
      <c r="H4340" s="61"/>
      <c r="I4340" s="61"/>
      <c r="J4340" s="61"/>
      <c r="K4340" s="61"/>
      <c r="L4340" s="61"/>
      <c r="M4340" s="61"/>
      <c r="N4340" s="61"/>
      <c r="O4340" s="61"/>
      <c r="P4340" s="61"/>
      <c r="Q4340" s="61"/>
      <c r="R4340" s="61"/>
      <c r="S4340" s="61"/>
      <c r="T4340" s="61"/>
      <c r="U4340" s="61"/>
      <c r="V4340" s="61"/>
      <c r="W4340" s="61"/>
      <c r="X4340" s="61"/>
      <c r="Y4340" s="61"/>
      <c r="Z4340" s="61"/>
      <c r="AA4340" s="61"/>
      <c r="AB4340" s="61"/>
      <c r="AC4340" s="61"/>
      <c r="AD4340" s="61"/>
      <c r="AE4340" s="61"/>
      <c r="AF4340" s="61"/>
      <c r="AG4340" s="61"/>
      <c r="AH4340" s="61"/>
      <c r="AI4340" s="61"/>
      <c r="AJ4340" s="61"/>
      <c r="AK4340" s="61"/>
      <c r="AL4340" s="61"/>
      <c r="AM4340" s="61"/>
      <c r="AN4340" s="61"/>
      <c r="AO4340" s="61"/>
      <c r="AP4340" s="62"/>
      <c r="AQ4340" s="61"/>
      <c r="AR4340" s="61"/>
      <c r="AS4340" s="61"/>
      <c r="AT4340" s="61"/>
      <c r="AU4340" s="61"/>
      <c r="AV4340" s="61"/>
      <c r="AW4340" s="60"/>
    </row>
    <row r="4341" s="59" customFormat="1" customHeight="1" spans="1:49">
      <c r="A4341" s="60"/>
      <c r="B4341" s="60"/>
      <c r="C4341" s="60"/>
      <c r="D4341" s="60"/>
      <c r="H4341" s="61"/>
      <c r="I4341" s="61"/>
      <c r="J4341" s="61"/>
      <c r="K4341" s="61"/>
      <c r="L4341" s="61"/>
      <c r="M4341" s="61"/>
      <c r="N4341" s="61"/>
      <c r="O4341" s="61"/>
      <c r="P4341" s="61"/>
      <c r="Q4341" s="61"/>
      <c r="R4341" s="61"/>
      <c r="S4341" s="61"/>
      <c r="T4341" s="61"/>
      <c r="U4341" s="61"/>
      <c r="V4341" s="61"/>
      <c r="W4341" s="61"/>
      <c r="X4341" s="61"/>
      <c r="Y4341" s="61"/>
      <c r="Z4341" s="61"/>
      <c r="AA4341" s="61"/>
      <c r="AB4341" s="61"/>
      <c r="AC4341" s="61"/>
      <c r="AD4341" s="61"/>
      <c r="AE4341" s="61"/>
      <c r="AF4341" s="61"/>
      <c r="AG4341" s="61"/>
      <c r="AH4341" s="61"/>
      <c r="AI4341" s="61"/>
      <c r="AJ4341" s="61"/>
      <c r="AK4341" s="61"/>
      <c r="AL4341" s="61"/>
      <c r="AM4341" s="61"/>
      <c r="AN4341" s="61"/>
      <c r="AO4341" s="61"/>
      <c r="AP4341" s="62"/>
      <c r="AQ4341" s="61"/>
      <c r="AR4341" s="61"/>
      <c r="AS4341" s="61"/>
      <c r="AT4341" s="61"/>
      <c r="AU4341" s="61"/>
      <c r="AV4341" s="61"/>
      <c r="AW4341" s="60"/>
    </row>
    <row r="4342" s="59" customFormat="1" customHeight="1" spans="1:49">
      <c r="A4342" s="60"/>
      <c r="B4342" s="60"/>
      <c r="C4342" s="60"/>
      <c r="D4342" s="60"/>
      <c r="H4342" s="61"/>
      <c r="I4342" s="61"/>
      <c r="J4342" s="61"/>
      <c r="K4342" s="61"/>
      <c r="L4342" s="61"/>
      <c r="M4342" s="61"/>
      <c r="N4342" s="61"/>
      <c r="O4342" s="61"/>
      <c r="P4342" s="61"/>
      <c r="Q4342" s="61"/>
      <c r="R4342" s="61"/>
      <c r="S4342" s="61"/>
      <c r="T4342" s="61"/>
      <c r="U4342" s="61"/>
      <c r="V4342" s="61"/>
      <c r="W4342" s="61"/>
      <c r="X4342" s="61"/>
      <c r="Y4342" s="61"/>
      <c r="Z4342" s="61"/>
      <c r="AA4342" s="61"/>
      <c r="AB4342" s="61"/>
      <c r="AC4342" s="61"/>
      <c r="AD4342" s="61"/>
      <c r="AE4342" s="61"/>
      <c r="AF4342" s="61"/>
      <c r="AG4342" s="61"/>
      <c r="AH4342" s="61"/>
      <c r="AI4342" s="61"/>
      <c r="AJ4342" s="61"/>
      <c r="AK4342" s="61"/>
      <c r="AL4342" s="61"/>
      <c r="AM4342" s="61"/>
      <c r="AN4342" s="61"/>
      <c r="AO4342" s="61"/>
      <c r="AP4342" s="62"/>
      <c r="AQ4342" s="61"/>
      <c r="AR4342" s="61"/>
      <c r="AS4342" s="61"/>
      <c r="AT4342" s="61"/>
      <c r="AU4342" s="61"/>
      <c r="AV4342" s="61"/>
      <c r="AW4342" s="60"/>
    </row>
    <row r="4343" s="59" customFormat="1" customHeight="1" spans="1:49">
      <c r="A4343" s="60"/>
      <c r="B4343" s="60"/>
      <c r="C4343" s="60"/>
      <c r="D4343" s="60"/>
      <c r="H4343" s="61"/>
      <c r="I4343" s="61"/>
      <c r="J4343" s="61"/>
      <c r="K4343" s="61"/>
      <c r="L4343" s="61"/>
      <c r="M4343" s="61"/>
      <c r="N4343" s="61"/>
      <c r="O4343" s="61"/>
      <c r="P4343" s="61"/>
      <c r="Q4343" s="61"/>
      <c r="R4343" s="61"/>
      <c r="S4343" s="61"/>
      <c r="T4343" s="61"/>
      <c r="U4343" s="61"/>
      <c r="V4343" s="61"/>
      <c r="W4343" s="61"/>
      <c r="X4343" s="61"/>
      <c r="Y4343" s="61"/>
      <c r="Z4343" s="61"/>
      <c r="AA4343" s="61"/>
      <c r="AB4343" s="61"/>
      <c r="AC4343" s="61"/>
      <c r="AD4343" s="61"/>
      <c r="AE4343" s="61"/>
      <c r="AF4343" s="61"/>
      <c r="AG4343" s="61"/>
      <c r="AH4343" s="61"/>
      <c r="AI4343" s="61"/>
      <c r="AJ4343" s="61"/>
      <c r="AK4343" s="61"/>
      <c r="AL4343" s="61"/>
      <c r="AM4343" s="61"/>
      <c r="AN4343" s="61"/>
      <c r="AO4343" s="61"/>
      <c r="AP4343" s="62"/>
      <c r="AQ4343" s="61"/>
      <c r="AR4343" s="61"/>
      <c r="AS4343" s="61"/>
      <c r="AT4343" s="61"/>
      <c r="AU4343" s="61"/>
      <c r="AV4343" s="61"/>
      <c r="AW4343" s="60"/>
    </row>
    <row r="4344" s="59" customFormat="1" customHeight="1" spans="1:49">
      <c r="A4344" s="60"/>
      <c r="B4344" s="60"/>
      <c r="C4344" s="60"/>
      <c r="D4344" s="60"/>
      <c r="H4344" s="61"/>
      <c r="I4344" s="61"/>
      <c r="J4344" s="61"/>
      <c r="K4344" s="61"/>
      <c r="L4344" s="61"/>
      <c r="M4344" s="61"/>
      <c r="N4344" s="61"/>
      <c r="O4344" s="61"/>
      <c r="P4344" s="61"/>
      <c r="Q4344" s="61"/>
      <c r="R4344" s="61"/>
      <c r="S4344" s="61"/>
      <c r="T4344" s="61"/>
      <c r="U4344" s="61"/>
      <c r="V4344" s="61"/>
      <c r="W4344" s="61"/>
      <c r="X4344" s="61"/>
      <c r="Y4344" s="61"/>
      <c r="Z4344" s="61"/>
      <c r="AA4344" s="61"/>
      <c r="AB4344" s="61"/>
      <c r="AC4344" s="61"/>
      <c r="AD4344" s="61"/>
      <c r="AE4344" s="61"/>
      <c r="AF4344" s="61"/>
      <c r="AG4344" s="61"/>
      <c r="AH4344" s="61"/>
      <c r="AI4344" s="61"/>
      <c r="AJ4344" s="61"/>
      <c r="AK4344" s="61"/>
      <c r="AL4344" s="61"/>
      <c r="AM4344" s="61"/>
      <c r="AN4344" s="61"/>
      <c r="AO4344" s="61"/>
      <c r="AP4344" s="62"/>
      <c r="AQ4344" s="61"/>
      <c r="AR4344" s="61"/>
      <c r="AS4344" s="61"/>
      <c r="AT4344" s="61"/>
      <c r="AU4344" s="61"/>
      <c r="AV4344" s="61"/>
      <c r="AW4344" s="60"/>
    </row>
    <row r="4345" s="59" customFormat="1" customHeight="1" spans="1:49">
      <c r="A4345" s="60"/>
      <c r="B4345" s="60"/>
      <c r="C4345" s="60"/>
      <c r="D4345" s="60"/>
      <c r="H4345" s="61"/>
      <c r="I4345" s="61"/>
      <c r="J4345" s="61"/>
      <c r="K4345" s="61"/>
      <c r="L4345" s="61"/>
      <c r="M4345" s="61"/>
      <c r="N4345" s="61"/>
      <c r="O4345" s="61"/>
      <c r="P4345" s="61"/>
      <c r="Q4345" s="61"/>
      <c r="R4345" s="61"/>
      <c r="S4345" s="61"/>
      <c r="T4345" s="61"/>
      <c r="U4345" s="61"/>
      <c r="V4345" s="61"/>
      <c r="W4345" s="61"/>
      <c r="X4345" s="61"/>
      <c r="Y4345" s="61"/>
      <c r="Z4345" s="61"/>
      <c r="AA4345" s="61"/>
      <c r="AB4345" s="61"/>
      <c r="AC4345" s="61"/>
      <c r="AD4345" s="61"/>
      <c r="AE4345" s="61"/>
      <c r="AF4345" s="61"/>
      <c r="AG4345" s="61"/>
      <c r="AH4345" s="61"/>
      <c r="AI4345" s="61"/>
      <c r="AJ4345" s="61"/>
      <c r="AK4345" s="61"/>
      <c r="AL4345" s="61"/>
      <c r="AM4345" s="61"/>
      <c r="AN4345" s="61"/>
      <c r="AO4345" s="61"/>
      <c r="AP4345" s="62"/>
      <c r="AQ4345" s="61"/>
      <c r="AR4345" s="61"/>
      <c r="AS4345" s="61"/>
      <c r="AT4345" s="61"/>
      <c r="AU4345" s="61"/>
      <c r="AV4345" s="61"/>
      <c r="AW4345" s="60"/>
    </row>
    <row r="4346" s="59" customFormat="1" customHeight="1" spans="1:49">
      <c r="A4346" s="60"/>
      <c r="B4346" s="60"/>
      <c r="C4346" s="60"/>
      <c r="D4346" s="60"/>
      <c r="H4346" s="61"/>
      <c r="I4346" s="61"/>
      <c r="J4346" s="61"/>
      <c r="K4346" s="61"/>
      <c r="L4346" s="61"/>
      <c r="M4346" s="61"/>
      <c r="N4346" s="61"/>
      <c r="O4346" s="61"/>
      <c r="P4346" s="61"/>
      <c r="Q4346" s="61"/>
      <c r="R4346" s="61"/>
      <c r="S4346" s="61"/>
      <c r="T4346" s="61"/>
      <c r="U4346" s="61"/>
      <c r="V4346" s="61"/>
      <c r="W4346" s="61"/>
      <c r="X4346" s="61"/>
      <c r="Y4346" s="61"/>
      <c r="Z4346" s="61"/>
      <c r="AA4346" s="61"/>
      <c r="AB4346" s="61"/>
      <c r="AC4346" s="61"/>
      <c r="AD4346" s="61"/>
      <c r="AE4346" s="61"/>
      <c r="AF4346" s="61"/>
      <c r="AG4346" s="61"/>
      <c r="AH4346" s="61"/>
      <c r="AI4346" s="61"/>
      <c r="AJ4346" s="61"/>
      <c r="AK4346" s="61"/>
      <c r="AL4346" s="61"/>
      <c r="AM4346" s="61"/>
      <c r="AN4346" s="61"/>
      <c r="AO4346" s="61"/>
      <c r="AP4346" s="62"/>
      <c r="AQ4346" s="61"/>
      <c r="AR4346" s="61"/>
      <c r="AS4346" s="61"/>
      <c r="AT4346" s="61"/>
      <c r="AU4346" s="61"/>
      <c r="AV4346" s="61"/>
      <c r="AW4346" s="60"/>
    </row>
    <row r="4347" s="59" customFormat="1" customHeight="1" spans="1:49">
      <c r="A4347" s="60"/>
      <c r="B4347" s="60"/>
      <c r="C4347" s="60"/>
      <c r="D4347" s="60"/>
      <c r="H4347" s="61"/>
      <c r="I4347" s="61"/>
      <c r="J4347" s="61"/>
      <c r="K4347" s="61"/>
      <c r="L4347" s="61"/>
      <c r="M4347" s="61"/>
      <c r="N4347" s="61"/>
      <c r="O4347" s="61"/>
      <c r="P4347" s="61"/>
      <c r="Q4347" s="61"/>
      <c r="R4347" s="61"/>
      <c r="S4347" s="61"/>
      <c r="T4347" s="61"/>
      <c r="U4347" s="61"/>
      <c r="V4347" s="61"/>
      <c r="W4347" s="61"/>
      <c r="X4347" s="61"/>
      <c r="Y4347" s="61"/>
      <c r="Z4347" s="61"/>
      <c r="AA4347" s="61"/>
      <c r="AB4347" s="61"/>
      <c r="AC4347" s="61"/>
      <c r="AD4347" s="61"/>
      <c r="AE4347" s="61"/>
      <c r="AF4347" s="61"/>
      <c r="AG4347" s="61"/>
      <c r="AH4347" s="61"/>
      <c r="AI4347" s="61"/>
      <c r="AJ4347" s="61"/>
      <c r="AK4347" s="61"/>
      <c r="AL4347" s="61"/>
      <c r="AM4347" s="61"/>
      <c r="AN4347" s="61"/>
      <c r="AO4347" s="61"/>
      <c r="AP4347" s="62"/>
      <c r="AQ4347" s="61"/>
      <c r="AR4347" s="61"/>
      <c r="AS4347" s="61"/>
      <c r="AT4347" s="61"/>
      <c r="AU4347" s="61"/>
      <c r="AV4347" s="61"/>
      <c r="AW4347" s="60"/>
    </row>
    <row r="4348" s="59" customFormat="1" customHeight="1" spans="1:49">
      <c r="A4348" s="60"/>
      <c r="B4348" s="60"/>
      <c r="C4348" s="60"/>
      <c r="D4348" s="60"/>
      <c r="H4348" s="61"/>
      <c r="I4348" s="61"/>
      <c r="J4348" s="61"/>
      <c r="K4348" s="61"/>
      <c r="L4348" s="61"/>
      <c r="M4348" s="61"/>
      <c r="N4348" s="61"/>
      <c r="O4348" s="61"/>
      <c r="P4348" s="61"/>
      <c r="Q4348" s="61"/>
      <c r="R4348" s="61"/>
      <c r="S4348" s="61"/>
      <c r="T4348" s="61"/>
      <c r="U4348" s="61"/>
      <c r="V4348" s="61"/>
      <c r="W4348" s="61"/>
      <c r="X4348" s="61"/>
      <c r="Y4348" s="61"/>
      <c r="Z4348" s="61"/>
      <c r="AA4348" s="61"/>
      <c r="AB4348" s="61"/>
      <c r="AC4348" s="61"/>
      <c r="AD4348" s="61"/>
      <c r="AE4348" s="61"/>
      <c r="AF4348" s="61"/>
      <c r="AG4348" s="61"/>
      <c r="AH4348" s="61"/>
      <c r="AI4348" s="61"/>
      <c r="AJ4348" s="61"/>
      <c r="AK4348" s="61"/>
      <c r="AL4348" s="61"/>
      <c r="AM4348" s="61"/>
      <c r="AN4348" s="61"/>
      <c r="AO4348" s="61"/>
      <c r="AP4348" s="62"/>
      <c r="AQ4348" s="61"/>
      <c r="AR4348" s="61"/>
      <c r="AS4348" s="61"/>
      <c r="AT4348" s="61"/>
      <c r="AU4348" s="61"/>
      <c r="AV4348" s="61"/>
      <c r="AW4348" s="60"/>
    </row>
    <row r="4349" s="59" customFormat="1" customHeight="1" spans="1:49">
      <c r="A4349" s="60"/>
      <c r="B4349" s="60"/>
      <c r="C4349" s="60"/>
      <c r="D4349" s="60"/>
      <c r="H4349" s="61"/>
      <c r="I4349" s="61"/>
      <c r="J4349" s="61"/>
      <c r="K4349" s="61"/>
      <c r="L4349" s="61"/>
      <c r="M4349" s="61"/>
      <c r="N4349" s="61"/>
      <c r="O4349" s="61"/>
      <c r="P4349" s="61"/>
      <c r="Q4349" s="61"/>
      <c r="R4349" s="61"/>
      <c r="S4349" s="61"/>
      <c r="T4349" s="61"/>
      <c r="U4349" s="61"/>
      <c r="V4349" s="61"/>
      <c r="W4349" s="61"/>
      <c r="X4349" s="61"/>
      <c r="Y4349" s="61"/>
      <c r="Z4349" s="61"/>
      <c r="AA4349" s="61"/>
      <c r="AB4349" s="61"/>
      <c r="AC4349" s="61"/>
      <c r="AD4349" s="61"/>
      <c r="AE4349" s="61"/>
      <c r="AF4349" s="61"/>
      <c r="AG4349" s="61"/>
      <c r="AH4349" s="61"/>
      <c r="AI4349" s="61"/>
      <c r="AJ4349" s="61"/>
      <c r="AK4349" s="61"/>
      <c r="AL4349" s="61"/>
      <c r="AM4349" s="61"/>
      <c r="AN4349" s="61"/>
      <c r="AO4349" s="61"/>
      <c r="AP4349" s="62"/>
      <c r="AQ4349" s="61"/>
      <c r="AR4349" s="61"/>
      <c r="AS4349" s="61"/>
      <c r="AT4349" s="61"/>
      <c r="AU4349" s="61"/>
      <c r="AV4349" s="61"/>
      <c r="AW4349" s="60"/>
    </row>
    <row r="4350" s="59" customFormat="1" customHeight="1" spans="1:49">
      <c r="A4350" s="60"/>
      <c r="B4350" s="60"/>
      <c r="C4350" s="60"/>
      <c r="D4350" s="60"/>
      <c r="H4350" s="61"/>
      <c r="I4350" s="61"/>
      <c r="J4350" s="61"/>
      <c r="K4350" s="61"/>
      <c r="L4350" s="61"/>
      <c r="M4350" s="61"/>
      <c r="N4350" s="61"/>
      <c r="O4350" s="61"/>
      <c r="P4350" s="61"/>
      <c r="Q4350" s="61"/>
      <c r="R4350" s="61"/>
      <c r="S4350" s="61"/>
      <c r="T4350" s="61"/>
      <c r="U4350" s="61"/>
      <c r="V4350" s="61"/>
      <c r="W4350" s="61"/>
      <c r="X4350" s="61"/>
      <c r="Y4350" s="61"/>
      <c r="Z4350" s="61"/>
      <c r="AA4350" s="61"/>
      <c r="AB4350" s="61"/>
      <c r="AC4350" s="61"/>
      <c r="AD4350" s="61"/>
      <c r="AE4350" s="61"/>
      <c r="AF4350" s="61"/>
      <c r="AG4350" s="61"/>
      <c r="AH4350" s="61"/>
      <c r="AI4350" s="61"/>
      <c r="AJ4350" s="61"/>
      <c r="AK4350" s="61"/>
      <c r="AL4350" s="61"/>
      <c r="AM4350" s="61"/>
      <c r="AN4350" s="61"/>
      <c r="AO4350" s="61"/>
      <c r="AP4350" s="62"/>
      <c r="AQ4350" s="61"/>
      <c r="AR4350" s="61"/>
      <c r="AS4350" s="61"/>
      <c r="AT4350" s="61"/>
      <c r="AU4350" s="61"/>
      <c r="AV4350" s="61"/>
      <c r="AW4350" s="60"/>
    </row>
    <row r="4351" s="59" customFormat="1" customHeight="1" spans="1:49">
      <c r="A4351" s="60"/>
      <c r="B4351" s="60"/>
      <c r="C4351" s="60"/>
      <c r="D4351" s="60"/>
      <c r="H4351" s="61"/>
      <c r="I4351" s="61"/>
      <c r="J4351" s="61"/>
      <c r="K4351" s="61"/>
      <c r="L4351" s="61"/>
      <c r="M4351" s="61"/>
      <c r="N4351" s="61"/>
      <c r="O4351" s="61"/>
      <c r="P4351" s="61"/>
      <c r="Q4351" s="61"/>
      <c r="R4351" s="61"/>
      <c r="S4351" s="61"/>
      <c r="T4351" s="61"/>
      <c r="U4351" s="61"/>
      <c r="V4351" s="61"/>
      <c r="W4351" s="61"/>
      <c r="X4351" s="61"/>
      <c r="Y4351" s="61"/>
      <c r="Z4351" s="61"/>
      <c r="AA4351" s="61"/>
      <c r="AB4351" s="61"/>
      <c r="AC4351" s="61"/>
      <c r="AD4351" s="61"/>
      <c r="AE4351" s="61"/>
      <c r="AF4351" s="61"/>
      <c r="AG4351" s="61"/>
      <c r="AH4351" s="61"/>
      <c r="AI4351" s="61"/>
      <c r="AJ4351" s="61"/>
      <c r="AK4351" s="61"/>
      <c r="AL4351" s="61"/>
      <c r="AM4351" s="61"/>
      <c r="AN4351" s="61"/>
      <c r="AO4351" s="61"/>
      <c r="AP4351" s="62"/>
      <c r="AQ4351" s="61"/>
      <c r="AR4351" s="61"/>
      <c r="AS4351" s="61"/>
      <c r="AT4351" s="61"/>
      <c r="AU4351" s="61"/>
      <c r="AV4351" s="61"/>
      <c r="AW4351" s="60"/>
    </row>
    <row r="4352" s="59" customFormat="1" customHeight="1" spans="1:49">
      <c r="A4352" s="60"/>
      <c r="B4352" s="60"/>
      <c r="C4352" s="60"/>
      <c r="D4352" s="60"/>
      <c r="H4352" s="61"/>
      <c r="I4352" s="61"/>
      <c r="J4352" s="61"/>
      <c r="K4352" s="61"/>
      <c r="L4352" s="61"/>
      <c r="M4352" s="61"/>
      <c r="N4352" s="61"/>
      <c r="O4352" s="61"/>
      <c r="P4352" s="61"/>
      <c r="Q4352" s="61"/>
      <c r="R4352" s="61"/>
      <c r="S4352" s="61"/>
      <c r="T4352" s="61"/>
      <c r="U4352" s="61"/>
      <c r="V4352" s="61"/>
      <c r="W4352" s="61"/>
      <c r="X4352" s="61"/>
      <c r="Y4352" s="61"/>
      <c r="Z4352" s="61"/>
      <c r="AA4352" s="61"/>
      <c r="AB4352" s="61"/>
      <c r="AC4352" s="61"/>
      <c r="AD4352" s="61"/>
      <c r="AE4352" s="61"/>
      <c r="AF4352" s="61"/>
      <c r="AG4352" s="61"/>
      <c r="AH4352" s="61"/>
      <c r="AI4352" s="61"/>
      <c r="AJ4352" s="61"/>
      <c r="AK4352" s="61"/>
      <c r="AL4352" s="61"/>
      <c r="AM4352" s="61"/>
      <c r="AN4352" s="61"/>
      <c r="AO4352" s="61"/>
      <c r="AP4352" s="62"/>
      <c r="AQ4352" s="61"/>
      <c r="AR4352" s="61"/>
      <c r="AS4352" s="61"/>
      <c r="AT4352" s="61"/>
      <c r="AU4352" s="61"/>
      <c r="AV4352" s="61"/>
      <c r="AW4352" s="60"/>
    </row>
    <row r="4353" s="59" customFormat="1" customHeight="1" spans="1:49">
      <c r="A4353" s="60"/>
      <c r="B4353" s="60"/>
      <c r="C4353" s="60"/>
      <c r="D4353" s="60"/>
      <c r="H4353" s="61"/>
      <c r="I4353" s="61"/>
      <c r="J4353" s="61"/>
      <c r="K4353" s="61"/>
      <c r="L4353" s="61"/>
      <c r="M4353" s="61"/>
      <c r="N4353" s="61"/>
      <c r="O4353" s="61"/>
      <c r="P4353" s="61"/>
      <c r="Q4353" s="61"/>
      <c r="R4353" s="61"/>
      <c r="S4353" s="61"/>
      <c r="T4353" s="61"/>
      <c r="U4353" s="61"/>
      <c r="V4353" s="61"/>
      <c r="W4353" s="61"/>
      <c r="X4353" s="61"/>
      <c r="Y4353" s="61"/>
      <c r="Z4353" s="61"/>
      <c r="AA4353" s="61"/>
      <c r="AB4353" s="61"/>
      <c r="AC4353" s="61"/>
      <c r="AD4353" s="61"/>
      <c r="AE4353" s="61"/>
      <c r="AF4353" s="61"/>
      <c r="AG4353" s="61"/>
      <c r="AH4353" s="61"/>
      <c r="AI4353" s="61"/>
      <c r="AJ4353" s="61"/>
      <c r="AK4353" s="61"/>
      <c r="AL4353" s="61"/>
      <c r="AM4353" s="61"/>
      <c r="AN4353" s="61"/>
      <c r="AO4353" s="61"/>
      <c r="AP4353" s="62"/>
      <c r="AQ4353" s="61"/>
      <c r="AR4353" s="61"/>
      <c r="AS4353" s="61"/>
      <c r="AT4353" s="61"/>
      <c r="AU4353" s="61"/>
      <c r="AV4353" s="61"/>
      <c r="AW4353" s="60"/>
    </row>
    <row r="4354" s="59" customFormat="1" customHeight="1" spans="1:49">
      <c r="A4354" s="60"/>
      <c r="B4354" s="60"/>
      <c r="C4354" s="60"/>
      <c r="D4354" s="60"/>
      <c r="H4354" s="61"/>
      <c r="I4354" s="61"/>
      <c r="J4354" s="61"/>
      <c r="K4354" s="61"/>
      <c r="L4354" s="61"/>
      <c r="M4354" s="61"/>
      <c r="N4354" s="61"/>
      <c r="O4354" s="61"/>
      <c r="P4354" s="61"/>
      <c r="Q4354" s="61"/>
      <c r="R4354" s="61"/>
      <c r="S4354" s="61"/>
      <c r="T4354" s="61"/>
      <c r="U4354" s="61"/>
      <c r="V4354" s="61"/>
      <c r="W4354" s="61"/>
      <c r="X4354" s="61"/>
      <c r="Y4354" s="61"/>
      <c r="Z4354" s="61"/>
      <c r="AA4354" s="61"/>
      <c r="AB4354" s="61"/>
      <c r="AC4354" s="61"/>
      <c r="AD4354" s="61"/>
      <c r="AE4354" s="61"/>
      <c r="AF4354" s="61"/>
      <c r="AG4354" s="61"/>
      <c r="AH4354" s="61"/>
      <c r="AI4354" s="61"/>
      <c r="AJ4354" s="61"/>
      <c r="AK4354" s="61"/>
      <c r="AL4354" s="61"/>
      <c r="AM4354" s="61"/>
      <c r="AN4354" s="61"/>
      <c r="AO4354" s="61"/>
      <c r="AP4354" s="62"/>
      <c r="AQ4354" s="61"/>
      <c r="AR4354" s="61"/>
      <c r="AS4354" s="61"/>
      <c r="AT4354" s="61"/>
      <c r="AU4354" s="61"/>
      <c r="AV4354" s="61"/>
      <c r="AW4354" s="60"/>
    </row>
    <row r="4355" s="59" customFormat="1" customHeight="1" spans="1:49">
      <c r="A4355" s="60"/>
      <c r="B4355" s="60"/>
      <c r="C4355" s="60"/>
      <c r="D4355" s="60"/>
      <c r="H4355" s="61"/>
      <c r="I4355" s="61"/>
      <c r="J4355" s="61"/>
      <c r="K4355" s="61"/>
      <c r="L4355" s="61"/>
      <c r="M4355" s="61"/>
      <c r="N4355" s="61"/>
      <c r="O4355" s="61"/>
      <c r="P4355" s="61"/>
      <c r="Q4355" s="61"/>
      <c r="R4355" s="61"/>
      <c r="S4355" s="61"/>
      <c r="T4355" s="61"/>
      <c r="U4355" s="61"/>
      <c r="V4355" s="61"/>
      <c r="W4355" s="61"/>
      <c r="X4355" s="61"/>
      <c r="Y4355" s="61"/>
      <c r="Z4355" s="61"/>
      <c r="AA4355" s="61"/>
      <c r="AB4355" s="61"/>
      <c r="AC4355" s="61"/>
      <c r="AD4355" s="61"/>
      <c r="AE4355" s="61"/>
      <c r="AF4355" s="61"/>
      <c r="AG4355" s="61"/>
      <c r="AH4355" s="61"/>
      <c r="AI4355" s="61"/>
      <c r="AJ4355" s="61"/>
      <c r="AK4355" s="61"/>
      <c r="AL4355" s="61"/>
      <c r="AM4355" s="61"/>
      <c r="AN4355" s="61"/>
      <c r="AO4355" s="61"/>
      <c r="AP4355" s="62"/>
      <c r="AQ4355" s="61"/>
      <c r="AR4355" s="61"/>
      <c r="AS4355" s="61"/>
      <c r="AT4355" s="61"/>
      <c r="AU4355" s="61"/>
      <c r="AV4355" s="61"/>
      <c r="AW4355" s="60"/>
    </row>
    <row r="4356" s="59" customFormat="1" customHeight="1" spans="1:49">
      <c r="A4356" s="60"/>
      <c r="B4356" s="60"/>
      <c r="C4356" s="60"/>
      <c r="D4356" s="60"/>
      <c r="H4356" s="61"/>
      <c r="I4356" s="61"/>
      <c r="J4356" s="61"/>
      <c r="K4356" s="61"/>
      <c r="L4356" s="61"/>
      <c r="M4356" s="61"/>
      <c r="N4356" s="61"/>
      <c r="O4356" s="61"/>
      <c r="P4356" s="61"/>
      <c r="Q4356" s="61"/>
      <c r="R4356" s="61"/>
      <c r="S4356" s="61"/>
      <c r="T4356" s="61"/>
      <c r="U4356" s="61"/>
      <c r="V4356" s="61"/>
      <c r="W4356" s="61"/>
      <c r="X4356" s="61"/>
      <c r="Y4356" s="61"/>
      <c r="Z4356" s="61"/>
      <c r="AA4356" s="61"/>
      <c r="AB4356" s="61"/>
      <c r="AC4356" s="61"/>
      <c r="AD4356" s="61"/>
      <c r="AE4356" s="61"/>
      <c r="AF4356" s="61"/>
      <c r="AG4356" s="61"/>
      <c r="AH4356" s="61"/>
      <c r="AI4356" s="61"/>
      <c r="AJ4356" s="61"/>
      <c r="AK4356" s="61"/>
      <c r="AL4356" s="61"/>
      <c r="AM4356" s="61"/>
      <c r="AN4356" s="61"/>
      <c r="AO4356" s="61"/>
      <c r="AP4356" s="62"/>
      <c r="AQ4356" s="61"/>
      <c r="AR4356" s="61"/>
      <c r="AS4356" s="61"/>
      <c r="AT4356" s="61"/>
      <c r="AU4356" s="61"/>
      <c r="AV4356" s="61"/>
      <c r="AW4356" s="60"/>
    </row>
    <row r="4357" s="59" customFormat="1" customHeight="1" spans="1:49">
      <c r="A4357" s="60"/>
      <c r="B4357" s="60"/>
      <c r="C4357" s="60"/>
      <c r="D4357" s="60"/>
      <c r="H4357" s="61"/>
      <c r="I4357" s="61"/>
      <c r="J4357" s="61"/>
      <c r="K4357" s="61"/>
      <c r="L4357" s="61"/>
      <c r="M4357" s="61"/>
      <c r="N4357" s="61"/>
      <c r="O4357" s="61"/>
      <c r="P4357" s="61"/>
      <c r="Q4357" s="61"/>
      <c r="R4357" s="61"/>
      <c r="S4357" s="61"/>
      <c r="T4357" s="61"/>
      <c r="U4357" s="61"/>
      <c r="V4357" s="61"/>
      <c r="W4357" s="61"/>
      <c r="X4357" s="61"/>
      <c r="Y4357" s="61"/>
      <c r="Z4357" s="61"/>
      <c r="AA4357" s="61"/>
      <c r="AB4357" s="61"/>
      <c r="AC4357" s="61"/>
      <c r="AD4357" s="61"/>
      <c r="AE4357" s="61"/>
      <c r="AF4357" s="61"/>
      <c r="AG4357" s="61"/>
      <c r="AH4357" s="61"/>
      <c r="AI4357" s="61"/>
      <c r="AJ4357" s="61"/>
      <c r="AK4357" s="61"/>
      <c r="AL4357" s="61"/>
      <c r="AM4357" s="61"/>
      <c r="AN4357" s="61"/>
      <c r="AO4357" s="61"/>
      <c r="AP4357" s="62"/>
      <c r="AQ4357" s="61"/>
      <c r="AR4357" s="61"/>
      <c r="AS4357" s="61"/>
      <c r="AT4357" s="61"/>
      <c r="AU4357" s="61"/>
      <c r="AV4357" s="61"/>
      <c r="AW4357" s="60"/>
    </row>
    <row r="4358" s="59" customFormat="1" customHeight="1" spans="1:49">
      <c r="A4358" s="60"/>
      <c r="B4358" s="60"/>
      <c r="C4358" s="60"/>
      <c r="D4358" s="60"/>
      <c r="H4358" s="61"/>
      <c r="I4358" s="61"/>
      <c r="J4358" s="61"/>
      <c r="K4358" s="61"/>
      <c r="L4358" s="61"/>
      <c r="M4358" s="61"/>
      <c r="N4358" s="61"/>
      <c r="O4358" s="61"/>
      <c r="P4358" s="61"/>
      <c r="Q4358" s="61"/>
      <c r="R4358" s="61"/>
      <c r="S4358" s="61"/>
      <c r="T4358" s="61"/>
      <c r="U4358" s="61"/>
      <c r="V4358" s="61"/>
      <c r="W4358" s="61"/>
      <c r="X4358" s="61"/>
      <c r="Y4358" s="61"/>
      <c r="Z4358" s="61"/>
      <c r="AA4358" s="61"/>
      <c r="AB4358" s="61"/>
      <c r="AC4358" s="61"/>
      <c r="AD4358" s="61"/>
      <c r="AE4358" s="61"/>
      <c r="AF4358" s="61"/>
      <c r="AG4358" s="61"/>
      <c r="AH4358" s="61"/>
      <c r="AI4358" s="61"/>
      <c r="AJ4358" s="61"/>
      <c r="AK4358" s="61"/>
      <c r="AL4358" s="61"/>
      <c r="AM4358" s="61"/>
      <c r="AN4358" s="61"/>
      <c r="AO4358" s="61"/>
      <c r="AP4358" s="62"/>
      <c r="AQ4358" s="61"/>
      <c r="AR4358" s="61"/>
      <c r="AS4358" s="61"/>
      <c r="AT4358" s="61"/>
      <c r="AU4358" s="61"/>
      <c r="AV4358" s="61"/>
      <c r="AW4358" s="60"/>
    </row>
    <row r="4359" s="59" customFormat="1" customHeight="1" spans="1:49">
      <c r="A4359" s="60"/>
      <c r="B4359" s="60"/>
      <c r="C4359" s="60"/>
      <c r="D4359" s="60"/>
      <c r="H4359" s="61"/>
      <c r="I4359" s="61"/>
      <c r="J4359" s="61"/>
      <c r="K4359" s="61"/>
      <c r="L4359" s="61"/>
      <c r="M4359" s="61"/>
      <c r="N4359" s="61"/>
      <c r="O4359" s="61"/>
      <c r="P4359" s="61"/>
      <c r="Q4359" s="61"/>
      <c r="R4359" s="61"/>
      <c r="S4359" s="61"/>
      <c r="T4359" s="61"/>
      <c r="U4359" s="61"/>
      <c r="V4359" s="61"/>
      <c r="W4359" s="61"/>
      <c r="X4359" s="61"/>
      <c r="Y4359" s="61"/>
      <c r="Z4359" s="61"/>
      <c r="AA4359" s="61"/>
      <c r="AB4359" s="61"/>
      <c r="AC4359" s="61"/>
      <c r="AD4359" s="61"/>
      <c r="AE4359" s="61"/>
      <c r="AF4359" s="61"/>
      <c r="AG4359" s="61"/>
      <c r="AH4359" s="61"/>
      <c r="AI4359" s="61"/>
      <c r="AJ4359" s="61"/>
      <c r="AK4359" s="61"/>
      <c r="AL4359" s="61"/>
      <c r="AM4359" s="61"/>
      <c r="AN4359" s="61"/>
      <c r="AO4359" s="61"/>
      <c r="AP4359" s="62"/>
      <c r="AQ4359" s="61"/>
      <c r="AR4359" s="61"/>
      <c r="AS4359" s="61"/>
      <c r="AT4359" s="61"/>
      <c r="AU4359" s="61"/>
      <c r="AV4359" s="61"/>
      <c r="AW4359" s="60"/>
    </row>
    <row r="4360" s="59" customFormat="1" customHeight="1" spans="1:49">
      <c r="A4360" s="60"/>
      <c r="B4360" s="60"/>
      <c r="C4360" s="60"/>
      <c r="D4360" s="60"/>
      <c r="H4360" s="61"/>
      <c r="I4360" s="61"/>
      <c r="J4360" s="61"/>
      <c r="K4360" s="61"/>
      <c r="L4360" s="61"/>
      <c r="M4360" s="61"/>
      <c r="N4360" s="61"/>
      <c r="O4360" s="61"/>
      <c r="P4360" s="61"/>
      <c r="Q4360" s="61"/>
      <c r="R4360" s="61"/>
      <c r="S4360" s="61"/>
      <c r="T4360" s="61"/>
      <c r="U4360" s="61"/>
      <c r="V4360" s="61"/>
      <c r="W4360" s="61"/>
      <c r="X4360" s="61"/>
      <c r="Y4360" s="61"/>
      <c r="Z4360" s="61"/>
      <c r="AA4360" s="61"/>
      <c r="AB4360" s="61"/>
      <c r="AC4360" s="61"/>
      <c r="AD4360" s="61"/>
      <c r="AE4360" s="61"/>
      <c r="AF4360" s="61"/>
      <c r="AG4360" s="61"/>
      <c r="AH4360" s="61"/>
      <c r="AI4360" s="61"/>
      <c r="AJ4360" s="61"/>
      <c r="AK4360" s="61"/>
      <c r="AL4360" s="61"/>
      <c r="AM4360" s="61"/>
      <c r="AN4360" s="61"/>
      <c r="AO4360" s="61"/>
      <c r="AP4360" s="62"/>
      <c r="AQ4360" s="61"/>
      <c r="AR4360" s="61"/>
      <c r="AS4360" s="61"/>
      <c r="AT4360" s="61"/>
      <c r="AU4360" s="61"/>
      <c r="AV4360" s="61"/>
      <c r="AW4360" s="60"/>
    </row>
    <row r="4361" s="59" customFormat="1" customHeight="1" spans="1:49">
      <c r="A4361" s="60"/>
      <c r="B4361" s="60"/>
      <c r="C4361" s="60"/>
      <c r="D4361" s="60"/>
      <c r="H4361" s="61"/>
      <c r="I4361" s="61"/>
      <c r="J4361" s="61"/>
      <c r="K4361" s="61"/>
      <c r="L4361" s="61"/>
      <c r="M4361" s="61"/>
      <c r="N4361" s="61"/>
      <c r="O4361" s="61"/>
      <c r="P4361" s="61"/>
      <c r="Q4361" s="61"/>
      <c r="R4361" s="61"/>
      <c r="S4361" s="61"/>
      <c r="T4361" s="61"/>
      <c r="U4361" s="61"/>
      <c r="V4361" s="61"/>
      <c r="W4361" s="61"/>
      <c r="X4361" s="61"/>
      <c r="Y4361" s="61"/>
      <c r="Z4361" s="61"/>
      <c r="AA4361" s="61"/>
      <c r="AB4361" s="61"/>
      <c r="AC4361" s="61"/>
      <c r="AD4361" s="61"/>
      <c r="AE4361" s="61"/>
      <c r="AF4361" s="61"/>
      <c r="AG4361" s="61"/>
      <c r="AH4361" s="61"/>
      <c r="AI4361" s="61"/>
      <c r="AJ4361" s="61"/>
      <c r="AK4361" s="61"/>
      <c r="AL4361" s="61"/>
      <c r="AM4361" s="61"/>
      <c r="AN4361" s="61"/>
      <c r="AO4361" s="61"/>
      <c r="AP4361" s="62"/>
      <c r="AQ4361" s="61"/>
      <c r="AR4361" s="61"/>
      <c r="AS4361" s="61"/>
      <c r="AT4361" s="61"/>
      <c r="AU4361" s="61"/>
      <c r="AV4361" s="61"/>
      <c r="AW4361" s="60"/>
    </row>
    <row r="4362" s="59" customFormat="1" customHeight="1" spans="1:49">
      <c r="A4362" s="60"/>
      <c r="B4362" s="60"/>
      <c r="C4362" s="60"/>
      <c r="D4362" s="60"/>
      <c r="H4362" s="61"/>
      <c r="I4362" s="61"/>
      <c r="J4362" s="61"/>
      <c r="K4362" s="61"/>
      <c r="L4362" s="61"/>
      <c r="M4362" s="61"/>
      <c r="N4362" s="61"/>
      <c r="O4362" s="61"/>
      <c r="P4362" s="61"/>
      <c r="Q4362" s="61"/>
      <c r="R4362" s="61"/>
      <c r="S4362" s="61"/>
      <c r="T4362" s="61"/>
      <c r="U4362" s="61"/>
      <c r="V4362" s="61"/>
      <c r="W4362" s="61"/>
      <c r="X4362" s="61"/>
      <c r="Y4362" s="61"/>
      <c r="Z4362" s="61"/>
      <c r="AA4362" s="61"/>
      <c r="AB4362" s="61"/>
      <c r="AC4362" s="61"/>
      <c r="AD4362" s="61"/>
      <c r="AE4362" s="61"/>
      <c r="AF4362" s="61"/>
      <c r="AG4362" s="61"/>
      <c r="AH4362" s="61"/>
      <c r="AI4362" s="61"/>
      <c r="AJ4362" s="61"/>
      <c r="AK4362" s="61"/>
      <c r="AL4362" s="61"/>
      <c r="AM4362" s="61"/>
      <c r="AN4362" s="61"/>
      <c r="AO4362" s="61"/>
      <c r="AP4362" s="62"/>
      <c r="AQ4362" s="61"/>
      <c r="AR4362" s="61"/>
      <c r="AS4362" s="61"/>
      <c r="AT4362" s="61"/>
      <c r="AU4362" s="61"/>
      <c r="AV4362" s="61"/>
      <c r="AW4362" s="60"/>
    </row>
    <row r="4363" s="59" customFormat="1" customHeight="1" spans="1:49">
      <c r="A4363" s="60"/>
      <c r="B4363" s="60"/>
      <c r="C4363" s="60"/>
      <c r="D4363" s="60"/>
      <c r="H4363" s="61"/>
      <c r="I4363" s="61"/>
      <c r="J4363" s="61"/>
      <c r="K4363" s="61"/>
      <c r="L4363" s="61"/>
      <c r="M4363" s="61"/>
      <c r="N4363" s="61"/>
      <c r="O4363" s="61"/>
      <c r="P4363" s="61"/>
      <c r="Q4363" s="61"/>
      <c r="R4363" s="61"/>
      <c r="S4363" s="61"/>
      <c r="T4363" s="61"/>
      <c r="U4363" s="61"/>
      <c r="V4363" s="61"/>
      <c r="W4363" s="61"/>
      <c r="X4363" s="61"/>
      <c r="Y4363" s="61"/>
      <c r="Z4363" s="61"/>
      <c r="AA4363" s="61"/>
      <c r="AB4363" s="61"/>
      <c r="AC4363" s="61"/>
      <c r="AD4363" s="61"/>
      <c r="AE4363" s="61"/>
      <c r="AF4363" s="61"/>
      <c r="AG4363" s="61"/>
      <c r="AH4363" s="61"/>
      <c r="AI4363" s="61"/>
      <c r="AJ4363" s="61"/>
      <c r="AK4363" s="61"/>
      <c r="AL4363" s="61"/>
      <c r="AM4363" s="61"/>
      <c r="AN4363" s="61"/>
      <c r="AO4363" s="61"/>
      <c r="AP4363" s="62"/>
      <c r="AQ4363" s="61"/>
      <c r="AR4363" s="61"/>
      <c r="AS4363" s="61"/>
      <c r="AT4363" s="61"/>
      <c r="AU4363" s="61"/>
      <c r="AV4363" s="61"/>
      <c r="AW4363" s="60"/>
    </row>
    <row r="4364" s="59" customFormat="1" customHeight="1" spans="1:49">
      <c r="A4364" s="60"/>
      <c r="B4364" s="60"/>
      <c r="C4364" s="60"/>
      <c r="D4364" s="60"/>
      <c r="H4364" s="61"/>
      <c r="I4364" s="61"/>
      <c r="J4364" s="61"/>
      <c r="K4364" s="61"/>
      <c r="L4364" s="61"/>
      <c r="M4364" s="61"/>
      <c r="N4364" s="61"/>
      <c r="O4364" s="61"/>
      <c r="P4364" s="61"/>
      <c r="Q4364" s="61"/>
      <c r="R4364" s="61"/>
      <c r="S4364" s="61"/>
      <c r="T4364" s="61"/>
      <c r="U4364" s="61"/>
      <c r="V4364" s="61"/>
      <c r="W4364" s="61"/>
      <c r="X4364" s="61"/>
      <c r="Y4364" s="61"/>
      <c r="Z4364" s="61"/>
      <c r="AA4364" s="61"/>
      <c r="AB4364" s="61"/>
      <c r="AC4364" s="61"/>
      <c r="AD4364" s="61"/>
      <c r="AE4364" s="61"/>
      <c r="AF4364" s="61"/>
      <c r="AG4364" s="61"/>
      <c r="AH4364" s="61"/>
      <c r="AI4364" s="61"/>
      <c r="AJ4364" s="61"/>
      <c r="AK4364" s="61"/>
      <c r="AL4364" s="61"/>
      <c r="AM4364" s="61"/>
      <c r="AN4364" s="61"/>
      <c r="AO4364" s="61"/>
      <c r="AP4364" s="62"/>
      <c r="AQ4364" s="61"/>
      <c r="AR4364" s="61"/>
      <c r="AS4364" s="61"/>
      <c r="AT4364" s="61"/>
      <c r="AU4364" s="61"/>
      <c r="AV4364" s="61"/>
      <c r="AW4364" s="60"/>
    </row>
    <row r="4365" s="59" customFormat="1" customHeight="1" spans="1:49">
      <c r="A4365" s="60"/>
      <c r="B4365" s="60"/>
      <c r="C4365" s="60"/>
      <c r="D4365" s="60"/>
      <c r="H4365" s="61"/>
      <c r="I4365" s="61"/>
      <c r="J4365" s="61"/>
      <c r="K4365" s="61"/>
      <c r="L4365" s="61"/>
      <c r="M4365" s="61"/>
      <c r="N4365" s="61"/>
      <c r="O4365" s="61"/>
      <c r="P4365" s="61"/>
      <c r="Q4365" s="61"/>
      <c r="R4365" s="61"/>
      <c r="S4365" s="61"/>
      <c r="T4365" s="61"/>
      <c r="U4365" s="61"/>
      <c r="V4365" s="61"/>
      <c r="W4365" s="61"/>
      <c r="X4365" s="61"/>
      <c r="Y4365" s="61"/>
      <c r="Z4365" s="61"/>
      <c r="AA4365" s="61"/>
      <c r="AB4365" s="61"/>
      <c r="AC4365" s="61"/>
      <c r="AD4365" s="61"/>
      <c r="AE4365" s="61"/>
      <c r="AF4365" s="61"/>
      <c r="AG4365" s="61"/>
      <c r="AH4365" s="61"/>
      <c r="AI4365" s="61"/>
      <c r="AJ4365" s="61"/>
      <c r="AK4365" s="61"/>
      <c r="AL4365" s="61"/>
      <c r="AM4365" s="61"/>
      <c r="AN4365" s="61"/>
      <c r="AO4365" s="61"/>
      <c r="AP4365" s="62"/>
      <c r="AQ4365" s="61"/>
      <c r="AR4365" s="61"/>
      <c r="AS4365" s="61"/>
      <c r="AT4365" s="61"/>
      <c r="AU4365" s="61"/>
      <c r="AV4365" s="61"/>
      <c r="AW4365" s="60"/>
    </row>
    <row r="4366" s="59" customFormat="1" customHeight="1" spans="1:49">
      <c r="A4366" s="60"/>
      <c r="B4366" s="60"/>
      <c r="C4366" s="60"/>
      <c r="D4366" s="60"/>
      <c r="H4366" s="61"/>
      <c r="I4366" s="61"/>
      <c r="J4366" s="61"/>
      <c r="K4366" s="61"/>
      <c r="L4366" s="61"/>
      <c r="M4366" s="61"/>
      <c r="N4366" s="61"/>
      <c r="O4366" s="61"/>
      <c r="P4366" s="61"/>
      <c r="Q4366" s="61"/>
      <c r="R4366" s="61"/>
      <c r="S4366" s="61"/>
      <c r="T4366" s="61"/>
      <c r="U4366" s="61"/>
      <c r="V4366" s="61"/>
      <c r="W4366" s="61"/>
      <c r="X4366" s="61"/>
      <c r="Y4366" s="61"/>
      <c r="Z4366" s="61"/>
      <c r="AA4366" s="61"/>
      <c r="AB4366" s="61"/>
      <c r="AC4366" s="61"/>
      <c r="AD4366" s="61"/>
      <c r="AE4366" s="61"/>
      <c r="AF4366" s="61"/>
      <c r="AG4366" s="61"/>
      <c r="AH4366" s="61"/>
      <c r="AI4366" s="61"/>
      <c r="AJ4366" s="61"/>
      <c r="AK4366" s="61"/>
      <c r="AL4366" s="61"/>
      <c r="AM4366" s="61"/>
      <c r="AN4366" s="61"/>
      <c r="AO4366" s="61"/>
      <c r="AP4366" s="62"/>
      <c r="AQ4366" s="61"/>
      <c r="AR4366" s="61"/>
      <c r="AS4366" s="61"/>
      <c r="AT4366" s="61"/>
      <c r="AU4366" s="61"/>
      <c r="AV4366" s="61"/>
      <c r="AW4366" s="60"/>
    </row>
    <row r="4367" s="59" customFormat="1" customHeight="1" spans="1:49">
      <c r="A4367" s="60"/>
      <c r="B4367" s="60"/>
      <c r="C4367" s="60"/>
      <c r="D4367" s="60"/>
      <c r="H4367" s="61"/>
      <c r="I4367" s="61"/>
      <c r="J4367" s="61"/>
      <c r="K4367" s="61"/>
      <c r="L4367" s="61"/>
      <c r="M4367" s="61"/>
      <c r="N4367" s="61"/>
      <c r="O4367" s="61"/>
      <c r="P4367" s="61"/>
      <c r="Q4367" s="61"/>
      <c r="R4367" s="61"/>
      <c r="S4367" s="61"/>
      <c r="T4367" s="61"/>
      <c r="U4367" s="61"/>
      <c r="V4367" s="61"/>
      <c r="W4367" s="61"/>
      <c r="X4367" s="61"/>
      <c r="Y4367" s="61"/>
      <c r="Z4367" s="61"/>
      <c r="AA4367" s="61"/>
      <c r="AB4367" s="61"/>
      <c r="AC4367" s="61"/>
      <c r="AD4367" s="61"/>
      <c r="AE4367" s="61"/>
      <c r="AF4367" s="61"/>
      <c r="AG4367" s="61"/>
      <c r="AH4367" s="61"/>
      <c r="AI4367" s="61"/>
      <c r="AJ4367" s="61"/>
      <c r="AK4367" s="61"/>
      <c r="AL4367" s="61"/>
      <c r="AM4367" s="61"/>
      <c r="AN4367" s="61"/>
      <c r="AO4367" s="61"/>
      <c r="AP4367" s="62"/>
      <c r="AQ4367" s="61"/>
      <c r="AR4367" s="61"/>
      <c r="AS4367" s="61"/>
      <c r="AT4367" s="61"/>
      <c r="AU4367" s="61"/>
      <c r="AV4367" s="61"/>
      <c r="AW4367" s="60"/>
    </row>
    <row r="4368" s="59" customFormat="1" customHeight="1" spans="1:49">
      <c r="A4368" s="60"/>
      <c r="B4368" s="60"/>
      <c r="C4368" s="60"/>
      <c r="D4368" s="60"/>
      <c r="H4368" s="61"/>
      <c r="I4368" s="61"/>
      <c r="J4368" s="61"/>
      <c r="K4368" s="61"/>
      <c r="L4368" s="61"/>
      <c r="M4368" s="61"/>
      <c r="N4368" s="61"/>
      <c r="O4368" s="61"/>
      <c r="P4368" s="61"/>
      <c r="Q4368" s="61"/>
      <c r="R4368" s="61"/>
      <c r="S4368" s="61"/>
      <c r="T4368" s="61"/>
      <c r="U4368" s="61"/>
      <c r="V4368" s="61"/>
      <c r="W4368" s="61"/>
      <c r="X4368" s="61"/>
      <c r="Y4368" s="61"/>
      <c r="Z4368" s="61"/>
      <c r="AA4368" s="61"/>
      <c r="AB4368" s="61"/>
      <c r="AC4368" s="61"/>
      <c r="AD4368" s="61"/>
      <c r="AE4368" s="61"/>
      <c r="AF4368" s="61"/>
      <c r="AG4368" s="61"/>
      <c r="AH4368" s="61"/>
      <c r="AI4368" s="61"/>
      <c r="AJ4368" s="61"/>
      <c r="AK4368" s="61"/>
      <c r="AL4368" s="61"/>
      <c r="AM4368" s="61"/>
      <c r="AN4368" s="61"/>
      <c r="AO4368" s="61"/>
      <c r="AP4368" s="62"/>
      <c r="AQ4368" s="61"/>
      <c r="AR4368" s="61"/>
      <c r="AS4368" s="61"/>
      <c r="AT4368" s="61"/>
      <c r="AU4368" s="61"/>
      <c r="AV4368" s="61"/>
      <c r="AW4368" s="60"/>
    </row>
    <row r="4369" s="59" customFormat="1" customHeight="1" spans="1:49">
      <c r="A4369" s="60"/>
      <c r="B4369" s="60"/>
      <c r="C4369" s="60"/>
      <c r="D4369" s="60"/>
      <c r="H4369" s="61"/>
      <c r="I4369" s="61"/>
      <c r="J4369" s="61"/>
      <c r="K4369" s="61"/>
      <c r="L4369" s="61"/>
      <c r="M4369" s="61"/>
      <c r="N4369" s="61"/>
      <c r="O4369" s="61"/>
      <c r="P4369" s="61"/>
      <c r="Q4369" s="61"/>
      <c r="R4369" s="61"/>
      <c r="S4369" s="61"/>
      <c r="T4369" s="61"/>
      <c r="U4369" s="61"/>
      <c r="V4369" s="61"/>
      <c r="W4369" s="61"/>
      <c r="X4369" s="61"/>
      <c r="Y4369" s="61"/>
      <c r="Z4369" s="61"/>
      <c r="AA4369" s="61"/>
      <c r="AB4369" s="61"/>
      <c r="AC4369" s="61"/>
      <c r="AD4369" s="61"/>
      <c r="AE4369" s="61"/>
      <c r="AF4369" s="61"/>
      <c r="AG4369" s="61"/>
      <c r="AH4369" s="61"/>
      <c r="AI4369" s="61"/>
      <c r="AJ4369" s="61"/>
      <c r="AK4369" s="61"/>
      <c r="AL4369" s="61"/>
      <c r="AM4369" s="61"/>
      <c r="AN4369" s="61"/>
      <c r="AO4369" s="61"/>
      <c r="AP4369" s="62"/>
      <c r="AQ4369" s="61"/>
      <c r="AR4369" s="61"/>
      <c r="AS4369" s="61"/>
      <c r="AT4369" s="61"/>
      <c r="AU4369" s="61"/>
      <c r="AV4369" s="61"/>
      <c r="AW4369" s="60"/>
    </row>
    <row r="4370" s="59" customFormat="1" customHeight="1" spans="1:49">
      <c r="A4370" s="60"/>
      <c r="B4370" s="60"/>
      <c r="C4370" s="60"/>
      <c r="D4370" s="60"/>
      <c r="H4370" s="61"/>
      <c r="I4370" s="61"/>
      <c r="J4370" s="61"/>
      <c r="K4370" s="61"/>
      <c r="L4370" s="61"/>
      <c r="M4370" s="61"/>
      <c r="N4370" s="61"/>
      <c r="O4370" s="61"/>
      <c r="P4370" s="61"/>
      <c r="Q4370" s="61"/>
      <c r="R4370" s="61"/>
      <c r="S4370" s="61"/>
      <c r="T4370" s="61"/>
      <c r="U4370" s="61"/>
      <c r="V4370" s="61"/>
      <c r="W4370" s="61"/>
      <c r="X4370" s="61"/>
      <c r="Y4370" s="61"/>
      <c r="Z4370" s="61"/>
      <c r="AA4370" s="61"/>
      <c r="AB4370" s="61"/>
      <c r="AC4370" s="61"/>
      <c r="AD4370" s="61"/>
      <c r="AE4370" s="61"/>
      <c r="AF4370" s="61"/>
      <c r="AG4370" s="61"/>
      <c r="AH4370" s="61"/>
      <c r="AI4370" s="61"/>
      <c r="AJ4370" s="61"/>
      <c r="AK4370" s="61"/>
      <c r="AL4370" s="61"/>
      <c r="AM4370" s="61"/>
      <c r="AN4370" s="61"/>
      <c r="AO4370" s="61"/>
      <c r="AP4370" s="62"/>
      <c r="AQ4370" s="61"/>
      <c r="AR4370" s="61"/>
      <c r="AS4370" s="61"/>
      <c r="AT4370" s="61"/>
      <c r="AU4370" s="61"/>
      <c r="AV4370" s="61"/>
      <c r="AW4370" s="60"/>
    </row>
    <row r="4371" s="59" customFormat="1" customHeight="1" spans="1:49">
      <c r="A4371" s="60"/>
      <c r="B4371" s="60"/>
      <c r="C4371" s="60"/>
      <c r="D4371" s="60"/>
      <c r="H4371" s="61"/>
      <c r="I4371" s="61"/>
      <c r="J4371" s="61"/>
      <c r="K4371" s="61"/>
      <c r="L4371" s="61"/>
      <c r="M4371" s="61"/>
      <c r="N4371" s="61"/>
      <c r="O4371" s="61"/>
      <c r="P4371" s="61"/>
      <c r="Q4371" s="61"/>
      <c r="R4371" s="61"/>
      <c r="S4371" s="61"/>
      <c r="T4371" s="61"/>
      <c r="U4371" s="61"/>
      <c r="V4371" s="61"/>
      <c r="W4371" s="61"/>
      <c r="X4371" s="61"/>
      <c r="Y4371" s="61"/>
      <c r="Z4371" s="61"/>
      <c r="AA4371" s="61"/>
      <c r="AB4371" s="61"/>
      <c r="AC4371" s="61"/>
      <c r="AD4371" s="61"/>
      <c r="AE4371" s="61"/>
      <c r="AF4371" s="61"/>
      <c r="AG4371" s="61"/>
      <c r="AH4371" s="61"/>
      <c r="AI4371" s="61"/>
      <c r="AJ4371" s="61"/>
      <c r="AK4371" s="61"/>
      <c r="AL4371" s="61"/>
      <c r="AM4371" s="61"/>
      <c r="AN4371" s="61"/>
      <c r="AO4371" s="61"/>
      <c r="AP4371" s="62"/>
      <c r="AQ4371" s="61"/>
      <c r="AR4371" s="61"/>
      <c r="AS4371" s="61"/>
      <c r="AT4371" s="61"/>
      <c r="AU4371" s="61"/>
      <c r="AV4371" s="61"/>
      <c r="AW4371" s="60"/>
    </row>
    <row r="4372" s="59" customFormat="1" customHeight="1" spans="1:49">
      <c r="A4372" s="60"/>
      <c r="B4372" s="60"/>
      <c r="C4372" s="60"/>
      <c r="D4372" s="60"/>
      <c r="H4372" s="61"/>
      <c r="I4372" s="61"/>
      <c r="J4372" s="61"/>
      <c r="K4372" s="61"/>
      <c r="L4372" s="61"/>
      <c r="M4372" s="61"/>
      <c r="N4372" s="61"/>
      <c r="O4372" s="61"/>
      <c r="P4372" s="61"/>
      <c r="Q4372" s="61"/>
      <c r="R4372" s="61"/>
      <c r="S4372" s="61"/>
      <c r="T4372" s="61"/>
      <c r="U4372" s="61"/>
      <c r="V4372" s="61"/>
      <c r="W4372" s="61"/>
      <c r="X4372" s="61"/>
      <c r="Y4372" s="61"/>
      <c r="Z4372" s="61"/>
      <c r="AA4372" s="61"/>
      <c r="AB4372" s="61"/>
      <c r="AC4372" s="61"/>
      <c r="AD4372" s="61"/>
      <c r="AE4372" s="61"/>
      <c r="AF4372" s="61"/>
      <c r="AG4372" s="61"/>
      <c r="AH4372" s="61"/>
      <c r="AI4372" s="61"/>
      <c r="AJ4372" s="61"/>
      <c r="AK4372" s="61"/>
      <c r="AL4372" s="61"/>
      <c r="AM4372" s="61"/>
      <c r="AN4372" s="61"/>
      <c r="AO4372" s="61"/>
      <c r="AP4372" s="62"/>
      <c r="AQ4372" s="61"/>
      <c r="AR4372" s="61"/>
      <c r="AS4372" s="61"/>
      <c r="AT4372" s="61"/>
      <c r="AU4372" s="61"/>
      <c r="AV4372" s="61"/>
      <c r="AW4372" s="60"/>
    </row>
    <row r="4373" s="59" customFormat="1" customHeight="1" spans="1:49">
      <c r="A4373" s="60"/>
      <c r="B4373" s="60"/>
      <c r="C4373" s="60"/>
      <c r="D4373" s="60"/>
      <c r="H4373" s="61"/>
      <c r="I4373" s="61"/>
      <c r="J4373" s="61"/>
      <c r="K4373" s="61"/>
      <c r="L4373" s="61"/>
      <c r="M4373" s="61"/>
      <c r="N4373" s="61"/>
      <c r="O4373" s="61"/>
      <c r="P4373" s="61"/>
      <c r="Q4373" s="61"/>
      <c r="R4373" s="61"/>
      <c r="S4373" s="61"/>
      <c r="T4373" s="61"/>
      <c r="U4373" s="61"/>
      <c r="V4373" s="61"/>
      <c r="W4373" s="61"/>
      <c r="X4373" s="61"/>
      <c r="Y4373" s="61"/>
      <c r="Z4373" s="61"/>
      <c r="AA4373" s="61"/>
      <c r="AB4373" s="61"/>
      <c r="AC4373" s="61"/>
      <c r="AD4373" s="61"/>
      <c r="AE4373" s="61"/>
      <c r="AF4373" s="61"/>
      <c r="AG4373" s="61"/>
      <c r="AH4373" s="61"/>
      <c r="AI4373" s="61"/>
      <c r="AJ4373" s="61"/>
      <c r="AK4373" s="61"/>
      <c r="AL4373" s="61"/>
      <c r="AM4373" s="61"/>
      <c r="AN4373" s="61"/>
      <c r="AO4373" s="61"/>
      <c r="AP4373" s="62"/>
      <c r="AQ4373" s="61"/>
      <c r="AR4373" s="61"/>
      <c r="AS4373" s="61"/>
      <c r="AT4373" s="61"/>
      <c r="AU4373" s="61"/>
      <c r="AV4373" s="61"/>
      <c r="AW4373" s="60"/>
    </row>
    <row r="4374" s="59" customFormat="1" customHeight="1" spans="1:49">
      <c r="A4374" s="60"/>
      <c r="B4374" s="60"/>
      <c r="C4374" s="60"/>
      <c r="D4374" s="60"/>
      <c r="H4374" s="61"/>
      <c r="I4374" s="61"/>
      <c r="J4374" s="61"/>
      <c r="K4374" s="61"/>
      <c r="L4374" s="61"/>
      <c r="M4374" s="61"/>
      <c r="N4374" s="61"/>
      <c r="O4374" s="61"/>
      <c r="P4374" s="61"/>
      <c r="Q4374" s="61"/>
      <c r="R4374" s="61"/>
      <c r="S4374" s="61"/>
      <c r="T4374" s="61"/>
      <c r="U4374" s="61"/>
      <c r="V4374" s="61"/>
      <c r="W4374" s="61"/>
      <c r="X4374" s="61"/>
      <c r="Y4374" s="61"/>
      <c r="Z4374" s="61"/>
      <c r="AA4374" s="61"/>
      <c r="AB4374" s="61"/>
      <c r="AC4374" s="61"/>
      <c r="AD4374" s="61"/>
      <c r="AE4374" s="61"/>
      <c r="AF4374" s="61"/>
      <c r="AG4374" s="61"/>
      <c r="AH4374" s="61"/>
      <c r="AI4374" s="61"/>
      <c r="AJ4374" s="61"/>
      <c r="AK4374" s="61"/>
      <c r="AL4374" s="61"/>
      <c r="AM4374" s="61"/>
      <c r="AN4374" s="61"/>
      <c r="AO4374" s="61"/>
      <c r="AP4374" s="62"/>
      <c r="AQ4374" s="61"/>
      <c r="AR4374" s="61"/>
      <c r="AS4374" s="61"/>
      <c r="AT4374" s="61"/>
      <c r="AU4374" s="61"/>
      <c r="AV4374" s="61"/>
      <c r="AW4374" s="60"/>
    </row>
    <row r="4375" s="59" customFormat="1" customHeight="1" spans="1:49">
      <c r="A4375" s="60"/>
      <c r="B4375" s="60"/>
      <c r="C4375" s="60"/>
      <c r="D4375" s="60"/>
      <c r="H4375" s="61"/>
      <c r="I4375" s="61"/>
      <c r="J4375" s="61"/>
      <c r="K4375" s="61"/>
      <c r="L4375" s="61"/>
      <c r="M4375" s="61"/>
      <c r="N4375" s="61"/>
      <c r="O4375" s="61"/>
      <c r="P4375" s="61"/>
      <c r="Q4375" s="61"/>
      <c r="R4375" s="61"/>
      <c r="S4375" s="61"/>
      <c r="T4375" s="61"/>
      <c r="U4375" s="61"/>
      <c r="V4375" s="61"/>
      <c r="W4375" s="61"/>
      <c r="X4375" s="61"/>
      <c r="Y4375" s="61"/>
      <c r="Z4375" s="61"/>
      <c r="AA4375" s="61"/>
      <c r="AB4375" s="61"/>
      <c r="AC4375" s="61"/>
      <c r="AD4375" s="61"/>
      <c r="AE4375" s="61"/>
      <c r="AF4375" s="61"/>
      <c r="AG4375" s="61"/>
      <c r="AH4375" s="61"/>
      <c r="AI4375" s="61"/>
      <c r="AJ4375" s="61"/>
      <c r="AK4375" s="61"/>
      <c r="AL4375" s="61"/>
      <c r="AM4375" s="61"/>
      <c r="AN4375" s="61"/>
      <c r="AO4375" s="61"/>
      <c r="AP4375" s="62"/>
      <c r="AQ4375" s="61"/>
      <c r="AR4375" s="61"/>
      <c r="AS4375" s="61"/>
      <c r="AT4375" s="61"/>
      <c r="AU4375" s="61"/>
      <c r="AV4375" s="61"/>
      <c r="AW4375" s="60"/>
    </row>
    <row r="4376" s="59" customFormat="1" customHeight="1" spans="1:49">
      <c r="A4376" s="60"/>
      <c r="B4376" s="60"/>
      <c r="C4376" s="60"/>
      <c r="D4376" s="60"/>
      <c r="H4376" s="61"/>
      <c r="I4376" s="61"/>
      <c r="J4376" s="61"/>
      <c r="K4376" s="61"/>
      <c r="L4376" s="61"/>
      <c r="M4376" s="61"/>
      <c r="N4376" s="61"/>
      <c r="O4376" s="61"/>
      <c r="P4376" s="61"/>
      <c r="Q4376" s="61"/>
      <c r="R4376" s="61"/>
      <c r="S4376" s="61"/>
      <c r="T4376" s="61"/>
      <c r="U4376" s="61"/>
      <c r="V4376" s="61"/>
      <c r="W4376" s="61"/>
      <c r="X4376" s="61"/>
      <c r="Y4376" s="61"/>
      <c r="Z4376" s="61"/>
      <c r="AA4376" s="61"/>
      <c r="AB4376" s="61"/>
      <c r="AC4376" s="61"/>
      <c r="AD4376" s="61"/>
      <c r="AE4376" s="61"/>
      <c r="AF4376" s="61"/>
      <c r="AG4376" s="61"/>
      <c r="AH4376" s="61"/>
      <c r="AI4376" s="61"/>
      <c r="AJ4376" s="61"/>
      <c r="AK4376" s="61"/>
      <c r="AL4376" s="61"/>
      <c r="AM4376" s="61"/>
      <c r="AN4376" s="61"/>
      <c r="AO4376" s="61"/>
      <c r="AP4376" s="62"/>
      <c r="AQ4376" s="61"/>
      <c r="AR4376" s="61"/>
      <c r="AS4376" s="61"/>
      <c r="AT4376" s="61"/>
      <c r="AU4376" s="61"/>
      <c r="AV4376" s="61"/>
      <c r="AW4376" s="60"/>
    </row>
    <row r="4377" s="59" customFormat="1" customHeight="1" spans="1:49">
      <c r="A4377" s="60"/>
      <c r="B4377" s="60"/>
      <c r="C4377" s="60"/>
      <c r="D4377" s="60"/>
      <c r="H4377" s="61"/>
      <c r="I4377" s="61"/>
      <c r="J4377" s="61"/>
      <c r="K4377" s="61"/>
      <c r="L4377" s="61"/>
      <c r="M4377" s="61"/>
      <c r="N4377" s="61"/>
      <c r="O4377" s="61"/>
      <c r="P4377" s="61"/>
      <c r="Q4377" s="61"/>
      <c r="R4377" s="61"/>
      <c r="S4377" s="61"/>
      <c r="T4377" s="61"/>
      <c r="U4377" s="61"/>
      <c r="V4377" s="61"/>
      <c r="W4377" s="61"/>
      <c r="X4377" s="61"/>
      <c r="Y4377" s="61"/>
      <c r="Z4377" s="61"/>
      <c r="AA4377" s="61"/>
      <c r="AB4377" s="61"/>
      <c r="AC4377" s="61"/>
      <c r="AD4377" s="61"/>
      <c r="AE4377" s="61"/>
      <c r="AF4377" s="61"/>
      <c r="AG4377" s="61"/>
      <c r="AH4377" s="61"/>
      <c r="AI4377" s="61"/>
      <c r="AJ4377" s="61"/>
      <c r="AK4377" s="61"/>
      <c r="AL4377" s="61"/>
      <c r="AM4377" s="61"/>
      <c r="AN4377" s="61"/>
      <c r="AO4377" s="61"/>
      <c r="AP4377" s="62"/>
      <c r="AQ4377" s="61"/>
      <c r="AR4377" s="61"/>
      <c r="AS4377" s="61"/>
      <c r="AT4377" s="61"/>
      <c r="AU4377" s="61"/>
      <c r="AV4377" s="61"/>
      <c r="AW4377" s="60"/>
    </row>
    <row r="4378" s="59" customFormat="1" customHeight="1" spans="1:49">
      <c r="A4378" s="60"/>
      <c r="B4378" s="60"/>
      <c r="C4378" s="60"/>
      <c r="D4378" s="60"/>
      <c r="H4378" s="61"/>
      <c r="I4378" s="61"/>
      <c r="J4378" s="61"/>
      <c r="K4378" s="61"/>
      <c r="L4378" s="61"/>
      <c r="M4378" s="61"/>
      <c r="N4378" s="61"/>
      <c r="O4378" s="61"/>
      <c r="P4378" s="61"/>
      <c r="Q4378" s="61"/>
      <c r="R4378" s="61"/>
      <c r="S4378" s="61"/>
      <c r="T4378" s="61"/>
      <c r="U4378" s="61"/>
      <c r="V4378" s="61"/>
      <c r="W4378" s="61"/>
      <c r="X4378" s="61"/>
      <c r="Y4378" s="61"/>
      <c r="Z4378" s="61"/>
      <c r="AA4378" s="61"/>
      <c r="AB4378" s="61"/>
      <c r="AC4378" s="61"/>
      <c r="AD4378" s="61"/>
      <c r="AE4378" s="61"/>
      <c r="AF4378" s="61"/>
      <c r="AG4378" s="61"/>
      <c r="AH4378" s="61"/>
      <c r="AI4378" s="61"/>
      <c r="AJ4378" s="61"/>
      <c r="AK4378" s="61"/>
      <c r="AL4378" s="61"/>
      <c r="AM4378" s="61"/>
      <c r="AN4378" s="61"/>
      <c r="AO4378" s="61"/>
      <c r="AP4378" s="62"/>
      <c r="AQ4378" s="61"/>
      <c r="AR4378" s="61"/>
      <c r="AS4378" s="61"/>
      <c r="AT4378" s="61"/>
      <c r="AU4378" s="61"/>
      <c r="AV4378" s="61"/>
      <c r="AW4378" s="60"/>
    </row>
    <row r="4379" s="59" customFormat="1" customHeight="1" spans="1:49">
      <c r="A4379" s="60"/>
      <c r="B4379" s="60"/>
      <c r="C4379" s="60"/>
      <c r="D4379" s="60"/>
      <c r="H4379" s="61"/>
      <c r="I4379" s="61"/>
      <c r="J4379" s="61"/>
      <c r="K4379" s="61"/>
      <c r="L4379" s="61"/>
      <c r="M4379" s="61"/>
      <c r="N4379" s="61"/>
      <c r="O4379" s="61"/>
      <c r="P4379" s="61"/>
      <c r="Q4379" s="61"/>
      <c r="R4379" s="61"/>
      <c r="S4379" s="61"/>
      <c r="T4379" s="61"/>
      <c r="U4379" s="61"/>
      <c r="V4379" s="61"/>
      <c r="W4379" s="61"/>
      <c r="X4379" s="61"/>
      <c r="Y4379" s="61"/>
      <c r="Z4379" s="61"/>
      <c r="AA4379" s="61"/>
      <c r="AB4379" s="61"/>
      <c r="AC4379" s="61"/>
      <c r="AD4379" s="61"/>
      <c r="AE4379" s="61"/>
      <c r="AF4379" s="61"/>
      <c r="AG4379" s="61"/>
      <c r="AH4379" s="61"/>
      <c r="AI4379" s="61"/>
      <c r="AJ4379" s="61"/>
      <c r="AK4379" s="61"/>
      <c r="AL4379" s="61"/>
      <c r="AM4379" s="61"/>
      <c r="AN4379" s="61"/>
      <c r="AO4379" s="61"/>
      <c r="AP4379" s="62"/>
      <c r="AQ4379" s="61"/>
      <c r="AR4379" s="61"/>
      <c r="AS4379" s="61"/>
      <c r="AT4379" s="61"/>
      <c r="AU4379" s="61"/>
      <c r="AV4379" s="61"/>
      <c r="AW4379" s="60"/>
    </row>
    <row r="4380" s="59" customFormat="1" customHeight="1" spans="1:49">
      <c r="A4380" s="60"/>
      <c r="B4380" s="60"/>
      <c r="C4380" s="60"/>
      <c r="D4380" s="60"/>
      <c r="H4380" s="61"/>
      <c r="I4380" s="61"/>
      <c r="J4380" s="61"/>
      <c r="K4380" s="61"/>
      <c r="L4380" s="61"/>
      <c r="M4380" s="61"/>
      <c r="N4380" s="61"/>
      <c r="O4380" s="61"/>
      <c r="P4380" s="61"/>
      <c r="Q4380" s="61"/>
      <c r="R4380" s="61"/>
      <c r="S4380" s="61"/>
      <c r="T4380" s="61"/>
      <c r="U4380" s="61"/>
      <c r="V4380" s="61"/>
      <c r="W4380" s="61"/>
      <c r="X4380" s="61"/>
      <c r="Y4380" s="61"/>
      <c r="Z4380" s="61"/>
      <c r="AA4380" s="61"/>
      <c r="AB4380" s="61"/>
      <c r="AC4380" s="61"/>
      <c r="AD4380" s="61"/>
      <c r="AE4380" s="61"/>
      <c r="AF4380" s="61"/>
      <c r="AG4380" s="61"/>
      <c r="AH4380" s="61"/>
      <c r="AI4380" s="61"/>
      <c r="AJ4380" s="61"/>
      <c r="AK4380" s="61"/>
      <c r="AL4380" s="61"/>
      <c r="AM4380" s="61"/>
      <c r="AN4380" s="61"/>
      <c r="AO4380" s="61"/>
      <c r="AP4380" s="62"/>
      <c r="AQ4380" s="61"/>
      <c r="AR4380" s="61"/>
      <c r="AS4380" s="61"/>
      <c r="AT4380" s="61"/>
      <c r="AU4380" s="61"/>
      <c r="AV4380" s="61"/>
      <c r="AW4380" s="60"/>
    </row>
    <row r="4381" s="59" customFormat="1" customHeight="1" spans="1:49">
      <c r="A4381" s="60"/>
      <c r="B4381" s="60"/>
      <c r="C4381" s="60"/>
      <c r="D4381" s="60"/>
      <c r="H4381" s="61"/>
      <c r="I4381" s="61"/>
      <c r="J4381" s="61"/>
      <c r="K4381" s="61"/>
      <c r="L4381" s="61"/>
      <c r="M4381" s="61"/>
      <c r="N4381" s="61"/>
      <c r="O4381" s="61"/>
      <c r="P4381" s="61"/>
      <c r="Q4381" s="61"/>
      <c r="R4381" s="61"/>
      <c r="S4381" s="61"/>
      <c r="T4381" s="61"/>
      <c r="U4381" s="61"/>
      <c r="V4381" s="61"/>
      <c r="W4381" s="61"/>
      <c r="X4381" s="61"/>
      <c r="Y4381" s="61"/>
      <c r="Z4381" s="61"/>
      <c r="AA4381" s="61"/>
      <c r="AB4381" s="61"/>
      <c r="AC4381" s="61"/>
      <c r="AD4381" s="61"/>
      <c r="AE4381" s="61"/>
      <c r="AF4381" s="61"/>
      <c r="AG4381" s="61"/>
      <c r="AH4381" s="61"/>
      <c r="AI4381" s="61"/>
      <c r="AJ4381" s="61"/>
      <c r="AK4381" s="61"/>
      <c r="AL4381" s="61"/>
      <c r="AM4381" s="61"/>
      <c r="AN4381" s="61"/>
      <c r="AO4381" s="61"/>
      <c r="AP4381" s="62"/>
      <c r="AQ4381" s="61"/>
      <c r="AR4381" s="61"/>
      <c r="AS4381" s="61"/>
      <c r="AT4381" s="61"/>
      <c r="AU4381" s="61"/>
      <c r="AV4381" s="61"/>
      <c r="AW4381" s="60"/>
    </row>
    <row r="4382" s="59" customFormat="1" customHeight="1" spans="1:49">
      <c r="A4382" s="60"/>
      <c r="B4382" s="60"/>
      <c r="C4382" s="60"/>
      <c r="D4382" s="60"/>
      <c r="H4382" s="61"/>
      <c r="I4382" s="61"/>
      <c r="J4382" s="61"/>
      <c r="K4382" s="61"/>
      <c r="L4382" s="61"/>
      <c r="M4382" s="61"/>
      <c r="N4382" s="61"/>
      <c r="O4382" s="61"/>
      <c r="P4382" s="61"/>
      <c r="Q4382" s="61"/>
      <c r="R4382" s="61"/>
      <c r="S4382" s="61"/>
      <c r="T4382" s="61"/>
      <c r="U4382" s="61"/>
      <c r="V4382" s="61"/>
      <c r="W4382" s="61"/>
      <c r="X4382" s="61"/>
      <c r="Y4382" s="61"/>
      <c r="Z4382" s="61"/>
      <c r="AA4382" s="61"/>
      <c r="AB4382" s="61"/>
      <c r="AC4382" s="61"/>
      <c r="AD4382" s="61"/>
      <c r="AE4382" s="61"/>
      <c r="AF4382" s="61"/>
      <c r="AG4382" s="61"/>
      <c r="AH4382" s="61"/>
      <c r="AI4382" s="61"/>
      <c r="AJ4382" s="61"/>
      <c r="AK4382" s="61"/>
      <c r="AL4382" s="61"/>
      <c r="AM4382" s="61"/>
      <c r="AN4382" s="61"/>
      <c r="AO4382" s="61"/>
      <c r="AP4382" s="62"/>
      <c r="AQ4382" s="61"/>
      <c r="AR4382" s="61"/>
      <c r="AS4382" s="61"/>
      <c r="AT4382" s="61"/>
      <c r="AU4382" s="61"/>
      <c r="AV4382" s="61"/>
      <c r="AW4382" s="60"/>
    </row>
    <row r="4383" s="59" customFormat="1" customHeight="1" spans="1:49">
      <c r="A4383" s="60"/>
      <c r="B4383" s="60"/>
      <c r="C4383" s="60"/>
      <c r="D4383" s="60"/>
      <c r="H4383" s="61"/>
      <c r="I4383" s="61"/>
      <c r="J4383" s="61"/>
      <c r="K4383" s="61"/>
      <c r="L4383" s="61"/>
      <c r="M4383" s="61"/>
      <c r="N4383" s="61"/>
      <c r="O4383" s="61"/>
      <c r="P4383" s="61"/>
      <c r="Q4383" s="61"/>
      <c r="R4383" s="61"/>
      <c r="S4383" s="61"/>
      <c r="T4383" s="61"/>
      <c r="U4383" s="61"/>
      <c r="V4383" s="61"/>
      <c r="W4383" s="61"/>
      <c r="X4383" s="61"/>
      <c r="Y4383" s="61"/>
      <c r="Z4383" s="61"/>
      <c r="AA4383" s="61"/>
      <c r="AB4383" s="61"/>
      <c r="AC4383" s="61"/>
      <c r="AD4383" s="61"/>
      <c r="AE4383" s="61"/>
      <c r="AF4383" s="61"/>
      <c r="AG4383" s="61"/>
      <c r="AH4383" s="61"/>
      <c r="AI4383" s="61"/>
      <c r="AJ4383" s="61"/>
      <c r="AK4383" s="61"/>
      <c r="AL4383" s="61"/>
      <c r="AM4383" s="61"/>
      <c r="AN4383" s="61"/>
      <c r="AO4383" s="61"/>
      <c r="AP4383" s="62"/>
      <c r="AQ4383" s="61"/>
      <c r="AR4383" s="61"/>
      <c r="AS4383" s="61"/>
      <c r="AT4383" s="61"/>
      <c r="AU4383" s="61"/>
      <c r="AV4383" s="61"/>
      <c r="AW4383" s="60"/>
    </row>
    <row r="4384" s="59" customFormat="1" customHeight="1" spans="1:49">
      <c r="A4384" s="60"/>
      <c r="B4384" s="60"/>
      <c r="C4384" s="60"/>
      <c r="D4384" s="60"/>
      <c r="H4384" s="61"/>
      <c r="I4384" s="61"/>
      <c r="J4384" s="61"/>
      <c r="K4384" s="61"/>
      <c r="L4384" s="61"/>
      <c r="M4384" s="61"/>
      <c r="N4384" s="61"/>
      <c r="O4384" s="61"/>
      <c r="P4384" s="61"/>
      <c r="Q4384" s="61"/>
      <c r="R4384" s="61"/>
      <c r="S4384" s="61"/>
      <c r="T4384" s="61"/>
      <c r="U4384" s="61"/>
      <c r="V4384" s="61"/>
      <c r="W4384" s="61"/>
      <c r="X4384" s="61"/>
      <c r="Y4384" s="61"/>
      <c r="Z4384" s="61"/>
      <c r="AA4384" s="61"/>
      <c r="AB4384" s="61"/>
      <c r="AC4384" s="61"/>
      <c r="AD4384" s="61"/>
      <c r="AE4384" s="61"/>
      <c r="AF4384" s="61"/>
      <c r="AG4384" s="61"/>
      <c r="AH4384" s="61"/>
      <c r="AI4384" s="61"/>
      <c r="AJ4384" s="61"/>
      <c r="AK4384" s="61"/>
      <c r="AL4384" s="61"/>
      <c r="AM4384" s="61"/>
      <c r="AN4384" s="61"/>
      <c r="AO4384" s="61"/>
      <c r="AP4384" s="62"/>
      <c r="AQ4384" s="61"/>
      <c r="AR4384" s="61"/>
      <c r="AS4384" s="61"/>
      <c r="AT4384" s="61"/>
      <c r="AU4384" s="61"/>
      <c r="AV4384" s="61"/>
      <c r="AW4384" s="60"/>
    </row>
    <row r="4385" s="59" customFormat="1" customHeight="1" spans="1:49">
      <c r="A4385" s="60"/>
      <c r="B4385" s="60"/>
      <c r="C4385" s="60"/>
      <c r="D4385" s="60"/>
      <c r="H4385" s="61"/>
      <c r="I4385" s="61"/>
      <c r="J4385" s="61"/>
      <c r="K4385" s="61"/>
      <c r="L4385" s="61"/>
      <c r="M4385" s="61"/>
      <c r="N4385" s="61"/>
      <c r="O4385" s="61"/>
      <c r="P4385" s="61"/>
      <c r="Q4385" s="61"/>
      <c r="R4385" s="61"/>
      <c r="S4385" s="61"/>
      <c r="T4385" s="61"/>
      <c r="U4385" s="61"/>
      <c r="V4385" s="61"/>
      <c r="W4385" s="61"/>
      <c r="X4385" s="61"/>
      <c r="Y4385" s="61"/>
      <c r="Z4385" s="61"/>
      <c r="AA4385" s="61"/>
      <c r="AB4385" s="61"/>
      <c r="AC4385" s="61"/>
      <c r="AD4385" s="61"/>
      <c r="AE4385" s="61"/>
      <c r="AF4385" s="61"/>
      <c r="AG4385" s="61"/>
      <c r="AH4385" s="61"/>
      <c r="AI4385" s="61"/>
      <c r="AJ4385" s="61"/>
      <c r="AK4385" s="61"/>
      <c r="AL4385" s="61"/>
      <c r="AM4385" s="61"/>
      <c r="AN4385" s="61"/>
      <c r="AO4385" s="61"/>
      <c r="AP4385" s="62"/>
      <c r="AQ4385" s="61"/>
      <c r="AR4385" s="61"/>
      <c r="AS4385" s="61"/>
      <c r="AT4385" s="61"/>
      <c r="AU4385" s="61"/>
      <c r="AV4385" s="61"/>
      <c r="AW4385" s="60"/>
    </row>
    <row r="4386" s="59" customFormat="1" customHeight="1" spans="1:49">
      <c r="A4386" s="60"/>
      <c r="B4386" s="60"/>
      <c r="C4386" s="60"/>
      <c r="D4386" s="60"/>
      <c r="H4386" s="61"/>
      <c r="I4386" s="61"/>
      <c r="J4386" s="61"/>
      <c r="K4386" s="61"/>
      <c r="L4386" s="61"/>
      <c r="M4386" s="61"/>
      <c r="N4386" s="61"/>
      <c r="O4386" s="61"/>
      <c r="P4386" s="61"/>
      <c r="Q4386" s="61"/>
      <c r="R4386" s="61"/>
      <c r="S4386" s="61"/>
      <c r="T4386" s="61"/>
      <c r="U4386" s="61"/>
      <c r="V4386" s="61"/>
      <c r="W4386" s="61"/>
      <c r="X4386" s="61"/>
      <c r="Y4386" s="61"/>
      <c r="Z4386" s="61"/>
      <c r="AA4386" s="61"/>
      <c r="AB4386" s="61"/>
      <c r="AC4386" s="61"/>
      <c r="AD4386" s="61"/>
      <c r="AE4386" s="61"/>
      <c r="AF4386" s="61"/>
      <c r="AG4386" s="61"/>
      <c r="AH4386" s="61"/>
      <c r="AI4386" s="61"/>
      <c r="AJ4386" s="61"/>
      <c r="AK4386" s="61"/>
      <c r="AL4386" s="61"/>
      <c r="AM4386" s="61"/>
      <c r="AN4386" s="61"/>
      <c r="AO4386" s="61"/>
      <c r="AP4386" s="62"/>
      <c r="AQ4386" s="61"/>
      <c r="AR4386" s="61"/>
      <c r="AS4386" s="61"/>
      <c r="AT4386" s="61"/>
      <c r="AU4386" s="61"/>
      <c r="AV4386" s="61"/>
      <c r="AW4386" s="60"/>
    </row>
    <row r="4387" s="59" customFormat="1" customHeight="1" spans="1:49">
      <c r="A4387" s="60"/>
      <c r="B4387" s="60"/>
      <c r="C4387" s="60"/>
      <c r="D4387" s="60"/>
      <c r="H4387" s="61"/>
      <c r="I4387" s="61"/>
      <c r="J4387" s="61"/>
      <c r="K4387" s="61"/>
      <c r="L4387" s="61"/>
      <c r="M4387" s="61"/>
      <c r="N4387" s="61"/>
      <c r="O4387" s="61"/>
      <c r="P4387" s="61"/>
      <c r="Q4387" s="61"/>
      <c r="R4387" s="61"/>
      <c r="S4387" s="61"/>
      <c r="T4387" s="61"/>
      <c r="U4387" s="61"/>
      <c r="V4387" s="61"/>
      <c r="W4387" s="61"/>
      <c r="X4387" s="61"/>
      <c r="Y4387" s="61"/>
      <c r="Z4387" s="61"/>
      <c r="AA4387" s="61"/>
      <c r="AB4387" s="61"/>
      <c r="AC4387" s="61"/>
      <c r="AD4387" s="61"/>
      <c r="AE4387" s="61"/>
      <c r="AF4387" s="61"/>
      <c r="AG4387" s="61"/>
      <c r="AH4387" s="61"/>
      <c r="AI4387" s="61"/>
      <c r="AJ4387" s="61"/>
      <c r="AK4387" s="61"/>
      <c r="AL4387" s="61"/>
      <c r="AM4387" s="61"/>
      <c r="AN4387" s="61"/>
      <c r="AO4387" s="61"/>
      <c r="AP4387" s="62"/>
      <c r="AQ4387" s="61"/>
      <c r="AR4387" s="61"/>
      <c r="AS4387" s="61"/>
      <c r="AT4387" s="61"/>
      <c r="AU4387" s="61"/>
      <c r="AV4387" s="61"/>
      <c r="AW4387" s="60"/>
    </row>
    <row r="4388" s="59" customFormat="1" customHeight="1" spans="1:49">
      <c r="A4388" s="60"/>
      <c r="B4388" s="60"/>
      <c r="C4388" s="60"/>
      <c r="D4388" s="60"/>
      <c r="H4388" s="61"/>
      <c r="I4388" s="61"/>
      <c r="J4388" s="61"/>
      <c r="K4388" s="61"/>
      <c r="L4388" s="61"/>
      <c r="M4388" s="61"/>
      <c r="N4388" s="61"/>
      <c r="O4388" s="61"/>
      <c r="P4388" s="61"/>
      <c r="Q4388" s="61"/>
      <c r="R4388" s="61"/>
      <c r="S4388" s="61"/>
      <c r="T4388" s="61"/>
      <c r="U4388" s="61"/>
      <c r="V4388" s="61"/>
      <c r="W4388" s="61"/>
      <c r="X4388" s="61"/>
      <c r="Y4388" s="61"/>
      <c r="Z4388" s="61"/>
      <c r="AA4388" s="61"/>
      <c r="AB4388" s="61"/>
      <c r="AC4388" s="61"/>
      <c r="AD4388" s="61"/>
      <c r="AE4388" s="61"/>
      <c r="AF4388" s="61"/>
      <c r="AG4388" s="61"/>
      <c r="AH4388" s="61"/>
      <c r="AI4388" s="61"/>
      <c r="AJ4388" s="61"/>
      <c r="AK4388" s="61"/>
      <c r="AL4388" s="61"/>
      <c r="AM4388" s="61"/>
      <c r="AN4388" s="61"/>
      <c r="AO4388" s="61"/>
      <c r="AP4388" s="62"/>
      <c r="AQ4388" s="61"/>
      <c r="AR4388" s="61"/>
      <c r="AS4388" s="61"/>
      <c r="AT4388" s="61"/>
      <c r="AU4388" s="61"/>
      <c r="AV4388" s="61"/>
      <c r="AW4388" s="60"/>
    </row>
    <row r="4389" s="59" customFormat="1" customHeight="1" spans="1:49">
      <c r="A4389" s="60"/>
      <c r="B4389" s="60"/>
      <c r="C4389" s="60"/>
      <c r="D4389" s="60"/>
      <c r="H4389" s="61"/>
      <c r="I4389" s="61"/>
      <c r="J4389" s="61"/>
      <c r="K4389" s="61"/>
      <c r="L4389" s="61"/>
      <c r="M4389" s="61"/>
      <c r="N4389" s="61"/>
      <c r="O4389" s="61"/>
      <c r="P4389" s="61"/>
      <c r="Q4389" s="61"/>
      <c r="R4389" s="61"/>
      <c r="S4389" s="61"/>
      <c r="T4389" s="61"/>
      <c r="U4389" s="61"/>
      <c r="V4389" s="61"/>
      <c r="W4389" s="61"/>
      <c r="X4389" s="61"/>
      <c r="Y4389" s="61"/>
      <c r="Z4389" s="61"/>
      <c r="AA4389" s="61"/>
      <c r="AB4389" s="61"/>
      <c r="AC4389" s="61"/>
      <c r="AD4389" s="61"/>
      <c r="AE4389" s="61"/>
      <c r="AF4389" s="61"/>
      <c r="AG4389" s="61"/>
      <c r="AH4389" s="61"/>
      <c r="AI4389" s="61"/>
      <c r="AJ4389" s="61"/>
      <c r="AK4389" s="61"/>
      <c r="AL4389" s="61"/>
      <c r="AM4389" s="61"/>
      <c r="AN4389" s="61"/>
      <c r="AO4389" s="61"/>
      <c r="AP4389" s="62"/>
      <c r="AQ4389" s="61"/>
      <c r="AR4389" s="61"/>
      <c r="AS4389" s="61"/>
      <c r="AT4389" s="61"/>
      <c r="AU4389" s="61"/>
      <c r="AV4389" s="61"/>
      <c r="AW4389" s="60"/>
    </row>
    <row r="4390" s="59" customFormat="1" customHeight="1" spans="1:49">
      <c r="A4390" s="60"/>
      <c r="B4390" s="60"/>
      <c r="C4390" s="60"/>
      <c r="D4390" s="60"/>
      <c r="H4390" s="61"/>
      <c r="I4390" s="61"/>
      <c r="J4390" s="61"/>
      <c r="K4390" s="61"/>
      <c r="L4390" s="61"/>
      <c r="M4390" s="61"/>
      <c r="N4390" s="61"/>
      <c r="O4390" s="61"/>
      <c r="P4390" s="61"/>
      <c r="Q4390" s="61"/>
      <c r="R4390" s="61"/>
      <c r="S4390" s="61"/>
      <c r="T4390" s="61"/>
      <c r="U4390" s="61"/>
      <c r="V4390" s="61"/>
      <c r="W4390" s="61"/>
      <c r="X4390" s="61"/>
      <c r="Y4390" s="61"/>
      <c r="Z4390" s="61"/>
      <c r="AA4390" s="61"/>
      <c r="AB4390" s="61"/>
      <c r="AC4390" s="61"/>
      <c r="AD4390" s="61"/>
      <c r="AE4390" s="61"/>
      <c r="AF4390" s="61"/>
      <c r="AG4390" s="61"/>
      <c r="AH4390" s="61"/>
      <c r="AI4390" s="61"/>
      <c r="AJ4390" s="61"/>
      <c r="AK4390" s="61"/>
      <c r="AL4390" s="61"/>
      <c r="AM4390" s="61"/>
      <c r="AN4390" s="61"/>
      <c r="AO4390" s="61"/>
      <c r="AP4390" s="62"/>
      <c r="AQ4390" s="61"/>
      <c r="AR4390" s="61"/>
      <c r="AS4390" s="61"/>
      <c r="AT4390" s="61"/>
      <c r="AU4390" s="61"/>
      <c r="AV4390" s="61"/>
      <c r="AW4390" s="60"/>
    </row>
    <row r="4391" s="59" customFormat="1" customHeight="1" spans="1:49">
      <c r="A4391" s="60"/>
      <c r="B4391" s="60"/>
      <c r="C4391" s="60"/>
      <c r="D4391" s="60"/>
      <c r="H4391" s="61"/>
      <c r="I4391" s="61"/>
      <c r="J4391" s="61"/>
      <c r="K4391" s="61"/>
      <c r="L4391" s="61"/>
      <c r="M4391" s="61"/>
      <c r="N4391" s="61"/>
      <c r="O4391" s="61"/>
      <c r="P4391" s="61"/>
      <c r="Q4391" s="61"/>
      <c r="R4391" s="61"/>
      <c r="S4391" s="61"/>
      <c r="T4391" s="61"/>
      <c r="U4391" s="61"/>
      <c r="V4391" s="61"/>
      <c r="W4391" s="61"/>
      <c r="X4391" s="61"/>
      <c r="Y4391" s="61"/>
      <c r="Z4391" s="61"/>
      <c r="AA4391" s="61"/>
      <c r="AB4391" s="61"/>
      <c r="AC4391" s="61"/>
      <c r="AD4391" s="61"/>
      <c r="AE4391" s="61"/>
      <c r="AF4391" s="61"/>
      <c r="AG4391" s="61"/>
      <c r="AH4391" s="61"/>
      <c r="AI4391" s="61"/>
      <c r="AJ4391" s="61"/>
      <c r="AK4391" s="61"/>
      <c r="AL4391" s="61"/>
      <c r="AM4391" s="61"/>
      <c r="AN4391" s="61"/>
      <c r="AO4391" s="61"/>
      <c r="AP4391" s="62"/>
      <c r="AQ4391" s="61"/>
      <c r="AR4391" s="61"/>
      <c r="AS4391" s="61"/>
      <c r="AT4391" s="61"/>
      <c r="AU4391" s="61"/>
      <c r="AV4391" s="61"/>
      <c r="AW4391" s="60"/>
    </row>
    <row r="4392" s="59" customFormat="1" customHeight="1" spans="1:49">
      <c r="A4392" s="60"/>
      <c r="B4392" s="60"/>
      <c r="C4392" s="60"/>
      <c r="D4392" s="60"/>
      <c r="H4392" s="61"/>
      <c r="I4392" s="61"/>
      <c r="J4392" s="61"/>
      <c r="K4392" s="61"/>
      <c r="L4392" s="61"/>
      <c r="M4392" s="61"/>
      <c r="N4392" s="61"/>
      <c r="O4392" s="61"/>
      <c r="P4392" s="61"/>
      <c r="Q4392" s="61"/>
      <c r="R4392" s="61"/>
      <c r="S4392" s="61"/>
      <c r="T4392" s="61"/>
      <c r="U4392" s="61"/>
      <c r="V4392" s="61"/>
      <c r="W4392" s="61"/>
      <c r="X4392" s="61"/>
      <c r="Y4392" s="61"/>
      <c r="Z4392" s="61"/>
      <c r="AA4392" s="61"/>
      <c r="AB4392" s="61"/>
      <c r="AC4392" s="61"/>
      <c r="AD4392" s="61"/>
      <c r="AE4392" s="61"/>
      <c r="AF4392" s="61"/>
      <c r="AG4392" s="61"/>
      <c r="AH4392" s="61"/>
      <c r="AI4392" s="61"/>
      <c r="AJ4392" s="61"/>
      <c r="AK4392" s="61"/>
      <c r="AL4392" s="61"/>
      <c r="AM4392" s="61"/>
      <c r="AN4392" s="61"/>
      <c r="AO4392" s="61"/>
      <c r="AP4392" s="62"/>
      <c r="AQ4392" s="61"/>
      <c r="AR4392" s="61"/>
      <c r="AS4392" s="61"/>
      <c r="AT4392" s="61"/>
      <c r="AU4392" s="61"/>
      <c r="AV4392" s="61"/>
      <c r="AW4392" s="60"/>
    </row>
    <row r="4393" s="59" customFormat="1" customHeight="1" spans="1:49">
      <c r="A4393" s="60"/>
      <c r="B4393" s="60"/>
      <c r="C4393" s="60"/>
      <c r="D4393" s="60"/>
      <c r="H4393" s="61"/>
      <c r="I4393" s="61"/>
      <c r="J4393" s="61"/>
      <c r="K4393" s="61"/>
      <c r="L4393" s="61"/>
      <c r="M4393" s="61"/>
      <c r="N4393" s="61"/>
      <c r="O4393" s="61"/>
      <c r="P4393" s="61"/>
      <c r="Q4393" s="61"/>
      <c r="R4393" s="61"/>
      <c r="S4393" s="61"/>
      <c r="T4393" s="61"/>
      <c r="U4393" s="61"/>
      <c r="V4393" s="61"/>
      <c r="W4393" s="61"/>
      <c r="X4393" s="61"/>
      <c r="Y4393" s="61"/>
      <c r="Z4393" s="61"/>
      <c r="AA4393" s="61"/>
      <c r="AB4393" s="61"/>
      <c r="AC4393" s="61"/>
      <c r="AD4393" s="61"/>
      <c r="AE4393" s="61"/>
      <c r="AF4393" s="61"/>
      <c r="AG4393" s="61"/>
      <c r="AH4393" s="61"/>
      <c r="AI4393" s="61"/>
      <c r="AJ4393" s="61"/>
      <c r="AK4393" s="61"/>
      <c r="AL4393" s="61"/>
      <c r="AM4393" s="61"/>
      <c r="AN4393" s="61"/>
      <c r="AO4393" s="61"/>
      <c r="AP4393" s="62"/>
      <c r="AQ4393" s="61"/>
      <c r="AR4393" s="61"/>
      <c r="AS4393" s="61"/>
      <c r="AT4393" s="61"/>
      <c r="AU4393" s="61"/>
      <c r="AV4393" s="61"/>
      <c r="AW4393" s="60"/>
    </row>
    <row r="4394" s="59" customFormat="1" customHeight="1" spans="1:49">
      <c r="A4394" s="60"/>
      <c r="B4394" s="60"/>
      <c r="C4394" s="60"/>
      <c r="D4394" s="60"/>
      <c r="H4394" s="61"/>
      <c r="I4394" s="61"/>
      <c r="J4394" s="61"/>
      <c r="K4394" s="61"/>
      <c r="L4394" s="61"/>
      <c r="M4394" s="61"/>
      <c r="N4394" s="61"/>
      <c r="O4394" s="61"/>
      <c r="P4394" s="61"/>
      <c r="Q4394" s="61"/>
      <c r="R4394" s="61"/>
      <c r="S4394" s="61"/>
      <c r="T4394" s="61"/>
      <c r="U4394" s="61"/>
      <c r="V4394" s="61"/>
      <c r="W4394" s="61"/>
      <c r="X4394" s="61"/>
      <c r="Y4394" s="61"/>
      <c r="Z4394" s="61"/>
      <c r="AA4394" s="61"/>
      <c r="AB4394" s="61"/>
      <c r="AC4394" s="61"/>
      <c r="AD4394" s="61"/>
      <c r="AE4394" s="61"/>
      <c r="AF4394" s="61"/>
      <c r="AG4394" s="61"/>
      <c r="AH4394" s="61"/>
      <c r="AI4394" s="61"/>
      <c r="AJ4394" s="61"/>
      <c r="AK4394" s="61"/>
      <c r="AL4394" s="61"/>
      <c r="AM4394" s="61"/>
      <c r="AN4394" s="61"/>
      <c r="AO4394" s="61"/>
      <c r="AP4394" s="62"/>
      <c r="AQ4394" s="61"/>
      <c r="AR4394" s="61"/>
      <c r="AS4394" s="61"/>
      <c r="AT4394" s="61"/>
      <c r="AU4394" s="61"/>
      <c r="AV4394" s="61"/>
      <c r="AW4394" s="60"/>
    </row>
    <row r="4395" s="59" customFormat="1" customHeight="1" spans="1:49">
      <c r="A4395" s="60"/>
      <c r="B4395" s="60"/>
      <c r="C4395" s="60"/>
      <c r="D4395" s="60"/>
      <c r="H4395" s="61"/>
      <c r="I4395" s="61"/>
      <c r="J4395" s="61"/>
      <c r="K4395" s="61"/>
      <c r="L4395" s="61"/>
      <c r="M4395" s="61"/>
      <c r="N4395" s="61"/>
      <c r="O4395" s="61"/>
      <c r="P4395" s="61"/>
      <c r="Q4395" s="61"/>
      <c r="R4395" s="61"/>
      <c r="S4395" s="61"/>
      <c r="T4395" s="61"/>
      <c r="U4395" s="61"/>
      <c r="V4395" s="61"/>
      <c r="W4395" s="61"/>
      <c r="X4395" s="61"/>
      <c r="Y4395" s="61"/>
      <c r="Z4395" s="61"/>
      <c r="AA4395" s="61"/>
      <c r="AB4395" s="61"/>
      <c r="AC4395" s="61"/>
      <c r="AD4395" s="61"/>
      <c r="AE4395" s="61"/>
      <c r="AF4395" s="61"/>
      <c r="AG4395" s="61"/>
      <c r="AH4395" s="61"/>
      <c r="AI4395" s="61"/>
      <c r="AJ4395" s="61"/>
      <c r="AK4395" s="61"/>
      <c r="AL4395" s="61"/>
      <c r="AM4395" s="61"/>
      <c r="AN4395" s="61"/>
      <c r="AO4395" s="61"/>
      <c r="AP4395" s="62"/>
      <c r="AQ4395" s="61"/>
      <c r="AR4395" s="61"/>
      <c r="AS4395" s="61"/>
      <c r="AT4395" s="61"/>
      <c r="AU4395" s="61"/>
      <c r="AV4395" s="61"/>
      <c r="AW4395" s="60"/>
    </row>
    <row r="4396" s="59" customFormat="1" customHeight="1" spans="1:49">
      <c r="A4396" s="60"/>
      <c r="B4396" s="60"/>
      <c r="C4396" s="60"/>
      <c r="D4396" s="60"/>
      <c r="H4396" s="61"/>
      <c r="I4396" s="61"/>
      <c r="J4396" s="61"/>
      <c r="K4396" s="61"/>
      <c r="L4396" s="61"/>
      <c r="M4396" s="61"/>
      <c r="N4396" s="61"/>
      <c r="O4396" s="61"/>
      <c r="P4396" s="61"/>
      <c r="Q4396" s="61"/>
      <c r="R4396" s="61"/>
      <c r="S4396" s="61"/>
      <c r="T4396" s="61"/>
      <c r="U4396" s="61"/>
      <c r="V4396" s="61"/>
      <c r="W4396" s="61"/>
      <c r="X4396" s="61"/>
      <c r="Y4396" s="61"/>
      <c r="Z4396" s="61"/>
      <c r="AA4396" s="61"/>
      <c r="AB4396" s="61"/>
      <c r="AC4396" s="61"/>
      <c r="AD4396" s="61"/>
      <c r="AE4396" s="61"/>
      <c r="AF4396" s="61"/>
      <c r="AG4396" s="61"/>
      <c r="AH4396" s="61"/>
      <c r="AI4396" s="61"/>
      <c r="AJ4396" s="61"/>
      <c r="AK4396" s="61"/>
      <c r="AL4396" s="61"/>
      <c r="AM4396" s="61"/>
      <c r="AN4396" s="61"/>
      <c r="AO4396" s="61"/>
      <c r="AP4396" s="62"/>
      <c r="AQ4396" s="61"/>
      <c r="AR4396" s="61"/>
      <c r="AS4396" s="61"/>
      <c r="AT4396" s="61"/>
      <c r="AU4396" s="61"/>
      <c r="AV4396" s="61"/>
      <c r="AW4396" s="60"/>
    </row>
    <row r="4397" s="59" customFormat="1" customHeight="1" spans="1:49">
      <c r="A4397" s="60"/>
      <c r="B4397" s="60"/>
      <c r="C4397" s="60"/>
      <c r="D4397" s="60"/>
      <c r="H4397" s="61"/>
      <c r="I4397" s="61"/>
      <c r="J4397" s="61"/>
      <c r="K4397" s="61"/>
      <c r="L4397" s="61"/>
      <c r="M4397" s="61"/>
      <c r="N4397" s="61"/>
      <c r="O4397" s="61"/>
      <c r="P4397" s="61"/>
      <c r="Q4397" s="61"/>
      <c r="R4397" s="61"/>
      <c r="S4397" s="61"/>
      <c r="T4397" s="61"/>
      <c r="U4397" s="61"/>
      <c r="V4397" s="61"/>
      <c r="W4397" s="61"/>
      <c r="X4397" s="61"/>
      <c r="Y4397" s="61"/>
      <c r="Z4397" s="61"/>
      <c r="AA4397" s="61"/>
      <c r="AB4397" s="61"/>
      <c r="AC4397" s="61"/>
      <c r="AD4397" s="61"/>
      <c r="AE4397" s="61"/>
      <c r="AF4397" s="61"/>
      <c r="AG4397" s="61"/>
      <c r="AH4397" s="61"/>
      <c r="AI4397" s="61"/>
      <c r="AJ4397" s="61"/>
      <c r="AK4397" s="61"/>
      <c r="AL4397" s="61"/>
      <c r="AM4397" s="61"/>
      <c r="AN4397" s="61"/>
      <c r="AO4397" s="61"/>
      <c r="AP4397" s="62"/>
      <c r="AQ4397" s="61"/>
      <c r="AR4397" s="61"/>
      <c r="AS4397" s="61"/>
      <c r="AT4397" s="61"/>
      <c r="AU4397" s="61"/>
      <c r="AV4397" s="61"/>
      <c r="AW4397" s="60"/>
    </row>
    <row r="4398" s="59" customFormat="1" customHeight="1" spans="1:49">
      <c r="A4398" s="60"/>
      <c r="B4398" s="60"/>
      <c r="C4398" s="60"/>
      <c r="D4398" s="60"/>
      <c r="H4398" s="61"/>
      <c r="I4398" s="61"/>
      <c r="J4398" s="61"/>
      <c r="K4398" s="61"/>
      <c r="L4398" s="61"/>
      <c r="M4398" s="61"/>
      <c r="N4398" s="61"/>
      <c r="O4398" s="61"/>
      <c r="P4398" s="61"/>
      <c r="Q4398" s="61"/>
      <c r="R4398" s="61"/>
      <c r="S4398" s="61"/>
      <c r="T4398" s="61"/>
      <c r="U4398" s="61"/>
      <c r="V4398" s="61"/>
      <c r="W4398" s="61"/>
      <c r="X4398" s="61"/>
      <c r="Y4398" s="61"/>
      <c r="Z4398" s="61"/>
      <c r="AA4398" s="61"/>
      <c r="AB4398" s="61"/>
      <c r="AC4398" s="61"/>
      <c r="AD4398" s="61"/>
      <c r="AE4398" s="61"/>
      <c r="AF4398" s="61"/>
      <c r="AG4398" s="61"/>
      <c r="AH4398" s="61"/>
      <c r="AI4398" s="61"/>
      <c r="AJ4398" s="61"/>
      <c r="AK4398" s="61"/>
      <c r="AL4398" s="61"/>
      <c r="AM4398" s="61"/>
      <c r="AN4398" s="61"/>
      <c r="AO4398" s="61"/>
      <c r="AP4398" s="62"/>
      <c r="AQ4398" s="61"/>
      <c r="AR4398" s="61"/>
      <c r="AS4398" s="61"/>
      <c r="AT4398" s="61"/>
      <c r="AU4398" s="61"/>
      <c r="AV4398" s="61"/>
      <c r="AW4398" s="60"/>
    </row>
    <row r="4399" s="59" customFormat="1" customHeight="1" spans="1:49">
      <c r="A4399" s="60"/>
      <c r="B4399" s="60"/>
      <c r="C4399" s="60"/>
      <c r="D4399" s="60"/>
      <c r="H4399" s="61"/>
      <c r="I4399" s="61"/>
      <c r="J4399" s="61"/>
      <c r="K4399" s="61"/>
      <c r="L4399" s="61"/>
      <c r="M4399" s="61"/>
      <c r="N4399" s="61"/>
      <c r="O4399" s="61"/>
      <c r="P4399" s="61"/>
      <c r="Q4399" s="61"/>
      <c r="R4399" s="61"/>
      <c r="S4399" s="61"/>
      <c r="T4399" s="61"/>
      <c r="U4399" s="61"/>
      <c r="V4399" s="61"/>
      <c r="W4399" s="61"/>
      <c r="X4399" s="61"/>
      <c r="Y4399" s="61"/>
      <c r="Z4399" s="61"/>
      <c r="AA4399" s="61"/>
      <c r="AB4399" s="61"/>
      <c r="AC4399" s="61"/>
      <c r="AD4399" s="61"/>
      <c r="AE4399" s="61"/>
      <c r="AF4399" s="61"/>
      <c r="AG4399" s="61"/>
      <c r="AH4399" s="61"/>
      <c r="AI4399" s="61"/>
      <c r="AJ4399" s="61"/>
      <c r="AK4399" s="61"/>
      <c r="AL4399" s="61"/>
      <c r="AM4399" s="61"/>
      <c r="AN4399" s="61"/>
      <c r="AO4399" s="61"/>
      <c r="AP4399" s="62"/>
      <c r="AQ4399" s="61"/>
      <c r="AR4399" s="61"/>
      <c r="AS4399" s="61"/>
      <c r="AT4399" s="61"/>
      <c r="AU4399" s="61"/>
      <c r="AV4399" s="61"/>
      <c r="AW4399" s="60"/>
    </row>
    <row r="4400" s="59" customFormat="1" customHeight="1" spans="1:49">
      <c r="A4400" s="60"/>
      <c r="B4400" s="60"/>
      <c r="C4400" s="60"/>
      <c r="D4400" s="60"/>
      <c r="H4400" s="61"/>
      <c r="I4400" s="61"/>
      <c r="J4400" s="61"/>
      <c r="K4400" s="61"/>
      <c r="L4400" s="61"/>
      <c r="M4400" s="61"/>
      <c r="N4400" s="61"/>
      <c r="O4400" s="61"/>
      <c r="P4400" s="61"/>
      <c r="Q4400" s="61"/>
      <c r="R4400" s="61"/>
      <c r="S4400" s="61"/>
      <c r="T4400" s="61"/>
      <c r="U4400" s="61"/>
      <c r="V4400" s="61"/>
      <c r="W4400" s="61"/>
      <c r="X4400" s="61"/>
      <c r="Y4400" s="61"/>
      <c r="Z4400" s="61"/>
      <c r="AA4400" s="61"/>
      <c r="AB4400" s="61"/>
      <c r="AC4400" s="61"/>
      <c r="AD4400" s="61"/>
      <c r="AE4400" s="61"/>
      <c r="AF4400" s="61"/>
      <c r="AG4400" s="61"/>
      <c r="AH4400" s="61"/>
      <c r="AI4400" s="61"/>
      <c r="AJ4400" s="61"/>
      <c r="AK4400" s="61"/>
      <c r="AL4400" s="61"/>
      <c r="AM4400" s="61"/>
      <c r="AN4400" s="61"/>
      <c r="AO4400" s="61"/>
      <c r="AP4400" s="62"/>
      <c r="AQ4400" s="61"/>
      <c r="AR4400" s="61"/>
      <c r="AS4400" s="61"/>
      <c r="AT4400" s="61"/>
      <c r="AU4400" s="61"/>
      <c r="AV4400" s="61"/>
      <c r="AW4400" s="60"/>
    </row>
    <row r="4401" s="59" customFormat="1" customHeight="1" spans="1:49">
      <c r="A4401" s="60"/>
      <c r="B4401" s="60"/>
      <c r="C4401" s="60"/>
      <c r="D4401" s="60"/>
      <c r="H4401" s="61"/>
      <c r="I4401" s="61"/>
      <c r="J4401" s="61"/>
      <c r="K4401" s="61"/>
      <c r="L4401" s="61"/>
      <c r="M4401" s="61"/>
      <c r="N4401" s="61"/>
      <c r="O4401" s="61"/>
      <c r="P4401" s="61"/>
      <c r="Q4401" s="61"/>
      <c r="R4401" s="61"/>
      <c r="S4401" s="61"/>
      <c r="T4401" s="61"/>
      <c r="U4401" s="61"/>
      <c r="V4401" s="61"/>
      <c r="W4401" s="61"/>
      <c r="X4401" s="61"/>
      <c r="Y4401" s="61"/>
      <c r="Z4401" s="61"/>
      <c r="AA4401" s="61"/>
      <c r="AB4401" s="61"/>
      <c r="AC4401" s="61"/>
      <c r="AD4401" s="61"/>
      <c r="AE4401" s="61"/>
      <c r="AF4401" s="61"/>
      <c r="AG4401" s="61"/>
      <c r="AH4401" s="61"/>
      <c r="AI4401" s="61"/>
      <c r="AJ4401" s="61"/>
      <c r="AK4401" s="61"/>
      <c r="AL4401" s="61"/>
      <c r="AM4401" s="61"/>
      <c r="AN4401" s="61"/>
      <c r="AO4401" s="61"/>
      <c r="AP4401" s="62"/>
      <c r="AQ4401" s="61"/>
      <c r="AR4401" s="61"/>
      <c r="AS4401" s="61"/>
      <c r="AT4401" s="61"/>
      <c r="AU4401" s="61"/>
      <c r="AV4401" s="61"/>
      <c r="AW4401" s="60"/>
    </row>
    <row r="4402" s="59" customFormat="1" customHeight="1" spans="1:49">
      <c r="A4402" s="60"/>
      <c r="B4402" s="60"/>
      <c r="C4402" s="60"/>
      <c r="D4402" s="60"/>
      <c r="H4402" s="61"/>
      <c r="I4402" s="61"/>
      <c r="J4402" s="61"/>
      <c r="K4402" s="61"/>
      <c r="L4402" s="61"/>
      <c r="M4402" s="61"/>
      <c r="N4402" s="61"/>
      <c r="O4402" s="61"/>
      <c r="P4402" s="61"/>
      <c r="Q4402" s="61"/>
      <c r="R4402" s="61"/>
      <c r="S4402" s="61"/>
      <c r="T4402" s="61"/>
      <c r="U4402" s="61"/>
      <c r="V4402" s="61"/>
      <c r="W4402" s="61"/>
      <c r="X4402" s="61"/>
      <c r="Y4402" s="61"/>
      <c r="Z4402" s="61"/>
      <c r="AA4402" s="61"/>
      <c r="AB4402" s="61"/>
      <c r="AC4402" s="61"/>
      <c r="AD4402" s="61"/>
      <c r="AE4402" s="61"/>
      <c r="AF4402" s="61"/>
      <c r="AG4402" s="61"/>
      <c r="AH4402" s="61"/>
      <c r="AI4402" s="61"/>
      <c r="AJ4402" s="61"/>
      <c r="AK4402" s="61"/>
      <c r="AL4402" s="61"/>
      <c r="AM4402" s="61"/>
      <c r="AN4402" s="61"/>
      <c r="AO4402" s="61"/>
      <c r="AP4402" s="62"/>
      <c r="AQ4402" s="61"/>
      <c r="AR4402" s="61"/>
      <c r="AS4402" s="61"/>
      <c r="AT4402" s="61"/>
      <c r="AU4402" s="61"/>
      <c r="AV4402" s="61"/>
      <c r="AW4402" s="60"/>
    </row>
    <row r="4403" s="59" customFormat="1" customHeight="1" spans="1:49">
      <c r="A4403" s="60"/>
      <c r="B4403" s="60"/>
      <c r="C4403" s="60"/>
      <c r="D4403" s="60"/>
      <c r="H4403" s="61"/>
      <c r="I4403" s="61"/>
      <c r="J4403" s="61"/>
      <c r="K4403" s="61"/>
      <c r="L4403" s="61"/>
      <c r="M4403" s="61"/>
      <c r="N4403" s="61"/>
      <c r="O4403" s="61"/>
      <c r="P4403" s="61"/>
      <c r="Q4403" s="61"/>
      <c r="R4403" s="61"/>
      <c r="S4403" s="61"/>
      <c r="T4403" s="61"/>
      <c r="U4403" s="61"/>
      <c r="V4403" s="61"/>
      <c r="W4403" s="61"/>
      <c r="X4403" s="61"/>
      <c r="Y4403" s="61"/>
      <c r="Z4403" s="61"/>
      <c r="AA4403" s="61"/>
      <c r="AB4403" s="61"/>
      <c r="AC4403" s="61"/>
      <c r="AD4403" s="61"/>
      <c r="AE4403" s="61"/>
      <c r="AF4403" s="61"/>
      <c r="AG4403" s="61"/>
      <c r="AH4403" s="61"/>
      <c r="AI4403" s="61"/>
      <c r="AJ4403" s="61"/>
      <c r="AK4403" s="61"/>
      <c r="AL4403" s="61"/>
      <c r="AM4403" s="61"/>
      <c r="AN4403" s="61"/>
      <c r="AO4403" s="61"/>
      <c r="AP4403" s="62"/>
      <c r="AQ4403" s="61"/>
      <c r="AR4403" s="61"/>
      <c r="AS4403" s="61"/>
      <c r="AT4403" s="61"/>
      <c r="AU4403" s="61"/>
      <c r="AV4403" s="61"/>
      <c r="AW4403" s="60"/>
    </row>
    <row r="4404" s="59" customFormat="1" customHeight="1" spans="1:49">
      <c r="A4404" s="60"/>
      <c r="B4404" s="60"/>
      <c r="C4404" s="60"/>
      <c r="D4404" s="60"/>
      <c r="H4404" s="61"/>
      <c r="I4404" s="61"/>
      <c r="J4404" s="61"/>
      <c r="K4404" s="61"/>
      <c r="L4404" s="61"/>
      <c r="M4404" s="61"/>
      <c r="N4404" s="61"/>
      <c r="O4404" s="61"/>
      <c r="P4404" s="61"/>
      <c r="Q4404" s="61"/>
      <c r="R4404" s="61"/>
      <c r="S4404" s="61"/>
      <c r="T4404" s="61"/>
      <c r="U4404" s="61"/>
      <c r="V4404" s="61"/>
      <c r="W4404" s="61"/>
      <c r="X4404" s="61"/>
      <c r="Y4404" s="61"/>
      <c r="Z4404" s="61"/>
      <c r="AA4404" s="61"/>
      <c r="AB4404" s="61"/>
      <c r="AC4404" s="61"/>
      <c r="AD4404" s="61"/>
      <c r="AE4404" s="61"/>
      <c r="AF4404" s="61"/>
      <c r="AG4404" s="61"/>
      <c r="AH4404" s="61"/>
      <c r="AI4404" s="61"/>
      <c r="AJ4404" s="61"/>
      <c r="AK4404" s="61"/>
      <c r="AL4404" s="61"/>
      <c r="AM4404" s="61"/>
      <c r="AN4404" s="61"/>
      <c r="AO4404" s="61"/>
      <c r="AP4404" s="62"/>
      <c r="AQ4404" s="61"/>
      <c r="AR4404" s="61"/>
      <c r="AS4404" s="61"/>
      <c r="AT4404" s="61"/>
      <c r="AU4404" s="61"/>
      <c r="AV4404" s="61"/>
      <c r="AW4404" s="60"/>
    </row>
    <row r="4405" s="59" customFormat="1" customHeight="1" spans="1:49">
      <c r="A4405" s="60"/>
      <c r="B4405" s="60"/>
      <c r="C4405" s="60"/>
      <c r="D4405" s="60"/>
      <c r="H4405" s="61"/>
      <c r="I4405" s="61"/>
      <c r="J4405" s="61"/>
      <c r="K4405" s="61"/>
      <c r="L4405" s="61"/>
      <c r="M4405" s="61"/>
      <c r="N4405" s="61"/>
      <c r="O4405" s="61"/>
      <c r="P4405" s="61"/>
      <c r="Q4405" s="61"/>
      <c r="R4405" s="61"/>
      <c r="S4405" s="61"/>
      <c r="T4405" s="61"/>
      <c r="U4405" s="61"/>
      <c r="V4405" s="61"/>
      <c r="W4405" s="61"/>
      <c r="X4405" s="61"/>
      <c r="Y4405" s="61"/>
      <c r="Z4405" s="61"/>
      <c r="AA4405" s="61"/>
      <c r="AB4405" s="61"/>
      <c r="AC4405" s="61"/>
      <c r="AD4405" s="61"/>
      <c r="AE4405" s="61"/>
      <c r="AF4405" s="61"/>
      <c r="AG4405" s="61"/>
      <c r="AH4405" s="61"/>
      <c r="AI4405" s="61"/>
      <c r="AJ4405" s="61"/>
      <c r="AK4405" s="61"/>
      <c r="AL4405" s="61"/>
      <c r="AM4405" s="61"/>
      <c r="AN4405" s="61"/>
      <c r="AO4405" s="61"/>
      <c r="AP4405" s="62"/>
      <c r="AQ4405" s="61"/>
      <c r="AR4405" s="61"/>
      <c r="AS4405" s="61"/>
      <c r="AT4405" s="61"/>
      <c r="AU4405" s="61"/>
      <c r="AV4405" s="61"/>
      <c r="AW4405" s="60"/>
    </row>
    <row r="4406" s="59" customFormat="1" customHeight="1" spans="1:49">
      <c r="A4406" s="60"/>
      <c r="B4406" s="60"/>
      <c r="C4406" s="60"/>
      <c r="D4406" s="60"/>
      <c r="H4406" s="61"/>
      <c r="I4406" s="61"/>
      <c r="J4406" s="61"/>
      <c r="K4406" s="61"/>
      <c r="L4406" s="61"/>
      <c r="M4406" s="61"/>
      <c r="N4406" s="61"/>
      <c r="O4406" s="61"/>
      <c r="P4406" s="61"/>
      <c r="Q4406" s="61"/>
      <c r="R4406" s="61"/>
      <c r="S4406" s="61"/>
      <c r="T4406" s="61"/>
      <c r="U4406" s="61"/>
      <c r="V4406" s="61"/>
      <c r="W4406" s="61"/>
      <c r="X4406" s="61"/>
      <c r="Y4406" s="61"/>
      <c r="Z4406" s="61"/>
      <c r="AA4406" s="61"/>
      <c r="AB4406" s="61"/>
      <c r="AC4406" s="61"/>
      <c r="AD4406" s="61"/>
      <c r="AE4406" s="61"/>
      <c r="AF4406" s="61"/>
      <c r="AG4406" s="61"/>
      <c r="AH4406" s="61"/>
      <c r="AI4406" s="61"/>
      <c r="AJ4406" s="61"/>
      <c r="AK4406" s="61"/>
      <c r="AL4406" s="61"/>
      <c r="AM4406" s="61"/>
      <c r="AN4406" s="61"/>
      <c r="AO4406" s="61"/>
      <c r="AP4406" s="62"/>
      <c r="AQ4406" s="61"/>
      <c r="AR4406" s="61"/>
      <c r="AS4406" s="61"/>
      <c r="AT4406" s="61"/>
      <c r="AU4406" s="61"/>
      <c r="AV4406" s="61"/>
      <c r="AW4406" s="60"/>
    </row>
    <row r="4407" s="59" customFormat="1" customHeight="1" spans="1:49">
      <c r="A4407" s="60"/>
      <c r="B4407" s="60"/>
      <c r="C4407" s="60"/>
      <c r="D4407" s="60"/>
      <c r="H4407" s="61"/>
      <c r="I4407" s="61"/>
      <c r="J4407" s="61"/>
      <c r="K4407" s="61"/>
      <c r="L4407" s="61"/>
      <c r="M4407" s="61"/>
      <c r="N4407" s="61"/>
      <c r="O4407" s="61"/>
      <c r="P4407" s="61"/>
      <c r="Q4407" s="61"/>
      <c r="R4407" s="61"/>
      <c r="S4407" s="61"/>
      <c r="T4407" s="61"/>
      <c r="U4407" s="61"/>
      <c r="V4407" s="61"/>
      <c r="W4407" s="61"/>
      <c r="X4407" s="61"/>
      <c r="Y4407" s="61"/>
      <c r="Z4407" s="61"/>
      <c r="AA4407" s="61"/>
      <c r="AB4407" s="61"/>
      <c r="AC4407" s="61"/>
      <c r="AD4407" s="61"/>
      <c r="AE4407" s="61"/>
      <c r="AF4407" s="61"/>
      <c r="AG4407" s="61"/>
      <c r="AH4407" s="61"/>
      <c r="AI4407" s="61"/>
      <c r="AJ4407" s="61"/>
      <c r="AK4407" s="61"/>
      <c r="AL4407" s="61"/>
      <c r="AM4407" s="61"/>
      <c r="AN4407" s="61"/>
      <c r="AO4407" s="61"/>
      <c r="AP4407" s="62"/>
      <c r="AQ4407" s="61"/>
      <c r="AR4407" s="61"/>
      <c r="AS4407" s="61"/>
      <c r="AT4407" s="61"/>
      <c r="AU4407" s="61"/>
      <c r="AV4407" s="61"/>
      <c r="AW4407" s="60"/>
    </row>
    <row r="4408" s="59" customFormat="1" customHeight="1" spans="1:49">
      <c r="A4408" s="60"/>
      <c r="B4408" s="60"/>
      <c r="C4408" s="60"/>
      <c r="D4408" s="60"/>
      <c r="H4408" s="61"/>
      <c r="I4408" s="61"/>
      <c r="J4408" s="61"/>
      <c r="K4408" s="61"/>
      <c r="L4408" s="61"/>
      <c r="M4408" s="61"/>
      <c r="N4408" s="61"/>
      <c r="O4408" s="61"/>
      <c r="P4408" s="61"/>
      <c r="Q4408" s="61"/>
      <c r="R4408" s="61"/>
      <c r="S4408" s="61"/>
      <c r="T4408" s="61"/>
      <c r="U4408" s="61"/>
      <c r="V4408" s="61"/>
      <c r="W4408" s="61"/>
      <c r="X4408" s="61"/>
      <c r="Y4408" s="61"/>
      <c r="Z4408" s="61"/>
      <c r="AA4408" s="61"/>
      <c r="AB4408" s="61"/>
      <c r="AC4408" s="61"/>
      <c r="AD4408" s="61"/>
      <c r="AE4408" s="61"/>
      <c r="AF4408" s="61"/>
      <c r="AG4408" s="61"/>
      <c r="AH4408" s="61"/>
      <c r="AI4408" s="61"/>
      <c r="AJ4408" s="61"/>
      <c r="AK4408" s="61"/>
      <c r="AL4408" s="61"/>
      <c r="AM4408" s="61"/>
      <c r="AN4408" s="61"/>
      <c r="AO4408" s="61"/>
      <c r="AP4408" s="62"/>
      <c r="AQ4408" s="61"/>
      <c r="AR4408" s="61"/>
      <c r="AS4408" s="61"/>
      <c r="AT4408" s="61"/>
      <c r="AU4408" s="61"/>
      <c r="AV4408" s="61"/>
      <c r="AW4408" s="60"/>
    </row>
    <row r="4409" s="59" customFormat="1" customHeight="1" spans="1:49">
      <c r="A4409" s="60"/>
      <c r="B4409" s="60"/>
      <c r="C4409" s="60"/>
      <c r="D4409" s="60"/>
      <c r="H4409" s="61"/>
      <c r="I4409" s="61"/>
      <c r="J4409" s="61"/>
      <c r="K4409" s="61"/>
      <c r="L4409" s="61"/>
      <c r="M4409" s="61"/>
      <c r="N4409" s="61"/>
      <c r="O4409" s="61"/>
      <c r="P4409" s="61"/>
      <c r="Q4409" s="61"/>
      <c r="R4409" s="61"/>
      <c r="S4409" s="61"/>
      <c r="T4409" s="61"/>
      <c r="U4409" s="61"/>
      <c r="V4409" s="61"/>
      <c r="W4409" s="61"/>
      <c r="X4409" s="61"/>
      <c r="Y4409" s="61"/>
      <c r="Z4409" s="61"/>
      <c r="AA4409" s="61"/>
      <c r="AB4409" s="61"/>
      <c r="AC4409" s="61"/>
      <c r="AD4409" s="61"/>
      <c r="AE4409" s="61"/>
      <c r="AF4409" s="61"/>
      <c r="AG4409" s="61"/>
      <c r="AH4409" s="61"/>
      <c r="AI4409" s="61"/>
      <c r="AJ4409" s="61"/>
      <c r="AK4409" s="61"/>
      <c r="AL4409" s="61"/>
      <c r="AM4409" s="61"/>
      <c r="AN4409" s="61"/>
      <c r="AO4409" s="61"/>
      <c r="AP4409" s="62"/>
      <c r="AQ4409" s="61"/>
      <c r="AR4409" s="61"/>
      <c r="AS4409" s="61"/>
      <c r="AT4409" s="61"/>
      <c r="AU4409" s="61"/>
      <c r="AV4409" s="61"/>
      <c r="AW4409" s="60"/>
    </row>
    <row r="4410" s="59" customFormat="1" customHeight="1" spans="1:49">
      <c r="A4410" s="60"/>
      <c r="B4410" s="60"/>
      <c r="C4410" s="60"/>
      <c r="D4410" s="60"/>
      <c r="H4410" s="61"/>
      <c r="I4410" s="61"/>
      <c r="J4410" s="61"/>
      <c r="K4410" s="61"/>
      <c r="L4410" s="61"/>
      <c r="M4410" s="61"/>
      <c r="N4410" s="61"/>
      <c r="O4410" s="61"/>
      <c r="P4410" s="61"/>
      <c r="Q4410" s="61"/>
      <c r="R4410" s="61"/>
      <c r="S4410" s="61"/>
      <c r="T4410" s="61"/>
      <c r="U4410" s="61"/>
      <c r="V4410" s="61"/>
      <c r="W4410" s="61"/>
      <c r="X4410" s="61"/>
      <c r="Y4410" s="61"/>
      <c r="Z4410" s="61"/>
      <c r="AA4410" s="61"/>
      <c r="AB4410" s="61"/>
      <c r="AC4410" s="61"/>
      <c r="AD4410" s="61"/>
      <c r="AE4410" s="61"/>
      <c r="AF4410" s="61"/>
      <c r="AG4410" s="61"/>
      <c r="AH4410" s="61"/>
      <c r="AI4410" s="61"/>
      <c r="AJ4410" s="61"/>
      <c r="AK4410" s="61"/>
      <c r="AL4410" s="61"/>
      <c r="AM4410" s="61"/>
      <c r="AN4410" s="61"/>
      <c r="AO4410" s="61"/>
      <c r="AP4410" s="62"/>
      <c r="AQ4410" s="61"/>
      <c r="AR4410" s="61"/>
      <c r="AS4410" s="61"/>
      <c r="AT4410" s="61"/>
      <c r="AU4410" s="61"/>
      <c r="AV4410" s="61"/>
      <c r="AW4410" s="60"/>
    </row>
    <row r="4411" s="59" customFormat="1" customHeight="1" spans="1:49">
      <c r="A4411" s="60"/>
      <c r="B4411" s="60"/>
      <c r="C4411" s="60"/>
      <c r="D4411" s="60"/>
      <c r="H4411" s="61"/>
      <c r="I4411" s="61"/>
      <c r="J4411" s="61"/>
      <c r="K4411" s="61"/>
      <c r="L4411" s="61"/>
      <c r="M4411" s="61"/>
      <c r="N4411" s="61"/>
      <c r="O4411" s="61"/>
      <c r="P4411" s="61"/>
      <c r="Q4411" s="61"/>
      <c r="R4411" s="61"/>
      <c r="S4411" s="61"/>
      <c r="T4411" s="61"/>
      <c r="U4411" s="61"/>
      <c r="V4411" s="61"/>
      <c r="W4411" s="61"/>
      <c r="X4411" s="61"/>
      <c r="Y4411" s="61"/>
      <c r="Z4411" s="61"/>
      <c r="AA4411" s="61"/>
      <c r="AB4411" s="61"/>
      <c r="AC4411" s="61"/>
      <c r="AD4411" s="61"/>
      <c r="AE4411" s="61"/>
      <c r="AF4411" s="61"/>
      <c r="AG4411" s="61"/>
      <c r="AH4411" s="61"/>
      <c r="AI4411" s="61"/>
      <c r="AJ4411" s="61"/>
      <c r="AK4411" s="61"/>
      <c r="AL4411" s="61"/>
      <c r="AM4411" s="61"/>
      <c r="AN4411" s="61"/>
      <c r="AO4411" s="61"/>
      <c r="AP4411" s="62"/>
      <c r="AQ4411" s="61"/>
      <c r="AR4411" s="61"/>
      <c r="AS4411" s="61"/>
      <c r="AT4411" s="61"/>
      <c r="AU4411" s="61"/>
      <c r="AV4411" s="61"/>
      <c r="AW4411" s="60"/>
    </row>
    <row r="4412" s="59" customFormat="1" customHeight="1" spans="1:49">
      <c r="A4412" s="60"/>
      <c r="B4412" s="60"/>
      <c r="C4412" s="60"/>
      <c r="D4412" s="60"/>
      <c r="H4412" s="61"/>
      <c r="I4412" s="61"/>
      <c r="J4412" s="61"/>
      <c r="K4412" s="61"/>
      <c r="L4412" s="61"/>
      <c r="M4412" s="61"/>
      <c r="N4412" s="61"/>
      <c r="O4412" s="61"/>
      <c r="P4412" s="61"/>
      <c r="Q4412" s="61"/>
      <c r="R4412" s="61"/>
      <c r="S4412" s="61"/>
      <c r="T4412" s="61"/>
      <c r="U4412" s="61"/>
      <c r="V4412" s="61"/>
      <c r="W4412" s="61"/>
      <c r="X4412" s="61"/>
      <c r="Y4412" s="61"/>
      <c r="Z4412" s="61"/>
      <c r="AA4412" s="61"/>
      <c r="AB4412" s="61"/>
      <c r="AC4412" s="61"/>
      <c r="AD4412" s="61"/>
      <c r="AE4412" s="61"/>
      <c r="AF4412" s="61"/>
      <c r="AG4412" s="61"/>
      <c r="AH4412" s="61"/>
      <c r="AI4412" s="61"/>
      <c r="AJ4412" s="61"/>
      <c r="AK4412" s="61"/>
      <c r="AL4412" s="61"/>
      <c r="AM4412" s="61"/>
      <c r="AN4412" s="61"/>
      <c r="AO4412" s="61"/>
      <c r="AP4412" s="62"/>
      <c r="AQ4412" s="61"/>
      <c r="AR4412" s="61"/>
      <c r="AS4412" s="61"/>
      <c r="AT4412" s="61"/>
      <c r="AU4412" s="61"/>
      <c r="AV4412" s="61"/>
      <c r="AW4412" s="60"/>
    </row>
    <row r="4413" s="59" customFormat="1" customHeight="1" spans="1:49">
      <c r="A4413" s="60"/>
      <c r="B4413" s="60"/>
      <c r="C4413" s="60"/>
      <c r="D4413" s="60"/>
      <c r="H4413" s="61"/>
      <c r="I4413" s="61"/>
      <c r="J4413" s="61"/>
      <c r="K4413" s="61"/>
      <c r="L4413" s="61"/>
      <c r="M4413" s="61"/>
      <c r="N4413" s="61"/>
      <c r="O4413" s="61"/>
      <c r="P4413" s="61"/>
      <c r="Q4413" s="61"/>
      <c r="R4413" s="61"/>
      <c r="S4413" s="61"/>
      <c r="T4413" s="61"/>
      <c r="U4413" s="61"/>
      <c r="V4413" s="61"/>
      <c r="W4413" s="61"/>
      <c r="X4413" s="61"/>
      <c r="Y4413" s="61"/>
      <c r="Z4413" s="61"/>
      <c r="AA4413" s="61"/>
      <c r="AB4413" s="61"/>
      <c r="AC4413" s="61"/>
      <c r="AD4413" s="61"/>
      <c r="AE4413" s="61"/>
      <c r="AF4413" s="61"/>
      <c r="AG4413" s="61"/>
      <c r="AH4413" s="61"/>
      <c r="AI4413" s="61"/>
      <c r="AJ4413" s="61"/>
      <c r="AK4413" s="61"/>
      <c r="AL4413" s="61"/>
      <c r="AM4413" s="61"/>
      <c r="AN4413" s="61"/>
      <c r="AO4413" s="61"/>
      <c r="AP4413" s="62"/>
      <c r="AQ4413" s="61"/>
      <c r="AR4413" s="61"/>
      <c r="AS4413" s="61"/>
      <c r="AT4413" s="61"/>
      <c r="AU4413" s="61"/>
      <c r="AV4413" s="61"/>
      <c r="AW4413" s="60"/>
    </row>
    <row r="4414" s="59" customFormat="1" customHeight="1" spans="1:49">
      <c r="A4414" s="60"/>
      <c r="B4414" s="60"/>
      <c r="C4414" s="60"/>
      <c r="D4414" s="60"/>
      <c r="H4414" s="61"/>
      <c r="I4414" s="61"/>
      <c r="J4414" s="61"/>
      <c r="K4414" s="61"/>
      <c r="L4414" s="61"/>
      <c r="M4414" s="61"/>
      <c r="N4414" s="61"/>
      <c r="O4414" s="61"/>
      <c r="P4414" s="61"/>
      <c r="Q4414" s="61"/>
      <c r="R4414" s="61"/>
      <c r="S4414" s="61"/>
      <c r="T4414" s="61"/>
      <c r="U4414" s="61"/>
      <c r="V4414" s="61"/>
      <c r="W4414" s="61"/>
      <c r="X4414" s="61"/>
      <c r="Y4414" s="61"/>
      <c r="Z4414" s="61"/>
      <c r="AA4414" s="61"/>
      <c r="AB4414" s="61"/>
      <c r="AC4414" s="61"/>
      <c r="AD4414" s="61"/>
      <c r="AE4414" s="61"/>
      <c r="AF4414" s="61"/>
      <c r="AG4414" s="61"/>
      <c r="AH4414" s="61"/>
      <c r="AI4414" s="61"/>
      <c r="AJ4414" s="61"/>
      <c r="AK4414" s="61"/>
      <c r="AL4414" s="61"/>
      <c r="AM4414" s="61"/>
      <c r="AN4414" s="61"/>
      <c r="AO4414" s="61"/>
      <c r="AP4414" s="62"/>
      <c r="AQ4414" s="61"/>
      <c r="AR4414" s="61"/>
      <c r="AS4414" s="61"/>
      <c r="AT4414" s="61"/>
      <c r="AU4414" s="61"/>
      <c r="AV4414" s="61"/>
      <c r="AW4414" s="60"/>
    </row>
    <row r="4415" s="59" customFormat="1" customHeight="1" spans="1:49">
      <c r="A4415" s="60"/>
      <c r="B4415" s="60"/>
      <c r="C4415" s="60"/>
      <c r="D4415" s="60"/>
      <c r="H4415" s="61"/>
      <c r="I4415" s="61"/>
      <c r="J4415" s="61"/>
      <c r="K4415" s="61"/>
      <c r="L4415" s="61"/>
      <c r="M4415" s="61"/>
      <c r="N4415" s="61"/>
      <c r="O4415" s="61"/>
      <c r="P4415" s="61"/>
      <c r="Q4415" s="61"/>
      <c r="R4415" s="61"/>
      <c r="S4415" s="61"/>
      <c r="T4415" s="61"/>
      <c r="U4415" s="61"/>
      <c r="V4415" s="61"/>
      <c r="W4415" s="61"/>
      <c r="X4415" s="61"/>
      <c r="Y4415" s="61"/>
      <c r="Z4415" s="61"/>
      <c r="AA4415" s="61"/>
      <c r="AB4415" s="61"/>
      <c r="AC4415" s="61"/>
      <c r="AD4415" s="61"/>
      <c r="AE4415" s="61"/>
      <c r="AF4415" s="61"/>
      <c r="AG4415" s="61"/>
      <c r="AH4415" s="61"/>
      <c r="AI4415" s="61"/>
      <c r="AJ4415" s="61"/>
      <c r="AK4415" s="61"/>
      <c r="AL4415" s="61"/>
      <c r="AM4415" s="61"/>
      <c r="AN4415" s="61"/>
      <c r="AO4415" s="61"/>
      <c r="AP4415" s="62"/>
      <c r="AQ4415" s="61"/>
      <c r="AR4415" s="61"/>
      <c r="AS4415" s="61"/>
      <c r="AT4415" s="61"/>
      <c r="AU4415" s="61"/>
      <c r="AV4415" s="61"/>
      <c r="AW4415" s="60"/>
    </row>
    <row r="4416" s="59" customFormat="1" customHeight="1" spans="1:49">
      <c r="A4416" s="60"/>
      <c r="B4416" s="60"/>
      <c r="C4416" s="60"/>
      <c r="D4416" s="60"/>
      <c r="H4416" s="61"/>
      <c r="I4416" s="61"/>
      <c r="J4416" s="61"/>
      <c r="K4416" s="61"/>
      <c r="L4416" s="61"/>
      <c r="M4416" s="61"/>
      <c r="N4416" s="61"/>
      <c r="O4416" s="61"/>
      <c r="P4416" s="61"/>
      <c r="Q4416" s="61"/>
      <c r="R4416" s="61"/>
      <c r="S4416" s="61"/>
      <c r="T4416" s="61"/>
      <c r="U4416" s="61"/>
      <c r="V4416" s="61"/>
      <c r="W4416" s="61"/>
      <c r="X4416" s="61"/>
      <c r="Y4416" s="61"/>
      <c r="Z4416" s="61"/>
      <c r="AA4416" s="61"/>
      <c r="AB4416" s="61"/>
      <c r="AC4416" s="61"/>
      <c r="AD4416" s="61"/>
      <c r="AE4416" s="61"/>
      <c r="AF4416" s="61"/>
      <c r="AG4416" s="61"/>
      <c r="AH4416" s="61"/>
      <c r="AI4416" s="61"/>
      <c r="AJ4416" s="61"/>
      <c r="AK4416" s="61"/>
      <c r="AL4416" s="61"/>
      <c r="AM4416" s="61"/>
      <c r="AN4416" s="61"/>
      <c r="AO4416" s="61"/>
      <c r="AP4416" s="62"/>
      <c r="AQ4416" s="61"/>
      <c r="AR4416" s="61"/>
      <c r="AS4416" s="61"/>
      <c r="AT4416" s="61"/>
      <c r="AU4416" s="61"/>
      <c r="AV4416" s="61"/>
      <c r="AW4416" s="60"/>
    </row>
    <row r="4417" s="59" customFormat="1" customHeight="1" spans="1:49">
      <c r="A4417" s="60"/>
      <c r="B4417" s="60"/>
      <c r="C4417" s="60"/>
      <c r="D4417" s="60"/>
      <c r="H4417" s="61"/>
      <c r="I4417" s="61"/>
      <c r="J4417" s="61"/>
      <c r="K4417" s="61"/>
      <c r="L4417" s="61"/>
      <c r="M4417" s="61"/>
      <c r="N4417" s="61"/>
      <c r="O4417" s="61"/>
      <c r="P4417" s="61"/>
      <c r="Q4417" s="61"/>
      <c r="R4417" s="61"/>
      <c r="S4417" s="61"/>
      <c r="T4417" s="61"/>
      <c r="U4417" s="61"/>
      <c r="V4417" s="61"/>
      <c r="W4417" s="61"/>
      <c r="X4417" s="61"/>
      <c r="Y4417" s="61"/>
      <c r="Z4417" s="61"/>
      <c r="AA4417" s="61"/>
      <c r="AB4417" s="61"/>
      <c r="AC4417" s="61"/>
      <c r="AD4417" s="61"/>
      <c r="AE4417" s="61"/>
      <c r="AF4417" s="61"/>
      <c r="AG4417" s="61"/>
      <c r="AH4417" s="61"/>
      <c r="AI4417" s="61"/>
      <c r="AJ4417" s="61"/>
      <c r="AK4417" s="61"/>
      <c r="AL4417" s="61"/>
      <c r="AM4417" s="61"/>
      <c r="AN4417" s="61"/>
      <c r="AO4417" s="61"/>
      <c r="AP4417" s="62"/>
      <c r="AQ4417" s="61"/>
      <c r="AR4417" s="61"/>
      <c r="AS4417" s="61"/>
      <c r="AT4417" s="61"/>
      <c r="AU4417" s="61"/>
      <c r="AV4417" s="61"/>
      <c r="AW4417" s="60"/>
    </row>
    <row r="4418" s="59" customFormat="1" customHeight="1" spans="1:49">
      <c r="A4418" s="60"/>
      <c r="B4418" s="60"/>
      <c r="C4418" s="60"/>
      <c r="D4418" s="60"/>
      <c r="H4418" s="61"/>
      <c r="I4418" s="61"/>
      <c r="J4418" s="61"/>
      <c r="K4418" s="61"/>
      <c r="L4418" s="61"/>
      <c r="M4418" s="61"/>
      <c r="N4418" s="61"/>
      <c r="O4418" s="61"/>
      <c r="P4418" s="61"/>
      <c r="Q4418" s="61"/>
      <c r="R4418" s="61"/>
      <c r="S4418" s="61"/>
      <c r="T4418" s="61"/>
      <c r="U4418" s="61"/>
      <c r="V4418" s="61"/>
      <c r="W4418" s="61"/>
      <c r="X4418" s="61"/>
      <c r="Y4418" s="61"/>
      <c r="Z4418" s="61"/>
      <c r="AA4418" s="61"/>
      <c r="AB4418" s="61"/>
      <c r="AC4418" s="61"/>
      <c r="AD4418" s="61"/>
      <c r="AE4418" s="61"/>
      <c r="AF4418" s="61"/>
      <c r="AG4418" s="61"/>
      <c r="AH4418" s="61"/>
      <c r="AI4418" s="61"/>
      <c r="AJ4418" s="61"/>
      <c r="AK4418" s="61"/>
      <c r="AL4418" s="61"/>
      <c r="AM4418" s="61"/>
      <c r="AN4418" s="61"/>
      <c r="AO4418" s="61"/>
      <c r="AP4418" s="62"/>
      <c r="AQ4418" s="61"/>
      <c r="AR4418" s="61"/>
      <c r="AS4418" s="61"/>
      <c r="AT4418" s="61"/>
      <c r="AU4418" s="61"/>
      <c r="AV4418" s="61"/>
      <c r="AW4418" s="60"/>
    </row>
    <row r="4419" s="59" customFormat="1" customHeight="1" spans="1:49">
      <c r="A4419" s="60"/>
      <c r="B4419" s="60"/>
      <c r="C4419" s="60"/>
      <c r="D4419" s="60"/>
      <c r="H4419" s="61"/>
      <c r="I4419" s="61"/>
      <c r="J4419" s="61"/>
      <c r="K4419" s="61"/>
      <c r="L4419" s="61"/>
      <c r="M4419" s="61"/>
      <c r="N4419" s="61"/>
      <c r="O4419" s="61"/>
      <c r="P4419" s="61"/>
      <c r="Q4419" s="61"/>
      <c r="R4419" s="61"/>
      <c r="S4419" s="61"/>
      <c r="T4419" s="61"/>
      <c r="U4419" s="61"/>
      <c r="V4419" s="61"/>
      <c r="W4419" s="61"/>
      <c r="X4419" s="61"/>
      <c r="Y4419" s="61"/>
      <c r="Z4419" s="61"/>
      <c r="AA4419" s="61"/>
      <c r="AB4419" s="61"/>
      <c r="AC4419" s="61"/>
      <c r="AD4419" s="61"/>
      <c r="AE4419" s="61"/>
      <c r="AF4419" s="61"/>
      <c r="AG4419" s="61"/>
      <c r="AH4419" s="61"/>
      <c r="AI4419" s="61"/>
      <c r="AJ4419" s="61"/>
      <c r="AK4419" s="61"/>
      <c r="AL4419" s="61"/>
      <c r="AM4419" s="61"/>
      <c r="AN4419" s="61"/>
      <c r="AO4419" s="61"/>
      <c r="AP4419" s="62"/>
      <c r="AQ4419" s="61"/>
      <c r="AR4419" s="61"/>
      <c r="AS4419" s="61"/>
      <c r="AT4419" s="61"/>
      <c r="AU4419" s="61"/>
      <c r="AV4419" s="61"/>
      <c r="AW4419" s="60"/>
    </row>
    <row r="4420" s="59" customFormat="1" customHeight="1" spans="1:49">
      <c r="A4420" s="60"/>
      <c r="B4420" s="60"/>
      <c r="C4420" s="60"/>
      <c r="D4420" s="60"/>
      <c r="H4420" s="61"/>
      <c r="I4420" s="61"/>
      <c r="J4420" s="61"/>
      <c r="K4420" s="61"/>
      <c r="L4420" s="61"/>
      <c r="M4420" s="61"/>
      <c r="N4420" s="61"/>
      <c r="O4420" s="61"/>
      <c r="P4420" s="61"/>
      <c r="Q4420" s="61"/>
      <c r="R4420" s="61"/>
      <c r="S4420" s="61"/>
      <c r="T4420" s="61"/>
      <c r="U4420" s="61"/>
      <c r="V4420" s="61"/>
      <c r="W4420" s="61"/>
      <c r="X4420" s="61"/>
      <c r="Y4420" s="61"/>
      <c r="Z4420" s="61"/>
      <c r="AA4420" s="61"/>
      <c r="AB4420" s="61"/>
      <c r="AC4420" s="61"/>
      <c r="AD4420" s="61"/>
      <c r="AE4420" s="61"/>
      <c r="AF4420" s="61"/>
      <c r="AG4420" s="61"/>
      <c r="AH4420" s="61"/>
      <c r="AI4420" s="61"/>
      <c r="AJ4420" s="61"/>
      <c r="AK4420" s="61"/>
      <c r="AL4420" s="61"/>
      <c r="AM4420" s="61"/>
      <c r="AN4420" s="61"/>
      <c r="AO4420" s="61"/>
      <c r="AP4420" s="62"/>
      <c r="AQ4420" s="61"/>
      <c r="AR4420" s="61"/>
      <c r="AS4420" s="61"/>
      <c r="AT4420" s="61"/>
      <c r="AU4420" s="61"/>
      <c r="AV4420" s="61"/>
      <c r="AW4420" s="60"/>
    </row>
    <row r="4421" s="59" customFormat="1" customHeight="1" spans="1:49">
      <c r="A4421" s="60"/>
      <c r="B4421" s="60"/>
      <c r="C4421" s="60"/>
      <c r="D4421" s="60"/>
      <c r="H4421" s="61"/>
      <c r="I4421" s="61"/>
      <c r="J4421" s="61"/>
      <c r="K4421" s="61"/>
      <c r="L4421" s="61"/>
      <c r="M4421" s="61"/>
      <c r="N4421" s="61"/>
      <c r="O4421" s="61"/>
      <c r="P4421" s="61"/>
      <c r="Q4421" s="61"/>
      <c r="R4421" s="61"/>
      <c r="S4421" s="61"/>
      <c r="T4421" s="61"/>
      <c r="U4421" s="61"/>
      <c r="V4421" s="61"/>
      <c r="W4421" s="61"/>
      <c r="X4421" s="61"/>
      <c r="Y4421" s="61"/>
      <c r="Z4421" s="61"/>
      <c r="AA4421" s="61"/>
      <c r="AB4421" s="61"/>
      <c r="AC4421" s="61"/>
      <c r="AD4421" s="61"/>
      <c r="AE4421" s="61"/>
      <c r="AF4421" s="61"/>
      <c r="AG4421" s="61"/>
      <c r="AH4421" s="61"/>
      <c r="AI4421" s="61"/>
      <c r="AJ4421" s="61"/>
      <c r="AK4421" s="61"/>
      <c r="AL4421" s="61"/>
      <c r="AM4421" s="61"/>
      <c r="AN4421" s="61"/>
      <c r="AO4421" s="61"/>
      <c r="AP4421" s="62"/>
      <c r="AQ4421" s="61"/>
      <c r="AR4421" s="61"/>
      <c r="AS4421" s="61"/>
      <c r="AT4421" s="61"/>
      <c r="AU4421" s="61"/>
      <c r="AV4421" s="61"/>
      <c r="AW4421" s="60"/>
    </row>
    <row r="4422" s="59" customFormat="1" customHeight="1" spans="1:49">
      <c r="A4422" s="60"/>
      <c r="B4422" s="60"/>
      <c r="C4422" s="60"/>
      <c r="D4422" s="60"/>
      <c r="H4422" s="61"/>
      <c r="I4422" s="61"/>
      <c r="J4422" s="61"/>
      <c r="K4422" s="61"/>
      <c r="L4422" s="61"/>
      <c r="M4422" s="61"/>
      <c r="N4422" s="61"/>
      <c r="O4422" s="61"/>
      <c r="P4422" s="61"/>
      <c r="Q4422" s="61"/>
      <c r="R4422" s="61"/>
      <c r="S4422" s="61"/>
      <c r="T4422" s="61"/>
      <c r="U4422" s="61"/>
      <c r="V4422" s="61"/>
      <c r="W4422" s="61"/>
      <c r="X4422" s="61"/>
      <c r="Y4422" s="61"/>
      <c r="Z4422" s="61"/>
      <c r="AA4422" s="61"/>
      <c r="AB4422" s="61"/>
      <c r="AC4422" s="61"/>
      <c r="AD4422" s="61"/>
      <c r="AE4422" s="61"/>
      <c r="AF4422" s="61"/>
      <c r="AG4422" s="61"/>
      <c r="AH4422" s="61"/>
      <c r="AI4422" s="61"/>
      <c r="AJ4422" s="61"/>
      <c r="AK4422" s="61"/>
      <c r="AL4422" s="61"/>
      <c r="AM4422" s="61"/>
      <c r="AN4422" s="61"/>
      <c r="AO4422" s="61"/>
      <c r="AP4422" s="62"/>
      <c r="AQ4422" s="61"/>
      <c r="AR4422" s="61"/>
      <c r="AS4422" s="61"/>
      <c r="AT4422" s="61"/>
      <c r="AU4422" s="61"/>
      <c r="AV4422" s="61"/>
      <c r="AW4422" s="60"/>
    </row>
    <row r="4423" s="59" customFormat="1" customHeight="1" spans="1:49">
      <c r="A4423" s="60"/>
      <c r="B4423" s="60"/>
      <c r="C4423" s="60"/>
      <c r="D4423" s="60"/>
      <c r="H4423" s="61"/>
      <c r="I4423" s="61"/>
      <c r="J4423" s="61"/>
      <c r="K4423" s="61"/>
      <c r="L4423" s="61"/>
      <c r="M4423" s="61"/>
      <c r="N4423" s="61"/>
      <c r="O4423" s="61"/>
      <c r="P4423" s="61"/>
      <c r="Q4423" s="61"/>
      <c r="R4423" s="61"/>
      <c r="S4423" s="61"/>
      <c r="T4423" s="61"/>
      <c r="U4423" s="61"/>
      <c r="V4423" s="61"/>
      <c r="W4423" s="61"/>
      <c r="X4423" s="61"/>
      <c r="Y4423" s="61"/>
      <c r="Z4423" s="61"/>
      <c r="AA4423" s="61"/>
      <c r="AB4423" s="61"/>
      <c r="AC4423" s="61"/>
      <c r="AD4423" s="61"/>
      <c r="AE4423" s="61"/>
      <c r="AF4423" s="61"/>
      <c r="AG4423" s="61"/>
      <c r="AH4423" s="61"/>
      <c r="AI4423" s="61"/>
      <c r="AJ4423" s="61"/>
      <c r="AK4423" s="61"/>
      <c r="AL4423" s="61"/>
      <c r="AM4423" s="61"/>
      <c r="AN4423" s="61"/>
      <c r="AO4423" s="61"/>
      <c r="AP4423" s="62"/>
      <c r="AQ4423" s="61"/>
      <c r="AR4423" s="61"/>
      <c r="AS4423" s="61"/>
      <c r="AT4423" s="61"/>
      <c r="AU4423" s="61"/>
      <c r="AV4423" s="61"/>
      <c r="AW4423" s="60"/>
    </row>
    <row r="4424" s="59" customFormat="1" customHeight="1" spans="1:49">
      <c r="A4424" s="60"/>
      <c r="B4424" s="60"/>
      <c r="C4424" s="60"/>
      <c r="D4424" s="60"/>
      <c r="H4424" s="61"/>
      <c r="I4424" s="61"/>
      <c r="J4424" s="61"/>
      <c r="K4424" s="61"/>
      <c r="L4424" s="61"/>
      <c r="M4424" s="61"/>
      <c r="N4424" s="61"/>
      <c r="O4424" s="61"/>
      <c r="P4424" s="61"/>
      <c r="Q4424" s="61"/>
      <c r="R4424" s="61"/>
      <c r="S4424" s="61"/>
      <c r="T4424" s="61"/>
      <c r="U4424" s="61"/>
      <c r="V4424" s="61"/>
      <c r="W4424" s="61"/>
      <c r="X4424" s="61"/>
      <c r="Y4424" s="61"/>
      <c r="Z4424" s="61"/>
      <c r="AA4424" s="61"/>
      <c r="AB4424" s="61"/>
      <c r="AC4424" s="61"/>
      <c r="AD4424" s="61"/>
      <c r="AE4424" s="61"/>
      <c r="AF4424" s="61"/>
      <c r="AG4424" s="61"/>
      <c r="AH4424" s="61"/>
      <c r="AI4424" s="61"/>
      <c r="AJ4424" s="61"/>
      <c r="AK4424" s="61"/>
      <c r="AL4424" s="61"/>
      <c r="AM4424" s="61"/>
      <c r="AN4424" s="61"/>
      <c r="AO4424" s="61"/>
      <c r="AP4424" s="62"/>
      <c r="AQ4424" s="61"/>
      <c r="AR4424" s="61"/>
      <c r="AS4424" s="61"/>
      <c r="AT4424" s="61"/>
      <c r="AU4424" s="61"/>
      <c r="AV4424" s="61"/>
      <c r="AW4424" s="60"/>
    </row>
    <row r="4425" s="59" customFormat="1" customHeight="1" spans="1:49">
      <c r="A4425" s="60"/>
      <c r="B4425" s="60"/>
      <c r="C4425" s="60"/>
      <c r="D4425" s="60"/>
      <c r="H4425" s="61"/>
      <c r="I4425" s="61"/>
      <c r="J4425" s="61"/>
      <c r="K4425" s="61"/>
      <c r="L4425" s="61"/>
      <c r="M4425" s="61"/>
      <c r="N4425" s="61"/>
      <c r="O4425" s="61"/>
      <c r="P4425" s="61"/>
      <c r="Q4425" s="61"/>
      <c r="R4425" s="61"/>
      <c r="S4425" s="61"/>
      <c r="T4425" s="61"/>
      <c r="U4425" s="61"/>
      <c r="V4425" s="61"/>
      <c r="W4425" s="61"/>
      <c r="X4425" s="61"/>
      <c r="Y4425" s="61"/>
      <c r="Z4425" s="61"/>
      <c r="AA4425" s="61"/>
      <c r="AB4425" s="61"/>
      <c r="AC4425" s="61"/>
      <c r="AD4425" s="61"/>
      <c r="AE4425" s="61"/>
      <c r="AF4425" s="61"/>
      <c r="AG4425" s="61"/>
      <c r="AH4425" s="61"/>
      <c r="AI4425" s="61"/>
      <c r="AJ4425" s="61"/>
      <c r="AK4425" s="61"/>
      <c r="AL4425" s="61"/>
      <c r="AM4425" s="61"/>
      <c r="AN4425" s="61"/>
      <c r="AO4425" s="61"/>
      <c r="AP4425" s="62"/>
      <c r="AQ4425" s="61"/>
      <c r="AR4425" s="61"/>
      <c r="AS4425" s="61"/>
      <c r="AT4425" s="61"/>
      <c r="AU4425" s="61"/>
      <c r="AV4425" s="61"/>
      <c r="AW4425" s="60"/>
    </row>
    <row r="4426" s="59" customFormat="1" customHeight="1" spans="1:49">
      <c r="A4426" s="60"/>
      <c r="B4426" s="60"/>
      <c r="C4426" s="60"/>
      <c r="D4426" s="60"/>
      <c r="H4426" s="61"/>
      <c r="I4426" s="61"/>
      <c r="J4426" s="61"/>
      <c r="K4426" s="61"/>
      <c r="L4426" s="61"/>
      <c r="M4426" s="61"/>
      <c r="N4426" s="61"/>
      <c r="O4426" s="61"/>
      <c r="P4426" s="61"/>
      <c r="Q4426" s="61"/>
      <c r="R4426" s="61"/>
      <c r="S4426" s="61"/>
      <c r="T4426" s="61"/>
      <c r="U4426" s="61"/>
      <c r="V4426" s="61"/>
      <c r="W4426" s="61"/>
      <c r="X4426" s="61"/>
      <c r="Y4426" s="61"/>
      <c r="Z4426" s="61"/>
      <c r="AA4426" s="61"/>
      <c r="AB4426" s="61"/>
      <c r="AC4426" s="61"/>
      <c r="AD4426" s="61"/>
      <c r="AE4426" s="61"/>
      <c r="AF4426" s="61"/>
      <c r="AG4426" s="61"/>
      <c r="AH4426" s="61"/>
      <c r="AI4426" s="61"/>
      <c r="AJ4426" s="61"/>
      <c r="AK4426" s="61"/>
      <c r="AL4426" s="61"/>
      <c r="AM4426" s="61"/>
      <c r="AN4426" s="61"/>
      <c r="AO4426" s="61"/>
      <c r="AP4426" s="62"/>
      <c r="AQ4426" s="61"/>
      <c r="AR4426" s="61"/>
      <c r="AS4426" s="61"/>
      <c r="AT4426" s="61"/>
      <c r="AU4426" s="61"/>
      <c r="AV4426" s="61"/>
      <c r="AW4426" s="60"/>
    </row>
    <row r="4427" s="59" customFormat="1" customHeight="1" spans="1:49">
      <c r="A4427" s="60"/>
      <c r="B4427" s="60"/>
      <c r="C4427" s="60"/>
      <c r="D4427" s="60"/>
      <c r="H4427" s="61"/>
      <c r="I4427" s="61"/>
      <c r="J4427" s="61"/>
      <c r="K4427" s="61"/>
      <c r="L4427" s="61"/>
      <c r="M4427" s="61"/>
      <c r="N4427" s="61"/>
      <c r="O4427" s="61"/>
      <c r="P4427" s="61"/>
      <c r="Q4427" s="61"/>
      <c r="R4427" s="61"/>
      <c r="S4427" s="61"/>
      <c r="T4427" s="61"/>
      <c r="U4427" s="61"/>
      <c r="V4427" s="61"/>
      <c r="W4427" s="61"/>
      <c r="X4427" s="61"/>
      <c r="Y4427" s="61"/>
      <c r="Z4427" s="61"/>
      <c r="AA4427" s="61"/>
      <c r="AB4427" s="61"/>
      <c r="AC4427" s="61"/>
      <c r="AD4427" s="61"/>
      <c r="AE4427" s="61"/>
      <c r="AF4427" s="61"/>
      <c r="AG4427" s="61"/>
      <c r="AH4427" s="61"/>
      <c r="AI4427" s="61"/>
      <c r="AJ4427" s="61"/>
      <c r="AK4427" s="61"/>
      <c r="AL4427" s="61"/>
      <c r="AM4427" s="61"/>
      <c r="AN4427" s="61"/>
      <c r="AO4427" s="61"/>
      <c r="AP4427" s="62"/>
      <c r="AQ4427" s="61"/>
      <c r="AR4427" s="61"/>
      <c r="AS4427" s="61"/>
      <c r="AT4427" s="61"/>
      <c r="AU4427" s="61"/>
      <c r="AV4427" s="61"/>
      <c r="AW4427" s="60"/>
    </row>
    <row r="4428" s="59" customFormat="1" customHeight="1" spans="1:49">
      <c r="A4428" s="60"/>
      <c r="B4428" s="60"/>
      <c r="C4428" s="60"/>
      <c r="D4428" s="60"/>
      <c r="H4428" s="61"/>
      <c r="I4428" s="61"/>
      <c r="J4428" s="61"/>
      <c r="K4428" s="61"/>
      <c r="L4428" s="61"/>
      <c r="M4428" s="61"/>
      <c r="N4428" s="61"/>
      <c r="O4428" s="61"/>
      <c r="P4428" s="61"/>
      <c r="Q4428" s="61"/>
      <c r="R4428" s="61"/>
      <c r="S4428" s="61"/>
      <c r="T4428" s="61"/>
      <c r="U4428" s="61"/>
      <c r="V4428" s="61"/>
      <c r="W4428" s="61"/>
      <c r="X4428" s="61"/>
      <c r="Y4428" s="61"/>
      <c r="Z4428" s="61"/>
      <c r="AA4428" s="61"/>
      <c r="AB4428" s="61"/>
      <c r="AC4428" s="61"/>
      <c r="AD4428" s="61"/>
      <c r="AE4428" s="61"/>
      <c r="AF4428" s="61"/>
      <c r="AG4428" s="61"/>
      <c r="AH4428" s="61"/>
      <c r="AI4428" s="61"/>
      <c r="AJ4428" s="61"/>
      <c r="AK4428" s="61"/>
      <c r="AL4428" s="61"/>
      <c r="AM4428" s="61"/>
      <c r="AN4428" s="61"/>
      <c r="AO4428" s="61"/>
      <c r="AP4428" s="62"/>
      <c r="AQ4428" s="61"/>
      <c r="AR4428" s="61"/>
      <c r="AS4428" s="61"/>
      <c r="AT4428" s="61"/>
      <c r="AU4428" s="61"/>
      <c r="AV4428" s="61"/>
      <c r="AW4428" s="60"/>
    </row>
    <row r="4429" s="59" customFormat="1" customHeight="1" spans="1:49">
      <c r="A4429" s="60"/>
      <c r="B4429" s="60"/>
      <c r="C4429" s="60"/>
      <c r="D4429" s="60"/>
      <c r="H4429" s="61"/>
      <c r="I4429" s="61"/>
      <c r="J4429" s="61"/>
      <c r="K4429" s="61"/>
      <c r="L4429" s="61"/>
      <c r="M4429" s="61"/>
      <c r="N4429" s="61"/>
      <c r="O4429" s="61"/>
      <c r="P4429" s="61"/>
      <c r="Q4429" s="61"/>
      <c r="R4429" s="61"/>
      <c r="S4429" s="61"/>
      <c r="T4429" s="61"/>
      <c r="U4429" s="61"/>
      <c r="V4429" s="61"/>
      <c r="W4429" s="61"/>
      <c r="X4429" s="61"/>
      <c r="Y4429" s="61"/>
      <c r="Z4429" s="61"/>
      <c r="AA4429" s="61"/>
      <c r="AB4429" s="61"/>
      <c r="AC4429" s="61"/>
      <c r="AD4429" s="61"/>
      <c r="AE4429" s="61"/>
      <c r="AF4429" s="61"/>
      <c r="AG4429" s="61"/>
      <c r="AH4429" s="61"/>
      <c r="AI4429" s="61"/>
      <c r="AJ4429" s="61"/>
      <c r="AK4429" s="61"/>
      <c r="AL4429" s="61"/>
      <c r="AM4429" s="61"/>
      <c r="AN4429" s="61"/>
      <c r="AO4429" s="61"/>
      <c r="AP4429" s="62"/>
      <c r="AQ4429" s="61"/>
      <c r="AR4429" s="61"/>
      <c r="AS4429" s="61"/>
      <c r="AT4429" s="61"/>
      <c r="AU4429" s="61"/>
      <c r="AV4429" s="61"/>
      <c r="AW4429" s="60"/>
    </row>
    <row r="4430" s="59" customFormat="1" customHeight="1" spans="1:49">
      <c r="A4430" s="60"/>
      <c r="B4430" s="60"/>
      <c r="C4430" s="60"/>
      <c r="D4430" s="60"/>
      <c r="H4430" s="61"/>
      <c r="I4430" s="61"/>
      <c r="J4430" s="61"/>
      <c r="K4430" s="61"/>
      <c r="L4430" s="61"/>
      <c r="M4430" s="61"/>
      <c r="N4430" s="61"/>
      <c r="O4430" s="61"/>
      <c r="P4430" s="61"/>
      <c r="Q4430" s="61"/>
      <c r="R4430" s="61"/>
      <c r="S4430" s="61"/>
      <c r="T4430" s="61"/>
      <c r="U4430" s="61"/>
      <c r="V4430" s="61"/>
      <c r="W4430" s="61"/>
      <c r="X4430" s="61"/>
      <c r="Y4430" s="61"/>
      <c r="Z4430" s="61"/>
      <c r="AA4430" s="61"/>
      <c r="AB4430" s="61"/>
      <c r="AC4430" s="61"/>
      <c r="AD4430" s="61"/>
      <c r="AE4430" s="61"/>
      <c r="AF4430" s="61"/>
      <c r="AG4430" s="61"/>
      <c r="AH4430" s="61"/>
      <c r="AI4430" s="61"/>
      <c r="AJ4430" s="61"/>
      <c r="AK4430" s="61"/>
      <c r="AL4430" s="61"/>
      <c r="AM4430" s="61"/>
      <c r="AN4430" s="61"/>
      <c r="AO4430" s="61"/>
      <c r="AP4430" s="62"/>
      <c r="AQ4430" s="61"/>
      <c r="AR4430" s="61"/>
      <c r="AS4430" s="61"/>
      <c r="AT4430" s="61"/>
      <c r="AU4430" s="61"/>
      <c r="AV4430" s="61"/>
      <c r="AW4430" s="60"/>
    </row>
    <row r="4431" s="59" customFormat="1" customHeight="1" spans="1:49">
      <c r="A4431" s="60"/>
      <c r="B4431" s="60"/>
      <c r="C4431" s="60"/>
      <c r="D4431" s="60"/>
      <c r="H4431" s="61"/>
      <c r="I4431" s="61"/>
      <c r="J4431" s="61"/>
      <c r="K4431" s="61"/>
      <c r="L4431" s="61"/>
      <c r="M4431" s="61"/>
      <c r="N4431" s="61"/>
      <c r="O4431" s="61"/>
      <c r="P4431" s="61"/>
      <c r="Q4431" s="61"/>
      <c r="R4431" s="61"/>
      <c r="S4431" s="61"/>
      <c r="T4431" s="61"/>
      <c r="U4431" s="61"/>
      <c r="V4431" s="61"/>
      <c r="W4431" s="61"/>
      <c r="X4431" s="61"/>
      <c r="Y4431" s="61"/>
      <c r="Z4431" s="61"/>
      <c r="AA4431" s="61"/>
      <c r="AB4431" s="61"/>
      <c r="AC4431" s="61"/>
      <c r="AD4431" s="61"/>
      <c r="AE4431" s="61"/>
      <c r="AF4431" s="61"/>
      <c r="AG4431" s="61"/>
      <c r="AH4431" s="61"/>
      <c r="AI4431" s="61"/>
      <c r="AJ4431" s="61"/>
      <c r="AK4431" s="61"/>
      <c r="AL4431" s="61"/>
      <c r="AM4431" s="61"/>
      <c r="AN4431" s="61"/>
      <c r="AO4431" s="61"/>
      <c r="AP4431" s="62"/>
      <c r="AQ4431" s="61"/>
      <c r="AR4431" s="61"/>
      <c r="AS4431" s="61"/>
      <c r="AT4431" s="61"/>
      <c r="AU4431" s="61"/>
      <c r="AV4431" s="61"/>
      <c r="AW4431" s="60"/>
    </row>
    <row r="4432" s="59" customFormat="1" customHeight="1" spans="1:49">
      <c r="A4432" s="60"/>
      <c r="B4432" s="60"/>
      <c r="C4432" s="60"/>
      <c r="D4432" s="60"/>
      <c r="H4432" s="61"/>
      <c r="I4432" s="61"/>
      <c r="J4432" s="61"/>
      <c r="K4432" s="61"/>
      <c r="L4432" s="61"/>
      <c r="M4432" s="61"/>
      <c r="N4432" s="61"/>
      <c r="O4432" s="61"/>
      <c r="P4432" s="61"/>
      <c r="Q4432" s="61"/>
      <c r="R4432" s="61"/>
      <c r="S4432" s="61"/>
      <c r="T4432" s="61"/>
      <c r="U4432" s="61"/>
      <c r="V4432" s="61"/>
      <c r="W4432" s="61"/>
      <c r="X4432" s="61"/>
      <c r="Y4432" s="61"/>
      <c r="Z4432" s="61"/>
      <c r="AA4432" s="61"/>
      <c r="AB4432" s="61"/>
      <c r="AC4432" s="61"/>
      <c r="AD4432" s="61"/>
      <c r="AE4432" s="61"/>
      <c r="AF4432" s="61"/>
      <c r="AG4432" s="61"/>
      <c r="AH4432" s="61"/>
      <c r="AI4432" s="61"/>
      <c r="AJ4432" s="61"/>
      <c r="AK4432" s="61"/>
      <c r="AL4432" s="61"/>
      <c r="AM4432" s="61"/>
      <c r="AN4432" s="61"/>
      <c r="AO4432" s="61"/>
      <c r="AP4432" s="62"/>
      <c r="AQ4432" s="61"/>
      <c r="AR4432" s="61"/>
      <c r="AS4432" s="61"/>
      <c r="AT4432" s="61"/>
      <c r="AU4432" s="61"/>
      <c r="AV4432" s="61"/>
      <c r="AW4432" s="60"/>
    </row>
    <row r="4433" s="59" customFormat="1" customHeight="1" spans="1:49">
      <c r="A4433" s="60"/>
      <c r="B4433" s="60"/>
      <c r="C4433" s="60"/>
      <c r="D4433" s="60"/>
      <c r="H4433" s="61"/>
      <c r="I4433" s="61"/>
      <c r="J4433" s="61"/>
      <c r="K4433" s="61"/>
      <c r="L4433" s="61"/>
      <c r="M4433" s="61"/>
      <c r="N4433" s="61"/>
      <c r="O4433" s="61"/>
      <c r="P4433" s="61"/>
      <c r="Q4433" s="61"/>
      <c r="R4433" s="61"/>
      <c r="S4433" s="61"/>
      <c r="T4433" s="61"/>
      <c r="U4433" s="61"/>
      <c r="V4433" s="61"/>
      <c r="W4433" s="61"/>
      <c r="X4433" s="61"/>
      <c r="Y4433" s="61"/>
      <c r="Z4433" s="61"/>
      <c r="AA4433" s="61"/>
      <c r="AB4433" s="61"/>
      <c r="AC4433" s="61"/>
      <c r="AD4433" s="61"/>
      <c r="AE4433" s="61"/>
      <c r="AF4433" s="61"/>
      <c r="AG4433" s="61"/>
      <c r="AH4433" s="61"/>
      <c r="AI4433" s="61"/>
      <c r="AJ4433" s="61"/>
      <c r="AK4433" s="61"/>
      <c r="AL4433" s="61"/>
      <c r="AM4433" s="61"/>
      <c r="AN4433" s="61"/>
      <c r="AO4433" s="61"/>
      <c r="AP4433" s="62"/>
      <c r="AQ4433" s="61"/>
      <c r="AR4433" s="61"/>
      <c r="AS4433" s="61"/>
      <c r="AT4433" s="61"/>
      <c r="AU4433" s="61"/>
      <c r="AV4433" s="61"/>
      <c r="AW4433" s="60"/>
    </row>
    <row r="4434" s="59" customFormat="1" customHeight="1" spans="1:49">
      <c r="A4434" s="60"/>
      <c r="B4434" s="60"/>
      <c r="C4434" s="60"/>
      <c r="D4434" s="60"/>
      <c r="H4434" s="61"/>
      <c r="I4434" s="61"/>
      <c r="J4434" s="61"/>
      <c r="K4434" s="61"/>
      <c r="L4434" s="61"/>
      <c r="M4434" s="61"/>
      <c r="N4434" s="61"/>
      <c r="O4434" s="61"/>
      <c r="P4434" s="61"/>
      <c r="Q4434" s="61"/>
      <c r="R4434" s="61"/>
      <c r="S4434" s="61"/>
      <c r="T4434" s="61"/>
      <c r="U4434" s="61"/>
      <c r="V4434" s="61"/>
      <c r="W4434" s="61"/>
      <c r="X4434" s="61"/>
      <c r="Y4434" s="61"/>
      <c r="Z4434" s="61"/>
      <c r="AA4434" s="61"/>
      <c r="AB4434" s="61"/>
      <c r="AC4434" s="61"/>
      <c r="AD4434" s="61"/>
      <c r="AE4434" s="61"/>
      <c r="AF4434" s="61"/>
      <c r="AG4434" s="61"/>
      <c r="AH4434" s="61"/>
      <c r="AI4434" s="61"/>
      <c r="AJ4434" s="61"/>
      <c r="AK4434" s="61"/>
      <c r="AL4434" s="61"/>
      <c r="AM4434" s="61"/>
      <c r="AN4434" s="61"/>
      <c r="AO4434" s="61"/>
      <c r="AP4434" s="62"/>
      <c r="AQ4434" s="61"/>
      <c r="AR4434" s="61"/>
      <c r="AS4434" s="61"/>
      <c r="AT4434" s="61"/>
      <c r="AU4434" s="61"/>
      <c r="AV4434" s="61"/>
      <c r="AW4434" s="60"/>
    </row>
    <row r="4435" s="59" customFormat="1" customHeight="1" spans="1:49">
      <c r="A4435" s="60"/>
      <c r="B4435" s="60"/>
      <c r="C4435" s="60"/>
      <c r="D4435" s="60"/>
      <c r="H4435" s="61"/>
      <c r="I4435" s="61"/>
      <c r="J4435" s="61"/>
      <c r="K4435" s="61"/>
      <c r="L4435" s="61"/>
      <c r="M4435" s="61"/>
      <c r="N4435" s="61"/>
      <c r="O4435" s="61"/>
      <c r="P4435" s="61"/>
      <c r="Q4435" s="61"/>
      <c r="R4435" s="61"/>
      <c r="S4435" s="61"/>
      <c r="T4435" s="61"/>
      <c r="U4435" s="61"/>
      <c r="V4435" s="61"/>
      <c r="W4435" s="61"/>
      <c r="X4435" s="61"/>
      <c r="Y4435" s="61"/>
      <c r="Z4435" s="61"/>
      <c r="AA4435" s="61"/>
      <c r="AB4435" s="61"/>
      <c r="AC4435" s="61"/>
      <c r="AD4435" s="61"/>
      <c r="AE4435" s="61"/>
      <c r="AF4435" s="61"/>
      <c r="AG4435" s="61"/>
      <c r="AH4435" s="61"/>
      <c r="AI4435" s="61"/>
      <c r="AJ4435" s="61"/>
      <c r="AK4435" s="61"/>
      <c r="AL4435" s="61"/>
      <c r="AM4435" s="61"/>
      <c r="AN4435" s="61"/>
      <c r="AO4435" s="61"/>
      <c r="AP4435" s="62"/>
      <c r="AQ4435" s="61"/>
      <c r="AR4435" s="61"/>
      <c r="AS4435" s="61"/>
      <c r="AT4435" s="61"/>
      <c r="AU4435" s="61"/>
      <c r="AV4435" s="61"/>
      <c r="AW4435" s="60"/>
    </row>
    <row r="4436" s="59" customFormat="1" customHeight="1" spans="1:49">
      <c r="A4436" s="60"/>
      <c r="B4436" s="60"/>
      <c r="C4436" s="60"/>
      <c r="D4436" s="60"/>
      <c r="H4436" s="61"/>
      <c r="I4436" s="61"/>
      <c r="J4436" s="61"/>
      <c r="K4436" s="61"/>
      <c r="L4436" s="61"/>
      <c r="M4436" s="61"/>
      <c r="N4436" s="61"/>
      <c r="O4436" s="61"/>
      <c r="P4436" s="61"/>
      <c r="Q4436" s="61"/>
      <c r="R4436" s="61"/>
      <c r="S4436" s="61"/>
      <c r="T4436" s="61"/>
      <c r="U4436" s="61"/>
      <c r="V4436" s="61"/>
      <c r="W4436" s="61"/>
      <c r="X4436" s="61"/>
      <c r="Y4436" s="61"/>
      <c r="Z4436" s="61"/>
      <c r="AA4436" s="61"/>
      <c r="AB4436" s="61"/>
      <c r="AC4436" s="61"/>
      <c r="AD4436" s="61"/>
      <c r="AE4436" s="61"/>
      <c r="AF4436" s="61"/>
      <c r="AG4436" s="61"/>
      <c r="AH4436" s="61"/>
      <c r="AI4436" s="61"/>
      <c r="AJ4436" s="61"/>
      <c r="AK4436" s="61"/>
      <c r="AL4436" s="61"/>
      <c r="AM4436" s="61"/>
      <c r="AN4436" s="61"/>
      <c r="AO4436" s="61"/>
      <c r="AP4436" s="62"/>
      <c r="AQ4436" s="61"/>
      <c r="AR4436" s="61"/>
      <c r="AS4436" s="61"/>
      <c r="AT4436" s="61"/>
      <c r="AU4436" s="61"/>
      <c r="AV4436" s="61"/>
      <c r="AW4436" s="60"/>
    </row>
    <row r="4437" s="59" customFormat="1" customHeight="1" spans="1:49">
      <c r="A4437" s="60"/>
      <c r="B4437" s="60"/>
      <c r="C4437" s="60"/>
      <c r="D4437" s="60"/>
      <c r="H4437" s="61"/>
      <c r="I4437" s="61"/>
      <c r="J4437" s="61"/>
      <c r="K4437" s="61"/>
      <c r="L4437" s="61"/>
      <c r="M4437" s="61"/>
      <c r="N4437" s="61"/>
      <c r="O4437" s="61"/>
      <c r="P4437" s="61"/>
      <c r="Q4437" s="61"/>
      <c r="R4437" s="61"/>
      <c r="S4437" s="61"/>
      <c r="T4437" s="61"/>
      <c r="U4437" s="61"/>
      <c r="V4437" s="61"/>
      <c r="W4437" s="61"/>
      <c r="X4437" s="61"/>
      <c r="Y4437" s="61"/>
      <c r="Z4437" s="61"/>
      <c r="AA4437" s="61"/>
      <c r="AB4437" s="61"/>
      <c r="AC4437" s="61"/>
      <c r="AD4437" s="61"/>
      <c r="AE4437" s="61"/>
      <c r="AF4437" s="61"/>
      <c r="AG4437" s="61"/>
      <c r="AH4437" s="61"/>
      <c r="AI4437" s="61"/>
      <c r="AJ4437" s="61"/>
      <c r="AK4437" s="61"/>
      <c r="AL4437" s="61"/>
      <c r="AM4437" s="61"/>
      <c r="AN4437" s="61"/>
      <c r="AO4437" s="61"/>
      <c r="AP4437" s="62"/>
      <c r="AQ4437" s="61"/>
      <c r="AR4437" s="61"/>
      <c r="AS4437" s="61"/>
      <c r="AT4437" s="61"/>
      <c r="AU4437" s="61"/>
      <c r="AV4437" s="61"/>
      <c r="AW4437" s="60"/>
    </row>
    <row r="4438" s="59" customFormat="1" customHeight="1" spans="1:49">
      <c r="A4438" s="60"/>
      <c r="B4438" s="60"/>
      <c r="C4438" s="60"/>
      <c r="D4438" s="60"/>
      <c r="H4438" s="61"/>
      <c r="I4438" s="61"/>
      <c r="J4438" s="61"/>
      <c r="K4438" s="61"/>
      <c r="L4438" s="61"/>
      <c r="M4438" s="61"/>
      <c r="N4438" s="61"/>
      <c r="O4438" s="61"/>
      <c r="P4438" s="61"/>
      <c r="Q4438" s="61"/>
      <c r="R4438" s="61"/>
      <c r="S4438" s="61"/>
      <c r="T4438" s="61"/>
      <c r="U4438" s="61"/>
      <c r="V4438" s="61"/>
      <c r="W4438" s="61"/>
      <c r="X4438" s="61"/>
      <c r="Y4438" s="61"/>
      <c r="Z4438" s="61"/>
      <c r="AA4438" s="61"/>
      <c r="AB4438" s="61"/>
      <c r="AC4438" s="61"/>
      <c r="AD4438" s="61"/>
      <c r="AE4438" s="61"/>
      <c r="AF4438" s="61"/>
      <c r="AG4438" s="61"/>
      <c r="AH4438" s="61"/>
      <c r="AI4438" s="61"/>
      <c r="AJ4438" s="61"/>
      <c r="AK4438" s="61"/>
      <c r="AL4438" s="61"/>
      <c r="AM4438" s="61"/>
      <c r="AN4438" s="61"/>
      <c r="AO4438" s="61"/>
      <c r="AP4438" s="62"/>
      <c r="AQ4438" s="61"/>
      <c r="AR4438" s="61"/>
      <c r="AS4438" s="61"/>
      <c r="AT4438" s="61"/>
      <c r="AU4438" s="61"/>
      <c r="AV4438" s="61"/>
      <c r="AW4438" s="60"/>
    </row>
    <row r="4439" s="59" customFormat="1" customHeight="1" spans="1:49">
      <c r="A4439" s="60"/>
      <c r="B4439" s="60"/>
      <c r="C4439" s="60"/>
      <c r="D4439" s="60"/>
      <c r="H4439" s="61"/>
      <c r="I4439" s="61"/>
      <c r="J4439" s="61"/>
      <c r="K4439" s="61"/>
      <c r="L4439" s="61"/>
      <c r="M4439" s="61"/>
      <c r="N4439" s="61"/>
      <c r="O4439" s="61"/>
      <c r="P4439" s="61"/>
      <c r="Q4439" s="61"/>
      <c r="R4439" s="61"/>
      <c r="S4439" s="61"/>
      <c r="T4439" s="61"/>
      <c r="U4439" s="61"/>
      <c r="V4439" s="61"/>
      <c r="W4439" s="61"/>
      <c r="X4439" s="61"/>
      <c r="Y4439" s="61"/>
      <c r="Z4439" s="61"/>
      <c r="AA4439" s="61"/>
      <c r="AB4439" s="61"/>
      <c r="AC4439" s="61"/>
      <c r="AD4439" s="61"/>
      <c r="AE4439" s="61"/>
      <c r="AF4439" s="61"/>
      <c r="AG4439" s="61"/>
      <c r="AH4439" s="61"/>
      <c r="AI4439" s="61"/>
      <c r="AJ4439" s="61"/>
      <c r="AK4439" s="61"/>
      <c r="AL4439" s="61"/>
      <c r="AM4439" s="61"/>
      <c r="AN4439" s="61"/>
      <c r="AO4439" s="61"/>
      <c r="AP4439" s="62"/>
      <c r="AQ4439" s="61"/>
      <c r="AR4439" s="61"/>
      <c r="AS4439" s="61"/>
      <c r="AT4439" s="61"/>
      <c r="AU4439" s="61"/>
      <c r="AV4439" s="61"/>
      <c r="AW4439" s="60"/>
    </row>
    <row r="4440" s="59" customFormat="1" customHeight="1" spans="1:49">
      <c r="A4440" s="60"/>
      <c r="B4440" s="60"/>
      <c r="C4440" s="60"/>
      <c r="D4440" s="60"/>
      <c r="H4440" s="61"/>
      <c r="I4440" s="61"/>
      <c r="J4440" s="61"/>
      <c r="K4440" s="61"/>
      <c r="L4440" s="61"/>
      <c r="M4440" s="61"/>
      <c r="N4440" s="61"/>
      <c r="O4440" s="61"/>
      <c r="P4440" s="61"/>
      <c r="Q4440" s="61"/>
      <c r="R4440" s="61"/>
      <c r="S4440" s="61"/>
      <c r="T4440" s="61"/>
      <c r="U4440" s="61"/>
      <c r="V4440" s="61"/>
      <c r="W4440" s="61"/>
      <c r="X4440" s="61"/>
      <c r="Y4440" s="61"/>
      <c r="Z4440" s="61"/>
      <c r="AA4440" s="61"/>
      <c r="AB4440" s="61"/>
      <c r="AC4440" s="61"/>
      <c r="AD4440" s="61"/>
      <c r="AE4440" s="61"/>
      <c r="AF4440" s="61"/>
      <c r="AG4440" s="61"/>
      <c r="AH4440" s="61"/>
      <c r="AI4440" s="61"/>
      <c r="AJ4440" s="61"/>
      <c r="AK4440" s="61"/>
      <c r="AL4440" s="61"/>
      <c r="AM4440" s="61"/>
      <c r="AN4440" s="61"/>
      <c r="AO4440" s="61"/>
      <c r="AP4440" s="62"/>
      <c r="AQ4440" s="61"/>
      <c r="AR4440" s="61"/>
      <c r="AS4440" s="61"/>
      <c r="AT4440" s="61"/>
      <c r="AU4440" s="61"/>
      <c r="AV4440" s="61"/>
      <c r="AW4440" s="60"/>
    </row>
    <row r="4441" s="59" customFormat="1" customHeight="1" spans="1:49">
      <c r="A4441" s="60"/>
      <c r="B4441" s="60"/>
      <c r="C4441" s="60"/>
      <c r="D4441" s="60"/>
      <c r="H4441" s="61"/>
      <c r="I4441" s="61"/>
      <c r="J4441" s="61"/>
      <c r="K4441" s="61"/>
      <c r="L4441" s="61"/>
      <c r="M4441" s="61"/>
      <c r="N4441" s="61"/>
      <c r="O4441" s="61"/>
      <c r="P4441" s="61"/>
      <c r="Q4441" s="61"/>
      <c r="R4441" s="61"/>
      <c r="S4441" s="61"/>
      <c r="T4441" s="61"/>
      <c r="U4441" s="61"/>
      <c r="V4441" s="61"/>
      <c r="W4441" s="61"/>
      <c r="X4441" s="61"/>
      <c r="Y4441" s="61"/>
      <c r="Z4441" s="61"/>
      <c r="AA4441" s="61"/>
      <c r="AB4441" s="61"/>
      <c r="AC4441" s="61"/>
      <c r="AD4441" s="61"/>
      <c r="AE4441" s="61"/>
      <c r="AF4441" s="61"/>
      <c r="AG4441" s="61"/>
      <c r="AH4441" s="61"/>
      <c r="AI4441" s="61"/>
      <c r="AJ4441" s="61"/>
      <c r="AK4441" s="61"/>
      <c r="AL4441" s="61"/>
      <c r="AM4441" s="61"/>
      <c r="AN4441" s="61"/>
      <c r="AO4441" s="61"/>
      <c r="AP4441" s="62"/>
      <c r="AQ4441" s="61"/>
      <c r="AR4441" s="61"/>
      <c r="AS4441" s="61"/>
      <c r="AT4441" s="61"/>
      <c r="AU4441" s="61"/>
      <c r="AV4441" s="61"/>
      <c r="AW4441" s="60"/>
    </row>
    <row r="4442" s="59" customFormat="1" customHeight="1" spans="1:49">
      <c r="A4442" s="60"/>
      <c r="B4442" s="60"/>
      <c r="C4442" s="60"/>
      <c r="D4442" s="60"/>
      <c r="H4442" s="61"/>
      <c r="I4442" s="61"/>
      <c r="J4442" s="61"/>
      <c r="K4442" s="61"/>
      <c r="L4442" s="61"/>
      <c r="M4442" s="61"/>
      <c r="N4442" s="61"/>
      <c r="O4442" s="61"/>
      <c r="P4442" s="61"/>
      <c r="Q4442" s="61"/>
      <c r="R4442" s="61"/>
      <c r="S4442" s="61"/>
      <c r="T4442" s="61"/>
      <c r="U4442" s="61"/>
      <c r="V4442" s="61"/>
      <c r="W4442" s="61"/>
      <c r="X4442" s="61"/>
      <c r="Y4442" s="61"/>
      <c r="Z4442" s="61"/>
      <c r="AA4442" s="61"/>
      <c r="AB4442" s="61"/>
      <c r="AC4442" s="61"/>
      <c r="AD4442" s="61"/>
      <c r="AE4442" s="61"/>
      <c r="AF4442" s="61"/>
      <c r="AG4442" s="61"/>
      <c r="AH4442" s="61"/>
      <c r="AI4442" s="61"/>
      <c r="AJ4442" s="61"/>
      <c r="AK4442" s="61"/>
      <c r="AL4442" s="61"/>
      <c r="AM4442" s="61"/>
      <c r="AN4442" s="61"/>
      <c r="AO4442" s="61"/>
      <c r="AP4442" s="62"/>
      <c r="AQ4442" s="61"/>
      <c r="AR4442" s="61"/>
      <c r="AS4442" s="61"/>
      <c r="AT4442" s="61"/>
      <c r="AU4442" s="61"/>
      <c r="AV4442" s="61"/>
      <c r="AW4442" s="60"/>
    </row>
    <row r="4443" s="59" customFormat="1" customHeight="1" spans="1:49">
      <c r="A4443" s="60"/>
      <c r="B4443" s="60"/>
      <c r="C4443" s="60"/>
      <c r="D4443" s="60"/>
      <c r="H4443" s="61"/>
      <c r="I4443" s="61"/>
      <c r="J4443" s="61"/>
      <c r="K4443" s="61"/>
      <c r="L4443" s="61"/>
      <c r="M4443" s="61"/>
      <c r="N4443" s="61"/>
      <c r="O4443" s="61"/>
      <c r="P4443" s="61"/>
      <c r="Q4443" s="61"/>
      <c r="R4443" s="61"/>
      <c r="S4443" s="61"/>
      <c r="T4443" s="61"/>
      <c r="U4443" s="61"/>
      <c r="V4443" s="61"/>
      <c r="W4443" s="61"/>
      <c r="X4443" s="61"/>
      <c r="Y4443" s="61"/>
      <c r="Z4443" s="61"/>
      <c r="AA4443" s="61"/>
      <c r="AB4443" s="61"/>
      <c r="AC4443" s="61"/>
      <c r="AD4443" s="61"/>
      <c r="AE4443" s="61"/>
      <c r="AF4443" s="61"/>
      <c r="AG4443" s="61"/>
      <c r="AH4443" s="61"/>
      <c r="AI4443" s="61"/>
      <c r="AJ4443" s="61"/>
      <c r="AK4443" s="61"/>
      <c r="AL4443" s="61"/>
      <c r="AM4443" s="61"/>
      <c r="AN4443" s="61"/>
      <c r="AO4443" s="61"/>
      <c r="AP4443" s="62"/>
      <c r="AQ4443" s="61"/>
      <c r="AR4443" s="61"/>
      <c r="AS4443" s="61"/>
      <c r="AT4443" s="61"/>
      <c r="AU4443" s="61"/>
      <c r="AV4443" s="61"/>
      <c r="AW4443" s="60"/>
    </row>
    <row r="4444" s="59" customFormat="1" customHeight="1" spans="1:49">
      <c r="A4444" s="60"/>
      <c r="B4444" s="60"/>
      <c r="C4444" s="60"/>
      <c r="D4444" s="60"/>
      <c r="H4444" s="61"/>
      <c r="I4444" s="61"/>
      <c r="J4444" s="61"/>
      <c r="K4444" s="61"/>
      <c r="L4444" s="61"/>
      <c r="M4444" s="61"/>
      <c r="N4444" s="61"/>
      <c r="O4444" s="61"/>
      <c r="P4444" s="61"/>
      <c r="Q4444" s="61"/>
      <c r="R4444" s="61"/>
      <c r="S4444" s="61"/>
      <c r="T4444" s="61"/>
      <c r="U4444" s="61"/>
      <c r="V4444" s="61"/>
      <c r="W4444" s="61"/>
      <c r="X4444" s="61"/>
      <c r="Y4444" s="61"/>
      <c r="Z4444" s="61"/>
      <c r="AA4444" s="61"/>
      <c r="AB4444" s="61"/>
      <c r="AC4444" s="61"/>
      <c r="AD4444" s="61"/>
      <c r="AE4444" s="61"/>
      <c r="AF4444" s="61"/>
      <c r="AG4444" s="61"/>
      <c r="AH4444" s="61"/>
      <c r="AI4444" s="61"/>
      <c r="AJ4444" s="61"/>
      <c r="AK4444" s="61"/>
      <c r="AL4444" s="61"/>
      <c r="AM4444" s="61"/>
      <c r="AN4444" s="61"/>
      <c r="AO4444" s="61"/>
      <c r="AP4444" s="62"/>
      <c r="AQ4444" s="61"/>
      <c r="AR4444" s="61"/>
      <c r="AS4444" s="61"/>
      <c r="AT4444" s="61"/>
      <c r="AU4444" s="61"/>
      <c r="AV4444" s="61"/>
      <c r="AW4444" s="60"/>
    </row>
    <row r="4445" s="59" customFormat="1" customHeight="1" spans="1:49">
      <c r="A4445" s="60"/>
      <c r="B4445" s="60"/>
      <c r="C4445" s="60"/>
      <c r="D4445" s="60"/>
      <c r="H4445" s="61"/>
      <c r="I4445" s="61"/>
      <c r="J4445" s="61"/>
      <c r="K4445" s="61"/>
      <c r="L4445" s="61"/>
      <c r="M4445" s="61"/>
      <c r="N4445" s="61"/>
      <c r="O4445" s="61"/>
      <c r="P4445" s="61"/>
      <c r="Q4445" s="61"/>
      <c r="R4445" s="61"/>
      <c r="S4445" s="61"/>
      <c r="T4445" s="61"/>
      <c r="U4445" s="61"/>
      <c r="V4445" s="61"/>
      <c r="W4445" s="61"/>
      <c r="X4445" s="61"/>
      <c r="Y4445" s="61"/>
      <c r="Z4445" s="61"/>
      <c r="AA4445" s="61"/>
      <c r="AB4445" s="61"/>
      <c r="AC4445" s="61"/>
      <c r="AD4445" s="61"/>
      <c r="AE4445" s="61"/>
      <c r="AF4445" s="61"/>
      <c r="AG4445" s="61"/>
      <c r="AH4445" s="61"/>
      <c r="AI4445" s="61"/>
      <c r="AJ4445" s="61"/>
      <c r="AK4445" s="61"/>
      <c r="AL4445" s="61"/>
      <c r="AM4445" s="61"/>
      <c r="AN4445" s="61"/>
      <c r="AO4445" s="61"/>
      <c r="AP4445" s="62"/>
      <c r="AQ4445" s="61"/>
      <c r="AR4445" s="61"/>
      <c r="AS4445" s="61"/>
      <c r="AT4445" s="61"/>
      <c r="AU4445" s="61"/>
      <c r="AV4445" s="61"/>
      <c r="AW4445" s="60"/>
    </row>
    <row r="4446" s="59" customFormat="1" customHeight="1" spans="1:49">
      <c r="A4446" s="60"/>
      <c r="B4446" s="60"/>
      <c r="C4446" s="60"/>
      <c r="D4446" s="60"/>
      <c r="H4446" s="61"/>
      <c r="I4446" s="61"/>
      <c r="J4446" s="61"/>
      <c r="K4446" s="61"/>
      <c r="L4446" s="61"/>
      <c r="M4446" s="61"/>
      <c r="N4446" s="61"/>
      <c r="O4446" s="61"/>
      <c r="P4446" s="61"/>
      <c r="Q4446" s="61"/>
      <c r="R4446" s="61"/>
      <c r="S4446" s="61"/>
      <c r="T4446" s="61"/>
      <c r="U4446" s="61"/>
      <c r="V4446" s="61"/>
      <c r="W4446" s="61"/>
      <c r="X4446" s="61"/>
      <c r="Y4446" s="61"/>
      <c r="Z4446" s="61"/>
      <c r="AA4446" s="61"/>
      <c r="AB4446" s="61"/>
      <c r="AC4446" s="61"/>
      <c r="AD4446" s="61"/>
      <c r="AE4446" s="61"/>
      <c r="AF4446" s="61"/>
      <c r="AG4446" s="61"/>
      <c r="AH4446" s="61"/>
      <c r="AI4446" s="61"/>
      <c r="AJ4446" s="61"/>
      <c r="AK4446" s="61"/>
      <c r="AL4446" s="61"/>
      <c r="AM4446" s="61"/>
      <c r="AN4446" s="61"/>
      <c r="AO4446" s="61"/>
      <c r="AP4446" s="62"/>
      <c r="AQ4446" s="61"/>
      <c r="AR4446" s="61"/>
      <c r="AS4446" s="61"/>
      <c r="AT4446" s="61"/>
      <c r="AU4446" s="61"/>
      <c r="AV4446" s="61"/>
      <c r="AW4446" s="60"/>
    </row>
    <row r="4447" s="59" customFormat="1" customHeight="1" spans="1:49">
      <c r="A4447" s="60"/>
      <c r="B4447" s="60"/>
      <c r="C4447" s="60"/>
      <c r="D4447" s="60"/>
      <c r="H4447" s="61"/>
      <c r="I4447" s="61"/>
      <c r="J4447" s="61"/>
      <c r="K4447" s="61"/>
      <c r="L4447" s="61"/>
      <c r="M4447" s="61"/>
      <c r="N4447" s="61"/>
      <c r="O4447" s="61"/>
      <c r="P4447" s="61"/>
      <c r="Q4447" s="61"/>
      <c r="R4447" s="61"/>
      <c r="S4447" s="61"/>
      <c r="T4447" s="61"/>
      <c r="U4447" s="61"/>
      <c r="V4447" s="61"/>
      <c r="W4447" s="61"/>
      <c r="X4447" s="61"/>
      <c r="Y4447" s="61"/>
      <c r="Z4447" s="61"/>
      <c r="AA4447" s="61"/>
      <c r="AB4447" s="61"/>
      <c r="AC4447" s="61"/>
      <c r="AD4447" s="61"/>
      <c r="AE4447" s="61"/>
      <c r="AF4447" s="61"/>
      <c r="AG4447" s="61"/>
      <c r="AH4447" s="61"/>
      <c r="AI4447" s="61"/>
      <c r="AJ4447" s="61"/>
      <c r="AK4447" s="61"/>
      <c r="AL4447" s="61"/>
      <c r="AM4447" s="61"/>
      <c r="AN4447" s="61"/>
      <c r="AO4447" s="61"/>
      <c r="AP4447" s="62"/>
      <c r="AQ4447" s="61"/>
      <c r="AR4447" s="61"/>
      <c r="AS4447" s="61"/>
      <c r="AT4447" s="61"/>
      <c r="AU4447" s="61"/>
      <c r="AV4447" s="61"/>
      <c r="AW4447" s="60"/>
    </row>
    <row r="4448" s="59" customFormat="1" customHeight="1" spans="1:49">
      <c r="A4448" s="60"/>
      <c r="B4448" s="60"/>
      <c r="C4448" s="60"/>
      <c r="D4448" s="60"/>
      <c r="H4448" s="61"/>
      <c r="I4448" s="61"/>
      <c r="J4448" s="61"/>
      <c r="K4448" s="61"/>
      <c r="L4448" s="61"/>
      <c r="M4448" s="61"/>
      <c r="N4448" s="61"/>
      <c r="O4448" s="61"/>
      <c r="P4448" s="61"/>
      <c r="Q4448" s="61"/>
      <c r="R4448" s="61"/>
      <c r="S4448" s="61"/>
      <c r="T4448" s="61"/>
      <c r="U4448" s="61"/>
      <c r="V4448" s="61"/>
      <c r="W4448" s="61"/>
      <c r="X4448" s="61"/>
      <c r="Y4448" s="61"/>
      <c r="Z4448" s="61"/>
      <c r="AA4448" s="61"/>
      <c r="AB4448" s="61"/>
      <c r="AC4448" s="61"/>
      <c r="AD4448" s="61"/>
      <c r="AE4448" s="61"/>
      <c r="AF4448" s="61"/>
      <c r="AG4448" s="61"/>
      <c r="AH4448" s="61"/>
      <c r="AI4448" s="61"/>
      <c r="AJ4448" s="61"/>
      <c r="AK4448" s="61"/>
      <c r="AL4448" s="61"/>
      <c r="AM4448" s="61"/>
      <c r="AN4448" s="61"/>
      <c r="AO4448" s="61"/>
      <c r="AP4448" s="62"/>
      <c r="AQ4448" s="61"/>
      <c r="AR4448" s="61"/>
      <c r="AS4448" s="61"/>
      <c r="AT4448" s="61"/>
      <c r="AU4448" s="61"/>
      <c r="AV4448" s="61"/>
      <c r="AW4448" s="60"/>
    </row>
    <row r="4449" s="59" customFormat="1" customHeight="1" spans="1:49">
      <c r="A4449" s="60"/>
      <c r="B4449" s="60"/>
      <c r="C4449" s="60"/>
      <c r="D4449" s="60"/>
      <c r="H4449" s="61"/>
      <c r="I4449" s="61"/>
      <c r="J4449" s="61"/>
      <c r="K4449" s="61"/>
      <c r="L4449" s="61"/>
      <c r="M4449" s="61"/>
      <c r="N4449" s="61"/>
      <c r="O4449" s="61"/>
      <c r="P4449" s="61"/>
      <c r="Q4449" s="61"/>
      <c r="R4449" s="61"/>
      <c r="S4449" s="61"/>
      <c r="T4449" s="61"/>
      <c r="U4449" s="61"/>
      <c r="V4449" s="61"/>
      <c r="W4449" s="61"/>
      <c r="X4449" s="61"/>
      <c r="Y4449" s="61"/>
      <c r="Z4449" s="61"/>
      <c r="AA4449" s="61"/>
      <c r="AB4449" s="61"/>
      <c r="AC4449" s="61"/>
      <c r="AD4449" s="61"/>
      <c r="AE4449" s="61"/>
      <c r="AF4449" s="61"/>
      <c r="AG4449" s="61"/>
      <c r="AH4449" s="61"/>
      <c r="AI4449" s="61"/>
      <c r="AJ4449" s="61"/>
      <c r="AK4449" s="61"/>
      <c r="AL4449" s="61"/>
      <c r="AM4449" s="61"/>
      <c r="AN4449" s="61"/>
      <c r="AO4449" s="61"/>
      <c r="AP4449" s="62"/>
      <c r="AQ4449" s="61"/>
      <c r="AR4449" s="61"/>
      <c r="AS4449" s="61"/>
      <c r="AT4449" s="61"/>
      <c r="AU4449" s="61"/>
      <c r="AV4449" s="61"/>
      <c r="AW4449" s="60"/>
    </row>
    <row r="4450" s="59" customFormat="1" customHeight="1" spans="1:49">
      <c r="A4450" s="60"/>
      <c r="B4450" s="60"/>
      <c r="C4450" s="60"/>
      <c r="D4450" s="60"/>
      <c r="H4450" s="61"/>
      <c r="I4450" s="61"/>
      <c r="J4450" s="61"/>
      <c r="K4450" s="61"/>
      <c r="L4450" s="61"/>
      <c r="M4450" s="61"/>
      <c r="N4450" s="61"/>
      <c r="O4450" s="61"/>
      <c r="P4450" s="61"/>
      <c r="Q4450" s="61"/>
      <c r="R4450" s="61"/>
      <c r="S4450" s="61"/>
      <c r="T4450" s="61"/>
      <c r="U4450" s="61"/>
      <c r="V4450" s="61"/>
      <c r="W4450" s="61"/>
      <c r="X4450" s="61"/>
      <c r="Y4450" s="61"/>
      <c r="Z4450" s="61"/>
      <c r="AA4450" s="61"/>
      <c r="AB4450" s="61"/>
      <c r="AC4450" s="61"/>
      <c r="AD4450" s="61"/>
      <c r="AE4450" s="61"/>
      <c r="AF4450" s="61"/>
      <c r="AG4450" s="61"/>
      <c r="AH4450" s="61"/>
      <c r="AI4450" s="61"/>
      <c r="AJ4450" s="61"/>
      <c r="AK4450" s="61"/>
      <c r="AL4450" s="61"/>
      <c r="AM4450" s="61"/>
      <c r="AN4450" s="61"/>
      <c r="AO4450" s="61"/>
      <c r="AP4450" s="62"/>
      <c r="AQ4450" s="61"/>
      <c r="AR4450" s="61"/>
      <c r="AS4450" s="61"/>
      <c r="AT4450" s="61"/>
      <c r="AU4450" s="61"/>
      <c r="AV4450" s="61"/>
      <c r="AW4450" s="60"/>
    </row>
    <row r="4451" s="59" customFormat="1" customHeight="1" spans="1:49">
      <c r="A4451" s="60"/>
      <c r="B4451" s="60"/>
      <c r="C4451" s="60"/>
      <c r="D4451" s="60"/>
      <c r="H4451" s="61"/>
      <c r="I4451" s="61"/>
      <c r="J4451" s="61"/>
      <c r="K4451" s="61"/>
      <c r="L4451" s="61"/>
      <c r="M4451" s="61"/>
      <c r="N4451" s="61"/>
      <c r="O4451" s="61"/>
      <c r="P4451" s="61"/>
      <c r="Q4451" s="61"/>
      <c r="R4451" s="61"/>
      <c r="S4451" s="61"/>
      <c r="T4451" s="61"/>
      <c r="U4451" s="61"/>
      <c r="V4451" s="61"/>
      <c r="W4451" s="61"/>
      <c r="X4451" s="61"/>
      <c r="Y4451" s="61"/>
      <c r="Z4451" s="61"/>
      <c r="AA4451" s="61"/>
      <c r="AB4451" s="61"/>
      <c r="AC4451" s="61"/>
      <c r="AD4451" s="61"/>
      <c r="AE4451" s="61"/>
      <c r="AF4451" s="61"/>
      <c r="AG4451" s="61"/>
      <c r="AH4451" s="61"/>
      <c r="AI4451" s="61"/>
      <c r="AJ4451" s="61"/>
      <c r="AK4451" s="61"/>
      <c r="AL4451" s="61"/>
      <c r="AM4451" s="61"/>
      <c r="AN4451" s="61"/>
      <c r="AO4451" s="61"/>
      <c r="AP4451" s="62"/>
      <c r="AQ4451" s="61"/>
      <c r="AR4451" s="61"/>
      <c r="AS4451" s="61"/>
      <c r="AT4451" s="61"/>
      <c r="AU4451" s="61"/>
      <c r="AV4451" s="61"/>
      <c r="AW4451" s="60"/>
    </row>
    <row r="4452" s="59" customFormat="1" customHeight="1" spans="1:49">
      <c r="A4452" s="60"/>
      <c r="B4452" s="60"/>
      <c r="C4452" s="60"/>
      <c r="D4452" s="60"/>
      <c r="H4452" s="61"/>
      <c r="I4452" s="61"/>
      <c r="J4452" s="61"/>
      <c r="K4452" s="61"/>
      <c r="L4452" s="61"/>
      <c r="M4452" s="61"/>
      <c r="N4452" s="61"/>
      <c r="O4452" s="61"/>
      <c r="P4452" s="61"/>
      <c r="Q4452" s="61"/>
      <c r="R4452" s="61"/>
      <c r="S4452" s="61"/>
      <c r="T4452" s="61"/>
      <c r="U4452" s="61"/>
      <c r="V4452" s="61"/>
      <c r="W4452" s="61"/>
      <c r="X4452" s="61"/>
      <c r="Y4452" s="61"/>
      <c r="Z4452" s="61"/>
      <c r="AA4452" s="61"/>
      <c r="AB4452" s="61"/>
      <c r="AC4452" s="61"/>
      <c r="AD4452" s="61"/>
      <c r="AE4452" s="61"/>
      <c r="AF4452" s="61"/>
      <c r="AG4452" s="61"/>
      <c r="AH4452" s="61"/>
      <c r="AI4452" s="61"/>
      <c r="AJ4452" s="61"/>
      <c r="AK4452" s="61"/>
      <c r="AL4452" s="61"/>
      <c r="AM4452" s="61"/>
      <c r="AN4452" s="61"/>
      <c r="AO4452" s="61"/>
      <c r="AP4452" s="62"/>
      <c r="AQ4452" s="61"/>
      <c r="AR4452" s="61"/>
      <c r="AS4452" s="61"/>
      <c r="AT4452" s="61"/>
      <c r="AU4452" s="61"/>
      <c r="AV4452" s="61"/>
      <c r="AW4452" s="60"/>
    </row>
    <row r="4453" s="59" customFormat="1" customHeight="1" spans="1:49">
      <c r="A4453" s="60"/>
      <c r="B4453" s="60"/>
      <c r="C4453" s="60"/>
      <c r="D4453" s="60"/>
      <c r="H4453" s="61"/>
      <c r="I4453" s="61"/>
      <c r="J4453" s="61"/>
      <c r="K4453" s="61"/>
      <c r="L4453" s="61"/>
      <c r="M4453" s="61"/>
      <c r="N4453" s="61"/>
      <c r="O4453" s="61"/>
      <c r="P4453" s="61"/>
      <c r="Q4453" s="61"/>
      <c r="R4453" s="61"/>
      <c r="S4453" s="61"/>
      <c r="T4453" s="61"/>
      <c r="U4453" s="61"/>
      <c r="V4453" s="61"/>
      <c r="W4453" s="61"/>
      <c r="X4453" s="61"/>
      <c r="Y4453" s="61"/>
      <c r="Z4453" s="61"/>
      <c r="AA4453" s="61"/>
      <c r="AB4453" s="61"/>
      <c r="AC4453" s="61"/>
      <c r="AD4453" s="61"/>
      <c r="AE4453" s="61"/>
      <c r="AF4453" s="61"/>
      <c r="AG4453" s="61"/>
      <c r="AH4453" s="61"/>
      <c r="AI4453" s="61"/>
      <c r="AJ4453" s="61"/>
      <c r="AK4453" s="61"/>
      <c r="AL4453" s="61"/>
      <c r="AM4453" s="61"/>
      <c r="AN4453" s="61"/>
      <c r="AO4453" s="61"/>
      <c r="AP4453" s="62"/>
      <c r="AQ4453" s="61"/>
      <c r="AR4453" s="61"/>
      <c r="AS4453" s="61"/>
      <c r="AT4453" s="61"/>
      <c r="AU4453" s="61"/>
      <c r="AV4453" s="61"/>
      <c r="AW4453" s="60"/>
    </row>
    <row r="4454" s="59" customFormat="1" customHeight="1" spans="1:49">
      <c r="A4454" s="60"/>
      <c r="B4454" s="60"/>
      <c r="C4454" s="60"/>
      <c r="D4454" s="60"/>
      <c r="H4454" s="61"/>
      <c r="I4454" s="61"/>
      <c r="J4454" s="61"/>
      <c r="K4454" s="61"/>
      <c r="L4454" s="61"/>
      <c r="M4454" s="61"/>
      <c r="N4454" s="61"/>
      <c r="O4454" s="61"/>
      <c r="P4454" s="61"/>
      <c r="Q4454" s="61"/>
      <c r="R4454" s="61"/>
      <c r="S4454" s="61"/>
      <c r="T4454" s="61"/>
      <c r="U4454" s="61"/>
      <c r="V4454" s="61"/>
      <c r="W4454" s="61"/>
      <c r="X4454" s="61"/>
      <c r="Y4454" s="61"/>
      <c r="Z4454" s="61"/>
      <c r="AA4454" s="61"/>
      <c r="AB4454" s="61"/>
      <c r="AC4454" s="61"/>
      <c r="AD4454" s="61"/>
      <c r="AE4454" s="61"/>
      <c r="AF4454" s="61"/>
      <c r="AG4454" s="61"/>
      <c r="AH4454" s="61"/>
      <c r="AI4454" s="61"/>
      <c r="AJ4454" s="61"/>
      <c r="AK4454" s="61"/>
      <c r="AL4454" s="61"/>
      <c r="AM4454" s="61"/>
      <c r="AN4454" s="61"/>
      <c r="AO4454" s="61"/>
      <c r="AP4454" s="62"/>
      <c r="AQ4454" s="61"/>
      <c r="AR4454" s="61"/>
      <c r="AS4454" s="61"/>
      <c r="AT4454" s="61"/>
      <c r="AU4454" s="61"/>
      <c r="AV4454" s="61"/>
      <c r="AW4454" s="60"/>
    </row>
    <row r="4455" s="59" customFormat="1" customHeight="1" spans="1:49">
      <c r="A4455" s="60"/>
      <c r="B4455" s="60"/>
      <c r="C4455" s="60"/>
      <c r="D4455" s="60"/>
      <c r="H4455" s="61"/>
      <c r="I4455" s="61"/>
      <c r="J4455" s="61"/>
      <c r="K4455" s="61"/>
      <c r="L4455" s="61"/>
      <c r="M4455" s="61"/>
      <c r="N4455" s="61"/>
      <c r="O4455" s="61"/>
      <c r="P4455" s="61"/>
      <c r="Q4455" s="61"/>
      <c r="R4455" s="61"/>
      <c r="S4455" s="61"/>
      <c r="T4455" s="61"/>
      <c r="U4455" s="61"/>
      <c r="V4455" s="61"/>
      <c r="W4455" s="61"/>
      <c r="X4455" s="61"/>
      <c r="Y4455" s="61"/>
      <c r="Z4455" s="61"/>
      <c r="AA4455" s="61"/>
      <c r="AB4455" s="61"/>
      <c r="AC4455" s="61"/>
      <c r="AD4455" s="61"/>
      <c r="AE4455" s="61"/>
      <c r="AF4455" s="61"/>
      <c r="AG4455" s="61"/>
      <c r="AH4455" s="61"/>
      <c r="AI4455" s="61"/>
      <c r="AJ4455" s="61"/>
      <c r="AK4455" s="61"/>
      <c r="AL4455" s="61"/>
      <c r="AM4455" s="61"/>
      <c r="AN4455" s="61"/>
      <c r="AO4455" s="61"/>
      <c r="AP4455" s="62"/>
      <c r="AQ4455" s="61"/>
      <c r="AR4455" s="61"/>
      <c r="AS4455" s="61"/>
      <c r="AT4455" s="61"/>
      <c r="AU4455" s="61"/>
      <c r="AV4455" s="61"/>
      <c r="AW4455" s="60"/>
    </row>
    <row r="4456" s="59" customFormat="1" customHeight="1" spans="1:49">
      <c r="A4456" s="60"/>
      <c r="B4456" s="60"/>
      <c r="C4456" s="60"/>
      <c r="D4456" s="60"/>
      <c r="H4456" s="61"/>
      <c r="I4456" s="61"/>
      <c r="J4456" s="61"/>
      <c r="K4456" s="61"/>
      <c r="L4456" s="61"/>
      <c r="M4456" s="61"/>
      <c r="N4456" s="61"/>
      <c r="O4456" s="61"/>
      <c r="P4456" s="61"/>
      <c r="Q4456" s="61"/>
      <c r="R4456" s="61"/>
      <c r="S4456" s="61"/>
      <c r="T4456" s="61"/>
      <c r="U4456" s="61"/>
      <c r="V4456" s="61"/>
      <c r="W4456" s="61"/>
      <c r="X4456" s="61"/>
      <c r="Y4456" s="61"/>
      <c r="Z4456" s="61"/>
      <c r="AA4456" s="61"/>
      <c r="AB4456" s="61"/>
      <c r="AC4456" s="61"/>
      <c r="AD4456" s="61"/>
      <c r="AE4456" s="61"/>
      <c r="AF4456" s="61"/>
      <c r="AG4456" s="61"/>
      <c r="AH4456" s="61"/>
      <c r="AI4456" s="61"/>
      <c r="AJ4456" s="61"/>
      <c r="AK4456" s="61"/>
      <c r="AL4456" s="61"/>
      <c r="AM4456" s="61"/>
      <c r="AN4456" s="61"/>
      <c r="AO4456" s="61"/>
      <c r="AP4456" s="62"/>
      <c r="AQ4456" s="61"/>
      <c r="AR4456" s="61"/>
      <c r="AS4456" s="61"/>
      <c r="AT4456" s="61"/>
      <c r="AU4456" s="61"/>
      <c r="AV4456" s="61"/>
      <c r="AW4456" s="60"/>
    </row>
    <row r="4457" s="59" customFormat="1" customHeight="1" spans="1:49">
      <c r="A4457" s="60"/>
      <c r="B4457" s="60"/>
      <c r="C4457" s="60"/>
      <c r="D4457" s="60"/>
      <c r="H4457" s="61"/>
      <c r="I4457" s="61"/>
      <c r="J4457" s="61"/>
      <c r="K4457" s="61"/>
      <c r="L4457" s="61"/>
      <c r="M4457" s="61"/>
      <c r="N4457" s="61"/>
      <c r="O4457" s="61"/>
      <c r="P4457" s="61"/>
      <c r="Q4457" s="61"/>
      <c r="R4457" s="61"/>
      <c r="S4457" s="61"/>
      <c r="T4457" s="61"/>
      <c r="U4457" s="61"/>
      <c r="V4457" s="61"/>
      <c r="W4457" s="61"/>
      <c r="X4457" s="61"/>
      <c r="Y4457" s="61"/>
      <c r="Z4457" s="61"/>
      <c r="AA4457" s="61"/>
      <c r="AB4457" s="61"/>
      <c r="AC4457" s="61"/>
      <c r="AD4457" s="61"/>
      <c r="AE4457" s="61"/>
      <c r="AF4457" s="61"/>
      <c r="AG4457" s="61"/>
      <c r="AH4457" s="61"/>
      <c r="AI4457" s="61"/>
      <c r="AJ4457" s="61"/>
      <c r="AK4457" s="61"/>
      <c r="AL4457" s="61"/>
      <c r="AM4457" s="61"/>
      <c r="AN4457" s="61"/>
      <c r="AO4457" s="61"/>
      <c r="AP4457" s="62"/>
      <c r="AQ4457" s="61"/>
      <c r="AR4457" s="61"/>
      <c r="AS4457" s="61"/>
      <c r="AT4457" s="61"/>
      <c r="AU4457" s="61"/>
      <c r="AV4457" s="61"/>
      <c r="AW4457" s="60"/>
    </row>
    <row r="4458" s="59" customFormat="1" customHeight="1" spans="1:49">
      <c r="A4458" s="60"/>
      <c r="B4458" s="60"/>
      <c r="C4458" s="60"/>
      <c r="D4458" s="60"/>
      <c r="H4458" s="61"/>
      <c r="I4458" s="61"/>
      <c r="J4458" s="61"/>
      <c r="K4458" s="61"/>
      <c r="L4458" s="61"/>
      <c r="M4458" s="61"/>
      <c r="N4458" s="61"/>
      <c r="O4458" s="61"/>
      <c r="P4458" s="61"/>
      <c r="Q4458" s="61"/>
      <c r="R4458" s="61"/>
      <c r="S4458" s="61"/>
      <c r="T4458" s="61"/>
      <c r="U4458" s="61"/>
      <c r="V4458" s="61"/>
      <c r="W4458" s="61"/>
      <c r="X4458" s="61"/>
      <c r="Y4458" s="61"/>
      <c r="Z4458" s="61"/>
      <c r="AA4458" s="61"/>
      <c r="AB4458" s="61"/>
      <c r="AC4458" s="61"/>
      <c r="AD4458" s="61"/>
      <c r="AE4458" s="61"/>
      <c r="AF4458" s="61"/>
      <c r="AG4458" s="61"/>
      <c r="AH4458" s="61"/>
      <c r="AI4458" s="61"/>
      <c r="AJ4458" s="61"/>
      <c r="AK4458" s="61"/>
      <c r="AL4458" s="61"/>
      <c r="AM4458" s="61"/>
      <c r="AN4458" s="61"/>
      <c r="AO4458" s="61"/>
      <c r="AP4458" s="62"/>
      <c r="AQ4458" s="61"/>
      <c r="AR4458" s="61"/>
      <c r="AS4458" s="61"/>
      <c r="AT4458" s="61"/>
      <c r="AU4458" s="61"/>
      <c r="AV4458" s="61"/>
      <c r="AW4458" s="60"/>
    </row>
    <row r="4459" s="59" customFormat="1" customHeight="1" spans="1:49">
      <c r="A4459" s="60"/>
      <c r="B4459" s="60"/>
      <c r="C4459" s="60"/>
      <c r="D4459" s="60"/>
      <c r="H4459" s="61"/>
      <c r="I4459" s="61"/>
      <c r="J4459" s="61"/>
      <c r="K4459" s="61"/>
      <c r="L4459" s="61"/>
      <c r="M4459" s="61"/>
      <c r="N4459" s="61"/>
      <c r="O4459" s="61"/>
      <c r="P4459" s="61"/>
      <c r="Q4459" s="61"/>
      <c r="R4459" s="61"/>
      <c r="S4459" s="61"/>
      <c r="T4459" s="61"/>
      <c r="U4459" s="61"/>
      <c r="V4459" s="61"/>
      <c r="W4459" s="61"/>
      <c r="X4459" s="61"/>
      <c r="Y4459" s="61"/>
      <c r="Z4459" s="61"/>
      <c r="AA4459" s="61"/>
      <c r="AB4459" s="61"/>
      <c r="AC4459" s="61"/>
      <c r="AD4459" s="61"/>
      <c r="AE4459" s="61"/>
      <c r="AF4459" s="61"/>
      <c r="AG4459" s="61"/>
      <c r="AH4459" s="61"/>
      <c r="AI4459" s="61"/>
      <c r="AJ4459" s="61"/>
      <c r="AK4459" s="61"/>
      <c r="AL4459" s="61"/>
      <c r="AM4459" s="61"/>
      <c r="AN4459" s="61"/>
      <c r="AO4459" s="61"/>
      <c r="AP4459" s="62"/>
      <c r="AQ4459" s="61"/>
      <c r="AR4459" s="61"/>
      <c r="AS4459" s="61"/>
      <c r="AT4459" s="61"/>
      <c r="AU4459" s="61"/>
      <c r="AV4459" s="61"/>
      <c r="AW4459" s="60"/>
    </row>
    <row r="4460" s="59" customFormat="1" customHeight="1" spans="1:49">
      <c r="A4460" s="60"/>
      <c r="B4460" s="60"/>
      <c r="C4460" s="60"/>
      <c r="D4460" s="60"/>
      <c r="H4460" s="61"/>
      <c r="I4460" s="61"/>
      <c r="J4460" s="61"/>
      <c r="K4460" s="61"/>
      <c r="L4460" s="61"/>
      <c r="M4460" s="61"/>
      <c r="N4460" s="61"/>
      <c r="O4460" s="61"/>
      <c r="P4460" s="61"/>
      <c r="Q4460" s="61"/>
      <c r="R4460" s="61"/>
      <c r="S4460" s="61"/>
      <c r="T4460" s="61"/>
      <c r="U4460" s="61"/>
      <c r="V4460" s="61"/>
      <c r="W4460" s="61"/>
      <c r="X4460" s="61"/>
      <c r="Y4460" s="61"/>
      <c r="Z4460" s="61"/>
      <c r="AA4460" s="61"/>
      <c r="AB4460" s="61"/>
      <c r="AC4460" s="61"/>
      <c r="AD4460" s="61"/>
      <c r="AE4460" s="61"/>
      <c r="AF4460" s="61"/>
      <c r="AG4460" s="61"/>
      <c r="AH4460" s="61"/>
      <c r="AI4460" s="61"/>
      <c r="AJ4460" s="61"/>
      <c r="AK4460" s="61"/>
      <c r="AL4460" s="61"/>
      <c r="AM4460" s="61"/>
      <c r="AN4460" s="61"/>
      <c r="AO4460" s="61"/>
      <c r="AP4460" s="62"/>
      <c r="AQ4460" s="61"/>
      <c r="AR4460" s="61"/>
      <c r="AS4460" s="61"/>
      <c r="AT4460" s="61"/>
      <c r="AU4460" s="61"/>
      <c r="AV4460" s="61"/>
      <c r="AW4460" s="60"/>
    </row>
    <row r="4461" s="59" customFormat="1" customHeight="1" spans="1:49">
      <c r="A4461" s="60"/>
      <c r="B4461" s="60"/>
      <c r="C4461" s="60"/>
      <c r="D4461" s="60"/>
      <c r="H4461" s="61"/>
      <c r="I4461" s="61"/>
      <c r="J4461" s="61"/>
      <c r="K4461" s="61"/>
      <c r="L4461" s="61"/>
      <c r="M4461" s="61"/>
      <c r="N4461" s="61"/>
      <c r="O4461" s="61"/>
      <c r="P4461" s="61"/>
      <c r="Q4461" s="61"/>
      <c r="R4461" s="61"/>
      <c r="S4461" s="61"/>
      <c r="T4461" s="61"/>
      <c r="U4461" s="61"/>
      <c r="V4461" s="61"/>
      <c r="W4461" s="61"/>
      <c r="X4461" s="61"/>
      <c r="Y4461" s="61"/>
      <c r="Z4461" s="61"/>
      <c r="AA4461" s="61"/>
      <c r="AB4461" s="61"/>
      <c r="AC4461" s="61"/>
      <c r="AD4461" s="61"/>
      <c r="AE4461" s="61"/>
      <c r="AF4461" s="61"/>
      <c r="AG4461" s="61"/>
      <c r="AH4461" s="61"/>
      <c r="AI4461" s="61"/>
      <c r="AJ4461" s="61"/>
      <c r="AK4461" s="61"/>
      <c r="AL4461" s="61"/>
      <c r="AM4461" s="61"/>
      <c r="AN4461" s="61"/>
      <c r="AO4461" s="61"/>
      <c r="AP4461" s="62"/>
      <c r="AQ4461" s="61"/>
      <c r="AR4461" s="61"/>
      <c r="AS4461" s="61"/>
      <c r="AT4461" s="61"/>
      <c r="AU4461" s="61"/>
      <c r="AV4461" s="61"/>
      <c r="AW4461" s="60"/>
    </row>
    <row r="4462" s="59" customFormat="1" customHeight="1" spans="1:49">
      <c r="A4462" s="60"/>
      <c r="B4462" s="60"/>
      <c r="C4462" s="60"/>
      <c r="D4462" s="60"/>
      <c r="H4462" s="61"/>
      <c r="I4462" s="61"/>
      <c r="J4462" s="61"/>
      <c r="K4462" s="61"/>
      <c r="L4462" s="61"/>
      <c r="M4462" s="61"/>
      <c r="N4462" s="61"/>
      <c r="O4462" s="61"/>
      <c r="P4462" s="61"/>
      <c r="Q4462" s="61"/>
      <c r="R4462" s="61"/>
      <c r="S4462" s="61"/>
      <c r="T4462" s="61"/>
      <c r="U4462" s="61"/>
      <c r="V4462" s="61"/>
      <c r="W4462" s="61"/>
      <c r="X4462" s="61"/>
      <c r="Y4462" s="61"/>
      <c r="Z4462" s="61"/>
      <c r="AA4462" s="61"/>
      <c r="AB4462" s="61"/>
      <c r="AC4462" s="61"/>
      <c r="AD4462" s="61"/>
      <c r="AE4462" s="61"/>
      <c r="AF4462" s="61"/>
      <c r="AG4462" s="61"/>
      <c r="AH4462" s="61"/>
      <c r="AI4462" s="61"/>
      <c r="AJ4462" s="61"/>
      <c r="AK4462" s="61"/>
      <c r="AL4462" s="61"/>
      <c r="AM4462" s="61"/>
      <c r="AN4462" s="61"/>
      <c r="AO4462" s="61"/>
      <c r="AP4462" s="62"/>
      <c r="AQ4462" s="61"/>
      <c r="AR4462" s="61"/>
      <c r="AS4462" s="61"/>
      <c r="AT4462" s="61"/>
      <c r="AU4462" s="61"/>
      <c r="AV4462" s="61"/>
      <c r="AW4462" s="60"/>
    </row>
    <row r="4463" s="59" customFormat="1" customHeight="1" spans="1:49">
      <c r="A4463" s="60"/>
      <c r="B4463" s="60"/>
      <c r="C4463" s="60"/>
      <c r="D4463" s="60"/>
      <c r="H4463" s="61"/>
      <c r="I4463" s="61"/>
      <c r="J4463" s="61"/>
      <c r="K4463" s="61"/>
      <c r="L4463" s="61"/>
      <c r="M4463" s="61"/>
      <c r="N4463" s="61"/>
      <c r="O4463" s="61"/>
      <c r="P4463" s="61"/>
      <c r="Q4463" s="61"/>
      <c r="R4463" s="61"/>
      <c r="S4463" s="61"/>
      <c r="T4463" s="61"/>
      <c r="U4463" s="61"/>
      <c r="V4463" s="61"/>
      <c r="W4463" s="61"/>
      <c r="X4463" s="61"/>
      <c r="Y4463" s="61"/>
      <c r="Z4463" s="61"/>
      <c r="AA4463" s="61"/>
      <c r="AB4463" s="61"/>
      <c r="AC4463" s="61"/>
      <c r="AD4463" s="61"/>
      <c r="AE4463" s="61"/>
      <c r="AF4463" s="61"/>
      <c r="AG4463" s="61"/>
      <c r="AH4463" s="61"/>
      <c r="AI4463" s="61"/>
      <c r="AJ4463" s="61"/>
      <c r="AK4463" s="61"/>
      <c r="AL4463" s="61"/>
      <c r="AM4463" s="61"/>
      <c r="AN4463" s="61"/>
      <c r="AO4463" s="61"/>
      <c r="AP4463" s="62"/>
      <c r="AQ4463" s="61"/>
      <c r="AR4463" s="61"/>
      <c r="AS4463" s="61"/>
      <c r="AT4463" s="61"/>
      <c r="AU4463" s="61"/>
      <c r="AV4463" s="61"/>
      <c r="AW4463" s="60"/>
    </row>
    <row r="4464" s="59" customFormat="1" customHeight="1" spans="1:49">
      <c r="A4464" s="60"/>
      <c r="B4464" s="60"/>
      <c r="C4464" s="60"/>
      <c r="D4464" s="60"/>
      <c r="H4464" s="61"/>
      <c r="I4464" s="61"/>
      <c r="J4464" s="61"/>
      <c r="K4464" s="61"/>
      <c r="L4464" s="61"/>
      <c r="M4464" s="61"/>
      <c r="N4464" s="61"/>
      <c r="O4464" s="61"/>
      <c r="P4464" s="61"/>
      <c r="Q4464" s="61"/>
      <c r="R4464" s="61"/>
      <c r="S4464" s="61"/>
      <c r="T4464" s="61"/>
      <c r="U4464" s="61"/>
      <c r="V4464" s="61"/>
      <c r="W4464" s="61"/>
      <c r="X4464" s="61"/>
      <c r="Y4464" s="61"/>
      <c r="Z4464" s="61"/>
      <c r="AA4464" s="61"/>
      <c r="AB4464" s="61"/>
      <c r="AC4464" s="61"/>
      <c r="AD4464" s="61"/>
      <c r="AE4464" s="61"/>
      <c r="AF4464" s="61"/>
      <c r="AG4464" s="61"/>
      <c r="AH4464" s="61"/>
      <c r="AI4464" s="61"/>
      <c r="AJ4464" s="61"/>
      <c r="AK4464" s="61"/>
      <c r="AL4464" s="61"/>
      <c r="AM4464" s="61"/>
      <c r="AN4464" s="61"/>
      <c r="AO4464" s="61"/>
      <c r="AP4464" s="62"/>
      <c r="AQ4464" s="61"/>
      <c r="AR4464" s="61"/>
      <c r="AS4464" s="61"/>
      <c r="AT4464" s="61"/>
      <c r="AU4464" s="61"/>
      <c r="AV4464" s="61"/>
      <c r="AW4464" s="60"/>
    </row>
    <row r="4465" s="59" customFormat="1" customHeight="1" spans="1:49">
      <c r="A4465" s="60"/>
      <c r="B4465" s="60"/>
      <c r="C4465" s="60"/>
      <c r="D4465" s="60"/>
      <c r="H4465" s="61"/>
      <c r="I4465" s="61"/>
      <c r="J4465" s="61"/>
      <c r="K4465" s="61"/>
      <c r="L4465" s="61"/>
      <c r="M4465" s="61"/>
      <c r="N4465" s="61"/>
      <c r="O4465" s="61"/>
      <c r="P4465" s="61"/>
      <c r="Q4465" s="61"/>
      <c r="R4465" s="61"/>
      <c r="S4465" s="61"/>
      <c r="T4465" s="61"/>
      <c r="U4465" s="61"/>
      <c r="V4465" s="61"/>
      <c r="W4465" s="61"/>
      <c r="X4465" s="61"/>
      <c r="Y4465" s="61"/>
      <c r="Z4465" s="61"/>
      <c r="AA4465" s="61"/>
      <c r="AB4465" s="61"/>
      <c r="AC4465" s="61"/>
      <c r="AD4465" s="61"/>
      <c r="AE4465" s="61"/>
      <c r="AF4465" s="61"/>
      <c r="AG4465" s="61"/>
      <c r="AH4465" s="61"/>
      <c r="AI4465" s="61"/>
      <c r="AJ4465" s="61"/>
      <c r="AK4465" s="61"/>
      <c r="AL4465" s="61"/>
      <c r="AM4465" s="61"/>
      <c r="AN4465" s="61"/>
      <c r="AO4465" s="61"/>
      <c r="AP4465" s="62"/>
      <c r="AQ4465" s="61"/>
      <c r="AR4465" s="61"/>
      <c r="AS4465" s="61"/>
      <c r="AT4465" s="61"/>
      <c r="AU4465" s="61"/>
      <c r="AV4465" s="61"/>
      <c r="AW4465" s="60"/>
    </row>
    <row r="4466" s="59" customFormat="1" customHeight="1" spans="1:49">
      <c r="A4466" s="60"/>
      <c r="B4466" s="60"/>
      <c r="C4466" s="60"/>
      <c r="D4466" s="60"/>
      <c r="H4466" s="61"/>
      <c r="I4466" s="61"/>
      <c r="J4466" s="61"/>
      <c r="K4466" s="61"/>
      <c r="L4466" s="61"/>
      <c r="M4466" s="61"/>
      <c r="N4466" s="61"/>
      <c r="O4466" s="61"/>
      <c r="P4466" s="61"/>
      <c r="Q4466" s="61"/>
      <c r="R4466" s="61"/>
      <c r="S4466" s="61"/>
      <c r="T4466" s="61"/>
      <c r="U4466" s="61"/>
      <c r="V4466" s="61"/>
      <c r="W4466" s="61"/>
      <c r="X4466" s="61"/>
      <c r="Y4466" s="61"/>
      <c r="Z4466" s="61"/>
      <c r="AA4466" s="61"/>
      <c r="AB4466" s="61"/>
      <c r="AC4466" s="61"/>
      <c r="AD4466" s="61"/>
      <c r="AE4466" s="61"/>
      <c r="AF4466" s="61"/>
      <c r="AG4466" s="61"/>
      <c r="AH4466" s="61"/>
      <c r="AI4466" s="61"/>
      <c r="AJ4466" s="61"/>
      <c r="AK4466" s="61"/>
      <c r="AL4466" s="61"/>
      <c r="AM4466" s="61"/>
      <c r="AN4466" s="61"/>
      <c r="AO4466" s="61"/>
      <c r="AP4466" s="62"/>
      <c r="AQ4466" s="61"/>
      <c r="AR4466" s="61"/>
      <c r="AS4466" s="61"/>
      <c r="AT4466" s="61"/>
      <c r="AU4466" s="61"/>
      <c r="AV4466" s="61"/>
      <c r="AW4466" s="60"/>
    </row>
    <row r="4467" s="59" customFormat="1" customHeight="1" spans="1:49">
      <c r="A4467" s="60"/>
      <c r="B4467" s="60"/>
      <c r="C4467" s="60"/>
      <c r="D4467" s="60"/>
      <c r="H4467" s="61"/>
      <c r="I4467" s="61"/>
      <c r="J4467" s="61"/>
      <c r="K4467" s="61"/>
      <c r="L4467" s="61"/>
      <c r="M4467" s="61"/>
      <c r="N4467" s="61"/>
      <c r="O4467" s="61"/>
      <c r="P4467" s="61"/>
      <c r="Q4467" s="61"/>
      <c r="R4467" s="61"/>
      <c r="S4467" s="61"/>
      <c r="T4467" s="61"/>
      <c r="U4467" s="61"/>
      <c r="V4467" s="61"/>
      <c r="W4467" s="61"/>
      <c r="X4467" s="61"/>
      <c r="Y4467" s="61"/>
      <c r="Z4467" s="61"/>
      <c r="AA4467" s="61"/>
      <c r="AB4467" s="61"/>
      <c r="AC4467" s="61"/>
      <c r="AD4467" s="61"/>
      <c r="AE4467" s="61"/>
      <c r="AF4467" s="61"/>
      <c r="AG4467" s="61"/>
      <c r="AH4467" s="61"/>
      <c r="AI4467" s="61"/>
      <c r="AJ4467" s="61"/>
      <c r="AK4467" s="61"/>
      <c r="AL4467" s="61"/>
      <c r="AM4467" s="61"/>
      <c r="AN4467" s="61"/>
      <c r="AO4467" s="61"/>
      <c r="AP4467" s="62"/>
      <c r="AQ4467" s="61"/>
      <c r="AR4467" s="61"/>
      <c r="AS4467" s="61"/>
      <c r="AT4467" s="61"/>
      <c r="AU4467" s="61"/>
      <c r="AV4467" s="61"/>
      <c r="AW4467" s="60"/>
    </row>
    <row r="4468" s="59" customFormat="1" customHeight="1" spans="1:49">
      <c r="A4468" s="60"/>
      <c r="B4468" s="60"/>
      <c r="C4468" s="60"/>
      <c r="D4468" s="60"/>
      <c r="H4468" s="61"/>
      <c r="I4468" s="61"/>
      <c r="J4468" s="61"/>
      <c r="K4468" s="61"/>
      <c r="L4468" s="61"/>
      <c r="M4468" s="61"/>
      <c r="N4468" s="61"/>
      <c r="O4468" s="61"/>
      <c r="P4468" s="61"/>
      <c r="Q4468" s="61"/>
      <c r="R4468" s="61"/>
      <c r="S4468" s="61"/>
      <c r="T4468" s="61"/>
      <c r="U4468" s="61"/>
      <c r="V4468" s="61"/>
      <c r="W4468" s="61"/>
      <c r="X4468" s="61"/>
      <c r="Y4468" s="61"/>
      <c r="Z4468" s="61"/>
      <c r="AA4468" s="61"/>
      <c r="AB4468" s="61"/>
      <c r="AC4468" s="61"/>
      <c r="AD4468" s="61"/>
      <c r="AE4468" s="61"/>
      <c r="AF4468" s="61"/>
      <c r="AG4468" s="61"/>
      <c r="AH4468" s="61"/>
      <c r="AI4468" s="61"/>
      <c r="AJ4468" s="61"/>
      <c r="AK4468" s="61"/>
      <c r="AL4468" s="61"/>
      <c r="AM4468" s="61"/>
      <c r="AN4468" s="61"/>
      <c r="AO4468" s="61"/>
      <c r="AP4468" s="62"/>
      <c r="AQ4468" s="61"/>
      <c r="AR4468" s="61"/>
      <c r="AS4468" s="61"/>
      <c r="AT4468" s="61"/>
      <c r="AU4468" s="61"/>
      <c r="AV4468" s="61"/>
      <c r="AW4468" s="60"/>
    </row>
    <row r="4469" s="59" customFormat="1" customHeight="1" spans="1:49">
      <c r="A4469" s="60"/>
      <c r="B4469" s="60"/>
      <c r="C4469" s="60"/>
      <c r="D4469" s="60"/>
      <c r="H4469" s="61"/>
      <c r="I4469" s="61"/>
      <c r="J4469" s="61"/>
      <c r="K4469" s="61"/>
      <c r="L4469" s="61"/>
      <c r="M4469" s="61"/>
      <c r="N4469" s="61"/>
      <c r="O4469" s="61"/>
      <c r="P4469" s="61"/>
      <c r="Q4469" s="61"/>
      <c r="R4469" s="61"/>
      <c r="S4469" s="61"/>
      <c r="T4469" s="61"/>
      <c r="U4469" s="61"/>
      <c r="V4469" s="61"/>
      <c r="W4469" s="61"/>
      <c r="X4469" s="61"/>
      <c r="Y4469" s="61"/>
      <c r="Z4469" s="61"/>
      <c r="AA4469" s="61"/>
      <c r="AB4469" s="61"/>
      <c r="AC4469" s="61"/>
      <c r="AD4469" s="61"/>
      <c r="AE4469" s="61"/>
      <c r="AF4469" s="61"/>
      <c r="AG4469" s="61"/>
      <c r="AH4469" s="61"/>
      <c r="AI4469" s="61"/>
      <c r="AJ4469" s="61"/>
      <c r="AK4469" s="61"/>
      <c r="AL4469" s="61"/>
      <c r="AM4469" s="61"/>
      <c r="AN4469" s="61"/>
      <c r="AO4469" s="61"/>
      <c r="AP4469" s="62"/>
      <c r="AQ4469" s="61"/>
      <c r="AR4469" s="61"/>
      <c r="AS4469" s="61"/>
      <c r="AT4469" s="61"/>
      <c r="AU4469" s="61"/>
      <c r="AV4469" s="61"/>
      <c r="AW4469" s="60"/>
    </row>
    <row r="4470" s="59" customFormat="1" customHeight="1" spans="1:49">
      <c r="A4470" s="60"/>
      <c r="B4470" s="60"/>
      <c r="C4470" s="60"/>
      <c r="D4470" s="60"/>
      <c r="H4470" s="61"/>
      <c r="I4470" s="61"/>
      <c r="J4470" s="61"/>
      <c r="K4470" s="61"/>
      <c r="L4470" s="61"/>
      <c r="M4470" s="61"/>
      <c r="N4470" s="61"/>
      <c r="O4470" s="61"/>
      <c r="P4470" s="61"/>
      <c r="Q4470" s="61"/>
      <c r="R4470" s="61"/>
      <c r="S4470" s="61"/>
      <c r="T4470" s="61"/>
      <c r="U4470" s="61"/>
      <c r="V4470" s="61"/>
      <c r="W4470" s="61"/>
      <c r="X4470" s="61"/>
      <c r="Y4470" s="61"/>
      <c r="Z4470" s="61"/>
      <c r="AA4470" s="61"/>
      <c r="AB4470" s="61"/>
      <c r="AC4470" s="61"/>
      <c r="AD4470" s="61"/>
      <c r="AE4470" s="61"/>
      <c r="AF4470" s="61"/>
      <c r="AG4470" s="61"/>
      <c r="AH4470" s="61"/>
      <c r="AI4470" s="61"/>
      <c r="AJ4470" s="61"/>
      <c r="AK4470" s="61"/>
      <c r="AL4470" s="61"/>
      <c r="AM4470" s="61"/>
      <c r="AN4470" s="61"/>
      <c r="AO4470" s="61"/>
      <c r="AP4470" s="62"/>
      <c r="AQ4470" s="61"/>
      <c r="AR4470" s="61"/>
      <c r="AS4470" s="61"/>
      <c r="AT4470" s="61"/>
      <c r="AU4470" s="61"/>
      <c r="AV4470" s="61"/>
      <c r="AW4470" s="60"/>
    </row>
    <row r="4471" s="59" customFormat="1" customHeight="1" spans="1:49">
      <c r="A4471" s="60"/>
      <c r="B4471" s="60"/>
      <c r="C4471" s="60"/>
      <c r="D4471" s="60"/>
      <c r="H4471" s="61"/>
      <c r="I4471" s="61"/>
      <c r="J4471" s="61"/>
      <c r="K4471" s="61"/>
      <c r="L4471" s="61"/>
      <c r="M4471" s="61"/>
      <c r="N4471" s="61"/>
      <c r="O4471" s="61"/>
      <c r="P4471" s="61"/>
      <c r="Q4471" s="61"/>
      <c r="R4471" s="61"/>
      <c r="S4471" s="61"/>
      <c r="T4471" s="61"/>
      <c r="U4471" s="61"/>
      <c r="V4471" s="61"/>
      <c r="W4471" s="61"/>
      <c r="X4471" s="61"/>
      <c r="Y4471" s="61"/>
      <c r="Z4471" s="61"/>
      <c r="AA4471" s="61"/>
      <c r="AB4471" s="61"/>
      <c r="AC4471" s="61"/>
      <c r="AD4471" s="61"/>
      <c r="AE4471" s="61"/>
      <c r="AF4471" s="61"/>
      <c r="AG4471" s="61"/>
      <c r="AH4471" s="61"/>
      <c r="AI4471" s="61"/>
      <c r="AJ4471" s="61"/>
      <c r="AK4471" s="61"/>
      <c r="AL4471" s="61"/>
      <c r="AM4471" s="61"/>
      <c r="AN4471" s="61"/>
      <c r="AO4471" s="61"/>
      <c r="AP4471" s="62"/>
      <c r="AQ4471" s="61"/>
      <c r="AR4471" s="61"/>
      <c r="AS4471" s="61"/>
      <c r="AT4471" s="61"/>
      <c r="AU4471" s="61"/>
      <c r="AV4471" s="61"/>
      <c r="AW4471" s="60"/>
    </row>
    <row r="4472" s="59" customFormat="1" customHeight="1" spans="1:49">
      <c r="A4472" s="60"/>
      <c r="B4472" s="60"/>
      <c r="C4472" s="60"/>
      <c r="D4472" s="60"/>
      <c r="H4472" s="61"/>
      <c r="I4472" s="61"/>
      <c r="J4472" s="61"/>
      <c r="K4472" s="61"/>
      <c r="L4472" s="61"/>
      <c r="M4472" s="61"/>
      <c r="N4472" s="61"/>
      <c r="O4472" s="61"/>
      <c r="P4472" s="61"/>
      <c r="Q4472" s="61"/>
      <c r="R4472" s="61"/>
      <c r="S4472" s="61"/>
      <c r="T4472" s="61"/>
      <c r="U4472" s="61"/>
      <c r="V4472" s="61"/>
      <c r="W4472" s="61"/>
      <c r="X4472" s="61"/>
      <c r="Y4472" s="61"/>
      <c r="Z4472" s="61"/>
      <c r="AA4472" s="61"/>
      <c r="AB4472" s="61"/>
      <c r="AC4472" s="61"/>
      <c r="AD4472" s="61"/>
      <c r="AE4472" s="61"/>
      <c r="AF4472" s="61"/>
      <c r="AG4472" s="61"/>
      <c r="AH4472" s="61"/>
      <c r="AI4472" s="61"/>
      <c r="AJ4472" s="61"/>
      <c r="AK4472" s="61"/>
      <c r="AL4472" s="61"/>
      <c r="AM4472" s="61"/>
      <c r="AN4472" s="61"/>
      <c r="AO4472" s="61"/>
      <c r="AP4472" s="62"/>
      <c r="AQ4472" s="61"/>
      <c r="AR4472" s="61"/>
      <c r="AS4472" s="61"/>
      <c r="AT4472" s="61"/>
      <c r="AU4472" s="61"/>
      <c r="AV4472" s="61"/>
      <c r="AW4472" s="60"/>
    </row>
    <row r="4473" s="59" customFormat="1" customHeight="1" spans="1:49">
      <c r="A4473" s="60"/>
      <c r="B4473" s="60"/>
      <c r="C4473" s="60"/>
      <c r="D4473" s="60"/>
      <c r="H4473" s="61"/>
      <c r="I4473" s="61"/>
      <c r="J4473" s="61"/>
      <c r="K4473" s="61"/>
      <c r="L4473" s="61"/>
      <c r="M4473" s="61"/>
      <c r="N4473" s="61"/>
      <c r="O4473" s="61"/>
      <c r="P4473" s="61"/>
      <c r="Q4473" s="61"/>
      <c r="R4473" s="61"/>
      <c r="S4473" s="61"/>
      <c r="T4473" s="61"/>
      <c r="U4473" s="61"/>
      <c r="V4473" s="61"/>
      <c r="W4473" s="61"/>
      <c r="X4473" s="61"/>
      <c r="Y4473" s="61"/>
      <c r="Z4473" s="61"/>
      <c r="AA4473" s="61"/>
      <c r="AB4473" s="61"/>
      <c r="AC4473" s="61"/>
      <c r="AD4473" s="61"/>
      <c r="AE4473" s="61"/>
      <c r="AF4473" s="61"/>
      <c r="AG4473" s="61"/>
      <c r="AH4473" s="61"/>
      <c r="AI4473" s="61"/>
      <c r="AJ4473" s="61"/>
      <c r="AK4473" s="61"/>
      <c r="AL4473" s="61"/>
      <c r="AM4473" s="61"/>
      <c r="AN4473" s="61"/>
      <c r="AO4473" s="61"/>
      <c r="AP4473" s="62"/>
      <c r="AQ4473" s="61"/>
      <c r="AR4473" s="61"/>
      <c r="AS4473" s="61"/>
      <c r="AT4473" s="61"/>
      <c r="AU4473" s="61"/>
      <c r="AV4473" s="61"/>
      <c r="AW4473" s="60"/>
    </row>
    <row r="4474" s="59" customFormat="1" customHeight="1" spans="1:49">
      <c r="A4474" s="60"/>
      <c r="B4474" s="60"/>
      <c r="C4474" s="60"/>
      <c r="D4474" s="60"/>
      <c r="H4474" s="61"/>
      <c r="I4474" s="61"/>
      <c r="J4474" s="61"/>
      <c r="K4474" s="61"/>
      <c r="L4474" s="61"/>
      <c r="M4474" s="61"/>
      <c r="N4474" s="61"/>
      <c r="O4474" s="61"/>
      <c r="P4474" s="61"/>
      <c r="Q4474" s="61"/>
      <c r="R4474" s="61"/>
      <c r="S4474" s="61"/>
      <c r="T4474" s="61"/>
      <c r="U4474" s="61"/>
      <c r="V4474" s="61"/>
      <c r="W4474" s="61"/>
      <c r="X4474" s="61"/>
      <c r="Y4474" s="61"/>
      <c r="Z4474" s="61"/>
      <c r="AA4474" s="61"/>
      <c r="AB4474" s="61"/>
      <c r="AC4474" s="61"/>
      <c r="AD4474" s="61"/>
      <c r="AE4474" s="61"/>
      <c r="AF4474" s="61"/>
      <c r="AG4474" s="61"/>
      <c r="AH4474" s="61"/>
      <c r="AI4474" s="61"/>
      <c r="AJ4474" s="61"/>
      <c r="AK4474" s="61"/>
      <c r="AL4474" s="61"/>
      <c r="AM4474" s="61"/>
      <c r="AN4474" s="61"/>
      <c r="AO4474" s="61"/>
      <c r="AP4474" s="62"/>
      <c r="AQ4474" s="61"/>
      <c r="AR4474" s="61"/>
      <c r="AS4474" s="61"/>
      <c r="AT4474" s="61"/>
      <c r="AU4474" s="61"/>
      <c r="AV4474" s="61"/>
      <c r="AW4474" s="60"/>
    </row>
    <row r="4475" s="59" customFormat="1" customHeight="1" spans="1:49">
      <c r="A4475" s="60"/>
      <c r="B4475" s="60"/>
      <c r="C4475" s="60"/>
      <c r="D4475" s="60"/>
      <c r="H4475" s="61"/>
      <c r="I4475" s="61"/>
      <c r="J4475" s="61"/>
      <c r="K4475" s="61"/>
      <c r="L4475" s="61"/>
      <c r="M4475" s="61"/>
      <c r="N4475" s="61"/>
      <c r="O4475" s="61"/>
      <c r="P4475" s="61"/>
      <c r="Q4475" s="61"/>
      <c r="R4475" s="61"/>
      <c r="S4475" s="61"/>
      <c r="T4475" s="61"/>
      <c r="U4475" s="61"/>
      <c r="V4475" s="61"/>
      <c r="W4475" s="61"/>
      <c r="X4475" s="61"/>
      <c r="Y4475" s="61"/>
      <c r="Z4475" s="61"/>
      <c r="AA4475" s="61"/>
      <c r="AB4475" s="61"/>
      <c r="AC4475" s="61"/>
      <c r="AD4475" s="61"/>
      <c r="AE4475" s="61"/>
      <c r="AF4475" s="61"/>
      <c r="AG4475" s="61"/>
      <c r="AH4475" s="61"/>
      <c r="AI4475" s="61"/>
      <c r="AJ4475" s="61"/>
      <c r="AK4475" s="61"/>
      <c r="AL4475" s="61"/>
      <c r="AM4475" s="61"/>
      <c r="AN4475" s="61"/>
      <c r="AO4475" s="61"/>
      <c r="AP4475" s="62"/>
      <c r="AQ4475" s="61"/>
      <c r="AR4475" s="61"/>
      <c r="AS4475" s="61"/>
      <c r="AT4475" s="61"/>
      <c r="AU4475" s="61"/>
      <c r="AV4475" s="61"/>
      <c r="AW4475" s="60"/>
    </row>
    <row r="4476" s="59" customFormat="1" customHeight="1" spans="1:49">
      <c r="A4476" s="60"/>
      <c r="B4476" s="60"/>
      <c r="C4476" s="60"/>
      <c r="D4476" s="60"/>
      <c r="H4476" s="61"/>
      <c r="I4476" s="61"/>
      <c r="J4476" s="61"/>
      <c r="K4476" s="61"/>
      <c r="L4476" s="61"/>
      <c r="M4476" s="61"/>
      <c r="N4476" s="61"/>
      <c r="O4476" s="61"/>
      <c r="P4476" s="61"/>
      <c r="Q4476" s="61"/>
      <c r="R4476" s="61"/>
      <c r="S4476" s="61"/>
      <c r="T4476" s="61"/>
      <c r="U4476" s="61"/>
      <c r="V4476" s="61"/>
      <c r="W4476" s="61"/>
      <c r="X4476" s="61"/>
      <c r="Y4476" s="61"/>
      <c r="Z4476" s="61"/>
      <c r="AA4476" s="61"/>
      <c r="AB4476" s="61"/>
      <c r="AC4476" s="61"/>
      <c r="AD4476" s="61"/>
      <c r="AE4476" s="61"/>
      <c r="AF4476" s="61"/>
      <c r="AG4476" s="61"/>
      <c r="AH4476" s="61"/>
      <c r="AI4476" s="61"/>
      <c r="AJ4476" s="61"/>
      <c r="AK4476" s="61"/>
      <c r="AL4476" s="61"/>
      <c r="AM4476" s="61"/>
      <c r="AN4476" s="61"/>
      <c r="AO4476" s="61"/>
      <c r="AP4476" s="62"/>
      <c r="AQ4476" s="61"/>
      <c r="AR4476" s="61"/>
      <c r="AS4476" s="61"/>
      <c r="AT4476" s="61"/>
      <c r="AU4476" s="61"/>
      <c r="AV4476" s="61"/>
      <c r="AW4476" s="60"/>
    </row>
    <row r="4477" s="59" customFormat="1" customHeight="1" spans="1:49">
      <c r="A4477" s="60"/>
      <c r="B4477" s="60"/>
      <c r="C4477" s="60"/>
      <c r="D4477" s="60"/>
      <c r="H4477" s="61"/>
      <c r="I4477" s="61"/>
      <c r="J4477" s="61"/>
      <c r="K4477" s="61"/>
      <c r="L4477" s="61"/>
      <c r="M4477" s="61"/>
      <c r="N4477" s="61"/>
      <c r="O4477" s="61"/>
      <c r="P4477" s="61"/>
      <c r="Q4477" s="61"/>
      <c r="R4477" s="61"/>
      <c r="S4477" s="61"/>
      <c r="T4477" s="61"/>
      <c r="U4477" s="61"/>
      <c r="V4477" s="61"/>
      <c r="W4477" s="61"/>
      <c r="X4477" s="61"/>
      <c r="Y4477" s="61"/>
      <c r="Z4477" s="61"/>
      <c r="AA4477" s="61"/>
      <c r="AB4477" s="61"/>
      <c r="AC4477" s="61"/>
      <c r="AD4477" s="61"/>
      <c r="AE4477" s="61"/>
      <c r="AF4477" s="61"/>
      <c r="AG4477" s="61"/>
      <c r="AH4477" s="61"/>
      <c r="AI4477" s="61"/>
      <c r="AJ4477" s="61"/>
      <c r="AK4477" s="61"/>
      <c r="AL4477" s="61"/>
      <c r="AM4477" s="61"/>
      <c r="AN4477" s="61"/>
      <c r="AO4477" s="61"/>
      <c r="AP4477" s="62"/>
      <c r="AQ4477" s="61"/>
      <c r="AR4477" s="61"/>
      <c r="AS4477" s="61"/>
      <c r="AT4477" s="61"/>
      <c r="AU4477" s="61"/>
      <c r="AV4477" s="61"/>
      <c r="AW4477" s="60"/>
    </row>
    <row r="4478" s="59" customFormat="1" customHeight="1" spans="1:49">
      <c r="A4478" s="60"/>
      <c r="B4478" s="60"/>
      <c r="C4478" s="60"/>
      <c r="D4478" s="60"/>
      <c r="H4478" s="61"/>
      <c r="I4478" s="61"/>
      <c r="J4478" s="61"/>
      <c r="K4478" s="61"/>
      <c r="L4478" s="61"/>
      <c r="M4478" s="61"/>
      <c r="N4478" s="61"/>
      <c r="O4478" s="61"/>
      <c r="P4478" s="61"/>
      <c r="Q4478" s="61"/>
      <c r="R4478" s="61"/>
      <c r="S4478" s="61"/>
      <c r="T4478" s="61"/>
      <c r="U4478" s="61"/>
      <c r="V4478" s="61"/>
      <c r="W4478" s="61"/>
      <c r="X4478" s="61"/>
      <c r="Y4478" s="61"/>
      <c r="Z4478" s="61"/>
      <c r="AA4478" s="61"/>
      <c r="AB4478" s="61"/>
      <c r="AC4478" s="61"/>
      <c r="AD4478" s="61"/>
      <c r="AE4478" s="61"/>
      <c r="AF4478" s="61"/>
      <c r="AG4478" s="61"/>
      <c r="AH4478" s="61"/>
      <c r="AI4478" s="61"/>
      <c r="AJ4478" s="61"/>
      <c r="AK4478" s="61"/>
      <c r="AL4478" s="61"/>
      <c r="AM4478" s="61"/>
      <c r="AN4478" s="61"/>
      <c r="AO4478" s="61"/>
      <c r="AP4478" s="62"/>
      <c r="AQ4478" s="61"/>
      <c r="AR4478" s="61"/>
      <c r="AS4478" s="61"/>
      <c r="AT4478" s="61"/>
      <c r="AU4478" s="61"/>
      <c r="AV4478" s="61"/>
      <c r="AW4478" s="60"/>
    </row>
    <row r="4479" s="59" customFormat="1" customHeight="1" spans="1:49">
      <c r="A4479" s="60"/>
      <c r="B4479" s="60"/>
      <c r="C4479" s="60"/>
      <c r="D4479" s="60"/>
      <c r="H4479" s="61"/>
      <c r="I4479" s="61"/>
      <c r="J4479" s="61"/>
      <c r="K4479" s="61"/>
      <c r="L4479" s="61"/>
      <c r="M4479" s="61"/>
      <c r="N4479" s="61"/>
      <c r="O4479" s="61"/>
      <c r="P4479" s="61"/>
      <c r="Q4479" s="61"/>
      <c r="R4479" s="61"/>
      <c r="S4479" s="61"/>
      <c r="T4479" s="61"/>
      <c r="U4479" s="61"/>
      <c r="V4479" s="61"/>
      <c r="W4479" s="61"/>
      <c r="X4479" s="61"/>
      <c r="Y4479" s="61"/>
      <c r="Z4479" s="61"/>
      <c r="AA4479" s="61"/>
      <c r="AB4479" s="61"/>
      <c r="AC4479" s="61"/>
      <c r="AD4479" s="61"/>
      <c r="AE4479" s="61"/>
      <c r="AF4479" s="61"/>
      <c r="AG4479" s="61"/>
      <c r="AH4479" s="61"/>
      <c r="AI4479" s="61"/>
      <c r="AJ4479" s="61"/>
      <c r="AK4479" s="61"/>
      <c r="AL4479" s="61"/>
      <c r="AM4479" s="61"/>
      <c r="AN4479" s="61"/>
      <c r="AO4479" s="61"/>
      <c r="AP4479" s="62"/>
      <c r="AQ4479" s="61"/>
      <c r="AR4479" s="61"/>
      <c r="AS4479" s="61"/>
      <c r="AT4479" s="61"/>
      <c r="AU4479" s="61"/>
      <c r="AV4479" s="61"/>
      <c r="AW4479" s="60"/>
    </row>
    <row r="4480" s="59" customFormat="1" customHeight="1" spans="1:49">
      <c r="A4480" s="60"/>
      <c r="B4480" s="60"/>
      <c r="C4480" s="60"/>
      <c r="D4480" s="60"/>
      <c r="H4480" s="61"/>
      <c r="I4480" s="61"/>
      <c r="J4480" s="61"/>
      <c r="K4480" s="61"/>
      <c r="L4480" s="61"/>
      <c r="M4480" s="61"/>
      <c r="N4480" s="61"/>
      <c r="O4480" s="61"/>
      <c r="P4480" s="61"/>
      <c r="Q4480" s="61"/>
      <c r="R4480" s="61"/>
      <c r="S4480" s="61"/>
      <c r="T4480" s="61"/>
      <c r="U4480" s="61"/>
      <c r="V4480" s="61"/>
      <c r="W4480" s="61"/>
      <c r="X4480" s="61"/>
      <c r="Y4480" s="61"/>
      <c r="Z4480" s="61"/>
      <c r="AA4480" s="61"/>
      <c r="AB4480" s="61"/>
      <c r="AC4480" s="61"/>
      <c r="AD4480" s="61"/>
      <c r="AE4480" s="61"/>
      <c r="AF4480" s="61"/>
      <c r="AG4480" s="61"/>
      <c r="AH4480" s="61"/>
      <c r="AI4480" s="61"/>
      <c r="AJ4480" s="61"/>
      <c r="AK4480" s="61"/>
      <c r="AL4480" s="61"/>
      <c r="AM4480" s="61"/>
      <c r="AN4480" s="61"/>
      <c r="AO4480" s="61"/>
      <c r="AP4480" s="62"/>
      <c r="AQ4480" s="61"/>
      <c r="AR4480" s="61"/>
      <c r="AS4480" s="61"/>
      <c r="AT4480" s="61"/>
      <c r="AU4480" s="61"/>
      <c r="AV4480" s="61"/>
      <c r="AW4480" s="60"/>
    </row>
    <row r="4481" s="59" customFormat="1" customHeight="1" spans="1:49">
      <c r="A4481" s="60"/>
      <c r="B4481" s="60"/>
      <c r="C4481" s="60"/>
      <c r="D4481" s="60"/>
      <c r="H4481" s="61"/>
      <c r="I4481" s="61"/>
      <c r="J4481" s="61"/>
      <c r="K4481" s="61"/>
      <c r="L4481" s="61"/>
      <c r="M4481" s="61"/>
      <c r="N4481" s="61"/>
      <c r="O4481" s="61"/>
      <c r="P4481" s="61"/>
      <c r="Q4481" s="61"/>
      <c r="R4481" s="61"/>
      <c r="S4481" s="61"/>
      <c r="T4481" s="61"/>
      <c r="U4481" s="61"/>
      <c r="V4481" s="61"/>
      <c r="W4481" s="61"/>
      <c r="X4481" s="61"/>
      <c r="Y4481" s="61"/>
      <c r="Z4481" s="61"/>
      <c r="AA4481" s="61"/>
      <c r="AB4481" s="61"/>
      <c r="AC4481" s="61"/>
      <c r="AD4481" s="61"/>
      <c r="AE4481" s="61"/>
      <c r="AF4481" s="61"/>
      <c r="AG4481" s="61"/>
      <c r="AH4481" s="61"/>
      <c r="AI4481" s="61"/>
      <c r="AJ4481" s="61"/>
      <c r="AK4481" s="61"/>
      <c r="AL4481" s="61"/>
      <c r="AM4481" s="61"/>
      <c r="AN4481" s="61"/>
      <c r="AO4481" s="61"/>
      <c r="AP4481" s="62"/>
      <c r="AQ4481" s="61"/>
      <c r="AR4481" s="61"/>
      <c r="AS4481" s="61"/>
      <c r="AT4481" s="61"/>
      <c r="AU4481" s="61"/>
      <c r="AV4481" s="61"/>
      <c r="AW4481" s="60"/>
    </row>
    <row r="4482" s="59" customFormat="1" customHeight="1" spans="1:49">
      <c r="A4482" s="60"/>
      <c r="B4482" s="60"/>
      <c r="C4482" s="60"/>
      <c r="D4482" s="60"/>
      <c r="H4482" s="61"/>
      <c r="I4482" s="61"/>
      <c r="J4482" s="61"/>
      <c r="K4482" s="61"/>
      <c r="L4482" s="61"/>
      <c r="M4482" s="61"/>
      <c r="N4482" s="61"/>
      <c r="O4482" s="61"/>
      <c r="P4482" s="61"/>
      <c r="Q4482" s="61"/>
      <c r="R4482" s="61"/>
      <c r="S4482" s="61"/>
      <c r="T4482" s="61"/>
      <c r="U4482" s="61"/>
      <c r="V4482" s="61"/>
      <c r="W4482" s="61"/>
      <c r="X4482" s="61"/>
      <c r="Y4482" s="61"/>
      <c r="Z4482" s="61"/>
      <c r="AA4482" s="61"/>
      <c r="AB4482" s="61"/>
      <c r="AC4482" s="61"/>
      <c r="AD4482" s="61"/>
      <c r="AE4482" s="61"/>
      <c r="AF4482" s="61"/>
      <c r="AG4482" s="61"/>
      <c r="AH4482" s="61"/>
      <c r="AI4482" s="61"/>
      <c r="AJ4482" s="61"/>
      <c r="AK4482" s="61"/>
      <c r="AL4482" s="61"/>
      <c r="AM4482" s="61"/>
      <c r="AN4482" s="61"/>
      <c r="AO4482" s="61"/>
      <c r="AP4482" s="62"/>
      <c r="AQ4482" s="61"/>
      <c r="AR4482" s="61"/>
      <c r="AS4482" s="61"/>
      <c r="AT4482" s="61"/>
      <c r="AU4482" s="61"/>
      <c r="AV4482" s="61"/>
      <c r="AW4482" s="60"/>
    </row>
    <row r="4483" s="59" customFormat="1" customHeight="1" spans="1:49">
      <c r="A4483" s="60"/>
      <c r="B4483" s="60"/>
      <c r="C4483" s="60"/>
      <c r="D4483" s="60"/>
      <c r="H4483" s="61"/>
      <c r="I4483" s="61"/>
      <c r="J4483" s="61"/>
      <c r="K4483" s="61"/>
      <c r="L4483" s="61"/>
      <c r="M4483" s="61"/>
      <c r="N4483" s="61"/>
      <c r="O4483" s="61"/>
      <c r="P4483" s="61"/>
      <c r="Q4483" s="61"/>
      <c r="R4483" s="61"/>
      <c r="S4483" s="61"/>
      <c r="T4483" s="61"/>
      <c r="U4483" s="61"/>
      <c r="V4483" s="61"/>
      <c r="W4483" s="61"/>
      <c r="X4483" s="61"/>
      <c r="Y4483" s="61"/>
      <c r="Z4483" s="61"/>
      <c r="AA4483" s="61"/>
      <c r="AB4483" s="61"/>
      <c r="AC4483" s="61"/>
      <c r="AD4483" s="61"/>
      <c r="AE4483" s="61"/>
      <c r="AF4483" s="61"/>
      <c r="AG4483" s="61"/>
      <c r="AH4483" s="61"/>
      <c r="AI4483" s="61"/>
      <c r="AJ4483" s="61"/>
      <c r="AK4483" s="61"/>
      <c r="AL4483" s="61"/>
      <c r="AM4483" s="61"/>
      <c r="AN4483" s="61"/>
      <c r="AO4483" s="61"/>
      <c r="AP4483" s="62"/>
      <c r="AQ4483" s="61"/>
      <c r="AR4483" s="61"/>
      <c r="AS4483" s="61"/>
      <c r="AT4483" s="61"/>
      <c r="AU4483" s="61"/>
      <c r="AV4483" s="61"/>
      <c r="AW4483" s="60"/>
    </row>
    <row r="4484" s="59" customFormat="1" customHeight="1" spans="1:49">
      <c r="A4484" s="60"/>
      <c r="B4484" s="60"/>
      <c r="C4484" s="60"/>
      <c r="D4484" s="60"/>
      <c r="H4484" s="61"/>
      <c r="I4484" s="61"/>
      <c r="J4484" s="61"/>
      <c r="K4484" s="61"/>
      <c r="L4484" s="61"/>
      <c r="M4484" s="61"/>
      <c r="N4484" s="61"/>
      <c r="O4484" s="61"/>
      <c r="P4484" s="61"/>
      <c r="Q4484" s="61"/>
      <c r="R4484" s="61"/>
      <c r="S4484" s="61"/>
      <c r="T4484" s="61"/>
      <c r="U4484" s="61"/>
      <c r="V4484" s="61"/>
      <c r="W4484" s="61"/>
      <c r="X4484" s="61"/>
      <c r="Y4484" s="61"/>
      <c r="Z4484" s="61"/>
      <c r="AA4484" s="61"/>
      <c r="AB4484" s="61"/>
      <c r="AC4484" s="61"/>
      <c r="AD4484" s="61"/>
      <c r="AE4484" s="61"/>
      <c r="AF4484" s="61"/>
      <c r="AG4484" s="61"/>
      <c r="AH4484" s="61"/>
      <c r="AI4484" s="61"/>
      <c r="AJ4484" s="61"/>
      <c r="AK4484" s="61"/>
      <c r="AL4484" s="61"/>
      <c r="AM4484" s="61"/>
      <c r="AN4484" s="61"/>
      <c r="AO4484" s="61"/>
      <c r="AP4484" s="62"/>
      <c r="AQ4484" s="61"/>
      <c r="AR4484" s="61"/>
      <c r="AS4484" s="61"/>
      <c r="AT4484" s="61"/>
      <c r="AU4484" s="61"/>
      <c r="AV4484" s="61"/>
      <c r="AW4484" s="60"/>
    </row>
    <row r="4485" s="59" customFormat="1" customHeight="1" spans="1:49">
      <c r="A4485" s="60"/>
      <c r="B4485" s="60"/>
      <c r="C4485" s="60"/>
      <c r="D4485" s="60"/>
      <c r="H4485" s="61"/>
      <c r="I4485" s="61"/>
      <c r="J4485" s="61"/>
      <c r="K4485" s="61"/>
      <c r="L4485" s="61"/>
      <c r="M4485" s="61"/>
      <c r="N4485" s="61"/>
      <c r="O4485" s="61"/>
      <c r="P4485" s="61"/>
      <c r="Q4485" s="61"/>
      <c r="R4485" s="61"/>
      <c r="S4485" s="61"/>
      <c r="T4485" s="61"/>
      <c r="U4485" s="61"/>
      <c r="V4485" s="61"/>
      <c r="W4485" s="61"/>
      <c r="X4485" s="61"/>
      <c r="Y4485" s="61"/>
      <c r="Z4485" s="61"/>
      <c r="AA4485" s="61"/>
      <c r="AB4485" s="61"/>
      <c r="AC4485" s="61"/>
      <c r="AD4485" s="61"/>
      <c r="AE4485" s="61"/>
      <c r="AF4485" s="61"/>
      <c r="AG4485" s="61"/>
      <c r="AH4485" s="61"/>
      <c r="AI4485" s="61"/>
      <c r="AJ4485" s="61"/>
      <c r="AK4485" s="61"/>
      <c r="AL4485" s="61"/>
      <c r="AM4485" s="61"/>
      <c r="AN4485" s="61"/>
      <c r="AO4485" s="61"/>
      <c r="AP4485" s="62"/>
      <c r="AQ4485" s="61"/>
      <c r="AR4485" s="61"/>
      <c r="AS4485" s="61"/>
      <c r="AT4485" s="61"/>
      <c r="AU4485" s="61"/>
      <c r="AV4485" s="61"/>
      <c r="AW4485" s="60"/>
    </row>
    <row r="4486" s="59" customFormat="1" customHeight="1" spans="1:49">
      <c r="A4486" s="60"/>
      <c r="B4486" s="60"/>
      <c r="C4486" s="60"/>
      <c r="D4486" s="60"/>
      <c r="H4486" s="61"/>
      <c r="I4486" s="61"/>
      <c r="J4486" s="61"/>
      <c r="K4486" s="61"/>
      <c r="L4486" s="61"/>
      <c r="M4486" s="61"/>
      <c r="N4486" s="61"/>
      <c r="O4486" s="61"/>
      <c r="P4486" s="61"/>
      <c r="Q4486" s="61"/>
      <c r="R4486" s="61"/>
      <c r="S4486" s="61"/>
      <c r="T4486" s="61"/>
      <c r="U4486" s="61"/>
      <c r="V4486" s="61"/>
      <c r="W4486" s="61"/>
      <c r="X4486" s="61"/>
      <c r="Y4486" s="61"/>
      <c r="Z4486" s="61"/>
      <c r="AA4486" s="61"/>
      <c r="AB4486" s="61"/>
      <c r="AC4486" s="61"/>
      <c r="AD4486" s="61"/>
      <c r="AE4486" s="61"/>
      <c r="AF4486" s="61"/>
      <c r="AG4486" s="61"/>
      <c r="AH4486" s="61"/>
      <c r="AI4486" s="61"/>
      <c r="AJ4486" s="61"/>
      <c r="AK4486" s="61"/>
      <c r="AL4486" s="61"/>
      <c r="AM4486" s="61"/>
      <c r="AN4486" s="61"/>
      <c r="AO4486" s="61"/>
      <c r="AP4486" s="62"/>
      <c r="AQ4486" s="61"/>
      <c r="AR4486" s="61"/>
      <c r="AS4486" s="61"/>
      <c r="AT4486" s="61"/>
      <c r="AU4486" s="61"/>
      <c r="AV4486" s="61"/>
      <c r="AW4486" s="60"/>
    </row>
    <row r="4487" s="59" customFormat="1" customHeight="1" spans="1:49">
      <c r="A4487" s="60"/>
      <c r="B4487" s="60"/>
      <c r="C4487" s="60"/>
      <c r="D4487" s="60"/>
      <c r="H4487" s="61"/>
      <c r="I4487" s="61"/>
      <c r="J4487" s="61"/>
      <c r="K4487" s="61"/>
      <c r="L4487" s="61"/>
      <c r="M4487" s="61"/>
      <c r="N4487" s="61"/>
      <c r="O4487" s="61"/>
      <c r="P4487" s="61"/>
      <c r="Q4487" s="61"/>
      <c r="R4487" s="61"/>
      <c r="S4487" s="61"/>
      <c r="T4487" s="61"/>
      <c r="U4487" s="61"/>
      <c r="V4487" s="61"/>
      <c r="W4487" s="61"/>
      <c r="X4487" s="61"/>
      <c r="Y4487" s="61"/>
      <c r="Z4487" s="61"/>
      <c r="AA4487" s="61"/>
      <c r="AB4487" s="61"/>
      <c r="AC4487" s="61"/>
      <c r="AD4487" s="61"/>
      <c r="AE4487" s="61"/>
      <c r="AF4487" s="61"/>
      <c r="AG4487" s="61"/>
      <c r="AH4487" s="61"/>
      <c r="AI4487" s="61"/>
      <c r="AJ4487" s="61"/>
      <c r="AK4487" s="61"/>
      <c r="AL4487" s="61"/>
      <c r="AM4487" s="61"/>
      <c r="AN4487" s="61"/>
      <c r="AO4487" s="61"/>
      <c r="AP4487" s="62"/>
      <c r="AQ4487" s="61"/>
      <c r="AR4487" s="61"/>
      <c r="AS4487" s="61"/>
      <c r="AT4487" s="61"/>
      <c r="AU4487" s="61"/>
      <c r="AV4487" s="61"/>
      <c r="AW4487" s="60"/>
    </row>
    <row r="4488" s="59" customFormat="1" customHeight="1" spans="1:49">
      <c r="A4488" s="60"/>
      <c r="B4488" s="60"/>
      <c r="C4488" s="60"/>
      <c r="D4488" s="60"/>
      <c r="H4488" s="61"/>
      <c r="I4488" s="61"/>
      <c r="J4488" s="61"/>
      <c r="K4488" s="61"/>
      <c r="L4488" s="61"/>
      <c r="M4488" s="61"/>
      <c r="N4488" s="61"/>
      <c r="O4488" s="61"/>
      <c r="P4488" s="61"/>
      <c r="Q4488" s="61"/>
      <c r="R4488" s="61"/>
      <c r="S4488" s="61"/>
      <c r="T4488" s="61"/>
      <c r="U4488" s="61"/>
      <c r="V4488" s="61"/>
      <c r="W4488" s="61"/>
      <c r="X4488" s="61"/>
      <c r="Y4488" s="61"/>
      <c r="Z4488" s="61"/>
      <c r="AA4488" s="61"/>
      <c r="AB4488" s="61"/>
      <c r="AC4488" s="61"/>
      <c r="AD4488" s="61"/>
      <c r="AE4488" s="61"/>
      <c r="AF4488" s="61"/>
      <c r="AG4488" s="61"/>
      <c r="AH4488" s="61"/>
      <c r="AI4488" s="61"/>
      <c r="AJ4488" s="61"/>
      <c r="AK4488" s="61"/>
      <c r="AL4488" s="61"/>
      <c r="AM4488" s="61"/>
      <c r="AN4488" s="61"/>
      <c r="AO4488" s="61"/>
      <c r="AP4488" s="62"/>
      <c r="AQ4488" s="61"/>
      <c r="AR4488" s="61"/>
      <c r="AS4488" s="61"/>
      <c r="AT4488" s="61"/>
      <c r="AU4488" s="61"/>
      <c r="AV4488" s="61"/>
      <c r="AW4488" s="60"/>
    </row>
    <row r="4489" s="59" customFormat="1" customHeight="1" spans="1:49">
      <c r="A4489" s="60"/>
      <c r="B4489" s="60"/>
      <c r="C4489" s="60"/>
      <c r="D4489" s="60"/>
      <c r="H4489" s="61"/>
      <c r="I4489" s="61"/>
      <c r="J4489" s="61"/>
      <c r="K4489" s="61"/>
      <c r="L4489" s="61"/>
      <c r="M4489" s="61"/>
      <c r="N4489" s="61"/>
      <c r="O4489" s="61"/>
      <c r="P4489" s="61"/>
      <c r="Q4489" s="61"/>
      <c r="R4489" s="61"/>
      <c r="S4489" s="61"/>
      <c r="T4489" s="61"/>
      <c r="U4489" s="61"/>
      <c r="V4489" s="61"/>
      <c r="W4489" s="61"/>
      <c r="X4489" s="61"/>
      <c r="Y4489" s="61"/>
      <c r="Z4489" s="61"/>
      <c r="AA4489" s="61"/>
      <c r="AB4489" s="61"/>
      <c r="AC4489" s="61"/>
      <c r="AD4489" s="61"/>
      <c r="AE4489" s="61"/>
      <c r="AF4489" s="61"/>
      <c r="AG4489" s="61"/>
      <c r="AH4489" s="61"/>
      <c r="AI4489" s="61"/>
      <c r="AJ4489" s="61"/>
      <c r="AK4489" s="61"/>
      <c r="AL4489" s="61"/>
      <c r="AM4489" s="61"/>
      <c r="AN4489" s="61"/>
      <c r="AO4489" s="61"/>
      <c r="AP4489" s="62"/>
      <c r="AQ4489" s="61"/>
      <c r="AR4489" s="61"/>
      <c r="AS4489" s="61"/>
      <c r="AT4489" s="61"/>
      <c r="AU4489" s="61"/>
      <c r="AV4489" s="61"/>
      <c r="AW4489" s="60"/>
    </row>
    <row r="4490" s="59" customFormat="1" customHeight="1" spans="1:49">
      <c r="A4490" s="60"/>
      <c r="B4490" s="60"/>
      <c r="C4490" s="60"/>
      <c r="D4490" s="60"/>
      <c r="H4490" s="61"/>
      <c r="I4490" s="61"/>
      <c r="J4490" s="61"/>
      <c r="K4490" s="61"/>
      <c r="L4490" s="61"/>
      <c r="M4490" s="61"/>
      <c r="N4490" s="61"/>
      <c r="O4490" s="61"/>
      <c r="P4490" s="61"/>
      <c r="Q4490" s="61"/>
      <c r="R4490" s="61"/>
      <c r="S4490" s="61"/>
      <c r="T4490" s="61"/>
      <c r="U4490" s="61"/>
      <c r="V4490" s="61"/>
      <c r="W4490" s="61"/>
      <c r="X4490" s="61"/>
      <c r="Y4490" s="61"/>
      <c r="Z4490" s="61"/>
      <c r="AA4490" s="61"/>
      <c r="AB4490" s="61"/>
      <c r="AC4490" s="61"/>
      <c r="AD4490" s="61"/>
      <c r="AE4490" s="61"/>
      <c r="AF4490" s="61"/>
      <c r="AG4490" s="61"/>
      <c r="AH4490" s="61"/>
      <c r="AI4490" s="61"/>
      <c r="AJ4490" s="61"/>
      <c r="AK4490" s="61"/>
      <c r="AL4490" s="61"/>
      <c r="AM4490" s="61"/>
      <c r="AN4490" s="61"/>
      <c r="AO4490" s="61"/>
      <c r="AP4490" s="62"/>
      <c r="AQ4490" s="61"/>
      <c r="AR4490" s="61"/>
      <c r="AS4490" s="61"/>
      <c r="AT4490" s="61"/>
      <c r="AU4490" s="61"/>
      <c r="AV4490" s="61"/>
      <c r="AW4490" s="60"/>
    </row>
    <row r="4491" s="59" customFormat="1" customHeight="1" spans="1:49">
      <c r="A4491" s="60"/>
      <c r="B4491" s="60"/>
      <c r="C4491" s="60"/>
      <c r="D4491" s="60"/>
      <c r="H4491" s="61"/>
      <c r="I4491" s="61"/>
      <c r="J4491" s="61"/>
      <c r="K4491" s="61"/>
      <c r="L4491" s="61"/>
      <c r="M4491" s="61"/>
      <c r="N4491" s="61"/>
      <c r="O4491" s="61"/>
      <c r="P4491" s="61"/>
      <c r="Q4491" s="61"/>
      <c r="R4491" s="61"/>
      <c r="S4491" s="61"/>
      <c r="T4491" s="61"/>
      <c r="U4491" s="61"/>
      <c r="V4491" s="61"/>
      <c r="W4491" s="61"/>
      <c r="X4491" s="61"/>
      <c r="Y4491" s="61"/>
      <c r="Z4491" s="61"/>
      <c r="AA4491" s="61"/>
      <c r="AB4491" s="61"/>
      <c r="AC4491" s="61"/>
      <c r="AD4491" s="61"/>
      <c r="AE4491" s="61"/>
      <c r="AF4491" s="61"/>
      <c r="AG4491" s="61"/>
      <c r="AH4491" s="61"/>
      <c r="AI4491" s="61"/>
      <c r="AJ4491" s="61"/>
      <c r="AK4491" s="61"/>
      <c r="AL4491" s="61"/>
      <c r="AM4491" s="61"/>
      <c r="AN4491" s="61"/>
      <c r="AO4491" s="61"/>
      <c r="AP4491" s="62"/>
      <c r="AQ4491" s="61"/>
      <c r="AR4491" s="61"/>
      <c r="AS4491" s="61"/>
      <c r="AT4491" s="61"/>
      <c r="AU4491" s="61"/>
      <c r="AV4491" s="61"/>
      <c r="AW4491" s="60"/>
    </row>
    <row r="4492" s="59" customFormat="1" customHeight="1" spans="1:49">
      <c r="A4492" s="60"/>
      <c r="B4492" s="60"/>
      <c r="C4492" s="60"/>
      <c r="D4492" s="60"/>
      <c r="H4492" s="61"/>
      <c r="I4492" s="61"/>
      <c r="J4492" s="61"/>
      <c r="K4492" s="61"/>
      <c r="L4492" s="61"/>
      <c r="M4492" s="61"/>
      <c r="N4492" s="61"/>
      <c r="O4492" s="61"/>
      <c r="P4492" s="61"/>
      <c r="Q4492" s="61"/>
      <c r="R4492" s="61"/>
      <c r="S4492" s="61"/>
      <c r="T4492" s="61"/>
      <c r="U4492" s="61"/>
      <c r="V4492" s="61"/>
      <c r="W4492" s="61"/>
      <c r="X4492" s="61"/>
      <c r="Y4492" s="61"/>
      <c r="Z4492" s="61"/>
      <c r="AA4492" s="61"/>
      <c r="AB4492" s="61"/>
      <c r="AC4492" s="61"/>
      <c r="AD4492" s="61"/>
      <c r="AE4492" s="61"/>
      <c r="AF4492" s="61"/>
      <c r="AG4492" s="61"/>
      <c r="AH4492" s="61"/>
      <c r="AI4492" s="61"/>
      <c r="AJ4492" s="61"/>
      <c r="AK4492" s="61"/>
      <c r="AL4492" s="61"/>
      <c r="AM4492" s="61"/>
      <c r="AN4492" s="61"/>
      <c r="AO4492" s="61"/>
      <c r="AP4492" s="62"/>
      <c r="AQ4492" s="61"/>
      <c r="AR4492" s="61"/>
      <c r="AS4492" s="61"/>
      <c r="AT4492" s="61"/>
      <c r="AU4492" s="61"/>
      <c r="AV4492" s="61"/>
      <c r="AW4492" s="60"/>
    </row>
    <row r="4493" s="59" customFormat="1" customHeight="1" spans="1:49">
      <c r="A4493" s="60"/>
      <c r="B4493" s="60"/>
      <c r="C4493" s="60"/>
      <c r="D4493" s="60"/>
      <c r="H4493" s="61"/>
      <c r="I4493" s="61"/>
      <c r="J4493" s="61"/>
      <c r="K4493" s="61"/>
      <c r="L4493" s="61"/>
      <c r="M4493" s="61"/>
      <c r="N4493" s="61"/>
      <c r="O4493" s="61"/>
      <c r="P4493" s="61"/>
      <c r="Q4493" s="61"/>
      <c r="R4493" s="61"/>
      <c r="S4493" s="61"/>
      <c r="T4493" s="61"/>
      <c r="U4493" s="61"/>
      <c r="V4493" s="61"/>
      <c r="W4493" s="61"/>
      <c r="X4493" s="61"/>
      <c r="Y4493" s="61"/>
      <c r="Z4493" s="61"/>
      <c r="AA4493" s="61"/>
      <c r="AB4493" s="61"/>
      <c r="AC4493" s="61"/>
      <c r="AD4493" s="61"/>
      <c r="AE4493" s="61"/>
      <c r="AF4493" s="61"/>
      <c r="AG4493" s="61"/>
      <c r="AH4493" s="61"/>
      <c r="AI4493" s="61"/>
      <c r="AJ4493" s="61"/>
      <c r="AK4493" s="61"/>
      <c r="AL4493" s="61"/>
      <c r="AM4493" s="61"/>
      <c r="AN4493" s="61"/>
      <c r="AO4493" s="61"/>
      <c r="AP4493" s="62"/>
      <c r="AQ4493" s="61"/>
      <c r="AR4493" s="61"/>
      <c r="AS4493" s="61"/>
      <c r="AT4493" s="61"/>
      <c r="AU4493" s="61"/>
      <c r="AV4493" s="61"/>
      <c r="AW4493" s="60"/>
    </row>
    <row r="4494" s="59" customFormat="1" customHeight="1" spans="1:49">
      <c r="A4494" s="60"/>
      <c r="B4494" s="60"/>
      <c r="C4494" s="60"/>
      <c r="D4494" s="60"/>
      <c r="H4494" s="61"/>
      <c r="I4494" s="61"/>
      <c r="J4494" s="61"/>
      <c r="K4494" s="61"/>
      <c r="L4494" s="61"/>
      <c r="M4494" s="61"/>
      <c r="N4494" s="61"/>
      <c r="O4494" s="61"/>
      <c r="P4494" s="61"/>
      <c r="Q4494" s="61"/>
      <c r="R4494" s="61"/>
      <c r="S4494" s="61"/>
      <c r="T4494" s="61"/>
      <c r="U4494" s="61"/>
      <c r="V4494" s="61"/>
      <c r="W4494" s="61"/>
      <c r="X4494" s="61"/>
      <c r="Y4494" s="61"/>
      <c r="Z4494" s="61"/>
      <c r="AA4494" s="61"/>
      <c r="AB4494" s="61"/>
      <c r="AC4494" s="61"/>
      <c r="AD4494" s="61"/>
      <c r="AE4494" s="61"/>
      <c r="AF4494" s="61"/>
      <c r="AG4494" s="61"/>
      <c r="AH4494" s="61"/>
      <c r="AI4494" s="61"/>
      <c r="AJ4494" s="61"/>
      <c r="AK4494" s="61"/>
      <c r="AL4494" s="61"/>
      <c r="AM4494" s="61"/>
      <c r="AN4494" s="61"/>
      <c r="AO4494" s="61"/>
      <c r="AP4494" s="62"/>
      <c r="AQ4494" s="61"/>
      <c r="AR4494" s="61"/>
      <c r="AS4494" s="61"/>
      <c r="AT4494" s="61"/>
      <c r="AU4494" s="61"/>
      <c r="AV4494" s="61"/>
      <c r="AW4494" s="60"/>
    </row>
    <row r="4495" s="59" customFormat="1" customHeight="1" spans="1:49">
      <c r="A4495" s="60"/>
      <c r="B4495" s="60"/>
      <c r="C4495" s="60"/>
      <c r="D4495" s="60"/>
      <c r="H4495" s="61"/>
      <c r="I4495" s="61"/>
      <c r="J4495" s="61"/>
      <c r="K4495" s="61"/>
      <c r="L4495" s="61"/>
      <c r="M4495" s="61"/>
      <c r="N4495" s="61"/>
      <c r="O4495" s="61"/>
      <c r="P4495" s="61"/>
      <c r="Q4495" s="61"/>
      <c r="R4495" s="61"/>
      <c r="S4495" s="61"/>
      <c r="T4495" s="61"/>
      <c r="U4495" s="61"/>
      <c r="V4495" s="61"/>
      <c r="W4495" s="61"/>
      <c r="X4495" s="61"/>
      <c r="Y4495" s="61"/>
      <c r="Z4495" s="61"/>
      <c r="AA4495" s="61"/>
      <c r="AB4495" s="61"/>
      <c r="AC4495" s="61"/>
      <c r="AD4495" s="61"/>
      <c r="AE4495" s="61"/>
      <c r="AF4495" s="61"/>
      <c r="AG4495" s="61"/>
      <c r="AH4495" s="61"/>
      <c r="AI4495" s="61"/>
      <c r="AJ4495" s="61"/>
      <c r="AK4495" s="61"/>
      <c r="AL4495" s="61"/>
      <c r="AM4495" s="61"/>
      <c r="AN4495" s="61"/>
      <c r="AO4495" s="61"/>
      <c r="AP4495" s="62"/>
      <c r="AQ4495" s="61"/>
      <c r="AR4495" s="61"/>
      <c r="AS4495" s="61"/>
      <c r="AT4495" s="61"/>
      <c r="AU4495" s="61"/>
      <c r="AV4495" s="61"/>
      <c r="AW4495" s="60"/>
    </row>
    <row r="4496" s="59" customFormat="1" customHeight="1" spans="1:49">
      <c r="A4496" s="60"/>
      <c r="B4496" s="60"/>
      <c r="C4496" s="60"/>
      <c r="D4496" s="60"/>
      <c r="H4496" s="61"/>
      <c r="I4496" s="61"/>
      <c r="J4496" s="61"/>
      <c r="K4496" s="61"/>
      <c r="L4496" s="61"/>
      <c r="M4496" s="61"/>
      <c r="N4496" s="61"/>
      <c r="O4496" s="61"/>
      <c r="P4496" s="61"/>
      <c r="Q4496" s="61"/>
      <c r="R4496" s="61"/>
      <c r="S4496" s="61"/>
      <c r="T4496" s="61"/>
      <c r="U4496" s="61"/>
      <c r="V4496" s="61"/>
      <c r="W4496" s="61"/>
      <c r="X4496" s="61"/>
      <c r="Y4496" s="61"/>
      <c r="Z4496" s="61"/>
      <c r="AA4496" s="61"/>
      <c r="AB4496" s="61"/>
      <c r="AC4496" s="61"/>
      <c r="AD4496" s="61"/>
      <c r="AE4496" s="61"/>
      <c r="AF4496" s="61"/>
      <c r="AG4496" s="61"/>
      <c r="AH4496" s="61"/>
      <c r="AI4496" s="61"/>
      <c r="AJ4496" s="61"/>
      <c r="AK4496" s="61"/>
      <c r="AL4496" s="61"/>
      <c r="AM4496" s="61"/>
      <c r="AN4496" s="61"/>
      <c r="AO4496" s="61"/>
      <c r="AP4496" s="62"/>
      <c r="AQ4496" s="61"/>
      <c r="AR4496" s="61"/>
      <c r="AS4496" s="61"/>
      <c r="AT4496" s="61"/>
      <c r="AU4496" s="61"/>
      <c r="AV4496" s="61"/>
      <c r="AW4496" s="60"/>
    </row>
    <row r="4497" s="59" customFormat="1" customHeight="1" spans="1:49">
      <c r="A4497" s="60"/>
      <c r="B4497" s="60"/>
      <c r="C4497" s="60"/>
      <c r="D4497" s="60"/>
      <c r="H4497" s="61"/>
      <c r="I4497" s="61"/>
      <c r="J4497" s="61"/>
      <c r="K4497" s="61"/>
      <c r="L4497" s="61"/>
      <c r="M4497" s="61"/>
      <c r="N4497" s="61"/>
      <c r="O4497" s="61"/>
      <c r="P4497" s="61"/>
      <c r="Q4497" s="61"/>
      <c r="R4497" s="61"/>
      <c r="S4497" s="61"/>
      <c r="T4497" s="61"/>
      <c r="U4497" s="61"/>
      <c r="V4497" s="61"/>
      <c r="W4497" s="61"/>
      <c r="X4497" s="61"/>
      <c r="Y4497" s="61"/>
      <c r="Z4497" s="61"/>
      <c r="AA4497" s="61"/>
      <c r="AB4497" s="61"/>
      <c r="AC4497" s="61"/>
      <c r="AD4497" s="61"/>
      <c r="AE4497" s="61"/>
      <c r="AF4497" s="61"/>
      <c r="AG4497" s="61"/>
      <c r="AH4497" s="61"/>
      <c r="AI4497" s="61"/>
      <c r="AJ4497" s="61"/>
      <c r="AK4497" s="61"/>
      <c r="AL4497" s="61"/>
      <c r="AM4497" s="61"/>
      <c r="AN4497" s="61"/>
      <c r="AO4497" s="61"/>
      <c r="AP4497" s="62"/>
      <c r="AQ4497" s="61"/>
      <c r="AR4497" s="61"/>
      <c r="AS4497" s="61"/>
      <c r="AT4497" s="61"/>
      <c r="AU4497" s="61"/>
      <c r="AV4497" s="61"/>
      <c r="AW4497" s="60"/>
    </row>
    <row r="4498" s="59" customFormat="1" customHeight="1" spans="1:49">
      <c r="A4498" s="60"/>
      <c r="B4498" s="60"/>
      <c r="C4498" s="60"/>
      <c r="D4498" s="60"/>
      <c r="H4498" s="61"/>
      <c r="I4498" s="61"/>
      <c r="J4498" s="61"/>
      <c r="K4498" s="61"/>
      <c r="L4498" s="61"/>
      <c r="M4498" s="61"/>
      <c r="N4498" s="61"/>
      <c r="O4498" s="61"/>
      <c r="P4498" s="61"/>
      <c r="Q4498" s="61"/>
      <c r="R4498" s="61"/>
      <c r="S4498" s="61"/>
      <c r="T4498" s="61"/>
      <c r="U4498" s="61"/>
      <c r="V4498" s="61"/>
      <c r="W4498" s="61"/>
      <c r="X4498" s="61"/>
      <c r="Y4498" s="61"/>
      <c r="Z4498" s="61"/>
      <c r="AA4498" s="61"/>
      <c r="AB4498" s="61"/>
      <c r="AC4498" s="61"/>
      <c r="AD4498" s="61"/>
      <c r="AE4498" s="61"/>
      <c r="AF4498" s="61"/>
      <c r="AG4498" s="61"/>
      <c r="AH4498" s="61"/>
      <c r="AI4498" s="61"/>
      <c r="AJ4498" s="61"/>
      <c r="AK4498" s="61"/>
      <c r="AL4498" s="61"/>
      <c r="AM4498" s="61"/>
      <c r="AN4498" s="61"/>
      <c r="AO4498" s="61"/>
      <c r="AP4498" s="62"/>
      <c r="AQ4498" s="61"/>
      <c r="AR4498" s="61"/>
      <c r="AS4498" s="61"/>
      <c r="AT4498" s="61"/>
      <c r="AU4498" s="61"/>
      <c r="AV4498" s="61"/>
      <c r="AW4498" s="60"/>
    </row>
    <row r="4499" s="59" customFormat="1" customHeight="1" spans="1:49">
      <c r="A4499" s="60"/>
      <c r="B4499" s="60"/>
      <c r="C4499" s="60"/>
      <c r="D4499" s="60"/>
      <c r="H4499" s="61"/>
      <c r="I4499" s="61"/>
      <c r="J4499" s="61"/>
      <c r="K4499" s="61"/>
      <c r="L4499" s="61"/>
      <c r="M4499" s="61"/>
      <c r="N4499" s="61"/>
      <c r="O4499" s="61"/>
      <c r="P4499" s="61"/>
      <c r="Q4499" s="61"/>
      <c r="R4499" s="61"/>
      <c r="S4499" s="61"/>
      <c r="T4499" s="61"/>
      <c r="U4499" s="61"/>
      <c r="V4499" s="61"/>
      <c r="W4499" s="61"/>
      <c r="X4499" s="61"/>
      <c r="Y4499" s="61"/>
      <c r="Z4499" s="61"/>
      <c r="AA4499" s="61"/>
      <c r="AB4499" s="61"/>
      <c r="AC4499" s="61"/>
      <c r="AD4499" s="61"/>
      <c r="AE4499" s="61"/>
      <c r="AF4499" s="61"/>
      <c r="AG4499" s="61"/>
      <c r="AH4499" s="61"/>
      <c r="AI4499" s="61"/>
      <c r="AJ4499" s="61"/>
      <c r="AK4499" s="61"/>
      <c r="AL4499" s="61"/>
      <c r="AM4499" s="61"/>
      <c r="AN4499" s="61"/>
      <c r="AO4499" s="61"/>
      <c r="AP4499" s="62"/>
      <c r="AQ4499" s="61"/>
      <c r="AR4499" s="61"/>
      <c r="AS4499" s="61"/>
      <c r="AT4499" s="61"/>
      <c r="AU4499" s="61"/>
      <c r="AV4499" s="61"/>
      <c r="AW4499" s="60"/>
    </row>
    <row r="4500" s="59" customFormat="1" customHeight="1" spans="1:49">
      <c r="A4500" s="60"/>
      <c r="B4500" s="60"/>
      <c r="C4500" s="60"/>
      <c r="D4500" s="60"/>
      <c r="H4500" s="61"/>
      <c r="I4500" s="61"/>
      <c r="J4500" s="61"/>
      <c r="K4500" s="61"/>
      <c r="L4500" s="61"/>
      <c r="M4500" s="61"/>
      <c r="N4500" s="61"/>
      <c r="O4500" s="61"/>
      <c r="P4500" s="61"/>
      <c r="Q4500" s="61"/>
      <c r="R4500" s="61"/>
      <c r="S4500" s="61"/>
      <c r="T4500" s="61"/>
      <c r="U4500" s="61"/>
      <c r="V4500" s="61"/>
      <c r="W4500" s="61"/>
      <c r="X4500" s="61"/>
      <c r="Y4500" s="61"/>
      <c r="Z4500" s="61"/>
      <c r="AA4500" s="61"/>
      <c r="AB4500" s="61"/>
      <c r="AC4500" s="61"/>
      <c r="AD4500" s="61"/>
      <c r="AE4500" s="61"/>
      <c r="AF4500" s="61"/>
      <c r="AG4500" s="61"/>
      <c r="AH4500" s="61"/>
      <c r="AI4500" s="61"/>
      <c r="AJ4500" s="61"/>
      <c r="AK4500" s="61"/>
      <c r="AL4500" s="61"/>
      <c r="AM4500" s="61"/>
      <c r="AN4500" s="61"/>
      <c r="AO4500" s="61"/>
      <c r="AP4500" s="62"/>
      <c r="AQ4500" s="61"/>
      <c r="AR4500" s="61"/>
      <c r="AS4500" s="61"/>
      <c r="AT4500" s="61"/>
      <c r="AU4500" s="61"/>
      <c r="AV4500" s="61"/>
      <c r="AW4500" s="60"/>
    </row>
    <row r="4501" s="59" customFormat="1" customHeight="1" spans="1:49">
      <c r="A4501" s="60"/>
      <c r="B4501" s="60"/>
      <c r="C4501" s="60"/>
      <c r="D4501" s="60"/>
      <c r="H4501" s="61"/>
      <c r="I4501" s="61"/>
      <c r="J4501" s="61"/>
      <c r="K4501" s="61"/>
      <c r="L4501" s="61"/>
      <c r="M4501" s="61"/>
      <c r="N4501" s="61"/>
      <c r="O4501" s="61"/>
      <c r="P4501" s="61"/>
      <c r="Q4501" s="61"/>
      <c r="R4501" s="61"/>
      <c r="S4501" s="61"/>
      <c r="T4501" s="61"/>
      <c r="U4501" s="61"/>
      <c r="V4501" s="61"/>
      <c r="W4501" s="61"/>
      <c r="X4501" s="61"/>
      <c r="Y4501" s="61"/>
      <c r="Z4501" s="61"/>
      <c r="AA4501" s="61"/>
      <c r="AB4501" s="61"/>
      <c r="AC4501" s="61"/>
      <c r="AD4501" s="61"/>
      <c r="AE4501" s="61"/>
      <c r="AF4501" s="61"/>
      <c r="AG4501" s="61"/>
      <c r="AH4501" s="61"/>
      <c r="AI4501" s="61"/>
      <c r="AJ4501" s="61"/>
      <c r="AK4501" s="61"/>
      <c r="AL4501" s="61"/>
      <c r="AM4501" s="61"/>
      <c r="AN4501" s="61"/>
      <c r="AO4501" s="61"/>
      <c r="AP4501" s="62"/>
      <c r="AQ4501" s="61"/>
      <c r="AR4501" s="61"/>
      <c r="AS4501" s="61"/>
      <c r="AT4501" s="61"/>
      <c r="AU4501" s="61"/>
      <c r="AV4501" s="61"/>
      <c r="AW4501" s="60"/>
    </row>
    <row r="4502" s="59" customFormat="1" customHeight="1" spans="1:49">
      <c r="A4502" s="60"/>
      <c r="B4502" s="60"/>
      <c r="C4502" s="60"/>
      <c r="D4502" s="60"/>
      <c r="H4502" s="61"/>
      <c r="I4502" s="61"/>
      <c r="J4502" s="61"/>
      <c r="K4502" s="61"/>
      <c r="L4502" s="61"/>
      <c r="M4502" s="61"/>
      <c r="N4502" s="61"/>
      <c r="O4502" s="61"/>
      <c r="P4502" s="61"/>
      <c r="Q4502" s="61"/>
      <c r="R4502" s="61"/>
      <c r="S4502" s="61"/>
      <c r="T4502" s="61"/>
      <c r="U4502" s="61"/>
      <c r="V4502" s="61"/>
      <c r="W4502" s="61"/>
      <c r="X4502" s="61"/>
      <c r="Y4502" s="61"/>
      <c r="Z4502" s="61"/>
      <c r="AA4502" s="61"/>
      <c r="AB4502" s="61"/>
      <c r="AC4502" s="61"/>
      <c r="AD4502" s="61"/>
      <c r="AE4502" s="61"/>
      <c r="AF4502" s="61"/>
      <c r="AG4502" s="61"/>
      <c r="AH4502" s="61"/>
      <c r="AI4502" s="61"/>
      <c r="AJ4502" s="61"/>
      <c r="AK4502" s="61"/>
      <c r="AL4502" s="61"/>
      <c r="AM4502" s="61"/>
      <c r="AN4502" s="61"/>
      <c r="AO4502" s="61"/>
      <c r="AP4502" s="62"/>
      <c r="AQ4502" s="61"/>
      <c r="AR4502" s="61"/>
      <c r="AS4502" s="61"/>
      <c r="AT4502" s="61"/>
      <c r="AU4502" s="61"/>
      <c r="AV4502" s="61"/>
      <c r="AW4502" s="60"/>
    </row>
    <row r="4503" s="59" customFormat="1" customHeight="1" spans="1:49">
      <c r="A4503" s="60"/>
      <c r="B4503" s="60"/>
      <c r="C4503" s="60"/>
      <c r="D4503" s="60"/>
      <c r="H4503" s="61"/>
      <c r="I4503" s="61"/>
      <c r="J4503" s="61"/>
      <c r="K4503" s="61"/>
      <c r="L4503" s="61"/>
      <c r="M4503" s="61"/>
      <c r="N4503" s="61"/>
      <c r="O4503" s="61"/>
      <c r="P4503" s="61"/>
      <c r="Q4503" s="61"/>
      <c r="R4503" s="61"/>
      <c r="S4503" s="61"/>
      <c r="T4503" s="61"/>
      <c r="U4503" s="61"/>
      <c r="V4503" s="61"/>
      <c r="W4503" s="61"/>
      <c r="X4503" s="61"/>
      <c r="Y4503" s="61"/>
      <c r="Z4503" s="61"/>
      <c r="AA4503" s="61"/>
      <c r="AB4503" s="61"/>
      <c r="AC4503" s="61"/>
      <c r="AD4503" s="61"/>
      <c r="AE4503" s="61"/>
      <c r="AF4503" s="61"/>
      <c r="AG4503" s="61"/>
      <c r="AH4503" s="61"/>
      <c r="AI4503" s="61"/>
      <c r="AJ4503" s="61"/>
      <c r="AK4503" s="61"/>
      <c r="AL4503" s="61"/>
      <c r="AM4503" s="61"/>
      <c r="AN4503" s="61"/>
      <c r="AO4503" s="61"/>
      <c r="AP4503" s="62"/>
      <c r="AQ4503" s="61"/>
      <c r="AR4503" s="61"/>
      <c r="AS4503" s="61"/>
      <c r="AT4503" s="61"/>
      <c r="AU4503" s="61"/>
      <c r="AV4503" s="61"/>
      <c r="AW4503" s="60"/>
    </row>
    <row r="4504" s="59" customFormat="1" customHeight="1" spans="1:49">
      <c r="A4504" s="60"/>
      <c r="B4504" s="60"/>
      <c r="C4504" s="60"/>
      <c r="D4504" s="60"/>
      <c r="H4504" s="61"/>
      <c r="I4504" s="61"/>
      <c r="J4504" s="61"/>
      <c r="K4504" s="61"/>
      <c r="L4504" s="61"/>
      <c r="M4504" s="61"/>
      <c r="N4504" s="61"/>
      <c r="O4504" s="61"/>
      <c r="P4504" s="61"/>
      <c r="Q4504" s="61"/>
      <c r="R4504" s="61"/>
      <c r="S4504" s="61"/>
      <c r="T4504" s="61"/>
      <c r="U4504" s="61"/>
      <c r="V4504" s="61"/>
      <c r="W4504" s="61"/>
      <c r="X4504" s="61"/>
      <c r="Y4504" s="61"/>
      <c r="Z4504" s="61"/>
      <c r="AA4504" s="61"/>
      <c r="AB4504" s="61"/>
      <c r="AC4504" s="61"/>
      <c r="AD4504" s="61"/>
      <c r="AE4504" s="61"/>
      <c r="AF4504" s="61"/>
      <c r="AG4504" s="61"/>
      <c r="AH4504" s="61"/>
      <c r="AI4504" s="61"/>
      <c r="AJ4504" s="61"/>
      <c r="AK4504" s="61"/>
      <c r="AL4504" s="61"/>
      <c r="AM4504" s="61"/>
      <c r="AN4504" s="61"/>
      <c r="AO4504" s="61"/>
      <c r="AP4504" s="62"/>
      <c r="AQ4504" s="61"/>
      <c r="AR4504" s="61"/>
      <c r="AS4504" s="61"/>
      <c r="AT4504" s="61"/>
      <c r="AU4504" s="61"/>
      <c r="AV4504" s="61"/>
      <c r="AW4504" s="60"/>
    </row>
    <row r="4505" s="59" customFormat="1" customHeight="1" spans="1:49">
      <c r="A4505" s="60"/>
      <c r="B4505" s="60"/>
      <c r="C4505" s="60"/>
      <c r="D4505" s="60"/>
      <c r="H4505" s="61"/>
      <c r="I4505" s="61"/>
      <c r="J4505" s="61"/>
      <c r="K4505" s="61"/>
      <c r="L4505" s="61"/>
      <c r="M4505" s="61"/>
      <c r="N4505" s="61"/>
      <c r="O4505" s="61"/>
      <c r="P4505" s="61"/>
      <c r="Q4505" s="61"/>
      <c r="R4505" s="61"/>
      <c r="S4505" s="61"/>
      <c r="T4505" s="61"/>
      <c r="U4505" s="61"/>
      <c r="V4505" s="61"/>
      <c r="W4505" s="61"/>
      <c r="X4505" s="61"/>
      <c r="Y4505" s="61"/>
      <c r="Z4505" s="61"/>
      <c r="AA4505" s="61"/>
      <c r="AB4505" s="61"/>
      <c r="AC4505" s="61"/>
      <c r="AD4505" s="61"/>
      <c r="AE4505" s="61"/>
      <c r="AF4505" s="61"/>
      <c r="AG4505" s="61"/>
      <c r="AH4505" s="61"/>
      <c r="AI4505" s="61"/>
      <c r="AJ4505" s="61"/>
      <c r="AK4505" s="61"/>
      <c r="AL4505" s="61"/>
      <c r="AM4505" s="61"/>
      <c r="AN4505" s="61"/>
      <c r="AO4505" s="61"/>
      <c r="AP4505" s="62"/>
      <c r="AQ4505" s="61"/>
      <c r="AR4505" s="61"/>
      <c r="AS4505" s="61"/>
      <c r="AT4505" s="61"/>
      <c r="AU4505" s="61"/>
      <c r="AV4505" s="61"/>
      <c r="AW4505" s="60"/>
    </row>
    <row r="4506" s="59" customFormat="1" customHeight="1" spans="1:49">
      <c r="A4506" s="60"/>
      <c r="B4506" s="60"/>
      <c r="C4506" s="60"/>
      <c r="D4506" s="60"/>
      <c r="H4506" s="61"/>
      <c r="I4506" s="61"/>
      <c r="J4506" s="61"/>
      <c r="K4506" s="61"/>
      <c r="L4506" s="61"/>
      <c r="M4506" s="61"/>
      <c r="N4506" s="61"/>
      <c r="O4506" s="61"/>
      <c r="P4506" s="61"/>
      <c r="Q4506" s="61"/>
      <c r="R4506" s="61"/>
      <c r="S4506" s="61"/>
      <c r="T4506" s="61"/>
      <c r="U4506" s="61"/>
      <c r="V4506" s="61"/>
      <c r="W4506" s="61"/>
      <c r="X4506" s="61"/>
      <c r="Y4506" s="61"/>
      <c r="Z4506" s="61"/>
      <c r="AA4506" s="61"/>
      <c r="AB4506" s="61"/>
      <c r="AC4506" s="61"/>
      <c r="AD4506" s="61"/>
      <c r="AE4506" s="61"/>
      <c r="AF4506" s="61"/>
      <c r="AG4506" s="61"/>
      <c r="AH4506" s="61"/>
      <c r="AI4506" s="61"/>
      <c r="AJ4506" s="61"/>
      <c r="AK4506" s="61"/>
      <c r="AL4506" s="61"/>
      <c r="AM4506" s="61"/>
      <c r="AN4506" s="61"/>
      <c r="AO4506" s="61"/>
      <c r="AP4506" s="62"/>
      <c r="AQ4506" s="61"/>
      <c r="AR4506" s="61"/>
      <c r="AS4506" s="61"/>
      <c r="AT4506" s="61"/>
      <c r="AU4506" s="61"/>
      <c r="AV4506" s="61"/>
      <c r="AW4506" s="60"/>
    </row>
    <row r="4507" s="59" customFormat="1" customHeight="1" spans="1:49">
      <c r="A4507" s="60"/>
      <c r="B4507" s="60"/>
      <c r="C4507" s="60"/>
      <c r="D4507" s="60"/>
      <c r="H4507" s="61"/>
      <c r="I4507" s="61"/>
      <c r="J4507" s="61"/>
      <c r="K4507" s="61"/>
      <c r="L4507" s="61"/>
      <c r="M4507" s="61"/>
      <c r="N4507" s="61"/>
      <c r="O4507" s="61"/>
      <c r="P4507" s="61"/>
      <c r="Q4507" s="61"/>
      <c r="R4507" s="61"/>
      <c r="S4507" s="61"/>
      <c r="T4507" s="61"/>
      <c r="U4507" s="61"/>
      <c r="V4507" s="61"/>
      <c r="W4507" s="61"/>
      <c r="X4507" s="61"/>
      <c r="Y4507" s="61"/>
      <c r="Z4507" s="61"/>
      <c r="AA4507" s="61"/>
      <c r="AB4507" s="61"/>
      <c r="AC4507" s="61"/>
      <c r="AD4507" s="61"/>
      <c r="AE4507" s="61"/>
      <c r="AF4507" s="61"/>
      <c r="AG4507" s="61"/>
      <c r="AH4507" s="61"/>
      <c r="AI4507" s="61"/>
      <c r="AJ4507" s="61"/>
      <c r="AK4507" s="61"/>
      <c r="AL4507" s="61"/>
      <c r="AM4507" s="61"/>
      <c r="AN4507" s="61"/>
      <c r="AO4507" s="61"/>
      <c r="AP4507" s="62"/>
      <c r="AQ4507" s="61"/>
      <c r="AR4507" s="61"/>
      <c r="AS4507" s="61"/>
      <c r="AT4507" s="61"/>
      <c r="AU4507" s="61"/>
      <c r="AV4507" s="61"/>
      <c r="AW4507" s="60"/>
    </row>
    <row r="4508" s="59" customFormat="1" customHeight="1" spans="1:49">
      <c r="A4508" s="60"/>
      <c r="B4508" s="60"/>
      <c r="C4508" s="60"/>
      <c r="D4508" s="60"/>
      <c r="H4508" s="61"/>
      <c r="I4508" s="61"/>
      <c r="J4508" s="61"/>
      <c r="K4508" s="61"/>
      <c r="L4508" s="61"/>
      <c r="M4508" s="61"/>
      <c r="N4508" s="61"/>
      <c r="O4508" s="61"/>
      <c r="P4508" s="61"/>
      <c r="Q4508" s="61"/>
      <c r="R4508" s="61"/>
      <c r="S4508" s="61"/>
      <c r="T4508" s="61"/>
      <c r="U4508" s="61"/>
      <c r="V4508" s="61"/>
      <c r="W4508" s="61"/>
      <c r="X4508" s="61"/>
      <c r="Y4508" s="61"/>
      <c r="Z4508" s="61"/>
      <c r="AA4508" s="61"/>
      <c r="AB4508" s="61"/>
      <c r="AC4508" s="61"/>
      <c r="AD4508" s="61"/>
      <c r="AE4508" s="61"/>
      <c r="AF4508" s="61"/>
      <c r="AG4508" s="61"/>
      <c r="AH4508" s="61"/>
      <c r="AI4508" s="61"/>
      <c r="AJ4508" s="61"/>
      <c r="AK4508" s="61"/>
      <c r="AL4508" s="61"/>
      <c r="AM4508" s="61"/>
      <c r="AN4508" s="61"/>
      <c r="AO4508" s="61"/>
      <c r="AP4508" s="62"/>
      <c r="AQ4508" s="61"/>
      <c r="AR4508" s="61"/>
      <c r="AS4508" s="61"/>
      <c r="AT4508" s="61"/>
      <c r="AU4508" s="61"/>
      <c r="AV4508" s="61"/>
      <c r="AW4508" s="60"/>
    </row>
    <row r="4509" s="59" customFormat="1" customHeight="1" spans="1:49">
      <c r="A4509" s="60"/>
      <c r="B4509" s="60"/>
      <c r="C4509" s="60"/>
      <c r="D4509" s="60"/>
      <c r="H4509" s="61"/>
      <c r="I4509" s="61"/>
      <c r="J4509" s="61"/>
      <c r="K4509" s="61"/>
      <c r="L4509" s="61"/>
      <c r="M4509" s="61"/>
      <c r="N4509" s="61"/>
      <c r="O4509" s="61"/>
      <c r="P4509" s="61"/>
      <c r="Q4509" s="61"/>
      <c r="R4509" s="61"/>
      <c r="S4509" s="61"/>
      <c r="T4509" s="61"/>
      <c r="U4509" s="61"/>
      <c r="V4509" s="61"/>
      <c r="W4509" s="61"/>
      <c r="X4509" s="61"/>
      <c r="Y4509" s="61"/>
      <c r="Z4509" s="61"/>
      <c r="AA4509" s="61"/>
      <c r="AB4509" s="61"/>
      <c r="AC4509" s="61"/>
      <c r="AD4509" s="61"/>
      <c r="AE4509" s="61"/>
      <c r="AF4509" s="61"/>
      <c r="AG4509" s="61"/>
      <c r="AH4509" s="61"/>
      <c r="AI4509" s="61"/>
      <c r="AJ4509" s="61"/>
      <c r="AK4509" s="61"/>
      <c r="AL4509" s="61"/>
      <c r="AM4509" s="61"/>
      <c r="AN4509" s="61"/>
      <c r="AO4509" s="61"/>
      <c r="AP4509" s="62"/>
      <c r="AQ4509" s="61"/>
      <c r="AR4509" s="61"/>
      <c r="AS4509" s="61"/>
      <c r="AT4509" s="61"/>
      <c r="AU4509" s="61"/>
      <c r="AV4509" s="61"/>
      <c r="AW4509" s="60"/>
    </row>
    <row r="4510" s="59" customFormat="1" customHeight="1" spans="1:49">
      <c r="A4510" s="60"/>
      <c r="B4510" s="60"/>
      <c r="C4510" s="60"/>
      <c r="D4510" s="60"/>
      <c r="H4510" s="61"/>
      <c r="I4510" s="61"/>
      <c r="J4510" s="61"/>
      <c r="K4510" s="61"/>
      <c r="L4510" s="61"/>
      <c r="M4510" s="61"/>
      <c r="N4510" s="61"/>
      <c r="O4510" s="61"/>
      <c r="P4510" s="61"/>
      <c r="Q4510" s="61"/>
      <c r="R4510" s="61"/>
      <c r="S4510" s="61"/>
      <c r="T4510" s="61"/>
      <c r="U4510" s="61"/>
      <c r="V4510" s="61"/>
      <c r="W4510" s="61"/>
      <c r="X4510" s="61"/>
      <c r="Y4510" s="61"/>
      <c r="Z4510" s="61"/>
      <c r="AA4510" s="61"/>
      <c r="AB4510" s="61"/>
      <c r="AC4510" s="61"/>
      <c r="AD4510" s="61"/>
      <c r="AE4510" s="61"/>
      <c r="AF4510" s="61"/>
      <c r="AG4510" s="61"/>
      <c r="AH4510" s="61"/>
      <c r="AI4510" s="61"/>
      <c r="AJ4510" s="61"/>
      <c r="AK4510" s="61"/>
      <c r="AL4510" s="61"/>
      <c r="AM4510" s="61"/>
      <c r="AN4510" s="61"/>
      <c r="AO4510" s="61"/>
      <c r="AP4510" s="62"/>
      <c r="AQ4510" s="61"/>
      <c r="AR4510" s="61"/>
      <c r="AS4510" s="61"/>
      <c r="AT4510" s="61"/>
      <c r="AU4510" s="61"/>
      <c r="AV4510" s="61"/>
      <c r="AW4510" s="60"/>
    </row>
    <row r="4511" s="59" customFormat="1" customHeight="1" spans="1:49">
      <c r="A4511" s="60"/>
      <c r="B4511" s="60"/>
      <c r="C4511" s="60"/>
      <c r="D4511" s="60"/>
      <c r="H4511" s="61"/>
      <c r="I4511" s="61"/>
      <c r="J4511" s="61"/>
      <c r="K4511" s="61"/>
      <c r="L4511" s="61"/>
      <c r="M4511" s="61"/>
      <c r="N4511" s="61"/>
      <c r="O4511" s="61"/>
      <c r="P4511" s="61"/>
      <c r="Q4511" s="61"/>
      <c r="R4511" s="61"/>
      <c r="S4511" s="61"/>
      <c r="T4511" s="61"/>
      <c r="U4511" s="61"/>
      <c r="V4511" s="61"/>
      <c r="W4511" s="61"/>
      <c r="X4511" s="61"/>
      <c r="Y4511" s="61"/>
      <c r="Z4511" s="61"/>
      <c r="AA4511" s="61"/>
      <c r="AB4511" s="61"/>
      <c r="AC4511" s="61"/>
      <c r="AD4511" s="61"/>
      <c r="AE4511" s="61"/>
      <c r="AF4511" s="61"/>
      <c r="AG4511" s="61"/>
      <c r="AH4511" s="61"/>
      <c r="AI4511" s="61"/>
      <c r="AJ4511" s="61"/>
      <c r="AK4511" s="61"/>
      <c r="AL4511" s="61"/>
      <c r="AM4511" s="61"/>
      <c r="AN4511" s="61"/>
      <c r="AO4511" s="61"/>
      <c r="AP4511" s="62"/>
      <c r="AQ4511" s="61"/>
      <c r="AR4511" s="61"/>
      <c r="AS4511" s="61"/>
      <c r="AT4511" s="61"/>
      <c r="AU4511" s="61"/>
      <c r="AV4511" s="61"/>
      <c r="AW4511" s="60"/>
    </row>
    <row r="4512" s="59" customFormat="1" customHeight="1" spans="1:49">
      <c r="A4512" s="60"/>
      <c r="B4512" s="60"/>
      <c r="C4512" s="60"/>
      <c r="D4512" s="60"/>
      <c r="H4512" s="61"/>
      <c r="I4512" s="61"/>
      <c r="J4512" s="61"/>
      <c r="K4512" s="61"/>
      <c r="L4512" s="61"/>
      <c r="M4512" s="61"/>
      <c r="N4512" s="61"/>
      <c r="O4512" s="61"/>
      <c r="P4512" s="61"/>
      <c r="Q4512" s="61"/>
      <c r="R4512" s="61"/>
      <c r="S4512" s="61"/>
      <c r="T4512" s="61"/>
      <c r="U4512" s="61"/>
      <c r="V4512" s="61"/>
      <c r="W4512" s="61"/>
      <c r="X4512" s="61"/>
      <c r="Y4512" s="61"/>
      <c r="Z4512" s="61"/>
      <c r="AA4512" s="61"/>
      <c r="AB4512" s="61"/>
      <c r="AC4512" s="61"/>
      <c r="AD4512" s="61"/>
      <c r="AE4512" s="61"/>
      <c r="AF4512" s="61"/>
      <c r="AG4512" s="61"/>
      <c r="AH4512" s="61"/>
      <c r="AI4512" s="61"/>
      <c r="AJ4512" s="61"/>
      <c r="AK4512" s="61"/>
      <c r="AL4512" s="61"/>
      <c r="AM4512" s="61"/>
      <c r="AN4512" s="61"/>
      <c r="AO4512" s="61"/>
      <c r="AP4512" s="62"/>
      <c r="AQ4512" s="61"/>
      <c r="AR4512" s="61"/>
      <c r="AS4512" s="61"/>
      <c r="AT4512" s="61"/>
      <c r="AU4512" s="61"/>
      <c r="AV4512" s="61"/>
      <c r="AW4512" s="60"/>
    </row>
    <row r="4513" s="59" customFormat="1" customHeight="1" spans="1:49">
      <c r="A4513" s="60"/>
      <c r="B4513" s="60"/>
      <c r="C4513" s="60"/>
      <c r="D4513" s="60"/>
      <c r="H4513" s="61"/>
      <c r="I4513" s="61"/>
      <c r="J4513" s="61"/>
      <c r="K4513" s="61"/>
      <c r="L4513" s="61"/>
      <c r="M4513" s="61"/>
      <c r="N4513" s="61"/>
      <c r="O4513" s="61"/>
      <c r="P4513" s="61"/>
      <c r="Q4513" s="61"/>
      <c r="R4513" s="61"/>
      <c r="S4513" s="61"/>
      <c r="T4513" s="61"/>
      <c r="U4513" s="61"/>
      <c r="V4513" s="61"/>
      <c r="W4513" s="61"/>
      <c r="X4513" s="61"/>
      <c r="Y4513" s="61"/>
      <c r="Z4513" s="61"/>
      <c r="AA4513" s="61"/>
      <c r="AB4513" s="61"/>
      <c r="AC4513" s="61"/>
      <c r="AD4513" s="61"/>
      <c r="AE4513" s="61"/>
      <c r="AF4513" s="61"/>
      <c r="AG4513" s="61"/>
      <c r="AH4513" s="61"/>
      <c r="AI4513" s="61"/>
      <c r="AJ4513" s="61"/>
      <c r="AK4513" s="61"/>
      <c r="AL4513" s="61"/>
      <c r="AM4513" s="61"/>
      <c r="AN4513" s="61"/>
      <c r="AO4513" s="61"/>
      <c r="AP4513" s="62"/>
      <c r="AQ4513" s="61"/>
      <c r="AR4513" s="61"/>
      <c r="AS4513" s="61"/>
      <c r="AT4513" s="61"/>
      <c r="AU4513" s="61"/>
      <c r="AV4513" s="61"/>
      <c r="AW4513" s="60"/>
    </row>
    <row r="4514" s="59" customFormat="1" customHeight="1" spans="1:49">
      <c r="A4514" s="60"/>
      <c r="B4514" s="60"/>
      <c r="C4514" s="60"/>
      <c r="D4514" s="60"/>
      <c r="H4514" s="61"/>
      <c r="I4514" s="61"/>
      <c r="J4514" s="61"/>
      <c r="K4514" s="61"/>
      <c r="L4514" s="61"/>
      <c r="M4514" s="61"/>
      <c r="N4514" s="61"/>
      <c r="O4514" s="61"/>
      <c r="P4514" s="61"/>
      <c r="Q4514" s="61"/>
      <c r="R4514" s="61"/>
      <c r="S4514" s="61"/>
      <c r="T4514" s="61"/>
      <c r="U4514" s="61"/>
      <c r="V4514" s="61"/>
      <c r="W4514" s="61"/>
      <c r="X4514" s="61"/>
      <c r="Y4514" s="61"/>
      <c r="Z4514" s="61"/>
      <c r="AA4514" s="61"/>
      <c r="AB4514" s="61"/>
      <c r="AC4514" s="61"/>
      <c r="AD4514" s="61"/>
      <c r="AE4514" s="61"/>
      <c r="AF4514" s="61"/>
      <c r="AG4514" s="61"/>
      <c r="AH4514" s="61"/>
      <c r="AI4514" s="61"/>
      <c r="AJ4514" s="61"/>
      <c r="AK4514" s="61"/>
      <c r="AL4514" s="61"/>
      <c r="AM4514" s="61"/>
      <c r="AN4514" s="61"/>
      <c r="AO4514" s="61"/>
      <c r="AP4514" s="62"/>
      <c r="AQ4514" s="61"/>
      <c r="AR4514" s="61"/>
      <c r="AS4514" s="61"/>
      <c r="AT4514" s="61"/>
      <c r="AU4514" s="61"/>
      <c r="AV4514" s="61"/>
      <c r="AW4514" s="60"/>
    </row>
    <row r="4515" s="59" customFormat="1" customHeight="1" spans="1:49">
      <c r="A4515" s="60"/>
      <c r="B4515" s="60"/>
      <c r="C4515" s="60"/>
      <c r="D4515" s="60"/>
      <c r="H4515" s="61"/>
      <c r="I4515" s="61"/>
      <c r="J4515" s="61"/>
      <c r="K4515" s="61"/>
      <c r="L4515" s="61"/>
      <c r="M4515" s="61"/>
      <c r="N4515" s="61"/>
      <c r="O4515" s="61"/>
      <c r="P4515" s="61"/>
      <c r="Q4515" s="61"/>
      <c r="R4515" s="61"/>
      <c r="S4515" s="61"/>
      <c r="T4515" s="61"/>
      <c r="U4515" s="61"/>
      <c r="V4515" s="61"/>
      <c r="W4515" s="61"/>
      <c r="X4515" s="61"/>
      <c r="Y4515" s="61"/>
      <c r="Z4515" s="61"/>
      <c r="AA4515" s="61"/>
      <c r="AB4515" s="61"/>
      <c r="AC4515" s="61"/>
      <c r="AD4515" s="61"/>
      <c r="AE4515" s="61"/>
      <c r="AF4515" s="61"/>
      <c r="AG4515" s="61"/>
      <c r="AH4515" s="61"/>
      <c r="AI4515" s="61"/>
      <c r="AJ4515" s="61"/>
      <c r="AK4515" s="61"/>
      <c r="AL4515" s="61"/>
      <c r="AM4515" s="61"/>
      <c r="AN4515" s="61"/>
      <c r="AO4515" s="61"/>
      <c r="AP4515" s="62"/>
      <c r="AQ4515" s="61"/>
      <c r="AR4515" s="61"/>
      <c r="AS4515" s="61"/>
      <c r="AT4515" s="61"/>
      <c r="AU4515" s="61"/>
      <c r="AV4515" s="61"/>
      <c r="AW4515" s="60"/>
    </row>
    <row r="4516" s="59" customFormat="1" customHeight="1" spans="1:49">
      <c r="A4516" s="60"/>
      <c r="B4516" s="60"/>
      <c r="C4516" s="60"/>
      <c r="D4516" s="60"/>
      <c r="H4516" s="61"/>
      <c r="I4516" s="61"/>
      <c r="J4516" s="61"/>
      <c r="K4516" s="61"/>
      <c r="L4516" s="61"/>
      <c r="M4516" s="61"/>
      <c r="N4516" s="61"/>
      <c r="O4516" s="61"/>
      <c r="P4516" s="61"/>
      <c r="Q4516" s="61"/>
      <c r="R4516" s="61"/>
      <c r="S4516" s="61"/>
      <c r="T4516" s="61"/>
      <c r="U4516" s="61"/>
      <c r="V4516" s="61"/>
      <c r="W4516" s="61"/>
      <c r="X4516" s="61"/>
      <c r="Y4516" s="61"/>
      <c r="Z4516" s="61"/>
      <c r="AA4516" s="61"/>
      <c r="AB4516" s="61"/>
      <c r="AC4516" s="61"/>
      <c r="AD4516" s="61"/>
      <c r="AE4516" s="61"/>
      <c r="AF4516" s="61"/>
      <c r="AG4516" s="61"/>
      <c r="AH4516" s="61"/>
      <c r="AI4516" s="61"/>
      <c r="AJ4516" s="61"/>
      <c r="AK4516" s="61"/>
      <c r="AL4516" s="61"/>
      <c r="AM4516" s="61"/>
      <c r="AN4516" s="61"/>
      <c r="AO4516" s="61"/>
      <c r="AP4516" s="62"/>
      <c r="AQ4516" s="61"/>
      <c r="AR4516" s="61"/>
      <c r="AS4516" s="61"/>
      <c r="AT4516" s="61"/>
      <c r="AU4516" s="61"/>
      <c r="AV4516" s="61"/>
      <c r="AW4516" s="60"/>
    </row>
    <row r="4517" s="59" customFormat="1" customHeight="1" spans="1:49">
      <c r="A4517" s="60"/>
      <c r="B4517" s="60"/>
      <c r="C4517" s="60"/>
      <c r="D4517" s="60"/>
      <c r="H4517" s="61"/>
      <c r="I4517" s="61"/>
      <c r="J4517" s="61"/>
      <c r="K4517" s="61"/>
      <c r="L4517" s="61"/>
      <c r="M4517" s="61"/>
      <c r="N4517" s="61"/>
      <c r="O4517" s="61"/>
      <c r="P4517" s="61"/>
      <c r="Q4517" s="61"/>
      <c r="R4517" s="61"/>
      <c r="S4517" s="61"/>
      <c r="T4517" s="61"/>
      <c r="U4517" s="61"/>
      <c r="V4517" s="61"/>
      <c r="W4517" s="61"/>
      <c r="X4517" s="61"/>
      <c r="Y4517" s="61"/>
      <c r="Z4517" s="61"/>
      <c r="AA4517" s="61"/>
      <c r="AB4517" s="61"/>
      <c r="AC4517" s="61"/>
      <c r="AD4517" s="61"/>
      <c r="AE4517" s="61"/>
      <c r="AF4517" s="61"/>
      <c r="AG4517" s="61"/>
      <c r="AH4517" s="61"/>
      <c r="AI4517" s="61"/>
      <c r="AJ4517" s="61"/>
      <c r="AK4517" s="61"/>
      <c r="AL4517" s="61"/>
      <c r="AM4517" s="61"/>
      <c r="AN4517" s="61"/>
      <c r="AO4517" s="61"/>
      <c r="AP4517" s="62"/>
      <c r="AQ4517" s="61"/>
      <c r="AR4517" s="61"/>
      <c r="AS4517" s="61"/>
      <c r="AT4517" s="61"/>
      <c r="AU4517" s="61"/>
      <c r="AV4517" s="61"/>
      <c r="AW4517" s="60"/>
    </row>
    <row r="4518" s="59" customFormat="1" customHeight="1" spans="1:49">
      <c r="A4518" s="60"/>
      <c r="B4518" s="60"/>
      <c r="C4518" s="60"/>
      <c r="D4518" s="60"/>
      <c r="H4518" s="61"/>
      <c r="I4518" s="61"/>
      <c r="J4518" s="61"/>
      <c r="K4518" s="61"/>
      <c r="L4518" s="61"/>
      <c r="M4518" s="61"/>
      <c r="N4518" s="61"/>
      <c r="O4518" s="61"/>
      <c r="P4518" s="61"/>
      <c r="Q4518" s="61"/>
      <c r="R4518" s="61"/>
      <c r="S4518" s="61"/>
      <c r="T4518" s="61"/>
      <c r="U4518" s="61"/>
      <c r="V4518" s="61"/>
      <c r="W4518" s="61"/>
      <c r="X4518" s="61"/>
      <c r="Y4518" s="61"/>
      <c r="Z4518" s="61"/>
      <c r="AA4518" s="61"/>
      <c r="AB4518" s="61"/>
      <c r="AC4518" s="61"/>
      <c r="AD4518" s="61"/>
      <c r="AE4518" s="61"/>
      <c r="AF4518" s="61"/>
      <c r="AG4518" s="61"/>
      <c r="AH4518" s="61"/>
      <c r="AI4518" s="61"/>
      <c r="AJ4518" s="61"/>
      <c r="AK4518" s="61"/>
      <c r="AL4518" s="61"/>
      <c r="AM4518" s="61"/>
      <c r="AN4518" s="61"/>
      <c r="AO4518" s="61"/>
      <c r="AP4518" s="62"/>
      <c r="AQ4518" s="61"/>
      <c r="AR4518" s="61"/>
      <c r="AS4518" s="61"/>
      <c r="AT4518" s="61"/>
      <c r="AU4518" s="61"/>
      <c r="AV4518" s="61"/>
      <c r="AW4518" s="60"/>
    </row>
    <row r="4519" s="59" customFormat="1" customHeight="1" spans="1:49">
      <c r="A4519" s="60"/>
      <c r="B4519" s="60"/>
      <c r="C4519" s="60"/>
      <c r="D4519" s="60"/>
      <c r="H4519" s="61"/>
      <c r="I4519" s="61"/>
      <c r="J4519" s="61"/>
      <c r="K4519" s="61"/>
      <c r="L4519" s="61"/>
      <c r="M4519" s="61"/>
      <c r="N4519" s="61"/>
      <c r="O4519" s="61"/>
      <c r="P4519" s="61"/>
      <c r="Q4519" s="61"/>
      <c r="R4519" s="61"/>
      <c r="S4519" s="61"/>
      <c r="T4519" s="61"/>
      <c r="U4519" s="61"/>
      <c r="V4519" s="61"/>
      <c r="W4519" s="61"/>
      <c r="X4519" s="61"/>
      <c r="Y4519" s="61"/>
      <c r="Z4519" s="61"/>
      <c r="AA4519" s="61"/>
      <c r="AB4519" s="61"/>
      <c r="AC4519" s="61"/>
      <c r="AD4519" s="61"/>
      <c r="AE4519" s="61"/>
      <c r="AF4519" s="61"/>
      <c r="AG4519" s="61"/>
      <c r="AH4519" s="61"/>
      <c r="AI4519" s="61"/>
      <c r="AJ4519" s="61"/>
      <c r="AK4519" s="61"/>
      <c r="AL4519" s="61"/>
      <c r="AM4519" s="61"/>
      <c r="AN4519" s="61"/>
      <c r="AO4519" s="61"/>
      <c r="AP4519" s="62"/>
      <c r="AQ4519" s="61"/>
      <c r="AR4519" s="61"/>
      <c r="AS4519" s="61"/>
      <c r="AT4519" s="61"/>
      <c r="AU4519" s="61"/>
      <c r="AV4519" s="61"/>
      <c r="AW4519" s="60"/>
    </row>
    <row r="4520" s="59" customFormat="1" customHeight="1" spans="1:49">
      <c r="A4520" s="60"/>
      <c r="B4520" s="60"/>
      <c r="C4520" s="60"/>
      <c r="D4520" s="60"/>
      <c r="H4520" s="61"/>
      <c r="I4520" s="61"/>
      <c r="J4520" s="61"/>
      <c r="K4520" s="61"/>
      <c r="L4520" s="61"/>
      <c r="M4520" s="61"/>
      <c r="N4520" s="61"/>
      <c r="O4520" s="61"/>
      <c r="P4520" s="61"/>
      <c r="Q4520" s="61"/>
      <c r="R4520" s="61"/>
      <c r="S4520" s="61"/>
      <c r="T4520" s="61"/>
      <c r="U4520" s="61"/>
      <c r="V4520" s="61"/>
      <c r="W4520" s="61"/>
      <c r="X4520" s="61"/>
      <c r="Y4520" s="61"/>
      <c r="Z4520" s="61"/>
      <c r="AA4520" s="61"/>
      <c r="AB4520" s="61"/>
      <c r="AC4520" s="61"/>
      <c r="AD4520" s="61"/>
      <c r="AE4520" s="61"/>
      <c r="AF4520" s="61"/>
      <c r="AG4520" s="61"/>
      <c r="AH4520" s="61"/>
      <c r="AI4520" s="61"/>
      <c r="AJ4520" s="61"/>
      <c r="AK4520" s="61"/>
      <c r="AL4520" s="61"/>
      <c r="AM4520" s="61"/>
      <c r="AN4520" s="61"/>
      <c r="AO4520" s="61"/>
      <c r="AP4520" s="62"/>
      <c r="AQ4520" s="61"/>
      <c r="AR4520" s="61"/>
      <c r="AS4520" s="61"/>
      <c r="AT4520" s="61"/>
      <c r="AU4520" s="61"/>
      <c r="AV4520" s="61"/>
      <c r="AW4520" s="60"/>
    </row>
    <row r="4521" s="59" customFormat="1" customHeight="1" spans="1:49">
      <c r="A4521" s="60"/>
      <c r="B4521" s="60"/>
      <c r="C4521" s="60"/>
      <c r="D4521" s="60"/>
      <c r="H4521" s="61"/>
      <c r="I4521" s="61"/>
      <c r="J4521" s="61"/>
      <c r="K4521" s="61"/>
      <c r="L4521" s="61"/>
      <c r="M4521" s="61"/>
      <c r="N4521" s="61"/>
      <c r="O4521" s="61"/>
      <c r="P4521" s="61"/>
      <c r="Q4521" s="61"/>
      <c r="R4521" s="61"/>
      <c r="S4521" s="61"/>
      <c r="T4521" s="61"/>
      <c r="U4521" s="61"/>
      <c r="V4521" s="61"/>
      <c r="W4521" s="61"/>
      <c r="X4521" s="61"/>
      <c r="Y4521" s="61"/>
      <c r="Z4521" s="61"/>
      <c r="AA4521" s="61"/>
      <c r="AB4521" s="61"/>
      <c r="AC4521" s="61"/>
      <c r="AD4521" s="61"/>
      <c r="AE4521" s="61"/>
      <c r="AF4521" s="61"/>
      <c r="AG4521" s="61"/>
      <c r="AH4521" s="61"/>
      <c r="AI4521" s="61"/>
      <c r="AJ4521" s="61"/>
      <c r="AK4521" s="61"/>
      <c r="AL4521" s="61"/>
      <c r="AM4521" s="61"/>
      <c r="AN4521" s="61"/>
      <c r="AO4521" s="61"/>
      <c r="AP4521" s="62"/>
      <c r="AQ4521" s="61"/>
      <c r="AR4521" s="61"/>
      <c r="AS4521" s="61"/>
      <c r="AT4521" s="61"/>
      <c r="AU4521" s="61"/>
      <c r="AV4521" s="61"/>
      <c r="AW4521" s="60"/>
    </row>
    <row r="4522" s="59" customFormat="1" customHeight="1" spans="1:49">
      <c r="A4522" s="60"/>
      <c r="B4522" s="60"/>
      <c r="C4522" s="60"/>
      <c r="D4522" s="60"/>
      <c r="H4522" s="61"/>
      <c r="I4522" s="61"/>
      <c r="J4522" s="61"/>
      <c r="K4522" s="61"/>
      <c r="L4522" s="61"/>
      <c r="M4522" s="61"/>
      <c r="N4522" s="61"/>
      <c r="O4522" s="61"/>
      <c r="P4522" s="61"/>
      <c r="Q4522" s="61"/>
      <c r="R4522" s="61"/>
      <c r="S4522" s="61"/>
      <c r="T4522" s="61"/>
      <c r="U4522" s="61"/>
      <c r="V4522" s="61"/>
      <c r="W4522" s="61"/>
      <c r="X4522" s="61"/>
      <c r="Y4522" s="61"/>
      <c r="Z4522" s="61"/>
      <c r="AA4522" s="61"/>
      <c r="AB4522" s="61"/>
      <c r="AC4522" s="61"/>
      <c r="AD4522" s="61"/>
      <c r="AE4522" s="61"/>
      <c r="AF4522" s="61"/>
      <c r="AG4522" s="61"/>
      <c r="AH4522" s="61"/>
      <c r="AI4522" s="61"/>
      <c r="AJ4522" s="61"/>
      <c r="AK4522" s="61"/>
      <c r="AL4522" s="61"/>
      <c r="AM4522" s="61"/>
      <c r="AN4522" s="61"/>
      <c r="AO4522" s="61"/>
      <c r="AP4522" s="62"/>
      <c r="AQ4522" s="61"/>
      <c r="AR4522" s="61"/>
      <c r="AS4522" s="61"/>
      <c r="AT4522" s="61"/>
      <c r="AU4522" s="61"/>
      <c r="AV4522" s="61"/>
      <c r="AW4522" s="60"/>
    </row>
    <row r="4523" s="59" customFormat="1" customHeight="1" spans="1:49">
      <c r="A4523" s="60"/>
      <c r="B4523" s="60"/>
      <c r="C4523" s="60"/>
      <c r="D4523" s="60"/>
      <c r="H4523" s="61"/>
      <c r="I4523" s="61"/>
      <c r="J4523" s="61"/>
      <c r="K4523" s="61"/>
      <c r="L4523" s="61"/>
      <c r="M4523" s="61"/>
      <c r="N4523" s="61"/>
      <c r="O4523" s="61"/>
      <c r="P4523" s="61"/>
      <c r="Q4523" s="61"/>
      <c r="R4523" s="61"/>
      <c r="S4523" s="61"/>
      <c r="T4523" s="61"/>
      <c r="U4523" s="61"/>
      <c r="V4523" s="61"/>
      <c r="W4523" s="61"/>
      <c r="X4523" s="61"/>
      <c r="Y4523" s="61"/>
      <c r="Z4523" s="61"/>
      <c r="AA4523" s="61"/>
      <c r="AB4523" s="61"/>
      <c r="AC4523" s="61"/>
      <c r="AD4523" s="61"/>
      <c r="AE4523" s="61"/>
      <c r="AF4523" s="61"/>
      <c r="AG4523" s="61"/>
      <c r="AH4523" s="61"/>
      <c r="AI4523" s="61"/>
      <c r="AJ4523" s="61"/>
      <c r="AK4523" s="61"/>
      <c r="AL4523" s="61"/>
      <c r="AM4523" s="61"/>
      <c r="AN4523" s="61"/>
      <c r="AO4523" s="61"/>
      <c r="AP4523" s="62"/>
      <c r="AQ4523" s="61"/>
      <c r="AR4523" s="61"/>
      <c r="AS4523" s="61"/>
      <c r="AT4523" s="61"/>
      <c r="AU4523" s="61"/>
      <c r="AV4523" s="61"/>
      <c r="AW4523" s="60"/>
    </row>
    <row r="4524" s="59" customFormat="1" customHeight="1" spans="1:49">
      <c r="A4524" s="60"/>
      <c r="B4524" s="60"/>
      <c r="C4524" s="60"/>
      <c r="D4524" s="60"/>
      <c r="H4524" s="61"/>
      <c r="I4524" s="61"/>
      <c r="J4524" s="61"/>
      <c r="K4524" s="61"/>
      <c r="L4524" s="61"/>
      <c r="M4524" s="61"/>
      <c r="N4524" s="61"/>
      <c r="O4524" s="61"/>
      <c r="P4524" s="61"/>
      <c r="Q4524" s="61"/>
      <c r="R4524" s="61"/>
      <c r="S4524" s="61"/>
      <c r="T4524" s="61"/>
      <c r="U4524" s="61"/>
      <c r="V4524" s="61"/>
      <c r="W4524" s="61"/>
      <c r="X4524" s="61"/>
      <c r="Y4524" s="61"/>
      <c r="Z4524" s="61"/>
      <c r="AA4524" s="61"/>
      <c r="AB4524" s="61"/>
      <c r="AC4524" s="61"/>
      <c r="AD4524" s="61"/>
      <c r="AE4524" s="61"/>
      <c r="AF4524" s="61"/>
      <c r="AG4524" s="61"/>
      <c r="AH4524" s="61"/>
      <c r="AI4524" s="61"/>
      <c r="AJ4524" s="61"/>
      <c r="AK4524" s="61"/>
      <c r="AL4524" s="61"/>
      <c r="AM4524" s="61"/>
      <c r="AN4524" s="61"/>
      <c r="AO4524" s="61"/>
      <c r="AP4524" s="62"/>
      <c r="AQ4524" s="61"/>
      <c r="AR4524" s="61"/>
      <c r="AS4524" s="61"/>
      <c r="AT4524" s="61"/>
      <c r="AU4524" s="61"/>
      <c r="AV4524" s="61"/>
      <c r="AW4524" s="60"/>
    </row>
    <row r="4525" s="59" customFormat="1" customHeight="1" spans="1:49">
      <c r="A4525" s="60"/>
      <c r="B4525" s="60"/>
      <c r="C4525" s="60"/>
      <c r="D4525" s="60"/>
      <c r="H4525" s="61"/>
      <c r="I4525" s="61"/>
      <c r="J4525" s="61"/>
      <c r="K4525" s="61"/>
      <c r="L4525" s="61"/>
      <c r="M4525" s="61"/>
      <c r="N4525" s="61"/>
      <c r="O4525" s="61"/>
      <c r="P4525" s="61"/>
      <c r="Q4525" s="61"/>
      <c r="R4525" s="61"/>
      <c r="S4525" s="61"/>
      <c r="T4525" s="61"/>
      <c r="U4525" s="61"/>
      <c r="V4525" s="61"/>
      <c r="W4525" s="61"/>
      <c r="X4525" s="61"/>
      <c r="Y4525" s="61"/>
      <c r="Z4525" s="61"/>
      <c r="AA4525" s="61"/>
      <c r="AB4525" s="61"/>
      <c r="AC4525" s="61"/>
      <c r="AD4525" s="61"/>
      <c r="AE4525" s="61"/>
      <c r="AF4525" s="61"/>
      <c r="AG4525" s="61"/>
      <c r="AH4525" s="61"/>
      <c r="AI4525" s="61"/>
      <c r="AJ4525" s="61"/>
      <c r="AK4525" s="61"/>
      <c r="AL4525" s="61"/>
      <c r="AM4525" s="61"/>
      <c r="AN4525" s="61"/>
      <c r="AO4525" s="61"/>
      <c r="AP4525" s="62"/>
      <c r="AQ4525" s="61"/>
      <c r="AR4525" s="61"/>
      <c r="AS4525" s="61"/>
      <c r="AT4525" s="61"/>
      <c r="AU4525" s="61"/>
      <c r="AV4525" s="61"/>
      <c r="AW4525" s="60"/>
    </row>
    <row r="4526" s="59" customFormat="1" customHeight="1" spans="1:49">
      <c r="A4526" s="60"/>
      <c r="B4526" s="60"/>
      <c r="C4526" s="60"/>
      <c r="D4526" s="60"/>
      <c r="H4526" s="61"/>
      <c r="I4526" s="61"/>
      <c r="J4526" s="61"/>
      <c r="K4526" s="61"/>
      <c r="L4526" s="61"/>
      <c r="M4526" s="61"/>
      <c r="N4526" s="61"/>
      <c r="O4526" s="61"/>
      <c r="P4526" s="61"/>
      <c r="Q4526" s="61"/>
      <c r="R4526" s="61"/>
      <c r="S4526" s="61"/>
      <c r="T4526" s="61"/>
      <c r="U4526" s="61"/>
      <c r="V4526" s="61"/>
      <c r="W4526" s="61"/>
      <c r="X4526" s="61"/>
      <c r="Y4526" s="61"/>
      <c r="Z4526" s="61"/>
      <c r="AA4526" s="61"/>
      <c r="AB4526" s="61"/>
      <c r="AC4526" s="61"/>
      <c r="AD4526" s="61"/>
      <c r="AE4526" s="61"/>
      <c r="AF4526" s="61"/>
      <c r="AG4526" s="61"/>
      <c r="AH4526" s="61"/>
      <c r="AI4526" s="61"/>
      <c r="AJ4526" s="61"/>
      <c r="AK4526" s="61"/>
      <c r="AL4526" s="61"/>
      <c r="AM4526" s="61"/>
      <c r="AN4526" s="61"/>
      <c r="AO4526" s="61"/>
      <c r="AP4526" s="62"/>
      <c r="AQ4526" s="61"/>
      <c r="AR4526" s="61"/>
      <c r="AS4526" s="61"/>
      <c r="AT4526" s="61"/>
      <c r="AU4526" s="61"/>
      <c r="AV4526" s="61"/>
      <c r="AW4526" s="60"/>
    </row>
    <row r="4527" s="59" customFormat="1" customHeight="1" spans="1:49">
      <c r="A4527" s="60"/>
      <c r="B4527" s="60"/>
      <c r="C4527" s="60"/>
      <c r="D4527" s="60"/>
      <c r="H4527" s="61"/>
      <c r="I4527" s="61"/>
      <c r="J4527" s="61"/>
      <c r="K4527" s="61"/>
      <c r="L4527" s="61"/>
      <c r="M4527" s="61"/>
      <c r="N4527" s="61"/>
      <c r="O4527" s="61"/>
      <c r="P4527" s="61"/>
      <c r="Q4527" s="61"/>
      <c r="R4527" s="61"/>
      <c r="S4527" s="61"/>
      <c r="T4527" s="61"/>
      <c r="U4527" s="61"/>
      <c r="V4527" s="61"/>
      <c r="W4527" s="61"/>
      <c r="X4527" s="61"/>
      <c r="Y4527" s="61"/>
      <c r="Z4527" s="61"/>
      <c r="AA4527" s="61"/>
      <c r="AB4527" s="61"/>
      <c r="AC4527" s="61"/>
      <c r="AD4527" s="61"/>
      <c r="AE4527" s="61"/>
      <c r="AF4527" s="61"/>
      <c r="AG4527" s="61"/>
      <c r="AH4527" s="61"/>
      <c r="AI4527" s="61"/>
      <c r="AJ4527" s="61"/>
      <c r="AK4527" s="61"/>
      <c r="AL4527" s="61"/>
      <c r="AM4527" s="61"/>
      <c r="AN4527" s="61"/>
      <c r="AO4527" s="61"/>
      <c r="AP4527" s="62"/>
      <c r="AQ4527" s="61"/>
      <c r="AR4527" s="61"/>
      <c r="AS4527" s="61"/>
      <c r="AT4527" s="61"/>
      <c r="AU4527" s="61"/>
      <c r="AV4527" s="61"/>
      <c r="AW4527" s="60"/>
    </row>
    <row r="4528" s="59" customFormat="1" customHeight="1" spans="1:49">
      <c r="A4528" s="60"/>
      <c r="B4528" s="60"/>
      <c r="C4528" s="60"/>
      <c r="D4528" s="60"/>
      <c r="H4528" s="61"/>
      <c r="I4528" s="61"/>
      <c r="J4528" s="61"/>
      <c r="K4528" s="61"/>
      <c r="L4528" s="61"/>
      <c r="M4528" s="61"/>
      <c r="N4528" s="61"/>
      <c r="O4528" s="61"/>
      <c r="P4528" s="61"/>
      <c r="Q4528" s="61"/>
      <c r="R4528" s="61"/>
      <c r="S4528" s="61"/>
      <c r="T4528" s="61"/>
      <c r="U4528" s="61"/>
      <c r="V4528" s="61"/>
      <c r="W4528" s="61"/>
      <c r="X4528" s="61"/>
      <c r="Y4528" s="61"/>
      <c r="Z4528" s="61"/>
      <c r="AA4528" s="61"/>
      <c r="AB4528" s="61"/>
      <c r="AC4528" s="61"/>
      <c r="AD4528" s="61"/>
      <c r="AE4528" s="61"/>
      <c r="AF4528" s="61"/>
      <c r="AG4528" s="61"/>
      <c r="AH4528" s="61"/>
      <c r="AI4528" s="61"/>
      <c r="AJ4528" s="61"/>
      <c r="AK4528" s="61"/>
      <c r="AL4528" s="61"/>
      <c r="AM4528" s="61"/>
      <c r="AN4528" s="61"/>
      <c r="AO4528" s="61"/>
      <c r="AP4528" s="62"/>
      <c r="AQ4528" s="61"/>
      <c r="AR4528" s="61"/>
      <c r="AS4528" s="61"/>
      <c r="AT4528" s="61"/>
      <c r="AU4528" s="61"/>
      <c r="AV4528" s="61"/>
      <c r="AW4528" s="60"/>
    </row>
    <row r="4529" s="59" customFormat="1" customHeight="1" spans="1:49">
      <c r="A4529" s="60"/>
      <c r="B4529" s="60"/>
      <c r="C4529" s="60"/>
      <c r="D4529" s="60"/>
      <c r="H4529" s="61"/>
      <c r="I4529" s="61"/>
      <c r="J4529" s="61"/>
      <c r="K4529" s="61"/>
      <c r="L4529" s="61"/>
      <c r="M4529" s="61"/>
      <c r="N4529" s="61"/>
      <c r="O4529" s="61"/>
      <c r="P4529" s="61"/>
      <c r="Q4529" s="61"/>
      <c r="R4529" s="61"/>
      <c r="S4529" s="61"/>
      <c r="T4529" s="61"/>
      <c r="U4529" s="61"/>
      <c r="V4529" s="61"/>
      <c r="W4529" s="61"/>
      <c r="X4529" s="61"/>
      <c r="Y4529" s="61"/>
      <c r="Z4529" s="61"/>
      <c r="AA4529" s="61"/>
      <c r="AB4529" s="61"/>
      <c r="AC4529" s="61"/>
      <c r="AD4529" s="61"/>
      <c r="AE4529" s="61"/>
      <c r="AF4529" s="61"/>
      <c r="AG4529" s="61"/>
      <c r="AH4529" s="61"/>
      <c r="AI4529" s="61"/>
      <c r="AJ4529" s="61"/>
      <c r="AK4529" s="61"/>
      <c r="AL4529" s="61"/>
      <c r="AM4529" s="61"/>
      <c r="AN4529" s="61"/>
      <c r="AO4529" s="61"/>
      <c r="AP4529" s="62"/>
      <c r="AQ4529" s="61"/>
      <c r="AR4529" s="61"/>
      <c r="AS4529" s="61"/>
      <c r="AT4529" s="61"/>
      <c r="AU4529" s="61"/>
      <c r="AV4529" s="61"/>
      <c r="AW4529" s="60"/>
    </row>
    <row r="4530" s="59" customFormat="1" customHeight="1" spans="1:49">
      <c r="A4530" s="60"/>
      <c r="B4530" s="60"/>
      <c r="C4530" s="60"/>
      <c r="D4530" s="60"/>
      <c r="H4530" s="61"/>
      <c r="I4530" s="61"/>
      <c r="J4530" s="61"/>
      <c r="K4530" s="61"/>
      <c r="L4530" s="61"/>
      <c r="M4530" s="61"/>
      <c r="N4530" s="61"/>
      <c r="O4530" s="61"/>
      <c r="P4530" s="61"/>
      <c r="Q4530" s="61"/>
      <c r="R4530" s="61"/>
      <c r="S4530" s="61"/>
      <c r="T4530" s="61"/>
      <c r="U4530" s="61"/>
      <c r="V4530" s="61"/>
      <c r="W4530" s="61"/>
      <c r="X4530" s="61"/>
      <c r="Y4530" s="61"/>
      <c r="Z4530" s="61"/>
      <c r="AA4530" s="61"/>
      <c r="AB4530" s="61"/>
      <c r="AC4530" s="61"/>
      <c r="AD4530" s="61"/>
      <c r="AE4530" s="61"/>
      <c r="AF4530" s="61"/>
      <c r="AG4530" s="61"/>
      <c r="AH4530" s="61"/>
      <c r="AI4530" s="61"/>
      <c r="AJ4530" s="61"/>
      <c r="AK4530" s="61"/>
      <c r="AL4530" s="61"/>
      <c r="AM4530" s="61"/>
      <c r="AN4530" s="61"/>
      <c r="AO4530" s="61"/>
      <c r="AP4530" s="62"/>
      <c r="AQ4530" s="61"/>
      <c r="AR4530" s="61"/>
      <c r="AS4530" s="61"/>
      <c r="AT4530" s="61"/>
      <c r="AU4530" s="61"/>
      <c r="AV4530" s="61"/>
      <c r="AW4530" s="60"/>
    </row>
    <row r="4531" s="59" customFormat="1" customHeight="1" spans="1:49">
      <c r="A4531" s="60"/>
      <c r="B4531" s="60"/>
      <c r="C4531" s="60"/>
      <c r="D4531" s="60"/>
      <c r="H4531" s="61"/>
      <c r="I4531" s="61"/>
      <c r="J4531" s="61"/>
      <c r="K4531" s="61"/>
      <c r="L4531" s="61"/>
      <c r="M4531" s="61"/>
      <c r="N4531" s="61"/>
      <c r="O4531" s="61"/>
      <c r="P4531" s="61"/>
      <c r="Q4531" s="61"/>
      <c r="R4531" s="61"/>
      <c r="S4531" s="61"/>
      <c r="T4531" s="61"/>
      <c r="U4531" s="61"/>
      <c r="V4531" s="61"/>
      <c r="W4531" s="61"/>
      <c r="X4531" s="61"/>
      <c r="Y4531" s="61"/>
      <c r="Z4531" s="61"/>
      <c r="AA4531" s="61"/>
      <c r="AB4531" s="61"/>
      <c r="AC4531" s="61"/>
      <c r="AD4531" s="61"/>
      <c r="AE4531" s="61"/>
      <c r="AF4531" s="61"/>
      <c r="AG4531" s="61"/>
      <c r="AH4531" s="61"/>
      <c r="AI4531" s="61"/>
      <c r="AJ4531" s="61"/>
      <c r="AK4531" s="61"/>
      <c r="AL4531" s="61"/>
      <c r="AM4531" s="61"/>
      <c r="AN4531" s="61"/>
      <c r="AO4531" s="61"/>
      <c r="AP4531" s="62"/>
      <c r="AQ4531" s="61"/>
      <c r="AR4531" s="61"/>
      <c r="AS4531" s="61"/>
      <c r="AT4531" s="61"/>
      <c r="AU4531" s="61"/>
      <c r="AV4531" s="61"/>
      <c r="AW4531" s="60"/>
    </row>
    <row r="4532" s="59" customFormat="1" customHeight="1" spans="1:49">
      <c r="A4532" s="60"/>
      <c r="B4532" s="60"/>
      <c r="C4532" s="60"/>
      <c r="D4532" s="60"/>
      <c r="H4532" s="61"/>
      <c r="I4532" s="61"/>
      <c r="J4532" s="61"/>
      <c r="K4532" s="61"/>
      <c r="L4532" s="61"/>
      <c r="M4532" s="61"/>
      <c r="N4532" s="61"/>
      <c r="O4532" s="61"/>
      <c r="P4532" s="61"/>
      <c r="Q4532" s="61"/>
      <c r="R4532" s="61"/>
      <c r="S4532" s="61"/>
      <c r="T4532" s="61"/>
      <c r="U4532" s="61"/>
      <c r="V4532" s="61"/>
      <c r="W4532" s="61"/>
      <c r="X4532" s="61"/>
      <c r="Y4532" s="61"/>
      <c r="Z4532" s="61"/>
      <c r="AA4532" s="61"/>
      <c r="AB4532" s="61"/>
      <c r="AC4532" s="61"/>
      <c r="AD4532" s="61"/>
      <c r="AE4532" s="61"/>
      <c r="AF4532" s="61"/>
      <c r="AG4532" s="61"/>
      <c r="AH4532" s="61"/>
      <c r="AI4532" s="61"/>
      <c r="AJ4532" s="61"/>
      <c r="AK4532" s="61"/>
      <c r="AL4532" s="61"/>
      <c r="AM4532" s="61"/>
      <c r="AN4532" s="61"/>
      <c r="AO4532" s="61"/>
      <c r="AP4532" s="62"/>
      <c r="AQ4532" s="61"/>
      <c r="AR4532" s="61"/>
      <c r="AS4532" s="61"/>
      <c r="AT4532" s="61"/>
      <c r="AU4532" s="61"/>
      <c r="AV4532" s="61"/>
      <c r="AW4532" s="60"/>
    </row>
    <row r="4533" s="59" customFormat="1" customHeight="1" spans="1:49">
      <c r="A4533" s="60"/>
      <c r="B4533" s="60"/>
      <c r="C4533" s="60"/>
      <c r="D4533" s="60"/>
      <c r="H4533" s="61"/>
      <c r="I4533" s="61"/>
      <c r="J4533" s="61"/>
      <c r="K4533" s="61"/>
      <c r="L4533" s="61"/>
      <c r="M4533" s="61"/>
      <c r="N4533" s="61"/>
      <c r="O4533" s="61"/>
      <c r="P4533" s="61"/>
      <c r="Q4533" s="61"/>
      <c r="R4533" s="61"/>
      <c r="S4533" s="61"/>
      <c r="T4533" s="61"/>
      <c r="U4533" s="61"/>
      <c r="V4533" s="61"/>
      <c r="W4533" s="61"/>
      <c r="X4533" s="61"/>
      <c r="Y4533" s="61"/>
      <c r="Z4533" s="61"/>
      <c r="AA4533" s="61"/>
      <c r="AB4533" s="61"/>
      <c r="AC4533" s="61"/>
      <c r="AD4533" s="61"/>
      <c r="AE4533" s="61"/>
      <c r="AF4533" s="61"/>
      <c r="AG4533" s="61"/>
      <c r="AH4533" s="61"/>
      <c r="AI4533" s="61"/>
      <c r="AJ4533" s="61"/>
      <c r="AK4533" s="61"/>
      <c r="AL4533" s="61"/>
      <c r="AM4533" s="61"/>
      <c r="AN4533" s="61"/>
      <c r="AO4533" s="61"/>
      <c r="AP4533" s="62"/>
      <c r="AQ4533" s="61"/>
      <c r="AR4533" s="61"/>
      <c r="AS4533" s="61"/>
      <c r="AT4533" s="61"/>
      <c r="AU4533" s="61"/>
      <c r="AV4533" s="61"/>
      <c r="AW4533" s="60"/>
    </row>
    <row r="4534" s="59" customFormat="1" customHeight="1" spans="1:49">
      <c r="A4534" s="60"/>
      <c r="B4534" s="60"/>
      <c r="C4534" s="60"/>
      <c r="D4534" s="60"/>
      <c r="H4534" s="61"/>
      <c r="I4534" s="61"/>
      <c r="J4534" s="61"/>
      <c r="K4534" s="61"/>
      <c r="L4534" s="61"/>
      <c r="M4534" s="61"/>
      <c r="N4534" s="61"/>
      <c r="O4534" s="61"/>
      <c r="P4534" s="61"/>
      <c r="Q4534" s="61"/>
      <c r="R4534" s="61"/>
      <c r="S4534" s="61"/>
      <c r="T4534" s="61"/>
      <c r="U4534" s="61"/>
      <c r="V4534" s="61"/>
      <c r="W4534" s="61"/>
      <c r="X4534" s="61"/>
      <c r="Y4534" s="61"/>
      <c r="Z4534" s="61"/>
      <c r="AA4534" s="61"/>
      <c r="AB4534" s="61"/>
      <c r="AC4534" s="61"/>
      <c r="AD4534" s="61"/>
      <c r="AE4534" s="61"/>
      <c r="AF4534" s="61"/>
      <c r="AG4534" s="61"/>
      <c r="AH4534" s="61"/>
      <c r="AI4534" s="61"/>
      <c r="AJ4534" s="61"/>
      <c r="AK4534" s="61"/>
      <c r="AL4534" s="61"/>
      <c r="AM4534" s="61"/>
      <c r="AN4534" s="61"/>
      <c r="AO4534" s="61"/>
      <c r="AP4534" s="62"/>
      <c r="AQ4534" s="61"/>
      <c r="AR4534" s="61"/>
      <c r="AS4534" s="61"/>
      <c r="AT4534" s="61"/>
      <c r="AU4534" s="61"/>
      <c r="AV4534" s="61"/>
      <c r="AW4534" s="60"/>
    </row>
    <row r="4535" s="59" customFormat="1" customHeight="1" spans="1:49">
      <c r="A4535" s="60"/>
      <c r="B4535" s="60"/>
      <c r="C4535" s="60"/>
      <c r="D4535" s="60"/>
      <c r="H4535" s="61"/>
      <c r="I4535" s="61"/>
      <c r="J4535" s="61"/>
      <c r="K4535" s="61"/>
      <c r="L4535" s="61"/>
      <c r="M4535" s="61"/>
      <c r="N4535" s="61"/>
      <c r="O4535" s="61"/>
      <c r="P4535" s="61"/>
      <c r="Q4535" s="61"/>
      <c r="R4535" s="61"/>
      <c r="S4535" s="61"/>
      <c r="T4535" s="61"/>
      <c r="U4535" s="61"/>
      <c r="V4535" s="61"/>
      <c r="W4535" s="61"/>
      <c r="X4535" s="61"/>
      <c r="Y4535" s="61"/>
      <c r="Z4535" s="61"/>
      <c r="AA4535" s="61"/>
      <c r="AB4535" s="61"/>
      <c r="AC4535" s="61"/>
      <c r="AD4535" s="61"/>
      <c r="AE4535" s="61"/>
      <c r="AF4535" s="61"/>
      <c r="AG4535" s="61"/>
      <c r="AH4535" s="61"/>
      <c r="AI4535" s="61"/>
      <c r="AJ4535" s="61"/>
      <c r="AK4535" s="61"/>
      <c r="AL4535" s="61"/>
      <c r="AM4535" s="61"/>
      <c r="AN4535" s="61"/>
      <c r="AO4535" s="61"/>
      <c r="AP4535" s="62"/>
      <c r="AQ4535" s="61"/>
      <c r="AR4535" s="61"/>
      <c r="AS4535" s="61"/>
      <c r="AT4535" s="61"/>
      <c r="AU4535" s="61"/>
      <c r="AV4535" s="61"/>
      <c r="AW4535" s="60"/>
    </row>
    <row r="4536" s="59" customFormat="1" customHeight="1" spans="1:49">
      <c r="A4536" s="60"/>
      <c r="B4536" s="60"/>
      <c r="C4536" s="60"/>
      <c r="D4536" s="60"/>
      <c r="H4536" s="61"/>
      <c r="I4536" s="61"/>
      <c r="J4536" s="61"/>
      <c r="K4536" s="61"/>
      <c r="L4536" s="61"/>
      <c r="M4536" s="61"/>
      <c r="N4536" s="61"/>
      <c r="O4536" s="61"/>
      <c r="P4536" s="61"/>
      <c r="Q4536" s="61"/>
      <c r="R4536" s="61"/>
      <c r="S4536" s="61"/>
      <c r="T4536" s="61"/>
      <c r="U4536" s="61"/>
      <c r="V4536" s="61"/>
      <c r="W4536" s="61"/>
      <c r="X4536" s="61"/>
      <c r="Y4536" s="61"/>
      <c r="Z4536" s="61"/>
      <c r="AA4536" s="61"/>
      <c r="AB4536" s="61"/>
      <c r="AC4536" s="61"/>
      <c r="AD4536" s="61"/>
      <c r="AE4536" s="61"/>
      <c r="AF4536" s="61"/>
      <c r="AG4536" s="61"/>
      <c r="AH4536" s="61"/>
      <c r="AI4536" s="61"/>
      <c r="AJ4536" s="61"/>
      <c r="AK4536" s="61"/>
      <c r="AL4536" s="61"/>
      <c r="AM4536" s="61"/>
      <c r="AN4536" s="61"/>
      <c r="AO4536" s="61"/>
      <c r="AP4536" s="62"/>
      <c r="AQ4536" s="61"/>
      <c r="AR4536" s="61"/>
      <c r="AS4536" s="61"/>
      <c r="AT4536" s="61"/>
      <c r="AU4536" s="61"/>
      <c r="AV4536" s="61"/>
      <c r="AW4536" s="60"/>
    </row>
    <row r="4537" s="59" customFormat="1" customHeight="1" spans="1:49">
      <c r="A4537" s="60"/>
      <c r="B4537" s="60"/>
      <c r="C4537" s="60"/>
      <c r="D4537" s="60"/>
      <c r="H4537" s="61"/>
      <c r="I4537" s="61"/>
      <c r="J4537" s="61"/>
      <c r="K4537" s="61"/>
      <c r="L4537" s="61"/>
      <c r="M4537" s="61"/>
      <c r="N4537" s="61"/>
      <c r="O4537" s="61"/>
      <c r="P4537" s="61"/>
      <c r="Q4537" s="61"/>
      <c r="R4537" s="61"/>
      <c r="S4537" s="61"/>
      <c r="T4537" s="61"/>
      <c r="U4537" s="61"/>
      <c r="V4537" s="61"/>
      <c r="W4537" s="61"/>
      <c r="X4537" s="61"/>
      <c r="Y4537" s="61"/>
      <c r="Z4537" s="61"/>
      <c r="AA4537" s="61"/>
      <c r="AB4537" s="61"/>
      <c r="AC4537" s="61"/>
      <c r="AD4537" s="61"/>
      <c r="AE4537" s="61"/>
      <c r="AF4537" s="61"/>
      <c r="AG4537" s="61"/>
      <c r="AH4537" s="61"/>
      <c r="AI4537" s="61"/>
      <c r="AJ4537" s="61"/>
      <c r="AK4537" s="61"/>
      <c r="AL4537" s="61"/>
      <c r="AM4537" s="61"/>
      <c r="AN4537" s="61"/>
      <c r="AO4537" s="61"/>
      <c r="AP4537" s="62"/>
      <c r="AQ4537" s="61"/>
      <c r="AR4537" s="61"/>
      <c r="AS4537" s="61"/>
      <c r="AT4537" s="61"/>
      <c r="AU4537" s="61"/>
      <c r="AV4537" s="61"/>
      <c r="AW4537" s="60"/>
    </row>
    <row r="4538" s="59" customFormat="1" customHeight="1" spans="1:49">
      <c r="A4538" s="60"/>
      <c r="B4538" s="60"/>
      <c r="C4538" s="60"/>
      <c r="D4538" s="60"/>
      <c r="H4538" s="61"/>
      <c r="I4538" s="61"/>
      <c r="J4538" s="61"/>
      <c r="K4538" s="61"/>
      <c r="L4538" s="61"/>
      <c r="M4538" s="61"/>
      <c r="N4538" s="61"/>
      <c r="O4538" s="61"/>
      <c r="P4538" s="61"/>
      <c r="Q4538" s="61"/>
      <c r="R4538" s="61"/>
      <c r="S4538" s="61"/>
      <c r="T4538" s="61"/>
      <c r="U4538" s="61"/>
      <c r="V4538" s="61"/>
      <c r="W4538" s="61"/>
      <c r="X4538" s="61"/>
      <c r="Y4538" s="61"/>
      <c r="Z4538" s="61"/>
      <c r="AA4538" s="61"/>
      <c r="AB4538" s="61"/>
      <c r="AC4538" s="61"/>
      <c r="AD4538" s="61"/>
      <c r="AE4538" s="61"/>
      <c r="AF4538" s="61"/>
      <c r="AG4538" s="61"/>
      <c r="AH4538" s="61"/>
      <c r="AI4538" s="61"/>
      <c r="AJ4538" s="61"/>
      <c r="AK4538" s="61"/>
      <c r="AL4538" s="61"/>
      <c r="AM4538" s="61"/>
      <c r="AN4538" s="61"/>
      <c r="AO4538" s="61"/>
      <c r="AP4538" s="62"/>
      <c r="AQ4538" s="61"/>
      <c r="AR4538" s="61"/>
      <c r="AS4538" s="61"/>
      <c r="AT4538" s="61"/>
      <c r="AU4538" s="61"/>
      <c r="AV4538" s="61"/>
      <c r="AW4538" s="60"/>
    </row>
    <row r="4539" s="59" customFormat="1" customHeight="1" spans="1:49">
      <c r="A4539" s="60"/>
      <c r="B4539" s="60"/>
      <c r="C4539" s="60"/>
      <c r="D4539" s="60"/>
      <c r="H4539" s="61"/>
      <c r="I4539" s="61"/>
      <c r="J4539" s="61"/>
      <c r="K4539" s="61"/>
      <c r="L4539" s="61"/>
      <c r="M4539" s="61"/>
      <c r="N4539" s="61"/>
      <c r="O4539" s="61"/>
      <c r="P4539" s="61"/>
      <c r="Q4539" s="61"/>
      <c r="R4539" s="61"/>
      <c r="S4539" s="61"/>
      <c r="T4539" s="61"/>
      <c r="U4539" s="61"/>
      <c r="V4539" s="61"/>
      <c r="W4539" s="61"/>
      <c r="X4539" s="61"/>
      <c r="Y4539" s="61"/>
      <c r="Z4539" s="61"/>
      <c r="AA4539" s="61"/>
      <c r="AB4539" s="61"/>
      <c r="AC4539" s="61"/>
      <c r="AD4539" s="61"/>
      <c r="AE4539" s="61"/>
      <c r="AF4539" s="61"/>
      <c r="AG4539" s="61"/>
      <c r="AH4539" s="61"/>
      <c r="AI4539" s="61"/>
      <c r="AJ4539" s="61"/>
      <c r="AK4539" s="61"/>
      <c r="AL4539" s="61"/>
      <c r="AM4539" s="61"/>
      <c r="AN4539" s="61"/>
      <c r="AO4539" s="61"/>
      <c r="AP4539" s="62"/>
      <c r="AQ4539" s="61"/>
      <c r="AR4539" s="61"/>
      <c r="AS4539" s="61"/>
      <c r="AT4539" s="61"/>
      <c r="AU4539" s="61"/>
      <c r="AV4539" s="61"/>
      <c r="AW4539" s="60"/>
    </row>
    <row r="4540" s="59" customFormat="1" customHeight="1" spans="1:49">
      <c r="A4540" s="60"/>
      <c r="B4540" s="60"/>
      <c r="C4540" s="60"/>
      <c r="D4540" s="60"/>
      <c r="H4540" s="61"/>
      <c r="I4540" s="61"/>
      <c r="J4540" s="61"/>
      <c r="K4540" s="61"/>
      <c r="L4540" s="61"/>
      <c r="M4540" s="61"/>
      <c r="N4540" s="61"/>
      <c r="O4540" s="61"/>
      <c r="P4540" s="61"/>
      <c r="Q4540" s="61"/>
      <c r="R4540" s="61"/>
      <c r="S4540" s="61"/>
      <c r="T4540" s="61"/>
      <c r="U4540" s="61"/>
      <c r="V4540" s="61"/>
      <c r="W4540" s="61"/>
      <c r="X4540" s="61"/>
      <c r="Y4540" s="61"/>
      <c r="Z4540" s="61"/>
      <c r="AA4540" s="61"/>
      <c r="AB4540" s="61"/>
      <c r="AC4540" s="61"/>
      <c r="AD4540" s="61"/>
      <c r="AE4540" s="61"/>
      <c r="AF4540" s="61"/>
      <c r="AG4540" s="61"/>
      <c r="AH4540" s="61"/>
      <c r="AI4540" s="61"/>
      <c r="AJ4540" s="61"/>
      <c r="AK4540" s="61"/>
      <c r="AL4540" s="61"/>
      <c r="AM4540" s="61"/>
      <c r="AN4540" s="61"/>
      <c r="AO4540" s="61"/>
      <c r="AP4540" s="62"/>
      <c r="AQ4540" s="61"/>
      <c r="AR4540" s="61"/>
      <c r="AS4540" s="61"/>
      <c r="AT4540" s="61"/>
      <c r="AU4540" s="61"/>
      <c r="AV4540" s="61"/>
      <c r="AW4540" s="60"/>
    </row>
    <row r="4541" s="59" customFormat="1" customHeight="1" spans="1:49">
      <c r="A4541" s="60"/>
      <c r="B4541" s="60"/>
      <c r="C4541" s="60"/>
      <c r="D4541" s="60"/>
      <c r="H4541" s="61"/>
      <c r="I4541" s="61"/>
      <c r="J4541" s="61"/>
      <c r="K4541" s="61"/>
      <c r="L4541" s="61"/>
      <c r="M4541" s="61"/>
      <c r="N4541" s="61"/>
      <c r="O4541" s="61"/>
      <c r="P4541" s="61"/>
      <c r="Q4541" s="61"/>
      <c r="R4541" s="61"/>
      <c r="S4541" s="61"/>
      <c r="T4541" s="61"/>
      <c r="U4541" s="61"/>
      <c r="V4541" s="61"/>
      <c r="W4541" s="61"/>
      <c r="X4541" s="61"/>
      <c r="Y4541" s="61"/>
      <c r="Z4541" s="61"/>
      <c r="AA4541" s="61"/>
      <c r="AB4541" s="61"/>
      <c r="AC4541" s="61"/>
      <c r="AD4541" s="61"/>
      <c r="AE4541" s="61"/>
      <c r="AF4541" s="61"/>
      <c r="AG4541" s="61"/>
      <c r="AH4541" s="61"/>
      <c r="AI4541" s="61"/>
      <c r="AJ4541" s="61"/>
      <c r="AK4541" s="61"/>
      <c r="AL4541" s="61"/>
      <c r="AM4541" s="61"/>
      <c r="AN4541" s="61"/>
      <c r="AO4541" s="61"/>
      <c r="AP4541" s="62"/>
      <c r="AQ4541" s="61"/>
      <c r="AR4541" s="61"/>
      <c r="AS4541" s="61"/>
      <c r="AT4541" s="61"/>
      <c r="AU4541" s="61"/>
      <c r="AV4541" s="61"/>
      <c r="AW4541" s="60"/>
    </row>
    <row r="4542" s="59" customFormat="1" customHeight="1" spans="1:49">
      <c r="A4542" s="60"/>
      <c r="B4542" s="60"/>
      <c r="C4542" s="60"/>
      <c r="D4542" s="60"/>
      <c r="H4542" s="61"/>
      <c r="I4542" s="61"/>
      <c r="J4542" s="61"/>
      <c r="K4542" s="61"/>
      <c r="L4542" s="61"/>
      <c r="M4542" s="61"/>
      <c r="N4542" s="61"/>
      <c r="O4542" s="61"/>
      <c r="P4542" s="61"/>
      <c r="Q4542" s="61"/>
      <c r="R4542" s="61"/>
      <c r="S4542" s="61"/>
      <c r="T4542" s="61"/>
      <c r="U4542" s="61"/>
      <c r="V4542" s="61"/>
      <c r="W4542" s="61"/>
      <c r="X4542" s="61"/>
      <c r="Y4542" s="61"/>
      <c r="Z4542" s="61"/>
      <c r="AA4542" s="61"/>
      <c r="AB4542" s="61"/>
      <c r="AC4542" s="61"/>
      <c r="AD4542" s="61"/>
      <c r="AE4542" s="61"/>
      <c r="AF4542" s="61"/>
      <c r="AG4542" s="61"/>
      <c r="AH4542" s="61"/>
      <c r="AI4542" s="61"/>
      <c r="AJ4542" s="61"/>
      <c r="AK4542" s="61"/>
      <c r="AL4542" s="61"/>
      <c r="AM4542" s="61"/>
      <c r="AN4542" s="61"/>
      <c r="AO4542" s="61"/>
      <c r="AP4542" s="62"/>
      <c r="AQ4542" s="61"/>
      <c r="AR4542" s="61"/>
      <c r="AS4542" s="61"/>
      <c r="AT4542" s="61"/>
      <c r="AU4542" s="61"/>
      <c r="AV4542" s="61"/>
      <c r="AW4542" s="60"/>
    </row>
    <row r="4543" s="59" customFormat="1" customHeight="1" spans="1:49">
      <c r="A4543" s="60"/>
      <c r="B4543" s="60"/>
      <c r="C4543" s="60"/>
      <c r="D4543" s="60"/>
      <c r="H4543" s="61"/>
      <c r="I4543" s="61"/>
      <c r="J4543" s="61"/>
      <c r="K4543" s="61"/>
      <c r="L4543" s="61"/>
      <c r="M4543" s="61"/>
      <c r="N4543" s="61"/>
      <c r="O4543" s="61"/>
      <c r="P4543" s="61"/>
      <c r="Q4543" s="61"/>
      <c r="R4543" s="61"/>
      <c r="S4543" s="61"/>
      <c r="T4543" s="61"/>
      <c r="U4543" s="61"/>
      <c r="V4543" s="61"/>
      <c r="W4543" s="61"/>
      <c r="X4543" s="61"/>
      <c r="Y4543" s="61"/>
      <c r="Z4543" s="61"/>
      <c r="AA4543" s="61"/>
      <c r="AB4543" s="61"/>
      <c r="AC4543" s="61"/>
      <c r="AD4543" s="61"/>
      <c r="AE4543" s="61"/>
      <c r="AF4543" s="61"/>
      <c r="AG4543" s="61"/>
      <c r="AH4543" s="61"/>
      <c r="AI4543" s="61"/>
      <c r="AJ4543" s="61"/>
      <c r="AK4543" s="61"/>
      <c r="AL4543" s="61"/>
      <c r="AM4543" s="61"/>
      <c r="AN4543" s="61"/>
      <c r="AO4543" s="61"/>
      <c r="AP4543" s="62"/>
      <c r="AQ4543" s="61"/>
      <c r="AR4543" s="61"/>
      <c r="AS4543" s="61"/>
      <c r="AT4543" s="61"/>
      <c r="AU4543" s="61"/>
      <c r="AV4543" s="61"/>
      <c r="AW4543" s="60"/>
    </row>
    <row r="4544" s="59" customFormat="1" customHeight="1" spans="1:49">
      <c r="A4544" s="60"/>
      <c r="B4544" s="60"/>
      <c r="C4544" s="60"/>
      <c r="D4544" s="60"/>
      <c r="H4544" s="61"/>
      <c r="I4544" s="61"/>
      <c r="J4544" s="61"/>
      <c r="K4544" s="61"/>
      <c r="L4544" s="61"/>
      <c r="M4544" s="61"/>
      <c r="N4544" s="61"/>
      <c r="O4544" s="61"/>
      <c r="P4544" s="61"/>
      <c r="Q4544" s="61"/>
      <c r="R4544" s="61"/>
      <c r="S4544" s="61"/>
      <c r="T4544" s="61"/>
      <c r="U4544" s="61"/>
      <c r="V4544" s="61"/>
      <c r="W4544" s="61"/>
      <c r="X4544" s="61"/>
      <c r="Y4544" s="61"/>
      <c r="Z4544" s="61"/>
      <c r="AA4544" s="61"/>
      <c r="AB4544" s="61"/>
      <c r="AC4544" s="61"/>
      <c r="AD4544" s="61"/>
      <c r="AE4544" s="61"/>
      <c r="AF4544" s="61"/>
      <c r="AG4544" s="61"/>
      <c r="AH4544" s="61"/>
      <c r="AI4544" s="61"/>
      <c r="AJ4544" s="61"/>
      <c r="AK4544" s="61"/>
      <c r="AL4544" s="61"/>
      <c r="AM4544" s="61"/>
      <c r="AN4544" s="61"/>
      <c r="AO4544" s="61"/>
      <c r="AP4544" s="62"/>
      <c r="AQ4544" s="61"/>
      <c r="AR4544" s="61"/>
      <c r="AS4544" s="61"/>
      <c r="AT4544" s="61"/>
      <c r="AU4544" s="61"/>
      <c r="AV4544" s="61"/>
      <c r="AW4544" s="60"/>
    </row>
    <row r="4545" s="59" customFormat="1" customHeight="1" spans="1:49">
      <c r="A4545" s="60"/>
      <c r="B4545" s="60"/>
      <c r="C4545" s="60"/>
      <c r="D4545" s="60"/>
      <c r="H4545" s="61"/>
      <c r="I4545" s="61"/>
      <c r="J4545" s="61"/>
      <c r="K4545" s="61"/>
      <c r="L4545" s="61"/>
      <c r="M4545" s="61"/>
      <c r="N4545" s="61"/>
      <c r="O4545" s="61"/>
      <c r="P4545" s="61"/>
      <c r="Q4545" s="61"/>
      <c r="R4545" s="61"/>
      <c r="S4545" s="61"/>
      <c r="T4545" s="61"/>
      <c r="U4545" s="61"/>
      <c r="V4545" s="61"/>
      <c r="W4545" s="61"/>
      <c r="X4545" s="61"/>
      <c r="Y4545" s="61"/>
      <c r="Z4545" s="61"/>
      <c r="AA4545" s="61"/>
      <c r="AB4545" s="61"/>
      <c r="AC4545" s="61"/>
      <c r="AD4545" s="61"/>
      <c r="AE4545" s="61"/>
      <c r="AF4545" s="61"/>
      <c r="AG4545" s="61"/>
      <c r="AH4545" s="61"/>
      <c r="AI4545" s="61"/>
      <c r="AJ4545" s="61"/>
      <c r="AK4545" s="61"/>
      <c r="AL4545" s="61"/>
      <c r="AM4545" s="61"/>
      <c r="AN4545" s="61"/>
      <c r="AO4545" s="61"/>
      <c r="AP4545" s="62"/>
      <c r="AQ4545" s="61"/>
      <c r="AR4545" s="61"/>
      <c r="AS4545" s="61"/>
      <c r="AT4545" s="61"/>
      <c r="AU4545" s="61"/>
      <c r="AV4545" s="61"/>
      <c r="AW4545" s="60"/>
    </row>
    <row r="4546" s="59" customFormat="1" customHeight="1" spans="1:49">
      <c r="A4546" s="60"/>
      <c r="B4546" s="60"/>
      <c r="C4546" s="60"/>
      <c r="D4546" s="60"/>
      <c r="H4546" s="61"/>
      <c r="I4546" s="61"/>
      <c r="J4546" s="61"/>
      <c r="K4546" s="61"/>
      <c r="L4546" s="61"/>
      <c r="M4546" s="61"/>
      <c r="N4546" s="61"/>
      <c r="O4546" s="61"/>
      <c r="P4546" s="61"/>
      <c r="Q4546" s="61"/>
      <c r="R4546" s="61"/>
      <c r="S4546" s="61"/>
      <c r="T4546" s="61"/>
      <c r="U4546" s="61"/>
      <c r="V4546" s="61"/>
      <c r="W4546" s="61"/>
      <c r="X4546" s="61"/>
      <c r="Y4546" s="61"/>
      <c r="Z4546" s="61"/>
      <c r="AA4546" s="61"/>
      <c r="AB4546" s="61"/>
      <c r="AC4546" s="61"/>
      <c r="AD4546" s="61"/>
      <c r="AE4546" s="61"/>
      <c r="AF4546" s="61"/>
      <c r="AG4546" s="61"/>
      <c r="AH4546" s="61"/>
      <c r="AI4546" s="61"/>
      <c r="AJ4546" s="61"/>
      <c r="AK4546" s="61"/>
      <c r="AL4546" s="61"/>
      <c r="AM4546" s="61"/>
      <c r="AN4546" s="61"/>
      <c r="AO4546" s="61"/>
      <c r="AP4546" s="62"/>
      <c r="AQ4546" s="61"/>
      <c r="AR4546" s="61"/>
      <c r="AS4546" s="61"/>
      <c r="AT4546" s="61"/>
      <c r="AU4546" s="61"/>
      <c r="AV4546" s="61"/>
      <c r="AW4546" s="60"/>
    </row>
    <row r="4547" s="59" customFormat="1" customHeight="1" spans="1:49">
      <c r="A4547" s="60"/>
      <c r="B4547" s="60"/>
      <c r="C4547" s="60"/>
      <c r="D4547" s="60"/>
      <c r="H4547" s="61"/>
      <c r="I4547" s="61"/>
      <c r="J4547" s="61"/>
      <c r="K4547" s="61"/>
      <c r="L4547" s="61"/>
      <c r="M4547" s="61"/>
      <c r="N4547" s="61"/>
      <c r="O4547" s="61"/>
      <c r="P4547" s="61"/>
      <c r="Q4547" s="61"/>
      <c r="R4547" s="61"/>
      <c r="S4547" s="61"/>
      <c r="T4547" s="61"/>
      <c r="U4547" s="61"/>
      <c r="V4547" s="61"/>
      <c r="W4547" s="61"/>
      <c r="X4547" s="61"/>
      <c r="Y4547" s="61"/>
      <c r="Z4547" s="61"/>
      <c r="AA4547" s="61"/>
      <c r="AB4547" s="61"/>
      <c r="AC4547" s="61"/>
      <c r="AD4547" s="61"/>
      <c r="AE4547" s="61"/>
      <c r="AF4547" s="61"/>
      <c r="AG4547" s="61"/>
      <c r="AH4547" s="61"/>
      <c r="AI4547" s="61"/>
      <c r="AJ4547" s="61"/>
      <c r="AK4547" s="61"/>
      <c r="AL4547" s="61"/>
      <c r="AM4547" s="61"/>
      <c r="AN4547" s="61"/>
      <c r="AO4547" s="61"/>
      <c r="AP4547" s="62"/>
      <c r="AQ4547" s="61"/>
      <c r="AR4547" s="61"/>
      <c r="AS4547" s="61"/>
      <c r="AT4547" s="61"/>
      <c r="AU4547" s="61"/>
      <c r="AV4547" s="61"/>
      <c r="AW4547" s="60"/>
    </row>
    <row r="4548" s="59" customFormat="1" customHeight="1" spans="1:49">
      <c r="A4548" s="60"/>
      <c r="B4548" s="60"/>
      <c r="C4548" s="60"/>
      <c r="D4548" s="60"/>
      <c r="H4548" s="61"/>
      <c r="I4548" s="61"/>
      <c r="J4548" s="61"/>
      <c r="K4548" s="61"/>
      <c r="L4548" s="61"/>
      <c r="M4548" s="61"/>
      <c r="N4548" s="61"/>
      <c r="O4548" s="61"/>
      <c r="P4548" s="61"/>
      <c r="Q4548" s="61"/>
      <c r="R4548" s="61"/>
      <c r="S4548" s="61"/>
      <c r="T4548" s="61"/>
      <c r="U4548" s="61"/>
      <c r="V4548" s="61"/>
      <c r="W4548" s="61"/>
      <c r="X4548" s="61"/>
      <c r="Y4548" s="61"/>
      <c r="Z4548" s="61"/>
      <c r="AA4548" s="61"/>
      <c r="AB4548" s="61"/>
      <c r="AC4548" s="61"/>
      <c r="AD4548" s="61"/>
      <c r="AE4548" s="61"/>
      <c r="AF4548" s="61"/>
      <c r="AG4548" s="61"/>
      <c r="AH4548" s="61"/>
      <c r="AI4548" s="61"/>
      <c r="AJ4548" s="61"/>
      <c r="AK4548" s="61"/>
      <c r="AL4548" s="61"/>
      <c r="AM4548" s="61"/>
      <c r="AN4548" s="61"/>
      <c r="AO4548" s="61"/>
      <c r="AP4548" s="62"/>
      <c r="AQ4548" s="61"/>
      <c r="AR4548" s="61"/>
      <c r="AS4548" s="61"/>
      <c r="AT4548" s="61"/>
      <c r="AU4548" s="61"/>
      <c r="AV4548" s="61"/>
      <c r="AW4548" s="60"/>
    </row>
    <row r="4549" s="59" customFormat="1" customHeight="1" spans="1:49">
      <c r="A4549" s="60"/>
      <c r="B4549" s="60"/>
      <c r="C4549" s="60"/>
      <c r="D4549" s="60"/>
      <c r="H4549" s="61"/>
      <c r="I4549" s="61"/>
      <c r="J4549" s="61"/>
      <c r="K4549" s="61"/>
      <c r="L4549" s="61"/>
      <c r="M4549" s="61"/>
      <c r="N4549" s="61"/>
      <c r="O4549" s="61"/>
      <c r="P4549" s="61"/>
      <c r="Q4549" s="61"/>
      <c r="R4549" s="61"/>
      <c r="S4549" s="61"/>
      <c r="T4549" s="61"/>
      <c r="U4549" s="61"/>
      <c r="V4549" s="61"/>
      <c r="W4549" s="61"/>
      <c r="X4549" s="61"/>
      <c r="Y4549" s="61"/>
      <c r="Z4549" s="61"/>
      <c r="AA4549" s="61"/>
      <c r="AB4549" s="61"/>
      <c r="AC4549" s="61"/>
      <c r="AD4549" s="61"/>
      <c r="AE4549" s="61"/>
      <c r="AF4549" s="61"/>
      <c r="AG4549" s="61"/>
      <c r="AH4549" s="61"/>
      <c r="AI4549" s="61"/>
      <c r="AJ4549" s="61"/>
      <c r="AK4549" s="61"/>
      <c r="AL4549" s="61"/>
      <c r="AM4549" s="61"/>
      <c r="AN4549" s="61"/>
      <c r="AO4549" s="61"/>
      <c r="AP4549" s="62"/>
      <c r="AQ4549" s="61"/>
      <c r="AR4549" s="61"/>
      <c r="AS4549" s="61"/>
      <c r="AT4549" s="61"/>
      <c r="AU4549" s="61"/>
      <c r="AV4549" s="61"/>
      <c r="AW4549" s="60"/>
    </row>
    <row r="4550" s="59" customFormat="1" customHeight="1" spans="1:49">
      <c r="A4550" s="60"/>
      <c r="B4550" s="60"/>
      <c r="C4550" s="60"/>
      <c r="D4550" s="60"/>
      <c r="H4550" s="61"/>
      <c r="I4550" s="61"/>
      <c r="J4550" s="61"/>
      <c r="K4550" s="61"/>
      <c r="L4550" s="61"/>
      <c r="M4550" s="61"/>
      <c r="N4550" s="61"/>
      <c r="O4550" s="61"/>
      <c r="P4550" s="61"/>
      <c r="Q4550" s="61"/>
      <c r="R4550" s="61"/>
      <c r="S4550" s="61"/>
      <c r="T4550" s="61"/>
      <c r="U4550" s="61"/>
      <c r="V4550" s="61"/>
      <c r="W4550" s="61"/>
      <c r="X4550" s="61"/>
      <c r="Y4550" s="61"/>
      <c r="Z4550" s="61"/>
      <c r="AA4550" s="61"/>
      <c r="AB4550" s="61"/>
      <c r="AC4550" s="61"/>
      <c r="AD4550" s="61"/>
      <c r="AE4550" s="61"/>
      <c r="AF4550" s="61"/>
      <c r="AG4550" s="61"/>
      <c r="AH4550" s="61"/>
      <c r="AI4550" s="61"/>
      <c r="AJ4550" s="61"/>
      <c r="AK4550" s="61"/>
      <c r="AL4550" s="61"/>
      <c r="AM4550" s="61"/>
      <c r="AN4550" s="61"/>
      <c r="AO4550" s="61"/>
      <c r="AP4550" s="62"/>
      <c r="AQ4550" s="61"/>
      <c r="AR4550" s="61"/>
      <c r="AS4550" s="61"/>
      <c r="AT4550" s="61"/>
      <c r="AU4550" s="61"/>
      <c r="AV4550" s="61"/>
      <c r="AW4550" s="60"/>
    </row>
    <row r="4551" s="59" customFormat="1" customHeight="1" spans="1:49">
      <c r="A4551" s="60"/>
      <c r="B4551" s="60"/>
      <c r="C4551" s="60"/>
      <c r="D4551" s="60"/>
      <c r="H4551" s="61"/>
      <c r="I4551" s="61"/>
      <c r="J4551" s="61"/>
      <c r="K4551" s="61"/>
      <c r="L4551" s="61"/>
      <c r="M4551" s="61"/>
      <c r="N4551" s="61"/>
      <c r="O4551" s="61"/>
      <c r="P4551" s="61"/>
      <c r="Q4551" s="61"/>
      <c r="R4551" s="61"/>
      <c r="S4551" s="61"/>
      <c r="T4551" s="61"/>
      <c r="U4551" s="61"/>
      <c r="V4551" s="61"/>
      <c r="W4551" s="61"/>
      <c r="X4551" s="61"/>
      <c r="Y4551" s="61"/>
      <c r="Z4551" s="61"/>
      <c r="AA4551" s="61"/>
      <c r="AB4551" s="61"/>
      <c r="AC4551" s="61"/>
      <c r="AD4551" s="61"/>
      <c r="AE4551" s="61"/>
      <c r="AF4551" s="61"/>
      <c r="AG4551" s="61"/>
      <c r="AH4551" s="61"/>
      <c r="AI4551" s="61"/>
      <c r="AJ4551" s="61"/>
      <c r="AK4551" s="61"/>
      <c r="AL4551" s="61"/>
      <c r="AM4551" s="61"/>
      <c r="AN4551" s="61"/>
      <c r="AO4551" s="61"/>
      <c r="AP4551" s="62"/>
      <c r="AQ4551" s="61"/>
      <c r="AR4551" s="61"/>
      <c r="AS4551" s="61"/>
      <c r="AT4551" s="61"/>
      <c r="AU4551" s="61"/>
      <c r="AV4551" s="61"/>
      <c r="AW4551" s="60"/>
    </row>
    <row r="4552" s="59" customFormat="1" customHeight="1" spans="1:49">
      <c r="A4552" s="60"/>
      <c r="B4552" s="60"/>
      <c r="C4552" s="60"/>
      <c r="D4552" s="60"/>
      <c r="H4552" s="61"/>
      <c r="I4552" s="61"/>
      <c r="J4552" s="61"/>
      <c r="K4552" s="61"/>
      <c r="L4552" s="61"/>
      <c r="M4552" s="61"/>
      <c r="N4552" s="61"/>
      <c r="O4552" s="61"/>
      <c r="P4552" s="61"/>
      <c r="Q4552" s="61"/>
      <c r="R4552" s="61"/>
      <c r="S4552" s="61"/>
      <c r="T4552" s="61"/>
      <c r="U4552" s="61"/>
      <c r="V4552" s="61"/>
      <c r="W4552" s="61"/>
      <c r="X4552" s="61"/>
      <c r="Y4552" s="61"/>
      <c r="Z4552" s="61"/>
      <c r="AA4552" s="61"/>
      <c r="AB4552" s="61"/>
      <c r="AC4552" s="61"/>
      <c r="AD4552" s="61"/>
      <c r="AE4552" s="61"/>
      <c r="AF4552" s="61"/>
      <c r="AG4552" s="61"/>
      <c r="AH4552" s="61"/>
      <c r="AI4552" s="61"/>
      <c r="AJ4552" s="61"/>
      <c r="AK4552" s="61"/>
      <c r="AL4552" s="61"/>
      <c r="AM4552" s="61"/>
      <c r="AN4552" s="61"/>
      <c r="AO4552" s="61"/>
      <c r="AP4552" s="62"/>
      <c r="AQ4552" s="61"/>
      <c r="AR4552" s="61"/>
      <c r="AS4552" s="61"/>
      <c r="AT4552" s="61"/>
      <c r="AU4552" s="61"/>
      <c r="AV4552" s="61"/>
      <c r="AW4552" s="60"/>
    </row>
    <row r="4553" s="59" customFormat="1" customHeight="1" spans="1:49">
      <c r="A4553" s="60"/>
      <c r="B4553" s="60"/>
      <c r="C4553" s="60"/>
      <c r="D4553" s="60"/>
      <c r="H4553" s="61"/>
      <c r="I4553" s="61"/>
      <c r="J4553" s="61"/>
      <c r="K4553" s="61"/>
      <c r="L4553" s="61"/>
      <c r="M4553" s="61"/>
      <c r="N4553" s="61"/>
      <c r="O4553" s="61"/>
      <c r="P4553" s="61"/>
      <c r="Q4553" s="61"/>
      <c r="R4553" s="61"/>
      <c r="S4553" s="61"/>
      <c r="T4553" s="61"/>
      <c r="U4553" s="61"/>
      <c r="V4553" s="61"/>
      <c r="W4553" s="61"/>
      <c r="X4553" s="61"/>
      <c r="Y4553" s="61"/>
      <c r="Z4553" s="61"/>
      <c r="AA4553" s="61"/>
      <c r="AB4553" s="61"/>
      <c r="AC4553" s="61"/>
      <c r="AD4553" s="61"/>
      <c r="AE4553" s="61"/>
      <c r="AF4553" s="61"/>
      <c r="AG4553" s="61"/>
      <c r="AH4553" s="61"/>
      <c r="AI4553" s="61"/>
      <c r="AJ4553" s="61"/>
      <c r="AK4553" s="61"/>
      <c r="AL4553" s="61"/>
      <c r="AM4553" s="61"/>
      <c r="AN4553" s="61"/>
      <c r="AO4553" s="61"/>
      <c r="AP4553" s="62"/>
      <c r="AQ4553" s="61"/>
      <c r="AR4553" s="61"/>
      <c r="AS4553" s="61"/>
      <c r="AT4553" s="61"/>
      <c r="AU4553" s="61"/>
      <c r="AV4553" s="61"/>
      <c r="AW4553" s="60"/>
    </row>
    <row r="4554" s="59" customFormat="1" customHeight="1" spans="1:49">
      <c r="A4554" s="60"/>
      <c r="B4554" s="60"/>
      <c r="C4554" s="60"/>
      <c r="D4554" s="60"/>
      <c r="H4554" s="61"/>
      <c r="I4554" s="61"/>
      <c r="J4554" s="61"/>
      <c r="K4554" s="61"/>
      <c r="L4554" s="61"/>
      <c r="M4554" s="61"/>
      <c r="N4554" s="61"/>
      <c r="O4554" s="61"/>
      <c r="P4554" s="61"/>
      <c r="Q4554" s="61"/>
      <c r="R4554" s="61"/>
      <c r="S4554" s="61"/>
      <c r="T4554" s="61"/>
      <c r="U4554" s="61"/>
      <c r="V4554" s="61"/>
      <c r="W4554" s="61"/>
      <c r="X4554" s="61"/>
      <c r="Y4554" s="61"/>
      <c r="Z4554" s="61"/>
      <c r="AA4554" s="61"/>
      <c r="AB4554" s="61"/>
      <c r="AC4554" s="61"/>
      <c r="AD4554" s="61"/>
      <c r="AE4554" s="61"/>
      <c r="AF4554" s="61"/>
      <c r="AG4554" s="61"/>
      <c r="AH4554" s="61"/>
      <c r="AI4554" s="61"/>
      <c r="AJ4554" s="61"/>
      <c r="AK4554" s="61"/>
      <c r="AL4554" s="61"/>
      <c r="AM4554" s="61"/>
      <c r="AN4554" s="61"/>
      <c r="AO4554" s="61"/>
      <c r="AP4554" s="62"/>
      <c r="AQ4554" s="61"/>
      <c r="AR4554" s="61"/>
      <c r="AS4554" s="61"/>
      <c r="AT4554" s="61"/>
      <c r="AU4554" s="61"/>
      <c r="AV4554" s="61"/>
      <c r="AW4554" s="60"/>
    </row>
    <row r="4555" s="59" customFormat="1" customHeight="1" spans="1:49">
      <c r="A4555" s="60"/>
      <c r="B4555" s="60"/>
      <c r="C4555" s="60"/>
      <c r="D4555" s="60"/>
      <c r="H4555" s="61"/>
      <c r="I4555" s="61"/>
      <c r="J4555" s="61"/>
      <c r="K4555" s="61"/>
      <c r="L4555" s="61"/>
      <c r="M4555" s="61"/>
      <c r="N4555" s="61"/>
      <c r="O4555" s="61"/>
      <c r="P4555" s="61"/>
      <c r="Q4555" s="61"/>
      <c r="R4555" s="61"/>
      <c r="S4555" s="61"/>
      <c r="T4555" s="61"/>
      <c r="U4555" s="61"/>
      <c r="V4555" s="61"/>
      <c r="W4555" s="61"/>
      <c r="X4555" s="61"/>
      <c r="Y4555" s="61"/>
      <c r="Z4555" s="61"/>
      <c r="AA4555" s="61"/>
      <c r="AB4555" s="61"/>
      <c r="AC4555" s="61"/>
      <c r="AD4555" s="61"/>
      <c r="AE4555" s="61"/>
      <c r="AF4555" s="61"/>
      <c r="AG4555" s="61"/>
      <c r="AH4555" s="61"/>
      <c r="AI4555" s="61"/>
      <c r="AJ4555" s="61"/>
      <c r="AK4555" s="61"/>
      <c r="AL4555" s="61"/>
      <c r="AM4555" s="61"/>
      <c r="AN4555" s="61"/>
      <c r="AO4555" s="61"/>
      <c r="AP4555" s="62"/>
      <c r="AQ4555" s="61"/>
      <c r="AR4555" s="61"/>
      <c r="AS4555" s="61"/>
      <c r="AT4555" s="61"/>
      <c r="AU4555" s="61"/>
      <c r="AV4555" s="61"/>
      <c r="AW4555" s="60"/>
    </row>
    <row r="4556" s="59" customFormat="1" customHeight="1" spans="1:49">
      <c r="A4556" s="60"/>
      <c r="B4556" s="60"/>
      <c r="C4556" s="60"/>
      <c r="D4556" s="60"/>
      <c r="H4556" s="61"/>
      <c r="I4556" s="61"/>
      <c r="J4556" s="61"/>
      <c r="K4556" s="61"/>
      <c r="L4556" s="61"/>
      <c r="M4556" s="61"/>
      <c r="N4556" s="61"/>
      <c r="O4556" s="61"/>
      <c r="P4556" s="61"/>
      <c r="Q4556" s="61"/>
      <c r="R4556" s="61"/>
      <c r="S4556" s="61"/>
      <c r="T4556" s="61"/>
      <c r="U4556" s="61"/>
      <c r="V4556" s="61"/>
      <c r="W4556" s="61"/>
      <c r="X4556" s="61"/>
      <c r="Y4556" s="61"/>
      <c r="Z4556" s="61"/>
      <c r="AA4556" s="61"/>
      <c r="AB4556" s="61"/>
      <c r="AC4556" s="61"/>
      <c r="AD4556" s="61"/>
      <c r="AE4556" s="61"/>
      <c r="AF4556" s="61"/>
      <c r="AG4556" s="61"/>
      <c r="AH4556" s="61"/>
      <c r="AI4556" s="61"/>
      <c r="AJ4556" s="61"/>
      <c r="AK4556" s="61"/>
      <c r="AL4556" s="61"/>
      <c r="AM4556" s="61"/>
      <c r="AN4556" s="61"/>
      <c r="AO4556" s="61"/>
      <c r="AP4556" s="62"/>
      <c r="AQ4556" s="61"/>
      <c r="AR4556" s="61"/>
      <c r="AS4556" s="61"/>
      <c r="AT4556" s="61"/>
      <c r="AU4556" s="61"/>
      <c r="AV4556" s="61"/>
      <c r="AW4556" s="60"/>
    </row>
    <row r="4557" s="59" customFormat="1" customHeight="1" spans="1:49">
      <c r="A4557" s="60"/>
      <c r="B4557" s="60"/>
      <c r="C4557" s="60"/>
      <c r="D4557" s="60"/>
      <c r="H4557" s="61"/>
      <c r="I4557" s="61"/>
      <c r="J4557" s="61"/>
      <c r="K4557" s="61"/>
      <c r="L4557" s="61"/>
      <c r="M4557" s="61"/>
      <c r="N4557" s="61"/>
      <c r="O4557" s="61"/>
      <c r="P4557" s="61"/>
      <c r="Q4557" s="61"/>
      <c r="R4557" s="61"/>
      <c r="S4557" s="61"/>
      <c r="T4557" s="61"/>
      <c r="U4557" s="61"/>
      <c r="V4557" s="61"/>
      <c r="W4557" s="61"/>
      <c r="X4557" s="61"/>
      <c r="Y4557" s="61"/>
      <c r="Z4557" s="61"/>
      <c r="AA4557" s="61"/>
      <c r="AB4557" s="61"/>
      <c r="AC4557" s="61"/>
      <c r="AD4557" s="61"/>
      <c r="AE4557" s="61"/>
      <c r="AF4557" s="61"/>
      <c r="AG4557" s="61"/>
      <c r="AH4557" s="61"/>
      <c r="AI4557" s="61"/>
      <c r="AJ4557" s="61"/>
      <c r="AK4557" s="61"/>
      <c r="AL4557" s="61"/>
      <c r="AM4557" s="61"/>
      <c r="AN4557" s="61"/>
      <c r="AO4557" s="61"/>
      <c r="AP4557" s="62"/>
      <c r="AQ4557" s="61"/>
      <c r="AR4557" s="61"/>
      <c r="AS4557" s="61"/>
      <c r="AT4557" s="61"/>
      <c r="AU4557" s="61"/>
      <c r="AV4557" s="61"/>
      <c r="AW4557" s="60"/>
    </row>
    <row r="4558" s="59" customFormat="1" customHeight="1" spans="1:49">
      <c r="A4558" s="60"/>
      <c r="B4558" s="60"/>
      <c r="C4558" s="60"/>
      <c r="D4558" s="60"/>
      <c r="H4558" s="61"/>
      <c r="I4558" s="61"/>
      <c r="J4558" s="61"/>
      <c r="K4558" s="61"/>
      <c r="L4558" s="61"/>
      <c r="M4558" s="61"/>
      <c r="N4558" s="61"/>
      <c r="O4558" s="61"/>
      <c r="P4558" s="61"/>
      <c r="Q4558" s="61"/>
      <c r="R4558" s="61"/>
      <c r="S4558" s="61"/>
      <c r="T4558" s="61"/>
      <c r="U4558" s="61"/>
      <c r="V4558" s="61"/>
      <c r="W4558" s="61"/>
      <c r="X4558" s="61"/>
      <c r="Y4558" s="61"/>
      <c r="Z4558" s="61"/>
      <c r="AA4558" s="61"/>
      <c r="AB4558" s="61"/>
      <c r="AC4558" s="61"/>
      <c r="AD4558" s="61"/>
      <c r="AE4558" s="61"/>
      <c r="AF4558" s="61"/>
      <c r="AG4558" s="61"/>
      <c r="AH4558" s="61"/>
      <c r="AI4558" s="61"/>
      <c r="AJ4558" s="61"/>
      <c r="AK4558" s="61"/>
      <c r="AL4558" s="61"/>
      <c r="AM4558" s="61"/>
      <c r="AN4558" s="61"/>
      <c r="AO4558" s="61"/>
      <c r="AP4558" s="62"/>
      <c r="AQ4558" s="61"/>
      <c r="AR4558" s="61"/>
      <c r="AS4558" s="61"/>
      <c r="AT4558" s="61"/>
      <c r="AU4558" s="61"/>
      <c r="AV4558" s="61"/>
      <c r="AW4558" s="60"/>
    </row>
    <row r="4559" s="59" customFormat="1" customHeight="1" spans="1:49">
      <c r="A4559" s="60"/>
      <c r="B4559" s="60"/>
      <c r="C4559" s="60"/>
      <c r="D4559" s="60"/>
      <c r="H4559" s="61"/>
      <c r="I4559" s="61"/>
      <c r="J4559" s="61"/>
      <c r="K4559" s="61"/>
      <c r="L4559" s="61"/>
      <c r="M4559" s="61"/>
      <c r="N4559" s="61"/>
      <c r="O4559" s="61"/>
      <c r="P4559" s="61"/>
      <c r="Q4559" s="61"/>
      <c r="R4559" s="61"/>
      <c r="S4559" s="61"/>
      <c r="T4559" s="61"/>
      <c r="U4559" s="61"/>
      <c r="V4559" s="61"/>
      <c r="W4559" s="61"/>
      <c r="X4559" s="61"/>
      <c r="Y4559" s="61"/>
      <c r="Z4559" s="61"/>
      <c r="AA4559" s="61"/>
      <c r="AB4559" s="61"/>
      <c r="AC4559" s="61"/>
      <c r="AD4559" s="61"/>
      <c r="AE4559" s="61"/>
      <c r="AF4559" s="61"/>
      <c r="AG4559" s="61"/>
      <c r="AH4559" s="61"/>
      <c r="AI4559" s="61"/>
      <c r="AJ4559" s="61"/>
      <c r="AK4559" s="61"/>
      <c r="AL4559" s="61"/>
      <c r="AM4559" s="61"/>
      <c r="AN4559" s="61"/>
      <c r="AO4559" s="61"/>
      <c r="AP4559" s="62"/>
      <c r="AQ4559" s="61"/>
      <c r="AR4559" s="61"/>
      <c r="AS4559" s="61"/>
      <c r="AT4559" s="61"/>
      <c r="AU4559" s="61"/>
      <c r="AV4559" s="61"/>
      <c r="AW4559" s="60"/>
    </row>
    <row r="4560" s="59" customFormat="1" customHeight="1" spans="1:49">
      <c r="A4560" s="60"/>
      <c r="B4560" s="60"/>
      <c r="C4560" s="60"/>
      <c r="D4560" s="60"/>
      <c r="H4560" s="61"/>
      <c r="I4560" s="61"/>
      <c r="J4560" s="61"/>
      <c r="K4560" s="61"/>
      <c r="L4560" s="61"/>
      <c r="M4560" s="61"/>
      <c r="N4560" s="61"/>
      <c r="O4560" s="61"/>
      <c r="P4560" s="61"/>
      <c r="Q4560" s="61"/>
      <c r="R4560" s="61"/>
      <c r="S4560" s="61"/>
      <c r="T4560" s="61"/>
      <c r="U4560" s="61"/>
      <c r="V4560" s="61"/>
      <c r="W4560" s="61"/>
      <c r="X4560" s="61"/>
      <c r="Y4560" s="61"/>
      <c r="Z4560" s="61"/>
      <c r="AA4560" s="61"/>
      <c r="AB4560" s="61"/>
      <c r="AC4560" s="61"/>
      <c r="AD4560" s="61"/>
      <c r="AE4560" s="61"/>
      <c r="AF4560" s="61"/>
      <c r="AG4560" s="61"/>
      <c r="AH4560" s="61"/>
      <c r="AI4560" s="61"/>
      <c r="AJ4560" s="61"/>
      <c r="AK4560" s="61"/>
      <c r="AL4560" s="61"/>
      <c r="AM4560" s="61"/>
      <c r="AN4560" s="61"/>
      <c r="AO4560" s="61"/>
      <c r="AP4560" s="62"/>
      <c r="AQ4560" s="61"/>
      <c r="AR4560" s="61"/>
      <c r="AS4560" s="61"/>
      <c r="AT4560" s="61"/>
      <c r="AU4560" s="61"/>
      <c r="AV4560" s="61"/>
      <c r="AW4560" s="60"/>
    </row>
    <row r="4561" s="59" customFormat="1" customHeight="1" spans="1:49">
      <c r="A4561" s="60"/>
      <c r="B4561" s="60"/>
      <c r="C4561" s="60"/>
      <c r="D4561" s="60"/>
      <c r="H4561" s="61"/>
      <c r="I4561" s="61"/>
      <c r="J4561" s="61"/>
      <c r="K4561" s="61"/>
      <c r="L4561" s="61"/>
      <c r="M4561" s="61"/>
      <c r="N4561" s="61"/>
      <c r="O4561" s="61"/>
      <c r="P4561" s="61"/>
      <c r="Q4561" s="61"/>
      <c r="R4561" s="61"/>
      <c r="S4561" s="61"/>
      <c r="T4561" s="61"/>
      <c r="U4561" s="61"/>
      <c r="V4561" s="61"/>
      <c r="W4561" s="61"/>
      <c r="X4561" s="61"/>
      <c r="Y4561" s="61"/>
      <c r="Z4561" s="61"/>
      <c r="AA4561" s="61"/>
      <c r="AB4561" s="61"/>
      <c r="AC4561" s="61"/>
      <c r="AD4561" s="61"/>
      <c r="AE4561" s="61"/>
      <c r="AF4561" s="61"/>
      <c r="AG4561" s="61"/>
      <c r="AH4561" s="61"/>
      <c r="AI4561" s="61"/>
      <c r="AJ4561" s="61"/>
      <c r="AK4561" s="61"/>
      <c r="AL4561" s="61"/>
      <c r="AM4561" s="61"/>
      <c r="AN4561" s="61"/>
      <c r="AO4561" s="61"/>
      <c r="AP4561" s="62"/>
      <c r="AQ4561" s="61"/>
      <c r="AR4561" s="61"/>
      <c r="AS4561" s="61"/>
      <c r="AT4561" s="61"/>
      <c r="AU4561" s="61"/>
      <c r="AV4561" s="61"/>
      <c r="AW4561" s="60"/>
    </row>
    <row r="4562" s="59" customFormat="1" customHeight="1" spans="1:49">
      <c r="A4562" s="60"/>
      <c r="B4562" s="60"/>
      <c r="C4562" s="60"/>
      <c r="D4562" s="60"/>
      <c r="H4562" s="61"/>
      <c r="I4562" s="61"/>
      <c r="J4562" s="61"/>
      <c r="K4562" s="61"/>
      <c r="L4562" s="61"/>
      <c r="M4562" s="61"/>
      <c r="N4562" s="61"/>
      <c r="O4562" s="61"/>
      <c r="P4562" s="61"/>
      <c r="Q4562" s="61"/>
      <c r="R4562" s="61"/>
      <c r="S4562" s="61"/>
      <c r="T4562" s="61"/>
      <c r="U4562" s="61"/>
      <c r="V4562" s="61"/>
      <c r="W4562" s="61"/>
      <c r="X4562" s="61"/>
      <c r="Y4562" s="61"/>
      <c r="Z4562" s="61"/>
      <c r="AA4562" s="61"/>
      <c r="AB4562" s="61"/>
      <c r="AC4562" s="61"/>
      <c r="AD4562" s="61"/>
      <c r="AE4562" s="61"/>
      <c r="AF4562" s="61"/>
      <c r="AG4562" s="61"/>
      <c r="AH4562" s="61"/>
      <c r="AI4562" s="61"/>
      <c r="AJ4562" s="61"/>
      <c r="AK4562" s="61"/>
      <c r="AL4562" s="61"/>
      <c r="AM4562" s="61"/>
      <c r="AN4562" s="61"/>
      <c r="AO4562" s="61"/>
      <c r="AP4562" s="62"/>
      <c r="AQ4562" s="61"/>
      <c r="AR4562" s="61"/>
      <c r="AS4562" s="61"/>
      <c r="AT4562" s="61"/>
      <c r="AU4562" s="61"/>
      <c r="AV4562" s="61"/>
      <c r="AW4562" s="60"/>
    </row>
    <row r="4563" s="59" customFormat="1" customHeight="1" spans="1:49">
      <c r="A4563" s="60"/>
      <c r="B4563" s="60"/>
      <c r="C4563" s="60"/>
      <c r="D4563" s="60"/>
      <c r="H4563" s="61"/>
      <c r="I4563" s="61"/>
      <c r="J4563" s="61"/>
      <c r="K4563" s="61"/>
      <c r="L4563" s="61"/>
      <c r="M4563" s="61"/>
      <c r="N4563" s="61"/>
      <c r="O4563" s="61"/>
      <c r="P4563" s="61"/>
      <c r="Q4563" s="61"/>
      <c r="R4563" s="61"/>
      <c r="S4563" s="61"/>
      <c r="T4563" s="61"/>
      <c r="U4563" s="61"/>
      <c r="V4563" s="61"/>
      <c r="W4563" s="61"/>
      <c r="X4563" s="61"/>
      <c r="Y4563" s="61"/>
      <c r="Z4563" s="61"/>
      <c r="AA4563" s="61"/>
      <c r="AB4563" s="61"/>
      <c r="AC4563" s="61"/>
      <c r="AD4563" s="61"/>
      <c r="AE4563" s="61"/>
      <c r="AF4563" s="61"/>
      <c r="AG4563" s="61"/>
      <c r="AH4563" s="61"/>
      <c r="AI4563" s="61"/>
      <c r="AJ4563" s="61"/>
      <c r="AK4563" s="61"/>
      <c r="AL4563" s="61"/>
      <c r="AM4563" s="61"/>
      <c r="AN4563" s="61"/>
      <c r="AO4563" s="61"/>
      <c r="AP4563" s="62"/>
      <c r="AQ4563" s="61"/>
      <c r="AR4563" s="61"/>
      <c r="AS4563" s="61"/>
      <c r="AT4563" s="61"/>
      <c r="AU4563" s="61"/>
      <c r="AV4563" s="61"/>
      <c r="AW4563" s="60"/>
    </row>
    <row r="4564" s="59" customFormat="1" customHeight="1" spans="1:49">
      <c r="A4564" s="60"/>
      <c r="B4564" s="60"/>
      <c r="C4564" s="60"/>
      <c r="D4564" s="60"/>
      <c r="H4564" s="61"/>
      <c r="I4564" s="61"/>
      <c r="J4564" s="61"/>
      <c r="K4564" s="61"/>
      <c r="L4564" s="61"/>
      <c r="M4564" s="61"/>
      <c r="N4564" s="61"/>
      <c r="O4564" s="61"/>
      <c r="P4564" s="61"/>
      <c r="Q4564" s="61"/>
      <c r="R4564" s="61"/>
      <c r="S4564" s="61"/>
      <c r="T4564" s="61"/>
      <c r="U4564" s="61"/>
      <c r="V4564" s="61"/>
      <c r="W4564" s="61"/>
      <c r="X4564" s="61"/>
      <c r="Y4564" s="61"/>
      <c r="Z4564" s="61"/>
      <c r="AA4564" s="61"/>
      <c r="AB4564" s="61"/>
      <c r="AC4564" s="61"/>
      <c r="AD4564" s="61"/>
      <c r="AE4564" s="61"/>
      <c r="AF4564" s="61"/>
      <c r="AG4564" s="61"/>
      <c r="AH4564" s="61"/>
      <c r="AI4564" s="61"/>
      <c r="AJ4564" s="61"/>
      <c r="AK4564" s="61"/>
      <c r="AL4564" s="61"/>
      <c r="AM4564" s="61"/>
      <c r="AN4564" s="61"/>
      <c r="AO4564" s="61"/>
      <c r="AP4564" s="62"/>
      <c r="AQ4564" s="61"/>
      <c r="AR4564" s="61"/>
      <c r="AS4564" s="61"/>
      <c r="AT4564" s="61"/>
      <c r="AU4564" s="61"/>
      <c r="AV4564" s="61"/>
      <c r="AW4564" s="60"/>
    </row>
    <row r="4565" s="59" customFormat="1" customHeight="1" spans="1:49">
      <c r="A4565" s="60"/>
      <c r="B4565" s="60"/>
      <c r="C4565" s="60"/>
      <c r="D4565" s="60"/>
      <c r="H4565" s="61"/>
      <c r="I4565" s="61"/>
      <c r="J4565" s="61"/>
      <c r="K4565" s="61"/>
      <c r="L4565" s="61"/>
      <c r="M4565" s="61"/>
      <c r="N4565" s="61"/>
      <c r="O4565" s="61"/>
      <c r="P4565" s="61"/>
      <c r="Q4565" s="61"/>
      <c r="R4565" s="61"/>
      <c r="S4565" s="61"/>
      <c r="T4565" s="61"/>
      <c r="U4565" s="61"/>
      <c r="V4565" s="61"/>
      <c r="W4565" s="61"/>
      <c r="X4565" s="61"/>
      <c r="Y4565" s="61"/>
      <c r="Z4565" s="61"/>
      <c r="AA4565" s="61"/>
      <c r="AB4565" s="61"/>
      <c r="AC4565" s="61"/>
      <c r="AD4565" s="61"/>
      <c r="AE4565" s="61"/>
      <c r="AF4565" s="61"/>
      <c r="AG4565" s="61"/>
      <c r="AH4565" s="61"/>
      <c r="AI4565" s="61"/>
      <c r="AJ4565" s="61"/>
      <c r="AK4565" s="61"/>
      <c r="AL4565" s="61"/>
      <c r="AM4565" s="61"/>
      <c r="AN4565" s="61"/>
      <c r="AO4565" s="61"/>
      <c r="AP4565" s="62"/>
      <c r="AQ4565" s="61"/>
      <c r="AR4565" s="61"/>
      <c r="AS4565" s="61"/>
      <c r="AT4565" s="61"/>
      <c r="AU4565" s="61"/>
      <c r="AV4565" s="61"/>
      <c r="AW4565" s="60"/>
    </row>
    <row r="4566" s="59" customFormat="1" customHeight="1" spans="1:49">
      <c r="A4566" s="60"/>
      <c r="B4566" s="60"/>
      <c r="C4566" s="60"/>
      <c r="D4566" s="60"/>
      <c r="H4566" s="61"/>
      <c r="I4566" s="61"/>
      <c r="J4566" s="61"/>
      <c r="K4566" s="61"/>
      <c r="L4566" s="61"/>
      <c r="M4566" s="61"/>
      <c r="N4566" s="61"/>
      <c r="O4566" s="61"/>
      <c r="P4566" s="61"/>
      <c r="Q4566" s="61"/>
      <c r="R4566" s="61"/>
      <c r="S4566" s="61"/>
      <c r="T4566" s="61"/>
      <c r="U4566" s="61"/>
      <c r="V4566" s="61"/>
      <c r="W4566" s="61"/>
      <c r="X4566" s="61"/>
      <c r="Y4566" s="61"/>
      <c r="Z4566" s="61"/>
      <c r="AA4566" s="61"/>
      <c r="AB4566" s="61"/>
      <c r="AC4566" s="61"/>
      <c r="AD4566" s="61"/>
      <c r="AE4566" s="61"/>
      <c r="AF4566" s="61"/>
      <c r="AG4566" s="61"/>
      <c r="AH4566" s="61"/>
      <c r="AI4566" s="61"/>
      <c r="AJ4566" s="61"/>
      <c r="AK4566" s="61"/>
      <c r="AL4566" s="61"/>
      <c r="AM4566" s="61"/>
      <c r="AN4566" s="61"/>
      <c r="AO4566" s="61"/>
      <c r="AP4566" s="62"/>
      <c r="AQ4566" s="61"/>
      <c r="AR4566" s="61"/>
      <c r="AS4566" s="61"/>
      <c r="AT4566" s="61"/>
      <c r="AU4566" s="61"/>
      <c r="AV4566" s="61"/>
      <c r="AW4566" s="60"/>
    </row>
    <row r="4567" s="59" customFormat="1" customHeight="1" spans="1:49">
      <c r="A4567" s="60"/>
      <c r="B4567" s="60"/>
      <c r="C4567" s="60"/>
      <c r="D4567" s="60"/>
      <c r="H4567" s="61"/>
      <c r="I4567" s="61"/>
      <c r="J4567" s="61"/>
      <c r="K4567" s="61"/>
      <c r="L4567" s="61"/>
      <c r="M4567" s="61"/>
      <c r="N4567" s="61"/>
      <c r="O4567" s="61"/>
      <c r="P4567" s="61"/>
      <c r="Q4567" s="61"/>
      <c r="R4567" s="61"/>
      <c r="S4567" s="61"/>
      <c r="T4567" s="61"/>
      <c r="U4567" s="61"/>
      <c r="V4567" s="61"/>
      <c r="W4567" s="61"/>
      <c r="X4567" s="61"/>
      <c r="Y4567" s="61"/>
      <c r="Z4567" s="61"/>
      <c r="AA4567" s="61"/>
      <c r="AB4567" s="61"/>
      <c r="AC4567" s="61"/>
      <c r="AD4567" s="61"/>
      <c r="AE4567" s="61"/>
      <c r="AF4567" s="61"/>
      <c r="AG4567" s="61"/>
      <c r="AH4567" s="61"/>
      <c r="AI4567" s="61"/>
      <c r="AJ4567" s="61"/>
      <c r="AK4567" s="61"/>
      <c r="AL4567" s="61"/>
      <c r="AM4567" s="61"/>
      <c r="AN4567" s="61"/>
      <c r="AO4567" s="61"/>
      <c r="AP4567" s="62"/>
      <c r="AQ4567" s="61"/>
      <c r="AR4567" s="61"/>
      <c r="AS4567" s="61"/>
      <c r="AT4567" s="61"/>
      <c r="AU4567" s="61"/>
      <c r="AV4567" s="61"/>
      <c r="AW4567" s="60"/>
    </row>
    <row r="4568" s="59" customFormat="1" customHeight="1" spans="1:49">
      <c r="A4568" s="60"/>
      <c r="B4568" s="60"/>
      <c r="C4568" s="60"/>
      <c r="D4568" s="60"/>
      <c r="H4568" s="61"/>
      <c r="I4568" s="61"/>
      <c r="J4568" s="61"/>
      <c r="K4568" s="61"/>
      <c r="L4568" s="61"/>
      <c r="M4568" s="61"/>
      <c r="N4568" s="61"/>
      <c r="O4568" s="61"/>
      <c r="P4568" s="61"/>
      <c r="Q4568" s="61"/>
      <c r="R4568" s="61"/>
      <c r="S4568" s="61"/>
      <c r="T4568" s="61"/>
      <c r="U4568" s="61"/>
      <c r="V4568" s="61"/>
      <c r="W4568" s="61"/>
      <c r="X4568" s="61"/>
      <c r="Y4568" s="61"/>
      <c r="Z4568" s="61"/>
      <c r="AA4568" s="61"/>
      <c r="AB4568" s="61"/>
      <c r="AC4568" s="61"/>
      <c r="AD4568" s="61"/>
      <c r="AE4568" s="61"/>
      <c r="AF4568" s="61"/>
      <c r="AG4568" s="61"/>
      <c r="AH4568" s="61"/>
      <c r="AI4568" s="61"/>
      <c r="AJ4568" s="61"/>
      <c r="AK4568" s="61"/>
      <c r="AL4568" s="61"/>
      <c r="AM4568" s="61"/>
      <c r="AN4568" s="61"/>
      <c r="AO4568" s="61"/>
      <c r="AP4568" s="62"/>
      <c r="AQ4568" s="61"/>
      <c r="AR4568" s="61"/>
      <c r="AS4568" s="61"/>
      <c r="AT4568" s="61"/>
      <c r="AU4568" s="61"/>
      <c r="AV4568" s="61"/>
      <c r="AW4568" s="60"/>
    </row>
    <row r="4569" s="59" customFormat="1" customHeight="1" spans="1:49">
      <c r="A4569" s="60"/>
      <c r="B4569" s="60"/>
      <c r="C4569" s="60"/>
      <c r="D4569" s="60"/>
      <c r="H4569" s="61"/>
      <c r="I4569" s="61"/>
      <c r="J4569" s="61"/>
      <c r="K4569" s="61"/>
      <c r="L4569" s="61"/>
      <c r="M4569" s="61"/>
      <c r="N4569" s="61"/>
      <c r="O4569" s="61"/>
      <c r="P4569" s="61"/>
      <c r="Q4569" s="61"/>
      <c r="R4569" s="61"/>
      <c r="S4569" s="61"/>
      <c r="T4569" s="61"/>
      <c r="U4569" s="61"/>
      <c r="V4569" s="61"/>
      <c r="W4569" s="61"/>
      <c r="X4569" s="61"/>
      <c r="Y4569" s="61"/>
      <c r="Z4569" s="61"/>
      <c r="AA4569" s="61"/>
      <c r="AB4569" s="61"/>
      <c r="AC4569" s="61"/>
      <c r="AD4569" s="61"/>
      <c r="AE4569" s="61"/>
      <c r="AF4569" s="61"/>
      <c r="AG4569" s="61"/>
      <c r="AH4569" s="61"/>
      <c r="AI4569" s="61"/>
      <c r="AJ4569" s="61"/>
      <c r="AK4569" s="61"/>
      <c r="AL4569" s="61"/>
      <c r="AM4569" s="61"/>
      <c r="AN4569" s="61"/>
      <c r="AO4569" s="61"/>
      <c r="AP4569" s="62"/>
      <c r="AQ4569" s="61"/>
      <c r="AR4569" s="61"/>
      <c r="AS4569" s="61"/>
      <c r="AT4569" s="61"/>
      <c r="AU4569" s="61"/>
      <c r="AV4569" s="61"/>
      <c r="AW4569" s="60"/>
    </row>
    <row r="4570" s="59" customFormat="1" customHeight="1" spans="1:49">
      <c r="A4570" s="60"/>
      <c r="B4570" s="60"/>
      <c r="C4570" s="60"/>
      <c r="D4570" s="60"/>
      <c r="H4570" s="61"/>
      <c r="I4570" s="61"/>
      <c r="J4570" s="61"/>
      <c r="K4570" s="61"/>
      <c r="L4570" s="61"/>
      <c r="M4570" s="61"/>
      <c r="N4570" s="61"/>
      <c r="O4570" s="61"/>
      <c r="P4570" s="61"/>
      <c r="Q4570" s="61"/>
      <c r="R4570" s="61"/>
      <c r="S4570" s="61"/>
      <c r="T4570" s="61"/>
      <c r="U4570" s="61"/>
      <c r="V4570" s="61"/>
      <c r="W4570" s="61"/>
      <c r="X4570" s="61"/>
      <c r="Y4570" s="61"/>
      <c r="Z4570" s="61"/>
      <c r="AA4570" s="61"/>
      <c r="AB4570" s="61"/>
      <c r="AC4570" s="61"/>
      <c r="AD4570" s="61"/>
      <c r="AE4570" s="61"/>
      <c r="AF4570" s="61"/>
      <c r="AG4570" s="61"/>
      <c r="AH4570" s="61"/>
      <c r="AI4570" s="61"/>
      <c r="AJ4570" s="61"/>
      <c r="AK4570" s="61"/>
      <c r="AL4570" s="61"/>
      <c r="AM4570" s="61"/>
      <c r="AN4570" s="61"/>
      <c r="AO4570" s="61"/>
      <c r="AP4570" s="62"/>
      <c r="AQ4570" s="61"/>
      <c r="AR4570" s="61"/>
      <c r="AS4570" s="61"/>
      <c r="AT4570" s="61"/>
      <c r="AU4570" s="61"/>
      <c r="AV4570" s="61"/>
      <c r="AW4570" s="60"/>
    </row>
    <row r="4571" s="59" customFormat="1" customHeight="1" spans="1:49">
      <c r="A4571" s="60"/>
      <c r="B4571" s="60"/>
      <c r="C4571" s="60"/>
      <c r="D4571" s="60"/>
      <c r="H4571" s="61"/>
      <c r="I4571" s="61"/>
      <c r="J4571" s="61"/>
      <c r="K4571" s="61"/>
      <c r="L4571" s="61"/>
      <c r="M4571" s="61"/>
      <c r="N4571" s="61"/>
      <c r="O4571" s="61"/>
      <c r="P4571" s="61"/>
      <c r="Q4571" s="61"/>
      <c r="R4571" s="61"/>
      <c r="S4571" s="61"/>
      <c r="T4571" s="61"/>
      <c r="U4571" s="61"/>
      <c r="V4571" s="61"/>
      <c r="W4571" s="61"/>
      <c r="X4571" s="61"/>
      <c r="Y4571" s="61"/>
      <c r="Z4571" s="61"/>
      <c r="AA4571" s="61"/>
      <c r="AB4571" s="61"/>
      <c r="AC4571" s="61"/>
      <c r="AD4571" s="61"/>
      <c r="AE4571" s="61"/>
      <c r="AF4571" s="61"/>
      <c r="AG4571" s="61"/>
      <c r="AH4571" s="61"/>
      <c r="AI4571" s="61"/>
      <c r="AJ4571" s="61"/>
      <c r="AK4571" s="61"/>
      <c r="AL4571" s="61"/>
      <c r="AM4571" s="61"/>
      <c r="AN4571" s="61"/>
      <c r="AO4571" s="61"/>
      <c r="AP4571" s="62"/>
      <c r="AQ4571" s="61"/>
      <c r="AR4571" s="61"/>
      <c r="AS4571" s="61"/>
      <c r="AT4571" s="61"/>
      <c r="AU4571" s="61"/>
      <c r="AV4571" s="61"/>
      <c r="AW4571" s="60"/>
    </row>
    <row r="4572" s="59" customFormat="1" customHeight="1" spans="1:49">
      <c r="A4572" s="60"/>
      <c r="B4572" s="60"/>
      <c r="C4572" s="60"/>
      <c r="D4572" s="60"/>
      <c r="H4572" s="61"/>
      <c r="I4572" s="61"/>
      <c r="J4572" s="61"/>
      <c r="K4572" s="61"/>
      <c r="L4572" s="61"/>
      <c r="M4572" s="61"/>
      <c r="N4572" s="61"/>
      <c r="O4572" s="61"/>
      <c r="P4572" s="61"/>
      <c r="Q4572" s="61"/>
      <c r="R4572" s="61"/>
      <c r="S4572" s="61"/>
      <c r="T4572" s="61"/>
      <c r="U4572" s="61"/>
      <c r="V4572" s="61"/>
      <c r="W4572" s="61"/>
      <c r="X4572" s="61"/>
      <c r="Y4572" s="61"/>
      <c r="Z4572" s="61"/>
      <c r="AA4572" s="61"/>
      <c r="AB4572" s="61"/>
      <c r="AC4572" s="61"/>
      <c r="AD4572" s="61"/>
      <c r="AE4572" s="61"/>
      <c r="AF4572" s="61"/>
      <c r="AG4572" s="61"/>
      <c r="AH4572" s="61"/>
      <c r="AI4572" s="61"/>
      <c r="AJ4572" s="61"/>
      <c r="AK4572" s="61"/>
      <c r="AL4572" s="61"/>
      <c r="AM4572" s="61"/>
      <c r="AN4572" s="61"/>
      <c r="AO4572" s="61"/>
      <c r="AP4572" s="62"/>
      <c r="AQ4572" s="61"/>
      <c r="AR4572" s="61"/>
      <c r="AS4572" s="61"/>
      <c r="AT4572" s="61"/>
      <c r="AU4572" s="61"/>
      <c r="AV4572" s="61"/>
      <c r="AW4572" s="60"/>
    </row>
    <row r="4573" s="59" customFormat="1" customHeight="1" spans="1:49">
      <c r="A4573" s="60"/>
      <c r="B4573" s="60"/>
      <c r="C4573" s="60"/>
      <c r="D4573" s="60"/>
      <c r="H4573" s="61"/>
      <c r="I4573" s="61"/>
      <c r="J4573" s="61"/>
      <c r="K4573" s="61"/>
      <c r="L4573" s="61"/>
      <c r="M4573" s="61"/>
      <c r="N4573" s="61"/>
      <c r="O4573" s="61"/>
      <c r="P4573" s="61"/>
      <c r="Q4573" s="61"/>
      <c r="R4573" s="61"/>
      <c r="S4573" s="61"/>
      <c r="T4573" s="61"/>
      <c r="U4573" s="61"/>
      <c r="V4573" s="61"/>
      <c r="W4573" s="61"/>
      <c r="X4573" s="61"/>
      <c r="Y4573" s="61"/>
      <c r="Z4573" s="61"/>
      <c r="AA4573" s="61"/>
      <c r="AB4573" s="61"/>
      <c r="AC4573" s="61"/>
      <c r="AD4573" s="61"/>
      <c r="AE4573" s="61"/>
      <c r="AF4573" s="61"/>
      <c r="AG4573" s="61"/>
      <c r="AH4573" s="61"/>
      <c r="AI4573" s="61"/>
      <c r="AJ4573" s="61"/>
      <c r="AK4573" s="61"/>
      <c r="AL4573" s="61"/>
      <c r="AM4573" s="61"/>
      <c r="AN4573" s="61"/>
      <c r="AO4573" s="61"/>
      <c r="AP4573" s="62"/>
      <c r="AQ4573" s="61"/>
      <c r="AR4573" s="61"/>
      <c r="AS4573" s="61"/>
      <c r="AT4573" s="61"/>
      <c r="AU4573" s="61"/>
      <c r="AV4573" s="61"/>
      <c r="AW4573" s="60"/>
    </row>
    <row r="4574" s="59" customFormat="1" customHeight="1" spans="1:49">
      <c r="A4574" s="60"/>
      <c r="B4574" s="60"/>
      <c r="C4574" s="60"/>
      <c r="D4574" s="60"/>
      <c r="H4574" s="61"/>
      <c r="I4574" s="61"/>
      <c r="J4574" s="61"/>
      <c r="K4574" s="61"/>
      <c r="L4574" s="61"/>
      <c r="M4574" s="61"/>
      <c r="N4574" s="61"/>
      <c r="O4574" s="61"/>
      <c r="P4574" s="61"/>
      <c r="Q4574" s="61"/>
      <c r="R4574" s="61"/>
      <c r="S4574" s="61"/>
      <c r="T4574" s="61"/>
      <c r="U4574" s="61"/>
      <c r="V4574" s="61"/>
      <c r="W4574" s="61"/>
      <c r="X4574" s="61"/>
      <c r="Y4574" s="61"/>
      <c r="Z4574" s="61"/>
      <c r="AA4574" s="61"/>
      <c r="AB4574" s="61"/>
      <c r="AC4574" s="61"/>
      <c r="AD4574" s="61"/>
      <c r="AE4574" s="61"/>
      <c r="AF4574" s="61"/>
      <c r="AG4574" s="61"/>
      <c r="AH4574" s="61"/>
      <c r="AI4574" s="61"/>
      <c r="AJ4574" s="61"/>
      <c r="AK4574" s="61"/>
      <c r="AL4574" s="61"/>
      <c r="AM4574" s="61"/>
      <c r="AN4574" s="61"/>
      <c r="AO4574" s="61"/>
      <c r="AP4574" s="62"/>
      <c r="AQ4574" s="61"/>
      <c r="AR4574" s="61"/>
      <c r="AS4574" s="61"/>
      <c r="AT4574" s="61"/>
      <c r="AU4574" s="61"/>
      <c r="AV4574" s="61"/>
      <c r="AW4574" s="60"/>
    </row>
    <row r="4575" s="59" customFormat="1" customHeight="1" spans="1:49">
      <c r="A4575" s="60"/>
      <c r="B4575" s="60"/>
      <c r="C4575" s="60"/>
      <c r="D4575" s="60"/>
      <c r="H4575" s="61"/>
      <c r="I4575" s="61"/>
      <c r="J4575" s="61"/>
      <c r="K4575" s="61"/>
      <c r="L4575" s="61"/>
      <c r="M4575" s="61"/>
      <c r="N4575" s="61"/>
      <c r="O4575" s="61"/>
      <c r="P4575" s="61"/>
      <c r="Q4575" s="61"/>
      <c r="R4575" s="61"/>
      <c r="S4575" s="61"/>
      <c r="T4575" s="61"/>
      <c r="U4575" s="61"/>
      <c r="V4575" s="61"/>
      <c r="W4575" s="61"/>
      <c r="X4575" s="61"/>
      <c r="Y4575" s="61"/>
      <c r="Z4575" s="61"/>
      <c r="AA4575" s="61"/>
      <c r="AB4575" s="61"/>
      <c r="AC4575" s="61"/>
      <c r="AD4575" s="61"/>
      <c r="AE4575" s="61"/>
      <c r="AF4575" s="61"/>
      <c r="AG4575" s="61"/>
      <c r="AH4575" s="61"/>
      <c r="AI4575" s="61"/>
      <c r="AJ4575" s="61"/>
      <c r="AK4575" s="61"/>
      <c r="AL4575" s="61"/>
      <c r="AM4575" s="61"/>
      <c r="AN4575" s="61"/>
      <c r="AO4575" s="61"/>
      <c r="AP4575" s="62"/>
      <c r="AQ4575" s="61"/>
      <c r="AR4575" s="61"/>
      <c r="AS4575" s="61"/>
      <c r="AT4575" s="61"/>
      <c r="AU4575" s="61"/>
      <c r="AV4575" s="61"/>
      <c r="AW4575" s="60"/>
    </row>
    <row r="4576" s="59" customFormat="1" customHeight="1" spans="1:49">
      <c r="A4576" s="60"/>
      <c r="B4576" s="60"/>
      <c r="C4576" s="60"/>
      <c r="D4576" s="60"/>
      <c r="H4576" s="61"/>
      <c r="I4576" s="61"/>
      <c r="J4576" s="61"/>
      <c r="K4576" s="61"/>
      <c r="L4576" s="61"/>
      <c r="M4576" s="61"/>
      <c r="N4576" s="61"/>
      <c r="O4576" s="61"/>
      <c r="P4576" s="61"/>
      <c r="Q4576" s="61"/>
      <c r="R4576" s="61"/>
      <c r="S4576" s="61"/>
      <c r="T4576" s="61"/>
      <c r="U4576" s="61"/>
      <c r="V4576" s="61"/>
      <c r="W4576" s="61"/>
      <c r="X4576" s="61"/>
      <c r="Y4576" s="61"/>
      <c r="Z4576" s="61"/>
      <c r="AA4576" s="61"/>
      <c r="AB4576" s="61"/>
      <c r="AC4576" s="61"/>
      <c r="AD4576" s="61"/>
      <c r="AE4576" s="61"/>
      <c r="AF4576" s="61"/>
      <c r="AG4576" s="61"/>
      <c r="AH4576" s="61"/>
      <c r="AI4576" s="61"/>
      <c r="AJ4576" s="61"/>
      <c r="AK4576" s="61"/>
      <c r="AL4576" s="61"/>
      <c r="AM4576" s="61"/>
      <c r="AN4576" s="61"/>
      <c r="AO4576" s="61"/>
      <c r="AP4576" s="62"/>
      <c r="AQ4576" s="61"/>
      <c r="AR4576" s="61"/>
      <c r="AS4576" s="61"/>
      <c r="AT4576" s="61"/>
      <c r="AU4576" s="61"/>
      <c r="AV4576" s="61"/>
      <c r="AW4576" s="60"/>
    </row>
    <row r="4577" s="59" customFormat="1" customHeight="1" spans="1:49">
      <c r="A4577" s="60"/>
      <c r="B4577" s="60"/>
      <c r="C4577" s="60"/>
      <c r="D4577" s="60"/>
      <c r="H4577" s="61"/>
      <c r="I4577" s="61"/>
      <c r="J4577" s="61"/>
      <c r="K4577" s="61"/>
      <c r="L4577" s="61"/>
      <c r="M4577" s="61"/>
      <c r="N4577" s="61"/>
      <c r="O4577" s="61"/>
      <c r="P4577" s="61"/>
      <c r="Q4577" s="61"/>
      <c r="R4577" s="61"/>
      <c r="S4577" s="61"/>
      <c r="T4577" s="61"/>
      <c r="U4577" s="61"/>
      <c r="V4577" s="61"/>
      <c r="W4577" s="61"/>
      <c r="X4577" s="61"/>
      <c r="Y4577" s="61"/>
      <c r="Z4577" s="61"/>
      <c r="AA4577" s="61"/>
      <c r="AB4577" s="61"/>
      <c r="AC4577" s="61"/>
      <c r="AD4577" s="61"/>
      <c r="AE4577" s="61"/>
      <c r="AF4577" s="61"/>
      <c r="AG4577" s="61"/>
      <c r="AH4577" s="61"/>
      <c r="AI4577" s="61"/>
      <c r="AJ4577" s="61"/>
      <c r="AK4577" s="61"/>
      <c r="AL4577" s="61"/>
      <c r="AM4577" s="61"/>
      <c r="AN4577" s="61"/>
      <c r="AO4577" s="61"/>
      <c r="AP4577" s="62"/>
      <c r="AQ4577" s="61"/>
      <c r="AR4577" s="61"/>
      <c r="AS4577" s="61"/>
      <c r="AT4577" s="61"/>
      <c r="AU4577" s="61"/>
      <c r="AV4577" s="61"/>
      <c r="AW4577" s="60"/>
    </row>
    <row r="4578" s="59" customFormat="1" customHeight="1" spans="1:49">
      <c r="A4578" s="60"/>
      <c r="B4578" s="60"/>
      <c r="C4578" s="60"/>
      <c r="D4578" s="60"/>
      <c r="H4578" s="61"/>
      <c r="I4578" s="61"/>
      <c r="J4578" s="61"/>
      <c r="K4578" s="61"/>
      <c r="L4578" s="61"/>
      <c r="M4578" s="61"/>
      <c r="N4578" s="61"/>
      <c r="O4578" s="61"/>
      <c r="P4578" s="61"/>
      <c r="Q4578" s="61"/>
      <c r="R4578" s="61"/>
      <c r="S4578" s="61"/>
      <c r="T4578" s="61"/>
      <c r="U4578" s="61"/>
      <c r="V4578" s="61"/>
      <c r="W4578" s="61"/>
      <c r="X4578" s="61"/>
      <c r="Y4578" s="61"/>
      <c r="Z4578" s="61"/>
      <c r="AA4578" s="61"/>
      <c r="AB4578" s="61"/>
      <c r="AC4578" s="61"/>
      <c r="AD4578" s="61"/>
      <c r="AE4578" s="61"/>
      <c r="AF4578" s="61"/>
      <c r="AG4578" s="61"/>
      <c r="AH4578" s="61"/>
      <c r="AI4578" s="61"/>
      <c r="AJ4578" s="61"/>
      <c r="AK4578" s="61"/>
      <c r="AL4578" s="61"/>
      <c r="AM4578" s="61"/>
      <c r="AN4578" s="61"/>
      <c r="AO4578" s="61"/>
      <c r="AP4578" s="62"/>
      <c r="AQ4578" s="61"/>
      <c r="AR4578" s="61"/>
      <c r="AS4578" s="61"/>
      <c r="AT4578" s="61"/>
      <c r="AU4578" s="61"/>
      <c r="AV4578" s="61"/>
      <c r="AW4578" s="60"/>
    </row>
    <row r="4579" s="59" customFormat="1" customHeight="1" spans="1:49">
      <c r="A4579" s="60"/>
      <c r="B4579" s="60"/>
      <c r="C4579" s="60"/>
      <c r="D4579" s="60"/>
      <c r="H4579" s="61"/>
      <c r="I4579" s="61"/>
      <c r="J4579" s="61"/>
      <c r="K4579" s="61"/>
      <c r="L4579" s="61"/>
      <c r="M4579" s="61"/>
      <c r="N4579" s="61"/>
      <c r="O4579" s="61"/>
      <c r="P4579" s="61"/>
      <c r="Q4579" s="61"/>
      <c r="R4579" s="61"/>
      <c r="S4579" s="61"/>
      <c r="T4579" s="61"/>
      <c r="U4579" s="61"/>
      <c r="V4579" s="61"/>
      <c r="W4579" s="61"/>
      <c r="X4579" s="61"/>
      <c r="Y4579" s="61"/>
      <c r="Z4579" s="61"/>
      <c r="AA4579" s="61"/>
      <c r="AB4579" s="61"/>
      <c r="AC4579" s="61"/>
      <c r="AD4579" s="61"/>
      <c r="AE4579" s="61"/>
      <c r="AF4579" s="61"/>
      <c r="AG4579" s="61"/>
      <c r="AH4579" s="61"/>
      <c r="AI4579" s="61"/>
      <c r="AJ4579" s="61"/>
      <c r="AK4579" s="61"/>
      <c r="AL4579" s="61"/>
      <c r="AM4579" s="61"/>
      <c r="AN4579" s="61"/>
      <c r="AO4579" s="61"/>
      <c r="AP4579" s="62"/>
      <c r="AQ4579" s="61"/>
      <c r="AR4579" s="61"/>
      <c r="AS4579" s="61"/>
      <c r="AT4579" s="61"/>
      <c r="AU4579" s="61"/>
      <c r="AV4579" s="61"/>
      <c r="AW4579" s="60"/>
    </row>
    <row r="4580" s="59" customFormat="1" customHeight="1" spans="1:49">
      <c r="A4580" s="60"/>
      <c r="B4580" s="60"/>
      <c r="C4580" s="60"/>
      <c r="D4580" s="60"/>
      <c r="H4580" s="61"/>
      <c r="I4580" s="61"/>
      <c r="J4580" s="61"/>
      <c r="K4580" s="61"/>
      <c r="L4580" s="61"/>
      <c r="M4580" s="61"/>
      <c r="N4580" s="61"/>
      <c r="O4580" s="61"/>
      <c r="P4580" s="61"/>
      <c r="Q4580" s="61"/>
      <c r="R4580" s="61"/>
      <c r="S4580" s="61"/>
      <c r="T4580" s="61"/>
      <c r="U4580" s="61"/>
      <c r="V4580" s="61"/>
      <c r="W4580" s="61"/>
      <c r="X4580" s="61"/>
      <c r="Y4580" s="61"/>
      <c r="Z4580" s="61"/>
      <c r="AA4580" s="61"/>
      <c r="AB4580" s="61"/>
      <c r="AC4580" s="61"/>
      <c r="AD4580" s="61"/>
      <c r="AE4580" s="61"/>
      <c r="AF4580" s="61"/>
      <c r="AG4580" s="61"/>
      <c r="AH4580" s="61"/>
      <c r="AI4580" s="61"/>
      <c r="AJ4580" s="61"/>
      <c r="AK4580" s="61"/>
      <c r="AL4580" s="61"/>
      <c r="AM4580" s="61"/>
      <c r="AN4580" s="61"/>
      <c r="AO4580" s="61"/>
      <c r="AP4580" s="62"/>
      <c r="AQ4580" s="61"/>
      <c r="AR4580" s="61"/>
      <c r="AS4580" s="61"/>
      <c r="AT4580" s="61"/>
      <c r="AU4580" s="61"/>
      <c r="AV4580" s="61"/>
      <c r="AW4580" s="60"/>
    </row>
    <row r="4581" s="59" customFormat="1" customHeight="1" spans="1:49">
      <c r="A4581" s="60"/>
      <c r="B4581" s="60"/>
      <c r="C4581" s="60"/>
      <c r="D4581" s="60"/>
      <c r="H4581" s="61"/>
      <c r="I4581" s="61"/>
      <c r="J4581" s="61"/>
      <c r="K4581" s="61"/>
      <c r="L4581" s="61"/>
      <c r="M4581" s="61"/>
      <c r="N4581" s="61"/>
      <c r="O4581" s="61"/>
      <c r="P4581" s="61"/>
      <c r="Q4581" s="61"/>
      <c r="R4581" s="61"/>
      <c r="S4581" s="61"/>
      <c r="T4581" s="61"/>
      <c r="U4581" s="61"/>
      <c r="V4581" s="61"/>
      <c r="W4581" s="61"/>
      <c r="X4581" s="61"/>
      <c r="Y4581" s="61"/>
      <c r="Z4581" s="61"/>
      <c r="AA4581" s="61"/>
      <c r="AB4581" s="61"/>
      <c r="AC4581" s="61"/>
      <c r="AD4581" s="61"/>
      <c r="AE4581" s="61"/>
      <c r="AF4581" s="61"/>
      <c r="AG4581" s="61"/>
      <c r="AH4581" s="61"/>
      <c r="AI4581" s="61"/>
      <c r="AJ4581" s="61"/>
      <c r="AK4581" s="61"/>
      <c r="AL4581" s="61"/>
      <c r="AM4581" s="61"/>
      <c r="AN4581" s="61"/>
      <c r="AO4581" s="61"/>
      <c r="AP4581" s="62"/>
      <c r="AQ4581" s="61"/>
      <c r="AR4581" s="61"/>
      <c r="AS4581" s="61"/>
      <c r="AT4581" s="61"/>
      <c r="AU4581" s="61"/>
      <c r="AV4581" s="61"/>
      <c r="AW4581" s="60"/>
    </row>
    <row r="4582" s="59" customFormat="1" customHeight="1" spans="1:49">
      <c r="A4582" s="60"/>
      <c r="B4582" s="60"/>
      <c r="C4582" s="60"/>
      <c r="D4582" s="60"/>
      <c r="H4582" s="61"/>
      <c r="I4582" s="61"/>
      <c r="J4582" s="61"/>
      <c r="K4582" s="61"/>
      <c r="L4582" s="61"/>
      <c r="M4582" s="61"/>
      <c r="N4582" s="61"/>
      <c r="O4582" s="61"/>
      <c r="P4582" s="61"/>
      <c r="Q4582" s="61"/>
      <c r="R4582" s="61"/>
      <c r="S4582" s="61"/>
      <c r="T4582" s="61"/>
      <c r="U4582" s="61"/>
      <c r="V4582" s="61"/>
      <c r="W4582" s="61"/>
      <c r="X4582" s="61"/>
      <c r="Y4582" s="61"/>
      <c r="Z4582" s="61"/>
      <c r="AA4582" s="61"/>
      <c r="AB4582" s="61"/>
      <c r="AC4582" s="61"/>
      <c r="AD4582" s="61"/>
      <c r="AE4582" s="61"/>
      <c r="AF4582" s="61"/>
      <c r="AG4582" s="61"/>
      <c r="AH4582" s="61"/>
      <c r="AI4582" s="61"/>
      <c r="AJ4582" s="61"/>
      <c r="AK4582" s="61"/>
      <c r="AL4582" s="61"/>
      <c r="AM4582" s="61"/>
      <c r="AN4582" s="61"/>
      <c r="AO4582" s="61"/>
      <c r="AP4582" s="62"/>
      <c r="AQ4582" s="61"/>
      <c r="AR4582" s="61"/>
      <c r="AS4582" s="61"/>
      <c r="AT4582" s="61"/>
      <c r="AU4582" s="61"/>
      <c r="AV4582" s="61"/>
      <c r="AW4582" s="60"/>
    </row>
    <row r="4583" s="59" customFormat="1" customHeight="1" spans="1:49">
      <c r="A4583" s="60"/>
      <c r="B4583" s="60"/>
      <c r="C4583" s="60"/>
      <c r="D4583" s="60"/>
      <c r="H4583" s="61"/>
      <c r="I4583" s="61"/>
      <c r="J4583" s="61"/>
      <c r="K4583" s="61"/>
      <c r="L4583" s="61"/>
      <c r="M4583" s="61"/>
      <c r="N4583" s="61"/>
      <c r="O4583" s="61"/>
      <c r="P4583" s="61"/>
      <c r="Q4583" s="61"/>
      <c r="R4583" s="61"/>
      <c r="S4583" s="61"/>
      <c r="T4583" s="61"/>
      <c r="U4583" s="61"/>
      <c r="V4583" s="61"/>
      <c r="W4583" s="61"/>
      <c r="X4583" s="61"/>
      <c r="Y4583" s="61"/>
      <c r="Z4583" s="61"/>
      <c r="AA4583" s="61"/>
      <c r="AB4583" s="61"/>
      <c r="AC4583" s="61"/>
      <c r="AD4583" s="61"/>
      <c r="AE4583" s="61"/>
      <c r="AF4583" s="61"/>
      <c r="AG4583" s="61"/>
      <c r="AH4583" s="61"/>
      <c r="AI4583" s="61"/>
      <c r="AJ4583" s="61"/>
      <c r="AK4583" s="61"/>
      <c r="AL4583" s="61"/>
      <c r="AM4583" s="61"/>
      <c r="AN4583" s="61"/>
      <c r="AO4583" s="61"/>
      <c r="AP4583" s="62"/>
      <c r="AQ4583" s="61"/>
      <c r="AR4583" s="61"/>
      <c r="AS4583" s="61"/>
      <c r="AT4583" s="61"/>
      <c r="AU4583" s="61"/>
      <c r="AV4583" s="61"/>
      <c r="AW4583" s="60"/>
    </row>
    <row r="4584" s="59" customFormat="1" customHeight="1" spans="1:49">
      <c r="A4584" s="60"/>
      <c r="B4584" s="60"/>
      <c r="C4584" s="60"/>
      <c r="D4584" s="60"/>
      <c r="H4584" s="61"/>
      <c r="I4584" s="61"/>
      <c r="J4584" s="61"/>
      <c r="K4584" s="61"/>
      <c r="L4584" s="61"/>
      <c r="M4584" s="61"/>
      <c r="N4584" s="61"/>
      <c r="O4584" s="61"/>
      <c r="P4584" s="61"/>
      <c r="Q4584" s="61"/>
      <c r="R4584" s="61"/>
      <c r="S4584" s="61"/>
      <c r="T4584" s="61"/>
      <c r="U4584" s="61"/>
      <c r="V4584" s="61"/>
      <c r="W4584" s="61"/>
      <c r="X4584" s="61"/>
      <c r="Y4584" s="61"/>
      <c r="Z4584" s="61"/>
      <c r="AA4584" s="61"/>
      <c r="AB4584" s="61"/>
      <c r="AC4584" s="61"/>
      <c r="AD4584" s="61"/>
      <c r="AE4584" s="61"/>
      <c r="AF4584" s="61"/>
      <c r="AG4584" s="61"/>
      <c r="AH4584" s="61"/>
      <c r="AI4584" s="61"/>
      <c r="AJ4584" s="61"/>
      <c r="AK4584" s="61"/>
      <c r="AL4584" s="61"/>
      <c r="AM4584" s="61"/>
      <c r="AN4584" s="61"/>
      <c r="AO4584" s="61"/>
      <c r="AP4584" s="62"/>
      <c r="AQ4584" s="61"/>
      <c r="AR4584" s="61"/>
      <c r="AS4584" s="61"/>
      <c r="AT4584" s="61"/>
      <c r="AU4584" s="61"/>
      <c r="AV4584" s="61"/>
      <c r="AW4584" s="60"/>
    </row>
    <row r="4585" s="59" customFormat="1" customHeight="1" spans="1:49">
      <c r="A4585" s="60"/>
      <c r="B4585" s="60"/>
      <c r="C4585" s="60"/>
      <c r="D4585" s="60"/>
      <c r="H4585" s="61"/>
      <c r="I4585" s="61"/>
      <c r="J4585" s="61"/>
      <c r="K4585" s="61"/>
      <c r="L4585" s="61"/>
      <c r="M4585" s="61"/>
      <c r="N4585" s="61"/>
      <c r="O4585" s="61"/>
      <c r="P4585" s="61"/>
      <c r="Q4585" s="61"/>
      <c r="R4585" s="61"/>
      <c r="S4585" s="61"/>
      <c r="T4585" s="61"/>
      <c r="U4585" s="61"/>
      <c r="V4585" s="61"/>
      <c r="W4585" s="61"/>
      <c r="X4585" s="61"/>
      <c r="Y4585" s="61"/>
      <c r="Z4585" s="61"/>
      <c r="AA4585" s="61"/>
      <c r="AB4585" s="61"/>
      <c r="AC4585" s="61"/>
      <c r="AD4585" s="61"/>
      <c r="AE4585" s="61"/>
      <c r="AF4585" s="61"/>
      <c r="AG4585" s="61"/>
      <c r="AH4585" s="61"/>
      <c r="AI4585" s="61"/>
      <c r="AJ4585" s="61"/>
      <c r="AK4585" s="61"/>
      <c r="AL4585" s="61"/>
      <c r="AM4585" s="61"/>
      <c r="AN4585" s="61"/>
      <c r="AO4585" s="61"/>
      <c r="AP4585" s="62"/>
      <c r="AQ4585" s="61"/>
      <c r="AR4585" s="61"/>
      <c r="AS4585" s="61"/>
      <c r="AT4585" s="61"/>
      <c r="AU4585" s="61"/>
      <c r="AV4585" s="61"/>
      <c r="AW4585" s="60"/>
    </row>
    <row r="4586" s="59" customFormat="1" customHeight="1" spans="1:49">
      <c r="A4586" s="60"/>
      <c r="B4586" s="60"/>
      <c r="C4586" s="60"/>
      <c r="D4586" s="60"/>
      <c r="H4586" s="61"/>
      <c r="I4586" s="61"/>
      <c r="J4586" s="61"/>
      <c r="K4586" s="61"/>
      <c r="L4586" s="61"/>
      <c r="M4586" s="61"/>
      <c r="N4586" s="61"/>
      <c r="O4586" s="61"/>
      <c r="P4586" s="61"/>
      <c r="Q4586" s="61"/>
      <c r="R4586" s="61"/>
      <c r="S4586" s="61"/>
      <c r="T4586" s="61"/>
      <c r="U4586" s="61"/>
      <c r="V4586" s="61"/>
      <c r="W4586" s="61"/>
      <c r="X4586" s="61"/>
      <c r="Y4586" s="61"/>
      <c r="Z4586" s="61"/>
      <c r="AA4586" s="61"/>
      <c r="AB4586" s="61"/>
      <c r="AC4586" s="61"/>
      <c r="AD4586" s="61"/>
      <c r="AE4586" s="61"/>
      <c r="AF4586" s="61"/>
      <c r="AG4586" s="61"/>
      <c r="AH4586" s="61"/>
      <c r="AI4586" s="61"/>
      <c r="AJ4586" s="61"/>
      <c r="AK4586" s="61"/>
      <c r="AL4586" s="61"/>
      <c r="AM4586" s="61"/>
      <c r="AN4586" s="61"/>
      <c r="AO4586" s="61"/>
      <c r="AP4586" s="62"/>
      <c r="AQ4586" s="61"/>
      <c r="AR4586" s="61"/>
      <c r="AS4586" s="61"/>
      <c r="AT4586" s="61"/>
      <c r="AU4586" s="61"/>
      <c r="AV4586" s="61"/>
      <c r="AW4586" s="60"/>
    </row>
    <row r="4587" s="59" customFormat="1" customHeight="1" spans="1:49">
      <c r="A4587" s="60"/>
      <c r="B4587" s="60"/>
      <c r="C4587" s="60"/>
      <c r="D4587" s="60"/>
      <c r="H4587" s="61"/>
      <c r="I4587" s="61"/>
      <c r="J4587" s="61"/>
      <c r="K4587" s="61"/>
      <c r="L4587" s="61"/>
      <c r="M4587" s="61"/>
      <c r="N4587" s="61"/>
      <c r="O4587" s="61"/>
      <c r="P4587" s="61"/>
      <c r="Q4587" s="61"/>
      <c r="R4587" s="61"/>
      <c r="S4587" s="61"/>
      <c r="T4587" s="61"/>
      <c r="U4587" s="61"/>
      <c r="V4587" s="61"/>
      <c r="W4587" s="61"/>
      <c r="X4587" s="61"/>
      <c r="Y4587" s="61"/>
      <c r="Z4587" s="61"/>
      <c r="AA4587" s="61"/>
      <c r="AB4587" s="61"/>
      <c r="AC4587" s="61"/>
      <c r="AD4587" s="61"/>
      <c r="AE4587" s="61"/>
      <c r="AF4587" s="61"/>
      <c r="AG4587" s="61"/>
      <c r="AH4587" s="61"/>
      <c r="AI4587" s="61"/>
      <c r="AJ4587" s="61"/>
      <c r="AK4587" s="61"/>
      <c r="AL4587" s="61"/>
      <c r="AM4587" s="61"/>
      <c r="AN4587" s="61"/>
      <c r="AO4587" s="61"/>
      <c r="AP4587" s="62"/>
      <c r="AQ4587" s="61"/>
      <c r="AR4587" s="61"/>
      <c r="AS4587" s="61"/>
      <c r="AT4587" s="61"/>
      <c r="AU4587" s="61"/>
      <c r="AV4587" s="61"/>
      <c r="AW4587" s="60"/>
    </row>
    <row r="4588" s="59" customFormat="1" customHeight="1" spans="1:49">
      <c r="A4588" s="60"/>
      <c r="B4588" s="60"/>
      <c r="C4588" s="60"/>
      <c r="D4588" s="60"/>
      <c r="H4588" s="61"/>
      <c r="I4588" s="61"/>
      <c r="J4588" s="61"/>
      <c r="K4588" s="61"/>
      <c r="L4588" s="61"/>
      <c r="M4588" s="61"/>
      <c r="N4588" s="61"/>
      <c r="O4588" s="61"/>
      <c r="P4588" s="61"/>
      <c r="Q4588" s="61"/>
      <c r="R4588" s="61"/>
      <c r="S4588" s="61"/>
      <c r="T4588" s="61"/>
      <c r="U4588" s="61"/>
      <c r="V4588" s="61"/>
      <c r="W4588" s="61"/>
      <c r="X4588" s="61"/>
      <c r="Y4588" s="61"/>
      <c r="Z4588" s="61"/>
      <c r="AA4588" s="61"/>
      <c r="AB4588" s="61"/>
      <c r="AC4588" s="61"/>
      <c r="AD4588" s="61"/>
      <c r="AE4588" s="61"/>
      <c r="AF4588" s="61"/>
      <c r="AG4588" s="61"/>
      <c r="AH4588" s="61"/>
      <c r="AI4588" s="61"/>
      <c r="AJ4588" s="61"/>
      <c r="AK4588" s="61"/>
      <c r="AL4588" s="61"/>
      <c r="AM4588" s="61"/>
      <c r="AN4588" s="61"/>
      <c r="AO4588" s="61"/>
      <c r="AP4588" s="62"/>
      <c r="AQ4588" s="61"/>
      <c r="AR4588" s="61"/>
      <c r="AS4588" s="61"/>
      <c r="AT4588" s="61"/>
      <c r="AU4588" s="61"/>
      <c r="AV4588" s="61"/>
      <c r="AW4588" s="60"/>
    </row>
    <row r="4589" s="59" customFormat="1" customHeight="1" spans="1:49">
      <c r="A4589" s="60"/>
      <c r="B4589" s="60"/>
      <c r="C4589" s="60"/>
      <c r="D4589" s="60"/>
      <c r="H4589" s="61"/>
      <c r="I4589" s="61"/>
      <c r="J4589" s="61"/>
      <c r="K4589" s="61"/>
      <c r="L4589" s="61"/>
      <c r="M4589" s="61"/>
      <c r="N4589" s="61"/>
      <c r="O4589" s="61"/>
      <c r="P4589" s="61"/>
      <c r="Q4589" s="61"/>
      <c r="R4589" s="61"/>
      <c r="S4589" s="61"/>
      <c r="T4589" s="61"/>
      <c r="U4589" s="61"/>
      <c r="V4589" s="61"/>
      <c r="W4589" s="61"/>
      <c r="X4589" s="61"/>
      <c r="Y4589" s="61"/>
      <c r="Z4589" s="61"/>
      <c r="AA4589" s="61"/>
      <c r="AB4589" s="61"/>
      <c r="AC4589" s="61"/>
      <c r="AD4589" s="61"/>
      <c r="AE4589" s="61"/>
      <c r="AF4589" s="61"/>
      <c r="AG4589" s="61"/>
      <c r="AH4589" s="61"/>
      <c r="AI4589" s="61"/>
      <c r="AJ4589" s="61"/>
      <c r="AK4589" s="61"/>
      <c r="AL4589" s="61"/>
      <c r="AM4589" s="61"/>
      <c r="AN4589" s="61"/>
      <c r="AO4589" s="61"/>
      <c r="AP4589" s="62"/>
      <c r="AQ4589" s="61"/>
      <c r="AR4589" s="61"/>
      <c r="AS4589" s="61"/>
      <c r="AT4589" s="61"/>
      <c r="AU4589" s="61"/>
      <c r="AV4589" s="61"/>
      <c r="AW4589" s="60"/>
    </row>
    <row r="4590" s="59" customFormat="1" customHeight="1" spans="1:49">
      <c r="A4590" s="60"/>
      <c r="B4590" s="60"/>
      <c r="C4590" s="60"/>
      <c r="D4590" s="60"/>
      <c r="H4590" s="61"/>
      <c r="I4590" s="61"/>
      <c r="J4590" s="61"/>
      <c r="K4590" s="61"/>
      <c r="L4590" s="61"/>
      <c r="M4590" s="61"/>
      <c r="N4590" s="61"/>
      <c r="O4590" s="61"/>
      <c r="P4590" s="61"/>
      <c r="Q4590" s="61"/>
      <c r="R4590" s="61"/>
      <c r="S4590" s="61"/>
      <c r="T4590" s="61"/>
      <c r="U4590" s="61"/>
      <c r="V4590" s="61"/>
      <c r="W4590" s="61"/>
      <c r="X4590" s="61"/>
      <c r="Y4590" s="61"/>
      <c r="Z4590" s="61"/>
      <c r="AA4590" s="61"/>
      <c r="AB4590" s="61"/>
      <c r="AC4590" s="61"/>
      <c r="AD4590" s="61"/>
      <c r="AE4590" s="61"/>
      <c r="AF4590" s="61"/>
      <c r="AG4590" s="61"/>
      <c r="AH4590" s="61"/>
      <c r="AI4590" s="61"/>
      <c r="AJ4590" s="61"/>
      <c r="AK4590" s="61"/>
      <c r="AL4590" s="61"/>
      <c r="AM4590" s="61"/>
      <c r="AN4590" s="61"/>
      <c r="AO4590" s="61"/>
      <c r="AP4590" s="62"/>
      <c r="AQ4590" s="61"/>
      <c r="AR4590" s="61"/>
      <c r="AS4590" s="61"/>
      <c r="AT4590" s="61"/>
      <c r="AU4590" s="61"/>
      <c r="AV4590" s="61"/>
      <c r="AW4590" s="60"/>
    </row>
    <row r="4591" s="59" customFormat="1" customHeight="1" spans="1:49">
      <c r="A4591" s="60"/>
      <c r="B4591" s="60"/>
      <c r="C4591" s="60"/>
      <c r="D4591" s="60"/>
      <c r="H4591" s="61"/>
      <c r="I4591" s="61"/>
      <c r="J4591" s="61"/>
      <c r="K4591" s="61"/>
      <c r="L4591" s="61"/>
      <c r="M4591" s="61"/>
      <c r="N4591" s="61"/>
      <c r="O4591" s="61"/>
      <c r="P4591" s="61"/>
      <c r="Q4591" s="61"/>
      <c r="R4591" s="61"/>
      <c r="S4591" s="61"/>
      <c r="T4591" s="61"/>
      <c r="U4591" s="61"/>
      <c r="V4591" s="61"/>
      <c r="W4591" s="61"/>
      <c r="X4591" s="61"/>
      <c r="Y4591" s="61"/>
      <c r="Z4591" s="61"/>
      <c r="AA4591" s="61"/>
      <c r="AB4591" s="61"/>
      <c r="AC4591" s="61"/>
      <c r="AD4591" s="61"/>
      <c r="AE4591" s="61"/>
      <c r="AF4591" s="61"/>
      <c r="AG4591" s="61"/>
      <c r="AH4591" s="61"/>
      <c r="AI4591" s="61"/>
      <c r="AJ4591" s="61"/>
      <c r="AK4591" s="61"/>
      <c r="AL4591" s="61"/>
      <c r="AM4591" s="61"/>
      <c r="AN4591" s="61"/>
      <c r="AO4591" s="61"/>
      <c r="AP4591" s="62"/>
      <c r="AQ4591" s="61"/>
      <c r="AR4591" s="61"/>
      <c r="AS4591" s="61"/>
      <c r="AT4591" s="61"/>
      <c r="AU4591" s="61"/>
      <c r="AV4591" s="61"/>
      <c r="AW4591" s="60"/>
    </row>
    <row r="4592" s="59" customFormat="1" customHeight="1" spans="1:49">
      <c r="A4592" s="60"/>
      <c r="B4592" s="60"/>
      <c r="C4592" s="60"/>
      <c r="D4592" s="60"/>
      <c r="H4592" s="61"/>
      <c r="I4592" s="61"/>
      <c r="J4592" s="61"/>
      <c r="K4592" s="61"/>
      <c r="L4592" s="61"/>
      <c r="M4592" s="61"/>
      <c r="N4592" s="61"/>
      <c r="O4592" s="61"/>
      <c r="P4592" s="61"/>
      <c r="Q4592" s="61"/>
      <c r="R4592" s="61"/>
      <c r="S4592" s="61"/>
      <c r="T4592" s="61"/>
      <c r="U4592" s="61"/>
      <c r="V4592" s="61"/>
      <c r="W4592" s="61"/>
      <c r="X4592" s="61"/>
      <c r="Y4592" s="61"/>
      <c r="Z4592" s="61"/>
      <c r="AA4592" s="61"/>
      <c r="AB4592" s="61"/>
      <c r="AC4592" s="61"/>
      <c r="AD4592" s="61"/>
      <c r="AE4592" s="61"/>
      <c r="AF4592" s="61"/>
      <c r="AG4592" s="61"/>
      <c r="AH4592" s="61"/>
      <c r="AI4592" s="61"/>
      <c r="AJ4592" s="61"/>
      <c r="AK4592" s="61"/>
      <c r="AL4592" s="61"/>
      <c r="AM4592" s="61"/>
      <c r="AN4592" s="61"/>
      <c r="AO4592" s="61"/>
      <c r="AP4592" s="62"/>
      <c r="AQ4592" s="61"/>
      <c r="AR4592" s="61"/>
      <c r="AS4592" s="61"/>
      <c r="AT4592" s="61"/>
      <c r="AU4592" s="61"/>
      <c r="AV4592" s="61"/>
      <c r="AW4592" s="60"/>
    </row>
    <row r="4593" s="59" customFormat="1" customHeight="1" spans="1:49">
      <c r="A4593" s="60"/>
      <c r="B4593" s="60"/>
      <c r="C4593" s="60"/>
      <c r="D4593" s="60"/>
      <c r="H4593" s="61"/>
      <c r="I4593" s="61"/>
      <c r="J4593" s="61"/>
      <c r="K4593" s="61"/>
      <c r="L4593" s="61"/>
      <c r="M4593" s="61"/>
      <c r="N4593" s="61"/>
      <c r="O4593" s="61"/>
      <c r="P4593" s="61"/>
      <c r="Q4593" s="61"/>
      <c r="R4593" s="61"/>
      <c r="S4593" s="61"/>
      <c r="T4593" s="61"/>
      <c r="U4593" s="61"/>
      <c r="V4593" s="61"/>
      <c r="W4593" s="61"/>
      <c r="X4593" s="61"/>
      <c r="Y4593" s="61"/>
      <c r="Z4593" s="61"/>
      <c r="AA4593" s="61"/>
      <c r="AB4593" s="61"/>
      <c r="AC4593" s="61"/>
      <c r="AD4593" s="61"/>
      <c r="AE4593" s="61"/>
      <c r="AF4593" s="61"/>
      <c r="AG4593" s="61"/>
      <c r="AH4593" s="61"/>
      <c r="AI4593" s="61"/>
      <c r="AJ4593" s="61"/>
      <c r="AK4593" s="61"/>
      <c r="AL4593" s="61"/>
      <c r="AM4593" s="61"/>
      <c r="AN4593" s="61"/>
      <c r="AO4593" s="61"/>
      <c r="AP4593" s="62"/>
      <c r="AQ4593" s="61"/>
      <c r="AR4593" s="61"/>
      <c r="AS4593" s="61"/>
      <c r="AT4593" s="61"/>
      <c r="AU4593" s="61"/>
      <c r="AV4593" s="61"/>
      <c r="AW4593" s="60"/>
    </row>
    <row r="4594" s="59" customFormat="1" customHeight="1" spans="1:49">
      <c r="A4594" s="60"/>
      <c r="B4594" s="60"/>
      <c r="C4594" s="60"/>
      <c r="D4594" s="60"/>
      <c r="H4594" s="61"/>
      <c r="I4594" s="61"/>
      <c r="J4594" s="61"/>
      <c r="K4594" s="61"/>
      <c r="L4594" s="61"/>
      <c r="M4594" s="61"/>
      <c r="N4594" s="61"/>
      <c r="O4594" s="61"/>
      <c r="P4594" s="61"/>
      <c r="Q4594" s="61"/>
      <c r="R4594" s="61"/>
      <c r="S4594" s="61"/>
      <c r="T4594" s="61"/>
      <c r="U4594" s="61"/>
      <c r="V4594" s="61"/>
      <c r="W4594" s="61"/>
      <c r="X4594" s="61"/>
      <c r="Y4594" s="61"/>
      <c r="Z4594" s="61"/>
      <c r="AA4594" s="61"/>
      <c r="AB4594" s="61"/>
      <c r="AC4594" s="61"/>
      <c r="AD4594" s="61"/>
      <c r="AE4594" s="61"/>
      <c r="AF4594" s="61"/>
      <c r="AG4594" s="61"/>
      <c r="AH4594" s="61"/>
      <c r="AI4594" s="61"/>
      <c r="AJ4594" s="61"/>
      <c r="AK4594" s="61"/>
      <c r="AL4594" s="61"/>
      <c r="AM4594" s="61"/>
      <c r="AN4594" s="61"/>
      <c r="AO4594" s="61"/>
      <c r="AP4594" s="62"/>
      <c r="AQ4594" s="61"/>
      <c r="AR4594" s="61"/>
      <c r="AS4594" s="61"/>
      <c r="AT4594" s="61"/>
      <c r="AU4594" s="61"/>
      <c r="AV4594" s="61"/>
      <c r="AW4594" s="60"/>
    </row>
    <row r="4595" s="59" customFormat="1" customHeight="1" spans="1:49">
      <c r="A4595" s="60"/>
      <c r="B4595" s="60"/>
      <c r="C4595" s="60"/>
      <c r="D4595" s="60"/>
      <c r="H4595" s="61"/>
      <c r="I4595" s="61"/>
      <c r="J4595" s="61"/>
      <c r="K4595" s="61"/>
      <c r="L4595" s="61"/>
      <c r="M4595" s="61"/>
      <c r="N4595" s="61"/>
      <c r="O4595" s="61"/>
      <c r="P4595" s="61"/>
      <c r="Q4595" s="61"/>
      <c r="R4595" s="61"/>
      <c r="S4595" s="61"/>
      <c r="T4595" s="61"/>
      <c r="U4595" s="61"/>
      <c r="V4595" s="61"/>
      <c r="W4595" s="61"/>
      <c r="X4595" s="61"/>
      <c r="Y4595" s="61"/>
      <c r="Z4595" s="61"/>
      <c r="AA4595" s="61"/>
      <c r="AB4595" s="61"/>
      <c r="AC4595" s="61"/>
      <c r="AD4595" s="61"/>
      <c r="AE4595" s="61"/>
      <c r="AF4595" s="61"/>
      <c r="AG4595" s="61"/>
      <c r="AH4595" s="61"/>
      <c r="AI4595" s="61"/>
      <c r="AJ4595" s="61"/>
      <c r="AK4595" s="61"/>
      <c r="AL4595" s="61"/>
      <c r="AM4595" s="61"/>
      <c r="AN4595" s="61"/>
      <c r="AO4595" s="61"/>
      <c r="AP4595" s="62"/>
      <c r="AQ4595" s="61"/>
      <c r="AR4595" s="61"/>
      <c r="AS4595" s="61"/>
      <c r="AT4595" s="61"/>
      <c r="AU4595" s="61"/>
      <c r="AV4595" s="61"/>
      <c r="AW4595" s="60"/>
    </row>
    <row r="4596" s="59" customFormat="1" customHeight="1" spans="1:49">
      <c r="A4596" s="60"/>
      <c r="B4596" s="60"/>
      <c r="C4596" s="60"/>
      <c r="D4596" s="60"/>
      <c r="H4596" s="61"/>
      <c r="I4596" s="61"/>
      <c r="J4596" s="61"/>
      <c r="K4596" s="61"/>
      <c r="L4596" s="61"/>
      <c r="M4596" s="61"/>
      <c r="N4596" s="61"/>
      <c r="O4596" s="61"/>
      <c r="P4596" s="61"/>
      <c r="Q4596" s="61"/>
      <c r="R4596" s="61"/>
      <c r="S4596" s="61"/>
      <c r="T4596" s="61"/>
      <c r="U4596" s="61"/>
      <c r="V4596" s="61"/>
      <c r="W4596" s="61"/>
      <c r="X4596" s="61"/>
      <c r="Y4596" s="61"/>
      <c r="Z4596" s="61"/>
      <c r="AA4596" s="61"/>
      <c r="AB4596" s="61"/>
      <c r="AC4596" s="61"/>
      <c r="AD4596" s="61"/>
      <c r="AE4596" s="61"/>
      <c r="AF4596" s="61"/>
      <c r="AG4596" s="61"/>
      <c r="AH4596" s="61"/>
      <c r="AI4596" s="61"/>
      <c r="AJ4596" s="61"/>
      <c r="AK4596" s="61"/>
      <c r="AL4596" s="61"/>
      <c r="AM4596" s="61"/>
      <c r="AN4596" s="61"/>
      <c r="AO4596" s="61"/>
      <c r="AP4596" s="62"/>
      <c r="AQ4596" s="61"/>
      <c r="AR4596" s="61"/>
      <c r="AS4596" s="61"/>
      <c r="AT4596" s="61"/>
      <c r="AU4596" s="61"/>
      <c r="AV4596" s="61"/>
      <c r="AW4596" s="60"/>
    </row>
    <row r="4597" s="59" customFormat="1" customHeight="1" spans="1:49">
      <c r="A4597" s="60"/>
      <c r="B4597" s="60"/>
      <c r="C4597" s="60"/>
      <c r="D4597" s="60"/>
      <c r="H4597" s="61"/>
      <c r="I4597" s="61"/>
      <c r="J4597" s="61"/>
      <c r="K4597" s="61"/>
      <c r="L4597" s="61"/>
      <c r="M4597" s="61"/>
      <c r="N4597" s="61"/>
      <c r="O4597" s="61"/>
      <c r="P4597" s="61"/>
      <c r="Q4597" s="61"/>
      <c r="R4597" s="61"/>
      <c r="S4597" s="61"/>
      <c r="T4597" s="61"/>
      <c r="U4597" s="61"/>
      <c r="V4597" s="61"/>
      <c r="W4597" s="61"/>
      <c r="X4597" s="61"/>
      <c r="Y4597" s="61"/>
      <c r="Z4597" s="61"/>
      <c r="AA4597" s="61"/>
      <c r="AB4597" s="61"/>
      <c r="AC4597" s="61"/>
      <c r="AD4597" s="61"/>
      <c r="AE4597" s="61"/>
      <c r="AF4597" s="61"/>
      <c r="AG4597" s="61"/>
      <c r="AH4597" s="61"/>
      <c r="AI4597" s="61"/>
      <c r="AJ4597" s="61"/>
      <c r="AK4597" s="61"/>
      <c r="AL4597" s="61"/>
      <c r="AM4597" s="61"/>
      <c r="AN4597" s="61"/>
      <c r="AO4597" s="61"/>
      <c r="AP4597" s="62"/>
      <c r="AQ4597" s="61"/>
      <c r="AR4597" s="61"/>
      <c r="AS4597" s="61"/>
      <c r="AT4597" s="61"/>
      <c r="AU4597" s="61"/>
      <c r="AV4597" s="61"/>
      <c r="AW4597" s="60"/>
    </row>
    <row r="4598" s="59" customFormat="1" customHeight="1" spans="1:49">
      <c r="A4598" s="60"/>
      <c r="B4598" s="60"/>
      <c r="C4598" s="60"/>
      <c r="D4598" s="60"/>
      <c r="H4598" s="61"/>
      <c r="I4598" s="61"/>
      <c r="J4598" s="61"/>
      <c r="K4598" s="61"/>
      <c r="L4598" s="61"/>
      <c r="M4598" s="61"/>
      <c r="N4598" s="61"/>
      <c r="O4598" s="61"/>
      <c r="P4598" s="61"/>
      <c r="Q4598" s="61"/>
      <c r="R4598" s="61"/>
      <c r="S4598" s="61"/>
      <c r="T4598" s="61"/>
      <c r="U4598" s="61"/>
      <c r="V4598" s="61"/>
      <c r="W4598" s="61"/>
      <c r="X4598" s="61"/>
      <c r="Y4598" s="61"/>
      <c r="Z4598" s="61"/>
      <c r="AA4598" s="61"/>
      <c r="AB4598" s="61"/>
      <c r="AC4598" s="61"/>
      <c r="AD4598" s="61"/>
      <c r="AE4598" s="61"/>
      <c r="AF4598" s="61"/>
      <c r="AG4598" s="61"/>
      <c r="AH4598" s="61"/>
      <c r="AI4598" s="61"/>
      <c r="AJ4598" s="61"/>
      <c r="AK4598" s="61"/>
      <c r="AL4598" s="61"/>
      <c r="AM4598" s="61"/>
      <c r="AN4598" s="61"/>
      <c r="AO4598" s="61"/>
      <c r="AP4598" s="62"/>
      <c r="AQ4598" s="61"/>
      <c r="AR4598" s="61"/>
      <c r="AS4598" s="61"/>
      <c r="AT4598" s="61"/>
      <c r="AU4598" s="61"/>
      <c r="AV4598" s="61"/>
      <c r="AW4598" s="60"/>
    </row>
    <row r="4599" s="59" customFormat="1" customHeight="1" spans="1:49">
      <c r="A4599" s="60"/>
      <c r="B4599" s="60"/>
      <c r="C4599" s="60"/>
      <c r="D4599" s="60"/>
      <c r="H4599" s="61"/>
      <c r="I4599" s="61"/>
      <c r="J4599" s="61"/>
      <c r="K4599" s="61"/>
      <c r="L4599" s="61"/>
      <c r="M4599" s="61"/>
      <c r="N4599" s="61"/>
      <c r="O4599" s="61"/>
      <c r="P4599" s="61"/>
      <c r="Q4599" s="61"/>
      <c r="R4599" s="61"/>
      <c r="S4599" s="61"/>
      <c r="T4599" s="61"/>
      <c r="U4599" s="61"/>
      <c r="V4599" s="61"/>
      <c r="W4599" s="61"/>
      <c r="X4599" s="61"/>
      <c r="Y4599" s="61"/>
      <c r="Z4599" s="61"/>
      <c r="AA4599" s="61"/>
      <c r="AB4599" s="61"/>
      <c r="AC4599" s="61"/>
      <c r="AD4599" s="61"/>
      <c r="AE4599" s="61"/>
      <c r="AF4599" s="61"/>
      <c r="AG4599" s="61"/>
      <c r="AH4599" s="61"/>
      <c r="AI4599" s="61"/>
      <c r="AJ4599" s="61"/>
      <c r="AK4599" s="61"/>
      <c r="AL4599" s="61"/>
      <c r="AM4599" s="61"/>
      <c r="AN4599" s="61"/>
      <c r="AO4599" s="61"/>
      <c r="AP4599" s="62"/>
      <c r="AQ4599" s="61"/>
      <c r="AR4599" s="61"/>
      <c r="AS4599" s="61"/>
      <c r="AT4599" s="61"/>
      <c r="AU4599" s="61"/>
      <c r="AV4599" s="61"/>
      <c r="AW4599" s="60"/>
    </row>
    <row r="4600" s="59" customFormat="1" customHeight="1" spans="1:49">
      <c r="A4600" s="60"/>
      <c r="B4600" s="60"/>
      <c r="C4600" s="60"/>
      <c r="D4600" s="60"/>
      <c r="H4600" s="61"/>
      <c r="I4600" s="61"/>
      <c r="J4600" s="61"/>
      <c r="K4600" s="61"/>
      <c r="L4600" s="61"/>
      <c r="M4600" s="61"/>
      <c r="N4600" s="61"/>
      <c r="O4600" s="61"/>
      <c r="P4600" s="61"/>
      <c r="Q4600" s="61"/>
      <c r="R4600" s="61"/>
      <c r="S4600" s="61"/>
      <c r="T4600" s="61"/>
      <c r="U4600" s="61"/>
      <c r="V4600" s="61"/>
      <c r="W4600" s="61"/>
      <c r="X4600" s="61"/>
      <c r="Y4600" s="61"/>
      <c r="Z4600" s="61"/>
      <c r="AA4600" s="61"/>
      <c r="AB4600" s="61"/>
      <c r="AC4600" s="61"/>
      <c r="AD4600" s="61"/>
      <c r="AE4600" s="61"/>
      <c r="AF4600" s="61"/>
      <c r="AG4600" s="61"/>
      <c r="AH4600" s="61"/>
      <c r="AI4600" s="61"/>
      <c r="AJ4600" s="61"/>
      <c r="AK4600" s="61"/>
      <c r="AL4600" s="61"/>
      <c r="AM4600" s="61"/>
      <c r="AN4600" s="61"/>
      <c r="AO4600" s="61"/>
      <c r="AP4600" s="62"/>
      <c r="AQ4600" s="61"/>
      <c r="AR4600" s="61"/>
      <c r="AS4600" s="61"/>
      <c r="AT4600" s="61"/>
      <c r="AU4600" s="61"/>
      <c r="AV4600" s="61"/>
      <c r="AW4600" s="60"/>
    </row>
    <row r="4601" s="59" customFormat="1" customHeight="1" spans="1:49">
      <c r="A4601" s="60"/>
      <c r="B4601" s="60"/>
      <c r="C4601" s="60"/>
      <c r="D4601" s="60"/>
      <c r="H4601" s="61"/>
      <c r="I4601" s="61"/>
      <c r="J4601" s="61"/>
      <c r="K4601" s="61"/>
      <c r="L4601" s="61"/>
      <c r="M4601" s="61"/>
      <c r="N4601" s="61"/>
      <c r="O4601" s="61"/>
      <c r="P4601" s="61"/>
      <c r="Q4601" s="61"/>
      <c r="R4601" s="61"/>
      <c r="S4601" s="61"/>
      <c r="T4601" s="61"/>
      <c r="U4601" s="61"/>
      <c r="V4601" s="61"/>
      <c r="W4601" s="61"/>
      <c r="X4601" s="61"/>
      <c r="Y4601" s="61"/>
      <c r="Z4601" s="61"/>
      <c r="AA4601" s="61"/>
      <c r="AB4601" s="61"/>
      <c r="AC4601" s="61"/>
      <c r="AD4601" s="61"/>
      <c r="AE4601" s="61"/>
      <c r="AF4601" s="61"/>
      <c r="AG4601" s="61"/>
      <c r="AH4601" s="61"/>
      <c r="AI4601" s="61"/>
      <c r="AJ4601" s="61"/>
      <c r="AK4601" s="61"/>
      <c r="AL4601" s="61"/>
      <c r="AM4601" s="61"/>
      <c r="AN4601" s="61"/>
      <c r="AO4601" s="61"/>
      <c r="AP4601" s="62"/>
      <c r="AQ4601" s="61"/>
      <c r="AR4601" s="61"/>
      <c r="AS4601" s="61"/>
      <c r="AT4601" s="61"/>
      <c r="AU4601" s="61"/>
      <c r="AV4601" s="61"/>
      <c r="AW4601" s="60"/>
    </row>
    <row r="4602" s="59" customFormat="1" customHeight="1" spans="1:49">
      <c r="A4602" s="60"/>
      <c r="B4602" s="60"/>
      <c r="C4602" s="60"/>
      <c r="D4602" s="60"/>
      <c r="H4602" s="61"/>
      <c r="I4602" s="61"/>
      <c r="J4602" s="61"/>
      <c r="K4602" s="61"/>
      <c r="L4602" s="61"/>
      <c r="M4602" s="61"/>
      <c r="N4602" s="61"/>
      <c r="O4602" s="61"/>
      <c r="P4602" s="61"/>
      <c r="Q4602" s="61"/>
      <c r="R4602" s="61"/>
      <c r="S4602" s="61"/>
      <c r="T4602" s="61"/>
      <c r="U4602" s="61"/>
      <c r="V4602" s="61"/>
      <c r="W4602" s="61"/>
      <c r="X4602" s="61"/>
      <c r="Y4602" s="61"/>
      <c r="Z4602" s="61"/>
      <c r="AA4602" s="61"/>
      <c r="AB4602" s="61"/>
      <c r="AC4602" s="61"/>
      <c r="AD4602" s="61"/>
      <c r="AE4602" s="61"/>
      <c r="AF4602" s="61"/>
      <c r="AG4602" s="61"/>
      <c r="AH4602" s="61"/>
      <c r="AI4602" s="61"/>
      <c r="AJ4602" s="61"/>
      <c r="AK4602" s="61"/>
      <c r="AL4602" s="61"/>
      <c r="AM4602" s="61"/>
      <c r="AN4602" s="61"/>
      <c r="AO4602" s="61"/>
      <c r="AP4602" s="62"/>
      <c r="AQ4602" s="61"/>
      <c r="AR4602" s="61"/>
      <c r="AS4602" s="61"/>
      <c r="AT4602" s="61"/>
      <c r="AU4602" s="61"/>
      <c r="AV4602" s="61"/>
      <c r="AW4602" s="60"/>
    </row>
    <row r="4603" s="59" customFormat="1" customHeight="1" spans="1:49">
      <c r="A4603" s="60"/>
      <c r="B4603" s="60"/>
      <c r="C4603" s="60"/>
      <c r="D4603" s="60"/>
      <c r="H4603" s="61"/>
      <c r="I4603" s="61"/>
      <c r="J4603" s="61"/>
      <c r="K4603" s="61"/>
      <c r="L4603" s="61"/>
      <c r="M4603" s="61"/>
      <c r="N4603" s="61"/>
      <c r="O4603" s="61"/>
      <c r="P4603" s="61"/>
      <c r="Q4603" s="61"/>
      <c r="R4603" s="61"/>
      <c r="S4603" s="61"/>
      <c r="T4603" s="61"/>
      <c r="U4603" s="61"/>
      <c r="V4603" s="61"/>
      <c r="W4603" s="61"/>
      <c r="X4603" s="61"/>
      <c r="Y4603" s="61"/>
      <c r="Z4603" s="61"/>
      <c r="AA4603" s="61"/>
      <c r="AB4603" s="61"/>
      <c r="AC4603" s="61"/>
      <c r="AD4603" s="61"/>
      <c r="AE4603" s="61"/>
      <c r="AF4603" s="61"/>
      <c r="AG4603" s="61"/>
      <c r="AH4603" s="61"/>
      <c r="AI4603" s="61"/>
      <c r="AJ4603" s="61"/>
      <c r="AK4603" s="61"/>
      <c r="AL4603" s="61"/>
      <c r="AM4603" s="61"/>
      <c r="AN4603" s="61"/>
      <c r="AO4603" s="61"/>
      <c r="AP4603" s="62"/>
      <c r="AQ4603" s="61"/>
      <c r="AR4603" s="61"/>
      <c r="AS4603" s="61"/>
      <c r="AT4603" s="61"/>
      <c r="AU4603" s="61"/>
      <c r="AV4603" s="61"/>
      <c r="AW4603" s="60"/>
    </row>
    <row r="4604" s="59" customFormat="1" customHeight="1" spans="1:49">
      <c r="A4604" s="60"/>
      <c r="B4604" s="60"/>
      <c r="C4604" s="60"/>
      <c r="D4604" s="60"/>
      <c r="H4604" s="61"/>
      <c r="I4604" s="61"/>
      <c r="J4604" s="61"/>
      <c r="K4604" s="61"/>
      <c r="L4604" s="61"/>
      <c r="M4604" s="61"/>
      <c r="N4604" s="61"/>
      <c r="O4604" s="61"/>
      <c r="P4604" s="61"/>
      <c r="Q4604" s="61"/>
      <c r="R4604" s="61"/>
      <c r="S4604" s="61"/>
      <c r="T4604" s="61"/>
      <c r="U4604" s="61"/>
      <c r="V4604" s="61"/>
      <c r="W4604" s="61"/>
      <c r="X4604" s="61"/>
      <c r="Y4604" s="61"/>
      <c r="Z4604" s="61"/>
      <c r="AA4604" s="61"/>
      <c r="AB4604" s="61"/>
      <c r="AC4604" s="61"/>
      <c r="AD4604" s="61"/>
      <c r="AE4604" s="61"/>
      <c r="AF4604" s="61"/>
      <c r="AG4604" s="61"/>
      <c r="AH4604" s="61"/>
      <c r="AI4604" s="61"/>
      <c r="AJ4604" s="61"/>
      <c r="AK4604" s="61"/>
      <c r="AL4604" s="61"/>
      <c r="AM4604" s="61"/>
      <c r="AN4604" s="61"/>
      <c r="AO4604" s="61"/>
      <c r="AP4604" s="62"/>
      <c r="AQ4604" s="61"/>
      <c r="AR4604" s="61"/>
      <c r="AS4604" s="61"/>
      <c r="AT4604" s="61"/>
      <c r="AU4604" s="61"/>
      <c r="AV4604" s="61"/>
      <c r="AW4604" s="60"/>
    </row>
    <row r="4605" s="59" customFormat="1" customHeight="1" spans="1:49">
      <c r="A4605" s="60"/>
      <c r="B4605" s="60"/>
      <c r="C4605" s="60"/>
      <c r="D4605" s="60"/>
      <c r="H4605" s="61"/>
      <c r="I4605" s="61"/>
      <c r="J4605" s="61"/>
      <c r="K4605" s="61"/>
      <c r="L4605" s="61"/>
      <c r="M4605" s="61"/>
      <c r="N4605" s="61"/>
      <c r="O4605" s="61"/>
      <c r="P4605" s="61"/>
      <c r="Q4605" s="61"/>
      <c r="R4605" s="61"/>
      <c r="S4605" s="61"/>
      <c r="T4605" s="61"/>
      <c r="U4605" s="61"/>
      <c r="V4605" s="61"/>
      <c r="W4605" s="61"/>
      <c r="X4605" s="61"/>
      <c r="Y4605" s="61"/>
      <c r="Z4605" s="61"/>
      <c r="AA4605" s="61"/>
      <c r="AB4605" s="61"/>
      <c r="AC4605" s="61"/>
      <c r="AD4605" s="61"/>
      <c r="AE4605" s="61"/>
      <c r="AF4605" s="61"/>
      <c r="AG4605" s="61"/>
      <c r="AH4605" s="61"/>
      <c r="AI4605" s="61"/>
      <c r="AJ4605" s="61"/>
      <c r="AK4605" s="61"/>
      <c r="AL4605" s="61"/>
      <c r="AM4605" s="61"/>
      <c r="AN4605" s="61"/>
      <c r="AO4605" s="61"/>
      <c r="AP4605" s="62"/>
      <c r="AQ4605" s="61"/>
      <c r="AR4605" s="61"/>
      <c r="AS4605" s="61"/>
      <c r="AT4605" s="61"/>
      <c r="AU4605" s="61"/>
      <c r="AV4605" s="61"/>
      <c r="AW4605" s="60"/>
    </row>
    <row r="4606" s="59" customFormat="1" customHeight="1" spans="1:49">
      <c r="A4606" s="60"/>
      <c r="B4606" s="60"/>
      <c r="C4606" s="60"/>
      <c r="D4606" s="60"/>
      <c r="H4606" s="61"/>
      <c r="I4606" s="61"/>
      <c r="J4606" s="61"/>
      <c r="K4606" s="61"/>
      <c r="L4606" s="61"/>
      <c r="M4606" s="61"/>
      <c r="N4606" s="61"/>
      <c r="O4606" s="61"/>
      <c r="P4606" s="61"/>
      <c r="Q4606" s="61"/>
      <c r="R4606" s="61"/>
      <c r="S4606" s="61"/>
      <c r="T4606" s="61"/>
      <c r="U4606" s="61"/>
      <c r="V4606" s="61"/>
      <c r="W4606" s="61"/>
      <c r="X4606" s="61"/>
      <c r="Y4606" s="61"/>
      <c r="Z4606" s="61"/>
      <c r="AA4606" s="61"/>
      <c r="AB4606" s="61"/>
      <c r="AC4606" s="61"/>
      <c r="AD4606" s="61"/>
      <c r="AE4606" s="61"/>
      <c r="AF4606" s="61"/>
      <c r="AG4606" s="61"/>
      <c r="AH4606" s="61"/>
      <c r="AI4606" s="61"/>
      <c r="AJ4606" s="61"/>
      <c r="AK4606" s="61"/>
      <c r="AL4606" s="61"/>
      <c r="AM4606" s="61"/>
      <c r="AN4606" s="61"/>
      <c r="AO4606" s="61"/>
      <c r="AP4606" s="62"/>
      <c r="AQ4606" s="61"/>
      <c r="AR4606" s="61"/>
      <c r="AS4606" s="61"/>
      <c r="AT4606" s="61"/>
      <c r="AU4606" s="61"/>
      <c r="AV4606" s="61"/>
      <c r="AW4606" s="60"/>
    </row>
    <row r="4607" s="59" customFormat="1" customHeight="1" spans="1:49">
      <c r="A4607" s="60"/>
      <c r="B4607" s="60"/>
      <c r="C4607" s="60"/>
      <c r="D4607" s="60"/>
      <c r="H4607" s="61"/>
      <c r="I4607" s="61"/>
      <c r="J4607" s="61"/>
      <c r="K4607" s="61"/>
      <c r="L4607" s="61"/>
      <c r="M4607" s="61"/>
      <c r="N4607" s="61"/>
      <c r="O4607" s="61"/>
      <c r="P4607" s="61"/>
      <c r="Q4607" s="61"/>
      <c r="R4607" s="61"/>
      <c r="S4607" s="61"/>
      <c r="T4607" s="61"/>
      <c r="U4607" s="61"/>
      <c r="V4607" s="61"/>
      <c r="W4607" s="61"/>
      <c r="X4607" s="61"/>
      <c r="Y4607" s="61"/>
      <c r="Z4607" s="61"/>
      <c r="AA4607" s="61"/>
      <c r="AB4607" s="61"/>
      <c r="AC4607" s="61"/>
      <c r="AD4607" s="61"/>
      <c r="AE4607" s="61"/>
      <c r="AF4607" s="61"/>
      <c r="AG4607" s="61"/>
      <c r="AH4607" s="61"/>
      <c r="AI4607" s="61"/>
      <c r="AJ4607" s="61"/>
      <c r="AK4607" s="61"/>
      <c r="AL4607" s="61"/>
      <c r="AM4607" s="61"/>
      <c r="AN4607" s="61"/>
      <c r="AO4607" s="61"/>
      <c r="AP4607" s="62"/>
      <c r="AQ4607" s="61"/>
      <c r="AR4607" s="61"/>
      <c r="AS4607" s="61"/>
      <c r="AT4607" s="61"/>
      <c r="AU4607" s="61"/>
      <c r="AV4607" s="61"/>
      <c r="AW4607" s="60"/>
    </row>
    <row r="4608" s="59" customFormat="1" customHeight="1" spans="1:49">
      <c r="A4608" s="60"/>
      <c r="B4608" s="60"/>
      <c r="C4608" s="60"/>
      <c r="D4608" s="60"/>
      <c r="H4608" s="61"/>
      <c r="I4608" s="61"/>
      <c r="J4608" s="61"/>
      <c r="K4608" s="61"/>
      <c r="L4608" s="61"/>
      <c r="M4608" s="61"/>
      <c r="N4608" s="61"/>
      <c r="O4608" s="61"/>
      <c r="P4608" s="61"/>
      <c r="Q4608" s="61"/>
      <c r="R4608" s="61"/>
      <c r="S4608" s="61"/>
      <c r="T4608" s="61"/>
      <c r="U4608" s="61"/>
      <c r="V4608" s="61"/>
      <c r="W4608" s="61"/>
      <c r="X4608" s="61"/>
      <c r="Y4608" s="61"/>
      <c r="Z4608" s="61"/>
      <c r="AA4608" s="61"/>
      <c r="AB4608" s="61"/>
      <c r="AC4608" s="61"/>
      <c r="AD4608" s="61"/>
      <c r="AE4608" s="61"/>
      <c r="AF4608" s="61"/>
      <c r="AG4608" s="61"/>
      <c r="AH4608" s="61"/>
      <c r="AI4608" s="61"/>
      <c r="AJ4608" s="61"/>
      <c r="AK4608" s="61"/>
      <c r="AL4608" s="61"/>
      <c r="AM4608" s="61"/>
      <c r="AN4608" s="61"/>
      <c r="AO4608" s="61"/>
      <c r="AP4608" s="62"/>
      <c r="AQ4608" s="61"/>
      <c r="AR4608" s="61"/>
      <c r="AS4608" s="61"/>
      <c r="AT4608" s="61"/>
      <c r="AU4608" s="61"/>
      <c r="AV4608" s="61"/>
      <c r="AW4608" s="60"/>
    </row>
    <row r="4609" s="59" customFormat="1" customHeight="1" spans="1:49">
      <c r="A4609" s="60"/>
      <c r="B4609" s="60"/>
      <c r="C4609" s="60"/>
      <c r="D4609" s="60"/>
      <c r="H4609" s="61"/>
      <c r="I4609" s="61"/>
      <c r="J4609" s="61"/>
      <c r="K4609" s="61"/>
      <c r="L4609" s="61"/>
      <c r="M4609" s="61"/>
      <c r="N4609" s="61"/>
      <c r="O4609" s="61"/>
      <c r="P4609" s="61"/>
      <c r="Q4609" s="61"/>
      <c r="R4609" s="61"/>
      <c r="S4609" s="61"/>
      <c r="T4609" s="61"/>
      <c r="U4609" s="61"/>
      <c r="V4609" s="61"/>
      <c r="W4609" s="61"/>
      <c r="X4609" s="61"/>
      <c r="Y4609" s="61"/>
      <c r="Z4609" s="61"/>
      <c r="AA4609" s="61"/>
      <c r="AB4609" s="61"/>
      <c r="AC4609" s="61"/>
      <c r="AD4609" s="61"/>
      <c r="AE4609" s="61"/>
      <c r="AF4609" s="61"/>
      <c r="AG4609" s="61"/>
      <c r="AH4609" s="61"/>
      <c r="AI4609" s="61"/>
      <c r="AJ4609" s="61"/>
      <c r="AK4609" s="61"/>
      <c r="AL4609" s="61"/>
      <c r="AM4609" s="61"/>
      <c r="AN4609" s="61"/>
      <c r="AO4609" s="61"/>
      <c r="AP4609" s="62"/>
      <c r="AQ4609" s="61"/>
      <c r="AR4609" s="61"/>
      <c r="AS4609" s="61"/>
      <c r="AT4609" s="61"/>
      <c r="AU4609" s="61"/>
      <c r="AV4609" s="61"/>
      <c r="AW4609" s="60"/>
    </row>
    <row r="4610" s="59" customFormat="1" customHeight="1" spans="1:49">
      <c r="A4610" s="60"/>
      <c r="B4610" s="60"/>
      <c r="C4610" s="60"/>
      <c r="D4610" s="60"/>
      <c r="H4610" s="61"/>
      <c r="I4610" s="61"/>
      <c r="J4610" s="61"/>
      <c r="K4610" s="61"/>
      <c r="L4610" s="61"/>
      <c r="M4610" s="61"/>
      <c r="N4610" s="61"/>
      <c r="O4610" s="61"/>
      <c r="P4610" s="61"/>
      <c r="Q4610" s="61"/>
      <c r="R4610" s="61"/>
      <c r="S4610" s="61"/>
      <c r="T4610" s="61"/>
      <c r="U4610" s="61"/>
      <c r="V4610" s="61"/>
      <c r="W4610" s="61"/>
      <c r="X4610" s="61"/>
      <c r="Y4610" s="61"/>
      <c r="Z4610" s="61"/>
      <c r="AA4610" s="61"/>
      <c r="AB4610" s="61"/>
      <c r="AC4610" s="61"/>
      <c r="AD4610" s="61"/>
      <c r="AE4610" s="61"/>
      <c r="AF4610" s="61"/>
      <c r="AG4610" s="61"/>
      <c r="AH4610" s="61"/>
      <c r="AI4610" s="61"/>
      <c r="AJ4610" s="61"/>
      <c r="AK4610" s="61"/>
      <c r="AL4610" s="61"/>
      <c r="AM4610" s="61"/>
      <c r="AN4610" s="61"/>
      <c r="AO4610" s="61"/>
      <c r="AP4610" s="62"/>
      <c r="AQ4610" s="61"/>
      <c r="AR4610" s="61"/>
      <c r="AS4610" s="61"/>
      <c r="AT4610" s="61"/>
      <c r="AU4610" s="61"/>
      <c r="AV4610" s="61"/>
      <c r="AW4610" s="60"/>
    </row>
    <row r="4611" s="59" customFormat="1" customHeight="1" spans="1:49">
      <c r="A4611" s="60"/>
      <c r="B4611" s="60"/>
      <c r="C4611" s="60"/>
      <c r="D4611" s="60"/>
      <c r="H4611" s="61"/>
      <c r="I4611" s="61"/>
      <c r="J4611" s="61"/>
      <c r="K4611" s="61"/>
      <c r="L4611" s="61"/>
      <c r="M4611" s="61"/>
      <c r="N4611" s="61"/>
      <c r="O4611" s="61"/>
      <c r="P4611" s="61"/>
      <c r="Q4611" s="61"/>
      <c r="R4611" s="61"/>
      <c r="S4611" s="61"/>
      <c r="T4611" s="61"/>
      <c r="U4611" s="61"/>
      <c r="V4611" s="61"/>
      <c r="W4611" s="61"/>
      <c r="X4611" s="61"/>
      <c r="Y4611" s="61"/>
      <c r="Z4611" s="61"/>
      <c r="AA4611" s="61"/>
      <c r="AB4611" s="61"/>
      <c r="AC4611" s="61"/>
      <c r="AD4611" s="61"/>
      <c r="AE4611" s="61"/>
      <c r="AF4611" s="61"/>
      <c r="AG4611" s="61"/>
      <c r="AH4611" s="61"/>
      <c r="AI4611" s="61"/>
      <c r="AJ4611" s="61"/>
      <c r="AK4611" s="61"/>
      <c r="AL4611" s="61"/>
      <c r="AM4611" s="61"/>
      <c r="AN4611" s="61"/>
      <c r="AO4611" s="61"/>
      <c r="AP4611" s="62"/>
      <c r="AQ4611" s="61"/>
      <c r="AR4611" s="61"/>
      <c r="AS4611" s="61"/>
      <c r="AT4611" s="61"/>
      <c r="AU4611" s="61"/>
      <c r="AV4611" s="61"/>
      <c r="AW4611" s="60"/>
    </row>
    <row r="4612" s="59" customFormat="1" customHeight="1" spans="1:49">
      <c r="A4612" s="60"/>
      <c r="B4612" s="60"/>
      <c r="C4612" s="60"/>
      <c r="D4612" s="60"/>
      <c r="H4612" s="61"/>
      <c r="I4612" s="61"/>
      <c r="J4612" s="61"/>
      <c r="K4612" s="61"/>
      <c r="L4612" s="61"/>
      <c r="M4612" s="61"/>
      <c r="N4612" s="61"/>
      <c r="O4612" s="61"/>
      <c r="P4612" s="61"/>
      <c r="Q4612" s="61"/>
      <c r="R4612" s="61"/>
      <c r="S4612" s="61"/>
      <c r="T4612" s="61"/>
      <c r="U4612" s="61"/>
      <c r="V4612" s="61"/>
      <c r="W4612" s="61"/>
      <c r="X4612" s="61"/>
      <c r="Y4612" s="61"/>
      <c r="Z4612" s="61"/>
      <c r="AA4612" s="61"/>
      <c r="AB4612" s="61"/>
      <c r="AC4612" s="61"/>
      <c r="AD4612" s="61"/>
      <c r="AE4612" s="61"/>
      <c r="AF4612" s="61"/>
      <c r="AG4612" s="61"/>
      <c r="AH4612" s="61"/>
      <c r="AI4612" s="61"/>
      <c r="AJ4612" s="61"/>
      <c r="AK4612" s="61"/>
      <c r="AL4612" s="61"/>
      <c r="AM4612" s="61"/>
      <c r="AN4612" s="61"/>
      <c r="AO4612" s="61"/>
      <c r="AP4612" s="62"/>
      <c r="AQ4612" s="61"/>
      <c r="AR4612" s="61"/>
      <c r="AS4612" s="61"/>
      <c r="AT4612" s="61"/>
      <c r="AU4612" s="61"/>
      <c r="AV4612" s="61"/>
      <c r="AW4612" s="60"/>
    </row>
    <row r="4613" s="59" customFormat="1" customHeight="1" spans="1:49">
      <c r="A4613" s="60"/>
      <c r="B4613" s="60"/>
      <c r="C4613" s="60"/>
      <c r="D4613" s="60"/>
      <c r="H4613" s="61"/>
      <c r="I4613" s="61"/>
      <c r="J4613" s="61"/>
      <c r="K4613" s="61"/>
      <c r="L4613" s="61"/>
      <c r="M4613" s="61"/>
      <c r="N4613" s="61"/>
      <c r="O4613" s="61"/>
      <c r="P4613" s="61"/>
      <c r="Q4613" s="61"/>
      <c r="R4613" s="61"/>
      <c r="S4613" s="61"/>
      <c r="T4613" s="61"/>
      <c r="U4613" s="61"/>
      <c r="V4613" s="61"/>
      <c r="W4613" s="61"/>
      <c r="X4613" s="61"/>
      <c r="Y4613" s="61"/>
      <c r="Z4613" s="61"/>
      <c r="AA4613" s="61"/>
      <c r="AB4613" s="61"/>
      <c r="AC4613" s="61"/>
      <c r="AD4613" s="61"/>
      <c r="AE4613" s="61"/>
      <c r="AF4613" s="61"/>
      <c r="AG4613" s="61"/>
      <c r="AH4613" s="61"/>
      <c r="AI4613" s="61"/>
      <c r="AJ4613" s="61"/>
      <c r="AK4613" s="61"/>
      <c r="AL4613" s="61"/>
      <c r="AM4613" s="61"/>
      <c r="AN4613" s="61"/>
      <c r="AO4613" s="61"/>
      <c r="AP4613" s="62"/>
      <c r="AQ4613" s="61"/>
      <c r="AR4613" s="61"/>
      <c r="AS4613" s="61"/>
      <c r="AT4613" s="61"/>
      <c r="AU4613" s="61"/>
      <c r="AV4613" s="61"/>
      <c r="AW4613" s="60"/>
    </row>
    <row r="4614" s="59" customFormat="1" customHeight="1" spans="1:49">
      <c r="A4614" s="60"/>
      <c r="B4614" s="60"/>
      <c r="C4614" s="60"/>
      <c r="D4614" s="60"/>
      <c r="H4614" s="61"/>
      <c r="I4614" s="61"/>
      <c r="J4614" s="61"/>
      <c r="K4614" s="61"/>
      <c r="L4614" s="61"/>
      <c r="M4614" s="61"/>
      <c r="N4614" s="61"/>
      <c r="O4614" s="61"/>
      <c r="P4614" s="61"/>
      <c r="Q4614" s="61"/>
      <c r="R4614" s="61"/>
      <c r="S4614" s="61"/>
      <c r="T4614" s="61"/>
      <c r="U4614" s="61"/>
      <c r="V4614" s="61"/>
      <c r="W4614" s="61"/>
      <c r="X4614" s="61"/>
      <c r="Y4614" s="61"/>
      <c r="Z4614" s="61"/>
      <c r="AA4614" s="61"/>
      <c r="AB4614" s="61"/>
      <c r="AC4614" s="61"/>
      <c r="AD4614" s="61"/>
      <c r="AE4614" s="61"/>
      <c r="AF4614" s="61"/>
      <c r="AG4614" s="61"/>
      <c r="AH4614" s="61"/>
      <c r="AI4614" s="61"/>
      <c r="AJ4614" s="61"/>
      <c r="AK4614" s="61"/>
      <c r="AL4614" s="61"/>
      <c r="AM4614" s="61"/>
      <c r="AN4614" s="61"/>
      <c r="AO4614" s="61"/>
      <c r="AP4614" s="62"/>
      <c r="AQ4614" s="61"/>
      <c r="AR4614" s="61"/>
      <c r="AS4614" s="61"/>
      <c r="AT4614" s="61"/>
      <c r="AU4614" s="61"/>
      <c r="AV4614" s="61"/>
      <c r="AW4614" s="60"/>
    </row>
    <row r="4615" s="59" customFormat="1" customHeight="1" spans="1:49">
      <c r="A4615" s="60"/>
      <c r="B4615" s="60"/>
      <c r="C4615" s="60"/>
      <c r="D4615" s="60"/>
      <c r="H4615" s="61"/>
      <c r="I4615" s="61"/>
      <c r="J4615" s="61"/>
      <c r="K4615" s="61"/>
      <c r="L4615" s="61"/>
      <c r="M4615" s="61"/>
      <c r="N4615" s="61"/>
      <c r="O4615" s="61"/>
      <c r="P4615" s="61"/>
      <c r="Q4615" s="61"/>
      <c r="R4615" s="61"/>
      <c r="S4615" s="61"/>
      <c r="T4615" s="61"/>
      <c r="U4615" s="61"/>
      <c r="V4615" s="61"/>
      <c r="W4615" s="61"/>
      <c r="X4615" s="61"/>
      <c r="Y4615" s="61"/>
      <c r="Z4615" s="61"/>
      <c r="AA4615" s="61"/>
      <c r="AB4615" s="61"/>
      <c r="AC4615" s="61"/>
      <c r="AD4615" s="61"/>
      <c r="AE4615" s="61"/>
      <c r="AF4615" s="61"/>
      <c r="AG4615" s="61"/>
      <c r="AH4615" s="61"/>
      <c r="AI4615" s="61"/>
      <c r="AJ4615" s="61"/>
      <c r="AK4615" s="61"/>
      <c r="AL4615" s="61"/>
      <c r="AM4615" s="61"/>
      <c r="AN4615" s="61"/>
      <c r="AO4615" s="61"/>
      <c r="AP4615" s="62"/>
      <c r="AQ4615" s="61"/>
      <c r="AR4615" s="61"/>
      <c r="AS4615" s="61"/>
      <c r="AT4615" s="61"/>
      <c r="AU4615" s="61"/>
      <c r="AV4615" s="61"/>
      <c r="AW4615" s="60"/>
    </row>
    <row r="4616" s="59" customFormat="1" customHeight="1" spans="1:49">
      <c r="A4616" s="60"/>
      <c r="B4616" s="60"/>
      <c r="C4616" s="60"/>
      <c r="D4616" s="60"/>
      <c r="H4616" s="61"/>
      <c r="I4616" s="61"/>
      <c r="J4616" s="61"/>
      <c r="K4616" s="61"/>
      <c r="L4616" s="61"/>
      <c r="M4616" s="61"/>
      <c r="N4616" s="61"/>
      <c r="O4616" s="61"/>
      <c r="P4616" s="61"/>
      <c r="Q4616" s="61"/>
      <c r="R4616" s="61"/>
      <c r="S4616" s="61"/>
      <c r="T4616" s="61"/>
      <c r="U4616" s="61"/>
      <c r="V4616" s="61"/>
      <c r="W4616" s="61"/>
      <c r="X4616" s="61"/>
      <c r="Y4616" s="61"/>
      <c r="Z4616" s="61"/>
      <c r="AA4616" s="61"/>
      <c r="AB4616" s="61"/>
      <c r="AC4616" s="61"/>
      <c r="AD4616" s="61"/>
      <c r="AE4616" s="61"/>
      <c r="AF4616" s="61"/>
      <c r="AG4616" s="61"/>
      <c r="AH4616" s="61"/>
      <c r="AI4616" s="61"/>
      <c r="AJ4616" s="61"/>
      <c r="AK4616" s="61"/>
      <c r="AL4616" s="61"/>
      <c r="AM4616" s="61"/>
      <c r="AN4616" s="61"/>
      <c r="AO4616" s="61"/>
      <c r="AP4616" s="62"/>
      <c r="AQ4616" s="61"/>
      <c r="AR4616" s="61"/>
      <c r="AS4616" s="61"/>
      <c r="AT4616" s="61"/>
      <c r="AU4616" s="61"/>
      <c r="AV4616" s="61"/>
      <c r="AW4616" s="60"/>
    </row>
    <row r="4617" s="59" customFormat="1" customHeight="1" spans="1:49">
      <c r="A4617" s="60"/>
      <c r="B4617" s="60"/>
      <c r="C4617" s="60"/>
      <c r="D4617" s="60"/>
      <c r="H4617" s="61"/>
      <c r="I4617" s="61"/>
      <c r="J4617" s="61"/>
      <c r="K4617" s="61"/>
      <c r="L4617" s="61"/>
      <c r="M4617" s="61"/>
      <c r="N4617" s="61"/>
      <c r="O4617" s="61"/>
      <c r="P4617" s="61"/>
      <c r="Q4617" s="61"/>
      <c r="R4617" s="61"/>
      <c r="S4617" s="61"/>
      <c r="T4617" s="61"/>
      <c r="U4617" s="61"/>
      <c r="V4617" s="61"/>
      <c r="W4617" s="61"/>
      <c r="X4617" s="61"/>
      <c r="Y4617" s="61"/>
      <c r="Z4617" s="61"/>
      <c r="AA4617" s="61"/>
      <c r="AB4617" s="61"/>
      <c r="AC4617" s="61"/>
      <c r="AD4617" s="61"/>
      <c r="AE4617" s="61"/>
      <c r="AF4617" s="61"/>
      <c r="AG4617" s="61"/>
      <c r="AH4617" s="61"/>
      <c r="AI4617" s="61"/>
      <c r="AJ4617" s="61"/>
      <c r="AK4617" s="61"/>
      <c r="AL4617" s="61"/>
      <c r="AM4617" s="61"/>
      <c r="AN4617" s="61"/>
      <c r="AO4617" s="61"/>
      <c r="AP4617" s="62"/>
      <c r="AQ4617" s="61"/>
      <c r="AR4617" s="61"/>
      <c r="AS4617" s="61"/>
      <c r="AT4617" s="61"/>
      <c r="AU4617" s="61"/>
      <c r="AV4617" s="61"/>
      <c r="AW4617" s="60"/>
    </row>
    <row r="4618" s="59" customFormat="1" customHeight="1" spans="1:49">
      <c r="A4618" s="60"/>
      <c r="B4618" s="60"/>
      <c r="C4618" s="60"/>
      <c r="D4618" s="60"/>
      <c r="H4618" s="61"/>
      <c r="I4618" s="61"/>
      <c r="J4618" s="61"/>
      <c r="K4618" s="61"/>
      <c r="L4618" s="61"/>
      <c r="M4618" s="61"/>
      <c r="N4618" s="61"/>
      <c r="O4618" s="61"/>
      <c r="P4618" s="61"/>
      <c r="Q4618" s="61"/>
      <c r="R4618" s="61"/>
      <c r="S4618" s="61"/>
      <c r="T4618" s="61"/>
      <c r="U4618" s="61"/>
      <c r="V4618" s="61"/>
      <c r="W4618" s="61"/>
      <c r="X4618" s="61"/>
      <c r="Y4618" s="61"/>
      <c r="Z4618" s="61"/>
      <c r="AA4618" s="61"/>
      <c r="AB4618" s="61"/>
      <c r="AC4618" s="61"/>
      <c r="AD4618" s="61"/>
      <c r="AE4618" s="61"/>
      <c r="AF4618" s="61"/>
      <c r="AG4618" s="61"/>
      <c r="AH4618" s="61"/>
      <c r="AI4618" s="61"/>
      <c r="AJ4618" s="61"/>
      <c r="AK4618" s="61"/>
      <c r="AL4618" s="61"/>
      <c r="AM4618" s="61"/>
      <c r="AN4618" s="61"/>
      <c r="AO4618" s="61"/>
      <c r="AP4618" s="62"/>
      <c r="AQ4618" s="61"/>
      <c r="AR4618" s="61"/>
      <c r="AS4618" s="61"/>
      <c r="AT4618" s="61"/>
      <c r="AU4618" s="61"/>
      <c r="AV4618" s="61"/>
      <c r="AW4618" s="60"/>
    </row>
    <row r="4619" s="59" customFormat="1" customHeight="1" spans="1:49">
      <c r="A4619" s="60"/>
      <c r="B4619" s="60"/>
      <c r="C4619" s="60"/>
      <c r="D4619" s="60"/>
      <c r="H4619" s="61"/>
      <c r="I4619" s="61"/>
      <c r="J4619" s="61"/>
      <c r="K4619" s="61"/>
      <c r="L4619" s="61"/>
      <c r="M4619" s="61"/>
      <c r="N4619" s="61"/>
      <c r="O4619" s="61"/>
      <c r="P4619" s="61"/>
      <c r="Q4619" s="61"/>
      <c r="R4619" s="61"/>
      <c r="S4619" s="61"/>
      <c r="T4619" s="61"/>
      <c r="U4619" s="61"/>
      <c r="V4619" s="61"/>
      <c r="W4619" s="61"/>
      <c r="X4619" s="61"/>
      <c r="Y4619" s="61"/>
      <c r="Z4619" s="61"/>
      <c r="AA4619" s="61"/>
      <c r="AB4619" s="61"/>
      <c r="AC4619" s="61"/>
      <c r="AD4619" s="61"/>
      <c r="AE4619" s="61"/>
      <c r="AF4619" s="61"/>
      <c r="AG4619" s="61"/>
      <c r="AH4619" s="61"/>
      <c r="AI4619" s="61"/>
      <c r="AJ4619" s="61"/>
      <c r="AK4619" s="61"/>
      <c r="AL4619" s="61"/>
      <c r="AM4619" s="61"/>
      <c r="AN4619" s="61"/>
      <c r="AO4619" s="61"/>
      <c r="AP4619" s="62"/>
      <c r="AQ4619" s="61"/>
      <c r="AR4619" s="61"/>
      <c r="AS4619" s="61"/>
      <c r="AT4619" s="61"/>
      <c r="AU4619" s="61"/>
      <c r="AV4619" s="61"/>
      <c r="AW4619" s="60"/>
    </row>
    <row r="4620" s="59" customFormat="1" customHeight="1" spans="1:49">
      <c r="A4620" s="60"/>
      <c r="B4620" s="60"/>
      <c r="C4620" s="60"/>
      <c r="D4620" s="60"/>
      <c r="H4620" s="61"/>
      <c r="I4620" s="61"/>
      <c r="J4620" s="61"/>
      <c r="K4620" s="61"/>
      <c r="L4620" s="61"/>
      <c r="M4620" s="61"/>
      <c r="N4620" s="61"/>
      <c r="O4620" s="61"/>
      <c r="P4620" s="61"/>
      <c r="Q4620" s="61"/>
      <c r="R4620" s="61"/>
      <c r="S4620" s="61"/>
      <c r="T4620" s="61"/>
      <c r="U4620" s="61"/>
      <c r="V4620" s="61"/>
      <c r="W4620" s="61"/>
      <c r="X4620" s="61"/>
      <c r="Y4620" s="61"/>
      <c r="Z4620" s="61"/>
      <c r="AA4620" s="61"/>
      <c r="AB4620" s="61"/>
      <c r="AC4620" s="61"/>
      <c r="AD4620" s="61"/>
      <c r="AE4620" s="61"/>
      <c r="AF4620" s="61"/>
      <c r="AG4620" s="61"/>
      <c r="AH4620" s="61"/>
      <c r="AI4620" s="61"/>
      <c r="AJ4620" s="61"/>
      <c r="AK4620" s="61"/>
      <c r="AL4620" s="61"/>
      <c r="AM4620" s="61"/>
      <c r="AN4620" s="61"/>
      <c r="AO4620" s="61"/>
      <c r="AP4620" s="62"/>
      <c r="AQ4620" s="61"/>
      <c r="AR4620" s="61"/>
      <c r="AS4620" s="61"/>
      <c r="AT4620" s="61"/>
      <c r="AU4620" s="61"/>
      <c r="AV4620" s="61"/>
      <c r="AW4620" s="60"/>
    </row>
    <row r="4621" s="59" customFormat="1" customHeight="1" spans="1:49">
      <c r="A4621" s="60"/>
      <c r="B4621" s="60"/>
      <c r="C4621" s="60"/>
      <c r="D4621" s="60"/>
      <c r="H4621" s="61"/>
      <c r="I4621" s="61"/>
      <c r="J4621" s="61"/>
      <c r="K4621" s="61"/>
      <c r="L4621" s="61"/>
      <c r="M4621" s="61"/>
      <c r="N4621" s="61"/>
      <c r="O4621" s="61"/>
      <c r="P4621" s="61"/>
      <c r="Q4621" s="61"/>
      <c r="R4621" s="61"/>
      <c r="S4621" s="61"/>
      <c r="T4621" s="61"/>
      <c r="U4621" s="61"/>
      <c r="V4621" s="61"/>
      <c r="W4621" s="61"/>
      <c r="X4621" s="61"/>
      <c r="Y4621" s="61"/>
      <c r="Z4621" s="61"/>
      <c r="AA4621" s="61"/>
      <c r="AB4621" s="61"/>
      <c r="AC4621" s="61"/>
      <c r="AD4621" s="61"/>
      <c r="AE4621" s="61"/>
      <c r="AF4621" s="61"/>
      <c r="AG4621" s="61"/>
      <c r="AH4621" s="61"/>
      <c r="AI4621" s="61"/>
      <c r="AJ4621" s="61"/>
      <c r="AK4621" s="61"/>
      <c r="AL4621" s="61"/>
      <c r="AM4621" s="61"/>
      <c r="AN4621" s="61"/>
      <c r="AO4621" s="61"/>
      <c r="AP4621" s="62"/>
      <c r="AQ4621" s="61"/>
      <c r="AR4621" s="61"/>
      <c r="AS4621" s="61"/>
      <c r="AT4621" s="61"/>
      <c r="AU4621" s="61"/>
      <c r="AV4621" s="61"/>
      <c r="AW4621" s="60"/>
    </row>
    <row r="4622" s="59" customFormat="1" customHeight="1" spans="1:49">
      <c r="A4622" s="60"/>
      <c r="B4622" s="60"/>
      <c r="C4622" s="60"/>
      <c r="D4622" s="60"/>
      <c r="H4622" s="61"/>
      <c r="I4622" s="61"/>
      <c r="J4622" s="61"/>
      <c r="K4622" s="61"/>
      <c r="L4622" s="61"/>
      <c r="M4622" s="61"/>
      <c r="N4622" s="61"/>
      <c r="O4622" s="61"/>
      <c r="P4622" s="61"/>
      <c r="Q4622" s="61"/>
      <c r="R4622" s="61"/>
      <c r="S4622" s="61"/>
      <c r="T4622" s="61"/>
      <c r="U4622" s="61"/>
      <c r="V4622" s="61"/>
      <c r="W4622" s="61"/>
      <c r="X4622" s="61"/>
      <c r="Y4622" s="61"/>
      <c r="Z4622" s="61"/>
      <c r="AA4622" s="61"/>
      <c r="AB4622" s="61"/>
      <c r="AC4622" s="61"/>
      <c r="AD4622" s="61"/>
      <c r="AE4622" s="61"/>
      <c r="AF4622" s="61"/>
      <c r="AG4622" s="61"/>
      <c r="AH4622" s="61"/>
      <c r="AI4622" s="61"/>
      <c r="AJ4622" s="61"/>
      <c r="AK4622" s="61"/>
      <c r="AL4622" s="61"/>
      <c r="AM4622" s="61"/>
      <c r="AN4622" s="61"/>
      <c r="AO4622" s="61"/>
      <c r="AP4622" s="62"/>
      <c r="AQ4622" s="61"/>
      <c r="AR4622" s="61"/>
      <c r="AS4622" s="61"/>
      <c r="AT4622" s="61"/>
      <c r="AU4622" s="61"/>
      <c r="AV4622" s="61"/>
      <c r="AW4622" s="60"/>
    </row>
    <row r="4623" s="59" customFormat="1" customHeight="1" spans="1:49">
      <c r="A4623" s="60"/>
      <c r="B4623" s="60"/>
      <c r="C4623" s="60"/>
      <c r="D4623" s="60"/>
      <c r="H4623" s="61"/>
      <c r="I4623" s="61"/>
      <c r="J4623" s="61"/>
      <c r="K4623" s="61"/>
      <c r="L4623" s="61"/>
      <c r="M4623" s="61"/>
      <c r="N4623" s="61"/>
      <c r="O4623" s="61"/>
      <c r="P4623" s="61"/>
      <c r="Q4623" s="61"/>
      <c r="R4623" s="61"/>
      <c r="S4623" s="61"/>
      <c r="T4623" s="61"/>
      <c r="U4623" s="61"/>
      <c r="V4623" s="61"/>
      <c r="W4623" s="61"/>
      <c r="X4623" s="61"/>
      <c r="Y4623" s="61"/>
      <c r="Z4623" s="61"/>
      <c r="AA4623" s="61"/>
      <c r="AB4623" s="61"/>
      <c r="AC4623" s="61"/>
      <c r="AD4623" s="61"/>
      <c r="AE4623" s="61"/>
      <c r="AF4623" s="61"/>
      <c r="AG4623" s="61"/>
      <c r="AH4623" s="61"/>
      <c r="AI4623" s="61"/>
      <c r="AJ4623" s="61"/>
      <c r="AK4623" s="61"/>
      <c r="AL4623" s="61"/>
      <c r="AM4623" s="61"/>
      <c r="AN4623" s="61"/>
      <c r="AO4623" s="61"/>
      <c r="AP4623" s="62"/>
      <c r="AQ4623" s="61"/>
      <c r="AR4623" s="61"/>
      <c r="AS4623" s="61"/>
      <c r="AT4623" s="61"/>
      <c r="AU4623" s="61"/>
      <c r="AV4623" s="61"/>
      <c r="AW4623" s="60"/>
    </row>
    <row r="4624" s="59" customFormat="1" customHeight="1" spans="1:49">
      <c r="A4624" s="60"/>
      <c r="B4624" s="60"/>
      <c r="C4624" s="60"/>
      <c r="D4624" s="60"/>
      <c r="H4624" s="61"/>
      <c r="I4624" s="61"/>
      <c r="J4624" s="61"/>
      <c r="K4624" s="61"/>
      <c r="L4624" s="61"/>
      <c r="M4624" s="61"/>
      <c r="N4624" s="61"/>
      <c r="O4624" s="61"/>
      <c r="P4624" s="61"/>
      <c r="Q4624" s="61"/>
      <c r="R4624" s="61"/>
      <c r="S4624" s="61"/>
      <c r="T4624" s="61"/>
      <c r="U4624" s="61"/>
      <c r="V4624" s="61"/>
      <c r="W4624" s="61"/>
      <c r="X4624" s="61"/>
      <c r="Y4624" s="61"/>
      <c r="Z4624" s="61"/>
      <c r="AA4624" s="61"/>
      <c r="AB4624" s="61"/>
      <c r="AC4624" s="61"/>
      <c r="AD4624" s="61"/>
      <c r="AE4624" s="61"/>
      <c r="AF4624" s="61"/>
      <c r="AG4624" s="61"/>
      <c r="AH4624" s="61"/>
      <c r="AI4624" s="61"/>
      <c r="AJ4624" s="61"/>
      <c r="AK4624" s="61"/>
      <c r="AL4624" s="61"/>
      <c r="AM4624" s="61"/>
      <c r="AN4624" s="61"/>
      <c r="AO4624" s="61"/>
      <c r="AP4624" s="62"/>
      <c r="AQ4624" s="61"/>
      <c r="AR4624" s="61"/>
      <c r="AS4624" s="61"/>
      <c r="AT4624" s="61"/>
      <c r="AU4624" s="61"/>
      <c r="AV4624" s="61"/>
      <c r="AW4624" s="60"/>
    </row>
    <row r="4625" s="59" customFormat="1" customHeight="1" spans="1:49">
      <c r="A4625" s="60"/>
      <c r="B4625" s="60"/>
      <c r="C4625" s="60"/>
      <c r="D4625" s="60"/>
      <c r="H4625" s="61"/>
      <c r="I4625" s="61"/>
      <c r="J4625" s="61"/>
      <c r="K4625" s="61"/>
      <c r="L4625" s="61"/>
      <c r="M4625" s="61"/>
      <c r="N4625" s="61"/>
      <c r="O4625" s="61"/>
      <c r="P4625" s="61"/>
      <c r="Q4625" s="61"/>
      <c r="R4625" s="61"/>
      <c r="S4625" s="61"/>
      <c r="T4625" s="61"/>
      <c r="U4625" s="61"/>
      <c r="V4625" s="61"/>
      <c r="W4625" s="61"/>
      <c r="X4625" s="61"/>
      <c r="Y4625" s="61"/>
      <c r="Z4625" s="61"/>
      <c r="AA4625" s="61"/>
      <c r="AB4625" s="61"/>
      <c r="AC4625" s="61"/>
      <c r="AD4625" s="61"/>
      <c r="AE4625" s="61"/>
      <c r="AF4625" s="61"/>
      <c r="AG4625" s="61"/>
      <c r="AH4625" s="61"/>
      <c r="AI4625" s="61"/>
      <c r="AJ4625" s="61"/>
      <c r="AK4625" s="61"/>
      <c r="AL4625" s="61"/>
      <c r="AM4625" s="61"/>
      <c r="AN4625" s="61"/>
      <c r="AO4625" s="61"/>
      <c r="AP4625" s="62"/>
      <c r="AQ4625" s="61"/>
      <c r="AR4625" s="61"/>
      <c r="AS4625" s="61"/>
      <c r="AT4625" s="61"/>
      <c r="AU4625" s="61"/>
      <c r="AV4625" s="61"/>
      <c r="AW4625" s="60"/>
    </row>
    <row r="4626" s="59" customFormat="1" customHeight="1" spans="1:49">
      <c r="A4626" s="60"/>
      <c r="B4626" s="60"/>
      <c r="C4626" s="60"/>
      <c r="D4626" s="60"/>
      <c r="H4626" s="61"/>
      <c r="I4626" s="61"/>
      <c r="J4626" s="61"/>
      <c r="K4626" s="61"/>
      <c r="L4626" s="61"/>
      <c r="M4626" s="61"/>
      <c r="N4626" s="61"/>
      <c r="O4626" s="61"/>
      <c r="P4626" s="61"/>
      <c r="Q4626" s="61"/>
      <c r="R4626" s="61"/>
      <c r="S4626" s="61"/>
      <c r="T4626" s="61"/>
      <c r="U4626" s="61"/>
      <c r="V4626" s="61"/>
      <c r="W4626" s="61"/>
      <c r="X4626" s="61"/>
      <c r="Y4626" s="61"/>
      <c r="Z4626" s="61"/>
      <c r="AA4626" s="61"/>
      <c r="AB4626" s="61"/>
      <c r="AC4626" s="61"/>
      <c r="AD4626" s="61"/>
      <c r="AE4626" s="61"/>
      <c r="AF4626" s="61"/>
      <c r="AG4626" s="61"/>
      <c r="AH4626" s="61"/>
      <c r="AI4626" s="61"/>
      <c r="AJ4626" s="61"/>
      <c r="AK4626" s="61"/>
      <c r="AL4626" s="61"/>
      <c r="AM4626" s="61"/>
      <c r="AN4626" s="61"/>
      <c r="AO4626" s="61"/>
      <c r="AP4626" s="62"/>
      <c r="AQ4626" s="61"/>
      <c r="AR4626" s="61"/>
      <c r="AS4626" s="61"/>
      <c r="AT4626" s="61"/>
      <c r="AU4626" s="61"/>
      <c r="AV4626" s="61"/>
      <c r="AW4626" s="60"/>
    </row>
    <row r="4627" s="59" customFormat="1" customHeight="1" spans="1:49">
      <c r="A4627" s="60"/>
      <c r="B4627" s="60"/>
      <c r="C4627" s="60"/>
      <c r="D4627" s="60"/>
      <c r="H4627" s="61"/>
      <c r="I4627" s="61"/>
      <c r="J4627" s="61"/>
      <c r="K4627" s="61"/>
      <c r="L4627" s="61"/>
      <c r="M4627" s="61"/>
      <c r="N4627" s="61"/>
      <c r="O4627" s="61"/>
      <c r="P4627" s="61"/>
      <c r="Q4627" s="61"/>
      <c r="R4627" s="61"/>
      <c r="S4627" s="61"/>
      <c r="T4627" s="61"/>
      <c r="U4627" s="61"/>
      <c r="V4627" s="61"/>
      <c r="W4627" s="61"/>
      <c r="X4627" s="61"/>
      <c r="Y4627" s="61"/>
      <c r="Z4627" s="61"/>
      <c r="AA4627" s="61"/>
      <c r="AB4627" s="61"/>
      <c r="AC4627" s="61"/>
      <c r="AD4627" s="61"/>
      <c r="AE4627" s="61"/>
      <c r="AF4627" s="61"/>
      <c r="AG4627" s="61"/>
      <c r="AH4627" s="61"/>
      <c r="AI4627" s="61"/>
      <c r="AJ4627" s="61"/>
      <c r="AK4627" s="61"/>
      <c r="AL4627" s="61"/>
      <c r="AM4627" s="61"/>
      <c r="AN4627" s="61"/>
      <c r="AO4627" s="61"/>
      <c r="AP4627" s="62"/>
      <c r="AQ4627" s="61"/>
      <c r="AR4627" s="61"/>
      <c r="AS4627" s="61"/>
      <c r="AT4627" s="61"/>
      <c r="AU4627" s="61"/>
      <c r="AV4627" s="61"/>
      <c r="AW4627" s="60"/>
    </row>
    <row r="4628" s="59" customFormat="1" customHeight="1" spans="1:49">
      <c r="A4628" s="60"/>
      <c r="B4628" s="60"/>
      <c r="C4628" s="60"/>
      <c r="D4628" s="60"/>
      <c r="H4628" s="61"/>
      <c r="I4628" s="61"/>
      <c r="J4628" s="61"/>
      <c r="K4628" s="61"/>
      <c r="L4628" s="61"/>
      <c r="M4628" s="61"/>
      <c r="N4628" s="61"/>
      <c r="O4628" s="61"/>
      <c r="P4628" s="61"/>
      <c r="Q4628" s="61"/>
      <c r="R4628" s="61"/>
      <c r="S4628" s="61"/>
      <c r="T4628" s="61"/>
      <c r="U4628" s="61"/>
      <c r="V4628" s="61"/>
      <c r="W4628" s="61"/>
      <c r="X4628" s="61"/>
      <c r="Y4628" s="61"/>
      <c r="Z4628" s="61"/>
      <c r="AA4628" s="61"/>
      <c r="AB4628" s="61"/>
      <c r="AC4628" s="61"/>
      <c r="AD4628" s="61"/>
      <c r="AE4628" s="61"/>
      <c r="AF4628" s="61"/>
      <c r="AG4628" s="61"/>
      <c r="AH4628" s="61"/>
      <c r="AI4628" s="61"/>
      <c r="AJ4628" s="61"/>
      <c r="AK4628" s="61"/>
      <c r="AL4628" s="61"/>
      <c r="AM4628" s="61"/>
      <c r="AN4628" s="61"/>
      <c r="AO4628" s="61"/>
      <c r="AP4628" s="62"/>
      <c r="AQ4628" s="61"/>
      <c r="AR4628" s="61"/>
      <c r="AS4628" s="61"/>
      <c r="AT4628" s="61"/>
      <c r="AU4628" s="61"/>
      <c r="AV4628" s="61"/>
      <c r="AW4628" s="60"/>
    </row>
    <row r="4629" s="59" customFormat="1" customHeight="1" spans="1:49">
      <c r="A4629" s="60"/>
      <c r="B4629" s="60"/>
      <c r="C4629" s="60"/>
      <c r="D4629" s="60"/>
      <c r="H4629" s="61"/>
      <c r="I4629" s="61"/>
      <c r="J4629" s="61"/>
      <c r="K4629" s="61"/>
      <c r="L4629" s="61"/>
      <c r="M4629" s="61"/>
      <c r="N4629" s="61"/>
      <c r="O4629" s="61"/>
      <c r="P4629" s="61"/>
      <c r="Q4629" s="61"/>
      <c r="R4629" s="61"/>
      <c r="S4629" s="61"/>
      <c r="T4629" s="61"/>
      <c r="U4629" s="61"/>
      <c r="V4629" s="61"/>
      <c r="W4629" s="61"/>
      <c r="X4629" s="61"/>
      <c r="Y4629" s="61"/>
      <c r="Z4629" s="61"/>
      <c r="AA4629" s="61"/>
      <c r="AB4629" s="61"/>
      <c r="AC4629" s="61"/>
      <c r="AD4629" s="61"/>
      <c r="AE4629" s="61"/>
      <c r="AF4629" s="61"/>
      <c r="AG4629" s="61"/>
      <c r="AH4629" s="61"/>
      <c r="AI4629" s="61"/>
      <c r="AJ4629" s="61"/>
      <c r="AK4629" s="61"/>
      <c r="AL4629" s="61"/>
      <c r="AM4629" s="61"/>
      <c r="AN4629" s="61"/>
      <c r="AO4629" s="61"/>
      <c r="AP4629" s="62"/>
      <c r="AQ4629" s="61"/>
      <c r="AR4629" s="61"/>
      <c r="AS4629" s="61"/>
      <c r="AT4629" s="61"/>
      <c r="AU4629" s="61"/>
      <c r="AV4629" s="61"/>
      <c r="AW4629" s="60"/>
    </row>
    <row r="4630" s="59" customFormat="1" customHeight="1" spans="1:49">
      <c r="A4630" s="60"/>
      <c r="B4630" s="60"/>
      <c r="C4630" s="60"/>
      <c r="D4630" s="60"/>
      <c r="H4630" s="61"/>
      <c r="I4630" s="61"/>
      <c r="J4630" s="61"/>
      <c r="K4630" s="61"/>
      <c r="L4630" s="61"/>
      <c r="M4630" s="61"/>
      <c r="N4630" s="61"/>
      <c r="O4630" s="61"/>
      <c r="P4630" s="61"/>
      <c r="Q4630" s="61"/>
      <c r="R4630" s="61"/>
      <c r="S4630" s="61"/>
      <c r="T4630" s="61"/>
      <c r="U4630" s="61"/>
      <c r="V4630" s="61"/>
      <c r="W4630" s="61"/>
      <c r="X4630" s="61"/>
      <c r="Y4630" s="61"/>
      <c r="Z4630" s="61"/>
      <c r="AA4630" s="61"/>
      <c r="AB4630" s="61"/>
      <c r="AC4630" s="61"/>
      <c r="AD4630" s="61"/>
      <c r="AE4630" s="61"/>
      <c r="AF4630" s="61"/>
      <c r="AG4630" s="61"/>
      <c r="AH4630" s="61"/>
      <c r="AI4630" s="61"/>
      <c r="AJ4630" s="61"/>
      <c r="AK4630" s="61"/>
      <c r="AL4630" s="61"/>
      <c r="AM4630" s="61"/>
      <c r="AN4630" s="61"/>
      <c r="AO4630" s="61"/>
      <c r="AP4630" s="62"/>
      <c r="AQ4630" s="61"/>
      <c r="AR4630" s="61"/>
      <c r="AS4630" s="61"/>
      <c r="AT4630" s="61"/>
      <c r="AU4630" s="61"/>
      <c r="AV4630" s="61"/>
      <c r="AW4630" s="60"/>
    </row>
    <row r="4631" s="59" customFormat="1" customHeight="1" spans="1:49">
      <c r="A4631" s="60"/>
      <c r="B4631" s="60"/>
      <c r="C4631" s="60"/>
      <c r="D4631" s="60"/>
      <c r="H4631" s="61"/>
      <c r="I4631" s="61"/>
      <c r="J4631" s="61"/>
      <c r="K4631" s="61"/>
      <c r="L4631" s="61"/>
      <c r="M4631" s="61"/>
      <c r="N4631" s="61"/>
      <c r="O4631" s="61"/>
      <c r="P4631" s="61"/>
      <c r="Q4631" s="61"/>
      <c r="R4631" s="61"/>
      <c r="S4631" s="61"/>
      <c r="T4631" s="61"/>
      <c r="U4631" s="61"/>
      <c r="V4631" s="61"/>
      <c r="W4631" s="61"/>
      <c r="X4631" s="61"/>
      <c r="Y4631" s="61"/>
      <c r="Z4631" s="61"/>
      <c r="AA4631" s="61"/>
      <c r="AB4631" s="61"/>
      <c r="AC4631" s="61"/>
      <c r="AD4631" s="61"/>
      <c r="AE4631" s="61"/>
      <c r="AF4631" s="61"/>
      <c r="AG4631" s="61"/>
      <c r="AH4631" s="61"/>
      <c r="AI4631" s="61"/>
      <c r="AJ4631" s="61"/>
      <c r="AK4631" s="61"/>
      <c r="AL4631" s="61"/>
      <c r="AM4631" s="61"/>
      <c r="AN4631" s="61"/>
      <c r="AO4631" s="61"/>
      <c r="AP4631" s="62"/>
      <c r="AQ4631" s="61"/>
      <c r="AR4631" s="61"/>
      <c r="AS4631" s="61"/>
      <c r="AT4631" s="61"/>
      <c r="AU4631" s="61"/>
      <c r="AV4631" s="61"/>
      <c r="AW4631" s="60"/>
    </row>
    <row r="4632" s="59" customFormat="1" customHeight="1" spans="1:49">
      <c r="A4632" s="60"/>
      <c r="B4632" s="60"/>
      <c r="C4632" s="60"/>
      <c r="D4632" s="60"/>
      <c r="H4632" s="61"/>
      <c r="I4632" s="61"/>
      <c r="J4632" s="61"/>
      <c r="K4632" s="61"/>
      <c r="L4632" s="61"/>
      <c r="M4632" s="61"/>
      <c r="N4632" s="61"/>
      <c r="O4632" s="61"/>
      <c r="P4632" s="61"/>
      <c r="Q4632" s="61"/>
      <c r="R4632" s="61"/>
      <c r="S4632" s="61"/>
      <c r="T4632" s="61"/>
      <c r="U4632" s="61"/>
      <c r="V4632" s="61"/>
      <c r="W4632" s="61"/>
      <c r="X4632" s="61"/>
      <c r="Y4632" s="61"/>
      <c r="Z4632" s="61"/>
      <c r="AA4632" s="61"/>
      <c r="AB4632" s="61"/>
      <c r="AC4632" s="61"/>
      <c r="AD4632" s="61"/>
      <c r="AE4632" s="61"/>
      <c r="AF4632" s="61"/>
      <c r="AG4632" s="61"/>
      <c r="AH4632" s="61"/>
      <c r="AI4632" s="61"/>
      <c r="AJ4632" s="61"/>
      <c r="AK4632" s="61"/>
      <c r="AL4632" s="61"/>
      <c r="AM4632" s="61"/>
      <c r="AN4632" s="61"/>
      <c r="AO4632" s="61"/>
      <c r="AP4632" s="62"/>
      <c r="AQ4632" s="61"/>
      <c r="AR4632" s="61"/>
      <c r="AS4632" s="61"/>
      <c r="AT4632" s="61"/>
      <c r="AU4632" s="61"/>
      <c r="AV4632" s="61"/>
      <c r="AW4632" s="60"/>
    </row>
    <row r="4633" s="59" customFormat="1" customHeight="1" spans="1:49">
      <c r="A4633" s="60"/>
      <c r="B4633" s="60"/>
      <c r="C4633" s="60"/>
      <c r="D4633" s="60"/>
      <c r="H4633" s="61"/>
      <c r="I4633" s="61"/>
      <c r="J4633" s="61"/>
      <c r="K4633" s="61"/>
      <c r="L4633" s="61"/>
      <c r="M4633" s="61"/>
      <c r="N4633" s="61"/>
      <c r="O4633" s="61"/>
      <c r="P4633" s="61"/>
      <c r="Q4633" s="61"/>
      <c r="R4633" s="61"/>
      <c r="S4633" s="61"/>
      <c r="T4633" s="61"/>
      <c r="U4633" s="61"/>
      <c r="V4633" s="61"/>
      <c r="W4633" s="61"/>
      <c r="X4633" s="61"/>
      <c r="Y4633" s="61"/>
      <c r="Z4633" s="61"/>
      <c r="AA4633" s="61"/>
      <c r="AB4633" s="61"/>
      <c r="AC4633" s="61"/>
      <c r="AD4633" s="61"/>
      <c r="AE4633" s="61"/>
      <c r="AF4633" s="61"/>
      <c r="AG4633" s="61"/>
      <c r="AH4633" s="61"/>
      <c r="AI4633" s="61"/>
      <c r="AJ4633" s="61"/>
      <c r="AK4633" s="61"/>
      <c r="AL4633" s="61"/>
      <c r="AM4633" s="61"/>
      <c r="AN4633" s="61"/>
      <c r="AO4633" s="61"/>
      <c r="AP4633" s="62"/>
      <c r="AQ4633" s="61"/>
      <c r="AR4633" s="61"/>
      <c r="AS4633" s="61"/>
      <c r="AT4633" s="61"/>
      <c r="AU4633" s="61"/>
      <c r="AV4633" s="61"/>
      <c r="AW4633" s="60"/>
    </row>
    <row r="4634" s="59" customFormat="1" customHeight="1" spans="1:49">
      <c r="A4634" s="60"/>
      <c r="B4634" s="60"/>
      <c r="C4634" s="60"/>
      <c r="D4634" s="60"/>
      <c r="H4634" s="61"/>
      <c r="I4634" s="61"/>
      <c r="J4634" s="61"/>
      <c r="K4634" s="61"/>
      <c r="L4634" s="61"/>
      <c r="M4634" s="61"/>
      <c r="N4634" s="61"/>
      <c r="O4634" s="61"/>
      <c r="P4634" s="61"/>
      <c r="Q4634" s="61"/>
      <c r="R4634" s="61"/>
      <c r="S4634" s="61"/>
      <c r="T4634" s="61"/>
      <c r="U4634" s="61"/>
      <c r="V4634" s="61"/>
      <c r="W4634" s="61"/>
      <c r="X4634" s="61"/>
      <c r="Y4634" s="61"/>
      <c r="Z4634" s="61"/>
      <c r="AA4634" s="61"/>
      <c r="AB4634" s="61"/>
      <c r="AC4634" s="61"/>
      <c r="AD4634" s="61"/>
      <c r="AE4634" s="61"/>
      <c r="AF4634" s="61"/>
      <c r="AG4634" s="61"/>
      <c r="AH4634" s="61"/>
      <c r="AI4634" s="61"/>
      <c r="AJ4634" s="61"/>
      <c r="AK4634" s="61"/>
      <c r="AL4634" s="61"/>
      <c r="AM4634" s="61"/>
      <c r="AN4634" s="61"/>
      <c r="AO4634" s="61"/>
      <c r="AP4634" s="62"/>
      <c r="AQ4634" s="61"/>
      <c r="AR4634" s="61"/>
      <c r="AS4634" s="61"/>
      <c r="AT4634" s="61"/>
      <c r="AU4634" s="61"/>
      <c r="AV4634" s="61"/>
      <c r="AW4634" s="60"/>
    </row>
    <row r="4635" s="59" customFormat="1" customHeight="1" spans="1:49">
      <c r="A4635" s="60"/>
      <c r="B4635" s="60"/>
      <c r="C4635" s="60"/>
      <c r="D4635" s="60"/>
      <c r="H4635" s="61"/>
      <c r="I4635" s="61"/>
      <c r="J4635" s="61"/>
      <c r="K4635" s="61"/>
      <c r="L4635" s="61"/>
      <c r="M4635" s="61"/>
      <c r="N4635" s="61"/>
      <c r="O4635" s="61"/>
      <c r="P4635" s="61"/>
      <c r="Q4635" s="61"/>
      <c r="R4635" s="61"/>
      <c r="S4635" s="61"/>
      <c r="T4635" s="61"/>
      <c r="U4635" s="61"/>
      <c r="V4635" s="61"/>
      <c r="W4635" s="61"/>
      <c r="X4635" s="61"/>
      <c r="Y4635" s="61"/>
      <c r="Z4635" s="61"/>
      <c r="AA4635" s="61"/>
      <c r="AB4635" s="61"/>
      <c r="AC4635" s="61"/>
      <c r="AD4635" s="61"/>
      <c r="AE4635" s="61"/>
      <c r="AF4635" s="61"/>
      <c r="AG4635" s="61"/>
      <c r="AH4635" s="61"/>
      <c r="AI4635" s="61"/>
      <c r="AJ4635" s="61"/>
      <c r="AK4635" s="61"/>
      <c r="AL4635" s="61"/>
      <c r="AM4635" s="61"/>
      <c r="AN4635" s="61"/>
      <c r="AO4635" s="61"/>
      <c r="AP4635" s="62"/>
      <c r="AQ4635" s="61"/>
      <c r="AR4635" s="61"/>
      <c r="AS4635" s="61"/>
      <c r="AT4635" s="61"/>
      <c r="AU4635" s="61"/>
      <c r="AV4635" s="61"/>
      <c r="AW4635" s="60"/>
    </row>
    <row r="4636" s="59" customFormat="1" customHeight="1" spans="1:49">
      <c r="A4636" s="60"/>
      <c r="B4636" s="60"/>
      <c r="C4636" s="60"/>
      <c r="D4636" s="60"/>
      <c r="H4636" s="61"/>
      <c r="I4636" s="61"/>
      <c r="J4636" s="61"/>
      <c r="K4636" s="61"/>
      <c r="L4636" s="61"/>
      <c r="M4636" s="61"/>
      <c r="N4636" s="61"/>
      <c r="O4636" s="61"/>
      <c r="P4636" s="61"/>
      <c r="Q4636" s="61"/>
      <c r="R4636" s="61"/>
      <c r="S4636" s="61"/>
      <c r="T4636" s="61"/>
      <c r="U4636" s="61"/>
      <c r="V4636" s="61"/>
      <c r="W4636" s="61"/>
      <c r="X4636" s="61"/>
      <c r="Y4636" s="61"/>
      <c r="Z4636" s="61"/>
      <c r="AA4636" s="61"/>
      <c r="AB4636" s="61"/>
      <c r="AC4636" s="61"/>
      <c r="AD4636" s="61"/>
      <c r="AE4636" s="61"/>
      <c r="AF4636" s="61"/>
      <c r="AG4636" s="61"/>
      <c r="AH4636" s="61"/>
      <c r="AI4636" s="61"/>
      <c r="AJ4636" s="61"/>
      <c r="AK4636" s="61"/>
      <c r="AL4636" s="61"/>
      <c r="AM4636" s="61"/>
      <c r="AN4636" s="61"/>
      <c r="AO4636" s="61"/>
      <c r="AP4636" s="62"/>
      <c r="AQ4636" s="61"/>
      <c r="AR4636" s="61"/>
      <c r="AS4636" s="61"/>
      <c r="AT4636" s="61"/>
      <c r="AU4636" s="61"/>
      <c r="AV4636" s="61"/>
      <c r="AW4636" s="60"/>
    </row>
    <row r="4637" s="59" customFormat="1" customHeight="1" spans="1:49">
      <c r="A4637" s="60"/>
      <c r="B4637" s="60"/>
      <c r="C4637" s="60"/>
      <c r="D4637" s="60"/>
      <c r="H4637" s="61"/>
      <c r="I4637" s="61"/>
      <c r="J4637" s="61"/>
      <c r="K4637" s="61"/>
      <c r="L4637" s="61"/>
      <c r="M4637" s="61"/>
      <c r="N4637" s="61"/>
      <c r="O4637" s="61"/>
      <c r="P4637" s="61"/>
      <c r="Q4637" s="61"/>
      <c r="R4637" s="61"/>
      <c r="S4637" s="61"/>
      <c r="T4637" s="61"/>
      <c r="U4637" s="61"/>
      <c r="V4637" s="61"/>
      <c r="W4637" s="61"/>
      <c r="X4637" s="61"/>
      <c r="Y4637" s="61"/>
      <c r="Z4637" s="61"/>
      <c r="AA4637" s="61"/>
      <c r="AB4637" s="61"/>
      <c r="AC4637" s="61"/>
      <c r="AD4637" s="61"/>
      <c r="AE4637" s="61"/>
      <c r="AF4637" s="61"/>
      <c r="AG4637" s="61"/>
      <c r="AH4637" s="61"/>
      <c r="AI4637" s="61"/>
      <c r="AJ4637" s="61"/>
      <c r="AK4637" s="61"/>
      <c r="AL4637" s="61"/>
      <c r="AM4637" s="61"/>
      <c r="AN4637" s="61"/>
      <c r="AO4637" s="61"/>
      <c r="AP4637" s="62"/>
      <c r="AQ4637" s="61"/>
      <c r="AR4637" s="61"/>
      <c r="AS4637" s="61"/>
      <c r="AT4637" s="61"/>
      <c r="AU4637" s="61"/>
      <c r="AV4637" s="61"/>
      <c r="AW4637" s="60"/>
    </row>
    <row r="4638" s="59" customFormat="1" customHeight="1" spans="1:49">
      <c r="A4638" s="60"/>
      <c r="B4638" s="60"/>
      <c r="C4638" s="60"/>
      <c r="D4638" s="60"/>
      <c r="H4638" s="61"/>
      <c r="I4638" s="61"/>
      <c r="J4638" s="61"/>
      <c r="K4638" s="61"/>
      <c r="L4638" s="61"/>
      <c r="M4638" s="61"/>
      <c r="N4638" s="61"/>
      <c r="O4638" s="61"/>
      <c r="P4638" s="61"/>
      <c r="Q4638" s="61"/>
      <c r="R4638" s="61"/>
      <c r="S4638" s="61"/>
      <c r="T4638" s="61"/>
      <c r="U4638" s="61"/>
      <c r="V4638" s="61"/>
      <c r="W4638" s="61"/>
      <c r="X4638" s="61"/>
      <c r="Y4638" s="61"/>
      <c r="Z4638" s="61"/>
      <c r="AA4638" s="61"/>
      <c r="AB4638" s="61"/>
      <c r="AC4638" s="61"/>
      <c r="AD4638" s="61"/>
      <c r="AE4638" s="61"/>
      <c r="AF4638" s="61"/>
      <c r="AG4638" s="61"/>
      <c r="AH4638" s="61"/>
      <c r="AI4638" s="61"/>
      <c r="AJ4638" s="61"/>
      <c r="AK4638" s="61"/>
      <c r="AL4638" s="61"/>
      <c r="AM4638" s="61"/>
      <c r="AN4638" s="61"/>
      <c r="AO4638" s="61"/>
      <c r="AP4638" s="62"/>
      <c r="AQ4638" s="61"/>
      <c r="AR4638" s="61"/>
      <c r="AS4638" s="61"/>
      <c r="AT4638" s="61"/>
      <c r="AU4638" s="61"/>
      <c r="AV4638" s="61"/>
      <c r="AW4638" s="60"/>
    </row>
    <row r="4639" s="59" customFormat="1" customHeight="1" spans="1:49">
      <c r="A4639" s="60"/>
      <c r="B4639" s="60"/>
      <c r="C4639" s="60"/>
      <c r="D4639" s="60"/>
      <c r="H4639" s="61"/>
      <c r="I4639" s="61"/>
      <c r="J4639" s="61"/>
      <c r="K4639" s="61"/>
      <c r="L4639" s="61"/>
      <c r="M4639" s="61"/>
      <c r="N4639" s="61"/>
      <c r="O4639" s="61"/>
      <c r="P4639" s="61"/>
      <c r="Q4639" s="61"/>
      <c r="R4639" s="61"/>
      <c r="S4639" s="61"/>
      <c r="T4639" s="61"/>
      <c r="U4639" s="61"/>
      <c r="V4639" s="61"/>
      <c r="W4639" s="61"/>
      <c r="X4639" s="61"/>
      <c r="Y4639" s="61"/>
      <c r="Z4639" s="61"/>
      <c r="AA4639" s="61"/>
      <c r="AB4639" s="61"/>
      <c r="AC4639" s="61"/>
      <c r="AD4639" s="61"/>
      <c r="AE4639" s="61"/>
      <c r="AF4639" s="61"/>
      <c r="AG4639" s="61"/>
      <c r="AH4639" s="61"/>
      <c r="AI4639" s="61"/>
      <c r="AJ4639" s="61"/>
      <c r="AK4639" s="61"/>
      <c r="AL4639" s="61"/>
      <c r="AM4639" s="61"/>
      <c r="AN4639" s="61"/>
      <c r="AO4639" s="61"/>
      <c r="AP4639" s="62"/>
      <c r="AQ4639" s="61"/>
      <c r="AR4639" s="61"/>
      <c r="AS4639" s="61"/>
      <c r="AT4639" s="61"/>
      <c r="AU4639" s="61"/>
      <c r="AV4639" s="61"/>
      <c r="AW4639" s="60"/>
    </row>
    <row r="4640" s="59" customFormat="1" customHeight="1" spans="1:49">
      <c r="A4640" s="60"/>
      <c r="B4640" s="60"/>
      <c r="C4640" s="60"/>
      <c r="D4640" s="60"/>
      <c r="H4640" s="61"/>
      <c r="I4640" s="61"/>
      <c r="J4640" s="61"/>
      <c r="K4640" s="61"/>
      <c r="L4640" s="61"/>
      <c r="M4640" s="61"/>
      <c r="N4640" s="61"/>
      <c r="O4640" s="61"/>
      <c r="P4640" s="61"/>
      <c r="Q4640" s="61"/>
      <c r="R4640" s="61"/>
      <c r="S4640" s="61"/>
      <c r="T4640" s="61"/>
      <c r="U4640" s="61"/>
      <c r="V4640" s="61"/>
      <c r="W4640" s="61"/>
      <c r="X4640" s="61"/>
      <c r="Y4640" s="61"/>
      <c r="Z4640" s="61"/>
      <c r="AA4640" s="61"/>
      <c r="AB4640" s="61"/>
      <c r="AC4640" s="61"/>
      <c r="AD4640" s="61"/>
      <c r="AE4640" s="61"/>
      <c r="AF4640" s="61"/>
      <c r="AG4640" s="61"/>
      <c r="AH4640" s="61"/>
      <c r="AI4640" s="61"/>
      <c r="AJ4640" s="61"/>
      <c r="AK4640" s="61"/>
      <c r="AL4640" s="61"/>
      <c r="AM4640" s="61"/>
      <c r="AN4640" s="61"/>
      <c r="AO4640" s="61"/>
      <c r="AP4640" s="62"/>
      <c r="AQ4640" s="61"/>
      <c r="AR4640" s="61"/>
      <c r="AS4640" s="61"/>
      <c r="AT4640" s="61"/>
      <c r="AU4640" s="61"/>
      <c r="AV4640" s="61"/>
      <c r="AW4640" s="60"/>
    </row>
    <row r="4641" s="59" customFormat="1" customHeight="1" spans="1:49">
      <c r="A4641" s="60"/>
      <c r="B4641" s="60"/>
      <c r="C4641" s="60"/>
      <c r="D4641" s="60"/>
      <c r="H4641" s="61"/>
      <c r="I4641" s="61"/>
      <c r="J4641" s="61"/>
      <c r="K4641" s="61"/>
      <c r="L4641" s="61"/>
      <c r="M4641" s="61"/>
      <c r="N4641" s="61"/>
      <c r="O4641" s="61"/>
      <c r="P4641" s="61"/>
      <c r="Q4641" s="61"/>
      <c r="R4641" s="61"/>
      <c r="S4641" s="61"/>
      <c r="T4641" s="61"/>
      <c r="U4641" s="61"/>
      <c r="V4641" s="61"/>
      <c r="W4641" s="61"/>
      <c r="X4641" s="61"/>
      <c r="Y4641" s="61"/>
      <c r="Z4641" s="61"/>
      <c r="AA4641" s="61"/>
      <c r="AB4641" s="61"/>
      <c r="AC4641" s="61"/>
      <c r="AD4641" s="61"/>
      <c r="AE4641" s="61"/>
      <c r="AF4641" s="61"/>
      <c r="AG4641" s="61"/>
      <c r="AH4641" s="61"/>
      <c r="AI4641" s="61"/>
      <c r="AJ4641" s="61"/>
      <c r="AK4641" s="61"/>
      <c r="AL4641" s="61"/>
      <c r="AM4641" s="61"/>
      <c r="AN4641" s="61"/>
      <c r="AO4641" s="61"/>
      <c r="AP4641" s="62"/>
      <c r="AQ4641" s="61"/>
      <c r="AR4641" s="61"/>
      <c r="AS4641" s="61"/>
      <c r="AT4641" s="61"/>
      <c r="AU4641" s="61"/>
      <c r="AV4641" s="61"/>
      <c r="AW4641" s="60"/>
    </row>
    <row r="4642" s="59" customFormat="1" customHeight="1" spans="1:49">
      <c r="A4642" s="60"/>
      <c r="B4642" s="60"/>
      <c r="C4642" s="60"/>
      <c r="D4642" s="60"/>
      <c r="H4642" s="61"/>
      <c r="I4642" s="61"/>
      <c r="J4642" s="61"/>
      <c r="K4642" s="61"/>
      <c r="L4642" s="61"/>
      <c r="M4642" s="61"/>
      <c r="N4642" s="61"/>
      <c r="O4642" s="61"/>
      <c r="P4642" s="61"/>
      <c r="Q4642" s="61"/>
      <c r="R4642" s="61"/>
      <c r="S4642" s="61"/>
      <c r="T4642" s="61"/>
      <c r="U4642" s="61"/>
      <c r="V4642" s="61"/>
      <c r="W4642" s="61"/>
      <c r="X4642" s="61"/>
      <c r="Y4642" s="61"/>
      <c r="Z4642" s="61"/>
      <c r="AA4642" s="61"/>
      <c r="AB4642" s="61"/>
      <c r="AC4642" s="61"/>
      <c r="AD4642" s="61"/>
      <c r="AE4642" s="61"/>
      <c r="AF4642" s="61"/>
      <c r="AG4642" s="61"/>
      <c r="AH4642" s="61"/>
      <c r="AI4642" s="61"/>
      <c r="AJ4642" s="61"/>
      <c r="AK4642" s="61"/>
      <c r="AL4642" s="61"/>
      <c r="AM4642" s="61"/>
      <c r="AN4642" s="61"/>
      <c r="AO4642" s="61"/>
      <c r="AP4642" s="62"/>
      <c r="AQ4642" s="61"/>
      <c r="AR4642" s="61"/>
      <c r="AS4642" s="61"/>
      <c r="AT4642" s="61"/>
      <c r="AU4642" s="61"/>
      <c r="AV4642" s="61"/>
      <c r="AW4642" s="60"/>
    </row>
    <row r="4643" s="59" customFormat="1" customHeight="1" spans="1:49">
      <c r="A4643" s="60"/>
      <c r="B4643" s="60"/>
      <c r="C4643" s="60"/>
      <c r="D4643" s="60"/>
      <c r="H4643" s="61"/>
      <c r="I4643" s="61"/>
      <c r="J4643" s="61"/>
      <c r="K4643" s="61"/>
      <c r="L4643" s="61"/>
      <c r="M4643" s="61"/>
      <c r="N4643" s="61"/>
      <c r="O4643" s="61"/>
      <c r="P4643" s="61"/>
      <c r="Q4643" s="61"/>
      <c r="R4643" s="61"/>
      <c r="S4643" s="61"/>
      <c r="T4643" s="61"/>
      <c r="U4643" s="61"/>
      <c r="V4643" s="61"/>
      <c r="W4643" s="61"/>
      <c r="X4643" s="61"/>
      <c r="Y4643" s="61"/>
      <c r="Z4643" s="61"/>
      <c r="AA4643" s="61"/>
      <c r="AB4643" s="61"/>
      <c r="AC4643" s="61"/>
      <c r="AD4643" s="61"/>
      <c r="AE4643" s="61"/>
      <c r="AF4643" s="61"/>
      <c r="AG4643" s="61"/>
      <c r="AH4643" s="61"/>
      <c r="AI4643" s="61"/>
      <c r="AJ4643" s="61"/>
      <c r="AK4643" s="61"/>
      <c r="AL4643" s="61"/>
      <c r="AM4643" s="61"/>
      <c r="AN4643" s="61"/>
      <c r="AO4643" s="61"/>
      <c r="AP4643" s="62"/>
      <c r="AQ4643" s="61"/>
      <c r="AR4643" s="61"/>
      <c r="AS4643" s="61"/>
      <c r="AT4643" s="61"/>
      <c r="AU4643" s="61"/>
      <c r="AV4643" s="61"/>
      <c r="AW4643" s="60"/>
    </row>
    <row r="4644" s="59" customFormat="1" customHeight="1" spans="1:49">
      <c r="A4644" s="60"/>
      <c r="B4644" s="60"/>
      <c r="C4644" s="60"/>
      <c r="D4644" s="60"/>
      <c r="H4644" s="61"/>
      <c r="I4644" s="61"/>
      <c r="J4644" s="61"/>
      <c r="K4644" s="61"/>
      <c r="L4644" s="61"/>
      <c r="M4644" s="61"/>
      <c r="N4644" s="61"/>
      <c r="O4644" s="61"/>
      <c r="P4644" s="61"/>
      <c r="Q4644" s="61"/>
      <c r="R4644" s="61"/>
      <c r="S4644" s="61"/>
      <c r="T4644" s="61"/>
      <c r="U4644" s="61"/>
      <c r="V4644" s="61"/>
      <c r="W4644" s="61"/>
      <c r="X4644" s="61"/>
      <c r="Y4644" s="61"/>
      <c r="Z4644" s="61"/>
      <c r="AA4644" s="61"/>
      <c r="AB4644" s="61"/>
      <c r="AC4644" s="61"/>
      <c r="AD4644" s="61"/>
      <c r="AE4644" s="61"/>
      <c r="AF4644" s="61"/>
      <c r="AG4644" s="61"/>
      <c r="AH4644" s="61"/>
      <c r="AI4644" s="61"/>
      <c r="AJ4644" s="61"/>
      <c r="AK4644" s="61"/>
      <c r="AL4644" s="61"/>
      <c r="AM4644" s="61"/>
      <c r="AN4644" s="61"/>
      <c r="AO4644" s="61"/>
      <c r="AP4644" s="62"/>
      <c r="AQ4644" s="61"/>
      <c r="AR4644" s="61"/>
      <c r="AS4644" s="61"/>
      <c r="AT4644" s="61"/>
      <c r="AU4644" s="61"/>
      <c r="AV4644" s="61"/>
      <c r="AW4644" s="60"/>
    </row>
    <row r="4645" s="59" customFormat="1" customHeight="1" spans="1:49">
      <c r="A4645" s="60"/>
      <c r="B4645" s="60"/>
      <c r="C4645" s="60"/>
      <c r="D4645" s="60"/>
      <c r="H4645" s="61"/>
      <c r="I4645" s="61"/>
      <c r="J4645" s="61"/>
      <c r="K4645" s="61"/>
      <c r="L4645" s="61"/>
      <c r="M4645" s="61"/>
      <c r="N4645" s="61"/>
      <c r="O4645" s="61"/>
      <c r="P4645" s="61"/>
      <c r="Q4645" s="61"/>
      <c r="R4645" s="61"/>
      <c r="S4645" s="61"/>
      <c r="T4645" s="61"/>
      <c r="U4645" s="61"/>
      <c r="V4645" s="61"/>
      <c r="W4645" s="61"/>
      <c r="X4645" s="61"/>
      <c r="Y4645" s="61"/>
      <c r="Z4645" s="61"/>
      <c r="AA4645" s="61"/>
      <c r="AB4645" s="61"/>
      <c r="AC4645" s="61"/>
      <c r="AD4645" s="61"/>
      <c r="AE4645" s="61"/>
      <c r="AF4645" s="61"/>
      <c r="AG4645" s="61"/>
      <c r="AH4645" s="61"/>
      <c r="AI4645" s="61"/>
      <c r="AJ4645" s="61"/>
      <c r="AK4645" s="61"/>
      <c r="AL4645" s="61"/>
      <c r="AM4645" s="61"/>
      <c r="AN4645" s="61"/>
      <c r="AO4645" s="61"/>
      <c r="AP4645" s="62"/>
      <c r="AQ4645" s="61"/>
      <c r="AR4645" s="61"/>
      <c r="AS4645" s="61"/>
      <c r="AT4645" s="61"/>
      <c r="AU4645" s="61"/>
      <c r="AV4645" s="61"/>
      <c r="AW4645" s="60"/>
    </row>
    <row r="4646" s="59" customFormat="1" customHeight="1" spans="1:49">
      <c r="A4646" s="60"/>
      <c r="B4646" s="60"/>
      <c r="C4646" s="60"/>
      <c r="D4646" s="60"/>
      <c r="H4646" s="61"/>
      <c r="I4646" s="61"/>
      <c r="J4646" s="61"/>
      <c r="K4646" s="61"/>
      <c r="L4646" s="61"/>
      <c r="M4646" s="61"/>
      <c r="N4646" s="61"/>
      <c r="O4646" s="61"/>
      <c r="P4646" s="61"/>
      <c r="Q4646" s="61"/>
      <c r="R4646" s="61"/>
      <c r="S4646" s="61"/>
      <c r="T4646" s="61"/>
      <c r="U4646" s="61"/>
      <c r="V4646" s="61"/>
      <c r="W4646" s="61"/>
      <c r="X4646" s="61"/>
      <c r="Y4646" s="61"/>
      <c r="Z4646" s="61"/>
      <c r="AA4646" s="61"/>
      <c r="AB4646" s="61"/>
      <c r="AC4646" s="61"/>
      <c r="AD4646" s="61"/>
      <c r="AE4646" s="61"/>
      <c r="AF4646" s="61"/>
      <c r="AG4646" s="61"/>
      <c r="AH4646" s="61"/>
      <c r="AI4646" s="61"/>
      <c r="AJ4646" s="61"/>
      <c r="AK4646" s="61"/>
      <c r="AL4646" s="61"/>
      <c r="AM4646" s="61"/>
      <c r="AN4646" s="61"/>
      <c r="AO4646" s="61"/>
      <c r="AP4646" s="62"/>
      <c r="AQ4646" s="61"/>
      <c r="AR4646" s="61"/>
      <c r="AS4646" s="61"/>
      <c r="AT4646" s="61"/>
      <c r="AU4646" s="61"/>
      <c r="AV4646" s="61"/>
      <c r="AW4646" s="60"/>
    </row>
    <row r="4647" s="59" customFormat="1" customHeight="1" spans="1:49">
      <c r="A4647" s="60"/>
      <c r="B4647" s="60"/>
      <c r="C4647" s="60"/>
      <c r="D4647" s="60"/>
      <c r="H4647" s="61"/>
      <c r="I4647" s="61"/>
      <c r="J4647" s="61"/>
      <c r="K4647" s="61"/>
      <c r="L4647" s="61"/>
      <c r="M4647" s="61"/>
      <c r="N4647" s="61"/>
      <c r="O4647" s="61"/>
      <c r="P4647" s="61"/>
      <c r="Q4647" s="61"/>
      <c r="R4647" s="61"/>
      <c r="S4647" s="61"/>
      <c r="T4647" s="61"/>
      <c r="U4647" s="61"/>
      <c r="V4647" s="61"/>
      <c r="W4647" s="61"/>
      <c r="X4647" s="61"/>
      <c r="Y4647" s="61"/>
      <c r="Z4647" s="61"/>
      <c r="AA4647" s="61"/>
      <c r="AB4647" s="61"/>
      <c r="AC4647" s="61"/>
      <c r="AD4647" s="61"/>
      <c r="AE4647" s="61"/>
      <c r="AF4647" s="61"/>
      <c r="AG4647" s="61"/>
      <c r="AH4647" s="61"/>
      <c r="AI4647" s="61"/>
      <c r="AJ4647" s="61"/>
      <c r="AK4647" s="61"/>
      <c r="AL4647" s="61"/>
      <c r="AM4647" s="61"/>
      <c r="AN4647" s="61"/>
      <c r="AO4647" s="61"/>
      <c r="AP4647" s="62"/>
      <c r="AQ4647" s="61"/>
      <c r="AR4647" s="61"/>
      <c r="AS4647" s="61"/>
      <c r="AT4647" s="61"/>
      <c r="AU4647" s="61"/>
      <c r="AV4647" s="61"/>
      <c r="AW4647" s="60"/>
    </row>
    <row r="4648" s="59" customFormat="1" customHeight="1" spans="1:49">
      <c r="A4648" s="60"/>
      <c r="B4648" s="60"/>
      <c r="C4648" s="60"/>
      <c r="D4648" s="60"/>
      <c r="H4648" s="61"/>
      <c r="I4648" s="61"/>
      <c r="J4648" s="61"/>
      <c r="K4648" s="61"/>
      <c r="L4648" s="61"/>
      <c r="M4648" s="61"/>
      <c r="N4648" s="61"/>
      <c r="O4648" s="61"/>
      <c r="P4648" s="61"/>
      <c r="Q4648" s="61"/>
      <c r="R4648" s="61"/>
      <c r="S4648" s="61"/>
      <c r="T4648" s="61"/>
      <c r="U4648" s="61"/>
      <c r="V4648" s="61"/>
      <c r="W4648" s="61"/>
      <c r="X4648" s="61"/>
      <c r="Y4648" s="61"/>
      <c r="Z4648" s="61"/>
      <c r="AA4648" s="61"/>
      <c r="AB4648" s="61"/>
      <c r="AC4648" s="61"/>
      <c r="AD4648" s="61"/>
      <c r="AE4648" s="61"/>
      <c r="AF4648" s="61"/>
      <c r="AG4648" s="61"/>
      <c r="AH4648" s="61"/>
      <c r="AI4648" s="61"/>
      <c r="AJ4648" s="61"/>
      <c r="AK4648" s="61"/>
      <c r="AL4648" s="61"/>
      <c r="AM4648" s="61"/>
      <c r="AN4648" s="61"/>
      <c r="AO4648" s="61"/>
      <c r="AP4648" s="62"/>
      <c r="AQ4648" s="61"/>
      <c r="AR4648" s="61"/>
      <c r="AS4648" s="61"/>
      <c r="AT4648" s="61"/>
      <c r="AU4648" s="61"/>
      <c r="AV4648" s="61"/>
      <c r="AW4648" s="60"/>
    </row>
    <row r="4649" s="59" customFormat="1" customHeight="1" spans="1:49">
      <c r="A4649" s="60"/>
      <c r="B4649" s="60"/>
      <c r="C4649" s="60"/>
      <c r="D4649" s="60"/>
      <c r="H4649" s="61"/>
      <c r="I4649" s="61"/>
      <c r="J4649" s="61"/>
      <c r="K4649" s="61"/>
      <c r="L4649" s="61"/>
      <c r="M4649" s="61"/>
      <c r="N4649" s="61"/>
      <c r="O4649" s="61"/>
      <c r="P4649" s="61"/>
      <c r="Q4649" s="61"/>
      <c r="R4649" s="61"/>
      <c r="S4649" s="61"/>
      <c r="T4649" s="61"/>
      <c r="U4649" s="61"/>
      <c r="V4649" s="61"/>
      <c r="W4649" s="61"/>
      <c r="X4649" s="61"/>
      <c r="Y4649" s="61"/>
      <c r="Z4649" s="61"/>
      <c r="AA4649" s="61"/>
      <c r="AB4649" s="61"/>
      <c r="AC4649" s="61"/>
      <c r="AD4649" s="61"/>
      <c r="AE4649" s="61"/>
      <c r="AF4649" s="61"/>
      <c r="AG4649" s="61"/>
      <c r="AH4649" s="61"/>
      <c r="AI4649" s="61"/>
      <c r="AJ4649" s="61"/>
      <c r="AK4649" s="61"/>
      <c r="AL4649" s="61"/>
      <c r="AM4649" s="61"/>
      <c r="AN4649" s="61"/>
      <c r="AO4649" s="61"/>
      <c r="AP4649" s="62"/>
      <c r="AQ4649" s="61"/>
      <c r="AR4649" s="61"/>
      <c r="AS4649" s="61"/>
      <c r="AT4649" s="61"/>
      <c r="AU4649" s="61"/>
      <c r="AV4649" s="61"/>
      <c r="AW4649" s="60"/>
    </row>
    <row r="4650" s="59" customFormat="1" customHeight="1" spans="1:49">
      <c r="A4650" s="60"/>
      <c r="B4650" s="60"/>
      <c r="C4650" s="60"/>
      <c r="D4650" s="60"/>
      <c r="H4650" s="61"/>
      <c r="I4650" s="61"/>
      <c r="J4650" s="61"/>
      <c r="K4650" s="61"/>
      <c r="L4650" s="61"/>
      <c r="M4650" s="61"/>
      <c r="N4650" s="61"/>
      <c r="O4650" s="61"/>
      <c r="P4650" s="61"/>
      <c r="Q4650" s="61"/>
      <c r="R4650" s="61"/>
      <c r="S4650" s="61"/>
      <c r="T4650" s="61"/>
      <c r="U4650" s="61"/>
      <c r="V4650" s="61"/>
      <c r="W4650" s="61"/>
      <c r="X4650" s="61"/>
      <c r="Y4650" s="61"/>
      <c r="Z4650" s="61"/>
      <c r="AA4650" s="61"/>
      <c r="AB4650" s="61"/>
      <c r="AC4650" s="61"/>
      <c r="AD4650" s="61"/>
      <c r="AE4650" s="61"/>
      <c r="AF4650" s="61"/>
      <c r="AG4650" s="61"/>
      <c r="AH4650" s="61"/>
      <c r="AI4650" s="61"/>
      <c r="AJ4650" s="61"/>
      <c r="AK4650" s="61"/>
      <c r="AL4650" s="61"/>
      <c r="AM4650" s="61"/>
      <c r="AN4650" s="61"/>
      <c r="AO4650" s="61"/>
      <c r="AP4650" s="62"/>
      <c r="AQ4650" s="61"/>
      <c r="AR4650" s="61"/>
      <c r="AS4650" s="61"/>
      <c r="AT4650" s="61"/>
      <c r="AU4650" s="61"/>
      <c r="AV4650" s="61"/>
      <c r="AW4650" s="60"/>
    </row>
    <row r="4651" s="59" customFormat="1" customHeight="1" spans="1:49">
      <c r="A4651" s="60"/>
      <c r="B4651" s="60"/>
      <c r="C4651" s="60"/>
      <c r="D4651" s="60"/>
      <c r="H4651" s="61"/>
      <c r="I4651" s="61"/>
      <c r="J4651" s="61"/>
      <c r="K4651" s="61"/>
      <c r="L4651" s="61"/>
      <c r="M4651" s="61"/>
      <c r="N4651" s="61"/>
      <c r="O4651" s="61"/>
      <c r="P4651" s="61"/>
      <c r="Q4651" s="61"/>
      <c r="R4651" s="61"/>
      <c r="S4651" s="61"/>
      <c r="T4651" s="61"/>
      <c r="U4651" s="61"/>
      <c r="V4651" s="61"/>
      <c r="W4651" s="61"/>
      <c r="X4651" s="61"/>
      <c r="Y4651" s="61"/>
      <c r="Z4651" s="61"/>
      <c r="AA4651" s="61"/>
      <c r="AB4651" s="61"/>
      <c r="AC4651" s="61"/>
      <c r="AD4651" s="61"/>
      <c r="AE4651" s="61"/>
      <c r="AF4651" s="61"/>
      <c r="AG4651" s="61"/>
      <c r="AH4651" s="61"/>
      <c r="AI4651" s="61"/>
      <c r="AJ4651" s="61"/>
      <c r="AK4651" s="61"/>
      <c r="AL4651" s="61"/>
      <c r="AM4651" s="61"/>
      <c r="AN4651" s="61"/>
      <c r="AO4651" s="61"/>
      <c r="AP4651" s="62"/>
      <c r="AQ4651" s="61"/>
      <c r="AR4651" s="61"/>
      <c r="AS4651" s="61"/>
      <c r="AT4651" s="61"/>
      <c r="AU4651" s="61"/>
      <c r="AV4651" s="61"/>
      <c r="AW4651" s="60"/>
    </row>
    <row r="4652" s="59" customFormat="1" customHeight="1" spans="1:49">
      <c r="A4652" s="60"/>
      <c r="B4652" s="60"/>
      <c r="C4652" s="60"/>
      <c r="D4652" s="60"/>
      <c r="H4652" s="61"/>
      <c r="I4652" s="61"/>
      <c r="J4652" s="61"/>
      <c r="K4652" s="61"/>
      <c r="L4652" s="61"/>
      <c r="M4652" s="61"/>
      <c r="N4652" s="61"/>
      <c r="O4652" s="61"/>
      <c r="P4652" s="61"/>
      <c r="Q4652" s="61"/>
      <c r="R4652" s="61"/>
      <c r="S4652" s="61"/>
      <c r="T4652" s="61"/>
      <c r="U4652" s="61"/>
      <c r="V4652" s="61"/>
      <c r="W4652" s="61"/>
      <c r="X4652" s="61"/>
      <c r="Y4652" s="61"/>
      <c r="Z4652" s="61"/>
      <c r="AA4652" s="61"/>
      <c r="AB4652" s="61"/>
      <c r="AC4652" s="61"/>
      <c r="AD4652" s="61"/>
      <c r="AE4652" s="61"/>
      <c r="AF4652" s="61"/>
      <c r="AG4652" s="61"/>
      <c r="AH4652" s="61"/>
      <c r="AI4652" s="61"/>
      <c r="AJ4652" s="61"/>
      <c r="AK4652" s="61"/>
      <c r="AL4652" s="61"/>
      <c r="AM4652" s="61"/>
      <c r="AN4652" s="61"/>
      <c r="AO4652" s="61"/>
      <c r="AP4652" s="62"/>
      <c r="AQ4652" s="61"/>
      <c r="AR4652" s="61"/>
      <c r="AS4652" s="61"/>
      <c r="AT4652" s="61"/>
      <c r="AU4652" s="61"/>
      <c r="AV4652" s="61"/>
      <c r="AW4652" s="60"/>
    </row>
    <row r="4653" s="59" customFormat="1" customHeight="1" spans="1:49">
      <c r="A4653" s="60"/>
      <c r="B4653" s="60"/>
      <c r="C4653" s="60"/>
      <c r="D4653" s="60"/>
      <c r="H4653" s="61"/>
      <c r="I4653" s="61"/>
      <c r="J4653" s="61"/>
      <c r="K4653" s="61"/>
      <c r="L4653" s="61"/>
      <c r="M4653" s="61"/>
      <c r="N4653" s="61"/>
      <c r="O4653" s="61"/>
      <c r="P4653" s="61"/>
      <c r="Q4653" s="61"/>
      <c r="R4653" s="61"/>
      <c r="S4653" s="61"/>
      <c r="T4653" s="61"/>
      <c r="U4653" s="61"/>
      <c r="V4653" s="61"/>
      <c r="W4653" s="61"/>
      <c r="X4653" s="61"/>
      <c r="Y4653" s="61"/>
      <c r="Z4653" s="61"/>
      <c r="AA4653" s="61"/>
      <c r="AB4653" s="61"/>
      <c r="AC4653" s="61"/>
      <c r="AD4653" s="61"/>
      <c r="AE4653" s="61"/>
      <c r="AF4653" s="61"/>
      <c r="AG4653" s="61"/>
      <c r="AH4653" s="61"/>
      <c r="AI4653" s="61"/>
      <c r="AJ4653" s="61"/>
      <c r="AK4653" s="61"/>
      <c r="AL4653" s="61"/>
      <c r="AM4653" s="61"/>
      <c r="AN4653" s="61"/>
      <c r="AO4653" s="61"/>
      <c r="AP4653" s="62"/>
      <c r="AQ4653" s="61"/>
      <c r="AR4653" s="61"/>
      <c r="AS4653" s="61"/>
      <c r="AT4653" s="61"/>
      <c r="AU4653" s="61"/>
      <c r="AV4653" s="61"/>
      <c r="AW4653" s="60"/>
    </row>
    <row r="4654" s="59" customFormat="1" customHeight="1" spans="1:49">
      <c r="A4654" s="60"/>
      <c r="B4654" s="60"/>
      <c r="C4654" s="60"/>
      <c r="D4654" s="60"/>
      <c r="H4654" s="61"/>
      <c r="I4654" s="61"/>
      <c r="J4654" s="61"/>
      <c r="K4654" s="61"/>
      <c r="L4654" s="61"/>
      <c r="M4654" s="61"/>
      <c r="N4654" s="61"/>
      <c r="O4654" s="61"/>
      <c r="P4654" s="61"/>
      <c r="Q4654" s="61"/>
      <c r="R4654" s="61"/>
      <c r="S4654" s="61"/>
      <c r="T4654" s="61"/>
      <c r="U4654" s="61"/>
      <c r="V4654" s="61"/>
      <c r="W4654" s="61"/>
      <c r="X4654" s="61"/>
      <c r="Y4654" s="61"/>
      <c r="Z4654" s="61"/>
      <c r="AA4654" s="61"/>
      <c r="AB4654" s="61"/>
      <c r="AC4654" s="61"/>
      <c r="AD4654" s="61"/>
      <c r="AE4654" s="61"/>
      <c r="AF4654" s="61"/>
      <c r="AG4654" s="61"/>
      <c r="AH4654" s="61"/>
      <c r="AI4654" s="61"/>
      <c r="AJ4654" s="61"/>
      <c r="AK4654" s="61"/>
      <c r="AL4654" s="61"/>
      <c r="AM4654" s="61"/>
      <c r="AN4654" s="61"/>
      <c r="AO4654" s="61"/>
      <c r="AP4654" s="62"/>
      <c r="AQ4654" s="61"/>
      <c r="AR4654" s="61"/>
      <c r="AS4654" s="61"/>
      <c r="AT4654" s="61"/>
      <c r="AU4654" s="61"/>
      <c r="AV4654" s="61"/>
      <c r="AW4654" s="60"/>
    </row>
    <row r="4655" s="59" customFormat="1" customHeight="1" spans="1:49">
      <c r="A4655" s="60"/>
      <c r="B4655" s="60"/>
      <c r="C4655" s="60"/>
      <c r="D4655" s="60"/>
      <c r="H4655" s="61"/>
      <c r="I4655" s="61"/>
      <c r="J4655" s="61"/>
      <c r="K4655" s="61"/>
      <c r="L4655" s="61"/>
      <c r="M4655" s="61"/>
      <c r="N4655" s="61"/>
      <c r="O4655" s="61"/>
      <c r="P4655" s="61"/>
      <c r="Q4655" s="61"/>
      <c r="R4655" s="61"/>
      <c r="S4655" s="61"/>
      <c r="T4655" s="61"/>
      <c r="U4655" s="61"/>
      <c r="V4655" s="61"/>
      <c r="W4655" s="61"/>
      <c r="X4655" s="61"/>
      <c r="Y4655" s="61"/>
      <c r="Z4655" s="61"/>
      <c r="AA4655" s="61"/>
      <c r="AB4655" s="61"/>
      <c r="AC4655" s="61"/>
      <c r="AD4655" s="61"/>
      <c r="AE4655" s="61"/>
      <c r="AF4655" s="61"/>
      <c r="AG4655" s="61"/>
      <c r="AH4655" s="61"/>
      <c r="AI4655" s="61"/>
      <c r="AJ4655" s="61"/>
      <c r="AK4655" s="61"/>
      <c r="AL4655" s="61"/>
      <c r="AM4655" s="61"/>
      <c r="AN4655" s="61"/>
      <c r="AO4655" s="61"/>
      <c r="AP4655" s="62"/>
      <c r="AQ4655" s="61"/>
      <c r="AR4655" s="61"/>
      <c r="AS4655" s="61"/>
      <c r="AT4655" s="61"/>
      <c r="AU4655" s="61"/>
      <c r="AV4655" s="61"/>
      <c r="AW4655" s="60"/>
    </row>
    <row r="4656" s="59" customFormat="1" customHeight="1" spans="1:49">
      <c r="A4656" s="60"/>
      <c r="B4656" s="60"/>
      <c r="C4656" s="60"/>
      <c r="D4656" s="60"/>
      <c r="H4656" s="61"/>
      <c r="I4656" s="61"/>
      <c r="J4656" s="61"/>
      <c r="K4656" s="61"/>
      <c r="L4656" s="61"/>
      <c r="M4656" s="61"/>
      <c r="N4656" s="61"/>
      <c r="O4656" s="61"/>
      <c r="P4656" s="61"/>
      <c r="Q4656" s="61"/>
      <c r="R4656" s="61"/>
      <c r="S4656" s="61"/>
      <c r="T4656" s="61"/>
      <c r="U4656" s="61"/>
      <c r="V4656" s="61"/>
      <c r="W4656" s="61"/>
      <c r="X4656" s="61"/>
      <c r="Y4656" s="61"/>
      <c r="Z4656" s="61"/>
      <c r="AA4656" s="61"/>
      <c r="AB4656" s="61"/>
      <c r="AC4656" s="61"/>
      <c r="AD4656" s="61"/>
      <c r="AE4656" s="61"/>
      <c r="AF4656" s="61"/>
      <c r="AG4656" s="61"/>
      <c r="AH4656" s="61"/>
      <c r="AI4656" s="61"/>
      <c r="AJ4656" s="61"/>
      <c r="AK4656" s="61"/>
      <c r="AL4656" s="61"/>
      <c r="AM4656" s="61"/>
      <c r="AN4656" s="61"/>
      <c r="AO4656" s="61"/>
      <c r="AP4656" s="62"/>
      <c r="AQ4656" s="61"/>
      <c r="AR4656" s="61"/>
      <c r="AS4656" s="61"/>
      <c r="AT4656" s="61"/>
      <c r="AU4656" s="61"/>
      <c r="AV4656" s="61"/>
      <c r="AW4656" s="60"/>
    </row>
    <row r="4657" s="59" customFormat="1" customHeight="1" spans="1:49">
      <c r="A4657" s="60"/>
      <c r="B4657" s="60"/>
      <c r="C4657" s="60"/>
      <c r="D4657" s="60"/>
      <c r="H4657" s="61"/>
      <c r="I4657" s="61"/>
      <c r="J4657" s="61"/>
      <c r="K4657" s="61"/>
      <c r="L4657" s="61"/>
      <c r="M4657" s="61"/>
      <c r="N4657" s="61"/>
      <c r="O4657" s="61"/>
      <c r="P4657" s="61"/>
      <c r="Q4657" s="61"/>
      <c r="R4657" s="61"/>
      <c r="S4657" s="61"/>
      <c r="T4657" s="61"/>
      <c r="U4657" s="61"/>
      <c r="V4657" s="61"/>
      <c r="W4657" s="61"/>
      <c r="X4657" s="61"/>
      <c r="Y4657" s="61"/>
      <c r="Z4657" s="61"/>
      <c r="AA4657" s="61"/>
      <c r="AB4657" s="61"/>
      <c r="AC4657" s="61"/>
      <c r="AD4657" s="61"/>
      <c r="AE4657" s="61"/>
      <c r="AF4657" s="61"/>
      <c r="AG4657" s="61"/>
      <c r="AH4657" s="61"/>
      <c r="AI4657" s="61"/>
      <c r="AJ4657" s="61"/>
      <c r="AK4657" s="61"/>
      <c r="AL4657" s="61"/>
      <c r="AM4657" s="61"/>
      <c r="AN4657" s="61"/>
      <c r="AO4657" s="61"/>
      <c r="AP4657" s="62"/>
      <c r="AQ4657" s="61"/>
      <c r="AR4657" s="61"/>
      <c r="AS4657" s="61"/>
      <c r="AT4657" s="61"/>
      <c r="AU4657" s="61"/>
      <c r="AV4657" s="61"/>
      <c r="AW4657" s="60"/>
    </row>
    <row r="4658" s="59" customFormat="1" customHeight="1" spans="1:49">
      <c r="A4658" s="60"/>
      <c r="B4658" s="60"/>
      <c r="C4658" s="60"/>
      <c r="D4658" s="60"/>
      <c r="H4658" s="61"/>
      <c r="I4658" s="61"/>
      <c r="J4658" s="61"/>
      <c r="K4658" s="61"/>
      <c r="L4658" s="61"/>
      <c r="M4658" s="61"/>
      <c r="N4658" s="61"/>
      <c r="O4658" s="61"/>
      <c r="P4658" s="61"/>
      <c r="Q4658" s="61"/>
      <c r="R4658" s="61"/>
      <c r="S4658" s="61"/>
      <c r="T4658" s="61"/>
      <c r="U4658" s="61"/>
      <c r="V4658" s="61"/>
      <c r="W4658" s="61"/>
      <c r="X4658" s="61"/>
      <c r="Y4658" s="61"/>
      <c r="Z4658" s="61"/>
      <c r="AA4658" s="61"/>
      <c r="AB4658" s="61"/>
      <c r="AC4658" s="61"/>
      <c r="AD4658" s="61"/>
      <c r="AE4658" s="61"/>
      <c r="AF4658" s="61"/>
      <c r="AG4658" s="61"/>
      <c r="AH4658" s="61"/>
      <c r="AI4658" s="61"/>
      <c r="AJ4658" s="61"/>
      <c r="AK4658" s="61"/>
      <c r="AL4658" s="61"/>
      <c r="AM4658" s="61"/>
      <c r="AN4658" s="61"/>
      <c r="AO4658" s="61"/>
      <c r="AP4658" s="62"/>
      <c r="AQ4658" s="61"/>
      <c r="AR4658" s="61"/>
      <c r="AS4658" s="61"/>
      <c r="AT4658" s="61"/>
      <c r="AU4658" s="61"/>
      <c r="AV4658" s="61"/>
      <c r="AW4658" s="60"/>
    </row>
    <row r="4659" s="59" customFormat="1" customHeight="1" spans="1:49">
      <c r="A4659" s="60"/>
      <c r="B4659" s="60"/>
      <c r="C4659" s="60"/>
      <c r="D4659" s="60"/>
      <c r="H4659" s="61"/>
      <c r="I4659" s="61"/>
      <c r="J4659" s="61"/>
      <c r="K4659" s="61"/>
      <c r="L4659" s="61"/>
      <c r="M4659" s="61"/>
      <c r="N4659" s="61"/>
      <c r="O4659" s="61"/>
      <c r="P4659" s="61"/>
      <c r="Q4659" s="61"/>
      <c r="R4659" s="61"/>
      <c r="S4659" s="61"/>
      <c r="T4659" s="61"/>
      <c r="U4659" s="61"/>
      <c r="V4659" s="61"/>
      <c r="W4659" s="61"/>
      <c r="X4659" s="61"/>
      <c r="Y4659" s="61"/>
      <c r="Z4659" s="61"/>
      <c r="AA4659" s="61"/>
      <c r="AB4659" s="61"/>
      <c r="AC4659" s="61"/>
      <c r="AD4659" s="61"/>
      <c r="AE4659" s="61"/>
      <c r="AF4659" s="61"/>
      <c r="AG4659" s="61"/>
      <c r="AH4659" s="61"/>
      <c r="AI4659" s="61"/>
      <c r="AJ4659" s="61"/>
      <c r="AK4659" s="61"/>
      <c r="AL4659" s="61"/>
      <c r="AM4659" s="61"/>
      <c r="AN4659" s="61"/>
      <c r="AO4659" s="61"/>
      <c r="AP4659" s="62"/>
      <c r="AQ4659" s="61"/>
      <c r="AR4659" s="61"/>
      <c r="AS4659" s="61"/>
      <c r="AT4659" s="61"/>
      <c r="AU4659" s="61"/>
      <c r="AV4659" s="61"/>
      <c r="AW4659" s="60"/>
    </row>
    <row r="4660" s="59" customFormat="1" customHeight="1" spans="1:49">
      <c r="A4660" s="60"/>
      <c r="B4660" s="60"/>
      <c r="C4660" s="60"/>
      <c r="D4660" s="60"/>
      <c r="H4660" s="61"/>
      <c r="I4660" s="61"/>
      <c r="J4660" s="61"/>
      <c r="K4660" s="61"/>
      <c r="L4660" s="61"/>
      <c r="M4660" s="61"/>
      <c r="N4660" s="61"/>
      <c r="O4660" s="61"/>
      <c r="P4660" s="61"/>
      <c r="Q4660" s="61"/>
      <c r="R4660" s="61"/>
      <c r="S4660" s="61"/>
      <c r="T4660" s="61"/>
      <c r="U4660" s="61"/>
      <c r="V4660" s="61"/>
      <c r="W4660" s="61"/>
      <c r="X4660" s="61"/>
      <c r="Y4660" s="61"/>
      <c r="Z4660" s="61"/>
      <c r="AA4660" s="61"/>
      <c r="AB4660" s="61"/>
      <c r="AC4660" s="61"/>
      <c r="AD4660" s="61"/>
      <c r="AE4660" s="61"/>
      <c r="AF4660" s="61"/>
      <c r="AG4660" s="61"/>
      <c r="AH4660" s="61"/>
      <c r="AI4660" s="61"/>
      <c r="AJ4660" s="61"/>
      <c r="AK4660" s="61"/>
      <c r="AL4660" s="61"/>
      <c r="AM4660" s="61"/>
      <c r="AN4660" s="61"/>
      <c r="AO4660" s="61"/>
      <c r="AP4660" s="62"/>
      <c r="AQ4660" s="61"/>
      <c r="AR4660" s="61"/>
      <c r="AS4660" s="61"/>
      <c r="AT4660" s="61"/>
      <c r="AU4660" s="61"/>
      <c r="AV4660" s="61"/>
      <c r="AW4660" s="60"/>
    </row>
    <row r="4661" s="59" customFormat="1" customHeight="1" spans="1:49">
      <c r="A4661" s="60"/>
      <c r="B4661" s="60"/>
      <c r="C4661" s="60"/>
      <c r="D4661" s="60"/>
      <c r="H4661" s="61"/>
      <c r="I4661" s="61"/>
      <c r="J4661" s="61"/>
      <c r="K4661" s="61"/>
      <c r="L4661" s="61"/>
      <c r="M4661" s="61"/>
      <c r="N4661" s="61"/>
      <c r="O4661" s="61"/>
      <c r="P4661" s="61"/>
      <c r="Q4661" s="61"/>
      <c r="R4661" s="61"/>
      <c r="S4661" s="61"/>
      <c r="T4661" s="61"/>
      <c r="U4661" s="61"/>
      <c r="V4661" s="61"/>
      <c r="W4661" s="61"/>
      <c r="X4661" s="61"/>
      <c r="Y4661" s="61"/>
      <c r="Z4661" s="61"/>
      <c r="AA4661" s="61"/>
      <c r="AB4661" s="61"/>
      <c r="AC4661" s="61"/>
      <c r="AD4661" s="61"/>
      <c r="AE4661" s="61"/>
      <c r="AF4661" s="61"/>
      <c r="AG4661" s="61"/>
      <c r="AH4661" s="61"/>
      <c r="AI4661" s="61"/>
      <c r="AJ4661" s="61"/>
      <c r="AK4661" s="61"/>
      <c r="AL4661" s="61"/>
      <c r="AM4661" s="61"/>
      <c r="AN4661" s="61"/>
      <c r="AO4661" s="61"/>
      <c r="AP4661" s="62"/>
      <c r="AQ4661" s="61"/>
      <c r="AR4661" s="61"/>
      <c r="AS4661" s="61"/>
      <c r="AT4661" s="61"/>
      <c r="AU4661" s="61"/>
      <c r="AV4661" s="61"/>
      <c r="AW4661" s="60"/>
    </row>
    <row r="4662" s="59" customFormat="1" customHeight="1" spans="1:49">
      <c r="A4662" s="60"/>
      <c r="B4662" s="60"/>
      <c r="C4662" s="60"/>
      <c r="D4662" s="60"/>
      <c r="H4662" s="61"/>
      <c r="I4662" s="61"/>
      <c r="J4662" s="61"/>
      <c r="K4662" s="61"/>
      <c r="L4662" s="61"/>
      <c r="M4662" s="61"/>
      <c r="N4662" s="61"/>
      <c r="O4662" s="61"/>
      <c r="P4662" s="61"/>
      <c r="Q4662" s="61"/>
      <c r="R4662" s="61"/>
      <c r="S4662" s="61"/>
      <c r="T4662" s="61"/>
      <c r="U4662" s="61"/>
      <c r="V4662" s="61"/>
      <c r="W4662" s="61"/>
      <c r="X4662" s="61"/>
      <c r="Y4662" s="61"/>
      <c r="Z4662" s="61"/>
      <c r="AA4662" s="61"/>
      <c r="AB4662" s="61"/>
      <c r="AC4662" s="61"/>
      <c r="AD4662" s="61"/>
      <c r="AE4662" s="61"/>
      <c r="AF4662" s="61"/>
      <c r="AG4662" s="61"/>
      <c r="AH4662" s="61"/>
      <c r="AI4662" s="61"/>
      <c r="AJ4662" s="61"/>
      <c r="AK4662" s="61"/>
      <c r="AL4662" s="61"/>
      <c r="AM4662" s="61"/>
      <c r="AN4662" s="61"/>
      <c r="AO4662" s="61"/>
      <c r="AP4662" s="62"/>
      <c r="AQ4662" s="61"/>
      <c r="AR4662" s="61"/>
      <c r="AS4662" s="61"/>
      <c r="AT4662" s="61"/>
      <c r="AU4662" s="61"/>
      <c r="AV4662" s="61"/>
      <c r="AW4662" s="60"/>
    </row>
    <row r="4663" s="59" customFormat="1" customHeight="1" spans="1:49">
      <c r="A4663" s="60"/>
      <c r="B4663" s="60"/>
      <c r="C4663" s="60"/>
      <c r="D4663" s="60"/>
      <c r="H4663" s="61"/>
      <c r="I4663" s="61"/>
      <c r="J4663" s="61"/>
      <c r="K4663" s="61"/>
      <c r="L4663" s="61"/>
      <c r="M4663" s="61"/>
      <c r="N4663" s="61"/>
      <c r="O4663" s="61"/>
      <c r="P4663" s="61"/>
      <c r="Q4663" s="61"/>
      <c r="R4663" s="61"/>
      <c r="S4663" s="61"/>
      <c r="T4663" s="61"/>
      <c r="U4663" s="61"/>
      <c r="V4663" s="61"/>
      <c r="W4663" s="61"/>
      <c r="X4663" s="61"/>
      <c r="Y4663" s="61"/>
      <c r="Z4663" s="61"/>
      <c r="AA4663" s="61"/>
      <c r="AB4663" s="61"/>
      <c r="AC4663" s="61"/>
      <c r="AD4663" s="61"/>
      <c r="AE4663" s="61"/>
      <c r="AF4663" s="61"/>
      <c r="AG4663" s="61"/>
      <c r="AH4663" s="61"/>
      <c r="AI4663" s="61"/>
      <c r="AJ4663" s="61"/>
      <c r="AK4663" s="61"/>
      <c r="AL4663" s="61"/>
      <c r="AM4663" s="61"/>
      <c r="AN4663" s="61"/>
      <c r="AO4663" s="61"/>
      <c r="AP4663" s="62"/>
      <c r="AQ4663" s="61"/>
      <c r="AR4663" s="61"/>
      <c r="AS4663" s="61"/>
      <c r="AT4663" s="61"/>
      <c r="AU4663" s="61"/>
      <c r="AV4663" s="61"/>
      <c r="AW4663" s="60"/>
    </row>
    <row r="4664" s="59" customFormat="1" customHeight="1" spans="1:49">
      <c r="A4664" s="60"/>
      <c r="B4664" s="60"/>
      <c r="C4664" s="60"/>
      <c r="D4664" s="60"/>
      <c r="H4664" s="61"/>
      <c r="I4664" s="61"/>
      <c r="J4664" s="61"/>
      <c r="K4664" s="61"/>
      <c r="L4664" s="61"/>
      <c r="M4664" s="61"/>
      <c r="N4664" s="61"/>
      <c r="O4664" s="61"/>
      <c r="P4664" s="61"/>
      <c r="Q4664" s="61"/>
      <c r="R4664" s="61"/>
      <c r="S4664" s="61"/>
      <c r="T4664" s="61"/>
      <c r="U4664" s="61"/>
      <c r="V4664" s="61"/>
      <c r="W4664" s="61"/>
      <c r="X4664" s="61"/>
      <c r="Y4664" s="61"/>
      <c r="Z4664" s="61"/>
      <c r="AA4664" s="61"/>
      <c r="AB4664" s="61"/>
      <c r="AC4664" s="61"/>
      <c r="AD4664" s="61"/>
      <c r="AE4664" s="61"/>
      <c r="AF4664" s="61"/>
      <c r="AG4664" s="61"/>
      <c r="AH4664" s="61"/>
      <c r="AI4664" s="61"/>
      <c r="AJ4664" s="61"/>
      <c r="AK4664" s="61"/>
      <c r="AL4664" s="61"/>
      <c r="AM4664" s="61"/>
      <c r="AN4664" s="61"/>
      <c r="AO4664" s="61"/>
      <c r="AP4664" s="62"/>
      <c r="AQ4664" s="61"/>
      <c r="AR4664" s="61"/>
      <c r="AS4664" s="61"/>
      <c r="AT4664" s="61"/>
      <c r="AU4664" s="61"/>
      <c r="AV4664" s="61"/>
      <c r="AW4664" s="60"/>
    </row>
    <row r="4665" s="59" customFormat="1" customHeight="1" spans="1:49">
      <c r="A4665" s="60"/>
      <c r="B4665" s="60"/>
      <c r="C4665" s="60"/>
      <c r="D4665" s="60"/>
      <c r="H4665" s="61"/>
      <c r="I4665" s="61"/>
      <c r="J4665" s="61"/>
      <c r="K4665" s="61"/>
      <c r="L4665" s="61"/>
      <c r="M4665" s="61"/>
      <c r="N4665" s="61"/>
      <c r="O4665" s="61"/>
      <c r="P4665" s="61"/>
      <c r="Q4665" s="61"/>
      <c r="R4665" s="61"/>
      <c r="S4665" s="61"/>
      <c r="T4665" s="61"/>
      <c r="U4665" s="61"/>
      <c r="V4665" s="61"/>
      <c r="W4665" s="61"/>
      <c r="X4665" s="61"/>
      <c r="Y4665" s="61"/>
      <c r="Z4665" s="61"/>
      <c r="AA4665" s="61"/>
      <c r="AB4665" s="61"/>
      <c r="AC4665" s="61"/>
      <c r="AD4665" s="61"/>
      <c r="AE4665" s="61"/>
      <c r="AF4665" s="61"/>
      <c r="AG4665" s="61"/>
      <c r="AH4665" s="61"/>
      <c r="AI4665" s="61"/>
      <c r="AJ4665" s="61"/>
      <c r="AK4665" s="61"/>
      <c r="AL4665" s="61"/>
      <c r="AM4665" s="61"/>
      <c r="AN4665" s="61"/>
      <c r="AO4665" s="61"/>
      <c r="AP4665" s="62"/>
      <c r="AQ4665" s="61"/>
      <c r="AR4665" s="61"/>
      <c r="AS4665" s="61"/>
      <c r="AT4665" s="61"/>
      <c r="AU4665" s="61"/>
      <c r="AV4665" s="61"/>
      <c r="AW4665" s="60"/>
    </row>
    <row r="4666" s="59" customFormat="1" customHeight="1" spans="1:49">
      <c r="A4666" s="60"/>
      <c r="B4666" s="60"/>
      <c r="C4666" s="60"/>
      <c r="D4666" s="60"/>
      <c r="H4666" s="61"/>
      <c r="I4666" s="61"/>
      <c r="J4666" s="61"/>
      <c r="K4666" s="61"/>
      <c r="L4666" s="61"/>
      <c r="M4666" s="61"/>
      <c r="N4666" s="61"/>
      <c r="O4666" s="61"/>
      <c r="P4666" s="61"/>
      <c r="Q4666" s="61"/>
      <c r="R4666" s="61"/>
      <c r="S4666" s="61"/>
      <c r="T4666" s="61"/>
      <c r="U4666" s="61"/>
      <c r="V4666" s="61"/>
      <c r="W4666" s="61"/>
      <c r="X4666" s="61"/>
      <c r="Y4666" s="61"/>
      <c r="Z4666" s="61"/>
      <c r="AA4666" s="61"/>
      <c r="AB4666" s="61"/>
      <c r="AC4666" s="61"/>
      <c r="AD4666" s="61"/>
      <c r="AE4666" s="61"/>
      <c r="AF4666" s="61"/>
      <c r="AG4666" s="61"/>
      <c r="AH4666" s="61"/>
      <c r="AI4666" s="61"/>
      <c r="AJ4666" s="61"/>
      <c r="AK4666" s="61"/>
      <c r="AL4666" s="61"/>
      <c r="AM4666" s="61"/>
      <c r="AN4666" s="61"/>
      <c r="AO4666" s="61"/>
      <c r="AP4666" s="62"/>
      <c r="AQ4666" s="61"/>
      <c r="AR4666" s="61"/>
      <c r="AS4666" s="61"/>
      <c r="AT4666" s="61"/>
      <c r="AU4666" s="61"/>
      <c r="AV4666" s="61"/>
      <c r="AW4666" s="60"/>
    </row>
    <row r="4667" s="59" customFormat="1" customHeight="1" spans="1:49">
      <c r="A4667" s="60"/>
      <c r="B4667" s="60"/>
      <c r="C4667" s="60"/>
      <c r="D4667" s="60"/>
      <c r="H4667" s="61"/>
      <c r="I4667" s="61"/>
      <c r="J4667" s="61"/>
      <c r="K4667" s="61"/>
      <c r="L4667" s="61"/>
      <c r="M4667" s="61"/>
      <c r="N4667" s="61"/>
      <c r="O4667" s="61"/>
      <c r="P4667" s="61"/>
      <c r="Q4667" s="61"/>
      <c r="R4667" s="61"/>
      <c r="S4667" s="61"/>
      <c r="T4667" s="61"/>
      <c r="U4667" s="61"/>
      <c r="V4667" s="61"/>
      <c r="W4667" s="61"/>
      <c r="X4667" s="61"/>
      <c r="Y4667" s="61"/>
      <c r="Z4667" s="61"/>
      <c r="AA4667" s="61"/>
      <c r="AB4667" s="61"/>
      <c r="AC4667" s="61"/>
      <c r="AD4667" s="61"/>
      <c r="AE4667" s="61"/>
      <c r="AF4667" s="61"/>
      <c r="AG4667" s="61"/>
      <c r="AH4667" s="61"/>
      <c r="AI4667" s="61"/>
      <c r="AJ4667" s="61"/>
      <c r="AK4667" s="61"/>
      <c r="AL4667" s="61"/>
      <c r="AM4667" s="61"/>
      <c r="AN4667" s="61"/>
      <c r="AO4667" s="61"/>
      <c r="AP4667" s="62"/>
      <c r="AQ4667" s="61"/>
      <c r="AR4667" s="61"/>
      <c r="AS4667" s="61"/>
      <c r="AT4667" s="61"/>
      <c r="AU4667" s="61"/>
      <c r="AV4667" s="61"/>
      <c r="AW4667" s="60"/>
    </row>
    <row r="4668" s="59" customFormat="1" customHeight="1" spans="1:49">
      <c r="A4668" s="60"/>
      <c r="B4668" s="60"/>
      <c r="C4668" s="60"/>
      <c r="D4668" s="60"/>
      <c r="H4668" s="61"/>
      <c r="I4668" s="61"/>
      <c r="J4668" s="61"/>
      <c r="K4668" s="61"/>
      <c r="L4668" s="61"/>
      <c r="M4668" s="61"/>
      <c r="N4668" s="61"/>
      <c r="O4668" s="61"/>
      <c r="P4668" s="61"/>
      <c r="Q4668" s="61"/>
      <c r="R4668" s="61"/>
      <c r="S4668" s="61"/>
      <c r="T4668" s="61"/>
      <c r="U4668" s="61"/>
      <c r="V4668" s="61"/>
      <c r="W4668" s="61"/>
      <c r="X4668" s="61"/>
      <c r="Y4668" s="61"/>
      <c r="Z4668" s="61"/>
      <c r="AA4668" s="61"/>
      <c r="AB4668" s="61"/>
      <c r="AC4668" s="61"/>
      <c r="AD4668" s="61"/>
      <c r="AE4668" s="61"/>
      <c r="AF4668" s="61"/>
      <c r="AG4668" s="61"/>
      <c r="AH4668" s="61"/>
      <c r="AI4668" s="61"/>
      <c r="AJ4668" s="61"/>
      <c r="AK4668" s="61"/>
      <c r="AL4668" s="61"/>
      <c r="AM4668" s="61"/>
      <c r="AN4668" s="61"/>
      <c r="AO4668" s="61"/>
      <c r="AP4668" s="62"/>
      <c r="AQ4668" s="61"/>
      <c r="AR4668" s="61"/>
      <c r="AS4668" s="61"/>
      <c r="AT4668" s="61"/>
      <c r="AU4668" s="61"/>
      <c r="AV4668" s="61"/>
      <c r="AW4668" s="60"/>
    </row>
    <row r="4669" s="59" customFormat="1" customHeight="1" spans="1:49">
      <c r="A4669" s="60"/>
      <c r="B4669" s="60"/>
      <c r="C4669" s="60"/>
      <c r="D4669" s="60"/>
      <c r="H4669" s="61"/>
      <c r="I4669" s="61"/>
      <c r="J4669" s="61"/>
      <c r="K4669" s="61"/>
      <c r="L4669" s="61"/>
      <c r="M4669" s="61"/>
      <c r="N4669" s="61"/>
      <c r="O4669" s="61"/>
      <c r="P4669" s="61"/>
      <c r="Q4669" s="61"/>
      <c r="R4669" s="61"/>
      <c r="S4669" s="61"/>
      <c r="T4669" s="61"/>
      <c r="U4669" s="61"/>
      <c r="V4669" s="61"/>
      <c r="W4669" s="61"/>
      <c r="X4669" s="61"/>
      <c r="Y4669" s="61"/>
      <c r="Z4669" s="61"/>
      <c r="AA4669" s="61"/>
      <c r="AB4669" s="61"/>
      <c r="AC4669" s="61"/>
      <c r="AD4669" s="61"/>
      <c r="AE4669" s="61"/>
      <c r="AF4669" s="61"/>
      <c r="AG4669" s="61"/>
      <c r="AH4669" s="61"/>
      <c r="AI4669" s="61"/>
      <c r="AJ4669" s="61"/>
      <c r="AK4669" s="61"/>
      <c r="AL4669" s="61"/>
      <c r="AM4669" s="61"/>
      <c r="AN4669" s="61"/>
      <c r="AO4669" s="61"/>
      <c r="AP4669" s="62"/>
      <c r="AQ4669" s="61"/>
      <c r="AR4669" s="61"/>
      <c r="AS4669" s="61"/>
      <c r="AT4669" s="61"/>
      <c r="AU4669" s="61"/>
      <c r="AV4669" s="61"/>
      <c r="AW4669" s="60"/>
    </row>
    <row r="4670" s="59" customFormat="1" customHeight="1" spans="1:49">
      <c r="A4670" s="60"/>
      <c r="B4670" s="60"/>
      <c r="C4670" s="60"/>
      <c r="D4670" s="60"/>
      <c r="H4670" s="61"/>
      <c r="I4670" s="61"/>
      <c r="J4670" s="61"/>
      <c r="K4670" s="61"/>
      <c r="L4670" s="61"/>
      <c r="M4670" s="61"/>
      <c r="N4670" s="61"/>
      <c r="O4670" s="61"/>
      <c r="P4670" s="61"/>
      <c r="Q4670" s="61"/>
      <c r="R4670" s="61"/>
      <c r="S4670" s="61"/>
      <c r="T4670" s="61"/>
      <c r="U4670" s="61"/>
      <c r="V4670" s="61"/>
      <c r="W4670" s="61"/>
      <c r="X4670" s="61"/>
      <c r="Y4670" s="61"/>
      <c r="Z4670" s="61"/>
      <c r="AA4670" s="61"/>
      <c r="AB4670" s="61"/>
      <c r="AC4670" s="61"/>
      <c r="AD4670" s="61"/>
      <c r="AE4670" s="61"/>
      <c r="AF4670" s="61"/>
      <c r="AG4670" s="61"/>
      <c r="AH4670" s="61"/>
      <c r="AI4670" s="61"/>
      <c r="AJ4670" s="61"/>
      <c r="AK4670" s="61"/>
      <c r="AL4670" s="61"/>
      <c r="AM4670" s="61"/>
      <c r="AN4670" s="61"/>
      <c r="AO4670" s="61"/>
      <c r="AP4670" s="62"/>
      <c r="AQ4670" s="61"/>
      <c r="AR4670" s="61"/>
      <c r="AS4670" s="61"/>
      <c r="AT4670" s="61"/>
      <c r="AU4670" s="61"/>
      <c r="AV4670" s="61"/>
      <c r="AW4670" s="60"/>
    </row>
    <row r="4671" s="59" customFormat="1" customHeight="1" spans="1:49">
      <c r="A4671" s="60"/>
      <c r="B4671" s="60"/>
      <c r="C4671" s="60"/>
      <c r="D4671" s="60"/>
      <c r="H4671" s="61"/>
      <c r="I4671" s="61"/>
      <c r="J4671" s="61"/>
      <c r="K4671" s="61"/>
      <c r="L4671" s="61"/>
      <c r="M4671" s="61"/>
      <c r="N4671" s="61"/>
      <c r="O4671" s="61"/>
      <c r="P4671" s="61"/>
      <c r="Q4671" s="61"/>
      <c r="R4671" s="61"/>
      <c r="S4671" s="61"/>
      <c r="T4671" s="61"/>
      <c r="U4671" s="61"/>
      <c r="V4671" s="61"/>
      <c r="W4671" s="61"/>
      <c r="X4671" s="61"/>
      <c r="Y4671" s="61"/>
      <c r="Z4671" s="61"/>
      <c r="AA4671" s="61"/>
      <c r="AB4671" s="61"/>
      <c r="AC4671" s="61"/>
      <c r="AD4671" s="61"/>
      <c r="AE4671" s="61"/>
      <c r="AF4671" s="61"/>
      <c r="AG4671" s="61"/>
      <c r="AH4671" s="61"/>
      <c r="AI4671" s="61"/>
      <c r="AJ4671" s="61"/>
      <c r="AK4671" s="61"/>
      <c r="AL4671" s="61"/>
      <c r="AM4671" s="61"/>
      <c r="AN4671" s="61"/>
      <c r="AO4671" s="61"/>
      <c r="AP4671" s="62"/>
      <c r="AQ4671" s="61"/>
      <c r="AR4671" s="61"/>
      <c r="AS4671" s="61"/>
      <c r="AT4671" s="61"/>
      <c r="AU4671" s="61"/>
      <c r="AV4671" s="61"/>
      <c r="AW4671" s="60"/>
    </row>
    <row r="4672" s="59" customFormat="1" customHeight="1" spans="1:49">
      <c r="A4672" s="60"/>
      <c r="B4672" s="60"/>
      <c r="C4672" s="60"/>
      <c r="D4672" s="60"/>
      <c r="H4672" s="61"/>
      <c r="I4672" s="61"/>
      <c r="J4672" s="61"/>
      <c r="K4672" s="61"/>
      <c r="L4672" s="61"/>
      <c r="M4672" s="61"/>
      <c r="N4672" s="61"/>
      <c r="O4672" s="61"/>
      <c r="P4672" s="61"/>
      <c r="Q4672" s="61"/>
      <c r="R4672" s="61"/>
      <c r="S4672" s="61"/>
      <c r="T4672" s="61"/>
      <c r="U4672" s="61"/>
      <c r="V4672" s="61"/>
      <c r="W4672" s="61"/>
      <c r="X4672" s="61"/>
      <c r="Y4672" s="61"/>
      <c r="Z4672" s="61"/>
      <c r="AA4672" s="61"/>
      <c r="AB4672" s="61"/>
      <c r="AC4672" s="61"/>
      <c r="AD4672" s="61"/>
      <c r="AE4672" s="61"/>
      <c r="AF4672" s="61"/>
      <c r="AG4672" s="61"/>
      <c r="AH4672" s="61"/>
      <c r="AI4672" s="61"/>
      <c r="AJ4672" s="61"/>
      <c r="AK4672" s="61"/>
      <c r="AL4672" s="61"/>
      <c r="AM4672" s="61"/>
      <c r="AN4672" s="61"/>
      <c r="AO4672" s="61"/>
      <c r="AP4672" s="62"/>
      <c r="AQ4672" s="61"/>
      <c r="AR4672" s="61"/>
      <c r="AS4672" s="61"/>
      <c r="AT4672" s="61"/>
      <c r="AU4672" s="61"/>
      <c r="AV4672" s="61"/>
      <c r="AW4672" s="60"/>
    </row>
    <row r="4673" s="59" customFormat="1" customHeight="1" spans="1:49">
      <c r="A4673" s="60"/>
      <c r="B4673" s="60"/>
      <c r="C4673" s="60"/>
      <c r="D4673" s="60"/>
      <c r="H4673" s="61"/>
      <c r="I4673" s="61"/>
      <c r="J4673" s="61"/>
      <c r="K4673" s="61"/>
      <c r="L4673" s="61"/>
      <c r="M4673" s="61"/>
      <c r="N4673" s="61"/>
      <c r="O4673" s="61"/>
      <c r="P4673" s="61"/>
      <c r="Q4673" s="61"/>
      <c r="R4673" s="61"/>
      <c r="S4673" s="61"/>
      <c r="T4673" s="61"/>
      <c r="U4673" s="61"/>
      <c r="V4673" s="61"/>
      <c r="W4673" s="61"/>
      <c r="X4673" s="61"/>
      <c r="Y4673" s="61"/>
      <c r="Z4673" s="61"/>
      <c r="AA4673" s="61"/>
      <c r="AB4673" s="61"/>
      <c r="AC4673" s="61"/>
      <c r="AD4673" s="61"/>
      <c r="AE4673" s="61"/>
      <c r="AF4673" s="61"/>
      <c r="AG4673" s="61"/>
      <c r="AH4673" s="61"/>
      <c r="AI4673" s="61"/>
      <c r="AJ4673" s="61"/>
      <c r="AK4673" s="61"/>
      <c r="AL4673" s="61"/>
      <c r="AM4673" s="61"/>
      <c r="AN4673" s="61"/>
      <c r="AO4673" s="61"/>
      <c r="AP4673" s="62"/>
      <c r="AQ4673" s="61"/>
      <c r="AR4673" s="61"/>
      <c r="AS4673" s="61"/>
      <c r="AT4673" s="61"/>
      <c r="AU4673" s="61"/>
      <c r="AV4673" s="61"/>
      <c r="AW4673" s="60"/>
    </row>
    <row r="4674" s="59" customFormat="1" customHeight="1" spans="1:49">
      <c r="A4674" s="60"/>
      <c r="B4674" s="60"/>
      <c r="C4674" s="60"/>
      <c r="D4674" s="60"/>
      <c r="H4674" s="61"/>
      <c r="I4674" s="61"/>
      <c r="J4674" s="61"/>
      <c r="K4674" s="61"/>
      <c r="L4674" s="61"/>
      <c r="M4674" s="61"/>
      <c r="N4674" s="61"/>
      <c r="O4674" s="61"/>
      <c r="P4674" s="61"/>
      <c r="Q4674" s="61"/>
      <c r="R4674" s="61"/>
      <c r="S4674" s="61"/>
      <c r="T4674" s="61"/>
      <c r="U4674" s="61"/>
      <c r="V4674" s="61"/>
      <c r="W4674" s="61"/>
      <c r="X4674" s="61"/>
      <c r="Y4674" s="61"/>
      <c r="Z4674" s="61"/>
      <c r="AA4674" s="61"/>
      <c r="AB4674" s="61"/>
      <c r="AC4674" s="61"/>
      <c r="AD4674" s="61"/>
      <c r="AE4674" s="61"/>
      <c r="AF4674" s="61"/>
      <c r="AG4674" s="61"/>
      <c r="AH4674" s="61"/>
      <c r="AI4674" s="61"/>
      <c r="AJ4674" s="61"/>
      <c r="AK4674" s="61"/>
      <c r="AL4674" s="61"/>
      <c r="AM4674" s="61"/>
      <c r="AN4674" s="61"/>
      <c r="AO4674" s="61"/>
      <c r="AP4674" s="62"/>
      <c r="AQ4674" s="61"/>
      <c r="AR4674" s="61"/>
      <c r="AS4674" s="61"/>
      <c r="AT4674" s="61"/>
      <c r="AU4674" s="61"/>
      <c r="AV4674" s="61"/>
      <c r="AW4674" s="60"/>
    </row>
    <row r="4675" s="59" customFormat="1" customHeight="1" spans="1:49">
      <c r="A4675" s="60"/>
      <c r="B4675" s="60"/>
      <c r="C4675" s="60"/>
      <c r="D4675" s="60"/>
      <c r="H4675" s="61"/>
      <c r="I4675" s="61"/>
      <c r="J4675" s="61"/>
      <c r="K4675" s="61"/>
      <c r="L4675" s="61"/>
      <c r="M4675" s="61"/>
      <c r="N4675" s="61"/>
      <c r="O4675" s="61"/>
      <c r="P4675" s="61"/>
      <c r="Q4675" s="61"/>
      <c r="R4675" s="61"/>
      <c r="S4675" s="61"/>
      <c r="T4675" s="61"/>
      <c r="U4675" s="61"/>
      <c r="V4675" s="61"/>
      <c r="W4675" s="61"/>
      <c r="X4675" s="61"/>
      <c r="Y4675" s="61"/>
      <c r="Z4675" s="61"/>
      <c r="AA4675" s="61"/>
      <c r="AB4675" s="61"/>
      <c r="AC4675" s="61"/>
      <c r="AD4675" s="61"/>
      <c r="AE4675" s="61"/>
      <c r="AF4675" s="61"/>
      <c r="AG4675" s="61"/>
      <c r="AH4675" s="61"/>
      <c r="AI4675" s="61"/>
      <c r="AJ4675" s="61"/>
      <c r="AK4675" s="61"/>
      <c r="AL4675" s="61"/>
      <c r="AM4675" s="61"/>
      <c r="AN4675" s="61"/>
      <c r="AO4675" s="61"/>
      <c r="AP4675" s="62"/>
      <c r="AQ4675" s="61"/>
      <c r="AR4675" s="61"/>
      <c r="AS4675" s="61"/>
      <c r="AT4675" s="61"/>
      <c r="AU4675" s="61"/>
      <c r="AV4675" s="61"/>
      <c r="AW4675" s="60"/>
    </row>
    <row r="4676" s="59" customFormat="1" customHeight="1" spans="1:49">
      <c r="A4676" s="60"/>
      <c r="B4676" s="60"/>
      <c r="C4676" s="60"/>
      <c r="D4676" s="60"/>
      <c r="H4676" s="61"/>
      <c r="I4676" s="61"/>
      <c r="J4676" s="61"/>
      <c r="K4676" s="61"/>
      <c r="L4676" s="61"/>
      <c r="M4676" s="61"/>
      <c r="N4676" s="61"/>
      <c r="O4676" s="61"/>
      <c r="P4676" s="61"/>
      <c r="Q4676" s="61"/>
      <c r="R4676" s="61"/>
      <c r="S4676" s="61"/>
      <c r="T4676" s="61"/>
      <c r="U4676" s="61"/>
      <c r="V4676" s="61"/>
      <c r="W4676" s="61"/>
      <c r="X4676" s="61"/>
      <c r="Y4676" s="61"/>
      <c r="Z4676" s="61"/>
      <c r="AA4676" s="61"/>
      <c r="AB4676" s="61"/>
      <c r="AC4676" s="61"/>
      <c r="AD4676" s="61"/>
      <c r="AE4676" s="61"/>
      <c r="AF4676" s="61"/>
      <c r="AG4676" s="61"/>
      <c r="AH4676" s="61"/>
      <c r="AI4676" s="61"/>
      <c r="AJ4676" s="61"/>
      <c r="AK4676" s="61"/>
      <c r="AL4676" s="61"/>
      <c r="AM4676" s="61"/>
      <c r="AN4676" s="61"/>
      <c r="AO4676" s="61"/>
      <c r="AP4676" s="62"/>
      <c r="AQ4676" s="61"/>
      <c r="AR4676" s="61"/>
      <c r="AS4676" s="61"/>
      <c r="AT4676" s="61"/>
      <c r="AU4676" s="61"/>
      <c r="AV4676" s="61"/>
      <c r="AW4676" s="60"/>
    </row>
    <row r="4677" s="59" customFormat="1" customHeight="1" spans="1:49">
      <c r="A4677" s="60"/>
      <c r="B4677" s="60"/>
      <c r="C4677" s="60"/>
      <c r="D4677" s="60"/>
      <c r="H4677" s="61"/>
      <c r="I4677" s="61"/>
      <c r="J4677" s="61"/>
      <c r="K4677" s="61"/>
      <c r="L4677" s="61"/>
      <c r="M4677" s="61"/>
      <c r="N4677" s="61"/>
      <c r="O4677" s="61"/>
      <c r="P4677" s="61"/>
      <c r="Q4677" s="61"/>
      <c r="R4677" s="61"/>
      <c r="S4677" s="61"/>
      <c r="T4677" s="61"/>
      <c r="U4677" s="61"/>
      <c r="V4677" s="61"/>
      <c r="W4677" s="61"/>
      <c r="X4677" s="61"/>
      <c r="Y4677" s="61"/>
      <c r="Z4677" s="61"/>
      <c r="AA4677" s="61"/>
      <c r="AB4677" s="61"/>
      <c r="AC4677" s="61"/>
      <c r="AD4677" s="61"/>
      <c r="AE4677" s="61"/>
      <c r="AF4677" s="61"/>
      <c r="AG4677" s="61"/>
      <c r="AH4677" s="61"/>
      <c r="AI4677" s="61"/>
      <c r="AJ4677" s="61"/>
      <c r="AK4677" s="61"/>
      <c r="AL4677" s="61"/>
      <c r="AM4677" s="61"/>
      <c r="AN4677" s="61"/>
      <c r="AO4677" s="61"/>
      <c r="AP4677" s="62"/>
      <c r="AQ4677" s="61"/>
      <c r="AR4677" s="61"/>
      <c r="AS4677" s="61"/>
      <c r="AT4677" s="61"/>
      <c r="AU4677" s="61"/>
      <c r="AV4677" s="61"/>
      <c r="AW4677" s="60"/>
    </row>
    <row r="4678" s="59" customFormat="1" customHeight="1" spans="1:49">
      <c r="A4678" s="60"/>
      <c r="B4678" s="60"/>
      <c r="C4678" s="60"/>
      <c r="D4678" s="60"/>
      <c r="H4678" s="61"/>
      <c r="I4678" s="61"/>
      <c r="J4678" s="61"/>
      <c r="K4678" s="61"/>
      <c r="L4678" s="61"/>
      <c r="M4678" s="61"/>
      <c r="N4678" s="61"/>
      <c r="O4678" s="61"/>
      <c r="P4678" s="61"/>
      <c r="Q4678" s="61"/>
      <c r="R4678" s="61"/>
      <c r="S4678" s="61"/>
      <c r="T4678" s="61"/>
      <c r="U4678" s="61"/>
      <c r="V4678" s="61"/>
      <c r="W4678" s="61"/>
      <c r="X4678" s="61"/>
      <c r="Y4678" s="61"/>
      <c r="Z4678" s="61"/>
      <c r="AA4678" s="61"/>
      <c r="AB4678" s="61"/>
      <c r="AC4678" s="61"/>
      <c r="AD4678" s="61"/>
      <c r="AE4678" s="61"/>
      <c r="AF4678" s="61"/>
      <c r="AG4678" s="61"/>
      <c r="AH4678" s="61"/>
      <c r="AI4678" s="61"/>
      <c r="AJ4678" s="61"/>
      <c r="AK4678" s="61"/>
      <c r="AL4678" s="61"/>
      <c r="AM4678" s="61"/>
      <c r="AN4678" s="61"/>
      <c r="AO4678" s="61"/>
      <c r="AP4678" s="62"/>
      <c r="AQ4678" s="61"/>
      <c r="AR4678" s="61"/>
      <c r="AS4678" s="61"/>
      <c r="AT4678" s="61"/>
      <c r="AU4678" s="61"/>
      <c r="AV4678" s="61"/>
      <c r="AW4678" s="60"/>
    </row>
    <row r="4679" s="59" customFormat="1" customHeight="1" spans="1:49">
      <c r="A4679" s="60"/>
      <c r="B4679" s="60"/>
      <c r="C4679" s="60"/>
      <c r="D4679" s="60"/>
      <c r="H4679" s="61"/>
      <c r="I4679" s="61"/>
      <c r="J4679" s="61"/>
      <c r="K4679" s="61"/>
      <c r="L4679" s="61"/>
      <c r="M4679" s="61"/>
      <c r="N4679" s="61"/>
      <c r="O4679" s="61"/>
      <c r="P4679" s="61"/>
      <c r="Q4679" s="61"/>
      <c r="R4679" s="61"/>
      <c r="S4679" s="61"/>
      <c r="T4679" s="61"/>
      <c r="U4679" s="61"/>
      <c r="V4679" s="61"/>
      <c r="W4679" s="61"/>
      <c r="X4679" s="61"/>
      <c r="Y4679" s="61"/>
      <c r="Z4679" s="61"/>
      <c r="AA4679" s="61"/>
      <c r="AB4679" s="61"/>
      <c r="AC4679" s="61"/>
      <c r="AD4679" s="61"/>
      <c r="AE4679" s="61"/>
      <c r="AF4679" s="61"/>
      <c r="AG4679" s="61"/>
      <c r="AH4679" s="61"/>
      <c r="AI4679" s="61"/>
      <c r="AJ4679" s="61"/>
      <c r="AK4679" s="61"/>
      <c r="AL4679" s="61"/>
      <c r="AM4679" s="61"/>
      <c r="AN4679" s="61"/>
      <c r="AO4679" s="61"/>
      <c r="AP4679" s="62"/>
      <c r="AQ4679" s="61"/>
      <c r="AR4679" s="61"/>
      <c r="AS4679" s="61"/>
      <c r="AT4679" s="61"/>
      <c r="AU4679" s="61"/>
      <c r="AV4679" s="61"/>
      <c r="AW4679" s="60"/>
    </row>
    <row r="4680" s="59" customFormat="1" customHeight="1" spans="1:49">
      <c r="A4680" s="60"/>
      <c r="B4680" s="60"/>
      <c r="C4680" s="60"/>
      <c r="D4680" s="60"/>
      <c r="H4680" s="61"/>
      <c r="I4680" s="61"/>
      <c r="J4680" s="61"/>
      <c r="K4680" s="61"/>
      <c r="L4680" s="61"/>
      <c r="M4680" s="61"/>
      <c r="N4680" s="61"/>
      <c r="O4680" s="61"/>
      <c r="P4680" s="61"/>
      <c r="Q4680" s="61"/>
      <c r="R4680" s="61"/>
      <c r="S4680" s="61"/>
      <c r="T4680" s="61"/>
      <c r="U4680" s="61"/>
      <c r="V4680" s="61"/>
      <c r="W4680" s="61"/>
      <c r="X4680" s="61"/>
      <c r="Y4680" s="61"/>
      <c r="Z4680" s="61"/>
      <c r="AA4680" s="61"/>
      <c r="AB4680" s="61"/>
      <c r="AC4680" s="61"/>
      <c r="AD4680" s="61"/>
      <c r="AE4680" s="61"/>
      <c r="AF4680" s="61"/>
      <c r="AG4680" s="61"/>
      <c r="AH4680" s="61"/>
      <c r="AI4680" s="61"/>
      <c r="AJ4680" s="61"/>
      <c r="AK4680" s="61"/>
      <c r="AL4680" s="61"/>
      <c r="AM4680" s="61"/>
      <c r="AN4680" s="61"/>
      <c r="AO4680" s="61"/>
      <c r="AP4680" s="62"/>
      <c r="AQ4680" s="61"/>
      <c r="AR4680" s="61"/>
      <c r="AS4680" s="61"/>
      <c r="AT4680" s="61"/>
      <c r="AU4680" s="61"/>
      <c r="AV4680" s="61"/>
      <c r="AW4680" s="60"/>
    </row>
    <row r="4681" s="59" customFormat="1" customHeight="1" spans="1:49">
      <c r="A4681" s="60"/>
      <c r="B4681" s="60"/>
      <c r="C4681" s="60"/>
      <c r="D4681" s="60"/>
      <c r="H4681" s="61"/>
      <c r="I4681" s="61"/>
      <c r="J4681" s="61"/>
      <c r="K4681" s="61"/>
      <c r="L4681" s="61"/>
      <c r="M4681" s="61"/>
      <c r="N4681" s="61"/>
      <c r="O4681" s="61"/>
      <c r="P4681" s="61"/>
      <c r="Q4681" s="61"/>
      <c r="R4681" s="61"/>
      <c r="S4681" s="61"/>
      <c r="T4681" s="61"/>
      <c r="U4681" s="61"/>
      <c r="V4681" s="61"/>
      <c r="W4681" s="61"/>
      <c r="X4681" s="61"/>
      <c r="Y4681" s="61"/>
      <c r="Z4681" s="61"/>
      <c r="AA4681" s="61"/>
      <c r="AB4681" s="61"/>
      <c r="AC4681" s="61"/>
      <c r="AD4681" s="61"/>
      <c r="AE4681" s="61"/>
      <c r="AF4681" s="61"/>
      <c r="AG4681" s="61"/>
      <c r="AH4681" s="61"/>
      <c r="AI4681" s="61"/>
      <c r="AJ4681" s="61"/>
      <c r="AK4681" s="61"/>
      <c r="AL4681" s="61"/>
      <c r="AM4681" s="61"/>
      <c r="AN4681" s="61"/>
      <c r="AO4681" s="61"/>
      <c r="AP4681" s="62"/>
      <c r="AQ4681" s="61"/>
      <c r="AR4681" s="61"/>
      <c r="AS4681" s="61"/>
      <c r="AT4681" s="61"/>
      <c r="AU4681" s="61"/>
      <c r="AV4681" s="61"/>
      <c r="AW4681" s="60"/>
    </row>
    <row r="4682" s="59" customFormat="1" customHeight="1" spans="1:49">
      <c r="A4682" s="60"/>
      <c r="B4682" s="60"/>
      <c r="C4682" s="60"/>
      <c r="D4682" s="60"/>
      <c r="H4682" s="61"/>
      <c r="I4682" s="61"/>
      <c r="J4682" s="61"/>
      <c r="K4682" s="61"/>
      <c r="L4682" s="61"/>
      <c r="M4682" s="61"/>
      <c r="N4682" s="61"/>
      <c r="O4682" s="61"/>
      <c r="P4682" s="61"/>
      <c r="Q4682" s="61"/>
      <c r="R4682" s="61"/>
      <c r="S4682" s="61"/>
      <c r="T4682" s="61"/>
      <c r="U4682" s="61"/>
      <c r="V4682" s="61"/>
      <c r="W4682" s="61"/>
      <c r="X4682" s="61"/>
      <c r="Y4682" s="61"/>
      <c r="Z4682" s="61"/>
      <c r="AA4682" s="61"/>
      <c r="AB4682" s="61"/>
      <c r="AC4682" s="61"/>
      <c r="AD4682" s="61"/>
      <c r="AE4682" s="61"/>
      <c r="AF4682" s="61"/>
      <c r="AG4682" s="61"/>
      <c r="AH4682" s="61"/>
      <c r="AI4682" s="61"/>
      <c r="AJ4682" s="61"/>
      <c r="AK4682" s="61"/>
      <c r="AL4682" s="61"/>
      <c r="AM4682" s="61"/>
      <c r="AN4682" s="61"/>
      <c r="AO4682" s="61"/>
      <c r="AP4682" s="62"/>
      <c r="AQ4682" s="61"/>
      <c r="AR4682" s="61"/>
      <c r="AS4682" s="61"/>
      <c r="AT4682" s="61"/>
      <c r="AU4682" s="61"/>
      <c r="AV4682" s="61"/>
      <c r="AW4682" s="60"/>
    </row>
    <row r="4683" s="59" customFormat="1" customHeight="1" spans="1:49">
      <c r="A4683" s="60"/>
      <c r="B4683" s="60"/>
      <c r="C4683" s="60"/>
      <c r="D4683" s="60"/>
      <c r="H4683" s="61"/>
      <c r="I4683" s="61"/>
      <c r="J4683" s="61"/>
      <c r="K4683" s="61"/>
      <c r="L4683" s="61"/>
      <c r="M4683" s="61"/>
      <c r="N4683" s="61"/>
      <c r="O4683" s="61"/>
      <c r="P4683" s="61"/>
      <c r="Q4683" s="61"/>
      <c r="R4683" s="61"/>
      <c r="S4683" s="61"/>
      <c r="T4683" s="61"/>
      <c r="U4683" s="61"/>
      <c r="V4683" s="61"/>
      <c r="W4683" s="61"/>
      <c r="X4683" s="61"/>
      <c r="Y4683" s="61"/>
      <c r="Z4683" s="61"/>
      <c r="AA4683" s="61"/>
      <c r="AB4683" s="61"/>
      <c r="AC4683" s="61"/>
      <c r="AD4683" s="61"/>
      <c r="AE4683" s="61"/>
      <c r="AF4683" s="61"/>
      <c r="AG4683" s="61"/>
      <c r="AH4683" s="61"/>
      <c r="AI4683" s="61"/>
      <c r="AJ4683" s="61"/>
      <c r="AK4683" s="61"/>
      <c r="AL4683" s="61"/>
      <c r="AM4683" s="61"/>
      <c r="AN4683" s="61"/>
      <c r="AO4683" s="61"/>
      <c r="AP4683" s="62"/>
      <c r="AQ4683" s="61"/>
      <c r="AR4683" s="61"/>
      <c r="AS4683" s="61"/>
      <c r="AT4683" s="61"/>
      <c r="AU4683" s="61"/>
      <c r="AV4683" s="61"/>
      <c r="AW4683" s="60"/>
    </row>
    <row r="4684" s="59" customFormat="1" customHeight="1" spans="1:49">
      <c r="A4684" s="60"/>
      <c r="B4684" s="60"/>
      <c r="C4684" s="60"/>
      <c r="D4684" s="60"/>
      <c r="H4684" s="61"/>
      <c r="I4684" s="61"/>
      <c r="J4684" s="61"/>
      <c r="K4684" s="61"/>
      <c r="L4684" s="61"/>
      <c r="M4684" s="61"/>
      <c r="N4684" s="61"/>
      <c r="O4684" s="61"/>
      <c r="P4684" s="61"/>
      <c r="Q4684" s="61"/>
      <c r="R4684" s="61"/>
      <c r="S4684" s="61"/>
      <c r="T4684" s="61"/>
      <c r="U4684" s="61"/>
      <c r="V4684" s="61"/>
      <c r="W4684" s="61"/>
      <c r="X4684" s="61"/>
      <c r="Y4684" s="61"/>
      <c r="Z4684" s="61"/>
      <c r="AA4684" s="61"/>
      <c r="AB4684" s="61"/>
      <c r="AC4684" s="61"/>
      <c r="AD4684" s="61"/>
      <c r="AE4684" s="61"/>
      <c r="AF4684" s="61"/>
      <c r="AG4684" s="61"/>
      <c r="AH4684" s="61"/>
      <c r="AI4684" s="61"/>
      <c r="AJ4684" s="61"/>
      <c r="AK4684" s="61"/>
      <c r="AL4684" s="61"/>
      <c r="AM4684" s="61"/>
      <c r="AN4684" s="61"/>
      <c r="AO4684" s="61"/>
      <c r="AP4684" s="62"/>
      <c r="AQ4684" s="61"/>
      <c r="AR4684" s="61"/>
      <c r="AS4684" s="61"/>
      <c r="AT4684" s="61"/>
      <c r="AU4684" s="61"/>
      <c r="AV4684" s="61"/>
      <c r="AW4684" s="60"/>
    </row>
    <row r="4685" s="59" customFormat="1" customHeight="1" spans="1:49">
      <c r="A4685" s="60"/>
      <c r="B4685" s="60"/>
      <c r="C4685" s="60"/>
      <c r="D4685" s="60"/>
      <c r="H4685" s="61"/>
      <c r="I4685" s="61"/>
      <c r="J4685" s="61"/>
      <c r="K4685" s="61"/>
      <c r="L4685" s="61"/>
      <c r="M4685" s="61"/>
      <c r="N4685" s="61"/>
      <c r="O4685" s="61"/>
      <c r="P4685" s="61"/>
      <c r="Q4685" s="61"/>
      <c r="R4685" s="61"/>
      <c r="S4685" s="61"/>
      <c r="T4685" s="61"/>
      <c r="U4685" s="61"/>
      <c r="V4685" s="61"/>
      <c r="W4685" s="61"/>
      <c r="X4685" s="61"/>
      <c r="Y4685" s="61"/>
      <c r="Z4685" s="61"/>
      <c r="AA4685" s="61"/>
      <c r="AB4685" s="61"/>
      <c r="AC4685" s="61"/>
      <c r="AD4685" s="61"/>
      <c r="AE4685" s="61"/>
      <c r="AF4685" s="61"/>
      <c r="AG4685" s="61"/>
      <c r="AH4685" s="61"/>
      <c r="AI4685" s="61"/>
      <c r="AJ4685" s="61"/>
      <c r="AK4685" s="61"/>
      <c r="AL4685" s="61"/>
      <c r="AM4685" s="61"/>
      <c r="AN4685" s="61"/>
      <c r="AO4685" s="61"/>
      <c r="AP4685" s="62"/>
      <c r="AQ4685" s="61"/>
      <c r="AR4685" s="61"/>
      <c r="AS4685" s="61"/>
      <c r="AT4685" s="61"/>
      <c r="AU4685" s="61"/>
      <c r="AV4685" s="61"/>
      <c r="AW4685" s="60"/>
    </row>
    <row r="4686" s="59" customFormat="1" customHeight="1" spans="1:49">
      <c r="A4686" s="60"/>
      <c r="B4686" s="60"/>
      <c r="C4686" s="60"/>
      <c r="D4686" s="60"/>
      <c r="H4686" s="61"/>
      <c r="I4686" s="61"/>
      <c r="J4686" s="61"/>
      <c r="K4686" s="61"/>
      <c r="L4686" s="61"/>
      <c r="M4686" s="61"/>
      <c r="N4686" s="61"/>
      <c r="O4686" s="61"/>
      <c r="P4686" s="61"/>
      <c r="Q4686" s="61"/>
      <c r="R4686" s="61"/>
      <c r="S4686" s="61"/>
      <c r="T4686" s="61"/>
      <c r="U4686" s="61"/>
      <c r="V4686" s="61"/>
      <c r="W4686" s="61"/>
      <c r="X4686" s="61"/>
      <c r="Y4686" s="61"/>
      <c r="Z4686" s="61"/>
      <c r="AA4686" s="61"/>
      <c r="AB4686" s="61"/>
      <c r="AC4686" s="61"/>
      <c r="AD4686" s="61"/>
      <c r="AE4686" s="61"/>
      <c r="AF4686" s="61"/>
      <c r="AG4686" s="61"/>
      <c r="AH4686" s="61"/>
      <c r="AI4686" s="61"/>
      <c r="AJ4686" s="61"/>
      <c r="AK4686" s="61"/>
      <c r="AL4686" s="61"/>
      <c r="AM4686" s="61"/>
      <c r="AN4686" s="61"/>
      <c r="AO4686" s="61"/>
      <c r="AP4686" s="62"/>
      <c r="AQ4686" s="61"/>
      <c r="AR4686" s="61"/>
      <c r="AS4686" s="61"/>
      <c r="AT4686" s="61"/>
      <c r="AU4686" s="61"/>
      <c r="AV4686" s="61"/>
      <c r="AW4686" s="60"/>
    </row>
    <row r="4687" s="59" customFormat="1" customHeight="1" spans="1:49">
      <c r="A4687" s="60"/>
      <c r="B4687" s="60"/>
      <c r="C4687" s="60"/>
      <c r="D4687" s="60"/>
      <c r="H4687" s="61"/>
      <c r="I4687" s="61"/>
      <c r="J4687" s="61"/>
      <c r="K4687" s="61"/>
      <c r="L4687" s="61"/>
      <c r="M4687" s="61"/>
      <c r="N4687" s="61"/>
      <c r="O4687" s="61"/>
      <c r="P4687" s="61"/>
      <c r="Q4687" s="61"/>
      <c r="R4687" s="61"/>
      <c r="S4687" s="61"/>
      <c r="T4687" s="61"/>
      <c r="U4687" s="61"/>
      <c r="V4687" s="61"/>
      <c r="W4687" s="61"/>
      <c r="X4687" s="61"/>
      <c r="Y4687" s="61"/>
      <c r="Z4687" s="61"/>
      <c r="AA4687" s="61"/>
      <c r="AB4687" s="61"/>
      <c r="AC4687" s="61"/>
      <c r="AD4687" s="61"/>
      <c r="AE4687" s="61"/>
      <c r="AF4687" s="61"/>
      <c r="AG4687" s="61"/>
      <c r="AH4687" s="61"/>
      <c r="AI4687" s="61"/>
      <c r="AJ4687" s="61"/>
      <c r="AK4687" s="61"/>
      <c r="AL4687" s="61"/>
      <c r="AM4687" s="61"/>
      <c r="AN4687" s="61"/>
      <c r="AO4687" s="61"/>
      <c r="AP4687" s="62"/>
      <c r="AQ4687" s="61"/>
      <c r="AR4687" s="61"/>
      <c r="AS4687" s="61"/>
      <c r="AT4687" s="61"/>
      <c r="AU4687" s="61"/>
      <c r="AV4687" s="61"/>
      <c r="AW4687" s="60"/>
    </row>
    <row r="4688" s="59" customFormat="1" customHeight="1" spans="1:49">
      <c r="A4688" s="60"/>
      <c r="B4688" s="60"/>
      <c r="C4688" s="60"/>
      <c r="D4688" s="60"/>
      <c r="H4688" s="61"/>
      <c r="I4688" s="61"/>
      <c r="J4688" s="61"/>
      <c r="K4688" s="61"/>
      <c r="L4688" s="61"/>
      <c r="M4688" s="61"/>
      <c r="N4688" s="61"/>
      <c r="O4688" s="61"/>
      <c r="P4688" s="61"/>
      <c r="Q4688" s="61"/>
      <c r="R4688" s="61"/>
      <c r="S4688" s="61"/>
      <c r="T4688" s="61"/>
      <c r="U4688" s="61"/>
      <c r="V4688" s="61"/>
      <c r="W4688" s="61"/>
      <c r="X4688" s="61"/>
      <c r="Y4688" s="61"/>
      <c r="Z4688" s="61"/>
      <c r="AA4688" s="61"/>
      <c r="AB4688" s="61"/>
      <c r="AC4688" s="61"/>
      <c r="AD4688" s="61"/>
      <c r="AE4688" s="61"/>
      <c r="AF4688" s="61"/>
      <c r="AG4688" s="61"/>
      <c r="AH4688" s="61"/>
      <c r="AI4688" s="61"/>
      <c r="AJ4688" s="61"/>
      <c r="AK4688" s="61"/>
      <c r="AL4688" s="61"/>
      <c r="AM4688" s="61"/>
      <c r="AN4688" s="61"/>
      <c r="AO4688" s="61"/>
      <c r="AP4688" s="62"/>
      <c r="AQ4688" s="61"/>
      <c r="AR4688" s="61"/>
      <c r="AS4688" s="61"/>
      <c r="AT4688" s="61"/>
      <c r="AU4688" s="61"/>
      <c r="AV4688" s="61"/>
      <c r="AW4688" s="60"/>
    </row>
    <row r="4689" s="59" customFormat="1" customHeight="1" spans="1:49">
      <c r="A4689" s="60"/>
      <c r="B4689" s="60"/>
      <c r="C4689" s="60"/>
      <c r="D4689" s="60"/>
      <c r="H4689" s="61"/>
      <c r="I4689" s="61"/>
      <c r="J4689" s="61"/>
      <c r="K4689" s="61"/>
      <c r="L4689" s="61"/>
      <c r="M4689" s="61"/>
      <c r="N4689" s="61"/>
      <c r="O4689" s="61"/>
      <c r="P4689" s="61"/>
      <c r="Q4689" s="61"/>
      <c r="R4689" s="61"/>
      <c r="S4689" s="61"/>
      <c r="T4689" s="61"/>
      <c r="U4689" s="61"/>
      <c r="V4689" s="61"/>
      <c r="W4689" s="61"/>
      <c r="X4689" s="61"/>
      <c r="Y4689" s="61"/>
      <c r="Z4689" s="61"/>
      <c r="AA4689" s="61"/>
      <c r="AB4689" s="61"/>
      <c r="AC4689" s="61"/>
      <c r="AD4689" s="61"/>
      <c r="AE4689" s="61"/>
      <c r="AF4689" s="61"/>
      <c r="AG4689" s="61"/>
      <c r="AH4689" s="61"/>
      <c r="AI4689" s="61"/>
      <c r="AJ4689" s="61"/>
      <c r="AK4689" s="61"/>
      <c r="AL4689" s="61"/>
      <c r="AM4689" s="61"/>
      <c r="AN4689" s="61"/>
      <c r="AO4689" s="61"/>
      <c r="AP4689" s="62"/>
      <c r="AQ4689" s="61"/>
      <c r="AR4689" s="61"/>
      <c r="AS4689" s="61"/>
      <c r="AT4689" s="61"/>
      <c r="AU4689" s="61"/>
      <c r="AV4689" s="61"/>
      <c r="AW4689" s="60"/>
    </row>
    <row r="4690" s="59" customFormat="1" customHeight="1" spans="1:49">
      <c r="A4690" s="60"/>
      <c r="B4690" s="60"/>
      <c r="C4690" s="60"/>
      <c r="D4690" s="60"/>
      <c r="H4690" s="61"/>
      <c r="I4690" s="61"/>
      <c r="J4690" s="61"/>
      <c r="K4690" s="61"/>
      <c r="L4690" s="61"/>
      <c r="M4690" s="61"/>
      <c r="N4690" s="61"/>
      <c r="O4690" s="61"/>
      <c r="P4690" s="61"/>
      <c r="Q4690" s="61"/>
      <c r="R4690" s="61"/>
      <c r="S4690" s="61"/>
      <c r="T4690" s="61"/>
      <c r="U4690" s="61"/>
      <c r="V4690" s="61"/>
      <c r="W4690" s="61"/>
      <c r="X4690" s="61"/>
      <c r="Y4690" s="61"/>
      <c r="Z4690" s="61"/>
      <c r="AA4690" s="61"/>
      <c r="AB4690" s="61"/>
      <c r="AC4690" s="61"/>
      <c r="AD4690" s="61"/>
      <c r="AE4690" s="61"/>
      <c r="AF4690" s="61"/>
      <c r="AG4690" s="61"/>
      <c r="AH4690" s="61"/>
      <c r="AI4690" s="61"/>
      <c r="AJ4690" s="61"/>
      <c r="AK4690" s="61"/>
      <c r="AL4690" s="61"/>
      <c r="AM4690" s="61"/>
      <c r="AN4690" s="61"/>
      <c r="AO4690" s="61"/>
      <c r="AP4690" s="62"/>
      <c r="AQ4690" s="61"/>
      <c r="AR4690" s="61"/>
      <c r="AS4690" s="61"/>
      <c r="AT4690" s="61"/>
      <c r="AU4690" s="61"/>
      <c r="AV4690" s="61"/>
      <c r="AW4690" s="60"/>
    </row>
    <row r="4691" s="59" customFormat="1" customHeight="1" spans="1:49">
      <c r="A4691" s="60"/>
      <c r="B4691" s="60"/>
      <c r="C4691" s="60"/>
      <c r="D4691" s="60"/>
      <c r="H4691" s="61"/>
      <c r="I4691" s="61"/>
      <c r="J4691" s="61"/>
      <c r="K4691" s="61"/>
      <c r="L4691" s="61"/>
      <c r="M4691" s="61"/>
      <c r="N4691" s="61"/>
      <c r="O4691" s="61"/>
      <c r="P4691" s="61"/>
      <c r="Q4691" s="61"/>
      <c r="R4691" s="61"/>
      <c r="S4691" s="61"/>
      <c r="T4691" s="61"/>
      <c r="U4691" s="61"/>
      <c r="V4691" s="61"/>
      <c r="W4691" s="61"/>
      <c r="X4691" s="61"/>
      <c r="Y4691" s="61"/>
      <c r="Z4691" s="61"/>
      <c r="AA4691" s="61"/>
      <c r="AB4691" s="61"/>
      <c r="AC4691" s="61"/>
      <c r="AD4691" s="61"/>
      <c r="AE4691" s="61"/>
      <c r="AF4691" s="61"/>
      <c r="AG4691" s="61"/>
      <c r="AH4691" s="61"/>
      <c r="AI4691" s="61"/>
      <c r="AJ4691" s="61"/>
      <c r="AK4691" s="61"/>
      <c r="AL4691" s="61"/>
      <c r="AM4691" s="61"/>
      <c r="AN4691" s="61"/>
      <c r="AO4691" s="61"/>
      <c r="AP4691" s="62"/>
      <c r="AQ4691" s="61"/>
      <c r="AR4691" s="61"/>
      <c r="AS4691" s="61"/>
      <c r="AT4691" s="61"/>
      <c r="AU4691" s="61"/>
      <c r="AV4691" s="61"/>
      <c r="AW4691" s="60"/>
    </row>
    <row r="4692" s="59" customFormat="1" customHeight="1" spans="1:49">
      <c r="A4692" s="60"/>
      <c r="B4692" s="60"/>
      <c r="C4692" s="60"/>
      <c r="D4692" s="60"/>
      <c r="H4692" s="61"/>
      <c r="I4692" s="61"/>
      <c r="J4692" s="61"/>
      <c r="K4692" s="61"/>
      <c r="L4692" s="61"/>
      <c r="M4692" s="61"/>
      <c r="N4692" s="61"/>
      <c r="O4692" s="61"/>
      <c r="P4692" s="61"/>
      <c r="Q4692" s="61"/>
      <c r="R4692" s="61"/>
      <c r="S4692" s="61"/>
      <c r="T4692" s="61"/>
      <c r="U4692" s="61"/>
      <c r="V4692" s="61"/>
      <c r="W4692" s="61"/>
      <c r="X4692" s="61"/>
      <c r="Y4692" s="61"/>
      <c r="Z4692" s="61"/>
      <c r="AA4692" s="61"/>
      <c r="AB4692" s="61"/>
      <c r="AC4692" s="61"/>
      <c r="AD4692" s="61"/>
      <c r="AE4692" s="61"/>
      <c r="AF4692" s="61"/>
      <c r="AG4692" s="61"/>
      <c r="AH4692" s="61"/>
      <c r="AI4692" s="61"/>
      <c r="AJ4692" s="61"/>
      <c r="AK4692" s="61"/>
      <c r="AL4692" s="61"/>
      <c r="AM4692" s="61"/>
      <c r="AN4692" s="61"/>
      <c r="AO4692" s="61"/>
      <c r="AP4692" s="62"/>
      <c r="AQ4692" s="61"/>
      <c r="AR4692" s="61"/>
      <c r="AS4692" s="61"/>
      <c r="AT4692" s="61"/>
      <c r="AU4692" s="61"/>
      <c r="AV4692" s="61"/>
      <c r="AW4692" s="60"/>
    </row>
    <row r="4693" s="59" customFormat="1" customHeight="1" spans="1:49">
      <c r="A4693" s="60"/>
      <c r="B4693" s="60"/>
      <c r="C4693" s="60"/>
      <c r="D4693" s="60"/>
      <c r="H4693" s="61"/>
      <c r="I4693" s="61"/>
      <c r="J4693" s="61"/>
      <c r="K4693" s="61"/>
      <c r="L4693" s="61"/>
      <c r="M4693" s="61"/>
      <c r="N4693" s="61"/>
      <c r="O4693" s="61"/>
      <c r="P4693" s="61"/>
      <c r="Q4693" s="61"/>
      <c r="R4693" s="61"/>
      <c r="S4693" s="61"/>
      <c r="T4693" s="61"/>
      <c r="U4693" s="61"/>
      <c r="V4693" s="61"/>
      <c r="W4693" s="61"/>
      <c r="X4693" s="61"/>
      <c r="Y4693" s="61"/>
      <c r="Z4693" s="61"/>
      <c r="AA4693" s="61"/>
      <c r="AB4693" s="61"/>
      <c r="AC4693" s="61"/>
      <c r="AD4693" s="61"/>
      <c r="AE4693" s="61"/>
      <c r="AF4693" s="61"/>
      <c r="AG4693" s="61"/>
      <c r="AH4693" s="61"/>
      <c r="AI4693" s="61"/>
      <c r="AJ4693" s="61"/>
      <c r="AK4693" s="61"/>
      <c r="AL4693" s="61"/>
      <c r="AM4693" s="61"/>
      <c r="AN4693" s="61"/>
      <c r="AO4693" s="61"/>
      <c r="AP4693" s="62"/>
      <c r="AQ4693" s="61"/>
      <c r="AR4693" s="61"/>
      <c r="AS4693" s="61"/>
      <c r="AT4693" s="61"/>
      <c r="AU4693" s="61"/>
      <c r="AV4693" s="61"/>
      <c r="AW4693" s="60"/>
    </row>
    <row r="4694" s="59" customFormat="1" customHeight="1" spans="1:49">
      <c r="A4694" s="60"/>
      <c r="B4694" s="60"/>
      <c r="C4694" s="60"/>
      <c r="D4694" s="60"/>
      <c r="H4694" s="61"/>
      <c r="I4694" s="61"/>
      <c r="J4694" s="61"/>
      <c r="K4694" s="61"/>
      <c r="L4694" s="61"/>
      <c r="M4694" s="61"/>
      <c r="N4694" s="61"/>
      <c r="O4694" s="61"/>
      <c r="P4694" s="61"/>
      <c r="Q4694" s="61"/>
      <c r="R4694" s="61"/>
      <c r="S4694" s="61"/>
      <c r="T4694" s="61"/>
      <c r="U4694" s="61"/>
      <c r="V4694" s="61"/>
      <c r="W4694" s="61"/>
      <c r="X4694" s="61"/>
      <c r="Y4694" s="61"/>
      <c r="Z4694" s="61"/>
      <c r="AA4694" s="61"/>
      <c r="AB4694" s="61"/>
      <c r="AC4694" s="61"/>
      <c r="AD4694" s="61"/>
      <c r="AE4694" s="61"/>
      <c r="AF4694" s="61"/>
      <c r="AG4694" s="61"/>
      <c r="AH4694" s="61"/>
      <c r="AI4694" s="61"/>
      <c r="AJ4694" s="61"/>
      <c r="AK4694" s="61"/>
      <c r="AL4694" s="61"/>
      <c r="AM4694" s="61"/>
      <c r="AN4694" s="61"/>
      <c r="AO4694" s="61"/>
      <c r="AP4694" s="62"/>
      <c r="AQ4694" s="61"/>
      <c r="AR4694" s="61"/>
      <c r="AS4694" s="61"/>
      <c r="AT4694" s="61"/>
      <c r="AU4694" s="61"/>
      <c r="AV4694" s="61"/>
      <c r="AW4694" s="60"/>
    </row>
    <row r="4695" s="59" customFormat="1" customHeight="1" spans="1:49">
      <c r="A4695" s="60"/>
      <c r="B4695" s="60"/>
      <c r="C4695" s="60"/>
      <c r="D4695" s="60"/>
      <c r="H4695" s="61"/>
      <c r="I4695" s="61"/>
      <c r="J4695" s="61"/>
      <c r="K4695" s="61"/>
      <c r="L4695" s="61"/>
      <c r="M4695" s="61"/>
      <c r="N4695" s="61"/>
      <c r="O4695" s="61"/>
      <c r="P4695" s="61"/>
      <c r="Q4695" s="61"/>
      <c r="R4695" s="61"/>
      <c r="S4695" s="61"/>
      <c r="T4695" s="61"/>
      <c r="U4695" s="61"/>
      <c r="V4695" s="61"/>
      <c r="W4695" s="61"/>
      <c r="X4695" s="61"/>
      <c r="Y4695" s="61"/>
      <c r="Z4695" s="61"/>
      <c r="AA4695" s="61"/>
      <c r="AB4695" s="61"/>
      <c r="AC4695" s="61"/>
      <c r="AD4695" s="61"/>
      <c r="AE4695" s="61"/>
      <c r="AF4695" s="61"/>
      <c r="AG4695" s="61"/>
      <c r="AH4695" s="61"/>
      <c r="AI4695" s="61"/>
      <c r="AJ4695" s="61"/>
      <c r="AK4695" s="61"/>
      <c r="AL4695" s="61"/>
      <c r="AM4695" s="61"/>
      <c r="AN4695" s="61"/>
      <c r="AO4695" s="61"/>
      <c r="AP4695" s="62"/>
      <c r="AQ4695" s="61"/>
      <c r="AR4695" s="61"/>
      <c r="AS4695" s="61"/>
      <c r="AT4695" s="61"/>
      <c r="AU4695" s="61"/>
      <c r="AV4695" s="61"/>
      <c r="AW4695" s="60"/>
    </row>
    <row r="4696" s="59" customFormat="1" customHeight="1" spans="1:49">
      <c r="A4696" s="60"/>
      <c r="B4696" s="60"/>
      <c r="C4696" s="60"/>
      <c r="D4696" s="60"/>
      <c r="H4696" s="61"/>
      <c r="I4696" s="61"/>
      <c r="J4696" s="61"/>
      <c r="K4696" s="61"/>
      <c r="L4696" s="61"/>
      <c r="M4696" s="61"/>
      <c r="N4696" s="61"/>
      <c r="O4696" s="61"/>
      <c r="P4696" s="61"/>
      <c r="Q4696" s="61"/>
      <c r="R4696" s="61"/>
      <c r="S4696" s="61"/>
      <c r="T4696" s="61"/>
      <c r="U4696" s="61"/>
      <c r="V4696" s="61"/>
      <c r="W4696" s="61"/>
      <c r="X4696" s="61"/>
      <c r="Y4696" s="61"/>
      <c r="Z4696" s="61"/>
      <c r="AA4696" s="61"/>
      <c r="AB4696" s="61"/>
      <c r="AC4696" s="61"/>
      <c r="AD4696" s="61"/>
      <c r="AE4696" s="61"/>
      <c r="AF4696" s="61"/>
      <c r="AG4696" s="61"/>
      <c r="AH4696" s="61"/>
      <c r="AI4696" s="61"/>
      <c r="AJ4696" s="61"/>
      <c r="AK4696" s="61"/>
      <c r="AL4696" s="61"/>
      <c r="AM4696" s="61"/>
      <c r="AN4696" s="61"/>
      <c r="AO4696" s="61"/>
      <c r="AP4696" s="62"/>
      <c r="AQ4696" s="61"/>
      <c r="AR4696" s="61"/>
      <c r="AS4696" s="61"/>
      <c r="AT4696" s="61"/>
      <c r="AU4696" s="61"/>
      <c r="AV4696" s="61"/>
      <c r="AW4696" s="60"/>
    </row>
    <row r="4697" s="59" customFormat="1" customHeight="1" spans="1:49">
      <c r="A4697" s="60"/>
      <c r="B4697" s="60"/>
      <c r="C4697" s="60"/>
      <c r="D4697" s="60"/>
      <c r="H4697" s="61"/>
      <c r="I4697" s="61"/>
      <c r="J4697" s="61"/>
      <c r="K4697" s="61"/>
      <c r="L4697" s="61"/>
      <c r="M4697" s="61"/>
      <c r="N4697" s="61"/>
      <c r="O4697" s="61"/>
      <c r="P4697" s="61"/>
      <c r="Q4697" s="61"/>
      <c r="R4697" s="61"/>
      <c r="S4697" s="61"/>
      <c r="T4697" s="61"/>
      <c r="U4697" s="61"/>
      <c r="V4697" s="61"/>
      <c r="W4697" s="61"/>
      <c r="X4697" s="61"/>
      <c r="Y4697" s="61"/>
      <c r="Z4697" s="61"/>
      <c r="AA4697" s="61"/>
      <c r="AB4697" s="61"/>
      <c r="AC4697" s="61"/>
      <c r="AD4697" s="61"/>
      <c r="AE4697" s="61"/>
      <c r="AF4697" s="61"/>
      <c r="AG4697" s="61"/>
      <c r="AH4697" s="61"/>
      <c r="AI4697" s="61"/>
      <c r="AJ4697" s="61"/>
      <c r="AK4697" s="61"/>
      <c r="AL4697" s="61"/>
      <c r="AM4697" s="61"/>
      <c r="AN4697" s="61"/>
      <c r="AO4697" s="61"/>
      <c r="AP4697" s="62"/>
      <c r="AQ4697" s="61"/>
      <c r="AR4697" s="61"/>
      <c r="AS4697" s="61"/>
      <c r="AT4697" s="61"/>
      <c r="AU4697" s="61"/>
      <c r="AV4697" s="61"/>
      <c r="AW4697" s="60"/>
    </row>
    <row r="4698" s="59" customFormat="1" customHeight="1" spans="1:49">
      <c r="A4698" s="60"/>
      <c r="B4698" s="60"/>
      <c r="C4698" s="60"/>
      <c r="D4698" s="60"/>
      <c r="H4698" s="61"/>
      <c r="I4698" s="61"/>
      <c r="J4698" s="61"/>
      <c r="K4698" s="61"/>
      <c r="L4698" s="61"/>
      <c r="M4698" s="61"/>
      <c r="N4698" s="61"/>
      <c r="O4698" s="61"/>
      <c r="P4698" s="61"/>
      <c r="Q4698" s="61"/>
      <c r="R4698" s="61"/>
      <c r="S4698" s="61"/>
      <c r="T4698" s="61"/>
      <c r="U4698" s="61"/>
      <c r="V4698" s="61"/>
      <c r="W4698" s="61"/>
      <c r="X4698" s="61"/>
      <c r="Y4698" s="61"/>
      <c r="Z4698" s="61"/>
      <c r="AA4698" s="61"/>
      <c r="AB4698" s="61"/>
      <c r="AC4698" s="61"/>
      <c r="AD4698" s="61"/>
      <c r="AE4698" s="61"/>
      <c r="AF4698" s="61"/>
      <c r="AG4698" s="61"/>
      <c r="AH4698" s="61"/>
      <c r="AI4698" s="61"/>
      <c r="AJ4698" s="61"/>
      <c r="AK4698" s="61"/>
      <c r="AL4698" s="61"/>
      <c r="AM4698" s="61"/>
      <c r="AN4698" s="61"/>
      <c r="AO4698" s="61"/>
      <c r="AP4698" s="62"/>
      <c r="AQ4698" s="61"/>
      <c r="AR4698" s="61"/>
      <c r="AS4698" s="61"/>
      <c r="AT4698" s="61"/>
      <c r="AU4698" s="61"/>
      <c r="AV4698" s="61"/>
      <c r="AW4698" s="60"/>
    </row>
    <row r="4699" s="59" customFormat="1" customHeight="1" spans="1:49">
      <c r="A4699" s="60"/>
      <c r="B4699" s="60"/>
      <c r="C4699" s="60"/>
      <c r="D4699" s="60"/>
      <c r="H4699" s="61"/>
      <c r="I4699" s="61"/>
      <c r="J4699" s="61"/>
      <c r="K4699" s="61"/>
      <c r="L4699" s="61"/>
      <c r="M4699" s="61"/>
      <c r="N4699" s="61"/>
      <c r="O4699" s="61"/>
      <c r="P4699" s="61"/>
      <c r="Q4699" s="61"/>
      <c r="R4699" s="61"/>
      <c r="S4699" s="61"/>
      <c r="T4699" s="61"/>
      <c r="U4699" s="61"/>
      <c r="V4699" s="61"/>
      <c r="W4699" s="61"/>
      <c r="X4699" s="61"/>
      <c r="Y4699" s="61"/>
      <c r="Z4699" s="61"/>
      <c r="AA4699" s="61"/>
      <c r="AB4699" s="61"/>
      <c r="AC4699" s="61"/>
      <c r="AD4699" s="61"/>
      <c r="AE4699" s="61"/>
      <c r="AF4699" s="61"/>
      <c r="AG4699" s="61"/>
      <c r="AH4699" s="61"/>
      <c r="AI4699" s="61"/>
      <c r="AJ4699" s="61"/>
      <c r="AK4699" s="61"/>
      <c r="AL4699" s="61"/>
      <c r="AM4699" s="61"/>
      <c r="AN4699" s="61"/>
      <c r="AO4699" s="61"/>
      <c r="AP4699" s="62"/>
      <c r="AQ4699" s="61"/>
      <c r="AR4699" s="61"/>
      <c r="AS4699" s="61"/>
      <c r="AT4699" s="61"/>
      <c r="AU4699" s="61"/>
      <c r="AV4699" s="61"/>
      <c r="AW4699" s="60"/>
    </row>
    <row r="4700" s="59" customFormat="1" customHeight="1" spans="1:49">
      <c r="A4700" s="60"/>
      <c r="B4700" s="60"/>
      <c r="C4700" s="60"/>
      <c r="D4700" s="60"/>
      <c r="H4700" s="61"/>
      <c r="I4700" s="61"/>
      <c r="J4700" s="61"/>
      <c r="K4700" s="61"/>
      <c r="L4700" s="61"/>
      <c r="M4700" s="61"/>
      <c r="N4700" s="61"/>
      <c r="O4700" s="61"/>
      <c r="P4700" s="61"/>
      <c r="Q4700" s="61"/>
      <c r="R4700" s="61"/>
      <c r="S4700" s="61"/>
      <c r="T4700" s="61"/>
      <c r="U4700" s="61"/>
      <c r="V4700" s="61"/>
      <c r="W4700" s="61"/>
      <c r="X4700" s="61"/>
      <c r="Y4700" s="61"/>
      <c r="Z4700" s="61"/>
      <c r="AA4700" s="61"/>
      <c r="AB4700" s="61"/>
      <c r="AC4700" s="61"/>
      <c r="AD4700" s="61"/>
      <c r="AE4700" s="61"/>
      <c r="AF4700" s="61"/>
      <c r="AG4700" s="61"/>
      <c r="AH4700" s="61"/>
      <c r="AI4700" s="61"/>
      <c r="AJ4700" s="61"/>
      <c r="AK4700" s="61"/>
      <c r="AL4700" s="61"/>
      <c r="AM4700" s="61"/>
      <c r="AN4700" s="61"/>
      <c r="AO4700" s="61"/>
      <c r="AP4700" s="62"/>
      <c r="AQ4700" s="61"/>
      <c r="AR4700" s="61"/>
      <c r="AS4700" s="61"/>
      <c r="AT4700" s="61"/>
      <c r="AU4700" s="61"/>
      <c r="AV4700" s="61"/>
      <c r="AW4700" s="60"/>
    </row>
    <row r="4701" s="59" customFormat="1" customHeight="1" spans="1:49">
      <c r="A4701" s="60"/>
      <c r="B4701" s="60"/>
      <c r="C4701" s="60"/>
      <c r="D4701" s="60"/>
      <c r="H4701" s="61"/>
      <c r="I4701" s="61"/>
      <c r="J4701" s="61"/>
      <c r="K4701" s="61"/>
      <c r="L4701" s="61"/>
      <c r="M4701" s="61"/>
      <c r="N4701" s="61"/>
      <c r="O4701" s="61"/>
      <c r="P4701" s="61"/>
      <c r="Q4701" s="61"/>
      <c r="R4701" s="61"/>
      <c r="S4701" s="61"/>
      <c r="T4701" s="61"/>
      <c r="U4701" s="61"/>
      <c r="V4701" s="61"/>
      <c r="W4701" s="61"/>
      <c r="X4701" s="61"/>
      <c r="Y4701" s="61"/>
      <c r="Z4701" s="61"/>
      <c r="AA4701" s="61"/>
      <c r="AB4701" s="61"/>
      <c r="AC4701" s="61"/>
      <c r="AD4701" s="61"/>
      <c r="AE4701" s="61"/>
      <c r="AF4701" s="61"/>
      <c r="AG4701" s="61"/>
      <c r="AH4701" s="61"/>
      <c r="AI4701" s="61"/>
      <c r="AJ4701" s="61"/>
      <c r="AK4701" s="61"/>
      <c r="AL4701" s="61"/>
      <c r="AM4701" s="61"/>
      <c r="AN4701" s="61"/>
      <c r="AO4701" s="61"/>
      <c r="AP4701" s="62"/>
      <c r="AQ4701" s="61"/>
      <c r="AR4701" s="61"/>
      <c r="AS4701" s="61"/>
      <c r="AT4701" s="61"/>
      <c r="AU4701" s="61"/>
      <c r="AV4701" s="61"/>
      <c r="AW4701" s="60"/>
    </row>
    <row r="4702" s="59" customFormat="1" customHeight="1" spans="1:49">
      <c r="A4702" s="60"/>
      <c r="B4702" s="60"/>
      <c r="C4702" s="60"/>
      <c r="D4702" s="60"/>
      <c r="H4702" s="61"/>
      <c r="I4702" s="61"/>
      <c r="J4702" s="61"/>
      <c r="K4702" s="61"/>
      <c r="L4702" s="61"/>
      <c r="M4702" s="61"/>
      <c r="N4702" s="61"/>
      <c r="O4702" s="61"/>
      <c r="P4702" s="61"/>
      <c r="Q4702" s="61"/>
      <c r="R4702" s="61"/>
      <c r="S4702" s="61"/>
      <c r="T4702" s="61"/>
      <c r="U4702" s="61"/>
      <c r="V4702" s="61"/>
      <c r="W4702" s="61"/>
      <c r="X4702" s="61"/>
      <c r="Y4702" s="61"/>
      <c r="Z4702" s="61"/>
      <c r="AA4702" s="61"/>
      <c r="AB4702" s="61"/>
      <c r="AC4702" s="61"/>
      <c r="AD4702" s="61"/>
      <c r="AE4702" s="61"/>
      <c r="AF4702" s="61"/>
      <c r="AG4702" s="61"/>
      <c r="AH4702" s="61"/>
      <c r="AI4702" s="61"/>
      <c r="AJ4702" s="61"/>
      <c r="AK4702" s="61"/>
      <c r="AL4702" s="61"/>
      <c r="AM4702" s="61"/>
      <c r="AN4702" s="61"/>
      <c r="AO4702" s="61"/>
      <c r="AP4702" s="62"/>
      <c r="AQ4702" s="61"/>
      <c r="AR4702" s="61"/>
      <c r="AS4702" s="61"/>
      <c r="AT4702" s="61"/>
      <c r="AU4702" s="61"/>
      <c r="AV4702" s="61"/>
      <c r="AW4702" s="60"/>
    </row>
    <row r="4703" s="59" customFormat="1" customHeight="1" spans="1:49">
      <c r="A4703" s="60"/>
      <c r="B4703" s="60"/>
      <c r="C4703" s="60"/>
      <c r="D4703" s="60"/>
      <c r="H4703" s="61"/>
      <c r="I4703" s="61"/>
      <c r="J4703" s="61"/>
      <c r="K4703" s="61"/>
      <c r="L4703" s="61"/>
      <c r="M4703" s="61"/>
      <c r="N4703" s="61"/>
      <c r="O4703" s="61"/>
      <c r="P4703" s="61"/>
      <c r="Q4703" s="61"/>
      <c r="R4703" s="61"/>
      <c r="S4703" s="61"/>
      <c r="T4703" s="61"/>
      <c r="U4703" s="61"/>
      <c r="V4703" s="61"/>
      <c r="W4703" s="61"/>
      <c r="X4703" s="61"/>
      <c r="Y4703" s="61"/>
      <c r="Z4703" s="61"/>
      <c r="AA4703" s="61"/>
      <c r="AB4703" s="61"/>
      <c r="AC4703" s="61"/>
      <c r="AD4703" s="61"/>
      <c r="AE4703" s="61"/>
      <c r="AF4703" s="61"/>
      <c r="AG4703" s="61"/>
      <c r="AH4703" s="61"/>
      <c r="AI4703" s="61"/>
      <c r="AJ4703" s="61"/>
      <c r="AK4703" s="61"/>
      <c r="AL4703" s="61"/>
      <c r="AM4703" s="61"/>
      <c r="AN4703" s="61"/>
      <c r="AO4703" s="61"/>
      <c r="AP4703" s="62"/>
      <c r="AQ4703" s="61"/>
      <c r="AR4703" s="61"/>
      <c r="AS4703" s="61"/>
      <c r="AT4703" s="61"/>
      <c r="AU4703" s="61"/>
      <c r="AV4703" s="61"/>
      <c r="AW4703" s="60"/>
    </row>
    <row r="4704" s="59" customFormat="1" customHeight="1" spans="1:49">
      <c r="A4704" s="60"/>
      <c r="B4704" s="60"/>
      <c r="C4704" s="60"/>
      <c r="D4704" s="60"/>
      <c r="H4704" s="61"/>
      <c r="I4704" s="61"/>
      <c r="J4704" s="61"/>
      <c r="K4704" s="61"/>
      <c r="L4704" s="61"/>
      <c r="M4704" s="61"/>
      <c r="N4704" s="61"/>
      <c r="O4704" s="61"/>
      <c r="P4704" s="61"/>
      <c r="Q4704" s="61"/>
      <c r="R4704" s="61"/>
      <c r="S4704" s="61"/>
      <c r="T4704" s="61"/>
      <c r="U4704" s="61"/>
      <c r="V4704" s="61"/>
      <c r="W4704" s="61"/>
      <c r="X4704" s="61"/>
      <c r="Y4704" s="61"/>
      <c r="Z4704" s="61"/>
      <c r="AA4704" s="61"/>
      <c r="AB4704" s="61"/>
      <c r="AC4704" s="61"/>
      <c r="AD4704" s="61"/>
      <c r="AE4704" s="61"/>
      <c r="AF4704" s="61"/>
      <c r="AG4704" s="61"/>
      <c r="AH4704" s="61"/>
      <c r="AI4704" s="61"/>
      <c r="AJ4704" s="61"/>
      <c r="AK4704" s="61"/>
      <c r="AL4704" s="61"/>
      <c r="AM4704" s="61"/>
      <c r="AN4704" s="61"/>
      <c r="AO4704" s="61"/>
      <c r="AP4704" s="62"/>
      <c r="AQ4704" s="61"/>
      <c r="AR4704" s="61"/>
      <c r="AS4704" s="61"/>
      <c r="AT4704" s="61"/>
      <c r="AU4704" s="61"/>
      <c r="AV4704" s="61"/>
      <c r="AW4704" s="60"/>
    </row>
    <row r="4705" s="59" customFormat="1" customHeight="1" spans="1:49">
      <c r="A4705" s="60"/>
      <c r="B4705" s="60"/>
      <c r="C4705" s="60"/>
      <c r="D4705" s="60"/>
      <c r="H4705" s="61"/>
      <c r="I4705" s="61"/>
      <c r="J4705" s="61"/>
      <c r="K4705" s="61"/>
      <c r="L4705" s="61"/>
      <c r="M4705" s="61"/>
      <c r="N4705" s="61"/>
      <c r="O4705" s="61"/>
      <c r="P4705" s="61"/>
      <c r="Q4705" s="61"/>
      <c r="R4705" s="61"/>
      <c r="S4705" s="61"/>
      <c r="T4705" s="61"/>
      <c r="U4705" s="61"/>
      <c r="V4705" s="61"/>
      <c r="W4705" s="61"/>
      <c r="X4705" s="61"/>
      <c r="Y4705" s="61"/>
      <c r="Z4705" s="61"/>
      <c r="AA4705" s="61"/>
      <c r="AB4705" s="61"/>
      <c r="AC4705" s="61"/>
      <c r="AD4705" s="61"/>
      <c r="AE4705" s="61"/>
      <c r="AF4705" s="61"/>
      <c r="AG4705" s="61"/>
      <c r="AH4705" s="61"/>
      <c r="AI4705" s="61"/>
      <c r="AJ4705" s="61"/>
      <c r="AK4705" s="61"/>
      <c r="AL4705" s="61"/>
      <c r="AM4705" s="61"/>
      <c r="AN4705" s="61"/>
      <c r="AO4705" s="61"/>
      <c r="AP4705" s="62"/>
      <c r="AQ4705" s="61"/>
      <c r="AR4705" s="61"/>
      <c r="AS4705" s="61"/>
      <c r="AT4705" s="61"/>
      <c r="AU4705" s="61"/>
      <c r="AV4705" s="61"/>
      <c r="AW4705" s="60"/>
    </row>
    <row r="4706" s="59" customFormat="1" customHeight="1" spans="1:49">
      <c r="A4706" s="60"/>
      <c r="B4706" s="60"/>
      <c r="C4706" s="60"/>
      <c r="D4706" s="60"/>
      <c r="H4706" s="61"/>
      <c r="I4706" s="61"/>
      <c r="J4706" s="61"/>
      <c r="K4706" s="61"/>
      <c r="L4706" s="61"/>
      <c r="M4706" s="61"/>
      <c r="N4706" s="61"/>
      <c r="O4706" s="61"/>
      <c r="P4706" s="61"/>
      <c r="Q4706" s="61"/>
      <c r="R4706" s="61"/>
      <c r="S4706" s="61"/>
      <c r="T4706" s="61"/>
      <c r="U4706" s="61"/>
      <c r="V4706" s="61"/>
      <c r="W4706" s="61"/>
      <c r="X4706" s="61"/>
      <c r="Y4706" s="61"/>
      <c r="Z4706" s="61"/>
      <c r="AA4706" s="61"/>
      <c r="AB4706" s="61"/>
      <c r="AC4706" s="61"/>
      <c r="AD4706" s="61"/>
      <c r="AE4706" s="61"/>
      <c r="AF4706" s="61"/>
      <c r="AG4706" s="61"/>
      <c r="AH4706" s="61"/>
      <c r="AI4706" s="61"/>
      <c r="AJ4706" s="61"/>
      <c r="AK4706" s="61"/>
      <c r="AL4706" s="61"/>
      <c r="AM4706" s="61"/>
      <c r="AN4706" s="61"/>
      <c r="AO4706" s="61"/>
      <c r="AP4706" s="62"/>
      <c r="AQ4706" s="61"/>
      <c r="AR4706" s="61"/>
      <c r="AS4706" s="61"/>
      <c r="AT4706" s="61"/>
      <c r="AU4706" s="61"/>
      <c r="AV4706" s="61"/>
      <c r="AW4706" s="60"/>
    </row>
    <row r="4707" s="59" customFormat="1" customHeight="1" spans="1:49">
      <c r="A4707" s="60"/>
      <c r="B4707" s="60"/>
      <c r="C4707" s="60"/>
      <c r="D4707" s="60"/>
      <c r="H4707" s="61"/>
      <c r="I4707" s="61"/>
      <c r="J4707" s="61"/>
      <c r="K4707" s="61"/>
      <c r="L4707" s="61"/>
      <c r="M4707" s="61"/>
      <c r="N4707" s="61"/>
      <c r="O4707" s="61"/>
      <c r="P4707" s="61"/>
      <c r="Q4707" s="61"/>
      <c r="R4707" s="61"/>
      <c r="S4707" s="61"/>
      <c r="T4707" s="61"/>
      <c r="U4707" s="61"/>
      <c r="V4707" s="61"/>
      <c r="W4707" s="61"/>
      <c r="X4707" s="61"/>
      <c r="Y4707" s="61"/>
      <c r="Z4707" s="61"/>
      <c r="AA4707" s="61"/>
      <c r="AB4707" s="61"/>
      <c r="AC4707" s="61"/>
      <c r="AD4707" s="61"/>
      <c r="AE4707" s="61"/>
      <c r="AF4707" s="61"/>
      <c r="AG4707" s="61"/>
      <c r="AH4707" s="61"/>
      <c r="AI4707" s="61"/>
      <c r="AJ4707" s="61"/>
      <c r="AK4707" s="61"/>
      <c r="AL4707" s="61"/>
      <c r="AM4707" s="61"/>
      <c r="AN4707" s="61"/>
      <c r="AO4707" s="61"/>
      <c r="AP4707" s="62"/>
      <c r="AQ4707" s="61"/>
      <c r="AR4707" s="61"/>
      <c r="AS4707" s="61"/>
      <c r="AT4707" s="61"/>
      <c r="AU4707" s="61"/>
      <c r="AV4707" s="61"/>
      <c r="AW4707" s="60"/>
    </row>
    <row r="4708" s="59" customFormat="1" customHeight="1" spans="1:49">
      <c r="A4708" s="60"/>
      <c r="B4708" s="60"/>
      <c r="C4708" s="60"/>
      <c r="D4708" s="60"/>
      <c r="H4708" s="61"/>
      <c r="I4708" s="61"/>
      <c r="J4708" s="61"/>
      <c r="K4708" s="61"/>
      <c r="L4708" s="61"/>
      <c r="M4708" s="61"/>
      <c r="N4708" s="61"/>
      <c r="O4708" s="61"/>
      <c r="P4708" s="61"/>
      <c r="Q4708" s="61"/>
      <c r="R4708" s="61"/>
      <c r="S4708" s="61"/>
      <c r="T4708" s="61"/>
      <c r="U4708" s="61"/>
      <c r="V4708" s="61"/>
      <c r="W4708" s="61"/>
      <c r="X4708" s="61"/>
      <c r="Y4708" s="61"/>
      <c r="Z4708" s="61"/>
      <c r="AA4708" s="61"/>
      <c r="AB4708" s="61"/>
      <c r="AC4708" s="61"/>
      <c r="AD4708" s="61"/>
      <c r="AE4708" s="61"/>
      <c r="AF4708" s="61"/>
      <c r="AG4708" s="61"/>
      <c r="AH4708" s="61"/>
      <c r="AI4708" s="61"/>
      <c r="AJ4708" s="61"/>
      <c r="AK4708" s="61"/>
      <c r="AL4708" s="61"/>
      <c r="AM4708" s="61"/>
      <c r="AN4708" s="61"/>
      <c r="AO4708" s="61"/>
      <c r="AP4708" s="62"/>
      <c r="AQ4708" s="61"/>
      <c r="AR4708" s="61"/>
      <c r="AS4708" s="61"/>
      <c r="AT4708" s="61"/>
      <c r="AU4708" s="61"/>
      <c r="AV4708" s="61"/>
      <c r="AW4708" s="60"/>
    </row>
    <row r="4709" s="59" customFormat="1" customHeight="1" spans="1:49">
      <c r="A4709" s="60"/>
      <c r="B4709" s="60"/>
      <c r="C4709" s="60"/>
      <c r="D4709" s="60"/>
      <c r="H4709" s="61"/>
      <c r="I4709" s="61"/>
      <c r="J4709" s="61"/>
      <c r="K4709" s="61"/>
      <c r="L4709" s="61"/>
      <c r="M4709" s="61"/>
      <c r="N4709" s="61"/>
      <c r="O4709" s="61"/>
      <c r="P4709" s="61"/>
      <c r="Q4709" s="61"/>
      <c r="R4709" s="61"/>
      <c r="S4709" s="61"/>
      <c r="T4709" s="61"/>
      <c r="U4709" s="61"/>
      <c r="V4709" s="61"/>
      <c r="W4709" s="61"/>
      <c r="X4709" s="61"/>
      <c r="Y4709" s="61"/>
      <c r="Z4709" s="61"/>
      <c r="AA4709" s="61"/>
      <c r="AB4709" s="61"/>
      <c r="AC4709" s="61"/>
      <c r="AD4709" s="61"/>
      <c r="AE4709" s="61"/>
      <c r="AF4709" s="61"/>
      <c r="AG4709" s="61"/>
      <c r="AH4709" s="61"/>
      <c r="AI4709" s="61"/>
      <c r="AJ4709" s="61"/>
      <c r="AK4709" s="61"/>
      <c r="AL4709" s="61"/>
      <c r="AM4709" s="61"/>
      <c r="AN4709" s="61"/>
      <c r="AO4709" s="61"/>
      <c r="AP4709" s="62"/>
      <c r="AQ4709" s="61"/>
      <c r="AR4709" s="61"/>
      <c r="AS4709" s="61"/>
      <c r="AT4709" s="61"/>
      <c r="AU4709" s="61"/>
      <c r="AV4709" s="61"/>
      <c r="AW4709" s="60"/>
    </row>
    <row r="4710" s="59" customFormat="1" customHeight="1" spans="1:49">
      <c r="A4710" s="60"/>
      <c r="B4710" s="60"/>
      <c r="C4710" s="60"/>
      <c r="D4710" s="60"/>
      <c r="H4710" s="61"/>
      <c r="I4710" s="61"/>
      <c r="J4710" s="61"/>
      <c r="K4710" s="61"/>
      <c r="L4710" s="61"/>
      <c r="M4710" s="61"/>
      <c r="N4710" s="61"/>
      <c r="O4710" s="61"/>
      <c r="P4710" s="61"/>
      <c r="Q4710" s="61"/>
      <c r="R4710" s="61"/>
      <c r="S4710" s="61"/>
      <c r="T4710" s="61"/>
      <c r="U4710" s="61"/>
      <c r="V4710" s="61"/>
      <c r="W4710" s="61"/>
      <c r="X4710" s="61"/>
      <c r="Y4710" s="61"/>
      <c r="Z4710" s="61"/>
      <c r="AA4710" s="61"/>
      <c r="AB4710" s="61"/>
      <c r="AC4710" s="61"/>
      <c r="AD4710" s="61"/>
      <c r="AE4710" s="61"/>
      <c r="AF4710" s="61"/>
      <c r="AG4710" s="61"/>
      <c r="AH4710" s="61"/>
      <c r="AI4710" s="61"/>
      <c r="AJ4710" s="61"/>
      <c r="AK4710" s="61"/>
      <c r="AL4710" s="61"/>
      <c r="AM4710" s="61"/>
      <c r="AN4710" s="61"/>
      <c r="AO4710" s="61"/>
      <c r="AP4710" s="62"/>
      <c r="AQ4710" s="61"/>
      <c r="AR4710" s="61"/>
      <c r="AS4710" s="61"/>
      <c r="AT4710" s="61"/>
      <c r="AU4710" s="61"/>
      <c r="AV4710" s="61"/>
      <c r="AW4710" s="60"/>
    </row>
    <row r="4711" s="59" customFormat="1" customHeight="1" spans="1:49">
      <c r="A4711" s="60"/>
      <c r="B4711" s="60"/>
      <c r="C4711" s="60"/>
      <c r="D4711" s="60"/>
      <c r="H4711" s="61"/>
      <c r="I4711" s="61"/>
      <c r="J4711" s="61"/>
      <c r="K4711" s="61"/>
      <c r="L4711" s="61"/>
      <c r="M4711" s="61"/>
      <c r="N4711" s="61"/>
      <c r="O4711" s="61"/>
      <c r="P4711" s="61"/>
      <c r="Q4711" s="61"/>
      <c r="R4711" s="61"/>
      <c r="S4711" s="61"/>
      <c r="T4711" s="61"/>
      <c r="U4711" s="61"/>
      <c r="V4711" s="61"/>
      <c r="W4711" s="61"/>
      <c r="X4711" s="61"/>
      <c r="Y4711" s="61"/>
      <c r="Z4711" s="61"/>
      <c r="AA4711" s="61"/>
      <c r="AB4711" s="61"/>
      <c r="AC4711" s="61"/>
      <c r="AD4711" s="61"/>
      <c r="AE4711" s="61"/>
      <c r="AF4711" s="61"/>
      <c r="AG4711" s="61"/>
      <c r="AH4711" s="61"/>
      <c r="AI4711" s="61"/>
      <c r="AJ4711" s="61"/>
      <c r="AK4711" s="61"/>
      <c r="AL4711" s="61"/>
      <c r="AM4711" s="61"/>
      <c r="AN4711" s="61"/>
      <c r="AO4711" s="61"/>
      <c r="AP4711" s="62"/>
      <c r="AQ4711" s="61"/>
      <c r="AR4711" s="61"/>
      <c r="AS4711" s="61"/>
      <c r="AT4711" s="61"/>
      <c r="AU4711" s="61"/>
      <c r="AV4711" s="61"/>
      <c r="AW4711" s="60"/>
    </row>
    <row r="4712" s="59" customFormat="1" customHeight="1" spans="1:49">
      <c r="A4712" s="60"/>
      <c r="B4712" s="60"/>
      <c r="C4712" s="60"/>
      <c r="D4712" s="60"/>
      <c r="H4712" s="61"/>
      <c r="I4712" s="61"/>
      <c r="J4712" s="61"/>
      <c r="K4712" s="61"/>
      <c r="L4712" s="61"/>
      <c r="M4712" s="61"/>
      <c r="N4712" s="61"/>
      <c r="O4712" s="61"/>
      <c r="P4712" s="61"/>
      <c r="Q4712" s="61"/>
      <c r="R4712" s="61"/>
      <c r="S4712" s="61"/>
      <c r="T4712" s="61"/>
      <c r="U4712" s="61"/>
      <c r="V4712" s="61"/>
      <c r="W4712" s="61"/>
      <c r="X4712" s="61"/>
      <c r="Y4712" s="61"/>
      <c r="Z4712" s="61"/>
      <c r="AA4712" s="61"/>
      <c r="AB4712" s="61"/>
      <c r="AC4712" s="61"/>
      <c r="AD4712" s="61"/>
      <c r="AE4712" s="61"/>
      <c r="AF4712" s="61"/>
      <c r="AG4712" s="61"/>
      <c r="AH4712" s="61"/>
      <c r="AI4712" s="61"/>
      <c r="AJ4712" s="61"/>
      <c r="AK4712" s="61"/>
      <c r="AL4712" s="61"/>
      <c r="AM4712" s="61"/>
      <c r="AN4712" s="61"/>
      <c r="AO4712" s="61"/>
      <c r="AP4712" s="62"/>
      <c r="AQ4712" s="61"/>
      <c r="AR4712" s="61"/>
      <c r="AS4712" s="61"/>
      <c r="AT4712" s="61"/>
      <c r="AU4712" s="61"/>
      <c r="AV4712" s="61"/>
      <c r="AW4712" s="60"/>
    </row>
    <row r="4713" s="59" customFormat="1" customHeight="1" spans="1:49">
      <c r="A4713" s="60"/>
      <c r="B4713" s="60"/>
      <c r="C4713" s="60"/>
      <c r="D4713" s="60"/>
      <c r="H4713" s="61"/>
      <c r="I4713" s="61"/>
      <c r="J4713" s="61"/>
      <c r="K4713" s="61"/>
      <c r="L4713" s="61"/>
      <c r="M4713" s="61"/>
      <c r="N4713" s="61"/>
      <c r="O4713" s="61"/>
      <c r="P4713" s="61"/>
      <c r="Q4713" s="61"/>
      <c r="R4713" s="61"/>
      <c r="S4713" s="61"/>
      <c r="T4713" s="61"/>
      <c r="U4713" s="61"/>
      <c r="V4713" s="61"/>
      <c r="W4713" s="61"/>
      <c r="X4713" s="61"/>
      <c r="Y4713" s="61"/>
      <c r="Z4713" s="61"/>
      <c r="AA4713" s="61"/>
      <c r="AB4713" s="61"/>
      <c r="AC4713" s="61"/>
      <c r="AD4713" s="61"/>
      <c r="AE4713" s="61"/>
      <c r="AF4713" s="61"/>
      <c r="AG4713" s="61"/>
      <c r="AH4713" s="61"/>
      <c r="AI4713" s="61"/>
      <c r="AJ4713" s="61"/>
      <c r="AK4713" s="61"/>
      <c r="AL4713" s="61"/>
      <c r="AM4713" s="61"/>
      <c r="AN4713" s="61"/>
      <c r="AO4713" s="61"/>
      <c r="AP4713" s="62"/>
      <c r="AQ4713" s="61"/>
      <c r="AR4713" s="61"/>
      <c r="AS4713" s="61"/>
      <c r="AT4713" s="61"/>
      <c r="AU4713" s="61"/>
      <c r="AV4713" s="61"/>
      <c r="AW4713" s="60"/>
    </row>
    <row r="4714" s="59" customFormat="1" customHeight="1" spans="1:49">
      <c r="A4714" s="60"/>
      <c r="B4714" s="60"/>
      <c r="C4714" s="60"/>
      <c r="D4714" s="60"/>
      <c r="H4714" s="61"/>
      <c r="I4714" s="61"/>
      <c r="J4714" s="61"/>
      <c r="K4714" s="61"/>
      <c r="L4714" s="61"/>
      <c r="M4714" s="61"/>
      <c r="N4714" s="61"/>
      <c r="O4714" s="61"/>
      <c r="P4714" s="61"/>
      <c r="Q4714" s="61"/>
      <c r="R4714" s="61"/>
      <c r="S4714" s="61"/>
      <c r="T4714" s="61"/>
      <c r="U4714" s="61"/>
      <c r="V4714" s="61"/>
      <c r="W4714" s="61"/>
      <c r="X4714" s="61"/>
      <c r="Y4714" s="61"/>
      <c r="Z4714" s="61"/>
      <c r="AA4714" s="61"/>
      <c r="AB4714" s="61"/>
      <c r="AC4714" s="61"/>
      <c r="AD4714" s="61"/>
      <c r="AE4714" s="61"/>
      <c r="AF4714" s="61"/>
      <c r="AG4714" s="61"/>
      <c r="AH4714" s="61"/>
      <c r="AI4714" s="61"/>
      <c r="AJ4714" s="61"/>
      <c r="AK4714" s="61"/>
      <c r="AL4714" s="61"/>
      <c r="AM4714" s="61"/>
      <c r="AN4714" s="61"/>
      <c r="AO4714" s="61"/>
      <c r="AP4714" s="62"/>
      <c r="AQ4714" s="61"/>
      <c r="AR4714" s="61"/>
      <c r="AS4714" s="61"/>
      <c r="AT4714" s="61"/>
      <c r="AU4714" s="61"/>
      <c r="AV4714" s="61"/>
      <c r="AW4714" s="60"/>
    </row>
    <row r="4715" s="59" customFormat="1" customHeight="1" spans="1:49">
      <c r="A4715" s="60"/>
      <c r="B4715" s="60"/>
      <c r="C4715" s="60"/>
      <c r="D4715" s="60"/>
      <c r="H4715" s="61"/>
      <c r="I4715" s="61"/>
      <c r="J4715" s="61"/>
      <c r="K4715" s="61"/>
      <c r="L4715" s="61"/>
      <c r="M4715" s="61"/>
      <c r="N4715" s="61"/>
      <c r="O4715" s="61"/>
      <c r="P4715" s="61"/>
      <c r="Q4715" s="61"/>
      <c r="R4715" s="61"/>
      <c r="S4715" s="61"/>
      <c r="T4715" s="61"/>
      <c r="U4715" s="61"/>
      <c r="V4715" s="61"/>
      <c r="W4715" s="61"/>
      <c r="X4715" s="61"/>
      <c r="Y4715" s="61"/>
      <c r="Z4715" s="61"/>
      <c r="AA4715" s="61"/>
      <c r="AB4715" s="61"/>
      <c r="AC4715" s="61"/>
      <c r="AD4715" s="61"/>
      <c r="AE4715" s="61"/>
      <c r="AF4715" s="61"/>
      <c r="AG4715" s="61"/>
      <c r="AH4715" s="61"/>
      <c r="AI4715" s="61"/>
      <c r="AJ4715" s="61"/>
      <c r="AK4715" s="61"/>
      <c r="AL4715" s="61"/>
      <c r="AM4715" s="61"/>
      <c r="AN4715" s="61"/>
      <c r="AO4715" s="61"/>
      <c r="AP4715" s="62"/>
      <c r="AQ4715" s="61"/>
      <c r="AR4715" s="61"/>
      <c r="AS4715" s="61"/>
      <c r="AT4715" s="61"/>
      <c r="AU4715" s="61"/>
      <c r="AV4715" s="61"/>
      <c r="AW4715" s="60"/>
    </row>
    <row r="4716" s="59" customFormat="1" customHeight="1" spans="1:49">
      <c r="A4716" s="60"/>
      <c r="B4716" s="60"/>
      <c r="C4716" s="60"/>
      <c r="D4716" s="60"/>
      <c r="H4716" s="61"/>
      <c r="I4716" s="61"/>
      <c r="J4716" s="61"/>
      <c r="K4716" s="61"/>
      <c r="L4716" s="61"/>
      <c r="M4716" s="61"/>
      <c r="N4716" s="61"/>
      <c r="O4716" s="61"/>
      <c r="P4716" s="61"/>
      <c r="Q4716" s="61"/>
      <c r="R4716" s="61"/>
      <c r="S4716" s="61"/>
      <c r="T4716" s="61"/>
      <c r="U4716" s="61"/>
      <c r="V4716" s="61"/>
      <c r="W4716" s="61"/>
      <c r="X4716" s="61"/>
      <c r="Y4716" s="61"/>
      <c r="Z4716" s="61"/>
      <c r="AA4716" s="61"/>
      <c r="AB4716" s="61"/>
      <c r="AC4716" s="61"/>
      <c r="AD4716" s="61"/>
      <c r="AE4716" s="61"/>
      <c r="AF4716" s="61"/>
      <c r="AG4716" s="61"/>
      <c r="AH4716" s="61"/>
      <c r="AI4716" s="61"/>
      <c r="AJ4716" s="61"/>
      <c r="AK4716" s="61"/>
      <c r="AL4716" s="61"/>
      <c r="AM4716" s="61"/>
      <c r="AN4716" s="61"/>
      <c r="AO4716" s="61"/>
      <c r="AP4716" s="62"/>
      <c r="AQ4716" s="61"/>
      <c r="AR4716" s="61"/>
      <c r="AS4716" s="61"/>
      <c r="AT4716" s="61"/>
      <c r="AU4716" s="61"/>
      <c r="AV4716" s="61"/>
      <c r="AW4716" s="60"/>
    </row>
    <row r="4717" s="59" customFormat="1" customHeight="1" spans="1:49">
      <c r="A4717" s="60"/>
      <c r="B4717" s="60"/>
      <c r="C4717" s="60"/>
      <c r="D4717" s="60"/>
      <c r="H4717" s="61"/>
      <c r="I4717" s="61"/>
      <c r="J4717" s="61"/>
      <c r="K4717" s="61"/>
      <c r="L4717" s="61"/>
      <c r="M4717" s="61"/>
      <c r="N4717" s="61"/>
      <c r="O4717" s="61"/>
      <c r="P4717" s="61"/>
      <c r="Q4717" s="61"/>
      <c r="R4717" s="61"/>
      <c r="S4717" s="61"/>
      <c r="T4717" s="61"/>
      <c r="U4717" s="61"/>
      <c r="V4717" s="61"/>
      <c r="W4717" s="61"/>
      <c r="X4717" s="61"/>
      <c r="Y4717" s="61"/>
      <c r="Z4717" s="61"/>
      <c r="AA4717" s="61"/>
      <c r="AB4717" s="61"/>
      <c r="AC4717" s="61"/>
      <c r="AD4717" s="61"/>
      <c r="AE4717" s="61"/>
      <c r="AF4717" s="61"/>
      <c r="AG4717" s="61"/>
      <c r="AH4717" s="61"/>
      <c r="AI4717" s="61"/>
      <c r="AJ4717" s="61"/>
      <c r="AK4717" s="61"/>
      <c r="AL4717" s="61"/>
      <c r="AM4717" s="61"/>
      <c r="AN4717" s="61"/>
      <c r="AO4717" s="61"/>
      <c r="AP4717" s="62"/>
      <c r="AQ4717" s="61"/>
      <c r="AR4717" s="61"/>
      <c r="AS4717" s="61"/>
      <c r="AT4717" s="61"/>
      <c r="AU4717" s="61"/>
      <c r="AV4717" s="61"/>
      <c r="AW4717" s="60"/>
    </row>
    <row r="4718" s="59" customFormat="1" customHeight="1" spans="1:49">
      <c r="A4718" s="60"/>
      <c r="B4718" s="60"/>
      <c r="C4718" s="60"/>
      <c r="D4718" s="60"/>
      <c r="H4718" s="61"/>
      <c r="I4718" s="61"/>
      <c r="J4718" s="61"/>
      <c r="K4718" s="61"/>
      <c r="L4718" s="61"/>
      <c r="M4718" s="61"/>
      <c r="N4718" s="61"/>
      <c r="O4718" s="61"/>
      <c r="P4718" s="61"/>
      <c r="Q4718" s="61"/>
      <c r="R4718" s="61"/>
      <c r="S4718" s="61"/>
      <c r="T4718" s="61"/>
      <c r="U4718" s="61"/>
      <c r="V4718" s="61"/>
      <c r="W4718" s="61"/>
      <c r="X4718" s="61"/>
      <c r="Y4718" s="61"/>
      <c r="Z4718" s="61"/>
      <c r="AA4718" s="61"/>
      <c r="AB4718" s="61"/>
      <c r="AC4718" s="61"/>
      <c r="AD4718" s="61"/>
      <c r="AE4718" s="61"/>
      <c r="AF4718" s="61"/>
      <c r="AG4718" s="61"/>
      <c r="AH4718" s="61"/>
      <c r="AI4718" s="61"/>
      <c r="AJ4718" s="61"/>
      <c r="AK4718" s="61"/>
      <c r="AL4718" s="61"/>
      <c r="AM4718" s="61"/>
      <c r="AN4718" s="61"/>
      <c r="AO4718" s="61"/>
      <c r="AP4718" s="62"/>
      <c r="AQ4718" s="61"/>
      <c r="AR4718" s="61"/>
      <c r="AS4718" s="61"/>
      <c r="AT4718" s="61"/>
      <c r="AU4718" s="61"/>
      <c r="AV4718" s="61"/>
      <c r="AW4718" s="60"/>
    </row>
    <row r="4719" s="59" customFormat="1" customHeight="1" spans="1:49">
      <c r="A4719" s="60"/>
      <c r="B4719" s="60"/>
      <c r="C4719" s="60"/>
      <c r="D4719" s="60"/>
      <c r="H4719" s="61"/>
      <c r="I4719" s="61"/>
      <c r="J4719" s="61"/>
      <c r="K4719" s="61"/>
      <c r="L4719" s="61"/>
      <c r="M4719" s="61"/>
      <c r="N4719" s="61"/>
      <c r="O4719" s="61"/>
      <c r="P4719" s="61"/>
      <c r="Q4719" s="61"/>
      <c r="R4719" s="61"/>
      <c r="S4719" s="61"/>
      <c r="T4719" s="61"/>
      <c r="U4719" s="61"/>
      <c r="V4719" s="61"/>
      <c r="W4719" s="61"/>
      <c r="X4719" s="61"/>
      <c r="Y4719" s="61"/>
      <c r="Z4719" s="61"/>
      <c r="AA4719" s="61"/>
      <c r="AB4719" s="61"/>
      <c r="AC4719" s="61"/>
      <c r="AD4719" s="61"/>
      <c r="AE4719" s="61"/>
      <c r="AF4719" s="61"/>
      <c r="AG4719" s="61"/>
      <c r="AH4719" s="61"/>
      <c r="AI4719" s="61"/>
      <c r="AJ4719" s="61"/>
      <c r="AK4719" s="61"/>
      <c r="AL4719" s="61"/>
      <c r="AM4719" s="61"/>
      <c r="AN4719" s="61"/>
      <c r="AO4719" s="61"/>
      <c r="AP4719" s="62"/>
      <c r="AQ4719" s="61"/>
      <c r="AR4719" s="61"/>
      <c r="AS4719" s="61"/>
      <c r="AT4719" s="61"/>
      <c r="AU4719" s="61"/>
      <c r="AV4719" s="61"/>
      <c r="AW4719" s="60"/>
    </row>
    <row r="4720" s="59" customFormat="1" customHeight="1" spans="1:49">
      <c r="A4720" s="60"/>
      <c r="B4720" s="60"/>
      <c r="C4720" s="60"/>
      <c r="D4720" s="60"/>
      <c r="H4720" s="61"/>
      <c r="I4720" s="61"/>
      <c r="J4720" s="61"/>
      <c r="K4720" s="61"/>
      <c r="L4720" s="61"/>
      <c r="M4720" s="61"/>
      <c r="N4720" s="61"/>
      <c r="O4720" s="61"/>
      <c r="P4720" s="61"/>
      <c r="Q4720" s="61"/>
      <c r="R4720" s="61"/>
      <c r="S4720" s="61"/>
      <c r="T4720" s="61"/>
      <c r="U4720" s="61"/>
      <c r="V4720" s="61"/>
      <c r="W4720" s="61"/>
      <c r="X4720" s="61"/>
      <c r="Y4720" s="61"/>
      <c r="Z4720" s="61"/>
      <c r="AA4720" s="61"/>
      <c r="AB4720" s="61"/>
      <c r="AC4720" s="61"/>
      <c r="AD4720" s="61"/>
      <c r="AE4720" s="61"/>
      <c r="AF4720" s="61"/>
      <c r="AG4720" s="61"/>
      <c r="AH4720" s="61"/>
      <c r="AI4720" s="61"/>
      <c r="AJ4720" s="61"/>
      <c r="AK4720" s="61"/>
      <c r="AL4720" s="61"/>
      <c r="AM4720" s="61"/>
      <c r="AN4720" s="61"/>
      <c r="AO4720" s="61"/>
      <c r="AP4720" s="62"/>
      <c r="AQ4720" s="61"/>
      <c r="AR4720" s="61"/>
      <c r="AS4720" s="61"/>
      <c r="AT4720" s="61"/>
      <c r="AU4720" s="61"/>
      <c r="AV4720" s="61"/>
      <c r="AW4720" s="60"/>
    </row>
    <row r="4721" s="59" customFormat="1" customHeight="1" spans="1:49">
      <c r="A4721" s="60"/>
      <c r="B4721" s="60"/>
      <c r="C4721" s="60"/>
      <c r="D4721" s="60"/>
      <c r="H4721" s="61"/>
      <c r="I4721" s="61"/>
      <c r="J4721" s="61"/>
      <c r="K4721" s="61"/>
      <c r="L4721" s="61"/>
      <c r="M4721" s="61"/>
      <c r="N4721" s="61"/>
      <c r="O4721" s="61"/>
      <c r="P4721" s="61"/>
      <c r="Q4721" s="61"/>
      <c r="R4721" s="61"/>
      <c r="S4721" s="61"/>
      <c r="T4721" s="61"/>
      <c r="U4721" s="61"/>
      <c r="V4721" s="61"/>
      <c r="W4721" s="61"/>
      <c r="X4721" s="61"/>
      <c r="Y4721" s="61"/>
      <c r="Z4721" s="61"/>
      <c r="AA4721" s="61"/>
      <c r="AB4721" s="61"/>
      <c r="AC4721" s="61"/>
      <c r="AD4721" s="61"/>
      <c r="AE4721" s="61"/>
      <c r="AF4721" s="61"/>
      <c r="AG4721" s="61"/>
      <c r="AH4721" s="61"/>
      <c r="AI4721" s="61"/>
      <c r="AJ4721" s="61"/>
      <c r="AK4721" s="61"/>
      <c r="AL4721" s="61"/>
      <c r="AM4721" s="61"/>
      <c r="AN4721" s="61"/>
      <c r="AO4721" s="61"/>
      <c r="AP4721" s="62"/>
      <c r="AQ4721" s="61"/>
      <c r="AR4721" s="61"/>
      <c r="AS4721" s="61"/>
      <c r="AT4721" s="61"/>
      <c r="AU4721" s="61"/>
      <c r="AV4721" s="61"/>
      <c r="AW4721" s="60"/>
    </row>
    <row r="4722" s="59" customFormat="1" customHeight="1" spans="1:49">
      <c r="A4722" s="60"/>
      <c r="B4722" s="60"/>
      <c r="C4722" s="60"/>
      <c r="D4722" s="60"/>
      <c r="H4722" s="61"/>
      <c r="I4722" s="61"/>
      <c r="J4722" s="61"/>
      <c r="K4722" s="61"/>
      <c r="L4722" s="61"/>
      <c r="M4722" s="61"/>
      <c r="N4722" s="61"/>
      <c r="O4722" s="61"/>
      <c r="P4722" s="61"/>
      <c r="Q4722" s="61"/>
      <c r="R4722" s="61"/>
      <c r="S4722" s="61"/>
      <c r="T4722" s="61"/>
      <c r="U4722" s="61"/>
      <c r="V4722" s="61"/>
      <c r="W4722" s="61"/>
      <c r="X4722" s="61"/>
      <c r="Y4722" s="61"/>
      <c r="Z4722" s="61"/>
      <c r="AA4722" s="61"/>
      <c r="AB4722" s="61"/>
      <c r="AC4722" s="61"/>
      <c r="AD4722" s="61"/>
      <c r="AE4722" s="61"/>
      <c r="AF4722" s="61"/>
      <c r="AG4722" s="61"/>
      <c r="AH4722" s="61"/>
      <c r="AI4722" s="61"/>
      <c r="AJ4722" s="61"/>
      <c r="AK4722" s="61"/>
      <c r="AL4722" s="61"/>
      <c r="AM4722" s="61"/>
      <c r="AN4722" s="61"/>
      <c r="AO4722" s="61"/>
      <c r="AP4722" s="62"/>
      <c r="AQ4722" s="61"/>
      <c r="AR4722" s="61"/>
      <c r="AS4722" s="61"/>
      <c r="AT4722" s="61"/>
      <c r="AU4722" s="61"/>
      <c r="AV4722" s="61"/>
      <c r="AW4722" s="60"/>
    </row>
    <row r="4723" s="59" customFormat="1" customHeight="1" spans="1:49">
      <c r="A4723" s="60"/>
      <c r="B4723" s="60"/>
      <c r="C4723" s="60"/>
      <c r="D4723" s="60"/>
      <c r="H4723" s="61"/>
      <c r="I4723" s="61"/>
      <c r="J4723" s="61"/>
      <c r="K4723" s="61"/>
      <c r="L4723" s="61"/>
      <c r="M4723" s="61"/>
      <c r="N4723" s="61"/>
      <c r="O4723" s="61"/>
      <c r="P4723" s="61"/>
      <c r="Q4723" s="61"/>
      <c r="R4723" s="61"/>
      <c r="S4723" s="61"/>
      <c r="T4723" s="61"/>
      <c r="U4723" s="61"/>
      <c r="V4723" s="61"/>
      <c r="W4723" s="61"/>
      <c r="X4723" s="61"/>
      <c r="Y4723" s="61"/>
      <c r="Z4723" s="61"/>
      <c r="AA4723" s="61"/>
      <c r="AB4723" s="61"/>
      <c r="AC4723" s="61"/>
      <c r="AD4723" s="61"/>
      <c r="AE4723" s="61"/>
      <c r="AF4723" s="61"/>
      <c r="AG4723" s="61"/>
      <c r="AH4723" s="61"/>
      <c r="AI4723" s="61"/>
      <c r="AJ4723" s="61"/>
      <c r="AK4723" s="61"/>
      <c r="AL4723" s="61"/>
      <c r="AM4723" s="61"/>
      <c r="AN4723" s="61"/>
      <c r="AO4723" s="61"/>
      <c r="AP4723" s="62"/>
      <c r="AQ4723" s="61"/>
      <c r="AR4723" s="61"/>
      <c r="AS4723" s="61"/>
      <c r="AT4723" s="61"/>
      <c r="AU4723" s="61"/>
      <c r="AV4723" s="61"/>
      <c r="AW4723" s="60"/>
    </row>
    <row r="4724" s="59" customFormat="1" customHeight="1" spans="1:49">
      <c r="A4724" s="60"/>
      <c r="B4724" s="60"/>
      <c r="C4724" s="60"/>
      <c r="D4724" s="60"/>
      <c r="H4724" s="61"/>
      <c r="I4724" s="61"/>
      <c r="J4724" s="61"/>
      <c r="K4724" s="61"/>
      <c r="L4724" s="61"/>
      <c r="M4724" s="61"/>
      <c r="N4724" s="61"/>
      <c r="O4724" s="61"/>
      <c r="P4724" s="61"/>
      <c r="Q4724" s="61"/>
      <c r="R4724" s="61"/>
      <c r="S4724" s="61"/>
      <c r="T4724" s="61"/>
      <c r="U4724" s="61"/>
      <c r="V4724" s="61"/>
      <c r="W4724" s="61"/>
      <c r="X4724" s="61"/>
      <c r="Y4724" s="61"/>
      <c r="Z4724" s="61"/>
      <c r="AA4724" s="61"/>
      <c r="AB4724" s="61"/>
      <c r="AC4724" s="61"/>
      <c r="AD4724" s="61"/>
      <c r="AE4724" s="61"/>
      <c r="AF4724" s="61"/>
      <c r="AG4724" s="61"/>
      <c r="AH4724" s="61"/>
      <c r="AI4724" s="61"/>
      <c r="AJ4724" s="61"/>
      <c r="AK4724" s="61"/>
      <c r="AL4724" s="61"/>
      <c r="AM4724" s="61"/>
      <c r="AN4724" s="61"/>
      <c r="AO4724" s="61"/>
      <c r="AP4724" s="62"/>
      <c r="AQ4724" s="61"/>
      <c r="AR4724" s="61"/>
      <c r="AS4724" s="61"/>
      <c r="AT4724" s="61"/>
      <c r="AU4724" s="61"/>
      <c r="AV4724" s="61"/>
      <c r="AW4724" s="60"/>
    </row>
    <row r="4725" s="59" customFormat="1" customHeight="1" spans="1:49">
      <c r="A4725" s="60"/>
      <c r="B4725" s="60"/>
      <c r="C4725" s="60"/>
      <c r="D4725" s="60"/>
      <c r="H4725" s="61"/>
      <c r="I4725" s="61"/>
      <c r="J4725" s="61"/>
      <c r="K4725" s="61"/>
      <c r="L4725" s="61"/>
      <c r="M4725" s="61"/>
      <c r="N4725" s="61"/>
      <c r="O4725" s="61"/>
      <c r="P4725" s="61"/>
      <c r="Q4725" s="61"/>
      <c r="R4725" s="61"/>
      <c r="S4725" s="61"/>
      <c r="T4725" s="61"/>
      <c r="U4725" s="61"/>
      <c r="V4725" s="61"/>
      <c r="W4725" s="61"/>
      <c r="X4725" s="61"/>
      <c r="Y4725" s="61"/>
      <c r="Z4725" s="61"/>
      <c r="AA4725" s="61"/>
      <c r="AB4725" s="61"/>
      <c r="AC4725" s="61"/>
      <c r="AD4725" s="61"/>
      <c r="AE4725" s="61"/>
      <c r="AF4725" s="61"/>
      <c r="AG4725" s="61"/>
      <c r="AH4725" s="61"/>
      <c r="AI4725" s="61"/>
      <c r="AJ4725" s="61"/>
      <c r="AK4725" s="61"/>
      <c r="AL4725" s="61"/>
      <c r="AM4725" s="61"/>
      <c r="AN4725" s="61"/>
      <c r="AO4725" s="61"/>
      <c r="AP4725" s="62"/>
      <c r="AQ4725" s="61"/>
      <c r="AR4725" s="61"/>
      <c r="AS4725" s="61"/>
      <c r="AT4725" s="61"/>
      <c r="AU4725" s="61"/>
      <c r="AV4725" s="61"/>
      <c r="AW4725" s="60"/>
    </row>
    <row r="4726" s="59" customFormat="1" customHeight="1" spans="1:49">
      <c r="A4726" s="60"/>
      <c r="B4726" s="60"/>
      <c r="C4726" s="60"/>
      <c r="D4726" s="60"/>
      <c r="H4726" s="61"/>
      <c r="I4726" s="61"/>
      <c r="J4726" s="61"/>
      <c r="K4726" s="61"/>
      <c r="L4726" s="61"/>
      <c r="M4726" s="61"/>
      <c r="N4726" s="61"/>
      <c r="O4726" s="61"/>
      <c r="P4726" s="61"/>
      <c r="Q4726" s="61"/>
      <c r="R4726" s="61"/>
      <c r="S4726" s="61"/>
      <c r="T4726" s="61"/>
      <c r="U4726" s="61"/>
      <c r="V4726" s="61"/>
      <c r="W4726" s="61"/>
      <c r="X4726" s="61"/>
      <c r="Y4726" s="61"/>
      <c r="Z4726" s="61"/>
      <c r="AA4726" s="61"/>
      <c r="AB4726" s="61"/>
      <c r="AC4726" s="61"/>
      <c r="AD4726" s="61"/>
      <c r="AE4726" s="61"/>
      <c r="AF4726" s="61"/>
      <c r="AG4726" s="61"/>
      <c r="AH4726" s="61"/>
      <c r="AI4726" s="61"/>
      <c r="AJ4726" s="61"/>
      <c r="AK4726" s="61"/>
      <c r="AL4726" s="61"/>
      <c r="AM4726" s="61"/>
      <c r="AN4726" s="61"/>
      <c r="AO4726" s="61"/>
      <c r="AP4726" s="62"/>
      <c r="AQ4726" s="61"/>
      <c r="AR4726" s="61"/>
      <c r="AS4726" s="61"/>
      <c r="AT4726" s="61"/>
      <c r="AU4726" s="61"/>
      <c r="AV4726" s="61"/>
      <c r="AW4726" s="60"/>
    </row>
    <row r="4727" s="59" customFormat="1" customHeight="1" spans="1:49">
      <c r="A4727" s="60"/>
      <c r="B4727" s="60"/>
      <c r="C4727" s="60"/>
      <c r="D4727" s="60"/>
      <c r="H4727" s="61"/>
      <c r="I4727" s="61"/>
      <c r="J4727" s="61"/>
      <c r="K4727" s="61"/>
      <c r="L4727" s="61"/>
      <c r="M4727" s="61"/>
      <c r="N4727" s="61"/>
      <c r="O4727" s="61"/>
      <c r="P4727" s="61"/>
      <c r="Q4727" s="61"/>
      <c r="R4727" s="61"/>
      <c r="S4727" s="61"/>
      <c r="T4727" s="61"/>
      <c r="U4727" s="61"/>
      <c r="V4727" s="61"/>
      <c r="W4727" s="61"/>
      <c r="X4727" s="61"/>
      <c r="Y4727" s="61"/>
      <c r="Z4727" s="61"/>
      <c r="AA4727" s="61"/>
      <c r="AB4727" s="61"/>
      <c r="AC4727" s="61"/>
      <c r="AD4727" s="61"/>
      <c r="AE4727" s="61"/>
      <c r="AF4727" s="61"/>
      <c r="AG4727" s="61"/>
      <c r="AH4727" s="61"/>
      <c r="AI4727" s="61"/>
      <c r="AJ4727" s="61"/>
      <c r="AK4727" s="61"/>
      <c r="AL4727" s="61"/>
      <c r="AM4727" s="61"/>
      <c r="AN4727" s="61"/>
      <c r="AO4727" s="61"/>
      <c r="AP4727" s="62"/>
      <c r="AQ4727" s="61"/>
      <c r="AR4727" s="61"/>
      <c r="AS4727" s="61"/>
      <c r="AT4727" s="61"/>
      <c r="AU4727" s="61"/>
      <c r="AV4727" s="61"/>
      <c r="AW4727" s="60"/>
    </row>
    <row r="4728" s="59" customFormat="1" customHeight="1" spans="1:49">
      <c r="A4728" s="60"/>
      <c r="B4728" s="60"/>
      <c r="C4728" s="60"/>
      <c r="D4728" s="60"/>
      <c r="H4728" s="61"/>
      <c r="I4728" s="61"/>
      <c r="J4728" s="61"/>
      <c r="K4728" s="61"/>
      <c r="L4728" s="61"/>
      <c r="M4728" s="61"/>
      <c r="N4728" s="61"/>
      <c r="O4728" s="61"/>
      <c r="P4728" s="61"/>
      <c r="Q4728" s="61"/>
      <c r="R4728" s="61"/>
      <c r="S4728" s="61"/>
      <c r="T4728" s="61"/>
      <c r="U4728" s="61"/>
      <c r="V4728" s="61"/>
      <c r="W4728" s="61"/>
      <c r="X4728" s="61"/>
      <c r="Y4728" s="61"/>
      <c r="Z4728" s="61"/>
      <c r="AA4728" s="61"/>
      <c r="AB4728" s="61"/>
      <c r="AC4728" s="61"/>
      <c r="AD4728" s="61"/>
      <c r="AE4728" s="61"/>
      <c r="AF4728" s="61"/>
      <c r="AG4728" s="61"/>
      <c r="AH4728" s="61"/>
      <c r="AI4728" s="61"/>
      <c r="AJ4728" s="61"/>
      <c r="AK4728" s="61"/>
      <c r="AL4728" s="61"/>
      <c r="AM4728" s="61"/>
      <c r="AN4728" s="61"/>
      <c r="AO4728" s="61"/>
      <c r="AP4728" s="62"/>
      <c r="AQ4728" s="61"/>
      <c r="AR4728" s="61"/>
      <c r="AS4728" s="61"/>
      <c r="AT4728" s="61"/>
      <c r="AU4728" s="61"/>
      <c r="AV4728" s="61"/>
      <c r="AW4728" s="60"/>
    </row>
    <row r="4729" s="59" customFormat="1" customHeight="1" spans="1:49">
      <c r="A4729" s="60"/>
      <c r="B4729" s="60"/>
      <c r="C4729" s="60"/>
      <c r="D4729" s="60"/>
      <c r="H4729" s="61"/>
      <c r="I4729" s="61"/>
      <c r="J4729" s="61"/>
      <c r="K4729" s="61"/>
      <c r="L4729" s="61"/>
      <c r="M4729" s="61"/>
      <c r="N4729" s="61"/>
      <c r="O4729" s="61"/>
      <c r="P4729" s="61"/>
      <c r="Q4729" s="61"/>
      <c r="R4729" s="61"/>
      <c r="S4729" s="61"/>
      <c r="T4729" s="61"/>
      <c r="U4729" s="61"/>
      <c r="V4729" s="61"/>
      <c r="W4729" s="61"/>
      <c r="X4729" s="61"/>
      <c r="Y4729" s="61"/>
      <c r="Z4729" s="61"/>
      <c r="AA4729" s="61"/>
      <c r="AB4729" s="61"/>
      <c r="AC4729" s="61"/>
      <c r="AD4729" s="61"/>
      <c r="AE4729" s="61"/>
      <c r="AF4729" s="61"/>
      <c r="AG4729" s="61"/>
      <c r="AH4729" s="61"/>
      <c r="AI4729" s="61"/>
      <c r="AJ4729" s="61"/>
      <c r="AK4729" s="61"/>
      <c r="AL4729" s="61"/>
      <c r="AM4729" s="61"/>
      <c r="AN4729" s="61"/>
      <c r="AO4729" s="61"/>
      <c r="AP4729" s="62"/>
      <c r="AQ4729" s="61"/>
      <c r="AR4729" s="61"/>
      <c r="AS4729" s="61"/>
      <c r="AT4729" s="61"/>
      <c r="AU4729" s="61"/>
      <c r="AV4729" s="61"/>
      <c r="AW4729" s="60"/>
    </row>
    <row r="4730" s="59" customFormat="1" customHeight="1" spans="1:49">
      <c r="A4730" s="60"/>
      <c r="B4730" s="60"/>
      <c r="C4730" s="60"/>
      <c r="D4730" s="60"/>
      <c r="H4730" s="61"/>
      <c r="I4730" s="61"/>
      <c r="J4730" s="61"/>
      <c r="K4730" s="61"/>
      <c r="L4730" s="61"/>
      <c r="M4730" s="61"/>
      <c r="N4730" s="61"/>
      <c r="O4730" s="61"/>
      <c r="P4730" s="61"/>
      <c r="Q4730" s="61"/>
      <c r="R4730" s="61"/>
      <c r="S4730" s="61"/>
      <c r="T4730" s="61"/>
      <c r="U4730" s="61"/>
      <c r="V4730" s="61"/>
      <c r="W4730" s="61"/>
      <c r="X4730" s="61"/>
      <c r="Y4730" s="61"/>
      <c r="Z4730" s="61"/>
      <c r="AA4730" s="61"/>
      <c r="AB4730" s="61"/>
      <c r="AC4730" s="61"/>
      <c r="AD4730" s="61"/>
      <c r="AE4730" s="61"/>
      <c r="AF4730" s="61"/>
      <c r="AG4730" s="61"/>
      <c r="AH4730" s="61"/>
      <c r="AI4730" s="61"/>
      <c r="AJ4730" s="61"/>
      <c r="AK4730" s="61"/>
      <c r="AL4730" s="61"/>
      <c r="AM4730" s="61"/>
      <c r="AN4730" s="61"/>
      <c r="AO4730" s="61"/>
      <c r="AP4730" s="62"/>
      <c r="AQ4730" s="61"/>
      <c r="AR4730" s="61"/>
      <c r="AS4730" s="61"/>
      <c r="AT4730" s="61"/>
      <c r="AU4730" s="61"/>
      <c r="AV4730" s="61"/>
      <c r="AW4730" s="60"/>
    </row>
    <row r="4731" s="59" customFormat="1" customHeight="1" spans="1:49">
      <c r="A4731" s="60"/>
      <c r="B4731" s="60"/>
      <c r="C4731" s="60"/>
      <c r="D4731" s="60"/>
      <c r="H4731" s="61"/>
      <c r="I4731" s="61"/>
      <c r="J4731" s="61"/>
      <c r="K4731" s="61"/>
      <c r="L4731" s="61"/>
      <c r="M4731" s="61"/>
      <c r="N4731" s="61"/>
      <c r="O4731" s="61"/>
      <c r="P4731" s="61"/>
      <c r="Q4731" s="61"/>
      <c r="R4731" s="61"/>
      <c r="S4731" s="61"/>
      <c r="T4731" s="61"/>
      <c r="U4731" s="61"/>
      <c r="V4731" s="61"/>
      <c r="W4731" s="61"/>
      <c r="X4731" s="61"/>
      <c r="Y4731" s="61"/>
      <c r="Z4731" s="61"/>
      <c r="AA4731" s="61"/>
      <c r="AB4731" s="61"/>
      <c r="AC4731" s="61"/>
      <c r="AD4731" s="61"/>
      <c r="AE4731" s="61"/>
      <c r="AF4731" s="61"/>
      <c r="AG4731" s="61"/>
      <c r="AH4731" s="61"/>
      <c r="AI4731" s="61"/>
      <c r="AJ4731" s="61"/>
      <c r="AK4731" s="61"/>
      <c r="AL4731" s="61"/>
      <c r="AM4731" s="61"/>
      <c r="AN4731" s="61"/>
      <c r="AO4731" s="61"/>
      <c r="AP4731" s="62"/>
      <c r="AQ4731" s="61"/>
      <c r="AR4731" s="61"/>
      <c r="AS4731" s="61"/>
      <c r="AT4731" s="61"/>
      <c r="AU4731" s="61"/>
      <c r="AV4731" s="61"/>
      <c r="AW4731" s="60"/>
    </row>
    <row r="4732" s="59" customFormat="1" customHeight="1" spans="1:49">
      <c r="A4732" s="60"/>
      <c r="B4732" s="60"/>
      <c r="C4732" s="60"/>
      <c r="D4732" s="60"/>
      <c r="H4732" s="61"/>
      <c r="I4732" s="61"/>
      <c r="J4732" s="61"/>
      <c r="K4732" s="61"/>
      <c r="L4732" s="61"/>
      <c r="M4732" s="61"/>
      <c r="N4732" s="61"/>
      <c r="O4732" s="61"/>
      <c r="P4732" s="61"/>
      <c r="Q4732" s="61"/>
      <c r="R4732" s="61"/>
      <c r="S4732" s="61"/>
      <c r="T4732" s="61"/>
      <c r="U4732" s="61"/>
      <c r="V4732" s="61"/>
      <c r="W4732" s="61"/>
      <c r="X4732" s="61"/>
      <c r="Y4732" s="61"/>
      <c r="Z4732" s="61"/>
      <c r="AA4732" s="61"/>
      <c r="AB4732" s="61"/>
      <c r="AC4732" s="61"/>
      <c r="AD4732" s="61"/>
      <c r="AE4732" s="61"/>
      <c r="AF4732" s="61"/>
      <c r="AG4732" s="61"/>
      <c r="AH4732" s="61"/>
      <c r="AI4732" s="61"/>
      <c r="AJ4732" s="61"/>
      <c r="AK4732" s="61"/>
      <c r="AL4732" s="61"/>
      <c r="AM4732" s="61"/>
      <c r="AN4732" s="61"/>
      <c r="AO4732" s="61"/>
      <c r="AP4732" s="62"/>
      <c r="AQ4732" s="61"/>
      <c r="AR4732" s="61"/>
      <c r="AS4732" s="61"/>
      <c r="AT4732" s="61"/>
      <c r="AU4732" s="61"/>
      <c r="AV4732" s="61"/>
      <c r="AW4732" s="60"/>
    </row>
    <row r="4733" s="59" customFormat="1" customHeight="1" spans="1:49">
      <c r="A4733" s="60"/>
      <c r="B4733" s="60"/>
      <c r="C4733" s="60"/>
      <c r="D4733" s="60"/>
      <c r="H4733" s="61"/>
      <c r="I4733" s="61"/>
      <c r="J4733" s="61"/>
      <c r="K4733" s="61"/>
      <c r="L4733" s="61"/>
      <c r="M4733" s="61"/>
      <c r="N4733" s="61"/>
      <c r="O4733" s="61"/>
      <c r="P4733" s="61"/>
      <c r="Q4733" s="61"/>
      <c r="R4733" s="61"/>
      <c r="S4733" s="61"/>
      <c r="T4733" s="61"/>
      <c r="U4733" s="61"/>
      <c r="V4733" s="61"/>
      <c r="W4733" s="61"/>
      <c r="X4733" s="61"/>
      <c r="Y4733" s="61"/>
      <c r="Z4733" s="61"/>
      <c r="AA4733" s="61"/>
      <c r="AB4733" s="61"/>
      <c r="AC4733" s="61"/>
      <c r="AD4733" s="61"/>
      <c r="AE4733" s="61"/>
      <c r="AF4733" s="61"/>
      <c r="AG4733" s="61"/>
      <c r="AH4733" s="61"/>
      <c r="AI4733" s="61"/>
      <c r="AJ4733" s="61"/>
      <c r="AK4733" s="61"/>
      <c r="AL4733" s="61"/>
      <c r="AM4733" s="61"/>
      <c r="AN4733" s="61"/>
      <c r="AO4733" s="61"/>
      <c r="AP4733" s="62"/>
      <c r="AQ4733" s="61"/>
      <c r="AR4733" s="61"/>
      <c r="AS4733" s="61"/>
      <c r="AT4733" s="61"/>
      <c r="AU4733" s="61"/>
      <c r="AV4733" s="61"/>
      <c r="AW4733" s="60"/>
    </row>
    <row r="4734" s="59" customFormat="1" customHeight="1" spans="1:49">
      <c r="A4734" s="60"/>
      <c r="B4734" s="60"/>
      <c r="C4734" s="60"/>
      <c r="D4734" s="60"/>
      <c r="H4734" s="61"/>
      <c r="I4734" s="61"/>
      <c r="J4734" s="61"/>
      <c r="K4734" s="61"/>
      <c r="L4734" s="61"/>
      <c r="M4734" s="61"/>
      <c r="N4734" s="61"/>
      <c r="O4734" s="61"/>
      <c r="P4734" s="61"/>
      <c r="Q4734" s="61"/>
      <c r="R4734" s="61"/>
      <c r="S4734" s="61"/>
      <c r="T4734" s="61"/>
      <c r="U4734" s="61"/>
      <c r="V4734" s="61"/>
      <c r="W4734" s="61"/>
      <c r="X4734" s="61"/>
      <c r="Y4734" s="61"/>
      <c r="Z4734" s="61"/>
      <c r="AA4734" s="61"/>
      <c r="AB4734" s="61"/>
      <c r="AC4734" s="61"/>
      <c r="AD4734" s="61"/>
      <c r="AE4734" s="61"/>
      <c r="AF4734" s="61"/>
      <c r="AG4734" s="61"/>
      <c r="AH4734" s="61"/>
      <c r="AI4734" s="61"/>
      <c r="AJ4734" s="61"/>
      <c r="AK4734" s="61"/>
      <c r="AL4734" s="61"/>
      <c r="AM4734" s="61"/>
      <c r="AN4734" s="61"/>
      <c r="AO4734" s="61"/>
      <c r="AP4734" s="62"/>
      <c r="AQ4734" s="61"/>
      <c r="AR4734" s="61"/>
      <c r="AS4734" s="61"/>
      <c r="AT4734" s="61"/>
      <c r="AU4734" s="61"/>
      <c r="AV4734" s="61"/>
      <c r="AW4734" s="60"/>
    </row>
    <row r="4735" s="59" customFormat="1" customHeight="1" spans="1:49">
      <c r="A4735" s="60"/>
      <c r="B4735" s="60"/>
      <c r="C4735" s="60"/>
      <c r="D4735" s="60"/>
      <c r="H4735" s="61"/>
      <c r="I4735" s="61"/>
      <c r="J4735" s="61"/>
      <c r="K4735" s="61"/>
      <c r="L4735" s="61"/>
      <c r="M4735" s="61"/>
      <c r="N4735" s="61"/>
      <c r="O4735" s="61"/>
      <c r="P4735" s="61"/>
      <c r="Q4735" s="61"/>
      <c r="R4735" s="61"/>
      <c r="S4735" s="61"/>
      <c r="T4735" s="61"/>
      <c r="U4735" s="61"/>
      <c r="V4735" s="61"/>
      <c r="W4735" s="61"/>
      <c r="X4735" s="61"/>
      <c r="Y4735" s="61"/>
      <c r="Z4735" s="61"/>
      <c r="AA4735" s="61"/>
      <c r="AB4735" s="61"/>
      <c r="AC4735" s="61"/>
      <c r="AD4735" s="61"/>
      <c r="AE4735" s="61"/>
      <c r="AF4735" s="61"/>
      <c r="AG4735" s="61"/>
      <c r="AH4735" s="61"/>
      <c r="AI4735" s="61"/>
      <c r="AJ4735" s="61"/>
      <c r="AK4735" s="61"/>
      <c r="AL4735" s="61"/>
      <c r="AM4735" s="61"/>
      <c r="AN4735" s="61"/>
      <c r="AO4735" s="61"/>
      <c r="AP4735" s="62"/>
      <c r="AQ4735" s="61"/>
      <c r="AR4735" s="61"/>
      <c r="AS4735" s="61"/>
      <c r="AT4735" s="61"/>
      <c r="AU4735" s="61"/>
      <c r="AV4735" s="61"/>
      <c r="AW4735" s="60"/>
    </row>
    <row r="4736" s="59" customFormat="1" customHeight="1" spans="1:49">
      <c r="A4736" s="60"/>
      <c r="B4736" s="60"/>
      <c r="C4736" s="60"/>
      <c r="D4736" s="60"/>
      <c r="H4736" s="61"/>
      <c r="I4736" s="61"/>
      <c r="J4736" s="61"/>
      <c r="K4736" s="61"/>
      <c r="L4736" s="61"/>
      <c r="M4736" s="61"/>
      <c r="N4736" s="61"/>
      <c r="O4736" s="61"/>
      <c r="P4736" s="61"/>
      <c r="Q4736" s="61"/>
      <c r="R4736" s="61"/>
      <c r="S4736" s="61"/>
      <c r="T4736" s="61"/>
      <c r="U4736" s="61"/>
      <c r="V4736" s="61"/>
      <c r="W4736" s="61"/>
      <c r="X4736" s="61"/>
      <c r="Y4736" s="61"/>
      <c r="Z4736" s="61"/>
      <c r="AA4736" s="61"/>
      <c r="AB4736" s="61"/>
      <c r="AC4736" s="61"/>
      <c r="AD4736" s="61"/>
      <c r="AE4736" s="61"/>
      <c r="AF4736" s="61"/>
      <c r="AG4736" s="61"/>
      <c r="AH4736" s="61"/>
      <c r="AI4736" s="61"/>
      <c r="AJ4736" s="61"/>
      <c r="AK4736" s="61"/>
      <c r="AL4736" s="61"/>
      <c r="AM4736" s="61"/>
      <c r="AN4736" s="61"/>
      <c r="AO4736" s="61"/>
      <c r="AP4736" s="62"/>
      <c r="AQ4736" s="61"/>
      <c r="AR4736" s="61"/>
      <c r="AS4736" s="61"/>
      <c r="AT4736" s="61"/>
      <c r="AU4736" s="61"/>
      <c r="AV4736" s="61"/>
      <c r="AW4736" s="60"/>
    </row>
    <row r="4737" s="59" customFormat="1" customHeight="1" spans="1:49">
      <c r="A4737" s="60"/>
      <c r="B4737" s="60"/>
      <c r="C4737" s="60"/>
      <c r="D4737" s="60"/>
      <c r="H4737" s="61"/>
      <c r="I4737" s="61"/>
      <c r="J4737" s="61"/>
      <c r="K4737" s="61"/>
      <c r="L4737" s="61"/>
      <c r="M4737" s="61"/>
      <c r="N4737" s="61"/>
      <c r="O4737" s="61"/>
      <c r="P4737" s="61"/>
      <c r="Q4737" s="61"/>
      <c r="R4737" s="61"/>
      <c r="S4737" s="61"/>
      <c r="T4737" s="61"/>
      <c r="U4737" s="61"/>
      <c r="V4737" s="61"/>
      <c r="W4737" s="61"/>
      <c r="X4737" s="61"/>
      <c r="Y4737" s="61"/>
      <c r="Z4737" s="61"/>
      <c r="AA4737" s="61"/>
      <c r="AB4737" s="61"/>
      <c r="AC4737" s="61"/>
      <c r="AD4737" s="61"/>
      <c r="AE4737" s="61"/>
      <c r="AF4737" s="61"/>
      <c r="AG4737" s="61"/>
      <c r="AH4737" s="61"/>
      <c r="AI4737" s="61"/>
      <c r="AJ4737" s="61"/>
      <c r="AK4737" s="61"/>
      <c r="AL4737" s="61"/>
      <c r="AM4737" s="61"/>
      <c r="AN4737" s="61"/>
      <c r="AO4737" s="61"/>
      <c r="AP4737" s="62"/>
      <c r="AQ4737" s="61"/>
      <c r="AR4737" s="61"/>
      <c r="AS4737" s="61"/>
      <c r="AT4737" s="61"/>
      <c r="AU4737" s="61"/>
      <c r="AV4737" s="61"/>
      <c r="AW4737" s="60"/>
    </row>
    <row r="4738" s="59" customFormat="1" customHeight="1" spans="1:49">
      <c r="A4738" s="60"/>
      <c r="B4738" s="60"/>
      <c r="C4738" s="60"/>
      <c r="D4738" s="60"/>
      <c r="H4738" s="61"/>
      <c r="I4738" s="61"/>
      <c r="J4738" s="61"/>
      <c r="K4738" s="61"/>
      <c r="L4738" s="61"/>
      <c r="M4738" s="61"/>
      <c r="N4738" s="61"/>
      <c r="O4738" s="61"/>
      <c r="P4738" s="61"/>
      <c r="Q4738" s="61"/>
      <c r="R4738" s="61"/>
      <c r="S4738" s="61"/>
      <c r="T4738" s="61"/>
      <c r="U4738" s="61"/>
      <c r="V4738" s="61"/>
      <c r="W4738" s="61"/>
      <c r="X4738" s="61"/>
      <c r="Y4738" s="61"/>
      <c r="Z4738" s="61"/>
      <c r="AA4738" s="61"/>
      <c r="AB4738" s="61"/>
      <c r="AC4738" s="61"/>
      <c r="AD4738" s="61"/>
      <c r="AE4738" s="61"/>
      <c r="AF4738" s="61"/>
      <c r="AG4738" s="61"/>
      <c r="AH4738" s="61"/>
      <c r="AI4738" s="61"/>
      <c r="AJ4738" s="61"/>
      <c r="AK4738" s="61"/>
      <c r="AL4738" s="61"/>
      <c r="AM4738" s="61"/>
      <c r="AN4738" s="61"/>
      <c r="AO4738" s="61"/>
      <c r="AP4738" s="62"/>
      <c r="AQ4738" s="61"/>
      <c r="AR4738" s="61"/>
      <c r="AS4738" s="61"/>
      <c r="AT4738" s="61"/>
      <c r="AU4738" s="61"/>
      <c r="AV4738" s="61"/>
      <c r="AW4738" s="60"/>
    </row>
    <row r="4739" s="59" customFormat="1" customHeight="1" spans="1:49">
      <c r="A4739" s="60"/>
      <c r="B4739" s="60"/>
      <c r="C4739" s="60"/>
      <c r="D4739" s="60"/>
      <c r="H4739" s="61"/>
      <c r="I4739" s="61"/>
      <c r="J4739" s="61"/>
      <c r="K4739" s="61"/>
      <c r="L4739" s="61"/>
      <c r="M4739" s="61"/>
      <c r="N4739" s="61"/>
      <c r="O4739" s="61"/>
      <c r="P4739" s="61"/>
      <c r="Q4739" s="61"/>
      <c r="R4739" s="61"/>
      <c r="S4739" s="61"/>
      <c r="T4739" s="61"/>
      <c r="U4739" s="61"/>
      <c r="V4739" s="61"/>
      <c r="W4739" s="61"/>
      <c r="X4739" s="61"/>
      <c r="Y4739" s="61"/>
      <c r="Z4739" s="61"/>
      <c r="AA4739" s="61"/>
      <c r="AB4739" s="61"/>
      <c r="AC4739" s="61"/>
      <c r="AD4739" s="61"/>
      <c r="AE4739" s="61"/>
      <c r="AF4739" s="61"/>
      <c r="AG4739" s="61"/>
      <c r="AH4739" s="61"/>
      <c r="AI4739" s="61"/>
      <c r="AJ4739" s="61"/>
      <c r="AK4739" s="61"/>
      <c r="AL4739" s="61"/>
      <c r="AM4739" s="61"/>
      <c r="AN4739" s="61"/>
      <c r="AO4739" s="61"/>
      <c r="AP4739" s="62"/>
      <c r="AQ4739" s="61"/>
      <c r="AR4739" s="61"/>
      <c r="AS4739" s="61"/>
      <c r="AT4739" s="61"/>
      <c r="AU4739" s="61"/>
      <c r="AV4739" s="61"/>
      <c r="AW4739" s="60"/>
    </row>
    <row r="4740" s="59" customFormat="1" customHeight="1" spans="1:49">
      <c r="A4740" s="60"/>
      <c r="B4740" s="60"/>
      <c r="C4740" s="60"/>
      <c r="D4740" s="60"/>
      <c r="H4740" s="61"/>
      <c r="I4740" s="61"/>
      <c r="J4740" s="61"/>
      <c r="K4740" s="61"/>
      <c r="L4740" s="61"/>
      <c r="M4740" s="61"/>
      <c r="N4740" s="61"/>
      <c r="O4740" s="61"/>
      <c r="P4740" s="61"/>
      <c r="Q4740" s="61"/>
      <c r="R4740" s="61"/>
      <c r="S4740" s="61"/>
      <c r="T4740" s="61"/>
      <c r="U4740" s="61"/>
      <c r="V4740" s="61"/>
      <c r="W4740" s="61"/>
      <c r="X4740" s="61"/>
      <c r="Y4740" s="61"/>
      <c r="Z4740" s="61"/>
      <c r="AA4740" s="61"/>
      <c r="AB4740" s="61"/>
      <c r="AC4740" s="61"/>
      <c r="AD4740" s="61"/>
      <c r="AE4740" s="61"/>
      <c r="AF4740" s="61"/>
      <c r="AG4740" s="61"/>
      <c r="AH4740" s="61"/>
      <c r="AI4740" s="61"/>
      <c r="AJ4740" s="61"/>
      <c r="AK4740" s="61"/>
      <c r="AL4740" s="61"/>
      <c r="AM4740" s="61"/>
      <c r="AN4740" s="61"/>
      <c r="AO4740" s="61"/>
      <c r="AP4740" s="62"/>
      <c r="AQ4740" s="61"/>
      <c r="AR4740" s="61"/>
      <c r="AS4740" s="61"/>
      <c r="AT4740" s="61"/>
      <c r="AU4740" s="61"/>
      <c r="AV4740" s="61"/>
      <c r="AW4740" s="60"/>
    </row>
    <row r="4741" s="59" customFormat="1" customHeight="1" spans="1:49">
      <c r="A4741" s="60"/>
      <c r="B4741" s="60"/>
      <c r="C4741" s="60"/>
      <c r="D4741" s="60"/>
      <c r="H4741" s="61"/>
      <c r="I4741" s="61"/>
      <c r="J4741" s="61"/>
      <c r="K4741" s="61"/>
      <c r="L4741" s="61"/>
      <c r="M4741" s="61"/>
      <c r="N4741" s="61"/>
      <c r="O4741" s="61"/>
      <c r="P4741" s="61"/>
      <c r="Q4741" s="61"/>
      <c r="R4741" s="61"/>
      <c r="S4741" s="61"/>
      <c r="T4741" s="61"/>
      <c r="U4741" s="61"/>
      <c r="V4741" s="61"/>
      <c r="W4741" s="61"/>
      <c r="X4741" s="61"/>
      <c r="Y4741" s="61"/>
      <c r="Z4741" s="61"/>
      <c r="AA4741" s="61"/>
      <c r="AB4741" s="61"/>
      <c r="AC4741" s="61"/>
      <c r="AD4741" s="61"/>
      <c r="AE4741" s="61"/>
      <c r="AF4741" s="61"/>
      <c r="AG4741" s="61"/>
      <c r="AH4741" s="61"/>
      <c r="AI4741" s="61"/>
      <c r="AJ4741" s="61"/>
      <c r="AK4741" s="61"/>
      <c r="AL4741" s="61"/>
      <c r="AM4741" s="61"/>
      <c r="AN4741" s="61"/>
      <c r="AO4741" s="61"/>
      <c r="AP4741" s="62"/>
      <c r="AQ4741" s="61"/>
      <c r="AR4741" s="61"/>
      <c r="AS4741" s="61"/>
      <c r="AT4741" s="61"/>
      <c r="AU4741" s="61"/>
      <c r="AV4741" s="61"/>
      <c r="AW4741" s="60"/>
    </row>
    <row r="4742" s="59" customFormat="1" customHeight="1" spans="1:49">
      <c r="A4742" s="60"/>
      <c r="B4742" s="60"/>
      <c r="C4742" s="60"/>
      <c r="D4742" s="60"/>
      <c r="H4742" s="61"/>
      <c r="I4742" s="61"/>
      <c r="J4742" s="61"/>
      <c r="K4742" s="61"/>
      <c r="L4742" s="61"/>
      <c r="M4742" s="61"/>
      <c r="N4742" s="61"/>
      <c r="O4742" s="61"/>
      <c r="P4742" s="61"/>
      <c r="Q4742" s="61"/>
      <c r="R4742" s="61"/>
      <c r="S4742" s="61"/>
      <c r="T4742" s="61"/>
      <c r="U4742" s="61"/>
      <c r="V4742" s="61"/>
      <c r="W4742" s="61"/>
      <c r="X4742" s="61"/>
      <c r="Y4742" s="61"/>
      <c r="Z4742" s="61"/>
      <c r="AA4742" s="61"/>
      <c r="AB4742" s="61"/>
      <c r="AC4742" s="61"/>
      <c r="AD4742" s="61"/>
      <c r="AE4742" s="61"/>
      <c r="AF4742" s="61"/>
      <c r="AG4742" s="61"/>
      <c r="AH4742" s="61"/>
      <c r="AI4742" s="61"/>
      <c r="AJ4742" s="61"/>
      <c r="AK4742" s="61"/>
      <c r="AL4742" s="61"/>
      <c r="AM4742" s="61"/>
      <c r="AN4742" s="61"/>
      <c r="AO4742" s="61"/>
      <c r="AP4742" s="62"/>
      <c r="AQ4742" s="61"/>
      <c r="AR4742" s="61"/>
      <c r="AS4742" s="61"/>
      <c r="AT4742" s="61"/>
      <c r="AU4742" s="61"/>
      <c r="AV4742" s="61"/>
      <c r="AW4742" s="60"/>
    </row>
    <row r="4743" s="59" customFormat="1" customHeight="1" spans="1:49">
      <c r="A4743" s="60"/>
      <c r="B4743" s="60"/>
      <c r="C4743" s="60"/>
      <c r="D4743" s="60"/>
      <c r="H4743" s="61"/>
      <c r="I4743" s="61"/>
      <c r="J4743" s="61"/>
      <c r="K4743" s="61"/>
      <c r="L4743" s="61"/>
      <c r="M4743" s="61"/>
      <c r="N4743" s="61"/>
      <c r="O4743" s="61"/>
      <c r="P4743" s="61"/>
      <c r="Q4743" s="61"/>
      <c r="R4743" s="61"/>
      <c r="S4743" s="61"/>
      <c r="T4743" s="61"/>
      <c r="U4743" s="61"/>
      <c r="V4743" s="61"/>
      <c r="W4743" s="61"/>
      <c r="X4743" s="61"/>
      <c r="Y4743" s="61"/>
      <c r="Z4743" s="61"/>
      <c r="AA4743" s="61"/>
      <c r="AB4743" s="61"/>
      <c r="AC4743" s="61"/>
      <c r="AD4743" s="61"/>
      <c r="AE4743" s="61"/>
      <c r="AF4743" s="61"/>
      <c r="AG4743" s="61"/>
      <c r="AH4743" s="61"/>
      <c r="AI4743" s="61"/>
      <c r="AJ4743" s="61"/>
      <c r="AK4743" s="61"/>
      <c r="AL4743" s="61"/>
      <c r="AM4743" s="61"/>
      <c r="AN4743" s="61"/>
      <c r="AO4743" s="61"/>
      <c r="AP4743" s="62"/>
      <c r="AQ4743" s="61"/>
      <c r="AR4743" s="61"/>
      <c r="AS4743" s="61"/>
      <c r="AT4743" s="61"/>
      <c r="AU4743" s="61"/>
      <c r="AV4743" s="61"/>
      <c r="AW4743" s="60"/>
    </row>
    <row r="4744" s="59" customFormat="1" customHeight="1" spans="1:49">
      <c r="A4744" s="60"/>
      <c r="B4744" s="60"/>
      <c r="C4744" s="60"/>
      <c r="D4744" s="60"/>
      <c r="H4744" s="61"/>
      <c r="I4744" s="61"/>
      <c r="J4744" s="61"/>
      <c r="K4744" s="61"/>
      <c r="L4744" s="61"/>
      <c r="M4744" s="61"/>
      <c r="N4744" s="61"/>
      <c r="O4744" s="61"/>
      <c r="P4744" s="61"/>
      <c r="Q4744" s="61"/>
      <c r="R4744" s="61"/>
      <c r="S4744" s="61"/>
      <c r="T4744" s="61"/>
      <c r="U4744" s="61"/>
      <c r="V4744" s="61"/>
      <c r="W4744" s="61"/>
      <c r="X4744" s="61"/>
      <c r="Y4744" s="61"/>
      <c r="Z4744" s="61"/>
      <c r="AA4744" s="61"/>
      <c r="AB4744" s="61"/>
      <c r="AC4744" s="61"/>
      <c r="AD4744" s="61"/>
      <c r="AE4744" s="61"/>
      <c r="AF4744" s="61"/>
      <c r="AG4744" s="61"/>
      <c r="AH4744" s="61"/>
      <c r="AI4744" s="61"/>
      <c r="AJ4744" s="61"/>
      <c r="AK4744" s="61"/>
      <c r="AL4744" s="61"/>
      <c r="AM4744" s="61"/>
      <c r="AN4744" s="61"/>
      <c r="AO4744" s="61"/>
      <c r="AP4744" s="62"/>
      <c r="AQ4744" s="61"/>
      <c r="AR4744" s="61"/>
      <c r="AS4744" s="61"/>
      <c r="AT4744" s="61"/>
      <c r="AU4744" s="61"/>
      <c r="AV4744" s="61"/>
      <c r="AW4744" s="60"/>
    </row>
    <row r="4745" s="59" customFormat="1" customHeight="1" spans="1:49">
      <c r="A4745" s="60"/>
      <c r="B4745" s="60"/>
      <c r="C4745" s="60"/>
      <c r="D4745" s="60"/>
      <c r="H4745" s="61"/>
      <c r="I4745" s="61"/>
      <c r="J4745" s="61"/>
      <c r="K4745" s="61"/>
      <c r="L4745" s="61"/>
      <c r="M4745" s="61"/>
      <c r="N4745" s="61"/>
      <c r="O4745" s="61"/>
      <c r="P4745" s="61"/>
      <c r="Q4745" s="61"/>
      <c r="R4745" s="61"/>
      <c r="S4745" s="61"/>
      <c r="T4745" s="61"/>
      <c r="U4745" s="61"/>
      <c r="V4745" s="61"/>
      <c r="W4745" s="61"/>
      <c r="X4745" s="61"/>
      <c r="Y4745" s="61"/>
      <c r="Z4745" s="61"/>
      <c r="AA4745" s="61"/>
      <c r="AB4745" s="61"/>
      <c r="AC4745" s="61"/>
      <c r="AD4745" s="61"/>
      <c r="AE4745" s="61"/>
      <c r="AF4745" s="61"/>
      <c r="AG4745" s="61"/>
      <c r="AH4745" s="61"/>
      <c r="AI4745" s="61"/>
      <c r="AJ4745" s="61"/>
      <c r="AK4745" s="61"/>
      <c r="AL4745" s="61"/>
      <c r="AM4745" s="61"/>
      <c r="AN4745" s="61"/>
      <c r="AO4745" s="61"/>
      <c r="AP4745" s="62"/>
      <c r="AQ4745" s="61"/>
      <c r="AR4745" s="61"/>
      <c r="AS4745" s="61"/>
      <c r="AT4745" s="61"/>
      <c r="AU4745" s="61"/>
      <c r="AV4745" s="61"/>
      <c r="AW4745" s="60"/>
    </row>
    <row r="4746" s="59" customFormat="1" customHeight="1" spans="1:49">
      <c r="A4746" s="60"/>
      <c r="B4746" s="60"/>
      <c r="C4746" s="60"/>
      <c r="D4746" s="60"/>
      <c r="H4746" s="61"/>
      <c r="I4746" s="61"/>
      <c r="J4746" s="61"/>
      <c r="K4746" s="61"/>
      <c r="L4746" s="61"/>
      <c r="M4746" s="61"/>
      <c r="N4746" s="61"/>
      <c r="O4746" s="61"/>
      <c r="P4746" s="61"/>
      <c r="Q4746" s="61"/>
      <c r="R4746" s="61"/>
      <c r="S4746" s="61"/>
      <c r="T4746" s="61"/>
      <c r="U4746" s="61"/>
      <c r="V4746" s="61"/>
      <c r="W4746" s="61"/>
      <c r="X4746" s="61"/>
      <c r="Y4746" s="61"/>
      <c r="Z4746" s="61"/>
      <c r="AA4746" s="61"/>
      <c r="AB4746" s="61"/>
      <c r="AC4746" s="61"/>
      <c r="AD4746" s="61"/>
      <c r="AE4746" s="61"/>
      <c r="AF4746" s="61"/>
      <c r="AG4746" s="61"/>
      <c r="AH4746" s="61"/>
      <c r="AI4746" s="61"/>
      <c r="AJ4746" s="61"/>
      <c r="AK4746" s="61"/>
      <c r="AL4746" s="61"/>
      <c r="AM4746" s="61"/>
      <c r="AN4746" s="61"/>
      <c r="AO4746" s="61"/>
      <c r="AP4746" s="62"/>
      <c r="AQ4746" s="61"/>
      <c r="AR4746" s="61"/>
      <c r="AS4746" s="61"/>
      <c r="AT4746" s="61"/>
      <c r="AU4746" s="61"/>
      <c r="AV4746" s="61"/>
      <c r="AW4746" s="60"/>
    </row>
    <row r="4747" s="59" customFormat="1" customHeight="1" spans="1:49">
      <c r="A4747" s="60"/>
      <c r="B4747" s="60"/>
      <c r="C4747" s="60"/>
      <c r="D4747" s="60"/>
      <c r="H4747" s="61"/>
      <c r="I4747" s="61"/>
      <c r="J4747" s="61"/>
      <c r="K4747" s="61"/>
      <c r="L4747" s="61"/>
      <c r="M4747" s="61"/>
      <c r="N4747" s="61"/>
      <c r="O4747" s="61"/>
      <c r="P4747" s="61"/>
      <c r="Q4747" s="61"/>
      <c r="R4747" s="61"/>
      <c r="S4747" s="61"/>
      <c r="T4747" s="61"/>
      <c r="U4747" s="61"/>
      <c r="V4747" s="61"/>
      <c r="W4747" s="61"/>
      <c r="X4747" s="61"/>
      <c r="Y4747" s="61"/>
      <c r="Z4747" s="61"/>
      <c r="AA4747" s="61"/>
      <c r="AB4747" s="61"/>
      <c r="AC4747" s="61"/>
      <c r="AD4747" s="61"/>
      <c r="AE4747" s="61"/>
      <c r="AF4747" s="61"/>
      <c r="AG4747" s="61"/>
      <c r="AH4747" s="61"/>
      <c r="AI4747" s="61"/>
      <c r="AJ4747" s="61"/>
      <c r="AK4747" s="61"/>
      <c r="AL4747" s="61"/>
      <c r="AM4747" s="61"/>
      <c r="AN4747" s="61"/>
      <c r="AO4747" s="61"/>
      <c r="AP4747" s="62"/>
      <c r="AQ4747" s="61"/>
      <c r="AR4747" s="61"/>
      <c r="AS4747" s="61"/>
      <c r="AT4747" s="61"/>
      <c r="AU4747" s="61"/>
      <c r="AV4747" s="61"/>
      <c r="AW4747" s="60"/>
    </row>
    <row r="4748" s="59" customFormat="1" customHeight="1" spans="1:49">
      <c r="A4748" s="60"/>
      <c r="B4748" s="60"/>
      <c r="C4748" s="60"/>
      <c r="D4748" s="60"/>
      <c r="H4748" s="61"/>
      <c r="I4748" s="61"/>
      <c r="J4748" s="61"/>
      <c r="K4748" s="61"/>
      <c r="L4748" s="61"/>
      <c r="M4748" s="61"/>
      <c r="N4748" s="61"/>
      <c r="O4748" s="61"/>
      <c r="P4748" s="61"/>
      <c r="Q4748" s="61"/>
      <c r="R4748" s="61"/>
      <c r="S4748" s="61"/>
      <c r="T4748" s="61"/>
      <c r="U4748" s="61"/>
      <c r="V4748" s="61"/>
      <c r="W4748" s="61"/>
      <c r="X4748" s="61"/>
      <c r="Y4748" s="61"/>
      <c r="Z4748" s="61"/>
      <c r="AA4748" s="61"/>
      <c r="AB4748" s="61"/>
      <c r="AC4748" s="61"/>
      <c r="AD4748" s="61"/>
      <c r="AE4748" s="61"/>
      <c r="AF4748" s="61"/>
      <c r="AG4748" s="61"/>
      <c r="AH4748" s="61"/>
      <c r="AI4748" s="61"/>
      <c r="AJ4748" s="61"/>
      <c r="AK4748" s="61"/>
      <c r="AL4748" s="61"/>
      <c r="AM4748" s="61"/>
      <c r="AN4748" s="61"/>
      <c r="AO4748" s="61"/>
      <c r="AP4748" s="62"/>
      <c r="AQ4748" s="61"/>
      <c r="AR4748" s="61"/>
      <c r="AS4748" s="61"/>
      <c r="AT4748" s="61"/>
      <c r="AU4748" s="61"/>
      <c r="AV4748" s="61"/>
      <c r="AW4748" s="60"/>
    </row>
    <row r="4749" s="59" customFormat="1" customHeight="1" spans="1:49">
      <c r="A4749" s="60"/>
      <c r="B4749" s="60"/>
      <c r="C4749" s="60"/>
      <c r="D4749" s="60"/>
      <c r="H4749" s="61"/>
      <c r="I4749" s="61"/>
      <c r="J4749" s="61"/>
      <c r="K4749" s="61"/>
      <c r="L4749" s="61"/>
      <c r="M4749" s="61"/>
      <c r="N4749" s="61"/>
      <c r="O4749" s="61"/>
      <c r="P4749" s="61"/>
      <c r="Q4749" s="61"/>
      <c r="R4749" s="61"/>
      <c r="S4749" s="61"/>
      <c r="T4749" s="61"/>
      <c r="U4749" s="61"/>
      <c r="V4749" s="61"/>
      <c r="W4749" s="61"/>
      <c r="X4749" s="61"/>
      <c r="Y4749" s="61"/>
      <c r="Z4749" s="61"/>
      <c r="AA4749" s="61"/>
      <c r="AB4749" s="61"/>
      <c r="AC4749" s="61"/>
      <c r="AD4749" s="61"/>
      <c r="AE4749" s="61"/>
      <c r="AF4749" s="61"/>
      <c r="AG4749" s="61"/>
      <c r="AH4749" s="61"/>
      <c r="AI4749" s="61"/>
      <c r="AJ4749" s="61"/>
      <c r="AK4749" s="61"/>
      <c r="AL4749" s="61"/>
      <c r="AM4749" s="61"/>
      <c r="AN4749" s="61"/>
      <c r="AO4749" s="61"/>
      <c r="AP4749" s="62"/>
      <c r="AQ4749" s="61"/>
      <c r="AR4749" s="61"/>
      <c r="AS4749" s="61"/>
      <c r="AT4749" s="61"/>
      <c r="AU4749" s="61"/>
      <c r="AV4749" s="61"/>
      <c r="AW4749" s="60"/>
    </row>
    <row r="4750" s="59" customFormat="1" customHeight="1" spans="1:49">
      <c r="A4750" s="60"/>
      <c r="B4750" s="60"/>
      <c r="C4750" s="60"/>
      <c r="D4750" s="60"/>
      <c r="H4750" s="61"/>
      <c r="I4750" s="61"/>
      <c r="J4750" s="61"/>
      <c r="K4750" s="61"/>
      <c r="L4750" s="61"/>
      <c r="M4750" s="61"/>
      <c r="N4750" s="61"/>
      <c r="O4750" s="61"/>
      <c r="P4750" s="61"/>
      <c r="Q4750" s="61"/>
      <c r="R4750" s="61"/>
      <c r="S4750" s="61"/>
      <c r="T4750" s="61"/>
      <c r="U4750" s="61"/>
      <c r="V4750" s="61"/>
      <c r="W4750" s="61"/>
      <c r="X4750" s="61"/>
      <c r="Y4750" s="61"/>
      <c r="Z4750" s="61"/>
      <c r="AA4750" s="61"/>
      <c r="AB4750" s="61"/>
      <c r="AC4750" s="61"/>
      <c r="AD4750" s="61"/>
      <c r="AE4750" s="61"/>
      <c r="AF4750" s="61"/>
      <c r="AG4750" s="61"/>
      <c r="AH4750" s="61"/>
      <c r="AI4750" s="61"/>
      <c r="AJ4750" s="61"/>
      <c r="AK4750" s="61"/>
      <c r="AL4750" s="61"/>
      <c r="AM4750" s="61"/>
      <c r="AN4750" s="61"/>
      <c r="AO4750" s="61"/>
      <c r="AP4750" s="62"/>
      <c r="AQ4750" s="61"/>
      <c r="AR4750" s="61"/>
      <c r="AS4750" s="61"/>
      <c r="AT4750" s="61"/>
      <c r="AU4750" s="61"/>
      <c r="AV4750" s="61"/>
      <c r="AW4750" s="60"/>
    </row>
    <row r="4751" s="59" customFormat="1" customHeight="1" spans="1:49">
      <c r="A4751" s="60"/>
      <c r="B4751" s="60"/>
      <c r="C4751" s="60"/>
      <c r="D4751" s="60"/>
      <c r="H4751" s="61"/>
      <c r="I4751" s="61"/>
      <c r="J4751" s="61"/>
      <c r="K4751" s="61"/>
      <c r="L4751" s="61"/>
      <c r="M4751" s="61"/>
      <c r="N4751" s="61"/>
      <c r="O4751" s="61"/>
      <c r="P4751" s="61"/>
      <c r="Q4751" s="61"/>
      <c r="R4751" s="61"/>
      <c r="S4751" s="61"/>
      <c r="T4751" s="61"/>
      <c r="U4751" s="61"/>
      <c r="V4751" s="61"/>
      <c r="W4751" s="61"/>
      <c r="X4751" s="61"/>
      <c r="Y4751" s="61"/>
      <c r="Z4751" s="61"/>
      <c r="AA4751" s="61"/>
      <c r="AB4751" s="61"/>
      <c r="AC4751" s="61"/>
      <c r="AD4751" s="61"/>
      <c r="AE4751" s="61"/>
      <c r="AF4751" s="61"/>
      <c r="AG4751" s="61"/>
      <c r="AH4751" s="61"/>
      <c r="AI4751" s="61"/>
      <c r="AJ4751" s="61"/>
      <c r="AK4751" s="61"/>
      <c r="AL4751" s="61"/>
      <c r="AM4751" s="61"/>
      <c r="AN4751" s="61"/>
      <c r="AO4751" s="61"/>
      <c r="AP4751" s="62"/>
      <c r="AQ4751" s="61"/>
      <c r="AR4751" s="61"/>
      <c r="AS4751" s="61"/>
      <c r="AT4751" s="61"/>
      <c r="AU4751" s="61"/>
      <c r="AV4751" s="61"/>
      <c r="AW4751" s="60"/>
    </row>
    <row r="4752" s="59" customFormat="1" customHeight="1" spans="1:49">
      <c r="A4752" s="60"/>
      <c r="B4752" s="60"/>
      <c r="C4752" s="60"/>
      <c r="D4752" s="60"/>
      <c r="H4752" s="61"/>
      <c r="I4752" s="61"/>
      <c r="J4752" s="61"/>
      <c r="K4752" s="61"/>
      <c r="L4752" s="61"/>
      <c r="M4752" s="61"/>
      <c r="N4752" s="61"/>
      <c r="O4752" s="61"/>
      <c r="P4752" s="61"/>
      <c r="Q4752" s="61"/>
      <c r="R4752" s="61"/>
      <c r="S4752" s="61"/>
      <c r="T4752" s="61"/>
      <c r="U4752" s="61"/>
      <c r="V4752" s="61"/>
      <c r="W4752" s="61"/>
      <c r="X4752" s="61"/>
      <c r="Y4752" s="61"/>
      <c r="Z4752" s="61"/>
      <c r="AA4752" s="61"/>
      <c r="AB4752" s="61"/>
      <c r="AC4752" s="61"/>
      <c r="AD4752" s="61"/>
      <c r="AE4752" s="61"/>
      <c r="AF4752" s="61"/>
      <c r="AG4752" s="61"/>
      <c r="AH4752" s="61"/>
      <c r="AI4752" s="61"/>
      <c r="AJ4752" s="61"/>
      <c r="AK4752" s="61"/>
      <c r="AL4752" s="61"/>
      <c r="AM4752" s="61"/>
      <c r="AN4752" s="61"/>
      <c r="AO4752" s="61"/>
      <c r="AP4752" s="62"/>
      <c r="AQ4752" s="61"/>
      <c r="AR4752" s="61"/>
      <c r="AS4752" s="61"/>
      <c r="AT4752" s="61"/>
      <c r="AU4752" s="61"/>
      <c r="AV4752" s="61"/>
      <c r="AW4752" s="60"/>
    </row>
    <row r="4753" s="59" customFormat="1" customHeight="1" spans="1:49">
      <c r="A4753" s="60"/>
      <c r="B4753" s="60"/>
      <c r="C4753" s="60"/>
      <c r="D4753" s="60"/>
      <c r="H4753" s="61"/>
      <c r="I4753" s="61"/>
      <c r="J4753" s="61"/>
      <c r="K4753" s="61"/>
      <c r="L4753" s="61"/>
      <c r="M4753" s="61"/>
      <c r="N4753" s="61"/>
      <c r="O4753" s="61"/>
      <c r="P4753" s="61"/>
      <c r="Q4753" s="61"/>
      <c r="R4753" s="61"/>
      <c r="S4753" s="61"/>
      <c r="T4753" s="61"/>
      <c r="U4753" s="61"/>
      <c r="V4753" s="61"/>
      <c r="W4753" s="61"/>
      <c r="X4753" s="61"/>
      <c r="Y4753" s="61"/>
      <c r="Z4753" s="61"/>
      <c r="AA4753" s="61"/>
      <c r="AB4753" s="61"/>
      <c r="AC4753" s="61"/>
      <c r="AD4753" s="61"/>
      <c r="AE4753" s="61"/>
      <c r="AF4753" s="61"/>
      <c r="AG4753" s="61"/>
      <c r="AH4753" s="61"/>
      <c r="AI4753" s="61"/>
      <c r="AJ4753" s="61"/>
      <c r="AK4753" s="61"/>
      <c r="AL4753" s="61"/>
      <c r="AM4753" s="61"/>
      <c r="AN4753" s="61"/>
      <c r="AO4753" s="61"/>
      <c r="AP4753" s="62"/>
      <c r="AQ4753" s="61"/>
      <c r="AR4753" s="61"/>
      <c r="AS4753" s="61"/>
      <c r="AT4753" s="61"/>
      <c r="AU4753" s="61"/>
      <c r="AV4753" s="61"/>
      <c r="AW4753" s="60"/>
    </row>
    <row r="4754" s="59" customFormat="1" customHeight="1" spans="1:49">
      <c r="A4754" s="60"/>
      <c r="B4754" s="60"/>
      <c r="C4754" s="60"/>
      <c r="D4754" s="60"/>
      <c r="H4754" s="61"/>
      <c r="I4754" s="61"/>
      <c r="J4754" s="61"/>
      <c r="K4754" s="61"/>
      <c r="L4754" s="61"/>
      <c r="M4754" s="61"/>
      <c r="N4754" s="61"/>
      <c r="O4754" s="61"/>
      <c r="P4754" s="61"/>
      <c r="Q4754" s="61"/>
      <c r="R4754" s="61"/>
      <c r="S4754" s="61"/>
      <c r="T4754" s="61"/>
      <c r="U4754" s="61"/>
      <c r="V4754" s="61"/>
      <c r="W4754" s="61"/>
      <c r="X4754" s="61"/>
      <c r="Y4754" s="61"/>
      <c r="Z4754" s="61"/>
      <c r="AA4754" s="61"/>
      <c r="AB4754" s="61"/>
      <c r="AC4754" s="61"/>
      <c r="AD4754" s="61"/>
      <c r="AE4754" s="61"/>
      <c r="AF4754" s="61"/>
      <c r="AG4754" s="61"/>
      <c r="AH4754" s="61"/>
      <c r="AI4754" s="61"/>
      <c r="AJ4754" s="61"/>
      <c r="AK4754" s="61"/>
      <c r="AL4754" s="61"/>
      <c r="AM4754" s="61"/>
      <c r="AN4754" s="61"/>
      <c r="AO4754" s="61"/>
      <c r="AP4754" s="62"/>
      <c r="AQ4754" s="61"/>
      <c r="AR4754" s="61"/>
      <c r="AS4754" s="61"/>
      <c r="AT4754" s="61"/>
      <c r="AU4754" s="61"/>
      <c r="AV4754" s="61"/>
      <c r="AW4754" s="60"/>
    </row>
    <row r="4755" s="59" customFormat="1" customHeight="1" spans="1:49">
      <c r="A4755" s="60"/>
      <c r="B4755" s="60"/>
      <c r="C4755" s="60"/>
      <c r="D4755" s="60"/>
      <c r="H4755" s="61"/>
      <c r="I4755" s="61"/>
      <c r="J4755" s="61"/>
      <c r="K4755" s="61"/>
      <c r="L4755" s="61"/>
      <c r="M4755" s="61"/>
      <c r="N4755" s="61"/>
      <c r="O4755" s="61"/>
      <c r="P4755" s="61"/>
      <c r="Q4755" s="61"/>
      <c r="R4755" s="61"/>
      <c r="S4755" s="61"/>
      <c r="T4755" s="61"/>
      <c r="U4755" s="61"/>
      <c r="V4755" s="61"/>
      <c r="W4755" s="61"/>
      <c r="X4755" s="61"/>
      <c r="Y4755" s="61"/>
      <c r="Z4755" s="61"/>
      <c r="AA4755" s="61"/>
      <c r="AB4755" s="61"/>
      <c r="AC4755" s="61"/>
      <c r="AD4755" s="61"/>
      <c r="AE4755" s="61"/>
      <c r="AF4755" s="61"/>
      <c r="AG4755" s="61"/>
      <c r="AH4755" s="61"/>
      <c r="AI4755" s="61"/>
      <c r="AJ4755" s="61"/>
      <c r="AK4755" s="61"/>
      <c r="AL4755" s="61"/>
      <c r="AM4755" s="61"/>
      <c r="AN4755" s="61"/>
      <c r="AO4755" s="61"/>
      <c r="AP4755" s="62"/>
      <c r="AQ4755" s="61"/>
      <c r="AR4755" s="61"/>
      <c r="AS4755" s="61"/>
      <c r="AT4755" s="61"/>
      <c r="AU4755" s="61"/>
      <c r="AV4755" s="61"/>
      <c r="AW4755" s="60"/>
    </row>
    <row r="4756" s="59" customFormat="1" customHeight="1" spans="1:49">
      <c r="A4756" s="60"/>
      <c r="B4756" s="60"/>
      <c r="C4756" s="60"/>
      <c r="D4756" s="60"/>
      <c r="H4756" s="61"/>
      <c r="I4756" s="61"/>
      <c r="J4756" s="61"/>
      <c r="K4756" s="61"/>
      <c r="L4756" s="61"/>
      <c r="M4756" s="61"/>
      <c r="N4756" s="61"/>
      <c r="O4756" s="61"/>
      <c r="P4756" s="61"/>
      <c r="Q4756" s="61"/>
      <c r="R4756" s="61"/>
      <c r="S4756" s="61"/>
      <c r="T4756" s="61"/>
      <c r="U4756" s="61"/>
      <c r="V4756" s="61"/>
      <c r="W4756" s="61"/>
      <c r="X4756" s="61"/>
      <c r="Y4756" s="61"/>
      <c r="Z4756" s="61"/>
      <c r="AA4756" s="61"/>
      <c r="AB4756" s="61"/>
      <c r="AC4756" s="61"/>
      <c r="AD4756" s="61"/>
      <c r="AE4756" s="61"/>
      <c r="AF4756" s="61"/>
      <c r="AG4756" s="61"/>
      <c r="AH4756" s="61"/>
      <c r="AI4756" s="61"/>
      <c r="AJ4756" s="61"/>
      <c r="AK4756" s="61"/>
      <c r="AL4756" s="61"/>
      <c r="AM4756" s="61"/>
      <c r="AN4756" s="61"/>
      <c r="AO4756" s="61"/>
      <c r="AP4756" s="62"/>
      <c r="AQ4756" s="61"/>
      <c r="AR4756" s="61"/>
      <c r="AS4756" s="61"/>
      <c r="AT4756" s="61"/>
      <c r="AU4756" s="61"/>
      <c r="AV4756" s="61"/>
      <c r="AW4756" s="60"/>
    </row>
    <row r="4757" s="59" customFormat="1" customHeight="1" spans="1:49">
      <c r="A4757" s="60"/>
      <c r="B4757" s="60"/>
      <c r="C4757" s="60"/>
      <c r="D4757" s="60"/>
      <c r="H4757" s="61"/>
      <c r="I4757" s="61"/>
      <c r="J4757" s="61"/>
      <c r="K4757" s="61"/>
      <c r="L4757" s="61"/>
      <c r="M4757" s="61"/>
      <c r="N4757" s="61"/>
      <c r="O4757" s="61"/>
      <c r="P4757" s="61"/>
      <c r="Q4757" s="61"/>
      <c r="R4757" s="61"/>
      <c r="S4757" s="61"/>
      <c r="T4757" s="61"/>
      <c r="U4757" s="61"/>
      <c r="V4757" s="61"/>
      <c r="W4757" s="61"/>
      <c r="X4757" s="61"/>
      <c r="Y4757" s="61"/>
      <c r="Z4757" s="61"/>
      <c r="AA4757" s="61"/>
      <c r="AB4757" s="61"/>
      <c r="AC4757" s="61"/>
      <c r="AD4757" s="61"/>
      <c r="AE4757" s="61"/>
      <c r="AF4757" s="61"/>
      <c r="AG4757" s="61"/>
      <c r="AH4757" s="61"/>
      <c r="AI4757" s="61"/>
      <c r="AJ4757" s="61"/>
      <c r="AK4757" s="61"/>
      <c r="AL4757" s="61"/>
      <c r="AM4757" s="61"/>
      <c r="AN4757" s="61"/>
      <c r="AO4757" s="61"/>
      <c r="AP4757" s="62"/>
      <c r="AQ4757" s="61"/>
      <c r="AR4757" s="61"/>
      <c r="AS4757" s="61"/>
      <c r="AT4757" s="61"/>
      <c r="AU4757" s="61"/>
      <c r="AV4757" s="61"/>
      <c r="AW4757" s="60"/>
    </row>
    <row r="4758" s="59" customFormat="1" customHeight="1" spans="1:49">
      <c r="A4758" s="60"/>
      <c r="B4758" s="60"/>
      <c r="C4758" s="60"/>
      <c r="D4758" s="60"/>
      <c r="H4758" s="61"/>
      <c r="I4758" s="61"/>
      <c r="J4758" s="61"/>
      <c r="K4758" s="61"/>
      <c r="L4758" s="61"/>
      <c r="M4758" s="61"/>
      <c r="N4758" s="61"/>
      <c r="O4758" s="61"/>
      <c r="P4758" s="61"/>
      <c r="Q4758" s="61"/>
      <c r="R4758" s="61"/>
      <c r="S4758" s="61"/>
      <c r="T4758" s="61"/>
      <c r="U4758" s="61"/>
      <c r="V4758" s="61"/>
      <c r="W4758" s="61"/>
      <c r="X4758" s="61"/>
      <c r="Y4758" s="61"/>
      <c r="Z4758" s="61"/>
      <c r="AA4758" s="61"/>
      <c r="AB4758" s="61"/>
      <c r="AC4758" s="61"/>
      <c r="AD4758" s="61"/>
      <c r="AE4758" s="61"/>
      <c r="AF4758" s="61"/>
      <c r="AG4758" s="61"/>
      <c r="AH4758" s="61"/>
      <c r="AI4758" s="61"/>
      <c r="AJ4758" s="61"/>
      <c r="AK4758" s="61"/>
      <c r="AL4758" s="61"/>
      <c r="AM4758" s="61"/>
      <c r="AN4758" s="61"/>
      <c r="AO4758" s="61"/>
      <c r="AP4758" s="62"/>
      <c r="AQ4758" s="61"/>
      <c r="AR4758" s="61"/>
      <c r="AS4758" s="61"/>
      <c r="AT4758" s="61"/>
      <c r="AU4758" s="61"/>
      <c r="AV4758" s="61"/>
      <c r="AW4758" s="60"/>
    </row>
    <row r="4759" s="59" customFormat="1" customHeight="1" spans="1:49">
      <c r="A4759" s="60"/>
      <c r="B4759" s="60"/>
      <c r="C4759" s="60"/>
      <c r="D4759" s="60"/>
      <c r="H4759" s="61"/>
      <c r="I4759" s="61"/>
      <c r="J4759" s="61"/>
      <c r="K4759" s="61"/>
      <c r="L4759" s="61"/>
      <c r="M4759" s="61"/>
      <c r="N4759" s="61"/>
      <c r="O4759" s="61"/>
      <c r="P4759" s="61"/>
      <c r="Q4759" s="61"/>
      <c r="R4759" s="61"/>
      <c r="S4759" s="61"/>
      <c r="T4759" s="61"/>
      <c r="U4759" s="61"/>
      <c r="V4759" s="61"/>
      <c r="W4759" s="61"/>
      <c r="X4759" s="61"/>
      <c r="Y4759" s="61"/>
      <c r="Z4759" s="61"/>
      <c r="AA4759" s="61"/>
      <c r="AB4759" s="61"/>
      <c r="AC4759" s="61"/>
      <c r="AD4759" s="61"/>
      <c r="AE4759" s="61"/>
      <c r="AF4759" s="61"/>
      <c r="AG4759" s="61"/>
      <c r="AH4759" s="61"/>
      <c r="AI4759" s="61"/>
      <c r="AJ4759" s="61"/>
      <c r="AK4759" s="61"/>
      <c r="AL4759" s="61"/>
      <c r="AM4759" s="61"/>
      <c r="AN4759" s="61"/>
      <c r="AO4759" s="61"/>
      <c r="AP4759" s="62"/>
      <c r="AQ4759" s="61"/>
      <c r="AR4759" s="61"/>
      <c r="AS4759" s="61"/>
      <c r="AT4759" s="61"/>
      <c r="AU4759" s="61"/>
      <c r="AV4759" s="61"/>
      <c r="AW4759" s="60"/>
    </row>
    <row r="4760" s="59" customFormat="1" customHeight="1" spans="1:49">
      <c r="A4760" s="60"/>
      <c r="B4760" s="60"/>
      <c r="C4760" s="60"/>
      <c r="D4760" s="60"/>
      <c r="H4760" s="61"/>
      <c r="I4760" s="61"/>
      <c r="J4760" s="61"/>
      <c r="K4760" s="61"/>
      <c r="L4760" s="61"/>
      <c r="M4760" s="61"/>
      <c r="N4760" s="61"/>
      <c r="O4760" s="61"/>
      <c r="P4760" s="61"/>
      <c r="Q4760" s="61"/>
      <c r="R4760" s="61"/>
      <c r="S4760" s="61"/>
      <c r="T4760" s="61"/>
      <c r="U4760" s="61"/>
      <c r="V4760" s="61"/>
      <c r="W4760" s="61"/>
      <c r="X4760" s="61"/>
      <c r="Y4760" s="61"/>
      <c r="Z4760" s="61"/>
      <c r="AA4760" s="61"/>
      <c r="AB4760" s="61"/>
      <c r="AC4760" s="61"/>
      <c r="AD4760" s="61"/>
      <c r="AE4760" s="61"/>
      <c r="AF4760" s="61"/>
      <c r="AG4760" s="61"/>
      <c r="AH4760" s="61"/>
      <c r="AI4760" s="61"/>
      <c r="AJ4760" s="61"/>
      <c r="AK4760" s="61"/>
      <c r="AL4760" s="61"/>
      <c r="AM4760" s="61"/>
      <c r="AN4760" s="61"/>
      <c r="AO4760" s="61"/>
      <c r="AP4760" s="62"/>
      <c r="AQ4760" s="61"/>
      <c r="AR4760" s="61"/>
      <c r="AS4760" s="61"/>
      <c r="AT4760" s="61"/>
      <c r="AU4760" s="61"/>
      <c r="AV4760" s="61"/>
      <c r="AW4760" s="60"/>
    </row>
    <row r="4761" s="59" customFormat="1" customHeight="1" spans="1:49">
      <c r="A4761" s="60"/>
      <c r="B4761" s="60"/>
      <c r="C4761" s="60"/>
      <c r="D4761" s="60"/>
      <c r="H4761" s="61"/>
      <c r="I4761" s="61"/>
      <c r="J4761" s="61"/>
      <c r="K4761" s="61"/>
      <c r="L4761" s="61"/>
      <c r="M4761" s="61"/>
      <c r="N4761" s="61"/>
      <c r="O4761" s="61"/>
      <c r="P4761" s="61"/>
      <c r="Q4761" s="61"/>
      <c r="R4761" s="61"/>
      <c r="S4761" s="61"/>
      <c r="T4761" s="61"/>
      <c r="U4761" s="61"/>
      <c r="V4761" s="61"/>
      <c r="W4761" s="61"/>
      <c r="X4761" s="61"/>
      <c r="Y4761" s="61"/>
      <c r="Z4761" s="61"/>
      <c r="AA4761" s="61"/>
      <c r="AB4761" s="61"/>
      <c r="AC4761" s="61"/>
      <c r="AD4761" s="61"/>
      <c r="AE4761" s="61"/>
      <c r="AF4761" s="61"/>
      <c r="AG4761" s="61"/>
      <c r="AH4761" s="61"/>
      <c r="AI4761" s="61"/>
      <c r="AJ4761" s="61"/>
      <c r="AK4761" s="61"/>
      <c r="AL4761" s="61"/>
      <c r="AM4761" s="61"/>
      <c r="AN4761" s="61"/>
      <c r="AO4761" s="61"/>
      <c r="AP4761" s="62"/>
      <c r="AQ4761" s="61"/>
      <c r="AR4761" s="61"/>
      <c r="AS4761" s="61"/>
      <c r="AT4761" s="61"/>
      <c r="AU4761" s="61"/>
      <c r="AV4761" s="61"/>
      <c r="AW4761" s="60"/>
    </row>
    <row r="4762" s="59" customFormat="1" customHeight="1" spans="1:49">
      <c r="A4762" s="60"/>
      <c r="B4762" s="60"/>
      <c r="C4762" s="60"/>
      <c r="D4762" s="60"/>
      <c r="H4762" s="61"/>
      <c r="I4762" s="61"/>
      <c r="J4762" s="61"/>
      <c r="K4762" s="61"/>
      <c r="L4762" s="61"/>
      <c r="M4762" s="61"/>
      <c r="N4762" s="61"/>
      <c r="O4762" s="61"/>
      <c r="P4762" s="61"/>
      <c r="Q4762" s="61"/>
      <c r="R4762" s="61"/>
      <c r="S4762" s="61"/>
      <c r="T4762" s="61"/>
      <c r="U4762" s="61"/>
      <c r="V4762" s="61"/>
      <c r="W4762" s="61"/>
      <c r="X4762" s="61"/>
      <c r="Y4762" s="61"/>
      <c r="Z4762" s="61"/>
      <c r="AA4762" s="61"/>
      <c r="AB4762" s="61"/>
      <c r="AC4762" s="61"/>
      <c r="AD4762" s="61"/>
      <c r="AE4762" s="61"/>
      <c r="AF4762" s="61"/>
      <c r="AG4762" s="61"/>
      <c r="AH4762" s="61"/>
      <c r="AI4762" s="61"/>
      <c r="AJ4762" s="61"/>
      <c r="AK4762" s="61"/>
      <c r="AL4762" s="61"/>
      <c r="AM4762" s="61"/>
      <c r="AN4762" s="61"/>
      <c r="AO4762" s="61"/>
      <c r="AP4762" s="62"/>
      <c r="AQ4762" s="61"/>
      <c r="AR4762" s="61"/>
      <c r="AS4762" s="61"/>
      <c r="AT4762" s="61"/>
      <c r="AU4762" s="61"/>
      <c r="AV4762" s="61"/>
      <c r="AW4762" s="60"/>
    </row>
    <row r="4763" s="59" customFormat="1" customHeight="1" spans="1:49">
      <c r="A4763" s="60"/>
      <c r="B4763" s="60"/>
      <c r="C4763" s="60"/>
      <c r="D4763" s="60"/>
      <c r="H4763" s="61"/>
      <c r="I4763" s="61"/>
      <c r="J4763" s="61"/>
      <c r="K4763" s="61"/>
      <c r="L4763" s="61"/>
      <c r="M4763" s="61"/>
      <c r="N4763" s="61"/>
      <c r="O4763" s="61"/>
      <c r="P4763" s="61"/>
      <c r="Q4763" s="61"/>
      <c r="R4763" s="61"/>
      <c r="S4763" s="61"/>
      <c r="T4763" s="61"/>
      <c r="U4763" s="61"/>
      <c r="V4763" s="61"/>
      <c r="W4763" s="61"/>
      <c r="X4763" s="61"/>
      <c r="Y4763" s="61"/>
      <c r="Z4763" s="61"/>
      <c r="AA4763" s="61"/>
      <c r="AB4763" s="61"/>
      <c r="AC4763" s="61"/>
      <c r="AD4763" s="61"/>
      <c r="AE4763" s="61"/>
      <c r="AF4763" s="61"/>
      <c r="AG4763" s="61"/>
      <c r="AH4763" s="61"/>
      <c r="AI4763" s="61"/>
      <c r="AJ4763" s="61"/>
      <c r="AK4763" s="61"/>
      <c r="AL4763" s="61"/>
      <c r="AM4763" s="61"/>
      <c r="AN4763" s="61"/>
      <c r="AO4763" s="61"/>
      <c r="AP4763" s="62"/>
      <c r="AQ4763" s="61"/>
      <c r="AR4763" s="61"/>
      <c r="AS4763" s="61"/>
      <c r="AT4763" s="61"/>
      <c r="AU4763" s="61"/>
      <c r="AV4763" s="61"/>
      <c r="AW4763" s="60"/>
    </row>
    <row r="4764" s="59" customFormat="1" customHeight="1" spans="1:49">
      <c r="A4764" s="60"/>
      <c r="B4764" s="60"/>
      <c r="C4764" s="60"/>
      <c r="D4764" s="60"/>
      <c r="H4764" s="61"/>
      <c r="I4764" s="61"/>
      <c r="J4764" s="61"/>
      <c r="K4764" s="61"/>
      <c r="L4764" s="61"/>
      <c r="M4764" s="61"/>
      <c r="N4764" s="61"/>
      <c r="O4764" s="61"/>
      <c r="P4764" s="61"/>
      <c r="Q4764" s="61"/>
      <c r="R4764" s="61"/>
      <c r="S4764" s="61"/>
      <c r="T4764" s="61"/>
      <c r="U4764" s="61"/>
      <c r="V4764" s="61"/>
      <c r="W4764" s="61"/>
      <c r="X4764" s="61"/>
      <c r="Y4764" s="61"/>
      <c r="Z4764" s="61"/>
      <c r="AA4764" s="61"/>
      <c r="AB4764" s="61"/>
      <c r="AC4764" s="61"/>
      <c r="AD4764" s="61"/>
      <c r="AE4764" s="61"/>
      <c r="AF4764" s="61"/>
      <c r="AG4764" s="61"/>
      <c r="AH4764" s="61"/>
      <c r="AI4764" s="61"/>
      <c r="AJ4764" s="61"/>
      <c r="AK4764" s="61"/>
      <c r="AL4764" s="61"/>
      <c r="AM4764" s="61"/>
      <c r="AN4764" s="61"/>
      <c r="AO4764" s="61"/>
      <c r="AP4764" s="62"/>
      <c r="AQ4764" s="61"/>
      <c r="AR4764" s="61"/>
      <c r="AS4764" s="61"/>
      <c r="AT4764" s="61"/>
      <c r="AU4764" s="61"/>
      <c r="AV4764" s="61"/>
      <c r="AW4764" s="60"/>
    </row>
    <row r="4765" s="59" customFormat="1" customHeight="1" spans="1:49">
      <c r="A4765" s="60"/>
      <c r="B4765" s="60"/>
      <c r="C4765" s="60"/>
      <c r="D4765" s="60"/>
      <c r="H4765" s="61"/>
      <c r="I4765" s="61"/>
      <c r="J4765" s="61"/>
      <c r="K4765" s="61"/>
      <c r="L4765" s="61"/>
      <c r="M4765" s="61"/>
      <c r="N4765" s="61"/>
      <c r="O4765" s="61"/>
      <c r="P4765" s="61"/>
      <c r="Q4765" s="61"/>
      <c r="R4765" s="61"/>
      <c r="S4765" s="61"/>
      <c r="T4765" s="61"/>
      <c r="U4765" s="61"/>
      <c r="V4765" s="61"/>
      <c r="W4765" s="61"/>
      <c r="X4765" s="61"/>
      <c r="Y4765" s="61"/>
      <c r="Z4765" s="61"/>
      <c r="AA4765" s="61"/>
      <c r="AB4765" s="61"/>
      <c r="AC4765" s="61"/>
      <c r="AD4765" s="61"/>
      <c r="AE4765" s="61"/>
      <c r="AF4765" s="61"/>
      <c r="AG4765" s="61"/>
      <c r="AH4765" s="61"/>
      <c r="AI4765" s="61"/>
      <c r="AJ4765" s="61"/>
      <c r="AK4765" s="61"/>
      <c r="AL4765" s="61"/>
      <c r="AM4765" s="61"/>
      <c r="AN4765" s="61"/>
      <c r="AO4765" s="61"/>
      <c r="AP4765" s="62"/>
      <c r="AQ4765" s="61"/>
      <c r="AR4765" s="61"/>
      <c r="AS4765" s="61"/>
      <c r="AT4765" s="61"/>
      <c r="AU4765" s="61"/>
      <c r="AV4765" s="61"/>
      <c r="AW4765" s="60"/>
    </row>
    <row r="4766" s="59" customFormat="1" customHeight="1" spans="1:49">
      <c r="A4766" s="60"/>
      <c r="B4766" s="60"/>
      <c r="C4766" s="60"/>
      <c r="D4766" s="60"/>
      <c r="H4766" s="61"/>
      <c r="I4766" s="61"/>
      <c r="J4766" s="61"/>
      <c r="K4766" s="61"/>
      <c r="L4766" s="61"/>
      <c r="M4766" s="61"/>
      <c r="N4766" s="61"/>
      <c r="O4766" s="61"/>
      <c r="P4766" s="61"/>
      <c r="Q4766" s="61"/>
      <c r="R4766" s="61"/>
      <c r="S4766" s="61"/>
      <c r="T4766" s="61"/>
      <c r="U4766" s="61"/>
      <c r="V4766" s="61"/>
      <c r="W4766" s="61"/>
      <c r="X4766" s="61"/>
      <c r="Y4766" s="61"/>
      <c r="Z4766" s="61"/>
      <c r="AA4766" s="61"/>
      <c r="AB4766" s="61"/>
      <c r="AC4766" s="61"/>
      <c r="AD4766" s="61"/>
      <c r="AE4766" s="61"/>
      <c r="AF4766" s="61"/>
      <c r="AG4766" s="61"/>
      <c r="AH4766" s="61"/>
      <c r="AI4766" s="61"/>
      <c r="AJ4766" s="61"/>
      <c r="AK4766" s="61"/>
      <c r="AL4766" s="61"/>
      <c r="AM4766" s="61"/>
      <c r="AN4766" s="61"/>
      <c r="AO4766" s="61"/>
      <c r="AP4766" s="62"/>
      <c r="AQ4766" s="61"/>
      <c r="AR4766" s="61"/>
      <c r="AS4766" s="61"/>
      <c r="AT4766" s="61"/>
      <c r="AU4766" s="61"/>
      <c r="AV4766" s="61"/>
      <c r="AW4766" s="60"/>
    </row>
    <row r="4767" s="59" customFormat="1" customHeight="1" spans="1:49">
      <c r="A4767" s="60"/>
      <c r="B4767" s="60"/>
      <c r="C4767" s="60"/>
      <c r="D4767" s="60"/>
      <c r="H4767" s="61"/>
      <c r="I4767" s="61"/>
      <c r="J4767" s="61"/>
      <c r="K4767" s="61"/>
      <c r="L4767" s="61"/>
      <c r="M4767" s="61"/>
      <c r="N4767" s="61"/>
      <c r="O4767" s="61"/>
      <c r="P4767" s="61"/>
      <c r="Q4767" s="61"/>
      <c r="R4767" s="61"/>
      <c r="S4767" s="61"/>
      <c r="T4767" s="61"/>
      <c r="U4767" s="61"/>
      <c r="V4767" s="61"/>
      <c r="W4767" s="61"/>
      <c r="X4767" s="61"/>
      <c r="Y4767" s="61"/>
      <c r="Z4767" s="61"/>
      <c r="AA4767" s="61"/>
      <c r="AB4767" s="61"/>
      <c r="AC4767" s="61"/>
      <c r="AD4767" s="61"/>
      <c r="AE4767" s="61"/>
      <c r="AF4767" s="61"/>
      <c r="AG4767" s="61"/>
      <c r="AH4767" s="61"/>
      <c r="AI4767" s="61"/>
      <c r="AJ4767" s="61"/>
      <c r="AK4767" s="61"/>
      <c r="AL4767" s="61"/>
      <c r="AM4767" s="61"/>
      <c r="AN4767" s="61"/>
      <c r="AO4767" s="61"/>
      <c r="AP4767" s="62"/>
      <c r="AQ4767" s="61"/>
      <c r="AR4767" s="61"/>
      <c r="AS4767" s="61"/>
      <c r="AT4767" s="61"/>
      <c r="AU4767" s="61"/>
      <c r="AV4767" s="61"/>
      <c r="AW4767" s="60"/>
    </row>
    <row r="4768" s="59" customFormat="1" customHeight="1" spans="1:49">
      <c r="A4768" s="60"/>
      <c r="B4768" s="60"/>
      <c r="C4768" s="60"/>
      <c r="D4768" s="60"/>
      <c r="H4768" s="61"/>
      <c r="I4768" s="61"/>
      <c r="J4768" s="61"/>
      <c r="K4768" s="61"/>
      <c r="L4768" s="61"/>
      <c r="M4768" s="61"/>
      <c r="N4768" s="61"/>
      <c r="O4768" s="61"/>
      <c r="P4768" s="61"/>
      <c r="Q4768" s="61"/>
      <c r="R4768" s="61"/>
      <c r="S4768" s="61"/>
      <c r="T4768" s="61"/>
      <c r="U4768" s="61"/>
      <c r="V4768" s="61"/>
      <c r="W4768" s="61"/>
      <c r="X4768" s="61"/>
      <c r="Y4768" s="61"/>
      <c r="Z4768" s="61"/>
      <c r="AA4768" s="61"/>
      <c r="AB4768" s="61"/>
      <c r="AC4768" s="61"/>
      <c r="AD4768" s="61"/>
      <c r="AE4768" s="61"/>
      <c r="AF4768" s="61"/>
      <c r="AG4768" s="61"/>
      <c r="AH4768" s="61"/>
      <c r="AI4768" s="61"/>
      <c r="AJ4768" s="61"/>
      <c r="AK4768" s="61"/>
      <c r="AL4768" s="61"/>
      <c r="AM4768" s="61"/>
      <c r="AN4768" s="61"/>
      <c r="AO4768" s="61"/>
      <c r="AP4768" s="62"/>
      <c r="AQ4768" s="61"/>
      <c r="AR4768" s="61"/>
      <c r="AS4768" s="61"/>
      <c r="AT4768" s="61"/>
      <c r="AU4768" s="61"/>
      <c r="AV4768" s="61"/>
      <c r="AW4768" s="60"/>
    </row>
    <row r="4769" s="59" customFormat="1" customHeight="1" spans="1:49">
      <c r="A4769" s="60"/>
      <c r="B4769" s="60"/>
      <c r="C4769" s="60"/>
      <c r="D4769" s="60"/>
      <c r="H4769" s="61"/>
      <c r="I4769" s="61"/>
      <c r="J4769" s="61"/>
      <c r="K4769" s="61"/>
      <c r="L4769" s="61"/>
      <c r="M4769" s="61"/>
      <c r="N4769" s="61"/>
      <c r="O4769" s="61"/>
      <c r="P4769" s="61"/>
      <c r="Q4769" s="61"/>
      <c r="R4769" s="61"/>
      <c r="S4769" s="61"/>
      <c r="T4769" s="61"/>
      <c r="U4769" s="61"/>
      <c r="V4769" s="61"/>
      <c r="W4769" s="61"/>
      <c r="X4769" s="61"/>
      <c r="Y4769" s="61"/>
      <c r="Z4769" s="61"/>
      <c r="AA4769" s="61"/>
      <c r="AB4769" s="61"/>
      <c r="AC4769" s="61"/>
      <c r="AD4769" s="61"/>
      <c r="AE4769" s="61"/>
      <c r="AF4769" s="61"/>
      <c r="AG4769" s="61"/>
      <c r="AH4769" s="61"/>
      <c r="AI4769" s="61"/>
      <c r="AJ4769" s="61"/>
      <c r="AK4769" s="61"/>
      <c r="AL4769" s="61"/>
      <c r="AM4769" s="61"/>
      <c r="AN4769" s="61"/>
      <c r="AO4769" s="61"/>
      <c r="AP4769" s="62"/>
      <c r="AQ4769" s="61"/>
      <c r="AR4769" s="61"/>
      <c r="AS4769" s="61"/>
      <c r="AT4769" s="61"/>
      <c r="AU4769" s="61"/>
      <c r="AV4769" s="61"/>
      <c r="AW4769" s="60"/>
    </row>
    <row r="4770" s="59" customFormat="1" customHeight="1" spans="1:49">
      <c r="A4770" s="60"/>
      <c r="B4770" s="60"/>
      <c r="C4770" s="60"/>
      <c r="D4770" s="60"/>
      <c r="H4770" s="61"/>
      <c r="I4770" s="61"/>
      <c r="J4770" s="61"/>
      <c r="K4770" s="61"/>
      <c r="L4770" s="61"/>
      <c r="M4770" s="61"/>
      <c r="N4770" s="61"/>
      <c r="O4770" s="61"/>
      <c r="P4770" s="61"/>
      <c r="Q4770" s="61"/>
      <c r="R4770" s="61"/>
      <c r="S4770" s="61"/>
      <c r="T4770" s="61"/>
      <c r="U4770" s="61"/>
      <c r="V4770" s="61"/>
      <c r="W4770" s="61"/>
      <c r="X4770" s="61"/>
      <c r="Y4770" s="61"/>
      <c r="Z4770" s="61"/>
      <c r="AA4770" s="61"/>
      <c r="AB4770" s="61"/>
      <c r="AC4770" s="61"/>
      <c r="AD4770" s="61"/>
      <c r="AE4770" s="61"/>
      <c r="AF4770" s="61"/>
      <c r="AG4770" s="61"/>
      <c r="AH4770" s="61"/>
      <c r="AI4770" s="61"/>
      <c r="AJ4770" s="61"/>
      <c r="AK4770" s="61"/>
      <c r="AL4770" s="61"/>
      <c r="AM4770" s="61"/>
      <c r="AN4770" s="61"/>
      <c r="AO4770" s="61"/>
      <c r="AP4770" s="62"/>
      <c r="AQ4770" s="61"/>
      <c r="AR4770" s="61"/>
      <c r="AS4770" s="61"/>
      <c r="AT4770" s="61"/>
      <c r="AU4770" s="61"/>
      <c r="AV4770" s="61"/>
      <c r="AW4770" s="60"/>
    </row>
    <row r="4771" s="59" customFormat="1" customHeight="1" spans="1:49">
      <c r="A4771" s="60"/>
      <c r="B4771" s="60"/>
      <c r="C4771" s="60"/>
      <c r="D4771" s="60"/>
      <c r="H4771" s="61"/>
      <c r="I4771" s="61"/>
      <c r="J4771" s="61"/>
      <c r="K4771" s="61"/>
      <c r="L4771" s="61"/>
      <c r="M4771" s="61"/>
      <c r="N4771" s="61"/>
      <c r="O4771" s="61"/>
      <c r="P4771" s="61"/>
      <c r="Q4771" s="61"/>
      <c r="R4771" s="61"/>
      <c r="S4771" s="61"/>
      <c r="T4771" s="61"/>
      <c r="U4771" s="61"/>
      <c r="V4771" s="61"/>
      <c r="W4771" s="61"/>
      <c r="X4771" s="61"/>
      <c r="Y4771" s="61"/>
      <c r="Z4771" s="61"/>
      <c r="AA4771" s="61"/>
      <c r="AB4771" s="61"/>
      <c r="AC4771" s="61"/>
      <c r="AD4771" s="61"/>
      <c r="AE4771" s="61"/>
      <c r="AF4771" s="61"/>
      <c r="AG4771" s="61"/>
      <c r="AH4771" s="61"/>
      <c r="AI4771" s="61"/>
      <c r="AJ4771" s="61"/>
      <c r="AK4771" s="61"/>
      <c r="AL4771" s="61"/>
      <c r="AM4771" s="61"/>
      <c r="AN4771" s="61"/>
      <c r="AO4771" s="61"/>
      <c r="AP4771" s="62"/>
      <c r="AQ4771" s="61"/>
      <c r="AR4771" s="61"/>
      <c r="AS4771" s="61"/>
      <c r="AT4771" s="61"/>
      <c r="AU4771" s="61"/>
      <c r="AV4771" s="61"/>
      <c r="AW4771" s="60"/>
    </row>
    <row r="4772" s="59" customFormat="1" customHeight="1" spans="1:49">
      <c r="A4772" s="60"/>
      <c r="B4772" s="60"/>
      <c r="C4772" s="60"/>
      <c r="D4772" s="60"/>
      <c r="H4772" s="61"/>
      <c r="I4772" s="61"/>
      <c r="J4772" s="61"/>
      <c r="K4772" s="61"/>
      <c r="L4772" s="61"/>
      <c r="M4772" s="61"/>
      <c r="N4772" s="61"/>
      <c r="O4772" s="61"/>
      <c r="P4772" s="61"/>
      <c r="Q4772" s="61"/>
      <c r="R4772" s="61"/>
      <c r="S4772" s="61"/>
      <c r="T4772" s="61"/>
      <c r="U4772" s="61"/>
      <c r="V4772" s="61"/>
      <c r="W4772" s="61"/>
      <c r="X4772" s="61"/>
      <c r="Y4772" s="61"/>
      <c r="Z4772" s="61"/>
      <c r="AA4772" s="61"/>
      <c r="AB4772" s="61"/>
      <c r="AC4772" s="61"/>
      <c r="AD4772" s="61"/>
      <c r="AE4772" s="61"/>
      <c r="AF4772" s="61"/>
      <c r="AG4772" s="61"/>
      <c r="AH4772" s="61"/>
      <c r="AI4772" s="61"/>
      <c r="AJ4772" s="61"/>
      <c r="AK4772" s="61"/>
      <c r="AL4772" s="61"/>
      <c r="AM4772" s="61"/>
      <c r="AN4772" s="61"/>
      <c r="AO4772" s="61"/>
      <c r="AP4772" s="62"/>
      <c r="AQ4772" s="61"/>
      <c r="AR4772" s="61"/>
      <c r="AS4772" s="61"/>
      <c r="AT4772" s="61"/>
      <c r="AU4772" s="61"/>
      <c r="AV4772" s="61"/>
      <c r="AW4772" s="60"/>
    </row>
    <row r="4773" s="59" customFormat="1" customHeight="1" spans="1:49">
      <c r="A4773" s="60"/>
      <c r="B4773" s="60"/>
      <c r="C4773" s="60"/>
      <c r="D4773" s="60"/>
      <c r="H4773" s="61"/>
      <c r="I4773" s="61"/>
      <c r="J4773" s="61"/>
      <c r="K4773" s="61"/>
      <c r="L4773" s="61"/>
      <c r="M4773" s="61"/>
      <c r="N4773" s="61"/>
      <c r="O4773" s="61"/>
      <c r="P4773" s="61"/>
      <c r="Q4773" s="61"/>
      <c r="R4773" s="61"/>
      <c r="S4773" s="61"/>
      <c r="T4773" s="61"/>
      <c r="U4773" s="61"/>
      <c r="V4773" s="61"/>
      <c r="W4773" s="61"/>
      <c r="X4773" s="61"/>
      <c r="Y4773" s="61"/>
      <c r="Z4773" s="61"/>
      <c r="AA4773" s="61"/>
      <c r="AB4773" s="61"/>
      <c r="AC4773" s="61"/>
      <c r="AD4773" s="61"/>
      <c r="AE4773" s="61"/>
      <c r="AF4773" s="61"/>
      <c r="AG4773" s="61"/>
      <c r="AH4773" s="61"/>
      <c r="AI4773" s="61"/>
      <c r="AJ4773" s="61"/>
      <c r="AK4773" s="61"/>
      <c r="AL4773" s="61"/>
      <c r="AM4773" s="61"/>
      <c r="AN4773" s="61"/>
      <c r="AO4773" s="61"/>
      <c r="AP4773" s="62"/>
      <c r="AQ4773" s="61"/>
      <c r="AR4773" s="61"/>
      <c r="AS4773" s="61"/>
      <c r="AT4773" s="61"/>
      <c r="AU4773" s="61"/>
      <c r="AV4773" s="61"/>
      <c r="AW4773" s="60"/>
    </row>
    <row r="4774" s="59" customFormat="1" customHeight="1" spans="1:49">
      <c r="A4774" s="60"/>
      <c r="B4774" s="60"/>
      <c r="C4774" s="60"/>
      <c r="D4774" s="60"/>
      <c r="H4774" s="61"/>
      <c r="I4774" s="61"/>
      <c r="J4774" s="61"/>
      <c r="K4774" s="61"/>
      <c r="L4774" s="61"/>
      <c r="M4774" s="61"/>
      <c r="N4774" s="61"/>
      <c r="O4774" s="61"/>
      <c r="P4774" s="61"/>
      <c r="Q4774" s="61"/>
      <c r="R4774" s="61"/>
      <c r="S4774" s="61"/>
      <c r="T4774" s="61"/>
      <c r="U4774" s="61"/>
      <c r="V4774" s="61"/>
      <c r="W4774" s="61"/>
      <c r="X4774" s="61"/>
      <c r="Y4774" s="61"/>
      <c r="Z4774" s="61"/>
      <c r="AA4774" s="61"/>
      <c r="AB4774" s="61"/>
      <c r="AC4774" s="61"/>
      <c r="AD4774" s="61"/>
      <c r="AE4774" s="61"/>
      <c r="AF4774" s="61"/>
      <c r="AG4774" s="61"/>
      <c r="AH4774" s="61"/>
      <c r="AI4774" s="61"/>
      <c r="AJ4774" s="61"/>
      <c r="AK4774" s="61"/>
      <c r="AL4774" s="61"/>
      <c r="AM4774" s="61"/>
      <c r="AN4774" s="61"/>
      <c r="AO4774" s="61"/>
      <c r="AP4774" s="62"/>
      <c r="AQ4774" s="61"/>
      <c r="AR4774" s="61"/>
      <c r="AS4774" s="61"/>
      <c r="AT4774" s="61"/>
      <c r="AU4774" s="61"/>
      <c r="AV4774" s="61"/>
      <c r="AW4774" s="60"/>
    </row>
    <row r="4775" s="59" customFormat="1" customHeight="1" spans="1:49">
      <c r="A4775" s="60"/>
      <c r="B4775" s="60"/>
      <c r="C4775" s="60"/>
      <c r="D4775" s="60"/>
      <c r="H4775" s="61"/>
      <c r="I4775" s="61"/>
      <c r="J4775" s="61"/>
      <c r="K4775" s="61"/>
      <c r="L4775" s="61"/>
      <c r="M4775" s="61"/>
      <c r="N4775" s="61"/>
      <c r="O4775" s="61"/>
      <c r="P4775" s="61"/>
      <c r="Q4775" s="61"/>
      <c r="R4775" s="61"/>
      <c r="S4775" s="61"/>
      <c r="T4775" s="61"/>
      <c r="U4775" s="61"/>
      <c r="V4775" s="61"/>
      <c r="W4775" s="61"/>
      <c r="X4775" s="61"/>
      <c r="Y4775" s="61"/>
      <c r="Z4775" s="61"/>
      <c r="AA4775" s="61"/>
      <c r="AB4775" s="61"/>
      <c r="AC4775" s="61"/>
      <c r="AD4775" s="61"/>
      <c r="AE4775" s="61"/>
      <c r="AF4775" s="61"/>
      <c r="AG4775" s="61"/>
      <c r="AH4775" s="61"/>
      <c r="AI4775" s="61"/>
      <c r="AJ4775" s="61"/>
      <c r="AK4775" s="61"/>
      <c r="AL4775" s="61"/>
      <c r="AM4775" s="61"/>
      <c r="AN4775" s="61"/>
      <c r="AO4775" s="61"/>
      <c r="AP4775" s="62"/>
      <c r="AQ4775" s="61"/>
      <c r="AR4775" s="61"/>
      <c r="AS4775" s="61"/>
      <c r="AT4775" s="61"/>
      <c r="AU4775" s="61"/>
      <c r="AV4775" s="61"/>
      <c r="AW4775" s="60"/>
    </row>
    <row r="4776" s="59" customFormat="1" customHeight="1" spans="1:49">
      <c r="A4776" s="60"/>
      <c r="B4776" s="60"/>
      <c r="C4776" s="60"/>
      <c r="D4776" s="60"/>
      <c r="H4776" s="61"/>
      <c r="I4776" s="61"/>
      <c r="J4776" s="61"/>
      <c r="K4776" s="61"/>
      <c r="L4776" s="61"/>
      <c r="M4776" s="61"/>
      <c r="N4776" s="61"/>
      <c r="O4776" s="61"/>
      <c r="P4776" s="61"/>
      <c r="Q4776" s="61"/>
      <c r="R4776" s="61"/>
      <c r="S4776" s="61"/>
      <c r="T4776" s="61"/>
      <c r="U4776" s="61"/>
      <c r="V4776" s="61"/>
      <c r="W4776" s="61"/>
      <c r="X4776" s="61"/>
      <c r="Y4776" s="61"/>
      <c r="Z4776" s="61"/>
      <c r="AA4776" s="61"/>
      <c r="AB4776" s="61"/>
      <c r="AC4776" s="61"/>
      <c r="AD4776" s="61"/>
      <c r="AE4776" s="61"/>
      <c r="AF4776" s="61"/>
      <c r="AG4776" s="61"/>
      <c r="AH4776" s="61"/>
      <c r="AI4776" s="61"/>
      <c r="AJ4776" s="61"/>
      <c r="AK4776" s="61"/>
      <c r="AL4776" s="61"/>
      <c r="AM4776" s="61"/>
      <c r="AN4776" s="61"/>
      <c r="AO4776" s="61"/>
      <c r="AP4776" s="62"/>
      <c r="AQ4776" s="61"/>
      <c r="AR4776" s="61"/>
      <c r="AS4776" s="61"/>
      <c r="AT4776" s="61"/>
      <c r="AU4776" s="61"/>
      <c r="AV4776" s="61"/>
      <c r="AW4776" s="60"/>
    </row>
    <row r="4777" s="59" customFormat="1" customHeight="1" spans="1:49">
      <c r="A4777" s="60"/>
      <c r="B4777" s="60"/>
      <c r="C4777" s="60"/>
      <c r="D4777" s="60"/>
      <c r="H4777" s="61"/>
      <c r="I4777" s="61"/>
      <c r="J4777" s="61"/>
      <c r="K4777" s="61"/>
      <c r="L4777" s="61"/>
      <c r="M4777" s="61"/>
      <c r="N4777" s="61"/>
      <c r="O4777" s="61"/>
      <c r="P4777" s="61"/>
      <c r="Q4777" s="61"/>
      <c r="R4777" s="61"/>
      <c r="S4777" s="61"/>
      <c r="T4777" s="61"/>
      <c r="U4777" s="61"/>
      <c r="V4777" s="61"/>
      <c r="W4777" s="61"/>
      <c r="X4777" s="61"/>
      <c r="Y4777" s="61"/>
      <c r="Z4777" s="61"/>
      <c r="AA4777" s="61"/>
      <c r="AB4777" s="61"/>
      <c r="AC4777" s="61"/>
      <c r="AD4777" s="61"/>
      <c r="AE4777" s="61"/>
      <c r="AF4777" s="61"/>
      <c r="AG4777" s="61"/>
      <c r="AH4777" s="61"/>
      <c r="AI4777" s="61"/>
      <c r="AJ4777" s="61"/>
      <c r="AK4777" s="61"/>
      <c r="AL4777" s="61"/>
      <c r="AM4777" s="61"/>
      <c r="AN4777" s="61"/>
      <c r="AO4777" s="61"/>
      <c r="AP4777" s="62"/>
      <c r="AQ4777" s="61"/>
      <c r="AR4777" s="61"/>
      <c r="AS4777" s="61"/>
      <c r="AT4777" s="61"/>
      <c r="AU4777" s="61"/>
      <c r="AV4777" s="61"/>
      <c r="AW4777" s="60"/>
    </row>
    <row r="4778" s="59" customFormat="1" customHeight="1" spans="1:49">
      <c r="A4778" s="60"/>
      <c r="B4778" s="60"/>
      <c r="C4778" s="60"/>
      <c r="D4778" s="60"/>
      <c r="H4778" s="61"/>
      <c r="I4778" s="61"/>
      <c r="J4778" s="61"/>
      <c r="K4778" s="61"/>
      <c r="L4778" s="61"/>
      <c r="M4778" s="61"/>
      <c r="N4778" s="61"/>
      <c r="O4778" s="61"/>
      <c r="P4778" s="61"/>
      <c r="Q4778" s="61"/>
      <c r="R4778" s="61"/>
      <c r="S4778" s="61"/>
      <c r="T4778" s="61"/>
      <c r="U4778" s="61"/>
      <c r="V4778" s="61"/>
      <c r="W4778" s="61"/>
      <c r="X4778" s="61"/>
      <c r="Y4778" s="61"/>
      <c r="Z4778" s="61"/>
      <c r="AA4778" s="61"/>
      <c r="AB4778" s="61"/>
      <c r="AC4778" s="61"/>
      <c r="AD4778" s="61"/>
      <c r="AE4778" s="61"/>
      <c r="AF4778" s="61"/>
      <c r="AG4778" s="61"/>
      <c r="AH4778" s="61"/>
      <c r="AI4778" s="61"/>
      <c r="AJ4778" s="61"/>
      <c r="AK4778" s="61"/>
      <c r="AL4778" s="61"/>
      <c r="AM4778" s="61"/>
      <c r="AN4778" s="61"/>
      <c r="AO4778" s="61"/>
      <c r="AP4778" s="62"/>
      <c r="AQ4778" s="61"/>
      <c r="AR4778" s="61"/>
      <c r="AS4778" s="61"/>
      <c r="AT4778" s="61"/>
      <c r="AU4778" s="61"/>
      <c r="AV4778" s="61"/>
      <c r="AW4778" s="60"/>
    </row>
    <row r="4779" s="59" customFormat="1" customHeight="1" spans="1:49">
      <c r="A4779" s="60"/>
      <c r="B4779" s="60"/>
      <c r="C4779" s="60"/>
      <c r="D4779" s="60"/>
      <c r="H4779" s="61"/>
      <c r="I4779" s="61"/>
      <c r="J4779" s="61"/>
      <c r="K4779" s="61"/>
      <c r="L4779" s="61"/>
      <c r="M4779" s="61"/>
      <c r="N4779" s="61"/>
      <c r="O4779" s="61"/>
      <c r="P4779" s="61"/>
      <c r="Q4779" s="61"/>
      <c r="R4779" s="61"/>
      <c r="S4779" s="61"/>
      <c r="T4779" s="61"/>
      <c r="U4779" s="61"/>
      <c r="V4779" s="61"/>
      <c r="W4779" s="61"/>
      <c r="X4779" s="61"/>
      <c r="Y4779" s="61"/>
      <c r="Z4779" s="61"/>
      <c r="AA4779" s="61"/>
      <c r="AB4779" s="61"/>
      <c r="AC4779" s="61"/>
      <c r="AD4779" s="61"/>
      <c r="AE4779" s="61"/>
      <c r="AF4779" s="61"/>
      <c r="AG4779" s="61"/>
      <c r="AH4779" s="61"/>
      <c r="AI4779" s="61"/>
      <c r="AJ4779" s="61"/>
      <c r="AK4779" s="61"/>
      <c r="AL4779" s="61"/>
      <c r="AM4779" s="61"/>
      <c r="AN4779" s="61"/>
      <c r="AO4779" s="61"/>
      <c r="AP4779" s="62"/>
      <c r="AQ4779" s="61"/>
      <c r="AR4779" s="61"/>
      <c r="AS4779" s="61"/>
      <c r="AT4779" s="61"/>
      <c r="AU4779" s="61"/>
      <c r="AV4779" s="61"/>
      <c r="AW4779" s="60"/>
    </row>
    <row r="4780" s="59" customFormat="1" customHeight="1" spans="1:49">
      <c r="A4780" s="60"/>
      <c r="B4780" s="60"/>
      <c r="C4780" s="60"/>
      <c r="D4780" s="60"/>
      <c r="H4780" s="61"/>
      <c r="I4780" s="61"/>
      <c r="J4780" s="61"/>
      <c r="K4780" s="61"/>
      <c r="L4780" s="61"/>
      <c r="M4780" s="61"/>
      <c r="N4780" s="61"/>
      <c r="O4780" s="61"/>
      <c r="P4780" s="61"/>
      <c r="Q4780" s="61"/>
      <c r="R4780" s="61"/>
      <c r="S4780" s="61"/>
      <c r="T4780" s="61"/>
      <c r="U4780" s="61"/>
      <c r="V4780" s="61"/>
      <c r="W4780" s="61"/>
      <c r="X4780" s="61"/>
      <c r="Y4780" s="61"/>
      <c r="Z4780" s="61"/>
      <c r="AA4780" s="61"/>
      <c r="AB4780" s="61"/>
      <c r="AC4780" s="61"/>
      <c r="AD4780" s="61"/>
      <c r="AE4780" s="61"/>
      <c r="AF4780" s="61"/>
      <c r="AG4780" s="61"/>
      <c r="AH4780" s="61"/>
      <c r="AI4780" s="61"/>
      <c r="AJ4780" s="61"/>
      <c r="AK4780" s="61"/>
      <c r="AL4780" s="61"/>
      <c r="AM4780" s="61"/>
      <c r="AN4780" s="61"/>
      <c r="AO4780" s="61"/>
      <c r="AP4780" s="62"/>
      <c r="AQ4780" s="61"/>
      <c r="AR4780" s="61"/>
      <c r="AS4780" s="61"/>
      <c r="AT4780" s="61"/>
      <c r="AU4780" s="61"/>
      <c r="AV4780" s="61"/>
      <c r="AW4780" s="60"/>
    </row>
    <row r="4781" s="59" customFormat="1" customHeight="1" spans="1:49">
      <c r="A4781" s="60"/>
      <c r="B4781" s="60"/>
      <c r="C4781" s="60"/>
      <c r="D4781" s="60"/>
      <c r="H4781" s="61"/>
      <c r="I4781" s="61"/>
      <c r="J4781" s="61"/>
      <c r="K4781" s="61"/>
      <c r="L4781" s="61"/>
      <c r="M4781" s="61"/>
      <c r="N4781" s="61"/>
      <c r="O4781" s="61"/>
      <c r="P4781" s="61"/>
      <c r="Q4781" s="61"/>
      <c r="R4781" s="61"/>
      <c r="S4781" s="61"/>
      <c r="T4781" s="61"/>
      <c r="U4781" s="61"/>
      <c r="V4781" s="61"/>
      <c r="W4781" s="61"/>
      <c r="X4781" s="61"/>
      <c r="Y4781" s="61"/>
      <c r="Z4781" s="61"/>
      <c r="AA4781" s="61"/>
      <c r="AB4781" s="61"/>
      <c r="AC4781" s="61"/>
      <c r="AD4781" s="61"/>
      <c r="AE4781" s="61"/>
      <c r="AF4781" s="61"/>
      <c r="AG4781" s="61"/>
      <c r="AH4781" s="61"/>
      <c r="AI4781" s="61"/>
      <c r="AJ4781" s="61"/>
      <c r="AK4781" s="61"/>
      <c r="AL4781" s="61"/>
      <c r="AM4781" s="61"/>
      <c r="AN4781" s="61"/>
      <c r="AO4781" s="61"/>
      <c r="AP4781" s="62"/>
      <c r="AQ4781" s="61"/>
      <c r="AR4781" s="61"/>
      <c r="AS4781" s="61"/>
      <c r="AT4781" s="61"/>
      <c r="AU4781" s="61"/>
      <c r="AV4781" s="61"/>
      <c r="AW4781" s="60"/>
    </row>
    <row r="4782" s="59" customFormat="1" customHeight="1" spans="1:49">
      <c r="A4782" s="60"/>
      <c r="B4782" s="60"/>
      <c r="C4782" s="60"/>
      <c r="D4782" s="60"/>
      <c r="H4782" s="61"/>
      <c r="I4782" s="61"/>
      <c r="J4782" s="61"/>
      <c r="K4782" s="61"/>
      <c r="L4782" s="61"/>
      <c r="M4782" s="61"/>
      <c r="N4782" s="61"/>
      <c r="O4782" s="61"/>
      <c r="P4782" s="61"/>
      <c r="Q4782" s="61"/>
      <c r="R4782" s="61"/>
      <c r="S4782" s="61"/>
      <c r="T4782" s="61"/>
      <c r="U4782" s="61"/>
      <c r="V4782" s="61"/>
      <c r="W4782" s="61"/>
      <c r="X4782" s="61"/>
      <c r="Y4782" s="61"/>
      <c r="Z4782" s="61"/>
      <c r="AA4782" s="61"/>
      <c r="AB4782" s="61"/>
      <c r="AC4782" s="61"/>
      <c r="AD4782" s="61"/>
      <c r="AE4782" s="61"/>
      <c r="AF4782" s="61"/>
      <c r="AG4782" s="61"/>
      <c r="AH4782" s="61"/>
      <c r="AI4782" s="61"/>
      <c r="AJ4782" s="61"/>
      <c r="AK4782" s="61"/>
      <c r="AL4782" s="61"/>
      <c r="AM4782" s="61"/>
      <c r="AN4782" s="61"/>
      <c r="AO4782" s="61"/>
      <c r="AP4782" s="62"/>
      <c r="AQ4782" s="61"/>
      <c r="AR4782" s="61"/>
      <c r="AS4782" s="61"/>
      <c r="AT4782" s="61"/>
      <c r="AU4782" s="61"/>
      <c r="AV4782" s="61"/>
      <c r="AW4782" s="60"/>
    </row>
    <row r="4783" s="59" customFormat="1" customHeight="1" spans="1:49">
      <c r="A4783" s="60"/>
      <c r="B4783" s="60"/>
      <c r="C4783" s="60"/>
      <c r="D4783" s="60"/>
      <c r="H4783" s="61"/>
      <c r="I4783" s="61"/>
      <c r="J4783" s="61"/>
      <c r="K4783" s="61"/>
      <c r="L4783" s="61"/>
      <c r="M4783" s="61"/>
      <c r="N4783" s="61"/>
      <c r="O4783" s="61"/>
      <c r="P4783" s="61"/>
      <c r="Q4783" s="61"/>
      <c r="R4783" s="61"/>
      <c r="S4783" s="61"/>
      <c r="T4783" s="61"/>
      <c r="U4783" s="61"/>
      <c r="V4783" s="61"/>
      <c r="W4783" s="61"/>
      <c r="X4783" s="61"/>
      <c r="Y4783" s="61"/>
      <c r="Z4783" s="61"/>
      <c r="AA4783" s="61"/>
      <c r="AB4783" s="61"/>
      <c r="AC4783" s="61"/>
      <c r="AD4783" s="61"/>
      <c r="AE4783" s="61"/>
      <c r="AF4783" s="61"/>
      <c r="AG4783" s="61"/>
      <c r="AH4783" s="61"/>
      <c r="AI4783" s="61"/>
      <c r="AJ4783" s="61"/>
      <c r="AK4783" s="61"/>
      <c r="AL4783" s="61"/>
      <c r="AM4783" s="61"/>
      <c r="AN4783" s="61"/>
      <c r="AO4783" s="61"/>
      <c r="AP4783" s="62"/>
      <c r="AQ4783" s="61"/>
      <c r="AR4783" s="61"/>
      <c r="AS4783" s="61"/>
      <c r="AT4783" s="61"/>
      <c r="AU4783" s="61"/>
      <c r="AV4783" s="61"/>
      <c r="AW4783" s="60"/>
    </row>
    <row r="4784" s="59" customFormat="1" customHeight="1" spans="1:49">
      <c r="A4784" s="60"/>
      <c r="B4784" s="60"/>
      <c r="C4784" s="60"/>
      <c r="D4784" s="60"/>
      <c r="H4784" s="61"/>
      <c r="I4784" s="61"/>
      <c r="J4784" s="61"/>
      <c r="K4784" s="61"/>
      <c r="L4784" s="61"/>
      <c r="M4784" s="61"/>
      <c r="N4784" s="61"/>
      <c r="O4784" s="61"/>
      <c r="P4784" s="61"/>
      <c r="Q4784" s="61"/>
      <c r="R4784" s="61"/>
      <c r="S4784" s="61"/>
      <c r="T4784" s="61"/>
      <c r="U4784" s="61"/>
      <c r="V4784" s="61"/>
      <c r="W4784" s="61"/>
      <c r="X4784" s="61"/>
      <c r="Y4784" s="61"/>
      <c r="Z4784" s="61"/>
      <c r="AA4784" s="61"/>
      <c r="AB4784" s="61"/>
      <c r="AC4784" s="61"/>
      <c r="AD4784" s="61"/>
      <c r="AE4784" s="61"/>
      <c r="AF4784" s="61"/>
      <c r="AG4784" s="61"/>
      <c r="AH4784" s="61"/>
      <c r="AI4784" s="61"/>
      <c r="AJ4784" s="61"/>
      <c r="AK4784" s="61"/>
      <c r="AL4784" s="61"/>
      <c r="AM4784" s="61"/>
      <c r="AN4784" s="61"/>
      <c r="AO4784" s="61"/>
      <c r="AP4784" s="62"/>
      <c r="AQ4784" s="61"/>
      <c r="AR4784" s="61"/>
      <c r="AS4784" s="61"/>
      <c r="AT4784" s="61"/>
      <c r="AU4784" s="61"/>
      <c r="AV4784" s="61"/>
      <c r="AW4784" s="60"/>
    </row>
    <row r="4785" s="59" customFormat="1" customHeight="1" spans="1:49">
      <c r="A4785" s="60"/>
      <c r="B4785" s="60"/>
      <c r="C4785" s="60"/>
      <c r="D4785" s="60"/>
      <c r="H4785" s="61"/>
      <c r="I4785" s="61"/>
      <c r="J4785" s="61"/>
      <c r="K4785" s="61"/>
      <c r="L4785" s="61"/>
      <c r="M4785" s="61"/>
      <c r="N4785" s="61"/>
      <c r="O4785" s="61"/>
      <c r="P4785" s="61"/>
      <c r="Q4785" s="61"/>
      <c r="R4785" s="61"/>
      <c r="S4785" s="61"/>
      <c r="T4785" s="61"/>
      <c r="U4785" s="61"/>
      <c r="V4785" s="61"/>
      <c r="W4785" s="61"/>
      <c r="X4785" s="61"/>
      <c r="Y4785" s="61"/>
      <c r="Z4785" s="61"/>
      <c r="AA4785" s="61"/>
      <c r="AB4785" s="61"/>
      <c r="AC4785" s="61"/>
      <c r="AD4785" s="61"/>
      <c r="AE4785" s="61"/>
      <c r="AF4785" s="61"/>
      <c r="AG4785" s="61"/>
      <c r="AH4785" s="61"/>
      <c r="AI4785" s="61"/>
      <c r="AJ4785" s="61"/>
      <c r="AK4785" s="61"/>
      <c r="AL4785" s="61"/>
      <c r="AM4785" s="61"/>
      <c r="AN4785" s="61"/>
      <c r="AO4785" s="61"/>
      <c r="AP4785" s="62"/>
      <c r="AQ4785" s="61"/>
      <c r="AR4785" s="61"/>
      <c r="AS4785" s="61"/>
      <c r="AT4785" s="61"/>
      <c r="AU4785" s="61"/>
      <c r="AV4785" s="61"/>
      <c r="AW4785" s="60"/>
    </row>
    <row r="4786" s="59" customFormat="1" customHeight="1" spans="1:49">
      <c r="A4786" s="60"/>
      <c r="B4786" s="60"/>
      <c r="C4786" s="60"/>
      <c r="D4786" s="60"/>
      <c r="H4786" s="61"/>
      <c r="I4786" s="61"/>
      <c r="J4786" s="61"/>
      <c r="K4786" s="61"/>
      <c r="L4786" s="61"/>
      <c r="M4786" s="61"/>
      <c r="N4786" s="61"/>
      <c r="O4786" s="61"/>
      <c r="P4786" s="61"/>
      <c r="Q4786" s="61"/>
      <c r="R4786" s="61"/>
      <c r="S4786" s="61"/>
      <c r="T4786" s="61"/>
      <c r="U4786" s="61"/>
      <c r="V4786" s="61"/>
      <c r="W4786" s="61"/>
      <c r="X4786" s="61"/>
      <c r="Y4786" s="61"/>
      <c r="Z4786" s="61"/>
      <c r="AA4786" s="61"/>
      <c r="AB4786" s="61"/>
      <c r="AC4786" s="61"/>
      <c r="AD4786" s="61"/>
      <c r="AE4786" s="61"/>
      <c r="AF4786" s="61"/>
      <c r="AG4786" s="61"/>
      <c r="AH4786" s="61"/>
      <c r="AI4786" s="61"/>
      <c r="AJ4786" s="61"/>
      <c r="AK4786" s="61"/>
      <c r="AL4786" s="61"/>
      <c r="AM4786" s="61"/>
      <c r="AN4786" s="61"/>
      <c r="AO4786" s="61"/>
      <c r="AP4786" s="62"/>
      <c r="AQ4786" s="61"/>
      <c r="AR4786" s="61"/>
      <c r="AS4786" s="61"/>
      <c r="AT4786" s="61"/>
      <c r="AU4786" s="61"/>
      <c r="AV4786" s="61"/>
      <c r="AW4786" s="60"/>
    </row>
    <row r="4787" s="59" customFormat="1" customHeight="1" spans="1:49">
      <c r="A4787" s="60"/>
      <c r="B4787" s="60"/>
      <c r="C4787" s="60"/>
      <c r="D4787" s="60"/>
      <c r="H4787" s="61"/>
      <c r="I4787" s="61"/>
      <c r="J4787" s="61"/>
      <c r="K4787" s="61"/>
      <c r="L4787" s="61"/>
      <c r="M4787" s="61"/>
      <c r="N4787" s="61"/>
      <c r="O4787" s="61"/>
      <c r="P4787" s="61"/>
      <c r="Q4787" s="61"/>
      <c r="R4787" s="61"/>
      <c r="S4787" s="61"/>
      <c r="T4787" s="61"/>
      <c r="U4787" s="61"/>
      <c r="V4787" s="61"/>
      <c r="W4787" s="61"/>
      <c r="X4787" s="61"/>
      <c r="Y4787" s="61"/>
      <c r="Z4787" s="61"/>
      <c r="AA4787" s="61"/>
      <c r="AB4787" s="61"/>
      <c r="AC4787" s="61"/>
      <c r="AD4787" s="61"/>
      <c r="AE4787" s="61"/>
      <c r="AF4787" s="61"/>
      <c r="AG4787" s="61"/>
      <c r="AH4787" s="61"/>
      <c r="AI4787" s="61"/>
      <c r="AJ4787" s="61"/>
      <c r="AK4787" s="61"/>
      <c r="AL4787" s="61"/>
      <c r="AM4787" s="61"/>
      <c r="AN4787" s="61"/>
      <c r="AO4787" s="61"/>
      <c r="AP4787" s="62"/>
      <c r="AQ4787" s="61"/>
      <c r="AR4787" s="61"/>
      <c r="AS4787" s="61"/>
      <c r="AT4787" s="61"/>
      <c r="AU4787" s="61"/>
      <c r="AV4787" s="61"/>
      <c r="AW4787" s="60"/>
    </row>
    <row r="4788" s="59" customFormat="1" customHeight="1" spans="1:49">
      <c r="A4788" s="60"/>
      <c r="B4788" s="60"/>
      <c r="C4788" s="60"/>
      <c r="D4788" s="60"/>
      <c r="H4788" s="61"/>
      <c r="I4788" s="61"/>
      <c r="J4788" s="61"/>
      <c r="K4788" s="61"/>
      <c r="L4788" s="61"/>
      <c r="M4788" s="61"/>
      <c r="N4788" s="61"/>
      <c r="O4788" s="61"/>
      <c r="P4788" s="61"/>
      <c r="Q4788" s="61"/>
      <c r="R4788" s="61"/>
      <c r="S4788" s="61"/>
      <c r="T4788" s="61"/>
      <c r="U4788" s="61"/>
      <c r="V4788" s="61"/>
      <c r="W4788" s="61"/>
      <c r="X4788" s="61"/>
      <c r="Y4788" s="61"/>
      <c r="Z4788" s="61"/>
      <c r="AA4788" s="61"/>
      <c r="AB4788" s="61"/>
      <c r="AC4788" s="61"/>
      <c r="AD4788" s="61"/>
      <c r="AE4788" s="61"/>
      <c r="AF4788" s="61"/>
      <c r="AG4788" s="61"/>
      <c r="AH4788" s="61"/>
      <c r="AI4788" s="61"/>
      <c r="AJ4788" s="61"/>
      <c r="AK4788" s="61"/>
      <c r="AL4788" s="61"/>
      <c r="AM4788" s="61"/>
      <c r="AN4788" s="61"/>
      <c r="AO4788" s="61"/>
      <c r="AP4788" s="62"/>
      <c r="AQ4788" s="61"/>
      <c r="AR4788" s="61"/>
      <c r="AS4788" s="61"/>
      <c r="AT4788" s="61"/>
      <c r="AU4788" s="61"/>
      <c r="AV4788" s="61"/>
      <c r="AW4788" s="60"/>
    </row>
    <row r="4789" s="59" customFormat="1" customHeight="1" spans="1:49">
      <c r="A4789" s="60"/>
      <c r="B4789" s="60"/>
      <c r="C4789" s="60"/>
      <c r="D4789" s="60"/>
      <c r="H4789" s="61"/>
      <c r="I4789" s="61"/>
      <c r="J4789" s="61"/>
      <c r="K4789" s="61"/>
      <c r="L4789" s="61"/>
      <c r="M4789" s="61"/>
      <c r="N4789" s="61"/>
      <c r="O4789" s="61"/>
      <c r="P4789" s="61"/>
      <c r="Q4789" s="61"/>
      <c r="R4789" s="61"/>
      <c r="S4789" s="61"/>
      <c r="T4789" s="61"/>
      <c r="U4789" s="61"/>
      <c r="V4789" s="61"/>
      <c r="W4789" s="61"/>
      <c r="X4789" s="61"/>
      <c r="Y4789" s="61"/>
      <c r="Z4789" s="61"/>
      <c r="AA4789" s="61"/>
      <c r="AB4789" s="61"/>
      <c r="AC4789" s="61"/>
      <c r="AD4789" s="61"/>
      <c r="AE4789" s="61"/>
      <c r="AF4789" s="61"/>
      <c r="AG4789" s="61"/>
      <c r="AH4789" s="61"/>
      <c r="AI4789" s="61"/>
      <c r="AJ4789" s="61"/>
      <c r="AK4789" s="61"/>
      <c r="AL4789" s="61"/>
      <c r="AM4789" s="61"/>
      <c r="AN4789" s="61"/>
      <c r="AO4789" s="61"/>
      <c r="AP4789" s="62"/>
      <c r="AQ4789" s="61"/>
      <c r="AR4789" s="61"/>
      <c r="AS4789" s="61"/>
      <c r="AT4789" s="61"/>
      <c r="AU4789" s="61"/>
      <c r="AV4789" s="61"/>
      <c r="AW4789" s="60"/>
    </row>
    <row r="4790" s="59" customFormat="1" customHeight="1" spans="1:49">
      <c r="A4790" s="60"/>
      <c r="B4790" s="60"/>
      <c r="C4790" s="60"/>
      <c r="D4790" s="60"/>
      <c r="H4790" s="61"/>
      <c r="I4790" s="61"/>
      <c r="J4790" s="61"/>
      <c r="K4790" s="61"/>
      <c r="L4790" s="61"/>
      <c r="M4790" s="61"/>
      <c r="N4790" s="61"/>
      <c r="O4790" s="61"/>
      <c r="P4790" s="61"/>
      <c r="Q4790" s="61"/>
      <c r="R4790" s="61"/>
      <c r="S4790" s="61"/>
      <c r="T4790" s="61"/>
      <c r="U4790" s="61"/>
      <c r="V4790" s="61"/>
      <c r="W4790" s="61"/>
      <c r="X4790" s="61"/>
      <c r="Y4790" s="61"/>
      <c r="Z4790" s="61"/>
      <c r="AA4790" s="61"/>
      <c r="AB4790" s="61"/>
      <c r="AC4790" s="61"/>
      <c r="AD4790" s="61"/>
      <c r="AE4790" s="61"/>
      <c r="AF4790" s="61"/>
      <c r="AG4790" s="61"/>
      <c r="AH4790" s="61"/>
      <c r="AI4790" s="61"/>
      <c r="AJ4790" s="61"/>
      <c r="AK4790" s="61"/>
      <c r="AL4790" s="61"/>
      <c r="AM4790" s="61"/>
      <c r="AN4790" s="61"/>
      <c r="AO4790" s="61"/>
      <c r="AP4790" s="62"/>
      <c r="AQ4790" s="61"/>
      <c r="AR4790" s="61"/>
      <c r="AS4790" s="61"/>
      <c r="AT4790" s="61"/>
      <c r="AU4790" s="61"/>
      <c r="AV4790" s="61"/>
      <c r="AW4790" s="60"/>
    </row>
    <row r="4791" s="59" customFormat="1" customHeight="1" spans="1:49">
      <c r="A4791" s="60"/>
      <c r="B4791" s="60"/>
      <c r="C4791" s="60"/>
      <c r="D4791" s="60"/>
      <c r="H4791" s="61"/>
      <c r="I4791" s="61"/>
      <c r="J4791" s="61"/>
      <c r="K4791" s="61"/>
      <c r="L4791" s="61"/>
      <c r="M4791" s="61"/>
      <c r="N4791" s="61"/>
      <c r="O4791" s="61"/>
      <c r="P4791" s="61"/>
      <c r="Q4791" s="61"/>
      <c r="R4791" s="61"/>
      <c r="S4791" s="61"/>
      <c r="T4791" s="61"/>
      <c r="U4791" s="61"/>
      <c r="V4791" s="61"/>
      <c r="W4791" s="61"/>
      <c r="X4791" s="61"/>
      <c r="Y4791" s="61"/>
      <c r="Z4791" s="61"/>
      <c r="AA4791" s="61"/>
      <c r="AB4791" s="61"/>
      <c r="AC4791" s="61"/>
      <c r="AD4791" s="61"/>
      <c r="AE4791" s="61"/>
      <c r="AF4791" s="61"/>
      <c r="AG4791" s="61"/>
      <c r="AH4791" s="61"/>
      <c r="AI4791" s="61"/>
      <c r="AJ4791" s="61"/>
      <c r="AK4791" s="61"/>
      <c r="AL4791" s="61"/>
      <c r="AM4791" s="61"/>
      <c r="AN4791" s="61"/>
      <c r="AO4791" s="61"/>
      <c r="AP4791" s="62"/>
      <c r="AQ4791" s="61"/>
      <c r="AR4791" s="61"/>
      <c r="AS4791" s="61"/>
      <c r="AT4791" s="61"/>
      <c r="AU4791" s="61"/>
      <c r="AV4791" s="61"/>
      <c r="AW4791" s="60"/>
    </row>
    <row r="4792" s="59" customFormat="1" customHeight="1" spans="1:49">
      <c r="A4792" s="60"/>
      <c r="B4792" s="60"/>
      <c r="C4792" s="60"/>
      <c r="D4792" s="60"/>
      <c r="H4792" s="61"/>
      <c r="I4792" s="61"/>
      <c r="J4792" s="61"/>
      <c r="K4792" s="61"/>
      <c r="L4792" s="61"/>
      <c r="M4792" s="61"/>
      <c r="N4792" s="61"/>
      <c r="O4792" s="61"/>
      <c r="P4792" s="61"/>
      <c r="Q4792" s="61"/>
      <c r="R4792" s="61"/>
      <c r="S4792" s="61"/>
      <c r="T4792" s="61"/>
      <c r="U4792" s="61"/>
      <c r="V4792" s="61"/>
      <c r="W4792" s="61"/>
      <c r="X4792" s="61"/>
      <c r="Y4792" s="61"/>
      <c r="Z4792" s="61"/>
      <c r="AA4792" s="61"/>
      <c r="AB4792" s="61"/>
      <c r="AC4792" s="61"/>
      <c r="AD4792" s="61"/>
      <c r="AE4792" s="61"/>
      <c r="AF4792" s="61"/>
      <c r="AG4792" s="61"/>
      <c r="AH4792" s="61"/>
      <c r="AI4792" s="61"/>
      <c r="AJ4792" s="61"/>
      <c r="AK4792" s="61"/>
      <c r="AL4792" s="61"/>
      <c r="AM4792" s="61"/>
      <c r="AN4792" s="61"/>
      <c r="AO4792" s="61"/>
      <c r="AP4792" s="62"/>
      <c r="AQ4792" s="61"/>
      <c r="AR4792" s="61"/>
      <c r="AS4792" s="61"/>
      <c r="AT4792" s="61"/>
      <c r="AU4792" s="61"/>
      <c r="AV4792" s="61"/>
      <c r="AW4792" s="60"/>
    </row>
    <row r="4793" s="59" customFormat="1" customHeight="1" spans="1:49">
      <c r="A4793" s="60"/>
      <c r="B4793" s="60"/>
      <c r="C4793" s="60"/>
      <c r="D4793" s="60"/>
      <c r="H4793" s="61"/>
      <c r="I4793" s="61"/>
      <c r="J4793" s="61"/>
      <c r="K4793" s="61"/>
      <c r="L4793" s="61"/>
      <c r="M4793" s="61"/>
      <c r="N4793" s="61"/>
      <c r="O4793" s="61"/>
      <c r="P4793" s="61"/>
      <c r="Q4793" s="61"/>
      <c r="R4793" s="61"/>
      <c r="S4793" s="61"/>
      <c r="T4793" s="61"/>
      <c r="U4793" s="61"/>
      <c r="V4793" s="61"/>
      <c r="W4793" s="61"/>
      <c r="X4793" s="61"/>
      <c r="Y4793" s="61"/>
      <c r="Z4793" s="61"/>
      <c r="AA4793" s="61"/>
      <c r="AB4793" s="61"/>
      <c r="AC4793" s="61"/>
      <c r="AD4793" s="61"/>
      <c r="AE4793" s="61"/>
      <c r="AF4793" s="61"/>
      <c r="AG4793" s="61"/>
      <c r="AH4793" s="61"/>
      <c r="AI4793" s="61"/>
      <c r="AJ4793" s="61"/>
      <c r="AK4793" s="61"/>
      <c r="AL4793" s="61"/>
      <c r="AM4793" s="61"/>
      <c r="AN4793" s="61"/>
      <c r="AO4793" s="61"/>
      <c r="AP4793" s="62"/>
      <c r="AQ4793" s="61"/>
      <c r="AR4793" s="61"/>
      <c r="AS4793" s="61"/>
      <c r="AT4793" s="61"/>
      <c r="AU4793" s="61"/>
      <c r="AV4793" s="61"/>
      <c r="AW4793" s="60"/>
    </row>
    <row r="4794" s="59" customFormat="1" customHeight="1" spans="1:49">
      <c r="A4794" s="60"/>
      <c r="B4794" s="60"/>
      <c r="C4794" s="60"/>
      <c r="D4794" s="60"/>
      <c r="H4794" s="61"/>
      <c r="I4794" s="61"/>
      <c r="J4794" s="61"/>
      <c r="K4794" s="61"/>
      <c r="L4794" s="61"/>
      <c r="M4794" s="61"/>
      <c r="N4794" s="61"/>
      <c r="O4794" s="61"/>
      <c r="P4794" s="61"/>
      <c r="Q4794" s="61"/>
      <c r="R4794" s="61"/>
      <c r="S4794" s="61"/>
      <c r="T4794" s="61"/>
      <c r="U4794" s="61"/>
      <c r="V4794" s="61"/>
      <c r="W4794" s="61"/>
      <c r="X4794" s="61"/>
      <c r="Y4794" s="61"/>
      <c r="Z4794" s="61"/>
      <c r="AA4794" s="61"/>
      <c r="AB4794" s="61"/>
      <c r="AC4794" s="61"/>
      <c r="AD4794" s="61"/>
      <c r="AE4794" s="61"/>
      <c r="AF4794" s="61"/>
      <c r="AG4794" s="61"/>
      <c r="AH4794" s="61"/>
      <c r="AI4794" s="61"/>
      <c r="AJ4794" s="61"/>
      <c r="AK4794" s="61"/>
      <c r="AL4794" s="61"/>
      <c r="AM4794" s="61"/>
      <c r="AN4794" s="61"/>
      <c r="AO4794" s="61"/>
      <c r="AP4794" s="62"/>
      <c r="AQ4794" s="61"/>
      <c r="AR4794" s="61"/>
      <c r="AS4794" s="61"/>
      <c r="AT4794" s="61"/>
      <c r="AU4794" s="61"/>
      <c r="AV4794" s="61"/>
      <c r="AW4794" s="60"/>
    </row>
    <row r="4795" s="59" customFormat="1" customHeight="1" spans="1:49">
      <c r="A4795" s="60"/>
      <c r="B4795" s="60"/>
      <c r="C4795" s="60"/>
      <c r="D4795" s="60"/>
      <c r="H4795" s="61"/>
      <c r="I4795" s="61"/>
      <c r="J4795" s="61"/>
      <c r="K4795" s="61"/>
      <c r="L4795" s="61"/>
      <c r="M4795" s="61"/>
      <c r="N4795" s="61"/>
      <c r="O4795" s="61"/>
      <c r="P4795" s="61"/>
      <c r="Q4795" s="61"/>
      <c r="R4795" s="61"/>
      <c r="S4795" s="61"/>
      <c r="T4795" s="61"/>
      <c r="U4795" s="61"/>
      <c r="V4795" s="61"/>
      <c r="W4795" s="61"/>
      <c r="X4795" s="61"/>
      <c r="Y4795" s="61"/>
      <c r="Z4795" s="61"/>
      <c r="AA4795" s="61"/>
      <c r="AB4795" s="61"/>
      <c r="AC4795" s="61"/>
      <c r="AD4795" s="61"/>
      <c r="AE4795" s="61"/>
      <c r="AF4795" s="61"/>
      <c r="AG4795" s="61"/>
      <c r="AH4795" s="61"/>
      <c r="AI4795" s="61"/>
      <c r="AJ4795" s="61"/>
      <c r="AK4795" s="61"/>
      <c r="AL4795" s="61"/>
      <c r="AM4795" s="61"/>
      <c r="AN4795" s="61"/>
      <c r="AO4795" s="61"/>
      <c r="AP4795" s="62"/>
      <c r="AQ4795" s="61"/>
      <c r="AR4795" s="61"/>
      <c r="AS4795" s="61"/>
      <c r="AT4795" s="61"/>
      <c r="AU4795" s="61"/>
      <c r="AV4795" s="61"/>
      <c r="AW4795" s="60"/>
    </row>
    <row r="4796" s="59" customFormat="1" customHeight="1" spans="1:49">
      <c r="A4796" s="60"/>
      <c r="B4796" s="60"/>
      <c r="C4796" s="60"/>
      <c r="D4796" s="60"/>
      <c r="H4796" s="61"/>
      <c r="I4796" s="61"/>
      <c r="J4796" s="61"/>
      <c r="K4796" s="61"/>
      <c r="L4796" s="61"/>
      <c r="M4796" s="61"/>
      <c r="N4796" s="61"/>
      <c r="O4796" s="61"/>
      <c r="P4796" s="61"/>
      <c r="Q4796" s="61"/>
      <c r="R4796" s="61"/>
      <c r="S4796" s="61"/>
      <c r="T4796" s="61"/>
      <c r="U4796" s="61"/>
      <c r="V4796" s="61"/>
      <c r="W4796" s="61"/>
      <c r="X4796" s="61"/>
      <c r="Y4796" s="61"/>
      <c r="Z4796" s="61"/>
      <c r="AA4796" s="61"/>
      <c r="AB4796" s="61"/>
      <c r="AC4796" s="61"/>
      <c r="AD4796" s="61"/>
      <c r="AE4796" s="61"/>
      <c r="AF4796" s="61"/>
      <c r="AG4796" s="61"/>
      <c r="AH4796" s="61"/>
      <c r="AI4796" s="61"/>
      <c r="AJ4796" s="61"/>
      <c r="AK4796" s="61"/>
      <c r="AL4796" s="61"/>
      <c r="AM4796" s="61"/>
      <c r="AN4796" s="61"/>
      <c r="AO4796" s="61"/>
      <c r="AP4796" s="62"/>
      <c r="AQ4796" s="61"/>
      <c r="AR4796" s="61"/>
      <c r="AS4796" s="61"/>
      <c r="AT4796" s="61"/>
      <c r="AU4796" s="61"/>
      <c r="AV4796" s="61"/>
      <c r="AW4796" s="60"/>
    </row>
    <row r="4797" s="59" customFormat="1" customHeight="1" spans="1:49">
      <c r="A4797" s="60"/>
      <c r="B4797" s="60"/>
      <c r="C4797" s="60"/>
      <c r="D4797" s="60"/>
      <c r="H4797" s="61"/>
      <c r="I4797" s="61"/>
      <c r="J4797" s="61"/>
      <c r="K4797" s="61"/>
      <c r="L4797" s="61"/>
      <c r="M4797" s="61"/>
      <c r="N4797" s="61"/>
      <c r="O4797" s="61"/>
      <c r="P4797" s="61"/>
      <c r="Q4797" s="61"/>
      <c r="R4797" s="61"/>
      <c r="S4797" s="61"/>
      <c r="T4797" s="61"/>
      <c r="U4797" s="61"/>
      <c r="V4797" s="61"/>
      <c r="W4797" s="61"/>
      <c r="X4797" s="61"/>
      <c r="Y4797" s="61"/>
      <c r="Z4797" s="61"/>
      <c r="AA4797" s="61"/>
      <c r="AB4797" s="61"/>
      <c r="AC4797" s="61"/>
      <c r="AD4797" s="61"/>
      <c r="AE4797" s="61"/>
      <c r="AF4797" s="61"/>
      <c r="AG4797" s="61"/>
      <c r="AH4797" s="61"/>
      <c r="AI4797" s="61"/>
      <c r="AJ4797" s="61"/>
      <c r="AK4797" s="61"/>
      <c r="AL4797" s="61"/>
      <c r="AM4797" s="61"/>
      <c r="AN4797" s="61"/>
      <c r="AO4797" s="61"/>
      <c r="AP4797" s="62"/>
      <c r="AQ4797" s="61"/>
      <c r="AR4797" s="61"/>
      <c r="AS4797" s="61"/>
      <c r="AT4797" s="61"/>
      <c r="AU4797" s="61"/>
      <c r="AV4797" s="61"/>
      <c r="AW4797" s="60"/>
    </row>
    <row r="4798" s="59" customFormat="1" customHeight="1" spans="1:49">
      <c r="A4798" s="60"/>
      <c r="B4798" s="60"/>
      <c r="C4798" s="60"/>
      <c r="D4798" s="60"/>
      <c r="H4798" s="61"/>
      <c r="I4798" s="61"/>
      <c r="J4798" s="61"/>
      <c r="K4798" s="61"/>
      <c r="L4798" s="61"/>
      <c r="M4798" s="61"/>
      <c r="N4798" s="61"/>
      <c r="O4798" s="61"/>
      <c r="P4798" s="61"/>
      <c r="Q4798" s="61"/>
      <c r="R4798" s="61"/>
      <c r="S4798" s="61"/>
      <c r="T4798" s="61"/>
      <c r="U4798" s="61"/>
      <c r="V4798" s="61"/>
      <c r="W4798" s="61"/>
      <c r="X4798" s="61"/>
      <c r="Y4798" s="61"/>
      <c r="Z4798" s="61"/>
      <c r="AA4798" s="61"/>
      <c r="AB4798" s="61"/>
      <c r="AC4798" s="61"/>
      <c r="AD4798" s="61"/>
      <c r="AE4798" s="61"/>
      <c r="AF4798" s="61"/>
      <c r="AG4798" s="61"/>
      <c r="AH4798" s="61"/>
      <c r="AI4798" s="61"/>
      <c r="AJ4798" s="61"/>
      <c r="AK4798" s="61"/>
      <c r="AL4798" s="61"/>
      <c r="AM4798" s="61"/>
      <c r="AN4798" s="61"/>
      <c r="AO4798" s="61"/>
      <c r="AP4798" s="62"/>
      <c r="AQ4798" s="61"/>
      <c r="AR4798" s="61"/>
      <c r="AS4798" s="61"/>
      <c r="AT4798" s="61"/>
      <c r="AU4798" s="61"/>
      <c r="AV4798" s="61"/>
      <c r="AW4798" s="60"/>
    </row>
    <row r="4799" s="59" customFormat="1" customHeight="1" spans="1:49">
      <c r="A4799" s="60"/>
      <c r="B4799" s="60"/>
      <c r="C4799" s="60"/>
      <c r="D4799" s="60"/>
      <c r="H4799" s="61"/>
      <c r="I4799" s="61"/>
      <c r="J4799" s="61"/>
      <c r="K4799" s="61"/>
      <c r="L4799" s="61"/>
      <c r="M4799" s="61"/>
      <c r="N4799" s="61"/>
      <c r="O4799" s="61"/>
      <c r="P4799" s="61"/>
      <c r="Q4799" s="61"/>
      <c r="R4799" s="61"/>
      <c r="S4799" s="61"/>
      <c r="T4799" s="61"/>
      <c r="U4799" s="61"/>
      <c r="V4799" s="61"/>
      <c r="W4799" s="61"/>
      <c r="X4799" s="61"/>
      <c r="Y4799" s="61"/>
      <c r="Z4799" s="61"/>
      <c r="AA4799" s="61"/>
      <c r="AB4799" s="61"/>
      <c r="AC4799" s="61"/>
      <c r="AD4799" s="61"/>
      <c r="AE4799" s="61"/>
      <c r="AF4799" s="61"/>
      <c r="AG4799" s="61"/>
      <c r="AH4799" s="61"/>
      <c r="AI4799" s="61"/>
      <c r="AJ4799" s="61"/>
      <c r="AK4799" s="61"/>
      <c r="AL4799" s="61"/>
      <c r="AM4799" s="61"/>
      <c r="AN4799" s="61"/>
      <c r="AO4799" s="61"/>
      <c r="AP4799" s="62"/>
      <c r="AQ4799" s="61"/>
      <c r="AR4799" s="61"/>
      <c r="AS4799" s="61"/>
      <c r="AT4799" s="61"/>
      <c r="AU4799" s="61"/>
      <c r="AV4799" s="61"/>
      <c r="AW4799" s="60"/>
    </row>
    <row r="4800" s="59" customFormat="1" customHeight="1" spans="1:49">
      <c r="A4800" s="60"/>
      <c r="B4800" s="60"/>
      <c r="C4800" s="60"/>
      <c r="D4800" s="60"/>
      <c r="H4800" s="61"/>
      <c r="I4800" s="61"/>
      <c r="J4800" s="61"/>
      <c r="K4800" s="61"/>
      <c r="L4800" s="61"/>
      <c r="M4800" s="61"/>
      <c r="N4800" s="61"/>
      <c r="O4800" s="61"/>
      <c r="P4800" s="61"/>
      <c r="Q4800" s="61"/>
      <c r="R4800" s="61"/>
      <c r="S4800" s="61"/>
      <c r="T4800" s="61"/>
      <c r="U4800" s="61"/>
      <c r="V4800" s="61"/>
      <c r="W4800" s="61"/>
      <c r="X4800" s="61"/>
      <c r="Y4800" s="61"/>
      <c r="Z4800" s="61"/>
      <c r="AA4800" s="61"/>
      <c r="AB4800" s="61"/>
      <c r="AC4800" s="61"/>
      <c r="AD4800" s="61"/>
      <c r="AE4800" s="61"/>
      <c r="AF4800" s="61"/>
      <c r="AG4800" s="61"/>
      <c r="AH4800" s="61"/>
      <c r="AI4800" s="61"/>
      <c r="AJ4800" s="61"/>
      <c r="AK4800" s="61"/>
      <c r="AL4800" s="61"/>
      <c r="AM4800" s="61"/>
      <c r="AN4800" s="61"/>
      <c r="AO4800" s="61"/>
      <c r="AP4800" s="62"/>
      <c r="AQ4800" s="61"/>
      <c r="AR4800" s="61"/>
      <c r="AS4800" s="61"/>
      <c r="AT4800" s="61"/>
      <c r="AU4800" s="61"/>
      <c r="AV4800" s="61"/>
      <c r="AW4800" s="60"/>
    </row>
    <row r="4801" s="59" customFormat="1" customHeight="1" spans="1:49">
      <c r="A4801" s="60"/>
      <c r="B4801" s="60"/>
      <c r="C4801" s="60"/>
      <c r="D4801" s="60"/>
      <c r="H4801" s="61"/>
      <c r="I4801" s="61"/>
      <c r="J4801" s="61"/>
      <c r="K4801" s="61"/>
      <c r="L4801" s="61"/>
      <c r="M4801" s="61"/>
      <c r="N4801" s="61"/>
      <c r="O4801" s="61"/>
      <c r="P4801" s="61"/>
      <c r="Q4801" s="61"/>
      <c r="R4801" s="61"/>
      <c r="S4801" s="61"/>
      <c r="T4801" s="61"/>
      <c r="U4801" s="61"/>
      <c r="V4801" s="61"/>
      <c r="W4801" s="61"/>
      <c r="X4801" s="61"/>
      <c r="Y4801" s="61"/>
      <c r="Z4801" s="61"/>
      <c r="AA4801" s="61"/>
      <c r="AB4801" s="61"/>
      <c r="AC4801" s="61"/>
      <c r="AD4801" s="61"/>
      <c r="AE4801" s="61"/>
      <c r="AF4801" s="61"/>
      <c r="AG4801" s="61"/>
      <c r="AH4801" s="61"/>
      <c r="AI4801" s="61"/>
      <c r="AJ4801" s="61"/>
      <c r="AK4801" s="61"/>
      <c r="AL4801" s="61"/>
      <c r="AM4801" s="61"/>
      <c r="AN4801" s="61"/>
      <c r="AO4801" s="61"/>
      <c r="AP4801" s="62"/>
      <c r="AQ4801" s="61"/>
      <c r="AR4801" s="61"/>
      <c r="AS4801" s="61"/>
      <c r="AT4801" s="61"/>
      <c r="AU4801" s="61"/>
      <c r="AV4801" s="61"/>
      <c r="AW4801" s="60"/>
    </row>
    <row r="4802" s="59" customFormat="1" customHeight="1" spans="1:49">
      <c r="A4802" s="60"/>
      <c r="B4802" s="60"/>
      <c r="C4802" s="60"/>
      <c r="D4802" s="60"/>
      <c r="H4802" s="61"/>
      <c r="I4802" s="61"/>
      <c r="J4802" s="61"/>
      <c r="K4802" s="61"/>
      <c r="L4802" s="61"/>
      <c r="M4802" s="61"/>
      <c r="N4802" s="61"/>
      <c r="O4802" s="61"/>
      <c r="P4802" s="61"/>
      <c r="Q4802" s="61"/>
      <c r="R4802" s="61"/>
      <c r="S4802" s="61"/>
      <c r="T4802" s="61"/>
      <c r="U4802" s="61"/>
      <c r="V4802" s="61"/>
      <c r="W4802" s="61"/>
      <c r="X4802" s="61"/>
      <c r="Y4802" s="61"/>
      <c r="Z4802" s="61"/>
      <c r="AA4802" s="61"/>
      <c r="AB4802" s="61"/>
      <c r="AC4802" s="61"/>
      <c r="AD4802" s="61"/>
      <c r="AE4802" s="61"/>
      <c r="AF4802" s="61"/>
      <c r="AG4802" s="61"/>
      <c r="AH4802" s="61"/>
      <c r="AI4802" s="61"/>
      <c r="AJ4802" s="61"/>
      <c r="AK4802" s="61"/>
      <c r="AL4802" s="61"/>
      <c r="AM4802" s="61"/>
      <c r="AN4802" s="61"/>
      <c r="AO4802" s="61"/>
      <c r="AP4802" s="62"/>
      <c r="AQ4802" s="61"/>
      <c r="AR4802" s="61"/>
      <c r="AS4802" s="61"/>
      <c r="AT4802" s="61"/>
      <c r="AU4802" s="61"/>
      <c r="AV4802" s="61"/>
      <c r="AW4802" s="60"/>
    </row>
    <row r="4803" s="59" customFormat="1" customHeight="1" spans="1:49">
      <c r="A4803" s="60"/>
      <c r="B4803" s="60"/>
      <c r="C4803" s="60"/>
      <c r="D4803" s="60"/>
      <c r="H4803" s="61"/>
      <c r="I4803" s="61"/>
      <c r="J4803" s="61"/>
      <c r="K4803" s="61"/>
      <c r="L4803" s="61"/>
      <c r="M4803" s="61"/>
      <c r="N4803" s="61"/>
      <c r="O4803" s="61"/>
      <c r="P4803" s="61"/>
      <c r="Q4803" s="61"/>
      <c r="R4803" s="61"/>
      <c r="S4803" s="61"/>
      <c r="T4803" s="61"/>
      <c r="U4803" s="61"/>
      <c r="V4803" s="61"/>
      <c r="W4803" s="61"/>
      <c r="X4803" s="61"/>
      <c r="Y4803" s="61"/>
      <c r="Z4803" s="61"/>
      <c r="AA4803" s="61"/>
      <c r="AB4803" s="61"/>
      <c r="AC4803" s="61"/>
      <c r="AD4803" s="61"/>
      <c r="AE4803" s="61"/>
      <c r="AF4803" s="61"/>
      <c r="AG4803" s="61"/>
      <c r="AH4803" s="61"/>
      <c r="AI4803" s="61"/>
      <c r="AJ4803" s="61"/>
      <c r="AK4803" s="61"/>
      <c r="AL4803" s="61"/>
      <c r="AM4803" s="61"/>
      <c r="AN4803" s="61"/>
      <c r="AO4803" s="61"/>
      <c r="AP4803" s="62"/>
      <c r="AQ4803" s="61"/>
      <c r="AR4803" s="61"/>
      <c r="AS4803" s="61"/>
      <c r="AT4803" s="61"/>
      <c r="AU4803" s="61"/>
      <c r="AV4803" s="61"/>
      <c r="AW4803" s="60"/>
    </row>
    <row r="4804" s="59" customFormat="1" customHeight="1" spans="1:49">
      <c r="A4804" s="60"/>
      <c r="B4804" s="60"/>
      <c r="C4804" s="60"/>
      <c r="D4804" s="60"/>
      <c r="H4804" s="61"/>
      <c r="I4804" s="61"/>
      <c r="J4804" s="61"/>
      <c r="K4804" s="61"/>
      <c r="L4804" s="61"/>
      <c r="M4804" s="61"/>
      <c r="N4804" s="61"/>
      <c r="O4804" s="61"/>
      <c r="P4804" s="61"/>
      <c r="Q4804" s="61"/>
      <c r="R4804" s="61"/>
      <c r="S4804" s="61"/>
      <c r="T4804" s="61"/>
      <c r="U4804" s="61"/>
      <c r="V4804" s="61"/>
      <c r="W4804" s="61"/>
      <c r="X4804" s="61"/>
      <c r="Y4804" s="61"/>
      <c r="Z4804" s="61"/>
      <c r="AA4804" s="61"/>
      <c r="AB4804" s="61"/>
      <c r="AC4804" s="61"/>
      <c r="AD4804" s="61"/>
      <c r="AE4804" s="61"/>
      <c r="AF4804" s="61"/>
      <c r="AG4804" s="61"/>
      <c r="AH4804" s="61"/>
      <c r="AI4804" s="61"/>
      <c r="AJ4804" s="61"/>
      <c r="AK4804" s="61"/>
      <c r="AL4804" s="61"/>
      <c r="AM4804" s="61"/>
      <c r="AN4804" s="61"/>
      <c r="AO4804" s="61"/>
      <c r="AP4804" s="62"/>
      <c r="AQ4804" s="61"/>
      <c r="AR4804" s="61"/>
      <c r="AS4804" s="61"/>
      <c r="AT4804" s="61"/>
      <c r="AU4804" s="61"/>
      <c r="AV4804" s="61"/>
      <c r="AW4804" s="60"/>
    </row>
    <row r="4805" s="59" customFormat="1" customHeight="1" spans="1:49">
      <c r="A4805" s="60"/>
      <c r="B4805" s="60"/>
      <c r="C4805" s="60"/>
      <c r="D4805" s="60"/>
      <c r="H4805" s="61"/>
      <c r="I4805" s="61"/>
      <c r="J4805" s="61"/>
      <c r="K4805" s="61"/>
      <c r="L4805" s="61"/>
      <c r="M4805" s="61"/>
      <c r="N4805" s="61"/>
      <c r="O4805" s="61"/>
      <c r="P4805" s="61"/>
      <c r="Q4805" s="61"/>
      <c r="R4805" s="61"/>
      <c r="S4805" s="61"/>
      <c r="T4805" s="61"/>
      <c r="U4805" s="61"/>
      <c r="V4805" s="61"/>
      <c r="W4805" s="61"/>
      <c r="X4805" s="61"/>
      <c r="Y4805" s="61"/>
      <c r="Z4805" s="61"/>
      <c r="AA4805" s="61"/>
      <c r="AB4805" s="61"/>
      <c r="AC4805" s="61"/>
      <c r="AD4805" s="61"/>
      <c r="AE4805" s="61"/>
      <c r="AF4805" s="61"/>
      <c r="AG4805" s="61"/>
      <c r="AH4805" s="61"/>
      <c r="AI4805" s="61"/>
      <c r="AJ4805" s="61"/>
      <c r="AK4805" s="61"/>
      <c r="AL4805" s="61"/>
      <c r="AM4805" s="61"/>
      <c r="AN4805" s="61"/>
      <c r="AO4805" s="61"/>
      <c r="AP4805" s="62"/>
      <c r="AQ4805" s="61"/>
      <c r="AR4805" s="61"/>
      <c r="AS4805" s="61"/>
      <c r="AT4805" s="61"/>
      <c r="AU4805" s="61"/>
      <c r="AV4805" s="61"/>
      <c r="AW4805" s="60"/>
    </row>
    <row r="4806" s="59" customFormat="1" customHeight="1" spans="1:49">
      <c r="A4806" s="60"/>
      <c r="B4806" s="60"/>
      <c r="C4806" s="60"/>
      <c r="D4806" s="60"/>
      <c r="H4806" s="61"/>
      <c r="I4806" s="61"/>
      <c r="J4806" s="61"/>
      <c r="K4806" s="61"/>
      <c r="L4806" s="61"/>
      <c r="M4806" s="61"/>
      <c r="N4806" s="61"/>
      <c r="O4806" s="61"/>
      <c r="P4806" s="61"/>
      <c r="Q4806" s="61"/>
      <c r="R4806" s="61"/>
      <c r="S4806" s="61"/>
      <c r="T4806" s="61"/>
      <c r="U4806" s="61"/>
      <c r="V4806" s="61"/>
      <c r="W4806" s="61"/>
      <c r="X4806" s="61"/>
      <c r="Y4806" s="61"/>
      <c r="Z4806" s="61"/>
      <c r="AA4806" s="61"/>
      <c r="AB4806" s="61"/>
      <c r="AC4806" s="61"/>
      <c r="AD4806" s="61"/>
      <c r="AE4806" s="61"/>
      <c r="AF4806" s="61"/>
      <c r="AG4806" s="61"/>
      <c r="AH4806" s="61"/>
      <c r="AI4806" s="61"/>
      <c r="AJ4806" s="61"/>
      <c r="AK4806" s="61"/>
      <c r="AL4806" s="61"/>
      <c r="AM4806" s="61"/>
      <c r="AN4806" s="61"/>
      <c r="AO4806" s="61"/>
      <c r="AP4806" s="62"/>
      <c r="AQ4806" s="61"/>
      <c r="AR4806" s="61"/>
      <c r="AS4806" s="61"/>
      <c r="AT4806" s="61"/>
      <c r="AU4806" s="61"/>
      <c r="AV4806" s="61"/>
      <c r="AW4806" s="60"/>
    </row>
    <row r="4807" s="59" customFormat="1" customHeight="1" spans="1:49">
      <c r="A4807" s="60"/>
      <c r="B4807" s="60"/>
      <c r="C4807" s="60"/>
      <c r="D4807" s="60"/>
      <c r="H4807" s="61"/>
      <c r="I4807" s="61"/>
      <c r="J4807" s="61"/>
      <c r="K4807" s="61"/>
      <c r="L4807" s="61"/>
      <c r="M4807" s="61"/>
      <c r="N4807" s="61"/>
      <c r="O4807" s="61"/>
      <c r="P4807" s="61"/>
      <c r="Q4807" s="61"/>
      <c r="R4807" s="61"/>
      <c r="S4807" s="61"/>
      <c r="T4807" s="61"/>
      <c r="U4807" s="61"/>
      <c r="V4807" s="61"/>
      <c r="W4807" s="61"/>
      <c r="X4807" s="61"/>
      <c r="Y4807" s="61"/>
      <c r="Z4807" s="61"/>
      <c r="AA4807" s="61"/>
      <c r="AB4807" s="61"/>
      <c r="AC4807" s="61"/>
      <c r="AD4807" s="61"/>
      <c r="AE4807" s="61"/>
      <c r="AF4807" s="61"/>
      <c r="AG4807" s="61"/>
      <c r="AH4807" s="61"/>
      <c r="AI4807" s="61"/>
      <c r="AJ4807" s="61"/>
      <c r="AK4807" s="61"/>
      <c r="AL4807" s="61"/>
      <c r="AM4807" s="61"/>
      <c r="AN4807" s="61"/>
      <c r="AO4807" s="61"/>
      <c r="AP4807" s="62"/>
      <c r="AQ4807" s="61"/>
      <c r="AR4807" s="61"/>
      <c r="AS4807" s="61"/>
      <c r="AT4807" s="61"/>
      <c r="AU4807" s="61"/>
      <c r="AV4807" s="61"/>
      <c r="AW4807" s="60"/>
    </row>
    <row r="4808" s="59" customFormat="1" customHeight="1" spans="1:49">
      <c r="A4808" s="60"/>
      <c r="B4808" s="60"/>
      <c r="C4808" s="60"/>
      <c r="D4808" s="60"/>
      <c r="H4808" s="61"/>
      <c r="I4808" s="61"/>
      <c r="J4808" s="61"/>
      <c r="K4808" s="61"/>
      <c r="L4808" s="61"/>
      <c r="M4808" s="61"/>
      <c r="N4808" s="61"/>
      <c r="O4808" s="61"/>
      <c r="P4808" s="61"/>
      <c r="Q4808" s="61"/>
      <c r="R4808" s="61"/>
      <c r="S4808" s="61"/>
      <c r="T4808" s="61"/>
      <c r="U4808" s="61"/>
      <c r="V4808" s="61"/>
      <c r="W4808" s="61"/>
      <c r="X4808" s="61"/>
      <c r="Y4808" s="61"/>
      <c r="Z4808" s="61"/>
      <c r="AA4808" s="61"/>
      <c r="AB4808" s="61"/>
      <c r="AC4808" s="61"/>
      <c r="AD4808" s="61"/>
      <c r="AE4808" s="61"/>
      <c r="AF4808" s="61"/>
      <c r="AG4808" s="61"/>
      <c r="AH4808" s="61"/>
      <c r="AI4808" s="61"/>
      <c r="AJ4808" s="61"/>
      <c r="AK4808" s="61"/>
      <c r="AL4808" s="61"/>
      <c r="AM4808" s="61"/>
      <c r="AN4808" s="61"/>
      <c r="AO4808" s="61"/>
      <c r="AP4808" s="62"/>
      <c r="AQ4808" s="61"/>
      <c r="AR4808" s="61"/>
      <c r="AS4808" s="61"/>
      <c r="AT4808" s="61"/>
      <c r="AU4808" s="61"/>
      <c r="AV4808" s="61"/>
      <c r="AW4808" s="60"/>
    </row>
    <row r="4809" s="59" customFormat="1" customHeight="1" spans="1:49">
      <c r="A4809" s="60"/>
      <c r="B4809" s="60"/>
      <c r="C4809" s="60"/>
      <c r="D4809" s="60"/>
      <c r="H4809" s="61"/>
      <c r="I4809" s="61"/>
      <c r="J4809" s="61"/>
      <c r="K4809" s="61"/>
      <c r="L4809" s="61"/>
      <c r="M4809" s="61"/>
      <c r="N4809" s="61"/>
      <c r="O4809" s="61"/>
      <c r="P4809" s="61"/>
      <c r="Q4809" s="61"/>
      <c r="R4809" s="61"/>
      <c r="S4809" s="61"/>
      <c r="T4809" s="61"/>
      <c r="U4809" s="61"/>
      <c r="V4809" s="61"/>
      <c r="W4809" s="61"/>
      <c r="X4809" s="61"/>
      <c r="Y4809" s="61"/>
      <c r="Z4809" s="61"/>
      <c r="AA4809" s="61"/>
      <c r="AB4809" s="61"/>
      <c r="AC4809" s="61"/>
      <c r="AD4809" s="61"/>
      <c r="AE4809" s="61"/>
      <c r="AF4809" s="61"/>
      <c r="AG4809" s="61"/>
      <c r="AH4809" s="61"/>
      <c r="AI4809" s="61"/>
      <c r="AJ4809" s="61"/>
      <c r="AK4809" s="61"/>
      <c r="AL4809" s="61"/>
      <c r="AM4809" s="61"/>
      <c r="AN4809" s="61"/>
      <c r="AO4809" s="61"/>
      <c r="AP4809" s="62"/>
      <c r="AQ4809" s="61"/>
      <c r="AR4809" s="61"/>
      <c r="AS4809" s="61"/>
      <c r="AT4809" s="61"/>
      <c r="AU4809" s="61"/>
      <c r="AV4809" s="61"/>
      <c r="AW4809" s="60"/>
    </row>
    <row r="4810" s="59" customFormat="1" customHeight="1" spans="1:49">
      <c r="A4810" s="60"/>
      <c r="B4810" s="60"/>
      <c r="C4810" s="60"/>
      <c r="D4810" s="60"/>
      <c r="H4810" s="61"/>
      <c r="I4810" s="61"/>
      <c r="J4810" s="61"/>
      <c r="K4810" s="61"/>
      <c r="L4810" s="61"/>
      <c r="M4810" s="61"/>
      <c r="N4810" s="61"/>
      <c r="O4810" s="61"/>
      <c r="P4810" s="61"/>
      <c r="Q4810" s="61"/>
      <c r="R4810" s="61"/>
      <c r="S4810" s="61"/>
      <c r="T4810" s="61"/>
      <c r="U4810" s="61"/>
      <c r="V4810" s="61"/>
      <c r="W4810" s="61"/>
      <c r="X4810" s="61"/>
      <c r="Y4810" s="61"/>
      <c r="Z4810" s="61"/>
      <c r="AA4810" s="61"/>
      <c r="AB4810" s="61"/>
      <c r="AC4810" s="61"/>
      <c r="AD4810" s="61"/>
      <c r="AE4810" s="61"/>
      <c r="AF4810" s="61"/>
      <c r="AG4810" s="61"/>
      <c r="AH4810" s="61"/>
      <c r="AI4810" s="61"/>
      <c r="AJ4810" s="61"/>
      <c r="AK4810" s="61"/>
      <c r="AL4810" s="61"/>
      <c r="AM4810" s="61"/>
      <c r="AN4810" s="61"/>
      <c r="AO4810" s="61"/>
      <c r="AP4810" s="62"/>
      <c r="AQ4810" s="61"/>
      <c r="AR4810" s="61"/>
      <c r="AS4810" s="61"/>
      <c r="AT4810" s="61"/>
      <c r="AU4810" s="61"/>
      <c r="AV4810" s="61"/>
      <c r="AW4810" s="60"/>
    </row>
    <row r="4811" s="59" customFormat="1" customHeight="1" spans="1:49">
      <c r="A4811" s="60"/>
      <c r="B4811" s="60"/>
      <c r="C4811" s="60"/>
      <c r="D4811" s="60"/>
      <c r="H4811" s="61"/>
      <c r="I4811" s="61"/>
      <c r="J4811" s="61"/>
      <c r="K4811" s="61"/>
      <c r="L4811" s="61"/>
      <c r="M4811" s="61"/>
      <c r="N4811" s="61"/>
      <c r="O4811" s="61"/>
      <c r="P4811" s="61"/>
      <c r="Q4811" s="61"/>
      <c r="R4811" s="61"/>
      <c r="S4811" s="61"/>
      <c r="T4811" s="61"/>
      <c r="U4811" s="61"/>
      <c r="V4811" s="61"/>
      <c r="W4811" s="61"/>
      <c r="X4811" s="61"/>
      <c r="Y4811" s="61"/>
      <c r="Z4811" s="61"/>
      <c r="AA4811" s="61"/>
      <c r="AB4811" s="61"/>
      <c r="AC4811" s="61"/>
      <c r="AD4811" s="61"/>
      <c r="AE4811" s="61"/>
      <c r="AF4811" s="61"/>
      <c r="AG4811" s="61"/>
      <c r="AH4811" s="61"/>
      <c r="AI4811" s="61"/>
      <c r="AJ4811" s="61"/>
      <c r="AK4811" s="61"/>
      <c r="AL4811" s="61"/>
      <c r="AM4811" s="61"/>
      <c r="AN4811" s="61"/>
      <c r="AO4811" s="61"/>
      <c r="AP4811" s="62"/>
      <c r="AQ4811" s="61"/>
      <c r="AR4811" s="61"/>
      <c r="AS4811" s="61"/>
      <c r="AT4811" s="61"/>
      <c r="AU4811" s="61"/>
      <c r="AV4811" s="61"/>
      <c r="AW4811" s="60"/>
    </row>
    <row r="4812" s="59" customFormat="1" customHeight="1" spans="1:49">
      <c r="A4812" s="60"/>
      <c r="B4812" s="60"/>
      <c r="C4812" s="60"/>
      <c r="D4812" s="60"/>
      <c r="H4812" s="61"/>
      <c r="I4812" s="61"/>
      <c r="J4812" s="61"/>
      <c r="K4812" s="61"/>
      <c r="L4812" s="61"/>
      <c r="M4812" s="61"/>
      <c r="N4812" s="61"/>
      <c r="O4812" s="61"/>
      <c r="P4812" s="61"/>
      <c r="Q4812" s="61"/>
      <c r="R4812" s="61"/>
      <c r="S4812" s="61"/>
      <c r="T4812" s="61"/>
      <c r="U4812" s="61"/>
      <c r="V4812" s="61"/>
      <c r="W4812" s="61"/>
      <c r="X4812" s="61"/>
      <c r="Y4812" s="61"/>
      <c r="Z4812" s="61"/>
      <c r="AA4812" s="61"/>
      <c r="AB4812" s="61"/>
      <c r="AC4812" s="61"/>
      <c r="AD4812" s="61"/>
      <c r="AE4812" s="61"/>
      <c r="AF4812" s="61"/>
      <c r="AG4812" s="61"/>
      <c r="AH4812" s="61"/>
      <c r="AI4812" s="61"/>
      <c r="AJ4812" s="61"/>
      <c r="AK4812" s="61"/>
      <c r="AL4812" s="61"/>
      <c r="AM4812" s="61"/>
      <c r="AN4812" s="61"/>
      <c r="AO4812" s="61"/>
      <c r="AP4812" s="62"/>
      <c r="AQ4812" s="61"/>
      <c r="AR4812" s="61"/>
      <c r="AS4812" s="61"/>
      <c r="AT4812" s="61"/>
      <c r="AU4812" s="61"/>
      <c r="AV4812" s="61"/>
      <c r="AW4812" s="60"/>
    </row>
    <row r="4813" s="59" customFormat="1" customHeight="1" spans="1:49">
      <c r="A4813" s="60"/>
      <c r="B4813" s="60"/>
      <c r="C4813" s="60"/>
      <c r="D4813" s="60"/>
      <c r="H4813" s="61"/>
      <c r="I4813" s="61"/>
      <c r="J4813" s="61"/>
      <c r="K4813" s="61"/>
      <c r="L4813" s="61"/>
      <c r="M4813" s="61"/>
      <c r="N4813" s="61"/>
      <c r="O4813" s="61"/>
      <c r="P4813" s="61"/>
      <c r="Q4813" s="61"/>
      <c r="R4813" s="61"/>
      <c r="S4813" s="61"/>
      <c r="T4813" s="61"/>
      <c r="U4813" s="61"/>
      <c r="V4813" s="61"/>
      <c r="W4813" s="61"/>
      <c r="X4813" s="61"/>
      <c r="Y4813" s="61"/>
      <c r="Z4813" s="61"/>
      <c r="AA4813" s="61"/>
      <c r="AB4813" s="61"/>
      <c r="AC4813" s="61"/>
      <c r="AD4813" s="61"/>
      <c r="AE4813" s="61"/>
      <c r="AF4813" s="61"/>
      <c r="AG4813" s="61"/>
      <c r="AH4813" s="61"/>
      <c r="AI4813" s="61"/>
      <c r="AJ4813" s="61"/>
      <c r="AK4813" s="61"/>
      <c r="AL4813" s="61"/>
      <c r="AM4813" s="61"/>
      <c r="AN4813" s="61"/>
      <c r="AO4813" s="61"/>
      <c r="AP4813" s="62"/>
      <c r="AQ4813" s="61"/>
      <c r="AR4813" s="61"/>
      <c r="AS4813" s="61"/>
      <c r="AT4813" s="61"/>
      <c r="AU4813" s="61"/>
      <c r="AV4813" s="61"/>
      <c r="AW4813" s="60"/>
    </row>
    <row r="4814" s="59" customFormat="1" customHeight="1" spans="1:49">
      <c r="A4814" s="60"/>
      <c r="B4814" s="60"/>
      <c r="C4814" s="60"/>
      <c r="D4814" s="60"/>
      <c r="H4814" s="61"/>
      <c r="I4814" s="61"/>
      <c r="J4814" s="61"/>
      <c r="K4814" s="61"/>
      <c r="L4814" s="61"/>
      <c r="M4814" s="61"/>
      <c r="N4814" s="61"/>
      <c r="O4814" s="61"/>
      <c r="P4814" s="61"/>
      <c r="Q4814" s="61"/>
      <c r="R4814" s="61"/>
      <c r="S4814" s="61"/>
      <c r="T4814" s="61"/>
      <c r="U4814" s="61"/>
      <c r="V4814" s="61"/>
      <c r="W4814" s="61"/>
      <c r="X4814" s="61"/>
      <c r="Y4814" s="61"/>
      <c r="Z4814" s="61"/>
      <c r="AA4814" s="61"/>
      <c r="AB4814" s="61"/>
      <c r="AC4814" s="61"/>
      <c r="AD4814" s="61"/>
      <c r="AE4814" s="61"/>
      <c r="AF4814" s="61"/>
      <c r="AG4814" s="61"/>
      <c r="AH4814" s="61"/>
      <c r="AI4814" s="61"/>
      <c r="AJ4814" s="61"/>
      <c r="AK4814" s="61"/>
      <c r="AL4814" s="61"/>
      <c r="AM4814" s="61"/>
      <c r="AN4814" s="61"/>
      <c r="AO4814" s="61"/>
      <c r="AP4814" s="62"/>
      <c r="AQ4814" s="61"/>
      <c r="AR4814" s="61"/>
      <c r="AS4814" s="61"/>
      <c r="AT4814" s="61"/>
      <c r="AU4814" s="61"/>
      <c r="AV4814" s="61"/>
      <c r="AW4814" s="60"/>
    </row>
    <row r="4815" s="59" customFormat="1" customHeight="1" spans="1:49">
      <c r="A4815" s="60"/>
      <c r="B4815" s="60"/>
      <c r="C4815" s="60"/>
      <c r="D4815" s="60"/>
      <c r="H4815" s="61"/>
      <c r="I4815" s="61"/>
      <c r="J4815" s="61"/>
      <c r="K4815" s="61"/>
      <c r="L4815" s="61"/>
      <c r="M4815" s="61"/>
      <c r="N4815" s="61"/>
      <c r="O4815" s="61"/>
      <c r="P4815" s="61"/>
      <c r="Q4815" s="61"/>
      <c r="R4815" s="61"/>
      <c r="S4815" s="61"/>
      <c r="T4815" s="61"/>
      <c r="U4815" s="61"/>
      <c r="V4815" s="61"/>
      <c r="W4815" s="61"/>
      <c r="X4815" s="61"/>
      <c r="Y4815" s="61"/>
      <c r="Z4815" s="61"/>
      <c r="AA4815" s="61"/>
      <c r="AB4815" s="61"/>
      <c r="AC4815" s="61"/>
      <c r="AD4815" s="61"/>
      <c r="AE4815" s="61"/>
      <c r="AF4815" s="61"/>
      <c r="AG4815" s="61"/>
      <c r="AH4815" s="61"/>
      <c r="AI4815" s="61"/>
      <c r="AJ4815" s="61"/>
      <c r="AK4815" s="61"/>
      <c r="AL4815" s="61"/>
      <c r="AM4815" s="61"/>
      <c r="AN4815" s="61"/>
      <c r="AO4815" s="61"/>
      <c r="AP4815" s="62"/>
      <c r="AQ4815" s="61"/>
      <c r="AR4815" s="61"/>
      <c r="AS4815" s="61"/>
      <c r="AT4815" s="61"/>
      <c r="AU4815" s="61"/>
      <c r="AV4815" s="61"/>
      <c r="AW4815" s="60"/>
    </row>
    <row r="4816" s="59" customFormat="1" customHeight="1" spans="1:49">
      <c r="A4816" s="60"/>
      <c r="B4816" s="60"/>
      <c r="C4816" s="60"/>
      <c r="D4816" s="60"/>
      <c r="H4816" s="61"/>
      <c r="I4816" s="61"/>
      <c r="J4816" s="61"/>
      <c r="K4816" s="61"/>
      <c r="L4816" s="61"/>
      <c r="M4816" s="61"/>
      <c r="N4816" s="61"/>
      <c r="O4816" s="61"/>
      <c r="P4816" s="61"/>
      <c r="Q4816" s="61"/>
      <c r="R4816" s="61"/>
      <c r="S4816" s="61"/>
      <c r="T4816" s="61"/>
      <c r="U4816" s="61"/>
      <c r="V4816" s="61"/>
      <c r="W4816" s="61"/>
      <c r="X4816" s="61"/>
      <c r="Y4816" s="61"/>
      <c r="Z4816" s="61"/>
      <c r="AA4816" s="61"/>
      <c r="AB4816" s="61"/>
      <c r="AC4816" s="61"/>
      <c r="AD4816" s="61"/>
      <c r="AE4816" s="61"/>
      <c r="AF4816" s="61"/>
      <c r="AG4816" s="61"/>
      <c r="AH4816" s="61"/>
      <c r="AI4816" s="61"/>
      <c r="AJ4816" s="61"/>
      <c r="AK4816" s="61"/>
      <c r="AL4816" s="61"/>
      <c r="AM4816" s="61"/>
      <c r="AN4816" s="61"/>
      <c r="AO4816" s="61"/>
      <c r="AP4816" s="62"/>
      <c r="AQ4816" s="61"/>
      <c r="AR4816" s="61"/>
      <c r="AS4816" s="61"/>
      <c r="AT4816" s="61"/>
      <c r="AU4816" s="61"/>
      <c r="AV4816" s="61"/>
      <c r="AW4816" s="60"/>
    </row>
    <row r="4817" s="59" customFormat="1" customHeight="1" spans="1:49">
      <c r="A4817" s="60"/>
      <c r="B4817" s="60"/>
      <c r="C4817" s="60"/>
      <c r="D4817" s="60"/>
      <c r="H4817" s="61"/>
      <c r="I4817" s="61"/>
      <c r="J4817" s="61"/>
      <c r="K4817" s="61"/>
      <c r="L4817" s="61"/>
      <c r="M4817" s="61"/>
      <c r="N4817" s="61"/>
      <c r="O4817" s="61"/>
      <c r="P4817" s="61"/>
      <c r="Q4817" s="61"/>
      <c r="R4817" s="61"/>
      <c r="S4817" s="61"/>
      <c r="T4817" s="61"/>
      <c r="U4817" s="61"/>
      <c r="V4817" s="61"/>
      <c r="W4817" s="61"/>
      <c r="X4817" s="61"/>
      <c r="Y4817" s="61"/>
      <c r="Z4817" s="61"/>
      <c r="AA4817" s="61"/>
      <c r="AB4817" s="61"/>
      <c r="AC4817" s="61"/>
      <c r="AD4817" s="61"/>
      <c r="AE4817" s="61"/>
      <c r="AF4817" s="61"/>
      <c r="AG4817" s="61"/>
      <c r="AH4817" s="61"/>
      <c r="AI4817" s="61"/>
      <c r="AJ4817" s="61"/>
      <c r="AK4817" s="61"/>
      <c r="AL4817" s="61"/>
      <c r="AM4817" s="61"/>
      <c r="AN4817" s="61"/>
      <c r="AO4817" s="61"/>
      <c r="AP4817" s="62"/>
      <c r="AQ4817" s="61"/>
      <c r="AR4817" s="61"/>
      <c r="AS4817" s="61"/>
      <c r="AT4817" s="61"/>
      <c r="AU4817" s="61"/>
      <c r="AV4817" s="61"/>
      <c r="AW4817" s="60"/>
    </row>
    <row r="4818" s="59" customFormat="1" customHeight="1" spans="1:49">
      <c r="A4818" s="60"/>
      <c r="B4818" s="60"/>
      <c r="C4818" s="60"/>
      <c r="D4818" s="60"/>
      <c r="H4818" s="61"/>
      <c r="I4818" s="61"/>
      <c r="J4818" s="61"/>
      <c r="K4818" s="61"/>
      <c r="L4818" s="61"/>
      <c r="M4818" s="61"/>
      <c r="N4818" s="61"/>
      <c r="O4818" s="61"/>
      <c r="P4818" s="61"/>
      <c r="Q4818" s="61"/>
      <c r="R4818" s="61"/>
      <c r="S4818" s="61"/>
      <c r="T4818" s="61"/>
      <c r="U4818" s="61"/>
      <c r="V4818" s="61"/>
      <c r="W4818" s="61"/>
      <c r="X4818" s="61"/>
      <c r="Y4818" s="61"/>
      <c r="Z4818" s="61"/>
      <c r="AA4818" s="61"/>
      <c r="AB4818" s="61"/>
      <c r="AC4818" s="61"/>
      <c r="AD4818" s="61"/>
      <c r="AE4818" s="61"/>
      <c r="AF4818" s="61"/>
      <c r="AG4818" s="61"/>
      <c r="AH4818" s="61"/>
      <c r="AI4818" s="61"/>
      <c r="AJ4818" s="61"/>
      <c r="AK4818" s="61"/>
      <c r="AL4818" s="61"/>
      <c r="AM4818" s="61"/>
      <c r="AN4818" s="61"/>
      <c r="AO4818" s="61"/>
      <c r="AP4818" s="62"/>
      <c r="AQ4818" s="61"/>
      <c r="AR4818" s="61"/>
      <c r="AS4818" s="61"/>
      <c r="AT4818" s="61"/>
      <c r="AU4818" s="61"/>
      <c r="AV4818" s="61"/>
      <c r="AW4818" s="60"/>
    </row>
    <row r="4819" s="59" customFormat="1" customHeight="1" spans="1:49">
      <c r="A4819" s="60"/>
      <c r="B4819" s="60"/>
      <c r="C4819" s="60"/>
      <c r="D4819" s="60"/>
      <c r="H4819" s="61"/>
      <c r="I4819" s="61"/>
      <c r="J4819" s="61"/>
      <c r="K4819" s="61"/>
      <c r="L4819" s="61"/>
      <c r="M4819" s="61"/>
      <c r="N4819" s="61"/>
      <c r="O4819" s="61"/>
      <c r="P4819" s="61"/>
      <c r="Q4819" s="61"/>
      <c r="R4819" s="61"/>
      <c r="S4819" s="61"/>
      <c r="T4819" s="61"/>
      <c r="U4819" s="61"/>
      <c r="V4819" s="61"/>
      <c r="W4819" s="61"/>
      <c r="X4819" s="61"/>
      <c r="Y4819" s="61"/>
      <c r="Z4819" s="61"/>
      <c r="AA4819" s="61"/>
      <c r="AB4819" s="61"/>
      <c r="AC4819" s="61"/>
      <c r="AD4819" s="61"/>
      <c r="AE4819" s="61"/>
      <c r="AF4819" s="61"/>
      <c r="AG4819" s="61"/>
      <c r="AH4819" s="61"/>
      <c r="AI4819" s="61"/>
      <c r="AJ4819" s="61"/>
      <c r="AK4819" s="61"/>
      <c r="AL4819" s="61"/>
      <c r="AM4819" s="61"/>
      <c r="AN4819" s="61"/>
      <c r="AO4819" s="61"/>
      <c r="AP4819" s="62"/>
      <c r="AQ4819" s="61"/>
      <c r="AR4819" s="61"/>
      <c r="AS4819" s="61"/>
      <c r="AT4819" s="61"/>
      <c r="AU4819" s="61"/>
      <c r="AV4819" s="61"/>
      <c r="AW4819" s="60"/>
    </row>
    <row r="4820" s="59" customFormat="1" customHeight="1" spans="1:49">
      <c r="A4820" s="60"/>
      <c r="B4820" s="60"/>
      <c r="C4820" s="60"/>
      <c r="D4820" s="60"/>
      <c r="H4820" s="61"/>
      <c r="I4820" s="61"/>
      <c r="J4820" s="61"/>
      <c r="K4820" s="61"/>
      <c r="L4820" s="61"/>
      <c r="M4820" s="61"/>
      <c r="N4820" s="61"/>
      <c r="O4820" s="61"/>
      <c r="P4820" s="61"/>
      <c r="Q4820" s="61"/>
      <c r="R4820" s="61"/>
      <c r="S4820" s="61"/>
      <c r="T4820" s="61"/>
      <c r="U4820" s="61"/>
      <c r="V4820" s="61"/>
      <c r="W4820" s="61"/>
      <c r="X4820" s="61"/>
      <c r="Y4820" s="61"/>
      <c r="Z4820" s="61"/>
      <c r="AA4820" s="61"/>
      <c r="AB4820" s="61"/>
      <c r="AC4820" s="61"/>
      <c r="AD4820" s="61"/>
      <c r="AE4820" s="61"/>
      <c r="AF4820" s="61"/>
      <c r="AG4820" s="61"/>
      <c r="AH4820" s="61"/>
      <c r="AI4820" s="61"/>
      <c r="AJ4820" s="61"/>
      <c r="AK4820" s="61"/>
      <c r="AL4820" s="61"/>
      <c r="AM4820" s="61"/>
      <c r="AN4820" s="61"/>
      <c r="AO4820" s="61"/>
      <c r="AP4820" s="62"/>
      <c r="AQ4820" s="61"/>
      <c r="AR4820" s="61"/>
      <c r="AS4820" s="61"/>
      <c r="AT4820" s="61"/>
      <c r="AU4820" s="61"/>
      <c r="AV4820" s="61"/>
      <c r="AW4820" s="60"/>
    </row>
    <row r="4821" s="59" customFormat="1" customHeight="1" spans="1:49">
      <c r="A4821" s="60"/>
      <c r="B4821" s="60"/>
      <c r="C4821" s="60"/>
      <c r="D4821" s="60"/>
      <c r="H4821" s="61"/>
      <c r="I4821" s="61"/>
      <c r="J4821" s="61"/>
      <c r="K4821" s="61"/>
      <c r="L4821" s="61"/>
      <c r="M4821" s="61"/>
      <c r="N4821" s="61"/>
      <c r="O4821" s="61"/>
      <c r="P4821" s="61"/>
      <c r="Q4821" s="61"/>
      <c r="R4821" s="61"/>
      <c r="S4821" s="61"/>
      <c r="T4821" s="61"/>
      <c r="U4821" s="61"/>
      <c r="V4821" s="61"/>
      <c r="W4821" s="61"/>
      <c r="X4821" s="61"/>
      <c r="Y4821" s="61"/>
      <c r="Z4821" s="61"/>
      <c r="AA4821" s="61"/>
      <c r="AB4821" s="61"/>
      <c r="AC4821" s="61"/>
      <c r="AD4821" s="61"/>
      <c r="AE4821" s="61"/>
      <c r="AF4821" s="61"/>
      <c r="AG4821" s="61"/>
      <c r="AH4821" s="61"/>
      <c r="AI4821" s="61"/>
      <c r="AJ4821" s="61"/>
      <c r="AK4821" s="61"/>
      <c r="AL4821" s="61"/>
      <c r="AM4821" s="61"/>
      <c r="AN4821" s="61"/>
      <c r="AO4821" s="61"/>
      <c r="AP4821" s="62"/>
      <c r="AQ4821" s="61"/>
      <c r="AR4821" s="61"/>
      <c r="AS4821" s="61"/>
      <c r="AT4821" s="61"/>
      <c r="AU4821" s="61"/>
      <c r="AV4821" s="61"/>
      <c r="AW4821" s="60"/>
    </row>
    <row r="4822" s="59" customFormat="1" customHeight="1" spans="1:49">
      <c r="A4822" s="60"/>
      <c r="B4822" s="60"/>
      <c r="C4822" s="60"/>
      <c r="D4822" s="60"/>
      <c r="H4822" s="61"/>
      <c r="I4822" s="61"/>
      <c r="J4822" s="61"/>
      <c r="K4822" s="61"/>
      <c r="L4822" s="61"/>
      <c r="M4822" s="61"/>
      <c r="N4822" s="61"/>
      <c r="O4822" s="61"/>
      <c r="P4822" s="61"/>
      <c r="Q4822" s="61"/>
      <c r="R4822" s="61"/>
      <c r="S4822" s="61"/>
      <c r="T4822" s="61"/>
      <c r="U4822" s="61"/>
      <c r="V4822" s="61"/>
      <c r="W4822" s="61"/>
      <c r="X4822" s="61"/>
      <c r="Y4822" s="61"/>
      <c r="Z4822" s="61"/>
      <c r="AA4822" s="61"/>
      <c r="AB4822" s="61"/>
      <c r="AC4822" s="61"/>
      <c r="AD4822" s="61"/>
      <c r="AE4822" s="61"/>
      <c r="AF4822" s="61"/>
      <c r="AG4822" s="61"/>
      <c r="AH4822" s="61"/>
      <c r="AI4822" s="61"/>
      <c r="AJ4822" s="61"/>
      <c r="AK4822" s="61"/>
      <c r="AL4822" s="61"/>
      <c r="AM4822" s="61"/>
      <c r="AN4822" s="61"/>
      <c r="AO4822" s="61"/>
      <c r="AP4822" s="62"/>
      <c r="AQ4822" s="61"/>
      <c r="AR4822" s="61"/>
      <c r="AS4822" s="61"/>
      <c r="AT4822" s="61"/>
      <c r="AU4822" s="61"/>
      <c r="AV4822" s="61"/>
      <c r="AW4822" s="60"/>
    </row>
    <row r="4823" s="59" customFormat="1" customHeight="1" spans="1:49">
      <c r="A4823" s="60"/>
      <c r="B4823" s="60"/>
      <c r="C4823" s="60"/>
      <c r="D4823" s="60"/>
      <c r="H4823" s="61"/>
      <c r="I4823" s="61"/>
      <c r="J4823" s="61"/>
      <c r="K4823" s="61"/>
      <c r="L4823" s="61"/>
      <c r="M4823" s="61"/>
      <c r="N4823" s="61"/>
      <c r="O4823" s="61"/>
      <c r="P4823" s="61"/>
      <c r="Q4823" s="61"/>
      <c r="R4823" s="61"/>
      <c r="S4823" s="61"/>
      <c r="T4823" s="61"/>
      <c r="U4823" s="61"/>
      <c r="V4823" s="61"/>
      <c r="W4823" s="61"/>
      <c r="X4823" s="61"/>
      <c r="Y4823" s="61"/>
      <c r="Z4823" s="61"/>
      <c r="AA4823" s="61"/>
      <c r="AB4823" s="61"/>
      <c r="AC4823" s="61"/>
      <c r="AD4823" s="61"/>
      <c r="AE4823" s="61"/>
      <c r="AF4823" s="61"/>
      <c r="AG4823" s="61"/>
      <c r="AH4823" s="61"/>
      <c r="AI4823" s="61"/>
      <c r="AJ4823" s="61"/>
      <c r="AK4823" s="61"/>
      <c r="AL4823" s="61"/>
      <c r="AM4823" s="61"/>
      <c r="AN4823" s="61"/>
      <c r="AO4823" s="61"/>
      <c r="AP4823" s="62"/>
      <c r="AQ4823" s="61"/>
      <c r="AR4823" s="61"/>
      <c r="AS4823" s="61"/>
      <c r="AT4823" s="61"/>
      <c r="AU4823" s="61"/>
      <c r="AV4823" s="61"/>
      <c r="AW4823" s="60"/>
    </row>
    <row r="4824" s="59" customFormat="1" customHeight="1" spans="1:49">
      <c r="A4824" s="60"/>
      <c r="B4824" s="60"/>
      <c r="C4824" s="60"/>
      <c r="D4824" s="60"/>
      <c r="H4824" s="61"/>
      <c r="I4824" s="61"/>
      <c r="J4824" s="61"/>
      <c r="K4824" s="61"/>
      <c r="L4824" s="61"/>
      <c r="M4824" s="61"/>
      <c r="N4824" s="61"/>
      <c r="O4824" s="61"/>
      <c r="P4824" s="61"/>
      <c r="Q4824" s="61"/>
      <c r="R4824" s="61"/>
      <c r="S4824" s="61"/>
      <c r="T4824" s="61"/>
      <c r="U4824" s="61"/>
      <c r="V4824" s="61"/>
      <c r="W4824" s="61"/>
      <c r="X4824" s="61"/>
      <c r="Y4824" s="61"/>
      <c r="Z4824" s="61"/>
      <c r="AA4824" s="61"/>
      <c r="AB4824" s="61"/>
      <c r="AC4824" s="61"/>
      <c r="AD4824" s="61"/>
      <c r="AE4824" s="61"/>
      <c r="AF4824" s="61"/>
      <c r="AG4824" s="61"/>
      <c r="AH4824" s="61"/>
      <c r="AI4824" s="61"/>
      <c r="AJ4824" s="61"/>
      <c r="AK4824" s="61"/>
      <c r="AL4824" s="61"/>
      <c r="AM4824" s="61"/>
      <c r="AN4824" s="61"/>
      <c r="AO4824" s="61"/>
      <c r="AP4824" s="62"/>
      <c r="AQ4824" s="61"/>
      <c r="AR4824" s="61"/>
      <c r="AS4824" s="61"/>
      <c r="AT4824" s="61"/>
      <c r="AU4824" s="61"/>
      <c r="AV4824" s="61"/>
      <c r="AW4824" s="60"/>
    </row>
    <row r="4825" s="59" customFormat="1" customHeight="1" spans="1:49">
      <c r="A4825" s="60"/>
      <c r="B4825" s="60"/>
      <c r="C4825" s="60"/>
      <c r="D4825" s="60"/>
      <c r="H4825" s="61"/>
      <c r="I4825" s="61"/>
      <c r="J4825" s="61"/>
      <c r="K4825" s="61"/>
      <c r="L4825" s="61"/>
      <c r="M4825" s="61"/>
      <c r="N4825" s="61"/>
      <c r="O4825" s="61"/>
      <c r="P4825" s="61"/>
      <c r="Q4825" s="61"/>
      <c r="R4825" s="61"/>
      <c r="S4825" s="61"/>
      <c r="T4825" s="61"/>
      <c r="U4825" s="61"/>
      <c r="V4825" s="61"/>
      <c r="W4825" s="61"/>
      <c r="X4825" s="61"/>
      <c r="Y4825" s="61"/>
      <c r="Z4825" s="61"/>
      <c r="AA4825" s="61"/>
      <c r="AB4825" s="61"/>
      <c r="AC4825" s="61"/>
      <c r="AD4825" s="61"/>
      <c r="AE4825" s="61"/>
      <c r="AF4825" s="61"/>
      <c r="AG4825" s="61"/>
      <c r="AH4825" s="61"/>
      <c r="AI4825" s="61"/>
      <c r="AJ4825" s="61"/>
      <c r="AK4825" s="61"/>
      <c r="AL4825" s="61"/>
      <c r="AM4825" s="61"/>
      <c r="AN4825" s="61"/>
      <c r="AO4825" s="61"/>
      <c r="AP4825" s="62"/>
      <c r="AQ4825" s="61"/>
      <c r="AR4825" s="61"/>
      <c r="AS4825" s="61"/>
      <c r="AT4825" s="61"/>
      <c r="AU4825" s="61"/>
      <c r="AV4825" s="61"/>
      <c r="AW4825" s="60"/>
    </row>
    <row r="4826" s="59" customFormat="1" customHeight="1" spans="1:49">
      <c r="A4826" s="60"/>
      <c r="B4826" s="60"/>
      <c r="C4826" s="60"/>
      <c r="D4826" s="60"/>
      <c r="H4826" s="61"/>
      <c r="I4826" s="61"/>
      <c r="J4826" s="61"/>
      <c r="K4826" s="61"/>
      <c r="L4826" s="61"/>
      <c r="M4826" s="61"/>
      <c r="N4826" s="61"/>
      <c r="O4826" s="61"/>
      <c r="P4826" s="61"/>
      <c r="Q4826" s="61"/>
      <c r="R4826" s="61"/>
      <c r="S4826" s="61"/>
      <c r="T4826" s="61"/>
      <c r="U4826" s="61"/>
      <c r="V4826" s="61"/>
      <c r="W4826" s="61"/>
      <c r="X4826" s="61"/>
      <c r="Y4826" s="61"/>
      <c r="Z4826" s="61"/>
      <c r="AA4826" s="61"/>
      <c r="AB4826" s="61"/>
      <c r="AC4826" s="61"/>
      <c r="AD4826" s="61"/>
      <c r="AE4826" s="61"/>
      <c r="AF4826" s="61"/>
      <c r="AG4826" s="61"/>
      <c r="AH4826" s="61"/>
      <c r="AI4826" s="61"/>
      <c r="AJ4826" s="61"/>
      <c r="AK4826" s="61"/>
      <c r="AL4826" s="61"/>
      <c r="AM4826" s="61"/>
      <c r="AN4826" s="61"/>
      <c r="AO4826" s="61"/>
      <c r="AP4826" s="62"/>
      <c r="AQ4826" s="61"/>
      <c r="AR4826" s="61"/>
      <c r="AS4826" s="61"/>
      <c r="AT4826" s="61"/>
      <c r="AU4826" s="61"/>
      <c r="AV4826" s="61"/>
      <c r="AW4826" s="60"/>
    </row>
    <row r="4827" s="59" customFormat="1" customHeight="1" spans="1:49">
      <c r="A4827" s="60"/>
      <c r="B4827" s="60"/>
      <c r="C4827" s="60"/>
      <c r="D4827" s="60"/>
      <c r="H4827" s="61"/>
      <c r="I4827" s="61"/>
      <c r="J4827" s="61"/>
      <c r="K4827" s="61"/>
      <c r="L4827" s="61"/>
      <c r="M4827" s="61"/>
      <c r="N4827" s="61"/>
      <c r="O4827" s="61"/>
      <c r="P4827" s="61"/>
      <c r="Q4827" s="61"/>
      <c r="R4827" s="61"/>
      <c r="S4827" s="61"/>
      <c r="T4827" s="61"/>
      <c r="U4827" s="61"/>
      <c r="V4827" s="61"/>
      <c r="W4827" s="61"/>
      <c r="X4827" s="61"/>
      <c r="Y4827" s="61"/>
      <c r="Z4827" s="61"/>
      <c r="AA4827" s="61"/>
      <c r="AB4827" s="61"/>
      <c r="AC4827" s="61"/>
      <c r="AD4827" s="61"/>
      <c r="AE4827" s="61"/>
      <c r="AF4827" s="61"/>
      <c r="AG4827" s="61"/>
      <c r="AH4827" s="61"/>
      <c r="AI4827" s="61"/>
      <c r="AJ4827" s="61"/>
      <c r="AK4827" s="61"/>
      <c r="AL4827" s="61"/>
      <c r="AM4827" s="61"/>
      <c r="AN4827" s="61"/>
      <c r="AO4827" s="61"/>
      <c r="AP4827" s="62"/>
      <c r="AQ4827" s="61"/>
      <c r="AR4827" s="61"/>
      <c r="AS4827" s="61"/>
      <c r="AT4827" s="61"/>
      <c r="AU4827" s="61"/>
      <c r="AV4827" s="61"/>
      <c r="AW4827" s="60"/>
    </row>
    <row r="4828" s="59" customFormat="1" customHeight="1" spans="1:49">
      <c r="A4828" s="60"/>
      <c r="B4828" s="60"/>
      <c r="C4828" s="60"/>
      <c r="D4828" s="60"/>
      <c r="H4828" s="61"/>
      <c r="I4828" s="61"/>
      <c r="J4828" s="61"/>
      <c r="K4828" s="61"/>
      <c r="L4828" s="61"/>
      <c r="M4828" s="61"/>
      <c r="N4828" s="61"/>
      <c r="O4828" s="61"/>
      <c r="P4828" s="61"/>
      <c r="Q4828" s="61"/>
      <c r="R4828" s="61"/>
      <c r="S4828" s="61"/>
      <c r="T4828" s="61"/>
      <c r="U4828" s="61"/>
      <c r="V4828" s="61"/>
      <c r="W4828" s="61"/>
      <c r="X4828" s="61"/>
      <c r="Y4828" s="61"/>
      <c r="Z4828" s="61"/>
      <c r="AA4828" s="61"/>
      <c r="AB4828" s="61"/>
      <c r="AC4828" s="61"/>
      <c r="AD4828" s="61"/>
      <c r="AE4828" s="61"/>
      <c r="AF4828" s="61"/>
      <c r="AG4828" s="61"/>
      <c r="AH4828" s="61"/>
      <c r="AI4828" s="61"/>
      <c r="AJ4828" s="61"/>
      <c r="AK4828" s="61"/>
      <c r="AL4828" s="61"/>
      <c r="AM4828" s="61"/>
      <c r="AN4828" s="61"/>
      <c r="AO4828" s="61"/>
      <c r="AP4828" s="62"/>
      <c r="AQ4828" s="61"/>
      <c r="AR4828" s="61"/>
      <c r="AS4828" s="61"/>
      <c r="AT4828" s="61"/>
      <c r="AU4828" s="61"/>
      <c r="AV4828" s="61"/>
      <c r="AW4828" s="60"/>
    </row>
    <row r="4829" s="59" customFormat="1" customHeight="1" spans="1:49">
      <c r="A4829" s="60"/>
      <c r="B4829" s="60"/>
      <c r="C4829" s="60"/>
      <c r="D4829" s="60"/>
      <c r="H4829" s="61"/>
      <c r="I4829" s="61"/>
      <c r="J4829" s="61"/>
      <c r="K4829" s="61"/>
      <c r="L4829" s="61"/>
      <c r="M4829" s="61"/>
      <c r="N4829" s="61"/>
      <c r="O4829" s="61"/>
      <c r="P4829" s="61"/>
      <c r="Q4829" s="61"/>
      <c r="R4829" s="61"/>
      <c r="S4829" s="61"/>
      <c r="T4829" s="61"/>
      <c r="U4829" s="61"/>
      <c r="V4829" s="61"/>
      <c r="W4829" s="61"/>
      <c r="X4829" s="61"/>
      <c r="Y4829" s="61"/>
      <c r="Z4829" s="61"/>
      <c r="AA4829" s="61"/>
      <c r="AB4829" s="61"/>
      <c r="AC4829" s="61"/>
      <c r="AD4829" s="61"/>
      <c r="AE4829" s="61"/>
      <c r="AF4829" s="61"/>
      <c r="AG4829" s="61"/>
      <c r="AH4829" s="61"/>
      <c r="AI4829" s="61"/>
      <c r="AJ4829" s="61"/>
      <c r="AK4829" s="61"/>
      <c r="AL4829" s="61"/>
      <c r="AM4829" s="61"/>
      <c r="AN4829" s="61"/>
      <c r="AO4829" s="61"/>
      <c r="AP4829" s="62"/>
      <c r="AQ4829" s="61"/>
      <c r="AR4829" s="61"/>
      <c r="AS4829" s="61"/>
      <c r="AT4829" s="61"/>
      <c r="AU4829" s="61"/>
      <c r="AV4829" s="61"/>
      <c r="AW4829" s="60"/>
    </row>
    <row r="4830" s="59" customFormat="1" customHeight="1" spans="1:49">
      <c r="A4830" s="60"/>
      <c r="B4830" s="60"/>
      <c r="C4830" s="60"/>
      <c r="D4830" s="60"/>
      <c r="H4830" s="61"/>
      <c r="I4830" s="61"/>
      <c r="J4830" s="61"/>
      <c r="K4830" s="61"/>
      <c r="L4830" s="61"/>
      <c r="M4830" s="61"/>
      <c r="N4830" s="61"/>
      <c r="O4830" s="61"/>
      <c r="P4830" s="61"/>
      <c r="Q4830" s="61"/>
      <c r="R4830" s="61"/>
      <c r="S4830" s="61"/>
      <c r="T4830" s="61"/>
      <c r="U4830" s="61"/>
      <c r="V4830" s="61"/>
      <c r="W4830" s="61"/>
      <c r="X4830" s="61"/>
      <c r="Y4830" s="61"/>
      <c r="Z4830" s="61"/>
      <c r="AA4830" s="61"/>
      <c r="AB4830" s="61"/>
      <c r="AC4830" s="61"/>
      <c r="AD4830" s="61"/>
      <c r="AE4830" s="61"/>
      <c r="AF4830" s="61"/>
      <c r="AG4830" s="61"/>
      <c r="AH4830" s="61"/>
      <c r="AI4830" s="61"/>
      <c r="AJ4830" s="61"/>
      <c r="AK4830" s="61"/>
      <c r="AL4830" s="61"/>
      <c r="AM4830" s="61"/>
      <c r="AN4830" s="61"/>
      <c r="AO4830" s="61"/>
      <c r="AP4830" s="62"/>
      <c r="AQ4830" s="61"/>
      <c r="AR4830" s="61"/>
      <c r="AS4830" s="61"/>
      <c r="AT4830" s="61"/>
      <c r="AU4830" s="61"/>
      <c r="AV4830" s="61"/>
      <c r="AW4830" s="60"/>
    </row>
    <row r="4831" s="59" customFormat="1" customHeight="1" spans="1:49">
      <c r="A4831" s="60"/>
      <c r="B4831" s="60"/>
      <c r="C4831" s="60"/>
      <c r="D4831" s="60"/>
      <c r="H4831" s="61"/>
      <c r="I4831" s="61"/>
      <c r="J4831" s="61"/>
      <c r="K4831" s="61"/>
      <c r="L4831" s="61"/>
      <c r="M4831" s="61"/>
      <c r="N4831" s="61"/>
      <c r="O4831" s="61"/>
      <c r="P4831" s="61"/>
      <c r="Q4831" s="61"/>
      <c r="R4831" s="61"/>
      <c r="S4831" s="61"/>
      <c r="T4831" s="61"/>
      <c r="U4831" s="61"/>
      <c r="V4831" s="61"/>
      <c r="W4831" s="61"/>
      <c r="X4831" s="61"/>
      <c r="Y4831" s="61"/>
      <c r="Z4831" s="61"/>
      <c r="AA4831" s="61"/>
      <c r="AB4831" s="61"/>
      <c r="AC4831" s="61"/>
      <c r="AD4831" s="61"/>
      <c r="AE4831" s="61"/>
      <c r="AF4831" s="61"/>
      <c r="AG4831" s="61"/>
      <c r="AH4831" s="61"/>
      <c r="AI4831" s="61"/>
      <c r="AJ4831" s="61"/>
      <c r="AK4831" s="61"/>
      <c r="AL4831" s="61"/>
      <c r="AM4831" s="61"/>
      <c r="AN4831" s="61"/>
      <c r="AO4831" s="61"/>
      <c r="AP4831" s="62"/>
      <c r="AQ4831" s="61"/>
      <c r="AR4831" s="61"/>
      <c r="AS4831" s="61"/>
      <c r="AT4831" s="61"/>
      <c r="AU4831" s="61"/>
      <c r="AV4831" s="61"/>
      <c r="AW4831" s="60"/>
    </row>
    <row r="4832" s="59" customFormat="1" customHeight="1" spans="1:49">
      <c r="A4832" s="60"/>
      <c r="B4832" s="60"/>
      <c r="C4832" s="60"/>
      <c r="D4832" s="60"/>
      <c r="H4832" s="61"/>
      <c r="I4832" s="61"/>
      <c r="J4832" s="61"/>
      <c r="K4832" s="61"/>
      <c r="L4832" s="61"/>
      <c r="M4832" s="61"/>
      <c r="N4832" s="61"/>
      <c r="O4832" s="61"/>
      <c r="P4832" s="61"/>
      <c r="Q4832" s="61"/>
      <c r="R4832" s="61"/>
      <c r="S4832" s="61"/>
      <c r="T4832" s="61"/>
      <c r="U4832" s="61"/>
      <c r="V4832" s="61"/>
      <c r="W4832" s="61"/>
      <c r="X4832" s="61"/>
      <c r="Y4832" s="61"/>
      <c r="Z4832" s="61"/>
      <c r="AA4832" s="61"/>
      <c r="AB4832" s="61"/>
      <c r="AC4832" s="61"/>
      <c r="AD4832" s="61"/>
      <c r="AE4832" s="61"/>
      <c r="AF4832" s="61"/>
      <c r="AG4832" s="61"/>
      <c r="AH4832" s="61"/>
      <c r="AI4832" s="61"/>
      <c r="AJ4832" s="61"/>
      <c r="AK4832" s="61"/>
      <c r="AL4832" s="61"/>
      <c r="AM4832" s="61"/>
      <c r="AN4832" s="61"/>
      <c r="AO4832" s="61"/>
      <c r="AP4832" s="62"/>
      <c r="AQ4832" s="61"/>
      <c r="AR4832" s="61"/>
      <c r="AS4832" s="61"/>
      <c r="AT4832" s="61"/>
      <c r="AU4832" s="61"/>
      <c r="AV4832" s="61"/>
      <c r="AW4832" s="60"/>
    </row>
    <row r="4833" s="59" customFormat="1" customHeight="1" spans="1:49">
      <c r="A4833" s="60"/>
      <c r="B4833" s="60"/>
      <c r="C4833" s="60"/>
      <c r="D4833" s="60"/>
      <c r="H4833" s="61"/>
      <c r="I4833" s="61"/>
      <c r="J4833" s="61"/>
      <c r="K4833" s="61"/>
      <c r="L4833" s="61"/>
      <c r="M4833" s="61"/>
      <c r="N4833" s="61"/>
      <c r="O4833" s="61"/>
      <c r="P4833" s="61"/>
      <c r="Q4833" s="61"/>
      <c r="R4833" s="61"/>
      <c r="S4833" s="61"/>
      <c r="T4833" s="61"/>
      <c r="U4833" s="61"/>
      <c r="V4833" s="61"/>
      <c r="W4833" s="61"/>
      <c r="X4833" s="61"/>
      <c r="Y4833" s="61"/>
      <c r="Z4833" s="61"/>
      <c r="AA4833" s="61"/>
      <c r="AB4833" s="61"/>
      <c r="AC4833" s="61"/>
      <c r="AD4833" s="61"/>
      <c r="AE4833" s="61"/>
      <c r="AF4833" s="61"/>
      <c r="AG4833" s="61"/>
      <c r="AH4833" s="61"/>
      <c r="AI4833" s="61"/>
      <c r="AJ4833" s="61"/>
      <c r="AK4833" s="61"/>
      <c r="AL4833" s="61"/>
      <c r="AM4833" s="61"/>
      <c r="AN4833" s="61"/>
      <c r="AO4833" s="61"/>
      <c r="AP4833" s="62"/>
      <c r="AQ4833" s="61"/>
      <c r="AR4833" s="61"/>
      <c r="AS4833" s="61"/>
      <c r="AT4833" s="61"/>
      <c r="AU4833" s="61"/>
      <c r="AV4833" s="61"/>
      <c r="AW4833" s="60"/>
    </row>
    <row r="4834" s="59" customFormat="1" customHeight="1" spans="1:49">
      <c r="A4834" s="60"/>
      <c r="B4834" s="60"/>
      <c r="C4834" s="60"/>
      <c r="D4834" s="60"/>
      <c r="H4834" s="61"/>
      <c r="I4834" s="61"/>
      <c r="J4834" s="61"/>
      <c r="K4834" s="61"/>
      <c r="L4834" s="61"/>
      <c r="M4834" s="61"/>
      <c r="N4834" s="61"/>
      <c r="O4834" s="61"/>
      <c r="P4834" s="61"/>
      <c r="Q4834" s="61"/>
      <c r="R4834" s="61"/>
      <c r="S4834" s="61"/>
      <c r="T4834" s="61"/>
      <c r="U4834" s="61"/>
      <c r="V4834" s="61"/>
      <c r="W4834" s="61"/>
      <c r="X4834" s="61"/>
      <c r="Y4834" s="61"/>
      <c r="Z4834" s="61"/>
      <c r="AA4834" s="61"/>
      <c r="AB4834" s="61"/>
      <c r="AC4834" s="61"/>
      <c r="AD4834" s="61"/>
      <c r="AE4834" s="61"/>
      <c r="AF4834" s="61"/>
      <c r="AG4834" s="61"/>
      <c r="AH4834" s="61"/>
      <c r="AI4834" s="61"/>
      <c r="AJ4834" s="61"/>
      <c r="AK4834" s="61"/>
      <c r="AL4834" s="61"/>
      <c r="AM4834" s="61"/>
      <c r="AN4834" s="61"/>
      <c r="AO4834" s="61"/>
      <c r="AP4834" s="62"/>
      <c r="AQ4834" s="61"/>
      <c r="AR4834" s="61"/>
      <c r="AS4834" s="61"/>
      <c r="AT4834" s="61"/>
      <c r="AU4834" s="61"/>
      <c r="AV4834" s="61"/>
      <c r="AW4834" s="60"/>
    </row>
    <row r="4835" s="59" customFormat="1" customHeight="1" spans="1:49">
      <c r="A4835" s="60"/>
      <c r="B4835" s="60"/>
      <c r="C4835" s="60"/>
      <c r="D4835" s="60"/>
      <c r="H4835" s="61"/>
      <c r="I4835" s="61"/>
      <c r="J4835" s="61"/>
      <c r="K4835" s="61"/>
      <c r="L4835" s="61"/>
      <c r="M4835" s="61"/>
      <c r="N4835" s="61"/>
      <c r="O4835" s="61"/>
      <c r="P4835" s="61"/>
      <c r="Q4835" s="61"/>
      <c r="R4835" s="61"/>
      <c r="S4835" s="61"/>
      <c r="T4835" s="61"/>
      <c r="U4835" s="61"/>
      <c r="V4835" s="61"/>
      <c r="W4835" s="61"/>
      <c r="X4835" s="61"/>
      <c r="Y4835" s="61"/>
      <c r="Z4835" s="61"/>
      <c r="AA4835" s="61"/>
      <c r="AB4835" s="61"/>
      <c r="AC4835" s="61"/>
      <c r="AD4835" s="61"/>
      <c r="AE4835" s="61"/>
      <c r="AF4835" s="61"/>
      <c r="AG4835" s="61"/>
      <c r="AH4835" s="61"/>
      <c r="AI4835" s="61"/>
      <c r="AJ4835" s="61"/>
      <c r="AK4835" s="61"/>
      <c r="AL4835" s="61"/>
      <c r="AM4835" s="61"/>
      <c r="AN4835" s="61"/>
      <c r="AO4835" s="61"/>
      <c r="AP4835" s="62"/>
      <c r="AQ4835" s="61"/>
      <c r="AR4835" s="61"/>
      <c r="AS4835" s="61"/>
      <c r="AT4835" s="61"/>
      <c r="AU4835" s="61"/>
      <c r="AV4835" s="61"/>
      <c r="AW4835" s="60"/>
    </row>
    <row r="4836" s="59" customFormat="1" customHeight="1" spans="1:49">
      <c r="A4836" s="60"/>
      <c r="B4836" s="60"/>
      <c r="C4836" s="60"/>
      <c r="D4836" s="60"/>
      <c r="H4836" s="61"/>
      <c r="I4836" s="61"/>
      <c r="J4836" s="61"/>
      <c r="K4836" s="61"/>
      <c r="L4836" s="61"/>
      <c r="M4836" s="61"/>
      <c r="N4836" s="61"/>
      <c r="O4836" s="61"/>
      <c r="P4836" s="61"/>
      <c r="Q4836" s="61"/>
      <c r="R4836" s="61"/>
      <c r="S4836" s="61"/>
      <c r="T4836" s="61"/>
      <c r="U4836" s="61"/>
      <c r="V4836" s="61"/>
      <c r="W4836" s="61"/>
      <c r="X4836" s="61"/>
      <c r="Y4836" s="61"/>
      <c r="Z4836" s="61"/>
      <c r="AA4836" s="61"/>
      <c r="AB4836" s="61"/>
      <c r="AC4836" s="61"/>
      <c r="AD4836" s="61"/>
      <c r="AE4836" s="61"/>
      <c r="AF4836" s="61"/>
      <c r="AG4836" s="61"/>
      <c r="AH4836" s="61"/>
      <c r="AI4836" s="61"/>
      <c r="AJ4836" s="61"/>
      <c r="AK4836" s="61"/>
      <c r="AL4836" s="61"/>
      <c r="AM4836" s="61"/>
      <c r="AN4836" s="61"/>
      <c r="AO4836" s="61"/>
      <c r="AP4836" s="62"/>
      <c r="AQ4836" s="61"/>
      <c r="AR4836" s="61"/>
      <c r="AS4836" s="61"/>
      <c r="AT4836" s="61"/>
      <c r="AU4836" s="61"/>
      <c r="AV4836" s="61"/>
      <c r="AW4836" s="60"/>
    </row>
    <row r="4837" s="59" customFormat="1" customHeight="1" spans="1:49">
      <c r="A4837" s="60"/>
      <c r="B4837" s="60"/>
      <c r="C4837" s="60"/>
      <c r="D4837" s="60"/>
      <c r="H4837" s="61"/>
      <c r="I4837" s="61"/>
      <c r="J4837" s="61"/>
      <c r="K4837" s="61"/>
      <c r="L4837" s="61"/>
      <c r="M4837" s="61"/>
      <c r="N4837" s="61"/>
      <c r="O4837" s="61"/>
      <c r="P4837" s="61"/>
      <c r="Q4837" s="61"/>
      <c r="R4837" s="61"/>
      <c r="S4837" s="61"/>
      <c r="T4837" s="61"/>
      <c r="U4837" s="61"/>
      <c r="V4837" s="61"/>
      <c r="W4837" s="61"/>
      <c r="X4837" s="61"/>
      <c r="Y4837" s="61"/>
      <c r="Z4837" s="61"/>
      <c r="AA4837" s="61"/>
      <c r="AB4837" s="61"/>
      <c r="AC4837" s="61"/>
      <c r="AD4837" s="61"/>
      <c r="AE4837" s="61"/>
      <c r="AF4837" s="61"/>
      <c r="AG4837" s="61"/>
      <c r="AH4837" s="61"/>
      <c r="AI4837" s="61"/>
      <c r="AJ4837" s="61"/>
      <c r="AK4837" s="61"/>
      <c r="AL4837" s="61"/>
      <c r="AM4837" s="61"/>
      <c r="AN4837" s="61"/>
      <c r="AO4837" s="61"/>
      <c r="AP4837" s="62"/>
      <c r="AQ4837" s="61"/>
      <c r="AR4837" s="61"/>
      <c r="AS4837" s="61"/>
      <c r="AT4837" s="61"/>
      <c r="AU4837" s="61"/>
      <c r="AV4837" s="61"/>
      <c r="AW4837" s="60"/>
    </row>
    <row r="4838" s="59" customFormat="1" customHeight="1" spans="1:49">
      <c r="A4838" s="60"/>
      <c r="B4838" s="60"/>
      <c r="C4838" s="60"/>
      <c r="D4838" s="60"/>
      <c r="H4838" s="61"/>
      <c r="I4838" s="61"/>
      <c r="J4838" s="61"/>
      <c r="K4838" s="61"/>
      <c r="L4838" s="61"/>
      <c r="M4838" s="61"/>
      <c r="N4838" s="61"/>
      <c r="O4838" s="61"/>
      <c r="P4838" s="61"/>
      <c r="Q4838" s="61"/>
      <c r="R4838" s="61"/>
      <c r="S4838" s="61"/>
      <c r="T4838" s="61"/>
      <c r="U4838" s="61"/>
      <c r="V4838" s="61"/>
      <c r="W4838" s="61"/>
      <c r="X4838" s="61"/>
      <c r="Y4838" s="61"/>
      <c r="Z4838" s="61"/>
      <c r="AA4838" s="61"/>
      <c r="AB4838" s="61"/>
      <c r="AC4838" s="61"/>
      <c r="AD4838" s="61"/>
      <c r="AE4838" s="61"/>
      <c r="AF4838" s="61"/>
      <c r="AG4838" s="61"/>
      <c r="AH4838" s="61"/>
      <c r="AI4838" s="61"/>
      <c r="AJ4838" s="61"/>
      <c r="AK4838" s="61"/>
      <c r="AL4838" s="61"/>
      <c r="AM4838" s="61"/>
      <c r="AN4838" s="61"/>
      <c r="AO4838" s="61"/>
      <c r="AP4838" s="62"/>
      <c r="AQ4838" s="61"/>
      <c r="AR4838" s="61"/>
      <c r="AS4838" s="61"/>
      <c r="AT4838" s="61"/>
      <c r="AU4838" s="61"/>
      <c r="AV4838" s="61"/>
      <c r="AW4838" s="60"/>
    </row>
    <row r="4839" s="59" customFormat="1" customHeight="1" spans="1:49">
      <c r="A4839" s="60"/>
      <c r="B4839" s="60"/>
      <c r="C4839" s="60"/>
      <c r="D4839" s="60"/>
      <c r="H4839" s="61"/>
      <c r="I4839" s="61"/>
      <c r="J4839" s="61"/>
      <c r="K4839" s="61"/>
      <c r="L4839" s="61"/>
      <c r="M4839" s="61"/>
      <c r="N4839" s="61"/>
      <c r="O4839" s="61"/>
      <c r="P4839" s="61"/>
      <c r="Q4839" s="61"/>
      <c r="R4839" s="61"/>
      <c r="S4839" s="61"/>
      <c r="T4839" s="61"/>
      <c r="U4839" s="61"/>
      <c r="V4839" s="61"/>
      <c r="W4839" s="61"/>
      <c r="X4839" s="61"/>
      <c r="Y4839" s="61"/>
      <c r="Z4839" s="61"/>
      <c r="AA4839" s="61"/>
      <c r="AB4839" s="61"/>
      <c r="AC4839" s="61"/>
      <c r="AD4839" s="61"/>
      <c r="AE4839" s="61"/>
      <c r="AF4839" s="61"/>
      <c r="AG4839" s="61"/>
      <c r="AH4839" s="61"/>
      <c r="AI4839" s="61"/>
      <c r="AJ4839" s="61"/>
      <c r="AK4839" s="61"/>
      <c r="AL4839" s="61"/>
      <c r="AM4839" s="61"/>
      <c r="AN4839" s="61"/>
      <c r="AO4839" s="61"/>
      <c r="AP4839" s="62"/>
      <c r="AQ4839" s="61"/>
      <c r="AR4839" s="61"/>
      <c r="AS4839" s="61"/>
      <c r="AT4839" s="61"/>
      <c r="AU4839" s="61"/>
      <c r="AV4839" s="61"/>
      <c r="AW4839" s="60"/>
    </row>
    <row r="4840" s="59" customFormat="1" customHeight="1" spans="1:49">
      <c r="A4840" s="60"/>
      <c r="B4840" s="60"/>
      <c r="C4840" s="60"/>
      <c r="D4840" s="60"/>
      <c r="H4840" s="61"/>
      <c r="I4840" s="61"/>
      <c r="J4840" s="61"/>
      <c r="K4840" s="61"/>
      <c r="L4840" s="61"/>
      <c r="M4840" s="61"/>
      <c r="N4840" s="61"/>
      <c r="O4840" s="61"/>
      <c r="P4840" s="61"/>
      <c r="Q4840" s="61"/>
      <c r="R4840" s="61"/>
      <c r="S4840" s="61"/>
      <c r="T4840" s="61"/>
      <c r="U4840" s="61"/>
      <c r="V4840" s="61"/>
      <c r="W4840" s="61"/>
      <c r="X4840" s="61"/>
      <c r="Y4840" s="61"/>
      <c r="Z4840" s="61"/>
      <c r="AA4840" s="61"/>
      <c r="AB4840" s="61"/>
      <c r="AC4840" s="61"/>
      <c r="AD4840" s="61"/>
      <c r="AE4840" s="61"/>
      <c r="AF4840" s="61"/>
      <c r="AG4840" s="61"/>
      <c r="AH4840" s="61"/>
      <c r="AI4840" s="61"/>
      <c r="AJ4840" s="61"/>
      <c r="AK4840" s="61"/>
      <c r="AL4840" s="61"/>
      <c r="AM4840" s="61"/>
      <c r="AN4840" s="61"/>
      <c r="AO4840" s="61"/>
      <c r="AP4840" s="62"/>
      <c r="AQ4840" s="61"/>
      <c r="AR4840" s="61"/>
      <c r="AS4840" s="61"/>
      <c r="AT4840" s="61"/>
      <c r="AU4840" s="61"/>
      <c r="AV4840" s="61"/>
      <c r="AW4840" s="60"/>
    </row>
    <row r="4841" s="59" customFormat="1" customHeight="1" spans="1:49">
      <c r="A4841" s="60"/>
      <c r="B4841" s="60"/>
      <c r="C4841" s="60"/>
      <c r="D4841" s="60"/>
      <c r="H4841" s="61"/>
      <c r="I4841" s="61"/>
      <c r="J4841" s="61"/>
      <c r="K4841" s="61"/>
      <c r="L4841" s="61"/>
      <c r="M4841" s="61"/>
      <c r="N4841" s="61"/>
      <c r="O4841" s="61"/>
      <c r="P4841" s="61"/>
      <c r="Q4841" s="61"/>
      <c r="R4841" s="61"/>
      <c r="S4841" s="61"/>
      <c r="T4841" s="61"/>
      <c r="U4841" s="61"/>
      <c r="V4841" s="61"/>
      <c r="W4841" s="61"/>
      <c r="X4841" s="61"/>
      <c r="Y4841" s="61"/>
      <c r="Z4841" s="61"/>
      <c r="AA4841" s="61"/>
      <c r="AB4841" s="61"/>
      <c r="AC4841" s="61"/>
      <c r="AD4841" s="61"/>
      <c r="AE4841" s="61"/>
      <c r="AF4841" s="61"/>
      <c r="AG4841" s="61"/>
      <c r="AH4841" s="61"/>
      <c r="AI4841" s="61"/>
      <c r="AJ4841" s="61"/>
      <c r="AK4841" s="61"/>
      <c r="AL4841" s="61"/>
      <c r="AM4841" s="61"/>
      <c r="AN4841" s="61"/>
      <c r="AO4841" s="61"/>
      <c r="AP4841" s="62"/>
      <c r="AQ4841" s="61"/>
      <c r="AR4841" s="61"/>
      <c r="AS4841" s="61"/>
      <c r="AT4841" s="61"/>
      <c r="AU4841" s="61"/>
      <c r="AV4841" s="61"/>
      <c r="AW4841" s="60"/>
    </row>
    <row r="4842" s="59" customFormat="1" customHeight="1" spans="1:49">
      <c r="A4842" s="60"/>
      <c r="B4842" s="60"/>
      <c r="C4842" s="60"/>
      <c r="D4842" s="60"/>
      <c r="H4842" s="61"/>
      <c r="I4842" s="61"/>
      <c r="J4842" s="61"/>
      <c r="K4842" s="61"/>
      <c r="L4842" s="61"/>
      <c r="M4842" s="61"/>
      <c r="N4842" s="61"/>
      <c r="O4842" s="61"/>
      <c r="P4842" s="61"/>
      <c r="Q4842" s="61"/>
      <c r="R4842" s="61"/>
      <c r="S4842" s="61"/>
      <c r="T4842" s="61"/>
      <c r="U4842" s="61"/>
      <c r="V4842" s="61"/>
      <c r="W4842" s="61"/>
      <c r="X4842" s="61"/>
      <c r="Y4842" s="61"/>
      <c r="Z4842" s="61"/>
      <c r="AA4842" s="61"/>
      <c r="AB4842" s="61"/>
      <c r="AC4842" s="61"/>
      <c r="AD4842" s="61"/>
      <c r="AE4842" s="61"/>
      <c r="AF4842" s="61"/>
      <c r="AG4842" s="61"/>
      <c r="AH4842" s="61"/>
      <c r="AI4842" s="61"/>
      <c r="AJ4842" s="61"/>
      <c r="AK4842" s="61"/>
      <c r="AL4842" s="61"/>
      <c r="AM4842" s="61"/>
      <c r="AN4842" s="61"/>
      <c r="AO4842" s="61"/>
      <c r="AP4842" s="62"/>
      <c r="AQ4842" s="61"/>
      <c r="AR4842" s="61"/>
      <c r="AS4842" s="61"/>
      <c r="AT4842" s="61"/>
      <c r="AU4842" s="61"/>
      <c r="AV4842" s="61"/>
      <c r="AW4842" s="60"/>
    </row>
    <row r="4843" s="59" customFormat="1" customHeight="1" spans="1:49">
      <c r="A4843" s="60"/>
      <c r="B4843" s="60"/>
      <c r="C4843" s="60"/>
      <c r="D4843" s="60"/>
      <c r="H4843" s="61"/>
      <c r="I4843" s="61"/>
      <c r="J4843" s="61"/>
      <c r="K4843" s="61"/>
      <c r="L4843" s="61"/>
      <c r="M4843" s="61"/>
      <c r="N4843" s="61"/>
      <c r="O4843" s="61"/>
      <c r="P4843" s="61"/>
      <c r="Q4843" s="61"/>
      <c r="R4843" s="61"/>
      <c r="S4843" s="61"/>
      <c r="T4843" s="61"/>
      <c r="U4843" s="61"/>
      <c r="V4843" s="61"/>
      <c r="W4843" s="61"/>
      <c r="X4843" s="61"/>
      <c r="Y4843" s="61"/>
      <c r="Z4843" s="61"/>
      <c r="AA4843" s="61"/>
      <c r="AB4843" s="61"/>
      <c r="AC4843" s="61"/>
      <c r="AD4843" s="61"/>
      <c r="AE4843" s="61"/>
      <c r="AF4843" s="61"/>
      <c r="AG4843" s="61"/>
      <c r="AH4843" s="61"/>
      <c r="AI4843" s="61"/>
      <c r="AJ4843" s="61"/>
      <c r="AK4843" s="61"/>
      <c r="AL4843" s="61"/>
      <c r="AM4843" s="61"/>
      <c r="AN4843" s="61"/>
      <c r="AO4843" s="61"/>
      <c r="AP4843" s="62"/>
      <c r="AQ4843" s="61"/>
      <c r="AR4843" s="61"/>
      <c r="AS4843" s="61"/>
      <c r="AT4843" s="61"/>
      <c r="AU4843" s="61"/>
      <c r="AV4843" s="61"/>
      <c r="AW4843" s="60"/>
    </row>
    <row r="4844" s="59" customFormat="1" customHeight="1" spans="1:49">
      <c r="A4844" s="60"/>
      <c r="B4844" s="60"/>
      <c r="C4844" s="60"/>
      <c r="D4844" s="60"/>
      <c r="H4844" s="61"/>
      <c r="I4844" s="61"/>
      <c r="J4844" s="61"/>
      <c r="K4844" s="61"/>
      <c r="L4844" s="61"/>
      <c r="M4844" s="61"/>
      <c r="N4844" s="61"/>
      <c r="O4844" s="61"/>
      <c r="P4844" s="61"/>
      <c r="Q4844" s="61"/>
      <c r="R4844" s="61"/>
      <c r="S4844" s="61"/>
      <c r="T4844" s="61"/>
      <c r="U4844" s="61"/>
      <c r="V4844" s="61"/>
      <c r="W4844" s="61"/>
      <c r="X4844" s="61"/>
      <c r="Y4844" s="61"/>
      <c r="Z4844" s="61"/>
      <c r="AA4844" s="61"/>
      <c r="AB4844" s="61"/>
      <c r="AC4844" s="61"/>
      <c r="AD4844" s="61"/>
      <c r="AE4844" s="61"/>
      <c r="AF4844" s="61"/>
      <c r="AG4844" s="61"/>
      <c r="AH4844" s="61"/>
      <c r="AI4844" s="61"/>
      <c r="AJ4844" s="61"/>
      <c r="AK4844" s="61"/>
      <c r="AL4844" s="61"/>
      <c r="AM4844" s="61"/>
      <c r="AN4844" s="61"/>
      <c r="AO4844" s="61"/>
      <c r="AP4844" s="62"/>
      <c r="AQ4844" s="61"/>
      <c r="AR4844" s="61"/>
      <c r="AS4844" s="61"/>
      <c r="AT4844" s="61"/>
      <c r="AU4844" s="61"/>
      <c r="AV4844" s="61"/>
      <c r="AW4844" s="60"/>
    </row>
    <row r="4845" s="59" customFormat="1" customHeight="1" spans="1:49">
      <c r="A4845" s="60"/>
      <c r="B4845" s="60"/>
      <c r="C4845" s="60"/>
      <c r="D4845" s="60"/>
      <c r="H4845" s="61"/>
      <c r="I4845" s="61"/>
      <c r="J4845" s="61"/>
      <c r="K4845" s="61"/>
      <c r="L4845" s="61"/>
      <c r="M4845" s="61"/>
      <c r="N4845" s="61"/>
      <c r="O4845" s="61"/>
      <c r="P4845" s="61"/>
      <c r="Q4845" s="61"/>
      <c r="R4845" s="61"/>
      <c r="S4845" s="61"/>
      <c r="T4845" s="61"/>
      <c r="U4845" s="61"/>
      <c r="V4845" s="61"/>
      <c r="W4845" s="61"/>
      <c r="X4845" s="61"/>
      <c r="Y4845" s="61"/>
      <c r="Z4845" s="61"/>
      <c r="AA4845" s="61"/>
      <c r="AB4845" s="61"/>
      <c r="AC4845" s="61"/>
      <c r="AD4845" s="61"/>
      <c r="AE4845" s="61"/>
      <c r="AF4845" s="61"/>
      <c r="AG4845" s="61"/>
      <c r="AH4845" s="61"/>
      <c r="AI4845" s="61"/>
      <c r="AJ4845" s="61"/>
      <c r="AK4845" s="61"/>
      <c r="AL4845" s="61"/>
      <c r="AM4845" s="61"/>
      <c r="AN4845" s="61"/>
      <c r="AO4845" s="61"/>
      <c r="AP4845" s="62"/>
      <c r="AQ4845" s="61"/>
      <c r="AR4845" s="61"/>
      <c r="AS4845" s="61"/>
      <c r="AT4845" s="61"/>
      <c r="AU4845" s="61"/>
      <c r="AV4845" s="61"/>
      <c r="AW4845" s="60"/>
    </row>
    <row r="4846" s="59" customFormat="1" customHeight="1" spans="1:49">
      <c r="A4846" s="60"/>
      <c r="B4846" s="60"/>
      <c r="C4846" s="60"/>
      <c r="D4846" s="60"/>
      <c r="H4846" s="61"/>
      <c r="I4846" s="61"/>
      <c r="J4846" s="61"/>
      <c r="K4846" s="61"/>
      <c r="L4846" s="61"/>
      <c r="M4846" s="61"/>
      <c r="N4846" s="61"/>
      <c r="O4846" s="61"/>
      <c r="P4846" s="61"/>
      <c r="Q4846" s="61"/>
      <c r="R4846" s="61"/>
      <c r="S4846" s="61"/>
      <c r="T4846" s="61"/>
      <c r="U4846" s="61"/>
      <c r="V4846" s="61"/>
      <c r="W4846" s="61"/>
      <c r="X4846" s="61"/>
      <c r="Y4846" s="61"/>
      <c r="Z4846" s="61"/>
      <c r="AA4846" s="61"/>
      <c r="AB4846" s="61"/>
      <c r="AC4846" s="61"/>
      <c r="AD4846" s="61"/>
      <c r="AE4846" s="61"/>
      <c r="AF4846" s="61"/>
      <c r="AG4846" s="61"/>
      <c r="AH4846" s="61"/>
      <c r="AI4846" s="61"/>
      <c r="AJ4846" s="61"/>
      <c r="AK4846" s="61"/>
      <c r="AL4846" s="61"/>
      <c r="AM4846" s="61"/>
      <c r="AN4846" s="61"/>
      <c r="AO4846" s="61"/>
      <c r="AP4846" s="62"/>
      <c r="AQ4846" s="61"/>
      <c r="AR4846" s="61"/>
      <c r="AS4846" s="61"/>
      <c r="AT4846" s="61"/>
      <c r="AU4846" s="61"/>
      <c r="AV4846" s="61"/>
      <c r="AW4846" s="60"/>
    </row>
    <row r="4847" s="59" customFormat="1" customHeight="1" spans="1:49">
      <c r="A4847" s="60"/>
      <c r="B4847" s="60"/>
      <c r="C4847" s="60"/>
      <c r="D4847" s="60"/>
      <c r="H4847" s="61"/>
      <c r="I4847" s="61"/>
      <c r="J4847" s="61"/>
      <c r="K4847" s="61"/>
      <c r="L4847" s="61"/>
      <c r="M4847" s="61"/>
      <c r="N4847" s="61"/>
      <c r="O4847" s="61"/>
      <c r="P4847" s="61"/>
      <c r="Q4847" s="61"/>
      <c r="R4847" s="61"/>
      <c r="S4847" s="61"/>
      <c r="T4847" s="61"/>
      <c r="U4847" s="61"/>
      <c r="V4847" s="61"/>
      <c r="W4847" s="61"/>
      <c r="X4847" s="61"/>
      <c r="Y4847" s="61"/>
      <c r="Z4847" s="61"/>
      <c r="AA4847" s="61"/>
      <c r="AB4847" s="61"/>
      <c r="AC4847" s="61"/>
      <c r="AD4847" s="61"/>
      <c r="AE4847" s="61"/>
      <c r="AF4847" s="61"/>
      <c r="AG4847" s="61"/>
      <c r="AH4847" s="61"/>
      <c r="AI4847" s="61"/>
      <c r="AJ4847" s="61"/>
      <c r="AK4847" s="61"/>
      <c r="AL4847" s="61"/>
      <c r="AM4847" s="61"/>
      <c r="AN4847" s="61"/>
      <c r="AO4847" s="61"/>
      <c r="AP4847" s="62"/>
      <c r="AQ4847" s="61"/>
      <c r="AR4847" s="61"/>
      <c r="AS4847" s="61"/>
      <c r="AT4847" s="61"/>
      <c r="AU4847" s="61"/>
      <c r="AV4847" s="61"/>
      <c r="AW4847" s="60"/>
    </row>
    <row r="4848" s="59" customFormat="1" customHeight="1" spans="1:49">
      <c r="A4848" s="60"/>
      <c r="B4848" s="60"/>
      <c r="C4848" s="60"/>
      <c r="D4848" s="60"/>
      <c r="H4848" s="61"/>
      <c r="I4848" s="61"/>
      <c r="J4848" s="61"/>
      <c r="K4848" s="61"/>
      <c r="L4848" s="61"/>
      <c r="M4848" s="61"/>
      <c r="N4848" s="61"/>
      <c r="O4848" s="61"/>
      <c r="P4848" s="61"/>
      <c r="Q4848" s="61"/>
      <c r="R4848" s="61"/>
      <c r="S4848" s="61"/>
      <c r="T4848" s="61"/>
      <c r="U4848" s="61"/>
      <c r="V4848" s="61"/>
      <c r="W4848" s="61"/>
      <c r="X4848" s="61"/>
      <c r="Y4848" s="61"/>
      <c r="Z4848" s="61"/>
      <c r="AA4848" s="61"/>
      <c r="AB4848" s="61"/>
      <c r="AC4848" s="61"/>
      <c r="AD4848" s="61"/>
      <c r="AE4848" s="61"/>
      <c r="AF4848" s="61"/>
      <c r="AG4848" s="61"/>
      <c r="AH4848" s="61"/>
      <c r="AI4848" s="61"/>
      <c r="AJ4848" s="61"/>
      <c r="AK4848" s="61"/>
      <c r="AL4848" s="61"/>
      <c r="AM4848" s="61"/>
      <c r="AN4848" s="61"/>
      <c r="AO4848" s="61"/>
      <c r="AP4848" s="62"/>
      <c r="AQ4848" s="61"/>
      <c r="AR4848" s="61"/>
      <c r="AS4848" s="61"/>
      <c r="AT4848" s="61"/>
      <c r="AU4848" s="61"/>
      <c r="AV4848" s="61"/>
      <c r="AW4848" s="60"/>
    </row>
    <row r="4849" s="59" customFormat="1" customHeight="1" spans="1:49">
      <c r="A4849" s="60"/>
      <c r="B4849" s="60"/>
      <c r="C4849" s="60"/>
      <c r="D4849" s="60"/>
      <c r="H4849" s="61"/>
      <c r="I4849" s="61"/>
      <c r="J4849" s="61"/>
      <c r="K4849" s="61"/>
      <c r="L4849" s="61"/>
      <c r="M4849" s="61"/>
      <c r="N4849" s="61"/>
      <c r="O4849" s="61"/>
      <c r="P4849" s="61"/>
      <c r="Q4849" s="61"/>
      <c r="R4849" s="61"/>
      <c r="S4849" s="61"/>
      <c r="T4849" s="61"/>
      <c r="U4849" s="61"/>
      <c r="V4849" s="61"/>
      <c r="W4849" s="61"/>
      <c r="X4849" s="61"/>
      <c r="Y4849" s="61"/>
      <c r="Z4849" s="61"/>
      <c r="AA4849" s="61"/>
      <c r="AB4849" s="61"/>
      <c r="AC4849" s="61"/>
      <c r="AD4849" s="61"/>
      <c r="AE4849" s="61"/>
      <c r="AF4849" s="61"/>
      <c r="AG4849" s="61"/>
      <c r="AH4849" s="61"/>
      <c r="AI4849" s="61"/>
      <c r="AJ4849" s="61"/>
      <c r="AK4849" s="61"/>
      <c r="AL4849" s="61"/>
      <c r="AM4849" s="61"/>
      <c r="AN4849" s="61"/>
      <c r="AO4849" s="61"/>
      <c r="AP4849" s="62"/>
      <c r="AQ4849" s="61"/>
      <c r="AR4849" s="61"/>
      <c r="AS4849" s="61"/>
      <c r="AT4849" s="61"/>
      <c r="AU4849" s="61"/>
      <c r="AV4849" s="61"/>
      <c r="AW4849" s="60"/>
    </row>
    <row r="4850" s="59" customFormat="1" customHeight="1" spans="1:49">
      <c r="A4850" s="60"/>
      <c r="B4850" s="60"/>
      <c r="C4850" s="60"/>
      <c r="D4850" s="60"/>
      <c r="H4850" s="61"/>
      <c r="I4850" s="61"/>
      <c r="J4850" s="61"/>
      <c r="K4850" s="61"/>
      <c r="L4850" s="61"/>
      <c r="M4850" s="61"/>
      <c r="N4850" s="61"/>
      <c r="O4850" s="61"/>
      <c r="P4850" s="61"/>
      <c r="Q4850" s="61"/>
      <c r="R4850" s="61"/>
      <c r="S4850" s="61"/>
      <c r="T4850" s="61"/>
      <c r="U4850" s="61"/>
      <c r="V4850" s="61"/>
      <c r="W4850" s="61"/>
      <c r="X4850" s="61"/>
      <c r="Y4850" s="61"/>
      <c r="Z4850" s="61"/>
      <c r="AA4850" s="61"/>
      <c r="AB4850" s="61"/>
      <c r="AC4850" s="61"/>
      <c r="AD4850" s="61"/>
      <c r="AE4850" s="61"/>
      <c r="AF4850" s="61"/>
      <c r="AG4850" s="61"/>
      <c r="AH4850" s="61"/>
      <c r="AI4850" s="61"/>
      <c r="AJ4850" s="61"/>
      <c r="AK4850" s="61"/>
      <c r="AL4850" s="61"/>
      <c r="AM4850" s="61"/>
      <c r="AN4850" s="61"/>
      <c r="AO4850" s="61"/>
      <c r="AP4850" s="62"/>
      <c r="AQ4850" s="61"/>
      <c r="AR4850" s="61"/>
      <c r="AS4850" s="61"/>
      <c r="AT4850" s="61"/>
      <c r="AU4850" s="61"/>
      <c r="AV4850" s="61"/>
      <c r="AW4850" s="60"/>
    </row>
    <row r="4851" s="59" customFormat="1" customHeight="1" spans="1:49">
      <c r="A4851" s="60"/>
      <c r="B4851" s="60"/>
      <c r="C4851" s="60"/>
      <c r="D4851" s="60"/>
      <c r="H4851" s="61"/>
      <c r="I4851" s="61"/>
      <c r="J4851" s="61"/>
      <c r="K4851" s="61"/>
      <c r="L4851" s="61"/>
      <c r="M4851" s="61"/>
      <c r="N4851" s="61"/>
      <c r="O4851" s="61"/>
      <c r="P4851" s="61"/>
      <c r="Q4851" s="61"/>
      <c r="R4851" s="61"/>
      <c r="S4851" s="61"/>
      <c r="T4851" s="61"/>
      <c r="U4851" s="61"/>
      <c r="V4851" s="61"/>
      <c r="W4851" s="61"/>
      <c r="X4851" s="61"/>
      <c r="Y4851" s="61"/>
      <c r="Z4851" s="61"/>
      <c r="AA4851" s="61"/>
      <c r="AB4851" s="61"/>
      <c r="AC4851" s="61"/>
      <c r="AD4851" s="61"/>
      <c r="AE4851" s="61"/>
      <c r="AF4851" s="61"/>
      <c r="AG4851" s="61"/>
      <c r="AH4851" s="61"/>
      <c r="AI4851" s="61"/>
      <c r="AJ4851" s="61"/>
      <c r="AK4851" s="61"/>
      <c r="AL4851" s="61"/>
      <c r="AM4851" s="61"/>
      <c r="AN4851" s="61"/>
      <c r="AO4851" s="61"/>
      <c r="AP4851" s="62"/>
      <c r="AQ4851" s="61"/>
      <c r="AR4851" s="61"/>
      <c r="AS4851" s="61"/>
      <c r="AT4851" s="61"/>
      <c r="AU4851" s="61"/>
      <c r="AV4851" s="61"/>
      <c r="AW4851" s="60"/>
    </row>
    <row r="4852" s="59" customFormat="1" customHeight="1" spans="1:49">
      <c r="A4852" s="60"/>
      <c r="B4852" s="60"/>
      <c r="C4852" s="60"/>
      <c r="D4852" s="60"/>
      <c r="H4852" s="61"/>
      <c r="I4852" s="61"/>
      <c r="J4852" s="61"/>
      <c r="K4852" s="61"/>
      <c r="L4852" s="61"/>
      <c r="M4852" s="61"/>
      <c r="N4852" s="61"/>
      <c r="O4852" s="61"/>
      <c r="P4852" s="61"/>
      <c r="Q4852" s="61"/>
      <c r="R4852" s="61"/>
      <c r="S4852" s="61"/>
      <c r="T4852" s="61"/>
      <c r="U4852" s="61"/>
      <c r="V4852" s="61"/>
      <c r="W4852" s="61"/>
      <c r="X4852" s="61"/>
      <c r="Y4852" s="61"/>
      <c r="Z4852" s="61"/>
      <c r="AA4852" s="61"/>
      <c r="AB4852" s="61"/>
      <c r="AC4852" s="61"/>
      <c r="AD4852" s="61"/>
      <c r="AE4852" s="61"/>
      <c r="AF4852" s="61"/>
      <c r="AG4852" s="61"/>
      <c r="AH4852" s="61"/>
      <c r="AI4852" s="61"/>
      <c r="AJ4852" s="61"/>
      <c r="AK4852" s="61"/>
      <c r="AL4852" s="61"/>
      <c r="AM4852" s="61"/>
      <c r="AN4852" s="61"/>
      <c r="AO4852" s="61"/>
      <c r="AP4852" s="62"/>
      <c r="AQ4852" s="61"/>
      <c r="AR4852" s="61"/>
      <c r="AS4852" s="61"/>
      <c r="AT4852" s="61"/>
      <c r="AU4852" s="61"/>
      <c r="AV4852" s="61"/>
      <c r="AW4852" s="60"/>
    </row>
    <row r="4853" s="59" customFormat="1" customHeight="1" spans="1:49">
      <c r="A4853" s="60"/>
      <c r="B4853" s="60"/>
      <c r="C4853" s="60"/>
      <c r="D4853" s="60"/>
      <c r="H4853" s="61"/>
      <c r="I4853" s="61"/>
      <c r="J4853" s="61"/>
      <c r="K4853" s="61"/>
      <c r="L4853" s="61"/>
      <c r="M4853" s="61"/>
      <c r="N4853" s="61"/>
      <c r="O4853" s="61"/>
      <c r="P4853" s="61"/>
      <c r="Q4853" s="61"/>
      <c r="R4853" s="61"/>
      <c r="S4853" s="61"/>
      <c r="T4853" s="61"/>
      <c r="U4853" s="61"/>
      <c r="V4853" s="61"/>
      <c r="W4853" s="61"/>
      <c r="X4853" s="61"/>
      <c r="Y4853" s="61"/>
      <c r="Z4853" s="61"/>
      <c r="AA4853" s="61"/>
      <c r="AB4853" s="61"/>
      <c r="AC4853" s="61"/>
      <c r="AD4853" s="61"/>
      <c r="AE4853" s="61"/>
      <c r="AF4853" s="61"/>
      <c r="AG4853" s="61"/>
      <c r="AH4853" s="61"/>
      <c r="AI4853" s="61"/>
      <c r="AJ4853" s="61"/>
      <c r="AK4853" s="61"/>
      <c r="AL4853" s="61"/>
      <c r="AM4853" s="61"/>
      <c r="AN4853" s="61"/>
      <c r="AO4853" s="61"/>
      <c r="AP4853" s="62"/>
      <c r="AQ4853" s="61"/>
      <c r="AR4853" s="61"/>
      <c r="AS4853" s="61"/>
      <c r="AT4853" s="61"/>
      <c r="AU4853" s="61"/>
      <c r="AV4853" s="61"/>
      <c r="AW4853" s="60"/>
    </row>
    <row r="4854" s="59" customFormat="1" customHeight="1" spans="1:49">
      <c r="A4854" s="60"/>
      <c r="B4854" s="60"/>
      <c r="C4854" s="60"/>
      <c r="D4854" s="60"/>
      <c r="H4854" s="61"/>
      <c r="I4854" s="61"/>
      <c r="J4854" s="61"/>
      <c r="K4854" s="61"/>
      <c r="L4854" s="61"/>
      <c r="M4854" s="61"/>
      <c r="N4854" s="61"/>
      <c r="O4854" s="61"/>
      <c r="P4854" s="61"/>
      <c r="Q4854" s="61"/>
      <c r="R4854" s="61"/>
      <c r="S4854" s="61"/>
      <c r="T4854" s="61"/>
      <c r="U4854" s="61"/>
      <c r="V4854" s="61"/>
      <c r="W4854" s="61"/>
      <c r="X4854" s="61"/>
      <c r="Y4854" s="61"/>
      <c r="Z4854" s="61"/>
      <c r="AA4854" s="61"/>
      <c r="AB4854" s="61"/>
      <c r="AC4854" s="61"/>
      <c r="AD4854" s="61"/>
      <c r="AE4854" s="61"/>
      <c r="AF4854" s="61"/>
      <c r="AG4854" s="61"/>
      <c r="AH4854" s="61"/>
      <c r="AI4854" s="61"/>
      <c r="AJ4854" s="61"/>
      <c r="AK4854" s="61"/>
      <c r="AL4854" s="61"/>
      <c r="AM4854" s="61"/>
      <c r="AN4854" s="61"/>
      <c r="AO4854" s="61"/>
      <c r="AP4854" s="62"/>
      <c r="AQ4854" s="61"/>
      <c r="AR4854" s="61"/>
      <c r="AS4854" s="61"/>
      <c r="AT4854" s="61"/>
      <c r="AU4854" s="61"/>
      <c r="AV4854" s="61"/>
      <c r="AW4854" s="60"/>
    </row>
    <row r="4855" s="59" customFormat="1" customHeight="1" spans="1:49">
      <c r="A4855" s="60"/>
      <c r="B4855" s="60"/>
      <c r="C4855" s="60"/>
      <c r="D4855" s="60"/>
      <c r="H4855" s="61"/>
      <c r="I4855" s="61"/>
      <c r="J4855" s="61"/>
      <c r="K4855" s="61"/>
      <c r="L4855" s="61"/>
      <c r="M4855" s="61"/>
      <c r="N4855" s="61"/>
      <c r="O4855" s="61"/>
      <c r="P4855" s="61"/>
      <c r="Q4855" s="61"/>
      <c r="R4855" s="61"/>
      <c r="S4855" s="61"/>
      <c r="T4855" s="61"/>
      <c r="U4855" s="61"/>
      <c r="V4855" s="61"/>
      <c r="W4855" s="61"/>
      <c r="X4855" s="61"/>
      <c r="Y4855" s="61"/>
      <c r="Z4855" s="61"/>
      <c r="AA4855" s="61"/>
      <c r="AB4855" s="61"/>
      <c r="AC4855" s="61"/>
      <c r="AD4855" s="61"/>
      <c r="AE4855" s="61"/>
      <c r="AF4855" s="61"/>
      <c r="AG4855" s="61"/>
      <c r="AH4855" s="61"/>
      <c r="AI4855" s="61"/>
      <c r="AJ4855" s="61"/>
      <c r="AK4855" s="61"/>
      <c r="AL4855" s="61"/>
      <c r="AM4855" s="61"/>
      <c r="AN4855" s="61"/>
      <c r="AO4855" s="61"/>
      <c r="AP4855" s="62"/>
      <c r="AQ4855" s="61"/>
      <c r="AR4855" s="61"/>
      <c r="AS4855" s="61"/>
      <c r="AT4855" s="61"/>
      <c r="AU4855" s="61"/>
      <c r="AV4855" s="61"/>
      <c r="AW4855" s="60"/>
    </row>
    <row r="4856" s="59" customFormat="1" customHeight="1" spans="1:49">
      <c r="A4856" s="60"/>
      <c r="B4856" s="60"/>
      <c r="C4856" s="60"/>
      <c r="D4856" s="60"/>
      <c r="H4856" s="61"/>
      <c r="I4856" s="61"/>
      <c r="J4856" s="61"/>
      <c r="K4856" s="61"/>
      <c r="L4856" s="61"/>
      <c r="M4856" s="61"/>
      <c r="N4856" s="61"/>
      <c r="O4856" s="61"/>
      <c r="P4856" s="61"/>
      <c r="Q4856" s="61"/>
      <c r="R4856" s="61"/>
      <c r="S4856" s="61"/>
      <c r="T4856" s="61"/>
      <c r="U4856" s="61"/>
      <c r="V4856" s="61"/>
      <c r="W4856" s="61"/>
      <c r="X4856" s="61"/>
      <c r="Y4856" s="61"/>
      <c r="Z4856" s="61"/>
      <c r="AA4856" s="61"/>
      <c r="AB4856" s="61"/>
      <c r="AC4856" s="61"/>
      <c r="AD4856" s="61"/>
      <c r="AE4856" s="61"/>
      <c r="AF4856" s="61"/>
      <c r="AG4856" s="61"/>
      <c r="AH4856" s="61"/>
      <c r="AI4856" s="61"/>
      <c r="AJ4856" s="61"/>
      <c r="AK4856" s="61"/>
      <c r="AL4856" s="61"/>
      <c r="AM4856" s="61"/>
      <c r="AN4856" s="61"/>
      <c r="AO4856" s="61"/>
      <c r="AP4856" s="62"/>
      <c r="AQ4856" s="61"/>
      <c r="AR4856" s="61"/>
      <c r="AS4856" s="61"/>
      <c r="AT4856" s="61"/>
      <c r="AU4856" s="61"/>
      <c r="AV4856" s="61"/>
      <c r="AW4856" s="60"/>
    </row>
    <row r="4857" s="59" customFormat="1" customHeight="1" spans="1:49">
      <c r="A4857" s="60"/>
      <c r="B4857" s="60"/>
      <c r="C4857" s="60"/>
      <c r="D4857" s="60"/>
      <c r="H4857" s="61"/>
      <c r="I4857" s="61"/>
      <c r="J4857" s="61"/>
      <c r="K4857" s="61"/>
      <c r="L4857" s="61"/>
      <c r="M4857" s="61"/>
      <c r="N4857" s="61"/>
      <c r="O4857" s="61"/>
      <c r="P4857" s="61"/>
      <c r="Q4857" s="61"/>
      <c r="R4857" s="61"/>
      <c r="S4857" s="61"/>
      <c r="T4857" s="61"/>
      <c r="U4857" s="61"/>
      <c r="V4857" s="61"/>
      <c r="W4857" s="61"/>
      <c r="X4857" s="61"/>
      <c r="Y4857" s="61"/>
      <c r="Z4857" s="61"/>
      <c r="AA4857" s="61"/>
      <c r="AB4857" s="61"/>
      <c r="AC4857" s="61"/>
      <c r="AD4857" s="61"/>
      <c r="AE4857" s="61"/>
      <c r="AF4857" s="61"/>
      <c r="AG4857" s="61"/>
      <c r="AH4857" s="61"/>
      <c r="AI4857" s="61"/>
      <c r="AJ4857" s="61"/>
      <c r="AK4857" s="61"/>
      <c r="AL4857" s="61"/>
      <c r="AM4857" s="61"/>
      <c r="AN4857" s="61"/>
      <c r="AO4857" s="61"/>
      <c r="AP4857" s="62"/>
      <c r="AQ4857" s="61"/>
      <c r="AR4857" s="61"/>
      <c r="AS4857" s="61"/>
      <c r="AT4857" s="61"/>
      <c r="AU4857" s="61"/>
      <c r="AV4857" s="61"/>
      <c r="AW4857" s="60"/>
    </row>
    <row r="4858" s="59" customFormat="1" customHeight="1" spans="1:49">
      <c r="A4858" s="60"/>
      <c r="B4858" s="60"/>
      <c r="C4858" s="60"/>
      <c r="D4858" s="60"/>
      <c r="H4858" s="61"/>
      <c r="I4858" s="61"/>
      <c r="J4858" s="61"/>
      <c r="K4858" s="61"/>
      <c r="L4858" s="61"/>
      <c r="M4858" s="61"/>
      <c r="N4858" s="61"/>
      <c r="O4858" s="61"/>
      <c r="P4858" s="61"/>
      <c r="Q4858" s="61"/>
      <c r="R4858" s="61"/>
      <c r="S4858" s="61"/>
      <c r="T4858" s="61"/>
      <c r="U4858" s="61"/>
      <c r="V4858" s="61"/>
      <c r="W4858" s="61"/>
      <c r="X4858" s="61"/>
      <c r="Y4858" s="61"/>
      <c r="Z4858" s="61"/>
      <c r="AA4858" s="61"/>
      <c r="AB4858" s="61"/>
      <c r="AC4858" s="61"/>
      <c r="AD4858" s="61"/>
      <c r="AE4858" s="61"/>
      <c r="AF4858" s="61"/>
      <c r="AG4858" s="61"/>
      <c r="AH4858" s="61"/>
      <c r="AI4858" s="61"/>
      <c r="AJ4858" s="61"/>
      <c r="AK4858" s="61"/>
      <c r="AL4858" s="61"/>
      <c r="AM4858" s="61"/>
      <c r="AN4858" s="61"/>
      <c r="AO4858" s="61"/>
      <c r="AP4858" s="62"/>
      <c r="AQ4858" s="61"/>
      <c r="AR4858" s="61"/>
      <c r="AS4858" s="61"/>
      <c r="AT4858" s="61"/>
      <c r="AU4858" s="61"/>
      <c r="AV4858" s="61"/>
      <c r="AW4858" s="60"/>
    </row>
    <row r="4859" s="59" customFormat="1" customHeight="1" spans="1:49">
      <c r="A4859" s="60"/>
      <c r="B4859" s="60"/>
      <c r="C4859" s="60"/>
      <c r="D4859" s="60"/>
      <c r="H4859" s="61"/>
      <c r="I4859" s="61"/>
      <c r="J4859" s="61"/>
      <c r="K4859" s="61"/>
      <c r="L4859" s="61"/>
      <c r="M4859" s="61"/>
      <c r="N4859" s="61"/>
      <c r="O4859" s="61"/>
      <c r="P4859" s="61"/>
      <c r="Q4859" s="61"/>
      <c r="R4859" s="61"/>
      <c r="S4859" s="61"/>
      <c r="T4859" s="61"/>
      <c r="U4859" s="61"/>
      <c r="V4859" s="61"/>
      <c r="W4859" s="61"/>
      <c r="X4859" s="61"/>
      <c r="Y4859" s="61"/>
      <c r="Z4859" s="61"/>
      <c r="AA4859" s="61"/>
      <c r="AB4859" s="61"/>
      <c r="AC4859" s="61"/>
      <c r="AD4859" s="61"/>
      <c r="AE4859" s="61"/>
      <c r="AF4859" s="61"/>
      <c r="AG4859" s="61"/>
      <c r="AH4859" s="61"/>
      <c r="AI4859" s="61"/>
      <c r="AJ4859" s="61"/>
      <c r="AK4859" s="61"/>
      <c r="AL4859" s="61"/>
      <c r="AM4859" s="61"/>
      <c r="AN4859" s="61"/>
      <c r="AO4859" s="61"/>
      <c r="AP4859" s="62"/>
      <c r="AQ4859" s="61"/>
      <c r="AR4859" s="61"/>
      <c r="AS4859" s="61"/>
      <c r="AT4859" s="61"/>
      <c r="AU4859" s="61"/>
      <c r="AV4859" s="61"/>
      <c r="AW4859" s="60"/>
    </row>
    <row r="4860" s="59" customFormat="1" customHeight="1" spans="1:49">
      <c r="A4860" s="60"/>
      <c r="B4860" s="60"/>
      <c r="C4860" s="60"/>
      <c r="D4860" s="60"/>
      <c r="H4860" s="61"/>
      <c r="I4860" s="61"/>
      <c r="J4860" s="61"/>
      <c r="K4860" s="61"/>
      <c r="L4860" s="61"/>
      <c r="M4860" s="61"/>
      <c r="N4860" s="61"/>
      <c r="O4860" s="61"/>
      <c r="P4860" s="61"/>
      <c r="Q4860" s="61"/>
      <c r="R4860" s="61"/>
      <c r="S4860" s="61"/>
      <c r="T4860" s="61"/>
      <c r="U4860" s="61"/>
      <c r="V4860" s="61"/>
      <c r="W4860" s="61"/>
      <c r="X4860" s="61"/>
      <c r="Y4860" s="61"/>
      <c r="Z4860" s="61"/>
      <c r="AA4860" s="61"/>
      <c r="AB4860" s="61"/>
      <c r="AC4860" s="61"/>
      <c r="AD4860" s="61"/>
      <c r="AE4860" s="61"/>
      <c r="AF4860" s="61"/>
      <c r="AG4860" s="61"/>
      <c r="AH4860" s="61"/>
      <c r="AI4860" s="61"/>
      <c r="AJ4860" s="61"/>
      <c r="AK4860" s="61"/>
      <c r="AL4860" s="61"/>
      <c r="AM4860" s="61"/>
      <c r="AN4860" s="61"/>
      <c r="AO4860" s="61"/>
      <c r="AP4860" s="62"/>
      <c r="AQ4860" s="61"/>
      <c r="AR4860" s="61"/>
      <c r="AS4860" s="61"/>
      <c r="AT4860" s="61"/>
      <c r="AU4860" s="61"/>
      <c r="AV4860" s="61"/>
      <c r="AW4860" s="60"/>
    </row>
    <row r="4861" s="59" customFormat="1" customHeight="1" spans="1:49">
      <c r="A4861" s="60"/>
      <c r="B4861" s="60"/>
      <c r="C4861" s="60"/>
      <c r="D4861" s="60"/>
      <c r="H4861" s="61"/>
      <c r="I4861" s="61"/>
      <c r="J4861" s="61"/>
      <c r="K4861" s="61"/>
      <c r="L4861" s="61"/>
      <c r="M4861" s="61"/>
      <c r="N4861" s="61"/>
      <c r="O4861" s="61"/>
      <c r="P4861" s="61"/>
      <c r="Q4861" s="61"/>
      <c r="R4861" s="61"/>
      <c r="S4861" s="61"/>
      <c r="T4861" s="61"/>
      <c r="U4861" s="61"/>
      <c r="V4861" s="61"/>
      <c r="W4861" s="61"/>
      <c r="X4861" s="61"/>
      <c r="Y4861" s="61"/>
      <c r="Z4861" s="61"/>
      <c r="AA4861" s="61"/>
      <c r="AB4861" s="61"/>
      <c r="AC4861" s="61"/>
      <c r="AD4861" s="61"/>
      <c r="AE4861" s="61"/>
      <c r="AF4861" s="61"/>
      <c r="AG4861" s="61"/>
      <c r="AH4861" s="61"/>
      <c r="AI4861" s="61"/>
      <c r="AJ4861" s="61"/>
      <c r="AK4861" s="61"/>
      <c r="AL4861" s="61"/>
      <c r="AM4861" s="61"/>
      <c r="AN4861" s="61"/>
      <c r="AO4861" s="61"/>
      <c r="AP4861" s="62"/>
      <c r="AQ4861" s="61"/>
      <c r="AR4861" s="61"/>
      <c r="AS4861" s="61"/>
      <c r="AT4861" s="61"/>
      <c r="AU4861" s="61"/>
      <c r="AV4861" s="61"/>
      <c r="AW4861" s="60"/>
    </row>
    <row r="4862" s="59" customFormat="1" customHeight="1" spans="1:49">
      <c r="A4862" s="60"/>
      <c r="B4862" s="60"/>
      <c r="C4862" s="60"/>
      <c r="D4862" s="60"/>
      <c r="H4862" s="61"/>
      <c r="I4862" s="61"/>
      <c r="J4862" s="61"/>
      <c r="K4862" s="61"/>
      <c r="L4862" s="61"/>
      <c r="M4862" s="61"/>
      <c r="N4862" s="61"/>
      <c r="O4862" s="61"/>
      <c r="P4862" s="61"/>
      <c r="Q4862" s="61"/>
      <c r="R4862" s="61"/>
      <c r="S4862" s="61"/>
      <c r="T4862" s="61"/>
      <c r="U4862" s="61"/>
      <c r="V4862" s="61"/>
      <c r="W4862" s="61"/>
      <c r="X4862" s="61"/>
      <c r="Y4862" s="61"/>
      <c r="Z4862" s="61"/>
      <c r="AA4862" s="61"/>
      <c r="AB4862" s="61"/>
      <c r="AC4862" s="61"/>
      <c r="AD4862" s="61"/>
      <c r="AE4862" s="61"/>
      <c r="AF4862" s="61"/>
      <c r="AG4862" s="61"/>
      <c r="AH4862" s="61"/>
      <c r="AI4862" s="61"/>
      <c r="AJ4862" s="61"/>
      <c r="AK4862" s="61"/>
      <c r="AL4862" s="61"/>
      <c r="AM4862" s="61"/>
      <c r="AN4862" s="61"/>
      <c r="AO4862" s="61"/>
      <c r="AP4862" s="62"/>
      <c r="AQ4862" s="61"/>
      <c r="AR4862" s="61"/>
      <c r="AS4862" s="61"/>
      <c r="AT4862" s="61"/>
      <c r="AU4862" s="61"/>
      <c r="AV4862" s="61"/>
      <c r="AW4862" s="60"/>
    </row>
    <row r="4863" s="59" customFormat="1" customHeight="1" spans="1:49">
      <c r="A4863" s="60"/>
      <c r="B4863" s="60"/>
      <c r="C4863" s="60"/>
      <c r="D4863" s="60"/>
      <c r="H4863" s="61"/>
      <c r="I4863" s="61"/>
      <c r="J4863" s="61"/>
      <c r="K4863" s="61"/>
      <c r="L4863" s="61"/>
      <c r="M4863" s="61"/>
      <c r="N4863" s="61"/>
      <c r="O4863" s="61"/>
      <c r="P4863" s="61"/>
      <c r="Q4863" s="61"/>
      <c r="R4863" s="61"/>
      <c r="S4863" s="61"/>
      <c r="T4863" s="61"/>
      <c r="U4863" s="61"/>
      <c r="V4863" s="61"/>
      <c r="W4863" s="61"/>
      <c r="X4863" s="61"/>
      <c r="Y4863" s="61"/>
      <c r="Z4863" s="61"/>
      <c r="AA4863" s="61"/>
      <c r="AB4863" s="61"/>
      <c r="AC4863" s="61"/>
      <c r="AD4863" s="61"/>
      <c r="AE4863" s="61"/>
      <c r="AF4863" s="61"/>
      <c r="AG4863" s="61"/>
      <c r="AH4863" s="61"/>
      <c r="AI4863" s="61"/>
      <c r="AJ4863" s="61"/>
      <c r="AK4863" s="61"/>
      <c r="AL4863" s="61"/>
      <c r="AM4863" s="61"/>
      <c r="AN4863" s="61"/>
      <c r="AO4863" s="61"/>
      <c r="AP4863" s="62"/>
      <c r="AQ4863" s="61"/>
      <c r="AR4863" s="61"/>
      <c r="AS4863" s="61"/>
      <c r="AT4863" s="61"/>
      <c r="AU4863" s="61"/>
      <c r="AV4863" s="61"/>
      <c r="AW4863" s="60"/>
    </row>
    <row r="4864" s="59" customFormat="1" customHeight="1" spans="1:49">
      <c r="A4864" s="60"/>
      <c r="B4864" s="60"/>
      <c r="C4864" s="60"/>
      <c r="D4864" s="60"/>
      <c r="H4864" s="61"/>
      <c r="I4864" s="61"/>
      <c r="J4864" s="61"/>
      <c r="K4864" s="61"/>
      <c r="L4864" s="61"/>
      <c r="M4864" s="61"/>
      <c r="N4864" s="61"/>
      <c r="O4864" s="61"/>
      <c r="P4864" s="61"/>
      <c r="Q4864" s="61"/>
      <c r="R4864" s="61"/>
      <c r="S4864" s="61"/>
      <c r="T4864" s="61"/>
      <c r="U4864" s="61"/>
      <c r="V4864" s="61"/>
      <c r="W4864" s="61"/>
      <c r="X4864" s="61"/>
      <c r="Y4864" s="61"/>
      <c r="Z4864" s="61"/>
      <c r="AA4864" s="61"/>
      <c r="AB4864" s="61"/>
      <c r="AC4864" s="61"/>
      <c r="AD4864" s="61"/>
      <c r="AE4864" s="61"/>
      <c r="AF4864" s="61"/>
      <c r="AG4864" s="61"/>
      <c r="AH4864" s="61"/>
      <c r="AI4864" s="61"/>
      <c r="AJ4864" s="61"/>
      <c r="AK4864" s="61"/>
      <c r="AL4864" s="61"/>
      <c r="AM4864" s="61"/>
      <c r="AN4864" s="61"/>
      <c r="AO4864" s="61"/>
      <c r="AP4864" s="62"/>
      <c r="AQ4864" s="61"/>
      <c r="AR4864" s="61"/>
      <c r="AS4864" s="61"/>
      <c r="AT4864" s="61"/>
      <c r="AU4864" s="61"/>
      <c r="AV4864" s="61"/>
      <c r="AW4864" s="60"/>
    </row>
    <row r="4865" s="59" customFormat="1" customHeight="1" spans="1:49">
      <c r="A4865" s="60"/>
      <c r="B4865" s="60"/>
      <c r="C4865" s="60"/>
      <c r="D4865" s="60"/>
      <c r="H4865" s="61"/>
      <c r="I4865" s="61"/>
      <c r="J4865" s="61"/>
      <c r="K4865" s="61"/>
      <c r="L4865" s="61"/>
      <c r="M4865" s="61"/>
      <c r="N4865" s="61"/>
      <c r="O4865" s="61"/>
      <c r="P4865" s="61"/>
      <c r="Q4865" s="61"/>
      <c r="R4865" s="61"/>
      <c r="S4865" s="61"/>
      <c r="T4865" s="61"/>
      <c r="U4865" s="61"/>
      <c r="V4865" s="61"/>
      <c r="W4865" s="61"/>
      <c r="X4865" s="61"/>
      <c r="Y4865" s="61"/>
      <c r="Z4865" s="61"/>
      <c r="AA4865" s="61"/>
      <c r="AB4865" s="61"/>
      <c r="AC4865" s="61"/>
      <c r="AD4865" s="61"/>
      <c r="AE4865" s="61"/>
      <c r="AF4865" s="61"/>
      <c r="AG4865" s="61"/>
      <c r="AH4865" s="61"/>
      <c r="AI4865" s="61"/>
      <c r="AJ4865" s="61"/>
      <c r="AK4865" s="61"/>
      <c r="AL4865" s="61"/>
      <c r="AM4865" s="61"/>
      <c r="AN4865" s="61"/>
      <c r="AO4865" s="61"/>
      <c r="AP4865" s="62"/>
      <c r="AQ4865" s="61"/>
      <c r="AR4865" s="61"/>
      <c r="AS4865" s="61"/>
      <c r="AT4865" s="61"/>
      <c r="AU4865" s="61"/>
      <c r="AV4865" s="61"/>
      <c r="AW4865" s="60"/>
    </row>
    <row r="4866" s="59" customFormat="1" customHeight="1" spans="1:49">
      <c r="A4866" s="60"/>
      <c r="B4866" s="60"/>
      <c r="C4866" s="60"/>
      <c r="D4866" s="60"/>
      <c r="H4866" s="61"/>
      <c r="I4866" s="61"/>
      <c r="J4866" s="61"/>
      <c r="K4866" s="61"/>
      <c r="L4866" s="61"/>
      <c r="M4866" s="61"/>
      <c r="N4866" s="61"/>
      <c r="O4866" s="61"/>
      <c r="P4866" s="61"/>
      <c r="Q4866" s="61"/>
      <c r="R4866" s="61"/>
      <c r="S4866" s="61"/>
      <c r="T4866" s="61"/>
      <c r="U4866" s="61"/>
      <c r="V4866" s="61"/>
      <c r="W4866" s="61"/>
      <c r="X4866" s="61"/>
      <c r="Y4866" s="61"/>
      <c r="Z4866" s="61"/>
      <c r="AA4866" s="61"/>
      <c r="AB4866" s="61"/>
      <c r="AC4866" s="61"/>
      <c r="AD4866" s="61"/>
      <c r="AE4866" s="61"/>
      <c r="AF4866" s="61"/>
      <c r="AG4866" s="61"/>
      <c r="AH4866" s="61"/>
      <c r="AI4866" s="61"/>
      <c r="AJ4866" s="61"/>
      <c r="AK4866" s="61"/>
      <c r="AL4866" s="61"/>
      <c r="AM4866" s="61"/>
      <c r="AN4866" s="61"/>
      <c r="AO4866" s="61"/>
      <c r="AP4866" s="62"/>
      <c r="AQ4866" s="61"/>
      <c r="AR4866" s="61"/>
      <c r="AS4866" s="61"/>
      <c r="AT4866" s="61"/>
      <c r="AU4866" s="61"/>
      <c r="AV4866" s="61"/>
      <c r="AW4866" s="60"/>
    </row>
    <row r="4867" s="59" customFormat="1" customHeight="1" spans="1:49">
      <c r="A4867" s="60"/>
      <c r="B4867" s="60"/>
      <c r="C4867" s="60"/>
      <c r="D4867" s="60"/>
      <c r="H4867" s="61"/>
      <c r="I4867" s="61"/>
      <c r="J4867" s="61"/>
      <c r="K4867" s="61"/>
      <c r="L4867" s="61"/>
      <c r="M4867" s="61"/>
      <c r="N4867" s="61"/>
      <c r="O4867" s="61"/>
      <c r="P4867" s="61"/>
      <c r="Q4867" s="61"/>
      <c r="R4867" s="61"/>
      <c r="S4867" s="61"/>
      <c r="T4867" s="61"/>
      <c r="U4867" s="61"/>
      <c r="V4867" s="61"/>
      <c r="W4867" s="61"/>
      <c r="X4867" s="61"/>
      <c r="Y4867" s="61"/>
      <c r="Z4867" s="61"/>
      <c r="AA4867" s="61"/>
      <c r="AB4867" s="61"/>
      <c r="AC4867" s="61"/>
      <c r="AD4867" s="61"/>
      <c r="AE4867" s="61"/>
      <c r="AF4867" s="61"/>
      <c r="AG4867" s="61"/>
      <c r="AH4867" s="61"/>
      <c r="AI4867" s="61"/>
      <c r="AJ4867" s="61"/>
      <c r="AK4867" s="61"/>
      <c r="AL4867" s="61"/>
      <c r="AM4867" s="61"/>
      <c r="AN4867" s="61"/>
      <c r="AO4867" s="61"/>
      <c r="AP4867" s="62"/>
      <c r="AQ4867" s="61"/>
      <c r="AR4867" s="61"/>
      <c r="AS4867" s="61"/>
      <c r="AT4867" s="61"/>
      <c r="AU4867" s="61"/>
      <c r="AV4867" s="61"/>
      <c r="AW4867" s="60"/>
    </row>
    <row r="4868" s="59" customFormat="1" customHeight="1" spans="1:49">
      <c r="A4868" s="60"/>
      <c r="B4868" s="60"/>
      <c r="C4868" s="60"/>
      <c r="D4868" s="60"/>
      <c r="H4868" s="61"/>
      <c r="I4868" s="61"/>
      <c r="J4868" s="61"/>
      <c r="K4868" s="61"/>
      <c r="L4868" s="61"/>
      <c r="M4868" s="61"/>
      <c r="N4868" s="61"/>
      <c r="O4868" s="61"/>
      <c r="P4868" s="61"/>
      <c r="Q4868" s="61"/>
      <c r="R4868" s="61"/>
      <c r="S4868" s="61"/>
      <c r="T4868" s="61"/>
      <c r="U4868" s="61"/>
      <c r="V4868" s="61"/>
      <c r="W4868" s="61"/>
      <c r="X4868" s="61"/>
      <c r="Y4868" s="61"/>
      <c r="Z4868" s="61"/>
      <c r="AA4868" s="61"/>
      <c r="AB4868" s="61"/>
      <c r="AC4868" s="61"/>
      <c r="AD4868" s="61"/>
      <c r="AE4868" s="61"/>
      <c r="AF4868" s="61"/>
      <c r="AG4868" s="61"/>
      <c r="AH4868" s="61"/>
      <c r="AI4868" s="61"/>
      <c r="AJ4868" s="61"/>
      <c r="AK4868" s="61"/>
      <c r="AL4868" s="61"/>
      <c r="AM4868" s="61"/>
      <c r="AN4868" s="61"/>
      <c r="AO4868" s="61"/>
      <c r="AP4868" s="62"/>
      <c r="AQ4868" s="61"/>
      <c r="AR4868" s="61"/>
      <c r="AS4868" s="61"/>
      <c r="AT4868" s="61"/>
      <c r="AU4868" s="61"/>
      <c r="AV4868" s="61"/>
      <c r="AW4868" s="60"/>
    </row>
    <row r="4869" s="59" customFormat="1" customHeight="1" spans="1:49">
      <c r="A4869" s="60"/>
      <c r="B4869" s="60"/>
      <c r="C4869" s="60"/>
      <c r="D4869" s="60"/>
      <c r="H4869" s="61"/>
      <c r="I4869" s="61"/>
      <c r="J4869" s="61"/>
      <c r="K4869" s="61"/>
      <c r="L4869" s="61"/>
      <c r="M4869" s="61"/>
      <c r="N4869" s="61"/>
      <c r="O4869" s="61"/>
      <c r="P4869" s="61"/>
      <c r="Q4869" s="61"/>
      <c r="R4869" s="61"/>
      <c r="S4869" s="61"/>
      <c r="T4869" s="61"/>
      <c r="U4869" s="61"/>
      <c r="V4869" s="61"/>
      <c r="W4869" s="61"/>
      <c r="X4869" s="61"/>
      <c r="Y4869" s="61"/>
      <c r="Z4869" s="61"/>
      <c r="AA4869" s="61"/>
      <c r="AB4869" s="61"/>
      <c r="AC4869" s="61"/>
      <c r="AD4869" s="61"/>
      <c r="AE4869" s="61"/>
      <c r="AF4869" s="61"/>
      <c r="AG4869" s="61"/>
      <c r="AH4869" s="61"/>
      <c r="AI4869" s="61"/>
      <c r="AJ4869" s="61"/>
      <c r="AK4869" s="61"/>
      <c r="AL4869" s="61"/>
      <c r="AM4869" s="61"/>
      <c r="AN4869" s="61"/>
      <c r="AO4869" s="61"/>
      <c r="AP4869" s="62"/>
      <c r="AQ4869" s="61"/>
      <c r="AR4869" s="61"/>
      <c r="AS4869" s="61"/>
      <c r="AT4869" s="61"/>
      <c r="AU4869" s="61"/>
      <c r="AV4869" s="61"/>
      <c r="AW4869" s="60"/>
    </row>
    <row r="4870" s="59" customFormat="1" customHeight="1" spans="1:49">
      <c r="A4870" s="60"/>
      <c r="B4870" s="60"/>
      <c r="C4870" s="60"/>
      <c r="D4870" s="60"/>
      <c r="H4870" s="61"/>
      <c r="I4870" s="61"/>
      <c r="J4870" s="61"/>
      <c r="K4870" s="61"/>
      <c r="L4870" s="61"/>
      <c r="M4870" s="61"/>
      <c r="N4870" s="61"/>
      <c r="O4870" s="61"/>
      <c r="P4870" s="61"/>
      <c r="Q4870" s="61"/>
      <c r="R4870" s="61"/>
      <c r="S4870" s="61"/>
      <c r="T4870" s="61"/>
      <c r="U4870" s="61"/>
      <c r="V4870" s="61"/>
      <c r="W4870" s="61"/>
      <c r="X4870" s="61"/>
      <c r="Y4870" s="61"/>
      <c r="Z4870" s="61"/>
      <c r="AA4870" s="61"/>
      <c r="AB4870" s="61"/>
      <c r="AC4870" s="61"/>
      <c r="AD4870" s="61"/>
      <c r="AE4870" s="61"/>
      <c r="AF4870" s="61"/>
      <c r="AG4870" s="61"/>
      <c r="AH4870" s="61"/>
      <c r="AI4870" s="61"/>
      <c r="AJ4870" s="61"/>
      <c r="AK4870" s="61"/>
      <c r="AL4870" s="61"/>
      <c r="AM4870" s="61"/>
      <c r="AN4870" s="61"/>
      <c r="AO4870" s="61"/>
      <c r="AP4870" s="62"/>
      <c r="AQ4870" s="61"/>
      <c r="AR4870" s="61"/>
      <c r="AS4870" s="61"/>
      <c r="AT4870" s="61"/>
      <c r="AU4870" s="61"/>
      <c r="AV4870" s="61"/>
      <c r="AW4870" s="60"/>
    </row>
    <row r="4871" s="59" customFormat="1" customHeight="1" spans="1:49">
      <c r="A4871" s="60"/>
      <c r="B4871" s="60"/>
      <c r="C4871" s="60"/>
      <c r="D4871" s="60"/>
      <c r="H4871" s="61"/>
      <c r="I4871" s="61"/>
      <c r="J4871" s="61"/>
      <c r="K4871" s="61"/>
      <c r="L4871" s="61"/>
      <c r="M4871" s="61"/>
      <c r="N4871" s="61"/>
      <c r="O4871" s="61"/>
      <c r="P4871" s="61"/>
      <c r="Q4871" s="61"/>
      <c r="R4871" s="61"/>
      <c r="S4871" s="61"/>
      <c r="T4871" s="61"/>
      <c r="U4871" s="61"/>
      <c r="V4871" s="61"/>
      <c r="W4871" s="61"/>
      <c r="X4871" s="61"/>
      <c r="Y4871" s="61"/>
      <c r="Z4871" s="61"/>
      <c r="AA4871" s="61"/>
      <c r="AB4871" s="61"/>
      <c r="AC4871" s="61"/>
      <c r="AD4871" s="61"/>
      <c r="AE4871" s="61"/>
      <c r="AF4871" s="61"/>
      <c r="AG4871" s="61"/>
      <c r="AH4871" s="61"/>
      <c r="AI4871" s="61"/>
      <c r="AJ4871" s="61"/>
      <c r="AK4871" s="61"/>
      <c r="AL4871" s="61"/>
      <c r="AM4871" s="61"/>
      <c r="AN4871" s="61"/>
      <c r="AO4871" s="61"/>
      <c r="AP4871" s="62"/>
      <c r="AQ4871" s="61"/>
      <c r="AR4871" s="61"/>
      <c r="AS4871" s="61"/>
      <c r="AT4871" s="61"/>
      <c r="AU4871" s="61"/>
      <c r="AV4871" s="61"/>
      <c r="AW4871" s="60"/>
    </row>
    <row r="4872" s="59" customFormat="1" customHeight="1" spans="1:49">
      <c r="A4872" s="60"/>
      <c r="B4872" s="60"/>
      <c r="C4872" s="60"/>
      <c r="D4872" s="60"/>
      <c r="H4872" s="61"/>
      <c r="I4872" s="61"/>
      <c r="J4872" s="61"/>
      <c r="K4872" s="61"/>
      <c r="L4872" s="61"/>
      <c r="M4872" s="61"/>
      <c r="N4872" s="61"/>
      <c r="O4872" s="61"/>
      <c r="P4872" s="61"/>
      <c r="Q4872" s="61"/>
      <c r="R4872" s="61"/>
      <c r="S4872" s="61"/>
      <c r="T4872" s="61"/>
      <c r="U4872" s="61"/>
      <c r="V4872" s="61"/>
      <c r="W4872" s="61"/>
      <c r="X4872" s="61"/>
      <c r="Y4872" s="61"/>
      <c r="Z4872" s="61"/>
      <c r="AA4872" s="61"/>
      <c r="AB4872" s="61"/>
      <c r="AC4872" s="61"/>
      <c r="AD4872" s="61"/>
      <c r="AE4872" s="61"/>
      <c r="AF4872" s="61"/>
      <c r="AG4872" s="61"/>
      <c r="AH4872" s="61"/>
      <c r="AI4872" s="61"/>
      <c r="AJ4872" s="61"/>
      <c r="AK4872" s="61"/>
      <c r="AL4872" s="61"/>
      <c r="AM4872" s="61"/>
      <c r="AN4872" s="61"/>
      <c r="AO4872" s="61"/>
      <c r="AP4872" s="62"/>
      <c r="AQ4872" s="61"/>
      <c r="AR4872" s="61"/>
      <c r="AS4872" s="61"/>
      <c r="AT4872" s="61"/>
      <c r="AU4872" s="61"/>
      <c r="AV4872" s="61"/>
      <c r="AW4872" s="60"/>
    </row>
    <row r="4873" s="59" customFormat="1" customHeight="1" spans="1:49">
      <c r="A4873" s="60"/>
      <c r="B4873" s="60"/>
      <c r="C4873" s="60"/>
      <c r="D4873" s="60"/>
      <c r="H4873" s="61"/>
      <c r="I4873" s="61"/>
      <c r="J4873" s="61"/>
      <c r="K4873" s="61"/>
      <c r="L4873" s="61"/>
      <c r="M4873" s="61"/>
      <c r="N4873" s="61"/>
      <c r="O4873" s="61"/>
      <c r="P4873" s="61"/>
      <c r="Q4873" s="61"/>
      <c r="R4873" s="61"/>
      <c r="S4873" s="61"/>
      <c r="T4873" s="61"/>
      <c r="U4873" s="61"/>
      <c r="V4873" s="61"/>
      <c r="W4873" s="61"/>
      <c r="X4873" s="61"/>
      <c r="Y4873" s="61"/>
      <c r="Z4873" s="61"/>
      <c r="AA4873" s="61"/>
      <c r="AB4873" s="61"/>
      <c r="AC4873" s="61"/>
      <c r="AD4873" s="61"/>
      <c r="AE4873" s="61"/>
      <c r="AF4873" s="61"/>
      <c r="AG4873" s="61"/>
      <c r="AH4873" s="61"/>
      <c r="AI4873" s="61"/>
      <c r="AJ4873" s="61"/>
      <c r="AK4873" s="61"/>
      <c r="AL4873" s="61"/>
      <c r="AM4873" s="61"/>
      <c r="AN4873" s="61"/>
      <c r="AO4873" s="61"/>
      <c r="AP4873" s="62"/>
      <c r="AQ4873" s="61"/>
      <c r="AR4873" s="61"/>
      <c r="AS4873" s="61"/>
      <c r="AT4873" s="61"/>
      <c r="AU4873" s="61"/>
      <c r="AV4873" s="61"/>
      <c r="AW4873" s="60"/>
    </row>
    <row r="4874" s="59" customFormat="1" customHeight="1" spans="1:49">
      <c r="A4874" s="60"/>
      <c r="B4874" s="60"/>
      <c r="C4874" s="60"/>
      <c r="D4874" s="60"/>
      <c r="H4874" s="61"/>
      <c r="I4874" s="61"/>
      <c r="J4874" s="61"/>
      <c r="K4874" s="61"/>
      <c r="L4874" s="61"/>
      <c r="M4874" s="61"/>
      <c r="N4874" s="61"/>
      <c r="O4874" s="61"/>
      <c r="P4874" s="61"/>
      <c r="Q4874" s="61"/>
      <c r="R4874" s="61"/>
      <c r="S4874" s="61"/>
      <c r="T4874" s="61"/>
      <c r="U4874" s="61"/>
      <c r="V4874" s="61"/>
      <c r="W4874" s="61"/>
      <c r="X4874" s="61"/>
      <c r="Y4874" s="61"/>
      <c r="Z4874" s="61"/>
      <c r="AA4874" s="61"/>
      <c r="AB4874" s="61"/>
      <c r="AC4874" s="61"/>
      <c r="AD4874" s="61"/>
      <c r="AE4874" s="61"/>
      <c r="AF4874" s="61"/>
      <c r="AG4874" s="61"/>
      <c r="AH4874" s="61"/>
      <c r="AI4874" s="61"/>
      <c r="AJ4874" s="61"/>
      <c r="AK4874" s="61"/>
      <c r="AL4874" s="61"/>
      <c r="AM4874" s="61"/>
      <c r="AN4874" s="61"/>
      <c r="AO4874" s="61"/>
      <c r="AP4874" s="62"/>
      <c r="AQ4874" s="61"/>
      <c r="AR4874" s="61"/>
      <c r="AS4874" s="61"/>
      <c r="AT4874" s="61"/>
      <c r="AU4874" s="61"/>
      <c r="AV4874" s="61"/>
      <c r="AW4874" s="60"/>
    </row>
    <row r="4875" s="59" customFormat="1" customHeight="1" spans="1:49">
      <c r="A4875" s="60"/>
      <c r="B4875" s="60"/>
      <c r="C4875" s="60"/>
      <c r="D4875" s="60"/>
      <c r="H4875" s="61"/>
      <c r="I4875" s="61"/>
      <c r="J4875" s="61"/>
      <c r="K4875" s="61"/>
      <c r="L4875" s="61"/>
      <c r="M4875" s="61"/>
      <c r="N4875" s="61"/>
      <c r="O4875" s="61"/>
      <c r="P4875" s="61"/>
      <c r="Q4875" s="61"/>
      <c r="R4875" s="61"/>
      <c r="S4875" s="61"/>
      <c r="T4875" s="61"/>
      <c r="U4875" s="61"/>
      <c r="V4875" s="61"/>
      <c r="W4875" s="61"/>
      <c r="X4875" s="61"/>
      <c r="Y4875" s="61"/>
      <c r="Z4875" s="61"/>
      <c r="AA4875" s="61"/>
      <c r="AB4875" s="61"/>
      <c r="AC4875" s="61"/>
      <c r="AD4875" s="61"/>
      <c r="AE4875" s="61"/>
      <c r="AF4875" s="61"/>
      <c r="AG4875" s="61"/>
      <c r="AH4875" s="61"/>
      <c r="AI4875" s="61"/>
      <c r="AJ4875" s="61"/>
      <c r="AK4875" s="61"/>
      <c r="AL4875" s="61"/>
      <c r="AM4875" s="61"/>
      <c r="AN4875" s="61"/>
      <c r="AO4875" s="61"/>
      <c r="AP4875" s="62"/>
      <c r="AQ4875" s="61"/>
      <c r="AR4875" s="61"/>
      <c r="AS4875" s="61"/>
      <c r="AT4875" s="61"/>
      <c r="AU4875" s="61"/>
      <c r="AV4875" s="61"/>
      <c r="AW4875" s="60"/>
    </row>
    <row r="4876" s="59" customFormat="1" customHeight="1" spans="1:49">
      <c r="A4876" s="60"/>
      <c r="B4876" s="60"/>
      <c r="C4876" s="60"/>
      <c r="D4876" s="60"/>
      <c r="H4876" s="61"/>
      <c r="I4876" s="61"/>
      <c r="J4876" s="61"/>
      <c r="K4876" s="61"/>
      <c r="L4876" s="61"/>
      <c r="M4876" s="61"/>
      <c r="N4876" s="61"/>
      <c r="O4876" s="61"/>
      <c r="P4876" s="61"/>
      <c r="Q4876" s="61"/>
      <c r="R4876" s="61"/>
      <c r="S4876" s="61"/>
      <c r="T4876" s="61"/>
      <c r="U4876" s="61"/>
      <c r="V4876" s="61"/>
      <c r="W4876" s="61"/>
      <c r="X4876" s="61"/>
      <c r="Y4876" s="61"/>
      <c r="Z4876" s="61"/>
      <c r="AA4876" s="61"/>
      <c r="AB4876" s="61"/>
      <c r="AC4876" s="61"/>
      <c r="AD4876" s="61"/>
      <c r="AE4876" s="61"/>
      <c r="AF4876" s="61"/>
      <c r="AG4876" s="61"/>
      <c r="AH4876" s="61"/>
      <c r="AI4876" s="61"/>
      <c r="AJ4876" s="61"/>
      <c r="AK4876" s="61"/>
      <c r="AL4876" s="61"/>
      <c r="AM4876" s="61"/>
      <c r="AN4876" s="61"/>
      <c r="AO4876" s="61"/>
      <c r="AP4876" s="62"/>
      <c r="AQ4876" s="61"/>
      <c r="AR4876" s="61"/>
      <c r="AS4876" s="61"/>
      <c r="AT4876" s="61"/>
      <c r="AU4876" s="61"/>
      <c r="AV4876" s="61"/>
      <c r="AW4876" s="60"/>
    </row>
    <row r="4877" s="59" customFormat="1" customHeight="1" spans="1:49">
      <c r="A4877" s="60"/>
      <c r="B4877" s="60"/>
      <c r="C4877" s="60"/>
      <c r="D4877" s="60"/>
      <c r="H4877" s="61"/>
      <c r="I4877" s="61"/>
      <c r="J4877" s="61"/>
      <c r="K4877" s="61"/>
      <c r="L4877" s="61"/>
      <c r="M4877" s="61"/>
      <c r="N4877" s="61"/>
      <c r="O4877" s="61"/>
      <c r="P4877" s="61"/>
      <c r="Q4877" s="61"/>
      <c r="R4877" s="61"/>
      <c r="S4877" s="61"/>
      <c r="T4877" s="61"/>
      <c r="U4877" s="61"/>
      <c r="V4877" s="61"/>
      <c r="W4877" s="61"/>
      <c r="X4877" s="61"/>
      <c r="Y4877" s="61"/>
      <c r="Z4877" s="61"/>
      <c r="AA4877" s="61"/>
      <c r="AB4877" s="61"/>
      <c r="AC4877" s="61"/>
      <c r="AD4877" s="61"/>
      <c r="AE4877" s="61"/>
      <c r="AF4877" s="61"/>
      <c r="AG4877" s="61"/>
      <c r="AH4877" s="61"/>
      <c r="AI4877" s="61"/>
      <c r="AJ4877" s="61"/>
      <c r="AK4877" s="61"/>
      <c r="AL4877" s="61"/>
      <c r="AM4877" s="61"/>
      <c r="AN4877" s="61"/>
      <c r="AO4877" s="61"/>
      <c r="AP4877" s="62"/>
      <c r="AQ4877" s="61"/>
      <c r="AR4877" s="61"/>
      <c r="AS4877" s="61"/>
      <c r="AT4877" s="61"/>
      <c r="AU4877" s="61"/>
      <c r="AV4877" s="61"/>
      <c r="AW4877" s="60"/>
    </row>
    <row r="4878" s="59" customFormat="1" customHeight="1" spans="1:49">
      <c r="A4878" s="60"/>
      <c r="B4878" s="60"/>
      <c r="C4878" s="60"/>
      <c r="D4878" s="60"/>
      <c r="H4878" s="61"/>
      <c r="I4878" s="61"/>
      <c r="J4878" s="61"/>
      <c r="K4878" s="61"/>
      <c r="L4878" s="61"/>
      <c r="M4878" s="61"/>
      <c r="N4878" s="61"/>
      <c r="O4878" s="61"/>
      <c r="P4878" s="61"/>
      <c r="Q4878" s="61"/>
      <c r="R4878" s="61"/>
      <c r="S4878" s="61"/>
      <c r="T4878" s="61"/>
      <c r="U4878" s="61"/>
      <c r="V4878" s="61"/>
      <c r="W4878" s="61"/>
      <c r="X4878" s="61"/>
      <c r="Y4878" s="61"/>
      <c r="Z4878" s="61"/>
      <c r="AA4878" s="61"/>
      <c r="AB4878" s="61"/>
      <c r="AC4878" s="61"/>
      <c r="AD4878" s="61"/>
      <c r="AE4878" s="61"/>
      <c r="AF4878" s="61"/>
      <c r="AG4878" s="61"/>
      <c r="AH4878" s="61"/>
      <c r="AI4878" s="61"/>
      <c r="AJ4878" s="61"/>
      <c r="AK4878" s="61"/>
      <c r="AL4878" s="61"/>
      <c r="AM4878" s="61"/>
      <c r="AN4878" s="61"/>
      <c r="AO4878" s="61"/>
      <c r="AP4878" s="62"/>
      <c r="AQ4878" s="61"/>
      <c r="AR4878" s="61"/>
      <c r="AS4878" s="61"/>
      <c r="AT4878" s="61"/>
      <c r="AU4878" s="61"/>
      <c r="AV4878" s="61"/>
      <c r="AW4878" s="60"/>
    </row>
    <row r="4879" s="59" customFormat="1" customHeight="1" spans="1:49">
      <c r="A4879" s="60"/>
      <c r="B4879" s="60"/>
      <c r="C4879" s="60"/>
      <c r="D4879" s="60"/>
      <c r="H4879" s="61"/>
      <c r="I4879" s="61"/>
      <c r="J4879" s="61"/>
      <c r="K4879" s="61"/>
      <c r="L4879" s="61"/>
      <c r="M4879" s="61"/>
      <c r="N4879" s="61"/>
      <c r="O4879" s="61"/>
      <c r="P4879" s="61"/>
      <c r="Q4879" s="61"/>
      <c r="R4879" s="61"/>
      <c r="S4879" s="61"/>
      <c r="T4879" s="61"/>
      <c r="U4879" s="61"/>
      <c r="V4879" s="61"/>
      <c r="W4879" s="61"/>
      <c r="X4879" s="61"/>
      <c r="Y4879" s="61"/>
      <c r="Z4879" s="61"/>
      <c r="AA4879" s="61"/>
      <c r="AB4879" s="61"/>
      <c r="AC4879" s="61"/>
      <c r="AD4879" s="61"/>
      <c r="AE4879" s="61"/>
      <c r="AF4879" s="61"/>
      <c r="AG4879" s="61"/>
      <c r="AH4879" s="61"/>
      <c r="AI4879" s="61"/>
      <c r="AJ4879" s="61"/>
      <c r="AK4879" s="61"/>
      <c r="AL4879" s="61"/>
      <c r="AM4879" s="61"/>
      <c r="AN4879" s="61"/>
      <c r="AO4879" s="61"/>
      <c r="AP4879" s="62"/>
      <c r="AQ4879" s="61"/>
      <c r="AR4879" s="61"/>
      <c r="AS4879" s="61"/>
      <c r="AT4879" s="61"/>
      <c r="AU4879" s="61"/>
      <c r="AV4879" s="61"/>
      <c r="AW4879" s="60"/>
    </row>
    <row r="4880" s="59" customFormat="1" customHeight="1" spans="1:49">
      <c r="A4880" s="60"/>
      <c r="B4880" s="60"/>
      <c r="C4880" s="60"/>
      <c r="D4880" s="60"/>
      <c r="H4880" s="61"/>
      <c r="I4880" s="61"/>
      <c r="J4880" s="61"/>
      <c r="K4880" s="61"/>
      <c r="L4880" s="61"/>
      <c r="M4880" s="61"/>
      <c r="N4880" s="61"/>
      <c r="O4880" s="61"/>
      <c r="P4880" s="61"/>
      <c r="Q4880" s="61"/>
      <c r="R4880" s="61"/>
      <c r="S4880" s="61"/>
      <c r="T4880" s="61"/>
      <c r="U4880" s="61"/>
      <c r="V4880" s="61"/>
      <c r="W4880" s="61"/>
      <c r="X4880" s="61"/>
      <c r="Y4880" s="61"/>
      <c r="Z4880" s="61"/>
      <c r="AA4880" s="61"/>
      <c r="AB4880" s="61"/>
      <c r="AC4880" s="61"/>
      <c r="AD4880" s="61"/>
      <c r="AE4880" s="61"/>
      <c r="AF4880" s="61"/>
      <c r="AG4880" s="61"/>
      <c r="AH4880" s="61"/>
      <c r="AI4880" s="61"/>
      <c r="AJ4880" s="61"/>
      <c r="AK4880" s="61"/>
      <c r="AL4880" s="61"/>
      <c r="AM4880" s="61"/>
      <c r="AN4880" s="61"/>
      <c r="AO4880" s="61"/>
      <c r="AP4880" s="62"/>
      <c r="AQ4880" s="61"/>
      <c r="AR4880" s="61"/>
      <c r="AS4880" s="61"/>
      <c r="AT4880" s="61"/>
      <c r="AU4880" s="61"/>
      <c r="AV4880" s="61"/>
      <c r="AW4880" s="60"/>
    </row>
    <row r="4881" s="59" customFormat="1" customHeight="1" spans="1:49">
      <c r="A4881" s="60"/>
      <c r="B4881" s="60"/>
      <c r="C4881" s="60"/>
      <c r="D4881" s="60"/>
      <c r="H4881" s="61"/>
      <c r="I4881" s="61"/>
      <c r="J4881" s="61"/>
      <c r="K4881" s="61"/>
      <c r="L4881" s="61"/>
      <c r="M4881" s="61"/>
      <c r="N4881" s="61"/>
      <c r="O4881" s="61"/>
      <c r="P4881" s="61"/>
      <c r="Q4881" s="61"/>
      <c r="R4881" s="61"/>
      <c r="S4881" s="61"/>
      <c r="T4881" s="61"/>
      <c r="U4881" s="61"/>
      <c r="V4881" s="61"/>
      <c r="W4881" s="61"/>
      <c r="X4881" s="61"/>
      <c r="Y4881" s="61"/>
      <c r="Z4881" s="61"/>
      <c r="AA4881" s="61"/>
      <c r="AB4881" s="61"/>
      <c r="AC4881" s="61"/>
      <c r="AD4881" s="61"/>
      <c r="AE4881" s="61"/>
      <c r="AF4881" s="61"/>
      <c r="AG4881" s="61"/>
      <c r="AH4881" s="61"/>
      <c r="AI4881" s="61"/>
      <c r="AJ4881" s="61"/>
      <c r="AK4881" s="61"/>
      <c r="AL4881" s="61"/>
      <c r="AM4881" s="61"/>
      <c r="AN4881" s="61"/>
      <c r="AO4881" s="61"/>
      <c r="AP4881" s="62"/>
      <c r="AQ4881" s="61"/>
      <c r="AR4881" s="61"/>
      <c r="AS4881" s="61"/>
      <c r="AT4881" s="61"/>
      <c r="AU4881" s="61"/>
      <c r="AV4881" s="61"/>
      <c r="AW4881" s="60"/>
    </row>
    <row r="4882" s="59" customFormat="1" customHeight="1" spans="1:49">
      <c r="A4882" s="60"/>
      <c r="B4882" s="60"/>
      <c r="C4882" s="60"/>
      <c r="D4882" s="60"/>
      <c r="H4882" s="61"/>
      <c r="I4882" s="61"/>
      <c r="J4882" s="61"/>
      <c r="K4882" s="61"/>
      <c r="L4882" s="61"/>
      <c r="M4882" s="61"/>
      <c r="N4882" s="61"/>
      <c r="O4882" s="61"/>
      <c r="P4882" s="61"/>
      <c r="Q4882" s="61"/>
      <c r="R4882" s="61"/>
      <c r="S4882" s="61"/>
      <c r="T4882" s="61"/>
      <c r="U4882" s="61"/>
      <c r="V4882" s="61"/>
      <c r="W4882" s="61"/>
      <c r="X4882" s="61"/>
      <c r="Y4882" s="61"/>
      <c r="Z4882" s="61"/>
      <c r="AA4882" s="61"/>
      <c r="AB4882" s="61"/>
      <c r="AC4882" s="61"/>
      <c r="AD4882" s="61"/>
      <c r="AE4882" s="61"/>
      <c r="AF4882" s="61"/>
      <c r="AG4882" s="61"/>
      <c r="AH4882" s="61"/>
      <c r="AI4882" s="61"/>
      <c r="AJ4882" s="61"/>
      <c r="AK4882" s="61"/>
      <c r="AL4882" s="61"/>
      <c r="AM4882" s="61"/>
      <c r="AN4882" s="61"/>
      <c r="AO4882" s="61"/>
      <c r="AP4882" s="62"/>
      <c r="AQ4882" s="61"/>
      <c r="AR4882" s="61"/>
      <c r="AS4882" s="61"/>
      <c r="AT4882" s="61"/>
      <c r="AU4882" s="61"/>
      <c r="AV4882" s="61"/>
      <c r="AW4882" s="60"/>
    </row>
    <row r="4883" s="59" customFormat="1" customHeight="1" spans="1:49">
      <c r="A4883" s="60"/>
      <c r="B4883" s="60"/>
      <c r="C4883" s="60"/>
      <c r="D4883" s="60"/>
      <c r="H4883" s="61"/>
      <c r="I4883" s="61"/>
      <c r="J4883" s="61"/>
      <c r="K4883" s="61"/>
      <c r="L4883" s="61"/>
      <c r="M4883" s="61"/>
      <c r="N4883" s="61"/>
      <c r="O4883" s="61"/>
      <c r="P4883" s="61"/>
      <c r="Q4883" s="61"/>
      <c r="R4883" s="61"/>
      <c r="S4883" s="61"/>
      <c r="T4883" s="61"/>
      <c r="U4883" s="61"/>
      <c r="V4883" s="61"/>
      <c r="W4883" s="61"/>
      <c r="X4883" s="61"/>
      <c r="Y4883" s="61"/>
      <c r="Z4883" s="61"/>
      <c r="AA4883" s="61"/>
      <c r="AB4883" s="61"/>
      <c r="AC4883" s="61"/>
      <c r="AD4883" s="61"/>
      <c r="AE4883" s="61"/>
      <c r="AF4883" s="61"/>
      <c r="AG4883" s="61"/>
      <c r="AH4883" s="61"/>
      <c r="AI4883" s="61"/>
      <c r="AJ4883" s="61"/>
      <c r="AK4883" s="61"/>
      <c r="AL4883" s="61"/>
      <c r="AM4883" s="61"/>
      <c r="AN4883" s="61"/>
      <c r="AO4883" s="61"/>
      <c r="AP4883" s="62"/>
      <c r="AQ4883" s="61"/>
      <c r="AR4883" s="61"/>
      <c r="AS4883" s="61"/>
      <c r="AT4883" s="61"/>
      <c r="AU4883" s="61"/>
      <c r="AV4883" s="61"/>
      <c r="AW4883" s="60"/>
    </row>
    <row r="4884" s="59" customFormat="1" customHeight="1" spans="1:49">
      <c r="A4884" s="60"/>
      <c r="B4884" s="60"/>
      <c r="C4884" s="60"/>
      <c r="D4884" s="60"/>
      <c r="H4884" s="61"/>
      <c r="I4884" s="61"/>
      <c r="J4884" s="61"/>
      <c r="K4884" s="61"/>
      <c r="L4884" s="61"/>
      <c r="M4884" s="61"/>
      <c r="N4884" s="61"/>
      <c r="O4884" s="61"/>
      <c r="P4884" s="61"/>
      <c r="Q4884" s="61"/>
      <c r="R4884" s="61"/>
      <c r="S4884" s="61"/>
      <c r="T4884" s="61"/>
      <c r="U4884" s="61"/>
      <c r="V4884" s="61"/>
      <c r="W4884" s="61"/>
      <c r="X4884" s="61"/>
      <c r="Y4884" s="61"/>
      <c r="Z4884" s="61"/>
      <c r="AA4884" s="61"/>
      <c r="AB4884" s="61"/>
      <c r="AC4884" s="61"/>
      <c r="AD4884" s="61"/>
      <c r="AE4884" s="61"/>
      <c r="AF4884" s="61"/>
      <c r="AG4884" s="61"/>
      <c r="AH4884" s="61"/>
      <c r="AI4884" s="61"/>
      <c r="AJ4884" s="61"/>
      <c r="AK4884" s="61"/>
      <c r="AL4884" s="61"/>
      <c r="AM4884" s="61"/>
      <c r="AN4884" s="61"/>
      <c r="AO4884" s="61"/>
      <c r="AP4884" s="62"/>
      <c r="AQ4884" s="61"/>
      <c r="AR4884" s="61"/>
      <c r="AS4884" s="61"/>
      <c r="AT4884" s="61"/>
      <c r="AU4884" s="61"/>
      <c r="AV4884" s="61"/>
      <c r="AW4884" s="60"/>
    </row>
    <row r="4885" s="59" customFormat="1" customHeight="1" spans="1:49">
      <c r="A4885" s="60"/>
      <c r="B4885" s="60"/>
      <c r="C4885" s="60"/>
      <c r="D4885" s="60"/>
      <c r="H4885" s="61"/>
      <c r="I4885" s="61"/>
      <c r="J4885" s="61"/>
      <c r="K4885" s="61"/>
      <c r="L4885" s="61"/>
      <c r="M4885" s="61"/>
      <c r="N4885" s="61"/>
      <c r="O4885" s="61"/>
      <c r="P4885" s="61"/>
      <c r="Q4885" s="61"/>
      <c r="R4885" s="61"/>
      <c r="S4885" s="61"/>
      <c r="T4885" s="61"/>
      <c r="U4885" s="61"/>
      <c r="V4885" s="61"/>
      <c r="W4885" s="61"/>
      <c r="X4885" s="61"/>
      <c r="Y4885" s="61"/>
      <c r="Z4885" s="61"/>
      <c r="AA4885" s="61"/>
      <c r="AB4885" s="61"/>
      <c r="AC4885" s="61"/>
      <c r="AD4885" s="61"/>
      <c r="AE4885" s="61"/>
      <c r="AF4885" s="61"/>
      <c r="AG4885" s="61"/>
      <c r="AH4885" s="61"/>
      <c r="AI4885" s="61"/>
      <c r="AJ4885" s="61"/>
      <c r="AK4885" s="61"/>
      <c r="AL4885" s="61"/>
      <c r="AM4885" s="61"/>
      <c r="AN4885" s="61"/>
      <c r="AO4885" s="61"/>
      <c r="AP4885" s="62"/>
      <c r="AQ4885" s="61"/>
      <c r="AR4885" s="61"/>
      <c r="AS4885" s="61"/>
      <c r="AT4885" s="61"/>
      <c r="AU4885" s="61"/>
      <c r="AV4885" s="61"/>
      <c r="AW4885" s="60"/>
    </row>
    <row r="4886" s="59" customFormat="1" customHeight="1" spans="1:49">
      <c r="A4886" s="60"/>
      <c r="B4886" s="60"/>
      <c r="C4886" s="60"/>
      <c r="D4886" s="60"/>
      <c r="H4886" s="61"/>
      <c r="I4886" s="61"/>
      <c r="J4886" s="61"/>
      <c r="K4886" s="61"/>
      <c r="L4886" s="61"/>
      <c r="M4886" s="61"/>
      <c r="N4886" s="61"/>
      <c r="O4886" s="61"/>
      <c r="P4886" s="61"/>
      <c r="Q4886" s="61"/>
      <c r="R4886" s="61"/>
      <c r="S4886" s="61"/>
      <c r="T4886" s="61"/>
      <c r="U4886" s="61"/>
      <c r="V4886" s="61"/>
      <c r="W4886" s="61"/>
      <c r="X4886" s="61"/>
      <c r="Y4886" s="61"/>
      <c r="Z4886" s="61"/>
      <c r="AA4886" s="61"/>
      <c r="AB4886" s="61"/>
      <c r="AC4886" s="61"/>
      <c r="AD4886" s="61"/>
      <c r="AE4886" s="61"/>
      <c r="AF4886" s="61"/>
      <c r="AG4886" s="61"/>
      <c r="AH4886" s="61"/>
      <c r="AI4886" s="61"/>
      <c r="AJ4886" s="61"/>
      <c r="AK4886" s="61"/>
      <c r="AL4886" s="61"/>
      <c r="AM4886" s="61"/>
      <c r="AN4886" s="61"/>
      <c r="AO4886" s="61"/>
      <c r="AP4886" s="62"/>
      <c r="AQ4886" s="61"/>
      <c r="AR4886" s="61"/>
      <c r="AS4886" s="61"/>
      <c r="AT4886" s="61"/>
      <c r="AU4886" s="61"/>
      <c r="AV4886" s="61"/>
      <c r="AW4886" s="60"/>
    </row>
    <row r="4887" s="59" customFormat="1" customHeight="1" spans="1:49">
      <c r="A4887" s="60"/>
      <c r="B4887" s="60"/>
      <c r="C4887" s="60"/>
      <c r="D4887" s="60"/>
      <c r="H4887" s="61"/>
      <c r="I4887" s="61"/>
      <c r="J4887" s="61"/>
      <c r="K4887" s="61"/>
      <c r="L4887" s="61"/>
      <c r="M4887" s="61"/>
      <c r="N4887" s="61"/>
      <c r="O4887" s="61"/>
      <c r="P4887" s="61"/>
      <c r="Q4887" s="61"/>
      <c r="R4887" s="61"/>
      <c r="S4887" s="61"/>
      <c r="T4887" s="61"/>
      <c r="U4887" s="61"/>
      <c r="V4887" s="61"/>
      <c r="W4887" s="61"/>
      <c r="X4887" s="61"/>
      <c r="Y4887" s="61"/>
      <c r="Z4887" s="61"/>
      <c r="AA4887" s="61"/>
      <c r="AB4887" s="61"/>
      <c r="AC4887" s="61"/>
      <c r="AD4887" s="61"/>
      <c r="AE4887" s="61"/>
      <c r="AF4887" s="61"/>
      <c r="AG4887" s="61"/>
      <c r="AH4887" s="61"/>
      <c r="AI4887" s="61"/>
      <c r="AJ4887" s="61"/>
      <c r="AK4887" s="61"/>
      <c r="AL4887" s="61"/>
      <c r="AM4887" s="61"/>
      <c r="AN4887" s="61"/>
      <c r="AO4887" s="61"/>
      <c r="AP4887" s="62"/>
      <c r="AQ4887" s="61"/>
      <c r="AR4887" s="61"/>
      <c r="AS4887" s="61"/>
      <c r="AT4887" s="61"/>
      <c r="AU4887" s="61"/>
      <c r="AV4887" s="61"/>
      <c r="AW4887" s="60"/>
    </row>
    <row r="4888" s="59" customFormat="1" customHeight="1" spans="1:49">
      <c r="A4888" s="60"/>
      <c r="B4888" s="60"/>
      <c r="C4888" s="60"/>
      <c r="D4888" s="60"/>
      <c r="H4888" s="61"/>
      <c r="I4888" s="61"/>
      <c r="J4888" s="61"/>
      <c r="K4888" s="61"/>
      <c r="L4888" s="61"/>
      <c r="M4888" s="61"/>
      <c r="N4888" s="61"/>
      <c r="O4888" s="61"/>
      <c r="P4888" s="61"/>
      <c r="Q4888" s="61"/>
      <c r="R4888" s="61"/>
      <c r="S4888" s="61"/>
      <c r="T4888" s="61"/>
      <c r="U4888" s="61"/>
      <c r="V4888" s="61"/>
      <c r="W4888" s="61"/>
      <c r="X4888" s="61"/>
      <c r="Y4888" s="61"/>
      <c r="Z4888" s="61"/>
      <c r="AA4888" s="61"/>
      <c r="AB4888" s="61"/>
      <c r="AC4888" s="61"/>
      <c r="AD4888" s="61"/>
      <c r="AE4888" s="61"/>
      <c r="AF4888" s="61"/>
      <c r="AG4888" s="61"/>
      <c r="AH4888" s="61"/>
      <c r="AI4888" s="61"/>
      <c r="AJ4888" s="61"/>
      <c r="AK4888" s="61"/>
      <c r="AL4888" s="61"/>
      <c r="AM4888" s="61"/>
      <c r="AN4888" s="61"/>
      <c r="AO4888" s="61"/>
      <c r="AP4888" s="62"/>
      <c r="AQ4888" s="61"/>
      <c r="AR4888" s="61"/>
      <c r="AS4888" s="61"/>
      <c r="AT4888" s="61"/>
      <c r="AU4888" s="61"/>
      <c r="AV4888" s="61"/>
      <c r="AW4888" s="60"/>
    </row>
    <row r="4889" s="59" customFormat="1" customHeight="1" spans="1:49">
      <c r="A4889" s="60"/>
      <c r="B4889" s="60"/>
      <c r="C4889" s="60"/>
      <c r="D4889" s="60"/>
      <c r="H4889" s="61"/>
      <c r="I4889" s="61"/>
      <c r="J4889" s="61"/>
      <c r="K4889" s="61"/>
      <c r="L4889" s="61"/>
      <c r="M4889" s="61"/>
      <c r="N4889" s="61"/>
      <c r="O4889" s="61"/>
      <c r="P4889" s="61"/>
      <c r="Q4889" s="61"/>
      <c r="R4889" s="61"/>
      <c r="S4889" s="61"/>
      <c r="T4889" s="61"/>
      <c r="U4889" s="61"/>
      <c r="V4889" s="61"/>
      <c r="W4889" s="61"/>
      <c r="X4889" s="61"/>
      <c r="Y4889" s="61"/>
      <c r="Z4889" s="61"/>
      <c r="AA4889" s="61"/>
      <c r="AB4889" s="61"/>
      <c r="AC4889" s="61"/>
      <c r="AD4889" s="61"/>
      <c r="AE4889" s="61"/>
      <c r="AF4889" s="61"/>
      <c r="AG4889" s="61"/>
      <c r="AH4889" s="61"/>
      <c r="AI4889" s="61"/>
      <c r="AJ4889" s="61"/>
      <c r="AK4889" s="61"/>
      <c r="AL4889" s="61"/>
      <c r="AM4889" s="61"/>
      <c r="AN4889" s="61"/>
      <c r="AO4889" s="61"/>
      <c r="AP4889" s="62"/>
      <c r="AQ4889" s="61"/>
      <c r="AR4889" s="61"/>
      <c r="AS4889" s="61"/>
      <c r="AT4889" s="61"/>
      <c r="AU4889" s="61"/>
      <c r="AV4889" s="61"/>
      <c r="AW4889" s="60"/>
    </row>
    <row r="4890" s="59" customFormat="1" customHeight="1" spans="1:49">
      <c r="A4890" s="60"/>
      <c r="B4890" s="60"/>
      <c r="C4890" s="60"/>
      <c r="D4890" s="60"/>
      <c r="H4890" s="61"/>
      <c r="I4890" s="61"/>
      <c r="J4890" s="61"/>
      <c r="K4890" s="61"/>
      <c r="L4890" s="61"/>
      <c r="M4890" s="61"/>
      <c r="N4890" s="61"/>
      <c r="O4890" s="61"/>
      <c r="P4890" s="61"/>
      <c r="Q4890" s="61"/>
      <c r="R4890" s="61"/>
      <c r="S4890" s="61"/>
      <c r="T4890" s="61"/>
      <c r="U4890" s="61"/>
      <c r="V4890" s="61"/>
      <c r="W4890" s="61"/>
      <c r="X4890" s="61"/>
      <c r="Y4890" s="61"/>
      <c r="Z4890" s="61"/>
      <c r="AA4890" s="61"/>
      <c r="AB4890" s="61"/>
      <c r="AC4890" s="61"/>
      <c r="AD4890" s="61"/>
      <c r="AE4890" s="61"/>
      <c r="AF4890" s="61"/>
      <c r="AG4890" s="61"/>
      <c r="AH4890" s="61"/>
      <c r="AI4890" s="61"/>
      <c r="AJ4890" s="61"/>
      <c r="AK4890" s="61"/>
      <c r="AL4890" s="61"/>
      <c r="AM4890" s="61"/>
      <c r="AN4890" s="61"/>
      <c r="AO4890" s="61"/>
      <c r="AP4890" s="62"/>
      <c r="AQ4890" s="61"/>
      <c r="AR4890" s="61"/>
      <c r="AS4890" s="61"/>
      <c r="AT4890" s="61"/>
      <c r="AU4890" s="61"/>
      <c r="AV4890" s="61"/>
      <c r="AW4890" s="60"/>
    </row>
    <row r="4891" s="59" customFormat="1" customHeight="1" spans="1:49">
      <c r="A4891" s="60"/>
      <c r="B4891" s="60"/>
      <c r="C4891" s="60"/>
      <c r="D4891" s="60"/>
      <c r="H4891" s="61"/>
      <c r="I4891" s="61"/>
      <c r="J4891" s="61"/>
      <c r="K4891" s="61"/>
      <c r="L4891" s="61"/>
      <c r="M4891" s="61"/>
      <c r="N4891" s="61"/>
      <c r="O4891" s="61"/>
      <c r="P4891" s="61"/>
      <c r="Q4891" s="61"/>
      <c r="R4891" s="61"/>
      <c r="S4891" s="61"/>
      <c r="T4891" s="61"/>
      <c r="U4891" s="61"/>
      <c r="V4891" s="61"/>
      <c r="W4891" s="61"/>
      <c r="X4891" s="61"/>
      <c r="Y4891" s="61"/>
      <c r="Z4891" s="61"/>
      <c r="AA4891" s="61"/>
      <c r="AB4891" s="61"/>
      <c r="AC4891" s="61"/>
      <c r="AD4891" s="61"/>
      <c r="AE4891" s="61"/>
      <c r="AF4891" s="61"/>
      <c r="AG4891" s="61"/>
      <c r="AH4891" s="61"/>
      <c r="AI4891" s="61"/>
      <c r="AJ4891" s="61"/>
      <c r="AK4891" s="61"/>
      <c r="AL4891" s="61"/>
      <c r="AM4891" s="61"/>
      <c r="AN4891" s="61"/>
      <c r="AO4891" s="61"/>
      <c r="AP4891" s="62"/>
      <c r="AQ4891" s="61"/>
      <c r="AR4891" s="61"/>
      <c r="AS4891" s="61"/>
      <c r="AT4891" s="61"/>
      <c r="AU4891" s="61"/>
      <c r="AV4891" s="61"/>
      <c r="AW4891" s="60"/>
    </row>
    <row r="4892" s="59" customFormat="1" customHeight="1" spans="1:49">
      <c r="A4892" s="60"/>
      <c r="B4892" s="60"/>
      <c r="C4892" s="60"/>
      <c r="D4892" s="60"/>
      <c r="H4892" s="61"/>
      <c r="I4892" s="61"/>
      <c r="J4892" s="61"/>
      <c r="K4892" s="61"/>
      <c r="L4892" s="61"/>
      <c r="M4892" s="61"/>
      <c r="N4892" s="61"/>
      <c r="O4892" s="61"/>
      <c r="P4892" s="61"/>
      <c r="Q4892" s="61"/>
      <c r="R4892" s="61"/>
      <c r="S4892" s="61"/>
      <c r="T4892" s="61"/>
      <c r="U4892" s="61"/>
      <c r="V4892" s="61"/>
      <c r="W4892" s="61"/>
      <c r="X4892" s="61"/>
      <c r="Y4892" s="61"/>
      <c r="Z4892" s="61"/>
      <c r="AA4892" s="61"/>
      <c r="AB4892" s="61"/>
      <c r="AC4892" s="61"/>
      <c r="AD4892" s="61"/>
      <c r="AE4892" s="61"/>
      <c r="AF4892" s="61"/>
      <c r="AG4892" s="61"/>
      <c r="AH4892" s="61"/>
      <c r="AI4892" s="61"/>
      <c r="AJ4892" s="61"/>
      <c r="AK4892" s="61"/>
      <c r="AL4892" s="61"/>
      <c r="AM4892" s="61"/>
      <c r="AN4892" s="61"/>
      <c r="AO4892" s="61"/>
      <c r="AP4892" s="62"/>
      <c r="AQ4892" s="61"/>
      <c r="AR4892" s="61"/>
      <c r="AS4892" s="61"/>
      <c r="AT4892" s="61"/>
      <c r="AU4892" s="61"/>
      <c r="AV4892" s="61"/>
      <c r="AW4892" s="60"/>
    </row>
    <row r="4893" s="59" customFormat="1" customHeight="1" spans="1:49">
      <c r="A4893" s="60"/>
      <c r="B4893" s="60"/>
      <c r="C4893" s="60"/>
      <c r="D4893" s="60"/>
      <c r="H4893" s="61"/>
      <c r="I4893" s="61"/>
      <c r="J4893" s="61"/>
      <c r="K4893" s="61"/>
      <c r="L4893" s="61"/>
      <c r="M4893" s="61"/>
      <c r="N4893" s="61"/>
      <c r="O4893" s="61"/>
      <c r="P4893" s="61"/>
      <c r="Q4893" s="61"/>
      <c r="R4893" s="61"/>
      <c r="S4893" s="61"/>
      <c r="T4893" s="61"/>
      <c r="U4893" s="61"/>
      <c r="V4893" s="61"/>
      <c r="W4893" s="61"/>
      <c r="X4893" s="61"/>
      <c r="Y4893" s="61"/>
      <c r="Z4893" s="61"/>
      <c r="AA4893" s="61"/>
      <c r="AB4893" s="61"/>
      <c r="AC4893" s="61"/>
      <c r="AD4893" s="61"/>
      <c r="AE4893" s="61"/>
      <c r="AF4893" s="61"/>
      <c r="AG4893" s="61"/>
      <c r="AH4893" s="61"/>
      <c r="AI4893" s="61"/>
      <c r="AJ4893" s="61"/>
      <c r="AK4893" s="61"/>
      <c r="AL4893" s="61"/>
      <c r="AM4893" s="61"/>
      <c r="AN4893" s="61"/>
      <c r="AO4893" s="61"/>
      <c r="AP4893" s="62"/>
      <c r="AQ4893" s="61"/>
      <c r="AR4893" s="61"/>
      <c r="AS4893" s="61"/>
      <c r="AT4893" s="61"/>
      <c r="AU4893" s="61"/>
      <c r="AV4893" s="61"/>
      <c r="AW4893" s="60"/>
    </row>
    <row r="4894" s="59" customFormat="1" customHeight="1" spans="1:49">
      <c r="A4894" s="60"/>
      <c r="B4894" s="60"/>
      <c r="C4894" s="60"/>
      <c r="D4894" s="60"/>
      <c r="H4894" s="61"/>
      <c r="I4894" s="61"/>
      <c r="J4894" s="61"/>
      <c r="K4894" s="61"/>
      <c r="L4894" s="61"/>
      <c r="M4894" s="61"/>
      <c r="N4894" s="61"/>
      <c r="O4894" s="61"/>
      <c r="P4894" s="61"/>
      <c r="Q4894" s="61"/>
      <c r="R4894" s="61"/>
      <c r="S4894" s="61"/>
      <c r="T4894" s="61"/>
      <c r="U4894" s="61"/>
      <c r="V4894" s="61"/>
      <c r="W4894" s="61"/>
      <c r="X4894" s="61"/>
      <c r="Y4894" s="61"/>
      <c r="Z4894" s="61"/>
      <c r="AA4894" s="61"/>
      <c r="AB4894" s="61"/>
      <c r="AC4894" s="61"/>
      <c r="AD4894" s="61"/>
      <c r="AE4894" s="61"/>
      <c r="AF4894" s="61"/>
      <c r="AG4894" s="61"/>
      <c r="AH4894" s="61"/>
      <c r="AI4894" s="61"/>
      <c r="AJ4894" s="61"/>
      <c r="AK4894" s="61"/>
      <c r="AL4894" s="61"/>
      <c r="AM4894" s="61"/>
      <c r="AN4894" s="61"/>
      <c r="AO4894" s="61"/>
      <c r="AP4894" s="62"/>
      <c r="AQ4894" s="61"/>
      <c r="AR4894" s="61"/>
      <c r="AS4894" s="61"/>
      <c r="AT4894" s="61"/>
      <c r="AU4894" s="61"/>
      <c r="AV4894" s="61"/>
      <c r="AW4894" s="60"/>
    </row>
    <row r="4895" s="59" customFormat="1" customHeight="1" spans="1:49">
      <c r="A4895" s="60"/>
      <c r="B4895" s="60"/>
      <c r="C4895" s="60"/>
      <c r="D4895" s="60"/>
      <c r="H4895" s="61"/>
      <c r="I4895" s="61"/>
      <c r="J4895" s="61"/>
      <c r="K4895" s="61"/>
      <c r="L4895" s="61"/>
      <c r="M4895" s="61"/>
      <c r="N4895" s="61"/>
      <c r="O4895" s="61"/>
      <c r="P4895" s="61"/>
      <c r="Q4895" s="61"/>
      <c r="R4895" s="61"/>
      <c r="S4895" s="61"/>
      <c r="T4895" s="61"/>
      <c r="U4895" s="61"/>
      <c r="V4895" s="61"/>
      <c r="W4895" s="61"/>
      <c r="X4895" s="61"/>
      <c r="Y4895" s="61"/>
      <c r="Z4895" s="61"/>
      <c r="AA4895" s="61"/>
      <c r="AB4895" s="61"/>
      <c r="AC4895" s="61"/>
      <c r="AD4895" s="61"/>
      <c r="AE4895" s="61"/>
      <c r="AF4895" s="61"/>
      <c r="AG4895" s="61"/>
      <c r="AH4895" s="61"/>
      <c r="AI4895" s="61"/>
      <c r="AJ4895" s="61"/>
      <c r="AK4895" s="61"/>
      <c r="AL4895" s="61"/>
      <c r="AM4895" s="61"/>
      <c r="AN4895" s="61"/>
      <c r="AO4895" s="61"/>
      <c r="AP4895" s="62"/>
      <c r="AQ4895" s="61"/>
      <c r="AR4895" s="61"/>
      <c r="AS4895" s="61"/>
      <c r="AT4895" s="61"/>
      <c r="AU4895" s="61"/>
      <c r="AV4895" s="61"/>
      <c r="AW4895" s="60"/>
    </row>
    <row r="4896" s="59" customFormat="1" customHeight="1" spans="1:49">
      <c r="A4896" s="60"/>
      <c r="B4896" s="60"/>
      <c r="C4896" s="60"/>
      <c r="D4896" s="60"/>
      <c r="H4896" s="61"/>
      <c r="I4896" s="61"/>
      <c r="J4896" s="61"/>
      <c r="K4896" s="61"/>
      <c r="L4896" s="61"/>
      <c r="M4896" s="61"/>
      <c r="N4896" s="61"/>
      <c r="O4896" s="61"/>
      <c r="P4896" s="61"/>
      <c r="Q4896" s="61"/>
      <c r="R4896" s="61"/>
      <c r="S4896" s="61"/>
      <c r="T4896" s="61"/>
      <c r="U4896" s="61"/>
      <c r="V4896" s="61"/>
      <c r="W4896" s="61"/>
      <c r="X4896" s="61"/>
      <c r="Y4896" s="61"/>
      <c r="Z4896" s="61"/>
      <c r="AA4896" s="61"/>
      <c r="AB4896" s="61"/>
      <c r="AC4896" s="61"/>
      <c r="AD4896" s="61"/>
      <c r="AE4896" s="61"/>
      <c r="AF4896" s="61"/>
      <c r="AG4896" s="61"/>
      <c r="AH4896" s="61"/>
      <c r="AI4896" s="61"/>
      <c r="AJ4896" s="61"/>
      <c r="AK4896" s="61"/>
      <c r="AL4896" s="61"/>
      <c r="AM4896" s="61"/>
      <c r="AN4896" s="61"/>
      <c r="AO4896" s="61"/>
      <c r="AP4896" s="62"/>
      <c r="AQ4896" s="61"/>
      <c r="AR4896" s="61"/>
      <c r="AS4896" s="61"/>
      <c r="AT4896" s="61"/>
      <c r="AU4896" s="61"/>
      <c r="AV4896" s="61"/>
      <c r="AW4896" s="60"/>
    </row>
    <row r="4897" s="59" customFormat="1" customHeight="1" spans="1:49">
      <c r="A4897" s="60"/>
      <c r="B4897" s="60"/>
      <c r="C4897" s="60"/>
      <c r="D4897" s="60"/>
      <c r="H4897" s="61"/>
      <c r="I4897" s="61"/>
      <c r="J4897" s="61"/>
      <c r="K4897" s="61"/>
      <c r="L4897" s="61"/>
      <c r="M4897" s="61"/>
      <c r="N4897" s="61"/>
      <c r="O4897" s="61"/>
      <c r="P4897" s="61"/>
      <c r="Q4897" s="61"/>
      <c r="R4897" s="61"/>
      <c r="S4897" s="61"/>
      <c r="T4897" s="61"/>
      <c r="U4897" s="61"/>
      <c r="V4897" s="61"/>
      <c r="W4897" s="61"/>
      <c r="X4897" s="61"/>
      <c r="Y4897" s="61"/>
      <c r="Z4897" s="61"/>
      <c r="AA4897" s="61"/>
      <c r="AB4897" s="61"/>
      <c r="AC4897" s="61"/>
      <c r="AD4897" s="61"/>
      <c r="AE4897" s="61"/>
      <c r="AF4897" s="61"/>
      <c r="AG4897" s="61"/>
      <c r="AH4897" s="61"/>
      <c r="AI4897" s="61"/>
      <c r="AJ4897" s="61"/>
      <c r="AK4897" s="61"/>
      <c r="AL4897" s="61"/>
      <c r="AM4897" s="61"/>
      <c r="AN4897" s="61"/>
      <c r="AO4897" s="61"/>
      <c r="AP4897" s="62"/>
      <c r="AQ4897" s="61"/>
      <c r="AR4897" s="61"/>
      <c r="AS4897" s="61"/>
      <c r="AT4897" s="61"/>
      <c r="AU4897" s="61"/>
      <c r="AV4897" s="61"/>
      <c r="AW4897" s="60"/>
    </row>
    <row r="4898" s="59" customFormat="1" customHeight="1" spans="1:49">
      <c r="A4898" s="60"/>
      <c r="B4898" s="60"/>
      <c r="C4898" s="60"/>
      <c r="D4898" s="60"/>
      <c r="H4898" s="61"/>
      <c r="I4898" s="61"/>
      <c r="J4898" s="61"/>
      <c r="K4898" s="61"/>
      <c r="L4898" s="61"/>
      <c r="M4898" s="61"/>
      <c r="N4898" s="61"/>
      <c r="O4898" s="61"/>
      <c r="P4898" s="61"/>
      <c r="Q4898" s="61"/>
      <c r="R4898" s="61"/>
      <c r="S4898" s="61"/>
      <c r="T4898" s="61"/>
      <c r="U4898" s="61"/>
      <c r="V4898" s="61"/>
      <c r="W4898" s="61"/>
      <c r="X4898" s="61"/>
      <c r="Y4898" s="61"/>
      <c r="Z4898" s="61"/>
      <c r="AA4898" s="61"/>
      <c r="AB4898" s="61"/>
      <c r="AC4898" s="61"/>
      <c r="AD4898" s="61"/>
      <c r="AE4898" s="61"/>
      <c r="AF4898" s="61"/>
      <c r="AG4898" s="61"/>
      <c r="AH4898" s="61"/>
      <c r="AI4898" s="61"/>
      <c r="AJ4898" s="61"/>
      <c r="AK4898" s="61"/>
      <c r="AL4898" s="61"/>
      <c r="AM4898" s="61"/>
      <c r="AN4898" s="61"/>
      <c r="AO4898" s="61"/>
      <c r="AP4898" s="62"/>
      <c r="AQ4898" s="61"/>
      <c r="AR4898" s="61"/>
      <c r="AS4898" s="61"/>
      <c r="AT4898" s="61"/>
      <c r="AU4898" s="61"/>
      <c r="AV4898" s="61"/>
      <c r="AW4898" s="60"/>
    </row>
    <row r="4899" s="59" customFormat="1" customHeight="1" spans="1:49">
      <c r="A4899" s="60"/>
      <c r="B4899" s="60"/>
      <c r="C4899" s="60"/>
      <c r="D4899" s="60"/>
      <c r="H4899" s="61"/>
      <c r="I4899" s="61"/>
      <c r="J4899" s="61"/>
      <c r="K4899" s="61"/>
      <c r="L4899" s="61"/>
      <c r="M4899" s="61"/>
      <c r="N4899" s="61"/>
      <c r="O4899" s="61"/>
      <c r="P4899" s="61"/>
      <c r="Q4899" s="61"/>
      <c r="R4899" s="61"/>
      <c r="S4899" s="61"/>
      <c r="T4899" s="61"/>
      <c r="U4899" s="61"/>
      <c r="V4899" s="61"/>
      <c r="W4899" s="61"/>
      <c r="X4899" s="61"/>
      <c r="Y4899" s="61"/>
      <c r="Z4899" s="61"/>
      <c r="AA4899" s="61"/>
      <c r="AB4899" s="61"/>
      <c r="AC4899" s="61"/>
      <c r="AD4899" s="61"/>
      <c r="AE4899" s="61"/>
      <c r="AF4899" s="61"/>
      <c r="AG4899" s="61"/>
      <c r="AH4899" s="61"/>
      <c r="AI4899" s="61"/>
      <c r="AJ4899" s="61"/>
      <c r="AK4899" s="61"/>
      <c r="AL4899" s="61"/>
      <c r="AM4899" s="61"/>
      <c r="AN4899" s="61"/>
      <c r="AO4899" s="61"/>
      <c r="AP4899" s="62"/>
      <c r="AQ4899" s="61"/>
      <c r="AR4899" s="61"/>
      <c r="AS4899" s="61"/>
      <c r="AT4899" s="61"/>
      <c r="AU4899" s="61"/>
      <c r="AV4899" s="61"/>
      <c r="AW4899" s="60"/>
    </row>
    <row r="4900" s="59" customFormat="1" customHeight="1" spans="1:49">
      <c r="A4900" s="60"/>
      <c r="B4900" s="60"/>
      <c r="C4900" s="60"/>
      <c r="D4900" s="60"/>
      <c r="H4900" s="61"/>
      <c r="I4900" s="61"/>
      <c r="J4900" s="61"/>
      <c r="K4900" s="61"/>
      <c r="L4900" s="61"/>
      <c r="M4900" s="61"/>
      <c r="N4900" s="61"/>
      <c r="O4900" s="61"/>
      <c r="P4900" s="61"/>
      <c r="Q4900" s="61"/>
      <c r="R4900" s="61"/>
      <c r="S4900" s="61"/>
      <c r="T4900" s="61"/>
      <c r="U4900" s="61"/>
      <c r="V4900" s="61"/>
      <c r="W4900" s="61"/>
      <c r="X4900" s="61"/>
      <c r="Y4900" s="61"/>
      <c r="Z4900" s="61"/>
      <c r="AA4900" s="61"/>
      <c r="AB4900" s="61"/>
      <c r="AC4900" s="61"/>
      <c r="AD4900" s="61"/>
      <c r="AE4900" s="61"/>
      <c r="AF4900" s="61"/>
      <c r="AG4900" s="61"/>
      <c r="AH4900" s="61"/>
      <c r="AI4900" s="61"/>
      <c r="AJ4900" s="61"/>
      <c r="AK4900" s="61"/>
      <c r="AL4900" s="61"/>
      <c r="AM4900" s="61"/>
      <c r="AN4900" s="61"/>
      <c r="AO4900" s="61"/>
      <c r="AP4900" s="62"/>
      <c r="AQ4900" s="61"/>
      <c r="AR4900" s="61"/>
      <c r="AS4900" s="61"/>
      <c r="AT4900" s="61"/>
      <c r="AU4900" s="61"/>
      <c r="AV4900" s="61"/>
      <c r="AW4900" s="60"/>
    </row>
    <row r="4901" s="59" customFormat="1" customHeight="1" spans="1:49">
      <c r="A4901" s="60"/>
      <c r="B4901" s="60"/>
      <c r="C4901" s="60"/>
      <c r="D4901" s="60"/>
      <c r="H4901" s="61"/>
      <c r="I4901" s="61"/>
      <c r="J4901" s="61"/>
      <c r="K4901" s="61"/>
      <c r="L4901" s="61"/>
      <c r="M4901" s="61"/>
      <c r="N4901" s="61"/>
      <c r="O4901" s="61"/>
      <c r="P4901" s="61"/>
      <c r="Q4901" s="61"/>
      <c r="R4901" s="61"/>
      <c r="S4901" s="61"/>
      <c r="T4901" s="61"/>
      <c r="U4901" s="61"/>
      <c r="V4901" s="61"/>
      <c r="W4901" s="61"/>
      <c r="X4901" s="61"/>
      <c r="Y4901" s="61"/>
      <c r="Z4901" s="61"/>
      <c r="AA4901" s="61"/>
      <c r="AB4901" s="61"/>
      <c r="AC4901" s="61"/>
      <c r="AD4901" s="61"/>
      <c r="AE4901" s="61"/>
      <c r="AF4901" s="61"/>
      <c r="AG4901" s="61"/>
      <c r="AH4901" s="61"/>
      <c r="AI4901" s="61"/>
      <c r="AJ4901" s="61"/>
      <c r="AK4901" s="61"/>
      <c r="AL4901" s="61"/>
      <c r="AM4901" s="61"/>
      <c r="AN4901" s="61"/>
      <c r="AO4901" s="61"/>
      <c r="AP4901" s="62"/>
      <c r="AQ4901" s="61"/>
      <c r="AR4901" s="61"/>
      <c r="AS4901" s="61"/>
      <c r="AT4901" s="61"/>
      <c r="AU4901" s="61"/>
      <c r="AV4901" s="61"/>
      <c r="AW4901" s="60"/>
    </row>
    <row r="4902" s="59" customFormat="1" customHeight="1" spans="1:49">
      <c r="A4902" s="60"/>
      <c r="B4902" s="60"/>
      <c r="C4902" s="60"/>
      <c r="D4902" s="60"/>
      <c r="H4902" s="61"/>
      <c r="I4902" s="61"/>
      <c r="J4902" s="61"/>
      <c r="K4902" s="61"/>
      <c r="L4902" s="61"/>
      <c r="M4902" s="61"/>
      <c r="N4902" s="61"/>
      <c r="O4902" s="61"/>
      <c r="P4902" s="61"/>
      <c r="Q4902" s="61"/>
      <c r="R4902" s="61"/>
      <c r="S4902" s="61"/>
      <c r="T4902" s="61"/>
      <c r="U4902" s="61"/>
      <c r="V4902" s="61"/>
      <c r="W4902" s="61"/>
      <c r="X4902" s="61"/>
      <c r="Y4902" s="61"/>
      <c r="Z4902" s="61"/>
      <c r="AA4902" s="61"/>
      <c r="AB4902" s="61"/>
      <c r="AC4902" s="61"/>
      <c r="AD4902" s="61"/>
      <c r="AE4902" s="61"/>
      <c r="AF4902" s="61"/>
      <c r="AG4902" s="61"/>
      <c r="AH4902" s="61"/>
      <c r="AI4902" s="61"/>
      <c r="AJ4902" s="61"/>
      <c r="AK4902" s="61"/>
      <c r="AL4902" s="61"/>
      <c r="AM4902" s="61"/>
      <c r="AN4902" s="61"/>
      <c r="AO4902" s="61"/>
      <c r="AP4902" s="62"/>
      <c r="AQ4902" s="61"/>
      <c r="AR4902" s="61"/>
      <c r="AS4902" s="61"/>
      <c r="AT4902" s="61"/>
      <c r="AU4902" s="61"/>
      <c r="AV4902" s="61"/>
      <c r="AW4902" s="60"/>
    </row>
    <row r="4903" s="59" customFormat="1" customHeight="1" spans="1:49">
      <c r="A4903" s="60"/>
      <c r="B4903" s="60"/>
      <c r="C4903" s="60"/>
      <c r="D4903" s="60"/>
      <c r="H4903" s="61"/>
      <c r="I4903" s="61"/>
      <c r="J4903" s="61"/>
      <c r="K4903" s="61"/>
      <c r="L4903" s="61"/>
      <c r="M4903" s="61"/>
      <c r="N4903" s="61"/>
      <c r="O4903" s="61"/>
      <c r="P4903" s="61"/>
      <c r="Q4903" s="61"/>
      <c r="R4903" s="61"/>
      <c r="S4903" s="61"/>
      <c r="T4903" s="61"/>
      <c r="U4903" s="61"/>
      <c r="V4903" s="61"/>
      <c r="W4903" s="61"/>
      <c r="X4903" s="61"/>
      <c r="Y4903" s="61"/>
      <c r="Z4903" s="61"/>
      <c r="AA4903" s="61"/>
      <c r="AB4903" s="61"/>
      <c r="AC4903" s="61"/>
      <c r="AD4903" s="61"/>
      <c r="AE4903" s="61"/>
      <c r="AF4903" s="61"/>
      <c r="AG4903" s="61"/>
      <c r="AH4903" s="61"/>
      <c r="AI4903" s="61"/>
      <c r="AJ4903" s="61"/>
      <c r="AK4903" s="61"/>
      <c r="AL4903" s="61"/>
      <c r="AM4903" s="61"/>
      <c r="AN4903" s="61"/>
      <c r="AO4903" s="61"/>
      <c r="AP4903" s="62"/>
      <c r="AQ4903" s="61"/>
      <c r="AR4903" s="61"/>
      <c r="AS4903" s="61"/>
      <c r="AT4903" s="61"/>
      <c r="AU4903" s="61"/>
      <c r="AV4903" s="61"/>
      <c r="AW4903" s="60"/>
    </row>
    <row r="4904" s="59" customFormat="1" customHeight="1" spans="1:49">
      <c r="A4904" s="60"/>
      <c r="B4904" s="60"/>
      <c r="C4904" s="60"/>
      <c r="D4904" s="60"/>
      <c r="H4904" s="61"/>
      <c r="I4904" s="61"/>
      <c r="J4904" s="61"/>
      <c r="K4904" s="61"/>
      <c r="L4904" s="61"/>
      <c r="M4904" s="61"/>
      <c r="N4904" s="61"/>
      <c r="O4904" s="61"/>
      <c r="P4904" s="61"/>
      <c r="Q4904" s="61"/>
      <c r="R4904" s="61"/>
      <c r="S4904" s="61"/>
      <c r="T4904" s="61"/>
      <c r="U4904" s="61"/>
      <c r="V4904" s="61"/>
      <c r="W4904" s="61"/>
      <c r="X4904" s="61"/>
      <c r="Y4904" s="61"/>
      <c r="Z4904" s="61"/>
      <c r="AA4904" s="61"/>
      <c r="AB4904" s="61"/>
      <c r="AC4904" s="61"/>
      <c r="AD4904" s="61"/>
      <c r="AE4904" s="61"/>
      <c r="AF4904" s="61"/>
      <c r="AG4904" s="61"/>
      <c r="AH4904" s="61"/>
      <c r="AI4904" s="61"/>
      <c r="AJ4904" s="61"/>
      <c r="AK4904" s="61"/>
      <c r="AL4904" s="61"/>
      <c r="AM4904" s="61"/>
      <c r="AN4904" s="61"/>
      <c r="AO4904" s="61"/>
      <c r="AP4904" s="62"/>
      <c r="AQ4904" s="61"/>
      <c r="AR4904" s="61"/>
      <c r="AS4904" s="61"/>
      <c r="AT4904" s="61"/>
      <c r="AU4904" s="61"/>
      <c r="AV4904" s="61"/>
      <c r="AW4904" s="60"/>
    </row>
    <row r="4905" s="59" customFormat="1" customHeight="1" spans="1:49">
      <c r="A4905" s="60"/>
      <c r="B4905" s="60"/>
      <c r="C4905" s="60"/>
      <c r="D4905" s="60"/>
      <c r="H4905" s="61"/>
      <c r="I4905" s="61"/>
      <c r="J4905" s="61"/>
      <c r="K4905" s="61"/>
      <c r="L4905" s="61"/>
      <c r="M4905" s="61"/>
      <c r="N4905" s="61"/>
      <c r="O4905" s="61"/>
      <c r="P4905" s="61"/>
      <c r="Q4905" s="61"/>
      <c r="R4905" s="61"/>
      <c r="S4905" s="61"/>
      <c r="T4905" s="61"/>
      <c r="U4905" s="61"/>
      <c r="V4905" s="61"/>
      <c r="W4905" s="61"/>
      <c r="X4905" s="61"/>
      <c r="Y4905" s="61"/>
      <c r="Z4905" s="61"/>
      <c r="AA4905" s="61"/>
      <c r="AB4905" s="61"/>
      <c r="AC4905" s="61"/>
      <c r="AD4905" s="61"/>
      <c r="AE4905" s="61"/>
      <c r="AF4905" s="61"/>
      <c r="AG4905" s="61"/>
      <c r="AH4905" s="61"/>
      <c r="AI4905" s="61"/>
      <c r="AJ4905" s="61"/>
      <c r="AK4905" s="61"/>
      <c r="AL4905" s="61"/>
      <c r="AM4905" s="61"/>
      <c r="AN4905" s="61"/>
      <c r="AO4905" s="61"/>
      <c r="AP4905" s="62"/>
      <c r="AQ4905" s="61"/>
      <c r="AR4905" s="61"/>
      <c r="AS4905" s="61"/>
      <c r="AT4905" s="61"/>
      <c r="AU4905" s="61"/>
      <c r="AV4905" s="61"/>
      <c r="AW4905" s="60"/>
    </row>
    <row r="4906" s="59" customFormat="1" customHeight="1" spans="1:49">
      <c r="A4906" s="60"/>
      <c r="B4906" s="60"/>
      <c r="C4906" s="60"/>
      <c r="D4906" s="60"/>
      <c r="H4906" s="61"/>
      <c r="I4906" s="61"/>
      <c r="J4906" s="61"/>
      <c r="K4906" s="61"/>
      <c r="L4906" s="61"/>
      <c r="M4906" s="61"/>
      <c r="N4906" s="61"/>
      <c r="O4906" s="61"/>
      <c r="P4906" s="61"/>
      <c r="Q4906" s="61"/>
      <c r="R4906" s="61"/>
      <c r="S4906" s="61"/>
      <c r="T4906" s="61"/>
      <c r="U4906" s="61"/>
      <c r="V4906" s="61"/>
      <c r="W4906" s="61"/>
      <c r="X4906" s="61"/>
      <c r="Y4906" s="61"/>
      <c r="Z4906" s="61"/>
      <c r="AA4906" s="61"/>
      <c r="AB4906" s="61"/>
      <c r="AC4906" s="61"/>
      <c r="AD4906" s="61"/>
      <c r="AE4906" s="61"/>
      <c r="AF4906" s="61"/>
      <c r="AG4906" s="61"/>
      <c r="AH4906" s="61"/>
      <c r="AI4906" s="61"/>
      <c r="AJ4906" s="61"/>
      <c r="AK4906" s="61"/>
      <c r="AL4906" s="61"/>
      <c r="AM4906" s="61"/>
      <c r="AN4906" s="61"/>
      <c r="AO4906" s="61"/>
      <c r="AP4906" s="62"/>
      <c r="AQ4906" s="61"/>
      <c r="AR4906" s="61"/>
      <c r="AS4906" s="61"/>
      <c r="AT4906" s="61"/>
      <c r="AU4906" s="61"/>
      <c r="AV4906" s="61"/>
      <c r="AW4906" s="60"/>
    </row>
    <row r="4907" s="59" customFormat="1" customHeight="1" spans="1:49">
      <c r="A4907" s="60"/>
      <c r="B4907" s="60"/>
      <c r="C4907" s="60"/>
      <c r="D4907" s="60"/>
      <c r="H4907" s="61"/>
      <c r="I4907" s="61"/>
      <c r="J4907" s="61"/>
      <c r="K4907" s="61"/>
      <c r="L4907" s="61"/>
      <c r="M4907" s="61"/>
      <c r="N4907" s="61"/>
      <c r="O4907" s="61"/>
      <c r="P4907" s="61"/>
      <c r="Q4907" s="61"/>
      <c r="R4907" s="61"/>
      <c r="S4907" s="61"/>
      <c r="T4907" s="61"/>
      <c r="U4907" s="61"/>
      <c r="V4907" s="61"/>
      <c r="W4907" s="61"/>
      <c r="X4907" s="61"/>
      <c r="Y4907" s="61"/>
      <c r="Z4907" s="61"/>
      <c r="AA4907" s="61"/>
      <c r="AB4907" s="61"/>
      <c r="AC4907" s="61"/>
      <c r="AD4907" s="61"/>
      <c r="AE4907" s="61"/>
      <c r="AF4907" s="61"/>
      <c r="AG4907" s="61"/>
      <c r="AH4907" s="61"/>
      <c r="AI4907" s="61"/>
      <c r="AJ4907" s="61"/>
      <c r="AK4907" s="61"/>
      <c r="AL4907" s="61"/>
      <c r="AM4907" s="61"/>
      <c r="AN4907" s="61"/>
      <c r="AO4907" s="61"/>
      <c r="AP4907" s="62"/>
      <c r="AQ4907" s="61"/>
      <c r="AR4907" s="61"/>
      <c r="AS4907" s="61"/>
      <c r="AT4907" s="61"/>
      <c r="AU4907" s="61"/>
      <c r="AV4907" s="61"/>
      <c r="AW4907" s="60"/>
    </row>
    <row r="4908" s="59" customFormat="1" customHeight="1" spans="1:49">
      <c r="A4908" s="60"/>
      <c r="B4908" s="60"/>
      <c r="C4908" s="60"/>
      <c r="D4908" s="60"/>
      <c r="H4908" s="61"/>
      <c r="I4908" s="61"/>
      <c r="J4908" s="61"/>
      <c r="K4908" s="61"/>
      <c r="L4908" s="61"/>
      <c r="M4908" s="61"/>
      <c r="N4908" s="61"/>
      <c r="O4908" s="61"/>
      <c r="P4908" s="61"/>
      <c r="Q4908" s="61"/>
      <c r="R4908" s="61"/>
      <c r="S4908" s="61"/>
      <c r="T4908" s="61"/>
      <c r="U4908" s="61"/>
      <c r="V4908" s="61"/>
      <c r="W4908" s="61"/>
      <c r="X4908" s="61"/>
      <c r="Y4908" s="61"/>
      <c r="Z4908" s="61"/>
      <c r="AA4908" s="61"/>
      <c r="AB4908" s="61"/>
      <c r="AC4908" s="61"/>
      <c r="AD4908" s="61"/>
      <c r="AE4908" s="61"/>
      <c r="AF4908" s="61"/>
      <c r="AG4908" s="61"/>
      <c r="AH4908" s="61"/>
      <c r="AI4908" s="61"/>
      <c r="AJ4908" s="61"/>
      <c r="AK4908" s="61"/>
      <c r="AL4908" s="61"/>
      <c r="AM4908" s="61"/>
      <c r="AN4908" s="61"/>
      <c r="AO4908" s="61"/>
      <c r="AP4908" s="62"/>
      <c r="AQ4908" s="61"/>
      <c r="AR4908" s="61"/>
      <c r="AS4908" s="61"/>
      <c r="AT4908" s="61"/>
      <c r="AU4908" s="61"/>
      <c r="AV4908" s="61"/>
      <c r="AW4908" s="60"/>
    </row>
    <row r="4909" s="59" customFormat="1" customHeight="1" spans="1:49">
      <c r="A4909" s="60"/>
      <c r="B4909" s="60"/>
      <c r="C4909" s="60"/>
      <c r="D4909" s="60"/>
      <c r="H4909" s="61"/>
      <c r="I4909" s="61"/>
      <c r="J4909" s="61"/>
      <c r="K4909" s="61"/>
      <c r="L4909" s="61"/>
      <c r="M4909" s="61"/>
      <c r="N4909" s="61"/>
      <c r="O4909" s="61"/>
      <c r="P4909" s="61"/>
      <c r="Q4909" s="61"/>
      <c r="R4909" s="61"/>
      <c r="S4909" s="61"/>
      <c r="T4909" s="61"/>
      <c r="U4909" s="61"/>
      <c r="V4909" s="61"/>
      <c r="W4909" s="61"/>
      <c r="X4909" s="61"/>
      <c r="Y4909" s="61"/>
      <c r="Z4909" s="61"/>
      <c r="AA4909" s="61"/>
      <c r="AB4909" s="61"/>
      <c r="AC4909" s="61"/>
      <c r="AD4909" s="61"/>
      <c r="AE4909" s="61"/>
      <c r="AF4909" s="61"/>
      <c r="AG4909" s="61"/>
      <c r="AH4909" s="61"/>
      <c r="AI4909" s="61"/>
      <c r="AJ4909" s="61"/>
      <c r="AK4909" s="61"/>
      <c r="AL4909" s="61"/>
      <c r="AM4909" s="61"/>
      <c r="AN4909" s="61"/>
      <c r="AO4909" s="61"/>
      <c r="AP4909" s="62"/>
      <c r="AQ4909" s="61"/>
      <c r="AR4909" s="61"/>
      <c r="AS4909" s="61"/>
      <c r="AT4909" s="61"/>
      <c r="AU4909" s="61"/>
      <c r="AV4909" s="61"/>
      <c r="AW4909" s="60"/>
    </row>
    <row r="4910" s="59" customFormat="1" customHeight="1" spans="1:49">
      <c r="A4910" s="60"/>
      <c r="B4910" s="60"/>
      <c r="C4910" s="60"/>
      <c r="D4910" s="60"/>
      <c r="H4910" s="61"/>
      <c r="I4910" s="61"/>
      <c r="J4910" s="61"/>
      <c r="K4910" s="61"/>
      <c r="L4910" s="61"/>
      <c r="M4910" s="61"/>
      <c r="N4910" s="61"/>
      <c r="O4910" s="61"/>
      <c r="P4910" s="61"/>
      <c r="Q4910" s="61"/>
      <c r="R4910" s="61"/>
      <c r="S4910" s="61"/>
      <c r="T4910" s="61"/>
      <c r="U4910" s="61"/>
      <c r="V4910" s="61"/>
      <c r="W4910" s="61"/>
      <c r="X4910" s="61"/>
      <c r="Y4910" s="61"/>
      <c r="Z4910" s="61"/>
      <c r="AA4910" s="61"/>
      <c r="AB4910" s="61"/>
      <c r="AC4910" s="61"/>
      <c r="AD4910" s="61"/>
      <c r="AE4910" s="61"/>
      <c r="AF4910" s="61"/>
      <c r="AG4910" s="61"/>
      <c r="AH4910" s="61"/>
      <c r="AI4910" s="61"/>
      <c r="AJ4910" s="61"/>
      <c r="AK4910" s="61"/>
      <c r="AL4910" s="61"/>
      <c r="AM4910" s="61"/>
      <c r="AN4910" s="61"/>
      <c r="AO4910" s="61"/>
      <c r="AP4910" s="62"/>
      <c r="AQ4910" s="61"/>
      <c r="AR4910" s="61"/>
      <c r="AS4910" s="61"/>
      <c r="AT4910" s="61"/>
      <c r="AU4910" s="61"/>
      <c r="AV4910" s="61"/>
      <c r="AW4910" s="60"/>
    </row>
    <row r="4911" s="59" customFormat="1" customHeight="1" spans="1:49">
      <c r="A4911" s="60"/>
      <c r="B4911" s="60"/>
      <c r="C4911" s="60"/>
      <c r="D4911" s="60"/>
      <c r="H4911" s="61"/>
      <c r="I4911" s="61"/>
      <c r="J4911" s="61"/>
      <c r="K4911" s="61"/>
      <c r="L4911" s="61"/>
      <c r="M4911" s="61"/>
      <c r="N4911" s="61"/>
      <c r="O4911" s="61"/>
      <c r="P4911" s="61"/>
      <c r="Q4911" s="61"/>
      <c r="R4911" s="61"/>
      <c r="S4911" s="61"/>
      <c r="T4911" s="61"/>
      <c r="U4911" s="61"/>
      <c r="V4911" s="61"/>
      <c r="W4911" s="61"/>
      <c r="X4911" s="61"/>
      <c r="Y4911" s="61"/>
      <c r="Z4911" s="61"/>
      <c r="AA4911" s="61"/>
      <c r="AB4911" s="61"/>
      <c r="AC4911" s="61"/>
      <c r="AD4911" s="61"/>
      <c r="AE4911" s="61"/>
      <c r="AF4911" s="61"/>
      <c r="AG4911" s="61"/>
      <c r="AH4911" s="61"/>
      <c r="AI4911" s="61"/>
      <c r="AJ4911" s="61"/>
      <c r="AK4911" s="61"/>
      <c r="AL4911" s="61"/>
      <c r="AM4911" s="61"/>
      <c r="AN4911" s="61"/>
      <c r="AO4911" s="61"/>
      <c r="AP4911" s="62"/>
      <c r="AQ4911" s="61"/>
      <c r="AR4911" s="61"/>
      <c r="AS4911" s="61"/>
      <c r="AT4911" s="61"/>
      <c r="AU4911" s="61"/>
      <c r="AV4911" s="61"/>
      <c r="AW4911" s="60"/>
    </row>
    <row r="4912" s="59" customFormat="1" customHeight="1" spans="1:49">
      <c r="A4912" s="60"/>
      <c r="B4912" s="60"/>
      <c r="C4912" s="60"/>
      <c r="D4912" s="60"/>
      <c r="H4912" s="61"/>
      <c r="I4912" s="61"/>
      <c r="J4912" s="61"/>
      <c r="K4912" s="61"/>
      <c r="L4912" s="61"/>
      <c r="M4912" s="61"/>
      <c r="N4912" s="61"/>
      <c r="O4912" s="61"/>
      <c r="P4912" s="61"/>
      <c r="Q4912" s="61"/>
      <c r="R4912" s="61"/>
      <c r="S4912" s="61"/>
      <c r="T4912" s="61"/>
      <c r="U4912" s="61"/>
      <c r="V4912" s="61"/>
      <c r="W4912" s="61"/>
      <c r="X4912" s="61"/>
      <c r="Y4912" s="61"/>
      <c r="Z4912" s="61"/>
      <c r="AA4912" s="61"/>
      <c r="AB4912" s="61"/>
      <c r="AC4912" s="61"/>
      <c r="AD4912" s="61"/>
      <c r="AE4912" s="61"/>
      <c r="AF4912" s="61"/>
      <c r="AG4912" s="61"/>
      <c r="AH4912" s="61"/>
      <c r="AI4912" s="61"/>
      <c r="AJ4912" s="61"/>
      <c r="AK4912" s="61"/>
      <c r="AL4912" s="61"/>
      <c r="AM4912" s="61"/>
      <c r="AN4912" s="61"/>
      <c r="AO4912" s="61"/>
      <c r="AP4912" s="62"/>
      <c r="AQ4912" s="61"/>
      <c r="AR4912" s="61"/>
      <c r="AS4912" s="61"/>
      <c r="AT4912" s="61"/>
      <c r="AU4912" s="61"/>
      <c r="AV4912" s="61"/>
      <c r="AW4912" s="60"/>
    </row>
    <row r="4913" s="59" customFormat="1" customHeight="1" spans="1:49">
      <c r="A4913" s="60"/>
      <c r="B4913" s="60"/>
      <c r="C4913" s="60"/>
      <c r="D4913" s="60"/>
      <c r="H4913" s="61"/>
      <c r="I4913" s="61"/>
      <c r="J4913" s="61"/>
      <c r="K4913" s="61"/>
      <c r="L4913" s="61"/>
      <c r="M4913" s="61"/>
      <c r="N4913" s="61"/>
      <c r="O4913" s="61"/>
      <c r="P4913" s="61"/>
      <c r="Q4913" s="61"/>
      <c r="R4913" s="61"/>
      <c r="S4913" s="61"/>
      <c r="T4913" s="61"/>
      <c r="U4913" s="61"/>
      <c r="V4913" s="61"/>
      <c r="W4913" s="61"/>
      <c r="X4913" s="61"/>
      <c r="Y4913" s="61"/>
      <c r="Z4913" s="61"/>
      <c r="AA4913" s="61"/>
      <c r="AB4913" s="61"/>
      <c r="AC4913" s="61"/>
      <c r="AD4913" s="61"/>
      <c r="AE4913" s="61"/>
      <c r="AF4913" s="61"/>
      <c r="AG4913" s="61"/>
      <c r="AH4913" s="61"/>
      <c r="AI4913" s="61"/>
      <c r="AJ4913" s="61"/>
      <c r="AK4913" s="61"/>
      <c r="AL4913" s="61"/>
      <c r="AM4913" s="61"/>
      <c r="AN4913" s="61"/>
      <c r="AO4913" s="61"/>
      <c r="AP4913" s="62"/>
      <c r="AQ4913" s="61"/>
      <c r="AR4913" s="61"/>
      <c r="AS4913" s="61"/>
      <c r="AT4913" s="61"/>
      <c r="AU4913" s="61"/>
      <c r="AV4913" s="61"/>
      <c r="AW4913" s="60"/>
    </row>
    <row r="4914" s="59" customFormat="1" customHeight="1" spans="1:49">
      <c r="A4914" s="60"/>
      <c r="B4914" s="60"/>
      <c r="C4914" s="60"/>
      <c r="D4914" s="60"/>
      <c r="H4914" s="61"/>
      <c r="I4914" s="61"/>
      <c r="J4914" s="61"/>
      <c r="K4914" s="61"/>
      <c r="L4914" s="61"/>
      <c r="M4914" s="61"/>
      <c r="N4914" s="61"/>
      <c r="O4914" s="61"/>
      <c r="P4914" s="61"/>
      <c r="Q4914" s="61"/>
      <c r="R4914" s="61"/>
      <c r="S4914" s="61"/>
      <c r="T4914" s="61"/>
      <c r="U4914" s="61"/>
      <c r="V4914" s="61"/>
      <c r="W4914" s="61"/>
      <c r="X4914" s="61"/>
      <c r="Y4914" s="61"/>
      <c r="Z4914" s="61"/>
      <c r="AA4914" s="61"/>
      <c r="AB4914" s="61"/>
      <c r="AC4914" s="61"/>
      <c r="AD4914" s="61"/>
      <c r="AE4914" s="61"/>
      <c r="AF4914" s="61"/>
      <c r="AG4914" s="61"/>
      <c r="AH4914" s="61"/>
      <c r="AI4914" s="61"/>
      <c r="AJ4914" s="61"/>
      <c r="AK4914" s="61"/>
      <c r="AL4914" s="61"/>
      <c r="AM4914" s="61"/>
      <c r="AN4914" s="61"/>
      <c r="AO4914" s="61"/>
      <c r="AP4914" s="62"/>
      <c r="AQ4914" s="61"/>
      <c r="AR4914" s="61"/>
      <c r="AS4914" s="61"/>
      <c r="AT4914" s="61"/>
      <c r="AU4914" s="61"/>
      <c r="AV4914" s="61"/>
      <c r="AW4914" s="60"/>
    </row>
    <row r="4915" s="59" customFormat="1" customHeight="1" spans="1:49">
      <c r="A4915" s="60"/>
      <c r="B4915" s="60"/>
      <c r="C4915" s="60"/>
      <c r="D4915" s="60"/>
      <c r="H4915" s="61"/>
      <c r="I4915" s="61"/>
      <c r="J4915" s="61"/>
      <c r="K4915" s="61"/>
      <c r="L4915" s="61"/>
      <c r="M4915" s="61"/>
      <c r="N4915" s="61"/>
      <c r="O4915" s="61"/>
      <c r="P4915" s="61"/>
      <c r="Q4915" s="61"/>
      <c r="R4915" s="61"/>
      <c r="S4915" s="61"/>
      <c r="T4915" s="61"/>
      <c r="U4915" s="61"/>
      <c r="V4915" s="61"/>
      <c r="W4915" s="61"/>
      <c r="X4915" s="61"/>
      <c r="Y4915" s="61"/>
      <c r="Z4915" s="61"/>
      <c r="AA4915" s="61"/>
      <c r="AB4915" s="61"/>
      <c r="AC4915" s="61"/>
      <c r="AD4915" s="61"/>
      <c r="AE4915" s="61"/>
      <c r="AF4915" s="61"/>
      <c r="AG4915" s="61"/>
      <c r="AH4915" s="61"/>
      <c r="AI4915" s="61"/>
      <c r="AJ4915" s="61"/>
      <c r="AK4915" s="61"/>
      <c r="AL4915" s="61"/>
      <c r="AM4915" s="61"/>
      <c r="AN4915" s="61"/>
      <c r="AO4915" s="61"/>
      <c r="AP4915" s="62"/>
      <c r="AQ4915" s="61"/>
      <c r="AR4915" s="61"/>
      <c r="AS4915" s="61"/>
      <c r="AT4915" s="61"/>
      <c r="AU4915" s="61"/>
      <c r="AV4915" s="61"/>
      <c r="AW4915" s="60"/>
    </row>
    <row r="4916" s="59" customFormat="1" customHeight="1" spans="1:49">
      <c r="A4916" s="60"/>
      <c r="B4916" s="60"/>
      <c r="C4916" s="60"/>
      <c r="D4916" s="60"/>
      <c r="H4916" s="61"/>
      <c r="I4916" s="61"/>
      <c r="J4916" s="61"/>
      <c r="K4916" s="61"/>
      <c r="L4916" s="61"/>
      <c r="M4916" s="61"/>
      <c r="N4916" s="61"/>
      <c r="O4916" s="61"/>
      <c r="P4916" s="61"/>
      <c r="Q4916" s="61"/>
      <c r="R4916" s="61"/>
      <c r="S4916" s="61"/>
      <c r="T4916" s="61"/>
      <c r="U4916" s="61"/>
      <c r="V4916" s="61"/>
      <c r="W4916" s="61"/>
      <c r="X4916" s="61"/>
      <c r="Y4916" s="61"/>
      <c r="Z4916" s="61"/>
      <c r="AA4916" s="61"/>
      <c r="AB4916" s="61"/>
      <c r="AC4916" s="61"/>
      <c r="AD4916" s="61"/>
      <c r="AE4916" s="61"/>
      <c r="AF4916" s="61"/>
      <c r="AG4916" s="61"/>
      <c r="AH4916" s="61"/>
      <c r="AI4916" s="61"/>
      <c r="AJ4916" s="61"/>
      <c r="AK4916" s="61"/>
      <c r="AL4916" s="61"/>
      <c r="AM4916" s="61"/>
      <c r="AN4916" s="61"/>
      <c r="AO4916" s="61"/>
      <c r="AP4916" s="62"/>
      <c r="AQ4916" s="61"/>
      <c r="AR4916" s="61"/>
      <c r="AS4916" s="61"/>
      <c r="AT4916" s="61"/>
      <c r="AU4916" s="61"/>
      <c r="AV4916" s="61"/>
      <c r="AW4916" s="60"/>
    </row>
    <row r="4917" s="59" customFormat="1" customHeight="1" spans="1:49">
      <c r="A4917" s="60"/>
      <c r="B4917" s="60"/>
      <c r="C4917" s="60"/>
      <c r="D4917" s="60"/>
      <c r="H4917" s="61"/>
      <c r="I4917" s="61"/>
      <c r="J4917" s="61"/>
      <c r="K4917" s="61"/>
      <c r="L4917" s="61"/>
      <c r="M4917" s="61"/>
      <c r="N4917" s="61"/>
      <c r="O4917" s="61"/>
      <c r="P4917" s="61"/>
      <c r="Q4917" s="61"/>
      <c r="R4917" s="61"/>
      <c r="S4917" s="61"/>
      <c r="T4917" s="61"/>
      <c r="U4917" s="61"/>
      <c r="V4917" s="61"/>
      <c r="W4917" s="61"/>
      <c r="X4917" s="61"/>
      <c r="Y4917" s="61"/>
      <c r="Z4917" s="61"/>
      <c r="AA4917" s="61"/>
      <c r="AB4917" s="61"/>
      <c r="AC4917" s="61"/>
      <c r="AD4917" s="61"/>
      <c r="AE4917" s="61"/>
      <c r="AF4917" s="61"/>
      <c r="AG4917" s="61"/>
      <c r="AH4917" s="61"/>
      <c r="AI4917" s="61"/>
      <c r="AJ4917" s="61"/>
      <c r="AK4917" s="61"/>
      <c r="AL4917" s="61"/>
      <c r="AM4917" s="61"/>
      <c r="AN4917" s="61"/>
      <c r="AO4917" s="61"/>
      <c r="AP4917" s="62"/>
      <c r="AQ4917" s="61"/>
      <c r="AR4917" s="61"/>
      <c r="AS4917" s="61"/>
      <c r="AT4917" s="61"/>
      <c r="AU4917" s="61"/>
      <c r="AV4917" s="61"/>
      <c r="AW4917" s="60"/>
    </row>
    <row r="4918" s="59" customFormat="1" customHeight="1" spans="1:49">
      <c r="A4918" s="60"/>
      <c r="B4918" s="60"/>
      <c r="C4918" s="60"/>
      <c r="D4918" s="60"/>
      <c r="H4918" s="61"/>
      <c r="I4918" s="61"/>
      <c r="J4918" s="61"/>
      <c r="K4918" s="61"/>
      <c r="L4918" s="61"/>
      <c r="M4918" s="61"/>
      <c r="N4918" s="61"/>
      <c r="O4918" s="61"/>
      <c r="P4918" s="61"/>
      <c r="Q4918" s="61"/>
      <c r="R4918" s="61"/>
      <c r="S4918" s="61"/>
      <c r="T4918" s="61"/>
      <c r="U4918" s="61"/>
      <c r="V4918" s="61"/>
      <c r="W4918" s="61"/>
      <c r="X4918" s="61"/>
      <c r="Y4918" s="61"/>
      <c r="Z4918" s="61"/>
      <c r="AA4918" s="61"/>
      <c r="AB4918" s="61"/>
      <c r="AC4918" s="61"/>
      <c r="AD4918" s="61"/>
      <c r="AE4918" s="61"/>
      <c r="AF4918" s="61"/>
      <c r="AG4918" s="61"/>
      <c r="AH4918" s="61"/>
      <c r="AI4918" s="61"/>
      <c r="AJ4918" s="61"/>
      <c r="AK4918" s="61"/>
      <c r="AL4918" s="61"/>
      <c r="AM4918" s="61"/>
      <c r="AN4918" s="61"/>
      <c r="AO4918" s="61"/>
      <c r="AP4918" s="62"/>
      <c r="AQ4918" s="61"/>
      <c r="AR4918" s="61"/>
      <c r="AS4918" s="61"/>
      <c r="AT4918" s="61"/>
      <c r="AU4918" s="61"/>
      <c r="AV4918" s="61"/>
      <c r="AW4918" s="60"/>
    </row>
    <row r="4919" s="59" customFormat="1" customHeight="1" spans="1:49">
      <c r="A4919" s="60"/>
      <c r="B4919" s="60"/>
      <c r="C4919" s="60"/>
      <c r="D4919" s="60"/>
      <c r="H4919" s="61"/>
      <c r="I4919" s="61"/>
      <c r="J4919" s="61"/>
      <c r="K4919" s="61"/>
      <c r="L4919" s="61"/>
      <c r="M4919" s="61"/>
      <c r="N4919" s="61"/>
      <c r="O4919" s="61"/>
      <c r="P4919" s="61"/>
      <c r="Q4919" s="61"/>
      <c r="R4919" s="61"/>
      <c r="S4919" s="61"/>
      <c r="T4919" s="61"/>
      <c r="U4919" s="61"/>
      <c r="V4919" s="61"/>
      <c r="W4919" s="61"/>
      <c r="X4919" s="61"/>
      <c r="Y4919" s="61"/>
      <c r="Z4919" s="61"/>
      <c r="AA4919" s="61"/>
      <c r="AB4919" s="61"/>
      <c r="AC4919" s="61"/>
      <c r="AD4919" s="61"/>
      <c r="AE4919" s="61"/>
      <c r="AF4919" s="61"/>
      <c r="AG4919" s="61"/>
      <c r="AH4919" s="61"/>
      <c r="AI4919" s="61"/>
      <c r="AJ4919" s="61"/>
      <c r="AK4919" s="61"/>
      <c r="AL4919" s="61"/>
      <c r="AM4919" s="61"/>
      <c r="AN4919" s="61"/>
      <c r="AO4919" s="61"/>
      <c r="AP4919" s="62"/>
      <c r="AQ4919" s="61"/>
      <c r="AR4919" s="61"/>
      <c r="AS4919" s="61"/>
      <c r="AT4919" s="61"/>
      <c r="AU4919" s="61"/>
      <c r="AV4919" s="61"/>
      <c r="AW4919" s="60"/>
    </row>
    <row r="4920" s="59" customFormat="1" customHeight="1" spans="1:49">
      <c r="A4920" s="60"/>
      <c r="B4920" s="60"/>
      <c r="C4920" s="60"/>
      <c r="D4920" s="60"/>
      <c r="H4920" s="61"/>
      <c r="I4920" s="61"/>
      <c r="J4920" s="61"/>
      <c r="K4920" s="61"/>
      <c r="L4920" s="61"/>
      <c r="M4920" s="61"/>
      <c r="N4920" s="61"/>
      <c r="O4920" s="61"/>
      <c r="P4920" s="61"/>
      <c r="Q4920" s="61"/>
      <c r="R4920" s="61"/>
      <c r="S4920" s="61"/>
      <c r="T4920" s="61"/>
      <c r="U4920" s="61"/>
      <c r="V4920" s="61"/>
      <c r="W4920" s="61"/>
      <c r="X4920" s="61"/>
      <c r="Y4920" s="61"/>
      <c r="Z4920" s="61"/>
      <c r="AA4920" s="61"/>
      <c r="AB4920" s="61"/>
      <c r="AC4920" s="61"/>
      <c r="AD4920" s="61"/>
      <c r="AE4920" s="61"/>
      <c r="AF4920" s="61"/>
      <c r="AG4920" s="61"/>
      <c r="AH4920" s="61"/>
      <c r="AI4920" s="61"/>
      <c r="AJ4920" s="61"/>
      <c r="AK4920" s="61"/>
      <c r="AL4920" s="61"/>
      <c r="AM4920" s="61"/>
      <c r="AN4920" s="61"/>
      <c r="AO4920" s="61"/>
      <c r="AP4920" s="62"/>
      <c r="AQ4920" s="61"/>
      <c r="AR4920" s="61"/>
      <c r="AS4920" s="61"/>
      <c r="AT4920" s="61"/>
      <c r="AU4920" s="61"/>
      <c r="AV4920" s="61"/>
      <c r="AW4920" s="60"/>
    </row>
    <row r="4921" s="59" customFormat="1" customHeight="1" spans="1:49">
      <c r="A4921" s="60"/>
      <c r="B4921" s="60"/>
      <c r="C4921" s="60"/>
      <c r="D4921" s="60"/>
      <c r="H4921" s="61"/>
      <c r="I4921" s="61"/>
      <c r="J4921" s="61"/>
      <c r="K4921" s="61"/>
      <c r="L4921" s="61"/>
      <c r="M4921" s="61"/>
      <c r="N4921" s="61"/>
      <c r="O4921" s="61"/>
      <c r="P4921" s="61"/>
      <c r="Q4921" s="61"/>
      <c r="R4921" s="61"/>
      <c r="S4921" s="61"/>
      <c r="T4921" s="61"/>
      <c r="U4921" s="61"/>
      <c r="V4921" s="61"/>
      <c r="W4921" s="61"/>
      <c r="X4921" s="61"/>
      <c r="Y4921" s="61"/>
      <c r="Z4921" s="61"/>
      <c r="AA4921" s="61"/>
      <c r="AB4921" s="61"/>
      <c r="AC4921" s="61"/>
      <c r="AD4921" s="61"/>
      <c r="AE4921" s="61"/>
      <c r="AF4921" s="61"/>
      <c r="AG4921" s="61"/>
      <c r="AH4921" s="61"/>
      <c r="AI4921" s="61"/>
      <c r="AJ4921" s="61"/>
      <c r="AK4921" s="61"/>
      <c r="AL4921" s="61"/>
      <c r="AM4921" s="61"/>
      <c r="AN4921" s="61"/>
      <c r="AO4921" s="61"/>
      <c r="AP4921" s="62"/>
      <c r="AQ4921" s="61"/>
      <c r="AR4921" s="61"/>
      <c r="AS4921" s="61"/>
      <c r="AT4921" s="61"/>
      <c r="AU4921" s="61"/>
      <c r="AV4921" s="61"/>
      <c r="AW4921" s="60"/>
    </row>
    <row r="4922" s="59" customFormat="1" customHeight="1" spans="1:49">
      <c r="A4922" s="60"/>
      <c r="B4922" s="60"/>
      <c r="C4922" s="60"/>
      <c r="D4922" s="60"/>
      <c r="H4922" s="61"/>
      <c r="I4922" s="61"/>
      <c r="J4922" s="61"/>
      <c r="K4922" s="61"/>
      <c r="L4922" s="61"/>
      <c r="M4922" s="61"/>
      <c r="N4922" s="61"/>
      <c r="O4922" s="61"/>
      <c r="P4922" s="61"/>
      <c r="Q4922" s="61"/>
      <c r="R4922" s="61"/>
      <c r="S4922" s="61"/>
      <c r="T4922" s="61"/>
      <c r="U4922" s="61"/>
      <c r="V4922" s="61"/>
      <c r="W4922" s="61"/>
      <c r="X4922" s="61"/>
      <c r="Y4922" s="61"/>
      <c r="Z4922" s="61"/>
      <c r="AA4922" s="61"/>
      <c r="AB4922" s="61"/>
      <c r="AC4922" s="61"/>
      <c r="AD4922" s="61"/>
      <c r="AE4922" s="61"/>
      <c r="AF4922" s="61"/>
      <c r="AG4922" s="61"/>
      <c r="AH4922" s="61"/>
      <c r="AI4922" s="61"/>
      <c r="AJ4922" s="61"/>
      <c r="AK4922" s="61"/>
      <c r="AL4922" s="61"/>
      <c r="AM4922" s="61"/>
      <c r="AN4922" s="61"/>
      <c r="AO4922" s="61"/>
      <c r="AP4922" s="62"/>
      <c r="AQ4922" s="61"/>
      <c r="AR4922" s="61"/>
      <c r="AS4922" s="61"/>
      <c r="AT4922" s="61"/>
      <c r="AU4922" s="61"/>
      <c r="AV4922" s="61"/>
      <c r="AW4922" s="60"/>
    </row>
    <row r="4923" s="59" customFormat="1" customHeight="1" spans="1:49">
      <c r="A4923" s="60"/>
      <c r="B4923" s="60"/>
      <c r="C4923" s="60"/>
      <c r="D4923" s="60"/>
      <c r="H4923" s="61"/>
      <c r="I4923" s="61"/>
      <c r="J4923" s="61"/>
      <c r="K4923" s="61"/>
      <c r="L4923" s="61"/>
      <c r="M4923" s="61"/>
      <c r="N4923" s="61"/>
      <c r="O4923" s="61"/>
      <c r="P4923" s="61"/>
      <c r="Q4923" s="61"/>
      <c r="R4923" s="61"/>
      <c r="S4923" s="61"/>
      <c r="T4923" s="61"/>
      <c r="U4923" s="61"/>
      <c r="V4923" s="61"/>
      <c r="W4923" s="61"/>
      <c r="X4923" s="61"/>
      <c r="Y4923" s="61"/>
      <c r="Z4923" s="61"/>
      <c r="AA4923" s="61"/>
      <c r="AB4923" s="61"/>
      <c r="AC4923" s="61"/>
      <c r="AD4923" s="61"/>
      <c r="AE4923" s="61"/>
      <c r="AF4923" s="61"/>
      <c r="AG4923" s="61"/>
      <c r="AH4923" s="61"/>
      <c r="AI4923" s="61"/>
      <c r="AJ4923" s="61"/>
      <c r="AK4923" s="61"/>
      <c r="AL4923" s="61"/>
      <c r="AM4923" s="61"/>
      <c r="AN4923" s="61"/>
      <c r="AO4923" s="61"/>
      <c r="AP4923" s="62"/>
      <c r="AQ4923" s="61"/>
      <c r="AR4923" s="61"/>
      <c r="AS4923" s="61"/>
      <c r="AT4923" s="61"/>
      <c r="AU4923" s="61"/>
      <c r="AV4923" s="61"/>
      <c r="AW4923" s="60"/>
    </row>
    <row r="4924" s="59" customFormat="1" customHeight="1" spans="1:49">
      <c r="A4924" s="60"/>
      <c r="B4924" s="60"/>
      <c r="C4924" s="60"/>
      <c r="D4924" s="60"/>
      <c r="H4924" s="61"/>
      <c r="I4924" s="61"/>
      <c r="J4924" s="61"/>
      <c r="K4924" s="61"/>
      <c r="L4924" s="61"/>
      <c r="M4924" s="61"/>
      <c r="N4924" s="61"/>
      <c r="O4924" s="61"/>
      <c r="P4924" s="61"/>
      <c r="Q4924" s="61"/>
      <c r="R4924" s="61"/>
      <c r="S4924" s="61"/>
      <c r="T4924" s="61"/>
      <c r="U4924" s="61"/>
      <c r="V4924" s="61"/>
      <c r="W4924" s="61"/>
      <c r="X4924" s="61"/>
      <c r="Y4924" s="61"/>
      <c r="Z4924" s="61"/>
      <c r="AA4924" s="61"/>
      <c r="AB4924" s="61"/>
      <c r="AC4924" s="61"/>
      <c r="AD4924" s="61"/>
      <c r="AE4924" s="61"/>
      <c r="AF4924" s="61"/>
      <c r="AG4924" s="61"/>
      <c r="AH4924" s="61"/>
      <c r="AI4924" s="61"/>
      <c r="AJ4924" s="61"/>
      <c r="AK4924" s="61"/>
      <c r="AL4924" s="61"/>
      <c r="AM4924" s="61"/>
      <c r="AN4924" s="61"/>
      <c r="AO4924" s="61"/>
      <c r="AP4924" s="62"/>
      <c r="AQ4924" s="61"/>
      <c r="AR4924" s="61"/>
      <c r="AS4924" s="61"/>
      <c r="AT4924" s="61"/>
      <c r="AU4924" s="61"/>
      <c r="AV4924" s="61"/>
      <c r="AW4924" s="60"/>
    </row>
    <row r="4925" s="59" customFormat="1" customHeight="1" spans="1:49">
      <c r="A4925" s="60"/>
      <c r="B4925" s="60"/>
      <c r="C4925" s="60"/>
      <c r="D4925" s="60"/>
      <c r="H4925" s="61"/>
      <c r="I4925" s="61"/>
      <c r="J4925" s="61"/>
      <c r="K4925" s="61"/>
      <c r="L4925" s="61"/>
      <c r="M4925" s="61"/>
      <c r="N4925" s="61"/>
      <c r="O4925" s="61"/>
      <c r="P4925" s="61"/>
      <c r="Q4925" s="61"/>
      <c r="R4925" s="61"/>
      <c r="S4925" s="61"/>
      <c r="T4925" s="61"/>
      <c r="U4925" s="61"/>
      <c r="V4925" s="61"/>
      <c r="W4925" s="61"/>
      <c r="X4925" s="61"/>
      <c r="Y4925" s="61"/>
      <c r="Z4925" s="61"/>
      <c r="AA4925" s="61"/>
      <c r="AB4925" s="61"/>
      <c r="AC4925" s="61"/>
      <c r="AD4925" s="61"/>
      <c r="AE4925" s="61"/>
      <c r="AF4925" s="61"/>
      <c r="AG4925" s="61"/>
      <c r="AH4925" s="61"/>
      <c r="AI4925" s="61"/>
      <c r="AJ4925" s="61"/>
      <c r="AK4925" s="61"/>
      <c r="AL4925" s="61"/>
      <c r="AM4925" s="61"/>
      <c r="AN4925" s="61"/>
      <c r="AO4925" s="61"/>
      <c r="AP4925" s="62"/>
      <c r="AQ4925" s="61"/>
      <c r="AR4925" s="61"/>
      <c r="AS4925" s="61"/>
      <c r="AT4925" s="61"/>
      <c r="AU4925" s="61"/>
      <c r="AV4925" s="61"/>
      <c r="AW4925" s="60"/>
    </row>
    <row r="4926" s="59" customFormat="1" customHeight="1" spans="1:49">
      <c r="A4926" s="60"/>
      <c r="B4926" s="60"/>
      <c r="C4926" s="60"/>
      <c r="D4926" s="60"/>
      <c r="H4926" s="61"/>
      <c r="I4926" s="61"/>
      <c r="J4926" s="61"/>
      <c r="K4926" s="61"/>
      <c r="L4926" s="61"/>
      <c r="M4926" s="61"/>
      <c r="N4926" s="61"/>
      <c r="O4926" s="61"/>
      <c r="P4926" s="61"/>
      <c r="Q4926" s="61"/>
      <c r="R4926" s="61"/>
      <c r="S4926" s="61"/>
      <c r="T4926" s="61"/>
      <c r="U4926" s="61"/>
      <c r="V4926" s="61"/>
      <c r="W4926" s="61"/>
      <c r="X4926" s="61"/>
      <c r="Y4926" s="61"/>
      <c r="Z4926" s="61"/>
      <c r="AA4926" s="61"/>
      <c r="AB4926" s="61"/>
      <c r="AC4926" s="61"/>
      <c r="AD4926" s="61"/>
      <c r="AE4926" s="61"/>
      <c r="AF4926" s="61"/>
      <c r="AG4926" s="61"/>
      <c r="AH4926" s="61"/>
      <c r="AI4926" s="61"/>
      <c r="AJ4926" s="61"/>
      <c r="AK4926" s="61"/>
      <c r="AL4926" s="61"/>
      <c r="AM4926" s="61"/>
      <c r="AN4926" s="61"/>
      <c r="AO4926" s="61"/>
      <c r="AP4926" s="62"/>
      <c r="AQ4926" s="61"/>
      <c r="AR4926" s="61"/>
      <c r="AS4926" s="61"/>
      <c r="AT4926" s="61"/>
      <c r="AU4926" s="61"/>
      <c r="AV4926" s="61"/>
      <c r="AW4926" s="60"/>
    </row>
    <row r="4927" s="59" customFormat="1" customHeight="1" spans="1:49">
      <c r="A4927" s="60"/>
      <c r="B4927" s="60"/>
      <c r="C4927" s="60"/>
      <c r="D4927" s="60"/>
      <c r="H4927" s="61"/>
      <c r="I4927" s="61"/>
      <c r="J4927" s="61"/>
      <c r="K4927" s="61"/>
      <c r="L4927" s="61"/>
      <c r="M4927" s="61"/>
      <c r="N4927" s="61"/>
      <c r="O4927" s="61"/>
      <c r="P4927" s="61"/>
      <c r="Q4927" s="61"/>
      <c r="R4927" s="61"/>
      <c r="S4927" s="61"/>
      <c r="T4927" s="61"/>
      <c r="U4927" s="61"/>
      <c r="V4927" s="61"/>
      <c r="W4927" s="61"/>
      <c r="X4927" s="61"/>
      <c r="Y4927" s="61"/>
      <c r="Z4927" s="61"/>
      <c r="AA4927" s="61"/>
      <c r="AB4927" s="61"/>
      <c r="AC4927" s="61"/>
      <c r="AD4927" s="61"/>
      <c r="AE4927" s="61"/>
      <c r="AF4927" s="61"/>
      <c r="AG4927" s="61"/>
      <c r="AH4927" s="61"/>
      <c r="AI4927" s="61"/>
      <c r="AJ4927" s="61"/>
      <c r="AK4927" s="61"/>
      <c r="AL4927" s="61"/>
      <c r="AM4927" s="61"/>
      <c r="AN4927" s="61"/>
      <c r="AO4927" s="61"/>
      <c r="AP4927" s="62"/>
      <c r="AQ4927" s="61"/>
      <c r="AR4927" s="61"/>
      <c r="AS4927" s="61"/>
      <c r="AT4927" s="61"/>
      <c r="AU4927" s="61"/>
      <c r="AV4927" s="61"/>
      <c r="AW4927" s="60"/>
    </row>
    <row r="4928" s="59" customFormat="1" customHeight="1" spans="1:49">
      <c r="A4928" s="60"/>
      <c r="B4928" s="60"/>
      <c r="C4928" s="60"/>
      <c r="D4928" s="60"/>
      <c r="H4928" s="61"/>
      <c r="I4928" s="61"/>
      <c r="J4928" s="61"/>
      <c r="K4928" s="61"/>
      <c r="L4928" s="61"/>
      <c r="M4928" s="61"/>
      <c r="N4928" s="61"/>
      <c r="O4928" s="61"/>
      <c r="P4928" s="61"/>
      <c r="Q4928" s="61"/>
      <c r="R4928" s="61"/>
      <c r="S4928" s="61"/>
      <c r="T4928" s="61"/>
      <c r="U4928" s="61"/>
      <c r="V4928" s="61"/>
      <c r="W4928" s="61"/>
      <c r="X4928" s="61"/>
      <c r="Y4928" s="61"/>
      <c r="Z4928" s="61"/>
      <c r="AA4928" s="61"/>
      <c r="AB4928" s="61"/>
      <c r="AC4928" s="61"/>
      <c r="AD4928" s="61"/>
      <c r="AE4928" s="61"/>
      <c r="AF4928" s="61"/>
      <c r="AG4928" s="61"/>
      <c r="AH4928" s="61"/>
      <c r="AI4928" s="61"/>
      <c r="AJ4928" s="61"/>
      <c r="AK4928" s="61"/>
      <c r="AL4928" s="61"/>
      <c r="AM4928" s="61"/>
      <c r="AN4928" s="61"/>
      <c r="AO4928" s="61"/>
      <c r="AP4928" s="62"/>
      <c r="AQ4928" s="61"/>
      <c r="AR4928" s="61"/>
      <c r="AS4928" s="61"/>
      <c r="AT4928" s="61"/>
      <c r="AU4928" s="61"/>
      <c r="AV4928" s="61"/>
      <c r="AW4928" s="60"/>
    </row>
    <row r="4929" s="59" customFormat="1" customHeight="1" spans="1:49">
      <c r="A4929" s="60"/>
      <c r="B4929" s="60"/>
      <c r="C4929" s="60"/>
      <c r="D4929" s="60"/>
      <c r="H4929" s="61"/>
      <c r="I4929" s="61"/>
      <c r="J4929" s="61"/>
      <c r="K4929" s="61"/>
      <c r="L4929" s="61"/>
      <c r="M4929" s="61"/>
      <c r="N4929" s="61"/>
      <c r="O4929" s="61"/>
      <c r="P4929" s="61"/>
      <c r="Q4929" s="61"/>
      <c r="R4929" s="61"/>
      <c r="S4929" s="61"/>
      <c r="T4929" s="61"/>
      <c r="U4929" s="61"/>
      <c r="V4929" s="61"/>
      <c r="W4929" s="61"/>
      <c r="X4929" s="61"/>
      <c r="Y4929" s="61"/>
      <c r="Z4929" s="61"/>
      <c r="AA4929" s="61"/>
      <c r="AB4929" s="61"/>
      <c r="AC4929" s="61"/>
      <c r="AD4929" s="61"/>
      <c r="AE4929" s="61"/>
      <c r="AF4929" s="61"/>
      <c r="AG4929" s="61"/>
      <c r="AH4929" s="61"/>
      <c r="AI4929" s="61"/>
      <c r="AJ4929" s="61"/>
      <c r="AK4929" s="61"/>
      <c r="AL4929" s="61"/>
      <c r="AM4929" s="61"/>
      <c r="AN4929" s="61"/>
      <c r="AO4929" s="61"/>
      <c r="AP4929" s="62"/>
      <c r="AQ4929" s="61"/>
      <c r="AR4929" s="61"/>
      <c r="AS4929" s="61"/>
      <c r="AT4929" s="61"/>
      <c r="AU4929" s="61"/>
      <c r="AV4929" s="61"/>
      <c r="AW4929" s="60"/>
    </row>
    <row r="4930" s="59" customFormat="1" customHeight="1" spans="1:49">
      <c r="A4930" s="60"/>
      <c r="B4930" s="60"/>
      <c r="C4930" s="60"/>
      <c r="D4930" s="60"/>
      <c r="H4930" s="61"/>
      <c r="I4930" s="61"/>
      <c r="J4930" s="61"/>
      <c r="K4930" s="61"/>
      <c r="L4930" s="61"/>
      <c r="M4930" s="61"/>
      <c r="N4930" s="61"/>
      <c r="O4930" s="61"/>
      <c r="P4930" s="61"/>
      <c r="Q4930" s="61"/>
      <c r="R4930" s="61"/>
      <c r="S4930" s="61"/>
      <c r="T4930" s="61"/>
      <c r="U4930" s="61"/>
      <c r="V4930" s="61"/>
      <c r="W4930" s="61"/>
      <c r="X4930" s="61"/>
      <c r="Y4930" s="61"/>
      <c r="Z4930" s="61"/>
      <c r="AA4930" s="61"/>
      <c r="AB4930" s="61"/>
      <c r="AC4930" s="61"/>
      <c r="AD4930" s="61"/>
      <c r="AE4930" s="61"/>
      <c r="AF4930" s="61"/>
      <c r="AG4930" s="61"/>
      <c r="AH4930" s="61"/>
      <c r="AI4930" s="61"/>
      <c r="AJ4930" s="61"/>
      <c r="AK4930" s="61"/>
      <c r="AL4930" s="61"/>
      <c r="AM4930" s="61"/>
      <c r="AN4930" s="61"/>
      <c r="AO4930" s="61"/>
      <c r="AP4930" s="62"/>
      <c r="AQ4930" s="61"/>
      <c r="AR4930" s="61"/>
      <c r="AS4930" s="61"/>
      <c r="AT4930" s="61"/>
      <c r="AU4930" s="61"/>
      <c r="AV4930" s="61"/>
      <c r="AW4930" s="60"/>
    </row>
    <row r="4931" s="59" customFormat="1" customHeight="1" spans="1:49">
      <c r="A4931" s="60"/>
      <c r="B4931" s="60"/>
      <c r="C4931" s="60"/>
      <c r="D4931" s="60"/>
      <c r="H4931" s="61"/>
      <c r="I4931" s="61"/>
      <c r="J4931" s="61"/>
      <c r="K4931" s="61"/>
      <c r="L4931" s="61"/>
      <c r="M4931" s="61"/>
      <c r="N4931" s="61"/>
      <c r="O4931" s="61"/>
      <c r="P4931" s="61"/>
      <c r="Q4931" s="61"/>
      <c r="R4931" s="61"/>
      <c r="S4931" s="61"/>
      <c r="T4931" s="61"/>
      <c r="U4931" s="61"/>
      <c r="V4931" s="61"/>
      <c r="W4931" s="61"/>
      <c r="X4931" s="61"/>
      <c r="Y4931" s="61"/>
      <c r="Z4931" s="61"/>
      <c r="AA4931" s="61"/>
      <c r="AB4931" s="61"/>
      <c r="AC4931" s="61"/>
      <c r="AD4931" s="61"/>
      <c r="AE4931" s="61"/>
      <c r="AF4931" s="61"/>
      <c r="AG4931" s="61"/>
      <c r="AH4931" s="61"/>
      <c r="AI4931" s="61"/>
      <c r="AJ4931" s="61"/>
      <c r="AK4931" s="61"/>
      <c r="AL4931" s="61"/>
      <c r="AM4931" s="61"/>
      <c r="AN4931" s="61"/>
      <c r="AO4931" s="61"/>
      <c r="AP4931" s="62"/>
      <c r="AQ4931" s="61"/>
      <c r="AR4931" s="61"/>
      <c r="AS4931" s="61"/>
      <c r="AT4931" s="61"/>
      <c r="AU4931" s="61"/>
      <c r="AV4931" s="61"/>
      <c r="AW4931" s="60"/>
    </row>
    <row r="4932" s="59" customFormat="1" customHeight="1" spans="1:49">
      <c r="A4932" s="60"/>
      <c r="B4932" s="60"/>
      <c r="C4932" s="60"/>
      <c r="D4932" s="60"/>
      <c r="H4932" s="61"/>
      <c r="I4932" s="61"/>
      <c r="J4932" s="61"/>
      <c r="K4932" s="61"/>
      <c r="L4932" s="61"/>
      <c r="M4932" s="61"/>
      <c r="N4932" s="61"/>
      <c r="O4932" s="61"/>
      <c r="P4932" s="61"/>
      <c r="Q4932" s="61"/>
      <c r="R4932" s="61"/>
      <c r="S4932" s="61"/>
      <c r="T4932" s="61"/>
      <c r="U4932" s="61"/>
      <c r="V4932" s="61"/>
      <c r="W4932" s="61"/>
      <c r="X4932" s="61"/>
      <c r="Y4932" s="61"/>
      <c r="Z4932" s="61"/>
      <c r="AA4932" s="61"/>
      <c r="AB4932" s="61"/>
      <c r="AC4932" s="61"/>
      <c r="AD4932" s="61"/>
      <c r="AE4932" s="61"/>
      <c r="AF4932" s="61"/>
      <c r="AG4932" s="61"/>
      <c r="AH4932" s="61"/>
      <c r="AI4932" s="61"/>
      <c r="AJ4932" s="61"/>
      <c r="AK4932" s="61"/>
      <c r="AL4932" s="61"/>
      <c r="AM4932" s="61"/>
      <c r="AN4932" s="61"/>
      <c r="AO4932" s="61"/>
      <c r="AP4932" s="62"/>
      <c r="AQ4932" s="61"/>
      <c r="AR4932" s="61"/>
      <c r="AS4932" s="61"/>
      <c r="AT4932" s="61"/>
      <c r="AU4932" s="61"/>
      <c r="AV4932" s="61"/>
      <c r="AW4932" s="60"/>
    </row>
    <row r="4933" s="59" customFormat="1" customHeight="1" spans="1:49">
      <c r="A4933" s="60"/>
      <c r="B4933" s="60"/>
      <c r="C4933" s="60"/>
      <c r="D4933" s="60"/>
      <c r="H4933" s="61"/>
      <c r="I4933" s="61"/>
      <c r="J4933" s="61"/>
      <c r="K4933" s="61"/>
      <c r="L4933" s="61"/>
      <c r="M4933" s="61"/>
      <c r="N4933" s="61"/>
      <c r="O4933" s="61"/>
      <c r="P4933" s="61"/>
      <c r="Q4933" s="61"/>
      <c r="R4933" s="61"/>
      <c r="S4933" s="61"/>
      <c r="T4933" s="61"/>
      <c r="U4933" s="61"/>
      <c r="V4933" s="61"/>
      <c r="W4933" s="61"/>
      <c r="X4933" s="61"/>
      <c r="Y4933" s="61"/>
      <c r="Z4933" s="61"/>
      <c r="AA4933" s="61"/>
      <c r="AB4933" s="61"/>
      <c r="AC4933" s="61"/>
      <c r="AD4933" s="61"/>
      <c r="AE4933" s="61"/>
      <c r="AF4933" s="61"/>
      <c r="AG4933" s="61"/>
      <c r="AH4933" s="61"/>
      <c r="AI4933" s="61"/>
      <c r="AJ4933" s="61"/>
      <c r="AK4933" s="61"/>
      <c r="AL4933" s="61"/>
      <c r="AM4933" s="61"/>
      <c r="AN4933" s="61"/>
      <c r="AO4933" s="61"/>
      <c r="AP4933" s="62"/>
      <c r="AQ4933" s="61"/>
      <c r="AR4933" s="61"/>
      <c r="AS4933" s="61"/>
      <c r="AT4933" s="61"/>
      <c r="AU4933" s="61"/>
      <c r="AV4933" s="61"/>
      <c r="AW4933" s="60"/>
    </row>
    <row r="4934" s="59" customFormat="1" customHeight="1" spans="1:49">
      <c r="A4934" s="60"/>
      <c r="B4934" s="60"/>
      <c r="C4934" s="60"/>
      <c r="D4934" s="60"/>
      <c r="H4934" s="61"/>
      <c r="I4934" s="61"/>
      <c r="J4934" s="61"/>
      <c r="K4934" s="61"/>
      <c r="L4934" s="61"/>
      <c r="M4934" s="61"/>
      <c r="N4934" s="61"/>
      <c r="O4934" s="61"/>
      <c r="P4934" s="61"/>
      <c r="Q4934" s="61"/>
      <c r="R4934" s="61"/>
      <c r="S4934" s="61"/>
      <c r="T4934" s="61"/>
      <c r="U4934" s="61"/>
      <c r="V4934" s="61"/>
      <c r="W4934" s="61"/>
      <c r="X4934" s="61"/>
      <c r="Y4934" s="61"/>
      <c r="Z4934" s="61"/>
      <c r="AA4934" s="61"/>
      <c r="AB4934" s="61"/>
      <c r="AC4934" s="61"/>
      <c r="AD4934" s="61"/>
      <c r="AE4934" s="61"/>
      <c r="AF4934" s="61"/>
      <c r="AG4934" s="61"/>
      <c r="AH4934" s="61"/>
      <c r="AI4934" s="61"/>
      <c r="AJ4934" s="61"/>
      <c r="AK4934" s="61"/>
      <c r="AL4934" s="61"/>
      <c r="AM4934" s="61"/>
      <c r="AN4934" s="61"/>
      <c r="AO4934" s="61"/>
      <c r="AP4934" s="62"/>
      <c r="AQ4934" s="61"/>
      <c r="AR4934" s="61"/>
      <c r="AS4934" s="61"/>
      <c r="AT4934" s="61"/>
      <c r="AU4934" s="61"/>
      <c r="AV4934" s="61"/>
      <c r="AW4934" s="60"/>
    </row>
    <row r="4935" s="59" customFormat="1" customHeight="1" spans="1:49">
      <c r="A4935" s="60"/>
      <c r="B4935" s="60"/>
      <c r="C4935" s="60"/>
      <c r="D4935" s="60"/>
      <c r="H4935" s="61"/>
      <c r="I4935" s="61"/>
      <c r="J4935" s="61"/>
      <c r="K4935" s="61"/>
      <c r="L4935" s="61"/>
      <c r="M4935" s="61"/>
      <c r="N4935" s="61"/>
      <c r="O4935" s="61"/>
      <c r="P4935" s="61"/>
      <c r="Q4935" s="61"/>
      <c r="R4935" s="61"/>
      <c r="S4935" s="61"/>
      <c r="T4935" s="61"/>
      <c r="U4935" s="61"/>
      <c r="V4935" s="61"/>
      <c r="W4935" s="61"/>
      <c r="X4935" s="61"/>
      <c r="Y4935" s="61"/>
      <c r="Z4935" s="61"/>
      <c r="AA4935" s="61"/>
      <c r="AB4935" s="61"/>
      <c r="AC4935" s="61"/>
      <c r="AD4935" s="61"/>
      <c r="AE4935" s="61"/>
      <c r="AF4935" s="61"/>
      <c r="AG4935" s="61"/>
      <c r="AH4935" s="61"/>
      <c r="AI4935" s="61"/>
      <c r="AJ4935" s="61"/>
      <c r="AK4935" s="61"/>
      <c r="AL4935" s="61"/>
      <c r="AM4935" s="61"/>
      <c r="AN4935" s="61"/>
      <c r="AO4935" s="61"/>
      <c r="AP4935" s="62"/>
      <c r="AQ4935" s="61"/>
      <c r="AR4935" s="61"/>
      <c r="AS4935" s="61"/>
      <c r="AT4935" s="61"/>
      <c r="AU4935" s="61"/>
      <c r="AV4935" s="61"/>
      <c r="AW4935" s="60"/>
    </row>
    <row r="4936" s="59" customFormat="1" customHeight="1" spans="1:49">
      <c r="A4936" s="60"/>
      <c r="B4936" s="60"/>
      <c r="C4936" s="60"/>
      <c r="D4936" s="60"/>
      <c r="H4936" s="61"/>
      <c r="I4936" s="61"/>
      <c r="J4936" s="61"/>
      <c r="K4936" s="61"/>
      <c r="L4936" s="61"/>
      <c r="M4936" s="61"/>
      <c r="N4936" s="61"/>
      <c r="O4936" s="61"/>
      <c r="P4936" s="61"/>
      <c r="Q4936" s="61"/>
      <c r="R4936" s="61"/>
      <c r="S4936" s="61"/>
      <c r="T4936" s="61"/>
      <c r="U4936" s="61"/>
      <c r="V4936" s="61"/>
      <c r="W4936" s="61"/>
      <c r="X4936" s="61"/>
      <c r="Y4936" s="61"/>
      <c r="Z4936" s="61"/>
      <c r="AA4936" s="61"/>
      <c r="AB4936" s="61"/>
      <c r="AC4936" s="61"/>
      <c r="AD4936" s="61"/>
      <c r="AE4936" s="61"/>
      <c r="AF4936" s="61"/>
      <c r="AG4936" s="61"/>
      <c r="AH4936" s="61"/>
      <c r="AI4936" s="61"/>
      <c r="AJ4936" s="61"/>
      <c r="AK4936" s="61"/>
      <c r="AL4936" s="61"/>
      <c r="AM4936" s="61"/>
      <c r="AN4936" s="61"/>
      <c r="AO4936" s="61"/>
      <c r="AP4936" s="62"/>
      <c r="AQ4936" s="61"/>
      <c r="AR4936" s="61"/>
      <c r="AS4936" s="61"/>
      <c r="AT4936" s="61"/>
      <c r="AU4936" s="61"/>
      <c r="AV4936" s="61"/>
      <c r="AW4936" s="60"/>
    </row>
    <row r="4937" s="59" customFormat="1" customHeight="1" spans="1:49">
      <c r="A4937" s="60"/>
      <c r="B4937" s="60"/>
      <c r="C4937" s="60"/>
      <c r="D4937" s="60"/>
      <c r="H4937" s="61"/>
      <c r="I4937" s="61"/>
      <c r="J4937" s="61"/>
      <c r="K4937" s="61"/>
      <c r="L4937" s="61"/>
      <c r="M4937" s="61"/>
      <c r="N4937" s="61"/>
      <c r="O4937" s="61"/>
      <c r="P4937" s="61"/>
      <c r="Q4937" s="61"/>
      <c r="R4937" s="61"/>
      <c r="S4937" s="61"/>
      <c r="T4937" s="61"/>
      <c r="U4937" s="61"/>
      <c r="V4937" s="61"/>
      <c r="W4937" s="61"/>
      <c r="X4937" s="61"/>
      <c r="Y4937" s="61"/>
      <c r="Z4937" s="61"/>
      <c r="AA4937" s="61"/>
      <c r="AB4937" s="61"/>
      <c r="AC4937" s="61"/>
      <c r="AD4937" s="61"/>
      <c r="AE4937" s="61"/>
      <c r="AF4937" s="61"/>
      <c r="AG4937" s="61"/>
      <c r="AH4937" s="61"/>
      <c r="AI4937" s="61"/>
      <c r="AJ4937" s="61"/>
      <c r="AK4937" s="61"/>
      <c r="AL4937" s="61"/>
      <c r="AM4937" s="61"/>
      <c r="AN4937" s="61"/>
      <c r="AO4937" s="61"/>
      <c r="AP4937" s="62"/>
      <c r="AQ4937" s="61"/>
      <c r="AR4937" s="61"/>
      <c r="AS4937" s="61"/>
      <c r="AT4937" s="61"/>
      <c r="AU4937" s="61"/>
      <c r="AV4937" s="61"/>
      <c r="AW4937" s="60"/>
    </row>
    <row r="4938" s="59" customFormat="1" customHeight="1" spans="1:49">
      <c r="A4938" s="60"/>
      <c r="B4938" s="60"/>
      <c r="C4938" s="60"/>
      <c r="D4938" s="60"/>
      <c r="H4938" s="61"/>
      <c r="I4938" s="61"/>
      <c r="J4938" s="61"/>
      <c r="K4938" s="61"/>
      <c r="L4938" s="61"/>
      <c r="M4938" s="61"/>
      <c r="N4938" s="61"/>
      <c r="O4938" s="61"/>
      <c r="P4938" s="61"/>
      <c r="Q4938" s="61"/>
      <c r="R4938" s="61"/>
      <c r="S4938" s="61"/>
      <c r="T4938" s="61"/>
      <c r="U4938" s="61"/>
      <c r="V4938" s="61"/>
      <c r="W4938" s="61"/>
      <c r="X4938" s="61"/>
      <c r="Y4938" s="61"/>
      <c r="Z4938" s="61"/>
      <c r="AA4938" s="61"/>
      <c r="AB4938" s="61"/>
      <c r="AC4938" s="61"/>
      <c r="AD4938" s="61"/>
      <c r="AE4938" s="61"/>
      <c r="AF4938" s="61"/>
      <c r="AG4938" s="61"/>
      <c r="AH4938" s="61"/>
      <c r="AI4938" s="61"/>
      <c r="AJ4938" s="61"/>
      <c r="AK4938" s="61"/>
      <c r="AL4938" s="61"/>
      <c r="AM4938" s="61"/>
      <c r="AN4938" s="61"/>
      <c r="AO4938" s="61"/>
      <c r="AP4938" s="62"/>
      <c r="AQ4938" s="61"/>
      <c r="AR4938" s="61"/>
      <c r="AS4938" s="61"/>
      <c r="AT4938" s="61"/>
      <c r="AU4938" s="61"/>
      <c r="AV4938" s="61"/>
      <c r="AW4938" s="60"/>
    </row>
    <row r="4939" s="59" customFormat="1" customHeight="1" spans="1:49">
      <c r="A4939" s="60"/>
      <c r="B4939" s="60"/>
      <c r="C4939" s="60"/>
      <c r="D4939" s="60"/>
      <c r="H4939" s="61"/>
      <c r="I4939" s="61"/>
      <c r="J4939" s="61"/>
      <c r="K4939" s="61"/>
      <c r="L4939" s="61"/>
      <c r="M4939" s="61"/>
      <c r="N4939" s="61"/>
      <c r="O4939" s="61"/>
      <c r="P4939" s="61"/>
      <c r="Q4939" s="61"/>
      <c r="R4939" s="61"/>
      <c r="S4939" s="61"/>
      <c r="T4939" s="61"/>
      <c r="U4939" s="61"/>
      <c r="V4939" s="61"/>
      <c r="W4939" s="61"/>
      <c r="X4939" s="61"/>
      <c r="Y4939" s="61"/>
      <c r="Z4939" s="61"/>
      <c r="AA4939" s="61"/>
      <c r="AB4939" s="61"/>
      <c r="AC4939" s="61"/>
      <c r="AD4939" s="61"/>
      <c r="AE4939" s="61"/>
      <c r="AF4939" s="61"/>
      <c r="AG4939" s="61"/>
      <c r="AH4939" s="61"/>
      <c r="AI4939" s="61"/>
      <c r="AJ4939" s="61"/>
      <c r="AK4939" s="61"/>
      <c r="AL4939" s="61"/>
      <c r="AM4939" s="61"/>
      <c r="AN4939" s="61"/>
      <c r="AO4939" s="61"/>
      <c r="AP4939" s="62"/>
      <c r="AQ4939" s="61"/>
      <c r="AR4939" s="61"/>
      <c r="AS4939" s="61"/>
      <c r="AT4939" s="61"/>
      <c r="AU4939" s="61"/>
      <c r="AV4939" s="61"/>
      <c r="AW4939" s="60"/>
    </row>
    <row r="4940" s="59" customFormat="1" customHeight="1" spans="1:49">
      <c r="A4940" s="60"/>
      <c r="B4940" s="60"/>
      <c r="C4940" s="60"/>
      <c r="D4940" s="60"/>
      <c r="H4940" s="61"/>
      <c r="I4940" s="61"/>
      <c r="J4940" s="61"/>
      <c r="K4940" s="61"/>
      <c r="L4940" s="61"/>
      <c r="M4940" s="61"/>
      <c r="N4940" s="61"/>
      <c r="O4940" s="61"/>
      <c r="P4940" s="61"/>
      <c r="Q4940" s="61"/>
      <c r="R4940" s="61"/>
      <c r="S4940" s="61"/>
      <c r="T4940" s="61"/>
      <c r="U4940" s="61"/>
      <c r="V4940" s="61"/>
      <c r="W4940" s="61"/>
      <c r="X4940" s="61"/>
      <c r="Y4940" s="61"/>
      <c r="Z4940" s="61"/>
      <c r="AA4940" s="61"/>
      <c r="AB4940" s="61"/>
      <c r="AC4940" s="61"/>
      <c r="AD4940" s="61"/>
      <c r="AE4940" s="61"/>
      <c r="AF4940" s="61"/>
      <c r="AG4940" s="61"/>
      <c r="AH4940" s="61"/>
      <c r="AI4940" s="61"/>
      <c r="AJ4940" s="61"/>
      <c r="AK4940" s="61"/>
      <c r="AL4940" s="61"/>
      <c r="AM4940" s="61"/>
      <c r="AN4940" s="61"/>
      <c r="AO4940" s="61"/>
      <c r="AP4940" s="62"/>
      <c r="AQ4940" s="61"/>
      <c r="AR4940" s="61"/>
      <c r="AS4940" s="61"/>
      <c r="AT4940" s="61"/>
      <c r="AU4940" s="61"/>
      <c r="AV4940" s="61"/>
      <c r="AW4940" s="60"/>
    </row>
    <row r="4941" s="59" customFormat="1" customHeight="1" spans="1:49">
      <c r="A4941" s="60"/>
      <c r="B4941" s="60"/>
      <c r="C4941" s="60"/>
      <c r="D4941" s="60"/>
      <c r="H4941" s="61"/>
      <c r="I4941" s="61"/>
      <c r="J4941" s="61"/>
      <c r="K4941" s="61"/>
      <c r="L4941" s="61"/>
      <c r="M4941" s="61"/>
      <c r="N4941" s="61"/>
      <c r="O4941" s="61"/>
      <c r="P4941" s="61"/>
      <c r="Q4941" s="61"/>
      <c r="R4941" s="61"/>
      <c r="S4941" s="61"/>
      <c r="T4941" s="61"/>
      <c r="U4941" s="61"/>
      <c r="V4941" s="61"/>
      <c r="W4941" s="61"/>
      <c r="X4941" s="61"/>
      <c r="Y4941" s="61"/>
      <c r="Z4941" s="61"/>
      <c r="AA4941" s="61"/>
      <c r="AB4941" s="61"/>
      <c r="AC4941" s="61"/>
      <c r="AD4941" s="61"/>
      <c r="AE4941" s="61"/>
      <c r="AF4941" s="61"/>
      <c r="AG4941" s="61"/>
      <c r="AH4941" s="61"/>
      <c r="AI4941" s="61"/>
      <c r="AJ4941" s="61"/>
      <c r="AK4941" s="61"/>
      <c r="AL4941" s="61"/>
      <c r="AM4941" s="61"/>
      <c r="AN4941" s="61"/>
      <c r="AO4941" s="61"/>
      <c r="AP4941" s="62"/>
      <c r="AQ4941" s="61"/>
      <c r="AR4941" s="61"/>
      <c r="AS4941" s="61"/>
      <c r="AT4941" s="61"/>
      <c r="AU4941" s="61"/>
      <c r="AV4941" s="61"/>
      <c r="AW4941" s="60"/>
    </row>
    <row r="4942" s="59" customFormat="1" customHeight="1" spans="1:49">
      <c r="A4942" s="60"/>
      <c r="B4942" s="60"/>
      <c r="C4942" s="60"/>
      <c r="D4942" s="60"/>
      <c r="H4942" s="61"/>
      <c r="I4942" s="61"/>
      <c r="J4942" s="61"/>
      <c r="K4942" s="61"/>
      <c r="L4942" s="61"/>
      <c r="M4942" s="61"/>
      <c r="N4942" s="61"/>
      <c r="O4942" s="61"/>
      <c r="P4942" s="61"/>
      <c r="Q4942" s="61"/>
      <c r="R4942" s="61"/>
      <c r="S4942" s="61"/>
      <c r="T4942" s="61"/>
      <c r="U4942" s="61"/>
      <c r="V4942" s="61"/>
      <c r="W4942" s="61"/>
      <c r="X4942" s="61"/>
      <c r="Y4942" s="61"/>
      <c r="Z4942" s="61"/>
      <c r="AA4942" s="61"/>
      <c r="AB4942" s="61"/>
      <c r="AC4942" s="61"/>
      <c r="AD4942" s="61"/>
      <c r="AE4942" s="61"/>
      <c r="AF4942" s="61"/>
      <c r="AG4942" s="61"/>
      <c r="AH4942" s="61"/>
      <c r="AI4942" s="61"/>
      <c r="AJ4942" s="61"/>
      <c r="AK4942" s="61"/>
      <c r="AL4942" s="61"/>
      <c r="AM4942" s="61"/>
      <c r="AN4942" s="61"/>
      <c r="AO4942" s="61"/>
      <c r="AP4942" s="62"/>
      <c r="AQ4942" s="61"/>
      <c r="AR4942" s="61"/>
      <c r="AS4942" s="61"/>
      <c r="AT4942" s="61"/>
      <c r="AU4942" s="61"/>
      <c r="AV4942" s="61"/>
      <c r="AW4942" s="60"/>
    </row>
    <row r="4943" s="59" customFormat="1" customHeight="1" spans="1:49">
      <c r="A4943" s="60"/>
      <c r="B4943" s="60"/>
      <c r="C4943" s="60"/>
      <c r="D4943" s="60"/>
      <c r="H4943" s="61"/>
      <c r="I4943" s="61"/>
      <c r="J4943" s="61"/>
      <c r="K4943" s="61"/>
      <c r="L4943" s="61"/>
      <c r="M4943" s="61"/>
      <c r="N4943" s="61"/>
      <c r="O4943" s="61"/>
      <c r="P4943" s="61"/>
      <c r="Q4943" s="61"/>
      <c r="R4943" s="61"/>
      <c r="S4943" s="61"/>
      <c r="T4943" s="61"/>
      <c r="U4943" s="61"/>
      <c r="V4943" s="61"/>
      <c r="W4943" s="61"/>
      <c r="X4943" s="61"/>
      <c r="Y4943" s="61"/>
      <c r="Z4943" s="61"/>
      <c r="AA4943" s="61"/>
      <c r="AB4943" s="61"/>
      <c r="AC4943" s="61"/>
      <c r="AD4943" s="61"/>
      <c r="AE4943" s="61"/>
      <c r="AF4943" s="61"/>
      <c r="AG4943" s="61"/>
      <c r="AH4943" s="61"/>
      <c r="AI4943" s="61"/>
      <c r="AJ4943" s="61"/>
      <c r="AK4943" s="61"/>
      <c r="AL4943" s="61"/>
      <c r="AM4943" s="61"/>
      <c r="AN4943" s="61"/>
      <c r="AO4943" s="61"/>
      <c r="AP4943" s="62"/>
      <c r="AQ4943" s="61"/>
      <c r="AR4943" s="61"/>
      <c r="AS4943" s="61"/>
      <c r="AT4943" s="61"/>
      <c r="AU4943" s="61"/>
      <c r="AV4943" s="61"/>
      <c r="AW4943" s="60"/>
    </row>
    <row r="4944" s="59" customFormat="1" customHeight="1" spans="1:49">
      <c r="A4944" s="60"/>
      <c r="B4944" s="60"/>
      <c r="C4944" s="60"/>
      <c r="D4944" s="60"/>
      <c r="H4944" s="61"/>
      <c r="I4944" s="61"/>
      <c r="J4944" s="61"/>
      <c r="K4944" s="61"/>
      <c r="L4944" s="61"/>
      <c r="M4944" s="61"/>
      <c r="N4944" s="61"/>
      <c r="O4944" s="61"/>
      <c r="P4944" s="61"/>
      <c r="Q4944" s="61"/>
      <c r="R4944" s="61"/>
      <c r="S4944" s="61"/>
      <c r="T4944" s="61"/>
      <c r="U4944" s="61"/>
      <c r="V4944" s="61"/>
      <c r="W4944" s="61"/>
      <c r="X4944" s="61"/>
      <c r="Y4944" s="61"/>
      <c r="Z4944" s="61"/>
      <c r="AA4944" s="61"/>
      <c r="AB4944" s="61"/>
      <c r="AC4944" s="61"/>
      <c r="AD4944" s="61"/>
      <c r="AE4944" s="61"/>
      <c r="AF4944" s="61"/>
      <c r="AG4944" s="61"/>
      <c r="AH4944" s="61"/>
      <c r="AI4944" s="61"/>
      <c r="AJ4944" s="61"/>
      <c r="AK4944" s="61"/>
      <c r="AL4944" s="61"/>
      <c r="AM4944" s="61"/>
      <c r="AN4944" s="61"/>
      <c r="AO4944" s="61"/>
      <c r="AP4944" s="62"/>
      <c r="AQ4944" s="61"/>
      <c r="AR4944" s="61"/>
      <c r="AS4944" s="61"/>
      <c r="AT4944" s="61"/>
      <c r="AU4944" s="61"/>
      <c r="AV4944" s="61"/>
      <c r="AW4944" s="60"/>
    </row>
    <row r="4945" s="59" customFormat="1" customHeight="1" spans="1:49">
      <c r="A4945" s="60"/>
      <c r="B4945" s="60"/>
      <c r="C4945" s="60"/>
      <c r="D4945" s="60"/>
      <c r="H4945" s="61"/>
      <c r="I4945" s="61"/>
      <c r="J4945" s="61"/>
      <c r="K4945" s="61"/>
      <c r="L4945" s="61"/>
      <c r="M4945" s="61"/>
      <c r="N4945" s="61"/>
      <c r="O4945" s="61"/>
      <c r="P4945" s="61"/>
      <c r="Q4945" s="61"/>
      <c r="R4945" s="61"/>
      <c r="S4945" s="61"/>
      <c r="T4945" s="61"/>
      <c r="U4945" s="61"/>
      <c r="V4945" s="61"/>
      <c r="W4945" s="61"/>
      <c r="X4945" s="61"/>
      <c r="Y4945" s="61"/>
      <c r="Z4945" s="61"/>
      <c r="AA4945" s="61"/>
      <c r="AB4945" s="61"/>
      <c r="AC4945" s="61"/>
      <c r="AD4945" s="61"/>
      <c r="AE4945" s="61"/>
      <c r="AF4945" s="61"/>
      <c r="AG4945" s="61"/>
      <c r="AH4945" s="61"/>
      <c r="AI4945" s="61"/>
      <c r="AJ4945" s="61"/>
      <c r="AK4945" s="61"/>
      <c r="AL4945" s="61"/>
      <c r="AM4945" s="61"/>
      <c r="AN4945" s="61"/>
      <c r="AO4945" s="61"/>
      <c r="AP4945" s="62"/>
      <c r="AQ4945" s="61"/>
      <c r="AR4945" s="61"/>
      <c r="AS4945" s="61"/>
      <c r="AT4945" s="61"/>
      <c r="AU4945" s="61"/>
      <c r="AV4945" s="61"/>
      <c r="AW4945" s="60"/>
    </row>
    <row r="4946" s="59" customFormat="1" customHeight="1" spans="1:49">
      <c r="A4946" s="60"/>
      <c r="B4946" s="60"/>
      <c r="C4946" s="60"/>
      <c r="D4946" s="60"/>
      <c r="H4946" s="61"/>
      <c r="I4946" s="61"/>
      <c r="J4946" s="61"/>
      <c r="K4946" s="61"/>
      <c r="L4946" s="61"/>
      <c r="M4946" s="61"/>
      <c r="N4946" s="61"/>
      <c r="O4946" s="61"/>
      <c r="P4946" s="61"/>
      <c r="Q4946" s="61"/>
      <c r="R4946" s="61"/>
      <c r="S4946" s="61"/>
      <c r="T4946" s="61"/>
      <c r="U4946" s="61"/>
      <c r="V4946" s="61"/>
      <c r="W4946" s="61"/>
      <c r="X4946" s="61"/>
      <c r="Y4946" s="61"/>
      <c r="Z4946" s="61"/>
      <c r="AA4946" s="61"/>
      <c r="AB4946" s="61"/>
      <c r="AC4946" s="61"/>
      <c r="AD4946" s="61"/>
      <c r="AE4946" s="61"/>
      <c r="AF4946" s="61"/>
      <c r="AG4946" s="61"/>
      <c r="AH4946" s="61"/>
      <c r="AI4946" s="61"/>
      <c r="AJ4946" s="61"/>
      <c r="AK4946" s="61"/>
      <c r="AL4946" s="61"/>
      <c r="AM4946" s="61"/>
      <c r="AN4946" s="61"/>
      <c r="AO4946" s="61"/>
      <c r="AP4946" s="62"/>
      <c r="AQ4946" s="61"/>
      <c r="AR4946" s="61"/>
      <c r="AS4946" s="61"/>
      <c r="AT4946" s="61"/>
      <c r="AU4946" s="61"/>
      <c r="AV4946" s="61"/>
      <c r="AW4946" s="60"/>
    </row>
    <row r="4947" s="59" customFormat="1" customHeight="1" spans="1:49">
      <c r="A4947" s="60"/>
      <c r="B4947" s="60"/>
      <c r="C4947" s="60"/>
      <c r="D4947" s="60"/>
      <c r="H4947" s="61"/>
      <c r="I4947" s="61"/>
      <c r="J4947" s="61"/>
      <c r="K4947" s="61"/>
      <c r="L4947" s="61"/>
      <c r="M4947" s="61"/>
      <c r="N4947" s="61"/>
      <c r="O4947" s="61"/>
      <c r="P4947" s="61"/>
      <c r="Q4947" s="61"/>
      <c r="R4947" s="61"/>
      <c r="S4947" s="61"/>
      <c r="T4947" s="61"/>
      <c r="U4947" s="61"/>
      <c r="V4947" s="61"/>
      <c r="W4947" s="61"/>
      <c r="X4947" s="61"/>
      <c r="Y4947" s="61"/>
      <c r="Z4947" s="61"/>
      <c r="AA4947" s="61"/>
      <c r="AB4947" s="61"/>
      <c r="AC4947" s="61"/>
      <c r="AD4947" s="61"/>
      <c r="AE4947" s="61"/>
      <c r="AF4947" s="61"/>
      <c r="AG4947" s="61"/>
      <c r="AH4947" s="61"/>
      <c r="AI4947" s="61"/>
      <c r="AJ4947" s="61"/>
      <c r="AK4947" s="61"/>
      <c r="AL4947" s="61"/>
      <c r="AM4947" s="61"/>
      <c r="AN4947" s="61"/>
      <c r="AO4947" s="61"/>
      <c r="AP4947" s="62"/>
      <c r="AQ4947" s="61"/>
      <c r="AR4947" s="61"/>
      <c r="AS4947" s="61"/>
      <c r="AT4947" s="61"/>
      <c r="AU4947" s="61"/>
      <c r="AV4947" s="61"/>
      <c r="AW4947" s="60"/>
    </row>
    <row r="4948" s="59" customFormat="1" customHeight="1" spans="1:49">
      <c r="A4948" s="60"/>
      <c r="B4948" s="60"/>
      <c r="C4948" s="60"/>
      <c r="D4948" s="60"/>
      <c r="H4948" s="61"/>
      <c r="I4948" s="61"/>
      <c r="J4948" s="61"/>
      <c r="K4948" s="61"/>
      <c r="L4948" s="61"/>
      <c r="M4948" s="61"/>
      <c r="N4948" s="61"/>
      <c r="O4948" s="61"/>
      <c r="P4948" s="61"/>
      <c r="Q4948" s="61"/>
      <c r="R4948" s="61"/>
      <c r="S4948" s="61"/>
      <c r="T4948" s="61"/>
      <c r="U4948" s="61"/>
      <c r="V4948" s="61"/>
      <c r="W4948" s="61"/>
      <c r="X4948" s="61"/>
      <c r="Y4948" s="61"/>
      <c r="Z4948" s="61"/>
      <c r="AA4948" s="61"/>
      <c r="AB4948" s="61"/>
      <c r="AC4948" s="61"/>
      <c r="AD4948" s="61"/>
      <c r="AE4948" s="61"/>
      <c r="AF4948" s="61"/>
      <c r="AG4948" s="61"/>
      <c r="AH4948" s="61"/>
      <c r="AI4948" s="61"/>
      <c r="AJ4948" s="61"/>
      <c r="AK4948" s="61"/>
      <c r="AL4948" s="61"/>
      <c r="AM4948" s="61"/>
      <c r="AN4948" s="61"/>
      <c r="AO4948" s="61"/>
      <c r="AP4948" s="62"/>
      <c r="AQ4948" s="61"/>
      <c r="AR4948" s="61"/>
      <c r="AS4948" s="61"/>
      <c r="AT4948" s="61"/>
      <c r="AU4948" s="61"/>
      <c r="AV4948" s="61"/>
      <c r="AW4948" s="60"/>
    </row>
    <row r="4949" s="59" customFormat="1" customHeight="1" spans="1:49">
      <c r="A4949" s="60"/>
      <c r="B4949" s="60"/>
      <c r="C4949" s="60"/>
      <c r="D4949" s="60"/>
      <c r="H4949" s="61"/>
      <c r="I4949" s="61"/>
      <c r="J4949" s="61"/>
      <c r="K4949" s="61"/>
      <c r="L4949" s="61"/>
      <c r="M4949" s="61"/>
      <c r="N4949" s="61"/>
      <c r="O4949" s="61"/>
      <c r="P4949" s="61"/>
      <c r="Q4949" s="61"/>
      <c r="R4949" s="61"/>
      <c r="S4949" s="61"/>
      <c r="T4949" s="61"/>
      <c r="U4949" s="61"/>
      <c r="V4949" s="61"/>
      <c r="W4949" s="61"/>
      <c r="X4949" s="61"/>
      <c r="Y4949" s="61"/>
      <c r="Z4949" s="61"/>
      <c r="AA4949" s="61"/>
      <c r="AB4949" s="61"/>
      <c r="AC4949" s="61"/>
      <c r="AD4949" s="61"/>
      <c r="AE4949" s="61"/>
      <c r="AF4949" s="61"/>
      <c r="AG4949" s="61"/>
      <c r="AH4949" s="61"/>
      <c r="AI4949" s="61"/>
      <c r="AJ4949" s="61"/>
      <c r="AK4949" s="61"/>
      <c r="AL4949" s="61"/>
      <c r="AM4949" s="61"/>
      <c r="AN4949" s="61"/>
      <c r="AO4949" s="61"/>
      <c r="AP4949" s="62"/>
      <c r="AQ4949" s="61"/>
      <c r="AR4949" s="61"/>
      <c r="AS4949" s="61"/>
      <c r="AT4949" s="61"/>
      <c r="AU4949" s="61"/>
      <c r="AV4949" s="61"/>
      <c r="AW4949" s="60"/>
    </row>
    <row r="4950" s="59" customFormat="1" customHeight="1" spans="1:49">
      <c r="A4950" s="60"/>
      <c r="B4950" s="60"/>
      <c r="C4950" s="60"/>
      <c r="D4950" s="60"/>
      <c r="H4950" s="61"/>
      <c r="I4950" s="61"/>
      <c r="J4950" s="61"/>
      <c r="K4950" s="61"/>
      <c r="L4950" s="61"/>
      <c r="M4950" s="61"/>
      <c r="N4950" s="61"/>
      <c r="O4950" s="61"/>
      <c r="P4950" s="61"/>
      <c r="Q4950" s="61"/>
      <c r="R4950" s="61"/>
      <c r="S4950" s="61"/>
      <c r="T4950" s="61"/>
      <c r="U4950" s="61"/>
      <c r="V4950" s="61"/>
      <c r="W4950" s="61"/>
      <c r="X4950" s="61"/>
      <c r="Y4950" s="61"/>
      <c r="Z4950" s="61"/>
      <c r="AA4950" s="61"/>
      <c r="AB4950" s="61"/>
      <c r="AC4950" s="61"/>
      <c r="AD4950" s="61"/>
      <c r="AE4950" s="61"/>
      <c r="AF4950" s="61"/>
      <c r="AG4950" s="61"/>
      <c r="AH4950" s="61"/>
      <c r="AI4950" s="61"/>
      <c r="AJ4950" s="61"/>
      <c r="AK4950" s="61"/>
      <c r="AL4950" s="61"/>
      <c r="AM4950" s="61"/>
      <c r="AN4950" s="61"/>
      <c r="AO4950" s="61"/>
      <c r="AP4950" s="62"/>
      <c r="AQ4950" s="61"/>
      <c r="AR4950" s="61"/>
      <c r="AS4950" s="61"/>
      <c r="AT4950" s="61"/>
      <c r="AU4950" s="61"/>
      <c r="AV4950" s="61"/>
      <c r="AW4950" s="60"/>
    </row>
    <row r="4951" s="59" customFormat="1" customHeight="1" spans="1:49">
      <c r="A4951" s="60"/>
      <c r="B4951" s="60"/>
      <c r="C4951" s="60"/>
      <c r="D4951" s="60"/>
      <c r="H4951" s="61"/>
      <c r="I4951" s="61"/>
      <c r="J4951" s="61"/>
      <c r="K4951" s="61"/>
      <c r="L4951" s="61"/>
      <c r="M4951" s="61"/>
      <c r="N4951" s="61"/>
      <c r="O4951" s="61"/>
      <c r="P4951" s="61"/>
      <c r="Q4951" s="61"/>
      <c r="R4951" s="61"/>
      <c r="S4951" s="61"/>
      <c r="T4951" s="61"/>
      <c r="U4951" s="61"/>
      <c r="V4951" s="61"/>
      <c r="W4951" s="61"/>
      <c r="X4951" s="61"/>
      <c r="Y4951" s="61"/>
      <c r="Z4951" s="61"/>
      <c r="AA4951" s="61"/>
      <c r="AB4951" s="61"/>
      <c r="AC4951" s="61"/>
      <c r="AD4951" s="61"/>
      <c r="AE4951" s="61"/>
      <c r="AF4951" s="61"/>
      <c r="AG4951" s="61"/>
      <c r="AH4951" s="61"/>
      <c r="AI4951" s="61"/>
      <c r="AJ4951" s="61"/>
      <c r="AK4951" s="61"/>
      <c r="AL4951" s="61"/>
      <c r="AM4951" s="61"/>
      <c r="AN4951" s="61"/>
      <c r="AO4951" s="61"/>
      <c r="AP4951" s="62"/>
      <c r="AQ4951" s="61"/>
      <c r="AR4951" s="61"/>
      <c r="AS4951" s="61"/>
      <c r="AT4951" s="61"/>
      <c r="AU4951" s="61"/>
      <c r="AV4951" s="61"/>
      <c r="AW4951" s="60"/>
    </row>
    <row r="4952" s="59" customFormat="1" customHeight="1" spans="1:49">
      <c r="A4952" s="60"/>
      <c r="B4952" s="60"/>
      <c r="C4952" s="60"/>
      <c r="D4952" s="60"/>
      <c r="H4952" s="61"/>
      <c r="I4952" s="61"/>
      <c r="J4952" s="61"/>
      <c r="K4952" s="61"/>
      <c r="L4952" s="61"/>
      <c r="M4952" s="61"/>
      <c r="N4952" s="61"/>
      <c r="O4952" s="61"/>
      <c r="P4952" s="61"/>
      <c r="Q4952" s="61"/>
      <c r="R4952" s="61"/>
      <c r="S4952" s="61"/>
      <c r="T4952" s="61"/>
      <c r="U4952" s="61"/>
      <c r="V4952" s="61"/>
      <c r="W4952" s="61"/>
      <c r="X4952" s="61"/>
      <c r="Y4952" s="61"/>
      <c r="Z4952" s="61"/>
      <c r="AA4952" s="61"/>
      <c r="AB4952" s="61"/>
      <c r="AC4952" s="61"/>
      <c r="AD4952" s="61"/>
      <c r="AE4952" s="61"/>
      <c r="AF4952" s="61"/>
      <c r="AG4952" s="61"/>
      <c r="AH4952" s="61"/>
      <c r="AI4952" s="61"/>
      <c r="AJ4952" s="61"/>
      <c r="AK4952" s="61"/>
      <c r="AL4952" s="61"/>
      <c r="AM4952" s="61"/>
      <c r="AN4952" s="61"/>
      <c r="AO4952" s="61"/>
      <c r="AP4952" s="62"/>
      <c r="AQ4952" s="61"/>
      <c r="AR4952" s="61"/>
      <c r="AS4952" s="61"/>
      <c r="AT4952" s="61"/>
      <c r="AU4952" s="61"/>
      <c r="AV4952" s="61"/>
      <c r="AW4952" s="60"/>
    </row>
    <row r="4953" s="59" customFormat="1" customHeight="1" spans="1:49">
      <c r="A4953" s="60"/>
      <c r="B4953" s="60"/>
      <c r="C4953" s="60"/>
      <c r="D4953" s="60"/>
      <c r="H4953" s="61"/>
      <c r="I4953" s="61"/>
      <c r="J4953" s="61"/>
      <c r="K4953" s="61"/>
      <c r="L4953" s="61"/>
      <c r="M4953" s="61"/>
      <c r="N4953" s="61"/>
      <c r="O4953" s="61"/>
      <c r="P4953" s="61"/>
      <c r="Q4953" s="61"/>
      <c r="R4953" s="61"/>
      <c r="S4953" s="61"/>
      <c r="T4953" s="61"/>
      <c r="U4953" s="61"/>
      <c r="V4953" s="61"/>
      <c r="W4953" s="61"/>
      <c r="X4953" s="61"/>
      <c r="Y4953" s="61"/>
      <c r="Z4953" s="61"/>
      <c r="AA4953" s="61"/>
      <c r="AB4953" s="61"/>
      <c r="AC4953" s="61"/>
      <c r="AD4953" s="61"/>
      <c r="AE4953" s="61"/>
      <c r="AF4953" s="61"/>
      <c r="AG4953" s="61"/>
      <c r="AH4953" s="61"/>
      <c r="AI4953" s="61"/>
      <c r="AJ4953" s="61"/>
      <c r="AK4953" s="61"/>
      <c r="AL4953" s="61"/>
      <c r="AM4953" s="61"/>
      <c r="AN4953" s="61"/>
      <c r="AO4953" s="61"/>
      <c r="AP4953" s="62"/>
      <c r="AQ4953" s="61"/>
      <c r="AR4953" s="61"/>
      <c r="AS4953" s="61"/>
      <c r="AT4953" s="61"/>
      <c r="AU4953" s="61"/>
      <c r="AV4953" s="61"/>
      <c r="AW4953" s="60"/>
    </row>
    <row r="4954" s="59" customFormat="1" customHeight="1" spans="1:49">
      <c r="A4954" s="60"/>
      <c r="B4954" s="60"/>
      <c r="C4954" s="60"/>
      <c r="D4954" s="60"/>
      <c r="H4954" s="61"/>
      <c r="I4954" s="61"/>
      <c r="J4954" s="61"/>
      <c r="K4954" s="61"/>
      <c r="L4954" s="61"/>
      <c r="M4954" s="61"/>
      <c r="N4954" s="61"/>
      <c r="O4954" s="61"/>
      <c r="P4954" s="61"/>
      <c r="Q4954" s="61"/>
      <c r="R4954" s="61"/>
      <c r="S4954" s="61"/>
      <c r="T4954" s="61"/>
      <c r="U4954" s="61"/>
      <c r="V4954" s="61"/>
      <c r="W4954" s="61"/>
      <c r="X4954" s="61"/>
      <c r="Y4954" s="61"/>
      <c r="Z4954" s="61"/>
      <c r="AA4954" s="61"/>
      <c r="AB4954" s="61"/>
      <c r="AC4954" s="61"/>
      <c r="AD4954" s="61"/>
      <c r="AE4954" s="61"/>
      <c r="AF4954" s="61"/>
      <c r="AG4954" s="61"/>
      <c r="AH4954" s="61"/>
      <c r="AI4954" s="61"/>
      <c r="AJ4954" s="61"/>
      <c r="AK4954" s="61"/>
      <c r="AL4954" s="61"/>
      <c r="AM4954" s="61"/>
      <c r="AN4954" s="61"/>
      <c r="AO4954" s="61"/>
      <c r="AP4954" s="62"/>
      <c r="AQ4954" s="61"/>
      <c r="AR4954" s="61"/>
      <c r="AS4954" s="61"/>
      <c r="AT4954" s="61"/>
      <c r="AU4954" s="61"/>
      <c r="AV4954" s="61"/>
      <c r="AW4954" s="60"/>
    </row>
    <row r="4955" s="59" customFormat="1" customHeight="1" spans="1:49">
      <c r="A4955" s="60"/>
      <c r="B4955" s="60"/>
      <c r="C4955" s="60"/>
      <c r="D4955" s="60"/>
      <c r="H4955" s="61"/>
      <c r="I4955" s="61"/>
      <c r="J4955" s="61"/>
      <c r="K4955" s="61"/>
      <c r="L4955" s="61"/>
      <c r="M4955" s="61"/>
      <c r="N4955" s="61"/>
      <c r="O4955" s="61"/>
      <c r="P4955" s="61"/>
      <c r="Q4955" s="61"/>
      <c r="R4955" s="61"/>
      <c r="S4955" s="61"/>
      <c r="T4955" s="61"/>
      <c r="U4955" s="61"/>
      <c r="V4955" s="61"/>
      <c r="W4955" s="61"/>
      <c r="X4955" s="61"/>
      <c r="Y4955" s="61"/>
      <c r="Z4955" s="61"/>
      <c r="AA4955" s="61"/>
      <c r="AB4955" s="61"/>
      <c r="AC4955" s="61"/>
      <c r="AD4955" s="61"/>
      <c r="AE4955" s="61"/>
      <c r="AF4955" s="61"/>
      <c r="AG4955" s="61"/>
      <c r="AH4955" s="61"/>
      <c r="AI4955" s="61"/>
      <c r="AJ4955" s="61"/>
      <c r="AK4955" s="61"/>
      <c r="AL4955" s="61"/>
      <c r="AM4955" s="61"/>
      <c r="AN4955" s="61"/>
      <c r="AO4955" s="61"/>
      <c r="AP4955" s="62"/>
      <c r="AQ4955" s="61"/>
      <c r="AR4955" s="61"/>
      <c r="AS4955" s="61"/>
      <c r="AT4955" s="61"/>
      <c r="AU4955" s="61"/>
      <c r="AV4955" s="61"/>
      <c r="AW4955" s="60"/>
    </row>
    <row r="4956" s="59" customFormat="1" customHeight="1" spans="1:49">
      <c r="A4956" s="60"/>
      <c r="B4956" s="60"/>
      <c r="C4956" s="60"/>
      <c r="D4956" s="60"/>
      <c r="H4956" s="61"/>
      <c r="I4956" s="61"/>
      <c r="J4956" s="61"/>
      <c r="K4956" s="61"/>
      <c r="L4956" s="61"/>
      <c r="M4956" s="61"/>
      <c r="N4956" s="61"/>
      <c r="O4956" s="61"/>
      <c r="P4956" s="61"/>
      <c r="Q4956" s="61"/>
      <c r="R4956" s="61"/>
      <c r="S4956" s="61"/>
      <c r="T4956" s="61"/>
      <c r="U4956" s="61"/>
      <c r="V4956" s="61"/>
      <c r="W4956" s="61"/>
      <c r="X4956" s="61"/>
      <c r="Y4956" s="61"/>
      <c r="Z4956" s="61"/>
      <c r="AA4956" s="61"/>
      <c r="AB4956" s="61"/>
      <c r="AC4956" s="61"/>
      <c r="AD4956" s="61"/>
      <c r="AE4956" s="61"/>
      <c r="AF4956" s="61"/>
      <c r="AG4956" s="61"/>
      <c r="AH4956" s="61"/>
      <c r="AI4956" s="61"/>
      <c r="AJ4956" s="61"/>
      <c r="AK4956" s="61"/>
      <c r="AL4956" s="61"/>
      <c r="AM4956" s="61"/>
      <c r="AN4956" s="61"/>
      <c r="AO4956" s="61"/>
      <c r="AP4956" s="62"/>
      <c r="AQ4956" s="61"/>
      <c r="AR4956" s="61"/>
      <c r="AS4956" s="61"/>
      <c r="AT4956" s="61"/>
      <c r="AU4956" s="61"/>
      <c r="AV4956" s="61"/>
      <c r="AW4956" s="60"/>
    </row>
    <row r="4957" s="59" customFormat="1" customHeight="1" spans="1:49">
      <c r="A4957" s="60"/>
      <c r="B4957" s="60"/>
      <c r="C4957" s="60"/>
      <c r="D4957" s="60"/>
      <c r="H4957" s="61"/>
      <c r="I4957" s="61"/>
      <c r="J4957" s="61"/>
      <c r="K4957" s="61"/>
      <c r="L4957" s="61"/>
      <c r="M4957" s="61"/>
      <c r="N4957" s="61"/>
      <c r="O4957" s="61"/>
      <c r="P4957" s="61"/>
      <c r="Q4957" s="61"/>
      <c r="R4957" s="61"/>
      <c r="S4957" s="61"/>
      <c r="T4957" s="61"/>
      <c r="U4957" s="61"/>
      <c r="V4957" s="61"/>
      <c r="W4957" s="61"/>
      <c r="X4957" s="61"/>
      <c r="Y4957" s="61"/>
      <c r="Z4957" s="61"/>
      <c r="AA4957" s="61"/>
      <c r="AB4957" s="61"/>
      <c r="AC4957" s="61"/>
      <c r="AD4957" s="61"/>
      <c r="AE4957" s="61"/>
      <c r="AF4957" s="61"/>
      <c r="AG4957" s="61"/>
      <c r="AH4957" s="61"/>
      <c r="AI4957" s="61"/>
      <c r="AJ4957" s="61"/>
      <c r="AK4957" s="61"/>
      <c r="AL4957" s="61"/>
      <c r="AM4957" s="61"/>
      <c r="AN4957" s="61"/>
      <c r="AO4957" s="61"/>
      <c r="AP4957" s="62"/>
      <c r="AQ4957" s="61"/>
      <c r="AR4957" s="61"/>
      <c r="AS4957" s="61"/>
      <c r="AT4957" s="61"/>
      <c r="AU4957" s="61"/>
      <c r="AV4957" s="61"/>
      <c r="AW4957" s="60"/>
    </row>
    <row r="4958" s="59" customFormat="1" customHeight="1" spans="1:49">
      <c r="A4958" s="60"/>
      <c r="B4958" s="60"/>
      <c r="C4958" s="60"/>
      <c r="D4958" s="60"/>
      <c r="H4958" s="61"/>
      <c r="I4958" s="61"/>
      <c r="J4958" s="61"/>
      <c r="K4958" s="61"/>
      <c r="L4958" s="61"/>
      <c r="M4958" s="61"/>
      <c r="N4958" s="61"/>
      <c r="O4958" s="61"/>
      <c r="P4958" s="61"/>
      <c r="Q4958" s="61"/>
      <c r="R4958" s="61"/>
      <c r="S4958" s="61"/>
      <c r="T4958" s="61"/>
      <c r="U4958" s="61"/>
      <c r="V4958" s="61"/>
      <c r="W4958" s="61"/>
      <c r="X4958" s="61"/>
      <c r="Y4958" s="61"/>
      <c r="Z4958" s="61"/>
      <c r="AA4958" s="61"/>
      <c r="AB4958" s="61"/>
      <c r="AC4958" s="61"/>
      <c r="AD4958" s="61"/>
      <c r="AE4958" s="61"/>
      <c r="AF4958" s="61"/>
      <c r="AG4958" s="61"/>
      <c r="AH4958" s="61"/>
      <c r="AI4958" s="61"/>
      <c r="AJ4958" s="61"/>
      <c r="AK4958" s="61"/>
      <c r="AL4958" s="61"/>
      <c r="AM4958" s="61"/>
      <c r="AN4958" s="61"/>
      <c r="AO4958" s="61"/>
      <c r="AP4958" s="62"/>
      <c r="AQ4958" s="61"/>
      <c r="AR4958" s="61"/>
      <c r="AS4958" s="61"/>
      <c r="AT4958" s="61"/>
      <c r="AU4958" s="61"/>
      <c r="AV4958" s="61"/>
      <c r="AW4958" s="60"/>
    </row>
    <row r="4959" s="59" customFormat="1" customHeight="1" spans="1:49">
      <c r="A4959" s="60"/>
      <c r="B4959" s="60"/>
      <c r="C4959" s="60"/>
      <c r="D4959" s="60"/>
      <c r="H4959" s="61"/>
      <c r="I4959" s="61"/>
      <c r="J4959" s="61"/>
      <c r="K4959" s="61"/>
      <c r="L4959" s="61"/>
      <c r="M4959" s="61"/>
      <c r="N4959" s="61"/>
      <c r="O4959" s="61"/>
      <c r="P4959" s="61"/>
      <c r="Q4959" s="61"/>
      <c r="R4959" s="61"/>
      <c r="S4959" s="61"/>
      <c r="T4959" s="61"/>
      <c r="U4959" s="61"/>
      <c r="V4959" s="61"/>
      <c r="W4959" s="61"/>
      <c r="X4959" s="61"/>
      <c r="Y4959" s="61"/>
      <c r="Z4959" s="61"/>
      <c r="AA4959" s="61"/>
      <c r="AB4959" s="61"/>
      <c r="AC4959" s="61"/>
      <c r="AD4959" s="61"/>
      <c r="AE4959" s="61"/>
      <c r="AF4959" s="61"/>
      <c r="AG4959" s="61"/>
      <c r="AH4959" s="61"/>
      <c r="AI4959" s="61"/>
      <c r="AJ4959" s="61"/>
      <c r="AK4959" s="61"/>
      <c r="AL4959" s="61"/>
      <c r="AM4959" s="61"/>
      <c r="AN4959" s="61"/>
      <c r="AO4959" s="61"/>
      <c r="AP4959" s="62"/>
      <c r="AQ4959" s="61"/>
      <c r="AR4959" s="61"/>
      <c r="AS4959" s="61"/>
      <c r="AT4959" s="61"/>
      <c r="AU4959" s="61"/>
      <c r="AV4959" s="61"/>
      <c r="AW4959" s="60"/>
    </row>
    <row r="4960" s="59" customFormat="1" customHeight="1" spans="1:49">
      <c r="A4960" s="60"/>
      <c r="B4960" s="60"/>
      <c r="C4960" s="60"/>
      <c r="D4960" s="60"/>
      <c r="H4960" s="61"/>
      <c r="I4960" s="61"/>
      <c r="J4960" s="61"/>
      <c r="K4960" s="61"/>
      <c r="L4960" s="61"/>
      <c r="M4960" s="61"/>
      <c r="N4960" s="61"/>
      <c r="O4960" s="61"/>
      <c r="P4960" s="61"/>
      <c r="Q4960" s="61"/>
      <c r="R4960" s="61"/>
      <c r="S4960" s="61"/>
      <c r="T4960" s="61"/>
      <c r="U4960" s="61"/>
      <c r="V4960" s="61"/>
      <c r="W4960" s="61"/>
      <c r="X4960" s="61"/>
      <c r="Y4960" s="61"/>
      <c r="Z4960" s="61"/>
      <c r="AA4960" s="61"/>
      <c r="AB4960" s="61"/>
      <c r="AC4960" s="61"/>
      <c r="AD4960" s="61"/>
      <c r="AE4960" s="61"/>
      <c r="AF4960" s="61"/>
      <c r="AG4960" s="61"/>
      <c r="AH4960" s="61"/>
      <c r="AI4960" s="61"/>
      <c r="AJ4960" s="61"/>
      <c r="AK4960" s="61"/>
      <c r="AL4960" s="61"/>
      <c r="AM4960" s="61"/>
      <c r="AN4960" s="61"/>
      <c r="AO4960" s="61"/>
      <c r="AP4960" s="62"/>
      <c r="AQ4960" s="61"/>
      <c r="AR4960" s="61"/>
      <c r="AS4960" s="61"/>
      <c r="AT4960" s="61"/>
      <c r="AU4960" s="61"/>
      <c r="AV4960" s="61"/>
      <c r="AW4960" s="60"/>
    </row>
    <row r="4961" s="59" customFormat="1" customHeight="1" spans="1:49">
      <c r="A4961" s="60"/>
      <c r="B4961" s="60"/>
      <c r="C4961" s="60"/>
      <c r="D4961" s="60"/>
      <c r="H4961" s="61"/>
      <c r="I4961" s="61"/>
      <c r="J4961" s="61"/>
      <c r="K4961" s="61"/>
      <c r="L4961" s="61"/>
      <c r="M4961" s="61"/>
      <c r="N4961" s="61"/>
      <c r="O4961" s="61"/>
      <c r="P4961" s="61"/>
      <c r="Q4961" s="61"/>
      <c r="R4961" s="61"/>
      <c r="S4961" s="61"/>
      <c r="T4961" s="61"/>
      <c r="U4961" s="61"/>
      <c r="V4961" s="61"/>
      <c r="W4961" s="61"/>
      <c r="X4961" s="61"/>
      <c r="Y4961" s="61"/>
      <c r="Z4961" s="61"/>
      <c r="AA4961" s="61"/>
      <c r="AB4961" s="61"/>
      <c r="AC4961" s="61"/>
      <c r="AD4961" s="61"/>
      <c r="AE4961" s="61"/>
      <c r="AF4961" s="61"/>
      <c r="AG4961" s="61"/>
      <c r="AH4961" s="61"/>
      <c r="AI4961" s="61"/>
      <c r="AJ4961" s="61"/>
      <c r="AK4961" s="61"/>
      <c r="AL4961" s="61"/>
      <c r="AM4961" s="61"/>
      <c r="AN4961" s="61"/>
      <c r="AO4961" s="61"/>
      <c r="AP4961" s="62"/>
      <c r="AQ4961" s="61"/>
      <c r="AR4961" s="61"/>
      <c r="AS4961" s="61"/>
      <c r="AT4961" s="61"/>
      <c r="AU4961" s="61"/>
      <c r="AV4961" s="61"/>
      <c r="AW4961" s="60"/>
    </row>
    <row r="4962" s="59" customFormat="1" customHeight="1" spans="1:49">
      <c r="A4962" s="60"/>
      <c r="B4962" s="60"/>
      <c r="C4962" s="60"/>
      <c r="D4962" s="60"/>
      <c r="H4962" s="61"/>
      <c r="I4962" s="61"/>
      <c r="J4962" s="61"/>
      <c r="K4962" s="61"/>
      <c r="L4962" s="61"/>
      <c r="M4962" s="61"/>
      <c r="N4962" s="61"/>
      <c r="O4962" s="61"/>
      <c r="P4962" s="61"/>
      <c r="Q4962" s="61"/>
      <c r="R4962" s="61"/>
      <c r="S4962" s="61"/>
      <c r="T4962" s="61"/>
      <c r="U4962" s="61"/>
      <c r="V4962" s="61"/>
      <c r="W4962" s="61"/>
      <c r="X4962" s="61"/>
      <c r="Y4962" s="61"/>
      <c r="Z4962" s="61"/>
      <c r="AA4962" s="61"/>
      <c r="AB4962" s="61"/>
      <c r="AC4962" s="61"/>
      <c r="AD4962" s="61"/>
      <c r="AE4962" s="61"/>
      <c r="AF4962" s="61"/>
      <c r="AG4962" s="61"/>
      <c r="AH4962" s="61"/>
      <c r="AI4962" s="61"/>
      <c r="AJ4962" s="61"/>
      <c r="AK4962" s="61"/>
      <c r="AL4962" s="61"/>
      <c r="AM4962" s="61"/>
      <c r="AN4962" s="61"/>
      <c r="AO4962" s="61"/>
      <c r="AP4962" s="62"/>
      <c r="AQ4962" s="61"/>
      <c r="AR4962" s="61"/>
      <c r="AS4962" s="61"/>
      <c r="AT4962" s="61"/>
      <c r="AU4962" s="61"/>
      <c r="AV4962" s="61"/>
      <c r="AW4962" s="60"/>
    </row>
    <row r="4963" s="59" customFormat="1" customHeight="1" spans="1:49">
      <c r="A4963" s="60"/>
      <c r="B4963" s="60"/>
      <c r="C4963" s="60"/>
      <c r="D4963" s="60"/>
      <c r="H4963" s="61"/>
      <c r="I4963" s="61"/>
      <c r="J4963" s="61"/>
      <c r="K4963" s="61"/>
      <c r="L4963" s="61"/>
      <c r="M4963" s="61"/>
      <c r="N4963" s="61"/>
      <c r="O4963" s="61"/>
      <c r="P4963" s="61"/>
      <c r="Q4963" s="61"/>
      <c r="R4963" s="61"/>
      <c r="S4963" s="61"/>
      <c r="T4963" s="61"/>
      <c r="U4963" s="61"/>
      <c r="V4963" s="61"/>
      <c r="W4963" s="61"/>
      <c r="X4963" s="61"/>
      <c r="Y4963" s="61"/>
      <c r="Z4963" s="61"/>
      <c r="AA4963" s="61"/>
      <c r="AB4963" s="61"/>
      <c r="AC4963" s="61"/>
      <c r="AD4963" s="61"/>
      <c r="AE4963" s="61"/>
      <c r="AF4963" s="61"/>
      <c r="AG4963" s="61"/>
      <c r="AH4963" s="61"/>
      <c r="AI4963" s="61"/>
      <c r="AJ4963" s="61"/>
      <c r="AK4963" s="61"/>
      <c r="AL4963" s="61"/>
      <c r="AM4963" s="61"/>
      <c r="AN4963" s="61"/>
      <c r="AO4963" s="61"/>
      <c r="AP4963" s="62"/>
      <c r="AQ4963" s="61"/>
      <c r="AR4963" s="61"/>
      <c r="AS4963" s="61"/>
      <c r="AT4963" s="61"/>
      <c r="AU4963" s="61"/>
      <c r="AV4963" s="61"/>
      <c r="AW4963" s="60"/>
    </row>
    <row r="4964" s="59" customFormat="1" customHeight="1" spans="1:49">
      <c r="A4964" s="60"/>
      <c r="B4964" s="60"/>
      <c r="C4964" s="60"/>
      <c r="D4964" s="60"/>
      <c r="H4964" s="61"/>
      <c r="I4964" s="61"/>
      <c r="J4964" s="61"/>
      <c r="K4964" s="61"/>
      <c r="L4964" s="61"/>
      <c r="M4964" s="61"/>
      <c r="N4964" s="61"/>
      <c r="O4964" s="61"/>
      <c r="P4964" s="61"/>
      <c r="Q4964" s="61"/>
      <c r="R4964" s="61"/>
      <c r="S4964" s="61"/>
      <c r="T4964" s="61"/>
      <c r="U4964" s="61"/>
      <c r="V4964" s="61"/>
      <c r="W4964" s="61"/>
      <c r="X4964" s="61"/>
      <c r="Y4964" s="61"/>
      <c r="Z4964" s="61"/>
      <c r="AA4964" s="61"/>
      <c r="AB4964" s="61"/>
      <c r="AC4964" s="61"/>
      <c r="AD4964" s="61"/>
      <c r="AE4964" s="61"/>
      <c r="AF4964" s="61"/>
      <c r="AG4964" s="61"/>
      <c r="AH4964" s="61"/>
      <c r="AI4964" s="61"/>
      <c r="AJ4964" s="61"/>
      <c r="AK4964" s="61"/>
      <c r="AL4964" s="61"/>
      <c r="AM4964" s="61"/>
      <c r="AN4964" s="61"/>
      <c r="AO4964" s="61"/>
      <c r="AP4964" s="62"/>
      <c r="AQ4964" s="61"/>
      <c r="AR4964" s="61"/>
      <c r="AS4964" s="61"/>
      <c r="AT4964" s="61"/>
      <c r="AU4964" s="61"/>
      <c r="AV4964" s="61"/>
      <c r="AW4964" s="60"/>
    </row>
    <row r="4965" s="59" customFormat="1" customHeight="1" spans="1:49">
      <c r="A4965" s="60"/>
      <c r="B4965" s="60"/>
      <c r="C4965" s="60"/>
      <c r="D4965" s="60"/>
      <c r="H4965" s="61"/>
      <c r="I4965" s="61"/>
      <c r="J4965" s="61"/>
      <c r="K4965" s="61"/>
      <c r="L4965" s="61"/>
      <c r="M4965" s="61"/>
      <c r="N4965" s="61"/>
      <c r="O4965" s="61"/>
      <c r="P4965" s="61"/>
      <c r="Q4965" s="61"/>
      <c r="R4965" s="61"/>
      <c r="S4965" s="61"/>
      <c r="T4965" s="61"/>
      <c r="U4965" s="61"/>
      <c r="V4965" s="61"/>
      <c r="W4965" s="61"/>
      <c r="X4965" s="61"/>
      <c r="Y4965" s="61"/>
      <c r="Z4965" s="61"/>
      <c r="AA4965" s="61"/>
      <c r="AB4965" s="61"/>
      <c r="AC4965" s="61"/>
      <c r="AD4965" s="61"/>
      <c r="AE4965" s="61"/>
      <c r="AF4965" s="61"/>
      <c r="AG4965" s="61"/>
      <c r="AH4965" s="61"/>
      <c r="AI4965" s="61"/>
      <c r="AJ4965" s="61"/>
      <c r="AK4965" s="61"/>
      <c r="AL4965" s="61"/>
      <c r="AM4965" s="61"/>
      <c r="AN4965" s="61"/>
      <c r="AO4965" s="61"/>
      <c r="AP4965" s="62"/>
      <c r="AQ4965" s="61"/>
      <c r="AR4965" s="61"/>
      <c r="AS4965" s="61"/>
      <c r="AT4965" s="61"/>
      <c r="AU4965" s="61"/>
      <c r="AV4965" s="61"/>
      <c r="AW4965" s="60"/>
    </row>
    <row r="4966" s="59" customFormat="1" customHeight="1" spans="1:49">
      <c r="A4966" s="60"/>
      <c r="B4966" s="60"/>
      <c r="C4966" s="60"/>
      <c r="D4966" s="60"/>
      <c r="H4966" s="61"/>
      <c r="I4966" s="61"/>
      <c r="J4966" s="61"/>
      <c r="K4966" s="61"/>
      <c r="L4966" s="61"/>
      <c r="M4966" s="61"/>
      <c r="N4966" s="61"/>
      <c r="O4966" s="61"/>
      <c r="P4966" s="61"/>
      <c r="Q4966" s="61"/>
      <c r="R4966" s="61"/>
      <c r="S4966" s="61"/>
      <c r="T4966" s="61"/>
      <c r="U4966" s="61"/>
      <c r="V4966" s="61"/>
      <c r="W4966" s="61"/>
      <c r="X4966" s="61"/>
      <c r="Y4966" s="61"/>
      <c r="Z4966" s="61"/>
      <c r="AA4966" s="61"/>
      <c r="AB4966" s="61"/>
      <c r="AC4966" s="61"/>
      <c r="AD4966" s="61"/>
      <c r="AE4966" s="61"/>
      <c r="AF4966" s="61"/>
      <c r="AG4966" s="61"/>
      <c r="AH4966" s="61"/>
      <c r="AI4966" s="61"/>
      <c r="AJ4966" s="61"/>
      <c r="AK4966" s="61"/>
      <c r="AL4966" s="61"/>
      <c r="AM4966" s="61"/>
      <c r="AN4966" s="61"/>
      <c r="AO4966" s="61"/>
      <c r="AP4966" s="62"/>
      <c r="AQ4966" s="61"/>
      <c r="AR4966" s="61"/>
      <c r="AS4966" s="61"/>
      <c r="AT4966" s="61"/>
      <c r="AU4966" s="61"/>
      <c r="AV4966" s="61"/>
      <c r="AW4966" s="60"/>
    </row>
    <row r="4967" s="59" customFormat="1" customHeight="1" spans="1:49">
      <c r="A4967" s="60"/>
      <c r="B4967" s="60"/>
      <c r="C4967" s="60"/>
      <c r="D4967" s="60"/>
      <c r="H4967" s="61"/>
      <c r="I4967" s="61"/>
      <c r="J4967" s="61"/>
      <c r="K4967" s="61"/>
      <c r="L4967" s="61"/>
      <c r="M4967" s="61"/>
      <c r="N4967" s="61"/>
      <c r="O4967" s="61"/>
      <c r="P4967" s="61"/>
      <c r="Q4967" s="61"/>
      <c r="R4967" s="61"/>
      <c r="S4967" s="61"/>
      <c r="T4967" s="61"/>
      <c r="U4967" s="61"/>
      <c r="V4967" s="61"/>
      <c r="W4967" s="61"/>
      <c r="X4967" s="61"/>
      <c r="Y4967" s="61"/>
      <c r="Z4967" s="61"/>
      <c r="AA4967" s="61"/>
      <c r="AB4967" s="61"/>
      <c r="AC4967" s="61"/>
      <c r="AD4967" s="61"/>
      <c r="AE4967" s="61"/>
      <c r="AF4967" s="61"/>
      <c r="AG4967" s="61"/>
      <c r="AH4967" s="61"/>
      <c r="AI4967" s="61"/>
      <c r="AJ4967" s="61"/>
      <c r="AK4967" s="61"/>
      <c r="AL4967" s="61"/>
      <c r="AM4967" s="61"/>
      <c r="AN4967" s="61"/>
      <c r="AO4967" s="61"/>
      <c r="AP4967" s="62"/>
      <c r="AQ4967" s="61"/>
      <c r="AR4967" s="61"/>
      <c r="AS4967" s="61"/>
      <c r="AT4967" s="61"/>
      <c r="AU4967" s="61"/>
      <c r="AV4967" s="61"/>
      <c r="AW4967" s="60"/>
    </row>
    <row r="4968" s="59" customFormat="1" customHeight="1" spans="1:49">
      <c r="A4968" s="60"/>
      <c r="B4968" s="60"/>
      <c r="C4968" s="60"/>
      <c r="D4968" s="60"/>
      <c r="H4968" s="61"/>
      <c r="I4968" s="61"/>
      <c r="J4968" s="61"/>
      <c r="K4968" s="61"/>
      <c r="L4968" s="61"/>
      <c r="M4968" s="61"/>
      <c r="N4968" s="61"/>
      <c r="O4968" s="61"/>
      <c r="P4968" s="61"/>
      <c r="Q4968" s="61"/>
      <c r="R4968" s="61"/>
      <c r="S4968" s="61"/>
      <c r="T4968" s="61"/>
      <c r="U4968" s="61"/>
      <c r="V4968" s="61"/>
      <c r="W4968" s="61"/>
      <c r="X4968" s="61"/>
      <c r="Y4968" s="61"/>
      <c r="Z4968" s="61"/>
      <c r="AA4968" s="61"/>
      <c r="AB4968" s="61"/>
      <c r="AC4968" s="61"/>
      <c r="AD4968" s="61"/>
      <c r="AE4968" s="61"/>
      <c r="AF4968" s="61"/>
      <c r="AG4968" s="61"/>
      <c r="AH4968" s="61"/>
      <c r="AI4968" s="61"/>
      <c r="AJ4968" s="61"/>
      <c r="AK4968" s="61"/>
      <c r="AL4968" s="61"/>
      <c r="AM4968" s="61"/>
      <c r="AN4968" s="61"/>
      <c r="AO4968" s="61"/>
      <c r="AP4968" s="62"/>
      <c r="AQ4968" s="61"/>
      <c r="AR4968" s="61"/>
      <c r="AS4968" s="61"/>
      <c r="AT4968" s="61"/>
      <c r="AU4968" s="61"/>
      <c r="AV4968" s="61"/>
      <c r="AW4968" s="60"/>
    </row>
    <row r="4969" s="59" customFormat="1" customHeight="1" spans="1:49">
      <c r="A4969" s="60"/>
      <c r="B4969" s="60"/>
      <c r="C4969" s="60"/>
      <c r="D4969" s="60"/>
      <c r="H4969" s="61"/>
      <c r="I4969" s="61"/>
      <c r="J4969" s="61"/>
      <c r="K4969" s="61"/>
      <c r="L4969" s="61"/>
      <c r="M4969" s="61"/>
      <c r="N4969" s="61"/>
      <c r="O4969" s="61"/>
      <c r="P4969" s="61"/>
      <c r="Q4969" s="61"/>
      <c r="R4969" s="61"/>
      <c r="S4969" s="61"/>
      <c r="T4969" s="61"/>
      <c r="U4969" s="61"/>
      <c r="V4969" s="61"/>
      <c r="W4969" s="61"/>
      <c r="X4969" s="61"/>
      <c r="Y4969" s="61"/>
      <c r="Z4969" s="61"/>
      <c r="AA4969" s="61"/>
      <c r="AB4969" s="61"/>
      <c r="AC4969" s="61"/>
      <c r="AD4969" s="61"/>
      <c r="AE4969" s="61"/>
      <c r="AF4969" s="61"/>
      <c r="AG4969" s="61"/>
      <c r="AH4969" s="61"/>
      <c r="AI4969" s="61"/>
      <c r="AJ4969" s="61"/>
      <c r="AK4969" s="61"/>
      <c r="AL4969" s="61"/>
      <c r="AM4969" s="61"/>
      <c r="AN4969" s="61"/>
      <c r="AO4969" s="61"/>
      <c r="AP4969" s="62"/>
      <c r="AQ4969" s="61"/>
      <c r="AR4969" s="61"/>
      <c r="AS4969" s="61"/>
      <c r="AT4969" s="61"/>
      <c r="AU4969" s="61"/>
      <c r="AV4969" s="61"/>
      <c r="AW4969" s="60"/>
    </row>
    <row r="4970" s="59" customFormat="1" customHeight="1" spans="1:49">
      <c r="A4970" s="60"/>
      <c r="B4970" s="60"/>
      <c r="C4970" s="60"/>
      <c r="D4970" s="60"/>
      <c r="H4970" s="61"/>
      <c r="I4970" s="61"/>
      <c r="J4970" s="61"/>
      <c r="K4970" s="61"/>
      <c r="L4970" s="61"/>
      <c r="M4970" s="61"/>
      <c r="N4970" s="61"/>
      <c r="O4970" s="61"/>
      <c r="P4970" s="61"/>
      <c r="Q4970" s="61"/>
      <c r="R4970" s="61"/>
      <c r="S4970" s="61"/>
      <c r="T4970" s="61"/>
      <c r="U4970" s="61"/>
      <c r="V4970" s="61"/>
      <c r="W4970" s="61"/>
      <c r="X4970" s="61"/>
      <c r="Y4970" s="61"/>
      <c r="Z4970" s="61"/>
      <c r="AA4970" s="61"/>
      <c r="AB4970" s="61"/>
      <c r="AC4970" s="61"/>
      <c r="AD4970" s="61"/>
      <c r="AE4970" s="61"/>
      <c r="AF4970" s="61"/>
      <c r="AG4970" s="61"/>
      <c r="AH4970" s="61"/>
      <c r="AI4970" s="61"/>
      <c r="AJ4970" s="61"/>
      <c r="AK4970" s="61"/>
      <c r="AL4970" s="61"/>
      <c r="AM4970" s="61"/>
      <c r="AN4970" s="61"/>
      <c r="AO4970" s="61"/>
      <c r="AP4970" s="62"/>
      <c r="AQ4970" s="61"/>
      <c r="AR4970" s="61"/>
      <c r="AS4970" s="61"/>
      <c r="AT4970" s="61"/>
      <c r="AU4970" s="61"/>
      <c r="AV4970" s="61"/>
      <c r="AW4970" s="60"/>
    </row>
    <row r="4971" s="59" customFormat="1" customHeight="1" spans="1:49">
      <c r="A4971" s="60"/>
      <c r="B4971" s="60"/>
      <c r="C4971" s="60"/>
      <c r="D4971" s="60"/>
      <c r="H4971" s="61"/>
      <c r="I4971" s="61"/>
      <c r="J4971" s="61"/>
      <c r="K4971" s="61"/>
      <c r="L4971" s="61"/>
      <c r="M4971" s="61"/>
      <c r="N4971" s="61"/>
      <c r="O4971" s="61"/>
      <c r="P4971" s="61"/>
      <c r="Q4971" s="61"/>
      <c r="R4971" s="61"/>
      <c r="S4971" s="61"/>
      <c r="T4971" s="61"/>
      <c r="U4971" s="61"/>
      <c r="V4971" s="61"/>
      <c r="W4971" s="61"/>
      <c r="X4971" s="61"/>
      <c r="Y4971" s="61"/>
      <c r="Z4971" s="61"/>
      <c r="AA4971" s="61"/>
      <c r="AB4971" s="61"/>
      <c r="AC4971" s="61"/>
      <c r="AD4971" s="61"/>
      <c r="AE4971" s="61"/>
      <c r="AF4971" s="61"/>
      <c r="AG4971" s="61"/>
      <c r="AH4971" s="61"/>
      <c r="AI4971" s="61"/>
      <c r="AJ4971" s="61"/>
      <c r="AK4971" s="61"/>
      <c r="AL4971" s="61"/>
      <c r="AM4971" s="61"/>
      <c r="AN4971" s="61"/>
      <c r="AO4971" s="61"/>
      <c r="AP4971" s="62"/>
      <c r="AQ4971" s="61"/>
      <c r="AR4971" s="61"/>
      <c r="AS4971" s="61"/>
      <c r="AT4971" s="61"/>
      <c r="AU4971" s="61"/>
      <c r="AV4971" s="61"/>
      <c r="AW4971" s="60"/>
    </row>
    <row r="4972" s="59" customFormat="1" customHeight="1" spans="1:49">
      <c r="A4972" s="60"/>
      <c r="B4972" s="60"/>
      <c r="C4972" s="60"/>
      <c r="D4972" s="60"/>
      <c r="H4972" s="61"/>
      <c r="I4972" s="61"/>
      <c r="J4972" s="61"/>
      <c r="K4972" s="61"/>
      <c r="L4972" s="61"/>
      <c r="M4972" s="61"/>
      <c r="N4972" s="61"/>
      <c r="O4972" s="61"/>
      <c r="P4972" s="61"/>
      <c r="Q4972" s="61"/>
      <c r="R4972" s="61"/>
      <c r="S4972" s="61"/>
      <c r="T4972" s="61"/>
      <c r="U4972" s="61"/>
      <c r="V4972" s="61"/>
      <c r="W4972" s="61"/>
      <c r="X4972" s="61"/>
      <c r="Y4972" s="61"/>
      <c r="Z4972" s="61"/>
      <c r="AA4972" s="61"/>
      <c r="AB4972" s="61"/>
      <c r="AC4972" s="61"/>
      <c r="AD4972" s="61"/>
      <c r="AE4972" s="61"/>
      <c r="AF4972" s="61"/>
      <c r="AG4972" s="61"/>
      <c r="AH4972" s="61"/>
      <c r="AI4972" s="61"/>
      <c r="AJ4972" s="61"/>
      <c r="AK4972" s="61"/>
      <c r="AL4972" s="61"/>
      <c r="AM4972" s="61"/>
      <c r="AN4972" s="61"/>
      <c r="AO4972" s="61"/>
      <c r="AP4972" s="62"/>
      <c r="AQ4972" s="61"/>
      <c r="AR4972" s="61"/>
      <c r="AS4972" s="61"/>
      <c r="AT4972" s="61"/>
      <c r="AU4972" s="61"/>
      <c r="AV4972" s="61"/>
      <c r="AW4972" s="60"/>
    </row>
    <row r="4973" s="59" customFormat="1" customHeight="1" spans="1:49">
      <c r="A4973" s="60"/>
      <c r="B4973" s="60"/>
      <c r="C4973" s="60"/>
      <c r="D4973" s="60"/>
      <c r="H4973" s="61"/>
      <c r="I4973" s="61"/>
      <c r="J4973" s="61"/>
      <c r="K4973" s="61"/>
      <c r="L4973" s="61"/>
      <c r="M4973" s="61"/>
      <c r="N4973" s="61"/>
      <c r="O4973" s="61"/>
      <c r="P4973" s="61"/>
      <c r="Q4973" s="61"/>
      <c r="R4973" s="61"/>
      <c r="S4973" s="61"/>
      <c r="T4973" s="61"/>
      <c r="U4973" s="61"/>
      <c r="V4973" s="61"/>
      <c r="W4973" s="61"/>
      <c r="X4973" s="61"/>
      <c r="Y4973" s="61"/>
      <c r="Z4973" s="61"/>
      <c r="AA4973" s="61"/>
      <c r="AB4973" s="61"/>
      <c r="AC4973" s="61"/>
      <c r="AD4973" s="61"/>
      <c r="AE4973" s="61"/>
      <c r="AF4973" s="61"/>
      <c r="AG4973" s="61"/>
      <c r="AH4973" s="61"/>
      <c r="AI4973" s="61"/>
      <c r="AJ4973" s="61"/>
      <c r="AK4973" s="61"/>
      <c r="AL4973" s="61"/>
      <c r="AM4973" s="61"/>
      <c r="AN4973" s="61"/>
      <c r="AO4973" s="61"/>
      <c r="AP4973" s="62"/>
      <c r="AQ4973" s="61"/>
      <c r="AR4973" s="61"/>
      <c r="AS4973" s="61"/>
      <c r="AT4973" s="61"/>
      <c r="AU4973" s="61"/>
      <c r="AV4973" s="61"/>
      <c r="AW4973" s="60"/>
    </row>
    <row r="4974" s="59" customFormat="1" customHeight="1" spans="1:49">
      <c r="A4974" s="60"/>
      <c r="B4974" s="60"/>
      <c r="C4974" s="60"/>
      <c r="D4974" s="60"/>
      <c r="H4974" s="61"/>
      <c r="I4974" s="61"/>
      <c r="J4974" s="61"/>
      <c r="K4974" s="61"/>
      <c r="L4974" s="61"/>
      <c r="M4974" s="61"/>
      <c r="N4974" s="61"/>
      <c r="O4974" s="61"/>
      <c r="P4974" s="61"/>
      <c r="Q4974" s="61"/>
      <c r="R4974" s="61"/>
      <c r="S4974" s="61"/>
      <c r="T4974" s="61"/>
      <c r="U4974" s="61"/>
      <c r="V4974" s="61"/>
      <c r="W4974" s="61"/>
      <c r="X4974" s="61"/>
      <c r="Y4974" s="61"/>
      <c r="Z4974" s="61"/>
      <c r="AA4974" s="61"/>
      <c r="AB4974" s="61"/>
      <c r="AC4974" s="61"/>
      <c r="AD4974" s="61"/>
      <c r="AE4974" s="61"/>
      <c r="AF4974" s="61"/>
      <c r="AG4974" s="61"/>
      <c r="AH4974" s="61"/>
      <c r="AI4974" s="61"/>
      <c r="AJ4974" s="61"/>
      <c r="AK4974" s="61"/>
      <c r="AL4974" s="61"/>
      <c r="AM4974" s="61"/>
      <c r="AN4974" s="61"/>
      <c r="AO4974" s="61"/>
      <c r="AP4974" s="62"/>
      <c r="AQ4974" s="61"/>
      <c r="AR4974" s="61"/>
      <c r="AS4974" s="61"/>
      <c r="AT4974" s="61"/>
      <c r="AU4974" s="61"/>
      <c r="AV4974" s="61"/>
      <c r="AW4974" s="60"/>
    </row>
    <row r="4975" s="59" customFormat="1" customHeight="1" spans="1:49">
      <c r="A4975" s="60"/>
      <c r="B4975" s="60"/>
      <c r="C4975" s="60"/>
      <c r="D4975" s="60"/>
      <c r="H4975" s="61"/>
      <c r="I4975" s="61"/>
      <c r="J4975" s="61"/>
      <c r="K4975" s="61"/>
      <c r="L4975" s="61"/>
      <c r="M4975" s="61"/>
      <c r="N4975" s="61"/>
      <c r="O4975" s="61"/>
      <c r="P4975" s="61"/>
      <c r="Q4975" s="61"/>
      <c r="R4975" s="61"/>
      <c r="S4975" s="61"/>
      <c r="T4975" s="61"/>
      <c r="U4975" s="61"/>
      <c r="V4975" s="61"/>
      <c r="W4975" s="61"/>
      <c r="X4975" s="61"/>
      <c r="Y4975" s="61"/>
      <c r="Z4975" s="61"/>
      <c r="AA4975" s="61"/>
      <c r="AB4975" s="61"/>
      <c r="AC4975" s="61"/>
      <c r="AD4975" s="61"/>
      <c r="AE4975" s="61"/>
      <c r="AF4975" s="61"/>
      <c r="AG4975" s="61"/>
      <c r="AH4975" s="61"/>
      <c r="AI4975" s="61"/>
      <c r="AJ4975" s="61"/>
      <c r="AK4975" s="61"/>
      <c r="AL4975" s="61"/>
      <c r="AM4975" s="61"/>
      <c r="AN4975" s="61"/>
      <c r="AO4975" s="61"/>
      <c r="AP4975" s="62"/>
      <c r="AQ4975" s="61"/>
      <c r="AR4975" s="61"/>
      <c r="AS4975" s="61"/>
      <c r="AT4975" s="61"/>
      <c r="AU4975" s="61"/>
      <c r="AV4975" s="61"/>
      <c r="AW4975" s="60"/>
    </row>
    <row r="4976" s="59" customFormat="1" customHeight="1" spans="1:49">
      <c r="A4976" s="60"/>
      <c r="B4976" s="60"/>
      <c r="C4976" s="60"/>
      <c r="D4976" s="60"/>
      <c r="H4976" s="61"/>
      <c r="I4976" s="61"/>
      <c r="J4976" s="61"/>
      <c r="K4976" s="61"/>
      <c r="L4976" s="61"/>
      <c r="M4976" s="61"/>
      <c r="N4976" s="61"/>
      <c r="O4976" s="61"/>
      <c r="P4976" s="61"/>
      <c r="Q4976" s="61"/>
      <c r="R4976" s="61"/>
      <c r="S4976" s="61"/>
      <c r="T4976" s="61"/>
      <c r="U4976" s="61"/>
      <c r="V4976" s="61"/>
      <c r="W4976" s="61"/>
      <c r="X4976" s="61"/>
      <c r="Y4976" s="61"/>
      <c r="Z4976" s="61"/>
      <c r="AA4976" s="61"/>
      <c r="AB4976" s="61"/>
      <c r="AC4976" s="61"/>
      <c r="AD4976" s="61"/>
      <c r="AE4976" s="61"/>
      <c r="AF4976" s="61"/>
      <c r="AG4976" s="61"/>
      <c r="AH4976" s="61"/>
      <c r="AI4976" s="61"/>
      <c r="AJ4976" s="61"/>
      <c r="AK4976" s="61"/>
      <c r="AL4976" s="61"/>
      <c r="AM4976" s="61"/>
      <c r="AN4976" s="61"/>
      <c r="AO4976" s="61"/>
      <c r="AP4976" s="62"/>
      <c r="AQ4976" s="61"/>
      <c r="AR4976" s="61"/>
      <c r="AS4976" s="61"/>
      <c r="AT4976" s="61"/>
      <c r="AU4976" s="61"/>
      <c r="AV4976" s="61"/>
      <c r="AW4976" s="60"/>
    </row>
    <row r="4977" s="59" customFormat="1" customHeight="1" spans="1:49">
      <c r="A4977" s="60"/>
      <c r="B4977" s="60"/>
      <c r="C4977" s="60"/>
      <c r="D4977" s="60"/>
      <c r="H4977" s="61"/>
      <c r="I4977" s="61"/>
      <c r="J4977" s="61"/>
      <c r="K4977" s="61"/>
      <c r="L4977" s="61"/>
      <c r="M4977" s="61"/>
      <c r="N4977" s="61"/>
      <c r="O4977" s="61"/>
      <c r="P4977" s="61"/>
      <c r="Q4977" s="61"/>
      <c r="R4977" s="61"/>
      <c r="S4977" s="61"/>
      <c r="T4977" s="61"/>
      <c r="U4977" s="61"/>
      <c r="V4977" s="61"/>
      <c r="W4977" s="61"/>
      <c r="X4977" s="61"/>
      <c r="Y4977" s="61"/>
      <c r="Z4977" s="61"/>
      <c r="AA4977" s="61"/>
      <c r="AB4977" s="61"/>
      <c r="AC4977" s="61"/>
      <c r="AD4977" s="61"/>
      <c r="AE4977" s="61"/>
      <c r="AF4977" s="61"/>
      <c r="AG4977" s="61"/>
      <c r="AH4977" s="61"/>
      <c r="AI4977" s="61"/>
      <c r="AJ4977" s="61"/>
      <c r="AK4977" s="61"/>
      <c r="AL4977" s="61"/>
      <c r="AM4977" s="61"/>
      <c r="AN4977" s="61"/>
      <c r="AO4977" s="61"/>
      <c r="AP4977" s="62"/>
      <c r="AQ4977" s="61"/>
      <c r="AR4977" s="61"/>
      <c r="AS4977" s="61"/>
      <c r="AT4977" s="61"/>
      <c r="AU4977" s="61"/>
      <c r="AV4977" s="61"/>
      <c r="AW4977" s="60"/>
    </row>
    <row r="4978" s="59" customFormat="1" customHeight="1" spans="1:49">
      <c r="A4978" s="60"/>
      <c r="B4978" s="60"/>
      <c r="C4978" s="60"/>
      <c r="D4978" s="60"/>
      <c r="H4978" s="61"/>
      <c r="I4978" s="61"/>
      <c r="J4978" s="61"/>
      <c r="K4978" s="61"/>
      <c r="L4978" s="61"/>
      <c r="M4978" s="61"/>
      <c r="N4978" s="61"/>
      <c r="O4978" s="61"/>
      <c r="P4978" s="61"/>
      <c r="Q4978" s="61"/>
      <c r="R4978" s="61"/>
      <c r="S4978" s="61"/>
      <c r="T4978" s="61"/>
      <c r="U4978" s="61"/>
      <c r="V4978" s="61"/>
      <c r="W4978" s="61"/>
      <c r="X4978" s="61"/>
      <c r="Y4978" s="61"/>
      <c r="Z4978" s="61"/>
      <c r="AA4978" s="61"/>
      <c r="AB4978" s="61"/>
      <c r="AC4978" s="61"/>
      <c r="AD4978" s="61"/>
      <c r="AE4978" s="61"/>
      <c r="AF4978" s="61"/>
      <c r="AG4978" s="61"/>
      <c r="AH4978" s="61"/>
      <c r="AI4978" s="61"/>
      <c r="AJ4978" s="61"/>
      <c r="AK4978" s="61"/>
      <c r="AL4978" s="61"/>
      <c r="AM4978" s="61"/>
      <c r="AN4978" s="61"/>
      <c r="AO4978" s="61"/>
      <c r="AP4978" s="62"/>
      <c r="AQ4978" s="61"/>
      <c r="AR4978" s="61"/>
      <c r="AS4978" s="61"/>
      <c r="AT4978" s="61"/>
      <c r="AU4978" s="61"/>
      <c r="AV4978" s="61"/>
      <c r="AW4978" s="60"/>
    </row>
    <row r="4979" s="59" customFormat="1" customHeight="1" spans="1:49">
      <c r="A4979" s="60"/>
      <c r="B4979" s="60"/>
      <c r="C4979" s="60"/>
      <c r="D4979" s="60"/>
      <c r="H4979" s="61"/>
      <c r="I4979" s="61"/>
      <c r="J4979" s="61"/>
      <c r="K4979" s="61"/>
      <c r="L4979" s="61"/>
      <c r="M4979" s="61"/>
      <c r="N4979" s="61"/>
      <c r="O4979" s="61"/>
      <c r="P4979" s="61"/>
      <c r="Q4979" s="61"/>
      <c r="R4979" s="61"/>
      <c r="S4979" s="61"/>
      <c r="T4979" s="61"/>
      <c r="U4979" s="61"/>
      <c r="V4979" s="61"/>
      <c r="W4979" s="61"/>
      <c r="X4979" s="61"/>
      <c r="Y4979" s="61"/>
      <c r="Z4979" s="61"/>
      <c r="AA4979" s="61"/>
      <c r="AB4979" s="61"/>
      <c r="AC4979" s="61"/>
      <c r="AD4979" s="61"/>
      <c r="AE4979" s="61"/>
      <c r="AF4979" s="61"/>
      <c r="AG4979" s="61"/>
      <c r="AH4979" s="61"/>
      <c r="AI4979" s="61"/>
      <c r="AJ4979" s="61"/>
      <c r="AK4979" s="61"/>
      <c r="AL4979" s="61"/>
      <c r="AM4979" s="61"/>
      <c r="AN4979" s="61"/>
      <c r="AO4979" s="61"/>
      <c r="AP4979" s="62"/>
      <c r="AQ4979" s="61"/>
      <c r="AR4979" s="61"/>
      <c r="AS4979" s="61"/>
      <c r="AT4979" s="61"/>
      <c r="AU4979" s="61"/>
      <c r="AV4979" s="61"/>
      <c r="AW4979" s="60"/>
    </row>
    <row r="4980" s="59" customFormat="1" customHeight="1" spans="1:49">
      <c r="A4980" s="60"/>
      <c r="B4980" s="60"/>
      <c r="C4980" s="60"/>
      <c r="D4980" s="60"/>
      <c r="H4980" s="61"/>
      <c r="I4980" s="61"/>
      <c r="J4980" s="61"/>
      <c r="K4980" s="61"/>
      <c r="L4980" s="61"/>
      <c r="M4980" s="61"/>
      <c r="N4980" s="61"/>
      <c r="O4980" s="61"/>
      <c r="P4980" s="61"/>
      <c r="Q4980" s="61"/>
      <c r="R4980" s="61"/>
      <c r="S4980" s="61"/>
      <c r="T4980" s="61"/>
      <c r="U4980" s="61"/>
      <c r="V4980" s="61"/>
      <c r="W4980" s="61"/>
      <c r="X4980" s="61"/>
      <c r="Y4980" s="61"/>
      <c r="Z4980" s="61"/>
      <c r="AA4980" s="61"/>
      <c r="AB4980" s="61"/>
      <c r="AC4980" s="61"/>
      <c r="AD4980" s="61"/>
      <c r="AE4980" s="61"/>
      <c r="AF4980" s="61"/>
      <c r="AG4980" s="61"/>
      <c r="AH4980" s="61"/>
      <c r="AI4980" s="61"/>
      <c r="AJ4980" s="61"/>
      <c r="AK4980" s="61"/>
      <c r="AL4980" s="61"/>
      <c r="AM4980" s="61"/>
      <c r="AN4980" s="61"/>
      <c r="AO4980" s="61"/>
      <c r="AP4980" s="62"/>
      <c r="AQ4980" s="61"/>
      <c r="AR4980" s="61"/>
      <c r="AS4980" s="61"/>
      <c r="AT4980" s="61"/>
      <c r="AU4980" s="61"/>
      <c r="AV4980" s="61"/>
      <c r="AW4980" s="60"/>
    </row>
    <row r="4981" s="59" customFormat="1" customHeight="1" spans="1:49">
      <c r="A4981" s="60"/>
      <c r="B4981" s="60"/>
      <c r="C4981" s="60"/>
      <c r="D4981" s="60"/>
      <c r="H4981" s="61"/>
      <c r="I4981" s="61"/>
      <c r="J4981" s="61"/>
      <c r="K4981" s="61"/>
      <c r="L4981" s="61"/>
      <c r="M4981" s="61"/>
      <c r="N4981" s="61"/>
      <c r="O4981" s="61"/>
      <c r="P4981" s="61"/>
      <c r="Q4981" s="61"/>
      <c r="R4981" s="61"/>
      <c r="S4981" s="61"/>
      <c r="T4981" s="61"/>
      <c r="U4981" s="61"/>
      <c r="V4981" s="61"/>
      <c r="W4981" s="61"/>
      <c r="X4981" s="61"/>
      <c r="Y4981" s="61"/>
      <c r="Z4981" s="61"/>
      <c r="AA4981" s="61"/>
      <c r="AB4981" s="61"/>
      <c r="AC4981" s="61"/>
      <c r="AD4981" s="61"/>
      <c r="AE4981" s="61"/>
      <c r="AF4981" s="61"/>
      <c r="AG4981" s="61"/>
      <c r="AH4981" s="61"/>
      <c r="AI4981" s="61"/>
      <c r="AJ4981" s="61"/>
      <c r="AK4981" s="61"/>
      <c r="AL4981" s="61"/>
      <c r="AM4981" s="61"/>
      <c r="AN4981" s="61"/>
      <c r="AO4981" s="61"/>
      <c r="AP4981" s="62"/>
      <c r="AQ4981" s="61"/>
      <c r="AR4981" s="61"/>
      <c r="AS4981" s="61"/>
      <c r="AT4981" s="61"/>
      <c r="AU4981" s="61"/>
      <c r="AV4981" s="61"/>
      <c r="AW4981" s="60"/>
    </row>
    <row r="4982" s="59" customFormat="1" customHeight="1" spans="1:49">
      <c r="A4982" s="60"/>
      <c r="B4982" s="60"/>
      <c r="C4982" s="60"/>
      <c r="D4982" s="60"/>
      <c r="H4982" s="61"/>
      <c r="I4982" s="61"/>
      <c r="J4982" s="61"/>
      <c r="K4982" s="61"/>
      <c r="L4982" s="61"/>
      <c r="M4982" s="61"/>
      <c r="N4982" s="61"/>
      <c r="O4982" s="61"/>
      <c r="P4982" s="61"/>
      <c r="Q4982" s="61"/>
      <c r="R4982" s="61"/>
      <c r="S4982" s="61"/>
      <c r="T4982" s="61"/>
      <c r="U4982" s="61"/>
      <c r="V4982" s="61"/>
      <c r="W4982" s="61"/>
      <c r="X4982" s="61"/>
      <c r="Y4982" s="61"/>
      <c r="Z4982" s="61"/>
      <c r="AA4982" s="61"/>
      <c r="AB4982" s="61"/>
      <c r="AC4982" s="61"/>
      <c r="AD4982" s="61"/>
      <c r="AE4982" s="61"/>
      <c r="AF4982" s="61"/>
      <c r="AG4982" s="61"/>
      <c r="AH4982" s="61"/>
      <c r="AI4982" s="61"/>
      <c r="AJ4982" s="61"/>
      <c r="AK4982" s="61"/>
      <c r="AL4982" s="61"/>
      <c r="AM4982" s="61"/>
      <c r="AN4982" s="61"/>
      <c r="AO4982" s="61"/>
      <c r="AP4982" s="62"/>
      <c r="AQ4982" s="61"/>
      <c r="AR4982" s="61"/>
      <c r="AS4982" s="61"/>
      <c r="AT4982" s="61"/>
      <c r="AU4982" s="61"/>
      <c r="AV4982" s="61"/>
      <c r="AW4982" s="60"/>
    </row>
    <row r="4983" s="59" customFormat="1" customHeight="1" spans="1:49">
      <c r="A4983" s="60"/>
      <c r="B4983" s="60"/>
      <c r="C4983" s="60"/>
      <c r="D4983" s="60"/>
      <c r="H4983" s="61"/>
      <c r="I4983" s="61"/>
      <c r="J4983" s="61"/>
      <c r="K4983" s="61"/>
      <c r="L4983" s="61"/>
      <c r="M4983" s="61"/>
      <c r="N4983" s="61"/>
      <c r="O4983" s="61"/>
      <c r="P4983" s="61"/>
      <c r="Q4983" s="61"/>
      <c r="R4983" s="61"/>
      <c r="S4983" s="61"/>
      <c r="T4983" s="61"/>
      <c r="U4983" s="61"/>
      <c r="V4983" s="61"/>
      <c r="W4983" s="61"/>
      <c r="X4983" s="61"/>
      <c r="Y4983" s="61"/>
      <c r="Z4983" s="61"/>
      <c r="AA4983" s="61"/>
      <c r="AB4983" s="61"/>
      <c r="AC4983" s="61"/>
      <c r="AD4983" s="61"/>
      <c r="AE4983" s="61"/>
      <c r="AF4983" s="61"/>
      <c r="AG4983" s="61"/>
      <c r="AH4983" s="61"/>
      <c r="AI4983" s="61"/>
      <c r="AJ4983" s="61"/>
      <c r="AK4983" s="61"/>
      <c r="AL4983" s="61"/>
      <c r="AM4983" s="61"/>
      <c r="AN4983" s="61"/>
      <c r="AO4983" s="61"/>
      <c r="AP4983" s="62"/>
      <c r="AQ4983" s="61"/>
      <c r="AR4983" s="61"/>
      <c r="AS4983" s="61"/>
      <c r="AT4983" s="61"/>
      <c r="AU4983" s="61"/>
      <c r="AV4983" s="61"/>
      <c r="AW4983" s="60"/>
    </row>
    <row r="4984" s="59" customFormat="1" customHeight="1" spans="1:49">
      <c r="A4984" s="60"/>
      <c r="B4984" s="60"/>
      <c r="C4984" s="60"/>
      <c r="D4984" s="60"/>
      <c r="H4984" s="61"/>
      <c r="I4984" s="61"/>
      <c r="J4984" s="61"/>
      <c r="K4984" s="61"/>
      <c r="L4984" s="61"/>
      <c r="M4984" s="61"/>
      <c r="N4984" s="61"/>
      <c r="O4984" s="61"/>
      <c r="P4984" s="61"/>
      <c r="Q4984" s="61"/>
      <c r="R4984" s="61"/>
      <c r="S4984" s="61"/>
      <c r="T4984" s="61"/>
      <c r="U4984" s="61"/>
      <c r="V4984" s="61"/>
      <c r="W4984" s="61"/>
      <c r="X4984" s="61"/>
      <c r="Y4984" s="61"/>
      <c r="Z4984" s="61"/>
      <c r="AA4984" s="61"/>
      <c r="AB4984" s="61"/>
      <c r="AC4984" s="61"/>
      <c r="AD4984" s="61"/>
      <c r="AE4984" s="61"/>
      <c r="AF4984" s="61"/>
      <c r="AG4984" s="61"/>
      <c r="AH4984" s="61"/>
      <c r="AI4984" s="61"/>
      <c r="AJ4984" s="61"/>
      <c r="AK4984" s="61"/>
      <c r="AL4984" s="61"/>
      <c r="AM4984" s="61"/>
      <c r="AN4984" s="61"/>
      <c r="AO4984" s="61"/>
      <c r="AP4984" s="62"/>
      <c r="AQ4984" s="61"/>
      <c r="AR4984" s="61"/>
      <c r="AS4984" s="61"/>
      <c r="AT4984" s="61"/>
      <c r="AU4984" s="61"/>
      <c r="AV4984" s="61"/>
      <c r="AW4984" s="60"/>
    </row>
    <row r="4985" s="59" customFormat="1" customHeight="1" spans="1:49">
      <c r="A4985" s="60"/>
      <c r="B4985" s="60"/>
      <c r="C4985" s="60"/>
      <c r="D4985" s="60"/>
      <c r="H4985" s="61"/>
      <c r="I4985" s="61"/>
      <c r="J4985" s="61"/>
      <c r="K4985" s="61"/>
      <c r="L4985" s="61"/>
      <c r="M4985" s="61"/>
      <c r="N4985" s="61"/>
      <c r="O4985" s="61"/>
      <c r="P4985" s="61"/>
      <c r="Q4985" s="61"/>
      <c r="R4985" s="61"/>
      <c r="S4985" s="61"/>
      <c r="T4985" s="61"/>
      <c r="U4985" s="61"/>
      <c r="V4985" s="61"/>
      <c r="W4985" s="61"/>
      <c r="X4985" s="61"/>
      <c r="Y4985" s="61"/>
      <c r="Z4985" s="61"/>
      <c r="AA4985" s="61"/>
      <c r="AB4985" s="61"/>
      <c r="AC4985" s="61"/>
      <c r="AD4985" s="61"/>
      <c r="AE4985" s="61"/>
      <c r="AF4985" s="61"/>
      <c r="AG4985" s="61"/>
      <c r="AH4985" s="61"/>
      <c r="AI4985" s="61"/>
      <c r="AJ4985" s="61"/>
      <c r="AK4985" s="61"/>
      <c r="AL4985" s="61"/>
      <c r="AM4985" s="61"/>
      <c r="AN4985" s="61"/>
      <c r="AO4985" s="61"/>
      <c r="AP4985" s="62"/>
      <c r="AQ4985" s="61"/>
      <c r="AR4985" s="61"/>
      <c r="AS4985" s="61"/>
      <c r="AT4985" s="61"/>
      <c r="AU4985" s="61"/>
      <c r="AV4985" s="61"/>
      <c r="AW4985" s="60"/>
    </row>
    <row r="4986" s="59" customFormat="1" customHeight="1" spans="1:49">
      <c r="A4986" s="60"/>
      <c r="B4986" s="60"/>
      <c r="C4986" s="60"/>
      <c r="D4986" s="60"/>
      <c r="H4986" s="61"/>
      <c r="I4986" s="61"/>
      <c r="J4986" s="61"/>
      <c r="K4986" s="61"/>
      <c r="L4986" s="61"/>
      <c r="M4986" s="61"/>
      <c r="N4986" s="61"/>
      <c r="O4986" s="61"/>
      <c r="P4986" s="61"/>
      <c r="Q4986" s="61"/>
      <c r="R4986" s="61"/>
      <c r="S4986" s="61"/>
      <c r="T4986" s="61"/>
      <c r="U4986" s="61"/>
      <c r="V4986" s="61"/>
      <c r="W4986" s="61"/>
      <c r="X4986" s="61"/>
      <c r="Y4986" s="61"/>
      <c r="Z4986" s="61"/>
      <c r="AA4986" s="61"/>
      <c r="AB4986" s="61"/>
      <c r="AC4986" s="61"/>
      <c r="AD4986" s="61"/>
      <c r="AE4986" s="61"/>
      <c r="AF4986" s="61"/>
      <c r="AG4986" s="61"/>
      <c r="AH4986" s="61"/>
      <c r="AI4986" s="61"/>
      <c r="AJ4986" s="61"/>
      <c r="AK4986" s="61"/>
      <c r="AL4986" s="61"/>
      <c r="AM4986" s="61"/>
      <c r="AN4986" s="61"/>
      <c r="AO4986" s="61"/>
      <c r="AP4986" s="62"/>
      <c r="AQ4986" s="61"/>
      <c r="AR4986" s="61"/>
      <c r="AS4986" s="61"/>
      <c r="AT4986" s="61"/>
      <c r="AU4986" s="61"/>
      <c r="AV4986" s="61"/>
      <c r="AW4986" s="60"/>
    </row>
    <row r="4987" s="59" customFormat="1" customHeight="1" spans="1:49">
      <c r="A4987" s="60"/>
      <c r="B4987" s="60"/>
      <c r="C4987" s="60"/>
      <c r="D4987" s="60"/>
      <c r="H4987" s="61"/>
      <c r="I4987" s="61"/>
      <c r="J4987" s="61"/>
      <c r="K4987" s="61"/>
      <c r="L4987" s="61"/>
      <c r="M4987" s="61"/>
      <c r="N4987" s="61"/>
      <c r="O4987" s="61"/>
      <c r="P4987" s="61"/>
      <c r="Q4987" s="61"/>
      <c r="R4987" s="61"/>
      <c r="S4987" s="61"/>
      <c r="T4987" s="61"/>
      <c r="U4987" s="61"/>
      <c r="V4987" s="61"/>
      <c r="W4987" s="61"/>
      <c r="X4987" s="61"/>
      <c r="Y4987" s="61"/>
      <c r="Z4987" s="61"/>
      <c r="AA4987" s="61"/>
      <c r="AB4987" s="61"/>
      <c r="AC4987" s="61"/>
      <c r="AD4987" s="61"/>
      <c r="AE4987" s="61"/>
      <c r="AF4987" s="61"/>
      <c r="AG4987" s="61"/>
      <c r="AH4987" s="61"/>
      <c r="AI4987" s="61"/>
      <c r="AJ4987" s="61"/>
      <c r="AK4987" s="61"/>
      <c r="AL4987" s="61"/>
      <c r="AM4987" s="61"/>
      <c r="AN4987" s="61"/>
      <c r="AO4987" s="61"/>
      <c r="AP4987" s="62"/>
      <c r="AQ4987" s="61"/>
      <c r="AR4987" s="61"/>
      <c r="AS4987" s="61"/>
      <c r="AT4987" s="61"/>
      <c r="AU4987" s="61"/>
      <c r="AV4987" s="61"/>
      <c r="AW4987" s="60"/>
    </row>
    <row r="4988" s="59" customFormat="1" customHeight="1" spans="1:49">
      <c r="A4988" s="60"/>
      <c r="B4988" s="60"/>
      <c r="C4988" s="60"/>
      <c r="D4988" s="60"/>
      <c r="H4988" s="61"/>
      <c r="I4988" s="61"/>
      <c r="J4988" s="61"/>
      <c r="K4988" s="61"/>
      <c r="L4988" s="61"/>
      <c r="M4988" s="61"/>
      <c r="N4988" s="61"/>
      <c r="O4988" s="61"/>
      <c r="P4988" s="61"/>
      <c r="Q4988" s="61"/>
      <c r="R4988" s="61"/>
      <c r="S4988" s="61"/>
      <c r="T4988" s="61"/>
      <c r="U4988" s="61"/>
      <c r="V4988" s="61"/>
      <c r="W4988" s="61"/>
      <c r="X4988" s="61"/>
      <c r="Y4988" s="61"/>
      <c r="Z4988" s="61"/>
      <c r="AA4988" s="61"/>
      <c r="AB4988" s="61"/>
      <c r="AC4988" s="61"/>
      <c r="AD4988" s="61"/>
      <c r="AE4988" s="61"/>
      <c r="AF4988" s="61"/>
      <c r="AG4988" s="61"/>
      <c r="AH4988" s="61"/>
      <c r="AI4988" s="61"/>
      <c r="AJ4988" s="61"/>
      <c r="AK4988" s="61"/>
      <c r="AL4988" s="61"/>
      <c r="AM4988" s="61"/>
      <c r="AN4988" s="61"/>
      <c r="AO4988" s="61"/>
      <c r="AP4988" s="62"/>
      <c r="AQ4988" s="61"/>
      <c r="AR4988" s="61"/>
      <c r="AS4988" s="61"/>
      <c r="AT4988" s="61"/>
      <c r="AU4988" s="61"/>
      <c r="AV4988" s="61"/>
      <c r="AW4988" s="60"/>
    </row>
    <row r="4989" s="59" customFormat="1" customHeight="1" spans="1:49">
      <c r="A4989" s="60"/>
      <c r="B4989" s="60"/>
      <c r="C4989" s="60"/>
      <c r="D4989" s="60"/>
      <c r="H4989" s="61"/>
      <c r="I4989" s="61"/>
      <c r="J4989" s="61"/>
      <c r="K4989" s="61"/>
      <c r="L4989" s="61"/>
      <c r="M4989" s="61"/>
      <c r="N4989" s="61"/>
      <c r="O4989" s="61"/>
      <c r="P4989" s="61"/>
      <c r="Q4989" s="61"/>
      <c r="R4989" s="61"/>
      <c r="S4989" s="61"/>
      <c r="T4989" s="61"/>
      <c r="U4989" s="61"/>
      <c r="V4989" s="61"/>
      <c r="W4989" s="61"/>
      <c r="X4989" s="61"/>
      <c r="Y4989" s="61"/>
      <c r="Z4989" s="61"/>
      <c r="AA4989" s="61"/>
      <c r="AB4989" s="61"/>
      <c r="AC4989" s="61"/>
      <c r="AD4989" s="61"/>
      <c r="AE4989" s="61"/>
      <c r="AF4989" s="61"/>
      <c r="AG4989" s="61"/>
      <c r="AH4989" s="61"/>
      <c r="AI4989" s="61"/>
      <c r="AJ4989" s="61"/>
      <c r="AK4989" s="61"/>
      <c r="AL4989" s="61"/>
      <c r="AM4989" s="61"/>
      <c r="AN4989" s="61"/>
      <c r="AO4989" s="61"/>
      <c r="AP4989" s="62"/>
      <c r="AQ4989" s="61"/>
      <c r="AR4989" s="61"/>
      <c r="AS4989" s="61"/>
      <c r="AT4989" s="61"/>
      <c r="AU4989" s="61"/>
      <c r="AV4989" s="61"/>
      <c r="AW4989" s="60"/>
    </row>
    <row r="4990" s="59" customFormat="1" customHeight="1" spans="1:49">
      <c r="A4990" s="60"/>
      <c r="B4990" s="60"/>
      <c r="C4990" s="60"/>
      <c r="D4990" s="60"/>
      <c r="H4990" s="61"/>
      <c r="I4990" s="61"/>
      <c r="J4990" s="61"/>
      <c r="K4990" s="61"/>
      <c r="L4990" s="61"/>
      <c r="M4990" s="61"/>
      <c r="N4990" s="61"/>
      <c r="O4990" s="61"/>
      <c r="P4990" s="61"/>
      <c r="Q4990" s="61"/>
      <c r="R4990" s="61"/>
      <c r="S4990" s="61"/>
      <c r="T4990" s="61"/>
      <c r="U4990" s="61"/>
      <c r="V4990" s="61"/>
      <c r="W4990" s="61"/>
      <c r="X4990" s="61"/>
      <c r="Y4990" s="61"/>
      <c r="Z4990" s="61"/>
      <c r="AA4990" s="61"/>
      <c r="AB4990" s="61"/>
      <c r="AC4990" s="61"/>
      <c r="AD4990" s="61"/>
      <c r="AE4990" s="61"/>
      <c r="AF4990" s="61"/>
      <c r="AG4990" s="61"/>
      <c r="AH4990" s="61"/>
      <c r="AI4990" s="61"/>
      <c r="AJ4990" s="61"/>
      <c r="AK4990" s="61"/>
      <c r="AL4990" s="61"/>
      <c r="AM4990" s="61"/>
      <c r="AN4990" s="61"/>
      <c r="AO4990" s="61"/>
      <c r="AP4990" s="62"/>
      <c r="AQ4990" s="61"/>
      <c r="AR4990" s="61"/>
      <c r="AS4990" s="61"/>
      <c r="AT4990" s="61"/>
      <c r="AU4990" s="61"/>
      <c r="AV4990" s="61"/>
      <c r="AW4990" s="60"/>
    </row>
    <row r="4991" s="59" customFormat="1" customHeight="1" spans="1:49">
      <c r="A4991" s="60"/>
      <c r="B4991" s="60"/>
      <c r="C4991" s="60"/>
      <c r="D4991" s="60"/>
      <c r="H4991" s="61"/>
      <c r="I4991" s="61"/>
      <c r="J4991" s="61"/>
      <c r="K4991" s="61"/>
      <c r="L4991" s="61"/>
      <c r="M4991" s="61"/>
      <c r="N4991" s="61"/>
      <c r="O4991" s="61"/>
      <c r="P4991" s="61"/>
      <c r="Q4991" s="61"/>
      <c r="R4991" s="61"/>
      <c r="S4991" s="61"/>
      <c r="T4991" s="61"/>
      <c r="U4991" s="61"/>
      <c r="V4991" s="61"/>
      <c r="W4991" s="61"/>
      <c r="X4991" s="61"/>
      <c r="Y4991" s="61"/>
      <c r="Z4991" s="61"/>
      <c r="AA4991" s="61"/>
      <c r="AB4991" s="61"/>
      <c r="AC4991" s="61"/>
      <c r="AD4991" s="61"/>
      <c r="AE4991" s="61"/>
      <c r="AF4991" s="61"/>
      <c r="AG4991" s="61"/>
      <c r="AH4991" s="61"/>
      <c r="AI4991" s="61"/>
      <c r="AJ4991" s="61"/>
      <c r="AK4991" s="61"/>
      <c r="AL4991" s="61"/>
      <c r="AM4991" s="61"/>
      <c r="AN4991" s="61"/>
      <c r="AO4991" s="61"/>
      <c r="AP4991" s="62"/>
      <c r="AQ4991" s="61"/>
      <c r="AR4991" s="61"/>
      <c r="AS4991" s="61"/>
      <c r="AT4991" s="61"/>
      <c r="AU4991" s="61"/>
      <c r="AV4991" s="61"/>
      <c r="AW4991" s="60"/>
    </row>
    <row r="4992" s="59" customFormat="1" customHeight="1" spans="1:49">
      <c r="A4992" s="60"/>
      <c r="B4992" s="60"/>
      <c r="C4992" s="60"/>
      <c r="D4992" s="60"/>
      <c r="H4992" s="61"/>
      <c r="I4992" s="61"/>
      <c r="J4992" s="61"/>
      <c r="K4992" s="61"/>
      <c r="L4992" s="61"/>
      <c r="M4992" s="61"/>
      <c r="N4992" s="61"/>
      <c r="O4992" s="61"/>
      <c r="P4992" s="61"/>
      <c r="Q4992" s="61"/>
      <c r="R4992" s="61"/>
      <c r="S4992" s="61"/>
      <c r="T4992" s="61"/>
      <c r="U4992" s="61"/>
      <c r="V4992" s="61"/>
      <c r="W4992" s="61"/>
      <c r="X4992" s="61"/>
      <c r="Y4992" s="61"/>
      <c r="Z4992" s="61"/>
      <c r="AA4992" s="61"/>
      <c r="AB4992" s="61"/>
      <c r="AC4992" s="61"/>
      <c r="AD4992" s="61"/>
      <c r="AE4992" s="61"/>
      <c r="AF4992" s="61"/>
      <c r="AG4992" s="61"/>
      <c r="AH4992" s="61"/>
      <c r="AI4992" s="61"/>
      <c r="AJ4992" s="61"/>
      <c r="AK4992" s="61"/>
      <c r="AL4992" s="61"/>
      <c r="AM4992" s="61"/>
      <c r="AN4992" s="61"/>
      <c r="AO4992" s="61"/>
      <c r="AP4992" s="62"/>
      <c r="AQ4992" s="61"/>
      <c r="AR4992" s="61"/>
      <c r="AS4992" s="61"/>
      <c r="AT4992" s="61"/>
      <c r="AU4992" s="61"/>
      <c r="AV4992" s="61"/>
      <c r="AW4992" s="60"/>
    </row>
    <row r="4993" s="59" customFormat="1" customHeight="1" spans="1:49">
      <c r="A4993" s="60"/>
      <c r="B4993" s="60"/>
      <c r="C4993" s="60"/>
      <c r="D4993" s="60"/>
      <c r="H4993" s="61"/>
      <c r="I4993" s="61"/>
      <c r="J4993" s="61"/>
      <c r="K4993" s="61"/>
      <c r="L4993" s="61"/>
      <c r="M4993" s="61"/>
      <c r="N4993" s="61"/>
      <c r="O4993" s="61"/>
      <c r="P4993" s="61"/>
      <c r="Q4993" s="61"/>
      <c r="R4993" s="61"/>
      <c r="S4993" s="61"/>
      <c r="T4993" s="61"/>
      <c r="U4993" s="61"/>
      <c r="V4993" s="61"/>
      <c r="W4993" s="61"/>
      <c r="X4993" s="61"/>
      <c r="Y4993" s="61"/>
      <c r="Z4993" s="61"/>
      <c r="AA4993" s="61"/>
      <c r="AB4993" s="61"/>
      <c r="AC4993" s="61"/>
      <c r="AD4993" s="61"/>
      <c r="AE4993" s="61"/>
      <c r="AF4993" s="61"/>
      <c r="AG4993" s="61"/>
      <c r="AH4993" s="61"/>
      <c r="AI4993" s="61"/>
      <c r="AJ4993" s="61"/>
      <c r="AK4993" s="61"/>
      <c r="AL4993" s="61"/>
      <c r="AM4993" s="61"/>
      <c r="AN4993" s="61"/>
      <c r="AO4993" s="61"/>
      <c r="AP4993" s="62"/>
      <c r="AQ4993" s="61"/>
      <c r="AR4993" s="61"/>
      <c r="AS4993" s="61"/>
      <c r="AT4993" s="61"/>
      <c r="AU4993" s="61"/>
      <c r="AV4993" s="61"/>
      <c r="AW4993" s="60"/>
    </row>
    <row r="4994" s="59" customFormat="1" customHeight="1" spans="1:49">
      <c r="A4994" s="60"/>
      <c r="B4994" s="60"/>
      <c r="C4994" s="60"/>
      <c r="D4994" s="60"/>
      <c r="H4994" s="61"/>
      <c r="I4994" s="61"/>
      <c r="J4994" s="61"/>
      <c r="K4994" s="61"/>
      <c r="L4994" s="61"/>
      <c r="M4994" s="61"/>
      <c r="N4994" s="61"/>
      <c r="O4994" s="61"/>
      <c r="P4994" s="61"/>
      <c r="Q4994" s="61"/>
      <c r="R4994" s="61"/>
      <c r="S4994" s="61"/>
      <c r="T4994" s="61"/>
      <c r="U4994" s="61"/>
      <c r="V4994" s="61"/>
      <c r="W4994" s="61"/>
      <c r="X4994" s="61"/>
      <c r="Y4994" s="61"/>
      <c r="Z4994" s="61"/>
      <c r="AA4994" s="61"/>
      <c r="AB4994" s="61"/>
      <c r="AC4994" s="61"/>
      <c r="AD4994" s="61"/>
      <c r="AE4994" s="61"/>
      <c r="AF4994" s="61"/>
      <c r="AG4994" s="61"/>
      <c r="AH4994" s="61"/>
      <c r="AI4994" s="61"/>
      <c r="AJ4994" s="61"/>
      <c r="AK4994" s="61"/>
      <c r="AL4994" s="61"/>
      <c r="AM4994" s="61"/>
      <c r="AN4994" s="61"/>
      <c r="AO4994" s="61"/>
      <c r="AP4994" s="62"/>
      <c r="AQ4994" s="61"/>
      <c r="AR4994" s="61"/>
      <c r="AS4994" s="61"/>
      <c r="AT4994" s="61"/>
      <c r="AU4994" s="61"/>
      <c r="AV4994" s="61"/>
      <c r="AW4994" s="60"/>
    </row>
    <row r="4995" s="59" customFormat="1" customHeight="1" spans="1:49">
      <c r="A4995" s="60"/>
      <c r="B4995" s="60"/>
      <c r="C4995" s="60"/>
      <c r="D4995" s="60"/>
      <c r="H4995" s="61"/>
      <c r="I4995" s="61"/>
      <c r="J4995" s="61"/>
      <c r="K4995" s="61"/>
      <c r="L4995" s="61"/>
      <c r="M4995" s="61"/>
      <c r="N4995" s="61"/>
      <c r="O4995" s="61"/>
      <c r="P4995" s="61"/>
      <c r="Q4995" s="61"/>
      <c r="R4995" s="61"/>
      <c r="S4995" s="61"/>
      <c r="T4995" s="61"/>
      <c r="U4995" s="61"/>
      <c r="V4995" s="61"/>
      <c r="W4995" s="61"/>
      <c r="X4995" s="61"/>
      <c r="Y4995" s="61"/>
      <c r="Z4995" s="61"/>
      <c r="AA4995" s="61"/>
      <c r="AB4995" s="61"/>
      <c r="AC4995" s="61"/>
      <c r="AD4995" s="61"/>
      <c r="AE4995" s="61"/>
      <c r="AF4995" s="61"/>
      <c r="AG4995" s="61"/>
      <c r="AH4995" s="61"/>
      <c r="AI4995" s="61"/>
      <c r="AJ4995" s="61"/>
      <c r="AK4995" s="61"/>
      <c r="AL4995" s="61"/>
      <c r="AM4995" s="61"/>
      <c r="AN4995" s="61"/>
      <c r="AO4995" s="61"/>
      <c r="AP4995" s="62"/>
      <c r="AQ4995" s="61"/>
      <c r="AR4995" s="61"/>
      <c r="AS4995" s="61"/>
      <c r="AT4995" s="61"/>
      <c r="AU4995" s="61"/>
      <c r="AV4995" s="61"/>
      <c r="AW4995" s="60"/>
    </row>
    <row r="4996" s="59" customFormat="1" customHeight="1" spans="1:49">
      <c r="A4996" s="60"/>
      <c r="B4996" s="60"/>
      <c r="C4996" s="60"/>
      <c r="D4996" s="60"/>
      <c r="H4996" s="61"/>
      <c r="I4996" s="61"/>
      <c r="J4996" s="61"/>
      <c r="K4996" s="61"/>
      <c r="L4996" s="61"/>
      <c r="M4996" s="61"/>
      <c r="N4996" s="61"/>
      <c r="O4996" s="61"/>
      <c r="P4996" s="61"/>
      <c r="Q4996" s="61"/>
      <c r="R4996" s="61"/>
      <c r="S4996" s="61"/>
      <c r="T4996" s="61"/>
      <c r="U4996" s="61"/>
      <c r="V4996" s="61"/>
      <c r="W4996" s="61"/>
      <c r="X4996" s="61"/>
      <c r="Y4996" s="61"/>
      <c r="Z4996" s="61"/>
      <c r="AA4996" s="61"/>
      <c r="AB4996" s="61"/>
      <c r="AC4996" s="61"/>
      <c r="AD4996" s="61"/>
      <c r="AE4996" s="61"/>
      <c r="AF4996" s="61"/>
      <c r="AG4996" s="61"/>
      <c r="AH4996" s="61"/>
      <c r="AI4996" s="61"/>
      <c r="AJ4996" s="61"/>
      <c r="AK4996" s="61"/>
      <c r="AL4996" s="61"/>
      <c r="AM4996" s="61"/>
      <c r="AN4996" s="61"/>
      <c r="AO4996" s="61"/>
      <c r="AP4996" s="62"/>
      <c r="AQ4996" s="61"/>
      <c r="AR4996" s="61"/>
      <c r="AS4996" s="61"/>
      <c r="AT4996" s="61"/>
      <c r="AU4996" s="61"/>
      <c r="AV4996" s="61"/>
      <c r="AW4996" s="60"/>
    </row>
    <row r="4997" s="59" customFormat="1" customHeight="1" spans="1:49">
      <c r="A4997" s="60"/>
      <c r="B4997" s="60"/>
      <c r="C4997" s="60"/>
      <c r="D4997" s="60"/>
      <c r="H4997" s="61"/>
      <c r="I4997" s="61"/>
      <c r="J4997" s="61"/>
      <c r="K4997" s="61"/>
      <c r="L4997" s="61"/>
      <c r="M4997" s="61"/>
      <c r="N4997" s="61"/>
      <c r="O4997" s="61"/>
      <c r="P4997" s="61"/>
      <c r="Q4997" s="61"/>
      <c r="R4997" s="61"/>
      <c r="S4997" s="61"/>
      <c r="T4997" s="61"/>
      <c r="U4997" s="61"/>
      <c r="V4997" s="61"/>
      <c r="W4997" s="61"/>
      <c r="X4997" s="61"/>
      <c r="Y4997" s="61"/>
      <c r="Z4997" s="61"/>
      <c r="AA4997" s="61"/>
      <c r="AB4997" s="61"/>
      <c r="AC4997" s="61"/>
      <c r="AD4997" s="61"/>
      <c r="AE4997" s="61"/>
      <c r="AF4997" s="61"/>
      <c r="AG4997" s="61"/>
      <c r="AH4997" s="61"/>
      <c r="AI4997" s="61"/>
      <c r="AJ4997" s="61"/>
      <c r="AK4997" s="61"/>
      <c r="AL4997" s="61"/>
      <c r="AM4997" s="61"/>
      <c r="AN4997" s="61"/>
      <c r="AO4997" s="61"/>
      <c r="AP4997" s="62"/>
      <c r="AQ4997" s="61"/>
      <c r="AR4997" s="61"/>
      <c r="AS4997" s="61"/>
      <c r="AT4997" s="61"/>
      <c r="AU4997" s="61"/>
      <c r="AV4997" s="61"/>
      <c r="AW4997" s="60"/>
    </row>
    <row r="4998" s="59" customFormat="1" customHeight="1" spans="1:49">
      <c r="A4998" s="60"/>
      <c r="B4998" s="60"/>
      <c r="C4998" s="60"/>
      <c r="D4998" s="60"/>
      <c r="H4998" s="61"/>
      <c r="I4998" s="61"/>
      <c r="J4998" s="61"/>
      <c r="K4998" s="61"/>
      <c r="L4998" s="61"/>
      <c r="M4998" s="61"/>
      <c r="N4998" s="61"/>
      <c r="O4998" s="61"/>
      <c r="P4998" s="61"/>
      <c r="Q4998" s="61"/>
      <c r="R4998" s="61"/>
      <c r="S4998" s="61"/>
      <c r="T4998" s="61"/>
      <c r="U4998" s="61"/>
      <c r="V4998" s="61"/>
      <c r="W4998" s="61"/>
      <c r="X4998" s="61"/>
      <c r="Y4998" s="61"/>
      <c r="Z4998" s="61"/>
      <c r="AA4998" s="61"/>
      <c r="AB4998" s="61"/>
      <c r="AC4998" s="61"/>
      <c r="AD4998" s="61"/>
      <c r="AE4998" s="61"/>
      <c r="AF4998" s="61"/>
      <c r="AG4998" s="61"/>
      <c r="AH4998" s="61"/>
      <c r="AI4998" s="61"/>
      <c r="AJ4998" s="61"/>
      <c r="AK4998" s="61"/>
      <c r="AL4998" s="61"/>
      <c r="AM4998" s="61"/>
      <c r="AN4998" s="61"/>
      <c r="AO4998" s="61"/>
      <c r="AP4998" s="62"/>
      <c r="AQ4998" s="61"/>
      <c r="AR4998" s="61"/>
      <c r="AS4998" s="61"/>
      <c r="AT4998" s="61"/>
      <c r="AU4998" s="61"/>
      <c r="AV4998" s="61"/>
      <c r="AW4998" s="60"/>
    </row>
    <row r="4999" s="59" customFormat="1" customHeight="1" spans="1:49">
      <c r="A4999" s="60"/>
      <c r="B4999" s="60"/>
      <c r="C4999" s="60"/>
      <c r="D4999" s="60"/>
      <c r="H4999" s="61"/>
      <c r="I4999" s="61"/>
      <c r="J4999" s="61"/>
      <c r="K4999" s="61"/>
      <c r="L4999" s="61"/>
      <c r="M4999" s="61"/>
      <c r="N4999" s="61"/>
      <c r="O4999" s="61"/>
      <c r="P4999" s="61"/>
      <c r="Q4999" s="61"/>
      <c r="R4999" s="61"/>
      <c r="S4999" s="61"/>
      <c r="T4999" s="61"/>
      <c r="U4999" s="61"/>
      <c r="V4999" s="61"/>
      <c r="W4999" s="61"/>
      <c r="X4999" s="61"/>
      <c r="Y4999" s="61"/>
      <c r="Z4999" s="61"/>
      <c r="AA4999" s="61"/>
      <c r="AB4999" s="61"/>
      <c r="AC4999" s="61"/>
      <c r="AD4999" s="61"/>
      <c r="AE4999" s="61"/>
      <c r="AF4999" s="61"/>
      <c r="AG4999" s="61"/>
      <c r="AH4999" s="61"/>
      <c r="AI4999" s="61"/>
      <c r="AJ4999" s="61"/>
      <c r="AK4999" s="61"/>
      <c r="AL4999" s="61"/>
      <c r="AM4999" s="61"/>
      <c r="AN4999" s="61"/>
      <c r="AO4999" s="61"/>
      <c r="AP4999" s="62"/>
      <c r="AQ4999" s="61"/>
      <c r="AR4999" s="61"/>
      <c r="AS4999" s="61"/>
      <c r="AT4999" s="61"/>
      <c r="AU4999" s="61"/>
      <c r="AV4999" s="61"/>
      <c r="AW4999" s="60"/>
    </row>
    <row r="5000" s="59" customFormat="1" customHeight="1" spans="1:49">
      <c r="A5000" s="60"/>
      <c r="B5000" s="60"/>
      <c r="C5000" s="60"/>
      <c r="D5000" s="60"/>
      <c r="H5000" s="61"/>
      <c r="I5000" s="61"/>
      <c r="J5000" s="61"/>
      <c r="K5000" s="61"/>
      <c r="L5000" s="61"/>
      <c r="M5000" s="61"/>
      <c r="N5000" s="61"/>
      <c r="O5000" s="61"/>
      <c r="P5000" s="61"/>
      <c r="Q5000" s="61"/>
      <c r="R5000" s="61"/>
      <c r="S5000" s="61"/>
      <c r="T5000" s="61"/>
      <c r="U5000" s="61"/>
      <c r="V5000" s="61"/>
      <c r="W5000" s="61"/>
      <c r="X5000" s="61"/>
      <c r="Y5000" s="61"/>
      <c r="Z5000" s="61"/>
      <c r="AA5000" s="61"/>
      <c r="AB5000" s="61"/>
      <c r="AC5000" s="61"/>
      <c r="AD5000" s="61"/>
      <c r="AE5000" s="61"/>
      <c r="AF5000" s="61"/>
      <c r="AG5000" s="61"/>
      <c r="AH5000" s="61"/>
      <c r="AI5000" s="61"/>
      <c r="AJ5000" s="61"/>
      <c r="AK5000" s="61"/>
      <c r="AL5000" s="61"/>
      <c r="AM5000" s="61"/>
      <c r="AN5000" s="61"/>
      <c r="AO5000" s="61"/>
      <c r="AP5000" s="62"/>
      <c r="AQ5000" s="61"/>
      <c r="AR5000" s="61"/>
      <c r="AS5000" s="61"/>
      <c r="AT5000" s="61"/>
      <c r="AU5000" s="61"/>
      <c r="AV5000" s="61"/>
      <c r="AW5000" s="60"/>
    </row>
    <row r="5001" s="59" customFormat="1" customHeight="1" spans="1:49">
      <c r="A5001" s="60"/>
      <c r="B5001" s="60"/>
      <c r="C5001" s="60"/>
      <c r="D5001" s="60"/>
      <c r="H5001" s="61"/>
      <c r="I5001" s="61"/>
      <c r="J5001" s="61"/>
      <c r="K5001" s="61"/>
      <c r="L5001" s="61"/>
      <c r="M5001" s="61"/>
      <c r="N5001" s="61"/>
      <c r="O5001" s="61"/>
      <c r="P5001" s="61"/>
      <c r="Q5001" s="61"/>
      <c r="R5001" s="61"/>
      <c r="S5001" s="61"/>
      <c r="T5001" s="61"/>
      <c r="U5001" s="61"/>
      <c r="V5001" s="61"/>
      <c r="W5001" s="61"/>
      <c r="X5001" s="61"/>
      <c r="Y5001" s="61"/>
      <c r="Z5001" s="61"/>
      <c r="AA5001" s="61"/>
      <c r="AB5001" s="61"/>
      <c r="AC5001" s="61"/>
      <c r="AD5001" s="61"/>
      <c r="AE5001" s="61"/>
      <c r="AF5001" s="61"/>
      <c r="AG5001" s="61"/>
      <c r="AH5001" s="61"/>
      <c r="AI5001" s="61"/>
      <c r="AJ5001" s="61"/>
      <c r="AK5001" s="61"/>
      <c r="AL5001" s="61"/>
      <c r="AM5001" s="61"/>
      <c r="AN5001" s="61"/>
      <c r="AO5001" s="61"/>
      <c r="AP5001" s="62"/>
      <c r="AQ5001" s="61"/>
      <c r="AR5001" s="61"/>
      <c r="AS5001" s="61"/>
      <c r="AT5001" s="61"/>
      <c r="AU5001" s="61"/>
      <c r="AV5001" s="61"/>
      <c r="AW5001" s="60"/>
    </row>
    <row r="5002" s="59" customFormat="1" customHeight="1" spans="1:49">
      <c r="A5002" s="60"/>
      <c r="B5002" s="60"/>
      <c r="C5002" s="60"/>
      <c r="D5002" s="60"/>
      <c r="H5002" s="61"/>
      <c r="I5002" s="61"/>
      <c r="J5002" s="61"/>
      <c r="K5002" s="61"/>
      <c r="L5002" s="61"/>
      <c r="M5002" s="61"/>
      <c r="N5002" s="61"/>
      <c r="O5002" s="61"/>
      <c r="P5002" s="61"/>
      <c r="Q5002" s="61"/>
      <c r="R5002" s="61"/>
      <c r="S5002" s="61"/>
      <c r="T5002" s="61"/>
      <c r="U5002" s="61"/>
      <c r="V5002" s="61"/>
      <c r="W5002" s="61"/>
      <c r="X5002" s="61"/>
      <c r="Y5002" s="61"/>
      <c r="Z5002" s="61"/>
      <c r="AA5002" s="61"/>
      <c r="AB5002" s="61"/>
      <c r="AC5002" s="61"/>
      <c r="AD5002" s="61"/>
      <c r="AE5002" s="61"/>
      <c r="AF5002" s="61"/>
      <c r="AG5002" s="61"/>
      <c r="AH5002" s="61"/>
      <c r="AI5002" s="61"/>
      <c r="AJ5002" s="61"/>
      <c r="AK5002" s="61"/>
      <c r="AL5002" s="61"/>
      <c r="AM5002" s="61"/>
      <c r="AN5002" s="61"/>
      <c r="AO5002" s="61"/>
      <c r="AP5002" s="62"/>
      <c r="AQ5002" s="61"/>
      <c r="AR5002" s="61"/>
      <c r="AS5002" s="61"/>
      <c r="AT5002" s="61"/>
      <c r="AU5002" s="61"/>
      <c r="AV5002" s="61"/>
      <c r="AW5002" s="60"/>
    </row>
    <row r="5003" s="59" customFormat="1" customHeight="1" spans="1:49">
      <c r="A5003" s="60"/>
      <c r="B5003" s="60"/>
      <c r="C5003" s="60"/>
      <c r="D5003" s="60"/>
      <c r="H5003" s="61"/>
      <c r="I5003" s="61"/>
      <c r="J5003" s="61"/>
      <c r="K5003" s="61"/>
      <c r="L5003" s="61"/>
      <c r="M5003" s="61"/>
      <c r="N5003" s="61"/>
      <c r="O5003" s="61"/>
      <c r="P5003" s="61"/>
      <c r="Q5003" s="61"/>
      <c r="R5003" s="61"/>
      <c r="S5003" s="61"/>
      <c r="T5003" s="61"/>
      <c r="U5003" s="61"/>
      <c r="V5003" s="61"/>
      <c r="W5003" s="61"/>
      <c r="X5003" s="61"/>
      <c r="Y5003" s="61"/>
      <c r="Z5003" s="61"/>
      <c r="AA5003" s="61"/>
      <c r="AB5003" s="61"/>
      <c r="AC5003" s="61"/>
      <c r="AD5003" s="61"/>
      <c r="AE5003" s="61"/>
      <c r="AF5003" s="61"/>
      <c r="AG5003" s="61"/>
      <c r="AH5003" s="61"/>
      <c r="AI5003" s="61"/>
      <c r="AJ5003" s="61"/>
      <c r="AK5003" s="61"/>
      <c r="AL5003" s="61"/>
      <c r="AM5003" s="61"/>
      <c r="AN5003" s="61"/>
      <c r="AO5003" s="61"/>
      <c r="AP5003" s="62"/>
      <c r="AQ5003" s="61"/>
      <c r="AR5003" s="61"/>
      <c r="AS5003" s="61"/>
      <c r="AT5003" s="61"/>
      <c r="AU5003" s="61"/>
      <c r="AV5003" s="61"/>
      <c r="AW5003" s="60"/>
    </row>
    <row r="5004" s="59" customFormat="1" customHeight="1" spans="1:49">
      <c r="A5004" s="60"/>
      <c r="B5004" s="60"/>
      <c r="C5004" s="60"/>
      <c r="D5004" s="60"/>
      <c r="H5004" s="61"/>
      <c r="I5004" s="61"/>
      <c r="J5004" s="61"/>
      <c r="K5004" s="61"/>
      <c r="L5004" s="61"/>
      <c r="M5004" s="61"/>
      <c r="N5004" s="61"/>
      <c r="O5004" s="61"/>
      <c r="P5004" s="61"/>
      <c r="Q5004" s="61"/>
      <c r="R5004" s="61"/>
      <c r="S5004" s="61"/>
      <c r="T5004" s="61"/>
      <c r="U5004" s="61"/>
      <c r="V5004" s="61"/>
      <c r="W5004" s="61"/>
      <c r="X5004" s="61"/>
      <c r="Y5004" s="61"/>
      <c r="Z5004" s="61"/>
      <c r="AA5004" s="61"/>
      <c r="AB5004" s="61"/>
      <c r="AC5004" s="61"/>
      <c r="AD5004" s="61"/>
      <c r="AE5004" s="61"/>
      <c r="AF5004" s="61"/>
      <c r="AG5004" s="61"/>
      <c r="AH5004" s="61"/>
      <c r="AI5004" s="61"/>
      <c r="AJ5004" s="61"/>
      <c r="AK5004" s="61"/>
      <c r="AL5004" s="61"/>
      <c r="AM5004" s="61"/>
      <c r="AN5004" s="61"/>
      <c r="AO5004" s="61"/>
      <c r="AP5004" s="62"/>
      <c r="AQ5004" s="61"/>
      <c r="AR5004" s="61"/>
      <c r="AS5004" s="61"/>
      <c r="AT5004" s="61"/>
      <c r="AU5004" s="61"/>
      <c r="AV5004" s="61"/>
      <c r="AW5004" s="60"/>
    </row>
    <row r="5005" s="59" customFormat="1" customHeight="1" spans="1:49">
      <c r="A5005" s="60"/>
      <c r="B5005" s="60"/>
      <c r="C5005" s="60"/>
      <c r="D5005" s="60"/>
      <c r="H5005" s="61"/>
      <c r="I5005" s="61"/>
      <c r="J5005" s="61"/>
      <c r="K5005" s="61"/>
      <c r="L5005" s="61"/>
      <c r="M5005" s="61"/>
      <c r="N5005" s="61"/>
      <c r="O5005" s="61"/>
      <c r="P5005" s="61"/>
      <c r="Q5005" s="61"/>
      <c r="R5005" s="61"/>
      <c r="S5005" s="61"/>
      <c r="T5005" s="61"/>
      <c r="U5005" s="61"/>
      <c r="V5005" s="61"/>
      <c r="W5005" s="61"/>
      <c r="X5005" s="61"/>
      <c r="Y5005" s="61"/>
      <c r="Z5005" s="61"/>
      <c r="AA5005" s="61"/>
      <c r="AB5005" s="61"/>
      <c r="AC5005" s="61"/>
      <c r="AD5005" s="61"/>
      <c r="AE5005" s="61"/>
      <c r="AF5005" s="61"/>
      <c r="AG5005" s="61"/>
      <c r="AH5005" s="61"/>
      <c r="AI5005" s="61"/>
      <c r="AJ5005" s="61"/>
      <c r="AK5005" s="61"/>
      <c r="AL5005" s="61"/>
      <c r="AM5005" s="61"/>
      <c r="AN5005" s="61"/>
      <c r="AO5005" s="61"/>
      <c r="AP5005" s="62"/>
      <c r="AQ5005" s="61"/>
      <c r="AR5005" s="61"/>
      <c r="AS5005" s="61"/>
      <c r="AT5005" s="61"/>
      <c r="AU5005" s="61"/>
      <c r="AV5005" s="61"/>
      <c r="AW5005" s="60"/>
    </row>
    <row r="5006" s="59" customFormat="1" customHeight="1" spans="1:49">
      <c r="A5006" s="60"/>
      <c r="B5006" s="60"/>
      <c r="C5006" s="60"/>
      <c r="D5006" s="60"/>
      <c r="H5006" s="61"/>
      <c r="I5006" s="61"/>
      <c r="J5006" s="61"/>
      <c r="K5006" s="61"/>
      <c r="L5006" s="61"/>
      <c r="M5006" s="61"/>
      <c r="N5006" s="61"/>
      <c r="O5006" s="61"/>
      <c r="P5006" s="61"/>
      <c r="Q5006" s="61"/>
      <c r="R5006" s="61"/>
      <c r="S5006" s="61"/>
      <c r="T5006" s="61"/>
      <c r="U5006" s="61"/>
      <c r="V5006" s="61"/>
      <c r="W5006" s="61"/>
      <c r="X5006" s="61"/>
      <c r="Y5006" s="61"/>
      <c r="Z5006" s="61"/>
      <c r="AA5006" s="61"/>
      <c r="AB5006" s="61"/>
      <c r="AC5006" s="61"/>
      <c r="AD5006" s="61"/>
      <c r="AE5006" s="61"/>
      <c r="AF5006" s="61"/>
      <c r="AG5006" s="61"/>
      <c r="AH5006" s="61"/>
      <c r="AI5006" s="61"/>
      <c r="AJ5006" s="61"/>
      <c r="AK5006" s="61"/>
      <c r="AL5006" s="61"/>
      <c r="AM5006" s="61"/>
      <c r="AN5006" s="61"/>
      <c r="AO5006" s="61"/>
      <c r="AP5006" s="62"/>
      <c r="AQ5006" s="61"/>
      <c r="AR5006" s="61"/>
      <c r="AS5006" s="61"/>
      <c r="AT5006" s="61"/>
      <c r="AU5006" s="61"/>
      <c r="AV5006" s="61"/>
      <c r="AW5006" s="60"/>
    </row>
    <row r="5007" s="59" customFormat="1" customHeight="1" spans="1:49">
      <c r="A5007" s="60"/>
      <c r="B5007" s="60"/>
      <c r="C5007" s="60"/>
      <c r="D5007" s="60"/>
      <c r="H5007" s="61"/>
      <c r="I5007" s="61"/>
      <c r="J5007" s="61"/>
      <c r="K5007" s="61"/>
      <c r="L5007" s="61"/>
      <c r="M5007" s="61"/>
      <c r="N5007" s="61"/>
      <c r="O5007" s="61"/>
      <c r="P5007" s="61"/>
      <c r="Q5007" s="61"/>
      <c r="R5007" s="61"/>
      <c r="S5007" s="61"/>
      <c r="T5007" s="61"/>
      <c r="U5007" s="61"/>
      <c r="V5007" s="61"/>
      <c r="W5007" s="61"/>
      <c r="X5007" s="61"/>
      <c r="Y5007" s="61"/>
      <c r="Z5007" s="61"/>
      <c r="AA5007" s="61"/>
      <c r="AB5007" s="61"/>
      <c r="AC5007" s="61"/>
      <c r="AD5007" s="61"/>
      <c r="AE5007" s="61"/>
      <c r="AF5007" s="61"/>
      <c r="AG5007" s="61"/>
      <c r="AH5007" s="61"/>
      <c r="AI5007" s="61"/>
      <c r="AJ5007" s="61"/>
      <c r="AK5007" s="61"/>
      <c r="AL5007" s="61"/>
      <c r="AM5007" s="61"/>
      <c r="AN5007" s="61"/>
      <c r="AO5007" s="61"/>
      <c r="AP5007" s="62"/>
      <c r="AQ5007" s="61"/>
      <c r="AR5007" s="61"/>
      <c r="AS5007" s="61"/>
      <c r="AT5007" s="61"/>
      <c r="AU5007" s="61"/>
      <c r="AV5007" s="61"/>
      <c r="AW5007" s="60"/>
    </row>
    <row r="5008" s="59" customFormat="1" customHeight="1" spans="1:49">
      <c r="A5008" s="60"/>
      <c r="B5008" s="60"/>
      <c r="C5008" s="60"/>
      <c r="D5008" s="60"/>
      <c r="H5008" s="61"/>
      <c r="I5008" s="61"/>
      <c r="J5008" s="61"/>
      <c r="K5008" s="61"/>
      <c r="L5008" s="61"/>
      <c r="M5008" s="61"/>
      <c r="N5008" s="61"/>
      <c r="O5008" s="61"/>
      <c r="P5008" s="61"/>
      <c r="Q5008" s="61"/>
      <c r="R5008" s="61"/>
      <c r="S5008" s="61"/>
      <c r="T5008" s="61"/>
      <c r="U5008" s="61"/>
      <c r="V5008" s="61"/>
      <c r="W5008" s="61"/>
      <c r="X5008" s="61"/>
      <c r="Y5008" s="61"/>
      <c r="Z5008" s="61"/>
      <c r="AA5008" s="61"/>
      <c r="AB5008" s="61"/>
      <c r="AC5008" s="61"/>
      <c r="AD5008" s="61"/>
      <c r="AE5008" s="61"/>
      <c r="AF5008" s="61"/>
      <c r="AG5008" s="61"/>
      <c r="AH5008" s="61"/>
      <c r="AI5008" s="61"/>
      <c r="AJ5008" s="61"/>
      <c r="AK5008" s="61"/>
      <c r="AL5008" s="61"/>
      <c r="AM5008" s="61"/>
      <c r="AN5008" s="61"/>
      <c r="AO5008" s="61"/>
      <c r="AP5008" s="62"/>
      <c r="AQ5008" s="61"/>
      <c r="AR5008" s="61"/>
      <c r="AS5008" s="61"/>
      <c r="AT5008" s="61"/>
      <c r="AU5008" s="61"/>
      <c r="AV5008" s="61"/>
      <c r="AW5008" s="60"/>
    </row>
    <row r="5009" s="59" customFormat="1" customHeight="1" spans="1:49">
      <c r="A5009" s="60"/>
      <c r="B5009" s="60"/>
      <c r="C5009" s="60"/>
      <c r="D5009" s="60"/>
      <c r="H5009" s="61"/>
      <c r="I5009" s="61"/>
      <c r="J5009" s="61"/>
      <c r="K5009" s="61"/>
      <c r="L5009" s="61"/>
      <c r="M5009" s="61"/>
      <c r="N5009" s="61"/>
      <c r="O5009" s="61"/>
      <c r="P5009" s="61"/>
      <c r="Q5009" s="61"/>
      <c r="R5009" s="61"/>
      <c r="S5009" s="61"/>
      <c r="T5009" s="61"/>
      <c r="U5009" s="61"/>
      <c r="V5009" s="61"/>
      <c r="W5009" s="61"/>
      <c r="X5009" s="61"/>
      <c r="Y5009" s="61"/>
      <c r="Z5009" s="61"/>
      <c r="AA5009" s="61"/>
      <c r="AB5009" s="61"/>
      <c r="AC5009" s="61"/>
      <c r="AD5009" s="61"/>
      <c r="AE5009" s="61"/>
      <c r="AF5009" s="61"/>
      <c r="AG5009" s="61"/>
      <c r="AH5009" s="61"/>
      <c r="AI5009" s="61"/>
      <c r="AJ5009" s="61"/>
      <c r="AK5009" s="61"/>
      <c r="AL5009" s="61"/>
      <c r="AM5009" s="61"/>
      <c r="AN5009" s="61"/>
      <c r="AO5009" s="61"/>
      <c r="AP5009" s="62"/>
      <c r="AQ5009" s="61"/>
      <c r="AR5009" s="61"/>
      <c r="AS5009" s="61"/>
      <c r="AT5009" s="61"/>
      <c r="AU5009" s="61"/>
      <c r="AV5009" s="61"/>
      <c r="AW5009" s="60"/>
    </row>
    <row r="5010" s="59" customFormat="1" customHeight="1" spans="1:49">
      <c r="A5010" s="60"/>
      <c r="B5010" s="60"/>
      <c r="C5010" s="60"/>
      <c r="D5010" s="60"/>
      <c r="H5010" s="61"/>
      <c r="I5010" s="61"/>
      <c r="J5010" s="61"/>
      <c r="K5010" s="61"/>
      <c r="L5010" s="61"/>
      <c r="M5010" s="61"/>
      <c r="N5010" s="61"/>
      <c r="O5010" s="61"/>
      <c r="P5010" s="61"/>
      <c r="Q5010" s="61"/>
      <c r="R5010" s="61"/>
      <c r="S5010" s="61"/>
      <c r="T5010" s="61"/>
      <c r="U5010" s="61"/>
      <c r="V5010" s="61"/>
      <c r="W5010" s="61"/>
      <c r="X5010" s="61"/>
      <c r="Y5010" s="61"/>
      <c r="Z5010" s="61"/>
      <c r="AA5010" s="61"/>
      <c r="AB5010" s="61"/>
      <c r="AC5010" s="61"/>
      <c r="AD5010" s="61"/>
      <c r="AE5010" s="61"/>
      <c r="AF5010" s="61"/>
      <c r="AG5010" s="61"/>
      <c r="AH5010" s="61"/>
      <c r="AI5010" s="61"/>
      <c r="AJ5010" s="61"/>
      <c r="AK5010" s="61"/>
      <c r="AL5010" s="61"/>
      <c r="AM5010" s="61"/>
      <c r="AN5010" s="61"/>
      <c r="AO5010" s="61"/>
      <c r="AP5010" s="62"/>
      <c r="AQ5010" s="61"/>
      <c r="AR5010" s="61"/>
      <c r="AS5010" s="61"/>
      <c r="AT5010" s="61"/>
      <c r="AU5010" s="61"/>
      <c r="AV5010" s="61"/>
      <c r="AW5010" s="60"/>
    </row>
    <row r="5011" s="59" customFormat="1" customHeight="1" spans="1:49">
      <c r="A5011" s="60"/>
      <c r="B5011" s="60"/>
      <c r="C5011" s="60"/>
      <c r="D5011" s="60"/>
      <c r="H5011" s="61"/>
      <c r="I5011" s="61"/>
      <c r="J5011" s="61"/>
      <c r="K5011" s="61"/>
      <c r="L5011" s="61"/>
      <c r="M5011" s="61"/>
      <c r="N5011" s="61"/>
      <c r="O5011" s="61"/>
      <c r="P5011" s="61"/>
      <c r="Q5011" s="61"/>
      <c r="R5011" s="61"/>
      <c r="S5011" s="61"/>
      <c r="T5011" s="61"/>
      <c r="U5011" s="61"/>
      <c r="V5011" s="61"/>
      <c r="W5011" s="61"/>
      <c r="X5011" s="61"/>
      <c r="Y5011" s="61"/>
      <c r="Z5011" s="61"/>
      <c r="AA5011" s="61"/>
      <c r="AB5011" s="61"/>
      <c r="AC5011" s="61"/>
      <c r="AD5011" s="61"/>
      <c r="AE5011" s="61"/>
      <c r="AF5011" s="61"/>
      <c r="AG5011" s="61"/>
      <c r="AH5011" s="61"/>
      <c r="AI5011" s="61"/>
      <c r="AJ5011" s="61"/>
      <c r="AK5011" s="61"/>
      <c r="AL5011" s="61"/>
      <c r="AM5011" s="61"/>
      <c r="AN5011" s="61"/>
      <c r="AO5011" s="61"/>
      <c r="AP5011" s="62"/>
      <c r="AQ5011" s="61"/>
      <c r="AR5011" s="61"/>
      <c r="AS5011" s="61"/>
      <c r="AT5011" s="61"/>
      <c r="AU5011" s="61"/>
      <c r="AV5011" s="61"/>
      <c r="AW5011" s="60"/>
    </row>
    <row r="5012" s="59" customFormat="1" customHeight="1" spans="1:49">
      <c r="A5012" s="60"/>
      <c r="B5012" s="60"/>
      <c r="C5012" s="60"/>
      <c r="D5012" s="60"/>
      <c r="H5012" s="61"/>
      <c r="I5012" s="61"/>
      <c r="J5012" s="61"/>
      <c r="K5012" s="61"/>
      <c r="L5012" s="61"/>
      <c r="M5012" s="61"/>
      <c r="N5012" s="61"/>
      <c r="O5012" s="61"/>
      <c r="P5012" s="61"/>
      <c r="Q5012" s="61"/>
      <c r="R5012" s="61"/>
      <c r="S5012" s="61"/>
      <c r="T5012" s="61"/>
      <c r="U5012" s="61"/>
      <c r="V5012" s="61"/>
      <c r="W5012" s="61"/>
      <c r="X5012" s="61"/>
      <c r="Y5012" s="61"/>
      <c r="Z5012" s="61"/>
      <c r="AA5012" s="61"/>
      <c r="AB5012" s="61"/>
      <c r="AC5012" s="61"/>
      <c r="AD5012" s="61"/>
      <c r="AE5012" s="61"/>
      <c r="AF5012" s="61"/>
      <c r="AG5012" s="61"/>
      <c r="AH5012" s="61"/>
      <c r="AI5012" s="61"/>
      <c r="AJ5012" s="61"/>
      <c r="AK5012" s="61"/>
      <c r="AL5012" s="61"/>
      <c r="AM5012" s="61"/>
      <c r="AN5012" s="61"/>
      <c r="AO5012" s="61"/>
      <c r="AP5012" s="62"/>
      <c r="AQ5012" s="61"/>
      <c r="AR5012" s="61"/>
      <c r="AS5012" s="61"/>
      <c r="AT5012" s="61"/>
      <c r="AU5012" s="61"/>
      <c r="AV5012" s="61"/>
      <c r="AW5012" s="60"/>
    </row>
    <row r="5013" s="59" customFormat="1" customHeight="1" spans="1:49">
      <c r="A5013" s="60"/>
      <c r="B5013" s="60"/>
      <c r="C5013" s="60"/>
      <c r="D5013" s="60"/>
      <c r="H5013" s="61"/>
      <c r="I5013" s="61"/>
      <c r="J5013" s="61"/>
      <c r="K5013" s="61"/>
      <c r="L5013" s="61"/>
      <c r="M5013" s="61"/>
      <c r="N5013" s="61"/>
      <c r="O5013" s="61"/>
      <c r="P5013" s="61"/>
      <c r="Q5013" s="61"/>
      <c r="R5013" s="61"/>
      <c r="S5013" s="61"/>
      <c r="T5013" s="61"/>
      <c r="U5013" s="61"/>
      <c r="V5013" s="61"/>
      <c r="W5013" s="61"/>
      <c r="X5013" s="61"/>
      <c r="Y5013" s="61"/>
      <c r="Z5013" s="61"/>
      <c r="AA5013" s="61"/>
      <c r="AB5013" s="61"/>
      <c r="AC5013" s="61"/>
      <c r="AD5013" s="61"/>
      <c r="AE5013" s="61"/>
      <c r="AF5013" s="61"/>
      <c r="AG5013" s="61"/>
      <c r="AH5013" s="61"/>
      <c r="AI5013" s="61"/>
      <c r="AJ5013" s="61"/>
      <c r="AK5013" s="61"/>
      <c r="AL5013" s="61"/>
      <c r="AM5013" s="61"/>
      <c r="AN5013" s="61"/>
      <c r="AO5013" s="61"/>
      <c r="AP5013" s="62"/>
      <c r="AQ5013" s="61"/>
      <c r="AR5013" s="61"/>
      <c r="AS5013" s="61"/>
      <c r="AT5013" s="61"/>
      <c r="AU5013" s="61"/>
      <c r="AV5013" s="61"/>
      <c r="AW5013" s="60"/>
    </row>
    <row r="5014" s="59" customFormat="1" customHeight="1" spans="1:49">
      <c r="A5014" s="60"/>
      <c r="B5014" s="60"/>
      <c r="C5014" s="60"/>
      <c r="D5014" s="60"/>
      <c r="H5014" s="61"/>
      <c r="I5014" s="61"/>
      <c r="J5014" s="61"/>
      <c r="K5014" s="61"/>
      <c r="L5014" s="61"/>
      <c r="M5014" s="61"/>
      <c r="N5014" s="61"/>
      <c r="O5014" s="61"/>
      <c r="P5014" s="61"/>
      <c r="Q5014" s="61"/>
      <c r="R5014" s="61"/>
      <c r="S5014" s="61"/>
      <c r="T5014" s="61"/>
      <c r="U5014" s="61"/>
      <c r="V5014" s="61"/>
      <c r="W5014" s="61"/>
      <c r="X5014" s="61"/>
      <c r="Y5014" s="61"/>
      <c r="Z5014" s="61"/>
      <c r="AA5014" s="61"/>
      <c r="AB5014" s="61"/>
      <c r="AC5014" s="61"/>
      <c r="AD5014" s="61"/>
      <c r="AE5014" s="61"/>
      <c r="AF5014" s="61"/>
      <c r="AG5014" s="61"/>
      <c r="AH5014" s="61"/>
      <c r="AI5014" s="61"/>
      <c r="AJ5014" s="61"/>
      <c r="AK5014" s="61"/>
      <c r="AL5014" s="61"/>
      <c r="AM5014" s="61"/>
      <c r="AN5014" s="61"/>
      <c r="AO5014" s="61"/>
      <c r="AP5014" s="62"/>
      <c r="AQ5014" s="61"/>
      <c r="AR5014" s="61"/>
      <c r="AS5014" s="61"/>
      <c r="AT5014" s="61"/>
      <c r="AU5014" s="61"/>
      <c r="AV5014" s="61"/>
      <c r="AW5014" s="60"/>
    </row>
    <row r="5015" s="59" customFormat="1" customHeight="1" spans="1:49">
      <c r="A5015" s="60"/>
      <c r="B5015" s="60"/>
      <c r="C5015" s="60"/>
      <c r="D5015" s="60"/>
      <c r="H5015" s="61"/>
      <c r="I5015" s="61"/>
      <c r="J5015" s="61"/>
      <c r="K5015" s="61"/>
      <c r="L5015" s="61"/>
      <c r="M5015" s="61"/>
      <c r="N5015" s="61"/>
      <c r="O5015" s="61"/>
      <c r="P5015" s="61"/>
      <c r="Q5015" s="61"/>
      <c r="R5015" s="61"/>
      <c r="S5015" s="61"/>
      <c r="T5015" s="61"/>
      <c r="U5015" s="61"/>
      <c r="V5015" s="61"/>
      <c r="W5015" s="61"/>
      <c r="X5015" s="61"/>
      <c r="Y5015" s="61"/>
      <c r="Z5015" s="61"/>
      <c r="AA5015" s="61"/>
      <c r="AB5015" s="61"/>
      <c r="AC5015" s="61"/>
      <c r="AD5015" s="61"/>
      <c r="AE5015" s="61"/>
      <c r="AF5015" s="61"/>
      <c r="AG5015" s="61"/>
      <c r="AH5015" s="61"/>
      <c r="AI5015" s="61"/>
      <c r="AJ5015" s="61"/>
      <c r="AK5015" s="61"/>
      <c r="AL5015" s="61"/>
      <c r="AM5015" s="61"/>
      <c r="AN5015" s="61"/>
      <c r="AO5015" s="61"/>
      <c r="AP5015" s="62"/>
      <c r="AQ5015" s="61"/>
      <c r="AR5015" s="61"/>
      <c r="AS5015" s="61"/>
      <c r="AT5015" s="61"/>
      <c r="AU5015" s="61"/>
      <c r="AV5015" s="61"/>
      <c r="AW5015" s="60"/>
    </row>
    <row r="5016" s="59" customFormat="1" customHeight="1" spans="1:49">
      <c r="A5016" s="60"/>
      <c r="B5016" s="60"/>
      <c r="C5016" s="60"/>
      <c r="D5016" s="60"/>
      <c r="H5016" s="61"/>
      <c r="I5016" s="61"/>
      <c r="J5016" s="61"/>
      <c r="K5016" s="61"/>
      <c r="L5016" s="61"/>
      <c r="M5016" s="61"/>
      <c r="N5016" s="61"/>
      <c r="O5016" s="61"/>
      <c r="P5016" s="61"/>
      <c r="Q5016" s="61"/>
      <c r="R5016" s="61"/>
      <c r="S5016" s="61"/>
      <c r="T5016" s="61"/>
      <c r="U5016" s="61"/>
      <c r="V5016" s="61"/>
      <c r="W5016" s="61"/>
      <c r="X5016" s="61"/>
      <c r="Y5016" s="61"/>
      <c r="Z5016" s="61"/>
      <c r="AA5016" s="61"/>
      <c r="AB5016" s="61"/>
      <c r="AC5016" s="61"/>
      <c r="AD5016" s="61"/>
      <c r="AE5016" s="61"/>
      <c r="AF5016" s="61"/>
      <c r="AG5016" s="61"/>
      <c r="AH5016" s="61"/>
      <c r="AI5016" s="61"/>
      <c r="AJ5016" s="61"/>
      <c r="AK5016" s="61"/>
      <c r="AL5016" s="61"/>
      <c r="AM5016" s="61"/>
      <c r="AN5016" s="61"/>
      <c r="AO5016" s="61"/>
      <c r="AP5016" s="62"/>
      <c r="AQ5016" s="61"/>
      <c r="AR5016" s="61"/>
      <c r="AS5016" s="61"/>
      <c r="AT5016" s="61"/>
      <c r="AU5016" s="61"/>
      <c r="AV5016" s="61"/>
      <c r="AW5016" s="60"/>
    </row>
    <row r="5017" s="59" customFormat="1" customHeight="1" spans="1:49">
      <c r="A5017" s="60"/>
      <c r="B5017" s="60"/>
      <c r="C5017" s="60"/>
      <c r="D5017" s="60"/>
      <c r="H5017" s="61"/>
      <c r="I5017" s="61"/>
      <c r="J5017" s="61"/>
      <c r="K5017" s="61"/>
      <c r="L5017" s="61"/>
      <c r="M5017" s="61"/>
      <c r="N5017" s="61"/>
      <c r="O5017" s="61"/>
      <c r="P5017" s="61"/>
      <c r="Q5017" s="61"/>
      <c r="R5017" s="61"/>
      <c r="S5017" s="61"/>
      <c r="T5017" s="61"/>
      <c r="U5017" s="61"/>
      <c r="V5017" s="61"/>
      <c r="W5017" s="61"/>
      <c r="X5017" s="61"/>
      <c r="Y5017" s="61"/>
      <c r="Z5017" s="61"/>
      <c r="AA5017" s="61"/>
      <c r="AB5017" s="61"/>
      <c r="AC5017" s="61"/>
      <c r="AD5017" s="61"/>
      <c r="AE5017" s="61"/>
      <c r="AF5017" s="61"/>
      <c r="AG5017" s="61"/>
      <c r="AH5017" s="61"/>
      <c r="AI5017" s="61"/>
      <c r="AJ5017" s="61"/>
      <c r="AK5017" s="61"/>
      <c r="AL5017" s="61"/>
      <c r="AM5017" s="61"/>
      <c r="AN5017" s="61"/>
      <c r="AO5017" s="61"/>
      <c r="AP5017" s="62"/>
      <c r="AQ5017" s="61"/>
      <c r="AR5017" s="61"/>
      <c r="AS5017" s="61"/>
      <c r="AT5017" s="61"/>
      <c r="AU5017" s="61"/>
      <c r="AV5017" s="61"/>
      <c r="AW5017" s="60"/>
    </row>
    <row r="5018" s="59" customFormat="1" customHeight="1" spans="1:49">
      <c r="A5018" s="60"/>
      <c r="B5018" s="60"/>
      <c r="C5018" s="60"/>
      <c r="D5018" s="60"/>
      <c r="H5018" s="61"/>
      <c r="I5018" s="61"/>
      <c r="J5018" s="61"/>
      <c r="K5018" s="61"/>
      <c r="L5018" s="61"/>
      <c r="M5018" s="61"/>
      <c r="N5018" s="61"/>
      <c r="O5018" s="61"/>
      <c r="P5018" s="61"/>
      <c r="Q5018" s="61"/>
      <c r="R5018" s="61"/>
      <c r="S5018" s="61"/>
      <c r="T5018" s="61"/>
      <c r="U5018" s="61"/>
      <c r="V5018" s="61"/>
      <c r="W5018" s="61"/>
      <c r="X5018" s="61"/>
      <c r="Y5018" s="61"/>
      <c r="Z5018" s="61"/>
      <c r="AA5018" s="61"/>
      <c r="AB5018" s="61"/>
      <c r="AC5018" s="61"/>
      <c r="AD5018" s="61"/>
      <c r="AE5018" s="61"/>
      <c r="AF5018" s="61"/>
      <c r="AG5018" s="61"/>
      <c r="AH5018" s="61"/>
      <c r="AI5018" s="61"/>
      <c r="AJ5018" s="61"/>
      <c r="AK5018" s="61"/>
      <c r="AL5018" s="61"/>
      <c r="AM5018" s="61"/>
      <c r="AN5018" s="61"/>
      <c r="AO5018" s="61"/>
      <c r="AP5018" s="62"/>
      <c r="AQ5018" s="61"/>
      <c r="AR5018" s="61"/>
      <c r="AS5018" s="61"/>
      <c r="AT5018" s="61"/>
      <c r="AU5018" s="61"/>
      <c r="AV5018" s="61"/>
      <c r="AW5018" s="60"/>
    </row>
    <row r="5019" s="59" customFormat="1" customHeight="1" spans="1:49">
      <c r="A5019" s="60"/>
      <c r="B5019" s="60"/>
      <c r="C5019" s="60"/>
      <c r="D5019" s="60"/>
      <c r="H5019" s="61"/>
      <c r="I5019" s="61"/>
      <c r="J5019" s="61"/>
      <c r="K5019" s="61"/>
      <c r="L5019" s="61"/>
      <c r="M5019" s="61"/>
      <c r="N5019" s="61"/>
      <c r="O5019" s="61"/>
      <c r="P5019" s="61"/>
      <c r="Q5019" s="61"/>
      <c r="R5019" s="61"/>
      <c r="S5019" s="61"/>
      <c r="T5019" s="61"/>
      <c r="U5019" s="61"/>
      <c r="V5019" s="61"/>
      <c r="W5019" s="61"/>
      <c r="X5019" s="61"/>
      <c r="Y5019" s="61"/>
      <c r="Z5019" s="61"/>
      <c r="AA5019" s="61"/>
      <c r="AB5019" s="61"/>
      <c r="AC5019" s="61"/>
      <c r="AD5019" s="61"/>
      <c r="AE5019" s="61"/>
      <c r="AF5019" s="61"/>
      <c r="AG5019" s="61"/>
      <c r="AH5019" s="61"/>
      <c r="AI5019" s="61"/>
      <c r="AJ5019" s="61"/>
      <c r="AK5019" s="61"/>
      <c r="AL5019" s="61"/>
      <c r="AM5019" s="61"/>
      <c r="AN5019" s="61"/>
      <c r="AO5019" s="61"/>
      <c r="AP5019" s="62"/>
      <c r="AQ5019" s="61"/>
      <c r="AR5019" s="61"/>
      <c r="AS5019" s="61"/>
      <c r="AT5019" s="61"/>
      <c r="AU5019" s="61"/>
      <c r="AV5019" s="61"/>
      <c r="AW5019" s="60"/>
    </row>
    <row r="5020" s="59" customFormat="1" customHeight="1" spans="1:49">
      <c r="A5020" s="60"/>
      <c r="B5020" s="60"/>
      <c r="C5020" s="60"/>
      <c r="D5020" s="60"/>
      <c r="H5020" s="61"/>
      <c r="I5020" s="61"/>
      <c r="J5020" s="61"/>
      <c r="K5020" s="61"/>
      <c r="L5020" s="61"/>
      <c r="M5020" s="61"/>
      <c r="N5020" s="61"/>
      <c r="O5020" s="61"/>
      <c r="P5020" s="61"/>
      <c r="Q5020" s="61"/>
      <c r="R5020" s="61"/>
      <c r="S5020" s="61"/>
      <c r="T5020" s="61"/>
      <c r="U5020" s="61"/>
      <c r="V5020" s="61"/>
      <c r="W5020" s="61"/>
      <c r="X5020" s="61"/>
      <c r="Y5020" s="61"/>
      <c r="Z5020" s="61"/>
      <c r="AA5020" s="61"/>
      <c r="AB5020" s="61"/>
      <c r="AC5020" s="61"/>
      <c r="AD5020" s="61"/>
      <c r="AE5020" s="61"/>
      <c r="AF5020" s="61"/>
      <c r="AG5020" s="61"/>
      <c r="AH5020" s="61"/>
      <c r="AI5020" s="61"/>
      <c r="AJ5020" s="61"/>
      <c r="AK5020" s="61"/>
      <c r="AL5020" s="61"/>
      <c r="AM5020" s="61"/>
      <c r="AN5020" s="61"/>
      <c r="AO5020" s="61"/>
      <c r="AP5020" s="62"/>
      <c r="AQ5020" s="61"/>
      <c r="AR5020" s="61"/>
      <c r="AS5020" s="61"/>
      <c r="AT5020" s="61"/>
      <c r="AU5020" s="61"/>
      <c r="AV5020" s="61"/>
      <c r="AW5020" s="60"/>
    </row>
    <row r="5021" s="59" customFormat="1" customHeight="1" spans="1:49">
      <c r="A5021" s="60"/>
      <c r="B5021" s="60"/>
      <c r="C5021" s="60"/>
      <c r="D5021" s="60"/>
      <c r="H5021" s="61"/>
      <c r="I5021" s="61"/>
      <c r="J5021" s="61"/>
      <c r="K5021" s="61"/>
      <c r="L5021" s="61"/>
      <c r="M5021" s="61"/>
      <c r="N5021" s="61"/>
      <c r="O5021" s="61"/>
      <c r="P5021" s="61"/>
      <c r="Q5021" s="61"/>
      <c r="R5021" s="61"/>
      <c r="S5021" s="61"/>
      <c r="T5021" s="61"/>
      <c r="U5021" s="61"/>
      <c r="V5021" s="61"/>
      <c r="W5021" s="61"/>
      <c r="X5021" s="61"/>
      <c r="Y5021" s="61"/>
      <c r="Z5021" s="61"/>
      <c r="AA5021" s="61"/>
      <c r="AB5021" s="61"/>
      <c r="AC5021" s="61"/>
      <c r="AD5021" s="61"/>
      <c r="AE5021" s="61"/>
      <c r="AF5021" s="61"/>
      <c r="AG5021" s="61"/>
      <c r="AH5021" s="61"/>
      <c r="AI5021" s="61"/>
      <c r="AJ5021" s="61"/>
      <c r="AK5021" s="61"/>
      <c r="AL5021" s="61"/>
      <c r="AM5021" s="61"/>
      <c r="AN5021" s="61"/>
      <c r="AO5021" s="61"/>
      <c r="AP5021" s="62"/>
      <c r="AQ5021" s="61"/>
      <c r="AR5021" s="61"/>
      <c r="AS5021" s="61"/>
      <c r="AT5021" s="61"/>
      <c r="AU5021" s="61"/>
      <c r="AV5021" s="61"/>
      <c r="AW5021" s="60"/>
    </row>
    <row r="5022" s="59" customFormat="1" customHeight="1" spans="1:49">
      <c r="A5022" s="60"/>
      <c r="B5022" s="60"/>
      <c r="C5022" s="60"/>
      <c r="D5022" s="60"/>
      <c r="H5022" s="61"/>
      <c r="I5022" s="61"/>
      <c r="J5022" s="61"/>
      <c r="K5022" s="61"/>
      <c r="L5022" s="61"/>
      <c r="M5022" s="61"/>
      <c r="N5022" s="61"/>
      <c r="O5022" s="61"/>
      <c r="P5022" s="61"/>
      <c r="Q5022" s="61"/>
      <c r="R5022" s="61"/>
      <c r="S5022" s="61"/>
      <c r="T5022" s="61"/>
      <c r="U5022" s="61"/>
      <c r="V5022" s="61"/>
      <c r="W5022" s="61"/>
      <c r="X5022" s="61"/>
      <c r="Y5022" s="61"/>
      <c r="Z5022" s="61"/>
      <c r="AA5022" s="61"/>
      <c r="AB5022" s="61"/>
      <c r="AC5022" s="61"/>
      <c r="AD5022" s="61"/>
      <c r="AE5022" s="61"/>
      <c r="AF5022" s="61"/>
      <c r="AG5022" s="61"/>
      <c r="AH5022" s="61"/>
      <c r="AI5022" s="61"/>
      <c r="AJ5022" s="61"/>
      <c r="AK5022" s="61"/>
      <c r="AL5022" s="61"/>
      <c r="AM5022" s="61"/>
      <c r="AN5022" s="61"/>
      <c r="AO5022" s="61"/>
      <c r="AP5022" s="62"/>
      <c r="AQ5022" s="61"/>
      <c r="AR5022" s="61"/>
      <c r="AS5022" s="61"/>
      <c r="AT5022" s="61"/>
      <c r="AU5022" s="61"/>
      <c r="AV5022" s="61"/>
      <c r="AW5022" s="60"/>
    </row>
    <row r="5023" s="59" customFormat="1" customHeight="1" spans="1:49">
      <c r="A5023" s="60"/>
      <c r="B5023" s="60"/>
      <c r="C5023" s="60"/>
      <c r="D5023" s="60"/>
      <c r="H5023" s="61"/>
      <c r="I5023" s="61"/>
      <c r="J5023" s="61"/>
      <c r="K5023" s="61"/>
      <c r="L5023" s="61"/>
      <c r="M5023" s="61"/>
      <c r="N5023" s="61"/>
      <c r="O5023" s="61"/>
      <c r="P5023" s="61"/>
      <c r="Q5023" s="61"/>
      <c r="R5023" s="61"/>
      <c r="S5023" s="61"/>
      <c r="T5023" s="61"/>
      <c r="U5023" s="61"/>
      <c r="V5023" s="61"/>
      <c r="W5023" s="61"/>
      <c r="X5023" s="61"/>
      <c r="Y5023" s="61"/>
      <c r="Z5023" s="61"/>
      <c r="AA5023" s="61"/>
      <c r="AB5023" s="61"/>
      <c r="AC5023" s="61"/>
      <c r="AD5023" s="61"/>
      <c r="AE5023" s="61"/>
      <c r="AF5023" s="61"/>
      <c r="AG5023" s="61"/>
      <c r="AH5023" s="61"/>
      <c r="AI5023" s="61"/>
      <c r="AJ5023" s="61"/>
      <c r="AK5023" s="61"/>
      <c r="AL5023" s="61"/>
      <c r="AM5023" s="61"/>
      <c r="AN5023" s="61"/>
      <c r="AO5023" s="61"/>
      <c r="AP5023" s="62"/>
      <c r="AQ5023" s="61"/>
      <c r="AR5023" s="61"/>
      <c r="AS5023" s="61"/>
      <c r="AT5023" s="61"/>
      <c r="AU5023" s="61"/>
      <c r="AV5023" s="61"/>
      <c r="AW5023" s="60"/>
    </row>
    <row r="5024" s="59" customFormat="1" customHeight="1" spans="1:49">
      <c r="A5024" s="60"/>
      <c r="B5024" s="60"/>
      <c r="C5024" s="60"/>
      <c r="D5024" s="60"/>
      <c r="H5024" s="61"/>
      <c r="I5024" s="61"/>
      <c r="J5024" s="61"/>
      <c r="K5024" s="61"/>
      <c r="L5024" s="61"/>
      <c r="M5024" s="61"/>
      <c r="N5024" s="61"/>
      <c r="O5024" s="61"/>
      <c r="P5024" s="61"/>
      <c r="Q5024" s="61"/>
      <c r="R5024" s="61"/>
      <c r="S5024" s="61"/>
      <c r="T5024" s="61"/>
      <c r="U5024" s="61"/>
      <c r="V5024" s="61"/>
      <c r="W5024" s="61"/>
      <c r="X5024" s="61"/>
      <c r="Y5024" s="61"/>
      <c r="Z5024" s="61"/>
      <c r="AA5024" s="61"/>
      <c r="AB5024" s="61"/>
      <c r="AC5024" s="61"/>
      <c r="AD5024" s="61"/>
      <c r="AE5024" s="61"/>
      <c r="AF5024" s="61"/>
      <c r="AG5024" s="61"/>
      <c r="AH5024" s="61"/>
      <c r="AI5024" s="61"/>
      <c r="AJ5024" s="61"/>
      <c r="AK5024" s="61"/>
      <c r="AL5024" s="61"/>
      <c r="AM5024" s="61"/>
      <c r="AN5024" s="61"/>
      <c r="AO5024" s="61"/>
      <c r="AP5024" s="62"/>
      <c r="AQ5024" s="61"/>
      <c r="AR5024" s="61"/>
      <c r="AS5024" s="61"/>
      <c r="AT5024" s="61"/>
      <c r="AU5024" s="61"/>
      <c r="AV5024" s="61"/>
      <c r="AW5024" s="60"/>
    </row>
    <row r="5025" s="59" customFormat="1" customHeight="1" spans="1:49">
      <c r="A5025" s="60"/>
      <c r="B5025" s="60"/>
      <c r="C5025" s="60"/>
      <c r="D5025" s="60"/>
      <c r="H5025" s="61"/>
      <c r="I5025" s="61"/>
      <c r="J5025" s="61"/>
      <c r="K5025" s="61"/>
      <c r="L5025" s="61"/>
      <c r="M5025" s="61"/>
      <c r="N5025" s="61"/>
      <c r="O5025" s="61"/>
      <c r="P5025" s="61"/>
      <c r="Q5025" s="61"/>
      <c r="R5025" s="61"/>
      <c r="S5025" s="61"/>
      <c r="T5025" s="61"/>
      <c r="U5025" s="61"/>
      <c r="V5025" s="61"/>
      <c r="W5025" s="61"/>
      <c r="X5025" s="61"/>
      <c r="Y5025" s="61"/>
      <c r="Z5025" s="61"/>
      <c r="AA5025" s="61"/>
      <c r="AB5025" s="61"/>
      <c r="AC5025" s="61"/>
      <c r="AD5025" s="61"/>
      <c r="AE5025" s="61"/>
      <c r="AF5025" s="61"/>
      <c r="AG5025" s="61"/>
      <c r="AH5025" s="61"/>
      <c r="AI5025" s="61"/>
      <c r="AJ5025" s="61"/>
      <c r="AK5025" s="61"/>
      <c r="AL5025" s="61"/>
      <c r="AM5025" s="61"/>
      <c r="AN5025" s="61"/>
      <c r="AO5025" s="61"/>
      <c r="AP5025" s="62"/>
      <c r="AQ5025" s="61"/>
      <c r="AR5025" s="61"/>
      <c r="AS5025" s="61"/>
      <c r="AT5025" s="61"/>
      <c r="AU5025" s="61"/>
      <c r="AV5025" s="61"/>
      <c r="AW5025" s="60"/>
    </row>
    <row r="5026" s="59" customFormat="1" customHeight="1" spans="1:49">
      <c r="A5026" s="60"/>
      <c r="B5026" s="60"/>
      <c r="C5026" s="60"/>
      <c r="D5026" s="60"/>
      <c r="H5026" s="61"/>
      <c r="I5026" s="61"/>
      <c r="J5026" s="61"/>
      <c r="K5026" s="61"/>
      <c r="L5026" s="61"/>
      <c r="M5026" s="61"/>
      <c r="N5026" s="61"/>
      <c r="O5026" s="61"/>
      <c r="P5026" s="61"/>
      <c r="Q5026" s="61"/>
      <c r="R5026" s="61"/>
      <c r="S5026" s="61"/>
      <c r="T5026" s="61"/>
      <c r="U5026" s="61"/>
      <c r="V5026" s="61"/>
      <c r="W5026" s="61"/>
      <c r="X5026" s="61"/>
      <c r="Y5026" s="61"/>
      <c r="Z5026" s="61"/>
      <c r="AA5026" s="61"/>
      <c r="AB5026" s="61"/>
      <c r="AC5026" s="61"/>
      <c r="AD5026" s="61"/>
      <c r="AE5026" s="61"/>
      <c r="AF5026" s="61"/>
      <c r="AG5026" s="61"/>
      <c r="AH5026" s="61"/>
      <c r="AI5026" s="61"/>
      <c r="AJ5026" s="61"/>
      <c r="AK5026" s="61"/>
      <c r="AL5026" s="61"/>
      <c r="AM5026" s="61"/>
      <c r="AN5026" s="61"/>
      <c r="AO5026" s="61"/>
      <c r="AP5026" s="62"/>
      <c r="AQ5026" s="61"/>
      <c r="AR5026" s="61"/>
      <c r="AS5026" s="61"/>
      <c r="AT5026" s="61"/>
      <c r="AU5026" s="61"/>
      <c r="AV5026" s="61"/>
      <c r="AW5026" s="60"/>
    </row>
    <row r="5027" s="59" customFormat="1" customHeight="1" spans="1:49">
      <c r="A5027" s="60"/>
      <c r="B5027" s="60"/>
      <c r="C5027" s="60"/>
      <c r="D5027" s="60"/>
      <c r="H5027" s="61"/>
      <c r="I5027" s="61"/>
      <c r="J5027" s="61"/>
      <c r="K5027" s="61"/>
      <c r="L5027" s="61"/>
      <c r="M5027" s="61"/>
      <c r="N5027" s="61"/>
      <c r="O5027" s="61"/>
      <c r="P5027" s="61"/>
      <c r="Q5027" s="61"/>
      <c r="R5027" s="61"/>
      <c r="S5027" s="61"/>
      <c r="T5027" s="61"/>
      <c r="U5027" s="61"/>
      <c r="V5027" s="61"/>
      <c r="W5027" s="61"/>
      <c r="X5027" s="61"/>
      <c r="Y5027" s="61"/>
      <c r="Z5027" s="61"/>
      <c r="AA5027" s="61"/>
      <c r="AB5027" s="61"/>
      <c r="AC5027" s="61"/>
      <c r="AD5027" s="61"/>
      <c r="AE5027" s="61"/>
      <c r="AF5027" s="61"/>
      <c r="AG5027" s="61"/>
      <c r="AH5027" s="61"/>
      <c r="AI5027" s="61"/>
      <c r="AJ5027" s="61"/>
      <c r="AK5027" s="61"/>
      <c r="AL5027" s="61"/>
      <c r="AM5027" s="61"/>
      <c r="AN5027" s="61"/>
      <c r="AO5027" s="61"/>
      <c r="AP5027" s="62"/>
      <c r="AQ5027" s="61"/>
      <c r="AR5027" s="61"/>
      <c r="AS5027" s="61"/>
      <c r="AT5027" s="61"/>
      <c r="AU5027" s="61"/>
      <c r="AV5027" s="61"/>
      <c r="AW5027" s="60"/>
    </row>
    <row r="5028" s="59" customFormat="1" customHeight="1" spans="1:49">
      <c r="A5028" s="60"/>
      <c r="B5028" s="60"/>
      <c r="C5028" s="60"/>
      <c r="D5028" s="60"/>
      <c r="H5028" s="61"/>
      <c r="I5028" s="61"/>
      <c r="J5028" s="61"/>
      <c r="K5028" s="61"/>
      <c r="L5028" s="61"/>
      <c r="M5028" s="61"/>
      <c r="N5028" s="61"/>
      <c r="O5028" s="61"/>
      <c r="P5028" s="61"/>
      <c r="Q5028" s="61"/>
      <c r="R5028" s="61"/>
      <c r="S5028" s="61"/>
      <c r="T5028" s="61"/>
      <c r="U5028" s="61"/>
      <c r="V5028" s="61"/>
      <c r="W5028" s="61"/>
      <c r="X5028" s="61"/>
      <c r="Y5028" s="61"/>
      <c r="Z5028" s="61"/>
      <c r="AA5028" s="61"/>
      <c r="AB5028" s="61"/>
      <c r="AC5028" s="61"/>
      <c r="AD5028" s="61"/>
      <c r="AE5028" s="61"/>
      <c r="AF5028" s="61"/>
      <c r="AG5028" s="61"/>
      <c r="AH5028" s="61"/>
      <c r="AI5028" s="61"/>
      <c r="AJ5028" s="61"/>
      <c r="AK5028" s="61"/>
      <c r="AL5028" s="61"/>
      <c r="AM5028" s="61"/>
      <c r="AN5028" s="61"/>
      <c r="AO5028" s="61"/>
      <c r="AP5028" s="62"/>
      <c r="AQ5028" s="61"/>
      <c r="AR5028" s="61"/>
      <c r="AS5028" s="61"/>
      <c r="AT5028" s="61"/>
      <c r="AU5028" s="61"/>
      <c r="AV5028" s="61"/>
      <c r="AW5028" s="60"/>
    </row>
    <row r="5029" s="59" customFormat="1" customHeight="1" spans="1:49">
      <c r="A5029" s="60"/>
      <c r="B5029" s="60"/>
      <c r="C5029" s="60"/>
      <c r="D5029" s="60"/>
      <c r="H5029" s="61"/>
      <c r="I5029" s="61"/>
      <c r="J5029" s="61"/>
      <c r="K5029" s="61"/>
      <c r="L5029" s="61"/>
      <c r="M5029" s="61"/>
      <c r="N5029" s="61"/>
      <c r="O5029" s="61"/>
      <c r="P5029" s="61"/>
      <c r="Q5029" s="61"/>
      <c r="R5029" s="61"/>
      <c r="S5029" s="61"/>
      <c r="T5029" s="61"/>
      <c r="U5029" s="61"/>
      <c r="V5029" s="61"/>
      <c r="W5029" s="61"/>
      <c r="X5029" s="61"/>
      <c r="Y5029" s="61"/>
      <c r="Z5029" s="61"/>
      <c r="AA5029" s="61"/>
      <c r="AB5029" s="61"/>
      <c r="AC5029" s="61"/>
      <c r="AD5029" s="61"/>
      <c r="AE5029" s="61"/>
      <c r="AF5029" s="61"/>
      <c r="AG5029" s="61"/>
      <c r="AH5029" s="61"/>
      <c r="AI5029" s="61"/>
      <c r="AJ5029" s="61"/>
      <c r="AK5029" s="61"/>
      <c r="AL5029" s="61"/>
      <c r="AM5029" s="61"/>
      <c r="AN5029" s="61"/>
      <c r="AO5029" s="61"/>
      <c r="AP5029" s="62"/>
      <c r="AQ5029" s="61"/>
      <c r="AR5029" s="61"/>
      <c r="AS5029" s="61"/>
      <c r="AT5029" s="61"/>
      <c r="AU5029" s="61"/>
      <c r="AV5029" s="61"/>
      <c r="AW5029" s="60"/>
    </row>
    <row r="5030" s="59" customFormat="1" customHeight="1" spans="1:49">
      <c r="A5030" s="60"/>
      <c r="B5030" s="60"/>
      <c r="C5030" s="60"/>
      <c r="D5030" s="60"/>
      <c r="H5030" s="61"/>
      <c r="I5030" s="61"/>
      <c r="J5030" s="61"/>
      <c r="K5030" s="61"/>
      <c r="L5030" s="61"/>
      <c r="M5030" s="61"/>
      <c r="N5030" s="61"/>
      <c r="O5030" s="61"/>
      <c r="P5030" s="61"/>
      <c r="Q5030" s="61"/>
      <c r="R5030" s="61"/>
      <c r="S5030" s="61"/>
      <c r="T5030" s="61"/>
      <c r="U5030" s="61"/>
      <c r="V5030" s="61"/>
      <c r="W5030" s="61"/>
      <c r="X5030" s="61"/>
      <c r="Y5030" s="61"/>
      <c r="Z5030" s="61"/>
      <c r="AA5030" s="61"/>
      <c r="AB5030" s="61"/>
      <c r="AC5030" s="61"/>
      <c r="AD5030" s="61"/>
      <c r="AE5030" s="61"/>
      <c r="AF5030" s="61"/>
      <c r="AG5030" s="61"/>
      <c r="AH5030" s="61"/>
      <c r="AI5030" s="61"/>
      <c r="AJ5030" s="61"/>
      <c r="AK5030" s="61"/>
      <c r="AL5030" s="61"/>
      <c r="AM5030" s="61"/>
      <c r="AN5030" s="61"/>
      <c r="AO5030" s="61"/>
      <c r="AP5030" s="62"/>
      <c r="AQ5030" s="61"/>
      <c r="AR5030" s="61"/>
      <c r="AS5030" s="61"/>
      <c r="AT5030" s="61"/>
      <c r="AU5030" s="61"/>
      <c r="AV5030" s="61"/>
      <c r="AW5030" s="60"/>
    </row>
    <row r="5031" s="59" customFormat="1" customHeight="1" spans="1:49">
      <c r="A5031" s="60"/>
      <c r="B5031" s="60"/>
      <c r="C5031" s="60"/>
      <c r="D5031" s="60"/>
      <c r="H5031" s="61"/>
      <c r="I5031" s="61"/>
      <c r="J5031" s="61"/>
      <c r="K5031" s="61"/>
      <c r="L5031" s="61"/>
      <c r="M5031" s="61"/>
      <c r="N5031" s="61"/>
      <c r="O5031" s="61"/>
      <c r="P5031" s="61"/>
      <c r="Q5031" s="61"/>
      <c r="R5031" s="61"/>
      <c r="S5031" s="61"/>
      <c r="T5031" s="61"/>
      <c r="U5031" s="61"/>
      <c r="V5031" s="61"/>
      <c r="W5031" s="61"/>
      <c r="X5031" s="61"/>
      <c r="Y5031" s="61"/>
      <c r="Z5031" s="61"/>
      <c r="AA5031" s="61"/>
      <c r="AB5031" s="61"/>
      <c r="AC5031" s="61"/>
      <c r="AD5031" s="61"/>
      <c r="AE5031" s="61"/>
      <c r="AF5031" s="61"/>
      <c r="AG5031" s="61"/>
      <c r="AH5031" s="61"/>
      <c r="AI5031" s="61"/>
      <c r="AJ5031" s="61"/>
      <c r="AK5031" s="61"/>
      <c r="AL5031" s="61"/>
      <c r="AM5031" s="61"/>
      <c r="AN5031" s="61"/>
      <c r="AO5031" s="61"/>
      <c r="AP5031" s="62"/>
      <c r="AQ5031" s="61"/>
      <c r="AR5031" s="61"/>
      <c r="AS5031" s="61"/>
      <c r="AT5031" s="61"/>
      <c r="AU5031" s="61"/>
      <c r="AV5031" s="61"/>
      <c r="AW5031" s="60"/>
    </row>
    <row r="5032" s="59" customFormat="1" customHeight="1" spans="1:49">
      <c r="A5032" s="60"/>
      <c r="B5032" s="60"/>
      <c r="C5032" s="60"/>
      <c r="D5032" s="60"/>
      <c r="H5032" s="61"/>
      <c r="I5032" s="61"/>
      <c r="J5032" s="61"/>
      <c r="K5032" s="61"/>
      <c r="L5032" s="61"/>
      <c r="M5032" s="61"/>
      <c r="N5032" s="61"/>
      <c r="O5032" s="61"/>
      <c r="P5032" s="61"/>
      <c r="Q5032" s="61"/>
      <c r="R5032" s="61"/>
      <c r="S5032" s="61"/>
      <c r="T5032" s="61"/>
      <c r="U5032" s="61"/>
      <c r="V5032" s="61"/>
      <c r="W5032" s="61"/>
      <c r="X5032" s="61"/>
      <c r="Y5032" s="61"/>
      <c r="Z5032" s="61"/>
      <c r="AA5032" s="61"/>
      <c r="AB5032" s="61"/>
      <c r="AC5032" s="61"/>
      <c r="AD5032" s="61"/>
      <c r="AE5032" s="61"/>
      <c r="AF5032" s="61"/>
      <c r="AG5032" s="61"/>
      <c r="AH5032" s="61"/>
      <c r="AI5032" s="61"/>
      <c r="AJ5032" s="61"/>
      <c r="AK5032" s="61"/>
      <c r="AL5032" s="61"/>
      <c r="AM5032" s="61"/>
      <c r="AN5032" s="61"/>
      <c r="AO5032" s="61"/>
      <c r="AP5032" s="62"/>
      <c r="AQ5032" s="61"/>
      <c r="AR5032" s="61"/>
      <c r="AS5032" s="61"/>
      <c r="AT5032" s="61"/>
      <c r="AU5032" s="61"/>
      <c r="AV5032" s="61"/>
      <c r="AW5032" s="60"/>
    </row>
    <row r="5033" s="59" customFormat="1" customHeight="1" spans="1:49">
      <c r="A5033" s="60"/>
      <c r="B5033" s="60"/>
      <c r="C5033" s="60"/>
      <c r="D5033" s="60"/>
      <c r="H5033" s="61"/>
      <c r="I5033" s="61"/>
      <c r="J5033" s="61"/>
      <c r="K5033" s="61"/>
      <c r="L5033" s="61"/>
      <c r="M5033" s="61"/>
      <c r="N5033" s="61"/>
      <c r="O5033" s="61"/>
      <c r="P5033" s="61"/>
      <c r="Q5033" s="61"/>
      <c r="R5033" s="61"/>
      <c r="S5033" s="61"/>
      <c r="T5033" s="61"/>
      <c r="U5033" s="61"/>
      <c r="V5033" s="61"/>
      <c r="W5033" s="61"/>
      <c r="X5033" s="61"/>
      <c r="Y5033" s="61"/>
      <c r="Z5033" s="61"/>
      <c r="AA5033" s="61"/>
      <c r="AB5033" s="61"/>
      <c r="AC5033" s="61"/>
      <c r="AD5033" s="61"/>
      <c r="AE5033" s="61"/>
      <c r="AF5033" s="61"/>
      <c r="AG5033" s="61"/>
      <c r="AH5033" s="61"/>
      <c r="AI5033" s="61"/>
      <c r="AJ5033" s="61"/>
      <c r="AK5033" s="61"/>
      <c r="AL5033" s="61"/>
      <c r="AM5033" s="61"/>
      <c r="AN5033" s="61"/>
      <c r="AO5033" s="61"/>
      <c r="AP5033" s="62"/>
      <c r="AQ5033" s="61"/>
      <c r="AR5033" s="61"/>
      <c r="AS5033" s="61"/>
      <c r="AT5033" s="61"/>
      <c r="AU5033" s="61"/>
      <c r="AV5033" s="61"/>
      <c r="AW5033" s="60"/>
    </row>
    <row r="5034" s="59" customFormat="1" customHeight="1" spans="1:49">
      <c r="A5034" s="60"/>
      <c r="B5034" s="60"/>
      <c r="C5034" s="60"/>
      <c r="D5034" s="60"/>
      <c r="H5034" s="61"/>
      <c r="I5034" s="61"/>
      <c r="J5034" s="61"/>
      <c r="K5034" s="61"/>
      <c r="L5034" s="61"/>
      <c r="M5034" s="61"/>
      <c r="N5034" s="61"/>
      <c r="O5034" s="61"/>
      <c r="P5034" s="61"/>
      <c r="Q5034" s="61"/>
      <c r="R5034" s="61"/>
      <c r="S5034" s="61"/>
      <c r="T5034" s="61"/>
      <c r="U5034" s="61"/>
      <c r="V5034" s="61"/>
      <c r="W5034" s="61"/>
      <c r="X5034" s="61"/>
      <c r="Y5034" s="61"/>
      <c r="Z5034" s="61"/>
      <c r="AA5034" s="61"/>
      <c r="AB5034" s="61"/>
      <c r="AC5034" s="61"/>
      <c r="AD5034" s="61"/>
      <c r="AE5034" s="61"/>
      <c r="AF5034" s="61"/>
      <c r="AG5034" s="61"/>
      <c r="AH5034" s="61"/>
      <c r="AI5034" s="61"/>
      <c r="AJ5034" s="61"/>
      <c r="AK5034" s="61"/>
      <c r="AL5034" s="61"/>
      <c r="AM5034" s="61"/>
      <c r="AN5034" s="61"/>
      <c r="AO5034" s="61"/>
      <c r="AP5034" s="62"/>
      <c r="AQ5034" s="61"/>
      <c r="AR5034" s="61"/>
      <c r="AS5034" s="61"/>
      <c r="AT5034" s="61"/>
      <c r="AU5034" s="61"/>
      <c r="AV5034" s="61"/>
      <c r="AW5034" s="60"/>
    </row>
    <row r="5035" s="59" customFormat="1" customHeight="1" spans="1:49">
      <c r="A5035" s="60"/>
      <c r="B5035" s="60"/>
      <c r="C5035" s="60"/>
      <c r="D5035" s="60"/>
      <c r="H5035" s="61"/>
      <c r="I5035" s="61"/>
      <c r="J5035" s="61"/>
      <c r="K5035" s="61"/>
      <c r="L5035" s="61"/>
      <c r="M5035" s="61"/>
      <c r="N5035" s="61"/>
      <c r="O5035" s="61"/>
      <c r="P5035" s="61"/>
      <c r="Q5035" s="61"/>
      <c r="R5035" s="61"/>
      <c r="S5035" s="61"/>
      <c r="T5035" s="61"/>
      <c r="U5035" s="61"/>
      <c r="V5035" s="61"/>
      <c r="W5035" s="61"/>
      <c r="X5035" s="61"/>
      <c r="Y5035" s="61"/>
      <c r="Z5035" s="61"/>
      <c r="AA5035" s="61"/>
      <c r="AB5035" s="61"/>
      <c r="AC5035" s="61"/>
      <c r="AD5035" s="61"/>
      <c r="AE5035" s="61"/>
      <c r="AF5035" s="61"/>
      <c r="AG5035" s="61"/>
      <c r="AH5035" s="61"/>
      <c r="AI5035" s="61"/>
      <c r="AJ5035" s="61"/>
      <c r="AK5035" s="61"/>
      <c r="AL5035" s="61"/>
      <c r="AM5035" s="61"/>
      <c r="AN5035" s="61"/>
      <c r="AO5035" s="61"/>
      <c r="AP5035" s="62"/>
      <c r="AQ5035" s="61"/>
      <c r="AR5035" s="61"/>
      <c r="AS5035" s="61"/>
      <c r="AT5035" s="61"/>
      <c r="AU5035" s="61"/>
      <c r="AV5035" s="61"/>
      <c r="AW5035" s="60"/>
    </row>
    <row r="5036" s="59" customFormat="1" customHeight="1" spans="1:49">
      <c r="A5036" s="60"/>
      <c r="B5036" s="60"/>
      <c r="C5036" s="60"/>
      <c r="D5036" s="60"/>
      <c r="H5036" s="61"/>
      <c r="I5036" s="61"/>
      <c r="J5036" s="61"/>
      <c r="K5036" s="61"/>
      <c r="L5036" s="61"/>
      <c r="M5036" s="61"/>
      <c r="N5036" s="61"/>
      <c r="O5036" s="61"/>
      <c r="P5036" s="61"/>
      <c r="Q5036" s="61"/>
      <c r="R5036" s="61"/>
      <c r="S5036" s="61"/>
      <c r="T5036" s="61"/>
      <c r="U5036" s="61"/>
      <c r="V5036" s="61"/>
      <c r="W5036" s="61"/>
      <c r="X5036" s="61"/>
      <c r="Y5036" s="61"/>
      <c r="Z5036" s="61"/>
      <c r="AA5036" s="61"/>
      <c r="AB5036" s="61"/>
      <c r="AC5036" s="61"/>
      <c r="AD5036" s="61"/>
      <c r="AE5036" s="61"/>
      <c r="AF5036" s="61"/>
      <c r="AG5036" s="61"/>
      <c r="AH5036" s="61"/>
      <c r="AI5036" s="61"/>
      <c r="AJ5036" s="61"/>
      <c r="AK5036" s="61"/>
      <c r="AL5036" s="61"/>
      <c r="AM5036" s="61"/>
      <c r="AN5036" s="61"/>
      <c r="AO5036" s="61"/>
      <c r="AP5036" s="62"/>
      <c r="AQ5036" s="61"/>
      <c r="AR5036" s="61"/>
      <c r="AS5036" s="61"/>
      <c r="AT5036" s="61"/>
      <c r="AU5036" s="61"/>
      <c r="AV5036" s="61"/>
      <c r="AW5036" s="60"/>
    </row>
    <row r="5037" s="59" customFormat="1" customHeight="1" spans="1:49">
      <c r="A5037" s="60"/>
      <c r="B5037" s="60"/>
      <c r="C5037" s="60"/>
      <c r="D5037" s="60"/>
      <c r="H5037" s="61"/>
      <c r="I5037" s="61"/>
      <c r="J5037" s="61"/>
      <c r="K5037" s="61"/>
      <c r="L5037" s="61"/>
      <c r="M5037" s="61"/>
      <c r="N5037" s="61"/>
      <c r="O5037" s="61"/>
      <c r="P5037" s="61"/>
      <c r="Q5037" s="61"/>
      <c r="R5037" s="61"/>
      <c r="S5037" s="61"/>
      <c r="T5037" s="61"/>
      <c r="U5037" s="61"/>
      <c r="V5037" s="61"/>
      <c r="W5037" s="61"/>
      <c r="X5037" s="61"/>
      <c r="Y5037" s="61"/>
      <c r="Z5037" s="61"/>
      <c r="AA5037" s="61"/>
      <c r="AB5037" s="61"/>
      <c r="AC5037" s="61"/>
      <c r="AD5037" s="61"/>
      <c r="AE5037" s="61"/>
      <c r="AF5037" s="61"/>
      <c r="AG5037" s="61"/>
      <c r="AH5037" s="61"/>
      <c r="AI5037" s="61"/>
      <c r="AJ5037" s="61"/>
      <c r="AK5037" s="61"/>
      <c r="AL5037" s="61"/>
      <c r="AM5037" s="61"/>
      <c r="AN5037" s="61"/>
      <c r="AO5037" s="61"/>
      <c r="AP5037" s="62"/>
      <c r="AQ5037" s="61"/>
      <c r="AR5037" s="61"/>
      <c r="AS5037" s="61"/>
      <c r="AT5037" s="61"/>
      <c r="AU5037" s="61"/>
      <c r="AV5037" s="61"/>
      <c r="AW5037" s="60"/>
    </row>
    <row r="5038" s="59" customFormat="1" customHeight="1" spans="1:49">
      <c r="A5038" s="60"/>
      <c r="B5038" s="60"/>
      <c r="C5038" s="60"/>
      <c r="D5038" s="60"/>
      <c r="H5038" s="61"/>
      <c r="I5038" s="61"/>
      <c r="J5038" s="61"/>
      <c r="K5038" s="61"/>
      <c r="L5038" s="61"/>
      <c r="M5038" s="61"/>
      <c r="N5038" s="61"/>
      <c r="O5038" s="61"/>
      <c r="P5038" s="61"/>
      <c r="Q5038" s="61"/>
      <c r="R5038" s="61"/>
      <c r="S5038" s="61"/>
      <c r="T5038" s="61"/>
      <c r="U5038" s="61"/>
      <c r="V5038" s="61"/>
      <c r="W5038" s="61"/>
      <c r="X5038" s="61"/>
      <c r="Y5038" s="61"/>
      <c r="Z5038" s="61"/>
      <c r="AA5038" s="61"/>
      <c r="AB5038" s="61"/>
      <c r="AC5038" s="61"/>
      <c r="AD5038" s="61"/>
      <c r="AE5038" s="61"/>
      <c r="AF5038" s="61"/>
      <c r="AG5038" s="61"/>
      <c r="AH5038" s="61"/>
      <c r="AI5038" s="61"/>
      <c r="AJ5038" s="61"/>
      <c r="AK5038" s="61"/>
      <c r="AL5038" s="61"/>
      <c r="AM5038" s="61"/>
      <c r="AN5038" s="61"/>
      <c r="AO5038" s="61"/>
      <c r="AP5038" s="62"/>
      <c r="AQ5038" s="61"/>
      <c r="AR5038" s="61"/>
      <c r="AS5038" s="61"/>
      <c r="AT5038" s="61"/>
      <c r="AU5038" s="61"/>
      <c r="AV5038" s="61"/>
      <c r="AW5038" s="60"/>
    </row>
    <row r="5039" s="59" customFormat="1" customHeight="1" spans="1:49">
      <c r="A5039" s="60"/>
      <c r="B5039" s="60"/>
      <c r="C5039" s="60"/>
      <c r="D5039" s="60"/>
      <c r="H5039" s="61"/>
      <c r="I5039" s="61"/>
      <c r="J5039" s="61"/>
      <c r="K5039" s="61"/>
      <c r="L5039" s="61"/>
      <c r="M5039" s="61"/>
      <c r="N5039" s="61"/>
      <c r="O5039" s="61"/>
      <c r="P5039" s="61"/>
      <c r="Q5039" s="61"/>
      <c r="R5039" s="61"/>
      <c r="S5039" s="61"/>
      <c r="T5039" s="61"/>
      <c r="U5039" s="61"/>
      <c r="V5039" s="61"/>
      <c r="W5039" s="61"/>
      <c r="X5039" s="61"/>
      <c r="Y5039" s="61"/>
      <c r="Z5039" s="61"/>
      <c r="AA5039" s="61"/>
      <c r="AB5039" s="61"/>
      <c r="AC5039" s="61"/>
      <c r="AD5039" s="61"/>
      <c r="AE5039" s="61"/>
      <c r="AF5039" s="61"/>
      <c r="AG5039" s="61"/>
      <c r="AH5039" s="61"/>
      <c r="AI5039" s="61"/>
      <c r="AJ5039" s="61"/>
      <c r="AK5039" s="61"/>
      <c r="AL5039" s="61"/>
      <c r="AM5039" s="61"/>
      <c r="AN5039" s="61"/>
      <c r="AO5039" s="61"/>
      <c r="AP5039" s="62"/>
      <c r="AQ5039" s="61"/>
      <c r="AR5039" s="61"/>
      <c r="AS5039" s="61"/>
      <c r="AT5039" s="61"/>
      <c r="AU5039" s="61"/>
      <c r="AV5039" s="61"/>
      <c r="AW5039" s="60"/>
    </row>
    <row r="5040" s="59" customFormat="1" customHeight="1" spans="1:49">
      <c r="A5040" s="60"/>
      <c r="B5040" s="60"/>
      <c r="C5040" s="60"/>
      <c r="D5040" s="60"/>
      <c r="H5040" s="61"/>
      <c r="I5040" s="61"/>
      <c r="J5040" s="61"/>
      <c r="K5040" s="61"/>
      <c r="L5040" s="61"/>
      <c r="M5040" s="61"/>
      <c r="N5040" s="61"/>
      <c r="O5040" s="61"/>
      <c r="P5040" s="61"/>
      <c r="Q5040" s="61"/>
      <c r="R5040" s="61"/>
      <c r="S5040" s="61"/>
      <c r="T5040" s="61"/>
      <c r="U5040" s="61"/>
      <c r="V5040" s="61"/>
      <c r="W5040" s="61"/>
      <c r="X5040" s="61"/>
      <c r="Y5040" s="61"/>
      <c r="Z5040" s="61"/>
      <c r="AA5040" s="61"/>
      <c r="AB5040" s="61"/>
      <c r="AC5040" s="61"/>
      <c r="AD5040" s="61"/>
      <c r="AE5040" s="61"/>
      <c r="AF5040" s="61"/>
      <c r="AG5040" s="61"/>
      <c r="AH5040" s="61"/>
      <c r="AI5040" s="61"/>
      <c r="AJ5040" s="61"/>
      <c r="AK5040" s="61"/>
      <c r="AL5040" s="61"/>
      <c r="AM5040" s="61"/>
      <c r="AN5040" s="61"/>
      <c r="AO5040" s="61"/>
      <c r="AP5040" s="62"/>
      <c r="AQ5040" s="61"/>
      <c r="AR5040" s="61"/>
      <c r="AS5040" s="61"/>
      <c r="AT5040" s="61"/>
      <c r="AU5040" s="61"/>
      <c r="AV5040" s="61"/>
      <c r="AW5040" s="60"/>
    </row>
    <row r="5041" s="59" customFormat="1" customHeight="1" spans="1:49">
      <c r="A5041" s="60"/>
      <c r="B5041" s="60"/>
      <c r="C5041" s="60"/>
      <c r="D5041" s="60"/>
      <c r="H5041" s="61"/>
      <c r="I5041" s="61"/>
      <c r="J5041" s="61"/>
      <c r="K5041" s="61"/>
      <c r="L5041" s="61"/>
      <c r="M5041" s="61"/>
      <c r="N5041" s="61"/>
      <c r="O5041" s="61"/>
      <c r="P5041" s="61"/>
      <c r="Q5041" s="61"/>
      <c r="R5041" s="61"/>
      <c r="S5041" s="61"/>
      <c r="T5041" s="61"/>
      <c r="U5041" s="61"/>
      <c r="V5041" s="61"/>
      <c r="W5041" s="61"/>
      <c r="X5041" s="61"/>
      <c r="Y5041" s="61"/>
      <c r="Z5041" s="61"/>
      <c r="AA5041" s="61"/>
      <c r="AB5041" s="61"/>
      <c r="AC5041" s="61"/>
      <c r="AD5041" s="61"/>
      <c r="AE5041" s="61"/>
      <c r="AF5041" s="61"/>
      <c r="AG5041" s="61"/>
      <c r="AH5041" s="61"/>
      <c r="AI5041" s="61"/>
      <c r="AJ5041" s="61"/>
      <c r="AK5041" s="61"/>
      <c r="AL5041" s="61"/>
      <c r="AM5041" s="61"/>
      <c r="AN5041" s="61"/>
      <c r="AO5041" s="61"/>
      <c r="AP5041" s="62"/>
      <c r="AQ5041" s="61"/>
      <c r="AR5041" s="61"/>
      <c r="AS5041" s="61"/>
      <c r="AT5041" s="61"/>
      <c r="AU5041" s="61"/>
      <c r="AV5041" s="61"/>
      <c r="AW5041" s="60"/>
    </row>
    <row r="5042" s="59" customFormat="1" customHeight="1" spans="1:49">
      <c r="A5042" s="60"/>
      <c r="B5042" s="60"/>
      <c r="C5042" s="60"/>
      <c r="D5042" s="60"/>
      <c r="H5042" s="61"/>
      <c r="I5042" s="61"/>
      <c r="J5042" s="61"/>
      <c r="K5042" s="61"/>
      <c r="L5042" s="61"/>
      <c r="M5042" s="61"/>
      <c r="N5042" s="61"/>
      <c r="O5042" s="61"/>
      <c r="P5042" s="61"/>
      <c r="Q5042" s="61"/>
      <c r="R5042" s="61"/>
      <c r="S5042" s="61"/>
      <c r="T5042" s="61"/>
      <c r="U5042" s="61"/>
      <c r="V5042" s="61"/>
      <c r="W5042" s="61"/>
      <c r="X5042" s="61"/>
      <c r="Y5042" s="61"/>
      <c r="Z5042" s="61"/>
      <c r="AA5042" s="61"/>
      <c r="AB5042" s="61"/>
      <c r="AC5042" s="61"/>
      <c r="AD5042" s="61"/>
      <c r="AE5042" s="61"/>
      <c r="AF5042" s="61"/>
      <c r="AG5042" s="61"/>
      <c r="AH5042" s="61"/>
      <c r="AI5042" s="61"/>
      <c r="AJ5042" s="61"/>
      <c r="AK5042" s="61"/>
      <c r="AL5042" s="61"/>
      <c r="AM5042" s="61"/>
      <c r="AN5042" s="61"/>
      <c r="AO5042" s="61"/>
      <c r="AP5042" s="62"/>
      <c r="AQ5042" s="61"/>
      <c r="AR5042" s="61"/>
      <c r="AS5042" s="61"/>
      <c r="AT5042" s="61"/>
      <c r="AU5042" s="61"/>
      <c r="AV5042" s="61"/>
      <c r="AW5042" s="60"/>
    </row>
    <row r="5043" s="59" customFormat="1" customHeight="1" spans="1:49">
      <c r="A5043" s="60"/>
      <c r="B5043" s="60"/>
      <c r="C5043" s="60"/>
      <c r="D5043" s="60"/>
      <c r="H5043" s="61"/>
      <c r="I5043" s="61"/>
      <c r="J5043" s="61"/>
      <c r="K5043" s="61"/>
      <c r="L5043" s="61"/>
      <c r="M5043" s="61"/>
      <c r="N5043" s="61"/>
      <c r="O5043" s="61"/>
      <c r="P5043" s="61"/>
      <c r="Q5043" s="61"/>
      <c r="R5043" s="61"/>
      <c r="S5043" s="61"/>
      <c r="T5043" s="61"/>
      <c r="U5043" s="61"/>
      <c r="V5043" s="61"/>
      <c r="W5043" s="61"/>
      <c r="X5043" s="61"/>
      <c r="Y5043" s="61"/>
      <c r="Z5043" s="61"/>
      <c r="AA5043" s="61"/>
      <c r="AB5043" s="61"/>
      <c r="AC5043" s="61"/>
      <c r="AD5043" s="61"/>
      <c r="AE5043" s="61"/>
      <c r="AF5043" s="61"/>
      <c r="AG5043" s="61"/>
      <c r="AH5043" s="61"/>
      <c r="AI5043" s="61"/>
      <c r="AJ5043" s="61"/>
      <c r="AK5043" s="61"/>
      <c r="AL5043" s="61"/>
      <c r="AM5043" s="61"/>
      <c r="AN5043" s="61"/>
      <c r="AO5043" s="61"/>
      <c r="AP5043" s="62"/>
      <c r="AQ5043" s="61"/>
      <c r="AR5043" s="61"/>
      <c r="AS5043" s="61"/>
      <c r="AT5043" s="61"/>
      <c r="AU5043" s="61"/>
      <c r="AV5043" s="61"/>
      <c r="AW5043" s="60"/>
    </row>
    <row r="5044" s="59" customFormat="1" customHeight="1" spans="1:49">
      <c r="A5044" s="60"/>
      <c r="B5044" s="60"/>
      <c r="C5044" s="60"/>
      <c r="D5044" s="60"/>
      <c r="H5044" s="61"/>
      <c r="I5044" s="61"/>
      <c r="J5044" s="61"/>
      <c r="K5044" s="61"/>
      <c r="L5044" s="61"/>
      <c r="M5044" s="61"/>
      <c r="N5044" s="61"/>
      <c r="O5044" s="61"/>
      <c r="P5044" s="61"/>
      <c r="Q5044" s="61"/>
      <c r="R5044" s="61"/>
      <c r="S5044" s="61"/>
      <c r="T5044" s="61"/>
      <c r="U5044" s="61"/>
      <c r="V5044" s="61"/>
      <c r="W5044" s="61"/>
      <c r="X5044" s="61"/>
      <c r="Y5044" s="61"/>
      <c r="Z5044" s="61"/>
      <c r="AA5044" s="61"/>
      <c r="AB5044" s="61"/>
      <c r="AC5044" s="61"/>
      <c r="AD5044" s="61"/>
      <c r="AE5044" s="61"/>
      <c r="AF5044" s="61"/>
      <c r="AG5044" s="61"/>
      <c r="AH5044" s="61"/>
      <c r="AI5044" s="61"/>
      <c r="AJ5044" s="61"/>
      <c r="AK5044" s="61"/>
      <c r="AL5044" s="61"/>
      <c r="AM5044" s="61"/>
      <c r="AN5044" s="61"/>
      <c r="AO5044" s="61"/>
      <c r="AP5044" s="62"/>
      <c r="AQ5044" s="61"/>
      <c r="AR5044" s="61"/>
      <c r="AS5044" s="61"/>
      <c r="AT5044" s="61"/>
      <c r="AU5044" s="61"/>
      <c r="AV5044" s="61"/>
      <c r="AW5044" s="60"/>
    </row>
    <row r="5045" s="59" customFormat="1" customHeight="1" spans="1:49">
      <c r="A5045" s="60"/>
      <c r="B5045" s="60"/>
      <c r="C5045" s="60"/>
      <c r="D5045" s="60"/>
      <c r="H5045" s="61"/>
      <c r="I5045" s="61"/>
      <c r="J5045" s="61"/>
      <c r="K5045" s="61"/>
      <c r="L5045" s="61"/>
      <c r="M5045" s="61"/>
      <c r="N5045" s="61"/>
      <c r="O5045" s="61"/>
      <c r="P5045" s="61"/>
      <c r="Q5045" s="61"/>
      <c r="R5045" s="61"/>
      <c r="S5045" s="61"/>
      <c r="T5045" s="61"/>
      <c r="U5045" s="61"/>
      <c r="V5045" s="61"/>
      <c r="W5045" s="61"/>
      <c r="X5045" s="61"/>
      <c r="Y5045" s="61"/>
      <c r="Z5045" s="61"/>
      <c r="AA5045" s="61"/>
      <c r="AB5045" s="61"/>
      <c r="AC5045" s="61"/>
      <c r="AD5045" s="61"/>
      <c r="AE5045" s="61"/>
      <c r="AF5045" s="61"/>
      <c r="AG5045" s="61"/>
      <c r="AH5045" s="61"/>
      <c r="AI5045" s="61"/>
      <c r="AJ5045" s="61"/>
      <c r="AK5045" s="61"/>
      <c r="AL5045" s="61"/>
      <c r="AM5045" s="61"/>
      <c r="AN5045" s="61"/>
      <c r="AO5045" s="61"/>
      <c r="AP5045" s="62"/>
      <c r="AQ5045" s="61"/>
      <c r="AR5045" s="61"/>
      <c r="AS5045" s="61"/>
      <c r="AT5045" s="61"/>
      <c r="AU5045" s="61"/>
      <c r="AV5045" s="61"/>
      <c r="AW5045" s="60"/>
    </row>
    <row r="5046" s="59" customFormat="1" customHeight="1" spans="1:49">
      <c r="A5046" s="60"/>
      <c r="B5046" s="60"/>
      <c r="C5046" s="60"/>
      <c r="D5046" s="60"/>
      <c r="H5046" s="61"/>
      <c r="I5046" s="61"/>
      <c r="J5046" s="61"/>
      <c r="K5046" s="61"/>
      <c r="L5046" s="61"/>
      <c r="M5046" s="61"/>
      <c r="N5046" s="61"/>
      <c r="O5046" s="61"/>
      <c r="P5046" s="61"/>
      <c r="Q5046" s="61"/>
      <c r="R5046" s="61"/>
      <c r="S5046" s="61"/>
      <c r="T5046" s="61"/>
      <c r="U5046" s="61"/>
      <c r="V5046" s="61"/>
      <c r="W5046" s="61"/>
      <c r="X5046" s="61"/>
      <c r="Y5046" s="61"/>
      <c r="Z5046" s="61"/>
      <c r="AA5046" s="61"/>
      <c r="AB5046" s="61"/>
      <c r="AC5046" s="61"/>
      <c r="AD5046" s="61"/>
      <c r="AE5046" s="61"/>
      <c r="AF5046" s="61"/>
      <c r="AG5046" s="61"/>
      <c r="AH5046" s="61"/>
      <c r="AI5046" s="61"/>
      <c r="AJ5046" s="61"/>
      <c r="AK5046" s="61"/>
      <c r="AL5046" s="61"/>
      <c r="AM5046" s="61"/>
      <c r="AN5046" s="61"/>
      <c r="AO5046" s="61"/>
      <c r="AP5046" s="62"/>
      <c r="AQ5046" s="61"/>
      <c r="AR5046" s="61"/>
      <c r="AS5046" s="61"/>
      <c r="AT5046" s="61"/>
      <c r="AU5046" s="61"/>
      <c r="AV5046" s="61"/>
      <c r="AW5046" s="60"/>
    </row>
    <row r="5047" s="59" customFormat="1" customHeight="1" spans="1:49">
      <c r="A5047" s="60"/>
      <c r="B5047" s="60"/>
      <c r="C5047" s="60"/>
      <c r="D5047" s="60"/>
      <c r="H5047" s="61"/>
      <c r="I5047" s="61"/>
      <c r="J5047" s="61"/>
      <c r="K5047" s="61"/>
      <c r="L5047" s="61"/>
      <c r="M5047" s="61"/>
      <c r="N5047" s="61"/>
      <c r="O5047" s="61"/>
      <c r="P5047" s="61"/>
      <c r="Q5047" s="61"/>
      <c r="R5047" s="61"/>
      <c r="S5047" s="61"/>
      <c r="T5047" s="61"/>
      <c r="U5047" s="61"/>
      <c r="V5047" s="61"/>
      <c r="W5047" s="61"/>
      <c r="X5047" s="61"/>
      <c r="Y5047" s="61"/>
      <c r="Z5047" s="61"/>
      <c r="AA5047" s="61"/>
      <c r="AB5047" s="61"/>
      <c r="AC5047" s="61"/>
      <c r="AD5047" s="61"/>
      <c r="AE5047" s="61"/>
      <c r="AF5047" s="61"/>
      <c r="AG5047" s="61"/>
      <c r="AH5047" s="61"/>
      <c r="AI5047" s="61"/>
      <c r="AJ5047" s="61"/>
      <c r="AK5047" s="61"/>
      <c r="AL5047" s="61"/>
      <c r="AM5047" s="61"/>
      <c r="AN5047" s="61"/>
      <c r="AO5047" s="61"/>
      <c r="AP5047" s="62"/>
      <c r="AQ5047" s="61"/>
      <c r="AR5047" s="61"/>
      <c r="AS5047" s="61"/>
      <c r="AT5047" s="61"/>
      <c r="AU5047" s="61"/>
      <c r="AV5047" s="61"/>
      <c r="AW5047" s="60"/>
    </row>
    <row r="5048" s="59" customFormat="1" customHeight="1" spans="1:49">
      <c r="A5048" s="60"/>
      <c r="B5048" s="60"/>
      <c r="C5048" s="60"/>
      <c r="D5048" s="60"/>
      <c r="H5048" s="61"/>
      <c r="I5048" s="61"/>
      <c r="J5048" s="61"/>
      <c r="K5048" s="61"/>
      <c r="L5048" s="61"/>
      <c r="M5048" s="61"/>
      <c r="N5048" s="61"/>
      <c r="O5048" s="61"/>
      <c r="P5048" s="61"/>
      <c r="Q5048" s="61"/>
      <c r="R5048" s="61"/>
      <c r="S5048" s="61"/>
      <c r="T5048" s="61"/>
      <c r="U5048" s="61"/>
      <c r="V5048" s="61"/>
      <c r="W5048" s="61"/>
      <c r="X5048" s="61"/>
      <c r="Y5048" s="61"/>
      <c r="Z5048" s="61"/>
      <c r="AA5048" s="61"/>
      <c r="AB5048" s="61"/>
      <c r="AC5048" s="61"/>
      <c r="AD5048" s="61"/>
      <c r="AE5048" s="61"/>
      <c r="AF5048" s="61"/>
      <c r="AG5048" s="61"/>
      <c r="AH5048" s="61"/>
      <c r="AI5048" s="61"/>
      <c r="AJ5048" s="61"/>
      <c r="AK5048" s="61"/>
      <c r="AL5048" s="61"/>
      <c r="AM5048" s="61"/>
      <c r="AN5048" s="61"/>
      <c r="AO5048" s="61"/>
      <c r="AP5048" s="62"/>
      <c r="AQ5048" s="61"/>
      <c r="AR5048" s="61"/>
      <c r="AS5048" s="61"/>
      <c r="AT5048" s="61"/>
      <c r="AU5048" s="61"/>
      <c r="AV5048" s="61"/>
      <c r="AW5048" s="60"/>
    </row>
    <row r="5049" s="59" customFormat="1" customHeight="1" spans="1:49">
      <c r="A5049" s="60"/>
      <c r="B5049" s="60"/>
      <c r="C5049" s="60"/>
      <c r="D5049" s="60"/>
      <c r="H5049" s="61"/>
      <c r="I5049" s="61"/>
      <c r="J5049" s="61"/>
      <c r="K5049" s="61"/>
      <c r="L5049" s="61"/>
      <c r="M5049" s="61"/>
      <c r="N5049" s="61"/>
      <c r="O5049" s="61"/>
      <c r="P5049" s="61"/>
      <c r="Q5049" s="61"/>
      <c r="R5049" s="61"/>
      <c r="S5049" s="61"/>
      <c r="T5049" s="61"/>
      <c r="U5049" s="61"/>
      <c r="V5049" s="61"/>
      <c r="W5049" s="61"/>
      <c r="X5049" s="61"/>
      <c r="Y5049" s="61"/>
      <c r="Z5049" s="61"/>
      <c r="AA5049" s="61"/>
      <c r="AB5049" s="61"/>
      <c r="AC5049" s="61"/>
      <c r="AD5049" s="61"/>
      <c r="AE5049" s="61"/>
      <c r="AF5049" s="61"/>
      <c r="AG5049" s="61"/>
      <c r="AH5049" s="61"/>
      <c r="AI5049" s="61"/>
      <c r="AJ5049" s="61"/>
      <c r="AK5049" s="61"/>
      <c r="AL5049" s="61"/>
      <c r="AM5049" s="61"/>
      <c r="AN5049" s="61"/>
      <c r="AO5049" s="61"/>
      <c r="AP5049" s="62"/>
      <c r="AQ5049" s="61"/>
      <c r="AR5049" s="61"/>
      <c r="AS5049" s="61"/>
      <c r="AT5049" s="61"/>
      <c r="AU5049" s="61"/>
      <c r="AV5049" s="61"/>
      <c r="AW5049" s="60"/>
    </row>
    <row r="5050" s="59" customFormat="1" customHeight="1" spans="1:49">
      <c r="A5050" s="60"/>
      <c r="B5050" s="60"/>
      <c r="C5050" s="60"/>
      <c r="D5050" s="60"/>
      <c r="H5050" s="61"/>
      <c r="I5050" s="61"/>
      <c r="J5050" s="61"/>
      <c r="K5050" s="61"/>
      <c r="L5050" s="61"/>
      <c r="M5050" s="61"/>
      <c r="N5050" s="61"/>
      <c r="O5050" s="61"/>
      <c r="P5050" s="61"/>
      <c r="Q5050" s="61"/>
      <c r="R5050" s="61"/>
      <c r="S5050" s="61"/>
      <c r="T5050" s="61"/>
      <c r="U5050" s="61"/>
      <c r="V5050" s="61"/>
      <c r="W5050" s="61"/>
      <c r="X5050" s="61"/>
      <c r="Y5050" s="61"/>
      <c r="Z5050" s="61"/>
      <c r="AA5050" s="61"/>
      <c r="AB5050" s="61"/>
      <c r="AC5050" s="61"/>
      <c r="AD5050" s="61"/>
      <c r="AE5050" s="61"/>
      <c r="AF5050" s="61"/>
      <c r="AG5050" s="61"/>
      <c r="AH5050" s="61"/>
      <c r="AI5050" s="61"/>
      <c r="AJ5050" s="61"/>
      <c r="AK5050" s="61"/>
      <c r="AL5050" s="61"/>
      <c r="AM5050" s="61"/>
      <c r="AN5050" s="61"/>
      <c r="AO5050" s="61"/>
      <c r="AP5050" s="62"/>
      <c r="AQ5050" s="61"/>
      <c r="AR5050" s="61"/>
      <c r="AS5050" s="61"/>
      <c r="AT5050" s="61"/>
      <c r="AU5050" s="61"/>
      <c r="AV5050" s="61"/>
      <c r="AW5050" s="60"/>
    </row>
    <row r="5051" s="59" customFormat="1" customHeight="1" spans="1:49">
      <c r="A5051" s="60"/>
      <c r="B5051" s="60"/>
      <c r="C5051" s="60"/>
      <c r="D5051" s="60"/>
      <c r="H5051" s="61"/>
      <c r="I5051" s="61"/>
      <c r="J5051" s="61"/>
      <c r="K5051" s="61"/>
      <c r="L5051" s="61"/>
      <c r="M5051" s="61"/>
      <c r="N5051" s="61"/>
      <c r="O5051" s="61"/>
      <c r="P5051" s="61"/>
      <c r="Q5051" s="61"/>
      <c r="R5051" s="61"/>
      <c r="S5051" s="61"/>
      <c r="T5051" s="61"/>
      <c r="U5051" s="61"/>
      <c r="V5051" s="61"/>
      <c r="W5051" s="61"/>
      <c r="X5051" s="61"/>
      <c r="Y5051" s="61"/>
      <c r="Z5051" s="61"/>
      <c r="AA5051" s="61"/>
      <c r="AB5051" s="61"/>
      <c r="AC5051" s="61"/>
      <c r="AD5051" s="61"/>
      <c r="AE5051" s="61"/>
      <c r="AF5051" s="61"/>
      <c r="AG5051" s="61"/>
      <c r="AH5051" s="61"/>
      <c r="AI5051" s="61"/>
      <c r="AJ5051" s="61"/>
      <c r="AK5051" s="61"/>
      <c r="AL5051" s="61"/>
      <c r="AM5051" s="61"/>
      <c r="AN5051" s="61"/>
      <c r="AO5051" s="61"/>
      <c r="AP5051" s="62"/>
      <c r="AQ5051" s="61"/>
      <c r="AR5051" s="61"/>
      <c r="AS5051" s="61"/>
      <c r="AT5051" s="61"/>
      <c r="AU5051" s="61"/>
      <c r="AV5051" s="61"/>
      <c r="AW5051" s="60"/>
    </row>
    <row r="5052" s="59" customFormat="1" customHeight="1" spans="1:49">
      <c r="A5052" s="60"/>
      <c r="B5052" s="60"/>
      <c r="C5052" s="60"/>
      <c r="D5052" s="60"/>
      <c r="H5052" s="61"/>
      <c r="I5052" s="61"/>
      <c r="J5052" s="61"/>
      <c r="K5052" s="61"/>
      <c r="L5052" s="61"/>
      <c r="M5052" s="61"/>
      <c r="N5052" s="61"/>
      <c r="O5052" s="61"/>
      <c r="P5052" s="61"/>
      <c r="Q5052" s="61"/>
      <c r="R5052" s="61"/>
      <c r="S5052" s="61"/>
      <c r="T5052" s="61"/>
      <c r="U5052" s="61"/>
      <c r="V5052" s="61"/>
      <c r="W5052" s="61"/>
      <c r="X5052" s="61"/>
      <c r="Y5052" s="61"/>
      <c r="Z5052" s="61"/>
      <c r="AA5052" s="61"/>
      <c r="AB5052" s="61"/>
      <c r="AC5052" s="61"/>
      <c r="AD5052" s="61"/>
      <c r="AE5052" s="61"/>
      <c r="AF5052" s="61"/>
      <c r="AG5052" s="61"/>
      <c r="AH5052" s="61"/>
      <c r="AI5052" s="61"/>
      <c r="AJ5052" s="61"/>
      <c r="AK5052" s="61"/>
      <c r="AL5052" s="61"/>
      <c r="AM5052" s="61"/>
      <c r="AN5052" s="61"/>
      <c r="AO5052" s="61"/>
      <c r="AP5052" s="62"/>
      <c r="AQ5052" s="61"/>
      <c r="AR5052" s="61"/>
      <c r="AS5052" s="61"/>
      <c r="AT5052" s="61"/>
      <c r="AU5052" s="61"/>
      <c r="AV5052" s="61"/>
      <c r="AW5052" s="60"/>
    </row>
    <row r="5053" s="59" customFormat="1" customHeight="1" spans="1:49">
      <c r="A5053" s="60"/>
      <c r="B5053" s="60"/>
      <c r="C5053" s="60"/>
      <c r="D5053" s="60"/>
      <c r="H5053" s="61"/>
      <c r="I5053" s="61"/>
      <c r="J5053" s="61"/>
      <c r="K5053" s="61"/>
      <c r="L5053" s="61"/>
      <c r="M5053" s="61"/>
      <c r="N5053" s="61"/>
      <c r="O5053" s="61"/>
      <c r="P5053" s="61"/>
      <c r="Q5053" s="61"/>
      <c r="R5053" s="61"/>
      <c r="S5053" s="61"/>
      <c r="T5053" s="61"/>
      <c r="U5053" s="61"/>
      <c r="V5053" s="61"/>
      <c r="W5053" s="61"/>
      <c r="X5053" s="61"/>
      <c r="Y5053" s="61"/>
      <c r="Z5053" s="61"/>
      <c r="AA5053" s="61"/>
      <c r="AB5053" s="61"/>
      <c r="AC5053" s="61"/>
      <c r="AD5053" s="61"/>
      <c r="AE5053" s="61"/>
      <c r="AF5053" s="61"/>
      <c r="AG5053" s="61"/>
      <c r="AH5053" s="61"/>
      <c r="AI5053" s="61"/>
      <c r="AJ5053" s="61"/>
      <c r="AK5053" s="61"/>
      <c r="AL5053" s="61"/>
      <c r="AM5053" s="61"/>
      <c r="AN5053" s="61"/>
      <c r="AO5053" s="61"/>
      <c r="AP5053" s="62"/>
      <c r="AQ5053" s="61"/>
      <c r="AR5053" s="61"/>
      <c r="AS5053" s="61"/>
      <c r="AT5053" s="61"/>
      <c r="AU5053" s="61"/>
      <c r="AV5053" s="61"/>
      <c r="AW5053" s="60"/>
    </row>
    <row r="5054" s="59" customFormat="1" customHeight="1" spans="1:49">
      <c r="A5054" s="60"/>
      <c r="B5054" s="60"/>
      <c r="C5054" s="60"/>
      <c r="D5054" s="60"/>
      <c r="H5054" s="61"/>
      <c r="I5054" s="61"/>
      <c r="J5054" s="61"/>
      <c r="K5054" s="61"/>
      <c r="L5054" s="61"/>
      <c r="M5054" s="61"/>
      <c r="N5054" s="61"/>
      <c r="O5054" s="61"/>
      <c r="P5054" s="61"/>
      <c r="Q5054" s="61"/>
      <c r="R5054" s="61"/>
      <c r="S5054" s="61"/>
      <c r="T5054" s="61"/>
      <c r="U5054" s="61"/>
      <c r="V5054" s="61"/>
      <c r="W5054" s="61"/>
      <c r="X5054" s="61"/>
      <c r="Y5054" s="61"/>
      <c r="Z5054" s="61"/>
      <c r="AA5054" s="61"/>
      <c r="AB5054" s="61"/>
      <c r="AC5054" s="61"/>
      <c r="AD5054" s="61"/>
      <c r="AE5054" s="61"/>
      <c r="AF5054" s="61"/>
      <c r="AG5054" s="61"/>
      <c r="AH5054" s="61"/>
      <c r="AI5054" s="61"/>
      <c r="AJ5054" s="61"/>
      <c r="AK5054" s="61"/>
      <c r="AL5054" s="61"/>
      <c r="AM5054" s="61"/>
      <c r="AN5054" s="61"/>
      <c r="AO5054" s="61"/>
      <c r="AP5054" s="62"/>
      <c r="AQ5054" s="61"/>
      <c r="AR5054" s="61"/>
      <c r="AS5054" s="61"/>
      <c r="AT5054" s="61"/>
      <c r="AU5054" s="61"/>
      <c r="AV5054" s="61"/>
      <c r="AW5054" s="60"/>
    </row>
    <row r="5055" s="59" customFormat="1" customHeight="1" spans="1:49">
      <c r="A5055" s="60"/>
      <c r="B5055" s="60"/>
      <c r="C5055" s="60"/>
      <c r="D5055" s="60"/>
      <c r="H5055" s="61"/>
      <c r="I5055" s="61"/>
      <c r="J5055" s="61"/>
      <c r="K5055" s="61"/>
      <c r="L5055" s="61"/>
      <c r="M5055" s="61"/>
      <c r="N5055" s="61"/>
      <c r="O5055" s="61"/>
      <c r="P5055" s="61"/>
      <c r="Q5055" s="61"/>
      <c r="R5055" s="61"/>
      <c r="S5055" s="61"/>
      <c r="T5055" s="61"/>
      <c r="U5055" s="61"/>
      <c r="V5055" s="61"/>
      <c r="W5055" s="61"/>
      <c r="X5055" s="61"/>
      <c r="Y5055" s="61"/>
      <c r="Z5055" s="61"/>
      <c r="AA5055" s="61"/>
      <c r="AB5055" s="61"/>
      <c r="AC5055" s="61"/>
      <c r="AD5055" s="61"/>
      <c r="AE5055" s="61"/>
      <c r="AF5055" s="61"/>
      <c r="AG5055" s="61"/>
      <c r="AH5055" s="61"/>
      <c r="AI5055" s="61"/>
      <c r="AJ5055" s="61"/>
      <c r="AK5055" s="61"/>
      <c r="AL5055" s="61"/>
      <c r="AM5055" s="61"/>
      <c r="AN5055" s="61"/>
      <c r="AO5055" s="61"/>
      <c r="AP5055" s="62"/>
      <c r="AQ5055" s="61"/>
      <c r="AR5055" s="61"/>
      <c r="AS5055" s="61"/>
      <c r="AT5055" s="61"/>
      <c r="AU5055" s="61"/>
      <c r="AV5055" s="61"/>
      <c r="AW5055" s="60"/>
    </row>
    <row r="5056" s="59" customFormat="1" customHeight="1" spans="1:49">
      <c r="A5056" s="60"/>
      <c r="B5056" s="60"/>
      <c r="C5056" s="60"/>
      <c r="D5056" s="60"/>
      <c r="H5056" s="61"/>
      <c r="I5056" s="61"/>
      <c r="J5056" s="61"/>
      <c r="K5056" s="61"/>
      <c r="L5056" s="61"/>
      <c r="M5056" s="61"/>
      <c r="N5056" s="61"/>
      <c r="O5056" s="61"/>
      <c r="P5056" s="61"/>
      <c r="Q5056" s="61"/>
      <c r="R5056" s="61"/>
      <c r="S5056" s="61"/>
      <c r="T5056" s="61"/>
      <c r="U5056" s="61"/>
      <c r="V5056" s="61"/>
      <c r="W5056" s="61"/>
      <c r="X5056" s="61"/>
      <c r="Y5056" s="61"/>
      <c r="Z5056" s="61"/>
      <c r="AA5056" s="61"/>
      <c r="AB5056" s="61"/>
      <c r="AC5056" s="61"/>
      <c r="AD5056" s="61"/>
      <c r="AE5056" s="61"/>
      <c r="AF5056" s="61"/>
      <c r="AG5056" s="61"/>
      <c r="AH5056" s="61"/>
      <c r="AI5056" s="61"/>
      <c r="AJ5056" s="61"/>
      <c r="AK5056" s="61"/>
      <c r="AL5056" s="61"/>
      <c r="AM5056" s="61"/>
      <c r="AN5056" s="61"/>
      <c r="AO5056" s="61"/>
      <c r="AP5056" s="62"/>
      <c r="AQ5056" s="61"/>
      <c r="AR5056" s="61"/>
      <c r="AS5056" s="61"/>
      <c r="AT5056" s="61"/>
      <c r="AU5056" s="61"/>
      <c r="AV5056" s="61"/>
      <c r="AW5056" s="60"/>
    </row>
    <row r="5057" s="59" customFormat="1" customHeight="1" spans="1:49">
      <c r="A5057" s="60"/>
      <c r="B5057" s="60"/>
      <c r="C5057" s="60"/>
      <c r="D5057" s="60"/>
      <c r="H5057" s="61"/>
      <c r="I5057" s="61"/>
      <c r="J5057" s="61"/>
      <c r="K5057" s="61"/>
      <c r="L5057" s="61"/>
      <c r="M5057" s="61"/>
      <c r="N5057" s="61"/>
      <c r="O5057" s="61"/>
      <c r="P5057" s="61"/>
      <c r="Q5057" s="61"/>
      <c r="R5057" s="61"/>
      <c r="S5057" s="61"/>
      <c r="T5057" s="61"/>
      <c r="U5057" s="61"/>
      <c r="V5057" s="61"/>
      <c r="W5057" s="61"/>
      <c r="X5057" s="61"/>
      <c r="Y5057" s="61"/>
      <c r="Z5057" s="61"/>
      <c r="AA5057" s="61"/>
      <c r="AB5057" s="61"/>
      <c r="AC5057" s="61"/>
      <c r="AD5057" s="61"/>
      <c r="AE5057" s="61"/>
      <c r="AF5057" s="61"/>
      <c r="AG5057" s="61"/>
      <c r="AH5057" s="61"/>
      <c r="AI5057" s="61"/>
      <c r="AJ5057" s="61"/>
      <c r="AK5057" s="61"/>
      <c r="AL5057" s="61"/>
      <c r="AM5057" s="61"/>
      <c r="AN5057" s="61"/>
      <c r="AO5057" s="61"/>
      <c r="AP5057" s="62"/>
      <c r="AQ5057" s="61"/>
      <c r="AR5057" s="61"/>
      <c r="AS5057" s="61"/>
      <c r="AT5057" s="61"/>
      <c r="AU5057" s="61"/>
      <c r="AV5057" s="61"/>
      <c r="AW5057" s="60"/>
    </row>
    <row r="5058" s="59" customFormat="1" customHeight="1" spans="1:49">
      <c r="A5058" s="60"/>
      <c r="B5058" s="60"/>
      <c r="C5058" s="60"/>
      <c r="D5058" s="60"/>
      <c r="H5058" s="61"/>
      <c r="I5058" s="61"/>
      <c r="J5058" s="61"/>
      <c r="K5058" s="61"/>
      <c r="L5058" s="61"/>
      <c r="M5058" s="61"/>
      <c r="N5058" s="61"/>
      <c r="O5058" s="61"/>
      <c r="P5058" s="61"/>
      <c r="Q5058" s="61"/>
      <c r="R5058" s="61"/>
      <c r="S5058" s="61"/>
      <c r="T5058" s="61"/>
      <c r="U5058" s="61"/>
      <c r="V5058" s="61"/>
      <c r="W5058" s="61"/>
      <c r="X5058" s="61"/>
      <c r="Y5058" s="61"/>
      <c r="Z5058" s="61"/>
      <c r="AA5058" s="61"/>
      <c r="AB5058" s="61"/>
      <c r="AC5058" s="61"/>
      <c r="AD5058" s="61"/>
      <c r="AE5058" s="61"/>
      <c r="AF5058" s="61"/>
      <c r="AG5058" s="61"/>
      <c r="AH5058" s="61"/>
      <c r="AI5058" s="61"/>
      <c r="AJ5058" s="61"/>
      <c r="AK5058" s="61"/>
      <c r="AL5058" s="61"/>
      <c r="AM5058" s="61"/>
      <c r="AN5058" s="61"/>
      <c r="AO5058" s="61"/>
      <c r="AP5058" s="62"/>
      <c r="AQ5058" s="61"/>
      <c r="AR5058" s="61"/>
      <c r="AS5058" s="61"/>
      <c r="AT5058" s="61"/>
      <c r="AU5058" s="61"/>
      <c r="AV5058" s="61"/>
      <c r="AW5058" s="60"/>
    </row>
    <row r="5059" s="59" customFormat="1" customHeight="1" spans="1:49">
      <c r="A5059" s="60"/>
      <c r="B5059" s="60"/>
      <c r="C5059" s="60"/>
      <c r="D5059" s="60"/>
      <c r="H5059" s="61"/>
      <c r="I5059" s="61"/>
      <c r="J5059" s="61"/>
      <c r="K5059" s="61"/>
      <c r="L5059" s="61"/>
      <c r="M5059" s="61"/>
      <c r="N5059" s="61"/>
      <c r="O5059" s="61"/>
      <c r="P5059" s="61"/>
      <c r="Q5059" s="61"/>
      <c r="R5059" s="61"/>
      <c r="S5059" s="61"/>
      <c r="T5059" s="61"/>
      <c r="U5059" s="61"/>
      <c r="V5059" s="61"/>
      <c r="W5059" s="61"/>
      <c r="X5059" s="61"/>
      <c r="Y5059" s="61"/>
      <c r="Z5059" s="61"/>
      <c r="AA5059" s="61"/>
      <c r="AB5059" s="61"/>
      <c r="AC5059" s="61"/>
      <c r="AD5059" s="61"/>
      <c r="AE5059" s="61"/>
      <c r="AF5059" s="61"/>
      <c r="AG5059" s="61"/>
      <c r="AH5059" s="61"/>
      <c r="AI5059" s="61"/>
      <c r="AJ5059" s="61"/>
      <c r="AK5059" s="61"/>
      <c r="AL5059" s="61"/>
      <c r="AM5059" s="61"/>
      <c r="AN5059" s="61"/>
      <c r="AO5059" s="61"/>
      <c r="AP5059" s="62"/>
      <c r="AQ5059" s="61"/>
      <c r="AR5059" s="61"/>
      <c r="AS5059" s="61"/>
      <c r="AT5059" s="61"/>
      <c r="AU5059" s="61"/>
      <c r="AV5059" s="61"/>
      <c r="AW5059" s="60"/>
    </row>
    <row r="5060" s="59" customFormat="1" customHeight="1" spans="1:49">
      <c r="A5060" s="60"/>
      <c r="B5060" s="60"/>
      <c r="C5060" s="60"/>
      <c r="D5060" s="60"/>
      <c r="H5060" s="61"/>
      <c r="I5060" s="61"/>
      <c r="J5060" s="61"/>
      <c r="K5060" s="61"/>
      <c r="L5060" s="61"/>
      <c r="M5060" s="61"/>
      <c r="N5060" s="61"/>
      <c r="O5060" s="61"/>
      <c r="P5060" s="61"/>
      <c r="Q5060" s="61"/>
      <c r="R5060" s="61"/>
      <c r="S5060" s="61"/>
      <c r="T5060" s="61"/>
      <c r="U5060" s="61"/>
      <c r="V5060" s="61"/>
      <c r="W5060" s="61"/>
      <c r="X5060" s="61"/>
      <c r="Y5060" s="61"/>
      <c r="Z5060" s="61"/>
      <c r="AA5060" s="61"/>
      <c r="AB5060" s="61"/>
      <c r="AC5060" s="61"/>
      <c r="AD5060" s="61"/>
      <c r="AE5060" s="61"/>
      <c r="AF5060" s="61"/>
      <c r="AG5060" s="61"/>
      <c r="AH5060" s="61"/>
      <c r="AI5060" s="61"/>
      <c r="AJ5060" s="61"/>
      <c r="AK5060" s="61"/>
      <c r="AL5060" s="61"/>
      <c r="AM5060" s="61"/>
      <c r="AN5060" s="61"/>
      <c r="AO5060" s="61"/>
      <c r="AP5060" s="62"/>
      <c r="AQ5060" s="61"/>
      <c r="AR5060" s="61"/>
      <c r="AS5060" s="61"/>
      <c r="AT5060" s="61"/>
      <c r="AU5060" s="61"/>
      <c r="AV5060" s="61"/>
      <c r="AW5060" s="60"/>
    </row>
    <row r="5061" s="59" customFormat="1" customHeight="1" spans="1:49">
      <c r="A5061" s="60"/>
      <c r="B5061" s="60"/>
      <c r="C5061" s="60"/>
      <c r="D5061" s="60"/>
      <c r="H5061" s="61"/>
      <c r="I5061" s="61"/>
      <c r="J5061" s="61"/>
      <c r="K5061" s="61"/>
      <c r="L5061" s="61"/>
      <c r="M5061" s="61"/>
      <c r="N5061" s="61"/>
      <c r="O5061" s="61"/>
      <c r="P5061" s="61"/>
      <c r="Q5061" s="61"/>
      <c r="R5061" s="61"/>
      <c r="S5061" s="61"/>
      <c r="T5061" s="61"/>
      <c r="U5061" s="61"/>
      <c r="V5061" s="61"/>
      <c r="W5061" s="61"/>
      <c r="X5061" s="61"/>
      <c r="Y5061" s="61"/>
      <c r="Z5061" s="61"/>
      <c r="AA5061" s="61"/>
      <c r="AB5061" s="61"/>
      <c r="AC5061" s="61"/>
      <c r="AD5061" s="61"/>
      <c r="AE5061" s="61"/>
      <c r="AF5061" s="61"/>
      <c r="AG5061" s="61"/>
      <c r="AH5061" s="61"/>
      <c r="AI5061" s="61"/>
      <c r="AJ5061" s="61"/>
      <c r="AK5061" s="61"/>
      <c r="AL5061" s="61"/>
      <c r="AM5061" s="61"/>
      <c r="AN5061" s="61"/>
      <c r="AO5061" s="61"/>
      <c r="AP5061" s="62"/>
      <c r="AQ5061" s="61"/>
      <c r="AR5061" s="61"/>
      <c r="AS5061" s="61"/>
      <c r="AT5061" s="61"/>
      <c r="AU5061" s="61"/>
      <c r="AV5061" s="61"/>
      <c r="AW5061" s="60"/>
    </row>
    <row r="5062" s="59" customFormat="1" customHeight="1" spans="1:49">
      <c r="A5062" s="60"/>
      <c r="B5062" s="60"/>
      <c r="C5062" s="60"/>
      <c r="D5062" s="60"/>
      <c r="H5062" s="61"/>
      <c r="I5062" s="61"/>
      <c r="J5062" s="61"/>
      <c r="K5062" s="61"/>
      <c r="L5062" s="61"/>
      <c r="M5062" s="61"/>
      <c r="N5062" s="61"/>
      <c r="O5062" s="61"/>
      <c r="P5062" s="61"/>
      <c r="Q5062" s="61"/>
      <c r="R5062" s="61"/>
      <c r="S5062" s="61"/>
      <c r="T5062" s="61"/>
      <c r="U5062" s="61"/>
      <c r="V5062" s="61"/>
      <c r="W5062" s="61"/>
      <c r="X5062" s="61"/>
      <c r="Y5062" s="61"/>
      <c r="Z5062" s="61"/>
      <c r="AA5062" s="61"/>
      <c r="AB5062" s="61"/>
      <c r="AC5062" s="61"/>
      <c r="AD5062" s="61"/>
      <c r="AE5062" s="61"/>
      <c r="AF5062" s="61"/>
      <c r="AG5062" s="61"/>
      <c r="AH5062" s="61"/>
      <c r="AI5062" s="61"/>
      <c r="AJ5062" s="61"/>
      <c r="AK5062" s="61"/>
      <c r="AL5062" s="61"/>
      <c r="AM5062" s="61"/>
      <c r="AN5062" s="61"/>
      <c r="AO5062" s="61"/>
      <c r="AP5062" s="62"/>
      <c r="AQ5062" s="61"/>
      <c r="AR5062" s="61"/>
      <c r="AS5062" s="61"/>
      <c r="AT5062" s="61"/>
      <c r="AU5062" s="61"/>
      <c r="AV5062" s="61"/>
      <c r="AW5062" s="60"/>
    </row>
    <row r="5063" s="59" customFormat="1" customHeight="1" spans="1:49">
      <c r="A5063" s="60"/>
      <c r="B5063" s="60"/>
      <c r="C5063" s="60"/>
      <c r="D5063" s="60"/>
      <c r="H5063" s="61"/>
      <c r="I5063" s="61"/>
      <c r="J5063" s="61"/>
      <c r="K5063" s="61"/>
      <c r="L5063" s="61"/>
      <c r="M5063" s="61"/>
      <c r="N5063" s="61"/>
      <c r="O5063" s="61"/>
      <c r="P5063" s="61"/>
      <c r="Q5063" s="61"/>
      <c r="R5063" s="61"/>
      <c r="S5063" s="61"/>
      <c r="T5063" s="61"/>
      <c r="U5063" s="61"/>
      <c r="V5063" s="61"/>
      <c r="W5063" s="61"/>
      <c r="X5063" s="61"/>
      <c r="Y5063" s="61"/>
      <c r="Z5063" s="61"/>
      <c r="AA5063" s="61"/>
      <c r="AB5063" s="61"/>
      <c r="AC5063" s="61"/>
      <c r="AD5063" s="61"/>
      <c r="AE5063" s="61"/>
      <c r="AF5063" s="61"/>
      <c r="AG5063" s="61"/>
      <c r="AH5063" s="61"/>
      <c r="AI5063" s="61"/>
      <c r="AJ5063" s="61"/>
      <c r="AK5063" s="61"/>
      <c r="AL5063" s="61"/>
      <c r="AM5063" s="61"/>
      <c r="AN5063" s="61"/>
      <c r="AO5063" s="61"/>
      <c r="AP5063" s="62"/>
      <c r="AQ5063" s="61"/>
      <c r="AR5063" s="61"/>
      <c r="AS5063" s="61"/>
      <c r="AT5063" s="61"/>
      <c r="AU5063" s="61"/>
      <c r="AV5063" s="61"/>
      <c r="AW5063" s="60"/>
    </row>
    <row r="5064" s="59" customFormat="1" customHeight="1" spans="1:49">
      <c r="A5064" s="60"/>
      <c r="B5064" s="60"/>
      <c r="C5064" s="60"/>
      <c r="D5064" s="60"/>
      <c r="H5064" s="61"/>
      <c r="I5064" s="61"/>
      <c r="J5064" s="61"/>
      <c r="K5064" s="61"/>
      <c r="L5064" s="61"/>
      <c r="M5064" s="61"/>
      <c r="N5064" s="61"/>
      <c r="O5064" s="61"/>
      <c r="P5064" s="61"/>
      <c r="Q5064" s="61"/>
      <c r="R5064" s="61"/>
      <c r="S5064" s="61"/>
      <c r="T5064" s="61"/>
      <c r="U5064" s="61"/>
      <c r="V5064" s="61"/>
      <c r="W5064" s="61"/>
      <c r="X5064" s="61"/>
      <c r="Y5064" s="61"/>
      <c r="Z5064" s="61"/>
      <c r="AA5064" s="61"/>
      <c r="AB5064" s="61"/>
      <c r="AC5064" s="61"/>
      <c r="AD5064" s="61"/>
      <c r="AE5064" s="61"/>
      <c r="AF5064" s="61"/>
      <c r="AG5064" s="61"/>
      <c r="AH5064" s="61"/>
      <c r="AI5064" s="61"/>
      <c r="AJ5064" s="61"/>
      <c r="AK5064" s="61"/>
      <c r="AL5064" s="61"/>
      <c r="AM5064" s="61"/>
      <c r="AN5064" s="61"/>
      <c r="AO5064" s="61"/>
      <c r="AP5064" s="62"/>
      <c r="AQ5064" s="61"/>
      <c r="AR5064" s="61"/>
      <c r="AS5064" s="61"/>
      <c r="AT5064" s="61"/>
      <c r="AU5064" s="61"/>
      <c r="AV5064" s="61"/>
      <c r="AW5064" s="60"/>
    </row>
    <row r="5065" s="59" customFormat="1" customHeight="1" spans="1:49">
      <c r="A5065" s="60"/>
      <c r="B5065" s="60"/>
      <c r="C5065" s="60"/>
      <c r="D5065" s="60"/>
      <c r="H5065" s="61"/>
      <c r="I5065" s="61"/>
      <c r="J5065" s="61"/>
      <c r="K5065" s="61"/>
      <c r="L5065" s="61"/>
      <c r="M5065" s="61"/>
      <c r="N5065" s="61"/>
      <c r="O5065" s="61"/>
      <c r="P5065" s="61"/>
      <c r="Q5065" s="61"/>
      <c r="R5065" s="61"/>
      <c r="S5065" s="61"/>
      <c r="T5065" s="61"/>
      <c r="U5065" s="61"/>
      <c r="V5065" s="61"/>
      <c r="W5065" s="61"/>
      <c r="X5065" s="61"/>
      <c r="Y5065" s="61"/>
      <c r="Z5065" s="61"/>
      <c r="AA5065" s="61"/>
      <c r="AB5065" s="61"/>
      <c r="AC5065" s="61"/>
      <c r="AD5065" s="61"/>
      <c r="AE5065" s="61"/>
      <c r="AF5065" s="61"/>
      <c r="AG5065" s="61"/>
      <c r="AH5065" s="61"/>
      <c r="AI5065" s="61"/>
      <c r="AJ5065" s="61"/>
      <c r="AK5065" s="61"/>
      <c r="AL5065" s="61"/>
      <c r="AM5065" s="61"/>
      <c r="AN5065" s="61"/>
      <c r="AO5065" s="61"/>
      <c r="AP5065" s="62"/>
      <c r="AQ5065" s="61"/>
      <c r="AR5065" s="61"/>
      <c r="AS5065" s="61"/>
      <c r="AT5065" s="61"/>
      <c r="AU5065" s="61"/>
      <c r="AV5065" s="61"/>
      <c r="AW5065" s="60"/>
    </row>
    <row r="5066" s="59" customFormat="1" customHeight="1" spans="1:49">
      <c r="A5066" s="60"/>
      <c r="B5066" s="60"/>
      <c r="C5066" s="60"/>
      <c r="D5066" s="60"/>
      <c r="H5066" s="61"/>
      <c r="I5066" s="61"/>
      <c r="J5066" s="61"/>
      <c r="K5066" s="61"/>
      <c r="L5066" s="61"/>
      <c r="M5066" s="61"/>
      <c r="N5066" s="61"/>
      <c r="O5066" s="61"/>
      <c r="P5066" s="61"/>
      <c r="Q5066" s="61"/>
      <c r="R5066" s="61"/>
      <c r="S5066" s="61"/>
      <c r="T5066" s="61"/>
      <c r="U5066" s="61"/>
      <c r="V5066" s="61"/>
      <c r="W5066" s="61"/>
      <c r="X5066" s="61"/>
      <c r="Y5066" s="61"/>
      <c r="Z5066" s="61"/>
      <c r="AA5066" s="61"/>
      <c r="AB5066" s="61"/>
      <c r="AC5066" s="61"/>
      <c r="AD5066" s="61"/>
      <c r="AE5066" s="61"/>
      <c r="AF5066" s="61"/>
      <c r="AG5066" s="61"/>
      <c r="AH5066" s="61"/>
      <c r="AI5066" s="61"/>
      <c r="AJ5066" s="61"/>
      <c r="AK5066" s="61"/>
      <c r="AL5066" s="61"/>
      <c r="AM5066" s="61"/>
      <c r="AN5066" s="61"/>
      <c r="AO5066" s="61"/>
      <c r="AP5066" s="62"/>
      <c r="AQ5066" s="61"/>
      <c r="AR5066" s="61"/>
      <c r="AS5066" s="61"/>
      <c r="AT5066" s="61"/>
      <c r="AU5066" s="61"/>
      <c r="AV5066" s="61"/>
      <c r="AW5066" s="60"/>
    </row>
    <row r="5067" s="59" customFormat="1" customHeight="1" spans="1:49">
      <c r="A5067" s="60"/>
      <c r="B5067" s="60"/>
      <c r="C5067" s="60"/>
      <c r="D5067" s="60"/>
      <c r="H5067" s="61"/>
      <c r="I5067" s="61"/>
      <c r="J5067" s="61"/>
      <c r="K5067" s="61"/>
      <c r="L5067" s="61"/>
      <c r="M5067" s="61"/>
      <c r="N5067" s="61"/>
      <c r="O5067" s="61"/>
      <c r="P5067" s="61"/>
      <c r="Q5067" s="61"/>
      <c r="R5067" s="61"/>
      <c r="S5067" s="61"/>
      <c r="T5067" s="61"/>
      <c r="U5067" s="61"/>
      <c r="V5067" s="61"/>
      <c r="W5067" s="61"/>
      <c r="X5067" s="61"/>
      <c r="Y5067" s="61"/>
      <c r="Z5067" s="61"/>
      <c r="AA5067" s="61"/>
      <c r="AB5067" s="61"/>
      <c r="AC5067" s="61"/>
      <c r="AD5067" s="61"/>
      <c r="AE5067" s="61"/>
      <c r="AF5067" s="61"/>
      <c r="AG5067" s="61"/>
      <c r="AH5067" s="61"/>
      <c r="AI5067" s="61"/>
      <c r="AJ5067" s="61"/>
      <c r="AK5067" s="61"/>
      <c r="AL5067" s="61"/>
      <c r="AM5067" s="61"/>
      <c r="AN5067" s="61"/>
      <c r="AO5067" s="61"/>
      <c r="AP5067" s="62"/>
      <c r="AQ5067" s="61"/>
      <c r="AR5067" s="61"/>
      <c r="AS5067" s="61"/>
      <c r="AT5067" s="61"/>
      <c r="AU5067" s="61"/>
      <c r="AV5067" s="61"/>
      <c r="AW5067" s="60"/>
    </row>
    <row r="5068" s="59" customFormat="1" customHeight="1" spans="1:49">
      <c r="A5068" s="60"/>
      <c r="B5068" s="60"/>
      <c r="C5068" s="60"/>
      <c r="D5068" s="60"/>
      <c r="H5068" s="61"/>
      <c r="I5068" s="61"/>
      <c r="J5068" s="61"/>
      <c r="K5068" s="61"/>
      <c r="L5068" s="61"/>
      <c r="M5068" s="61"/>
      <c r="N5068" s="61"/>
      <c r="O5068" s="61"/>
      <c r="P5068" s="61"/>
      <c r="Q5068" s="61"/>
      <c r="R5068" s="61"/>
      <c r="S5068" s="61"/>
      <c r="T5068" s="61"/>
      <c r="U5068" s="61"/>
      <c r="V5068" s="61"/>
      <c r="W5068" s="61"/>
      <c r="X5068" s="61"/>
      <c r="Y5068" s="61"/>
      <c r="Z5068" s="61"/>
      <c r="AA5068" s="61"/>
      <c r="AB5068" s="61"/>
      <c r="AC5068" s="61"/>
      <c r="AD5068" s="61"/>
      <c r="AE5068" s="61"/>
      <c r="AF5068" s="61"/>
      <c r="AG5068" s="61"/>
      <c r="AH5068" s="61"/>
      <c r="AI5068" s="61"/>
      <c r="AJ5068" s="61"/>
      <c r="AK5068" s="61"/>
      <c r="AL5068" s="61"/>
      <c r="AM5068" s="61"/>
      <c r="AN5068" s="61"/>
      <c r="AO5068" s="61"/>
      <c r="AP5068" s="62"/>
      <c r="AQ5068" s="61"/>
      <c r="AR5068" s="61"/>
      <c r="AS5068" s="61"/>
      <c r="AT5068" s="61"/>
      <c r="AU5068" s="61"/>
      <c r="AV5068" s="61"/>
      <c r="AW5068" s="60"/>
    </row>
    <row r="5069" s="59" customFormat="1" customHeight="1" spans="1:49">
      <c r="A5069" s="60"/>
      <c r="B5069" s="60"/>
      <c r="C5069" s="60"/>
      <c r="D5069" s="60"/>
      <c r="H5069" s="61"/>
      <c r="I5069" s="61"/>
      <c r="J5069" s="61"/>
      <c r="K5069" s="61"/>
      <c r="L5069" s="61"/>
      <c r="M5069" s="61"/>
      <c r="N5069" s="61"/>
      <c r="O5069" s="61"/>
      <c r="P5069" s="61"/>
      <c r="Q5069" s="61"/>
      <c r="R5069" s="61"/>
      <c r="S5069" s="61"/>
      <c r="T5069" s="61"/>
      <c r="U5069" s="61"/>
      <c r="V5069" s="61"/>
      <c r="W5069" s="61"/>
      <c r="X5069" s="61"/>
      <c r="Y5069" s="61"/>
      <c r="Z5069" s="61"/>
      <c r="AA5069" s="61"/>
      <c r="AB5069" s="61"/>
      <c r="AC5069" s="61"/>
      <c r="AD5069" s="61"/>
      <c r="AE5069" s="61"/>
      <c r="AF5069" s="61"/>
      <c r="AG5069" s="61"/>
      <c r="AH5069" s="61"/>
      <c r="AI5069" s="61"/>
      <c r="AJ5069" s="61"/>
      <c r="AK5069" s="61"/>
      <c r="AL5069" s="61"/>
      <c r="AM5069" s="61"/>
      <c r="AN5069" s="61"/>
      <c r="AO5069" s="61"/>
      <c r="AP5069" s="62"/>
      <c r="AQ5069" s="61"/>
      <c r="AR5069" s="61"/>
      <c r="AS5069" s="61"/>
      <c r="AT5069" s="61"/>
      <c r="AU5069" s="61"/>
      <c r="AV5069" s="61"/>
      <c r="AW5069" s="60"/>
    </row>
    <row r="5070" s="59" customFormat="1" customHeight="1" spans="1:49">
      <c r="A5070" s="60"/>
      <c r="B5070" s="60"/>
      <c r="C5070" s="60"/>
      <c r="D5070" s="60"/>
      <c r="H5070" s="61"/>
      <c r="I5070" s="61"/>
      <c r="J5070" s="61"/>
      <c r="K5070" s="61"/>
      <c r="L5070" s="61"/>
      <c r="M5070" s="61"/>
      <c r="N5070" s="61"/>
      <c r="O5070" s="61"/>
      <c r="P5070" s="61"/>
      <c r="Q5070" s="61"/>
      <c r="R5070" s="61"/>
      <c r="S5070" s="61"/>
      <c r="T5070" s="61"/>
      <c r="U5070" s="61"/>
      <c r="V5070" s="61"/>
      <c r="W5070" s="61"/>
      <c r="X5070" s="61"/>
      <c r="Y5070" s="61"/>
      <c r="Z5070" s="61"/>
      <c r="AA5070" s="61"/>
      <c r="AB5070" s="61"/>
      <c r="AC5070" s="61"/>
      <c r="AD5070" s="61"/>
      <c r="AE5070" s="61"/>
      <c r="AF5070" s="61"/>
      <c r="AG5070" s="61"/>
      <c r="AH5070" s="61"/>
      <c r="AI5070" s="61"/>
      <c r="AJ5070" s="61"/>
      <c r="AK5070" s="61"/>
      <c r="AL5070" s="61"/>
      <c r="AM5070" s="61"/>
      <c r="AN5070" s="61"/>
      <c r="AO5070" s="61"/>
      <c r="AP5070" s="62"/>
      <c r="AQ5070" s="61"/>
      <c r="AR5070" s="61"/>
      <c r="AS5070" s="61"/>
      <c r="AT5070" s="61"/>
      <c r="AU5070" s="61"/>
      <c r="AV5070" s="61"/>
      <c r="AW5070" s="60"/>
    </row>
    <row r="5071" s="59" customFormat="1" customHeight="1" spans="1:49">
      <c r="A5071" s="60"/>
      <c r="B5071" s="60"/>
      <c r="C5071" s="60"/>
      <c r="D5071" s="60"/>
      <c r="H5071" s="61"/>
      <c r="I5071" s="61"/>
      <c r="J5071" s="61"/>
      <c r="K5071" s="61"/>
      <c r="L5071" s="61"/>
      <c r="M5071" s="61"/>
      <c r="N5071" s="61"/>
      <c r="O5071" s="61"/>
      <c r="P5071" s="61"/>
      <c r="Q5071" s="61"/>
      <c r="R5071" s="61"/>
      <c r="S5071" s="61"/>
      <c r="T5071" s="61"/>
      <c r="U5071" s="61"/>
      <c r="V5071" s="61"/>
      <c r="W5071" s="61"/>
      <c r="X5071" s="61"/>
      <c r="Y5071" s="61"/>
      <c r="Z5071" s="61"/>
      <c r="AA5071" s="61"/>
      <c r="AB5071" s="61"/>
      <c r="AC5071" s="61"/>
      <c r="AD5071" s="61"/>
      <c r="AE5071" s="61"/>
      <c r="AF5071" s="61"/>
      <c r="AG5071" s="61"/>
      <c r="AH5071" s="61"/>
      <c r="AI5071" s="61"/>
      <c r="AJ5071" s="61"/>
      <c r="AK5071" s="61"/>
      <c r="AL5071" s="61"/>
      <c r="AM5071" s="61"/>
      <c r="AN5071" s="61"/>
      <c r="AO5071" s="61"/>
      <c r="AP5071" s="62"/>
      <c r="AQ5071" s="61"/>
      <c r="AR5071" s="61"/>
      <c r="AS5071" s="61"/>
      <c r="AT5071" s="61"/>
      <c r="AU5071" s="61"/>
      <c r="AV5071" s="61"/>
      <c r="AW5071" s="60"/>
    </row>
    <row r="5072" s="59" customFormat="1" customHeight="1" spans="1:49">
      <c r="A5072" s="60"/>
      <c r="B5072" s="60"/>
      <c r="C5072" s="60"/>
      <c r="D5072" s="60"/>
      <c r="H5072" s="61"/>
      <c r="I5072" s="61"/>
      <c r="J5072" s="61"/>
      <c r="K5072" s="61"/>
      <c r="L5072" s="61"/>
      <c r="M5072" s="61"/>
      <c r="N5072" s="61"/>
      <c r="O5072" s="61"/>
      <c r="P5072" s="61"/>
      <c r="Q5072" s="61"/>
      <c r="R5072" s="61"/>
      <c r="S5072" s="61"/>
      <c r="T5072" s="61"/>
      <c r="U5072" s="61"/>
      <c r="V5072" s="61"/>
      <c r="W5072" s="61"/>
      <c r="X5072" s="61"/>
      <c r="Y5072" s="61"/>
      <c r="Z5072" s="61"/>
      <c r="AA5072" s="61"/>
      <c r="AB5072" s="61"/>
      <c r="AC5072" s="61"/>
      <c r="AD5072" s="61"/>
      <c r="AE5072" s="61"/>
      <c r="AF5072" s="61"/>
      <c r="AG5072" s="61"/>
      <c r="AH5072" s="61"/>
      <c r="AI5072" s="61"/>
      <c r="AJ5072" s="61"/>
      <c r="AK5072" s="61"/>
      <c r="AL5072" s="61"/>
      <c r="AM5072" s="61"/>
      <c r="AN5072" s="61"/>
      <c r="AO5072" s="61"/>
      <c r="AP5072" s="62"/>
      <c r="AQ5072" s="61"/>
      <c r="AR5072" s="61"/>
      <c r="AS5072" s="61"/>
      <c r="AT5072" s="61"/>
      <c r="AU5072" s="61"/>
      <c r="AV5072" s="61"/>
      <c r="AW5072" s="60"/>
    </row>
    <row r="5073" s="59" customFormat="1" customHeight="1" spans="1:49">
      <c r="A5073" s="60"/>
      <c r="B5073" s="60"/>
      <c r="C5073" s="60"/>
      <c r="D5073" s="60"/>
      <c r="H5073" s="61"/>
      <c r="I5073" s="61"/>
      <c r="J5073" s="61"/>
      <c r="K5073" s="61"/>
      <c r="L5073" s="61"/>
      <c r="M5073" s="61"/>
      <c r="N5073" s="61"/>
      <c r="O5073" s="61"/>
      <c r="P5073" s="61"/>
      <c r="Q5073" s="61"/>
      <c r="R5073" s="61"/>
      <c r="S5073" s="61"/>
      <c r="T5073" s="61"/>
      <c r="U5073" s="61"/>
      <c r="V5073" s="61"/>
      <c r="W5073" s="61"/>
      <c r="X5073" s="61"/>
      <c r="Y5073" s="61"/>
      <c r="Z5073" s="61"/>
      <c r="AA5073" s="61"/>
      <c r="AB5073" s="61"/>
      <c r="AC5073" s="61"/>
      <c r="AD5073" s="61"/>
      <c r="AE5073" s="61"/>
      <c r="AF5073" s="61"/>
      <c r="AG5073" s="61"/>
      <c r="AH5073" s="61"/>
      <c r="AI5073" s="61"/>
      <c r="AJ5073" s="61"/>
      <c r="AK5073" s="61"/>
      <c r="AL5073" s="61"/>
      <c r="AM5073" s="61"/>
      <c r="AN5073" s="61"/>
      <c r="AO5073" s="61"/>
      <c r="AP5073" s="62"/>
      <c r="AQ5073" s="61"/>
      <c r="AR5073" s="61"/>
      <c r="AS5073" s="61"/>
      <c r="AT5073" s="61"/>
      <c r="AU5073" s="61"/>
      <c r="AV5073" s="61"/>
      <c r="AW5073" s="60"/>
    </row>
    <row r="5074" s="59" customFormat="1" customHeight="1" spans="1:49">
      <c r="A5074" s="60"/>
      <c r="B5074" s="60"/>
      <c r="C5074" s="60"/>
      <c r="D5074" s="60"/>
      <c r="H5074" s="61"/>
      <c r="I5074" s="61"/>
      <c r="J5074" s="61"/>
      <c r="K5074" s="61"/>
      <c r="L5074" s="61"/>
      <c r="M5074" s="61"/>
      <c r="N5074" s="61"/>
      <c r="O5074" s="61"/>
      <c r="P5074" s="61"/>
      <c r="Q5074" s="61"/>
      <c r="R5074" s="61"/>
      <c r="S5074" s="61"/>
      <c r="T5074" s="61"/>
      <c r="U5074" s="61"/>
      <c r="V5074" s="61"/>
      <c r="W5074" s="61"/>
      <c r="X5074" s="61"/>
      <c r="Y5074" s="61"/>
      <c r="Z5074" s="61"/>
      <c r="AA5074" s="61"/>
      <c r="AB5074" s="61"/>
      <c r="AC5074" s="61"/>
      <c r="AD5074" s="61"/>
      <c r="AE5074" s="61"/>
      <c r="AF5074" s="61"/>
      <c r="AG5074" s="61"/>
      <c r="AH5074" s="61"/>
      <c r="AI5074" s="61"/>
      <c r="AJ5074" s="61"/>
      <c r="AK5074" s="61"/>
      <c r="AL5074" s="61"/>
      <c r="AM5074" s="61"/>
      <c r="AN5074" s="61"/>
      <c r="AO5074" s="61"/>
      <c r="AP5074" s="62"/>
      <c r="AQ5074" s="61"/>
      <c r="AR5074" s="61"/>
      <c r="AS5074" s="61"/>
      <c r="AT5074" s="61"/>
      <c r="AU5074" s="61"/>
      <c r="AV5074" s="61"/>
      <c r="AW5074" s="60"/>
    </row>
    <row r="5075" s="59" customFormat="1" customHeight="1" spans="1:49">
      <c r="A5075" s="60"/>
      <c r="B5075" s="60"/>
      <c r="C5075" s="60"/>
      <c r="D5075" s="60"/>
      <c r="H5075" s="61"/>
      <c r="I5075" s="61"/>
      <c r="J5075" s="61"/>
      <c r="K5075" s="61"/>
      <c r="L5075" s="61"/>
      <c r="M5075" s="61"/>
      <c r="N5075" s="61"/>
      <c r="O5075" s="61"/>
      <c r="P5075" s="61"/>
      <c r="Q5075" s="61"/>
      <c r="R5075" s="61"/>
      <c r="S5075" s="61"/>
      <c r="T5075" s="61"/>
      <c r="U5075" s="61"/>
      <c r="V5075" s="61"/>
      <c r="W5075" s="61"/>
      <c r="X5075" s="61"/>
      <c r="Y5075" s="61"/>
      <c r="Z5075" s="61"/>
      <c r="AA5075" s="61"/>
      <c r="AB5075" s="61"/>
      <c r="AC5075" s="61"/>
      <c r="AD5075" s="61"/>
      <c r="AE5075" s="61"/>
      <c r="AF5075" s="61"/>
      <c r="AG5075" s="61"/>
      <c r="AH5075" s="61"/>
      <c r="AI5075" s="61"/>
      <c r="AJ5075" s="61"/>
      <c r="AK5075" s="61"/>
      <c r="AL5075" s="61"/>
      <c r="AM5075" s="61"/>
      <c r="AN5075" s="61"/>
      <c r="AO5075" s="61"/>
      <c r="AP5075" s="62"/>
      <c r="AQ5075" s="61"/>
      <c r="AR5075" s="61"/>
      <c r="AS5075" s="61"/>
      <c r="AT5075" s="61"/>
      <c r="AU5075" s="61"/>
      <c r="AV5075" s="61"/>
      <c r="AW5075" s="60"/>
    </row>
    <row r="5076" s="59" customFormat="1" customHeight="1" spans="1:49">
      <c r="A5076" s="60"/>
      <c r="B5076" s="60"/>
      <c r="C5076" s="60"/>
      <c r="D5076" s="60"/>
      <c r="H5076" s="61"/>
      <c r="I5076" s="61"/>
      <c r="J5076" s="61"/>
      <c r="K5076" s="61"/>
      <c r="L5076" s="61"/>
      <c r="M5076" s="61"/>
      <c r="N5076" s="61"/>
      <c r="O5076" s="61"/>
      <c r="P5076" s="61"/>
      <c r="Q5076" s="61"/>
      <c r="R5076" s="61"/>
      <c r="S5076" s="61"/>
      <c r="T5076" s="61"/>
      <c r="U5076" s="61"/>
      <c r="V5076" s="61"/>
      <c r="W5076" s="61"/>
      <c r="X5076" s="61"/>
      <c r="Y5076" s="61"/>
      <c r="Z5076" s="61"/>
      <c r="AA5076" s="61"/>
      <c r="AB5076" s="61"/>
      <c r="AC5076" s="61"/>
      <c r="AD5076" s="61"/>
      <c r="AE5076" s="61"/>
      <c r="AF5076" s="61"/>
      <c r="AG5076" s="61"/>
      <c r="AH5076" s="61"/>
      <c r="AI5076" s="61"/>
      <c r="AJ5076" s="61"/>
      <c r="AK5076" s="61"/>
      <c r="AL5076" s="61"/>
      <c r="AM5076" s="61"/>
      <c r="AN5076" s="61"/>
      <c r="AO5076" s="61"/>
      <c r="AP5076" s="62"/>
      <c r="AQ5076" s="61"/>
      <c r="AR5076" s="61"/>
      <c r="AS5076" s="61"/>
      <c r="AT5076" s="61"/>
      <c r="AU5076" s="61"/>
      <c r="AV5076" s="61"/>
      <c r="AW5076" s="60"/>
    </row>
    <row r="5077" s="59" customFormat="1" customHeight="1" spans="1:49">
      <c r="A5077" s="60"/>
      <c r="B5077" s="60"/>
      <c r="C5077" s="60"/>
      <c r="D5077" s="60"/>
      <c r="H5077" s="61"/>
      <c r="I5077" s="61"/>
      <c r="J5077" s="61"/>
      <c r="K5077" s="61"/>
      <c r="L5077" s="61"/>
      <c r="M5077" s="61"/>
      <c r="N5077" s="61"/>
      <c r="O5077" s="61"/>
      <c r="P5077" s="61"/>
      <c r="Q5077" s="61"/>
      <c r="R5077" s="61"/>
      <c r="S5077" s="61"/>
      <c r="T5077" s="61"/>
      <c r="U5077" s="61"/>
      <c r="V5077" s="61"/>
      <c r="W5077" s="61"/>
      <c r="X5077" s="61"/>
      <c r="Y5077" s="61"/>
      <c r="Z5077" s="61"/>
      <c r="AA5077" s="61"/>
      <c r="AB5077" s="61"/>
      <c r="AC5077" s="61"/>
      <c r="AD5077" s="61"/>
      <c r="AE5077" s="61"/>
      <c r="AF5077" s="61"/>
      <c r="AG5077" s="61"/>
      <c r="AH5077" s="61"/>
      <c r="AI5077" s="61"/>
      <c r="AJ5077" s="61"/>
      <c r="AK5077" s="61"/>
      <c r="AL5077" s="61"/>
      <c r="AM5077" s="61"/>
      <c r="AN5077" s="61"/>
      <c r="AO5077" s="61"/>
      <c r="AP5077" s="62"/>
      <c r="AQ5077" s="61"/>
      <c r="AR5077" s="61"/>
      <c r="AS5077" s="61"/>
      <c r="AT5077" s="61"/>
      <c r="AU5077" s="61"/>
      <c r="AV5077" s="61"/>
      <c r="AW5077" s="60"/>
    </row>
    <row r="5078" s="59" customFormat="1" customHeight="1" spans="1:49">
      <c r="A5078" s="60"/>
      <c r="B5078" s="60"/>
      <c r="C5078" s="60"/>
      <c r="D5078" s="60"/>
      <c r="H5078" s="61"/>
      <c r="I5078" s="61"/>
      <c r="J5078" s="61"/>
      <c r="K5078" s="61"/>
      <c r="L5078" s="61"/>
      <c r="M5078" s="61"/>
      <c r="N5078" s="61"/>
      <c r="O5078" s="61"/>
      <c r="P5078" s="61"/>
      <c r="Q5078" s="61"/>
      <c r="R5078" s="61"/>
      <c r="S5078" s="61"/>
      <c r="T5078" s="61"/>
      <c r="U5078" s="61"/>
      <c r="V5078" s="61"/>
      <c r="W5078" s="61"/>
      <c r="X5078" s="61"/>
      <c r="Y5078" s="61"/>
      <c r="Z5078" s="61"/>
      <c r="AA5078" s="61"/>
      <c r="AB5078" s="61"/>
      <c r="AC5078" s="61"/>
      <c r="AD5078" s="61"/>
      <c r="AE5078" s="61"/>
      <c r="AF5078" s="61"/>
      <c r="AG5078" s="61"/>
      <c r="AH5078" s="61"/>
      <c r="AI5078" s="61"/>
      <c r="AJ5078" s="61"/>
      <c r="AK5078" s="61"/>
      <c r="AL5078" s="61"/>
      <c r="AM5078" s="61"/>
      <c r="AN5078" s="61"/>
      <c r="AO5078" s="61"/>
      <c r="AP5078" s="62"/>
      <c r="AQ5078" s="61"/>
      <c r="AR5078" s="61"/>
      <c r="AS5078" s="61"/>
      <c r="AT5078" s="61"/>
      <c r="AU5078" s="61"/>
      <c r="AV5078" s="61"/>
      <c r="AW5078" s="60"/>
    </row>
    <row r="5079" s="59" customFormat="1" customHeight="1" spans="1:49">
      <c r="A5079" s="60"/>
      <c r="B5079" s="60"/>
      <c r="C5079" s="60"/>
      <c r="D5079" s="60"/>
      <c r="H5079" s="61"/>
      <c r="I5079" s="61"/>
      <c r="J5079" s="61"/>
      <c r="K5079" s="61"/>
      <c r="L5079" s="61"/>
      <c r="M5079" s="61"/>
      <c r="N5079" s="61"/>
      <c r="O5079" s="61"/>
      <c r="P5079" s="61"/>
      <c r="Q5079" s="61"/>
      <c r="R5079" s="61"/>
      <c r="S5079" s="61"/>
      <c r="T5079" s="61"/>
      <c r="U5079" s="61"/>
      <c r="V5079" s="61"/>
      <c r="W5079" s="61"/>
      <c r="X5079" s="61"/>
      <c r="Y5079" s="61"/>
      <c r="Z5079" s="61"/>
      <c r="AA5079" s="61"/>
      <c r="AB5079" s="61"/>
      <c r="AC5079" s="61"/>
      <c r="AD5079" s="61"/>
      <c r="AE5079" s="61"/>
      <c r="AF5079" s="61"/>
      <c r="AG5079" s="61"/>
      <c r="AH5079" s="61"/>
      <c r="AI5079" s="61"/>
      <c r="AJ5079" s="61"/>
      <c r="AK5079" s="61"/>
      <c r="AL5079" s="61"/>
      <c r="AM5079" s="61"/>
      <c r="AN5079" s="61"/>
      <c r="AO5079" s="61"/>
      <c r="AP5079" s="62"/>
      <c r="AQ5079" s="61"/>
      <c r="AR5079" s="61"/>
      <c r="AS5079" s="61"/>
      <c r="AT5079" s="61"/>
      <c r="AU5079" s="61"/>
      <c r="AV5079" s="61"/>
      <c r="AW5079" s="60"/>
    </row>
    <row r="5080" s="59" customFormat="1" customHeight="1" spans="1:49">
      <c r="A5080" s="60"/>
      <c r="B5080" s="60"/>
      <c r="C5080" s="60"/>
      <c r="D5080" s="60"/>
      <c r="H5080" s="61"/>
      <c r="I5080" s="61"/>
      <c r="J5080" s="61"/>
      <c r="K5080" s="61"/>
      <c r="L5080" s="61"/>
      <c r="M5080" s="61"/>
      <c r="N5080" s="61"/>
      <c r="O5080" s="61"/>
      <c r="P5080" s="61"/>
      <c r="Q5080" s="61"/>
      <c r="R5080" s="61"/>
      <c r="S5080" s="61"/>
      <c r="T5080" s="61"/>
      <c r="U5080" s="61"/>
      <c r="V5080" s="61"/>
      <c r="W5080" s="61"/>
      <c r="X5080" s="61"/>
      <c r="Y5080" s="61"/>
      <c r="Z5080" s="61"/>
      <c r="AA5080" s="61"/>
      <c r="AB5080" s="61"/>
      <c r="AC5080" s="61"/>
      <c r="AD5080" s="61"/>
      <c r="AE5080" s="61"/>
      <c r="AF5080" s="61"/>
      <c r="AG5080" s="61"/>
      <c r="AH5080" s="61"/>
      <c r="AI5080" s="61"/>
      <c r="AJ5080" s="61"/>
      <c r="AK5080" s="61"/>
      <c r="AL5080" s="61"/>
      <c r="AM5080" s="61"/>
      <c r="AN5080" s="61"/>
      <c r="AO5080" s="61"/>
      <c r="AP5080" s="62"/>
      <c r="AQ5080" s="61"/>
      <c r="AR5080" s="61"/>
      <c r="AS5080" s="61"/>
      <c r="AT5080" s="61"/>
      <c r="AU5080" s="61"/>
      <c r="AV5080" s="61"/>
      <c r="AW5080" s="60"/>
    </row>
    <row r="5081" s="59" customFormat="1" customHeight="1" spans="1:49">
      <c r="A5081" s="60"/>
      <c r="B5081" s="60"/>
      <c r="C5081" s="60"/>
      <c r="D5081" s="60"/>
      <c r="H5081" s="61"/>
      <c r="I5081" s="61"/>
      <c r="J5081" s="61"/>
      <c r="K5081" s="61"/>
      <c r="L5081" s="61"/>
      <c r="M5081" s="61"/>
      <c r="N5081" s="61"/>
      <c r="O5081" s="61"/>
      <c r="P5081" s="61"/>
      <c r="Q5081" s="61"/>
      <c r="R5081" s="61"/>
      <c r="S5081" s="61"/>
      <c r="T5081" s="61"/>
      <c r="U5081" s="61"/>
      <c r="V5081" s="61"/>
      <c r="W5081" s="61"/>
      <c r="X5081" s="61"/>
      <c r="Y5081" s="61"/>
      <c r="Z5081" s="61"/>
      <c r="AA5081" s="61"/>
      <c r="AB5081" s="61"/>
      <c r="AC5081" s="61"/>
      <c r="AD5081" s="61"/>
      <c r="AE5081" s="61"/>
      <c r="AF5081" s="61"/>
      <c r="AG5081" s="61"/>
      <c r="AH5081" s="61"/>
      <c r="AI5081" s="61"/>
      <c r="AJ5081" s="61"/>
      <c r="AK5081" s="61"/>
      <c r="AL5081" s="61"/>
      <c r="AM5081" s="61"/>
      <c r="AN5081" s="61"/>
      <c r="AO5081" s="61"/>
      <c r="AP5081" s="62"/>
      <c r="AQ5081" s="61"/>
      <c r="AR5081" s="61"/>
      <c r="AS5081" s="61"/>
      <c r="AT5081" s="61"/>
      <c r="AU5081" s="61"/>
      <c r="AV5081" s="61"/>
      <c r="AW5081" s="60"/>
    </row>
    <row r="5082" s="59" customFormat="1" customHeight="1" spans="1:49">
      <c r="A5082" s="60"/>
      <c r="B5082" s="60"/>
      <c r="C5082" s="60"/>
      <c r="D5082" s="60"/>
      <c r="H5082" s="61"/>
      <c r="I5082" s="61"/>
      <c r="J5082" s="61"/>
      <c r="K5082" s="61"/>
      <c r="L5082" s="61"/>
      <c r="M5082" s="61"/>
      <c r="N5082" s="61"/>
      <c r="O5082" s="61"/>
      <c r="P5082" s="61"/>
      <c r="Q5082" s="61"/>
      <c r="R5082" s="61"/>
      <c r="S5082" s="61"/>
      <c r="T5082" s="61"/>
      <c r="U5082" s="61"/>
      <c r="V5082" s="61"/>
      <c r="W5082" s="61"/>
      <c r="X5082" s="61"/>
      <c r="Y5082" s="61"/>
      <c r="Z5082" s="61"/>
      <c r="AA5082" s="61"/>
      <c r="AB5082" s="61"/>
      <c r="AC5082" s="61"/>
      <c r="AD5082" s="61"/>
      <c r="AE5082" s="61"/>
      <c r="AF5082" s="61"/>
      <c r="AG5082" s="61"/>
      <c r="AH5082" s="61"/>
      <c r="AI5082" s="61"/>
      <c r="AJ5082" s="61"/>
      <c r="AK5082" s="61"/>
      <c r="AL5082" s="61"/>
      <c r="AM5082" s="61"/>
      <c r="AN5082" s="61"/>
      <c r="AO5082" s="61"/>
      <c r="AP5082" s="62"/>
      <c r="AQ5082" s="61"/>
      <c r="AR5082" s="61"/>
      <c r="AS5082" s="61"/>
      <c r="AT5082" s="61"/>
      <c r="AU5082" s="61"/>
      <c r="AV5082" s="61"/>
      <c r="AW5082" s="60"/>
    </row>
    <row r="5083" s="59" customFormat="1" customHeight="1" spans="1:49">
      <c r="A5083" s="60"/>
      <c r="B5083" s="60"/>
      <c r="C5083" s="60"/>
      <c r="D5083" s="60"/>
      <c r="H5083" s="61"/>
      <c r="I5083" s="61"/>
      <c r="J5083" s="61"/>
      <c r="K5083" s="61"/>
      <c r="L5083" s="61"/>
      <c r="M5083" s="61"/>
      <c r="N5083" s="61"/>
      <c r="O5083" s="61"/>
      <c r="P5083" s="61"/>
      <c r="Q5083" s="61"/>
      <c r="R5083" s="61"/>
      <c r="S5083" s="61"/>
      <c r="T5083" s="61"/>
      <c r="U5083" s="61"/>
      <c r="V5083" s="61"/>
      <c r="W5083" s="61"/>
      <c r="X5083" s="61"/>
      <c r="Y5083" s="61"/>
      <c r="Z5083" s="61"/>
      <c r="AA5083" s="61"/>
      <c r="AB5083" s="61"/>
      <c r="AC5083" s="61"/>
      <c r="AD5083" s="61"/>
      <c r="AE5083" s="61"/>
      <c r="AF5083" s="61"/>
      <c r="AG5083" s="61"/>
      <c r="AH5083" s="61"/>
      <c r="AI5083" s="61"/>
      <c r="AJ5083" s="61"/>
      <c r="AK5083" s="61"/>
      <c r="AL5083" s="61"/>
      <c r="AM5083" s="61"/>
      <c r="AN5083" s="61"/>
      <c r="AO5083" s="61"/>
      <c r="AP5083" s="62"/>
      <c r="AQ5083" s="61"/>
      <c r="AR5083" s="61"/>
      <c r="AS5083" s="61"/>
      <c r="AT5083" s="61"/>
      <c r="AU5083" s="61"/>
      <c r="AV5083" s="61"/>
      <c r="AW5083" s="60"/>
    </row>
    <row r="5084" s="59" customFormat="1" customHeight="1" spans="1:49">
      <c r="A5084" s="60"/>
      <c r="B5084" s="60"/>
      <c r="C5084" s="60"/>
      <c r="D5084" s="60"/>
      <c r="H5084" s="61"/>
      <c r="I5084" s="61"/>
      <c r="J5084" s="61"/>
      <c r="K5084" s="61"/>
      <c r="L5084" s="61"/>
      <c r="M5084" s="61"/>
      <c r="N5084" s="61"/>
      <c r="O5084" s="61"/>
      <c r="P5084" s="61"/>
      <c r="Q5084" s="61"/>
      <c r="R5084" s="61"/>
      <c r="S5084" s="61"/>
      <c r="T5084" s="61"/>
      <c r="U5084" s="61"/>
      <c r="V5084" s="61"/>
      <c r="W5084" s="61"/>
      <c r="X5084" s="61"/>
      <c r="Y5084" s="61"/>
      <c r="Z5084" s="61"/>
      <c r="AA5084" s="61"/>
      <c r="AB5084" s="61"/>
      <c r="AC5084" s="61"/>
      <c r="AD5084" s="61"/>
      <c r="AE5084" s="61"/>
      <c r="AF5084" s="61"/>
      <c r="AG5084" s="61"/>
      <c r="AH5084" s="61"/>
      <c r="AI5084" s="61"/>
      <c r="AJ5084" s="61"/>
      <c r="AK5084" s="61"/>
      <c r="AL5084" s="61"/>
      <c r="AM5084" s="61"/>
      <c r="AN5084" s="61"/>
      <c r="AO5084" s="61"/>
      <c r="AP5084" s="62"/>
      <c r="AQ5084" s="61"/>
      <c r="AR5084" s="61"/>
      <c r="AS5084" s="61"/>
      <c r="AT5084" s="61"/>
      <c r="AU5084" s="61"/>
      <c r="AV5084" s="61"/>
      <c r="AW5084" s="60"/>
    </row>
    <row r="5085" s="59" customFormat="1" customHeight="1" spans="1:49">
      <c r="A5085" s="60"/>
      <c r="B5085" s="60"/>
      <c r="C5085" s="60"/>
      <c r="D5085" s="60"/>
      <c r="H5085" s="61"/>
      <c r="I5085" s="61"/>
      <c r="J5085" s="61"/>
      <c r="K5085" s="61"/>
      <c r="L5085" s="61"/>
      <c r="M5085" s="61"/>
      <c r="N5085" s="61"/>
      <c r="O5085" s="61"/>
      <c r="P5085" s="61"/>
      <c r="Q5085" s="61"/>
      <c r="R5085" s="61"/>
      <c r="S5085" s="61"/>
      <c r="T5085" s="61"/>
      <c r="U5085" s="61"/>
      <c r="V5085" s="61"/>
      <c r="W5085" s="61"/>
      <c r="X5085" s="61"/>
      <c r="Y5085" s="61"/>
      <c r="Z5085" s="61"/>
      <c r="AA5085" s="61"/>
      <c r="AB5085" s="61"/>
      <c r="AC5085" s="61"/>
      <c r="AD5085" s="61"/>
      <c r="AE5085" s="61"/>
      <c r="AF5085" s="61"/>
      <c r="AG5085" s="61"/>
      <c r="AH5085" s="61"/>
      <c r="AI5085" s="61"/>
      <c r="AJ5085" s="61"/>
      <c r="AK5085" s="61"/>
      <c r="AL5085" s="61"/>
      <c r="AM5085" s="61"/>
      <c r="AN5085" s="61"/>
      <c r="AO5085" s="61"/>
      <c r="AP5085" s="62"/>
      <c r="AQ5085" s="61"/>
      <c r="AR5085" s="61"/>
      <c r="AS5085" s="61"/>
      <c r="AT5085" s="61"/>
      <c r="AU5085" s="61"/>
      <c r="AV5085" s="61"/>
      <c r="AW5085" s="60"/>
    </row>
    <row r="5086" s="59" customFormat="1" customHeight="1" spans="1:49">
      <c r="A5086" s="60"/>
      <c r="B5086" s="60"/>
      <c r="C5086" s="60"/>
      <c r="D5086" s="60"/>
      <c r="H5086" s="61"/>
      <c r="I5086" s="61"/>
      <c r="J5086" s="61"/>
      <c r="K5086" s="61"/>
      <c r="L5086" s="61"/>
      <c r="M5086" s="61"/>
      <c r="N5086" s="61"/>
      <c r="O5086" s="61"/>
      <c r="P5086" s="61"/>
      <c r="Q5086" s="61"/>
      <c r="R5086" s="61"/>
      <c r="S5086" s="61"/>
      <c r="T5086" s="61"/>
      <c r="U5086" s="61"/>
      <c r="V5086" s="61"/>
      <c r="W5086" s="61"/>
      <c r="X5086" s="61"/>
      <c r="Y5086" s="61"/>
      <c r="Z5086" s="61"/>
      <c r="AA5086" s="61"/>
      <c r="AB5086" s="61"/>
      <c r="AC5086" s="61"/>
      <c r="AD5086" s="61"/>
      <c r="AE5086" s="61"/>
      <c r="AF5086" s="61"/>
      <c r="AG5086" s="61"/>
      <c r="AH5086" s="61"/>
      <c r="AI5086" s="61"/>
      <c r="AJ5086" s="61"/>
      <c r="AK5086" s="61"/>
      <c r="AL5086" s="61"/>
      <c r="AM5086" s="61"/>
      <c r="AN5086" s="61"/>
      <c r="AO5086" s="61"/>
      <c r="AP5086" s="62"/>
      <c r="AQ5086" s="61"/>
      <c r="AR5086" s="61"/>
      <c r="AS5086" s="61"/>
      <c r="AT5086" s="61"/>
      <c r="AU5086" s="61"/>
      <c r="AV5086" s="61"/>
      <c r="AW5086" s="60"/>
    </row>
    <row r="5087" s="59" customFormat="1" customHeight="1" spans="1:49">
      <c r="A5087" s="60"/>
      <c r="B5087" s="60"/>
      <c r="C5087" s="60"/>
      <c r="D5087" s="60"/>
      <c r="H5087" s="61"/>
      <c r="I5087" s="61"/>
      <c r="J5087" s="61"/>
      <c r="K5087" s="61"/>
      <c r="L5087" s="61"/>
      <c r="M5087" s="61"/>
      <c r="N5087" s="61"/>
      <c r="O5087" s="61"/>
      <c r="P5087" s="61"/>
      <c r="Q5087" s="61"/>
      <c r="R5087" s="61"/>
      <c r="S5087" s="61"/>
      <c r="T5087" s="61"/>
      <c r="U5087" s="61"/>
      <c r="V5087" s="61"/>
      <c r="W5087" s="61"/>
      <c r="X5087" s="61"/>
      <c r="Y5087" s="61"/>
      <c r="Z5087" s="61"/>
      <c r="AA5087" s="61"/>
      <c r="AB5087" s="61"/>
      <c r="AC5087" s="61"/>
      <c r="AD5087" s="61"/>
      <c r="AE5087" s="61"/>
      <c r="AF5087" s="61"/>
      <c r="AG5087" s="61"/>
      <c r="AH5087" s="61"/>
      <c r="AI5087" s="61"/>
      <c r="AJ5087" s="61"/>
      <c r="AK5087" s="61"/>
      <c r="AL5087" s="61"/>
      <c r="AM5087" s="61"/>
      <c r="AN5087" s="61"/>
      <c r="AO5087" s="61"/>
      <c r="AP5087" s="62"/>
      <c r="AQ5087" s="61"/>
      <c r="AR5087" s="61"/>
      <c r="AS5087" s="61"/>
      <c r="AT5087" s="61"/>
      <c r="AU5087" s="61"/>
      <c r="AV5087" s="61"/>
      <c r="AW5087" s="60"/>
    </row>
    <row r="5088" s="59" customFormat="1" customHeight="1" spans="1:49">
      <c r="A5088" s="60"/>
      <c r="B5088" s="60"/>
      <c r="C5088" s="60"/>
      <c r="D5088" s="60"/>
      <c r="H5088" s="61"/>
      <c r="I5088" s="61"/>
      <c r="J5088" s="61"/>
      <c r="K5088" s="61"/>
      <c r="L5088" s="61"/>
      <c r="M5088" s="61"/>
      <c r="N5088" s="61"/>
      <c r="O5088" s="61"/>
      <c r="P5088" s="61"/>
      <c r="Q5088" s="61"/>
      <c r="R5088" s="61"/>
      <c r="S5088" s="61"/>
      <c r="T5088" s="61"/>
      <c r="U5088" s="61"/>
      <c r="V5088" s="61"/>
      <c r="W5088" s="61"/>
      <c r="X5088" s="61"/>
      <c r="Y5088" s="61"/>
      <c r="Z5088" s="61"/>
      <c r="AA5088" s="61"/>
      <c r="AB5088" s="61"/>
      <c r="AC5088" s="61"/>
      <c r="AD5088" s="61"/>
      <c r="AE5088" s="61"/>
      <c r="AF5088" s="61"/>
      <c r="AG5088" s="61"/>
      <c r="AH5088" s="61"/>
      <c r="AI5088" s="61"/>
      <c r="AJ5088" s="61"/>
      <c r="AK5088" s="61"/>
      <c r="AL5088" s="61"/>
      <c r="AM5088" s="61"/>
      <c r="AN5088" s="61"/>
      <c r="AO5088" s="61"/>
      <c r="AP5088" s="62"/>
      <c r="AQ5088" s="61"/>
      <c r="AR5088" s="61"/>
      <c r="AS5088" s="61"/>
      <c r="AT5088" s="61"/>
      <c r="AU5088" s="61"/>
      <c r="AV5088" s="61"/>
      <c r="AW5088" s="60"/>
    </row>
    <row r="5089" s="59" customFormat="1" customHeight="1" spans="1:49">
      <c r="A5089" s="60"/>
      <c r="B5089" s="60"/>
      <c r="C5089" s="60"/>
      <c r="D5089" s="60"/>
      <c r="H5089" s="61"/>
      <c r="I5089" s="61"/>
      <c r="J5089" s="61"/>
      <c r="K5089" s="61"/>
      <c r="L5089" s="61"/>
      <c r="M5089" s="61"/>
      <c r="N5089" s="61"/>
      <c r="O5089" s="61"/>
      <c r="P5089" s="61"/>
      <c r="Q5089" s="61"/>
      <c r="R5089" s="61"/>
      <c r="S5089" s="61"/>
      <c r="T5089" s="61"/>
      <c r="U5089" s="61"/>
      <c r="V5089" s="61"/>
      <c r="W5089" s="61"/>
      <c r="X5089" s="61"/>
      <c r="Y5089" s="61"/>
      <c r="Z5089" s="61"/>
      <c r="AA5089" s="61"/>
      <c r="AB5089" s="61"/>
      <c r="AC5089" s="61"/>
      <c r="AD5089" s="61"/>
      <c r="AE5089" s="61"/>
      <c r="AF5089" s="61"/>
      <c r="AG5089" s="61"/>
      <c r="AH5089" s="61"/>
      <c r="AI5089" s="61"/>
      <c r="AJ5089" s="61"/>
      <c r="AK5089" s="61"/>
      <c r="AL5089" s="61"/>
      <c r="AM5089" s="61"/>
      <c r="AN5089" s="61"/>
      <c r="AO5089" s="61"/>
      <c r="AP5089" s="62"/>
      <c r="AQ5089" s="61"/>
      <c r="AR5089" s="61"/>
      <c r="AS5089" s="61"/>
      <c r="AT5089" s="61"/>
      <c r="AU5089" s="61"/>
      <c r="AV5089" s="61"/>
      <c r="AW5089" s="60"/>
    </row>
    <row r="5090" s="59" customFormat="1" customHeight="1" spans="1:49">
      <c r="A5090" s="60"/>
      <c r="B5090" s="60"/>
      <c r="C5090" s="60"/>
      <c r="D5090" s="60"/>
      <c r="H5090" s="61"/>
      <c r="I5090" s="61"/>
      <c r="J5090" s="61"/>
      <c r="K5090" s="61"/>
      <c r="L5090" s="61"/>
      <c r="M5090" s="61"/>
      <c r="N5090" s="61"/>
      <c r="O5090" s="61"/>
      <c r="P5090" s="61"/>
      <c r="Q5090" s="61"/>
      <c r="R5090" s="61"/>
      <c r="S5090" s="61"/>
      <c r="T5090" s="61"/>
      <c r="U5090" s="61"/>
      <c r="V5090" s="61"/>
      <c r="W5090" s="61"/>
      <c r="X5090" s="61"/>
      <c r="Y5090" s="61"/>
      <c r="Z5090" s="61"/>
      <c r="AA5090" s="61"/>
      <c r="AB5090" s="61"/>
      <c r="AC5090" s="61"/>
      <c r="AD5090" s="61"/>
      <c r="AE5090" s="61"/>
      <c r="AF5090" s="61"/>
      <c r="AG5090" s="61"/>
      <c r="AH5090" s="61"/>
      <c r="AI5090" s="61"/>
      <c r="AJ5090" s="61"/>
      <c r="AK5090" s="61"/>
      <c r="AL5090" s="61"/>
      <c r="AM5090" s="61"/>
      <c r="AN5090" s="61"/>
      <c r="AO5090" s="61"/>
      <c r="AP5090" s="62"/>
      <c r="AQ5090" s="61"/>
      <c r="AR5090" s="61"/>
      <c r="AS5090" s="61"/>
      <c r="AT5090" s="61"/>
      <c r="AU5090" s="61"/>
      <c r="AV5090" s="61"/>
      <c r="AW5090" s="60"/>
    </row>
    <row r="5091" s="59" customFormat="1" customHeight="1" spans="1:49">
      <c r="A5091" s="60"/>
      <c r="B5091" s="60"/>
      <c r="C5091" s="60"/>
      <c r="D5091" s="60"/>
      <c r="H5091" s="61"/>
      <c r="I5091" s="61"/>
      <c r="J5091" s="61"/>
      <c r="K5091" s="61"/>
      <c r="L5091" s="61"/>
      <c r="M5091" s="61"/>
      <c r="N5091" s="61"/>
      <c r="O5091" s="61"/>
      <c r="P5091" s="61"/>
      <c r="Q5091" s="61"/>
      <c r="R5091" s="61"/>
      <c r="S5091" s="61"/>
      <c r="T5091" s="61"/>
      <c r="U5091" s="61"/>
      <c r="V5091" s="61"/>
      <c r="W5091" s="61"/>
      <c r="X5091" s="61"/>
      <c r="Y5091" s="61"/>
      <c r="Z5091" s="61"/>
      <c r="AA5091" s="61"/>
      <c r="AB5091" s="61"/>
      <c r="AC5091" s="61"/>
      <c r="AD5091" s="61"/>
      <c r="AE5091" s="61"/>
      <c r="AF5091" s="61"/>
      <c r="AG5091" s="61"/>
      <c r="AH5091" s="61"/>
      <c r="AI5091" s="61"/>
      <c r="AJ5091" s="61"/>
      <c r="AK5091" s="61"/>
      <c r="AL5091" s="61"/>
      <c r="AM5091" s="61"/>
      <c r="AN5091" s="61"/>
      <c r="AO5091" s="61"/>
      <c r="AP5091" s="62"/>
      <c r="AQ5091" s="61"/>
      <c r="AR5091" s="61"/>
      <c r="AS5091" s="61"/>
      <c r="AT5091" s="61"/>
      <c r="AU5091" s="61"/>
      <c r="AV5091" s="61"/>
      <c r="AW5091" s="60"/>
    </row>
    <row r="5092" s="59" customFormat="1" customHeight="1" spans="1:49">
      <c r="A5092" s="60"/>
      <c r="B5092" s="60"/>
      <c r="C5092" s="60"/>
      <c r="D5092" s="60"/>
      <c r="H5092" s="61"/>
      <c r="I5092" s="61"/>
      <c r="J5092" s="61"/>
      <c r="K5092" s="61"/>
      <c r="L5092" s="61"/>
      <c r="M5092" s="61"/>
      <c r="N5092" s="61"/>
      <c r="O5092" s="61"/>
      <c r="P5092" s="61"/>
      <c r="Q5092" s="61"/>
      <c r="R5092" s="61"/>
      <c r="S5092" s="61"/>
      <c r="T5092" s="61"/>
      <c r="U5092" s="61"/>
      <c r="V5092" s="61"/>
      <c r="W5092" s="61"/>
      <c r="X5092" s="61"/>
      <c r="Y5092" s="61"/>
      <c r="Z5092" s="61"/>
      <c r="AA5092" s="61"/>
      <c r="AB5092" s="61"/>
      <c r="AC5092" s="61"/>
      <c r="AD5092" s="61"/>
      <c r="AE5092" s="61"/>
      <c r="AF5092" s="61"/>
      <c r="AG5092" s="61"/>
      <c r="AH5092" s="61"/>
      <c r="AI5092" s="61"/>
      <c r="AJ5092" s="61"/>
      <c r="AK5092" s="61"/>
      <c r="AL5092" s="61"/>
      <c r="AM5092" s="61"/>
      <c r="AN5092" s="61"/>
      <c r="AO5092" s="61"/>
      <c r="AP5092" s="62"/>
      <c r="AQ5092" s="61"/>
      <c r="AR5092" s="61"/>
      <c r="AS5092" s="61"/>
      <c r="AT5092" s="61"/>
      <c r="AU5092" s="61"/>
      <c r="AV5092" s="61"/>
      <c r="AW5092" s="60"/>
    </row>
    <row r="5093" s="59" customFormat="1" customHeight="1" spans="1:49">
      <c r="A5093" s="60"/>
      <c r="B5093" s="60"/>
      <c r="C5093" s="60"/>
      <c r="D5093" s="60"/>
      <c r="H5093" s="61"/>
      <c r="I5093" s="61"/>
      <c r="J5093" s="61"/>
      <c r="K5093" s="61"/>
      <c r="L5093" s="61"/>
      <c r="M5093" s="61"/>
      <c r="N5093" s="61"/>
      <c r="O5093" s="61"/>
      <c r="P5093" s="61"/>
      <c r="Q5093" s="61"/>
      <c r="R5093" s="61"/>
      <c r="S5093" s="61"/>
      <c r="T5093" s="61"/>
      <c r="U5093" s="61"/>
      <c r="V5093" s="61"/>
      <c r="W5093" s="61"/>
      <c r="X5093" s="61"/>
      <c r="Y5093" s="61"/>
      <c r="Z5093" s="61"/>
      <c r="AA5093" s="61"/>
      <c r="AB5093" s="61"/>
      <c r="AC5093" s="61"/>
      <c r="AD5093" s="61"/>
      <c r="AE5093" s="61"/>
      <c r="AF5093" s="61"/>
      <c r="AG5093" s="61"/>
      <c r="AH5093" s="61"/>
      <c r="AI5093" s="61"/>
      <c r="AJ5093" s="61"/>
      <c r="AK5093" s="61"/>
      <c r="AL5093" s="61"/>
      <c r="AM5093" s="61"/>
      <c r="AN5093" s="61"/>
      <c r="AO5093" s="61"/>
      <c r="AP5093" s="62"/>
      <c r="AQ5093" s="61"/>
      <c r="AR5093" s="61"/>
      <c r="AS5093" s="61"/>
      <c r="AT5093" s="61"/>
      <c r="AU5093" s="61"/>
      <c r="AV5093" s="61"/>
      <c r="AW5093" s="60"/>
    </row>
    <row r="5094" s="59" customFormat="1" customHeight="1" spans="1:49">
      <c r="A5094" s="60"/>
      <c r="B5094" s="60"/>
      <c r="C5094" s="60"/>
      <c r="D5094" s="60"/>
      <c r="H5094" s="61"/>
      <c r="I5094" s="61"/>
      <c r="J5094" s="61"/>
      <c r="K5094" s="61"/>
      <c r="L5094" s="61"/>
      <c r="M5094" s="61"/>
      <c r="N5094" s="61"/>
      <c r="O5094" s="61"/>
      <c r="P5094" s="61"/>
      <c r="Q5094" s="61"/>
      <c r="R5094" s="61"/>
      <c r="S5094" s="61"/>
      <c r="T5094" s="61"/>
      <c r="U5094" s="61"/>
      <c r="V5094" s="61"/>
      <c r="W5094" s="61"/>
      <c r="X5094" s="61"/>
      <c r="Y5094" s="61"/>
      <c r="Z5094" s="61"/>
      <c r="AA5094" s="61"/>
      <c r="AB5094" s="61"/>
      <c r="AC5094" s="61"/>
      <c r="AD5094" s="61"/>
      <c r="AE5094" s="61"/>
      <c r="AF5094" s="61"/>
      <c r="AG5094" s="61"/>
      <c r="AH5094" s="61"/>
      <c r="AI5094" s="61"/>
      <c r="AJ5094" s="61"/>
      <c r="AK5094" s="61"/>
      <c r="AL5094" s="61"/>
      <c r="AM5094" s="61"/>
      <c r="AN5094" s="61"/>
      <c r="AO5094" s="61"/>
      <c r="AP5094" s="62"/>
      <c r="AQ5094" s="61"/>
      <c r="AR5094" s="61"/>
      <c r="AS5094" s="61"/>
      <c r="AT5094" s="61"/>
      <c r="AU5094" s="61"/>
      <c r="AV5094" s="61"/>
      <c r="AW5094" s="60"/>
    </row>
    <row r="5095" s="59" customFormat="1" customHeight="1" spans="1:49">
      <c r="A5095" s="60"/>
      <c r="B5095" s="60"/>
      <c r="C5095" s="60"/>
      <c r="D5095" s="60"/>
      <c r="H5095" s="61"/>
      <c r="I5095" s="61"/>
      <c r="J5095" s="61"/>
      <c r="K5095" s="61"/>
      <c r="L5095" s="61"/>
      <c r="M5095" s="61"/>
      <c r="N5095" s="61"/>
      <c r="O5095" s="61"/>
      <c r="P5095" s="61"/>
      <c r="Q5095" s="61"/>
      <c r="R5095" s="61"/>
      <c r="S5095" s="61"/>
      <c r="T5095" s="61"/>
      <c r="U5095" s="61"/>
      <c r="V5095" s="61"/>
      <c r="W5095" s="61"/>
      <c r="X5095" s="61"/>
      <c r="Y5095" s="61"/>
      <c r="Z5095" s="61"/>
      <c r="AA5095" s="61"/>
      <c r="AB5095" s="61"/>
      <c r="AC5095" s="61"/>
      <c r="AD5095" s="61"/>
      <c r="AE5095" s="61"/>
      <c r="AF5095" s="61"/>
      <c r="AG5095" s="61"/>
      <c r="AH5095" s="61"/>
      <c r="AI5095" s="61"/>
      <c r="AJ5095" s="61"/>
      <c r="AK5095" s="61"/>
      <c r="AL5095" s="61"/>
      <c r="AM5095" s="61"/>
      <c r="AN5095" s="61"/>
      <c r="AO5095" s="61"/>
      <c r="AP5095" s="62"/>
      <c r="AQ5095" s="61"/>
      <c r="AR5095" s="61"/>
      <c r="AS5095" s="61"/>
      <c r="AT5095" s="61"/>
      <c r="AU5095" s="61"/>
      <c r="AV5095" s="61"/>
      <c r="AW5095" s="60"/>
    </row>
    <row r="5096" s="59" customFormat="1" customHeight="1" spans="1:49">
      <c r="A5096" s="60"/>
      <c r="B5096" s="60"/>
      <c r="C5096" s="60"/>
      <c r="D5096" s="60"/>
      <c r="H5096" s="61"/>
      <c r="I5096" s="61"/>
      <c r="J5096" s="61"/>
      <c r="K5096" s="61"/>
      <c r="L5096" s="61"/>
      <c r="M5096" s="61"/>
      <c r="N5096" s="61"/>
      <c r="O5096" s="61"/>
      <c r="P5096" s="61"/>
      <c r="Q5096" s="61"/>
      <c r="R5096" s="61"/>
      <c r="S5096" s="61"/>
      <c r="T5096" s="61"/>
      <c r="U5096" s="61"/>
      <c r="V5096" s="61"/>
      <c r="W5096" s="61"/>
      <c r="X5096" s="61"/>
      <c r="Y5096" s="61"/>
      <c r="Z5096" s="61"/>
      <c r="AA5096" s="61"/>
      <c r="AB5096" s="61"/>
      <c r="AC5096" s="61"/>
      <c r="AD5096" s="61"/>
      <c r="AE5096" s="61"/>
      <c r="AF5096" s="61"/>
      <c r="AG5096" s="61"/>
      <c r="AH5096" s="61"/>
      <c r="AI5096" s="61"/>
      <c r="AJ5096" s="61"/>
      <c r="AK5096" s="61"/>
      <c r="AL5096" s="61"/>
      <c r="AM5096" s="61"/>
      <c r="AN5096" s="61"/>
      <c r="AO5096" s="61"/>
      <c r="AP5096" s="62"/>
      <c r="AQ5096" s="61"/>
      <c r="AR5096" s="61"/>
      <c r="AS5096" s="61"/>
      <c r="AT5096" s="61"/>
      <c r="AU5096" s="61"/>
      <c r="AV5096" s="61"/>
      <c r="AW5096" s="60"/>
    </row>
    <row r="5097" s="59" customFormat="1" customHeight="1" spans="1:49">
      <c r="A5097" s="60"/>
      <c r="B5097" s="60"/>
      <c r="C5097" s="60"/>
      <c r="D5097" s="60"/>
      <c r="H5097" s="61"/>
      <c r="I5097" s="61"/>
      <c r="J5097" s="61"/>
      <c r="K5097" s="61"/>
      <c r="L5097" s="61"/>
      <c r="M5097" s="61"/>
      <c r="N5097" s="61"/>
      <c r="O5097" s="61"/>
      <c r="P5097" s="61"/>
      <c r="Q5097" s="61"/>
      <c r="R5097" s="61"/>
      <c r="S5097" s="61"/>
      <c r="T5097" s="61"/>
      <c r="U5097" s="61"/>
      <c r="V5097" s="61"/>
      <c r="W5097" s="61"/>
      <c r="X5097" s="61"/>
      <c r="Y5097" s="61"/>
      <c r="Z5097" s="61"/>
      <c r="AA5097" s="61"/>
      <c r="AB5097" s="61"/>
      <c r="AC5097" s="61"/>
      <c r="AD5097" s="61"/>
      <c r="AE5097" s="61"/>
      <c r="AF5097" s="61"/>
      <c r="AG5097" s="61"/>
      <c r="AH5097" s="61"/>
      <c r="AI5097" s="61"/>
      <c r="AJ5097" s="61"/>
      <c r="AK5097" s="61"/>
      <c r="AL5097" s="61"/>
      <c r="AM5097" s="61"/>
      <c r="AN5097" s="61"/>
      <c r="AO5097" s="61"/>
      <c r="AP5097" s="62"/>
      <c r="AQ5097" s="61"/>
      <c r="AR5097" s="61"/>
      <c r="AS5097" s="61"/>
      <c r="AT5097" s="61"/>
      <c r="AU5097" s="61"/>
      <c r="AV5097" s="61"/>
      <c r="AW5097" s="60"/>
    </row>
    <row r="5098" s="59" customFormat="1" customHeight="1" spans="1:49">
      <c r="A5098" s="60"/>
      <c r="B5098" s="60"/>
      <c r="C5098" s="60"/>
      <c r="D5098" s="60"/>
      <c r="H5098" s="61"/>
      <c r="I5098" s="61"/>
      <c r="J5098" s="61"/>
      <c r="K5098" s="61"/>
      <c r="L5098" s="61"/>
      <c r="M5098" s="61"/>
      <c r="N5098" s="61"/>
      <c r="O5098" s="61"/>
      <c r="P5098" s="61"/>
      <c r="Q5098" s="61"/>
      <c r="R5098" s="61"/>
      <c r="S5098" s="61"/>
      <c r="T5098" s="61"/>
      <c r="U5098" s="61"/>
      <c r="V5098" s="61"/>
      <c r="W5098" s="61"/>
      <c r="X5098" s="61"/>
      <c r="Y5098" s="61"/>
      <c r="Z5098" s="61"/>
      <c r="AA5098" s="61"/>
      <c r="AB5098" s="61"/>
      <c r="AC5098" s="61"/>
      <c r="AD5098" s="61"/>
      <c r="AE5098" s="61"/>
      <c r="AF5098" s="61"/>
      <c r="AG5098" s="61"/>
      <c r="AH5098" s="61"/>
      <c r="AI5098" s="61"/>
      <c r="AJ5098" s="61"/>
      <c r="AK5098" s="61"/>
      <c r="AL5098" s="61"/>
      <c r="AM5098" s="61"/>
      <c r="AN5098" s="61"/>
      <c r="AO5098" s="61"/>
      <c r="AP5098" s="62"/>
      <c r="AQ5098" s="61"/>
      <c r="AR5098" s="61"/>
      <c r="AS5098" s="61"/>
      <c r="AT5098" s="61"/>
      <c r="AU5098" s="61"/>
      <c r="AV5098" s="61"/>
      <c r="AW5098" s="60"/>
    </row>
    <row r="5099" s="59" customFormat="1" customHeight="1" spans="1:49">
      <c r="A5099" s="60"/>
      <c r="B5099" s="60"/>
      <c r="C5099" s="60"/>
      <c r="D5099" s="60"/>
      <c r="H5099" s="61"/>
      <c r="I5099" s="61"/>
      <c r="J5099" s="61"/>
      <c r="K5099" s="61"/>
      <c r="L5099" s="61"/>
      <c r="M5099" s="61"/>
      <c r="N5099" s="61"/>
      <c r="O5099" s="61"/>
      <c r="P5099" s="61"/>
      <c r="Q5099" s="61"/>
      <c r="R5099" s="61"/>
      <c r="S5099" s="61"/>
      <c r="T5099" s="61"/>
      <c r="U5099" s="61"/>
      <c r="V5099" s="61"/>
      <c r="W5099" s="61"/>
      <c r="X5099" s="61"/>
      <c r="Y5099" s="61"/>
      <c r="Z5099" s="61"/>
      <c r="AA5099" s="61"/>
      <c r="AB5099" s="61"/>
      <c r="AC5099" s="61"/>
      <c r="AD5099" s="61"/>
      <c r="AE5099" s="61"/>
      <c r="AF5099" s="61"/>
      <c r="AG5099" s="61"/>
      <c r="AH5099" s="61"/>
      <c r="AI5099" s="61"/>
      <c r="AJ5099" s="61"/>
      <c r="AK5099" s="61"/>
      <c r="AL5099" s="61"/>
      <c r="AM5099" s="61"/>
      <c r="AN5099" s="61"/>
      <c r="AO5099" s="61"/>
      <c r="AP5099" s="62"/>
      <c r="AQ5099" s="61"/>
      <c r="AR5099" s="61"/>
      <c r="AS5099" s="61"/>
      <c r="AT5099" s="61"/>
      <c r="AU5099" s="61"/>
      <c r="AV5099" s="61"/>
      <c r="AW5099" s="60"/>
    </row>
    <row r="5100" s="59" customFormat="1" customHeight="1" spans="1:49">
      <c r="A5100" s="60"/>
      <c r="B5100" s="60"/>
      <c r="C5100" s="60"/>
      <c r="D5100" s="60"/>
      <c r="H5100" s="61"/>
      <c r="I5100" s="61"/>
      <c r="J5100" s="61"/>
      <c r="K5100" s="61"/>
      <c r="L5100" s="61"/>
      <c r="M5100" s="61"/>
      <c r="N5100" s="61"/>
      <c r="O5100" s="61"/>
      <c r="P5100" s="61"/>
      <c r="Q5100" s="61"/>
      <c r="R5100" s="61"/>
      <c r="S5100" s="61"/>
      <c r="T5100" s="61"/>
      <c r="U5100" s="61"/>
      <c r="V5100" s="61"/>
      <c r="W5100" s="61"/>
      <c r="X5100" s="61"/>
      <c r="Y5100" s="61"/>
      <c r="Z5100" s="61"/>
      <c r="AA5100" s="61"/>
      <c r="AB5100" s="61"/>
      <c r="AC5100" s="61"/>
      <c r="AD5100" s="61"/>
      <c r="AE5100" s="61"/>
      <c r="AF5100" s="61"/>
      <c r="AG5100" s="61"/>
      <c r="AH5100" s="61"/>
      <c r="AI5100" s="61"/>
      <c r="AJ5100" s="61"/>
      <c r="AK5100" s="61"/>
      <c r="AL5100" s="61"/>
      <c r="AM5100" s="61"/>
      <c r="AN5100" s="61"/>
      <c r="AO5100" s="61"/>
      <c r="AP5100" s="62"/>
      <c r="AQ5100" s="61"/>
      <c r="AR5100" s="61"/>
      <c r="AS5100" s="61"/>
      <c r="AT5100" s="61"/>
      <c r="AU5100" s="61"/>
      <c r="AV5100" s="61"/>
      <c r="AW5100" s="60"/>
    </row>
    <row r="5101" s="59" customFormat="1" customHeight="1" spans="1:49">
      <c r="A5101" s="60"/>
      <c r="B5101" s="60"/>
      <c r="C5101" s="60"/>
      <c r="D5101" s="60"/>
      <c r="H5101" s="61"/>
      <c r="I5101" s="61"/>
      <c r="J5101" s="61"/>
      <c r="K5101" s="61"/>
      <c r="L5101" s="61"/>
      <c r="M5101" s="61"/>
      <c r="N5101" s="61"/>
      <c r="O5101" s="61"/>
      <c r="P5101" s="61"/>
      <c r="Q5101" s="61"/>
      <c r="R5101" s="61"/>
      <c r="S5101" s="61"/>
      <c r="T5101" s="61"/>
      <c r="U5101" s="61"/>
      <c r="V5101" s="61"/>
      <c r="W5101" s="61"/>
      <c r="X5101" s="61"/>
      <c r="Y5101" s="61"/>
      <c r="Z5101" s="61"/>
      <c r="AA5101" s="61"/>
      <c r="AB5101" s="61"/>
      <c r="AC5101" s="61"/>
      <c r="AD5101" s="61"/>
      <c r="AE5101" s="61"/>
      <c r="AF5101" s="61"/>
      <c r="AG5101" s="61"/>
      <c r="AH5101" s="61"/>
      <c r="AI5101" s="61"/>
      <c r="AJ5101" s="61"/>
      <c r="AK5101" s="61"/>
      <c r="AL5101" s="61"/>
      <c r="AM5101" s="61"/>
      <c r="AN5101" s="61"/>
      <c r="AO5101" s="61"/>
      <c r="AP5101" s="62"/>
      <c r="AQ5101" s="61"/>
      <c r="AR5101" s="61"/>
      <c r="AS5101" s="61"/>
      <c r="AT5101" s="61"/>
      <c r="AU5101" s="61"/>
      <c r="AV5101" s="61"/>
      <c r="AW5101" s="60"/>
    </row>
    <row r="5102" s="59" customFormat="1" customHeight="1" spans="1:49">
      <c r="A5102" s="60"/>
      <c r="B5102" s="60"/>
      <c r="C5102" s="60"/>
      <c r="D5102" s="60"/>
      <c r="H5102" s="61"/>
      <c r="I5102" s="61"/>
      <c r="J5102" s="61"/>
      <c r="K5102" s="61"/>
      <c r="L5102" s="61"/>
      <c r="M5102" s="61"/>
      <c r="N5102" s="61"/>
      <c r="O5102" s="61"/>
      <c r="P5102" s="61"/>
      <c r="Q5102" s="61"/>
      <c r="R5102" s="61"/>
      <c r="S5102" s="61"/>
      <c r="T5102" s="61"/>
      <c r="U5102" s="61"/>
      <c r="V5102" s="61"/>
      <c r="W5102" s="61"/>
      <c r="X5102" s="61"/>
      <c r="Y5102" s="61"/>
      <c r="Z5102" s="61"/>
      <c r="AA5102" s="61"/>
      <c r="AB5102" s="61"/>
      <c r="AC5102" s="61"/>
      <c r="AD5102" s="61"/>
      <c r="AE5102" s="61"/>
      <c r="AF5102" s="61"/>
      <c r="AG5102" s="61"/>
      <c r="AH5102" s="61"/>
      <c r="AI5102" s="61"/>
      <c r="AJ5102" s="61"/>
      <c r="AK5102" s="61"/>
      <c r="AL5102" s="61"/>
      <c r="AM5102" s="61"/>
      <c r="AN5102" s="61"/>
      <c r="AO5102" s="61"/>
      <c r="AP5102" s="62"/>
      <c r="AQ5102" s="61"/>
      <c r="AR5102" s="61"/>
      <c r="AS5102" s="61"/>
      <c r="AT5102" s="61"/>
      <c r="AU5102" s="61"/>
      <c r="AV5102" s="61"/>
      <c r="AW5102" s="60"/>
    </row>
    <row r="5103" s="59" customFormat="1" customHeight="1" spans="1:49">
      <c r="A5103" s="60"/>
      <c r="B5103" s="60"/>
      <c r="C5103" s="60"/>
      <c r="D5103" s="60"/>
      <c r="H5103" s="61"/>
      <c r="I5103" s="61"/>
      <c r="J5103" s="61"/>
      <c r="K5103" s="61"/>
      <c r="L5103" s="61"/>
      <c r="M5103" s="61"/>
      <c r="N5103" s="61"/>
      <c r="O5103" s="61"/>
      <c r="P5103" s="61"/>
      <c r="Q5103" s="61"/>
      <c r="R5103" s="61"/>
      <c r="S5103" s="61"/>
      <c r="T5103" s="61"/>
      <c r="U5103" s="61"/>
      <c r="V5103" s="61"/>
      <c r="W5103" s="61"/>
      <c r="X5103" s="61"/>
      <c r="Y5103" s="61"/>
      <c r="Z5103" s="61"/>
      <c r="AA5103" s="61"/>
      <c r="AB5103" s="61"/>
      <c r="AC5103" s="61"/>
      <c r="AD5103" s="61"/>
      <c r="AE5103" s="61"/>
      <c r="AF5103" s="61"/>
      <c r="AG5103" s="61"/>
      <c r="AH5103" s="61"/>
      <c r="AI5103" s="61"/>
      <c r="AJ5103" s="61"/>
      <c r="AK5103" s="61"/>
      <c r="AL5103" s="61"/>
      <c r="AM5103" s="61"/>
      <c r="AN5103" s="61"/>
      <c r="AO5103" s="61"/>
      <c r="AP5103" s="62"/>
      <c r="AQ5103" s="61"/>
      <c r="AR5103" s="61"/>
      <c r="AS5103" s="61"/>
      <c r="AT5103" s="61"/>
      <c r="AU5103" s="61"/>
      <c r="AV5103" s="61"/>
      <c r="AW5103" s="60"/>
    </row>
    <row r="5104" s="59" customFormat="1" customHeight="1" spans="1:49">
      <c r="A5104" s="60"/>
      <c r="B5104" s="60"/>
      <c r="C5104" s="60"/>
      <c r="D5104" s="60"/>
      <c r="H5104" s="61"/>
      <c r="I5104" s="61"/>
      <c r="J5104" s="61"/>
      <c r="K5104" s="61"/>
      <c r="L5104" s="61"/>
      <c r="M5104" s="61"/>
      <c r="N5104" s="61"/>
      <c r="O5104" s="61"/>
      <c r="P5104" s="61"/>
      <c r="Q5104" s="61"/>
      <c r="R5104" s="61"/>
      <c r="S5104" s="61"/>
      <c r="T5104" s="61"/>
      <c r="U5104" s="61"/>
      <c r="V5104" s="61"/>
      <c r="W5104" s="61"/>
      <c r="X5104" s="61"/>
      <c r="Y5104" s="61"/>
      <c r="Z5104" s="61"/>
      <c r="AA5104" s="61"/>
      <c r="AB5104" s="61"/>
      <c r="AC5104" s="61"/>
      <c r="AD5104" s="61"/>
      <c r="AE5104" s="61"/>
      <c r="AF5104" s="61"/>
      <c r="AG5104" s="61"/>
      <c r="AH5104" s="61"/>
      <c r="AI5104" s="61"/>
      <c r="AJ5104" s="61"/>
      <c r="AK5104" s="61"/>
      <c r="AL5104" s="61"/>
      <c r="AM5104" s="61"/>
      <c r="AN5104" s="61"/>
      <c r="AO5104" s="61"/>
      <c r="AP5104" s="62"/>
      <c r="AQ5104" s="61"/>
      <c r="AR5104" s="61"/>
      <c r="AS5104" s="61"/>
      <c r="AT5104" s="61"/>
      <c r="AU5104" s="61"/>
      <c r="AV5104" s="61"/>
      <c r="AW5104" s="60"/>
    </row>
    <row r="5105" s="59" customFormat="1" customHeight="1" spans="1:49">
      <c r="A5105" s="60"/>
      <c r="B5105" s="60"/>
      <c r="C5105" s="60"/>
      <c r="D5105" s="60"/>
      <c r="H5105" s="61"/>
      <c r="I5105" s="61"/>
      <c r="J5105" s="61"/>
      <c r="K5105" s="61"/>
      <c r="L5105" s="61"/>
      <c r="M5105" s="61"/>
      <c r="N5105" s="61"/>
      <c r="O5105" s="61"/>
      <c r="P5105" s="61"/>
      <c r="Q5105" s="61"/>
      <c r="R5105" s="61"/>
      <c r="S5105" s="61"/>
      <c r="T5105" s="61"/>
      <c r="U5105" s="61"/>
      <c r="V5105" s="61"/>
      <c r="W5105" s="61"/>
      <c r="X5105" s="61"/>
      <c r="Y5105" s="61"/>
      <c r="Z5105" s="61"/>
      <c r="AA5105" s="61"/>
      <c r="AB5105" s="61"/>
      <c r="AC5105" s="61"/>
      <c r="AD5105" s="61"/>
      <c r="AE5105" s="61"/>
      <c r="AF5105" s="61"/>
      <c r="AG5105" s="61"/>
      <c r="AH5105" s="61"/>
      <c r="AI5105" s="61"/>
      <c r="AJ5105" s="61"/>
      <c r="AK5105" s="61"/>
      <c r="AL5105" s="61"/>
      <c r="AM5105" s="61"/>
      <c r="AN5105" s="61"/>
      <c r="AO5105" s="61"/>
      <c r="AP5105" s="62"/>
      <c r="AQ5105" s="61"/>
      <c r="AR5105" s="61"/>
      <c r="AS5105" s="61"/>
      <c r="AT5105" s="61"/>
      <c r="AU5105" s="61"/>
      <c r="AV5105" s="61"/>
      <c r="AW5105" s="60"/>
    </row>
    <row r="5106" s="59" customFormat="1" customHeight="1" spans="1:49">
      <c r="A5106" s="60"/>
      <c r="B5106" s="60"/>
      <c r="C5106" s="60"/>
      <c r="D5106" s="60"/>
      <c r="H5106" s="61"/>
      <c r="I5106" s="61"/>
      <c r="J5106" s="61"/>
      <c r="K5106" s="61"/>
      <c r="L5106" s="61"/>
      <c r="M5106" s="61"/>
      <c r="N5106" s="61"/>
      <c r="O5106" s="61"/>
      <c r="P5106" s="61"/>
      <c r="Q5106" s="61"/>
      <c r="R5106" s="61"/>
      <c r="S5106" s="61"/>
      <c r="T5106" s="61"/>
      <c r="U5106" s="61"/>
      <c r="V5106" s="61"/>
      <c r="W5106" s="61"/>
      <c r="X5106" s="61"/>
      <c r="Y5106" s="61"/>
      <c r="Z5106" s="61"/>
      <c r="AA5106" s="61"/>
      <c r="AB5106" s="61"/>
      <c r="AC5106" s="61"/>
      <c r="AD5106" s="61"/>
      <c r="AE5106" s="61"/>
      <c r="AF5106" s="61"/>
      <c r="AG5106" s="61"/>
      <c r="AH5106" s="61"/>
      <c r="AI5106" s="61"/>
      <c r="AJ5106" s="61"/>
      <c r="AK5106" s="61"/>
      <c r="AL5106" s="61"/>
      <c r="AM5106" s="61"/>
      <c r="AN5106" s="61"/>
      <c r="AO5106" s="61"/>
      <c r="AP5106" s="62"/>
      <c r="AQ5106" s="61"/>
      <c r="AR5106" s="61"/>
      <c r="AS5106" s="61"/>
      <c r="AT5106" s="61"/>
      <c r="AU5106" s="61"/>
      <c r="AV5106" s="61"/>
      <c r="AW5106" s="60"/>
    </row>
    <row r="5107" s="59" customFormat="1" customHeight="1" spans="1:49">
      <c r="A5107" s="60"/>
      <c r="B5107" s="60"/>
      <c r="C5107" s="60"/>
      <c r="D5107" s="60"/>
      <c r="H5107" s="61"/>
      <c r="I5107" s="61"/>
      <c r="J5107" s="61"/>
      <c r="K5107" s="61"/>
      <c r="L5107" s="61"/>
      <c r="M5107" s="61"/>
      <c r="N5107" s="61"/>
      <c r="O5107" s="61"/>
      <c r="P5107" s="61"/>
      <c r="Q5107" s="61"/>
      <c r="R5107" s="61"/>
      <c r="S5107" s="61"/>
      <c r="T5107" s="61"/>
      <c r="U5107" s="61"/>
      <c r="V5107" s="61"/>
      <c r="W5107" s="61"/>
      <c r="X5107" s="61"/>
      <c r="Y5107" s="61"/>
      <c r="Z5107" s="61"/>
      <c r="AA5107" s="61"/>
      <c r="AB5107" s="61"/>
      <c r="AC5107" s="61"/>
      <c r="AD5107" s="61"/>
      <c r="AE5107" s="61"/>
      <c r="AF5107" s="61"/>
      <c r="AG5107" s="61"/>
      <c r="AH5107" s="61"/>
      <c r="AI5107" s="61"/>
      <c r="AJ5107" s="61"/>
      <c r="AK5107" s="61"/>
      <c r="AL5107" s="61"/>
      <c r="AM5107" s="61"/>
      <c r="AN5107" s="61"/>
      <c r="AO5107" s="61"/>
      <c r="AP5107" s="62"/>
      <c r="AQ5107" s="61"/>
      <c r="AR5107" s="61"/>
      <c r="AS5107" s="61"/>
      <c r="AT5107" s="61"/>
      <c r="AU5107" s="61"/>
      <c r="AV5107" s="61"/>
      <c r="AW5107" s="60"/>
    </row>
    <row r="5108" s="59" customFormat="1" customHeight="1" spans="1:49">
      <c r="A5108" s="60"/>
      <c r="B5108" s="60"/>
      <c r="C5108" s="60"/>
      <c r="D5108" s="60"/>
      <c r="H5108" s="61"/>
      <c r="I5108" s="61"/>
      <c r="J5108" s="61"/>
      <c r="K5108" s="61"/>
      <c r="L5108" s="61"/>
      <c r="M5108" s="61"/>
      <c r="N5108" s="61"/>
      <c r="O5108" s="61"/>
      <c r="P5108" s="61"/>
      <c r="Q5108" s="61"/>
      <c r="R5108" s="61"/>
      <c r="S5108" s="61"/>
      <c r="T5108" s="61"/>
      <c r="U5108" s="61"/>
      <c r="V5108" s="61"/>
      <c r="W5108" s="61"/>
      <c r="X5108" s="61"/>
      <c r="Y5108" s="61"/>
      <c r="Z5108" s="61"/>
      <c r="AA5108" s="61"/>
      <c r="AB5108" s="61"/>
      <c r="AC5108" s="61"/>
      <c r="AD5108" s="61"/>
      <c r="AE5108" s="61"/>
      <c r="AF5108" s="61"/>
      <c r="AG5108" s="61"/>
      <c r="AH5108" s="61"/>
      <c r="AI5108" s="61"/>
      <c r="AJ5108" s="61"/>
      <c r="AK5108" s="61"/>
      <c r="AL5108" s="61"/>
      <c r="AM5108" s="61"/>
      <c r="AN5108" s="61"/>
      <c r="AO5108" s="61"/>
      <c r="AP5108" s="62"/>
      <c r="AQ5108" s="61"/>
      <c r="AR5108" s="61"/>
      <c r="AS5108" s="61"/>
      <c r="AT5108" s="61"/>
      <c r="AU5108" s="61"/>
      <c r="AV5108" s="61"/>
      <c r="AW5108" s="60"/>
    </row>
    <row r="5109" s="59" customFormat="1" customHeight="1" spans="1:49">
      <c r="A5109" s="60"/>
      <c r="B5109" s="60"/>
      <c r="C5109" s="60"/>
      <c r="D5109" s="60"/>
      <c r="H5109" s="61"/>
      <c r="I5109" s="61"/>
      <c r="J5109" s="61"/>
      <c r="K5109" s="61"/>
      <c r="L5109" s="61"/>
      <c r="M5109" s="61"/>
      <c r="N5109" s="61"/>
      <c r="O5109" s="61"/>
      <c r="P5109" s="61"/>
      <c r="Q5109" s="61"/>
      <c r="R5109" s="61"/>
      <c r="S5109" s="61"/>
      <c r="T5109" s="61"/>
      <c r="U5109" s="61"/>
      <c r="V5109" s="61"/>
      <c r="W5109" s="61"/>
      <c r="X5109" s="61"/>
      <c r="Y5109" s="61"/>
      <c r="Z5109" s="61"/>
      <c r="AA5109" s="61"/>
      <c r="AB5109" s="61"/>
      <c r="AC5109" s="61"/>
      <c r="AD5109" s="61"/>
      <c r="AE5109" s="61"/>
      <c r="AF5109" s="61"/>
      <c r="AG5109" s="61"/>
      <c r="AH5109" s="61"/>
      <c r="AI5109" s="61"/>
      <c r="AJ5109" s="61"/>
      <c r="AK5109" s="61"/>
      <c r="AL5109" s="61"/>
      <c r="AM5109" s="61"/>
      <c r="AN5109" s="61"/>
      <c r="AO5109" s="61"/>
      <c r="AP5109" s="62"/>
      <c r="AQ5109" s="61"/>
      <c r="AR5109" s="61"/>
      <c r="AS5109" s="61"/>
      <c r="AT5109" s="61"/>
      <c r="AU5109" s="61"/>
      <c r="AV5109" s="61"/>
      <c r="AW5109" s="60"/>
    </row>
    <row r="5110" s="59" customFormat="1" customHeight="1" spans="1:49">
      <c r="A5110" s="60"/>
      <c r="B5110" s="60"/>
      <c r="C5110" s="60"/>
      <c r="D5110" s="60"/>
      <c r="H5110" s="61"/>
      <c r="I5110" s="61"/>
      <c r="J5110" s="61"/>
      <c r="K5110" s="61"/>
      <c r="L5110" s="61"/>
      <c r="M5110" s="61"/>
      <c r="N5110" s="61"/>
      <c r="O5110" s="61"/>
      <c r="P5110" s="61"/>
      <c r="Q5110" s="61"/>
      <c r="R5110" s="61"/>
      <c r="S5110" s="61"/>
      <c r="T5110" s="61"/>
      <c r="U5110" s="61"/>
      <c r="V5110" s="61"/>
      <c r="W5110" s="61"/>
      <c r="X5110" s="61"/>
      <c r="Y5110" s="61"/>
      <c r="Z5110" s="61"/>
      <c r="AA5110" s="61"/>
      <c r="AB5110" s="61"/>
      <c r="AC5110" s="61"/>
      <c r="AD5110" s="61"/>
      <c r="AE5110" s="61"/>
      <c r="AF5110" s="61"/>
      <c r="AG5110" s="61"/>
      <c r="AH5110" s="61"/>
      <c r="AI5110" s="61"/>
      <c r="AJ5110" s="61"/>
      <c r="AK5110" s="61"/>
      <c r="AL5110" s="61"/>
      <c r="AM5110" s="61"/>
      <c r="AN5110" s="61"/>
      <c r="AO5110" s="61"/>
      <c r="AP5110" s="62"/>
      <c r="AQ5110" s="61"/>
      <c r="AR5110" s="61"/>
      <c r="AS5110" s="61"/>
      <c r="AT5110" s="61"/>
      <c r="AU5110" s="61"/>
      <c r="AV5110" s="61"/>
      <c r="AW5110" s="60"/>
    </row>
    <row r="5111" s="59" customFormat="1" customHeight="1" spans="1:49">
      <c r="A5111" s="60"/>
      <c r="B5111" s="60"/>
      <c r="C5111" s="60"/>
      <c r="D5111" s="60"/>
      <c r="H5111" s="61"/>
      <c r="I5111" s="61"/>
      <c r="J5111" s="61"/>
      <c r="K5111" s="61"/>
      <c r="L5111" s="61"/>
      <c r="M5111" s="61"/>
      <c r="N5111" s="61"/>
      <c r="O5111" s="61"/>
      <c r="P5111" s="61"/>
      <c r="Q5111" s="61"/>
      <c r="R5111" s="61"/>
      <c r="S5111" s="61"/>
      <c r="T5111" s="61"/>
      <c r="U5111" s="61"/>
      <c r="V5111" s="61"/>
      <c r="W5111" s="61"/>
      <c r="X5111" s="61"/>
      <c r="Y5111" s="61"/>
      <c r="Z5111" s="61"/>
      <c r="AA5111" s="61"/>
      <c r="AB5111" s="61"/>
      <c r="AC5111" s="61"/>
      <c r="AD5111" s="61"/>
      <c r="AE5111" s="61"/>
      <c r="AF5111" s="61"/>
      <c r="AG5111" s="61"/>
      <c r="AH5111" s="61"/>
      <c r="AI5111" s="61"/>
      <c r="AJ5111" s="61"/>
      <c r="AK5111" s="61"/>
      <c r="AL5111" s="61"/>
      <c r="AM5111" s="61"/>
      <c r="AN5111" s="61"/>
      <c r="AO5111" s="61"/>
      <c r="AP5111" s="62"/>
      <c r="AQ5111" s="61"/>
      <c r="AR5111" s="61"/>
      <c r="AS5111" s="61"/>
      <c r="AT5111" s="61"/>
      <c r="AU5111" s="61"/>
      <c r="AV5111" s="61"/>
      <c r="AW5111" s="60"/>
    </row>
    <row r="5112" s="59" customFormat="1" customHeight="1" spans="1:49">
      <c r="A5112" s="60"/>
      <c r="B5112" s="60"/>
      <c r="C5112" s="60"/>
      <c r="D5112" s="60"/>
      <c r="H5112" s="61"/>
      <c r="I5112" s="61"/>
      <c r="J5112" s="61"/>
      <c r="K5112" s="61"/>
      <c r="L5112" s="61"/>
      <c r="M5112" s="61"/>
      <c r="N5112" s="61"/>
      <c r="O5112" s="61"/>
      <c r="P5112" s="61"/>
      <c r="Q5112" s="61"/>
      <c r="R5112" s="61"/>
      <c r="S5112" s="61"/>
      <c r="T5112" s="61"/>
      <c r="U5112" s="61"/>
      <c r="V5112" s="61"/>
      <c r="W5112" s="61"/>
      <c r="X5112" s="61"/>
      <c r="Y5112" s="61"/>
      <c r="Z5112" s="61"/>
      <c r="AA5112" s="61"/>
      <c r="AB5112" s="61"/>
      <c r="AC5112" s="61"/>
      <c r="AD5112" s="61"/>
      <c r="AE5112" s="61"/>
      <c r="AF5112" s="61"/>
      <c r="AG5112" s="61"/>
      <c r="AH5112" s="61"/>
      <c r="AI5112" s="61"/>
      <c r="AJ5112" s="61"/>
      <c r="AK5112" s="61"/>
      <c r="AL5112" s="61"/>
      <c r="AM5112" s="61"/>
      <c r="AN5112" s="61"/>
      <c r="AO5112" s="61"/>
      <c r="AP5112" s="62"/>
      <c r="AQ5112" s="61"/>
      <c r="AR5112" s="61"/>
      <c r="AS5112" s="61"/>
      <c r="AT5112" s="61"/>
      <c r="AU5112" s="61"/>
      <c r="AV5112" s="61"/>
      <c r="AW5112" s="60"/>
    </row>
    <row r="5113" s="59" customFormat="1" customHeight="1" spans="1:49">
      <c r="A5113" s="60"/>
      <c r="B5113" s="60"/>
      <c r="C5113" s="60"/>
      <c r="D5113" s="60"/>
      <c r="H5113" s="61"/>
      <c r="I5113" s="61"/>
      <c r="J5113" s="61"/>
      <c r="K5113" s="61"/>
      <c r="L5113" s="61"/>
      <c r="M5113" s="61"/>
      <c r="N5113" s="61"/>
      <c r="O5113" s="61"/>
      <c r="P5113" s="61"/>
      <c r="Q5113" s="61"/>
      <c r="R5113" s="61"/>
      <c r="S5113" s="61"/>
      <c r="T5113" s="61"/>
      <c r="U5113" s="61"/>
      <c r="V5113" s="61"/>
      <c r="W5113" s="61"/>
      <c r="X5113" s="61"/>
      <c r="Y5113" s="61"/>
      <c r="Z5113" s="61"/>
      <c r="AA5113" s="61"/>
      <c r="AB5113" s="61"/>
      <c r="AC5113" s="61"/>
      <c r="AD5113" s="61"/>
      <c r="AE5113" s="61"/>
      <c r="AF5113" s="61"/>
      <c r="AG5113" s="61"/>
      <c r="AH5113" s="61"/>
      <c r="AI5113" s="61"/>
      <c r="AJ5113" s="61"/>
      <c r="AK5113" s="61"/>
      <c r="AL5113" s="61"/>
      <c r="AM5113" s="61"/>
      <c r="AN5113" s="61"/>
      <c r="AO5113" s="61"/>
      <c r="AP5113" s="62"/>
      <c r="AQ5113" s="61"/>
      <c r="AR5113" s="61"/>
      <c r="AS5113" s="61"/>
      <c r="AT5113" s="61"/>
      <c r="AU5113" s="61"/>
      <c r="AV5113" s="61"/>
      <c r="AW5113" s="60"/>
    </row>
    <row r="5114" s="59" customFormat="1" customHeight="1" spans="1:49">
      <c r="A5114" s="60"/>
      <c r="B5114" s="60"/>
      <c r="C5114" s="60"/>
      <c r="D5114" s="60"/>
      <c r="H5114" s="61"/>
      <c r="I5114" s="61"/>
      <c r="J5114" s="61"/>
      <c r="K5114" s="61"/>
      <c r="L5114" s="61"/>
      <c r="M5114" s="61"/>
      <c r="N5114" s="61"/>
      <c r="O5114" s="61"/>
      <c r="P5114" s="61"/>
      <c r="Q5114" s="61"/>
      <c r="R5114" s="61"/>
      <c r="S5114" s="61"/>
      <c r="T5114" s="61"/>
      <c r="U5114" s="61"/>
      <c r="V5114" s="61"/>
      <c r="W5114" s="61"/>
      <c r="X5114" s="61"/>
      <c r="Y5114" s="61"/>
      <c r="Z5114" s="61"/>
      <c r="AA5114" s="61"/>
      <c r="AB5114" s="61"/>
      <c r="AC5114" s="61"/>
      <c r="AD5114" s="61"/>
      <c r="AE5114" s="61"/>
      <c r="AF5114" s="61"/>
      <c r="AG5114" s="61"/>
      <c r="AH5114" s="61"/>
      <c r="AI5114" s="61"/>
      <c r="AJ5114" s="61"/>
      <c r="AK5114" s="61"/>
      <c r="AL5114" s="61"/>
      <c r="AM5114" s="61"/>
      <c r="AN5114" s="61"/>
      <c r="AO5114" s="61"/>
      <c r="AP5114" s="62"/>
      <c r="AQ5114" s="61"/>
      <c r="AR5114" s="61"/>
      <c r="AS5114" s="61"/>
      <c r="AT5114" s="61"/>
      <c r="AU5114" s="61"/>
      <c r="AV5114" s="61"/>
      <c r="AW5114" s="60"/>
    </row>
    <row r="5115" s="59" customFormat="1" customHeight="1" spans="1:49">
      <c r="A5115" s="60"/>
      <c r="B5115" s="60"/>
      <c r="C5115" s="60"/>
      <c r="D5115" s="60"/>
      <c r="H5115" s="61"/>
      <c r="I5115" s="61"/>
      <c r="J5115" s="61"/>
      <c r="K5115" s="61"/>
      <c r="L5115" s="61"/>
      <c r="M5115" s="61"/>
      <c r="N5115" s="61"/>
      <c r="O5115" s="61"/>
      <c r="P5115" s="61"/>
      <c r="Q5115" s="61"/>
      <c r="R5115" s="61"/>
      <c r="S5115" s="61"/>
      <c r="T5115" s="61"/>
      <c r="U5115" s="61"/>
      <c r="V5115" s="61"/>
      <c r="W5115" s="61"/>
      <c r="X5115" s="61"/>
      <c r="Y5115" s="61"/>
      <c r="Z5115" s="61"/>
      <c r="AA5115" s="61"/>
      <c r="AB5115" s="61"/>
      <c r="AC5115" s="61"/>
      <c r="AD5115" s="61"/>
      <c r="AE5115" s="61"/>
      <c r="AF5115" s="61"/>
      <c r="AG5115" s="61"/>
      <c r="AH5115" s="61"/>
      <c r="AI5115" s="61"/>
      <c r="AJ5115" s="61"/>
      <c r="AK5115" s="61"/>
      <c r="AL5115" s="61"/>
      <c r="AM5115" s="61"/>
      <c r="AN5115" s="61"/>
      <c r="AO5115" s="61"/>
      <c r="AP5115" s="62"/>
      <c r="AQ5115" s="61"/>
      <c r="AR5115" s="61"/>
      <c r="AS5115" s="61"/>
      <c r="AT5115" s="61"/>
      <c r="AU5115" s="61"/>
      <c r="AV5115" s="61"/>
      <c r="AW5115" s="60"/>
    </row>
    <row r="5116" s="59" customFormat="1" customHeight="1" spans="1:49">
      <c r="A5116" s="60"/>
      <c r="B5116" s="60"/>
      <c r="C5116" s="60"/>
      <c r="D5116" s="60"/>
      <c r="H5116" s="61"/>
      <c r="I5116" s="61"/>
      <c r="J5116" s="61"/>
      <c r="K5116" s="61"/>
      <c r="L5116" s="61"/>
      <c r="M5116" s="61"/>
      <c r="N5116" s="61"/>
      <c r="O5116" s="61"/>
      <c r="P5116" s="61"/>
      <c r="Q5116" s="61"/>
      <c r="R5116" s="61"/>
      <c r="S5116" s="61"/>
      <c r="T5116" s="61"/>
      <c r="U5116" s="61"/>
      <c r="V5116" s="61"/>
      <c r="W5116" s="61"/>
      <c r="X5116" s="61"/>
      <c r="Y5116" s="61"/>
      <c r="Z5116" s="61"/>
      <c r="AA5116" s="61"/>
      <c r="AB5116" s="61"/>
      <c r="AC5116" s="61"/>
      <c r="AD5116" s="61"/>
      <c r="AE5116" s="61"/>
      <c r="AF5116" s="61"/>
      <c r="AG5116" s="61"/>
      <c r="AH5116" s="61"/>
      <c r="AI5116" s="61"/>
      <c r="AJ5116" s="61"/>
      <c r="AK5116" s="61"/>
      <c r="AL5116" s="61"/>
      <c r="AM5116" s="61"/>
      <c r="AN5116" s="61"/>
      <c r="AO5116" s="61"/>
      <c r="AP5116" s="62"/>
      <c r="AQ5116" s="61"/>
      <c r="AR5116" s="61"/>
      <c r="AS5116" s="61"/>
      <c r="AT5116" s="61"/>
      <c r="AU5116" s="61"/>
      <c r="AV5116" s="61"/>
      <c r="AW5116" s="60"/>
    </row>
    <row r="5117" s="59" customFormat="1" customHeight="1" spans="1:49">
      <c r="A5117" s="60"/>
      <c r="B5117" s="60"/>
      <c r="C5117" s="60"/>
      <c r="D5117" s="60"/>
      <c r="H5117" s="61"/>
      <c r="I5117" s="61"/>
      <c r="J5117" s="61"/>
      <c r="K5117" s="61"/>
      <c r="L5117" s="61"/>
      <c r="M5117" s="61"/>
      <c r="N5117" s="61"/>
      <c r="O5117" s="61"/>
      <c r="P5117" s="61"/>
      <c r="Q5117" s="61"/>
      <c r="R5117" s="61"/>
      <c r="S5117" s="61"/>
      <c r="T5117" s="61"/>
      <c r="U5117" s="61"/>
      <c r="V5117" s="61"/>
      <c r="W5117" s="61"/>
      <c r="X5117" s="61"/>
      <c r="Y5117" s="61"/>
      <c r="Z5117" s="61"/>
      <c r="AA5117" s="61"/>
      <c r="AB5117" s="61"/>
      <c r="AC5117" s="61"/>
      <c r="AD5117" s="61"/>
      <c r="AE5117" s="61"/>
      <c r="AF5117" s="61"/>
      <c r="AG5117" s="61"/>
      <c r="AH5117" s="61"/>
      <c r="AI5117" s="61"/>
      <c r="AJ5117" s="61"/>
      <c r="AK5117" s="61"/>
      <c r="AL5117" s="61"/>
      <c r="AM5117" s="61"/>
      <c r="AN5117" s="61"/>
      <c r="AO5117" s="61"/>
      <c r="AP5117" s="62"/>
      <c r="AQ5117" s="61"/>
      <c r="AR5117" s="61"/>
      <c r="AS5117" s="61"/>
      <c r="AT5117" s="61"/>
      <c r="AU5117" s="61"/>
      <c r="AV5117" s="61"/>
      <c r="AW5117" s="60"/>
    </row>
    <row r="5118" s="59" customFormat="1" customHeight="1" spans="1:49">
      <c r="A5118" s="60"/>
      <c r="B5118" s="60"/>
      <c r="C5118" s="60"/>
      <c r="D5118" s="60"/>
      <c r="H5118" s="61"/>
      <c r="I5118" s="61"/>
      <c r="J5118" s="61"/>
      <c r="K5118" s="61"/>
      <c r="L5118" s="61"/>
      <c r="M5118" s="61"/>
      <c r="N5118" s="61"/>
      <c r="O5118" s="61"/>
      <c r="P5118" s="61"/>
      <c r="Q5118" s="61"/>
      <c r="R5118" s="61"/>
      <c r="S5118" s="61"/>
      <c r="T5118" s="61"/>
      <c r="U5118" s="61"/>
      <c r="V5118" s="61"/>
      <c r="W5118" s="61"/>
      <c r="X5118" s="61"/>
      <c r="Y5118" s="61"/>
      <c r="Z5118" s="61"/>
      <c r="AA5118" s="61"/>
      <c r="AB5118" s="61"/>
      <c r="AC5118" s="61"/>
      <c r="AD5118" s="61"/>
      <c r="AE5118" s="61"/>
      <c r="AF5118" s="61"/>
      <c r="AG5118" s="61"/>
      <c r="AH5118" s="61"/>
      <c r="AI5118" s="61"/>
      <c r="AJ5118" s="61"/>
      <c r="AK5118" s="61"/>
      <c r="AL5118" s="61"/>
      <c r="AM5118" s="61"/>
      <c r="AN5118" s="61"/>
      <c r="AO5118" s="61"/>
      <c r="AP5118" s="62"/>
      <c r="AQ5118" s="61"/>
      <c r="AR5118" s="61"/>
      <c r="AS5118" s="61"/>
      <c r="AT5118" s="61"/>
      <c r="AU5118" s="61"/>
      <c r="AV5118" s="61"/>
      <c r="AW5118" s="60"/>
    </row>
    <row r="5119" s="59" customFormat="1" customHeight="1" spans="1:49">
      <c r="A5119" s="60"/>
      <c r="B5119" s="60"/>
      <c r="C5119" s="60"/>
      <c r="D5119" s="60"/>
      <c r="H5119" s="61"/>
      <c r="I5119" s="61"/>
      <c r="J5119" s="61"/>
      <c r="K5119" s="61"/>
      <c r="L5119" s="61"/>
      <c r="M5119" s="61"/>
      <c r="N5119" s="61"/>
      <c r="O5119" s="61"/>
      <c r="P5119" s="61"/>
      <c r="Q5119" s="61"/>
      <c r="R5119" s="61"/>
      <c r="S5119" s="61"/>
      <c r="T5119" s="61"/>
      <c r="U5119" s="61"/>
      <c r="V5119" s="61"/>
      <c r="W5119" s="61"/>
      <c r="X5119" s="61"/>
      <c r="Y5119" s="61"/>
      <c r="Z5119" s="61"/>
      <c r="AA5119" s="61"/>
      <c r="AB5119" s="61"/>
      <c r="AC5119" s="61"/>
      <c r="AD5119" s="61"/>
      <c r="AE5119" s="61"/>
      <c r="AF5119" s="61"/>
      <c r="AG5119" s="61"/>
      <c r="AH5119" s="61"/>
      <c r="AI5119" s="61"/>
      <c r="AJ5119" s="61"/>
      <c r="AK5119" s="61"/>
      <c r="AL5119" s="61"/>
      <c r="AM5119" s="61"/>
      <c r="AN5119" s="61"/>
      <c r="AO5119" s="61"/>
      <c r="AP5119" s="62"/>
      <c r="AQ5119" s="61"/>
      <c r="AR5119" s="61"/>
      <c r="AS5119" s="61"/>
      <c r="AT5119" s="61"/>
      <c r="AU5119" s="61"/>
      <c r="AV5119" s="61"/>
      <c r="AW5119" s="60"/>
    </row>
    <row r="5120" s="59" customFormat="1" customHeight="1" spans="1:49">
      <c r="A5120" s="60"/>
      <c r="B5120" s="60"/>
      <c r="C5120" s="60"/>
      <c r="D5120" s="60"/>
      <c r="H5120" s="61"/>
      <c r="I5120" s="61"/>
      <c r="J5120" s="61"/>
      <c r="K5120" s="61"/>
      <c r="L5120" s="61"/>
      <c r="M5120" s="61"/>
      <c r="N5120" s="61"/>
      <c r="O5120" s="61"/>
      <c r="P5120" s="61"/>
      <c r="Q5120" s="61"/>
      <c r="R5120" s="61"/>
      <c r="S5120" s="61"/>
      <c r="T5120" s="61"/>
      <c r="U5120" s="61"/>
      <c r="V5120" s="61"/>
      <c r="W5120" s="61"/>
      <c r="X5120" s="61"/>
      <c r="Y5120" s="61"/>
      <c r="Z5120" s="61"/>
      <c r="AA5120" s="61"/>
      <c r="AB5120" s="61"/>
      <c r="AC5120" s="61"/>
      <c r="AD5120" s="61"/>
      <c r="AE5120" s="61"/>
      <c r="AF5120" s="61"/>
      <c r="AG5120" s="61"/>
      <c r="AH5120" s="61"/>
      <c r="AI5120" s="61"/>
      <c r="AJ5120" s="61"/>
      <c r="AK5120" s="61"/>
      <c r="AL5120" s="61"/>
      <c r="AM5120" s="61"/>
      <c r="AN5120" s="61"/>
      <c r="AO5120" s="61"/>
      <c r="AP5120" s="62"/>
      <c r="AQ5120" s="61"/>
      <c r="AR5120" s="61"/>
      <c r="AS5120" s="61"/>
      <c r="AT5120" s="61"/>
      <c r="AU5120" s="61"/>
      <c r="AV5120" s="61"/>
      <c r="AW5120" s="60"/>
    </row>
    <row r="5121" s="59" customFormat="1" customHeight="1" spans="1:49">
      <c r="A5121" s="60"/>
      <c r="B5121" s="60"/>
      <c r="C5121" s="60"/>
      <c r="D5121" s="60"/>
      <c r="H5121" s="61"/>
      <c r="I5121" s="61"/>
      <c r="J5121" s="61"/>
      <c r="K5121" s="61"/>
      <c r="L5121" s="61"/>
      <c r="M5121" s="61"/>
      <c r="N5121" s="61"/>
      <c r="O5121" s="61"/>
      <c r="P5121" s="61"/>
      <c r="Q5121" s="61"/>
      <c r="R5121" s="61"/>
      <c r="S5121" s="61"/>
      <c r="T5121" s="61"/>
      <c r="U5121" s="61"/>
      <c r="V5121" s="61"/>
      <c r="W5121" s="61"/>
      <c r="X5121" s="61"/>
      <c r="Y5121" s="61"/>
      <c r="Z5121" s="61"/>
      <c r="AA5121" s="61"/>
      <c r="AB5121" s="61"/>
      <c r="AC5121" s="61"/>
      <c r="AD5121" s="61"/>
      <c r="AE5121" s="61"/>
      <c r="AF5121" s="61"/>
      <c r="AG5121" s="61"/>
      <c r="AH5121" s="61"/>
      <c r="AI5121" s="61"/>
      <c r="AJ5121" s="61"/>
      <c r="AK5121" s="61"/>
      <c r="AL5121" s="61"/>
      <c r="AM5121" s="61"/>
      <c r="AN5121" s="61"/>
      <c r="AO5121" s="61"/>
      <c r="AP5121" s="62"/>
      <c r="AQ5121" s="61"/>
      <c r="AR5121" s="61"/>
      <c r="AS5121" s="61"/>
      <c r="AT5121" s="61"/>
      <c r="AU5121" s="61"/>
      <c r="AV5121" s="61"/>
      <c r="AW5121" s="60"/>
    </row>
    <row r="5122" s="59" customFormat="1" customHeight="1" spans="1:49">
      <c r="A5122" s="60"/>
      <c r="B5122" s="60"/>
      <c r="C5122" s="60"/>
      <c r="D5122" s="60"/>
      <c r="H5122" s="61"/>
      <c r="I5122" s="61"/>
      <c r="J5122" s="61"/>
      <c r="K5122" s="61"/>
      <c r="L5122" s="61"/>
      <c r="M5122" s="61"/>
      <c r="N5122" s="61"/>
      <c r="O5122" s="61"/>
      <c r="P5122" s="61"/>
      <c r="Q5122" s="61"/>
      <c r="R5122" s="61"/>
      <c r="S5122" s="61"/>
      <c r="T5122" s="61"/>
      <c r="U5122" s="61"/>
      <c r="V5122" s="61"/>
      <c r="W5122" s="61"/>
      <c r="X5122" s="61"/>
      <c r="Y5122" s="61"/>
      <c r="Z5122" s="61"/>
      <c r="AA5122" s="61"/>
      <c r="AB5122" s="61"/>
      <c r="AC5122" s="61"/>
      <c r="AD5122" s="61"/>
      <c r="AE5122" s="61"/>
      <c r="AF5122" s="61"/>
      <c r="AG5122" s="61"/>
      <c r="AH5122" s="61"/>
      <c r="AI5122" s="61"/>
      <c r="AJ5122" s="61"/>
      <c r="AK5122" s="61"/>
      <c r="AL5122" s="61"/>
      <c r="AM5122" s="61"/>
      <c r="AN5122" s="61"/>
      <c r="AO5122" s="61"/>
      <c r="AP5122" s="62"/>
      <c r="AQ5122" s="61"/>
      <c r="AR5122" s="61"/>
      <c r="AS5122" s="61"/>
      <c r="AT5122" s="61"/>
      <c r="AU5122" s="61"/>
      <c r="AV5122" s="61"/>
      <c r="AW5122" s="60"/>
    </row>
    <row r="5123" s="59" customFormat="1" customHeight="1" spans="1:49">
      <c r="A5123" s="60"/>
      <c r="B5123" s="60"/>
      <c r="C5123" s="60"/>
      <c r="D5123" s="60"/>
      <c r="H5123" s="61"/>
      <c r="I5123" s="61"/>
      <c r="J5123" s="61"/>
      <c r="K5123" s="61"/>
      <c r="L5123" s="61"/>
      <c r="M5123" s="61"/>
      <c r="N5123" s="61"/>
      <c r="O5123" s="61"/>
      <c r="P5123" s="61"/>
      <c r="Q5123" s="61"/>
      <c r="R5123" s="61"/>
      <c r="S5123" s="61"/>
      <c r="T5123" s="61"/>
      <c r="U5123" s="61"/>
      <c r="V5123" s="61"/>
      <c r="W5123" s="61"/>
      <c r="X5123" s="61"/>
      <c r="Y5123" s="61"/>
      <c r="Z5123" s="61"/>
      <c r="AA5123" s="61"/>
      <c r="AB5123" s="61"/>
      <c r="AC5123" s="61"/>
      <c r="AD5123" s="61"/>
      <c r="AE5123" s="61"/>
      <c r="AF5123" s="61"/>
      <c r="AG5123" s="61"/>
      <c r="AH5123" s="61"/>
      <c r="AI5123" s="61"/>
      <c r="AJ5123" s="61"/>
      <c r="AK5123" s="61"/>
      <c r="AL5123" s="61"/>
      <c r="AM5123" s="61"/>
      <c r="AN5123" s="61"/>
      <c r="AO5123" s="61"/>
      <c r="AP5123" s="62"/>
      <c r="AQ5123" s="61"/>
      <c r="AR5123" s="61"/>
      <c r="AS5123" s="61"/>
      <c r="AT5123" s="61"/>
      <c r="AU5123" s="61"/>
      <c r="AV5123" s="61"/>
      <c r="AW5123" s="60"/>
    </row>
    <row r="5124" s="59" customFormat="1" customHeight="1" spans="1:49">
      <c r="A5124" s="60"/>
      <c r="B5124" s="60"/>
      <c r="C5124" s="60"/>
      <c r="D5124" s="60"/>
      <c r="H5124" s="61"/>
      <c r="I5124" s="61"/>
      <c r="J5124" s="61"/>
      <c r="K5124" s="61"/>
      <c r="L5124" s="61"/>
      <c r="M5124" s="61"/>
      <c r="N5124" s="61"/>
      <c r="O5124" s="61"/>
      <c r="P5124" s="61"/>
      <c r="Q5124" s="61"/>
      <c r="R5124" s="61"/>
      <c r="S5124" s="61"/>
      <c r="T5124" s="61"/>
      <c r="U5124" s="61"/>
      <c r="V5124" s="61"/>
      <c r="W5124" s="61"/>
      <c r="X5124" s="61"/>
      <c r="Y5124" s="61"/>
      <c r="Z5124" s="61"/>
      <c r="AA5124" s="61"/>
      <c r="AB5124" s="61"/>
      <c r="AC5124" s="61"/>
      <c r="AD5124" s="61"/>
      <c r="AE5124" s="61"/>
      <c r="AF5124" s="61"/>
      <c r="AG5124" s="61"/>
      <c r="AH5124" s="61"/>
      <c r="AI5124" s="61"/>
      <c r="AJ5124" s="61"/>
      <c r="AK5124" s="61"/>
      <c r="AL5124" s="61"/>
      <c r="AM5124" s="61"/>
      <c r="AN5124" s="61"/>
      <c r="AO5124" s="61"/>
      <c r="AP5124" s="62"/>
      <c r="AQ5124" s="61"/>
      <c r="AR5124" s="61"/>
      <c r="AS5124" s="61"/>
      <c r="AT5124" s="61"/>
      <c r="AU5124" s="61"/>
      <c r="AV5124" s="61"/>
      <c r="AW5124" s="60"/>
    </row>
    <row r="5125" s="59" customFormat="1" customHeight="1" spans="1:49">
      <c r="A5125" s="60"/>
      <c r="B5125" s="60"/>
      <c r="C5125" s="60"/>
      <c r="D5125" s="60"/>
      <c r="H5125" s="61"/>
      <c r="I5125" s="61"/>
      <c r="J5125" s="61"/>
      <c r="K5125" s="61"/>
      <c r="L5125" s="61"/>
      <c r="M5125" s="61"/>
      <c r="N5125" s="61"/>
      <c r="O5125" s="61"/>
      <c r="P5125" s="61"/>
      <c r="Q5125" s="61"/>
      <c r="R5125" s="61"/>
      <c r="S5125" s="61"/>
      <c r="T5125" s="61"/>
      <c r="U5125" s="61"/>
      <c r="V5125" s="61"/>
      <c r="W5125" s="61"/>
      <c r="X5125" s="61"/>
      <c r="Y5125" s="61"/>
      <c r="Z5125" s="61"/>
      <c r="AA5125" s="61"/>
      <c r="AB5125" s="61"/>
      <c r="AC5125" s="61"/>
      <c r="AD5125" s="61"/>
      <c r="AE5125" s="61"/>
      <c r="AF5125" s="61"/>
      <c r="AG5125" s="61"/>
      <c r="AH5125" s="61"/>
      <c r="AI5125" s="61"/>
      <c r="AJ5125" s="61"/>
      <c r="AK5125" s="61"/>
      <c r="AL5125" s="61"/>
      <c r="AM5125" s="61"/>
      <c r="AN5125" s="61"/>
      <c r="AO5125" s="61"/>
      <c r="AP5125" s="62"/>
      <c r="AQ5125" s="61"/>
      <c r="AR5125" s="61"/>
      <c r="AS5125" s="61"/>
      <c r="AT5125" s="61"/>
      <c r="AU5125" s="61"/>
      <c r="AV5125" s="61"/>
      <c r="AW5125" s="60"/>
    </row>
    <row r="5126" s="59" customFormat="1" customHeight="1" spans="1:49">
      <c r="A5126" s="60"/>
      <c r="B5126" s="60"/>
      <c r="C5126" s="60"/>
      <c r="D5126" s="60"/>
      <c r="H5126" s="61"/>
      <c r="I5126" s="61"/>
      <c r="J5126" s="61"/>
      <c r="K5126" s="61"/>
      <c r="L5126" s="61"/>
      <c r="M5126" s="61"/>
      <c r="N5126" s="61"/>
      <c r="O5126" s="61"/>
      <c r="P5126" s="61"/>
      <c r="Q5126" s="61"/>
      <c r="R5126" s="61"/>
      <c r="S5126" s="61"/>
      <c r="T5126" s="61"/>
      <c r="U5126" s="61"/>
      <c r="V5126" s="61"/>
      <c r="W5126" s="61"/>
      <c r="X5126" s="61"/>
      <c r="Y5126" s="61"/>
      <c r="Z5126" s="61"/>
      <c r="AA5126" s="61"/>
      <c r="AB5126" s="61"/>
      <c r="AC5126" s="61"/>
      <c r="AD5126" s="61"/>
      <c r="AE5126" s="61"/>
      <c r="AF5126" s="61"/>
      <c r="AG5126" s="61"/>
      <c r="AH5126" s="61"/>
      <c r="AI5126" s="61"/>
      <c r="AJ5126" s="61"/>
      <c r="AK5126" s="61"/>
      <c r="AL5126" s="61"/>
      <c r="AM5126" s="61"/>
      <c r="AN5126" s="61"/>
      <c r="AO5126" s="61"/>
      <c r="AP5126" s="62"/>
      <c r="AQ5126" s="61"/>
      <c r="AR5126" s="61"/>
      <c r="AS5126" s="61"/>
      <c r="AT5126" s="61"/>
      <c r="AU5126" s="61"/>
      <c r="AV5126" s="61"/>
      <c r="AW5126" s="60"/>
    </row>
    <row r="5127" s="59" customFormat="1" customHeight="1" spans="1:49">
      <c r="A5127" s="60"/>
      <c r="B5127" s="60"/>
      <c r="C5127" s="60"/>
      <c r="D5127" s="60"/>
      <c r="H5127" s="61"/>
      <c r="I5127" s="61"/>
      <c r="J5127" s="61"/>
      <c r="K5127" s="61"/>
      <c r="L5127" s="61"/>
      <c r="M5127" s="61"/>
      <c r="N5127" s="61"/>
      <c r="O5127" s="61"/>
      <c r="P5127" s="61"/>
      <c r="Q5127" s="61"/>
      <c r="R5127" s="61"/>
      <c r="S5127" s="61"/>
      <c r="T5127" s="61"/>
      <c r="U5127" s="61"/>
      <c r="V5127" s="61"/>
      <c r="W5127" s="61"/>
      <c r="X5127" s="61"/>
      <c r="Y5127" s="61"/>
      <c r="Z5127" s="61"/>
      <c r="AA5127" s="61"/>
      <c r="AB5127" s="61"/>
      <c r="AC5127" s="61"/>
      <c r="AD5127" s="61"/>
      <c r="AE5127" s="61"/>
      <c r="AF5127" s="61"/>
      <c r="AG5127" s="61"/>
      <c r="AH5127" s="61"/>
      <c r="AI5127" s="61"/>
      <c r="AJ5127" s="61"/>
      <c r="AK5127" s="61"/>
      <c r="AL5127" s="61"/>
      <c r="AM5127" s="61"/>
      <c r="AN5127" s="61"/>
      <c r="AO5127" s="61"/>
      <c r="AP5127" s="62"/>
      <c r="AQ5127" s="61"/>
      <c r="AR5127" s="61"/>
      <c r="AS5127" s="61"/>
      <c r="AT5127" s="61"/>
      <c r="AU5127" s="61"/>
      <c r="AV5127" s="61"/>
      <c r="AW5127" s="60"/>
    </row>
    <row r="5128" s="59" customFormat="1" customHeight="1" spans="1:49">
      <c r="A5128" s="60"/>
      <c r="B5128" s="60"/>
      <c r="C5128" s="60"/>
      <c r="D5128" s="60"/>
      <c r="H5128" s="61"/>
      <c r="I5128" s="61"/>
      <c r="J5128" s="61"/>
      <c r="K5128" s="61"/>
      <c r="L5128" s="61"/>
      <c r="M5128" s="61"/>
      <c r="N5128" s="61"/>
      <c r="O5128" s="61"/>
      <c r="P5128" s="61"/>
      <c r="Q5128" s="61"/>
      <c r="R5128" s="61"/>
      <c r="S5128" s="61"/>
      <c r="T5128" s="61"/>
      <c r="U5128" s="61"/>
      <c r="V5128" s="61"/>
      <c r="W5128" s="61"/>
      <c r="X5128" s="61"/>
      <c r="Y5128" s="61"/>
      <c r="Z5128" s="61"/>
      <c r="AA5128" s="61"/>
      <c r="AB5128" s="61"/>
      <c r="AC5128" s="61"/>
      <c r="AD5128" s="61"/>
      <c r="AE5128" s="61"/>
      <c r="AF5128" s="61"/>
      <c r="AG5128" s="61"/>
      <c r="AH5128" s="61"/>
      <c r="AI5128" s="61"/>
      <c r="AJ5128" s="61"/>
      <c r="AK5128" s="61"/>
      <c r="AL5128" s="61"/>
      <c r="AM5128" s="61"/>
      <c r="AN5128" s="61"/>
      <c r="AO5128" s="61"/>
      <c r="AP5128" s="62"/>
      <c r="AQ5128" s="61"/>
      <c r="AR5128" s="61"/>
      <c r="AS5128" s="61"/>
      <c r="AT5128" s="61"/>
      <c r="AU5128" s="61"/>
      <c r="AV5128" s="61"/>
      <c r="AW5128" s="60"/>
    </row>
    <row r="5129" s="59" customFormat="1" customHeight="1" spans="1:49">
      <c r="A5129" s="60"/>
      <c r="B5129" s="60"/>
      <c r="C5129" s="60"/>
      <c r="D5129" s="60"/>
      <c r="H5129" s="61"/>
      <c r="I5129" s="61"/>
      <c r="J5129" s="61"/>
      <c r="K5129" s="61"/>
      <c r="L5129" s="61"/>
      <c r="M5129" s="61"/>
      <c r="N5129" s="61"/>
      <c r="O5129" s="61"/>
      <c r="P5129" s="61"/>
      <c r="Q5129" s="61"/>
      <c r="R5129" s="61"/>
      <c r="S5129" s="61"/>
      <c r="T5129" s="61"/>
      <c r="U5129" s="61"/>
      <c r="V5129" s="61"/>
      <c r="W5129" s="61"/>
      <c r="X5129" s="61"/>
      <c r="Y5129" s="61"/>
      <c r="Z5129" s="61"/>
      <c r="AA5129" s="61"/>
      <c r="AB5129" s="61"/>
      <c r="AC5129" s="61"/>
      <c r="AD5129" s="61"/>
      <c r="AE5129" s="61"/>
      <c r="AF5129" s="61"/>
      <c r="AG5129" s="61"/>
      <c r="AH5129" s="61"/>
      <c r="AI5129" s="61"/>
      <c r="AJ5129" s="61"/>
      <c r="AK5129" s="61"/>
      <c r="AL5129" s="61"/>
      <c r="AM5129" s="61"/>
      <c r="AN5129" s="61"/>
      <c r="AO5129" s="61"/>
      <c r="AP5129" s="62"/>
      <c r="AQ5129" s="61"/>
      <c r="AR5129" s="61"/>
      <c r="AS5129" s="61"/>
      <c r="AT5129" s="61"/>
      <c r="AU5129" s="61"/>
      <c r="AV5129" s="61"/>
      <c r="AW5129" s="60"/>
    </row>
    <row r="5130" s="59" customFormat="1" customHeight="1" spans="1:49">
      <c r="A5130" s="60"/>
      <c r="B5130" s="60"/>
      <c r="C5130" s="60"/>
      <c r="D5130" s="60"/>
      <c r="H5130" s="61"/>
      <c r="I5130" s="61"/>
      <c r="J5130" s="61"/>
      <c r="K5130" s="61"/>
      <c r="L5130" s="61"/>
      <c r="M5130" s="61"/>
      <c r="N5130" s="61"/>
      <c r="O5130" s="61"/>
      <c r="P5130" s="61"/>
      <c r="Q5130" s="61"/>
      <c r="R5130" s="61"/>
      <c r="S5130" s="61"/>
      <c r="T5130" s="61"/>
      <c r="U5130" s="61"/>
      <c r="V5130" s="61"/>
      <c r="W5130" s="61"/>
      <c r="X5130" s="61"/>
      <c r="Y5130" s="61"/>
      <c r="Z5130" s="61"/>
      <c r="AA5130" s="61"/>
      <c r="AB5130" s="61"/>
      <c r="AC5130" s="61"/>
      <c r="AD5130" s="61"/>
      <c r="AE5130" s="61"/>
      <c r="AF5130" s="61"/>
      <c r="AG5130" s="61"/>
      <c r="AH5130" s="61"/>
      <c r="AI5130" s="61"/>
      <c r="AJ5130" s="61"/>
      <c r="AK5130" s="61"/>
      <c r="AL5130" s="61"/>
      <c r="AM5130" s="61"/>
      <c r="AN5130" s="61"/>
      <c r="AO5130" s="61"/>
      <c r="AP5130" s="62"/>
      <c r="AQ5130" s="61"/>
      <c r="AR5130" s="61"/>
      <c r="AS5130" s="61"/>
      <c r="AT5130" s="61"/>
      <c r="AU5130" s="61"/>
      <c r="AV5130" s="61"/>
      <c r="AW5130" s="60"/>
    </row>
    <row r="5131" s="59" customFormat="1" customHeight="1" spans="1:49">
      <c r="A5131" s="60"/>
      <c r="B5131" s="60"/>
      <c r="C5131" s="60"/>
      <c r="D5131" s="60"/>
      <c r="H5131" s="61"/>
      <c r="I5131" s="61"/>
      <c r="J5131" s="61"/>
      <c r="K5131" s="61"/>
      <c r="L5131" s="61"/>
      <c r="M5131" s="61"/>
      <c r="N5131" s="61"/>
      <c r="O5131" s="61"/>
      <c r="P5131" s="61"/>
      <c r="Q5131" s="61"/>
      <c r="R5131" s="61"/>
      <c r="S5131" s="61"/>
      <c r="T5131" s="61"/>
      <c r="U5131" s="61"/>
      <c r="V5131" s="61"/>
      <c r="W5131" s="61"/>
      <c r="X5131" s="61"/>
      <c r="Y5131" s="61"/>
      <c r="Z5131" s="61"/>
      <c r="AA5131" s="61"/>
      <c r="AB5131" s="61"/>
      <c r="AC5131" s="61"/>
      <c r="AD5131" s="61"/>
      <c r="AE5131" s="61"/>
      <c r="AF5131" s="61"/>
      <c r="AG5131" s="61"/>
      <c r="AH5131" s="61"/>
      <c r="AI5131" s="61"/>
      <c r="AJ5131" s="61"/>
      <c r="AK5131" s="61"/>
      <c r="AL5131" s="61"/>
      <c r="AM5131" s="61"/>
      <c r="AN5131" s="61"/>
      <c r="AO5131" s="61"/>
      <c r="AP5131" s="62"/>
      <c r="AQ5131" s="61"/>
      <c r="AR5131" s="61"/>
      <c r="AS5131" s="61"/>
      <c r="AT5131" s="61"/>
      <c r="AU5131" s="61"/>
      <c r="AV5131" s="61"/>
      <c r="AW5131" s="60"/>
    </row>
    <row r="5132" s="59" customFormat="1" customHeight="1" spans="1:49">
      <c r="A5132" s="60"/>
      <c r="B5132" s="60"/>
      <c r="C5132" s="60"/>
      <c r="D5132" s="60"/>
      <c r="H5132" s="61"/>
      <c r="I5132" s="61"/>
      <c r="J5132" s="61"/>
      <c r="K5132" s="61"/>
      <c r="L5132" s="61"/>
      <c r="M5132" s="61"/>
      <c r="N5132" s="61"/>
      <c r="O5132" s="61"/>
      <c r="P5132" s="61"/>
      <c r="Q5132" s="61"/>
      <c r="R5132" s="61"/>
      <c r="S5132" s="61"/>
      <c r="T5132" s="61"/>
      <c r="U5132" s="61"/>
      <c r="V5132" s="61"/>
      <c r="W5132" s="61"/>
      <c r="X5132" s="61"/>
      <c r="Y5132" s="61"/>
      <c r="Z5132" s="61"/>
      <c r="AA5132" s="61"/>
      <c r="AB5132" s="61"/>
      <c r="AC5132" s="61"/>
      <c r="AD5132" s="61"/>
      <c r="AE5132" s="61"/>
      <c r="AF5132" s="61"/>
      <c r="AG5132" s="61"/>
      <c r="AH5132" s="61"/>
      <c r="AI5132" s="61"/>
      <c r="AJ5132" s="61"/>
      <c r="AK5132" s="61"/>
      <c r="AL5132" s="61"/>
      <c r="AM5132" s="61"/>
      <c r="AN5132" s="61"/>
      <c r="AO5132" s="61"/>
      <c r="AP5132" s="62"/>
      <c r="AQ5132" s="61"/>
      <c r="AR5132" s="61"/>
      <c r="AS5132" s="61"/>
      <c r="AT5132" s="61"/>
      <c r="AU5132" s="61"/>
      <c r="AV5132" s="61"/>
      <c r="AW5132" s="60"/>
    </row>
    <row r="5133" s="59" customFormat="1" customHeight="1" spans="1:49">
      <c r="A5133" s="60"/>
      <c r="B5133" s="60"/>
      <c r="C5133" s="60"/>
      <c r="D5133" s="60"/>
      <c r="H5133" s="61"/>
      <c r="I5133" s="61"/>
      <c r="J5133" s="61"/>
      <c r="K5133" s="61"/>
      <c r="L5133" s="61"/>
      <c r="M5133" s="61"/>
      <c r="N5133" s="61"/>
      <c r="O5133" s="61"/>
      <c r="P5133" s="61"/>
      <c r="Q5133" s="61"/>
      <c r="R5133" s="61"/>
      <c r="S5133" s="61"/>
      <c r="T5133" s="61"/>
      <c r="U5133" s="61"/>
      <c r="V5133" s="61"/>
      <c r="W5133" s="61"/>
      <c r="X5133" s="61"/>
      <c r="Y5133" s="61"/>
      <c r="Z5133" s="61"/>
      <c r="AA5133" s="61"/>
      <c r="AB5133" s="61"/>
      <c r="AC5133" s="61"/>
      <c r="AD5133" s="61"/>
      <c r="AE5133" s="61"/>
      <c r="AF5133" s="61"/>
      <c r="AG5133" s="61"/>
      <c r="AH5133" s="61"/>
      <c r="AI5133" s="61"/>
      <c r="AJ5133" s="61"/>
      <c r="AK5133" s="61"/>
      <c r="AL5133" s="61"/>
      <c r="AM5133" s="61"/>
      <c r="AN5133" s="61"/>
      <c r="AO5133" s="61"/>
      <c r="AP5133" s="62"/>
      <c r="AQ5133" s="61"/>
      <c r="AR5133" s="61"/>
      <c r="AS5133" s="61"/>
      <c r="AT5133" s="61"/>
      <c r="AU5133" s="61"/>
      <c r="AV5133" s="61"/>
      <c r="AW5133" s="60"/>
    </row>
    <row r="5134" s="59" customFormat="1" customHeight="1" spans="1:49">
      <c r="A5134" s="60"/>
      <c r="B5134" s="60"/>
      <c r="C5134" s="60"/>
      <c r="D5134" s="60"/>
      <c r="H5134" s="61"/>
      <c r="I5134" s="61"/>
      <c r="J5134" s="61"/>
      <c r="K5134" s="61"/>
      <c r="L5134" s="61"/>
      <c r="M5134" s="61"/>
      <c r="N5134" s="61"/>
      <c r="O5134" s="61"/>
      <c r="P5134" s="61"/>
      <c r="Q5134" s="61"/>
      <c r="R5134" s="61"/>
      <c r="S5134" s="61"/>
      <c r="T5134" s="61"/>
      <c r="U5134" s="61"/>
      <c r="V5134" s="61"/>
      <c r="W5134" s="61"/>
      <c r="X5134" s="61"/>
      <c r="Y5134" s="61"/>
      <c r="Z5134" s="61"/>
      <c r="AA5134" s="61"/>
      <c r="AB5134" s="61"/>
      <c r="AC5134" s="61"/>
      <c r="AD5134" s="61"/>
      <c r="AE5134" s="61"/>
      <c r="AF5134" s="61"/>
      <c r="AG5134" s="61"/>
      <c r="AH5134" s="61"/>
      <c r="AI5134" s="61"/>
      <c r="AJ5134" s="61"/>
      <c r="AK5134" s="61"/>
      <c r="AL5134" s="61"/>
      <c r="AM5134" s="61"/>
      <c r="AN5134" s="61"/>
      <c r="AO5134" s="61"/>
      <c r="AP5134" s="62"/>
      <c r="AQ5134" s="61"/>
      <c r="AR5134" s="61"/>
      <c r="AS5134" s="61"/>
      <c r="AT5134" s="61"/>
      <c r="AU5134" s="61"/>
      <c r="AV5134" s="61"/>
      <c r="AW5134" s="60"/>
    </row>
    <row r="5135" s="59" customFormat="1" customHeight="1" spans="1:49">
      <c r="A5135" s="60"/>
      <c r="B5135" s="60"/>
      <c r="C5135" s="60"/>
      <c r="D5135" s="60"/>
      <c r="H5135" s="61"/>
      <c r="I5135" s="61"/>
      <c r="J5135" s="61"/>
      <c r="K5135" s="61"/>
      <c r="L5135" s="61"/>
      <c r="M5135" s="61"/>
      <c r="N5135" s="61"/>
      <c r="O5135" s="61"/>
      <c r="P5135" s="61"/>
      <c r="Q5135" s="61"/>
      <c r="R5135" s="61"/>
      <c r="S5135" s="61"/>
      <c r="T5135" s="61"/>
      <c r="U5135" s="61"/>
      <c r="V5135" s="61"/>
      <c r="W5135" s="61"/>
      <c r="X5135" s="61"/>
      <c r="Y5135" s="61"/>
      <c r="Z5135" s="61"/>
      <c r="AA5135" s="61"/>
      <c r="AB5135" s="61"/>
      <c r="AC5135" s="61"/>
      <c r="AD5135" s="61"/>
      <c r="AE5135" s="61"/>
      <c r="AF5135" s="61"/>
      <c r="AG5135" s="61"/>
      <c r="AH5135" s="61"/>
      <c r="AI5135" s="61"/>
      <c r="AJ5135" s="61"/>
      <c r="AK5135" s="61"/>
      <c r="AL5135" s="61"/>
      <c r="AM5135" s="61"/>
      <c r="AN5135" s="61"/>
      <c r="AO5135" s="61"/>
      <c r="AP5135" s="62"/>
      <c r="AQ5135" s="61"/>
      <c r="AR5135" s="61"/>
      <c r="AS5135" s="61"/>
      <c r="AT5135" s="61"/>
      <c r="AU5135" s="61"/>
      <c r="AV5135" s="61"/>
      <c r="AW5135" s="60"/>
    </row>
    <row r="5136" s="59" customFormat="1" customHeight="1" spans="1:49">
      <c r="A5136" s="60"/>
      <c r="B5136" s="60"/>
      <c r="C5136" s="60"/>
      <c r="D5136" s="60"/>
      <c r="H5136" s="61"/>
      <c r="I5136" s="61"/>
      <c r="J5136" s="61"/>
      <c r="K5136" s="61"/>
      <c r="L5136" s="61"/>
      <c r="M5136" s="61"/>
      <c r="N5136" s="61"/>
      <c r="O5136" s="61"/>
      <c r="P5136" s="61"/>
      <c r="Q5136" s="61"/>
      <c r="R5136" s="61"/>
      <c r="S5136" s="61"/>
      <c r="T5136" s="61"/>
      <c r="U5136" s="61"/>
      <c r="V5136" s="61"/>
      <c r="W5136" s="61"/>
      <c r="X5136" s="61"/>
      <c r="Y5136" s="61"/>
      <c r="Z5136" s="61"/>
      <c r="AA5136" s="61"/>
      <c r="AB5136" s="61"/>
      <c r="AC5136" s="61"/>
      <c r="AD5136" s="61"/>
      <c r="AE5136" s="61"/>
      <c r="AF5136" s="61"/>
      <c r="AG5136" s="61"/>
      <c r="AH5136" s="61"/>
      <c r="AI5136" s="61"/>
      <c r="AJ5136" s="61"/>
      <c r="AK5136" s="61"/>
      <c r="AL5136" s="61"/>
      <c r="AM5136" s="61"/>
      <c r="AN5136" s="61"/>
      <c r="AO5136" s="61"/>
      <c r="AP5136" s="62"/>
      <c r="AQ5136" s="61"/>
      <c r="AR5136" s="61"/>
      <c r="AS5136" s="61"/>
      <c r="AT5136" s="61"/>
      <c r="AU5136" s="61"/>
      <c r="AV5136" s="61"/>
      <c r="AW5136" s="60"/>
    </row>
    <row r="5137" s="59" customFormat="1" customHeight="1" spans="1:49">
      <c r="A5137" s="60"/>
      <c r="B5137" s="60"/>
      <c r="C5137" s="60"/>
      <c r="D5137" s="60"/>
      <c r="H5137" s="61"/>
      <c r="I5137" s="61"/>
      <c r="J5137" s="61"/>
      <c r="K5137" s="61"/>
      <c r="L5137" s="61"/>
      <c r="M5137" s="61"/>
      <c r="N5137" s="61"/>
      <c r="O5137" s="61"/>
      <c r="P5137" s="61"/>
      <c r="Q5137" s="61"/>
      <c r="R5137" s="61"/>
      <c r="S5137" s="61"/>
      <c r="T5137" s="61"/>
      <c r="U5137" s="61"/>
      <c r="V5137" s="61"/>
      <c r="W5137" s="61"/>
      <c r="X5137" s="61"/>
      <c r="Y5137" s="61"/>
      <c r="Z5137" s="61"/>
      <c r="AA5137" s="61"/>
      <c r="AB5137" s="61"/>
      <c r="AC5137" s="61"/>
      <c r="AD5137" s="61"/>
      <c r="AE5137" s="61"/>
      <c r="AF5137" s="61"/>
      <c r="AG5137" s="61"/>
      <c r="AH5137" s="61"/>
      <c r="AI5137" s="61"/>
      <c r="AJ5137" s="61"/>
      <c r="AK5137" s="61"/>
      <c r="AL5137" s="61"/>
      <c r="AM5137" s="61"/>
      <c r="AN5137" s="61"/>
      <c r="AO5137" s="61"/>
      <c r="AP5137" s="62"/>
      <c r="AQ5137" s="61"/>
      <c r="AR5137" s="61"/>
      <c r="AS5137" s="61"/>
      <c r="AT5137" s="61"/>
      <c r="AU5137" s="61"/>
      <c r="AV5137" s="61"/>
      <c r="AW5137" s="60"/>
    </row>
    <row r="5138" s="59" customFormat="1" customHeight="1" spans="1:49">
      <c r="A5138" s="60"/>
      <c r="B5138" s="60"/>
      <c r="C5138" s="60"/>
      <c r="D5138" s="60"/>
      <c r="H5138" s="61"/>
      <c r="I5138" s="61"/>
      <c r="J5138" s="61"/>
      <c r="K5138" s="61"/>
      <c r="L5138" s="61"/>
      <c r="M5138" s="61"/>
      <c r="N5138" s="61"/>
      <c r="O5138" s="61"/>
      <c r="P5138" s="61"/>
      <c r="Q5138" s="61"/>
      <c r="R5138" s="61"/>
      <c r="S5138" s="61"/>
      <c r="T5138" s="61"/>
      <c r="U5138" s="61"/>
      <c r="V5138" s="61"/>
      <c r="W5138" s="61"/>
      <c r="X5138" s="61"/>
      <c r="Y5138" s="61"/>
      <c r="Z5138" s="61"/>
      <c r="AA5138" s="61"/>
      <c r="AB5138" s="61"/>
      <c r="AC5138" s="61"/>
      <c r="AD5138" s="61"/>
      <c r="AE5138" s="61"/>
      <c r="AF5138" s="61"/>
      <c r="AG5138" s="61"/>
      <c r="AH5138" s="61"/>
      <c r="AI5138" s="61"/>
      <c r="AJ5138" s="61"/>
      <c r="AK5138" s="61"/>
      <c r="AL5138" s="61"/>
      <c r="AM5138" s="61"/>
      <c r="AN5138" s="61"/>
      <c r="AO5138" s="61"/>
      <c r="AP5138" s="62"/>
      <c r="AQ5138" s="61"/>
      <c r="AR5138" s="61"/>
      <c r="AS5138" s="61"/>
      <c r="AT5138" s="61"/>
      <c r="AU5138" s="61"/>
      <c r="AV5138" s="61"/>
      <c r="AW5138" s="60"/>
    </row>
    <row r="5139" s="59" customFormat="1" customHeight="1" spans="1:49">
      <c r="A5139" s="60"/>
      <c r="B5139" s="60"/>
      <c r="C5139" s="60"/>
      <c r="D5139" s="60"/>
      <c r="H5139" s="61"/>
      <c r="I5139" s="61"/>
      <c r="J5139" s="61"/>
      <c r="K5139" s="61"/>
      <c r="L5139" s="61"/>
      <c r="M5139" s="61"/>
      <c r="N5139" s="61"/>
      <c r="O5139" s="61"/>
      <c r="P5139" s="61"/>
      <c r="Q5139" s="61"/>
      <c r="R5139" s="61"/>
      <c r="S5139" s="61"/>
      <c r="T5139" s="61"/>
      <c r="U5139" s="61"/>
      <c r="V5139" s="61"/>
      <c r="W5139" s="61"/>
      <c r="X5139" s="61"/>
      <c r="Y5139" s="61"/>
      <c r="Z5139" s="61"/>
      <c r="AA5139" s="61"/>
      <c r="AB5139" s="61"/>
      <c r="AC5139" s="61"/>
      <c r="AD5139" s="61"/>
      <c r="AE5139" s="61"/>
      <c r="AF5139" s="61"/>
      <c r="AG5139" s="61"/>
      <c r="AH5139" s="61"/>
      <c r="AI5139" s="61"/>
      <c r="AJ5139" s="61"/>
      <c r="AK5139" s="61"/>
      <c r="AL5139" s="61"/>
      <c r="AM5139" s="61"/>
      <c r="AN5139" s="61"/>
      <c r="AO5139" s="61"/>
      <c r="AP5139" s="62"/>
      <c r="AQ5139" s="61"/>
      <c r="AR5139" s="61"/>
      <c r="AS5139" s="61"/>
      <c r="AT5139" s="61"/>
      <c r="AU5139" s="61"/>
      <c r="AV5139" s="61"/>
      <c r="AW5139" s="60"/>
    </row>
    <row r="5140" s="59" customFormat="1" customHeight="1" spans="1:49">
      <c r="A5140" s="60"/>
      <c r="B5140" s="60"/>
      <c r="C5140" s="60"/>
      <c r="D5140" s="60"/>
      <c r="H5140" s="61"/>
      <c r="I5140" s="61"/>
      <c r="J5140" s="61"/>
      <c r="K5140" s="61"/>
      <c r="L5140" s="61"/>
      <c r="M5140" s="61"/>
      <c r="N5140" s="61"/>
      <c r="O5140" s="61"/>
      <c r="P5140" s="61"/>
      <c r="Q5140" s="61"/>
      <c r="R5140" s="61"/>
      <c r="S5140" s="61"/>
      <c r="T5140" s="61"/>
      <c r="U5140" s="61"/>
      <c r="V5140" s="61"/>
      <c r="W5140" s="61"/>
      <c r="X5140" s="61"/>
      <c r="Y5140" s="61"/>
      <c r="Z5140" s="61"/>
      <c r="AA5140" s="61"/>
      <c r="AB5140" s="61"/>
      <c r="AC5140" s="61"/>
      <c r="AD5140" s="61"/>
      <c r="AE5140" s="61"/>
      <c r="AF5140" s="61"/>
      <c r="AG5140" s="61"/>
      <c r="AH5140" s="61"/>
      <c r="AI5140" s="61"/>
      <c r="AJ5140" s="61"/>
      <c r="AK5140" s="61"/>
      <c r="AL5140" s="61"/>
      <c r="AM5140" s="61"/>
      <c r="AN5140" s="61"/>
      <c r="AO5140" s="61"/>
      <c r="AP5140" s="62"/>
      <c r="AQ5140" s="61"/>
      <c r="AR5140" s="61"/>
      <c r="AS5140" s="61"/>
      <c r="AT5140" s="61"/>
      <c r="AU5140" s="61"/>
      <c r="AV5140" s="61"/>
      <c r="AW5140" s="60"/>
    </row>
    <row r="5141" s="59" customFormat="1" customHeight="1" spans="1:49">
      <c r="A5141" s="60"/>
      <c r="B5141" s="60"/>
      <c r="C5141" s="60"/>
      <c r="D5141" s="60"/>
      <c r="H5141" s="61"/>
      <c r="I5141" s="61"/>
      <c r="J5141" s="61"/>
      <c r="K5141" s="61"/>
      <c r="L5141" s="61"/>
      <c r="M5141" s="61"/>
      <c r="N5141" s="61"/>
      <c r="O5141" s="61"/>
      <c r="P5141" s="61"/>
      <c r="Q5141" s="61"/>
      <c r="R5141" s="61"/>
      <c r="S5141" s="61"/>
      <c r="T5141" s="61"/>
      <c r="U5141" s="61"/>
      <c r="V5141" s="61"/>
      <c r="W5141" s="61"/>
      <c r="X5141" s="61"/>
      <c r="Y5141" s="61"/>
      <c r="Z5141" s="61"/>
      <c r="AA5141" s="61"/>
      <c r="AB5141" s="61"/>
      <c r="AC5141" s="61"/>
      <c r="AD5141" s="61"/>
      <c r="AE5141" s="61"/>
      <c r="AF5141" s="61"/>
      <c r="AG5141" s="61"/>
      <c r="AH5141" s="61"/>
      <c r="AI5141" s="61"/>
      <c r="AJ5141" s="61"/>
      <c r="AK5141" s="61"/>
      <c r="AL5141" s="61"/>
      <c r="AM5141" s="61"/>
      <c r="AN5141" s="61"/>
      <c r="AO5141" s="61"/>
      <c r="AP5141" s="62"/>
      <c r="AQ5141" s="61"/>
      <c r="AR5141" s="61"/>
      <c r="AS5141" s="61"/>
      <c r="AT5141" s="61"/>
      <c r="AU5141" s="61"/>
      <c r="AV5141" s="61"/>
      <c r="AW5141" s="60"/>
    </row>
    <row r="5142" s="59" customFormat="1" customHeight="1" spans="1:49">
      <c r="A5142" s="60"/>
      <c r="B5142" s="60"/>
      <c r="C5142" s="60"/>
      <c r="D5142" s="60"/>
      <c r="H5142" s="61"/>
      <c r="I5142" s="61"/>
      <c r="J5142" s="61"/>
      <c r="K5142" s="61"/>
      <c r="L5142" s="61"/>
      <c r="M5142" s="61"/>
      <c r="N5142" s="61"/>
      <c r="O5142" s="61"/>
      <c r="P5142" s="61"/>
      <c r="Q5142" s="61"/>
      <c r="R5142" s="61"/>
      <c r="S5142" s="61"/>
      <c r="T5142" s="61"/>
      <c r="U5142" s="61"/>
      <c r="V5142" s="61"/>
      <c r="W5142" s="61"/>
      <c r="X5142" s="61"/>
      <c r="Y5142" s="61"/>
      <c r="Z5142" s="61"/>
      <c r="AA5142" s="61"/>
      <c r="AB5142" s="61"/>
      <c r="AC5142" s="61"/>
      <c r="AD5142" s="61"/>
      <c r="AE5142" s="61"/>
      <c r="AF5142" s="61"/>
      <c r="AG5142" s="61"/>
      <c r="AH5142" s="61"/>
      <c r="AI5142" s="61"/>
      <c r="AJ5142" s="61"/>
      <c r="AK5142" s="61"/>
      <c r="AL5142" s="61"/>
      <c r="AM5142" s="61"/>
      <c r="AN5142" s="61"/>
      <c r="AO5142" s="61"/>
      <c r="AP5142" s="62"/>
      <c r="AQ5142" s="61"/>
      <c r="AR5142" s="61"/>
      <c r="AS5142" s="61"/>
      <c r="AT5142" s="61"/>
      <c r="AU5142" s="61"/>
      <c r="AV5142" s="61"/>
      <c r="AW5142" s="60"/>
    </row>
    <row r="5143" s="59" customFormat="1" customHeight="1" spans="1:49">
      <c r="A5143" s="60"/>
      <c r="B5143" s="60"/>
      <c r="C5143" s="60"/>
      <c r="D5143" s="60"/>
      <c r="H5143" s="61"/>
      <c r="I5143" s="61"/>
      <c r="J5143" s="61"/>
      <c r="K5143" s="61"/>
      <c r="L5143" s="61"/>
      <c r="M5143" s="61"/>
      <c r="N5143" s="61"/>
      <c r="O5143" s="61"/>
      <c r="P5143" s="61"/>
      <c r="Q5143" s="61"/>
      <c r="R5143" s="61"/>
      <c r="S5143" s="61"/>
      <c r="T5143" s="61"/>
      <c r="U5143" s="61"/>
      <c r="V5143" s="61"/>
      <c r="W5143" s="61"/>
      <c r="X5143" s="61"/>
      <c r="Y5143" s="61"/>
      <c r="Z5143" s="61"/>
      <c r="AA5143" s="61"/>
      <c r="AB5143" s="61"/>
      <c r="AC5143" s="61"/>
      <c r="AD5143" s="61"/>
      <c r="AE5143" s="61"/>
      <c r="AF5143" s="61"/>
      <c r="AG5143" s="61"/>
      <c r="AH5143" s="61"/>
      <c r="AI5143" s="61"/>
      <c r="AJ5143" s="61"/>
      <c r="AK5143" s="61"/>
      <c r="AL5143" s="61"/>
      <c r="AM5143" s="61"/>
      <c r="AN5143" s="61"/>
      <c r="AO5143" s="61"/>
      <c r="AP5143" s="62"/>
      <c r="AQ5143" s="61"/>
      <c r="AR5143" s="61"/>
      <c r="AS5143" s="61"/>
      <c r="AT5143" s="61"/>
      <c r="AU5143" s="61"/>
      <c r="AV5143" s="61"/>
      <c r="AW5143" s="60"/>
    </row>
    <row r="5144" s="59" customFormat="1" customHeight="1" spans="1:49">
      <c r="A5144" s="60"/>
      <c r="B5144" s="60"/>
      <c r="C5144" s="60"/>
      <c r="D5144" s="60"/>
      <c r="H5144" s="61"/>
      <c r="I5144" s="61"/>
      <c r="J5144" s="61"/>
      <c r="K5144" s="61"/>
      <c r="L5144" s="61"/>
      <c r="M5144" s="61"/>
      <c r="N5144" s="61"/>
      <c r="O5144" s="61"/>
      <c r="P5144" s="61"/>
      <c r="Q5144" s="61"/>
      <c r="R5144" s="61"/>
      <c r="S5144" s="61"/>
      <c r="T5144" s="61"/>
      <c r="U5144" s="61"/>
      <c r="V5144" s="61"/>
      <c r="W5144" s="61"/>
      <c r="X5144" s="61"/>
      <c r="Y5144" s="61"/>
      <c r="Z5144" s="61"/>
      <c r="AA5144" s="61"/>
      <c r="AB5144" s="61"/>
      <c r="AC5144" s="61"/>
      <c r="AD5144" s="61"/>
      <c r="AE5144" s="61"/>
      <c r="AF5144" s="61"/>
      <c r="AG5144" s="61"/>
      <c r="AH5144" s="61"/>
      <c r="AI5144" s="61"/>
      <c r="AJ5144" s="61"/>
      <c r="AK5144" s="61"/>
      <c r="AL5144" s="61"/>
      <c r="AM5144" s="61"/>
      <c r="AN5144" s="61"/>
      <c r="AO5144" s="61"/>
      <c r="AP5144" s="62"/>
      <c r="AQ5144" s="61"/>
      <c r="AR5144" s="61"/>
      <c r="AS5144" s="61"/>
      <c r="AT5144" s="61"/>
      <c r="AU5144" s="61"/>
      <c r="AV5144" s="61"/>
      <c r="AW5144" s="60"/>
    </row>
    <row r="5145" s="59" customFormat="1" customHeight="1" spans="1:49">
      <c r="A5145" s="60"/>
      <c r="B5145" s="60"/>
      <c r="C5145" s="60"/>
      <c r="D5145" s="60"/>
      <c r="H5145" s="61"/>
      <c r="I5145" s="61"/>
      <c r="J5145" s="61"/>
      <c r="K5145" s="61"/>
      <c r="L5145" s="61"/>
      <c r="M5145" s="61"/>
      <c r="N5145" s="61"/>
      <c r="O5145" s="61"/>
      <c r="P5145" s="61"/>
      <c r="Q5145" s="61"/>
      <c r="R5145" s="61"/>
      <c r="S5145" s="61"/>
      <c r="T5145" s="61"/>
      <c r="U5145" s="61"/>
      <c r="V5145" s="61"/>
      <c r="W5145" s="61"/>
      <c r="X5145" s="61"/>
      <c r="Y5145" s="61"/>
      <c r="Z5145" s="61"/>
      <c r="AA5145" s="61"/>
      <c r="AB5145" s="61"/>
      <c r="AC5145" s="61"/>
      <c r="AD5145" s="61"/>
      <c r="AE5145" s="61"/>
      <c r="AF5145" s="61"/>
      <c r="AG5145" s="61"/>
      <c r="AH5145" s="61"/>
      <c r="AI5145" s="61"/>
      <c r="AJ5145" s="61"/>
      <c r="AK5145" s="61"/>
      <c r="AL5145" s="61"/>
      <c r="AM5145" s="61"/>
      <c r="AN5145" s="61"/>
      <c r="AO5145" s="61"/>
      <c r="AP5145" s="62"/>
      <c r="AQ5145" s="61"/>
      <c r="AR5145" s="61"/>
      <c r="AS5145" s="61"/>
      <c r="AT5145" s="61"/>
      <c r="AU5145" s="61"/>
      <c r="AV5145" s="61"/>
      <c r="AW5145" s="60"/>
    </row>
    <row r="5146" s="59" customFormat="1" customHeight="1" spans="1:49">
      <c r="A5146" s="60"/>
      <c r="B5146" s="60"/>
      <c r="C5146" s="60"/>
      <c r="D5146" s="60"/>
      <c r="H5146" s="61"/>
      <c r="I5146" s="61"/>
      <c r="J5146" s="61"/>
      <c r="K5146" s="61"/>
      <c r="L5146" s="61"/>
      <c r="M5146" s="61"/>
      <c r="N5146" s="61"/>
      <c r="O5146" s="61"/>
      <c r="P5146" s="61"/>
      <c r="Q5146" s="61"/>
      <c r="R5146" s="61"/>
      <c r="S5146" s="61"/>
      <c r="T5146" s="61"/>
      <c r="U5146" s="61"/>
      <c r="V5146" s="61"/>
      <c r="W5146" s="61"/>
      <c r="X5146" s="61"/>
      <c r="Y5146" s="61"/>
      <c r="Z5146" s="61"/>
      <c r="AA5146" s="61"/>
      <c r="AB5146" s="61"/>
      <c r="AC5146" s="61"/>
      <c r="AD5146" s="61"/>
      <c r="AE5146" s="61"/>
      <c r="AF5146" s="61"/>
      <c r="AG5146" s="61"/>
      <c r="AH5146" s="61"/>
      <c r="AI5146" s="61"/>
      <c r="AJ5146" s="61"/>
      <c r="AK5146" s="61"/>
      <c r="AL5146" s="61"/>
      <c r="AM5146" s="61"/>
      <c r="AN5146" s="61"/>
      <c r="AO5146" s="61"/>
      <c r="AP5146" s="62"/>
      <c r="AQ5146" s="61"/>
      <c r="AR5146" s="61"/>
      <c r="AS5146" s="61"/>
      <c r="AT5146" s="61"/>
      <c r="AU5146" s="61"/>
      <c r="AV5146" s="61"/>
      <c r="AW5146" s="60"/>
    </row>
    <row r="5147" s="59" customFormat="1" customHeight="1" spans="1:49">
      <c r="A5147" s="60"/>
      <c r="B5147" s="60"/>
      <c r="C5147" s="60"/>
      <c r="D5147" s="60"/>
      <c r="H5147" s="61"/>
      <c r="I5147" s="61"/>
      <c r="J5147" s="61"/>
      <c r="K5147" s="61"/>
      <c r="L5147" s="61"/>
      <c r="M5147" s="61"/>
      <c r="N5147" s="61"/>
      <c r="O5147" s="61"/>
      <c r="P5147" s="61"/>
      <c r="Q5147" s="61"/>
      <c r="R5147" s="61"/>
      <c r="S5147" s="61"/>
      <c r="T5147" s="61"/>
      <c r="U5147" s="61"/>
      <c r="V5147" s="61"/>
      <c r="W5147" s="61"/>
      <c r="X5147" s="61"/>
      <c r="Y5147" s="61"/>
      <c r="Z5147" s="61"/>
      <c r="AA5147" s="61"/>
      <c r="AB5147" s="61"/>
      <c r="AC5147" s="61"/>
      <c r="AD5147" s="61"/>
      <c r="AE5147" s="61"/>
      <c r="AF5147" s="61"/>
      <c r="AG5147" s="61"/>
      <c r="AH5147" s="61"/>
      <c r="AI5147" s="61"/>
      <c r="AJ5147" s="61"/>
      <c r="AK5147" s="61"/>
      <c r="AL5147" s="61"/>
      <c r="AM5147" s="61"/>
      <c r="AN5147" s="61"/>
      <c r="AO5147" s="61"/>
      <c r="AP5147" s="62"/>
      <c r="AQ5147" s="61"/>
      <c r="AR5147" s="61"/>
      <c r="AS5147" s="61"/>
      <c r="AT5147" s="61"/>
      <c r="AU5147" s="61"/>
      <c r="AV5147" s="61"/>
      <c r="AW5147" s="60"/>
    </row>
    <row r="5148" s="59" customFormat="1" customHeight="1" spans="1:49">
      <c r="A5148" s="60"/>
      <c r="B5148" s="60"/>
      <c r="C5148" s="60"/>
      <c r="D5148" s="60"/>
      <c r="H5148" s="61"/>
      <c r="I5148" s="61"/>
      <c r="J5148" s="61"/>
      <c r="K5148" s="61"/>
      <c r="L5148" s="61"/>
      <c r="M5148" s="61"/>
      <c r="N5148" s="61"/>
      <c r="O5148" s="61"/>
      <c r="P5148" s="61"/>
      <c r="Q5148" s="61"/>
      <c r="R5148" s="61"/>
      <c r="S5148" s="61"/>
      <c r="T5148" s="61"/>
      <c r="U5148" s="61"/>
      <c r="V5148" s="61"/>
      <c r="W5148" s="61"/>
      <c r="X5148" s="61"/>
      <c r="Y5148" s="61"/>
      <c r="Z5148" s="61"/>
      <c r="AA5148" s="61"/>
      <c r="AB5148" s="61"/>
      <c r="AC5148" s="61"/>
      <c r="AD5148" s="61"/>
      <c r="AE5148" s="61"/>
      <c r="AF5148" s="61"/>
      <c r="AG5148" s="61"/>
      <c r="AH5148" s="61"/>
      <c r="AI5148" s="61"/>
      <c r="AJ5148" s="61"/>
      <c r="AK5148" s="61"/>
      <c r="AL5148" s="61"/>
      <c r="AM5148" s="61"/>
      <c r="AN5148" s="61"/>
      <c r="AO5148" s="61"/>
      <c r="AP5148" s="62"/>
      <c r="AQ5148" s="61"/>
      <c r="AR5148" s="61"/>
      <c r="AS5148" s="61"/>
      <c r="AT5148" s="61"/>
      <c r="AU5148" s="61"/>
      <c r="AV5148" s="61"/>
      <c r="AW5148" s="60"/>
    </row>
    <row r="5149" s="59" customFormat="1" customHeight="1" spans="1:49">
      <c r="A5149" s="60"/>
      <c r="B5149" s="60"/>
      <c r="C5149" s="60"/>
      <c r="D5149" s="60"/>
      <c r="H5149" s="61"/>
      <c r="I5149" s="61"/>
      <c r="J5149" s="61"/>
      <c r="K5149" s="61"/>
      <c r="L5149" s="61"/>
      <c r="M5149" s="61"/>
      <c r="N5149" s="61"/>
      <c r="O5149" s="61"/>
      <c r="P5149" s="61"/>
      <c r="Q5149" s="61"/>
      <c r="R5149" s="61"/>
      <c r="S5149" s="61"/>
      <c r="T5149" s="61"/>
      <c r="U5149" s="61"/>
      <c r="V5149" s="61"/>
      <c r="W5149" s="61"/>
      <c r="X5149" s="61"/>
      <c r="Y5149" s="61"/>
      <c r="Z5149" s="61"/>
      <c r="AA5149" s="61"/>
      <c r="AB5149" s="61"/>
      <c r="AC5149" s="61"/>
      <c r="AD5149" s="61"/>
      <c r="AE5149" s="61"/>
      <c r="AF5149" s="61"/>
      <c r="AG5149" s="61"/>
      <c r="AH5149" s="61"/>
      <c r="AI5149" s="61"/>
      <c r="AJ5149" s="61"/>
      <c r="AK5149" s="61"/>
      <c r="AL5149" s="61"/>
      <c r="AM5149" s="61"/>
      <c r="AN5149" s="61"/>
      <c r="AO5149" s="61"/>
      <c r="AP5149" s="62"/>
      <c r="AQ5149" s="61"/>
      <c r="AR5149" s="61"/>
      <c r="AS5149" s="61"/>
      <c r="AT5149" s="61"/>
      <c r="AU5149" s="61"/>
      <c r="AV5149" s="61"/>
      <c r="AW5149" s="60"/>
    </row>
    <row r="5150" s="59" customFormat="1" customHeight="1" spans="1:49">
      <c r="A5150" s="60"/>
      <c r="B5150" s="60"/>
      <c r="C5150" s="60"/>
      <c r="D5150" s="60"/>
      <c r="H5150" s="61"/>
      <c r="I5150" s="61"/>
      <c r="J5150" s="61"/>
      <c r="K5150" s="61"/>
      <c r="L5150" s="61"/>
      <c r="M5150" s="61"/>
      <c r="N5150" s="61"/>
      <c r="O5150" s="61"/>
      <c r="P5150" s="61"/>
      <c r="Q5150" s="61"/>
      <c r="R5150" s="61"/>
      <c r="S5150" s="61"/>
      <c r="T5150" s="61"/>
      <c r="U5150" s="61"/>
      <c r="V5150" s="61"/>
      <c r="W5150" s="61"/>
      <c r="X5150" s="61"/>
      <c r="Y5150" s="61"/>
      <c r="Z5150" s="61"/>
      <c r="AA5150" s="61"/>
      <c r="AB5150" s="61"/>
      <c r="AC5150" s="61"/>
      <c r="AD5150" s="61"/>
      <c r="AE5150" s="61"/>
      <c r="AF5150" s="61"/>
      <c r="AG5150" s="61"/>
      <c r="AH5150" s="61"/>
      <c r="AI5150" s="61"/>
      <c r="AJ5150" s="61"/>
      <c r="AK5150" s="61"/>
      <c r="AL5150" s="61"/>
      <c r="AM5150" s="61"/>
      <c r="AN5150" s="61"/>
      <c r="AO5150" s="61"/>
      <c r="AP5150" s="62"/>
      <c r="AQ5150" s="61"/>
      <c r="AR5150" s="61"/>
      <c r="AS5150" s="61"/>
      <c r="AT5150" s="61"/>
      <c r="AU5150" s="61"/>
      <c r="AV5150" s="61"/>
      <c r="AW5150" s="60"/>
    </row>
    <row r="5151" s="59" customFormat="1" customHeight="1" spans="1:49">
      <c r="A5151" s="60"/>
      <c r="B5151" s="60"/>
      <c r="C5151" s="60"/>
      <c r="D5151" s="60"/>
      <c r="H5151" s="61"/>
      <c r="I5151" s="61"/>
      <c r="J5151" s="61"/>
      <c r="K5151" s="61"/>
      <c r="L5151" s="61"/>
      <c r="M5151" s="61"/>
      <c r="N5151" s="61"/>
      <c r="O5151" s="61"/>
      <c r="P5151" s="61"/>
      <c r="Q5151" s="61"/>
      <c r="R5151" s="61"/>
      <c r="S5151" s="61"/>
      <c r="T5151" s="61"/>
      <c r="U5151" s="61"/>
      <c r="V5151" s="61"/>
      <c r="W5151" s="61"/>
      <c r="X5151" s="61"/>
      <c r="Y5151" s="61"/>
      <c r="Z5151" s="61"/>
      <c r="AA5151" s="61"/>
      <c r="AB5151" s="61"/>
      <c r="AC5151" s="61"/>
      <c r="AD5151" s="61"/>
      <c r="AE5151" s="61"/>
      <c r="AF5151" s="61"/>
      <c r="AG5151" s="61"/>
      <c r="AH5151" s="61"/>
      <c r="AI5151" s="61"/>
      <c r="AJ5151" s="61"/>
      <c r="AK5151" s="61"/>
      <c r="AL5151" s="61"/>
      <c r="AM5151" s="61"/>
      <c r="AN5151" s="61"/>
      <c r="AO5151" s="61"/>
      <c r="AP5151" s="62"/>
      <c r="AQ5151" s="61"/>
      <c r="AR5151" s="61"/>
      <c r="AS5151" s="61"/>
      <c r="AT5151" s="61"/>
      <c r="AU5151" s="61"/>
      <c r="AV5151" s="61"/>
      <c r="AW5151" s="60"/>
    </row>
    <row r="5152" s="59" customFormat="1" customHeight="1" spans="1:49">
      <c r="A5152" s="60"/>
      <c r="B5152" s="60"/>
      <c r="C5152" s="60"/>
      <c r="D5152" s="60"/>
      <c r="H5152" s="61"/>
      <c r="I5152" s="61"/>
      <c r="J5152" s="61"/>
      <c r="K5152" s="61"/>
      <c r="L5152" s="61"/>
      <c r="M5152" s="61"/>
      <c r="N5152" s="61"/>
      <c r="O5152" s="61"/>
      <c r="P5152" s="61"/>
      <c r="Q5152" s="61"/>
      <c r="R5152" s="61"/>
      <c r="S5152" s="61"/>
      <c r="T5152" s="61"/>
      <c r="U5152" s="61"/>
      <c r="V5152" s="61"/>
      <c r="W5152" s="61"/>
      <c r="X5152" s="61"/>
      <c r="Y5152" s="61"/>
      <c r="Z5152" s="61"/>
      <c r="AA5152" s="61"/>
      <c r="AB5152" s="61"/>
      <c r="AC5152" s="61"/>
      <c r="AD5152" s="61"/>
      <c r="AE5152" s="61"/>
      <c r="AF5152" s="61"/>
      <c r="AG5152" s="61"/>
      <c r="AH5152" s="61"/>
      <c r="AI5152" s="61"/>
      <c r="AJ5152" s="61"/>
      <c r="AK5152" s="61"/>
      <c r="AL5152" s="61"/>
      <c r="AM5152" s="61"/>
      <c r="AN5152" s="61"/>
      <c r="AO5152" s="61"/>
      <c r="AP5152" s="62"/>
      <c r="AQ5152" s="61"/>
      <c r="AR5152" s="61"/>
      <c r="AS5152" s="61"/>
      <c r="AT5152" s="61"/>
      <c r="AU5152" s="61"/>
      <c r="AV5152" s="61"/>
      <c r="AW5152" s="60"/>
    </row>
    <row r="5153" s="59" customFormat="1" customHeight="1" spans="1:49">
      <c r="A5153" s="60"/>
      <c r="B5153" s="60"/>
      <c r="C5153" s="60"/>
      <c r="D5153" s="60"/>
      <c r="H5153" s="61"/>
      <c r="I5153" s="61"/>
      <c r="J5153" s="61"/>
      <c r="K5153" s="61"/>
      <c r="L5153" s="61"/>
      <c r="M5153" s="61"/>
      <c r="N5153" s="61"/>
      <c r="O5153" s="61"/>
      <c r="P5153" s="61"/>
      <c r="Q5153" s="61"/>
      <c r="R5153" s="61"/>
      <c r="S5153" s="61"/>
      <c r="T5153" s="61"/>
      <c r="U5153" s="61"/>
      <c r="V5153" s="61"/>
      <c r="W5153" s="61"/>
      <c r="X5153" s="61"/>
      <c r="Y5153" s="61"/>
      <c r="Z5153" s="61"/>
      <c r="AA5153" s="61"/>
      <c r="AB5153" s="61"/>
      <c r="AC5153" s="61"/>
      <c r="AD5153" s="61"/>
      <c r="AE5153" s="61"/>
      <c r="AF5153" s="61"/>
      <c r="AG5153" s="61"/>
      <c r="AH5153" s="61"/>
      <c r="AI5153" s="61"/>
      <c r="AJ5153" s="61"/>
      <c r="AK5153" s="61"/>
      <c r="AL5153" s="61"/>
      <c r="AM5153" s="61"/>
      <c r="AN5153" s="61"/>
      <c r="AO5153" s="61"/>
      <c r="AP5153" s="62"/>
      <c r="AQ5153" s="61"/>
      <c r="AR5153" s="61"/>
      <c r="AS5153" s="61"/>
      <c r="AT5153" s="61"/>
      <c r="AU5153" s="61"/>
      <c r="AV5153" s="61"/>
      <c r="AW5153" s="60"/>
    </row>
    <row r="5154" s="59" customFormat="1" customHeight="1" spans="1:49">
      <c r="A5154" s="60"/>
      <c r="B5154" s="60"/>
      <c r="C5154" s="60"/>
      <c r="D5154" s="60"/>
      <c r="H5154" s="61"/>
      <c r="I5154" s="61"/>
      <c r="J5154" s="61"/>
      <c r="K5154" s="61"/>
      <c r="L5154" s="61"/>
      <c r="M5154" s="61"/>
      <c r="N5154" s="61"/>
      <c r="O5154" s="61"/>
      <c r="P5154" s="61"/>
      <c r="Q5154" s="61"/>
      <c r="R5154" s="61"/>
      <c r="S5154" s="61"/>
      <c r="T5154" s="61"/>
      <c r="U5154" s="61"/>
      <c r="V5154" s="61"/>
      <c r="W5154" s="61"/>
      <c r="X5154" s="61"/>
      <c r="Y5154" s="61"/>
      <c r="Z5154" s="61"/>
      <c r="AA5154" s="61"/>
      <c r="AB5154" s="61"/>
      <c r="AC5154" s="61"/>
      <c r="AD5154" s="61"/>
      <c r="AE5154" s="61"/>
      <c r="AF5154" s="61"/>
      <c r="AG5154" s="61"/>
      <c r="AH5154" s="61"/>
      <c r="AI5154" s="61"/>
      <c r="AJ5154" s="61"/>
      <c r="AK5154" s="61"/>
      <c r="AL5154" s="61"/>
      <c r="AM5154" s="61"/>
      <c r="AN5154" s="61"/>
      <c r="AO5154" s="61"/>
      <c r="AP5154" s="62"/>
      <c r="AQ5154" s="61"/>
      <c r="AR5154" s="61"/>
      <c r="AS5154" s="61"/>
      <c r="AT5154" s="61"/>
      <c r="AU5154" s="61"/>
      <c r="AV5154" s="61"/>
      <c r="AW5154" s="60"/>
    </row>
    <row r="5155" s="59" customFormat="1" customHeight="1" spans="1:49">
      <c r="A5155" s="60"/>
      <c r="B5155" s="60"/>
      <c r="C5155" s="60"/>
      <c r="D5155" s="60"/>
      <c r="H5155" s="61"/>
      <c r="I5155" s="61"/>
      <c r="J5155" s="61"/>
      <c r="K5155" s="61"/>
      <c r="L5155" s="61"/>
      <c r="M5155" s="61"/>
      <c r="N5155" s="61"/>
      <c r="O5155" s="61"/>
      <c r="P5155" s="61"/>
      <c r="Q5155" s="61"/>
      <c r="R5155" s="61"/>
      <c r="S5155" s="61"/>
      <c r="T5155" s="61"/>
      <c r="U5155" s="61"/>
      <c r="V5155" s="61"/>
      <c r="W5155" s="61"/>
      <c r="X5155" s="61"/>
      <c r="Y5155" s="61"/>
      <c r="Z5155" s="61"/>
      <c r="AA5155" s="61"/>
      <c r="AB5155" s="61"/>
      <c r="AC5155" s="61"/>
      <c r="AD5155" s="61"/>
      <c r="AE5155" s="61"/>
      <c r="AF5155" s="61"/>
      <c r="AG5155" s="61"/>
      <c r="AH5155" s="61"/>
      <c r="AI5155" s="61"/>
      <c r="AJ5155" s="61"/>
      <c r="AK5155" s="61"/>
      <c r="AL5155" s="61"/>
      <c r="AM5155" s="61"/>
      <c r="AN5155" s="61"/>
      <c r="AO5155" s="61"/>
      <c r="AP5155" s="62"/>
      <c r="AQ5155" s="61"/>
      <c r="AR5155" s="61"/>
      <c r="AS5155" s="61"/>
      <c r="AT5155" s="61"/>
      <c r="AU5155" s="61"/>
      <c r="AV5155" s="61"/>
      <c r="AW5155" s="60"/>
    </row>
    <row r="5156" s="59" customFormat="1" customHeight="1" spans="1:49">
      <c r="A5156" s="60"/>
      <c r="B5156" s="60"/>
      <c r="C5156" s="60"/>
      <c r="D5156" s="60"/>
      <c r="H5156" s="61"/>
      <c r="I5156" s="61"/>
      <c r="J5156" s="61"/>
      <c r="K5156" s="61"/>
      <c r="L5156" s="61"/>
      <c r="M5156" s="61"/>
      <c r="N5156" s="61"/>
      <c r="O5156" s="61"/>
      <c r="P5156" s="61"/>
      <c r="Q5156" s="61"/>
      <c r="R5156" s="61"/>
      <c r="S5156" s="61"/>
      <c r="T5156" s="61"/>
      <c r="U5156" s="61"/>
      <c r="V5156" s="61"/>
      <c r="W5156" s="61"/>
      <c r="X5156" s="61"/>
      <c r="Y5156" s="61"/>
      <c r="Z5156" s="61"/>
      <c r="AA5156" s="61"/>
      <c r="AB5156" s="61"/>
      <c r="AC5156" s="61"/>
      <c r="AD5156" s="61"/>
      <c r="AE5156" s="61"/>
      <c r="AF5156" s="61"/>
      <c r="AG5156" s="61"/>
      <c r="AH5156" s="61"/>
      <c r="AI5156" s="61"/>
      <c r="AJ5156" s="61"/>
      <c r="AK5156" s="61"/>
      <c r="AL5156" s="61"/>
      <c r="AM5156" s="61"/>
      <c r="AN5156" s="61"/>
      <c r="AO5156" s="61"/>
      <c r="AP5156" s="62"/>
      <c r="AQ5156" s="61"/>
      <c r="AR5156" s="61"/>
      <c r="AS5156" s="61"/>
      <c r="AT5156" s="61"/>
      <c r="AU5156" s="61"/>
      <c r="AV5156" s="61"/>
      <c r="AW5156" s="60"/>
    </row>
    <row r="5157" s="59" customFormat="1" customHeight="1" spans="1:49">
      <c r="A5157" s="60"/>
      <c r="B5157" s="60"/>
      <c r="C5157" s="60"/>
      <c r="D5157" s="60"/>
      <c r="H5157" s="61"/>
      <c r="I5157" s="61"/>
      <c r="J5157" s="61"/>
      <c r="K5157" s="61"/>
      <c r="L5157" s="61"/>
      <c r="M5157" s="61"/>
      <c r="N5157" s="61"/>
      <c r="O5157" s="61"/>
      <c r="P5157" s="61"/>
      <c r="Q5157" s="61"/>
      <c r="R5157" s="61"/>
      <c r="S5157" s="61"/>
      <c r="T5157" s="61"/>
      <c r="U5157" s="61"/>
      <c r="V5157" s="61"/>
      <c r="W5157" s="61"/>
      <c r="X5157" s="61"/>
      <c r="Y5157" s="61"/>
      <c r="Z5157" s="61"/>
      <c r="AA5157" s="61"/>
      <c r="AB5157" s="61"/>
      <c r="AC5157" s="61"/>
      <c r="AD5157" s="61"/>
      <c r="AE5157" s="61"/>
      <c r="AF5157" s="61"/>
      <c r="AG5157" s="61"/>
      <c r="AH5157" s="61"/>
      <c r="AI5157" s="61"/>
      <c r="AJ5157" s="61"/>
      <c r="AK5157" s="61"/>
      <c r="AL5157" s="61"/>
      <c r="AM5157" s="61"/>
      <c r="AN5157" s="61"/>
      <c r="AO5157" s="61"/>
      <c r="AP5157" s="62"/>
      <c r="AQ5157" s="61"/>
      <c r="AR5157" s="61"/>
      <c r="AS5157" s="61"/>
      <c r="AT5157" s="61"/>
      <c r="AU5157" s="61"/>
      <c r="AV5157" s="61"/>
      <c r="AW5157" s="60"/>
    </row>
    <row r="5158" s="59" customFormat="1" customHeight="1" spans="1:49">
      <c r="A5158" s="60"/>
      <c r="B5158" s="60"/>
      <c r="C5158" s="60"/>
      <c r="D5158" s="60"/>
      <c r="H5158" s="61"/>
      <c r="I5158" s="61"/>
      <c r="J5158" s="61"/>
      <c r="K5158" s="61"/>
      <c r="L5158" s="61"/>
      <c r="M5158" s="61"/>
      <c r="N5158" s="61"/>
      <c r="O5158" s="61"/>
      <c r="P5158" s="61"/>
      <c r="Q5158" s="61"/>
      <c r="R5158" s="61"/>
      <c r="S5158" s="61"/>
      <c r="T5158" s="61"/>
      <c r="U5158" s="61"/>
      <c r="V5158" s="61"/>
      <c r="W5158" s="61"/>
      <c r="X5158" s="61"/>
      <c r="Y5158" s="61"/>
      <c r="Z5158" s="61"/>
      <c r="AA5158" s="61"/>
      <c r="AB5158" s="61"/>
      <c r="AC5158" s="61"/>
      <c r="AD5158" s="61"/>
      <c r="AE5158" s="61"/>
      <c r="AF5158" s="61"/>
      <c r="AG5158" s="61"/>
      <c r="AH5158" s="61"/>
      <c r="AI5158" s="61"/>
      <c r="AJ5158" s="61"/>
      <c r="AK5158" s="61"/>
      <c r="AL5158" s="61"/>
      <c r="AM5158" s="61"/>
      <c r="AN5158" s="61"/>
      <c r="AO5158" s="61"/>
      <c r="AP5158" s="62"/>
      <c r="AQ5158" s="61"/>
      <c r="AR5158" s="61"/>
      <c r="AS5158" s="61"/>
      <c r="AT5158" s="61"/>
      <c r="AU5158" s="61"/>
      <c r="AV5158" s="61"/>
      <c r="AW5158" s="60"/>
    </row>
    <row r="5159" s="59" customFormat="1" customHeight="1" spans="1:49">
      <c r="A5159" s="60"/>
      <c r="B5159" s="60"/>
      <c r="C5159" s="60"/>
      <c r="D5159" s="60"/>
      <c r="H5159" s="61"/>
      <c r="I5159" s="61"/>
      <c r="J5159" s="61"/>
      <c r="K5159" s="61"/>
      <c r="L5159" s="61"/>
      <c r="M5159" s="61"/>
      <c r="N5159" s="61"/>
      <c r="O5159" s="61"/>
      <c r="P5159" s="61"/>
      <c r="Q5159" s="61"/>
      <c r="R5159" s="61"/>
      <c r="S5159" s="61"/>
      <c r="T5159" s="61"/>
      <c r="U5159" s="61"/>
      <c r="V5159" s="61"/>
      <c r="W5159" s="61"/>
      <c r="X5159" s="61"/>
      <c r="Y5159" s="61"/>
      <c r="Z5159" s="61"/>
      <c r="AA5159" s="61"/>
      <c r="AB5159" s="61"/>
      <c r="AC5159" s="61"/>
      <c r="AD5159" s="61"/>
      <c r="AE5159" s="61"/>
      <c r="AF5159" s="61"/>
      <c r="AG5159" s="61"/>
      <c r="AH5159" s="61"/>
      <c r="AI5159" s="61"/>
      <c r="AJ5159" s="61"/>
      <c r="AK5159" s="61"/>
      <c r="AL5159" s="61"/>
      <c r="AM5159" s="61"/>
      <c r="AN5159" s="61"/>
      <c r="AO5159" s="61"/>
      <c r="AP5159" s="62"/>
      <c r="AQ5159" s="61"/>
      <c r="AR5159" s="61"/>
      <c r="AS5159" s="61"/>
      <c r="AT5159" s="61"/>
      <c r="AU5159" s="61"/>
      <c r="AV5159" s="61"/>
      <c r="AW5159" s="60"/>
    </row>
    <row r="5160" s="59" customFormat="1" customHeight="1" spans="1:49">
      <c r="A5160" s="60"/>
      <c r="B5160" s="60"/>
      <c r="C5160" s="60"/>
      <c r="D5160" s="60"/>
      <c r="H5160" s="61"/>
      <c r="I5160" s="61"/>
      <c r="J5160" s="61"/>
      <c r="K5160" s="61"/>
      <c r="L5160" s="61"/>
      <c r="M5160" s="61"/>
      <c r="N5160" s="61"/>
      <c r="O5160" s="61"/>
      <c r="P5160" s="61"/>
      <c r="Q5160" s="61"/>
      <c r="R5160" s="61"/>
      <c r="S5160" s="61"/>
      <c r="T5160" s="61"/>
      <c r="U5160" s="61"/>
      <c r="V5160" s="61"/>
      <c r="W5160" s="61"/>
      <c r="X5160" s="61"/>
      <c r="Y5160" s="61"/>
      <c r="Z5160" s="61"/>
      <c r="AA5160" s="61"/>
      <c r="AB5160" s="61"/>
      <c r="AC5160" s="61"/>
      <c r="AD5160" s="61"/>
      <c r="AE5160" s="61"/>
      <c r="AF5160" s="61"/>
      <c r="AG5160" s="61"/>
      <c r="AH5160" s="61"/>
      <c r="AI5160" s="61"/>
      <c r="AJ5160" s="61"/>
      <c r="AK5160" s="61"/>
      <c r="AL5160" s="61"/>
      <c r="AM5160" s="61"/>
      <c r="AN5160" s="61"/>
      <c r="AO5160" s="61"/>
      <c r="AP5160" s="62"/>
      <c r="AQ5160" s="61"/>
      <c r="AR5160" s="61"/>
      <c r="AS5160" s="61"/>
      <c r="AT5160" s="61"/>
      <c r="AU5160" s="61"/>
      <c r="AV5160" s="61"/>
      <c r="AW5160" s="60"/>
    </row>
    <row r="5161" s="59" customFormat="1" customHeight="1" spans="1:49">
      <c r="A5161" s="60"/>
      <c r="B5161" s="60"/>
      <c r="C5161" s="60"/>
      <c r="D5161" s="60"/>
      <c r="H5161" s="61"/>
      <c r="I5161" s="61"/>
      <c r="J5161" s="61"/>
      <c r="K5161" s="61"/>
      <c r="L5161" s="61"/>
      <c r="M5161" s="61"/>
      <c r="N5161" s="61"/>
      <c r="O5161" s="61"/>
      <c r="P5161" s="61"/>
      <c r="Q5161" s="61"/>
      <c r="R5161" s="61"/>
      <c r="S5161" s="61"/>
      <c r="T5161" s="61"/>
      <c r="U5161" s="61"/>
      <c r="V5161" s="61"/>
      <c r="W5161" s="61"/>
      <c r="X5161" s="61"/>
      <c r="Y5161" s="61"/>
      <c r="Z5161" s="61"/>
      <c r="AA5161" s="61"/>
      <c r="AB5161" s="61"/>
      <c r="AC5161" s="61"/>
      <c r="AD5161" s="61"/>
      <c r="AE5161" s="61"/>
      <c r="AF5161" s="61"/>
      <c r="AG5161" s="61"/>
      <c r="AH5161" s="61"/>
      <c r="AI5161" s="61"/>
      <c r="AJ5161" s="61"/>
      <c r="AK5161" s="61"/>
      <c r="AL5161" s="61"/>
      <c r="AM5161" s="61"/>
      <c r="AN5161" s="61"/>
      <c r="AO5161" s="61"/>
      <c r="AP5161" s="62"/>
      <c r="AQ5161" s="61"/>
      <c r="AR5161" s="61"/>
      <c r="AS5161" s="61"/>
      <c r="AT5161" s="61"/>
      <c r="AU5161" s="61"/>
      <c r="AV5161" s="61"/>
      <c r="AW5161" s="60"/>
    </row>
    <row r="5162" s="59" customFormat="1" customHeight="1" spans="1:49">
      <c r="A5162" s="60"/>
      <c r="B5162" s="60"/>
      <c r="C5162" s="60"/>
      <c r="D5162" s="60"/>
      <c r="H5162" s="61"/>
      <c r="I5162" s="61"/>
      <c r="J5162" s="61"/>
      <c r="K5162" s="61"/>
      <c r="L5162" s="61"/>
      <c r="M5162" s="61"/>
      <c r="N5162" s="61"/>
      <c r="O5162" s="61"/>
      <c r="P5162" s="61"/>
      <c r="Q5162" s="61"/>
      <c r="R5162" s="61"/>
      <c r="S5162" s="61"/>
      <c r="T5162" s="61"/>
      <c r="U5162" s="61"/>
      <c r="V5162" s="61"/>
      <c r="W5162" s="61"/>
      <c r="X5162" s="61"/>
      <c r="Y5162" s="61"/>
      <c r="Z5162" s="61"/>
      <c r="AA5162" s="61"/>
      <c r="AB5162" s="61"/>
      <c r="AC5162" s="61"/>
      <c r="AD5162" s="61"/>
      <c r="AE5162" s="61"/>
      <c r="AF5162" s="61"/>
      <c r="AG5162" s="61"/>
      <c r="AH5162" s="61"/>
      <c r="AI5162" s="61"/>
      <c r="AJ5162" s="61"/>
      <c r="AK5162" s="61"/>
      <c r="AL5162" s="61"/>
      <c r="AM5162" s="61"/>
      <c r="AN5162" s="61"/>
      <c r="AO5162" s="61"/>
      <c r="AP5162" s="62"/>
      <c r="AQ5162" s="61"/>
      <c r="AR5162" s="61"/>
      <c r="AS5162" s="61"/>
      <c r="AT5162" s="61"/>
      <c r="AU5162" s="61"/>
      <c r="AV5162" s="61"/>
      <c r="AW5162" s="60"/>
    </row>
    <row r="5163" s="59" customFormat="1" customHeight="1" spans="1:49">
      <c r="A5163" s="60"/>
      <c r="B5163" s="60"/>
      <c r="C5163" s="60"/>
      <c r="D5163" s="60"/>
      <c r="H5163" s="61"/>
      <c r="I5163" s="61"/>
      <c r="J5163" s="61"/>
      <c r="K5163" s="61"/>
      <c r="L5163" s="61"/>
      <c r="M5163" s="61"/>
      <c r="N5163" s="61"/>
      <c r="O5163" s="61"/>
      <c r="P5163" s="61"/>
      <c r="Q5163" s="61"/>
      <c r="R5163" s="61"/>
      <c r="S5163" s="61"/>
      <c r="T5163" s="61"/>
      <c r="U5163" s="61"/>
      <c r="V5163" s="61"/>
      <c r="W5163" s="61"/>
      <c r="X5163" s="61"/>
      <c r="Y5163" s="61"/>
      <c r="Z5163" s="61"/>
      <c r="AA5163" s="61"/>
      <c r="AB5163" s="61"/>
      <c r="AC5163" s="61"/>
      <c r="AD5163" s="61"/>
      <c r="AE5163" s="61"/>
      <c r="AF5163" s="61"/>
      <c r="AG5163" s="61"/>
      <c r="AH5163" s="61"/>
      <c r="AI5163" s="61"/>
      <c r="AJ5163" s="61"/>
      <c r="AK5163" s="61"/>
      <c r="AL5163" s="61"/>
      <c r="AM5163" s="61"/>
      <c r="AN5163" s="61"/>
      <c r="AO5163" s="61"/>
      <c r="AP5163" s="62"/>
      <c r="AQ5163" s="61"/>
      <c r="AR5163" s="61"/>
      <c r="AS5163" s="61"/>
      <c r="AT5163" s="61"/>
      <c r="AU5163" s="61"/>
      <c r="AV5163" s="61"/>
      <c r="AW5163" s="60"/>
    </row>
    <row r="5164" s="59" customFormat="1" customHeight="1" spans="1:49">
      <c r="A5164" s="60"/>
      <c r="B5164" s="60"/>
      <c r="C5164" s="60"/>
      <c r="D5164" s="60"/>
      <c r="H5164" s="61"/>
      <c r="I5164" s="61"/>
      <c r="J5164" s="61"/>
      <c r="K5164" s="61"/>
      <c r="L5164" s="61"/>
      <c r="M5164" s="61"/>
      <c r="N5164" s="61"/>
      <c r="O5164" s="61"/>
      <c r="P5164" s="61"/>
      <c r="Q5164" s="61"/>
      <c r="R5164" s="61"/>
      <c r="S5164" s="61"/>
      <c r="T5164" s="61"/>
      <c r="U5164" s="61"/>
      <c r="V5164" s="61"/>
      <c r="W5164" s="61"/>
      <c r="X5164" s="61"/>
      <c r="Y5164" s="61"/>
      <c r="Z5164" s="61"/>
      <c r="AA5164" s="61"/>
      <c r="AB5164" s="61"/>
      <c r="AC5164" s="61"/>
      <c r="AD5164" s="61"/>
      <c r="AE5164" s="61"/>
      <c r="AF5164" s="61"/>
      <c r="AG5164" s="61"/>
      <c r="AH5164" s="61"/>
      <c r="AI5164" s="61"/>
      <c r="AJ5164" s="61"/>
      <c r="AK5164" s="61"/>
      <c r="AL5164" s="61"/>
      <c r="AM5164" s="61"/>
      <c r="AN5164" s="61"/>
      <c r="AO5164" s="61"/>
      <c r="AP5164" s="62"/>
      <c r="AQ5164" s="61"/>
      <c r="AR5164" s="61"/>
      <c r="AS5164" s="61"/>
      <c r="AT5164" s="61"/>
      <c r="AU5164" s="61"/>
      <c r="AV5164" s="61"/>
      <c r="AW5164" s="60"/>
    </row>
    <row r="5165" s="59" customFormat="1" customHeight="1" spans="1:49">
      <c r="A5165" s="60"/>
      <c r="B5165" s="60"/>
      <c r="C5165" s="60"/>
      <c r="D5165" s="60"/>
      <c r="H5165" s="61"/>
      <c r="I5165" s="61"/>
      <c r="J5165" s="61"/>
      <c r="K5165" s="61"/>
      <c r="L5165" s="61"/>
      <c r="M5165" s="61"/>
      <c r="N5165" s="61"/>
      <c r="O5165" s="61"/>
      <c r="P5165" s="61"/>
      <c r="Q5165" s="61"/>
      <c r="R5165" s="61"/>
      <c r="S5165" s="61"/>
      <c r="T5165" s="61"/>
      <c r="U5165" s="61"/>
      <c r="V5165" s="61"/>
      <c r="W5165" s="61"/>
      <c r="X5165" s="61"/>
      <c r="Y5165" s="61"/>
      <c r="Z5165" s="61"/>
      <c r="AA5165" s="61"/>
      <c r="AB5165" s="61"/>
      <c r="AC5165" s="61"/>
      <c r="AD5165" s="61"/>
      <c r="AE5165" s="61"/>
      <c r="AF5165" s="61"/>
      <c r="AG5165" s="61"/>
      <c r="AH5165" s="61"/>
      <c r="AI5165" s="61"/>
      <c r="AJ5165" s="61"/>
      <c r="AK5165" s="61"/>
      <c r="AL5165" s="61"/>
      <c r="AM5165" s="61"/>
      <c r="AN5165" s="61"/>
      <c r="AO5165" s="61"/>
      <c r="AP5165" s="62"/>
      <c r="AQ5165" s="61"/>
      <c r="AR5165" s="61"/>
      <c r="AS5165" s="61"/>
      <c r="AT5165" s="61"/>
      <c r="AU5165" s="61"/>
      <c r="AV5165" s="61"/>
      <c r="AW5165" s="60"/>
    </row>
    <row r="5166" s="59" customFormat="1" customHeight="1" spans="1:49">
      <c r="A5166" s="60"/>
      <c r="B5166" s="60"/>
      <c r="C5166" s="60"/>
      <c r="D5166" s="60"/>
      <c r="H5166" s="61"/>
      <c r="I5166" s="61"/>
      <c r="J5166" s="61"/>
      <c r="K5166" s="61"/>
      <c r="L5166" s="61"/>
      <c r="M5166" s="61"/>
      <c r="N5166" s="61"/>
      <c r="O5166" s="61"/>
      <c r="P5166" s="61"/>
      <c r="Q5166" s="61"/>
      <c r="R5166" s="61"/>
      <c r="S5166" s="61"/>
      <c r="T5166" s="61"/>
      <c r="U5166" s="61"/>
      <c r="V5166" s="61"/>
      <c r="W5166" s="61"/>
      <c r="X5166" s="61"/>
      <c r="Y5166" s="61"/>
      <c r="Z5166" s="61"/>
      <c r="AA5166" s="61"/>
      <c r="AB5166" s="61"/>
      <c r="AC5166" s="61"/>
      <c r="AD5166" s="61"/>
      <c r="AE5166" s="61"/>
      <c r="AF5166" s="61"/>
      <c r="AG5166" s="61"/>
      <c r="AH5166" s="61"/>
      <c r="AI5166" s="61"/>
      <c r="AJ5166" s="61"/>
      <c r="AK5166" s="61"/>
      <c r="AL5166" s="61"/>
      <c r="AM5166" s="61"/>
      <c r="AN5166" s="61"/>
      <c r="AO5166" s="61"/>
      <c r="AP5166" s="62"/>
      <c r="AQ5166" s="61"/>
      <c r="AR5166" s="61"/>
      <c r="AS5166" s="61"/>
      <c r="AT5166" s="61"/>
      <c r="AU5166" s="61"/>
      <c r="AV5166" s="61"/>
      <c r="AW5166" s="60"/>
    </row>
    <row r="5167" s="59" customFormat="1" customHeight="1" spans="1:49">
      <c r="A5167" s="60"/>
      <c r="B5167" s="60"/>
      <c r="C5167" s="60"/>
      <c r="D5167" s="60"/>
      <c r="H5167" s="61"/>
      <c r="I5167" s="61"/>
      <c r="J5167" s="61"/>
      <c r="K5167" s="61"/>
      <c r="L5167" s="61"/>
      <c r="M5167" s="61"/>
      <c r="N5167" s="61"/>
      <c r="O5167" s="61"/>
      <c r="P5167" s="61"/>
      <c r="Q5167" s="61"/>
      <c r="R5167" s="61"/>
      <c r="S5167" s="61"/>
      <c r="T5167" s="61"/>
      <c r="U5167" s="61"/>
      <c r="V5167" s="61"/>
      <c r="W5167" s="61"/>
      <c r="X5167" s="61"/>
      <c r="Y5167" s="61"/>
      <c r="Z5167" s="61"/>
      <c r="AA5167" s="61"/>
      <c r="AB5167" s="61"/>
      <c r="AC5167" s="61"/>
      <c r="AD5167" s="61"/>
      <c r="AE5167" s="61"/>
      <c r="AF5167" s="61"/>
      <c r="AG5167" s="61"/>
      <c r="AH5167" s="61"/>
      <c r="AI5167" s="61"/>
      <c r="AJ5167" s="61"/>
      <c r="AK5167" s="61"/>
      <c r="AL5167" s="61"/>
      <c r="AM5167" s="61"/>
      <c r="AN5167" s="61"/>
      <c r="AO5167" s="61"/>
      <c r="AP5167" s="62"/>
      <c r="AQ5167" s="61"/>
      <c r="AR5167" s="61"/>
      <c r="AS5167" s="61"/>
      <c r="AT5167" s="61"/>
      <c r="AU5167" s="61"/>
      <c r="AV5167" s="61"/>
      <c r="AW5167" s="60"/>
    </row>
    <row r="5168" s="59" customFormat="1" customHeight="1" spans="1:49">
      <c r="A5168" s="60"/>
      <c r="B5168" s="60"/>
      <c r="C5168" s="60"/>
      <c r="D5168" s="60"/>
      <c r="H5168" s="61"/>
      <c r="I5168" s="61"/>
      <c r="J5168" s="61"/>
      <c r="K5168" s="61"/>
      <c r="L5168" s="61"/>
      <c r="M5168" s="61"/>
      <c r="N5168" s="61"/>
      <c r="O5168" s="61"/>
      <c r="P5168" s="61"/>
      <c r="Q5168" s="61"/>
      <c r="R5168" s="61"/>
      <c r="S5168" s="61"/>
      <c r="T5168" s="61"/>
      <c r="U5168" s="61"/>
      <c r="V5168" s="61"/>
      <c r="W5168" s="61"/>
      <c r="X5168" s="61"/>
      <c r="Y5168" s="61"/>
      <c r="Z5168" s="61"/>
      <c r="AA5168" s="61"/>
      <c r="AB5168" s="61"/>
      <c r="AC5168" s="61"/>
      <c r="AD5168" s="61"/>
      <c r="AE5168" s="61"/>
      <c r="AF5168" s="61"/>
      <c r="AG5168" s="61"/>
      <c r="AH5168" s="61"/>
      <c r="AI5168" s="61"/>
      <c r="AJ5168" s="61"/>
      <c r="AK5168" s="61"/>
      <c r="AL5168" s="61"/>
      <c r="AM5168" s="61"/>
      <c r="AN5168" s="61"/>
      <c r="AO5168" s="61"/>
      <c r="AP5168" s="62"/>
      <c r="AQ5168" s="61"/>
      <c r="AR5168" s="61"/>
      <c r="AS5168" s="61"/>
      <c r="AT5168" s="61"/>
      <c r="AU5168" s="61"/>
      <c r="AV5168" s="61"/>
      <c r="AW5168" s="60"/>
    </row>
    <row r="5169" s="59" customFormat="1" customHeight="1" spans="1:49">
      <c r="A5169" s="60"/>
      <c r="B5169" s="60"/>
      <c r="C5169" s="60"/>
      <c r="D5169" s="60"/>
      <c r="H5169" s="61"/>
      <c r="I5169" s="61"/>
      <c r="J5169" s="61"/>
      <c r="K5169" s="61"/>
      <c r="L5169" s="61"/>
      <c r="M5169" s="61"/>
      <c r="N5169" s="61"/>
      <c r="O5169" s="61"/>
      <c r="P5169" s="61"/>
      <c r="Q5169" s="61"/>
      <c r="R5169" s="61"/>
      <c r="S5169" s="61"/>
      <c r="T5169" s="61"/>
      <c r="U5169" s="61"/>
      <c r="V5169" s="61"/>
      <c r="W5169" s="61"/>
      <c r="X5169" s="61"/>
      <c r="Y5169" s="61"/>
      <c r="Z5169" s="61"/>
      <c r="AA5169" s="61"/>
      <c r="AB5169" s="61"/>
      <c r="AC5169" s="61"/>
      <c r="AD5169" s="61"/>
      <c r="AE5169" s="61"/>
      <c r="AF5169" s="61"/>
      <c r="AG5169" s="61"/>
      <c r="AH5169" s="61"/>
      <c r="AI5169" s="61"/>
      <c r="AJ5169" s="61"/>
      <c r="AK5169" s="61"/>
      <c r="AL5169" s="61"/>
      <c r="AM5169" s="61"/>
      <c r="AN5169" s="61"/>
      <c r="AO5169" s="61"/>
      <c r="AP5169" s="62"/>
      <c r="AQ5169" s="61"/>
      <c r="AR5169" s="61"/>
      <c r="AS5169" s="61"/>
      <c r="AT5169" s="61"/>
      <c r="AU5169" s="61"/>
      <c r="AV5169" s="61"/>
      <c r="AW5169" s="60"/>
    </row>
    <row r="5170" s="59" customFormat="1" customHeight="1" spans="1:49">
      <c r="A5170" s="60"/>
      <c r="B5170" s="60"/>
      <c r="C5170" s="60"/>
      <c r="D5170" s="60"/>
      <c r="H5170" s="61"/>
      <c r="I5170" s="61"/>
      <c r="J5170" s="61"/>
      <c r="K5170" s="61"/>
      <c r="L5170" s="61"/>
      <c r="M5170" s="61"/>
      <c r="N5170" s="61"/>
      <c r="O5170" s="61"/>
      <c r="P5170" s="61"/>
      <c r="Q5170" s="61"/>
      <c r="R5170" s="61"/>
      <c r="S5170" s="61"/>
      <c r="T5170" s="61"/>
      <c r="U5170" s="61"/>
      <c r="V5170" s="61"/>
      <c r="W5170" s="61"/>
      <c r="X5170" s="61"/>
      <c r="Y5170" s="61"/>
      <c r="Z5170" s="61"/>
      <c r="AA5170" s="61"/>
      <c r="AB5170" s="61"/>
      <c r="AC5170" s="61"/>
      <c r="AD5170" s="61"/>
      <c r="AE5170" s="61"/>
      <c r="AF5170" s="61"/>
      <c r="AG5170" s="61"/>
      <c r="AH5170" s="61"/>
      <c r="AI5170" s="61"/>
      <c r="AJ5170" s="61"/>
      <c r="AK5170" s="61"/>
      <c r="AL5170" s="61"/>
      <c r="AM5170" s="61"/>
      <c r="AN5170" s="61"/>
      <c r="AO5170" s="61"/>
      <c r="AP5170" s="62"/>
      <c r="AQ5170" s="61"/>
      <c r="AR5170" s="61"/>
      <c r="AS5170" s="61"/>
      <c r="AT5170" s="61"/>
      <c r="AU5170" s="61"/>
      <c r="AV5170" s="61"/>
      <c r="AW5170" s="60"/>
    </row>
    <row r="5171" s="59" customFormat="1" customHeight="1" spans="1:49">
      <c r="A5171" s="60"/>
      <c r="B5171" s="60"/>
      <c r="C5171" s="60"/>
      <c r="D5171" s="60"/>
      <c r="H5171" s="61"/>
      <c r="I5171" s="61"/>
      <c r="J5171" s="61"/>
      <c r="K5171" s="61"/>
      <c r="L5171" s="61"/>
      <c r="M5171" s="61"/>
      <c r="N5171" s="61"/>
      <c r="O5171" s="61"/>
      <c r="P5171" s="61"/>
      <c r="Q5171" s="61"/>
      <c r="R5171" s="61"/>
      <c r="S5171" s="61"/>
      <c r="T5171" s="61"/>
      <c r="U5171" s="61"/>
      <c r="V5171" s="61"/>
      <c r="W5171" s="61"/>
      <c r="X5171" s="61"/>
      <c r="Y5171" s="61"/>
      <c r="Z5171" s="61"/>
      <c r="AA5171" s="61"/>
      <c r="AB5171" s="61"/>
      <c r="AC5171" s="61"/>
      <c r="AD5171" s="61"/>
      <c r="AE5171" s="61"/>
      <c r="AF5171" s="61"/>
      <c r="AG5171" s="61"/>
      <c r="AH5171" s="61"/>
      <c r="AI5171" s="61"/>
      <c r="AJ5171" s="61"/>
      <c r="AK5171" s="61"/>
      <c r="AL5171" s="61"/>
      <c r="AM5171" s="61"/>
      <c r="AN5171" s="61"/>
      <c r="AO5171" s="61"/>
      <c r="AP5171" s="62"/>
      <c r="AQ5171" s="61"/>
      <c r="AR5171" s="61"/>
      <c r="AS5171" s="61"/>
      <c r="AT5171" s="61"/>
      <c r="AU5171" s="61"/>
      <c r="AV5171" s="61"/>
      <c r="AW5171" s="60"/>
    </row>
    <row r="5172" s="59" customFormat="1" customHeight="1" spans="1:49">
      <c r="A5172" s="60"/>
      <c r="B5172" s="60"/>
      <c r="C5172" s="60"/>
      <c r="D5172" s="60"/>
      <c r="H5172" s="61"/>
      <c r="I5172" s="61"/>
      <c r="J5172" s="61"/>
      <c r="K5172" s="61"/>
      <c r="L5172" s="61"/>
      <c r="M5172" s="61"/>
      <c r="N5172" s="61"/>
      <c r="O5172" s="61"/>
      <c r="P5172" s="61"/>
      <c r="Q5172" s="61"/>
      <c r="R5172" s="61"/>
      <c r="S5172" s="61"/>
      <c r="T5172" s="61"/>
      <c r="U5172" s="61"/>
      <c r="V5172" s="61"/>
      <c r="W5172" s="61"/>
      <c r="X5172" s="61"/>
      <c r="Y5172" s="61"/>
      <c r="Z5172" s="61"/>
      <c r="AA5172" s="61"/>
      <c r="AB5172" s="61"/>
      <c r="AC5172" s="61"/>
      <c r="AD5172" s="61"/>
      <c r="AE5172" s="61"/>
      <c r="AF5172" s="61"/>
      <c r="AG5172" s="61"/>
      <c r="AH5172" s="61"/>
      <c r="AI5172" s="61"/>
      <c r="AJ5172" s="61"/>
      <c r="AK5172" s="61"/>
      <c r="AL5172" s="61"/>
      <c r="AM5172" s="61"/>
      <c r="AN5172" s="61"/>
      <c r="AO5172" s="61"/>
      <c r="AP5172" s="62"/>
      <c r="AQ5172" s="61"/>
      <c r="AR5172" s="61"/>
      <c r="AS5172" s="61"/>
      <c r="AT5172" s="61"/>
      <c r="AU5172" s="61"/>
      <c r="AV5172" s="61"/>
      <c r="AW5172" s="60"/>
    </row>
    <row r="5173" s="59" customFormat="1" customHeight="1" spans="1:49">
      <c r="A5173" s="60"/>
      <c r="B5173" s="60"/>
      <c r="C5173" s="60"/>
      <c r="D5173" s="60"/>
      <c r="H5173" s="61"/>
      <c r="I5173" s="61"/>
      <c r="J5173" s="61"/>
      <c r="K5173" s="61"/>
      <c r="L5173" s="61"/>
      <c r="M5173" s="61"/>
      <c r="N5173" s="61"/>
      <c r="O5173" s="61"/>
      <c r="P5173" s="61"/>
      <c r="Q5173" s="61"/>
      <c r="R5173" s="61"/>
      <c r="S5173" s="61"/>
      <c r="T5173" s="61"/>
      <c r="U5173" s="61"/>
      <c r="V5173" s="61"/>
      <c r="W5173" s="61"/>
      <c r="X5173" s="61"/>
      <c r="Y5173" s="61"/>
      <c r="Z5173" s="61"/>
      <c r="AA5173" s="61"/>
      <c r="AB5173" s="61"/>
      <c r="AC5173" s="61"/>
      <c r="AD5173" s="61"/>
      <c r="AE5173" s="61"/>
      <c r="AF5173" s="61"/>
      <c r="AG5173" s="61"/>
      <c r="AH5173" s="61"/>
      <c r="AI5173" s="61"/>
      <c r="AJ5173" s="61"/>
      <c r="AK5173" s="61"/>
      <c r="AL5173" s="61"/>
      <c r="AM5173" s="61"/>
      <c r="AN5173" s="61"/>
      <c r="AO5173" s="61"/>
      <c r="AP5173" s="62"/>
      <c r="AQ5173" s="61"/>
      <c r="AR5173" s="61"/>
      <c r="AS5173" s="61"/>
      <c r="AT5173" s="61"/>
      <c r="AU5173" s="61"/>
      <c r="AV5173" s="61"/>
      <c r="AW5173" s="60"/>
    </row>
    <row r="5174" s="59" customFormat="1" customHeight="1" spans="1:49">
      <c r="A5174" s="60"/>
      <c r="B5174" s="60"/>
      <c r="C5174" s="60"/>
      <c r="D5174" s="60"/>
      <c r="H5174" s="61"/>
      <c r="I5174" s="61"/>
      <c r="J5174" s="61"/>
      <c r="K5174" s="61"/>
      <c r="L5174" s="61"/>
      <c r="M5174" s="61"/>
      <c r="N5174" s="61"/>
      <c r="O5174" s="61"/>
      <c r="P5174" s="61"/>
      <c r="Q5174" s="61"/>
      <c r="R5174" s="61"/>
      <c r="S5174" s="61"/>
      <c r="T5174" s="61"/>
      <c r="U5174" s="61"/>
      <c r="V5174" s="61"/>
      <c r="W5174" s="61"/>
      <c r="X5174" s="61"/>
      <c r="Y5174" s="61"/>
      <c r="Z5174" s="61"/>
      <c r="AA5174" s="61"/>
      <c r="AB5174" s="61"/>
      <c r="AC5174" s="61"/>
      <c r="AD5174" s="61"/>
      <c r="AE5174" s="61"/>
      <c r="AF5174" s="61"/>
      <c r="AG5174" s="61"/>
      <c r="AH5174" s="61"/>
      <c r="AI5174" s="61"/>
      <c r="AJ5174" s="61"/>
      <c r="AK5174" s="61"/>
      <c r="AL5174" s="61"/>
      <c r="AM5174" s="61"/>
      <c r="AN5174" s="61"/>
      <c r="AO5174" s="61"/>
      <c r="AP5174" s="62"/>
      <c r="AQ5174" s="61"/>
      <c r="AR5174" s="61"/>
      <c r="AS5174" s="61"/>
      <c r="AT5174" s="61"/>
      <c r="AU5174" s="61"/>
      <c r="AV5174" s="61"/>
      <c r="AW5174" s="60"/>
    </row>
    <row r="5175" s="59" customFormat="1" customHeight="1" spans="1:49">
      <c r="A5175" s="60"/>
      <c r="B5175" s="60"/>
      <c r="C5175" s="60"/>
      <c r="D5175" s="60"/>
      <c r="H5175" s="61"/>
      <c r="I5175" s="61"/>
      <c r="J5175" s="61"/>
      <c r="K5175" s="61"/>
      <c r="L5175" s="61"/>
      <c r="M5175" s="61"/>
      <c r="N5175" s="61"/>
      <c r="O5175" s="61"/>
      <c r="P5175" s="61"/>
      <c r="Q5175" s="61"/>
      <c r="R5175" s="61"/>
      <c r="S5175" s="61"/>
      <c r="T5175" s="61"/>
      <c r="U5175" s="61"/>
      <c r="V5175" s="61"/>
      <c r="W5175" s="61"/>
      <c r="X5175" s="61"/>
      <c r="Y5175" s="61"/>
      <c r="Z5175" s="61"/>
      <c r="AA5175" s="61"/>
      <c r="AB5175" s="61"/>
      <c r="AC5175" s="61"/>
      <c r="AD5175" s="61"/>
      <c r="AE5175" s="61"/>
      <c r="AF5175" s="61"/>
      <c r="AG5175" s="61"/>
      <c r="AH5175" s="61"/>
      <c r="AI5175" s="61"/>
      <c r="AJ5175" s="61"/>
      <c r="AK5175" s="61"/>
      <c r="AL5175" s="61"/>
      <c r="AM5175" s="61"/>
      <c r="AN5175" s="61"/>
      <c r="AO5175" s="61"/>
      <c r="AP5175" s="62"/>
      <c r="AQ5175" s="61"/>
      <c r="AR5175" s="61"/>
      <c r="AS5175" s="61"/>
      <c r="AT5175" s="61"/>
      <c r="AU5175" s="61"/>
      <c r="AV5175" s="61"/>
      <c r="AW5175" s="60"/>
    </row>
    <row r="5176" s="59" customFormat="1" customHeight="1" spans="1:49">
      <c r="A5176" s="60"/>
      <c r="B5176" s="60"/>
      <c r="C5176" s="60"/>
      <c r="D5176" s="60"/>
      <c r="H5176" s="61"/>
      <c r="I5176" s="61"/>
      <c r="J5176" s="61"/>
      <c r="K5176" s="61"/>
      <c r="L5176" s="61"/>
      <c r="M5176" s="61"/>
      <c r="N5176" s="61"/>
      <c r="O5176" s="61"/>
      <c r="P5176" s="61"/>
      <c r="Q5176" s="61"/>
      <c r="R5176" s="61"/>
      <c r="S5176" s="61"/>
      <c r="T5176" s="61"/>
      <c r="U5176" s="61"/>
      <c r="V5176" s="61"/>
      <c r="W5176" s="61"/>
      <c r="X5176" s="61"/>
      <c r="Y5176" s="61"/>
      <c r="Z5176" s="61"/>
      <c r="AA5176" s="61"/>
      <c r="AB5176" s="61"/>
      <c r="AC5176" s="61"/>
      <c r="AD5176" s="61"/>
      <c r="AE5176" s="61"/>
      <c r="AF5176" s="61"/>
      <c r="AG5176" s="61"/>
      <c r="AH5176" s="61"/>
      <c r="AI5176" s="61"/>
      <c r="AJ5176" s="61"/>
      <c r="AK5176" s="61"/>
      <c r="AL5176" s="61"/>
      <c r="AM5176" s="61"/>
      <c r="AN5176" s="61"/>
      <c r="AO5176" s="61"/>
      <c r="AP5176" s="62"/>
      <c r="AQ5176" s="61"/>
      <c r="AR5176" s="61"/>
      <c r="AS5176" s="61"/>
      <c r="AT5176" s="61"/>
      <c r="AU5176" s="61"/>
      <c r="AV5176" s="61"/>
      <c r="AW5176" s="60"/>
    </row>
    <row r="5177" s="59" customFormat="1" customHeight="1" spans="1:49">
      <c r="A5177" s="60"/>
      <c r="B5177" s="60"/>
      <c r="C5177" s="60"/>
      <c r="D5177" s="60"/>
      <c r="H5177" s="61"/>
      <c r="I5177" s="61"/>
      <c r="J5177" s="61"/>
      <c r="K5177" s="61"/>
      <c r="L5177" s="61"/>
      <c r="M5177" s="61"/>
      <c r="N5177" s="61"/>
      <c r="O5177" s="61"/>
      <c r="P5177" s="61"/>
      <c r="Q5177" s="61"/>
      <c r="R5177" s="61"/>
      <c r="S5177" s="61"/>
      <c r="T5177" s="61"/>
      <c r="U5177" s="61"/>
      <c r="V5177" s="61"/>
      <c r="W5177" s="61"/>
      <c r="X5177" s="61"/>
      <c r="Y5177" s="61"/>
      <c r="Z5177" s="61"/>
      <c r="AA5177" s="61"/>
      <c r="AB5177" s="61"/>
      <c r="AC5177" s="61"/>
      <c r="AD5177" s="61"/>
      <c r="AE5177" s="61"/>
      <c r="AF5177" s="61"/>
      <c r="AG5177" s="61"/>
      <c r="AH5177" s="61"/>
      <c r="AI5177" s="61"/>
      <c r="AJ5177" s="61"/>
      <c r="AK5177" s="61"/>
      <c r="AL5177" s="61"/>
      <c r="AM5177" s="61"/>
      <c r="AN5177" s="61"/>
      <c r="AO5177" s="61"/>
      <c r="AP5177" s="62"/>
      <c r="AQ5177" s="61"/>
      <c r="AR5177" s="61"/>
      <c r="AS5177" s="61"/>
      <c r="AT5177" s="61"/>
      <c r="AU5177" s="61"/>
      <c r="AV5177" s="61"/>
      <c r="AW5177" s="60"/>
    </row>
    <row r="5178" s="59" customFormat="1" customHeight="1" spans="1:49">
      <c r="A5178" s="60"/>
      <c r="B5178" s="60"/>
      <c r="C5178" s="60"/>
      <c r="D5178" s="60"/>
      <c r="H5178" s="61"/>
      <c r="I5178" s="61"/>
      <c r="J5178" s="61"/>
      <c r="K5178" s="61"/>
      <c r="L5178" s="61"/>
      <c r="M5178" s="61"/>
      <c r="N5178" s="61"/>
      <c r="O5178" s="61"/>
      <c r="P5178" s="61"/>
      <c r="Q5178" s="61"/>
      <c r="R5178" s="61"/>
      <c r="S5178" s="61"/>
      <c r="T5178" s="61"/>
      <c r="U5178" s="61"/>
      <c r="V5178" s="61"/>
      <c r="W5178" s="61"/>
      <c r="X5178" s="61"/>
      <c r="Y5178" s="61"/>
      <c r="Z5178" s="61"/>
      <c r="AA5178" s="61"/>
      <c r="AB5178" s="61"/>
      <c r="AC5178" s="61"/>
      <c r="AD5178" s="61"/>
      <c r="AE5178" s="61"/>
      <c r="AF5178" s="61"/>
      <c r="AG5178" s="61"/>
      <c r="AH5178" s="61"/>
      <c r="AI5178" s="61"/>
      <c r="AJ5178" s="61"/>
      <c r="AK5178" s="61"/>
      <c r="AL5178" s="61"/>
      <c r="AM5178" s="61"/>
      <c r="AN5178" s="61"/>
      <c r="AO5178" s="61"/>
      <c r="AP5178" s="62"/>
      <c r="AQ5178" s="61"/>
      <c r="AR5178" s="61"/>
      <c r="AS5178" s="61"/>
      <c r="AT5178" s="61"/>
      <c r="AU5178" s="61"/>
      <c r="AV5178" s="61"/>
      <c r="AW5178" s="60"/>
    </row>
    <row r="5179" s="59" customFormat="1" customHeight="1" spans="1:49">
      <c r="A5179" s="60"/>
      <c r="B5179" s="60"/>
      <c r="C5179" s="60"/>
      <c r="D5179" s="60"/>
      <c r="H5179" s="61"/>
      <c r="I5179" s="61"/>
      <c r="J5179" s="61"/>
      <c r="K5179" s="61"/>
      <c r="L5179" s="61"/>
      <c r="M5179" s="61"/>
      <c r="N5179" s="61"/>
      <c r="O5179" s="61"/>
      <c r="P5179" s="61"/>
      <c r="Q5179" s="61"/>
      <c r="R5179" s="61"/>
      <c r="S5179" s="61"/>
      <c r="T5179" s="61"/>
      <c r="U5179" s="61"/>
      <c r="V5179" s="61"/>
      <c r="W5179" s="61"/>
      <c r="X5179" s="61"/>
      <c r="Y5179" s="61"/>
      <c r="Z5179" s="61"/>
      <c r="AA5179" s="61"/>
      <c r="AB5179" s="61"/>
      <c r="AC5179" s="61"/>
      <c r="AD5179" s="61"/>
      <c r="AE5179" s="61"/>
      <c r="AF5179" s="61"/>
      <c r="AG5179" s="61"/>
      <c r="AH5179" s="61"/>
      <c r="AI5179" s="61"/>
      <c r="AJ5179" s="61"/>
      <c r="AK5179" s="61"/>
      <c r="AL5179" s="61"/>
      <c r="AM5179" s="61"/>
      <c r="AN5179" s="61"/>
      <c r="AO5179" s="61"/>
      <c r="AP5179" s="62"/>
      <c r="AQ5179" s="61"/>
      <c r="AR5179" s="61"/>
      <c r="AS5179" s="61"/>
      <c r="AT5179" s="61"/>
      <c r="AU5179" s="61"/>
      <c r="AV5179" s="61"/>
      <c r="AW5179" s="60"/>
    </row>
    <row r="5180" s="59" customFormat="1" customHeight="1" spans="1:49">
      <c r="A5180" s="60"/>
      <c r="B5180" s="60"/>
      <c r="C5180" s="60"/>
      <c r="D5180" s="60"/>
      <c r="H5180" s="61"/>
      <c r="I5180" s="61"/>
      <c r="J5180" s="61"/>
      <c r="K5180" s="61"/>
      <c r="L5180" s="61"/>
      <c r="M5180" s="61"/>
      <c r="N5180" s="61"/>
      <c r="O5180" s="61"/>
      <c r="P5180" s="61"/>
      <c r="Q5180" s="61"/>
      <c r="R5180" s="61"/>
      <c r="S5180" s="61"/>
      <c r="T5180" s="61"/>
      <c r="U5180" s="61"/>
      <c r="V5180" s="61"/>
      <c r="W5180" s="61"/>
      <c r="X5180" s="61"/>
      <c r="Y5180" s="61"/>
      <c r="Z5180" s="61"/>
      <c r="AA5180" s="61"/>
      <c r="AB5180" s="61"/>
      <c r="AC5180" s="61"/>
      <c r="AD5180" s="61"/>
      <c r="AE5180" s="61"/>
      <c r="AF5180" s="61"/>
      <c r="AG5180" s="61"/>
      <c r="AH5180" s="61"/>
      <c r="AI5180" s="61"/>
      <c r="AJ5180" s="61"/>
      <c r="AK5180" s="61"/>
      <c r="AL5180" s="61"/>
      <c r="AM5180" s="61"/>
      <c r="AN5180" s="61"/>
      <c r="AO5180" s="61"/>
      <c r="AP5180" s="62"/>
      <c r="AQ5180" s="61"/>
      <c r="AR5180" s="61"/>
      <c r="AS5180" s="61"/>
      <c r="AT5180" s="61"/>
      <c r="AU5180" s="61"/>
      <c r="AV5180" s="61"/>
      <c r="AW5180" s="60"/>
    </row>
    <row r="5181" s="59" customFormat="1" customHeight="1" spans="1:49">
      <c r="A5181" s="60"/>
      <c r="B5181" s="60"/>
      <c r="C5181" s="60"/>
      <c r="D5181" s="60"/>
      <c r="H5181" s="61"/>
      <c r="I5181" s="61"/>
      <c r="J5181" s="61"/>
      <c r="K5181" s="61"/>
      <c r="L5181" s="61"/>
      <c r="M5181" s="61"/>
      <c r="N5181" s="61"/>
      <c r="O5181" s="61"/>
      <c r="P5181" s="61"/>
      <c r="Q5181" s="61"/>
      <c r="R5181" s="61"/>
      <c r="S5181" s="61"/>
      <c r="T5181" s="61"/>
      <c r="U5181" s="61"/>
      <c r="V5181" s="61"/>
      <c r="W5181" s="61"/>
      <c r="X5181" s="61"/>
      <c r="Y5181" s="61"/>
      <c r="Z5181" s="61"/>
      <c r="AA5181" s="61"/>
      <c r="AB5181" s="61"/>
      <c r="AC5181" s="61"/>
      <c r="AD5181" s="61"/>
      <c r="AE5181" s="61"/>
      <c r="AF5181" s="61"/>
      <c r="AG5181" s="61"/>
      <c r="AH5181" s="61"/>
      <c r="AI5181" s="61"/>
      <c r="AJ5181" s="61"/>
      <c r="AK5181" s="61"/>
      <c r="AL5181" s="61"/>
      <c r="AM5181" s="61"/>
      <c r="AN5181" s="61"/>
      <c r="AO5181" s="61"/>
      <c r="AP5181" s="62"/>
      <c r="AQ5181" s="61"/>
      <c r="AR5181" s="61"/>
      <c r="AS5181" s="61"/>
      <c r="AT5181" s="61"/>
      <c r="AU5181" s="61"/>
      <c r="AV5181" s="61"/>
      <c r="AW5181" s="60"/>
    </row>
    <row r="5182" s="59" customFormat="1" customHeight="1" spans="1:49">
      <c r="A5182" s="60"/>
      <c r="B5182" s="60"/>
      <c r="C5182" s="60"/>
      <c r="D5182" s="60"/>
      <c r="H5182" s="61"/>
      <c r="I5182" s="61"/>
      <c r="J5182" s="61"/>
      <c r="K5182" s="61"/>
      <c r="L5182" s="61"/>
      <c r="M5182" s="61"/>
      <c r="N5182" s="61"/>
      <c r="O5182" s="61"/>
      <c r="P5182" s="61"/>
      <c r="Q5182" s="61"/>
      <c r="R5182" s="61"/>
      <c r="S5182" s="61"/>
      <c r="T5182" s="61"/>
      <c r="U5182" s="61"/>
      <c r="V5182" s="61"/>
      <c r="W5182" s="61"/>
      <c r="X5182" s="61"/>
      <c r="Y5182" s="61"/>
      <c r="Z5182" s="61"/>
      <c r="AA5182" s="61"/>
      <c r="AB5182" s="61"/>
      <c r="AC5182" s="61"/>
      <c r="AD5182" s="61"/>
      <c r="AE5182" s="61"/>
      <c r="AF5182" s="61"/>
      <c r="AG5182" s="61"/>
      <c r="AH5182" s="61"/>
      <c r="AI5182" s="61"/>
      <c r="AJ5182" s="61"/>
      <c r="AK5182" s="61"/>
      <c r="AL5182" s="61"/>
      <c r="AM5182" s="61"/>
      <c r="AN5182" s="61"/>
      <c r="AO5182" s="61"/>
      <c r="AP5182" s="62"/>
      <c r="AQ5182" s="61"/>
      <c r="AR5182" s="61"/>
      <c r="AS5182" s="61"/>
      <c r="AT5182" s="61"/>
      <c r="AU5182" s="61"/>
      <c r="AV5182" s="61"/>
      <c r="AW5182" s="60"/>
    </row>
    <row r="5183" s="59" customFormat="1" customHeight="1" spans="1:49">
      <c r="A5183" s="60"/>
      <c r="B5183" s="60"/>
      <c r="C5183" s="60"/>
      <c r="D5183" s="60"/>
      <c r="H5183" s="61"/>
      <c r="I5183" s="61"/>
      <c r="J5183" s="61"/>
      <c r="K5183" s="61"/>
      <c r="L5183" s="61"/>
      <c r="M5183" s="61"/>
      <c r="N5183" s="61"/>
      <c r="O5183" s="61"/>
      <c r="P5183" s="61"/>
      <c r="Q5183" s="61"/>
      <c r="R5183" s="61"/>
      <c r="S5183" s="61"/>
      <c r="T5183" s="61"/>
      <c r="U5183" s="61"/>
      <c r="V5183" s="61"/>
      <c r="W5183" s="61"/>
      <c r="X5183" s="61"/>
      <c r="Y5183" s="61"/>
      <c r="Z5183" s="61"/>
      <c r="AA5183" s="61"/>
      <c r="AB5183" s="61"/>
      <c r="AC5183" s="61"/>
      <c r="AD5183" s="61"/>
      <c r="AE5183" s="61"/>
      <c r="AF5183" s="61"/>
      <c r="AG5183" s="61"/>
      <c r="AH5183" s="61"/>
      <c r="AI5183" s="61"/>
      <c r="AJ5183" s="61"/>
      <c r="AK5183" s="61"/>
      <c r="AL5183" s="61"/>
      <c r="AM5183" s="61"/>
      <c r="AN5183" s="61"/>
      <c r="AO5183" s="61"/>
      <c r="AP5183" s="62"/>
      <c r="AQ5183" s="61"/>
      <c r="AR5183" s="61"/>
      <c r="AS5183" s="61"/>
      <c r="AT5183" s="61"/>
      <c r="AU5183" s="61"/>
      <c r="AV5183" s="61"/>
      <c r="AW5183" s="60"/>
    </row>
    <row r="5184" s="59" customFormat="1" customHeight="1" spans="1:49">
      <c r="A5184" s="60"/>
      <c r="B5184" s="60"/>
      <c r="C5184" s="60"/>
      <c r="D5184" s="60"/>
      <c r="H5184" s="61"/>
      <c r="I5184" s="61"/>
      <c r="J5184" s="61"/>
      <c r="K5184" s="61"/>
      <c r="L5184" s="61"/>
      <c r="M5184" s="61"/>
      <c r="N5184" s="61"/>
      <c r="O5184" s="61"/>
      <c r="P5184" s="61"/>
      <c r="Q5184" s="61"/>
      <c r="R5184" s="61"/>
      <c r="S5184" s="61"/>
      <c r="T5184" s="61"/>
      <c r="U5184" s="61"/>
      <c r="V5184" s="61"/>
      <c r="W5184" s="61"/>
      <c r="X5184" s="61"/>
      <c r="Y5184" s="61"/>
      <c r="Z5184" s="61"/>
      <c r="AA5184" s="61"/>
      <c r="AB5184" s="61"/>
      <c r="AC5184" s="61"/>
      <c r="AD5184" s="61"/>
      <c r="AE5184" s="61"/>
      <c r="AF5184" s="61"/>
      <c r="AG5184" s="61"/>
      <c r="AH5184" s="61"/>
      <c r="AI5184" s="61"/>
      <c r="AJ5184" s="61"/>
      <c r="AK5184" s="61"/>
      <c r="AL5184" s="61"/>
      <c r="AM5184" s="61"/>
      <c r="AN5184" s="61"/>
      <c r="AO5184" s="61"/>
      <c r="AP5184" s="62"/>
      <c r="AQ5184" s="61"/>
      <c r="AR5184" s="61"/>
      <c r="AS5184" s="61"/>
      <c r="AT5184" s="61"/>
      <c r="AU5184" s="61"/>
      <c r="AV5184" s="61"/>
      <c r="AW5184" s="60"/>
    </row>
    <row r="5185" s="59" customFormat="1" customHeight="1" spans="1:49">
      <c r="A5185" s="60"/>
      <c r="B5185" s="60"/>
      <c r="C5185" s="60"/>
      <c r="D5185" s="60"/>
      <c r="H5185" s="61"/>
      <c r="I5185" s="61"/>
      <c r="J5185" s="61"/>
      <c r="K5185" s="61"/>
      <c r="L5185" s="61"/>
      <c r="M5185" s="61"/>
      <c r="N5185" s="61"/>
      <c r="O5185" s="61"/>
      <c r="P5185" s="61"/>
      <c r="Q5185" s="61"/>
      <c r="R5185" s="61"/>
      <c r="S5185" s="61"/>
      <c r="T5185" s="61"/>
      <c r="U5185" s="61"/>
      <c r="V5185" s="61"/>
      <c r="W5185" s="61"/>
      <c r="X5185" s="61"/>
      <c r="Y5185" s="61"/>
      <c r="Z5185" s="61"/>
      <c r="AA5185" s="61"/>
      <c r="AB5185" s="61"/>
      <c r="AC5185" s="61"/>
      <c r="AD5185" s="61"/>
      <c r="AE5185" s="61"/>
      <c r="AF5185" s="61"/>
      <c r="AG5185" s="61"/>
      <c r="AH5185" s="61"/>
      <c r="AI5185" s="61"/>
      <c r="AJ5185" s="61"/>
      <c r="AK5185" s="61"/>
      <c r="AL5185" s="61"/>
      <c r="AM5185" s="61"/>
      <c r="AN5185" s="61"/>
      <c r="AO5185" s="61"/>
      <c r="AP5185" s="62"/>
      <c r="AQ5185" s="61"/>
      <c r="AR5185" s="61"/>
      <c r="AS5185" s="61"/>
      <c r="AT5185" s="61"/>
      <c r="AU5185" s="61"/>
      <c r="AV5185" s="61"/>
      <c r="AW5185" s="60"/>
    </row>
    <row r="5186" s="59" customFormat="1" customHeight="1" spans="1:49">
      <c r="A5186" s="60"/>
      <c r="B5186" s="60"/>
      <c r="C5186" s="60"/>
      <c r="D5186" s="60"/>
      <c r="H5186" s="61"/>
      <c r="I5186" s="61"/>
      <c r="J5186" s="61"/>
      <c r="K5186" s="61"/>
      <c r="L5186" s="61"/>
      <c r="M5186" s="61"/>
      <c r="N5186" s="61"/>
      <c r="O5186" s="61"/>
      <c r="P5186" s="61"/>
      <c r="Q5186" s="61"/>
      <c r="R5186" s="61"/>
      <c r="S5186" s="61"/>
      <c r="T5186" s="61"/>
      <c r="U5186" s="61"/>
      <c r="V5186" s="61"/>
      <c r="W5186" s="61"/>
      <c r="X5186" s="61"/>
      <c r="Y5186" s="61"/>
      <c r="Z5186" s="61"/>
      <c r="AA5186" s="61"/>
      <c r="AB5186" s="61"/>
      <c r="AC5186" s="61"/>
      <c r="AD5186" s="61"/>
      <c r="AE5186" s="61"/>
      <c r="AF5186" s="61"/>
      <c r="AG5186" s="61"/>
      <c r="AH5186" s="61"/>
      <c r="AI5186" s="61"/>
      <c r="AJ5186" s="61"/>
      <c r="AK5186" s="61"/>
      <c r="AL5186" s="61"/>
      <c r="AM5186" s="61"/>
      <c r="AN5186" s="61"/>
      <c r="AO5186" s="61"/>
      <c r="AP5186" s="62"/>
      <c r="AQ5186" s="61"/>
      <c r="AR5186" s="61"/>
      <c r="AS5186" s="61"/>
      <c r="AT5186" s="61"/>
      <c r="AU5186" s="61"/>
      <c r="AV5186" s="61"/>
      <c r="AW5186" s="60"/>
    </row>
    <row r="5187" s="59" customFormat="1" customHeight="1" spans="1:49">
      <c r="A5187" s="60"/>
      <c r="B5187" s="60"/>
      <c r="C5187" s="60"/>
      <c r="D5187" s="60"/>
      <c r="H5187" s="61"/>
      <c r="I5187" s="61"/>
      <c r="J5187" s="61"/>
      <c r="K5187" s="61"/>
      <c r="L5187" s="61"/>
      <c r="M5187" s="61"/>
      <c r="N5187" s="61"/>
      <c r="O5187" s="61"/>
      <c r="P5187" s="61"/>
      <c r="Q5187" s="61"/>
      <c r="R5187" s="61"/>
      <c r="S5187" s="61"/>
      <c r="T5187" s="61"/>
      <c r="U5187" s="61"/>
      <c r="V5187" s="61"/>
      <c r="W5187" s="61"/>
      <c r="X5187" s="61"/>
      <c r="Y5187" s="61"/>
      <c r="Z5187" s="61"/>
      <c r="AA5187" s="61"/>
      <c r="AB5187" s="61"/>
      <c r="AC5187" s="61"/>
      <c r="AD5187" s="61"/>
      <c r="AE5187" s="61"/>
      <c r="AF5187" s="61"/>
      <c r="AG5187" s="61"/>
      <c r="AH5187" s="61"/>
      <c r="AI5187" s="61"/>
      <c r="AJ5187" s="61"/>
      <c r="AK5187" s="61"/>
      <c r="AL5187" s="61"/>
      <c r="AM5187" s="61"/>
      <c r="AN5187" s="61"/>
      <c r="AO5187" s="61"/>
      <c r="AP5187" s="62"/>
      <c r="AQ5187" s="61"/>
      <c r="AR5187" s="61"/>
      <c r="AS5187" s="61"/>
      <c r="AT5187" s="61"/>
      <c r="AU5187" s="61"/>
      <c r="AV5187" s="61"/>
      <c r="AW5187" s="60"/>
    </row>
    <row r="5188" s="59" customFormat="1" customHeight="1" spans="1:49">
      <c r="A5188" s="60"/>
      <c r="B5188" s="60"/>
      <c r="C5188" s="60"/>
      <c r="D5188" s="60"/>
      <c r="H5188" s="61"/>
      <c r="I5188" s="61"/>
      <c r="J5188" s="61"/>
      <c r="K5188" s="61"/>
      <c r="L5188" s="61"/>
      <c r="M5188" s="61"/>
      <c r="N5188" s="61"/>
      <c r="O5188" s="61"/>
      <c r="P5188" s="61"/>
      <c r="Q5188" s="61"/>
      <c r="R5188" s="61"/>
      <c r="S5188" s="61"/>
      <c r="T5188" s="61"/>
      <c r="U5188" s="61"/>
      <c r="V5188" s="61"/>
      <c r="W5188" s="61"/>
      <c r="X5188" s="61"/>
      <c r="Y5188" s="61"/>
      <c r="Z5188" s="61"/>
      <c r="AA5188" s="61"/>
      <c r="AB5188" s="61"/>
      <c r="AC5188" s="61"/>
      <c r="AD5188" s="61"/>
      <c r="AE5188" s="61"/>
      <c r="AF5188" s="61"/>
      <c r="AG5188" s="61"/>
      <c r="AH5188" s="61"/>
      <c r="AI5188" s="61"/>
      <c r="AJ5188" s="61"/>
      <c r="AK5188" s="61"/>
      <c r="AL5188" s="61"/>
      <c r="AM5188" s="61"/>
      <c r="AN5188" s="61"/>
      <c r="AO5188" s="61"/>
      <c r="AP5188" s="62"/>
      <c r="AQ5188" s="61"/>
      <c r="AR5188" s="61"/>
      <c r="AS5188" s="61"/>
      <c r="AT5188" s="61"/>
      <c r="AU5188" s="61"/>
      <c r="AV5188" s="61"/>
      <c r="AW5188" s="60"/>
    </row>
    <row r="5189" s="59" customFormat="1" customHeight="1" spans="1:49">
      <c r="A5189" s="60"/>
      <c r="B5189" s="60"/>
      <c r="C5189" s="60"/>
      <c r="D5189" s="60"/>
      <c r="H5189" s="61"/>
      <c r="I5189" s="61"/>
      <c r="J5189" s="61"/>
      <c r="K5189" s="61"/>
      <c r="L5189" s="61"/>
      <c r="M5189" s="61"/>
      <c r="N5189" s="61"/>
      <c r="O5189" s="61"/>
      <c r="P5189" s="61"/>
      <c r="Q5189" s="61"/>
      <c r="R5189" s="61"/>
      <c r="S5189" s="61"/>
      <c r="T5189" s="61"/>
      <c r="U5189" s="61"/>
      <c r="V5189" s="61"/>
      <c r="W5189" s="61"/>
      <c r="X5189" s="61"/>
      <c r="Y5189" s="61"/>
      <c r="Z5189" s="61"/>
      <c r="AA5189" s="61"/>
      <c r="AB5189" s="61"/>
      <c r="AC5189" s="61"/>
      <c r="AD5189" s="61"/>
      <c r="AE5189" s="61"/>
      <c r="AF5189" s="61"/>
      <c r="AG5189" s="61"/>
      <c r="AH5189" s="61"/>
      <c r="AI5189" s="61"/>
      <c r="AJ5189" s="61"/>
      <c r="AK5189" s="61"/>
      <c r="AL5189" s="61"/>
      <c r="AM5189" s="61"/>
      <c r="AN5189" s="61"/>
      <c r="AO5189" s="61"/>
      <c r="AP5189" s="62"/>
      <c r="AQ5189" s="61"/>
      <c r="AR5189" s="61"/>
      <c r="AS5189" s="61"/>
      <c r="AT5189" s="61"/>
      <c r="AU5189" s="61"/>
      <c r="AV5189" s="61"/>
      <c r="AW5189" s="60"/>
    </row>
    <row r="5190" s="59" customFormat="1" customHeight="1" spans="1:49">
      <c r="A5190" s="60"/>
      <c r="B5190" s="60"/>
      <c r="C5190" s="60"/>
      <c r="D5190" s="60"/>
      <c r="H5190" s="61"/>
      <c r="I5190" s="61"/>
      <c r="J5190" s="61"/>
      <c r="K5190" s="61"/>
      <c r="L5190" s="61"/>
      <c r="M5190" s="61"/>
      <c r="N5190" s="61"/>
      <c r="O5190" s="61"/>
      <c r="P5190" s="61"/>
      <c r="Q5190" s="61"/>
      <c r="R5190" s="61"/>
      <c r="S5190" s="61"/>
      <c r="T5190" s="61"/>
      <c r="U5190" s="61"/>
      <c r="V5190" s="61"/>
      <c r="W5190" s="61"/>
      <c r="X5190" s="61"/>
      <c r="Y5190" s="61"/>
      <c r="Z5190" s="61"/>
      <c r="AA5190" s="61"/>
      <c r="AB5190" s="61"/>
      <c r="AC5190" s="61"/>
      <c r="AD5190" s="61"/>
      <c r="AE5190" s="61"/>
      <c r="AF5190" s="61"/>
      <c r="AG5190" s="61"/>
      <c r="AH5190" s="61"/>
      <c r="AI5190" s="61"/>
      <c r="AJ5190" s="61"/>
      <c r="AK5190" s="61"/>
      <c r="AL5190" s="61"/>
      <c r="AM5190" s="61"/>
      <c r="AN5190" s="61"/>
      <c r="AO5190" s="61"/>
      <c r="AP5190" s="62"/>
      <c r="AQ5190" s="61"/>
      <c r="AR5190" s="61"/>
      <c r="AS5190" s="61"/>
      <c r="AT5190" s="61"/>
      <c r="AU5190" s="61"/>
      <c r="AV5190" s="61"/>
      <c r="AW5190" s="60"/>
    </row>
    <row r="5191" s="59" customFormat="1" customHeight="1" spans="1:49">
      <c r="A5191" s="60"/>
      <c r="B5191" s="60"/>
      <c r="C5191" s="60"/>
      <c r="D5191" s="60"/>
      <c r="H5191" s="61"/>
      <c r="I5191" s="61"/>
      <c r="J5191" s="61"/>
      <c r="K5191" s="61"/>
      <c r="L5191" s="61"/>
      <c r="M5191" s="61"/>
      <c r="N5191" s="61"/>
      <c r="O5191" s="61"/>
      <c r="P5191" s="61"/>
      <c r="Q5191" s="61"/>
      <c r="R5191" s="61"/>
      <c r="S5191" s="61"/>
      <c r="T5191" s="61"/>
      <c r="U5191" s="61"/>
      <c r="V5191" s="61"/>
      <c r="W5191" s="61"/>
      <c r="X5191" s="61"/>
      <c r="Y5191" s="61"/>
      <c r="Z5191" s="61"/>
      <c r="AA5191" s="61"/>
      <c r="AB5191" s="61"/>
      <c r="AC5191" s="61"/>
      <c r="AD5191" s="61"/>
      <c r="AE5191" s="61"/>
      <c r="AF5191" s="61"/>
      <c r="AG5191" s="61"/>
      <c r="AH5191" s="61"/>
      <c r="AI5191" s="61"/>
      <c r="AJ5191" s="61"/>
      <c r="AK5191" s="61"/>
      <c r="AL5191" s="61"/>
      <c r="AM5191" s="61"/>
      <c r="AN5191" s="61"/>
      <c r="AO5191" s="61"/>
      <c r="AP5191" s="62"/>
      <c r="AQ5191" s="61"/>
      <c r="AR5191" s="61"/>
      <c r="AS5191" s="61"/>
      <c r="AT5191" s="61"/>
      <c r="AU5191" s="61"/>
      <c r="AV5191" s="61"/>
      <c r="AW5191" s="60"/>
    </row>
    <row r="5192" s="59" customFormat="1" customHeight="1" spans="1:49">
      <c r="A5192" s="60"/>
      <c r="B5192" s="60"/>
      <c r="C5192" s="60"/>
      <c r="D5192" s="60"/>
      <c r="H5192" s="61"/>
      <c r="I5192" s="61"/>
      <c r="J5192" s="61"/>
      <c r="K5192" s="61"/>
      <c r="L5192" s="61"/>
      <c r="M5192" s="61"/>
      <c r="N5192" s="61"/>
      <c r="O5192" s="61"/>
      <c r="P5192" s="61"/>
      <c r="Q5192" s="61"/>
      <c r="R5192" s="61"/>
      <c r="S5192" s="61"/>
      <c r="T5192" s="61"/>
      <c r="U5192" s="61"/>
      <c r="V5192" s="61"/>
      <c r="W5192" s="61"/>
      <c r="X5192" s="61"/>
      <c r="Y5192" s="61"/>
      <c r="Z5192" s="61"/>
      <c r="AA5192" s="61"/>
      <c r="AB5192" s="61"/>
      <c r="AC5192" s="61"/>
      <c r="AD5192" s="61"/>
      <c r="AE5192" s="61"/>
      <c r="AF5192" s="61"/>
      <c r="AG5192" s="61"/>
      <c r="AH5192" s="61"/>
      <c r="AI5192" s="61"/>
      <c r="AJ5192" s="61"/>
      <c r="AK5192" s="61"/>
      <c r="AL5192" s="61"/>
      <c r="AM5192" s="61"/>
      <c r="AN5192" s="61"/>
      <c r="AO5192" s="61"/>
      <c r="AP5192" s="62"/>
      <c r="AQ5192" s="61"/>
      <c r="AR5192" s="61"/>
      <c r="AS5192" s="61"/>
      <c r="AT5192" s="61"/>
      <c r="AU5192" s="61"/>
      <c r="AV5192" s="61"/>
      <c r="AW5192" s="60"/>
    </row>
    <row r="5193" s="59" customFormat="1" customHeight="1" spans="1:49">
      <c r="A5193" s="60"/>
      <c r="B5193" s="60"/>
      <c r="C5193" s="60"/>
      <c r="D5193" s="60"/>
      <c r="H5193" s="61"/>
      <c r="I5193" s="61"/>
      <c r="J5193" s="61"/>
      <c r="K5193" s="61"/>
      <c r="L5193" s="61"/>
      <c r="M5193" s="61"/>
      <c r="N5193" s="61"/>
      <c r="O5193" s="61"/>
      <c r="P5193" s="61"/>
      <c r="Q5193" s="61"/>
      <c r="R5193" s="61"/>
      <c r="S5193" s="61"/>
      <c r="T5193" s="61"/>
      <c r="U5193" s="61"/>
      <c r="V5193" s="61"/>
      <c r="W5193" s="61"/>
      <c r="X5193" s="61"/>
      <c r="Y5193" s="61"/>
      <c r="Z5193" s="61"/>
      <c r="AA5193" s="61"/>
      <c r="AB5193" s="61"/>
      <c r="AC5193" s="61"/>
      <c r="AD5193" s="61"/>
      <c r="AE5193" s="61"/>
      <c r="AF5193" s="61"/>
      <c r="AG5193" s="61"/>
      <c r="AH5193" s="61"/>
      <c r="AI5193" s="61"/>
      <c r="AJ5193" s="61"/>
      <c r="AK5193" s="61"/>
      <c r="AL5193" s="61"/>
      <c r="AM5193" s="61"/>
      <c r="AN5193" s="61"/>
      <c r="AO5193" s="61"/>
      <c r="AP5193" s="62"/>
      <c r="AQ5193" s="61"/>
      <c r="AR5193" s="61"/>
      <c r="AS5193" s="61"/>
      <c r="AT5193" s="61"/>
      <c r="AU5193" s="61"/>
      <c r="AV5193" s="61"/>
      <c r="AW5193" s="60"/>
    </row>
    <row r="5194" s="59" customFormat="1" customHeight="1" spans="1:49">
      <c r="A5194" s="60"/>
      <c r="B5194" s="60"/>
      <c r="C5194" s="60"/>
      <c r="D5194" s="60"/>
      <c r="H5194" s="61"/>
      <c r="I5194" s="61"/>
      <c r="J5194" s="61"/>
      <c r="K5194" s="61"/>
      <c r="L5194" s="61"/>
      <c r="M5194" s="61"/>
      <c r="N5194" s="61"/>
      <c r="O5194" s="61"/>
      <c r="P5194" s="61"/>
      <c r="Q5194" s="61"/>
      <c r="R5194" s="61"/>
      <c r="S5194" s="61"/>
      <c r="T5194" s="61"/>
      <c r="U5194" s="61"/>
      <c r="V5194" s="61"/>
      <c r="W5194" s="61"/>
      <c r="X5194" s="61"/>
      <c r="Y5194" s="61"/>
      <c r="Z5194" s="61"/>
      <c r="AA5194" s="61"/>
      <c r="AB5194" s="61"/>
      <c r="AC5194" s="61"/>
      <c r="AD5194" s="61"/>
      <c r="AE5194" s="61"/>
      <c r="AF5194" s="61"/>
      <c r="AG5194" s="61"/>
      <c r="AH5194" s="61"/>
      <c r="AI5194" s="61"/>
      <c r="AJ5194" s="61"/>
      <c r="AK5194" s="61"/>
      <c r="AL5194" s="61"/>
      <c r="AM5194" s="61"/>
      <c r="AN5194" s="61"/>
      <c r="AO5194" s="61"/>
      <c r="AP5194" s="62"/>
      <c r="AQ5194" s="61"/>
      <c r="AR5194" s="61"/>
      <c r="AS5194" s="61"/>
      <c r="AT5194" s="61"/>
      <c r="AU5194" s="61"/>
      <c r="AV5194" s="61"/>
      <c r="AW5194" s="60"/>
    </row>
    <row r="5195" s="59" customFormat="1" customHeight="1" spans="1:49">
      <c r="A5195" s="60"/>
      <c r="B5195" s="60"/>
      <c r="C5195" s="60"/>
      <c r="D5195" s="60"/>
      <c r="H5195" s="61"/>
      <c r="I5195" s="61"/>
      <c r="J5195" s="61"/>
      <c r="K5195" s="61"/>
      <c r="L5195" s="61"/>
      <c r="M5195" s="61"/>
      <c r="N5195" s="61"/>
      <c r="O5195" s="61"/>
      <c r="P5195" s="61"/>
      <c r="Q5195" s="61"/>
      <c r="R5195" s="61"/>
      <c r="S5195" s="61"/>
      <c r="T5195" s="61"/>
      <c r="U5195" s="61"/>
      <c r="V5195" s="61"/>
      <c r="W5195" s="61"/>
      <c r="X5195" s="61"/>
      <c r="Y5195" s="61"/>
      <c r="Z5195" s="61"/>
      <c r="AA5195" s="61"/>
      <c r="AB5195" s="61"/>
      <c r="AC5195" s="61"/>
      <c r="AD5195" s="61"/>
      <c r="AE5195" s="61"/>
      <c r="AF5195" s="61"/>
      <c r="AG5195" s="61"/>
      <c r="AH5195" s="61"/>
      <c r="AI5195" s="61"/>
      <c r="AJ5195" s="61"/>
      <c r="AK5195" s="61"/>
      <c r="AL5195" s="61"/>
      <c r="AM5195" s="61"/>
      <c r="AN5195" s="61"/>
      <c r="AO5195" s="61"/>
      <c r="AP5195" s="62"/>
      <c r="AQ5195" s="61"/>
      <c r="AR5195" s="61"/>
      <c r="AS5195" s="61"/>
      <c r="AT5195" s="61"/>
      <c r="AU5195" s="61"/>
      <c r="AV5195" s="61"/>
      <c r="AW5195" s="60"/>
    </row>
    <row r="5196" s="59" customFormat="1" customHeight="1" spans="1:49">
      <c r="A5196" s="60"/>
      <c r="B5196" s="60"/>
      <c r="C5196" s="60"/>
      <c r="D5196" s="60"/>
      <c r="H5196" s="61"/>
      <c r="I5196" s="61"/>
      <c r="J5196" s="61"/>
      <c r="K5196" s="61"/>
      <c r="L5196" s="61"/>
      <c r="M5196" s="61"/>
      <c r="N5196" s="61"/>
      <c r="O5196" s="61"/>
      <c r="P5196" s="61"/>
      <c r="Q5196" s="61"/>
      <c r="R5196" s="61"/>
      <c r="S5196" s="61"/>
      <c r="T5196" s="61"/>
      <c r="U5196" s="61"/>
      <c r="V5196" s="61"/>
      <c r="W5196" s="61"/>
      <c r="X5196" s="61"/>
      <c r="Y5196" s="61"/>
      <c r="Z5196" s="61"/>
      <c r="AA5196" s="61"/>
      <c r="AB5196" s="61"/>
      <c r="AC5196" s="61"/>
      <c r="AD5196" s="61"/>
      <c r="AE5196" s="61"/>
      <c r="AF5196" s="61"/>
      <c r="AG5196" s="61"/>
      <c r="AH5196" s="61"/>
      <c r="AI5196" s="61"/>
      <c r="AJ5196" s="61"/>
      <c r="AK5196" s="61"/>
      <c r="AL5196" s="61"/>
      <c r="AM5196" s="61"/>
      <c r="AN5196" s="61"/>
      <c r="AO5196" s="61"/>
      <c r="AP5196" s="62"/>
      <c r="AQ5196" s="61"/>
      <c r="AR5196" s="61"/>
      <c r="AS5196" s="61"/>
      <c r="AT5196" s="61"/>
      <c r="AU5196" s="61"/>
      <c r="AV5196" s="61"/>
      <c r="AW5196" s="60"/>
    </row>
    <row r="5197" s="59" customFormat="1" customHeight="1" spans="1:49">
      <c r="A5197" s="60"/>
      <c r="B5197" s="60"/>
      <c r="C5197" s="60"/>
      <c r="D5197" s="60"/>
      <c r="H5197" s="61"/>
      <c r="I5197" s="61"/>
      <c r="J5197" s="61"/>
      <c r="K5197" s="61"/>
      <c r="L5197" s="61"/>
      <c r="M5197" s="61"/>
      <c r="N5197" s="61"/>
      <c r="O5197" s="61"/>
      <c r="P5197" s="61"/>
      <c r="Q5197" s="61"/>
      <c r="R5197" s="61"/>
      <c r="S5197" s="61"/>
      <c r="T5197" s="61"/>
      <c r="U5197" s="61"/>
      <c r="V5197" s="61"/>
      <c r="W5197" s="61"/>
      <c r="X5197" s="61"/>
      <c r="Y5197" s="61"/>
      <c r="Z5197" s="61"/>
      <c r="AA5197" s="61"/>
      <c r="AB5197" s="61"/>
      <c r="AC5197" s="61"/>
      <c r="AD5197" s="61"/>
      <c r="AE5197" s="61"/>
      <c r="AF5197" s="61"/>
      <c r="AG5197" s="61"/>
      <c r="AH5197" s="61"/>
      <c r="AI5197" s="61"/>
      <c r="AJ5197" s="61"/>
      <c r="AK5197" s="61"/>
      <c r="AL5197" s="61"/>
      <c r="AM5197" s="61"/>
      <c r="AN5197" s="61"/>
      <c r="AO5197" s="61"/>
      <c r="AP5197" s="62"/>
      <c r="AQ5197" s="61"/>
      <c r="AR5197" s="61"/>
      <c r="AS5197" s="61"/>
      <c r="AT5197" s="61"/>
      <c r="AU5197" s="61"/>
      <c r="AV5197" s="61"/>
      <c r="AW5197" s="60"/>
    </row>
    <row r="5198" s="59" customFormat="1" customHeight="1" spans="1:49">
      <c r="A5198" s="60"/>
      <c r="B5198" s="60"/>
      <c r="C5198" s="60"/>
      <c r="D5198" s="60"/>
      <c r="H5198" s="61"/>
      <c r="I5198" s="61"/>
      <c r="J5198" s="61"/>
      <c r="K5198" s="61"/>
      <c r="L5198" s="61"/>
      <c r="M5198" s="61"/>
      <c r="N5198" s="61"/>
      <c r="O5198" s="61"/>
      <c r="P5198" s="61"/>
      <c r="Q5198" s="61"/>
      <c r="R5198" s="61"/>
      <c r="S5198" s="61"/>
      <c r="T5198" s="61"/>
      <c r="U5198" s="61"/>
      <c r="V5198" s="61"/>
      <c r="W5198" s="61"/>
      <c r="X5198" s="61"/>
      <c r="Y5198" s="61"/>
      <c r="Z5198" s="61"/>
      <c r="AA5198" s="61"/>
      <c r="AB5198" s="61"/>
      <c r="AC5198" s="61"/>
      <c r="AD5198" s="61"/>
      <c r="AE5198" s="61"/>
      <c r="AF5198" s="61"/>
      <c r="AG5198" s="61"/>
      <c r="AH5198" s="61"/>
      <c r="AI5198" s="61"/>
      <c r="AJ5198" s="61"/>
      <c r="AK5198" s="61"/>
      <c r="AL5198" s="61"/>
      <c r="AM5198" s="61"/>
      <c r="AN5198" s="61"/>
      <c r="AO5198" s="61"/>
      <c r="AP5198" s="62"/>
      <c r="AQ5198" s="61"/>
      <c r="AR5198" s="61"/>
      <c r="AS5198" s="61"/>
      <c r="AT5198" s="61"/>
      <c r="AU5198" s="61"/>
      <c r="AV5198" s="61"/>
      <c r="AW5198" s="60"/>
    </row>
    <row r="5199" s="59" customFormat="1" customHeight="1" spans="1:49">
      <c r="A5199" s="60"/>
      <c r="B5199" s="60"/>
      <c r="C5199" s="60"/>
      <c r="D5199" s="60"/>
      <c r="H5199" s="61"/>
      <c r="I5199" s="61"/>
      <c r="J5199" s="61"/>
      <c r="K5199" s="61"/>
      <c r="L5199" s="61"/>
      <c r="M5199" s="61"/>
      <c r="N5199" s="61"/>
      <c r="O5199" s="61"/>
      <c r="P5199" s="61"/>
      <c r="Q5199" s="61"/>
      <c r="R5199" s="61"/>
      <c r="S5199" s="61"/>
      <c r="T5199" s="61"/>
      <c r="U5199" s="61"/>
      <c r="V5199" s="61"/>
      <c r="W5199" s="61"/>
      <c r="X5199" s="61"/>
      <c r="Y5199" s="61"/>
      <c r="Z5199" s="61"/>
      <c r="AA5199" s="61"/>
      <c r="AB5199" s="61"/>
      <c r="AC5199" s="61"/>
      <c r="AD5199" s="61"/>
      <c r="AE5199" s="61"/>
      <c r="AF5199" s="61"/>
      <c r="AG5199" s="61"/>
      <c r="AH5199" s="61"/>
      <c r="AI5199" s="61"/>
      <c r="AJ5199" s="61"/>
      <c r="AK5199" s="61"/>
      <c r="AL5199" s="61"/>
      <c r="AM5199" s="61"/>
      <c r="AN5199" s="61"/>
      <c r="AO5199" s="61"/>
      <c r="AP5199" s="62"/>
      <c r="AQ5199" s="61"/>
      <c r="AR5199" s="61"/>
      <c r="AS5199" s="61"/>
      <c r="AT5199" s="61"/>
      <c r="AU5199" s="61"/>
      <c r="AV5199" s="61"/>
      <c r="AW5199" s="60"/>
    </row>
    <row r="5200" s="59" customFormat="1" customHeight="1" spans="1:49">
      <c r="A5200" s="60"/>
      <c r="B5200" s="60"/>
      <c r="C5200" s="60"/>
      <c r="D5200" s="60"/>
      <c r="H5200" s="61"/>
      <c r="I5200" s="61"/>
      <c r="J5200" s="61"/>
      <c r="K5200" s="61"/>
      <c r="L5200" s="61"/>
      <c r="M5200" s="61"/>
      <c r="N5200" s="61"/>
      <c r="O5200" s="61"/>
      <c r="P5200" s="61"/>
      <c r="Q5200" s="61"/>
      <c r="R5200" s="61"/>
      <c r="S5200" s="61"/>
      <c r="T5200" s="61"/>
      <c r="U5200" s="61"/>
      <c r="V5200" s="61"/>
      <c r="W5200" s="61"/>
      <c r="X5200" s="61"/>
      <c r="Y5200" s="61"/>
      <c r="Z5200" s="61"/>
      <c r="AA5200" s="61"/>
      <c r="AB5200" s="61"/>
      <c r="AC5200" s="61"/>
      <c r="AD5200" s="61"/>
      <c r="AE5200" s="61"/>
      <c r="AF5200" s="61"/>
      <c r="AG5200" s="61"/>
      <c r="AH5200" s="61"/>
      <c r="AI5200" s="61"/>
      <c r="AJ5200" s="61"/>
      <c r="AK5200" s="61"/>
      <c r="AL5200" s="61"/>
      <c r="AM5200" s="61"/>
      <c r="AN5200" s="61"/>
      <c r="AO5200" s="61"/>
      <c r="AP5200" s="62"/>
      <c r="AQ5200" s="61"/>
      <c r="AR5200" s="61"/>
      <c r="AS5200" s="61"/>
      <c r="AT5200" s="61"/>
      <c r="AU5200" s="61"/>
      <c r="AV5200" s="61"/>
      <c r="AW5200" s="60"/>
    </row>
    <row r="5201" s="59" customFormat="1" customHeight="1" spans="1:49">
      <c r="A5201" s="60"/>
      <c r="B5201" s="60"/>
      <c r="C5201" s="60"/>
      <c r="D5201" s="60"/>
      <c r="H5201" s="61"/>
      <c r="I5201" s="61"/>
      <c r="J5201" s="61"/>
      <c r="K5201" s="61"/>
      <c r="L5201" s="61"/>
      <c r="M5201" s="61"/>
      <c r="N5201" s="61"/>
      <c r="O5201" s="61"/>
      <c r="P5201" s="61"/>
      <c r="Q5201" s="61"/>
      <c r="R5201" s="61"/>
      <c r="S5201" s="61"/>
      <c r="T5201" s="61"/>
      <c r="U5201" s="61"/>
      <c r="V5201" s="61"/>
      <c r="W5201" s="61"/>
      <c r="X5201" s="61"/>
      <c r="Y5201" s="61"/>
      <c r="Z5201" s="61"/>
      <c r="AA5201" s="61"/>
      <c r="AB5201" s="61"/>
      <c r="AC5201" s="61"/>
      <c r="AD5201" s="61"/>
      <c r="AE5201" s="61"/>
      <c r="AF5201" s="61"/>
      <c r="AG5201" s="61"/>
      <c r="AH5201" s="61"/>
      <c r="AI5201" s="61"/>
      <c r="AJ5201" s="61"/>
      <c r="AK5201" s="61"/>
      <c r="AL5201" s="61"/>
      <c r="AM5201" s="61"/>
      <c r="AN5201" s="61"/>
      <c r="AO5201" s="61"/>
      <c r="AP5201" s="62"/>
      <c r="AQ5201" s="61"/>
      <c r="AR5201" s="61"/>
      <c r="AS5201" s="61"/>
      <c r="AT5201" s="61"/>
      <c r="AU5201" s="61"/>
      <c r="AV5201" s="61"/>
      <c r="AW5201" s="60"/>
    </row>
    <row r="5202" s="59" customFormat="1" customHeight="1" spans="1:49">
      <c r="A5202" s="60"/>
      <c r="B5202" s="60"/>
      <c r="C5202" s="60"/>
      <c r="D5202" s="60"/>
      <c r="H5202" s="61"/>
      <c r="I5202" s="61"/>
      <c r="J5202" s="61"/>
      <c r="K5202" s="61"/>
      <c r="L5202" s="61"/>
      <c r="M5202" s="61"/>
      <c r="N5202" s="61"/>
      <c r="O5202" s="61"/>
      <c r="P5202" s="61"/>
      <c r="Q5202" s="61"/>
      <c r="R5202" s="61"/>
      <c r="S5202" s="61"/>
      <c r="T5202" s="61"/>
      <c r="U5202" s="61"/>
      <c r="V5202" s="61"/>
      <c r="W5202" s="61"/>
      <c r="X5202" s="61"/>
      <c r="Y5202" s="61"/>
      <c r="Z5202" s="61"/>
      <c r="AA5202" s="61"/>
      <c r="AB5202" s="61"/>
      <c r="AC5202" s="61"/>
      <c r="AD5202" s="61"/>
      <c r="AE5202" s="61"/>
      <c r="AF5202" s="61"/>
      <c r="AG5202" s="61"/>
      <c r="AH5202" s="61"/>
      <c r="AI5202" s="61"/>
      <c r="AJ5202" s="61"/>
      <c r="AK5202" s="61"/>
      <c r="AL5202" s="61"/>
      <c r="AM5202" s="61"/>
      <c r="AN5202" s="61"/>
      <c r="AO5202" s="61"/>
      <c r="AP5202" s="62"/>
      <c r="AQ5202" s="61"/>
      <c r="AR5202" s="61"/>
      <c r="AS5202" s="61"/>
      <c r="AT5202" s="61"/>
      <c r="AU5202" s="61"/>
      <c r="AV5202" s="61"/>
      <c r="AW5202" s="60"/>
    </row>
    <row r="5203" s="59" customFormat="1" customHeight="1" spans="1:49">
      <c r="A5203" s="60"/>
      <c r="B5203" s="60"/>
      <c r="C5203" s="60"/>
      <c r="D5203" s="60"/>
      <c r="H5203" s="61"/>
      <c r="I5203" s="61"/>
      <c r="J5203" s="61"/>
      <c r="K5203" s="61"/>
      <c r="L5203" s="61"/>
      <c r="M5203" s="61"/>
      <c r="N5203" s="61"/>
      <c r="O5203" s="61"/>
      <c r="P5203" s="61"/>
      <c r="Q5203" s="61"/>
      <c r="R5203" s="61"/>
      <c r="S5203" s="61"/>
      <c r="T5203" s="61"/>
      <c r="U5203" s="61"/>
      <c r="V5203" s="61"/>
      <c r="W5203" s="61"/>
      <c r="X5203" s="61"/>
      <c r="Y5203" s="61"/>
      <c r="Z5203" s="61"/>
      <c r="AA5203" s="61"/>
      <c r="AB5203" s="61"/>
      <c r="AC5203" s="61"/>
      <c r="AD5203" s="61"/>
      <c r="AE5203" s="61"/>
      <c r="AF5203" s="61"/>
      <c r="AG5203" s="61"/>
      <c r="AH5203" s="61"/>
      <c r="AI5203" s="61"/>
      <c r="AJ5203" s="61"/>
      <c r="AK5203" s="61"/>
      <c r="AL5203" s="61"/>
      <c r="AM5203" s="61"/>
      <c r="AN5203" s="61"/>
      <c r="AO5203" s="61"/>
      <c r="AP5203" s="62"/>
      <c r="AQ5203" s="61"/>
      <c r="AR5203" s="61"/>
      <c r="AS5203" s="61"/>
      <c r="AT5203" s="61"/>
      <c r="AU5203" s="61"/>
      <c r="AV5203" s="61"/>
      <c r="AW5203" s="60"/>
    </row>
    <row r="5204" s="59" customFormat="1" customHeight="1" spans="1:49">
      <c r="A5204" s="60"/>
      <c r="B5204" s="60"/>
      <c r="C5204" s="60"/>
      <c r="D5204" s="60"/>
      <c r="H5204" s="61"/>
      <c r="I5204" s="61"/>
      <c r="J5204" s="61"/>
      <c r="K5204" s="61"/>
      <c r="L5204" s="61"/>
      <c r="M5204" s="61"/>
      <c r="N5204" s="61"/>
      <c r="O5204" s="61"/>
      <c r="P5204" s="61"/>
      <c r="Q5204" s="61"/>
      <c r="R5204" s="61"/>
      <c r="S5204" s="61"/>
      <c r="T5204" s="61"/>
      <c r="U5204" s="61"/>
      <c r="V5204" s="61"/>
      <c r="W5204" s="61"/>
      <c r="X5204" s="61"/>
      <c r="Y5204" s="61"/>
      <c r="Z5204" s="61"/>
      <c r="AA5204" s="61"/>
      <c r="AB5204" s="61"/>
      <c r="AC5204" s="61"/>
      <c r="AD5204" s="61"/>
      <c r="AE5204" s="61"/>
      <c r="AF5204" s="61"/>
      <c r="AG5204" s="61"/>
      <c r="AH5204" s="61"/>
      <c r="AI5204" s="61"/>
      <c r="AJ5204" s="61"/>
      <c r="AK5204" s="61"/>
      <c r="AL5204" s="61"/>
      <c r="AM5204" s="61"/>
      <c r="AN5204" s="61"/>
      <c r="AO5204" s="61"/>
      <c r="AP5204" s="62"/>
      <c r="AQ5204" s="61"/>
      <c r="AR5204" s="61"/>
      <c r="AS5204" s="61"/>
      <c r="AT5204" s="61"/>
      <c r="AU5204" s="61"/>
      <c r="AV5204" s="61"/>
      <c r="AW5204" s="60"/>
    </row>
    <row r="5205" s="59" customFormat="1" customHeight="1" spans="1:49">
      <c r="A5205" s="60"/>
      <c r="B5205" s="60"/>
      <c r="C5205" s="60"/>
      <c r="D5205" s="60"/>
      <c r="H5205" s="61"/>
      <c r="I5205" s="61"/>
      <c r="J5205" s="61"/>
      <c r="K5205" s="61"/>
      <c r="L5205" s="61"/>
      <c r="M5205" s="61"/>
      <c r="N5205" s="61"/>
      <c r="O5205" s="61"/>
      <c r="P5205" s="61"/>
      <c r="Q5205" s="61"/>
      <c r="R5205" s="61"/>
      <c r="S5205" s="61"/>
      <c r="T5205" s="61"/>
      <c r="U5205" s="61"/>
      <c r="V5205" s="61"/>
      <c r="W5205" s="61"/>
      <c r="X5205" s="61"/>
      <c r="Y5205" s="61"/>
      <c r="Z5205" s="61"/>
      <c r="AA5205" s="61"/>
      <c r="AB5205" s="61"/>
      <c r="AC5205" s="61"/>
      <c r="AD5205" s="61"/>
      <c r="AE5205" s="61"/>
      <c r="AF5205" s="61"/>
      <c r="AG5205" s="61"/>
      <c r="AH5205" s="61"/>
      <c r="AI5205" s="61"/>
      <c r="AJ5205" s="61"/>
      <c r="AK5205" s="61"/>
      <c r="AL5205" s="61"/>
      <c r="AM5205" s="61"/>
      <c r="AN5205" s="61"/>
      <c r="AO5205" s="61"/>
      <c r="AP5205" s="62"/>
      <c r="AQ5205" s="61"/>
      <c r="AR5205" s="61"/>
      <c r="AS5205" s="61"/>
      <c r="AT5205" s="61"/>
      <c r="AU5205" s="61"/>
      <c r="AV5205" s="61"/>
      <c r="AW5205" s="60"/>
    </row>
    <row r="5206" s="59" customFormat="1" customHeight="1" spans="1:49">
      <c r="A5206" s="60"/>
      <c r="B5206" s="60"/>
      <c r="C5206" s="60"/>
      <c r="D5206" s="60"/>
      <c r="H5206" s="61"/>
      <c r="I5206" s="61"/>
      <c r="J5206" s="61"/>
      <c r="K5206" s="61"/>
      <c r="L5206" s="61"/>
      <c r="M5206" s="61"/>
      <c r="N5206" s="61"/>
      <c r="O5206" s="61"/>
      <c r="P5206" s="61"/>
      <c r="Q5206" s="61"/>
      <c r="R5206" s="61"/>
      <c r="S5206" s="61"/>
      <c r="T5206" s="61"/>
      <c r="U5206" s="61"/>
      <c r="V5206" s="61"/>
      <c r="W5206" s="61"/>
      <c r="X5206" s="61"/>
      <c r="Y5206" s="61"/>
      <c r="Z5206" s="61"/>
      <c r="AA5206" s="61"/>
      <c r="AB5206" s="61"/>
      <c r="AC5206" s="61"/>
      <c r="AD5206" s="61"/>
      <c r="AE5206" s="61"/>
      <c r="AF5206" s="61"/>
      <c r="AG5206" s="61"/>
      <c r="AH5206" s="61"/>
      <c r="AI5206" s="61"/>
      <c r="AJ5206" s="61"/>
      <c r="AK5206" s="61"/>
      <c r="AL5206" s="61"/>
      <c r="AM5206" s="61"/>
      <c r="AN5206" s="61"/>
      <c r="AO5206" s="61"/>
      <c r="AP5206" s="62"/>
      <c r="AQ5206" s="61"/>
      <c r="AR5206" s="61"/>
      <c r="AS5206" s="61"/>
      <c r="AT5206" s="61"/>
      <c r="AU5206" s="61"/>
      <c r="AV5206" s="61"/>
      <c r="AW5206" s="60"/>
    </row>
    <row r="5207" s="59" customFormat="1" customHeight="1" spans="1:49">
      <c r="A5207" s="60"/>
      <c r="B5207" s="60"/>
      <c r="C5207" s="60"/>
      <c r="D5207" s="60"/>
      <c r="H5207" s="61"/>
      <c r="I5207" s="61"/>
      <c r="J5207" s="61"/>
      <c r="K5207" s="61"/>
      <c r="L5207" s="61"/>
      <c r="M5207" s="61"/>
      <c r="N5207" s="61"/>
      <c r="O5207" s="61"/>
      <c r="P5207" s="61"/>
      <c r="Q5207" s="61"/>
      <c r="R5207" s="61"/>
      <c r="S5207" s="61"/>
      <c r="T5207" s="61"/>
      <c r="U5207" s="61"/>
      <c r="V5207" s="61"/>
      <c r="W5207" s="61"/>
      <c r="X5207" s="61"/>
      <c r="Y5207" s="61"/>
      <c r="Z5207" s="61"/>
      <c r="AA5207" s="61"/>
      <c r="AB5207" s="61"/>
      <c r="AC5207" s="61"/>
      <c r="AD5207" s="61"/>
      <c r="AE5207" s="61"/>
      <c r="AF5207" s="61"/>
      <c r="AG5207" s="61"/>
      <c r="AH5207" s="61"/>
      <c r="AI5207" s="61"/>
      <c r="AJ5207" s="61"/>
      <c r="AK5207" s="61"/>
      <c r="AL5207" s="61"/>
      <c r="AM5207" s="61"/>
      <c r="AN5207" s="61"/>
      <c r="AO5207" s="61"/>
      <c r="AP5207" s="62"/>
      <c r="AQ5207" s="61"/>
      <c r="AR5207" s="61"/>
      <c r="AS5207" s="61"/>
      <c r="AT5207" s="61"/>
      <c r="AU5207" s="61"/>
      <c r="AV5207" s="61"/>
      <c r="AW5207" s="60"/>
    </row>
    <row r="5208" s="59" customFormat="1" customHeight="1" spans="1:49">
      <c r="A5208" s="60"/>
      <c r="B5208" s="60"/>
      <c r="C5208" s="60"/>
      <c r="D5208" s="60"/>
      <c r="H5208" s="61"/>
      <c r="I5208" s="61"/>
      <c r="J5208" s="61"/>
      <c r="K5208" s="61"/>
      <c r="L5208" s="61"/>
      <c r="M5208" s="61"/>
      <c r="N5208" s="61"/>
      <c r="O5208" s="61"/>
      <c r="P5208" s="61"/>
      <c r="Q5208" s="61"/>
      <c r="R5208" s="61"/>
      <c r="S5208" s="61"/>
      <c r="T5208" s="61"/>
      <c r="U5208" s="61"/>
      <c r="V5208" s="61"/>
      <c r="W5208" s="61"/>
      <c r="X5208" s="61"/>
      <c r="Y5208" s="61"/>
      <c r="Z5208" s="61"/>
      <c r="AA5208" s="61"/>
      <c r="AB5208" s="61"/>
      <c r="AC5208" s="61"/>
      <c r="AD5208" s="61"/>
      <c r="AE5208" s="61"/>
      <c r="AF5208" s="61"/>
      <c r="AG5208" s="61"/>
      <c r="AH5208" s="61"/>
      <c r="AI5208" s="61"/>
      <c r="AJ5208" s="61"/>
      <c r="AK5208" s="61"/>
      <c r="AL5208" s="61"/>
      <c r="AM5208" s="61"/>
      <c r="AN5208" s="61"/>
      <c r="AO5208" s="61"/>
      <c r="AP5208" s="62"/>
      <c r="AQ5208" s="61"/>
      <c r="AR5208" s="61"/>
      <c r="AS5208" s="61"/>
      <c r="AT5208" s="61"/>
      <c r="AU5208" s="61"/>
      <c r="AV5208" s="61"/>
      <c r="AW5208" s="60"/>
    </row>
    <row r="5209" s="59" customFormat="1" customHeight="1" spans="1:49">
      <c r="A5209" s="60"/>
      <c r="B5209" s="60"/>
      <c r="C5209" s="60"/>
      <c r="D5209" s="60"/>
      <c r="H5209" s="61"/>
      <c r="I5209" s="61"/>
      <c r="J5209" s="61"/>
      <c r="K5209" s="61"/>
      <c r="L5209" s="61"/>
      <c r="M5209" s="61"/>
      <c r="N5209" s="61"/>
      <c r="O5209" s="61"/>
      <c r="P5209" s="61"/>
      <c r="Q5209" s="61"/>
      <c r="R5209" s="61"/>
      <c r="S5209" s="61"/>
      <c r="T5209" s="61"/>
      <c r="U5209" s="61"/>
      <c r="V5209" s="61"/>
      <c r="W5209" s="61"/>
      <c r="X5209" s="61"/>
      <c r="Y5209" s="61"/>
      <c r="Z5209" s="61"/>
      <c r="AA5209" s="61"/>
      <c r="AB5209" s="61"/>
      <c r="AC5209" s="61"/>
      <c r="AD5209" s="61"/>
      <c r="AE5209" s="61"/>
      <c r="AF5209" s="61"/>
      <c r="AG5209" s="61"/>
      <c r="AH5209" s="61"/>
      <c r="AI5209" s="61"/>
      <c r="AJ5209" s="61"/>
      <c r="AK5209" s="61"/>
      <c r="AL5209" s="61"/>
      <c r="AM5209" s="61"/>
      <c r="AN5209" s="61"/>
      <c r="AO5209" s="61"/>
      <c r="AP5209" s="62"/>
      <c r="AQ5209" s="61"/>
      <c r="AR5209" s="61"/>
      <c r="AS5209" s="61"/>
      <c r="AT5209" s="61"/>
      <c r="AU5209" s="61"/>
      <c r="AV5209" s="61"/>
      <c r="AW5209" s="60"/>
    </row>
    <row r="5210" s="59" customFormat="1" customHeight="1" spans="1:49">
      <c r="A5210" s="60"/>
      <c r="B5210" s="60"/>
      <c r="C5210" s="60"/>
      <c r="D5210" s="60"/>
      <c r="H5210" s="61"/>
      <c r="I5210" s="61"/>
      <c r="J5210" s="61"/>
      <c r="K5210" s="61"/>
      <c r="L5210" s="61"/>
      <c r="M5210" s="61"/>
      <c r="N5210" s="61"/>
      <c r="O5210" s="61"/>
      <c r="P5210" s="61"/>
      <c r="Q5210" s="61"/>
      <c r="R5210" s="61"/>
      <c r="S5210" s="61"/>
      <c r="T5210" s="61"/>
      <c r="U5210" s="61"/>
      <c r="V5210" s="61"/>
      <c r="W5210" s="61"/>
      <c r="X5210" s="61"/>
      <c r="Y5210" s="61"/>
      <c r="Z5210" s="61"/>
      <c r="AA5210" s="61"/>
      <c r="AB5210" s="61"/>
      <c r="AC5210" s="61"/>
      <c r="AD5210" s="61"/>
      <c r="AE5210" s="61"/>
      <c r="AF5210" s="61"/>
      <c r="AG5210" s="61"/>
      <c r="AH5210" s="61"/>
      <c r="AI5210" s="61"/>
      <c r="AJ5210" s="61"/>
      <c r="AK5210" s="61"/>
      <c r="AL5210" s="61"/>
      <c r="AM5210" s="61"/>
      <c r="AN5210" s="61"/>
      <c r="AO5210" s="61"/>
      <c r="AP5210" s="62"/>
      <c r="AQ5210" s="61"/>
      <c r="AR5210" s="61"/>
      <c r="AS5210" s="61"/>
      <c r="AT5210" s="61"/>
      <c r="AU5210" s="61"/>
      <c r="AV5210" s="61"/>
      <c r="AW5210" s="60"/>
    </row>
    <row r="5211" s="59" customFormat="1" customHeight="1" spans="1:49">
      <c r="A5211" s="60"/>
      <c r="B5211" s="60"/>
      <c r="C5211" s="60"/>
      <c r="D5211" s="60"/>
      <c r="H5211" s="61"/>
      <c r="I5211" s="61"/>
      <c r="J5211" s="61"/>
      <c r="K5211" s="61"/>
      <c r="L5211" s="61"/>
      <c r="M5211" s="61"/>
      <c r="N5211" s="61"/>
      <c r="O5211" s="61"/>
      <c r="P5211" s="61"/>
      <c r="Q5211" s="61"/>
      <c r="R5211" s="61"/>
      <c r="S5211" s="61"/>
      <c r="T5211" s="61"/>
      <c r="U5211" s="61"/>
      <c r="V5211" s="61"/>
      <c r="W5211" s="61"/>
      <c r="X5211" s="61"/>
      <c r="Y5211" s="61"/>
      <c r="Z5211" s="61"/>
      <c r="AA5211" s="61"/>
      <c r="AB5211" s="61"/>
      <c r="AC5211" s="61"/>
      <c r="AD5211" s="61"/>
      <c r="AE5211" s="61"/>
      <c r="AF5211" s="61"/>
      <c r="AG5211" s="61"/>
      <c r="AH5211" s="61"/>
      <c r="AI5211" s="61"/>
      <c r="AJ5211" s="61"/>
      <c r="AK5211" s="61"/>
      <c r="AL5211" s="61"/>
      <c r="AM5211" s="61"/>
      <c r="AN5211" s="61"/>
      <c r="AO5211" s="61"/>
      <c r="AP5211" s="62"/>
      <c r="AQ5211" s="61"/>
      <c r="AR5211" s="61"/>
      <c r="AS5211" s="61"/>
      <c r="AT5211" s="61"/>
      <c r="AU5211" s="61"/>
      <c r="AV5211" s="61"/>
      <c r="AW5211" s="60"/>
    </row>
    <row r="5212" s="59" customFormat="1" customHeight="1" spans="1:49">
      <c r="A5212" s="60"/>
      <c r="B5212" s="60"/>
      <c r="C5212" s="60"/>
      <c r="D5212" s="60"/>
      <c r="H5212" s="61"/>
      <c r="I5212" s="61"/>
      <c r="J5212" s="61"/>
      <c r="K5212" s="61"/>
      <c r="L5212" s="61"/>
      <c r="M5212" s="61"/>
      <c r="N5212" s="61"/>
      <c r="O5212" s="61"/>
      <c r="P5212" s="61"/>
      <c r="Q5212" s="61"/>
      <c r="R5212" s="61"/>
      <c r="S5212" s="61"/>
      <c r="T5212" s="61"/>
      <c r="U5212" s="61"/>
      <c r="V5212" s="61"/>
      <c r="W5212" s="61"/>
      <c r="X5212" s="61"/>
      <c r="Y5212" s="61"/>
      <c r="Z5212" s="61"/>
      <c r="AA5212" s="61"/>
      <c r="AB5212" s="61"/>
      <c r="AC5212" s="61"/>
      <c r="AD5212" s="61"/>
      <c r="AE5212" s="61"/>
      <c r="AF5212" s="61"/>
      <c r="AG5212" s="61"/>
      <c r="AH5212" s="61"/>
      <c r="AI5212" s="61"/>
      <c r="AJ5212" s="61"/>
      <c r="AK5212" s="61"/>
      <c r="AL5212" s="61"/>
      <c r="AM5212" s="61"/>
      <c r="AN5212" s="61"/>
      <c r="AO5212" s="61"/>
      <c r="AP5212" s="62"/>
      <c r="AQ5212" s="61"/>
      <c r="AR5212" s="61"/>
      <c r="AS5212" s="61"/>
      <c r="AT5212" s="61"/>
      <c r="AU5212" s="61"/>
      <c r="AV5212" s="61"/>
      <c r="AW5212" s="60"/>
    </row>
    <row r="5213" s="59" customFormat="1" customHeight="1" spans="1:49">
      <c r="A5213" s="60"/>
      <c r="B5213" s="60"/>
      <c r="C5213" s="60"/>
      <c r="D5213" s="60"/>
      <c r="H5213" s="61"/>
      <c r="I5213" s="61"/>
      <c r="J5213" s="61"/>
      <c r="K5213" s="61"/>
      <c r="L5213" s="61"/>
      <c r="M5213" s="61"/>
      <c r="N5213" s="61"/>
      <c r="O5213" s="61"/>
      <c r="P5213" s="61"/>
      <c r="Q5213" s="61"/>
      <c r="R5213" s="61"/>
      <c r="S5213" s="61"/>
      <c r="T5213" s="61"/>
      <c r="U5213" s="61"/>
      <c r="V5213" s="61"/>
      <c r="W5213" s="61"/>
      <c r="X5213" s="61"/>
      <c r="Y5213" s="61"/>
      <c r="Z5213" s="61"/>
      <c r="AA5213" s="61"/>
      <c r="AB5213" s="61"/>
      <c r="AC5213" s="61"/>
      <c r="AD5213" s="61"/>
      <c r="AE5213" s="61"/>
      <c r="AF5213" s="61"/>
      <c r="AG5213" s="61"/>
      <c r="AH5213" s="61"/>
      <c r="AI5213" s="61"/>
      <c r="AJ5213" s="61"/>
      <c r="AK5213" s="61"/>
      <c r="AL5213" s="61"/>
      <c r="AM5213" s="61"/>
      <c r="AN5213" s="61"/>
      <c r="AO5213" s="61"/>
      <c r="AP5213" s="62"/>
      <c r="AQ5213" s="61"/>
      <c r="AR5213" s="61"/>
      <c r="AS5213" s="61"/>
      <c r="AT5213" s="61"/>
      <c r="AU5213" s="61"/>
      <c r="AV5213" s="61"/>
      <c r="AW5213" s="60"/>
    </row>
    <row r="5214" s="59" customFormat="1" customHeight="1" spans="1:49">
      <c r="A5214" s="60"/>
      <c r="B5214" s="60"/>
      <c r="C5214" s="60"/>
      <c r="D5214" s="60"/>
      <c r="H5214" s="61"/>
      <c r="I5214" s="61"/>
      <c r="J5214" s="61"/>
      <c r="K5214" s="61"/>
      <c r="L5214" s="61"/>
      <c r="M5214" s="61"/>
      <c r="N5214" s="61"/>
      <c r="O5214" s="61"/>
      <c r="P5214" s="61"/>
      <c r="Q5214" s="61"/>
      <c r="R5214" s="61"/>
      <c r="S5214" s="61"/>
      <c r="T5214" s="61"/>
      <c r="U5214" s="61"/>
      <c r="V5214" s="61"/>
      <c r="W5214" s="61"/>
      <c r="X5214" s="61"/>
      <c r="Y5214" s="61"/>
      <c r="Z5214" s="61"/>
      <c r="AA5214" s="61"/>
      <c r="AB5214" s="61"/>
      <c r="AC5214" s="61"/>
      <c r="AD5214" s="61"/>
      <c r="AE5214" s="61"/>
      <c r="AF5214" s="61"/>
      <c r="AG5214" s="61"/>
      <c r="AH5214" s="61"/>
      <c r="AI5214" s="61"/>
      <c r="AJ5214" s="61"/>
      <c r="AK5214" s="61"/>
      <c r="AL5214" s="61"/>
      <c r="AM5214" s="61"/>
      <c r="AN5214" s="61"/>
      <c r="AO5214" s="61"/>
      <c r="AP5214" s="62"/>
      <c r="AQ5214" s="61"/>
      <c r="AR5214" s="61"/>
      <c r="AS5214" s="61"/>
      <c r="AT5214" s="61"/>
      <c r="AU5214" s="61"/>
      <c r="AV5214" s="61"/>
      <c r="AW5214" s="60"/>
    </row>
    <row r="5215" s="59" customFormat="1" customHeight="1" spans="1:49">
      <c r="A5215" s="60"/>
      <c r="B5215" s="60"/>
      <c r="C5215" s="60"/>
      <c r="D5215" s="60"/>
      <c r="H5215" s="61"/>
      <c r="I5215" s="61"/>
      <c r="J5215" s="61"/>
      <c r="K5215" s="61"/>
      <c r="L5215" s="61"/>
      <c r="M5215" s="61"/>
      <c r="N5215" s="61"/>
      <c r="O5215" s="61"/>
      <c r="P5215" s="61"/>
      <c r="Q5215" s="61"/>
      <c r="R5215" s="61"/>
      <c r="S5215" s="61"/>
      <c r="T5215" s="61"/>
      <c r="U5215" s="61"/>
      <c r="V5215" s="61"/>
      <c r="W5215" s="61"/>
      <c r="X5215" s="61"/>
      <c r="Y5215" s="61"/>
      <c r="Z5215" s="61"/>
      <c r="AA5215" s="61"/>
      <c r="AB5215" s="61"/>
      <c r="AC5215" s="61"/>
      <c r="AD5215" s="61"/>
      <c r="AE5215" s="61"/>
      <c r="AF5215" s="61"/>
      <c r="AG5215" s="61"/>
      <c r="AH5215" s="61"/>
      <c r="AI5215" s="61"/>
      <c r="AJ5215" s="61"/>
      <c r="AK5215" s="61"/>
      <c r="AL5215" s="61"/>
      <c r="AM5215" s="61"/>
      <c r="AN5215" s="61"/>
      <c r="AO5215" s="61"/>
      <c r="AP5215" s="62"/>
      <c r="AQ5215" s="61"/>
      <c r="AR5215" s="61"/>
      <c r="AS5215" s="61"/>
      <c r="AT5215" s="61"/>
      <c r="AU5215" s="61"/>
      <c r="AV5215" s="61"/>
      <c r="AW5215" s="60"/>
    </row>
    <row r="5216" s="59" customFormat="1" customHeight="1" spans="1:49">
      <c r="A5216" s="60"/>
      <c r="B5216" s="60"/>
      <c r="C5216" s="60"/>
      <c r="D5216" s="60"/>
      <c r="H5216" s="61"/>
      <c r="I5216" s="61"/>
      <c r="J5216" s="61"/>
      <c r="K5216" s="61"/>
      <c r="L5216" s="61"/>
      <c r="M5216" s="61"/>
      <c r="N5216" s="61"/>
      <c r="O5216" s="61"/>
      <c r="P5216" s="61"/>
      <c r="Q5216" s="61"/>
      <c r="R5216" s="61"/>
      <c r="S5216" s="61"/>
      <c r="T5216" s="61"/>
      <c r="U5216" s="61"/>
      <c r="V5216" s="61"/>
      <c r="W5216" s="61"/>
      <c r="X5216" s="61"/>
      <c r="Y5216" s="61"/>
      <c r="Z5216" s="61"/>
      <c r="AA5216" s="61"/>
      <c r="AB5216" s="61"/>
      <c r="AC5216" s="61"/>
      <c r="AD5216" s="61"/>
      <c r="AE5216" s="61"/>
      <c r="AF5216" s="61"/>
      <c r="AG5216" s="61"/>
      <c r="AH5216" s="61"/>
      <c r="AI5216" s="61"/>
      <c r="AJ5216" s="61"/>
      <c r="AK5216" s="61"/>
      <c r="AL5216" s="61"/>
      <c r="AM5216" s="61"/>
      <c r="AN5216" s="61"/>
      <c r="AO5216" s="61"/>
      <c r="AP5216" s="62"/>
      <c r="AQ5216" s="61"/>
      <c r="AR5216" s="61"/>
      <c r="AS5216" s="61"/>
      <c r="AT5216" s="61"/>
      <c r="AU5216" s="61"/>
      <c r="AV5216" s="61"/>
      <c r="AW5216" s="60"/>
    </row>
    <row r="5217" s="59" customFormat="1" customHeight="1" spans="1:49">
      <c r="A5217" s="60"/>
      <c r="B5217" s="60"/>
      <c r="C5217" s="60"/>
      <c r="D5217" s="60"/>
      <c r="H5217" s="61"/>
      <c r="I5217" s="61"/>
      <c r="J5217" s="61"/>
      <c r="K5217" s="61"/>
      <c r="L5217" s="61"/>
      <c r="M5217" s="61"/>
      <c r="N5217" s="61"/>
      <c r="O5217" s="61"/>
      <c r="P5217" s="61"/>
      <c r="Q5217" s="61"/>
      <c r="R5217" s="61"/>
      <c r="S5217" s="61"/>
      <c r="T5217" s="61"/>
      <c r="U5217" s="61"/>
      <c r="V5217" s="61"/>
      <c r="W5217" s="61"/>
      <c r="X5217" s="61"/>
      <c r="Y5217" s="61"/>
      <c r="Z5217" s="61"/>
      <c r="AA5217" s="61"/>
      <c r="AB5217" s="61"/>
      <c r="AC5217" s="61"/>
      <c r="AD5217" s="61"/>
      <c r="AE5217" s="61"/>
      <c r="AF5217" s="61"/>
      <c r="AG5217" s="61"/>
      <c r="AH5217" s="61"/>
      <c r="AI5217" s="61"/>
      <c r="AJ5217" s="61"/>
      <c r="AK5217" s="61"/>
      <c r="AL5217" s="61"/>
      <c r="AM5217" s="61"/>
      <c r="AN5217" s="61"/>
      <c r="AO5217" s="61"/>
      <c r="AP5217" s="62"/>
      <c r="AQ5217" s="61"/>
      <c r="AR5217" s="61"/>
      <c r="AS5217" s="61"/>
      <c r="AT5217" s="61"/>
      <c r="AU5217" s="61"/>
      <c r="AV5217" s="61"/>
      <c r="AW5217" s="60"/>
    </row>
    <row r="5218" s="59" customFormat="1" customHeight="1" spans="1:49">
      <c r="A5218" s="60"/>
      <c r="B5218" s="60"/>
      <c r="C5218" s="60"/>
      <c r="D5218" s="60"/>
      <c r="H5218" s="61"/>
      <c r="I5218" s="61"/>
      <c r="J5218" s="61"/>
      <c r="K5218" s="61"/>
      <c r="L5218" s="61"/>
      <c r="M5218" s="61"/>
      <c r="N5218" s="61"/>
      <c r="O5218" s="61"/>
      <c r="P5218" s="61"/>
      <c r="Q5218" s="61"/>
      <c r="R5218" s="61"/>
      <c r="S5218" s="61"/>
      <c r="T5218" s="61"/>
      <c r="U5218" s="61"/>
      <c r="V5218" s="61"/>
      <c r="W5218" s="61"/>
      <c r="X5218" s="61"/>
      <c r="Y5218" s="61"/>
      <c r="Z5218" s="61"/>
      <c r="AA5218" s="61"/>
      <c r="AB5218" s="61"/>
      <c r="AC5218" s="61"/>
      <c r="AD5218" s="61"/>
      <c r="AE5218" s="61"/>
      <c r="AF5218" s="61"/>
      <c r="AG5218" s="61"/>
      <c r="AH5218" s="61"/>
      <c r="AI5218" s="61"/>
      <c r="AJ5218" s="61"/>
      <c r="AK5218" s="61"/>
      <c r="AL5218" s="61"/>
      <c r="AM5218" s="61"/>
      <c r="AN5218" s="61"/>
      <c r="AO5218" s="61"/>
      <c r="AP5218" s="62"/>
      <c r="AQ5218" s="61"/>
      <c r="AR5218" s="61"/>
      <c r="AS5218" s="61"/>
      <c r="AT5218" s="61"/>
      <c r="AU5218" s="61"/>
      <c r="AV5218" s="61"/>
      <c r="AW5218" s="60"/>
    </row>
    <row r="5219" s="59" customFormat="1" customHeight="1" spans="1:49">
      <c r="A5219" s="60"/>
      <c r="B5219" s="60"/>
      <c r="C5219" s="60"/>
      <c r="D5219" s="60"/>
      <c r="H5219" s="61"/>
      <c r="I5219" s="61"/>
      <c r="J5219" s="61"/>
      <c r="K5219" s="61"/>
      <c r="L5219" s="61"/>
      <c r="M5219" s="61"/>
      <c r="N5219" s="61"/>
      <c r="O5219" s="61"/>
      <c r="P5219" s="61"/>
      <c r="Q5219" s="61"/>
      <c r="R5219" s="61"/>
      <c r="S5219" s="61"/>
      <c r="T5219" s="61"/>
      <c r="U5219" s="61"/>
      <c r="V5219" s="61"/>
      <c r="W5219" s="61"/>
      <c r="X5219" s="61"/>
      <c r="Y5219" s="61"/>
      <c r="Z5219" s="61"/>
      <c r="AA5219" s="61"/>
      <c r="AB5219" s="61"/>
      <c r="AC5219" s="61"/>
      <c r="AD5219" s="61"/>
      <c r="AE5219" s="61"/>
      <c r="AF5219" s="61"/>
      <c r="AG5219" s="61"/>
      <c r="AH5219" s="61"/>
      <c r="AI5219" s="61"/>
      <c r="AJ5219" s="61"/>
      <c r="AK5219" s="61"/>
      <c r="AL5219" s="61"/>
      <c r="AM5219" s="61"/>
      <c r="AN5219" s="61"/>
      <c r="AO5219" s="61"/>
      <c r="AP5219" s="62"/>
      <c r="AQ5219" s="61"/>
      <c r="AR5219" s="61"/>
      <c r="AS5219" s="61"/>
      <c r="AT5219" s="61"/>
      <c r="AU5219" s="61"/>
      <c r="AV5219" s="61"/>
      <c r="AW5219" s="60"/>
    </row>
    <row r="5220" s="59" customFormat="1" customHeight="1" spans="1:49">
      <c r="A5220" s="60"/>
      <c r="B5220" s="60"/>
      <c r="C5220" s="60"/>
      <c r="D5220" s="60"/>
      <c r="H5220" s="61"/>
      <c r="I5220" s="61"/>
      <c r="J5220" s="61"/>
      <c r="K5220" s="61"/>
      <c r="L5220" s="61"/>
      <c r="M5220" s="61"/>
      <c r="N5220" s="61"/>
      <c r="O5220" s="61"/>
      <c r="P5220" s="61"/>
      <c r="Q5220" s="61"/>
      <c r="R5220" s="61"/>
      <c r="S5220" s="61"/>
      <c r="T5220" s="61"/>
      <c r="U5220" s="61"/>
      <c r="V5220" s="61"/>
      <c r="W5220" s="61"/>
      <c r="X5220" s="61"/>
      <c r="Y5220" s="61"/>
      <c r="Z5220" s="61"/>
      <c r="AA5220" s="61"/>
      <c r="AB5220" s="61"/>
      <c r="AC5220" s="61"/>
      <c r="AD5220" s="61"/>
      <c r="AE5220" s="61"/>
      <c r="AF5220" s="61"/>
      <c r="AG5220" s="61"/>
      <c r="AH5220" s="61"/>
      <c r="AI5220" s="61"/>
      <c r="AJ5220" s="61"/>
      <c r="AK5220" s="61"/>
      <c r="AL5220" s="61"/>
      <c r="AM5220" s="61"/>
      <c r="AN5220" s="61"/>
      <c r="AO5220" s="61"/>
      <c r="AP5220" s="62"/>
      <c r="AQ5220" s="61"/>
      <c r="AR5220" s="61"/>
      <c r="AS5220" s="61"/>
      <c r="AT5220" s="61"/>
      <c r="AU5220" s="61"/>
      <c r="AV5220" s="61"/>
      <c r="AW5220" s="60"/>
    </row>
    <row r="5221" s="59" customFormat="1" customHeight="1" spans="1:49">
      <c r="A5221" s="60"/>
      <c r="B5221" s="60"/>
      <c r="C5221" s="60"/>
      <c r="D5221" s="60"/>
      <c r="H5221" s="61"/>
      <c r="I5221" s="61"/>
      <c r="J5221" s="61"/>
      <c r="K5221" s="61"/>
      <c r="L5221" s="61"/>
      <c r="M5221" s="61"/>
      <c r="N5221" s="61"/>
      <c r="O5221" s="61"/>
      <c r="P5221" s="61"/>
      <c r="Q5221" s="61"/>
      <c r="R5221" s="61"/>
      <c r="S5221" s="61"/>
      <c r="T5221" s="61"/>
      <c r="U5221" s="61"/>
      <c r="V5221" s="61"/>
      <c r="W5221" s="61"/>
      <c r="X5221" s="61"/>
      <c r="Y5221" s="61"/>
      <c r="Z5221" s="61"/>
      <c r="AA5221" s="61"/>
      <c r="AB5221" s="61"/>
      <c r="AC5221" s="61"/>
      <c r="AD5221" s="61"/>
      <c r="AE5221" s="61"/>
      <c r="AF5221" s="61"/>
      <c r="AG5221" s="61"/>
      <c r="AH5221" s="61"/>
      <c r="AI5221" s="61"/>
      <c r="AJ5221" s="61"/>
      <c r="AK5221" s="61"/>
      <c r="AL5221" s="61"/>
      <c r="AM5221" s="61"/>
      <c r="AN5221" s="61"/>
      <c r="AO5221" s="61"/>
      <c r="AP5221" s="62"/>
      <c r="AQ5221" s="61"/>
      <c r="AR5221" s="61"/>
      <c r="AS5221" s="61"/>
      <c r="AT5221" s="61"/>
      <c r="AU5221" s="61"/>
      <c r="AV5221" s="61"/>
      <c r="AW5221" s="60"/>
    </row>
    <row r="5222" s="59" customFormat="1" customHeight="1" spans="1:49">
      <c r="A5222" s="60"/>
      <c r="B5222" s="60"/>
      <c r="C5222" s="60"/>
      <c r="D5222" s="60"/>
      <c r="H5222" s="61"/>
      <c r="I5222" s="61"/>
      <c r="J5222" s="61"/>
      <c r="K5222" s="61"/>
      <c r="L5222" s="61"/>
      <c r="M5222" s="61"/>
      <c r="N5222" s="61"/>
      <c r="O5222" s="61"/>
      <c r="P5222" s="61"/>
      <c r="Q5222" s="61"/>
      <c r="R5222" s="61"/>
      <c r="S5222" s="61"/>
      <c r="T5222" s="61"/>
      <c r="U5222" s="61"/>
      <c r="V5222" s="61"/>
      <c r="W5222" s="61"/>
      <c r="X5222" s="61"/>
      <c r="Y5222" s="61"/>
      <c r="Z5222" s="61"/>
      <c r="AA5222" s="61"/>
      <c r="AB5222" s="61"/>
      <c r="AC5222" s="61"/>
      <c r="AD5222" s="61"/>
      <c r="AE5222" s="61"/>
      <c r="AF5222" s="61"/>
      <c r="AG5222" s="61"/>
      <c r="AH5222" s="61"/>
      <c r="AI5222" s="61"/>
      <c r="AJ5222" s="61"/>
      <c r="AK5222" s="61"/>
      <c r="AL5222" s="61"/>
      <c r="AM5222" s="61"/>
      <c r="AN5222" s="61"/>
      <c r="AO5222" s="61"/>
      <c r="AP5222" s="62"/>
      <c r="AQ5222" s="61"/>
      <c r="AR5222" s="61"/>
      <c r="AS5222" s="61"/>
      <c r="AT5222" s="61"/>
      <c r="AU5222" s="61"/>
      <c r="AV5222" s="61"/>
      <c r="AW5222" s="60"/>
    </row>
    <row r="5223" s="59" customFormat="1" customHeight="1" spans="1:49">
      <c r="A5223" s="60"/>
      <c r="B5223" s="60"/>
      <c r="C5223" s="60"/>
      <c r="D5223" s="60"/>
      <c r="H5223" s="61"/>
      <c r="I5223" s="61"/>
      <c r="J5223" s="61"/>
      <c r="K5223" s="61"/>
      <c r="L5223" s="61"/>
      <c r="M5223" s="61"/>
      <c r="N5223" s="61"/>
      <c r="O5223" s="61"/>
      <c r="P5223" s="61"/>
      <c r="Q5223" s="61"/>
      <c r="R5223" s="61"/>
      <c r="S5223" s="61"/>
      <c r="T5223" s="61"/>
      <c r="U5223" s="61"/>
      <c r="V5223" s="61"/>
      <c r="W5223" s="61"/>
      <c r="X5223" s="61"/>
      <c r="Y5223" s="61"/>
      <c r="Z5223" s="61"/>
      <c r="AA5223" s="61"/>
      <c r="AB5223" s="61"/>
      <c r="AC5223" s="61"/>
      <c r="AD5223" s="61"/>
      <c r="AE5223" s="61"/>
      <c r="AF5223" s="61"/>
      <c r="AG5223" s="61"/>
      <c r="AH5223" s="61"/>
      <c r="AI5223" s="61"/>
      <c r="AJ5223" s="61"/>
      <c r="AK5223" s="61"/>
      <c r="AL5223" s="61"/>
      <c r="AM5223" s="61"/>
      <c r="AN5223" s="61"/>
      <c r="AO5223" s="61"/>
      <c r="AP5223" s="62"/>
      <c r="AQ5223" s="61"/>
      <c r="AR5223" s="61"/>
      <c r="AS5223" s="61"/>
      <c r="AT5223" s="61"/>
      <c r="AU5223" s="61"/>
      <c r="AV5223" s="61"/>
      <c r="AW5223" s="60"/>
    </row>
    <row r="5224" s="59" customFormat="1" customHeight="1" spans="1:49">
      <c r="A5224" s="60"/>
      <c r="B5224" s="60"/>
      <c r="C5224" s="60"/>
      <c r="D5224" s="60"/>
      <c r="H5224" s="61"/>
      <c r="I5224" s="61"/>
      <c r="J5224" s="61"/>
      <c r="K5224" s="61"/>
      <c r="L5224" s="61"/>
      <c r="M5224" s="61"/>
      <c r="N5224" s="61"/>
      <c r="O5224" s="61"/>
      <c r="P5224" s="61"/>
      <c r="Q5224" s="61"/>
      <c r="R5224" s="61"/>
      <c r="S5224" s="61"/>
      <c r="T5224" s="61"/>
      <c r="U5224" s="61"/>
      <c r="V5224" s="61"/>
      <c r="W5224" s="61"/>
      <c r="X5224" s="61"/>
      <c r="Y5224" s="61"/>
      <c r="Z5224" s="61"/>
      <c r="AA5224" s="61"/>
      <c r="AB5224" s="61"/>
      <c r="AC5224" s="61"/>
      <c r="AD5224" s="61"/>
      <c r="AE5224" s="61"/>
      <c r="AF5224" s="61"/>
      <c r="AG5224" s="61"/>
      <c r="AH5224" s="61"/>
      <c r="AI5224" s="61"/>
      <c r="AJ5224" s="61"/>
      <c r="AK5224" s="61"/>
      <c r="AL5224" s="61"/>
      <c r="AM5224" s="61"/>
      <c r="AN5224" s="61"/>
      <c r="AO5224" s="61"/>
      <c r="AP5224" s="62"/>
      <c r="AQ5224" s="61"/>
      <c r="AR5224" s="61"/>
      <c r="AS5224" s="61"/>
      <c r="AT5224" s="61"/>
      <c r="AU5224" s="61"/>
      <c r="AV5224" s="61"/>
      <c r="AW5224" s="60"/>
    </row>
    <row r="5225" s="59" customFormat="1" customHeight="1" spans="1:49">
      <c r="A5225" s="60"/>
      <c r="B5225" s="60"/>
      <c r="C5225" s="60"/>
      <c r="D5225" s="60"/>
      <c r="H5225" s="61"/>
      <c r="I5225" s="61"/>
      <c r="J5225" s="61"/>
      <c r="K5225" s="61"/>
      <c r="L5225" s="61"/>
      <c r="M5225" s="61"/>
      <c r="N5225" s="61"/>
      <c r="O5225" s="61"/>
      <c r="P5225" s="61"/>
      <c r="Q5225" s="61"/>
      <c r="R5225" s="61"/>
      <c r="S5225" s="61"/>
      <c r="T5225" s="61"/>
      <c r="U5225" s="61"/>
      <c r="V5225" s="61"/>
      <c r="W5225" s="61"/>
      <c r="X5225" s="61"/>
      <c r="Y5225" s="61"/>
      <c r="Z5225" s="61"/>
      <c r="AA5225" s="61"/>
      <c r="AB5225" s="61"/>
      <c r="AC5225" s="61"/>
      <c r="AD5225" s="61"/>
      <c r="AE5225" s="61"/>
      <c r="AF5225" s="61"/>
      <c r="AG5225" s="61"/>
      <c r="AH5225" s="61"/>
      <c r="AI5225" s="61"/>
      <c r="AJ5225" s="61"/>
      <c r="AK5225" s="61"/>
      <c r="AL5225" s="61"/>
      <c r="AM5225" s="61"/>
      <c r="AN5225" s="61"/>
      <c r="AO5225" s="61"/>
      <c r="AP5225" s="62"/>
      <c r="AQ5225" s="61"/>
      <c r="AR5225" s="61"/>
      <c r="AS5225" s="61"/>
      <c r="AT5225" s="61"/>
      <c r="AU5225" s="61"/>
      <c r="AV5225" s="61"/>
      <c r="AW5225" s="60"/>
    </row>
    <row r="5226" s="59" customFormat="1" customHeight="1" spans="1:49">
      <c r="A5226" s="60"/>
      <c r="B5226" s="60"/>
      <c r="C5226" s="60"/>
      <c r="D5226" s="60"/>
      <c r="H5226" s="61"/>
      <c r="I5226" s="61"/>
      <c r="J5226" s="61"/>
      <c r="K5226" s="61"/>
      <c r="L5226" s="61"/>
      <c r="M5226" s="61"/>
      <c r="N5226" s="61"/>
      <c r="O5226" s="61"/>
      <c r="P5226" s="61"/>
      <c r="Q5226" s="61"/>
      <c r="R5226" s="61"/>
      <c r="S5226" s="61"/>
      <c r="T5226" s="61"/>
      <c r="U5226" s="61"/>
      <c r="V5226" s="61"/>
      <c r="W5226" s="61"/>
      <c r="X5226" s="61"/>
      <c r="Y5226" s="61"/>
      <c r="Z5226" s="61"/>
      <c r="AA5226" s="61"/>
      <c r="AB5226" s="61"/>
      <c r="AC5226" s="61"/>
      <c r="AD5226" s="61"/>
      <c r="AE5226" s="61"/>
      <c r="AF5226" s="61"/>
      <c r="AG5226" s="61"/>
      <c r="AH5226" s="61"/>
      <c r="AI5226" s="61"/>
      <c r="AJ5226" s="61"/>
      <c r="AK5226" s="61"/>
      <c r="AL5226" s="61"/>
      <c r="AM5226" s="61"/>
      <c r="AN5226" s="61"/>
      <c r="AO5226" s="61"/>
      <c r="AP5226" s="62"/>
      <c r="AQ5226" s="61"/>
      <c r="AR5226" s="61"/>
      <c r="AS5226" s="61"/>
      <c r="AT5226" s="61"/>
      <c r="AU5226" s="61"/>
      <c r="AV5226" s="61"/>
      <c r="AW5226" s="60"/>
    </row>
    <row r="5227" s="59" customFormat="1" customHeight="1" spans="1:49">
      <c r="A5227" s="60"/>
      <c r="B5227" s="60"/>
      <c r="C5227" s="60"/>
      <c r="D5227" s="60"/>
      <c r="H5227" s="61"/>
      <c r="I5227" s="61"/>
      <c r="J5227" s="61"/>
      <c r="K5227" s="61"/>
      <c r="L5227" s="61"/>
      <c r="M5227" s="61"/>
      <c r="N5227" s="61"/>
      <c r="O5227" s="61"/>
      <c r="P5227" s="61"/>
      <c r="Q5227" s="61"/>
      <c r="R5227" s="61"/>
      <c r="S5227" s="61"/>
      <c r="T5227" s="61"/>
      <c r="U5227" s="61"/>
      <c r="V5227" s="61"/>
      <c r="W5227" s="61"/>
      <c r="X5227" s="61"/>
      <c r="Y5227" s="61"/>
      <c r="Z5227" s="61"/>
      <c r="AA5227" s="61"/>
      <c r="AB5227" s="61"/>
      <c r="AC5227" s="61"/>
      <c r="AD5227" s="61"/>
      <c r="AE5227" s="61"/>
      <c r="AF5227" s="61"/>
      <c r="AG5227" s="61"/>
      <c r="AH5227" s="61"/>
      <c r="AI5227" s="61"/>
      <c r="AJ5227" s="61"/>
      <c r="AK5227" s="61"/>
      <c r="AL5227" s="61"/>
      <c r="AM5227" s="61"/>
      <c r="AN5227" s="61"/>
      <c r="AO5227" s="61"/>
      <c r="AP5227" s="62"/>
      <c r="AQ5227" s="61"/>
      <c r="AR5227" s="61"/>
      <c r="AS5227" s="61"/>
      <c r="AT5227" s="61"/>
      <c r="AU5227" s="61"/>
      <c r="AV5227" s="61"/>
      <c r="AW5227" s="60"/>
    </row>
    <row r="5228" s="59" customFormat="1" customHeight="1" spans="1:49">
      <c r="A5228" s="60"/>
      <c r="B5228" s="60"/>
      <c r="C5228" s="60"/>
      <c r="D5228" s="60"/>
      <c r="H5228" s="61"/>
      <c r="I5228" s="61"/>
      <c r="J5228" s="61"/>
      <c r="K5228" s="61"/>
      <c r="L5228" s="61"/>
      <c r="M5228" s="61"/>
      <c r="N5228" s="61"/>
      <c r="O5228" s="61"/>
      <c r="P5228" s="61"/>
      <c r="Q5228" s="61"/>
      <c r="R5228" s="61"/>
      <c r="S5228" s="61"/>
      <c r="T5228" s="61"/>
      <c r="U5228" s="61"/>
      <c r="V5228" s="61"/>
      <c r="W5228" s="61"/>
      <c r="X5228" s="61"/>
      <c r="Y5228" s="61"/>
      <c r="Z5228" s="61"/>
      <c r="AA5228" s="61"/>
      <c r="AB5228" s="61"/>
      <c r="AC5228" s="61"/>
      <c r="AD5228" s="61"/>
      <c r="AE5228" s="61"/>
      <c r="AF5228" s="61"/>
      <c r="AG5228" s="61"/>
      <c r="AH5228" s="61"/>
      <c r="AI5228" s="61"/>
      <c r="AJ5228" s="61"/>
      <c r="AK5228" s="61"/>
      <c r="AL5228" s="61"/>
      <c r="AM5228" s="61"/>
      <c r="AN5228" s="61"/>
      <c r="AO5228" s="61"/>
      <c r="AP5228" s="62"/>
      <c r="AQ5228" s="61"/>
      <c r="AR5228" s="61"/>
      <c r="AS5228" s="61"/>
      <c r="AT5228" s="61"/>
      <c r="AU5228" s="61"/>
      <c r="AV5228" s="61"/>
      <c r="AW5228" s="60"/>
    </row>
    <row r="5229" s="59" customFormat="1" customHeight="1" spans="1:49">
      <c r="A5229" s="60"/>
      <c r="B5229" s="60"/>
      <c r="C5229" s="60"/>
      <c r="D5229" s="60"/>
      <c r="H5229" s="61"/>
      <c r="I5229" s="61"/>
      <c r="J5229" s="61"/>
      <c r="K5229" s="61"/>
      <c r="L5229" s="61"/>
      <c r="M5229" s="61"/>
      <c r="N5229" s="61"/>
      <c r="O5229" s="61"/>
      <c r="P5229" s="61"/>
      <c r="Q5229" s="61"/>
      <c r="R5229" s="61"/>
      <c r="S5229" s="61"/>
      <c r="T5229" s="61"/>
      <c r="U5229" s="61"/>
      <c r="V5229" s="61"/>
      <c r="W5229" s="61"/>
      <c r="X5229" s="61"/>
      <c r="Y5229" s="61"/>
      <c r="Z5229" s="61"/>
      <c r="AA5229" s="61"/>
      <c r="AB5229" s="61"/>
      <c r="AC5229" s="61"/>
      <c r="AD5229" s="61"/>
      <c r="AE5229" s="61"/>
      <c r="AF5229" s="61"/>
      <c r="AG5229" s="61"/>
      <c r="AH5229" s="61"/>
      <c r="AI5229" s="61"/>
      <c r="AJ5229" s="61"/>
      <c r="AK5229" s="61"/>
      <c r="AL5229" s="61"/>
      <c r="AM5229" s="61"/>
      <c r="AN5229" s="61"/>
      <c r="AO5229" s="61"/>
      <c r="AP5229" s="62"/>
      <c r="AQ5229" s="61"/>
      <c r="AR5229" s="61"/>
      <c r="AS5229" s="61"/>
      <c r="AT5229" s="61"/>
      <c r="AU5229" s="61"/>
      <c r="AV5229" s="61"/>
      <c r="AW5229" s="60"/>
    </row>
    <row r="5230" s="59" customFormat="1" customHeight="1" spans="1:49">
      <c r="A5230" s="60"/>
      <c r="B5230" s="60"/>
      <c r="C5230" s="60"/>
      <c r="D5230" s="60"/>
      <c r="H5230" s="61"/>
      <c r="I5230" s="61"/>
      <c r="J5230" s="61"/>
      <c r="K5230" s="61"/>
      <c r="L5230" s="61"/>
      <c r="M5230" s="61"/>
      <c r="N5230" s="61"/>
      <c r="O5230" s="61"/>
      <c r="P5230" s="61"/>
      <c r="Q5230" s="61"/>
      <c r="R5230" s="61"/>
      <c r="S5230" s="61"/>
      <c r="T5230" s="61"/>
      <c r="U5230" s="61"/>
      <c r="V5230" s="61"/>
      <c r="W5230" s="61"/>
      <c r="X5230" s="61"/>
      <c r="Y5230" s="61"/>
      <c r="Z5230" s="61"/>
      <c r="AA5230" s="61"/>
      <c r="AB5230" s="61"/>
      <c r="AC5230" s="61"/>
      <c r="AD5230" s="61"/>
      <c r="AE5230" s="61"/>
      <c r="AF5230" s="61"/>
      <c r="AG5230" s="61"/>
      <c r="AH5230" s="61"/>
      <c r="AI5230" s="61"/>
      <c r="AJ5230" s="61"/>
      <c r="AK5230" s="61"/>
      <c r="AL5230" s="61"/>
      <c r="AM5230" s="61"/>
      <c r="AN5230" s="61"/>
      <c r="AO5230" s="61"/>
      <c r="AP5230" s="62"/>
      <c r="AQ5230" s="61"/>
      <c r="AR5230" s="61"/>
      <c r="AS5230" s="61"/>
      <c r="AT5230" s="61"/>
      <c r="AU5230" s="61"/>
      <c r="AV5230" s="61"/>
      <c r="AW5230" s="60"/>
    </row>
    <row r="5231" s="59" customFormat="1" customHeight="1" spans="1:49">
      <c r="A5231" s="60"/>
      <c r="B5231" s="60"/>
      <c r="C5231" s="60"/>
      <c r="D5231" s="60"/>
      <c r="H5231" s="61"/>
      <c r="I5231" s="61"/>
      <c r="J5231" s="61"/>
      <c r="K5231" s="61"/>
      <c r="L5231" s="61"/>
      <c r="M5231" s="61"/>
      <c r="N5231" s="61"/>
      <c r="O5231" s="61"/>
      <c r="P5231" s="61"/>
      <c r="Q5231" s="61"/>
      <c r="R5231" s="61"/>
      <c r="S5231" s="61"/>
      <c r="T5231" s="61"/>
      <c r="U5231" s="61"/>
      <c r="V5231" s="61"/>
      <c r="W5231" s="61"/>
      <c r="X5231" s="61"/>
      <c r="Y5231" s="61"/>
      <c r="Z5231" s="61"/>
      <c r="AA5231" s="61"/>
      <c r="AB5231" s="61"/>
      <c r="AC5231" s="61"/>
      <c r="AD5231" s="61"/>
      <c r="AE5231" s="61"/>
      <c r="AF5231" s="61"/>
      <c r="AG5231" s="61"/>
      <c r="AH5231" s="61"/>
      <c r="AI5231" s="61"/>
      <c r="AJ5231" s="61"/>
      <c r="AK5231" s="61"/>
      <c r="AL5231" s="61"/>
      <c r="AM5231" s="61"/>
      <c r="AN5231" s="61"/>
      <c r="AO5231" s="61"/>
      <c r="AP5231" s="62"/>
      <c r="AQ5231" s="61"/>
      <c r="AR5231" s="61"/>
      <c r="AS5231" s="61"/>
      <c r="AT5231" s="61"/>
      <c r="AU5231" s="61"/>
      <c r="AV5231" s="61"/>
      <c r="AW5231" s="60"/>
    </row>
    <row r="5232" s="59" customFormat="1" customHeight="1" spans="1:49">
      <c r="A5232" s="60"/>
      <c r="B5232" s="60"/>
      <c r="C5232" s="60"/>
      <c r="D5232" s="60"/>
      <c r="H5232" s="61"/>
      <c r="I5232" s="61"/>
      <c r="J5232" s="61"/>
      <c r="K5232" s="61"/>
      <c r="L5232" s="61"/>
      <c r="M5232" s="61"/>
      <c r="N5232" s="61"/>
      <c r="O5232" s="61"/>
      <c r="P5232" s="61"/>
      <c r="Q5232" s="61"/>
      <c r="R5232" s="61"/>
      <c r="S5232" s="61"/>
      <c r="T5232" s="61"/>
      <c r="U5232" s="61"/>
      <c r="V5232" s="61"/>
      <c r="W5232" s="61"/>
      <c r="X5232" s="61"/>
      <c r="Y5232" s="61"/>
      <c r="Z5232" s="61"/>
      <c r="AA5232" s="61"/>
      <c r="AB5232" s="61"/>
      <c r="AC5232" s="61"/>
      <c r="AD5232" s="61"/>
      <c r="AE5232" s="61"/>
      <c r="AF5232" s="61"/>
      <c r="AG5232" s="61"/>
      <c r="AH5232" s="61"/>
      <c r="AI5232" s="61"/>
      <c r="AJ5232" s="61"/>
      <c r="AK5232" s="61"/>
      <c r="AL5232" s="61"/>
      <c r="AM5232" s="61"/>
      <c r="AN5232" s="61"/>
      <c r="AO5232" s="61"/>
      <c r="AP5232" s="62"/>
      <c r="AQ5232" s="61"/>
      <c r="AR5232" s="61"/>
      <c r="AS5232" s="61"/>
      <c r="AT5232" s="61"/>
      <c r="AU5232" s="61"/>
      <c r="AV5232" s="61"/>
      <c r="AW5232" s="60"/>
    </row>
    <row r="5233" s="59" customFormat="1" customHeight="1" spans="1:49">
      <c r="A5233" s="60"/>
      <c r="B5233" s="60"/>
      <c r="C5233" s="60"/>
      <c r="D5233" s="60"/>
      <c r="H5233" s="61"/>
      <c r="I5233" s="61"/>
      <c r="J5233" s="61"/>
      <c r="K5233" s="61"/>
      <c r="L5233" s="61"/>
      <c r="M5233" s="61"/>
      <c r="N5233" s="61"/>
      <c r="O5233" s="61"/>
      <c r="P5233" s="61"/>
      <c r="Q5233" s="61"/>
      <c r="R5233" s="61"/>
      <c r="S5233" s="61"/>
      <c r="T5233" s="61"/>
      <c r="U5233" s="61"/>
      <c r="V5233" s="61"/>
      <c r="W5233" s="61"/>
      <c r="X5233" s="61"/>
      <c r="Y5233" s="61"/>
      <c r="Z5233" s="61"/>
      <c r="AA5233" s="61"/>
      <c r="AB5233" s="61"/>
      <c r="AC5233" s="61"/>
      <c r="AD5233" s="61"/>
      <c r="AE5233" s="61"/>
      <c r="AF5233" s="61"/>
      <c r="AG5233" s="61"/>
      <c r="AH5233" s="61"/>
      <c r="AI5233" s="61"/>
      <c r="AJ5233" s="61"/>
      <c r="AK5233" s="61"/>
      <c r="AL5233" s="61"/>
      <c r="AM5233" s="61"/>
      <c r="AN5233" s="61"/>
      <c r="AO5233" s="61"/>
      <c r="AP5233" s="62"/>
      <c r="AQ5233" s="61"/>
      <c r="AR5233" s="61"/>
      <c r="AS5233" s="61"/>
      <c r="AT5233" s="61"/>
      <c r="AU5233" s="61"/>
      <c r="AV5233" s="61"/>
      <c r="AW5233" s="60"/>
    </row>
    <row r="5234" s="59" customFormat="1" customHeight="1" spans="1:49">
      <c r="A5234" s="60"/>
      <c r="B5234" s="60"/>
      <c r="C5234" s="60"/>
      <c r="D5234" s="60"/>
      <c r="H5234" s="61"/>
      <c r="I5234" s="61"/>
      <c r="J5234" s="61"/>
      <c r="K5234" s="61"/>
      <c r="L5234" s="61"/>
      <c r="M5234" s="61"/>
      <c r="N5234" s="61"/>
      <c r="O5234" s="61"/>
      <c r="P5234" s="61"/>
      <c r="Q5234" s="61"/>
      <c r="R5234" s="61"/>
      <c r="S5234" s="61"/>
      <c r="T5234" s="61"/>
      <c r="U5234" s="61"/>
      <c r="V5234" s="61"/>
      <c r="W5234" s="61"/>
      <c r="X5234" s="61"/>
      <c r="Y5234" s="61"/>
      <c r="Z5234" s="61"/>
      <c r="AA5234" s="61"/>
      <c r="AB5234" s="61"/>
      <c r="AC5234" s="61"/>
      <c r="AD5234" s="61"/>
      <c r="AE5234" s="61"/>
      <c r="AF5234" s="61"/>
      <c r="AG5234" s="61"/>
      <c r="AH5234" s="61"/>
      <c r="AI5234" s="61"/>
      <c r="AJ5234" s="61"/>
      <c r="AK5234" s="61"/>
      <c r="AL5234" s="61"/>
      <c r="AM5234" s="61"/>
      <c r="AN5234" s="61"/>
      <c r="AO5234" s="61"/>
      <c r="AP5234" s="62"/>
      <c r="AQ5234" s="61"/>
      <c r="AR5234" s="61"/>
      <c r="AS5234" s="61"/>
      <c r="AT5234" s="61"/>
      <c r="AU5234" s="61"/>
      <c r="AV5234" s="61"/>
      <c r="AW5234" s="60"/>
    </row>
    <row r="5235" s="59" customFormat="1" customHeight="1" spans="1:49">
      <c r="A5235" s="60"/>
      <c r="B5235" s="60"/>
      <c r="C5235" s="60"/>
      <c r="D5235" s="60"/>
      <c r="H5235" s="61"/>
      <c r="I5235" s="61"/>
      <c r="J5235" s="61"/>
      <c r="K5235" s="61"/>
      <c r="L5235" s="61"/>
      <c r="M5235" s="61"/>
      <c r="N5235" s="61"/>
      <c r="O5235" s="61"/>
      <c r="P5235" s="61"/>
      <c r="Q5235" s="61"/>
      <c r="R5235" s="61"/>
      <c r="S5235" s="61"/>
      <c r="T5235" s="61"/>
      <c r="U5235" s="61"/>
      <c r="V5235" s="61"/>
      <c r="W5235" s="61"/>
      <c r="X5235" s="61"/>
      <c r="Y5235" s="61"/>
      <c r="Z5235" s="61"/>
      <c r="AA5235" s="61"/>
      <c r="AB5235" s="61"/>
      <c r="AC5235" s="61"/>
      <c r="AD5235" s="61"/>
      <c r="AE5235" s="61"/>
      <c r="AF5235" s="61"/>
      <c r="AG5235" s="61"/>
      <c r="AH5235" s="61"/>
      <c r="AI5235" s="61"/>
      <c r="AJ5235" s="61"/>
      <c r="AK5235" s="61"/>
      <c r="AL5235" s="61"/>
      <c r="AM5235" s="61"/>
      <c r="AN5235" s="61"/>
      <c r="AO5235" s="61"/>
      <c r="AP5235" s="62"/>
      <c r="AQ5235" s="61"/>
      <c r="AR5235" s="61"/>
      <c r="AS5235" s="61"/>
      <c r="AT5235" s="61"/>
      <c r="AU5235" s="61"/>
      <c r="AV5235" s="61"/>
      <c r="AW5235" s="60"/>
    </row>
    <row r="5236" s="59" customFormat="1" customHeight="1" spans="1:49">
      <c r="A5236" s="60"/>
      <c r="B5236" s="60"/>
      <c r="C5236" s="60"/>
      <c r="D5236" s="60"/>
      <c r="H5236" s="61"/>
      <c r="I5236" s="61"/>
      <c r="J5236" s="61"/>
      <c r="K5236" s="61"/>
      <c r="L5236" s="61"/>
      <c r="M5236" s="61"/>
      <c r="N5236" s="61"/>
      <c r="O5236" s="61"/>
      <c r="P5236" s="61"/>
      <c r="Q5236" s="61"/>
      <c r="R5236" s="61"/>
      <c r="S5236" s="61"/>
      <c r="T5236" s="61"/>
      <c r="U5236" s="61"/>
      <c r="V5236" s="61"/>
      <c r="W5236" s="61"/>
      <c r="X5236" s="61"/>
      <c r="Y5236" s="61"/>
      <c r="Z5236" s="61"/>
      <c r="AA5236" s="61"/>
      <c r="AB5236" s="61"/>
      <c r="AC5236" s="61"/>
      <c r="AD5236" s="61"/>
      <c r="AE5236" s="61"/>
      <c r="AF5236" s="61"/>
      <c r="AG5236" s="61"/>
      <c r="AH5236" s="61"/>
      <c r="AI5236" s="61"/>
      <c r="AJ5236" s="61"/>
      <c r="AK5236" s="61"/>
      <c r="AL5236" s="61"/>
      <c r="AM5236" s="61"/>
      <c r="AN5236" s="61"/>
      <c r="AO5236" s="61"/>
      <c r="AP5236" s="62"/>
      <c r="AQ5236" s="61"/>
      <c r="AR5236" s="61"/>
      <c r="AS5236" s="61"/>
      <c r="AT5236" s="61"/>
      <c r="AU5236" s="61"/>
      <c r="AV5236" s="61"/>
      <c r="AW5236" s="60"/>
    </row>
    <row r="5237" s="59" customFormat="1" customHeight="1" spans="1:49">
      <c r="A5237" s="60"/>
      <c r="B5237" s="60"/>
      <c r="C5237" s="60"/>
      <c r="D5237" s="60"/>
      <c r="H5237" s="61"/>
      <c r="I5237" s="61"/>
      <c r="J5237" s="61"/>
      <c r="K5237" s="61"/>
      <c r="L5237" s="61"/>
      <c r="M5237" s="61"/>
      <c r="N5237" s="61"/>
      <c r="O5237" s="61"/>
      <c r="P5237" s="61"/>
      <c r="Q5237" s="61"/>
      <c r="R5237" s="61"/>
      <c r="S5237" s="61"/>
      <c r="T5237" s="61"/>
      <c r="U5237" s="61"/>
      <c r="V5237" s="61"/>
      <c r="W5237" s="61"/>
      <c r="X5237" s="61"/>
      <c r="Y5237" s="61"/>
      <c r="Z5237" s="61"/>
      <c r="AA5237" s="61"/>
      <c r="AB5237" s="61"/>
      <c r="AC5237" s="61"/>
      <c r="AD5237" s="61"/>
      <c r="AE5237" s="61"/>
      <c r="AF5237" s="61"/>
      <c r="AG5237" s="61"/>
      <c r="AH5237" s="61"/>
      <c r="AI5237" s="61"/>
      <c r="AJ5237" s="61"/>
      <c r="AK5237" s="61"/>
      <c r="AL5237" s="61"/>
      <c r="AM5237" s="61"/>
      <c r="AN5237" s="61"/>
      <c r="AO5237" s="61"/>
      <c r="AP5237" s="62"/>
      <c r="AQ5237" s="61"/>
      <c r="AR5237" s="61"/>
      <c r="AS5237" s="61"/>
      <c r="AT5237" s="61"/>
      <c r="AU5237" s="61"/>
      <c r="AV5237" s="61"/>
      <c r="AW5237" s="60"/>
    </row>
    <row r="5238" s="59" customFormat="1" customHeight="1" spans="1:49">
      <c r="A5238" s="60"/>
      <c r="B5238" s="60"/>
      <c r="C5238" s="60"/>
      <c r="D5238" s="60"/>
      <c r="H5238" s="61"/>
      <c r="I5238" s="61"/>
      <c r="J5238" s="61"/>
      <c r="K5238" s="61"/>
      <c r="L5238" s="61"/>
      <c r="M5238" s="61"/>
      <c r="N5238" s="61"/>
      <c r="O5238" s="61"/>
      <c r="P5238" s="61"/>
      <c r="Q5238" s="61"/>
      <c r="R5238" s="61"/>
      <c r="S5238" s="61"/>
      <c r="T5238" s="61"/>
      <c r="U5238" s="61"/>
      <c r="V5238" s="61"/>
      <c r="W5238" s="61"/>
      <c r="X5238" s="61"/>
      <c r="Y5238" s="61"/>
      <c r="Z5238" s="61"/>
      <c r="AA5238" s="61"/>
      <c r="AB5238" s="61"/>
      <c r="AC5238" s="61"/>
      <c r="AD5238" s="61"/>
      <c r="AE5238" s="61"/>
      <c r="AF5238" s="61"/>
      <c r="AG5238" s="61"/>
      <c r="AH5238" s="61"/>
      <c r="AI5238" s="61"/>
      <c r="AJ5238" s="61"/>
      <c r="AK5238" s="61"/>
      <c r="AL5238" s="61"/>
      <c r="AM5238" s="61"/>
      <c r="AN5238" s="61"/>
      <c r="AO5238" s="61"/>
      <c r="AP5238" s="62"/>
      <c r="AQ5238" s="61"/>
      <c r="AR5238" s="61"/>
      <c r="AS5238" s="61"/>
      <c r="AT5238" s="61"/>
      <c r="AU5238" s="61"/>
      <c r="AV5238" s="61"/>
      <c r="AW5238" s="60"/>
    </row>
    <row r="5239" s="59" customFormat="1" customHeight="1" spans="1:49">
      <c r="A5239" s="60"/>
      <c r="B5239" s="60"/>
      <c r="C5239" s="60"/>
      <c r="D5239" s="60"/>
      <c r="H5239" s="61"/>
      <c r="I5239" s="61"/>
      <c r="J5239" s="61"/>
      <c r="K5239" s="61"/>
      <c r="L5239" s="61"/>
      <c r="M5239" s="61"/>
      <c r="N5239" s="61"/>
      <c r="O5239" s="61"/>
      <c r="P5239" s="61"/>
      <c r="Q5239" s="61"/>
      <c r="R5239" s="61"/>
      <c r="S5239" s="61"/>
      <c r="T5239" s="61"/>
      <c r="U5239" s="61"/>
      <c r="V5239" s="61"/>
      <c r="W5239" s="61"/>
      <c r="X5239" s="61"/>
      <c r="Y5239" s="61"/>
      <c r="Z5239" s="61"/>
      <c r="AA5239" s="61"/>
      <c r="AB5239" s="61"/>
      <c r="AC5239" s="61"/>
      <c r="AD5239" s="61"/>
      <c r="AE5239" s="61"/>
      <c r="AF5239" s="61"/>
      <c r="AG5239" s="61"/>
      <c r="AH5239" s="61"/>
      <c r="AI5239" s="61"/>
      <c r="AJ5239" s="61"/>
      <c r="AK5239" s="61"/>
      <c r="AL5239" s="61"/>
      <c r="AM5239" s="61"/>
      <c r="AN5239" s="61"/>
      <c r="AO5239" s="61"/>
      <c r="AP5239" s="62"/>
      <c r="AQ5239" s="61"/>
      <c r="AR5239" s="61"/>
      <c r="AS5239" s="61"/>
      <c r="AT5239" s="61"/>
      <c r="AU5239" s="61"/>
      <c r="AV5239" s="61"/>
      <c r="AW5239" s="60"/>
    </row>
    <row r="5240" s="59" customFormat="1" customHeight="1" spans="1:49">
      <c r="A5240" s="60"/>
      <c r="B5240" s="60"/>
      <c r="C5240" s="60"/>
      <c r="D5240" s="60"/>
      <c r="H5240" s="61"/>
      <c r="I5240" s="61"/>
      <c r="J5240" s="61"/>
      <c r="K5240" s="61"/>
      <c r="L5240" s="61"/>
      <c r="M5240" s="61"/>
      <c r="N5240" s="61"/>
      <c r="O5240" s="61"/>
      <c r="P5240" s="61"/>
      <c r="Q5240" s="61"/>
      <c r="R5240" s="61"/>
      <c r="S5240" s="61"/>
      <c r="T5240" s="61"/>
      <c r="U5240" s="61"/>
      <c r="V5240" s="61"/>
      <c r="W5240" s="61"/>
      <c r="X5240" s="61"/>
      <c r="Y5240" s="61"/>
      <c r="Z5240" s="61"/>
      <c r="AA5240" s="61"/>
      <c r="AB5240" s="61"/>
      <c r="AC5240" s="61"/>
      <c r="AD5240" s="61"/>
      <c r="AE5240" s="61"/>
      <c r="AF5240" s="61"/>
      <c r="AG5240" s="61"/>
      <c r="AH5240" s="61"/>
      <c r="AI5240" s="61"/>
      <c r="AJ5240" s="61"/>
      <c r="AK5240" s="61"/>
      <c r="AL5240" s="61"/>
      <c r="AM5240" s="61"/>
      <c r="AN5240" s="61"/>
      <c r="AO5240" s="61"/>
      <c r="AP5240" s="62"/>
      <c r="AQ5240" s="61"/>
      <c r="AR5240" s="61"/>
      <c r="AS5240" s="61"/>
      <c r="AT5240" s="61"/>
      <c r="AU5240" s="61"/>
      <c r="AV5240" s="61"/>
      <c r="AW5240" s="60"/>
    </row>
    <row r="5241" s="59" customFormat="1" customHeight="1" spans="1:49">
      <c r="A5241" s="60"/>
      <c r="B5241" s="60"/>
      <c r="C5241" s="60"/>
      <c r="D5241" s="60"/>
      <c r="H5241" s="61"/>
      <c r="I5241" s="61"/>
      <c r="J5241" s="61"/>
      <c r="K5241" s="61"/>
      <c r="L5241" s="61"/>
      <c r="M5241" s="61"/>
      <c r="N5241" s="61"/>
      <c r="O5241" s="61"/>
      <c r="P5241" s="61"/>
      <c r="Q5241" s="61"/>
      <c r="R5241" s="61"/>
      <c r="S5241" s="61"/>
      <c r="T5241" s="61"/>
      <c r="U5241" s="61"/>
      <c r="V5241" s="61"/>
      <c r="W5241" s="61"/>
      <c r="X5241" s="61"/>
      <c r="Y5241" s="61"/>
      <c r="Z5241" s="61"/>
      <c r="AA5241" s="61"/>
      <c r="AB5241" s="61"/>
      <c r="AC5241" s="61"/>
      <c r="AD5241" s="61"/>
      <c r="AE5241" s="61"/>
      <c r="AF5241" s="61"/>
      <c r="AG5241" s="61"/>
      <c r="AH5241" s="61"/>
      <c r="AI5241" s="61"/>
      <c r="AJ5241" s="61"/>
      <c r="AK5241" s="61"/>
      <c r="AL5241" s="61"/>
      <c r="AM5241" s="61"/>
      <c r="AN5241" s="61"/>
      <c r="AO5241" s="61"/>
      <c r="AP5241" s="62"/>
      <c r="AQ5241" s="61"/>
      <c r="AR5241" s="61"/>
      <c r="AS5241" s="61"/>
      <c r="AT5241" s="61"/>
      <c r="AU5241" s="61"/>
      <c r="AV5241" s="61"/>
      <c r="AW5241" s="60"/>
    </row>
    <row r="5242" s="59" customFormat="1" customHeight="1" spans="1:49">
      <c r="A5242" s="60"/>
      <c r="B5242" s="60"/>
      <c r="C5242" s="60"/>
      <c r="D5242" s="60"/>
      <c r="H5242" s="61"/>
      <c r="I5242" s="61"/>
      <c r="J5242" s="61"/>
      <c r="K5242" s="61"/>
      <c r="L5242" s="61"/>
      <c r="M5242" s="61"/>
      <c r="N5242" s="61"/>
      <c r="O5242" s="61"/>
      <c r="P5242" s="61"/>
      <c r="Q5242" s="61"/>
      <c r="R5242" s="61"/>
      <c r="S5242" s="61"/>
      <c r="T5242" s="61"/>
      <c r="U5242" s="61"/>
      <c r="V5242" s="61"/>
      <c r="W5242" s="61"/>
      <c r="X5242" s="61"/>
      <c r="Y5242" s="61"/>
      <c r="Z5242" s="61"/>
      <c r="AA5242" s="61"/>
      <c r="AB5242" s="61"/>
      <c r="AC5242" s="61"/>
      <c r="AD5242" s="61"/>
      <c r="AE5242" s="61"/>
      <c r="AF5242" s="61"/>
      <c r="AG5242" s="61"/>
      <c r="AH5242" s="61"/>
      <c r="AI5242" s="61"/>
      <c r="AJ5242" s="61"/>
      <c r="AK5242" s="61"/>
      <c r="AL5242" s="61"/>
      <c r="AM5242" s="61"/>
      <c r="AN5242" s="61"/>
      <c r="AO5242" s="61"/>
      <c r="AP5242" s="62"/>
      <c r="AQ5242" s="61"/>
      <c r="AR5242" s="61"/>
      <c r="AS5242" s="61"/>
      <c r="AT5242" s="61"/>
      <c r="AU5242" s="61"/>
      <c r="AV5242" s="61"/>
      <c r="AW5242" s="60"/>
    </row>
    <row r="5243" s="59" customFormat="1" customHeight="1" spans="1:49">
      <c r="A5243" s="60"/>
      <c r="B5243" s="60"/>
      <c r="C5243" s="60"/>
      <c r="D5243" s="60"/>
      <c r="H5243" s="61"/>
      <c r="I5243" s="61"/>
      <c r="J5243" s="61"/>
      <c r="K5243" s="61"/>
      <c r="L5243" s="61"/>
      <c r="M5243" s="61"/>
      <c r="N5243" s="61"/>
      <c r="O5243" s="61"/>
      <c r="P5243" s="61"/>
      <c r="Q5243" s="61"/>
      <c r="R5243" s="61"/>
      <c r="S5243" s="61"/>
      <c r="T5243" s="61"/>
      <c r="U5243" s="61"/>
      <c r="V5243" s="61"/>
      <c r="W5243" s="61"/>
      <c r="X5243" s="61"/>
      <c r="Y5243" s="61"/>
      <c r="Z5243" s="61"/>
      <c r="AA5243" s="61"/>
      <c r="AB5243" s="61"/>
      <c r="AC5243" s="61"/>
      <c r="AD5243" s="61"/>
      <c r="AE5243" s="61"/>
      <c r="AF5243" s="61"/>
      <c r="AG5243" s="61"/>
      <c r="AH5243" s="61"/>
      <c r="AI5243" s="61"/>
      <c r="AJ5243" s="61"/>
      <c r="AK5243" s="61"/>
      <c r="AL5243" s="61"/>
      <c r="AM5243" s="61"/>
      <c r="AN5243" s="61"/>
      <c r="AO5243" s="61"/>
      <c r="AP5243" s="62"/>
      <c r="AQ5243" s="61"/>
      <c r="AR5243" s="61"/>
      <c r="AS5243" s="61"/>
      <c r="AT5243" s="61"/>
      <c r="AU5243" s="61"/>
      <c r="AV5243" s="61"/>
      <c r="AW5243" s="60"/>
    </row>
    <row r="5244" s="59" customFormat="1" customHeight="1" spans="1:49">
      <c r="A5244" s="60"/>
      <c r="B5244" s="60"/>
      <c r="C5244" s="60"/>
      <c r="D5244" s="60"/>
      <c r="H5244" s="61"/>
      <c r="I5244" s="61"/>
      <c r="J5244" s="61"/>
      <c r="K5244" s="61"/>
      <c r="L5244" s="61"/>
      <c r="M5244" s="61"/>
      <c r="N5244" s="61"/>
      <c r="O5244" s="61"/>
      <c r="P5244" s="61"/>
      <c r="Q5244" s="61"/>
      <c r="R5244" s="61"/>
      <c r="S5244" s="61"/>
      <c r="T5244" s="61"/>
      <c r="U5244" s="61"/>
      <c r="V5244" s="61"/>
      <c r="W5244" s="61"/>
      <c r="X5244" s="61"/>
      <c r="Y5244" s="61"/>
      <c r="Z5244" s="61"/>
      <c r="AA5244" s="61"/>
      <c r="AB5244" s="61"/>
      <c r="AC5244" s="61"/>
      <c r="AD5244" s="61"/>
      <c r="AE5244" s="61"/>
      <c r="AF5244" s="61"/>
      <c r="AG5244" s="61"/>
      <c r="AH5244" s="61"/>
      <c r="AI5244" s="61"/>
      <c r="AJ5244" s="61"/>
      <c r="AK5244" s="61"/>
      <c r="AL5244" s="61"/>
      <c r="AM5244" s="61"/>
      <c r="AN5244" s="61"/>
      <c r="AO5244" s="61"/>
      <c r="AP5244" s="62"/>
      <c r="AQ5244" s="61"/>
      <c r="AR5244" s="61"/>
      <c r="AS5244" s="61"/>
      <c r="AT5244" s="61"/>
      <c r="AU5244" s="61"/>
      <c r="AV5244" s="61"/>
      <c r="AW5244" s="60"/>
    </row>
    <row r="5245" s="59" customFormat="1" customHeight="1" spans="1:49">
      <c r="A5245" s="60"/>
      <c r="B5245" s="60"/>
      <c r="C5245" s="60"/>
      <c r="D5245" s="60"/>
      <c r="H5245" s="61"/>
      <c r="I5245" s="61"/>
      <c r="J5245" s="61"/>
      <c r="K5245" s="61"/>
      <c r="L5245" s="61"/>
      <c r="M5245" s="61"/>
      <c r="N5245" s="61"/>
      <c r="O5245" s="61"/>
      <c r="P5245" s="61"/>
      <c r="Q5245" s="61"/>
      <c r="R5245" s="61"/>
      <c r="S5245" s="61"/>
      <c r="T5245" s="61"/>
      <c r="U5245" s="61"/>
      <c r="V5245" s="61"/>
      <c r="W5245" s="61"/>
      <c r="X5245" s="61"/>
      <c r="Y5245" s="61"/>
      <c r="Z5245" s="61"/>
      <c r="AA5245" s="61"/>
      <c r="AB5245" s="61"/>
      <c r="AC5245" s="61"/>
      <c r="AD5245" s="61"/>
      <c r="AE5245" s="61"/>
      <c r="AF5245" s="61"/>
      <c r="AG5245" s="61"/>
      <c r="AH5245" s="61"/>
      <c r="AI5245" s="61"/>
      <c r="AJ5245" s="61"/>
      <c r="AK5245" s="61"/>
      <c r="AL5245" s="61"/>
      <c r="AM5245" s="61"/>
      <c r="AN5245" s="61"/>
      <c r="AO5245" s="61"/>
      <c r="AP5245" s="62"/>
      <c r="AQ5245" s="61"/>
      <c r="AR5245" s="61"/>
      <c r="AS5245" s="61"/>
      <c r="AT5245" s="61"/>
      <c r="AU5245" s="61"/>
      <c r="AV5245" s="61"/>
      <c r="AW5245" s="60"/>
    </row>
    <row r="5246" s="59" customFormat="1" customHeight="1" spans="1:49">
      <c r="A5246" s="60"/>
      <c r="B5246" s="60"/>
      <c r="C5246" s="60"/>
      <c r="D5246" s="60"/>
      <c r="H5246" s="61"/>
      <c r="I5246" s="61"/>
      <c r="J5246" s="61"/>
      <c r="K5246" s="61"/>
      <c r="L5246" s="61"/>
      <c r="M5246" s="61"/>
      <c r="N5246" s="61"/>
      <c r="O5246" s="61"/>
      <c r="P5246" s="61"/>
      <c r="Q5246" s="61"/>
      <c r="R5246" s="61"/>
      <c r="S5246" s="61"/>
      <c r="T5246" s="61"/>
      <c r="U5246" s="61"/>
      <c r="V5246" s="61"/>
      <c r="W5246" s="61"/>
      <c r="X5246" s="61"/>
      <c r="Y5246" s="61"/>
      <c r="Z5246" s="61"/>
      <c r="AA5246" s="61"/>
      <c r="AB5246" s="61"/>
      <c r="AC5246" s="61"/>
      <c r="AD5246" s="61"/>
      <c r="AE5246" s="61"/>
      <c r="AF5246" s="61"/>
      <c r="AG5246" s="61"/>
      <c r="AH5246" s="61"/>
      <c r="AI5246" s="61"/>
      <c r="AJ5246" s="61"/>
      <c r="AK5246" s="61"/>
      <c r="AL5246" s="61"/>
      <c r="AM5246" s="61"/>
      <c r="AN5246" s="61"/>
      <c r="AO5246" s="61"/>
      <c r="AP5246" s="62"/>
      <c r="AQ5246" s="61"/>
      <c r="AR5246" s="61"/>
      <c r="AS5246" s="61"/>
      <c r="AT5246" s="61"/>
      <c r="AU5246" s="61"/>
      <c r="AV5246" s="61"/>
      <c r="AW5246" s="60"/>
    </row>
    <row r="5247" s="59" customFormat="1" customHeight="1" spans="1:49">
      <c r="A5247" s="60"/>
      <c r="B5247" s="60"/>
      <c r="C5247" s="60"/>
      <c r="D5247" s="60"/>
      <c r="H5247" s="61"/>
      <c r="I5247" s="61"/>
      <c r="J5247" s="61"/>
      <c r="K5247" s="61"/>
      <c r="L5247" s="61"/>
      <c r="M5247" s="61"/>
      <c r="N5247" s="61"/>
      <c r="O5247" s="61"/>
      <c r="P5247" s="61"/>
      <c r="Q5247" s="61"/>
      <c r="R5247" s="61"/>
      <c r="S5247" s="61"/>
      <c r="T5247" s="61"/>
      <c r="U5247" s="61"/>
      <c r="V5247" s="61"/>
      <c r="W5247" s="61"/>
      <c r="X5247" s="61"/>
      <c r="Y5247" s="61"/>
      <c r="Z5247" s="61"/>
      <c r="AA5247" s="61"/>
      <c r="AB5247" s="61"/>
      <c r="AC5247" s="61"/>
      <c r="AD5247" s="61"/>
      <c r="AE5247" s="61"/>
      <c r="AF5247" s="61"/>
      <c r="AG5247" s="61"/>
      <c r="AH5247" s="61"/>
      <c r="AI5247" s="61"/>
      <c r="AJ5247" s="61"/>
      <c r="AK5247" s="61"/>
      <c r="AL5247" s="61"/>
      <c r="AM5247" s="61"/>
      <c r="AN5247" s="61"/>
      <c r="AO5247" s="61"/>
      <c r="AP5247" s="62"/>
      <c r="AQ5247" s="61"/>
      <c r="AR5247" s="61"/>
      <c r="AS5247" s="61"/>
      <c r="AT5247" s="61"/>
      <c r="AU5247" s="61"/>
      <c r="AV5247" s="61"/>
      <c r="AW5247" s="60"/>
    </row>
    <row r="5248" s="59" customFormat="1" customHeight="1" spans="1:49">
      <c r="A5248" s="60"/>
      <c r="B5248" s="60"/>
      <c r="C5248" s="60"/>
      <c r="D5248" s="60"/>
      <c r="H5248" s="61"/>
      <c r="I5248" s="61"/>
      <c r="J5248" s="61"/>
      <c r="K5248" s="61"/>
      <c r="L5248" s="61"/>
      <c r="M5248" s="61"/>
      <c r="N5248" s="61"/>
      <c r="O5248" s="61"/>
      <c r="P5248" s="61"/>
      <c r="Q5248" s="61"/>
      <c r="R5248" s="61"/>
      <c r="S5248" s="61"/>
      <c r="T5248" s="61"/>
      <c r="U5248" s="61"/>
      <c r="V5248" s="61"/>
      <c r="W5248" s="61"/>
      <c r="X5248" s="61"/>
      <c r="Y5248" s="61"/>
      <c r="Z5248" s="61"/>
      <c r="AA5248" s="61"/>
      <c r="AB5248" s="61"/>
      <c r="AC5248" s="61"/>
      <c r="AD5248" s="61"/>
      <c r="AE5248" s="61"/>
      <c r="AF5248" s="61"/>
      <c r="AG5248" s="61"/>
      <c r="AH5248" s="61"/>
      <c r="AI5248" s="61"/>
      <c r="AJ5248" s="61"/>
      <c r="AK5248" s="61"/>
      <c r="AL5248" s="61"/>
      <c r="AM5248" s="61"/>
      <c r="AN5248" s="61"/>
      <c r="AO5248" s="61"/>
      <c r="AP5248" s="62"/>
      <c r="AQ5248" s="61"/>
      <c r="AR5248" s="61"/>
      <c r="AS5248" s="61"/>
      <c r="AT5248" s="61"/>
      <c r="AU5248" s="61"/>
      <c r="AV5248" s="61"/>
      <c r="AW5248" s="60"/>
    </row>
    <row r="5249" s="59" customFormat="1" customHeight="1" spans="1:49">
      <c r="A5249" s="60"/>
      <c r="B5249" s="60"/>
      <c r="C5249" s="60"/>
      <c r="D5249" s="60"/>
      <c r="H5249" s="61"/>
      <c r="I5249" s="61"/>
      <c r="J5249" s="61"/>
      <c r="K5249" s="61"/>
      <c r="L5249" s="61"/>
      <c r="M5249" s="61"/>
      <c r="N5249" s="61"/>
      <c r="O5249" s="61"/>
      <c r="P5249" s="61"/>
      <c r="Q5249" s="61"/>
      <c r="R5249" s="61"/>
      <c r="S5249" s="61"/>
      <c r="T5249" s="61"/>
      <c r="U5249" s="61"/>
      <c r="V5249" s="61"/>
      <c r="W5249" s="61"/>
      <c r="X5249" s="61"/>
      <c r="Y5249" s="61"/>
      <c r="Z5249" s="61"/>
      <c r="AA5249" s="61"/>
      <c r="AB5249" s="61"/>
      <c r="AC5249" s="61"/>
      <c r="AD5249" s="61"/>
      <c r="AE5249" s="61"/>
      <c r="AF5249" s="61"/>
      <c r="AG5249" s="61"/>
      <c r="AH5249" s="61"/>
      <c r="AI5249" s="61"/>
      <c r="AJ5249" s="61"/>
      <c r="AK5249" s="61"/>
      <c r="AL5249" s="61"/>
      <c r="AM5249" s="61"/>
      <c r="AN5249" s="61"/>
      <c r="AO5249" s="61"/>
      <c r="AP5249" s="62"/>
      <c r="AQ5249" s="61"/>
      <c r="AR5249" s="61"/>
      <c r="AS5249" s="61"/>
      <c r="AT5249" s="61"/>
      <c r="AU5249" s="61"/>
      <c r="AV5249" s="61"/>
      <c r="AW5249" s="60"/>
    </row>
    <row r="5250" s="59" customFormat="1" customHeight="1" spans="1:49">
      <c r="A5250" s="60"/>
      <c r="B5250" s="60"/>
      <c r="C5250" s="60"/>
      <c r="D5250" s="60"/>
      <c r="H5250" s="61"/>
      <c r="I5250" s="61"/>
      <c r="J5250" s="61"/>
      <c r="K5250" s="61"/>
      <c r="L5250" s="61"/>
      <c r="M5250" s="61"/>
      <c r="N5250" s="61"/>
      <c r="O5250" s="61"/>
      <c r="P5250" s="61"/>
      <c r="Q5250" s="61"/>
      <c r="R5250" s="61"/>
      <c r="S5250" s="61"/>
      <c r="T5250" s="61"/>
      <c r="U5250" s="61"/>
      <c r="V5250" s="61"/>
      <c r="W5250" s="61"/>
      <c r="X5250" s="61"/>
      <c r="Y5250" s="61"/>
      <c r="Z5250" s="61"/>
      <c r="AA5250" s="61"/>
      <c r="AB5250" s="61"/>
      <c r="AC5250" s="61"/>
      <c r="AD5250" s="61"/>
      <c r="AE5250" s="61"/>
      <c r="AF5250" s="61"/>
      <c r="AG5250" s="61"/>
      <c r="AH5250" s="61"/>
      <c r="AI5250" s="61"/>
      <c r="AJ5250" s="61"/>
      <c r="AK5250" s="61"/>
      <c r="AL5250" s="61"/>
      <c r="AM5250" s="61"/>
      <c r="AN5250" s="61"/>
      <c r="AO5250" s="61"/>
      <c r="AP5250" s="62"/>
      <c r="AQ5250" s="61"/>
      <c r="AR5250" s="61"/>
      <c r="AS5250" s="61"/>
      <c r="AT5250" s="61"/>
      <c r="AU5250" s="61"/>
      <c r="AV5250" s="61"/>
      <c r="AW5250" s="60"/>
    </row>
    <row r="5251" s="59" customFormat="1" customHeight="1" spans="1:49">
      <c r="A5251" s="60"/>
      <c r="B5251" s="60"/>
      <c r="C5251" s="60"/>
      <c r="D5251" s="60"/>
      <c r="H5251" s="61"/>
      <c r="I5251" s="61"/>
      <c r="J5251" s="61"/>
      <c r="K5251" s="61"/>
      <c r="L5251" s="61"/>
      <c r="M5251" s="61"/>
      <c r="N5251" s="61"/>
      <c r="O5251" s="61"/>
      <c r="P5251" s="61"/>
      <c r="Q5251" s="61"/>
      <c r="R5251" s="61"/>
      <c r="S5251" s="61"/>
      <c r="T5251" s="61"/>
      <c r="U5251" s="61"/>
      <c r="V5251" s="61"/>
      <c r="W5251" s="61"/>
      <c r="X5251" s="61"/>
      <c r="Y5251" s="61"/>
      <c r="Z5251" s="61"/>
      <c r="AA5251" s="61"/>
      <c r="AB5251" s="61"/>
      <c r="AC5251" s="61"/>
      <c r="AD5251" s="61"/>
      <c r="AE5251" s="61"/>
      <c r="AF5251" s="61"/>
      <c r="AG5251" s="61"/>
      <c r="AH5251" s="61"/>
      <c r="AI5251" s="61"/>
      <c r="AJ5251" s="61"/>
      <c r="AK5251" s="61"/>
      <c r="AL5251" s="61"/>
      <c r="AM5251" s="61"/>
      <c r="AN5251" s="61"/>
      <c r="AO5251" s="61"/>
      <c r="AP5251" s="62"/>
      <c r="AQ5251" s="61"/>
      <c r="AR5251" s="61"/>
      <c r="AS5251" s="61"/>
      <c r="AT5251" s="61"/>
      <c r="AU5251" s="61"/>
      <c r="AV5251" s="61"/>
      <c r="AW5251" s="60"/>
    </row>
    <row r="5252" s="59" customFormat="1" customHeight="1" spans="1:49">
      <c r="A5252" s="60"/>
      <c r="B5252" s="60"/>
      <c r="C5252" s="60"/>
      <c r="D5252" s="60"/>
      <c r="H5252" s="61"/>
      <c r="I5252" s="61"/>
      <c r="J5252" s="61"/>
      <c r="K5252" s="61"/>
      <c r="L5252" s="61"/>
      <c r="M5252" s="61"/>
      <c r="N5252" s="61"/>
      <c r="O5252" s="61"/>
      <c r="P5252" s="61"/>
      <c r="Q5252" s="61"/>
      <c r="R5252" s="61"/>
      <c r="S5252" s="61"/>
      <c r="T5252" s="61"/>
      <c r="U5252" s="61"/>
      <c r="V5252" s="61"/>
      <c r="W5252" s="61"/>
      <c r="X5252" s="61"/>
      <c r="Y5252" s="61"/>
      <c r="Z5252" s="61"/>
      <c r="AA5252" s="61"/>
      <c r="AB5252" s="61"/>
      <c r="AC5252" s="61"/>
      <c r="AD5252" s="61"/>
      <c r="AE5252" s="61"/>
      <c r="AF5252" s="61"/>
      <c r="AG5252" s="61"/>
      <c r="AH5252" s="61"/>
      <c r="AI5252" s="61"/>
      <c r="AJ5252" s="61"/>
      <c r="AK5252" s="61"/>
      <c r="AL5252" s="61"/>
      <c r="AM5252" s="61"/>
      <c r="AN5252" s="61"/>
      <c r="AO5252" s="61"/>
      <c r="AP5252" s="62"/>
      <c r="AQ5252" s="61"/>
      <c r="AR5252" s="61"/>
      <c r="AS5252" s="61"/>
      <c r="AT5252" s="61"/>
      <c r="AU5252" s="61"/>
      <c r="AV5252" s="61"/>
      <c r="AW5252" s="60"/>
    </row>
    <row r="5253" s="59" customFormat="1" customHeight="1" spans="1:49">
      <c r="A5253" s="60"/>
      <c r="B5253" s="60"/>
      <c r="C5253" s="60"/>
      <c r="D5253" s="60"/>
      <c r="H5253" s="61"/>
      <c r="I5253" s="61"/>
      <c r="J5253" s="61"/>
      <c r="K5253" s="61"/>
      <c r="L5253" s="61"/>
      <c r="M5253" s="61"/>
      <c r="N5253" s="61"/>
      <c r="O5253" s="61"/>
      <c r="P5253" s="61"/>
      <c r="Q5253" s="61"/>
      <c r="R5253" s="61"/>
      <c r="S5253" s="61"/>
      <c r="T5253" s="61"/>
      <c r="U5253" s="61"/>
      <c r="V5253" s="61"/>
      <c r="W5253" s="61"/>
      <c r="X5253" s="61"/>
      <c r="Y5253" s="61"/>
      <c r="Z5253" s="61"/>
      <c r="AA5253" s="61"/>
      <c r="AB5253" s="61"/>
      <c r="AC5253" s="61"/>
      <c r="AD5253" s="61"/>
      <c r="AE5253" s="61"/>
      <c r="AF5253" s="61"/>
      <c r="AG5253" s="61"/>
      <c r="AH5253" s="61"/>
      <c r="AI5253" s="61"/>
      <c r="AJ5253" s="61"/>
      <c r="AK5253" s="61"/>
      <c r="AL5253" s="61"/>
      <c r="AM5253" s="61"/>
      <c r="AN5253" s="61"/>
      <c r="AO5253" s="61"/>
      <c r="AP5253" s="62"/>
      <c r="AQ5253" s="61"/>
      <c r="AR5253" s="61"/>
      <c r="AS5253" s="61"/>
      <c r="AT5253" s="61"/>
      <c r="AU5253" s="61"/>
      <c r="AV5253" s="61"/>
      <c r="AW5253" s="60"/>
    </row>
    <row r="5254" s="59" customFormat="1" customHeight="1" spans="1:49">
      <c r="A5254" s="60"/>
      <c r="B5254" s="60"/>
      <c r="C5254" s="60"/>
      <c r="D5254" s="60"/>
      <c r="H5254" s="61"/>
      <c r="I5254" s="61"/>
      <c r="J5254" s="61"/>
      <c r="K5254" s="61"/>
      <c r="L5254" s="61"/>
      <c r="M5254" s="61"/>
      <c r="N5254" s="61"/>
      <c r="O5254" s="61"/>
      <c r="P5254" s="61"/>
      <c r="Q5254" s="61"/>
      <c r="R5254" s="61"/>
      <c r="S5254" s="61"/>
      <c r="T5254" s="61"/>
      <c r="U5254" s="61"/>
      <c r="V5254" s="61"/>
      <c r="W5254" s="61"/>
      <c r="X5254" s="61"/>
      <c r="Y5254" s="61"/>
      <c r="Z5254" s="61"/>
      <c r="AA5254" s="61"/>
      <c r="AB5254" s="61"/>
      <c r="AC5254" s="61"/>
      <c r="AD5254" s="61"/>
      <c r="AE5254" s="61"/>
      <c r="AF5254" s="61"/>
      <c r="AG5254" s="61"/>
      <c r="AH5254" s="61"/>
      <c r="AI5254" s="61"/>
      <c r="AJ5254" s="61"/>
      <c r="AK5254" s="61"/>
      <c r="AL5254" s="61"/>
      <c r="AM5254" s="61"/>
      <c r="AN5254" s="61"/>
      <c r="AO5254" s="61"/>
      <c r="AP5254" s="62"/>
      <c r="AQ5254" s="61"/>
      <c r="AR5254" s="61"/>
      <c r="AS5254" s="61"/>
      <c r="AT5254" s="61"/>
      <c r="AU5254" s="61"/>
      <c r="AV5254" s="61"/>
      <c r="AW5254" s="60"/>
    </row>
    <row r="5255" s="59" customFormat="1" customHeight="1" spans="1:49">
      <c r="A5255" s="60"/>
      <c r="B5255" s="60"/>
      <c r="C5255" s="60"/>
      <c r="D5255" s="60"/>
      <c r="H5255" s="61"/>
      <c r="I5255" s="61"/>
      <c r="J5255" s="61"/>
      <c r="K5255" s="61"/>
      <c r="L5255" s="61"/>
      <c r="M5255" s="61"/>
      <c r="N5255" s="61"/>
      <c r="O5255" s="61"/>
      <c r="P5255" s="61"/>
      <c r="Q5255" s="61"/>
      <c r="R5255" s="61"/>
      <c r="S5255" s="61"/>
      <c r="T5255" s="61"/>
      <c r="U5255" s="61"/>
      <c r="V5255" s="61"/>
      <c r="W5255" s="61"/>
      <c r="X5255" s="61"/>
      <c r="Y5255" s="61"/>
      <c r="Z5255" s="61"/>
      <c r="AA5255" s="61"/>
      <c r="AB5255" s="61"/>
      <c r="AC5255" s="61"/>
      <c r="AD5255" s="61"/>
      <c r="AE5255" s="61"/>
      <c r="AF5255" s="61"/>
      <c r="AG5255" s="61"/>
      <c r="AH5255" s="61"/>
      <c r="AI5255" s="61"/>
      <c r="AJ5255" s="61"/>
      <c r="AK5255" s="61"/>
      <c r="AL5255" s="61"/>
      <c r="AM5255" s="61"/>
      <c r="AN5255" s="61"/>
      <c r="AO5255" s="61"/>
      <c r="AP5255" s="62"/>
      <c r="AQ5255" s="61"/>
      <c r="AR5255" s="61"/>
      <c r="AS5255" s="61"/>
      <c r="AT5255" s="61"/>
      <c r="AU5255" s="61"/>
      <c r="AV5255" s="61"/>
      <c r="AW5255" s="60"/>
    </row>
    <row r="5256" s="59" customFormat="1" customHeight="1" spans="1:49">
      <c r="A5256" s="60"/>
      <c r="B5256" s="60"/>
      <c r="C5256" s="60"/>
      <c r="D5256" s="60"/>
      <c r="H5256" s="61"/>
      <c r="I5256" s="61"/>
      <c r="J5256" s="61"/>
      <c r="K5256" s="61"/>
      <c r="L5256" s="61"/>
      <c r="M5256" s="61"/>
      <c r="N5256" s="61"/>
      <c r="O5256" s="61"/>
      <c r="P5256" s="61"/>
      <c r="Q5256" s="61"/>
      <c r="R5256" s="61"/>
      <c r="S5256" s="61"/>
      <c r="T5256" s="61"/>
      <c r="U5256" s="61"/>
      <c r="V5256" s="61"/>
      <c r="W5256" s="61"/>
      <c r="X5256" s="61"/>
      <c r="Y5256" s="61"/>
      <c r="Z5256" s="61"/>
      <c r="AA5256" s="61"/>
      <c r="AB5256" s="61"/>
      <c r="AC5256" s="61"/>
      <c r="AD5256" s="61"/>
      <c r="AE5256" s="61"/>
      <c r="AF5256" s="61"/>
      <c r="AG5256" s="61"/>
      <c r="AH5256" s="61"/>
      <c r="AI5256" s="61"/>
      <c r="AJ5256" s="61"/>
      <c r="AK5256" s="61"/>
      <c r="AL5256" s="61"/>
      <c r="AM5256" s="61"/>
      <c r="AN5256" s="61"/>
      <c r="AO5256" s="61"/>
      <c r="AP5256" s="62"/>
      <c r="AQ5256" s="61"/>
      <c r="AR5256" s="61"/>
      <c r="AS5256" s="61"/>
      <c r="AT5256" s="61"/>
      <c r="AU5256" s="61"/>
      <c r="AV5256" s="61"/>
      <c r="AW5256" s="60"/>
    </row>
    <row r="5257" s="59" customFormat="1" customHeight="1" spans="1:49">
      <c r="A5257" s="60"/>
      <c r="B5257" s="60"/>
      <c r="C5257" s="60"/>
      <c r="D5257" s="60"/>
      <c r="H5257" s="61"/>
      <c r="I5257" s="61"/>
      <c r="J5257" s="61"/>
      <c r="K5257" s="61"/>
      <c r="L5257" s="61"/>
      <c r="M5257" s="61"/>
      <c r="N5257" s="61"/>
      <c r="O5257" s="61"/>
      <c r="P5257" s="61"/>
      <c r="Q5257" s="61"/>
      <c r="R5257" s="61"/>
      <c r="S5257" s="61"/>
      <c r="T5257" s="61"/>
      <c r="U5257" s="61"/>
      <c r="V5257" s="61"/>
      <c r="W5257" s="61"/>
      <c r="X5257" s="61"/>
      <c r="Y5257" s="61"/>
      <c r="Z5257" s="61"/>
      <c r="AA5257" s="61"/>
      <c r="AB5257" s="61"/>
      <c r="AC5257" s="61"/>
      <c r="AD5257" s="61"/>
      <c r="AE5257" s="61"/>
      <c r="AF5257" s="61"/>
      <c r="AG5257" s="61"/>
      <c r="AH5257" s="61"/>
      <c r="AI5257" s="61"/>
      <c r="AJ5257" s="61"/>
      <c r="AK5257" s="61"/>
      <c r="AL5257" s="61"/>
      <c r="AM5257" s="61"/>
      <c r="AN5257" s="61"/>
      <c r="AO5257" s="61"/>
      <c r="AP5257" s="62"/>
      <c r="AQ5257" s="61"/>
      <c r="AR5257" s="61"/>
      <c r="AS5257" s="61"/>
      <c r="AT5257" s="61"/>
      <c r="AU5257" s="61"/>
      <c r="AV5257" s="61"/>
      <c r="AW5257" s="60"/>
    </row>
    <row r="5258" s="59" customFormat="1" customHeight="1" spans="1:49">
      <c r="A5258" s="60"/>
      <c r="B5258" s="60"/>
      <c r="C5258" s="60"/>
      <c r="D5258" s="60"/>
      <c r="H5258" s="61"/>
      <c r="I5258" s="61"/>
      <c r="J5258" s="61"/>
      <c r="K5258" s="61"/>
      <c r="L5258" s="61"/>
      <c r="M5258" s="61"/>
      <c r="N5258" s="61"/>
      <c r="O5258" s="61"/>
      <c r="P5258" s="61"/>
      <c r="Q5258" s="61"/>
      <c r="R5258" s="61"/>
      <c r="S5258" s="61"/>
      <c r="T5258" s="61"/>
      <c r="U5258" s="61"/>
      <c r="V5258" s="61"/>
      <c r="W5258" s="61"/>
      <c r="X5258" s="61"/>
      <c r="Y5258" s="61"/>
      <c r="Z5258" s="61"/>
      <c r="AA5258" s="61"/>
      <c r="AB5258" s="61"/>
      <c r="AC5258" s="61"/>
      <c r="AD5258" s="61"/>
      <c r="AE5258" s="61"/>
      <c r="AF5258" s="61"/>
      <c r="AG5258" s="61"/>
      <c r="AH5258" s="61"/>
      <c r="AI5258" s="61"/>
      <c r="AJ5258" s="61"/>
      <c r="AK5258" s="61"/>
      <c r="AL5258" s="61"/>
      <c r="AM5258" s="61"/>
      <c r="AN5258" s="61"/>
      <c r="AO5258" s="61"/>
      <c r="AP5258" s="62"/>
      <c r="AQ5258" s="61"/>
      <c r="AR5258" s="61"/>
      <c r="AS5258" s="61"/>
      <c r="AT5258" s="61"/>
      <c r="AU5258" s="61"/>
      <c r="AV5258" s="61"/>
      <c r="AW5258" s="60"/>
    </row>
    <row r="5259" s="59" customFormat="1" customHeight="1" spans="1:49">
      <c r="A5259" s="60"/>
      <c r="B5259" s="60"/>
      <c r="C5259" s="60"/>
      <c r="D5259" s="60"/>
      <c r="H5259" s="61"/>
      <c r="I5259" s="61"/>
      <c r="J5259" s="61"/>
      <c r="K5259" s="61"/>
      <c r="L5259" s="61"/>
      <c r="M5259" s="61"/>
      <c r="N5259" s="61"/>
      <c r="O5259" s="61"/>
      <c r="P5259" s="61"/>
      <c r="Q5259" s="61"/>
      <c r="R5259" s="61"/>
      <c r="S5259" s="61"/>
      <c r="T5259" s="61"/>
      <c r="U5259" s="61"/>
      <c r="V5259" s="61"/>
      <c r="W5259" s="61"/>
      <c r="X5259" s="61"/>
      <c r="Y5259" s="61"/>
      <c r="Z5259" s="61"/>
      <c r="AA5259" s="61"/>
      <c r="AB5259" s="61"/>
      <c r="AC5259" s="61"/>
      <c r="AD5259" s="61"/>
      <c r="AE5259" s="61"/>
      <c r="AF5259" s="61"/>
      <c r="AG5259" s="61"/>
      <c r="AH5259" s="61"/>
      <c r="AI5259" s="61"/>
      <c r="AJ5259" s="61"/>
      <c r="AK5259" s="61"/>
      <c r="AL5259" s="61"/>
      <c r="AM5259" s="61"/>
      <c r="AN5259" s="61"/>
      <c r="AO5259" s="61"/>
      <c r="AP5259" s="62"/>
      <c r="AQ5259" s="61"/>
      <c r="AR5259" s="61"/>
      <c r="AS5259" s="61"/>
      <c r="AT5259" s="61"/>
      <c r="AU5259" s="61"/>
      <c r="AV5259" s="61"/>
      <c r="AW5259" s="60"/>
    </row>
    <row r="5260" s="59" customFormat="1" customHeight="1" spans="1:49">
      <c r="A5260" s="60"/>
      <c r="B5260" s="60"/>
      <c r="C5260" s="60"/>
      <c r="D5260" s="60"/>
      <c r="H5260" s="61"/>
      <c r="I5260" s="61"/>
      <c r="J5260" s="61"/>
      <c r="K5260" s="61"/>
      <c r="L5260" s="61"/>
      <c r="M5260" s="61"/>
      <c r="N5260" s="61"/>
      <c r="O5260" s="61"/>
      <c r="P5260" s="61"/>
      <c r="Q5260" s="61"/>
      <c r="R5260" s="61"/>
      <c r="S5260" s="61"/>
      <c r="T5260" s="61"/>
      <c r="U5260" s="61"/>
      <c r="V5260" s="61"/>
      <c r="W5260" s="61"/>
      <c r="X5260" s="61"/>
      <c r="Y5260" s="61"/>
      <c r="Z5260" s="61"/>
      <c r="AA5260" s="61"/>
      <c r="AB5260" s="61"/>
      <c r="AC5260" s="61"/>
      <c r="AD5260" s="61"/>
      <c r="AE5260" s="61"/>
      <c r="AF5260" s="61"/>
      <c r="AG5260" s="61"/>
      <c r="AH5260" s="61"/>
      <c r="AI5260" s="61"/>
      <c r="AJ5260" s="61"/>
      <c r="AK5260" s="61"/>
      <c r="AL5260" s="61"/>
      <c r="AM5260" s="61"/>
      <c r="AN5260" s="61"/>
      <c r="AO5260" s="61"/>
      <c r="AP5260" s="62"/>
      <c r="AQ5260" s="61"/>
      <c r="AR5260" s="61"/>
      <c r="AS5260" s="61"/>
      <c r="AT5260" s="61"/>
      <c r="AU5260" s="61"/>
      <c r="AV5260" s="61"/>
      <c r="AW5260" s="60"/>
    </row>
    <row r="5261" s="59" customFormat="1" customHeight="1" spans="1:49">
      <c r="A5261" s="60"/>
      <c r="B5261" s="60"/>
      <c r="C5261" s="60"/>
      <c r="D5261" s="60"/>
      <c r="H5261" s="61"/>
      <c r="I5261" s="61"/>
      <c r="J5261" s="61"/>
      <c r="K5261" s="61"/>
      <c r="L5261" s="61"/>
      <c r="M5261" s="61"/>
      <c r="N5261" s="61"/>
      <c r="O5261" s="61"/>
      <c r="P5261" s="61"/>
      <c r="Q5261" s="61"/>
      <c r="R5261" s="61"/>
      <c r="S5261" s="61"/>
      <c r="T5261" s="61"/>
      <c r="U5261" s="61"/>
      <c r="V5261" s="61"/>
      <c r="W5261" s="61"/>
      <c r="X5261" s="61"/>
      <c r="Y5261" s="61"/>
      <c r="Z5261" s="61"/>
      <c r="AA5261" s="61"/>
      <c r="AB5261" s="61"/>
      <c r="AC5261" s="61"/>
      <c r="AD5261" s="61"/>
      <c r="AE5261" s="61"/>
      <c r="AF5261" s="61"/>
      <c r="AG5261" s="61"/>
      <c r="AH5261" s="61"/>
      <c r="AI5261" s="61"/>
      <c r="AJ5261" s="61"/>
      <c r="AK5261" s="61"/>
      <c r="AL5261" s="61"/>
      <c r="AM5261" s="61"/>
      <c r="AN5261" s="61"/>
      <c r="AO5261" s="61"/>
      <c r="AP5261" s="62"/>
      <c r="AQ5261" s="61"/>
      <c r="AR5261" s="61"/>
      <c r="AS5261" s="61"/>
      <c r="AT5261" s="61"/>
      <c r="AU5261" s="61"/>
      <c r="AV5261" s="61"/>
      <c r="AW5261" s="60"/>
    </row>
    <row r="5262" s="59" customFormat="1" customHeight="1" spans="1:49">
      <c r="A5262" s="60"/>
      <c r="B5262" s="60"/>
      <c r="C5262" s="60"/>
      <c r="D5262" s="60"/>
      <c r="H5262" s="61"/>
      <c r="I5262" s="61"/>
      <c r="J5262" s="61"/>
      <c r="K5262" s="61"/>
      <c r="L5262" s="61"/>
      <c r="M5262" s="61"/>
      <c r="N5262" s="61"/>
      <c r="O5262" s="61"/>
      <c r="P5262" s="61"/>
      <c r="Q5262" s="61"/>
      <c r="R5262" s="61"/>
      <c r="S5262" s="61"/>
      <c r="T5262" s="61"/>
      <c r="U5262" s="61"/>
      <c r="V5262" s="61"/>
      <c r="W5262" s="61"/>
      <c r="X5262" s="61"/>
      <c r="Y5262" s="61"/>
      <c r="Z5262" s="61"/>
      <c r="AA5262" s="61"/>
      <c r="AB5262" s="61"/>
      <c r="AC5262" s="61"/>
      <c r="AD5262" s="61"/>
      <c r="AE5262" s="61"/>
      <c r="AF5262" s="61"/>
      <c r="AG5262" s="61"/>
      <c r="AH5262" s="61"/>
      <c r="AI5262" s="61"/>
      <c r="AJ5262" s="61"/>
      <c r="AK5262" s="61"/>
      <c r="AL5262" s="61"/>
      <c r="AM5262" s="61"/>
      <c r="AN5262" s="61"/>
      <c r="AO5262" s="61"/>
      <c r="AP5262" s="62"/>
      <c r="AQ5262" s="61"/>
      <c r="AR5262" s="61"/>
      <c r="AS5262" s="61"/>
      <c r="AT5262" s="61"/>
      <c r="AU5262" s="61"/>
      <c r="AV5262" s="61"/>
      <c r="AW5262" s="60"/>
    </row>
    <row r="5263" s="59" customFormat="1" customHeight="1" spans="1:49">
      <c r="A5263" s="60"/>
      <c r="B5263" s="60"/>
      <c r="C5263" s="60"/>
      <c r="D5263" s="60"/>
      <c r="H5263" s="61"/>
      <c r="I5263" s="61"/>
      <c r="J5263" s="61"/>
      <c r="K5263" s="61"/>
      <c r="L5263" s="61"/>
      <c r="M5263" s="61"/>
      <c r="N5263" s="61"/>
      <c r="O5263" s="61"/>
      <c r="P5263" s="61"/>
      <c r="Q5263" s="61"/>
      <c r="R5263" s="61"/>
      <c r="S5263" s="61"/>
      <c r="T5263" s="61"/>
      <c r="U5263" s="61"/>
      <c r="V5263" s="61"/>
      <c r="W5263" s="61"/>
      <c r="X5263" s="61"/>
      <c r="Y5263" s="61"/>
      <c r="Z5263" s="61"/>
      <c r="AA5263" s="61"/>
      <c r="AB5263" s="61"/>
      <c r="AC5263" s="61"/>
      <c r="AD5263" s="61"/>
      <c r="AE5263" s="61"/>
      <c r="AF5263" s="61"/>
      <c r="AG5263" s="61"/>
      <c r="AH5263" s="61"/>
      <c r="AI5263" s="61"/>
      <c r="AJ5263" s="61"/>
      <c r="AK5263" s="61"/>
      <c r="AL5263" s="61"/>
      <c r="AM5263" s="61"/>
      <c r="AN5263" s="61"/>
      <c r="AO5263" s="61"/>
      <c r="AP5263" s="62"/>
      <c r="AQ5263" s="61"/>
      <c r="AR5263" s="61"/>
      <c r="AS5263" s="61"/>
      <c r="AT5263" s="61"/>
      <c r="AU5263" s="61"/>
      <c r="AV5263" s="61"/>
      <c r="AW5263" s="60"/>
    </row>
    <row r="5264" s="59" customFormat="1" customHeight="1" spans="1:49">
      <c r="A5264" s="60"/>
      <c r="B5264" s="60"/>
      <c r="C5264" s="60"/>
      <c r="D5264" s="60"/>
      <c r="H5264" s="61"/>
      <c r="I5264" s="61"/>
      <c r="J5264" s="61"/>
      <c r="K5264" s="61"/>
      <c r="L5264" s="61"/>
      <c r="M5264" s="61"/>
      <c r="N5264" s="61"/>
      <c r="O5264" s="61"/>
      <c r="P5264" s="61"/>
      <c r="Q5264" s="61"/>
      <c r="R5264" s="61"/>
      <c r="S5264" s="61"/>
      <c r="T5264" s="61"/>
      <c r="U5264" s="61"/>
      <c r="V5264" s="61"/>
      <c r="W5264" s="61"/>
      <c r="X5264" s="61"/>
      <c r="Y5264" s="61"/>
      <c r="Z5264" s="61"/>
      <c r="AA5264" s="61"/>
      <c r="AB5264" s="61"/>
      <c r="AC5264" s="61"/>
      <c r="AD5264" s="61"/>
      <c r="AE5264" s="61"/>
      <c r="AF5264" s="61"/>
      <c r="AG5264" s="61"/>
      <c r="AH5264" s="61"/>
      <c r="AI5264" s="61"/>
      <c r="AJ5264" s="61"/>
      <c r="AK5264" s="61"/>
      <c r="AL5264" s="61"/>
      <c r="AM5264" s="61"/>
      <c r="AN5264" s="61"/>
      <c r="AO5264" s="61"/>
      <c r="AP5264" s="62"/>
      <c r="AQ5264" s="61"/>
      <c r="AR5264" s="61"/>
      <c r="AS5264" s="61"/>
      <c r="AT5264" s="61"/>
      <c r="AU5264" s="61"/>
      <c r="AV5264" s="61"/>
      <c r="AW5264" s="60"/>
    </row>
    <row r="5265" s="59" customFormat="1" customHeight="1" spans="1:49">
      <c r="A5265" s="60"/>
      <c r="B5265" s="60"/>
      <c r="C5265" s="60"/>
      <c r="D5265" s="60"/>
      <c r="H5265" s="61"/>
      <c r="I5265" s="61"/>
      <c r="J5265" s="61"/>
      <c r="K5265" s="61"/>
      <c r="L5265" s="61"/>
      <c r="M5265" s="61"/>
      <c r="N5265" s="61"/>
      <c r="O5265" s="61"/>
      <c r="P5265" s="61"/>
      <c r="Q5265" s="61"/>
      <c r="R5265" s="61"/>
      <c r="S5265" s="61"/>
      <c r="T5265" s="61"/>
      <c r="U5265" s="61"/>
      <c r="V5265" s="61"/>
      <c r="W5265" s="61"/>
      <c r="X5265" s="61"/>
      <c r="Y5265" s="61"/>
      <c r="Z5265" s="61"/>
      <c r="AA5265" s="61"/>
      <c r="AB5265" s="61"/>
      <c r="AC5265" s="61"/>
      <c r="AD5265" s="61"/>
      <c r="AE5265" s="61"/>
      <c r="AF5265" s="61"/>
      <c r="AG5265" s="61"/>
      <c r="AH5265" s="61"/>
      <c r="AI5265" s="61"/>
      <c r="AJ5265" s="61"/>
      <c r="AK5265" s="61"/>
      <c r="AL5265" s="61"/>
      <c r="AM5265" s="61"/>
      <c r="AN5265" s="61"/>
      <c r="AO5265" s="61"/>
      <c r="AP5265" s="62"/>
      <c r="AQ5265" s="61"/>
      <c r="AR5265" s="61"/>
      <c r="AS5265" s="61"/>
      <c r="AT5265" s="61"/>
      <c r="AU5265" s="61"/>
      <c r="AV5265" s="61"/>
      <c r="AW5265" s="60"/>
    </row>
    <row r="5266" s="59" customFormat="1" customHeight="1" spans="1:49">
      <c r="A5266" s="60"/>
      <c r="B5266" s="60"/>
      <c r="C5266" s="60"/>
      <c r="D5266" s="60"/>
      <c r="H5266" s="61"/>
      <c r="I5266" s="61"/>
      <c r="J5266" s="61"/>
      <c r="K5266" s="61"/>
      <c r="L5266" s="61"/>
      <c r="M5266" s="61"/>
      <c r="N5266" s="61"/>
      <c r="O5266" s="61"/>
      <c r="P5266" s="61"/>
      <c r="Q5266" s="61"/>
      <c r="R5266" s="61"/>
      <c r="S5266" s="61"/>
      <c r="T5266" s="61"/>
      <c r="U5266" s="61"/>
      <c r="V5266" s="61"/>
      <c r="W5266" s="61"/>
      <c r="X5266" s="61"/>
      <c r="Y5266" s="61"/>
      <c r="Z5266" s="61"/>
      <c r="AA5266" s="61"/>
      <c r="AB5266" s="61"/>
      <c r="AC5266" s="61"/>
      <c r="AD5266" s="61"/>
      <c r="AE5266" s="61"/>
      <c r="AF5266" s="61"/>
      <c r="AG5266" s="61"/>
      <c r="AH5266" s="61"/>
      <c r="AI5266" s="61"/>
      <c r="AJ5266" s="61"/>
      <c r="AK5266" s="61"/>
      <c r="AL5266" s="61"/>
      <c r="AM5266" s="61"/>
      <c r="AN5266" s="61"/>
      <c r="AO5266" s="61"/>
      <c r="AP5266" s="62"/>
      <c r="AQ5266" s="61"/>
      <c r="AR5266" s="61"/>
      <c r="AS5266" s="61"/>
      <c r="AT5266" s="61"/>
      <c r="AU5266" s="61"/>
      <c r="AV5266" s="61"/>
      <c r="AW5266" s="60"/>
    </row>
    <row r="5267" s="59" customFormat="1" customHeight="1" spans="1:49">
      <c r="A5267" s="60"/>
      <c r="B5267" s="60"/>
      <c r="C5267" s="60"/>
      <c r="D5267" s="60"/>
      <c r="H5267" s="61"/>
      <c r="I5267" s="61"/>
      <c r="J5267" s="61"/>
      <c r="K5267" s="61"/>
      <c r="L5267" s="61"/>
      <c r="M5267" s="61"/>
      <c r="N5267" s="61"/>
      <c r="O5267" s="61"/>
      <c r="P5267" s="61"/>
      <c r="Q5267" s="61"/>
      <c r="R5267" s="61"/>
      <c r="S5267" s="61"/>
      <c r="T5267" s="61"/>
      <c r="U5267" s="61"/>
      <c r="V5267" s="61"/>
      <c r="W5267" s="61"/>
      <c r="X5267" s="61"/>
      <c r="Y5267" s="61"/>
      <c r="Z5267" s="61"/>
      <c r="AA5267" s="61"/>
      <c r="AB5267" s="61"/>
      <c r="AC5267" s="61"/>
      <c r="AD5267" s="61"/>
      <c r="AE5267" s="61"/>
      <c r="AF5267" s="61"/>
      <c r="AG5267" s="61"/>
      <c r="AH5267" s="61"/>
      <c r="AI5267" s="61"/>
      <c r="AJ5267" s="61"/>
      <c r="AK5267" s="61"/>
      <c r="AL5267" s="61"/>
      <c r="AM5267" s="61"/>
      <c r="AN5267" s="61"/>
      <c r="AO5267" s="61"/>
      <c r="AP5267" s="62"/>
      <c r="AQ5267" s="61"/>
      <c r="AR5267" s="61"/>
      <c r="AS5267" s="61"/>
      <c r="AT5267" s="61"/>
      <c r="AU5267" s="61"/>
      <c r="AV5267" s="61"/>
      <c r="AW5267" s="60"/>
    </row>
    <row r="5268" s="59" customFormat="1" customHeight="1" spans="1:49">
      <c r="A5268" s="60"/>
      <c r="B5268" s="60"/>
      <c r="C5268" s="60"/>
      <c r="D5268" s="60"/>
      <c r="H5268" s="61"/>
      <c r="I5268" s="61"/>
      <c r="J5268" s="61"/>
      <c r="K5268" s="61"/>
      <c r="L5268" s="61"/>
      <c r="M5268" s="61"/>
      <c r="N5268" s="61"/>
      <c r="O5268" s="61"/>
      <c r="P5268" s="61"/>
      <c r="Q5268" s="61"/>
      <c r="R5268" s="61"/>
      <c r="S5268" s="61"/>
      <c r="T5268" s="61"/>
      <c r="U5268" s="61"/>
      <c r="V5268" s="61"/>
      <c r="W5268" s="61"/>
      <c r="X5268" s="61"/>
      <c r="Y5268" s="61"/>
      <c r="Z5268" s="61"/>
      <c r="AA5268" s="61"/>
      <c r="AB5268" s="61"/>
      <c r="AC5268" s="61"/>
      <c r="AD5268" s="61"/>
      <c r="AE5268" s="61"/>
      <c r="AF5268" s="61"/>
      <c r="AG5268" s="61"/>
      <c r="AH5268" s="61"/>
      <c r="AI5268" s="61"/>
      <c r="AJ5268" s="61"/>
      <c r="AK5268" s="61"/>
      <c r="AL5268" s="61"/>
      <c r="AM5268" s="61"/>
      <c r="AN5268" s="61"/>
      <c r="AO5268" s="61"/>
      <c r="AP5268" s="62"/>
      <c r="AQ5268" s="61"/>
      <c r="AR5268" s="61"/>
      <c r="AS5268" s="61"/>
      <c r="AT5268" s="61"/>
      <c r="AU5268" s="61"/>
      <c r="AV5268" s="61"/>
      <c r="AW5268" s="60"/>
    </row>
    <row r="5269" s="59" customFormat="1" customHeight="1" spans="1:49">
      <c r="A5269" s="60"/>
      <c r="B5269" s="60"/>
      <c r="C5269" s="60"/>
      <c r="D5269" s="60"/>
      <c r="H5269" s="61"/>
      <c r="I5269" s="61"/>
      <c r="J5269" s="61"/>
      <c r="K5269" s="61"/>
      <c r="L5269" s="61"/>
      <c r="M5269" s="61"/>
      <c r="N5269" s="61"/>
      <c r="O5269" s="61"/>
      <c r="P5269" s="61"/>
      <c r="Q5269" s="61"/>
      <c r="R5269" s="61"/>
      <c r="S5269" s="61"/>
      <c r="T5269" s="61"/>
      <c r="U5269" s="61"/>
      <c r="V5269" s="61"/>
      <c r="W5269" s="61"/>
      <c r="X5269" s="61"/>
      <c r="Y5269" s="61"/>
      <c r="Z5269" s="61"/>
      <c r="AA5269" s="61"/>
      <c r="AB5269" s="61"/>
      <c r="AC5269" s="61"/>
      <c r="AD5269" s="61"/>
      <c r="AE5269" s="61"/>
      <c r="AF5269" s="61"/>
      <c r="AG5269" s="61"/>
      <c r="AH5269" s="61"/>
      <c r="AI5269" s="61"/>
      <c r="AJ5269" s="61"/>
      <c r="AK5269" s="61"/>
      <c r="AL5269" s="61"/>
      <c r="AM5269" s="61"/>
      <c r="AN5269" s="61"/>
      <c r="AO5269" s="61"/>
      <c r="AP5269" s="62"/>
      <c r="AQ5269" s="61"/>
      <c r="AR5269" s="61"/>
      <c r="AS5269" s="61"/>
      <c r="AT5269" s="61"/>
      <c r="AU5269" s="61"/>
      <c r="AV5269" s="61"/>
      <c r="AW5269" s="60"/>
    </row>
    <row r="5270" s="59" customFormat="1" customHeight="1" spans="1:49">
      <c r="A5270" s="60"/>
      <c r="B5270" s="60"/>
      <c r="C5270" s="60"/>
      <c r="D5270" s="60"/>
      <c r="H5270" s="61"/>
      <c r="I5270" s="61"/>
      <c r="J5270" s="61"/>
      <c r="K5270" s="61"/>
      <c r="L5270" s="61"/>
      <c r="M5270" s="61"/>
      <c r="N5270" s="61"/>
      <c r="O5270" s="61"/>
      <c r="P5270" s="61"/>
      <c r="Q5270" s="61"/>
      <c r="R5270" s="61"/>
      <c r="S5270" s="61"/>
      <c r="T5270" s="61"/>
      <c r="U5270" s="61"/>
      <c r="V5270" s="61"/>
      <c r="W5270" s="61"/>
      <c r="X5270" s="61"/>
      <c r="Y5270" s="61"/>
      <c r="Z5270" s="61"/>
      <c r="AA5270" s="61"/>
      <c r="AB5270" s="61"/>
      <c r="AC5270" s="61"/>
      <c r="AD5270" s="61"/>
      <c r="AE5270" s="61"/>
      <c r="AF5270" s="61"/>
      <c r="AG5270" s="61"/>
      <c r="AH5270" s="61"/>
      <c r="AI5270" s="61"/>
      <c r="AJ5270" s="61"/>
      <c r="AK5270" s="61"/>
      <c r="AL5270" s="61"/>
      <c r="AM5270" s="61"/>
      <c r="AN5270" s="61"/>
      <c r="AO5270" s="61"/>
      <c r="AP5270" s="62"/>
      <c r="AQ5270" s="61"/>
      <c r="AR5270" s="61"/>
      <c r="AS5270" s="61"/>
      <c r="AT5270" s="61"/>
      <c r="AU5270" s="61"/>
      <c r="AV5270" s="61"/>
      <c r="AW5270" s="60"/>
    </row>
    <row r="5271" s="59" customFormat="1" customHeight="1" spans="1:49">
      <c r="A5271" s="60"/>
      <c r="B5271" s="60"/>
      <c r="C5271" s="60"/>
      <c r="D5271" s="60"/>
      <c r="H5271" s="61"/>
      <c r="I5271" s="61"/>
      <c r="J5271" s="61"/>
      <c r="K5271" s="61"/>
      <c r="L5271" s="61"/>
      <c r="M5271" s="61"/>
      <c r="N5271" s="61"/>
      <c r="O5271" s="61"/>
      <c r="P5271" s="61"/>
      <c r="Q5271" s="61"/>
      <c r="R5271" s="61"/>
      <c r="S5271" s="61"/>
      <c r="T5271" s="61"/>
      <c r="U5271" s="61"/>
      <c r="V5271" s="61"/>
      <c r="W5271" s="61"/>
      <c r="X5271" s="61"/>
      <c r="Y5271" s="61"/>
      <c r="Z5271" s="61"/>
      <c r="AA5271" s="61"/>
      <c r="AB5271" s="61"/>
      <c r="AC5271" s="61"/>
      <c r="AD5271" s="61"/>
      <c r="AE5271" s="61"/>
      <c r="AF5271" s="61"/>
      <c r="AG5271" s="61"/>
      <c r="AH5271" s="61"/>
      <c r="AI5271" s="61"/>
      <c r="AJ5271" s="61"/>
      <c r="AK5271" s="61"/>
      <c r="AL5271" s="61"/>
      <c r="AM5271" s="61"/>
      <c r="AN5271" s="61"/>
      <c r="AO5271" s="61"/>
      <c r="AP5271" s="62"/>
      <c r="AQ5271" s="61"/>
      <c r="AR5271" s="61"/>
      <c r="AS5271" s="61"/>
      <c r="AT5271" s="61"/>
      <c r="AU5271" s="61"/>
      <c r="AV5271" s="61"/>
      <c r="AW5271" s="60"/>
    </row>
    <row r="5272" s="59" customFormat="1" customHeight="1" spans="1:49">
      <c r="A5272" s="60"/>
      <c r="B5272" s="60"/>
      <c r="C5272" s="60"/>
      <c r="D5272" s="60"/>
      <c r="H5272" s="61"/>
      <c r="I5272" s="61"/>
      <c r="J5272" s="61"/>
      <c r="K5272" s="61"/>
      <c r="L5272" s="61"/>
      <c r="M5272" s="61"/>
      <c r="N5272" s="61"/>
      <c r="O5272" s="61"/>
      <c r="P5272" s="61"/>
      <c r="Q5272" s="61"/>
      <c r="R5272" s="61"/>
      <c r="S5272" s="61"/>
      <c r="T5272" s="61"/>
      <c r="U5272" s="61"/>
      <c r="V5272" s="61"/>
      <c r="W5272" s="61"/>
      <c r="X5272" s="61"/>
      <c r="Y5272" s="61"/>
      <c r="Z5272" s="61"/>
      <c r="AA5272" s="61"/>
      <c r="AB5272" s="61"/>
      <c r="AC5272" s="61"/>
      <c r="AD5272" s="61"/>
      <c r="AE5272" s="61"/>
      <c r="AF5272" s="61"/>
      <c r="AG5272" s="61"/>
      <c r="AH5272" s="61"/>
      <c r="AI5272" s="61"/>
      <c r="AJ5272" s="61"/>
      <c r="AK5272" s="61"/>
      <c r="AL5272" s="61"/>
      <c r="AM5272" s="61"/>
      <c r="AN5272" s="61"/>
      <c r="AO5272" s="61"/>
      <c r="AP5272" s="62"/>
      <c r="AQ5272" s="61"/>
      <c r="AR5272" s="61"/>
      <c r="AS5272" s="61"/>
      <c r="AT5272" s="61"/>
      <c r="AU5272" s="61"/>
      <c r="AV5272" s="61"/>
      <c r="AW5272" s="60"/>
    </row>
    <row r="5273" s="59" customFormat="1" customHeight="1" spans="1:49">
      <c r="A5273" s="60"/>
      <c r="B5273" s="60"/>
      <c r="C5273" s="60"/>
      <c r="D5273" s="60"/>
      <c r="H5273" s="61"/>
      <c r="I5273" s="61"/>
      <c r="J5273" s="61"/>
      <c r="K5273" s="61"/>
      <c r="L5273" s="61"/>
      <c r="M5273" s="61"/>
      <c r="N5273" s="61"/>
      <c r="O5273" s="61"/>
      <c r="P5273" s="61"/>
      <c r="Q5273" s="61"/>
      <c r="R5273" s="61"/>
      <c r="S5273" s="61"/>
      <c r="T5273" s="61"/>
      <c r="U5273" s="61"/>
      <c r="V5273" s="61"/>
      <c r="W5273" s="61"/>
      <c r="X5273" s="61"/>
      <c r="Y5273" s="61"/>
      <c r="Z5273" s="61"/>
      <c r="AA5273" s="61"/>
      <c r="AB5273" s="61"/>
      <c r="AC5273" s="61"/>
      <c r="AD5273" s="61"/>
      <c r="AE5273" s="61"/>
      <c r="AF5273" s="61"/>
      <c r="AG5273" s="61"/>
      <c r="AH5273" s="61"/>
      <c r="AI5273" s="61"/>
      <c r="AJ5273" s="61"/>
      <c r="AK5273" s="61"/>
      <c r="AL5273" s="61"/>
      <c r="AM5273" s="61"/>
      <c r="AN5273" s="61"/>
      <c r="AO5273" s="61"/>
      <c r="AP5273" s="62"/>
      <c r="AQ5273" s="61"/>
      <c r="AR5273" s="61"/>
      <c r="AS5273" s="61"/>
      <c r="AT5273" s="61"/>
      <c r="AU5273" s="61"/>
      <c r="AV5273" s="61"/>
      <c r="AW5273" s="60"/>
    </row>
    <row r="5274" s="59" customFormat="1" customHeight="1" spans="1:49">
      <c r="A5274" s="60"/>
      <c r="B5274" s="60"/>
      <c r="C5274" s="60"/>
      <c r="D5274" s="60"/>
      <c r="H5274" s="61"/>
      <c r="I5274" s="61"/>
      <c r="J5274" s="61"/>
      <c r="K5274" s="61"/>
      <c r="L5274" s="61"/>
      <c r="M5274" s="61"/>
      <c r="N5274" s="61"/>
      <c r="O5274" s="61"/>
      <c r="P5274" s="61"/>
      <c r="Q5274" s="61"/>
      <c r="R5274" s="61"/>
      <c r="S5274" s="61"/>
      <c r="T5274" s="61"/>
      <c r="U5274" s="61"/>
      <c r="V5274" s="61"/>
      <c r="W5274" s="61"/>
      <c r="X5274" s="61"/>
      <c r="Y5274" s="61"/>
      <c r="Z5274" s="61"/>
      <c r="AA5274" s="61"/>
      <c r="AB5274" s="61"/>
      <c r="AC5274" s="61"/>
      <c r="AD5274" s="61"/>
      <c r="AE5274" s="61"/>
      <c r="AF5274" s="61"/>
      <c r="AG5274" s="61"/>
      <c r="AH5274" s="61"/>
      <c r="AI5274" s="61"/>
      <c r="AJ5274" s="61"/>
      <c r="AK5274" s="61"/>
      <c r="AL5274" s="61"/>
      <c r="AM5274" s="61"/>
      <c r="AN5274" s="61"/>
      <c r="AO5274" s="61"/>
      <c r="AP5274" s="62"/>
      <c r="AQ5274" s="61"/>
      <c r="AR5274" s="61"/>
      <c r="AS5274" s="61"/>
      <c r="AT5274" s="61"/>
      <c r="AU5274" s="61"/>
      <c r="AV5274" s="61"/>
      <c r="AW5274" s="60"/>
    </row>
    <row r="5275" s="59" customFormat="1" customHeight="1" spans="1:49">
      <c r="A5275" s="60"/>
      <c r="B5275" s="60"/>
      <c r="C5275" s="60"/>
      <c r="D5275" s="60"/>
      <c r="H5275" s="61"/>
      <c r="I5275" s="61"/>
      <c r="J5275" s="61"/>
      <c r="K5275" s="61"/>
      <c r="L5275" s="61"/>
      <c r="M5275" s="61"/>
      <c r="N5275" s="61"/>
      <c r="O5275" s="61"/>
      <c r="P5275" s="61"/>
      <c r="Q5275" s="61"/>
      <c r="R5275" s="61"/>
      <c r="S5275" s="61"/>
      <c r="T5275" s="61"/>
      <c r="U5275" s="61"/>
      <c r="V5275" s="61"/>
      <c r="W5275" s="61"/>
      <c r="X5275" s="61"/>
      <c r="Y5275" s="61"/>
      <c r="Z5275" s="61"/>
      <c r="AA5275" s="61"/>
      <c r="AB5275" s="61"/>
      <c r="AC5275" s="61"/>
      <c r="AD5275" s="61"/>
      <c r="AE5275" s="61"/>
      <c r="AF5275" s="61"/>
      <c r="AG5275" s="61"/>
      <c r="AH5275" s="61"/>
      <c r="AI5275" s="61"/>
      <c r="AJ5275" s="61"/>
      <c r="AK5275" s="61"/>
      <c r="AL5275" s="61"/>
      <c r="AM5275" s="61"/>
      <c r="AN5275" s="61"/>
      <c r="AO5275" s="61"/>
      <c r="AP5275" s="62"/>
      <c r="AQ5275" s="61"/>
      <c r="AR5275" s="61"/>
      <c r="AS5275" s="61"/>
      <c r="AT5275" s="61"/>
      <c r="AU5275" s="61"/>
      <c r="AV5275" s="61"/>
      <c r="AW5275" s="60"/>
    </row>
    <row r="5276" s="59" customFormat="1" customHeight="1" spans="1:49">
      <c r="A5276" s="60"/>
      <c r="B5276" s="60"/>
      <c r="C5276" s="60"/>
      <c r="D5276" s="60"/>
      <c r="H5276" s="61"/>
      <c r="I5276" s="61"/>
      <c r="J5276" s="61"/>
      <c r="K5276" s="61"/>
      <c r="L5276" s="61"/>
      <c r="M5276" s="61"/>
      <c r="N5276" s="61"/>
      <c r="O5276" s="61"/>
      <c r="P5276" s="61"/>
      <c r="Q5276" s="61"/>
      <c r="R5276" s="61"/>
      <c r="S5276" s="61"/>
      <c r="T5276" s="61"/>
      <c r="U5276" s="61"/>
      <c r="V5276" s="61"/>
      <c r="W5276" s="61"/>
      <c r="X5276" s="61"/>
      <c r="Y5276" s="61"/>
      <c r="Z5276" s="61"/>
      <c r="AA5276" s="61"/>
      <c r="AB5276" s="61"/>
      <c r="AC5276" s="61"/>
      <c r="AD5276" s="61"/>
      <c r="AE5276" s="61"/>
      <c r="AF5276" s="61"/>
      <c r="AG5276" s="61"/>
      <c r="AH5276" s="61"/>
      <c r="AI5276" s="61"/>
      <c r="AJ5276" s="61"/>
      <c r="AK5276" s="61"/>
      <c r="AL5276" s="61"/>
      <c r="AM5276" s="61"/>
      <c r="AN5276" s="61"/>
      <c r="AO5276" s="61"/>
      <c r="AP5276" s="62"/>
      <c r="AQ5276" s="61"/>
      <c r="AR5276" s="61"/>
      <c r="AS5276" s="61"/>
      <c r="AT5276" s="61"/>
      <c r="AU5276" s="61"/>
      <c r="AV5276" s="61"/>
      <c r="AW5276" s="60"/>
    </row>
    <row r="5277" s="59" customFormat="1" customHeight="1" spans="1:49">
      <c r="A5277" s="60"/>
      <c r="B5277" s="60"/>
      <c r="C5277" s="60"/>
      <c r="D5277" s="60"/>
      <c r="H5277" s="61"/>
      <c r="I5277" s="61"/>
      <c r="J5277" s="61"/>
      <c r="K5277" s="61"/>
      <c r="L5277" s="61"/>
      <c r="M5277" s="61"/>
      <c r="N5277" s="61"/>
      <c r="O5277" s="61"/>
      <c r="P5277" s="61"/>
      <c r="Q5277" s="61"/>
      <c r="R5277" s="61"/>
      <c r="S5277" s="61"/>
      <c r="T5277" s="61"/>
      <c r="U5277" s="61"/>
      <c r="V5277" s="61"/>
      <c r="W5277" s="61"/>
      <c r="X5277" s="61"/>
      <c r="Y5277" s="61"/>
      <c r="Z5277" s="61"/>
      <c r="AA5277" s="61"/>
      <c r="AB5277" s="61"/>
      <c r="AC5277" s="61"/>
      <c r="AD5277" s="61"/>
      <c r="AE5277" s="61"/>
      <c r="AF5277" s="61"/>
      <c r="AG5277" s="61"/>
      <c r="AH5277" s="61"/>
      <c r="AI5277" s="61"/>
      <c r="AJ5277" s="61"/>
      <c r="AK5277" s="61"/>
      <c r="AL5277" s="61"/>
      <c r="AM5277" s="61"/>
      <c r="AN5277" s="61"/>
      <c r="AO5277" s="61"/>
      <c r="AP5277" s="62"/>
      <c r="AQ5277" s="61"/>
      <c r="AR5277" s="61"/>
      <c r="AS5277" s="61"/>
      <c r="AT5277" s="61"/>
      <c r="AU5277" s="61"/>
      <c r="AV5277" s="61"/>
      <c r="AW5277" s="60"/>
    </row>
    <row r="5278" s="59" customFormat="1" customHeight="1" spans="1:49">
      <c r="A5278" s="60"/>
      <c r="B5278" s="60"/>
      <c r="C5278" s="60"/>
      <c r="D5278" s="60"/>
      <c r="H5278" s="61"/>
      <c r="I5278" s="61"/>
      <c r="J5278" s="61"/>
      <c r="K5278" s="61"/>
      <c r="L5278" s="61"/>
      <c r="M5278" s="61"/>
      <c r="N5278" s="61"/>
      <c r="O5278" s="61"/>
      <c r="P5278" s="61"/>
      <c r="Q5278" s="61"/>
      <c r="R5278" s="61"/>
      <c r="S5278" s="61"/>
      <c r="T5278" s="61"/>
      <c r="U5278" s="61"/>
      <c r="V5278" s="61"/>
      <c r="W5278" s="61"/>
      <c r="X5278" s="61"/>
      <c r="Y5278" s="61"/>
      <c r="Z5278" s="61"/>
      <c r="AA5278" s="61"/>
      <c r="AB5278" s="61"/>
      <c r="AC5278" s="61"/>
      <c r="AD5278" s="61"/>
      <c r="AE5278" s="61"/>
      <c r="AF5278" s="61"/>
      <c r="AG5278" s="61"/>
      <c r="AH5278" s="61"/>
      <c r="AI5278" s="61"/>
      <c r="AJ5278" s="61"/>
      <c r="AK5278" s="61"/>
      <c r="AL5278" s="61"/>
      <c r="AM5278" s="61"/>
      <c r="AN5278" s="61"/>
      <c r="AO5278" s="61"/>
      <c r="AP5278" s="62"/>
      <c r="AQ5278" s="61"/>
      <c r="AR5278" s="61"/>
      <c r="AS5278" s="61"/>
      <c r="AT5278" s="61"/>
      <c r="AU5278" s="61"/>
      <c r="AV5278" s="61"/>
      <c r="AW5278" s="60"/>
    </row>
    <row r="5279" s="59" customFormat="1" customHeight="1" spans="1:49">
      <c r="A5279" s="60"/>
      <c r="B5279" s="60"/>
      <c r="C5279" s="60"/>
      <c r="D5279" s="60"/>
      <c r="H5279" s="61"/>
      <c r="I5279" s="61"/>
      <c r="J5279" s="61"/>
      <c r="K5279" s="61"/>
      <c r="L5279" s="61"/>
      <c r="M5279" s="61"/>
      <c r="N5279" s="61"/>
      <c r="O5279" s="61"/>
      <c r="P5279" s="61"/>
      <c r="Q5279" s="61"/>
      <c r="R5279" s="61"/>
      <c r="S5279" s="61"/>
      <c r="T5279" s="61"/>
      <c r="U5279" s="61"/>
      <c r="V5279" s="61"/>
      <c r="W5279" s="61"/>
      <c r="X5279" s="61"/>
      <c r="Y5279" s="61"/>
      <c r="Z5279" s="61"/>
      <c r="AA5279" s="61"/>
      <c r="AB5279" s="61"/>
      <c r="AC5279" s="61"/>
      <c r="AD5279" s="61"/>
      <c r="AE5279" s="61"/>
      <c r="AF5279" s="61"/>
      <c r="AG5279" s="61"/>
      <c r="AH5279" s="61"/>
      <c r="AI5279" s="61"/>
      <c r="AJ5279" s="61"/>
      <c r="AK5279" s="61"/>
      <c r="AL5279" s="61"/>
      <c r="AM5279" s="61"/>
      <c r="AN5279" s="61"/>
      <c r="AO5279" s="61"/>
      <c r="AP5279" s="62"/>
      <c r="AQ5279" s="61"/>
      <c r="AR5279" s="61"/>
      <c r="AS5279" s="61"/>
      <c r="AT5279" s="61"/>
      <c r="AU5279" s="61"/>
      <c r="AV5279" s="61"/>
      <c r="AW5279" s="60"/>
    </row>
    <row r="5280" s="59" customFormat="1" customHeight="1" spans="1:49">
      <c r="A5280" s="60"/>
      <c r="B5280" s="60"/>
      <c r="C5280" s="60"/>
      <c r="D5280" s="60"/>
      <c r="H5280" s="61"/>
      <c r="I5280" s="61"/>
      <c r="J5280" s="61"/>
      <c r="K5280" s="61"/>
      <c r="L5280" s="61"/>
      <c r="M5280" s="61"/>
      <c r="N5280" s="61"/>
      <c r="O5280" s="61"/>
      <c r="P5280" s="61"/>
      <c r="Q5280" s="61"/>
      <c r="R5280" s="61"/>
      <c r="S5280" s="61"/>
      <c r="T5280" s="61"/>
      <c r="U5280" s="61"/>
      <c r="V5280" s="61"/>
      <c r="W5280" s="61"/>
      <c r="X5280" s="61"/>
      <c r="Y5280" s="61"/>
      <c r="Z5280" s="61"/>
      <c r="AA5280" s="61"/>
      <c r="AB5280" s="61"/>
      <c r="AC5280" s="61"/>
      <c r="AD5280" s="61"/>
      <c r="AE5280" s="61"/>
      <c r="AF5280" s="61"/>
      <c r="AG5280" s="61"/>
      <c r="AH5280" s="61"/>
      <c r="AI5280" s="61"/>
      <c r="AJ5280" s="61"/>
      <c r="AK5280" s="61"/>
      <c r="AL5280" s="61"/>
      <c r="AM5280" s="61"/>
      <c r="AN5280" s="61"/>
      <c r="AO5280" s="61"/>
      <c r="AP5280" s="62"/>
      <c r="AQ5280" s="61"/>
      <c r="AR5280" s="61"/>
      <c r="AS5280" s="61"/>
      <c r="AT5280" s="61"/>
      <c r="AU5280" s="61"/>
      <c r="AV5280" s="61"/>
      <c r="AW5280" s="60"/>
    </row>
    <row r="5281" s="59" customFormat="1" customHeight="1" spans="1:49">
      <c r="A5281" s="60"/>
      <c r="B5281" s="60"/>
      <c r="C5281" s="60"/>
      <c r="D5281" s="60"/>
      <c r="H5281" s="61"/>
      <c r="I5281" s="61"/>
      <c r="J5281" s="61"/>
      <c r="K5281" s="61"/>
      <c r="L5281" s="61"/>
      <c r="M5281" s="61"/>
      <c r="N5281" s="61"/>
      <c r="O5281" s="61"/>
      <c r="P5281" s="61"/>
      <c r="Q5281" s="61"/>
      <c r="R5281" s="61"/>
      <c r="S5281" s="61"/>
      <c r="T5281" s="61"/>
      <c r="U5281" s="61"/>
      <c r="V5281" s="61"/>
      <c r="W5281" s="61"/>
      <c r="X5281" s="61"/>
      <c r="Y5281" s="61"/>
      <c r="Z5281" s="61"/>
      <c r="AA5281" s="61"/>
      <c r="AB5281" s="61"/>
      <c r="AC5281" s="61"/>
      <c r="AD5281" s="61"/>
      <c r="AE5281" s="61"/>
      <c r="AF5281" s="61"/>
      <c r="AG5281" s="61"/>
      <c r="AH5281" s="61"/>
      <c r="AI5281" s="61"/>
      <c r="AJ5281" s="61"/>
      <c r="AK5281" s="61"/>
      <c r="AL5281" s="61"/>
      <c r="AM5281" s="61"/>
      <c r="AN5281" s="61"/>
      <c r="AO5281" s="61"/>
      <c r="AP5281" s="62"/>
      <c r="AQ5281" s="61"/>
      <c r="AR5281" s="61"/>
      <c r="AS5281" s="61"/>
      <c r="AT5281" s="61"/>
      <c r="AU5281" s="61"/>
      <c r="AV5281" s="61"/>
      <c r="AW5281" s="60"/>
    </row>
    <row r="5282" s="59" customFormat="1" customHeight="1" spans="1:49">
      <c r="A5282" s="60"/>
      <c r="B5282" s="60"/>
      <c r="C5282" s="60"/>
      <c r="D5282" s="60"/>
      <c r="H5282" s="61"/>
      <c r="I5282" s="61"/>
      <c r="J5282" s="61"/>
      <c r="K5282" s="61"/>
      <c r="L5282" s="61"/>
      <c r="M5282" s="61"/>
      <c r="N5282" s="61"/>
      <c r="O5282" s="61"/>
      <c r="P5282" s="61"/>
      <c r="Q5282" s="61"/>
      <c r="R5282" s="61"/>
      <c r="S5282" s="61"/>
      <c r="T5282" s="61"/>
      <c r="U5282" s="61"/>
      <c r="V5282" s="61"/>
      <c r="W5282" s="61"/>
      <c r="X5282" s="61"/>
      <c r="Y5282" s="61"/>
      <c r="Z5282" s="61"/>
      <c r="AA5282" s="61"/>
      <c r="AB5282" s="61"/>
      <c r="AC5282" s="61"/>
      <c r="AD5282" s="61"/>
      <c r="AE5282" s="61"/>
      <c r="AF5282" s="61"/>
      <c r="AG5282" s="61"/>
      <c r="AH5282" s="61"/>
      <c r="AI5282" s="61"/>
      <c r="AJ5282" s="61"/>
      <c r="AK5282" s="61"/>
      <c r="AL5282" s="61"/>
      <c r="AM5282" s="61"/>
      <c r="AN5282" s="61"/>
      <c r="AO5282" s="61"/>
      <c r="AP5282" s="62"/>
      <c r="AQ5282" s="61"/>
      <c r="AR5282" s="61"/>
      <c r="AS5282" s="61"/>
      <c r="AT5282" s="61"/>
      <c r="AU5282" s="61"/>
      <c r="AV5282" s="61"/>
      <c r="AW5282" s="60"/>
    </row>
    <row r="5283" s="59" customFormat="1" customHeight="1" spans="1:49">
      <c r="A5283" s="60"/>
      <c r="B5283" s="60"/>
      <c r="C5283" s="60"/>
      <c r="D5283" s="60"/>
      <c r="H5283" s="61"/>
      <c r="I5283" s="61"/>
      <c r="J5283" s="61"/>
      <c r="K5283" s="61"/>
      <c r="L5283" s="61"/>
      <c r="M5283" s="61"/>
      <c r="N5283" s="61"/>
      <c r="O5283" s="61"/>
      <c r="P5283" s="61"/>
      <c r="Q5283" s="61"/>
      <c r="R5283" s="61"/>
      <c r="S5283" s="61"/>
      <c r="T5283" s="61"/>
      <c r="U5283" s="61"/>
      <c r="V5283" s="61"/>
      <c r="W5283" s="61"/>
      <c r="X5283" s="61"/>
      <c r="Y5283" s="61"/>
      <c r="Z5283" s="61"/>
      <c r="AA5283" s="61"/>
      <c r="AB5283" s="61"/>
      <c r="AC5283" s="61"/>
      <c r="AD5283" s="61"/>
      <c r="AE5283" s="61"/>
      <c r="AF5283" s="61"/>
      <c r="AG5283" s="61"/>
      <c r="AH5283" s="61"/>
      <c r="AI5283" s="61"/>
      <c r="AJ5283" s="61"/>
      <c r="AK5283" s="61"/>
      <c r="AL5283" s="61"/>
      <c r="AM5283" s="61"/>
      <c r="AN5283" s="61"/>
      <c r="AO5283" s="61"/>
      <c r="AP5283" s="62"/>
      <c r="AQ5283" s="61"/>
      <c r="AR5283" s="61"/>
      <c r="AS5283" s="61"/>
      <c r="AT5283" s="61"/>
      <c r="AU5283" s="61"/>
      <c r="AV5283" s="61"/>
      <c r="AW5283" s="60"/>
    </row>
    <row r="5284" s="59" customFormat="1" customHeight="1" spans="1:49">
      <c r="A5284" s="60"/>
      <c r="B5284" s="60"/>
      <c r="C5284" s="60"/>
      <c r="D5284" s="60"/>
      <c r="H5284" s="61"/>
      <c r="I5284" s="61"/>
      <c r="J5284" s="61"/>
      <c r="K5284" s="61"/>
      <c r="L5284" s="61"/>
      <c r="M5284" s="61"/>
      <c r="N5284" s="61"/>
      <c r="O5284" s="61"/>
      <c r="P5284" s="61"/>
      <c r="Q5284" s="61"/>
      <c r="R5284" s="61"/>
      <c r="S5284" s="61"/>
      <c r="T5284" s="61"/>
      <c r="U5284" s="61"/>
      <c r="V5284" s="61"/>
      <c r="W5284" s="61"/>
      <c r="X5284" s="61"/>
      <c r="Y5284" s="61"/>
      <c r="Z5284" s="61"/>
      <c r="AA5284" s="61"/>
      <c r="AB5284" s="61"/>
      <c r="AC5284" s="61"/>
      <c r="AD5284" s="61"/>
      <c r="AE5284" s="61"/>
      <c r="AF5284" s="61"/>
      <c r="AG5284" s="61"/>
      <c r="AH5284" s="61"/>
      <c r="AI5284" s="61"/>
      <c r="AJ5284" s="61"/>
      <c r="AK5284" s="61"/>
      <c r="AL5284" s="61"/>
      <c r="AM5284" s="61"/>
      <c r="AN5284" s="61"/>
      <c r="AO5284" s="61"/>
      <c r="AP5284" s="62"/>
      <c r="AQ5284" s="61"/>
      <c r="AR5284" s="61"/>
      <c r="AS5284" s="61"/>
      <c r="AT5284" s="61"/>
      <c r="AU5284" s="61"/>
      <c r="AV5284" s="61"/>
      <c r="AW5284" s="60"/>
    </row>
    <row r="5285" s="59" customFormat="1" customHeight="1" spans="1:49">
      <c r="A5285" s="60"/>
      <c r="B5285" s="60"/>
      <c r="C5285" s="60"/>
      <c r="D5285" s="60"/>
      <c r="H5285" s="61"/>
      <c r="I5285" s="61"/>
      <c r="J5285" s="61"/>
      <c r="K5285" s="61"/>
      <c r="L5285" s="61"/>
      <c r="M5285" s="61"/>
      <c r="N5285" s="61"/>
      <c r="O5285" s="61"/>
      <c r="P5285" s="61"/>
      <c r="Q5285" s="61"/>
      <c r="R5285" s="61"/>
      <c r="S5285" s="61"/>
      <c r="T5285" s="61"/>
      <c r="U5285" s="61"/>
      <c r="V5285" s="61"/>
      <c r="W5285" s="61"/>
      <c r="X5285" s="61"/>
      <c r="Y5285" s="61"/>
      <c r="Z5285" s="61"/>
      <c r="AA5285" s="61"/>
      <c r="AB5285" s="61"/>
      <c r="AC5285" s="61"/>
      <c r="AD5285" s="61"/>
      <c r="AE5285" s="61"/>
      <c r="AF5285" s="61"/>
      <c r="AG5285" s="61"/>
      <c r="AH5285" s="61"/>
      <c r="AI5285" s="61"/>
      <c r="AJ5285" s="61"/>
      <c r="AK5285" s="61"/>
      <c r="AL5285" s="61"/>
      <c r="AM5285" s="61"/>
      <c r="AN5285" s="61"/>
      <c r="AO5285" s="61"/>
      <c r="AP5285" s="62"/>
      <c r="AQ5285" s="61"/>
      <c r="AR5285" s="61"/>
      <c r="AS5285" s="61"/>
      <c r="AT5285" s="61"/>
      <c r="AU5285" s="61"/>
      <c r="AV5285" s="61"/>
      <c r="AW5285" s="60"/>
    </row>
    <row r="5286" s="59" customFormat="1" customHeight="1" spans="1:49">
      <c r="A5286" s="60"/>
      <c r="B5286" s="60"/>
      <c r="C5286" s="60"/>
      <c r="D5286" s="60"/>
      <c r="H5286" s="61"/>
      <c r="I5286" s="61"/>
      <c r="J5286" s="61"/>
      <c r="K5286" s="61"/>
      <c r="L5286" s="61"/>
      <c r="M5286" s="61"/>
      <c r="N5286" s="61"/>
      <c r="O5286" s="61"/>
      <c r="P5286" s="61"/>
      <c r="Q5286" s="61"/>
      <c r="R5286" s="61"/>
      <c r="S5286" s="61"/>
      <c r="T5286" s="61"/>
      <c r="U5286" s="61"/>
      <c r="V5286" s="61"/>
      <c r="W5286" s="61"/>
      <c r="X5286" s="61"/>
      <c r="Y5286" s="61"/>
      <c r="Z5286" s="61"/>
      <c r="AA5286" s="61"/>
      <c r="AB5286" s="61"/>
      <c r="AC5286" s="61"/>
      <c r="AD5286" s="61"/>
      <c r="AE5286" s="61"/>
      <c r="AF5286" s="61"/>
      <c r="AG5286" s="61"/>
      <c r="AH5286" s="61"/>
      <c r="AI5286" s="61"/>
      <c r="AJ5286" s="61"/>
      <c r="AK5286" s="61"/>
      <c r="AL5286" s="61"/>
      <c r="AM5286" s="61"/>
      <c r="AN5286" s="61"/>
      <c r="AO5286" s="61"/>
      <c r="AP5286" s="62"/>
      <c r="AQ5286" s="61"/>
      <c r="AR5286" s="61"/>
      <c r="AS5286" s="61"/>
      <c r="AT5286" s="61"/>
      <c r="AU5286" s="61"/>
      <c r="AV5286" s="61"/>
      <c r="AW5286" s="60"/>
    </row>
    <row r="5287" s="59" customFormat="1" customHeight="1" spans="1:49">
      <c r="A5287" s="60"/>
      <c r="B5287" s="60"/>
      <c r="C5287" s="60"/>
      <c r="D5287" s="60"/>
      <c r="H5287" s="61"/>
      <c r="I5287" s="61"/>
      <c r="J5287" s="61"/>
      <c r="K5287" s="61"/>
      <c r="L5287" s="61"/>
      <c r="M5287" s="61"/>
      <c r="N5287" s="61"/>
      <c r="O5287" s="61"/>
      <c r="P5287" s="61"/>
      <c r="Q5287" s="61"/>
      <c r="R5287" s="61"/>
      <c r="S5287" s="61"/>
      <c r="T5287" s="61"/>
      <c r="U5287" s="61"/>
      <c r="V5287" s="61"/>
      <c r="W5287" s="61"/>
      <c r="X5287" s="61"/>
      <c r="Y5287" s="61"/>
      <c r="Z5287" s="61"/>
      <c r="AA5287" s="61"/>
      <c r="AB5287" s="61"/>
      <c r="AC5287" s="61"/>
      <c r="AD5287" s="61"/>
      <c r="AE5287" s="61"/>
      <c r="AF5287" s="61"/>
      <c r="AG5287" s="61"/>
      <c r="AH5287" s="61"/>
      <c r="AI5287" s="61"/>
      <c r="AJ5287" s="61"/>
      <c r="AK5287" s="61"/>
      <c r="AL5287" s="61"/>
      <c r="AM5287" s="61"/>
      <c r="AN5287" s="61"/>
      <c r="AO5287" s="61"/>
      <c r="AP5287" s="62"/>
      <c r="AQ5287" s="61"/>
      <c r="AR5287" s="61"/>
      <c r="AS5287" s="61"/>
      <c r="AT5287" s="61"/>
      <c r="AU5287" s="61"/>
      <c r="AV5287" s="61"/>
      <c r="AW5287" s="60"/>
    </row>
    <row r="5288" s="59" customFormat="1" customHeight="1" spans="1:49">
      <c r="A5288" s="60"/>
      <c r="B5288" s="60"/>
      <c r="C5288" s="60"/>
      <c r="D5288" s="60"/>
      <c r="H5288" s="61"/>
      <c r="I5288" s="61"/>
      <c r="J5288" s="61"/>
      <c r="K5288" s="61"/>
      <c r="L5288" s="61"/>
      <c r="M5288" s="61"/>
      <c r="N5288" s="61"/>
      <c r="O5288" s="61"/>
      <c r="P5288" s="61"/>
      <c r="Q5288" s="61"/>
      <c r="R5288" s="61"/>
      <c r="S5288" s="61"/>
      <c r="T5288" s="61"/>
      <c r="U5288" s="61"/>
      <c r="V5288" s="61"/>
      <c r="W5288" s="61"/>
      <c r="X5288" s="61"/>
      <c r="Y5288" s="61"/>
      <c r="Z5288" s="61"/>
      <c r="AA5288" s="61"/>
      <c r="AB5288" s="61"/>
      <c r="AC5288" s="61"/>
      <c r="AD5288" s="61"/>
      <c r="AE5288" s="61"/>
      <c r="AF5288" s="61"/>
      <c r="AG5288" s="61"/>
      <c r="AH5288" s="61"/>
      <c r="AI5288" s="61"/>
      <c r="AJ5288" s="61"/>
      <c r="AK5288" s="61"/>
      <c r="AL5288" s="61"/>
      <c r="AM5288" s="61"/>
      <c r="AN5288" s="61"/>
      <c r="AO5288" s="61"/>
      <c r="AP5288" s="62"/>
      <c r="AQ5288" s="61"/>
      <c r="AR5288" s="61"/>
      <c r="AS5288" s="61"/>
      <c r="AT5288" s="61"/>
      <c r="AU5288" s="61"/>
      <c r="AV5288" s="61"/>
      <c r="AW5288" s="60"/>
    </row>
    <row r="5289" s="59" customFormat="1" customHeight="1" spans="1:49">
      <c r="A5289" s="60"/>
      <c r="B5289" s="60"/>
      <c r="C5289" s="60"/>
      <c r="D5289" s="60"/>
      <c r="H5289" s="61"/>
      <c r="I5289" s="61"/>
      <c r="J5289" s="61"/>
      <c r="K5289" s="61"/>
      <c r="L5289" s="61"/>
      <c r="M5289" s="61"/>
      <c r="N5289" s="61"/>
      <c r="O5289" s="61"/>
      <c r="P5289" s="61"/>
      <c r="Q5289" s="61"/>
      <c r="R5289" s="61"/>
      <c r="S5289" s="61"/>
      <c r="T5289" s="61"/>
      <c r="U5289" s="61"/>
      <c r="V5289" s="61"/>
      <c r="W5289" s="61"/>
      <c r="X5289" s="61"/>
      <c r="Y5289" s="61"/>
      <c r="Z5289" s="61"/>
      <c r="AA5289" s="61"/>
      <c r="AB5289" s="61"/>
      <c r="AC5289" s="61"/>
      <c r="AD5289" s="61"/>
      <c r="AE5289" s="61"/>
      <c r="AF5289" s="61"/>
      <c r="AG5289" s="61"/>
      <c r="AH5289" s="61"/>
      <c r="AI5289" s="61"/>
      <c r="AJ5289" s="61"/>
      <c r="AK5289" s="61"/>
      <c r="AL5289" s="61"/>
      <c r="AM5289" s="61"/>
      <c r="AN5289" s="61"/>
      <c r="AO5289" s="61"/>
      <c r="AP5289" s="62"/>
      <c r="AQ5289" s="61"/>
      <c r="AR5289" s="61"/>
      <c r="AS5289" s="61"/>
      <c r="AT5289" s="61"/>
      <c r="AU5289" s="61"/>
      <c r="AV5289" s="61"/>
      <c r="AW5289" s="60"/>
    </row>
    <row r="5290" s="59" customFormat="1" customHeight="1" spans="1:49">
      <c r="A5290" s="60"/>
      <c r="B5290" s="60"/>
      <c r="C5290" s="60"/>
      <c r="D5290" s="60"/>
      <c r="H5290" s="61"/>
      <c r="I5290" s="61"/>
      <c r="J5290" s="61"/>
      <c r="K5290" s="61"/>
      <c r="L5290" s="61"/>
      <c r="M5290" s="61"/>
      <c r="N5290" s="61"/>
      <c r="O5290" s="61"/>
      <c r="P5290" s="61"/>
      <c r="Q5290" s="61"/>
      <c r="R5290" s="61"/>
      <c r="S5290" s="61"/>
      <c r="T5290" s="61"/>
      <c r="U5290" s="61"/>
      <c r="V5290" s="61"/>
      <c r="W5290" s="61"/>
      <c r="X5290" s="61"/>
      <c r="Y5290" s="61"/>
      <c r="Z5290" s="61"/>
      <c r="AA5290" s="61"/>
      <c r="AB5290" s="61"/>
      <c r="AC5290" s="61"/>
      <c r="AD5290" s="61"/>
      <c r="AE5290" s="61"/>
      <c r="AF5290" s="61"/>
      <c r="AG5290" s="61"/>
      <c r="AH5290" s="61"/>
      <c r="AI5290" s="61"/>
      <c r="AJ5290" s="61"/>
      <c r="AK5290" s="61"/>
      <c r="AL5290" s="61"/>
      <c r="AM5290" s="61"/>
      <c r="AN5290" s="61"/>
      <c r="AO5290" s="61"/>
      <c r="AP5290" s="62"/>
      <c r="AQ5290" s="61"/>
      <c r="AR5290" s="61"/>
      <c r="AS5290" s="61"/>
      <c r="AT5290" s="61"/>
      <c r="AU5290" s="61"/>
      <c r="AV5290" s="61"/>
      <c r="AW5290" s="60"/>
    </row>
    <row r="5291" s="59" customFormat="1" customHeight="1" spans="1:49">
      <c r="A5291" s="60"/>
      <c r="B5291" s="60"/>
      <c r="C5291" s="60"/>
      <c r="D5291" s="60"/>
      <c r="H5291" s="61"/>
      <c r="I5291" s="61"/>
      <c r="J5291" s="61"/>
      <c r="K5291" s="61"/>
      <c r="L5291" s="61"/>
      <c r="M5291" s="61"/>
      <c r="N5291" s="61"/>
      <c r="O5291" s="61"/>
      <c r="P5291" s="61"/>
      <c r="Q5291" s="61"/>
      <c r="R5291" s="61"/>
      <c r="S5291" s="61"/>
      <c r="T5291" s="61"/>
      <c r="U5291" s="61"/>
      <c r="V5291" s="61"/>
      <c r="W5291" s="61"/>
      <c r="X5291" s="61"/>
      <c r="Y5291" s="61"/>
      <c r="Z5291" s="61"/>
      <c r="AA5291" s="61"/>
      <c r="AB5291" s="61"/>
      <c r="AC5291" s="61"/>
      <c r="AD5291" s="61"/>
      <c r="AE5291" s="61"/>
      <c r="AF5291" s="61"/>
      <c r="AG5291" s="61"/>
      <c r="AH5291" s="61"/>
      <c r="AI5291" s="61"/>
      <c r="AJ5291" s="61"/>
      <c r="AK5291" s="61"/>
      <c r="AL5291" s="61"/>
      <c r="AM5291" s="61"/>
      <c r="AN5291" s="61"/>
      <c r="AO5291" s="61"/>
      <c r="AP5291" s="62"/>
      <c r="AQ5291" s="61"/>
      <c r="AR5291" s="61"/>
      <c r="AS5291" s="61"/>
      <c r="AT5291" s="61"/>
      <c r="AU5291" s="61"/>
      <c r="AV5291" s="61"/>
      <c r="AW5291" s="60"/>
    </row>
    <row r="5292" s="59" customFormat="1" customHeight="1" spans="1:49">
      <c r="A5292" s="60"/>
      <c r="B5292" s="60"/>
      <c r="C5292" s="60"/>
      <c r="D5292" s="60"/>
      <c r="H5292" s="61"/>
      <c r="I5292" s="61"/>
      <c r="J5292" s="61"/>
      <c r="K5292" s="61"/>
      <c r="L5292" s="61"/>
      <c r="M5292" s="61"/>
      <c r="N5292" s="61"/>
      <c r="O5292" s="61"/>
      <c r="P5292" s="61"/>
      <c r="Q5292" s="61"/>
      <c r="R5292" s="61"/>
      <c r="S5292" s="61"/>
      <c r="T5292" s="61"/>
      <c r="U5292" s="61"/>
      <c r="V5292" s="61"/>
      <c r="W5292" s="61"/>
      <c r="X5292" s="61"/>
      <c r="Y5292" s="61"/>
      <c r="Z5292" s="61"/>
      <c r="AA5292" s="61"/>
      <c r="AB5292" s="61"/>
      <c r="AC5292" s="61"/>
      <c r="AD5292" s="61"/>
      <c r="AE5292" s="61"/>
      <c r="AF5292" s="61"/>
      <c r="AG5292" s="61"/>
      <c r="AH5292" s="61"/>
      <c r="AI5292" s="61"/>
      <c r="AJ5292" s="61"/>
      <c r="AK5292" s="61"/>
      <c r="AL5292" s="61"/>
      <c r="AM5292" s="61"/>
      <c r="AN5292" s="61"/>
      <c r="AO5292" s="61"/>
      <c r="AP5292" s="62"/>
      <c r="AQ5292" s="61"/>
      <c r="AR5292" s="61"/>
      <c r="AS5292" s="61"/>
      <c r="AT5292" s="61"/>
      <c r="AU5292" s="61"/>
      <c r="AV5292" s="61"/>
      <c r="AW5292" s="60"/>
    </row>
    <row r="5293" s="59" customFormat="1" customHeight="1" spans="1:49">
      <c r="A5293" s="60"/>
      <c r="B5293" s="60"/>
      <c r="C5293" s="60"/>
      <c r="D5293" s="60"/>
      <c r="H5293" s="61"/>
      <c r="I5293" s="61"/>
      <c r="J5293" s="61"/>
      <c r="K5293" s="61"/>
      <c r="L5293" s="61"/>
      <c r="M5293" s="61"/>
      <c r="N5293" s="61"/>
      <c r="O5293" s="61"/>
      <c r="P5293" s="61"/>
      <c r="Q5293" s="61"/>
      <c r="R5293" s="61"/>
      <c r="S5293" s="61"/>
      <c r="T5293" s="61"/>
      <c r="U5293" s="61"/>
      <c r="V5293" s="61"/>
      <c r="W5293" s="61"/>
      <c r="X5293" s="61"/>
      <c r="Y5293" s="61"/>
      <c r="Z5293" s="61"/>
      <c r="AA5293" s="61"/>
      <c r="AB5293" s="61"/>
      <c r="AC5293" s="61"/>
      <c r="AD5293" s="61"/>
      <c r="AE5293" s="61"/>
      <c r="AF5293" s="61"/>
      <c r="AG5293" s="61"/>
      <c r="AH5293" s="61"/>
      <c r="AI5293" s="61"/>
      <c r="AJ5293" s="61"/>
      <c r="AK5293" s="61"/>
      <c r="AL5293" s="61"/>
      <c r="AM5293" s="61"/>
      <c r="AN5293" s="61"/>
      <c r="AO5293" s="61"/>
      <c r="AP5293" s="62"/>
      <c r="AQ5293" s="61"/>
      <c r="AR5293" s="61"/>
      <c r="AS5293" s="61"/>
      <c r="AT5293" s="61"/>
      <c r="AU5293" s="61"/>
      <c r="AV5293" s="61"/>
      <c r="AW5293" s="60"/>
    </row>
    <row r="5294" s="59" customFormat="1" customHeight="1" spans="1:49">
      <c r="A5294" s="60"/>
      <c r="B5294" s="60"/>
      <c r="C5294" s="60"/>
      <c r="D5294" s="60"/>
      <c r="H5294" s="61"/>
      <c r="I5294" s="61"/>
      <c r="J5294" s="61"/>
      <c r="K5294" s="61"/>
      <c r="L5294" s="61"/>
      <c r="M5294" s="61"/>
      <c r="N5294" s="61"/>
      <c r="O5294" s="61"/>
      <c r="P5294" s="61"/>
      <c r="Q5294" s="61"/>
      <c r="R5294" s="61"/>
      <c r="S5294" s="61"/>
      <c r="T5294" s="61"/>
      <c r="U5294" s="61"/>
      <c r="V5294" s="61"/>
      <c r="W5294" s="61"/>
      <c r="X5294" s="61"/>
      <c r="Y5294" s="61"/>
      <c r="Z5294" s="61"/>
      <c r="AA5294" s="61"/>
      <c r="AB5294" s="61"/>
      <c r="AC5294" s="61"/>
      <c r="AD5294" s="61"/>
      <c r="AE5294" s="61"/>
      <c r="AF5294" s="61"/>
      <c r="AG5294" s="61"/>
      <c r="AH5294" s="61"/>
      <c r="AI5294" s="61"/>
      <c r="AJ5294" s="61"/>
      <c r="AK5294" s="61"/>
      <c r="AL5294" s="61"/>
      <c r="AM5294" s="61"/>
      <c r="AN5294" s="61"/>
      <c r="AO5294" s="61"/>
      <c r="AP5294" s="62"/>
      <c r="AQ5294" s="61"/>
      <c r="AR5294" s="61"/>
      <c r="AS5294" s="61"/>
      <c r="AT5294" s="61"/>
      <c r="AU5294" s="61"/>
      <c r="AV5294" s="61"/>
      <c r="AW5294" s="60"/>
    </row>
    <row r="5295" s="59" customFormat="1" customHeight="1" spans="1:49">
      <c r="A5295" s="60"/>
      <c r="B5295" s="60"/>
      <c r="C5295" s="60"/>
      <c r="D5295" s="60"/>
      <c r="H5295" s="61"/>
      <c r="I5295" s="61"/>
      <c r="J5295" s="61"/>
      <c r="K5295" s="61"/>
      <c r="L5295" s="61"/>
      <c r="M5295" s="61"/>
      <c r="N5295" s="61"/>
      <c r="O5295" s="61"/>
      <c r="P5295" s="61"/>
      <c r="Q5295" s="61"/>
      <c r="R5295" s="61"/>
      <c r="S5295" s="61"/>
      <c r="T5295" s="61"/>
      <c r="U5295" s="61"/>
      <c r="V5295" s="61"/>
      <c r="W5295" s="61"/>
      <c r="X5295" s="61"/>
      <c r="Y5295" s="61"/>
      <c r="Z5295" s="61"/>
      <c r="AA5295" s="61"/>
      <c r="AB5295" s="61"/>
      <c r="AC5295" s="61"/>
      <c r="AD5295" s="61"/>
      <c r="AE5295" s="61"/>
      <c r="AF5295" s="61"/>
      <c r="AG5295" s="61"/>
      <c r="AH5295" s="61"/>
      <c r="AI5295" s="61"/>
      <c r="AJ5295" s="61"/>
      <c r="AK5295" s="61"/>
      <c r="AL5295" s="61"/>
      <c r="AM5295" s="61"/>
      <c r="AN5295" s="61"/>
      <c r="AO5295" s="61"/>
      <c r="AP5295" s="62"/>
      <c r="AQ5295" s="61"/>
      <c r="AR5295" s="61"/>
      <c r="AS5295" s="61"/>
      <c r="AT5295" s="61"/>
      <c r="AU5295" s="61"/>
      <c r="AV5295" s="61"/>
      <c r="AW5295" s="60"/>
    </row>
    <row r="5296" s="59" customFormat="1" customHeight="1" spans="1:49">
      <c r="A5296" s="60"/>
      <c r="B5296" s="60"/>
      <c r="C5296" s="60"/>
      <c r="D5296" s="60"/>
      <c r="H5296" s="61"/>
      <c r="I5296" s="61"/>
      <c r="J5296" s="61"/>
      <c r="K5296" s="61"/>
      <c r="L5296" s="61"/>
      <c r="M5296" s="61"/>
      <c r="N5296" s="61"/>
      <c r="O5296" s="61"/>
      <c r="P5296" s="61"/>
      <c r="Q5296" s="61"/>
      <c r="R5296" s="61"/>
      <c r="S5296" s="61"/>
      <c r="T5296" s="61"/>
      <c r="U5296" s="61"/>
      <c r="V5296" s="61"/>
      <c r="W5296" s="61"/>
      <c r="X5296" s="61"/>
      <c r="Y5296" s="61"/>
      <c r="Z5296" s="61"/>
      <c r="AA5296" s="61"/>
      <c r="AB5296" s="61"/>
      <c r="AC5296" s="61"/>
      <c r="AD5296" s="61"/>
      <c r="AE5296" s="61"/>
      <c r="AF5296" s="61"/>
      <c r="AG5296" s="61"/>
      <c r="AH5296" s="61"/>
      <c r="AI5296" s="61"/>
      <c r="AJ5296" s="61"/>
      <c r="AK5296" s="61"/>
      <c r="AL5296" s="61"/>
      <c r="AM5296" s="61"/>
      <c r="AN5296" s="61"/>
      <c r="AO5296" s="61"/>
      <c r="AP5296" s="62"/>
      <c r="AQ5296" s="61"/>
      <c r="AR5296" s="61"/>
      <c r="AS5296" s="61"/>
      <c r="AT5296" s="61"/>
      <c r="AU5296" s="61"/>
      <c r="AV5296" s="61"/>
      <c r="AW5296" s="60"/>
    </row>
    <row r="5297" s="59" customFormat="1" customHeight="1" spans="1:49">
      <c r="A5297" s="60"/>
      <c r="B5297" s="60"/>
      <c r="C5297" s="60"/>
      <c r="D5297" s="60"/>
      <c r="H5297" s="61"/>
      <c r="I5297" s="61"/>
      <c r="J5297" s="61"/>
      <c r="K5297" s="61"/>
      <c r="L5297" s="61"/>
      <c r="M5297" s="61"/>
      <c r="N5297" s="61"/>
      <c r="O5297" s="61"/>
      <c r="P5297" s="61"/>
      <c r="Q5297" s="61"/>
      <c r="R5297" s="61"/>
      <c r="S5297" s="61"/>
      <c r="T5297" s="61"/>
      <c r="U5297" s="61"/>
      <c r="V5297" s="61"/>
      <c r="W5297" s="61"/>
      <c r="X5297" s="61"/>
      <c r="Y5297" s="61"/>
      <c r="Z5297" s="61"/>
      <c r="AA5297" s="61"/>
      <c r="AB5297" s="61"/>
      <c r="AC5297" s="61"/>
      <c r="AD5297" s="61"/>
      <c r="AE5297" s="61"/>
      <c r="AF5297" s="61"/>
      <c r="AG5297" s="61"/>
      <c r="AH5297" s="61"/>
      <c r="AI5297" s="61"/>
      <c r="AJ5297" s="61"/>
      <c r="AK5297" s="61"/>
      <c r="AL5297" s="61"/>
      <c r="AM5297" s="61"/>
      <c r="AN5297" s="61"/>
      <c r="AO5297" s="61"/>
      <c r="AP5297" s="62"/>
      <c r="AQ5297" s="61"/>
      <c r="AR5297" s="61"/>
      <c r="AS5297" s="61"/>
      <c r="AT5297" s="61"/>
      <c r="AU5297" s="61"/>
      <c r="AV5297" s="61"/>
      <c r="AW5297" s="60"/>
    </row>
    <row r="5298" s="59" customFormat="1" customHeight="1" spans="1:49">
      <c r="A5298" s="60"/>
      <c r="B5298" s="60"/>
      <c r="C5298" s="60"/>
      <c r="D5298" s="60"/>
      <c r="H5298" s="61"/>
      <c r="I5298" s="61"/>
      <c r="J5298" s="61"/>
      <c r="K5298" s="61"/>
      <c r="L5298" s="61"/>
      <c r="M5298" s="61"/>
      <c r="N5298" s="61"/>
      <c r="O5298" s="61"/>
      <c r="P5298" s="61"/>
      <c r="Q5298" s="61"/>
      <c r="R5298" s="61"/>
      <c r="S5298" s="61"/>
      <c r="T5298" s="61"/>
      <c r="U5298" s="61"/>
      <c r="V5298" s="61"/>
      <c r="W5298" s="61"/>
      <c r="X5298" s="61"/>
      <c r="Y5298" s="61"/>
      <c r="Z5298" s="61"/>
      <c r="AA5298" s="61"/>
      <c r="AB5298" s="61"/>
      <c r="AC5298" s="61"/>
      <c r="AD5298" s="61"/>
      <c r="AE5298" s="61"/>
      <c r="AF5298" s="61"/>
      <c r="AG5298" s="61"/>
      <c r="AH5298" s="61"/>
      <c r="AI5298" s="61"/>
      <c r="AJ5298" s="61"/>
      <c r="AK5298" s="61"/>
      <c r="AL5298" s="61"/>
      <c r="AM5298" s="61"/>
      <c r="AN5298" s="61"/>
      <c r="AO5298" s="61"/>
      <c r="AP5298" s="62"/>
      <c r="AQ5298" s="61"/>
      <c r="AR5298" s="61"/>
      <c r="AS5298" s="61"/>
      <c r="AT5298" s="61"/>
      <c r="AU5298" s="61"/>
      <c r="AV5298" s="61"/>
      <c r="AW5298" s="60"/>
    </row>
    <row r="5299" s="59" customFormat="1" customHeight="1" spans="1:49">
      <c r="A5299" s="60"/>
      <c r="B5299" s="60"/>
      <c r="C5299" s="60"/>
      <c r="D5299" s="60"/>
      <c r="H5299" s="61"/>
      <c r="I5299" s="61"/>
      <c r="J5299" s="61"/>
      <c r="K5299" s="61"/>
      <c r="L5299" s="61"/>
      <c r="M5299" s="61"/>
      <c r="N5299" s="61"/>
      <c r="O5299" s="61"/>
      <c r="P5299" s="61"/>
      <c r="Q5299" s="61"/>
      <c r="R5299" s="61"/>
      <c r="S5299" s="61"/>
      <c r="T5299" s="61"/>
      <c r="U5299" s="61"/>
      <c r="V5299" s="61"/>
      <c r="W5299" s="61"/>
      <c r="X5299" s="61"/>
      <c r="Y5299" s="61"/>
      <c r="Z5299" s="61"/>
      <c r="AA5299" s="61"/>
      <c r="AB5299" s="61"/>
      <c r="AC5299" s="61"/>
      <c r="AD5299" s="61"/>
      <c r="AE5299" s="61"/>
      <c r="AF5299" s="61"/>
      <c r="AG5299" s="61"/>
      <c r="AH5299" s="61"/>
      <c r="AI5299" s="61"/>
      <c r="AJ5299" s="61"/>
      <c r="AK5299" s="61"/>
      <c r="AL5299" s="61"/>
      <c r="AM5299" s="61"/>
      <c r="AN5299" s="61"/>
      <c r="AO5299" s="61"/>
      <c r="AP5299" s="62"/>
      <c r="AQ5299" s="61"/>
      <c r="AR5299" s="61"/>
      <c r="AS5299" s="61"/>
      <c r="AT5299" s="61"/>
      <c r="AU5299" s="61"/>
      <c r="AV5299" s="61"/>
      <c r="AW5299" s="60"/>
    </row>
    <row r="5300" s="59" customFormat="1" customHeight="1" spans="1:49">
      <c r="A5300" s="60"/>
      <c r="B5300" s="60"/>
      <c r="C5300" s="60"/>
      <c r="D5300" s="60"/>
      <c r="H5300" s="61"/>
      <c r="I5300" s="61"/>
      <c r="J5300" s="61"/>
      <c r="K5300" s="61"/>
      <c r="L5300" s="61"/>
      <c r="M5300" s="61"/>
      <c r="N5300" s="61"/>
      <c r="O5300" s="61"/>
      <c r="P5300" s="61"/>
      <c r="Q5300" s="61"/>
      <c r="R5300" s="61"/>
      <c r="S5300" s="61"/>
      <c r="T5300" s="61"/>
      <c r="U5300" s="61"/>
      <c r="V5300" s="61"/>
      <c r="W5300" s="61"/>
      <c r="X5300" s="61"/>
      <c r="Y5300" s="61"/>
      <c r="Z5300" s="61"/>
      <c r="AA5300" s="61"/>
      <c r="AB5300" s="61"/>
      <c r="AC5300" s="61"/>
      <c r="AD5300" s="61"/>
      <c r="AE5300" s="61"/>
      <c r="AF5300" s="61"/>
      <c r="AG5300" s="61"/>
      <c r="AH5300" s="61"/>
      <c r="AI5300" s="61"/>
      <c r="AJ5300" s="61"/>
      <c r="AK5300" s="61"/>
      <c r="AL5300" s="61"/>
      <c r="AM5300" s="61"/>
      <c r="AN5300" s="61"/>
      <c r="AO5300" s="61"/>
      <c r="AP5300" s="62"/>
      <c r="AQ5300" s="61"/>
      <c r="AR5300" s="61"/>
      <c r="AS5300" s="61"/>
      <c r="AT5300" s="61"/>
      <c r="AU5300" s="61"/>
      <c r="AV5300" s="61"/>
      <c r="AW5300" s="60"/>
    </row>
    <row r="5301" s="59" customFormat="1" customHeight="1" spans="1:49">
      <c r="A5301" s="60"/>
      <c r="B5301" s="60"/>
      <c r="C5301" s="60"/>
      <c r="D5301" s="60"/>
      <c r="H5301" s="61"/>
      <c r="I5301" s="61"/>
      <c r="J5301" s="61"/>
      <c r="K5301" s="61"/>
      <c r="L5301" s="61"/>
      <c r="M5301" s="61"/>
      <c r="N5301" s="61"/>
      <c r="O5301" s="61"/>
      <c r="P5301" s="61"/>
      <c r="Q5301" s="61"/>
      <c r="R5301" s="61"/>
      <c r="S5301" s="61"/>
      <c r="T5301" s="61"/>
      <c r="U5301" s="61"/>
      <c r="V5301" s="61"/>
      <c r="W5301" s="61"/>
      <c r="X5301" s="61"/>
      <c r="Y5301" s="61"/>
      <c r="Z5301" s="61"/>
      <c r="AA5301" s="61"/>
      <c r="AB5301" s="61"/>
      <c r="AC5301" s="61"/>
      <c r="AD5301" s="61"/>
      <c r="AE5301" s="61"/>
      <c r="AF5301" s="61"/>
      <c r="AG5301" s="61"/>
      <c r="AH5301" s="61"/>
      <c r="AI5301" s="61"/>
      <c r="AJ5301" s="61"/>
      <c r="AK5301" s="61"/>
      <c r="AL5301" s="61"/>
      <c r="AM5301" s="61"/>
      <c r="AN5301" s="61"/>
      <c r="AO5301" s="61"/>
      <c r="AP5301" s="62"/>
      <c r="AQ5301" s="61"/>
      <c r="AR5301" s="61"/>
      <c r="AS5301" s="61"/>
      <c r="AT5301" s="61"/>
      <c r="AU5301" s="61"/>
      <c r="AV5301" s="61"/>
      <c r="AW5301" s="60"/>
    </row>
    <row r="5302" s="59" customFormat="1" customHeight="1" spans="1:49">
      <c r="A5302" s="60"/>
      <c r="B5302" s="60"/>
      <c r="C5302" s="60"/>
      <c r="D5302" s="60"/>
      <c r="H5302" s="61"/>
      <c r="I5302" s="61"/>
      <c r="J5302" s="61"/>
      <c r="K5302" s="61"/>
      <c r="L5302" s="61"/>
      <c r="M5302" s="61"/>
      <c r="N5302" s="61"/>
      <c r="O5302" s="61"/>
      <c r="P5302" s="61"/>
      <c r="Q5302" s="61"/>
      <c r="R5302" s="61"/>
      <c r="S5302" s="61"/>
      <c r="T5302" s="61"/>
      <c r="U5302" s="61"/>
      <c r="V5302" s="61"/>
      <c r="W5302" s="61"/>
      <c r="X5302" s="61"/>
      <c r="Y5302" s="61"/>
      <c r="Z5302" s="61"/>
      <c r="AA5302" s="61"/>
      <c r="AB5302" s="61"/>
      <c r="AC5302" s="61"/>
      <c r="AD5302" s="61"/>
      <c r="AE5302" s="61"/>
      <c r="AF5302" s="61"/>
      <c r="AG5302" s="61"/>
      <c r="AH5302" s="61"/>
      <c r="AI5302" s="61"/>
      <c r="AJ5302" s="61"/>
      <c r="AK5302" s="61"/>
      <c r="AL5302" s="61"/>
      <c r="AM5302" s="61"/>
      <c r="AN5302" s="61"/>
      <c r="AO5302" s="61"/>
      <c r="AP5302" s="62"/>
      <c r="AQ5302" s="61"/>
      <c r="AR5302" s="61"/>
      <c r="AS5302" s="61"/>
      <c r="AT5302" s="61"/>
      <c r="AU5302" s="61"/>
      <c r="AV5302" s="61"/>
      <c r="AW5302" s="60"/>
    </row>
    <row r="5303" s="59" customFormat="1" customHeight="1" spans="1:49">
      <c r="A5303" s="60"/>
      <c r="B5303" s="60"/>
      <c r="C5303" s="60"/>
      <c r="D5303" s="60"/>
      <c r="H5303" s="61"/>
      <c r="I5303" s="61"/>
      <c r="J5303" s="61"/>
      <c r="K5303" s="61"/>
      <c r="L5303" s="61"/>
      <c r="M5303" s="61"/>
      <c r="N5303" s="61"/>
      <c r="O5303" s="61"/>
      <c r="P5303" s="61"/>
      <c r="Q5303" s="61"/>
      <c r="R5303" s="61"/>
      <c r="S5303" s="61"/>
      <c r="T5303" s="61"/>
      <c r="U5303" s="61"/>
      <c r="V5303" s="61"/>
      <c r="W5303" s="61"/>
      <c r="X5303" s="61"/>
      <c r="Y5303" s="61"/>
      <c r="Z5303" s="61"/>
      <c r="AA5303" s="61"/>
      <c r="AB5303" s="61"/>
      <c r="AC5303" s="61"/>
      <c r="AD5303" s="61"/>
      <c r="AE5303" s="61"/>
      <c r="AF5303" s="61"/>
      <c r="AG5303" s="61"/>
      <c r="AH5303" s="61"/>
      <c r="AI5303" s="61"/>
      <c r="AJ5303" s="61"/>
      <c r="AK5303" s="61"/>
      <c r="AL5303" s="61"/>
      <c r="AM5303" s="61"/>
      <c r="AN5303" s="61"/>
      <c r="AO5303" s="61"/>
      <c r="AP5303" s="62"/>
      <c r="AQ5303" s="61"/>
      <c r="AR5303" s="61"/>
      <c r="AS5303" s="61"/>
      <c r="AT5303" s="61"/>
      <c r="AU5303" s="61"/>
      <c r="AV5303" s="61"/>
      <c r="AW5303" s="60"/>
    </row>
    <row r="5304" s="59" customFormat="1" customHeight="1" spans="1:49">
      <c r="A5304" s="60"/>
      <c r="B5304" s="60"/>
      <c r="C5304" s="60"/>
      <c r="D5304" s="60"/>
      <c r="H5304" s="61"/>
      <c r="I5304" s="61"/>
      <c r="J5304" s="61"/>
      <c r="K5304" s="61"/>
      <c r="L5304" s="61"/>
      <c r="M5304" s="61"/>
      <c r="N5304" s="61"/>
      <c r="O5304" s="61"/>
      <c r="P5304" s="61"/>
      <c r="Q5304" s="61"/>
      <c r="R5304" s="61"/>
      <c r="S5304" s="61"/>
      <c r="T5304" s="61"/>
      <c r="U5304" s="61"/>
      <c r="V5304" s="61"/>
      <c r="W5304" s="61"/>
      <c r="X5304" s="61"/>
      <c r="Y5304" s="61"/>
      <c r="Z5304" s="61"/>
      <c r="AA5304" s="61"/>
      <c r="AB5304" s="61"/>
      <c r="AC5304" s="61"/>
      <c r="AD5304" s="61"/>
      <c r="AE5304" s="61"/>
      <c r="AF5304" s="61"/>
      <c r="AG5304" s="61"/>
      <c r="AH5304" s="61"/>
      <c r="AI5304" s="61"/>
      <c r="AJ5304" s="61"/>
      <c r="AK5304" s="61"/>
      <c r="AL5304" s="61"/>
      <c r="AM5304" s="61"/>
      <c r="AN5304" s="61"/>
      <c r="AO5304" s="61"/>
      <c r="AP5304" s="62"/>
      <c r="AQ5304" s="61"/>
      <c r="AR5304" s="61"/>
      <c r="AS5304" s="61"/>
      <c r="AT5304" s="61"/>
      <c r="AU5304" s="61"/>
      <c r="AV5304" s="61"/>
      <c r="AW5304" s="60"/>
    </row>
    <row r="5305" s="59" customFormat="1" customHeight="1" spans="1:49">
      <c r="A5305" s="60"/>
      <c r="B5305" s="60"/>
      <c r="C5305" s="60"/>
      <c r="D5305" s="60"/>
      <c r="H5305" s="61"/>
      <c r="I5305" s="61"/>
      <c r="J5305" s="61"/>
      <c r="K5305" s="61"/>
      <c r="L5305" s="61"/>
      <c r="M5305" s="61"/>
      <c r="N5305" s="61"/>
      <c r="O5305" s="61"/>
      <c r="P5305" s="61"/>
      <c r="Q5305" s="61"/>
      <c r="R5305" s="61"/>
      <c r="S5305" s="61"/>
      <c r="T5305" s="61"/>
      <c r="U5305" s="61"/>
      <c r="V5305" s="61"/>
      <c r="W5305" s="61"/>
      <c r="X5305" s="61"/>
      <c r="Y5305" s="61"/>
      <c r="Z5305" s="61"/>
      <c r="AA5305" s="61"/>
      <c r="AB5305" s="61"/>
      <c r="AC5305" s="61"/>
      <c r="AD5305" s="61"/>
      <c r="AE5305" s="61"/>
      <c r="AF5305" s="61"/>
      <c r="AG5305" s="61"/>
      <c r="AH5305" s="61"/>
      <c r="AI5305" s="61"/>
      <c r="AJ5305" s="61"/>
      <c r="AK5305" s="61"/>
      <c r="AL5305" s="61"/>
      <c r="AM5305" s="61"/>
      <c r="AN5305" s="61"/>
      <c r="AO5305" s="61"/>
      <c r="AP5305" s="62"/>
      <c r="AQ5305" s="61"/>
      <c r="AR5305" s="61"/>
      <c r="AS5305" s="61"/>
      <c r="AT5305" s="61"/>
      <c r="AU5305" s="61"/>
      <c r="AV5305" s="61"/>
      <c r="AW5305" s="60"/>
    </row>
    <row r="5306" s="59" customFormat="1" customHeight="1" spans="1:49">
      <c r="A5306" s="60"/>
      <c r="B5306" s="60"/>
      <c r="C5306" s="60"/>
      <c r="D5306" s="60"/>
      <c r="H5306" s="61"/>
      <c r="I5306" s="61"/>
      <c r="J5306" s="61"/>
      <c r="K5306" s="61"/>
      <c r="L5306" s="61"/>
      <c r="M5306" s="61"/>
      <c r="N5306" s="61"/>
      <c r="O5306" s="61"/>
      <c r="P5306" s="61"/>
      <c r="Q5306" s="61"/>
      <c r="R5306" s="61"/>
      <c r="S5306" s="61"/>
      <c r="T5306" s="61"/>
      <c r="U5306" s="61"/>
      <c r="V5306" s="61"/>
      <c r="W5306" s="61"/>
      <c r="X5306" s="61"/>
      <c r="Y5306" s="61"/>
      <c r="Z5306" s="61"/>
      <c r="AA5306" s="61"/>
      <c r="AB5306" s="61"/>
      <c r="AC5306" s="61"/>
      <c r="AD5306" s="61"/>
      <c r="AE5306" s="61"/>
      <c r="AF5306" s="61"/>
      <c r="AG5306" s="61"/>
      <c r="AH5306" s="61"/>
      <c r="AI5306" s="61"/>
      <c r="AJ5306" s="61"/>
      <c r="AK5306" s="61"/>
      <c r="AL5306" s="61"/>
      <c r="AM5306" s="61"/>
      <c r="AN5306" s="61"/>
      <c r="AO5306" s="61"/>
      <c r="AP5306" s="62"/>
      <c r="AQ5306" s="61"/>
      <c r="AR5306" s="61"/>
      <c r="AS5306" s="61"/>
      <c r="AT5306" s="61"/>
      <c r="AU5306" s="61"/>
      <c r="AV5306" s="61"/>
      <c r="AW5306" s="60"/>
    </row>
    <row r="5307" s="59" customFormat="1" customHeight="1" spans="1:49">
      <c r="A5307" s="60"/>
      <c r="B5307" s="60"/>
      <c r="C5307" s="60"/>
      <c r="D5307" s="60"/>
      <c r="H5307" s="61"/>
      <c r="I5307" s="61"/>
      <c r="J5307" s="61"/>
      <c r="K5307" s="61"/>
      <c r="L5307" s="61"/>
      <c r="M5307" s="61"/>
      <c r="N5307" s="61"/>
      <c r="O5307" s="61"/>
      <c r="P5307" s="61"/>
      <c r="Q5307" s="61"/>
      <c r="R5307" s="61"/>
      <c r="S5307" s="61"/>
      <c r="T5307" s="61"/>
      <c r="U5307" s="61"/>
      <c r="V5307" s="61"/>
      <c r="W5307" s="61"/>
      <c r="X5307" s="61"/>
      <c r="Y5307" s="61"/>
      <c r="Z5307" s="61"/>
      <c r="AA5307" s="61"/>
      <c r="AB5307" s="61"/>
      <c r="AC5307" s="61"/>
      <c r="AD5307" s="61"/>
      <c r="AE5307" s="61"/>
      <c r="AF5307" s="61"/>
      <c r="AG5307" s="61"/>
      <c r="AH5307" s="61"/>
      <c r="AI5307" s="61"/>
      <c r="AJ5307" s="61"/>
      <c r="AK5307" s="61"/>
      <c r="AL5307" s="61"/>
      <c r="AM5307" s="61"/>
      <c r="AN5307" s="61"/>
      <c r="AO5307" s="61"/>
      <c r="AP5307" s="62"/>
      <c r="AQ5307" s="61"/>
      <c r="AR5307" s="61"/>
      <c r="AS5307" s="61"/>
      <c r="AT5307" s="61"/>
      <c r="AU5307" s="61"/>
      <c r="AV5307" s="61"/>
      <c r="AW5307" s="60"/>
    </row>
    <row r="5308" s="59" customFormat="1" customHeight="1" spans="1:49">
      <c r="A5308" s="60"/>
      <c r="B5308" s="60"/>
      <c r="C5308" s="60"/>
      <c r="D5308" s="60"/>
      <c r="H5308" s="61"/>
      <c r="I5308" s="61"/>
      <c r="J5308" s="61"/>
      <c r="K5308" s="61"/>
      <c r="L5308" s="61"/>
      <c r="M5308" s="61"/>
      <c r="N5308" s="61"/>
      <c r="O5308" s="61"/>
      <c r="P5308" s="61"/>
      <c r="Q5308" s="61"/>
      <c r="R5308" s="61"/>
      <c r="S5308" s="61"/>
      <c r="T5308" s="61"/>
      <c r="U5308" s="61"/>
      <c r="V5308" s="61"/>
      <c r="W5308" s="61"/>
      <c r="X5308" s="61"/>
      <c r="Y5308" s="61"/>
      <c r="Z5308" s="61"/>
      <c r="AA5308" s="61"/>
      <c r="AB5308" s="61"/>
      <c r="AC5308" s="61"/>
      <c r="AD5308" s="61"/>
      <c r="AE5308" s="61"/>
      <c r="AF5308" s="61"/>
      <c r="AG5308" s="61"/>
      <c r="AH5308" s="61"/>
      <c r="AI5308" s="61"/>
      <c r="AJ5308" s="61"/>
      <c r="AK5308" s="61"/>
      <c r="AL5308" s="61"/>
      <c r="AM5308" s="61"/>
      <c r="AN5308" s="61"/>
      <c r="AO5308" s="61"/>
      <c r="AP5308" s="62"/>
      <c r="AQ5308" s="61"/>
      <c r="AR5308" s="61"/>
      <c r="AS5308" s="61"/>
      <c r="AT5308" s="61"/>
      <c r="AU5308" s="61"/>
      <c r="AV5308" s="61"/>
      <c r="AW5308" s="60"/>
    </row>
    <row r="5309" s="59" customFormat="1" customHeight="1" spans="1:49">
      <c r="A5309" s="60"/>
      <c r="B5309" s="60"/>
      <c r="C5309" s="60"/>
      <c r="D5309" s="60"/>
      <c r="H5309" s="61"/>
      <c r="I5309" s="61"/>
      <c r="J5309" s="61"/>
      <c r="K5309" s="61"/>
      <c r="L5309" s="61"/>
      <c r="M5309" s="61"/>
      <c r="N5309" s="61"/>
      <c r="O5309" s="61"/>
      <c r="P5309" s="61"/>
      <c r="Q5309" s="61"/>
      <c r="R5309" s="61"/>
      <c r="S5309" s="61"/>
      <c r="T5309" s="61"/>
      <c r="U5309" s="61"/>
      <c r="V5309" s="61"/>
      <c r="W5309" s="61"/>
      <c r="X5309" s="61"/>
      <c r="Y5309" s="61"/>
      <c r="Z5309" s="61"/>
      <c r="AA5309" s="61"/>
      <c r="AB5309" s="61"/>
      <c r="AC5309" s="61"/>
      <c r="AD5309" s="61"/>
      <c r="AE5309" s="61"/>
      <c r="AF5309" s="61"/>
      <c r="AG5309" s="61"/>
      <c r="AH5309" s="61"/>
      <c r="AI5309" s="61"/>
      <c r="AJ5309" s="61"/>
      <c r="AK5309" s="61"/>
      <c r="AL5309" s="61"/>
      <c r="AM5309" s="61"/>
      <c r="AN5309" s="61"/>
      <c r="AO5309" s="61"/>
      <c r="AP5309" s="62"/>
      <c r="AQ5309" s="61"/>
      <c r="AR5309" s="61"/>
      <c r="AS5309" s="61"/>
      <c r="AT5309" s="61"/>
      <c r="AU5309" s="61"/>
      <c r="AV5309" s="61"/>
      <c r="AW5309" s="60"/>
    </row>
    <row r="5310" s="59" customFormat="1" customHeight="1" spans="1:49">
      <c r="A5310" s="60"/>
      <c r="B5310" s="60"/>
      <c r="C5310" s="60"/>
      <c r="D5310" s="60"/>
      <c r="H5310" s="61"/>
      <c r="I5310" s="61"/>
      <c r="J5310" s="61"/>
      <c r="K5310" s="61"/>
      <c r="L5310" s="61"/>
      <c r="M5310" s="61"/>
      <c r="N5310" s="61"/>
      <c r="O5310" s="61"/>
      <c r="P5310" s="61"/>
      <c r="Q5310" s="61"/>
      <c r="R5310" s="61"/>
      <c r="S5310" s="61"/>
      <c r="T5310" s="61"/>
      <c r="U5310" s="61"/>
      <c r="V5310" s="61"/>
      <c r="W5310" s="61"/>
      <c r="X5310" s="61"/>
      <c r="Y5310" s="61"/>
      <c r="Z5310" s="61"/>
      <c r="AA5310" s="61"/>
      <c r="AB5310" s="61"/>
      <c r="AC5310" s="61"/>
      <c r="AD5310" s="61"/>
      <c r="AE5310" s="61"/>
      <c r="AF5310" s="61"/>
      <c r="AG5310" s="61"/>
      <c r="AH5310" s="61"/>
      <c r="AI5310" s="61"/>
      <c r="AJ5310" s="61"/>
      <c r="AK5310" s="61"/>
      <c r="AL5310" s="61"/>
      <c r="AM5310" s="61"/>
      <c r="AN5310" s="61"/>
      <c r="AO5310" s="61"/>
      <c r="AP5310" s="62"/>
      <c r="AQ5310" s="61"/>
      <c r="AR5310" s="61"/>
      <c r="AS5310" s="61"/>
      <c r="AT5310" s="61"/>
      <c r="AU5310" s="61"/>
      <c r="AV5310" s="61"/>
      <c r="AW5310" s="60"/>
    </row>
    <row r="5311" s="59" customFormat="1" customHeight="1" spans="1:49">
      <c r="A5311" s="60"/>
      <c r="B5311" s="60"/>
      <c r="C5311" s="60"/>
      <c r="D5311" s="60"/>
      <c r="H5311" s="61"/>
      <c r="I5311" s="61"/>
      <c r="J5311" s="61"/>
      <c r="K5311" s="61"/>
      <c r="L5311" s="61"/>
      <c r="M5311" s="61"/>
      <c r="N5311" s="61"/>
      <c r="O5311" s="61"/>
      <c r="P5311" s="61"/>
      <c r="Q5311" s="61"/>
      <c r="R5311" s="61"/>
      <c r="S5311" s="61"/>
      <c r="T5311" s="61"/>
      <c r="U5311" s="61"/>
      <c r="V5311" s="61"/>
      <c r="W5311" s="61"/>
      <c r="X5311" s="61"/>
      <c r="Y5311" s="61"/>
      <c r="Z5311" s="61"/>
      <c r="AA5311" s="61"/>
      <c r="AB5311" s="61"/>
      <c r="AC5311" s="61"/>
      <c r="AD5311" s="61"/>
      <c r="AE5311" s="61"/>
      <c r="AF5311" s="61"/>
      <c r="AG5311" s="61"/>
      <c r="AH5311" s="61"/>
      <c r="AI5311" s="61"/>
      <c r="AJ5311" s="61"/>
      <c r="AK5311" s="61"/>
      <c r="AL5311" s="61"/>
      <c r="AM5311" s="61"/>
      <c r="AN5311" s="61"/>
      <c r="AO5311" s="61"/>
      <c r="AP5311" s="62"/>
      <c r="AQ5311" s="61"/>
      <c r="AR5311" s="61"/>
      <c r="AS5311" s="61"/>
      <c r="AT5311" s="61"/>
      <c r="AU5311" s="61"/>
      <c r="AV5311" s="61"/>
      <c r="AW5311" s="60"/>
    </row>
    <row r="5312" s="59" customFormat="1" customHeight="1" spans="1:49">
      <c r="A5312" s="60"/>
      <c r="B5312" s="60"/>
      <c r="C5312" s="60"/>
      <c r="D5312" s="60"/>
      <c r="H5312" s="61"/>
      <c r="I5312" s="61"/>
      <c r="J5312" s="61"/>
      <c r="K5312" s="61"/>
      <c r="L5312" s="61"/>
      <c r="M5312" s="61"/>
      <c r="N5312" s="61"/>
      <c r="O5312" s="61"/>
      <c r="P5312" s="61"/>
      <c r="Q5312" s="61"/>
      <c r="R5312" s="61"/>
      <c r="S5312" s="61"/>
      <c r="T5312" s="61"/>
      <c r="U5312" s="61"/>
      <c r="V5312" s="61"/>
      <c r="W5312" s="61"/>
      <c r="X5312" s="61"/>
      <c r="Y5312" s="61"/>
      <c r="Z5312" s="61"/>
      <c r="AA5312" s="61"/>
      <c r="AB5312" s="61"/>
      <c r="AC5312" s="61"/>
      <c r="AD5312" s="61"/>
      <c r="AE5312" s="61"/>
      <c r="AF5312" s="61"/>
      <c r="AG5312" s="61"/>
      <c r="AH5312" s="61"/>
      <c r="AI5312" s="61"/>
      <c r="AJ5312" s="61"/>
      <c r="AK5312" s="61"/>
      <c r="AL5312" s="61"/>
      <c r="AM5312" s="61"/>
      <c r="AN5312" s="61"/>
      <c r="AO5312" s="61"/>
      <c r="AP5312" s="62"/>
      <c r="AQ5312" s="61"/>
      <c r="AR5312" s="61"/>
      <c r="AS5312" s="61"/>
      <c r="AT5312" s="61"/>
      <c r="AU5312" s="61"/>
      <c r="AV5312" s="61"/>
      <c r="AW5312" s="60"/>
    </row>
    <row r="5313" s="59" customFormat="1" customHeight="1" spans="1:49">
      <c r="A5313" s="60"/>
      <c r="B5313" s="60"/>
      <c r="C5313" s="60"/>
      <c r="D5313" s="60"/>
      <c r="H5313" s="61"/>
      <c r="I5313" s="61"/>
      <c r="J5313" s="61"/>
      <c r="K5313" s="61"/>
      <c r="L5313" s="61"/>
      <c r="M5313" s="61"/>
      <c r="N5313" s="61"/>
      <c r="O5313" s="61"/>
      <c r="P5313" s="61"/>
      <c r="Q5313" s="61"/>
      <c r="R5313" s="61"/>
      <c r="S5313" s="61"/>
      <c r="T5313" s="61"/>
      <c r="U5313" s="61"/>
      <c r="V5313" s="61"/>
      <c r="W5313" s="61"/>
      <c r="X5313" s="61"/>
      <c r="Y5313" s="61"/>
      <c r="Z5313" s="61"/>
      <c r="AA5313" s="61"/>
      <c r="AB5313" s="61"/>
      <c r="AC5313" s="61"/>
      <c r="AD5313" s="61"/>
      <c r="AE5313" s="61"/>
      <c r="AF5313" s="61"/>
      <c r="AG5313" s="61"/>
      <c r="AH5313" s="61"/>
      <c r="AI5313" s="61"/>
      <c r="AJ5313" s="61"/>
      <c r="AK5313" s="61"/>
      <c r="AL5313" s="61"/>
      <c r="AM5313" s="61"/>
      <c r="AN5313" s="61"/>
      <c r="AO5313" s="61"/>
      <c r="AP5313" s="62"/>
      <c r="AQ5313" s="61"/>
      <c r="AR5313" s="61"/>
      <c r="AS5313" s="61"/>
      <c r="AT5313" s="61"/>
      <c r="AU5313" s="61"/>
      <c r="AV5313" s="61"/>
      <c r="AW5313" s="60"/>
    </row>
    <row r="5314" s="59" customFormat="1" customHeight="1" spans="1:49">
      <c r="A5314" s="60"/>
      <c r="B5314" s="60"/>
      <c r="C5314" s="60"/>
      <c r="D5314" s="60"/>
      <c r="H5314" s="61"/>
      <c r="I5314" s="61"/>
      <c r="J5314" s="61"/>
      <c r="K5314" s="61"/>
      <c r="L5314" s="61"/>
      <c r="M5314" s="61"/>
      <c r="N5314" s="61"/>
      <c r="O5314" s="61"/>
      <c r="P5314" s="61"/>
      <c r="Q5314" s="61"/>
      <c r="R5314" s="61"/>
      <c r="S5314" s="61"/>
      <c r="T5314" s="61"/>
      <c r="U5314" s="61"/>
      <c r="V5314" s="61"/>
      <c r="W5314" s="61"/>
      <c r="X5314" s="61"/>
      <c r="Y5314" s="61"/>
      <c r="Z5314" s="61"/>
      <c r="AA5314" s="61"/>
      <c r="AB5314" s="61"/>
      <c r="AC5314" s="61"/>
      <c r="AD5314" s="61"/>
      <c r="AE5314" s="61"/>
      <c r="AF5314" s="61"/>
      <c r="AG5314" s="61"/>
      <c r="AH5314" s="61"/>
      <c r="AI5314" s="61"/>
      <c r="AJ5314" s="61"/>
      <c r="AK5314" s="61"/>
      <c r="AL5314" s="61"/>
      <c r="AM5314" s="61"/>
      <c r="AN5314" s="61"/>
      <c r="AO5314" s="61"/>
      <c r="AP5314" s="62"/>
      <c r="AQ5314" s="61"/>
      <c r="AR5314" s="61"/>
      <c r="AS5314" s="61"/>
      <c r="AT5314" s="61"/>
      <c r="AU5314" s="61"/>
      <c r="AV5314" s="61"/>
      <c r="AW5314" s="60"/>
    </row>
    <row r="5315" s="59" customFormat="1" customHeight="1" spans="1:49">
      <c r="A5315" s="60"/>
      <c r="B5315" s="60"/>
      <c r="C5315" s="60"/>
      <c r="D5315" s="60"/>
      <c r="H5315" s="61"/>
      <c r="I5315" s="61"/>
      <c r="J5315" s="61"/>
      <c r="K5315" s="61"/>
      <c r="L5315" s="61"/>
      <c r="M5315" s="61"/>
      <c r="N5315" s="61"/>
      <c r="O5315" s="61"/>
      <c r="P5315" s="61"/>
      <c r="Q5315" s="61"/>
      <c r="R5315" s="61"/>
      <c r="S5315" s="61"/>
      <c r="T5315" s="61"/>
      <c r="U5315" s="61"/>
      <c r="V5315" s="61"/>
      <c r="W5315" s="61"/>
      <c r="X5315" s="61"/>
      <c r="Y5315" s="61"/>
      <c r="Z5315" s="61"/>
      <c r="AA5315" s="61"/>
      <c r="AB5315" s="61"/>
      <c r="AC5315" s="61"/>
      <c r="AD5315" s="61"/>
      <c r="AE5315" s="61"/>
      <c r="AF5315" s="61"/>
      <c r="AG5315" s="61"/>
      <c r="AH5315" s="61"/>
      <c r="AI5315" s="61"/>
      <c r="AJ5315" s="61"/>
      <c r="AK5315" s="61"/>
      <c r="AL5315" s="61"/>
      <c r="AM5315" s="61"/>
      <c r="AN5315" s="61"/>
      <c r="AO5315" s="61"/>
      <c r="AP5315" s="62"/>
      <c r="AQ5315" s="61"/>
      <c r="AR5315" s="61"/>
      <c r="AS5315" s="61"/>
      <c r="AT5315" s="61"/>
      <c r="AU5315" s="61"/>
      <c r="AV5315" s="61"/>
      <c r="AW5315" s="60"/>
    </row>
    <row r="5316" s="59" customFormat="1" customHeight="1" spans="1:49">
      <c r="A5316" s="60"/>
      <c r="B5316" s="60"/>
      <c r="C5316" s="60"/>
      <c r="D5316" s="60"/>
      <c r="H5316" s="61"/>
      <c r="I5316" s="61"/>
      <c r="J5316" s="61"/>
      <c r="K5316" s="61"/>
      <c r="L5316" s="61"/>
      <c r="M5316" s="61"/>
      <c r="N5316" s="61"/>
      <c r="O5316" s="61"/>
      <c r="P5316" s="61"/>
      <c r="Q5316" s="61"/>
      <c r="R5316" s="61"/>
      <c r="S5316" s="61"/>
      <c r="T5316" s="61"/>
      <c r="U5316" s="61"/>
      <c r="V5316" s="61"/>
      <c r="W5316" s="61"/>
      <c r="X5316" s="61"/>
      <c r="Y5316" s="61"/>
      <c r="Z5316" s="61"/>
      <c r="AA5316" s="61"/>
      <c r="AB5316" s="61"/>
      <c r="AC5316" s="61"/>
      <c r="AD5316" s="61"/>
      <c r="AE5316" s="61"/>
      <c r="AF5316" s="61"/>
      <c r="AG5316" s="61"/>
      <c r="AH5316" s="61"/>
      <c r="AI5316" s="61"/>
      <c r="AJ5316" s="61"/>
      <c r="AK5316" s="61"/>
      <c r="AL5316" s="61"/>
      <c r="AM5316" s="61"/>
      <c r="AN5316" s="61"/>
      <c r="AO5316" s="61"/>
      <c r="AP5316" s="62"/>
      <c r="AQ5316" s="61"/>
      <c r="AR5316" s="61"/>
      <c r="AS5316" s="61"/>
      <c r="AT5316" s="61"/>
      <c r="AU5316" s="61"/>
      <c r="AV5316" s="61"/>
      <c r="AW5316" s="60"/>
    </row>
    <row r="5317" s="59" customFormat="1" customHeight="1" spans="1:49">
      <c r="A5317" s="60"/>
      <c r="B5317" s="60"/>
      <c r="C5317" s="60"/>
      <c r="D5317" s="60"/>
      <c r="H5317" s="61"/>
      <c r="I5317" s="61"/>
      <c r="J5317" s="61"/>
      <c r="K5317" s="61"/>
      <c r="L5317" s="61"/>
      <c r="M5317" s="61"/>
      <c r="N5317" s="61"/>
      <c r="O5317" s="61"/>
      <c r="P5317" s="61"/>
      <c r="Q5317" s="61"/>
      <c r="R5317" s="61"/>
      <c r="S5317" s="61"/>
      <c r="T5317" s="61"/>
      <c r="U5317" s="61"/>
      <c r="V5317" s="61"/>
      <c r="W5317" s="61"/>
      <c r="X5317" s="61"/>
      <c r="Y5317" s="61"/>
      <c r="Z5317" s="61"/>
      <c r="AA5317" s="61"/>
      <c r="AB5317" s="61"/>
      <c r="AC5317" s="61"/>
      <c r="AD5317" s="61"/>
      <c r="AE5317" s="61"/>
      <c r="AF5317" s="61"/>
      <c r="AG5317" s="61"/>
      <c r="AH5317" s="61"/>
      <c r="AI5317" s="61"/>
      <c r="AJ5317" s="61"/>
      <c r="AK5317" s="61"/>
      <c r="AL5317" s="61"/>
      <c r="AM5317" s="61"/>
      <c r="AN5317" s="61"/>
      <c r="AO5317" s="61"/>
      <c r="AP5317" s="62"/>
      <c r="AQ5317" s="61"/>
      <c r="AR5317" s="61"/>
      <c r="AS5317" s="61"/>
      <c r="AT5317" s="61"/>
      <c r="AU5317" s="61"/>
      <c r="AV5317" s="61"/>
      <c r="AW5317" s="60"/>
    </row>
    <row r="5318" s="59" customFormat="1" customHeight="1" spans="1:49">
      <c r="A5318" s="60"/>
      <c r="B5318" s="60"/>
      <c r="C5318" s="60"/>
      <c r="D5318" s="60"/>
      <c r="H5318" s="61"/>
      <c r="I5318" s="61"/>
      <c r="J5318" s="61"/>
      <c r="K5318" s="61"/>
      <c r="L5318" s="61"/>
      <c r="M5318" s="61"/>
      <c r="N5318" s="61"/>
      <c r="O5318" s="61"/>
      <c r="P5318" s="61"/>
      <c r="Q5318" s="61"/>
      <c r="R5318" s="61"/>
      <c r="S5318" s="61"/>
      <c r="T5318" s="61"/>
      <c r="U5318" s="61"/>
      <c r="V5318" s="61"/>
      <c r="W5318" s="61"/>
      <c r="X5318" s="61"/>
      <c r="Y5318" s="61"/>
      <c r="Z5318" s="61"/>
      <c r="AA5318" s="61"/>
      <c r="AB5318" s="61"/>
      <c r="AC5318" s="61"/>
      <c r="AD5318" s="61"/>
      <c r="AE5318" s="61"/>
      <c r="AF5318" s="61"/>
      <c r="AG5318" s="61"/>
      <c r="AH5318" s="61"/>
      <c r="AI5318" s="61"/>
      <c r="AJ5318" s="61"/>
      <c r="AK5318" s="61"/>
      <c r="AL5318" s="61"/>
      <c r="AM5318" s="61"/>
      <c r="AN5318" s="61"/>
      <c r="AO5318" s="61"/>
      <c r="AP5318" s="62"/>
      <c r="AQ5318" s="61"/>
      <c r="AR5318" s="61"/>
      <c r="AS5318" s="61"/>
      <c r="AT5318" s="61"/>
      <c r="AU5318" s="61"/>
      <c r="AV5318" s="61"/>
      <c r="AW5318" s="60"/>
    </row>
    <row r="5319" s="59" customFormat="1" customHeight="1" spans="1:49">
      <c r="A5319" s="60"/>
      <c r="B5319" s="60"/>
      <c r="C5319" s="60"/>
      <c r="D5319" s="60"/>
      <c r="H5319" s="61"/>
      <c r="I5319" s="61"/>
      <c r="J5319" s="61"/>
      <c r="K5319" s="61"/>
      <c r="L5319" s="61"/>
      <c r="M5319" s="61"/>
      <c r="N5319" s="61"/>
      <c r="O5319" s="61"/>
      <c r="P5319" s="61"/>
      <c r="Q5319" s="61"/>
      <c r="R5319" s="61"/>
      <c r="S5319" s="61"/>
      <c r="T5319" s="61"/>
      <c r="U5319" s="61"/>
      <c r="V5319" s="61"/>
      <c r="W5319" s="61"/>
      <c r="X5319" s="61"/>
      <c r="Y5319" s="61"/>
      <c r="Z5319" s="61"/>
      <c r="AA5319" s="61"/>
      <c r="AB5319" s="61"/>
      <c r="AC5319" s="61"/>
      <c r="AD5319" s="61"/>
      <c r="AE5319" s="61"/>
      <c r="AF5319" s="61"/>
      <c r="AG5319" s="61"/>
      <c r="AH5319" s="61"/>
      <c r="AI5319" s="61"/>
      <c r="AJ5319" s="61"/>
      <c r="AK5319" s="61"/>
      <c r="AL5319" s="61"/>
      <c r="AM5319" s="61"/>
      <c r="AN5319" s="61"/>
      <c r="AO5319" s="61"/>
      <c r="AP5319" s="62"/>
      <c r="AQ5319" s="61"/>
      <c r="AR5319" s="61"/>
      <c r="AS5319" s="61"/>
      <c r="AT5319" s="61"/>
      <c r="AU5319" s="61"/>
      <c r="AV5319" s="61"/>
      <c r="AW5319" s="60"/>
    </row>
    <row r="5320" s="59" customFormat="1" customHeight="1" spans="1:49">
      <c r="A5320" s="60"/>
      <c r="B5320" s="60"/>
      <c r="C5320" s="60"/>
      <c r="D5320" s="60"/>
      <c r="H5320" s="61"/>
      <c r="I5320" s="61"/>
      <c r="J5320" s="61"/>
      <c r="K5320" s="61"/>
      <c r="L5320" s="61"/>
      <c r="M5320" s="61"/>
      <c r="N5320" s="61"/>
      <c r="O5320" s="61"/>
      <c r="P5320" s="61"/>
      <c r="Q5320" s="61"/>
      <c r="R5320" s="61"/>
      <c r="S5320" s="61"/>
      <c r="T5320" s="61"/>
      <c r="U5320" s="61"/>
      <c r="V5320" s="61"/>
      <c r="W5320" s="61"/>
      <c r="X5320" s="61"/>
      <c r="Y5320" s="61"/>
      <c r="Z5320" s="61"/>
      <c r="AA5320" s="61"/>
      <c r="AB5320" s="61"/>
      <c r="AC5320" s="61"/>
      <c r="AD5320" s="61"/>
      <c r="AE5320" s="61"/>
      <c r="AF5320" s="61"/>
      <c r="AG5320" s="61"/>
      <c r="AH5320" s="61"/>
      <c r="AI5320" s="61"/>
      <c r="AJ5320" s="61"/>
      <c r="AK5320" s="61"/>
      <c r="AL5320" s="61"/>
      <c r="AM5320" s="61"/>
      <c r="AN5320" s="61"/>
      <c r="AO5320" s="61"/>
      <c r="AP5320" s="62"/>
      <c r="AQ5320" s="61"/>
      <c r="AR5320" s="61"/>
      <c r="AS5320" s="61"/>
      <c r="AT5320" s="61"/>
      <c r="AU5320" s="61"/>
      <c r="AV5320" s="61"/>
      <c r="AW5320" s="60"/>
    </row>
    <row r="5321" s="59" customFormat="1" customHeight="1" spans="1:49">
      <c r="A5321" s="60"/>
      <c r="B5321" s="60"/>
      <c r="C5321" s="60"/>
      <c r="D5321" s="60"/>
      <c r="H5321" s="61"/>
      <c r="I5321" s="61"/>
      <c r="J5321" s="61"/>
      <c r="K5321" s="61"/>
      <c r="L5321" s="61"/>
      <c r="M5321" s="61"/>
      <c r="N5321" s="61"/>
      <c r="O5321" s="61"/>
      <c r="P5321" s="61"/>
      <c r="Q5321" s="61"/>
      <c r="R5321" s="61"/>
      <c r="S5321" s="61"/>
      <c r="T5321" s="61"/>
      <c r="U5321" s="61"/>
      <c r="V5321" s="61"/>
      <c r="W5321" s="61"/>
      <c r="X5321" s="61"/>
      <c r="Y5321" s="61"/>
      <c r="Z5321" s="61"/>
      <c r="AA5321" s="61"/>
      <c r="AB5321" s="61"/>
      <c r="AC5321" s="61"/>
      <c r="AD5321" s="61"/>
      <c r="AE5321" s="61"/>
      <c r="AF5321" s="61"/>
      <c r="AG5321" s="61"/>
      <c r="AH5321" s="61"/>
      <c r="AI5321" s="61"/>
      <c r="AJ5321" s="61"/>
      <c r="AK5321" s="61"/>
      <c r="AL5321" s="61"/>
      <c r="AM5321" s="61"/>
      <c r="AN5321" s="61"/>
      <c r="AO5321" s="61"/>
      <c r="AP5321" s="62"/>
      <c r="AQ5321" s="61"/>
      <c r="AR5321" s="61"/>
      <c r="AS5321" s="61"/>
      <c r="AT5321" s="61"/>
      <c r="AU5321" s="61"/>
      <c r="AV5321" s="61"/>
      <c r="AW5321" s="60"/>
    </row>
    <row r="5322" s="59" customFormat="1" customHeight="1" spans="1:49">
      <c r="A5322" s="60"/>
      <c r="B5322" s="60"/>
      <c r="C5322" s="60"/>
      <c r="D5322" s="60"/>
      <c r="H5322" s="61"/>
      <c r="I5322" s="61"/>
      <c r="J5322" s="61"/>
      <c r="K5322" s="61"/>
      <c r="L5322" s="61"/>
      <c r="M5322" s="61"/>
      <c r="N5322" s="61"/>
      <c r="O5322" s="61"/>
      <c r="P5322" s="61"/>
      <c r="Q5322" s="61"/>
      <c r="R5322" s="61"/>
      <c r="S5322" s="61"/>
      <c r="T5322" s="61"/>
      <c r="U5322" s="61"/>
      <c r="V5322" s="61"/>
      <c r="W5322" s="61"/>
      <c r="X5322" s="61"/>
      <c r="Y5322" s="61"/>
      <c r="Z5322" s="61"/>
      <c r="AA5322" s="61"/>
      <c r="AB5322" s="61"/>
      <c r="AC5322" s="61"/>
      <c r="AD5322" s="61"/>
      <c r="AE5322" s="61"/>
      <c r="AF5322" s="61"/>
      <c r="AG5322" s="61"/>
      <c r="AH5322" s="61"/>
      <c r="AI5322" s="61"/>
      <c r="AJ5322" s="61"/>
      <c r="AK5322" s="61"/>
      <c r="AL5322" s="61"/>
      <c r="AM5322" s="61"/>
      <c r="AN5322" s="61"/>
      <c r="AO5322" s="61"/>
      <c r="AP5322" s="62"/>
      <c r="AQ5322" s="61"/>
      <c r="AR5322" s="61"/>
      <c r="AS5322" s="61"/>
      <c r="AT5322" s="61"/>
      <c r="AU5322" s="61"/>
      <c r="AV5322" s="61"/>
      <c r="AW5322" s="60"/>
    </row>
    <row r="5323" s="59" customFormat="1" customHeight="1" spans="1:49">
      <c r="A5323" s="60"/>
      <c r="B5323" s="60"/>
      <c r="C5323" s="60"/>
      <c r="D5323" s="60"/>
      <c r="H5323" s="61"/>
      <c r="I5323" s="61"/>
      <c r="J5323" s="61"/>
      <c r="K5323" s="61"/>
      <c r="L5323" s="61"/>
      <c r="M5323" s="61"/>
      <c r="N5323" s="61"/>
      <c r="O5323" s="61"/>
      <c r="P5323" s="61"/>
      <c r="Q5323" s="61"/>
      <c r="R5323" s="61"/>
      <c r="S5323" s="61"/>
      <c r="T5323" s="61"/>
      <c r="U5323" s="61"/>
      <c r="V5323" s="61"/>
      <c r="W5323" s="61"/>
      <c r="X5323" s="61"/>
      <c r="Y5323" s="61"/>
      <c r="Z5323" s="61"/>
      <c r="AA5323" s="61"/>
      <c r="AB5323" s="61"/>
      <c r="AC5323" s="61"/>
      <c r="AD5323" s="61"/>
      <c r="AE5323" s="61"/>
      <c r="AF5323" s="61"/>
      <c r="AG5323" s="61"/>
      <c r="AH5323" s="61"/>
      <c r="AI5323" s="61"/>
      <c r="AJ5323" s="61"/>
      <c r="AK5323" s="61"/>
      <c r="AL5323" s="61"/>
      <c r="AM5323" s="61"/>
      <c r="AN5323" s="61"/>
      <c r="AO5323" s="61"/>
      <c r="AP5323" s="62"/>
      <c r="AQ5323" s="61"/>
      <c r="AR5323" s="61"/>
      <c r="AS5323" s="61"/>
      <c r="AT5323" s="61"/>
      <c r="AU5323" s="61"/>
      <c r="AV5323" s="61"/>
      <c r="AW5323" s="60"/>
    </row>
    <row r="5324" s="59" customFormat="1" customHeight="1" spans="1:49">
      <c r="A5324" s="60"/>
      <c r="B5324" s="60"/>
      <c r="C5324" s="60"/>
      <c r="D5324" s="60"/>
      <c r="H5324" s="61"/>
      <c r="I5324" s="61"/>
      <c r="J5324" s="61"/>
      <c r="K5324" s="61"/>
      <c r="L5324" s="61"/>
      <c r="M5324" s="61"/>
      <c r="N5324" s="61"/>
      <c r="O5324" s="61"/>
      <c r="P5324" s="61"/>
      <c r="Q5324" s="61"/>
      <c r="R5324" s="61"/>
      <c r="S5324" s="61"/>
      <c r="T5324" s="61"/>
      <c r="U5324" s="61"/>
      <c r="V5324" s="61"/>
      <c r="W5324" s="61"/>
      <c r="X5324" s="61"/>
      <c r="Y5324" s="61"/>
      <c r="Z5324" s="61"/>
      <c r="AA5324" s="61"/>
      <c r="AB5324" s="61"/>
      <c r="AC5324" s="61"/>
      <c r="AD5324" s="61"/>
      <c r="AE5324" s="61"/>
      <c r="AF5324" s="61"/>
      <c r="AG5324" s="61"/>
      <c r="AH5324" s="61"/>
      <c r="AI5324" s="61"/>
      <c r="AJ5324" s="61"/>
      <c r="AK5324" s="61"/>
      <c r="AL5324" s="61"/>
      <c r="AM5324" s="61"/>
      <c r="AN5324" s="61"/>
      <c r="AO5324" s="61"/>
      <c r="AP5324" s="62"/>
      <c r="AQ5324" s="61"/>
      <c r="AR5324" s="61"/>
      <c r="AS5324" s="61"/>
      <c r="AT5324" s="61"/>
      <c r="AU5324" s="61"/>
      <c r="AV5324" s="61"/>
      <c r="AW5324" s="60"/>
    </row>
    <row r="5325" s="59" customFormat="1" customHeight="1" spans="1:49">
      <c r="A5325" s="60"/>
      <c r="B5325" s="60"/>
      <c r="C5325" s="60"/>
      <c r="D5325" s="60"/>
      <c r="H5325" s="61"/>
      <c r="I5325" s="61"/>
      <c r="J5325" s="61"/>
      <c r="K5325" s="61"/>
      <c r="L5325" s="61"/>
      <c r="M5325" s="61"/>
      <c r="N5325" s="61"/>
      <c r="O5325" s="61"/>
      <c r="P5325" s="61"/>
      <c r="Q5325" s="61"/>
      <c r="R5325" s="61"/>
      <c r="S5325" s="61"/>
      <c r="T5325" s="61"/>
      <c r="U5325" s="61"/>
      <c r="V5325" s="61"/>
      <c r="W5325" s="61"/>
      <c r="X5325" s="61"/>
      <c r="Y5325" s="61"/>
      <c r="Z5325" s="61"/>
      <c r="AA5325" s="61"/>
      <c r="AB5325" s="61"/>
      <c r="AC5325" s="61"/>
      <c r="AD5325" s="61"/>
      <c r="AE5325" s="61"/>
      <c r="AF5325" s="61"/>
      <c r="AG5325" s="61"/>
      <c r="AH5325" s="61"/>
      <c r="AI5325" s="61"/>
      <c r="AJ5325" s="61"/>
      <c r="AK5325" s="61"/>
      <c r="AL5325" s="61"/>
      <c r="AM5325" s="61"/>
      <c r="AN5325" s="61"/>
      <c r="AO5325" s="61"/>
      <c r="AP5325" s="62"/>
      <c r="AQ5325" s="61"/>
      <c r="AR5325" s="61"/>
      <c r="AS5325" s="61"/>
      <c r="AT5325" s="61"/>
      <c r="AU5325" s="61"/>
      <c r="AV5325" s="61"/>
      <c r="AW5325" s="60"/>
    </row>
    <row r="5326" s="59" customFormat="1" customHeight="1" spans="1:49">
      <c r="A5326" s="60"/>
      <c r="B5326" s="60"/>
      <c r="C5326" s="60"/>
      <c r="D5326" s="60"/>
      <c r="H5326" s="61"/>
      <c r="I5326" s="61"/>
      <c r="J5326" s="61"/>
      <c r="K5326" s="61"/>
      <c r="L5326" s="61"/>
      <c r="M5326" s="61"/>
      <c r="N5326" s="61"/>
      <c r="O5326" s="61"/>
      <c r="P5326" s="61"/>
      <c r="Q5326" s="61"/>
      <c r="R5326" s="61"/>
      <c r="S5326" s="61"/>
      <c r="T5326" s="61"/>
      <c r="U5326" s="61"/>
      <c r="V5326" s="61"/>
      <c r="W5326" s="61"/>
      <c r="X5326" s="61"/>
      <c r="Y5326" s="61"/>
      <c r="Z5326" s="61"/>
      <c r="AA5326" s="61"/>
      <c r="AB5326" s="61"/>
      <c r="AC5326" s="61"/>
      <c r="AD5326" s="61"/>
      <c r="AE5326" s="61"/>
      <c r="AF5326" s="61"/>
      <c r="AG5326" s="61"/>
      <c r="AH5326" s="61"/>
      <c r="AI5326" s="61"/>
      <c r="AJ5326" s="61"/>
      <c r="AK5326" s="61"/>
      <c r="AL5326" s="61"/>
      <c r="AM5326" s="61"/>
      <c r="AN5326" s="61"/>
      <c r="AO5326" s="61"/>
      <c r="AP5326" s="62"/>
      <c r="AQ5326" s="61"/>
      <c r="AR5326" s="61"/>
      <c r="AS5326" s="61"/>
      <c r="AT5326" s="61"/>
      <c r="AU5326" s="61"/>
      <c r="AV5326" s="61"/>
      <c r="AW5326" s="60"/>
    </row>
    <row r="5327" s="59" customFormat="1" customHeight="1" spans="1:49">
      <c r="A5327" s="60"/>
      <c r="B5327" s="60"/>
      <c r="C5327" s="60"/>
      <c r="D5327" s="60"/>
      <c r="H5327" s="61"/>
      <c r="I5327" s="61"/>
      <c r="J5327" s="61"/>
      <c r="K5327" s="61"/>
      <c r="L5327" s="61"/>
      <c r="M5327" s="61"/>
      <c r="N5327" s="61"/>
      <c r="O5327" s="61"/>
      <c r="P5327" s="61"/>
      <c r="Q5327" s="61"/>
      <c r="R5327" s="61"/>
      <c r="S5327" s="61"/>
      <c r="T5327" s="61"/>
      <c r="U5327" s="61"/>
      <c r="V5327" s="61"/>
      <c r="W5327" s="61"/>
      <c r="X5327" s="61"/>
      <c r="Y5327" s="61"/>
      <c r="Z5327" s="61"/>
      <c r="AA5327" s="61"/>
      <c r="AB5327" s="61"/>
      <c r="AC5327" s="61"/>
      <c r="AD5327" s="61"/>
      <c r="AE5327" s="61"/>
      <c r="AF5327" s="61"/>
      <c r="AG5327" s="61"/>
      <c r="AH5327" s="61"/>
      <c r="AI5327" s="61"/>
      <c r="AJ5327" s="61"/>
      <c r="AK5327" s="61"/>
      <c r="AL5327" s="61"/>
      <c r="AM5327" s="61"/>
      <c r="AN5327" s="61"/>
      <c r="AO5327" s="61"/>
      <c r="AP5327" s="62"/>
      <c r="AQ5327" s="61"/>
      <c r="AR5327" s="61"/>
      <c r="AS5327" s="61"/>
      <c r="AT5327" s="61"/>
      <c r="AU5327" s="61"/>
      <c r="AV5327" s="61"/>
      <c r="AW5327" s="60"/>
    </row>
    <row r="5328" s="59" customFormat="1" customHeight="1" spans="1:49">
      <c r="A5328" s="60"/>
      <c r="B5328" s="60"/>
      <c r="C5328" s="60"/>
      <c r="D5328" s="60"/>
      <c r="H5328" s="61"/>
      <c r="I5328" s="61"/>
      <c r="J5328" s="61"/>
      <c r="K5328" s="61"/>
      <c r="L5328" s="61"/>
      <c r="M5328" s="61"/>
      <c r="N5328" s="61"/>
      <c r="O5328" s="61"/>
      <c r="P5328" s="61"/>
      <c r="Q5328" s="61"/>
      <c r="R5328" s="61"/>
      <c r="S5328" s="61"/>
      <c r="T5328" s="61"/>
      <c r="U5328" s="61"/>
      <c r="V5328" s="61"/>
      <c r="W5328" s="61"/>
      <c r="X5328" s="61"/>
      <c r="Y5328" s="61"/>
      <c r="Z5328" s="61"/>
      <c r="AA5328" s="61"/>
      <c r="AB5328" s="61"/>
      <c r="AC5328" s="61"/>
      <c r="AD5328" s="61"/>
      <c r="AE5328" s="61"/>
      <c r="AF5328" s="61"/>
      <c r="AG5328" s="61"/>
      <c r="AH5328" s="61"/>
      <c r="AI5328" s="61"/>
      <c r="AJ5328" s="61"/>
      <c r="AK5328" s="61"/>
      <c r="AL5328" s="61"/>
      <c r="AM5328" s="61"/>
      <c r="AN5328" s="61"/>
      <c r="AO5328" s="61"/>
      <c r="AP5328" s="62"/>
      <c r="AQ5328" s="61"/>
      <c r="AR5328" s="61"/>
      <c r="AS5328" s="61"/>
      <c r="AT5328" s="61"/>
      <c r="AU5328" s="61"/>
      <c r="AV5328" s="61"/>
      <c r="AW5328" s="60"/>
    </row>
    <row r="5329" s="59" customFormat="1" customHeight="1" spans="1:49">
      <c r="A5329" s="60"/>
      <c r="B5329" s="60"/>
      <c r="C5329" s="60"/>
      <c r="D5329" s="60"/>
      <c r="H5329" s="61"/>
      <c r="I5329" s="61"/>
      <c r="J5329" s="61"/>
      <c r="K5329" s="61"/>
      <c r="L5329" s="61"/>
      <c r="M5329" s="61"/>
      <c r="N5329" s="61"/>
      <c r="O5329" s="61"/>
      <c r="P5329" s="61"/>
      <c r="Q5329" s="61"/>
      <c r="R5329" s="61"/>
      <c r="S5329" s="61"/>
      <c r="T5329" s="61"/>
      <c r="U5329" s="61"/>
      <c r="V5329" s="61"/>
      <c r="W5329" s="61"/>
      <c r="X5329" s="61"/>
      <c r="Y5329" s="61"/>
      <c r="Z5329" s="61"/>
      <c r="AA5329" s="61"/>
      <c r="AB5329" s="61"/>
      <c r="AC5329" s="61"/>
      <c r="AD5329" s="61"/>
      <c r="AE5329" s="61"/>
      <c r="AF5329" s="61"/>
      <c r="AG5329" s="61"/>
      <c r="AH5329" s="61"/>
      <c r="AI5329" s="61"/>
      <c r="AJ5329" s="61"/>
      <c r="AK5329" s="61"/>
      <c r="AL5329" s="61"/>
      <c r="AM5329" s="61"/>
      <c r="AN5329" s="61"/>
      <c r="AO5329" s="61"/>
      <c r="AP5329" s="62"/>
      <c r="AQ5329" s="61"/>
      <c r="AR5329" s="61"/>
      <c r="AS5329" s="61"/>
      <c r="AT5329" s="61"/>
      <c r="AU5329" s="61"/>
      <c r="AV5329" s="61"/>
      <c r="AW5329" s="60"/>
    </row>
    <row r="5330" s="59" customFormat="1" customHeight="1" spans="1:49">
      <c r="A5330" s="60"/>
      <c r="B5330" s="60"/>
      <c r="C5330" s="60"/>
      <c r="D5330" s="60"/>
      <c r="H5330" s="61"/>
      <c r="I5330" s="61"/>
      <c r="J5330" s="61"/>
      <c r="K5330" s="61"/>
      <c r="L5330" s="61"/>
      <c r="M5330" s="61"/>
      <c r="N5330" s="61"/>
      <c r="O5330" s="61"/>
      <c r="P5330" s="61"/>
      <c r="Q5330" s="61"/>
      <c r="R5330" s="61"/>
      <c r="S5330" s="61"/>
      <c r="T5330" s="61"/>
      <c r="U5330" s="61"/>
      <c r="V5330" s="61"/>
      <c r="W5330" s="61"/>
      <c r="X5330" s="61"/>
      <c r="Y5330" s="61"/>
      <c r="Z5330" s="61"/>
      <c r="AA5330" s="61"/>
      <c r="AB5330" s="61"/>
      <c r="AC5330" s="61"/>
      <c r="AD5330" s="61"/>
      <c r="AE5330" s="61"/>
      <c r="AF5330" s="61"/>
      <c r="AG5330" s="61"/>
      <c r="AH5330" s="61"/>
      <c r="AI5330" s="61"/>
      <c r="AJ5330" s="61"/>
      <c r="AK5330" s="61"/>
      <c r="AL5330" s="61"/>
      <c r="AM5330" s="61"/>
      <c r="AN5330" s="61"/>
      <c r="AO5330" s="61"/>
      <c r="AP5330" s="62"/>
      <c r="AQ5330" s="61"/>
      <c r="AR5330" s="61"/>
      <c r="AS5330" s="61"/>
      <c r="AT5330" s="61"/>
      <c r="AU5330" s="61"/>
      <c r="AV5330" s="61"/>
      <c r="AW5330" s="60"/>
    </row>
    <row r="5331" s="59" customFormat="1" customHeight="1" spans="1:49">
      <c r="A5331" s="60"/>
      <c r="B5331" s="60"/>
      <c r="C5331" s="60"/>
      <c r="D5331" s="60"/>
      <c r="H5331" s="61"/>
      <c r="I5331" s="61"/>
      <c r="J5331" s="61"/>
      <c r="K5331" s="61"/>
      <c r="L5331" s="61"/>
      <c r="M5331" s="61"/>
      <c r="N5331" s="61"/>
      <c r="O5331" s="61"/>
      <c r="P5331" s="61"/>
      <c r="Q5331" s="61"/>
      <c r="R5331" s="61"/>
      <c r="S5331" s="61"/>
      <c r="T5331" s="61"/>
      <c r="U5331" s="61"/>
      <c r="V5331" s="61"/>
      <c r="W5331" s="61"/>
      <c r="X5331" s="61"/>
      <c r="Y5331" s="61"/>
      <c r="Z5331" s="61"/>
      <c r="AA5331" s="61"/>
      <c r="AB5331" s="61"/>
      <c r="AC5331" s="61"/>
      <c r="AD5331" s="61"/>
      <c r="AE5331" s="61"/>
      <c r="AF5331" s="61"/>
      <c r="AG5331" s="61"/>
      <c r="AH5331" s="61"/>
      <c r="AI5331" s="61"/>
      <c r="AJ5331" s="61"/>
      <c r="AK5331" s="61"/>
      <c r="AL5331" s="61"/>
      <c r="AM5331" s="61"/>
      <c r="AN5331" s="61"/>
      <c r="AO5331" s="61"/>
      <c r="AP5331" s="62"/>
      <c r="AQ5331" s="61"/>
      <c r="AR5331" s="61"/>
      <c r="AS5331" s="61"/>
      <c r="AT5331" s="61"/>
      <c r="AU5331" s="61"/>
      <c r="AV5331" s="61"/>
      <c r="AW5331" s="60"/>
    </row>
    <row r="5332" s="59" customFormat="1" customHeight="1" spans="1:49">
      <c r="A5332" s="60"/>
      <c r="B5332" s="60"/>
      <c r="C5332" s="60"/>
      <c r="D5332" s="60"/>
      <c r="H5332" s="61"/>
      <c r="I5332" s="61"/>
      <c r="J5332" s="61"/>
      <c r="K5332" s="61"/>
      <c r="L5332" s="61"/>
      <c r="M5332" s="61"/>
      <c r="N5332" s="61"/>
      <c r="O5332" s="61"/>
      <c r="P5332" s="61"/>
      <c r="Q5332" s="61"/>
      <c r="R5332" s="61"/>
      <c r="S5332" s="61"/>
      <c r="T5332" s="61"/>
      <c r="U5332" s="61"/>
      <c r="V5332" s="61"/>
      <c r="W5332" s="61"/>
      <c r="X5332" s="61"/>
      <c r="Y5332" s="61"/>
      <c r="Z5332" s="61"/>
      <c r="AA5332" s="61"/>
      <c r="AB5332" s="61"/>
      <c r="AC5332" s="61"/>
      <c r="AD5332" s="61"/>
      <c r="AE5332" s="61"/>
      <c r="AF5332" s="61"/>
      <c r="AG5332" s="61"/>
      <c r="AH5332" s="61"/>
      <c r="AI5332" s="61"/>
      <c r="AJ5332" s="61"/>
      <c r="AK5332" s="61"/>
      <c r="AL5332" s="61"/>
      <c r="AM5332" s="61"/>
      <c r="AN5332" s="61"/>
      <c r="AO5332" s="61"/>
      <c r="AP5332" s="62"/>
      <c r="AQ5332" s="61"/>
      <c r="AR5332" s="61"/>
      <c r="AS5332" s="61"/>
      <c r="AT5332" s="61"/>
      <c r="AU5332" s="61"/>
      <c r="AV5332" s="61"/>
      <c r="AW5332" s="60"/>
    </row>
    <row r="5333" s="59" customFormat="1" customHeight="1" spans="1:49">
      <c r="A5333" s="60"/>
      <c r="B5333" s="60"/>
      <c r="C5333" s="60"/>
      <c r="D5333" s="60"/>
      <c r="H5333" s="61"/>
      <c r="I5333" s="61"/>
      <c r="J5333" s="61"/>
      <c r="K5333" s="61"/>
      <c r="L5333" s="61"/>
      <c r="M5333" s="61"/>
      <c r="N5333" s="61"/>
      <c r="O5333" s="61"/>
      <c r="P5333" s="61"/>
      <c r="Q5333" s="61"/>
      <c r="R5333" s="61"/>
      <c r="S5333" s="61"/>
      <c r="T5333" s="61"/>
      <c r="U5333" s="61"/>
      <c r="V5333" s="61"/>
      <c r="W5333" s="61"/>
      <c r="X5333" s="61"/>
      <c r="Y5333" s="61"/>
      <c r="Z5333" s="61"/>
      <c r="AA5333" s="61"/>
      <c r="AB5333" s="61"/>
      <c r="AC5333" s="61"/>
      <c r="AD5333" s="61"/>
      <c r="AE5333" s="61"/>
      <c r="AF5333" s="61"/>
      <c r="AG5333" s="61"/>
      <c r="AH5333" s="61"/>
      <c r="AI5333" s="61"/>
      <c r="AJ5333" s="61"/>
      <c r="AK5333" s="61"/>
      <c r="AL5333" s="61"/>
      <c r="AM5333" s="61"/>
      <c r="AN5333" s="61"/>
      <c r="AO5333" s="61"/>
      <c r="AP5333" s="62"/>
      <c r="AQ5333" s="61"/>
      <c r="AR5333" s="61"/>
      <c r="AS5333" s="61"/>
      <c r="AT5333" s="61"/>
      <c r="AU5333" s="61"/>
      <c r="AV5333" s="61"/>
      <c r="AW5333" s="60"/>
    </row>
    <row r="5334" s="59" customFormat="1" customHeight="1" spans="1:49">
      <c r="A5334" s="60"/>
      <c r="B5334" s="60"/>
      <c r="C5334" s="60"/>
      <c r="D5334" s="60"/>
      <c r="H5334" s="61"/>
      <c r="I5334" s="61"/>
      <c r="J5334" s="61"/>
      <c r="K5334" s="61"/>
      <c r="L5334" s="61"/>
      <c r="M5334" s="61"/>
      <c r="N5334" s="61"/>
      <c r="O5334" s="61"/>
      <c r="P5334" s="61"/>
      <c r="Q5334" s="61"/>
      <c r="R5334" s="61"/>
      <c r="S5334" s="61"/>
      <c r="T5334" s="61"/>
      <c r="U5334" s="61"/>
      <c r="V5334" s="61"/>
      <c r="W5334" s="61"/>
      <c r="X5334" s="61"/>
      <c r="Y5334" s="61"/>
      <c r="Z5334" s="61"/>
      <c r="AA5334" s="61"/>
      <c r="AB5334" s="61"/>
      <c r="AC5334" s="61"/>
      <c r="AD5334" s="61"/>
      <c r="AE5334" s="61"/>
      <c r="AF5334" s="61"/>
      <c r="AG5334" s="61"/>
      <c r="AH5334" s="61"/>
      <c r="AI5334" s="61"/>
      <c r="AJ5334" s="61"/>
      <c r="AK5334" s="61"/>
      <c r="AL5334" s="61"/>
      <c r="AM5334" s="61"/>
      <c r="AN5334" s="61"/>
      <c r="AO5334" s="61"/>
      <c r="AP5334" s="62"/>
      <c r="AQ5334" s="61"/>
      <c r="AR5334" s="61"/>
      <c r="AS5334" s="61"/>
      <c r="AT5334" s="61"/>
      <c r="AU5334" s="61"/>
      <c r="AV5334" s="61"/>
      <c r="AW5334" s="60"/>
    </row>
    <row r="5335" s="59" customFormat="1" customHeight="1" spans="1:49">
      <c r="A5335" s="60"/>
      <c r="B5335" s="60"/>
      <c r="C5335" s="60"/>
      <c r="D5335" s="60"/>
      <c r="H5335" s="61"/>
      <c r="I5335" s="61"/>
      <c r="J5335" s="61"/>
      <c r="K5335" s="61"/>
      <c r="L5335" s="61"/>
      <c r="M5335" s="61"/>
      <c r="N5335" s="61"/>
      <c r="O5335" s="61"/>
      <c r="P5335" s="61"/>
      <c r="Q5335" s="61"/>
      <c r="R5335" s="61"/>
      <c r="S5335" s="61"/>
      <c r="T5335" s="61"/>
      <c r="U5335" s="61"/>
      <c r="V5335" s="61"/>
      <c r="W5335" s="61"/>
      <c r="X5335" s="61"/>
      <c r="Y5335" s="61"/>
      <c r="Z5335" s="61"/>
      <c r="AA5335" s="61"/>
      <c r="AB5335" s="61"/>
      <c r="AC5335" s="61"/>
      <c r="AD5335" s="61"/>
      <c r="AE5335" s="61"/>
      <c r="AF5335" s="61"/>
      <c r="AG5335" s="61"/>
      <c r="AH5335" s="61"/>
      <c r="AI5335" s="61"/>
      <c r="AJ5335" s="61"/>
      <c r="AK5335" s="61"/>
      <c r="AL5335" s="61"/>
      <c r="AM5335" s="61"/>
      <c r="AN5335" s="61"/>
      <c r="AO5335" s="61"/>
      <c r="AP5335" s="62"/>
      <c r="AQ5335" s="61"/>
      <c r="AR5335" s="61"/>
      <c r="AS5335" s="61"/>
      <c r="AT5335" s="61"/>
      <c r="AU5335" s="61"/>
      <c r="AV5335" s="61"/>
      <c r="AW5335" s="60"/>
    </row>
    <row r="5336" s="59" customFormat="1" customHeight="1" spans="1:49">
      <c r="A5336" s="60"/>
      <c r="B5336" s="60"/>
      <c r="C5336" s="60"/>
      <c r="D5336" s="60"/>
      <c r="H5336" s="61"/>
      <c r="I5336" s="61"/>
      <c r="J5336" s="61"/>
      <c r="K5336" s="61"/>
      <c r="L5336" s="61"/>
      <c r="M5336" s="61"/>
      <c r="N5336" s="61"/>
      <c r="O5336" s="61"/>
      <c r="P5336" s="61"/>
      <c r="Q5336" s="61"/>
      <c r="R5336" s="61"/>
      <c r="S5336" s="61"/>
      <c r="T5336" s="61"/>
      <c r="U5336" s="61"/>
      <c r="V5336" s="61"/>
      <c r="W5336" s="61"/>
      <c r="X5336" s="61"/>
      <c r="Y5336" s="61"/>
      <c r="Z5336" s="61"/>
      <c r="AA5336" s="61"/>
      <c r="AB5336" s="61"/>
      <c r="AC5336" s="61"/>
      <c r="AD5336" s="61"/>
      <c r="AE5336" s="61"/>
      <c r="AF5336" s="61"/>
      <c r="AG5336" s="61"/>
      <c r="AH5336" s="61"/>
      <c r="AI5336" s="61"/>
      <c r="AJ5336" s="61"/>
      <c r="AK5336" s="61"/>
      <c r="AL5336" s="61"/>
      <c r="AM5336" s="61"/>
      <c r="AN5336" s="61"/>
      <c r="AO5336" s="61"/>
      <c r="AP5336" s="62"/>
      <c r="AQ5336" s="61"/>
      <c r="AR5336" s="61"/>
      <c r="AS5336" s="61"/>
      <c r="AT5336" s="61"/>
      <c r="AU5336" s="61"/>
      <c r="AV5336" s="61"/>
      <c r="AW5336" s="60"/>
    </row>
    <row r="5337" s="59" customFormat="1" customHeight="1" spans="1:49">
      <c r="A5337" s="60"/>
      <c r="B5337" s="60"/>
      <c r="C5337" s="60"/>
      <c r="D5337" s="60"/>
      <c r="H5337" s="61"/>
      <c r="I5337" s="61"/>
      <c r="J5337" s="61"/>
      <c r="K5337" s="61"/>
      <c r="L5337" s="61"/>
      <c r="M5337" s="61"/>
      <c r="N5337" s="61"/>
      <c r="O5337" s="61"/>
      <c r="P5337" s="61"/>
      <c r="Q5337" s="61"/>
      <c r="R5337" s="61"/>
      <c r="S5337" s="61"/>
      <c r="T5337" s="61"/>
      <c r="U5337" s="61"/>
      <c r="V5337" s="61"/>
      <c r="W5337" s="61"/>
      <c r="X5337" s="61"/>
      <c r="Y5337" s="61"/>
      <c r="Z5337" s="61"/>
      <c r="AA5337" s="61"/>
      <c r="AB5337" s="61"/>
      <c r="AC5337" s="61"/>
      <c r="AD5337" s="61"/>
      <c r="AE5337" s="61"/>
      <c r="AF5337" s="61"/>
      <c r="AG5337" s="61"/>
      <c r="AH5337" s="61"/>
      <c r="AI5337" s="61"/>
      <c r="AJ5337" s="61"/>
      <c r="AK5337" s="61"/>
      <c r="AL5337" s="61"/>
      <c r="AM5337" s="61"/>
      <c r="AN5337" s="61"/>
      <c r="AO5337" s="61"/>
      <c r="AP5337" s="62"/>
      <c r="AQ5337" s="61"/>
      <c r="AR5337" s="61"/>
      <c r="AS5337" s="61"/>
      <c r="AT5337" s="61"/>
      <c r="AU5337" s="61"/>
      <c r="AV5337" s="61"/>
      <c r="AW5337" s="60"/>
    </row>
    <row r="5338" s="59" customFormat="1" customHeight="1" spans="1:49">
      <c r="A5338" s="60"/>
      <c r="B5338" s="60"/>
      <c r="C5338" s="60"/>
      <c r="D5338" s="60"/>
      <c r="H5338" s="61"/>
      <c r="I5338" s="61"/>
      <c r="J5338" s="61"/>
      <c r="K5338" s="61"/>
      <c r="L5338" s="61"/>
      <c r="M5338" s="61"/>
      <c r="N5338" s="61"/>
      <c r="O5338" s="61"/>
      <c r="P5338" s="61"/>
      <c r="Q5338" s="61"/>
      <c r="R5338" s="61"/>
      <c r="S5338" s="61"/>
      <c r="T5338" s="61"/>
      <c r="U5338" s="61"/>
      <c r="V5338" s="61"/>
      <c r="W5338" s="61"/>
      <c r="X5338" s="61"/>
      <c r="Y5338" s="61"/>
      <c r="Z5338" s="61"/>
      <c r="AA5338" s="61"/>
      <c r="AB5338" s="61"/>
      <c r="AC5338" s="61"/>
      <c r="AD5338" s="61"/>
      <c r="AE5338" s="61"/>
      <c r="AF5338" s="61"/>
      <c r="AG5338" s="61"/>
      <c r="AH5338" s="61"/>
      <c r="AI5338" s="61"/>
      <c r="AJ5338" s="61"/>
      <c r="AK5338" s="61"/>
      <c r="AL5338" s="61"/>
      <c r="AM5338" s="61"/>
      <c r="AN5338" s="61"/>
      <c r="AO5338" s="61"/>
      <c r="AP5338" s="62"/>
      <c r="AQ5338" s="61"/>
      <c r="AR5338" s="61"/>
      <c r="AS5338" s="61"/>
      <c r="AT5338" s="61"/>
      <c r="AU5338" s="61"/>
      <c r="AV5338" s="61"/>
      <c r="AW5338" s="60"/>
    </row>
    <row r="5339" s="59" customFormat="1" customHeight="1" spans="1:49">
      <c r="A5339" s="60"/>
      <c r="B5339" s="60"/>
      <c r="C5339" s="60"/>
      <c r="D5339" s="60"/>
      <c r="H5339" s="61"/>
      <c r="I5339" s="61"/>
      <c r="J5339" s="61"/>
      <c r="K5339" s="61"/>
      <c r="L5339" s="61"/>
      <c r="M5339" s="61"/>
      <c r="N5339" s="61"/>
      <c r="O5339" s="61"/>
      <c r="P5339" s="61"/>
      <c r="Q5339" s="61"/>
      <c r="R5339" s="61"/>
      <c r="S5339" s="61"/>
      <c r="T5339" s="61"/>
      <c r="U5339" s="61"/>
      <c r="V5339" s="61"/>
      <c r="W5339" s="61"/>
      <c r="X5339" s="61"/>
      <c r="Y5339" s="61"/>
      <c r="Z5339" s="61"/>
      <c r="AA5339" s="61"/>
      <c r="AB5339" s="61"/>
      <c r="AC5339" s="61"/>
      <c r="AD5339" s="61"/>
      <c r="AE5339" s="61"/>
      <c r="AF5339" s="61"/>
      <c r="AG5339" s="61"/>
      <c r="AH5339" s="61"/>
      <c r="AI5339" s="61"/>
      <c r="AJ5339" s="61"/>
      <c r="AK5339" s="61"/>
      <c r="AL5339" s="61"/>
      <c r="AM5339" s="61"/>
      <c r="AN5339" s="61"/>
      <c r="AO5339" s="61"/>
      <c r="AP5339" s="62"/>
      <c r="AQ5339" s="61"/>
      <c r="AR5339" s="61"/>
      <c r="AS5339" s="61"/>
      <c r="AT5339" s="61"/>
      <c r="AU5339" s="61"/>
      <c r="AV5339" s="61"/>
      <c r="AW5339" s="60"/>
    </row>
    <row r="5340" s="59" customFormat="1" customHeight="1" spans="1:49">
      <c r="A5340" s="60"/>
      <c r="B5340" s="60"/>
      <c r="C5340" s="60"/>
      <c r="D5340" s="60"/>
      <c r="H5340" s="61"/>
      <c r="I5340" s="61"/>
      <c r="J5340" s="61"/>
      <c r="K5340" s="61"/>
      <c r="L5340" s="61"/>
      <c r="M5340" s="61"/>
      <c r="N5340" s="61"/>
      <c r="O5340" s="61"/>
      <c r="P5340" s="61"/>
      <c r="Q5340" s="61"/>
      <c r="R5340" s="61"/>
      <c r="S5340" s="61"/>
      <c r="T5340" s="61"/>
      <c r="U5340" s="61"/>
      <c r="V5340" s="61"/>
      <c r="W5340" s="61"/>
      <c r="X5340" s="61"/>
      <c r="Y5340" s="61"/>
      <c r="Z5340" s="61"/>
      <c r="AA5340" s="61"/>
      <c r="AB5340" s="61"/>
      <c r="AC5340" s="61"/>
      <c r="AD5340" s="61"/>
      <c r="AE5340" s="61"/>
      <c r="AF5340" s="61"/>
      <c r="AG5340" s="61"/>
      <c r="AH5340" s="61"/>
      <c r="AI5340" s="61"/>
      <c r="AJ5340" s="61"/>
      <c r="AK5340" s="61"/>
      <c r="AL5340" s="61"/>
      <c r="AM5340" s="61"/>
      <c r="AN5340" s="61"/>
      <c r="AO5340" s="61"/>
      <c r="AP5340" s="62"/>
      <c r="AQ5340" s="61"/>
      <c r="AR5340" s="61"/>
      <c r="AS5340" s="61"/>
      <c r="AT5340" s="61"/>
      <c r="AU5340" s="61"/>
      <c r="AV5340" s="61"/>
      <c r="AW5340" s="60"/>
    </row>
    <row r="5341" s="59" customFormat="1" customHeight="1" spans="1:49">
      <c r="A5341" s="60"/>
      <c r="B5341" s="60"/>
      <c r="C5341" s="60"/>
      <c r="D5341" s="60"/>
      <c r="H5341" s="61"/>
      <c r="I5341" s="61"/>
      <c r="J5341" s="61"/>
      <c r="K5341" s="61"/>
      <c r="L5341" s="61"/>
      <c r="M5341" s="61"/>
      <c r="N5341" s="61"/>
      <c r="O5341" s="61"/>
      <c r="P5341" s="61"/>
      <c r="Q5341" s="61"/>
      <c r="R5341" s="61"/>
      <c r="S5341" s="61"/>
      <c r="T5341" s="61"/>
      <c r="U5341" s="61"/>
      <c r="V5341" s="61"/>
      <c r="W5341" s="61"/>
      <c r="X5341" s="61"/>
      <c r="Y5341" s="61"/>
      <c r="Z5341" s="61"/>
      <c r="AA5341" s="61"/>
      <c r="AB5341" s="61"/>
      <c r="AC5341" s="61"/>
      <c r="AD5341" s="61"/>
      <c r="AE5341" s="61"/>
      <c r="AF5341" s="61"/>
      <c r="AG5341" s="61"/>
      <c r="AH5341" s="61"/>
      <c r="AI5341" s="61"/>
      <c r="AJ5341" s="61"/>
      <c r="AK5341" s="61"/>
      <c r="AL5341" s="61"/>
      <c r="AM5341" s="61"/>
      <c r="AN5341" s="61"/>
      <c r="AO5341" s="61"/>
      <c r="AP5341" s="62"/>
      <c r="AQ5341" s="61"/>
      <c r="AR5341" s="61"/>
      <c r="AS5341" s="61"/>
      <c r="AT5341" s="61"/>
      <c r="AU5341" s="61"/>
      <c r="AV5341" s="61"/>
      <c r="AW5341" s="60"/>
    </row>
    <row r="5342" s="59" customFormat="1" customHeight="1" spans="1:49">
      <c r="A5342" s="60"/>
      <c r="B5342" s="60"/>
      <c r="C5342" s="60"/>
      <c r="D5342" s="60"/>
      <c r="H5342" s="61"/>
      <c r="I5342" s="61"/>
      <c r="J5342" s="61"/>
      <c r="K5342" s="61"/>
      <c r="L5342" s="61"/>
      <c r="M5342" s="61"/>
      <c r="N5342" s="61"/>
      <c r="O5342" s="61"/>
      <c r="P5342" s="61"/>
      <c r="Q5342" s="61"/>
      <c r="R5342" s="61"/>
      <c r="S5342" s="61"/>
      <c r="T5342" s="61"/>
      <c r="U5342" s="61"/>
      <c r="V5342" s="61"/>
      <c r="W5342" s="61"/>
      <c r="X5342" s="61"/>
      <c r="Y5342" s="61"/>
      <c r="Z5342" s="61"/>
      <c r="AA5342" s="61"/>
      <c r="AB5342" s="61"/>
      <c r="AC5342" s="61"/>
      <c r="AD5342" s="61"/>
      <c r="AE5342" s="61"/>
      <c r="AF5342" s="61"/>
      <c r="AG5342" s="61"/>
      <c r="AH5342" s="61"/>
      <c r="AI5342" s="61"/>
      <c r="AJ5342" s="61"/>
      <c r="AK5342" s="61"/>
      <c r="AL5342" s="61"/>
      <c r="AM5342" s="61"/>
      <c r="AN5342" s="61"/>
      <c r="AO5342" s="61"/>
      <c r="AP5342" s="62"/>
      <c r="AQ5342" s="61"/>
      <c r="AR5342" s="61"/>
      <c r="AS5342" s="61"/>
      <c r="AT5342" s="61"/>
      <c r="AU5342" s="61"/>
      <c r="AV5342" s="61"/>
      <c r="AW5342" s="60"/>
    </row>
    <row r="5343" s="59" customFormat="1" customHeight="1" spans="1:49">
      <c r="A5343" s="60"/>
      <c r="B5343" s="60"/>
      <c r="C5343" s="60"/>
      <c r="D5343" s="60"/>
      <c r="H5343" s="61"/>
      <c r="I5343" s="61"/>
      <c r="J5343" s="61"/>
      <c r="K5343" s="61"/>
      <c r="L5343" s="61"/>
      <c r="M5343" s="61"/>
      <c r="N5343" s="61"/>
      <c r="O5343" s="61"/>
      <c r="P5343" s="61"/>
      <c r="Q5343" s="61"/>
      <c r="R5343" s="61"/>
      <c r="S5343" s="61"/>
      <c r="T5343" s="61"/>
      <c r="U5343" s="61"/>
      <c r="V5343" s="61"/>
      <c r="W5343" s="61"/>
      <c r="X5343" s="61"/>
      <c r="Y5343" s="61"/>
      <c r="Z5343" s="61"/>
      <c r="AA5343" s="61"/>
      <c r="AB5343" s="61"/>
      <c r="AC5343" s="61"/>
      <c r="AD5343" s="61"/>
      <c r="AE5343" s="61"/>
      <c r="AF5343" s="61"/>
      <c r="AG5343" s="61"/>
      <c r="AH5343" s="61"/>
      <c r="AI5343" s="61"/>
      <c r="AJ5343" s="61"/>
      <c r="AK5343" s="61"/>
      <c r="AL5343" s="61"/>
      <c r="AM5343" s="61"/>
      <c r="AN5343" s="61"/>
      <c r="AO5343" s="61"/>
      <c r="AP5343" s="62"/>
      <c r="AQ5343" s="61"/>
      <c r="AR5343" s="61"/>
      <c r="AS5343" s="61"/>
      <c r="AT5343" s="61"/>
      <c r="AU5343" s="61"/>
      <c r="AV5343" s="61"/>
      <c r="AW5343" s="60"/>
    </row>
    <row r="5344" s="59" customFormat="1" customHeight="1" spans="1:49">
      <c r="A5344" s="60"/>
      <c r="B5344" s="60"/>
      <c r="C5344" s="60"/>
      <c r="D5344" s="60"/>
      <c r="H5344" s="61"/>
      <c r="I5344" s="61"/>
      <c r="J5344" s="61"/>
      <c r="K5344" s="61"/>
      <c r="L5344" s="61"/>
      <c r="M5344" s="61"/>
      <c r="N5344" s="61"/>
      <c r="O5344" s="61"/>
      <c r="P5344" s="61"/>
      <c r="Q5344" s="61"/>
      <c r="R5344" s="61"/>
      <c r="S5344" s="61"/>
      <c r="T5344" s="61"/>
      <c r="U5344" s="61"/>
      <c r="V5344" s="61"/>
      <c r="W5344" s="61"/>
      <c r="X5344" s="61"/>
      <c r="Y5344" s="61"/>
      <c r="Z5344" s="61"/>
      <c r="AA5344" s="61"/>
      <c r="AB5344" s="61"/>
      <c r="AC5344" s="61"/>
      <c r="AD5344" s="61"/>
      <c r="AE5344" s="61"/>
      <c r="AF5344" s="61"/>
      <c r="AG5344" s="61"/>
      <c r="AH5344" s="61"/>
      <c r="AI5344" s="61"/>
      <c r="AJ5344" s="61"/>
      <c r="AK5344" s="61"/>
      <c r="AL5344" s="61"/>
      <c r="AM5344" s="61"/>
      <c r="AN5344" s="61"/>
      <c r="AO5344" s="61"/>
      <c r="AP5344" s="62"/>
      <c r="AQ5344" s="61"/>
      <c r="AR5344" s="61"/>
      <c r="AS5344" s="61"/>
      <c r="AT5344" s="61"/>
      <c r="AU5344" s="61"/>
      <c r="AV5344" s="61"/>
      <c r="AW5344" s="60"/>
    </row>
    <row r="5345" s="59" customFormat="1" customHeight="1" spans="1:49">
      <c r="A5345" s="60"/>
      <c r="B5345" s="60"/>
      <c r="C5345" s="60"/>
      <c r="D5345" s="60"/>
      <c r="H5345" s="61"/>
      <c r="I5345" s="61"/>
      <c r="J5345" s="61"/>
      <c r="K5345" s="61"/>
      <c r="L5345" s="61"/>
      <c r="M5345" s="61"/>
      <c r="N5345" s="61"/>
      <c r="O5345" s="61"/>
      <c r="P5345" s="61"/>
      <c r="Q5345" s="61"/>
      <c r="R5345" s="61"/>
      <c r="S5345" s="61"/>
      <c r="T5345" s="61"/>
      <c r="U5345" s="61"/>
      <c r="V5345" s="61"/>
      <c r="W5345" s="61"/>
      <c r="X5345" s="61"/>
      <c r="Y5345" s="61"/>
      <c r="Z5345" s="61"/>
      <c r="AA5345" s="61"/>
      <c r="AB5345" s="61"/>
      <c r="AC5345" s="61"/>
      <c r="AD5345" s="61"/>
      <c r="AE5345" s="61"/>
      <c r="AF5345" s="61"/>
      <c r="AG5345" s="61"/>
      <c r="AH5345" s="61"/>
      <c r="AI5345" s="61"/>
      <c r="AJ5345" s="61"/>
      <c r="AK5345" s="61"/>
      <c r="AL5345" s="61"/>
      <c r="AM5345" s="61"/>
      <c r="AN5345" s="61"/>
      <c r="AO5345" s="61"/>
      <c r="AP5345" s="62"/>
      <c r="AQ5345" s="61"/>
      <c r="AR5345" s="61"/>
      <c r="AS5345" s="61"/>
      <c r="AT5345" s="61"/>
      <c r="AU5345" s="61"/>
      <c r="AV5345" s="61"/>
      <c r="AW5345" s="60"/>
    </row>
    <row r="5346" s="59" customFormat="1" customHeight="1" spans="1:49">
      <c r="A5346" s="60"/>
      <c r="B5346" s="60"/>
      <c r="C5346" s="60"/>
      <c r="D5346" s="60"/>
      <c r="H5346" s="61"/>
      <c r="I5346" s="61"/>
      <c r="J5346" s="61"/>
      <c r="K5346" s="61"/>
      <c r="L5346" s="61"/>
      <c r="M5346" s="61"/>
      <c r="N5346" s="61"/>
      <c r="O5346" s="61"/>
      <c r="P5346" s="61"/>
      <c r="Q5346" s="61"/>
      <c r="R5346" s="61"/>
      <c r="S5346" s="61"/>
      <c r="T5346" s="61"/>
      <c r="U5346" s="61"/>
      <c r="V5346" s="61"/>
      <c r="W5346" s="61"/>
      <c r="X5346" s="61"/>
      <c r="Y5346" s="61"/>
      <c r="Z5346" s="61"/>
      <c r="AA5346" s="61"/>
      <c r="AB5346" s="61"/>
      <c r="AC5346" s="61"/>
      <c r="AD5346" s="61"/>
      <c r="AE5346" s="61"/>
      <c r="AF5346" s="61"/>
      <c r="AG5346" s="61"/>
      <c r="AH5346" s="61"/>
      <c r="AI5346" s="61"/>
      <c r="AJ5346" s="61"/>
      <c r="AK5346" s="61"/>
      <c r="AL5346" s="61"/>
      <c r="AM5346" s="61"/>
      <c r="AN5346" s="61"/>
      <c r="AO5346" s="61"/>
      <c r="AP5346" s="62"/>
      <c r="AQ5346" s="61"/>
      <c r="AR5346" s="61"/>
      <c r="AS5346" s="61"/>
      <c r="AT5346" s="61"/>
      <c r="AU5346" s="61"/>
      <c r="AV5346" s="61"/>
      <c r="AW5346" s="60"/>
    </row>
    <row r="5347" s="59" customFormat="1" customHeight="1" spans="1:49">
      <c r="A5347" s="60"/>
      <c r="B5347" s="60"/>
      <c r="C5347" s="60"/>
      <c r="D5347" s="60"/>
      <c r="H5347" s="61"/>
      <c r="I5347" s="61"/>
      <c r="J5347" s="61"/>
      <c r="K5347" s="61"/>
      <c r="L5347" s="61"/>
      <c r="M5347" s="61"/>
      <c r="N5347" s="61"/>
      <c r="O5347" s="61"/>
      <c r="P5347" s="61"/>
      <c r="Q5347" s="61"/>
      <c r="R5347" s="61"/>
      <c r="S5347" s="61"/>
      <c r="T5347" s="61"/>
      <c r="U5347" s="61"/>
      <c r="V5347" s="61"/>
      <c r="W5347" s="61"/>
      <c r="X5347" s="61"/>
      <c r="Y5347" s="61"/>
      <c r="Z5347" s="61"/>
      <c r="AA5347" s="61"/>
      <c r="AB5347" s="61"/>
      <c r="AC5347" s="61"/>
      <c r="AD5347" s="61"/>
      <c r="AE5347" s="61"/>
      <c r="AF5347" s="61"/>
      <c r="AG5347" s="61"/>
      <c r="AH5347" s="61"/>
      <c r="AI5347" s="61"/>
      <c r="AJ5347" s="61"/>
      <c r="AK5347" s="61"/>
      <c r="AL5347" s="61"/>
      <c r="AM5347" s="61"/>
      <c r="AN5347" s="61"/>
      <c r="AO5347" s="61"/>
      <c r="AP5347" s="62"/>
      <c r="AQ5347" s="61"/>
      <c r="AR5347" s="61"/>
      <c r="AS5347" s="61"/>
      <c r="AT5347" s="61"/>
      <c r="AU5347" s="61"/>
      <c r="AV5347" s="61"/>
      <c r="AW5347" s="60"/>
    </row>
    <row r="5348" s="59" customFormat="1" customHeight="1" spans="1:49">
      <c r="A5348" s="60"/>
      <c r="B5348" s="60"/>
      <c r="C5348" s="60"/>
      <c r="D5348" s="60"/>
      <c r="H5348" s="61"/>
      <c r="I5348" s="61"/>
      <c r="J5348" s="61"/>
      <c r="K5348" s="61"/>
      <c r="L5348" s="61"/>
      <c r="M5348" s="61"/>
      <c r="N5348" s="61"/>
      <c r="O5348" s="61"/>
      <c r="P5348" s="61"/>
      <c r="Q5348" s="61"/>
      <c r="R5348" s="61"/>
      <c r="S5348" s="61"/>
      <c r="T5348" s="61"/>
      <c r="U5348" s="61"/>
      <c r="V5348" s="61"/>
      <c r="W5348" s="61"/>
      <c r="X5348" s="61"/>
      <c r="Y5348" s="61"/>
      <c r="Z5348" s="61"/>
      <c r="AA5348" s="61"/>
      <c r="AB5348" s="61"/>
      <c r="AC5348" s="61"/>
      <c r="AD5348" s="61"/>
      <c r="AE5348" s="61"/>
      <c r="AF5348" s="61"/>
      <c r="AG5348" s="61"/>
      <c r="AH5348" s="61"/>
      <c r="AI5348" s="61"/>
      <c r="AJ5348" s="61"/>
      <c r="AK5348" s="61"/>
      <c r="AL5348" s="61"/>
      <c r="AM5348" s="61"/>
      <c r="AN5348" s="61"/>
      <c r="AO5348" s="61"/>
      <c r="AP5348" s="62"/>
      <c r="AQ5348" s="61"/>
      <c r="AR5348" s="61"/>
      <c r="AS5348" s="61"/>
      <c r="AT5348" s="61"/>
      <c r="AU5348" s="61"/>
      <c r="AV5348" s="61"/>
      <c r="AW5348" s="60"/>
    </row>
    <row r="5349" s="59" customFormat="1" customHeight="1" spans="1:49">
      <c r="A5349" s="60"/>
      <c r="B5349" s="60"/>
      <c r="C5349" s="60"/>
      <c r="D5349" s="60"/>
      <c r="H5349" s="61"/>
      <c r="I5349" s="61"/>
      <c r="J5349" s="61"/>
      <c r="K5349" s="61"/>
      <c r="L5349" s="61"/>
      <c r="M5349" s="61"/>
      <c r="N5349" s="61"/>
      <c r="O5349" s="61"/>
      <c r="P5349" s="61"/>
      <c r="Q5349" s="61"/>
      <c r="R5349" s="61"/>
      <c r="S5349" s="61"/>
      <c r="T5349" s="61"/>
      <c r="U5349" s="61"/>
      <c r="V5349" s="61"/>
      <c r="W5349" s="61"/>
      <c r="X5349" s="61"/>
      <c r="Y5349" s="61"/>
      <c r="Z5349" s="61"/>
      <c r="AA5349" s="61"/>
      <c r="AB5349" s="61"/>
      <c r="AC5349" s="61"/>
      <c r="AD5349" s="61"/>
      <c r="AE5349" s="61"/>
      <c r="AF5349" s="61"/>
      <c r="AG5349" s="61"/>
      <c r="AH5349" s="61"/>
      <c r="AI5349" s="61"/>
      <c r="AJ5349" s="61"/>
      <c r="AK5349" s="61"/>
      <c r="AL5349" s="61"/>
      <c r="AM5349" s="61"/>
      <c r="AN5349" s="61"/>
      <c r="AO5349" s="61"/>
      <c r="AP5349" s="62"/>
      <c r="AQ5349" s="61"/>
      <c r="AR5349" s="61"/>
      <c r="AS5349" s="61"/>
      <c r="AT5349" s="61"/>
      <c r="AU5349" s="61"/>
      <c r="AV5349" s="61"/>
      <c r="AW5349" s="60"/>
    </row>
    <row r="5350" s="59" customFormat="1" customHeight="1" spans="1:49">
      <c r="A5350" s="60"/>
      <c r="B5350" s="60"/>
      <c r="C5350" s="60"/>
      <c r="D5350" s="60"/>
      <c r="H5350" s="61"/>
      <c r="I5350" s="61"/>
      <c r="J5350" s="61"/>
      <c r="K5350" s="61"/>
      <c r="L5350" s="61"/>
      <c r="M5350" s="61"/>
      <c r="N5350" s="61"/>
      <c r="O5350" s="61"/>
      <c r="P5350" s="61"/>
      <c r="Q5350" s="61"/>
      <c r="R5350" s="61"/>
      <c r="S5350" s="61"/>
      <c r="T5350" s="61"/>
      <c r="U5350" s="61"/>
      <c r="V5350" s="61"/>
      <c r="W5350" s="61"/>
      <c r="X5350" s="61"/>
      <c r="Y5350" s="61"/>
      <c r="Z5350" s="61"/>
      <c r="AA5350" s="61"/>
      <c r="AB5350" s="61"/>
      <c r="AC5350" s="61"/>
      <c r="AD5350" s="61"/>
      <c r="AE5350" s="61"/>
      <c r="AF5350" s="61"/>
      <c r="AG5350" s="61"/>
      <c r="AH5350" s="61"/>
      <c r="AI5350" s="61"/>
      <c r="AJ5350" s="61"/>
      <c r="AK5350" s="61"/>
      <c r="AL5350" s="61"/>
      <c r="AM5350" s="61"/>
      <c r="AN5350" s="61"/>
      <c r="AO5350" s="61"/>
      <c r="AP5350" s="62"/>
      <c r="AQ5350" s="61"/>
      <c r="AR5350" s="61"/>
      <c r="AS5350" s="61"/>
      <c r="AT5350" s="61"/>
      <c r="AU5350" s="61"/>
      <c r="AV5350" s="61"/>
      <c r="AW5350" s="60"/>
    </row>
    <row r="5351" s="59" customFormat="1" customHeight="1" spans="1:49">
      <c r="A5351" s="60"/>
      <c r="B5351" s="60"/>
      <c r="C5351" s="60"/>
      <c r="D5351" s="60"/>
      <c r="H5351" s="61"/>
      <c r="I5351" s="61"/>
      <c r="J5351" s="61"/>
      <c r="K5351" s="61"/>
      <c r="L5351" s="61"/>
      <c r="M5351" s="61"/>
      <c r="N5351" s="61"/>
      <c r="O5351" s="61"/>
      <c r="P5351" s="61"/>
      <c r="Q5351" s="61"/>
      <c r="R5351" s="61"/>
      <c r="S5351" s="61"/>
      <c r="T5351" s="61"/>
      <c r="U5351" s="61"/>
      <c r="V5351" s="61"/>
      <c r="W5351" s="61"/>
      <c r="X5351" s="61"/>
      <c r="Y5351" s="61"/>
      <c r="Z5351" s="61"/>
      <c r="AA5351" s="61"/>
      <c r="AB5351" s="61"/>
      <c r="AC5351" s="61"/>
      <c r="AD5351" s="61"/>
      <c r="AE5351" s="61"/>
      <c r="AF5351" s="61"/>
      <c r="AG5351" s="61"/>
      <c r="AH5351" s="61"/>
      <c r="AI5351" s="61"/>
      <c r="AJ5351" s="61"/>
      <c r="AK5351" s="61"/>
      <c r="AL5351" s="61"/>
      <c r="AM5351" s="61"/>
      <c r="AN5351" s="61"/>
      <c r="AO5351" s="61"/>
      <c r="AP5351" s="62"/>
      <c r="AQ5351" s="61"/>
      <c r="AR5351" s="61"/>
      <c r="AS5351" s="61"/>
      <c r="AT5351" s="61"/>
      <c r="AU5351" s="61"/>
      <c r="AV5351" s="61"/>
      <c r="AW5351" s="60"/>
    </row>
    <row r="5352" s="59" customFormat="1" customHeight="1" spans="1:49">
      <c r="A5352" s="60"/>
      <c r="B5352" s="60"/>
      <c r="C5352" s="60"/>
      <c r="D5352" s="60"/>
      <c r="H5352" s="61"/>
      <c r="I5352" s="61"/>
      <c r="J5352" s="61"/>
      <c r="K5352" s="61"/>
      <c r="L5352" s="61"/>
      <c r="M5352" s="61"/>
      <c r="N5352" s="61"/>
      <c r="O5352" s="61"/>
      <c r="P5352" s="61"/>
      <c r="Q5352" s="61"/>
      <c r="R5352" s="61"/>
      <c r="S5352" s="61"/>
      <c r="T5352" s="61"/>
      <c r="U5352" s="61"/>
      <c r="V5352" s="61"/>
      <c r="W5352" s="61"/>
      <c r="X5352" s="61"/>
      <c r="Y5352" s="61"/>
      <c r="Z5352" s="61"/>
      <c r="AA5352" s="61"/>
      <c r="AB5352" s="61"/>
      <c r="AC5352" s="61"/>
      <c r="AD5352" s="61"/>
      <c r="AE5352" s="61"/>
      <c r="AF5352" s="61"/>
      <c r="AG5352" s="61"/>
      <c r="AH5352" s="61"/>
      <c r="AI5352" s="61"/>
      <c r="AJ5352" s="61"/>
      <c r="AK5352" s="61"/>
      <c r="AL5352" s="61"/>
      <c r="AM5352" s="61"/>
      <c r="AN5352" s="61"/>
      <c r="AO5352" s="61"/>
      <c r="AP5352" s="62"/>
      <c r="AQ5352" s="61"/>
      <c r="AR5352" s="61"/>
      <c r="AS5352" s="61"/>
      <c r="AT5352" s="61"/>
      <c r="AU5352" s="61"/>
      <c r="AV5352" s="61"/>
      <c r="AW5352" s="60"/>
    </row>
    <row r="5353" s="59" customFormat="1" customHeight="1" spans="1:49">
      <c r="A5353" s="60"/>
      <c r="B5353" s="60"/>
      <c r="C5353" s="60"/>
      <c r="D5353" s="60"/>
      <c r="H5353" s="61"/>
      <c r="I5353" s="61"/>
      <c r="J5353" s="61"/>
      <c r="K5353" s="61"/>
      <c r="L5353" s="61"/>
      <c r="M5353" s="61"/>
      <c r="N5353" s="61"/>
      <c r="O5353" s="61"/>
      <c r="P5353" s="61"/>
      <c r="Q5353" s="61"/>
      <c r="R5353" s="61"/>
      <c r="S5353" s="61"/>
      <c r="T5353" s="61"/>
      <c r="U5353" s="61"/>
      <c r="V5353" s="61"/>
      <c r="W5353" s="61"/>
      <c r="X5353" s="61"/>
      <c r="Y5353" s="61"/>
      <c r="Z5353" s="61"/>
      <c r="AA5353" s="61"/>
      <c r="AB5353" s="61"/>
      <c r="AC5353" s="61"/>
      <c r="AD5353" s="61"/>
      <c r="AE5353" s="61"/>
      <c r="AF5353" s="61"/>
      <c r="AG5353" s="61"/>
      <c r="AH5353" s="61"/>
      <c r="AI5353" s="61"/>
      <c r="AJ5353" s="61"/>
      <c r="AK5353" s="61"/>
      <c r="AL5353" s="61"/>
      <c r="AM5353" s="61"/>
      <c r="AN5353" s="61"/>
      <c r="AO5353" s="61"/>
      <c r="AP5353" s="62"/>
      <c r="AQ5353" s="61"/>
      <c r="AR5353" s="61"/>
      <c r="AS5353" s="61"/>
      <c r="AT5353" s="61"/>
      <c r="AU5353" s="61"/>
      <c r="AV5353" s="61"/>
      <c r="AW5353" s="60"/>
    </row>
    <row r="5354" s="59" customFormat="1" customHeight="1" spans="1:49">
      <c r="A5354" s="60"/>
      <c r="B5354" s="60"/>
      <c r="C5354" s="60"/>
      <c r="D5354" s="60"/>
      <c r="H5354" s="61"/>
      <c r="I5354" s="61"/>
      <c r="J5354" s="61"/>
      <c r="K5354" s="61"/>
      <c r="L5354" s="61"/>
      <c r="M5354" s="61"/>
      <c r="N5354" s="61"/>
      <c r="O5354" s="61"/>
      <c r="P5354" s="61"/>
      <c r="Q5354" s="61"/>
      <c r="R5354" s="61"/>
      <c r="S5354" s="61"/>
      <c r="T5354" s="61"/>
      <c r="U5354" s="61"/>
      <c r="V5354" s="61"/>
      <c r="W5354" s="61"/>
      <c r="X5354" s="61"/>
      <c r="Y5354" s="61"/>
      <c r="Z5354" s="61"/>
      <c r="AA5354" s="61"/>
      <c r="AB5354" s="61"/>
      <c r="AC5354" s="61"/>
      <c r="AD5354" s="61"/>
      <c r="AE5354" s="61"/>
      <c r="AF5354" s="61"/>
      <c r="AG5354" s="61"/>
      <c r="AH5354" s="61"/>
      <c r="AI5354" s="61"/>
      <c r="AJ5354" s="61"/>
      <c r="AK5354" s="61"/>
      <c r="AL5354" s="61"/>
      <c r="AM5354" s="61"/>
      <c r="AN5354" s="61"/>
      <c r="AO5354" s="61"/>
      <c r="AP5354" s="62"/>
      <c r="AQ5354" s="61"/>
      <c r="AR5354" s="61"/>
      <c r="AS5354" s="61"/>
      <c r="AT5354" s="61"/>
      <c r="AU5354" s="61"/>
      <c r="AV5354" s="61"/>
      <c r="AW5354" s="60"/>
    </row>
    <row r="5355" s="59" customFormat="1" customHeight="1" spans="1:49">
      <c r="A5355" s="60"/>
      <c r="B5355" s="60"/>
      <c r="C5355" s="60"/>
      <c r="D5355" s="60"/>
      <c r="H5355" s="61"/>
      <c r="I5355" s="61"/>
      <c r="J5355" s="61"/>
      <c r="K5355" s="61"/>
      <c r="L5355" s="61"/>
      <c r="M5355" s="61"/>
      <c r="N5355" s="61"/>
      <c r="O5355" s="61"/>
      <c r="P5355" s="61"/>
      <c r="Q5355" s="61"/>
      <c r="R5355" s="61"/>
      <c r="S5355" s="61"/>
      <c r="T5355" s="61"/>
      <c r="U5355" s="61"/>
      <c r="V5355" s="61"/>
      <c r="W5355" s="61"/>
      <c r="X5355" s="61"/>
      <c r="Y5355" s="61"/>
      <c r="Z5355" s="61"/>
      <c r="AA5355" s="61"/>
      <c r="AB5355" s="61"/>
      <c r="AC5355" s="61"/>
      <c r="AD5355" s="61"/>
      <c r="AE5355" s="61"/>
      <c r="AF5355" s="61"/>
      <c r="AG5355" s="61"/>
      <c r="AH5355" s="61"/>
      <c r="AI5355" s="61"/>
      <c r="AJ5355" s="61"/>
      <c r="AK5355" s="61"/>
      <c r="AL5355" s="61"/>
      <c r="AM5355" s="61"/>
      <c r="AN5355" s="61"/>
      <c r="AO5355" s="61"/>
      <c r="AP5355" s="62"/>
      <c r="AQ5355" s="61"/>
      <c r="AR5355" s="61"/>
      <c r="AS5355" s="61"/>
      <c r="AT5355" s="61"/>
      <c r="AU5355" s="61"/>
      <c r="AV5355" s="61"/>
      <c r="AW5355" s="60"/>
    </row>
    <row r="5356" s="59" customFormat="1" customHeight="1" spans="1:49">
      <c r="A5356" s="60"/>
      <c r="B5356" s="60"/>
      <c r="C5356" s="60"/>
      <c r="D5356" s="60"/>
      <c r="H5356" s="61"/>
      <c r="I5356" s="61"/>
      <c r="J5356" s="61"/>
      <c r="K5356" s="61"/>
      <c r="L5356" s="61"/>
      <c r="M5356" s="61"/>
      <c r="N5356" s="61"/>
      <c r="O5356" s="61"/>
      <c r="P5356" s="61"/>
      <c r="Q5356" s="61"/>
      <c r="R5356" s="61"/>
      <c r="S5356" s="61"/>
      <c r="T5356" s="61"/>
      <c r="U5356" s="61"/>
      <c r="V5356" s="61"/>
      <c r="W5356" s="61"/>
      <c r="X5356" s="61"/>
      <c r="Y5356" s="61"/>
      <c r="Z5356" s="61"/>
      <c r="AA5356" s="61"/>
      <c r="AB5356" s="61"/>
      <c r="AC5356" s="61"/>
      <c r="AD5356" s="61"/>
      <c r="AE5356" s="61"/>
      <c r="AF5356" s="61"/>
      <c r="AG5356" s="61"/>
      <c r="AH5356" s="61"/>
      <c r="AI5356" s="61"/>
      <c r="AJ5356" s="61"/>
      <c r="AK5356" s="61"/>
      <c r="AL5356" s="61"/>
      <c r="AM5356" s="61"/>
      <c r="AN5356" s="61"/>
      <c r="AO5356" s="61"/>
      <c r="AP5356" s="62"/>
      <c r="AQ5356" s="61"/>
      <c r="AR5356" s="61"/>
      <c r="AS5356" s="61"/>
      <c r="AT5356" s="61"/>
      <c r="AU5356" s="61"/>
      <c r="AV5356" s="61"/>
      <c r="AW5356" s="60"/>
    </row>
    <row r="5357" s="59" customFormat="1" customHeight="1" spans="1:49">
      <c r="A5357" s="60"/>
      <c r="B5357" s="60"/>
      <c r="C5357" s="60"/>
      <c r="D5357" s="60"/>
      <c r="H5357" s="61"/>
      <c r="I5357" s="61"/>
      <c r="J5357" s="61"/>
      <c r="K5357" s="61"/>
      <c r="L5357" s="61"/>
      <c r="M5357" s="61"/>
      <c r="N5357" s="61"/>
      <c r="O5357" s="61"/>
      <c r="P5357" s="61"/>
      <c r="Q5357" s="61"/>
      <c r="R5357" s="61"/>
      <c r="S5357" s="61"/>
      <c r="T5357" s="61"/>
      <c r="U5357" s="61"/>
      <c r="V5357" s="61"/>
      <c r="W5357" s="61"/>
      <c r="X5357" s="61"/>
      <c r="Y5357" s="61"/>
      <c r="Z5357" s="61"/>
      <c r="AA5357" s="61"/>
      <c r="AB5357" s="61"/>
      <c r="AC5357" s="61"/>
      <c r="AD5357" s="61"/>
      <c r="AE5357" s="61"/>
      <c r="AF5357" s="61"/>
      <c r="AG5357" s="61"/>
      <c r="AH5357" s="61"/>
      <c r="AI5357" s="61"/>
      <c r="AJ5357" s="61"/>
      <c r="AK5357" s="61"/>
      <c r="AL5357" s="61"/>
      <c r="AM5357" s="61"/>
      <c r="AN5357" s="61"/>
      <c r="AO5357" s="61"/>
      <c r="AP5357" s="62"/>
      <c r="AQ5357" s="61"/>
      <c r="AR5357" s="61"/>
      <c r="AS5357" s="61"/>
      <c r="AT5357" s="61"/>
      <c r="AU5357" s="61"/>
      <c r="AV5357" s="61"/>
      <c r="AW5357" s="60"/>
    </row>
    <row r="5358" s="59" customFormat="1" customHeight="1" spans="1:49">
      <c r="A5358" s="60"/>
      <c r="B5358" s="60"/>
      <c r="C5358" s="60"/>
      <c r="D5358" s="60"/>
      <c r="H5358" s="61"/>
      <c r="I5358" s="61"/>
      <c r="J5358" s="61"/>
      <c r="K5358" s="61"/>
      <c r="L5358" s="61"/>
      <c r="M5358" s="61"/>
      <c r="N5358" s="61"/>
      <c r="O5358" s="61"/>
      <c r="P5358" s="61"/>
      <c r="Q5358" s="61"/>
      <c r="R5358" s="61"/>
      <c r="S5358" s="61"/>
      <c r="T5358" s="61"/>
      <c r="U5358" s="61"/>
      <c r="V5358" s="61"/>
      <c r="W5358" s="61"/>
      <c r="X5358" s="61"/>
      <c r="Y5358" s="61"/>
      <c r="Z5358" s="61"/>
      <c r="AA5358" s="61"/>
      <c r="AB5358" s="61"/>
      <c r="AC5358" s="61"/>
      <c r="AD5358" s="61"/>
      <c r="AE5358" s="61"/>
      <c r="AF5358" s="61"/>
      <c r="AG5358" s="61"/>
      <c r="AH5358" s="61"/>
      <c r="AI5358" s="61"/>
      <c r="AJ5358" s="61"/>
      <c r="AK5358" s="61"/>
      <c r="AL5358" s="61"/>
      <c r="AM5358" s="61"/>
      <c r="AN5358" s="61"/>
      <c r="AO5358" s="61"/>
      <c r="AP5358" s="62"/>
      <c r="AQ5358" s="61"/>
      <c r="AR5358" s="61"/>
      <c r="AS5358" s="61"/>
      <c r="AT5358" s="61"/>
      <c r="AU5358" s="61"/>
      <c r="AV5358" s="61"/>
      <c r="AW5358" s="60"/>
    </row>
    <row r="5359" s="59" customFormat="1" customHeight="1" spans="1:49">
      <c r="A5359" s="60"/>
      <c r="B5359" s="60"/>
      <c r="C5359" s="60"/>
      <c r="D5359" s="60"/>
      <c r="H5359" s="61"/>
      <c r="I5359" s="61"/>
      <c r="J5359" s="61"/>
      <c r="K5359" s="61"/>
      <c r="L5359" s="61"/>
      <c r="M5359" s="61"/>
      <c r="N5359" s="61"/>
      <c r="O5359" s="61"/>
      <c r="P5359" s="61"/>
      <c r="Q5359" s="61"/>
      <c r="R5359" s="61"/>
      <c r="S5359" s="61"/>
      <c r="T5359" s="61"/>
      <c r="U5359" s="61"/>
      <c r="V5359" s="61"/>
      <c r="W5359" s="61"/>
      <c r="X5359" s="61"/>
      <c r="Y5359" s="61"/>
      <c r="Z5359" s="61"/>
      <c r="AA5359" s="61"/>
      <c r="AB5359" s="61"/>
      <c r="AC5359" s="61"/>
      <c r="AD5359" s="61"/>
      <c r="AE5359" s="61"/>
      <c r="AF5359" s="61"/>
      <c r="AG5359" s="61"/>
      <c r="AH5359" s="61"/>
      <c r="AI5359" s="61"/>
      <c r="AJ5359" s="61"/>
      <c r="AK5359" s="61"/>
      <c r="AL5359" s="61"/>
      <c r="AM5359" s="61"/>
      <c r="AN5359" s="61"/>
      <c r="AO5359" s="61"/>
      <c r="AP5359" s="62"/>
      <c r="AQ5359" s="61"/>
      <c r="AR5359" s="61"/>
      <c r="AS5359" s="61"/>
      <c r="AT5359" s="61"/>
      <c r="AU5359" s="61"/>
      <c r="AV5359" s="61"/>
      <c r="AW5359" s="60"/>
    </row>
    <row r="5360" s="59" customFormat="1" customHeight="1" spans="1:49">
      <c r="A5360" s="60"/>
      <c r="B5360" s="60"/>
      <c r="C5360" s="60"/>
      <c r="D5360" s="60"/>
      <c r="H5360" s="61"/>
      <c r="I5360" s="61"/>
      <c r="J5360" s="61"/>
      <c r="K5360" s="61"/>
      <c r="L5360" s="61"/>
      <c r="M5360" s="61"/>
      <c r="N5360" s="61"/>
      <c r="O5360" s="61"/>
      <c r="P5360" s="61"/>
      <c r="Q5360" s="61"/>
      <c r="R5360" s="61"/>
      <c r="S5360" s="61"/>
      <c r="T5360" s="61"/>
      <c r="U5360" s="61"/>
      <c r="V5360" s="61"/>
      <c r="W5360" s="61"/>
      <c r="X5360" s="61"/>
      <c r="Y5360" s="61"/>
      <c r="Z5360" s="61"/>
      <c r="AA5360" s="61"/>
      <c r="AB5360" s="61"/>
      <c r="AC5360" s="61"/>
      <c r="AD5360" s="61"/>
      <c r="AE5360" s="61"/>
      <c r="AF5360" s="61"/>
      <c r="AG5360" s="61"/>
      <c r="AH5360" s="61"/>
      <c r="AI5360" s="61"/>
      <c r="AJ5360" s="61"/>
      <c r="AK5360" s="61"/>
      <c r="AL5360" s="61"/>
      <c r="AM5360" s="61"/>
      <c r="AN5360" s="61"/>
      <c r="AO5360" s="61"/>
      <c r="AP5360" s="62"/>
      <c r="AQ5360" s="61"/>
      <c r="AR5360" s="61"/>
      <c r="AS5360" s="61"/>
      <c r="AT5360" s="61"/>
      <c r="AU5360" s="61"/>
      <c r="AV5360" s="61"/>
      <c r="AW5360" s="60"/>
    </row>
    <row r="5361" s="59" customFormat="1" customHeight="1" spans="1:49">
      <c r="A5361" s="60"/>
      <c r="B5361" s="60"/>
      <c r="C5361" s="60"/>
      <c r="D5361" s="60"/>
      <c r="H5361" s="61"/>
      <c r="I5361" s="61"/>
      <c r="J5361" s="61"/>
      <c r="K5361" s="61"/>
      <c r="L5361" s="61"/>
      <c r="M5361" s="61"/>
      <c r="N5361" s="61"/>
      <c r="O5361" s="61"/>
      <c r="P5361" s="61"/>
      <c r="Q5361" s="61"/>
      <c r="R5361" s="61"/>
      <c r="S5361" s="61"/>
      <c r="T5361" s="61"/>
      <c r="U5361" s="61"/>
      <c r="V5361" s="61"/>
      <c r="W5361" s="61"/>
      <c r="X5361" s="61"/>
      <c r="Y5361" s="61"/>
      <c r="Z5361" s="61"/>
      <c r="AA5361" s="61"/>
      <c r="AB5361" s="61"/>
      <c r="AC5361" s="61"/>
      <c r="AD5361" s="61"/>
      <c r="AE5361" s="61"/>
      <c r="AF5361" s="61"/>
      <c r="AG5361" s="61"/>
      <c r="AH5361" s="61"/>
      <c r="AI5361" s="61"/>
      <c r="AJ5361" s="61"/>
      <c r="AK5361" s="61"/>
      <c r="AL5361" s="61"/>
      <c r="AM5361" s="61"/>
      <c r="AN5361" s="61"/>
      <c r="AO5361" s="61"/>
      <c r="AP5361" s="62"/>
      <c r="AQ5361" s="61"/>
      <c r="AR5361" s="61"/>
      <c r="AS5361" s="61"/>
      <c r="AT5361" s="61"/>
      <c r="AU5361" s="61"/>
      <c r="AV5361" s="61"/>
      <c r="AW5361" s="60"/>
    </row>
    <row r="5362" s="59" customFormat="1" customHeight="1" spans="1:49">
      <c r="A5362" s="60"/>
      <c r="B5362" s="60"/>
      <c r="C5362" s="60"/>
      <c r="D5362" s="60"/>
      <c r="H5362" s="61"/>
      <c r="I5362" s="61"/>
      <c r="J5362" s="61"/>
      <c r="K5362" s="61"/>
      <c r="L5362" s="61"/>
      <c r="M5362" s="61"/>
      <c r="N5362" s="61"/>
      <c r="O5362" s="61"/>
      <c r="P5362" s="61"/>
      <c r="Q5362" s="61"/>
      <c r="R5362" s="61"/>
      <c r="S5362" s="61"/>
      <c r="T5362" s="61"/>
      <c r="U5362" s="61"/>
      <c r="V5362" s="61"/>
      <c r="W5362" s="61"/>
      <c r="X5362" s="61"/>
      <c r="Y5362" s="61"/>
      <c r="Z5362" s="61"/>
      <c r="AA5362" s="61"/>
      <c r="AB5362" s="61"/>
      <c r="AC5362" s="61"/>
      <c r="AD5362" s="61"/>
      <c r="AE5362" s="61"/>
      <c r="AF5362" s="61"/>
      <c r="AG5362" s="61"/>
      <c r="AH5362" s="61"/>
      <c r="AI5362" s="61"/>
      <c r="AJ5362" s="61"/>
      <c r="AK5362" s="61"/>
      <c r="AL5362" s="61"/>
      <c r="AM5362" s="61"/>
      <c r="AN5362" s="61"/>
      <c r="AO5362" s="61"/>
      <c r="AP5362" s="62"/>
      <c r="AQ5362" s="61"/>
      <c r="AR5362" s="61"/>
      <c r="AS5362" s="61"/>
      <c r="AT5362" s="61"/>
      <c r="AU5362" s="61"/>
      <c r="AV5362" s="61"/>
      <c r="AW5362" s="60"/>
    </row>
    <row r="5363" s="59" customFormat="1" customHeight="1" spans="1:49">
      <c r="A5363" s="60"/>
      <c r="B5363" s="60"/>
      <c r="C5363" s="60"/>
      <c r="D5363" s="60"/>
      <c r="H5363" s="61"/>
      <c r="I5363" s="61"/>
      <c r="J5363" s="61"/>
      <c r="K5363" s="61"/>
      <c r="L5363" s="61"/>
      <c r="M5363" s="61"/>
      <c r="N5363" s="61"/>
      <c r="O5363" s="61"/>
      <c r="P5363" s="61"/>
      <c r="Q5363" s="61"/>
      <c r="R5363" s="61"/>
      <c r="S5363" s="61"/>
      <c r="T5363" s="61"/>
      <c r="U5363" s="61"/>
      <c r="V5363" s="61"/>
      <c r="W5363" s="61"/>
      <c r="X5363" s="61"/>
      <c r="Y5363" s="61"/>
      <c r="Z5363" s="61"/>
      <c r="AA5363" s="61"/>
      <c r="AB5363" s="61"/>
      <c r="AC5363" s="61"/>
      <c r="AD5363" s="61"/>
      <c r="AE5363" s="61"/>
      <c r="AF5363" s="61"/>
      <c r="AG5363" s="61"/>
      <c r="AH5363" s="61"/>
      <c r="AI5363" s="61"/>
      <c r="AJ5363" s="61"/>
      <c r="AK5363" s="61"/>
      <c r="AL5363" s="61"/>
      <c r="AM5363" s="61"/>
      <c r="AN5363" s="61"/>
      <c r="AO5363" s="61"/>
      <c r="AP5363" s="62"/>
      <c r="AQ5363" s="61"/>
      <c r="AR5363" s="61"/>
      <c r="AS5363" s="61"/>
      <c r="AT5363" s="61"/>
      <c r="AU5363" s="61"/>
      <c r="AV5363" s="61"/>
      <c r="AW5363" s="60"/>
    </row>
    <row r="5364" s="59" customFormat="1" customHeight="1" spans="1:49">
      <c r="A5364" s="60"/>
      <c r="B5364" s="60"/>
      <c r="C5364" s="60"/>
      <c r="D5364" s="60"/>
      <c r="H5364" s="61"/>
      <c r="I5364" s="61"/>
      <c r="J5364" s="61"/>
      <c r="K5364" s="61"/>
      <c r="L5364" s="61"/>
      <c r="M5364" s="61"/>
      <c r="N5364" s="61"/>
      <c r="O5364" s="61"/>
      <c r="P5364" s="61"/>
      <c r="Q5364" s="61"/>
      <c r="R5364" s="61"/>
      <c r="S5364" s="61"/>
      <c r="T5364" s="61"/>
      <c r="U5364" s="61"/>
      <c r="V5364" s="61"/>
      <c r="W5364" s="61"/>
      <c r="X5364" s="61"/>
      <c r="Y5364" s="61"/>
      <c r="Z5364" s="61"/>
      <c r="AA5364" s="61"/>
      <c r="AB5364" s="61"/>
      <c r="AC5364" s="61"/>
      <c r="AD5364" s="61"/>
      <c r="AE5364" s="61"/>
      <c r="AF5364" s="61"/>
      <c r="AG5364" s="61"/>
      <c r="AH5364" s="61"/>
      <c r="AI5364" s="61"/>
      <c r="AJ5364" s="61"/>
      <c r="AK5364" s="61"/>
      <c r="AL5364" s="61"/>
      <c r="AM5364" s="61"/>
      <c r="AN5364" s="61"/>
      <c r="AO5364" s="61"/>
      <c r="AP5364" s="62"/>
      <c r="AQ5364" s="61"/>
      <c r="AR5364" s="61"/>
      <c r="AS5364" s="61"/>
      <c r="AT5364" s="61"/>
      <c r="AU5364" s="61"/>
      <c r="AV5364" s="61"/>
      <c r="AW5364" s="60"/>
    </row>
    <row r="5365" s="59" customFormat="1" customHeight="1" spans="1:49">
      <c r="A5365" s="60"/>
      <c r="B5365" s="60"/>
      <c r="C5365" s="60"/>
      <c r="D5365" s="60"/>
      <c r="H5365" s="61"/>
      <c r="I5365" s="61"/>
      <c r="J5365" s="61"/>
      <c r="K5365" s="61"/>
      <c r="L5365" s="61"/>
      <c r="M5365" s="61"/>
      <c r="N5365" s="61"/>
      <c r="O5365" s="61"/>
      <c r="P5365" s="61"/>
      <c r="Q5365" s="61"/>
      <c r="R5365" s="61"/>
      <c r="S5365" s="61"/>
      <c r="T5365" s="61"/>
      <c r="U5365" s="61"/>
      <c r="V5365" s="61"/>
      <c r="W5365" s="61"/>
      <c r="X5365" s="61"/>
      <c r="Y5365" s="61"/>
      <c r="Z5365" s="61"/>
      <c r="AA5365" s="61"/>
      <c r="AB5365" s="61"/>
      <c r="AC5365" s="61"/>
      <c r="AD5365" s="61"/>
      <c r="AE5365" s="61"/>
      <c r="AF5365" s="61"/>
      <c r="AG5365" s="61"/>
      <c r="AH5365" s="61"/>
      <c r="AI5365" s="61"/>
      <c r="AJ5365" s="61"/>
      <c r="AK5365" s="61"/>
      <c r="AL5365" s="61"/>
      <c r="AM5365" s="61"/>
      <c r="AN5365" s="61"/>
      <c r="AO5365" s="61"/>
      <c r="AP5365" s="62"/>
      <c r="AQ5365" s="61"/>
      <c r="AR5365" s="61"/>
      <c r="AS5365" s="61"/>
      <c r="AT5365" s="61"/>
      <c r="AU5365" s="61"/>
      <c r="AV5365" s="61"/>
      <c r="AW5365" s="60"/>
    </row>
    <row r="5366" s="59" customFormat="1" customHeight="1" spans="1:49">
      <c r="A5366" s="60"/>
      <c r="B5366" s="60"/>
      <c r="C5366" s="60"/>
      <c r="D5366" s="60"/>
      <c r="H5366" s="61"/>
      <c r="I5366" s="61"/>
      <c r="J5366" s="61"/>
      <c r="K5366" s="61"/>
      <c r="L5366" s="61"/>
      <c r="M5366" s="61"/>
      <c r="N5366" s="61"/>
      <c r="O5366" s="61"/>
      <c r="P5366" s="61"/>
      <c r="Q5366" s="61"/>
      <c r="R5366" s="61"/>
      <c r="S5366" s="61"/>
      <c r="T5366" s="61"/>
      <c r="U5366" s="61"/>
      <c r="V5366" s="61"/>
      <c r="W5366" s="61"/>
      <c r="X5366" s="61"/>
      <c r="Y5366" s="61"/>
      <c r="Z5366" s="61"/>
      <c r="AA5366" s="61"/>
      <c r="AB5366" s="61"/>
      <c r="AC5366" s="61"/>
      <c r="AD5366" s="61"/>
      <c r="AE5366" s="61"/>
      <c r="AF5366" s="61"/>
      <c r="AG5366" s="61"/>
      <c r="AH5366" s="61"/>
      <c r="AI5366" s="61"/>
      <c r="AJ5366" s="61"/>
      <c r="AK5366" s="61"/>
      <c r="AL5366" s="61"/>
      <c r="AM5366" s="61"/>
      <c r="AN5366" s="61"/>
      <c r="AO5366" s="61"/>
      <c r="AP5366" s="62"/>
      <c r="AQ5366" s="61"/>
      <c r="AR5366" s="61"/>
      <c r="AS5366" s="61"/>
      <c r="AT5366" s="61"/>
      <c r="AU5366" s="61"/>
      <c r="AV5366" s="61"/>
      <c r="AW5366" s="60"/>
    </row>
    <row r="5367" s="59" customFormat="1" customHeight="1" spans="1:49">
      <c r="A5367" s="60"/>
      <c r="B5367" s="60"/>
      <c r="C5367" s="60"/>
      <c r="D5367" s="60"/>
      <c r="H5367" s="61"/>
      <c r="I5367" s="61"/>
      <c r="J5367" s="61"/>
      <c r="K5367" s="61"/>
      <c r="L5367" s="61"/>
      <c r="M5367" s="61"/>
      <c r="N5367" s="61"/>
      <c r="O5367" s="61"/>
      <c r="P5367" s="61"/>
      <c r="Q5367" s="61"/>
      <c r="R5367" s="61"/>
      <c r="S5367" s="61"/>
      <c r="T5367" s="61"/>
      <c r="U5367" s="61"/>
      <c r="V5367" s="61"/>
      <c r="W5367" s="61"/>
      <c r="X5367" s="61"/>
      <c r="Y5367" s="61"/>
      <c r="Z5367" s="61"/>
      <c r="AA5367" s="61"/>
      <c r="AB5367" s="61"/>
      <c r="AC5367" s="61"/>
      <c r="AD5367" s="61"/>
      <c r="AE5367" s="61"/>
      <c r="AF5367" s="61"/>
      <c r="AG5367" s="61"/>
      <c r="AH5367" s="61"/>
      <c r="AI5367" s="61"/>
      <c r="AJ5367" s="61"/>
      <c r="AK5367" s="61"/>
      <c r="AL5367" s="61"/>
      <c r="AM5367" s="61"/>
      <c r="AN5367" s="61"/>
      <c r="AO5367" s="61"/>
      <c r="AP5367" s="62"/>
      <c r="AQ5367" s="61"/>
      <c r="AR5367" s="61"/>
      <c r="AS5367" s="61"/>
      <c r="AT5367" s="61"/>
      <c r="AU5367" s="61"/>
      <c r="AV5367" s="61"/>
      <c r="AW5367" s="60"/>
    </row>
    <row r="5368" s="59" customFormat="1" customHeight="1" spans="1:49">
      <c r="A5368" s="60"/>
      <c r="B5368" s="60"/>
      <c r="C5368" s="60"/>
      <c r="D5368" s="60"/>
      <c r="H5368" s="61"/>
      <c r="I5368" s="61"/>
      <c r="J5368" s="61"/>
      <c r="K5368" s="61"/>
      <c r="L5368" s="61"/>
      <c r="M5368" s="61"/>
      <c r="N5368" s="61"/>
      <c r="O5368" s="61"/>
      <c r="P5368" s="61"/>
      <c r="Q5368" s="61"/>
      <c r="R5368" s="61"/>
      <c r="S5368" s="61"/>
      <c r="T5368" s="61"/>
      <c r="U5368" s="61"/>
      <c r="V5368" s="61"/>
      <c r="W5368" s="61"/>
      <c r="X5368" s="61"/>
      <c r="Y5368" s="61"/>
      <c r="Z5368" s="61"/>
      <c r="AA5368" s="61"/>
      <c r="AB5368" s="61"/>
      <c r="AC5368" s="61"/>
      <c r="AD5368" s="61"/>
      <c r="AE5368" s="61"/>
      <c r="AF5368" s="61"/>
      <c r="AG5368" s="61"/>
      <c r="AH5368" s="61"/>
      <c r="AI5368" s="61"/>
      <c r="AJ5368" s="61"/>
      <c r="AK5368" s="61"/>
      <c r="AL5368" s="61"/>
      <c r="AM5368" s="61"/>
      <c r="AN5368" s="61"/>
      <c r="AO5368" s="61"/>
      <c r="AP5368" s="62"/>
      <c r="AQ5368" s="61"/>
      <c r="AR5368" s="61"/>
      <c r="AS5368" s="61"/>
      <c r="AT5368" s="61"/>
      <c r="AU5368" s="61"/>
      <c r="AV5368" s="61"/>
      <c r="AW5368" s="60"/>
    </row>
    <row r="5369" s="59" customFormat="1" customHeight="1" spans="1:49">
      <c r="A5369" s="60"/>
      <c r="B5369" s="60"/>
      <c r="C5369" s="60"/>
      <c r="D5369" s="60"/>
      <c r="H5369" s="61"/>
      <c r="I5369" s="61"/>
      <c r="J5369" s="61"/>
      <c r="K5369" s="61"/>
      <c r="L5369" s="61"/>
      <c r="M5369" s="61"/>
      <c r="N5369" s="61"/>
      <c r="O5369" s="61"/>
      <c r="P5369" s="61"/>
      <c r="Q5369" s="61"/>
      <c r="R5369" s="61"/>
      <c r="S5369" s="61"/>
      <c r="T5369" s="61"/>
      <c r="U5369" s="61"/>
      <c r="V5369" s="61"/>
      <c r="W5369" s="61"/>
      <c r="X5369" s="61"/>
      <c r="Y5369" s="61"/>
      <c r="Z5369" s="61"/>
      <c r="AA5369" s="61"/>
      <c r="AB5369" s="61"/>
      <c r="AC5369" s="61"/>
      <c r="AD5369" s="61"/>
      <c r="AE5369" s="61"/>
      <c r="AF5369" s="61"/>
      <c r="AG5369" s="61"/>
      <c r="AH5369" s="61"/>
      <c r="AI5369" s="61"/>
      <c r="AJ5369" s="61"/>
      <c r="AK5369" s="61"/>
      <c r="AL5369" s="61"/>
      <c r="AM5369" s="61"/>
      <c r="AN5369" s="61"/>
      <c r="AO5369" s="61"/>
      <c r="AP5369" s="62"/>
      <c r="AQ5369" s="61"/>
      <c r="AR5369" s="61"/>
      <c r="AS5369" s="61"/>
      <c r="AT5369" s="61"/>
      <c r="AU5369" s="61"/>
      <c r="AV5369" s="61"/>
      <c r="AW5369" s="60"/>
    </row>
    <row r="5370" s="59" customFormat="1" customHeight="1" spans="1:49">
      <c r="A5370" s="60"/>
      <c r="B5370" s="60"/>
      <c r="C5370" s="60"/>
      <c r="D5370" s="60"/>
      <c r="H5370" s="61"/>
      <c r="I5370" s="61"/>
      <c r="J5370" s="61"/>
      <c r="K5370" s="61"/>
      <c r="L5370" s="61"/>
      <c r="M5370" s="61"/>
      <c r="N5370" s="61"/>
      <c r="O5370" s="61"/>
      <c r="P5370" s="61"/>
      <c r="Q5370" s="61"/>
      <c r="R5370" s="61"/>
      <c r="S5370" s="61"/>
      <c r="T5370" s="61"/>
      <c r="U5370" s="61"/>
      <c r="V5370" s="61"/>
      <c r="W5370" s="61"/>
      <c r="X5370" s="61"/>
      <c r="Y5370" s="61"/>
      <c r="Z5370" s="61"/>
      <c r="AA5370" s="61"/>
      <c r="AB5370" s="61"/>
      <c r="AC5370" s="61"/>
      <c r="AD5370" s="61"/>
      <c r="AE5370" s="61"/>
      <c r="AF5370" s="61"/>
      <c r="AG5370" s="61"/>
      <c r="AH5370" s="61"/>
      <c r="AI5370" s="61"/>
      <c r="AJ5370" s="61"/>
      <c r="AK5370" s="61"/>
      <c r="AL5370" s="61"/>
      <c r="AM5370" s="61"/>
      <c r="AN5370" s="61"/>
      <c r="AO5370" s="61"/>
      <c r="AP5370" s="62"/>
      <c r="AQ5370" s="61"/>
      <c r="AR5370" s="61"/>
      <c r="AS5370" s="61"/>
      <c r="AT5370" s="61"/>
      <c r="AU5370" s="61"/>
      <c r="AV5370" s="61"/>
      <c r="AW5370" s="60"/>
    </row>
    <row r="5371" s="59" customFormat="1" customHeight="1" spans="1:49">
      <c r="A5371" s="60"/>
      <c r="B5371" s="60"/>
      <c r="C5371" s="60"/>
      <c r="D5371" s="60"/>
      <c r="H5371" s="61"/>
      <c r="I5371" s="61"/>
      <c r="J5371" s="61"/>
      <c r="K5371" s="61"/>
      <c r="L5371" s="61"/>
      <c r="M5371" s="61"/>
      <c r="N5371" s="61"/>
      <c r="O5371" s="61"/>
      <c r="P5371" s="61"/>
      <c r="Q5371" s="61"/>
      <c r="R5371" s="61"/>
      <c r="S5371" s="61"/>
      <c r="T5371" s="61"/>
      <c r="U5371" s="61"/>
      <c r="V5371" s="61"/>
      <c r="W5371" s="61"/>
      <c r="X5371" s="61"/>
      <c r="Y5371" s="61"/>
      <c r="Z5371" s="61"/>
      <c r="AA5371" s="61"/>
      <c r="AB5371" s="61"/>
      <c r="AC5371" s="61"/>
      <c r="AD5371" s="61"/>
      <c r="AE5371" s="61"/>
      <c r="AF5371" s="61"/>
      <c r="AG5371" s="61"/>
      <c r="AH5371" s="61"/>
      <c r="AI5371" s="61"/>
      <c r="AJ5371" s="61"/>
      <c r="AK5371" s="61"/>
      <c r="AL5371" s="61"/>
      <c r="AM5371" s="61"/>
      <c r="AN5371" s="61"/>
      <c r="AO5371" s="61"/>
      <c r="AP5371" s="62"/>
      <c r="AQ5371" s="61"/>
      <c r="AR5371" s="61"/>
      <c r="AS5371" s="61"/>
      <c r="AT5371" s="61"/>
      <c r="AU5371" s="61"/>
      <c r="AV5371" s="61"/>
      <c r="AW5371" s="60"/>
    </row>
    <row r="5372" s="59" customFormat="1" customHeight="1" spans="1:49">
      <c r="A5372" s="60"/>
      <c r="B5372" s="60"/>
      <c r="C5372" s="60"/>
      <c r="D5372" s="60"/>
      <c r="H5372" s="61"/>
      <c r="I5372" s="61"/>
      <c r="J5372" s="61"/>
      <c r="K5372" s="61"/>
      <c r="L5372" s="61"/>
      <c r="M5372" s="61"/>
      <c r="N5372" s="61"/>
      <c r="O5372" s="61"/>
      <c r="P5372" s="61"/>
      <c r="Q5372" s="61"/>
      <c r="R5372" s="61"/>
      <c r="S5372" s="61"/>
      <c r="T5372" s="61"/>
      <c r="U5372" s="61"/>
      <c r="V5372" s="61"/>
      <c r="W5372" s="61"/>
      <c r="X5372" s="61"/>
      <c r="Y5372" s="61"/>
      <c r="Z5372" s="61"/>
      <c r="AA5372" s="61"/>
      <c r="AB5372" s="61"/>
      <c r="AC5372" s="61"/>
      <c r="AD5372" s="61"/>
      <c r="AE5372" s="61"/>
      <c r="AF5372" s="61"/>
      <c r="AG5372" s="61"/>
      <c r="AH5372" s="61"/>
      <c r="AI5372" s="61"/>
      <c r="AJ5372" s="61"/>
      <c r="AK5372" s="61"/>
      <c r="AL5372" s="61"/>
      <c r="AM5372" s="61"/>
      <c r="AN5372" s="61"/>
      <c r="AO5372" s="61"/>
      <c r="AP5372" s="62"/>
      <c r="AQ5372" s="61"/>
      <c r="AR5372" s="61"/>
      <c r="AS5372" s="61"/>
      <c r="AT5372" s="61"/>
      <c r="AU5372" s="61"/>
      <c r="AV5372" s="61"/>
      <c r="AW5372" s="60"/>
    </row>
    <row r="5373" s="59" customFormat="1" customHeight="1" spans="1:49">
      <c r="A5373" s="60"/>
      <c r="B5373" s="60"/>
      <c r="C5373" s="60"/>
      <c r="D5373" s="60"/>
      <c r="H5373" s="61"/>
      <c r="I5373" s="61"/>
      <c r="J5373" s="61"/>
      <c r="K5373" s="61"/>
      <c r="L5373" s="61"/>
      <c r="M5373" s="61"/>
      <c r="N5373" s="61"/>
      <c r="O5373" s="61"/>
      <c r="P5373" s="61"/>
      <c r="Q5373" s="61"/>
      <c r="R5373" s="61"/>
      <c r="S5373" s="61"/>
      <c r="T5373" s="61"/>
      <c r="U5373" s="61"/>
      <c r="V5373" s="61"/>
      <c r="W5373" s="61"/>
      <c r="X5373" s="61"/>
      <c r="Y5373" s="61"/>
      <c r="Z5373" s="61"/>
      <c r="AA5373" s="61"/>
      <c r="AB5373" s="61"/>
      <c r="AC5373" s="61"/>
      <c r="AD5373" s="61"/>
      <c r="AE5373" s="61"/>
      <c r="AF5373" s="61"/>
      <c r="AG5373" s="61"/>
      <c r="AH5373" s="61"/>
      <c r="AI5373" s="61"/>
      <c r="AJ5373" s="61"/>
      <c r="AK5373" s="61"/>
      <c r="AL5373" s="61"/>
      <c r="AM5373" s="61"/>
      <c r="AN5373" s="61"/>
      <c r="AO5373" s="61"/>
      <c r="AP5373" s="62"/>
      <c r="AQ5373" s="61"/>
      <c r="AR5373" s="61"/>
      <c r="AS5373" s="61"/>
      <c r="AT5373" s="61"/>
      <c r="AU5373" s="61"/>
      <c r="AV5373" s="61"/>
      <c r="AW5373" s="60"/>
    </row>
    <row r="5374" s="59" customFormat="1" customHeight="1" spans="1:49">
      <c r="A5374" s="60"/>
      <c r="B5374" s="60"/>
      <c r="C5374" s="60"/>
      <c r="D5374" s="60"/>
      <c r="H5374" s="61"/>
      <c r="I5374" s="61"/>
      <c r="J5374" s="61"/>
      <c r="K5374" s="61"/>
      <c r="L5374" s="61"/>
      <c r="M5374" s="61"/>
      <c r="N5374" s="61"/>
      <c r="O5374" s="61"/>
      <c r="P5374" s="61"/>
      <c r="Q5374" s="61"/>
      <c r="R5374" s="61"/>
      <c r="S5374" s="61"/>
      <c r="T5374" s="61"/>
      <c r="U5374" s="61"/>
      <c r="V5374" s="61"/>
      <c r="W5374" s="61"/>
      <c r="X5374" s="61"/>
      <c r="Y5374" s="61"/>
      <c r="Z5374" s="61"/>
      <c r="AA5374" s="61"/>
      <c r="AB5374" s="61"/>
      <c r="AC5374" s="61"/>
      <c r="AD5374" s="61"/>
      <c r="AE5374" s="61"/>
      <c r="AF5374" s="61"/>
      <c r="AG5374" s="61"/>
      <c r="AH5374" s="61"/>
      <c r="AI5374" s="61"/>
      <c r="AJ5374" s="61"/>
      <c r="AK5374" s="61"/>
      <c r="AL5374" s="61"/>
      <c r="AM5374" s="61"/>
      <c r="AN5374" s="61"/>
      <c r="AO5374" s="61"/>
      <c r="AP5374" s="62"/>
      <c r="AQ5374" s="61"/>
      <c r="AR5374" s="61"/>
      <c r="AS5374" s="61"/>
      <c r="AT5374" s="61"/>
      <c r="AU5374" s="61"/>
      <c r="AV5374" s="61"/>
      <c r="AW5374" s="60"/>
    </row>
    <row r="5375" s="59" customFormat="1" customHeight="1" spans="1:49">
      <c r="A5375" s="60"/>
      <c r="B5375" s="60"/>
      <c r="C5375" s="60"/>
      <c r="D5375" s="60"/>
      <c r="H5375" s="61"/>
      <c r="I5375" s="61"/>
      <c r="J5375" s="61"/>
      <c r="K5375" s="61"/>
      <c r="L5375" s="61"/>
      <c r="M5375" s="61"/>
      <c r="N5375" s="61"/>
      <c r="O5375" s="61"/>
      <c r="P5375" s="61"/>
      <c r="Q5375" s="61"/>
      <c r="R5375" s="61"/>
      <c r="S5375" s="61"/>
      <c r="T5375" s="61"/>
      <c r="U5375" s="61"/>
      <c r="V5375" s="61"/>
      <c r="W5375" s="61"/>
      <c r="X5375" s="61"/>
      <c r="Y5375" s="61"/>
      <c r="Z5375" s="61"/>
      <c r="AA5375" s="61"/>
      <c r="AB5375" s="61"/>
      <c r="AC5375" s="61"/>
      <c r="AD5375" s="61"/>
      <c r="AE5375" s="61"/>
      <c r="AF5375" s="61"/>
      <c r="AG5375" s="61"/>
      <c r="AH5375" s="61"/>
      <c r="AI5375" s="61"/>
      <c r="AJ5375" s="61"/>
      <c r="AK5375" s="61"/>
      <c r="AL5375" s="61"/>
      <c r="AM5375" s="61"/>
      <c r="AN5375" s="61"/>
      <c r="AO5375" s="61"/>
      <c r="AP5375" s="62"/>
      <c r="AQ5375" s="61"/>
      <c r="AR5375" s="61"/>
      <c r="AS5375" s="61"/>
      <c r="AT5375" s="61"/>
      <c r="AU5375" s="61"/>
      <c r="AV5375" s="61"/>
      <c r="AW5375" s="60"/>
    </row>
    <row r="5376" s="59" customFormat="1" customHeight="1" spans="1:49">
      <c r="A5376" s="60"/>
      <c r="B5376" s="60"/>
      <c r="C5376" s="60"/>
      <c r="D5376" s="60"/>
      <c r="H5376" s="61"/>
      <c r="I5376" s="61"/>
      <c r="J5376" s="61"/>
      <c r="K5376" s="61"/>
      <c r="L5376" s="61"/>
      <c r="M5376" s="61"/>
      <c r="N5376" s="61"/>
      <c r="O5376" s="61"/>
      <c r="P5376" s="61"/>
      <c r="Q5376" s="61"/>
      <c r="R5376" s="61"/>
      <c r="S5376" s="61"/>
      <c r="T5376" s="61"/>
      <c r="U5376" s="61"/>
      <c r="V5376" s="61"/>
      <c r="W5376" s="61"/>
      <c r="X5376" s="61"/>
      <c r="Y5376" s="61"/>
      <c r="Z5376" s="61"/>
      <c r="AA5376" s="61"/>
      <c r="AB5376" s="61"/>
      <c r="AC5376" s="61"/>
      <c r="AD5376" s="61"/>
      <c r="AE5376" s="61"/>
      <c r="AF5376" s="61"/>
      <c r="AG5376" s="61"/>
      <c r="AH5376" s="61"/>
      <c r="AI5376" s="61"/>
      <c r="AJ5376" s="61"/>
      <c r="AK5376" s="61"/>
      <c r="AL5376" s="61"/>
      <c r="AM5376" s="61"/>
      <c r="AN5376" s="61"/>
      <c r="AO5376" s="61"/>
      <c r="AP5376" s="62"/>
      <c r="AQ5376" s="61"/>
      <c r="AR5376" s="61"/>
      <c r="AS5376" s="61"/>
      <c r="AT5376" s="61"/>
      <c r="AU5376" s="61"/>
      <c r="AV5376" s="61"/>
      <c r="AW5376" s="60"/>
    </row>
    <row r="5377" s="59" customFormat="1" customHeight="1" spans="1:49">
      <c r="A5377" s="60"/>
      <c r="B5377" s="60"/>
      <c r="C5377" s="60"/>
      <c r="D5377" s="60"/>
      <c r="H5377" s="61"/>
      <c r="I5377" s="61"/>
      <c r="J5377" s="61"/>
      <c r="K5377" s="61"/>
      <c r="L5377" s="61"/>
      <c r="M5377" s="61"/>
      <c r="N5377" s="61"/>
      <c r="O5377" s="61"/>
      <c r="P5377" s="61"/>
      <c r="Q5377" s="61"/>
      <c r="R5377" s="61"/>
      <c r="S5377" s="61"/>
      <c r="T5377" s="61"/>
      <c r="U5377" s="61"/>
      <c r="V5377" s="61"/>
      <c r="W5377" s="61"/>
      <c r="X5377" s="61"/>
      <c r="Y5377" s="61"/>
      <c r="Z5377" s="61"/>
      <c r="AA5377" s="61"/>
      <c r="AB5377" s="61"/>
      <c r="AC5377" s="61"/>
      <c r="AD5377" s="61"/>
      <c r="AE5377" s="61"/>
      <c r="AF5377" s="61"/>
      <c r="AG5377" s="61"/>
      <c r="AH5377" s="61"/>
      <c r="AI5377" s="61"/>
      <c r="AJ5377" s="61"/>
      <c r="AK5377" s="61"/>
      <c r="AL5377" s="61"/>
      <c r="AM5377" s="61"/>
      <c r="AN5377" s="61"/>
      <c r="AO5377" s="61"/>
      <c r="AP5377" s="62"/>
      <c r="AQ5377" s="61"/>
      <c r="AR5377" s="61"/>
      <c r="AS5377" s="61"/>
      <c r="AT5377" s="61"/>
      <c r="AU5377" s="61"/>
      <c r="AV5377" s="61"/>
      <c r="AW5377" s="60"/>
    </row>
    <row r="5378" s="59" customFormat="1" customHeight="1" spans="1:49">
      <c r="A5378" s="60"/>
      <c r="B5378" s="60"/>
      <c r="C5378" s="60"/>
      <c r="D5378" s="60"/>
      <c r="H5378" s="61"/>
      <c r="I5378" s="61"/>
      <c r="J5378" s="61"/>
      <c r="K5378" s="61"/>
      <c r="L5378" s="61"/>
      <c r="M5378" s="61"/>
      <c r="N5378" s="61"/>
      <c r="O5378" s="61"/>
      <c r="P5378" s="61"/>
      <c r="Q5378" s="61"/>
      <c r="R5378" s="61"/>
      <c r="S5378" s="61"/>
      <c r="T5378" s="61"/>
      <c r="U5378" s="61"/>
      <c r="V5378" s="61"/>
      <c r="W5378" s="61"/>
      <c r="X5378" s="61"/>
      <c r="Y5378" s="61"/>
      <c r="Z5378" s="61"/>
      <c r="AA5378" s="61"/>
      <c r="AB5378" s="61"/>
      <c r="AC5378" s="61"/>
      <c r="AD5378" s="61"/>
      <c r="AE5378" s="61"/>
      <c r="AF5378" s="61"/>
      <c r="AG5378" s="61"/>
      <c r="AH5378" s="61"/>
      <c r="AI5378" s="61"/>
      <c r="AJ5378" s="61"/>
      <c r="AK5378" s="61"/>
      <c r="AL5378" s="61"/>
      <c r="AM5378" s="61"/>
      <c r="AN5378" s="61"/>
      <c r="AO5378" s="61"/>
      <c r="AP5378" s="62"/>
      <c r="AQ5378" s="61"/>
      <c r="AR5378" s="61"/>
      <c r="AS5378" s="61"/>
      <c r="AT5378" s="61"/>
      <c r="AU5378" s="61"/>
      <c r="AV5378" s="61"/>
      <c r="AW5378" s="60"/>
    </row>
    <row r="5379" s="59" customFormat="1" customHeight="1" spans="1:49">
      <c r="A5379" s="60"/>
      <c r="B5379" s="60"/>
      <c r="C5379" s="60"/>
      <c r="D5379" s="60"/>
      <c r="H5379" s="61"/>
      <c r="I5379" s="61"/>
      <c r="J5379" s="61"/>
      <c r="K5379" s="61"/>
      <c r="L5379" s="61"/>
      <c r="M5379" s="61"/>
      <c r="N5379" s="61"/>
      <c r="O5379" s="61"/>
      <c r="P5379" s="61"/>
      <c r="Q5379" s="61"/>
      <c r="R5379" s="61"/>
      <c r="S5379" s="61"/>
      <c r="T5379" s="61"/>
      <c r="U5379" s="61"/>
      <c r="V5379" s="61"/>
      <c r="W5379" s="61"/>
      <c r="X5379" s="61"/>
      <c r="Y5379" s="61"/>
      <c r="Z5379" s="61"/>
      <c r="AA5379" s="61"/>
      <c r="AB5379" s="61"/>
      <c r="AC5379" s="61"/>
      <c r="AD5379" s="61"/>
      <c r="AE5379" s="61"/>
      <c r="AF5379" s="61"/>
      <c r="AG5379" s="61"/>
      <c r="AH5379" s="61"/>
      <c r="AI5379" s="61"/>
      <c r="AJ5379" s="61"/>
      <c r="AK5379" s="61"/>
      <c r="AL5379" s="61"/>
      <c r="AM5379" s="61"/>
      <c r="AN5379" s="61"/>
      <c r="AO5379" s="61"/>
      <c r="AP5379" s="62"/>
      <c r="AQ5379" s="61"/>
      <c r="AR5379" s="61"/>
      <c r="AS5379" s="61"/>
      <c r="AT5379" s="61"/>
      <c r="AU5379" s="61"/>
      <c r="AV5379" s="61"/>
      <c r="AW5379" s="60"/>
    </row>
    <row r="5380" s="59" customFormat="1" customHeight="1" spans="1:49">
      <c r="A5380" s="60"/>
      <c r="B5380" s="60"/>
      <c r="C5380" s="60"/>
      <c r="D5380" s="60"/>
      <c r="H5380" s="61"/>
      <c r="I5380" s="61"/>
      <c r="J5380" s="61"/>
      <c r="K5380" s="61"/>
      <c r="L5380" s="61"/>
      <c r="M5380" s="61"/>
      <c r="N5380" s="61"/>
      <c r="O5380" s="61"/>
      <c r="P5380" s="61"/>
      <c r="Q5380" s="61"/>
      <c r="R5380" s="61"/>
      <c r="S5380" s="61"/>
      <c r="T5380" s="61"/>
      <c r="U5380" s="61"/>
      <c r="V5380" s="61"/>
      <c r="W5380" s="61"/>
      <c r="X5380" s="61"/>
      <c r="Y5380" s="61"/>
      <c r="Z5380" s="61"/>
      <c r="AA5380" s="61"/>
      <c r="AB5380" s="61"/>
      <c r="AC5380" s="61"/>
      <c r="AD5380" s="61"/>
      <c r="AE5380" s="61"/>
      <c r="AF5380" s="61"/>
      <c r="AG5380" s="61"/>
      <c r="AH5380" s="61"/>
      <c r="AI5380" s="61"/>
      <c r="AJ5380" s="61"/>
      <c r="AK5380" s="61"/>
      <c r="AL5380" s="61"/>
      <c r="AM5380" s="61"/>
      <c r="AN5380" s="61"/>
      <c r="AO5380" s="61"/>
      <c r="AP5380" s="62"/>
      <c r="AQ5380" s="61"/>
      <c r="AR5380" s="61"/>
      <c r="AS5380" s="61"/>
      <c r="AT5380" s="61"/>
      <c r="AU5380" s="61"/>
      <c r="AV5380" s="61"/>
      <c r="AW5380" s="60"/>
    </row>
    <row r="5381" s="59" customFormat="1" customHeight="1" spans="1:49">
      <c r="A5381" s="60"/>
      <c r="B5381" s="60"/>
      <c r="C5381" s="60"/>
      <c r="D5381" s="60"/>
      <c r="H5381" s="61"/>
      <c r="I5381" s="61"/>
      <c r="J5381" s="61"/>
      <c r="K5381" s="61"/>
      <c r="L5381" s="61"/>
      <c r="M5381" s="61"/>
      <c r="N5381" s="61"/>
      <c r="O5381" s="61"/>
      <c r="P5381" s="61"/>
      <c r="Q5381" s="61"/>
      <c r="R5381" s="61"/>
      <c r="S5381" s="61"/>
      <c r="T5381" s="61"/>
      <c r="U5381" s="61"/>
      <c r="V5381" s="61"/>
      <c r="W5381" s="61"/>
      <c r="X5381" s="61"/>
      <c r="Y5381" s="61"/>
      <c r="Z5381" s="61"/>
      <c r="AA5381" s="61"/>
      <c r="AB5381" s="61"/>
      <c r="AC5381" s="61"/>
      <c r="AD5381" s="61"/>
      <c r="AE5381" s="61"/>
      <c r="AF5381" s="61"/>
      <c r="AG5381" s="61"/>
      <c r="AH5381" s="61"/>
      <c r="AI5381" s="61"/>
      <c r="AJ5381" s="61"/>
      <c r="AK5381" s="61"/>
      <c r="AL5381" s="61"/>
      <c r="AM5381" s="61"/>
      <c r="AN5381" s="61"/>
      <c r="AO5381" s="61"/>
      <c r="AP5381" s="62"/>
      <c r="AQ5381" s="61"/>
      <c r="AR5381" s="61"/>
      <c r="AS5381" s="61"/>
      <c r="AT5381" s="61"/>
      <c r="AU5381" s="61"/>
      <c r="AV5381" s="61"/>
      <c r="AW5381" s="60"/>
    </row>
    <row r="5382" s="59" customFormat="1" customHeight="1" spans="1:49">
      <c r="A5382" s="60"/>
      <c r="B5382" s="60"/>
      <c r="C5382" s="60"/>
      <c r="D5382" s="60"/>
      <c r="H5382" s="61"/>
      <c r="I5382" s="61"/>
      <c r="J5382" s="61"/>
      <c r="K5382" s="61"/>
      <c r="L5382" s="61"/>
      <c r="M5382" s="61"/>
      <c r="N5382" s="61"/>
      <c r="O5382" s="61"/>
      <c r="P5382" s="61"/>
      <c r="Q5382" s="61"/>
      <c r="R5382" s="61"/>
      <c r="S5382" s="61"/>
      <c r="T5382" s="61"/>
      <c r="U5382" s="61"/>
      <c r="V5382" s="61"/>
      <c r="W5382" s="61"/>
      <c r="X5382" s="61"/>
      <c r="Y5382" s="61"/>
      <c r="Z5382" s="61"/>
      <c r="AA5382" s="61"/>
      <c r="AB5382" s="61"/>
      <c r="AC5382" s="61"/>
      <c r="AD5382" s="61"/>
      <c r="AE5382" s="61"/>
      <c r="AF5382" s="61"/>
      <c r="AG5382" s="61"/>
      <c r="AH5382" s="61"/>
      <c r="AI5382" s="61"/>
      <c r="AJ5382" s="61"/>
      <c r="AK5382" s="61"/>
      <c r="AL5382" s="61"/>
      <c r="AM5382" s="61"/>
      <c r="AN5382" s="61"/>
      <c r="AO5382" s="61"/>
      <c r="AP5382" s="62"/>
      <c r="AQ5382" s="61"/>
      <c r="AR5382" s="61"/>
      <c r="AS5382" s="61"/>
      <c r="AT5382" s="61"/>
      <c r="AU5382" s="61"/>
      <c r="AV5382" s="61"/>
      <c r="AW5382" s="60"/>
    </row>
    <row r="5383" s="59" customFormat="1" customHeight="1" spans="1:49">
      <c r="A5383" s="60"/>
      <c r="B5383" s="60"/>
      <c r="C5383" s="60"/>
      <c r="D5383" s="60"/>
      <c r="H5383" s="61"/>
      <c r="I5383" s="61"/>
      <c r="J5383" s="61"/>
      <c r="K5383" s="61"/>
      <c r="L5383" s="61"/>
      <c r="M5383" s="61"/>
      <c r="N5383" s="61"/>
      <c r="O5383" s="61"/>
      <c r="P5383" s="61"/>
      <c r="Q5383" s="61"/>
      <c r="R5383" s="61"/>
      <c r="S5383" s="61"/>
      <c r="T5383" s="61"/>
      <c r="U5383" s="61"/>
      <c r="V5383" s="61"/>
      <c r="W5383" s="61"/>
      <c r="X5383" s="61"/>
      <c r="Y5383" s="61"/>
      <c r="Z5383" s="61"/>
      <c r="AA5383" s="61"/>
      <c r="AB5383" s="61"/>
      <c r="AC5383" s="61"/>
      <c r="AD5383" s="61"/>
      <c r="AE5383" s="61"/>
      <c r="AF5383" s="61"/>
      <c r="AG5383" s="61"/>
      <c r="AH5383" s="61"/>
      <c r="AI5383" s="61"/>
      <c r="AJ5383" s="61"/>
      <c r="AK5383" s="61"/>
      <c r="AL5383" s="61"/>
      <c r="AM5383" s="61"/>
      <c r="AN5383" s="61"/>
      <c r="AO5383" s="61"/>
      <c r="AP5383" s="62"/>
      <c r="AQ5383" s="61"/>
      <c r="AR5383" s="61"/>
      <c r="AS5383" s="61"/>
      <c r="AT5383" s="61"/>
      <c r="AU5383" s="61"/>
      <c r="AV5383" s="61"/>
      <c r="AW5383" s="60"/>
    </row>
    <row r="5384" s="59" customFormat="1" customHeight="1" spans="1:49">
      <c r="A5384" s="60"/>
      <c r="B5384" s="60"/>
      <c r="C5384" s="60"/>
      <c r="D5384" s="60"/>
      <c r="H5384" s="61"/>
      <c r="I5384" s="61"/>
      <c r="J5384" s="61"/>
      <c r="K5384" s="61"/>
      <c r="L5384" s="61"/>
      <c r="M5384" s="61"/>
      <c r="N5384" s="61"/>
      <c r="O5384" s="61"/>
      <c r="P5384" s="61"/>
      <c r="Q5384" s="61"/>
      <c r="R5384" s="61"/>
      <c r="S5384" s="61"/>
      <c r="T5384" s="61"/>
      <c r="U5384" s="61"/>
      <c r="V5384" s="61"/>
      <c r="W5384" s="61"/>
      <c r="X5384" s="61"/>
      <c r="Y5384" s="61"/>
      <c r="Z5384" s="61"/>
      <c r="AA5384" s="61"/>
      <c r="AB5384" s="61"/>
      <c r="AC5384" s="61"/>
      <c r="AD5384" s="61"/>
      <c r="AE5384" s="61"/>
      <c r="AF5384" s="61"/>
      <c r="AG5384" s="61"/>
      <c r="AH5384" s="61"/>
      <c r="AI5384" s="61"/>
      <c r="AJ5384" s="61"/>
      <c r="AK5384" s="61"/>
      <c r="AL5384" s="61"/>
      <c r="AM5384" s="61"/>
      <c r="AN5384" s="61"/>
      <c r="AO5384" s="61"/>
      <c r="AP5384" s="62"/>
      <c r="AQ5384" s="61"/>
      <c r="AR5384" s="61"/>
      <c r="AS5384" s="61"/>
      <c r="AT5384" s="61"/>
      <c r="AU5384" s="61"/>
      <c r="AV5384" s="61"/>
      <c r="AW5384" s="60"/>
    </row>
    <row r="5385" s="59" customFormat="1" customHeight="1" spans="1:49">
      <c r="A5385" s="60"/>
      <c r="B5385" s="60"/>
      <c r="C5385" s="60"/>
      <c r="D5385" s="60"/>
      <c r="H5385" s="61"/>
      <c r="I5385" s="61"/>
      <c r="J5385" s="61"/>
      <c r="K5385" s="61"/>
      <c r="L5385" s="61"/>
      <c r="M5385" s="61"/>
      <c r="N5385" s="61"/>
      <c r="O5385" s="61"/>
      <c r="P5385" s="61"/>
      <c r="Q5385" s="61"/>
      <c r="R5385" s="61"/>
      <c r="S5385" s="61"/>
      <c r="T5385" s="61"/>
      <c r="U5385" s="61"/>
      <c r="V5385" s="61"/>
      <c r="W5385" s="61"/>
      <c r="X5385" s="61"/>
      <c r="Y5385" s="61"/>
      <c r="Z5385" s="61"/>
      <c r="AA5385" s="61"/>
      <c r="AB5385" s="61"/>
      <c r="AC5385" s="61"/>
      <c r="AD5385" s="61"/>
      <c r="AE5385" s="61"/>
      <c r="AF5385" s="61"/>
      <c r="AG5385" s="61"/>
      <c r="AH5385" s="61"/>
      <c r="AI5385" s="61"/>
      <c r="AJ5385" s="61"/>
      <c r="AK5385" s="61"/>
      <c r="AL5385" s="61"/>
      <c r="AM5385" s="61"/>
      <c r="AN5385" s="61"/>
      <c r="AO5385" s="61"/>
      <c r="AP5385" s="62"/>
      <c r="AQ5385" s="61"/>
      <c r="AR5385" s="61"/>
      <c r="AS5385" s="61"/>
      <c r="AT5385" s="61"/>
      <c r="AU5385" s="61"/>
      <c r="AV5385" s="61"/>
      <c r="AW5385" s="60"/>
    </row>
    <row r="5386" s="59" customFormat="1" customHeight="1" spans="1:49">
      <c r="A5386" s="60"/>
      <c r="B5386" s="60"/>
      <c r="C5386" s="60"/>
      <c r="D5386" s="60"/>
      <c r="H5386" s="61"/>
      <c r="I5386" s="61"/>
      <c r="J5386" s="61"/>
      <c r="K5386" s="61"/>
      <c r="L5386" s="61"/>
      <c r="M5386" s="61"/>
      <c r="N5386" s="61"/>
      <c r="O5386" s="61"/>
      <c r="P5386" s="61"/>
      <c r="Q5386" s="61"/>
      <c r="R5386" s="61"/>
      <c r="S5386" s="61"/>
      <c r="T5386" s="61"/>
      <c r="U5386" s="61"/>
      <c r="V5386" s="61"/>
      <c r="W5386" s="61"/>
      <c r="X5386" s="61"/>
      <c r="Y5386" s="61"/>
      <c r="Z5386" s="61"/>
      <c r="AA5386" s="61"/>
      <c r="AB5386" s="61"/>
      <c r="AC5386" s="61"/>
      <c r="AD5386" s="61"/>
      <c r="AE5386" s="61"/>
      <c r="AF5386" s="61"/>
      <c r="AG5386" s="61"/>
      <c r="AH5386" s="61"/>
      <c r="AI5386" s="61"/>
      <c r="AJ5386" s="61"/>
      <c r="AK5386" s="61"/>
      <c r="AL5386" s="61"/>
      <c r="AM5386" s="61"/>
      <c r="AN5386" s="61"/>
      <c r="AO5386" s="61"/>
      <c r="AP5386" s="62"/>
      <c r="AQ5386" s="61"/>
      <c r="AR5386" s="61"/>
      <c r="AS5386" s="61"/>
      <c r="AT5386" s="61"/>
      <c r="AU5386" s="61"/>
      <c r="AV5386" s="61"/>
      <c r="AW5386" s="60"/>
    </row>
    <row r="5387" s="59" customFormat="1" customHeight="1" spans="1:49">
      <c r="A5387" s="60"/>
      <c r="B5387" s="60"/>
      <c r="C5387" s="60"/>
      <c r="D5387" s="60"/>
      <c r="H5387" s="61"/>
      <c r="I5387" s="61"/>
      <c r="J5387" s="61"/>
      <c r="K5387" s="61"/>
      <c r="L5387" s="61"/>
      <c r="M5387" s="61"/>
      <c r="N5387" s="61"/>
      <c r="O5387" s="61"/>
      <c r="P5387" s="61"/>
      <c r="Q5387" s="61"/>
      <c r="R5387" s="61"/>
      <c r="S5387" s="61"/>
      <c r="T5387" s="61"/>
      <c r="U5387" s="61"/>
      <c r="V5387" s="61"/>
      <c r="W5387" s="61"/>
      <c r="X5387" s="61"/>
      <c r="Y5387" s="61"/>
      <c r="Z5387" s="61"/>
      <c r="AA5387" s="61"/>
      <c r="AB5387" s="61"/>
      <c r="AC5387" s="61"/>
      <c r="AD5387" s="61"/>
      <c r="AE5387" s="61"/>
      <c r="AF5387" s="61"/>
      <c r="AG5387" s="61"/>
      <c r="AH5387" s="61"/>
      <c r="AI5387" s="61"/>
      <c r="AJ5387" s="61"/>
      <c r="AK5387" s="61"/>
      <c r="AL5387" s="61"/>
      <c r="AM5387" s="61"/>
      <c r="AN5387" s="61"/>
      <c r="AO5387" s="61"/>
      <c r="AP5387" s="62"/>
      <c r="AQ5387" s="61"/>
      <c r="AR5387" s="61"/>
      <c r="AS5387" s="61"/>
      <c r="AT5387" s="61"/>
      <c r="AU5387" s="61"/>
      <c r="AV5387" s="61"/>
      <c r="AW5387" s="60"/>
    </row>
    <row r="5388" s="59" customFormat="1" customHeight="1" spans="1:49">
      <c r="A5388" s="60"/>
      <c r="B5388" s="60"/>
      <c r="C5388" s="60"/>
      <c r="D5388" s="60"/>
      <c r="H5388" s="61"/>
      <c r="I5388" s="61"/>
      <c r="J5388" s="61"/>
      <c r="K5388" s="61"/>
      <c r="L5388" s="61"/>
      <c r="M5388" s="61"/>
      <c r="N5388" s="61"/>
      <c r="O5388" s="61"/>
      <c r="P5388" s="61"/>
      <c r="Q5388" s="61"/>
      <c r="R5388" s="61"/>
      <c r="S5388" s="61"/>
      <c r="T5388" s="61"/>
      <c r="U5388" s="61"/>
      <c r="V5388" s="61"/>
      <c r="W5388" s="61"/>
      <c r="X5388" s="61"/>
      <c r="Y5388" s="61"/>
      <c r="Z5388" s="61"/>
      <c r="AA5388" s="61"/>
      <c r="AB5388" s="61"/>
      <c r="AC5388" s="61"/>
      <c r="AD5388" s="61"/>
      <c r="AE5388" s="61"/>
      <c r="AF5388" s="61"/>
      <c r="AG5388" s="61"/>
      <c r="AH5388" s="61"/>
      <c r="AI5388" s="61"/>
      <c r="AJ5388" s="61"/>
      <c r="AK5388" s="61"/>
      <c r="AL5388" s="61"/>
      <c r="AM5388" s="61"/>
      <c r="AN5388" s="61"/>
      <c r="AO5388" s="61"/>
      <c r="AP5388" s="62"/>
      <c r="AQ5388" s="61"/>
      <c r="AR5388" s="61"/>
      <c r="AS5388" s="61"/>
      <c r="AT5388" s="61"/>
      <c r="AU5388" s="61"/>
      <c r="AV5388" s="61"/>
      <c r="AW5388" s="60"/>
    </row>
    <row r="5389" s="59" customFormat="1" customHeight="1" spans="1:49">
      <c r="A5389" s="60"/>
      <c r="B5389" s="60"/>
      <c r="C5389" s="60"/>
      <c r="D5389" s="60"/>
      <c r="H5389" s="61"/>
      <c r="I5389" s="61"/>
      <c r="J5389" s="61"/>
      <c r="K5389" s="61"/>
      <c r="L5389" s="61"/>
      <c r="M5389" s="61"/>
      <c r="N5389" s="61"/>
      <c r="O5389" s="61"/>
      <c r="P5389" s="61"/>
      <c r="Q5389" s="61"/>
      <c r="R5389" s="61"/>
      <c r="S5389" s="61"/>
      <c r="T5389" s="61"/>
      <c r="U5389" s="61"/>
      <c r="V5389" s="61"/>
      <c r="W5389" s="61"/>
      <c r="X5389" s="61"/>
      <c r="Y5389" s="61"/>
      <c r="Z5389" s="61"/>
      <c r="AA5389" s="61"/>
      <c r="AB5389" s="61"/>
      <c r="AC5389" s="61"/>
      <c r="AD5389" s="61"/>
      <c r="AE5389" s="61"/>
      <c r="AF5389" s="61"/>
      <c r="AG5389" s="61"/>
      <c r="AH5389" s="61"/>
      <c r="AI5389" s="61"/>
      <c r="AJ5389" s="61"/>
      <c r="AK5389" s="61"/>
      <c r="AL5389" s="61"/>
      <c r="AM5389" s="61"/>
      <c r="AN5389" s="61"/>
      <c r="AO5389" s="61"/>
      <c r="AP5389" s="62"/>
      <c r="AQ5389" s="61"/>
      <c r="AR5389" s="61"/>
      <c r="AS5389" s="61"/>
      <c r="AT5389" s="61"/>
      <c r="AU5389" s="61"/>
      <c r="AV5389" s="61"/>
      <c r="AW5389" s="60"/>
    </row>
    <row r="5390" s="59" customFormat="1" customHeight="1" spans="1:49">
      <c r="A5390" s="60"/>
      <c r="B5390" s="60"/>
      <c r="C5390" s="60"/>
      <c r="D5390" s="60"/>
      <c r="H5390" s="61"/>
      <c r="I5390" s="61"/>
      <c r="J5390" s="61"/>
      <c r="K5390" s="61"/>
      <c r="L5390" s="61"/>
      <c r="M5390" s="61"/>
      <c r="N5390" s="61"/>
      <c r="O5390" s="61"/>
      <c r="P5390" s="61"/>
      <c r="Q5390" s="61"/>
      <c r="R5390" s="61"/>
      <c r="S5390" s="61"/>
      <c r="T5390" s="61"/>
      <c r="U5390" s="61"/>
      <c r="V5390" s="61"/>
      <c r="W5390" s="61"/>
      <c r="X5390" s="61"/>
      <c r="Y5390" s="61"/>
      <c r="Z5390" s="61"/>
      <c r="AA5390" s="61"/>
      <c r="AB5390" s="61"/>
      <c r="AC5390" s="61"/>
      <c r="AD5390" s="61"/>
      <c r="AE5390" s="61"/>
      <c r="AF5390" s="61"/>
      <c r="AG5390" s="61"/>
      <c r="AH5390" s="61"/>
      <c r="AI5390" s="61"/>
      <c r="AJ5390" s="61"/>
      <c r="AK5390" s="61"/>
      <c r="AL5390" s="61"/>
      <c r="AM5390" s="61"/>
      <c r="AN5390" s="61"/>
      <c r="AO5390" s="61"/>
      <c r="AP5390" s="62"/>
      <c r="AQ5390" s="61"/>
      <c r="AR5390" s="61"/>
      <c r="AS5390" s="61"/>
      <c r="AT5390" s="61"/>
      <c r="AU5390" s="61"/>
      <c r="AV5390" s="61"/>
      <c r="AW5390" s="60"/>
    </row>
    <row r="5391" s="59" customFormat="1" customHeight="1" spans="1:49">
      <c r="A5391" s="60"/>
      <c r="B5391" s="60"/>
      <c r="C5391" s="60"/>
      <c r="D5391" s="60"/>
      <c r="H5391" s="61"/>
      <c r="I5391" s="61"/>
      <c r="J5391" s="61"/>
      <c r="K5391" s="61"/>
      <c r="L5391" s="61"/>
      <c r="M5391" s="61"/>
      <c r="N5391" s="61"/>
      <c r="O5391" s="61"/>
      <c r="P5391" s="61"/>
      <c r="Q5391" s="61"/>
      <c r="R5391" s="61"/>
      <c r="S5391" s="61"/>
      <c r="T5391" s="61"/>
      <c r="U5391" s="61"/>
      <c r="V5391" s="61"/>
      <c r="W5391" s="61"/>
      <c r="X5391" s="61"/>
      <c r="Y5391" s="61"/>
      <c r="Z5391" s="61"/>
      <c r="AA5391" s="61"/>
      <c r="AB5391" s="61"/>
      <c r="AC5391" s="61"/>
      <c r="AD5391" s="61"/>
      <c r="AE5391" s="61"/>
      <c r="AF5391" s="61"/>
      <c r="AG5391" s="61"/>
      <c r="AH5391" s="61"/>
      <c r="AI5391" s="61"/>
      <c r="AJ5391" s="61"/>
      <c r="AK5391" s="61"/>
      <c r="AL5391" s="61"/>
      <c r="AM5391" s="61"/>
      <c r="AN5391" s="61"/>
      <c r="AO5391" s="61"/>
      <c r="AP5391" s="62"/>
      <c r="AQ5391" s="61"/>
      <c r="AR5391" s="61"/>
      <c r="AS5391" s="61"/>
      <c r="AT5391" s="61"/>
      <c r="AU5391" s="61"/>
      <c r="AV5391" s="61"/>
      <c r="AW5391" s="60"/>
    </row>
    <row r="5392" s="59" customFormat="1" customHeight="1" spans="1:49">
      <c r="A5392" s="60"/>
      <c r="B5392" s="60"/>
      <c r="C5392" s="60"/>
      <c r="D5392" s="60"/>
      <c r="H5392" s="61"/>
      <c r="I5392" s="61"/>
      <c r="J5392" s="61"/>
      <c r="K5392" s="61"/>
      <c r="L5392" s="61"/>
      <c r="M5392" s="61"/>
      <c r="N5392" s="61"/>
      <c r="O5392" s="61"/>
      <c r="P5392" s="61"/>
      <c r="Q5392" s="61"/>
      <c r="R5392" s="61"/>
      <c r="S5392" s="61"/>
      <c r="T5392" s="61"/>
      <c r="U5392" s="61"/>
      <c r="V5392" s="61"/>
      <c r="W5392" s="61"/>
      <c r="X5392" s="61"/>
      <c r="Y5392" s="61"/>
      <c r="Z5392" s="61"/>
      <c r="AA5392" s="61"/>
      <c r="AB5392" s="61"/>
      <c r="AC5392" s="61"/>
      <c r="AD5392" s="61"/>
      <c r="AE5392" s="61"/>
      <c r="AF5392" s="61"/>
      <c r="AG5392" s="61"/>
      <c r="AH5392" s="61"/>
      <c r="AI5392" s="61"/>
      <c r="AJ5392" s="61"/>
      <c r="AK5392" s="61"/>
      <c r="AL5392" s="61"/>
      <c r="AM5392" s="61"/>
      <c r="AN5392" s="61"/>
      <c r="AO5392" s="61"/>
      <c r="AP5392" s="62"/>
      <c r="AQ5392" s="61"/>
      <c r="AR5392" s="61"/>
      <c r="AS5392" s="61"/>
      <c r="AT5392" s="61"/>
      <c r="AU5392" s="61"/>
      <c r="AV5392" s="61"/>
      <c r="AW5392" s="60"/>
    </row>
    <row r="5393" s="59" customFormat="1" customHeight="1" spans="1:49">
      <c r="A5393" s="60"/>
      <c r="B5393" s="60"/>
      <c r="C5393" s="60"/>
      <c r="D5393" s="60"/>
      <c r="H5393" s="61"/>
      <c r="I5393" s="61"/>
      <c r="J5393" s="61"/>
      <c r="K5393" s="61"/>
      <c r="L5393" s="61"/>
      <c r="M5393" s="61"/>
      <c r="N5393" s="61"/>
      <c r="O5393" s="61"/>
      <c r="P5393" s="61"/>
      <c r="Q5393" s="61"/>
      <c r="R5393" s="61"/>
      <c r="S5393" s="61"/>
      <c r="T5393" s="61"/>
      <c r="U5393" s="61"/>
      <c r="V5393" s="61"/>
      <c r="W5393" s="61"/>
      <c r="X5393" s="61"/>
      <c r="Y5393" s="61"/>
      <c r="Z5393" s="61"/>
      <c r="AA5393" s="61"/>
      <c r="AB5393" s="61"/>
      <c r="AC5393" s="61"/>
      <c r="AD5393" s="61"/>
      <c r="AE5393" s="61"/>
      <c r="AF5393" s="61"/>
      <c r="AG5393" s="61"/>
      <c r="AH5393" s="61"/>
      <c r="AI5393" s="61"/>
      <c r="AJ5393" s="61"/>
      <c r="AK5393" s="61"/>
      <c r="AL5393" s="61"/>
      <c r="AM5393" s="61"/>
      <c r="AN5393" s="61"/>
      <c r="AO5393" s="61"/>
      <c r="AP5393" s="62"/>
      <c r="AQ5393" s="61"/>
      <c r="AR5393" s="61"/>
      <c r="AS5393" s="61"/>
      <c r="AT5393" s="61"/>
      <c r="AU5393" s="61"/>
      <c r="AV5393" s="61"/>
      <c r="AW5393" s="60"/>
    </row>
    <row r="5394" s="59" customFormat="1" customHeight="1" spans="1:49">
      <c r="A5394" s="60"/>
      <c r="B5394" s="60"/>
      <c r="C5394" s="60"/>
      <c r="D5394" s="60"/>
      <c r="H5394" s="61"/>
      <c r="I5394" s="61"/>
      <c r="J5394" s="61"/>
      <c r="K5394" s="61"/>
      <c r="L5394" s="61"/>
      <c r="M5394" s="61"/>
      <c r="N5394" s="61"/>
      <c r="O5394" s="61"/>
      <c r="P5394" s="61"/>
      <c r="Q5394" s="61"/>
      <c r="R5394" s="61"/>
      <c r="S5394" s="61"/>
      <c r="T5394" s="61"/>
      <c r="U5394" s="61"/>
      <c r="V5394" s="61"/>
      <c r="W5394" s="61"/>
      <c r="X5394" s="61"/>
      <c r="Y5394" s="61"/>
      <c r="Z5394" s="61"/>
      <c r="AA5394" s="61"/>
      <c r="AB5394" s="61"/>
      <c r="AC5394" s="61"/>
      <c r="AD5394" s="61"/>
      <c r="AE5394" s="61"/>
      <c r="AF5394" s="61"/>
      <c r="AG5394" s="61"/>
      <c r="AH5394" s="61"/>
      <c r="AI5394" s="61"/>
      <c r="AJ5394" s="61"/>
      <c r="AK5394" s="61"/>
      <c r="AL5394" s="61"/>
      <c r="AM5394" s="61"/>
      <c r="AN5394" s="61"/>
      <c r="AO5394" s="61"/>
      <c r="AP5394" s="62"/>
      <c r="AQ5394" s="61"/>
      <c r="AR5394" s="61"/>
      <c r="AS5394" s="61"/>
      <c r="AT5394" s="61"/>
      <c r="AU5394" s="61"/>
      <c r="AV5394" s="61"/>
      <c r="AW5394" s="60"/>
    </row>
    <row r="5395" s="59" customFormat="1" customHeight="1" spans="1:49">
      <c r="A5395" s="60"/>
      <c r="B5395" s="60"/>
      <c r="C5395" s="60"/>
      <c r="D5395" s="60"/>
      <c r="H5395" s="61"/>
      <c r="I5395" s="61"/>
      <c r="J5395" s="61"/>
      <c r="K5395" s="61"/>
      <c r="L5395" s="61"/>
      <c r="M5395" s="61"/>
      <c r="N5395" s="61"/>
      <c r="O5395" s="61"/>
      <c r="P5395" s="61"/>
      <c r="Q5395" s="61"/>
      <c r="R5395" s="61"/>
      <c r="S5395" s="61"/>
      <c r="T5395" s="61"/>
      <c r="U5395" s="61"/>
      <c r="V5395" s="61"/>
      <c r="W5395" s="61"/>
      <c r="X5395" s="61"/>
      <c r="Y5395" s="61"/>
      <c r="Z5395" s="61"/>
      <c r="AA5395" s="61"/>
      <c r="AB5395" s="61"/>
      <c r="AC5395" s="61"/>
      <c r="AD5395" s="61"/>
      <c r="AE5395" s="61"/>
      <c r="AF5395" s="61"/>
      <c r="AG5395" s="61"/>
      <c r="AH5395" s="61"/>
      <c r="AI5395" s="61"/>
      <c r="AJ5395" s="61"/>
      <c r="AK5395" s="61"/>
      <c r="AL5395" s="61"/>
      <c r="AM5395" s="61"/>
      <c r="AN5395" s="61"/>
      <c r="AO5395" s="61"/>
      <c r="AP5395" s="62"/>
      <c r="AQ5395" s="61"/>
      <c r="AR5395" s="61"/>
      <c r="AS5395" s="61"/>
      <c r="AT5395" s="61"/>
      <c r="AU5395" s="61"/>
      <c r="AV5395" s="61"/>
      <c r="AW5395" s="60"/>
    </row>
    <row r="5396" s="59" customFormat="1" customHeight="1" spans="1:49">
      <c r="A5396" s="60"/>
      <c r="B5396" s="60"/>
      <c r="C5396" s="60"/>
      <c r="D5396" s="60"/>
      <c r="H5396" s="61"/>
      <c r="I5396" s="61"/>
      <c r="J5396" s="61"/>
      <c r="K5396" s="61"/>
      <c r="L5396" s="61"/>
      <c r="M5396" s="61"/>
      <c r="N5396" s="61"/>
      <c r="O5396" s="61"/>
      <c r="P5396" s="61"/>
      <c r="Q5396" s="61"/>
      <c r="R5396" s="61"/>
      <c r="S5396" s="61"/>
      <c r="T5396" s="61"/>
      <c r="U5396" s="61"/>
      <c r="V5396" s="61"/>
      <c r="W5396" s="61"/>
      <c r="X5396" s="61"/>
      <c r="Y5396" s="61"/>
      <c r="Z5396" s="61"/>
      <c r="AA5396" s="61"/>
      <c r="AB5396" s="61"/>
      <c r="AC5396" s="61"/>
      <c r="AD5396" s="61"/>
      <c r="AE5396" s="61"/>
      <c r="AF5396" s="61"/>
      <c r="AG5396" s="61"/>
      <c r="AH5396" s="61"/>
      <c r="AI5396" s="61"/>
      <c r="AJ5396" s="61"/>
      <c r="AK5396" s="61"/>
      <c r="AL5396" s="61"/>
      <c r="AM5396" s="61"/>
      <c r="AN5396" s="61"/>
      <c r="AO5396" s="61"/>
      <c r="AP5396" s="62"/>
      <c r="AQ5396" s="61"/>
      <c r="AR5396" s="61"/>
      <c r="AS5396" s="61"/>
      <c r="AT5396" s="61"/>
      <c r="AU5396" s="61"/>
      <c r="AV5396" s="61"/>
      <c r="AW5396" s="60"/>
    </row>
    <row r="5397" s="59" customFormat="1" customHeight="1" spans="1:49">
      <c r="A5397" s="60"/>
      <c r="B5397" s="60"/>
      <c r="C5397" s="60"/>
      <c r="D5397" s="60"/>
      <c r="H5397" s="61"/>
      <c r="I5397" s="61"/>
      <c r="J5397" s="61"/>
      <c r="K5397" s="61"/>
      <c r="L5397" s="61"/>
      <c r="M5397" s="61"/>
      <c r="N5397" s="61"/>
      <c r="O5397" s="61"/>
      <c r="P5397" s="61"/>
      <c r="Q5397" s="61"/>
      <c r="R5397" s="61"/>
      <c r="S5397" s="61"/>
      <c r="T5397" s="61"/>
      <c r="U5397" s="61"/>
      <c r="V5397" s="61"/>
      <c r="W5397" s="61"/>
      <c r="X5397" s="61"/>
      <c r="Y5397" s="61"/>
      <c r="Z5397" s="61"/>
      <c r="AA5397" s="61"/>
      <c r="AB5397" s="61"/>
      <c r="AC5397" s="61"/>
      <c r="AD5397" s="61"/>
      <c r="AE5397" s="61"/>
      <c r="AF5397" s="61"/>
      <c r="AG5397" s="61"/>
      <c r="AH5397" s="61"/>
      <c r="AI5397" s="61"/>
      <c r="AJ5397" s="61"/>
      <c r="AK5397" s="61"/>
      <c r="AL5397" s="61"/>
      <c r="AM5397" s="61"/>
      <c r="AN5397" s="61"/>
      <c r="AO5397" s="61"/>
      <c r="AP5397" s="62"/>
      <c r="AQ5397" s="61"/>
      <c r="AR5397" s="61"/>
      <c r="AS5397" s="61"/>
      <c r="AT5397" s="61"/>
      <c r="AU5397" s="61"/>
      <c r="AV5397" s="61"/>
      <c r="AW5397" s="60"/>
    </row>
    <row r="5398" s="59" customFormat="1" customHeight="1" spans="1:49">
      <c r="A5398" s="60"/>
      <c r="B5398" s="60"/>
      <c r="C5398" s="60"/>
      <c r="D5398" s="60"/>
      <c r="H5398" s="61"/>
      <c r="I5398" s="61"/>
      <c r="J5398" s="61"/>
      <c r="K5398" s="61"/>
      <c r="L5398" s="61"/>
      <c r="M5398" s="61"/>
      <c r="N5398" s="61"/>
      <c r="O5398" s="61"/>
      <c r="P5398" s="61"/>
      <c r="Q5398" s="61"/>
      <c r="R5398" s="61"/>
      <c r="S5398" s="61"/>
      <c r="T5398" s="61"/>
      <c r="U5398" s="61"/>
      <c r="V5398" s="61"/>
      <c r="W5398" s="61"/>
      <c r="X5398" s="61"/>
      <c r="Y5398" s="61"/>
      <c r="Z5398" s="61"/>
      <c r="AA5398" s="61"/>
      <c r="AB5398" s="61"/>
      <c r="AC5398" s="61"/>
      <c r="AD5398" s="61"/>
      <c r="AE5398" s="61"/>
      <c r="AF5398" s="61"/>
      <c r="AG5398" s="61"/>
      <c r="AH5398" s="61"/>
      <c r="AI5398" s="61"/>
      <c r="AJ5398" s="61"/>
      <c r="AK5398" s="61"/>
      <c r="AL5398" s="61"/>
      <c r="AM5398" s="61"/>
      <c r="AN5398" s="61"/>
      <c r="AO5398" s="61"/>
      <c r="AP5398" s="62"/>
      <c r="AQ5398" s="61"/>
      <c r="AR5398" s="61"/>
      <c r="AS5398" s="61"/>
      <c r="AT5398" s="61"/>
      <c r="AU5398" s="61"/>
      <c r="AV5398" s="61"/>
      <c r="AW5398" s="60"/>
    </row>
    <row r="5399" s="59" customFormat="1" customHeight="1" spans="1:49">
      <c r="A5399" s="60"/>
      <c r="B5399" s="60"/>
      <c r="C5399" s="60"/>
      <c r="D5399" s="60"/>
      <c r="H5399" s="61"/>
      <c r="I5399" s="61"/>
      <c r="J5399" s="61"/>
      <c r="K5399" s="61"/>
      <c r="L5399" s="61"/>
      <c r="M5399" s="61"/>
      <c r="N5399" s="61"/>
      <c r="O5399" s="61"/>
      <c r="P5399" s="61"/>
      <c r="Q5399" s="61"/>
      <c r="R5399" s="61"/>
      <c r="S5399" s="61"/>
      <c r="T5399" s="61"/>
      <c r="U5399" s="61"/>
      <c r="V5399" s="61"/>
      <c r="W5399" s="61"/>
      <c r="X5399" s="61"/>
      <c r="Y5399" s="61"/>
      <c r="Z5399" s="61"/>
      <c r="AA5399" s="61"/>
      <c r="AB5399" s="61"/>
      <c r="AC5399" s="61"/>
      <c r="AD5399" s="61"/>
      <c r="AE5399" s="61"/>
      <c r="AF5399" s="61"/>
      <c r="AG5399" s="61"/>
      <c r="AH5399" s="61"/>
      <c r="AI5399" s="61"/>
      <c r="AJ5399" s="61"/>
      <c r="AK5399" s="61"/>
      <c r="AL5399" s="61"/>
      <c r="AM5399" s="61"/>
      <c r="AN5399" s="61"/>
      <c r="AO5399" s="61"/>
      <c r="AP5399" s="62"/>
      <c r="AQ5399" s="61"/>
      <c r="AR5399" s="61"/>
      <c r="AS5399" s="61"/>
      <c r="AT5399" s="61"/>
      <c r="AU5399" s="61"/>
      <c r="AV5399" s="61"/>
      <c r="AW5399" s="60"/>
    </row>
    <row r="5400" s="59" customFormat="1" customHeight="1" spans="1:49">
      <c r="A5400" s="60"/>
      <c r="B5400" s="60"/>
      <c r="C5400" s="60"/>
      <c r="D5400" s="60"/>
      <c r="H5400" s="61"/>
      <c r="I5400" s="61"/>
      <c r="J5400" s="61"/>
      <c r="K5400" s="61"/>
      <c r="L5400" s="61"/>
      <c r="M5400" s="61"/>
      <c r="N5400" s="61"/>
      <c r="O5400" s="61"/>
      <c r="P5400" s="61"/>
      <c r="Q5400" s="61"/>
      <c r="R5400" s="61"/>
      <c r="S5400" s="61"/>
      <c r="T5400" s="61"/>
      <c r="U5400" s="61"/>
      <c r="V5400" s="61"/>
      <c r="W5400" s="61"/>
      <c r="X5400" s="61"/>
      <c r="Y5400" s="61"/>
      <c r="Z5400" s="61"/>
      <c r="AA5400" s="61"/>
      <c r="AB5400" s="61"/>
      <c r="AC5400" s="61"/>
      <c r="AD5400" s="61"/>
      <c r="AE5400" s="61"/>
      <c r="AF5400" s="61"/>
      <c r="AG5400" s="61"/>
      <c r="AH5400" s="61"/>
      <c r="AI5400" s="61"/>
      <c r="AJ5400" s="61"/>
      <c r="AK5400" s="61"/>
      <c r="AL5400" s="61"/>
      <c r="AM5400" s="61"/>
      <c r="AN5400" s="61"/>
      <c r="AO5400" s="61"/>
      <c r="AP5400" s="62"/>
      <c r="AQ5400" s="61"/>
      <c r="AR5400" s="61"/>
      <c r="AS5400" s="61"/>
      <c r="AT5400" s="61"/>
      <c r="AU5400" s="61"/>
      <c r="AV5400" s="61"/>
      <c r="AW5400" s="60"/>
    </row>
    <row r="5401" s="59" customFormat="1" customHeight="1" spans="1:49">
      <c r="A5401" s="60"/>
      <c r="B5401" s="60"/>
      <c r="C5401" s="60"/>
      <c r="D5401" s="60"/>
      <c r="H5401" s="61"/>
      <c r="I5401" s="61"/>
      <c r="J5401" s="61"/>
      <c r="K5401" s="61"/>
      <c r="L5401" s="61"/>
      <c r="M5401" s="61"/>
      <c r="N5401" s="61"/>
      <c r="O5401" s="61"/>
      <c r="P5401" s="61"/>
      <c r="Q5401" s="61"/>
      <c r="R5401" s="61"/>
      <c r="S5401" s="61"/>
      <c r="T5401" s="61"/>
      <c r="U5401" s="61"/>
      <c r="V5401" s="61"/>
      <c r="W5401" s="61"/>
      <c r="X5401" s="61"/>
      <c r="Y5401" s="61"/>
      <c r="Z5401" s="61"/>
      <c r="AA5401" s="61"/>
      <c r="AB5401" s="61"/>
      <c r="AC5401" s="61"/>
      <c r="AD5401" s="61"/>
      <c r="AE5401" s="61"/>
      <c r="AF5401" s="61"/>
      <c r="AG5401" s="61"/>
      <c r="AH5401" s="61"/>
      <c r="AI5401" s="61"/>
      <c r="AJ5401" s="61"/>
      <c r="AK5401" s="61"/>
      <c r="AL5401" s="61"/>
      <c r="AM5401" s="61"/>
      <c r="AN5401" s="61"/>
      <c r="AO5401" s="61"/>
      <c r="AP5401" s="62"/>
      <c r="AQ5401" s="61"/>
      <c r="AR5401" s="61"/>
      <c r="AS5401" s="61"/>
      <c r="AT5401" s="61"/>
      <c r="AU5401" s="61"/>
      <c r="AV5401" s="61"/>
      <c r="AW5401" s="60"/>
    </row>
    <row r="5402" s="59" customFormat="1" customHeight="1" spans="1:49">
      <c r="A5402" s="60"/>
      <c r="B5402" s="60"/>
      <c r="C5402" s="60"/>
      <c r="D5402" s="60"/>
      <c r="H5402" s="61"/>
      <c r="I5402" s="61"/>
      <c r="J5402" s="61"/>
      <c r="K5402" s="61"/>
      <c r="L5402" s="61"/>
      <c r="M5402" s="61"/>
      <c r="N5402" s="61"/>
      <c r="O5402" s="61"/>
      <c r="P5402" s="61"/>
      <c r="Q5402" s="61"/>
      <c r="R5402" s="61"/>
      <c r="S5402" s="61"/>
      <c r="T5402" s="61"/>
      <c r="U5402" s="61"/>
      <c r="V5402" s="61"/>
      <c r="W5402" s="61"/>
      <c r="X5402" s="61"/>
      <c r="Y5402" s="61"/>
      <c r="Z5402" s="61"/>
      <c r="AA5402" s="61"/>
      <c r="AB5402" s="61"/>
      <c r="AC5402" s="61"/>
      <c r="AD5402" s="61"/>
      <c r="AE5402" s="61"/>
      <c r="AF5402" s="61"/>
      <c r="AG5402" s="61"/>
      <c r="AH5402" s="61"/>
      <c r="AI5402" s="61"/>
      <c r="AJ5402" s="61"/>
      <c r="AK5402" s="61"/>
      <c r="AL5402" s="61"/>
      <c r="AM5402" s="61"/>
      <c r="AN5402" s="61"/>
      <c r="AO5402" s="61"/>
      <c r="AP5402" s="62"/>
      <c r="AQ5402" s="61"/>
      <c r="AR5402" s="61"/>
      <c r="AS5402" s="61"/>
      <c r="AT5402" s="61"/>
      <c r="AU5402" s="61"/>
      <c r="AV5402" s="61"/>
      <c r="AW5402" s="60"/>
    </row>
    <row r="5403" s="59" customFormat="1" customHeight="1" spans="1:49">
      <c r="A5403" s="60"/>
      <c r="B5403" s="60"/>
      <c r="C5403" s="60"/>
      <c r="D5403" s="60"/>
      <c r="H5403" s="61"/>
      <c r="I5403" s="61"/>
      <c r="J5403" s="61"/>
      <c r="K5403" s="61"/>
      <c r="L5403" s="61"/>
      <c r="M5403" s="61"/>
      <c r="N5403" s="61"/>
      <c r="O5403" s="61"/>
      <c r="P5403" s="61"/>
      <c r="Q5403" s="61"/>
      <c r="R5403" s="61"/>
      <c r="S5403" s="61"/>
      <c r="T5403" s="61"/>
      <c r="U5403" s="61"/>
      <c r="V5403" s="61"/>
      <c r="W5403" s="61"/>
      <c r="X5403" s="61"/>
      <c r="Y5403" s="61"/>
      <c r="Z5403" s="61"/>
      <c r="AA5403" s="61"/>
      <c r="AB5403" s="61"/>
      <c r="AC5403" s="61"/>
      <c r="AD5403" s="61"/>
      <c r="AE5403" s="61"/>
      <c r="AF5403" s="61"/>
      <c r="AG5403" s="61"/>
      <c r="AH5403" s="61"/>
      <c r="AI5403" s="61"/>
      <c r="AJ5403" s="61"/>
      <c r="AK5403" s="61"/>
      <c r="AL5403" s="61"/>
      <c r="AM5403" s="61"/>
      <c r="AN5403" s="61"/>
      <c r="AO5403" s="61"/>
      <c r="AP5403" s="62"/>
      <c r="AQ5403" s="61"/>
      <c r="AR5403" s="61"/>
      <c r="AS5403" s="61"/>
      <c r="AT5403" s="61"/>
      <c r="AU5403" s="61"/>
      <c r="AV5403" s="61"/>
      <c r="AW5403" s="60"/>
    </row>
    <row r="5404" s="59" customFormat="1" customHeight="1" spans="1:49">
      <c r="A5404" s="60"/>
      <c r="B5404" s="60"/>
      <c r="C5404" s="60"/>
      <c r="D5404" s="60"/>
      <c r="H5404" s="61"/>
      <c r="I5404" s="61"/>
      <c r="J5404" s="61"/>
      <c r="K5404" s="61"/>
      <c r="L5404" s="61"/>
      <c r="M5404" s="61"/>
      <c r="N5404" s="61"/>
      <c r="O5404" s="61"/>
      <c r="P5404" s="61"/>
      <c r="Q5404" s="61"/>
      <c r="R5404" s="61"/>
      <c r="S5404" s="61"/>
      <c r="T5404" s="61"/>
      <c r="U5404" s="61"/>
      <c r="V5404" s="61"/>
      <c r="W5404" s="61"/>
      <c r="X5404" s="61"/>
      <c r="Y5404" s="61"/>
      <c r="Z5404" s="61"/>
      <c r="AA5404" s="61"/>
      <c r="AB5404" s="61"/>
      <c r="AC5404" s="61"/>
      <c r="AD5404" s="61"/>
      <c r="AE5404" s="61"/>
      <c r="AF5404" s="61"/>
      <c r="AG5404" s="61"/>
      <c r="AH5404" s="61"/>
      <c r="AI5404" s="61"/>
      <c r="AJ5404" s="61"/>
      <c r="AK5404" s="61"/>
      <c r="AL5404" s="61"/>
      <c r="AM5404" s="61"/>
      <c r="AN5404" s="61"/>
      <c r="AO5404" s="61"/>
      <c r="AP5404" s="62"/>
      <c r="AQ5404" s="61"/>
      <c r="AR5404" s="61"/>
      <c r="AS5404" s="61"/>
      <c r="AT5404" s="61"/>
      <c r="AU5404" s="61"/>
      <c r="AV5404" s="61"/>
      <c r="AW5404" s="60"/>
    </row>
    <row r="5405" s="59" customFormat="1" customHeight="1" spans="1:49">
      <c r="A5405" s="60"/>
      <c r="B5405" s="60"/>
      <c r="C5405" s="60"/>
      <c r="D5405" s="60"/>
      <c r="H5405" s="61"/>
      <c r="I5405" s="61"/>
      <c r="J5405" s="61"/>
      <c r="K5405" s="61"/>
      <c r="L5405" s="61"/>
      <c r="M5405" s="61"/>
      <c r="N5405" s="61"/>
      <c r="O5405" s="61"/>
      <c r="P5405" s="61"/>
      <c r="Q5405" s="61"/>
      <c r="R5405" s="61"/>
      <c r="S5405" s="61"/>
      <c r="T5405" s="61"/>
      <c r="U5405" s="61"/>
      <c r="V5405" s="61"/>
      <c r="W5405" s="61"/>
      <c r="X5405" s="61"/>
      <c r="Y5405" s="61"/>
      <c r="Z5405" s="61"/>
      <c r="AA5405" s="61"/>
      <c r="AB5405" s="61"/>
      <c r="AC5405" s="61"/>
      <c r="AD5405" s="61"/>
      <c r="AE5405" s="61"/>
      <c r="AF5405" s="61"/>
      <c r="AG5405" s="61"/>
      <c r="AH5405" s="61"/>
      <c r="AI5405" s="61"/>
      <c r="AJ5405" s="61"/>
      <c r="AK5405" s="61"/>
      <c r="AL5405" s="61"/>
      <c r="AM5405" s="61"/>
      <c r="AN5405" s="61"/>
      <c r="AO5405" s="61"/>
      <c r="AP5405" s="62"/>
      <c r="AQ5405" s="61"/>
      <c r="AR5405" s="61"/>
      <c r="AS5405" s="61"/>
      <c r="AT5405" s="61"/>
      <c r="AU5405" s="61"/>
      <c r="AV5405" s="61"/>
      <c r="AW5405" s="60"/>
    </row>
    <row r="5406" s="59" customFormat="1" customHeight="1" spans="1:49">
      <c r="A5406" s="60"/>
      <c r="B5406" s="60"/>
      <c r="C5406" s="60"/>
      <c r="D5406" s="60"/>
      <c r="H5406" s="61"/>
      <c r="I5406" s="61"/>
      <c r="J5406" s="61"/>
      <c r="K5406" s="61"/>
      <c r="L5406" s="61"/>
      <c r="M5406" s="61"/>
      <c r="N5406" s="61"/>
      <c r="O5406" s="61"/>
      <c r="P5406" s="61"/>
      <c r="Q5406" s="61"/>
      <c r="R5406" s="61"/>
      <c r="S5406" s="61"/>
      <c r="T5406" s="61"/>
      <c r="U5406" s="61"/>
      <c r="V5406" s="61"/>
      <c r="W5406" s="61"/>
      <c r="X5406" s="61"/>
      <c r="Y5406" s="61"/>
      <c r="Z5406" s="61"/>
      <c r="AA5406" s="61"/>
      <c r="AB5406" s="61"/>
      <c r="AC5406" s="61"/>
      <c r="AD5406" s="61"/>
      <c r="AE5406" s="61"/>
      <c r="AF5406" s="61"/>
      <c r="AG5406" s="61"/>
      <c r="AH5406" s="61"/>
      <c r="AI5406" s="61"/>
      <c r="AJ5406" s="61"/>
      <c r="AK5406" s="61"/>
      <c r="AL5406" s="61"/>
      <c r="AM5406" s="61"/>
      <c r="AN5406" s="61"/>
      <c r="AO5406" s="61"/>
      <c r="AP5406" s="62"/>
      <c r="AQ5406" s="61"/>
      <c r="AR5406" s="61"/>
      <c r="AS5406" s="61"/>
      <c r="AT5406" s="61"/>
      <c r="AU5406" s="61"/>
      <c r="AV5406" s="61"/>
      <c r="AW5406" s="60"/>
    </row>
    <row r="5407" s="59" customFormat="1" customHeight="1" spans="1:49">
      <c r="A5407" s="60"/>
      <c r="B5407" s="60"/>
      <c r="C5407" s="60"/>
      <c r="D5407" s="60"/>
      <c r="H5407" s="61"/>
      <c r="I5407" s="61"/>
      <c r="J5407" s="61"/>
      <c r="K5407" s="61"/>
      <c r="L5407" s="61"/>
      <c r="M5407" s="61"/>
      <c r="N5407" s="61"/>
      <c r="O5407" s="61"/>
      <c r="P5407" s="61"/>
      <c r="Q5407" s="61"/>
      <c r="R5407" s="61"/>
      <c r="S5407" s="61"/>
      <c r="T5407" s="61"/>
      <c r="U5407" s="61"/>
      <c r="V5407" s="61"/>
      <c r="W5407" s="61"/>
      <c r="X5407" s="61"/>
      <c r="Y5407" s="61"/>
      <c r="Z5407" s="61"/>
      <c r="AA5407" s="61"/>
      <c r="AB5407" s="61"/>
      <c r="AC5407" s="61"/>
      <c r="AD5407" s="61"/>
      <c r="AE5407" s="61"/>
      <c r="AF5407" s="61"/>
      <c r="AG5407" s="61"/>
      <c r="AH5407" s="61"/>
      <c r="AI5407" s="61"/>
      <c r="AJ5407" s="61"/>
      <c r="AK5407" s="61"/>
      <c r="AL5407" s="61"/>
      <c r="AM5407" s="61"/>
      <c r="AN5407" s="61"/>
      <c r="AO5407" s="61"/>
      <c r="AP5407" s="62"/>
      <c r="AQ5407" s="61"/>
      <c r="AR5407" s="61"/>
      <c r="AS5407" s="61"/>
      <c r="AT5407" s="61"/>
      <c r="AU5407" s="61"/>
      <c r="AV5407" s="61"/>
      <c r="AW5407" s="60"/>
    </row>
    <row r="5408" s="59" customFormat="1" customHeight="1" spans="1:49">
      <c r="A5408" s="60"/>
      <c r="B5408" s="60"/>
      <c r="C5408" s="60"/>
      <c r="D5408" s="60"/>
      <c r="H5408" s="61"/>
      <c r="I5408" s="61"/>
      <c r="J5408" s="61"/>
      <c r="K5408" s="61"/>
      <c r="L5408" s="61"/>
      <c r="M5408" s="61"/>
      <c r="N5408" s="61"/>
      <c r="O5408" s="61"/>
      <c r="P5408" s="61"/>
      <c r="Q5408" s="61"/>
      <c r="R5408" s="61"/>
      <c r="S5408" s="61"/>
      <c r="T5408" s="61"/>
      <c r="U5408" s="61"/>
      <c r="V5408" s="61"/>
      <c r="W5408" s="61"/>
      <c r="X5408" s="61"/>
      <c r="Y5408" s="61"/>
      <c r="Z5408" s="61"/>
      <c r="AA5408" s="61"/>
      <c r="AB5408" s="61"/>
      <c r="AC5408" s="61"/>
      <c r="AD5408" s="61"/>
      <c r="AE5408" s="61"/>
      <c r="AF5408" s="61"/>
      <c r="AG5408" s="61"/>
      <c r="AH5408" s="61"/>
      <c r="AI5408" s="61"/>
      <c r="AJ5408" s="61"/>
      <c r="AK5408" s="61"/>
      <c r="AL5408" s="61"/>
      <c r="AM5408" s="61"/>
      <c r="AN5408" s="61"/>
      <c r="AO5408" s="61"/>
      <c r="AP5408" s="62"/>
      <c r="AQ5408" s="61"/>
      <c r="AR5408" s="61"/>
      <c r="AS5408" s="61"/>
      <c r="AT5408" s="61"/>
      <c r="AU5408" s="61"/>
      <c r="AV5408" s="61"/>
      <c r="AW5408" s="60"/>
    </row>
    <row r="5409" s="59" customFormat="1" customHeight="1" spans="1:49">
      <c r="A5409" s="60"/>
      <c r="B5409" s="60"/>
      <c r="C5409" s="60"/>
      <c r="D5409" s="60"/>
      <c r="H5409" s="61"/>
      <c r="I5409" s="61"/>
      <c r="J5409" s="61"/>
      <c r="K5409" s="61"/>
      <c r="L5409" s="61"/>
      <c r="M5409" s="61"/>
      <c r="N5409" s="61"/>
      <c r="O5409" s="61"/>
      <c r="P5409" s="61"/>
      <c r="Q5409" s="61"/>
      <c r="R5409" s="61"/>
      <c r="S5409" s="61"/>
      <c r="T5409" s="61"/>
      <c r="U5409" s="61"/>
      <c r="V5409" s="61"/>
      <c r="W5409" s="61"/>
      <c r="X5409" s="61"/>
      <c r="Y5409" s="61"/>
      <c r="Z5409" s="61"/>
      <c r="AA5409" s="61"/>
      <c r="AB5409" s="61"/>
      <c r="AC5409" s="61"/>
      <c r="AD5409" s="61"/>
      <c r="AE5409" s="61"/>
      <c r="AF5409" s="61"/>
      <c r="AG5409" s="61"/>
      <c r="AH5409" s="61"/>
      <c r="AI5409" s="61"/>
      <c r="AJ5409" s="61"/>
      <c r="AK5409" s="61"/>
      <c r="AL5409" s="61"/>
      <c r="AM5409" s="61"/>
      <c r="AN5409" s="61"/>
      <c r="AO5409" s="61"/>
      <c r="AP5409" s="62"/>
      <c r="AQ5409" s="61"/>
      <c r="AR5409" s="61"/>
      <c r="AS5409" s="61"/>
      <c r="AT5409" s="61"/>
      <c r="AU5409" s="61"/>
      <c r="AV5409" s="61"/>
      <c r="AW5409" s="60"/>
    </row>
    <row r="5410" s="59" customFormat="1" customHeight="1" spans="1:49">
      <c r="A5410" s="60"/>
      <c r="B5410" s="60"/>
      <c r="C5410" s="60"/>
      <c r="D5410" s="60"/>
      <c r="H5410" s="61"/>
      <c r="I5410" s="61"/>
      <c r="J5410" s="61"/>
      <c r="K5410" s="61"/>
      <c r="L5410" s="61"/>
      <c r="M5410" s="61"/>
      <c r="N5410" s="61"/>
      <c r="O5410" s="61"/>
      <c r="P5410" s="61"/>
      <c r="Q5410" s="61"/>
      <c r="R5410" s="61"/>
      <c r="S5410" s="61"/>
      <c r="T5410" s="61"/>
      <c r="U5410" s="61"/>
      <c r="V5410" s="61"/>
      <c r="W5410" s="61"/>
      <c r="X5410" s="61"/>
      <c r="Y5410" s="61"/>
      <c r="Z5410" s="61"/>
      <c r="AA5410" s="61"/>
      <c r="AB5410" s="61"/>
      <c r="AC5410" s="61"/>
      <c r="AD5410" s="61"/>
      <c r="AE5410" s="61"/>
      <c r="AF5410" s="61"/>
      <c r="AG5410" s="61"/>
      <c r="AH5410" s="61"/>
      <c r="AI5410" s="61"/>
      <c r="AJ5410" s="61"/>
      <c r="AK5410" s="61"/>
      <c r="AL5410" s="61"/>
      <c r="AM5410" s="61"/>
      <c r="AN5410" s="61"/>
      <c r="AO5410" s="61"/>
      <c r="AP5410" s="62"/>
      <c r="AQ5410" s="61"/>
      <c r="AR5410" s="61"/>
      <c r="AS5410" s="61"/>
      <c r="AT5410" s="61"/>
      <c r="AU5410" s="61"/>
      <c r="AV5410" s="61"/>
      <c r="AW5410" s="60"/>
    </row>
    <row r="5411" s="59" customFormat="1" customHeight="1" spans="1:49">
      <c r="A5411" s="60"/>
      <c r="B5411" s="60"/>
      <c r="C5411" s="60"/>
      <c r="D5411" s="60"/>
      <c r="H5411" s="61"/>
      <c r="I5411" s="61"/>
      <c r="J5411" s="61"/>
      <c r="K5411" s="61"/>
      <c r="L5411" s="61"/>
      <c r="M5411" s="61"/>
      <c r="N5411" s="61"/>
      <c r="O5411" s="61"/>
      <c r="P5411" s="61"/>
      <c r="Q5411" s="61"/>
      <c r="R5411" s="61"/>
      <c r="S5411" s="61"/>
      <c r="T5411" s="61"/>
      <c r="U5411" s="61"/>
      <c r="V5411" s="61"/>
      <c r="W5411" s="61"/>
      <c r="X5411" s="61"/>
      <c r="Y5411" s="61"/>
      <c r="Z5411" s="61"/>
      <c r="AA5411" s="61"/>
      <c r="AB5411" s="61"/>
      <c r="AC5411" s="61"/>
      <c r="AD5411" s="61"/>
      <c r="AE5411" s="61"/>
      <c r="AF5411" s="61"/>
      <c r="AG5411" s="61"/>
      <c r="AH5411" s="61"/>
      <c r="AI5411" s="61"/>
      <c r="AJ5411" s="61"/>
      <c r="AK5411" s="61"/>
      <c r="AL5411" s="61"/>
      <c r="AM5411" s="61"/>
      <c r="AN5411" s="61"/>
      <c r="AO5411" s="61"/>
      <c r="AP5411" s="62"/>
      <c r="AQ5411" s="61"/>
      <c r="AR5411" s="61"/>
      <c r="AS5411" s="61"/>
      <c r="AT5411" s="61"/>
      <c r="AU5411" s="61"/>
      <c r="AV5411" s="61"/>
      <c r="AW5411" s="60"/>
    </row>
    <row r="5412" s="59" customFormat="1" customHeight="1" spans="1:49">
      <c r="A5412" s="60"/>
      <c r="B5412" s="60"/>
      <c r="C5412" s="60"/>
      <c r="D5412" s="60"/>
      <c r="H5412" s="61"/>
      <c r="I5412" s="61"/>
      <c r="J5412" s="61"/>
      <c r="K5412" s="61"/>
      <c r="L5412" s="61"/>
      <c r="M5412" s="61"/>
      <c r="N5412" s="61"/>
      <c r="O5412" s="61"/>
      <c r="P5412" s="61"/>
      <c r="Q5412" s="61"/>
      <c r="R5412" s="61"/>
      <c r="S5412" s="61"/>
      <c r="T5412" s="61"/>
      <c r="U5412" s="61"/>
      <c r="V5412" s="61"/>
      <c r="W5412" s="61"/>
      <c r="X5412" s="61"/>
      <c r="Y5412" s="61"/>
      <c r="Z5412" s="61"/>
      <c r="AA5412" s="61"/>
      <c r="AB5412" s="61"/>
      <c r="AC5412" s="61"/>
      <c r="AD5412" s="61"/>
      <c r="AE5412" s="61"/>
      <c r="AF5412" s="61"/>
      <c r="AG5412" s="61"/>
      <c r="AH5412" s="61"/>
      <c r="AI5412" s="61"/>
      <c r="AJ5412" s="61"/>
      <c r="AK5412" s="61"/>
      <c r="AL5412" s="61"/>
      <c r="AM5412" s="61"/>
      <c r="AN5412" s="61"/>
      <c r="AO5412" s="61"/>
      <c r="AP5412" s="62"/>
      <c r="AQ5412" s="61"/>
      <c r="AR5412" s="61"/>
      <c r="AS5412" s="61"/>
      <c r="AT5412" s="61"/>
      <c r="AU5412" s="61"/>
      <c r="AV5412" s="61"/>
      <c r="AW5412" s="60"/>
    </row>
    <row r="5413" s="59" customFormat="1" customHeight="1" spans="1:49">
      <c r="A5413" s="60"/>
      <c r="B5413" s="60"/>
      <c r="C5413" s="60"/>
      <c r="D5413" s="60"/>
      <c r="H5413" s="61"/>
      <c r="I5413" s="61"/>
      <c r="J5413" s="61"/>
      <c r="K5413" s="61"/>
      <c r="L5413" s="61"/>
      <c r="M5413" s="61"/>
      <c r="N5413" s="61"/>
      <c r="O5413" s="61"/>
      <c r="P5413" s="61"/>
      <c r="Q5413" s="61"/>
      <c r="R5413" s="61"/>
      <c r="S5413" s="61"/>
      <c r="T5413" s="61"/>
      <c r="U5413" s="61"/>
      <c r="V5413" s="61"/>
      <c r="W5413" s="61"/>
      <c r="X5413" s="61"/>
      <c r="Y5413" s="61"/>
      <c r="Z5413" s="61"/>
      <c r="AA5413" s="61"/>
      <c r="AB5413" s="61"/>
      <c r="AC5413" s="61"/>
      <c r="AD5413" s="61"/>
      <c r="AE5413" s="61"/>
      <c r="AF5413" s="61"/>
      <c r="AG5413" s="61"/>
      <c r="AH5413" s="61"/>
      <c r="AI5413" s="61"/>
      <c r="AJ5413" s="61"/>
      <c r="AK5413" s="61"/>
      <c r="AL5413" s="61"/>
      <c r="AM5413" s="61"/>
      <c r="AN5413" s="61"/>
      <c r="AO5413" s="61"/>
      <c r="AP5413" s="62"/>
      <c r="AQ5413" s="61"/>
      <c r="AR5413" s="61"/>
      <c r="AS5413" s="61"/>
      <c r="AT5413" s="61"/>
      <c r="AU5413" s="61"/>
      <c r="AV5413" s="61"/>
      <c r="AW5413" s="60"/>
    </row>
    <row r="5414" s="59" customFormat="1" customHeight="1" spans="1:49">
      <c r="A5414" s="60"/>
      <c r="B5414" s="60"/>
      <c r="C5414" s="60"/>
      <c r="D5414" s="60"/>
      <c r="H5414" s="61"/>
      <c r="I5414" s="61"/>
      <c r="J5414" s="61"/>
      <c r="K5414" s="61"/>
      <c r="L5414" s="61"/>
      <c r="M5414" s="61"/>
      <c r="N5414" s="61"/>
      <c r="O5414" s="61"/>
      <c r="P5414" s="61"/>
      <c r="Q5414" s="61"/>
      <c r="R5414" s="61"/>
      <c r="S5414" s="61"/>
      <c r="T5414" s="61"/>
      <c r="U5414" s="61"/>
      <c r="V5414" s="61"/>
      <c r="W5414" s="61"/>
      <c r="X5414" s="61"/>
      <c r="Y5414" s="61"/>
      <c r="Z5414" s="61"/>
      <c r="AA5414" s="61"/>
      <c r="AB5414" s="61"/>
      <c r="AC5414" s="61"/>
      <c r="AD5414" s="61"/>
      <c r="AE5414" s="61"/>
      <c r="AF5414" s="61"/>
      <c r="AG5414" s="61"/>
      <c r="AH5414" s="61"/>
      <c r="AI5414" s="61"/>
      <c r="AJ5414" s="61"/>
      <c r="AK5414" s="61"/>
      <c r="AL5414" s="61"/>
      <c r="AM5414" s="61"/>
      <c r="AN5414" s="61"/>
      <c r="AO5414" s="61"/>
      <c r="AP5414" s="62"/>
      <c r="AQ5414" s="61"/>
      <c r="AR5414" s="61"/>
      <c r="AS5414" s="61"/>
      <c r="AT5414" s="61"/>
      <c r="AU5414" s="61"/>
      <c r="AV5414" s="61"/>
      <c r="AW5414" s="60"/>
    </row>
    <row r="5415" s="59" customFormat="1" customHeight="1" spans="1:49">
      <c r="A5415" s="60"/>
      <c r="B5415" s="60"/>
      <c r="C5415" s="60"/>
      <c r="D5415" s="60"/>
      <c r="H5415" s="61"/>
      <c r="I5415" s="61"/>
      <c r="J5415" s="61"/>
      <c r="K5415" s="61"/>
      <c r="L5415" s="61"/>
      <c r="M5415" s="61"/>
      <c r="N5415" s="61"/>
      <c r="O5415" s="61"/>
      <c r="P5415" s="61"/>
      <c r="Q5415" s="61"/>
      <c r="R5415" s="61"/>
      <c r="S5415" s="61"/>
      <c r="T5415" s="61"/>
      <c r="U5415" s="61"/>
      <c r="V5415" s="61"/>
      <c r="W5415" s="61"/>
      <c r="X5415" s="61"/>
      <c r="Y5415" s="61"/>
      <c r="Z5415" s="61"/>
      <c r="AA5415" s="61"/>
      <c r="AB5415" s="61"/>
      <c r="AC5415" s="61"/>
      <c r="AD5415" s="61"/>
      <c r="AE5415" s="61"/>
      <c r="AF5415" s="61"/>
      <c r="AG5415" s="61"/>
      <c r="AH5415" s="61"/>
      <c r="AI5415" s="61"/>
      <c r="AJ5415" s="61"/>
      <c r="AK5415" s="61"/>
      <c r="AL5415" s="61"/>
      <c r="AM5415" s="61"/>
      <c r="AN5415" s="61"/>
      <c r="AO5415" s="61"/>
      <c r="AP5415" s="62"/>
      <c r="AQ5415" s="61"/>
      <c r="AR5415" s="61"/>
      <c r="AS5415" s="61"/>
      <c r="AT5415" s="61"/>
      <c r="AU5415" s="61"/>
      <c r="AV5415" s="61"/>
      <c r="AW5415" s="60"/>
    </row>
    <row r="5416" s="59" customFormat="1" customHeight="1" spans="1:49">
      <c r="A5416" s="60"/>
      <c r="B5416" s="60"/>
      <c r="C5416" s="60"/>
      <c r="D5416" s="60"/>
      <c r="H5416" s="61"/>
      <c r="I5416" s="61"/>
      <c r="J5416" s="61"/>
      <c r="K5416" s="61"/>
      <c r="L5416" s="61"/>
      <c r="M5416" s="61"/>
      <c r="N5416" s="61"/>
      <c r="O5416" s="61"/>
      <c r="P5416" s="61"/>
      <c r="Q5416" s="61"/>
      <c r="R5416" s="61"/>
      <c r="S5416" s="61"/>
      <c r="T5416" s="61"/>
      <c r="U5416" s="61"/>
      <c r="V5416" s="61"/>
      <c r="W5416" s="61"/>
      <c r="X5416" s="61"/>
      <c r="Y5416" s="61"/>
      <c r="Z5416" s="61"/>
      <c r="AA5416" s="61"/>
      <c r="AB5416" s="61"/>
      <c r="AC5416" s="61"/>
      <c r="AD5416" s="61"/>
      <c r="AE5416" s="61"/>
      <c r="AF5416" s="61"/>
      <c r="AG5416" s="61"/>
      <c r="AH5416" s="61"/>
      <c r="AI5416" s="61"/>
      <c r="AJ5416" s="61"/>
      <c r="AK5416" s="61"/>
      <c r="AL5416" s="61"/>
      <c r="AM5416" s="61"/>
      <c r="AN5416" s="61"/>
      <c r="AO5416" s="61"/>
      <c r="AP5416" s="62"/>
      <c r="AQ5416" s="61"/>
      <c r="AR5416" s="61"/>
      <c r="AS5416" s="61"/>
      <c r="AT5416" s="61"/>
      <c r="AU5416" s="61"/>
      <c r="AV5416" s="61"/>
      <c r="AW5416" s="60"/>
    </row>
    <row r="5417" s="59" customFormat="1" customHeight="1" spans="1:49">
      <c r="A5417" s="60"/>
      <c r="B5417" s="60"/>
      <c r="C5417" s="60"/>
      <c r="D5417" s="60"/>
      <c r="H5417" s="61"/>
      <c r="I5417" s="61"/>
      <c r="J5417" s="61"/>
      <c r="K5417" s="61"/>
      <c r="L5417" s="61"/>
      <c r="M5417" s="61"/>
      <c r="N5417" s="61"/>
      <c r="O5417" s="61"/>
      <c r="P5417" s="61"/>
      <c r="Q5417" s="61"/>
      <c r="R5417" s="61"/>
      <c r="S5417" s="61"/>
      <c r="T5417" s="61"/>
      <c r="U5417" s="61"/>
      <c r="V5417" s="61"/>
      <c r="W5417" s="61"/>
      <c r="X5417" s="61"/>
      <c r="Y5417" s="61"/>
      <c r="Z5417" s="61"/>
      <c r="AA5417" s="61"/>
      <c r="AB5417" s="61"/>
      <c r="AC5417" s="61"/>
      <c r="AD5417" s="61"/>
      <c r="AE5417" s="61"/>
      <c r="AF5417" s="61"/>
      <c r="AG5417" s="61"/>
      <c r="AH5417" s="61"/>
      <c r="AI5417" s="61"/>
      <c r="AJ5417" s="61"/>
      <c r="AK5417" s="61"/>
      <c r="AL5417" s="61"/>
      <c r="AM5417" s="61"/>
      <c r="AN5417" s="61"/>
      <c r="AO5417" s="61"/>
      <c r="AP5417" s="62"/>
      <c r="AQ5417" s="61"/>
      <c r="AR5417" s="61"/>
      <c r="AS5417" s="61"/>
      <c r="AT5417" s="61"/>
      <c r="AU5417" s="61"/>
      <c r="AV5417" s="61"/>
      <c r="AW5417" s="60"/>
    </row>
    <row r="5418" s="59" customFormat="1" customHeight="1" spans="1:49">
      <c r="A5418" s="60"/>
      <c r="B5418" s="60"/>
      <c r="C5418" s="60"/>
      <c r="D5418" s="60"/>
      <c r="H5418" s="61"/>
      <c r="I5418" s="61"/>
      <c r="J5418" s="61"/>
      <c r="K5418" s="61"/>
      <c r="L5418" s="61"/>
      <c r="M5418" s="61"/>
      <c r="N5418" s="61"/>
      <c r="O5418" s="61"/>
      <c r="P5418" s="61"/>
      <c r="Q5418" s="61"/>
      <c r="R5418" s="61"/>
      <c r="S5418" s="61"/>
      <c r="T5418" s="61"/>
      <c r="U5418" s="61"/>
      <c r="V5418" s="61"/>
      <c r="W5418" s="61"/>
      <c r="X5418" s="61"/>
      <c r="Y5418" s="61"/>
      <c r="Z5418" s="61"/>
      <c r="AA5418" s="61"/>
      <c r="AB5418" s="61"/>
      <c r="AC5418" s="61"/>
      <c r="AD5418" s="61"/>
      <c r="AE5418" s="61"/>
      <c r="AF5418" s="61"/>
      <c r="AG5418" s="61"/>
      <c r="AH5418" s="61"/>
      <c r="AI5418" s="61"/>
      <c r="AJ5418" s="61"/>
      <c r="AK5418" s="61"/>
      <c r="AL5418" s="61"/>
      <c r="AM5418" s="61"/>
      <c r="AN5418" s="61"/>
      <c r="AO5418" s="61"/>
      <c r="AP5418" s="62"/>
      <c r="AQ5418" s="61"/>
      <c r="AR5418" s="61"/>
      <c r="AS5418" s="61"/>
      <c r="AT5418" s="61"/>
      <c r="AU5418" s="61"/>
      <c r="AV5418" s="61"/>
      <c r="AW5418" s="60"/>
    </row>
    <row r="5419" s="59" customFormat="1" customHeight="1" spans="1:49">
      <c r="A5419" s="60"/>
      <c r="B5419" s="60"/>
      <c r="C5419" s="60"/>
      <c r="D5419" s="60"/>
      <c r="H5419" s="61"/>
      <c r="I5419" s="61"/>
      <c r="J5419" s="61"/>
      <c r="K5419" s="61"/>
      <c r="L5419" s="61"/>
      <c r="M5419" s="61"/>
      <c r="N5419" s="61"/>
      <c r="O5419" s="61"/>
      <c r="P5419" s="61"/>
      <c r="Q5419" s="61"/>
      <c r="R5419" s="61"/>
      <c r="S5419" s="61"/>
      <c r="T5419" s="61"/>
      <c r="U5419" s="61"/>
      <c r="V5419" s="61"/>
      <c r="W5419" s="61"/>
      <c r="X5419" s="61"/>
      <c r="Y5419" s="61"/>
      <c r="Z5419" s="61"/>
      <c r="AA5419" s="61"/>
      <c r="AB5419" s="61"/>
      <c r="AC5419" s="61"/>
      <c r="AD5419" s="61"/>
      <c r="AE5419" s="61"/>
      <c r="AF5419" s="61"/>
      <c r="AG5419" s="61"/>
      <c r="AH5419" s="61"/>
      <c r="AI5419" s="61"/>
      <c r="AJ5419" s="61"/>
      <c r="AK5419" s="61"/>
      <c r="AL5419" s="61"/>
      <c r="AM5419" s="61"/>
      <c r="AN5419" s="61"/>
      <c r="AO5419" s="61"/>
      <c r="AP5419" s="62"/>
      <c r="AQ5419" s="61"/>
      <c r="AR5419" s="61"/>
      <c r="AS5419" s="61"/>
      <c r="AT5419" s="61"/>
      <c r="AU5419" s="61"/>
      <c r="AV5419" s="61"/>
      <c r="AW5419" s="60"/>
    </row>
    <row r="5420" s="59" customFormat="1" customHeight="1" spans="1:49">
      <c r="A5420" s="60"/>
      <c r="B5420" s="60"/>
      <c r="C5420" s="60"/>
      <c r="D5420" s="60"/>
      <c r="H5420" s="61"/>
      <c r="I5420" s="61"/>
      <c r="J5420" s="61"/>
      <c r="K5420" s="61"/>
      <c r="L5420" s="61"/>
      <c r="M5420" s="61"/>
      <c r="N5420" s="61"/>
      <c r="O5420" s="61"/>
      <c r="P5420" s="61"/>
      <c r="Q5420" s="61"/>
      <c r="R5420" s="61"/>
      <c r="S5420" s="61"/>
      <c r="T5420" s="61"/>
      <c r="U5420" s="61"/>
      <c r="V5420" s="61"/>
      <c r="W5420" s="61"/>
      <c r="X5420" s="61"/>
      <c r="Y5420" s="61"/>
      <c r="Z5420" s="61"/>
      <c r="AA5420" s="61"/>
      <c r="AB5420" s="61"/>
      <c r="AC5420" s="61"/>
      <c r="AD5420" s="61"/>
      <c r="AE5420" s="61"/>
      <c r="AF5420" s="61"/>
      <c r="AG5420" s="61"/>
      <c r="AH5420" s="61"/>
      <c r="AI5420" s="61"/>
      <c r="AJ5420" s="61"/>
      <c r="AK5420" s="61"/>
      <c r="AL5420" s="61"/>
      <c r="AM5420" s="61"/>
      <c r="AN5420" s="61"/>
      <c r="AO5420" s="61"/>
      <c r="AP5420" s="62"/>
      <c r="AQ5420" s="61"/>
      <c r="AR5420" s="61"/>
      <c r="AS5420" s="61"/>
      <c r="AT5420" s="61"/>
      <c r="AU5420" s="61"/>
      <c r="AV5420" s="61"/>
      <c r="AW5420" s="60"/>
    </row>
    <row r="5421" s="59" customFormat="1" customHeight="1" spans="1:49">
      <c r="A5421" s="60"/>
      <c r="B5421" s="60"/>
      <c r="C5421" s="60"/>
      <c r="D5421" s="60"/>
      <c r="H5421" s="61"/>
      <c r="I5421" s="61"/>
      <c r="J5421" s="61"/>
      <c r="K5421" s="61"/>
      <c r="L5421" s="61"/>
      <c r="M5421" s="61"/>
      <c r="N5421" s="61"/>
      <c r="O5421" s="61"/>
      <c r="P5421" s="61"/>
      <c r="Q5421" s="61"/>
      <c r="R5421" s="61"/>
      <c r="S5421" s="61"/>
      <c r="T5421" s="61"/>
      <c r="U5421" s="61"/>
      <c r="V5421" s="61"/>
      <c r="W5421" s="61"/>
      <c r="X5421" s="61"/>
      <c r="Y5421" s="61"/>
      <c r="Z5421" s="61"/>
      <c r="AA5421" s="61"/>
      <c r="AB5421" s="61"/>
      <c r="AC5421" s="61"/>
      <c r="AD5421" s="61"/>
      <c r="AE5421" s="61"/>
      <c r="AF5421" s="61"/>
      <c r="AG5421" s="61"/>
      <c r="AH5421" s="61"/>
      <c r="AI5421" s="61"/>
      <c r="AJ5421" s="61"/>
      <c r="AK5421" s="61"/>
      <c r="AL5421" s="61"/>
      <c r="AM5421" s="61"/>
      <c r="AN5421" s="61"/>
      <c r="AO5421" s="61"/>
      <c r="AP5421" s="62"/>
      <c r="AQ5421" s="61"/>
      <c r="AR5421" s="61"/>
      <c r="AS5421" s="61"/>
      <c r="AT5421" s="61"/>
      <c r="AU5421" s="61"/>
      <c r="AV5421" s="61"/>
      <c r="AW5421" s="60"/>
    </row>
    <row r="5422" s="59" customFormat="1" customHeight="1" spans="1:49">
      <c r="A5422" s="60"/>
      <c r="B5422" s="60"/>
      <c r="C5422" s="60"/>
      <c r="D5422" s="60"/>
      <c r="H5422" s="61"/>
      <c r="I5422" s="61"/>
      <c r="J5422" s="61"/>
      <c r="K5422" s="61"/>
      <c r="L5422" s="61"/>
      <c r="M5422" s="61"/>
      <c r="N5422" s="61"/>
      <c r="O5422" s="61"/>
      <c r="P5422" s="61"/>
      <c r="Q5422" s="61"/>
      <c r="R5422" s="61"/>
      <c r="S5422" s="61"/>
      <c r="T5422" s="61"/>
      <c r="U5422" s="61"/>
      <c r="V5422" s="61"/>
      <c r="W5422" s="61"/>
      <c r="X5422" s="61"/>
      <c r="Y5422" s="61"/>
      <c r="Z5422" s="61"/>
      <c r="AA5422" s="61"/>
      <c r="AB5422" s="61"/>
      <c r="AC5422" s="61"/>
      <c r="AD5422" s="61"/>
      <c r="AE5422" s="61"/>
      <c r="AF5422" s="61"/>
      <c r="AG5422" s="61"/>
      <c r="AH5422" s="61"/>
      <c r="AI5422" s="61"/>
      <c r="AJ5422" s="61"/>
      <c r="AK5422" s="61"/>
      <c r="AL5422" s="61"/>
      <c r="AM5422" s="61"/>
      <c r="AN5422" s="61"/>
      <c r="AO5422" s="61"/>
      <c r="AP5422" s="62"/>
      <c r="AQ5422" s="61"/>
      <c r="AR5422" s="61"/>
      <c r="AS5422" s="61"/>
      <c r="AT5422" s="61"/>
      <c r="AU5422" s="61"/>
      <c r="AV5422" s="61"/>
      <c r="AW5422" s="60"/>
    </row>
    <row r="5423" s="59" customFormat="1" customHeight="1" spans="1:49">
      <c r="A5423" s="60"/>
      <c r="B5423" s="60"/>
      <c r="C5423" s="60"/>
      <c r="D5423" s="60"/>
      <c r="H5423" s="61"/>
      <c r="I5423" s="61"/>
      <c r="J5423" s="61"/>
      <c r="K5423" s="61"/>
      <c r="L5423" s="61"/>
      <c r="M5423" s="61"/>
      <c r="N5423" s="61"/>
      <c r="O5423" s="61"/>
      <c r="P5423" s="61"/>
      <c r="Q5423" s="61"/>
      <c r="R5423" s="61"/>
      <c r="S5423" s="61"/>
      <c r="T5423" s="61"/>
      <c r="U5423" s="61"/>
      <c r="V5423" s="61"/>
      <c r="W5423" s="61"/>
      <c r="X5423" s="61"/>
      <c r="Y5423" s="61"/>
      <c r="Z5423" s="61"/>
      <c r="AA5423" s="61"/>
      <c r="AB5423" s="61"/>
      <c r="AC5423" s="61"/>
      <c r="AD5423" s="61"/>
      <c r="AE5423" s="61"/>
      <c r="AF5423" s="61"/>
      <c r="AG5423" s="61"/>
      <c r="AH5423" s="61"/>
      <c r="AI5423" s="61"/>
      <c r="AJ5423" s="61"/>
      <c r="AK5423" s="61"/>
      <c r="AL5423" s="61"/>
      <c r="AM5423" s="61"/>
      <c r="AN5423" s="61"/>
      <c r="AO5423" s="61"/>
      <c r="AP5423" s="62"/>
      <c r="AQ5423" s="61"/>
      <c r="AR5423" s="61"/>
      <c r="AS5423" s="61"/>
      <c r="AT5423" s="61"/>
      <c r="AU5423" s="61"/>
      <c r="AV5423" s="61"/>
      <c r="AW5423" s="60"/>
    </row>
    <row r="5424" s="59" customFormat="1" customHeight="1" spans="1:49">
      <c r="A5424" s="60"/>
      <c r="B5424" s="60"/>
      <c r="C5424" s="60"/>
      <c r="D5424" s="60"/>
      <c r="H5424" s="61"/>
      <c r="I5424" s="61"/>
      <c r="J5424" s="61"/>
      <c r="K5424" s="61"/>
      <c r="L5424" s="61"/>
      <c r="M5424" s="61"/>
      <c r="N5424" s="61"/>
      <c r="O5424" s="61"/>
      <c r="P5424" s="61"/>
      <c r="Q5424" s="61"/>
      <c r="R5424" s="61"/>
      <c r="S5424" s="61"/>
      <c r="T5424" s="61"/>
      <c r="U5424" s="61"/>
      <c r="V5424" s="61"/>
      <c r="W5424" s="61"/>
      <c r="X5424" s="61"/>
      <c r="Y5424" s="61"/>
      <c r="Z5424" s="61"/>
      <c r="AA5424" s="61"/>
      <c r="AB5424" s="61"/>
      <c r="AC5424" s="61"/>
      <c r="AD5424" s="61"/>
      <c r="AE5424" s="61"/>
      <c r="AF5424" s="61"/>
      <c r="AG5424" s="61"/>
      <c r="AH5424" s="61"/>
      <c r="AI5424" s="61"/>
      <c r="AJ5424" s="61"/>
      <c r="AK5424" s="61"/>
      <c r="AL5424" s="61"/>
      <c r="AM5424" s="61"/>
      <c r="AN5424" s="61"/>
      <c r="AO5424" s="61"/>
      <c r="AP5424" s="62"/>
      <c r="AQ5424" s="61"/>
      <c r="AR5424" s="61"/>
      <c r="AS5424" s="61"/>
      <c r="AT5424" s="61"/>
      <c r="AU5424" s="61"/>
      <c r="AV5424" s="61"/>
      <c r="AW5424" s="60"/>
    </row>
    <row r="5425" s="59" customFormat="1" customHeight="1" spans="1:49">
      <c r="A5425" s="60"/>
      <c r="B5425" s="60"/>
      <c r="C5425" s="60"/>
      <c r="D5425" s="60"/>
      <c r="H5425" s="61"/>
      <c r="I5425" s="61"/>
      <c r="J5425" s="61"/>
      <c r="K5425" s="61"/>
      <c r="L5425" s="61"/>
      <c r="M5425" s="61"/>
      <c r="N5425" s="61"/>
      <c r="O5425" s="61"/>
      <c r="P5425" s="61"/>
      <c r="Q5425" s="61"/>
      <c r="R5425" s="61"/>
      <c r="S5425" s="61"/>
      <c r="T5425" s="61"/>
      <c r="U5425" s="61"/>
      <c r="V5425" s="61"/>
      <c r="W5425" s="61"/>
      <c r="X5425" s="61"/>
      <c r="Y5425" s="61"/>
      <c r="Z5425" s="61"/>
      <c r="AA5425" s="61"/>
      <c r="AB5425" s="61"/>
      <c r="AC5425" s="61"/>
      <c r="AD5425" s="61"/>
      <c r="AE5425" s="61"/>
      <c r="AF5425" s="61"/>
      <c r="AG5425" s="61"/>
      <c r="AH5425" s="61"/>
      <c r="AI5425" s="61"/>
      <c r="AJ5425" s="61"/>
      <c r="AK5425" s="61"/>
      <c r="AL5425" s="61"/>
      <c r="AM5425" s="61"/>
      <c r="AN5425" s="61"/>
      <c r="AO5425" s="61"/>
      <c r="AP5425" s="62"/>
      <c r="AQ5425" s="61"/>
      <c r="AR5425" s="61"/>
      <c r="AS5425" s="61"/>
      <c r="AT5425" s="61"/>
      <c r="AU5425" s="61"/>
      <c r="AV5425" s="61"/>
      <c r="AW5425" s="60"/>
    </row>
    <row r="5426" s="59" customFormat="1" customHeight="1" spans="1:49">
      <c r="A5426" s="60"/>
      <c r="B5426" s="60"/>
      <c r="C5426" s="60"/>
      <c r="D5426" s="60"/>
      <c r="H5426" s="61"/>
      <c r="I5426" s="61"/>
      <c r="J5426" s="61"/>
      <c r="K5426" s="61"/>
      <c r="L5426" s="61"/>
      <c r="M5426" s="61"/>
      <c r="N5426" s="61"/>
      <c r="O5426" s="61"/>
      <c r="P5426" s="61"/>
      <c r="Q5426" s="61"/>
      <c r="R5426" s="61"/>
      <c r="S5426" s="61"/>
      <c r="T5426" s="61"/>
      <c r="U5426" s="61"/>
      <c r="V5426" s="61"/>
      <c r="W5426" s="61"/>
      <c r="X5426" s="61"/>
      <c r="Y5426" s="61"/>
      <c r="Z5426" s="61"/>
      <c r="AA5426" s="61"/>
      <c r="AB5426" s="61"/>
      <c r="AC5426" s="61"/>
      <c r="AD5426" s="61"/>
      <c r="AE5426" s="61"/>
      <c r="AF5426" s="61"/>
      <c r="AG5426" s="61"/>
      <c r="AH5426" s="61"/>
      <c r="AI5426" s="61"/>
      <c r="AJ5426" s="61"/>
      <c r="AK5426" s="61"/>
      <c r="AL5426" s="61"/>
      <c r="AM5426" s="61"/>
      <c r="AN5426" s="61"/>
      <c r="AO5426" s="61"/>
      <c r="AP5426" s="62"/>
      <c r="AQ5426" s="61"/>
      <c r="AR5426" s="61"/>
      <c r="AS5426" s="61"/>
      <c r="AT5426" s="61"/>
      <c r="AU5426" s="61"/>
      <c r="AV5426" s="61"/>
      <c r="AW5426" s="60"/>
    </row>
    <row r="5427" s="59" customFormat="1" customHeight="1" spans="1:49">
      <c r="A5427" s="60"/>
      <c r="B5427" s="60"/>
      <c r="C5427" s="60"/>
      <c r="D5427" s="60"/>
      <c r="H5427" s="61"/>
      <c r="I5427" s="61"/>
      <c r="J5427" s="61"/>
      <c r="K5427" s="61"/>
      <c r="L5427" s="61"/>
      <c r="M5427" s="61"/>
      <c r="N5427" s="61"/>
      <c r="O5427" s="61"/>
      <c r="P5427" s="61"/>
      <c r="Q5427" s="61"/>
      <c r="R5427" s="61"/>
      <c r="S5427" s="61"/>
      <c r="T5427" s="61"/>
      <c r="U5427" s="61"/>
      <c r="V5427" s="61"/>
      <c r="W5427" s="61"/>
      <c r="X5427" s="61"/>
      <c r="Y5427" s="61"/>
      <c r="Z5427" s="61"/>
      <c r="AA5427" s="61"/>
      <c r="AB5427" s="61"/>
      <c r="AC5427" s="61"/>
      <c r="AD5427" s="61"/>
      <c r="AE5427" s="61"/>
      <c r="AF5427" s="61"/>
      <c r="AG5427" s="61"/>
      <c r="AH5427" s="61"/>
      <c r="AI5427" s="61"/>
      <c r="AJ5427" s="61"/>
      <c r="AK5427" s="61"/>
      <c r="AL5427" s="61"/>
      <c r="AM5427" s="61"/>
      <c r="AN5427" s="61"/>
      <c r="AO5427" s="61"/>
      <c r="AP5427" s="62"/>
      <c r="AQ5427" s="61"/>
      <c r="AR5427" s="61"/>
      <c r="AS5427" s="61"/>
      <c r="AT5427" s="61"/>
      <c r="AU5427" s="61"/>
      <c r="AV5427" s="61"/>
      <c r="AW5427" s="60"/>
    </row>
    <row r="5428" s="59" customFormat="1" customHeight="1" spans="1:49">
      <c r="A5428" s="60"/>
      <c r="B5428" s="60"/>
      <c r="C5428" s="60"/>
      <c r="D5428" s="60"/>
      <c r="H5428" s="61"/>
      <c r="I5428" s="61"/>
      <c r="J5428" s="61"/>
      <c r="K5428" s="61"/>
      <c r="L5428" s="61"/>
      <c r="M5428" s="61"/>
      <c r="N5428" s="61"/>
      <c r="O5428" s="61"/>
      <c r="P5428" s="61"/>
      <c r="Q5428" s="61"/>
      <c r="R5428" s="61"/>
      <c r="S5428" s="61"/>
      <c r="T5428" s="61"/>
      <c r="U5428" s="61"/>
      <c r="V5428" s="61"/>
      <c r="W5428" s="61"/>
      <c r="X5428" s="61"/>
      <c r="Y5428" s="61"/>
      <c r="Z5428" s="61"/>
      <c r="AA5428" s="61"/>
      <c r="AB5428" s="61"/>
      <c r="AC5428" s="61"/>
      <c r="AD5428" s="61"/>
      <c r="AE5428" s="61"/>
      <c r="AF5428" s="61"/>
      <c r="AG5428" s="61"/>
      <c r="AH5428" s="61"/>
      <c r="AI5428" s="61"/>
      <c r="AJ5428" s="61"/>
      <c r="AK5428" s="61"/>
      <c r="AL5428" s="61"/>
      <c r="AM5428" s="61"/>
      <c r="AN5428" s="61"/>
      <c r="AO5428" s="61"/>
      <c r="AP5428" s="62"/>
      <c r="AQ5428" s="61"/>
      <c r="AR5428" s="61"/>
      <c r="AS5428" s="61"/>
      <c r="AT5428" s="61"/>
      <c r="AU5428" s="61"/>
      <c r="AV5428" s="61"/>
      <c r="AW5428" s="60"/>
    </row>
    <row r="5429" s="59" customFormat="1" customHeight="1" spans="1:49">
      <c r="A5429" s="60"/>
      <c r="B5429" s="60"/>
      <c r="C5429" s="60"/>
      <c r="D5429" s="60"/>
      <c r="H5429" s="61"/>
      <c r="I5429" s="61"/>
      <c r="J5429" s="61"/>
      <c r="K5429" s="61"/>
      <c r="L5429" s="61"/>
      <c r="M5429" s="61"/>
      <c r="N5429" s="61"/>
      <c r="O5429" s="61"/>
      <c r="P5429" s="61"/>
      <c r="Q5429" s="61"/>
      <c r="R5429" s="61"/>
      <c r="S5429" s="61"/>
      <c r="T5429" s="61"/>
      <c r="U5429" s="61"/>
      <c r="V5429" s="61"/>
      <c r="W5429" s="61"/>
      <c r="X5429" s="61"/>
      <c r="Y5429" s="61"/>
      <c r="Z5429" s="61"/>
      <c r="AA5429" s="61"/>
      <c r="AB5429" s="61"/>
      <c r="AC5429" s="61"/>
      <c r="AD5429" s="61"/>
      <c r="AE5429" s="61"/>
      <c r="AF5429" s="61"/>
      <c r="AG5429" s="61"/>
      <c r="AH5429" s="61"/>
      <c r="AI5429" s="61"/>
      <c r="AJ5429" s="61"/>
      <c r="AK5429" s="61"/>
      <c r="AL5429" s="61"/>
      <c r="AM5429" s="61"/>
      <c r="AN5429" s="61"/>
      <c r="AO5429" s="61"/>
      <c r="AP5429" s="62"/>
      <c r="AQ5429" s="61"/>
      <c r="AR5429" s="61"/>
      <c r="AS5429" s="61"/>
      <c r="AT5429" s="61"/>
      <c r="AU5429" s="61"/>
      <c r="AV5429" s="61"/>
      <c r="AW5429" s="60"/>
    </row>
    <row r="5430" s="59" customFormat="1" customHeight="1" spans="1:49">
      <c r="A5430" s="60"/>
      <c r="B5430" s="60"/>
      <c r="C5430" s="60"/>
      <c r="D5430" s="60"/>
      <c r="H5430" s="61"/>
      <c r="I5430" s="61"/>
      <c r="J5430" s="61"/>
      <c r="K5430" s="61"/>
      <c r="L5430" s="61"/>
      <c r="M5430" s="61"/>
      <c r="N5430" s="61"/>
      <c r="O5430" s="61"/>
      <c r="P5430" s="61"/>
      <c r="Q5430" s="61"/>
      <c r="R5430" s="61"/>
      <c r="S5430" s="61"/>
      <c r="T5430" s="61"/>
      <c r="U5430" s="61"/>
      <c r="V5430" s="61"/>
      <c r="W5430" s="61"/>
      <c r="X5430" s="61"/>
      <c r="Y5430" s="61"/>
      <c r="Z5430" s="61"/>
      <c r="AA5430" s="61"/>
      <c r="AB5430" s="61"/>
      <c r="AC5430" s="61"/>
      <c r="AD5430" s="61"/>
      <c r="AE5430" s="61"/>
      <c r="AF5430" s="61"/>
      <c r="AG5430" s="61"/>
      <c r="AH5430" s="61"/>
      <c r="AI5430" s="61"/>
      <c r="AJ5430" s="61"/>
      <c r="AK5430" s="61"/>
      <c r="AL5430" s="61"/>
      <c r="AM5430" s="61"/>
      <c r="AN5430" s="61"/>
      <c r="AO5430" s="61"/>
      <c r="AP5430" s="62"/>
      <c r="AQ5430" s="61"/>
      <c r="AR5430" s="61"/>
      <c r="AS5430" s="61"/>
      <c r="AT5430" s="61"/>
      <c r="AU5430" s="61"/>
      <c r="AV5430" s="61"/>
      <c r="AW5430" s="60"/>
    </row>
    <row r="5431" s="59" customFormat="1" customHeight="1" spans="1:49">
      <c r="A5431" s="60"/>
      <c r="B5431" s="60"/>
      <c r="C5431" s="60"/>
      <c r="D5431" s="60"/>
      <c r="H5431" s="61"/>
      <c r="I5431" s="61"/>
      <c r="J5431" s="61"/>
      <c r="K5431" s="61"/>
      <c r="L5431" s="61"/>
      <c r="M5431" s="61"/>
      <c r="N5431" s="61"/>
      <c r="O5431" s="61"/>
      <c r="P5431" s="61"/>
      <c r="Q5431" s="61"/>
      <c r="R5431" s="61"/>
      <c r="S5431" s="61"/>
      <c r="T5431" s="61"/>
      <c r="U5431" s="61"/>
      <c r="V5431" s="61"/>
      <c r="W5431" s="61"/>
      <c r="X5431" s="61"/>
      <c r="Y5431" s="61"/>
      <c r="Z5431" s="61"/>
      <c r="AA5431" s="61"/>
      <c r="AB5431" s="61"/>
      <c r="AC5431" s="61"/>
      <c r="AD5431" s="61"/>
      <c r="AE5431" s="61"/>
      <c r="AF5431" s="61"/>
      <c r="AG5431" s="61"/>
      <c r="AH5431" s="61"/>
      <c r="AI5431" s="61"/>
      <c r="AJ5431" s="61"/>
      <c r="AK5431" s="61"/>
      <c r="AL5431" s="61"/>
      <c r="AM5431" s="61"/>
      <c r="AN5431" s="61"/>
      <c r="AO5431" s="61"/>
      <c r="AP5431" s="62"/>
      <c r="AQ5431" s="61"/>
      <c r="AR5431" s="61"/>
      <c r="AS5431" s="61"/>
      <c r="AT5431" s="61"/>
      <c r="AU5431" s="61"/>
      <c r="AV5431" s="61"/>
      <c r="AW5431" s="60"/>
    </row>
    <row r="5432" s="59" customFormat="1" customHeight="1" spans="1:49">
      <c r="A5432" s="60"/>
      <c r="B5432" s="60"/>
      <c r="C5432" s="60"/>
      <c r="D5432" s="60"/>
      <c r="H5432" s="61"/>
      <c r="I5432" s="61"/>
      <c r="J5432" s="61"/>
      <c r="K5432" s="61"/>
      <c r="L5432" s="61"/>
      <c r="M5432" s="61"/>
      <c r="N5432" s="61"/>
      <c r="O5432" s="61"/>
      <c r="P5432" s="61"/>
      <c r="Q5432" s="61"/>
      <c r="R5432" s="61"/>
      <c r="S5432" s="61"/>
      <c r="T5432" s="61"/>
      <c r="U5432" s="61"/>
      <c r="V5432" s="61"/>
      <c r="W5432" s="61"/>
      <c r="X5432" s="61"/>
      <c r="Y5432" s="61"/>
      <c r="Z5432" s="61"/>
      <c r="AA5432" s="61"/>
      <c r="AB5432" s="61"/>
      <c r="AC5432" s="61"/>
      <c r="AD5432" s="61"/>
      <c r="AE5432" s="61"/>
      <c r="AF5432" s="61"/>
      <c r="AG5432" s="61"/>
      <c r="AH5432" s="61"/>
      <c r="AI5432" s="61"/>
      <c r="AJ5432" s="61"/>
      <c r="AK5432" s="61"/>
      <c r="AL5432" s="61"/>
      <c r="AM5432" s="61"/>
      <c r="AN5432" s="61"/>
      <c r="AO5432" s="61"/>
      <c r="AP5432" s="62"/>
      <c r="AQ5432" s="61"/>
      <c r="AR5432" s="61"/>
      <c r="AS5432" s="61"/>
      <c r="AT5432" s="61"/>
      <c r="AU5432" s="61"/>
      <c r="AV5432" s="61"/>
      <c r="AW5432" s="60"/>
    </row>
    <row r="5433" s="59" customFormat="1" customHeight="1" spans="1:49">
      <c r="A5433" s="60"/>
      <c r="B5433" s="60"/>
      <c r="C5433" s="60"/>
      <c r="D5433" s="60"/>
      <c r="H5433" s="61"/>
      <c r="I5433" s="61"/>
      <c r="J5433" s="61"/>
      <c r="K5433" s="61"/>
      <c r="L5433" s="61"/>
      <c r="M5433" s="61"/>
      <c r="N5433" s="61"/>
      <c r="O5433" s="61"/>
      <c r="P5433" s="61"/>
      <c r="Q5433" s="61"/>
      <c r="R5433" s="61"/>
      <c r="S5433" s="61"/>
      <c r="T5433" s="61"/>
      <c r="U5433" s="61"/>
      <c r="V5433" s="61"/>
      <c r="W5433" s="61"/>
      <c r="X5433" s="61"/>
      <c r="Y5433" s="61"/>
      <c r="Z5433" s="61"/>
      <c r="AA5433" s="61"/>
      <c r="AB5433" s="61"/>
      <c r="AC5433" s="61"/>
      <c r="AD5433" s="61"/>
      <c r="AE5433" s="61"/>
      <c r="AF5433" s="61"/>
      <c r="AG5433" s="61"/>
      <c r="AH5433" s="61"/>
      <c r="AI5433" s="61"/>
      <c r="AJ5433" s="61"/>
      <c r="AK5433" s="61"/>
      <c r="AL5433" s="61"/>
      <c r="AM5433" s="61"/>
      <c r="AN5433" s="61"/>
      <c r="AO5433" s="61"/>
      <c r="AP5433" s="62"/>
      <c r="AQ5433" s="61"/>
      <c r="AR5433" s="61"/>
      <c r="AS5433" s="61"/>
      <c r="AT5433" s="61"/>
      <c r="AU5433" s="61"/>
      <c r="AV5433" s="61"/>
      <c r="AW5433" s="60"/>
    </row>
    <row r="5434" s="59" customFormat="1" customHeight="1" spans="1:49">
      <c r="A5434" s="60"/>
      <c r="B5434" s="60"/>
      <c r="C5434" s="60"/>
      <c r="D5434" s="60"/>
      <c r="H5434" s="61"/>
      <c r="I5434" s="61"/>
      <c r="J5434" s="61"/>
      <c r="K5434" s="61"/>
      <c r="L5434" s="61"/>
      <c r="M5434" s="61"/>
      <c r="N5434" s="61"/>
      <c r="O5434" s="61"/>
      <c r="P5434" s="61"/>
      <c r="Q5434" s="61"/>
      <c r="R5434" s="61"/>
      <c r="S5434" s="61"/>
      <c r="T5434" s="61"/>
      <c r="U5434" s="61"/>
      <c r="V5434" s="61"/>
      <c r="W5434" s="61"/>
      <c r="X5434" s="61"/>
      <c r="Y5434" s="61"/>
      <c r="Z5434" s="61"/>
      <c r="AA5434" s="61"/>
      <c r="AB5434" s="61"/>
      <c r="AC5434" s="61"/>
      <c r="AD5434" s="61"/>
      <c r="AE5434" s="61"/>
      <c r="AF5434" s="61"/>
      <c r="AG5434" s="61"/>
      <c r="AH5434" s="61"/>
      <c r="AI5434" s="61"/>
      <c r="AJ5434" s="61"/>
      <c r="AK5434" s="61"/>
      <c r="AL5434" s="61"/>
      <c r="AM5434" s="61"/>
      <c r="AN5434" s="61"/>
      <c r="AO5434" s="61"/>
      <c r="AP5434" s="62"/>
      <c r="AQ5434" s="61"/>
      <c r="AR5434" s="61"/>
      <c r="AS5434" s="61"/>
      <c r="AT5434" s="61"/>
      <c r="AU5434" s="61"/>
      <c r="AV5434" s="61"/>
      <c r="AW5434" s="60"/>
    </row>
    <row r="5435" s="59" customFormat="1" customHeight="1" spans="1:49">
      <c r="A5435" s="60"/>
      <c r="B5435" s="60"/>
      <c r="C5435" s="60"/>
      <c r="D5435" s="60"/>
      <c r="H5435" s="61"/>
      <c r="I5435" s="61"/>
      <c r="J5435" s="61"/>
      <c r="K5435" s="61"/>
      <c r="L5435" s="61"/>
      <c r="M5435" s="61"/>
      <c r="N5435" s="61"/>
      <c r="O5435" s="61"/>
      <c r="P5435" s="61"/>
      <c r="Q5435" s="61"/>
      <c r="R5435" s="61"/>
      <c r="S5435" s="61"/>
      <c r="T5435" s="61"/>
      <c r="U5435" s="61"/>
      <c r="V5435" s="61"/>
      <c r="W5435" s="61"/>
      <c r="X5435" s="61"/>
      <c r="Y5435" s="61"/>
      <c r="Z5435" s="61"/>
      <c r="AA5435" s="61"/>
      <c r="AB5435" s="61"/>
      <c r="AC5435" s="61"/>
      <c r="AD5435" s="61"/>
      <c r="AE5435" s="61"/>
      <c r="AF5435" s="61"/>
      <c r="AG5435" s="61"/>
      <c r="AH5435" s="61"/>
      <c r="AI5435" s="61"/>
      <c r="AJ5435" s="61"/>
      <c r="AK5435" s="61"/>
      <c r="AL5435" s="61"/>
      <c r="AM5435" s="61"/>
      <c r="AN5435" s="61"/>
      <c r="AO5435" s="61"/>
      <c r="AP5435" s="62"/>
      <c r="AQ5435" s="61"/>
      <c r="AR5435" s="61"/>
      <c r="AS5435" s="61"/>
      <c r="AT5435" s="61"/>
      <c r="AU5435" s="61"/>
      <c r="AV5435" s="61"/>
      <c r="AW5435" s="60"/>
    </row>
    <row r="5436" s="59" customFormat="1" customHeight="1" spans="1:49">
      <c r="A5436" s="60"/>
      <c r="B5436" s="60"/>
      <c r="C5436" s="60"/>
      <c r="D5436" s="60"/>
      <c r="H5436" s="61"/>
      <c r="I5436" s="61"/>
      <c r="J5436" s="61"/>
      <c r="K5436" s="61"/>
      <c r="L5436" s="61"/>
      <c r="M5436" s="61"/>
      <c r="N5436" s="61"/>
      <c r="O5436" s="61"/>
      <c r="P5436" s="61"/>
      <c r="Q5436" s="61"/>
      <c r="R5436" s="61"/>
      <c r="S5436" s="61"/>
      <c r="T5436" s="61"/>
      <c r="U5436" s="61"/>
      <c r="V5436" s="61"/>
      <c r="W5436" s="61"/>
      <c r="X5436" s="61"/>
      <c r="Y5436" s="61"/>
      <c r="Z5436" s="61"/>
      <c r="AA5436" s="61"/>
      <c r="AB5436" s="61"/>
      <c r="AC5436" s="61"/>
      <c r="AD5436" s="61"/>
      <c r="AE5436" s="61"/>
      <c r="AF5436" s="61"/>
      <c r="AG5436" s="61"/>
      <c r="AH5436" s="61"/>
      <c r="AI5436" s="61"/>
      <c r="AJ5436" s="61"/>
      <c r="AK5436" s="61"/>
      <c r="AL5436" s="61"/>
      <c r="AM5436" s="61"/>
      <c r="AN5436" s="61"/>
      <c r="AO5436" s="61"/>
      <c r="AP5436" s="62"/>
      <c r="AQ5436" s="61"/>
      <c r="AR5436" s="61"/>
      <c r="AS5436" s="61"/>
      <c r="AT5436" s="61"/>
      <c r="AU5436" s="61"/>
      <c r="AV5436" s="61"/>
      <c r="AW5436" s="60"/>
    </row>
    <row r="5437" s="59" customFormat="1" customHeight="1" spans="1:49">
      <c r="A5437" s="60"/>
      <c r="B5437" s="60"/>
      <c r="C5437" s="60"/>
      <c r="D5437" s="60"/>
      <c r="H5437" s="61"/>
      <c r="I5437" s="61"/>
      <c r="J5437" s="61"/>
      <c r="K5437" s="61"/>
      <c r="L5437" s="61"/>
      <c r="M5437" s="61"/>
      <c r="N5437" s="61"/>
      <c r="O5437" s="61"/>
      <c r="P5437" s="61"/>
      <c r="Q5437" s="61"/>
      <c r="R5437" s="61"/>
      <c r="S5437" s="61"/>
      <c r="T5437" s="61"/>
      <c r="U5437" s="61"/>
      <c r="V5437" s="61"/>
      <c r="W5437" s="61"/>
      <c r="X5437" s="61"/>
      <c r="Y5437" s="61"/>
      <c r="Z5437" s="61"/>
      <c r="AA5437" s="61"/>
      <c r="AB5437" s="61"/>
      <c r="AC5437" s="61"/>
      <c r="AD5437" s="61"/>
      <c r="AE5437" s="61"/>
      <c r="AF5437" s="61"/>
      <c r="AG5437" s="61"/>
      <c r="AH5437" s="61"/>
      <c r="AI5437" s="61"/>
      <c r="AJ5437" s="61"/>
      <c r="AK5437" s="61"/>
      <c r="AL5437" s="61"/>
      <c r="AM5437" s="61"/>
      <c r="AN5437" s="61"/>
      <c r="AO5437" s="61"/>
      <c r="AP5437" s="62"/>
      <c r="AQ5437" s="61"/>
      <c r="AR5437" s="61"/>
      <c r="AS5437" s="61"/>
      <c r="AT5437" s="61"/>
      <c r="AU5437" s="61"/>
      <c r="AV5437" s="61"/>
      <c r="AW5437" s="60"/>
    </row>
    <row r="5438" s="59" customFormat="1" customHeight="1" spans="1:49">
      <c r="A5438" s="60"/>
      <c r="B5438" s="60"/>
      <c r="C5438" s="60"/>
      <c r="D5438" s="60"/>
      <c r="H5438" s="61"/>
      <c r="I5438" s="61"/>
      <c r="J5438" s="61"/>
      <c r="K5438" s="61"/>
      <c r="L5438" s="61"/>
      <c r="M5438" s="61"/>
      <c r="N5438" s="61"/>
      <c r="O5438" s="61"/>
      <c r="P5438" s="61"/>
      <c r="Q5438" s="61"/>
      <c r="R5438" s="61"/>
      <c r="S5438" s="61"/>
      <c r="T5438" s="61"/>
      <c r="U5438" s="61"/>
      <c r="V5438" s="61"/>
      <c r="W5438" s="61"/>
      <c r="X5438" s="61"/>
      <c r="Y5438" s="61"/>
      <c r="Z5438" s="61"/>
      <c r="AA5438" s="61"/>
      <c r="AB5438" s="61"/>
      <c r="AC5438" s="61"/>
      <c r="AD5438" s="61"/>
      <c r="AE5438" s="61"/>
      <c r="AF5438" s="61"/>
      <c r="AG5438" s="61"/>
      <c r="AH5438" s="61"/>
      <c r="AI5438" s="61"/>
      <c r="AJ5438" s="61"/>
      <c r="AK5438" s="61"/>
      <c r="AL5438" s="61"/>
      <c r="AM5438" s="61"/>
      <c r="AN5438" s="61"/>
      <c r="AO5438" s="61"/>
      <c r="AP5438" s="62"/>
      <c r="AQ5438" s="61"/>
      <c r="AR5438" s="61"/>
      <c r="AS5438" s="61"/>
      <c r="AT5438" s="61"/>
      <c r="AU5438" s="61"/>
      <c r="AV5438" s="61"/>
      <c r="AW5438" s="60"/>
    </row>
    <row r="5439" s="59" customFormat="1" customHeight="1" spans="1:49">
      <c r="A5439" s="60"/>
      <c r="B5439" s="60"/>
      <c r="C5439" s="60"/>
      <c r="D5439" s="60"/>
      <c r="H5439" s="61"/>
      <c r="I5439" s="61"/>
      <c r="J5439" s="61"/>
      <c r="K5439" s="61"/>
      <c r="L5439" s="61"/>
      <c r="M5439" s="61"/>
      <c r="N5439" s="61"/>
      <c r="O5439" s="61"/>
      <c r="P5439" s="61"/>
      <c r="Q5439" s="61"/>
      <c r="R5439" s="61"/>
      <c r="S5439" s="61"/>
      <c r="T5439" s="61"/>
      <c r="U5439" s="61"/>
      <c r="V5439" s="61"/>
      <c r="W5439" s="61"/>
      <c r="X5439" s="61"/>
      <c r="Y5439" s="61"/>
      <c r="Z5439" s="61"/>
      <c r="AA5439" s="61"/>
      <c r="AB5439" s="61"/>
      <c r="AC5439" s="61"/>
      <c r="AD5439" s="61"/>
      <c r="AE5439" s="61"/>
      <c r="AF5439" s="61"/>
      <c r="AG5439" s="61"/>
      <c r="AH5439" s="61"/>
      <c r="AI5439" s="61"/>
      <c r="AJ5439" s="61"/>
      <c r="AK5439" s="61"/>
      <c r="AL5439" s="61"/>
      <c r="AM5439" s="61"/>
      <c r="AN5439" s="61"/>
      <c r="AO5439" s="61"/>
      <c r="AP5439" s="62"/>
      <c r="AQ5439" s="61"/>
      <c r="AR5439" s="61"/>
      <c r="AS5439" s="61"/>
      <c r="AT5439" s="61"/>
      <c r="AU5439" s="61"/>
      <c r="AV5439" s="61"/>
      <c r="AW5439" s="60"/>
    </row>
    <row r="5440" s="59" customFormat="1" customHeight="1" spans="1:49">
      <c r="A5440" s="60"/>
      <c r="B5440" s="60"/>
      <c r="C5440" s="60"/>
      <c r="D5440" s="60"/>
      <c r="H5440" s="61"/>
      <c r="I5440" s="61"/>
      <c r="J5440" s="61"/>
      <c r="K5440" s="61"/>
      <c r="L5440" s="61"/>
      <c r="M5440" s="61"/>
      <c r="N5440" s="61"/>
      <c r="O5440" s="61"/>
      <c r="P5440" s="61"/>
      <c r="Q5440" s="61"/>
      <c r="R5440" s="61"/>
      <c r="S5440" s="61"/>
      <c r="T5440" s="61"/>
      <c r="U5440" s="61"/>
      <c r="V5440" s="61"/>
      <c r="W5440" s="61"/>
      <c r="X5440" s="61"/>
      <c r="Y5440" s="61"/>
      <c r="Z5440" s="61"/>
      <c r="AA5440" s="61"/>
      <c r="AB5440" s="61"/>
      <c r="AC5440" s="61"/>
      <c r="AD5440" s="61"/>
      <c r="AE5440" s="61"/>
      <c r="AF5440" s="61"/>
      <c r="AG5440" s="61"/>
      <c r="AH5440" s="61"/>
      <c r="AI5440" s="61"/>
      <c r="AJ5440" s="61"/>
      <c r="AK5440" s="61"/>
      <c r="AL5440" s="61"/>
      <c r="AM5440" s="61"/>
      <c r="AN5440" s="61"/>
      <c r="AO5440" s="61"/>
      <c r="AP5440" s="62"/>
      <c r="AQ5440" s="61"/>
      <c r="AR5440" s="61"/>
      <c r="AS5440" s="61"/>
      <c r="AT5440" s="61"/>
      <c r="AU5440" s="61"/>
      <c r="AV5440" s="61"/>
      <c r="AW5440" s="60"/>
    </row>
    <row r="5441" s="59" customFormat="1" customHeight="1" spans="1:49">
      <c r="A5441" s="60"/>
      <c r="B5441" s="60"/>
      <c r="C5441" s="60"/>
      <c r="D5441" s="60"/>
      <c r="H5441" s="61"/>
      <c r="I5441" s="61"/>
      <c r="J5441" s="61"/>
      <c r="K5441" s="61"/>
      <c r="L5441" s="61"/>
      <c r="M5441" s="61"/>
      <c r="N5441" s="61"/>
      <c r="O5441" s="61"/>
      <c r="P5441" s="61"/>
      <c r="Q5441" s="61"/>
      <c r="R5441" s="61"/>
      <c r="S5441" s="61"/>
      <c r="T5441" s="61"/>
      <c r="U5441" s="61"/>
      <c r="V5441" s="61"/>
      <c r="W5441" s="61"/>
      <c r="X5441" s="61"/>
      <c r="Y5441" s="61"/>
      <c r="Z5441" s="61"/>
      <c r="AA5441" s="61"/>
      <c r="AB5441" s="61"/>
      <c r="AC5441" s="61"/>
      <c r="AD5441" s="61"/>
      <c r="AE5441" s="61"/>
      <c r="AF5441" s="61"/>
      <c r="AG5441" s="61"/>
      <c r="AH5441" s="61"/>
      <c r="AI5441" s="61"/>
      <c r="AJ5441" s="61"/>
      <c r="AK5441" s="61"/>
      <c r="AL5441" s="61"/>
      <c r="AM5441" s="61"/>
      <c r="AN5441" s="61"/>
      <c r="AO5441" s="61"/>
      <c r="AP5441" s="62"/>
      <c r="AQ5441" s="61"/>
      <c r="AR5441" s="61"/>
      <c r="AS5441" s="61"/>
      <c r="AT5441" s="61"/>
      <c r="AU5441" s="61"/>
      <c r="AV5441" s="61"/>
      <c r="AW5441" s="60"/>
    </row>
    <row r="5442" s="59" customFormat="1" customHeight="1" spans="1:49">
      <c r="A5442" s="60"/>
      <c r="B5442" s="60"/>
      <c r="C5442" s="60"/>
      <c r="D5442" s="60"/>
      <c r="H5442" s="61"/>
      <c r="I5442" s="61"/>
      <c r="J5442" s="61"/>
      <c r="K5442" s="61"/>
      <c r="L5442" s="61"/>
      <c r="M5442" s="61"/>
      <c r="N5442" s="61"/>
      <c r="O5442" s="61"/>
      <c r="P5442" s="61"/>
      <c r="Q5442" s="61"/>
      <c r="R5442" s="61"/>
      <c r="S5442" s="61"/>
      <c r="T5442" s="61"/>
      <c r="U5442" s="61"/>
      <c r="V5442" s="61"/>
      <c r="W5442" s="61"/>
      <c r="X5442" s="61"/>
      <c r="Y5442" s="61"/>
      <c r="Z5442" s="61"/>
      <c r="AA5442" s="61"/>
      <c r="AB5442" s="61"/>
      <c r="AC5442" s="61"/>
      <c r="AD5442" s="61"/>
      <c r="AE5442" s="61"/>
      <c r="AF5442" s="61"/>
      <c r="AG5442" s="61"/>
      <c r="AH5442" s="61"/>
      <c r="AI5442" s="61"/>
      <c r="AJ5442" s="61"/>
      <c r="AK5442" s="61"/>
      <c r="AL5442" s="61"/>
      <c r="AM5442" s="61"/>
      <c r="AN5442" s="61"/>
      <c r="AO5442" s="61"/>
      <c r="AP5442" s="62"/>
      <c r="AQ5442" s="61"/>
      <c r="AR5442" s="61"/>
      <c r="AS5442" s="61"/>
      <c r="AT5442" s="61"/>
      <c r="AU5442" s="61"/>
      <c r="AV5442" s="61"/>
      <c r="AW5442" s="60"/>
    </row>
    <row r="5443" s="59" customFormat="1" customHeight="1" spans="1:49">
      <c r="A5443" s="60"/>
      <c r="B5443" s="60"/>
      <c r="C5443" s="60"/>
      <c r="D5443" s="60"/>
      <c r="H5443" s="61"/>
      <c r="I5443" s="61"/>
      <c r="J5443" s="61"/>
      <c r="K5443" s="61"/>
      <c r="L5443" s="61"/>
      <c r="M5443" s="61"/>
      <c r="N5443" s="61"/>
      <c r="O5443" s="61"/>
      <c r="P5443" s="61"/>
      <c r="Q5443" s="61"/>
      <c r="R5443" s="61"/>
      <c r="S5443" s="61"/>
      <c r="T5443" s="61"/>
      <c r="U5443" s="61"/>
      <c r="V5443" s="61"/>
      <c r="W5443" s="61"/>
      <c r="X5443" s="61"/>
      <c r="Y5443" s="61"/>
      <c r="Z5443" s="61"/>
      <c r="AA5443" s="61"/>
      <c r="AB5443" s="61"/>
      <c r="AC5443" s="61"/>
      <c r="AD5443" s="61"/>
      <c r="AE5443" s="61"/>
      <c r="AF5443" s="61"/>
      <c r="AG5443" s="61"/>
      <c r="AH5443" s="61"/>
      <c r="AI5443" s="61"/>
      <c r="AJ5443" s="61"/>
      <c r="AK5443" s="61"/>
      <c r="AL5443" s="61"/>
      <c r="AM5443" s="61"/>
      <c r="AN5443" s="61"/>
      <c r="AO5443" s="61"/>
      <c r="AP5443" s="62"/>
      <c r="AQ5443" s="61"/>
      <c r="AR5443" s="61"/>
      <c r="AS5443" s="61"/>
      <c r="AT5443" s="61"/>
      <c r="AU5443" s="61"/>
      <c r="AV5443" s="61"/>
      <c r="AW5443" s="60"/>
    </row>
    <row r="5444" s="59" customFormat="1" customHeight="1" spans="1:49">
      <c r="A5444" s="60"/>
      <c r="B5444" s="60"/>
      <c r="C5444" s="60"/>
      <c r="D5444" s="60"/>
      <c r="H5444" s="61"/>
      <c r="I5444" s="61"/>
      <c r="J5444" s="61"/>
      <c r="K5444" s="61"/>
      <c r="L5444" s="61"/>
      <c r="M5444" s="61"/>
      <c r="N5444" s="61"/>
      <c r="O5444" s="61"/>
      <c r="P5444" s="61"/>
      <c r="Q5444" s="61"/>
      <c r="R5444" s="61"/>
      <c r="S5444" s="61"/>
      <c r="T5444" s="61"/>
      <c r="U5444" s="61"/>
      <c r="V5444" s="61"/>
      <c r="W5444" s="61"/>
      <c r="X5444" s="61"/>
      <c r="Y5444" s="61"/>
      <c r="Z5444" s="61"/>
      <c r="AA5444" s="61"/>
      <c r="AB5444" s="61"/>
      <c r="AC5444" s="61"/>
      <c r="AD5444" s="61"/>
      <c r="AE5444" s="61"/>
      <c r="AF5444" s="61"/>
      <c r="AG5444" s="61"/>
      <c r="AH5444" s="61"/>
      <c r="AI5444" s="61"/>
      <c r="AJ5444" s="61"/>
      <c r="AK5444" s="61"/>
      <c r="AL5444" s="61"/>
      <c r="AM5444" s="61"/>
      <c r="AN5444" s="61"/>
      <c r="AO5444" s="61"/>
      <c r="AP5444" s="62"/>
      <c r="AQ5444" s="61"/>
      <c r="AR5444" s="61"/>
      <c r="AS5444" s="61"/>
      <c r="AT5444" s="61"/>
      <c r="AU5444" s="61"/>
      <c r="AV5444" s="61"/>
      <c r="AW5444" s="60"/>
    </row>
    <row r="5445" s="59" customFormat="1" customHeight="1" spans="1:49">
      <c r="A5445" s="60"/>
      <c r="B5445" s="60"/>
      <c r="C5445" s="60"/>
      <c r="D5445" s="60"/>
      <c r="H5445" s="61"/>
      <c r="I5445" s="61"/>
      <c r="J5445" s="61"/>
      <c r="K5445" s="61"/>
      <c r="L5445" s="61"/>
      <c r="M5445" s="61"/>
      <c r="N5445" s="61"/>
      <c r="O5445" s="61"/>
      <c r="P5445" s="61"/>
      <c r="Q5445" s="61"/>
      <c r="R5445" s="61"/>
      <c r="S5445" s="61"/>
      <c r="T5445" s="61"/>
      <c r="U5445" s="61"/>
      <c r="V5445" s="61"/>
      <c r="W5445" s="61"/>
      <c r="X5445" s="61"/>
      <c r="Y5445" s="61"/>
      <c r="Z5445" s="61"/>
      <c r="AA5445" s="61"/>
      <c r="AB5445" s="61"/>
      <c r="AC5445" s="61"/>
      <c r="AD5445" s="61"/>
      <c r="AE5445" s="61"/>
      <c r="AF5445" s="61"/>
      <c r="AG5445" s="61"/>
      <c r="AH5445" s="61"/>
      <c r="AI5445" s="61"/>
      <c r="AJ5445" s="61"/>
      <c r="AK5445" s="61"/>
      <c r="AL5445" s="61"/>
      <c r="AM5445" s="61"/>
      <c r="AN5445" s="61"/>
      <c r="AO5445" s="61"/>
      <c r="AP5445" s="62"/>
      <c r="AQ5445" s="61"/>
      <c r="AR5445" s="61"/>
      <c r="AS5445" s="61"/>
      <c r="AT5445" s="61"/>
      <c r="AU5445" s="61"/>
      <c r="AV5445" s="61"/>
      <c r="AW5445" s="60"/>
    </row>
    <row r="5446" s="59" customFormat="1" customHeight="1" spans="1:49">
      <c r="A5446" s="60"/>
      <c r="B5446" s="60"/>
      <c r="C5446" s="60"/>
      <c r="D5446" s="60"/>
      <c r="H5446" s="61"/>
      <c r="I5446" s="61"/>
      <c r="J5446" s="61"/>
      <c r="K5446" s="61"/>
      <c r="L5446" s="61"/>
      <c r="M5446" s="61"/>
      <c r="N5446" s="61"/>
      <c r="O5446" s="61"/>
      <c r="P5446" s="61"/>
      <c r="Q5446" s="61"/>
      <c r="R5446" s="61"/>
      <c r="S5446" s="61"/>
      <c r="T5446" s="61"/>
      <c r="U5446" s="61"/>
      <c r="V5446" s="61"/>
      <c r="W5446" s="61"/>
      <c r="X5446" s="61"/>
      <c r="Y5446" s="61"/>
      <c r="Z5446" s="61"/>
      <c r="AA5446" s="61"/>
      <c r="AB5446" s="61"/>
      <c r="AC5446" s="61"/>
      <c r="AD5446" s="61"/>
      <c r="AE5446" s="61"/>
      <c r="AF5446" s="61"/>
      <c r="AG5446" s="61"/>
      <c r="AH5446" s="61"/>
      <c r="AI5446" s="61"/>
      <c r="AJ5446" s="61"/>
      <c r="AK5446" s="61"/>
      <c r="AL5446" s="61"/>
      <c r="AM5446" s="61"/>
      <c r="AN5446" s="61"/>
      <c r="AO5446" s="61"/>
      <c r="AP5446" s="62"/>
      <c r="AQ5446" s="61"/>
      <c r="AR5446" s="61"/>
      <c r="AS5446" s="61"/>
      <c r="AT5446" s="61"/>
      <c r="AU5446" s="61"/>
      <c r="AV5446" s="61"/>
      <c r="AW5446" s="60"/>
    </row>
    <row r="5447" s="59" customFormat="1" customHeight="1" spans="1:49">
      <c r="A5447" s="60"/>
      <c r="B5447" s="60"/>
      <c r="C5447" s="60"/>
      <c r="D5447" s="60"/>
      <c r="H5447" s="61"/>
      <c r="I5447" s="61"/>
      <c r="J5447" s="61"/>
      <c r="K5447" s="61"/>
      <c r="L5447" s="61"/>
      <c r="M5447" s="61"/>
      <c r="N5447" s="61"/>
      <c r="O5447" s="61"/>
      <c r="P5447" s="61"/>
      <c r="Q5447" s="61"/>
      <c r="R5447" s="61"/>
      <c r="S5447" s="61"/>
      <c r="T5447" s="61"/>
      <c r="U5447" s="61"/>
      <c r="V5447" s="61"/>
      <c r="W5447" s="61"/>
      <c r="X5447" s="61"/>
      <c r="Y5447" s="61"/>
      <c r="Z5447" s="61"/>
      <c r="AA5447" s="61"/>
      <c r="AB5447" s="61"/>
      <c r="AC5447" s="61"/>
      <c r="AD5447" s="61"/>
      <c r="AE5447" s="61"/>
      <c r="AF5447" s="61"/>
      <c r="AG5447" s="61"/>
      <c r="AH5447" s="61"/>
      <c r="AI5447" s="61"/>
      <c r="AJ5447" s="61"/>
      <c r="AK5447" s="61"/>
      <c r="AL5447" s="61"/>
      <c r="AM5447" s="61"/>
      <c r="AN5447" s="61"/>
      <c r="AO5447" s="61"/>
      <c r="AP5447" s="62"/>
      <c r="AQ5447" s="61"/>
      <c r="AR5447" s="61"/>
      <c r="AS5447" s="61"/>
      <c r="AT5447" s="61"/>
      <c r="AU5447" s="61"/>
      <c r="AV5447" s="61"/>
      <c r="AW5447" s="60"/>
    </row>
    <row r="5448" s="59" customFormat="1" customHeight="1" spans="1:49">
      <c r="A5448" s="60"/>
      <c r="B5448" s="60"/>
      <c r="C5448" s="60"/>
      <c r="D5448" s="60"/>
      <c r="H5448" s="61"/>
      <c r="I5448" s="61"/>
      <c r="J5448" s="61"/>
      <c r="K5448" s="61"/>
      <c r="L5448" s="61"/>
      <c r="M5448" s="61"/>
      <c r="N5448" s="61"/>
      <c r="O5448" s="61"/>
      <c r="P5448" s="61"/>
      <c r="Q5448" s="61"/>
      <c r="R5448" s="61"/>
      <c r="S5448" s="61"/>
      <c r="T5448" s="61"/>
      <c r="U5448" s="61"/>
      <c r="V5448" s="61"/>
      <c r="W5448" s="61"/>
      <c r="X5448" s="61"/>
      <c r="Y5448" s="61"/>
      <c r="Z5448" s="61"/>
      <c r="AA5448" s="61"/>
      <c r="AB5448" s="61"/>
      <c r="AC5448" s="61"/>
      <c r="AD5448" s="61"/>
      <c r="AE5448" s="61"/>
      <c r="AF5448" s="61"/>
      <c r="AG5448" s="61"/>
      <c r="AH5448" s="61"/>
      <c r="AI5448" s="61"/>
      <c r="AJ5448" s="61"/>
      <c r="AK5448" s="61"/>
      <c r="AL5448" s="61"/>
      <c r="AM5448" s="61"/>
      <c r="AN5448" s="61"/>
      <c r="AO5448" s="61"/>
      <c r="AP5448" s="62"/>
      <c r="AQ5448" s="61"/>
      <c r="AR5448" s="61"/>
      <c r="AS5448" s="61"/>
      <c r="AT5448" s="61"/>
      <c r="AU5448" s="61"/>
      <c r="AV5448" s="61"/>
      <c r="AW5448" s="60"/>
    </row>
    <row r="5449" s="59" customFormat="1" customHeight="1" spans="1:49">
      <c r="A5449" s="60"/>
      <c r="B5449" s="60"/>
      <c r="C5449" s="60"/>
      <c r="D5449" s="60"/>
      <c r="H5449" s="61"/>
      <c r="I5449" s="61"/>
      <c r="J5449" s="61"/>
      <c r="K5449" s="61"/>
      <c r="L5449" s="61"/>
      <c r="M5449" s="61"/>
      <c r="N5449" s="61"/>
      <c r="O5449" s="61"/>
      <c r="P5449" s="61"/>
      <c r="Q5449" s="61"/>
      <c r="R5449" s="61"/>
      <c r="S5449" s="61"/>
      <c r="T5449" s="61"/>
      <c r="U5449" s="61"/>
      <c r="V5449" s="61"/>
      <c r="W5449" s="61"/>
      <c r="X5449" s="61"/>
      <c r="Y5449" s="61"/>
      <c r="Z5449" s="61"/>
      <c r="AA5449" s="61"/>
      <c r="AB5449" s="61"/>
      <c r="AC5449" s="61"/>
      <c r="AD5449" s="61"/>
      <c r="AE5449" s="61"/>
      <c r="AF5449" s="61"/>
      <c r="AG5449" s="61"/>
      <c r="AH5449" s="61"/>
      <c r="AI5449" s="61"/>
      <c r="AJ5449" s="61"/>
      <c r="AK5449" s="61"/>
      <c r="AL5449" s="61"/>
      <c r="AM5449" s="61"/>
      <c r="AN5449" s="61"/>
      <c r="AO5449" s="61"/>
      <c r="AP5449" s="62"/>
      <c r="AQ5449" s="61"/>
      <c r="AR5449" s="61"/>
      <c r="AS5449" s="61"/>
      <c r="AT5449" s="61"/>
      <c r="AU5449" s="61"/>
      <c r="AV5449" s="61"/>
      <c r="AW5449" s="60"/>
    </row>
    <row r="5450" s="59" customFormat="1" customHeight="1" spans="1:49">
      <c r="A5450" s="60"/>
      <c r="B5450" s="60"/>
      <c r="C5450" s="60"/>
      <c r="D5450" s="60"/>
      <c r="H5450" s="61"/>
      <c r="I5450" s="61"/>
      <c r="J5450" s="61"/>
      <c r="K5450" s="61"/>
      <c r="L5450" s="61"/>
      <c r="M5450" s="61"/>
      <c r="N5450" s="61"/>
      <c r="O5450" s="61"/>
      <c r="P5450" s="61"/>
      <c r="Q5450" s="61"/>
      <c r="R5450" s="61"/>
      <c r="S5450" s="61"/>
      <c r="T5450" s="61"/>
      <c r="U5450" s="61"/>
      <c r="V5450" s="61"/>
      <c r="W5450" s="61"/>
      <c r="X5450" s="61"/>
      <c r="Y5450" s="61"/>
      <c r="Z5450" s="61"/>
      <c r="AA5450" s="61"/>
      <c r="AB5450" s="61"/>
      <c r="AC5450" s="61"/>
      <c r="AD5450" s="61"/>
      <c r="AE5450" s="61"/>
      <c r="AF5450" s="61"/>
      <c r="AG5450" s="61"/>
      <c r="AH5450" s="61"/>
      <c r="AI5450" s="61"/>
      <c r="AJ5450" s="61"/>
      <c r="AK5450" s="61"/>
      <c r="AL5450" s="61"/>
      <c r="AM5450" s="61"/>
      <c r="AN5450" s="61"/>
      <c r="AO5450" s="61"/>
      <c r="AP5450" s="62"/>
      <c r="AQ5450" s="61"/>
      <c r="AR5450" s="61"/>
      <c r="AS5450" s="61"/>
      <c r="AT5450" s="61"/>
      <c r="AU5450" s="61"/>
      <c r="AV5450" s="61"/>
      <c r="AW5450" s="60"/>
    </row>
    <row r="5451" s="59" customFormat="1" customHeight="1" spans="1:49">
      <c r="A5451" s="60"/>
      <c r="B5451" s="60"/>
      <c r="C5451" s="60"/>
      <c r="D5451" s="60"/>
      <c r="H5451" s="61"/>
      <c r="I5451" s="61"/>
      <c r="J5451" s="61"/>
      <c r="K5451" s="61"/>
      <c r="L5451" s="61"/>
      <c r="M5451" s="61"/>
      <c r="N5451" s="61"/>
      <c r="O5451" s="61"/>
      <c r="P5451" s="61"/>
      <c r="Q5451" s="61"/>
      <c r="R5451" s="61"/>
      <c r="S5451" s="61"/>
      <c r="T5451" s="61"/>
      <c r="U5451" s="61"/>
      <c r="V5451" s="61"/>
      <c r="W5451" s="61"/>
      <c r="X5451" s="61"/>
      <c r="Y5451" s="61"/>
      <c r="Z5451" s="61"/>
      <c r="AA5451" s="61"/>
      <c r="AB5451" s="61"/>
      <c r="AC5451" s="61"/>
      <c r="AD5451" s="61"/>
      <c r="AE5451" s="61"/>
      <c r="AF5451" s="61"/>
      <c r="AG5451" s="61"/>
      <c r="AH5451" s="61"/>
      <c r="AI5451" s="61"/>
      <c r="AJ5451" s="61"/>
      <c r="AK5451" s="61"/>
      <c r="AL5451" s="61"/>
      <c r="AM5451" s="61"/>
      <c r="AN5451" s="61"/>
      <c r="AO5451" s="61"/>
      <c r="AP5451" s="62"/>
      <c r="AQ5451" s="61"/>
      <c r="AR5451" s="61"/>
      <c r="AS5451" s="61"/>
      <c r="AT5451" s="61"/>
      <c r="AU5451" s="61"/>
      <c r="AV5451" s="61"/>
      <c r="AW5451" s="60"/>
    </row>
    <row r="5452" s="59" customFormat="1" customHeight="1" spans="1:49">
      <c r="A5452" s="60"/>
      <c r="B5452" s="60"/>
      <c r="C5452" s="60"/>
      <c r="D5452" s="60"/>
      <c r="H5452" s="61"/>
      <c r="I5452" s="61"/>
      <c r="J5452" s="61"/>
      <c r="K5452" s="61"/>
      <c r="L5452" s="61"/>
      <c r="M5452" s="61"/>
      <c r="N5452" s="61"/>
      <c r="O5452" s="61"/>
      <c r="P5452" s="61"/>
      <c r="Q5452" s="61"/>
      <c r="R5452" s="61"/>
      <c r="S5452" s="61"/>
      <c r="T5452" s="61"/>
      <c r="U5452" s="61"/>
      <c r="V5452" s="61"/>
      <c r="W5452" s="61"/>
      <c r="X5452" s="61"/>
      <c r="Y5452" s="61"/>
      <c r="Z5452" s="61"/>
      <c r="AA5452" s="61"/>
      <c r="AB5452" s="61"/>
      <c r="AC5452" s="61"/>
      <c r="AD5452" s="61"/>
      <c r="AE5452" s="61"/>
      <c r="AF5452" s="61"/>
      <c r="AG5452" s="61"/>
      <c r="AH5452" s="61"/>
      <c r="AI5452" s="61"/>
      <c r="AJ5452" s="61"/>
      <c r="AK5452" s="61"/>
      <c r="AL5452" s="61"/>
      <c r="AM5452" s="61"/>
      <c r="AN5452" s="61"/>
      <c r="AO5452" s="61"/>
      <c r="AP5452" s="62"/>
      <c r="AQ5452" s="61"/>
      <c r="AR5452" s="61"/>
      <c r="AS5452" s="61"/>
      <c r="AT5452" s="61"/>
      <c r="AU5452" s="61"/>
      <c r="AV5452" s="61"/>
      <c r="AW5452" s="60"/>
    </row>
    <row r="5453" s="59" customFormat="1" customHeight="1" spans="1:49">
      <c r="A5453" s="60"/>
      <c r="B5453" s="60"/>
      <c r="C5453" s="60"/>
      <c r="D5453" s="60"/>
      <c r="H5453" s="61"/>
      <c r="I5453" s="61"/>
      <c r="J5453" s="61"/>
      <c r="K5453" s="61"/>
      <c r="L5453" s="61"/>
      <c r="M5453" s="61"/>
      <c r="N5453" s="61"/>
      <c r="O5453" s="61"/>
      <c r="P5453" s="61"/>
      <c r="Q5453" s="61"/>
      <c r="R5453" s="61"/>
      <c r="S5453" s="61"/>
      <c r="T5453" s="61"/>
      <c r="U5453" s="61"/>
      <c r="V5453" s="61"/>
      <c r="W5453" s="61"/>
      <c r="X5453" s="61"/>
      <c r="Y5453" s="61"/>
      <c r="Z5453" s="61"/>
      <c r="AA5453" s="61"/>
      <c r="AB5453" s="61"/>
      <c r="AC5453" s="61"/>
      <c r="AD5453" s="61"/>
      <c r="AE5453" s="61"/>
      <c r="AF5453" s="61"/>
      <c r="AG5453" s="61"/>
      <c r="AH5453" s="61"/>
      <c r="AI5453" s="61"/>
      <c r="AJ5453" s="61"/>
      <c r="AK5453" s="61"/>
      <c r="AL5453" s="61"/>
      <c r="AM5453" s="61"/>
      <c r="AN5453" s="61"/>
      <c r="AO5453" s="61"/>
      <c r="AP5453" s="62"/>
      <c r="AQ5453" s="61"/>
      <c r="AR5453" s="61"/>
      <c r="AS5453" s="61"/>
      <c r="AT5453" s="61"/>
      <c r="AU5453" s="61"/>
      <c r="AV5453" s="61"/>
      <c r="AW5453" s="60"/>
    </row>
    <row r="5454" s="59" customFormat="1" customHeight="1" spans="1:49">
      <c r="A5454" s="60"/>
      <c r="B5454" s="60"/>
      <c r="C5454" s="60"/>
      <c r="D5454" s="60"/>
      <c r="H5454" s="61"/>
      <c r="I5454" s="61"/>
      <c r="J5454" s="61"/>
      <c r="K5454" s="61"/>
      <c r="L5454" s="61"/>
      <c r="M5454" s="61"/>
      <c r="N5454" s="61"/>
      <c r="O5454" s="61"/>
      <c r="P5454" s="61"/>
      <c r="Q5454" s="61"/>
      <c r="R5454" s="61"/>
      <c r="S5454" s="61"/>
      <c r="T5454" s="61"/>
      <c r="U5454" s="61"/>
      <c r="V5454" s="61"/>
      <c r="W5454" s="61"/>
      <c r="X5454" s="61"/>
      <c r="Y5454" s="61"/>
      <c r="Z5454" s="61"/>
      <c r="AA5454" s="61"/>
      <c r="AB5454" s="61"/>
      <c r="AC5454" s="61"/>
      <c r="AD5454" s="61"/>
      <c r="AE5454" s="61"/>
      <c r="AF5454" s="61"/>
      <c r="AG5454" s="61"/>
      <c r="AH5454" s="61"/>
      <c r="AI5454" s="61"/>
      <c r="AJ5454" s="61"/>
      <c r="AK5454" s="61"/>
      <c r="AL5454" s="61"/>
      <c r="AM5454" s="61"/>
      <c r="AN5454" s="61"/>
      <c r="AO5454" s="61"/>
      <c r="AP5454" s="62"/>
      <c r="AQ5454" s="61"/>
      <c r="AR5454" s="61"/>
      <c r="AS5454" s="61"/>
      <c r="AT5454" s="61"/>
      <c r="AU5454" s="61"/>
      <c r="AV5454" s="61"/>
      <c r="AW5454" s="60"/>
    </row>
    <row r="5455" s="59" customFormat="1" customHeight="1" spans="1:49">
      <c r="A5455" s="60"/>
      <c r="B5455" s="60"/>
      <c r="C5455" s="60"/>
      <c r="D5455" s="60"/>
      <c r="H5455" s="61"/>
      <c r="I5455" s="61"/>
      <c r="J5455" s="61"/>
      <c r="K5455" s="61"/>
      <c r="L5455" s="61"/>
      <c r="M5455" s="61"/>
      <c r="N5455" s="61"/>
      <c r="O5455" s="61"/>
      <c r="P5455" s="61"/>
      <c r="Q5455" s="61"/>
      <c r="R5455" s="61"/>
      <c r="S5455" s="61"/>
      <c r="T5455" s="61"/>
      <c r="U5455" s="61"/>
      <c r="V5455" s="61"/>
      <c r="W5455" s="61"/>
      <c r="X5455" s="61"/>
      <c r="Y5455" s="61"/>
      <c r="Z5455" s="61"/>
      <c r="AA5455" s="61"/>
      <c r="AB5455" s="61"/>
      <c r="AC5455" s="61"/>
      <c r="AD5455" s="61"/>
      <c r="AE5455" s="61"/>
      <c r="AF5455" s="61"/>
      <c r="AG5455" s="61"/>
      <c r="AH5455" s="61"/>
      <c r="AI5455" s="61"/>
      <c r="AJ5455" s="61"/>
      <c r="AK5455" s="61"/>
      <c r="AL5455" s="61"/>
      <c r="AM5455" s="61"/>
      <c r="AN5455" s="61"/>
      <c r="AO5455" s="61"/>
      <c r="AP5455" s="62"/>
      <c r="AQ5455" s="61"/>
      <c r="AR5455" s="61"/>
      <c r="AS5455" s="61"/>
      <c r="AT5455" s="61"/>
      <c r="AU5455" s="61"/>
      <c r="AV5455" s="61"/>
      <c r="AW5455" s="60"/>
    </row>
    <row r="5456" s="59" customFormat="1" customHeight="1" spans="1:49">
      <c r="A5456" s="60"/>
      <c r="B5456" s="60"/>
      <c r="C5456" s="60"/>
      <c r="D5456" s="60"/>
      <c r="H5456" s="61"/>
      <c r="I5456" s="61"/>
      <c r="J5456" s="61"/>
      <c r="K5456" s="61"/>
      <c r="L5456" s="61"/>
      <c r="M5456" s="61"/>
      <c r="N5456" s="61"/>
      <c r="O5456" s="61"/>
      <c r="P5456" s="61"/>
      <c r="Q5456" s="61"/>
      <c r="R5456" s="61"/>
      <c r="S5456" s="61"/>
      <c r="T5456" s="61"/>
      <c r="U5456" s="61"/>
      <c r="V5456" s="61"/>
      <c r="W5456" s="61"/>
      <c r="X5456" s="61"/>
      <c r="Y5456" s="61"/>
      <c r="Z5456" s="61"/>
      <c r="AA5456" s="61"/>
      <c r="AB5456" s="61"/>
      <c r="AC5456" s="61"/>
      <c r="AD5456" s="61"/>
      <c r="AE5456" s="61"/>
      <c r="AF5456" s="61"/>
      <c r="AG5456" s="61"/>
      <c r="AH5456" s="61"/>
      <c r="AI5456" s="61"/>
      <c r="AJ5456" s="61"/>
      <c r="AK5456" s="61"/>
      <c r="AL5456" s="61"/>
      <c r="AM5456" s="61"/>
      <c r="AN5456" s="61"/>
      <c r="AO5456" s="61"/>
      <c r="AP5456" s="62"/>
      <c r="AQ5456" s="61"/>
      <c r="AR5456" s="61"/>
      <c r="AS5456" s="61"/>
      <c r="AT5456" s="61"/>
      <c r="AU5456" s="61"/>
      <c r="AV5456" s="61"/>
      <c r="AW5456" s="60"/>
    </row>
    <row r="5457" s="59" customFormat="1" customHeight="1" spans="1:49">
      <c r="A5457" s="60"/>
      <c r="B5457" s="60"/>
      <c r="C5457" s="60"/>
      <c r="D5457" s="60"/>
      <c r="H5457" s="61"/>
      <c r="I5457" s="61"/>
      <c r="J5457" s="61"/>
      <c r="K5457" s="61"/>
      <c r="L5457" s="61"/>
      <c r="M5457" s="61"/>
      <c r="N5457" s="61"/>
      <c r="O5457" s="61"/>
      <c r="P5457" s="61"/>
      <c r="Q5457" s="61"/>
      <c r="R5457" s="61"/>
      <c r="S5457" s="61"/>
      <c r="T5457" s="61"/>
      <c r="U5457" s="61"/>
      <c r="V5457" s="61"/>
      <c r="W5457" s="61"/>
      <c r="X5457" s="61"/>
      <c r="Y5457" s="61"/>
      <c r="Z5457" s="61"/>
      <c r="AA5457" s="61"/>
      <c r="AB5457" s="61"/>
      <c r="AC5457" s="61"/>
      <c r="AD5457" s="61"/>
      <c r="AE5457" s="61"/>
      <c r="AF5457" s="61"/>
      <c r="AG5457" s="61"/>
      <c r="AH5457" s="61"/>
      <c r="AI5457" s="61"/>
      <c r="AJ5457" s="61"/>
      <c r="AK5457" s="61"/>
      <c r="AL5457" s="61"/>
      <c r="AM5457" s="61"/>
      <c r="AN5457" s="61"/>
      <c r="AO5457" s="61"/>
      <c r="AP5457" s="62"/>
      <c r="AQ5457" s="61"/>
      <c r="AR5457" s="61"/>
      <c r="AS5457" s="61"/>
      <c r="AT5457" s="61"/>
      <c r="AU5457" s="61"/>
      <c r="AV5457" s="61"/>
      <c r="AW5457" s="60"/>
    </row>
    <row r="5458" s="59" customFormat="1" customHeight="1" spans="1:49">
      <c r="A5458" s="60"/>
      <c r="B5458" s="60"/>
      <c r="C5458" s="60"/>
      <c r="D5458" s="60"/>
      <c r="H5458" s="61"/>
      <c r="I5458" s="61"/>
      <c r="J5458" s="61"/>
      <c r="K5458" s="61"/>
      <c r="L5458" s="61"/>
      <c r="M5458" s="61"/>
      <c r="N5458" s="61"/>
      <c r="O5458" s="61"/>
      <c r="P5458" s="61"/>
      <c r="Q5458" s="61"/>
      <c r="R5458" s="61"/>
      <c r="S5458" s="61"/>
      <c r="T5458" s="61"/>
      <c r="U5458" s="61"/>
      <c r="V5458" s="61"/>
      <c r="W5458" s="61"/>
      <c r="X5458" s="61"/>
      <c r="Y5458" s="61"/>
      <c r="Z5458" s="61"/>
      <c r="AA5458" s="61"/>
      <c r="AB5458" s="61"/>
      <c r="AC5458" s="61"/>
      <c r="AD5458" s="61"/>
      <c r="AE5458" s="61"/>
      <c r="AF5458" s="61"/>
      <c r="AG5458" s="61"/>
      <c r="AH5458" s="61"/>
      <c r="AI5458" s="61"/>
      <c r="AJ5458" s="61"/>
      <c r="AK5458" s="61"/>
      <c r="AL5458" s="61"/>
      <c r="AM5458" s="61"/>
      <c r="AN5458" s="61"/>
      <c r="AO5458" s="61"/>
      <c r="AP5458" s="62"/>
      <c r="AQ5458" s="61"/>
      <c r="AR5458" s="61"/>
      <c r="AS5458" s="61"/>
      <c r="AT5458" s="61"/>
      <c r="AU5458" s="61"/>
      <c r="AV5458" s="61"/>
      <c r="AW5458" s="60"/>
    </row>
    <row r="5459" s="59" customFormat="1" customHeight="1" spans="1:49">
      <c r="A5459" s="60"/>
      <c r="B5459" s="60"/>
      <c r="C5459" s="60"/>
      <c r="D5459" s="60"/>
      <c r="H5459" s="61"/>
      <c r="I5459" s="61"/>
      <c r="J5459" s="61"/>
      <c r="K5459" s="61"/>
      <c r="L5459" s="61"/>
      <c r="M5459" s="61"/>
      <c r="N5459" s="61"/>
      <c r="O5459" s="61"/>
      <c r="P5459" s="61"/>
      <c r="Q5459" s="61"/>
      <c r="R5459" s="61"/>
      <c r="S5459" s="61"/>
      <c r="T5459" s="61"/>
      <c r="U5459" s="61"/>
      <c r="V5459" s="61"/>
      <c r="W5459" s="61"/>
      <c r="X5459" s="61"/>
      <c r="Y5459" s="61"/>
      <c r="Z5459" s="61"/>
      <c r="AA5459" s="61"/>
      <c r="AB5459" s="61"/>
      <c r="AC5459" s="61"/>
      <c r="AD5459" s="61"/>
      <c r="AE5459" s="61"/>
      <c r="AF5459" s="61"/>
      <c r="AG5459" s="61"/>
      <c r="AH5459" s="61"/>
      <c r="AI5459" s="61"/>
      <c r="AJ5459" s="61"/>
      <c r="AK5459" s="61"/>
      <c r="AL5459" s="61"/>
      <c r="AM5459" s="61"/>
      <c r="AN5459" s="61"/>
      <c r="AO5459" s="61"/>
      <c r="AP5459" s="62"/>
      <c r="AQ5459" s="61"/>
      <c r="AR5459" s="61"/>
      <c r="AS5459" s="61"/>
      <c r="AT5459" s="61"/>
      <c r="AU5459" s="61"/>
      <c r="AV5459" s="61"/>
      <c r="AW5459" s="60"/>
    </row>
    <row r="5460" s="59" customFormat="1" customHeight="1" spans="1:49">
      <c r="A5460" s="60"/>
      <c r="B5460" s="60"/>
      <c r="C5460" s="60"/>
      <c r="D5460" s="60"/>
      <c r="H5460" s="61"/>
      <c r="I5460" s="61"/>
      <c r="J5460" s="61"/>
      <c r="K5460" s="61"/>
      <c r="L5460" s="61"/>
      <c r="M5460" s="61"/>
      <c r="N5460" s="61"/>
      <c r="O5460" s="61"/>
      <c r="P5460" s="61"/>
      <c r="Q5460" s="61"/>
      <c r="R5460" s="61"/>
      <c r="S5460" s="61"/>
      <c r="T5460" s="61"/>
      <c r="U5460" s="61"/>
      <c r="V5460" s="61"/>
      <c r="W5460" s="61"/>
      <c r="X5460" s="61"/>
      <c r="Y5460" s="61"/>
      <c r="Z5460" s="61"/>
      <c r="AA5460" s="61"/>
      <c r="AB5460" s="61"/>
      <c r="AC5460" s="61"/>
      <c r="AD5460" s="61"/>
      <c r="AE5460" s="61"/>
      <c r="AF5460" s="61"/>
      <c r="AG5460" s="61"/>
      <c r="AH5460" s="61"/>
      <c r="AI5460" s="61"/>
      <c r="AJ5460" s="61"/>
      <c r="AK5460" s="61"/>
      <c r="AL5460" s="61"/>
      <c r="AM5460" s="61"/>
      <c r="AN5460" s="61"/>
      <c r="AO5460" s="61"/>
      <c r="AP5460" s="62"/>
      <c r="AQ5460" s="61"/>
      <c r="AR5460" s="61"/>
      <c r="AS5460" s="61"/>
      <c r="AT5460" s="61"/>
      <c r="AU5460" s="61"/>
      <c r="AV5460" s="61"/>
      <c r="AW5460" s="60"/>
    </row>
    <row r="5461" s="59" customFormat="1" customHeight="1" spans="1:49">
      <c r="A5461" s="60"/>
      <c r="B5461" s="60"/>
      <c r="C5461" s="60"/>
      <c r="D5461" s="60"/>
      <c r="H5461" s="61"/>
      <c r="I5461" s="61"/>
      <c r="J5461" s="61"/>
      <c r="K5461" s="61"/>
      <c r="L5461" s="61"/>
      <c r="M5461" s="61"/>
      <c r="N5461" s="61"/>
      <c r="O5461" s="61"/>
      <c r="P5461" s="61"/>
      <c r="Q5461" s="61"/>
      <c r="R5461" s="61"/>
      <c r="S5461" s="61"/>
      <c r="T5461" s="61"/>
      <c r="U5461" s="61"/>
      <c r="V5461" s="61"/>
      <c r="W5461" s="61"/>
      <c r="X5461" s="61"/>
      <c r="Y5461" s="61"/>
      <c r="Z5461" s="61"/>
      <c r="AA5461" s="61"/>
      <c r="AB5461" s="61"/>
      <c r="AC5461" s="61"/>
      <c r="AD5461" s="61"/>
      <c r="AE5461" s="61"/>
      <c r="AF5461" s="61"/>
      <c r="AG5461" s="61"/>
      <c r="AH5461" s="61"/>
      <c r="AI5461" s="61"/>
      <c r="AJ5461" s="61"/>
      <c r="AK5461" s="61"/>
      <c r="AL5461" s="61"/>
      <c r="AM5461" s="61"/>
      <c r="AN5461" s="61"/>
      <c r="AO5461" s="61"/>
      <c r="AP5461" s="62"/>
      <c r="AQ5461" s="61"/>
      <c r="AR5461" s="61"/>
      <c r="AS5461" s="61"/>
      <c r="AT5461" s="61"/>
      <c r="AU5461" s="61"/>
      <c r="AV5461" s="61"/>
      <c r="AW5461" s="60"/>
    </row>
    <row r="5462" s="59" customFormat="1" customHeight="1" spans="1:49">
      <c r="A5462" s="60"/>
      <c r="B5462" s="60"/>
      <c r="C5462" s="60"/>
      <c r="D5462" s="60"/>
      <c r="H5462" s="61"/>
      <c r="I5462" s="61"/>
      <c r="J5462" s="61"/>
      <c r="K5462" s="61"/>
      <c r="L5462" s="61"/>
      <c r="M5462" s="61"/>
      <c r="N5462" s="61"/>
      <c r="O5462" s="61"/>
      <c r="P5462" s="61"/>
      <c r="Q5462" s="61"/>
      <c r="R5462" s="61"/>
      <c r="S5462" s="61"/>
      <c r="T5462" s="61"/>
      <c r="U5462" s="61"/>
      <c r="V5462" s="61"/>
      <c r="W5462" s="61"/>
      <c r="X5462" s="61"/>
      <c r="Y5462" s="61"/>
      <c r="Z5462" s="61"/>
      <c r="AA5462" s="61"/>
      <c r="AB5462" s="61"/>
      <c r="AC5462" s="61"/>
      <c r="AD5462" s="61"/>
      <c r="AE5462" s="61"/>
      <c r="AF5462" s="61"/>
      <c r="AG5462" s="61"/>
      <c r="AH5462" s="61"/>
      <c r="AI5462" s="61"/>
      <c r="AJ5462" s="61"/>
      <c r="AK5462" s="61"/>
      <c r="AL5462" s="61"/>
      <c r="AM5462" s="61"/>
      <c r="AN5462" s="61"/>
      <c r="AO5462" s="61"/>
      <c r="AP5462" s="62"/>
      <c r="AQ5462" s="61"/>
      <c r="AR5462" s="61"/>
      <c r="AS5462" s="61"/>
      <c r="AT5462" s="61"/>
      <c r="AU5462" s="61"/>
      <c r="AV5462" s="61"/>
      <c r="AW5462" s="60"/>
    </row>
    <row r="5463" s="59" customFormat="1" customHeight="1" spans="1:49">
      <c r="A5463" s="60"/>
      <c r="B5463" s="60"/>
      <c r="C5463" s="60"/>
      <c r="D5463" s="60"/>
      <c r="H5463" s="61"/>
      <c r="I5463" s="61"/>
      <c r="J5463" s="61"/>
      <c r="K5463" s="61"/>
      <c r="L5463" s="61"/>
      <c r="M5463" s="61"/>
      <c r="N5463" s="61"/>
      <c r="O5463" s="61"/>
      <c r="P5463" s="61"/>
      <c r="Q5463" s="61"/>
      <c r="R5463" s="61"/>
      <c r="S5463" s="61"/>
      <c r="T5463" s="61"/>
      <c r="U5463" s="61"/>
      <c r="V5463" s="61"/>
      <c r="W5463" s="61"/>
      <c r="X5463" s="61"/>
      <c r="Y5463" s="61"/>
      <c r="Z5463" s="61"/>
      <c r="AA5463" s="61"/>
      <c r="AB5463" s="61"/>
      <c r="AC5463" s="61"/>
      <c r="AD5463" s="61"/>
      <c r="AE5463" s="61"/>
      <c r="AF5463" s="61"/>
      <c r="AG5463" s="61"/>
      <c r="AH5463" s="61"/>
      <c r="AI5463" s="61"/>
      <c r="AJ5463" s="61"/>
      <c r="AK5463" s="61"/>
      <c r="AL5463" s="61"/>
      <c r="AM5463" s="61"/>
      <c r="AN5463" s="61"/>
      <c r="AO5463" s="61"/>
      <c r="AP5463" s="62"/>
      <c r="AQ5463" s="61"/>
      <c r="AR5463" s="61"/>
      <c r="AS5463" s="61"/>
      <c r="AT5463" s="61"/>
      <c r="AU5463" s="61"/>
      <c r="AV5463" s="61"/>
      <c r="AW5463" s="60"/>
    </row>
    <row r="5464" s="59" customFormat="1" customHeight="1" spans="1:49">
      <c r="A5464" s="60"/>
      <c r="B5464" s="60"/>
      <c r="C5464" s="60"/>
      <c r="D5464" s="60"/>
      <c r="H5464" s="61"/>
      <c r="I5464" s="61"/>
      <c r="J5464" s="61"/>
      <c r="K5464" s="61"/>
      <c r="L5464" s="61"/>
      <c r="M5464" s="61"/>
      <c r="N5464" s="61"/>
      <c r="O5464" s="61"/>
      <c r="P5464" s="61"/>
      <c r="Q5464" s="61"/>
      <c r="R5464" s="61"/>
      <c r="S5464" s="61"/>
      <c r="T5464" s="61"/>
      <c r="U5464" s="61"/>
      <c r="V5464" s="61"/>
      <c r="W5464" s="61"/>
      <c r="X5464" s="61"/>
      <c r="Y5464" s="61"/>
      <c r="Z5464" s="61"/>
      <c r="AA5464" s="61"/>
      <c r="AB5464" s="61"/>
      <c r="AC5464" s="61"/>
      <c r="AD5464" s="61"/>
      <c r="AE5464" s="61"/>
      <c r="AF5464" s="61"/>
      <c r="AG5464" s="61"/>
      <c r="AH5464" s="61"/>
      <c r="AI5464" s="61"/>
      <c r="AJ5464" s="61"/>
      <c r="AK5464" s="61"/>
      <c r="AL5464" s="61"/>
      <c r="AM5464" s="61"/>
      <c r="AN5464" s="61"/>
      <c r="AO5464" s="61"/>
      <c r="AP5464" s="62"/>
      <c r="AQ5464" s="61"/>
      <c r="AR5464" s="61"/>
      <c r="AS5464" s="61"/>
      <c r="AT5464" s="61"/>
      <c r="AU5464" s="61"/>
      <c r="AV5464" s="61"/>
      <c r="AW5464" s="60"/>
    </row>
    <row r="5465" s="59" customFormat="1" customHeight="1" spans="1:49">
      <c r="A5465" s="60"/>
      <c r="B5465" s="60"/>
      <c r="C5465" s="60"/>
      <c r="D5465" s="60"/>
      <c r="H5465" s="61"/>
      <c r="I5465" s="61"/>
      <c r="J5465" s="61"/>
      <c r="K5465" s="61"/>
      <c r="L5465" s="61"/>
      <c r="M5465" s="61"/>
      <c r="N5465" s="61"/>
      <c r="O5465" s="61"/>
      <c r="P5465" s="61"/>
      <c r="Q5465" s="61"/>
      <c r="R5465" s="61"/>
      <c r="S5465" s="61"/>
      <c r="T5465" s="61"/>
      <c r="U5465" s="61"/>
      <c r="V5465" s="61"/>
      <c r="W5465" s="61"/>
      <c r="X5465" s="61"/>
      <c r="Y5465" s="61"/>
      <c r="Z5465" s="61"/>
      <c r="AA5465" s="61"/>
      <c r="AB5465" s="61"/>
      <c r="AC5465" s="61"/>
      <c r="AD5465" s="61"/>
      <c r="AE5465" s="61"/>
      <c r="AF5465" s="61"/>
      <c r="AG5465" s="61"/>
      <c r="AH5465" s="61"/>
      <c r="AI5465" s="61"/>
      <c r="AJ5465" s="61"/>
      <c r="AK5465" s="61"/>
      <c r="AL5465" s="61"/>
      <c r="AM5465" s="61"/>
      <c r="AN5465" s="61"/>
      <c r="AO5465" s="61"/>
      <c r="AP5465" s="62"/>
      <c r="AQ5465" s="61"/>
      <c r="AR5465" s="61"/>
      <c r="AS5465" s="61"/>
      <c r="AT5465" s="61"/>
      <c r="AU5465" s="61"/>
      <c r="AV5465" s="61"/>
      <c r="AW5465" s="60"/>
    </row>
    <row r="5466" s="59" customFormat="1" customHeight="1" spans="1:49">
      <c r="A5466" s="60"/>
      <c r="B5466" s="60"/>
      <c r="C5466" s="60"/>
      <c r="D5466" s="60"/>
      <c r="H5466" s="61"/>
      <c r="I5466" s="61"/>
      <c r="J5466" s="61"/>
      <c r="K5466" s="61"/>
      <c r="L5466" s="61"/>
      <c r="M5466" s="61"/>
      <c r="N5466" s="61"/>
      <c r="O5466" s="61"/>
      <c r="P5466" s="61"/>
      <c r="Q5466" s="61"/>
      <c r="R5466" s="61"/>
      <c r="S5466" s="61"/>
      <c r="T5466" s="61"/>
      <c r="U5466" s="61"/>
      <c r="V5466" s="61"/>
      <c r="W5466" s="61"/>
      <c r="X5466" s="61"/>
      <c r="Y5466" s="61"/>
      <c r="Z5466" s="61"/>
      <c r="AA5466" s="61"/>
      <c r="AB5466" s="61"/>
      <c r="AC5466" s="61"/>
      <c r="AD5466" s="61"/>
      <c r="AE5466" s="61"/>
      <c r="AF5466" s="61"/>
      <c r="AG5466" s="61"/>
      <c r="AH5466" s="61"/>
      <c r="AI5466" s="61"/>
      <c r="AJ5466" s="61"/>
      <c r="AK5466" s="61"/>
      <c r="AL5466" s="61"/>
      <c r="AM5466" s="61"/>
      <c r="AN5466" s="61"/>
      <c r="AO5466" s="61"/>
      <c r="AP5466" s="62"/>
      <c r="AQ5466" s="61"/>
      <c r="AR5466" s="61"/>
      <c r="AS5466" s="61"/>
      <c r="AT5466" s="61"/>
      <c r="AU5466" s="61"/>
      <c r="AV5466" s="61"/>
      <c r="AW5466" s="60"/>
    </row>
    <row r="5467" s="59" customFormat="1" customHeight="1" spans="1:49">
      <c r="A5467" s="60"/>
      <c r="B5467" s="60"/>
      <c r="C5467" s="60"/>
      <c r="D5467" s="60"/>
      <c r="H5467" s="61"/>
      <c r="I5467" s="61"/>
      <c r="J5467" s="61"/>
      <c r="K5467" s="61"/>
      <c r="L5467" s="61"/>
      <c r="M5467" s="61"/>
      <c r="N5467" s="61"/>
      <c r="O5467" s="61"/>
      <c r="P5467" s="61"/>
      <c r="Q5467" s="61"/>
      <c r="R5467" s="61"/>
      <c r="S5467" s="61"/>
      <c r="T5467" s="61"/>
      <c r="U5467" s="61"/>
      <c r="V5467" s="61"/>
      <c r="W5467" s="61"/>
      <c r="X5467" s="61"/>
      <c r="Y5467" s="61"/>
      <c r="Z5467" s="61"/>
      <c r="AA5467" s="61"/>
      <c r="AB5467" s="61"/>
      <c r="AC5467" s="61"/>
      <c r="AD5467" s="61"/>
      <c r="AE5467" s="61"/>
      <c r="AF5467" s="61"/>
      <c r="AG5467" s="61"/>
      <c r="AH5467" s="61"/>
      <c r="AI5467" s="61"/>
      <c r="AJ5467" s="61"/>
      <c r="AK5467" s="61"/>
      <c r="AL5467" s="61"/>
      <c r="AM5467" s="61"/>
      <c r="AN5467" s="61"/>
      <c r="AO5467" s="61"/>
      <c r="AP5467" s="62"/>
      <c r="AQ5467" s="61"/>
      <c r="AR5467" s="61"/>
      <c r="AS5467" s="61"/>
      <c r="AT5467" s="61"/>
      <c r="AU5467" s="61"/>
      <c r="AV5467" s="61"/>
      <c r="AW5467" s="60"/>
    </row>
    <row r="5468" s="59" customFormat="1" customHeight="1" spans="1:49">
      <c r="A5468" s="60"/>
      <c r="B5468" s="60"/>
      <c r="C5468" s="60"/>
      <c r="D5468" s="60"/>
      <c r="H5468" s="61"/>
      <c r="I5468" s="61"/>
      <c r="J5468" s="61"/>
      <c r="K5468" s="61"/>
      <c r="L5468" s="61"/>
      <c r="M5468" s="61"/>
      <c r="N5468" s="61"/>
      <c r="O5468" s="61"/>
      <c r="P5468" s="61"/>
      <c r="Q5468" s="61"/>
      <c r="R5468" s="61"/>
      <c r="S5468" s="61"/>
      <c r="T5468" s="61"/>
      <c r="U5468" s="61"/>
      <c r="V5468" s="61"/>
      <c r="W5468" s="61"/>
      <c r="X5468" s="61"/>
      <c r="Y5468" s="61"/>
      <c r="Z5468" s="61"/>
      <c r="AA5468" s="61"/>
      <c r="AB5468" s="61"/>
      <c r="AC5468" s="61"/>
      <c r="AD5468" s="61"/>
      <c r="AE5468" s="61"/>
      <c r="AF5468" s="61"/>
      <c r="AG5468" s="61"/>
      <c r="AH5468" s="61"/>
      <c r="AI5468" s="61"/>
      <c r="AJ5468" s="61"/>
      <c r="AK5468" s="61"/>
      <c r="AL5468" s="61"/>
      <c r="AM5468" s="61"/>
      <c r="AN5468" s="61"/>
      <c r="AO5468" s="61"/>
      <c r="AP5468" s="62"/>
      <c r="AQ5468" s="61"/>
      <c r="AR5468" s="61"/>
      <c r="AS5468" s="61"/>
      <c r="AT5468" s="61"/>
      <c r="AU5468" s="61"/>
      <c r="AV5468" s="61"/>
      <c r="AW5468" s="60"/>
    </row>
    <row r="5469" s="59" customFormat="1" customHeight="1" spans="1:49">
      <c r="A5469" s="60"/>
      <c r="B5469" s="60"/>
      <c r="C5469" s="60"/>
      <c r="D5469" s="60"/>
      <c r="H5469" s="61"/>
      <c r="I5469" s="61"/>
      <c r="J5469" s="61"/>
      <c r="K5469" s="61"/>
      <c r="L5469" s="61"/>
      <c r="M5469" s="61"/>
      <c r="N5469" s="61"/>
      <c r="O5469" s="61"/>
      <c r="P5469" s="61"/>
      <c r="Q5469" s="61"/>
      <c r="R5469" s="61"/>
      <c r="S5469" s="61"/>
      <c r="T5469" s="61"/>
      <c r="U5469" s="61"/>
      <c r="V5469" s="61"/>
      <c r="W5469" s="61"/>
      <c r="X5469" s="61"/>
      <c r="Y5469" s="61"/>
      <c r="Z5469" s="61"/>
      <c r="AA5469" s="61"/>
      <c r="AB5469" s="61"/>
      <c r="AC5469" s="61"/>
      <c r="AD5469" s="61"/>
      <c r="AE5469" s="61"/>
      <c r="AF5469" s="61"/>
      <c r="AG5469" s="61"/>
      <c r="AH5469" s="61"/>
      <c r="AI5469" s="61"/>
      <c r="AJ5469" s="61"/>
      <c r="AK5469" s="61"/>
      <c r="AL5469" s="61"/>
      <c r="AM5469" s="61"/>
      <c r="AN5469" s="61"/>
      <c r="AO5469" s="61"/>
      <c r="AP5469" s="62"/>
      <c r="AQ5469" s="61"/>
      <c r="AR5469" s="61"/>
      <c r="AS5469" s="61"/>
      <c r="AT5469" s="61"/>
      <c r="AU5469" s="61"/>
      <c r="AV5469" s="61"/>
      <c r="AW5469" s="60"/>
    </row>
    <row r="5470" s="59" customFormat="1" customHeight="1" spans="1:49">
      <c r="A5470" s="60"/>
      <c r="B5470" s="60"/>
      <c r="C5470" s="60"/>
      <c r="D5470" s="60"/>
      <c r="H5470" s="61"/>
      <c r="I5470" s="61"/>
      <c r="J5470" s="61"/>
      <c r="K5470" s="61"/>
      <c r="L5470" s="61"/>
      <c r="M5470" s="61"/>
      <c r="N5470" s="61"/>
      <c r="O5470" s="61"/>
      <c r="P5470" s="61"/>
      <c r="Q5470" s="61"/>
      <c r="R5470" s="61"/>
      <c r="S5470" s="61"/>
      <c r="T5470" s="61"/>
      <c r="U5470" s="61"/>
      <c r="V5470" s="61"/>
      <c r="W5470" s="61"/>
      <c r="X5470" s="61"/>
      <c r="Y5470" s="61"/>
      <c r="Z5470" s="61"/>
      <c r="AA5470" s="61"/>
      <c r="AB5470" s="61"/>
      <c r="AC5470" s="61"/>
      <c r="AD5470" s="61"/>
      <c r="AE5470" s="61"/>
      <c r="AF5470" s="61"/>
      <c r="AG5470" s="61"/>
      <c r="AH5470" s="61"/>
      <c r="AI5470" s="61"/>
      <c r="AJ5470" s="61"/>
      <c r="AK5470" s="61"/>
      <c r="AL5470" s="61"/>
      <c r="AM5470" s="61"/>
      <c r="AN5470" s="61"/>
      <c r="AO5470" s="61"/>
      <c r="AP5470" s="62"/>
      <c r="AQ5470" s="61"/>
      <c r="AR5470" s="61"/>
      <c r="AS5470" s="61"/>
      <c r="AT5470" s="61"/>
      <c r="AU5470" s="61"/>
      <c r="AV5470" s="61"/>
      <c r="AW5470" s="60"/>
    </row>
    <row r="5471" s="59" customFormat="1" customHeight="1" spans="1:49">
      <c r="A5471" s="60"/>
      <c r="B5471" s="60"/>
      <c r="C5471" s="60"/>
      <c r="D5471" s="60"/>
      <c r="H5471" s="61"/>
      <c r="I5471" s="61"/>
      <c r="J5471" s="61"/>
      <c r="K5471" s="61"/>
      <c r="L5471" s="61"/>
      <c r="M5471" s="61"/>
      <c r="N5471" s="61"/>
      <c r="O5471" s="61"/>
      <c r="P5471" s="61"/>
      <c r="Q5471" s="61"/>
      <c r="R5471" s="61"/>
      <c r="S5471" s="61"/>
      <c r="T5471" s="61"/>
      <c r="U5471" s="61"/>
      <c r="V5471" s="61"/>
      <c r="W5471" s="61"/>
      <c r="X5471" s="61"/>
      <c r="Y5471" s="61"/>
      <c r="Z5471" s="61"/>
      <c r="AA5471" s="61"/>
      <c r="AB5471" s="61"/>
      <c r="AC5471" s="61"/>
      <c r="AD5471" s="61"/>
      <c r="AE5471" s="61"/>
      <c r="AF5471" s="61"/>
      <c r="AG5471" s="61"/>
      <c r="AH5471" s="61"/>
      <c r="AI5471" s="61"/>
      <c r="AJ5471" s="61"/>
      <c r="AK5471" s="61"/>
      <c r="AL5471" s="61"/>
      <c r="AM5471" s="61"/>
      <c r="AN5471" s="61"/>
      <c r="AO5471" s="61"/>
      <c r="AP5471" s="62"/>
      <c r="AQ5471" s="61"/>
      <c r="AR5471" s="61"/>
      <c r="AS5471" s="61"/>
      <c r="AT5471" s="61"/>
      <c r="AU5471" s="61"/>
      <c r="AV5471" s="61"/>
      <c r="AW5471" s="60"/>
    </row>
    <row r="5472" s="59" customFormat="1" customHeight="1" spans="1:49">
      <c r="A5472" s="60"/>
      <c r="B5472" s="60"/>
      <c r="C5472" s="60"/>
      <c r="D5472" s="60"/>
      <c r="H5472" s="61"/>
      <c r="I5472" s="61"/>
      <c r="J5472" s="61"/>
      <c r="K5472" s="61"/>
      <c r="L5472" s="61"/>
      <c r="M5472" s="61"/>
      <c r="N5472" s="61"/>
      <c r="O5472" s="61"/>
      <c r="P5472" s="61"/>
      <c r="Q5472" s="61"/>
      <c r="R5472" s="61"/>
      <c r="S5472" s="61"/>
      <c r="T5472" s="61"/>
      <c r="U5472" s="61"/>
      <c r="V5472" s="61"/>
      <c r="W5472" s="61"/>
      <c r="X5472" s="61"/>
      <c r="Y5472" s="61"/>
      <c r="Z5472" s="61"/>
      <c r="AA5472" s="61"/>
      <c r="AB5472" s="61"/>
      <c r="AC5472" s="61"/>
      <c r="AD5472" s="61"/>
      <c r="AE5472" s="61"/>
      <c r="AF5472" s="61"/>
      <c r="AG5472" s="61"/>
      <c r="AH5472" s="61"/>
      <c r="AI5472" s="61"/>
      <c r="AJ5472" s="61"/>
      <c r="AK5472" s="61"/>
      <c r="AL5472" s="61"/>
      <c r="AM5472" s="61"/>
      <c r="AN5472" s="61"/>
      <c r="AO5472" s="61"/>
      <c r="AP5472" s="62"/>
      <c r="AQ5472" s="61"/>
      <c r="AR5472" s="61"/>
      <c r="AS5472" s="61"/>
      <c r="AT5472" s="61"/>
      <c r="AU5472" s="61"/>
      <c r="AV5472" s="61"/>
      <c r="AW5472" s="60"/>
    </row>
    <row r="5473" s="59" customFormat="1" customHeight="1" spans="1:49">
      <c r="A5473" s="60"/>
      <c r="B5473" s="60"/>
      <c r="C5473" s="60"/>
      <c r="D5473" s="60"/>
      <c r="H5473" s="61"/>
      <c r="I5473" s="61"/>
      <c r="J5473" s="61"/>
      <c r="K5473" s="61"/>
      <c r="L5473" s="61"/>
      <c r="M5473" s="61"/>
      <c r="N5473" s="61"/>
      <c r="O5473" s="61"/>
      <c r="P5473" s="61"/>
      <c r="Q5473" s="61"/>
      <c r="R5473" s="61"/>
      <c r="S5473" s="61"/>
      <c r="T5473" s="61"/>
      <c r="U5473" s="61"/>
      <c r="V5473" s="61"/>
      <c r="W5473" s="61"/>
      <c r="X5473" s="61"/>
      <c r="Y5473" s="61"/>
      <c r="Z5473" s="61"/>
      <c r="AA5473" s="61"/>
      <c r="AB5473" s="61"/>
      <c r="AC5473" s="61"/>
      <c r="AD5473" s="61"/>
      <c r="AE5473" s="61"/>
      <c r="AF5473" s="61"/>
      <c r="AG5473" s="61"/>
      <c r="AH5473" s="61"/>
      <c r="AI5473" s="61"/>
      <c r="AJ5473" s="61"/>
      <c r="AK5473" s="61"/>
      <c r="AL5473" s="61"/>
      <c r="AM5473" s="61"/>
      <c r="AN5473" s="61"/>
      <c r="AO5473" s="61"/>
      <c r="AP5473" s="62"/>
      <c r="AQ5473" s="61"/>
      <c r="AR5473" s="61"/>
      <c r="AS5473" s="61"/>
      <c r="AT5473" s="61"/>
      <c r="AU5473" s="61"/>
      <c r="AV5473" s="61"/>
      <c r="AW5473" s="60"/>
    </row>
    <row r="5474" s="59" customFormat="1" customHeight="1" spans="1:49">
      <c r="A5474" s="60"/>
      <c r="B5474" s="60"/>
      <c r="C5474" s="60"/>
      <c r="D5474" s="60"/>
      <c r="H5474" s="61"/>
      <c r="I5474" s="61"/>
      <c r="J5474" s="61"/>
      <c r="K5474" s="61"/>
      <c r="L5474" s="61"/>
      <c r="M5474" s="61"/>
      <c r="N5474" s="61"/>
      <c r="O5474" s="61"/>
      <c r="P5474" s="61"/>
      <c r="Q5474" s="61"/>
      <c r="R5474" s="61"/>
      <c r="S5474" s="61"/>
      <c r="T5474" s="61"/>
      <c r="U5474" s="61"/>
      <c r="V5474" s="61"/>
      <c r="W5474" s="61"/>
      <c r="X5474" s="61"/>
      <c r="Y5474" s="61"/>
      <c r="Z5474" s="61"/>
      <c r="AA5474" s="61"/>
      <c r="AB5474" s="61"/>
      <c r="AC5474" s="61"/>
      <c r="AD5474" s="61"/>
      <c r="AE5474" s="61"/>
      <c r="AF5474" s="61"/>
      <c r="AG5474" s="61"/>
      <c r="AH5474" s="61"/>
      <c r="AI5474" s="61"/>
      <c r="AJ5474" s="61"/>
      <c r="AK5474" s="61"/>
      <c r="AL5474" s="61"/>
      <c r="AM5474" s="61"/>
      <c r="AN5474" s="61"/>
      <c r="AO5474" s="61"/>
      <c r="AP5474" s="62"/>
      <c r="AQ5474" s="61"/>
      <c r="AR5474" s="61"/>
      <c r="AS5474" s="61"/>
      <c r="AT5474" s="61"/>
      <c r="AU5474" s="61"/>
      <c r="AV5474" s="61"/>
      <c r="AW5474" s="60"/>
    </row>
    <row r="5475" s="59" customFormat="1" customHeight="1" spans="1:49">
      <c r="A5475" s="60"/>
      <c r="B5475" s="60"/>
      <c r="C5475" s="60"/>
      <c r="D5475" s="60"/>
      <c r="H5475" s="61"/>
      <c r="I5475" s="61"/>
      <c r="J5475" s="61"/>
      <c r="K5475" s="61"/>
      <c r="L5475" s="61"/>
      <c r="M5475" s="61"/>
      <c r="N5475" s="61"/>
      <c r="O5475" s="61"/>
      <c r="P5475" s="61"/>
      <c r="Q5475" s="61"/>
      <c r="R5475" s="61"/>
      <c r="S5475" s="61"/>
      <c r="T5475" s="61"/>
      <c r="U5475" s="61"/>
      <c r="V5475" s="61"/>
      <c r="W5475" s="61"/>
      <c r="X5475" s="61"/>
      <c r="Y5475" s="61"/>
      <c r="Z5475" s="61"/>
      <c r="AA5475" s="61"/>
      <c r="AB5475" s="61"/>
      <c r="AC5475" s="61"/>
      <c r="AD5475" s="61"/>
      <c r="AE5475" s="61"/>
      <c r="AF5475" s="61"/>
      <c r="AG5475" s="61"/>
      <c r="AH5475" s="61"/>
      <c r="AI5475" s="61"/>
      <c r="AJ5475" s="61"/>
      <c r="AK5475" s="61"/>
      <c r="AL5475" s="61"/>
      <c r="AM5475" s="61"/>
      <c r="AN5475" s="61"/>
      <c r="AO5475" s="61"/>
      <c r="AP5475" s="62"/>
      <c r="AQ5475" s="61"/>
      <c r="AR5475" s="61"/>
      <c r="AS5475" s="61"/>
      <c r="AT5475" s="61"/>
      <c r="AU5475" s="61"/>
      <c r="AV5475" s="61"/>
      <c r="AW5475" s="60"/>
    </row>
    <row r="5476" s="59" customFormat="1" customHeight="1" spans="1:49">
      <c r="A5476" s="60"/>
      <c r="B5476" s="60"/>
      <c r="C5476" s="60"/>
      <c r="D5476" s="60"/>
      <c r="H5476" s="61"/>
      <c r="I5476" s="61"/>
      <c r="J5476" s="61"/>
      <c r="K5476" s="61"/>
      <c r="L5476" s="61"/>
      <c r="M5476" s="61"/>
      <c r="N5476" s="61"/>
      <c r="O5476" s="61"/>
      <c r="P5476" s="61"/>
      <c r="Q5476" s="61"/>
      <c r="R5476" s="61"/>
      <c r="S5476" s="61"/>
      <c r="T5476" s="61"/>
      <c r="U5476" s="61"/>
      <c r="V5476" s="61"/>
      <c r="W5476" s="61"/>
      <c r="X5476" s="61"/>
      <c r="Y5476" s="61"/>
      <c r="Z5476" s="61"/>
      <c r="AA5476" s="61"/>
      <c r="AB5476" s="61"/>
      <c r="AC5476" s="61"/>
      <c r="AD5476" s="61"/>
      <c r="AE5476" s="61"/>
      <c r="AF5476" s="61"/>
      <c r="AG5476" s="61"/>
      <c r="AH5476" s="61"/>
      <c r="AI5476" s="61"/>
      <c r="AJ5476" s="61"/>
      <c r="AK5476" s="61"/>
      <c r="AL5476" s="61"/>
      <c r="AM5476" s="61"/>
      <c r="AN5476" s="61"/>
      <c r="AO5476" s="61"/>
      <c r="AP5476" s="62"/>
      <c r="AQ5476" s="61"/>
      <c r="AR5476" s="61"/>
      <c r="AS5476" s="61"/>
      <c r="AT5476" s="61"/>
      <c r="AU5476" s="61"/>
      <c r="AV5476" s="61"/>
      <c r="AW5476" s="60"/>
    </row>
    <row r="5477" s="59" customFormat="1" customHeight="1" spans="1:49">
      <c r="A5477" s="60"/>
      <c r="B5477" s="60"/>
      <c r="C5477" s="60"/>
      <c r="D5477" s="60"/>
      <c r="H5477" s="61"/>
      <c r="I5477" s="61"/>
      <c r="J5477" s="61"/>
      <c r="K5477" s="61"/>
      <c r="L5477" s="61"/>
      <c r="M5477" s="61"/>
      <c r="N5477" s="61"/>
      <c r="O5477" s="61"/>
      <c r="P5477" s="61"/>
      <c r="Q5477" s="61"/>
      <c r="R5477" s="61"/>
      <c r="S5477" s="61"/>
      <c r="T5477" s="61"/>
      <c r="U5477" s="61"/>
      <c r="V5477" s="61"/>
      <c r="W5477" s="61"/>
      <c r="X5477" s="61"/>
      <c r="Y5477" s="61"/>
      <c r="Z5477" s="61"/>
      <c r="AA5477" s="61"/>
      <c r="AB5477" s="61"/>
      <c r="AC5477" s="61"/>
      <c r="AD5477" s="61"/>
      <c r="AE5477" s="61"/>
      <c r="AF5477" s="61"/>
      <c r="AG5477" s="61"/>
      <c r="AH5477" s="61"/>
      <c r="AI5477" s="61"/>
      <c r="AJ5477" s="61"/>
      <c r="AK5477" s="61"/>
      <c r="AL5477" s="61"/>
      <c r="AM5477" s="61"/>
      <c r="AN5477" s="61"/>
      <c r="AO5477" s="61"/>
      <c r="AP5477" s="62"/>
      <c r="AQ5477" s="61"/>
      <c r="AR5477" s="61"/>
      <c r="AS5477" s="61"/>
      <c r="AT5477" s="61"/>
      <c r="AU5477" s="61"/>
      <c r="AV5477" s="61"/>
      <c r="AW5477" s="60"/>
    </row>
    <row r="5478" s="59" customFormat="1" customHeight="1" spans="1:49">
      <c r="A5478" s="60"/>
      <c r="B5478" s="60"/>
      <c r="C5478" s="60"/>
      <c r="D5478" s="60"/>
      <c r="H5478" s="61"/>
      <c r="I5478" s="61"/>
      <c r="J5478" s="61"/>
      <c r="K5478" s="61"/>
      <c r="L5478" s="61"/>
      <c r="M5478" s="61"/>
      <c r="N5478" s="61"/>
      <c r="O5478" s="61"/>
      <c r="P5478" s="61"/>
      <c r="Q5478" s="61"/>
      <c r="R5478" s="61"/>
      <c r="S5478" s="61"/>
      <c r="T5478" s="61"/>
      <c r="U5478" s="61"/>
      <c r="V5478" s="61"/>
      <c r="W5478" s="61"/>
      <c r="X5478" s="61"/>
      <c r="Y5478" s="61"/>
      <c r="Z5478" s="61"/>
      <c r="AA5478" s="61"/>
      <c r="AB5478" s="61"/>
      <c r="AC5478" s="61"/>
      <c r="AD5478" s="61"/>
      <c r="AE5478" s="61"/>
      <c r="AF5478" s="61"/>
      <c r="AG5478" s="61"/>
      <c r="AH5478" s="61"/>
      <c r="AI5478" s="61"/>
      <c r="AJ5478" s="61"/>
      <c r="AK5478" s="61"/>
      <c r="AL5478" s="61"/>
      <c r="AM5478" s="61"/>
      <c r="AN5478" s="61"/>
      <c r="AO5478" s="61"/>
      <c r="AP5478" s="62"/>
      <c r="AQ5478" s="61"/>
      <c r="AR5478" s="61"/>
      <c r="AS5478" s="61"/>
      <c r="AT5478" s="61"/>
      <c r="AU5478" s="61"/>
      <c r="AV5478" s="61"/>
      <c r="AW5478" s="60"/>
    </row>
    <row r="5479" s="59" customFormat="1" customHeight="1" spans="1:49">
      <c r="A5479" s="60"/>
      <c r="B5479" s="60"/>
      <c r="C5479" s="60"/>
      <c r="D5479" s="60"/>
      <c r="H5479" s="61"/>
      <c r="I5479" s="61"/>
      <c r="J5479" s="61"/>
      <c r="K5479" s="61"/>
      <c r="L5479" s="61"/>
      <c r="M5479" s="61"/>
      <c r="N5479" s="61"/>
      <c r="O5479" s="61"/>
      <c r="P5479" s="61"/>
      <c r="Q5479" s="61"/>
      <c r="R5479" s="61"/>
      <c r="S5479" s="61"/>
      <c r="T5479" s="61"/>
      <c r="U5479" s="61"/>
      <c r="V5479" s="61"/>
      <c r="W5479" s="61"/>
      <c r="X5479" s="61"/>
      <c r="Y5479" s="61"/>
      <c r="Z5479" s="61"/>
      <c r="AA5479" s="61"/>
      <c r="AB5479" s="61"/>
      <c r="AC5479" s="61"/>
      <c r="AD5479" s="61"/>
      <c r="AE5479" s="61"/>
      <c r="AF5479" s="61"/>
      <c r="AG5479" s="61"/>
      <c r="AH5479" s="61"/>
      <c r="AI5479" s="61"/>
      <c r="AJ5479" s="61"/>
      <c r="AK5479" s="61"/>
      <c r="AL5479" s="61"/>
      <c r="AM5479" s="61"/>
      <c r="AN5479" s="61"/>
      <c r="AO5479" s="61"/>
      <c r="AP5479" s="62"/>
      <c r="AQ5479" s="61"/>
      <c r="AR5479" s="61"/>
      <c r="AS5479" s="61"/>
      <c r="AT5479" s="61"/>
      <c r="AU5479" s="61"/>
      <c r="AV5479" s="61"/>
      <c r="AW5479" s="60"/>
    </row>
    <row r="5480" s="59" customFormat="1" customHeight="1" spans="1:49">
      <c r="A5480" s="60"/>
      <c r="B5480" s="60"/>
      <c r="C5480" s="60"/>
      <c r="D5480" s="60"/>
      <c r="H5480" s="61"/>
      <c r="I5480" s="61"/>
      <c r="J5480" s="61"/>
      <c r="K5480" s="61"/>
      <c r="L5480" s="61"/>
      <c r="M5480" s="61"/>
      <c r="N5480" s="61"/>
      <c r="O5480" s="61"/>
      <c r="P5480" s="61"/>
      <c r="Q5480" s="61"/>
      <c r="R5480" s="61"/>
      <c r="S5480" s="61"/>
      <c r="T5480" s="61"/>
      <c r="U5480" s="61"/>
      <c r="V5480" s="61"/>
      <c r="W5480" s="61"/>
      <c r="X5480" s="61"/>
      <c r="Y5480" s="61"/>
      <c r="Z5480" s="61"/>
      <c r="AA5480" s="61"/>
      <c r="AB5480" s="61"/>
      <c r="AC5480" s="61"/>
      <c r="AD5480" s="61"/>
      <c r="AE5480" s="61"/>
      <c r="AF5480" s="61"/>
      <c r="AG5480" s="61"/>
      <c r="AH5480" s="61"/>
      <c r="AI5480" s="61"/>
      <c r="AJ5480" s="61"/>
      <c r="AK5480" s="61"/>
      <c r="AL5480" s="61"/>
      <c r="AM5480" s="61"/>
      <c r="AN5480" s="61"/>
      <c r="AO5480" s="61"/>
      <c r="AP5480" s="62"/>
      <c r="AQ5480" s="61"/>
      <c r="AR5480" s="61"/>
      <c r="AS5480" s="61"/>
      <c r="AT5480" s="61"/>
      <c r="AU5480" s="61"/>
      <c r="AV5480" s="61"/>
      <c r="AW5480" s="60"/>
    </row>
    <row r="5481" s="59" customFormat="1" customHeight="1" spans="1:49">
      <c r="A5481" s="60"/>
      <c r="B5481" s="60"/>
      <c r="C5481" s="60"/>
      <c r="D5481" s="60"/>
      <c r="H5481" s="61"/>
      <c r="I5481" s="61"/>
      <c r="J5481" s="61"/>
      <c r="K5481" s="61"/>
      <c r="L5481" s="61"/>
      <c r="M5481" s="61"/>
      <c r="N5481" s="61"/>
      <c r="O5481" s="61"/>
      <c r="P5481" s="61"/>
      <c r="Q5481" s="61"/>
      <c r="R5481" s="61"/>
      <c r="S5481" s="61"/>
      <c r="T5481" s="61"/>
      <c r="U5481" s="61"/>
      <c r="V5481" s="61"/>
      <c r="W5481" s="61"/>
      <c r="X5481" s="61"/>
      <c r="Y5481" s="61"/>
      <c r="Z5481" s="61"/>
      <c r="AA5481" s="61"/>
      <c r="AB5481" s="61"/>
      <c r="AC5481" s="61"/>
      <c r="AD5481" s="61"/>
      <c r="AE5481" s="61"/>
      <c r="AF5481" s="61"/>
      <c r="AG5481" s="61"/>
      <c r="AH5481" s="61"/>
      <c r="AI5481" s="61"/>
      <c r="AJ5481" s="61"/>
      <c r="AK5481" s="61"/>
      <c r="AL5481" s="61"/>
      <c r="AM5481" s="61"/>
      <c r="AN5481" s="61"/>
      <c r="AO5481" s="61"/>
      <c r="AP5481" s="62"/>
      <c r="AQ5481" s="61"/>
      <c r="AR5481" s="61"/>
      <c r="AS5481" s="61"/>
      <c r="AT5481" s="61"/>
      <c r="AU5481" s="61"/>
      <c r="AV5481" s="61"/>
      <c r="AW5481" s="60"/>
    </row>
    <row r="5482" s="59" customFormat="1" customHeight="1" spans="1:49">
      <c r="A5482" s="60"/>
      <c r="B5482" s="60"/>
      <c r="C5482" s="60"/>
      <c r="D5482" s="60"/>
      <c r="H5482" s="61"/>
      <c r="I5482" s="61"/>
      <c r="J5482" s="61"/>
      <c r="K5482" s="61"/>
      <c r="L5482" s="61"/>
      <c r="M5482" s="61"/>
      <c r="N5482" s="61"/>
      <c r="O5482" s="61"/>
      <c r="P5482" s="61"/>
      <c r="Q5482" s="61"/>
      <c r="R5482" s="61"/>
      <c r="S5482" s="61"/>
      <c r="T5482" s="61"/>
      <c r="U5482" s="61"/>
      <c r="V5482" s="61"/>
      <c r="W5482" s="61"/>
      <c r="X5482" s="61"/>
      <c r="Y5482" s="61"/>
      <c r="Z5482" s="61"/>
      <c r="AA5482" s="61"/>
      <c r="AB5482" s="61"/>
      <c r="AC5482" s="61"/>
      <c r="AD5482" s="61"/>
      <c r="AE5482" s="61"/>
      <c r="AF5482" s="61"/>
      <c r="AG5482" s="61"/>
      <c r="AH5482" s="61"/>
      <c r="AI5482" s="61"/>
      <c r="AJ5482" s="61"/>
      <c r="AK5482" s="61"/>
      <c r="AL5482" s="61"/>
      <c r="AM5482" s="61"/>
      <c r="AN5482" s="61"/>
      <c r="AO5482" s="61"/>
      <c r="AP5482" s="62"/>
      <c r="AQ5482" s="61"/>
      <c r="AR5482" s="61"/>
      <c r="AS5482" s="61"/>
      <c r="AT5482" s="61"/>
      <c r="AU5482" s="61"/>
      <c r="AV5482" s="61"/>
      <c r="AW5482" s="60"/>
    </row>
    <row r="5483" s="59" customFormat="1" customHeight="1" spans="1:49">
      <c r="A5483" s="60"/>
      <c r="B5483" s="60"/>
      <c r="C5483" s="60"/>
      <c r="D5483" s="60"/>
      <c r="H5483" s="61"/>
      <c r="I5483" s="61"/>
      <c r="J5483" s="61"/>
      <c r="K5483" s="61"/>
      <c r="L5483" s="61"/>
      <c r="M5483" s="61"/>
      <c r="N5483" s="61"/>
      <c r="O5483" s="61"/>
      <c r="P5483" s="61"/>
      <c r="Q5483" s="61"/>
      <c r="R5483" s="61"/>
      <c r="S5483" s="61"/>
      <c r="T5483" s="61"/>
      <c r="U5483" s="61"/>
      <c r="V5483" s="61"/>
      <c r="W5483" s="61"/>
      <c r="X5483" s="61"/>
      <c r="Y5483" s="61"/>
      <c r="Z5483" s="61"/>
      <c r="AA5483" s="61"/>
      <c r="AB5483" s="61"/>
      <c r="AC5483" s="61"/>
      <c r="AD5483" s="61"/>
      <c r="AE5483" s="61"/>
      <c r="AF5483" s="61"/>
      <c r="AG5483" s="61"/>
      <c r="AH5483" s="61"/>
      <c r="AI5483" s="61"/>
      <c r="AJ5483" s="61"/>
      <c r="AK5483" s="61"/>
      <c r="AL5483" s="61"/>
      <c r="AM5483" s="61"/>
      <c r="AN5483" s="61"/>
      <c r="AO5483" s="61"/>
      <c r="AP5483" s="62"/>
      <c r="AQ5483" s="61"/>
      <c r="AR5483" s="61"/>
      <c r="AS5483" s="61"/>
      <c r="AT5483" s="61"/>
      <c r="AU5483" s="61"/>
      <c r="AV5483" s="61"/>
      <c r="AW5483" s="60"/>
    </row>
    <row r="5484" s="59" customFormat="1" customHeight="1" spans="1:49">
      <c r="A5484" s="60"/>
      <c r="B5484" s="60"/>
      <c r="C5484" s="60"/>
      <c r="D5484" s="60"/>
      <c r="H5484" s="61"/>
      <c r="I5484" s="61"/>
      <c r="J5484" s="61"/>
      <c r="K5484" s="61"/>
      <c r="L5484" s="61"/>
      <c r="M5484" s="61"/>
      <c r="N5484" s="61"/>
      <c r="O5484" s="61"/>
      <c r="P5484" s="61"/>
      <c r="Q5484" s="61"/>
      <c r="R5484" s="61"/>
      <c r="S5484" s="61"/>
      <c r="T5484" s="61"/>
      <c r="U5484" s="61"/>
      <c r="V5484" s="61"/>
      <c r="W5484" s="61"/>
      <c r="X5484" s="61"/>
      <c r="Y5484" s="61"/>
      <c r="Z5484" s="61"/>
      <c r="AA5484" s="61"/>
      <c r="AB5484" s="61"/>
      <c r="AC5484" s="61"/>
      <c r="AD5484" s="61"/>
      <c r="AE5484" s="61"/>
      <c r="AF5484" s="61"/>
      <c r="AG5484" s="61"/>
      <c r="AH5484" s="61"/>
      <c r="AI5484" s="61"/>
      <c r="AJ5484" s="61"/>
      <c r="AK5484" s="61"/>
      <c r="AL5484" s="61"/>
      <c r="AM5484" s="61"/>
      <c r="AN5484" s="61"/>
      <c r="AO5484" s="61"/>
      <c r="AP5484" s="62"/>
      <c r="AQ5484" s="61"/>
      <c r="AR5484" s="61"/>
      <c r="AS5484" s="61"/>
      <c r="AT5484" s="61"/>
      <c r="AU5484" s="61"/>
      <c r="AV5484" s="61"/>
      <c r="AW5484" s="60"/>
    </row>
    <row r="5485" s="59" customFormat="1" customHeight="1" spans="1:49">
      <c r="A5485" s="60"/>
      <c r="B5485" s="60"/>
      <c r="C5485" s="60"/>
      <c r="D5485" s="60"/>
      <c r="H5485" s="61"/>
      <c r="I5485" s="61"/>
      <c r="J5485" s="61"/>
      <c r="K5485" s="61"/>
      <c r="L5485" s="61"/>
      <c r="M5485" s="61"/>
      <c r="N5485" s="61"/>
      <c r="O5485" s="61"/>
      <c r="P5485" s="61"/>
      <c r="Q5485" s="61"/>
      <c r="R5485" s="61"/>
      <c r="S5485" s="61"/>
      <c r="T5485" s="61"/>
      <c r="U5485" s="61"/>
      <c r="V5485" s="61"/>
      <c r="W5485" s="61"/>
      <c r="X5485" s="61"/>
      <c r="Y5485" s="61"/>
      <c r="Z5485" s="61"/>
      <c r="AA5485" s="61"/>
      <c r="AB5485" s="61"/>
      <c r="AC5485" s="61"/>
      <c r="AD5485" s="61"/>
      <c r="AE5485" s="61"/>
      <c r="AF5485" s="61"/>
      <c r="AG5485" s="61"/>
      <c r="AH5485" s="61"/>
      <c r="AI5485" s="61"/>
      <c r="AJ5485" s="61"/>
      <c r="AK5485" s="61"/>
      <c r="AL5485" s="61"/>
      <c r="AM5485" s="61"/>
      <c r="AN5485" s="61"/>
      <c r="AO5485" s="61"/>
      <c r="AP5485" s="62"/>
      <c r="AQ5485" s="61"/>
      <c r="AR5485" s="61"/>
      <c r="AS5485" s="61"/>
      <c r="AT5485" s="61"/>
      <c r="AU5485" s="61"/>
      <c r="AV5485" s="61"/>
      <c r="AW5485" s="60"/>
    </row>
    <row r="5486" s="59" customFormat="1" customHeight="1" spans="1:49">
      <c r="A5486" s="60"/>
      <c r="B5486" s="60"/>
      <c r="C5486" s="60"/>
      <c r="D5486" s="60"/>
      <c r="H5486" s="61"/>
      <c r="I5486" s="61"/>
      <c r="J5486" s="61"/>
      <c r="K5486" s="61"/>
      <c r="L5486" s="61"/>
      <c r="M5486" s="61"/>
      <c r="N5486" s="61"/>
      <c r="O5486" s="61"/>
      <c r="P5486" s="61"/>
      <c r="Q5486" s="61"/>
      <c r="R5486" s="61"/>
      <c r="S5486" s="61"/>
      <c r="T5486" s="61"/>
      <c r="U5486" s="61"/>
      <c r="V5486" s="61"/>
      <c r="W5486" s="61"/>
      <c r="X5486" s="61"/>
      <c r="Y5486" s="61"/>
      <c r="Z5486" s="61"/>
      <c r="AA5486" s="61"/>
      <c r="AB5486" s="61"/>
      <c r="AC5486" s="61"/>
      <c r="AD5486" s="61"/>
      <c r="AE5486" s="61"/>
      <c r="AF5486" s="61"/>
      <c r="AG5486" s="61"/>
      <c r="AH5486" s="61"/>
      <c r="AI5486" s="61"/>
      <c r="AJ5486" s="61"/>
      <c r="AK5486" s="61"/>
      <c r="AL5486" s="61"/>
      <c r="AM5486" s="61"/>
      <c r="AN5486" s="61"/>
      <c r="AO5486" s="61"/>
      <c r="AP5486" s="62"/>
      <c r="AQ5486" s="61"/>
      <c r="AR5486" s="61"/>
      <c r="AS5486" s="61"/>
      <c r="AT5486" s="61"/>
      <c r="AU5486" s="61"/>
      <c r="AV5486" s="61"/>
      <c r="AW5486" s="60"/>
    </row>
    <row r="5487" s="59" customFormat="1" customHeight="1" spans="1:49">
      <c r="A5487" s="60"/>
      <c r="B5487" s="60"/>
      <c r="C5487" s="60"/>
      <c r="D5487" s="60"/>
      <c r="H5487" s="61"/>
      <c r="I5487" s="61"/>
      <c r="J5487" s="61"/>
      <c r="K5487" s="61"/>
      <c r="L5487" s="61"/>
      <c r="M5487" s="61"/>
      <c r="N5487" s="61"/>
      <c r="O5487" s="61"/>
      <c r="P5487" s="61"/>
      <c r="Q5487" s="61"/>
      <c r="R5487" s="61"/>
      <c r="S5487" s="61"/>
      <c r="T5487" s="61"/>
      <c r="U5487" s="61"/>
      <c r="V5487" s="61"/>
      <c r="W5487" s="61"/>
      <c r="X5487" s="61"/>
      <c r="Y5487" s="61"/>
      <c r="Z5487" s="61"/>
      <c r="AA5487" s="61"/>
      <c r="AB5487" s="61"/>
      <c r="AC5487" s="61"/>
      <c r="AD5487" s="61"/>
      <c r="AE5487" s="61"/>
      <c r="AF5487" s="61"/>
      <c r="AG5487" s="61"/>
      <c r="AH5487" s="61"/>
      <c r="AI5487" s="61"/>
      <c r="AJ5487" s="61"/>
      <c r="AK5487" s="61"/>
      <c r="AL5487" s="61"/>
      <c r="AM5487" s="61"/>
      <c r="AN5487" s="61"/>
      <c r="AO5487" s="61"/>
      <c r="AP5487" s="62"/>
      <c r="AQ5487" s="61"/>
      <c r="AR5487" s="61"/>
      <c r="AS5487" s="61"/>
      <c r="AT5487" s="61"/>
      <c r="AU5487" s="61"/>
      <c r="AV5487" s="61"/>
      <c r="AW5487" s="60"/>
    </row>
    <row r="5488" s="59" customFormat="1" customHeight="1" spans="1:49">
      <c r="A5488" s="60"/>
      <c r="B5488" s="60"/>
      <c r="C5488" s="60"/>
      <c r="D5488" s="60"/>
      <c r="H5488" s="61"/>
      <c r="I5488" s="61"/>
      <c r="J5488" s="61"/>
      <c r="K5488" s="61"/>
      <c r="L5488" s="61"/>
      <c r="M5488" s="61"/>
      <c r="N5488" s="61"/>
      <c r="O5488" s="61"/>
      <c r="P5488" s="61"/>
      <c r="Q5488" s="61"/>
      <c r="R5488" s="61"/>
      <c r="S5488" s="61"/>
      <c r="T5488" s="61"/>
      <c r="U5488" s="61"/>
      <c r="V5488" s="61"/>
      <c r="W5488" s="61"/>
      <c r="X5488" s="61"/>
      <c r="Y5488" s="61"/>
      <c r="Z5488" s="61"/>
      <c r="AA5488" s="61"/>
      <c r="AB5488" s="61"/>
      <c r="AC5488" s="61"/>
      <c r="AD5488" s="61"/>
      <c r="AE5488" s="61"/>
      <c r="AF5488" s="61"/>
      <c r="AG5488" s="61"/>
      <c r="AH5488" s="61"/>
      <c r="AI5488" s="61"/>
      <c r="AJ5488" s="61"/>
      <c r="AK5488" s="61"/>
      <c r="AL5488" s="61"/>
      <c r="AM5488" s="61"/>
      <c r="AN5488" s="61"/>
      <c r="AO5488" s="61"/>
      <c r="AP5488" s="62"/>
      <c r="AQ5488" s="61"/>
      <c r="AR5488" s="61"/>
      <c r="AS5488" s="61"/>
      <c r="AT5488" s="61"/>
      <c r="AU5488" s="61"/>
      <c r="AV5488" s="61"/>
      <c r="AW5488" s="60"/>
    </row>
    <row r="5489" s="59" customFormat="1" customHeight="1" spans="1:49">
      <c r="A5489" s="60"/>
      <c r="B5489" s="60"/>
      <c r="C5489" s="60"/>
      <c r="D5489" s="60"/>
      <c r="H5489" s="61"/>
      <c r="I5489" s="61"/>
      <c r="J5489" s="61"/>
      <c r="K5489" s="61"/>
      <c r="L5489" s="61"/>
      <c r="M5489" s="61"/>
      <c r="N5489" s="61"/>
      <c r="O5489" s="61"/>
      <c r="P5489" s="61"/>
      <c r="Q5489" s="61"/>
      <c r="R5489" s="61"/>
      <c r="S5489" s="61"/>
      <c r="T5489" s="61"/>
      <c r="U5489" s="61"/>
      <c r="V5489" s="61"/>
      <c r="W5489" s="61"/>
      <c r="X5489" s="61"/>
      <c r="Y5489" s="61"/>
      <c r="Z5489" s="61"/>
      <c r="AA5489" s="61"/>
      <c r="AB5489" s="61"/>
      <c r="AC5489" s="61"/>
      <c r="AD5489" s="61"/>
      <c r="AE5489" s="61"/>
      <c r="AF5489" s="61"/>
      <c r="AG5489" s="61"/>
      <c r="AH5489" s="61"/>
      <c r="AI5489" s="61"/>
      <c r="AJ5489" s="61"/>
      <c r="AK5489" s="61"/>
      <c r="AL5489" s="61"/>
      <c r="AM5489" s="61"/>
      <c r="AN5489" s="61"/>
      <c r="AO5489" s="61"/>
      <c r="AP5489" s="62"/>
      <c r="AQ5489" s="61"/>
      <c r="AR5489" s="61"/>
      <c r="AS5489" s="61"/>
      <c r="AT5489" s="61"/>
      <c r="AU5489" s="61"/>
      <c r="AV5489" s="61"/>
      <c r="AW5489" s="60"/>
    </row>
    <row r="5490" s="59" customFormat="1" customHeight="1" spans="1:49">
      <c r="A5490" s="60"/>
      <c r="B5490" s="60"/>
      <c r="C5490" s="60"/>
      <c r="D5490" s="60"/>
      <c r="H5490" s="61"/>
      <c r="I5490" s="61"/>
      <c r="J5490" s="61"/>
      <c r="K5490" s="61"/>
      <c r="L5490" s="61"/>
      <c r="M5490" s="61"/>
      <c r="N5490" s="61"/>
      <c r="O5490" s="61"/>
      <c r="P5490" s="61"/>
      <c r="Q5490" s="61"/>
      <c r="R5490" s="61"/>
      <c r="S5490" s="61"/>
      <c r="T5490" s="61"/>
      <c r="U5490" s="61"/>
      <c r="V5490" s="61"/>
      <c r="W5490" s="61"/>
      <c r="X5490" s="61"/>
      <c r="Y5490" s="61"/>
      <c r="Z5490" s="61"/>
      <c r="AA5490" s="61"/>
      <c r="AB5490" s="61"/>
      <c r="AC5490" s="61"/>
      <c r="AD5490" s="61"/>
      <c r="AE5490" s="61"/>
      <c r="AF5490" s="61"/>
      <c r="AG5490" s="61"/>
      <c r="AH5490" s="61"/>
      <c r="AI5490" s="61"/>
      <c r="AJ5490" s="61"/>
      <c r="AK5490" s="61"/>
      <c r="AL5490" s="61"/>
      <c r="AM5490" s="61"/>
      <c r="AN5490" s="61"/>
      <c r="AO5490" s="61"/>
      <c r="AP5490" s="62"/>
      <c r="AQ5490" s="61"/>
      <c r="AR5490" s="61"/>
      <c r="AS5490" s="61"/>
      <c r="AT5490" s="61"/>
      <c r="AU5490" s="61"/>
      <c r="AV5490" s="61"/>
      <c r="AW5490" s="60"/>
    </row>
    <row r="5491" s="59" customFormat="1" customHeight="1" spans="1:49">
      <c r="A5491" s="60"/>
      <c r="B5491" s="60"/>
      <c r="C5491" s="60"/>
      <c r="D5491" s="60"/>
      <c r="H5491" s="61"/>
      <c r="I5491" s="61"/>
      <c r="J5491" s="61"/>
      <c r="K5491" s="61"/>
      <c r="L5491" s="61"/>
      <c r="M5491" s="61"/>
      <c r="N5491" s="61"/>
      <c r="O5491" s="61"/>
      <c r="P5491" s="61"/>
      <c r="Q5491" s="61"/>
      <c r="R5491" s="61"/>
      <c r="S5491" s="61"/>
      <c r="T5491" s="61"/>
      <c r="U5491" s="61"/>
      <c r="V5491" s="61"/>
      <c r="W5491" s="61"/>
      <c r="X5491" s="61"/>
      <c r="Y5491" s="61"/>
      <c r="Z5491" s="61"/>
      <c r="AA5491" s="61"/>
      <c r="AB5491" s="61"/>
      <c r="AC5491" s="61"/>
      <c r="AD5491" s="61"/>
      <c r="AE5491" s="61"/>
      <c r="AF5491" s="61"/>
      <c r="AG5491" s="61"/>
      <c r="AH5491" s="61"/>
      <c r="AI5491" s="61"/>
      <c r="AJ5491" s="61"/>
      <c r="AK5491" s="61"/>
      <c r="AL5491" s="61"/>
      <c r="AM5491" s="61"/>
      <c r="AN5491" s="61"/>
      <c r="AO5491" s="61"/>
      <c r="AP5491" s="62"/>
      <c r="AQ5491" s="61"/>
      <c r="AR5491" s="61"/>
      <c r="AS5491" s="61"/>
      <c r="AT5491" s="61"/>
      <c r="AU5491" s="61"/>
      <c r="AV5491" s="61"/>
      <c r="AW5491" s="60"/>
    </row>
    <row r="5492" s="59" customFormat="1" customHeight="1" spans="1:49">
      <c r="A5492" s="60"/>
      <c r="B5492" s="60"/>
      <c r="C5492" s="60"/>
      <c r="D5492" s="60"/>
      <c r="H5492" s="61"/>
      <c r="I5492" s="61"/>
      <c r="J5492" s="61"/>
      <c r="K5492" s="61"/>
      <c r="L5492" s="61"/>
      <c r="M5492" s="61"/>
      <c r="N5492" s="61"/>
      <c r="O5492" s="61"/>
      <c r="P5492" s="61"/>
      <c r="Q5492" s="61"/>
      <c r="R5492" s="61"/>
      <c r="S5492" s="61"/>
      <c r="T5492" s="61"/>
      <c r="U5492" s="61"/>
      <c r="V5492" s="61"/>
      <c r="W5492" s="61"/>
      <c r="X5492" s="61"/>
      <c r="Y5492" s="61"/>
      <c r="Z5492" s="61"/>
      <c r="AA5492" s="61"/>
      <c r="AB5492" s="61"/>
      <c r="AC5492" s="61"/>
      <c r="AD5492" s="61"/>
      <c r="AE5492" s="61"/>
      <c r="AF5492" s="61"/>
      <c r="AG5492" s="61"/>
      <c r="AH5492" s="61"/>
      <c r="AI5492" s="61"/>
      <c r="AJ5492" s="61"/>
      <c r="AK5492" s="61"/>
      <c r="AL5492" s="61"/>
      <c r="AM5492" s="61"/>
      <c r="AN5492" s="61"/>
      <c r="AO5492" s="61"/>
      <c r="AP5492" s="62"/>
      <c r="AQ5492" s="61"/>
      <c r="AR5492" s="61"/>
      <c r="AS5492" s="61"/>
      <c r="AT5492" s="61"/>
      <c r="AU5492" s="61"/>
      <c r="AV5492" s="61"/>
      <c r="AW5492" s="60"/>
    </row>
    <row r="5493" s="59" customFormat="1" customHeight="1" spans="1:49">
      <c r="A5493" s="60"/>
      <c r="B5493" s="60"/>
      <c r="C5493" s="60"/>
      <c r="D5493" s="60"/>
      <c r="H5493" s="61"/>
      <c r="I5493" s="61"/>
      <c r="J5493" s="61"/>
      <c r="K5493" s="61"/>
      <c r="L5493" s="61"/>
      <c r="M5493" s="61"/>
      <c r="N5493" s="61"/>
      <c r="O5493" s="61"/>
      <c r="P5493" s="61"/>
      <c r="Q5493" s="61"/>
      <c r="R5493" s="61"/>
      <c r="S5493" s="61"/>
      <c r="T5493" s="61"/>
      <c r="U5493" s="61"/>
      <c r="V5493" s="61"/>
      <c r="W5493" s="61"/>
      <c r="X5493" s="61"/>
      <c r="Y5493" s="61"/>
      <c r="Z5493" s="61"/>
      <c r="AA5493" s="61"/>
      <c r="AB5493" s="61"/>
      <c r="AC5493" s="61"/>
      <c r="AD5493" s="61"/>
      <c r="AE5493" s="61"/>
      <c r="AF5493" s="61"/>
      <c r="AG5493" s="61"/>
      <c r="AH5493" s="61"/>
      <c r="AI5493" s="61"/>
      <c r="AJ5493" s="61"/>
      <c r="AK5493" s="61"/>
      <c r="AL5493" s="61"/>
      <c r="AM5493" s="61"/>
      <c r="AN5493" s="61"/>
      <c r="AO5493" s="61"/>
      <c r="AP5493" s="62"/>
      <c r="AQ5493" s="61"/>
      <c r="AR5493" s="61"/>
      <c r="AS5493" s="61"/>
      <c r="AT5493" s="61"/>
      <c r="AU5493" s="61"/>
      <c r="AV5493" s="61"/>
      <c r="AW5493" s="60"/>
    </row>
    <row r="5494" s="59" customFormat="1" customHeight="1" spans="1:49">
      <c r="A5494" s="60"/>
      <c r="B5494" s="60"/>
      <c r="C5494" s="60"/>
      <c r="D5494" s="60"/>
      <c r="H5494" s="61"/>
      <c r="I5494" s="61"/>
      <c r="J5494" s="61"/>
      <c r="K5494" s="61"/>
      <c r="L5494" s="61"/>
      <c r="M5494" s="61"/>
      <c r="N5494" s="61"/>
      <c r="O5494" s="61"/>
      <c r="P5494" s="61"/>
      <c r="Q5494" s="61"/>
      <c r="R5494" s="61"/>
      <c r="S5494" s="61"/>
      <c r="T5494" s="61"/>
      <c r="U5494" s="61"/>
      <c r="V5494" s="61"/>
      <c r="W5494" s="61"/>
      <c r="X5494" s="61"/>
      <c r="Y5494" s="61"/>
      <c r="Z5494" s="61"/>
      <c r="AA5494" s="61"/>
      <c r="AB5494" s="61"/>
      <c r="AC5494" s="61"/>
      <c r="AD5494" s="61"/>
      <c r="AE5494" s="61"/>
      <c r="AF5494" s="61"/>
      <c r="AG5494" s="61"/>
      <c r="AH5494" s="61"/>
      <c r="AI5494" s="61"/>
      <c r="AJ5494" s="61"/>
      <c r="AK5494" s="61"/>
      <c r="AL5494" s="61"/>
      <c r="AM5494" s="61"/>
      <c r="AN5494" s="61"/>
      <c r="AO5494" s="61"/>
      <c r="AP5494" s="62"/>
      <c r="AQ5494" s="61"/>
      <c r="AR5494" s="61"/>
      <c r="AS5494" s="61"/>
      <c r="AT5494" s="61"/>
      <c r="AU5494" s="61"/>
      <c r="AV5494" s="61"/>
      <c r="AW5494" s="60"/>
    </row>
    <row r="5495" s="59" customFormat="1" customHeight="1" spans="1:49">
      <c r="A5495" s="60"/>
      <c r="B5495" s="60"/>
      <c r="C5495" s="60"/>
      <c r="D5495" s="60"/>
      <c r="H5495" s="61"/>
      <c r="I5495" s="61"/>
      <c r="J5495" s="61"/>
      <c r="K5495" s="61"/>
      <c r="L5495" s="61"/>
      <c r="M5495" s="61"/>
      <c r="N5495" s="61"/>
      <c r="O5495" s="61"/>
      <c r="P5495" s="61"/>
      <c r="Q5495" s="61"/>
      <c r="R5495" s="61"/>
      <c r="S5495" s="61"/>
      <c r="T5495" s="61"/>
      <c r="U5495" s="61"/>
      <c r="V5495" s="61"/>
      <c r="W5495" s="61"/>
      <c r="X5495" s="61"/>
      <c r="Y5495" s="61"/>
      <c r="Z5495" s="61"/>
      <c r="AA5495" s="61"/>
      <c r="AB5495" s="61"/>
      <c r="AC5495" s="61"/>
      <c r="AD5495" s="61"/>
      <c r="AE5495" s="61"/>
      <c r="AF5495" s="61"/>
      <c r="AG5495" s="61"/>
      <c r="AH5495" s="61"/>
      <c r="AI5495" s="61"/>
      <c r="AJ5495" s="61"/>
      <c r="AK5495" s="61"/>
      <c r="AL5495" s="61"/>
      <c r="AM5495" s="61"/>
      <c r="AN5495" s="61"/>
      <c r="AO5495" s="61"/>
      <c r="AP5495" s="62"/>
      <c r="AQ5495" s="61"/>
      <c r="AR5495" s="61"/>
      <c r="AS5495" s="61"/>
      <c r="AT5495" s="61"/>
      <c r="AU5495" s="61"/>
      <c r="AV5495" s="61"/>
      <c r="AW5495" s="60"/>
    </row>
    <row r="5496" s="59" customFormat="1" customHeight="1" spans="1:49">
      <c r="A5496" s="60"/>
      <c r="B5496" s="60"/>
      <c r="C5496" s="60"/>
      <c r="D5496" s="60"/>
      <c r="H5496" s="61"/>
      <c r="I5496" s="61"/>
      <c r="J5496" s="61"/>
      <c r="K5496" s="61"/>
      <c r="L5496" s="61"/>
      <c r="M5496" s="61"/>
      <c r="N5496" s="61"/>
      <c r="O5496" s="61"/>
      <c r="P5496" s="61"/>
      <c r="Q5496" s="61"/>
      <c r="R5496" s="61"/>
      <c r="S5496" s="61"/>
      <c r="T5496" s="61"/>
      <c r="U5496" s="61"/>
      <c r="V5496" s="61"/>
      <c r="W5496" s="61"/>
      <c r="X5496" s="61"/>
      <c r="Y5496" s="61"/>
      <c r="Z5496" s="61"/>
      <c r="AA5496" s="61"/>
      <c r="AB5496" s="61"/>
      <c r="AC5496" s="61"/>
      <c r="AD5496" s="61"/>
      <c r="AE5496" s="61"/>
      <c r="AF5496" s="61"/>
      <c r="AG5496" s="61"/>
      <c r="AH5496" s="61"/>
      <c r="AI5496" s="61"/>
      <c r="AJ5496" s="61"/>
      <c r="AK5496" s="61"/>
      <c r="AL5496" s="61"/>
      <c r="AM5496" s="61"/>
      <c r="AN5496" s="61"/>
      <c r="AO5496" s="61"/>
      <c r="AP5496" s="62"/>
      <c r="AQ5496" s="61"/>
      <c r="AR5496" s="61"/>
      <c r="AS5496" s="61"/>
      <c r="AT5496" s="61"/>
      <c r="AU5496" s="61"/>
      <c r="AV5496" s="61"/>
      <c r="AW5496" s="60"/>
    </row>
    <row r="5497" s="59" customFormat="1" customHeight="1" spans="1:49">
      <c r="A5497" s="60"/>
      <c r="B5497" s="60"/>
      <c r="C5497" s="60"/>
      <c r="D5497" s="60"/>
      <c r="H5497" s="61"/>
      <c r="I5497" s="61"/>
      <c r="J5497" s="61"/>
      <c r="K5497" s="61"/>
      <c r="L5497" s="61"/>
      <c r="M5497" s="61"/>
      <c r="N5497" s="61"/>
      <c r="O5497" s="61"/>
      <c r="P5497" s="61"/>
      <c r="Q5497" s="61"/>
      <c r="R5497" s="61"/>
      <c r="S5497" s="61"/>
      <c r="T5497" s="61"/>
      <c r="U5497" s="61"/>
      <c r="V5497" s="61"/>
      <c r="W5497" s="61"/>
      <c r="X5497" s="61"/>
      <c r="Y5497" s="61"/>
      <c r="Z5497" s="61"/>
      <c r="AA5497" s="61"/>
      <c r="AB5497" s="61"/>
      <c r="AC5497" s="61"/>
      <c r="AD5497" s="61"/>
      <c r="AE5497" s="61"/>
      <c r="AF5497" s="61"/>
      <c r="AG5497" s="61"/>
      <c r="AH5497" s="61"/>
      <c r="AI5497" s="61"/>
      <c r="AJ5497" s="61"/>
      <c r="AK5497" s="61"/>
      <c r="AL5497" s="61"/>
      <c r="AM5497" s="61"/>
      <c r="AN5497" s="61"/>
      <c r="AO5497" s="61"/>
      <c r="AP5497" s="62"/>
      <c r="AQ5497" s="61"/>
      <c r="AR5497" s="61"/>
      <c r="AS5497" s="61"/>
      <c r="AT5497" s="61"/>
      <c r="AU5497" s="61"/>
      <c r="AV5497" s="61"/>
      <c r="AW5497" s="60"/>
    </row>
    <row r="5498" s="59" customFormat="1" customHeight="1" spans="1:49">
      <c r="A5498" s="60"/>
      <c r="B5498" s="60"/>
      <c r="C5498" s="60"/>
      <c r="D5498" s="60"/>
      <c r="H5498" s="61"/>
      <c r="I5498" s="61"/>
      <c r="J5498" s="61"/>
      <c r="K5498" s="61"/>
      <c r="L5498" s="61"/>
      <c r="M5498" s="61"/>
      <c r="N5498" s="61"/>
      <c r="O5498" s="61"/>
      <c r="P5498" s="61"/>
      <c r="Q5498" s="61"/>
      <c r="R5498" s="61"/>
      <c r="S5498" s="61"/>
      <c r="T5498" s="61"/>
      <c r="U5498" s="61"/>
      <c r="V5498" s="61"/>
      <c r="W5498" s="61"/>
      <c r="X5498" s="61"/>
      <c r="Y5498" s="61"/>
      <c r="Z5498" s="61"/>
      <c r="AA5498" s="61"/>
      <c r="AB5498" s="61"/>
      <c r="AC5498" s="61"/>
      <c r="AD5498" s="61"/>
      <c r="AE5498" s="61"/>
      <c r="AF5498" s="61"/>
      <c r="AG5498" s="61"/>
      <c r="AH5498" s="61"/>
      <c r="AI5498" s="61"/>
      <c r="AJ5498" s="61"/>
      <c r="AK5498" s="61"/>
      <c r="AL5498" s="61"/>
      <c r="AM5498" s="61"/>
      <c r="AN5498" s="61"/>
      <c r="AO5498" s="61"/>
      <c r="AP5498" s="62"/>
      <c r="AQ5498" s="61"/>
      <c r="AR5498" s="61"/>
      <c r="AS5498" s="61"/>
      <c r="AT5498" s="61"/>
      <c r="AU5498" s="61"/>
      <c r="AV5498" s="61"/>
      <c r="AW5498" s="60"/>
    </row>
    <row r="5499" s="59" customFormat="1" customHeight="1" spans="1:49">
      <c r="A5499" s="60"/>
      <c r="B5499" s="60"/>
      <c r="C5499" s="60"/>
      <c r="D5499" s="60"/>
      <c r="H5499" s="61"/>
      <c r="I5499" s="61"/>
      <c r="J5499" s="61"/>
      <c r="K5499" s="61"/>
      <c r="L5499" s="61"/>
      <c r="M5499" s="61"/>
      <c r="N5499" s="61"/>
      <c r="O5499" s="61"/>
      <c r="P5499" s="61"/>
      <c r="Q5499" s="61"/>
      <c r="R5499" s="61"/>
      <c r="S5499" s="61"/>
      <c r="T5499" s="61"/>
      <c r="U5499" s="61"/>
      <c r="V5499" s="61"/>
      <c r="W5499" s="61"/>
      <c r="X5499" s="61"/>
      <c r="Y5499" s="61"/>
      <c r="Z5499" s="61"/>
      <c r="AA5499" s="61"/>
      <c r="AB5499" s="61"/>
      <c r="AC5499" s="61"/>
      <c r="AD5499" s="61"/>
      <c r="AE5499" s="61"/>
      <c r="AF5499" s="61"/>
      <c r="AG5499" s="61"/>
      <c r="AH5499" s="61"/>
      <c r="AI5499" s="61"/>
      <c r="AJ5499" s="61"/>
      <c r="AK5499" s="61"/>
      <c r="AL5499" s="61"/>
      <c r="AM5499" s="61"/>
      <c r="AN5499" s="61"/>
      <c r="AO5499" s="61"/>
      <c r="AP5499" s="62"/>
      <c r="AQ5499" s="61"/>
      <c r="AR5499" s="61"/>
      <c r="AS5499" s="61"/>
      <c r="AT5499" s="61"/>
      <c r="AU5499" s="61"/>
      <c r="AV5499" s="61"/>
      <c r="AW5499" s="60"/>
    </row>
    <row r="5500" s="59" customFormat="1" customHeight="1" spans="1:49">
      <c r="A5500" s="60"/>
      <c r="B5500" s="60"/>
      <c r="C5500" s="60"/>
      <c r="D5500" s="60"/>
      <c r="H5500" s="61"/>
      <c r="I5500" s="61"/>
      <c r="J5500" s="61"/>
      <c r="K5500" s="61"/>
      <c r="L5500" s="61"/>
      <c r="M5500" s="61"/>
      <c r="N5500" s="61"/>
      <c r="O5500" s="61"/>
      <c r="P5500" s="61"/>
      <c r="Q5500" s="61"/>
      <c r="R5500" s="61"/>
      <c r="S5500" s="61"/>
      <c r="T5500" s="61"/>
      <c r="U5500" s="61"/>
      <c r="V5500" s="61"/>
      <c r="W5500" s="61"/>
      <c r="X5500" s="61"/>
      <c r="Y5500" s="61"/>
      <c r="Z5500" s="61"/>
      <c r="AA5500" s="61"/>
      <c r="AB5500" s="61"/>
      <c r="AC5500" s="61"/>
      <c r="AD5500" s="61"/>
      <c r="AE5500" s="61"/>
      <c r="AF5500" s="61"/>
      <c r="AG5500" s="61"/>
      <c r="AH5500" s="61"/>
      <c r="AI5500" s="61"/>
      <c r="AJ5500" s="61"/>
      <c r="AK5500" s="61"/>
      <c r="AL5500" s="61"/>
      <c r="AM5500" s="61"/>
      <c r="AN5500" s="61"/>
      <c r="AO5500" s="61"/>
      <c r="AP5500" s="62"/>
      <c r="AQ5500" s="61"/>
      <c r="AR5500" s="61"/>
      <c r="AS5500" s="61"/>
      <c r="AT5500" s="61"/>
      <c r="AU5500" s="61"/>
      <c r="AV5500" s="61"/>
      <c r="AW5500" s="60"/>
    </row>
    <row r="5501" s="59" customFormat="1" customHeight="1" spans="1:49">
      <c r="A5501" s="60"/>
      <c r="B5501" s="60"/>
      <c r="C5501" s="60"/>
      <c r="D5501" s="60"/>
      <c r="H5501" s="61"/>
      <c r="I5501" s="61"/>
      <c r="J5501" s="61"/>
      <c r="K5501" s="61"/>
      <c r="L5501" s="61"/>
      <c r="M5501" s="61"/>
      <c r="N5501" s="61"/>
      <c r="O5501" s="61"/>
      <c r="P5501" s="61"/>
      <c r="Q5501" s="61"/>
      <c r="R5501" s="61"/>
      <c r="S5501" s="61"/>
      <c r="T5501" s="61"/>
      <c r="U5501" s="61"/>
      <c r="V5501" s="61"/>
      <c r="W5501" s="61"/>
      <c r="X5501" s="61"/>
      <c r="Y5501" s="61"/>
      <c r="Z5501" s="61"/>
      <c r="AA5501" s="61"/>
      <c r="AB5501" s="61"/>
      <c r="AC5501" s="61"/>
      <c r="AD5501" s="61"/>
      <c r="AE5501" s="61"/>
      <c r="AF5501" s="61"/>
      <c r="AG5501" s="61"/>
      <c r="AH5501" s="61"/>
      <c r="AI5501" s="61"/>
      <c r="AJ5501" s="61"/>
      <c r="AK5501" s="61"/>
      <c r="AL5501" s="61"/>
      <c r="AM5501" s="61"/>
      <c r="AN5501" s="61"/>
      <c r="AO5501" s="61"/>
      <c r="AP5501" s="62"/>
      <c r="AQ5501" s="61"/>
      <c r="AR5501" s="61"/>
      <c r="AS5501" s="61"/>
      <c r="AT5501" s="61"/>
      <c r="AU5501" s="61"/>
      <c r="AV5501" s="61"/>
      <c r="AW5501" s="60"/>
    </row>
    <row r="5502" s="59" customFormat="1" customHeight="1" spans="1:49">
      <c r="A5502" s="60"/>
      <c r="B5502" s="60"/>
      <c r="C5502" s="60"/>
      <c r="D5502" s="60"/>
      <c r="H5502" s="61"/>
      <c r="I5502" s="61"/>
      <c r="J5502" s="61"/>
      <c r="K5502" s="61"/>
      <c r="L5502" s="61"/>
      <c r="M5502" s="61"/>
      <c r="N5502" s="61"/>
      <c r="O5502" s="61"/>
      <c r="P5502" s="61"/>
      <c r="Q5502" s="61"/>
      <c r="R5502" s="61"/>
      <c r="S5502" s="61"/>
      <c r="T5502" s="61"/>
      <c r="U5502" s="61"/>
      <c r="V5502" s="61"/>
      <c r="W5502" s="61"/>
      <c r="X5502" s="61"/>
      <c r="Y5502" s="61"/>
      <c r="Z5502" s="61"/>
      <c r="AA5502" s="61"/>
      <c r="AB5502" s="61"/>
      <c r="AC5502" s="61"/>
      <c r="AD5502" s="61"/>
      <c r="AE5502" s="61"/>
      <c r="AF5502" s="61"/>
      <c r="AG5502" s="61"/>
      <c r="AH5502" s="61"/>
      <c r="AI5502" s="61"/>
      <c r="AJ5502" s="61"/>
      <c r="AK5502" s="61"/>
      <c r="AL5502" s="61"/>
      <c r="AM5502" s="61"/>
      <c r="AN5502" s="61"/>
      <c r="AO5502" s="61"/>
      <c r="AP5502" s="62"/>
      <c r="AQ5502" s="61"/>
      <c r="AR5502" s="61"/>
      <c r="AS5502" s="61"/>
      <c r="AT5502" s="61"/>
      <c r="AU5502" s="61"/>
      <c r="AV5502" s="61"/>
      <c r="AW5502" s="60"/>
    </row>
    <row r="5503" s="59" customFormat="1" customHeight="1" spans="1:49">
      <c r="A5503" s="60"/>
      <c r="B5503" s="60"/>
      <c r="C5503" s="60"/>
      <c r="D5503" s="60"/>
      <c r="H5503" s="61"/>
      <c r="I5503" s="61"/>
      <c r="J5503" s="61"/>
      <c r="K5503" s="61"/>
      <c r="L5503" s="61"/>
      <c r="M5503" s="61"/>
      <c r="N5503" s="61"/>
      <c r="O5503" s="61"/>
      <c r="P5503" s="61"/>
      <c r="Q5503" s="61"/>
      <c r="R5503" s="61"/>
      <c r="S5503" s="61"/>
      <c r="T5503" s="61"/>
      <c r="U5503" s="61"/>
      <c r="V5503" s="61"/>
      <c r="W5503" s="61"/>
      <c r="X5503" s="61"/>
      <c r="Y5503" s="61"/>
      <c r="Z5503" s="61"/>
      <c r="AA5503" s="61"/>
      <c r="AB5503" s="61"/>
      <c r="AC5503" s="61"/>
      <c r="AD5503" s="61"/>
      <c r="AE5503" s="61"/>
      <c r="AF5503" s="61"/>
      <c r="AG5503" s="61"/>
      <c r="AH5503" s="61"/>
      <c r="AI5503" s="61"/>
      <c r="AJ5503" s="61"/>
      <c r="AK5503" s="61"/>
      <c r="AL5503" s="61"/>
      <c r="AM5503" s="61"/>
      <c r="AN5503" s="61"/>
      <c r="AO5503" s="61"/>
      <c r="AP5503" s="62"/>
      <c r="AQ5503" s="61"/>
      <c r="AR5503" s="61"/>
      <c r="AS5503" s="61"/>
      <c r="AT5503" s="61"/>
      <c r="AU5503" s="61"/>
      <c r="AV5503" s="61"/>
      <c r="AW5503" s="60"/>
    </row>
    <row r="5504" s="59" customFormat="1" customHeight="1" spans="1:49">
      <c r="A5504" s="60"/>
      <c r="B5504" s="60"/>
      <c r="C5504" s="60"/>
      <c r="D5504" s="60"/>
      <c r="H5504" s="61"/>
      <c r="I5504" s="61"/>
      <c r="J5504" s="61"/>
      <c r="K5504" s="61"/>
      <c r="L5504" s="61"/>
      <c r="M5504" s="61"/>
      <c r="N5504" s="61"/>
      <c r="O5504" s="61"/>
      <c r="P5504" s="61"/>
      <c r="Q5504" s="61"/>
      <c r="R5504" s="61"/>
      <c r="S5504" s="61"/>
      <c r="T5504" s="61"/>
      <c r="U5504" s="61"/>
      <c r="V5504" s="61"/>
      <c r="W5504" s="61"/>
      <c r="X5504" s="61"/>
      <c r="Y5504" s="61"/>
      <c r="Z5504" s="61"/>
      <c r="AA5504" s="61"/>
      <c r="AB5504" s="61"/>
      <c r="AC5504" s="61"/>
      <c r="AD5504" s="61"/>
      <c r="AE5504" s="61"/>
      <c r="AF5504" s="61"/>
      <c r="AG5504" s="61"/>
      <c r="AH5504" s="61"/>
      <c r="AI5504" s="61"/>
      <c r="AJ5504" s="61"/>
      <c r="AK5504" s="61"/>
      <c r="AL5504" s="61"/>
      <c r="AM5504" s="61"/>
      <c r="AN5504" s="61"/>
      <c r="AO5504" s="61"/>
      <c r="AP5504" s="62"/>
      <c r="AQ5504" s="61"/>
      <c r="AR5504" s="61"/>
      <c r="AS5504" s="61"/>
      <c r="AT5504" s="61"/>
      <c r="AU5504" s="61"/>
      <c r="AV5504" s="61"/>
      <c r="AW5504" s="60"/>
    </row>
    <row r="5505" s="59" customFormat="1" customHeight="1" spans="1:49">
      <c r="A5505" s="60"/>
      <c r="B5505" s="60"/>
      <c r="C5505" s="60"/>
      <c r="D5505" s="60"/>
      <c r="H5505" s="61"/>
      <c r="I5505" s="61"/>
      <c r="J5505" s="61"/>
      <c r="K5505" s="61"/>
      <c r="L5505" s="61"/>
      <c r="M5505" s="61"/>
      <c r="N5505" s="61"/>
      <c r="O5505" s="61"/>
      <c r="P5505" s="61"/>
      <c r="Q5505" s="61"/>
      <c r="R5505" s="61"/>
      <c r="S5505" s="61"/>
      <c r="T5505" s="61"/>
      <c r="U5505" s="61"/>
      <c r="V5505" s="61"/>
      <c r="W5505" s="61"/>
      <c r="X5505" s="61"/>
      <c r="Y5505" s="61"/>
      <c r="Z5505" s="61"/>
      <c r="AA5505" s="61"/>
      <c r="AB5505" s="61"/>
      <c r="AC5505" s="61"/>
      <c r="AD5505" s="61"/>
      <c r="AE5505" s="61"/>
      <c r="AF5505" s="61"/>
      <c r="AG5505" s="61"/>
      <c r="AH5505" s="61"/>
      <c r="AI5505" s="61"/>
      <c r="AJ5505" s="61"/>
      <c r="AK5505" s="61"/>
      <c r="AL5505" s="61"/>
      <c r="AM5505" s="61"/>
      <c r="AN5505" s="61"/>
      <c r="AO5505" s="61"/>
      <c r="AP5505" s="62"/>
      <c r="AQ5505" s="61"/>
      <c r="AR5505" s="61"/>
      <c r="AS5505" s="61"/>
      <c r="AT5505" s="61"/>
      <c r="AU5505" s="61"/>
      <c r="AV5505" s="61"/>
      <c r="AW5505" s="60"/>
    </row>
    <row r="5506" s="59" customFormat="1" customHeight="1" spans="1:49">
      <c r="A5506" s="60"/>
      <c r="B5506" s="60"/>
      <c r="C5506" s="60"/>
      <c r="D5506" s="60"/>
      <c r="H5506" s="61"/>
      <c r="I5506" s="61"/>
      <c r="J5506" s="61"/>
      <c r="K5506" s="61"/>
      <c r="L5506" s="61"/>
      <c r="M5506" s="61"/>
      <c r="N5506" s="61"/>
      <c r="O5506" s="61"/>
      <c r="P5506" s="61"/>
      <c r="Q5506" s="61"/>
      <c r="R5506" s="61"/>
      <c r="S5506" s="61"/>
      <c r="T5506" s="61"/>
      <c r="U5506" s="61"/>
      <c r="V5506" s="61"/>
      <c r="W5506" s="61"/>
      <c r="X5506" s="61"/>
      <c r="Y5506" s="61"/>
      <c r="Z5506" s="61"/>
      <c r="AA5506" s="61"/>
      <c r="AB5506" s="61"/>
      <c r="AC5506" s="61"/>
      <c r="AD5506" s="61"/>
      <c r="AE5506" s="61"/>
      <c r="AF5506" s="61"/>
      <c r="AG5506" s="61"/>
      <c r="AH5506" s="61"/>
      <c r="AI5506" s="61"/>
      <c r="AJ5506" s="61"/>
      <c r="AK5506" s="61"/>
      <c r="AL5506" s="61"/>
      <c r="AM5506" s="61"/>
      <c r="AN5506" s="61"/>
      <c r="AO5506" s="61"/>
      <c r="AP5506" s="62"/>
      <c r="AQ5506" s="61"/>
      <c r="AR5506" s="61"/>
      <c r="AS5506" s="61"/>
      <c r="AT5506" s="61"/>
      <c r="AU5506" s="61"/>
      <c r="AV5506" s="61"/>
      <c r="AW5506" s="60"/>
    </row>
    <row r="5507" s="59" customFormat="1" customHeight="1" spans="1:49">
      <c r="A5507" s="60"/>
      <c r="B5507" s="60"/>
      <c r="C5507" s="60"/>
      <c r="D5507" s="60"/>
      <c r="H5507" s="61"/>
      <c r="I5507" s="61"/>
      <c r="J5507" s="61"/>
      <c r="K5507" s="61"/>
      <c r="L5507" s="61"/>
      <c r="M5507" s="61"/>
      <c r="N5507" s="61"/>
      <c r="O5507" s="61"/>
      <c r="P5507" s="61"/>
      <c r="Q5507" s="61"/>
      <c r="R5507" s="61"/>
      <c r="S5507" s="61"/>
      <c r="T5507" s="61"/>
      <c r="U5507" s="61"/>
      <c r="V5507" s="61"/>
      <c r="W5507" s="61"/>
      <c r="X5507" s="61"/>
      <c r="Y5507" s="61"/>
      <c r="Z5507" s="61"/>
      <c r="AA5507" s="61"/>
      <c r="AB5507" s="61"/>
      <c r="AC5507" s="61"/>
      <c r="AD5507" s="61"/>
      <c r="AE5507" s="61"/>
      <c r="AF5507" s="61"/>
      <c r="AG5507" s="61"/>
      <c r="AH5507" s="61"/>
      <c r="AI5507" s="61"/>
      <c r="AJ5507" s="61"/>
      <c r="AK5507" s="61"/>
      <c r="AL5507" s="61"/>
      <c r="AM5507" s="61"/>
      <c r="AN5507" s="61"/>
      <c r="AO5507" s="61"/>
      <c r="AP5507" s="62"/>
      <c r="AQ5507" s="61"/>
      <c r="AR5507" s="61"/>
      <c r="AS5507" s="61"/>
      <c r="AT5507" s="61"/>
      <c r="AU5507" s="61"/>
      <c r="AV5507" s="61"/>
      <c r="AW5507" s="60"/>
    </row>
    <row r="5508" s="59" customFormat="1" customHeight="1" spans="1:49">
      <c r="A5508" s="60"/>
      <c r="B5508" s="60"/>
      <c r="C5508" s="60"/>
      <c r="D5508" s="60"/>
      <c r="H5508" s="61"/>
      <c r="I5508" s="61"/>
      <c r="J5508" s="61"/>
      <c r="K5508" s="61"/>
      <c r="L5508" s="61"/>
      <c r="M5508" s="61"/>
      <c r="N5508" s="61"/>
      <c r="O5508" s="61"/>
      <c r="P5508" s="61"/>
      <c r="Q5508" s="61"/>
      <c r="R5508" s="61"/>
      <c r="S5508" s="61"/>
      <c r="T5508" s="61"/>
      <c r="U5508" s="61"/>
      <c r="V5508" s="61"/>
      <c r="W5508" s="61"/>
      <c r="X5508" s="61"/>
      <c r="Y5508" s="61"/>
      <c r="Z5508" s="61"/>
      <c r="AA5508" s="61"/>
      <c r="AB5508" s="61"/>
      <c r="AC5508" s="61"/>
      <c r="AD5508" s="61"/>
      <c r="AE5508" s="61"/>
      <c r="AF5508" s="61"/>
      <c r="AG5508" s="61"/>
      <c r="AH5508" s="61"/>
      <c r="AI5508" s="61"/>
      <c r="AJ5508" s="61"/>
      <c r="AK5508" s="61"/>
      <c r="AL5508" s="61"/>
      <c r="AM5508" s="61"/>
      <c r="AN5508" s="61"/>
      <c r="AO5508" s="61"/>
      <c r="AP5508" s="62"/>
      <c r="AQ5508" s="61"/>
      <c r="AR5508" s="61"/>
      <c r="AS5508" s="61"/>
      <c r="AT5508" s="61"/>
      <c r="AU5508" s="61"/>
      <c r="AV5508" s="61"/>
      <c r="AW5508" s="60"/>
    </row>
    <row r="5509" s="59" customFormat="1" customHeight="1" spans="1:49">
      <c r="A5509" s="60"/>
      <c r="B5509" s="60"/>
      <c r="C5509" s="60"/>
      <c r="D5509" s="60"/>
      <c r="H5509" s="61"/>
      <c r="I5509" s="61"/>
      <c r="J5509" s="61"/>
      <c r="K5509" s="61"/>
      <c r="L5509" s="61"/>
      <c r="M5509" s="61"/>
      <c r="N5509" s="61"/>
      <c r="O5509" s="61"/>
      <c r="P5509" s="61"/>
      <c r="Q5509" s="61"/>
      <c r="R5509" s="61"/>
      <c r="S5509" s="61"/>
      <c r="T5509" s="61"/>
      <c r="U5509" s="61"/>
      <c r="V5509" s="61"/>
      <c r="W5509" s="61"/>
      <c r="X5509" s="61"/>
      <c r="Y5509" s="61"/>
      <c r="Z5509" s="61"/>
      <c r="AA5509" s="61"/>
      <c r="AB5509" s="61"/>
      <c r="AC5509" s="61"/>
      <c r="AD5509" s="61"/>
      <c r="AE5509" s="61"/>
      <c r="AF5509" s="61"/>
      <c r="AG5509" s="61"/>
      <c r="AH5509" s="61"/>
      <c r="AI5509" s="61"/>
      <c r="AJ5509" s="61"/>
      <c r="AK5509" s="61"/>
      <c r="AL5509" s="61"/>
      <c r="AM5509" s="61"/>
      <c r="AN5509" s="61"/>
      <c r="AO5509" s="61"/>
      <c r="AP5509" s="62"/>
      <c r="AQ5509" s="61"/>
      <c r="AR5509" s="61"/>
      <c r="AS5509" s="61"/>
      <c r="AT5509" s="61"/>
      <c r="AU5509" s="61"/>
      <c r="AV5509" s="61"/>
      <c r="AW5509" s="60"/>
    </row>
    <row r="5510" s="59" customFormat="1" customHeight="1" spans="1:49">
      <c r="A5510" s="60"/>
      <c r="B5510" s="60"/>
      <c r="C5510" s="60"/>
      <c r="D5510" s="60"/>
      <c r="H5510" s="61"/>
      <c r="I5510" s="61"/>
      <c r="J5510" s="61"/>
      <c r="K5510" s="61"/>
      <c r="L5510" s="61"/>
      <c r="M5510" s="61"/>
      <c r="N5510" s="61"/>
      <c r="O5510" s="61"/>
      <c r="P5510" s="61"/>
      <c r="Q5510" s="61"/>
      <c r="R5510" s="61"/>
      <c r="S5510" s="61"/>
      <c r="T5510" s="61"/>
      <c r="U5510" s="61"/>
      <c r="V5510" s="61"/>
      <c r="W5510" s="61"/>
      <c r="X5510" s="61"/>
      <c r="Y5510" s="61"/>
      <c r="Z5510" s="61"/>
      <c r="AA5510" s="61"/>
      <c r="AB5510" s="61"/>
      <c r="AC5510" s="61"/>
      <c r="AD5510" s="61"/>
      <c r="AE5510" s="61"/>
      <c r="AF5510" s="61"/>
      <c r="AG5510" s="61"/>
      <c r="AH5510" s="61"/>
      <c r="AI5510" s="61"/>
      <c r="AJ5510" s="61"/>
      <c r="AK5510" s="61"/>
      <c r="AL5510" s="61"/>
      <c r="AM5510" s="61"/>
      <c r="AN5510" s="61"/>
      <c r="AO5510" s="61"/>
      <c r="AP5510" s="62"/>
      <c r="AQ5510" s="61"/>
      <c r="AR5510" s="61"/>
      <c r="AS5510" s="61"/>
      <c r="AT5510" s="61"/>
      <c r="AU5510" s="61"/>
      <c r="AV5510" s="61"/>
      <c r="AW5510" s="60"/>
    </row>
    <row r="5511" s="59" customFormat="1" customHeight="1" spans="1:49">
      <c r="A5511" s="60"/>
      <c r="B5511" s="60"/>
      <c r="C5511" s="60"/>
      <c r="D5511" s="60"/>
      <c r="H5511" s="61"/>
      <c r="I5511" s="61"/>
      <c r="J5511" s="61"/>
      <c r="K5511" s="61"/>
      <c r="L5511" s="61"/>
      <c r="M5511" s="61"/>
      <c r="N5511" s="61"/>
      <c r="O5511" s="61"/>
      <c r="P5511" s="61"/>
      <c r="Q5511" s="61"/>
      <c r="R5511" s="61"/>
      <c r="S5511" s="61"/>
      <c r="T5511" s="61"/>
      <c r="U5511" s="61"/>
      <c r="V5511" s="61"/>
      <c r="W5511" s="61"/>
      <c r="X5511" s="61"/>
      <c r="Y5511" s="61"/>
      <c r="Z5511" s="61"/>
      <c r="AA5511" s="61"/>
      <c r="AB5511" s="61"/>
      <c r="AC5511" s="61"/>
      <c r="AD5511" s="61"/>
      <c r="AE5511" s="61"/>
      <c r="AF5511" s="61"/>
      <c r="AG5511" s="61"/>
      <c r="AH5511" s="61"/>
      <c r="AI5511" s="61"/>
      <c r="AJ5511" s="61"/>
      <c r="AK5511" s="61"/>
      <c r="AL5511" s="61"/>
      <c r="AM5511" s="61"/>
      <c r="AN5511" s="61"/>
      <c r="AO5511" s="61"/>
      <c r="AP5511" s="62"/>
      <c r="AQ5511" s="61"/>
      <c r="AR5511" s="61"/>
      <c r="AS5511" s="61"/>
      <c r="AT5511" s="61"/>
      <c r="AU5511" s="61"/>
      <c r="AV5511" s="61"/>
      <c r="AW5511" s="60"/>
    </row>
    <row r="5512" s="59" customFormat="1" customHeight="1" spans="1:49">
      <c r="A5512" s="60"/>
      <c r="B5512" s="60"/>
      <c r="C5512" s="60"/>
      <c r="D5512" s="60"/>
      <c r="H5512" s="61"/>
      <c r="I5512" s="61"/>
      <c r="J5512" s="61"/>
      <c r="K5512" s="61"/>
      <c r="L5512" s="61"/>
      <c r="M5512" s="61"/>
      <c r="N5512" s="61"/>
      <c r="O5512" s="61"/>
      <c r="P5512" s="61"/>
      <c r="Q5512" s="61"/>
      <c r="R5512" s="61"/>
      <c r="S5512" s="61"/>
      <c r="T5512" s="61"/>
      <c r="U5512" s="61"/>
      <c r="V5512" s="61"/>
      <c r="W5512" s="61"/>
      <c r="X5512" s="61"/>
      <c r="Y5512" s="61"/>
      <c r="Z5512" s="61"/>
      <c r="AA5512" s="61"/>
      <c r="AB5512" s="61"/>
      <c r="AC5512" s="61"/>
      <c r="AD5512" s="61"/>
      <c r="AE5512" s="61"/>
      <c r="AF5512" s="61"/>
      <c r="AG5512" s="61"/>
      <c r="AH5512" s="61"/>
      <c r="AI5512" s="61"/>
      <c r="AJ5512" s="61"/>
      <c r="AK5512" s="61"/>
      <c r="AL5512" s="61"/>
      <c r="AM5512" s="61"/>
      <c r="AN5512" s="61"/>
      <c r="AO5512" s="61"/>
      <c r="AP5512" s="62"/>
      <c r="AQ5512" s="61"/>
      <c r="AR5512" s="61"/>
      <c r="AS5512" s="61"/>
      <c r="AT5512" s="61"/>
      <c r="AU5512" s="61"/>
      <c r="AV5512" s="61"/>
      <c r="AW5512" s="60"/>
    </row>
    <row r="5513" s="59" customFormat="1" customHeight="1" spans="1:49">
      <c r="A5513" s="60"/>
      <c r="B5513" s="60"/>
      <c r="C5513" s="60"/>
      <c r="D5513" s="60"/>
      <c r="H5513" s="61"/>
      <c r="I5513" s="61"/>
      <c r="J5513" s="61"/>
      <c r="K5513" s="61"/>
      <c r="L5513" s="61"/>
      <c r="M5513" s="61"/>
      <c r="N5513" s="61"/>
      <c r="O5513" s="61"/>
      <c r="P5513" s="61"/>
      <c r="Q5513" s="61"/>
      <c r="R5513" s="61"/>
      <c r="S5513" s="61"/>
      <c r="T5513" s="61"/>
      <c r="U5513" s="61"/>
      <c r="V5513" s="61"/>
      <c r="W5513" s="61"/>
      <c r="X5513" s="61"/>
      <c r="Y5513" s="61"/>
      <c r="Z5513" s="61"/>
      <c r="AA5513" s="61"/>
      <c r="AB5513" s="61"/>
      <c r="AC5513" s="61"/>
      <c r="AD5513" s="61"/>
      <c r="AE5513" s="61"/>
      <c r="AF5513" s="61"/>
      <c r="AG5513" s="61"/>
      <c r="AH5513" s="61"/>
      <c r="AI5513" s="61"/>
      <c r="AJ5513" s="61"/>
      <c r="AK5513" s="61"/>
      <c r="AL5513" s="61"/>
      <c r="AM5513" s="61"/>
      <c r="AN5513" s="61"/>
      <c r="AO5513" s="61"/>
      <c r="AP5513" s="62"/>
      <c r="AQ5513" s="61"/>
      <c r="AR5513" s="61"/>
      <c r="AS5513" s="61"/>
      <c r="AT5513" s="61"/>
      <c r="AU5513" s="61"/>
      <c r="AV5513" s="61"/>
      <c r="AW5513" s="60"/>
    </row>
    <row r="5514" s="59" customFormat="1" customHeight="1" spans="1:49">
      <c r="A5514" s="60"/>
      <c r="B5514" s="60"/>
      <c r="C5514" s="60"/>
      <c r="D5514" s="60"/>
      <c r="H5514" s="61"/>
      <c r="I5514" s="61"/>
      <c r="J5514" s="61"/>
      <c r="K5514" s="61"/>
      <c r="L5514" s="61"/>
      <c r="M5514" s="61"/>
      <c r="N5514" s="61"/>
      <c r="O5514" s="61"/>
      <c r="P5514" s="61"/>
      <c r="Q5514" s="61"/>
      <c r="R5514" s="61"/>
      <c r="S5514" s="61"/>
      <c r="T5514" s="61"/>
      <c r="U5514" s="61"/>
      <c r="V5514" s="61"/>
      <c r="W5514" s="61"/>
      <c r="X5514" s="61"/>
      <c r="Y5514" s="61"/>
      <c r="Z5514" s="61"/>
      <c r="AA5514" s="61"/>
      <c r="AB5514" s="61"/>
      <c r="AC5514" s="61"/>
      <c r="AD5514" s="61"/>
      <c r="AE5514" s="61"/>
      <c r="AF5514" s="61"/>
      <c r="AG5514" s="61"/>
      <c r="AH5514" s="61"/>
      <c r="AI5514" s="61"/>
      <c r="AJ5514" s="61"/>
      <c r="AK5514" s="61"/>
      <c r="AL5514" s="61"/>
      <c r="AM5514" s="61"/>
      <c r="AN5514" s="61"/>
      <c r="AO5514" s="61"/>
      <c r="AP5514" s="62"/>
      <c r="AQ5514" s="61"/>
      <c r="AR5514" s="61"/>
      <c r="AS5514" s="61"/>
      <c r="AT5514" s="61"/>
      <c r="AU5514" s="61"/>
      <c r="AV5514" s="61"/>
      <c r="AW5514" s="60"/>
    </row>
    <row r="5515" s="59" customFormat="1" customHeight="1" spans="1:49">
      <c r="A5515" s="60"/>
      <c r="B5515" s="60"/>
      <c r="C5515" s="60"/>
      <c r="D5515" s="60"/>
      <c r="H5515" s="61"/>
      <c r="I5515" s="61"/>
      <c r="J5515" s="61"/>
      <c r="K5515" s="61"/>
      <c r="L5515" s="61"/>
      <c r="M5515" s="61"/>
      <c r="N5515" s="61"/>
      <c r="O5515" s="61"/>
      <c r="P5515" s="61"/>
      <c r="Q5515" s="61"/>
      <c r="R5515" s="61"/>
      <c r="S5515" s="61"/>
      <c r="T5515" s="61"/>
      <c r="U5515" s="61"/>
      <c r="V5515" s="61"/>
      <c r="W5515" s="61"/>
      <c r="X5515" s="61"/>
      <c r="Y5515" s="61"/>
      <c r="Z5515" s="61"/>
      <c r="AA5515" s="61"/>
      <c r="AB5515" s="61"/>
      <c r="AC5515" s="61"/>
      <c r="AD5515" s="61"/>
      <c r="AE5515" s="61"/>
      <c r="AF5515" s="61"/>
      <c r="AG5515" s="61"/>
      <c r="AH5515" s="61"/>
      <c r="AI5515" s="61"/>
      <c r="AJ5515" s="61"/>
      <c r="AK5515" s="61"/>
      <c r="AL5515" s="61"/>
      <c r="AM5515" s="61"/>
      <c r="AN5515" s="61"/>
      <c r="AO5515" s="61"/>
      <c r="AP5515" s="62"/>
      <c r="AQ5515" s="61"/>
      <c r="AR5515" s="61"/>
      <c r="AS5515" s="61"/>
      <c r="AT5515" s="61"/>
      <c r="AU5515" s="61"/>
      <c r="AV5515" s="61"/>
      <c r="AW5515" s="60"/>
    </row>
    <row r="5516" s="59" customFormat="1" customHeight="1" spans="1:49">
      <c r="A5516" s="60"/>
      <c r="B5516" s="60"/>
      <c r="C5516" s="60"/>
      <c r="D5516" s="60"/>
      <c r="H5516" s="61"/>
      <c r="I5516" s="61"/>
      <c r="J5516" s="61"/>
      <c r="K5516" s="61"/>
      <c r="L5516" s="61"/>
      <c r="M5516" s="61"/>
      <c r="N5516" s="61"/>
      <c r="O5516" s="61"/>
      <c r="P5516" s="61"/>
      <c r="Q5516" s="61"/>
      <c r="R5516" s="61"/>
      <c r="S5516" s="61"/>
      <c r="T5516" s="61"/>
      <c r="U5516" s="61"/>
      <c r="V5516" s="61"/>
      <c r="W5516" s="61"/>
      <c r="X5516" s="61"/>
      <c r="Y5516" s="61"/>
      <c r="Z5516" s="61"/>
      <c r="AA5516" s="61"/>
      <c r="AB5516" s="61"/>
      <c r="AC5516" s="61"/>
      <c r="AD5516" s="61"/>
      <c r="AE5516" s="61"/>
      <c r="AF5516" s="61"/>
      <c r="AG5516" s="61"/>
      <c r="AH5516" s="61"/>
      <c r="AI5516" s="61"/>
      <c r="AJ5516" s="61"/>
      <c r="AK5516" s="61"/>
      <c r="AL5516" s="61"/>
      <c r="AM5516" s="61"/>
      <c r="AN5516" s="61"/>
      <c r="AO5516" s="61"/>
      <c r="AP5516" s="62"/>
      <c r="AQ5516" s="61"/>
      <c r="AR5516" s="61"/>
      <c r="AS5516" s="61"/>
      <c r="AT5516" s="61"/>
      <c r="AU5516" s="61"/>
      <c r="AV5516" s="61"/>
      <c r="AW5516" s="60"/>
    </row>
    <row r="5517" s="59" customFormat="1" customHeight="1" spans="1:49">
      <c r="A5517" s="60"/>
      <c r="B5517" s="60"/>
      <c r="C5517" s="60"/>
      <c r="D5517" s="60"/>
      <c r="H5517" s="61"/>
      <c r="I5517" s="61"/>
      <c r="J5517" s="61"/>
      <c r="K5517" s="61"/>
      <c r="L5517" s="61"/>
      <c r="M5517" s="61"/>
      <c r="N5517" s="61"/>
      <c r="O5517" s="61"/>
      <c r="P5517" s="61"/>
      <c r="Q5517" s="61"/>
      <c r="R5517" s="61"/>
      <c r="S5517" s="61"/>
      <c r="T5517" s="61"/>
      <c r="U5517" s="61"/>
      <c r="V5517" s="61"/>
      <c r="W5517" s="61"/>
      <c r="X5517" s="61"/>
      <c r="Y5517" s="61"/>
      <c r="Z5517" s="61"/>
      <c r="AA5517" s="61"/>
      <c r="AB5517" s="61"/>
      <c r="AC5517" s="61"/>
      <c r="AD5517" s="61"/>
      <c r="AE5517" s="61"/>
      <c r="AF5517" s="61"/>
      <c r="AG5517" s="61"/>
      <c r="AH5517" s="61"/>
      <c r="AI5517" s="61"/>
      <c r="AJ5517" s="61"/>
      <c r="AK5517" s="61"/>
      <c r="AL5517" s="61"/>
      <c r="AM5517" s="61"/>
      <c r="AN5517" s="61"/>
      <c r="AO5517" s="61"/>
      <c r="AP5517" s="62"/>
      <c r="AQ5517" s="61"/>
      <c r="AR5517" s="61"/>
      <c r="AS5517" s="61"/>
      <c r="AT5517" s="61"/>
      <c r="AU5517" s="61"/>
      <c r="AV5517" s="61"/>
      <c r="AW5517" s="60"/>
    </row>
    <row r="5518" s="59" customFormat="1" customHeight="1" spans="1:49">
      <c r="A5518" s="60"/>
      <c r="B5518" s="60"/>
      <c r="C5518" s="60"/>
      <c r="D5518" s="60"/>
      <c r="H5518" s="61"/>
      <c r="I5518" s="61"/>
      <c r="J5518" s="61"/>
      <c r="K5518" s="61"/>
      <c r="L5518" s="61"/>
      <c r="M5518" s="61"/>
      <c r="N5518" s="61"/>
      <c r="O5518" s="61"/>
      <c r="P5518" s="61"/>
      <c r="Q5518" s="61"/>
      <c r="R5518" s="61"/>
      <c r="S5518" s="61"/>
      <c r="T5518" s="61"/>
      <c r="U5518" s="61"/>
      <c r="V5518" s="61"/>
      <c r="W5518" s="61"/>
      <c r="X5518" s="61"/>
      <c r="Y5518" s="61"/>
      <c r="Z5518" s="61"/>
      <c r="AA5518" s="61"/>
      <c r="AB5518" s="61"/>
      <c r="AC5518" s="61"/>
      <c r="AD5518" s="61"/>
      <c r="AE5518" s="61"/>
      <c r="AF5518" s="61"/>
      <c r="AG5518" s="61"/>
      <c r="AH5518" s="61"/>
      <c r="AI5518" s="61"/>
      <c r="AJ5518" s="61"/>
      <c r="AK5518" s="61"/>
      <c r="AL5518" s="61"/>
      <c r="AM5518" s="61"/>
      <c r="AN5518" s="61"/>
      <c r="AO5518" s="61"/>
      <c r="AP5518" s="62"/>
      <c r="AQ5518" s="61"/>
      <c r="AR5518" s="61"/>
      <c r="AS5518" s="61"/>
      <c r="AT5518" s="61"/>
      <c r="AU5518" s="61"/>
      <c r="AV5518" s="61"/>
      <c r="AW5518" s="60"/>
    </row>
    <row r="5519" s="59" customFormat="1" customHeight="1" spans="1:49">
      <c r="A5519" s="60"/>
      <c r="B5519" s="60"/>
      <c r="C5519" s="60"/>
      <c r="D5519" s="60"/>
      <c r="H5519" s="61"/>
      <c r="I5519" s="61"/>
      <c r="J5519" s="61"/>
      <c r="K5519" s="61"/>
      <c r="L5519" s="61"/>
      <c r="M5519" s="61"/>
      <c r="N5519" s="61"/>
      <c r="O5519" s="61"/>
      <c r="P5519" s="61"/>
      <c r="Q5519" s="61"/>
      <c r="R5519" s="61"/>
      <c r="S5519" s="61"/>
      <c r="T5519" s="61"/>
      <c r="U5519" s="61"/>
      <c r="V5519" s="61"/>
      <c r="W5519" s="61"/>
      <c r="X5519" s="61"/>
      <c r="Y5519" s="61"/>
      <c r="Z5519" s="61"/>
      <c r="AA5519" s="61"/>
      <c r="AB5519" s="61"/>
      <c r="AC5519" s="61"/>
      <c r="AD5519" s="61"/>
      <c r="AE5519" s="61"/>
      <c r="AF5519" s="61"/>
      <c r="AG5519" s="61"/>
      <c r="AH5519" s="61"/>
      <c r="AI5519" s="61"/>
      <c r="AJ5519" s="61"/>
      <c r="AK5519" s="61"/>
      <c r="AL5519" s="61"/>
      <c r="AM5519" s="61"/>
      <c r="AN5519" s="61"/>
      <c r="AO5519" s="61"/>
      <c r="AP5519" s="62"/>
      <c r="AQ5519" s="61"/>
      <c r="AR5519" s="61"/>
      <c r="AS5519" s="61"/>
      <c r="AT5519" s="61"/>
      <c r="AU5519" s="61"/>
      <c r="AV5519" s="61"/>
      <c r="AW5519" s="60"/>
    </row>
    <row r="5520" s="59" customFormat="1" customHeight="1" spans="1:49">
      <c r="A5520" s="60"/>
      <c r="B5520" s="60"/>
      <c r="C5520" s="60"/>
      <c r="D5520" s="60"/>
      <c r="H5520" s="61"/>
      <c r="I5520" s="61"/>
      <c r="J5520" s="61"/>
      <c r="K5520" s="61"/>
      <c r="L5520" s="61"/>
      <c r="M5520" s="61"/>
      <c r="N5520" s="61"/>
      <c r="O5520" s="61"/>
      <c r="P5520" s="61"/>
      <c r="Q5520" s="61"/>
      <c r="R5520" s="61"/>
      <c r="S5520" s="61"/>
      <c r="T5520" s="61"/>
      <c r="U5520" s="61"/>
      <c r="V5520" s="61"/>
      <c r="W5520" s="61"/>
      <c r="X5520" s="61"/>
      <c r="Y5520" s="61"/>
      <c r="Z5520" s="61"/>
      <c r="AA5520" s="61"/>
      <c r="AB5520" s="61"/>
      <c r="AC5520" s="61"/>
      <c r="AD5520" s="61"/>
      <c r="AE5520" s="61"/>
      <c r="AF5520" s="61"/>
      <c r="AG5520" s="61"/>
      <c r="AH5520" s="61"/>
      <c r="AI5520" s="61"/>
      <c r="AJ5520" s="61"/>
      <c r="AK5520" s="61"/>
      <c r="AL5520" s="61"/>
      <c r="AM5520" s="61"/>
      <c r="AN5520" s="61"/>
      <c r="AO5520" s="61"/>
      <c r="AP5520" s="62"/>
      <c r="AQ5520" s="61"/>
      <c r="AR5520" s="61"/>
      <c r="AS5520" s="61"/>
      <c r="AT5520" s="61"/>
      <c r="AU5520" s="61"/>
      <c r="AV5520" s="61"/>
      <c r="AW5520" s="60"/>
    </row>
    <row r="5521" s="59" customFormat="1" customHeight="1" spans="1:49">
      <c r="A5521" s="60"/>
      <c r="B5521" s="60"/>
      <c r="C5521" s="60"/>
      <c r="D5521" s="60"/>
      <c r="H5521" s="61"/>
      <c r="I5521" s="61"/>
      <c r="J5521" s="61"/>
      <c r="K5521" s="61"/>
      <c r="L5521" s="61"/>
      <c r="M5521" s="61"/>
      <c r="N5521" s="61"/>
      <c r="O5521" s="61"/>
      <c r="P5521" s="61"/>
      <c r="Q5521" s="61"/>
      <c r="R5521" s="61"/>
      <c r="S5521" s="61"/>
      <c r="T5521" s="61"/>
      <c r="U5521" s="61"/>
      <c r="V5521" s="61"/>
      <c r="W5521" s="61"/>
      <c r="X5521" s="61"/>
      <c r="Y5521" s="61"/>
      <c r="Z5521" s="61"/>
      <c r="AA5521" s="61"/>
      <c r="AB5521" s="61"/>
      <c r="AC5521" s="61"/>
      <c r="AD5521" s="61"/>
      <c r="AE5521" s="61"/>
      <c r="AF5521" s="61"/>
      <c r="AG5521" s="61"/>
      <c r="AH5521" s="61"/>
      <c r="AI5521" s="61"/>
      <c r="AJ5521" s="61"/>
      <c r="AK5521" s="61"/>
      <c r="AL5521" s="61"/>
      <c r="AM5521" s="61"/>
      <c r="AN5521" s="61"/>
      <c r="AO5521" s="61"/>
      <c r="AP5521" s="62"/>
      <c r="AQ5521" s="61"/>
      <c r="AR5521" s="61"/>
      <c r="AS5521" s="61"/>
      <c r="AT5521" s="61"/>
      <c r="AU5521" s="61"/>
      <c r="AV5521" s="61"/>
      <c r="AW5521" s="60"/>
    </row>
    <row r="5522" s="59" customFormat="1" customHeight="1" spans="1:49">
      <c r="A5522" s="60"/>
      <c r="B5522" s="60"/>
      <c r="C5522" s="60"/>
      <c r="D5522" s="60"/>
      <c r="H5522" s="61"/>
      <c r="I5522" s="61"/>
      <c r="J5522" s="61"/>
      <c r="K5522" s="61"/>
      <c r="L5522" s="61"/>
      <c r="M5522" s="61"/>
      <c r="N5522" s="61"/>
      <c r="O5522" s="61"/>
      <c r="P5522" s="61"/>
      <c r="Q5522" s="61"/>
      <c r="R5522" s="61"/>
      <c r="S5522" s="61"/>
      <c r="T5522" s="61"/>
      <c r="U5522" s="61"/>
      <c r="V5522" s="61"/>
      <c r="W5522" s="61"/>
      <c r="X5522" s="61"/>
      <c r="Y5522" s="61"/>
      <c r="Z5522" s="61"/>
      <c r="AA5522" s="61"/>
      <c r="AB5522" s="61"/>
      <c r="AC5522" s="61"/>
      <c r="AD5522" s="61"/>
      <c r="AE5522" s="61"/>
      <c r="AF5522" s="61"/>
      <c r="AG5522" s="61"/>
      <c r="AH5522" s="61"/>
      <c r="AI5522" s="61"/>
      <c r="AJ5522" s="61"/>
      <c r="AK5522" s="61"/>
      <c r="AL5522" s="61"/>
      <c r="AM5522" s="61"/>
      <c r="AN5522" s="61"/>
      <c r="AO5522" s="61"/>
      <c r="AP5522" s="62"/>
      <c r="AQ5522" s="61"/>
      <c r="AR5522" s="61"/>
      <c r="AS5522" s="61"/>
      <c r="AT5522" s="61"/>
      <c r="AU5522" s="61"/>
      <c r="AV5522" s="61"/>
      <c r="AW5522" s="60"/>
    </row>
    <row r="5523" s="59" customFormat="1" customHeight="1" spans="1:49">
      <c r="A5523" s="60"/>
      <c r="B5523" s="60"/>
      <c r="C5523" s="60"/>
      <c r="D5523" s="60"/>
      <c r="H5523" s="61"/>
      <c r="I5523" s="61"/>
      <c r="J5523" s="61"/>
      <c r="K5523" s="61"/>
      <c r="L5523" s="61"/>
      <c r="M5523" s="61"/>
      <c r="N5523" s="61"/>
      <c r="O5523" s="61"/>
      <c r="P5523" s="61"/>
      <c r="Q5523" s="61"/>
      <c r="R5523" s="61"/>
      <c r="S5523" s="61"/>
      <c r="T5523" s="61"/>
      <c r="U5523" s="61"/>
      <c r="V5523" s="61"/>
      <c r="W5523" s="61"/>
      <c r="X5523" s="61"/>
      <c r="Y5523" s="61"/>
      <c r="Z5523" s="61"/>
      <c r="AA5523" s="61"/>
      <c r="AB5523" s="61"/>
      <c r="AC5523" s="61"/>
      <c r="AD5523" s="61"/>
      <c r="AE5523" s="61"/>
      <c r="AF5523" s="61"/>
      <c r="AG5523" s="61"/>
      <c r="AH5523" s="61"/>
      <c r="AI5523" s="61"/>
      <c r="AJ5523" s="61"/>
      <c r="AK5523" s="61"/>
      <c r="AL5523" s="61"/>
      <c r="AM5523" s="61"/>
      <c r="AN5523" s="61"/>
      <c r="AO5523" s="61"/>
      <c r="AP5523" s="62"/>
      <c r="AQ5523" s="61"/>
      <c r="AR5523" s="61"/>
      <c r="AS5523" s="61"/>
      <c r="AT5523" s="61"/>
      <c r="AU5523" s="61"/>
      <c r="AV5523" s="61"/>
      <c r="AW5523" s="60"/>
    </row>
    <row r="5524" s="59" customFormat="1" customHeight="1" spans="1:49">
      <c r="A5524" s="60"/>
      <c r="B5524" s="60"/>
      <c r="C5524" s="60"/>
      <c r="D5524" s="60"/>
      <c r="H5524" s="61"/>
      <c r="I5524" s="61"/>
      <c r="J5524" s="61"/>
      <c r="K5524" s="61"/>
      <c r="L5524" s="61"/>
      <c r="M5524" s="61"/>
      <c r="N5524" s="61"/>
      <c r="O5524" s="61"/>
      <c r="P5524" s="61"/>
      <c r="Q5524" s="61"/>
      <c r="R5524" s="61"/>
      <c r="S5524" s="61"/>
      <c r="T5524" s="61"/>
      <c r="U5524" s="61"/>
      <c r="V5524" s="61"/>
      <c r="W5524" s="61"/>
      <c r="X5524" s="61"/>
      <c r="Y5524" s="61"/>
      <c r="Z5524" s="61"/>
      <c r="AA5524" s="61"/>
      <c r="AB5524" s="61"/>
      <c r="AC5524" s="61"/>
      <c r="AD5524" s="61"/>
      <c r="AE5524" s="61"/>
      <c r="AF5524" s="61"/>
      <c r="AG5524" s="61"/>
      <c r="AH5524" s="61"/>
      <c r="AI5524" s="61"/>
      <c r="AJ5524" s="61"/>
      <c r="AK5524" s="61"/>
      <c r="AL5524" s="61"/>
      <c r="AM5524" s="61"/>
      <c r="AN5524" s="61"/>
      <c r="AO5524" s="61"/>
      <c r="AP5524" s="62"/>
      <c r="AQ5524" s="61"/>
      <c r="AR5524" s="61"/>
      <c r="AS5524" s="61"/>
      <c r="AT5524" s="61"/>
      <c r="AU5524" s="61"/>
      <c r="AV5524" s="61"/>
      <c r="AW5524" s="60"/>
    </row>
    <row r="5525" s="59" customFormat="1" customHeight="1" spans="1:49">
      <c r="A5525" s="60"/>
      <c r="B5525" s="60"/>
      <c r="C5525" s="60"/>
      <c r="D5525" s="60"/>
      <c r="H5525" s="61"/>
      <c r="I5525" s="61"/>
      <c r="J5525" s="61"/>
      <c r="K5525" s="61"/>
      <c r="L5525" s="61"/>
      <c r="M5525" s="61"/>
      <c r="N5525" s="61"/>
      <c r="O5525" s="61"/>
      <c r="P5525" s="61"/>
      <c r="Q5525" s="61"/>
      <c r="R5525" s="61"/>
      <c r="S5525" s="61"/>
      <c r="T5525" s="61"/>
      <c r="U5525" s="61"/>
      <c r="V5525" s="61"/>
      <c r="W5525" s="61"/>
      <c r="X5525" s="61"/>
      <c r="Y5525" s="61"/>
      <c r="Z5525" s="61"/>
      <c r="AA5525" s="61"/>
      <c r="AB5525" s="61"/>
      <c r="AC5525" s="61"/>
      <c r="AD5525" s="61"/>
      <c r="AE5525" s="61"/>
      <c r="AF5525" s="61"/>
      <c r="AG5525" s="61"/>
      <c r="AH5525" s="61"/>
      <c r="AI5525" s="61"/>
      <c r="AJ5525" s="61"/>
      <c r="AK5525" s="61"/>
      <c r="AL5525" s="61"/>
      <c r="AM5525" s="61"/>
      <c r="AN5525" s="61"/>
      <c r="AO5525" s="61"/>
      <c r="AP5525" s="62"/>
      <c r="AQ5525" s="61"/>
      <c r="AR5525" s="61"/>
      <c r="AS5525" s="61"/>
      <c r="AT5525" s="61"/>
      <c r="AU5525" s="61"/>
      <c r="AV5525" s="61"/>
      <c r="AW5525" s="60"/>
    </row>
    <row r="5526" s="59" customFormat="1" customHeight="1" spans="1:49">
      <c r="A5526" s="60"/>
      <c r="B5526" s="60"/>
      <c r="C5526" s="60"/>
      <c r="D5526" s="60"/>
      <c r="H5526" s="61"/>
      <c r="I5526" s="61"/>
      <c r="J5526" s="61"/>
      <c r="K5526" s="61"/>
      <c r="L5526" s="61"/>
      <c r="M5526" s="61"/>
      <c r="N5526" s="61"/>
      <c r="O5526" s="61"/>
      <c r="P5526" s="61"/>
      <c r="Q5526" s="61"/>
      <c r="R5526" s="61"/>
      <c r="S5526" s="61"/>
      <c r="T5526" s="61"/>
      <c r="U5526" s="61"/>
      <c r="V5526" s="61"/>
      <c r="W5526" s="61"/>
      <c r="X5526" s="61"/>
      <c r="Y5526" s="61"/>
      <c r="Z5526" s="61"/>
      <c r="AA5526" s="61"/>
      <c r="AB5526" s="61"/>
      <c r="AC5526" s="61"/>
      <c r="AD5526" s="61"/>
      <c r="AE5526" s="61"/>
      <c r="AF5526" s="61"/>
      <c r="AG5526" s="61"/>
      <c r="AH5526" s="61"/>
      <c r="AI5526" s="61"/>
      <c r="AJ5526" s="61"/>
      <c r="AK5526" s="61"/>
      <c r="AL5526" s="61"/>
      <c r="AM5526" s="61"/>
      <c r="AN5526" s="61"/>
      <c r="AO5526" s="61"/>
      <c r="AP5526" s="62"/>
      <c r="AQ5526" s="61"/>
      <c r="AR5526" s="61"/>
      <c r="AS5526" s="61"/>
      <c r="AT5526" s="61"/>
      <c r="AU5526" s="61"/>
      <c r="AV5526" s="61"/>
      <c r="AW5526" s="60"/>
    </row>
    <row r="5527" s="59" customFormat="1" customHeight="1" spans="1:49">
      <c r="A5527" s="60"/>
      <c r="B5527" s="60"/>
      <c r="C5527" s="60"/>
      <c r="D5527" s="60"/>
      <c r="H5527" s="61"/>
      <c r="I5527" s="61"/>
      <c r="J5527" s="61"/>
      <c r="K5527" s="61"/>
      <c r="L5527" s="61"/>
      <c r="M5527" s="61"/>
      <c r="N5527" s="61"/>
      <c r="O5527" s="61"/>
      <c r="P5527" s="61"/>
      <c r="Q5527" s="61"/>
      <c r="R5527" s="61"/>
      <c r="S5527" s="61"/>
      <c r="T5527" s="61"/>
      <c r="U5527" s="61"/>
      <c r="V5527" s="61"/>
      <c r="W5527" s="61"/>
      <c r="X5527" s="61"/>
      <c r="Y5527" s="61"/>
      <c r="Z5527" s="61"/>
      <c r="AA5527" s="61"/>
      <c r="AB5527" s="61"/>
      <c r="AC5527" s="61"/>
      <c r="AD5527" s="61"/>
      <c r="AE5527" s="61"/>
      <c r="AF5527" s="61"/>
      <c r="AG5527" s="61"/>
      <c r="AH5527" s="61"/>
      <c r="AI5527" s="61"/>
      <c r="AJ5527" s="61"/>
      <c r="AK5527" s="61"/>
      <c r="AL5527" s="61"/>
      <c r="AM5527" s="61"/>
      <c r="AN5527" s="61"/>
      <c r="AO5527" s="61"/>
      <c r="AP5527" s="62"/>
      <c r="AQ5527" s="61"/>
      <c r="AR5527" s="61"/>
      <c r="AS5527" s="61"/>
      <c r="AT5527" s="61"/>
      <c r="AU5527" s="61"/>
      <c r="AV5527" s="61"/>
      <c r="AW5527" s="60"/>
    </row>
    <row r="5528" s="59" customFormat="1" customHeight="1" spans="1:49">
      <c r="A5528" s="60"/>
      <c r="B5528" s="60"/>
      <c r="C5528" s="60"/>
      <c r="D5528" s="60"/>
      <c r="H5528" s="61"/>
      <c r="I5528" s="61"/>
      <c r="J5528" s="61"/>
      <c r="K5528" s="61"/>
      <c r="L5528" s="61"/>
      <c r="M5528" s="61"/>
      <c r="N5528" s="61"/>
      <c r="O5528" s="61"/>
      <c r="P5528" s="61"/>
      <c r="Q5528" s="61"/>
      <c r="R5528" s="61"/>
      <c r="S5528" s="61"/>
      <c r="T5528" s="61"/>
      <c r="U5528" s="61"/>
      <c r="V5528" s="61"/>
      <c r="W5528" s="61"/>
      <c r="X5528" s="61"/>
      <c r="Y5528" s="61"/>
      <c r="Z5528" s="61"/>
      <c r="AA5528" s="61"/>
      <c r="AB5528" s="61"/>
      <c r="AC5528" s="61"/>
      <c r="AD5528" s="61"/>
      <c r="AE5528" s="61"/>
      <c r="AF5528" s="61"/>
      <c r="AG5528" s="61"/>
      <c r="AH5528" s="61"/>
      <c r="AI5528" s="61"/>
      <c r="AJ5528" s="61"/>
      <c r="AK5528" s="61"/>
      <c r="AL5528" s="61"/>
      <c r="AM5528" s="61"/>
      <c r="AN5528" s="61"/>
      <c r="AO5528" s="61"/>
      <c r="AP5528" s="62"/>
      <c r="AQ5528" s="61"/>
      <c r="AR5528" s="61"/>
      <c r="AS5528" s="61"/>
      <c r="AT5528" s="61"/>
      <c r="AU5528" s="61"/>
      <c r="AV5528" s="61"/>
      <c r="AW5528" s="60"/>
    </row>
    <row r="5529" s="59" customFormat="1" customHeight="1" spans="1:49">
      <c r="A5529" s="60"/>
      <c r="B5529" s="60"/>
      <c r="C5529" s="60"/>
      <c r="D5529" s="60"/>
      <c r="H5529" s="61"/>
      <c r="I5529" s="61"/>
      <c r="J5529" s="61"/>
      <c r="K5529" s="61"/>
      <c r="L5529" s="61"/>
      <c r="M5529" s="61"/>
      <c r="N5529" s="61"/>
      <c r="O5529" s="61"/>
      <c r="P5529" s="61"/>
      <c r="Q5529" s="61"/>
      <c r="R5529" s="61"/>
      <c r="S5529" s="61"/>
      <c r="T5529" s="61"/>
      <c r="U5529" s="61"/>
      <c r="V5529" s="61"/>
      <c r="W5529" s="61"/>
      <c r="X5529" s="61"/>
      <c r="Y5529" s="61"/>
      <c r="Z5529" s="61"/>
      <c r="AA5529" s="61"/>
      <c r="AB5529" s="61"/>
      <c r="AC5529" s="61"/>
      <c r="AD5529" s="61"/>
      <c r="AE5529" s="61"/>
      <c r="AF5529" s="61"/>
      <c r="AG5529" s="61"/>
      <c r="AH5529" s="61"/>
      <c r="AI5529" s="61"/>
      <c r="AJ5529" s="61"/>
      <c r="AK5529" s="61"/>
      <c r="AL5529" s="61"/>
      <c r="AM5529" s="61"/>
      <c r="AN5529" s="61"/>
      <c r="AO5529" s="61"/>
      <c r="AP5529" s="62"/>
      <c r="AQ5529" s="61"/>
      <c r="AR5529" s="61"/>
      <c r="AS5529" s="61"/>
      <c r="AT5529" s="61"/>
      <c r="AU5529" s="61"/>
      <c r="AV5529" s="61"/>
      <c r="AW5529" s="60"/>
    </row>
    <row r="5530" s="59" customFormat="1" customHeight="1" spans="1:49">
      <c r="A5530" s="60"/>
      <c r="B5530" s="60"/>
      <c r="C5530" s="60"/>
      <c r="D5530" s="60"/>
      <c r="H5530" s="61"/>
      <c r="I5530" s="61"/>
      <c r="J5530" s="61"/>
      <c r="K5530" s="61"/>
      <c r="L5530" s="61"/>
      <c r="M5530" s="61"/>
      <c r="N5530" s="61"/>
      <c r="O5530" s="61"/>
      <c r="P5530" s="61"/>
      <c r="Q5530" s="61"/>
      <c r="R5530" s="61"/>
      <c r="S5530" s="61"/>
      <c r="T5530" s="61"/>
      <c r="U5530" s="61"/>
      <c r="V5530" s="61"/>
      <c r="W5530" s="61"/>
      <c r="X5530" s="61"/>
      <c r="Y5530" s="61"/>
      <c r="Z5530" s="61"/>
      <c r="AA5530" s="61"/>
      <c r="AB5530" s="61"/>
      <c r="AC5530" s="61"/>
      <c r="AD5530" s="61"/>
      <c r="AE5530" s="61"/>
      <c r="AF5530" s="61"/>
      <c r="AG5530" s="61"/>
      <c r="AH5530" s="61"/>
      <c r="AI5530" s="61"/>
      <c r="AJ5530" s="61"/>
      <c r="AK5530" s="61"/>
      <c r="AL5530" s="61"/>
      <c r="AM5530" s="61"/>
      <c r="AN5530" s="61"/>
      <c r="AO5530" s="61"/>
      <c r="AP5530" s="62"/>
      <c r="AQ5530" s="61"/>
      <c r="AR5530" s="61"/>
      <c r="AS5530" s="61"/>
      <c r="AT5530" s="61"/>
      <c r="AU5530" s="61"/>
      <c r="AV5530" s="61"/>
      <c r="AW5530" s="60"/>
    </row>
    <row r="5531" s="59" customFormat="1" customHeight="1" spans="1:49">
      <c r="A5531" s="60"/>
      <c r="B5531" s="60"/>
      <c r="C5531" s="60"/>
      <c r="D5531" s="60"/>
      <c r="H5531" s="61"/>
      <c r="I5531" s="61"/>
      <c r="J5531" s="61"/>
      <c r="K5531" s="61"/>
      <c r="L5531" s="61"/>
      <c r="M5531" s="61"/>
      <c r="N5531" s="61"/>
      <c r="O5531" s="61"/>
      <c r="P5531" s="61"/>
      <c r="Q5531" s="61"/>
      <c r="R5531" s="61"/>
      <c r="S5531" s="61"/>
      <c r="T5531" s="61"/>
      <c r="U5531" s="61"/>
      <c r="V5531" s="61"/>
      <c r="W5531" s="61"/>
      <c r="X5531" s="61"/>
      <c r="Y5531" s="61"/>
      <c r="Z5531" s="61"/>
      <c r="AA5531" s="61"/>
      <c r="AB5531" s="61"/>
      <c r="AC5531" s="61"/>
      <c r="AD5531" s="61"/>
      <c r="AE5531" s="61"/>
      <c r="AF5531" s="61"/>
      <c r="AG5531" s="61"/>
      <c r="AH5531" s="61"/>
      <c r="AI5531" s="61"/>
      <c r="AJ5531" s="61"/>
      <c r="AK5531" s="61"/>
      <c r="AL5531" s="61"/>
      <c r="AM5531" s="61"/>
      <c r="AN5531" s="61"/>
      <c r="AO5531" s="61"/>
      <c r="AP5531" s="62"/>
      <c r="AQ5531" s="61"/>
      <c r="AR5531" s="61"/>
      <c r="AS5531" s="61"/>
      <c r="AT5531" s="61"/>
      <c r="AU5531" s="61"/>
      <c r="AV5531" s="61"/>
      <c r="AW5531" s="60"/>
    </row>
    <row r="5532" s="59" customFormat="1" customHeight="1" spans="1:49">
      <c r="A5532" s="60"/>
      <c r="B5532" s="60"/>
      <c r="C5532" s="60"/>
      <c r="D5532" s="60"/>
      <c r="H5532" s="61"/>
      <c r="I5532" s="61"/>
      <c r="J5532" s="61"/>
      <c r="K5532" s="61"/>
      <c r="L5532" s="61"/>
      <c r="M5532" s="61"/>
      <c r="N5532" s="61"/>
      <c r="O5532" s="61"/>
      <c r="P5532" s="61"/>
      <c r="Q5532" s="61"/>
      <c r="R5532" s="61"/>
      <c r="S5532" s="61"/>
      <c r="T5532" s="61"/>
      <c r="U5532" s="61"/>
      <c r="V5532" s="61"/>
      <c r="W5532" s="61"/>
      <c r="X5532" s="61"/>
      <c r="Y5532" s="61"/>
      <c r="Z5532" s="61"/>
      <c r="AA5532" s="61"/>
      <c r="AB5532" s="61"/>
      <c r="AC5532" s="61"/>
      <c r="AD5532" s="61"/>
      <c r="AE5532" s="61"/>
      <c r="AF5532" s="61"/>
      <c r="AG5532" s="61"/>
      <c r="AH5532" s="61"/>
      <c r="AI5532" s="61"/>
      <c r="AJ5532" s="61"/>
      <c r="AK5532" s="61"/>
      <c r="AL5532" s="61"/>
      <c r="AM5532" s="61"/>
      <c r="AN5532" s="61"/>
      <c r="AO5532" s="61"/>
      <c r="AP5532" s="62"/>
      <c r="AQ5532" s="61"/>
      <c r="AR5532" s="61"/>
      <c r="AS5532" s="61"/>
      <c r="AT5532" s="61"/>
      <c r="AU5532" s="61"/>
      <c r="AV5532" s="61"/>
      <c r="AW5532" s="60"/>
    </row>
    <row r="5533" s="59" customFormat="1" customHeight="1" spans="1:49">
      <c r="A5533" s="60"/>
      <c r="B5533" s="60"/>
      <c r="C5533" s="60"/>
      <c r="D5533" s="60"/>
      <c r="H5533" s="61"/>
      <c r="I5533" s="61"/>
      <c r="J5533" s="61"/>
      <c r="K5533" s="61"/>
      <c r="L5533" s="61"/>
      <c r="M5533" s="61"/>
      <c r="N5533" s="61"/>
      <c r="O5533" s="61"/>
      <c r="P5533" s="61"/>
      <c r="Q5533" s="61"/>
      <c r="R5533" s="61"/>
      <c r="S5533" s="61"/>
      <c r="T5533" s="61"/>
      <c r="U5533" s="61"/>
      <c r="V5533" s="61"/>
      <c r="W5533" s="61"/>
      <c r="X5533" s="61"/>
      <c r="Y5533" s="61"/>
      <c r="Z5533" s="61"/>
      <c r="AA5533" s="61"/>
      <c r="AB5533" s="61"/>
      <c r="AC5533" s="61"/>
      <c r="AD5533" s="61"/>
      <c r="AE5533" s="61"/>
      <c r="AF5533" s="61"/>
      <c r="AG5533" s="61"/>
      <c r="AH5533" s="61"/>
      <c r="AI5533" s="61"/>
      <c r="AJ5533" s="61"/>
      <c r="AK5533" s="61"/>
      <c r="AL5533" s="61"/>
      <c r="AM5533" s="61"/>
      <c r="AN5533" s="61"/>
      <c r="AO5533" s="61"/>
      <c r="AP5533" s="62"/>
      <c r="AQ5533" s="61"/>
      <c r="AR5533" s="61"/>
      <c r="AS5533" s="61"/>
      <c r="AT5533" s="61"/>
      <c r="AU5533" s="61"/>
      <c r="AV5533" s="61"/>
      <c r="AW5533" s="60"/>
    </row>
    <row r="5534" s="59" customFormat="1" customHeight="1" spans="1:49">
      <c r="A5534" s="60"/>
      <c r="B5534" s="60"/>
      <c r="C5534" s="60"/>
      <c r="D5534" s="60"/>
      <c r="H5534" s="61"/>
      <c r="I5534" s="61"/>
      <c r="J5534" s="61"/>
      <c r="K5534" s="61"/>
      <c r="L5534" s="61"/>
      <c r="M5534" s="61"/>
      <c r="N5534" s="61"/>
      <c r="O5534" s="61"/>
      <c r="P5534" s="61"/>
      <c r="Q5534" s="61"/>
      <c r="R5534" s="61"/>
      <c r="S5534" s="61"/>
      <c r="T5534" s="61"/>
      <c r="U5534" s="61"/>
      <c r="V5534" s="61"/>
      <c r="W5534" s="61"/>
      <c r="X5534" s="61"/>
      <c r="Y5534" s="61"/>
      <c r="Z5534" s="61"/>
      <c r="AA5534" s="61"/>
      <c r="AB5534" s="61"/>
      <c r="AC5534" s="61"/>
      <c r="AD5534" s="61"/>
      <c r="AE5534" s="61"/>
      <c r="AF5534" s="61"/>
      <c r="AG5534" s="61"/>
      <c r="AH5534" s="61"/>
      <c r="AI5534" s="61"/>
      <c r="AJ5534" s="61"/>
      <c r="AK5534" s="61"/>
      <c r="AL5534" s="61"/>
      <c r="AM5534" s="61"/>
      <c r="AN5534" s="61"/>
      <c r="AO5534" s="61"/>
      <c r="AP5534" s="62"/>
      <c r="AQ5534" s="61"/>
      <c r="AR5534" s="61"/>
      <c r="AS5534" s="61"/>
      <c r="AT5534" s="61"/>
      <c r="AU5534" s="61"/>
      <c r="AV5534" s="61"/>
      <c r="AW5534" s="60"/>
    </row>
    <row r="5535" s="59" customFormat="1" customHeight="1" spans="1:49">
      <c r="A5535" s="60"/>
      <c r="B5535" s="60"/>
      <c r="C5535" s="60"/>
      <c r="D5535" s="60"/>
      <c r="H5535" s="61"/>
      <c r="I5535" s="61"/>
      <c r="J5535" s="61"/>
      <c r="K5535" s="61"/>
      <c r="L5535" s="61"/>
      <c r="M5535" s="61"/>
      <c r="N5535" s="61"/>
      <c r="O5535" s="61"/>
      <c r="P5535" s="61"/>
      <c r="Q5535" s="61"/>
      <c r="R5535" s="61"/>
      <c r="S5535" s="61"/>
      <c r="T5535" s="61"/>
      <c r="U5535" s="61"/>
      <c r="V5535" s="61"/>
      <c r="W5535" s="61"/>
      <c r="X5535" s="61"/>
      <c r="Y5535" s="61"/>
      <c r="Z5535" s="61"/>
      <c r="AA5535" s="61"/>
      <c r="AB5535" s="61"/>
      <c r="AC5535" s="61"/>
      <c r="AD5535" s="61"/>
      <c r="AE5535" s="61"/>
      <c r="AF5535" s="61"/>
      <c r="AG5535" s="61"/>
      <c r="AH5535" s="61"/>
      <c r="AI5535" s="61"/>
      <c r="AJ5535" s="61"/>
      <c r="AK5535" s="61"/>
      <c r="AL5535" s="61"/>
      <c r="AM5535" s="61"/>
      <c r="AN5535" s="61"/>
      <c r="AO5535" s="61"/>
      <c r="AP5535" s="62"/>
      <c r="AQ5535" s="61"/>
      <c r="AR5535" s="61"/>
      <c r="AS5535" s="61"/>
      <c r="AT5535" s="61"/>
      <c r="AU5535" s="61"/>
      <c r="AV5535" s="61"/>
      <c r="AW5535" s="60"/>
    </row>
    <row r="5536" s="59" customFormat="1" customHeight="1" spans="1:49">
      <c r="A5536" s="60"/>
      <c r="B5536" s="60"/>
      <c r="C5536" s="60"/>
      <c r="D5536" s="60"/>
      <c r="H5536" s="61"/>
      <c r="I5536" s="61"/>
      <c r="J5536" s="61"/>
      <c r="K5536" s="61"/>
      <c r="L5536" s="61"/>
      <c r="M5536" s="61"/>
      <c r="N5536" s="61"/>
      <c r="O5536" s="61"/>
      <c r="P5536" s="61"/>
      <c r="Q5536" s="61"/>
      <c r="R5536" s="61"/>
      <c r="S5536" s="61"/>
      <c r="T5536" s="61"/>
      <c r="U5536" s="61"/>
      <c r="V5536" s="61"/>
      <c r="W5536" s="61"/>
      <c r="X5536" s="61"/>
      <c r="Y5536" s="61"/>
      <c r="Z5536" s="61"/>
      <c r="AA5536" s="61"/>
      <c r="AB5536" s="61"/>
      <c r="AC5536" s="61"/>
      <c r="AD5536" s="61"/>
      <c r="AE5536" s="61"/>
      <c r="AF5536" s="61"/>
      <c r="AG5536" s="61"/>
      <c r="AH5536" s="61"/>
      <c r="AI5536" s="61"/>
      <c r="AJ5536" s="61"/>
      <c r="AK5536" s="61"/>
      <c r="AL5536" s="61"/>
      <c r="AM5536" s="61"/>
      <c r="AN5536" s="61"/>
      <c r="AO5536" s="61"/>
      <c r="AP5536" s="62"/>
      <c r="AQ5536" s="61"/>
      <c r="AR5536" s="61"/>
      <c r="AS5536" s="61"/>
      <c r="AT5536" s="61"/>
      <c r="AU5536" s="61"/>
      <c r="AV5536" s="61"/>
      <c r="AW5536" s="60"/>
    </row>
    <row r="5537" s="59" customFormat="1" customHeight="1" spans="1:49">
      <c r="A5537" s="60"/>
      <c r="B5537" s="60"/>
      <c r="C5537" s="60"/>
      <c r="D5537" s="60"/>
      <c r="H5537" s="61"/>
      <c r="I5537" s="61"/>
      <c r="J5537" s="61"/>
      <c r="K5537" s="61"/>
      <c r="L5537" s="61"/>
      <c r="M5537" s="61"/>
      <c r="N5537" s="61"/>
      <c r="O5537" s="61"/>
      <c r="P5537" s="61"/>
      <c r="Q5537" s="61"/>
      <c r="R5537" s="61"/>
      <c r="S5537" s="61"/>
      <c r="T5537" s="61"/>
      <c r="U5537" s="61"/>
      <c r="V5537" s="61"/>
      <c r="W5537" s="61"/>
      <c r="X5537" s="61"/>
      <c r="Y5537" s="61"/>
      <c r="Z5537" s="61"/>
      <c r="AA5537" s="61"/>
      <c r="AB5537" s="61"/>
      <c r="AC5537" s="61"/>
      <c r="AD5537" s="61"/>
      <c r="AE5537" s="61"/>
      <c r="AF5537" s="61"/>
      <c r="AG5537" s="61"/>
      <c r="AH5537" s="61"/>
      <c r="AI5537" s="61"/>
      <c r="AJ5537" s="61"/>
      <c r="AK5537" s="61"/>
      <c r="AL5537" s="61"/>
      <c r="AM5537" s="61"/>
      <c r="AN5537" s="61"/>
      <c r="AO5537" s="61"/>
      <c r="AP5537" s="62"/>
      <c r="AQ5537" s="61"/>
      <c r="AR5537" s="61"/>
      <c r="AS5537" s="61"/>
      <c r="AT5537" s="61"/>
      <c r="AU5537" s="61"/>
      <c r="AV5537" s="61"/>
      <c r="AW5537" s="60"/>
    </row>
    <row r="5538" s="59" customFormat="1" customHeight="1" spans="1:49">
      <c r="A5538" s="60"/>
      <c r="B5538" s="60"/>
      <c r="C5538" s="60"/>
      <c r="D5538" s="60"/>
      <c r="H5538" s="61"/>
      <c r="I5538" s="61"/>
      <c r="J5538" s="61"/>
      <c r="K5538" s="61"/>
      <c r="L5538" s="61"/>
      <c r="M5538" s="61"/>
      <c r="N5538" s="61"/>
      <c r="O5538" s="61"/>
      <c r="P5538" s="61"/>
      <c r="Q5538" s="61"/>
      <c r="R5538" s="61"/>
      <c r="S5538" s="61"/>
      <c r="T5538" s="61"/>
      <c r="U5538" s="61"/>
      <c r="V5538" s="61"/>
      <c r="W5538" s="61"/>
      <c r="X5538" s="61"/>
      <c r="Y5538" s="61"/>
      <c r="Z5538" s="61"/>
      <c r="AA5538" s="61"/>
      <c r="AB5538" s="61"/>
      <c r="AC5538" s="61"/>
      <c r="AD5538" s="61"/>
      <c r="AE5538" s="61"/>
      <c r="AF5538" s="61"/>
      <c r="AG5538" s="61"/>
      <c r="AH5538" s="61"/>
      <c r="AI5538" s="61"/>
      <c r="AJ5538" s="61"/>
      <c r="AK5538" s="61"/>
      <c r="AL5538" s="61"/>
      <c r="AM5538" s="61"/>
      <c r="AN5538" s="61"/>
      <c r="AO5538" s="61"/>
      <c r="AP5538" s="62"/>
      <c r="AQ5538" s="61"/>
      <c r="AR5538" s="61"/>
      <c r="AS5538" s="61"/>
      <c r="AT5538" s="61"/>
      <c r="AU5538" s="61"/>
      <c r="AV5538" s="61"/>
      <c r="AW5538" s="60"/>
    </row>
    <row r="5539" s="59" customFormat="1" customHeight="1" spans="1:49">
      <c r="A5539" s="60"/>
      <c r="B5539" s="60"/>
      <c r="C5539" s="60"/>
      <c r="D5539" s="60"/>
      <c r="H5539" s="61"/>
      <c r="I5539" s="61"/>
      <c r="J5539" s="61"/>
      <c r="K5539" s="61"/>
      <c r="L5539" s="61"/>
      <c r="M5539" s="61"/>
      <c r="N5539" s="61"/>
      <c r="O5539" s="61"/>
      <c r="P5539" s="61"/>
      <c r="Q5539" s="61"/>
      <c r="R5539" s="61"/>
      <c r="S5539" s="61"/>
      <c r="T5539" s="61"/>
      <c r="U5539" s="61"/>
      <c r="V5539" s="61"/>
      <c r="W5539" s="61"/>
      <c r="X5539" s="61"/>
      <c r="Y5539" s="61"/>
      <c r="Z5539" s="61"/>
      <c r="AA5539" s="61"/>
      <c r="AB5539" s="61"/>
      <c r="AC5539" s="61"/>
      <c r="AD5539" s="61"/>
      <c r="AE5539" s="61"/>
      <c r="AF5539" s="61"/>
      <c r="AG5539" s="61"/>
      <c r="AH5539" s="61"/>
      <c r="AI5539" s="61"/>
      <c r="AJ5539" s="61"/>
      <c r="AK5539" s="61"/>
      <c r="AL5539" s="61"/>
      <c r="AM5539" s="61"/>
      <c r="AN5539" s="61"/>
      <c r="AO5539" s="61"/>
      <c r="AP5539" s="62"/>
      <c r="AQ5539" s="61"/>
      <c r="AR5539" s="61"/>
      <c r="AS5539" s="61"/>
      <c r="AT5539" s="61"/>
      <c r="AU5539" s="61"/>
      <c r="AV5539" s="61"/>
      <c r="AW5539" s="60"/>
    </row>
    <row r="5540" s="59" customFormat="1" customHeight="1" spans="1:49">
      <c r="A5540" s="60"/>
      <c r="B5540" s="60"/>
      <c r="C5540" s="60"/>
      <c r="D5540" s="60"/>
      <c r="H5540" s="61"/>
      <c r="I5540" s="61"/>
      <c r="J5540" s="61"/>
      <c r="K5540" s="61"/>
      <c r="L5540" s="61"/>
      <c r="M5540" s="61"/>
      <c r="N5540" s="61"/>
      <c r="O5540" s="61"/>
      <c r="P5540" s="61"/>
      <c r="Q5540" s="61"/>
      <c r="R5540" s="61"/>
      <c r="S5540" s="61"/>
      <c r="T5540" s="61"/>
      <c r="U5540" s="61"/>
      <c r="V5540" s="61"/>
      <c r="W5540" s="61"/>
      <c r="X5540" s="61"/>
      <c r="Y5540" s="61"/>
      <c r="Z5540" s="61"/>
      <c r="AA5540" s="61"/>
      <c r="AB5540" s="61"/>
      <c r="AC5540" s="61"/>
      <c r="AD5540" s="61"/>
      <c r="AE5540" s="61"/>
      <c r="AF5540" s="61"/>
      <c r="AG5540" s="61"/>
      <c r="AH5540" s="61"/>
      <c r="AI5540" s="61"/>
      <c r="AJ5540" s="61"/>
      <c r="AK5540" s="61"/>
      <c r="AL5540" s="61"/>
      <c r="AM5540" s="61"/>
      <c r="AN5540" s="61"/>
      <c r="AO5540" s="61"/>
      <c r="AP5540" s="62"/>
      <c r="AQ5540" s="61"/>
      <c r="AR5540" s="61"/>
      <c r="AS5540" s="61"/>
      <c r="AT5540" s="61"/>
      <c r="AU5540" s="61"/>
      <c r="AV5540" s="61"/>
      <c r="AW5540" s="60"/>
    </row>
    <row r="5541" s="59" customFormat="1" customHeight="1" spans="1:49">
      <c r="A5541" s="60"/>
      <c r="B5541" s="60"/>
      <c r="C5541" s="60"/>
      <c r="D5541" s="60"/>
      <c r="H5541" s="61"/>
      <c r="I5541" s="61"/>
      <c r="J5541" s="61"/>
      <c r="K5541" s="61"/>
      <c r="L5541" s="61"/>
      <c r="M5541" s="61"/>
      <c r="N5541" s="61"/>
      <c r="O5541" s="61"/>
      <c r="P5541" s="61"/>
      <c r="Q5541" s="61"/>
      <c r="R5541" s="61"/>
      <c r="S5541" s="61"/>
      <c r="T5541" s="61"/>
      <c r="U5541" s="61"/>
      <c r="V5541" s="61"/>
      <c r="W5541" s="61"/>
      <c r="X5541" s="61"/>
      <c r="Y5541" s="61"/>
      <c r="Z5541" s="61"/>
      <c r="AA5541" s="61"/>
      <c r="AB5541" s="61"/>
      <c r="AC5541" s="61"/>
      <c r="AD5541" s="61"/>
      <c r="AE5541" s="61"/>
      <c r="AF5541" s="61"/>
      <c r="AG5541" s="61"/>
      <c r="AH5541" s="61"/>
      <c r="AI5541" s="61"/>
      <c r="AJ5541" s="61"/>
      <c r="AK5541" s="61"/>
      <c r="AL5541" s="61"/>
      <c r="AM5541" s="61"/>
      <c r="AN5541" s="61"/>
      <c r="AO5541" s="61"/>
      <c r="AP5541" s="62"/>
      <c r="AQ5541" s="61"/>
      <c r="AR5541" s="61"/>
      <c r="AS5541" s="61"/>
      <c r="AT5541" s="61"/>
      <c r="AU5541" s="61"/>
      <c r="AV5541" s="61"/>
      <c r="AW5541" s="60"/>
    </row>
    <row r="5542" s="59" customFormat="1" customHeight="1" spans="1:49">
      <c r="A5542" s="60"/>
      <c r="B5542" s="60"/>
      <c r="C5542" s="60"/>
      <c r="D5542" s="60"/>
      <c r="H5542" s="61"/>
      <c r="I5542" s="61"/>
      <c r="J5542" s="61"/>
      <c r="K5542" s="61"/>
      <c r="L5542" s="61"/>
      <c r="M5542" s="61"/>
      <c r="N5542" s="61"/>
      <c r="O5542" s="61"/>
      <c r="P5542" s="61"/>
      <c r="Q5542" s="61"/>
      <c r="R5542" s="61"/>
      <c r="S5542" s="61"/>
      <c r="T5542" s="61"/>
      <c r="U5542" s="61"/>
      <c r="V5542" s="61"/>
      <c r="W5542" s="61"/>
      <c r="X5542" s="61"/>
      <c r="Y5542" s="61"/>
      <c r="Z5542" s="61"/>
      <c r="AA5542" s="61"/>
      <c r="AB5542" s="61"/>
      <c r="AC5542" s="61"/>
      <c r="AD5542" s="61"/>
      <c r="AE5542" s="61"/>
      <c r="AF5542" s="61"/>
      <c r="AG5542" s="61"/>
      <c r="AH5542" s="61"/>
      <c r="AI5542" s="61"/>
      <c r="AJ5542" s="61"/>
      <c r="AK5542" s="61"/>
      <c r="AL5542" s="61"/>
      <c r="AM5542" s="61"/>
      <c r="AN5542" s="61"/>
      <c r="AO5542" s="61"/>
      <c r="AP5542" s="62"/>
      <c r="AQ5542" s="61"/>
      <c r="AR5542" s="61"/>
      <c r="AS5542" s="61"/>
      <c r="AT5542" s="61"/>
      <c r="AU5542" s="61"/>
      <c r="AV5542" s="61"/>
      <c r="AW5542" s="60"/>
    </row>
    <row r="5543" s="59" customFormat="1" customHeight="1" spans="1:49">
      <c r="A5543" s="60"/>
      <c r="B5543" s="60"/>
      <c r="C5543" s="60"/>
      <c r="D5543" s="60"/>
      <c r="H5543" s="61"/>
      <c r="I5543" s="61"/>
      <c r="J5543" s="61"/>
      <c r="K5543" s="61"/>
      <c r="L5543" s="61"/>
      <c r="M5543" s="61"/>
      <c r="N5543" s="61"/>
      <c r="O5543" s="61"/>
      <c r="P5543" s="61"/>
      <c r="Q5543" s="61"/>
      <c r="R5543" s="61"/>
      <c r="S5543" s="61"/>
      <c r="T5543" s="61"/>
      <c r="U5543" s="61"/>
      <c r="V5543" s="61"/>
      <c r="W5543" s="61"/>
      <c r="X5543" s="61"/>
      <c r="Y5543" s="61"/>
      <c r="Z5543" s="61"/>
      <c r="AA5543" s="61"/>
      <c r="AB5543" s="61"/>
      <c r="AC5543" s="61"/>
      <c r="AD5543" s="61"/>
      <c r="AE5543" s="61"/>
      <c r="AF5543" s="61"/>
      <c r="AG5543" s="61"/>
      <c r="AH5543" s="61"/>
      <c r="AI5543" s="61"/>
      <c r="AJ5543" s="61"/>
      <c r="AK5543" s="61"/>
      <c r="AL5543" s="61"/>
      <c r="AM5543" s="61"/>
      <c r="AN5543" s="61"/>
      <c r="AO5543" s="61"/>
      <c r="AP5543" s="62"/>
      <c r="AQ5543" s="61"/>
      <c r="AR5543" s="61"/>
      <c r="AS5543" s="61"/>
      <c r="AT5543" s="61"/>
      <c r="AU5543" s="61"/>
      <c r="AV5543" s="61"/>
      <c r="AW5543" s="60"/>
    </row>
    <row r="5544" s="59" customFormat="1" customHeight="1" spans="1:49">
      <c r="A5544" s="60"/>
      <c r="B5544" s="60"/>
      <c r="C5544" s="60"/>
      <c r="D5544" s="60"/>
      <c r="H5544" s="61"/>
      <c r="I5544" s="61"/>
      <c r="J5544" s="61"/>
      <c r="K5544" s="61"/>
      <c r="L5544" s="61"/>
      <c r="M5544" s="61"/>
      <c r="N5544" s="61"/>
      <c r="O5544" s="61"/>
      <c r="P5544" s="61"/>
      <c r="Q5544" s="61"/>
      <c r="R5544" s="61"/>
      <c r="S5544" s="61"/>
      <c r="T5544" s="61"/>
      <c r="U5544" s="61"/>
      <c r="V5544" s="61"/>
      <c r="W5544" s="61"/>
      <c r="X5544" s="61"/>
      <c r="Y5544" s="61"/>
      <c r="Z5544" s="61"/>
      <c r="AA5544" s="61"/>
      <c r="AB5544" s="61"/>
      <c r="AC5544" s="61"/>
      <c r="AD5544" s="61"/>
      <c r="AE5544" s="61"/>
      <c r="AF5544" s="61"/>
      <c r="AG5544" s="61"/>
      <c r="AH5544" s="61"/>
      <c r="AI5544" s="61"/>
      <c r="AJ5544" s="61"/>
      <c r="AK5544" s="61"/>
      <c r="AL5544" s="61"/>
      <c r="AM5544" s="61"/>
      <c r="AN5544" s="61"/>
      <c r="AO5544" s="61"/>
      <c r="AP5544" s="62"/>
      <c r="AQ5544" s="61"/>
      <c r="AR5544" s="61"/>
      <c r="AS5544" s="61"/>
      <c r="AT5544" s="61"/>
      <c r="AU5544" s="61"/>
      <c r="AV5544" s="61"/>
      <c r="AW5544" s="60"/>
    </row>
    <row r="5545" s="59" customFormat="1" customHeight="1" spans="1:49">
      <c r="A5545" s="60"/>
      <c r="B5545" s="60"/>
      <c r="C5545" s="60"/>
      <c r="D5545" s="60"/>
      <c r="H5545" s="61"/>
      <c r="I5545" s="61"/>
      <c r="J5545" s="61"/>
      <c r="K5545" s="61"/>
      <c r="L5545" s="61"/>
      <c r="M5545" s="61"/>
      <c r="N5545" s="61"/>
      <c r="O5545" s="61"/>
      <c r="P5545" s="61"/>
      <c r="Q5545" s="61"/>
      <c r="R5545" s="61"/>
      <c r="S5545" s="61"/>
      <c r="T5545" s="61"/>
      <c r="U5545" s="61"/>
      <c r="V5545" s="61"/>
      <c r="W5545" s="61"/>
      <c r="X5545" s="61"/>
      <c r="Y5545" s="61"/>
      <c r="Z5545" s="61"/>
      <c r="AA5545" s="61"/>
      <c r="AB5545" s="61"/>
      <c r="AC5545" s="61"/>
      <c r="AD5545" s="61"/>
      <c r="AE5545" s="61"/>
      <c r="AF5545" s="61"/>
      <c r="AG5545" s="61"/>
      <c r="AH5545" s="61"/>
      <c r="AI5545" s="61"/>
      <c r="AJ5545" s="61"/>
      <c r="AK5545" s="61"/>
      <c r="AL5545" s="61"/>
      <c r="AM5545" s="61"/>
      <c r="AN5545" s="61"/>
      <c r="AO5545" s="61"/>
      <c r="AP5545" s="62"/>
      <c r="AQ5545" s="61"/>
      <c r="AR5545" s="61"/>
      <c r="AS5545" s="61"/>
      <c r="AT5545" s="61"/>
      <c r="AU5545" s="61"/>
      <c r="AV5545" s="61"/>
      <c r="AW5545" s="60"/>
    </row>
    <row r="5546" s="59" customFormat="1" customHeight="1" spans="1:49">
      <c r="A5546" s="60"/>
      <c r="B5546" s="60"/>
      <c r="C5546" s="60"/>
      <c r="D5546" s="60"/>
      <c r="H5546" s="61"/>
      <c r="I5546" s="61"/>
      <c r="J5546" s="61"/>
      <c r="K5546" s="61"/>
      <c r="L5546" s="61"/>
      <c r="M5546" s="61"/>
      <c r="N5546" s="61"/>
      <c r="O5546" s="61"/>
      <c r="P5546" s="61"/>
      <c r="Q5546" s="61"/>
      <c r="R5546" s="61"/>
      <c r="S5546" s="61"/>
      <c r="T5546" s="61"/>
      <c r="U5546" s="61"/>
      <c r="V5546" s="61"/>
      <c r="W5546" s="61"/>
      <c r="X5546" s="61"/>
      <c r="Y5546" s="61"/>
      <c r="Z5546" s="61"/>
      <c r="AA5546" s="61"/>
      <c r="AB5546" s="61"/>
      <c r="AC5546" s="61"/>
      <c r="AD5546" s="61"/>
      <c r="AE5546" s="61"/>
      <c r="AF5546" s="61"/>
      <c r="AG5546" s="61"/>
      <c r="AH5546" s="61"/>
      <c r="AI5546" s="61"/>
      <c r="AJ5546" s="61"/>
      <c r="AK5546" s="61"/>
      <c r="AL5546" s="61"/>
      <c r="AM5546" s="61"/>
      <c r="AN5546" s="61"/>
      <c r="AO5546" s="61"/>
      <c r="AP5546" s="62"/>
      <c r="AQ5546" s="61"/>
      <c r="AR5546" s="61"/>
      <c r="AS5546" s="61"/>
      <c r="AT5546" s="61"/>
      <c r="AU5546" s="61"/>
      <c r="AV5546" s="61"/>
      <c r="AW5546" s="60"/>
    </row>
    <row r="5547" s="59" customFormat="1" customHeight="1" spans="1:49">
      <c r="A5547" s="60"/>
      <c r="B5547" s="60"/>
      <c r="C5547" s="60"/>
      <c r="D5547" s="60"/>
      <c r="H5547" s="61"/>
      <c r="I5547" s="61"/>
      <c r="J5547" s="61"/>
      <c r="K5547" s="61"/>
      <c r="L5547" s="61"/>
      <c r="M5547" s="61"/>
      <c r="N5547" s="61"/>
      <c r="O5547" s="61"/>
      <c r="P5547" s="61"/>
      <c r="Q5547" s="61"/>
      <c r="R5547" s="61"/>
      <c r="S5547" s="61"/>
      <c r="T5547" s="61"/>
      <c r="U5547" s="61"/>
      <c r="V5547" s="61"/>
      <c r="W5547" s="61"/>
      <c r="X5547" s="61"/>
      <c r="Y5547" s="61"/>
      <c r="Z5547" s="61"/>
      <c r="AA5547" s="61"/>
      <c r="AB5547" s="61"/>
      <c r="AC5547" s="61"/>
      <c r="AD5547" s="61"/>
      <c r="AE5547" s="61"/>
      <c r="AF5547" s="61"/>
      <c r="AG5547" s="61"/>
      <c r="AH5547" s="61"/>
      <c r="AI5547" s="61"/>
      <c r="AJ5547" s="61"/>
      <c r="AK5547" s="61"/>
      <c r="AL5547" s="61"/>
      <c r="AM5547" s="61"/>
      <c r="AN5547" s="61"/>
      <c r="AO5547" s="61"/>
      <c r="AP5547" s="62"/>
      <c r="AQ5547" s="61"/>
      <c r="AR5547" s="61"/>
      <c r="AS5547" s="61"/>
      <c r="AT5547" s="61"/>
      <c r="AU5547" s="61"/>
      <c r="AV5547" s="61"/>
      <c r="AW5547" s="60"/>
    </row>
    <row r="5548" s="59" customFormat="1" customHeight="1" spans="1:49">
      <c r="A5548" s="60"/>
      <c r="B5548" s="60"/>
      <c r="C5548" s="60"/>
      <c r="D5548" s="60"/>
      <c r="H5548" s="61"/>
      <c r="I5548" s="61"/>
      <c r="J5548" s="61"/>
      <c r="K5548" s="61"/>
      <c r="L5548" s="61"/>
      <c r="M5548" s="61"/>
      <c r="N5548" s="61"/>
      <c r="O5548" s="61"/>
      <c r="P5548" s="61"/>
      <c r="Q5548" s="61"/>
      <c r="R5548" s="61"/>
      <c r="S5548" s="61"/>
      <c r="T5548" s="61"/>
      <c r="U5548" s="61"/>
      <c r="V5548" s="61"/>
      <c r="W5548" s="61"/>
      <c r="X5548" s="61"/>
      <c r="Y5548" s="61"/>
      <c r="Z5548" s="61"/>
      <c r="AA5548" s="61"/>
      <c r="AB5548" s="61"/>
      <c r="AC5548" s="61"/>
      <c r="AD5548" s="61"/>
      <c r="AE5548" s="61"/>
      <c r="AF5548" s="61"/>
      <c r="AG5548" s="61"/>
      <c r="AH5548" s="61"/>
      <c r="AI5548" s="61"/>
      <c r="AJ5548" s="61"/>
      <c r="AK5548" s="61"/>
      <c r="AL5548" s="61"/>
      <c r="AM5548" s="61"/>
      <c r="AN5548" s="61"/>
      <c r="AO5548" s="61"/>
      <c r="AP5548" s="62"/>
      <c r="AQ5548" s="61"/>
      <c r="AR5548" s="61"/>
      <c r="AS5548" s="61"/>
      <c r="AT5548" s="61"/>
      <c r="AU5548" s="61"/>
      <c r="AV5548" s="61"/>
      <c r="AW5548" s="60"/>
    </row>
    <row r="5549" s="59" customFormat="1" customHeight="1" spans="1:49">
      <c r="A5549" s="60"/>
      <c r="B5549" s="60"/>
      <c r="C5549" s="60"/>
      <c r="D5549" s="60"/>
      <c r="H5549" s="61"/>
      <c r="I5549" s="61"/>
      <c r="J5549" s="61"/>
      <c r="K5549" s="61"/>
      <c r="L5549" s="61"/>
      <c r="M5549" s="61"/>
      <c r="N5549" s="61"/>
      <c r="O5549" s="61"/>
      <c r="P5549" s="61"/>
      <c r="Q5549" s="61"/>
      <c r="R5549" s="61"/>
      <c r="S5549" s="61"/>
      <c r="T5549" s="61"/>
      <c r="U5549" s="61"/>
      <c r="V5549" s="61"/>
      <c r="W5549" s="61"/>
      <c r="X5549" s="61"/>
      <c r="Y5549" s="61"/>
      <c r="Z5549" s="61"/>
      <c r="AA5549" s="61"/>
      <c r="AB5549" s="61"/>
      <c r="AC5549" s="61"/>
      <c r="AD5549" s="61"/>
      <c r="AE5549" s="61"/>
      <c r="AF5549" s="61"/>
      <c r="AG5549" s="61"/>
      <c r="AH5549" s="61"/>
      <c r="AI5549" s="61"/>
      <c r="AJ5549" s="61"/>
      <c r="AK5549" s="61"/>
      <c r="AL5549" s="61"/>
      <c r="AM5549" s="61"/>
      <c r="AN5549" s="61"/>
      <c r="AO5549" s="61"/>
      <c r="AP5549" s="62"/>
      <c r="AQ5549" s="61"/>
      <c r="AR5549" s="61"/>
      <c r="AS5549" s="61"/>
      <c r="AT5549" s="61"/>
      <c r="AU5549" s="61"/>
      <c r="AV5549" s="61"/>
      <c r="AW5549" s="60"/>
    </row>
    <row r="5550" s="59" customFormat="1" customHeight="1" spans="1:49">
      <c r="A5550" s="60"/>
      <c r="B5550" s="60"/>
      <c r="C5550" s="60"/>
      <c r="D5550" s="60"/>
      <c r="H5550" s="61"/>
      <c r="I5550" s="61"/>
      <c r="J5550" s="61"/>
      <c r="K5550" s="61"/>
      <c r="L5550" s="61"/>
      <c r="M5550" s="61"/>
      <c r="N5550" s="61"/>
      <c r="O5550" s="61"/>
      <c r="P5550" s="61"/>
      <c r="Q5550" s="61"/>
      <c r="R5550" s="61"/>
      <c r="S5550" s="61"/>
      <c r="T5550" s="61"/>
      <c r="U5550" s="61"/>
      <c r="V5550" s="61"/>
      <c r="W5550" s="61"/>
      <c r="X5550" s="61"/>
      <c r="Y5550" s="61"/>
      <c r="Z5550" s="61"/>
      <c r="AA5550" s="61"/>
      <c r="AB5550" s="61"/>
      <c r="AC5550" s="61"/>
      <c r="AD5550" s="61"/>
      <c r="AE5550" s="61"/>
      <c r="AF5550" s="61"/>
      <c r="AG5550" s="61"/>
      <c r="AH5550" s="61"/>
      <c r="AI5550" s="61"/>
      <c r="AJ5550" s="61"/>
      <c r="AK5550" s="61"/>
      <c r="AL5550" s="61"/>
      <c r="AM5550" s="61"/>
      <c r="AN5550" s="61"/>
      <c r="AO5550" s="61"/>
      <c r="AP5550" s="62"/>
      <c r="AQ5550" s="61"/>
      <c r="AR5550" s="61"/>
      <c r="AS5550" s="61"/>
      <c r="AT5550" s="61"/>
      <c r="AU5550" s="61"/>
      <c r="AV5550" s="61"/>
      <c r="AW5550" s="60"/>
    </row>
    <row r="5551" s="59" customFormat="1" customHeight="1" spans="1:49">
      <c r="A5551" s="60"/>
      <c r="B5551" s="60"/>
      <c r="C5551" s="60"/>
      <c r="D5551" s="60"/>
      <c r="H5551" s="61"/>
      <c r="I5551" s="61"/>
      <c r="J5551" s="61"/>
      <c r="K5551" s="61"/>
      <c r="L5551" s="61"/>
      <c r="M5551" s="61"/>
      <c r="N5551" s="61"/>
      <c r="O5551" s="61"/>
      <c r="P5551" s="61"/>
      <c r="Q5551" s="61"/>
      <c r="R5551" s="61"/>
      <c r="S5551" s="61"/>
      <c r="T5551" s="61"/>
      <c r="U5551" s="61"/>
      <c r="V5551" s="61"/>
      <c r="W5551" s="61"/>
      <c r="X5551" s="61"/>
      <c r="Y5551" s="61"/>
      <c r="Z5551" s="61"/>
      <c r="AA5551" s="61"/>
      <c r="AB5551" s="61"/>
      <c r="AC5551" s="61"/>
      <c r="AD5551" s="61"/>
      <c r="AE5551" s="61"/>
      <c r="AF5551" s="61"/>
      <c r="AG5551" s="61"/>
      <c r="AH5551" s="61"/>
      <c r="AI5551" s="61"/>
      <c r="AJ5551" s="61"/>
      <c r="AK5551" s="61"/>
      <c r="AL5551" s="61"/>
      <c r="AM5551" s="61"/>
      <c r="AN5551" s="61"/>
      <c r="AO5551" s="61"/>
      <c r="AP5551" s="62"/>
      <c r="AQ5551" s="61"/>
      <c r="AR5551" s="61"/>
      <c r="AS5551" s="61"/>
      <c r="AT5551" s="61"/>
      <c r="AU5551" s="61"/>
      <c r="AV5551" s="61"/>
      <c r="AW5551" s="60"/>
    </row>
    <row r="5552" s="59" customFormat="1" customHeight="1" spans="1:49">
      <c r="A5552" s="60"/>
      <c r="B5552" s="60"/>
      <c r="C5552" s="60"/>
      <c r="D5552" s="60"/>
      <c r="H5552" s="61"/>
      <c r="I5552" s="61"/>
      <c r="J5552" s="61"/>
      <c r="K5552" s="61"/>
      <c r="L5552" s="61"/>
      <c r="M5552" s="61"/>
      <c r="N5552" s="61"/>
      <c r="O5552" s="61"/>
      <c r="P5552" s="61"/>
      <c r="Q5552" s="61"/>
      <c r="R5552" s="61"/>
      <c r="S5552" s="61"/>
      <c r="T5552" s="61"/>
      <c r="U5552" s="61"/>
      <c r="V5552" s="61"/>
      <c r="W5552" s="61"/>
      <c r="X5552" s="61"/>
      <c r="Y5552" s="61"/>
      <c r="Z5552" s="61"/>
      <c r="AA5552" s="61"/>
      <c r="AB5552" s="61"/>
      <c r="AC5552" s="61"/>
      <c r="AD5552" s="61"/>
      <c r="AE5552" s="61"/>
      <c r="AF5552" s="61"/>
      <c r="AG5552" s="61"/>
      <c r="AH5552" s="61"/>
      <c r="AI5552" s="61"/>
      <c r="AJ5552" s="61"/>
      <c r="AK5552" s="61"/>
      <c r="AL5552" s="61"/>
      <c r="AM5552" s="61"/>
      <c r="AN5552" s="61"/>
      <c r="AO5552" s="61"/>
      <c r="AP5552" s="62"/>
      <c r="AQ5552" s="61"/>
      <c r="AR5552" s="61"/>
      <c r="AS5552" s="61"/>
      <c r="AT5552" s="61"/>
      <c r="AU5552" s="61"/>
      <c r="AV5552" s="61"/>
      <c r="AW5552" s="60"/>
    </row>
    <row r="5553" s="59" customFormat="1" customHeight="1" spans="1:49">
      <c r="A5553" s="60"/>
      <c r="B5553" s="60"/>
      <c r="C5553" s="60"/>
      <c r="D5553" s="60"/>
      <c r="H5553" s="61"/>
      <c r="I5553" s="61"/>
      <c r="J5553" s="61"/>
      <c r="K5553" s="61"/>
      <c r="L5553" s="61"/>
      <c r="M5553" s="61"/>
      <c r="N5553" s="61"/>
      <c r="O5553" s="61"/>
      <c r="P5553" s="61"/>
      <c r="Q5553" s="61"/>
      <c r="R5553" s="61"/>
      <c r="S5553" s="61"/>
      <c r="T5553" s="61"/>
      <c r="U5553" s="61"/>
      <c r="V5553" s="61"/>
      <c r="W5553" s="61"/>
      <c r="X5553" s="61"/>
      <c r="Y5553" s="61"/>
      <c r="Z5553" s="61"/>
      <c r="AA5553" s="61"/>
      <c r="AB5553" s="61"/>
      <c r="AC5553" s="61"/>
      <c r="AD5553" s="61"/>
      <c r="AE5553" s="61"/>
      <c r="AF5553" s="61"/>
      <c r="AG5553" s="61"/>
      <c r="AH5553" s="61"/>
      <c r="AI5553" s="61"/>
      <c r="AJ5553" s="61"/>
      <c r="AK5553" s="61"/>
      <c r="AL5553" s="61"/>
      <c r="AM5553" s="61"/>
      <c r="AN5553" s="61"/>
      <c r="AO5553" s="61"/>
      <c r="AP5553" s="62"/>
      <c r="AQ5553" s="61"/>
      <c r="AR5553" s="61"/>
      <c r="AS5553" s="61"/>
      <c r="AT5553" s="61"/>
      <c r="AU5553" s="61"/>
      <c r="AV5553" s="61"/>
      <c r="AW5553" s="60"/>
    </row>
    <row r="5554" s="59" customFormat="1" customHeight="1" spans="1:49">
      <c r="A5554" s="60"/>
      <c r="B5554" s="60"/>
      <c r="C5554" s="60"/>
      <c r="D5554" s="60"/>
      <c r="H5554" s="61"/>
      <c r="I5554" s="61"/>
      <c r="J5554" s="61"/>
      <c r="K5554" s="61"/>
      <c r="L5554" s="61"/>
      <c r="M5554" s="61"/>
      <c r="N5554" s="61"/>
      <c r="O5554" s="61"/>
      <c r="P5554" s="61"/>
      <c r="Q5554" s="61"/>
      <c r="R5554" s="61"/>
      <c r="S5554" s="61"/>
      <c r="T5554" s="61"/>
      <c r="U5554" s="61"/>
      <c r="V5554" s="61"/>
      <c r="W5554" s="61"/>
      <c r="X5554" s="61"/>
      <c r="Y5554" s="61"/>
      <c r="Z5554" s="61"/>
      <c r="AA5554" s="61"/>
      <c r="AB5554" s="61"/>
      <c r="AC5554" s="61"/>
      <c r="AD5554" s="61"/>
      <c r="AE5554" s="61"/>
      <c r="AF5554" s="61"/>
      <c r="AG5554" s="61"/>
      <c r="AH5554" s="61"/>
      <c r="AI5554" s="61"/>
      <c r="AJ5554" s="61"/>
      <c r="AK5554" s="61"/>
      <c r="AL5554" s="61"/>
      <c r="AM5554" s="61"/>
      <c r="AN5554" s="61"/>
      <c r="AO5554" s="61"/>
      <c r="AP5554" s="62"/>
      <c r="AQ5554" s="61"/>
      <c r="AR5554" s="61"/>
      <c r="AS5554" s="61"/>
      <c r="AT5554" s="61"/>
      <c r="AU5554" s="61"/>
      <c r="AV5554" s="61"/>
      <c r="AW5554" s="60"/>
    </row>
    <row r="5555" s="59" customFormat="1" customHeight="1" spans="1:49">
      <c r="A5555" s="60"/>
      <c r="B5555" s="60"/>
      <c r="C5555" s="60"/>
      <c r="D5555" s="60"/>
      <c r="H5555" s="61"/>
      <c r="I5555" s="61"/>
      <c r="J5555" s="61"/>
      <c r="K5555" s="61"/>
      <c r="L5555" s="61"/>
      <c r="M5555" s="61"/>
      <c r="N5555" s="61"/>
      <c r="O5555" s="61"/>
      <c r="P5555" s="61"/>
      <c r="Q5555" s="61"/>
      <c r="R5555" s="61"/>
      <c r="S5555" s="61"/>
      <c r="T5555" s="61"/>
      <c r="U5555" s="61"/>
      <c r="V5555" s="61"/>
      <c r="W5555" s="61"/>
      <c r="X5555" s="61"/>
      <c r="Y5555" s="61"/>
      <c r="Z5555" s="61"/>
      <c r="AA5555" s="61"/>
      <c r="AB5555" s="61"/>
      <c r="AC5555" s="61"/>
      <c r="AD5555" s="61"/>
      <c r="AE5555" s="61"/>
      <c r="AF5555" s="61"/>
      <c r="AG5555" s="61"/>
      <c r="AH5555" s="61"/>
      <c r="AI5555" s="61"/>
      <c r="AJ5555" s="61"/>
      <c r="AK5555" s="61"/>
      <c r="AL5555" s="61"/>
      <c r="AM5555" s="61"/>
      <c r="AN5555" s="61"/>
      <c r="AO5555" s="61"/>
      <c r="AP5555" s="62"/>
      <c r="AQ5555" s="61"/>
      <c r="AR5555" s="61"/>
      <c r="AS5555" s="61"/>
      <c r="AT5555" s="61"/>
      <c r="AU5555" s="61"/>
      <c r="AV5555" s="61"/>
      <c r="AW5555" s="60"/>
    </row>
    <row r="5556" s="59" customFormat="1" customHeight="1" spans="1:49">
      <c r="A5556" s="60"/>
      <c r="B5556" s="60"/>
      <c r="C5556" s="60"/>
      <c r="D5556" s="60"/>
      <c r="H5556" s="61"/>
      <c r="I5556" s="61"/>
      <c r="J5556" s="61"/>
      <c r="K5556" s="61"/>
      <c r="L5556" s="61"/>
      <c r="M5556" s="61"/>
      <c r="N5556" s="61"/>
      <c r="O5556" s="61"/>
      <c r="P5556" s="61"/>
      <c r="Q5556" s="61"/>
      <c r="R5556" s="61"/>
      <c r="S5556" s="61"/>
      <c r="T5556" s="61"/>
      <c r="U5556" s="61"/>
      <c r="V5556" s="61"/>
      <c r="W5556" s="61"/>
      <c r="X5556" s="61"/>
      <c r="Y5556" s="61"/>
      <c r="Z5556" s="61"/>
      <c r="AA5556" s="61"/>
      <c r="AB5556" s="61"/>
      <c r="AC5556" s="61"/>
      <c r="AD5556" s="61"/>
      <c r="AE5556" s="61"/>
      <c r="AF5556" s="61"/>
      <c r="AG5556" s="61"/>
      <c r="AH5556" s="61"/>
      <c r="AI5556" s="61"/>
      <c r="AJ5556" s="61"/>
      <c r="AK5556" s="61"/>
      <c r="AL5556" s="61"/>
      <c r="AM5556" s="61"/>
      <c r="AN5556" s="61"/>
      <c r="AO5556" s="61"/>
      <c r="AP5556" s="62"/>
      <c r="AQ5556" s="61"/>
      <c r="AR5556" s="61"/>
      <c r="AS5556" s="61"/>
      <c r="AT5556" s="61"/>
      <c r="AU5556" s="61"/>
      <c r="AV5556" s="61"/>
      <c r="AW5556" s="60"/>
    </row>
    <row r="5557" s="59" customFormat="1" customHeight="1" spans="1:49">
      <c r="A5557" s="60"/>
      <c r="B5557" s="60"/>
      <c r="C5557" s="60"/>
      <c r="D5557" s="60"/>
      <c r="H5557" s="61"/>
      <c r="I5557" s="61"/>
      <c r="J5557" s="61"/>
      <c r="K5557" s="61"/>
      <c r="L5557" s="61"/>
      <c r="M5557" s="61"/>
      <c r="N5557" s="61"/>
      <c r="O5557" s="61"/>
      <c r="P5557" s="61"/>
      <c r="Q5557" s="61"/>
      <c r="R5557" s="61"/>
      <c r="S5557" s="61"/>
      <c r="T5557" s="61"/>
      <c r="U5557" s="61"/>
      <c r="V5557" s="61"/>
      <c r="W5557" s="61"/>
      <c r="X5557" s="61"/>
      <c r="Y5557" s="61"/>
      <c r="Z5557" s="61"/>
      <c r="AA5557" s="61"/>
      <c r="AB5557" s="61"/>
      <c r="AC5557" s="61"/>
      <c r="AD5557" s="61"/>
      <c r="AE5557" s="61"/>
      <c r="AF5557" s="61"/>
      <c r="AG5557" s="61"/>
      <c r="AH5557" s="61"/>
      <c r="AI5557" s="61"/>
      <c r="AJ5557" s="61"/>
      <c r="AK5557" s="61"/>
      <c r="AL5557" s="61"/>
      <c r="AM5557" s="61"/>
      <c r="AN5557" s="61"/>
      <c r="AO5557" s="61"/>
      <c r="AP5557" s="62"/>
      <c r="AQ5557" s="61"/>
      <c r="AR5557" s="61"/>
      <c r="AS5557" s="61"/>
      <c r="AT5557" s="61"/>
      <c r="AU5557" s="61"/>
      <c r="AV5557" s="61"/>
      <c r="AW5557" s="60"/>
    </row>
    <row r="5558" s="59" customFormat="1" customHeight="1" spans="1:49">
      <c r="A5558" s="60"/>
      <c r="B5558" s="60"/>
      <c r="C5558" s="60"/>
      <c r="D5558" s="60"/>
      <c r="H5558" s="61"/>
      <c r="I5558" s="61"/>
      <c r="J5558" s="61"/>
      <c r="K5558" s="61"/>
      <c r="L5558" s="61"/>
      <c r="M5558" s="61"/>
      <c r="N5558" s="61"/>
      <c r="O5558" s="61"/>
      <c r="P5558" s="61"/>
      <c r="Q5558" s="61"/>
      <c r="R5558" s="61"/>
      <c r="S5558" s="61"/>
      <c r="T5558" s="61"/>
      <c r="U5558" s="61"/>
      <c r="V5558" s="61"/>
      <c r="W5558" s="61"/>
      <c r="X5558" s="61"/>
      <c r="Y5558" s="61"/>
      <c r="Z5558" s="61"/>
      <c r="AA5558" s="61"/>
      <c r="AB5558" s="61"/>
      <c r="AC5558" s="61"/>
      <c r="AD5558" s="61"/>
      <c r="AE5558" s="61"/>
      <c r="AF5558" s="61"/>
      <c r="AG5558" s="61"/>
      <c r="AH5558" s="61"/>
      <c r="AI5558" s="61"/>
      <c r="AJ5558" s="61"/>
      <c r="AK5558" s="61"/>
      <c r="AL5558" s="61"/>
      <c r="AM5558" s="61"/>
      <c r="AN5558" s="61"/>
      <c r="AO5558" s="61"/>
      <c r="AP5558" s="62"/>
      <c r="AQ5558" s="61"/>
      <c r="AR5558" s="61"/>
      <c r="AS5558" s="61"/>
      <c r="AT5558" s="61"/>
      <c r="AU5558" s="61"/>
      <c r="AV5558" s="61"/>
      <c r="AW5558" s="60"/>
    </row>
    <row r="5559" s="59" customFormat="1" customHeight="1" spans="1:49">
      <c r="A5559" s="60"/>
      <c r="B5559" s="60"/>
      <c r="C5559" s="60"/>
      <c r="D5559" s="60"/>
      <c r="H5559" s="61"/>
      <c r="I5559" s="61"/>
      <c r="J5559" s="61"/>
      <c r="K5559" s="61"/>
      <c r="L5559" s="61"/>
      <c r="M5559" s="61"/>
      <c r="N5559" s="61"/>
      <c r="O5559" s="61"/>
      <c r="P5559" s="61"/>
      <c r="Q5559" s="61"/>
      <c r="R5559" s="61"/>
      <c r="S5559" s="61"/>
      <c r="T5559" s="61"/>
      <c r="U5559" s="61"/>
      <c r="V5559" s="61"/>
      <c r="W5559" s="61"/>
      <c r="X5559" s="61"/>
      <c r="Y5559" s="61"/>
      <c r="Z5559" s="61"/>
      <c r="AA5559" s="61"/>
      <c r="AB5559" s="61"/>
      <c r="AC5559" s="61"/>
      <c r="AD5559" s="61"/>
      <c r="AE5559" s="61"/>
      <c r="AF5559" s="61"/>
      <c r="AG5559" s="61"/>
      <c r="AH5559" s="61"/>
      <c r="AI5559" s="61"/>
      <c r="AJ5559" s="61"/>
      <c r="AK5559" s="61"/>
      <c r="AL5559" s="61"/>
      <c r="AM5559" s="61"/>
      <c r="AN5559" s="61"/>
      <c r="AO5559" s="61"/>
      <c r="AP5559" s="62"/>
      <c r="AQ5559" s="61"/>
      <c r="AR5559" s="61"/>
      <c r="AS5559" s="61"/>
      <c r="AT5559" s="61"/>
      <c r="AU5559" s="61"/>
      <c r="AV5559" s="61"/>
      <c r="AW5559" s="60"/>
    </row>
    <row r="5560" s="59" customFormat="1" customHeight="1" spans="1:49">
      <c r="A5560" s="60"/>
      <c r="B5560" s="60"/>
      <c r="C5560" s="60"/>
      <c r="D5560" s="60"/>
      <c r="H5560" s="61"/>
      <c r="I5560" s="61"/>
      <c r="J5560" s="61"/>
      <c r="K5560" s="61"/>
      <c r="L5560" s="61"/>
      <c r="M5560" s="61"/>
      <c r="N5560" s="61"/>
      <c r="O5560" s="61"/>
      <c r="P5560" s="61"/>
      <c r="Q5560" s="61"/>
      <c r="R5560" s="61"/>
      <c r="S5560" s="61"/>
      <c r="T5560" s="61"/>
      <c r="U5560" s="61"/>
      <c r="V5560" s="61"/>
      <c r="W5560" s="61"/>
      <c r="X5560" s="61"/>
      <c r="Y5560" s="61"/>
      <c r="Z5560" s="61"/>
      <c r="AA5560" s="61"/>
      <c r="AB5560" s="61"/>
      <c r="AC5560" s="61"/>
      <c r="AD5560" s="61"/>
      <c r="AE5560" s="61"/>
      <c r="AF5560" s="61"/>
      <c r="AG5560" s="61"/>
      <c r="AH5560" s="61"/>
      <c r="AI5560" s="61"/>
      <c r="AJ5560" s="61"/>
      <c r="AK5560" s="61"/>
      <c r="AL5560" s="61"/>
      <c r="AM5560" s="61"/>
      <c r="AN5560" s="61"/>
      <c r="AO5560" s="61"/>
      <c r="AP5560" s="62"/>
      <c r="AQ5560" s="61"/>
      <c r="AR5560" s="61"/>
      <c r="AS5560" s="61"/>
      <c r="AT5560" s="61"/>
      <c r="AU5560" s="61"/>
      <c r="AV5560" s="61"/>
      <c r="AW5560" s="60"/>
    </row>
    <row r="5561" s="59" customFormat="1" customHeight="1" spans="1:49">
      <c r="A5561" s="60"/>
      <c r="B5561" s="60"/>
      <c r="C5561" s="60"/>
      <c r="D5561" s="60"/>
      <c r="H5561" s="61"/>
      <c r="I5561" s="61"/>
      <c r="J5561" s="61"/>
      <c r="K5561" s="61"/>
      <c r="L5561" s="61"/>
      <c r="M5561" s="61"/>
      <c r="N5561" s="61"/>
      <c r="O5561" s="61"/>
      <c r="P5561" s="61"/>
      <c r="Q5561" s="61"/>
      <c r="R5561" s="61"/>
      <c r="S5561" s="61"/>
      <c r="T5561" s="61"/>
      <c r="U5561" s="61"/>
      <c r="V5561" s="61"/>
      <c r="W5561" s="61"/>
      <c r="X5561" s="61"/>
      <c r="Y5561" s="61"/>
      <c r="Z5561" s="61"/>
      <c r="AA5561" s="61"/>
      <c r="AB5561" s="61"/>
      <c r="AC5561" s="61"/>
      <c r="AD5561" s="61"/>
      <c r="AE5561" s="61"/>
      <c r="AF5561" s="61"/>
      <c r="AG5561" s="61"/>
      <c r="AH5561" s="61"/>
      <c r="AI5561" s="61"/>
      <c r="AJ5561" s="61"/>
      <c r="AK5561" s="61"/>
      <c r="AL5561" s="61"/>
      <c r="AM5561" s="61"/>
      <c r="AN5561" s="61"/>
      <c r="AO5561" s="61"/>
      <c r="AP5561" s="62"/>
      <c r="AQ5561" s="61"/>
      <c r="AR5561" s="61"/>
      <c r="AS5561" s="61"/>
      <c r="AT5561" s="61"/>
      <c r="AU5561" s="61"/>
      <c r="AV5561" s="61"/>
      <c r="AW5561" s="60"/>
    </row>
    <row r="5562" s="59" customFormat="1" customHeight="1" spans="1:49">
      <c r="A5562" s="60"/>
      <c r="B5562" s="60"/>
      <c r="C5562" s="60"/>
      <c r="D5562" s="60"/>
      <c r="H5562" s="61"/>
      <c r="I5562" s="61"/>
      <c r="J5562" s="61"/>
      <c r="K5562" s="61"/>
      <c r="L5562" s="61"/>
      <c r="M5562" s="61"/>
      <c r="N5562" s="61"/>
      <c r="O5562" s="61"/>
      <c r="P5562" s="61"/>
      <c r="Q5562" s="61"/>
      <c r="R5562" s="61"/>
      <c r="S5562" s="61"/>
      <c r="T5562" s="61"/>
      <c r="U5562" s="61"/>
      <c r="V5562" s="61"/>
      <c r="W5562" s="61"/>
      <c r="X5562" s="61"/>
      <c r="Y5562" s="61"/>
      <c r="Z5562" s="61"/>
      <c r="AA5562" s="61"/>
      <c r="AB5562" s="61"/>
      <c r="AC5562" s="61"/>
      <c r="AD5562" s="61"/>
      <c r="AE5562" s="61"/>
      <c r="AF5562" s="61"/>
      <c r="AG5562" s="61"/>
      <c r="AH5562" s="61"/>
      <c r="AI5562" s="61"/>
      <c r="AJ5562" s="61"/>
      <c r="AK5562" s="61"/>
      <c r="AL5562" s="61"/>
      <c r="AM5562" s="61"/>
      <c r="AN5562" s="61"/>
      <c r="AO5562" s="61"/>
      <c r="AP5562" s="62"/>
      <c r="AQ5562" s="61"/>
      <c r="AR5562" s="61"/>
      <c r="AS5562" s="61"/>
      <c r="AT5562" s="61"/>
      <c r="AU5562" s="61"/>
      <c r="AV5562" s="61"/>
      <c r="AW5562" s="60"/>
    </row>
    <row r="5563" s="59" customFormat="1" customHeight="1" spans="1:49">
      <c r="A5563" s="60"/>
      <c r="B5563" s="60"/>
      <c r="C5563" s="60"/>
      <c r="D5563" s="60"/>
      <c r="H5563" s="61"/>
      <c r="I5563" s="61"/>
      <c r="J5563" s="61"/>
      <c r="K5563" s="61"/>
      <c r="L5563" s="61"/>
      <c r="M5563" s="61"/>
      <c r="N5563" s="61"/>
      <c r="O5563" s="61"/>
      <c r="P5563" s="61"/>
      <c r="Q5563" s="61"/>
      <c r="R5563" s="61"/>
      <c r="S5563" s="61"/>
      <c r="T5563" s="61"/>
      <c r="U5563" s="61"/>
      <c r="V5563" s="61"/>
      <c r="W5563" s="61"/>
      <c r="X5563" s="61"/>
      <c r="Y5563" s="61"/>
      <c r="Z5563" s="61"/>
      <c r="AA5563" s="61"/>
      <c r="AB5563" s="61"/>
      <c r="AC5563" s="61"/>
      <c r="AD5563" s="61"/>
      <c r="AE5563" s="61"/>
      <c r="AF5563" s="61"/>
      <c r="AG5563" s="61"/>
      <c r="AH5563" s="61"/>
      <c r="AI5563" s="61"/>
      <c r="AJ5563" s="61"/>
      <c r="AK5563" s="61"/>
      <c r="AL5563" s="61"/>
      <c r="AM5563" s="61"/>
      <c r="AN5563" s="61"/>
      <c r="AO5563" s="61"/>
      <c r="AP5563" s="62"/>
      <c r="AQ5563" s="61"/>
      <c r="AR5563" s="61"/>
      <c r="AS5563" s="61"/>
      <c r="AT5563" s="61"/>
      <c r="AU5563" s="61"/>
      <c r="AV5563" s="61"/>
      <c r="AW5563" s="60"/>
    </row>
    <row r="5564" s="59" customFormat="1" customHeight="1" spans="1:49">
      <c r="A5564" s="60"/>
      <c r="B5564" s="60"/>
      <c r="C5564" s="60"/>
      <c r="D5564" s="60"/>
      <c r="H5564" s="61"/>
      <c r="I5564" s="61"/>
      <c r="J5564" s="61"/>
      <c r="K5564" s="61"/>
      <c r="L5564" s="61"/>
      <c r="M5564" s="61"/>
      <c r="N5564" s="61"/>
      <c r="O5564" s="61"/>
      <c r="P5564" s="61"/>
      <c r="Q5564" s="61"/>
      <c r="R5564" s="61"/>
      <c r="S5564" s="61"/>
      <c r="T5564" s="61"/>
      <c r="U5564" s="61"/>
      <c r="V5564" s="61"/>
      <c r="W5564" s="61"/>
      <c r="X5564" s="61"/>
      <c r="Y5564" s="61"/>
      <c r="Z5564" s="61"/>
      <c r="AA5564" s="61"/>
      <c r="AB5564" s="61"/>
      <c r="AC5564" s="61"/>
      <c r="AD5564" s="61"/>
      <c r="AE5564" s="61"/>
      <c r="AF5564" s="61"/>
      <c r="AG5564" s="61"/>
      <c r="AH5564" s="61"/>
      <c r="AI5564" s="61"/>
      <c r="AJ5564" s="61"/>
      <c r="AK5564" s="61"/>
      <c r="AL5564" s="61"/>
      <c r="AM5564" s="61"/>
      <c r="AN5564" s="61"/>
      <c r="AO5564" s="61"/>
      <c r="AP5564" s="62"/>
      <c r="AQ5564" s="61"/>
      <c r="AR5564" s="61"/>
      <c r="AS5564" s="61"/>
      <c r="AT5564" s="61"/>
      <c r="AU5564" s="61"/>
      <c r="AV5564" s="61"/>
      <c r="AW5564" s="60"/>
    </row>
    <row r="5565" s="59" customFormat="1" customHeight="1" spans="1:49">
      <c r="A5565" s="60"/>
      <c r="B5565" s="60"/>
      <c r="C5565" s="60"/>
      <c r="D5565" s="60"/>
      <c r="H5565" s="61"/>
      <c r="I5565" s="61"/>
      <c r="J5565" s="61"/>
      <c r="K5565" s="61"/>
      <c r="L5565" s="61"/>
      <c r="M5565" s="61"/>
      <c r="N5565" s="61"/>
      <c r="O5565" s="61"/>
      <c r="P5565" s="61"/>
      <c r="Q5565" s="61"/>
      <c r="R5565" s="61"/>
      <c r="S5565" s="61"/>
      <c r="T5565" s="61"/>
      <c r="U5565" s="61"/>
      <c r="V5565" s="61"/>
      <c r="W5565" s="61"/>
      <c r="X5565" s="61"/>
      <c r="Y5565" s="61"/>
      <c r="Z5565" s="61"/>
      <c r="AA5565" s="61"/>
      <c r="AB5565" s="61"/>
      <c r="AC5565" s="61"/>
      <c r="AD5565" s="61"/>
      <c r="AE5565" s="61"/>
      <c r="AF5565" s="61"/>
      <c r="AG5565" s="61"/>
      <c r="AH5565" s="61"/>
      <c r="AI5565" s="61"/>
      <c r="AJ5565" s="61"/>
      <c r="AK5565" s="61"/>
      <c r="AL5565" s="61"/>
      <c r="AM5565" s="61"/>
      <c r="AN5565" s="61"/>
      <c r="AO5565" s="61"/>
      <c r="AP5565" s="62"/>
      <c r="AQ5565" s="61"/>
      <c r="AR5565" s="61"/>
      <c r="AS5565" s="61"/>
      <c r="AT5565" s="61"/>
      <c r="AU5565" s="61"/>
      <c r="AV5565" s="61"/>
      <c r="AW5565" s="60"/>
    </row>
    <row r="5566" s="59" customFormat="1" customHeight="1" spans="1:49">
      <c r="A5566" s="60"/>
      <c r="B5566" s="60"/>
      <c r="C5566" s="60"/>
      <c r="D5566" s="60"/>
      <c r="H5566" s="61"/>
      <c r="I5566" s="61"/>
      <c r="J5566" s="61"/>
      <c r="K5566" s="61"/>
      <c r="L5566" s="61"/>
      <c r="M5566" s="61"/>
      <c r="N5566" s="61"/>
      <c r="O5566" s="61"/>
      <c r="P5566" s="61"/>
      <c r="Q5566" s="61"/>
      <c r="R5566" s="61"/>
      <c r="S5566" s="61"/>
      <c r="T5566" s="61"/>
      <c r="U5566" s="61"/>
      <c r="V5566" s="61"/>
      <c r="W5566" s="61"/>
      <c r="X5566" s="61"/>
      <c r="Y5566" s="61"/>
      <c r="Z5566" s="61"/>
      <c r="AA5566" s="61"/>
      <c r="AB5566" s="61"/>
      <c r="AC5566" s="61"/>
      <c r="AD5566" s="61"/>
      <c r="AE5566" s="61"/>
      <c r="AF5566" s="61"/>
      <c r="AG5566" s="61"/>
      <c r="AH5566" s="61"/>
      <c r="AI5566" s="61"/>
      <c r="AJ5566" s="61"/>
      <c r="AK5566" s="61"/>
      <c r="AL5566" s="61"/>
      <c r="AM5566" s="61"/>
      <c r="AN5566" s="61"/>
      <c r="AO5566" s="61"/>
      <c r="AP5566" s="62"/>
      <c r="AQ5566" s="61"/>
      <c r="AR5566" s="61"/>
      <c r="AS5566" s="61"/>
      <c r="AT5566" s="61"/>
      <c r="AU5566" s="61"/>
      <c r="AV5566" s="61"/>
      <c r="AW5566" s="60"/>
    </row>
    <row r="5567" s="59" customFormat="1" customHeight="1" spans="1:49">
      <c r="A5567" s="60"/>
      <c r="B5567" s="60"/>
      <c r="C5567" s="60"/>
      <c r="D5567" s="60"/>
      <c r="H5567" s="61"/>
      <c r="I5567" s="61"/>
      <c r="J5567" s="61"/>
      <c r="K5567" s="61"/>
      <c r="L5567" s="61"/>
      <c r="M5567" s="61"/>
      <c r="N5567" s="61"/>
      <c r="O5567" s="61"/>
      <c r="P5567" s="61"/>
      <c r="Q5567" s="61"/>
      <c r="R5567" s="61"/>
      <c r="S5567" s="61"/>
      <c r="T5567" s="61"/>
      <c r="U5567" s="61"/>
      <c r="V5567" s="61"/>
      <c r="W5567" s="61"/>
      <c r="X5567" s="61"/>
      <c r="Y5567" s="61"/>
      <c r="Z5567" s="61"/>
      <c r="AA5567" s="61"/>
      <c r="AB5567" s="61"/>
      <c r="AC5567" s="61"/>
      <c r="AD5567" s="61"/>
      <c r="AE5567" s="61"/>
      <c r="AF5567" s="61"/>
      <c r="AG5567" s="61"/>
      <c r="AH5567" s="61"/>
      <c r="AI5567" s="61"/>
      <c r="AJ5567" s="61"/>
      <c r="AK5567" s="61"/>
      <c r="AL5567" s="61"/>
      <c r="AM5567" s="61"/>
      <c r="AN5567" s="61"/>
      <c r="AO5567" s="61"/>
      <c r="AP5567" s="62"/>
      <c r="AQ5567" s="61"/>
      <c r="AR5567" s="61"/>
      <c r="AS5567" s="61"/>
      <c r="AT5567" s="61"/>
      <c r="AU5567" s="61"/>
      <c r="AV5567" s="61"/>
      <c r="AW5567" s="60"/>
    </row>
    <row r="5568" s="59" customFormat="1" customHeight="1" spans="1:49">
      <c r="A5568" s="60"/>
      <c r="B5568" s="60"/>
      <c r="C5568" s="60"/>
      <c r="D5568" s="60"/>
      <c r="H5568" s="61"/>
      <c r="I5568" s="61"/>
      <c r="J5568" s="61"/>
      <c r="K5568" s="61"/>
      <c r="L5568" s="61"/>
      <c r="M5568" s="61"/>
      <c r="N5568" s="61"/>
      <c r="O5568" s="61"/>
      <c r="P5568" s="61"/>
      <c r="Q5568" s="61"/>
      <c r="R5568" s="61"/>
      <c r="S5568" s="61"/>
      <c r="T5568" s="61"/>
      <c r="U5568" s="61"/>
      <c r="V5568" s="61"/>
      <c r="W5568" s="61"/>
      <c r="X5568" s="61"/>
      <c r="Y5568" s="61"/>
      <c r="Z5568" s="61"/>
      <c r="AA5568" s="61"/>
      <c r="AB5568" s="61"/>
      <c r="AC5568" s="61"/>
      <c r="AD5568" s="61"/>
      <c r="AE5568" s="61"/>
      <c r="AF5568" s="61"/>
      <c r="AG5568" s="61"/>
      <c r="AH5568" s="61"/>
      <c r="AI5568" s="61"/>
      <c r="AJ5568" s="61"/>
      <c r="AK5568" s="61"/>
      <c r="AL5568" s="61"/>
      <c r="AM5568" s="61"/>
      <c r="AN5568" s="61"/>
      <c r="AO5568" s="61"/>
      <c r="AP5568" s="62"/>
      <c r="AQ5568" s="61"/>
      <c r="AR5568" s="61"/>
      <c r="AS5568" s="61"/>
      <c r="AT5568" s="61"/>
      <c r="AU5568" s="61"/>
      <c r="AV5568" s="61"/>
      <c r="AW5568" s="60"/>
    </row>
    <row r="5569" s="59" customFormat="1" customHeight="1" spans="1:49">
      <c r="A5569" s="60"/>
      <c r="B5569" s="60"/>
      <c r="C5569" s="60"/>
      <c r="D5569" s="60"/>
      <c r="H5569" s="61"/>
      <c r="I5569" s="61"/>
      <c r="J5569" s="61"/>
      <c r="K5569" s="61"/>
      <c r="L5569" s="61"/>
      <c r="M5569" s="61"/>
      <c r="N5569" s="61"/>
      <c r="O5569" s="61"/>
      <c r="P5569" s="61"/>
      <c r="Q5569" s="61"/>
      <c r="R5569" s="61"/>
      <c r="S5569" s="61"/>
      <c r="T5569" s="61"/>
      <c r="U5569" s="61"/>
      <c r="V5569" s="61"/>
      <c r="W5569" s="61"/>
      <c r="X5569" s="61"/>
      <c r="Y5569" s="61"/>
      <c r="Z5569" s="61"/>
      <c r="AA5569" s="61"/>
      <c r="AB5569" s="61"/>
      <c r="AC5569" s="61"/>
      <c r="AD5569" s="61"/>
      <c r="AE5569" s="61"/>
      <c r="AF5569" s="61"/>
      <c r="AG5569" s="61"/>
      <c r="AH5569" s="61"/>
      <c r="AI5569" s="61"/>
      <c r="AJ5569" s="61"/>
      <c r="AK5569" s="61"/>
      <c r="AL5569" s="61"/>
      <c r="AM5569" s="61"/>
      <c r="AN5569" s="61"/>
      <c r="AO5569" s="61"/>
      <c r="AP5569" s="62"/>
      <c r="AQ5569" s="61"/>
      <c r="AR5569" s="61"/>
      <c r="AS5569" s="61"/>
      <c r="AT5569" s="61"/>
      <c r="AU5569" s="61"/>
      <c r="AV5569" s="61"/>
      <c r="AW5569" s="60"/>
    </row>
    <row r="5570" s="59" customFormat="1" customHeight="1" spans="1:49">
      <c r="A5570" s="60"/>
      <c r="B5570" s="60"/>
      <c r="C5570" s="60"/>
      <c r="D5570" s="60"/>
      <c r="H5570" s="61"/>
      <c r="I5570" s="61"/>
      <c r="J5570" s="61"/>
      <c r="K5570" s="61"/>
      <c r="L5570" s="61"/>
      <c r="M5570" s="61"/>
      <c r="N5570" s="61"/>
      <c r="O5570" s="61"/>
      <c r="P5570" s="61"/>
      <c r="Q5570" s="61"/>
      <c r="R5570" s="61"/>
      <c r="S5570" s="61"/>
      <c r="T5570" s="61"/>
      <c r="U5570" s="61"/>
      <c r="V5570" s="61"/>
      <c r="W5570" s="61"/>
      <c r="X5570" s="61"/>
      <c r="Y5570" s="61"/>
      <c r="Z5570" s="61"/>
      <c r="AA5570" s="61"/>
      <c r="AB5570" s="61"/>
      <c r="AC5570" s="61"/>
      <c r="AD5570" s="61"/>
      <c r="AE5570" s="61"/>
      <c r="AF5570" s="61"/>
      <c r="AG5570" s="61"/>
      <c r="AH5570" s="61"/>
      <c r="AI5570" s="61"/>
      <c r="AJ5570" s="61"/>
      <c r="AK5570" s="61"/>
      <c r="AL5570" s="61"/>
      <c r="AM5570" s="61"/>
      <c r="AN5570" s="61"/>
      <c r="AO5570" s="61"/>
      <c r="AP5570" s="62"/>
      <c r="AQ5570" s="61"/>
      <c r="AR5570" s="61"/>
      <c r="AS5570" s="61"/>
      <c r="AT5570" s="61"/>
      <c r="AU5570" s="61"/>
      <c r="AV5570" s="61"/>
      <c r="AW5570" s="60"/>
    </row>
    <row r="5571" s="59" customFormat="1" customHeight="1" spans="1:49">
      <c r="A5571" s="60"/>
      <c r="B5571" s="60"/>
      <c r="C5571" s="60"/>
      <c r="D5571" s="60"/>
      <c r="H5571" s="61"/>
      <c r="I5571" s="61"/>
      <c r="J5571" s="61"/>
      <c r="K5571" s="61"/>
      <c r="L5571" s="61"/>
      <c r="M5571" s="61"/>
      <c r="N5571" s="61"/>
      <c r="O5571" s="61"/>
      <c r="P5571" s="61"/>
      <c r="Q5571" s="61"/>
      <c r="R5571" s="61"/>
      <c r="S5571" s="61"/>
      <c r="T5571" s="61"/>
      <c r="U5571" s="61"/>
      <c r="V5571" s="61"/>
      <c r="W5571" s="61"/>
      <c r="X5571" s="61"/>
      <c r="Y5571" s="61"/>
      <c r="Z5571" s="61"/>
      <c r="AA5571" s="61"/>
      <c r="AB5571" s="61"/>
      <c r="AC5571" s="61"/>
      <c r="AD5571" s="61"/>
      <c r="AE5571" s="61"/>
      <c r="AF5571" s="61"/>
      <c r="AG5571" s="61"/>
      <c r="AH5571" s="61"/>
      <c r="AI5571" s="61"/>
      <c r="AJ5571" s="61"/>
      <c r="AK5571" s="61"/>
      <c r="AL5571" s="61"/>
      <c r="AM5571" s="61"/>
      <c r="AN5571" s="61"/>
      <c r="AO5571" s="61"/>
      <c r="AP5571" s="62"/>
      <c r="AQ5571" s="61"/>
      <c r="AR5571" s="61"/>
      <c r="AS5571" s="61"/>
      <c r="AT5571" s="61"/>
      <c r="AU5571" s="61"/>
      <c r="AV5571" s="61"/>
      <c r="AW5571" s="60"/>
    </row>
    <row r="5572" s="59" customFormat="1" customHeight="1" spans="1:49">
      <c r="A5572" s="60"/>
      <c r="B5572" s="60"/>
      <c r="C5572" s="60"/>
      <c r="D5572" s="60"/>
      <c r="H5572" s="61"/>
      <c r="I5572" s="61"/>
      <c r="J5572" s="61"/>
      <c r="K5572" s="61"/>
      <c r="L5572" s="61"/>
      <c r="M5572" s="61"/>
      <c r="N5572" s="61"/>
      <c r="O5572" s="61"/>
      <c r="P5572" s="61"/>
      <c r="Q5572" s="61"/>
      <c r="R5572" s="61"/>
      <c r="S5572" s="61"/>
      <c r="T5572" s="61"/>
      <c r="U5572" s="61"/>
      <c r="V5572" s="61"/>
      <c r="W5572" s="61"/>
      <c r="X5572" s="61"/>
      <c r="Y5572" s="61"/>
      <c r="Z5572" s="61"/>
      <c r="AA5572" s="61"/>
      <c r="AB5572" s="61"/>
      <c r="AC5572" s="61"/>
      <c r="AD5572" s="61"/>
      <c r="AE5572" s="61"/>
      <c r="AF5572" s="61"/>
      <c r="AG5572" s="61"/>
      <c r="AH5572" s="61"/>
      <c r="AI5572" s="61"/>
      <c r="AJ5572" s="61"/>
      <c r="AK5572" s="61"/>
      <c r="AL5572" s="61"/>
      <c r="AM5572" s="61"/>
      <c r="AN5572" s="61"/>
      <c r="AO5572" s="61"/>
      <c r="AP5572" s="62"/>
      <c r="AQ5572" s="61"/>
      <c r="AR5572" s="61"/>
      <c r="AS5572" s="61"/>
      <c r="AT5572" s="61"/>
      <c r="AU5572" s="61"/>
      <c r="AV5572" s="61"/>
      <c r="AW5572" s="60"/>
    </row>
    <row r="5573" s="59" customFormat="1" customHeight="1" spans="1:49">
      <c r="A5573" s="60"/>
      <c r="B5573" s="60"/>
      <c r="C5573" s="60"/>
      <c r="D5573" s="60"/>
      <c r="H5573" s="61"/>
      <c r="I5573" s="61"/>
      <c r="J5573" s="61"/>
      <c r="K5573" s="61"/>
      <c r="L5573" s="61"/>
      <c r="M5573" s="61"/>
      <c r="N5573" s="61"/>
      <c r="O5573" s="61"/>
      <c r="P5573" s="61"/>
      <c r="Q5573" s="61"/>
      <c r="R5573" s="61"/>
      <c r="S5573" s="61"/>
      <c r="T5573" s="61"/>
      <c r="U5573" s="61"/>
      <c r="V5573" s="61"/>
      <c r="W5573" s="61"/>
      <c r="X5573" s="61"/>
      <c r="Y5573" s="61"/>
      <c r="Z5573" s="61"/>
      <c r="AA5573" s="61"/>
      <c r="AB5573" s="61"/>
      <c r="AC5573" s="61"/>
      <c r="AD5573" s="61"/>
      <c r="AE5573" s="61"/>
      <c r="AF5573" s="61"/>
      <c r="AG5573" s="61"/>
      <c r="AH5573" s="61"/>
      <c r="AI5573" s="61"/>
      <c r="AJ5573" s="61"/>
      <c r="AK5573" s="61"/>
      <c r="AL5573" s="61"/>
      <c r="AM5573" s="61"/>
      <c r="AN5573" s="61"/>
      <c r="AO5573" s="61"/>
      <c r="AP5573" s="62"/>
      <c r="AQ5573" s="61"/>
      <c r="AR5573" s="61"/>
      <c r="AS5573" s="61"/>
      <c r="AT5573" s="61"/>
      <c r="AU5573" s="61"/>
      <c r="AV5573" s="61"/>
      <c r="AW5573" s="60"/>
    </row>
    <row r="5574" s="59" customFormat="1" customHeight="1" spans="1:49">
      <c r="A5574" s="60"/>
      <c r="B5574" s="60"/>
      <c r="C5574" s="60"/>
      <c r="D5574" s="60"/>
      <c r="H5574" s="61"/>
      <c r="I5574" s="61"/>
      <c r="J5574" s="61"/>
      <c r="K5574" s="61"/>
      <c r="L5574" s="61"/>
      <c r="M5574" s="61"/>
      <c r="N5574" s="61"/>
      <c r="O5574" s="61"/>
      <c r="P5574" s="61"/>
      <c r="Q5574" s="61"/>
      <c r="R5574" s="61"/>
      <c r="S5574" s="61"/>
      <c r="T5574" s="61"/>
      <c r="U5574" s="61"/>
      <c r="V5574" s="61"/>
      <c r="W5574" s="61"/>
      <c r="X5574" s="61"/>
      <c r="Y5574" s="61"/>
      <c r="Z5574" s="61"/>
      <c r="AA5574" s="61"/>
      <c r="AB5574" s="61"/>
      <c r="AC5574" s="61"/>
      <c r="AD5574" s="61"/>
      <c r="AE5574" s="61"/>
      <c r="AF5574" s="61"/>
      <c r="AG5574" s="61"/>
      <c r="AH5574" s="61"/>
      <c r="AI5574" s="61"/>
      <c r="AJ5574" s="61"/>
      <c r="AK5574" s="61"/>
      <c r="AL5574" s="61"/>
      <c r="AM5574" s="61"/>
      <c r="AN5574" s="61"/>
      <c r="AO5574" s="61"/>
      <c r="AP5574" s="62"/>
      <c r="AQ5574" s="61"/>
      <c r="AR5574" s="61"/>
      <c r="AS5574" s="61"/>
      <c r="AT5574" s="61"/>
      <c r="AU5574" s="61"/>
      <c r="AV5574" s="61"/>
      <c r="AW5574" s="60"/>
    </row>
    <row r="5575" s="59" customFormat="1" customHeight="1" spans="1:49">
      <c r="A5575" s="60"/>
      <c r="B5575" s="60"/>
      <c r="C5575" s="60"/>
      <c r="D5575" s="60"/>
      <c r="H5575" s="61"/>
      <c r="I5575" s="61"/>
      <c r="J5575" s="61"/>
      <c r="K5575" s="61"/>
      <c r="L5575" s="61"/>
      <c r="M5575" s="61"/>
      <c r="N5575" s="61"/>
      <c r="O5575" s="61"/>
      <c r="P5575" s="61"/>
      <c r="Q5575" s="61"/>
      <c r="R5575" s="61"/>
      <c r="S5575" s="61"/>
      <c r="T5575" s="61"/>
      <c r="U5575" s="61"/>
      <c r="V5575" s="61"/>
      <c r="W5575" s="61"/>
      <c r="X5575" s="61"/>
      <c r="Y5575" s="61"/>
      <c r="Z5575" s="61"/>
      <c r="AA5575" s="61"/>
      <c r="AB5575" s="61"/>
      <c r="AC5575" s="61"/>
      <c r="AD5575" s="61"/>
      <c r="AE5575" s="61"/>
      <c r="AF5575" s="61"/>
      <c r="AG5575" s="61"/>
      <c r="AH5575" s="61"/>
      <c r="AI5575" s="61"/>
      <c r="AJ5575" s="61"/>
      <c r="AK5575" s="61"/>
      <c r="AL5575" s="61"/>
      <c r="AM5575" s="61"/>
      <c r="AN5575" s="61"/>
      <c r="AO5575" s="61"/>
      <c r="AP5575" s="62"/>
      <c r="AQ5575" s="61"/>
      <c r="AR5575" s="61"/>
      <c r="AS5575" s="61"/>
      <c r="AT5575" s="61"/>
      <c r="AU5575" s="61"/>
      <c r="AV5575" s="61"/>
      <c r="AW5575" s="60"/>
    </row>
    <row r="5576" s="59" customFormat="1" customHeight="1" spans="1:49">
      <c r="A5576" s="60"/>
      <c r="B5576" s="60"/>
      <c r="C5576" s="60"/>
      <c r="D5576" s="60"/>
      <c r="H5576" s="61"/>
      <c r="I5576" s="61"/>
      <c r="J5576" s="61"/>
      <c r="K5576" s="61"/>
      <c r="L5576" s="61"/>
      <c r="M5576" s="61"/>
      <c r="N5576" s="61"/>
      <c r="O5576" s="61"/>
      <c r="P5576" s="61"/>
      <c r="Q5576" s="61"/>
      <c r="R5576" s="61"/>
      <c r="S5576" s="61"/>
      <c r="T5576" s="61"/>
      <c r="U5576" s="61"/>
      <c r="V5576" s="61"/>
      <c r="W5576" s="61"/>
      <c r="X5576" s="61"/>
      <c r="Y5576" s="61"/>
      <c r="Z5576" s="61"/>
      <c r="AA5576" s="61"/>
      <c r="AB5576" s="61"/>
      <c r="AC5576" s="61"/>
      <c r="AD5576" s="61"/>
      <c r="AE5576" s="61"/>
      <c r="AF5576" s="61"/>
      <c r="AG5576" s="61"/>
      <c r="AH5576" s="61"/>
      <c r="AI5576" s="61"/>
      <c r="AJ5576" s="61"/>
      <c r="AK5576" s="61"/>
      <c r="AL5576" s="61"/>
      <c r="AM5576" s="61"/>
      <c r="AN5576" s="61"/>
      <c r="AO5576" s="61"/>
      <c r="AP5576" s="62"/>
      <c r="AQ5576" s="61"/>
      <c r="AR5576" s="61"/>
      <c r="AS5576" s="61"/>
      <c r="AT5576" s="61"/>
      <c r="AU5576" s="61"/>
      <c r="AV5576" s="61"/>
      <c r="AW5576" s="60"/>
    </row>
    <row r="5577" s="59" customFormat="1" customHeight="1" spans="1:49">
      <c r="A5577" s="60"/>
      <c r="B5577" s="60"/>
      <c r="C5577" s="60"/>
      <c r="D5577" s="60"/>
      <c r="H5577" s="61"/>
      <c r="I5577" s="61"/>
      <c r="J5577" s="61"/>
      <c r="K5577" s="61"/>
      <c r="L5577" s="61"/>
      <c r="M5577" s="61"/>
      <c r="N5577" s="61"/>
      <c r="O5577" s="61"/>
      <c r="P5577" s="61"/>
      <c r="Q5577" s="61"/>
      <c r="R5577" s="61"/>
      <c r="S5577" s="61"/>
      <c r="T5577" s="61"/>
      <c r="U5577" s="61"/>
      <c r="V5577" s="61"/>
      <c r="W5577" s="61"/>
      <c r="X5577" s="61"/>
      <c r="Y5577" s="61"/>
      <c r="Z5577" s="61"/>
      <c r="AA5577" s="61"/>
      <c r="AB5577" s="61"/>
      <c r="AC5577" s="61"/>
      <c r="AD5577" s="61"/>
      <c r="AE5577" s="61"/>
      <c r="AF5577" s="61"/>
      <c r="AG5577" s="61"/>
      <c r="AH5577" s="61"/>
      <c r="AI5577" s="61"/>
      <c r="AJ5577" s="61"/>
      <c r="AK5577" s="61"/>
      <c r="AL5577" s="61"/>
      <c r="AM5577" s="61"/>
      <c r="AN5577" s="61"/>
      <c r="AO5577" s="61"/>
      <c r="AP5577" s="62"/>
      <c r="AQ5577" s="61"/>
      <c r="AR5577" s="61"/>
      <c r="AS5577" s="61"/>
      <c r="AT5577" s="61"/>
      <c r="AU5577" s="61"/>
      <c r="AV5577" s="61"/>
      <c r="AW5577" s="60"/>
    </row>
    <row r="5578" s="59" customFormat="1" customHeight="1" spans="1:49">
      <c r="A5578" s="60"/>
      <c r="B5578" s="60"/>
      <c r="C5578" s="60"/>
      <c r="D5578" s="60"/>
      <c r="H5578" s="61"/>
      <c r="I5578" s="61"/>
      <c r="J5578" s="61"/>
      <c r="K5578" s="61"/>
      <c r="L5578" s="61"/>
      <c r="M5578" s="61"/>
      <c r="N5578" s="61"/>
      <c r="O5578" s="61"/>
      <c r="P5578" s="61"/>
      <c r="Q5578" s="61"/>
      <c r="R5578" s="61"/>
      <c r="S5578" s="61"/>
      <c r="T5578" s="61"/>
      <c r="U5578" s="61"/>
      <c r="V5578" s="61"/>
      <c r="W5578" s="61"/>
      <c r="X5578" s="61"/>
      <c r="Y5578" s="61"/>
      <c r="Z5578" s="61"/>
      <c r="AA5578" s="61"/>
      <c r="AB5578" s="61"/>
      <c r="AC5578" s="61"/>
      <c r="AD5578" s="61"/>
      <c r="AE5578" s="61"/>
      <c r="AF5578" s="61"/>
      <c r="AG5578" s="61"/>
      <c r="AH5578" s="61"/>
      <c r="AI5578" s="61"/>
      <c r="AJ5578" s="61"/>
      <c r="AK5578" s="61"/>
      <c r="AL5578" s="61"/>
      <c r="AM5578" s="61"/>
      <c r="AN5578" s="61"/>
      <c r="AO5578" s="61"/>
      <c r="AP5578" s="62"/>
      <c r="AQ5578" s="61"/>
      <c r="AR5578" s="61"/>
      <c r="AS5578" s="61"/>
      <c r="AT5578" s="61"/>
      <c r="AU5578" s="61"/>
      <c r="AV5578" s="61"/>
      <c r="AW5578" s="60"/>
    </row>
    <row r="5579" s="59" customFormat="1" customHeight="1" spans="1:49">
      <c r="A5579" s="60"/>
      <c r="B5579" s="60"/>
      <c r="C5579" s="60"/>
      <c r="D5579" s="60"/>
      <c r="H5579" s="61"/>
      <c r="I5579" s="61"/>
      <c r="J5579" s="61"/>
      <c r="K5579" s="61"/>
      <c r="L5579" s="61"/>
      <c r="M5579" s="61"/>
      <c r="N5579" s="61"/>
      <c r="O5579" s="61"/>
      <c r="P5579" s="61"/>
      <c r="Q5579" s="61"/>
      <c r="R5579" s="61"/>
      <c r="S5579" s="61"/>
      <c r="T5579" s="61"/>
      <c r="U5579" s="61"/>
      <c r="V5579" s="61"/>
      <c r="W5579" s="61"/>
      <c r="X5579" s="61"/>
      <c r="Y5579" s="61"/>
      <c r="Z5579" s="61"/>
      <c r="AA5579" s="61"/>
      <c r="AB5579" s="61"/>
      <c r="AC5579" s="61"/>
      <c r="AD5579" s="61"/>
      <c r="AE5579" s="61"/>
      <c r="AF5579" s="61"/>
      <c r="AG5579" s="61"/>
      <c r="AH5579" s="61"/>
      <c r="AI5579" s="61"/>
      <c r="AJ5579" s="61"/>
      <c r="AK5579" s="61"/>
      <c r="AL5579" s="61"/>
      <c r="AM5579" s="61"/>
      <c r="AN5579" s="61"/>
      <c r="AO5579" s="61"/>
      <c r="AP5579" s="62"/>
      <c r="AQ5579" s="61"/>
      <c r="AR5579" s="61"/>
      <c r="AS5579" s="61"/>
      <c r="AT5579" s="61"/>
      <c r="AU5579" s="61"/>
      <c r="AV5579" s="61"/>
      <c r="AW5579" s="60"/>
    </row>
    <row r="5580" s="59" customFormat="1" customHeight="1" spans="1:49">
      <c r="A5580" s="60"/>
      <c r="B5580" s="60"/>
      <c r="C5580" s="60"/>
      <c r="D5580" s="60"/>
      <c r="H5580" s="61"/>
      <c r="I5580" s="61"/>
      <c r="J5580" s="61"/>
      <c r="K5580" s="61"/>
      <c r="L5580" s="61"/>
      <c r="M5580" s="61"/>
      <c r="N5580" s="61"/>
      <c r="O5580" s="61"/>
      <c r="P5580" s="61"/>
      <c r="Q5580" s="61"/>
      <c r="R5580" s="61"/>
      <c r="S5580" s="61"/>
      <c r="T5580" s="61"/>
      <c r="U5580" s="61"/>
      <c r="V5580" s="61"/>
      <c r="W5580" s="61"/>
      <c r="X5580" s="61"/>
      <c r="Y5580" s="61"/>
      <c r="Z5580" s="61"/>
      <c r="AA5580" s="61"/>
      <c r="AB5580" s="61"/>
      <c r="AC5580" s="61"/>
      <c r="AD5580" s="61"/>
      <c r="AE5580" s="61"/>
      <c r="AF5580" s="61"/>
      <c r="AG5580" s="61"/>
      <c r="AH5580" s="61"/>
      <c r="AI5580" s="61"/>
      <c r="AJ5580" s="61"/>
      <c r="AK5580" s="61"/>
      <c r="AL5580" s="61"/>
      <c r="AM5580" s="61"/>
      <c r="AN5580" s="61"/>
      <c r="AO5580" s="61"/>
      <c r="AP5580" s="62"/>
      <c r="AQ5580" s="61"/>
      <c r="AR5580" s="61"/>
      <c r="AS5580" s="61"/>
      <c r="AT5580" s="61"/>
      <c r="AU5580" s="61"/>
      <c r="AV5580" s="61"/>
      <c r="AW5580" s="60"/>
    </row>
    <row r="5581" s="59" customFormat="1" customHeight="1" spans="1:49">
      <c r="A5581" s="60"/>
      <c r="B5581" s="60"/>
      <c r="C5581" s="60"/>
      <c r="D5581" s="60"/>
      <c r="H5581" s="61"/>
      <c r="I5581" s="61"/>
      <c r="J5581" s="61"/>
      <c r="K5581" s="61"/>
      <c r="L5581" s="61"/>
      <c r="M5581" s="61"/>
      <c r="N5581" s="61"/>
      <c r="O5581" s="61"/>
      <c r="P5581" s="61"/>
      <c r="Q5581" s="61"/>
      <c r="R5581" s="61"/>
      <c r="S5581" s="61"/>
      <c r="T5581" s="61"/>
      <c r="U5581" s="61"/>
      <c r="V5581" s="61"/>
      <c r="W5581" s="61"/>
      <c r="X5581" s="61"/>
      <c r="Y5581" s="61"/>
      <c r="Z5581" s="61"/>
      <c r="AA5581" s="61"/>
      <c r="AB5581" s="61"/>
      <c r="AC5581" s="61"/>
      <c r="AD5581" s="61"/>
      <c r="AE5581" s="61"/>
      <c r="AF5581" s="61"/>
      <c r="AG5581" s="61"/>
      <c r="AH5581" s="61"/>
      <c r="AI5581" s="61"/>
      <c r="AJ5581" s="61"/>
      <c r="AK5581" s="61"/>
      <c r="AL5581" s="61"/>
      <c r="AM5581" s="61"/>
      <c r="AN5581" s="61"/>
      <c r="AO5581" s="61"/>
      <c r="AP5581" s="62"/>
      <c r="AQ5581" s="61"/>
      <c r="AR5581" s="61"/>
      <c r="AS5581" s="61"/>
      <c r="AT5581" s="61"/>
      <c r="AU5581" s="61"/>
      <c r="AV5581" s="61"/>
      <c r="AW5581" s="60"/>
    </row>
    <row r="5582" s="59" customFormat="1" customHeight="1" spans="1:49">
      <c r="A5582" s="60"/>
      <c r="B5582" s="60"/>
      <c r="C5582" s="60"/>
      <c r="D5582" s="60"/>
      <c r="H5582" s="61"/>
      <c r="I5582" s="61"/>
      <c r="J5582" s="61"/>
      <c r="K5582" s="61"/>
      <c r="L5582" s="61"/>
      <c r="M5582" s="61"/>
      <c r="N5582" s="61"/>
      <c r="O5582" s="61"/>
      <c r="P5582" s="61"/>
      <c r="Q5582" s="61"/>
      <c r="R5582" s="61"/>
      <c r="S5582" s="61"/>
      <c r="T5582" s="61"/>
      <c r="U5582" s="61"/>
      <c r="V5582" s="61"/>
      <c r="W5582" s="61"/>
      <c r="X5582" s="61"/>
      <c r="Y5582" s="61"/>
      <c r="Z5582" s="61"/>
      <c r="AA5582" s="61"/>
      <c r="AB5582" s="61"/>
      <c r="AC5582" s="61"/>
      <c r="AD5582" s="61"/>
      <c r="AE5582" s="61"/>
      <c r="AF5582" s="61"/>
      <c r="AG5582" s="61"/>
      <c r="AH5582" s="61"/>
      <c r="AI5582" s="61"/>
      <c r="AJ5582" s="61"/>
      <c r="AK5582" s="61"/>
      <c r="AL5582" s="61"/>
      <c r="AM5582" s="61"/>
      <c r="AN5582" s="61"/>
      <c r="AO5582" s="61"/>
      <c r="AP5582" s="62"/>
      <c r="AQ5582" s="61"/>
      <c r="AR5582" s="61"/>
      <c r="AS5582" s="61"/>
      <c r="AT5582" s="61"/>
      <c r="AU5582" s="61"/>
      <c r="AV5582" s="61"/>
      <c r="AW5582" s="60"/>
    </row>
    <row r="5583" s="59" customFormat="1" customHeight="1" spans="1:49">
      <c r="A5583" s="60"/>
      <c r="B5583" s="60"/>
      <c r="C5583" s="60"/>
      <c r="D5583" s="60"/>
      <c r="H5583" s="61"/>
      <c r="I5583" s="61"/>
      <c r="J5583" s="61"/>
      <c r="K5583" s="61"/>
      <c r="L5583" s="61"/>
      <c r="M5583" s="61"/>
      <c r="N5583" s="61"/>
      <c r="O5583" s="61"/>
      <c r="P5583" s="61"/>
      <c r="Q5583" s="61"/>
      <c r="R5583" s="61"/>
      <c r="S5583" s="61"/>
      <c r="T5583" s="61"/>
      <c r="U5583" s="61"/>
      <c r="V5583" s="61"/>
      <c r="W5583" s="61"/>
      <c r="X5583" s="61"/>
      <c r="Y5583" s="61"/>
      <c r="Z5583" s="61"/>
      <c r="AA5583" s="61"/>
      <c r="AB5583" s="61"/>
      <c r="AC5583" s="61"/>
      <c r="AD5583" s="61"/>
      <c r="AE5583" s="61"/>
      <c r="AF5583" s="61"/>
      <c r="AG5583" s="61"/>
      <c r="AH5583" s="61"/>
      <c r="AI5583" s="61"/>
      <c r="AJ5583" s="61"/>
      <c r="AK5583" s="61"/>
      <c r="AL5583" s="61"/>
      <c r="AM5583" s="61"/>
      <c r="AN5583" s="61"/>
      <c r="AO5583" s="61"/>
      <c r="AP5583" s="62"/>
      <c r="AQ5583" s="61"/>
      <c r="AR5583" s="61"/>
      <c r="AS5583" s="61"/>
      <c r="AT5583" s="61"/>
      <c r="AU5583" s="61"/>
      <c r="AV5583" s="61"/>
      <c r="AW5583" s="60"/>
    </row>
    <row r="5584" s="59" customFormat="1" customHeight="1" spans="1:49">
      <c r="A5584" s="60"/>
      <c r="B5584" s="60"/>
      <c r="C5584" s="60"/>
      <c r="D5584" s="60"/>
      <c r="H5584" s="61"/>
      <c r="I5584" s="61"/>
      <c r="J5584" s="61"/>
      <c r="K5584" s="61"/>
      <c r="L5584" s="61"/>
      <c r="M5584" s="61"/>
      <c r="N5584" s="61"/>
      <c r="O5584" s="61"/>
      <c r="P5584" s="61"/>
      <c r="Q5584" s="61"/>
      <c r="R5584" s="61"/>
      <c r="S5584" s="61"/>
      <c r="T5584" s="61"/>
      <c r="U5584" s="61"/>
      <c r="V5584" s="61"/>
      <c r="W5584" s="61"/>
      <c r="X5584" s="61"/>
      <c r="Y5584" s="61"/>
      <c r="Z5584" s="61"/>
      <c r="AA5584" s="61"/>
      <c r="AB5584" s="61"/>
      <c r="AC5584" s="61"/>
      <c r="AD5584" s="61"/>
      <c r="AE5584" s="61"/>
      <c r="AF5584" s="61"/>
      <c r="AG5584" s="61"/>
      <c r="AH5584" s="61"/>
      <c r="AI5584" s="61"/>
      <c r="AJ5584" s="61"/>
      <c r="AK5584" s="61"/>
      <c r="AL5584" s="61"/>
      <c r="AM5584" s="61"/>
      <c r="AN5584" s="61"/>
      <c r="AO5584" s="61"/>
      <c r="AP5584" s="62"/>
      <c r="AQ5584" s="61"/>
      <c r="AR5584" s="61"/>
      <c r="AS5584" s="61"/>
      <c r="AT5584" s="61"/>
      <c r="AU5584" s="61"/>
      <c r="AV5584" s="61"/>
      <c r="AW5584" s="60"/>
    </row>
    <row r="5585" s="59" customFormat="1" customHeight="1" spans="1:49">
      <c r="A5585" s="60"/>
      <c r="B5585" s="60"/>
      <c r="C5585" s="60"/>
      <c r="D5585" s="60"/>
      <c r="H5585" s="61"/>
      <c r="I5585" s="61"/>
      <c r="J5585" s="61"/>
      <c r="K5585" s="61"/>
      <c r="L5585" s="61"/>
      <c r="M5585" s="61"/>
      <c r="N5585" s="61"/>
      <c r="O5585" s="61"/>
      <c r="P5585" s="61"/>
      <c r="Q5585" s="61"/>
      <c r="R5585" s="61"/>
      <c r="S5585" s="61"/>
      <c r="T5585" s="61"/>
      <c r="U5585" s="61"/>
      <c r="V5585" s="61"/>
      <c r="W5585" s="61"/>
      <c r="X5585" s="61"/>
      <c r="Y5585" s="61"/>
      <c r="Z5585" s="61"/>
      <c r="AA5585" s="61"/>
      <c r="AB5585" s="61"/>
      <c r="AC5585" s="61"/>
      <c r="AD5585" s="61"/>
      <c r="AE5585" s="61"/>
      <c r="AF5585" s="61"/>
      <c r="AG5585" s="61"/>
      <c r="AH5585" s="61"/>
      <c r="AI5585" s="61"/>
      <c r="AJ5585" s="61"/>
      <c r="AK5585" s="61"/>
      <c r="AL5585" s="61"/>
      <c r="AM5585" s="61"/>
      <c r="AN5585" s="61"/>
      <c r="AO5585" s="61"/>
      <c r="AP5585" s="62"/>
      <c r="AQ5585" s="61"/>
      <c r="AR5585" s="61"/>
      <c r="AS5585" s="61"/>
      <c r="AT5585" s="61"/>
      <c r="AU5585" s="61"/>
      <c r="AV5585" s="61"/>
      <c r="AW5585" s="60"/>
    </row>
    <row r="5586" s="59" customFormat="1" customHeight="1" spans="1:49">
      <c r="A5586" s="60"/>
      <c r="B5586" s="60"/>
      <c r="C5586" s="60"/>
      <c r="D5586" s="60"/>
      <c r="H5586" s="61"/>
      <c r="I5586" s="61"/>
      <c r="J5586" s="61"/>
      <c r="K5586" s="61"/>
      <c r="L5586" s="61"/>
      <c r="M5586" s="61"/>
      <c r="N5586" s="61"/>
      <c r="O5586" s="61"/>
      <c r="P5586" s="61"/>
      <c r="Q5586" s="61"/>
      <c r="R5586" s="61"/>
      <c r="S5586" s="61"/>
      <c r="T5586" s="61"/>
      <c r="U5586" s="61"/>
      <c r="V5586" s="61"/>
      <c r="W5586" s="61"/>
      <c r="X5586" s="61"/>
      <c r="Y5586" s="61"/>
      <c r="Z5586" s="61"/>
      <c r="AA5586" s="61"/>
      <c r="AB5586" s="61"/>
      <c r="AC5586" s="61"/>
      <c r="AD5586" s="61"/>
      <c r="AE5586" s="61"/>
      <c r="AF5586" s="61"/>
      <c r="AG5586" s="61"/>
      <c r="AH5586" s="61"/>
      <c r="AI5586" s="61"/>
      <c r="AJ5586" s="61"/>
      <c r="AK5586" s="61"/>
      <c r="AL5586" s="61"/>
      <c r="AM5586" s="61"/>
      <c r="AN5586" s="61"/>
      <c r="AO5586" s="61"/>
      <c r="AP5586" s="62"/>
      <c r="AQ5586" s="61"/>
      <c r="AR5586" s="61"/>
      <c r="AS5586" s="61"/>
      <c r="AT5586" s="61"/>
      <c r="AU5586" s="61"/>
      <c r="AV5586" s="61"/>
      <c r="AW5586" s="60"/>
    </row>
    <row r="5587" s="59" customFormat="1" customHeight="1" spans="1:49">
      <c r="A5587" s="60"/>
      <c r="B5587" s="60"/>
      <c r="C5587" s="60"/>
      <c r="D5587" s="60"/>
      <c r="H5587" s="61"/>
      <c r="I5587" s="61"/>
      <c r="J5587" s="61"/>
      <c r="K5587" s="61"/>
      <c r="L5587" s="61"/>
      <c r="M5587" s="61"/>
      <c r="N5587" s="61"/>
      <c r="O5587" s="61"/>
      <c r="P5587" s="61"/>
      <c r="Q5587" s="61"/>
      <c r="R5587" s="61"/>
      <c r="S5587" s="61"/>
      <c r="T5587" s="61"/>
      <c r="U5587" s="61"/>
      <c r="V5587" s="61"/>
      <c r="W5587" s="61"/>
      <c r="X5587" s="61"/>
      <c r="Y5587" s="61"/>
      <c r="Z5587" s="61"/>
      <c r="AA5587" s="61"/>
      <c r="AB5587" s="61"/>
      <c r="AC5587" s="61"/>
      <c r="AD5587" s="61"/>
      <c r="AE5587" s="61"/>
      <c r="AF5587" s="61"/>
      <c r="AG5587" s="61"/>
      <c r="AH5587" s="61"/>
      <c r="AI5587" s="61"/>
      <c r="AJ5587" s="61"/>
      <c r="AK5587" s="61"/>
      <c r="AL5587" s="61"/>
      <c r="AM5587" s="61"/>
      <c r="AN5587" s="61"/>
      <c r="AO5587" s="61"/>
      <c r="AP5587" s="62"/>
      <c r="AQ5587" s="61"/>
      <c r="AR5587" s="61"/>
      <c r="AS5587" s="61"/>
      <c r="AT5587" s="61"/>
      <c r="AU5587" s="61"/>
      <c r="AV5587" s="61"/>
      <c r="AW5587" s="60"/>
    </row>
    <row r="5588" s="59" customFormat="1" customHeight="1" spans="1:49">
      <c r="A5588" s="60"/>
      <c r="B5588" s="60"/>
      <c r="C5588" s="60"/>
      <c r="D5588" s="60"/>
      <c r="H5588" s="61"/>
      <c r="I5588" s="61"/>
      <c r="J5588" s="61"/>
      <c r="K5588" s="61"/>
      <c r="L5588" s="61"/>
      <c r="M5588" s="61"/>
      <c r="N5588" s="61"/>
      <c r="O5588" s="61"/>
      <c r="P5588" s="61"/>
      <c r="Q5588" s="61"/>
      <c r="R5588" s="61"/>
      <c r="S5588" s="61"/>
      <c r="T5588" s="61"/>
      <c r="U5588" s="61"/>
      <c r="V5588" s="61"/>
      <c r="W5588" s="61"/>
      <c r="X5588" s="61"/>
      <c r="Y5588" s="61"/>
      <c r="Z5588" s="61"/>
      <c r="AA5588" s="61"/>
      <c r="AB5588" s="61"/>
      <c r="AC5588" s="61"/>
      <c r="AD5588" s="61"/>
      <c r="AE5588" s="61"/>
      <c r="AF5588" s="61"/>
      <c r="AG5588" s="61"/>
      <c r="AH5588" s="61"/>
      <c r="AI5588" s="61"/>
      <c r="AJ5588" s="61"/>
      <c r="AK5588" s="61"/>
      <c r="AL5588" s="61"/>
      <c r="AM5588" s="61"/>
      <c r="AN5588" s="61"/>
      <c r="AO5588" s="61"/>
      <c r="AP5588" s="62"/>
      <c r="AQ5588" s="61"/>
      <c r="AR5588" s="61"/>
      <c r="AS5588" s="61"/>
      <c r="AT5588" s="61"/>
      <c r="AU5588" s="61"/>
      <c r="AV5588" s="61"/>
      <c r="AW5588" s="60"/>
    </row>
    <row r="5589" s="59" customFormat="1" customHeight="1" spans="1:49">
      <c r="A5589" s="60"/>
      <c r="B5589" s="60"/>
      <c r="C5589" s="60"/>
      <c r="D5589" s="60"/>
      <c r="H5589" s="61"/>
      <c r="I5589" s="61"/>
      <c r="J5589" s="61"/>
      <c r="K5589" s="61"/>
      <c r="L5589" s="61"/>
      <c r="M5589" s="61"/>
      <c r="N5589" s="61"/>
      <c r="O5589" s="61"/>
      <c r="P5589" s="61"/>
      <c r="Q5589" s="61"/>
      <c r="R5589" s="61"/>
      <c r="S5589" s="61"/>
      <c r="T5589" s="61"/>
      <c r="U5589" s="61"/>
      <c r="V5589" s="61"/>
      <c r="W5589" s="61"/>
      <c r="X5589" s="61"/>
      <c r="Y5589" s="61"/>
      <c r="Z5589" s="61"/>
      <c r="AA5589" s="61"/>
      <c r="AB5589" s="61"/>
      <c r="AC5589" s="61"/>
      <c r="AD5589" s="61"/>
      <c r="AE5589" s="61"/>
      <c r="AF5589" s="61"/>
      <c r="AG5589" s="61"/>
      <c r="AH5589" s="61"/>
      <c r="AI5589" s="61"/>
      <c r="AJ5589" s="61"/>
      <c r="AK5589" s="61"/>
      <c r="AL5589" s="61"/>
      <c r="AM5589" s="61"/>
      <c r="AN5589" s="61"/>
      <c r="AO5589" s="61"/>
      <c r="AP5589" s="62"/>
      <c r="AQ5589" s="61"/>
      <c r="AR5589" s="61"/>
      <c r="AS5589" s="61"/>
      <c r="AT5589" s="61"/>
      <c r="AU5589" s="61"/>
      <c r="AV5589" s="61"/>
      <c r="AW5589" s="60"/>
    </row>
    <row r="5590" s="59" customFormat="1" customHeight="1" spans="1:49">
      <c r="A5590" s="60"/>
      <c r="B5590" s="60"/>
      <c r="C5590" s="60"/>
      <c r="D5590" s="60"/>
      <c r="H5590" s="61"/>
      <c r="I5590" s="61"/>
      <c r="J5590" s="61"/>
      <c r="K5590" s="61"/>
      <c r="L5590" s="61"/>
      <c r="M5590" s="61"/>
      <c r="N5590" s="61"/>
      <c r="O5590" s="61"/>
      <c r="P5590" s="61"/>
      <c r="Q5590" s="61"/>
      <c r="R5590" s="61"/>
      <c r="S5590" s="61"/>
      <c r="T5590" s="61"/>
      <c r="U5590" s="61"/>
      <c r="V5590" s="61"/>
      <c r="W5590" s="61"/>
      <c r="X5590" s="61"/>
      <c r="Y5590" s="61"/>
      <c r="Z5590" s="61"/>
      <c r="AA5590" s="61"/>
      <c r="AB5590" s="61"/>
      <c r="AC5590" s="61"/>
      <c r="AD5590" s="61"/>
      <c r="AE5590" s="61"/>
      <c r="AF5590" s="61"/>
      <c r="AG5590" s="61"/>
      <c r="AH5590" s="61"/>
      <c r="AI5590" s="61"/>
      <c r="AJ5590" s="61"/>
      <c r="AK5590" s="61"/>
      <c r="AL5590" s="61"/>
      <c r="AM5590" s="61"/>
      <c r="AN5590" s="61"/>
      <c r="AO5590" s="61"/>
      <c r="AP5590" s="62"/>
      <c r="AQ5590" s="61"/>
      <c r="AR5590" s="61"/>
      <c r="AS5590" s="61"/>
      <c r="AT5590" s="61"/>
      <c r="AU5590" s="61"/>
      <c r="AV5590" s="61"/>
      <c r="AW5590" s="60"/>
    </row>
    <row r="5591" s="59" customFormat="1" customHeight="1" spans="1:49">
      <c r="A5591" s="60"/>
      <c r="B5591" s="60"/>
      <c r="C5591" s="60"/>
      <c r="D5591" s="60"/>
      <c r="H5591" s="61"/>
      <c r="I5591" s="61"/>
      <c r="J5591" s="61"/>
      <c r="K5591" s="61"/>
      <c r="L5591" s="61"/>
      <c r="M5591" s="61"/>
      <c r="N5591" s="61"/>
      <c r="O5591" s="61"/>
      <c r="P5591" s="61"/>
      <c r="Q5591" s="61"/>
      <c r="R5591" s="61"/>
      <c r="S5591" s="61"/>
      <c r="T5591" s="61"/>
      <c r="U5591" s="61"/>
      <c r="V5591" s="61"/>
      <c r="W5591" s="61"/>
      <c r="X5591" s="61"/>
      <c r="Y5591" s="61"/>
      <c r="Z5591" s="61"/>
      <c r="AA5591" s="61"/>
      <c r="AB5591" s="61"/>
      <c r="AC5591" s="61"/>
      <c r="AD5591" s="61"/>
      <c r="AE5591" s="61"/>
      <c r="AF5591" s="61"/>
      <c r="AG5591" s="61"/>
      <c r="AH5591" s="61"/>
      <c r="AI5591" s="61"/>
      <c r="AJ5591" s="61"/>
      <c r="AK5591" s="61"/>
      <c r="AL5591" s="61"/>
      <c r="AM5591" s="61"/>
      <c r="AN5591" s="61"/>
      <c r="AO5591" s="61"/>
      <c r="AP5591" s="62"/>
      <c r="AQ5591" s="61"/>
      <c r="AR5591" s="61"/>
      <c r="AS5591" s="61"/>
      <c r="AT5591" s="61"/>
      <c r="AU5591" s="61"/>
      <c r="AV5591" s="61"/>
      <c r="AW5591" s="60"/>
    </row>
    <row r="5592" s="59" customFormat="1" customHeight="1" spans="1:49">
      <c r="A5592" s="60"/>
      <c r="B5592" s="60"/>
      <c r="C5592" s="60"/>
      <c r="D5592" s="60"/>
      <c r="H5592" s="61"/>
      <c r="I5592" s="61"/>
      <c r="J5592" s="61"/>
      <c r="K5592" s="61"/>
      <c r="L5592" s="61"/>
      <c r="M5592" s="61"/>
      <c r="N5592" s="61"/>
      <c r="O5592" s="61"/>
      <c r="P5592" s="61"/>
      <c r="Q5592" s="61"/>
      <c r="R5592" s="61"/>
      <c r="S5592" s="61"/>
      <c r="T5592" s="61"/>
      <c r="U5592" s="61"/>
      <c r="V5592" s="61"/>
      <c r="W5592" s="61"/>
      <c r="X5592" s="61"/>
      <c r="Y5592" s="61"/>
      <c r="Z5592" s="61"/>
      <c r="AA5592" s="61"/>
      <c r="AB5592" s="61"/>
      <c r="AC5592" s="61"/>
      <c r="AD5592" s="61"/>
      <c r="AE5592" s="61"/>
      <c r="AF5592" s="61"/>
      <c r="AG5592" s="61"/>
      <c r="AH5592" s="61"/>
      <c r="AI5592" s="61"/>
      <c r="AJ5592" s="61"/>
      <c r="AK5592" s="61"/>
      <c r="AL5592" s="61"/>
      <c r="AM5592" s="61"/>
      <c r="AN5592" s="61"/>
      <c r="AO5592" s="61"/>
      <c r="AP5592" s="62"/>
      <c r="AQ5592" s="61"/>
      <c r="AR5592" s="61"/>
      <c r="AS5592" s="61"/>
      <c r="AT5592" s="61"/>
      <c r="AU5592" s="61"/>
      <c r="AV5592" s="61"/>
      <c r="AW5592" s="60"/>
    </row>
    <row r="5593" s="59" customFormat="1" customHeight="1" spans="1:49">
      <c r="A5593" s="60"/>
      <c r="B5593" s="60"/>
      <c r="C5593" s="60"/>
      <c r="D5593" s="60"/>
      <c r="H5593" s="61"/>
      <c r="I5593" s="61"/>
      <c r="J5593" s="61"/>
      <c r="K5593" s="61"/>
      <c r="L5593" s="61"/>
      <c r="M5593" s="61"/>
      <c r="N5593" s="61"/>
      <c r="O5593" s="61"/>
      <c r="P5593" s="61"/>
      <c r="Q5593" s="61"/>
      <c r="R5593" s="61"/>
      <c r="S5593" s="61"/>
      <c r="T5593" s="61"/>
      <c r="U5593" s="61"/>
      <c r="V5593" s="61"/>
      <c r="W5593" s="61"/>
      <c r="X5593" s="61"/>
      <c r="Y5593" s="61"/>
      <c r="Z5593" s="61"/>
      <c r="AA5593" s="61"/>
      <c r="AB5593" s="61"/>
      <c r="AC5593" s="61"/>
      <c r="AD5593" s="61"/>
      <c r="AE5593" s="61"/>
      <c r="AF5593" s="61"/>
      <c r="AG5593" s="61"/>
      <c r="AH5593" s="61"/>
      <c r="AI5593" s="61"/>
      <c r="AJ5593" s="61"/>
      <c r="AK5593" s="61"/>
      <c r="AL5593" s="61"/>
      <c r="AM5593" s="61"/>
      <c r="AN5593" s="61"/>
      <c r="AO5593" s="61"/>
      <c r="AP5593" s="62"/>
      <c r="AQ5593" s="61"/>
      <c r="AR5593" s="61"/>
      <c r="AS5593" s="61"/>
      <c r="AT5593" s="61"/>
      <c r="AU5593" s="61"/>
      <c r="AV5593" s="61"/>
      <c r="AW5593" s="60"/>
    </row>
    <row r="5594" s="59" customFormat="1" customHeight="1" spans="1:49">
      <c r="A5594" s="60"/>
      <c r="B5594" s="60"/>
      <c r="C5594" s="60"/>
      <c r="D5594" s="60"/>
      <c r="H5594" s="61"/>
      <c r="I5594" s="61"/>
      <c r="J5594" s="61"/>
      <c r="K5594" s="61"/>
      <c r="L5594" s="61"/>
      <c r="M5594" s="61"/>
      <c r="N5594" s="61"/>
      <c r="O5594" s="61"/>
      <c r="P5594" s="61"/>
      <c r="Q5594" s="61"/>
      <c r="R5594" s="61"/>
      <c r="S5594" s="61"/>
      <c r="T5594" s="61"/>
      <c r="U5594" s="61"/>
      <c r="V5594" s="61"/>
      <c r="W5594" s="61"/>
      <c r="X5594" s="61"/>
      <c r="Y5594" s="61"/>
      <c r="Z5594" s="61"/>
      <c r="AA5594" s="61"/>
      <c r="AB5594" s="61"/>
      <c r="AC5594" s="61"/>
      <c r="AD5594" s="61"/>
      <c r="AE5594" s="61"/>
      <c r="AF5594" s="61"/>
      <c r="AG5594" s="61"/>
      <c r="AH5594" s="61"/>
      <c r="AI5594" s="61"/>
      <c r="AJ5594" s="61"/>
      <c r="AK5594" s="61"/>
      <c r="AL5594" s="61"/>
      <c r="AM5594" s="61"/>
      <c r="AN5594" s="61"/>
      <c r="AO5594" s="61"/>
      <c r="AP5594" s="62"/>
      <c r="AQ5594" s="61"/>
      <c r="AR5594" s="61"/>
      <c r="AS5594" s="61"/>
      <c r="AT5594" s="61"/>
      <c r="AU5594" s="61"/>
      <c r="AV5594" s="61"/>
      <c r="AW5594" s="60"/>
    </row>
    <row r="5595" s="59" customFormat="1" customHeight="1" spans="1:49">
      <c r="A5595" s="60"/>
      <c r="B5595" s="60"/>
      <c r="C5595" s="60"/>
      <c r="D5595" s="60"/>
      <c r="H5595" s="61"/>
      <c r="I5595" s="61"/>
      <c r="J5595" s="61"/>
      <c r="K5595" s="61"/>
      <c r="L5595" s="61"/>
      <c r="M5595" s="61"/>
      <c r="N5595" s="61"/>
      <c r="O5595" s="61"/>
      <c r="P5595" s="61"/>
      <c r="Q5595" s="61"/>
      <c r="R5595" s="61"/>
      <c r="S5595" s="61"/>
      <c r="T5595" s="61"/>
      <c r="U5595" s="61"/>
      <c r="V5595" s="61"/>
      <c r="W5595" s="61"/>
      <c r="X5595" s="61"/>
      <c r="Y5595" s="61"/>
      <c r="Z5595" s="61"/>
      <c r="AA5595" s="61"/>
      <c r="AB5595" s="61"/>
      <c r="AC5595" s="61"/>
      <c r="AD5595" s="61"/>
      <c r="AE5595" s="61"/>
      <c r="AF5595" s="61"/>
      <c r="AG5595" s="61"/>
      <c r="AH5595" s="61"/>
      <c r="AI5595" s="61"/>
      <c r="AJ5595" s="61"/>
      <c r="AK5595" s="61"/>
      <c r="AL5595" s="61"/>
      <c r="AM5595" s="61"/>
      <c r="AN5595" s="61"/>
      <c r="AO5595" s="61"/>
      <c r="AP5595" s="62"/>
      <c r="AQ5595" s="61"/>
      <c r="AR5595" s="61"/>
      <c r="AS5595" s="61"/>
      <c r="AT5595" s="61"/>
      <c r="AU5595" s="61"/>
      <c r="AV5595" s="61"/>
      <c r="AW5595" s="60"/>
    </row>
    <row r="5596" s="59" customFormat="1" customHeight="1" spans="1:49">
      <c r="A5596" s="60"/>
      <c r="B5596" s="60"/>
      <c r="C5596" s="60"/>
      <c r="D5596" s="60"/>
      <c r="H5596" s="61"/>
      <c r="I5596" s="61"/>
      <c r="J5596" s="61"/>
      <c r="K5596" s="61"/>
      <c r="L5596" s="61"/>
      <c r="M5596" s="61"/>
      <c r="N5596" s="61"/>
      <c r="O5596" s="61"/>
      <c r="P5596" s="61"/>
      <c r="Q5596" s="61"/>
      <c r="R5596" s="61"/>
      <c r="S5596" s="61"/>
      <c r="T5596" s="61"/>
      <c r="U5596" s="61"/>
      <c r="V5596" s="61"/>
      <c r="W5596" s="61"/>
      <c r="X5596" s="61"/>
      <c r="Y5596" s="61"/>
      <c r="Z5596" s="61"/>
      <c r="AA5596" s="61"/>
      <c r="AB5596" s="61"/>
      <c r="AC5596" s="61"/>
      <c r="AD5596" s="61"/>
      <c r="AE5596" s="61"/>
      <c r="AF5596" s="61"/>
      <c r="AG5596" s="61"/>
      <c r="AH5596" s="61"/>
      <c r="AI5596" s="61"/>
      <c r="AJ5596" s="61"/>
      <c r="AK5596" s="61"/>
      <c r="AL5596" s="61"/>
      <c r="AM5596" s="61"/>
      <c r="AN5596" s="61"/>
      <c r="AO5596" s="61"/>
      <c r="AP5596" s="62"/>
      <c r="AQ5596" s="61"/>
      <c r="AR5596" s="61"/>
      <c r="AS5596" s="61"/>
      <c r="AT5596" s="61"/>
      <c r="AU5596" s="61"/>
      <c r="AV5596" s="61"/>
      <c r="AW5596" s="60"/>
    </row>
    <row r="5597" s="59" customFormat="1" customHeight="1" spans="1:49">
      <c r="A5597" s="60"/>
      <c r="B5597" s="60"/>
      <c r="C5597" s="60"/>
      <c r="D5597" s="60"/>
      <c r="H5597" s="61"/>
      <c r="I5597" s="61"/>
      <c r="J5597" s="61"/>
      <c r="K5597" s="61"/>
      <c r="L5597" s="61"/>
      <c r="M5597" s="61"/>
      <c r="N5597" s="61"/>
      <c r="O5597" s="61"/>
      <c r="P5597" s="61"/>
      <c r="Q5597" s="61"/>
      <c r="R5597" s="61"/>
      <c r="S5597" s="61"/>
      <c r="T5597" s="61"/>
      <c r="U5597" s="61"/>
      <c r="V5597" s="61"/>
      <c r="W5597" s="61"/>
      <c r="X5597" s="61"/>
      <c r="Y5597" s="61"/>
      <c r="Z5597" s="61"/>
      <c r="AA5597" s="61"/>
      <c r="AB5597" s="61"/>
      <c r="AC5597" s="61"/>
      <c r="AD5597" s="61"/>
      <c r="AE5597" s="61"/>
      <c r="AF5597" s="61"/>
      <c r="AG5597" s="61"/>
      <c r="AH5597" s="61"/>
      <c r="AI5597" s="61"/>
      <c r="AJ5597" s="61"/>
      <c r="AK5597" s="61"/>
      <c r="AL5597" s="61"/>
      <c r="AM5597" s="61"/>
      <c r="AN5597" s="61"/>
      <c r="AO5597" s="61"/>
      <c r="AP5597" s="62"/>
      <c r="AQ5597" s="61"/>
      <c r="AR5597" s="61"/>
      <c r="AS5597" s="61"/>
      <c r="AT5597" s="61"/>
      <c r="AU5597" s="61"/>
      <c r="AV5597" s="61"/>
      <c r="AW5597" s="60"/>
    </row>
    <row r="5598" s="59" customFormat="1" customHeight="1" spans="1:49">
      <c r="A5598" s="60"/>
      <c r="B5598" s="60"/>
      <c r="C5598" s="60"/>
      <c r="D5598" s="60"/>
      <c r="H5598" s="61"/>
      <c r="I5598" s="61"/>
      <c r="J5598" s="61"/>
      <c r="K5598" s="61"/>
      <c r="L5598" s="61"/>
      <c r="M5598" s="61"/>
      <c r="N5598" s="61"/>
      <c r="O5598" s="61"/>
      <c r="P5598" s="61"/>
      <c r="Q5598" s="61"/>
      <c r="R5598" s="61"/>
      <c r="S5598" s="61"/>
      <c r="T5598" s="61"/>
      <c r="U5598" s="61"/>
      <c r="V5598" s="61"/>
      <c r="W5598" s="61"/>
      <c r="X5598" s="61"/>
      <c r="Y5598" s="61"/>
      <c r="Z5598" s="61"/>
      <c r="AA5598" s="61"/>
      <c r="AB5598" s="61"/>
      <c r="AC5598" s="61"/>
      <c r="AD5598" s="61"/>
      <c r="AE5598" s="61"/>
      <c r="AF5598" s="61"/>
      <c r="AG5598" s="61"/>
      <c r="AH5598" s="61"/>
      <c r="AI5598" s="61"/>
      <c r="AJ5598" s="61"/>
      <c r="AK5598" s="61"/>
      <c r="AL5598" s="61"/>
      <c r="AM5598" s="61"/>
      <c r="AN5598" s="61"/>
      <c r="AO5598" s="61"/>
      <c r="AP5598" s="62"/>
      <c r="AQ5598" s="61"/>
      <c r="AR5598" s="61"/>
      <c r="AS5598" s="61"/>
      <c r="AT5598" s="61"/>
      <c r="AU5598" s="61"/>
      <c r="AV5598" s="61"/>
      <c r="AW5598" s="60"/>
    </row>
    <row r="5599" s="59" customFormat="1" customHeight="1" spans="1:49">
      <c r="A5599" s="60"/>
      <c r="B5599" s="60"/>
      <c r="C5599" s="60"/>
      <c r="D5599" s="60"/>
      <c r="H5599" s="61"/>
      <c r="I5599" s="61"/>
      <c r="J5599" s="61"/>
      <c r="K5599" s="61"/>
      <c r="L5599" s="61"/>
      <c r="M5599" s="61"/>
      <c r="N5599" s="61"/>
      <c r="O5599" s="61"/>
      <c r="P5599" s="61"/>
      <c r="Q5599" s="61"/>
      <c r="R5599" s="61"/>
      <c r="S5599" s="61"/>
      <c r="T5599" s="61"/>
      <c r="U5599" s="61"/>
      <c r="V5599" s="61"/>
      <c r="W5599" s="61"/>
      <c r="X5599" s="61"/>
      <c r="Y5599" s="61"/>
      <c r="Z5599" s="61"/>
      <c r="AA5599" s="61"/>
      <c r="AB5599" s="61"/>
      <c r="AC5599" s="61"/>
      <c r="AD5599" s="61"/>
      <c r="AE5599" s="61"/>
      <c r="AF5599" s="61"/>
      <c r="AG5599" s="61"/>
      <c r="AH5599" s="61"/>
      <c r="AI5599" s="61"/>
      <c r="AJ5599" s="61"/>
      <c r="AK5599" s="61"/>
      <c r="AL5599" s="61"/>
      <c r="AM5599" s="61"/>
      <c r="AN5599" s="61"/>
      <c r="AO5599" s="61"/>
      <c r="AP5599" s="62"/>
      <c r="AQ5599" s="61"/>
      <c r="AR5599" s="61"/>
      <c r="AS5599" s="61"/>
      <c r="AT5599" s="61"/>
      <c r="AU5599" s="61"/>
      <c r="AV5599" s="61"/>
      <c r="AW5599" s="60"/>
    </row>
    <row r="5600" s="59" customFormat="1" customHeight="1" spans="1:49">
      <c r="A5600" s="60"/>
      <c r="B5600" s="60"/>
      <c r="C5600" s="60"/>
      <c r="D5600" s="60"/>
      <c r="H5600" s="61"/>
      <c r="I5600" s="61"/>
      <c r="J5600" s="61"/>
      <c r="K5600" s="61"/>
      <c r="L5600" s="61"/>
      <c r="M5600" s="61"/>
      <c r="N5600" s="61"/>
      <c r="O5600" s="61"/>
      <c r="P5600" s="61"/>
      <c r="Q5600" s="61"/>
      <c r="R5600" s="61"/>
      <c r="S5600" s="61"/>
      <c r="T5600" s="61"/>
      <c r="U5600" s="61"/>
      <c r="V5600" s="61"/>
      <c r="W5600" s="61"/>
      <c r="X5600" s="61"/>
      <c r="Y5600" s="61"/>
      <c r="Z5600" s="61"/>
      <c r="AA5600" s="61"/>
      <c r="AB5600" s="61"/>
      <c r="AC5600" s="61"/>
      <c r="AD5600" s="61"/>
      <c r="AE5600" s="61"/>
      <c r="AF5600" s="61"/>
      <c r="AG5600" s="61"/>
      <c r="AH5600" s="61"/>
      <c r="AI5600" s="61"/>
      <c r="AJ5600" s="61"/>
      <c r="AK5600" s="61"/>
      <c r="AL5600" s="61"/>
      <c r="AM5600" s="61"/>
      <c r="AN5600" s="61"/>
      <c r="AO5600" s="61"/>
      <c r="AP5600" s="62"/>
      <c r="AQ5600" s="61"/>
      <c r="AR5600" s="61"/>
      <c r="AS5600" s="61"/>
      <c r="AT5600" s="61"/>
      <c r="AU5600" s="61"/>
      <c r="AV5600" s="61"/>
      <c r="AW5600" s="60"/>
    </row>
    <row r="5601" s="59" customFormat="1" customHeight="1" spans="1:49">
      <c r="A5601" s="60"/>
      <c r="B5601" s="60"/>
      <c r="C5601" s="60"/>
      <c r="D5601" s="60"/>
      <c r="H5601" s="61"/>
      <c r="I5601" s="61"/>
      <c r="J5601" s="61"/>
      <c r="K5601" s="61"/>
      <c r="L5601" s="61"/>
      <c r="M5601" s="61"/>
      <c r="N5601" s="61"/>
      <c r="O5601" s="61"/>
      <c r="P5601" s="61"/>
      <c r="Q5601" s="61"/>
      <c r="R5601" s="61"/>
      <c r="S5601" s="61"/>
      <c r="T5601" s="61"/>
      <c r="U5601" s="61"/>
      <c r="V5601" s="61"/>
      <c r="W5601" s="61"/>
      <c r="X5601" s="61"/>
      <c r="Y5601" s="61"/>
      <c r="Z5601" s="61"/>
      <c r="AA5601" s="61"/>
      <c r="AB5601" s="61"/>
      <c r="AC5601" s="61"/>
      <c r="AD5601" s="61"/>
      <c r="AE5601" s="61"/>
      <c r="AF5601" s="61"/>
      <c r="AG5601" s="61"/>
      <c r="AH5601" s="61"/>
      <c r="AI5601" s="61"/>
      <c r="AJ5601" s="61"/>
      <c r="AK5601" s="61"/>
      <c r="AL5601" s="61"/>
      <c r="AM5601" s="61"/>
      <c r="AN5601" s="61"/>
      <c r="AO5601" s="61"/>
      <c r="AP5601" s="62"/>
      <c r="AQ5601" s="61"/>
      <c r="AR5601" s="61"/>
      <c r="AS5601" s="61"/>
      <c r="AT5601" s="61"/>
      <c r="AU5601" s="61"/>
      <c r="AV5601" s="61"/>
      <c r="AW5601" s="60"/>
    </row>
    <row r="5602" s="59" customFormat="1" customHeight="1" spans="1:49">
      <c r="A5602" s="60"/>
      <c r="B5602" s="60"/>
      <c r="C5602" s="60"/>
      <c r="D5602" s="60"/>
      <c r="H5602" s="61"/>
      <c r="I5602" s="61"/>
      <c r="J5602" s="61"/>
      <c r="K5602" s="61"/>
      <c r="L5602" s="61"/>
      <c r="M5602" s="61"/>
      <c r="N5602" s="61"/>
      <c r="O5602" s="61"/>
      <c r="P5602" s="61"/>
      <c r="Q5602" s="61"/>
      <c r="R5602" s="61"/>
      <c r="S5602" s="61"/>
      <c r="T5602" s="61"/>
      <c r="U5602" s="61"/>
      <c r="V5602" s="61"/>
      <c r="W5602" s="61"/>
      <c r="X5602" s="61"/>
      <c r="Y5602" s="61"/>
      <c r="Z5602" s="61"/>
      <c r="AA5602" s="61"/>
      <c r="AB5602" s="61"/>
      <c r="AC5602" s="61"/>
      <c r="AD5602" s="61"/>
      <c r="AE5602" s="61"/>
      <c r="AF5602" s="61"/>
      <c r="AG5602" s="61"/>
      <c r="AH5602" s="61"/>
      <c r="AI5602" s="61"/>
      <c r="AJ5602" s="61"/>
      <c r="AK5602" s="61"/>
      <c r="AL5602" s="61"/>
      <c r="AM5602" s="61"/>
      <c r="AN5602" s="61"/>
      <c r="AO5602" s="61"/>
      <c r="AP5602" s="62"/>
      <c r="AQ5602" s="61"/>
      <c r="AR5602" s="61"/>
      <c r="AS5602" s="61"/>
      <c r="AT5602" s="61"/>
      <c r="AU5602" s="61"/>
      <c r="AV5602" s="61"/>
      <c r="AW5602" s="60"/>
    </row>
    <row r="5603" s="59" customFormat="1" customHeight="1" spans="1:49">
      <c r="A5603" s="60"/>
      <c r="B5603" s="60"/>
      <c r="C5603" s="60"/>
      <c r="D5603" s="60"/>
      <c r="H5603" s="61"/>
      <c r="I5603" s="61"/>
      <c r="J5603" s="61"/>
      <c r="K5603" s="61"/>
      <c r="L5603" s="61"/>
      <c r="M5603" s="61"/>
      <c r="N5603" s="61"/>
      <c r="O5603" s="61"/>
      <c r="P5603" s="61"/>
      <c r="Q5603" s="61"/>
      <c r="R5603" s="61"/>
      <c r="S5603" s="61"/>
      <c r="T5603" s="61"/>
      <c r="U5603" s="61"/>
      <c r="V5603" s="61"/>
      <c r="W5603" s="61"/>
      <c r="X5603" s="61"/>
      <c r="Y5603" s="61"/>
      <c r="Z5603" s="61"/>
      <c r="AA5603" s="61"/>
      <c r="AB5603" s="61"/>
      <c r="AC5603" s="61"/>
      <c r="AD5603" s="61"/>
      <c r="AE5603" s="61"/>
      <c r="AF5603" s="61"/>
      <c r="AG5603" s="61"/>
      <c r="AH5603" s="61"/>
      <c r="AI5603" s="61"/>
      <c r="AJ5603" s="61"/>
      <c r="AK5603" s="61"/>
      <c r="AL5603" s="61"/>
      <c r="AM5603" s="61"/>
      <c r="AN5603" s="61"/>
      <c r="AO5603" s="61"/>
      <c r="AP5603" s="62"/>
      <c r="AQ5603" s="61"/>
      <c r="AR5603" s="61"/>
      <c r="AS5603" s="61"/>
      <c r="AT5603" s="61"/>
      <c r="AU5603" s="61"/>
      <c r="AV5603" s="61"/>
      <c r="AW5603" s="60"/>
    </row>
    <row r="5604" s="59" customFormat="1" customHeight="1" spans="1:49">
      <c r="A5604" s="60"/>
      <c r="B5604" s="60"/>
      <c r="C5604" s="60"/>
      <c r="D5604" s="60"/>
      <c r="H5604" s="61"/>
      <c r="I5604" s="61"/>
      <c r="J5604" s="61"/>
      <c r="K5604" s="61"/>
      <c r="L5604" s="61"/>
      <c r="M5604" s="61"/>
      <c r="N5604" s="61"/>
      <c r="O5604" s="61"/>
      <c r="P5604" s="61"/>
      <c r="Q5604" s="61"/>
      <c r="R5604" s="61"/>
      <c r="S5604" s="61"/>
      <c r="T5604" s="61"/>
      <c r="U5604" s="61"/>
      <c r="V5604" s="61"/>
      <c r="W5604" s="61"/>
      <c r="X5604" s="61"/>
      <c r="Y5604" s="61"/>
      <c r="Z5604" s="61"/>
      <c r="AA5604" s="61"/>
      <c r="AB5604" s="61"/>
      <c r="AC5604" s="61"/>
      <c r="AD5604" s="61"/>
      <c r="AE5604" s="61"/>
      <c r="AF5604" s="61"/>
      <c r="AG5604" s="61"/>
      <c r="AH5604" s="61"/>
      <c r="AI5604" s="61"/>
      <c r="AJ5604" s="61"/>
      <c r="AK5604" s="61"/>
      <c r="AL5604" s="61"/>
      <c r="AM5604" s="61"/>
      <c r="AN5604" s="61"/>
      <c r="AO5604" s="61"/>
      <c r="AP5604" s="62"/>
      <c r="AQ5604" s="61"/>
      <c r="AR5604" s="61"/>
      <c r="AS5604" s="61"/>
      <c r="AT5604" s="61"/>
      <c r="AU5604" s="61"/>
      <c r="AV5604" s="61"/>
      <c r="AW5604" s="60"/>
    </row>
    <row r="5605" s="59" customFormat="1" customHeight="1" spans="1:49">
      <c r="A5605" s="60"/>
      <c r="B5605" s="60"/>
      <c r="C5605" s="60"/>
      <c r="D5605" s="60"/>
      <c r="H5605" s="61"/>
      <c r="I5605" s="61"/>
      <c r="J5605" s="61"/>
      <c r="K5605" s="61"/>
      <c r="L5605" s="61"/>
      <c r="M5605" s="61"/>
      <c r="N5605" s="61"/>
      <c r="O5605" s="61"/>
      <c r="P5605" s="61"/>
      <c r="Q5605" s="61"/>
      <c r="R5605" s="61"/>
      <c r="S5605" s="61"/>
      <c r="T5605" s="61"/>
      <c r="U5605" s="61"/>
      <c r="V5605" s="61"/>
      <c r="W5605" s="61"/>
      <c r="X5605" s="61"/>
      <c r="Y5605" s="61"/>
      <c r="Z5605" s="61"/>
      <c r="AA5605" s="61"/>
      <c r="AB5605" s="61"/>
      <c r="AC5605" s="61"/>
      <c r="AD5605" s="61"/>
      <c r="AE5605" s="61"/>
      <c r="AF5605" s="61"/>
      <c r="AG5605" s="61"/>
      <c r="AH5605" s="61"/>
      <c r="AI5605" s="61"/>
      <c r="AJ5605" s="61"/>
      <c r="AK5605" s="61"/>
      <c r="AL5605" s="61"/>
      <c r="AM5605" s="61"/>
      <c r="AN5605" s="61"/>
      <c r="AO5605" s="61"/>
      <c r="AP5605" s="62"/>
      <c r="AQ5605" s="61"/>
      <c r="AR5605" s="61"/>
      <c r="AS5605" s="61"/>
      <c r="AT5605" s="61"/>
      <c r="AU5605" s="61"/>
      <c r="AV5605" s="61"/>
      <c r="AW5605" s="60"/>
    </row>
    <row r="5606" s="59" customFormat="1" customHeight="1" spans="1:49">
      <c r="A5606" s="60"/>
      <c r="B5606" s="60"/>
      <c r="C5606" s="60"/>
      <c r="D5606" s="60"/>
      <c r="H5606" s="61"/>
      <c r="I5606" s="61"/>
      <c r="J5606" s="61"/>
      <c r="K5606" s="61"/>
      <c r="L5606" s="61"/>
      <c r="M5606" s="61"/>
      <c r="N5606" s="61"/>
      <c r="O5606" s="61"/>
      <c r="P5606" s="61"/>
      <c r="Q5606" s="61"/>
      <c r="R5606" s="61"/>
      <c r="S5606" s="61"/>
      <c r="T5606" s="61"/>
      <c r="U5606" s="61"/>
      <c r="V5606" s="61"/>
      <c r="W5606" s="61"/>
      <c r="X5606" s="61"/>
      <c r="Y5606" s="61"/>
      <c r="Z5606" s="61"/>
      <c r="AA5606" s="61"/>
      <c r="AB5606" s="61"/>
      <c r="AC5606" s="61"/>
      <c r="AD5606" s="61"/>
      <c r="AE5606" s="61"/>
      <c r="AF5606" s="61"/>
      <c r="AG5606" s="61"/>
      <c r="AH5606" s="61"/>
      <c r="AI5606" s="61"/>
      <c r="AJ5606" s="61"/>
      <c r="AK5606" s="61"/>
      <c r="AL5606" s="61"/>
      <c r="AM5606" s="61"/>
      <c r="AN5606" s="61"/>
      <c r="AO5606" s="61"/>
      <c r="AP5606" s="62"/>
      <c r="AQ5606" s="61"/>
      <c r="AR5606" s="61"/>
      <c r="AS5606" s="61"/>
      <c r="AT5606" s="61"/>
      <c r="AU5606" s="61"/>
      <c r="AV5606" s="61"/>
      <c r="AW5606" s="60"/>
    </row>
    <row r="5607" s="59" customFormat="1" customHeight="1" spans="1:49">
      <c r="A5607" s="60"/>
      <c r="B5607" s="60"/>
      <c r="C5607" s="60"/>
      <c r="D5607" s="60"/>
      <c r="H5607" s="61"/>
      <c r="I5607" s="61"/>
      <c r="J5607" s="61"/>
      <c r="K5607" s="61"/>
      <c r="L5607" s="61"/>
      <c r="M5607" s="61"/>
      <c r="N5607" s="61"/>
      <c r="O5607" s="61"/>
      <c r="P5607" s="61"/>
      <c r="Q5607" s="61"/>
      <c r="R5607" s="61"/>
      <c r="S5607" s="61"/>
      <c r="T5607" s="61"/>
      <c r="U5607" s="61"/>
      <c r="V5607" s="61"/>
      <c r="W5607" s="61"/>
      <c r="X5607" s="61"/>
      <c r="Y5607" s="61"/>
      <c r="Z5607" s="61"/>
      <c r="AA5607" s="61"/>
      <c r="AB5607" s="61"/>
      <c r="AC5607" s="61"/>
      <c r="AD5607" s="61"/>
      <c r="AE5607" s="61"/>
      <c r="AF5607" s="61"/>
      <c r="AG5607" s="61"/>
      <c r="AH5607" s="61"/>
      <c r="AI5607" s="61"/>
      <c r="AJ5607" s="61"/>
      <c r="AK5607" s="61"/>
      <c r="AL5607" s="61"/>
      <c r="AM5607" s="61"/>
      <c r="AN5607" s="61"/>
      <c r="AO5607" s="61"/>
      <c r="AP5607" s="62"/>
      <c r="AQ5607" s="61"/>
      <c r="AR5607" s="61"/>
      <c r="AS5607" s="61"/>
      <c r="AT5607" s="61"/>
      <c r="AU5607" s="61"/>
      <c r="AV5607" s="61"/>
      <c r="AW5607" s="60"/>
    </row>
    <row r="5608" s="59" customFormat="1" customHeight="1" spans="1:49">
      <c r="A5608" s="60"/>
      <c r="B5608" s="60"/>
      <c r="C5608" s="60"/>
      <c r="D5608" s="60"/>
      <c r="H5608" s="61"/>
      <c r="I5608" s="61"/>
      <c r="J5608" s="61"/>
      <c r="K5608" s="61"/>
      <c r="L5608" s="61"/>
      <c r="M5608" s="61"/>
      <c r="N5608" s="61"/>
      <c r="O5608" s="61"/>
      <c r="P5608" s="61"/>
      <c r="Q5608" s="61"/>
      <c r="R5608" s="61"/>
      <c r="S5608" s="61"/>
      <c r="T5608" s="61"/>
      <c r="U5608" s="61"/>
      <c r="V5608" s="61"/>
      <c r="W5608" s="61"/>
      <c r="X5608" s="61"/>
      <c r="Y5608" s="61"/>
      <c r="Z5608" s="61"/>
      <c r="AA5608" s="61"/>
      <c r="AB5608" s="61"/>
      <c r="AC5608" s="61"/>
      <c r="AD5608" s="61"/>
      <c r="AE5608" s="61"/>
      <c r="AF5608" s="61"/>
      <c r="AG5608" s="61"/>
      <c r="AH5608" s="61"/>
      <c r="AI5608" s="61"/>
      <c r="AJ5608" s="61"/>
      <c r="AK5608" s="61"/>
      <c r="AL5608" s="61"/>
      <c r="AM5608" s="61"/>
      <c r="AN5608" s="61"/>
      <c r="AO5608" s="61"/>
      <c r="AP5608" s="62"/>
      <c r="AQ5608" s="61"/>
      <c r="AR5608" s="61"/>
      <c r="AS5608" s="61"/>
      <c r="AT5608" s="61"/>
      <c r="AU5608" s="61"/>
      <c r="AV5608" s="61"/>
      <c r="AW5608" s="60"/>
    </row>
    <row r="5609" s="59" customFormat="1" customHeight="1" spans="1:49">
      <c r="A5609" s="60"/>
      <c r="B5609" s="60"/>
      <c r="C5609" s="60"/>
      <c r="D5609" s="60"/>
      <c r="H5609" s="61"/>
      <c r="I5609" s="61"/>
      <c r="J5609" s="61"/>
      <c r="K5609" s="61"/>
      <c r="L5609" s="61"/>
      <c r="M5609" s="61"/>
      <c r="N5609" s="61"/>
      <c r="O5609" s="61"/>
      <c r="P5609" s="61"/>
      <c r="Q5609" s="61"/>
      <c r="R5609" s="61"/>
      <c r="S5609" s="61"/>
      <c r="T5609" s="61"/>
      <c r="U5609" s="61"/>
      <c r="V5609" s="61"/>
      <c r="W5609" s="61"/>
      <c r="X5609" s="61"/>
      <c r="Y5609" s="61"/>
      <c r="Z5609" s="61"/>
      <c r="AA5609" s="61"/>
      <c r="AB5609" s="61"/>
      <c r="AC5609" s="61"/>
      <c r="AD5609" s="61"/>
      <c r="AE5609" s="61"/>
      <c r="AF5609" s="61"/>
      <c r="AG5609" s="61"/>
      <c r="AH5609" s="61"/>
      <c r="AI5609" s="61"/>
      <c r="AJ5609" s="61"/>
      <c r="AK5609" s="61"/>
      <c r="AL5609" s="61"/>
      <c r="AM5609" s="61"/>
      <c r="AN5609" s="61"/>
      <c r="AO5609" s="61"/>
      <c r="AP5609" s="62"/>
      <c r="AQ5609" s="61"/>
      <c r="AR5609" s="61"/>
      <c r="AS5609" s="61"/>
      <c r="AT5609" s="61"/>
      <c r="AU5609" s="61"/>
      <c r="AV5609" s="61"/>
      <c r="AW5609" s="60"/>
    </row>
    <row r="5610" s="59" customFormat="1" customHeight="1" spans="1:49">
      <c r="A5610" s="60"/>
      <c r="B5610" s="60"/>
      <c r="C5610" s="60"/>
      <c r="D5610" s="60"/>
      <c r="H5610" s="61"/>
      <c r="I5610" s="61"/>
      <c r="J5610" s="61"/>
      <c r="K5610" s="61"/>
      <c r="L5610" s="61"/>
      <c r="M5610" s="61"/>
      <c r="N5610" s="61"/>
      <c r="O5610" s="61"/>
      <c r="P5610" s="61"/>
      <c r="Q5610" s="61"/>
      <c r="R5610" s="61"/>
      <c r="S5610" s="61"/>
      <c r="T5610" s="61"/>
      <c r="U5610" s="61"/>
      <c r="V5610" s="61"/>
      <c r="W5610" s="61"/>
      <c r="X5610" s="61"/>
      <c r="Y5610" s="61"/>
      <c r="Z5610" s="61"/>
      <c r="AA5610" s="61"/>
      <c r="AB5610" s="61"/>
      <c r="AC5610" s="61"/>
      <c r="AD5610" s="61"/>
      <c r="AE5610" s="61"/>
      <c r="AF5610" s="61"/>
      <c r="AG5610" s="61"/>
      <c r="AH5610" s="61"/>
      <c r="AI5610" s="61"/>
      <c r="AJ5610" s="61"/>
      <c r="AK5610" s="61"/>
      <c r="AL5610" s="61"/>
      <c r="AM5610" s="61"/>
      <c r="AN5610" s="61"/>
      <c r="AO5610" s="61"/>
      <c r="AP5610" s="62"/>
      <c r="AQ5610" s="61"/>
      <c r="AR5610" s="61"/>
      <c r="AS5610" s="61"/>
      <c r="AT5610" s="61"/>
      <c r="AU5610" s="61"/>
      <c r="AV5610" s="61"/>
      <c r="AW5610" s="60"/>
    </row>
    <row r="5611" s="59" customFormat="1" customHeight="1" spans="1:49">
      <c r="A5611" s="60"/>
      <c r="B5611" s="60"/>
      <c r="C5611" s="60"/>
      <c r="D5611" s="60"/>
      <c r="H5611" s="61"/>
      <c r="I5611" s="61"/>
      <c r="J5611" s="61"/>
      <c r="K5611" s="61"/>
      <c r="L5611" s="61"/>
      <c r="M5611" s="61"/>
      <c r="N5611" s="61"/>
      <c r="O5611" s="61"/>
      <c r="P5611" s="61"/>
      <c r="Q5611" s="61"/>
      <c r="R5611" s="61"/>
      <c r="S5611" s="61"/>
      <c r="T5611" s="61"/>
      <c r="U5611" s="61"/>
      <c r="V5611" s="61"/>
      <c r="W5611" s="61"/>
      <c r="X5611" s="61"/>
      <c r="Y5611" s="61"/>
      <c r="Z5611" s="61"/>
      <c r="AA5611" s="61"/>
      <c r="AB5611" s="61"/>
      <c r="AC5611" s="61"/>
      <c r="AD5611" s="61"/>
      <c r="AE5611" s="61"/>
      <c r="AF5611" s="61"/>
      <c r="AG5611" s="61"/>
      <c r="AH5611" s="61"/>
      <c r="AI5611" s="61"/>
      <c r="AJ5611" s="61"/>
      <c r="AK5611" s="61"/>
      <c r="AL5611" s="61"/>
      <c r="AM5611" s="61"/>
      <c r="AN5611" s="61"/>
      <c r="AO5611" s="61"/>
      <c r="AP5611" s="62"/>
      <c r="AQ5611" s="61"/>
      <c r="AR5611" s="61"/>
      <c r="AS5611" s="61"/>
      <c r="AT5611" s="61"/>
      <c r="AU5611" s="61"/>
      <c r="AV5611" s="61"/>
      <c r="AW5611" s="60"/>
    </row>
    <row r="5612" s="59" customFormat="1" customHeight="1" spans="1:49">
      <c r="A5612" s="60"/>
      <c r="B5612" s="60"/>
      <c r="C5612" s="60"/>
      <c r="D5612" s="60"/>
      <c r="H5612" s="61"/>
      <c r="I5612" s="61"/>
      <c r="J5612" s="61"/>
      <c r="K5612" s="61"/>
      <c r="L5612" s="61"/>
      <c r="M5612" s="61"/>
      <c r="N5612" s="61"/>
      <c r="O5612" s="61"/>
      <c r="P5612" s="61"/>
      <c r="Q5612" s="61"/>
      <c r="R5612" s="61"/>
      <c r="S5612" s="61"/>
      <c r="T5612" s="61"/>
      <c r="U5612" s="61"/>
      <c r="V5612" s="61"/>
      <c r="W5612" s="61"/>
      <c r="X5612" s="61"/>
      <c r="Y5612" s="61"/>
      <c r="Z5612" s="61"/>
      <c r="AA5612" s="61"/>
      <c r="AB5612" s="61"/>
      <c r="AC5612" s="61"/>
      <c r="AD5612" s="61"/>
      <c r="AE5612" s="61"/>
      <c r="AF5612" s="61"/>
      <c r="AG5612" s="61"/>
      <c r="AH5612" s="61"/>
      <c r="AI5612" s="61"/>
      <c r="AJ5612" s="61"/>
      <c r="AK5612" s="61"/>
      <c r="AL5612" s="61"/>
      <c r="AM5612" s="61"/>
      <c r="AN5612" s="61"/>
      <c r="AO5612" s="61"/>
      <c r="AP5612" s="62"/>
      <c r="AQ5612" s="61"/>
      <c r="AR5612" s="61"/>
      <c r="AS5612" s="61"/>
      <c r="AT5612" s="61"/>
      <c r="AU5612" s="61"/>
      <c r="AV5612" s="61"/>
      <c r="AW5612" s="60"/>
    </row>
    <row r="5613" s="59" customFormat="1" customHeight="1" spans="1:49">
      <c r="A5613" s="60"/>
      <c r="B5613" s="60"/>
      <c r="C5613" s="60"/>
      <c r="D5613" s="60"/>
      <c r="H5613" s="61"/>
      <c r="I5613" s="61"/>
      <c r="J5613" s="61"/>
      <c r="K5613" s="61"/>
      <c r="L5613" s="61"/>
      <c r="M5613" s="61"/>
      <c r="N5613" s="61"/>
      <c r="O5613" s="61"/>
      <c r="P5613" s="61"/>
      <c r="Q5613" s="61"/>
      <c r="R5613" s="61"/>
      <c r="S5613" s="61"/>
      <c r="T5613" s="61"/>
      <c r="U5613" s="61"/>
      <c r="V5613" s="61"/>
      <c r="W5613" s="61"/>
      <c r="X5613" s="61"/>
      <c r="Y5613" s="61"/>
      <c r="Z5613" s="61"/>
      <c r="AA5613" s="61"/>
      <c r="AB5613" s="61"/>
      <c r="AC5613" s="61"/>
      <c r="AD5613" s="61"/>
      <c r="AE5613" s="61"/>
      <c r="AF5613" s="61"/>
      <c r="AG5613" s="61"/>
      <c r="AH5613" s="61"/>
      <c r="AI5613" s="61"/>
      <c r="AJ5613" s="61"/>
      <c r="AK5613" s="61"/>
      <c r="AL5613" s="61"/>
      <c r="AM5613" s="61"/>
      <c r="AN5613" s="61"/>
      <c r="AO5613" s="61"/>
      <c r="AP5613" s="62"/>
      <c r="AQ5613" s="61"/>
      <c r="AR5613" s="61"/>
      <c r="AS5613" s="61"/>
      <c r="AT5613" s="61"/>
      <c r="AU5613" s="61"/>
      <c r="AV5613" s="61"/>
      <c r="AW5613" s="60"/>
    </row>
    <row r="5614" s="59" customFormat="1" customHeight="1" spans="1:49">
      <c r="A5614" s="60"/>
      <c r="B5614" s="60"/>
      <c r="C5614" s="60"/>
      <c r="D5614" s="60"/>
      <c r="H5614" s="61"/>
      <c r="I5614" s="61"/>
      <c r="J5614" s="61"/>
      <c r="K5614" s="61"/>
      <c r="L5614" s="61"/>
      <c r="M5614" s="61"/>
      <c r="N5614" s="61"/>
      <c r="O5614" s="61"/>
      <c r="P5614" s="61"/>
      <c r="Q5614" s="61"/>
      <c r="R5614" s="61"/>
      <c r="S5614" s="61"/>
      <c r="T5614" s="61"/>
      <c r="U5614" s="61"/>
      <c r="V5614" s="61"/>
      <c r="W5614" s="61"/>
      <c r="X5614" s="61"/>
      <c r="Y5614" s="61"/>
      <c r="Z5614" s="61"/>
      <c r="AA5614" s="61"/>
      <c r="AB5614" s="61"/>
      <c r="AC5614" s="61"/>
      <c r="AD5614" s="61"/>
      <c r="AE5614" s="61"/>
      <c r="AF5614" s="61"/>
      <c r="AG5614" s="61"/>
      <c r="AH5614" s="61"/>
      <c r="AI5614" s="61"/>
      <c r="AJ5614" s="61"/>
      <c r="AK5614" s="61"/>
      <c r="AL5614" s="61"/>
      <c r="AM5614" s="61"/>
      <c r="AN5614" s="61"/>
      <c r="AO5614" s="61"/>
      <c r="AP5614" s="62"/>
      <c r="AQ5614" s="61"/>
      <c r="AR5614" s="61"/>
      <c r="AS5614" s="61"/>
      <c r="AT5614" s="61"/>
      <c r="AU5614" s="61"/>
      <c r="AV5614" s="61"/>
      <c r="AW5614" s="60"/>
    </row>
    <row r="5615" s="59" customFormat="1" customHeight="1" spans="1:49">
      <c r="A5615" s="60"/>
      <c r="B5615" s="60"/>
      <c r="C5615" s="60"/>
      <c r="D5615" s="60"/>
      <c r="H5615" s="61"/>
      <c r="I5615" s="61"/>
      <c r="J5615" s="61"/>
      <c r="K5615" s="61"/>
      <c r="L5615" s="61"/>
      <c r="M5615" s="61"/>
      <c r="N5615" s="61"/>
      <c r="O5615" s="61"/>
      <c r="P5615" s="61"/>
      <c r="Q5615" s="61"/>
      <c r="R5615" s="61"/>
      <c r="S5615" s="61"/>
      <c r="T5615" s="61"/>
      <c r="U5615" s="61"/>
      <c r="V5615" s="61"/>
      <c r="W5615" s="61"/>
      <c r="X5615" s="61"/>
      <c r="Y5615" s="61"/>
      <c r="Z5615" s="61"/>
      <c r="AA5615" s="61"/>
      <c r="AB5615" s="61"/>
      <c r="AC5615" s="61"/>
      <c r="AD5615" s="61"/>
      <c r="AE5615" s="61"/>
      <c r="AF5615" s="61"/>
      <c r="AG5615" s="61"/>
      <c r="AH5615" s="61"/>
      <c r="AI5615" s="61"/>
      <c r="AJ5615" s="61"/>
      <c r="AK5615" s="61"/>
      <c r="AL5615" s="61"/>
      <c r="AM5615" s="61"/>
      <c r="AN5615" s="61"/>
      <c r="AO5615" s="61"/>
      <c r="AP5615" s="62"/>
      <c r="AQ5615" s="61"/>
      <c r="AR5615" s="61"/>
      <c r="AS5615" s="61"/>
      <c r="AT5615" s="61"/>
      <c r="AU5615" s="61"/>
      <c r="AV5615" s="61"/>
      <c r="AW5615" s="60"/>
    </row>
    <row r="5616" s="59" customFormat="1" customHeight="1" spans="1:49">
      <c r="A5616" s="60"/>
      <c r="B5616" s="60"/>
      <c r="C5616" s="60"/>
      <c r="D5616" s="60"/>
      <c r="H5616" s="61"/>
      <c r="I5616" s="61"/>
      <c r="J5616" s="61"/>
      <c r="K5616" s="61"/>
      <c r="L5616" s="61"/>
      <c r="M5616" s="61"/>
      <c r="N5616" s="61"/>
      <c r="O5616" s="61"/>
      <c r="P5616" s="61"/>
      <c r="Q5616" s="61"/>
      <c r="R5616" s="61"/>
      <c r="S5616" s="61"/>
      <c r="T5616" s="61"/>
      <c r="U5616" s="61"/>
      <c r="V5616" s="61"/>
      <c r="W5616" s="61"/>
      <c r="X5616" s="61"/>
      <c r="Y5616" s="61"/>
      <c r="Z5616" s="61"/>
      <c r="AA5616" s="61"/>
      <c r="AB5616" s="61"/>
      <c r="AC5616" s="61"/>
      <c r="AD5616" s="61"/>
      <c r="AE5616" s="61"/>
      <c r="AF5616" s="61"/>
      <c r="AG5616" s="61"/>
      <c r="AH5616" s="61"/>
      <c r="AI5616" s="61"/>
      <c r="AJ5616" s="61"/>
      <c r="AK5616" s="61"/>
      <c r="AL5616" s="61"/>
      <c r="AM5616" s="61"/>
      <c r="AN5616" s="61"/>
      <c r="AO5616" s="61"/>
      <c r="AP5616" s="62"/>
      <c r="AQ5616" s="61"/>
      <c r="AR5616" s="61"/>
      <c r="AS5616" s="61"/>
      <c r="AT5616" s="61"/>
      <c r="AU5616" s="61"/>
      <c r="AV5616" s="61"/>
      <c r="AW5616" s="60"/>
    </row>
    <row r="5617" s="59" customFormat="1" customHeight="1" spans="1:49">
      <c r="A5617" s="60"/>
      <c r="B5617" s="60"/>
      <c r="C5617" s="60"/>
      <c r="D5617" s="60"/>
      <c r="H5617" s="61"/>
      <c r="I5617" s="61"/>
      <c r="J5617" s="61"/>
      <c r="K5617" s="61"/>
      <c r="L5617" s="61"/>
      <c r="M5617" s="61"/>
      <c r="N5617" s="61"/>
      <c r="O5617" s="61"/>
      <c r="P5617" s="61"/>
      <c r="Q5617" s="61"/>
      <c r="R5617" s="61"/>
      <c r="S5617" s="61"/>
      <c r="T5617" s="61"/>
      <c r="U5617" s="61"/>
      <c r="V5617" s="61"/>
      <c r="W5617" s="61"/>
      <c r="X5617" s="61"/>
      <c r="Y5617" s="61"/>
      <c r="Z5617" s="61"/>
      <c r="AA5617" s="61"/>
      <c r="AB5617" s="61"/>
      <c r="AC5617" s="61"/>
      <c r="AD5617" s="61"/>
      <c r="AE5617" s="61"/>
      <c r="AF5617" s="61"/>
      <c r="AG5617" s="61"/>
      <c r="AH5617" s="61"/>
      <c r="AI5617" s="61"/>
      <c r="AJ5617" s="61"/>
      <c r="AK5617" s="61"/>
      <c r="AL5617" s="61"/>
      <c r="AM5617" s="61"/>
      <c r="AN5617" s="61"/>
      <c r="AO5617" s="61"/>
      <c r="AP5617" s="62"/>
      <c r="AQ5617" s="61"/>
      <c r="AR5617" s="61"/>
      <c r="AS5617" s="61"/>
      <c r="AT5617" s="61"/>
      <c r="AU5617" s="61"/>
      <c r="AV5617" s="61"/>
      <c r="AW5617" s="60"/>
    </row>
    <row r="5618" s="59" customFormat="1" customHeight="1" spans="1:49">
      <c r="A5618" s="60"/>
      <c r="B5618" s="60"/>
      <c r="C5618" s="60"/>
      <c r="D5618" s="60"/>
      <c r="H5618" s="61"/>
      <c r="I5618" s="61"/>
      <c r="J5618" s="61"/>
      <c r="K5618" s="61"/>
      <c r="L5618" s="61"/>
      <c r="M5618" s="61"/>
      <c r="N5618" s="61"/>
      <c r="O5618" s="61"/>
      <c r="P5618" s="61"/>
      <c r="Q5618" s="61"/>
      <c r="R5618" s="61"/>
      <c r="S5618" s="61"/>
      <c r="T5618" s="61"/>
      <c r="U5618" s="61"/>
      <c r="V5618" s="61"/>
      <c r="W5618" s="61"/>
      <c r="X5618" s="61"/>
      <c r="Y5618" s="61"/>
      <c r="Z5618" s="61"/>
      <c r="AA5618" s="61"/>
      <c r="AB5618" s="61"/>
      <c r="AC5618" s="61"/>
      <c r="AD5618" s="61"/>
      <c r="AE5618" s="61"/>
      <c r="AF5618" s="61"/>
      <c r="AG5618" s="61"/>
      <c r="AH5618" s="61"/>
      <c r="AI5618" s="61"/>
      <c r="AJ5618" s="61"/>
      <c r="AK5618" s="61"/>
      <c r="AL5618" s="61"/>
      <c r="AM5618" s="61"/>
      <c r="AN5618" s="61"/>
      <c r="AO5618" s="61"/>
      <c r="AP5618" s="62"/>
      <c r="AQ5618" s="61"/>
      <c r="AR5618" s="61"/>
      <c r="AS5618" s="61"/>
      <c r="AT5618" s="61"/>
      <c r="AU5618" s="61"/>
      <c r="AV5618" s="61"/>
      <c r="AW5618" s="60"/>
    </row>
    <row r="5619" s="59" customFormat="1" customHeight="1" spans="1:49">
      <c r="A5619" s="60"/>
      <c r="B5619" s="60"/>
      <c r="C5619" s="60"/>
      <c r="D5619" s="60"/>
      <c r="H5619" s="61"/>
      <c r="I5619" s="61"/>
      <c r="J5619" s="61"/>
      <c r="K5619" s="61"/>
      <c r="L5619" s="61"/>
      <c r="M5619" s="61"/>
      <c r="N5619" s="61"/>
      <c r="O5619" s="61"/>
      <c r="P5619" s="61"/>
      <c r="Q5619" s="61"/>
      <c r="R5619" s="61"/>
      <c r="S5619" s="61"/>
      <c r="T5619" s="61"/>
      <c r="U5619" s="61"/>
      <c r="V5619" s="61"/>
      <c r="W5619" s="61"/>
      <c r="X5619" s="61"/>
      <c r="Y5619" s="61"/>
      <c r="Z5619" s="61"/>
      <c r="AA5619" s="61"/>
      <c r="AB5619" s="61"/>
      <c r="AC5619" s="61"/>
      <c r="AD5619" s="61"/>
      <c r="AE5619" s="61"/>
      <c r="AF5619" s="61"/>
      <c r="AG5619" s="61"/>
      <c r="AH5619" s="61"/>
      <c r="AI5619" s="61"/>
      <c r="AJ5619" s="61"/>
      <c r="AK5619" s="61"/>
      <c r="AL5619" s="61"/>
      <c r="AM5619" s="61"/>
      <c r="AN5619" s="61"/>
      <c r="AO5619" s="61"/>
      <c r="AP5619" s="62"/>
      <c r="AQ5619" s="61"/>
      <c r="AR5619" s="61"/>
      <c r="AS5619" s="61"/>
      <c r="AT5619" s="61"/>
      <c r="AU5619" s="61"/>
      <c r="AV5619" s="61"/>
      <c r="AW5619" s="60"/>
    </row>
    <row r="5620" s="59" customFormat="1" customHeight="1" spans="1:49">
      <c r="A5620" s="60"/>
      <c r="B5620" s="60"/>
      <c r="C5620" s="60"/>
      <c r="D5620" s="60"/>
      <c r="H5620" s="61"/>
      <c r="I5620" s="61"/>
      <c r="J5620" s="61"/>
      <c r="K5620" s="61"/>
      <c r="L5620" s="61"/>
      <c r="M5620" s="61"/>
      <c r="N5620" s="61"/>
      <c r="O5620" s="61"/>
      <c r="P5620" s="61"/>
      <c r="Q5620" s="61"/>
      <c r="R5620" s="61"/>
      <c r="S5620" s="61"/>
      <c r="T5620" s="61"/>
      <c r="U5620" s="61"/>
      <c r="V5620" s="61"/>
      <c r="W5620" s="61"/>
      <c r="X5620" s="61"/>
      <c r="Y5620" s="61"/>
      <c r="Z5620" s="61"/>
      <c r="AA5620" s="61"/>
      <c r="AB5620" s="61"/>
      <c r="AC5620" s="61"/>
      <c r="AD5620" s="61"/>
      <c r="AE5620" s="61"/>
      <c r="AF5620" s="61"/>
      <c r="AG5620" s="61"/>
      <c r="AH5620" s="61"/>
      <c r="AI5620" s="61"/>
      <c r="AJ5620" s="61"/>
      <c r="AK5620" s="61"/>
      <c r="AL5620" s="61"/>
      <c r="AM5620" s="61"/>
      <c r="AN5620" s="61"/>
      <c r="AO5620" s="61"/>
      <c r="AP5620" s="62"/>
      <c r="AQ5620" s="61"/>
      <c r="AR5620" s="61"/>
      <c r="AS5620" s="61"/>
      <c r="AT5620" s="61"/>
      <c r="AU5620" s="61"/>
      <c r="AV5620" s="61"/>
      <c r="AW5620" s="60"/>
    </row>
    <row r="5621" s="59" customFormat="1" customHeight="1" spans="1:49">
      <c r="A5621" s="60"/>
      <c r="B5621" s="60"/>
      <c r="C5621" s="60"/>
      <c r="D5621" s="60"/>
      <c r="H5621" s="61"/>
      <c r="I5621" s="61"/>
      <c r="J5621" s="61"/>
      <c r="K5621" s="61"/>
      <c r="L5621" s="61"/>
      <c r="M5621" s="61"/>
      <c r="N5621" s="61"/>
      <c r="O5621" s="61"/>
      <c r="P5621" s="61"/>
      <c r="Q5621" s="61"/>
      <c r="R5621" s="61"/>
      <c r="S5621" s="61"/>
      <c r="T5621" s="61"/>
      <c r="U5621" s="61"/>
      <c r="V5621" s="61"/>
      <c r="W5621" s="61"/>
      <c r="X5621" s="61"/>
      <c r="Y5621" s="61"/>
      <c r="Z5621" s="61"/>
      <c r="AA5621" s="61"/>
      <c r="AB5621" s="61"/>
      <c r="AC5621" s="61"/>
      <c r="AD5621" s="61"/>
      <c r="AE5621" s="61"/>
      <c r="AF5621" s="61"/>
      <c r="AG5621" s="61"/>
      <c r="AH5621" s="61"/>
      <c r="AI5621" s="61"/>
      <c r="AJ5621" s="61"/>
      <c r="AK5621" s="61"/>
      <c r="AL5621" s="61"/>
      <c r="AM5621" s="61"/>
      <c r="AN5621" s="61"/>
      <c r="AO5621" s="61"/>
      <c r="AP5621" s="62"/>
      <c r="AQ5621" s="61"/>
      <c r="AR5621" s="61"/>
      <c r="AS5621" s="61"/>
      <c r="AT5621" s="61"/>
      <c r="AU5621" s="61"/>
      <c r="AV5621" s="61"/>
      <c r="AW5621" s="60"/>
    </row>
    <row r="5622" s="59" customFormat="1" customHeight="1" spans="1:49">
      <c r="A5622" s="60"/>
      <c r="B5622" s="60"/>
      <c r="C5622" s="60"/>
      <c r="D5622" s="60"/>
      <c r="H5622" s="61"/>
      <c r="I5622" s="61"/>
      <c r="J5622" s="61"/>
      <c r="K5622" s="61"/>
      <c r="L5622" s="61"/>
      <c r="M5622" s="61"/>
      <c r="N5622" s="61"/>
      <c r="O5622" s="61"/>
      <c r="P5622" s="61"/>
      <c r="Q5622" s="61"/>
      <c r="R5622" s="61"/>
      <c r="S5622" s="61"/>
      <c r="T5622" s="61"/>
      <c r="U5622" s="61"/>
      <c r="V5622" s="61"/>
      <c r="W5622" s="61"/>
      <c r="X5622" s="61"/>
      <c r="Y5622" s="61"/>
      <c r="Z5622" s="61"/>
      <c r="AA5622" s="61"/>
      <c r="AB5622" s="61"/>
      <c r="AC5622" s="61"/>
      <c r="AD5622" s="61"/>
      <c r="AE5622" s="61"/>
      <c r="AF5622" s="61"/>
      <c r="AG5622" s="61"/>
      <c r="AH5622" s="61"/>
      <c r="AI5622" s="61"/>
      <c r="AJ5622" s="61"/>
      <c r="AK5622" s="61"/>
      <c r="AL5622" s="61"/>
      <c r="AM5622" s="61"/>
      <c r="AN5622" s="61"/>
      <c r="AO5622" s="61"/>
      <c r="AP5622" s="62"/>
      <c r="AQ5622" s="61"/>
      <c r="AR5622" s="61"/>
      <c r="AS5622" s="61"/>
      <c r="AT5622" s="61"/>
      <c r="AU5622" s="61"/>
      <c r="AV5622" s="61"/>
      <c r="AW5622" s="60"/>
    </row>
    <row r="5623" s="59" customFormat="1" customHeight="1" spans="1:49">
      <c r="A5623" s="60"/>
      <c r="B5623" s="60"/>
      <c r="C5623" s="60"/>
      <c r="D5623" s="60"/>
      <c r="H5623" s="61"/>
      <c r="I5623" s="61"/>
      <c r="J5623" s="61"/>
      <c r="K5623" s="61"/>
      <c r="L5623" s="61"/>
      <c r="M5623" s="61"/>
      <c r="N5623" s="61"/>
      <c r="O5623" s="61"/>
      <c r="P5623" s="61"/>
      <c r="Q5623" s="61"/>
      <c r="R5623" s="61"/>
      <c r="S5623" s="61"/>
      <c r="T5623" s="61"/>
      <c r="U5623" s="61"/>
      <c r="V5623" s="61"/>
      <c r="W5623" s="61"/>
      <c r="X5623" s="61"/>
      <c r="Y5623" s="61"/>
      <c r="Z5623" s="61"/>
      <c r="AA5623" s="61"/>
      <c r="AB5623" s="61"/>
      <c r="AC5623" s="61"/>
      <c r="AD5623" s="61"/>
      <c r="AE5623" s="61"/>
      <c r="AF5623" s="61"/>
      <c r="AG5623" s="61"/>
      <c r="AH5623" s="61"/>
      <c r="AI5623" s="61"/>
      <c r="AJ5623" s="61"/>
      <c r="AK5623" s="61"/>
      <c r="AL5623" s="61"/>
      <c r="AM5623" s="61"/>
      <c r="AN5623" s="61"/>
      <c r="AO5623" s="61"/>
      <c r="AP5623" s="62"/>
      <c r="AQ5623" s="61"/>
      <c r="AR5623" s="61"/>
      <c r="AS5623" s="61"/>
      <c r="AT5623" s="61"/>
      <c r="AU5623" s="61"/>
      <c r="AV5623" s="61"/>
      <c r="AW5623" s="60"/>
    </row>
    <row r="5624" s="59" customFormat="1" customHeight="1" spans="1:49">
      <c r="A5624" s="60"/>
      <c r="B5624" s="60"/>
      <c r="C5624" s="60"/>
      <c r="D5624" s="60"/>
      <c r="H5624" s="61"/>
      <c r="I5624" s="61"/>
      <c r="J5624" s="61"/>
      <c r="K5624" s="61"/>
      <c r="L5624" s="61"/>
      <c r="M5624" s="61"/>
      <c r="N5624" s="61"/>
      <c r="O5624" s="61"/>
      <c r="P5624" s="61"/>
      <c r="Q5624" s="61"/>
      <c r="R5624" s="61"/>
      <c r="S5624" s="61"/>
      <c r="T5624" s="61"/>
      <c r="U5624" s="61"/>
      <c r="V5624" s="61"/>
      <c r="W5624" s="61"/>
      <c r="X5624" s="61"/>
      <c r="Y5624" s="61"/>
      <c r="Z5624" s="61"/>
      <c r="AA5624" s="61"/>
      <c r="AB5624" s="61"/>
      <c r="AC5624" s="61"/>
      <c r="AD5624" s="61"/>
      <c r="AE5624" s="61"/>
      <c r="AF5624" s="61"/>
      <c r="AG5624" s="61"/>
      <c r="AH5624" s="61"/>
      <c r="AI5624" s="61"/>
      <c r="AJ5624" s="61"/>
      <c r="AK5624" s="61"/>
      <c r="AL5624" s="61"/>
      <c r="AM5624" s="61"/>
      <c r="AN5624" s="61"/>
      <c r="AO5624" s="61"/>
      <c r="AP5624" s="62"/>
      <c r="AQ5624" s="61"/>
      <c r="AR5624" s="61"/>
      <c r="AS5624" s="61"/>
      <c r="AT5624" s="61"/>
      <c r="AU5624" s="61"/>
      <c r="AV5624" s="61"/>
      <c r="AW5624" s="60"/>
    </row>
    <row r="5625" s="59" customFormat="1" customHeight="1" spans="1:49">
      <c r="A5625" s="60"/>
      <c r="B5625" s="60"/>
      <c r="C5625" s="60"/>
      <c r="D5625" s="60"/>
      <c r="H5625" s="61"/>
      <c r="I5625" s="61"/>
      <c r="J5625" s="61"/>
      <c r="K5625" s="61"/>
      <c r="L5625" s="61"/>
      <c r="M5625" s="61"/>
      <c r="N5625" s="61"/>
      <c r="O5625" s="61"/>
      <c r="P5625" s="61"/>
      <c r="Q5625" s="61"/>
      <c r="R5625" s="61"/>
      <c r="S5625" s="61"/>
      <c r="T5625" s="61"/>
      <c r="U5625" s="61"/>
      <c r="V5625" s="61"/>
      <c r="W5625" s="61"/>
      <c r="X5625" s="61"/>
      <c r="Y5625" s="61"/>
      <c r="Z5625" s="61"/>
      <c r="AA5625" s="61"/>
      <c r="AB5625" s="61"/>
      <c r="AC5625" s="61"/>
      <c r="AD5625" s="61"/>
      <c r="AE5625" s="61"/>
      <c r="AF5625" s="61"/>
      <c r="AG5625" s="61"/>
      <c r="AH5625" s="61"/>
      <c r="AI5625" s="61"/>
      <c r="AJ5625" s="61"/>
      <c r="AK5625" s="61"/>
      <c r="AL5625" s="61"/>
      <c r="AM5625" s="61"/>
      <c r="AN5625" s="61"/>
      <c r="AO5625" s="61"/>
      <c r="AP5625" s="62"/>
      <c r="AQ5625" s="61"/>
      <c r="AR5625" s="61"/>
      <c r="AS5625" s="61"/>
      <c r="AT5625" s="61"/>
      <c r="AU5625" s="61"/>
      <c r="AV5625" s="61"/>
      <c r="AW5625" s="60"/>
    </row>
    <row r="5626" s="59" customFormat="1" customHeight="1" spans="1:49">
      <c r="A5626" s="60"/>
      <c r="B5626" s="60"/>
      <c r="C5626" s="60"/>
      <c r="D5626" s="60"/>
      <c r="H5626" s="61"/>
      <c r="I5626" s="61"/>
      <c r="J5626" s="61"/>
      <c r="K5626" s="61"/>
      <c r="L5626" s="61"/>
      <c r="M5626" s="61"/>
      <c r="N5626" s="61"/>
      <c r="O5626" s="61"/>
      <c r="P5626" s="61"/>
      <c r="Q5626" s="61"/>
      <c r="R5626" s="61"/>
      <c r="S5626" s="61"/>
      <c r="T5626" s="61"/>
      <c r="U5626" s="61"/>
      <c r="V5626" s="61"/>
      <c r="W5626" s="61"/>
      <c r="X5626" s="61"/>
      <c r="Y5626" s="61"/>
      <c r="Z5626" s="61"/>
      <c r="AA5626" s="61"/>
      <c r="AB5626" s="61"/>
      <c r="AC5626" s="61"/>
      <c r="AD5626" s="61"/>
      <c r="AE5626" s="61"/>
      <c r="AF5626" s="61"/>
      <c r="AG5626" s="61"/>
      <c r="AH5626" s="61"/>
      <c r="AI5626" s="61"/>
      <c r="AJ5626" s="61"/>
      <c r="AK5626" s="61"/>
      <c r="AL5626" s="61"/>
      <c r="AM5626" s="61"/>
      <c r="AN5626" s="61"/>
      <c r="AO5626" s="61"/>
      <c r="AP5626" s="62"/>
      <c r="AQ5626" s="61"/>
      <c r="AR5626" s="61"/>
      <c r="AS5626" s="61"/>
      <c r="AT5626" s="61"/>
      <c r="AU5626" s="61"/>
      <c r="AV5626" s="61"/>
      <c r="AW5626" s="60"/>
    </row>
    <row r="5627" s="59" customFormat="1" customHeight="1" spans="1:49">
      <c r="A5627" s="60"/>
      <c r="B5627" s="60"/>
      <c r="C5627" s="60"/>
      <c r="D5627" s="60"/>
      <c r="H5627" s="61"/>
      <c r="I5627" s="61"/>
      <c r="J5627" s="61"/>
      <c r="K5627" s="61"/>
      <c r="L5627" s="61"/>
      <c r="M5627" s="61"/>
      <c r="N5627" s="61"/>
      <c r="O5627" s="61"/>
      <c r="P5627" s="61"/>
      <c r="Q5627" s="61"/>
      <c r="R5627" s="61"/>
      <c r="S5627" s="61"/>
      <c r="T5627" s="61"/>
      <c r="U5627" s="61"/>
      <c r="V5627" s="61"/>
      <c r="W5627" s="61"/>
      <c r="X5627" s="61"/>
      <c r="Y5627" s="61"/>
      <c r="Z5627" s="61"/>
      <c r="AA5627" s="61"/>
      <c r="AB5627" s="61"/>
      <c r="AC5627" s="61"/>
      <c r="AD5627" s="61"/>
      <c r="AE5627" s="61"/>
      <c r="AF5627" s="61"/>
      <c r="AG5627" s="61"/>
      <c r="AH5627" s="61"/>
      <c r="AI5627" s="61"/>
      <c r="AJ5627" s="61"/>
      <c r="AK5627" s="61"/>
      <c r="AL5627" s="61"/>
      <c r="AM5627" s="61"/>
      <c r="AN5627" s="61"/>
      <c r="AO5627" s="61"/>
      <c r="AP5627" s="62"/>
      <c r="AQ5627" s="61"/>
      <c r="AR5627" s="61"/>
      <c r="AS5627" s="61"/>
      <c r="AT5627" s="61"/>
      <c r="AU5627" s="61"/>
      <c r="AV5627" s="61"/>
      <c r="AW5627" s="60"/>
    </row>
    <row r="5628" s="59" customFormat="1" customHeight="1" spans="1:49">
      <c r="A5628" s="60"/>
      <c r="B5628" s="60"/>
      <c r="C5628" s="60"/>
      <c r="D5628" s="60"/>
      <c r="H5628" s="61"/>
      <c r="I5628" s="61"/>
      <c r="J5628" s="61"/>
      <c r="K5628" s="61"/>
      <c r="L5628" s="61"/>
      <c r="M5628" s="61"/>
      <c r="N5628" s="61"/>
      <c r="O5628" s="61"/>
      <c r="P5628" s="61"/>
      <c r="Q5628" s="61"/>
      <c r="R5628" s="61"/>
      <c r="S5628" s="61"/>
      <c r="T5628" s="61"/>
      <c r="U5628" s="61"/>
      <c r="V5628" s="61"/>
      <c r="W5628" s="61"/>
      <c r="X5628" s="61"/>
      <c r="Y5628" s="61"/>
      <c r="Z5628" s="61"/>
      <c r="AA5628" s="61"/>
      <c r="AB5628" s="61"/>
      <c r="AC5628" s="61"/>
      <c r="AD5628" s="61"/>
      <c r="AE5628" s="61"/>
      <c r="AF5628" s="61"/>
      <c r="AG5628" s="61"/>
      <c r="AH5628" s="61"/>
      <c r="AI5628" s="61"/>
      <c r="AJ5628" s="61"/>
      <c r="AK5628" s="61"/>
      <c r="AL5628" s="61"/>
      <c r="AM5628" s="61"/>
      <c r="AN5628" s="61"/>
      <c r="AO5628" s="61"/>
      <c r="AP5628" s="62"/>
      <c r="AQ5628" s="61"/>
      <c r="AR5628" s="61"/>
      <c r="AS5628" s="61"/>
      <c r="AT5628" s="61"/>
      <c r="AU5628" s="61"/>
      <c r="AV5628" s="61"/>
      <c r="AW5628" s="60"/>
    </row>
    <row r="5629" s="59" customFormat="1" customHeight="1" spans="1:49">
      <c r="A5629" s="60"/>
      <c r="B5629" s="60"/>
      <c r="C5629" s="60"/>
      <c r="D5629" s="60"/>
      <c r="H5629" s="61"/>
      <c r="I5629" s="61"/>
      <c r="J5629" s="61"/>
      <c r="K5629" s="61"/>
      <c r="L5629" s="61"/>
      <c r="M5629" s="61"/>
      <c r="N5629" s="61"/>
      <c r="O5629" s="61"/>
      <c r="P5629" s="61"/>
      <c r="Q5629" s="61"/>
      <c r="R5629" s="61"/>
      <c r="S5629" s="61"/>
      <c r="T5629" s="61"/>
      <c r="U5629" s="61"/>
      <c r="V5629" s="61"/>
      <c r="W5629" s="61"/>
      <c r="X5629" s="61"/>
      <c r="Y5629" s="61"/>
      <c r="Z5629" s="61"/>
      <c r="AA5629" s="61"/>
      <c r="AB5629" s="61"/>
      <c r="AC5629" s="61"/>
      <c r="AD5629" s="61"/>
      <c r="AE5629" s="61"/>
      <c r="AF5629" s="61"/>
      <c r="AG5629" s="61"/>
      <c r="AH5629" s="61"/>
      <c r="AI5629" s="61"/>
      <c r="AJ5629" s="61"/>
      <c r="AK5629" s="61"/>
      <c r="AL5629" s="61"/>
      <c r="AM5629" s="61"/>
      <c r="AN5629" s="61"/>
      <c r="AO5629" s="61"/>
      <c r="AP5629" s="62"/>
      <c r="AQ5629" s="61"/>
      <c r="AR5629" s="61"/>
      <c r="AS5629" s="61"/>
      <c r="AT5629" s="61"/>
      <c r="AU5629" s="61"/>
      <c r="AV5629" s="61"/>
      <c r="AW5629" s="60"/>
    </row>
    <row r="5630" s="59" customFormat="1" customHeight="1" spans="1:49">
      <c r="A5630" s="60"/>
      <c r="B5630" s="60"/>
      <c r="C5630" s="60"/>
      <c r="D5630" s="60"/>
      <c r="H5630" s="61"/>
      <c r="I5630" s="61"/>
      <c r="J5630" s="61"/>
      <c r="K5630" s="61"/>
      <c r="L5630" s="61"/>
      <c r="M5630" s="61"/>
      <c r="N5630" s="61"/>
      <c r="O5630" s="61"/>
      <c r="P5630" s="61"/>
      <c r="Q5630" s="61"/>
      <c r="R5630" s="61"/>
      <c r="S5630" s="61"/>
      <c r="T5630" s="61"/>
      <c r="U5630" s="61"/>
      <c r="V5630" s="61"/>
      <c r="W5630" s="61"/>
      <c r="X5630" s="61"/>
      <c r="Y5630" s="61"/>
      <c r="Z5630" s="61"/>
      <c r="AA5630" s="61"/>
      <c r="AB5630" s="61"/>
      <c r="AC5630" s="61"/>
      <c r="AD5630" s="61"/>
      <c r="AE5630" s="61"/>
      <c r="AF5630" s="61"/>
      <c r="AG5630" s="61"/>
      <c r="AH5630" s="61"/>
      <c r="AI5630" s="61"/>
      <c r="AJ5630" s="61"/>
      <c r="AK5630" s="61"/>
      <c r="AL5630" s="61"/>
      <c r="AM5630" s="61"/>
      <c r="AN5630" s="61"/>
      <c r="AO5630" s="61"/>
      <c r="AP5630" s="62"/>
      <c r="AQ5630" s="61"/>
      <c r="AR5630" s="61"/>
      <c r="AS5630" s="61"/>
      <c r="AT5630" s="61"/>
      <c r="AU5630" s="61"/>
      <c r="AV5630" s="61"/>
      <c r="AW5630" s="60"/>
    </row>
    <row r="5631" s="59" customFormat="1" customHeight="1" spans="1:49">
      <c r="A5631" s="60"/>
      <c r="B5631" s="60"/>
      <c r="C5631" s="60"/>
      <c r="D5631" s="60"/>
      <c r="H5631" s="61"/>
      <c r="I5631" s="61"/>
      <c r="J5631" s="61"/>
      <c r="K5631" s="61"/>
      <c r="L5631" s="61"/>
      <c r="M5631" s="61"/>
      <c r="N5631" s="61"/>
      <c r="O5631" s="61"/>
      <c r="P5631" s="61"/>
      <c r="Q5631" s="61"/>
      <c r="R5631" s="61"/>
      <c r="S5631" s="61"/>
      <c r="T5631" s="61"/>
      <c r="U5631" s="61"/>
      <c r="V5631" s="61"/>
      <c r="W5631" s="61"/>
      <c r="X5631" s="61"/>
      <c r="Y5631" s="61"/>
      <c r="Z5631" s="61"/>
      <c r="AA5631" s="61"/>
      <c r="AB5631" s="61"/>
      <c r="AC5631" s="61"/>
      <c r="AD5631" s="61"/>
      <c r="AE5631" s="61"/>
      <c r="AF5631" s="61"/>
      <c r="AG5631" s="61"/>
      <c r="AH5631" s="61"/>
      <c r="AI5631" s="61"/>
      <c r="AJ5631" s="61"/>
      <c r="AK5631" s="61"/>
      <c r="AL5631" s="61"/>
      <c r="AM5631" s="61"/>
      <c r="AN5631" s="61"/>
      <c r="AO5631" s="61"/>
      <c r="AP5631" s="62"/>
      <c r="AQ5631" s="61"/>
      <c r="AR5631" s="61"/>
      <c r="AS5631" s="61"/>
      <c r="AT5631" s="61"/>
      <c r="AU5631" s="61"/>
      <c r="AV5631" s="61"/>
      <c r="AW5631" s="60"/>
    </row>
    <row r="5632" s="59" customFormat="1" customHeight="1" spans="1:49">
      <c r="A5632" s="60"/>
      <c r="B5632" s="60"/>
      <c r="C5632" s="60"/>
      <c r="D5632" s="60"/>
      <c r="H5632" s="61"/>
      <c r="I5632" s="61"/>
      <c r="J5632" s="61"/>
      <c r="K5632" s="61"/>
      <c r="L5632" s="61"/>
      <c r="M5632" s="61"/>
      <c r="N5632" s="61"/>
      <c r="O5632" s="61"/>
      <c r="P5632" s="61"/>
      <c r="Q5632" s="61"/>
      <c r="R5632" s="61"/>
      <c r="S5632" s="61"/>
      <c r="T5632" s="61"/>
      <c r="U5632" s="61"/>
      <c r="V5632" s="61"/>
      <c r="W5632" s="61"/>
      <c r="X5632" s="61"/>
      <c r="Y5632" s="61"/>
      <c r="Z5632" s="61"/>
      <c r="AA5632" s="61"/>
      <c r="AB5632" s="61"/>
      <c r="AC5632" s="61"/>
      <c r="AD5632" s="61"/>
      <c r="AE5632" s="61"/>
      <c r="AF5632" s="61"/>
      <c r="AG5632" s="61"/>
      <c r="AH5632" s="61"/>
      <c r="AI5632" s="61"/>
      <c r="AJ5632" s="61"/>
      <c r="AK5632" s="61"/>
      <c r="AL5632" s="61"/>
      <c r="AM5632" s="61"/>
      <c r="AN5632" s="61"/>
      <c r="AO5632" s="61"/>
      <c r="AP5632" s="62"/>
      <c r="AQ5632" s="61"/>
      <c r="AR5632" s="61"/>
      <c r="AS5632" s="61"/>
      <c r="AT5632" s="61"/>
      <c r="AU5632" s="61"/>
      <c r="AV5632" s="61"/>
      <c r="AW5632" s="60"/>
    </row>
    <row r="5633" s="59" customFormat="1" customHeight="1" spans="1:49">
      <c r="A5633" s="60"/>
      <c r="B5633" s="60"/>
      <c r="C5633" s="60"/>
      <c r="D5633" s="60"/>
      <c r="H5633" s="61"/>
      <c r="I5633" s="61"/>
      <c r="J5633" s="61"/>
      <c r="K5633" s="61"/>
      <c r="L5633" s="61"/>
      <c r="M5633" s="61"/>
      <c r="N5633" s="61"/>
      <c r="O5633" s="61"/>
      <c r="P5633" s="61"/>
      <c r="Q5633" s="61"/>
      <c r="R5633" s="61"/>
      <c r="S5633" s="61"/>
      <c r="T5633" s="61"/>
      <c r="U5633" s="61"/>
      <c r="V5633" s="61"/>
      <c r="W5633" s="61"/>
      <c r="X5633" s="61"/>
      <c r="Y5633" s="61"/>
      <c r="Z5633" s="61"/>
      <c r="AA5633" s="61"/>
      <c r="AB5633" s="61"/>
      <c r="AC5633" s="61"/>
      <c r="AD5633" s="61"/>
      <c r="AE5633" s="61"/>
      <c r="AF5633" s="61"/>
      <c r="AG5633" s="61"/>
      <c r="AH5633" s="61"/>
      <c r="AI5633" s="61"/>
      <c r="AJ5633" s="61"/>
      <c r="AK5633" s="61"/>
      <c r="AL5633" s="61"/>
      <c r="AM5633" s="61"/>
      <c r="AN5633" s="61"/>
      <c r="AO5633" s="61"/>
      <c r="AP5633" s="62"/>
      <c r="AQ5633" s="61"/>
      <c r="AR5633" s="61"/>
      <c r="AS5633" s="61"/>
      <c r="AT5633" s="61"/>
      <c r="AU5633" s="61"/>
      <c r="AV5633" s="61"/>
      <c r="AW5633" s="60"/>
    </row>
    <row r="5634" s="59" customFormat="1" customHeight="1" spans="1:49">
      <c r="A5634" s="60"/>
      <c r="B5634" s="60"/>
      <c r="C5634" s="60"/>
      <c r="D5634" s="60"/>
      <c r="H5634" s="61"/>
      <c r="I5634" s="61"/>
      <c r="J5634" s="61"/>
      <c r="K5634" s="61"/>
      <c r="L5634" s="61"/>
      <c r="M5634" s="61"/>
      <c r="N5634" s="61"/>
      <c r="O5634" s="61"/>
      <c r="P5634" s="61"/>
      <c r="Q5634" s="61"/>
      <c r="R5634" s="61"/>
      <c r="S5634" s="61"/>
      <c r="T5634" s="61"/>
      <c r="U5634" s="61"/>
      <c r="V5634" s="61"/>
      <c r="W5634" s="61"/>
      <c r="X5634" s="61"/>
      <c r="Y5634" s="61"/>
      <c r="Z5634" s="61"/>
      <c r="AA5634" s="61"/>
      <c r="AB5634" s="61"/>
      <c r="AC5634" s="61"/>
      <c r="AD5634" s="61"/>
      <c r="AE5634" s="61"/>
      <c r="AF5634" s="61"/>
      <c r="AG5634" s="61"/>
      <c r="AH5634" s="61"/>
      <c r="AI5634" s="61"/>
      <c r="AJ5634" s="61"/>
      <c r="AK5634" s="61"/>
      <c r="AL5634" s="61"/>
      <c r="AM5634" s="61"/>
      <c r="AN5634" s="61"/>
      <c r="AO5634" s="61"/>
      <c r="AP5634" s="62"/>
      <c r="AQ5634" s="61"/>
      <c r="AR5634" s="61"/>
      <c r="AS5634" s="61"/>
      <c r="AT5634" s="61"/>
      <c r="AU5634" s="61"/>
      <c r="AV5634" s="61"/>
      <c r="AW5634" s="60"/>
    </row>
    <row r="5635" s="59" customFormat="1" customHeight="1" spans="1:49">
      <c r="A5635" s="60"/>
      <c r="B5635" s="60"/>
      <c r="C5635" s="60"/>
      <c r="D5635" s="60"/>
      <c r="H5635" s="61"/>
      <c r="I5635" s="61"/>
      <c r="J5635" s="61"/>
      <c r="K5635" s="61"/>
      <c r="L5635" s="61"/>
      <c r="M5635" s="61"/>
      <c r="N5635" s="61"/>
      <c r="O5635" s="61"/>
      <c r="P5635" s="61"/>
      <c r="Q5635" s="61"/>
      <c r="R5635" s="61"/>
      <c r="S5635" s="61"/>
      <c r="T5635" s="61"/>
      <c r="U5635" s="61"/>
      <c r="V5635" s="61"/>
      <c r="W5635" s="61"/>
      <c r="X5635" s="61"/>
      <c r="Y5635" s="61"/>
      <c r="Z5635" s="61"/>
      <c r="AA5635" s="61"/>
      <c r="AB5635" s="61"/>
      <c r="AC5635" s="61"/>
      <c r="AD5635" s="61"/>
      <c r="AE5635" s="61"/>
      <c r="AF5635" s="61"/>
      <c r="AG5635" s="61"/>
      <c r="AH5635" s="61"/>
      <c r="AI5635" s="61"/>
      <c r="AJ5635" s="61"/>
      <c r="AK5635" s="61"/>
      <c r="AL5635" s="61"/>
      <c r="AM5635" s="61"/>
      <c r="AN5635" s="61"/>
      <c r="AO5635" s="61"/>
      <c r="AP5635" s="62"/>
      <c r="AQ5635" s="61"/>
      <c r="AR5635" s="61"/>
      <c r="AS5635" s="61"/>
      <c r="AT5635" s="61"/>
      <c r="AU5635" s="61"/>
      <c r="AV5635" s="61"/>
      <c r="AW5635" s="60"/>
    </row>
    <row r="5636" s="59" customFormat="1" customHeight="1" spans="1:49">
      <c r="A5636" s="60"/>
      <c r="B5636" s="60"/>
      <c r="C5636" s="60"/>
      <c r="D5636" s="60"/>
      <c r="H5636" s="61"/>
      <c r="I5636" s="61"/>
      <c r="J5636" s="61"/>
      <c r="K5636" s="61"/>
      <c r="L5636" s="61"/>
      <c r="M5636" s="61"/>
      <c r="N5636" s="61"/>
      <c r="O5636" s="61"/>
      <c r="P5636" s="61"/>
      <c r="Q5636" s="61"/>
      <c r="R5636" s="61"/>
      <c r="S5636" s="61"/>
      <c r="T5636" s="61"/>
      <c r="U5636" s="61"/>
      <c r="V5636" s="61"/>
      <c r="W5636" s="61"/>
      <c r="X5636" s="61"/>
      <c r="Y5636" s="61"/>
      <c r="Z5636" s="61"/>
      <c r="AA5636" s="61"/>
      <c r="AB5636" s="61"/>
      <c r="AC5636" s="61"/>
      <c r="AD5636" s="61"/>
      <c r="AE5636" s="61"/>
      <c r="AF5636" s="61"/>
      <c r="AG5636" s="61"/>
      <c r="AH5636" s="61"/>
      <c r="AI5636" s="61"/>
      <c r="AJ5636" s="61"/>
      <c r="AK5636" s="61"/>
      <c r="AL5636" s="61"/>
      <c r="AM5636" s="61"/>
      <c r="AN5636" s="61"/>
      <c r="AO5636" s="61"/>
      <c r="AP5636" s="62"/>
      <c r="AQ5636" s="61"/>
      <c r="AR5636" s="61"/>
      <c r="AS5636" s="61"/>
      <c r="AT5636" s="61"/>
      <c r="AU5636" s="61"/>
      <c r="AV5636" s="61"/>
      <c r="AW5636" s="60"/>
    </row>
    <row r="5637" s="59" customFormat="1" customHeight="1" spans="1:49">
      <c r="A5637" s="60"/>
      <c r="B5637" s="60"/>
      <c r="C5637" s="60"/>
      <c r="D5637" s="60"/>
      <c r="H5637" s="61"/>
      <c r="I5637" s="61"/>
      <c r="J5637" s="61"/>
      <c r="K5637" s="61"/>
      <c r="L5637" s="61"/>
      <c r="M5637" s="61"/>
      <c r="N5637" s="61"/>
      <c r="O5637" s="61"/>
      <c r="P5637" s="61"/>
      <c r="Q5637" s="61"/>
      <c r="R5637" s="61"/>
      <c r="S5637" s="61"/>
      <c r="T5637" s="61"/>
      <c r="U5637" s="61"/>
      <c r="V5637" s="61"/>
      <c r="W5637" s="61"/>
      <c r="X5637" s="61"/>
      <c r="Y5637" s="61"/>
      <c r="Z5637" s="61"/>
      <c r="AA5637" s="61"/>
      <c r="AB5637" s="61"/>
      <c r="AC5637" s="61"/>
      <c r="AD5637" s="61"/>
      <c r="AE5637" s="61"/>
      <c r="AF5637" s="61"/>
      <c r="AG5637" s="61"/>
      <c r="AH5637" s="61"/>
      <c r="AI5637" s="61"/>
      <c r="AJ5637" s="61"/>
      <c r="AK5637" s="61"/>
      <c r="AL5637" s="61"/>
      <c r="AM5637" s="61"/>
      <c r="AN5637" s="61"/>
      <c r="AO5637" s="61"/>
      <c r="AP5637" s="62"/>
      <c r="AQ5637" s="61"/>
      <c r="AR5637" s="61"/>
      <c r="AS5637" s="61"/>
      <c r="AT5637" s="61"/>
      <c r="AU5637" s="61"/>
      <c r="AV5637" s="61"/>
      <c r="AW5637" s="60"/>
    </row>
    <row r="5638" s="59" customFormat="1" customHeight="1" spans="1:49">
      <c r="A5638" s="60"/>
      <c r="B5638" s="60"/>
      <c r="C5638" s="60"/>
      <c r="D5638" s="60"/>
      <c r="H5638" s="61"/>
      <c r="I5638" s="61"/>
      <c r="J5638" s="61"/>
      <c r="K5638" s="61"/>
      <c r="L5638" s="61"/>
      <c r="M5638" s="61"/>
      <c r="N5638" s="61"/>
      <c r="O5638" s="61"/>
      <c r="P5638" s="61"/>
      <c r="Q5638" s="61"/>
      <c r="R5638" s="61"/>
      <c r="S5638" s="61"/>
      <c r="T5638" s="61"/>
      <c r="U5638" s="61"/>
      <c r="V5638" s="61"/>
      <c r="W5638" s="61"/>
      <c r="X5638" s="61"/>
      <c r="Y5638" s="61"/>
      <c r="Z5638" s="61"/>
      <c r="AA5638" s="61"/>
      <c r="AB5638" s="61"/>
      <c r="AC5638" s="61"/>
      <c r="AD5638" s="61"/>
      <c r="AE5638" s="61"/>
      <c r="AF5638" s="61"/>
      <c r="AG5638" s="61"/>
      <c r="AH5638" s="61"/>
      <c r="AI5638" s="61"/>
      <c r="AJ5638" s="61"/>
      <c r="AK5638" s="61"/>
      <c r="AL5638" s="61"/>
      <c r="AM5638" s="61"/>
      <c r="AN5638" s="61"/>
      <c r="AO5638" s="61"/>
      <c r="AP5638" s="62"/>
      <c r="AQ5638" s="61"/>
      <c r="AR5638" s="61"/>
      <c r="AS5638" s="61"/>
      <c r="AT5638" s="61"/>
      <c r="AU5638" s="61"/>
      <c r="AV5638" s="61"/>
      <c r="AW5638" s="60"/>
    </row>
    <row r="5639" s="59" customFormat="1" customHeight="1" spans="1:49">
      <c r="A5639" s="60"/>
      <c r="B5639" s="60"/>
      <c r="C5639" s="60"/>
      <c r="D5639" s="60"/>
      <c r="H5639" s="61"/>
      <c r="I5639" s="61"/>
      <c r="J5639" s="61"/>
      <c r="K5639" s="61"/>
      <c r="L5639" s="61"/>
      <c r="M5639" s="61"/>
      <c r="N5639" s="61"/>
      <c r="O5639" s="61"/>
      <c r="P5639" s="61"/>
      <c r="Q5639" s="61"/>
      <c r="R5639" s="61"/>
      <c r="S5639" s="61"/>
      <c r="T5639" s="61"/>
      <c r="U5639" s="61"/>
      <c r="V5639" s="61"/>
      <c r="W5639" s="61"/>
      <c r="X5639" s="61"/>
      <c r="Y5639" s="61"/>
      <c r="Z5639" s="61"/>
      <c r="AA5639" s="61"/>
      <c r="AB5639" s="61"/>
      <c r="AC5639" s="61"/>
      <c r="AD5639" s="61"/>
      <c r="AE5639" s="61"/>
      <c r="AF5639" s="61"/>
      <c r="AG5639" s="61"/>
      <c r="AH5639" s="61"/>
      <c r="AI5639" s="61"/>
      <c r="AJ5639" s="61"/>
      <c r="AK5639" s="61"/>
      <c r="AL5639" s="61"/>
      <c r="AM5639" s="61"/>
      <c r="AN5639" s="61"/>
      <c r="AO5639" s="61"/>
      <c r="AP5639" s="62"/>
      <c r="AQ5639" s="61"/>
      <c r="AR5639" s="61"/>
      <c r="AS5639" s="61"/>
      <c r="AT5639" s="61"/>
      <c r="AU5639" s="61"/>
      <c r="AV5639" s="61"/>
      <c r="AW5639" s="60"/>
    </row>
    <row r="5640" s="59" customFormat="1" customHeight="1" spans="1:49">
      <c r="A5640" s="60"/>
      <c r="B5640" s="60"/>
      <c r="C5640" s="60"/>
      <c r="D5640" s="60"/>
      <c r="H5640" s="61"/>
      <c r="I5640" s="61"/>
      <c r="J5640" s="61"/>
      <c r="K5640" s="61"/>
      <c r="L5640" s="61"/>
      <c r="M5640" s="61"/>
      <c r="N5640" s="61"/>
      <c r="O5640" s="61"/>
      <c r="P5640" s="61"/>
      <c r="Q5640" s="61"/>
      <c r="R5640" s="61"/>
      <c r="S5640" s="61"/>
      <c r="T5640" s="61"/>
      <c r="U5640" s="61"/>
      <c r="V5640" s="61"/>
      <c r="W5640" s="61"/>
      <c r="X5640" s="61"/>
      <c r="Y5640" s="61"/>
      <c r="Z5640" s="61"/>
      <c r="AA5640" s="61"/>
      <c r="AB5640" s="61"/>
      <c r="AC5640" s="61"/>
      <c r="AD5640" s="61"/>
      <c r="AE5640" s="61"/>
      <c r="AF5640" s="61"/>
      <c r="AG5640" s="61"/>
      <c r="AH5640" s="61"/>
      <c r="AI5640" s="61"/>
      <c r="AJ5640" s="61"/>
      <c r="AK5640" s="61"/>
      <c r="AL5640" s="61"/>
      <c r="AM5640" s="61"/>
      <c r="AN5640" s="61"/>
      <c r="AO5640" s="61"/>
      <c r="AP5640" s="62"/>
      <c r="AQ5640" s="61"/>
      <c r="AR5640" s="61"/>
      <c r="AS5640" s="61"/>
      <c r="AT5640" s="61"/>
      <c r="AU5640" s="61"/>
      <c r="AV5640" s="61"/>
      <c r="AW5640" s="60"/>
    </row>
    <row r="5641" s="59" customFormat="1" customHeight="1" spans="1:49">
      <c r="A5641" s="60"/>
      <c r="B5641" s="60"/>
      <c r="C5641" s="60"/>
      <c r="D5641" s="60"/>
      <c r="H5641" s="61"/>
      <c r="I5641" s="61"/>
      <c r="J5641" s="61"/>
      <c r="K5641" s="61"/>
      <c r="L5641" s="61"/>
      <c r="M5641" s="61"/>
      <c r="N5641" s="61"/>
      <c r="O5641" s="61"/>
      <c r="P5641" s="61"/>
      <c r="Q5641" s="61"/>
      <c r="R5641" s="61"/>
      <c r="S5641" s="61"/>
      <c r="T5641" s="61"/>
      <c r="U5641" s="61"/>
      <c r="V5641" s="61"/>
      <c r="W5641" s="61"/>
      <c r="X5641" s="61"/>
      <c r="Y5641" s="61"/>
      <c r="Z5641" s="61"/>
      <c r="AA5641" s="61"/>
      <c r="AB5641" s="61"/>
      <c r="AC5641" s="61"/>
      <c r="AD5641" s="61"/>
      <c r="AE5641" s="61"/>
      <c r="AF5641" s="61"/>
      <c r="AG5641" s="61"/>
      <c r="AH5641" s="61"/>
      <c r="AI5641" s="61"/>
      <c r="AJ5641" s="61"/>
      <c r="AK5641" s="61"/>
      <c r="AL5641" s="61"/>
      <c r="AM5641" s="61"/>
      <c r="AN5641" s="61"/>
      <c r="AO5641" s="61"/>
      <c r="AP5641" s="62"/>
      <c r="AQ5641" s="61"/>
      <c r="AR5641" s="61"/>
      <c r="AS5641" s="61"/>
      <c r="AT5641" s="61"/>
      <c r="AU5641" s="61"/>
      <c r="AV5641" s="61"/>
      <c r="AW5641" s="60"/>
    </row>
    <row r="5642" s="59" customFormat="1" customHeight="1" spans="1:49">
      <c r="A5642" s="60"/>
      <c r="B5642" s="60"/>
      <c r="C5642" s="60"/>
      <c r="D5642" s="60"/>
      <c r="H5642" s="61"/>
      <c r="I5642" s="61"/>
      <c r="J5642" s="61"/>
      <c r="K5642" s="61"/>
      <c r="L5642" s="61"/>
      <c r="M5642" s="61"/>
      <c r="N5642" s="61"/>
      <c r="O5642" s="61"/>
      <c r="P5642" s="61"/>
      <c r="Q5642" s="61"/>
      <c r="R5642" s="61"/>
      <c r="S5642" s="61"/>
      <c r="T5642" s="61"/>
      <c r="U5642" s="61"/>
      <c r="V5642" s="61"/>
      <c r="W5642" s="61"/>
      <c r="X5642" s="61"/>
      <c r="Y5642" s="61"/>
      <c r="Z5642" s="61"/>
      <c r="AA5642" s="61"/>
      <c r="AB5642" s="61"/>
      <c r="AC5642" s="61"/>
      <c r="AD5642" s="61"/>
      <c r="AE5642" s="61"/>
      <c r="AF5642" s="61"/>
      <c r="AG5642" s="61"/>
      <c r="AH5642" s="61"/>
      <c r="AI5642" s="61"/>
      <c r="AJ5642" s="61"/>
      <c r="AK5642" s="61"/>
      <c r="AL5642" s="61"/>
      <c r="AM5642" s="61"/>
      <c r="AN5642" s="61"/>
      <c r="AO5642" s="61"/>
      <c r="AP5642" s="62"/>
      <c r="AQ5642" s="61"/>
      <c r="AR5642" s="61"/>
      <c r="AS5642" s="61"/>
      <c r="AT5642" s="61"/>
      <c r="AU5642" s="61"/>
      <c r="AV5642" s="61"/>
      <c r="AW5642" s="60"/>
    </row>
    <row r="5643" s="59" customFormat="1" customHeight="1" spans="1:49">
      <c r="A5643" s="60"/>
      <c r="B5643" s="60"/>
      <c r="C5643" s="60"/>
      <c r="D5643" s="60"/>
      <c r="H5643" s="61"/>
      <c r="I5643" s="61"/>
      <c r="J5643" s="61"/>
      <c r="K5643" s="61"/>
      <c r="L5643" s="61"/>
      <c r="M5643" s="61"/>
      <c r="N5643" s="61"/>
      <c r="O5643" s="61"/>
      <c r="P5643" s="61"/>
      <c r="Q5643" s="61"/>
      <c r="R5643" s="61"/>
      <c r="S5643" s="61"/>
      <c r="T5643" s="61"/>
      <c r="U5643" s="61"/>
      <c r="V5643" s="61"/>
      <c r="W5643" s="61"/>
      <c r="X5643" s="61"/>
      <c r="Y5643" s="61"/>
      <c r="Z5643" s="61"/>
      <c r="AA5643" s="61"/>
      <c r="AB5643" s="61"/>
      <c r="AC5643" s="61"/>
      <c r="AD5643" s="61"/>
      <c r="AE5643" s="61"/>
      <c r="AF5643" s="61"/>
      <c r="AG5643" s="61"/>
      <c r="AH5643" s="61"/>
      <c r="AI5643" s="61"/>
      <c r="AJ5643" s="61"/>
      <c r="AK5643" s="61"/>
      <c r="AL5643" s="61"/>
      <c r="AM5643" s="61"/>
      <c r="AN5643" s="61"/>
      <c r="AO5643" s="61"/>
      <c r="AP5643" s="62"/>
      <c r="AQ5643" s="61"/>
      <c r="AR5643" s="61"/>
      <c r="AS5643" s="61"/>
      <c r="AT5643" s="61"/>
      <c r="AU5643" s="61"/>
      <c r="AV5643" s="61"/>
      <c r="AW5643" s="60"/>
    </row>
    <row r="5644" s="59" customFormat="1" customHeight="1" spans="1:49">
      <c r="A5644" s="60"/>
      <c r="B5644" s="60"/>
      <c r="C5644" s="60"/>
      <c r="D5644" s="60"/>
      <c r="H5644" s="61"/>
      <c r="I5644" s="61"/>
      <c r="J5644" s="61"/>
      <c r="K5644" s="61"/>
      <c r="L5644" s="61"/>
      <c r="M5644" s="61"/>
      <c r="N5644" s="61"/>
      <c r="O5644" s="61"/>
      <c r="P5644" s="61"/>
      <c r="Q5644" s="61"/>
      <c r="R5644" s="61"/>
      <c r="S5644" s="61"/>
      <c r="T5644" s="61"/>
      <c r="U5644" s="61"/>
      <c r="V5644" s="61"/>
      <c r="W5644" s="61"/>
      <c r="X5644" s="61"/>
      <c r="Y5644" s="61"/>
      <c r="Z5644" s="61"/>
      <c r="AA5644" s="61"/>
      <c r="AB5644" s="61"/>
      <c r="AC5644" s="61"/>
      <c r="AD5644" s="61"/>
      <c r="AE5644" s="61"/>
      <c r="AF5644" s="61"/>
      <c r="AG5644" s="61"/>
      <c r="AH5644" s="61"/>
      <c r="AI5644" s="61"/>
      <c r="AJ5644" s="61"/>
      <c r="AK5644" s="61"/>
      <c r="AL5644" s="61"/>
      <c r="AM5644" s="61"/>
      <c r="AN5644" s="61"/>
      <c r="AO5644" s="61"/>
      <c r="AP5644" s="62"/>
      <c r="AQ5644" s="61"/>
      <c r="AR5644" s="61"/>
      <c r="AS5644" s="61"/>
      <c r="AT5644" s="61"/>
      <c r="AU5644" s="61"/>
      <c r="AV5644" s="61"/>
      <c r="AW5644" s="60"/>
    </row>
    <row r="5645" s="59" customFormat="1" customHeight="1" spans="1:49">
      <c r="A5645" s="60"/>
      <c r="B5645" s="60"/>
      <c r="C5645" s="60"/>
      <c r="D5645" s="60"/>
      <c r="H5645" s="61"/>
      <c r="I5645" s="61"/>
      <c r="J5645" s="61"/>
      <c r="K5645" s="61"/>
      <c r="L5645" s="61"/>
      <c r="M5645" s="61"/>
      <c r="N5645" s="61"/>
      <c r="O5645" s="61"/>
      <c r="P5645" s="61"/>
      <c r="Q5645" s="61"/>
      <c r="R5645" s="61"/>
      <c r="S5645" s="61"/>
      <c r="T5645" s="61"/>
      <c r="U5645" s="61"/>
      <c r="V5645" s="61"/>
      <c r="W5645" s="61"/>
      <c r="X5645" s="61"/>
      <c r="Y5645" s="61"/>
      <c r="Z5645" s="61"/>
      <c r="AA5645" s="61"/>
      <c r="AB5645" s="61"/>
      <c r="AC5645" s="61"/>
      <c r="AD5645" s="61"/>
      <c r="AE5645" s="61"/>
      <c r="AF5645" s="61"/>
      <c r="AG5645" s="61"/>
      <c r="AH5645" s="61"/>
      <c r="AI5645" s="61"/>
      <c r="AJ5645" s="61"/>
      <c r="AK5645" s="61"/>
      <c r="AL5645" s="61"/>
      <c r="AM5645" s="61"/>
      <c r="AN5645" s="61"/>
      <c r="AO5645" s="61"/>
      <c r="AP5645" s="62"/>
      <c r="AQ5645" s="61"/>
      <c r="AR5645" s="61"/>
      <c r="AS5645" s="61"/>
      <c r="AT5645" s="61"/>
      <c r="AU5645" s="61"/>
      <c r="AV5645" s="61"/>
      <c r="AW5645" s="60"/>
    </row>
    <row r="5646" s="59" customFormat="1" customHeight="1" spans="1:49">
      <c r="A5646" s="60"/>
      <c r="B5646" s="60"/>
      <c r="C5646" s="60"/>
      <c r="D5646" s="60"/>
      <c r="H5646" s="61"/>
      <c r="I5646" s="61"/>
      <c r="J5646" s="61"/>
      <c r="K5646" s="61"/>
      <c r="L5646" s="61"/>
      <c r="M5646" s="61"/>
      <c r="N5646" s="61"/>
      <c r="O5646" s="61"/>
      <c r="P5646" s="61"/>
      <c r="Q5646" s="61"/>
      <c r="R5646" s="61"/>
      <c r="S5646" s="61"/>
      <c r="T5646" s="61"/>
      <c r="U5646" s="61"/>
      <c r="V5646" s="61"/>
      <c r="W5646" s="61"/>
      <c r="X5646" s="61"/>
      <c r="Y5646" s="61"/>
      <c r="Z5646" s="61"/>
      <c r="AA5646" s="61"/>
      <c r="AB5646" s="61"/>
      <c r="AC5646" s="61"/>
      <c r="AD5646" s="61"/>
      <c r="AE5646" s="61"/>
      <c r="AF5646" s="61"/>
      <c r="AG5646" s="61"/>
      <c r="AH5646" s="61"/>
      <c r="AI5646" s="61"/>
      <c r="AJ5646" s="61"/>
      <c r="AK5646" s="61"/>
      <c r="AL5646" s="61"/>
      <c r="AM5646" s="61"/>
      <c r="AN5646" s="61"/>
      <c r="AO5646" s="61"/>
      <c r="AP5646" s="62"/>
      <c r="AQ5646" s="61"/>
      <c r="AR5646" s="61"/>
      <c r="AS5646" s="61"/>
      <c r="AT5646" s="61"/>
      <c r="AU5646" s="61"/>
      <c r="AV5646" s="61"/>
      <c r="AW5646" s="60"/>
    </row>
    <row r="5647" s="59" customFormat="1" customHeight="1" spans="1:49">
      <c r="A5647" s="60"/>
      <c r="B5647" s="60"/>
      <c r="C5647" s="60"/>
      <c r="D5647" s="60"/>
      <c r="H5647" s="61"/>
      <c r="I5647" s="61"/>
      <c r="J5647" s="61"/>
      <c r="K5647" s="61"/>
      <c r="L5647" s="61"/>
      <c r="M5647" s="61"/>
      <c r="N5647" s="61"/>
      <c r="O5647" s="61"/>
      <c r="P5647" s="61"/>
      <c r="Q5647" s="61"/>
      <c r="R5647" s="61"/>
      <c r="S5647" s="61"/>
      <c r="T5647" s="61"/>
      <c r="U5647" s="61"/>
      <c r="V5647" s="61"/>
      <c r="W5647" s="61"/>
      <c r="X5647" s="61"/>
      <c r="Y5647" s="61"/>
      <c r="Z5647" s="61"/>
      <c r="AA5647" s="61"/>
      <c r="AB5647" s="61"/>
      <c r="AC5647" s="61"/>
      <c r="AD5647" s="61"/>
      <c r="AE5647" s="61"/>
      <c r="AF5647" s="61"/>
      <c r="AG5647" s="61"/>
      <c r="AH5647" s="61"/>
      <c r="AI5647" s="61"/>
      <c r="AJ5647" s="61"/>
      <c r="AK5647" s="61"/>
      <c r="AL5647" s="61"/>
      <c r="AM5647" s="61"/>
      <c r="AN5647" s="61"/>
      <c r="AO5647" s="61"/>
      <c r="AP5647" s="62"/>
      <c r="AQ5647" s="61"/>
      <c r="AR5647" s="61"/>
      <c r="AS5647" s="61"/>
      <c r="AT5647" s="61"/>
      <c r="AU5647" s="61"/>
      <c r="AV5647" s="61"/>
      <c r="AW5647" s="60"/>
    </row>
    <row r="5648" s="59" customFormat="1" customHeight="1" spans="1:49">
      <c r="A5648" s="60"/>
      <c r="B5648" s="60"/>
      <c r="C5648" s="60"/>
      <c r="D5648" s="60"/>
      <c r="H5648" s="61"/>
      <c r="I5648" s="61"/>
      <c r="J5648" s="61"/>
      <c r="K5648" s="61"/>
      <c r="L5648" s="61"/>
      <c r="M5648" s="61"/>
      <c r="N5648" s="61"/>
      <c r="O5648" s="61"/>
      <c r="P5648" s="61"/>
      <c r="Q5648" s="61"/>
      <c r="R5648" s="61"/>
      <c r="S5648" s="61"/>
      <c r="T5648" s="61"/>
      <c r="U5648" s="61"/>
      <c r="V5648" s="61"/>
      <c r="W5648" s="61"/>
      <c r="X5648" s="61"/>
      <c r="Y5648" s="61"/>
      <c r="Z5648" s="61"/>
      <c r="AA5648" s="61"/>
      <c r="AB5648" s="61"/>
      <c r="AC5648" s="61"/>
      <c r="AD5648" s="61"/>
      <c r="AE5648" s="61"/>
      <c r="AF5648" s="61"/>
      <c r="AG5648" s="61"/>
      <c r="AH5648" s="61"/>
      <c r="AI5648" s="61"/>
      <c r="AJ5648" s="61"/>
      <c r="AK5648" s="61"/>
      <c r="AL5648" s="61"/>
      <c r="AM5648" s="61"/>
      <c r="AN5648" s="61"/>
      <c r="AO5648" s="61"/>
      <c r="AP5648" s="62"/>
      <c r="AQ5648" s="61"/>
      <c r="AR5648" s="61"/>
      <c r="AS5648" s="61"/>
      <c r="AT5648" s="61"/>
      <c r="AU5648" s="61"/>
      <c r="AV5648" s="61"/>
      <c r="AW5648" s="60"/>
    </row>
    <row r="5649" s="59" customFormat="1" customHeight="1" spans="1:49">
      <c r="A5649" s="60"/>
      <c r="B5649" s="60"/>
      <c r="C5649" s="60"/>
      <c r="D5649" s="60"/>
      <c r="H5649" s="61"/>
      <c r="I5649" s="61"/>
      <c r="J5649" s="61"/>
      <c r="K5649" s="61"/>
      <c r="L5649" s="61"/>
      <c r="M5649" s="61"/>
      <c r="N5649" s="61"/>
      <c r="O5649" s="61"/>
      <c r="P5649" s="61"/>
      <c r="Q5649" s="61"/>
      <c r="R5649" s="61"/>
      <c r="S5649" s="61"/>
      <c r="T5649" s="61"/>
      <c r="U5649" s="61"/>
      <c r="V5649" s="61"/>
      <c r="W5649" s="61"/>
      <c r="X5649" s="61"/>
      <c r="Y5649" s="61"/>
      <c r="Z5649" s="61"/>
      <c r="AA5649" s="61"/>
      <c r="AB5649" s="61"/>
      <c r="AC5649" s="61"/>
      <c r="AD5649" s="61"/>
      <c r="AE5649" s="61"/>
      <c r="AF5649" s="61"/>
      <c r="AG5649" s="61"/>
      <c r="AH5649" s="61"/>
      <c r="AI5649" s="61"/>
      <c r="AJ5649" s="61"/>
      <c r="AK5649" s="61"/>
      <c r="AL5649" s="61"/>
      <c r="AM5649" s="61"/>
      <c r="AN5649" s="61"/>
      <c r="AO5649" s="61"/>
      <c r="AP5649" s="62"/>
      <c r="AQ5649" s="61"/>
      <c r="AR5649" s="61"/>
      <c r="AS5649" s="61"/>
      <c r="AT5649" s="61"/>
      <c r="AU5649" s="61"/>
      <c r="AV5649" s="61"/>
      <c r="AW5649" s="60"/>
    </row>
    <row r="5650" s="59" customFormat="1" customHeight="1" spans="1:49">
      <c r="A5650" s="60"/>
      <c r="B5650" s="60"/>
      <c r="C5650" s="60"/>
      <c r="D5650" s="60"/>
      <c r="H5650" s="61"/>
      <c r="I5650" s="61"/>
      <c r="J5650" s="61"/>
      <c r="K5650" s="61"/>
      <c r="L5650" s="61"/>
      <c r="M5650" s="61"/>
      <c r="N5650" s="61"/>
      <c r="O5650" s="61"/>
      <c r="P5650" s="61"/>
      <c r="Q5650" s="61"/>
      <c r="R5650" s="61"/>
      <c r="S5650" s="61"/>
      <c r="T5650" s="61"/>
      <c r="U5650" s="61"/>
      <c r="V5650" s="61"/>
      <c r="W5650" s="61"/>
      <c r="X5650" s="61"/>
      <c r="Y5650" s="61"/>
      <c r="Z5650" s="61"/>
      <c r="AA5650" s="61"/>
      <c r="AB5650" s="61"/>
      <c r="AC5650" s="61"/>
      <c r="AD5650" s="61"/>
      <c r="AE5650" s="61"/>
      <c r="AF5650" s="61"/>
      <c r="AG5650" s="61"/>
      <c r="AH5650" s="61"/>
      <c r="AI5650" s="61"/>
      <c r="AJ5650" s="61"/>
      <c r="AK5650" s="61"/>
      <c r="AL5650" s="61"/>
      <c r="AM5650" s="61"/>
      <c r="AN5650" s="61"/>
      <c r="AO5650" s="61"/>
      <c r="AP5650" s="62"/>
      <c r="AQ5650" s="61"/>
      <c r="AR5650" s="61"/>
      <c r="AS5650" s="61"/>
      <c r="AT5650" s="61"/>
      <c r="AU5650" s="61"/>
      <c r="AV5650" s="61"/>
      <c r="AW5650" s="60"/>
    </row>
    <row r="5651" s="59" customFormat="1" customHeight="1" spans="1:49">
      <c r="A5651" s="60"/>
      <c r="B5651" s="60"/>
      <c r="C5651" s="60"/>
      <c r="D5651" s="60"/>
      <c r="H5651" s="61"/>
      <c r="I5651" s="61"/>
      <c r="J5651" s="61"/>
      <c r="K5651" s="61"/>
      <c r="L5651" s="61"/>
      <c r="M5651" s="61"/>
      <c r="N5651" s="61"/>
      <c r="O5651" s="61"/>
      <c r="P5651" s="61"/>
      <c r="Q5651" s="61"/>
      <c r="R5651" s="61"/>
      <c r="S5651" s="61"/>
      <c r="T5651" s="61"/>
      <c r="U5651" s="61"/>
      <c r="V5651" s="61"/>
      <c r="W5651" s="61"/>
      <c r="X5651" s="61"/>
      <c r="Y5651" s="61"/>
      <c r="Z5651" s="61"/>
      <c r="AA5651" s="61"/>
      <c r="AB5651" s="61"/>
      <c r="AC5651" s="61"/>
      <c r="AD5651" s="61"/>
      <c r="AE5651" s="61"/>
      <c r="AF5651" s="61"/>
      <c r="AG5651" s="61"/>
      <c r="AH5651" s="61"/>
      <c r="AI5651" s="61"/>
      <c r="AJ5651" s="61"/>
      <c r="AK5651" s="61"/>
      <c r="AL5651" s="61"/>
      <c r="AM5651" s="61"/>
      <c r="AN5651" s="61"/>
      <c r="AO5651" s="61"/>
      <c r="AP5651" s="62"/>
      <c r="AQ5651" s="61"/>
      <c r="AR5651" s="61"/>
      <c r="AS5651" s="61"/>
      <c r="AT5651" s="61"/>
      <c r="AU5651" s="61"/>
      <c r="AV5651" s="61"/>
      <c r="AW5651" s="60"/>
    </row>
    <row r="5652" s="59" customFormat="1" customHeight="1" spans="1:49">
      <c r="A5652" s="60"/>
      <c r="B5652" s="60"/>
      <c r="C5652" s="60"/>
      <c r="D5652" s="60"/>
      <c r="H5652" s="61"/>
      <c r="I5652" s="61"/>
      <c r="J5652" s="61"/>
      <c r="K5652" s="61"/>
      <c r="L5652" s="61"/>
      <c r="M5652" s="61"/>
      <c r="N5652" s="61"/>
      <c r="O5652" s="61"/>
      <c r="P5652" s="61"/>
      <c r="Q5652" s="61"/>
      <c r="R5652" s="61"/>
      <c r="S5652" s="61"/>
      <c r="T5652" s="61"/>
      <c r="U5652" s="61"/>
      <c r="V5652" s="61"/>
      <c r="W5652" s="61"/>
      <c r="X5652" s="61"/>
      <c r="Y5652" s="61"/>
      <c r="Z5652" s="61"/>
      <c r="AA5652" s="61"/>
      <c r="AB5652" s="61"/>
      <c r="AC5652" s="61"/>
      <c r="AD5652" s="61"/>
      <c r="AE5652" s="61"/>
      <c r="AF5652" s="61"/>
      <c r="AG5652" s="61"/>
      <c r="AH5652" s="61"/>
      <c r="AI5652" s="61"/>
      <c r="AJ5652" s="61"/>
      <c r="AK5652" s="61"/>
      <c r="AL5652" s="61"/>
      <c r="AM5652" s="61"/>
      <c r="AN5652" s="61"/>
      <c r="AO5652" s="61"/>
      <c r="AP5652" s="62"/>
      <c r="AQ5652" s="61"/>
      <c r="AR5652" s="61"/>
      <c r="AS5652" s="61"/>
      <c r="AT5652" s="61"/>
      <c r="AU5652" s="61"/>
      <c r="AV5652" s="61"/>
      <c r="AW5652" s="60"/>
    </row>
    <row r="5653" s="59" customFormat="1" customHeight="1" spans="1:49">
      <c r="A5653" s="60"/>
      <c r="B5653" s="60"/>
      <c r="C5653" s="60"/>
      <c r="D5653" s="60"/>
      <c r="H5653" s="61"/>
      <c r="I5653" s="61"/>
      <c r="J5653" s="61"/>
      <c r="K5653" s="61"/>
      <c r="L5653" s="61"/>
      <c r="M5653" s="61"/>
      <c r="N5653" s="61"/>
      <c r="O5653" s="61"/>
      <c r="P5653" s="61"/>
      <c r="Q5653" s="61"/>
      <c r="R5653" s="61"/>
      <c r="S5653" s="61"/>
      <c r="T5653" s="61"/>
      <c r="U5653" s="61"/>
      <c r="V5653" s="61"/>
      <c r="W5653" s="61"/>
      <c r="X5653" s="61"/>
      <c r="Y5653" s="61"/>
      <c r="Z5653" s="61"/>
      <c r="AA5653" s="61"/>
      <c r="AB5653" s="61"/>
      <c r="AC5653" s="61"/>
      <c r="AD5653" s="61"/>
      <c r="AE5653" s="61"/>
      <c r="AF5653" s="61"/>
      <c r="AG5653" s="61"/>
      <c r="AH5653" s="61"/>
      <c r="AI5653" s="61"/>
      <c r="AJ5653" s="61"/>
      <c r="AK5653" s="61"/>
      <c r="AL5653" s="61"/>
      <c r="AM5653" s="61"/>
      <c r="AN5653" s="61"/>
      <c r="AO5653" s="61"/>
      <c r="AP5653" s="62"/>
      <c r="AQ5653" s="61"/>
      <c r="AR5653" s="61"/>
      <c r="AS5653" s="61"/>
      <c r="AT5653" s="61"/>
      <c r="AU5653" s="61"/>
      <c r="AV5653" s="61"/>
      <c r="AW5653" s="60"/>
    </row>
    <row r="5654" s="59" customFormat="1" customHeight="1" spans="1:49">
      <c r="A5654" s="60"/>
      <c r="B5654" s="60"/>
      <c r="C5654" s="60"/>
      <c r="D5654" s="60"/>
      <c r="H5654" s="61"/>
      <c r="I5654" s="61"/>
      <c r="J5654" s="61"/>
      <c r="K5654" s="61"/>
      <c r="L5654" s="61"/>
      <c r="M5654" s="61"/>
      <c r="N5654" s="61"/>
      <c r="O5654" s="61"/>
      <c r="P5654" s="61"/>
      <c r="Q5654" s="61"/>
      <c r="R5654" s="61"/>
      <c r="S5654" s="61"/>
      <c r="T5654" s="61"/>
      <c r="U5654" s="61"/>
      <c r="V5654" s="61"/>
      <c r="W5654" s="61"/>
      <c r="X5654" s="61"/>
      <c r="Y5654" s="61"/>
      <c r="Z5654" s="61"/>
      <c r="AA5654" s="61"/>
      <c r="AB5654" s="61"/>
      <c r="AC5654" s="61"/>
      <c r="AD5654" s="61"/>
      <c r="AE5654" s="61"/>
      <c r="AF5654" s="61"/>
      <c r="AG5654" s="61"/>
      <c r="AH5654" s="61"/>
      <c r="AI5654" s="61"/>
      <c r="AJ5654" s="61"/>
      <c r="AK5654" s="61"/>
      <c r="AL5654" s="61"/>
      <c r="AM5654" s="61"/>
      <c r="AN5654" s="61"/>
      <c r="AO5654" s="61"/>
      <c r="AP5654" s="62"/>
      <c r="AQ5654" s="61"/>
      <c r="AR5654" s="61"/>
      <c r="AS5654" s="61"/>
      <c r="AT5654" s="61"/>
      <c r="AU5654" s="61"/>
      <c r="AV5654" s="61"/>
      <c r="AW5654" s="60"/>
    </row>
    <row r="5655" s="59" customFormat="1" customHeight="1" spans="1:49">
      <c r="A5655" s="60"/>
      <c r="B5655" s="60"/>
      <c r="C5655" s="60"/>
      <c r="D5655" s="60"/>
      <c r="H5655" s="61"/>
      <c r="I5655" s="61"/>
      <c r="J5655" s="61"/>
      <c r="K5655" s="61"/>
      <c r="L5655" s="61"/>
      <c r="M5655" s="61"/>
      <c r="N5655" s="61"/>
      <c r="O5655" s="61"/>
      <c r="P5655" s="61"/>
      <c r="Q5655" s="61"/>
      <c r="R5655" s="61"/>
      <c r="S5655" s="61"/>
      <c r="T5655" s="61"/>
      <c r="U5655" s="61"/>
      <c r="V5655" s="61"/>
      <c r="W5655" s="61"/>
      <c r="X5655" s="61"/>
      <c r="Y5655" s="61"/>
      <c r="Z5655" s="61"/>
      <c r="AA5655" s="61"/>
      <c r="AB5655" s="61"/>
      <c r="AC5655" s="61"/>
      <c r="AD5655" s="61"/>
      <c r="AE5655" s="61"/>
      <c r="AF5655" s="61"/>
      <c r="AG5655" s="61"/>
      <c r="AH5655" s="61"/>
      <c r="AI5655" s="61"/>
      <c r="AJ5655" s="61"/>
      <c r="AK5655" s="61"/>
      <c r="AL5655" s="61"/>
      <c r="AM5655" s="61"/>
      <c r="AN5655" s="61"/>
      <c r="AO5655" s="61"/>
      <c r="AP5655" s="62"/>
      <c r="AQ5655" s="61"/>
      <c r="AR5655" s="61"/>
      <c r="AS5655" s="61"/>
      <c r="AT5655" s="61"/>
      <c r="AU5655" s="61"/>
      <c r="AV5655" s="61"/>
      <c r="AW5655" s="60"/>
    </row>
    <row r="5656" s="59" customFormat="1" customHeight="1" spans="1:49">
      <c r="A5656" s="60"/>
      <c r="B5656" s="60"/>
      <c r="C5656" s="60"/>
      <c r="D5656" s="60"/>
      <c r="H5656" s="61"/>
      <c r="I5656" s="61"/>
      <c r="J5656" s="61"/>
      <c r="K5656" s="61"/>
      <c r="L5656" s="61"/>
      <c r="M5656" s="61"/>
      <c r="N5656" s="61"/>
      <c r="O5656" s="61"/>
      <c r="P5656" s="61"/>
      <c r="Q5656" s="61"/>
      <c r="R5656" s="61"/>
      <c r="S5656" s="61"/>
      <c r="T5656" s="61"/>
      <c r="U5656" s="61"/>
      <c r="V5656" s="61"/>
      <c r="W5656" s="61"/>
      <c r="X5656" s="61"/>
      <c r="Y5656" s="61"/>
      <c r="Z5656" s="61"/>
      <c r="AA5656" s="61"/>
      <c r="AB5656" s="61"/>
      <c r="AC5656" s="61"/>
      <c r="AD5656" s="61"/>
      <c r="AE5656" s="61"/>
      <c r="AF5656" s="61"/>
      <c r="AG5656" s="61"/>
      <c r="AH5656" s="61"/>
      <c r="AI5656" s="61"/>
      <c r="AJ5656" s="61"/>
      <c r="AK5656" s="61"/>
      <c r="AL5656" s="61"/>
      <c r="AM5656" s="61"/>
      <c r="AN5656" s="61"/>
      <c r="AO5656" s="61"/>
      <c r="AP5656" s="62"/>
      <c r="AQ5656" s="61"/>
      <c r="AR5656" s="61"/>
      <c r="AS5656" s="61"/>
      <c r="AT5656" s="61"/>
      <c r="AU5656" s="61"/>
      <c r="AV5656" s="61"/>
      <c r="AW5656" s="60"/>
    </row>
    <row r="5657" s="59" customFormat="1" customHeight="1" spans="1:49">
      <c r="A5657" s="60"/>
      <c r="B5657" s="60"/>
      <c r="C5657" s="60"/>
      <c r="D5657" s="60"/>
      <c r="H5657" s="61"/>
      <c r="I5657" s="61"/>
      <c r="J5657" s="61"/>
      <c r="K5657" s="61"/>
      <c r="L5657" s="61"/>
      <c r="M5657" s="61"/>
      <c r="N5657" s="61"/>
      <c r="O5657" s="61"/>
      <c r="P5657" s="61"/>
      <c r="Q5657" s="61"/>
      <c r="R5657" s="61"/>
      <c r="S5657" s="61"/>
      <c r="T5657" s="61"/>
      <c r="U5657" s="61"/>
      <c r="V5657" s="61"/>
      <c r="W5657" s="61"/>
      <c r="X5657" s="61"/>
      <c r="Y5657" s="61"/>
      <c r="Z5657" s="61"/>
      <c r="AA5657" s="61"/>
      <c r="AB5657" s="61"/>
      <c r="AC5657" s="61"/>
      <c r="AD5657" s="61"/>
      <c r="AE5657" s="61"/>
      <c r="AF5657" s="61"/>
      <c r="AG5657" s="61"/>
      <c r="AH5657" s="61"/>
      <c r="AI5657" s="61"/>
      <c r="AJ5657" s="61"/>
      <c r="AK5657" s="61"/>
      <c r="AL5657" s="61"/>
      <c r="AM5657" s="61"/>
      <c r="AN5657" s="61"/>
      <c r="AO5657" s="61"/>
      <c r="AP5657" s="62"/>
      <c r="AQ5657" s="61"/>
      <c r="AR5657" s="61"/>
      <c r="AS5657" s="61"/>
      <c r="AT5657" s="61"/>
      <c r="AU5657" s="61"/>
      <c r="AV5657" s="61"/>
      <c r="AW5657" s="60"/>
    </row>
    <row r="5658" s="59" customFormat="1" customHeight="1" spans="1:49">
      <c r="A5658" s="60"/>
      <c r="B5658" s="60"/>
      <c r="C5658" s="60"/>
      <c r="D5658" s="60"/>
      <c r="H5658" s="61"/>
      <c r="I5658" s="61"/>
      <c r="J5658" s="61"/>
      <c r="K5658" s="61"/>
      <c r="L5658" s="61"/>
      <c r="M5658" s="61"/>
      <c r="N5658" s="61"/>
      <c r="O5658" s="61"/>
      <c r="P5658" s="61"/>
      <c r="Q5658" s="61"/>
      <c r="R5658" s="61"/>
      <c r="S5658" s="61"/>
      <c r="T5658" s="61"/>
      <c r="U5658" s="61"/>
      <c r="V5658" s="61"/>
      <c r="W5658" s="61"/>
      <c r="X5658" s="61"/>
      <c r="Y5658" s="61"/>
      <c r="Z5658" s="61"/>
      <c r="AA5658" s="61"/>
      <c r="AB5658" s="61"/>
      <c r="AC5658" s="61"/>
      <c r="AD5658" s="61"/>
      <c r="AE5658" s="61"/>
      <c r="AF5658" s="61"/>
      <c r="AG5658" s="61"/>
      <c r="AH5658" s="61"/>
      <c r="AI5658" s="61"/>
      <c r="AJ5658" s="61"/>
      <c r="AK5658" s="61"/>
      <c r="AL5658" s="61"/>
      <c r="AM5658" s="61"/>
      <c r="AN5658" s="61"/>
      <c r="AO5658" s="61"/>
      <c r="AP5658" s="62"/>
      <c r="AQ5658" s="61"/>
      <c r="AR5658" s="61"/>
      <c r="AS5658" s="61"/>
      <c r="AT5658" s="61"/>
      <c r="AU5658" s="61"/>
      <c r="AV5658" s="61"/>
      <c r="AW5658" s="60"/>
    </row>
    <row r="5659" s="59" customFormat="1" customHeight="1" spans="1:49">
      <c r="A5659" s="60"/>
      <c r="B5659" s="60"/>
      <c r="C5659" s="60"/>
      <c r="D5659" s="60"/>
      <c r="H5659" s="61"/>
      <c r="I5659" s="61"/>
      <c r="J5659" s="61"/>
      <c r="K5659" s="61"/>
      <c r="L5659" s="61"/>
      <c r="M5659" s="61"/>
      <c r="N5659" s="61"/>
      <c r="O5659" s="61"/>
      <c r="P5659" s="61"/>
      <c r="Q5659" s="61"/>
      <c r="R5659" s="61"/>
      <c r="S5659" s="61"/>
      <c r="T5659" s="61"/>
      <c r="U5659" s="61"/>
      <c r="V5659" s="61"/>
      <c r="W5659" s="61"/>
      <c r="X5659" s="61"/>
      <c r="Y5659" s="61"/>
      <c r="Z5659" s="61"/>
      <c r="AA5659" s="61"/>
      <c r="AB5659" s="61"/>
      <c r="AC5659" s="61"/>
      <c r="AD5659" s="61"/>
      <c r="AE5659" s="61"/>
      <c r="AF5659" s="61"/>
      <c r="AG5659" s="61"/>
      <c r="AH5659" s="61"/>
      <c r="AI5659" s="61"/>
      <c r="AJ5659" s="61"/>
      <c r="AK5659" s="61"/>
      <c r="AL5659" s="61"/>
      <c r="AM5659" s="61"/>
      <c r="AN5659" s="61"/>
      <c r="AO5659" s="61"/>
      <c r="AP5659" s="62"/>
      <c r="AQ5659" s="61"/>
      <c r="AR5659" s="61"/>
      <c r="AS5659" s="61"/>
      <c r="AT5659" s="61"/>
      <c r="AU5659" s="61"/>
      <c r="AV5659" s="61"/>
      <c r="AW5659" s="60"/>
    </row>
    <row r="5660" s="59" customFormat="1" customHeight="1" spans="1:49">
      <c r="A5660" s="60"/>
      <c r="B5660" s="60"/>
      <c r="C5660" s="60"/>
      <c r="D5660" s="60"/>
      <c r="H5660" s="61"/>
      <c r="I5660" s="61"/>
      <c r="J5660" s="61"/>
      <c r="K5660" s="61"/>
      <c r="L5660" s="61"/>
      <c r="M5660" s="61"/>
      <c r="N5660" s="61"/>
      <c r="O5660" s="61"/>
      <c r="P5660" s="61"/>
      <c r="Q5660" s="61"/>
      <c r="R5660" s="61"/>
      <c r="S5660" s="61"/>
      <c r="T5660" s="61"/>
      <c r="U5660" s="61"/>
      <c r="V5660" s="61"/>
      <c r="W5660" s="61"/>
      <c r="X5660" s="61"/>
      <c r="Y5660" s="61"/>
      <c r="Z5660" s="61"/>
      <c r="AA5660" s="61"/>
      <c r="AB5660" s="61"/>
      <c r="AC5660" s="61"/>
      <c r="AD5660" s="61"/>
      <c r="AE5660" s="61"/>
      <c r="AF5660" s="61"/>
      <c r="AG5660" s="61"/>
      <c r="AH5660" s="61"/>
      <c r="AI5660" s="61"/>
      <c r="AJ5660" s="61"/>
      <c r="AK5660" s="61"/>
      <c r="AL5660" s="61"/>
      <c r="AM5660" s="61"/>
      <c r="AN5660" s="61"/>
      <c r="AO5660" s="61"/>
      <c r="AP5660" s="62"/>
      <c r="AQ5660" s="61"/>
      <c r="AR5660" s="61"/>
      <c r="AS5660" s="61"/>
      <c r="AT5660" s="61"/>
      <c r="AU5660" s="61"/>
      <c r="AV5660" s="61"/>
      <c r="AW5660" s="60"/>
    </row>
    <row r="5661" s="59" customFormat="1" customHeight="1" spans="1:49">
      <c r="A5661" s="60"/>
      <c r="B5661" s="60"/>
      <c r="C5661" s="60"/>
      <c r="D5661" s="60"/>
      <c r="H5661" s="61"/>
      <c r="I5661" s="61"/>
      <c r="J5661" s="61"/>
      <c r="K5661" s="61"/>
      <c r="L5661" s="61"/>
      <c r="M5661" s="61"/>
      <c r="N5661" s="61"/>
      <c r="O5661" s="61"/>
      <c r="P5661" s="61"/>
      <c r="Q5661" s="61"/>
      <c r="R5661" s="61"/>
      <c r="S5661" s="61"/>
      <c r="T5661" s="61"/>
      <c r="U5661" s="61"/>
      <c r="V5661" s="61"/>
      <c r="W5661" s="61"/>
      <c r="X5661" s="61"/>
      <c r="Y5661" s="61"/>
      <c r="Z5661" s="61"/>
      <c r="AA5661" s="61"/>
      <c r="AB5661" s="61"/>
      <c r="AC5661" s="61"/>
      <c r="AD5661" s="61"/>
      <c r="AE5661" s="61"/>
      <c r="AF5661" s="61"/>
      <c r="AG5661" s="61"/>
      <c r="AH5661" s="61"/>
      <c r="AI5661" s="61"/>
      <c r="AJ5661" s="61"/>
      <c r="AK5661" s="61"/>
      <c r="AL5661" s="61"/>
      <c r="AM5661" s="61"/>
      <c r="AN5661" s="61"/>
      <c r="AO5661" s="61"/>
      <c r="AP5661" s="62"/>
      <c r="AQ5661" s="61"/>
      <c r="AR5661" s="61"/>
      <c r="AS5661" s="61"/>
      <c r="AT5661" s="61"/>
      <c r="AU5661" s="61"/>
      <c r="AV5661" s="61"/>
      <c r="AW5661" s="60"/>
    </row>
    <row r="5662" s="59" customFormat="1" customHeight="1" spans="1:49">
      <c r="A5662" s="60"/>
      <c r="B5662" s="60"/>
      <c r="C5662" s="60"/>
      <c r="D5662" s="60"/>
      <c r="H5662" s="61"/>
      <c r="I5662" s="61"/>
      <c r="J5662" s="61"/>
      <c r="K5662" s="61"/>
      <c r="L5662" s="61"/>
      <c r="M5662" s="61"/>
      <c r="N5662" s="61"/>
      <c r="O5662" s="61"/>
      <c r="P5662" s="61"/>
      <c r="Q5662" s="61"/>
      <c r="R5662" s="61"/>
      <c r="S5662" s="61"/>
      <c r="T5662" s="61"/>
      <c r="U5662" s="61"/>
      <c r="V5662" s="61"/>
      <c r="W5662" s="61"/>
      <c r="X5662" s="61"/>
      <c r="Y5662" s="61"/>
      <c r="Z5662" s="61"/>
      <c r="AA5662" s="61"/>
      <c r="AB5662" s="61"/>
      <c r="AC5662" s="61"/>
      <c r="AD5662" s="61"/>
      <c r="AE5662" s="61"/>
      <c r="AF5662" s="61"/>
      <c r="AG5662" s="61"/>
      <c r="AH5662" s="61"/>
      <c r="AI5662" s="61"/>
      <c r="AJ5662" s="61"/>
      <c r="AK5662" s="61"/>
      <c r="AL5662" s="61"/>
      <c r="AM5662" s="61"/>
      <c r="AN5662" s="61"/>
      <c r="AO5662" s="61"/>
      <c r="AP5662" s="62"/>
      <c r="AQ5662" s="61"/>
      <c r="AR5662" s="61"/>
      <c r="AS5662" s="61"/>
      <c r="AT5662" s="61"/>
      <c r="AU5662" s="61"/>
      <c r="AV5662" s="61"/>
      <c r="AW5662" s="60"/>
    </row>
    <row r="5663" s="59" customFormat="1" customHeight="1" spans="1:49">
      <c r="A5663" s="60"/>
      <c r="B5663" s="60"/>
      <c r="C5663" s="60"/>
      <c r="D5663" s="60"/>
      <c r="H5663" s="61"/>
      <c r="I5663" s="61"/>
      <c r="J5663" s="61"/>
      <c r="K5663" s="61"/>
      <c r="L5663" s="61"/>
      <c r="M5663" s="61"/>
      <c r="N5663" s="61"/>
      <c r="O5663" s="61"/>
      <c r="P5663" s="61"/>
      <c r="Q5663" s="61"/>
      <c r="R5663" s="61"/>
      <c r="S5663" s="61"/>
      <c r="T5663" s="61"/>
      <c r="U5663" s="61"/>
      <c r="V5663" s="61"/>
      <c r="W5663" s="61"/>
      <c r="X5663" s="61"/>
      <c r="Y5663" s="61"/>
      <c r="Z5663" s="61"/>
      <c r="AA5663" s="61"/>
      <c r="AB5663" s="61"/>
      <c r="AC5663" s="61"/>
      <c r="AD5663" s="61"/>
      <c r="AE5663" s="61"/>
      <c r="AF5663" s="61"/>
      <c r="AG5663" s="61"/>
      <c r="AH5663" s="61"/>
      <c r="AI5663" s="61"/>
      <c r="AJ5663" s="61"/>
      <c r="AK5663" s="61"/>
      <c r="AL5663" s="61"/>
      <c r="AM5663" s="61"/>
      <c r="AN5663" s="61"/>
      <c r="AO5663" s="61"/>
      <c r="AP5663" s="62"/>
      <c r="AQ5663" s="61"/>
      <c r="AR5663" s="61"/>
      <c r="AS5663" s="61"/>
      <c r="AT5663" s="61"/>
      <c r="AU5663" s="61"/>
      <c r="AV5663" s="61"/>
      <c r="AW5663" s="60"/>
    </row>
    <row r="5664" s="59" customFormat="1" customHeight="1" spans="1:49">
      <c r="A5664" s="60"/>
      <c r="B5664" s="60"/>
      <c r="C5664" s="60"/>
      <c r="D5664" s="60"/>
      <c r="H5664" s="61"/>
      <c r="I5664" s="61"/>
      <c r="J5664" s="61"/>
      <c r="K5664" s="61"/>
      <c r="L5664" s="61"/>
      <c r="M5664" s="61"/>
      <c r="N5664" s="61"/>
      <c r="O5664" s="61"/>
      <c r="P5664" s="61"/>
      <c r="Q5664" s="61"/>
      <c r="R5664" s="61"/>
      <c r="S5664" s="61"/>
      <c r="T5664" s="61"/>
      <c r="U5664" s="61"/>
      <c r="V5664" s="61"/>
      <c r="W5664" s="61"/>
      <c r="X5664" s="61"/>
      <c r="Y5664" s="61"/>
      <c r="Z5664" s="61"/>
      <c r="AA5664" s="61"/>
      <c r="AB5664" s="61"/>
      <c r="AC5664" s="61"/>
      <c r="AD5664" s="61"/>
      <c r="AE5664" s="61"/>
      <c r="AF5664" s="61"/>
      <c r="AG5664" s="61"/>
      <c r="AH5664" s="61"/>
      <c r="AI5664" s="61"/>
      <c r="AJ5664" s="61"/>
      <c r="AK5664" s="61"/>
      <c r="AL5664" s="61"/>
      <c r="AM5664" s="61"/>
      <c r="AN5664" s="61"/>
      <c r="AO5664" s="61"/>
      <c r="AP5664" s="62"/>
      <c r="AQ5664" s="61"/>
      <c r="AR5664" s="61"/>
      <c r="AS5664" s="61"/>
      <c r="AT5664" s="61"/>
      <c r="AU5664" s="61"/>
      <c r="AV5664" s="61"/>
      <c r="AW5664" s="60"/>
    </row>
    <row r="5665" s="59" customFormat="1" customHeight="1" spans="1:49">
      <c r="A5665" s="60"/>
      <c r="B5665" s="60"/>
      <c r="C5665" s="60"/>
      <c r="D5665" s="60"/>
      <c r="H5665" s="61"/>
      <c r="I5665" s="61"/>
      <c r="J5665" s="61"/>
      <c r="K5665" s="61"/>
      <c r="L5665" s="61"/>
      <c r="M5665" s="61"/>
      <c r="N5665" s="61"/>
      <c r="O5665" s="61"/>
      <c r="P5665" s="61"/>
      <c r="Q5665" s="61"/>
      <c r="R5665" s="61"/>
      <c r="S5665" s="61"/>
      <c r="T5665" s="61"/>
      <c r="U5665" s="61"/>
      <c r="V5665" s="61"/>
      <c r="W5665" s="61"/>
      <c r="X5665" s="61"/>
      <c r="Y5665" s="61"/>
      <c r="Z5665" s="61"/>
      <c r="AA5665" s="61"/>
      <c r="AB5665" s="61"/>
      <c r="AC5665" s="61"/>
      <c r="AD5665" s="61"/>
      <c r="AE5665" s="61"/>
      <c r="AF5665" s="61"/>
      <c r="AG5665" s="61"/>
      <c r="AH5665" s="61"/>
      <c r="AI5665" s="61"/>
      <c r="AJ5665" s="61"/>
      <c r="AK5665" s="61"/>
      <c r="AL5665" s="61"/>
      <c r="AM5665" s="61"/>
      <c r="AN5665" s="61"/>
      <c r="AO5665" s="61"/>
      <c r="AP5665" s="62"/>
      <c r="AQ5665" s="61"/>
      <c r="AR5665" s="61"/>
      <c r="AS5665" s="61"/>
      <c r="AT5665" s="61"/>
      <c r="AU5665" s="61"/>
      <c r="AV5665" s="61"/>
      <c r="AW5665" s="60"/>
    </row>
    <row r="5666" s="59" customFormat="1" customHeight="1" spans="1:49">
      <c r="A5666" s="60"/>
      <c r="B5666" s="60"/>
      <c r="C5666" s="60"/>
      <c r="D5666" s="60"/>
      <c r="H5666" s="61"/>
      <c r="I5666" s="61"/>
      <c r="J5666" s="61"/>
      <c r="K5666" s="61"/>
      <c r="L5666" s="61"/>
      <c r="M5666" s="61"/>
      <c r="N5666" s="61"/>
      <c r="O5666" s="61"/>
      <c r="P5666" s="61"/>
      <c r="Q5666" s="61"/>
      <c r="R5666" s="61"/>
      <c r="S5666" s="61"/>
      <c r="T5666" s="61"/>
      <c r="U5666" s="61"/>
      <c r="V5666" s="61"/>
      <c r="W5666" s="61"/>
      <c r="X5666" s="61"/>
      <c r="Y5666" s="61"/>
      <c r="Z5666" s="61"/>
      <c r="AA5666" s="61"/>
      <c r="AB5666" s="61"/>
      <c r="AC5666" s="61"/>
      <c r="AD5666" s="61"/>
      <c r="AE5666" s="61"/>
      <c r="AF5666" s="61"/>
      <c r="AG5666" s="61"/>
      <c r="AH5666" s="61"/>
      <c r="AI5666" s="61"/>
      <c r="AJ5666" s="61"/>
      <c r="AK5666" s="61"/>
      <c r="AL5666" s="61"/>
      <c r="AM5666" s="61"/>
      <c r="AN5666" s="61"/>
      <c r="AO5666" s="61"/>
      <c r="AP5666" s="62"/>
      <c r="AQ5666" s="61"/>
      <c r="AR5666" s="61"/>
      <c r="AS5666" s="61"/>
      <c r="AT5666" s="61"/>
      <c r="AU5666" s="61"/>
      <c r="AV5666" s="61"/>
      <c r="AW5666" s="60"/>
    </row>
    <row r="5667" s="59" customFormat="1" customHeight="1" spans="1:49">
      <c r="A5667" s="60"/>
      <c r="B5667" s="60"/>
      <c r="C5667" s="60"/>
      <c r="D5667" s="60"/>
      <c r="H5667" s="61"/>
      <c r="I5667" s="61"/>
      <c r="J5667" s="61"/>
      <c r="K5667" s="61"/>
      <c r="L5667" s="61"/>
      <c r="M5667" s="61"/>
      <c r="N5667" s="61"/>
      <c r="O5667" s="61"/>
      <c r="P5667" s="61"/>
      <c r="Q5667" s="61"/>
      <c r="R5667" s="61"/>
      <c r="S5667" s="61"/>
      <c r="T5667" s="61"/>
      <c r="U5667" s="61"/>
      <c r="V5667" s="61"/>
      <c r="W5667" s="61"/>
      <c r="X5667" s="61"/>
      <c r="Y5667" s="61"/>
      <c r="Z5667" s="61"/>
      <c r="AA5667" s="61"/>
      <c r="AB5667" s="61"/>
      <c r="AC5667" s="61"/>
      <c r="AD5667" s="61"/>
      <c r="AE5667" s="61"/>
      <c r="AF5667" s="61"/>
      <c r="AG5667" s="61"/>
      <c r="AH5667" s="61"/>
      <c r="AI5667" s="61"/>
      <c r="AJ5667" s="61"/>
      <c r="AK5667" s="61"/>
      <c r="AL5667" s="61"/>
      <c r="AM5667" s="61"/>
      <c r="AN5667" s="61"/>
      <c r="AO5667" s="61"/>
      <c r="AP5667" s="62"/>
      <c r="AQ5667" s="61"/>
      <c r="AR5667" s="61"/>
      <c r="AS5667" s="61"/>
      <c r="AT5667" s="61"/>
      <c r="AU5667" s="61"/>
      <c r="AV5667" s="61"/>
      <c r="AW5667" s="60"/>
    </row>
    <row r="5668" s="59" customFormat="1" customHeight="1" spans="1:49">
      <c r="A5668" s="60"/>
      <c r="B5668" s="60"/>
      <c r="C5668" s="60"/>
      <c r="D5668" s="60"/>
      <c r="H5668" s="61"/>
      <c r="I5668" s="61"/>
      <c r="J5668" s="61"/>
      <c r="K5668" s="61"/>
      <c r="L5668" s="61"/>
      <c r="M5668" s="61"/>
      <c r="N5668" s="61"/>
      <c r="O5668" s="61"/>
      <c r="P5668" s="61"/>
      <c r="Q5668" s="61"/>
      <c r="R5668" s="61"/>
      <c r="S5668" s="61"/>
      <c r="T5668" s="61"/>
      <c r="U5668" s="61"/>
      <c r="V5668" s="61"/>
      <c r="W5668" s="61"/>
      <c r="X5668" s="61"/>
      <c r="Y5668" s="61"/>
      <c r="Z5668" s="61"/>
      <c r="AA5668" s="61"/>
      <c r="AB5668" s="61"/>
      <c r="AC5668" s="61"/>
      <c r="AD5668" s="61"/>
      <c r="AE5668" s="61"/>
      <c r="AF5668" s="61"/>
      <c r="AG5668" s="61"/>
      <c r="AH5668" s="61"/>
      <c r="AI5668" s="61"/>
      <c r="AJ5668" s="61"/>
      <c r="AK5668" s="61"/>
      <c r="AL5668" s="61"/>
      <c r="AM5668" s="61"/>
      <c r="AN5668" s="61"/>
      <c r="AO5668" s="61"/>
      <c r="AP5668" s="62"/>
      <c r="AQ5668" s="61"/>
      <c r="AR5668" s="61"/>
      <c r="AS5668" s="61"/>
      <c r="AT5668" s="61"/>
      <c r="AU5668" s="61"/>
      <c r="AV5668" s="61"/>
      <c r="AW5668" s="60"/>
    </row>
    <row r="5669" s="59" customFormat="1" customHeight="1" spans="1:49">
      <c r="A5669" s="60"/>
      <c r="B5669" s="60"/>
      <c r="C5669" s="60"/>
      <c r="D5669" s="60"/>
      <c r="H5669" s="61"/>
      <c r="I5669" s="61"/>
      <c r="J5669" s="61"/>
      <c r="K5669" s="61"/>
      <c r="L5669" s="61"/>
      <c r="M5669" s="61"/>
      <c r="N5669" s="61"/>
      <c r="O5669" s="61"/>
      <c r="P5669" s="61"/>
      <c r="Q5669" s="61"/>
      <c r="R5669" s="61"/>
      <c r="S5669" s="61"/>
      <c r="T5669" s="61"/>
      <c r="U5669" s="61"/>
      <c r="V5669" s="61"/>
      <c r="W5669" s="61"/>
      <c r="X5669" s="61"/>
      <c r="Y5669" s="61"/>
      <c r="Z5669" s="61"/>
      <c r="AA5669" s="61"/>
      <c r="AB5669" s="61"/>
      <c r="AC5669" s="61"/>
      <c r="AD5669" s="61"/>
      <c r="AE5669" s="61"/>
      <c r="AF5669" s="61"/>
      <c r="AG5669" s="61"/>
      <c r="AH5669" s="61"/>
      <c r="AI5669" s="61"/>
      <c r="AJ5669" s="61"/>
      <c r="AK5669" s="61"/>
      <c r="AL5669" s="61"/>
      <c r="AM5669" s="61"/>
      <c r="AN5669" s="61"/>
      <c r="AO5669" s="61"/>
      <c r="AP5669" s="62"/>
      <c r="AQ5669" s="61"/>
      <c r="AR5669" s="61"/>
      <c r="AS5669" s="61"/>
      <c r="AT5669" s="61"/>
      <c r="AU5669" s="61"/>
      <c r="AV5669" s="61"/>
      <c r="AW5669" s="60"/>
    </row>
    <row r="5670" s="59" customFormat="1" customHeight="1" spans="1:49">
      <c r="A5670" s="60"/>
      <c r="B5670" s="60"/>
      <c r="C5670" s="60"/>
      <c r="D5670" s="60"/>
      <c r="H5670" s="61"/>
      <c r="I5670" s="61"/>
      <c r="J5670" s="61"/>
      <c r="K5670" s="61"/>
      <c r="L5670" s="61"/>
      <c r="M5670" s="61"/>
      <c r="N5670" s="61"/>
      <c r="O5670" s="61"/>
      <c r="P5670" s="61"/>
      <c r="Q5670" s="61"/>
      <c r="R5670" s="61"/>
      <c r="S5670" s="61"/>
      <c r="T5670" s="61"/>
      <c r="U5670" s="61"/>
      <c r="V5670" s="61"/>
      <c r="W5670" s="61"/>
      <c r="X5670" s="61"/>
      <c r="Y5670" s="61"/>
      <c r="Z5670" s="61"/>
      <c r="AA5670" s="61"/>
      <c r="AB5670" s="61"/>
      <c r="AC5670" s="61"/>
      <c r="AD5670" s="61"/>
      <c r="AE5670" s="61"/>
      <c r="AF5670" s="61"/>
      <c r="AG5670" s="61"/>
      <c r="AH5670" s="61"/>
      <c r="AI5670" s="61"/>
      <c r="AJ5670" s="61"/>
      <c r="AK5670" s="61"/>
      <c r="AL5670" s="61"/>
      <c r="AM5670" s="61"/>
      <c r="AN5670" s="61"/>
      <c r="AO5670" s="61"/>
      <c r="AP5670" s="62"/>
      <c r="AQ5670" s="61"/>
      <c r="AR5670" s="61"/>
      <c r="AS5670" s="61"/>
      <c r="AT5670" s="61"/>
      <c r="AU5670" s="61"/>
      <c r="AV5670" s="61"/>
      <c r="AW5670" s="60"/>
    </row>
    <row r="5671" s="59" customFormat="1" customHeight="1" spans="1:49">
      <c r="A5671" s="60"/>
      <c r="B5671" s="60"/>
      <c r="C5671" s="60"/>
      <c r="D5671" s="60"/>
      <c r="H5671" s="61"/>
      <c r="I5671" s="61"/>
      <c r="J5671" s="61"/>
      <c r="K5671" s="61"/>
      <c r="L5671" s="61"/>
      <c r="M5671" s="61"/>
      <c r="N5671" s="61"/>
      <c r="O5671" s="61"/>
      <c r="P5671" s="61"/>
      <c r="Q5671" s="61"/>
      <c r="R5671" s="61"/>
      <c r="S5671" s="61"/>
      <c r="T5671" s="61"/>
      <c r="U5671" s="61"/>
      <c r="V5671" s="61"/>
      <c r="W5671" s="61"/>
      <c r="X5671" s="61"/>
      <c r="Y5671" s="61"/>
      <c r="Z5671" s="61"/>
      <c r="AA5671" s="61"/>
      <c r="AB5671" s="61"/>
      <c r="AC5671" s="61"/>
      <c r="AD5671" s="61"/>
      <c r="AE5671" s="61"/>
      <c r="AF5671" s="61"/>
      <c r="AG5671" s="61"/>
      <c r="AH5671" s="61"/>
      <c r="AI5671" s="61"/>
      <c r="AJ5671" s="61"/>
      <c r="AK5671" s="61"/>
      <c r="AL5671" s="61"/>
      <c r="AM5671" s="61"/>
      <c r="AN5671" s="61"/>
      <c r="AO5671" s="61"/>
      <c r="AP5671" s="62"/>
      <c r="AQ5671" s="61"/>
      <c r="AR5671" s="61"/>
      <c r="AS5671" s="61"/>
      <c r="AT5671" s="61"/>
      <c r="AU5671" s="61"/>
      <c r="AV5671" s="61"/>
      <c r="AW5671" s="60"/>
    </row>
    <row r="5672" s="59" customFormat="1" customHeight="1" spans="1:49">
      <c r="A5672" s="60"/>
      <c r="B5672" s="60"/>
      <c r="C5672" s="60"/>
      <c r="D5672" s="60"/>
      <c r="H5672" s="61"/>
      <c r="I5672" s="61"/>
      <c r="J5672" s="61"/>
      <c r="K5672" s="61"/>
      <c r="L5672" s="61"/>
      <c r="M5672" s="61"/>
      <c r="N5672" s="61"/>
      <c r="O5672" s="61"/>
      <c r="P5672" s="61"/>
      <c r="Q5672" s="61"/>
      <c r="R5672" s="61"/>
      <c r="S5672" s="61"/>
      <c r="T5672" s="61"/>
      <c r="U5672" s="61"/>
      <c r="V5672" s="61"/>
      <c r="W5672" s="61"/>
      <c r="X5672" s="61"/>
      <c r="Y5672" s="61"/>
      <c r="Z5672" s="61"/>
      <c r="AA5672" s="61"/>
      <c r="AB5672" s="61"/>
      <c r="AC5672" s="61"/>
      <c r="AD5672" s="61"/>
      <c r="AE5672" s="61"/>
      <c r="AF5672" s="61"/>
      <c r="AG5672" s="61"/>
      <c r="AH5672" s="61"/>
      <c r="AI5672" s="61"/>
      <c r="AJ5672" s="61"/>
      <c r="AK5672" s="61"/>
      <c r="AL5672" s="61"/>
      <c r="AM5672" s="61"/>
      <c r="AN5672" s="61"/>
      <c r="AO5672" s="61"/>
      <c r="AP5672" s="62"/>
      <c r="AQ5672" s="61"/>
      <c r="AR5672" s="61"/>
      <c r="AS5672" s="61"/>
      <c r="AT5672" s="61"/>
      <c r="AU5672" s="61"/>
      <c r="AV5672" s="61"/>
      <c r="AW5672" s="60"/>
    </row>
    <row r="5673" s="59" customFormat="1" customHeight="1" spans="1:49">
      <c r="A5673" s="60"/>
      <c r="B5673" s="60"/>
      <c r="C5673" s="60"/>
      <c r="D5673" s="60"/>
      <c r="H5673" s="61"/>
      <c r="I5673" s="61"/>
      <c r="J5673" s="61"/>
      <c r="K5673" s="61"/>
      <c r="L5673" s="61"/>
      <c r="M5673" s="61"/>
      <c r="N5673" s="61"/>
      <c r="O5673" s="61"/>
      <c r="P5673" s="61"/>
      <c r="Q5673" s="61"/>
      <c r="R5673" s="61"/>
      <c r="S5673" s="61"/>
      <c r="T5673" s="61"/>
      <c r="U5673" s="61"/>
      <c r="V5673" s="61"/>
      <c r="W5673" s="61"/>
      <c r="X5673" s="61"/>
      <c r="Y5673" s="61"/>
      <c r="Z5673" s="61"/>
      <c r="AA5673" s="61"/>
      <c r="AB5673" s="61"/>
      <c r="AC5673" s="61"/>
      <c r="AD5673" s="61"/>
      <c r="AE5673" s="61"/>
      <c r="AF5673" s="61"/>
      <c r="AG5673" s="61"/>
      <c r="AH5673" s="61"/>
      <c r="AI5673" s="61"/>
      <c r="AJ5673" s="61"/>
      <c r="AK5673" s="61"/>
      <c r="AL5673" s="61"/>
      <c r="AM5673" s="61"/>
      <c r="AN5673" s="61"/>
      <c r="AO5673" s="61"/>
      <c r="AP5673" s="62"/>
      <c r="AQ5673" s="61"/>
      <c r="AR5673" s="61"/>
      <c r="AS5673" s="61"/>
      <c r="AT5673" s="61"/>
      <c r="AU5673" s="61"/>
      <c r="AV5673" s="61"/>
      <c r="AW5673" s="60"/>
    </row>
    <row r="5674" s="59" customFormat="1" customHeight="1" spans="1:49">
      <c r="A5674" s="60"/>
      <c r="B5674" s="60"/>
      <c r="C5674" s="60"/>
      <c r="D5674" s="60"/>
      <c r="H5674" s="61"/>
      <c r="I5674" s="61"/>
      <c r="J5674" s="61"/>
      <c r="K5674" s="61"/>
      <c r="L5674" s="61"/>
      <c r="M5674" s="61"/>
      <c r="N5674" s="61"/>
      <c r="O5674" s="61"/>
      <c r="P5674" s="61"/>
      <c r="Q5674" s="61"/>
      <c r="R5674" s="61"/>
      <c r="S5674" s="61"/>
      <c r="T5674" s="61"/>
      <c r="U5674" s="61"/>
      <c r="V5674" s="61"/>
      <c r="W5674" s="61"/>
      <c r="X5674" s="61"/>
      <c r="Y5674" s="61"/>
      <c r="Z5674" s="61"/>
      <c r="AA5674" s="61"/>
      <c r="AB5674" s="61"/>
      <c r="AC5674" s="61"/>
      <c r="AD5674" s="61"/>
      <c r="AE5674" s="61"/>
      <c r="AF5674" s="61"/>
      <c r="AG5674" s="61"/>
      <c r="AH5674" s="61"/>
      <c r="AI5674" s="61"/>
      <c r="AJ5674" s="61"/>
      <c r="AK5674" s="61"/>
      <c r="AL5674" s="61"/>
      <c r="AM5674" s="61"/>
      <c r="AN5674" s="61"/>
      <c r="AO5674" s="61"/>
      <c r="AP5674" s="62"/>
      <c r="AQ5674" s="61"/>
      <c r="AR5674" s="61"/>
      <c r="AS5674" s="61"/>
      <c r="AT5674" s="61"/>
      <c r="AU5674" s="61"/>
      <c r="AV5674" s="61"/>
      <c r="AW5674" s="60"/>
    </row>
    <row r="5675" s="59" customFormat="1" customHeight="1" spans="1:49">
      <c r="A5675" s="60"/>
      <c r="B5675" s="60"/>
      <c r="C5675" s="60"/>
      <c r="D5675" s="60"/>
      <c r="H5675" s="61"/>
      <c r="I5675" s="61"/>
      <c r="J5675" s="61"/>
      <c r="K5675" s="61"/>
      <c r="L5675" s="61"/>
      <c r="M5675" s="61"/>
      <c r="N5675" s="61"/>
      <c r="O5675" s="61"/>
      <c r="P5675" s="61"/>
      <c r="Q5675" s="61"/>
      <c r="R5675" s="61"/>
      <c r="S5675" s="61"/>
      <c r="T5675" s="61"/>
      <c r="U5675" s="61"/>
      <c r="V5675" s="61"/>
      <c r="W5675" s="61"/>
      <c r="X5675" s="61"/>
      <c r="Y5675" s="61"/>
      <c r="Z5675" s="61"/>
      <c r="AA5675" s="61"/>
      <c r="AB5675" s="61"/>
      <c r="AC5675" s="61"/>
      <c r="AD5675" s="61"/>
      <c r="AE5675" s="61"/>
      <c r="AF5675" s="61"/>
      <c r="AG5675" s="61"/>
      <c r="AH5675" s="61"/>
      <c r="AI5675" s="61"/>
      <c r="AJ5675" s="61"/>
      <c r="AK5675" s="61"/>
      <c r="AL5675" s="61"/>
      <c r="AM5675" s="61"/>
      <c r="AN5675" s="61"/>
      <c r="AO5675" s="61"/>
      <c r="AP5675" s="62"/>
      <c r="AQ5675" s="61"/>
      <c r="AR5675" s="61"/>
      <c r="AS5675" s="61"/>
      <c r="AT5675" s="61"/>
      <c r="AU5675" s="61"/>
      <c r="AV5675" s="61"/>
      <c r="AW5675" s="60"/>
    </row>
    <row r="5676" s="59" customFormat="1" customHeight="1" spans="1:49">
      <c r="A5676" s="60"/>
      <c r="B5676" s="60"/>
      <c r="C5676" s="60"/>
      <c r="D5676" s="60"/>
      <c r="H5676" s="61"/>
      <c r="I5676" s="61"/>
      <c r="J5676" s="61"/>
      <c r="K5676" s="61"/>
      <c r="L5676" s="61"/>
      <c r="M5676" s="61"/>
      <c r="N5676" s="61"/>
      <c r="O5676" s="61"/>
      <c r="P5676" s="61"/>
      <c r="Q5676" s="61"/>
      <c r="R5676" s="61"/>
      <c r="S5676" s="61"/>
      <c r="T5676" s="61"/>
      <c r="U5676" s="61"/>
      <c r="V5676" s="61"/>
      <c r="W5676" s="61"/>
      <c r="X5676" s="61"/>
      <c r="Y5676" s="61"/>
      <c r="Z5676" s="61"/>
      <c r="AA5676" s="61"/>
      <c r="AB5676" s="61"/>
      <c r="AC5676" s="61"/>
      <c r="AD5676" s="61"/>
      <c r="AE5676" s="61"/>
      <c r="AF5676" s="61"/>
      <c r="AG5676" s="61"/>
      <c r="AH5676" s="61"/>
      <c r="AI5676" s="61"/>
      <c r="AJ5676" s="61"/>
      <c r="AK5676" s="61"/>
      <c r="AL5676" s="61"/>
      <c r="AM5676" s="61"/>
      <c r="AN5676" s="61"/>
      <c r="AO5676" s="61"/>
      <c r="AP5676" s="62"/>
      <c r="AQ5676" s="61"/>
      <c r="AR5676" s="61"/>
      <c r="AS5676" s="61"/>
      <c r="AT5676" s="61"/>
      <c r="AU5676" s="61"/>
      <c r="AV5676" s="61"/>
      <c r="AW5676" s="60"/>
    </row>
    <row r="5677" s="59" customFormat="1" customHeight="1" spans="1:49">
      <c r="A5677" s="60"/>
      <c r="B5677" s="60"/>
      <c r="C5677" s="60"/>
      <c r="D5677" s="60"/>
      <c r="H5677" s="61"/>
      <c r="I5677" s="61"/>
      <c r="J5677" s="61"/>
      <c r="K5677" s="61"/>
      <c r="L5677" s="61"/>
      <c r="M5677" s="61"/>
      <c r="N5677" s="61"/>
      <c r="O5677" s="61"/>
      <c r="P5677" s="61"/>
      <c r="Q5677" s="61"/>
      <c r="R5677" s="61"/>
      <c r="S5677" s="61"/>
      <c r="T5677" s="61"/>
      <c r="U5677" s="61"/>
      <c r="V5677" s="61"/>
      <c r="W5677" s="61"/>
      <c r="X5677" s="61"/>
      <c r="Y5677" s="61"/>
      <c r="Z5677" s="61"/>
      <c r="AA5677" s="61"/>
      <c r="AB5677" s="61"/>
      <c r="AC5677" s="61"/>
      <c r="AD5677" s="61"/>
      <c r="AE5677" s="61"/>
      <c r="AF5677" s="61"/>
      <c r="AG5677" s="61"/>
      <c r="AH5677" s="61"/>
      <c r="AI5677" s="61"/>
      <c r="AJ5677" s="61"/>
      <c r="AK5677" s="61"/>
      <c r="AL5677" s="61"/>
      <c r="AM5677" s="61"/>
      <c r="AN5677" s="61"/>
      <c r="AO5677" s="61"/>
      <c r="AP5677" s="62"/>
      <c r="AQ5677" s="61"/>
      <c r="AR5677" s="61"/>
      <c r="AS5677" s="61"/>
      <c r="AT5677" s="61"/>
      <c r="AU5677" s="61"/>
      <c r="AV5677" s="61"/>
      <c r="AW5677" s="60"/>
    </row>
    <row r="5678" s="59" customFormat="1" customHeight="1" spans="1:49">
      <c r="A5678" s="60"/>
      <c r="B5678" s="60"/>
      <c r="C5678" s="60"/>
      <c r="D5678" s="60"/>
      <c r="H5678" s="61"/>
      <c r="I5678" s="61"/>
      <c r="J5678" s="61"/>
      <c r="K5678" s="61"/>
      <c r="L5678" s="61"/>
      <c r="M5678" s="61"/>
      <c r="N5678" s="61"/>
      <c r="O5678" s="61"/>
      <c r="P5678" s="61"/>
      <c r="Q5678" s="61"/>
      <c r="R5678" s="61"/>
      <c r="S5678" s="61"/>
      <c r="T5678" s="61"/>
      <c r="U5678" s="61"/>
      <c r="V5678" s="61"/>
      <c r="W5678" s="61"/>
      <c r="X5678" s="61"/>
      <c r="Y5678" s="61"/>
      <c r="Z5678" s="61"/>
      <c r="AA5678" s="61"/>
      <c r="AB5678" s="61"/>
      <c r="AC5678" s="61"/>
      <c r="AD5678" s="61"/>
      <c r="AE5678" s="61"/>
      <c r="AF5678" s="61"/>
      <c r="AG5678" s="61"/>
      <c r="AH5678" s="61"/>
      <c r="AI5678" s="61"/>
      <c r="AJ5678" s="61"/>
      <c r="AK5678" s="61"/>
      <c r="AL5678" s="61"/>
      <c r="AM5678" s="61"/>
      <c r="AN5678" s="61"/>
      <c r="AO5678" s="61"/>
      <c r="AP5678" s="62"/>
      <c r="AQ5678" s="61"/>
      <c r="AR5678" s="61"/>
      <c r="AS5678" s="61"/>
      <c r="AT5678" s="61"/>
      <c r="AU5678" s="61"/>
      <c r="AV5678" s="61"/>
      <c r="AW5678" s="60"/>
    </row>
    <row r="5679" s="59" customFormat="1" customHeight="1" spans="1:49">
      <c r="A5679" s="60"/>
      <c r="B5679" s="60"/>
      <c r="C5679" s="60"/>
      <c r="D5679" s="60"/>
      <c r="H5679" s="61"/>
      <c r="I5679" s="61"/>
      <c r="J5679" s="61"/>
      <c r="K5679" s="61"/>
      <c r="L5679" s="61"/>
      <c r="M5679" s="61"/>
      <c r="N5679" s="61"/>
      <c r="O5679" s="61"/>
      <c r="P5679" s="61"/>
      <c r="Q5679" s="61"/>
      <c r="R5679" s="61"/>
      <c r="S5679" s="61"/>
      <c r="T5679" s="61"/>
      <c r="U5679" s="61"/>
      <c r="V5679" s="61"/>
      <c r="W5679" s="61"/>
      <c r="X5679" s="61"/>
      <c r="Y5679" s="61"/>
      <c r="Z5679" s="61"/>
      <c r="AA5679" s="61"/>
      <c r="AB5679" s="61"/>
      <c r="AC5679" s="61"/>
      <c r="AD5679" s="61"/>
      <c r="AE5679" s="61"/>
      <c r="AF5679" s="61"/>
      <c r="AG5679" s="61"/>
      <c r="AH5679" s="61"/>
      <c r="AI5679" s="61"/>
      <c r="AJ5679" s="61"/>
      <c r="AK5679" s="61"/>
      <c r="AL5679" s="61"/>
      <c r="AM5679" s="61"/>
      <c r="AN5679" s="61"/>
      <c r="AO5679" s="61"/>
      <c r="AP5679" s="62"/>
      <c r="AQ5679" s="61"/>
      <c r="AR5679" s="61"/>
      <c r="AS5679" s="61"/>
      <c r="AT5679" s="61"/>
      <c r="AU5679" s="61"/>
      <c r="AV5679" s="61"/>
      <c r="AW5679" s="60"/>
    </row>
    <row r="5680" s="59" customFormat="1" customHeight="1" spans="1:49">
      <c r="A5680" s="60"/>
      <c r="B5680" s="60"/>
      <c r="C5680" s="60"/>
      <c r="D5680" s="60"/>
      <c r="H5680" s="61"/>
      <c r="I5680" s="61"/>
      <c r="J5680" s="61"/>
      <c r="K5680" s="61"/>
      <c r="L5680" s="61"/>
      <c r="M5680" s="61"/>
      <c r="N5680" s="61"/>
      <c r="O5680" s="61"/>
      <c r="P5680" s="61"/>
      <c r="Q5680" s="61"/>
      <c r="R5680" s="61"/>
      <c r="S5680" s="61"/>
      <c r="T5680" s="61"/>
      <c r="U5680" s="61"/>
      <c r="V5680" s="61"/>
      <c r="W5680" s="61"/>
      <c r="X5680" s="61"/>
      <c r="Y5680" s="61"/>
      <c r="Z5680" s="61"/>
      <c r="AA5680" s="61"/>
      <c r="AB5680" s="61"/>
      <c r="AC5680" s="61"/>
      <c r="AD5680" s="61"/>
      <c r="AE5680" s="61"/>
      <c r="AF5680" s="61"/>
      <c r="AG5680" s="61"/>
      <c r="AH5680" s="61"/>
      <c r="AI5680" s="61"/>
      <c r="AJ5680" s="61"/>
      <c r="AK5680" s="61"/>
      <c r="AL5680" s="61"/>
      <c r="AM5680" s="61"/>
      <c r="AN5680" s="61"/>
      <c r="AO5680" s="61"/>
      <c r="AP5680" s="62"/>
      <c r="AQ5680" s="61"/>
      <c r="AR5680" s="61"/>
      <c r="AS5680" s="61"/>
      <c r="AT5680" s="61"/>
      <c r="AU5680" s="61"/>
      <c r="AV5680" s="61"/>
      <c r="AW5680" s="60"/>
    </row>
    <row r="5681" s="59" customFormat="1" customHeight="1" spans="1:49">
      <c r="A5681" s="60"/>
      <c r="B5681" s="60"/>
      <c r="C5681" s="60"/>
      <c r="D5681" s="60"/>
      <c r="H5681" s="61"/>
      <c r="I5681" s="61"/>
      <c r="J5681" s="61"/>
      <c r="K5681" s="61"/>
      <c r="L5681" s="61"/>
      <c r="M5681" s="61"/>
      <c r="N5681" s="61"/>
      <c r="O5681" s="61"/>
      <c r="P5681" s="61"/>
      <c r="Q5681" s="61"/>
      <c r="R5681" s="61"/>
      <c r="S5681" s="61"/>
      <c r="T5681" s="61"/>
      <c r="U5681" s="61"/>
      <c r="V5681" s="61"/>
      <c r="W5681" s="61"/>
      <c r="X5681" s="61"/>
      <c r="Y5681" s="61"/>
      <c r="Z5681" s="61"/>
      <c r="AA5681" s="61"/>
      <c r="AB5681" s="61"/>
      <c r="AC5681" s="61"/>
      <c r="AD5681" s="61"/>
      <c r="AE5681" s="61"/>
      <c r="AF5681" s="61"/>
      <c r="AG5681" s="61"/>
      <c r="AH5681" s="61"/>
      <c r="AI5681" s="61"/>
      <c r="AJ5681" s="61"/>
      <c r="AK5681" s="61"/>
      <c r="AL5681" s="61"/>
      <c r="AM5681" s="61"/>
      <c r="AN5681" s="61"/>
      <c r="AO5681" s="61"/>
      <c r="AP5681" s="62"/>
      <c r="AQ5681" s="61"/>
      <c r="AR5681" s="61"/>
      <c r="AS5681" s="61"/>
      <c r="AT5681" s="61"/>
      <c r="AU5681" s="61"/>
      <c r="AV5681" s="61"/>
      <c r="AW5681" s="60"/>
    </row>
    <row r="5682" s="59" customFormat="1" customHeight="1" spans="1:49">
      <c r="A5682" s="60"/>
      <c r="B5682" s="60"/>
      <c r="C5682" s="60"/>
      <c r="D5682" s="60"/>
      <c r="H5682" s="61"/>
      <c r="I5682" s="61"/>
      <c r="J5682" s="61"/>
      <c r="K5682" s="61"/>
      <c r="L5682" s="61"/>
      <c r="M5682" s="61"/>
      <c r="N5682" s="61"/>
      <c r="O5682" s="61"/>
      <c r="P5682" s="61"/>
      <c r="Q5682" s="61"/>
      <c r="R5682" s="61"/>
      <c r="S5682" s="61"/>
      <c r="T5682" s="61"/>
      <c r="U5682" s="61"/>
      <c r="V5682" s="61"/>
      <c r="W5682" s="61"/>
      <c r="X5682" s="61"/>
      <c r="Y5682" s="61"/>
      <c r="Z5682" s="61"/>
      <c r="AA5682" s="61"/>
      <c r="AB5682" s="61"/>
      <c r="AC5682" s="61"/>
      <c r="AD5682" s="61"/>
      <c r="AE5682" s="61"/>
      <c r="AF5682" s="61"/>
      <c r="AG5682" s="61"/>
      <c r="AH5682" s="61"/>
      <c r="AI5682" s="61"/>
      <c r="AJ5682" s="61"/>
      <c r="AK5682" s="61"/>
      <c r="AL5682" s="61"/>
      <c r="AM5682" s="61"/>
      <c r="AN5682" s="61"/>
      <c r="AO5682" s="61"/>
      <c r="AP5682" s="62"/>
      <c r="AQ5682" s="61"/>
      <c r="AR5682" s="61"/>
      <c r="AS5682" s="61"/>
      <c r="AT5682" s="61"/>
      <c r="AU5682" s="61"/>
      <c r="AV5682" s="61"/>
      <c r="AW5682" s="60"/>
    </row>
    <row r="5683" s="59" customFormat="1" customHeight="1" spans="1:49">
      <c r="A5683" s="60"/>
      <c r="B5683" s="60"/>
      <c r="C5683" s="60"/>
      <c r="D5683" s="60"/>
      <c r="H5683" s="61"/>
      <c r="I5683" s="61"/>
      <c r="J5683" s="61"/>
      <c r="K5683" s="61"/>
      <c r="L5683" s="61"/>
      <c r="M5683" s="61"/>
      <c r="N5683" s="61"/>
      <c r="O5683" s="61"/>
      <c r="P5683" s="61"/>
      <c r="Q5683" s="61"/>
      <c r="R5683" s="61"/>
      <c r="S5683" s="61"/>
      <c r="T5683" s="61"/>
      <c r="U5683" s="61"/>
      <c r="V5683" s="61"/>
      <c r="W5683" s="61"/>
      <c r="X5683" s="61"/>
      <c r="Y5683" s="61"/>
      <c r="Z5683" s="61"/>
      <c r="AA5683" s="61"/>
      <c r="AB5683" s="61"/>
      <c r="AC5683" s="61"/>
      <c r="AD5683" s="61"/>
      <c r="AE5683" s="61"/>
      <c r="AF5683" s="61"/>
      <c r="AG5683" s="61"/>
      <c r="AH5683" s="61"/>
      <c r="AI5683" s="61"/>
      <c r="AJ5683" s="61"/>
      <c r="AK5683" s="61"/>
      <c r="AL5683" s="61"/>
      <c r="AM5683" s="61"/>
      <c r="AN5683" s="61"/>
      <c r="AO5683" s="61"/>
      <c r="AP5683" s="62"/>
      <c r="AQ5683" s="61"/>
      <c r="AR5683" s="61"/>
      <c r="AS5683" s="61"/>
      <c r="AT5683" s="61"/>
      <c r="AU5683" s="61"/>
      <c r="AV5683" s="61"/>
      <c r="AW5683" s="60"/>
    </row>
    <row r="5684" s="59" customFormat="1" customHeight="1" spans="1:49">
      <c r="A5684" s="60"/>
      <c r="B5684" s="60"/>
      <c r="C5684" s="60"/>
      <c r="D5684" s="60"/>
      <c r="H5684" s="61"/>
      <c r="I5684" s="61"/>
      <c r="J5684" s="61"/>
      <c r="K5684" s="61"/>
      <c r="L5684" s="61"/>
      <c r="M5684" s="61"/>
      <c r="N5684" s="61"/>
      <c r="O5684" s="61"/>
      <c r="P5684" s="61"/>
      <c r="Q5684" s="61"/>
      <c r="R5684" s="61"/>
      <c r="S5684" s="61"/>
      <c r="T5684" s="61"/>
      <c r="U5684" s="61"/>
      <c r="V5684" s="61"/>
      <c r="W5684" s="61"/>
      <c r="X5684" s="61"/>
      <c r="Y5684" s="61"/>
      <c r="Z5684" s="61"/>
      <c r="AA5684" s="61"/>
      <c r="AB5684" s="61"/>
      <c r="AC5684" s="61"/>
      <c r="AD5684" s="61"/>
      <c r="AE5684" s="61"/>
      <c r="AF5684" s="61"/>
      <c r="AG5684" s="61"/>
      <c r="AH5684" s="61"/>
      <c r="AI5684" s="61"/>
      <c r="AJ5684" s="61"/>
      <c r="AK5684" s="61"/>
      <c r="AL5684" s="61"/>
      <c r="AM5684" s="61"/>
      <c r="AN5684" s="61"/>
      <c r="AO5684" s="61"/>
      <c r="AP5684" s="62"/>
      <c r="AQ5684" s="61"/>
      <c r="AR5684" s="61"/>
      <c r="AS5684" s="61"/>
      <c r="AT5684" s="61"/>
      <c r="AU5684" s="61"/>
      <c r="AV5684" s="61"/>
      <c r="AW5684" s="60"/>
    </row>
    <row r="5685" s="59" customFormat="1" customHeight="1" spans="1:49">
      <c r="A5685" s="60"/>
      <c r="B5685" s="60"/>
      <c r="C5685" s="60"/>
      <c r="D5685" s="60"/>
      <c r="H5685" s="61"/>
      <c r="I5685" s="61"/>
      <c r="J5685" s="61"/>
      <c r="K5685" s="61"/>
      <c r="L5685" s="61"/>
      <c r="M5685" s="61"/>
      <c r="N5685" s="61"/>
      <c r="O5685" s="61"/>
      <c r="P5685" s="61"/>
      <c r="Q5685" s="61"/>
      <c r="R5685" s="61"/>
      <c r="S5685" s="61"/>
      <c r="T5685" s="61"/>
      <c r="U5685" s="61"/>
      <c r="V5685" s="61"/>
      <c r="W5685" s="61"/>
      <c r="X5685" s="61"/>
      <c r="Y5685" s="61"/>
      <c r="Z5685" s="61"/>
      <c r="AA5685" s="61"/>
      <c r="AB5685" s="61"/>
      <c r="AC5685" s="61"/>
      <c r="AD5685" s="61"/>
      <c r="AE5685" s="61"/>
      <c r="AF5685" s="61"/>
      <c r="AG5685" s="61"/>
      <c r="AH5685" s="61"/>
      <c r="AI5685" s="61"/>
      <c r="AJ5685" s="61"/>
      <c r="AK5685" s="61"/>
      <c r="AL5685" s="61"/>
      <c r="AM5685" s="61"/>
      <c r="AN5685" s="61"/>
      <c r="AO5685" s="61"/>
      <c r="AP5685" s="62"/>
      <c r="AQ5685" s="61"/>
      <c r="AR5685" s="61"/>
      <c r="AS5685" s="61"/>
      <c r="AT5685" s="61"/>
      <c r="AU5685" s="61"/>
      <c r="AV5685" s="61"/>
      <c r="AW5685" s="60"/>
    </row>
    <row r="5686" s="59" customFormat="1" customHeight="1" spans="1:49">
      <c r="A5686" s="60"/>
      <c r="B5686" s="60"/>
      <c r="C5686" s="60"/>
      <c r="D5686" s="60"/>
      <c r="H5686" s="61"/>
      <c r="I5686" s="61"/>
      <c r="J5686" s="61"/>
      <c r="K5686" s="61"/>
      <c r="L5686" s="61"/>
      <c r="M5686" s="61"/>
      <c r="N5686" s="61"/>
      <c r="O5686" s="61"/>
      <c r="P5686" s="61"/>
      <c r="Q5686" s="61"/>
      <c r="R5686" s="61"/>
      <c r="S5686" s="61"/>
      <c r="T5686" s="61"/>
      <c r="U5686" s="61"/>
      <c r="V5686" s="61"/>
      <c r="W5686" s="61"/>
      <c r="X5686" s="61"/>
      <c r="Y5686" s="61"/>
      <c r="Z5686" s="61"/>
      <c r="AA5686" s="61"/>
      <c r="AB5686" s="61"/>
      <c r="AC5686" s="61"/>
      <c r="AD5686" s="61"/>
      <c r="AE5686" s="61"/>
      <c r="AF5686" s="61"/>
      <c r="AG5686" s="61"/>
      <c r="AH5686" s="61"/>
      <c r="AI5686" s="61"/>
      <c r="AJ5686" s="61"/>
      <c r="AK5686" s="61"/>
      <c r="AL5686" s="61"/>
      <c r="AM5686" s="61"/>
      <c r="AN5686" s="61"/>
      <c r="AO5686" s="61"/>
      <c r="AP5686" s="62"/>
      <c r="AQ5686" s="61"/>
      <c r="AR5686" s="61"/>
      <c r="AS5686" s="61"/>
      <c r="AT5686" s="61"/>
      <c r="AU5686" s="61"/>
      <c r="AV5686" s="61"/>
      <c r="AW5686" s="60"/>
    </row>
    <row r="5687" s="59" customFormat="1" customHeight="1" spans="1:49">
      <c r="A5687" s="60"/>
      <c r="B5687" s="60"/>
      <c r="C5687" s="60"/>
      <c r="D5687" s="60"/>
      <c r="H5687" s="61"/>
      <c r="I5687" s="61"/>
      <c r="J5687" s="61"/>
      <c r="K5687" s="61"/>
      <c r="L5687" s="61"/>
      <c r="M5687" s="61"/>
      <c r="N5687" s="61"/>
      <c r="O5687" s="61"/>
      <c r="P5687" s="61"/>
      <c r="Q5687" s="61"/>
      <c r="R5687" s="61"/>
      <c r="S5687" s="61"/>
      <c r="T5687" s="61"/>
      <c r="U5687" s="61"/>
      <c r="V5687" s="61"/>
      <c r="W5687" s="61"/>
      <c r="X5687" s="61"/>
      <c r="Y5687" s="61"/>
      <c r="Z5687" s="61"/>
      <c r="AA5687" s="61"/>
      <c r="AB5687" s="61"/>
      <c r="AC5687" s="61"/>
      <c r="AD5687" s="61"/>
      <c r="AE5687" s="61"/>
      <c r="AF5687" s="61"/>
      <c r="AG5687" s="61"/>
      <c r="AH5687" s="61"/>
      <c r="AI5687" s="61"/>
      <c r="AJ5687" s="61"/>
      <c r="AK5687" s="61"/>
      <c r="AL5687" s="61"/>
      <c r="AM5687" s="61"/>
      <c r="AN5687" s="61"/>
      <c r="AO5687" s="61"/>
      <c r="AP5687" s="62"/>
      <c r="AQ5687" s="61"/>
      <c r="AR5687" s="61"/>
      <c r="AS5687" s="61"/>
      <c r="AT5687" s="61"/>
      <c r="AU5687" s="61"/>
      <c r="AV5687" s="61"/>
      <c r="AW5687" s="60"/>
    </row>
    <row r="5688" s="59" customFormat="1" customHeight="1" spans="1:49">
      <c r="A5688" s="60"/>
      <c r="B5688" s="60"/>
      <c r="C5688" s="60"/>
      <c r="D5688" s="60"/>
      <c r="H5688" s="61"/>
      <c r="I5688" s="61"/>
      <c r="J5688" s="61"/>
      <c r="K5688" s="61"/>
      <c r="L5688" s="61"/>
      <c r="M5688" s="61"/>
      <c r="N5688" s="61"/>
      <c r="O5688" s="61"/>
      <c r="P5688" s="61"/>
      <c r="Q5688" s="61"/>
      <c r="R5688" s="61"/>
      <c r="S5688" s="61"/>
      <c r="T5688" s="61"/>
      <c r="U5688" s="61"/>
      <c r="V5688" s="61"/>
      <c r="W5688" s="61"/>
      <c r="X5688" s="61"/>
      <c r="Y5688" s="61"/>
      <c r="Z5688" s="61"/>
      <c r="AA5688" s="61"/>
      <c r="AB5688" s="61"/>
      <c r="AC5688" s="61"/>
      <c r="AD5688" s="61"/>
      <c r="AE5688" s="61"/>
      <c r="AF5688" s="61"/>
      <c r="AG5688" s="61"/>
      <c r="AH5688" s="61"/>
      <c r="AI5688" s="61"/>
      <c r="AJ5688" s="61"/>
      <c r="AK5688" s="61"/>
      <c r="AL5688" s="61"/>
      <c r="AM5688" s="61"/>
      <c r="AN5688" s="61"/>
      <c r="AO5688" s="61"/>
      <c r="AP5688" s="62"/>
      <c r="AQ5688" s="61"/>
      <c r="AR5688" s="61"/>
      <c r="AS5688" s="61"/>
      <c r="AT5688" s="61"/>
      <c r="AU5688" s="61"/>
      <c r="AV5688" s="61"/>
      <c r="AW5688" s="60"/>
    </row>
    <row r="5689" s="59" customFormat="1" customHeight="1" spans="1:49">
      <c r="A5689" s="60"/>
      <c r="B5689" s="60"/>
      <c r="C5689" s="60"/>
      <c r="D5689" s="60"/>
      <c r="H5689" s="61"/>
      <c r="I5689" s="61"/>
      <c r="J5689" s="61"/>
      <c r="K5689" s="61"/>
      <c r="L5689" s="61"/>
      <c r="M5689" s="61"/>
      <c r="N5689" s="61"/>
      <c r="O5689" s="61"/>
      <c r="P5689" s="61"/>
      <c r="Q5689" s="61"/>
      <c r="R5689" s="61"/>
      <c r="S5689" s="61"/>
      <c r="T5689" s="61"/>
      <c r="U5689" s="61"/>
      <c r="V5689" s="61"/>
      <c r="W5689" s="61"/>
      <c r="X5689" s="61"/>
      <c r="Y5689" s="61"/>
      <c r="Z5689" s="61"/>
      <c r="AA5689" s="61"/>
      <c r="AB5689" s="61"/>
      <c r="AC5689" s="61"/>
      <c r="AD5689" s="61"/>
      <c r="AE5689" s="61"/>
      <c r="AF5689" s="61"/>
      <c r="AG5689" s="61"/>
      <c r="AH5689" s="61"/>
      <c r="AI5689" s="61"/>
      <c r="AJ5689" s="61"/>
      <c r="AK5689" s="61"/>
      <c r="AL5689" s="61"/>
      <c r="AM5689" s="61"/>
      <c r="AN5689" s="61"/>
      <c r="AO5689" s="61"/>
      <c r="AP5689" s="62"/>
      <c r="AQ5689" s="61"/>
      <c r="AR5689" s="61"/>
      <c r="AS5689" s="61"/>
      <c r="AT5689" s="61"/>
      <c r="AU5689" s="61"/>
      <c r="AV5689" s="61"/>
      <c r="AW5689" s="60"/>
    </row>
    <row r="5690" s="59" customFormat="1" customHeight="1" spans="1:49">
      <c r="A5690" s="60"/>
      <c r="B5690" s="60"/>
      <c r="C5690" s="60"/>
      <c r="D5690" s="60"/>
      <c r="H5690" s="61"/>
      <c r="I5690" s="61"/>
      <c r="J5690" s="61"/>
      <c r="K5690" s="61"/>
      <c r="L5690" s="61"/>
      <c r="M5690" s="61"/>
      <c r="N5690" s="61"/>
      <c r="O5690" s="61"/>
      <c r="P5690" s="61"/>
      <c r="Q5690" s="61"/>
      <c r="R5690" s="61"/>
      <c r="S5690" s="61"/>
      <c r="T5690" s="61"/>
      <c r="U5690" s="61"/>
      <c r="V5690" s="61"/>
      <c r="W5690" s="61"/>
      <c r="X5690" s="61"/>
      <c r="Y5690" s="61"/>
      <c r="Z5690" s="61"/>
      <c r="AA5690" s="61"/>
      <c r="AB5690" s="61"/>
      <c r="AC5690" s="61"/>
      <c r="AD5690" s="61"/>
      <c r="AE5690" s="61"/>
      <c r="AF5690" s="61"/>
      <c r="AG5690" s="61"/>
      <c r="AH5690" s="61"/>
      <c r="AI5690" s="61"/>
      <c r="AJ5690" s="61"/>
      <c r="AK5690" s="61"/>
      <c r="AL5690" s="61"/>
      <c r="AM5690" s="61"/>
      <c r="AN5690" s="61"/>
      <c r="AO5690" s="61"/>
      <c r="AP5690" s="62"/>
      <c r="AQ5690" s="61"/>
      <c r="AR5690" s="61"/>
      <c r="AS5690" s="61"/>
      <c r="AT5690" s="61"/>
      <c r="AU5690" s="61"/>
      <c r="AV5690" s="61"/>
      <c r="AW5690" s="60"/>
    </row>
    <row r="5691" s="59" customFormat="1" customHeight="1" spans="1:49">
      <c r="A5691" s="60"/>
      <c r="B5691" s="60"/>
      <c r="C5691" s="60"/>
      <c r="D5691" s="60"/>
      <c r="H5691" s="61"/>
      <c r="I5691" s="61"/>
      <c r="J5691" s="61"/>
      <c r="K5691" s="61"/>
      <c r="L5691" s="61"/>
      <c r="M5691" s="61"/>
      <c r="N5691" s="61"/>
      <c r="O5691" s="61"/>
      <c r="P5691" s="61"/>
      <c r="Q5691" s="61"/>
      <c r="R5691" s="61"/>
      <c r="S5691" s="61"/>
      <c r="T5691" s="61"/>
      <c r="U5691" s="61"/>
      <c r="V5691" s="61"/>
      <c r="W5691" s="61"/>
      <c r="X5691" s="61"/>
      <c r="Y5691" s="61"/>
      <c r="Z5691" s="61"/>
      <c r="AA5691" s="61"/>
      <c r="AB5691" s="61"/>
      <c r="AC5691" s="61"/>
      <c r="AD5691" s="61"/>
      <c r="AE5691" s="61"/>
      <c r="AF5691" s="61"/>
      <c r="AG5691" s="61"/>
      <c r="AH5691" s="61"/>
      <c r="AI5691" s="61"/>
      <c r="AJ5691" s="61"/>
      <c r="AK5691" s="61"/>
      <c r="AL5691" s="61"/>
      <c r="AM5691" s="61"/>
      <c r="AN5691" s="61"/>
      <c r="AO5691" s="61"/>
      <c r="AP5691" s="62"/>
      <c r="AQ5691" s="61"/>
      <c r="AR5691" s="61"/>
      <c r="AS5691" s="61"/>
      <c r="AT5691" s="61"/>
      <c r="AU5691" s="61"/>
      <c r="AV5691" s="61"/>
      <c r="AW5691" s="60"/>
    </row>
    <row r="5692" s="59" customFormat="1" customHeight="1" spans="1:49">
      <c r="A5692" s="60"/>
      <c r="B5692" s="60"/>
      <c r="C5692" s="60"/>
      <c r="D5692" s="60"/>
      <c r="H5692" s="61"/>
      <c r="I5692" s="61"/>
      <c r="J5692" s="61"/>
      <c r="K5692" s="61"/>
      <c r="L5692" s="61"/>
      <c r="M5692" s="61"/>
      <c r="N5692" s="61"/>
      <c r="O5692" s="61"/>
      <c r="P5692" s="61"/>
      <c r="Q5692" s="61"/>
      <c r="R5692" s="61"/>
      <c r="S5692" s="61"/>
      <c r="T5692" s="61"/>
      <c r="U5692" s="61"/>
      <c r="V5692" s="61"/>
      <c r="W5692" s="61"/>
      <c r="X5692" s="61"/>
      <c r="Y5692" s="61"/>
      <c r="Z5692" s="61"/>
      <c r="AA5692" s="61"/>
      <c r="AB5692" s="61"/>
      <c r="AC5692" s="61"/>
      <c r="AD5692" s="61"/>
      <c r="AE5692" s="61"/>
      <c r="AF5692" s="61"/>
      <c r="AG5692" s="61"/>
      <c r="AH5692" s="61"/>
      <c r="AI5692" s="61"/>
      <c r="AJ5692" s="61"/>
      <c r="AK5692" s="61"/>
      <c r="AL5692" s="61"/>
      <c r="AM5692" s="61"/>
      <c r="AN5692" s="61"/>
      <c r="AO5692" s="61"/>
      <c r="AP5692" s="62"/>
      <c r="AQ5692" s="61"/>
      <c r="AR5692" s="61"/>
      <c r="AS5692" s="61"/>
      <c r="AT5692" s="61"/>
      <c r="AU5692" s="61"/>
      <c r="AV5692" s="61"/>
      <c r="AW5692" s="60"/>
    </row>
    <row r="5693" s="59" customFormat="1" customHeight="1" spans="1:49">
      <c r="A5693" s="60"/>
      <c r="B5693" s="60"/>
      <c r="C5693" s="60"/>
      <c r="D5693" s="60"/>
      <c r="H5693" s="61"/>
      <c r="I5693" s="61"/>
      <c r="J5693" s="61"/>
      <c r="K5693" s="61"/>
      <c r="L5693" s="61"/>
      <c r="M5693" s="61"/>
      <c r="N5693" s="61"/>
      <c r="O5693" s="61"/>
      <c r="P5693" s="61"/>
      <c r="Q5693" s="61"/>
      <c r="R5693" s="61"/>
      <c r="S5693" s="61"/>
      <c r="T5693" s="61"/>
      <c r="U5693" s="61"/>
      <c r="V5693" s="61"/>
      <c r="W5693" s="61"/>
      <c r="X5693" s="61"/>
      <c r="Y5693" s="61"/>
      <c r="Z5693" s="61"/>
      <c r="AA5693" s="61"/>
      <c r="AB5693" s="61"/>
      <c r="AC5693" s="61"/>
      <c r="AD5693" s="61"/>
      <c r="AE5693" s="61"/>
      <c r="AF5693" s="61"/>
      <c r="AG5693" s="61"/>
      <c r="AH5693" s="61"/>
      <c r="AI5693" s="61"/>
      <c r="AJ5693" s="61"/>
      <c r="AK5693" s="61"/>
      <c r="AL5693" s="61"/>
      <c r="AM5693" s="61"/>
      <c r="AN5693" s="61"/>
      <c r="AO5693" s="61"/>
      <c r="AP5693" s="62"/>
      <c r="AQ5693" s="61"/>
      <c r="AR5693" s="61"/>
      <c r="AS5693" s="61"/>
      <c r="AT5693" s="61"/>
      <c r="AU5693" s="61"/>
      <c r="AV5693" s="61"/>
      <c r="AW5693" s="60"/>
    </row>
    <row r="5694" s="59" customFormat="1" customHeight="1" spans="1:49">
      <c r="A5694" s="60"/>
      <c r="B5694" s="60"/>
      <c r="C5694" s="60"/>
      <c r="D5694" s="60"/>
      <c r="H5694" s="61"/>
      <c r="I5694" s="61"/>
      <c r="J5694" s="61"/>
      <c r="K5694" s="61"/>
      <c r="L5694" s="61"/>
      <c r="M5694" s="61"/>
      <c r="N5694" s="61"/>
      <c r="O5694" s="61"/>
      <c r="P5694" s="61"/>
      <c r="Q5694" s="61"/>
      <c r="R5694" s="61"/>
      <c r="S5694" s="61"/>
      <c r="T5694" s="61"/>
      <c r="U5694" s="61"/>
      <c r="V5694" s="61"/>
      <c r="W5694" s="61"/>
      <c r="X5694" s="61"/>
      <c r="Y5694" s="61"/>
      <c r="Z5694" s="61"/>
      <c r="AA5694" s="61"/>
      <c r="AB5694" s="61"/>
      <c r="AC5694" s="61"/>
      <c r="AD5694" s="61"/>
      <c r="AE5694" s="61"/>
      <c r="AF5694" s="61"/>
      <c r="AG5694" s="61"/>
      <c r="AH5694" s="61"/>
      <c r="AI5694" s="61"/>
      <c r="AJ5694" s="61"/>
      <c r="AK5694" s="61"/>
      <c r="AL5694" s="61"/>
      <c r="AM5694" s="61"/>
      <c r="AN5694" s="61"/>
      <c r="AO5694" s="61"/>
      <c r="AP5694" s="62"/>
      <c r="AQ5694" s="61"/>
      <c r="AR5694" s="61"/>
      <c r="AS5694" s="61"/>
      <c r="AT5694" s="61"/>
      <c r="AU5694" s="61"/>
      <c r="AV5694" s="61"/>
      <c r="AW5694" s="60"/>
    </row>
    <row r="5695" s="59" customFormat="1" customHeight="1" spans="1:49">
      <c r="A5695" s="60"/>
      <c r="B5695" s="60"/>
      <c r="C5695" s="60"/>
      <c r="D5695" s="60"/>
      <c r="H5695" s="61"/>
      <c r="I5695" s="61"/>
      <c r="J5695" s="61"/>
      <c r="K5695" s="61"/>
      <c r="L5695" s="61"/>
      <c r="M5695" s="61"/>
      <c r="N5695" s="61"/>
      <c r="O5695" s="61"/>
      <c r="P5695" s="61"/>
      <c r="Q5695" s="61"/>
      <c r="R5695" s="61"/>
      <c r="S5695" s="61"/>
      <c r="T5695" s="61"/>
      <c r="U5695" s="61"/>
      <c r="V5695" s="61"/>
      <c r="W5695" s="61"/>
      <c r="X5695" s="61"/>
      <c r="Y5695" s="61"/>
      <c r="Z5695" s="61"/>
      <c r="AA5695" s="61"/>
      <c r="AB5695" s="61"/>
      <c r="AC5695" s="61"/>
      <c r="AD5695" s="61"/>
      <c r="AE5695" s="61"/>
      <c r="AF5695" s="61"/>
      <c r="AG5695" s="61"/>
      <c r="AH5695" s="61"/>
      <c r="AI5695" s="61"/>
      <c r="AJ5695" s="61"/>
      <c r="AK5695" s="61"/>
      <c r="AL5695" s="61"/>
      <c r="AM5695" s="61"/>
      <c r="AN5695" s="61"/>
      <c r="AO5695" s="61"/>
      <c r="AP5695" s="62"/>
      <c r="AQ5695" s="61"/>
      <c r="AR5695" s="61"/>
      <c r="AS5695" s="61"/>
      <c r="AT5695" s="61"/>
      <c r="AU5695" s="61"/>
      <c r="AV5695" s="61"/>
      <c r="AW5695" s="60"/>
    </row>
    <row r="5696" s="59" customFormat="1" customHeight="1" spans="1:49">
      <c r="A5696" s="60"/>
      <c r="B5696" s="60"/>
      <c r="C5696" s="60"/>
      <c r="D5696" s="60"/>
      <c r="H5696" s="61"/>
      <c r="I5696" s="61"/>
      <c r="J5696" s="61"/>
      <c r="K5696" s="61"/>
      <c r="L5696" s="61"/>
      <c r="M5696" s="61"/>
      <c r="N5696" s="61"/>
      <c r="O5696" s="61"/>
      <c r="P5696" s="61"/>
      <c r="Q5696" s="61"/>
      <c r="R5696" s="61"/>
      <c r="S5696" s="61"/>
      <c r="T5696" s="61"/>
      <c r="U5696" s="61"/>
      <c r="V5696" s="61"/>
      <c r="W5696" s="61"/>
      <c r="X5696" s="61"/>
      <c r="Y5696" s="61"/>
      <c r="Z5696" s="61"/>
      <c r="AA5696" s="61"/>
      <c r="AB5696" s="61"/>
      <c r="AC5696" s="61"/>
      <c r="AD5696" s="61"/>
      <c r="AE5696" s="61"/>
      <c r="AF5696" s="61"/>
      <c r="AG5696" s="61"/>
      <c r="AH5696" s="61"/>
      <c r="AI5696" s="61"/>
      <c r="AJ5696" s="61"/>
      <c r="AK5696" s="61"/>
      <c r="AL5696" s="61"/>
      <c r="AM5696" s="61"/>
      <c r="AN5696" s="61"/>
      <c r="AO5696" s="61"/>
      <c r="AP5696" s="62"/>
      <c r="AQ5696" s="61"/>
      <c r="AR5696" s="61"/>
      <c r="AS5696" s="61"/>
      <c r="AT5696" s="61"/>
      <c r="AU5696" s="61"/>
      <c r="AV5696" s="61"/>
      <c r="AW5696" s="60"/>
    </row>
    <row r="5697" s="59" customFormat="1" customHeight="1" spans="1:49">
      <c r="A5697" s="60"/>
      <c r="B5697" s="60"/>
      <c r="C5697" s="60"/>
      <c r="D5697" s="60"/>
      <c r="H5697" s="61"/>
      <c r="I5697" s="61"/>
      <c r="J5697" s="61"/>
      <c r="K5697" s="61"/>
      <c r="L5697" s="61"/>
      <c r="M5697" s="61"/>
      <c r="N5697" s="61"/>
      <c r="O5697" s="61"/>
      <c r="P5697" s="61"/>
      <c r="Q5697" s="61"/>
      <c r="R5697" s="61"/>
      <c r="S5697" s="61"/>
      <c r="T5697" s="61"/>
      <c r="U5697" s="61"/>
      <c r="V5697" s="61"/>
      <c r="W5697" s="61"/>
      <c r="X5697" s="61"/>
      <c r="Y5697" s="61"/>
      <c r="Z5697" s="61"/>
      <c r="AA5697" s="61"/>
      <c r="AB5697" s="61"/>
      <c r="AC5697" s="61"/>
      <c r="AD5697" s="61"/>
      <c r="AE5697" s="61"/>
      <c r="AF5697" s="61"/>
      <c r="AG5697" s="61"/>
      <c r="AH5697" s="61"/>
      <c r="AI5697" s="61"/>
      <c r="AJ5697" s="61"/>
      <c r="AK5697" s="61"/>
      <c r="AL5697" s="61"/>
      <c r="AM5697" s="61"/>
      <c r="AN5697" s="61"/>
      <c r="AO5697" s="61"/>
      <c r="AP5697" s="62"/>
      <c r="AQ5697" s="61"/>
      <c r="AR5697" s="61"/>
      <c r="AS5697" s="61"/>
      <c r="AT5697" s="61"/>
      <c r="AU5697" s="61"/>
      <c r="AV5697" s="61"/>
      <c r="AW5697" s="60"/>
    </row>
    <row r="5698" s="59" customFormat="1" customHeight="1" spans="1:49">
      <c r="A5698" s="60"/>
      <c r="B5698" s="60"/>
      <c r="C5698" s="60"/>
      <c r="D5698" s="60"/>
      <c r="H5698" s="61"/>
      <c r="I5698" s="61"/>
      <c r="J5698" s="61"/>
      <c r="K5698" s="61"/>
      <c r="L5698" s="61"/>
      <c r="M5698" s="61"/>
      <c r="N5698" s="61"/>
      <c r="O5698" s="61"/>
      <c r="P5698" s="61"/>
      <c r="Q5698" s="61"/>
      <c r="R5698" s="61"/>
      <c r="S5698" s="61"/>
      <c r="T5698" s="61"/>
      <c r="U5698" s="61"/>
      <c r="V5698" s="61"/>
      <c r="W5698" s="61"/>
      <c r="X5698" s="61"/>
      <c r="Y5698" s="61"/>
      <c r="Z5698" s="61"/>
      <c r="AA5698" s="61"/>
      <c r="AB5698" s="61"/>
      <c r="AC5698" s="61"/>
      <c r="AD5698" s="61"/>
      <c r="AE5698" s="61"/>
      <c r="AF5698" s="61"/>
      <c r="AG5698" s="61"/>
      <c r="AH5698" s="61"/>
      <c r="AI5698" s="61"/>
      <c r="AJ5698" s="61"/>
      <c r="AK5698" s="61"/>
      <c r="AL5698" s="61"/>
      <c r="AM5698" s="61"/>
      <c r="AN5698" s="61"/>
      <c r="AO5698" s="61"/>
      <c r="AP5698" s="62"/>
      <c r="AQ5698" s="61"/>
      <c r="AR5698" s="61"/>
      <c r="AS5698" s="61"/>
      <c r="AT5698" s="61"/>
      <c r="AU5698" s="61"/>
      <c r="AV5698" s="61"/>
      <c r="AW5698" s="60"/>
    </row>
    <row r="5699" s="59" customFormat="1" customHeight="1" spans="1:49">
      <c r="A5699" s="60"/>
      <c r="B5699" s="60"/>
      <c r="C5699" s="60"/>
      <c r="D5699" s="60"/>
      <c r="H5699" s="61"/>
      <c r="I5699" s="61"/>
      <c r="J5699" s="61"/>
      <c r="K5699" s="61"/>
      <c r="L5699" s="61"/>
      <c r="M5699" s="61"/>
      <c r="N5699" s="61"/>
      <c r="O5699" s="61"/>
      <c r="P5699" s="61"/>
      <c r="Q5699" s="61"/>
      <c r="R5699" s="61"/>
      <c r="S5699" s="61"/>
      <c r="T5699" s="61"/>
      <c r="U5699" s="61"/>
      <c r="V5699" s="61"/>
      <c r="W5699" s="61"/>
      <c r="X5699" s="61"/>
      <c r="Y5699" s="61"/>
      <c r="Z5699" s="61"/>
      <c r="AA5699" s="61"/>
      <c r="AB5699" s="61"/>
      <c r="AC5699" s="61"/>
      <c r="AD5699" s="61"/>
      <c r="AE5699" s="61"/>
      <c r="AF5699" s="61"/>
      <c r="AG5699" s="61"/>
      <c r="AH5699" s="61"/>
      <c r="AI5699" s="61"/>
      <c r="AJ5699" s="61"/>
      <c r="AK5699" s="61"/>
      <c r="AL5699" s="61"/>
      <c r="AM5699" s="61"/>
      <c r="AN5699" s="61"/>
      <c r="AO5699" s="61"/>
      <c r="AP5699" s="62"/>
      <c r="AQ5699" s="61"/>
      <c r="AR5699" s="61"/>
      <c r="AS5699" s="61"/>
      <c r="AT5699" s="61"/>
      <c r="AU5699" s="61"/>
      <c r="AV5699" s="61"/>
      <c r="AW5699" s="60"/>
    </row>
    <row r="5700" s="59" customFormat="1" customHeight="1" spans="1:49">
      <c r="A5700" s="60"/>
      <c r="B5700" s="60"/>
      <c r="C5700" s="60"/>
      <c r="D5700" s="60"/>
      <c r="H5700" s="61"/>
      <c r="I5700" s="61"/>
      <c r="J5700" s="61"/>
      <c r="K5700" s="61"/>
      <c r="L5700" s="61"/>
      <c r="M5700" s="61"/>
      <c r="N5700" s="61"/>
      <c r="O5700" s="61"/>
      <c r="P5700" s="61"/>
      <c r="Q5700" s="61"/>
      <c r="R5700" s="61"/>
      <c r="S5700" s="61"/>
      <c r="T5700" s="61"/>
      <c r="U5700" s="61"/>
      <c r="V5700" s="61"/>
      <c r="W5700" s="61"/>
      <c r="X5700" s="61"/>
      <c r="Y5700" s="61"/>
      <c r="Z5700" s="61"/>
      <c r="AA5700" s="61"/>
      <c r="AB5700" s="61"/>
      <c r="AC5700" s="61"/>
      <c r="AD5700" s="61"/>
      <c r="AE5700" s="61"/>
      <c r="AF5700" s="61"/>
      <c r="AG5700" s="61"/>
      <c r="AH5700" s="61"/>
      <c r="AI5700" s="61"/>
      <c r="AJ5700" s="61"/>
      <c r="AK5700" s="61"/>
      <c r="AL5700" s="61"/>
      <c r="AM5700" s="61"/>
      <c r="AN5700" s="61"/>
      <c r="AO5700" s="61"/>
      <c r="AP5700" s="62"/>
      <c r="AQ5700" s="61"/>
      <c r="AR5700" s="61"/>
      <c r="AS5700" s="61"/>
      <c r="AT5700" s="61"/>
      <c r="AU5700" s="61"/>
      <c r="AV5700" s="61"/>
      <c r="AW5700" s="60"/>
    </row>
    <row r="5701" s="59" customFormat="1" customHeight="1" spans="1:49">
      <c r="A5701" s="60"/>
      <c r="B5701" s="60"/>
      <c r="C5701" s="60"/>
      <c r="D5701" s="60"/>
      <c r="H5701" s="61"/>
      <c r="I5701" s="61"/>
      <c r="J5701" s="61"/>
      <c r="K5701" s="61"/>
      <c r="L5701" s="61"/>
      <c r="M5701" s="61"/>
      <c r="N5701" s="61"/>
      <c r="O5701" s="61"/>
      <c r="P5701" s="61"/>
      <c r="Q5701" s="61"/>
      <c r="R5701" s="61"/>
      <c r="S5701" s="61"/>
      <c r="T5701" s="61"/>
      <c r="U5701" s="61"/>
      <c r="V5701" s="61"/>
      <c r="W5701" s="61"/>
      <c r="X5701" s="61"/>
      <c r="Y5701" s="61"/>
      <c r="Z5701" s="61"/>
      <c r="AA5701" s="61"/>
      <c r="AB5701" s="61"/>
      <c r="AC5701" s="61"/>
      <c r="AD5701" s="61"/>
      <c r="AE5701" s="61"/>
      <c r="AF5701" s="61"/>
      <c r="AG5701" s="61"/>
      <c r="AH5701" s="61"/>
      <c r="AI5701" s="61"/>
      <c r="AJ5701" s="61"/>
      <c r="AK5701" s="61"/>
      <c r="AL5701" s="61"/>
      <c r="AM5701" s="61"/>
      <c r="AN5701" s="61"/>
      <c r="AO5701" s="61"/>
      <c r="AP5701" s="62"/>
      <c r="AQ5701" s="61"/>
      <c r="AR5701" s="61"/>
      <c r="AS5701" s="61"/>
      <c r="AT5701" s="61"/>
      <c r="AU5701" s="61"/>
      <c r="AV5701" s="61"/>
      <c r="AW5701" s="60"/>
    </row>
    <row r="5702" s="59" customFormat="1" customHeight="1" spans="1:49">
      <c r="A5702" s="60"/>
      <c r="B5702" s="60"/>
      <c r="C5702" s="60"/>
      <c r="D5702" s="60"/>
      <c r="H5702" s="61"/>
      <c r="I5702" s="61"/>
      <c r="J5702" s="61"/>
      <c r="K5702" s="61"/>
      <c r="L5702" s="61"/>
      <c r="M5702" s="61"/>
      <c r="N5702" s="61"/>
      <c r="O5702" s="61"/>
      <c r="P5702" s="61"/>
      <c r="Q5702" s="61"/>
      <c r="R5702" s="61"/>
      <c r="S5702" s="61"/>
      <c r="T5702" s="61"/>
      <c r="U5702" s="61"/>
      <c r="V5702" s="61"/>
      <c r="W5702" s="61"/>
      <c r="X5702" s="61"/>
      <c r="Y5702" s="61"/>
      <c r="Z5702" s="61"/>
      <c r="AA5702" s="61"/>
      <c r="AB5702" s="61"/>
      <c r="AC5702" s="61"/>
      <c r="AD5702" s="61"/>
      <c r="AE5702" s="61"/>
      <c r="AF5702" s="61"/>
      <c r="AG5702" s="61"/>
      <c r="AH5702" s="61"/>
      <c r="AI5702" s="61"/>
      <c r="AJ5702" s="61"/>
      <c r="AK5702" s="61"/>
      <c r="AL5702" s="61"/>
      <c r="AM5702" s="61"/>
      <c r="AN5702" s="61"/>
      <c r="AO5702" s="61"/>
      <c r="AP5702" s="62"/>
      <c r="AQ5702" s="61"/>
      <c r="AR5702" s="61"/>
      <c r="AS5702" s="61"/>
      <c r="AT5702" s="61"/>
      <c r="AU5702" s="61"/>
      <c r="AV5702" s="61"/>
      <c r="AW5702" s="60"/>
    </row>
    <row r="5703" s="59" customFormat="1" customHeight="1" spans="1:49">
      <c r="A5703" s="60"/>
      <c r="B5703" s="60"/>
      <c r="C5703" s="60"/>
      <c r="D5703" s="60"/>
      <c r="H5703" s="61"/>
      <c r="I5703" s="61"/>
      <c r="J5703" s="61"/>
      <c r="K5703" s="61"/>
      <c r="L5703" s="61"/>
      <c r="M5703" s="61"/>
      <c r="N5703" s="61"/>
      <c r="O5703" s="61"/>
      <c r="P5703" s="61"/>
      <c r="Q5703" s="61"/>
      <c r="R5703" s="61"/>
      <c r="S5703" s="61"/>
      <c r="T5703" s="61"/>
      <c r="U5703" s="61"/>
      <c r="V5703" s="61"/>
      <c r="W5703" s="61"/>
      <c r="X5703" s="61"/>
      <c r="Y5703" s="61"/>
      <c r="Z5703" s="61"/>
      <c r="AA5703" s="61"/>
      <c r="AB5703" s="61"/>
      <c r="AC5703" s="61"/>
      <c r="AD5703" s="61"/>
      <c r="AE5703" s="61"/>
      <c r="AF5703" s="61"/>
      <c r="AG5703" s="61"/>
      <c r="AH5703" s="61"/>
      <c r="AI5703" s="61"/>
      <c r="AJ5703" s="61"/>
      <c r="AK5703" s="61"/>
      <c r="AL5703" s="61"/>
      <c r="AM5703" s="61"/>
      <c r="AN5703" s="61"/>
      <c r="AO5703" s="61"/>
      <c r="AP5703" s="62"/>
      <c r="AQ5703" s="61"/>
      <c r="AR5703" s="61"/>
      <c r="AS5703" s="61"/>
      <c r="AT5703" s="61"/>
      <c r="AU5703" s="61"/>
      <c r="AV5703" s="61"/>
      <c r="AW5703" s="60"/>
    </row>
    <row r="5704" s="59" customFormat="1" customHeight="1" spans="1:49">
      <c r="A5704" s="60"/>
      <c r="B5704" s="60"/>
      <c r="C5704" s="60"/>
      <c r="D5704" s="60"/>
      <c r="H5704" s="61"/>
      <c r="I5704" s="61"/>
      <c r="J5704" s="61"/>
      <c r="K5704" s="61"/>
      <c r="L5704" s="61"/>
      <c r="M5704" s="61"/>
      <c r="N5704" s="61"/>
      <c r="O5704" s="61"/>
      <c r="P5704" s="61"/>
      <c r="Q5704" s="61"/>
      <c r="R5704" s="61"/>
      <c r="S5704" s="61"/>
      <c r="T5704" s="61"/>
      <c r="U5704" s="61"/>
      <c r="V5704" s="61"/>
      <c r="W5704" s="61"/>
      <c r="X5704" s="61"/>
      <c r="Y5704" s="61"/>
      <c r="Z5704" s="61"/>
      <c r="AA5704" s="61"/>
      <c r="AB5704" s="61"/>
      <c r="AC5704" s="61"/>
      <c r="AD5704" s="61"/>
      <c r="AE5704" s="61"/>
      <c r="AF5704" s="61"/>
      <c r="AG5704" s="61"/>
      <c r="AH5704" s="61"/>
      <c r="AI5704" s="61"/>
      <c r="AJ5704" s="61"/>
      <c r="AK5704" s="61"/>
      <c r="AL5704" s="61"/>
      <c r="AM5704" s="61"/>
      <c r="AN5704" s="61"/>
      <c r="AO5704" s="61"/>
      <c r="AP5704" s="62"/>
      <c r="AQ5704" s="61"/>
      <c r="AR5704" s="61"/>
      <c r="AS5704" s="61"/>
      <c r="AT5704" s="61"/>
      <c r="AU5704" s="61"/>
      <c r="AV5704" s="61"/>
      <c r="AW5704" s="60"/>
    </row>
    <row r="5705" s="59" customFormat="1" customHeight="1" spans="1:49">
      <c r="A5705" s="60"/>
      <c r="B5705" s="60"/>
      <c r="C5705" s="60"/>
      <c r="D5705" s="60"/>
      <c r="H5705" s="61"/>
      <c r="I5705" s="61"/>
      <c r="J5705" s="61"/>
      <c r="K5705" s="61"/>
      <c r="L5705" s="61"/>
      <c r="M5705" s="61"/>
      <c r="N5705" s="61"/>
      <c r="O5705" s="61"/>
      <c r="P5705" s="61"/>
      <c r="Q5705" s="61"/>
      <c r="R5705" s="61"/>
      <c r="S5705" s="61"/>
      <c r="T5705" s="61"/>
      <c r="U5705" s="61"/>
      <c r="V5705" s="61"/>
      <c r="W5705" s="61"/>
      <c r="X5705" s="61"/>
      <c r="Y5705" s="61"/>
      <c r="Z5705" s="61"/>
      <c r="AA5705" s="61"/>
      <c r="AB5705" s="61"/>
      <c r="AC5705" s="61"/>
      <c r="AD5705" s="61"/>
      <c r="AE5705" s="61"/>
      <c r="AF5705" s="61"/>
      <c r="AG5705" s="61"/>
      <c r="AH5705" s="61"/>
      <c r="AI5705" s="61"/>
      <c r="AJ5705" s="61"/>
      <c r="AK5705" s="61"/>
      <c r="AL5705" s="61"/>
      <c r="AM5705" s="61"/>
      <c r="AN5705" s="61"/>
      <c r="AO5705" s="61"/>
      <c r="AP5705" s="62"/>
      <c r="AQ5705" s="61"/>
      <c r="AR5705" s="61"/>
      <c r="AS5705" s="61"/>
      <c r="AT5705" s="61"/>
      <c r="AU5705" s="61"/>
      <c r="AV5705" s="61"/>
      <c r="AW5705" s="60"/>
    </row>
    <row r="5706" s="59" customFormat="1" customHeight="1" spans="1:49">
      <c r="A5706" s="60"/>
      <c r="B5706" s="60"/>
      <c r="C5706" s="60"/>
      <c r="D5706" s="60"/>
      <c r="H5706" s="61"/>
      <c r="I5706" s="61"/>
      <c r="J5706" s="61"/>
      <c r="K5706" s="61"/>
      <c r="L5706" s="61"/>
      <c r="M5706" s="61"/>
      <c r="N5706" s="61"/>
      <c r="O5706" s="61"/>
      <c r="P5706" s="61"/>
      <c r="Q5706" s="61"/>
      <c r="R5706" s="61"/>
      <c r="S5706" s="61"/>
      <c r="T5706" s="61"/>
      <c r="U5706" s="61"/>
      <c r="V5706" s="61"/>
      <c r="W5706" s="61"/>
      <c r="X5706" s="61"/>
      <c r="Y5706" s="61"/>
      <c r="Z5706" s="61"/>
      <c r="AA5706" s="61"/>
      <c r="AB5706" s="61"/>
      <c r="AC5706" s="61"/>
      <c r="AD5706" s="61"/>
      <c r="AE5706" s="61"/>
      <c r="AF5706" s="61"/>
      <c r="AG5706" s="61"/>
      <c r="AH5706" s="61"/>
      <c r="AI5706" s="61"/>
      <c r="AJ5706" s="61"/>
      <c r="AK5706" s="61"/>
      <c r="AL5706" s="61"/>
      <c r="AM5706" s="61"/>
      <c r="AN5706" s="61"/>
      <c r="AO5706" s="61"/>
      <c r="AP5706" s="62"/>
      <c r="AQ5706" s="61"/>
      <c r="AR5706" s="61"/>
      <c r="AS5706" s="61"/>
      <c r="AT5706" s="61"/>
      <c r="AU5706" s="61"/>
      <c r="AV5706" s="61"/>
      <c r="AW5706" s="60"/>
    </row>
    <row r="5707" s="59" customFormat="1" customHeight="1" spans="1:49">
      <c r="A5707" s="60"/>
      <c r="B5707" s="60"/>
      <c r="C5707" s="60"/>
      <c r="D5707" s="60"/>
      <c r="H5707" s="61"/>
      <c r="I5707" s="61"/>
      <c r="J5707" s="61"/>
      <c r="K5707" s="61"/>
      <c r="L5707" s="61"/>
      <c r="M5707" s="61"/>
      <c r="N5707" s="61"/>
      <c r="O5707" s="61"/>
      <c r="P5707" s="61"/>
      <c r="Q5707" s="61"/>
      <c r="R5707" s="61"/>
      <c r="S5707" s="61"/>
      <c r="T5707" s="61"/>
      <c r="U5707" s="61"/>
      <c r="V5707" s="61"/>
      <c r="W5707" s="61"/>
      <c r="X5707" s="61"/>
      <c r="Y5707" s="61"/>
      <c r="Z5707" s="61"/>
      <c r="AA5707" s="61"/>
      <c r="AB5707" s="61"/>
      <c r="AC5707" s="61"/>
      <c r="AD5707" s="61"/>
      <c r="AE5707" s="61"/>
      <c r="AF5707" s="61"/>
      <c r="AG5707" s="61"/>
      <c r="AH5707" s="61"/>
      <c r="AI5707" s="61"/>
      <c r="AJ5707" s="61"/>
      <c r="AK5707" s="61"/>
      <c r="AL5707" s="61"/>
      <c r="AM5707" s="61"/>
      <c r="AN5707" s="61"/>
      <c r="AO5707" s="61"/>
      <c r="AP5707" s="62"/>
      <c r="AQ5707" s="61"/>
      <c r="AR5707" s="61"/>
      <c r="AS5707" s="61"/>
      <c r="AT5707" s="61"/>
      <c r="AU5707" s="61"/>
      <c r="AV5707" s="61"/>
      <c r="AW5707" s="60"/>
    </row>
    <row r="5708" s="59" customFormat="1" customHeight="1" spans="1:49">
      <c r="A5708" s="60"/>
      <c r="B5708" s="60"/>
      <c r="C5708" s="60"/>
      <c r="D5708" s="60"/>
      <c r="H5708" s="61"/>
      <c r="I5708" s="61"/>
      <c r="J5708" s="61"/>
      <c r="K5708" s="61"/>
      <c r="L5708" s="61"/>
      <c r="M5708" s="61"/>
      <c r="N5708" s="61"/>
      <c r="O5708" s="61"/>
      <c r="P5708" s="61"/>
      <c r="Q5708" s="61"/>
      <c r="R5708" s="61"/>
      <c r="S5708" s="61"/>
      <c r="T5708" s="61"/>
      <c r="U5708" s="61"/>
      <c r="V5708" s="61"/>
      <c r="W5708" s="61"/>
      <c r="X5708" s="61"/>
      <c r="Y5708" s="61"/>
      <c r="Z5708" s="61"/>
      <c r="AA5708" s="61"/>
      <c r="AB5708" s="61"/>
      <c r="AC5708" s="61"/>
      <c r="AD5708" s="61"/>
      <c r="AE5708" s="61"/>
      <c r="AF5708" s="61"/>
      <c r="AG5708" s="61"/>
      <c r="AH5708" s="61"/>
      <c r="AI5708" s="61"/>
      <c r="AJ5708" s="61"/>
      <c r="AK5708" s="61"/>
      <c r="AL5708" s="61"/>
      <c r="AM5708" s="61"/>
      <c r="AN5708" s="61"/>
      <c r="AO5708" s="61"/>
      <c r="AP5708" s="62"/>
      <c r="AQ5708" s="61"/>
      <c r="AR5708" s="61"/>
      <c r="AS5708" s="61"/>
      <c r="AT5708" s="61"/>
      <c r="AU5708" s="61"/>
      <c r="AV5708" s="61"/>
      <c r="AW5708" s="60"/>
    </row>
    <row r="5709" s="59" customFormat="1" customHeight="1" spans="1:49">
      <c r="A5709" s="60"/>
      <c r="B5709" s="60"/>
      <c r="C5709" s="60"/>
      <c r="D5709" s="60"/>
      <c r="H5709" s="61"/>
      <c r="I5709" s="61"/>
      <c r="J5709" s="61"/>
      <c r="K5709" s="61"/>
      <c r="L5709" s="61"/>
      <c r="M5709" s="61"/>
      <c r="N5709" s="61"/>
      <c r="O5709" s="61"/>
      <c r="P5709" s="61"/>
      <c r="Q5709" s="61"/>
      <c r="R5709" s="61"/>
      <c r="S5709" s="61"/>
      <c r="T5709" s="61"/>
      <c r="U5709" s="61"/>
      <c r="V5709" s="61"/>
      <c r="W5709" s="61"/>
      <c r="X5709" s="61"/>
      <c r="Y5709" s="61"/>
      <c r="Z5709" s="61"/>
      <c r="AA5709" s="61"/>
      <c r="AB5709" s="61"/>
      <c r="AC5709" s="61"/>
      <c r="AD5709" s="61"/>
      <c r="AE5709" s="61"/>
      <c r="AF5709" s="61"/>
      <c r="AG5709" s="61"/>
      <c r="AH5709" s="61"/>
      <c r="AI5709" s="61"/>
      <c r="AJ5709" s="61"/>
      <c r="AK5709" s="61"/>
      <c r="AL5709" s="61"/>
      <c r="AM5709" s="61"/>
      <c r="AN5709" s="61"/>
      <c r="AO5709" s="61"/>
      <c r="AP5709" s="62"/>
      <c r="AQ5709" s="61"/>
      <c r="AR5709" s="61"/>
      <c r="AS5709" s="61"/>
      <c r="AT5709" s="61"/>
      <c r="AU5709" s="61"/>
      <c r="AV5709" s="61"/>
      <c r="AW5709" s="60"/>
    </row>
    <row r="5710" s="59" customFormat="1" customHeight="1" spans="1:49">
      <c r="A5710" s="60"/>
      <c r="B5710" s="60"/>
      <c r="C5710" s="60"/>
      <c r="D5710" s="60"/>
      <c r="H5710" s="61"/>
      <c r="I5710" s="61"/>
      <c r="J5710" s="61"/>
      <c r="K5710" s="61"/>
      <c r="L5710" s="61"/>
      <c r="M5710" s="61"/>
      <c r="N5710" s="61"/>
      <c r="O5710" s="61"/>
      <c r="P5710" s="61"/>
      <c r="Q5710" s="61"/>
      <c r="R5710" s="61"/>
      <c r="S5710" s="61"/>
      <c r="T5710" s="61"/>
      <c r="U5710" s="61"/>
      <c r="V5710" s="61"/>
      <c r="W5710" s="61"/>
      <c r="X5710" s="61"/>
      <c r="Y5710" s="61"/>
      <c r="Z5710" s="61"/>
      <c r="AA5710" s="61"/>
      <c r="AB5710" s="61"/>
      <c r="AC5710" s="61"/>
      <c r="AD5710" s="61"/>
      <c r="AE5710" s="61"/>
      <c r="AF5710" s="61"/>
      <c r="AG5710" s="61"/>
      <c r="AH5710" s="61"/>
      <c r="AI5710" s="61"/>
      <c r="AJ5710" s="61"/>
      <c r="AK5710" s="61"/>
      <c r="AL5710" s="61"/>
      <c r="AM5710" s="61"/>
      <c r="AN5710" s="61"/>
      <c r="AO5710" s="61"/>
      <c r="AP5710" s="62"/>
      <c r="AQ5710" s="61"/>
      <c r="AR5710" s="61"/>
      <c r="AS5710" s="61"/>
      <c r="AT5710" s="61"/>
      <c r="AU5710" s="61"/>
      <c r="AV5710" s="61"/>
      <c r="AW5710" s="60"/>
    </row>
    <row r="5711" s="59" customFormat="1" customHeight="1" spans="1:49">
      <c r="A5711" s="60"/>
      <c r="B5711" s="60"/>
      <c r="C5711" s="60"/>
      <c r="D5711" s="60"/>
      <c r="H5711" s="61"/>
      <c r="I5711" s="61"/>
      <c r="J5711" s="61"/>
      <c r="K5711" s="61"/>
      <c r="L5711" s="61"/>
      <c r="M5711" s="61"/>
      <c r="N5711" s="61"/>
      <c r="O5711" s="61"/>
      <c r="P5711" s="61"/>
      <c r="Q5711" s="61"/>
      <c r="R5711" s="61"/>
      <c r="S5711" s="61"/>
      <c r="T5711" s="61"/>
      <c r="U5711" s="61"/>
      <c r="V5711" s="61"/>
      <c r="W5711" s="61"/>
      <c r="X5711" s="61"/>
      <c r="Y5711" s="61"/>
      <c r="Z5711" s="61"/>
      <c r="AA5711" s="61"/>
      <c r="AB5711" s="61"/>
      <c r="AC5711" s="61"/>
      <c r="AD5711" s="61"/>
      <c r="AE5711" s="61"/>
      <c r="AF5711" s="61"/>
      <c r="AG5711" s="61"/>
      <c r="AH5711" s="61"/>
      <c r="AI5711" s="61"/>
      <c r="AJ5711" s="61"/>
      <c r="AK5711" s="61"/>
      <c r="AL5711" s="61"/>
      <c r="AM5711" s="61"/>
      <c r="AN5711" s="61"/>
      <c r="AO5711" s="61"/>
      <c r="AP5711" s="62"/>
      <c r="AQ5711" s="61"/>
      <c r="AR5711" s="61"/>
      <c r="AS5711" s="61"/>
      <c r="AT5711" s="61"/>
      <c r="AU5711" s="61"/>
      <c r="AV5711" s="61"/>
      <c r="AW5711" s="60"/>
    </row>
    <row r="5712" s="59" customFormat="1" customHeight="1" spans="1:49">
      <c r="A5712" s="60"/>
      <c r="B5712" s="60"/>
      <c r="C5712" s="60"/>
      <c r="D5712" s="60"/>
      <c r="H5712" s="61"/>
      <c r="I5712" s="61"/>
      <c r="J5712" s="61"/>
      <c r="K5712" s="61"/>
      <c r="L5712" s="61"/>
      <c r="M5712" s="61"/>
      <c r="N5712" s="61"/>
      <c r="O5712" s="61"/>
      <c r="P5712" s="61"/>
      <c r="Q5712" s="61"/>
      <c r="R5712" s="61"/>
      <c r="S5712" s="61"/>
      <c r="T5712" s="61"/>
      <c r="U5712" s="61"/>
      <c r="V5712" s="61"/>
      <c r="W5712" s="61"/>
      <c r="X5712" s="61"/>
      <c r="Y5712" s="61"/>
      <c r="Z5712" s="61"/>
      <c r="AA5712" s="61"/>
      <c r="AB5712" s="61"/>
      <c r="AC5712" s="61"/>
      <c r="AD5712" s="61"/>
      <c r="AE5712" s="61"/>
      <c r="AF5712" s="61"/>
      <c r="AG5712" s="61"/>
      <c r="AH5712" s="61"/>
      <c r="AI5712" s="61"/>
      <c r="AJ5712" s="61"/>
      <c r="AK5712" s="61"/>
      <c r="AL5712" s="61"/>
      <c r="AM5712" s="61"/>
      <c r="AN5712" s="61"/>
      <c r="AO5712" s="61"/>
      <c r="AP5712" s="62"/>
      <c r="AQ5712" s="61"/>
      <c r="AR5712" s="61"/>
      <c r="AS5712" s="61"/>
      <c r="AT5712" s="61"/>
      <c r="AU5712" s="61"/>
      <c r="AV5712" s="61"/>
      <c r="AW5712" s="60"/>
    </row>
    <row r="5713" s="59" customFormat="1" customHeight="1" spans="1:49">
      <c r="A5713" s="60"/>
      <c r="B5713" s="60"/>
      <c r="C5713" s="60"/>
      <c r="D5713" s="60"/>
      <c r="H5713" s="61"/>
      <c r="I5713" s="61"/>
      <c r="J5713" s="61"/>
      <c r="K5713" s="61"/>
      <c r="L5713" s="61"/>
      <c r="M5713" s="61"/>
      <c r="N5713" s="61"/>
      <c r="O5713" s="61"/>
      <c r="P5713" s="61"/>
      <c r="Q5713" s="61"/>
      <c r="R5713" s="61"/>
      <c r="S5713" s="61"/>
      <c r="T5713" s="61"/>
      <c r="U5713" s="61"/>
      <c r="V5713" s="61"/>
      <c r="W5713" s="61"/>
      <c r="X5713" s="61"/>
      <c r="Y5713" s="61"/>
      <c r="Z5713" s="61"/>
      <c r="AA5713" s="61"/>
      <c r="AB5713" s="61"/>
      <c r="AC5713" s="61"/>
      <c r="AD5713" s="61"/>
      <c r="AE5713" s="61"/>
      <c r="AF5713" s="61"/>
      <c r="AG5713" s="61"/>
      <c r="AH5713" s="61"/>
      <c r="AI5713" s="61"/>
      <c r="AJ5713" s="61"/>
      <c r="AK5713" s="61"/>
      <c r="AL5713" s="61"/>
      <c r="AM5713" s="61"/>
      <c r="AN5713" s="61"/>
      <c r="AO5713" s="61"/>
      <c r="AP5713" s="62"/>
      <c r="AQ5713" s="61"/>
      <c r="AR5713" s="61"/>
      <c r="AS5713" s="61"/>
      <c r="AT5713" s="61"/>
      <c r="AU5713" s="61"/>
      <c r="AV5713" s="61"/>
      <c r="AW5713" s="60"/>
    </row>
    <row r="5714" s="59" customFormat="1" customHeight="1" spans="1:49">
      <c r="A5714" s="60"/>
      <c r="B5714" s="60"/>
      <c r="C5714" s="60"/>
      <c r="D5714" s="60"/>
      <c r="H5714" s="61"/>
      <c r="I5714" s="61"/>
      <c r="J5714" s="61"/>
      <c r="K5714" s="61"/>
      <c r="L5714" s="61"/>
      <c r="M5714" s="61"/>
      <c r="N5714" s="61"/>
      <c r="O5714" s="61"/>
      <c r="P5714" s="61"/>
      <c r="Q5714" s="61"/>
      <c r="R5714" s="61"/>
      <c r="S5714" s="61"/>
      <c r="T5714" s="61"/>
      <c r="U5714" s="61"/>
      <c r="V5714" s="61"/>
      <c r="W5714" s="61"/>
      <c r="X5714" s="61"/>
      <c r="Y5714" s="61"/>
      <c r="Z5714" s="61"/>
      <c r="AA5714" s="61"/>
      <c r="AB5714" s="61"/>
      <c r="AC5714" s="61"/>
      <c r="AD5714" s="61"/>
      <c r="AE5714" s="61"/>
      <c r="AF5714" s="61"/>
      <c r="AG5714" s="61"/>
      <c r="AH5714" s="61"/>
      <c r="AI5714" s="61"/>
      <c r="AJ5714" s="61"/>
      <c r="AK5714" s="61"/>
      <c r="AL5714" s="61"/>
      <c r="AM5714" s="61"/>
      <c r="AN5714" s="61"/>
      <c r="AO5714" s="61"/>
      <c r="AP5714" s="62"/>
      <c r="AQ5714" s="61"/>
      <c r="AR5714" s="61"/>
      <c r="AS5714" s="61"/>
      <c r="AT5714" s="61"/>
      <c r="AU5714" s="61"/>
      <c r="AV5714" s="61"/>
      <c r="AW5714" s="60"/>
    </row>
    <row r="5715" s="59" customFormat="1" customHeight="1" spans="1:49">
      <c r="A5715" s="60"/>
      <c r="B5715" s="60"/>
      <c r="C5715" s="60"/>
      <c r="D5715" s="60"/>
      <c r="H5715" s="61"/>
      <c r="I5715" s="61"/>
      <c r="J5715" s="61"/>
      <c r="K5715" s="61"/>
      <c r="L5715" s="61"/>
      <c r="M5715" s="61"/>
      <c r="N5715" s="61"/>
      <c r="O5715" s="61"/>
      <c r="P5715" s="61"/>
      <c r="Q5715" s="61"/>
      <c r="R5715" s="61"/>
      <c r="S5715" s="61"/>
      <c r="T5715" s="61"/>
      <c r="U5715" s="61"/>
      <c r="V5715" s="61"/>
      <c r="W5715" s="61"/>
      <c r="X5715" s="61"/>
      <c r="Y5715" s="61"/>
      <c r="Z5715" s="61"/>
      <c r="AA5715" s="61"/>
      <c r="AB5715" s="61"/>
      <c r="AC5715" s="61"/>
      <c r="AD5715" s="61"/>
      <c r="AE5715" s="61"/>
      <c r="AF5715" s="61"/>
      <c r="AG5715" s="61"/>
      <c r="AH5715" s="61"/>
      <c r="AI5715" s="61"/>
      <c r="AJ5715" s="61"/>
      <c r="AK5715" s="61"/>
      <c r="AL5715" s="61"/>
      <c r="AM5715" s="61"/>
      <c r="AN5715" s="61"/>
      <c r="AO5715" s="61"/>
      <c r="AP5715" s="62"/>
      <c r="AQ5715" s="61"/>
      <c r="AR5715" s="61"/>
      <c r="AS5715" s="61"/>
      <c r="AT5715" s="61"/>
      <c r="AU5715" s="61"/>
      <c r="AV5715" s="61"/>
      <c r="AW5715" s="60"/>
    </row>
    <row r="5716" s="59" customFormat="1" customHeight="1" spans="1:49">
      <c r="A5716" s="60"/>
      <c r="B5716" s="60"/>
      <c r="C5716" s="60"/>
      <c r="D5716" s="60"/>
      <c r="H5716" s="61"/>
      <c r="I5716" s="61"/>
      <c r="J5716" s="61"/>
      <c r="K5716" s="61"/>
      <c r="L5716" s="61"/>
      <c r="M5716" s="61"/>
      <c r="N5716" s="61"/>
      <c r="O5716" s="61"/>
      <c r="P5716" s="61"/>
      <c r="Q5716" s="61"/>
      <c r="R5716" s="61"/>
      <c r="S5716" s="61"/>
      <c r="T5716" s="61"/>
      <c r="U5716" s="61"/>
      <c r="V5716" s="61"/>
      <c r="W5716" s="61"/>
      <c r="X5716" s="61"/>
      <c r="Y5716" s="61"/>
      <c r="Z5716" s="61"/>
      <c r="AA5716" s="61"/>
      <c r="AB5716" s="61"/>
      <c r="AC5716" s="61"/>
      <c r="AD5716" s="61"/>
      <c r="AE5716" s="61"/>
      <c r="AF5716" s="61"/>
      <c r="AG5716" s="61"/>
      <c r="AH5716" s="61"/>
      <c r="AI5716" s="61"/>
      <c r="AJ5716" s="61"/>
      <c r="AK5716" s="61"/>
      <c r="AL5716" s="61"/>
      <c r="AM5716" s="61"/>
      <c r="AN5716" s="61"/>
      <c r="AO5716" s="61"/>
      <c r="AP5716" s="62"/>
      <c r="AQ5716" s="61"/>
      <c r="AR5716" s="61"/>
      <c r="AS5716" s="61"/>
      <c r="AT5716" s="61"/>
      <c r="AU5716" s="61"/>
      <c r="AV5716" s="61"/>
      <c r="AW5716" s="60"/>
    </row>
    <row r="5717" s="59" customFormat="1" customHeight="1" spans="1:49">
      <c r="A5717" s="60"/>
      <c r="B5717" s="60"/>
      <c r="C5717" s="60"/>
      <c r="D5717" s="60"/>
      <c r="H5717" s="61"/>
      <c r="I5717" s="61"/>
      <c r="J5717" s="61"/>
      <c r="K5717" s="61"/>
      <c r="L5717" s="61"/>
      <c r="M5717" s="61"/>
      <c r="N5717" s="61"/>
      <c r="O5717" s="61"/>
      <c r="P5717" s="61"/>
      <c r="Q5717" s="61"/>
      <c r="R5717" s="61"/>
      <c r="S5717" s="61"/>
      <c r="T5717" s="61"/>
      <c r="U5717" s="61"/>
      <c r="V5717" s="61"/>
      <c r="W5717" s="61"/>
      <c r="X5717" s="61"/>
      <c r="Y5717" s="61"/>
      <c r="Z5717" s="61"/>
      <c r="AA5717" s="61"/>
      <c r="AB5717" s="61"/>
      <c r="AC5717" s="61"/>
      <c r="AD5717" s="61"/>
      <c r="AE5717" s="61"/>
      <c r="AF5717" s="61"/>
      <c r="AG5717" s="61"/>
      <c r="AH5717" s="61"/>
      <c r="AI5717" s="61"/>
      <c r="AJ5717" s="61"/>
      <c r="AK5717" s="61"/>
      <c r="AL5717" s="61"/>
      <c r="AM5717" s="61"/>
      <c r="AN5717" s="61"/>
      <c r="AO5717" s="61"/>
      <c r="AP5717" s="62"/>
      <c r="AQ5717" s="61"/>
      <c r="AR5717" s="61"/>
      <c r="AS5717" s="61"/>
      <c r="AT5717" s="61"/>
      <c r="AU5717" s="61"/>
      <c r="AV5717" s="61"/>
      <c r="AW5717" s="60"/>
    </row>
    <row r="5718" s="59" customFormat="1" customHeight="1" spans="1:49">
      <c r="A5718" s="60"/>
      <c r="B5718" s="60"/>
      <c r="C5718" s="60"/>
      <c r="D5718" s="60"/>
      <c r="H5718" s="61"/>
      <c r="I5718" s="61"/>
      <c r="J5718" s="61"/>
      <c r="K5718" s="61"/>
      <c r="L5718" s="61"/>
      <c r="M5718" s="61"/>
      <c r="N5718" s="61"/>
      <c r="O5718" s="61"/>
      <c r="P5718" s="61"/>
      <c r="Q5718" s="61"/>
      <c r="R5718" s="61"/>
      <c r="S5718" s="61"/>
      <c r="T5718" s="61"/>
      <c r="U5718" s="61"/>
      <c r="V5718" s="61"/>
      <c r="W5718" s="61"/>
      <c r="X5718" s="61"/>
      <c r="Y5718" s="61"/>
      <c r="Z5718" s="61"/>
      <c r="AA5718" s="61"/>
      <c r="AB5718" s="61"/>
      <c r="AC5718" s="61"/>
      <c r="AD5718" s="61"/>
      <c r="AE5718" s="61"/>
      <c r="AF5718" s="61"/>
      <c r="AG5718" s="61"/>
      <c r="AH5718" s="61"/>
      <c r="AI5718" s="61"/>
      <c r="AJ5718" s="61"/>
      <c r="AK5718" s="61"/>
      <c r="AL5718" s="61"/>
      <c r="AM5718" s="61"/>
      <c r="AN5718" s="61"/>
      <c r="AO5718" s="61"/>
      <c r="AP5718" s="62"/>
      <c r="AQ5718" s="61"/>
      <c r="AR5718" s="61"/>
      <c r="AS5718" s="61"/>
      <c r="AT5718" s="61"/>
      <c r="AU5718" s="61"/>
      <c r="AV5718" s="61"/>
      <c r="AW5718" s="60"/>
    </row>
    <row r="5719" s="59" customFormat="1" customHeight="1" spans="1:49">
      <c r="A5719" s="60"/>
      <c r="B5719" s="60"/>
      <c r="C5719" s="60"/>
      <c r="D5719" s="60"/>
      <c r="H5719" s="61"/>
      <c r="I5719" s="61"/>
      <c r="J5719" s="61"/>
      <c r="K5719" s="61"/>
      <c r="L5719" s="61"/>
      <c r="M5719" s="61"/>
      <c r="N5719" s="61"/>
      <c r="O5719" s="61"/>
      <c r="P5719" s="61"/>
      <c r="Q5719" s="61"/>
      <c r="R5719" s="61"/>
      <c r="S5719" s="61"/>
      <c r="T5719" s="61"/>
      <c r="U5719" s="61"/>
      <c r="V5719" s="61"/>
      <c r="W5719" s="61"/>
      <c r="X5719" s="61"/>
      <c r="Y5719" s="61"/>
      <c r="Z5719" s="61"/>
      <c r="AA5719" s="61"/>
      <c r="AB5719" s="61"/>
      <c r="AC5719" s="61"/>
      <c r="AD5719" s="61"/>
      <c r="AE5719" s="61"/>
      <c r="AF5719" s="61"/>
      <c r="AG5719" s="61"/>
      <c r="AH5719" s="61"/>
      <c r="AI5719" s="61"/>
      <c r="AJ5719" s="61"/>
      <c r="AK5719" s="61"/>
      <c r="AL5719" s="61"/>
      <c r="AM5719" s="61"/>
      <c r="AN5719" s="61"/>
      <c r="AO5719" s="61"/>
      <c r="AP5719" s="62"/>
      <c r="AQ5719" s="61"/>
      <c r="AR5719" s="61"/>
      <c r="AS5719" s="61"/>
      <c r="AT5719" s="61"/>
      <c r="AU5719" s="61"/>
      <c r="AV5719" s="61"/>
      <c r="AW5719" s="60"/>
    </row>
    <row r="5720" s="59" customFormat="1" customHeight="1" spans="1:49">
      <c r="A5720" s="60"/>
      <c r="B5720" s="60"/>
      <c r="C5720" s="60"/>
      <c r="D5720" s="60"/>
      <c r="H5720" s="61"/>
      <c r="I5720" s="61"/>
      <c r="J5720" s="61"/>
      <c r="K5720" s="61"/>
      <c r="L5720" s="61"/>
      <c r="M5720" s="61"/>
      <c r="N5720" s="61"/>
      <c r="O5720" s="61"/>
      <c r="P5720" s="61"/>
      <c r="Q5720" s="61"/>
      <c r="R5720" s="61"/>
      <c r="S5720" s="61"/>
      <c r="T5720" s="61"/>
      <c r="U5720" s="61"/>
      <c r="V5720" s="61"/>
      <c r="W5720" s="61"/>
      <c r="X5720" s="61"/>
      <c r="Y5720" s="61"/>
      <c r="Z5720" s="61"/>
      <c r="AA5720" s="61"/>
      <c r="AB5720" s="61"/>
      <c r="AC5720" s="61"/>
      <c r="AD5720" s="61"/>
      <c r="AE5720" s="61"/>
      <c r="AF5720" s="61"/>
      <c r="AG5720" s="61"/>
      <c r="AH5720" s="61"/>
      <c r="AI5720" s="61"/>
      <c r="AJ5720" s="61"/>
      <c r="AK5720" s="61"/>
      <c r="AL5720" s="61"/>
      <c r="AM5720" s="61"/>
      <c r="AN5720" s="61"/>
      <c r="AO5720" s="61"/>
      <c r="AP5720" s="62"/>
      <c r="AQ5720" s="61"/>
      <c r="AR5720" s="61"/>
      <c r="AS5720" s="61"/>
      <c r="AT5720" s="61"/>
      <c r="AU5720" s="61"/>
      <c r="AV5720" s="61"/>
      <c r="AW5720" s="60"/>
    </row>
    <row r="5721" s="59" customFormat="1" customHeight="1" spans="1:49">
      <c r="A5721" s="60"/>
      <c r="B5721" s="60"/>
      <c r="C5721" s="60"/>
      <c r="D5721" s="60"/>
      <c r="H5721" s="61"/>
      <c r="I5721" s="61"/>
      <c r="J5721" s="61"/>
      <c r="K5721" s="61"/>
      <c r="L5721" s="61"/>
      <c r="M5721" s="61"/>
      <c r="N5721" s="61"/>
      <c r="O5721" s="61"/>
      <c r="P5721" s="61"/>
      <c r="Q5721" s="61"/>
      <c r="R5721" s="61"/>
      <c r="S5721" s="61"/>
      <c r="T5721" s="61"/>
      <c r="U5721" s="61"/>
      <c r="V5721" s="61"/>
      <c r="W5721" s="61"/>
      <c r="X5721" s="61"/>
      <c r="Y5721" s="61"/>
      <c r="Z5721" s="61"/>
      <c r="AA5721" s="61"/>
      <c r="AB5721" s="61"/>
      <c r="AC5721" s="61"/>
      <c r="AD5721" s="61"/>
      <c r="AE5721" s="61"/>
      <c r="AF5721" s="61"/>
      <c r="AG5721" s="61"/>
      <c r="AH5721" s="61"/>
      <c r="AI5721" s="61"/>
      <c r="AJ5721" s="61"/>
      <c r="AK5721" s="61"/>
      <c r="AL5721" s="61"/>
      <c r="AM5721" s="61"/>
      <c r="AN5721" s="61"/>
      <c r="AO5721" s="61"/>
      <c r="AP5721" s="62"/>
      <c r="AQ5721" s="61"/>
      <c r="AR5721" s="61"/>
      <c r="AS5721" s="61"/>
      <c r="AT5721" s="61"/>
      <c r="AU5721" s="61"/>
      <c r="AV5721" s="61"/>
      <c r="AW5721" s="60"/>
    </row>
    <row r="5722" s="59" customFormat="1" customHeight="1" spans="1:49">
      <c r="A5722" s="60"/>
      <c r="B5722" s="60"/>
      <c r="C5722" s="60"/>
      <c r="D5722" s="60"/>
      <c r="H5722" s="61"/>
      <c r="I5722" s="61"/>
      <c r="J5722" s="61"/>
      <c r="K5722" s="61"/>
      <c r="L5722" s="61"/>
      <c r="M5722" s="61"/>
      <c r="N5722" s="61"/>
      <c r="O5722" s="61"/>
      <c r="P5722" s="61"/>
      <c r="Q5722" s="61"/>
      <c r="R5722" s="61"/>
      <c r="S5722" s="61"/>
      <c r="T5722" s="61"/>
      <c r="U5722" s="61"/>
      <c r="V5722" s="61"/>
      <c r="W5722" s="61"/>
      <c r="X5722" s="61"/>
      <c r="Y5722" s="61"/>
      <c r="Z5722" s="61"/>
      <c r="AA5722" s="61"/>
      <c r="AB5722" s="61"/>
      <c r="AC5722" s="61"/>
      <c r="AD5722" s="61"/>
      <c r="AE5722" s="61"/>
      <c r="AF5722" s="61"/>
      <c r="AG5722" s="61"/>
      <c r="AH5722" s="61"/>
      <c r="AI5722" s="61"/>
      <c r="AJ5722" s="61"/>
      <c r="AK5722" s="61"/>
      <c r="AL5722" s="61"/>
      <c r="AM5722" s="61"/>
      <c r="AN5722" s="61"/>
      <c r="AO5722" s="61"/>
      <c r="AP5722" s="62"/>
      <c r="AQ5722" s="61"/>
      <c r="AR5722" s="61"/>
      <c r="AS5722" s="61"/>
      <c r="AT5722" s="61"/>
      <c r="AU5722" s="61"/>
      <c r="AV5722" s="61"/>
      <c r="AW5722" s="60"/>
    </row>
    <row r="5723" s="59" customFormat="1" customHeight="1" spans="1:49">
      <c r="A5723" s="60"/>
      <c r="B5723" s="60"/>
      <c r="C5723" s="60"/>
      <c r="D5723" s="60"/>
      <c r="H5723" s="61"/>
      <c r="I5723" s="61"/>
      <c r="J5723" s="61"/>
      <c r="K5723" s="61"/>
      <c r="L5723" s="61"/>
      <c r="M5723" s="61"/>
      <c r="N5723" s="61"/>
      <c r="O5723" s="61"/>
      <c r="P5723" s="61"/>
      <c r="Q5723" s="61"/>
      <c r="R5723" s="61"/>
      <c r="S5723" s="61"/>
      <c r="T5723" s="61"/>
      <c r="U5723" s="61"/>
      <c r="V5723" s="61"/>
      <c r="W5723" s="61"/>
      <c r="X5723" s="61"/>
      <c r="Y5723" s="61"/>
      <c r="Z5723" s="61"/>
      <c r="AA5723" s="61"/>
      <c r="AB5723" s="61"/>
      <c r="AC5723" s="61"/>
      <c r="AD5723" s="61"/>
      <c r="AE5723" s="61"/>
      <c r="AF5723" s="61"/>
      <c r="AG5723" s="61"/>
      <c r="AH5723" s="61"/>
      <c r="AI5723" s="61"/>
      <c r="AJ5723" s="61"/>
      <c r="AK5723" s="61"/>
      <c r="AL5723" s="61"/>
      <c r="AM5723" s="61"/>
      <c r="AN5723" s="61"/>
      <c r="AO5723" s="61"/>
      <c r="AP5723" s="62"/>
      <c r="AQ5723" s="61"/>
      <c r="AR5723" s="61"/>
      <c r="AS5723" s="61"/>
      <c r="AT5723" s="61"/>
      <c r="AU5723" s="61"/>
      <c r="AV5723" s="61"/>
      <c r="AW5723" s="60"/>
    </row>
    <row r="5724" s="59" customFormat="1" customHeight="1" spans="1:49">
      <c r="A5724" s="60"/>
      <c r="B5724" s="60"/>
      <c r="C5724" s="60"/>
      <c r="D5724" s="60"/>
      <c r="H5724" s="61"/>
      <c r="I5724" s="61"/>
      <c r="J5724" s="61"/>
      <c r="K5724" s="61"/>
      <c r="L5724" s="61"/>
      <c r="M5724" s="61"/>
      <c r="N5724" s="61"/>
      <c r="O5724" s="61"/>
      <c r="P5724" s="61"/>
      <c r="Q5724" s="61"/>
      <c r="R5724" s="61"/>
      <c r="S5724" s="61"/>
      <c r="T5724" s="61"/>
      <c r="U5724" s="61"/>
      <c r="V5724" s="61"/>
      <c r="W5724" s="61"/>
      <c r="X5724" s="61"/>
      <c r="Y5724" s="61"/>
      <c r="Z5724" s="61"/>
      <c r="AA5724" s="61"/>
      <c r="AB5724" s="61"/>
      <c r="AC5724" s="61"/>
      <c r="AD5724" s="61"/>
      <c r="AE5724" s="61"/>
      <c r="AF5724" s="61"/>
      <c r="AG5724" s="61"/>
      <c r="AH5724" s="61"/>
      <c r="AI5724" s="61"/>
      <c r="AJ5724" s="61"/>
      <c r="AK5724" s="61"/>
      <c r="AL5724" s="61"/>
      <c r="AM5724" s="61"/>
      <c r="AN5724" s="61"/>
      <c r="AO5724" s="61"/>
      <c r="AP5724" s="62"/>
      <c r="AQ5724" s="61"/>
      <c r="AR5724" s="61"/>
      <c r="AS5724" s="61"/>
      <c r="AT5724" s="61"/>
      <c r="AU5724" s="61"/>
      <c r="AV5724" s="61"/>
      <c r="AW5724" s="60"/>
    </row>
    <row r="5725" s="59" customFormat="1" customHeight="1" spans="1:49">
      <c r="A5725" s="60"/>
      <c r="B5725" s="60"/>
      <c r="C5725" s="60"/>
      <c r="D5725" s="60"/>
      <c r="H5725" s="61"/>
      <c r="I5725" s="61"/>
      <c r="J5725" s="61"/>
      <c r="K5725" s="61"/>
      <c r="L5725" s="61"/>
      <c r="M5725" s="61"/>
      <c r="N5725" s="61"/>
      <c r="O5725" s="61"/>
      <c r="P5725" s="61"/>
      <c r="Q5725" s="61"/>
      <c r="R5725" s="61"/>
      <c r="S5725" s="61"/>
      <c r="T5725" s="61"/>
      <c r="U5725" s="61"/>
      <c r="V5725" s="61"/>
      <c r="W5725" s="61"/>
      <c r="X5725" s="61"/>
      <c r="Y5725" s="61"/>
      <c r="Z5725" s="61"/>
      <c r="AA5725" s="61"/>
      <c r="AB5725" s="61"/>
      <c r="AC5725" s="61"/>
      <c r="AD5725" s="61"/>
      <c r="AE5725" s="61"/>
      <c r="AF5725" s="61"/>
      <c r="AG5725" s="61"/>
      <c r="AH5725" s="61"/>
      <c r="AI5725" s="61"/>
      <c r="AJ5725" s="61"/>
      <c r="AK5725" s="61"/>
      <c r="AL5725" s="61"/>
      <c r="AM5725" s="61"/>
      <c r="AN5725" s="61"/>
      <c r="AO5725" s="61"/>
      <c r="AP5725" s="62"/>
      <c r="AQ5725" s="61"/>
      <c r="AR5725" s="61"/>
      <c r="AS5725" s="61"/>
      <c r="AT5725" s="61"/>
      <c r="AU5725" s="61"/>
      <c r="AV5725" s="61"/>
      <c r="AW5725" s="60"/>
    </row>
    <row r="5726" s="59" customFormat="1" customHeight="1" spans="1:49">
      <c r="A5726" s="60"/>
      <c r="B5726" s="60"/>
      <c r="C5726" s="60"/>
      <c r="D5726" s="60"/>
      <c r="H5726" s="61"/>
      <c r="I5726" s="61"/>
      <c r="J5726" s="61"/>
      <c r="K5726" s="61"/>
      <c r="L5726" s="61"/>
      <c r="M5726" s="61"/>
      <c r="N5726" s="61"/>
      <c r="O5726" s="61"/>
      <c r="P5726" s="61"/>
      <c r="Q5726" s="61"/>
      <c r="R5726" s="61"/>
      <c r="S5726" s="61"/>
      <c r="T5726" s="61"/>
      <c r="U5726" s="61"/>
      <c r="V5726" s="61"/>
      <c r="W5726" s="61"/>
      <c r="X5726" s="61"/>
      <c r="Y5726" s="61"/>
      <c r="Z5726" s="61"/>
      <c r="AA5726" s="61"/>
      <c r="AB5726" s="61"/>
      <c r="AC5726" s="61"/>
      <c r="AD5726" s="61"/>
      <c r="AE5726" s="61"/>
      <c r="AF5726" s="61"/>
      <c r="AG5726" s="61"/>
      <c r="AH5726" s="61"/>
      <c r="AI5726" s="61"/>
      <c r="AJ5726" s="61"/>
      <c r="AK5726" s="61"/>
      <c r="AL5726" s="61"/>
      <c r="AM5726" s="61"/>
      <c r="AN5726" s="61"/>
      <c r="AO5726" s="61"/>
      <c r="AP5726" s="62"/>
      <c r="AQ5726" s="61"/>
      <c r="AR5726" s="61"/>
      <c r="AS5726" s="61"/>
      <c r="AT5726" s="61"/>
      <c r="AU5726" s="61"/>
      <c r="AV5726" s="61"/>
      <c r="AW5726" s="60"/>
    </row>
    <row r="5727" s="59" customFormat="1" customHeight="1" spans="1:49">
      <c r="A5727" s="60"/>
      <c r="B5727" s="60"/>
      <c r="C5727" s="60"/>
      <c r="D5727" s="60"/>
      <c r="H5727" s="61"/>
      <c r="I5727" s="61"/>
      <c r="J5727" s="61"/>
      <c r="K5727" s="61"/>
      <c r="L5727" s="61"/>
      <c r="M5727" s="61"/>
      <c r="N5727" s="61"/>
      <c r="O5727" s="61"/>
      <c r="P5727" s="61"/>
      <c r="Q5727" s="61"/>
      <c r="R5727" s="61"/>
      <c r="S5727" s="61"/>
      <c r="T5727" s="61"/>
      <c r="U5727" s="61"/>
      <c r="V5727" s="61"/>
      <c r="W5727" s="61"/>
      <c r="X5727" s="61"/>
      <c r="Y5727" s="61"/>
      <c r="Z5727" s="61"/>
      <c r="AA5727" s="61"/>
      <c r="AB5727" s="61"/>
      <c r="AC5727" s="61"/>
      <c r="AD5727" s="61"/>
      <c r="AE5727" s="61"/>
      <c r="AF5727" s="61"/>
      <c r="AG5727" s="61"/>
      <c r="AH5727" s="61"/>
      <c r="AI5727" s="61"/>
      <c r="AJ5727" s="61"/>
      <c r="AK5727" s="61"/>
      <c r="AL5727" s="61"/>
      <c r="AM5727" s="61"/>
      <c r="AN5727" s="61"/>
      <c r="AO5727" s="61"/>
      <c r="AP5727" s="62"/>
      <c r="AQ5727" s="61"/>
      <c r="AR5727" s="61"/>
      <c r="AS5727" s="61"/>
      <c r="AT5727" s="61"/>
      <c r="AU5727" s="61"/>
      <c r="AV5727" s="61"/>
      <c r="AW5727" s="60"/>
    </row>
    <row r="5728" s="59" customFormat="1" customHeight="1" spans="1:49">
      <c r="A5728" s="60"/>
      <c r="B5728" s="60"/>
      <c r="C5728" s="60"/>
      <c r="D5728" s="60"/>
      <c r="H5728" s="61"/>
      <c r="I5728" s="61"/>
      <c r="J5728" s="61"/>
      <c r="K5728" s="61"/>
      <c r="L5728" s="61"/>
      <c r="M5728" s="61"/>
      <c r="N5728" s="61"/>
      <c r="O5728" s="61"/>
      <c r="P5728" s="61"/>
      <c r="Q5728" s="61"/>
      <c r="R5728" s="61"/>
      <c r="S5728" s="61"/>
      <c r="T5728" s="61"/>
      <c r="U5728" s="61"/>
      <c r="V5728" s="61"/>
      <c r="W5728" s="61"/>
      <c r="X5728" s="61"/>
      <c r="Y5728" s="61"/>
      <c r="Z5728" s="61"/>
      <c r="AA5728" s="61"/>
      <c r="AB5728" s="61"/>
      <c r="AC5728" s="61"/>
      <c r="AD5728" s="61"/>
      <c r="AE5728" s="61"/>
      <c r="AF5728" s="61"/>
      <c r="AG5728" s="61"/>
      <c r="AH5728" s="61"/>
      <c r="AI5728" s="61"/>
      <c r="AJ5728" s="61"/>
      <c r="AK5728" s="61"/>
      <c r="AL5728" s="61"/>
      <c r="AM5728" s="61"/>
      <c r="AN5728" s="61"/>
      <c r="AO5728" s="61"/>
      <c r="AP5728" s="62"/>
      <c r="AQ5728" s="61"/>
      <c r="AR5728" s="61"/>
      <c r="AS5728" s="61"/>
      <c r="AT5728" s="61"/>
      <c r="AU5728" s="61"/>
      <c r="AV5728" s="61"/>
      <c r="AW5728" s="60"/>
    </row>
    <row r="5729" s="59" customFormat="1" customHeight="1" spans="1:49">
      <c r="A5729" s="60"/>
      <c r="B5729" s="60"/>
      <c r="C5729" s="60"/>
      <c r="D5729" s="60"/>
      <c r="H5729" s="61"/>
      <c r="I5729" s="61"/>
      <c r="J5729" s="61"/>
      <c r="K5729" s="61"/>
      <c r="L5729" s="61"/>
      <c r="M5729" s="61"/>
      <c r="N5729" s="61"/>
      <c r="O5729" s="61"/>
      <c r="P5729" s="61"/>
      <c r="Q5729" s="61"/>
      <c r="R5729" s="61"/>
      <c r="S5729" s="61"/>
      <c r="T5729" s="61"/>
      <c r="U5729" s="61"/>
      <c r="V5729" s="61"/>
      <c r="W5729" s="61"/>
      <c r="X5729" s="61"/>
      <c r="Y5729" s="61"/>
      <c r="Z5729" s="61"/>
      <c r="AA5729" s="61"/>
      <c r="AB5729" s="61"/>
      <c r="AC5729" s="61"/>
      <c r="AD5729" s="61"/>
      <c r="AE5729" s="61"/>
      <c r="AF5729" s="61"/>
      <c r="AG5729" s="61"/>
      <c r="AH5729" s="61"/>
      <c r="AI5729" s="61"/>
      <c r="AJ5729" s="61"/>
      <c r="AK5729" s="61"/>
      <c r="AL5729" s="61"/>
      <c r="AM5729" s="61"/>
      <c r="AN5729" s="61"/>
      <c r="AO5729" s="61"/>
      <c r="AP5729" s="62"/>
      <c r="AQ5729" s="61"/>
      <c r="AR5729" s="61"/>
      <c r="AS5729" s="61"/>
      <c r="AT5729" s="61"/>
      <c r="AU5729" s="61"/>
      <c r="AV5729" s="61"/>
      <c r="AW5729" s="60"/>
    </row>
    <row r="5730" s="59" customFormat="1" customHeight="1" spans="1:49">
      <c r="A5730" s="60"/>
      <c r="B5730" s="60"/>
      <c r="C5730" s="60"/>
      <c r="D5730" s="60"/>
      <c r="H5730" s="61"/>
      <c r="I5730" s="61"/>
      <c r="J5730" s="61"/>
      <c r="K5730" s="61"/>
      <c r="L5730" s="61"/>
      <c r="M5730" s="61"/>
      <c r="N5730" s="61"/>
      <c r="O5730" s="61"/>
      <c r="P5730" s="61"/>
      <c r="Q5730" s="61"/>
      <c r="R5730" s="61"/>
      <c r="S5730" s="61"/>
      <c r="T5730" s="61"/>
      <c r="U5730" s="61"/>
      <c r="V5730" s="61"/>
      <c r="W5730" s="61"/>
      <c r="X5730" s="61"/>
      <c r="Y5730" s="61"/>
      <c r="Z5730" s="61"/>
      <c r="AA5730" s="61"/>
      <c r="AB5730" s="61"/>
      <c r="AC5730" s="61"/>
      <c r="AD5730" s="61"/>
      <c r="AE5730" s="61"/>
      <c r="AF5730" s="61"/>
      <c r="AG5730" s="61"/>
      <c r="AH5730" s="61"/>
      <c r="AI5730" s="61"/>
      <c r="AJ5730" s="61"/>
      <c r="AK5730" s="61"/>
      <c r="AL5730" s="61"/>
      <c r="AM5730" s="61"/>
      <c r="AN5730" s="61"/>
      <c r="AO5730" s="61"/>
      <c r="AP5730" s="62"/>
      <c r="AQ5730" s="61"/>
      <c r="AR5730" s="61"/>
      <c r="AS5730" s="61"/>
      <c r="AT5730" s="61"/>
      <c r="AU5730" s="61"/>
      <c r="AV5730" s="61"/>
      <c r="AW5730" s="60"/>
    </row>
    <row r="5731" s="59" customFormat="1" customHeight="1" spans="1:49">
      <c r="A5731" s="60"/>
      <c r="B5731" s="60"/>
      <c r="C5731" s="60"/>
      <c r="D5731" s="60"/>
      <c r="H5731" s="61"/>
      <c r="I5731" s="61"/>
      <c r="J5731" s="61"/>
      <c r="K5731" s="61"/>
      <c r="L5731" s="61"/>
      <c r="M5731" s="61"/>
      <c r="N5731" s="61"/>
      <c r="O5731" s="61"/>
      <c r="P5731" s="61"/>
      <c r="Q5731" s="61"/>
      <c r="R5731" s="61"/>
      <c r="S5731" s="61"/>
      <c r="T5731" s="61"/>
      <c r="U5731" s="61"/>
      <c r="V5731" s="61"/>
      <c r="W5731" s="61"/>
      <c r="X5731" s="61"/>
      <c r="Y5731" s="61"/>
      <c r="Z5731" s="61"/>
      <c r="AA5731" s="61"/>
      <c r="AB5731" s="61"/>
      <c r="AC5731" s="61"/>
      <c r="AD5731" s="61"/>
      <c r="AE5731" s="61"/>
      <c r="AF5731" s="61"/>
      <c r="AG5731" s="61"/>
      <c r="AH5731" s="61"/>
      <c r="AI5731" s="61"/>
      <c r="AJ5731" s="61"/>
      <c r="AK5731" s="61"/>
      <c r="AL5731" s="61"/>
      <c r="AM5731" s="61"/>
      <c r="AN5731" s="61"/>
      <c r="AO5731" s="61"/>
      <c r="AP5731" s="62"/>
      <c r="AQ5731" s="61"/>
      <c r="AR5731" s="61"/>
      <c r="AS5731" s="61"/>
      <c r="AT5731" s="61"/>
      <c r="AU5731" s="61"/>
      <c r="AV5731" s="61"/>
      <c r="AW5731" s="60"/>
    </row>
    <row r="5732" s="59" customFormat="1" customHeight="1" spans="1:49">
      <c r="A5732" s="60"/>
      <c r="B5732" s="60"/>
      <c r="C5732" s="60"/>
      <c r="D5732" s="60"/>
      <c r="H5732" s="61"/>
      <c r="I5732" s="61"/>
      <c r="J5732" s="61"/>
      <c r="K5732" s="61"/>
      <c r="L5732" s="61"/>
      <c r="M5732" s="61"/>
      <c r="N5732" s="61"/>
      <c r="O5732" s="61"/>
      <c r="P5732" s="61"/>
      <c r="Q5732" s="61"/>
      <c r="R5732" s="61"/>
      <c r="S5732" s="61"/>
      <c r="T5732" s="61"/>
      <c r="U5732" s="61"/>
      <c r="V5732" s="61"/>
      <c r="W5732" s="61"/>
      <c r="X5732" s="61"/>
      <c r="Y5732" s="61"/>
      <c r="Z5732" s="61"/>
      <c r="AA5732" s="61"/>
      <c r="AB5732" s="61"/>
      <c r="AC5732" s="61"/>
      <c r="AD5732" s="61"/>
      <c r="AE5732" s="61"/>
      <c r="AF5732" s="61"/>
      <c r="AG5732" s="61"/>
      <c r="AH5732" s="61"/>
      <c r="AI5732" s="61"/>
      <c r="AJ5732" s="61"/>
      <c r="AK5732" s="61"/>
      <c r="AL5732" s="61"/>
      <c r="AM5732" s="61"/>
      <c r="AN5732" s="61"/>
      <c r="AO5732" s="61"/>
      <c r="AP5732" s="62"/>
      <c r="AQ5732" s="61"/>
      <c r="AR5732" s="61"/>
      <c r="AS5732" s="61"/>
      <c r="AT5732" s="61"/>
      <c r="AU5732" s="61"/>
      <c r="AV5732" s="61"/>
      <c r="AW5732" s="60"/>
    </row>
    <row r="5733" s="59" customFormat="1" customHeight="1" spans="1:49">
      <c r="A5733" s="60"/>
      <c r="B5733" s="60"/>
      <c r="C5733" s="60"/>
      <c r="D5733" s="60"/>
      <c r="H5733" s="61"/>
      <c r="I5733" s="61"/>
      <c r="J5733" s="61"/>
      <c r="K5733" s="61"/>
      <c r="L5733" s="61"/>
      <c r="M5733" s="61"/>
      <c r="N5733" s="61"/>
      <c r="O5733" s="61"/>
      <c r="P5733" s="61"/>
      <c r="Q5733" s="61"/>
      <c r="R5733" s="61"/>
      <c r="S5733" s="61"/>
      <c r="T5733" s="61"/>
      <c r="U5733" s="61"/>
      <c r="V5733" s="61"/>
      <c r="W5733" s="61"/>
      <c r="X5733" s="61"/>
      <c r="Y5733" s="61"/>
      <c r="Z5733" s="61"/>
      <c r="AA5733" s="61"/>
      <c r="AB5733" s="61"/>
      <c r="AC5733" s="61"/>
      <c r="AD5733" s="61"/>
      <c r="AE5733" s="61"/>
      <c r="AF5733" s="61"/>
      <c r="AG5733" s="61"/>
      <c r="AH5733" s="61"/>
      <c r="AI5733" s="61"/>
      <c r="AJ5733" s="61"/>
      <c r="AK5733" s="61"/>
      <c r="AL5733" s="61"/>
      <c r="AM5733" s="61"/>
      <c r="AN5733" s="61"/>
      <c r="AO5733" s="61"/>
      <c r="AP5733" s="62"/>
      <c r="AQ5733" s="61"/>
      <c r="AR5733" s="61"/>
      <c r="AS5733" s="61"/>
      <c r="AT5733" s="61"/>
      <c r="AU5733" s="61"/>
      <c r="AV5733" s="61"/>
      <c r="AW5733" s="60"/>
    </row>
    <row r="5734" s="59" customFormat="1" customHeight="1" spans="1:49">
      <c r="A5734" s="60"/>
      <c r="B5734" s="60"/>
      <c r="C5734" s="60"/>
      <c r="D5734" s="60"/>
      <c r="H5734" s="61"/>
      <c r="I5734" s="61"/>
      <c r="J5734" s="61"/>
      <c r="K5734" s="61"/>
      <c r="L5734" s="61"/>
      <c r="M5734" s="61"/>
      <c r="N5734" s="61"/>
      <c r="O5734" s="61"/>
      <c r="P5734" s="61"/>
      <c r="Q5734" s="61"/>
      <c r="R5734" s="61"/>
      <c r="S5734" s="61"/>
      <c r="T5734" s="61"/>
      <c r="U5734" s="61"/>
      <c r="V5734" s="61"/>
      <c r="W5734" s="61"/>
      <c r="X5734" s="61"/>
      <c r="Y5734" s="61"/>
      <c r="Z5734" s="61"/>
      <c r="AA5734" s="61"/>
      <c r="AB5734" s="61"/>
      <c r="AC5734" s="61"/>
      <c r="AD5734" s="61"/>
      <c r="AE5734" s="61"/>
      <c r="AF5734" s="61"/>
      <c r="AG5734" s="61"/>
      <c r="AH5734" s="61"/>
      <c r="AI5734" s="61"/>
      <c r="AJ5734" s="61"/>
      <c r="AK5734" s="61"/>
      <c r="AL5734" s="61"/>
      <c r="AM5734" s="61"/>
      <c r="AN5734" s="61"/>
      <c r="AO5734" s="61"/>
      <c r="AP5734" s="62"/>
      <c r="AQ5734" s="61"/>
      <c r="AR5734" s="61"/>
      <c r="AS5734" s="61"/>
      <c r="AT5734" s="61"/>
      <c r="AU5734" s="61"/>
      <c r="AV5734" s="61"/>
      <c r="AW5734" s="60"/>
    </row>
    <row r="5735" s="59" customFormat="1" customHeight="1" spans="1:49">
      <c r="A5735" s="60"/>
      <c r="B5735" s="60"/>
      <c r="C5735" s="60"/>
      <c r="D5735" s="60"/>
      <c r="H5735" s="61"/>
      <c r="I5735" s="61"/>
      <c r="J5735" s="61"/>
      <c r="K5735" s="61"/>
      <c r="L5735" s="61"/>
      <c r="M5735" s="61"/>
      <c r="N5735" s="61"/>
      <c r="O5735" s="61"/>
      <c r="P5735" s="61"/>
      <c r="Q5735" s="61"/>
      <c r="R5735" s="61"/>
      <c r="S5735" s="61"/>
      <c r="T5735" s="61"/>
      <c r="U5735" s="61"/>
      <c r="V5735" s="61"/>
      <c r="W5735" s="61"/>
      <c r="X5735" s="61"/>
      <c r="Y5735" s="61"/>
      <c r="Z5735" s="61"/>
      <c r="AA5735" s="61"/>
      <c r="AB5735" s="61"/>
      <c r="AC5735" s="61"/>
      <c r="AD5735" s="61"/>
      <c r="AE5735" s="61"/>
      <c r="AF5735" s="61"/>
      <c r="AG5735" s="61"/>
      <c r="AH5735" s="61"/>
      <c r="AI5735" s="61"/>
      <c r="AJ5735" s="61"/>
      <c r="AK5735" s="61"/>
      <c r="AL5735" s="61"/>
      <c r="AM5735" s="61"/>
      <c r="AN5735" s="61"/>
      <c r="AO5735" s="61"/>
      <c r="AP5735" s="62"/>
      <c r="AQ5735" s="61"/>
      <c r="AR5735" s="61"/>
      <c r="AS5735" s="61"/>
      <c r="AT5735" s="61"/>
      <c r="AU5735" s="61"/>
      <c r="AV5735" s="61"/>
      <c r="AW5735" s="60"/>
    </row>
    <row r="5736" s="59" customFormat="1" customHeight="1" spans="1:49">
      <c r="A5736" s="60"/>
      <c r="B5736" s="60"/>
      <c r="C5736" s="60"/>
      <c r="D5736" s="60"/>
      <c r="H5736" s="61"/>
      <c r="I5736" s="61"/>
      <c r="J5736" s="61"/>
      <c r="K5736" s="61"/>
      <c r="L5736" s="61"/>
      <c r="M5736" s="61"/>
      <c r="N5736" s="61"/>
      <c r="O5736" s="61"/>
      <c r="P5736" s="61"/>
      <c r="Q5736" s="61"/>
      <c r="R5736" s="61"/>
      <c r="S5736" s="61"/>
      <c r="T5736" s="61"/>
      <c r="U5736" s="61"/>
      <c r="V5736" s="61"/>
      <c r="W5736" s="61"/>
      <c r="X5736" s="61"/>
      <c r="Y5736" s="61"/>
      <c r="Z5736" s="61"/>
      <c r="AA5736" s="61"/>
      <c r="AB5736" s="61"/>
      <c r="AC5736" s="61"/>
      <c r="AD5736" s="61"/>
      <c r="AE5736" s="61"/>
      <c r="AF5736" s="61"/>
      <c r="AG5736" s="61"/>
      <c r="AH5736" s="61"/>
      <c r="AI5736" s="61"/>
      <c r="AJ5736" s="61"/>
      <c r="AK5736" s="61"/>
      <c r="AL5736" s="61"/>
      <c r="AM5736" s="61"/>
      <c r="AN5736" s="61"/>
      <c r="AO5736" s="61"/>
      <c r="AP5736" s="62"/>
      <c r="AQ5736" s="61"/>
      <c r="AR5736" s="61"/>
      <c r="AS5736" s="61"/>
      <c r="AT5736" s="61"/>
      <c r="AU5736" s="61"/>
      <c r="AV5736" s="61"/>
      <c r="AW5736" s="60"/>
    </row>
    <row r="5737" s="59" customFormat="1" customHeight="1" spans="1:49">
      <c r="A5737" s="60"/>
      <c r="B5737" s="60"/>
      <c r="C5737" s="60"/>
      <c r="D5737" s="60"/>
      <c r="H5737" s="61"/>
      <c r="I5737" s="61"/>
      <c r="J5737" s="61"/>
      <c r="K5737" s="61"/>
      <c r="L5737" s="61"/>
      <c r="M5737" s="61"/>
      <c r="N5737" s="61"/>
      <c r="O5737" s="61"/>
      <c r="P5737" s="61"/>
      <c r="Q5737" s="61"/>
      <c r="R5737" s="61"/>
      <c r="S5737" s="61"/>
      <c r="T5737" s="61"/>
      <c r="U5737" s="61"/>
      <c r="V5737" s="61"/>
      <c r="W5737" s="61"/>
      <c r="X5737" s="61"/>
      <c r="Y5737" s="61"/>
      <c r="Z5737" s="61"/>
      <c r="AA5737" s="61"/>
      <c r="AB5737" s="61"/>
      <c r="AC5737" s="61"/>
      <c r="AD5737" s="61"/>
      <c r="AE5737" s="61"/>
      <c r="AF5737" s="61"/>
      <c r="AG5737" s="61"/>
      <c r="AH5737" s="61"/>
      <c r="AI5737" s="61"/>
      <c r="AJ5737" s="61"/>
      <c r="AK5737" s="61"/>
      <c r="AL5737" s="61"/>
      <c r="AM5737" s="61"/>
      <c r="AN5737" s="61"/>
      <c r="AO5737" s="61"/>
      <c r="AP5737" s="62"/>
      <c r="AQ5737" s="61"/>
      <c r="AR5737" s="61"/>
      <c r="AS5737" s="61"/>
      <c r="AT5737" s="61"/>
      <c r="AU5737" s="61"/>
      <c r="AV5737" s="61"/>
      <c r="AW5737" s="60"/>
    </row>
    <row r="5738" s="59" customFormat="1" customHeight="1" spans="1:49">
      <c r="A5738" s="60"/>
      <c r="B5738" s="60"/>
      <c r="C5738" s="60"/>
      <c r="D5738" s="60"/>
      <c r="H5738" s="61"/>
      <c r="I5738" s="61"/>
      <c r="J5738" s="61"/>
      <c r="K5738" s="61"/>
      <c r="L5738" s="61"/>
      <c r="M5738" s="61"/>
      <c r="N5738" s="61"/>
      <c r="O5738" s="61"/>
      <c r="P5738" s="61"/>
      <c r="Q5738" s="61"/>
      <c r="R5738" s="61"/>
      <c r="S5738" s="61"/>
      <c r="T5738" s="61"/>
      <c r="U5738" s="61"/>
      <c r="V5738" s="61"/>
      <c r="W5738" s="61"/>
      <c r="X5738" s="61"/>
      <c r="Y5738" s="61"/>
      <c r="Z5738" s="61"/>
      <c r="AA5738" s="61"/>
      <c r="AB5738" s="61"/>
      <c r="AC5738" s="61"/>
      <c r="AD5738" s="61"/>
      <c r="AE5738" s="61"/>
      <c r="AF5738" s="61"/>
      <c r="AG5738" s="61"/>
      <c r="AH5738" s="61"/>
      <c r="AI5738" s="61"/>
      <c r="AJ5738" s="61"/>
      <c r="AK5738" s="61"/>
      <c r="AL5738" s="61"/>
      <c r="AM5738" s="61"/>
      <c r="AN5738" s="61"/>
      <c r="AO5738" s="61"/>
      <c r="AP5738" s="62"/>
      <c r="AQ5738" s="61"/>
      <c r="AR5738" s="61"/>
      <c r="AS5738" s="61"/>
      <c r="AT5738" s="61"/>
      <c r="AU5738" s="61"/>
      <c r="AV5738" s="61"/>
      <c r="AW5738" s="60"/>
    </row>
    <row r="5739" s="59" customFormat="1" customHeight="1" spans="1:49">
      <c r="A5739" s="60"/>
      <c r="B5739" s="60"/>
      <c r="C5739" s="60"/>
      <c r="D5739" s="60"/>
      <c r="H5739" s="61"/>
      <c r="I5739" s="61"/>
      <c r="J5739" s="61"/>
      <c r="K5739" s="61"/>
      <c r="L5739" s="61"/>
      <c r="M5739" s="61"/>
      <c r="N5739" s="61"/>
      <c r="O5739" s="61"/>
      <c r="P5739" s="61"/>
      <c r="Q5739" s="61"/>
      <c r="R5739" s="61"/>
      <c r="S5739" s="61"/>
      <c r="T5739" s="61"/>
      <c r="U5739" s="61"/>
      <c r="V5739" s="61"/>
      <c r="W5739" s="61"/>
      <c r="X5739" s="61"/>
      <c r="Y5739" s="61"/>
      <c r="Z5739" s="61"/>
      <c r="AA5739" s="61"/>
      <c r="AB5739" s="61"/>
      <c r="AC5739" s="61"/>
      <c r="AD5739" s="61"/>
      <c r="AE5739" s="61"/>
      <c r="AF5739" s="61"/>
      <c r="AG5739" s="61"/>
      <c r="AH5739" s="61"/>
      <c r="AI5739" s="61"/>
      <c r="AJ5739" s="61"/>
      <c r="AK5739" s="61"/>
      <c r="AL5739" s="61"/>
      <c r="AM5739" s="61"/>
      <c r="AN5739" s="61"/>
      <c r="AO5739" s="61"/>
      <c r="AP5739" s="62"/>
      <c r="AQ5739" s="61"/>
      <c r="AR5739" s="61"/>
      <c r="AS5739" s="61"/>
      <c r="AT5739" s="61"/>
      <c r="AU5739" s="61"/>
      <c r="AV5739" s="61"/>
      <c r="AW5739" s="60"/>
    </row>
    <row r="5740" s="59" customFormat="1" customHeight="1" spans="1:49">
      <c r="A5740" s="60"/>
      <c r="B5740" s="60"/>
      <c r="C5740" s="60"/>
      <c r="D5740" s="60"/>
      <c r="H5740" s="61"/>
      <c r="I5740" s="61"/>
      <c r="J5740" s="61"/>
      <c r="K5740" s="61"/>
      <c r="L5740" s="61"/>
      <c r="M5740" s="61"/>
      <c r="N5740" s="61"/>
      <c r="O5740" s="61"/>
      <c r="P5740" s="61"/>
      <c r="Q5740" s="61"/>
      <c r="R5740" s="61"/>
      <c r="S5740" s="61"/>
      <c r="T5740" s="61"/>
      <c r="U5740" s="61"/>
      <c r="V5740" s="61"/>
      <c r="W5740" s="61"/>
      <c r="X5740" s="61"/>
      <c r="Y5740" s="61"/>
      <c r="Z5740" s="61"/>
      <c r="AA5740" s="61"/>
      <c r="AB5740" s="61"/>
      <c r="AC5740" s="61"/>
      <c r="AD5740" s="61"/>
      <c r="AE5740" s="61"/>
      <c r="AF5740" s="61"/>
      <c r="AG5740" s="61"/>
      <c r="AH5740" s="61"/>
      <c r="AI5740" s="61"/>
      <c r="AJ5740" s="61"/>
      <c r="AK5740" s="61"/>
      <c r="AL5740" s="61"/>
      <c r="AM5740" s="61"/>
      <c r="AN5740" s="61"/>
      <c r="AO5740" s="61"/>
      <c r="AP5740" s="62"/>
      <c r="AQ5740" s="61"/>
      <c r="AR5740" s="61"/>
      <c r="AS5740" s="61"/>
      <c r="AT5740" s="61"/>
      <c r="AU5740" s="61"/>
      <c r="AV5740" s="61"/>
      <c r="AW5740" s="60"/>
    </row>
    <row r="5741" s="59" customFormat="1" customHeight="1" spans="1:49">
      <c r="A5741" s="60"/>
      <c r="B5741" s="60"/>
      <c r="C5741" s="60"/>
      <c r="D5741" s="60"/>
      <c r="H5741" s="61"/>
      <c r="I5741" s="61"/>
      <c r="J5741" s="61"/>
      <c r="K5741" s="61"/>
      <c r="L5741" s="61"/>
      <c r="M5741" s="61"/>
      <c r="N5741" s="61"/>
      <c r="O5741" s="61"/>
      <c r="P5741" s="61"/>
      <c r="Q5741" s="61"/>
      <c r="R5741" s="61"/>
      <c r="S5741" s="61"/>
      <c r="T5741" s="61"/>
      <c r="U5741" s="61"/>
      <c r="V5741" s="61"/>
      <c r="W5741" s="61"/>
      <c r="X5741" s="61"/>
      <c r="Y5741" s="61"/>
      <c r="Z5741" s="61"/>
      <c r="AA5741" s="61"/>
      <c r="AB5741" s="61"/>
      <c r="AC5741" s="61"/>
      <c r="AD5741" s="61"/>
      <c r="AE5741" s="61"/>
      <c r="AF5741" s="61"/>
      <c r="AG5741" s="61"/>
      <c r="AH5741" s="61"/>
      <c r="AI5741" s="61"/>
      <c r="AJ5741" s="61"/>
      <c r="AK5741" s="61"/>
      <c r="AL5741" s="61"/>
      <c r="AM5741" s="61"/>
      <c r="AN5741" s="61"/>
      <c r="AO5741" s="61"/>
      <c r="AP5741" s="62"/>
      <c r="AQ5741" s="61"/>
      <c r="AR5741" s="61"/>
      <c r="AS5741" s="61"/>
      <c r="AT5741" s="61"/>
      <c r="AU5741" s="61"/>
      <c r="AV5741" s="61"/>
      <c r="AW5741" s="60"/>
    </row>
    <row r="5742" s="59" customFormat="1" customHeight="1" spans="1:49">
      <c r="A5742" s="60"/>
      <c r="B5742" s="60"/>
      <c r="C5742" s="60"/>
      <c r="D5742" s="60"/>
      <c r="H5742" s="61"/>
      <c r="I5742" s="61"/>
      <c r="J5742" s="61"/>
      <c r="K5742" s="61"/>
      <c r="L5742" s="61"/>
      <c r="M5742" s="61"/>
      <c r="N5742" s="61"/>
      <c r="O5742" s="61"/>
      <c r="P5742" s="61"/>
      <c r="Q5742" s="61"/>
      <c r="R5742" s="61"/>
      <c r="S5742" s="61"/>
      <c r="T5742" s="61"/>
      <c r="U5742" s="61"/>
      <c r="V5742" s="61"/>
      <c r="W5742" s="61"/>
      <c r="X5742" s="61"/>
      <c r="Y5742" s="61"/>
      <c r="Z5742" s="61"/>
      <c r="AA5742" s="61"/>
      <c r="AB5742" s="61"/>
      <c r="AC5742" s="61"/>
      <c r="AD5742" s="61"/>
      <c r="AE5742" s="61"/>
      <c r="AF5742" s="61"/>
      <c r="AG5742" s="61"/>
      <c r="AH5742" s="61"/>
      <c r="AI5742" s="61"/>
      <c r="AJ5742" s="61"/>
      <c r="AK5742" s="61"/>
      <c r="AL5742" s="61"/>
      <c r="AM5742" s="61"/>
      <c r="AN5742" s="61"/>
      <c r="AO5742" s="61"/>
      <c r="AP5742" s="62"/>
      <c r="AQ5742" s="61"/>
      <c r="AR5742" s="61"/>
      <c r="AS5742" s="61"/>
      <c r="AT5742" s="61"/>
      <c r="AU5742" s="61"/>
      <c r="AV5742" s="61"/>
      <c r="AW5742" s="60"/>
    </row>
    <row r="5743" s="59" customFormat="1" customHeight="1" spans="1:49">
      <c r="A5743" s="60"/>
      <c r="B5743" s="60"/>
      <c r="C5743" s="60"/>
      <c r="D5743" s="60"/>
      <c r="H5743" s="61"/>
      <c r="I5743" s="61"/>
      <c r="J5743" s="61"/>
      <c r="K5743" s="61"/>
      <c r="L5743" s="61"/>
      <c r="M5743" s="61"/>
      <c r="N5743" s="61"/>
      <c r="O5743" s="61"/>
      <c r="P5743" s="61"/>
      <c r="Q5743" s="61"/>
      <c r="R5743" s="61"/>
      <c r="S5743" s="61"/>
      <c r="T5743" s="61"/>
      <c r="U5743" s="61"/>
      <c r="V5743" s="61"/>
      <c r="W5743" s="61"/>
      <c r="X5743" s="61"/>
      <c r="Y5743" s="61"/>
      <c r="Z5743" s="61"/>
      <c r="AA5743" s="61"/>
      <c r="AB5743" s="61"/>
      <c r="AC5743" s="61"/>
      <c r="AD5743" s="61"/>
      <c r="AE5743" s="61"/>
      <c r="AF5743" s="61"/>
      <c r="AG5743" s="61"/>
      <c r="AH5743" s="61"/>
      <c r="AI5743" s="61"/>
      <c r="AJ5743" s="61"/>
      <c r="AK5743" s="61"/>
      <c r="AL5743" s="61"/>
      <c r="AM5743" s="61"/>
      <c r="AN5743" s="61"/>
      <c r="AO5743" s="61"/>
      <c r="AP5743" s="62"/>
      <c r="AQ5743" s="61"/>
      <c r="AR5743" s="61"/>
      <c r="AS5743" s="61"/>
      <c r="AT5743" s="61"/>
      <c r="AU5743" s="61"/>
      <c r="AV5743" s="61"/>
      <c r="AW5743" s="60"/>
    </row>
    <row r="5744" s="59" customFormat="1" customHeight="1" spans="1:49">
      <c r="A5744" s="60"/>
      <c r="B5744" s="60"/>
      <c r="C5744" s="60"/>
      <c r="D5744" s="60"/>
      <c r="H5744" s="61"/>
      <c r="I5744" s="61"/>
      <c r="J5744" s="61"/>
      <c r="K5744" s="61"/>
      <c r="L5744" s="61"/>
      <c r="M5744" s="61"/>
      <c r="N5744" s="61"/>
      <c r="O5744" s="61"/>
      <c r="P5744" s="61"/>
      <c r="Q5744" s="61"/>
      <c r="R5744" s="61"/>
      <c r="S5744" s="61"/>
      <c r="T5744" s="61"/>
      <c r="U5744" s="61"/>
      <c r="V5744" s="61"/>
      <c r="W5744" s="61"/>
      <c r="X5744" s="61"/>
      <c r="Y5744" s="61"/>
      <c r="Z5744" s="61"/>
      <c r="AA5744" s="61"/>
      <c r="AB5744" s="61"/>
      <c r="AC5744" s="61"/>
      <c r="AD5744" s="61"/>
      <c r="AE5744" s="61"/>
      <c r="AF5744" s="61"/>
      <c r="AG5744" s="61"/>
      <c r="AH5744" s="61"/>
      <c r="AI5744" s="61"/>
      <c r="AJ5744" s="61"/>
      <c r="AK5744" s="61"/>
      <c r="AL5744" s="61"/>
      <c r="AM5744" s="61"/>
      <c r="AN5744" s="61"/>
      <c r="AO5744" s="61"/>
      <c r="AP5744" s="62"/>
      <c r="AQ5744" s="61"/>
      <c r="AR5744" s="61"/>
      <c r="AS5744" s="61"/>
      <c r="AT5744" s="61"/>
      <c r="AU5744" s="61"/>
      <c r="AV5744" s="61"/>
      <c r="AW5744" s="60"/>
    </row>
    <row r="5745" s="59" customFormat="1" customHeight="1" spans="1:49">
      <c r="A5745" s="60"/>
      <c r="B5745" s="60"/>
      <c r="C5745" s="60"/>
      <c r="D5745" s="60"/>
      <c r="H5745" s="61"/>
      <c r="I5745" s="61"/>
      <c r="J5745" s="61"/>
      <c r="K5745" s="61"/>
      <c r="L5745" s="61"/>
      <c r="M5745" s="61"/>
      <c r="N5745" s="61"/>
      <c r="O5745" s="61"/>
      <c r="P5745" s="61"/>
      <c r="Q5745" s="61"/>
      <c r="R5745" s="61"/>
      <c r="S5745" s="61"/>
      <c r="T5745" s="61"/>
      <c r="U5745" s="61"/>
      <c r="V5745" s="61"/>
      <c r="W5745" s="61"/>
      <c r="X5745" s="61"/>
      <c r="Y5745" s="61"/>
      <c r="Z5745" s="61"/>
      <c r="AA5745" s="61"/>
      <c r="AB5745" s="61"/>
      <c r="AC5745" s="61"/>
      <c r="AD5745" s="61"/>
      <c r="AE5745" s="61"/>
      <c r="AF5745" s="61"/>
      <c r="AG5745" s="61"/>
      <c r="AH5745" s="61"/>
      <c r="AI5745" s="61"/>
      <c r="AJ5745" s="61"/>
      <c r="AK5745" s="61"/>
      <c r="AL5745" s="61"/>
      <c r="AM5745" s="61"/>
      <c r="AN5745" s="61"/>
      <c r="AO5745" s="61"/>
      <c r="AP5745" s="62"/>
      <c r="AQ5745" s="61"/>
      <c r="AR5745" s="61"/>
      <c r="AS5745" s="61"/>
      <c r="AT5745" s="61"/>
      <c r="AU5745" s="61"/>
      <c r="AV5745" s="61"/>
      <c r="AW5745" s="60"/>
    </row>
    <row r="5746" s="59" customFormat="1" customHeight="1" spans="1:49">
      <c r="A5746" s="60"/>
      <c r="B5746" s="60"/>
      <c r="C5746" s="60"/>
      <c r="D5746" s="60"/>
      <c r="H5746" s="61"/>
      <c r="I5746" s="61"/>
      <c r="J5746" s="61"/>
      <c r="K5746" s="61"/>
      <c r="L5746" s="61"/>
      <c r="M5746" s="61"/>
      <c r="N5746" s="61"/>
      <c r="O5746" s="61"/>
      <c r="P5746" s="61"/>
      <c r="Q5746" s="61"/>
      <c r="R5746" s="61"/>
      <c r="S5746" s="61"/>
      <c r="T5746" s="61"/>
      <c r="U5746" s="61"/>
      <c r="V5746" s="61"/>
      <c r="W5746" s="61"/>
      <c r="X5746" s="61"/>
      <c r="Y5746" s="61"/>
      <c r="Z5746" s="61"/>
      <c r="AA5746" s="61"/>
      <c r="AB5746" s="61"/>
      <c r="AC5746" s="61"/>
      <c r="AD5746" s="61"/>
      <c r="AE5746" s="61"/>
      <c r="AF5746" s="61"/>
      <c r="AG5746" s="61"/>
      <c r="AH5746" s="61"/>
      <c r="AI5746" s="61"/>
      <c r="AJ5746" s="61"/>
      <c r="AK5746" s="61"/>
      <c r="AL5746" s="61"/>
      <c r="AM5746" s="61"/>
      <c r="AN5746" s="61"/>
      <c r="AO5746" s="61"/>
      <c r="AP5746" s="62"/>
      <c r="AQ5746" s="61"/>
      <c r="AR5746" s="61"/>
      <c r="AS5746" s="61"/>
      <c r="AT5746" s="61"/>
      <c r="AU5746" s="61"/>
      <c r="AV5746" s="61"/>
      <c r="AW5746" s="60"/>
    </row>
    <row r="5747" s="59" customFormat="1" customHeight="1" spans="1:49">
      <c r="A5747" s="60"/>
      <c r="B5747" s="60"/>
      <c r="C5747" s="60"/>
      <c r="D5747" s="60"/>
      <c r="H5747" s="61"/>
      <c r="I5747" s="61"/>
      <c r="J5747" s="61"/>
      <c r="K5747" s="61"/>
      <c r="L5747" s="61"/>
      <c r="M5747" s="61"/>
      <c r="N5747" s="61"/>
      <c r="O5747" s="61"/>
      <c r="P5747" s="61"/>
      <c r="Q5747" s="61"/>
      <c r="R5747" s="61"/>
      <c r="S5747" s="61"/>
      <c r="T5747" s="61"/>
      <c r="U5747" s="61"/>
      <c r="V5747" s="61"/>
      <c r="W5747" s="61"/>
      <c r="X5747" s="61"/>
      <c r="Y5747" s="61"/>
      <c r="Z5747" s="61"/>
      <c r="AA5747" s="61"/>
      <c r="AB5747" s="61"/>
      <c r="AC5747" s="61"/>
      <c r="AD5747" s="61"/>
      <c r="AE5747" s="61"/>
      <c r="AF5747" s="61"/>
      <c r="AG5747" s="61"/>
      <c r="AH5747" s="61"/>
      <c r="AI5747" s="61"/>
      <c r="AJ5747" s="61"/>
      <c r="AK5747" s="61"/>
      <c r="AL5747" s="61"/>
      <c r="AM5747" s="61"/>
      <c r="AN5747" s="61"/>
      <c r="AO5747" s="61"/>
      <c r="AP5747" s="62"/>
      <c r="AQ5747" s="61"/>
      <c r="AR5747" s="61"/>
      <c r="AS5747" s="61"/>
      <c r="AT5747" s="61"/>
      <c r="AU5747" s="61"/>
      <c r="AV5747" s="61"/>
      <c r="AW5747" s="60"/>
    </row>
    <row r="5748" s="59" customFormat="1" customHeight="1" spans="1:49">
      <c r="A5748" s="60"/>
      <c r="B5748" s="60"/>
      <c r="C5748" s="60"/>
      <c r="D5748" s="60"/>
      <c r="H5748" s="61"/>
      <c r="I5748" s="61"/>
      <c r="J5748" s="61"/>
      <c r="K5748" s="61"/>
      <c r="L5748" s="61"/>
      <c r="M5748" s="61"/>
      <c r="N5748" s="61"/>
      <c r="O5748" s="61"/>
      <c r="P5748" s="61"/>
      <c r="Q5748" s="61"/>
      <c r="R5748" s="61"/>
      <c r="S5748" s="61"/>
      <c r="T5748" s="61"/>
      <c r="U5748" s="61"/>
      <c r="V5748" s="61"/>
      <c r="W5748" s="61"/>
      <c r="X5748" s="61"/>
      <c r="Y5748" s="61"/>
      <c r="Z5748" s="61"/>
      <c r="AA5748" s="61"/>
      <c r="AB5748" s="61"/>
      <c r="AC5748" s="61"/>
      <c r="AD5748" s="61"/>
      <c r="AE5748" s="61"/>
      <c r="AF5748" s="61"/>
      <c r="AG5748" s="61"/>
      <c r="AH5748" s="61"/>
      <c r="AI5748" s="61"/>
      <c r="AJ5748" s="61"/>
      <c r="AK5748" s="61"/>
      <c r="AL5748" s="61"/>
      <c r="AM5748" s="61"/>
      <c r="AN5748" s="61"/>
      <c r="AO5748" s="61"/>
      <c r="AP5748" s="62"/>
      <c r="AQ5748" s="61"/>
      <c r="AR5748" s="61"/>
      <c r="AS5748" s="61"/>
      <c r="AT5748" s="61"/>
      <c r="AU5748" s="61"/>
      <c r="AV5748" s="61"/>
      <c r="AW5748" s="60"/>
    </row>
    <row r="5749" s="59" customFormat="1" customHeight="1" spans="1:49">
      <c r="A5749" s="60"/>
      <c r="B5749" s="60"/>
      <c r="C5749" s="60"/>
      <c r="D5749" s="60"/>
      <c r="H5749" s="61"/>
      <c r="I5749" s="61"/>
      <c r="J5749" s="61"/>
      <c r="K5749" s="61"/>
      <c r="L5749" s="61"/>
      <c r="M5749" s="61"/>
      <c r="N5749" s="61"/>
      <c r="O5749" s="61"/>
      <c r="P5749" s="61"/>
      <c r="Q5749" s="61"/>
      <c r="R5749" s="61"/>
      <c r="S5749" s="61"/>
      <c r="T5749" s="61"/>
      <c r="U5749" s="61"/>
      <c r="V5749" s="61"/>
      <c r="W5749" s="61"/>
      <c r="X5749" s="61"/>
      <c r="Y5749" s="61"/>
      <c r="Z5749" s="61"/>
      <c r="AA5749" s="61"/>
      <c r="AB5749" s="61"/>
      <c r="AC5749" s="61"/>
      <c r="AD5749" s="61"/>
      <c r="AE5749" s="61"/>
      <c r="AF5749" s="61"/>
      <c r="AG5749" s="61"/>
      <c r="AH5749" s="61"/>
      <c r="AI5749" s="61"/>
      <c r="AJ5749" s="61"/>
      <c r="AK5749" s="61"/>
      <c r="AL5749" s="61"/>
      <c r="AM5749" s="61"/>
      <c r="AN5749" s="61"/>
      <c r="AO5749" s="61"/>
      <c r="AP5749" s="62"/>
      <c r="AQ5749" s="61"/>
      <c r="AR5749" s="61"/>
      <c r="AS5749" s="61"/>
      <c r="AT5749" s="61"/>
      <c r="AU5749" s="61"/>
      <c r="AV5749" s="61"/>
      <c r="AW5749" s="60"/>
    </row>
    <row r="5750" s="59" customFormat="1" customHeight="1" spans="1:49">
      <c r="A5750" s="60"/>
      <c r="B5750" s="60"/>
      <c r="C5750" s="60"/>
      <c r="D5750" s="60"/>
      <c r="H5750" s="61"/>
      <c r="I5750" s="61"/>
      <c r="J5750" s="61"/>
      <c r="K5750" s="61"/>
      <c r="L5750" s="61"/>
      <c r="M5750" s="61"/>
      <c r="N5750" s="61"/>
      <c r="O5750" s="61"/>
      <c r="P5750" s="61"/>
      <c r="Q5750" s="61"/>
      <c r="R5750" s="61"/>
      <c r="S5750" s="61"/>
      <c r="T5750" s="61"/>
      <c r="U5750" s="61"/>
      <c r="V5750" s="61"/>
      <c r="W5750" s="61"/>
      <c r="X5750" s="61"/>
      <c r="Y5750" s="61"/>
      <c r="Z5750" s="61"/>
      <c r="AA5750" s="61"/>
      <c r="AB5750" s="61"/>
      <c r="AC5750" s="61"/>
      <c r="AD5750" s="61"/>
      <c r="AE5750" s="61"/>
      <c r="AF5750" s="61"/>
      <c r="AG5750" s="61"/>
      <c r="AH5750" s="61"/>
      <c r="AI5750" s="61"/>
      <c r="AJ5750" s="61"/>
      <c r="AK5750" s="61"/>
      <c r="AL5750" s="61"/>
      <c r="AM5750" s="61"/>
      <c r="AN5750" s="61"/>
      <c r="AO5750" s="61"/>
      <c r="AP5750" s="62"/>
      <c r="AQ5750" s="61"/>
      <c r="AR5750" s="61"/>
      <c r="AS5750" s="61"/>
      <c r="AT5750" s="61"/>
      <c r="AU5750" s="61"/>
      <c r="AV5750" s="61"/>
      <c r="AW5750" s="60"/>
    </row>
    <row r="5751" s="59" customFormat="1" customHeight="1" spans="1:49">
      <c r="A5751" s="60"/>
      <c r="B5751" s="60"/>
      <c r="C5751" s="60"/>
      <c r="D5751" s="60"/>
      <c r="H5751" s="61"/>
      <c r="I5751" s="61"/>
      <c r="J5751" s="61"/>
      <c r="K5751" s="61"/>
      <c r="L5751" s="61"/>
      <c r="M5751" s="61"/>
      <c r="N5751" s="61"/>
      <c r="O5751" s="61"/>
      <c r="P5751" s="61"/>
      <c r="Q5751" s="61"/>
      <c r="R5751" s="61"/>
      <c r="S5751" s="61"/>
      <c r="T5751" s="61"/>
      <c r="U5751" s="61"/>
      <c r="V5751" s="61"/>
      <c r="W5751" s="61"/>
      <c r="X5751" s="61"/>
      <c r="Y5751" s="61"/>
      <c r="Z5751" s="61"/>
      <c r="AA5751" s="61"/>
      <c r="AB5751" s="61"/>
      <c r="AC5751" s="61"/>
      <c r="AD5751" s="61"/>
      <c r="AE5751" s="61"/>
      <c r="AF5751" s="61"/>
      <c r="AG5751" s="61"/>
      <c r="AH5751" s="61"/>
      <c r="AI5751" s="61"/>
      <c r="AJ5751" s="61"/>
      <c r="AK5751" s="61"/>
      <c r="AL5751" s="61"/>
      <c r="AM5751" s="61"/>
      <c r="AN5751" s="61"/>
      <c r="AO5751" s="61"/>
      <c r="AP5751" s="62"/>
      <c r="AQ5751" s="61"/>
      <c r="AR5751" s="61"/>
      <c r="AS5751" s="61"/>
      <c r="AT5751" s="61"/>
      <c r="AU5751" s="61"/>
      <c r="AV5751" s="61"/>
      <c r="AW5751" s="60"/>
    </row>
    <row r="5752" s="59" customFormat="1" customHeight="1" spans="1:49">
      <c r="A5752" s="60"/>
      <c r="B5752" s="60"/>
      <c r="C5752" s="60"/>
      <c r="D5752" s="60"/>
      <c r="H5752" s="61"/>
      <c r="I5752" s="61"/>
      <c r="J5752" s="61"/>
      <c r="K5752" s="61"/>
      <c r="L5752" s="61"/>
      <c r="M5752" s="61"/>
      <c r="N5752" s="61"/>
      <c r="O5752" s="61"/>
      <c r="P5752" s="61"/>
      <c r="Q5752" s="61"/>
      <c r="R5752" s="61"/>
      <c r="S5752" s="61"/>
      <c r="T5752" s="61"/>
      <c r="U5752" s="61"/>
      <c r="V5752" s="61"/>
      <c r="W5752" s="61"/>
      <c r="X5752" s="61"/>
      <c r="Y5752" s="61"/>
      <c r="Z5752" s="61"/>
      <c r="AA5752" s="61"/>
      <c r="AB5752" s="61"/>
      <c r="AC5752" s="61"/>
      <c r="AD5752" s="61"/>
      <c r="AE5752" s="61"/>
      <c r="AF5752" s="61"/>
      <c r="AG5752" s="61"/>
      <c r="AH5752" s="61"/>
      <c r="AI5752" s="61"/>
      <c r="AJ5752" s="61"/>
      <c r="AK5752" s="61"/>
      <c r="AL5752" s="61"/>
      <c r="AM5752" s="61"/>
      <c r="AN5752" s="61"/>
      <c r="AO5752" s="61"/>
      <c r="AP5752" s="62"/>
      <c r="AQ5752" s="61"/>
      <c r="AR5752" s="61"/>
      <c r="AS5752" s="61"/>
      <c r="AT5752" s="61"/>
      <c r="AU5752" s="61"/>
      <c r="AV5752" s="61"/>
      <c r="AW5752" s="60"/>
    </row>
    <row r="5753" s="59" customFormat="1" customHeight="1" spans="1:49">
      <c r="A5753" s="60"/>
      <c r="B5753" s="60"/>
      <c r="C5753" s="60"/>
      <c r="D5753" s="60"/>
      <c r="H5753" s="61"/>
      <c r="I5753" s="61"/>
      <c r="J5753" s="61"/>
      <c r="K5753" s="61"/>
      <c r="L5753" s="61"/>
      <c r="M5753" s="61"/>
      <c r="N5753" s="61"/>
      <c r="O5753" s="61"/>
      <c r="P5753" s="61"/>
      <c r="Q5753" s="61"/>
      <c r="R5753" s="61"/>
      <c r="S5753" s="61"/>
      <c r="T5753" s="61"/>
      <c r="U5753" s="61"/>
      <c r="V5753" s="61"/>
      <c r="W5753" s="61"/>
      <c r="X5753" s="61"/>
      <c r="Y5753" s="61"/>
      <c r="Z5753" s="61"/>
      <c r="AA5753" s="61"/>
      <c r="AB5753" s="61"/>
      <c r="AC5753" s="61"/>
      <c r="AD5753" s="61"/>
      <c r="AE5753" s="61"/>
      <c r="AF5753" s="61"/>
      <c r="AG5753" s="61"/>
      <c r="AH5753" s="61"/>
      <c r="AI5753" s="61"/>
      <c r="AJ5753" s="61"/>
      <c r="AK5753" s="61"/>
      <c r="AL5753" s="61"/>
      <c r="AM5753" s="61"/>
      <c r="AN5753" s="61"/>
      <c r="AO5753" s="61"/>
      <c r="AP5753" s="62"/>
      <c r="AQ5753" s="61"/>
      <c r="AR5753" s="61"/>
      <c r="AS5753" s="61"/>
      <c r="AT5753" s="61"/>
      <c r="AU5753" s="61"/>
      <c r="AV5753" s="61"/>
      <c r="AW5753" s="60"/>
    </row>
    <row r="5754" s="59" customFormat="1" customHeight="1" spans="1:49">
      <c r="A5754" s="60"/>
      <c r="B5754" s="60"/>
      <c r="C5754" s="60"/>
      <c r="D5754" s="60"/>
      <c r="H5754" s="61"/>
      <c r="I5754" s="61"/>
      <c r="J5754" s="61"/>
      <c r="K5754" s="61"/>
      <c r="L5754" s="61"/>
      <c r="M5754" s="61"/>
      <c r="N5754" s="61"/>
      <c r="O5754" s="61"/>
      <c r="P5754" s="61"/>
      <c r="Q5754" s="61"/>
      <c r="R5754" s="61"/>
      <c r="S5754" s="61"/>
      <c r="T5754" s="61"/>
      <c r="U5754" s="61"/>
      <c r="V5754" s="61"/>
      <c r="W5754" s="61"/>
      <c r="X5754" s="61"/>
      <c r="Y5754" s="61"/>
      <c r="Z5754" s="61"/>
      <c r="AA5754" s="61"/>
      <c r="AB5754" s="61"/>
      <c r="AC5754" s="61"/>
      <c r="AD5754" s="61"/>
      <c r="AE5754" s="61"/>
      <c r="AF5754" s="61"/>
      <c r="AG5754" s="61"/>
      <c r="AH5754" s="61"/>
      <c r="AI5754" s="61"/>
      <c r="AJ5754" s="61"/>
      <c r="AK5754" s="61"/>
      <c r="AL5754" s="61"/>
      <c r="AM5754" s="61"/>
      <c r="AN5754" s="61"/>
      <c r="AO5754" s="61"/>
      <c r="AP5754" s="62"/>
      <c r="AQ5754" s="61"/>
      <c r="AR5754" s="61"/>
      <c r="AS5754" s="61"/>
      <c r="AT5754" s="61"/>
      <c r="AU5754" s="61"/>
      <c r="AV5754" s="61"/>
      <c r="AW5754" s="60"/>
    </row>
    <row r="5755" s="59" customFormat="1" customHeight="1" spans="1:49">
      <c r="A5755" s="60"/>
      <c r="B5755" s="60"/>
      <c r="C5755" s="60"/>
      <c r="D5755" s="60"/>
      <c r="H5755" s="61"/>
      <c r="I5755" s="61"/>
      <c r="J5755" s="61"/>
      <c r="K5755" s="61"/>
      <c r="L5755" s="61"/>
      <c r="M5755" s="61"/>
      <c r="N5755" s="61"/>
      <c r="O5755" s="61"/>
      <c r="P5755" s="61"/>
      <c r="Q5755" s="61"/>
      <c r="R5755" s="61"/>
      <c r="S5755" s="61"/>
      <c r="T5755" s="61"/>
      <c r="U5755" s="61"/>
      <c r="V5755" s="61"/>
      <c r="W5755" s="61"/>
      <c r="X5755" s="61"/>
      <c r="Y5755" s="61"/>
      <c r="Z5755" s="61"/>
      <c r="AA5755" s="61"/>
      <c r="AB5755" s="61"/>
      <c r="AC5755" s="61"/>
      <c r="AD5755" s="61"/>
      <c r="AE5755" s="61"/>
      <c r="AF5755" s="61"/>
      <c r="AG5755" s="61"/>
      <c r="AH5755" s="61"/>
      <c r="AI5755" s="61"/>
      <c r="AJ5755" s="61"/>
      <c r="AK5755" s="61"/>
      <c r="AL5755" s="61"/>
      <c r="AM5755" s="61"/>
      <c r="AN5755" s="61"/>
      <c r="AO5755" s="61"/>
      <c r="AP5755" s="62"/>
      <c r="AQ5755" s="61"/>
      <c r="AR5755" s="61"/>
      <c r="AS5755" s="61"/>
      <c r="AT5755" s="61"/>
      <c r="AU5755" s="61"/>
      <c r="AV5755" s="61"/>
      <c r="AW5755" s="60"/>
    </row>
    <row r="5756" s="59" customFormat="1" customHeight="1" spans="1:49">
      <c r="A5756" s="60"/>
      <c r="B5756" s="60"/>
      <c r="C5756" s="60"/>
      <c r="D5756" s="60"/>
      <c r="H5756" s="61"/>
      <c r="I5756" s="61"/>
      <c r="J5756" s="61"/>
      <c r="K5756" s="61"/>
      <c r="L5756" s="61"/>
      <c r="M5756" s="61"/>
      <c r="N5756" s="61"/>
      <c r="O5756" s="61"/>
      <c r="P5756" s="61"/>
      <c r="Q5756" s="61"/>
      <c r="R5756" s="61"/>
      <c r="S5756" s="61"/>
      <c r="T5756" s="61"/>
      <c r="U5756" s="61"/>
      <c r="V5756" s="61"/>
      <c r="W5756" s="61"/>
      <c r="X5756" s="61"/>
      <c r="Y5756" s="61"/>
      <c r="Z5756" s="61"/>
      <c r="AA5756" s="61"/>
      <c r="AB5756" s="61"/>
      <c r="AC5756" s="61"/>
      <c r="AD5756" s="61"/>
      <c r="AE5756" s="61"/>
      <c r="AF5756" s="61"/>
      <c r="AG5756" s="61"/>
      <c r="AH5756" s="61"/>
      <c r="AI5756" s="61"/>
      <c r="AJ5756" s="61"/>
      <c r="AK5756" s="61"/>
      <c r="AL5756" s="61"/>
      <c r="AM5756" s="61"/>
      <c r="AN5756" s="61"/>
      <c r="AO5756" s="61"/>
      <c r="AP5756" s="62"/>
      <c r="AQ5756" s="61"/>
      <c r="AR5756" s="61"/>
      <c r="AS5756" s="61"/>
      <c r="AT5756" s="61"/>
      <c r="AU5756" s="61"/>
      <c r="AV5756" s="61"/>
      <c r="AW5756" s="60"/>
    </row>
    <row r="5757" s="59" customFormat="1" customHeight="1" spans="1:49">
      <c r="A5757" s="60"/>
      <c r="B5757" s="60"/>
      <c r="C5757" s="60"/>
      <c r="D5757" s="60"/>
      <c r="H5757" s="61"/>
      <c r="I5757" s="61"/>
      <c r="J5757" s="61"/>
      <c r="K5757" s="61"/>
      <c r="L5757" s="61"/>
      <c r="M5757" s="61"/>
      <c r="N5757" s="61"/>
      <c r="O5757" s="61"/>
      <c r="P5757" s="61"/>
      <c r="Q5757" s="61"/>
      <c r="R5757" s="61"/>
      <c r="S5757" s="61"/>
      <c r="T5757" s="61"/>
      <c r="U5757" s="61"/>
      <c r="V5757" s="61"/>
      <c r="W5757" s="61"/>
      <c r="X5757" s="61"/>
      <c r="Y5757" s="61"/>
      <c r="Z5757" s="61"/>
      <c r="AA5757" s="61"/>
      <c r="AB5757" s="61"/>
      <c r="AC5757" s="61"/>
      <c r="AD5757" s="61"/>
      <c r="AE5757" s="61"/>
      <c r="AF5757" s="61"/>
      <c r="AG5757" s="61"/>
      <c r="AH5757" s="61"/>
      <c r="AI5757" s="61"/>
      <c r="AJ5757" s="61"/>
      <c r="AK5757" s="61"/>
      <c r="AL5757" s="61"/>
      <c r="AM5757" s="61"/>
      <c r="AN5757" s="61"/>
      <c r="AO5757" s="61"/>
      <c r="AP5757" s="62"/>
      <c r="AQ5757" s="61"/>
      <c r="AR5757" s="61"/>
      <c r="AS5757" s="61"/>
      <c r="AT5757" s="61"/>
      <c r="AU5757" s="61"/>
      <c r="AV5757" s="61"/>
      <c r="AW5757" s="60"/>
    </row>
    <row r="5758" s="59" customFormat="1" customHeight="1" spans="1:49">
      <c r="A5758" s="60"/>
      <c r="B5758" s="60"/>
      <c r="C5758" s="60"/>
      <c r="D5758" s="60"/>
      <c r="H5758" s="61"/>
      <c r="I5758" s="61"/>
      <c r="J5758" s="61"/>
      <c r="K5758" s="61"/>
      <c r="L5758" s="61"/>
      <c r="M5758" s="61"/>
      <c r="N5758" s="61"/>
      <c r="O5758" s="61"/>
      <c r="P5758" s="61"/>
      <c r="Q5758" s="61"/>
      <c r="R5758" s="61"/>
      <c r="S5758" s="61"/>
      <c r="T5758" s="61"/>
      <c r="U5758" s="61"/>
      <c r="V5758" s="61"/>
      <c r="W5758" s="61"/>
      <c r="X5758" s="61"/>
      <c r="Y5758" s="61"/>
      <c r="Z5758" s="61"/>
      <c r="AA5758" s="61"/>
      <c r="AB5758" s="61"/>
      <c r="AC5758" s="61"/>
      <c r="AD5758" s="61"/>
      <c r="AE5758" s="61"/>
      <c r="AF5758" s="61"/>
      <c r="AG5758" s="61"/>
      <c r="AH5758" s="61"/>
      <c r="AI5758" s="61"/>
      <c r="AJ5758" s="61"/>
      <c r="AK5758" s="61"/>
      <c r="AL5758" s="61"/>
      <c r="AM5758" s="61"/>
      <c r="AN5758" s="61"/>
      <c r="AO5758" s="61"/>
      <c r="AP5758" s="62"/>
      <c r="AQ5758" s="61"/>
      <c r="AR5758" s="61"/>
      <c r="AS5758" s="61"/>
      <c r="AT5758" s="61"/>
      <c r="AU5758" s="61"/>
      <c r="AV5758" s="61"/>
      <c r="AW5758" s="60"/>
    </row>
    <row r="5759" s="59" customFormat="1" customHeight="1" spans="1:49">
      <c r="A5759" s="60"/>
      <c r="B5759" s="60"/>
      <c r="C5759" s="60"/>
      <c r="D5759" s="60"/>
      <c r="H5759" s="61"/>
      <c r="I5759" s="61"/>
      <c r="J5759" s="61"/>
      <c r="K5759" s="61"/>
      <c r="L5759" s="61"/>
      <c r="M5759" s="61"/>
      <c r="N5759" s="61"/>
      <c r="O5759" s="61"/>
      <c r="P5759" s="61"/>
      <c r="Q5759" s="61"/>
      <c r="R5759" s="61"/>
      <c r="S5759" s="61"/>
      <c r="T5759" s="61"/>
      <c r="U5759" s="61"/>
      <c r="V5759" s="61"/>
      <c r="W5759" s="61"/>
      <c r="X5759" s="61"/>
      <c r="Y5759" s="61"/>
      <c r="Z5759" s="61"/>
      <c r="AA5759" s="61"/>
      <c r="AB5759" s="61"/>
      <c r="AC5759" s="61"/>
      <c r="AD5759" s="61"/>
      <c r="AE5759" s="61"/>
      <c r="AF5759" s="61"/>
      <c r="AG5759" s="61"/>
      <c r="AH5759" s="61"/>
      <c r="AI5759" s="61"/>
      <c r="AJ5759" s="61"/>
      <c r="AK5759" s="61"/>
      <c r="AL5759" s="61"/>
      <c r="AM5759" s="61"/>
      <c r="AN5759" s="61"/>
      <c r="AO5759" s="61"/>
      <c r="AP5759" s="62"/>
      <c r="AQ5759" s="61"/>
      <c r="AR5759" s="61"/>
      <c r="AS5759" s="61"/>
      <c r="AT5759" s="61"/>
      <c r="AU5759" s="61"/>
      <c r="AV5759" s="61"/>
      <c r="AW5759" s="60"/>
    </row>
    <row r="5760" s="59" customFormat="1" customHeight="1" spans="1:49">
      <c r="A5760" s="60"/>
      <c r="B5760" s="60"/>
      <c r="C5760" s="60"/>
      <c r="D5760" s="60"/>
      <c r="H5760" s="61"/>
      <c r="I5760" s="61"/>
      <c r="J5760" s="61"/>
      <c r="K5760" s="61"/>
      <c r="L5760" s="61"/>
      <c r="M5760" s="61"/>
      <c r="N5760" s="61"/>
      <c r="O5760" s="61"/>
      <c r="P5760" s="61"/>
      <c r="Q5760" s="61"/>
      <c r="R5760" s="61"/>
      <c r="S5760" s="61"/>
      <c r="T5760" s="61"/>
      <c r="U5760" s="61"/>
      <c r="V5760" s="61"/>
      <c r="W5760" s="61"/>
      <c r="X5760" s="61"/>
      <c r="Y5760" s="61"/>
      <c r="Z5760" s="61"/>
      <c r="AA5760" s="61"/>
      <c r="AB5760" s="61"/>
      <c r="AC5760" s="61"/>
      <c r="AD5760" s="61"/>
      <c r="AE5760" s="61"/>
      <c r="AF5760" s="61"/>
      <c r="AG5760" s="61"/>
      <c r="AH5760" s="61"/>
      <c r="AI5760" s="61"/>
      <c r="AJ5760" s="61"/>
      <c r="AK5760" s="61"/>
      <c r="AL5760" s="61"/>
      <c r="AM5760" s="61"/>
      <c r="AN5760" s="61"/>
      <c r="AO5760" s="61"/>
      <c r="AP5760" s="62"/>
      <c r="AQ5760" s="61"/>
      <c r="AR5760" s="61"/>
      <c r="AS5760" s="61"/>
      <c r="AT5760" s="61"/>
      <c r="AU5760" s="61"/>
      <c r="AV5760" s="61"/>
      <c r="AW5760" s="60"/>
    </row>
    <row r="5761" s="59" customFormat="1" customHeight="1" spans="1:49">
      <c r="A5761" s="60"/>
      <c r="B5761" s="60"/>
      <c r="C5761" s="60"/>
      <c r="D5761" s="60"/>
      <c r="H5761" s="61"/>
      <c r="I5761" s="61"/>
      <c r="J5761" s="61"/>
      <c r="K5761" s="61"/>
      <c r="L5761" s="61"/>
      <c r="M5761" s="61"/>
      <c r="N5761" s="61"/>
      <c r="O5761" s="61"/>
      <c r="P5761" s="61"/>
      <c r="Q5761" s="61"/>
      <c r="R5761" s="61"/>
      <c r="S5761" s="61"/>
      <c r="T5761" s="61"/>
      <c r="U5761" s="61"/>
      <c r="V5761" s="61"/>
      <c r="W5761" s="61"/>
      <c r="X5761" s="61"/>
      <c r="Y5761" s="61"/>
      <c r="Z5761" s="61"/>
      <c r="AA5761" s="61"/>
      <c r="AB5761" s="61"/>
      <c r="AC5761" s="61"/>
      <c r="AD5761" s="61"/>
      <c r="AE5761" s="61"/>
      <c r="AF5761" s="61"/>
      <c r="AG5761" s="61"/>
      <c r="AH5761" s="61"/>
      <c r="AI5761" s="61"/>
      <c r="AJ5761" s="61"/>
      <c r="AK5761" s="61"/>
      <c r="AL5761" s="61"/>
      <c r="AM5761" s="61"/>
      <c r="AN5761" s="61"/>
      <c r="AO5761" s="61"/>
      <c r="AP5761" s="62"/>
      <c r="AQ5761" s="61"/>
      <c r="AR5761" s="61"/>
      <c r="AS5761" s="61"/>
      <c r="AT5761" s="61"/>
      <c r="AU5761" s="61"/>
      <c r="AV5761" s="61"/>
      <c r="AW5761" s="60"/>
    </row>
    <row r="5762" s="59" customFormat="1" customHeight="1" spans="1:49">
      <c r="A5762" s="60"/>
      <c r="B5762" s="60"/>
      <c r="C5762" s="60"/>
      <c r="D5762" s="60"/>
      <c r="H5762" s="61"/>
      <c r="I5762" s="61"/>
      <c r="J5762" s="61"/>
      <c r="K5762" s="61"/>
      <c r="L5762" s="61"/>
      <c r="M5762" s="61"/>
      <c r="N5762" s="61"/>
      <c r="O5762" s="61"/>
      <c r="P5762" s="61"/>
      <c r="Q5762" s="61"/>
      <c r="R5762" s="61"/>
      <c r="S5762" s="61"/>
      <c r="T5762" s="61"/>
      <c r="U5762" s="61"/>
      <c r="V5762" s="61"/>
      <c r="W5762" s="61"/>
      <c r="X5762" s="61"/>
      <c r="Y5762" s="61"/>
      <c r="Z5762" s="61"/>
      <c r="AA5762" s="61"/>
      <c r="AB5762" s="61"/>
      <c r="AC5762" s="61"/>
      <c r="AD5762" s="61"/>
      <c r="AE5762" s="61"/>
      <c r="AF5762" s="61"/>
      <c r="AG5762" s="61"/>
      <c r="AH5762" s="61"/>
      <c r="AI5762" s="61"/>
      <c r="AJ5762" s="61"/>
      <c r="AK5762" s="61"/>
      <c r="AL5762" s="61"/>
      <c r="AM5762" s="61"/>
      <c r="AN5762" s="61"/>
      <c r="AO5762" s="61"/>
      <c r="AP5762" s="62"/>
      <c r="AQ5762" s="61"/>
      <c r="AR5762" s="61"/>
      <c r="AS5762" s="61"/>
      <c r="AT5762" s="61"/>
      <c r="AU5762" s="61"/>
      <c r="AV5762" s="61"/>
      <c r="AW5762" s="60"/>
    </row>
    <row r="5763" s="59" customFormat="1" customHeight="1" spans="1:49">
      <c r="A5763" s="60"/>
      <c r="B5763" s="60"/>
      <c r="C5763" s="60"/>
      <c r="D5763" s="60"/>
      <c r="H5763" s="61"/>
      <c r="I5763" s="61"/>
      <c r="J5763" s="61"/>
      <c r="K5763" s="61"/>
      <c r="L5763" s="61"/>
      <c r="M5763" s="61"/>
      <c r="N5763" s="61"/>
      <c r="O5763" s="61"/>
      <c r="P5763" s="61"/>
      <c r="Q5763" s="61"/>
      <c r="R5763" s="61"/>
      <c r="S5763" s="61"/>
      <c r="T5763" s="61"/>
      <c r="U5763" s="61"/>
      <c r="V5763" s="61"/>
      <c r="W5763" s="61"/>
      <c r="X5763" s="61"/>
      <c r="Y5763" s="61"/>
      <c r="Z5763" s="61"/>
      <c r="AA5763" s="61"/>
      <c r="AB5763" s="61"/>
      <c r="AC5763" s="61"/>
      <c r="AD5763" s="61"/>
      <c r="AE5763" s="61"/>
      <c r="AF5763" s="61"/>
      <c r="AG5763" s="61"/>
      <c r="AH5763" s="61"/>
      <c r="AI5763" s="61"/>
      <c r="AJ5763" s="61"/>
      <c r="AK5763" s="61"/>
      <c r="AL5763" s="61"/>
      <c r="AM5763" s="61"/>
      <c r="AN5763" s="61"/>
      <c r="AO5763" s="61"/>
      <c r="AP5763" s="62"/>
      <c r="AQ5763" s="61"/>
      <c r="AR5763" s="61"/>
      <c r="AS5763" s="61"/>
      <c r="AT5763" s="61"/>
      <c r="AU5763" s="61"/>
      <c r="AV5763" s="61"/>
      <c r="AW5763" s="60"/>
    </row>
    <row r="5764" s="59" customFormat="1" customHeight="1" spans="1:49">
      <c r="A5764" s="60"/>
      <c r="B5764" s="60"/>
      <c r="C5764" s="60"/>
      <c r="D5764" s="60"/>
      <c r="H5764" s="61"/>
      <c r="I5764" s="61"/>
      <c r="J5764" s="61"/>
      <c r="K5764" s="61"/>
      <c r="L5764" s="61"/>
      <c r="M5764" s="61"/>
      <c r="N5764" s="61"/>
      <c r="O5764" s="61"/>
      <c r="P5764" s="61"/>
      <c r="Q5764" s="61"/>
      <c r="R5764" s="61"/>
      <c r="S5764" s="61"/>
      <c r="T5764" s="61"/>
      <c r="U5764" s="61"/>
      <c r="V5764" s="61"/>
      <c r="W5764" s="61"/>
      <c r="X5764" s="61"/>
      <c r="Y5764" s="61"/>
      <c r="Z5764" s="61"/>
      <c r="AA5764" s="61"/>
      <c r="AB5764" s="61"/>
      <c r="AC5764" s="61"/>
      <c r="AD5764" s="61"/>
      <c r="AE5764" s="61"/>
      <c r="AF5764" s="61"/>
      <c r="AG5764" s="61"/>
      <c r="AH5764" s="61"/>
      <c r="AI5764" s="61"/>
      <c r="AJ5764" s="61"/>
      <c r="AK5764" s="61"/>
      <c r="AL5764" s="61"/>
      <c r="AM5764" s="61"/>
      <c r="AN5764" s="61"/>
      <c r="AO5764" s="61"/>
      <c r="AP5764" s="62"/>
      <c r="AQ5764" s="61"/>
      <c r="AR5764" s="61"/>
      <c r="AS5764" s="61"/>
      <c r="AT5764" s="61"/>
      <c r="AU5764" s="61"/>
      <c r="AV5764" s="61"/>
      <c r="AW5764" s="60"/>
    </row>
    <row r="5765" s="59" customFormat="1" customHeight="1" spans="1:49">
      <c r="A5765" s="60"/>
      <c r="B5765" s="60"/>
      <c r="C5765" s="60"/>
      <c r="D5765" s="60"/>
      <c r="H5765" s="61"/>
      <c r="I5765" s="61"/>
      <c r="J5765" s="61"/>
      <c r="K5765" s="61"/>
      <c r="L5765" s="61"/>
      <c r="M5765" s="61"/>
      <c r="N5765" s="61"/>
      <c r="O5765" s="61"/>
      <c r="P5765" s="61"/>
      <c r="Q5765" s="61"/>
      <c r="R5765" s="61"/>
      <c r="S5765" s="61"/>
      <c r="T5765" s="61"/>
      <c r="U5765" s="61"/>
      <c r="V5765" s="61"/>
      <c r="W5765" s="61"/>
      <c r="X5765" s="61"/>
      <c r="Y5765" s="61"/>
      <c r="Z5765" s="61"/>
      <c r="AA5765" s="61"/>
      <c r="AB5765" s="61"/>
      <c r="AC5765" s="61"/>
      <c r="AD5765" s="61"/>
      <c r="AE5765" s="61"/>
      <c r="AF5765" s="61"/>
      <c r="AG5765" s="61"/>
      <c r="AH5765" s="61"/>
      <c r="AI5765" s="61"/>
      <c r="AJ5765" s="61"/>
      <c r="AK5765" s="61"/>
      <c r="AL5765" s="61"/>
      <c r="AM5765" s="61"/>
      <c r="AN5765" s="61"/>
      <c r="AO5765" s="61"/>
      <c r="AP5765" s="62"/>
      <c r="AQ5765" s="61"/>
      <c r="AR5765" s="61"/>
      <c r="AS5765" s="61"/>
      <c r="AT5765" s="61"/>
      <c r="AU5765" s="61"/>
      <c r="AV5765" s="61"/>
      <c r="AW5765" s="60"/>
    </row>
    <row r="5766" s="59" customFormat="1" customHeight="1" spans="1:49">
      <c r="A5766" s="60"/>
      <c r="B5766" s="60"/>
      <c r="C5766" s="60"/>
      <c r="D5766" s="60"/>
      <c r="H5766" s="61"/>
      <c r="I5766" s="61"/>
      <c r="J5766" s="61"/>
      <c r="K5766" s="61"/>
      <c r="L5766" s="61"/>
      <c r="M5766" s="61"/>
      <c r="N5766" s="61"/>
      <c r="O5766" s="61"/>
      <c r="P5766" s="61"/>
      <c r="Q5766" s="61"/>
      <c r="R5766" s="61"/>
      <c r="S5766" s="61"/>
      <c r="T5766" s="61"/>
      <c r="U5766" s="61"/>
      <c r="V5766" s="61"/>
      <c r="W5766" s="61"/>
      <c r="X5766" s="61"/>
      <c r="Y5766" s="61"/>
      <c r="Z5766" s="61"/>
      <c r="AA5766" s="61"/>
      <c r="AB5766" s="61"/>
      <c r="AC5766" s="61"/>
      <c r="AD5766" s="61"/>
      <c r="AE5766" s="61"/>
      <c r="AF5766" s="61"/>
      <c r="AG5766" s="61"/>
      <c r="AH5766" s="61"/>
      <c r="AI5766" s="61"/>
      <c r="AJ5766" s="61"/>
      <c r="AK5766" s="61"/>
      <c r="AL5766" s="61"/>
      <c r="AM5766" s="61"/>
      <c r="AN5766" s="61"/>
      <c r="AO5766" s="61"/>
      <c r="AP5766" s="62"/>
      <c r="AQ5766" s="61"/>
      <c r="AR5766" s="61"/>
      <c r="AS5766" s="61"/>
      <c r="AT5766" s="61"/>
      <c r="AU5766" s="61"/>
      <c r="AV5766" s="61"/>
      <c r="AW5766" s="60"/>
    </row>
    <row r="5767" s="59" customFormat="1" customHeight="1" spans="1:49">
      <c r="A5767" s="60"/>
      <c r="B5767" s="60"/>
      <c r="C5767" s="60"/>
      <c r="D5767" s="60"/>
      <c r="H5767" s="61"/>
      <c r="I5767" s="61"/>
      <c r="J5767" s="61"/>
      <c r="K5767" s="61"/>
      <c r="L5767" s="61"/>
      <c r="M5767" s="61"/>
      <c r="N5767" s="61"/>
      <c r="O5767" s="61"/>
      <c r="P5767" s="61"/>
      <c r="Q5767" s="61"/>
      <c r="R5767" s="61"/>
      <c r="S5767" s="61"/>
      <c r="T5767" s="61"/>
      <c r="U5767" s="61"/>
      <c r="V5767" s="61"/>
      <c r="W5767" s="61"/>
      <c r="X5767" s="61"/>
      <c r="Y5767" s="61"/>
      <c r="Z5767" s="61"/>
      <c r="AA5767" s="61"/>
      <c r="AB5767" s="61"/>
      <c r="AC5767" s="61"/>
      <c r="AD5767" s="61"/>
      <c r="AE5767" s="61"/>
      <c r="AF5767" s="61"/>
      <c r="AG5767" s="61"/>
      <c r="AH5767" s="61"/>
      <c r="AI5767" s="61"/>
      <c r="AJ5767" s="61"/>
      <c r="AK5767" s="61"/>
      <c r="AL5767" s="61"/>
      <c r="AM5767" s="61"/>
      <c r="AN5767" s="61"/>
      <c r="AO5767" s="61"/>
      <c r="AP5767" s="62"/>
      <c r="AQ5767" s="61"/>
      <c r="AR5767" s="61"/>
      <c r="AS5767" s="61"/>
      <c r="AT5767" s="61"/>
      <c r="AU5767" s="61"/>
      <c r="AV5767" s="61"/>
      <c r="AW5767" s="60"/>
    </row>
    <row r="5768" s="59" customFormat="1" customHeight="1" spans="1:49">
      <c r="A5768" s="60"/>
      <c r="B5768" s="60"/>
      <c r="C5768" s="60"/>
      <c r="D5768" s="60"/>
      <c r="H5768" s="61"/>
      <c r="I5768" s="61"/>
      <c r="J5768" s="61"/>
      <c r="K5768" s="61"/>
      <c r="L5768" s="61"/>
      <c r="M5768" s="61"/>
      <c r="N5768" s="61"/>
      <c r="O5768" s="61"/>
      <c r="P5768" s="61"/>
      <c r="Q5768" s="61"/>
      <c r="R5768" s="61"/>
      <c r="S5768" s="61"/>
      <c r="T5768" s="61"/>
      <c r="U5768" s="61"/>
      <c r="V5768" s="61"/>
      <c r="W5768" s="61"/>
      <c r="X5768" s="61"/>
      <c r="Y5768" s="61"/>
      <c r="Z5768" s="61"/>
      <c r="AA5768" s="61"/>
      <c r="AB5768" s="61"/>
      <c r="AC5768" s="61"/>
      <c r="AD5768" s="61"/>
      <c r="AE5768" s="61"/>
      <c r="AF5768" s="61"/>
      <c r="AG5768" s="61"/>
      <c r="AH5768" s="61"/>
      <c r="AI5768" s="61"/>
      <c r="AJ5768" s="61"/>
      <c r="AK5768" s="61"/>
      <c r="AL5768" s="61"/>
      <c r="AM5768" s="61"/>
      <c r="AN5768" s="61"/>
      <c r="AO5768" s="61"/>
      <c r="AP5768" s="62"/>
      <c r="AQ5768" s="61"/>
      <c r="AR5768" s="61"/>
      <c r="AS5768" s="61"/>
      <c r="AT5768" s="61"/>
      <c r="AU5768" s="61"/>
      <c r="AV5768" s="61"/>
      <c r="AW5768" s="60"/>
    </row>
    <row r="5769" s="59" customFormat="1" customHeight="1" spans="1:49">
      <c r="A5769" s="60"/>
      <c r="B5769" s="60"/>
      <c r="C5769" s="60"/>
      <c r="D5769" s="60"/>
      <c r="H5769" s="61"/>
      <c r="I5769" s="61"/>
      <c r="J5769" s="61"/>
      <c r="K5769" s="61"/>
      <c r="L5769" s="61"/>
      <c r="M5769" s="61"/>
      <c r="N5769" s="61"/>
      <c r="O5769" s="61"/>
      <c r="P5769" s="61"/>
      <c r="Q5769" s="61"/>
      <c r="R5769" s="61"/>
      <c r="S5769" s="61"/>
      <c r="T5769" s="61"/>
      <c r="U5769" s="61"/>
      <c r="V5769" s="61"/>
      <c r="W5769" s="61"/>
      <c r="X5769" s="61"/>
      <c r="Y5769" s="61"/>
      <c r="Z5769" s="61"/>
      <c r="AA5769" s="61"/>
      <c r="AB5769" s="61"/>
      <c r="AC5769" s="61"/>
      <c r="AD5769" s="61"/>
      <c r="AE5769" s="61"/>
      <c r="AF5769" s="61"/>
      <c r="AG5769" s="61"/>
      <c r="AH5769" s="61"/>
      <c r="AI5769" s="61"/>
      <c r="AJ5769" s="61"/>
      <c r="AK5769" s="61"/>
      <c r="AL5769" s="61"/>
      <c r="AM5769" s="61"/>
      <c r="AN5769" s="61"/>
      <c r="AO5769" s="61"/>
      <c r="AP5769" s="62"/>
      <c r="AQ5769" s="61"/>
      <c r="AR5769" s="61"/>
      <c r="AS5769" s="61"/>
      <c r="AT5769" s="61"/>
      <c r="AU5769" s="61"/>
      <c r="AV5769" s="61"/>
      <c r="AW5769" s="60"/>
    </row>
    <row r="5770" s="59" customFormat="1" customHeight="1" spans="1:49">
      <c r="A5770" s="60"/>
      <c r="B5770" s="60"/>
      <c r="C5770" s="60"/>
      <c r="D5770" s="60"/>
      <c r="H5770" s="61"/>
      <c r="I5770" s="61"/>
      <c r="J5770" s="61"/>
      <c r="K5770" s="61"/>
      <c r="L5770" s="61"/>
      <c r="M5770" s="61"/>
      <c r="N5770" s="61"/>
      <c r="O5770" s="61"/>
      <c r="P5770" s="61"/>
      <c r="Q5770" s="61"/>
      <c r="R5770" s="61"/>
      <c r="S5770" s="61"/>
      <c r="T5770" s="61"/>
      <c r="U5770" s="61"/>
      <c r="V5770" s="61"/>
      <c r="W5770" s="61"/>
      <c r="X5770" s="61"/>
      <c r="Y5770" s="61"/>
      <c r="Z5770" s="61"/>
      <c r="AA5770" s="61"/>
      <c r="AB5770" s="61"/>
      <c r="AC5770" s="61"/>
      <c r="AD5770" s="61"/>
      <c r="AE5770" s="61"/>
      <c r="AF5770" s="61"/>
      <c r="AG5770" s="61"/>
      <c r="AH5770" s="61"/>
      <c r="AI5770" s="61"/>
      <c r="AJ5770" s="61"/>
      <c r="AK5770" s="61"/>
      <c r="AL5770" s="61"/>
      <c r="AM5770" s="61"/>
      <c r="AN5770" s="61"/>
      <c r="AO5770" s="61"/>
      <c r="AP5770" s="62"/>
      <c r="AQ5770" s="61"/>
      <c r="AR5770" s="61"/>
      <c r="AS5770" s="61"/>
      <c r="AT5770" s="61"/>
      <c r="AU5770" s="61"/>
      <c r="AV5770" s="61"/>
      <c r="AW5770" s="60"/>
    </row>
    <row r="5771" s="59" customFormat="1" customHeight="1" spans="1:49">
      <c r="A5771" s="60"/>
      <c r="B5771" s="60"/>
      <c r="C5771" s="60"/>
      <c r="D5771" s="60"/>
      <c r="H5771" s="61"/>
      <c r="I5771" s="61"/>
      <c r="J5771" s="61"/>
      <c r="K5771" s="61"/>
      <c r="L5771" s="61"/>
      <c r="M5771" s="61"/>
      <c r="N5771" s="61"/>
      <c r="O5771" s="61"/>
      <c r="P5771" s="61"/>
      <c r="Q5771" s="61"/>
      <c r="R5771" s="61"/>
      <c r="S5771" s="61"/>
      <c r="T5771" s="61"/>
      <c r="U5771" s="61"/>
      <c r="V5771" s="61"/>
      <c r="W5771" s="61"/>
      <c r="X5771" s="61"/>
      <c r="Y5771" s="61"/>
      <c r="Z5771" s="61"/>
      <c r="AA5771" s="61"/>
      <c r="AB5771" s="61"/>
      <c r="AC5771" s="61"/>
      <c r="AD5771" s="61"/>
      <c r="AE5771" s="61"/>
      <c r="AF5771" s="61"/>
      <c r="AG5771" s="61"/>
      <c r="AH5771" s="61"/>
      <c r="AI5771" s="61"/>
      <c r="AJ5771" s="61"/>
      <c r="AK5771" s="61"/>
      <c r="AL5771" s="61"/>
      <c r="AM5771" s="61"/>
      <c r="AN5771" s="61"/>
      <c r="AO5771" s="61"/>
      <c r="AP5771" s="62"/>
      <c r="AQ5771" s="61"/>
      <c r="AR5771" s="61"/>
      <c r="AS5771" s="61"/>
      <c r="AT5771" s="61"/>
      <c r="AU5771" s="61"/>
      <c r="AV5771" s="61"/>
      <c r="AW5771" s="60"/>
    </row>
    <row r="5772" s="59" customFormat="1" customHeight="1" spans="1:49">
      <c r="A5772" s="60"/>
      <c r="B5772" s="60"/>
      <c r="C5772" s="60"/>
      <c r="D5772" s="60"/>
      <c r="H5772" s="61"/>
      <c r="I5772" s="61"/>
      <c r="J5772" s="61"/>
      <c r="K5772" s="61"/>
      <c r="L5772" s="61"/>
      <c r="M5772" s="61"/>
      <c r="N5772" s="61"/>
      <c r="O5772" s="61"/>
      <c r="P5772" s="61"/>
      <c r="Q5772" s="61"/>
      <c r="R5772" s="61"/>
      <c r="S5772" s="61"/>
      <c r="T5772" s="61"/>
      <c r="U5772" s="61"/>
      <c r="V5772" s="61"/>
      <c r="W5772" s="61"/>
      <c r="X5772" s="61"/>
      <c r="Y5772" s="61"/>
      <c r="Z5772" s="61"/>
      <c r="AA5772" s="61"/>
      <c r="AB5772" s="61"/>
      <c r="AC5772" s="61"/>
      <c r="AD5772" s="61"/>
      <c r="AE5772" s="61"/>
      <c r="AF5772" s="61"/>
      <c r="AG5772" s="61"/>
      <c r="AH5772" s="61"/>
      <c r="AI5772" s="61"/>
      <c r="AJ5772" s="61"/>
      <c r="AK5772" s="61"/>
      <c r="AL5772" s="61"/>
      <c r="AM5772" s="61"/>
      <c r="AN5772" s="61"/>
      <c r="AO5772" s="61"/>
      <c r="AP5772" s="62"/>
      <c r="AQ5772" s="61"/>
      <c r="AR5772" s="61"/>
      <c r="AS5772" s="61"/>
      <c r="AT5772" s="61"/>
      <c r="AU5772" s="61"/>
      <c r="AV5772" s="61"/>
      <c r="AW5772" s="60"/>
    </row>
    <row r="5773" s="59" customFormat="1" customHeight="1" spans="1:49">
      <c r="A5773" s="60"/>
      <c r="B5773" s="60"/>
      <c r="C5773" s="60"/>
      <c r="D5773" s="60"/>
      <c r="H5773" s="61"/>
      <c r="I5773" s="61"/>
      <c r="J5773" s="61"/>
      <c r="K5773" s="61"/>
      <c r="L5773" s="61"/>
      <c r="M5773" s="61"/>
      <c r="N5773" s="61"/>
      <c r="O5773" s="61"/>
      <c r="P5773" s="61"/>
      <c r="Q5773" s="61"/>
      <c r="R5773" s="61"/>
      <c r="S5773" s="61"/>
      <c r="T5773" s="61"/>
      <c r="U5773" s="61"/>
      <c r="V5773" s="61"/>
      <c r="W5773" s="61"/>
      <c r="X5773" s="61"/>
      <c r="Y5773" s="61"/>
      <c r="Z5773" s="61"/>
      <c r="AA5773" s="61"/>
      <c r="AB5773" s="61"/>
      <c r="AC5773" s="61"/>
      <c r="AD5773" s="61"/>
      <c r="AE5773" s="61"/>
      <c r="AF5773" s="61"/>
      <c r="AG5773" s="61"/>
      <c r="AH5773" s="61"/>
      <c r="AI5773" s="61"/>
      <c r="AJ5773" s="61"/>
      <c r="AK5773" s="61"/>
      <c r="AL5773" s="61"/>
      <c r="AM5773" s="61"/>
      <c r="AN5773" s="61"/>
      <c r="AO5773" s="61"/>
      <c r="AP5773" s="62"/>
      <c r="AQ5773" s="61"/>
      <c r="AR5773" s="61"/>
      <c r="AS5773" s="61"/>
      <c r="AT5773" s="61"/>
      <c r="AU5773" s="61"/>
      <c r="AV5773" s="61"/>
      <c r="AW5773" s="60"/>
    </row>
    <row r="5774" s="59" customFormat="1" customHeight="1" spans="1:49">
      <c r="A5774" s="60"/>
      <c r="B5774" s="60"/>
      <c r="C5774" s="60"/>
      <c r="D5774" s="60"/>
      <c r="H5774" s="61"/>
      <c r="I5774" s="61"/>
      <c r="J5774" s="61"/>
      <c r="K5774" s="61"/>
      <c r="L5774" s="61"/>
      <c r="M5774" s="61"/>
      <c r="N5774" s="61"/>
      <c r="O5774" s="61"/>
      <c r="P5774" s="61"/>
      <c r="Q5774" s="61"/>
      <c r="R5774" s="61"/>
      <c r="S5774" s="61"/>
      <c r="T5774" s="61"/>
      <c r="U5774" s="61"/>
      <c r="V5774" s="61"/>
      <c r="W5774" s="61"/>
      <c r="X5774" s="61"/>
      <c r="Y5774" s="61"/>
      <c r="Z5774" s="61"/>
      <c r="AA5774" s="61"/>
      <c r="AB5774" s="61"/>
      <c r="AC5774" s="61"/>
      <c r="AD5774" s="61"/>
      <c r="AE5774" s="61"/>
      <c r="AF5774" s="61"/>
      <c r="AG5774" s="61"/>
      <c r="AH5774" s="61"/>
      <c r="AI5774" s="61"/>
      <c r="AJ5774" s="61"/>
      <c r="AK5774" s="61"/>
      <c r="AL5774" s="61"/>
      <c r="AM5774" s="61"/>
      <c r="AN5774" s="61"/>
      <c r="AO5774" s="61"/>
      <c r="AP5774" s="62"/>
      <c r="AQ5774" s="61"/>
      <c r="AR5774" s="61"/>
      <c r="AS5774" s="61"/>
      <c r="AT5774" s="61"/>
      <c r="AU5774" s="61"/>
      <c r="AV5774" s="61"/>
      <c r="AW5774" s="60"/>
    </row>
    <row r="5775" s="59" customFormat="1" customHeight="1" spans="1:49">
      <c r="A5775" s="60"/>
      <c r="B5775" s="60"/>
      <c r="C5775" s="60"/>
      <c r="D5775" s="60"/>
      <c r="H5775" s="61"/>
      <c r="I5775" s="61"/>
      <c r="J5775" s="61"/>
      <c r="K5775" s="61"/>
      <c r="L5775" s="61"/>
      <c r="M5775" s="61"/>
      <c r="N5775" s="61"/>
      <c r="O5775" s="61"/>
      <c r="P5775" s="61"/>
      <c r="Q5775" s="61"/>
      <c r="R5775" s="61"/>
      <c r="S5775" s="61"/>
      <c r="T5775" s="61"/>
      <c r="U5775" s="61"/>
      <c r="V5775" s="61"/>
      <c r="W5775" s="61"/>
      <c r="X5775" s="61"/>
      <c r="Y5775" s="61"/>
      <c r="Z5775" s="61"/>
      <c r="AA5775" s="61"/>
      <c r="AB5775" s="61"/>
      <c r="AC5775" s="61"/>
      <c r="AD5775" s="61"/>
      <c r="AE5775" s="61"/>
      <c r="AF5775" s="61"/>
      <c r="AG5775" s="61"/>
      <c r="AH5775" s="61"/>
      <c r="AI5775" s="61"/>
      <c r="AJ5775" s="61"/>
      <c r="AK5775" s="61"/>
      <c r="AL5775" s="61"/>
      <c r="AM5775" s="61"/>
      <c r="AN5775" s="61"/>
      <c r="AO5775" s="61"/>
      <c r="AP5775" s="62"/>
      <c r="AQ5775" s="61"/>
      <c r="AR5775" s="61"/>
      <c r="AS5775" s="61"/>
      <c r="AT5775" s="61"/>
      <c r="AU5775" s="61"/>
      <c r="AV5775" s="61"/>
      <c r="AW5775" s="60"/>
    </row>
    <row r="5776" s="59" customFormat="1" customHeight="1" spans="1:49">
      <c r="A5776" s="60"/>
      <c r="B5776" s="60"/>
      <c r="C5776" s="60"/>
      <c r="D5776" s="60"/>
      <c r="H5776" s="61"/>
      <c r="I5776" s="61"/>
      <c r="J5776" s="61"/>
      <c r="K5776" s="61"/>
      <c r="L5776" s="61"/>
      <c r="M5776" s="61"/>
      <c r="N5776" s="61"/>
      <c r="O5776" s="61"/>
      <c r="P5776" s="61"/>
      <c r="Q5776" s="61"/>
      <c r="R5776" s="61"/>
      <c r="S5776" s="61"/>
      <c r="T5776" s="61"/>
      <c r="U5776" s="61"/>
      <c r="V5776" s="61"/>
      <c r="W5776" s="61"/>
      <c r="X5776" s="61"/>
      <c r="Y5776" s="61"/>
      <c r="Z5776" s="61"/>
      <c r="AA5776" s="61"/>
      <c r="AB5776" s="61"/>
      <c r="AC5776" s="61"/>
      <c r="AD5776" s="61"/>
      <c r="AE5776" s="61"/>
      <c r="AF5776" s="61"/>
      <c r="AG5776" s="61"/>
      <c r="AH5776" s="61"/>
      <c r="AI5776" s="61"/>
      <c r="AJ5776" s="61"/>
      <c r="AK5776" s="61"/>
      <c r="AL5776" s="61"/>
      <c r="AM5776" s="61"/>
      <c r="AN5776" s="61"/>
      <c r="AO5776" s="61"/>
      <c r="AP5776" s="62"/>
      <c r="AQ5776" s="61"/>
      <c r="AR5776" s="61"/>
      <c r="AS5776" s="61"/>
      <c r="AT5776" s="61"/>
      <c r="AU5776" s="61"/>
      <c r="AV5776" s="61"/>
      <c r="AW5776" s="60"/>
    </row>
    <row r="5777" s="59" customFormat="1" customHeight="1" spans="1:49">
      <c r="A5777" s="60"/>
      <c r="B5777" s="60"/>
      <c r="C5777" s="60"/>
      <c r="D5777" s="60"/>
      <c r="H5777" s="61"/>
      <c r="I5777" s="61"/>
      <c r="J5777" s="61"/>
      <c r="K5777" s="61"/>
      <c r="L5777" s="61"/>
      <c r="M5777" s="61"/>
      <c r="N5777" s="61"/>
      <c r="O5777" s="61"/>
      <c r="P5777" s="61"/>
      <c r="Q5777" s="61"/>
      <c r="R5777" s="61"/>
      <c r="S5777" s="61"/>
      <c r="T5777" s="61"/>
      <c r="U5777" s="61"/>
      <c r="V5777" s="61"/>
      <c r="W5777" s="61"/>
      <c r="X5777" s="61"/>
      <c r="Y5777" s="61"/>
      <c r="Z5777" s="61"/>
      <c r="AA5777" s="61"/>
      <c r="AB5777" s="61"/>
      <c r="AC5777" s="61"/>
      <c r="AD5777" s="61"/>
      <c r="AE5777" s="61"/>
      <c r="AF5777" s="61"/>
      <c r="AG5777" s="61"/>
      <c r="AH5777" s="61"/>
      <c r="AI5777" s="61"/>
      <c r="AJ5777" s="61"/>
      <c r="AK5777" s="61"/>
      <c r="AL5777" s="61"/>
      <c r="AM5777" s="61"/>
      <c r="AN5777" s="61"/>
      <c r="AO5777" s="61"/>
      <c r="AP5777" s="62"/>
      <c r="AQ5777" s="61"/>
      <c r="AR5777" s="61"/>
      <c r="AS5777" s="61"/>
      <c r="AT5777" s="61"/>
      <c r="AU5777" s="61"/>
      <c r="AV5777" s="61"/>
      <c r="AW5777" s="60"/>
    </row>
    <row r="5778" s="59" customFormat="1" customHeight="1" spans="1:49">
      <c r="A5778" s="60"/>
      <c r="B5778" s="60"/>
      <c r="C5778" s="60"/>
      <c r="D5778" s="60"/>
      <c r="H5778" s="61"/>
      <c r="I5778" s="61"/>
      <c r="J5778" s="61"/>
      <c r="K5778" s="61"/>
      <c r="L5778" s="61"/>
      <c r="M5778" s="61"/>
      <c r="N5778" s="61"/>
      <c r="O5778" s="61"/>
      <c r="P5778" s="61"/>
      <c r="Q5778" s="61"/>
      <c r="R5778" s="61"/>
      <c r="S5778" s="61"/>
      <c r="T5778" s="61"/>
      <c r="U5778" s="61"/>
      <c r="V5778" s="61"/>
      <c r="W5778" s="61"/>
      <c r="X5778" s="61"/>
      <c r="Y5778" s="61"/>
      <c r="Z5778" s="61"/>
      <c r="AA5778" s="61"/>
      <c r="AB5778" s="61"/>
      <c r="AC5778" s="61"/>
      <c r="AD5778" s="61"/>
      <c r="AE5778" s="61"/>
      <c r="AF5778" s="61"/>
      <c r="AG5778" s="61"/>
      <c r="AH5778" s="61"/>
      <c r="AI5778" s="61"/>
      <c r="AJ5778" s="61"/>
      <c r="AK5778" s="61"/>
      <c r="AL5778" s="61"/>
      <c r="AM5778" s="61"/>
      <c r="AN5778" s="61"/>
      <c r="AO5778" s="61"/>
      <c r="AP5778" s="62"/>
      <c r="AQ5778" s="61"/>
      <c r="AR5778" s="61"/>
      <c r="AS5778" s="61"/>
      <c r="AT5778" s="61"/>
      <c r="AU5778" s="61"/>
      <c r="AV5778" s="61"/>
      <c r="AW5778" s="60"/>
    </row>
    <row r="5779" s="59" customFormat="1" customHeight="1" spans="1:49">
      <c r="A5779" s="60"/>
      <c r="B5779" s="60"/>
      <c r="C5779" s="60"/>
      <c r="D5779" s="60"/>
      <c r="H5779" s="61"/>
      <c r="I5779" s="61"/>
      <c r="J5779" s="61"/>
      <c r="K5779" s="61"/>
      <c r="L5779" s="61"/>
      <c r="M5779" s="61"/>
      <c r="N5779" s="61"/>
      <c r="O5779" s="61"/>
      <c r="P5779" s="61"/>
      <c r="Q5779" s="61"/>
      <c r="R5779" s="61"/>
      <c r="S5779" s="61"/>
      <c r="T5779" s="61"/>
      <c r="U5779" s="61"/>
      <c r="V5779" s="61"/>
      <c r="W5779" s="61"/>
      <c r="X5779" s="61"/>
      <c r="Y5779" s="61"/>
      <c r="Z5779" s="61"/>
      <c r="AA5779" s="61"/>
      <c r="AB5779" s="61"/>
      <c r="AC5779" s="61"/>
      <c r="AD5779" s="61"/>
      <c r="AE5779" s="61"/>
      <c r="AF5779" s="61"/>
      <c r="AG5779" s="61"/>
      <c r="AH5779" s="61"/>
      <c r="AI5779" s="61"/>
      <c r="AJ5779" s="61"/>
      <c r="AK5779" s="61"/>
      <c r="AL5779" s="61"/>
      <c r="AM5779" s="61"/>
      <c r="AN5779" s="61"/>
      <c r="AO5779" s="61"/>
      <c r="AP5779" s="62"/>
      <c r="AQ5779" s="61"/>
      <c r="AR5779" s="61"/>
      <c r="AS5779" s="61"/>
      <c r="AT5779" s="61"/>
      <c r="AU5779" s="61"/>
      <c r="AV5779" s="61"/>
      <c r="AW5779" s="60"/>
    </row>
    <row r="5780" s="59" customFormat="1" customHeight="1" spans="1:49">
      <c r="A5780" s="60"/>
      <c r="B5780" s="60"/>
      <c r="C5780" s="60"/>
      <c r="D5780" s="60"/>
      <c r="H5780" s="61"/>
      <c r="I5780" s="61"/>
      <c r="J5780" s="61"/>
      <c r="K5780" s="61"/>
      <c r="L5780" s="61"/>
      <c r="M5780" s="61"/>
      <c r="N5780" s="61"/>
      <c r="O5780" s="61"/>
      <c r="P5780" s="61"/>
      <c r="Q5780" s="61"/>
      <c r="R5780" s="61"/>
      <c r="S5780" s="61"/>
      <c r="T5780" s="61"/>
      <c r="U5780" s="61"/>
      <c r="V5780" s="61"/>
      <c r="W5780" s="61"/>
      <c r="X5780" s="61"/>
      <c r="Y5780" s="61"/>
      <c r="Z5780" s="61"/>
      <c r="AA5780" s="61"/>
      <c r="AB5780" s="61"/>
      <c r="AC5780" s="61"/>
      <c r="AD5780" s="61"/>
      <c r="AE5780" s="61"/>
      <c r="AF5780" s="61"/>
      <c r="AG5780" s="61"/>
      <c r="AH5780" s="61"/>
      <c r="AI5780" s="61"/>
      <c r="AJ5780" s="61"/>
      <c r="AK5780" s="61"/>
      <c r="AL5780" s="61"/>
      <c r="AM5780" s="61"/>
      <c r="AN5780" s="61"/>
      <c r="AO5780" s="61"/>
      <c r="AP5780" s="62"/>
      <c r="AQ5780" s="61"/>
      <c r="AR5780" s="61"/>
      <c r="AS5780" s="61"/>
      <c r="AT5780" s="61"/>
      <c r="AU5780" s="61"/>
      <c r="AV5780" s="61"/>
      <c r="AW5780" s="60"/>
    </row>
    <row r="5781" s="59" customFormat="1" customHeight="1" spans="1:49">
      <c r="A5781" s="60"/>
      <c r="B5781" s="60"/>
      <c r="C5781" s="60"/>
      <c r="D5781" s="60"/>
      <c r="H5781" s="61"/>
      <c r="I5781" s="61"/>
      <c r="J5781" s="61"/>
      <c r="K5781" s="61"/>
      <c r="L5781" s="61"/>
      <c r="M5781" s="61"/>
      <c r="N5781" s="61"/>
      <c r="O5781" s="61"/>
      <c r="P5781" s="61"/>
      <c r="Q5781" s="61"/>
      <c r="R5781" s="61"/>
      <c r="S5781" s="61"/>
      <c r="T5781" s="61"/>
      <c r="U5781" s="61"/>
      <c r="V5781" s="61"/>
      <c r="W5781" s="61"/>
      <c r="X5781" s="61"/>
      <c r="Y5781" s="61"/>
      <c r="Z5781" s="61"/>
      <c r="AA5781" s="61"/>
      <c r="AB5781" s="61"/>
      <c r="AC5781" s="61"/>
      <c r="AD5781" s="61"/>
      <c r="AE5781" s="61"/>
      <c r="AF5781" s="61"/>
      <c r="AG5781" s="61"/>
      <c r="AH5781" s="61"/>
      <c r="AI5781" s="61"/>
      <c r="AJ5781" s="61"/>
      <c r="AK5781" s="61"/>
      <c r="AL5781" s="61"/>
      <c r="AM5781" s="61"/>
      <c r="AN5781" s="61"/>
      <c r="AO5781" s="61"/>
      <c r="AP5781" s="62"/>
      <c r="AQ5781" s="61"/>
      <c r="AR5781" s="61"/>
      <c r="AS5781" s="61"/>
      <c r="AT5781" s="61"/>
      <c r="AU5781" s="61"/>
      <c r="AV5781" s="61"/>
      <c r="AW5781" s="60"/>
    </row>
    <row r="5782" s="59" customFormat="1" customHeight="1" spans="1:49">
      <c r="A5782" s="60"/>
      <c r="B5782" s="60"/>
      <c r="C5782" s="60"/>
      <c r="D5782" s="60"/>
      <c r="H5782" s="61"/>
      <c r="I5782" s="61"/>
      <c r="J5782" s="61"/>
      <c r="K5782" s="61"/>
      <c r="L5782" s="61"/>
      <c r="M5782" s="61"/>
      <c r="N5782" s="61"/>
      <c r="O5782" s="61"/>
      <c r="P5782" s="61"/>
      <c r="Q5782" s="61"/>
      <c r="R5782" s="61"/>
      <c r="S5782" s="61"/>
      <c r="T5782" s="61"/>
      <c r="U5782" s="61"/>
      <c r="V5782" s="61"/>
      <c r="W5782" s="61"/>
      <c r="X5782" s="61"/>
      <c r="Y5782" s="61"/>
      <c r="Z5782" s="61"/>
      <c r="AA5782" s="61"/>
      <c r="AB5782" s="61"/>
      <c r="AC5782" s="61"/>
      <c r="AD5782" s="61"/>
      <c r="AE5782" s="61"/>
      <c r="AF5782" s="61"/>
      <c r="AG5782" s="61"/>
      <c r="AH5782" s="61"/>
      <c r="AI5782" s="61"/>
      <c r="AJ5782" s="61"/>
      <c r="AK5782" s="61"/>
      <c r="AL5782" s="61"/>
      <c r="AM5782" s="61"/>
      <c r="AN5782" s="61"/>
      <c r="AO5782" s="61"/>
      <c r="AP5782" s="62"/>
      <c r="AQ5782" s="61"/>
      <c r="AR5782" s="61"/>
      <c r="AS5782" s="61"/>
      <c r="AT5782" s="61"/>
      <c r="AU5782" s="61"/>
      <c r="AV5782" s="61"/>
      <c r="AW5782" s="60"/>
    </row>
    <row r="5783" s="59" customFormat="1" customHeight="1" spans="1:49">
      <c r="A5783" s="60"/>
      <c r="B5783" s="60"/>
      <c r="C5783" s="60"/>
      <c r="D5783" s="60"/>
      <c r="H5783" s="61"/>
      <c r="I5783" s="61"/>
      <c r="J5783" s="61"/>
      <c r="K5783" s="61"/>
      <c r="L5783" s="61"/>
      <c r="M5783" s="61"/>
      <c r="N5783" s="61"/>
      <c r="O5783" s="61"/>
      <c r="P5783" s="61"/>
      <c r="Q5783" s="61"/>
      <c r="R5783" s="61"/>
      <c r="S5783" s="61"/>
      <c r="T5783" s="61"/>
      <c r="U5783" s="61"/>
      <c r="V5783" s="61"/>
      <c r="W5783" s="61"/>
      <c r="X5783" s="61"/>
      <c r="Y5783" s="61"/>
      <c r="Z5783" s="61"/>
      <c r="AA5783" s="61"/>
      <c r="AB5783" s="61"/>
      <c r="AC5783" s="61"/>
      <c r="AD5783" s="61"/>
      <c r="AE5783" s="61"/>
      <c r="AF5783" s="61"/>
      <c r="AG5783" s="61"/>
      <c r="AH5783" s="61"/>
      <c r="AI5783" s="61"/>
      <c r="AJ5783" s="61"/>
      <c r="AK5783" s="61"/>
      <c r="AL5783" s="61"/>
      <c r="AM5783" s="61"/>
      <c r="AN5783" s="61"/>
      <c r="AO5783" s="61"/>
      <c r="AP5783" s="62"/>
      <c r="AQ5783" s="61"/>
      <c r="AR5783" s="61"/>
      <c r="AS5783" s="61"/>
      <c r="AT5783" s="61"/>
      <c r="AU5783" s="61"/>
      <c r="AV5783" s="61"/>
      <c r="AW5783" s="60"/>
    </row>
    <row r="5784" s="59" customFormat="1" customHeight="1" spans="1:49">
      <c r="A5784" s="60"/>
      <c r="B5784" s="60"/>
      <c r="C5784" s="60"/>
      <c r="D5784" s="60"/>
      <c r="H5784" s="61"/>
      <c r="I5784" s="61"/>
      <c r="J5784" s="61"/>
      <c r="K5784" s="61"/>
      <c r="L5784" s="61"/>
      <c r="M5784" s="61"/>
      <c r="N5784" s="61"/>
      <c r="O5784" s="61"/>
      <c r="P5784" s="61"/>
      <c r="Q5784" s="61"/>
      <c r="R5784" s="61"/>
      <c r="S5784" s="61"/>
      <c r="T5784" s="61"/>
      <c r="U5784" s="61"/>
      <c r="V5784" s="61"/>
      <c r="W5784" s="61"/>
      <c r="X5784" s="61"/>
      <c r="Y5784" s="61"/>
      <c r="Z5784" s="61"/>
      <c r="AA5784" s="61"/>
      <c r="AB5784" s="61"/>
      <c r="AC5784" s="61"/>
      <c r="AD5784" s="61"/>
      <c r="AE5784" s="61"/>
      <c r="AF5784" s="61"/>
      <c r="AG5784" s="61"/>
      <c r="AH5784" s="61"/>
      <c r="AI5784" s="61"/>
      <c r="AJ5784" s="61"/>
      <c r="AK5784" s="61"/>
      <c r="AL5784" s="61"/>
      <c r="AM5784" s="61"/>
      <c r="AN5784" s="61"/>
      <c r="AO5784" s="61"/>
      <c r="AP5784" s="62"/>
      <c r="AQ5784" s="61"/>
      <c r="AR5784" s="61"/>
      <c r="AS5784" s="61"/>
      <c r="AT5784" s="61"/>
      <c r="AU5784" s="61"/>
      <c r="AV5784" s="61"/>
      <c r="AW5784" s="60"/>
    </row>
    <row r="5785" s="59" customFormat="1" customHeight="1" spans="1:49">
      <c r="A5785" s="60"/>
      <c r="B5785" s="60"/>
      <c r="C5785" s="60"/>
      <c r="D5785" s="60"/>
      <c r="H5785" s="61"/>
      <c r="I5785" s="61"/>
      <c r="J5785" s="61"/>
      <c r="K5785" s="61"/>
      <c r="L5785" s="61"/>
      <c r="M5785" s="61"/>
      <c r="N5785" s="61"/>
      <c r="O5785" s="61"/>
      <c r="P5785" s="61"/>
      <c r="Q5785" s="61"/>
      <c r="R5785" s="61"/>
      <c r="S5785" s="61"/>
      <c r="T5785" s="61"/>
      <c r="U5785" s="61"/>
      <c r="V5785" s="61"/>
      <c r="W5785" s="61"/>
      <c r="X5785" s="61"/>
      <c r="Y5785" s="61"/>
      <c r="Z5785" s="61"/>
      <c r="AA5785" s="61"/>
      <c r="AB5785" s="61"/>
      <c r="AC5785" s="61"/>
      <c r="AD5785" s="61"/>
      <c r="AE5785" s="61"/>
      <c r="AF5785" s="61"/>
      <c r="AG5785" s="61"/>
      <c r="AH5785" s="61"/>
      <c r="AI5785" s="61"/>
      <c r="AJ5785" s="61"/>
      <c r="AK5785" s="61"/>
      <c r="AL5785" s="61"/>
      <c r="AM5785" s="61"/>
      <c r="AN5785" s="61"/>
      <c r="AO5785" s="61"/>
      <c r="AP5785" s="62"/>
      <c r="AQ5785" s="61"/>
      <c r="AR5785" s="61"/>
      <c r="AS5785" s="61"/>
      <c r="AT5785" s="61"/>
      <c r="AU5785" s="61"/>
      <c r="AV5785" s="61"/>
      <c r="AW5785" s="60"/>
    </row>
    <row r="5786" s="59" customFormat="1" customHeight="1" spans="1:49">
      <c r="A5786" s="60"/>
      <c r="B5786" s="60"/>
      <c r="C5786" s="60"/>
      <c r="D5786" s="60"/>
      <c r="H5786" s="61"/>
      <c r="I5786" s="61"/>
      <c r="J5786" s="61"/>
      <c r="K5786" s="61"/>
      <c r="L5786" s="61"/>
      <c r="M5786" s="61"/>
      <c r="N5786" s="61"/>
      <c r="O5786" s="61"/>
      <c r="P5786" s="61"/>
      <c r="Q5786" s="61"/>
      <c r="R5786" s="61"/>
      <c r="S5786" s="61"/>
      <c r="T5786" s="61"/>
      <c r="U5786" s="61"/>
      <c r="V5786" s="61"/>
      <c r="W5786" s="61"/>
      <c r="X5786" s="61"/>
      <c r="Y5786" s="61"/>
      <c r="Z5786" s="61"/>
      <c r="AA5786" s="61"/>
      <c r="AB5786" s="61"/>
      <c r="AC5786" s="61"/>
      <c r="AD5786" s="61"/>
      <c r="AE5786" s="61"/>
      <c r="AF5786" s="61"/>
      <c r="AG5786" s="61"/>
      <c r="AH5786" s="61"/>
      <c r="AI5786" s="61"/>
      <c r="AJ5786" s="61"/>
      <c r="AK5786" s="61"/>
      <c r="AL5786" s="61"/>
      <c r="AM5786" s="61"/>
      <c r="AN5786" s="61"/>
      <c r="AO5786" s="61"/>
      <c r="AP5786" s="62"/>
      <c r="AQ5786" s="61"/>
      <c r="AR5786" s="61"/>
      <c r="AS5786" s="61"/>
      <c r="AT5786" s="61"/>
      <c r="AU5786" s="61"/>
      <c r="AV5786" s="61"/>
      <c r="AW5786" s="60"/>
    </row>
    <row r="5787" s="59" customFormat="1" customHeight="1" spans="1:49">
      <c r="A5787" s="60"/>
      <c r="B5787" s="60"/>
      <c r="C5787" s="60"/>
      <c r="D5787" s="60"/>
      <c r="H5787" s="61"/>
      <c r="I5787" s="61"/>
      <c r="J5787" s="61"/>
      <c r="K5787" s="61"/>
      <c r="L5787" s="61"/>
      <c r="M5787" s="61"/>
      <c r="N5787" s="61"/>
      <c r="O5787" s="61"/>
      <c r="P5787" s="61"/>
      <c r="Q5787" s="61"/>
      <c r="R5787" s="61"/>
      <c r="S5787" s="61"/>
      <c r="T5787" s="61"/>
      <c r="U5787" s="61"/>
      <c r="V5787" s="61"/>
      <c r="W5787" s="61"/>
      <c r="X5787" s="61"/>
      <c r="Y5787" s="61"/>
      <c r="Z5787" s="61"/>
      <c r="AA5787" s="61"/>
      <c r="AB5787" s="61"/>
      <c r="AC5787" s="61"/>
      <c r="AD5787" s="61"/>
      <c r="AE5787" s="61"/>
      <c r="AF5787" s="61"/>
      <c r="AG5787" s="61"/>
      <c r="AH5787" s="61"/>
      <c r="AI5787" s="61"/>
      <c r="AJ5787" s="61"/>
      <c r="AK5787" s="61"/>
      <c r="AL5787" s="61"/>
      <c r="AM5787" s="61"/>
      <c r="AN5787" s="61"/>
      <c r="AO5787" s="61"/>
      <c r="AP5787" s="62"/>
      <c r="AQ5787" s="61"/>
      <c r="AR5787" s="61"/>
      <c r="AS5787" s="61"/>
      <c r="AT5787" s="61"/>
      <c r="AU5787" s="61"/>
      <c r="AV5787" s="61"/>
      <c r="AW5787" s="60"/>
    </row>
    <row r="5788" s="59" customFormat="1" customHeight="1" spans="1:49">
      <c r="A5788" s="60"/>
      <c r="B5788" s="60"/>
      <c r="C5788" s="60"/>
      <c r="D5788" s="60"/>
      <c r="H5788" s="61"/>
      <c r="I5788" s="61"/>
      <c r="J5788" s="61"/>
      <c r="K5788" s="61"/>
      <c r="L5788" s="61"/>
      <c r="M5788" s="61"/>
      <c r="N5788" s="61"/>
      <c r="O5788" s="61"/>
      <c r="P5788" s="61"/>
      <c r="Q5788" s="61"/>
      <c r="R5788" s="61"/>
      <c r="S5788" s="61"/>
      <c r="T5788" s="61"/>
      <c r="U5788" s="61"/>
      <c r="V5788" s="61"/>
      <c r="W5788" s="61"/>
      <c r="X5788" s="61"/>
      <c r="Y5788" s="61"/>
      <c r="Z5788" s="61"/>
      <c r="AA5788" s="61"/>
      <c r="AB5788" s="61"/>
      <c r="AC5788" s="61"/>
      <c r="AD5788" s="61"/>
      <c r="AE5788" s="61"/>
      <c r="AF5788" s="61"/>
      <c r="AG5788" s="61"/>
      <c r="AH5788" s="61"/>
      <c r="AI5788" s="61"/>
      <c r="AJ5788" s="61"/>
      <c r="AK5788" s="61"/>
      <c r="AL5788" s="61"/>
      <c r="AM5788" s="61"/>
      <c r="AN5788" s="61"/>
      <c r="AO5788" s="61"/>
      <c r="AP5788" s="62"/>
      <c r="AQ5788" s="61"/>
      <c r="AR5788" s="61"/>
      <c r="AS5788" s="61"/>
      <c r="AT5788" s="61"/>
      <c r="AU5788" s="61"/>
      <c r="AV5788" s="61"/>
      <c r="AW5788" s="60"/>
    </row>
    <row r="5789" s="59" customFormat="1" customHeight="1" spans="1:49">
      <c r="A5789" s="60"/>
      <c r="B5789" s="60"/>
      <c r="C5789" s="60"/>
      <c r="D5789" s="60"/>
      <c r="H5789" s="61"/>
      <c r="I5789" s="61"/>
      <c r="J5789" s="61"/>
      <c r="K5789" s="61"/>
      <c r="L5789" s="61"/>
      <c r="M5789" s="61"/>
      <c r="N5789" s="61"/>
      <c r="O5789" s="61"/>
      <c r="P5789" s="61"/>
      <c r="Q5789" s="61"/>
      <c r="R5789" s="61"/>
      <c r="S5789" s="61"/>
      <c r="T5789" s="61"/>
      <c r="U5789" s="61"/>
      <c r="V5789" s="61"/>
      <c r="W5789" s="61"/>
      <c r="X5789" s="61"/>
      <c r="Y5789" s="61"/>
      <c r="Z5789" s="61"/>
      <c r="AA5789" s="61"/>
      <c r="AB5789" s="61"/>
      <c r="AC5789" s="61"/>
      <c r="AD5789" s="61"/>
      <c r="AE5789" s="61"/>
      <c r="AF5789" s="61"/>
      <c r="AG5789" s="61"/>
      <c r="AH5789" s="61"/>
      <c r="AI5789" s="61"/>
      <c r="AJ5789" s="61"/>
      <c r="AK5789" s="61"/>
      <c r="AL5789" s="61"/>
      <c r="AM5789" s="61"/>
      <c r="AN5789" s="61"/>
      <c r="AO5789" s="61"/>
      <c r="AP5789" s="62"/>
      <c r="AQ5789" s="61"/>
      <c r="AR5789" s="61"/>
      <c r="AS5789" s="61"/>
      <c r="AT5789" s="61"/>
      <c r="AU5789" s="61"/>
      <c r="AV5789" s="61"/>
      <c r="AW5789" s="60"/>
    </row>
    <row r="5790" s="59" customFormat="1" customHeight="1" spans="1:49">
      <c r="A5790" s="60"/>
      <c r="B5790" s="60"/>
      <c r="C5790" s="60"/>
      <c r="D5790" s="60"/>
      <c r="H5790" s="61"/>
      <c r="I5790" s="61"/>
      <c r="J5790" s="61"/>
      <c r="K5790" s="61"/>
      <c r="L5790" s="61"/>
      <c r="M5790" s="61"/>
      <c r="N5790" s="61"/>
      <c r="O5790" s="61"/>
      <c r="P5790" s="61"/>
      <c r="Q5790" s="61"/>
      <c r="R5790" s="61"/>
      <c r="S5790" s="61"/>
      <c r="T5790" s="61"/>
      <c r="U5790" s="61"/>
      <c r="V5790" s="61"/>
      <c r="W5790" s="61"/>
      <c r="X5790" s="61"/>
      <c r="Y5790" s="61"/>
      <c r="Z5790" s="61"/>
      <c r="AA5790" s="61"/>
      <c r="AB5790" s="61"/>
      <c r="AC5790" s="61"/>
      <c r="AD5790" s="61"/>
      <c r="AE5790" s="61"/>
      <c r="AF5790" s="61"/>
      <c r="AG5790" s="61"/>
      <c r="AH5790" s="61"/>
      <c r="AI5790" s="61"/>
      <c r="AJ5790" s="61"/>
      <c r="AK5790" s="61"/>
      <c r="AL5790" s="61"/>
      <c r="AM5790" s="61"/>
      <c r="AN5790" s="61"/>
      <c r="AO5790" s="61"/>
      <c r="AP5790" s="62"/>
      <c r="AQ5790" s="61"/>
      <c r="AR5790" s="61"/>
      <c r="AS5790" s="61"/>
      <c r="AT5790" s="61"/>
      <c r="AU5790" s="61"/>
      <c r="AV5790" s="61"/>
      <c r="AW5790" s="60"/>
    </row>
    <row r="5791" s="59" customFormat="1" customHeight="1" spans="1:49">
      <c r="A5791" s="60"/>
      <c r="B5791" s="60"/>
      <c r="C5791" s="60"/>
      <c r="D5791" s="60"/>
      <c r="H5791" s="61"/>
      <c r="I5791" s="61"/>
      <c r="J5791" s="61"/>
      <c r="K5791" s="61"/>
      <c r="L5791" s="61"/>
      <c r="M5791" s="61"/>
      <c r="N5791" s="61"/>
      <c r="O5791" s="61"/>
      <c r="P5791" s="61"/>
      <c r="Q5791" s="61"/>
      <c r="R5791" s="61"/>
      <c r="S5791" s="61"/>
      <c r="T5791" s="61"/>
      <c r="U5791" s="61"/>
      <c r="V5791" s="61"/>
      <c r="W5791" s="61"/>
      <c r="X5791" s="61"/>
      <c r="Y5791" s="61"/>
      <c r="Z5791" s="61"/>
      <c r="AA5791" s="61"/>
      <c r="AB5791" s="61"/>
      <c r="AC5791" s="61"/>
      <c r="AD5791" s="61"/>
      <c r="AE5791" s="61"/>
      <c r="AF5791" s="61"/>
      <c r="AG5791" s="61"/>
      <c r="AH5791" s="61"/>
      <c r="AI5791" s="61"/>
      <c r="AJ5791" s="61"/>
      <c r="AK5791" s="61"/>
      <c r="AL5791" s="61"/>
      <c r="AM5791" s="61"/>
      <c r="AN5791" s="61"/>
      <c r="AO5791" s="61"/>
      <c r="AP5791" s="62"/>
      <c r="AQ5791" s="61"/>
      <c r="AR5791" s="61"/>
      <c r="AS5791" s="61"/>
      <c r="AT5791" s="61"/>
      <c r="AU5791" s="61"/>
      <c r="AV5791" s="61"/>
      <c r="AW5791" s="60"/>
    </row>
    <row r="5792" s="59" customFormat="1" customHeight="1" spans="1:49">
      <c r="A5792" s="60"/>
      <c r="B5792" s="60"/>
      <c r="C5792" s="60"/>
      <c r="D5792" s="60"/>
      <c r="H5792" s="61"/>
      <c r="I5792" s="61"/>
      <c r="J5792" s="61"/>
      <c r="K5792" s="61"/>
      <c r="L5792" s="61"/>
      <c r="M5792" s="61"/>
      <c r="N5792" s="61"/>
      <c r="O5792" s="61"/>
      <c r="P5792" s="61"/>
      <c r="Q5792" s="61"/>
      <c r="R5792" s="61"/>
      <c r="S5792" s="61"/>
      <c r="T5792" s="61"/>
      <c r="U5792" s="61"/>
      <c r="V5792" s="61"/>
      <c r="W5792" s="61"/>
      <c r="X5792" s="61"/>
      <c r="Y5792" s="61"/>
      <c r="Z5792" s="61"/>
      <c r="AA5792" s="61"/>
      <c r="AB5792" s="61"/>
      <c r="AC5792" s="61"/>
      <c r="AD5792" s="61"/>
      <c r="AE5792" s="61"/>
      <c r="AF5792" s="61"/>
      <c r="AG5792" s="61"/>
      <c r="AH5792" s="61"/>
      <c r="AI5792" s="61"/>
      <c r="AJ5792" s="61"/>
      <c r="AK5792" s="61"/>
      <c r="AL5792" s="61"/>
      <c r="AM5792" s="61"/>
      <c r="AN5792" s="61"/>
      <c r="AO5792" s="61"/>
      <c r="AP5792" s="62"/>
      <c r="AQ5792" s="61"/>
      <c r="AR5792" s="61"/>
      <c r="AS5792" s="61"/>
      <c r="AT5792" s="61"/>
      <c r="AU5792" s="61"/>
      <c r="AV5792" s="61"/>
      <c r="AW5792" s="60"/>
    </row>
    <row r="5793" s="59" customFormat="1" customHeight="1" spans="1:49">
      <c r="A5793" s="60"/>
      <c r="B5793" s="60"/>
      <c r="C5793" s="60"/>
      <c r="D5793" s="60"/>
      <c r="H5793" s="61"/>
      <c r="I5793" s="61"/>
      <c r="J5793" s="61"/>
      <c r="K5793" s="61"/>
      <c r="L5793" s="61"/>
      <c r="M5793" s="61"/>
      <c r="N5793" s="61"/>
      <c r="O5793" s="61"/>
      <c r="P5793" s="61"/>
      <c r="Q5793" s="61"/>
      <c r="R5793" s="61"/>
      <c r="S5793" s="61"/>
      <c r="T5793" s="61"/>
      <c r="U5793" s="61"/>
      <c r="V5793" s="61"/>
      <c r="W5793" s="61"/>
      <c r="X5793" s="61"/>
      <c r="Y5793" s="61"/>
      <c r="Z5793" s="61"/>
      <c r="AA5793" s="61"/>
      <c r="AB5793" s="61"/>
      <c r="AC5793" s="61"/>
      <c r="AD5793" s="61"/>
      <c r="AE5793" s="61"/>
      <c r="AF5793" s="61"/>
      <c r="AG5793" s="61"/>
      <c r="AH5793" s="61"/>
      <c r="AI5793" s="61"/>
      <c r="AJ5793" s="61"/>
      <c r="AK5793" s="61"/>
      <c r="AL5793" s="61"/>
      <c r="AM5793" s="61"/>
      <c r="AN5793" s="61"/>
      <c r="AO5793" s="61"/>
      <c r="AP5793" s="62"/>
      <c r="AQ5793" s="61"/>
      <c r="AR5793" s="61"/>
      <c r="AS5793" s="61"/>
      <c r="AT5793" s="61"/>
      <c r="AU5793" s="61"/>
      <c r="AV5793" s="61"/>
      <c r="AW5793" s="60"/>
    </row>
    <row r="5794" s="59" customFormat="1" customHeight="1" spans="1:49">
      <c r="A5794" s="60"/>
      <c r="B5794" s="60"/>
      <c r="C5794" s="60"/>
      <c r="D5794" s="60"/>
      <c r="H5794" s="61"/>
      <c r="I5794" s="61"/>
      <c r="J5794" s="61"/>
      <c r="K5794" s="61"/>
      <c r="L5794" s="61"/>
      <c r="M5794" s="61"/>
      <c r="N5794" s="61"/>
      <c r="O5794" s="61"/>
      <c r="P5794" s="61"/>
      <c r="Q5794" s="61"/>
      <c r="R5794" s="61"/>
      <c r="S5794" s="61"/>
      <c r="T5794" s="61"/>
      <c r="U5794" s="61"/>
      <c r="V5794" s="61"/>
      <c r="W5794" s="61"/>
      <c r="X5794" s="61"/>
      <c r="Y5794" s="61"/>
      <c r="Z5794" s="61"/>
      <c r="AA5794" s="61"/>
      <c r="AB5794" s="61"/>
      <c r="AC5794" s="61"/>
      <c r="AD5794" s="61"/>
      <c r="AE5794" s="61"/>
      <c r="AF5794" s="61"/>
      <c r="AG5794" s="61"/>
      <c r="AH5794" s="61"/>
      <c r="AI5794" s="61"/>
      <c r="AJ5794" s="61"/>
      <c r="AK5794" s="61"/>
      <c r="AL5794" s="61"/>
      <c r="AM5794" s="61"/>
      <c r="AN5794" s="61"/>
      <c r="AO5794" s="61"/>
      <c r="AP5794" s="62"/>
      <c r="AQ5794" s="61"/>
      <c r="AR5794" s="61"/>
      <c r="AS5794" s="61"/>
      <c r="AT5794" s="61"/>
      <c r="AU5794" s="61"/>
      <c r="AV5794" s="61"/>
      <c r="AW5794" s="60"/>
    </row>
    <row r="5795" s="59" customFormat="1" customHeight="1" spans="1:49">
      <c r="A5795" s="60"/>
      <c r="B5795" s="60"/>
      <c r="C5795" s="60"/>
      <c r="D5795" s="60"/>
      <c r="H5795" s="61"/>
      <c r="I5795" s="61"/>
      <c r="J5795" s="61"/>
      <c r="K5795" s="61"/>
      <c r="L5795" s="61"/>
      <c r="M5795" s="61"/>
      <c r="N5795" s="61"/>
      <c r="O5795" s="61"/>
      <c r="P5795" s="61"/>
      <c r="Q5795" s="61"/>
      <c r="R5795" s="61"/>
      <c r="S5795" s="61"/>
      <c r="T5795" s="61"/>
      <c r="U5795" s="61"/>
      <c r="V5795" s="61"/>
      <c r="W5795" s="61"/>
      <c r="X5795" s="61"/>
      <c r="Y5795" s="61"/>
      <c r="Z5795" s="61"/>
      <c r="AA5795" s="61"/>
      <c r="AB5795" s="61"/>
      <c r="AC5795" s="61"/>
      <c r="AD5795" s="61"/>
      <c r="AE5795" s="61"/>
      <c r="AF5795" s="61"/>
      <c r="AG5795" s="61"/>
      <c r="AH5795" s="61"/>
      <c r="AI5795" s="61"/>
      <c r="AJ5795" s="61"/>
      <c r="AK5795" s="61"/>
      <c r="AL5795" s="61"/>
      <c r="AM5795" s="61"/>
      <c r="AN5795" s="61"/>
      <c r="AO5795" s="61"/>
      <c r="AP5795" s="62"/>
      <c r="AQ5795" s="61"/>
      <c r="AR5795" s="61"/>
      <c r="AS5795" s="61"/>
      <c r="AT5795" s="61"/>
      <c r="AU5795" s="61"/>
      <c r="AV5795" s="61"/>
      <c r="AW5795" s="60"/>
    </row>
    <row r="5796" s="59" customFormat="1" customHeight="1" spans="1:49">
      <c r="A5796" s="60"/>
      <c r="B5796" s="60"/>
      <c r="C5796" s="60"/>
      <c r="D5796" s="60"/>
      <c r="H5796" s="61"/>
      <c r="I5796" s="61"/>
      <c r="J5796" s="61"/>
      <c r="K5796" s="61"/>
      <c r="L5796" s="61"/>
      <c r="M5796" s="61"/>
      <c r="N5796" s="61"/>
      <c r="O5796" s="61"/>
      <c r="P5796" s="61"/>
      <c r="Q5796" s="61"/>
      <c r="R5796" s="61"/>
      <c r="S5796" s="61"/>
      <c r="T5796" s="61"/>
      <c r="U5796" s="61"/>
      <c r="V5796" s="61"/>
      <c r="W5796" s="61"/>
      <c r="X5796" s="61"/>
      <c r="Y5796" s="61"/>
      <c r="Z5796" s="61"/>
      <c r="AA5796" s="61"/>
      <c r="AB5796" s="61"/>
      <c r="AC5796" s="61"/>
      <c r="AD5796" s="61"/>
      <c r="AE5796" s="61"/>
      <c r="AF5796" s="61"/>
      <c r="AG5796" s="61"/>
      <c r="AH5796" s="61"/>
      <c r="AI5796" s="61"/>
      <c r="AJ5796" s="61"/>
      <c r="AK5796" s="61"/>
      <c r="AL5796" s="61"/>
      <c r="AM5796" s="61"/>
      <c r="AN5796" s="61"/>
      <c r="AO5796" s="61"/>
      <c r="AP5796" s="62"/>
      <c r="AQ5796" s="61"/>
      <c r="AR5796" s="61"/>
      <c r="AS5796" s="61"/>
      <c r="AT5796" s="61"/>
      <c r="AU5796" s="61"/>
      <c r="AV5796" s="61"/>
      <c r="AW5796" s="60"/>
    </row>
    <row r="5797" s="59" customFormat="1" customHeight="1" spans="1:49">
      <c r="A5797" s="60"/>
      <c r="B5797" s="60"/>
      <c r="C5797" s="60"/>
      <c r="D5797" s="60"/>
      <c r="H5797" s="61"/>
      <c r="I5797" s="61"/>
      <c r="J5797" s="61"/>
      <c r="K5797" s="61"/>
      <c r="L5797" s="61"/>
      <c r="M5797" s="61"/>
      <c r="N5797" s="61"/>
      <c r="O5797" s="61"/>
      <c r="P5797" s="61"/>
      <c r="Q5797" s="61"/>
      <c r="R5797" s="61"/>
      <c r="S5797" s="61"/>
      <c r="T5797" s="61"/>
      <c r="U5797" s="61"/>
      <c r="V5797" s="61"/>
      <c r="W5797" s="61"/>
      <c r="X5797" s="61"/>
      <c r="Y5797" s="61"/>
      <c r="Z5797" s="61"/>
      <c r="AA5797" s="61"/>
      <c r="AB5797" s="61"/>
      <c r="AC5797" s="61"/>
      <c r="AD5797" s="61"/>
      <c r="AE5797" s="61"/>
      <c r="AF5797" s="61"/>
      <c r="AG5797" s="61"/>
      <c r="AH5797" s="61"/>
      <c r="AI5797" s="61"/>
      <c r="AJ5797" s="61"/>
      <c r="AK5797" s="61"/>
      <c r="AL5797" s="61"/>
      <c r="AM5797" s="61"/>
      <c r="AN5797" s="61"/>
      <c r="AO5797" s="61"/>
      <c r="AP5797" s="62"/>
      <c r="AQ5797" s="61"/>
      <c r="AR5797" s="61"/>
      <c r="AS5797" s="61"/>
      <c r="AT5797" s="61"/>
      <c r="AU5797" s="61"/>
      <c r="AV5797" s="61"/>
      <c r="AW5797" s="60"/>
    </row>
    <row r="5798" s="59" customFormat="1" customHeight="1" spans="1:49">
      <c r="A5798" s="60"/>
      <c r="B5798" s="60"/>
      <c r="C5798" s="60"/>
      <c r="D5798" s="60"/>
      <c r="H5798" s="61"/>
      <c r="I5798" s="61"/>
      <c r="J5798" s="61"/>
      <c r="K5798" s="61"/>
      <c r="L5798" s="61"/>
      <c r="M5798" s="61"/>
      <c r="N5798" s="61"/>
      <c r="O5798" s="61"/>
      <c r="P5798" s="61"/>
      <c r="Q5798" s="61"/>
      <c r="R5798" s="61"/>
      <c r="S5798" s="61"/>
      <c r="T5798" s="61"/>
      <c r="U5798" s="61"/>
      <c r="V5798" s="61"/>
      <c r="W5798" s="61"/>
      <c r="X5798" s="61"/>
      <c r="Y5798" s="61"/>
      <c r="Z5798" s="61"/>
      <c r="AA5798" s="61"/>
      <c r="AB5798" s="61"/>
      <c r="AC5798" s="61"/>
      <c r="AD5798" s="61"/>
      <c r="AE5798" s="61"/>
      <c r="AF5798" s="61"/>
      <c r="AG5798" s="61"/>
      <c r="AH5798" s="61"/>
      <c r="AI5798" s="61"/>
      <c r="AJ5798" s="61"/>
      <c r="AK5798" s="61"/>
      <c r="AL5798" s="61"/>
      <c r="AM5798" s="61"/>
      <c r="AN5798" s="61"/>
      <c r="AO5798" s="61"/>
      <c r="AP5798" s="62"/>
      <c r="AQ5798" s="61"/>
      <c r="AR5798" s="61"/>
      <c r="AS5798" s="61"/>
      <c r="AT5798" s="61"/>
      <c r="AU5798" s="61"/>
      <c r="AV5798" s="61"/>
      <c r="AW5798" s="60"/>
    </row>
    <row r="5799" s="59" customFormat="1" customHeight="1" spans="1:49">
      <c r="A5799" s="60"/>
      <c r="B5799" s="60"/>
      <c r="C5799" s="60"/>
      <c r="D5799" s="60"/>
      <c r="H5799" s="61"/>
      <c r="I5799" s="61"/>
      <c r="J5799" s="61"/>
      <c r="K5799" s="61"/>
      <c r="L5799" s="61"/>
      <c r="M5799" s="61"/>
      <c r="N5799" s="61"/>
      <c r="O5799" s="61"/>
      <c r="P5799" s="61"/>
      <c r="Q5799" s="61"/>
      <c r="R5799" s="61"/>
      <c r="S5799" s="61"/>
      <c r="T5799" s="61"/>
      <c r="U5799" s="61"/>
      <c r="V5799" s="61"/>
      <c r="W5799" s="61"/>
      <c r="X5799" s="61"/>
      <c r="Y5799" s="61"/>
      <c r="Z5799" s="61"/>
      <c r="AA5799" s="61"/>
      <c r="AB5799" s="61"/>
      <c r="AC5799" s="61"/>
      <c r="AD5799" s="61"/>
      <c r="AE5799" s="61"/>
      <c r="AF5799" s="61"/>
      <c r="AG5799" s="61"/>
      <c r="AH5799" s="61"/>
      <c r="AI5799" s="61"/>
      <c r="AJ5799" s="61"/>
      <c r="AK5799" s="61"/>
      <c r="AL5799" s="61"/>
      <c r="AM5799" s="61"/>
      <c r="AN5799" s="61"/>
      <c r="AO5799" s="61"/>
      <c r="AP5799" s="62"/>
      <c r="AQ5799" s="61"/>
      <c r="AR5799" s="61"/>
      <c r="AS5799" s="61"/>
      <c r="AT5799" s="61"/>
      <c r="AU5799" s="61"/>
      <c r="AV5799" s="61"/>
      <c r="AW5799" s="60"/>
    </row>
    <row r="5800" s="59" customFormat="1" customHeight="1" spans="1:49">
      <c r="A5800" s="60"/>
      <c r="B5800" s="60"/>
      <c r="C5800" s="60"/>
      <c r="D5800" s="60"/>
      <c r="H5800" s="61"/>
      <c r="I5800" s="61"/>
      <c r="J5800" s="61"/>
      <c r="K5800" s="61"/>
      <c r="L5800" s="61"/>
      <c r="M5800" s="61"/>
      <c r="N5800" s="61"/>
      <c r="O5800" s="61"/>
      <c r="P5800" s="61"/>
      <c r="Q5800" s="61"/>
      <c r="R5800" s="61"/>
      <c r="S5800" s="61"/>
      <c r="T5800" s="61"/>
      <c r="U5800" s="61"/>
      <c r="V5800" s="61"/>
      <c r="W5800" s="61"/>
      <c r="X5800" s="61"/>
      <c r="Y5800" s="61"/>
      <c r="Z5800" s="61"/>
      <c r="AA5800" s="61"/>
      <c r="AB5800" s="61"/>
      <c r="AC5800" s="61"/>
      <c r="AD5800" s="61"/>
      <c r="AE5800" s="61"/>
      <c r="AF5800" s="61"/>
      <c r="AG5800" s="61"/>
      <c r="AH5800" s="61"/>
      <c r="AI5800" s="61"/>
      <c r="AJ5800" s="61"/>
      <c r="AK5800" s="61"/>
      <c r="AL5800" s="61"/>
      <c r="AM5800" s="61"/>
      <c r="AN5800" s="61"/>
      <c r="AO5800" s="61"/>
      <c r="AP5800" s="62"/>
      <c r="AQ5800" s="61"/>
      <c r="AR5800" s="61"/>
      <c r="AS5800" s="61"/>
      <c r="AT5800" s="61"/>
      <c r="AU5800" s="61"/>
      <c r="AV5800" s="61"/>
      <c r="AW5800" s="60"/>
    </row>
    <row r="5801" s="59" customFormat="1" customHeight="1" spans="1:49">
      <c r="A5801" s="60"/>
      <c r="B5801" s="60"/>
      <c r="C5801" s="60"/>
      <c r="D5801" s="60"/>
      <c r="H5801" s="61"/>
      <c r="I5801" s="61"/>
      <c r="J5801" s="61"/>
      <c r="K5801" s="61"/>
      <c r="L5801" s="61"/>
      <c r="M5801" s="61"/>
      <c r="N5801" s="61"/>
      <c r="O5801" s="61"/>
      <c r="P5801" s="61"/>
      <c r="Q5801" s="61"/>
      <c r="R5801" s="61"/>
      <c r="S5801" s="61"/>
      <c r="T5801" s="61"/>
      <c r="U5801" s="61"/>
      <c r="V5801" s="61"/>
      <c r="W5801" s="61"/>
      <c r="X5801" s="61"/>
      <c r="Y5801" s="61"/>
      <c r="Z5801" s="61"/>
      <c r="AA5801" s="61"/>
      <c r="AB5801" s="61"/>
      <c r="AC5801" s="61"/>
      <c r="AD5801" s="61"/>
      <c r="AE5801" s="61"/>
      <c r="AF5801" s="61"/>
      <c r="AG5801" s="61"/>
      <c r="AH5801" s="61"/>
      <c r="AI5801" s="61"/>
      <c r="AJ5801" s="61"/>
      <c r="AK5801" s="61"/>
      <c r="AL5801" s="61"/>
      <c r="AM5801" s="61"/>
      <c r="AN5801" s="61"/>
      <c r="AO5801" s="61"/>
      <c r="AP5801" s="62"/>
      <c r="AQ5801" s="61"/>
      <c r="AR5801" s="61"/>
      <c r="AS5801" s="61"/>
      <c r="AT5801" s="61"/>
      <c r="AU5801" s="61"/>
      <c r="AV5801" s="61"/>
      <c r="AW5801" s="60"/>
    </row>
    <row r="5802" s="59" customFormat="1" customHeight="1" spans="1:49">
      <c r="A5802" s="60"/>
      <c r="B5802" s="60"/>
      <c r="C5802" s="60"/>
      <c r="D5802" s="60"/>
      <c r="H5802" s="61"/>
      <c r="I5802" s="61"/>
      <c r="J5802" s="61"/>
      <c r="K5802" s="61"/>
      <c r="L5802" s="61"/>
      <c r="M5802" s="61"/>
      <c r="N5802" s="61"/>
      <c r="O5802" s="61"/>
      <c r="P5802" s="61"/>
      <c r="Q5802" s="61"/>
      <c r="R5802" s="61"/>
      <c r="S5802" s="61"/>
      <c r="T5802" s="61"/>
      <c r="U5802" s="61"/>
      <c r="V5802" s="61"/>
      <c r="W5802" s="61"/>
      <c r="X5802" s="61"/>
      <c r="Y5802" s="61"/>
      <c r="Z5802" s="61"/>
      <c r="AA5802" s="61"/>
      <c r="AB5802" s="61"/>
      <c r="AC5802" s="61"/>
      <c r="AD5802" s="61"/>
      <c r="AE5802" s="61"/>
      <c r="AF5802" s="61"/>
      <c r="AG5802" s="61"/>
      <c r="AH5802" s="61"/>
      <c r="AI5802" s="61"/>
      <c r="AJ5802" s="61"/>
      <c r="AK5802" s="61"/>
      <c r="AL5802" s="61"/>
      <c r="AM5802" s="61"/>
      <c r="AN5802" s="61"/>
      <c r="AO5802" s="61"/>
      <c r="AP5802" s="62"/>
      <c r="AQ5802" s="61"/>
      <c r="AR5802" s="61"/>
      <c r="AS5802" s="61"/>
      <c r="AT5802" s="61"/>
      <c r="AU5802" s="61"/>
      <c r="AV5802" s="61"/>
      <c r="AW5802" s="60"/>
    </row>
    <row r="5803" s="59" customFormat="1" customHeight="1" spans="1:49">
      <c r="A5803" s="60"/>
      <c r="B5803" s="60"/>
      <c r="C5803" s="60"/>
      <c r="D5803" s="60"/>
      <c r="H5803" s="61"/>
      <c r="I5803" s="61"/>
      <c r="J5803" s="61"/>
      <c r="K5803" s="61"/>
      <c r="L5803" s="61"/>
      <c r="M5803" s="61"/>
      <c r="N5803" s="61"/>
      <c r="O5803" s="61"/>
      <c r="P5803" s="61"/>
      <c r="Q5803" s="61"/>
      <c r="R5803" s="61"/>
      <c r="S5803" s="61"/>
      <c r="T5803" s="61"/>
      <c r="U5803" s="61"/>
      <c r="V5803" s="61"/>
      <c r="W5803" s="61"/>
      <c r="X5803" s="61"/>
      <c r="Y5803" s="61"/>
      <c r="Z5803" s="61"/>
      <c r="AA5803" s="61"/>
      <c r="AB5803" s="61"/>
      <c r="AC5803" s="61"/>
      <c r="AD5803" s="61"/>
      <c r="AE5803" s="61"/>
      <c r="AF5803" s="61"/>
      <c r="AG5803" s="61"/>
      <c r="AH5803" s="61"/>
      <c r="AI5803" s="61"/>
      <c r="AJ5803" s="61"/>
      <c r="AK5803" s="61"/>
      <c r="AL5803" s="61"/>
      <c r="AM5803" s="61"/>
      <c r="AN5803" s="61"/>
      <c r="AO5803" s="61"/>
      <c r="AP5803" s="62"/>
      <c r="AQ5803" s="61"/>
      <c r="AR5803" s="61"/>
      <c r="AS5803" s="61"/>
      <c r="AT5803" s="61"/>
      <c r="AU5803" s="61"/>
      <c r="AV5803" s="61"/>
      <c r="AW5803" s="60"/>
    </row>
    <row r="5804" s="59" customFormat="1" customHeight="1" spans="1:49">
      <c r="A5804" s="60"/>
      <c r="B5804" s="60"/>
      <c r="C5804" s="60"/>
      <c r="D5804" s="60"/>
      <c r="H5804" s="61"/>
      <c r="I5804" s="61"/>
      <c r="J5804" s="61"/>
      <c r="K5804" s="61"/>
      <c r="L5804" s="61"/>
      <c r="M5804" s="61"/>
      <c r="N5804" s="61"/>
      <c r="O5804" s="61"/>
      <c r="P5804" s="61"/>
      <c r="Q5804" s="61"/>
      <c r="R5804" s="61"/>
      <c r="S5804" s="61"/>
      <c r="T5804" s="61"/>
      <c r="U5804" s="61"/>
      <c r="V5804" s="61"/>
      <c r="W5804" s="61"/>
      <c r="X5804" s="61"/>
      <c r="Y5804" s="61"/>
      <c r="Z5804" s="61"/>
      <c r="AA5804" s="61"/>
      <c r="AB5804" s="61"/>
      <c r="AC5804" s="61"/>
      <c r="AD5804" s="61"/>
      <c r="AE5804" s="61"/>
      <c r="AF5804" s="61"/>
      <c r="AG5804" s="61"/>
      <c r="AH5804" s="61"/>
      <c r="AI5804" s="61"/>
      <c r="AJ5804" s="61"/>
      <c r="AK5804" s="61"/>
      <c r="AL5804" s="61"/>
      <c r="AM5804" s="61"/>
      <c r="AN5804" s="61"/>
      <c r="AO5804" s="61"/>
      <c r="AP5804" s="62"/>
      <c r="AQ5804" s="61"/>
      <c r="AR5804" s="61"/>
      <c r="AS5804" s="61"/>
      <c r="AT5804" s="61"/>
      <c r="AU5804" s="61"/>
      <c r="AV5804" s="61"/>
      <c r="AW5804" s="60"/>
    </row>
    <row r="5805" s="59" customFormat="1" customHeight="1" spans="1:49">
      <c r="A5805" s="60"/>
      <c r="B5805" s="60"/>
      <c r="C5805" s="60"/>
      <c r="D5805" s="60"/>
      <c r="H5805" s="61"/>
      <c r="I5805" s="61"/>
      <c r="J5805" s="61"/>
      <c r="K5805" s="61"/>
      <c r="L5805" s="61"/>
      <c r="M5805" s="61"/>
      <c r="N5805" s="61"/>
      <c r="O5805" s="61"/>
      <c r="P5805" s="61"/>
      <c r="Q5805" s="61"/>
      <c r="R5805" s="61"/>
      <c r="S5805" s="61"/>
      <c r="T5805" s="61"/>
      <c r="U5805" s="61"/>
      <c r="V5805" s="61"/>
      <c r="W5805" s="61"/>
      <c r="X5805" s="61"/>
      <c r="Y5805" s="61"/>
      <c r="Z5805" s="61"/>
      <c r="AA5805" s="61"/>
      <c r="AB5805" s="61"/>
      <c r="AC5805" s="61"/>
      <c r="AD5805" s="61"/>
      <c r="AE5805" s="61"/>
      <c r="AF5805" s="61"/>
      <c r="AG5805" s="61"/>
      <c r="AH5805" s="61"/>
      <c r="AI5805" s="61"/>
      <c r="AJ5805" s="61"/>
      <c r="AK5805" s="61"/>
      <c r="AL5805" s="61"/>
      <c r="AM5805" s="61"/>
      <c r="AN5805" s="61"/>
      <c r="AO5805" s="61"/>
      <c r="AP5805" s="62"/>
      <c r="AQ5805" s="61"/>
      <c r="AR5805" s="61"/>
      <c r="AS5805" s="61"/>
      <c r="AT5805" s="61"/>
      <c r="AU5805" s="61"/>
      <c r="AV5805" s="61"/>
      <c r="AW5805" s="60"/>
    </row>
    <row r="5806" s="59" customFormat="1" customHeight="1" spans="1:49">
      <c r="A5806" s="60"/>
      <c r="B5806" s="60"/>
      <c r="C5806" s="60"/>
      <c r="D5806" s="60"/>
      <c r="H5806" s="61"/>
      <c r="I5806" s="61"/>
      <c r="J5806" s="61"/>
      <c r="K5806" s="61"/>
      <c r="L5806" s="61"/>
      <c r="M5806" s="61"/>
      <c r="N5806" s="61"/>
      <c r="O5806" s="61"/>
      <c r="P5806" s="61"/>
      <c r="Q5806" s="61"/>
      <c r="R5806" s="61"/>
      <c r="S5806" s="61"/>
      <c r="T5806" s="61"/>
      <c r="U5806" s="61"/>
      <c r="V5806" s="61"/>
      <c r="W5806" s="61"/>
      <c r="X5806" s="61"/>
      <c r="Y5806" s="61"/>
      <c r="Z5806" s="61"/>
      <c r="AA5806" s="61"/>
      <c r="AB5806" s="61"/>
      <c r="AC5806" s="61"/>
      <c r="AD5806" s="61"/>
      <c r="AE5806" s="61"/>
      <c r="AF5806" s="61"/>
      <c r="AG5806" s="61"/>
      <c r="AH5806" s="61"/>
      <c r="AI5806" s="61"/>
      <c r="AJ5806" s="61"/>
      <c r="AK5806" s="61"/>
      <c r="AL5806" s="61"/>
      <c r="AM5806" s="61"/>
      <c r="AN5806" s="61"/>
      <c r="AO5806" s="61"/>
      <c r="AP5806" s="62"/>
      <c r="AQ5806" s="61"/>
      <c r="AR5806" s="61"/>
      <c r="AS5806" s="61"/>
      <c r="AT5806" s="61"/>
      <c r="AU5806" s="61"/>
      <c r="AV5806" s="61"/>
      <c r="AW5806" s="60"/>
    </row>
    <row r="5807" s="59" customFormat="1" customHeight="1" spans="1:49">
      <c r="A5807" s="60"/>
      <c r="B5807" s="60"/>
      <c r="C5807" s="60"/>
      <c r="D5807" s="60"/>
      <c r="H5807" s="61"/>
      <c r="I5807" s="61"/>
      <c r="J5807" s="61"/>
      <c r="K5807" s="61"/>
      <c r="L5807" s="61"/>
      <c r="M5807" s="61"/>
      <c r="N5807" s="61"/>
      <c r="O5807" s="61"/>
      <c r="P5807" s="61"/>
      <c r="Q5807" s="61"/>
      <c r="R5807" s="61"/>
      <c r="S5807" s="61"/>
      <c r="T5807" s="61"/>
      <c r="U5807" s="61"/>
      <c r="V5807" s="61"/>
      <c r="W5807" s="61"/>
      <c r="X5807" s="61"/>
      <c r="Y5807" s="61"/>
      <c r="Z5807" s="61"/>
      <c r="AA5807" s="61"/>
      <c r="AB5807" s="61"/>
      <c r="AC5807" s="61"/>
      <c r="AD5807" s="61"/>
      <c r="AE5807" s="61"/>
      <c r="AF5807" s="61"/>
      <c r="AG5807" s="61"/>
      <c r="AH5807" s="61"/>
      <c r="AI5807" s="61"/>
      <c r="AJ5807" s="61"/>
      <c r="AK5807" s="61"/>
      <c r="AL5807" s="61"/>
      <c r="AM5807" s="61"/>
      <c r="AN5807" s="61"/>
      <c r="AO5807" s="61"/>
      <c r="AP5807" s="62"/>
      <c r="AQ5807" s="61"/>
      <c r="AR5807" s="61"/>
      <c r="AS5807" s="61"/>
      <c r="AT5807" s="61"/>
      <c r="AU5807" s="61"/>
      <c r="AV5807" s="61"/>
      <c r="AW5807" s="60"/>
    </row>
    <row r="5808" s="59" customFormat="1" customHeight="1" spans="1:49">
      <c r="A5808" s="60"/>
      <c r="B5808" s="60"/>
      <c r="C5808" s="60"/>
      <c r="D5808" s="60"/>
      <c r="H5808" s="61"/>
      <c r="I5808" s="61"/>
      <c r="J5808" s="61"/>
      <c r="K5808" s="61"/>
      <c r="L5808" s="61"/>
      <c r="M5808" s="61"/>
      <c r="N5808" s="61"/>
      <c r="O5808" s="61"/>
      <c r="P5808" s="61"/>
      <c r="Q5808" s="61"/>
      <c r="R5808" s="61"/>
      <c r="S5808" s="61"/>
      <c r="T5808" s="61"/>
      <c r="U5808" s="61"/>
      <c r="V5808" s="61"/>
      <c r="W5808" s="61"/>
      <c r="X5808" s="61"/>
      <c r="Y5808" s="61"/>
      <c r="Z5808" s="61"/>
      <c r="AA5808" s="61"/>
      <c r="AB5808" s="61"/>
      <c r="AC5808" s="61"/>
      <c r="AD5808" s="61"/>
      <c r="AE5808" s="61"/>
      <c r="AF5808" s="61"/>
      <c r="AG5808" s="61"/>
      <c r="AH5808" s="61"/>
      <c r="AI5808" s="61"/>
      <c r="AJ5808" s="61"/>
      <c r="AK5808" s="61"/>
      <c r="AL5808" s="61"/>
      <c r="AM5808" s="61"/>
      <c r="AN5808" s="61"/>
      <c r="AO5808" s="61"/>
      <c r="AP5808" s="62"/>
      <c r="AQ5808" s="61"/>
      <c r="AR5808" s="61"/>
      <c r="AS5808" s="61"/>
      <c r="AT5808" s="61"/>
      <c r="AU5808" s="61"/>
      <c r="AV5808" s="61"/>
      <c r="AW5808" s="60"/>
    </row>
    <row r="5809" s="59" customFormat="1" customHeight="1" spans="1:49">
      <c r="A5809" s="60"/>
      <c r="B5809" s="60"/>
      <c r="C5809" s="60"/>
      <c r="D5809" s="60"/>
      <c r="H5809" s="61"/>
      <c r="I5809" s="61"/>
      <c r="J5809" s="61"/>
      <c r="K5809" s="61"/>
      <c r="L5809" s="61"/>
      <c r="M5809" s="61"/>
      <c r="N5809" s="61"/>
      <c r="O5809" s="61"/>
      <c r="P5809" s="61"/>
      <c r="Q5809" s="61"/>
      <c r="R5809" s="61"/>
      <c r="S5809" s="61"/>
      <c r="T5809" s="61"/>
      <c r="U5809" s="61"/>
      <c r="V5809" s="61"/>
      <c r="W5809" s="61"/>
      <c r="X5809" s="61"/>
      <c r="Y5809" s="61"/>
      <c r="Z5809" s="61"/>
      <c r="AA5809" s="61"/>
      <c r="AB5809" s="61"/>
      <c r="AC5809" s="61"/>
      <c r="AD5809" s="61"/>
      <c r="AE5809" s="61"/>
      <c r="AF5809" s="61"/>
      <c r="AG5809" s="61"/>
      <c r="AH5809" s="61"/>
      <c r="AI5809" s="61"/>
      <c r="AJ5809" s="61"/>
      <c r="AK5809" s="61"/>
      <c r="AL5809" s="61"/>
      <c r="AM5809" s="61"/>
      <c r="AN5809" s="61"/>
      <c r="AO5809" s="61"/>
      <c r="AP5809" s="62"/>
      <c r="AQ5809" s="61"/>
      <c r="AR5809" s="61"/>
      <c r="AS5809" s="61"/>
      <c r="AT5809" s="61"/>
      <c r="AU5809" s="61"/>
      <c r="AV5809" s="61"/>
      <c r="AW5809" s="60"/>
    </row>
    <row r="5810" s="59" customFormat="1" customHeight="1" spans="1:49">
      <c r="A5810" s="60"/>
      <c r="B5810" s="60"/>
      <c r="C5810" s="60"/>
      <c r="D5810" s="60"/>
      <c r="H5810" s="61"/>
      <c r="I5810" s="61"/>
      <c r="J5810" s="61"/>
      <c r="K5810" s="61"/>
      <c r="L5810" s="61"/>
      <c r="M5810" s="61"/>
      <c r="N5810" s="61"/>
      <c r="O5810" s="61"/>
      <c r="P5810" s="61"/>
      <c r="Q5810" s="61"/>
      <c r="R5810" s="61"/>
      <c r="S5810" s="61"/>
      <c r="T5810" s="61"/>
      <c r="U5810" s="61"/>
      <c r="V5810" s="61"/>
      <c r="W5810" s="61"/>
      <c r="X5810" s="61"/>
      <c r="Y5810" s="61"/>
      <c r="Z5810" s="61"/>
      <c r="AA5810" s="61"/>
      <c r="AB5810" s="61"/>
      <c r="AC5810" s="61"/>
      <c r="AD5810" s="61"/>
      <c r="AE5810" s="61"/>
      <c r="AF5810" s="61"/>
      <c r="AG5810" s="61"/>
      <c r="AH5810" s="61"/>
      <c r="AI5810" s="61"/>
      <c r="AJ5810" s="61"/>
      <c r="AK5810" s="61"/>
      <c r="AL5810" s="61"/>
      <c r="AM5810" s="61"/>
      <c r="AN5810" s="61"/>
      <c r="AO5810" s="61"/>
      <c r="AP5810" s="62"/>
      <c r="AQ5810" s="61"/>
      <c r="AR5810" s="61"/>
      <c r="AS5810" s="61"/>
      <c r="AT5810" s="61"/>
      <c r="AU5810" s="61"/>
      <c r="AV5810" s="61"/>
      <c r="AW5810" s="60"/>
    </row>
    <row r="5811" s="59" customFormat="1" customHeight="1" spans="1:49">
      <c r="A5811" s="60"/>
      <c r="B5811" s="60"/>
      <c r="C5811" s="60"/>
      <c r="D5811" s="60"/>
      <c r="H5811" s="61"/>
      <c r="I5811" s="61"/>
      <c r="J5811" s="61"/>
      <c r="K5811" s="61"/>
      <c r="L5811" s="61"/>
      <c r="M5811" s="61"/>
      <c r="N5811" s="61"/>
      <c r="O5811" s="61"/>
      <c r="P5811" s="61"/>
      <c r="Q5811" s="61"/>
      <c r="R5811" s="61"/>
      <c r="S5811" s="61"/>
      <c r="T5811" s="61"/>
      <c r="U5811" s="61"/>
      <c r="V5811" s="61"/>
      <c r="W5811" s="61"/>
      <c r="X5811" s="61"/>
      <c r="Y5811" s="61"/>
      <c r="Z5811" s="61"/>
      <c r="AA5811" s="61"/>
      <c r="AB5811" s="61"/>
      <c r="AC5811" s="61"/>
      <c r="AD5811" s="61"/>
      <c r="AE5811" s="61"/>
      <c r="AF5811" s="61"/>
      <c r="AG5811" s="61"/>
      <c r="AH5811" s="61"/>
      <c r="AI5811" s="61"/>
      <c r="AJ5811" s="61"/>
      <c r="AK5811" s="61"/>
      <c r="AL5811" s="61"/>
      <c r="AM5811" s="61"/>
      <c r="AN5811" s="61"/>
      <c r="AO5811" s="61"/>
      <c r="AP5811" s="62"/>
      <c r="AQ5811" s="61"/>
      <c r="AR5811" s="61"/>
      <c r="AS5811" s="61"/>
      <c r="AT5811" s="61"/>
      <c r="AU5811" s="61"/>
      <c r="AV5811" s="61"/>
      <c r="AW5811" s="60"/>
    </row>
    <row r="5812" s="59" customFormat="1" customHeight="1" spans="1:49">
      <c r="A5812" s="60"/>
      <c r="B5812" s="60"/>
      <c r="C5812" s="60"/>
      <c r="D5812" s="60"/>
      <c r="H5812" s="61"/>
      <c r="I5812" s="61"/>
      <c r="J5812" s="61"/>
      <c r="K5812" s="61"/>
      <c r="L5812" s="61"/>
      <c r="M5812" s="61"/>
      <c r="N5812" s="61"/>
      <c r="O5812" s="61"/>
      <c r="P5812" s="61"/>
      <c r="Q5812" s="61"/>
      <c r="R5812" s="61"/>
      <c r="S5812" s="61"/>
      <c r="T5812" s="61"/>
      <c r="U5812" s="61"/>
      <c r="V5812" s="61"/>
      <c r="W5812" s="61"/>
      <c r="X5812" s="61"/>
      <c r="Y5812" s="61"/>
      <c r="Z5812" s="61"/>
      <c r="AA5812" s="61"/>
      <c r="AB5812" s="61"/>
      <c r="AC5812" s="61"/>
      <c r="AD5812" s="61"/>
      <c r="AE5812" s="61"/>
      <c r="AF5812" s="61"/>
      <c r="AG5812" s="61"/>
      <c r="AH5812" s="61"/>
      <c r="AI5812" s="61"/>
      <c r="AJ5812" s="61"/>
      <c r="AK5812" s="61"/>
      <c r="AL5812" s="61"/>
      <c r="AM5812" s="61"/>
      <c r="AN5812" s="61"/>
      <c r="AO5812" s="61"/>
      <c r="AP5812" s="62"/>
      <c r="AQ5812" s="61"/>
      <c r="AR5812" s="61"/>
      <c r="AS5812" s="61"/>
      <c r="AT5812" s="61"/>
      <c r="AU5812" s="61"/>
      <c r="AV5812" s="61"/>
      <c r="AW5812" s="60"/>
    </row>
    <row r="5813" s="59" customFormat="1" customHeight="1" spans="1:49">
      <c r="A5813" s="60"/>
      <c r="B5813" s="60"/>
      <c r="C5813" s="60"/>
      <c r="D5813" s="60"/>
      <c r="H5813" s="61"/>
      <c r="I5813" s="61"/>
      <c r="J5813" s="61"/>
      <c r="K5813" s="61"/>
      <c r="L5813" s="61"/>
      <c r="M5813" s="61"/>
      <c r="N5813" s="61"/>
      <c r="O5813" s="61"/>
      <c r="P5813" s="61"/>
      <c r="Q5813" s="61"/>
      <c r="R5813" s="61"/>
      <c r="S5813" s="61"/>
      <c r="T5813" s="61"/>
      <c r="U5813" s="61"/>
      <c r="V5813" s="61"/>
      <c r="W5813" s="61"/>
      <c r="X5813" s="61"/>
      <c r="Y5813" s="61"/>
      <c r="Z5813" s="61"/>
      <c r="AA5813" s="61"/>
      <c r="AB5813" s="61"/>
      <c r="AC5813" s="61"/>
      <c r="AD5813" s="61"/>
      <c r="AE5813" s="61"/>
      <c r="AF5813" s="61"/>
      <c r="AG5813" s="61"/>
      <c r="AH5813" s="61"/>
      <c r="AI5813" s="61"/>
      <c r="AJ5813" s="61"/>
      <c r="AK5813" s="61"/>
      <c r="AL5813" s="61"/>
      <c r="AM5813" s="61"/>
      <c r="AN5813" s="61"/>
      <c r="AO5813" s="61"/>
      <c r="AP5813" s="62"/>
      <c r="AQ5813" s="61"/>
      <c r="AR5813" s="61"/>
      <c r="AS5813" s="61"/>
      <c r="AT5813" s="61"/>
      <c r="AU5813" s="61"/>
      <c r="AV5813" s="61"/>
      <c r="AW5813" s="60"/>
    </row>
    <row r="5814" s="59" customFormat="1" customHeight="1" spans="1:49">
      <c r="A5814" s="60"/>
      <c r="B5814" s="60"/>
      <c r="C5814" s="60"/>
      <c r="D5814" s="60"/>
      <c r="H5814" s="61"/>
      <c r="I5814" s="61"/>
      <c r="J5814" s="61"/>
      <c r="K5814" s="61"/>
      <c r="L5814" s="61"/>
      <c r="M5814" s="61"/>
      <c r="N5814" s="61"/>
      <c r="O5814" s="61"/>
      <c r="P5814" s="61"/>
      <c r="Q5814" s="61"/>
      <c r="R5814" s="61"/>
      <c r="S5814" s="61"/>
      <c r="T5814" s="61"/>
      <c r="U5814" s="61"/>
      <c r="V5814" s="61"/>
      <c r="W5814" s="61"/>
      <c r="X5814" s="61"/>
      <c r="Y5814" s="61"/>
      <c r="Z5814" s="61"/>
      <c r="AA5814" s="61"/>
      <c r="AB5814" s="61"/>
      <c r="AC5814" s="61"/>
      <c r="AD5814" s="61"/>
      <c r="AE5814" s="61"/>
      <c r="AF5814" s="61"/>
      <c r="AG5814" s="61"/>
      <c r="AH5814" s="61"/>
      <c r="AI5814" s="61"/>
      <c r="AJ5814" s="61"/>
      <c r="AK5814" s="61"/>
      <c r="AL5814" s="61"/>
      <c r="AM5814" s="61"/>
      <c r="AN5814" s="61"/>
      <c r="AO5814" s="61"/>
      <c r="AP5814" s="62"/>
      <c r="AQ5814" s="61"/>
      <c r="AR5814" s="61"/>
      <c r="AS5814" s="61"/>
      <c r="AT5814" s="61"/>
      <c r="AU5814" s="61"/>
      <c r="AV5814" s="61"/>
      <c r="AW5814" s="60"/>
    </row>
    <row r="5815" s="59" customFormat="1" customHeight="1" spans="1:49">
      <c r="A5815" s="60"/>
      <c r="B5815" s="60"/>
      <c r="C5815" s="60"/>
      <c r="D5815" s="60"/>
      <c r="H5815" s="61"/>
      <c r="I5815" s="61"/>
      <c r="J5815" s="61"/>
      <c r="K5815" s="61"/>
      <c r="L5815" s="61"/>
      <c r="M5815" s="61"/>
      <c r="N5815" s="61"/>
      <c r="O5815" s="61"/>
      <c r="P5815" s="61"/>
      <c r="Q5815" s="61"/>
      <c r="R5815" s="61"/>
      <c r="S5815" s="61"/>
      <c r="T5815" s="61"/>
      <c r="U5815" s="61"/>
      <c r="V5815" s="61"/>
      <c r="W5815" s="61"/>
      <c r="X5815" s="61"/>
      <c r="Y5815" s="61"/>
      <c r="Z5815" s="61"/>
      <c r="AA5815" s="61"/>
      <c r="AB5815" s="61"/>
      <c r="AC5815" s="61"/>
      <c r="AD5815" s="61"/>
      <c r="AE5815" s="61"/>
      <c r="AF5815" s="61"/>
      <c r="AG5815" s="61"/>
      <c r="AH5815" s="61"/>
      <c r="AI5815" s="61"/>
      <c r="AJ5815" s="61"/>
      <c r="AK5815" s="61"/>
      <c r="AL5815" s="61"/>
      <c r="AM5815" s="61"/>
      <c r="AN5815" s="61"/>
      <c r="AO5815" s="61"/>
      <c r="AP5815" s="62"/>
      <c r="AQ5815" s="61"/>
      <c r="AR5815" s="61"/>
      <c r="AS5815" s="61"/>
      <c r="AT5815" s="61"/>
      <c r="AU5815" s="61"/>
      <c r="AV5815" s="61"/>
      <c r="AW5815" s="60"/>
    </row>
    <row r="5816" s="59" customFormat="1" customHeight="1" spans="1:49">
      <c r="A5816" s="60"/>
      <c r="B5816" s="60"/>
      <c r="C5816" s="60"/>
      <c r="D5816" s="60"/>
      <c r="H5816" s="61"/>
      <c r="I5816" s="61"/>
      <c r="J5816" s="61"/>
      <c r="K5816" s="61"/>
      <c r="L5816" s="61"/>
      <c r="M5816" s="61"/>
      <c r="N5816" s="61"/>
      <c r="O5816" s="61"/>
      <c r="P5816" s="61"/>
      <c r="Q5816" s="61"/>
      <c r="R5816" s="61"/>
      <c r="S5816" s="61"/>
      <c r="T5816" s="61"/>
      <c r="U5816" s="61"/>
      <c r="V5816" s="61"/>
      <c r="W5816" s="61"/>
      <c r="X5816" s="61"/>
      <c r="Y5816" s="61"/>
      <c r="Z5816" s="61"/>
      <c r="AA5816" s="61"/>
      <c r="AB5816" s="61"/>
      <c r="AC5816" s="61"/>
      <c r="AD5816" s="61"/>
      <c r="AE5816" s="61"/>
      <c r="AF5816" s="61"/>
      <c r="AG5816" s="61"/>
      <c r="AH5816" s="61"/>
      <c r="AI5816" s="61"/>
      <c r="AJ5816" s="61"/>
      <c r="AK5816" s="61"/>
      <c r="AL5816" s="61"/>
      <c r="AM5816" s="61"/>
      <c r="AN5816" s="61"/>
      <c r="AO5816" s="61"/>
      <c r="AP5816" s="62"/>
      <c r="AQ5816" s="61"/>
      <c r="AR5816" s="61"/>
      <c r="AS5816" s="61"/>
      <c r="AT5816" s="61"/>
      <c r="AU5816" s="61"/>
      <c r="AV5816" s="61"/>
      <c r="AW5816" s="60"/>
    </row>
    <row r="5817" s="59" customFormat="1" customHeight="1" spans="1:49">
      <c r="A5817" s="60"/>
      <c r="B5817" s="60"/>
      <c r="C5817" s="60"/>
      <c r="D5817" s="60"/>
      <c r="H5817" s="61"/>
      <c r="I5817" s="61"/>
      <c r="J5817" s="61"/>
      <c r="K5817" s="61"/>
      <c r="L5817" s="61"/>
      <c r="M5817" s="61"/>
      <c r="N5817" s="61"/>
      <c r="O5817" s="61"/>
      <c r="P5817" s="61"/>
      <c r="Q5817" s="61"/>
      <c r="R5817" s="61"/>
      <c r="S5817" s="61"/>
      <c r="T5817" s="61"/>
      <c r="U5817" s="61"/>
      <c r="V5817" s="61"/>
      <c r="W5817" s="61"/>
      <c r="X5817" s="61"/>
      <c r="Y5817" s="61"/>
      <c r="Z5817" s="61"/>
      <c r="AA5817" s="61"/>
      <c r="AB5817" s="61"/>
      <c r="AC5817" s="61"/>
      <c r="AD5817" s="61"/>
      <c r="AE5817" s="61"/>
      <c r="AF5817" s="61"/>
      <c r="AG5817" s="61"/>
      <c r="AH5817" s="61"/>
      <c r="AI5817" s="61"/>
      <c r="AJ5817" s="61"/>
      <c r="AK5817" s="61"/>
      <c r="AL5817" s="61"/>
      <c r="AM5817" s="61"/>
      <c r="AN5817" s="61"/>
      <c r="AO5817" s="61"/>
      <c r="AP5817" s="62"/>
      <c r="AQ5817" s="61"/>
      <c r="AR5817" s="61"/>
      <c r="AS5817" s="61"/>
      <c r="AT5817" s="61"/>
      <c r="AU5817" s="61"/>
      <c r="AV5817" s="61"/>
      <c r="AW5817" s="60"/>
    </row>
    <row r="5818" s="59" customFormat="1" customHeight="1" spans="1:49">
      <c r="A5818" s="60"/>
      <c r="B5818" s="60"/>
      <c r="C5818" s="60"/>
      <c r="D5818" s="60"/>
      <c r="H5818" s="61"/>
      <c r="I5818" s="61"/>
      <c r="J5818" s="61"/>
      <c r="K5818" s="61"/>
      <c r="L5818" s="61"/>
      <c r="M5818" s="61"/>
      <c r="N5818" s="61"/>
      <c r="O5818" s="61"/>
      <c r="P5818" s="61"/>
      <c r="Q5818" s="61"/>
      <c r="R5818" s="61"/>
      <c r="S5818" s="61"/>
      <c r="T5818" s="61"/>
      <c r="U5818" s="61"/>
      <c r="V5818" s="61"/>
      <c r="W5818" s="61"/>
      <c r="X5818" s="61"/>
      <c r="Y5818" s="61"/>
      <c r="Z5818" s="61"/>
      <c r="AA5818" s="61"/>
      <c r="AB5818" s="61"/>
      <c r="AC5818" s="61"/>
      <c r="AD5818" s="61"/>
      <c r="AE5818" s="61"/>
      <c r="AF5818" s="61"/>
      <c r="AG5818" s="61"/>
      <c r="AH5818" s="61"/>
      <c r="AI5818" s="61"/>
      <c r="AJ5818" s="61"/>
      <c r="AK5818" s="61"/>
      <c r="AL5818" s="61"/>
      <c r="AM5818" s="61"/>
      <c r="AN5818" s="61"/>
      <c r="AO5818" s="61"/>
      <c r="AP5818" s="62"/>
      <c r="AQ5818" s="61"/>
      <c r="AR5818" s="61"/>
      <c r="AS5818" s="61"/>
      <c r="AT5818" s="61"/>
      <c r="AU5818" s="61"/>
      <c r="AV5818" s="61"/>
      <c r="AW5818" s="60"/>
    </row>
    <row r="5819" s="59" customFormat="1" customHeight="1" spans="1:49">
      <c r="A5819" s="60"/>
      <c r="B5819" s="60"/>
      <c r="C5819" s="60"/>
      <c r="D5819" s="60"/>
      <c r="H5819" s="61"/>
      <c r="I5819" s="61"/>
      <c r="J5819" s="61"/>
      <c r="K5819" s="61"/>
      <c r="L5819" s="61"/>
      <c r="M5819" s="61"/>
      <c r="N5819" s="61"/>
      <c r="O5819" s="61"/>
      <c r="P5819" s="61"/>
      <c r="Q5819" s="61"/>
      <c r="R5819" s="61"/>
      <c r="S5819" s="61"/>
      <c r="T5819" s="61"/>
      <c r="U5819" s="61"/>
      <c r="V5819" s="61"/>
      <c r="W5819" s="61"/>
      <c r="X5819" s="61"/>
      <c r="Y5819" s="61"/>
      <c r="Z5819" s="61"/>
      <c r="AA5819" s="61"/>
      <c r="AB5819" s="61"/>
      <c r="AC5819" s="61"/>
      <c r="AD5819" s="61"/>
      <c r="AE5819" s="61"/>
      <c r="AF5819" s="61"/>
      <c r="AG5819" s="61"/>
      <c r="AH5819" s="61"/>
      <c r="AI5819" s="61"/>
      <c r="AJ5819" s="61"/>
      <c r="AK5819" s="61"/>
      <c r="AL5819" s="61"/>
      <c r="AM5819" s="61"/>
      <c r="AN5819" s="61"/>
      <c r="AO5819" s="61"/>
      <c r="AP5819" s="62"/>
      <c r="AQ5819" s="61"/>
      <c r="AR5819" s="61"/>
      <c r="AS5819" s="61"/>
      <c r="AT5819" s="61"/>
      <c r="AU5819" s="61"/>
      <c r="AV5819" s="61"/>
      <c r="AW5819" s="60"/>
    </row>
    <row r="5820" s="59" customFormat="1" customHeight="1" spans="1:49">
      <c r="A5820" s="60"/>
      <c r="B5820" s="60"/>
      <c r="C5820" s="60"/>
      <c r="D5820" s="60"/>
      <c r="H5820" s="61"/>
      <c r="I5820" s="61"/>
      <c r="J5820" s="61"/>
      <c r="K5820" s="61"/>
      <c r="L5820" s="61"/>
      <c r="M5820" s="61"/>
      <c r="N5820" s="61"/>
      <c r="O5820" s="61"/>
      <c r="P5820" s="61"/>
      <c r="Q5820" s="61"/>
      <c r="R5820" s="61"/>
      <c r="S5820" s="61"/>
      <c r="T5820" s="61"/>
      <c r="U5820" s="61"/>
      <c r="V5820" s="61"/>
      <c r="W5820" s="61"/>
      <c r="X5820" s="61"/>
      <c r="Y5820" s="61"/>
      <c r="Z5820" s="61"/>
      <c r="AA5820" s="61"/>
      <c r="AB5820" s="61"/>
      <c r="AC5820" s="61"/>
      <c r="AD5820" s="61"/>
      <c r="AE5820" s="61"/>
      <c r="AF5820" s="61"/>
      <c r="AG5820" s="61"/>
      <c r="AH5820" s="61"/>
      <c r="AI5820" s="61"/>
      <c r="AJ5820" s="61"/>
      <c r="AK5820" s="61"/>
      <c r="AL5820" s="61"/>
      <c r="AM5820" s="61"/>
      <c r="AN5820" s="61"/>
      <c r="AO5820" s="61"/>
      <c r="AP5820" s="62"/>
      <c r="AQ5820" s="61"/>
      <c r="AR5820" s="61"/>
      <c r="AS5820" s="61"/>
      <c r="AT5820" s="61"/>
      <c r="AU5820" s="61"/>
      <c r="AV5820" s="61"/>
      <c r="AW5820" s="60"/>
    </row>
    <row r="5821" s="59" customFormat="1" customHeight="1" spans="1:49">
      <c r="A5821" s="60"/>
      <c r="B5821" s="60"/>
      <c r="C5821" s="60"/>
      <c r="D5821" s="60"/>
      <c r="H5821" s="61"/>
      <c r="I5821" s="61"/>
      <c r="J5821" s="61"/>
      <c r="K5821" s="61"/>
      <c r="L5821" s="61"/>
      <c r="M5821" s="61"/>
      <c r="N5821" s="61"/>
      <c r="O5821" s="61"/>
      <c r="P5821" s="61"/>
      <c r="Q5821" s="61"/>
      <c r="R5821" s="61"/>
      <c r="S5821" s="61"/>
      <c r="T5821" s="61"/>
      <c r="U5821" s="61"/>
      <c r="V5821" s="61"/>
      <c r="W5821" s="61"/>
      <c r="X5821" s="61"/>
      <c r="Y5821" s="61"/>
      <c r="Z5821" s="61"/>
      <c r="AA5821" s="61"/>
      <c r="AB5821" s="61"/>
      <c r="AC5821" s="61"/>
      <c r="AD5821" s="61"/>
      <c r="AE5821" s="61"/>
      <c r="AF5821" s="61"/>
      <c r="AG5821" s="61"/>
      <c r="AH5821" s="61"/>
      <c r="AI5821" s="61"/>
      <c r="AJ5821" s="61"/>
      <c r="AK5821" s="61"/>
      <c r="AL5821" s="61"/>
      <c r="AM5821" s="61"/>
      <c r="AN5821" s="61"/>
      <c r="AO5821" s="61"/>
      <c r="AP5821" s="62"/>
      <c r="AQ5821" s="61"/>
      <c r="AR5821" s="61"/>
      <c r="AS5821" s="61"/>
      <c r="AT5821" s="61"/>
      <c r="AU5821" s="61"/>
      <c r="AV5821" s="61"/>
      <c r="AW5821" s="60"/>
    </row>
    <row r="5822" s="59" customFormat="1" customHeight="1" spans="1:49">
      <c r="A5822" s="60"/>
      <c r="B5822" s="60"/>
      <c r="C5822" s="60"/>
      <c r="D5822" s="60"/>
      <c r="H5822" s="61"/>
      <c r="I5822" s="61"/>
      <c r="J5822" s="61"/>
      <c r="K5822" s="61"/>
      <c r="L5822" s="61"/>
      <c r="M5822" s="61"/>
      <c r="N5822" s="61"/>
      <c r="O5822" s="61"/>
      <c r="P5822" s="61"/>
      <c r="Q5822" s="61"/>
      <c r="R5822" s="61"/>
      <c r="S5822" s="61"/>
      <c r="T5822" s="61"/>
      <c r="U5822" s="61"/>
      <c r="V5822" s="61"/>
      <c r="W5822" s="61"/>
      <c r="X5822" s="61"/>
      <c r="Y5822" s="61"/>
      <c r="Z5822" s="61"/>
      <c r="AA5822" s="61"/>
      <c r="AB5822" s="61"/>
      <c r="AC5822" s="61"/>
      <c r="AD5822" s="61"/>
      <c r="AE5822" s="61"/>
      <c r="AF5822" s="61"/>
      <c r="AG5822" s="61"/>
      <c r="AH5822" s="61"/>
      <c r="AI5822" s="61"/>
      <c r="AJ5822" s="61"/>
      <c r="AK5822" s="61"/>
      <c r="AL5822" s="61"/>
      <c r="AM5822" s="61"/>
      <c r="AN5822" s="61"/>
      <c r="AO5822" s="61"/>
      <c r="AP5822" s="62"/>
      <c r="AQ5822" s="61"/>
      <c r="AR5822" s="61"/>
      <c r="AS5822" s="61"/>
      <c r="AT5822" s="61"/>
      <c r="AU5822" s="61"/>
      <c r="AV5822" s="61"/>
      <c r="AW5822" s="60"/>
    </row>
    <row r="5823" s="59" customFormat="1" customHeight="1" spans="1:49">
      <c r="A5823" s="60"/>
      <c r="B5823" s="60"/>
      <c r="C5823" s="60"/>
      <c r="D5823" s="60"/>
      <c r="H5823" s="61"/>
      <c r="I5823" s="61"/>
      <c r="J5823" s="61"/>
      <c r="K5823" s="61"/>
      <c r="L5823" s="61"/>
      <c r="M5823" s="61"/>
      <c r="N5823" s="61"/>
      <c r="O5823" s="61"/>
      <c r="P5823" s="61"/>
      <c r="Q5823" s="61"/>
      <c r="R5823" s="61"/>
      <c r="S5823" s="61"/>
      <c r="T5823" s="61"/>
      <c r="U5823" s="61"/>
      <c r="V5823" s="61"/>
      <c r="W5823" s="61"/>
      <c r="X5823" s="61"/>
      <c r="Y5823" s="61"/>
      <c r="Z5823" s="61"/>
      <c r="AA5823" s="61"/>
      <c r="AB5823" s="61"/>
      <c r="AC5823" s="61"/>
      <c r="AD5823" s="61"/>
      <c r="AE5823" s="61"/>
      <c r="AF5823" s="61"/>
      <c r="AG5823" s="61"/>
      <c r="AH5823" s="61"/>
      <c r="AI5823" s="61"/>
      <c r="AJ5823" s="61"/>
      <c r="AK5823" s="61"/>
      <c r="AL5823" s="61"/>
      <c r="AM5823" s="61"/>
      <c r="AN5823" s="61"/>
      <c r="AO5823" s="61"/>
      <c r="AP5823" s="62"/>
      <c r="AQ5823" s="61"/>
      <c r="AR5823" s="61"/>
      <c r="AS5823" s="61"/>
      <c r="AT5823" s="61"/>
      <c r="AU5823" s="61"/>
      <c r="AV5823" s="61"/>
      <c r="AW5823" s="60"/>
    </row>
    <row r="5824" s="59" customFormat="1" customHeight="1" spans="1:49">
      <c r="A5824" s="60"/>
      <c r="B5824" s="60"/>
      <c r="C5824" s="60"/>
      <c r="D5824" s="60"/>
      <c r="H5824" s="61"/>
      <c r="I5824" s="61"/>
      <c r="J5824" s="61"/>
      <c r="K5824" s="61"/>
      <c r="L5824" s="61"/>
      <c r="M5824" s="61"/>
      <c r="N5824" s="61"/>
      <c r="O5824" s="61"/>
      <c r="P5824" s="61"/>
      <c r="Q5824" s="61"/>
      <c r="R5824" s="61"/>
      <c r="S5824" s="61"/>
      <c r="T5824" s="61"/>
      <c r="U5824" s="61"/>
      <c r="V5824" s="61"/>
      <c r="W5824" s="61"/>
      <c r="X5824" s="61"/>
      <c r="Y5824" s="61"/>
      <c r="Z5824" s="61"/>
      <c r="AA5824" s="61"/>
      <c r="AB5824" s="61"/>
      <c r="AC5824" s="61"/>
      <c r="AD5824" s="61"/>
      <c r="AE5824" s="61"/>
      <c r="AF5824" s="61"/>
      <c r="AG5824" s="61"/>
      <c r="AH5824" s="61"/>
      <c r="AI5824" s="61"/>
      <c r="AJ5824" s="61"/>
      <c r="AK5824" s="61"/>
      <c r="AL5824" s="61"/>
      <c r="AM5824" s="61"/>
      <c r="AN5824" s="61"/>
      <c r="AO5824" s="61"/>
      <c r="AP5824" s="62"/>
      <c r="AQ5824" s="61"/>
      <c r="AR5824" s="61"/>
      <c r="AS5824" s="61"/>
      <c r="AT5824" s="61"/>
      <c r="AU5824" s="61"/>
      <c r="AV5824" s="61"/>
      <c r="AW5824" s="60"/>
    </row>
    <row r="5825" s="59" customFormat="1" customHeight="1" spans="1:49">
      <c r="A5825" s="60"/>
      <c r="B5825" s="60"/>
      <c r="C5825" s="60"/>
      <c r="D5825" s="60"/>
      <c r="H5825" s="61"/>
      <c r="I5825" s="61"/>
      <c r="J5825" s="61"/>
      <c r="K5825" s="61"/>
      <c r="L5825" s="61"/>
      <c r="M5825" s="61"/>
      <c r="N5825" s="61"/>
      <c r="O5825" s="61"/>
      <c r="P5825" s="61"/>
      <c r="Q5825" s="61"/>
      <c r="R5825" s="61"/>
      <c r="S5825" s="61"/>
      <c r="T5825" s="61"/>
      <c r="U5825" s="61"/>
      <c r="V5825" s="61"/>
      <c r="W5825" s="61"/>
      <c r="X5825" s="61"/>
      <c r="Y5825" s="61"/>
      <c r="Z5825" s="61"/>
      <c r="AA5825" s="61"/>
      <c r="AB5825" s="61"/>
      <c r="AC5825" s="61"/>
      <c r="AD5825" s="61"/>
      <c r="AE5825" s="61"/>
      <c r="AF5825" s="61"/>
      <c r="AG5825" s="61"/>
      <c r="AH5825" s="61"/>
      <c r="AI5825" s="61"/>
      <c r="AJ5825" s="61"/>
      <c r="AK5825" s="61"/>
      <c r="AL5825" s="61"/>
      <c r="AM5825" s="61"/>
      <c r="AN5825" s="61"/>
      <c r="AO5825" s="61"/>
      <c r="AP5825" s="62"/>
      <c r="AQ5825" s="61"/>
      <c r="AR5825" s="61"/>
      <c r="AS5825" s="61"/>
      <c r="AT5825" s="61"/>
      <c r="AU5825" s="61"/>
      <c r="AV5825" s="61"/>
      <c r="AW5825" s="60"/>
    </row>
    <row r="5826" s="59" customFormat="1" customHeight="1" spans="1:49">
      <c r="A5826" s="60"/>
      <c r="B5826" s="60"/>
      <c r="C5826" s="60"/>
      <c r="D5826" s="60"/>
      <c r="H5826" s="61"/>
      <c r="I5826" s="61"/>
      <c r="J5826" s="61"/>
      <c r="K5826" s="61"/>
      <c r="L5826" s="61"/>
      <c r="M5826" s="61"/>
      <c r="N5826" s="61"/>
      <c r="O5826" s="61"/>
      <c r="P5826" s="61"/>
      <c r="Q5826" s="61"/>
      <c r="R5826" s="61"/>
      <c r="S5826" s="61"/>
      <c r="T5826" s="61"/>
      <c r="U5826" s="61"/>
      <c r="V5826" s="61"/>
      <c r="W5826" s="61"/>
      <c r="X5826" s="61"/>
      <c r="Y5826" s="61"/>
      <c r="Z5826" s="61"/>
      <c r="AA5826" s="61"/>
      <c r="AB5826" s="61"/>
      <c r="AC5826" s="61"/>
      <c r="AD5826" s="61"/>
      <c r="AE5826" s="61"/>
      <c r="AF5826" s="61"/>
      <c r="AG5826" s="61"/>
      <c r="AH5826" s="61"/>
      <c r="AI5826" s="61"/>
      <c r="AJ5826" s="61"/>
      <c r="AK5826" s="61"/>
      <c r="AL5826" s="61"/>
      <c r="AM5826" s="61"/>
      <c r="AN5826" s="61"/>
      <c r="AO5826" s="61"/>
      <c r="AP5826" s="62"/>
      <c r="AQ5826" s="61"/>
      <c r="AR5826" s="61"/>
      <c r="AS5826" s="61"/>
      <c r="AT5826" s="61"/>
      <c r="AU5826" s="61"/>
      <c r="AV5826" s="61"/>
      <c r="AW5826" s="60"/>
    </row>
    <row r="5827" s="59" customFormat="1" customHeight="1" spans="1:49">
      <c r="A5827" s="60"/>
      <c r="B5827" s="60"/>
      <c r="C5827" s="60"/>
      <c r="D5827" s="60"/>
      <c r="H5827" s="61"/>
      <c r="I5827" s="61"/>
      <c r="J5827" s="61"/>
      <c r="K5827" s="61"/>
      <c r="L5827" s="61"/>
      <c r="M5827" s="61"/>
      <c r="N5827" s="61"/>
      <c r="O5827" s="61"/>
      <c r="P5827" s="61"/>
      <c r="Q5827" s="61"/>
      <c r="R5827" s="61"/>
      <c r="S5827" s="61"/>
      <c r="T5827" s="61"/>
      <c r="U5827" s="61"/>
      <c r="V5827" s="61"/>
      <c r="W5827" s="61"/>
      <c r="X5827" s="61"/>
      <c r="Y5827" s="61"/>
      <c r="Z5827" s="61"/>
      <c r="AA5827" s="61"/>
      <c r="AB5827" s="61"/>
      <c r="AC5827" s="61"/>
      <c r="AD5827" s="61"/>
      <c r="AE5827" s="61"/>
      <c r="AF5827" s="61"/>
      <c r="AG5827" s="61"/>
      <c r="AH5827" s="61"/>
      <c r="AI5827" s="61"/>
      <c r="AJ5827" s="61"/>
      <c r="AK5827" s="61"/>
      <c r="AL5827" s="61"/>
      <c r="AM5827" s="61"/>
      <c r="AN5827" s="61"/>
      <c r="AO5827" s="61"/>
      <c r="AP5827" s="62"/>
      <c r="AQ5827" s="61"/>
      <c r="AR5827" s="61"/>
      <c r="AS5827" s="61"/>
      <c r="AT5827" s="61"/>
      <c r="AU5827" s="61"/>
      <c r="AV5827" s="61"/>
      <c r="AW5827" s="60"/>
    </row>
    <row r="5828" s="59" customFormat="1" customHeight="1" spans="1:49">
      <c r="A5828" s="60"/>
      <c r="B5828" s="60"/>
      <c r="C5828" s="60"/>
      <c r="D5828" s="60"/>
      <c r="H5828" s="61"/>
      <c r="I5828" s="61"/>
      <c r="J5828" s="61"/>
      <c r="K5828" s="61"/>
      <c r="L5828" s="61"/>
      <c r="M5828" s="61"/>
      <c r="N5828" s="61"/>
      <c r="O5828" s="61"/>
      <c r="P5828" s="61"/>
      <c r="Q5828" s="61"/>
      <c r="R5828" s="61"/>
      <c r="S5828" s="61"/>
      <c r="T5828" s="61"/>
      <c r="U5828" s="61"/>
      <c r="V5828" s="61"/>
      <c r="W5828" s="61"/>
      <c r="X5828" s="61"/>
      <c r="Y5828" s="61"/>
      <c r="Z5828" s="61"/>
      <c r="AA5828" s="61"/>
      <c r="AB5828" s="61"/>
      <c r="AC5828" s="61"/>
      <c r="AD5828" s="61"/>
      <c r="AE5828" s="61"/>
      <c r="AF5828" s="61"/>
      <c r="AG5828" s="61"/>
      <c r="AH5828" s="61"/>
      <c r="AI5828" s="61"/>
      <c r="AJ5828" s="61"/>
      <c r="AK5828" s="61"/>
      <c r="AL5828" s="61"/>
      <c r="AM5828" s="61"/>
      <c r="AN5828" s="61"/>
      <c r="AO5828" s="61"/>
      <c r="AP5828" s="62"/>
      <c r="AQ5828" s="61"/>
      <c r="AR5828" s="61"/>
      <c r="AS5828" s="61"/>
      <c r="AT5828" s="61"/>
      <c r="AU5828" s="61"/>
      <c r="AV5828" s="61"/>
      <c r="AW5828" s="60"/>
    </row>
    <row r="5829" s="59" customFormat="1" customHeight="1" spans="1:49">
      <c r="A5829" s="60"/>
      <c r="B5829" s="60"/>
      <c r="C5829" s="60"/>
      <c r="D5829" s="60"/>
      <c r="H5829" s="61"/>
      <c r="I5829" s="61"/>
      <c r="J5829" s="61"/>
      <c r="K5829" s="61"/>
      <c r="L5829" s="61"/>
      <c r="M5829" s="61"/>
      <c r="N5829" s="61"/>
      <c r="O5829" s="61"/>
      <c r="P5829" s="61"/>
      <c r="Q5829" s="61"/>
      <c r="R5829" s="61"/>
      <c r="S5829" s="61"/>
      <c r="T5829" s="61"/>
      <c r="U5829" s="61"/>
      <c r="V5829" s="61"/>
      <c r="W5829" s="61"/>
      <c r="X5829" s="61"/>
      <c r="Y5829" s="61"/>
      <c r="Z5829" s="61"/>
      <c r="AA5829" s="61"/>
      <c r="AB5829" s="61"/>
      <c r="AC5829" s="61"/>
      <c r="AD5829" s="61"/>
      <c r="AE5829" s="61"/>
      <c r="AF5829" s="61"/>
      <c r="AG5829" s="61"/>
      <c r="AH5829" s="61"/>
      <c r="AI5829" s="61"/>
      <c r="AJ5829" s="61"/>
      <c r="AK5829" s="61"/>
      <c r="AL5829" s="61"/>
      <c r="AM5829" s="61"/>
      <c r="AN5829" s="61"/>
      <c r="AO5829" s="61"/>
      <c r="AP5829" s="62"/>
      <c r="AQ5829" s="61"/>
      <c r="AR5829" s="61"/>
      <c r="AS5829" s="61"/>
      <c r="AT5829" s="61"/>
      <c r="AU5829" s="61"/>
      <c r="AV5829" s="61"/>
      <c r="AW5829" s="60"/>
    </row>
    <row r="5830" s="59" customFormat="1" customHeight="1" spans="1:49">
      <c r="A5830" s="60"/>
      <c r="B5830" s="60"/>
      <c r="C5830" s="60"/>
      <c r="D5830" s="60"/>
      <c r="H5830" s="61"/>
      <c r="I5830" s="61"/>
      <c r="J5830" s="61"/>
      <c r="K5830" s="61"/>
      <c r="L5830" s="61"/>
      <c r="M5830" s="61"/>
      <c r="N5830" s="61"/>
      <c r="O5830" s="61"/>
      <c r="P5830" s="61"/>
      <c r="Q5830" s="61"/>
      <c r="R5830" s="61"/>
      <c r="S5830" s="61"/>
      <c r="T5830" s="61"/>
      <c r="U5830" s="61"/>
      <c r="V5830" s="61"/>
      <c r="W5830" s="61"/>
      <c r="X5830" s="61"/>
      <c r="Y5830" s="61"/>
      <c r="Z5830" s="61"/>
      <c r="AA5830" s="61"/>
      <c r="AB5830" s="61"/>
      <c r="AC5830" s="61"/>
      <c r="AD5830" s="61"/>
      <c r="AE5830" s="61"/>
      <c r="AF5830" s="61"/>
      <c r="AG5830" s="61"/>
      <c r="AH5830" s="61"/>
      <c r="AI5830" s="61"/>
      <c r="AJ5830" s="61"/>
      <c r="AK5830" s="61"/>
      <c r="AL5830" s="61"/>
      <c r="AM5830" s="61"/>
      <c r="AN5830" s="61"/>
      <c r="AO5830" s="61"/>
      <c r="AP5830" s="62"/>
      <c r="AQ5830" s="61"/>
      <c r="AR5830" s="61"/>
      <c r="AS5830" s="61"/>
      <c r="AT5830" s="61"/>
      <c r="AU5830" s="61"/>
      <c r="AV5830" s="61"/>
      <c r="AW5830" s="60"/>
    </row>
    <row r="5831" s="59" customFormat="1" customHeight="1" spans="1:49">
      <c r="A5831" s="60"/>
      <c r="B5831" s="60"/>
      <c r="C5831" s="60"/>
      <c r="D5831" s="60"/>
      <c r="H5831" s="61"/>
      <c r="I5831" s="61"/>
      <c r="J5831" s="61"/>
      <c r="K5831" s="61"/>
      <c r="L5831" s="61"/>
      <c r="M5831" s="61"/>
      <c r="N5831" s="61"/>
      <c r="O5831" s="61"/>
      <c r="P5831" s="61"/>
      <c r="Q5831" s="61"/>
      <c r="R5831" s="61"/>
      <c r="S5831" s="61"/>
      <c r="T5831" s="61"/>
      <c r="U5831" s="61"/>
      <c r="V5831" s="61"/>
      <c r="W5831" s="61"/>
      <c r="X5831" s="61"/>
      <c r="Y5831" s="61"/>
      <c r="Z5831" s="61"/>
      <c r="AA5831" s="61"/>
      <c r="AB5831" s="61"/>
      <c r="AC5831" s="61"/>
      <c r="AD5831" s="61"/>
      <c r="AE5831" s="61"/>
      <c r="AF5831" s="61"/>
      <c r="AG5831" s="61"/>
      <c r="AH5831" s="61"/>
      <c r="AI5831" s="61"/>
      <c r="AJ5831" s="61"/>
      <c r="AK5831" s="61"/>
      <c r="AL5831" s="61"/>
      <c r="AM5831" s="61"/>
      <c r="AN5831" s="61"/>
      <c r="AO5831" s="61"/>
      <c r="AP5831" s="62"/>
      <c r="AQ5831" s="61"/>
      <c r="AR5831" s="61"/>
      <c r="AS5831" s="61"/>
      <c r="AT5831" s="61"/>
      <c r="AU5831" s="61"/>
      <c r="AV5831" s="61"/>
      <c r="AW5831" s="60"/>
    </row>
    <row r="5832" s="59" customFormat="1" customHeight="1" spans="1:49">
      <c r="A5832" s="60"/>
      <c r="B5832" s="60"/>
      <c r="C5832" s="60"/>
      <c r="D5832" s="60"/>
      <c r="H5832" s="61"/>
      <c r="I5832" s="61"/>
      <c r="J5832" s="61"/>
      <c r="K5832" s="61"/>
      <c r="L5832" s="61"/>
      <c r="M5832" s="61"/>
      <c r="N5832" s="61"/>
      <c r="O5832" s="61"/>
      <c r="P5832" s="61"/>
      <c r="Q5832" s="61"/>
      <c r="R5832" s="61"/>
      <c r="S5832" s="61"/>
      <c r="T5832" s="61"/>
      <c r="U5832" s="61"/>
      <c r="V5832" s="61"/>
      <c r="W5832" s="61"/>
      <c r="X5832" s="61"/>
      <c r="Y5832" s="61"/>
      <c r="Z5832" s="61"/>
      <c r="AA5832" s="61"/>
      <c r="AB5832" s="61"/>
      <c r="AC5832" s="61"/>
      <c r="AD5832" s="61"/>
      <c r="AE5832" s="61"/>
      <c r="AF5832" s="61"/>
      <c r="AG5832" s="61"/>
      <c r="AH5832" s="61"/>
      <c r="AI5832" s="61"/>
      <c r="AJ5832" s="61"/>
      <c r="AK5832" s="61"/>
      <c r="AL5832" s="61"/>
      <c r="AM5832" s="61"/>
      <c r="AN5832" s="61"/>
      <c r="AO5832" s="61"/>
      <c r="AP5832" s="62"/>
      <c r="AQ5832" s="61"/>
      <c r="AR5832" s="61"/>
      <c r="AS5832" s="61"/>
      <c r="AT5832" s="61"/>
      <c r="AU5832" s="61"/>
      <c r="AV5832" s="61"/>
      <c r="AW5832" s="60"/>
    </row>
    <row r="5833" s="59" customFormat="1" customHeight="1" spans="1:49">
      <c r="A5833" s="60"/>
      <c r="B5833" s="60"/>
      <c r="C5833" s="60"/>
      <c r="D5833" s="60"/>
      <c r="H5833" s="61"/>
      <c r="I5833" s="61"/>
      <c r="J5833" s="61"/>
      <c r="K5833" s="61"/>
      <c r="L5833" s="61"/>
      <c r="M5833" s="61"/>
      <c r="N5833" s="61"/>
      <c r="O5833" s="61"/>
      <c r="P5833" s="61"/>
      <c r="Q5833" s="61"/>
      <c r="R5833" s="61"/>
      <c r="S5833" s="61"/>
      <c r="T5833" s="61"/>
      <c r="U5833" s="61"/>
      <c r="V5833" s="61"/>
      <c r="W5833" s="61"/>
      <c r="X5833" s="61"/>
      <c r="Y5833" s="61"/>
      <c r="Z5833" s="61"/>
      <c r="AA5833" s="61"/>
      <c r="AB5833" s="61"/>
      <c r="AC5833" s="61"/>
      <c r="AD5833" s="61"/>
      <c r="AE5833" s="61"/>
      <c r="AF5833" s="61"/>
      <c r="AG5833" s="61"/>
      <c r="AH5833" s="61"/>
      <c r="AI5833" s="61"/>
      <c r="AJ5833" s="61"/>
      <c r="AK5833" s="61"/>
      <c r="AL5833" s="61"/>
      <c r="AM5833" s="61"/>
      <c r="AN5833" s="61"/>
      <c r="AO5833" s="61"/>
      <c r="AP5833" s="62"/>
      <c r="AQ5833" s="61"/>
      <c r="AR5833" s="61"/>
      <c r="AS5833" s="61"/>
      <c r="AT5833" s="61"/>
      <c r="AU5833" s="61"/>
      <c r="AV5833" s="61"/>
      <c r="AW5833" s="60"/>
    </row>
    <row r="5834" s="59" customFormat="1" customHeight="1" spans="1:49">
      <c r="A5834" s="60"/>
      <c r="B5834" s="60"/>
      <c r="C5834" s="60"/>
      <c r="D5834" s="60"/>
      <c r="H5834" s="61"/>
      <c r="I5834" s="61"/>
      <c r="J5834" s="61"/>
      <c r="K5834" s="61"/>
      <c r="L5834" s="61"/>
      <c r="M5834" s="61"/>
      <c r="N5834" s="61"/>
      <c r="O5834" s="61"/>
      <c r="P5834" s="61"/>
      <c r="Q5834" s="61"/>
      <c r="R5834" s="61"/>
      <c r="S5834" s="61"/>
      <c r="T5834" s="61"/>
      <c r="U5834" s="61"/>
      <c r="V5834" s="61"/>
      <c r="W5834" s="61"/>
      <c r="X5834" s="61"/>
      <c r="Y5834" s="61"/>
      <c r="Z5834" s="61"/>
      <c r="AA5834" s="61"/>
      <c r="AB5834" s="61"/>
      <c r="AC5834" s="61"/>
      <c r="AD5834" s="61"/>
      <c r="AE5834" s="61"/>
      <c r="AF5834" s="61"/>
      <c r="AG5834" s="61"/>
      <c r="AH5834" s="61"/>
      <c r="AI5834" s="61"/>
      <c r="AJ5834" s="61"/>
      <c r="AK5834" s="61"/>
      <c r="AL5834" s="61"/>
      <c r="AM5834" s="61"/>
      <c r="AN5834" s="61"/>
      <c r="AO5834" s="61"/>
      <c r="AP5834" s="62"/>
      <c r="AQ5834" s="61"/>
      <c r="AR5834" s="61"/>
      <c r="AS5834" s="61"/>
      <c r="AT5834" s="61"/>
      <c r="AU5834" s="61"/>
      <c r="AV5834" s="61"/>
      <c r="AW5834" s="60"/>
    </row>
    <row r="5835" s="59" customFormat="1" customHeight="1" spans="1:49">
      <c r="A5835" s="60"/>
      <c r="B5835" s="60"/>
      <c r="C5835" s="60"/>
      <c r="D5835" s="60"/>
      <c r="H5835" s="61"/>
      <c r="I5835" s="61"/>
      <c r="J5835" s="61"/>
      <c r="K5835" s="61"/>
      <c r="L5835" s="61"/>
      <c r="M5835" s="61"/>
      <c r="N5835" s="61"/>
      <c r="O5835" s="61"/>
      <c r="P5835" s="61"/>
      <c r="Q5835" s="61"/>
      <c r="R5835" s="61"/>
      <c r="S5835" s="61"/>
      <c r="T5835" s="61"/>
      <c r="U5835" s="61"/>
      <c r="V5835" s="61"/>
      <c r="W5835" s="61"/>
      <c r="X5835" s="61"/>
      <c r="Y5835" s="61"/>
      <c r="Z5835" s="61"/>
      <c r="AA5835" s="61"/>
      <c r="AB5835" s="61"/>
      <c r="AC5835" s="61"/>
      <c r="AD5835" s="61"/>
      <c r="AE5835" s="61"/>
      <c r="AF5835" s="61"/>
      <c r="AG5835" s="61"/>
      <c r="AH5835" s="61"/>
      <c r="AI5835" s="61"/>
      <c r="AJ5835" s="61"/>
      <c r="AK5835" s="61"/>
      <c r="AL5835" s="61"/>
      <c r="AM5835" s="61"/>
      <c r="AN5835" s="61"/>
      <c r="AO5835" s="61"/>
      <c r="AP5835" s="62"/>
      <c r="AQ5835" s="61"/>
      <c r="AR5835" s="61"/>
      <c r="AS5835" s="61"/>
      <c r="AT5835" s="61"/>
      <c r="AU5835" s="61"/>
      <c r="AV5835" s="61"/>
      <c r="AW5835" s="60"/>
    </row>
    <row r="5836" s="59" customFormat="1" customHeight="1" spans="1:49">
      <c r="A5836" s="60"/>
      <c r="B5836" s="60"/>
      <c r="C5836" s="60"/>
      <c r="D5836" s="60"/>
      <c r="H5836" s="61"/>
      <c r="I5836" s="61"/>
      <c r="J5836" s="61"/>
      <c r="K5836" s="61"/>
      <c r="L5836" s="61"/>
      <c r="M5836" s="61"/>
      <c r="N5836" s="61"/>
      <c r="O5836" s="61"/>
      <c r="P5836" s="61"/>
      <c r="Q5836" s="61"/>
      <c r="R5836" s="61"/>
      <c r="S5836" s="61"/>
      <c r="T5836" s="61"/>
      <c r="U5836" s="61"/>
      <c r="V5836" s="61"/>
      <c r="W5836" s="61"/>
      <c r="X5836" s="61"/>
      <c r="Y5836" s="61"/>
      <c r="Z5836" s="61"/>
      <c r="AA5836" s="61"/>
      <c r="AB5836" s="61"/>
      <c r="AC5836" s="61"/>
      <c r="AD5836" s="61"/>
      <c r="AE5836" s="61"/>
      <c r="AF5836" s="61"/>
      <c r="AG5836" s="61"/>
      <c r="AH5836" s="61"/>
      <c r="AI5836" s="61"/>
      <c r="AJ5836" s="61"/>
      <c r="AK5836" s="61"/>
      <c r="AL5836" s="61"/>
      <c r="AM5836" s="61"/>
      <c r="AN5836" s="61"/>
      <c r="AO5836" s="61"/>
      <c r="AP5836" s="62"/>
      <c r="AQ5836" s="61"/>
      <c r="AR5836" s="61"/>
      <c r="AS5836" s="61"/>
      <c r="AT5836" s="61"/>
      <c r="AU5836" s="61"/>
      <c r="AV5836" s="61"/>
      <c r="AW5836" s="60"/>
    </row>
    <row r="5837" s="59" customFormat="1" customHeight="1" spans="1:49">
      <c r="A5837" s="60"/>
      <c r="B5837" s="60"/>
      <c r="C5837" s="60"/>
      <c r="D5837" s="60"/>
      <c r="H5837" s="61"/>
      <c r="I5837" s="61"/>
      <c r="J5837" s="61"/>
      <c r="K5837" s="61"/>
      <c r="L5837" s="61"/>
      <c r="M5837" s="61"/>
      <c r="N5837" s="61"/>
      <c r="O5837" s="61"/>
      <c r="P5837" s="61"/>
      <c r="Q5837" s="61"/>
      <c r="R5837" s="61"/>
      <c r="S5837" s="61"/>
      <c r="T5837" s="61"/>
      <c r="U5837" s="61"/>
      <c r="V5837" s="61"/>
      <c r="W5837" s="61"/>
      <c r="X5837" s="61"/>
      <c r="Y5837" s="61"/>
      <c r="Z5837" s="61"/>
      <c r="AA5837" s="61"/>
      <c r="AB5837" s="61"/>
      <c r="AC5837" s="61"/>
      <c r="AD5837" s="61"/>
      <c r="AE5837" s="61"/>
      <c r="AF5837" s="61"/>
      <c r="AG5837" s="61"/>
      <c r="AH5837" s="61"/>
      <c r="AI5837" s="61"/>
      <c r="AJ5837" s="61"/>
      <c r="AK5837" s="61"/>
      <c r="AL5837" s="61"/>
      <c r="AM5837" s="61"/>
      <c r="AN5837" s="61"/>
      <c r="AO5837" s="61"/>
      <c r="AP5837" s="62"/>
      <c r="AQ5837" s="61"/>
      <c r="AR5837" s="61"/>
      <c r="AS5837" s="61"/>
      <c r="AT5837" s="61"/>
      <c r="AU5837" s="61"/>
      <c r="AV5837" s="61"/>
      <c r="AW5837" s="60"/>
    </row>
    <row r="5838" s="59" customFormat="1" customHeight="1" spans="1:49">
      <c r="A5838" s="60"/>
      <c r="B5838" s="60"/>
      <c r="C5838" s="60"/>
      <c r="D5838" s="60"/>
      <c r="H5838" s="61"/>
      <c r="I5838" s="61"/>
      <c r="J5838" s="61"/>
      <c r="K5838" s="61"/>
      <c r="L5838" s="61"/>
      <c r="M5838" s="61"/>
      <c r="N5838" s="61"/>
      <c r="O5838" s="61"/>
      <c r="P5838" s="61"/>
      <c r="Q5838" s="61"/>
      <c r="R5838" s="61"/>
      <c r="S5838" s="61"/>
      <c r="T5838" s="61"/>
      <c r="U5838" s="61"/>
      <c r="V5838" s="61"/>
      <c r="W5838" s="61"/>
      <c r="X5838" s="61"/>
      <c r="Y5838" s="61"/>
      <c r="Z5838" s="61"/>
      <c r="AA5838" s="61"/>
      <c r="AB5838" s="61"/>
      <c r="AC5838" s="61"/>
      <c r="AD5838" s="61"/>
      <c r="AE5838" s="61"/>
      <c r="AF5838" s="61"/>
      <c r="AG5838" s="61"/>
      <c r="AH5838" s="61"/>
      <c r="AI5838" s="61"/>
      <c r="AJ5838" s="61"/>
      <c r="AK5838" s="61"/>
      <c r="AL5838" s="61"/>
      <c r="AM5838" s="61"/>
      <c r="AN5838" s="61"/>
      <c r="AO5838" s="61"/>
      <c r="AP5838" s="62"/>
      <c r="AQ5838" s="61"/>
      <c r="AR5838" s="61"/>
      <c r="AS5838" s="61"/>
      <c r="AT5838" s="61"/>
      <c r="AU5838" s="61"/>
      <c r="AV5838" s="61"/>
      <c r="AW5838" s="60"/>
    </row>
    <row r="5839" s="59" customFormat="1" customHeight="1" spans="1:49">
      <c r="A5839" s="60"/>
      <c r="B5839" s="60"/>
      <c r="C5839" s="60"/>
      <c r="D5839" s="60"/>
      <c r="H5839" s="61"/>
      <c r="I5839" s="61"/>
      <c r="J5839" s="61"/>
      <c r="K5839" s="61"/>
      <c r="L5839" s="61"/>
      <c r="M5839" s="61"/>
      <c r="N5839" s="61"/>
      <c r="O5839" s="61"/>
      <c r="P5839" s="61"/>
      <c r="Q5839" s="61"/>
      <c r="R5839" s="61"/>
      <c r="S5839" s="61"/>
      <c r="T5839" s="61"/>
      <c r="U5839" s="61"/>
      <c r="V5839" s="61"/>
      <c r="W5839" s="61"/>
      <c r="X5839" s="61"/>
      <c r="Y5839" s="61"/>
      <c r="Z5839" s="61"/>
      <c r="AA5839" s="61"/>
      <c r="AB5839" s="61"/>
      <c r="AC5839" s="61"/>
      <c r="AD5839" s="61"/>
      <c r="AE5839" s="61"/>
      <c r="AF5839" s="61"/>
      <c r="AG5839" s="61"/>
      <c r="AH5839" s="61"/>
      <c r="AI5839" s="61"/>
      <c r="AJ5839" s="61"/>
      <c r="AK5839" s="61"/>
      <c r="AL5839" s="61"/>
      <c r="AM5839" s="61"/>
      <c r="AN5839" s="61"/>
      <c r="AO5839" s="61"/>
      <c r="AP5839" s="62"/>
      <c r="AQ5839" s="61"/>
      <c r="AR5839" s="61"/>
      <c r="AS5839" s="61"/>
      <c r="AT5839" s="61"/>
      <c r="AU5839" s="61"/>
      <c r="AV5839" s="61"/>
      <c r="AW5839" s="60"/>
    </row>
    <row r="5840" s="59" customFormat="1" customHeight="1" spans="1:49">
      <c r="A5840" s="60"/>
      <c r="B5840" s="60"/>
      <c r="C5840" s="60"/>
      <c r="D5840" s="60"/>
      <c r="H5840" s="61"/>
      <c r="I5840" s="61"/>
      <c r="J5840" s="61"/>
      <c r="K5840" s="61"/>
      <c r="L5840" s="61"/>
      <c r="M5840" s="61"/>
      <c r="N5840" s="61"/>
      <c r="O5840" s="61"/>
      <c r="P5840" s="61"/>
      <c r="Q5840" s="61"/>
      <c r="R5840" s="61"/>
      <c r="S5840" s="61"/>
      <c r="T5840" s="61"/>
      <c r="U5840" s="61"/>
      <c r="V5840" s="61"/>
      <c r="W5840" s="61"/>
      <c r="X5840" s="61"/>
      <c r="Y5840" s="61"/>
      <c r="Z5840" s="61"/>
      <c r="AA5840" s="61"/>
      <c r="AB5840" s="61"/>
      <c r="AC5840" s="61"/>
      <c r="AD5840" s="61"/>
      <c r="AE5840" s="61"/>
      <c r="AF5840" s="61"/>
      <c r="AG5840" s="61"/>
      <c r="AH5840" s="61"/>
      <c r="AI5840" s="61"/>
      <c r="AJ5840" s="61"/>
      <c r="AK5840" s="61"/>
      <c r="AL5840" s="61"/>
      <c r="AM5840" s="61"/>
      <c r="AN5840" s="61"/>
      <c r="AO5840" s="61"/>
      <c r="AP5840" s="62"/>
      <c r="AQ5840" s="61"/>
      <c r="AR5840" s="61"/>
      <c r="AS5840" s="61"/>
      <c r="AT5840" s="61"/>
      <c r="AU5840" s="61"/>
      <c r="AV5840" s="61"/>
      <c r="AW5840" s="60"/>
    </row>
    <row r="5841" s="59" customFormat="1" customHeight="1" spans="1:49">
      <c r="A5841" s="60"/>
      <c r="B5841" s="60"/>
      <c r="C5841" s="60"/>
      <c r="D5841" s="60"/>
      <c r="H5841" s="61"/>
      <c r="I5841" s="61"/>
      <c r="J5841" s="61"/>
      <c r="K5841" s="61"/>
      <c r="L5841" s="61"/>
      <c r="M5841" s="61"/>
      <c r="N5841" s="61"/>
      <c r="O5841" s="61"/>
      <c r="P5841" s="61"/>
      <c r="Q5841" s="61"/>
      <c r="R5841" s="61"/>
      <c r="S5841" s="61"/>
      <c r="T5841" s="61"/>
      <c r="U5841" s="61"/>
      <c r="V5841" s="61"/>
      <c r="W5841" s="61"/>
      <c r="X5841" s="61"/>
      <c r="Y5841" s="61"/>
      <c r="Z5841" s="61"/>
      <c r="AA5841" s="61"/>
      <c r="AB5841" s="61"/>
      <c r="AC5841" s="61"/>
      <c r="AD5841" s="61"/>
      <c r="AE5841" s="61"/>
      <c r="AF5841" s="61"/>
      <c r="AG5841" s="61"/>
      <c r="AH5841" s="61"/>
      <c r="AI5841" s="61"/>
      <c r="AJ5841" s="61"/>
      <c r="AK5841" s="61"/>
      <c r="AL5841" s="61"/>
      <c r="AM5841" s="61"/>
      <c r="AN5841" s="61"/>
      <c r="AO5841" s="61"/>
      <c r="AP5841" s="62"/>
      <c r="AQ5841" s="61"/>
      <c r="AR5841" s="61"/>
      <c r="AS5841" s="61"/>
      <c r="AT5841" s="61"/>
      <c r="AU5841" s="61"/>
      <c r="AV5841" s="61"/>
      <c r="AW5841" s="60"/>
    </row>
    <row r="5842" s="59" customFormat="1" customHeight="1" spans="1:49">
      <c r="A5842" s="60"/>
      <c r="B5842" s="60"/>
      <c r="C5842" s="60"/>
      <c r="D5842" s="60"/>
      <c r="H5842" s="61"/>
      <c r="I5842" s="61"/>
      <c r="J5842" s="61"/>
      <c r="K5842" s="61"/>
      <c r="L5842" s="61"/>
      <c r="M5842" s="61"/>
      <c r="N5842" s="61"/>
      <c r="O5842" s="61"/>
      <c r="P5842" s="61"/>
      <c r="Q5842" s="61"/>
      <c r="R5842" s="61"/>
      <c r="S5842" s="61"/>
      <c r="T5842" s="61"/>
      <c r="U5842" s="61"/>
      <c r="V5842" s="61"/>
      <c r="W5842" s="61"/>
      <c r="X5842" s="61"/>
      <c r="Y5842" s="61"/>
      <c r="Z5842" s="61"/>
      <c r="AA5842" s="61"/>
      <c r="AB5842" s="61"/>
      <c r="AC5842" s="61"/>
      <c r="AD5842" s="61"/>
      <c r="AE5842" s="61"/>
      <c r="AF5842" s="61"/>
      <c r="AG5842" s="61"/>
      <c r="AH5842" s="61"/>
      <c r="AI5842" s="61"/>
      <c r="AJ5842" s="61"/>
      <c r="AK5842" s="61"/>
      <c r="AL5842" s="61"/>
      <c r="AM5842" s="61"/>
      <c r="AN5842" s="61"/>
      <c r="AO5842" s="61"/>
      <c r="AP5842" s="62"/>
      <c r="AQ5842" s="61"/>
      <c r="AR5842" s="61"/>
      <c r="AS5842" s="61"/>
      <c r="AT5842" s="61"/>
      <c r="AU5842" s="61"/>
      <c r="AV5842" s="61"/>
      <c r="AW5842" s="60"/>
    </row>
    <row r="5843" s="59" customFormat="1" customHeight="1" spans="1:49">
      <c r="A5843" s="60"/>
      <c r="B5843" s="60"/>
      <c r="C5843" s="60"/>
      <c r="D5843" s="60"/>
      <c r="H5843" s="61"/>
      <c r="I5843" s="61"/>
      <c r="J5843" s="61"/>
      <c r="K5843" s="61"/>
      <c r="L5843" s="61"/>
      <c r="M5843" s="61"/>
      <c r="N5843" s="61"/>
      <c r="O5843" s="61"/>
      <c r="P5843" s="61"/>
      <c r="Q5843" s="61"/>
      <c r="R5843" s="61"/>
      <c r="S5843" s="61"/>
      <c r="T5843" s="61"/>
      <c r="U5843" s="61"/>
      <c r="V5843" s="61"/>
      <c r="W5843" s="61"/>
      <c r="X5843" s="61"/>
      <c r="Y5843" s="61"/>
      <c r="Z5843" s="61"/>
      <c r="AA5843" s="61"/>
      <c r="AB5843" s="61"/>
      <c r="AC5843" s="61"/>
      <c r="AD5843" s="61"/>
      <c r="AE5843" s="61"/>
      <c r="AF5843" s="61"/>
      <c r="AG5843" s="61"/>
      <c r="AH5843" s="61"/>
      <c r="AI5843" s="61"/>
      <c r="AJ5843" s="61"/>
      <c r="AK5843" s="61"/>
      <c r="AL5843" s="61"/>
      <c r="AM5843" s="61"/>
      <c r="AN5843" s="61"/>
      <c r="AO5843" s="61"/>
      <c r="AP5843" s="62"/>
      <c r="AQ5843" s="61"/>
      <c r="AR5843" s="61"/>
      <c r="AS5843" s="61"/>
      <c r="AT5843" s="61"/>
      <c r="AU5843" s="61"/>
      <c r="AV5843" s="61"/>
      <c r="AW5843" s="60"/>
    </row>
    <row r="5844" s="59" customFormat="1" customHeight="1" spans="1:49">
      <c r="A5844" s="60"/>
      <c r="B5844" s="60"/>
      <c r="C5844" s="60"/>
      <c r="D5844" s="60"/>
      <c r="H5844" s="61"/>
      <c r="I5844" s="61"/>
      <c r="J5844" s="61"/>
      <c r="K5844" s="61"/>
      <c r="L5844" s="61"/>
      <c r="M5844" s="61"/>
      <c r="N5844" s="61"/>
      <c r="O5844" s="61"/>
      <c r="P5844" s="61"/>
      <c r="Q5844" s="61"/>
      <c r="R5844" s="61"/>
      <c r="S5844" s="61"/>
      <c r="T5844" s="61"/>
      <c r="U5844" s="61"/>
      <c r="V5844" s="61"/>
      <c r="W5844" s="61"/>
      <c r="X5844" s="61"/>
      <c r="Y5844" s="61"/>
      <c r="Z5844" s="61"/>
      <c r="AA5844" s="61"/>
      <c r="AB5844" s="61"/>
      <c r="AC5844" s="61"/>
      <c r="AD5844" s="61"/>
      <c r="AE5844" s="61"/>
      <c r="AF5844" s="61"/>
      <c r="AG5844" s="61"/>
      <c r="AH5844" s="61"/>
      <c r="AI5844" s="61"/>
      <c r="AJ5844" s="61"/>
      <c r="AK5844" s="61"/>
      <c r="AL5844" s="61"/>
      <c r="AM5844" s="61"/>
      <c r="AN5844" s="61"/>
      <c r="AO5844" s="61"/>
      <c r="AP5844" s="62"/>
      <c r="AQ5844" s="61"/>
      <c r="AR5844" s="61"/>
      <c r="AS5844" s="61"/>
      <c r="AT5844" s="61"/>
      <c r="AU5844" s="61"/>
      <c r="AV5844" s="61"/>
      <c r="AW5844" s="60"/>
    </row>
    <row r="5845" s="59" customFormat="1" customHeight="1" spans="1:49">
      <c r="A5845" s="60"/>
      <c r="B5845" s="60"/>
      <c r="C5845" s="60"/>
      <c r="D5845" s="60"/>
      <c r="H5845" s="61"/>
      <c r="I5845" s="61"/>
      <c r="J5845" s="61"/>
      <c r="K5845" s="61"/>
      <c r="L5845" s="61"/>
      <c r="M5845" s="61"/>
      <c r="N5845" s="61"/>
      <c r="O5845" s="61"/>
      <c r="P5845" s="61"/>
      <c r="Q5845" s="61"/>
      <c r="R5845" s="61"/>
      <c r="S5845" s="61"/>
      <c r="T5845" s="61"/>
      <c r="U5845" s="61"/>
      <c r="V5845" s="61"/>
      <c r="W5845" s="61"/>
      <c r="X5845" s="61"/>
      <c r="Y5845" s="61"/>
      <c r="Z5845" s="61"/>
      <c r="AA5845" s="61"/>
      <c r="AB5845" s="61"/>
      <c r="AC5845" s="61"/>
      <c r="AD5845" s="61"/>
      <c r="AE5845" s="61"/>
      <c r="AF5845" s="61"/>
      <c r="AG5845" s="61"/>
      <c r="AH5845" s="61"/>
      <c r="AI5845" s="61"/>
      <c r="AJ5845" s="61"/>
      <c r="AK5845" s="61"/>
      <c r="AL5845" s="61"/>
      <c r="AM5845" s="61"/>
      <c r="AN5845" s="61"/>
      <c r="AO5845" s="61"/>
      <c r="AP5845" s="62"/>
      <c r="AQ5845" s="61"/>
      <c r="AR5845" s="61"/>
      <c r="AS5845" s="61"/>
      <c r="AT5845" s="61"/>
      <c r="AU5845" s="61"/>
      <c r="AV5845" s="61"/>
      <c r="AW5845" s="60"/>
    </row>
    <row r="5846" s="59" customFormat="1" customHeight="1" spans="1:49">
      <c r="A5846" s="60"/>
      <c r="B5846" s="60"/>
      <c r="C5846" s="60"/>
      <c r="D5846" s="60"/>
      <c r="H5846" s="61"/>
      <c r="I5846" s="61"/>
      <c r="J5846" s="61"/>
      <c r="K5846" s="61"/>
      <c r="L5846" s="61"/>
      <c r="M5846" s="61"/>
      <c r="N5846" s="61"/>
      <c r="O5846" s="61"/>
      <c r="P5846" s="61"/>
      <c r="Q5846" s="61"/>
      <c r="R5846" s="61"/>
      <c r="S5846" s="61"/>
      <c r="T5846" s="61"/>
      <c r="U5846" s="61"/>
      <c r="V5846" s="61"/>
      <c r="W5846" s="61"/>
      <c r="X5846" s="61"/>
      <c r="Y5846" s="61"/>
      <c r="Z5846" s="61"/>
      <c r="AA5846" s="61"/>
      <c r="AB5846" s="61"/>
      <c r="AC5846" s="61"/>
      <c r="AD5846" s="61"/>
      <c r="AE5846" s="61"/>
      <c r="AF5846" s="61"/>
      <c r="AG5846" s="61"/>
      <c r="AH5846" s="61"/>
      <c r="AI5846" s="61"/>
      <c r="AJ5846" s="61"/>
      <c r="AK5846" s="61"/>
      <c r="AL5846" s="61"/>
      <c r="AM5846" s="61"/>
      <c r="AN5846" s="61"/>
      <c r="AO5846" s="61"/>
      <c r="AP5846" s="62"/>
      <c r="AQ5846" s="61"/>
      <c r="AR5846" s="61"/>
      <c r="AS5846" s="61"/>
      <c r="AT5846" s="61"/>
      <c r="AU5846" s="61"/>
      <c r="AV5846" s="61"/>
      <c r="AW5846" s="60"/>
    </row>
    <row r="5847" s="59" customFormat="1" customHeight="1" spans="1:49">
      <c r="A5847" s="60"/>
      <c r="B5847" s="60"/>
      <c r="C5847" s="60"/>
      <c r="D5847" s="60"/>
      <c r="H5847" s="61"/>
      <c r="I5847" s="61"/>
      <c r="J5847" s="61"/>
      <c r="K5847" s="61"/>
      <c r="L5847" s="61"/>
      <c r="M5847" s="61"/>
      <c r="N5847" s="61"/>
      <c r="O5847" s="61"/>
      <c r="P5847" s="61"/>
      <c r="Q5847" s="61"/>
      <c r="R5847" s="61"/>
      <c r="S5847" s="61"/>
      <c r="T5847" s="61"/>
      <c r="U5847" s="61"/>
      <c r="V5847" s="61"/>
      <c r="W5847" s="61"/>
      <c r="X5847" s="61"/>
      <c r="Y5847" s="61"/>
      <c r="Z5847" s="61"/>
      <c r="AA5847" s="61"/>
      <c r="AB5847" s="61"/>
      <c r="AC5847" s="61"/>
      <c r="AD5847" s="61"/>
      <c r="AE5847" s="61"/>
      <c r="AF5847" s="61"/>
      <c r="AG5847" s="61"/>
      <c r="AH5847" s="61"/>
      <c r="AI5847" s="61"/>
      <c r="AJ5847" s="61"/>
      <c r="AK5847" s="61"/>
      <c r="AL5847" s="61"/>
      <c r="AM5847" s="61"/>
      <c r="AN5847" s="61"/>
      <c r="AO5847" s="61"/>
      <c r="AP5847" s="62"/>
      <c r="AQ5847" s="61"/>
      <c r="AR5847" s="61"/>
      <c r="AS5847" s="61"/>
      <c r="AT5847" s="61"/>
      <c r="AU5847" s="61"/>
      <c r="AV5847" s="61"/>
      <c r="AW5847" s="60"/>
    </row>
    <row r="5848" s="59" customFormat="1" customHeight="1" spans="1:49">
      <c r="A5848" s="60"/>
      <c r="B5848" s="60"/>
      <c r="C5848" s="60"/>
      <c r="D5848" s="60"/>
      <c r="H5848" s="61"/>
      <c r="I5848" s="61"/>
      <c r="J5848" s="61"/>
      <c r="K5848" s="61"/>
      <c r="L5848" s="61"/>
      <c r="M5848" s="61"/>
      <c r="N5848" s="61"/>
      <c r="O5848" s="61"/>
      <c r="P5848" s="61"/>
      <c r="Q5848" s="61"/>
      <c r="R5848" s="61"/>
      <c r="S5848" s="61"/>
      <c r="T5848" s="61"/>
      <c r="U5848" s="61"/>
      <c r="V5848" s="61"/>
      <c r="W5848" s="61"/>
      <c r="X5848" s="61"/>
      <c r="Y5848" s="61"/>
      <c r="Z5848" s="61"/>
      <c r="AA5848" s="61"/>
      <c r="AB5848" s="61"/>
      <c r="AC5848" s="61"/>
      <c r="AD5848" s="61"/>
      <c r="AE5848" s="61"/>
      <c r="AF5848" s="61"/>
      <c r="AG5848" s="61"/>
      <c r="AH5848" s="61"/>
      <c r="AI5848" s="61"/>
      <c r="AJ5848" s="61"/>
      <c r="AK5848" s="61"/>
      <c r="AL5848" s="61"/>
      <c r="AM5848" s="61"/>
      <c r="AN5848" s="61"/>
      <c r="AO5848" s="61"/>
      <c r="AP5848" s="62"/>
      <c r="AQ5848" s="61"/>
      <c r="AR5848" s="61"/>
      <c r="AS5848" s="61"/>
      <c r="AT5848" s="61"/>
      <c r="AU5848" s="61"/>
      <c r="AV5848" s="61"/>
      <c r="AW5848" s="60"/>
    </row>
    <row r="5849" s="59" customFormat="1" customHeight="1" spans="1:49">
      <c r="A5849" s="60"/>
      <c r="B5849" s="60"/>
      <c r="C5849" s="60"/>
      <c r="D5849" s="60"/>
      <c r="H5849" s="61"/>
      <c r="I5849" s="61"/>
      <c r="J5849" s="61"/>
      <c r="K5849" s="61"/>
      <c r="L5849" s="61"/>
      <c r="M5849" s="61"/>
      <c r="N5849" s="61"/>
      <c r="O5849" s="61"/>
      <c r="P5849" s="61"/>
      <c r="Q5849" s="61"/>
      <c r="R5849" s="61"/>
      <c r="S5849" s="61"/>
      <c r="T5849" s="61"/>
      <c r="U5849" s="61"/>
      <c r="V5849" s="61"/>
      <c r="W5849" s="61"/>
      <c r="X5849" s="61"/>
      <c r="Y5849" s="61"/>
      <c r="Z5849" s="61"/>
      <c r="AA5849" s="61"/>
      <c r="AB5849" s="61"/>
      <c r="AC5849" s="61"/>
      <c r="AD5849" s="61"/>
      <c r="AE5849" s="61"/>
      <c r="AF5849" s="61"/>
      <c r="AG5849" s="61"/>
      <c r="AH5849" s="61"/>
      <c r="AI5849" s="61"/>
      <c r="AJ5849" s="61"/>
      <c r="AK5849" s="61"/>
      <c r="AL5849" s="61"/>
      <c r="AM5849" s="61"/>
      <c r="AN5849" s="61"/>
      <c r="AO5849" s="61"/>
      <c r="AP5849" s="62"/>
      <c r="AQ5849" s="61"/>
      <c r="AR5849" s="61"/>
      <c r="AS5849" s="61"/>
      <c r="AT5849" s="61"/>
      <c r="AU5849" s="61"/>
      <c r="AV5849" s="61"/>
      <c r="AW5849" s="60"/>
    </row>
    <row r="5850" s="59" customFormat="1" customHeight="1" spans="1:49">
      <c r="A5850" s="60"/>
      <c r="B5850" s="60"/>
      <c r="C5850" s="60"/>
      <c r="D5850" s="60"/>
      <c r="H5850" s="61"/>
      <c r="I5850" s="61"/>
      <c r="J5850" s="61"/>
      <c r="K5850" s="61"/>
      <c r="L5850" s="61"/>
      <c r="M5850" s="61"/>
      <c r="N5850" s="61"/>
      <c r="O5850" s="61"/>
      <c r="P5850" s="61"/>
      <c r="Q5850" s="61"/>
      <c r="R5850" s="61"/>
      <c r="S5850" s="61"/>
      <c r="T5850" s="61"/>
      <c r="U5850" s="61"/>
      <c r="V5850" s="61"/>
      <c r="W5850" s="61"/>
      <c r="X5850" s="61"/>
      <c r="Y5850" s="61"/>
      <c r="Z5850" s="61"/>
      <c r="AA5850" s="61"/>
      <c r="AB5850" s="61"/>
      <c r="AC5850" s="61"/>
      <c r="AD5850" s="61"/>
      <c r="AE5850" s="61"/>
      <c r="AF5850" s="61"/>
      <c r="AG5850" s="61"/>
      <c r="AH5850" s="61"/>
      <c r="AI5850" s="61"/>
      <c r="AJ5850" s="61"/>
      <c r="AK5850" s="61"/>
      <c r="AL5850" s="61"/>
      <c r="AM5850" s="61"/>
      <c r="AN5850" s="61"/>
      <c r="AO5850" s="61"/>
      <c r="AP5850" s="62"/>
      <c r="AQ5850" s="61"/>
      <c r="AR5850" s="61"/>
      <c r="AS5850" s="61"/>
      <c r="AT5850" s="61"/>
      <c r="AU5850" s="61"/>
      <c r="AV5850" s="61"/>
      <c r="AW5850" s="60"/>
    </row>
    <row r="5851" s="59" customFormat="1" customHeight="1" spans="1:49">
      <c r="A5851" s="60"/>
      <c r="B5851" s="60"/>
      <c r="C5851" s="60"/>
      <c r="D5851" s="60"/>
      <c r="H5851" s="61"/>
      <c r="I5851" s="61"/>
      <c r="J5851" s="61"/>
      <c r="K5851" s="61"/>
      <c r="L5851" s="61"/>
      <c r="M5851" s="61"/>
      <c r="N5851" s="61"/>
      <c r="O5851" s="61"/>
      <c r="P5851" s="61"/>
      <c r="Q5851" s="61"/>
      <c r="R5851" s="61"/>
      <c r="S5851" s="61"/>
      <c r="T5851" s="61"/>
      <c r="U5851" s="61"/>
      <c r="V5851" s="61"/>
      <c r="W5851" s="61"/>
      <c r="X5851" s="61"/>
      <c r="Y5851" s="61"/>
      <c r="Z5851" s="61"/>
      <c r="AA5851" s="61"/>
      <c r="AB5851" s="61"/>
      <c r="AC5851" s="61"/>
      <c r="AD5851" s="61"/>
      <c r="AE5851" s="61"/>
      <c r="AF5851" s="61"/>
      <c r="AG5851" s="61"/>
      <c r="AH5851" s="61"/>
      <c r="AI5851" s="61"/>
      <c r="AJ5851" s="61"/>
      <c r="AK5851" s="61"/>
      <c r="AL5851" s="61"/>
      <c r="AM5851" s="61"/>
      <c r="AN5851" s="61"/>
      <c r="AO5851" s="61"/>
      <c r="AP5851" s="62"/>
      <c r="AQ5851" s="61"/>
      <c r="AR5851" s="61"/>
      <c r="AS5851" s="61"/>
      <c r="AT5851" s="61"/>
      <c r="AU5851" s="61"/>
      <c r="AV5851" s="61"/>
      <c r="AW5851" s="60"/>
    </row>
    <row r="5852" s="59" customFormat="1" customHeight="1" spans="1:49">
      <c r="A5852" s="60"/>
      <c r="B5852" s="60"/>
      <c r="C5852" s="60"/>
      <c r="D5852" s="60"/>
      <c r="H5852" s="61"/>
      <c r="I5852" s="61"/>
      <c r="J5852" s="61"/>
      <c r="K5852" s="61"/>
      <c r="L5852" s="61"/>
      <c r="M5852" s="61"/>
      <c r="N5852" s="61"/>
      <c r="O5852" s="61"/>
      <c r="P5852" s="61"/>
      <c r="Q5852" s="61"/>
      <c r="R5852" s="61"/>
      <c r="S5852" s="61"/>
      <c r="T5852" s="61"/>
      <c r="U5852" s="61"/>
      <c r="V5852" s="61"/>
      <c r="W5852" s="61"/>
      <c r="X5852" s="61"/>
      <c r="Y5852" s="61"/>
      <c r="Z5852" s="61"/>
      <c r="AA5852" s="61"/>
      <c r="AB5852" s="61"/>
      <c r="AC5852" s="61"/>
      <c r="AD5852" s="61"/>
      <c r="AE5852" s="61"/>
      <c r="AF5852" s="61"/>
      <c r="AG5852" s="61"/>
      <c r="AH5852" s="61"/>
      <c r="AI5852" s="61"/>
      <c r="AJ5852" s="61"/>
      <c r="AK5852" s="61"/>
      <c r="AL5852" s="61"/>
      <c r="AM5852" s="61"/>
      <c r="AN5852" s="61"/>
      <c r="AO5852" s="61"/>
      <c r="AP5852" s="62"/>
      <c r="AQ5852" s="61"/>
      <c r="AR5852" s="61"/>
      <c r="AS5852" s="61"/>
      <c r="AT5852" s="61"/>
      <c r="AU5852" s="61"/>
      <c r="AV5852" s="61"/>
      <c r="AW5852" s="60"/>
    </row>
    <row r="5853" s="59" customFormat="1" customHeight="1" spans="1:49">
      <c r="A5853" s="60"/>
      <c r="B5853" s="60"/>
      <c r="C5853" s="60"/>
      <c r="D5853" s="60"/>
      <c r="H5853" s="61"/>
      <c r="I5853" s="61"/>
      <c r="J5853" s="61"/>
      <c r="K5853" s="61"/>
      <c r="L5853" s="61"/>
      <c r="M5853" s="61"/>
      <c r="N5853" s="61"/>
      <c r="O5853" s="61"/>
      <c r="P5853" s="61"/>
      <c r="Q5853" s="61"/>
      <c r="R5853" s="61"/>
      <c r="S5853" s="61"/>
      <c r="T5853" s="61"/>
      <c r="U5853" s="61"/>
      <c r="V5853" s="61"/>
      <c r="W5853" s="61"/>
      <c r="X5853" s="61"/>
      <c r="Y5853" s="61"/>
      <c r="Z5853" s="61"/>
      <c r="AA5853" s="61"/>
      <c r="AB5853" s="61"/>
      <c r="AC5853" s="61"/>
      <c r="AD5853" s="61"/>
      <c r="AE5853" s="61"/>
      <c r="AF5853" s="61"/>
      <c r="AG5853" s="61"/>
      <c r="AH5853" s="61"/>
      <c r="AI5853" s="61"/>
      <c r="AJ5853" s="61"/>
      <c r="AK5853" s="61"/>
      <c r="AL5853" s="61"/>
      <c r="AM5853" s="61"/>
      <c r="AN5853" s="61"/>
      <c r="AO5853" s="61"/>
      <c r="AP5853" s="62"/>
      <c r="AQ5853" s="61"/>
      <c r="AR5853" s="61"/>
      <c r="AS5853" s="61"/>
      <c r="AT5853" s="61"/>
      <c r="AU5853" s="61"/>
      <c r="AV5853" s="61"/>
      <c r="AW5853" s="60"/>
    </row>
    <row r="5854" s="59" customFormat="1" customHeight="1" spans="1:49">
      <c r="A5854" s="60"/>
      <c r="B5854" s="60"/>
      <c r="C5854" s="60"/>
      <c r="D5854" s="60"/>
      <c r="H5854" s="61"/>
      <c r="I5854" s="61"/>
      <c r="J5854" s="61"/>
      <c r="K5854" s="61"/>
      <c r="L5854" s="61"/>
      <c r="M5854" s="61"/>
      <c r="N5854" s="61"/>
      <c r="O5854" s="61"/>
      <c r="P5854" s="61"/>
      <c r="Q5854" s="61"/>
      <c r="R5854" s="61"/>
      <c r="S5854" s="61"/>
      <c r="T5854" s="61"/>
      <c r="U5854" s="61"/>
      <c r="V5854" s="61"/>
      <c r="W5854" s="61"/>
      <c r="X5854" s="61"/>
      <c r="Y5854" s="61"/>
      <c r="Z5854" s="61"/>
      <c r="AA5854" s="61"/>
      <c r="AB5854" s="61"/>
      <c r="AC5854" s="61"/>
      <c r="AD5854" s="61"/>
      <c r="AE5854" s="61"/>
      <c r="AF5854" s="61"/>
      <c r="AG5854" s="61"/>
      <c r="AH5854" s="61"/>
      <c r="AI5854" s="61"/>
      <c r="AJ5854" s="61"/>
      <c r="AK5854" s="61"/>
      <c r="AL5854" s="61"/>
      <c r="AM5854" s="61"/>
      <c r="AN5854" s="61"/>
      <c r="AO5854" s="61"/>
      <c r="AP5854" s="62"/>
      <c r="AQ5854" s="61"/>
      <c r="AR5854" s="61"/>
      <c r="AS5854" s="61"/>
      <c r="AT5854" s="61"/>
      <c r="AU5854" s="61"/>
      <c r="AV5854" s="61"/>
      <c r="AW5854" s="60"/>
    </row>
    <row r="5855" s="59" customFormat="1" customHeight="1" spans="1:49">
      <c r="A5855" s="60"/>
      <c r="B5855" s="60"/>
      <c r="C5855" s="60"/>
      <c r="D5855" s="60"/>
      <c r="H5855" s="61"/>
      <c r="I5855" s="61"/>
      <c r="J5855" s="61"/>
      <c r="K5855" s="61"/>
      <c r="L5855" s="61"/>
      <c r="M5855" s="61"/>
      <c r="N5855" s="61"/>
      <c r="O5855" s="61"/>
      <c r="P5855" s="61"/>
      <c r="Q5855" s="61"/>
      <c r="R5855" s="61"/>
      <c r="S5855" s="61"/>
      <c r="T5855" s="61"/>
      <c r="U5855" s="61"/>
      <c r="V5855" s="61"/>
      <c r="W5855" s="61"/>
      <c r="X5855" s="61"/>
      <c r="Y5855" s="61"/>
      <c r="Z5855" s="61"/>
      <c r="AA5855" s="61"/>
      <c r="AB5855" s="61"/>
      <c r="AC5855" s="61"/>
      <c r="AD5855" s="61"/>
      <c r="AE5855" s="61"/>
      <c r="AF5855" s="61"/>
      <c r="AG5855" s="61"/>
      <c r="AH5855" s="61"/>
      <c r="AI5855" s="61"/>
      <c r="AJ5855" s="61"/>
      <c r="AK5855" s="61"/>
      <c r="AL5855" s="61"/>
      <c r="AM5855" s="61"/>
      <c r="AN5855" s="61"/>
      <c r="AO5855" s="61"/>
      <c r="AP5855" s="62"/>
      <c r="AQ5855" s="61"/>
      <c r="AR5855" s="61"/>
      <c r="AS5855" s="61"/>
      <c r="AT5855" s="61"/>
      <c r="AU5855" s="61"/>
      <c r="AV5855" s="61"/>
      <c r="AW5855" s="60"/>
    </row>
    <row r="5856" s="59" customFormat="1" customHeight="1" spans="1:49">
      <c r="A5856" s="60"/>
      <c r="B5856" s="60"/>
      <c r="C5856" s="60"/>
      <c r="D5856" s="60"/>
      <c r="H5856" s="61"/>
      <c r="I5856" s="61"/>
      <c r="J5856" s="61"/>
      <c r="K5856" s="61"/>
      <c r="L5856" s="61"/>
      <c r="M5856" s="61"/>
      <c r="N5856" s="61"/>
      <c r="O5856" s="61"/>
      <c r="P5856" s="61"/>
      <c r="Q5856" s="61"/>
      <c r="R5856" s="61"/>
      <c r="S5856" s="61"/>
      <c r="T5856" s="61"/>
      <c r="U5856" s="61"/>
      <c r="V5856" s="61"/>
      <c r="W5856" s="61"/>
      <c r="X5856" s="61"/>
      <c r="Y5856" s="61"/>
      <c r="Z5856" s="61"/>
      <c r="AA5856" s="61"/>
      <c r="AB5856" s="61"/>
      <c r="AC5856" s="61"/>
      <c r="AD5856" s="61"/>
      <c r="AE5856" s="61"/>
      <c r="AF5856" s="61"/>
      <c r="AG5856" s="61"/>
      <c r="AH5856" s="61"/>
      <c r="AI5856" s="61"/>
      <c r="AJ5856" s="61"/>
      <c r="AK5856" s="61"/>
      <c r="AL5856" s="61"/>
      <c r="AM5856" s="61"/>
      <c r="AN5856" s="61"/>
      <c r="AO5856" s="61"/>
      <c r="AP5856" s="62"/>
      <c r="AQ5856" s="61"/>
      <c r="AR5856" s="61"/>
      <c r="AS5856" s="61"/>
      <c r="AT5856" s="61"/>
      <c r="AU5856" s="61"/>
      <c r="AV5856" s="61"/>
      <c r="AW5856" s="60"/>
    </row>
    <row r="5857" s="59" customFormat="1" customHeight="1" spans="1:49">
      <c r="A5857" s="60"/>
      <c r="B5857" s="60"/>
      <c r="C5857" s="60"/>
      <c r="D5857" s="60"/>
      <c r="H5857" s="61"/>
      <c r="I5857" s="61"/>
      <c r="J5857" s="61"/>
      <c r="K5857" s="61"/>
      <c r="L5857" s="61"/>
      <c r="M5857" s="61"/>
      <c r="N5857" s="61"/>
      <c r="O5857" s="61"/>
      <c r="P5857" s="61"/>
      <c r="Q5857" s="61"/>
      <c r="R5857" s="61"/>
      <c r="S5857" s="61"/>
      <c r="T5857" s="61"/>
      <c r="U5857" s="61"/>
      <c r="V5857" s="61"/>
      <c r="W5857" s="61"/>
      <c r="X5857" s="61"/>
      <c r="Y5857" s="61"/>
      <c r="Z5857" s="61"/>
      <c r="AA5857" s="61"/>
      <c r="AB5857" s="61"/>
      <c r="AC5857" s="61"/>
      <c r="AD5857" s="61"/>
      <c r="AE5857" s="61"/>
      <c r="AF5857" s="61"/>
      <c r="AG5857" s="61"/>
      <c r="AH5857" s="61"/>
      <c r="AI5857" s="61"/>
      <c r="AJ5857" s="61"/>
      <c r="AK5857" s="61"/>
      <c r="AL5857" s="61"/>
      <c r="AM5857" s="61"/>
      <c r="AN5857" s="61"/>
      <c r="AO5857" s="61"/>
      <c r="AP5857" s="62"/>
      <c r="AQ5857" s="61"/>
      <c r="AR5857" s="61"/>
      <c r="AS5857" s="61"/>
      <c r="AT5857" s="61"/>
      <c r="AU5857" s="61"/>
      <c r="AV5857" s="61"/>
      <c r="AW5857" s="60"/>
    </row>
    <row r="5858" s="59" customFormat="1" customHeight="1" spans="1:49">
      <c r="A5858" s="60"/>
      <c r="B5858" s="60"/>
      <c r="C5858" s="60"/>
      <c r="D5858" s="60"/>
      <c r="H5858" s="61"/>
      <c r="I5858" s="61"/>
      <c r="J5858" s="61"/>
      <c r="K5858" s="61"/>
      <c r="L5858" s="61"/>
      <c r="M5858" s="61"/>
      <c r="N5858" s="61"/>
      <c r="O5858" s="61"/>
      <c r="P5858" s="61"/>
      <c r="Q5858" s="61"/>
      <c r="R5858" s="61"/>
      <c r="S5858" s="61"/>
      <c r="T5858" s="61"/>
      <c r="U5858" s="61"/>
      <c r="V5858" s="61"/>
      <c r="W5858" s="61"/>
      <c r="X5858" s="61"/>
      <c r="Y5858" s="61"/>
      <c r="Z5858" s="61"/>
      <c r="AA5858" s="61"/>
      <c r="AB5858" s="61"/>
      <c r="AC5858" s="61"/>
      <c r="AD5858" s="61"/>
      <c r="AE5858" s="61"/>
      <c r="AF5858" s="61"/>
      <c r="AG5858" s="61"/>
      <c r="AH5858" s="61"/>
      <c r="AI5858" s="61"/>
      <c r="AJ5858" s="61"/>
      <c r="AK5858" s="61"/>
      <c r="AL5858" s="61"/>
      <c r="AM5858" s="61"/>
      <c r="AN5858" s="61"/>
      <c r="AO5858" s="61"/>
      <c r="AP5858" s="62"/>
      <c r="AQ5858" s="61"/>
      <c r="AR5858" s="61"/>
      <c r="AS5858" s="61"/>
      <c r="AT5858" s="61"/>
      <c r="AU5858" s="61"/>
      <c r="AV5858" s="61"/>
      <c r="AW5858" s="60"/>
    </row>
    <row r="5859" s="59" customFormat="1" customHeight="1" spans="1:49">
      <c r="A5859" s="60"/>
      <c r="B5859" s="60"/>
      <c r="C5859" s="60"/>
      <c r="D5859" s="60"/>
      <c r="H5859" s="61"/>
      <c r="I5859" s="61"/>
      <c r="J5859" s="61"/>
      <c r="K5859" s="61"/>
      <c r="L5859" s="61"/>
      <c r="M5859" s="61"/>
      <c r="N5859" s="61"/>
      <c r="O5859" s="61"/>
      <c r="P5859" s="61"/>
      <c r="Q5859" s="61"/>
      <c r="R5859" s="61"/>
      <c r="S5859" s="61"/>
      <c r="T5859" s="61"/>
      <c r="U5859" s="61"/>
      <c r="V5859" s="61"/>
      <c r="W5859" s="61"/>
      <c r="X5859" s="61"/>
      <c r="Y5859" s="61"/>
      <c r="Z5859" s="61"/>
      <c r="AA5859" s="61"/>
      <c r="AB5859" s="61"/>
      <c r="AC5859" s="61"/>
      <c r="AD5859" s="61"/>
      <c r="AE5859" s="61"/>
      <c r="AF5859" s="61"/>
      <c r="AG5859" s="61"/>
      <c r="AH5859" s="61"/>
      <c r="AI5859" s="61"/>
      <c r="AJ5859" s="61"/>
      <c r="AK5859" s="61"/>
      <c r="AL5859" s="61"/>
      <c r="AM5859" s="61"/>
      <c r="AN5859" s="61"/>
      <c r="AO5859" s="61"/>
      <c r="AP5859" s="62"/>
      <c r="AQ5859" s="61"/>
      <c r="AR5859" s="61"/>
      <c r="AS5859" s="61"/>
      <c r="AT5859" s="61"/>
      <c r="AU5859" s="61"/>
      <c r="AV5859" s="61"/>
      <c r="AW5859" s="60"/>
    </row>
    <row r="5860" s="59" customFormat="1" customHeight="1" spans="1:49">
      <c r="A5860" s="60"/>
      <c r="B5860" s="60"/>
      <c r="C5860" s="60"/>
      <c r="D5860" s="60"/>
      <c r="H5860" s="61"/>
      <c r="I5860" s="61"/>
      <c r="J5860" s="61"/>
      <c r="K5860" s="61"/>
      <c r="L5860" s="61"/>
      <c r="M5860" s="61"/>
      <c r="N5860" s="61"/>
      <c r="O5860" s="61"/>
      <c r="P5860" s="61"/>
      <c r="Q5860" s="61"/>
      <c r="R5860" s="61"/>
      <c r="S5860" s="61"/>
      <c r="T5860" s="61"/>
      <c r="U5860" s="61"/>
      <c r="V5860" s="61"/>
      <c r="W5860" s="61"/>
      <c r="X5860" s="61"/>
      <c r="Y5860" s="61"/>
      <c r="Z5860" s="61"/>
      <c r="AA5860" s="61"/>
      <c r="AB5860" s="61"/>
      <c r="AC5860" s="61"/>
      <c r="AD5860" s="61"/>
      <c r="AE5860" s="61"/>
      <c r="AF5860" s="61"/>
      <c r="AG5860" s="61"/>
      <c r="AH5860" s="61"/>
      <c r="AI5860" s="61"/>
      <c r="AJ5860" s="61"/>
      <c r="AK5860" s="61"/>
      <c r="AL5860" s="61"/>
      <c r="AM5860" s="61"/>
      <c r="AN5860" s="61"/>
      <c r="AO5860" s="61"/>
      <c r="AP5860" s="62"/>
      <c r="AQ5860" s="61"/>
      <c r="AR5860" s="61"/>
      <c r="AS5860" s="61"/>
      <c r="AT5860" s="61"/>
      <c r="AU5860" s="61"/>
      <c r="AV5860" s="61"/>
      <c r="AW5860" s="60"/>
    </row>
    <row r="5861" s="59" customFormat="1" customHeight="1" spans="1:49">
      <c r="A5861" s="60"/>
      <c r="B5861" s="60"/>
      <c r="C5861" s="60"/>
      <c r="D5861" s="60"/>
      <c r="H5861" s="61"/>
      <c r="I5861" s="61"/>
      <c r="J5861" s="61"/>
      <c r="K5861" s="61"/>
      <c r="L5861" s="61"/>
      <c r="M5861" s="61"/>
      <c r="N5861" s="61"/>
      <c r="O5861" s="61"/>
      <c r="P5861" s="61"/>
      <c r="Q5861" s="61"/>
      <c r="R5861" s="61"/>
      <c r="S5861" s="61"/>
      <c r="T5861" s="61"/>
      <c r="U5861" s="61"/>
      <c r="V5861" s="61"/>
      <c r="W5861" s="61"/>
      <c r="X5861" s="61"/>
      <c r="Y5861" s="61"/>
      <c r="Z5861" s="61"/>
      <c r="AA5861" s="61"/>
      <c r="AB5861" s="61"/>
      <c r="AC5861" s="61"/>
      <c r="AD5861" s="61"/>
      <c r="AE5861" s="61"/>
      <c r="AF5861" s="61"/>
      <c r="AG5861" s="61"/>
      <c r="AH5861" s="61"/>
      <c r="AI5861" s="61"/>
      <c r="AJ5861" s="61"/>
      <c r="AK5861" s="61"/>
      <c r="AL5861" s="61"/>
      <c r="AM5861" s="61"/>
      <c r="AN5861" s="61"/>
      <c r="AO5861" s="61"/>
      <c r="AP5861" s="62"/>
      <c r="AQ5861" s="61"/>
      <c r="AR5861" s="61"/>
      <c r="AS5861" s="61"/>
      <c r="AT5861" s="61"/>
      <c r="AU5861" s="61"/>
      <c r="AV5861" s="61"/>
      <c r="AW5861" s="60"/>
    </row>
    <row r="5862" s="59" customFormat="1" customHeight="1" spans="1:49">
      <c r="A5862" s="60"/>
      <c r="B5862" s="60"/>
      <c r="C5862" s="60"/>
      <c r="D5862" s="60"/>
      <c r="H5862" s="61"/>
      <c r="I5862" s="61"/>
      <c r="J5862" s="61"/>
      <c r="K5862" s="61"/>
      <c r="L5862" s="61"/>
      <c r="M5862" s="61"/>
      <c r="N5862" s="61"/>
      <c r="O5862" s="61"/>
      <c r="P5862" s="61"/>
      <c r="Q5862" s="61"/>
      <c r="R5862" s="61"/>
      <c r="S5862" s="61"/>
      <c r="T5862" s="61"/>
      <c r="U5862" s="61"/>
      <c r="V5862" s="61"/>
      <c r="W5862" s="61"/>
      <c r="X5862" s="61"/>
      <c r="Y5862" s="61"/>
      <c r="Z5862" s="61"/>
      <c r="AA5862" s="61"/>
      <c r="AB5862" s="61"/>
      <c r="AC5862" s="61"/>
      <c r="AD5862" s="61"/>
      <c r="AE5862" s="61"/>
      <c r="AF5862" s="61"/>
      <c r="AG5862" s="61"/>
      <c r="AH5862" s="61"/>
      <c r="AI5862" s="61"/>
      <c r="AJ5862" s="61"/>
      <c r="AK5862" s="61"/>
      <c r="AL5862" s="61"/>
      <c r="AM5862" s="61"/>
      <c r="AN5862" s="61"/>
      <c r="AO5862" s="61"/>
      <c r="AP5862" s="62"/>
      <c r="AQ5862" s="61"/>
      <c r="AR5862" s="61"/>
      <c r="AS5862" s="61"/>
      <c r="AT5862" s="61"/>
      <c r="AU5862" s="61"/>
      <c r="AV5862" s="61"/>
      <c r="AW5862" s="60"/>
    </row>
    <row r="5863" s="59" customFormat="1" customHeight="1" spans="1:49">
      <c r="A5863" s="60"/>
      <c r="B5863" s="60"/>
      <c r="C5863" s="60"/>
      <c r="D5863" s="60"/>
      <c r="H5863" s="61"/>
      <c r="I5863" s="61"/>
      <c r="J5863" s="61"/>
      <c r="K5863" s="61"/>
      <c r="L5863" s="61"/>
      <c r="M5863" s="61"/>
      <c r="N5863" s="61"/>
      <c r="O5863" s="61"/>
      <c r="P5863" s="61"/>
      <c r="Q5863" s="61"/>
      <c r="R5863" s="61"/>
      <c r="S5863" s="61"/>
      <c r="T5863" s="61"/>
      <c r="U5863" s="61"/>
      <c r="V5863" s="61"/>
      <c r="W5863" s="61"/>
      <c r="X5863" s="61"/>
      <c r="Y5863" s="61"/>
      <c r="Z5863" s="61"/>
      <c r="AA5863" s="61"/>
      <c r="AB5863" s="61"/>
      <c r="AC5863" s="61"/>
      <c r="AD5863" s="61"/>
      <c r="AE5863" s="61"/>
      <c r="AF5863" s="61"/>
      <c r="AG5863" s="61"/>
      <c r="AH5863" s="61"/>
      <c r="AI5863" s="61"/>
      <c r="AJ5863" s="61"/>
      <c r="AK5863" s="61"/>
      <c r="AL5863" s="61"/>
      <c r="AM5863" s="61"/>
      <c r="AN5863" s="61"/>
      <c r="AO5863" s="61"/>
      <c r="AP5863" s="62"/>
      <c r="AQ5863" s="61"/>
      <c r="AR5863" s="61"/>
      <c r="AS5863" s="61"/>
      <c r="AT5863" s="61"/>
      <c r="AU5863" s="61"/>
      <c r="AV5863" s="61"/>
      <c r="AW5863" s="60"/>
    </row>
    <row r="5864" s="59" customFormat="1" customHeight="1" spans="1:49">
      <c r="A5864" s="60"/>
      <c r="B5864" s="60"/>
      <c r="C5864" s="60"/>
      <c r="D5864" s="60"/>
      <c r="H5864" s="61"/>
      <c r="I5864" s="61"/>
      <c r="J5864" s="61"/>
      <c r="K5864" s="61"/>
      <c r="L5864" s="61"/>
      <c r="M5864" s="61"/>
      <c r="N5864" s="61"/>
      <c r="O5864" s="61"/>
      <c r="P5864" s="61"/>
      <c r="Q5864" s="61"/>
      <c r="R5864" s="61"/>
      <c r="S5864" s="61"/>
      <c r="T5864" s="61"/>
      <c r="U5864" s="61"/>
      <c r="V5864" s="61"/>
      <c r="W5864" s="61"/>
      <c r="X5864" s="61"/>
      <c r="Y5864" s="61"/>
      <c r="Z5864" s="61"/>
      <c r="AA5864" s="61"/>
      <c r="AB5864" s="61"/>
      <c r="AC5864" s="61"/>
      <c r="AD5864" s="61"/>
      <c r="AE5864" s="61"/>
      <c r="AF5864" s="61"/>
      <c r="AG5864" s="61"/>
      <c r="AH5864" s="61"/>
      <c r="AI5864" s="61"/>
      <c r="AJ5864" s="61"/>
      <c r="AK5864" s="61"/>
      <c r="AL5864" s="61"/>
      <c r="AM5864" s="61"/>
      <c r="AN5864" s="61"/>
      <c r="AO5864" s="61"/>
      <c r="AP5864" s="62"/>
      <c r="AQ5864" s="61"/>
      <c r="AR5864" s="61"/>
      <c r="AS5864" s="61"/>
      <c r="AT5864" s="61"/>
      <c r="AU5864" s="61"/>
      <c r="AV5864" s="61"/>
      <c r="AW5864" s="60"/>
    </row>
    <row r="5865" s="59" customFormat="1" customHeight="1" spans="1:49">
      <c r="A5865" s="60"/>
      <c r="B5865" s="60"/>
      <c r="C5865" s="60"/>
      <c r="D5865" s="60"/>
      <c r="H5865" s="61"/>
      <c r="I5865" s="61"/>
      <c r="J5865" s="61"/>
      <c r="K5865" s="61"/>
      <c r="L5865" s="61"/>
      <c r="M5865" s="61"/>
      <c r="N5865" s="61"/>
      <c r="O5865" s="61"/>
      <c r="P5865" s="61"/>
      <c r="Q5865" s="61"/>
      <c r="R5865" s="61"/>
      <c r="S5865" s="61"/>
      <c r="T5865" s="61"/>
      <c r="U5865" s="61"/>
      <c r="V5865" s="61"/>
      <c r="W5865" s="61"/>
      <c r="X5865" s="61"/>
      <c r="Y5865" s="61"/>
      <c r="Z5865" s="61"/>
      <c r="AA5865" s="61"/>
      <c r="AB5865" s="61"/>
      <c r="AC5865" s="61"/>
      <c r="AD5865" s="61"/>
      <c r="AE5865" s="61"/>
      <c r="AF5865" s="61"/>
      <c r="AG5865" s="61"/>
      <c r="AH5865" s="61"/>
      <c r="AI5865" s="61"/>
      <c r="AJ5865" s="61"/>
      <c r="AK5865" s="61"/>
      <c r="AL5865" s="61"/>
      <c r="AM5865" s="61"/>
      <c r="AN5865" s="61"/>
      <c r="AO5865" s="61"/>
      <c r="AP5865" s="62"/>
      <c r="AQ5865" s="61"/>
      <c r="AR5865" s="61"/>
      <c r="AS5865" s="61"/>
      <c r="AT5865" s="61"/>
      <c r="AU5865" s="61"/>
      <c r="AV5865" s="61"/>
      <c r="AW5865" s="60"/>
    </row>
    <row r="5866" s="59" customFormat="1" customHeight="1" spans="1:49">
      <c r="A5866" s="60"/>
      <c r="B5866" s="60"/>
      <c r="C5866" s="60"/>
      <c r="D5866" s="60"/>
      <c r="H5866" s="61"/>
      <c r="I5866" s="61"/>
      <c r="J5866" s="61"/>
      <c r="K5866" s="61"/>
      <c r="L5866" s="61"/>
      <c r="M5866" s="61"/>
      <c r="N5866" s="61"/>
      <c r="O5866" s="61"/>
      <c r="P5866" s="61"/>
      <c r="Q5866" s="61"/>
      <c r="R5866" s="61"/>
      <c r="S5866" s="61"/>
      <c r="T5866" s="61"/>
      <c r="U5866" s="61"/>
      <c r="V5866" s="61"/>
      <c r="W5866" s="61"/>
      <c r="X5866" s="61"/>
      <c r="Y5866" s="61"/>
      <c r="Z5866" s="61"/>
      <c r="AA5866" s="61"/>
      <c r="AB5866" s="61"/>
      <c r="AC5866" s="61"/>
      <c r="AD5866" s="61"/>
      <c r="AE5866" s="61"/>
      <c r="AF5866" s="61"/>
      <c r="AG5866" s="61"/>
      <c r="AH5866" s="61"/>
      <c r="AI5866" s="61"/>
      <c r="AJ5866" s="61"/>
      <c r="AK5866" s="61"/>
      <c r="AL5866" s="61"/>
      <c r="AM5866" s="61"/>
      <c r="AN5866" s="61"/>
      <c r="AO5866" s="61"/>
      <c r="AP5866" s="62"/>
      <c r="AQ5866" s="61"/>
      <c r="AR5866" s="61"/>
      <c r="AS5866" s="61"/>
      <c r="AT5866" s="61"/>
      <c r="AU5866" s="61"/>
      <c r="AV5866" s="61"/>
      <c r="AW5866" s="60"/>
    </row>
    <row r="5867" s="59" customFormat="1" customHeight="1" spans="1:49">
      <c r="A5867" s="60"/>
      <c r="B5867" s="60"/>
      <c r="C5867" s="60"/>
      <c r="D5867" s="60"/>
      <c r="H5867" s="61"/>
      <c r="I5867" s="61"/>
      <c r="J5867" s="61"/>
      <c r="K5867" s="61"/>
      <c r="L5867" s="61"/>
      <c r="M5867" s="61"/>
      <c r="N5867" s="61"/>
      <c r="O5867" s="61"/>
      <c r="P5867" s="61"/>
      <c r="Q5867" s="61"/>
      <c r="R5867" s="61"/>
      <c r="S5867" s="61"/>
      <c r="T5867" s="61"/>
      <c r="U5867" s="61"/>
      <c r="V5867" s="61"/>
      <c r="W5867" s="61"/>
      <c r="X5867" s="61"/>
      <c r="Y5867" s="61"/>
      <c r="Z5867" s="61"/>
      <c r="AA5867" s="61"/>
      <c r="AB5867" s="61"/>
      <c r="AC5867" s="61"/>
      <c r="AD5867" s="61"/>
      <c r="AE5867" s="61"/>
      <c r="AF5867" s="61"/>
      <c r="AG5867" s="61"/>
      <c r="AH5867" s="61"/>
      <c r="AI5867" s="61"/>
      <c r="AJ5867" s="61"/>
      <c r="AK5867" s="61"/>
      <c r="AL5867" s="61"/>
      <c r="AM5867" s="61"/>
      <c r="AN5867" s="61"/>
      <c r="AO5867" s="61"/>
      <c r="AP5867" s="62"/>
      <c r="AQ5867" s="61"/>
      <c r="AR5867" s="61"/>
      <c r="AS5867" s="61"/>
      <c r="AT5867" s="61"/>
      <c r="AU5867" s="61"/>
      <c r="AV5867" s="61"/>
      <c r="AW5867" s="60"/>
    </row>
    <row r="5868" s="59" customFormat="1" customHeight="1" spans="1:49">
      <c r="A5868" s="60"/>
      <c r="B5868" s="60"/>
      <c r="C5868" s="60"/>
      <c r="D5868" s="60"/>
      <c r="H5868" s="61"/>
      <c r="I5868" s="61"/>
      <c r="J5868" s="61"/>
      <c r="K5868" s="61"/>
      <c r="L5868" s="61"/>
      <c r="M5868" s="61"/>
      <c r="N5868" s="61"/>
      <c r="O5868" s="61"/>
      <c r="P5868" s="61"/>
      <c r="Q5868" s="61"/>
      <c r="R5868" s="61"/>
      <c r="S5868" s="61"/>
      <c r="T5868" s="61"/>
      <c r="U5868" s="61"/>
      <c r="V5868" s="61"/>
      <c r="W5868" s="61"/>
      <c r="X5868" s="61"/>
      <c r="Y5868" s="61"/>
      <c r="Z5868" s="61"/>
      <c r="AA5868" s="61"/>
      <c r="AB5868" s="61"/>
      <c r="AC5868" s="61"/>
      <c r="AD5868" s="61"/>
      <c r="AE5868" s="61"/>
      <c r="AF5868" s="61"/>
      <c r="AG5868" s="61"/>
      <c r="AH5868" s="61"/>
      <c r="AI5868" s="61"/>
      <c r="AJ5868" s="61"/>
      <c r="AK5868" s="61"/>
      <c r="AL5868" s="61"/>
      <c r="AM5868" s="61"/>
      <c r="AN5868" s="61"/>
      <c r="AO5868" s="61"/>
      <c r="AP5868" s="62"/>
      <c r="AQ5868" s="61"/>
      <c r="AR5868" s="61"/>
      <c r="AS5868" s="61"/>
      <c r="AT5868" s="61"/>
      <c r="AU5868" s="61"/>
      <c r="AV5868" s="61"/>
      <c r="AW5868" s="60"/>
    </row>
    <row r="5869" s="59" customFormat="1" customHeight="1" spans="1:49">
      <c r="A5869" s="60"/>
      <c r="B5869" s="60"/>
      <c r="C5869" s="60"/>
      <c r="D5869" s="60"/>
      <c r="H5869" s="61"/>
      <c r="I5869" s="61"/>
      <c r="J5869" s="61"/>
      <c r="K5869" s="61"/>
      <c r="L5869" s="61"/>
      <c r="M5869" s="61"/>
      <c r="N5869" s="61"/>
      <c r="O5869" s="61"/>
      <c r="P5869" s="61"/>
      <c r="Q5869" s="61"/>
      <c r="R5869" s="61"/>
      <c r="S5869" s="61"/>
      <c r="T5869" s="61"/>
      <c r="U5869" s="61"/>
      <c r="V5869" s="61"/>
      <c r="W5869" s="61"/>
      <c r="X5869" s="61"/>
      <c r="Y5869" s="61"/>
      <c r="Z5869" s="61"/>
      <c r="AA5869" s="61"/>
      <c r="AB5869" s="61"/>
      <c r="AC5869" s="61"/>
      <c r="AD5869" s="61"/>
      <c r="AE5869" s="61"/>
      <c r="AF5869" s="61"/>
      <c r="AG5869" s="61"/>
      <c r="AH5869" s="61"/>
      <c r="AI5869" s="61"/>
      <c r="AJ5869" s="61"/>
      <c r="AK5869" s="61"/>
      <c r="AL5869" s="61"/>
      <c r="AM5869" s="61"/>
      <c r="AN5869" s="61"/>
      <c r="AO5869" s="61"/>
      <c r="AP5869" s="62"/>
      <c r="AQ5869" s="61"/>
      <c r="AR5869" s="61"/>
      <c r="AS5869" s="61"/>
      <c r="AT5869" s="61"/>
      <c r="AU5869" s="61"/>
      <c r="AV5869" s="61"/>
      <c r="AW5869" s="60"/>
    </row>
    <row r="5870" s="59" customFormat="1" customHeight="1" spans="1:49">
      <c r="A5870" s="60"/>
      <c r="B5870" s="60"/>
      <c r="C5870" s="60"/>
      <c r="D5870" s="60"/>
      <c r="H5870" s="61"/>
      <c r="I5870" s="61"/>
      <c r="J5870" s="61"/>
      <c r="K5870" s="61"/>
      <c r="L5870" s="61"/>
      <c r="M5870" s="61"/>
      <c r="N5870" s="61"/>
      <c r="O5870" s="61"/>
      <c r="P5870" s="61"/>
      <c r="Q5870" s="61"/>
      <c r="R5870" s="61"/>
      <c r="S5870" s="61"/>
      <c r="T5870" s="61"/>
      <c r="U5870" s="61"/>
      <c r="V5870" s="61"/>
      <c r="W5870" s="61"/>
      <c r="X5870" s="61"/>
      <c r="Y5870" s="61"/>
      <c r="Z5870" s="61"/>
      <c r="AA5870" s="61"/>
      <c r="AB5870" s="61"/>
      <c r="AC5870" s="61"/>
      <c r="AD5870" s="61"/>
      <c r="AE5870" s="61"/>
      <c r="AF5870" s="61"/>
      <c r="AG5870" s="61"/>
      <c r="AH5870" s="61"/>
      <c r="AI5870" s="61"/>
      <c r="AJ5870" s="61"/>
      <c r="AK5870" s="61"/>
      <c r="AL5870" s="61"/>
      <c r="AM5870" s="61"/>
      <c r="AN5870" s="61"/>
      <c r="AO5870" s="61"/>
      <c r="AP5870" s="62"/>
      <c r="AQ5870" s="61"/>
      <c r="AR5870" s="61"/>
      <c r="AS5870" s="61"/>
      <c r="AT5870" s="61"/>
      <c r="AU5870" s="61"/>
      <c r="AV5870" s="61"/>
      <c r="AW5870" s="60"/>
    </row>
    <row r="5871" s="59" customFormat="1" customHeight="1" spans="1:49">
      <c r="A5871" s="60"/>
      <c r="B5871" s="60"/>
      <c r="C5871" s="60"/>
      <c r="D5871" s="60"/>
      <c r="H5871" s="61"/>
      <c r="I5871" s="61"/>
      <c r="J5871" s="61"/>
      <c r="K5871" s="61"/>
      <c r="L5871" s="61"/>
      <c r="M5871" s="61"/>
      <c r="N5871" s="61"/>
      <c r="O5871" s="61"/>
      <c r="P5871" s="61"/>
      <c r="Q5871" s="61"/>
      <c r="R5871" s="61"/>
      <c r="S5871" s="61"/>
      <c r="T5871" s="61"/>
      <c r="U5871" s="61"/>
      <c r="V5871" s="61"/>
      <c r="W5871" s="61"/>
      <c r="X5871" s="61"/>
      <c r="Y5871" s="61"/>
      <c r="Z5871" s="61"/>
      <c r="AA5871" s="61"/>
      <c r="AB5871" s="61"/>
      <c r="AC5871" s="61"/>
      <c r="AD5871" s="61"/>
      <c r="AE5871" s="61"/>
      <c r="AF5871" s="61"/>
      <c r="AG5871" s="61"/>
      <c r="AH5871" s="61"/>
      <c r="AI5871" s="61"/>
      <c r="AJ5871" s="61"/>
      <c r="AK5871" s="61"/>
      <c r="AL5871" s="61"/>
      <c r="AM5871" s="61"/>
      <c r="AN5871" s="61"/>
      <c r="AO5871" s="61"/>
      <c r="AP5871" s="62"/>
      <c r="AQ5871" s="61"/>
      <c r="AR5871" s="61"/>
      <c r="AS5871" s="61"/>
      <c r="AT5871" s="61"/>
      <c r="AU5871" s="61"/>
      <c r="AV5871" s="61"/>
      <c r="AW5871" s="60"/>
    </row>
    <row r="5872" s="59" customFormat="1" customHeight="1" spans="1:49">
      <c r="A5872" s="60"/>
      <c r="B5872" s="60"/>
      <c r="C5872" s="60"/>
      <c r="D5872" s="60"/>
      <c r="H5872" s="61"/>
      <c r="I5872" s="61"/>
      <c r="J5872" s="61"/>
      <c r="K5872" s="61"/>
      <c r="L5872" s="61"/>
      <c r="M5872" s="61"/>
      <c r="N5872" s="61"/>
      <c r="O5872" s="61"/>
      <c r="P5872" s="61"/>
      <c r="Q5872" s="61"/>
      <c r="R5872" s="61"/>
      <c r="S5872" s="61"/>
      <c r="T5872" s="61"/>
      <c r="U5872" s="61"/>
      <c r="V5872" s="61"/>
      <c r="W5872" s="61"/>
      <c r="X5872" s="61"/>
      <c r="Y5872" s="61"/>
      <c r="Z5872" s="61"/>
      <c r="AA5872" s="61"/>
      <c r="AB5872" s="61"/>
      <c r="AC5872" s="61"/>
      <c r="AD5872" s="61"/>
      <c r="AE5872" s="61"/>
      <c r="AF5872" s="61"/>
      <c r="AG5872" s="61"/>
      <c r="AH5872" s="61"/>
      <c r="AI5872" s="61"/>
      <c r="AJ5872" s="61"/>
      <c r="AK5872" s="61"/>
      <c r="AL5872" s="61"/>
      <c r="AM5872" s="61"/>
      <c r="AN5872" s="61"/>
      <c r="AO5872" s="61"/>
      <c r="AP5872" s="62"/>
      <c r="AQ5872" s="61"/>
      <c r="AR5872" s="61"/>
      <c r="AS5872" s="61"/>
      <c r="AT5872" s="61"/>
      <c r="AU5872" s="61"/>
      <c r="AV5872" s="61"/>
      <c r="AW5872" s="60"/>
    </row>
    <row r="5873" s="59" customFormat="1" customHeight="1" spans="1:49">
      <c r="A5873" s="60"/>
      <c r="B5873" s="60"/>
      <c r="C5873" s="60"/>
      <c r="D5873" s="60"/>
      <c r="H5873" s="61"/>
      <c r="I5873" s="61"/>
      <c r="J5873" s="61"/>
      <c r="K5873" s="61"/>
      <c r="L5873" s="61"/>
      <c r="M5873" s="61"/>
      <c r="N5873" s="61"/>
      <c r="O5873" s="61"/>
      <c r="P5873" s="61"/>
      <c r="Q5873" s="61"/>
      <c r="R5873" s="61"/>
      <c r="S5873" s="61"/>
      <c r="T5873" s="61"/>
      <c r="U5873" s="61"/>
      <c r="V5873" s="61"/>
      <c r="W5873" s="61"/>
      <c r="X5873" s="61"/>
      <c r="Y5873" s="61"/>
      <c r="Z5873" s="61"/>
      <c r="AA5873" s="61"/>
      <c r="AB5873" s="61"/>
      <c r="AC5873" s="61"/>
      <c r="AD5873" s="61"/>
      <c r="AE5873" s="61"/>
      <c r="AF5873" s="61"/>
      <c r="AG5873" s="61"/>
      <c r="AH5873" s="61"/>
      <c r="AI5873" s="61"/>
      <c r="AJ5873" s="61"/>
      <c r="AK5873" s="61"/>
      <c r="AL5873" s="61"/>
      <c r="AM5873" s="61"/>
      <c r="AN5873" s="61"/>
      <c r="AO5873" s="61"/>
      <c r="AP5873" s="62"/>
      <c r="AQ5873" s="61"/>
      <c r="AR5873" s="61"/>
      <c r="AS5873" s="61"/>
      <c r="AT5873" s="61"/>
      <c r="AU5873" s="61"/>
      <c r="AV5873" s="61"/>
      <c r="AW5873" s="60"/>
    </row>
    <row r="5874" s="59" customFormat="1" customHeight="1" spans="1:49">
      <c r="A5874" s="60"/>
      <c r="B5874" s="60"/>
      <c r="C5874" s="60"/>
      <c r="D5874" s="60"/>
      <c r="H5874" s="61"/>
      <c r="I5874" s="61"/>
      <c r="J5874" s="61"/>
      <c r="K5874" s="61"/>
      <c r="L5874" s="61"/>
      <c r="M5874" s="61"/>
      <c r="N5874" s="61"/>
      <c r="O5874" s="61"/>
      <c r="P5874" s="61"/>
      <c r="Q5874" s="61"/>
      <c r="R5874" s="61"/>
      <c r="S5874" s="61"/>
      <c r="T5874" s="61"/>
      <c r="U5874" s="61"/>
      <c r="V5874" s="61"/>
      <c r="W5874" s="61"/>
      <c r="X5874" s="61"/>
      <c r="Y5874" s="61"/>
      <c r="Z5874" s="61"/>
      <c r="AA5874" s="61"/>
      <c r="AB5874" s="61"/>
      <c r="AC5874" s="61"/>
      <c r="AD5874" s="61"/>
      <c r="AE5874" s="61"/>
      <c r="AF5874" s="61"/>
      <c r="AG5874" s="61"/>
      <c r="AH5874" s="61"/>
      <c r="AI5874" s="61"/>
      <c r="AJ5874" s="61"/>
      <c r="AK5874" s="61"/>
      <c r="AL5874" s="61"/>
      <c r="AM5874" s="61"/>
      <c r="AN5874" s="61"/>
      <c r="AO5874" s="61"/>
      <c r="AP5874" s="62"/>
      <c r="AQ5874" s="61"/>
      <c r="AR5874" s="61"/>
      <c r="AS5874" s="61"/>
      <c r="AT5874" s="61"/>
      <c r="AU5874" s="61"/>
      <c r="AV5874" s="61"/>
      <c r="AW5874" s="60"/>
    </row>
    <row r="5875" s="59" customFormat="1" customHeight="1" spans="1:49">
      <c r="A5875" s="60"/>
      <c r="B5875" s="60"/>
      <c r="C5875" s="60"/>
      <c r="D5875" s="60"/>
      <c r="H5875" s="61"/>
      <c r="I5875" s="61"/>
      <c r="J5875" s="61"/>
      <c r="K5875" s="61"/>
      <c r="L5875" s="61"/>
      <c r="M5875" s="61"/>
      <c r="N5875" s="61"/>
      <c r="O5875" s="61"/>
      <c r="P5875" s="61"/>
      <c r="Q5875" s="61"/>
      <c r="R5875" s="61"/>
      <c r="S5875" s="61"/>
      <c r="T5875" s="61"/>
      <c r="U5875" s="61"/>
      <c r="V5875" s="61"/>
      <c r="W5875" s="61"/>
      <c r="X5875" s="61"/>
      <c r="Y5875" s="61"/>
      <c r="Z5875" s="61"/>
      <c r="AA5875" s="61"/>
      <c r="AB5875" s="61"/>
      <c r="AC5875" s="61"/>
      <c r="AD5875" s="61"/>
      <c r="AE5875" s="61"/>
      <c r="AF5875" s="61"/>
      <c r="AG5875" s="61"/>
      <c r="AH5875" s="61"/>
      <c r="AI5875" s="61"/>
      <c r="AJ5875" s="61"/>
      <c r="AK5875" s="61"/>
      <c r="AL5875" s="61"/>
      <c r="AM5875" s="61"/>
      <c r="AN5875" s="61"/>
      <c r="AO5875" s="61"/>
      <c r="AP5875" s="62"/>
      <c r="AQ5875" s="61"/>
      <c r="AR5875" s="61"/>
      <c r="AS5875" s="61"/>
      <c r="AT5875" s="61"/>
      <c r="AU5875" s="61"/>
      <c r="AV5875" s="61"/>
      <c r="AW5875" s="60"/>
    </row>
    <row r="5876" s="59" customFormat="1" customHeight="1" spans="1:49">
      <c r="A5876" s="60"/>
      <c r="B5876" s="60"/>
      <c r="C5876" s="60"/>
      <c r="D5876" s="60"/>
      <c r="H5876" s="61"/>
      <c r="I5876" s="61"/>
      <c r="J5876" s="61"/>
      <c r="K5876" s="61"/>
      <c r="L5876" s="61"/>
      <c r="M5876" s="61"/>
      <c r="N5876" s="61"/>
      <c r="O5876" s="61"/>
      <c r="P5876" s="61"/>
      <c r="Q5876" s="61"/>
      <c r="R5876" s="61"/>
      <c r="S5876" s="61"/>
      <c r="T5876" s="61"/>
      <c r="U5876" s="61"/>
      <c r="V5876" s="61"/>
      <c r="W5876" s="61"/>
      <c r="X5876" s="61"/>
      <c r="Y5876" s="61"/>
      <c r="Z5876" s="61"/>
      <c r="AA5876" s="61"/>
      <c r="AB5876" s="61"/>
      <c r="AC5876" s="61"/>
      <c r="AD5876" s="61"/>
      <c r="AE5876" s="61"/>
      <c r="AF5876" s="61"/>
      <c r="AG5876" s="61"/>
      <c r="AH5876" s="61"/>
      <c r="AI5876" s="61"/>
      <c r="AJ5876" s="61"/>
      <c r="AK5876" s="61"/>
      <c r="AL5876" s="61"/>
      <c r="AM5876" s="61"/>
      <c r="AN5876" s="61"/>
      <c r="AO5876" s="61"/>
      <c r="AP5876" s="62"/>
      <c r="AQ5876" s="61"/>
      <c r="AR5876" s="61"/>
      <c r="AS5876" s="61"/>
      <c r="AT5876" s="61"/>
      <c r="AU5876" s="61"/>
      <c r="AV5876" s="61"/>
      <c r="AW5876" s="60"/>
    </row>
    <row r="5877" s="59" customFormat="1" customHeight="1" spans="1:49">
      <c r="A5877" s="60"/>
      <c r="B5877" s="60"/>
      <c r="C5877" s="60"/>
      <c r="D5877" s="60"/>
      <c r="H5877" s="61"/>
      <c r="I5877" s="61"/>
      <c r="J5877" s="61"/>
      <c r="K5877" s="61"/>
      <c r="L5877" s="61"/>
      <c r="M5877" s="61"/>
      <c r="N5877" s="61"/>
      <c r="O5877" s="61"/>
      <c r="P5877" s="61"/>
      <c r="Q5877" s="61"/>
      <c r="R5877" s="61"/>
      <c r="S5877" s="61"/>
      <c r="T5877" s="61"/>
      <c r="U5877" s="61"/>
      <c r="V5877" s="61"/>
      <c r="W5877" s="61"/>
      <c r="X5877" s="61"/>
      <c r="Y5877" s="61"/>
      <c r="Z5877" s="61"/>
      <c r="AA5877" s="61"/>
      <c r="AB5877" s="61"/>
      <c r="AC5877" s="61"/>
      <c r="AD5877" s="61"/>
      <c r="AE5877" s="61"/>
      <c r="AF5877" s="61"/>
      <c r="AG5877" s="61"/>
      <c r="AH5877" s="61"/>
      <c r="AI5877" s="61"/>
      <c r="AJ5877" s="61"/>
      <c r="AK5877" s="61"/>
      <c r="AL5877" s="61"/>
      <c r="AM5877" s="61"/>
      <c r="AN5877" s="61"/>
      <c r="AO5877" s="61"/>
      <c r="AP5877" s="62"/>
      <c r="AQ5877" s="61"/>
      <c r="AR5877" s="61"/>
      <c r="AS5877" s="61"/>
      <c r="AT5877" s="61"/>
      <c r="AU5877" s="61"/>
      <c r="AV5877" s="61"/>
      <c r="AW5877" s="60"/>
    </row>
    <row r="5878" s="59" customFormat="1" customHeight="1" spans="1:49">
      <c r="A5878" s="60"/>
      <c r="B5878" s="60"/>
      <c r="C5878" s="60"/>
      <c r="D5878" s="60"/>
      <c r="H5878" s="61"/>
      <c r="I5878" s="61"/>
      <c r="J5878" s="61"/>
      <c r="K5878" s="61"/>
      <c r="L5878" s="61"/>
      <c r="M5878" s="61"/>
      <c r="N5878" s="61"/>
      <c r="O5878" s="61"/>
      <c r="P5878" s="61"/>
      <c r="Q5878" s="61"/>
      <c r="R5878" s="61"/>
      <c r="S5878" s="61"/>
      <c r="T5878" s="61"/>
      <c r="U5878" s="61"/>
      <c r="V5878" s="61"/>
      <c r="W5878" s="61"/>
      <c r="X5878" s="61"/>
      <c r="Y5878" s="61"/>
      <c r="Z5878" s="61"/>
      <c r="AA5878" s="61"/>
      <c r="AB5878" s="61"/>
      <c r="AC5878" s="61"/>
      <c r="AD5878" s="61"/>
      <c r="AE5878" s="61"/>
      <c r="AF5878" s="61"/>
      <c r="AG5878" s="61"/>
      <c r="AH5878" s="61"/>
      <c r="AI5878" s="61"/>
      <c r="AJ5878" s="61"/>
      <c r="AK5878" s="61"/>
      <c r="AL5878" s="61"/>
      <c r="AM5878" s="61"/>
      <c r="AN5878" s="61"/>
      <c r="AO5878" s="61"/>
      <c r="AP5878" s="62"/>
      <c r="AQ5878" s="61"/>
      <c r="AR5878" s="61"/>
      <c r="AS5878" s="61"/>
      <c r="AT5878" s="61"/>
      <c r="AU5878" s="61"/>
      <c r="AV5878" s="61"/>
      <c r="AW5878" s="60"/>
    </row>
    <row r="5879" s="59" customFormat="1" customHeight="1" spans="1:49">
      <c r="A5879" s="60"/>
      <c r="B5879" s="60"/>
      <c r="C5879" s="60"/>
      <c r="D5879" s="60"/>
      <c r="H5879" s="61"/>
      <c r="I5879" s="61"/>
      <c r="J5879" s="61"/>
      <c r="K5879" s="61"/>
      <c r="L5879" s="61"/>
      <c r="M5879" s="61"/>
      <c r="N5879" s="61"/>
      <c r="O5879" s="61"/>
      <c r="P5879" s="61"/>
      <c r="Q5879" s="61"/>
      <c r="R5879" s="61"/>
      <c r="S5879" s="61"/>
      <c r="T5879" s="61"/>
      <c r="U5879" s="61"/>
      <c r="V5879" s="61"/>
      <c r="W5879" s="61"/>
      <c r="X5879" s="61"/>
      <c r="Y5879" s="61"/>
      <c r="Z5879" s="61"/>
      <c r="AA5879" s="61"/>
      <c r="AB5879" s="61"/>
      <c r="AC5879" s="61"/>
      <c r="AD5879" s="61"/>
      <c r="AE5879" s="61"/>
      <c r="AF5879" s="61"/>
      <c r="AG5879" s="61"/>
      <c r="AH5879" s="61"/>
      <c r="AI5879" s="61"/>
      <c r="AJ5879" s="61"/>
      <c r="AK5879" s="61"/>
      <c r="AL5879" s="61"/>
      <c r="AM5879" s="61"/>
      <c r="AN5879" s="61"/>
      <c r="AO5879" s="61"/>
      <c r="AP5879" s="62"/>
      <c r="AQ5879" s="61"/>
      <c r="AR5879" s="61"/>
      <c r="AS5879" s="61"/>
      <c r="AT5879" s="61"/>
      <c r="AU5879" s="61"/>
      <c r="AV5879" s="61"/>
      <c r="AW5879" s="60"/>
    </row>
    <row r="5880" s="59" customFormat="1" customHeight="1" spans="1:49">
      <c r="A5880" s="60"/>
      <c r="B5880" s="60"/>
      <c r="C5880" s="60"/>
      <c r="D5880" s="60"/>
      <c r="H5880" s="61"/>
      <c r="I5880" s="61"/>
      <c r="J5880" s="61"/>
      <c r="K5880" s="61"/>
      <c r="L5880" s="61"/>
      <c r="M5880" s="61"/>
      <c r="N5880" s="61"/>
      <c r="O5880" s="61"/>
      <c r="P5880" s="61"/>
      <c r="Q5880" s="61"/>
      <c r="R5880" s="61"/>
      <c r="S5880" s="61"/>
      <c r="T5880" s="61"/>
      <c r="U5880" s="61"/>
      <c r="V5880" s="61"/>
      <c r="W5880" s="61"/>
      <c r="X5880" s="61"/>
      <c r="Y5880" s="61"/>
      <c r="Z5880" s="61"/>
      <c r="AA5880" s="61"/>
      <c r="AB5880" s="61"/>
      <c r="AC5880" s="61"/>
      <c r="AD5880" s="61"/>
      <c r="AE5880" s="61"/>
      <c r="AF5880" s="61"/>
      <c r="AG5880" s="61"/>
      <c r="AH5880" s="61"/>
      <c r="AI5880" s="61"/>
      <c r="AJ5880" s="61"/>
      <c r="AK5880" s="61"/>
      <c r="AL5880" s="61"/>
      <c r="AM5880" s="61"/>
      <c r="AN5880" s="61"/>
      <c r="AO5880" s="61"/>
      <c r="AP5880" s="62"/>
      <c r="AQ5880" s="61"/>
      <c r="AR5880" s="61"/>
      <c r="AS5880" s="61"/>
      <c r="AT5880" s="61"/>
      <c r="AU5880" s="61"/>
      <c r="AV5880" s="61"/>
      <c r="AW5880" s="60"/>
    </row>
    <row r="5881" s="59" customFormat="1" customHeight="1" spans="1:49">
      <c r="A5881" s="60"/>
      <c r="B5881" s="60"/>
      <c r="C5881" s="60"/>
      <c r="D5881" s="60"/>
      <c r="H5881" s="61"/>
      <c r="I5881" s="61"/>
      <c r="J5881" s="61"/>
      <c r="K5881" s="61"/>
      <c r="L5881" s="61"/>
      <c r="M5881" s="61"/>
      <c r="N5881" s="61"/>
      <c r="O5881" s="61"/>
      <c r="P5881" s="61"/>
      <c r="Q5881" s="61"/>
      <c r="R5881" s="61"/>
      <c r="S5881" s="61"/>
      <c r="T5881" s="61"/>
      <c r="U5881" s="61"/>
      <c r="V5881" s="61"/>
      <c r="W5881" s="61"/>
      <c r="X5881" s="61"/>
      <c r="Y5881" s="61"/>
      <c r="Z5881" s="61"/>
      <c r="AA5881" s="61"/>
      <c r="AB5881" s="61"/>
      <c r="AC5881" s="61"/>
      <c r="AD5881" s="61"/>
      <c r="AE5881" s="61"/>
      <c r="AF5881" s="61"/>
      <c r="AG5881" s="61"/>
      <c r="AH5881" s="61"/>
      <c r="AI5881" s="61"/>
      <c r="AJ5881" s="61"/>
      <c r="AK5881" s="61"/>
      <c r="AL5881" s="61"/>
      <c r="AM5881" s="61"/>
      <c r="AN5881" s="61"/>
      <c r="AO5881" s="61"/>
      <c r="AP5881" s="62"/>
      <c r="AQ5881" s="61"/>
      <c r="AR5881" s="61"/>
      <c r="AS5881" s="61"/>
      <c r="AT5881" s="61"/>
      <c r="AU5881" s="61"/>
      <c r="AV5881" s="61"/>
      <c r="AW5881" s="60"/>
    </row>
    <row r="5882" s="59" customFormat="1" customHeight="1" spans="1:49">
      <c r="A5882" s="60"/>
      <c r="B5882" s="60"/>
      <c r="C5882" s="60"/>
      <c r="D5882" s="60"/>
      <c r="H5882" s="61"/>
      <c r="I5882" s="61"/>
      <c r="J5882" s="61"/>
      <c r="K5882" s="61"/>
      <c r="L5882" s="61"/>
      <c r="M5882" s="61"/>
      <c r="N5882" s="61"/>
      <c r="O5882" s="61"/>
      <c r="P5882" s="61"/>
      <c r="Q5882" s="61"/>
      <c r="R5882" s="61"/>
      <c r="S5882" s="61"/>
      <c r="T5882" s="61"/>
      <c r="U5882" s="61"/>
      <c r="V5882" s="61"/>
      <c r="W5882" s="61"/>
      <c r="X5882" s="61"/>
      <c r="Y5882" s="61"/>
      <c r="Z5882" s="61"/>
      <c r="AA5882" s="61"/>
      <c r="AB5882" s="61"/>
      <c r="AC5882" s="61"/>
      <c r="AD5882" s="61"/>
      <c r="AE5882" s="61"/>
      <c r="AF5882" s="61"/>
      <c r="AG5882" s="61"/>
      <c r="AH5882" s="61"/>
      <c r="AI5882" s="61"/>
      <c r="AJ5882" s="61"/>
      <c r="AK5882" s="61"/>
      <c r="AL5882" s="61"/>
      <c r="AM5882" s="61"/>
      <c r="AN5882" s="61"/>
      <c r="AO5882" s="61"/>
      <c r="AP5882" s="62"/>
      <c r="AQ5882" s="61"/>
      <c r="AR5882" s="61"/>
      <c r="AS5882" s="61"/>
      <c r="AT5882" s="61"/>
      <c r="AU5882" s="61"/>
      <c r="AV5882" s="61"/>
      <c r="AW5882" s="60"/>
    </row>
    <row r="5883" s="59" customFormat="1" customHeight="1" spans="1:49">
      <c r="A5883" s="60"/>
      <c r="B5883" s="60"/>
      <c r="C5883" s="60"/>
      <c r="D5883" s="60"/>
      <c r="H5883" s="61"/>
      <c r="I5883" s="61"/>
      <c r="J5883" s="61"/>
      <c r="K5883" s="61"/>
      <c r="L5883" s="61"/>
      <c r="M5883" s="61"/>
      <c r="N5883" s="61"/>
      <c r="O5883" s="61"/>
      <c r="P5883" s="61"/>
      <c r="Q5883" s="61"/>
      <c r="R5883" s="61"/>
      <c r="S5883" s="61"/>
      <c r="T5883" s="61"/>
      <c r="U5883" s="61"/>
      <c r="V5883" s="61"/>
      <c r="W5883" s="61"/>
      <c r="X5883" s="61"/>
      <c r="Y5883" s="61"/>
      <c r="Z5883" s="61"/>
      <c r="AA5883" s="61"/>
      <c r="AB5883" s="61"/>
      <c r="AC5883" s="61"/>
      <c r="AD5883" s="61"/>
      <c r="AE5883" s="61"/>
      <c r="AF5883" s="61"/>
      <c r="AG5883" s="61"/>
      <c r="AH5883" s="61"/>
      <c r="AI5883" s="61"/>
      <c r="AJ5883" s="61"/>
      <c r="AK5883" s="61"/>
      <c r="AL5883" s="61"/>
      <c r="AM5883" s="61"/>
      <c r="AN5883" s="61"/>
      <c r="AO5883" s="61"/>
      <c r="AP5883" s="62"/>
      <c r="AQ5883" s="61"/>
      <c r="AR5883" s="61"/>
      <c r="AS5883" s="61"/>
      <c r="AT5883" s="61"/>
      <c r="AU5883" s="61"/>
      <c r="AV5883" s="61"/>
      <c r="AW5883" s="60"/>
    </row>
    <row r="5884" s="59" customFormat="1" customHeight="1" spans="1:49">
      <c r="A5884" s="60"/>
      <c r="B5884" s="60"/>
      <c r="C5884" s="60"/>
      <c r="D5884" s="60"/>
      <c r="H5884" s="61"/>
      <c r="I5884" s="61"/>
      <c r="J5884" s="61"/>
      <c r="K5884" s="61"/>
      <c r="L5884" s="61"/>
      <c r="M5884" s="61"/>
      <c r="N5884" s="61"/>
      <c r="O5884" s="61"/>
      <c r="P5884" s="61"/>
      <c r="Q5884" s="61"/>
      <c r="R5884" s="61"/>
      <c r="S5884" s="61"/>
      <c r="T5884" s="61"/>
      <c r="U5884" s="61"/>
      <c r="V5884" s="61"/>
      <c r="W5884" s="61"/>
      <c r="X5884" s="61"/>
      <c r="Y5884" s="61"/>
      <c r="Z5884" s="61"/>
      <c r="AA5884" s="61"/>
      <c r="AB5884" s="61"/>
      <c r="AC5884" s="61"/>
      <c r="AD5884" s="61"/>
      <c r="AE5884" s="61"/>
      <c r="AF5884" s="61"/>
      <c r="AG5884" s="61"/>
      <c r="AH5884" s="61"/>
      <c r="AI5884" s="61"/>
      <c r="AJ5884" s="61"/>
      <c r="AK5884" s="61"/>
      <c r="AL5884" s="61"/>
      <c r="AM5884" s="61"/>
      <c r="AN5884" s="61"/>
      <c r="AO5884" s="61"/>
      <c r="AP5884" s="62"/>
      <c r="AQ5884" s="61"/>
      <c r="AR5884" s="61"/>
      <c r="AS5884" s="61"/>
      <c r="AT5884" s="61"/>
      <c r="AU5884" s="61"/>
      <c r="AV5884" s="61"/>
      <c r="AW5884" s="60"/>
    </row>
    <row r="5885" s="59" customFormat="1" customHeight="1" spans="1:49">
      <c r="A5885" s="60"/>
      <c r="B5885" s="60"/>
      <c r="C5885" s="60"/>
      <c r="D5885" s="60"/>
      <c r="H5885" s="61"/>
      <c r="I5885" s="61"/>
      <c r="J5885" s="61"/>
      <c r="K5885" s="61"/>
      <c r="L5885" s="61"/>
      <c r="M5885" s="61"/>
      <c r="N5885" s="61"/>
      <c r="O5885" s="61"/>
      <c r="P5885" s="61"/>
      <c r="Q5885" s="61"/>
      <c r="R5885" s="61"/>
      <c r="S5885" s="61"/>
      <c r="T5885" s="61"/>
      <c r="U5885" s="61"/>
      <c r="V5885" s="61"/>
      <c r="W5885" s="61"/>
      <c r="X5885" s="61"/>
      <c r="Y5885" s="61"/>
      <c r="Z5885" s="61"/>
      <c r="AA5885" s="61"/>
      <c r="AB5885" s="61"/>
      <c r="AC5885" s="61"/>
      <c r="AD5885" s="61"/>
      <c r="AE5885" s="61"/>
      <c r="AF5885" s="61"/>
      <c r="AG5885" s="61"/>
      <c r="AH5885" s="61"/>
      <c r="AI5885" s="61"/>
      <c r="AJ5885" s="61"/>
      <c r="AK5885" s="61"/>
      <c r="AL5885" s="61"/>
      <c r="AM5885" s="61"/>
      <c r="AN5885" s="61"/>
      <c r="AO5885" s="61"/>
      <c r="AP5885" s="62"/>
      <c r="AQ5885" s="61"/>
      <c r="AR5885" s="61"/>
      <c r="AS5885" s="61"/>
      <c r="AT5885" s="61"/>
      <c r="AU5885" s="61"/>
      <c r="AV5885" s="61"/>
      <c r="AW5885" s="60"/>
    </row>
    <row r="5886" s="59" customFormat="1" customHeight="1" spans="1:49">
      <c r="A5886" s="60"/>
      <c r="B5886" s="60"/>
      <c r="C5886" s="60"/>
      <c r="D5886" s="60"/>
      <c r="H5886" s="61"/>
      <c r="I5886" s="61"/>
      <c r="J5886" s="61"/>
      <c r="K5886" s="61"/>
      <c r="L5886" s="61"/>
      <c r="M5886" s="61"/>
      <c r="N5886" s="61"/>
      <c r="O5886" s="61"/>
      <c r="P5886" s="61"/>
      <c r="Q5886" s="61"/>
      <c r="R5886" s="61"/>
      <c r="S5886" s="61"/>
      <c r="T5886" s="61"/>
      <c r="U5886" s="61"/>
      <c r="V5886" s="61"/>
      <c r="W5886" s="61"/>
      <c r="X5886" s="61"/>
      <c r="Y5886" s="61"/>
      <c r="Z5886" s="61"/>
      <c r="AA5886" s="61"/>
      <c r="AB5886" s="61"/>
      <c r="AC5886" s="61"/>
      <c r="AD5886" s="61"/>
      <c r="AE5886" s="61"/>
      <c r="AF5886" s="61"/>
      <c r="AG5886" s="61"/>
      <c r="AH5886" s="61"/>
      <c r="AI5886" s="61"/>
      <c r="AJ5886" s="61"/>
      <c r="AK5886" s="61"/>
      <c r="AL5886" s="61"/>
      <c r="AM5886" s="61"/>
      <c r="AN5886" s="61"/>
      <c r="AO5886" s="61"/>
      <c r="AP5886" s="62"/>
      <c r="AQ5886" s="61"/>
      <c r="AR5886" s="61"/>
      <c r="AS5886" s="61"/>
      <c r="AT5886" s="61"/>
      <c r="AU5886" s="61"/>
      <c r="AV5886" s="61"/>
      <c r="AW5886" s="60"/>
    </row>
    <row r="5887" s="59" customFormat="1" customHeight="1" spans="1:49">
      <c r="A5887" s="60"/>
      <c r="B5887" s="60"/>
      <c r="C5887" s="60"/>
      <c r="D5887" s="60"/>
      <c r="H5887" s="61"/>
      <c r="I5887" s="61"/>
      <c r="J5887" s="61"/>
      <c r="K5887" s="61"/>
      <c r="L5887" s="61"/>
      <c r="M5887" s="61"/>
      <c r="N5887" s="61"/>
      <c r="O5887" s="61"/>
      <c r="P5887" s="61"/>
      <c r="Q5887" s="61"/>
      <c r="R5887" s="61"/>
      <c r="S5887" s="61"/>
      <c r="T5887" s="61"/>
      <c r="U5887" s="61"/>
      <c r="V5887" s="61"/>
      <c r="W5887" s="61"/>
      <c r="X5887" s="61"/>
      <c r="Y5887" s="61"/>
      <c r="Z5887" s="61"/>
      <c r="AA5887" s="61"/>
      <c r="AB5887" s="61"/>
      <c r="AC5887" s="61"/>
      <c r="AD5887" s="61"/>
      <c r="AE5887" s="61"/>
      <c r="AF5887" s="61"/>
      <c r="AG5887" s="61"/>
      <c r="AH5887" s="61"/>
      <c r="AI5887" s="61"/>
      <c r="AJ5887" s="61"/>
      <c r="AK5887" s="61"/>
      <c r="AL5887" s="61"/>
      <c r="AM5887" s="61"/>
      <c r="AN5887" s="61"/>
      <c r="AO5887" s="61"/>
      <c r="AP5887" s="62"/>
      <c r="AQ5887" s="61"/>
      <c r="AR5887" s="61"/>
      <c r="AS5887" s="61"/>
      <c r="AT5887" s="61"/>
      <c r="AU5887" s="61"/>
      <c r="AV5887" s="61"/>
      <c r="AW5887" s="60"/>
    </row>
    <row r="5888" s="59" customFormat="1" customHeight="1" spans="1:49">
      <c r="A5888" s="60"/>
      <c r="B5888" s="60"/>
      <c r="C5888" s="60"/>
      <c r="D5888" s="60"/>
      <c r="H5888" s="61"/>
      <c r="I5888" s="61"/>
      <c r="J5888" s="61"/>
      <c r="K5888" s="61"/>
      <c r="L5888" s="61"/>
      <c r="M5888" s="61"/>
      <c r="N5888" s="61"/>
      <c r="O5888" s="61"/>
      <c r="P5888" s="61"/>
      <c r="Q5888" s="61"/>
      <c r="R5888" s="61"/>
      <c r="S5888" s="61"/>
      <c r="T5888" s="61"/>
      <c r="U5888" s="61"/>
      <c r="V5888" s="61"/>
      <c r="W5888" s="61"/>
      <c r="X5888" s="61"/>
      <c r="Y5888" s="61"/>
      <c r="Z5888" s="61"/>
      <c r="AA5888" s="61"/>
      <c r="AB5888" s="61"/>
      <c r="AC5888" s="61"/>
      <c r="AD5888" s="61"/>
      <c r="AE5888" s="61"/>
      <c r="AF5888" s="61"/>
      <c r="AG5888" s="61"/>
      <c r="AH5888" s="61"/>
      <c r="AI5888" s="61"/>
      <c r="AJ5888" s="61"/>
      <c r="AK5888" s="61"/>
      <c r="AL5888" s="61"/>
      <c r="AM5888" s="61"/>
      <c r="AN5888" s="61"/>
      <c r="AO5888" s="61"/>
      <c r="AP5888" s="62"/>
      <c r="AQ5888" s="61"/>
      <c r="AR5888" s="61"/>
      <c r="AS5888" s="61"/>
      <c r="AT5888" s="61"/>
      <c r="AU5888" s="61"/>
      <c r="AV5888" s="61"/>
      <c r="AW5888" s="60"/>
    </row>
    <row r="5889" s="59" customFormat="1" customHeight="1" spans="1:49">
      <c r="A5889" s="60"/>
      <c r="B5889" s="60"/>
      <c r="C5889" s="60"/>
      <c r="D5889" s="60"/>
      <c r="H5889" s="61"/>
      <c r="I5889" s="61"/>
      <c r="J5889" s="61"/>
      <c r="K5889" s="61"/>
      <c r="L5889" s="61"/>
      <c r="M5889" s="61"/>
      <c r="N5889" s="61"/>
      <c r="O5889" s="61"/>
      <c r="P5889" s="61"/>
      <c r="Q5889" s="61"/>
      <c r="R5889" s="61"/>
      <c r="S5889" s="61"/>
      <c r="T5889" s="61"/>
      <c r="U5889" s="61"/>
      <c r="V5889" s="61"/>
      <c r="W5889" s="61"/>
      <c r="X5889" s="61"/>
      <c r="Y5889" s="61"/>
      <c r="Z5889" s="61"/>
      <c r="AA5889" s="61"/>
      <c r="AB5889" s="61"/>
      <c r="AC5889" s="61"/>
      <c r="AD5889" s="61"/>
      <c r="AE5889" s="61"/>
      <c r="AF5889" s="61"/>
      <c r="AG5889" s="61"/>
      <c r="AH5889" s="61"/>
      <c r="AI5889" s="61"/>
      <c r="AJ5889" s="61"/>
      <c r="AK5889" s="61"/>
      <c r="AL5889" s="61"/>
      <c r="AM5889" s="61"/>
      <c r="AN5889" s="61"/>
      <c r="AO5889" s="61"/>
      <c r="AP5889" s="62"/>
      <c r="AQ5889" s="61"/>
      <c r="AR5889" s="61"/>
      <c r="AS5889" s="61"/>
      <c r="AT5889" s="61"/>
      <c r="AU5889" s="61"/>
      <c r="AV5889" s="61"/>
      <c r="AW5889" s="60"/>
    </row>
    <row r="5890" s="59" customFormat="1" customHeight="1" spans="1:49">
      <c r="A5890" s="60"/>
      <c r="B5890" s="60"/>
      <c r="C5890" s="60"/>
      <c r="D5890" s="60"/>
      <c r="H5890" s="61"/>
      <c r="I5890" s="61"/>
      <c r="J5890" s="61"/>
      <c r="K5890" s="61"/>
      <c r="L5890" s="61"/>
      <c r="M5890" s="61"/>
      <c r="N5890" s="61"/>
      <c r="O5890" s="61"/>
      <c r="P5890" s="61"/>
      <c r="Q5890" s="61"/>
      <c r="R5890" s="61"/>
      <c r="S5890" s="61"/>
      <c r="T5890" s="61"/>
      <c r="U5890" s="61"/>
      <c r="V5890" s="61"/>
      <c r="W5890" s="61"/>
      <c r="X5890" s="61"/>
      <c r="Y5890" s="61"/>
      <c r="Z5890" s="61"/>
      <c r="AA5890" s="61"/>
      <c r="AB5890" s="61"/>
      <c r="AC5890" s="61"/>
      <c r="AD5890" s="61"/>
      <c r="AE5890" s="61"/>
      <c r="AF5890" s="61"/>
      <c r="AG5890" s="61"/>
      <c r="AH5890" s="61"/>
      <c r="AI5890" s="61"/>
      <c r="AJ5890" s="61"/>
      <c r="AK5890" s="61"/>
      <c r="AL5890" s="61"/>
      <c r="AM5890" s="61"/>
      <c r="AN5890" s="61"/>
      <c r="AO5890" s="61"/>
      <c r="AP5890" s="62"/>
      <c r="AQ5890" s="61"/>
      <c r="AR5890" s="61"/>
      <c r="AS5890" s="61"/>
      <c r="AT5890" s="61"/>
      <c r="AU5890" s="61"/>
      <c r="AV5890" s="61"/>
      <c r="AW5890" s="60"/>
    </row>
    <row r="5891" s="59" customFormat="1" customHeight="1" spans="1:49">
      <c r="A5891" s="60"/>
      <c r="B5891" s="60"/>
      <c r="C5891" s="60"/>
      <c r="D5891" s="60"/>
      <c r="H5891" s="61"/>
      <c r="I5891" s="61"/>
      <c r="J5891" s="61"/>
      <c r="K5891" s="61"/>
      <c r="L5891" s="61"/>
      <c r="M5891" s="61"/>
      <c r="N5891" s="61"/>
      <c r="O5891" s="61"/>
      <c r="P5891" s="61"/>
      <c r="Q5891" s="61"/>
      <c r="R5891" s="61"/>
      <c r="S5891" s="61"/>
      <c r="T5891" s="61"/>
      <c r="U5891" s="61"/>
      <c r="V5891" s="61"/>
      <c r="W5891" s="61"/>
      <c r="X5891" s="61"/>
      <c r="Y5891" s="61"/>
      <c r="Z5891" s="61"/>
      <c r="AA5891" s="61"/>
      <c r="AB5891" s="61"/>
      <c r="AC5891" s="61"/>
      <c r="AD5891" s="61"/>
      <c r="AE5891" s="61"/>
      <c r="AF5891" s="61"/>
      <c r="AG5891" s="61"/>
      <c r="AH5891" s="61"/>
      <c r="AI5891" s="61"/>
      <c r="AJ5891" s="61"/>
      <c r="AK5891" s="61"/>
      <c r="AL5891" s="61"/>
      <c r="AM5891" s="61"/>
      <c r="AN5891" s="61"/>
      <c r="AO5891" s="61"/>
      <c r="AP5891" s="62"/>
      <c r="AQ5891" s="61"/>
      <c r="AR5891" s="61"/>
      <c r="AS5891" s="61"/>
      <c r="AT5891" s="61"/>
      <c r="AU5891" s="61"/>
      <c r="AV5891" s="61"/>
      <c r="AW5891" s="60"/>
    </row>
    <row r="5892" s="59" customFormat="1" customHeight="1" spans="1:49">
      <c r="A5892" s="60"/>
      <c r="B5892" s="60"/>
      <c r="C5892" s="60"/>
      <c r="D5892" s="60"/>
      <c r="H5892" s="61"/>
      <c r="I5892" s="61"/>
      <c r="J5892" s="61"/>
      <c r="K5892" s="61"/>
      <c r="L5892" s="61"/>
      <c r="M5892" s="61"/>
      <c r="N5892" s="61"/>
      <c r="O5892" s="61"/>
      <c r="P5892" s="61"/>
      <c r="Q5892" s="61"/>
      <c r="R5892" s="61"/>
      <c r="S5892" s="61"/>
      <c r="T5892" s="61"/>
      <c r="U5892" s="61"/>
      <c r="V5892" s="61"/>
      <c r="W5892" s="61"/>
      <c r="X5892" s="61"/>
      <c r="Y5892" s="61"/>
      <c r="Z5892" s="61"/>
      <c r="AA5892" s="61"/>
      <c r="AB5892" s="61"/>
      <c r="AC5892" s="61"/>
      <c r="AD5892" s="61"/>
      <c r="AE5892" s="61"/>
      <c r="AF5892" s="61"/>
      <c r="AG5892" s="61"/>
      <c r="AH5892" s="61"/>
      <c r="AI5892" s="61"/>
      <c r="AJ5892" s="61"/>
      <c r="AK5892" s="61"/>
      <c r="AL5892" s="61"/>
      <c r="AM5892" s="61"/>
      <c r="AN5892" s="61"/>
      <c r="AO5892" s="61"/>
      <c r="AP5892" s="62"/>
      <c r="AQ5892" s="61"/>
      <c r="AR5892" s="61"/>
      <c r="AS5892" s="61"/>
      <c r="AT5892" s="61"/>
      <c r="AU5892" s="61"/>
      <c r="AV5892" s="61"/>
      <c r="AW5892" s="60"/>
    </row>
    <row r="5893" s="59" customFormat="1" customHeight="1" spans="1:49">
      <c r="A5893" s="60"/>
      <c r="B5893" s="60"/>
      <c r="C5893" s="60"/>
      <c r="D5893" s="60"/>
      <c r="H5893" s="61"/>
      <c r="I5893" s="61"/>
      <c r="J5893" s="61"/>
      <c r="K5893" s="61"/>
      <c r="L5893" s="61"/>
      <c r="M5893" s="61"/>
      <c r="N5893" s="61"/>
      <c r="O5893" s="61"/>
      <c r="P5893" s="61"/>
      <c r="Q5893" s="61"/>
      <c r="R5893" s="61"/>
      <c r="S5893" s="61"/>
      <c r="T5893" s="61"/>
      <c r="U5893" s="61"/>
      <c r="V5893" s="61"/>
      <c r="W5893" s="61"/>
      <c r="X5893" s="61"/>
      <c r="Y5893" s="61"/>
      <c r="Z5893" s="61"/>
      <c r="AA5893" s="61"/>
      <c r="AB5893" s="61"/>
      <c r="AC5893" s="61"/>
      <c r="AD5893" s="61"/>
      <c r="AE5893" s="61"/>
      <c r="AF5893" s="61"/>
      <c r="AG5893" s="61"/>
      <c r="AH5893" s="61"/>
      <c r="AI5893" s="61"/>
      <c r="AJ5893" s="61"/>
      <c r="AK5893" s="61"/>
      <c r="AL5893" s="61"/>
      <c r="AM5893" s="61"/>
      <c r="AN5893" s="61"/>
      <c r="AO5893" s="61"/>
      <c r="AP5893" s="62"/>
      <c r="AQ5893" s="61"/>
      <c r="AR5893" s="61"/>
      <c r="AS5893" s="61"/>
      <c r="AT5893" s="61"/>
      <c r="AU5893" s="61"/>
      <c r="AV5893" s="61"/>
      <c r="AW5893" s="60"/>
    </row>
    <row r="5894" s="59" customFormat="1" customHeight="1" spans="1:49">
      <c r="A5894" s="60"/>
      <c r="B5894" s="60"/>
      <c r="C5894" s="60"/>
      <c r="D5894" s="60"/>
      <c r="H5894" s="61"/>
      <c r="I5894" s="61"/>
      <c r="J5894" s="61"/>
      <c r="K5894" s="61"/>
      <c r="L5894" s="61"/>
      <c r="M5894" s="61"/>
      <c r="N5894" s="61"/>
      <c r="O5894" s="61"/>
      <c r="P5894" s="61"/>
      <c r="Q5894" s="61"/>
      <c r="R5894" s="61"/>
      <c r="S5894" s="61"/>
      <c r="T5894" s="61"/>
      <c r="U5894" s="61"/>
      <c r="V5894" s="61"/>
      <c r="W5894" s="61"/>
      <c r="X5894" s="61"/>
      <c r="Y5894" s="61"/>
      <c r="Z5894" s="61"/>
      <c r="AA5894" s="61"/>
      <c r="AB5894" s="61"/>
      <c r="AC5894" s="61"/>
      <c r="AD5894" s="61"/>
      <c r="AE5894" s="61"/>
      <c r="AF5894" s="61"/>
      <c r="AG5894" s="61"/>
      <c r="AH5894" s="61"/>
      <c r="AI5894" s="61"/>
      <c r="AJ5894" s="61"/>
      <c r="AK5894" s="61"/>
      <c r="AL5894" s="61"/>
      <c r="AM5894" s="61"/>
      <c r="AN5894" s="61"/>
      <c r="AO5894" s="61"/>
      <c r="AP5894" s="62"/>
      <c r="AQ5894" s="61"/>
      <c r="AR5894" s="61"/>
      <c r="AS5894" s="61"/>
      <c r="AT5894" s="61"/>
      <c r="AU5894" s="61"/>
      <c r="AV5894" s="61"/>
      <c r="AW5894" s="60"/>
    </row>
    <row r="5895" s="59" customFormat="1" customHeight="1" spans="1:49">
      <c r="A5895" s="60"/>
      <c r="B5895" s="60"/>
      <c r="C5895" s="60"/>
      <c r="D5895" s="60"/>
      <c r="H5895" s="61"/>
      <c r="I5895" s="61"/>
      <c r="J5895" s="61"/>
      <c r="K5895" s="61"/>
      <c r="L5895" s="61"/>
      <c r="M5895" s="61"/>
      <c r="N5895" s="61"/>
      <c r="O5895" s="61"/>
      <c r="P5895" s="61"/>
      <c r="Q5895" s="61"/>
      <c r="R5895" s="61"/>
      <c r="S5895" s="61"/>
      <c r="T5895" s="61"/>
      <c r="U5895" s="61"/>
      <c r="V5895" s="61"/>
      <c r="W5895" s="61"/>
      <c r="X5895" s="61"/>
      <c r="Y5895" s="61"/>
      <c r="Z5895" s="61"/>
      <c r="AA5895" s="61"/>
      <c r="AB5895" s="61"/>
      <c r="AC5895" s="61"/>
      <c r="AD5895" s="61"/>
      <c r="AE5895" s="61"/>
      <c r="AF5895" s="61"/>
      <c r="AG5895" s="61"/>
      <c r="AH5895" s="61"/>
      <c r="AI5895" s="61"/>
      <c r="AJ5895" s="61"/>
      <c r="AK5895" s="61"/>
      <c r="AL5895" s="61"/>
      <c r="AM5895" s="61"/>
      <c r="AN5895" s="61"/>
      <c r="AO5895" s="61"/>
      <c r="AP5895" s="62"/>
      <c r="AQ5895" s="61"/>
      <c r="AR5895" s="61"/>
      <c r="AS5895" s="61"/>
      <c r="AT5895" s="61"/>
      <c r="AU5895" s="61"/>
      <c r="AV5895" s="61"/>
      <c r="AW5895" s="60"/>
    </row>
    <row r="5896" s="59" customFormat="1" customHeight="1" spans="1:49">
      <c r="A5896" s="60"/>
      <c r="B5896" s="60"/>
      <c r="C5896" s="60"/>
      <c r="D5896" s="60"/>
      <c r="H5896" s="61"/>
      <c r="I5896" s="61"/>
      <c r="J5896" s="61"/>
      <c r="K5896" s="61"/>
      <c r="L5896" s="61"/>
      <c r="M5896" s="61"/>
      <c r="N5896" s="61"/>
      <c r="O5896" s="61"/>
      <c r="P5896" s="61"/>
      <c r="Q5896" s="61"/>
      <c r="R5896" s="61"/>
      <c r="S5896" s="61"/>
      <c r="T5896" s="61"/>
      <c r="U5896" s="61"/>
      <c r="V5896" s="61"/>
      <c r="W5896" s="61"/>
      <c r="X5896" s="61"/>
      <c r="Y5896" s="61"/>
      <c r="Z5896" s="61"/>
      <c r="AA5896" s="61"/>
      <c r="AB5896" s="61"/>
      <c r="AC5896" s="61"/>
      <c r="AD5896" s="61"/>
      <c r="AE5896" s="61"/>
      <c r="AF5896" s="61"/>
      <c r="AG5896" s="61"/>
      <c r="AH5896" s="61"/>
      <c r="AI5896" s="61"/>
      <c r="AJ5896" s="61"/>
      <c r="AK5896" s="61"/>
      <c r="AL5896" s="61"/>
      <c r="AM5896" s="61"/>
      <c r="AN5896" s="61"/>
      <c r="AO5896" s="61"/>
      <c r="AP5896" s="62"/>
      <c r="AQ5896" s="61"/>
      <c r="AR5896" s="61"/>
      <c r="AS5896" s="61"/>
      <c r="AT5896" s="61"/>
      <c r="AU5896" s="61"/>
      <c r="AV5896" s="61"/>
      <c r="AW5896" s="60"/>
    </row>
    <row r="5897" s="59" customFormat="1" customHeight="1" spans="1:49">
      <c r="A5897" s="60"/>
      <c r="B5897" s="60"/>
      <c r="C5897" s="60"/>
      <c r="D5897" s="60"/>
      <c r="H5897" s="61"/>
      <c r="I5897" s="61"/>
      <c r="J5897" s="61"/>
      <c r="K5897" s="61"/>
      <c r="L5897" s="61"/>
      <c r="M5897" s="61"/>
      <c r="N5897" s="61"/>
      <c r="O5897" s="61"/>
      <c r="P5897" s="61"/>
      <c r="Q5897" s="61"/>
      <c r="R5897" s="61"/>
      <c r="S5897" s="61"/>
      <c r="T5897" s="61"/>
      <c r="U5897" s="61"/>
      <c r="V5897" s="61"/>
      <c r="W5897" s="61"/>
      <c r="X5897" s="61"/>
      <c r="Y5897" s="61"/>
      <c r="Z5897" s="61"/>
      <c r="AA5897" s="61"/>
      <c r="AB5897" s="61"/>
      <c r="AC5897" s="61"/>
      <c r="AD5897" s="61"/>
      <c r="AE5897" s="61"/>
      <c r="AF5897" s="61"/>
      <c r="AG5897" s="61"/>
      <c r="AH5897" s="61"/>
      <c r="AI5897" s="61"/>
      <c r="AJ5897" s="61"/>
      <c r="AK5897" s="61"/>
      <c r="AL5897" s="61"/>
      <c r="AM5897" s="61"/>
      <c r="AN5897" s="61"/>
      <c r="AO5897" s="61"/>
      <c r="AP5897" s="62"/>
      <c r="AQ5897" s="61"/>
      <c r="AR5897" s="61"/>
      <c r="AS5897" s="61"/>
      <c r="AT5897" s="61"/>
      <c r="AU5897" s="61"/>
      <c r="AV5897" s="61"/>
      <c r="AW5897" s="60"/>
    </row>
    <row r="5898" s="59" customFormat="1" customHeight="1" spans="1:49">
      <c r="A5898" s="60"/>
      <c r="B5898" s="60"/>
      <c r="C5898" s="60"/>
      <c r="D5898" s="60"/>
      <c r="H5898" s="61"/>
      <c r="I5898" s="61"/>
      <c r="J5898" s="61"/>
      <c r="K5898" s="61"/>
      <c r="L5898" s="61"/>
      <c r="M5898" s="61"/>
      <c r="N5898" s="61"/>
      <c r="O5898" s="61"/>
      <c r="P5898" s="61"/>
      <c r="Q5898" s="61"/>
      <c r="R5898" s="61"/>
      <c r="S5898" s="61"/>
      <c r="T5898" s="61"/>
      <c r="U5898" s="61"/>
      <c r="V5898" s="61"/>
      <c r="W5898" s="61"/>
      <c r="X5898" s="61"/>
      <c r="Y5898" s="61"/>
      <c r="Z5898" s="61"/>
      <c r="AA5898" s="61"/>
      <c r="AB5898" s="61"/>
      <c r="AC5898" s="61"/>
      <c r="AD5898" s="61"/>
      <c r="AE5898" s="61"/>
      <c r="AF5898" s="61"/>
      <c r="AG5898" s="61"/>
      <c r="AH5898" s="61"/>
      <c r="AI5898" s="61"/>
      <c r="AJ5898" s="61"/>
      <c r="AK5898" s="61"/>
      <c r="AL5898" s="61"/>
      <c r="AM5898" s="61"/>
      <c r="AN5898" s="61"/>
      <c r="AO5898" s="61"/>
      <c r="AP5898" s="62"/>
      <c r="AQ5898" s="61"/>
      <c r="AR5898" s="61"/>
      <c r="AS5898" s="61"/>
      <c r="AT5898" s="61"/>
      <c r="AU5898" s="61"/>
      <c r="AV5898" s="61"/>
      <c r="AW5898" s="60"/>
    </row>
    <row r="5899" s="59" customFormat="1" customHeight="1" spans="1:49">
      <c r="A5899" s="60"/>
      <c r="B5899" s="60"/>
      <c r="C5899" s="60"/>
      <c r="D5899" s="60"/>
      <c r="H5899" s="61"/>
      <c r="I5899" s="61"/>
      <c r="J5899" s="61"/>
      <c r="K5899" s="61"/>
      <c r="L5899" s="61"/>
      <c r="M5899" s="61"/>
      <c r="N5899" s="61"/>
      <c r="O5899" s="61"/>
      <c r="P5899" s="61"/>
      <c r="Q5899" s="61"/>
      <c r="R5899" s="61"/>
      <c r="S5899" s="61"/>
      <c r="T5899" s="61"/>
      <c r="U5899" s="61"/>
      <c r="V5899" s="61"/>
      <c r="W5899" s="61"/>
      <c r="X5899" s="61"/>
      <c r="Y5899" s="61"/>
      <c r="Z5899" s="61"/>
      <c r="AA5899" s="61"/>
      <c r="AB5899" s="61"/>
      <c r="AC5899" s="61"/>
      <c r="AD5899" s="61"/>
      <c r="AE5899" s="61"/>
      <c r="AF5899" s="61"/>
      <c r="AG5899" s="61"/>
      <c r="AH5899" s="61"/>
      <c r="AI5899" s="61"/>
      <c r="AJ5899" s="61"/>
      <c r="AK5899" s="61"/>
      <c r="AL5899" s="61"/>
      <c r="AM5899" s="61"/>
      <c r="AN5899" s="61"/>
      <c r="AO5899" s="61"/>
      <c r="AP5899" s="62"/>
      <c r="AQ5899" s="61"/>
      <c r="AR5899" s="61"/>
      <c r="AS5899" s="61"/>
      <c r="AT5899" s="61"/>
      <c r="AU5899" s="61"/>
      <c r="AV5899" s="61"/>
      <c r="AW5899" s="60"/>
    </row>
    <row r="5900" s="59" customFormat="1" customHeight="1" spans="1:49">
      <c r="A5900" s="60"/>
      <c r="B5900" s="60"/>
      <c r="C5900" s="60"/>
      <c r="D5900" s="60"/>
      <c r="H5900" s="61"/>
      <c r="I5900" s="61"/>
      <c r="J5900" s="61"/>
      <c r="K5900" s="61"/>
      <c r="L5900" s="61"/>
      <c r="M5900" s="61"/>
      <c r="N5900" s="61"/>
      <c r="O5900" s="61"/>
      <c r="P5900" s="61"/>
      <c r="Q5900" s="61"/>
      <c r="R5900" s="61"/>
      <c r="S5900" s="61"/>
      <c r="T5900" s="61"/>
      <c r="U5900" s="61"/>
      <c r="V5900" s="61"/>
      <c r="W5900" s="61"/>
      <c r="X5900" s="61"/>
      <c r="Y5900" s="61"/>
      <c r="Z5900" s="61"/>
      <c r="AA5900" s="61"/>
      <c r="AB5900" s="61"/>
      <c r="AC5900" s="61"/>
      <c r="AD5900" s="61"/>
      <c r="AE5900" s="61"/>
      <c r="AF5900" s="61"/>
      <c r="AG5900" s="61"/>
      <c r="AH5900" s="61"/>
      <c r="AI5900" s="61"/>
      <c r="AJ5900" s="61"/>
      <c r="AK5900" s="61"/>
      <c r="AL5900" s="61"/>
      <c r="AM5900" s="61"/>
      <c r="AN5900" s="61"/>
      <c r="AO5900" s="61"/>
      <c r="AP5900" s="62"/>
      <c r="AQ5900" s="61"/>
      <c r="AR5900" s="61"/>
      <c r="AS5900" s="61"/>
      <c r="AT5900" s="61"/>
      <c r="AU5900" s="61"/>
      <c r="AV5900" s="61"/>
      <c r="AW5900" s="60"/>
    </row>
    <row r="5901" s="59" customFormat="1" customHeight="1" spans="1:49">
      <c r="A5901" s="60"/>
      <c r="B5901" s="60"/>
      <c r="C5901" s="60"/>
      <c r="D5901" s="60"/>
      <c r="H5901" s="61"/>
      <c r="I5901" s="61"/>
      <c r="J5901" s="61"/>
      <c r="K5901" s="61"/>
      <c r="L5901" s="61"/>
      <c r="M5901" s="61"/>
      <c r="N5901" s="61"/>
      <c r="O5901" s="61"/>
      <c r="P5901" s="61"/>
      <c r="Q5901" s="61"/>
      <c r="R5901" s="61"/>
      <c r="S5901" s="61"/>
      <c r="T5901" s="61"/>
      <c r="U5901" s="61"/>
      <c r="V5901" s="61"/>
      <c r="W5901" s="61"/>
      <c r="X5901" s="61"/>
      <c r="Y5901" s="61"/>
      <c r="Z5901" s="61"/>
      <c r="AA5901" s="61"/>
      <c r="AB5901" s="61"/>
      <c r="AC5901" s="61"/>
      <c r="AD5901" s="61"/>
      <c r="AE5901" s="61"/>
      <c r="AF5901" s="61"/>
      <c r="AG5901" s="61"/>
      <c r="AH5901" s="61"/>
      <c r="AI5901" s="61"/>
      <c r="AJ5901" s="61"/>
      <c r="AK5901" s="61"/>
      <c r="AL5901" s="61"/>
      <c r="AM5901" s="61"/>
      <c r="AN5901" s="61"/>
      <c r="AO5901" s="61"/>
      <c r="AP5901" s="62"/>
      <c r="AQ5901" s="61"/>
      <c r="AR5901" s="61"/>
      <c r="AS5901" s="61"/>
      <c r="AT5901" s="61"/>
      <c r="AU5901" s="61"/>
      <c r="AV5901" s="61"/>
      <c r="AW5901" s="60"/>
    </row>
    <row r="5902" s="59" customFormat="1" customHeight="1" spans="1:49">
      <c r="A5902" s="60"/>
      <c r="B5902" s="60"/>
      <c r="C5902" s="60"/>
      <c r="D5902" s="60"/>
      <c r="H5902" s="61"/>
      <c r="I5902" s="61"/>
      <c r="J5902" s="61"/>
      <c r="K5902" s="61"/>
      <c r="L5902" s="61"/>
      <c r="M5902" s="61"/>
      <c r="N5902" s="61"/>
      <c r="O5902" s="61"/>
      <c r="P5902" s="61"/>
      <c r="Q5902" s="61"/>
      <c r="R5902" s="61"/>
      <c r="S5902" s="61"/>
      <c r="T5902" s="61"/>
      <c r="U5902" s="61"/>
      <c r="V5902" s="61"/>
      <c r="W5902" s="61"/>
      <c r="X5902" s="61"/>
      <c r="Y5902" s="61"/>
      <c r="Z5902" s="61"/>
      <c r="AA5902" s="61"/>
      <c r="AB5902" s="61"/>
      <c r="AC5902" s="61"/>
      <c r="AD5902" s="61"/>
      <c r="AE5902" s="61"/>
      <c r="AF5902" s="61"/>
      <c r="AG5902" s="61"/>
      <c r="AH5902" s="61"/>
      <c r="AI5902" s="61"/>
      <c r="AJ5902" s="61"/>
      <c r="AK5902" s="61"/>
      <c r="AL5902" s="61"/>
      <c r="AM5902" s="61"/>
      <c r="AN5902" s="61"/>
      <c r="AO5902" s="61"/>
      <c r="AP5902" s="62"/>
      <c r="AQ5902" s="61"/>
      <c r="AR5902" s="61"/>
      <c r="AS5902" s="61"/>
      <c r="AT5902" s="61"/>
      <c r="AU5902" s="61"/>
      <c r="AV5902" s="61"/>
      <c r="AW5902" s="60"/>
    </row>
    <row r="5903" s="59" customFormat="1" customHeight="1" spans="1:49">
      <c r="A5903" s="60"/>
      <c r="B5903" s="60"/>
      <c r="C5903" s="60"/>
      <c r="D5903" s="60"/>
      <c r="H5903" s="61"/>
      <c r="I5903" s="61"/>
      <c r="J5903" s="61"/>
      <c r="K5903" s="61"/>
      <c r="L5903" s="61"/>
      <c r="M5903" s="61"/>
      <c r="N5903" s="61"/>
      <c r="O5903" s="61"/>
      <c r="P5903" s="61"/>
      <c r="Q5903" s="61"/>
      <c r="R5903" s="61"/>
      <c r="S5903" s="61"/>
      <c r="T5903" s="61"/>
      <c r="U5903" s="61"/>
      <c r="V5903" s="61"/>
      <c r="W5903" s="61"/>
      <c r="X5903" s="61"/>
      <c r="Y5903" s="61"/>
      <c r="Z5903" s="61"/>
      <c r="AA5903" s="61"/>
      <c r="AB5903" s="61"/>
      <c r="AC5903" s="61"/>
      <c r="AD5903" s="61"/>
      <c r="AE5903" s="61"/>
      <c r="AF5903" s="61"/>
      <c r="AG5903" s="61"/>
      <c r="AH5903" s="61"/>
      <c r="AI5903" s="61"/>
      <c r="AJ5903" s="61"/>
      <c r="AK5903" s="61"/>
      <c r="AL5903" s="61"/>
      <c r="AM5903" s="61"/>
      <c r="AN5903" s="61"/>
      <c r="AO5903" s="61"/>
      <c r="AP5903" s="62"/>
      <c r="AQ5903" s="61"/>
      <c r="AR5903" s="61"/>
      <c r="AS5903" s="61"/>
      <c r="AT5903" s="61"/>
      <c r="AU5903" s="61"/>
      <c r="AV5903" s="61"/>
      <c r="AW5903" s="60"/>
    </row>
    <row r="5904" s="59" customFormat="1" customHeight="1" spans="1:49">
      <c r="A5904" s="60"/>
      <c r="B5904" s="60"/>
      <c r="C5904" s="60"/>
      <c r="D5904" s="60"/>
      <c r="H5904" s="61"/>
      <c r="I5904" s="61"/>
      <c r="J5904" s="61"/>
      <c r="K5904" s="61"/>
      <c r="L5904" s="61"/>
      <c r="M5904" s="61"/>
      <c r="N5904" s="61"/>
      <c r="O5904" s="61"/>
      <c r="P5904" s="61"/>
      <c r="Q5904" s="61"/>
      <c r="R5904" s="61"/>
      <c r="S5904" s="61"/>
      <c r="T5904" s="61"/>
      <c r="U5904" s="61"/>
      <c r="V5904" s="61"/>
      <c r="W5904" s="61"/>
      <c r="X5904" s="61"/>
      <c r="Y5904" s="61"/>
      <c r="Z5904" s="61"/>
      <c r="AA5904" s="61"/>
      <c r="AB5904" s="61"/>
      <c r="AC5904" s="61"/>
      <c r="AD5904" s="61"/>
      <c r="AE5904" s="61"/>
      <c r="AF5904" s="61"/>
      <c r="AG5904" s="61"/>
      <c r="AH5904" s="61"/>
      <c r="AI5904" s="61"/>
      <c r="AJ5904" s="61"/>
      <c r="AK5904" s="61"/>
      <c r="AL5904" s="61"/>
      <c r="AM5904" s="61"/>
      <c r="AN5904" s="61"/>
      <c r="AO5904" s="61"/>
      <c r="AP5904" s="62"/>
      <c r="AQ5904" s="61"/>
      <c r="AR5904" s="61"/>
      <c r="AS5904" s="61"/>
      <c r="AT5904" s="61"/>
      <c r="AU5904" s="61"/>
      <c r="AV5904" s="61"/>
      <c r="AW5904" s="60"/>
    </row>
    <row r="5905" s="59" customFormat="1" customHeight="1" spans="1:49">
      <c r="A5905" s="60"/>
      <c r="B5905" s="60"/>
      <c r="C5905" s="60"/>
      <c r="D5905" s="60"/>
      <c r="H5905" s="61"/>
      <c r="I5905" s="61"/>
      <c r="J5905" s="61"/>
      <c r="K5905" s="61"/>
      <c r="L5905" s="61"/>
      <c r="M5905" s="61"/>
      <c r="N5905" s="61"/>
      <c r="O5905" s="61"/>
      <c r="P5905" s="61"/>
      <c r="Q5905" s="61"/>
      <c r="R5905" s="61"/>
      <c r="S5905" s="61"/>
      <c r="T5905" s="61"/>
      <c r="U5905" s="61"/>
      <c r="V5905" s="61"/>
      <c r="W5905" s="61"/>
      <c r="X5905" s="61"/>
      <c r="Y5905" s="61"/>
      <c r="Z5905" s="61"/>
      <c r="AA5905" s="61"/>
      <c r="AB5905" s="61"/>
      <c r="AC5905" s="61"/>
      <c r="AD5905" s="61"/>
      <c r="AE5905" s="61"/>
      <c r="AF5905" s="61"/>
      <c r="AG5905" s="61"/>
      <c r="AH5905" s="61"/>
      <c r="AI5905" s="61"/>
      <c r="AJ5905" s="61"/>
      <c r="AK5905" s="61"/>
      <c r="AL5905" s="61"/>
      <c r="AM5905" s="61"/>
      <c r="AN5905" s="61"/>
      <c r="AO5905" s="61"/>
      <c r="AP5905" s="62"/>
      <c r="AQ5905" s="61"/>
      <c r="AR5905" s="61"/>
      <c r="AS5905" s="61"/>
      <c r="AT5905" s="61"/>
      <c r="AU5905" s="61"/>
      <c r="AV5905" s="61"/>
      <c r="AW5905" s="60"/>
    </row>
    <row r="5906" s="59" customFormat="1" customHeight="1" spans="1:49">
      <c r="A5906" s="60"/>
      <c r="B5906" s="60"/>
      <c r="C5906" s="60"/>
      <c r="D5906" s="60"/>
      <c r="H5906" s="61"/>
      <c r="I5906" s="61"/>
      <c r="J5906" s="61"/>
      <c r="K5906" s="61"/>
      <c r="L5906" s="61"/>
      <c r="M5906" s="61"/>
      <c r="N5906" s="61"/>
      <c r="O5906" s="61"/>
      <c r="P5906" s="61"/>
      <c r="Q5906" s="61"/>
      <c r="R5906" s="61"/>
      <c r="S5906" s="61"/>
      <c r="T5906" s="61"/>
      <c r="U5906" s="61"/>
      <c r="V5906" s="61"/>
      <c r="W5906" s="61"/>
      <c r="X5906" s="61"/>
      <c r="Y5906" s="61"/>
      <c r="Z5906" s="61"/>
      <c r="AA5906" s="61"/>
      <c r="AB5906" s="61"/>
      <c r="AC5906" s="61"/>
      <c r="AD5906" s="61"/>
      <c r="AE5906" s="61"/>
      <c r="AF5906" s="61"/>
      <c r="AG5906" s="61"/>
      <c r="AH5906" s="61"/>
      <c r="AI5906" s="61"/>
      <c r="AJ5906" s="61"/>
      <c r="AK5906" s="61"/>
      <c r="AL5906" s="61"/>
      <c r="AM5906" s="61"/>
      <c r="AN5906" s="61"/>
      <c r="AO5906" s="61"/>
      <c r="AP5906" s="62"/>
      <c r="AQ5906" s="61"/>
      <c r="AR5906" s="61"/>
      <c r="AS5906" s="61"/>
      <c r="AT5906" s="61"/>
      <c r="AU5906" s="61"/>
      <c r="AV5906" s="61"/>
      <c r="AW5906" s="60"/>
    </row>
    <row r="5907" s="59" customFormat="1" customHeight="1" spans="1:49">
      <c r="A5907" s="60"/>
      <c r="B5907" s="60"/>
      <c r="C5907" s="60"/>
      <c r="D5907" s="60"/>
      <c r="H5907" s="61"/>
      <c r="I5907" s="61"/>
      <c r="J5907" s="61"/>
      <c r="K5907" s="61"/>
      <c r="L5907" s="61"/>
      <c r="M5907" s="61"/>
      <c r="N5907" s="61"/>
      <c r="O5907" s="61"/>
      <c r="P5907" s="61"/>
      <c r="Q5907" s="61"/>
      <c r="R5907" s="61"/>
      <c r="S5907" s="61"/>
      <c r="T5907" s="61"/>
      <c r="U5907" s="61"/>
      <c r="V5907" s="61"/>
      <c r="W5907" s="61"/>
      <c r="X5907" s="61"/>
      <c r="Y5907" s="61"/>
      <c r="Z5907" s="61"/>
      <c r="AA5907" s="61"/>
      <c r="AB5907" s="61"/>
      <c r="AC5907" s="61"/>
      <c r="AD5907" s="61"/>
      <c r="AE5907" s="61"/>
      <c r="AF5907" s="61"/>
      <c r="AG5907" s="61"/>
      <c r="AH5907" s="61"/>
      <c r="AI5907" s="61"/>
      <c r="AJ5907" s="61"/>
      <c r="AK5907" s="61"/>
      <c r="AL5907" s="61"/>
      <c r="AM5907" s="61"/>
      <c r="AN5907" s="61"/>
      <c r="AO5907" s="61"/>
      <c r="AP5907" s="62"/>
      <c r="AQ5907" s="61"/>
      <c r="AR5907" s="61"/>
      <c r="AS5907" s="61"/>
      <c r="AT5907" s="61"/>
      <c r="AU5907" s="61"/>
      <c r="AV5907" s="61"/>
      <c r="AW5907" s="60"/>
    </row>
    <row r="5908" s="59" customFormat="1" customHeight="1" spans="1:49">
      <c r="A5908" s="60"/>
      <c r="B5908" s="60"/>
      <c r="C5908" s="60"/>
      <c r="D5908" s="60"/>
      <c r="H5908" s="61"/>
      <c r="I5908" s="61"/>
      <c r="J5908" s="61"/>
      <c r="K5908" s="61"/>
      <c r="L5908" s="61"/>
      <c r="M5908" s="61"/>
      <c r="N5908" s="61"/>
      <c r="O5908" s="61"/>
      <c r="P5908" s="61"/>
      <c r="Q5908" s="61"/>
      <c r="R5908" s="61"/>
      <c r="S5908" s="61"/>
      <c r="T5908" s="61"/>
      <c r="U5908" s="61"/>
      <c r="V5908" s="61"/>
      <c r="W5908" s="61"/>
      <c r="X5908" s="61"/>
      <c r="Y5908" s="61"/>
      <c r="Z5908" s="61"/>
      <c r="AA5908" s="61"/>
      <c r="AB5908" s="61"/>
      <c r="AC5908" s="61"/>
      <c r="AD5908" s="61"/>
      <c r="AE5908" s="61"/>
      <c r="AF5908" s="61"/>
      <c r="AG5908" s="61"/>
      <c r="AH5908" s="61"/>
      <c r="AI5908" s="61"/>
      <c r="AJ5908" s="61"/>
      <c r="AK5908" s="61"/>
      <c r="AL5908" s="61"/>
      <c r="AM5908" s="61"/>
      <c r="AN5908" s="61"/>
      <c r="AO5908" s="61"/>
      <c r="AP5908" s="62"/>
      <c r="AQ5908" s="61"/>
      <c r="AR5908" s="61"/>
      <c r="AS5908" s="61"/>
      <c r="AT5908" s="61"/>
      <c r="AU5908" s="61"/>
      <c r="AV5908" s="61"/>
      <c r="AW5908" s="60"/>
    </row>
    <row r="5909" s="59" customFormat="1" customHeight="1" spans="1:49">
      <c r="A5909" s="60"/>
      <c r="B5909" s="60"/>
      <c r="C5909" s="60"/>
      <c r="D5909" s="60"/>
      <c r="H5909" s="61"/>
      <c r="I5909" s="61"/>
      <c r="J5909" s="61"/>
      <c r="K5909" s="61"/>
      <c r="L5909" s="61"/>
      <c r="M5909" s="61"/>
      <c r="N5909" s="61"/>
      <c r="O5909" s="61"/>
      <c r="P5909" s="61"/>
      <c r="Q5909" s="61"/>
      <c r="R5909" s="61"/>
      <c r="S5909" s="61"/>
      <c r="T5909" s="61"/>
      <c r="U5909" s="61"/>
      <c r="V5909" s="61"/>
      <c r="W5909" s="61"/>
      <c r="X5909" s="61"/>
      <c r="Y5909" s="61"/>
      <c r="Z5909" s="61"/>
      <c r="AA5909" s="61"/>
      <c r="AB5909" s="61"/>
      <c r="AC5909" s="61"/>
      <c r="AD5909" s="61"/>
      <c r="AE5909" s="61"/>
      <c r="AF5909" s="61"/>
      <c r="AG5909" s="61"/>
      <c r="AH5909" s="61"/>
      <c r="AI5909" s="61"/>
      <c r="AJ5909" s="61"/>
      <c r="AK5909" s="61"/>
      <c r="AL5909" s="61"/>
      <c r="AM5909" s="61"/>
      <c r="AN5909" s="61"/>
      <c r="AO5909" s="61"/>
      <c r="AP5909" s="62"/>
      <c r="AQ5909" s="61"/>
      <c r="AR5909" s="61"/>
      <c r="AS5909" s="61"/>
      <c r="AT5909" s="61"/>
      <c r="AU5909" s="61"/>
      <c r="AV5909" s="61"/>
      <c r="AW5909" s="60"/>
    </row>
    <row r="5910" s="59" customFormat="1" customHeight="1" spans="1:49">
      <c r="A5910" s="60"/>
      <c r="B5910" s="60"/>
      <c r="C5910" s="60"/>
      <c r="D5910" s="60"/>
      <c r="H5910" s="61"/>
      <c r="I5910" s="61"/>
      <c r="J5910" s="61"/>
      <c r="K5910" s="61"/>
      <c r="L5910" s="61"/>
      <c r="M5910" s="61"/>
      <c r="N5910" s="61"/>
      <c r="O5910" s="61"/>
      <c r="P5910" s="61"/>
      <c r="Q5910" s="61"/>
      <c r="R5910" s="61"/>
      <c r="S5910" s="61"/>
      <c r="T5910" s="61"/>
      <c r="U5910" s="61"/>
      <c r="V5910" s="61"/>
      <c r="W5910" s="61"/>
      <c r="X5910" s="61"/>
      <c r="Y5910" s="61"/>
      <c r="Z5910" s="61"/>
      <c r="AA5910" s="61"/>
      <c r="AB5910" s="61"/>
      <c r="AC5910" s="61"/>
      <c r="AD5910" s="61"/>
      <c r="AE5910" s="61"/>
      <c r="AF5910" s="61"/>
      <c r="AG5910" s="61"/>
      <c r="AH5910" s="61"/>
      <c r="AI5910" s="61"/>
      <c r="AJ5910" s="61"/>
      <c r="AK5910" s="61"/>
      <c r="AL5910" s="61"/>
      <c r="AM5910" s="61"/>
      <c r="AN5910" s="61"/>
      <c r="AO5910" s="61"/>
      <c r="AP5910" s="62"/>
      <c r="AQ5910" s="61"/>
      <c r="AR5910" s="61"/>
      <c r="AS5910" s="61"/>
      <c r="AT5910" s="61"/>
      <c r="AU5910" s="61"/>
      <c r="AV5910" s="61"/>
      <c r="AW5910" s="60"/>
    </row>
    <row r="5911" s="59" customFormat="1" customHeight="1" spans="1:49">
      <c r="A5911" s="60"/>
      <c r="B5911" s="60"/>
      <c r="C5911" s="60"/>
      <c r="D5911" s="60"/>
      <c r="H5911" s="61"/>
      <c r="I5911" s="61"/>
      <c r="J5911" s="61"/>
      <c r="K5911" s="61"/>
      <c r="L5911" s="61"/>
      <c r="M5911" s="61"/>
      <c r="N5911" s="61"/>
      <c r="O5911" s="61"/>
      <c r="P5911" s="61"/>
      <c r="Q5911" s="61"/>
      <c r="R5911" s="61"/>
      <c r="S5911" s="61"/>
      <c r="T5911" s="61"/>
      <c r="U5911" s="61"/>
      <c r="V5911" s="61"/>
      <c r="W5911" s="61"/>
      <c r="X5911" s="61"/>
      <c r="Y5911" s="61"/>
      <c r="Z5911" s="61"/>
      <c r="AA5911" s="61"/>
      <c r="AB5911" s="61"/>
      <c r="AC5911" s="61"/>
      <c r="AD5911" s="61"/>
      <c r="AE5911" s="61"/>
      <c r="AF5911" s="61"/>
      <c r="AG5911" s="61"/>
      <c r="AH5911" s="61"/>
      <c r="AI5911" s="61"/>
      <c r="AJ5911" s="61"/>
      <c r="AK5911" s="61"/>
      <c r="AL5911" s="61"/>
      <c r="AM5911" s="61"/>
      <c r="AN5911" s="61"/>
      <c r="AO5911" s="61"/>
      <c r="AP5911" s="62"/>
      <c r="AQ5911" s="61"/>
      <c r="AR5911" s="61"/>
      <c r="AS5911" s="61"/>
      <c r="AT5911" s="61"/>
      <c r="AU5911" s="61"/>
      <c r="AV5911" s="61"/>
      <c r="AW5911" s="60"/>
    </row>
    <row r="5912" s="59" customFormat="1" customHeight="1" spans="1:49">
      <c r="A5912" s="60"/>
      <c r="B5912" s="60"/>
      <c r="C5912" s="60"/>
      <c r="D5912" s="60"/>
      <c r="H5912" s="61"/>
      <c r="I5912" s="61"/>
      <c r="J5912" s="61"/>
      <c r="K5912" s="61"/>
      <c r="L5912" s="61"/>
      <c r="M5912" s="61"/>
      <c r="N5912" s="61"/>
      <c r="O5912" s="61"/>
      <c r="P5912" s="61"/>
      <c r="Q5912" s="61"/>
      <c r="R5912" s="61"/>
      <c r="S5912" s="61"/>
      <c r="T5912" s="61"/>
      <c r="U5912" s="61"/>
      <c r="V5912" s="61"/>
      <c r="W5912" s="61"/>
      <c r="X5912" s="61"/>
      <c r="Y5912" s="61"/>
      <c r="Z5912" s="61"/>
      <c r="AA5912" s="61"/>
      <c r="AB5912" s="61"/>
      <c r="AC5912" s="61"/>
      <c r="AD5912" s="61"/>
      <c r="AE5912" s="61"/>
      <c r="AF5912" s="61"/>
      <c r="AG5912" s="61"/>
      <c r="AH5912" s="61"/>
      <c r="AI5912" s="61"/>
      <c r="AJ5912" s="61"/>
      <c r="AK5912" s="61"/>
      <c r="AL5912" s="61"/>
      <c r="AM5912" s="61"/>
      <c r="AN5912" s="61"/>
      <c r="AO5912" s="61"/>
      <c r="AP5912" s="62"/>
      <c r="AQ5912" s="61"/>
      <c r="AR5912" s="61"/>
      <c r="AS5912" s="61"/>
      <c r="AT5912" s="61"/>
      <c r="AU5912" s="61"/>
      <c r="AV5912" s="61"/>
      <c r="AW5912" s="60"/>
    </row>
    <row r="5913" s="59" customFormat="1" customHeight="1" spans="1:49">
      <c r="A5913" s="60"/>
      <c r="B5913" s="60"/>
      <c r="C5913" s="60"/>
      <c r="D5913" s="60"/>
      <c r="H5913" s="61"/>
      <c r="I5913" s="61"/>
      <c r="J5913" s="61"/>
      <c r="K5913" s="61"/>
      <c r="L5913" s="61"/>
      <c r="M5913" s="61"/>
      <c r="N5913" s="61"/>
      <c r="O5913" s="61"/>
      <c r="P5913" s="61"/>
      <c r="Q5913" s="61"/>
      <c r="R5913" s="61"/>
      <c r="S5913" s="61"/>
      <c r="T5913" s="61"/>
      <c r="U5913" s="61"/>
      <c r="V5913" s="61"/>
      <c r="W5913" s="61"/>
      <c r="X5913" s="61"/>
      <c r="Y5913" s="61"/>
      <c r="Z5913" s="61"/>
      <c r="AA5913" s="61"/>
      <c r="AB5913" s="61"/>
      <c r="AC5913" s="61"/>
      <c r="AD5913" s="61"/>
      <c r="AE5913" s="61"/>
      <c r="AF5913" s="61"/>
      <c r="AG5913" s="61"/>
      <c r="AH5913" s="61"/>
      <c r="AI5913" s="61"/>
      <c r="AJ5913" s="61"/>
      <c r="AK5913" s="61"/>
      <c r="AL5913" s="61"/>
      <c r="AM5913" s="61"/>
      <c r="AN5913" s="61"/>
      <c r="AO5913" s="61"/>
      <c r="AP5913" s="62"/>
      <c r="AQ5913" s="61"/>
      <c r="AR5913" s="61"/>
      <c r="AS5913" s="61"/>
      <c r="AT5913" s="61"/>
      <c r="AU5913" s="61"/>
      <c r="AV5913" s="61"/>
      <c r="AW5913" s="60"/>
    </row>
    <row r="5914" s="59" customFormat="1" customHeight="1" spans="1:49">
      <c r="A5914" s="60"/>
      <c r="B5914" s="60"/>
      <c r="C5914" s="60"/>
      <c r="D5914" s="60"/>
      <c r="H5914" s="61"/>
      <c r="I5914" s="61"/>
      <c r="J5914" s="61"/>
      <c r="K5914" s="61"/>
      <c r="L5914" s="61"/>
      <c r="M5914" s="61"/>
      <c r="N5914" s="61"/>
      <c r="O5914" s="61"/>
      <c r="P5914" s="61"/>
      <c r="Q5914" s="61"/>
      <c r="R5914" s="61"/>
      <c r="S5914" s="61"/>
      <c r="T5914" s="61"/>
      <c r="U5914" s="61"/>
      <c r="V5914" s="61"/>
      <c r="W5914" s="61"/>
      <c r="X5914" s="61"/>
      <c r="Y5914" s="61"/>
      <c r="Z5914" s="61"/>
      <c r="AA5914" s="61"/>
      <c r="AB5914" s="61"/>
      <c r="AC5914" s="61"/>
      <c r="AD5914" s="61"/>
      <c r="AE5914" s="61"/>
      <c r="AF5914" s="61"/>
      <c r="AG5914" s="61"/>
      <c r="AH5914" s="61"/>
      <c r="AI5914" s="61"/>
      <c r="AJ5914" s="61"/>
      <c r="AK5914" s="61"/>
      <c r="AL5914" s="61"/>
      <c r="AM5914" s="61"/>
      <c r="AN5914" s="61"/>
      <c r="AO5914" s="61"/>
      <c r="AP5914" s="62"/>
      <c r="AQ5914" s="61"/>
      <c r="AR5914" s="61"/>
      <c r="AS5914" s="61"/>
      <c r="AT5914" s="61"/>
      <c r="AU5914" s="61"/>
      <c r="AV5914" s="61"/>
      <c r="AW5914" s="60"/>
    </row>
    <row r="5915" s="59" customFormat="1" customHeight="1" spans="1:49">
      <c r="A5915" s="60"/>
      <c r="B5915" s="60"/>
      <c r="C5915" s="60"/>
      <c r="D5915" s="60"/>
      <c r="H5915" s="61"/>
      <c r="I5915" s="61"/>
      <c r="J5915" s="61"/>
      <c r="K5915" s="61"/>
      <c r="L5915" s="61"/>
      <c r="M5915" s="61"/>
      <c r="N5915" s="61"/>
      <c r="O5915" s="61"/>
      <c r="P5915" s="61"/>
      <c r="Q5915" s="61"/>
      <c r="R5915" s="61"/>
      <c r="S5915" s="61"/>
      <c r="T5915" s="61"/>
      <c r="U5915" s="61"/>
      <c r="V5915" s="61"/>
      <c r="W5915" s="61"/>
      <c r="X5915" s="61"/>
      <c r="Y5915" s="61"/>
      <c r="Z5915" s="61"/>
      <c r="AA5915" s="61"/>
      <c r="AB5915" s="61"/>
      <c r="AC5915" s="61"/>
      <c r="AD5915" s="61"/>
      <c r="AE5915" s="61"/>
      <c r="AF5915" s="61"/>
      <c r="AG5915" s="61"/>
      <c r="AH5915" s="61"/>
      <c r="AI5915" s="61"/>
      <c r="AJ5915" s="61"/>
      <c r="AK5915" s="61"/>
      <c r="AL5915" s="61"/>
      <c r="AM5915" s="61"/>
      <c r="AN5915" s="61"/>
      <c r="AO5915" s="61"/>
      <c r="AP5915" s="62"/>
      <c r="AQ5915" s="61"/>
      <c r="AR5915" s="61"/>
      <c r="AS5915" s="61"/>
      <c r="AT5915" s="61"/>
      <c r="AU5915" s="61"/>
      <c r="AV5915" s="61"/>
      <c r="AW5915" s="60"/>
    </row>
    <row r="5916" s="59" customFormat="1" customHeight="1" spans="1:49">
      <c r="A5916" s="60"/>
      <c r="B5916" s="60"/>
      <c r="C5916" s="60"/>
      <c r="D5916" s="60"/>
      <c r="H5916" s="61"/>
      <c r="I5916" s="61"/>
      <c r="J5916" s="61"/>
      <c r="K5916" s="61"/>
      <c r="L5916" s="61"/>
      <c r="M5916" s="61"/>
      <c r="N5916" s="61"/>
      <c r="O5916" s="61"/>
      <c r="P5916" s="61"/>
      <c r="Q5916" s="61"/>
      <c r="R5916" s="61"/>
      <c r="S5916" s="61"/>
      <c r="T5916" s="61"/>
      <c r="U5916" s="61"/>
      <c r="V5916" s="61"/>
      <c r="W5916" s="61"/>
      <c r="X5916" s="61"/>
      <c r="Y5916" s="61"/>
      <c r="Z5916" s="61"/>
      <c r="AA5916" s="61"/>
      <c r="AB5916" s="61"/>
      <c r="AC5916" s="61"/>
      <c r="AD5916" s="61"/>
      <c r="AE5916" s="61"/>
      <c r="AF5916" s="61"/>
      <c r="AG5916" s="61"/>
      <c r="AH5916" s="61"/>
      <c r="AI5916" s="61"/>
      <c r="AJ5916" s="61"/>
      <c r="AK5916" s="61"/>
      <c r="AL5916" s="61"/>
      <c r="AM5916" s="61"/>
      <c r="AN5916" s="61"/>
      <c r="AO5916" s="61"/>
      <c r="AP5916" s="62"/>
      <c r="AQ5916" s="61"/>
      <c r="AR5916" s="61"/>
      <c r="AS5916" s="61"/>
      <c r="AT5916" s="61"/>
      <c r="AU5916" s="61"/>
      <c r="AV5916" s="61"/>
      <c r="AW5916" s="60"/>
    </row>
    <row r="5917" s="59" customFormat="1" customHeight="1" spans="1:49">
      <c r="A5917" s="60"/>
      <c r="B5917" s="60"/>
      <c r="C5917" s="60"/>
      <c r="D5917" s="60"/>
      <c r="H5917" s="61"/>
      <c r="I5917" s="61"/>
      <c r="J5917" s="61"/>
      <c r="K5917" s="61"/>
      <c r="L5917" s="61"/>
      <c r="M5917" s="61"/>
      <c r="N5917" s="61"/>
      <c r="O5917" s="61"/>
      <c r="P5917" s="61"/>
      <c r="Q5917" s="61"/>
      <c r="R5917" s="61"/>
      <c r="S5917" s="61"/>
      <c r="T5917" s="61"/>
      <c r="U5917" s="61"/>
      <c r="V5917" s="61"/>
      <c r="W5917" s="61"/>
      <c r="X5917" s="61"/>
      <c r="Y5917" s="61"/>
      <c r="Z5917" s="61"/>
      <c r="AA5917" s="61"/>
      <c r="AB5917" s="61"/>
      <c r="AC5917" s="61"/>
      <c r="AD5917" s="61"/>
      <c r="AE5917" s="61"/>
      <c r="AF5917" s="61"/>
      <c r="AG5917" s="61"/>
      <c r="AH5917" s="61"/>
      <c r="AI5917" s="61"/>
      <c r="AJ5917" s="61"/>
      <c r="AK5917" s="61"/>
      <c r="AL5917" s="61"/>
      <c r="AM5917" s="61"/>
      <c r="AN5917" s="61"/>
      <c r="AO5917" s="61"/>
      <c r="AP5917" s="62"/>
      <c r="AQ5917" s="61"/>
      <c r="AR5917" s="61"/>
      <c r="AS5917" s="61"/>
      <c r="AT5917" s="61"/>
      <c r="AU5917" s="61"/>
      <c r="AV5917" s="61"/>
      <c r="AW5917" s="60"/>
    </row>
    <row r="5918" s="59" customFormat="1" customHeight="1" spans="1:49">
      <c r="A5918" s="60"/>
      <c r="B5918" s="60"/>
      <c r="C5918" s="60"/>
      <c r="D5918" s="60"/>
      <c r="H5918" s="61"/>
      <c r="I5918" s="61"/>
      <c r="J5918" s="61"/>
      <c r="K5918" s="61"/>
      <c r="L5918" s="61"/>
      <c r="M5918" s="61"/>
      <c r="N5918" s="61"/>
      <c r="O5918" s="61"/>
      <c r="P5918" s="61"/>
      <c r="Q5918" s="61"/>
      <c r="R5918" s="61"/>
      <c r="S5918" s="61"/>
      <c r="T5918" s="61"/>
      <c r="U5918" s="61"/>
      <c r="V5918" s="61"/>
      <c r="W5918" s="61"/>
      <c r="X5918" s="61"/>
      <c r="Y5918" s="61"/>
      <c r="Z5918" s="61"/>
      <c r="AA5918" s="61"/>
      <c r="AB5918" s="61"/>
      <c r="AC5918" s="61"/>
      <c r="AD5918" s="61"/>
      <c r="AE5918" s="61"/>
      <c r="AF5918" s="61"/>
      <c r="AG5918" s="61"/>
      <c r="AH5918" s="61"/>
      <c r="AI5918" s="61"/>
      <c r="AJ5918" s="61"/>
      <c r="AK5918" s="61"/>
      <c r="AL5918" s="61"/>
      <c r="AM5918" s="61"/>
      <c r="AN5918" s="61"/>
      <c r="AO5918" s="61"/>
      <c r="AP5918" s="62"/>
      <c r="AQ5918" s="61"/>
      <c r="AR5918" s="61"/>
      <c r="AS5918" s="61"/>
      <c r="AT5918" s="61"/>
      <c r="AU5918" s="61"/>
      <c r="AV5918" s="61"/>
      <c r="AW5918" s="60"/>
    </row>
    <row r="5919" s="59" customFormat="1" customHeight="1" spans="1:49">
      <c r="A5919" s="60"/>
      <c r="B5919" s="60"/>
      <c r="C5919" s="60"/>
      <c r="D5919" s="60"/>
      <c r="H5919" s="61"/>
      <c r="I5919" s="61"/>
      <c r="J5919" s="61"/>
      <c r="K5919" s="61"/>
      <c r="L5919" s="61"/>
      <c r="M5919" s="61"/>
      <c r="N5919" s="61"/>
      <c r="O5919" s="61"/>
      <c r="P5919" s="61"/>
      <c r="Q5919" s="61"/>
      <c r="R5919" s="61"/>
      <c r="S5919" s="61"/>
      <c r="T5919" s="61"/>
      <c r="U5919" s="61"/>
      <c r="V5919" s="61"/>
      <c r="W5919" s="61"/>
      <c r="X5919" s="61"/>
      <c r="Y5919" s="61"/>
      <c r="Z5919" s="61"/>
      <c r="AA5919" s="61"/>
      <c r="AB5919" s="61"/>
      <c r="AC5919" s="61"/>
      <c r="AD5919" s="61"/>
      <c r="AE5919" s="61"/>
      <c r="AF5919" s="61"/>
      <c r="AG5919" s="61"/>
      <c r="AH5919" s="61"/>
      <c r="AI5919" s="61"/>
      <c r="AJ5919" s="61"/>
      <c r="AK5919" s="61"/>
      <c r="AL5919" s="61"/>
      <c r="AM5919" s="61"/>
      <c r="AN5919" s="61"/>
      <c r="AO5919" s="61"/>
      <c r="AP5919" s="62"/>
      <c r="AQ5919" s="61"/>
      <c r="AR5919" s="61"/>
      <c r="AS5919" s="61"/>
      <c r="AT5919" s="61"/>
      <c r="AU5919" s="61"/>
      <c r="AV5919" s="61"/>
      <c r="AW5919" s="60"/>
    </row>
    <row r="5920" s="59" customFormat="1" customHeight="1" spans="1:49">
      <c r="A5920" s="60"/>
      <c r="B5920" s="60"/>
      <c r="C5920" s="60"/>
      <c r="D5920" s="60"/>
      <c r="H5920" s="61"/>
      <c r="I5920" s="61"/>
      <c r="J5920" s="61"/>
      <c r="K5920" s="61"/>
      <c r="L5920" s="61"/>
      <c r="M5920" s="61"/>
      <c r="N5920" s="61"/>
      <c r="O5920" s="61"/>
      <c r="P5920" s="61"/>
      <c r="Q5920" s="61"/>
      <c r="R5920" s="61"/>
      <c r="S5920" s="61"/>
      <c r="T5920" s="61"/>
      <c r="U5920" s="61"/>
      <c r="V5920" s="61"/>
      <c r="W5920" s="61"/>
      <c r="X5920" s="61"/>
      <c r="Y5920" s="61"/>
      <c r="Z5920" s="61"/>
      <c r="AA5920" s="61"/>
      <c r="AB5920" s="61"/>
      <c r="AC5920" s="61"/>
      <c r="AD5920" s="61"/>
      <c r="AE5920" s="61"/>
      <c r="AF5920" s="61"/>
      <c r="AG5920" s="61"/>
      <c r="AH5920" s="61"/>
      <c r="AI5920" s="61"/>
      <c r="AJ5920" s="61"/>
      <c r="AK5920" s="61"/>
      <c r="AL5920" s="61"/>
      <c r="AM5920" s="61"/>
      <c r="AN5920" s="61"/>
      <c r="AO5920" s="61"/>
      <c r="AP5920" s="62"/>
      <c r="AQ5920" s="61"/>
      <c r="AR5920" s="61"/>
      <c r="AS5920" s="61"/>
      <c r="AT5920" s="61"/>
      <c r="AU5920" s="61"/>
      <c r="AV5920" s="61"/>
      <c r="AW5920" s="60"/>
    </row>
    <row r="5921" s="59" customFormat="1" customHeight="1" spans="1:49">
      <c r="A5921" s="60"/>
      <c r="B5921" s="60"/>
      <c r="C5921" s="60"/>
      <c r="D5921" s="60"/>
      <c r="H5921" s="61"/>
      <c r="I5921" s="61"/>
      <c r="J5921" s="61"/>
      <c r="K5921" s="61"/>
      <c r="L5921" s="61"/>
      <c r="M5921" s="61"/>
      <c r="N5921" s="61"/>
      <c r="O5921" s="61"/>
      <c r="P5921" s="61"/>
      <c r="Q5921" s="61"/>
      <c r="R5921" s="61"/>
      <c r="S5921" s="61"/>
      <c r="T5921" s="61"/>
      <c r="U5921" s="61"/>
      <c r="V5921" s="61"/>
      <c r="W5921" s="61"/>
      <c r="X5921" s="61"/>
      <c r="Y5921" s="61"/>
      <c r="Z5921" s="61"/>
      <c r="AA5921" s="61"/>
      <c r="AB5921" s="61"/>
      <c r="AC5921" s="61"/>
      <c r="AD5921" s="61"/>
      <c r="AE5921" s="61"/>
      <c r="AF5921" s="61"/>
      <c r="AG5921" s="61"/>
      <c r="AH5921" s="61"/>
      <c r="AI5921" s="61"/>
      <c r="AJ5921" s="61"/>
      <c r="AK5921" s="61"/>
      <c r="AL5921" s="61"/>
      <c r="AM5921" s="61"/>
      <c r="AN5921" s="61"/>
      <c r="AO5921" s="61"/>
      <c r="AP5921" s="62"/>
      <c r="AQ5921" s="61"/>
      <c r="AR5921" s="61"/>
      <c r="AS5921" s="61"/>
      <c r="AT5921" s="61"/>
      <c r="AU5921" s="61"/>
      <c r="AV5921" s="61"/>
      <c r="AW5921" s="60"/>
    </row>
    <row r="5922" s="59" customFormat="1" customHeight="1" spans="1:49">
      <c r="A5922" s="60"/>
      <c r="B5922" s="60"/>
      <c r="C5922" s="60"/>
      <c r="D5922" s="60"/>
      <c r="H5922" s="61"/>
      <c r="I5922" s="61"/>
      <c r="J5922" s="61"/>
      <c r="K5922" s="61"/>
      <c r="L5922" s="61"/>
      <c r="M5922" s="61"/>
      <c r="N5922" s="61"/>
      <c r="O5922" s="61"/>
      <c r="P5922" s="61"/>
      <c r="Q5922" s="61"/>
      <c r="R5922" s="61"/>
      <c r="S5922" s="61"/>
      <c r="T5922" s="61"/>
      <c r="U5922" s="61"/>
      <c r="V5922" s="61"/>
      <c r="W5922" s="61"/>
      <c r="X5922" s="61"/>
      <c r="Y5922" s="61"/>
      <c r="Z5922" s="61"/>
      <c r="AA5922" s="61"/>
      <c r="AB5922" s="61"/>
      <c r="AC5922" s="61"/>
      <c r="AD5922" s="61"/>
      <c r="AE5922" s="61"/>
      <c r="AF5922" s="61"/>
      <c r="AG5922" s="61"/>
      <c r="AH5922" s="61"/>
      <c r="AI5922" s="61"/>
      <c r="AJ5922" s="61"/>
      <c r="AK5922" s="61"/>
      <c r="AL5922" s="61"/>
      <c r="AM5922" s="61"/>
      <c r="AN5922" s="61"/>
      <c r="AO5922" s="61"/>
      <c r="AP5922" s="62"/>
      <c r="AQ5922" s="61"/>
      <c r="AR5922" s="61"/>
      <c r="AS5922" s="61"/>
      <c r="AT5922" s="61"/>
      <c r="AU5922" s="61"/>
      <c r="AV5922" s="61"/>
      <c r="AW5922" s="60"/>
    </row>
    <row r="5923" s="59" customFormat="1" customHeight="1" spans="1:49">
      <c r="A5923" s="60"/>
      <c r="B5923" s="60"/>
      <c r="C5923" s="60"/>
      <c r="D5923" s="60"/>
      <c r="H5923" s="61"/>
      <c r="I5923" s="61"/>
      <c r="J5923" s="61"/>
      <c r="K5923" s="61"/>
      <c r="L5923" s="61"/>
      <c r="M5923" s="61"/>
      <c r="N5923" s="61"/>
      <c r="O5923" s="61"/>
      <c r="P5923" s="61"/>
      <c r="Q5923" s="61"/>
      <c r="R5923" s="61"/>
      <c r="S5923" s="61"/>
      <c r="T5923" s="61"/>
      <c r="U5923" s="61"/>
      <c r="V5923" s="61"/>
      <c r="W5923" s="61"/>
      <c r="X5923" s="61"/>
      <c r="Y5923" s="61"/>
      <c r="Z5923" s="61"/>
      <c r="AA5923" s="61"/>
      <c r="AB5923" s="61"/>
      <c r="AC5923" s="61"/>
      <c r="AD5923" s="61"/>
      <c r="AE5923" s="61"/>
      <c r="AF5923" s="61"/>
      <c r="AG5923" s="61"/>
      <c r="AH5923" s="61"/>
      <c r="AI5923" s="61"/>
      <c r="AJ5923" s="61"/>
      <c r="AK5923" s="61"/>
      <c r="AL5923" s="61"/>
      <c r="AM5923" s="61"/>
      <c r="AN5923" s="61"/>
      <c r="AO5923" s="61"/>
      <c r="AP5923" s="62"/>
      <c r="AQ5923" s="61"/>
      <c r="AR5923" s="61"/>
      <c r="AS5923" s="61"/>
      <c r="AT5923" s="61"/>
      <c r="AU5923" s="61"/>
      <c r="AV5923" s="61"/>
      <c r="AW5923" s="60"/>
    </row>
    <row r="5924" s="59" customFormat="1" customHeight="1" spans="1:49">
      <c r="A5924" s="60"/>
      <c r="B5924" s="60"/>
      <c r="C5924" s="60"/>
      <c r="D5924" s="60"/>
      <c r="H5924" s="61"/>
      <c r="I5924" s="61"/>
      <c r="J5924" s="61"/>
      <c r="K5924" s="61"/>
      <c r="L5924" s="61"/>
      <c r="M5924" s="61"/>
      <c r="N5924" s="61"/>
      <c r="O5924" s="61"/>
      <c r="P5924" s="61"/>
      <c r="Q5924" s="61"/>
      <c r="R5924" s="61"/>
      <c r="S5924" s="61"/>
      <c r="T5924" s="61"/>
      <c r="U5924" s="61"/>
      <c r="V5924" s="61"/>
      <c r="W5924" s="61"/>
      <c r="X5924" s="61"/>
      <c r="Y5924" s="61"/>
      <c r="Z5924" s="61"/>
      <c r="AA5924" s="61"/>
      <c r="AB5924" s="61"/>
      <c r="AC5924" s="61"/>
      <c r="AD5924" s="61"/>
      <c r="AE5924" s="61"/>
      <c r="AF5924" s="61"/>
      <c r="AG5924" s="61"/>
      <c r="AH5924" s="61"/>
      <c r="AI5924" s="61"/>
      <c r="AJ5924" s="61"/>
      <c r="AK5924" s="61"/>
      <c r="AL5924" s="61"/>
      <c r="AM5924" s="61"/>
      <c r="AN5924" s="61"/>
      <c r="AO5924" s="61"/>
      <c r="AP5924" s="62"/>
      <c r="AQ5924" s="61"/>
      <c r="AR5924" s="61"/>
      <c r="AS5924" s="61"/>
      <c r="AT5924" s="61"/>
      <c r="AU5924" s="61"/>
      <c r="AV5924" s="61"/>
      <c r="AW5924" s="60"/>
    </row>
    <row r="5925" s="59" customFormat="1" customHeight="1" spans="1:49">
      <c r="A5925" s="60"/>
      <c r="B5925" s="60"/>
      <c r="C5925" s="60"/>
      <c r="D5925" s="60"/>
      <c r="H5925" s="61"/>
      <c r="I5925" s="61"/>
      <c r="J5925" s="61"/>
      <c r="K5925" s="61"/>
      <c r="L5925" s="61"/>
      <c r="M5925" s="61"/>
      <c r="N5925" s="61"/>
      <c r="O5925" s="61"/>
      <c r="P5925" s="61"/>
      <c r="Q5925" s="61"/>
      <c r="R5925" s="61"/>
      <c r="S5925" s="61"/>
      <c r="T5925" s="61"/>
      <c r="U5925" s="61"/>
      <c r="V5925" s="61"/>
      <c r="W5925" s="61"/>
      <c r="X5925" s="61"/>
      <c r="Y5925" s="61"/>
      <c r="Z5925" s="61"/>
      <c r="AA5925" s="61"/>
      <c r="AB5925" s="61"/>
      <c r="AC5925" s="61"/>
      <c r="AD5925" s="61"/>
      <c r="AE5925" s="61"/>
      <c r="AF5925" s="61"/>
      <c r="AG5925" s="61"/>
      <c r="AH5925" s="61"/>
      <c r="AI5925" s="61"/>
      <c r="AJ5925" s="61"/>
      <c r="AK5925" s="61"/>
      <c r="AL5925" s="61"/>
      <c r="AM5925" s="61"/>
      <c r="AN5925" s="61"/>
      <c r="AO5925" s="61"/>
      <c r="AP5925" s="62"/>
      <c r="AQ5925" s="61"/>
      <c r="AR5925" s="61"/>
      <c r="AS5925" s="61"/>
      <c r="AT5925" s="61"/>
      <c r="AU5925" s="61"/>
      <c r="AV5925" s="61"/>
      <c r="AW5925" s="60"/>
    </row>
    <row r="5926" s="59" customFormat="1" customHeight="1" spans="1:49">
      <c r="A5926" s="60"/>
      <c r="B5926" s="60"/>
      <c r="C5926" s="60"/>
      <c r="D5926" s="60"/>
      <c r="H5926" s="61"/>
      <c r="I5926" s="61"/>
      <c r="J5926" s="61"/>
      <c r="K5926" s="61"/>
      <c r="L5926" s="61"/>
      <c r="M5926" s="61"/>
      <c r="N5926" s="61"/>
      <c r="O5926" s="61"/>
      <c r="P5926" s="61"/>
      <c r="Q5926" s="61"/>
      <c r="R5926" s="61"/>
      <c r="S5926" s="61"/>
      <c r="T5926" s="61"/>
      <c r="U5926" s="61"/>
      <c r="V5926" s="61"/>
      <c r="W5926" s="61"/>
      <c r="X5926" s="61"/>
      <c r="Y5926" s="61"/>
      <c r="Z5926" s="61"/>
      <c r="AA5926" s="61"/>
      <c r="AB5926" s="61"/>
      <c r="AC5926" s="61"/>
      <c r="AD5926" s="61"/>
      <c r="AE5926" s="61"/>
      <c r="AF5926" s="61"/>
      <c r="AG5926" s="61"/>
      <c r="AH5926" s="61"/>
      <c r="AI5926" s="61"/>
      <c r="AJ5926" s="61"/>
      <c r="AK5926" s="61"/>
      <c r="AL5926" s="61"/>
      <c r="AM5926" s="61"/>
      <c r="AN5926" s="61"/>
      <c r="AO5926" s="61"/>
      <c r="AP5926" s="62"/>
      <c r="AQ5926" s="61"/>
      <c r="AR5926" s="61"/>
      <c r="AS5926" s="61"/>
      <c r="AT5926" s="61"/>
      <c r="AU5926" s="61"/>
      <c r="AV5926" s="61"/>
      <c r="AW5926" s="60"/>
    </row>
    <row r="5927" s="59" customFormat="1" customHeight="1" spans="1:49">
      <c r="A5927" s="60"/>
      <c r="B5927" s="60"/>
      <c r="C5927" s="60"/>
      <c r="D5927" s="60"/>
      <c r="H5927" s="61"/>
      <c r="I5927" s="61"/>
      <c r="J5927" s="61"/>
      <c r="K5927" s="61"/>
      <c r="L5927" s="61"/>
      <c r="M5927" s="61"/>
      <c r="N5927" s="61"/>
      <c r="O5927" s="61"/>
      <c r="P5927" s="61"/>
      <c r="Q5927" s="61"/>
      <c r="R5927" s="61"/>
      <c r="S5927" s="61"/>
      <c r="T5927" s="61"/>
      <c r="U5927" s="61"/>
      <c r="V5927" s="61"/>
      <c r="W5927" s="61"/>
      <c r="X5927" s="61"/>
      <c r="Y5927" s="61"/>
      <c r="Z5927" s="61"/>
      <c r="AA5927" s="61"/>
      <c r="AB5927" s="61"/>
      <c r="AC5927" s="61"/>
      <c r="AD5927" s="61"/>
      <c r="AE5927" s="61"/>
      <c r="AF5927" s="61"/>
      <c r="AG5927" s="61"/>
      <c r="AH5927" s="61"/>
      <c r="AI5927" s="61"/>
      <c r="AJ5927" s="61"/>
      <c r="AK5927" s="61"/>
      <c r="AL5927" s="61"/>
      <c r="AM5927" s="61"/>
      <c r="AN5927" s="61"/>
      <c r="AO5927" s="61"/>
      <c r="AP5927" s="62"/>
      <c r="AQ5927" s="61"/>
      <c r="AR5927" s="61"/>
      <c r="AS5927" s="61"/>
      <c r="AT5927" s="61"/>
      <c r="AU5927" s="61"/>
      <c r="AV5927" s="61"/>
      <c r="AW5927" s="60"/>
    </row>
    <row r="5928" s="59" customFormat="1" customHeight="1" spans="1:49">
      <c r="A5928" s="60"/>
      <c r="B5928" s="60"/>
      <c r="C5928" s="60"/>
      <c r="D5928" s="60"/>
      <c r="H5928" s="61"/>
      <c r="I5928" s="61"/>
      <c r="J5928" s="61"/>
      <c r="K5928" s="61"/>
      <c r="L5928" s="61"/>
      <c r="M5928" s="61"/>
      <c r="N5928" s="61"/>
      <c r="O5928" s="61"/>
      <c r="P5928" s="61"/>
      <c r="Q5928" s="61"/>
      <c r="R5928" s="61"/>
      <c r="S5928" s="61"/>
      <c r="T5928" s="61"/>
      <c r="U5928" s="61"/>
      <c r="V5928" s="61"/>
      <c r="W5928" s="61"/>
      <c r="X5928" s="61"/>
      <c r="Y5928" s="61"/>
      <c r="Z5928" s="61"/>
      <c r="AA5928" s="61"/>
      <c r="AB5928" s="61"/>
      <c r="AC5928" s="61"/>
      <c r="AD5928" s="61"/>
      <c r="AE5928" s="61"/>
      <c r="AF5928" s="61"/>
      <c r="AG5928" s="61"/>
      <c r="AH5928" s="61"/>
      <c r="AI5928" s="61"/>
      <c r="AJ5928" s="61"/>
      <c r="AK5928" s="61"/>
      <c r="AL5928" s="61"/>
      <c r="AM5928" s="61"/>
      <c r="AN5928" s="61"/>
      <c r="AO5928" s="61"/>
      <c r="AP5928" s="62"/>
      <c r="AQ5928" s="61"/>
      <c r="AR5928" s="61"/>
      <c r="AS5928" s="61"/>
      <c r="AT5928" s="61"/>
      <c r="AU5928" s="61"/>
      <c r="AV5928" s="61"/>
      <c r="AW5928" s="60"/>
    </row>
    <row r="5929" s="59" customFormat="1" customHeight="1" spans="1:49">
      <c r="A5929" s="60"/>
      <c r="B5929" s="60"/>
      <c r="C5929" s="60"/>
      <c r="D5929" s="60"/>
      <c r="H5929" s="61"/>
      <c r="I5929" s="61"/>
      <c r="J5929" s="61"/>
      <c r="K5929" s="61"/>
      <c r="L5929" s="61"/>
      <c r="M5929" s="61"/>
      <c r="N5929" s="61"/>
      <c r="O5929" s="61"/>
      <c r="P5929" s="61"/>
      <c r="Q5929" s="61"/>
      <c r="R5929" s="61"/>
      <c r="S5929" s="61"/>
      <c r="T5929" s="61"/>
      <c r="U5929" s="61"/>
      <c r="V5929" s="61"/>
      <c r="W5929" s="61"/>
      <c r="X5929" s="61"/>
      <c r="Y5929" s="61"/>
      <c r="Z5929" s="61"/>
      <c r="AA5929" s="61"/>
      <c r="AB5929" s="61"/>
      <c r="AC5929" s="61"/>
      <c r="AD5929" s="61"/>
      <c r="AE5929" s="61"/>
      <c r="AF5929" s="61"/>
      <c r="AG5929" s="61"/>
      <c r="AH5929" s="61"/>
      <c r="AI5929" s="61"/>
      <c r="AJ5929" s="61"/>
      <c r="AK5929" s="61"/>
      <c r="AL5929" s="61"/>
      <c r="AM5929" s="61"/>
      <c r="AN5929" s="61"/>
      <c r="AO5929" s="61"/>
      <c r="AP5929" s="62"/>
      <c r="AQ5929" s="61"/>
      <c r="AR5929" s="61"/>
      <c r="AS5929" s="61"/>
      <c r="AT5929" s="61"/>
      <c r="AU5929" s="61"/>
      <c r="AV5929" s="61"/>
      <c r="AW5929" s="60"/>
    </row>
    <row r="5930" s="59" customFormat="1" customHeight="1" spans="1:49">
      <c r="A5930" s="60"/>
      <c r="B5930" s="60"/>
      <c r="C5930" s="60"/>
      <c r="D5930" s="60"/>
      <c r="H5930" s="61"/>
      <c r="I5930" s="61"/>
      <c r="J5930" s="61"/>
      <c r="K5930" s="61"/>
      <c r="L5930" s="61"/>
      <c r="M5930" s="61"/>
      <c r="N5930" s="61"/>
      <c r="O5930" s="61"/>
      <c r="P5930" s="61"/>
      <c r="Q5930" s="61"/>
      <c r="R5930" s="61"/>
      <c r="S5930" s="61"/>
      <c r="T5930" s="61"/>
      <c r="U5930" s="61"/>
      <c r="V5930" s="61"/>
      <c r="W5930" s="61"/>
      <c r="X5930" s="61"/>
      <c r="Y5930" s="61"/>
      <c r="Z5930" s="61"/>
      <c r="AA5930" s="61"/>
      <c r="AB5930" s="61"/>
      <c r="AC5930" s="61"/>
      <c r="AD5930" s="61"/>
      <c r="AE5930" s="61"/>
      <c r="AF5930" s="61"/>
      <c r="AG5930" s="61"/>
      <c r="AH5930" s="61"/>
      <c r="AI5930" s="61"/>
      <c r="AJ5930" s="61"/>
      <c r="AK5930" s="61"/>
      <c r="AL5930" s="61"/>
      <c r="AM5930" s="61"/>
      <c r="AN5930" s="61"/>
      <c r="AO5930" s="61"/>
      <c r="AP5930" s="62"/>
      <c r="AQ5930" s="61"/>
      <c r="AR5930" s="61"/>
      <c r="AS5930" s="61"/>
      <c r="AT5930" s="61"/>
      <c r="AU5930" s="61"/>
      <c r="AV5930" s="61"/>
      <c r="AW5930" s="60"/>
    </row>
    <row r="5931" s="59" customFormat="1" customHeight="1" spans="1:49">
      <c r="A5931" s="60"/>
      <c r="B5931" s="60"/>
      <c r="C5931" s="60"/>
      <c r="D5931" s="60"/>
      <c r="H5931" s="61"/>
      <c r="I5931" s="61"/>
      <c r="J5931" s="61"/>
      <c r="K5931" s="61"/>
      <c r="L5931" s="61"/>
      <c r="M5931" s="61"/>
      <c r="N5931" s="61"/>
      <c r="O5931" s="61"/>
      <c r="P5931" s="61"/>
      <c r="Q5931" s="61"/>
      <c r="R5931" s="61"/>
      <c r="S5931" s="61"/>
      <c r="T5931" s="61"/>
      <c r="U5931" s="61"/>
      <c r="V5931" s="61"/>
      <c r="W5931" s="61"/>
      <c r="X5931" s="61"/>
      <c r="Y5931" s="61"/>
      <c r="Z5931" s="61"/>
      <c r="AA5931" s="61"/>
      <c r="AB5931" s="61"/>
      <c r="AC5931" s="61"/>
      <c r="AD5931" s="61"/>
      <c r="AE5931" s="61"/>
      <c r="AF5931" s="61"/>
      <c r="AG5931" s="61"/>
      <c r="AH5931" s="61"/>
      <c r="AI5931" s="61"/>
      <c r="AJ5931" s="61"/>
      <c r="AK5931" s="61"/>
      <c r="AL5931" s="61"/>
      <c r="AM5931" s="61"/>
      <c r="AN5931" s="61"/>
      <c r="AO5931" s="61"/>
      <c r="AP5931" s="62"/>
      <c r="AQ5931" s="61"/>
      <c r="AR5931" s="61"/>
      <c r="AS5931" s="61"/>
      <c r="AT5931" s="61"/>
      <c r="AU5931" s="61"/>
      <c r="AV5931" s="61"/>
      <c r="AW5931" s="60"/>
    </row>
    <row r="5932" s="59" customFormat="1" customHeight="1" spans="1:49">
      <c r="A5932" s="60"/>
      <c r="B5932" s="60"/>
      <c r="C5932" s="60"/>
      <c r="D5932" s="60"/>
      <c r="H5932" s="61"/>
      <c r="I5932" s="61"/>
      <c r="J5932" s="61"/>
      <c r="K5932" s="61"/>
      <c r="L5932" s="61"/>
      <c r="M5932" s="61"/>
      <c r="N5932" s="61"/>
      <c r="O5932" s="61"/>
      <c r="P5932" s="61"/>
      <c r="Q5932" s="61"/>
      <c r="R5932" s="61"/>
      <c r="S5932" s="61"/>
      <c r="T5932" s="61"/>
      <c r="U5932" s="61"/>
      <c r="V5932" s="61"/>
      <c r="W5932" s="61"/>
      <c r="X5932" s="61"/>
      <c r="Y5932" s="61"/>
      <c r="Z5932" s="61"/>
      <c r="AA5932" s="61"/>
      <c r="AB5932" s="61"/>
      <c r="AC5932" s="61"/>
      <c r="AD5932" s="61"/>
      <c r="AE5932" s="61"/>
      <c r="AF5932" s="61"/>
      <c r="AG5932" s="61"/>
      <c r="AH5932" s="61"/>
      <c r="AI5932" s="61"/>
      <c r="AJ5932" s="61"/>
      <c r="AK5932" s="61"/>
      <c r="AL5932" s="61"/>
      <c r="AM5932" s="61"/>
      <c r="AN5932" s="61"/>
      <c r="AO5932" s="61"/>
      <c r="AP5932" s="62"/>
      <c r="AQ5932" s="61"/>
      <c r="AR5932" s="61"/>
      <c r="AS5932" s="61"/>
      <c r="AT5932" s="61"/>
      <c r="AU5932" s="61"/>
      <c r="AV5932" s="61"/>
      <c r="AW5932" s="60"/>
    </row>
    <row r="5933" s="59" customFormat="1" customHeight="1" spans="1:49">
      <c r="A5933" s="60"/>
      <c r="B5933" s="60"/>
      <c r="C5933" s="60"/>
      <c r="D5933" s="60"/>
      <c r="H5933" s="61"/>
      <c r="I5933" s="61"/>
      <c r="J5933" s="61"/>
      <c r="K5933" s="61"/>
      <c r="L5933" s="61"/>
      <c r="M5933" s="61"/>
      <c r="N5933" s="61"/>
      <c r="O5933" s="61"/>
      <c r="P5933" s="61"/>
      <c r="Q5933" s="61"/>
      <c r="R5933" s="61"/>
      <c r="S5933" s="61"/>
      <c r="T5933" s="61"/>
      <c r="U5933" s="61"/>
      <c r="V5933" s="61"/>
      <c r="W5933" s="61"/>
      <c r="X5933" s="61"/>
      <c r="Y5933" s="61"/>
      <c r="Z5933" s="61"/>
      <c r="AA5933" s="61"/>
      <c r="AB5933" s="61"/>
      <c r="AC5933" s="61"/>
      <c r="AD5933" s="61"/>
      <c r="AE5933" s="61"/>
      <c r="AF5933" s="61"/>
      <c r="AG5933" s="61"/>
      <c r="AH5933" s="61"/>
      <c r="AI5933" s="61"/>
      <c r="AJ5933" s="61"/>
      <c r="AK5933" s="61"/>
      <c r="AL5933" s="61"/>
      <c r="AM5933" s="61"/>
      <c r="AN5933" s="61"/>
      <c r="AO5933" s="61"/>
      <c r="AP5933" s="62"/>
      <c r="AQ5933" s="61"/>
      <c r="AR5933" s="61"/>
      <c r="AS5933" s="61"/>
      <c r="AT5933" s="61"/>
      <c r="AU5933" s="61"/>
      <c r="AV5933" s="61"/>
      <c r="AW5933" s="60"/>
    </row>
    <row r="5934" s="59" customFormat="1" customHeight="1" spans="1:49">
      <c r="A5934" s="60"/>
      <c r="B5934" s="60"/>
      <c r="C5934" s="60"/>
      <c r="D5934" s="60"/>
      <c r="H5934" s="61"/>
      <c r="I5934" s="61"/>
      <c r="J5934" s="61"/>
      <c r="K5934" s="61"/>
      <c r="L5934" s="61"/>
      <c r="M5934" s="61"/>
      <c r="N5934" s="61"/>
      <c r="O5934" s="61"/>
      <c r="P5934" s="61"/>
      <c r="Q5934" s="61"/>
      <c r="R5934" s="61"/>
      <c r="S5934" s="61"/>
      <c r="T5934" s="61"/>
      <c r="U5934" s="61"/>
      <c r="V5934" s="61"/>
      <c r="W5934" s="61"/>
      <c r="X5934" s="61"/>
      <c r="Y5934" s="61"/>
      <c r="Z5934" s="61"/>
      <c r="AA5934" s="61"/>
      <c r="AB5934" s="61"/>
      <c r="AC5934" s="61"/>
      <c r="AD5934" s="61"/>
      <c r="AE5934" s="61"/>
      <c r="AF5934" s="61"/>
      <c r="AG5934" s="61"/>
      <c r="AH5934" s="61"/>
      <c r="AI5934" s="61"/>
      <c r="AJ5934" s="61"/>
      <c r="AK5934" s="61"/>
      <c r="AL5934" s="61"/>
      <c r="AM5934" s="61"/>
      <c r="AN5934" s="61"/>
      <c r="AO5934" s="61"/>
      <c r="AP5934" s="62"/>
      <c r="AQ5934" s="61"/>
      <c r="AR5934" s="61"/>
      <c r="AS5934" s="61"/>
      <c r="AT5934" s="61"/>
      <c r="AU5934" s="61"/>
      <c r="AV5934" s="61"/>
      <c r="AW5934" s="60"/>
    </row>
    <row r="5935" s="59" customFormat="1" customHeight="1" spans="1:49">
      <c r="A5935" s="60"/>
      <c r="B5935" s="60"/>
      <c r="C5935" s="60"/>
      <c r="D5935" s="60"/>
      <c r="H5935" s="61"/>
      <c r="I5935" s="61"/>
      <c r="J5935" s="61"/>
      <c r="K5935" s="61"/>
      <c r="L5935" s="61"/>
      <c r="M5935" s="61"/>
      <c r="N5935" s="61"/>
      <c r="O5935" s="61"/>
      <c r="P5935" s="61"/>
      <c r="Q5935" s="61"/>
      <c r="R5935" s="61"/>
      <c r="S5935" s="61"/>
      <c r="T5935" s="61"/>
      <c r="U5935" s="61"/>
      <c r="V5935" s="61"/>
      <c r="W5935" s="61"/>
      <c r="X5935" s="61"/>
      <c r="Y5935" s="61"/>
      <c r="Z5935" s="61"/>
      <c r="AA5935" s="61"/>
      <c r="AB5935" s="61"/>
      <c r="AC5935" s="61"/>
      <c r="AD5935" s="61"/>
      <c r="AE5935" s="61"/>
      <c r="AF5935" s="61"/>
      <c r="AG5935" s="61"/>
      <c r="AH5935" s="61"/>
      <c r="AI5935" s="61"/>
      <c r="AJ5935" s="61"/>
      <c r="AK5935" s="61"/>
      <c r="AL5935" s="61"/>
      <c r="AM5935" s="61"/>
      <c r="AN5935" s="61"/>
      <c r="AO5935" s="61"/>
      <c r="AP5935" s="62"/>
      <c r="AQ5935" s="61"/>
      <c r="AR5935" s="61"/>
      <c r="AS5935" s="61"/>
      <c r="AT5935" s="61"/>
      <c r="AU5935" s="61"/>
      <c r="AV5935" s="61"/>
      <c r="AW5935" s="60"/>
    </row>
    <row r="5936" s="59" customFormat="1" customHeight="1" spans="1:49">
      <c r="A5936" s="60"/>
      <c r="B5936" s="60"/>
      <c r="C5936" s="60"/>
      <c r="D5936" s="60"/>
      <c r="H5936" s="61"/>
      <c r="I5936" s="61"/>
      <c r="J5936" s="61"/>
      <c r="K5936" s="61"/>
      <c r="L5936" s="61"/>
      <c r="M5936" s="61"/>
      <c r="N5936" s="61"/>
      <c r="O5936" s="61"/>
      <c r="P5936" s="61"/>
      <c r="Q5936" s="61"/>
      <c r="R5936" s="61"/>
      <c r="S5936" s="61"/>
      <c r="T5936" s="61"/>
      <c r="U5936" s="61"/>
      <c r="V5936" s="61"/>
      <c r="W5936" s="61"/>
      <c r="X5936" s="61"/>
      <c r="Y5936" s="61"/>
      <c r="Z5936" s="61"/>
      <c r="AA5936" s="61"/>
      <c r="AB5936" s="61"/>
      <c r="AC5936" s="61"/>
      <c r="AD5936" s="61"/>
      <c r="AE5936" s="61"/>
      <c r="AF5936" s="61"/>
      <c r="AG5936" s="61"/>
      <c r="AH5936" s="61"/>
      <c r="AI5936" s="61"/>
      <c r="AJ5936" s="61"/>
      <c r="AK5936" s="61"/>
      <c r="AL5936" s="61"/>
      <c r="AM5936" s="61"/>
      <c r="AN5936" s="61"/>
      <c r="AO5936" s="61"/>
      <c r="AP5936" s="62"/>
      <c r="AQ5936" s="61"/>
      <c r="AR5936" s="61"/>
      <c r="AS5936" s="61"/>
      <c r="AT5936" s="61"/>
      <c r="AU5936" s="61"/>
      <c r="AV5936" s="61"/>
      <c r="AW5936" s="60"/>
    </row>
    <row r="5937" s="59" customFormat="1" customHeight="1" spans="1:49">
      <c r="A5937" s="60"/>
      <c r="B5937" s="60"/>
      <c r="C5937" s="60"/>
      <c r="D5937" s="60"/>
      <c r="H5937" s="61"/>
      <c r="I5937" s="61"/>
      <c r="J5937" s="61"/>
      <c r="K5937" s="61"/>
      <c r="L5937" s="61"/>
      <c r="M5937" s="61"/>
      <c r="N5937" s="61"/>
      <c r="O5937" s="61"/>
      <c r="P5937" s="61"/>
      <c r="Q5937" s="61"/>
      <c r="R5937" s="61"/>
      <c r="S5937" s="61"/>
      <c r="T5937" s="61"/>
      <c r="U5937" s="61"/>
      <c r="V5937" s="61"/>
      <c r="W5937" s="61"/>
      <c r="X5937" s="61"/>
      <c r="Y5937" s="61"/>
      <c r="Z5937" s="61"/>
      <c r="AA5937" s="61"/>
      <c r="AB5937" s="61"/>
      <c r="AC5937" s="61"/>
      <c r="AD5937" s="61"/>
      <c r="AE5937" s="61"/>
      <c r="AF5937" s="61"/>
      <c r="AG5937" s="61"/>
      <c r="AH5937" s="61"/>
      <c r="AI5937" s="61"/>
      <c r="AJ5937" s="61"/>
      <c r="AK5937" s="61"/>
      <c r="AL5937" s="61"/>
      <c r="AM5937" s="61"/>
      <c r="AN5937" s="61"/>
      <c r="AO5937" s="61"/>
      <c r="AP5937" s="62"/>
      <c r="AQ5937" s="61"/>
      <c r="AR5937" s="61"/>
      <c r="AS5937" s="61"/>
      <c r="AT5937" s="61"/>
      <c r="AU5937" s="61"/>
      <c r="AV5937" s="61"/>
      <c r="AW5937" s="60"/>
    </row>
    <row r="5938" s="59" customFormat="1" customHeight="1" spans="1:49">
      <c r="A5938" s="60"/>
      <c r="B5938" s="60"/>
      <c r="C5938" s="60"/>
      <c r="D5938" s="60"/>
      <c r="H5938" s="61"/>
      <c r="I5938" s="61"/>
      <c r="J5938" s="61"/>
      <c r="K5938" s="61"/>
      <c r="L5938" s="61"/>
      <c r="M5938" s="61"/>
      <c r="N5938" s="61"/>
      <c r="O5938" s="61"/>
      <c r="P5938" s="61"/>
      <c r="Q5938" s="61"/>
      <c r="R5938" s="61"/>
      <c r="S5938" s="61"/>
      <c r="T5938" s="61"/>
      <c r="U5938" s="61"/>
      <c r="V5938" s="61"/>
      <c r="W5938" s="61"/>
      <c r="X5938" s="61"/>
      <c r="Y5938" s="61"/>
      <c r="Z5938" s="61"/>
      <c r="AA5938" s="61"/>
      <c r="AB5938" s="61"/>
      <c r="AC5938" s="61"/>
      <c r="AD5938" s="61"/>
      <c r="AE5938" s="61"/>
      <c r="AF5938" s="61"/>
      <c r="AG5938" s="61"/>
      <c r="AH5938" s="61"/>
      <c r="AI5938" s="61"/>
      <c r="AJ5938" s="61"/>
      <c r="AK5938" s="61"/>
      <c r="AL5938" s="61"/>
      <c r="AM5938" s="61"/>
      <c r="AN5938" s="61"/>
      <c r="AO5938" s="61"/>
      <c r="AP5938" s="62"/>
      <c r="AQ5938" s="61"/>
      <c r="AR5938" s="61"/>
      <c r="AS5938" s="61"/>
      <c r="AT5938" s="61"/>
      <c r="AU5938" s="61"/>
      <c r="AV5938" s="61"/>
      <c r="AW5938" s="60"/>
    </row>
    <row r="5939" s="59" customFormat="1" customHeight="1" spans="1:49">
      <c r="A5939" s="60"/>
      <c r="B5939" s="60"/>
      <c r="C5939" s="60"/>
      <c r="D5939" s="60"/>
      <c r="H5939" s="61"/>
      <c r="I5939" s="61"/>
      <c r="J5939" s="61"/>
      <c r="K5939" s="61"/>
      <c r="L5939" s="61"/>
      <c r="M5939" s="61"/>
      <c r="N5939" s="61"/>
      <c r="O5939" s="61"/>
      <c r="P5939" s="61"/>
      <c r="Q5939" s="61"/>
      <c r="R5939" s="61"/>
      <c r="S5939" s="61"/>
      <c r="T5939" s="61"/>
      <c r="U5939" s="61"/>
      <c r="V5939" s="61"/>
      <c r="W5939" s="61"/>
      <c r="X5939" s="61"/>
      <c r="Y5939" s="61"/>
      <c r="Z5939" s="61"/>
      <c r="AA5939" s="61"/>
      <c r="AB5939" s="61"/>
      <c r="AC5939" s="61"/>
      <c r="AD5939" s="61"/>
      <c r="AE5939" s="61"/>
      <c r="AF5939" s="61"/>
      <c r="AG5939" s="61"/>
      <c r="AH5939" s="61"/>
      <c r="AI5939" s="61"/>
      <c r="AJ5939" s="61"/>
      <c r="AK5939" s="61"/>
      <c r="AL5939" s="61"/>
      <c r="AM5939" s="61"/>
      <c r="AN5939" s="61"/>
      <c r="AO5939" s="61"/>
      <c r="AP5939" s="62"/>
      <c r="AQ5939" s="61"/>
      <c r="AR5939" s="61"/>
      <c r="AS5939" s="61"/>
      <c r="AT5939" s="61"/>
      <c r="AU5939" s="61"/>
      <c r="AV5939" s="61"/>
      <c r="AW5939" s="60"/>
    </row>
    <row r="5940" s="59" customFormat="1" customHeight="1" spans="1:49">
      <c r="A5940" s="60"/>
      <c r="B5940" s="60"/>
      <c r="C5940" s="60"/>
      <c r="D5940" s="60"/>
      <c r="H5940" s="61"/>
      <c r="I5940" s="61"/>
      <c r="J5940" s="61"/>
      <c r="K5940" s="61"/>
      <c r="L5940" s="61"/>
      <c r="M5940" s="61"/>
      <c r="N5940" s="61"/>
      <c r="O5940" s="61"/>
      <c r="P5940" s="61"/>
      <c r="Q5940" s="61"/>
      <c r="R5940" s="61"/>
      <c r="S5940" s="61"/>
      <c r="T5940" s="61"/>
      <c r="U5940" s="61"/>
      <c r="V5940" s="61"/>
      <c r="W5940" s="61"/>
      <c r="X5940" s="61"/>
      <c r="Y5940" s="61"/>
      <c r="Z5940" s="61"/>
      <c r="AA5940" s="61"/>
      <c r="AB5940" s="61"/>
      <c r="AC5940" s="61"/>
      <c r="AD5940" s="61"/>
      <c r="AE5940" s="61"/>
      <c r="AF5940" s="61"/>
      <c r="AG5940" s="61"/>
      <c r="AH5940" s="61"/>
      <c r="AI5940" s="61"/>
      <c r="AJ5940" s="61"/>
      <c r="AK5940" s="61"/>
      <c r="AL5940" s="61"/>
      <c r="AM5940" s="61"/>
      <c r="AN5940" s="61"/>
      <c r="AO5940" s="61"/>
      <c r="AP5940" s="62"/>
      <c r="AQ5940" s="61"/>
      <c r="AR5940" s="61"/>
      <c r="AS5940" s="61"/>
      <c r="AT5940" s="61"/>
      <c r="AU5940" s="61"/>
      <c r="AV5940" s="61"/>
      <c r="AW5940" s="60"/>
    </row>
    <row r="5941" s="59" customFormat="1" customHeight="1" spans="1:49">
      <c r="A5941" s="60"/>
      <c r="B5941" s="60"/>
      <c r="C5941" s="60"/>
      <c r="D5941" s="60"/>
      <c r="H5941" s="61"/>
      <c r="I5941" s="61"/>
      <c r="J5941" s="61"/>
      <c r="K5941" s="61"/>
      <c r="L5941" s="61"/>
      <c r="M5941" s="61"/>
      <c r="N5941" s="61"/>
      <c r="O5941" s="61"/>
      <c r="P5941" s="61"/>
      <c r="Q5941" s="61"/>
      <c r="R5941" s="61"/>
      <c r="S5941" s="61"/>
      <c r="T5941" s="61"/>
      <c r="U5941" s="61"/>
      <c r="V5941" s="61"/>
      <c r="W5941" s="61"/>
      <c r="X5941" s="61"/>
      <c r="Y5941" s="61"/>
      <c r="Z5941" s="61"/>
      <c r="AA5941" s="61"/>
      <c r="AB5941" s="61"/>
      <c r="AC5941" s="61"/>
      <c r="AD5941" s="61"/>
      <c r="AE5941" s="61"/>
      <c r="AF5941" s="61"/>
      <c r="AG5941" s="61"/>
      <c r="AH5941" s="61"/>
      <c r="AI5941" s="61"/>
      <c r="AJ5941" s="61"/>
      <c r="AK5941" s="61"/>
      <c r="AL5941" s="61"/>
      <c r="AM5941" s="61"/>
      <c r="AN5941" s="61"/>
      <c r="AO5941" s="61"/>
      <c r="AP5941" s="62"/>
      <c r="AQ5941" s="61"/>
      <c r="AR5941" s="61"/>
      <c r="AS5941" s="61"/>
      <c r="AT5941" s="61"/>
      <c r="AU5941" s="61"/>
      <c r="AV5941" s="61"/>
      <c r="AW5941" s="60"/>
    </row>
    <row r="5942" s="59" customFormat="1" customHeight="1" spans="1:49">
      <c r="A5942" s="60"/>
      <c r="B5942" s="60"/>
      <c r="C5942" s="60"/>
      <c r="D5942" s="60"/>
      <c r="H5942" s="61"/>
      <c r="I5942" s="61"/>
      <c r="J5942" s="61"/>
      <c r="K5942" s="61"/>
      <c r="L5942" s="61"/>
      <c r="M5942" s="61"/>
      <c r="N5942" s="61"/>
      <c r="O5942" s="61"/>
      <c r="P5942" s="61"/>
      <c r="Q5942" s="61"/>
      <c r="R5942" s="61"/>
      <c r="S5942" s="61"/>
      <c r="T5942" s="61"/>
      <c r="U5942" s="61"/>
      <c r="V5942" s="61"/>
      <c r="W5942" s="61"/>
      <c r="X5942" s="61"/>
      <c r="Y5942" s="61"/>
      <c r="Z5942" s="61"/>
      <c r="AA5942" s="61"/>
      <c r="AB5942" s="61"/>
      <c r="AC5942" s="61"/>
      <c r="AD5942" s="61"/>
      <c r="AE5942" s="61"/>
      <c r="AF5942" s="61"/>
      <c r="AG5942" s="61"/>
      <c r="AH5942" s="61"/>
      <c r="AI5942" s="61"/>
      <c r="AJ5942" s="61"/>
      <c r="AK5942" s="61"/>
      <c r="AL5942" s="61"/>
      <c r="AM5942" s="61"/>
      <c r="AN5942" s="61"/>
      <c r="AO5942" s="61"/>
      <c r="AP5942" s="62"/>
      <c r="AQ5942" s="61"/>
      <c r="AR5942" s="61"/>
      <c r="AS5942" s="61"/>
      <c r="AT5942" s="61"/>
      <c r="AU5942" s="61"/>
      <c r="AV5942" s="61"/>
      <c r="AW5942" s="60"/>
    </row>
    <row r="5943" s="59" customFormat="1" customHeight="1" spans="1:49">
      <c r="A5943" s="60"/>
      <c r="B5943" s="60"/>
      <c r="C5943" s="60"/>
      <c r="D5943" s="60"/>
      <c r="H5943" s="61"/>
      <c r="I5943" s="61"/>
      <c r="J5943" s="61"/>
      <c r="K5943" s="61"/>
      <c r="L5943" s="61"/>
      <c r="M5943" s="61"/>
      <c r="N5943" s="61"/>
      <c r="O5943" s="61"/>
      <c r="P5943" s="61"/>
      <c r="Q5943" s="61"/>
      <c r="R5943" s="61"/>
      <c r="S5943" s="61"/>
      <c r="T5943" s="61"/>
      <c r="U5943" s="61"/>
      <c r="V5943" s="61"/>
      <c r="W5943" s="61"/>
      <c r="X5943" s="61"/>
      <c r="Y5943" s="61"/>
      <c r="Z5943" s="61"/>
      <c r="AA5943" s="61"/>
      <c r="AB5943" s="61"/>
      <c r="AC5943" s="61"/>
      <c r="AD5943" s="61"/>
      <c r="AE5943" s="61"/>
      <c r="AF5943" s="61"/>
      <c r="AG5943" s="61"/>
      <c r="AH5943" s="61"/>
      <c r="AI5943" s="61"/>
      <c r="AJ5943" s="61"/>
      <c r="AK5943" s="61"/>
      <c r="AL5943" s="61"/>
      <c r="AM5943" s="61"/>
      <c r="AN5943" s="61"/>
      <c r="AO5943" s="61"/>
      <c r="AP5943" s="62"/>
      <c r="AQ5943" s="61"/>
      <c r="AR5943" s="61"/>
      <c r="AS5943" s="61"/>
      <c r="AT5943" s="61"/>
      <c r="AU5943" s="61"/>
      <c r="AV5943" s="61"/>
      <c r="AW5943" s="60"/>
    </row>
    <row r="5944" s="59" customFormat="1" customHeight="1" spans="1:49">
      <c r="A5944" s="60"/>
      <c r="B5944" s="60"/>
      <c r="C5944" s="60"/>
      <c r="D5944" s="60"/>
      <c r="H5944" s="61"/>
      <c r="I5944" s="61"/>
      <c r="J5944" s="61"/>
      <c r="K5944" s="61"/>
      <c r="L5944" s="61"/>
      <c r="M5944" s="61"/>
      <c r="N5944" s="61"/>
      <c r="O5944" s="61"/>
      <c r="P5944" s="61"/>
      <c r="Q5944" s="61"/>
      <c r="R5944" s="61"/>
      <c r="S5944" s="61"/>
      <c r="T5944" s="61"/>
      <c r="U5944" s="61"/>
      <c r="V5944" s="61"/>
      <c r="W5944" s="61"/>
      <c r="X5944" s="61"/>
      <c r="Y5944" s="61"/>
      <c r="Z5944" s="61"/>
      <c r="AA5944" s="61"/>
      <c r="AB5944" s="61"/>
      <c r="AC5944" s="61"/>
      <c r="AD5944" s="61"/>
      <c r="AE5944" s="61"/>
      <c r="AF5944" s="61"/>
      <c r="AG5944" s="61"/>
      <c r="AH5944" s="61"/>
      <c r="AI5944" s="61"/>
      <c r="AJ5944" s="61"/>
      <c r="AK5944" s="61"/>
      <c r="AL5944" s="61"/>
      <c r="AM5944" s="61"/>
      <c r="AN5944" s="61"/>
      <c r="AO5944" s="61"/>
      <c r="AP5944" s="62"/>
      <c r="AQ5944" s="61"/>
      <c r="AR5944" s="61"/>
      <c r="AS5944" s="61"/>
      <c r="AT5944" s="61"/>
      <c r="AU5944" s="61"/>
      <c r="AV5944" s="61"/>
      <c r="AW5944" s="60"/>
    </row>
    <row r="5945" s="59" customFormat="1" customHeight="1" spans="1:49">
      <c r="A5945" s="60"/>
      <c r="B5945" s="60"/>
      <c r="C5945" s="60"/>
      <c r="D5945" s="60"/>
      <c r="H5945" s="61"/>
      <c r="I5945" s="61"/>
      <c r="J5945" s="61"/>
      <c r="K5945" s="61"/>
      <c r="L5945" s="61"/>
      <c r="M5945" s="61"/>
      <c r="N5945" s="61"/>
      <c r="O5945" s="61"/>
      <c r="P5945" s="61"/>
      <c r="Q5945" s="61"/>
      <c r="R5945" s="61"/>
      <c r="S5945" s="61"/>
      <c r="T5945" s="61"/>
      <c r="U5945" s="61"/>
      <c r="V5945" s="61"/>
      <c r="W5945" s="61"/>
      <c r="X5945" s="61"/>
      <c r="Y5945" s="61"/>
      <c r="Z5945" s="61"/>
      <c r="AA5945" s="61"/>
      <c r="AB5945" s="61"/>
      <c r="AC5945" s="61"/>
      <c r="AD5945" s="61"/>
      <c r="AE5945" s="61"/>
      <c r="AF5945" s="61"/>
      <c r="AG5945" s="61"/>
      <c r="AH5945" s="61"/>
      <c r="AI5945" s="61"/>
      <c r="AJ5945" s="61"/>
      <c r="AK5945" s="61"/>
      <c r="AL5945" s="61"/>
      <c r="AM5945" s="61"/>
      <c r="AN5945" s="61"/>
      <c r="AO5945" s="61"/>
      <c r="AP5945" s="62"/>
      <c r="AQ5945" s="61"/>
      <c r="AR5945" s="61"/>
      <c r="AS5945" s="61"/>
      <c r="AT5945" s="61"/>
      <c r="AU5945" s="61"/>
      <c r="AV5945" s="61"/>
      <c r="AW5945" s="60"/>
    </row>
    <row r="5946" s="59" customFormat="1" customHeight="1" spans="1:49">
      <c r="A5946" s="60"/>
      <c r="B5946" s="60"/>
      <c r="C5946" s="60"/>
      <c r="D5946" s="60"/>
      <c r="H5946" s="61"/>
      <c r="I5946" s="61"/>
      <c r="J5946" s="61"/>
      <c r="K5946" s="61"/>
      <c r="L5946" s="61"/>
      <c r="M5946" s="61"/>
      <c r="N5946" s="61"/>
      <c r="O5946" s="61"/>
      <c r="P5946" s="61"/>
      <c r="Q5946" s="61"/>
      <c r="R5946" s="61"/>
      <c r="S5946" s="61"/>
      <c r="T5946" s="61"/>
      <c r="U5946" s="61"/>
      <c r="V5946" s="61"/>
      <c r="W5946" s="61"/>
      <c r="X5946" s="61"/>
      <c r="Y5946" s="61"/>
      <c r="Z5946" s="61"/>
      <c r="AA5946" s="61"/>
      <c r="AB5946" s="61"/>
      <c r="AC5946" s="61"/>
      <c r="AD5946" s="61"/>
      <c r="AE5946" s="61"/>
      <c r="AF5946" s="61"/>
      <c r="AG5946" s="61"/>
      <c r="AH5946" s="61"/>
      <c r="AI5946" s="61"/>
      <c r="AJ5946" s="61"/>
      <c r="AK5946" s="61"/>
      <c r="AL5946" s="61"/>
      <c r="AM5946" s="61"/>
      <c r="AN5946" s="61"/>
      <c r="AO5946" s="61"/>
      <c r="AP5946" s="62"/>
      <c r="AQ5946" s="61"/>
      <c r="AR5946" s="61"/>
      <c r="AS5946" s="61"/>
      <c r="AT5946" s="61"/>
      <c r="AU5946" s="61"/>
      <c r="AV5946" s="61"/>
      <c r="AW5946" s="60"/>
    </row>
    <row r="5947" s="59" customFormat="1" customHeight="1" spans="1:49">
      <c r="A5947" s="60"/>
      <c r="B5947" s="60"/>
      <c r="C5947" s="60"/>
      <c r="D5947" s="60"/>
      <c r="H5947" s="61"/>
      <c r="I5947" s="61"/>
      <c r="J5947" s="61"/>
      <c r="K5947" s="61"/>
      <c r="L5947" s="61"/>
      <c r="M5947" s="61"/>
      <c r="N5947" s="61"/>
      <c r="O5947" s="61"/>
      <c r="P5947" s="61"/>
      <c r="Q5947" s="61"/>
      <c r="R5947" s="61"/>
      <c r="S5947" s="61"/>
      <c r="T5947" s="61"/>
      <c r="U5947" s="61"/>
      <c r="V5947" s="61"/>
      <c r="W5947" s="61"/>
      <c r="X5947" s="61"/>
      <c r="Y5947" s="61"/>
      <c r="Z5947" s="61"/>
      <c r="AA5947" s="61"/>
      <c r="AB5947" s="61"/>
      <c r="AC5947" s="61"/>
      <c r="AD5947" s="61"/>
      <c r="AE5947" s="61"/>
      <c r="AF5947" s="61"/>
      <c r="AG5947" s="61"/>
      <c r="AH5947" s="61"/>
      <c r="AI5947" s="61"/>
      <c r="AJ5947" s="61"/>
      <c r="AK5947" s="61"/>
      <c r="AL5947" s="61"/>
      <c r="AM5947" s="61"/>
      <c r="AN5947" s="61"/>
      <c r="AO5947" s="61"/>
      <c r="AP5947" s="62"/>
      <c r="AQ5947" s="61"/>
      <c r="AR5947" s="61"/>
      <c r="AS5947" s="61"/>
      <c r="AT5947" s="61"/>
      <c r="AU5947" s="61"/>
      <c r="AV5947" s="61"/>
      <c r="AW5947" s="60"/>
    </row>
    <row r="5948" s="59" customFormat="1" customHeight="1" spans="1:49">
      <c r="A5948" s="60"/>
      <c r="B5948" s="60"/>
      <c r="C5948" s="60"/>
      <c r="D5948" s="60"/>
      <c r="H5948" s="61"/>
      <c r="I5948" s="61"/>
      <c r="J5948" s="61"/>
      <c r="K5948" s="61"/>
      <c r="L5948" s="61"/>
      <c r="M5948" s="61"/>
      <c r="N5948" s="61"/>
      <c r="O5948" s="61"/>
      <c r="P5948" s="61"/>
      <c r="Q5948" s="61"/>
      <c r="R5948" s="61"/>
      <c r="S5948" s="61"/>
      <c r="T5948" s="61"/>
      <c r="U5948" s="61"/>
      <c r="V5948" s="61"/>
      <c r="W5948" s="61"/>
      <c r="X5948" s="61"/>
      <c r="Y5948" s="61"/>
      <c r="Z5948" s="61"/>
      <c r="AA5948" s="61"/>
      <c r="AB5948" s="61"/>
      <c r="AC5948" s="61"/>
      <c r="AD5948" s="61"/>
      <c r="AE5948" s="61"/>
      <c r="AF5948" s="61"/>
      <c r="AG5948" s="61"/>
      <c r="AH5948" s="61"/>
      <c r="AI5948" s="61"/>
      <c r="AJ5948" s="61"/>
      <c r="AK5948" s="61"/>
      <c r="AL5948" s="61"/>
      <c r="AM5948" s="61"/>
      <c r="AN5948" s="61"/>
      <c r="AO5948" s="61"/>
      <c r="AP5948" s="62"/>
      <c r="AQ5948" s="61"/>
      <c r="AR5948" s="61"/>
      <c r="AS5948" s="61"/>
      <c r="AT5948" s="61"/>
      <c r="AU5948" s="61"/>
      <c r="AV5948" s="61"/>
      <c r="AW5948" s="60"/>
    </row>
    <row r="5949" s="59" customFormat="1" customHeight="1" spans="1:49">
      <c r="A5949" s="60"/>
      <c r="B5949" s="60"/>
      <c r="C5949" s="60"/>
      <c r="D5949" s="60"/>
      <c r="H5949" s="61"/>
      <c r="I5949" s="61"/>
      <c r="J5949" s="61"/>
      <c r="K5949" s="61"/>
      <c r="L5949" s="61"/>
      <c r="M5949" s="61"/>
      <c r="N5949" s="61"/>
      <c r="O5949" s="61"/>
      <c r="P5949" s="61"/>
      <c r="Q5949" s="61"/>
      <c r="R5949" s="61"/>
      <c r="S5949" s="61"/>
      <c r="T5949" s="61"/>
      <c r="U5949" s="61"/>
      <c r="V5949" s="61"/>
      <c r="W5949" s="61"/>
      <c r="X5949" s="61"/>
      <c r="Y5949" s="61"/>
      <c r="Z5949" s="61"/>
      <c r="AA5949" s="61"/>
      <c r="AB5949" s="61"/>
      <c r="AC5949" s="61"/>
      <c r="AD5949" s="61"/>
      <c r="AE5949" s="61"/>
      <c r="AF5949" s="61"/>
      <c r="AG5949" s="61"/>
      <c r="AH5949" s="61"/>
      <c r="AI5949" s="61"/>
      <c r="AJ5949" s="61"/>
      <c r="AK5949" s="61"/>
      <c r="AL5949" s="61"/>
      <c r="AM5949" s="61"/>
      <c r="AN5949" s="61"/>
      <c r="AO5949" s="61"/>
      <c r="AP5949" s="62"/>
      <c r="AQ5949" s="61"/>
      <c r="AR5949" s="61"/>
      <c r="AS5949" s="61"/>
      <c r="AT5949" s="61"/>
      <c r="AU5949" s="61"/>
      <c r="AV5949" s="61"/>
      <c r="AW5949" s="60"/>
    </row>
    <row r="5950" s="59" customFormat="1" customHeight="1" spans="1:49">
      <c r="A5950" s="60"/>
      <c r="B5950" s="60"/>
      <c r="C5950" s="60"/>
      <c r="D5950" s="60"/>
      <c r="H5950" s="61"/>
      <c r="I5950" s="61"/>
      <c r="J5950" s="61"/>
      <c r="K5950" s="61"/>
      <c r="L5950" s="61"/>
      <c r="M5950" s="61"/>
      <c r="N5950" s="61"/>
      <c r="O5950" s="61"/>
      <c r="P5950" s="61"/>
      <c r="Q5950" s="61"/>
      <c r="R5950" s="61"/>
      <c r="S5950" s="61"/>
      <c r="T5950" s="61"/>
      <c r="U5950" s="61"/>
      <c r="V5950" s="61"/>
      <c r="W5950" s="61"/>
      <c r="X5950" s="61"/>
      <c r="Y5950" s="61"/>
      <c r="Z5950" s="61"/>
      <c r="AA5950" s="61"/>
      <c r="AB5950" s="61"/>
      <c r="AC5950" s="61"/>
      <c r="AD5950" s="61"/>
      <c r="AE5950" s="61"/>
      <c r="AF5950" s="61"/>
      <c r="AG5950" s="61"/>
      <c r="AH5950" s="61"/>
      <c r="AI5950" s="61"/>
      <c r="AJ5950" s="61"/>
      <c r="AK5950" s="61"/>
      <c r="AL5950" s="61"/>
      <c r="AM5950" s="61"/>
      <c r="AN5950" s="61"/>
      <c r="AO5950" s="61"/>
      <c r="AP5950" s="62"/>
      <c r="AQ5950" s="61"/>
      <c r="AR5950" s="61"/>
      <c r="AS5950" s="61"/>
      <c r="AT5950" s="61"/>
      <c r="AU5950" s="61"/>
      <c r="AV5950" s="61"/>
      <c r="AW5950" s="60"/>
    </row>
    <row r="5951" s="59" customFormat="1" customHeight="1" spans="1:49">
      <c r="A5951" s="60"/>
      <c r="B5951" s="60"/>
      <c r="C5951" s="60"/>
      <c r="D5951" s="60"/>
      <c r="H5951" s="61"/>
      <c r="I5951" s="61"/>
      <c r="J5951" s="61"/>
      <c r="K5951" s="61"/>
      <c r="L5951" s="61"/>
      <c r="M5951" s="61"/>
      <c r="N5951" s="61"/>
      <c r="O5951" s="61"/>
      <c r="P5951" s="61"/>
      <c r="Q5951" s="61"/>
      <c r="R5951" s="61"/>
      <c r="S5951" s="61"/>
      <c r="T5951" s="61"/>
      <c r="U5951" s="61"/>
      <c r="V5951" s="61"/>
      <c r="W5951" s="61"/>
      <c r="X5951" s="61"/>
      <c r="Y5951" s="61"/>
      <c r="Z5951" s="61"/>
      <c r="AA5951" s="61"/>
      <c r="AB5951" s="61"/>
      <c r="AC5951" s="61"/>
      <c r="AD5951" s="61"/>
      <c r="AE5951" s="61"/>
      <c r="AF5951" s="61"/>
      <c r="AG5951" s="61"/>
      <c r="AH5951" s="61"/>
      <c r="AI5951" s="61"/>
      <c r="AJ5951" s="61"/>
      <c r="AK5951" s="61"/>
      <c r="AL5951" s="61"/>
      <c r="AM5951" s="61"/>
      <c r="AN5951" s="61"/>
      <c r="AO5951" s="61"/>
      <c r="AP5951" s="62"/>
      <c r="AQ5951" s="61"/>
      <c r="AR5951" s="61"/>
      <c r="AS5951" s="61"/>
      <c r="AT5951" s="61"/>
      <c r="AU5951" s="61"/>
      <c r="AV5951" s="61"/>
      <c r="AW5951" s="60"/>
    </row>
    <row r="5952" s="59" customFormat="1" customHeight="1" spans="1:49">
      <c r="A5952" s="60"/>
      <c r="B5952" s="60"/>
      <c r="C5952" s="60"/>
      <c r="D5952" s="60"/>
      <c r="H5952" s="61"/>
      <c r="I5952" s="61"/>
      <c r="J5952" s="61"/>
      <c r="K5952" s="61"/>
      <c r="L5952" s="61"/>
      <c r="M5952" s="61"/>
      <c r="N5952" s="61"/>
      <c r="O5952" s="61"/>
      <c r="P5952" s="61"/>
      <c r="Q5952" s="61"/>
      <c r="R5952" s="61"/>
      <c r="S5952" s="61"/>
      <c r="T5952" s="61"/>
      <c r="U5952" s="61"/>
      <c r="V5952" s="61"/>
      <c r="W5952" s="61"/>
      <c r="X5952" s="61"/>
      <c r="Y5952" s="61"/>
      <c r="Z5952" s="61"/>
      <c r="AA5952" s="61"/>
      <c r="AB5952" s="61"/>
      <c r="AC5952" s="61"/>
      <c r="AD5952" s="61"/>
      <c r="AE5952" s="61"/>
      <c r="AF5952" s="61"/>
      <c r="AG5952" s="61"/>
      <c r="AH5952" s="61"/>
      <c r="AI5952" s="61"/>
      <c r="AJ5952" s="61"/>
      <c r="AK5952" s="61"/>
      <c r="AL5952" s="61"/>
      <c r="AM5952" s="61"/>
      <c r="AN5952" s="61"/>
      <c r="AO5952" s="61"/>
      <c r="AP5952" s="62"/>
      <c r="AQ5952" s="61"/>
      <c r="AR5952" s="61"/>
      <c r="AS5952" s="61"/>
      <c r="AT5952" s="61"/>
      <c r="AU5952" s="61"/>
      <c r="AV5952" s="61"/>
      <c r="AW5952" s="60"/>
    </row>
    <row r="5953" s="59" customFormat="1" customHeight="1" spans="1:49">
      <c r="A5953" s="60"/>
      <c r="B5953" s="60"/>
      <c r="C5953" s="60"/>
      <c r="D5953" s="60"/>
      <c r="H5953" s="61"/>
      <c r="I5953" s="61"/>
      <c r="J5953" s="61"/>
      <c r="K5953" s="61"/>
      <c r="L5953" s="61"/>
      <c r="M5953" s="61"/>
      <c r="N5953" s="61"/>
      <c r="O5953" s="61"/>
      <c r="P5953" s="61"/>
      <c r="Q5953" s="61"/>
      <c r="R5953" s="61"/>
      <c r="S5953" s="61"/>
      <c r="T5953" s="61"/>
      <c r="U5953" s="61"/>
      <c r="V5953" s="61"/>
      <c r="W5953" s="61"/>
      <c r="X5953" s="61"/>
      <c r="Y5953" s="61"/>
      <c r="Z5953" s="61"/>
      <c r="AA5953" s="61"/>
      <c r="AB5953" s="61"/>
      <c r="AC5953" s="61"/>
      <c r="AD5953" s="61"/>
      <c r="AE5953" s="61"/>
      <c r="AF5953" s="61"/>
      <c r="AG5953" s="61"/>
      <c r="AH5953" s="61"/>
      <c r="AI5953" s="61"/>
      <c r="AJ5953" s="61"/>
      <c r="AK5953" s="61"/>
      <c r="AL5953" s="61"/>
      <c r="AM5953" s="61"/>
      <c r="AN5953" s="61"/>
      <c r="AO5953" s="61"/>
      <c r="AP5953" s="62"/>
      <c r="AQ5953" s="61"/>
      <c r="AR5953" s="61"/>
      <c r="AS5953" s="61"/>
      <c r="AT5953" s="61"/>
      <c r="AU5953" s="61"/>
      <c r="AV5953" s="61"/>
      <c r="AW5953" s="60"/>
    </row>
    <row r="5954" s="59" customFormat="1" customHeight="1" spans="1:49">
      <c r="A5954" s="60"/>
      <c r="B5954" s="60"/>
      <c r="C5954" s="60"/>
      <c r="D5954" s="60"/>
      <c r="H5954" s="61"/>
      <c r="I5954" s="61"/>
      <c r="J5954" s="61"/>
      <c r="K5954" s="61"/>
      <c r="L5954" s="61"/>
      <c r="M5954" s="61"/>
      <c r="N5954" s="61"/>
      <c r="O5954" s="61"/>
      <c r="P5954" s="61"/>
      <c r="Q5954" s="61"/>
      <c r="R5954" s="61"/>
      <c r="S5954" s="61"/>
      <c r="T5954" s="61"/>
      <c r="U5954" s="61"/>
      <c r="V5954" s="61"/>
      <c r="W5954" s="61"/>
      <c r="X5954" s="61"/>
      <c r="Y5954" s="61"/>
      <c r="Z5954" s="61"/>
      <c r="AA5954" s="61"/>
      <c r="AB5954" s="61"/>
      <c r="AC5954" s="61"/>
      <c r="AD5954" s="61"/>
      <c r="AE5954" s="61"/>
      <c r="AF5954" s="61"/>
      <c r="AG5954" s="61"/>
      <c r="AH5954" s="61"/>
      <c r="AI5954" s="61"/>
      <c r="AJ5954" s="61"/>
      <c r="AK5954" s="61"/>
      <c r="AL5954" s="61"/>
      <c r="AM5954" s="61"/>
      <c r="AN5954" s="61"/>
      <c r="AO5954" s="61"/>
      <c r="AP5954" s="62"/>
      <c r="AQ5954" s="61"/>
      <c r="AR5954" s="61"/>
      <c r="AS5954" s="61"/>
      <c r="AT5954" s="61"/>
      <c r="AU5954" s="61"/>
      <c r="AV5954" s="61"/>
      <c r="AW5954" s="60"/>
    </row>
    <row r="5955" s="59" customFormat="1" customHeight="1" spans="1:49">
      <c r="A5955" s="60"/>
      <c r="B5955" s="60"/>
      <c r="C5955" s="60"/>
      <c r="D5955" s="60"/>
      <c r="H5955" s="61"/>
      <c r="I5955" s="61"/>
      <c r="J5955" s="61"/>
      <c r="K5955" s="61"/>
      <c r="L5955" s="61"/>
      <c r="M5955" s="61"/>
      <c r="N5955" s="61"/>
      <c r="O5955" s="61"/>
      <c r="P5955" s="61"/>
      <c r="Q5955" s="61"/>
      <c r="R5955" s="61"/>
      <c r="S5955" s="61"/>
      <c r="T5955" s="61"/>
      <c r="U5955" s="61"/>
      <c r="V5955" s="61"/>
      <c r="W5955" s="61"/>
      <c r="X5955" s="61"/>
      <c r="Y5955" s="61"/>
      <c r="Z5955" s="61"/>
      <c r="AA5955" s="61"/>
      <c r="AB5955" s="61"/>
      <c r="AC5955" s="61"/>
      <c r="AD5955" s="61"/>
      <c r="AE5955" s="61"/>
      <c r="AF5955" s="61"/>
      <c r="AG5955" s="61"/>
      <c r="AH5955" s="61"/>
      <c r="AI5955" s="61"/>
      <c r="AJ5955" s="61"/>
      <c r="AK5955" s="61"/>
      <c r="AL5955" s="61"/>
      <c r="AM5955" s="61"/>
      <c r="AN5955" s="61"/>
      <c r="AO5955" s="61"/>
      <c r="AP5955" s="62"/>
      <c r="AQ5955" s="61"/>
      <c r="AR5955" s="61"/>
      <c r="AS5955" s="61"/>
      <c r="AT5955" s="61"/>
      <c r="AU5955" s="61"/>
      <c r="AV5955" s="61"/>
      <c r="AW5955" s="60"/>
    </row>
    <row r="5956" s="59" customFormat="1" customHeight="1" spans="1:49">
      <c r="A5956" s="60"/>
      <c r="B5956" s="60"/>
      <c r="C5956" s="60"/>
      <c r="D5956" s="60"/>
      <c r="H5956" s="61"/>
      <c r="I5956" s="61"/>
      <c r="J5956" s="61"/>
      <c r="K5956" s="61"/>
      <c r="L5956" s="61"/>
      <c r="M5956" s="61"/>
      <c r="N5956" s="61"/>
      <c r="O5956" s="61"/>
      <c r="P5956" s="61"/>
      <c r="Q5956" s="61"/>
      <c r="R5956" s="61"/>
      <c r="S5956" s="61"/>
      <c r="T5956" s="61"/>
      <c r="U5956" s="61"/>
      <c r="V5956" s="61"/>
      <c r="W5956" s="61"/>
      <c r="X5956" s="61"/>
      <c r="Y5956" s="61"/>
      <c r="Z5956" s="61"/>
      <c r="AA5956" s="61"/>
      <c r="AB5956" s="61"/>
      <c r="AC5956" s="61"/>
      <c r="AD5956" s="61"/>
      <c r="AE5956" s="61"/>
      <c r="AF5956" s="61"/>
      <c r="AG5956" s="61"/>
      <c r="AH5956" s="61"/>
      <c r="AI5956" s="61"/>
      <c r="AJ5956" s="61"/>
      <c r="AK5956" s="61"/>
      <c r="AL5956" s="61"/>
      <c r="AM5956" s="61"/>
      <c r="AN5956" s="61"/>
      <c r="AO5956" s="61"/>
      <c r="AP5956" s="62"/>
      <c r="AQ5956" s="61"/>
      <c r="AR5956" s="61"/>
      <c r="AS5956" s="61"/>
      <c r="AT5956" s="61"/>
      <c r="AU5956" s="61"/>
      <c r="AV5956" s="61"/>
      <c r="AW5956" s="60"/>
    </row>
    <row r="5957" s="59" customFormat="1" customHeight="1" spans="1:49">
      <c r="A5957" s="60"/>
      <c r="B5957" s="60"/>
      <c r="C5957" s="60"/>
      <c r="D5957" s="60"/>
      <c r="H5957" s="61"/>
      <c r="I5957" s="61"/>
      <c r="J5957" s="61"/>
      <c r="K5957" s="61"/>
      <c r="L5957" s="61"/>
      <c r="M5957" s="61"/>
      <c r="N5957" s="61"/>
      <c r="O5957" s="61"/>
      <c r="P5957" s="61"/>
      <c r="Q5957" s="61"/>
      <c r="R5957" s="61"/>
      <c r="S5957" s="61"/>
      <c r="T5957" s="61"/>
      <c r="U5957" s="61"/>
      <c r="V5957" s="61"/>
      <c r="W5957" s="61"/>
      <c r="X5957" s="61"/>
      <c r="Y5957" s="61"/>
      <c r="Z5957" s="61"/>
      <c r="AA5957" s="61"/>
      <c r="AB5957" s="61"/>
      <c r="AC5957" s="61"/>
      <c r="AD5957" s="61"/>
      <c r="AE5957" s="61"/>
      <c r="AF5957" s="61"/>
      <c r="AG5957" s="61"/>
      <c r="AH5957" s="61"/>
      <c r="AI5957" s="61"/>
      <c r="AJ5957" s="61"/>
      <c r="AK5957" s="61"/>
      <c r="AL5957" s="61"/>
      <c r="AM5957" s="61"/>
      <c r="AN5957" s="61"/>
      <c r="AO5957" s="61"/>
      <c r="AP5957" s="62"/>
      <c r="AQ5957" s="61"/>
      <c r="AR5957" s="61"/>
      <c r="AS5957" s="61"/>
      <c r="AT5957" s="61"/>
      <c r="AU5957" s="61"/>
      <c r="AV5957" s="61"/>
      <c r="AW5957" s="60"/>
    </row>
    <row r="5958" s="59" customFormat="1" customHeight="1" spans="1:49">
      <c r="A5958" s="60"/>
      <c r="B5958" s="60"/>
      <c r="C5958" s="60"/>
      <c r="D5958" s="60"/>
      <c r="H5958" s="61"/>
      <c r="I5958" s="61"/>
      <c r="J5958" s="61"/>
      <c r="K5958" s="61"/>
      <c r="L5958" s="61"/>
      <c r="M5958" s="61"/>
      <c r="N5958" s="61"/>
      <c r="O5958" s="61"/>
      <c r="P5958" s="61"/>
      <c r="Q5958" s="61"/>
      <c r="R5958" s="61"/>
      <c r="S5958" s="61"/>
      <c r="T5958" s="61"/>
      <c r="U5958" s="61"/>
      <c r="V5958" s="61"/>
      <c r="W5958" s="61"/>
      <c r="X5958" s="61"/>
      <c r="Y5958" s="61"/>
      <c r="Z5958" s="61"/>
      <c r="AA5958" s="61"/>
      <c r="AB5958" s="61"/>
      <c r="AC5958" s="61"/>
      <c r="AD5958" s="61"/>
      <c r="AE5958" s="61"/>
      <c r="AF5958" s="61"/>
      <c r="AG5958" s="61"/>
      <c r="AH5958" s="61"/>
      <c r="AI5958" s="61"/>
      <c r="AJ5958" s="61"/>
      <c r="AK5958" s="61"/>
      <c r="AL5958" s="61"/>
      <c r="AM5958" s="61"/>
      <c r="AN5958" s="61"/>
      <c r="AO5958" s="61"/>
      <c r="AP5958" s="62"/>
      <c r="AQ5958" s="61"/>
      <c r="AR5958" s="61"/>
      <c r="AS5958" s="61"/>
      <c r="AT5958" s="61"/>
      <c r="AU5958" s="61"/>
      <c r="AV5958" s="61"/>
      <c r="AW5958" s="60"/>
    </row>
    <row r="5959" s="59" customFormat="1" customHeight="1" spans="1:49">
      <c r="A5959" s="60"/>
      <c r="B5959" s="60"/>
      <c r="C5959" s="60"/>
      <c r="D5959" s="60"/>
      <c r="H5959" s="61"/>
      <c r="I5959" s="61"/>
      <c r="J5959" s="61"/>
      <c r="K5959" s="61"/>
      <c r="L5959" s="61"/>
      <c r="M5959" s="61"/>
      <c r="N5959" s="61"/>
      <c r="O5959" s="61"/>
      <c r="P5959" s="61"/>
      <c r="Q5959" s="61"/>
      <c r="R5959" s="61"/>
      <c r="S5959" s="61"/>
      <c r="T5959" s="61"/>
      <c r="U5959" s="61"/>
      <c r="V5959" s="61"/>
      <c r="W5959" s="61"/>
      <c r="X5959" s="61"/>
      <c r="Y5959" s="61"/>
      <c r="Z5959" s="61"/>
      <c r="AA5959" s="61"/>
      <c r="AB5959" s="61"/>
      <c r="AC5959" s="61"/>
      <c r="AD5959" s="61"/>
      <c r="AE5959" s="61"/>
      <c r="AF5959" s="61"/>
      <c r="AG5959" s="61"/>
      <c r="AH5959" s="61"/>
      <c r="AI5959" s="61"/>
      <c r="AJ5959" s="61"/>
      <c r="AK5959" s="61"/>
      <c r="AL5959" s="61"/>
      <c r="AM5959" s="61"/>
      <c r="AN5959" s="61"/>
      <c r="AO5959" s="61"/>
      <c r="AP5959" s="62"/>
      <c r="AQ5959" s="61"/>
      <c r="AR5959" s="61"/>
      <c r="AS5959" s="61"/>
      <c r="AT5959" s="61"/>
      <c r="AU5959" s="61"/>
      <c r="AV5959" s="61"/>
      <c r="AW5959" s="60"/>
    </row>
    <row r="5960" s="59" customFormat="1" customHeight="1" spans="1:49">
      <c r="A5960" s="60"/>
      <c r="B5960" s="60"/>
      <c r="C5960" s="60"/>
      <c r="D5960" s="60"/>
      <c r="H5960" s="61"/>
      <c r="I5960" s="61"/>
      <c r="J5960" s="61"/>
      <c r="K5960" s="61"/>
      <c r="L5960" s="61"/>
      <c r="M5960" s="61"/>
      <c r="N5960" s="61"/>
      <c r="O5960" s="61"/>
      <c r="P5960" s="61"/>
      <c r="Q5960" s="61"/>
      <c r="R5960" s="61"/>
      <c r="S5960" s="61"/>
      <c r="T5960" s="61"/>
      <c r="U5960" s="61"/>
      <c r="V5960" s="61"/>
      <c r="W5960" s="61"/>
      <c r="X5960" s="61"/>
      <c r="Y5960" s="61"/>
      <c r="Z5960" s="61"/>
      <c r="AA5960" s="61"/>
      <c r="AB5960" s="61"/>
      <c r="AC5960" s="61"/>
      <c r="AD5960" s="61"/>
      <c r="AE5960" s="61"/>
      <c r="AF5960" s="61"/>
      <c r="AG5960" s="61"/>
      <c r="AH5960" s="61"/>
      <c r="AI5960" s="61"/>
      <c r="AJ5960" s="61"/>
      <c r="AK5960" s="61"/>
      <c r="AL5960" s="61"/>
      <c r="AM5960" s="61"/>
      <c r="AN5960" s="61"/>
      <c r="AO5960" s="61"/>
      <c r="AP5960" s="62"/>
      <c r="AQ5960" s="61"/>
      <c r="AR5960" s="61"/>
      <c r="AS5960" s="61"/>
      <c r="AT5960" s="61"/>
      <c r="AU5960" s="61"/>
      <c r="AV5960" s="61"/>
      <c r="AW5960" s="60"/>
    </row>
    <row r="5961" s="59" customFormat="1" customHeight="1" spans="1:49">
      <c r="A5961" s="60"/>
      <c r="B5961" s="60"/>
      <c r="C5961" s="60"/>
      <c r="D5961" s="60"/>
      <c r="H5961" s="61"/>
      <c r="I5961" s="61"/>
      <c r="J5961" s="61"/>
      <c r="K5961" s="61"/>
      <c r="L5961" s="61"/>
      <c r="M5961" s="61"/>
      <c r="N5961" s="61"/>
      <c r="O5961" s="61"/>
      <c r="P5961" s="61"/>
      <c r="Q5961" s="61"/>
      <c r="R5961" s="61"/>
      <c r="S5961" s="61"/>
      <c r="T5961" s="61"/>
      <c r="U5961" s="61"/>
      <c r="V5961" s="61"/>
      <c r="W5961" s="61"/>
      <c r="X5961" s="61"/>
      <c r="Y5961" s="61"/>
      <c r="Z5961" s="61"/>
      <c r="AA5961" s="61"/>
      <c r="AB5961" s="61"/>
      <c r="AC5961" s="61"/>
      <c r="AD5961" s="61"/>
      <c r="AE5961" s="61"/>
      <c r="AF5961" s="61"/>
      <c r="AG5961" s="61"/>
      <c r="AH5961" s="61"/>
      <c r="AI5961" s="61"/>
      <c r="AJ5961" s="61"/>
      <c r="AK5961" s="61"/>
      <c r="AL5961" s="61"/>
      <c r="AM5961" s="61"/>
      <c r="AN5961" s="61"/>
      <c r="AO5961" s="61"/>
      <c r="AP5961" s="62"/>
      <c r="AQ5961" s="61"/>
      <c r="AR5961" s="61"/>
      <c r="AS5961" s="61"/>
      <c r="AT5961" s="61"/>
      <c r="AU5961" s="61"/>
      <c r="AV5961" s="61"/>
      <c r="AW5961" s="60"/>
    </row>
    <row r="5962" s="59" customFormat="1" customHeight="1" spans="1:49">
      <c r="A5962" s="60"/>
      <c r="B5962" s="60"/>
      <c r="C5962" s="60"/>
      <c r="D5962" s="60"/>
      <c r="H5962" s="61"/>
      <c r="I5962" s="61"/>
      <c r="J5962" s="61"/>
      <c r="K5962" s="61"/>
      <c r="L5962" s="61"/>
      <c r="M5962" s="61"/>
      <c r="N5962" s="61"/>
      <c r="O5962" s="61"/>
      <c r="P5962" s="61"/>
      <c r="Q5962" s="61"/>
      <c r="R5962" s="61"/>
      <c r="S5962" s="61"/>
      <c r="T5962" s="61"/>
      <c r="U5962" s="61"/>
      <c r="V5962" s="61"/>
      <c r="W5962" s="61"/>
      <c r="X5962" s="61"/>
      <c r="Y5962" s="61"/>
      <c r="Z5962" s="61"/>
      <c r="AA5962" s="61"/>
      <c r="AB5962" s="61"/>
      <c r="AC5962" s="61"/>
      <c r="AD5962" s="61"/>
      <c r="AE5962" s="61"/>
      <c r="AF5962" s="61"/>
      <c r="AG5962" s="61"/>
      <c r="AH5962" s="61"/>
      <c r="AI5962" s="61"/>
      <c r="AJ5962" s="61"/>
      <c r="AK5962" s="61"/>
      <c r="AL5962" s="61"/>
      <c r="AM5962" s="61"/>
      <c r="AN5962" s="61"/>
      <c r="AO5962" s="61"/>
      <c r="AP5962" s="62"/>
      <c r="AQ5962" s="61"/>
      <c r="AR5962" s="61"/>
      <c r="AS5962" s="61"/>
      <c r="AT5962" s="61"/>
      <c r="AU5962" s="61"/>
      <c r="AV5962" s="61"/>
      <c r="AW5962" s="60"/>
    </row>
    <row r="5963" s="59" customFormat="1" customHeight="1" spans="1:49">
      <c r="A5963" s="60"/>
      <c r="B5963" s="60"/>
      <c r="C5963" s="60"/>
      <c r="D5963" s="60"/>
      <c r="H5963" s="61"/>
      <c r="I5963" s="61"/>
      <c r="J5963" s="61"/>
      <c r="K5963" s="61"/>
      <c r="L5963" s="61"/>
      <c r="M5963" s="61"/>
      <c r="N5963" s="61"/>
      <c r="O5963" s="61"/>
      <c r="P5963" s="61"/>
      <c r="Q5963" s="61"/>
      <c r="R5963" s="61"/>
      <c r="S5963" s="61"/>
      <c r="T5963" s="61"/>
      <c r="U5963" s="61"/>
      <c r="V5963" s="61"/>
      <c r="W5963" s="61"/>
      <c r="X5963" s="61"/>
      <c r="Y5963" s="61"/>
      <c r="Z5963" s="61"/>
      <c r="AA5963" s="61"/>
      <c r="AB5963" s="61"/>
      <c r="AC5963" s="61"/>
      <c r="AD5963" s="61"/>
      <c r="AE5963" s="61"/>
      <c r="AF5963" s="61"/>
      <c r="AG5963" s="61"/>
      <c r="AH5963" s="61"/>
      <c r="AI5963" s="61"/>
      <c r="AJ5963" s="61"/>
      <c r="AK5963" s="61"/>
      <c r="AL5963" s="61"/>
      <c r="AM5963" s="61"/>
      <c r="AN5963" s="61"/>
      <c r="AO5963" s="61"/>
      <c r="AP5963" s="62"/>
      <c r="AQ5963" s="61"/>
      <c r="AR5963" s="61"/>
      <c r="AS5963" s="61"/>
      <c r="AT5963" s="61"/>
      <c r="AU5963" s="61"/>
      <c r="AV5963" s="61"/>
      <c r="AW5963" s="60"/>
    </row>
    <row r="5964" s="59" customFormat="1" customHeight="1" spans="1:49">
      <c r="A5964" s="60"/>
      <c r="B5964" s="60"/>
      <c r="C5964" s="60"/>
      <c r="D5964" s="60"/>
      <c r="H5964" s="61"/>
      <c r="I5964" s="61"/>
      <c r="J5964" s="61"/>
      <c r="K5964" s="61"/>
      <c r="L5964" s="61"/>
      <c r="M5964" s="61"/>
      <c r="N5964" s="61"/>
      <c r="O5964" s="61"/>
      <c r="P5964" s="61"/>
      <c r="Q5964" s="61"/>
      <c r="R5964" s="61"/>
      <c r="S5964" s="61"/>
      <c r="T5964" s="61"/>
      <c r="U5964" s="61"/>
      <c r="V5964" s="61"/>
      <c r="W5964" s="61"/>
      <c r="X5964" s="61"/>
      <c r="Y5964" s="61"/>
      <c r="Z5964" s="61"/>
      <c r="AA5964" s="61"/>
      <c r="AB5964" s="61"/>
      <c r="AC5964" s="61"/>
      <c r="AD5964" s="61"/>
      <c r="AE5964" s="61"/>
      <c r="AF5964" s="61"/>
      <c r="AG5964" s="61"/>
      <c r="AH5964" s="61"/>
      <c r="AI5964" s="61"/>
      <c r="AJ5964" s="61"/>
      <c r="AK5964" s="61"/>
      <c r="AL5964" s="61"/>
      <c r="AM5964" s="61"/>
      <c r="AN5964" s="61"/>
      <c r="AO5964" s="61"/>
      <c r="AP5964" s="62"/>
      <c r="AQ5964" s="61"/>
      <c r="AR5964" s="61"/>
      <c r="AS5964" s="61"/>
      <c r="AT5964" s="61"/>
      <c r="AU5964" s="61"/>
      <c r="AV5964" s="61"/>
      <c r="AW5964" s="60"/>
    </row>
    <row r="5965" s="59" customFormat="1" customHeight="1" spans="1:49">
      <c r="A5965" s="60"/>
      <c r="B5965" s="60"/>
      <c r="C5965" s="60"/>
      <c r="D5965" s="60"/>
      <c r="H5965" s="61"/>
      <c r="I5965" s="61"/>
      <c r="J5965" s="61"/>
      <c r="K5965" s="61"/>
      <c r="L5965" s="61"/>
      <c r="M5965" s="61"/>
      <c r="N5965" s="61"/>
      <c r="O5965" s="61"/>
      <c r="P5965" s="61"/>
      <c r="Q5965" s="61"/>
      <c r="R5965" s="61"/>
      <c r="S5965" s="61"/>
      <c r="T5965" s="61"/>
      <c r="U5965" s="61"/>
      <c r="V5965" s="61"/>
      <c r="W5965" s="61"/>
      <c r="X5965" s="61"/>
      <c r="Y5965" s="61"/>
      <c r="Z5965" s="61"/>
      <c r="AA5965" s="61"/>
      <c r="AB5965" s="61"/>
      <c r="AC5965" s="61"/>
      <c r="AD5965" s="61"/>
      <c r="AE5965" s="61"/>
      <c r="AF5965" s="61"/>
      <c r="AG5965" s="61"/>
      <c r="AH5965" s="61"/>
      <c r="AI5965" s="61"/>
      <c r="AJ5965" s="61"/>
      <c r="AK5965" s="61"/>
      <c r="AL5965" s="61"/>
      <c r="AM5965" s="61"/>
      <c r="AN5965" s="61"/>
      <c r="AO5965" s="61"/>
      <c r="AP5965" s="62"/>
      <c r="AQ5965" s="61"/>
      <c r="AR5965" s="61"/>
      <c r="AS5965" s="61"/>
      <c r="AT5965" s="61"/>
      <c r="AU5965" s="61"/>
      <c r="AV5965" s="61"/>
      <c r="AW5965" s="60"/>
    </row>
    <row r="5966" s="59" customFormat="1" customHeight="1" spans="1:49">
      <c r="A5966" s="60"/>
      <c r="B5966" s="60"/>
      <c r="C5966" s="60"/>
      <c r="D5966" s="60"/>
      <c r="H5966" s="61"/>
      <c r="I5966" s="61"/>
      <c r="J5966" s="61"/>
      <c r="K5966" s="61"/>
      <c r="L5966" s="61"/>
      <c r="M5966" s="61"/>
      <c r="N5966" s="61"/>
      <c r="O5966" s="61"/>
      <c r="P5966" s="61"/>
      <c r="Q5966" s="61"/>
      <c r="R5966" s="61"/>
      <c r="S5966" s="61"/>
      <c r="T5966" s="61"/>
      <c r="U5966" s="61"/>
      <c r="V5966" s="61"/>
      <c r="W5966" s="61"/>
      <c r="X5966" s="61"/>
      <c r="Y5966" s="61"/>
      <c r="Z5966" s="61"/>
      <c r="AA5966" s="61"/>
      <c r="AB5966" s="61"/>
      <c r="AC5966" s="61"/>
      <c r="AD5966" s="61"/>
      <c r="AE5966" s="61"/>
      <c r="AF5966" s="61"/>
      <c r="AG5966" s="61"/>
      <c r="AH5966" s="61"/>
      <c r="AI5966" s="61"/>
      <c r="AJ5966" s="61"/>
      <c r="AK5966" s="61"/>
      <c r="AL5966" s="61"/>
      <c r="AM5966" s="61"/>
      <c r="AN5966" s="61"/>
      <c r="AO5966" s="61"/>
      <c r="AP5966" s="62"/>
      <c r="AQ5966" s="61"/>
      <c r="AR5966" s="61"/>
      <c r="AS5966" s="61"/>
      <c r="AT5966" s="61"/>
      <c r="AU5966" s="61"/>
      <c r="AV5966" s="61"/>
      <c r="AW5966" s="60"/>
    </row>
    <row r="5967" s="59" customFormat="1" customHeight="1" spans="1:49">
      <c r="A5967" s="60"/>
      <c r="B5967" s="60"/>
      <c r="C5967" s="60"/>
      <c r="D5967" s="60"/>
      <c r="H5967" s="61"/>
      <c r="I5967" s="61"/>
      <c r="J5967" s="61"/>
      <c r="K5967" s="61"/>
      <c r="L5967" s="61"/>
      <c r="M5967" s="61"/>
      <c r="N5967" s="61"/>
      <c r="O5967" s="61"/>
      <c r="P5967" s="61"/>
      <c r="Q5967" s="61"/>
      <c r="R5967" s="61"/>
      <c r="S5967" s="61"/>
      <c r="T5967" s="61"/>
      <c r="U5967" s="61"/>
      <c r="V5967" s="61"/>
      <c r="W5967" s="61"/>
      <c r="X5967" s="61"/>
      <c r="Y5967" s="61"/>
      <c r="Z5967" s="61"/>
      <c r="AA5967" s="61"/>
      <c r="AB5967" s="61"/>
      <c r="AC5967" s="61"/>
      <c r="AD5967" s="61"/>
      <c r="AE5967" s="61"/>
      <c r="AF5967" s="61"/>
      <c r="AG5967" s="61"/>
      <c r="AH5967" s="61"/>
      <c r="AI5967" s="61"/>
      <c r="AJ5967" s="61"/>
      <c r="AK5967" s="61"/>
      <c r="AL5967" s="61"/>
      <c r="AM5967" s="61"/>
      <c r="AN5967" s="61"/>
      <c r="AO5967" s="61"/>
      <c r="AP5967" s="62"/>
      <c r="AQ5967" s="61"/>
      <c r="AR5967" s="61"/>
      <c r="AS5967" s="61"/>
      <c r="AT5967" s="61"/>
      <c r="AU5967" s="61"/>
      <c r="AV5967" s="61"/>
      <c r="AW5967" s="60"/>
    </row>
    <row r="5968" s="59" customFormat="1" customHeight="1" spans="1:49">
      <c r="A5968" s="60"/>
      <c r="B5968" s="60"/>
      <c r="C5968" s="60"/>
      <c r="D5968" s="60"/>
      <c r="H5968" s="61"/>
      <c r="I5968" s="61"/>
      <c r="J5968" s="61"/>
      <c r="K5968" s="61"/>
      <c r="L5968" s="61"/>
      <c r="M5968" s="61"/>
      <c r="N5968" s="61"/>
      <c r="O5968" s="61"/>
      <c r="P5968" s="61"/>
      <c r="Q5968" s="61"/>
      <c r="R5968" s="61"/>
      <c r="S5968" s="61"/>
      <c r="T5968" s="61"/>
      <c r="U5968" s="61"/>
      <c r="V5968" s="61"/>
      <c r="W5968" s="61"/>
      <c r="X5968" s="61"/>
      <c r="Y5968" s="61"/>
      <c r="Z5968" s="61"/>
      <c r="AA5968" s="61"/>
      <c r="AB5968" s="61"/>
      <c r="AC5968" s="61"/>
      <c r="AD5968" s="61"/>
      <c r="AE5968" s="61"/>
      <c r="AF5968" s="61"/>
      <c r="AG5968" s="61"/>
      <c r="AH5968" s="61"/>
      <c r="AI5968" s="61"/>
      <c r="AJ5968" s="61"/>
      <c r="AK5968" s="61"/>
      <c r="AL5968" s="61"/>
      <c r="AM5968" s="61"/>
      <c r="AN5968" s="61"/>
      <c r="AO5968" s="61"/>
      <c r="AP5968" s="62"/>
      <c r="AQ5968" s="61"/>
      <c r="AR5968" s="61"/>
      <c r="AS5968" s="61"/>
      <c r="AT5968" s="61"/>
      <c r="AU5968" s="61"/>
      <c r="AV5968" s="61"/>
      <c r="AW5968" s="60"/>
    </row>
    <row r="5969" s="59" customFormat="1" customHeight="1" spans="1:49">
      <c r="A5969" s="60"/>
      <c r="B5969" s="60"/>
      <c r="C5969" s="60"/>
      <c r="D5969" s="60"/>
      <c r="H5969" s="61"/>
      <c r="I5969" s="61"/>
      <c r="J5969" s="61"/>
      <c r="K5969" s="61"/>
      <c r="L5969" s="61"/>
      <c r="M5969" s="61"/>
      <c r="N5969" s="61"/>
      <c r="O5969" s="61"/>
      <c r="P5969" s="61"/>
      <c r="Q5969" s="61"/>
      <c r="R5969" s="61"/>
      <c r="S5969" s="61"/>
      <c r="T5969" s="61"/>
      <c r="U5969" s="61"/>
      <c r="V5969" s="61"/>
      <c r="W5969" s="61"/>
      <c r="X5969" s="61"/>
      <c r="Y5969" s="61"/>
      <c r="Z5969" s="61"/>
      <c r="AA5969" s="61"/>
      <c r="AB5969" s="61"/>
      <c r="AC5969" s="61"/>
      <c r="AD5969" s="61"/>
      <c r="AE5969" s="61"/>
      <c r="AF5969" s="61"/>
      <c r="AG5969" s="61"/>
      <c r="AH5969" s="61"/>
      <c r="AI5969" s="61"/>
      <c r="AJ5969" s="61"/>
      <c r="AK5969" s="61"/>
      <c r="AL5969" s="61"/>
      <c r="AM5969" s="61"/>
      <c r="AN5969" s="61"/>
      <c r="AO5969" s="61"/>
      <c r="AP5969" s="62"/>
      <c r="AQ5969" s="61"/>
      <c r="AR5969" s="61"/>
      <c r="AS5969" s="61"/>
      <c r="AT5969" s="61"/>
      <c r="AU5969" s="61"/>
      <c r="AV5969" s="61"/>
      <c r="AW5969" s="60"/>
    </row>
    <row r="5970" s="59" customFormat="1" customHeight="1" spans="1:49">
      <c r="A5970" s="60"/>
      <c r="B5970" s="60"/>
      <c r="C5970" s="60"/>
      <c r="D5970" s="60"/>
      <c r="H5970" s="61"/>
      <c r="I5970" s="61"/>
      <c r="J5970" s="61"/>
      <c r="K5970" s="61"/>
      <c r="L5970" s="61"/>
      <c r="M5970" s="61"/>
      <c r="N5970" s="61"/>
      <c r="O5970" s="61"/>
      <c r="P5970" s="61"/>
      <c r="Q5970" s="61"/>
      <c r="R5970" s="61"/>
      <c r="S5970" s="61"/>
      <c r="T5970" s="61"/>
      <c r="U5970" s="61"/>
      <c r="V5970" s="61"/>
      <c r="W5970" s="61"/>
      <c r="X5970" s="61"/>
      <c r="Y5970" s="61"/>
      <c r="Z5970" s="61"/>
      <c r="AA5970" s="61"/>
      <c r="AB5970" s="61"/>
      <c r="AC5970" s="61"/>
      <c r="AD5970" s="61"/>
      <c r="AE5970" s="61"/>
      <c r="AF5970" s="61"/>
      <c r="AG5970" s="61"/>
      <c r="AH5970" s="61"/>
      <c r="AI5970" s="61"/>
      <c r="AJ5970" s="61"/>
      <c r="AK5970" s="61"/>
      <c r="AL5970" s="61"/>
      <c r="AM5970" s="61"/>
      <c r="AN5970" s="61"/>
      <c r="AO5970" s="61"/>
      <c r="AP5970" s="62"/>
      <c r="AQ5970" s="61"/>
      <c r="AR5970" s="61"/>
      <c r="AS5970" s="61"/>
      <c r="AT5970" s="61"/>
      <c r="AU5970" s="61"/>
      <c r="AV5970" s="61"/>
      <c r="AW5970" s="60"/>
    </row>
    <row r="5971" s="59" customFormat="1" customHeight="1" spans="1:49">
      <c r="A5971" s="60"/>
      <c r="B5971" s="60"/>
      <c r="C5971" s="60"/>
      <c r="D5971" s="60"/>
      <c r="H5971" s="61"/>
      <c r="I5971" s="61"/>
      <c r="J5971" s="61"/>
      <c r="K5971" s="61"/>
      <c r="L5971" s="61"/>
      <c r="M5971" s="61"/>
      <c r="N5971" s="61"/>
      <c r="O5971" s="61"/>
      <c r="P5971" s="61"/>
      <c r="Q5971" s="61"/>
      <c r="R5971" s="61"/>
      <c r="S5971" s="61"/>
      <c r="T5971" s="61"/>
      <c r="U5971" s="61"/>
      <c r="V5971" s="61"/>
      <c r="W5971" s="61"/>
      <c r="X5971" s="61"/>
      <c r="Y5971" s="61"/>
      <c r="Z5971" s="61"/>
      <c r="AA5971" s="61"/>
      <c r="AB5971" s="61"/>
      <c r="AC5971" s="61"/>
      <c r="AD5971" s="61"/>
      <c r="AE5971" s="61"/>
      <c r="AF5971" s="61"/>
      <c r="AG5971" s="61"/>
      <c r="AH5971" s="61"/>
      <c r="AI5971" s="61"/>
      <c r="AJ5971" s="61"/>
      <c r="AK5971" s="61"/>
      <c r="AL5971" s="61"/>
      <c r="AM5971" s="61"/>
      <c r="AN5971" s="61"/>
      <c r="AO5971" s="61"/>
      <c r="AP5971" s="62"/>
      <c r="AQ5971" s="61"/>
      <c r="AR5971" s="61"/>
      <c r="AS5971" s="61"/>
      <c r="AT5971" s="61"/>
      <c r="AU5971" s="61"/>
      <c r="AV5971" s="61"/>
      <c r="AW5971" s="60"/>
    </row>
    <row r="5972" s="59" customFormat="1" customHeight="1" spans="1:49">
      <c r="A5972" s="60"/>
      <c r="B5972" s="60"/>
      <c r="C5972" s="60"/>
      <c r="D5972" s="60"/>
      <c r="H5972" s="61"/>
      <c r="I5972" s="61"/>
      <c r="J5972" s="61"/>
      <c r="K5972" s="61"/>
      <c r="L5972" s="61"/>
      <c r="M5972" s="61"/>
      <c r="N5972" s="61"/>
      <c r="O5972" s="61"/>
      <c r="P5972" s="61"/>
      <c r="Q5972" s="61"/>
      <c r="R5972" s="61"/>
      <c r="S5972" s="61"/>
      <c r="T5972" s="61"/>
      <c r="U5972" s="61"/>
      <c r="V5972" s="61"/>
      <c r="W5972" s="61"/>
      <c r="X5972" s="61"/>
      <c r="Y5972" s="61"/>
      <c r="Z5972" s="61"/>
      <c r="AA5972" s="61"/>
      <c r="AB5972" s="61"/>
      <c r="AC5972" s="61"/>
      <c r="AD5972" s="61"/>
      <c r="AE5972" s="61"/>
      <c r="AF5972" s="61"/>
      <c r="AG5972" s="61"/>
      <c r="AH5972" s="61"/>
      <c r="AI5972" s="61"/>
      <c r="AJ5972" s="61"/>
      <c r="AK5972" s="61"/>
      <c r="AL5972" s="61"/>
      <c r="AM5972" s="61"/>
      <c r="AN5972" s="61"/>
      <c r="AO5972" s="61"/>
      <c r="AP5972" s="62"/>
      <c r="AQ5972" s="61"/>
      <c r="AR5972" s="61"/>
      <c r="AS5972" s="61"/>
      <c r="AT5972" s="61"/>
      <c r="AU5972" s="61"/>
      <c r="AV5972" s="61"/>
      <c r="AW5972" s="60"/>
    </row>
    <row r="5973" s="59" customFormat="1" customHeight="1" spans="1:49">
      <c r="A5973" s="60"/>
      <c r="B5973" s="60"/>
      <c r="C5973" s="60"/>
      <c r="D5973" s="60"/>
      <c r="H5973" s="61"/>
      <c r="I5973" s="61"/>
      <c r="J5973" s="61"/>
      <c r="K5973" s="61"/>
      <c r="L5973" s="61"/>
      <c r="M5973" s="61"/>
      <c r="N5973" s="61"/>
      <c r="O5973" s="61"/>
      <c r="P5973" s="61"/>
      <c r="Q5973" s="61"/>
      <c r="R5973" s="61"/>
      <c r="S5973" s="61"/>
      <c r="T5973" s="61"/>
      <c r="U5973" s="61"/>
      <c r="V5973" s="61"/>
      <c r="W5973" s="61"/>
      <c r="X5973" s="61"/>
      <c r="Y5973" s="61"/>
      <c r="Z5973" s="61"/>
      <c r="AA5973" s="61"/>
      <c r="AB5973" s="61"/>
      <c r="AC5973" s="61"/>
      <c r="AD5973" s="61"/>
      <c r="AE5973" s="61"/>
      <c r="AF5973" s="61"/>
      <c r="AG5973" s="61"/>
      <c r="AH5973" s="61"/>
      <c r="AI5973" s="61"/>
      <c r="AJ5973" s="61"/>
      <c r="AK5973" s="61"/>
      <c r="AL5973" s="61"/>
      <c r="AM5973" s="61"/>
      <c r="AN5973" s="61"/>
      <c r="AO5973" s="61"/>
      <c r="AP5973" s="62"/>
      <c r="AQ5973" s="61"/>
      <c r="AR5973" s="61"/>
      <c r="AS5973" s="61"/>
      <c r="AT5973" s="61"/>
      <c r="AU5973" s="61"/>
      <c r="AV5973" s="61"/>
      <c r="AW5973" s="60"/>
    </row>
    <row r="5974" s="59" customFormat="1" customHeight="1" spans="1:49">
      <c r="A5974" s="60"/>
      <c r="B5974" s="60"/>
      <c r="C5974" s="60"/>
      <c r="D5974" s="60"/>
      <c r="H5974" s="61"/>
      <c r="I5974" s="61"/>
      <c r="J5974" s="61"/>
      <c r="K5974" s="61"/>
      <c r="L5974" s="61"/>
      <c r="M5974" s="61"/>
      <c r="N5974" s="61"/>
      <c r="O5974" s="61"/>
      <c r="P5974" s="61"/>
      <c r="Q5974" s="61"/>
      <c r="R5974" s="61"/>
      <c r="S5974" s="61"/>
      <c r="T5974" s="61"/>
      <c r="U5974" s="61"/>
      <c r="V5974" s="61"/>
      <c r="W5974" s="61"/>
      <c r="X5974" s="61"/>
      <c r="Y5974" s="61"/>
      <c r="Z5974" s="61"/>
      <c r="AA5974" s="61"/>
      <c r="AB5974" s="61"/>
      <c r="AC5974" s="61"/>
      <c r="AD5974" s="61"/>
      <c r="AE5974" s="61"/>
      <c r="AF5974" s="61"/>
      <c r="AG5974" s="61"/>
      <c r="AH5974" s="61"/>
      <c r="AI5974" s="61"/>
      <c r="AJ5974" s="61"/>
      <c r="AK5974" s="61"/>
      <c r="AL5974" s="61"/>
      <c r="AM5974" s="61"/>
      <c r="AN5974" s="61"/>
      <c r="AO5974" s="61"/>
      <c r="AP5974" s="62"/>
      <c r="AQ5974" s="61"/>
      <c r="AR5974" s="61"/>
      <c r="AS5974" s="61"/>
      <c r="AT5974" s="61"/>
      <c r="AU5974" s="61"/>
      <c r="AV5974" s="61"/>
      <c r="AW5974" s="60"/>
    </row>
    <row r="5975" s="59" customFormat="1" customHeight="1" spans="1:49">
      <c r="A5975" s="60"/>
      <c r="B5975" s="60"/>
      <c r="C5975" s="60"/>
      <c r="D5975" s="60"/>
      <c r="H5975" s="61"/>
      <c r="I5975" s="61"/>
      <c r="J5975" s="61"/>
      <c r="K5975" s="61"/>
      <c r="L5975" s="61"/>
      <c r="M5975" s="61"/>
      <c r="N5975" s="61"/>
      <c r="O5975" s="61"/>
      <c r="P5975" s="61"/>
      <c r="Q5975" s="61"/>
      <c r="R5975" s="61"/>
      <c r="S5975" s="61"/>
      <c r="T5975" s="61"/>
      <c r="U5975" s="61"/>
      <c r="V5975" s="61"/>
      <c r="W5975" s="61"/>
      <c r="X5975" s="61"/>
      <c r="Y5975" s="61"/>
      <c r="Z5975" s="61"/>
      <c r="AA5975" s="61"/>
      <c r="AB5975" s="61"/>
      <c r="AC5975" s="61"/>
      <c r="AD5975" s="61"/>
      <c r="AE5975" s="61"/>
      <c r="AF5975" s="61"/>
      <c r="AG5975" s="61"/>
      <c r="AH5975" s="61"/>
      <c r="AI5975" s="61"/>
      <c r="AJ5975" s="61"/>
      <c r="AK5975" s="61"/>
      <c r="AL5975" s="61"/>
      <c r="AM5975" s="61"/>
      <c r="AN5975" s="61"/>
      <c r="AO5975" s="61"/>
      <c r="AP5975" s="62"/>
      <c r="AQ5975" s="61"/>
      <c r="AR5975" s="61"/>
      <c r="AS5975" s="61"/>
      <c r="AT5975" s="61"/>
      <c r="AU5975" s="61"/>
      <c r="AV5975" s="61"/>
      <c r="AW5975" s="60"/>
    </row>
    <row r="5976" s="59" customFormat="1" customHeight="1" spans="1:49">
      <c r="A5976" s="60"/>
      <c r="B5976" s="60"/>
      <c r="C5976" s="60"/>
      <c r="D5976" s="60"/>
      <c r="H5976" s="61"/>
      <c r="I5976" s="61"/>
      <c r="J5976" s="61"/>
      <c r="K5976" s="61"/>
      <c r="L5976" s="61"/>
      <c r="M5976" s="61"/>
      <c r="N5976" s="61"/>
      <c r="O5976" s="61"/>
      <c r="P5976" s="61"/>
      <c r="Q5976" s="61"/>
      <c r="R5976" s="61"/>
      <c r="S5976" s="61"/>
      <c r="T5976" s="61"/>
      <c r="U5976" s="61"/>
      <c r="V5976" s="61"/>
      <c r="W5976" s="61"/>
      <c r="X5976" s="61"/>
      <c r="Y5976" s="61"/>
      <c r="Z5976" s="61"/>
      <c r="AA5976" s="61"/>
      <c r="AB5976" s="61"/>
      <c r="AC5976" s="61"/>
      <c r="AD5976" s="61"/>
      <c r="AE5976" s="61"/>
      <c r="AF5976" s="61"/>
      <c r="AG5976" s="61"/>
      <c r="AH5976" s="61"/>
      <c r="AI5976" s="61"/>
      <c r="AJ5976" s="61"/>
      <c r="AK5976" s="61"/>
      <c r="AL5976" s="61"/>
      <c r="AM5976" s="61"/>
      <c r="AN5976" s="61"/>
      <c r="AO5976" s="61"/>
      <c r="AP5976" s="62"/>
      <c r="AQ5976" s="61"/>
      <c r="AR5976" s="61"/>
      <c r="AS5976" s="61"/>
      <c r="AT5976" s="61"/>
      <c r="AU5976" s="61"/>
      <c r="AV5976" s="61"/>
      <c r="AW5976" s="60"/>
    </row>
    <row r="5977" s="59" customFormat="1" customHeight="1" spans="1:49">
      <c r="A5977" s="60"/>
      <c r="B5977" s="60"/>
      <c r="C5977" s="60"/>
      <c r="D5977" s="60"/>
      <c r="H5977" s="61"/>
      <c r="I5977" s="61"/>
      <c r="J5977" s="61"/>
      <c r="K5977" s="61"/>
      <c r="L5977" s="61"/>
      <c r="M5977" s="61"/>
      <c r="N5977" s="61"/>
      <c r="O5977" s="61"/>
      <c r="P5977" s="61"/>
      <c r="Q5977" s="61"/>
      <c r="R5977" s="61"/>
      <c r="S5977" s="61"/>
      <c r="T5977" s="61"/>
      <c r="U5977" s="61"/>
      <c r="V5977" s="61"/>
      <c r="W5977" s="61"/>
      <c r="X5977" s="61"/>
      <c r="Y5977" s="61"/>
      <c r="Z5977" s="61"/>
      <c r="AA5977" s="61"/>
      <c r="AB5977" s="61"/>
      <c r="AC5977" s="61"/>
      <c r="AD5977" s="61"/>
      <c r="AE5977" s="61"/>
      <c r="AF5977" s="61"/>
      <c r="AG5977" s="61"/>
      <c r="AH5977" s="61"/>
      <c r="AI5977" s="61"/>
      <c r="AJ5977" s="61"/>
      <c r="AK5977" s="61"/>
      <c r="AL5977" s="61"/>
      <c r="AM5977" s="61"/>
      <c r="AN5977" s="61"/>
      <c r="AO5977" s="61"/>
      <c r="AP5977" s="62"/>
      <c r="AQ5977" s="61"/>
      <c r="AR5977" s="61"/>
      <c r="AS5977" s="61"/>
      <c r="AT5977" s="61"/>
      <c r="AU5977" s="61"/>
      <c r="AV5977" s="61"/>
      <c r="AW5977" s="60"/>
    </row>
    <row r="5978" s="59" customFormat="1" customHeight="1" spans="1:49">
      <c r="A5978" s="60"/>
      <c r="B5978" s="60"/>
      <c r="C5978" s="60"/>
      <c r="D5978" s="60"/>
      <c r="H5978" s="61"/>
      <c r="I5978" s="61"/>
      <c r="J5978" s="61"/>
      <c r="K5978" s="61"/>
      <c r="L5978" s="61"/>
      <c r="M5978" s="61"/>
      <c r="N5978" s="61"/>
      <c r="O5978" s="61"/>
      <c r="P5978" s="61"/>
      <c r="Q5978" s="61"/>
      <c r="R5978" s="61"/>
      <c r="S5978" s="61"/>
      <c r="T5978" s="61"/>
      <c r="U5978" s="61"/>
      <c r="V5978" s="61"/>
      <c r="W5978" s="61"/>
      <c r="X5978" s="61"/>
      <c r="Y5978" s="61"/>
      <c r="Z5978" s="61"/>
      <c r="AA5978" s="61"/>
      <c r="AB5978" s="61"/>
      <c r="AC5978" s="61"/>
      <c r="AD5978" s="61"/>
      <c r="AE5978" s="61"/>
      <c r="AF5978" s="61"/>
      <c r="AG5978" s="61"/>
      <c r="AH5978" s="61"/>
      <c r="AI5978" s="61"/>
      <c r="AJ5978" s="61"/>
      <c r="AK5978" s="61"/>
      <c r="AL5978" s="61"/>
      <c r="AM5978" s="61"/>
      <c r="AN5978" s="61"/>
      <c r="AO5978" s="61"/>
      <c r="AP5978" s="62"/>
      <c r="AQ5978" s="61"/>
      <c r="AR5978" s="61"/>
      <c r="AS5978" s="61"/>
      <c r="AT5978" s="61"/>
      <c r="AU5978" s="61"/>
      <c r="AV5978" s="61"/>
      <c r="AW5978" s="60"/>
    </row>
    <row r="5979" s="59" customFormat="1" customHeight="1" spans="1:49">
      <c r="A5979" s="60"/>
      <c r="B5979" s="60"/>
      <c r="C5979" s="60"/>
      <c r="D5979" s="60"/>
      <c r="H5979" s="61"/>
      <c r="I5979" s="61"/>
      <c r="J5979" s="61"/>
      <c r="K5979" s="61"/>
      <c r="L5979" s="61"/>
      <c r="M5979" s="61"/>
      <c r="N5979" s="61"/>
      <c r="O5979" s="61"/>
      <c r="P5979" s="61"/>
      <c r="Q5979" s="61"/>
      <c r="R5979" s="61"/>
      <c r="S5979" s="61"/>
      <c r="T5979" s="61"/>
      <c r="U5979" s="61"/>
      <c r="V5979" s="61"/>
      <c r="W5979" s="61"/>
      <c r="X5979" s="61"/>
      <c r="Y5979" s="61"/>
      <c r="Z5979" s="61"/>
      <c r="AA5979" s="61"/>
      <c r="AB5979" s="61"/>
      <c r="AC5979" s="61"/>
      <c r="AD5979" s="61"/>
      <c r="AE5979" s="61"/>
      <c r="AF5979" s="61"/>
      <c r="AG5979" s="61"/>
      <c r="AH5979" s="61"/>
      <c r="AI5979" s="61"/>
      <c r="AJ5979" s="61"/>
      <c r="AK5979" s="61"/>
      <c r="AL5979" s="61"/>
      <c r="AM5979" s="61"/>
      <c r="AN5979" s="61"/>
      <c r="AO5979" s="61"/>
      <c r="AP5979" s="62"/>
      <c r="AQ5979" s="61"/>
      <c r="AR5979" s="61"/>
      <c r="AS5979" s="61"/>
      <c r="AT5979" s="61"/>
      <c r="AU5979" s="61"/>
      <c r="AV5979" s="61"/>
      <c r="AW5979" s="60"/>
    </row>
    <row r="5980" s="59" customFormat="1" customHeight="1" spans="1:49">
      <c r="A5980" s="60"/>
      <c r="B5980" s="60"/>
      <c r="C5980" s="60"/>
      <c r="D5980" s="60"/>
      <c r="H5980" s="61"/>
      <c r="I5980" s="61"/>
      <c r="J5980" s="61"/>
      <c r="K5980" s="61"/>
      <c r="L5980" s="61"/>
      <c r="M5980" s="61"/>
      <c r="N5980" s="61"/>
      <c r="O5980" s="61"/>
      <c r="P5980" s="61"/>
      <c r="Q5980" s="61"/>
      <c r="R5980" s="61"/>
      <c r="S5980" s="61"/>
      <c r="T5980" s="61"/>
      <c r="U5980" s="61"/>
      <c r="V5980" s="61"/>
      <c r="W5980" s="61"/>
      <c r="X5980" s="61"/>
      <c r="Y5980" s="61"/>
      <c r="Z5980" s="61"/>
      <c r="AA5980" s="61"/>
      <c r="AB5980" s="61"/>
      <c r="AC5980" s="61"/>
      <c r="AD5980" s="61"/>
      <c r="AE5980" s="61"/>
      <c r="AF5980" s="61"/>
      <c r="AG5980" s="61"/>
      <c r="AH5980" s="61"/>
      <c r="AI5980" s="61"/>
      <c r="AJ5980" s="61"/>
      <c r="AK5980" s="61"/>
      <c r="AL5980" s="61"/>
      <c r="AM5980" s="61"/>
      <c r="AN5980" s="61"/>
      <c r="AO5980" s="61"/>
      <c r="AP5980" s="62"/>
      <c r="AQ5980" s="61"/>
      <c r="AR5980" s="61"/>
      <c r="AS5980" s="61"/>
      <c r="AT5980" s="61"/>
      <c r="AU5980" s="61"/>
      <c r="AV5980" s="61"/>
      <c r="AW5980" s="60"/>
    </row>
    <row r="5981" s="59" customFormat="1" customHeight="1" spans="1:49">
      <c r="A5981" s="60"/>
      <c r="B5981" s="60"/>
      <c r="C5981" s="60"/>
      <c r="D5981" s="60"/>
      <c r="H5981" s="61"/>
      <c r="I5981" s="61"/>
      <c r="J5981" s="61"/>
      <c r="K5981" s="61"/>
      <c r="L5981" s="61"/>
      <c r="M5981" s="61"/>
      <c r="N5981" s="61"/>
      <c r="O5981" s="61"/>
      <c r="P5981" s="61"/>
      <c r="Q5981" s="61"/>
      <c r="R5981" s="61"/>
      <c r="S5981" s="61"/>
      <c r="T5981" s="61"/>
      <c r="U5981" s="61"/>
      <c r="V5981" s="61"/>
      <c r="W5981" s="61"/>
      <c r="X5981" s="61"/>
      <c r="Y5981" s="61"/>
      <c r="Z5981" s="61"/>
      <c r="AA5981" s="61"/>
      <c r="AB5981" s="61"/>
      <c r="AC5981" s="61"/>
      <c r="AD5981" s="61"/>
      <c r="AE5981" s="61"/>
      <c r="AF5981" s="61"/>
      <c r="AG5981" s="61"/>
      <c r="AH5981" s="61"/>
      <c r="AI5981" s="61"/>
      <c r="AJ5981" s="61"/>
      <c r="AK5981" s="61"/>
      <c r="AL5981" s="61"/>
      <c r="AM5981" s="61"/>
      <c r="AN5981" s="61"/>
      <c r="AO5981" s="61"/>
      <c r="AP5981" s="62"/>
      <c r="AQ5981" s="61"/>
      <c r="AR5981" s="61"/>
      <c r="AS5981" s="61"/>
      <c r="AT5981" s="61"/>
      <c r="AU5981" s="61"/>
      <c r="AV5981" s="61"/>
      <c r="AW5981" s="60"/>
    </row>
    <row r="5982" s="59" customFormat="1" customHeight="1" spans="1:49">
      <c r="A5982" s="60"/>
      <c r="B5982" s="60"/>
      <c r="C5982" s="60"/>
      <c r="D5982" s="60"/>
      <c r="H5982" s="61"/>
      <c r="I5982" s="61"/>
      <c r="J5982" s="61"/>
      <c r="K5982" s="61"/>
      <c r="L5982" s="61"/>
      <c r="M5982" s="61"/>
      <c r="N5982" s="61"/>
      <c r="O5982" s="61"/>
      <c r="P5982" s="61"/>
      <c r="Q5982" s="61"/>
      <c r="R5982" s="61"/>
      <c r="S5982" s="61"/>
      <c r="T5982" s="61"/>
      <c r="U5982" s="61"/>
      <c r="V5982" s="61"/>
      <c r="W5982" s="61"/>
      <c r="X5982" s="61"/>
      <c r="Y5982" s="61"/>
      <c r="Z5982" s="61"/>
      <c r="AA5982" s="61"/>
      <c r="AB5982" s="61"/>
      <c r="AC5982" s="61"/>
      <c r="AD5982" s="61"/>
      <c r="AE5982" s="61"/>
      <c r="AF5982" s="61"/>
      <c r="AG5982" s="61"/>
      <c r="AH5982" s="61"/>
      <c r="AI5982" s="61"/>
      <c r="AJ5982" s="61"/>
      <c r="AK5982" s="61"/>
      <c r="AL5982" s="61"/>
      <c r="AM5982" s="61"/>
      <c r="AN5982" s="61"/>
      <c r="AO5982" s="61"/>
      <c r="AP5982" s="62"/>
      <c r="AQ5982" s="61"/>
      <c r="AR5982" s="61"/>
      <c r="AS5982" s="61"/>
      <c r="AT5982" s="61"/>
      <c r="AU5982" s="61"/>
      <c r="AV5982" s="61"/>
      <c r="AW5982" s="60"/>
    </row>
    <row r="5983" s="59" customFormat="1" customHeight="1" spans="1:49">
      <c r="A5983" s="60"/>
      <c r="B5983" s="60"/>
      <c r="C5983" s="60"/>
      <c r="D5983" s="60"/>
      <c r="H5983" s="61"/>
      <c r="I5983" s="61"/>
      <c r="J5983" s="61"/>
      <c r="K5983" s="61"/>
      <c r="L5983" s="61"/>
      <c r="M5983" s="61"/>
      <c r="N5983" s="61"/>
      <c r="O5983" s="61"/>
      <c r="P5983" s="61"/>
      <c r="Q5983" s="61"/>
      <c r="R5983" s="61"/>
      <c r="S5983" s="61"/>
      <c r="T5983" s="61"/>
      <c r="U5983" s="61"/>
      <c r="V5983" s="61"/>
      <c r="W5983" s="61"/>
      <c r="X5983" s="61"/>
      <c r="Y5983" s="61"/>
      <c r="Z5983" s="61"/>
      <c r="AA5983" s="61"/>
      <c r="AB5983" s="61"/>
      <c r="AC5983" s="61"/>
      <c r="AD5983" s="61"/>
      <c r="AE5983" s="61"/>
      <c r="AF5983" s="61"/>
      <c r="AG5983" s="61"/>
      <c r="AH5983" s="61"/>
      <c r="AI5983" s="61"/>
      <c r="AJ5983" s="61"/>
      <c r="AK5983" s="61"/>
      <c r="AL5983" s="61"/>
      <c r="AM5983" s="61"/>
      <c r="AN5983" s="61"/>
      <c r="AO5983" s="61"/>
      <c r="AP5983" s="62"/>
      <c r="AQ5983" s="61"/>
      <c r="AR5983" s="61"/>
      <c r="AS5983" s="61"/>
      <c r="AT5983" s="61"/>
      <c r="AU5983" s="61"/>
      <c r="AV5983" s="61"/>
      <c r="AW5983" s="60"/>
    </row>
    <row r="5984" s="59" customFormat="1" customHeight="1" spans="1:49">
      <c r="A5984" s="60"/>
      <c r="B5984" s="60"/>
      <c r="C5984" s="60"/>
      <c r="D5984" s="60"/>
      <c r="H5984" s="61"/>
      <c r="I5984" s="61"/>
      <c r="J5984" s="61"/>
      <c r="K5984" s="61"/>
      <c r="L5984" s="61"/>
      <c r="M5984" s="61"/>
      <c r="N5984" s="61"/>
      <c r="O5984" s="61"/>
      <c r="P5984" s="61"/>
      <c r="Q5984" s="61"/>
      <c r="R5984" s="61"/>
      <c r="S5984" s="61"/>
      <c r="T5984" s="61"/>
      <c r="U5984" s="61"/>
      <c r="V5984" s="61"/>
      <c r="W5984" s="61"/>
      <c r="X5984" s="61"/>
      <c r="Y5984" s="61"/>
      <c r="Z5984" s="61"/>
      <c r="AA5984" s="61"/>
      <c r="AB5984" s="61"/>
      <c r="AC5984" s="61"/>
      <c r="AD5984" s="61"/>
      <c r="AE5984" s="61"/>
      <c r="AF5984" s="61"/>
      <c r="AG5984" s="61"/>
      <c r="AH5984" s="61"/>
      <c r="AI5984" s="61"/>
      <c r="AJ5984" s="61"/>
      <c r="AK5984" s="61"/>
      <c r="AL5984" s="61"/>
      <c r="AM5984" s="61"/>
      <c r="AN5984" s="61"/>
      <c r="AO5984" s="61"/>
      <c r="AP5984" s="62"/>
      <c r="AQ5984" s="61"/>
      <c r="AR5984" s="61"/>
      <c r="AS5984" s="61"/>
      <c r="AT5984" s="61"/>
      <c r="AU5984" s="61"/>
      <c r="AV5984" s="61"/>
      <c r="AW5984" s="60"/>
    </row>
    <row r="5985" s="59" customFormat="1" customHeight="1" spans="1:49">
      <c r="A5985" s="60"/>
      <c r="B5985" s="60"/>
      <c r="C5985" s="60"/>
      <c r="D5985" s="60"/>
      <c r="H5985" s="61"/>
      <c r="I5985" s="61"/>
      <c r="J5985" s="61"/>
      <c r="K5985" s="61"/>
      <c r="L5985" s="61"/>
      <c r="M5985" s="61"/>
      <c r="N5985" s="61"/>
      <c r="O5985" s="61"/>
      <c r="P5985" s="61"/>
      <c r="Q5985" s="61"/>
      <c r="R5985" s="61"/>
      <c r="S5985" s="61"/>
      <c r="T5985" s="61"/>
      <c r="U5985" s="61"/>
      <c r="V5985" s="61"/>
      <c r="W5985" s="61"/>
      <c r="X5985" s="61"/>
      <c r="Y5985" s="61"/>
      <c r="Z5985" s="61"/>
      <c r="AA5985" s="61"/>
      <c r="AB5985" s="61"/>
      <c r="AC5985" s="61"/>
      <c r="AD5985" s="61"/>
      <c r="AE5985" s="61"/>
      <c r="AF5985" s="61"/>
      <c r="AG5985" s="61"/>
      <c r="AH5985" s="61"/>
      <c r="AI5985" s="61"/>
      <c r="AJ5985" s="61"/>
      <c r="AK5985" s="61"/>
      <c r="AL5985" s="61"/>
      <c r="AM5985" s="61"/>
      <c r="AN5985" s="61"/>
      <c r="AO5985" s="61"/>
      <c r="AP5985" s="62"/>
      <c r="AQ5985" s="61"/>
      <c r="AR5985" s="61"/>
      <c r="AS5985" s="61"/>
      <c r="AT5985" s="61"/>
      <c r="AU5985" s="61"/>
      <c r="AV5985" s="61"/>
      <c r="AW5985" s="60"/>
    </row>
    <row r="5986" s="59" customFormat="1" customHeight="1" spans="1:49">
      <c r="A5986" s="60"/>
      <c r="B5986" s="60"/>
      <c r="C5986" s="60"/>
      <c r="D5986" s="60"/>
      <c r="H5986" s="61"/>
      <c r="I5986" s="61"/>
      <c r="J5986" s="61"/>
      <c r="K5986" s="61"/>
      <c r="L5986" s="61"/>
      <c r="M5986" s="61"/>
      <c r="N5986" s="61"/>
      <c r="O5986" s="61"/>
      <c r="P5986" s="61"/>
      <c r="Q5986" s="61"/>
      <c r="R5986" s="61"/>
      <c r="S5986" s="61"/>
      <c r="T5986" s="61"/>
      <c r="U5986" s="61"/>
      <c r="V5986" s="61"/>
      <c r="W5986" s="61"/>
      <c r="X5986" s="61"/>
      <c r="Y5986" s="61"/>
      <c r="Z5986" s="61"/>
      <c r="AA5986" s="61"/>
      <c r="AB5986" s="61"/>
      <c r="AC5986" s="61"/>
      <c r="AD5986" s="61"/>
      <c r="AE5986" s="61"/>
      <c r="AF5986" s="61"/>
      <c r="AG5986" s="61"/>
      <c r="AH5986" s="61"/>
      <c r="AI5986" s="61"/>
      <c r="AJ5986" s="61"/>
      <c r="AK5986" s="61"/>
      <c r="AL5986" s="61"/>
      <c r="AM5986" s="61"/>
      <c r="AN5986" s="61"/>
      <c r="AO5986" s="61"/>
      <c r="AP5986" s="62"/>
      <c r="AQ5986" s="61"/>
      <c r="AR5986" s="61"/>
      <c r="AS5986" s="61"/>
      <c r="AT5986" s="61"/>
      <c r="AU5986" s="61"/>
      <c r="AV5986" s="61"/>
      <c r="AW5986" s="60"/>
    </row>
    <row r="5987" s="59" customFormat="1" customHeight="1" spans="1:49">
      <c r="A5987" s="60"/>
      <c r="B5987" s="60"/>
      <c r="C5987" s="60"/>
      <c r="D5987" s="60"/>
      <c r="H5987" s="61"/>
      <c r="I5987" s="61"/>
      <c r="J5987" s="61"/>
      <c r="K5987" s="61"/>
      <c r="L5987" s="61"/>
      <c r="M5987" s="61"/>
      <c r="N5987" s="61"/>
      <c r="O5987" s="61"/>
      <c r="P5987" s="61"/>
      <c r="Q5987" s="61"/>
      <c r="R5987" s="61"/>
      <c r="S5987" s="61"/>
      <c r="T5987" s="61"/>
      <c r="U5987" s="61"/>
      <c r="V5987" s="61"/>
      <c r="W5987" s="61"/>
      <c r="X5987" s="61"/>
      <c r="Y5987" s="61"/>
      <c r="Z5987" s="61"/>
      <c r="AA5987" s="61"/>
      <c r="AB5987" s="61"/>
      <c r="AC5987" s="61"/>
      <c r="AD5987" s="61"/>
      <c r="AE5987" s="61"/>
      <c r="AF5987" s="61"/>
      <c r="AG5987" s="61"/>
      <c r="AH5987" s="61"/>
      <c r="AI5987" s="61"/>
      <c r="AJ5987" s="61"/>
      <c r="AK5987" s="61"/>
      <c r="AL5987" s="61"/>
      <c r="AM5987" s="61"/>
      <c r="AN5987" s="61"/>
      <c r="AO5987" s="61"/>
      <c r="AP5987" s="62"/>
      <c r="AQ5987" s="61"/>
      <c r="AR5987" s="61"/>
      <c r="AS5987" s="61"/>
      <c r="AT5987" s="61"/>
      <c r="AU5987" s="61"/>
      <c r="AV5987" s="61"/>
      <c r="AW5987" s="60"/>
    </row>
    <row r="5988" s="59" customFormat="1" customHeight="1" spans="1:49">
      <c r="A5988" s="60"/>
      <c r="B5988" s="60"/>
      <c r="C5988" s="60"/>
      <c r="D5988" s="60"/>
      <c r="H5988" s="61"/>
      <c r="I5988" s="61"/>
      <c r="J5988" s="61"/>
      <c r="K5988" s="61"/>
      <c r="L5988" s="61"/>
      <c r="M5988" s="61"/>
      <c r="N5988" s="61"/>
      <c r="O5988" s="61"/>
      <c r="P5988" s="61"/>
      <c r="Q5988" s="61"/>
      <c r="R5988" s="61"/>
      <c r="S5988" s="61"/>
      <c r="T5988" s="61"/>
      <c r="U5988" s="61"/>
      <c r="V5988" s="61"/>
      <c r="W5988" s="61"/>
      <c r="X5988" s="61"/>
      <c r="Y5988" s="61"/>
      <c r="Z5988" s="61"/>
      <c r="AA5988" s="61"/>
      <c r="AB5988" s="61"/>
      <c r="AC5988" s="61"/>
      <c r="AD5988" s="61"/>
      <c r="AE5988" s="61"/>
      <c r="AF5988" s="61"/>
      <c r="AG5988" s="61"/>
      <c r="AH5988" s="61"/>
      <c r="AI5988" s="61"/>
      <c r="AJ5988" s="61"/>
      <c r="AK5988" s="61"/>
      <c r="AL5988" s="61"/>
      <c r="AM5988" s="61"/>
      <c r="AN5988" s="61"/>
      <c r="AO5988" s="61"/>
      <c r="AP5988" s="62"/>
      <c r="AQ5988" s="61"/>
      <c r="AR5988" s="61"/>
      <c r="AS5988" s="61"/>
      <c r="AT5988" s="61"/>
      <c r="AU5988" s="61"/>
      <c r="AV5988" s="61"/>
      <c r="AW5988" s="60"/>
    </row>
    <row r="5989" s="59" customFormat="1" customHeight="1" spans="1:49">
      <c r="A5989" s="60"/>
      <c r="B5989" s="60"/>
      <c r="C5989" s="60"/>
      <c r="D5989" s="60"/>
      <c r="H5989" s="61"/>
      <c r="I5989" s="61"/>
      <c r="J5989" s="61"/>
      <c r="K5989" s="61"/>
      <c r="L5989" s="61"/>
      <c r="M5989" s="61"/>
      <c r="N5989" s="61"/>
      <c r="O5989" s="61"/>
      <c r="P5989" s="61"/>
      <c r="Q5989" s="61"/>
      <c r="R5989" s="61"/>
      <c r="S5989" s="61"/>
      <c r="T5989" s="61"/>
      <c r="U5989" s="61"/>
      <c r="V5989" s="61"/>
      <c r="W5989" s="61"/>
      <c r="X5989" s="61"/>
      <c r="Y5989" s="61"/>
      <c r="Z5989" s="61"/>
      <c r="AA5989" s="61"/>
      <c r="AB5989" s="61"/>
      <c r="AC5989" s="61"/>
      <c r="AD5989" s="61"/>
      <c r="AE5989" s="61"/>
      <c r="AF5989" s="61"/>
      <c r="AG5989" s="61"/>
      <c r="AH5989" s="61"/>
      <c r="AI5989" s="61"/>
      <c r="AJ5989" s="61"/>
      <c r="AK5989" s="61"/>
      <c r="AL5989" s="61"/>
      <c r="AM5989" s="61"/>
      <c r="AN5989" s="61"/>
      <c r="AO5989" s="61"/>
      <c r="AP5989" s="62"/>
      <c r="AQ5989" s="61"/>
      <c r="AR5989" s="61"/>
      <c r="AS5989" s="61"/>
      <c r="AT5989" s="61"/>
      <c r="AU5989" s="61"/>
      <c r="AV5989" s="61"/>
      <c r="AW5989" s="60"/>
    </row>
    <row r="5990" s="59" customFormat="1" customHeight="1" spans="1:49">
      <c r="A5990" s="60"/>
      <c r="B5990" s="60"/>
      <c r="C5990" s="60"/>
      <c r="D5990" s="60"/>
      <c r="H5990" s="61"/>
      <c r="I5990" s="61"/>
      <c r="J5990" s="61"/>
      <c r="K5990" s="61"/>
      <c r="L5990" s="61"/>
      <c r="M5990" s="61"/>
      <c r="N5990" s="61"/>
      <c r="O5990" s="61"/>
      <c r="P5990" s="61"/>
      <c r="Q5990" s="61"/>
      <c r="R5990" s="61"/>
      <c r="S5990" s="61"/>
      <c r="T5990" s="61"/>
      <c r="U5990" s="61"/>
      <c r="V5990" s="61"/>
      <c r="W5990" s="61"/>
      <c r="X5990" s="61"/>
      <c r="Y5990" s="61"/>
      <c r="Z5990" s="61"/>
      <c r="AA5990" s="61"/>
      <c r="AB5990" s="61"/>
      <c r="AC5990" s="61"/>
      <c r="AD5990" s="61"/>
      <c r="AE5990" s="61"/>
      <c r="AF5990" s="61"/>
      <c r="AG5990" s="61"/>
      <c r="AH5990" s="61"/>
      <c r="AI5990" s="61"/>
      <c r="AJ5990" s="61"/>
      <c r="AK5990" s="61"/>
      <c r="AL5990" s="61"/>
      <c r="AM5990" s="61"/>
      <c r="AN5990" s="61"/>
      <c r="AO5990" s="61"/>
      <c r="AP5990" s="62"/>
      <c r="AQ5990" s="61"/>
      <c r="AR5990" s="61"/>
      <c r="AS5990" s="61"/>
      <c r="AT5990" s="61"/>
      <c r="AU5990" s="61"/>
      <c r="AV5990" s="61"/>
      <c r="AW5990" s="60"/>
    </row>
    <row r="5991" s="59" customFormat="1" customHeight="1" spans="1:49">
      <c r="A5991" s="60"/>
      <c r="B5991" s="60"/>
      <c r="C5991" s="60"/>
      <c r="D5991" s="60"/>
      <c r="H5991" s="61"/>
      <c r="I5991" s="61"/>
      <c r="J5991" s="61"/>
      <c r="K5991" s="61"/>
      <c r="L5991" s="61"/>
      <c r="M5991" s="61"/>
      <c r="N5991" s="61"/>
      <c r="O5991" s="61"/>
      <c r="P5991" s="61"/>
      <c r="Q5991" s="61"/>
      <c r="R5991" s="61"/>
      <c r="S5991" s="61"/>
      <c r="T5991" s="61"/>
      <c r="U5991" s="61"/>
      <c r="V5991" s="61"/>
      <c r="W5991" s="61"/>
      <c r="X5991" s="61"/>
      <c r="Y5991" s="61"/>
      <c r="Z5991" s="61"/>
      <c r="AA5991" s="61"/>
      <c r="AB5991" s="61"/>
      <c r="AC5991" s="61"/>
      <c r="AD5991" s="61"/>
      <c r="AE5991" s="61"/>
      <c r="AF5991" s="61"/>
      <c r="AG5991" s="61"/>
      <c r="AH5991" s="61"/>
      <c r="AI5991" s="61"/>
      <c r="AJ5991" s="61"/>
      <c r="AK5991" s="61"/>
      <c r="AL5991" s="61"/>
      <c r="AM5991" s="61"/>
      <c r="AN5991" s="61"/>
      <c r="AO5991" s="61"/>
      <c r="AP5991" s="62"/>
      <c r="AQ5991" s="61"/>
      <c r="AR5991" s="61"/>
      <c r="AS5991" s="61"/>
      <c r="AT5991" s="61"/>
      <c r="AU5991" s="61"/>
      <c r="AV5991" s="61"/>
      <c r="AW5991" s="60"/>
    </row>
    <row r="5992" s="59" customFormat="1" customHeight="1" spans="1:49">
      <c r="A5992" s="60"/>
      <c r="B5992" s="60"/>
      <c r="C5992" s="60"/>
      <c r="D5992" s="60"/>
      <c r="H5992" s="61"/>
      <c r="I5992" s="61"/>
      <c r="J5992" s="61"/>
      <c r="K5992" s="61"/>
      <c r="L5992" s="61"/>
      <c r="M5992" s="61"/>
      <c r="N5992" s="61"/>
      <c r="O5992" s="61"/>
      <c r="P5992" s="61"/>
      <c r="Q5992" s="61"/>
      <c r="R5992" s="61"/>
      <c r="S5992" s="61"/>
      <c r="T5992" s="61"/>
      <c r="U5992" s="61"/>
      <c r="V5992" s="61"/>
      <c r="W5992" s="61"/>
      <c r="X5992" s="61"/>
      <c r="Y5992" s="61"/>
      <c r="Z5992" s="61"/>
      <c r="AA5992" s="61"/>
      <c r="AB5992" s="61"/>
      <c r="AC5992" s="61"/>
      <c r="AD5992" s="61"/>
      <c r="AE5992" s="61"/>
      <c r="AF5992" s="61"/>
      <c r="AG5992" s="61"/>
      <c r="AH5992" s="61"/>
      <c r="AI5992" s="61"/>
      <c r="AJ5992" s="61"/>
      <c r="AK5992" s="61"/>
      <c r="AL5992" s="61"/>
      <c r="AM5992" s="61"/>
      <c r="AN5992" s="61"/>
      <c r="AO5992" s="61"/>
      <c r="AP5992" s="62"/>
      <c r="AQ5992" s="61"/>
      <c r="AR5992" s="61"/>
      <c r="AS5992" s="61"/>
      <c r="AT5992" s="61"/>
      <c r="AU5992" s="61"/>
      <c r="AV5992" s="61"/>
      <c r="AW5992" s="60"/>
    </row>
    <row r="5993" s="59" customFormat="1" customHeight="1" spans="1:49">
      <c r="A5993" s="60"/>
      <c r="B5993" s="60"/>
      <c r="C5993" s="60"/>
      <c r="D5993" s="60"/>
      <c r="H5993" s="61"/>
      <c r="I5993" s="61"/>
      <c r="J5993" s="61"/>
      <c r="K5993" s="61"/>
      <c r="L5993" s="61"/>
      <c r="M5993" s="61"/>
      <c r="N5993" s="61"/>
      <c r="O5993" s="61"/>
      <c r="P5993" s="61"/>
      <c r="Q5993" s="61"/>
      <c r="R5993" s="61"/>
      <c r="S5993" s="61"/>
      <c r="T5993" s="61"/>
      <c r="U5993" s="61"/>
      <c r="V5993" s="61"/>
      <c r="W5993" s="61"/>
      <c r="X5993" s="61"/>
      <c r="Y5993" s="61"/>
      <c r="Z5993" s="61"/>
      <c r="AA5993" s="61"/>
      <c r="AB5993" s="61"/>
      <c r="AC5993" s="61"/>
      <c r="AD5993" s="61"/>
      <c r="AE5993" s="61"/>
      <c r="AF5993" s="61"/>
      <c r="AG5993" s="61"/>
      <c r="AH5993" s="61"/>
      <c r="AI5993" s="61"/>
      <c r="AJ5993" s="61"/>
      <c r="AK5993" s="61"/>
      <c r="AL5993" s="61"/>
      <c r="AM5993" s="61"/>
      <c r="AN5993" s="61"/>
      <c r="AO5993" s="61"/>
      <c r="AP5993" s="62"/>
      <c r="AQ5993" s="61"/>
      <c r="AR5993" s="61"/>
      <c r="AS5993" s="61"/>
      <c r="AT5993" s="61"/>
      <c r="AU5993" s="61"/>
      <c r="AV5993" s="61"/>
      <c r="AW5993" s="60"/>
    </row>
    <row r="5994" s="59" customFormat="1" customHeight="1" spans="1:49">
      <c r="A5994" s="60"/>
      <c r="B5994" s="60"/>
      <c r="C5994" s="60"/>
      <c r="D5994" s="60"/>
      <c r="H5994" s="61"/>
      <c r="I5994" s="61"/>
      <c r="J5994" s="61"/>
      <c r="K5994" s="61"/>
      <c r="L5994" s="61"/>
      <c r="M5994" s="61"/>
      <c r="N5994" s="61"/>
      <c r="O5994" s="61"/>
      <c r="P5994" s="61"/>
      <c r="Q5994" s="61"/>
      <c r="R5994" s="61"/>
      <c r="S5994" s="61"/>
      <c r="T5994" s="61"/>
      <c r="U5994" s="61"/>
      <c r="V5994" s="61"/>
      <c r="W5994" s="61"/>
      <c r="X5994" s="61"/>
      <c r="Y5994" s="61"/>
      <c r="Z5994" s="61"/>
      <c r="AA5994" s="61"/>
      <c r="AB5994" s="61"/>
      <c r="AC5994" s="61"/>
      <c r="AD5994" s="61"/>
      <c r="AE5994" s="61"/>
      <c r="AF5994" s="61"/>
      <c r="AG5994" s="61"/>
      <c r="AH5994" s="61"/>
      <c r="AI5994" s="61"/>
      <c r="AJ5994" s="61"/>
      <c r="AK5994" s="61"/>
      <c r="AL5994" s="61"/>
      <c r="AM5994" s="61"/>
      <c r="AN5994" s="61"/>
      <c r="AO5994" s="61"/>
      <c r="AP5994" s="62"/>
      <c r="AQ5994" s="61"/>
      <c r="AR5994" s="61"/>
      <c r="AS5994" s="61"/>
      <c r="AT5994" s="61"/>
      <c r="AU5994" s="61"/>
      <c r="AV5994" s="61"/>
      <c r="AW5994" s="60"/>
    </row>
    <row r="5995" s="59" customFormat="1" customHeight="1" spans="1:49">
      <c r="A5995" s="60"/>
      <c r="B5995" s="60"/>
      <c r="C5995" s="60"/>
      <c r="D5995" s="60"/>
      <c r="H5995" s="61"/>
      <c r="I5995" s="61"/>
      <c r="J5995" s="61"/>
      <c r="K5995" s="61"/>
      <c r="L5995" s="61"/>
      <c r="M5995" s="61"/>
      <c r="N5995" s="61"/>
      <c r="O5995" s="61"/>
      <c r="P5995" s="61"/>
      <c r="Q5995" s="61"/>
      <c r="R5995" s="61"/>
      <c r="S5995" s="61"/>
      <c r="T5995" s="61"/>
      <c r="U5995" s="61"/>
      <c r="V5995" s="61"/>
      <c r="W5995" s="61"/>
      <c r="X5995" s="61"/>
      <c r="Y5995" s="61"/>
      <c r="Z5995" s="61"/>
      <c r="AA5995" s="61"/>
      <c r="AB5995" s="61"/>
      <c r="AC5995" s="61"/>
      <c r="AD5995" s="61"/>
      <c r="AE5995" s="61"/>
      <c r="AF5995" s="61"/>
      <c r="AG5995" s="61"/>
      <c r="AH5995" s="61"/>
      <c r="AI5995" s="61"/>
      <c r="AJ5995" s="61"/>
      <c r="AK5995" s="61"/>
      <c r="AL5995" s="61"/>
      <c r="AM5995" s="61"/>
      <c r="AN5995" s="61"/>
      <c r="AO5995" s="61"/>
      <c r="AP5995" s="62"/>
      <c r="AQ5995" s="61"/>
      <c r="AR5995" s="61"/>
      <c r="AS5995" s="61"/>
      <c r="AT5995" s="61"/>
      <c r="AU5995" s="61"/>
      <c r="AV5995" s="61"/>
      <c r="AW5995" s="60"/>
    </row>
    <row r="5996" s="59" customFormat="1" customHeight="1" spans="1:49">
      <c r="A5996" s="60"/>
      <c r="B5996" s="60"/>
      <c r="C5996" s="60"/>
      <c r="D5996" s="60"/>
      <c r="H5996" s="61"/>
      <c r="I5996" s="61"/>
      <c r="J5996" s="61"/>
      <c r="K5996" s="61"/>
      <c r="L5996" s="61"/>
      <c r="M5996" s="61"/>
      <c r="N5996" s="61"/>
      <c r="O5996" s="61"/>
      <c r="P5996" s="61"/>
      <c r="Q5996" s="61"/>
      <c r="R5996" s="61"/>
      <c r="S5996" s="61"/>
      <c r="T5996" s="61"/>
      <c r="U5996" s="61"/>
      <c r="V5996" s="61"/>
      <c r="W5996" s="61"/>
      <c r="X5996" s="61"/>
      <c r="Y5996" s="61"/>
      <c r="Z5996" s="61"/>
      <c r="AA5996" s="61"/>
      <c r="AB5996" s="61"/>
      <c r="AC5996" s="61"/>
      <c r="AD5996" s="61"/>
      <c r="AE5996" s="61"/>
      <c r="AF5996" s="61"/>
      <c r="AG5996" s="61"/>
      <c r="AH5996" s="61"/>
      <c r="AI5996" s="61"/>
      <c r="AJ5996" s="61"/>
      <c r="AK5996" s="61"/>
      <c r="AL5996" s="61"/>
      <c r="AM5996" s="61"/>
      <c r="AN5996" s="61"/>
      <c r="AO5996" s="61"/>
      <c r="AP5996" s="62"/>
      <c r="AQ5996" s="61"/>
      <c r="AR5996" s="61"/>
      <c r="AS5996" s="61"/>
      <c r="AT5996" s="61"/>
      <c r="AU5996" s="61"/>
      <c r="AV5996" s="61"/>
      <c r="AW5996" s="60"/>
    </row>
    <row r="5997" s="59" customFormat="1" customHeight="1" spans="1:49">
      <c r="A5997" s="60"/>
      <c r="B5997" s="60"/>
      <c r="C5997" s="60"/>
      <c r="D5997" s="60"/>
      <c r="H5997" s="61"/>
      <c r="I5997" s="61"/>
      <c r="J5997" s="61"/>
      <c r="K5997" s="61"/>
      <c r="L5997" s="61"/>
      <c r="M5997" s="61"/>
      <c r="N5997" s="61"/>
      <c r="O5997" s="61"/>
      <c r="P5997" s="61"/>
      <c r="Q5997" s="61"/>
      <c r="R5997" s="61"/>
      <c r="S5997" s="61"/>
      <c r="T5997" s="61"/>
      <c r="U5997" s="61"/>
      <c r="V5997" s="61"/>
      <c r="W5997" s="61"/>
      <c r="X5997" s="61"/>
      <c r="Y5997" s="61"/>
      <c r="Z5997" s="61"/>
      <c r="AA5997" s="61"/>
      <c r="AB5997" s="61"/>
      <c r="AC5997" s="61"/>
      <c r="AD5997" s="61"/>
      <c r="AE5997" s="61"/>
      <c r="AF5997" s="61"/>
      <c r="AG5997" s="61"/>
      <c r="AH5997" s="61"/>
      <c r="AI5997" s="61"/>
      <c r="AJ5997" s="61"/>
      <c r="AK5997" s="61"/>
      <c r="AL5997" s="61"/>
      <c r="AM5997" s="61"/>
      <c r="AN5997" s="61"/>
      <c r="AO5997" s="61"/>
      <c r="AP5997" s="62"/>
      <c r="AQ5997" s="61"/>
      <c r="AR5997" s="61"/>
      <c r="AS5997" s="61"/>
      <c r="AT5997" s="61"/>
      <c r="AU5997" s="61"/>
      <c r="AV5997" s="61"/>
      <c r="AW5997" s="60"/>
    </row>
    <row r="5998" s="59" customFormat="1" customHeight="1" spans="1:49">
      <c r="A5998" s="60"/>
      <c r="B5998" s="60"/>
      <c r="C5998" s="60"/>
      <c r="D5998" s="60"/>
      <c r="H5998" s="61"/>
      <c r="I5998" s="61"/>
      <c r="J5998" s="61"/>
      <c r="K5998" s="61"/>
      <c r="L5998" s="61"/>
      <c r="M5998" s="61"/>
      <c r="N5998" s="61"/>
      <c r="O5998" s="61"/>
      <c r="P5998" s="61"/>
      <c r="Q5998" s="61"/>
      <c r="R5998" s="61"/>
      <c r="S5998" s="61"/>
      <c r="T5998" s="61"/>
      <c r="U5998" s="61"/>
      <c r="V5998" s="61"/>
      <c r="W5998" s="61"/>
      <c r="X5998" s="61"/>
      <c r="Y5998" s="61"/>
      <c r="Z5998" s="61"/>
      <c r="AA5998" s="61"/>
      <c r="AB5998" s="61"/>
      <c r="AC5998" s="61"/>
      <c r="AD5998" s="61"/>
      <c r="AE5998" s="61"/>
      <c r="AF5998" s="61"/>
      <c r="AG5998" s="61"/>
      <c r="AH5998" s="61"/>
      <c r="AI5998" s="61"/>
      <c r="AJ5998" s="61"/>
      <c r="AK5998" s="61"/>
      <c r="AL5998" s="61"/>
      <c r="AM5998" s="61"/>
      <c r="AN5998" s="61"/>
      <c r="AO5998" s="61"/>
      <c r="AP5998" s="62"/>
      <c r="AQ5998" s="61"/>
      <c r="AR5998" s="61"/>
      <c r="AS5998" s="61"/>
      <c r="AT5998" s="61"/>
      <c r="AU5998" s="61"/>
      <c r="AV5998" s="61"/>
      <c r="AW5998" s="60"/>
    </row>
    <row r="5999" s="59" customFormat="1" customHeight="1" spans="1:49">
      <c r="A5999" s="60"/>
      <c r="B5999" s="60"/>
      <c r="C5999" s="60"/>
      <c r="D5999" s="60"/>
      <c r="H5999" s="61"/>
      <c r="I5999" s="61"/>
      <c r="J5999" s="61"/>
      <c r="K5999" s="61"/>
      <c r="L5999" s="61"/>
      <c r="M5999" s="61"/>
      <c r="N5999" s="61"/>
      <c r="O5999" s="61"/>
      <c r="P5999" s="61"/>
      <c r="Q5999" s="61"/>
      <c r="R5999" s="61"/>
      <c r="S5999" s="61"/>
      <c r="T5999" s="61"/>
      <c r="U5999" s="61"/>
      <c r="V5999" s="61"/>
      <c r="W5999" s="61"/>
      <c r="X5999" s="61"/>
      <c r="Y5999" s="61"/>
      <c r="Z5999" s="61"/>
      <c r="AA5999" s="61"/>
      <c r="AB5999" s="61"/>
      <c r="AC5999" s="61"/>
      <c r="AD5999" s="61"/>
      <c r="AE5999" s="61"/>
      <c r="AF5999" s="61"/>
      <c r="AG5999" s="61"/>
      <c r="AH5999" s="61"/>
      <c r="AI5999" s="61"/>
      <c r="AJ5999" s="61"/>
      <c r="AK5999" s="61"/>
      <c r="AL5999" s="61"/>
      <c r="AM5999" s="61"/>
      <c r="AN5999" s="61"/>
      <c r="AO5999" s="61"/>
      <c r="AP5999" s="62"/>
      <c r="AQ5999" s="61"/>
      <c r="AR5999" s="61"/>
      <c r="AS5999" s="61"/>
      <c r="AT5999" s="61"/>
      <c r="AU5999" s="61"/>
      <c r="AV5999" s="61"/>
      <c r="AW5999" s="60"/>
    </row>
    <row r="6000" s="59" customFormat="1" customHeight="1" spans="1:49">
      <c r="A6000" s="60"/>
      <c r="B6000" s="60"/>
      <c r="C6000" s="60"/>
      <c r="D6000" s="60"/>
      <c r="H6000" s="61"/>
      <c r="I6000" s="61"/>
      <c r="J6000" s="61"/>
      <c r="K6000" s="61"/>
      <c r="L6000" s="61"/>
      <c r="M6000" s="61"/>
      <c r="N6000" s="61"/>
      <c r="O6000" s="61"/>
      <c r="P6000" s="61"/>
      <c r="Q6000" s="61"/>
      <c r="R6000" s="61"/>
      <c r="S6000" s="61"/>
      <c r="T6000" s="61"/>
      <c r="U6000" s="61"/>
      <c r="V6000" s="61"/>
      <c r="W6000" s="61"/>
      <c r="X6000" s="61"/>
      <c r="Y6000" s="61"/>
      <c r="Z6000" s="61"/>
      <c r="AA6000" s="61"/>
      <c r="AB6000" s="61"/>
      <c r="AC6000" s="61"/>
      <c r="AD6000" s="61"/>
      <c r="AE6000" s="61"/>
      <c r="AF6000" s="61"/>
      <c r="AG6000" s="61"/>
      <c r="AH6000" s="61"/>
      <c r="AI6000" s="61"/>
      <c r="AJ6000" s="61"/>
      <c r="AK6000" s="61"/>
      <c r="AL6000" s="61"/>
      <c r="AM6000" s="61"/>
      <c r="AN6000" s="61"/>
      <c r="AO6000" s="61"/>
      <c r="AP6000" s="62"/>
      <c r="AQ6000" s="61"/>
      <c r="AR6000" s="61"/>
      <c r="AS6000" s="61"/>
      <c r="AT6000" s="61"/>
      <c r="AU6000" s="61"/>
      <c r="AV6000" s="61"/>
      <c r="AW6000" s="60"/>
    </row>
    <row r="6001" s="59" customFormat="1" customHeight="1" spans="1:49">
      <c r="A6001" s="60"/>
      <c r="B6001" s="60"/>
      <c r="C6001" s="60"/>
      <c r="D6001" s="60"/>
      <c r="H6001" s="61"/>
      <c r="I6001" s="61"/>
      <c r="J6001" s="61"/>
      <c r="K6001" s="61"/>
      <c r="L6001" s="61"/>
      <c r="M6001" s="61"/>
      <c r="N6001" s="61"/>
      <c r="O6001" s="61"/>
      <c r="P6001" s="61"/>
      <c r="Q6001" s="61"/>
      <c r="R6001" s="61"/>
      <c r="S6001" s="61"/>
      <c r="T6001" s="61"/>
      <c r="U6001" s="61"/>
      <c r="V6001" s="61"/>
      <c r="W6001" s="61"/>
      <c r="X6001" s="61"/>
      <c r="Y6001" s="61"/>
      <c r="Z6001" s="61"/>
      <c r="AA6001" s="61"/>
      <c r="AB6001" s="61"/>
      <c r="AC6001" s="61"/>
      <c r="AD6001" s="61"/>
      <c r="AE6001" s="61"/>
      <c r="AF6001" s="61"/>
      <c r="AG6001" s="61"/>
      <c r="AH6001" s="61"/>
      <c r="AI6001" s="61"/>
      <c r="AJ6001" s="61"/>
      <c r="AK6001" s="61"/>
      <c r="AL6001" s="61"/>
      <c r="AM6001" s="61"/>
      <c r="AN6001" s="61"/>
      <c r="AO6001" s="61"/>
      <c r="AP6001" s="62"/>
      <c r="AQ6001" s="61"/>
      <c r="AR6001" s="61"/>
      <c r="AS6001" s="61"/>
      <c r="AT6001" s="61"/>
      <c r="AU6001" s="61"/>
      <c r="AV6001" s="61"/>
      <c r="AW6001" s="60"/>
    </row>
    <row r="6002" s="59" customFormat="1" customHeight="1" spans="1:49">
      <c r="A6002" s="60"/>
      <c r="B6002" s="60"/>
      <c r="C6002" s="60"/>
      <c r="D6002" s="60"/>
      <c r="H6002" s="61"/>
      <c r="I6002" s="61"/>
      <c r="J6002" s="61"/>
      <c r="K6002" s="61"/>
      <c r="L6002" s="61"/>
      <c r="M6002" s="61"/>
      <c r="N6002" s="61"/>
      <c r="O6002" s="61"/>
      <c r="P6002" s="61"/>
      <c r="Q6002" s="61"/>
      <c r="R6002" s="61"/>
      <c r="S6002" s="61"/>
      <c r="T6002" s="61"/>
      <c r="U6002" s="61"/>
      <c r="V6002" s="61"/>
      <c r="W6002" s="61"/>
      <c r="X6002" s="61"/>
      <c r="Y6002" s="61"/>
      <c r="Z6002" s="61"/>
      <c r="AA6002" s="61"/>
      <c r="AB6002" s="61"/>
      <c r="AC6002" s="61"/>
      <c r="AD6002" s="61"/>
      <c r="AE6002" s="61"/>
      <c r="AF6002" s="61"/>
      <c r="AG6002" s="61"/>
      <c r="AH6002" s="61"/>
      <c r="AI6002" s="61"/>
      <c r="AJ6002" s="61"/>
      <c r="AK6002" s="61"/>
      <c r="AL6002" s="61"/>
      <c r="AM6002" s="61"/>
      <c r="AN6002" s="61"/>
      <c r="AO6002" s="61"/>
      <c r="AP6002" s="62"/>
      <c r="AQ6002" s="61"/>
      <c r="AR6002" s="61"/>
      <c r="AS6002" s="61"/>
      <c r="AT6002" s="61"/>
      <c r="AU6002" s="61"/>
      <c r="AV6002" s="61"/>
      <c r="AW6002" s="60"/>
    </row>
    <row r="6003" s="59" customFormat="1" customHeight="1" spans="1:49">
      <c r="A6003" s="60"/>
      <c r="B6003" s="60"/>
      <c r="C6003" s="60"/>
      <c r="D6003" s="60"/>
      <c r="H6003" s="61"/>
      <c r="I6003" s="61"/>
      <c r="J6003" s="61"/>
      <c r="K6003" s="61"/>
      <c r="L6003" s="61"/>
      <c r="M6003" s="61"/>
      <c r="N6003" s="61"/>
      <c r="O6003" s="61"/>
      <c r="P6003" s="61"/>
      <c r="Q6003" s="61"/>
      <c r="R6003" s="61"/>
      <c r="S6003" s="61"/>
      <c r="T6003" s="61"/>
      <c r="U6003" s="61"/>
      <c r="V6003" s="61"/>
      <c r="W6003" s="61"/>
      <c r="X6003" s="61"/>
      <c r="Y6003" s="61"/>
      <c r="Z6003" s="61"/>
      <c r="AA6003" s="61"/>
      <c r="AB6003" s="61"/>
      <c r="AC6003" s="61"/>
      <c r="AD6003" s="61"/>
      <c r="AE6003" s="61"/>
      <c r="AF6003" s="61"/>
      <c r="AG6003" s="61"/>
      <c r="AH6003" s="61"/>
      <c r="AI6003" s="61"/>
      <c r="AJ6003" s="61"/>
      <c r="AK6003" s="61"/>
      <c r="AL6003" s="61"/>
      <c r="AM6003" s="61"/>
      <c r="AN6003" s="61"/>
      <c r="AO6003" s="61"/>
      <c r="AP6003" s="62"/>
      <c r="AQ6003" s="61"/>
      <c r="AR6003" s="61"/>
      <c r="AS6003" s="61"/>
      <c r="AT6003" s="61"/>
      <c r="AU6003" s="61"/>
      <c r="AV6003" s="61"/>
      <c r="AW6003" s="60"/>
    </row>
    <row r="6004" s="59" customFormat="1" customHeight="1" spans="1:49">
      <c r="A6004" s="60"/>
      <c r="B6004" s="60"/>
      <c r="C6004" s="60"/>
      <c r="D6004" s="60"/>
      <c r="H6004" s="61"/>
      <c r="I6004" s="61"/>
      <c r="J6004" s="61"/>
      <c r="K6004" s="61"/>
      <c r="L6004" s="61"/>
      <c r="M6004" s="61"/>
      <c r="N6004" s="61"/>
      <c r="O6004" s="61"/>
      <c r="P6004" s="61"/>
      <c r="Q6004" s="61"/>
      <c r="R6004" s="61"/>
      <c r="S6004" s="61"/>
      <c r="T6004" s="61"/>
      <c r="U6004" s="61"/>
      <c r="V6004" s="61"/>
      <c r="W6004" s="61"/>
      <c r="X6004" s="61"/>
      <c r="Y6004" s="61"/>
      <c r="Z6004" s="61"/>
      <c r="AA6004" s="61"/>
      <c r="AB6004" s="61"/>
      <c r="AC6004" s="61"/>
      <c r="AD6004" s="61"/>
      <c r="AE6004" s="61"/>
      <c r="AF6004" s="61"/>
      <c r="AG6004" s="61"/>
      <c r="AH6004" s="61"/>
      <c r="AI6004" s="61"/>
      <c r="AJ6004" s="61"/>
      <c r="AK6004" s="61"/>
      <c r="AL6004" s="61"/>
      <c r="AM6004" s="61"/>
      <c r="AN6004" s="61"/>
      <c r="AO6004" s="61"/>
      <c r="AP6004" s="62"/>
      <c r="AQ6004" s="61"/>
      <c r="AR6004" s="61"/>
      <c r="AS6004" s="61"/>
      <c r="AT6004" s="61"/>
      <c r="AU6004" s="61"/>
      <c r="AV6004" s="61"/>
      <c r="AW6004" s="60"/>
    </row>
    <row r="6005" s="59" customFormat="1" customHeight="1" spans="1:49">
      <c r="A6005" s="60"/>
      <c r="B6005" s="60"/>
      <c r="C6005" s="60"/>
      <c r="D6005" s="60"/>
      <c r="H6005" s="61"/>
      <c r="I6005" s="61"/>
      <c r="J6005" s="61"/>
      <c r="K6005" s="61"/>
      <c r="L6005" s="61"/>
      <c r="M6005" s="61"/>
      <c r="N6005" s="61"/>
      <c r="O6005" s="61"/>
      <c r="P6005" s="61"/>
      <c r="Q6005" s="61"/>
      <c r="R6005" s="61"/>
      <c r="S6005" s="61"/>
      <c r="T6005" s="61"/>
      <c r="U6005" s="61"/>
      <c r="V6005" s="61"/>
      <c r="W6005" s="61"/>
      <c r="X6005" s="61"/>
      <c r="Y6005" s="61"/>
      <c r="Z6005" s="61"/>
      <c r="AA6005" s="61"/>
      <c r="AB6005" s="61"/>
      <c r="AC6005" s="61"/>
      <c r="AD6005" s="61"/>
      <c r="AE6005" s="61"/>
      <c r="AF6005" s="61"/>
      <c r="AG6005" s="61"/>
      <c r="AH6005" s="61"/>
      <c r="AI6005" s="61"/>
      <c r="AJ6005" s="61"/>
      <c r="AK6005" s="61"/>
      <c r="AL6005" s="61"/>
      <c r="AM6005" s="61"/>
      <c r="AN6005" s="61"/>
      <c r="AO6005" s="61"/>
      <c r="AP6005" s="62"/>
      <c r="AQ6005" s="61"/>
      <c r="AR6005" s="61"/>
      <c r="AS6005" s="61"/>
      <c r="AT6005" s="61"/>
      <c r="AU6005" s="61"/>
      <c r="AV6005" s="61"/>
      <c r="AW6005" s="60"/>
    </row>
    <row r="6006" s="59" customFormat="1" customHeight="1" spans="1:49">
      <c r="A6006" s="60"/>
      <c r="B6006" s="60"/>
      <c r="C6006" s="60"/>
      <c r="D6006" s="60"/>
      <c r="H6006" s="61"/>
      <c r="I6006" s="61"/>
      <c r="J6006" s="61"/>
      <c r="K6006" s="61"/>
      <c r="L6006" s="61"/>
      <c r="M6006" s="61"/>
      <c r="N6006" s="61"/>
      <c r="O6006" s="61"/>
      <c r="P6006" s="61"/>
      <c r="Q6006" s="61"/>
      <c r="R6006" s="61"/>
      <c r="S6006" s="61"/>
      <c r="T6006" s="61"/>
      <c r="U6006" s="61"/>
      <c r="V6006" s="61"/>
      <c r="W6006" s="61"/>
      <c r="X6006" s="61"/>
      <c r="Y6006" s="61"/>
      <c r="Z6006" s="61"/>
      <c r="AA6006" s="61"/>
      <c r="AB6006" s="61"/>
      <c r="AC6006" s="61"/>
      <c r="AD6006" s="61"/>
      <c r="AE6006" s="61"/>
      <c r="AF6006" s="61"/>
      <c r="AG6006" s="61"/>
      <c r="AH6006" s="61"/>
      <c r="AI6006" s="61"/>
      <c r="AJ6006" s="61"/>
      <c r="AK6006" s="61"/>
      <c r="AL6006" s="61"/>
      <c r="AM6006" s="61"/>
      <c r="AN6006" s="61"/>
      <c r="AO6006" s="61"/>
      <c r="AP6006" s="62"/>
      <c r="AQ6006" s="61"/>
      <c r="AR6006" s="61"/>
      <c r="AS6006" s="61"/>
      <c r="AT6006" s="61"/>
      <c r="AU6006" s="61"/>
      <c r="AV6006" s="61"/>
      <c r="AW6006" s="60"/>
    </row>
    <row r="6007" s="59" customFormat="1" customHeight="1" spans="1:49">
      <c r="A6007" s="60"/>
      <c r="B6007" s="60"/>
      <c r="C6007" s="60"/>
      <c r="D6007" s="60"/>
      <c r="H6007" s="61"/>
      <c r="I6007" s="61"/>
      <c r="J6007" s="61"/>
      <c r="K6007" s="61"/>
      <c r="L6007" s="61"/>
      <c r="M6007" s="61"/>
      <c r="N6007" s="61"/>
      <c r="O6007" s="61"/>
      <c r="P6007" s="61"/>
      <c r="Q6007" s="61"/>
      <c r="R6007" s="61"/>
      <c r="S6007" s="61"/>
      <c r="T6007" s="61"/>
      <c r="U6007" s="61"/>
      <c r="V6007" s="61"/>
      <c r="W6007" s="61"/>
      <c r="X6007" s="61"/>
      <c r="Y6007" s="61"/>
      <c r="Z6007" s="61"/>
      <c r="AA6007" s="61"/>
      <c r="AB6007" s="61"/>
      <c r="AC6007" s="61"/>
      <c r="AD6007" s="61"/>
      <c r="AE6007" s="61"/>
      <c r="AF6007" s="61"/>
      <c r="AG6007" s="61"/>
      <c r="AH6007" s="61"/>
      <c r="AI6007" s="61"/>
      <c r="AJ6007" s="61"/>
      <c r="AK6007" s="61"/>
      <c r="AL6007" s="61"/>
      <c r="AM6007" s="61"/>
      <c r="AN6007" s="61"/>
      <c r="AO6007" s="61"/>
      <c r="AP6007" s="62"/>
      <c r="AQ6007" s="61"/>
      <c r="AR6007" s="61"/>
      <c r="AS6007" s="61"/>
      <c r="AT6007" s="61"/>
      <c r="AU6007" s="61"/>
      <c r="AV6007" s="61"/>
      <c r="AW6007" s="60"/>
    </row>
    <row r="6008" s="59" customFormat="1" customHeight="1" spans="1:49">
      <c r="A6008" s="60"/>
      <c r="B6008" s="60"/>
      <c r="C6008" s="60"/>
      <c r="D6008" s="60"/>
      <c r="H6008" s="61"/>
      <c r="I6008" s="61"/>
      <c r="J6008" s="61"/>
      <c r="K6008" s="61"/>
      <c r="L6008" s="61"/>
      <c r="M6008" s="61"/>
      <c r="N6008" s="61"/>
      <c r="O6008" s="61"/>
      <c r="P6008" s="61"/>
      <c r="Q6008" s="61"/>
      <c r="R6008" s="61"/>
      <c r="S6008" s="61"/>
      <c r="T6008" s="61"/>
      <c r="U6008" s="61"/>
      <c r="V6008" s="61"/>
      <c r="W6008" s="61"/>
      <c r="X6008" s="61"/>
      <c r="Y6008" s="61"/>
      <c r="Z6008" s="61"/>
      <c r="AA6008" s="61"/>
      <c r="AB6008" s="61"/>
      <c r="AC6008" s="61"/>
      <c r="AD6008" s="61"/>
      <c r="AE6008" s="61"/>
      <c r="AF6008" s="61"/>
      <c r="AG6008" s="61"/>
      <c r="AH6008" s="61"/>
      <c r="AI6008" s="61"/>
      <c r="AJ6008" s="61"/>
      <c r="AK6008" s="61"/>
      <c r="AL6008" s="61"/>
      <c r="AM6008" s="61"/>
      <c r="AN6008" s="61"/>
      <c r="AO6008" s="61"/>
      <c r="AP6008" s="62"/>
      <c r="AQ6008" s="61"/>
      <c r="AR6008" s="61"/>
      <c r="AS6008" s="61"/>
      <c r="AT6008" s="61"/>
      <c r="AU6008" s="61"/>
      <c r="AV6008" s="61"/>
      <c r="AW6008" s="60"/>
    </row>
    <row r="6009" s="59" customFormat="1" customHeight="1" spans="1:49">
      <c r="A6009" s="60"/>
      <c r="B6009" s="60"/>
      <c r="C6009" s="60"/>
      <c r="D6009" s="60"/>
      <c r="H6009" s="61"/>
      <c r="I6009" s="61"/>
      <c r="J6009" s="61"/>
      <c r="K6009" s="61"/>
      <c r="L6009" s="61"/>
      <c r="M6009" s="61"/>
      <c r="N6009" s="61"/>
      <c r="O6009" s="61"/>
      <c r="P6009" s="61"/>
      <c r="Q6009" s="61"/>
      <c r="R6009" s="61"/>
      <c r="S6009" s="61"/>
      <c r="T6009" s="61"/>
      <c r="U6009" s="61"/>
      <c r="V6009" s="61"/>
      <c r="W6009" s="61"/>
      <c r="X6009" s="61"/>
      <c r="Y6009" s="61"/>
      <c r="Z6009" s="61"/>
      <c r="AA6009" s="61"/>
      <c r="AB6009" s="61"/>
      <c r="AC6009" s="61"/>
      <c r="AD6009" s="61"/>
      <c r="AE6009" s="61"/>
      <c r="AF6009" s="61"/>
      <c r="AG6009" s="61"/>
      <c r="AH6009" s="61"/>
      <c r="AI6009" s="61"/>
      <c r="AJ6009" s="61"/>
      <c r="AK6009" s="61"/>
      <c r="AL6009" s="61"/>
      <c r="AM6009" s="61"/>
      <c r="AN6009" s="61"/>
      <c r="AO6009" s="61"/>
      <c r="AP6009" s="62"/>
      <c r="AQ6009" s="61"/>
      <c r="AR6009" s="61"/>
      <c r="AS6009" s="61"/>
      <c r="AT6009" s="61"/>
      <c r="AU6009" s="61"/>
      <c r="AV6009" s="61"/>
      <c r="AW6009" s="60"/>
    </row>
    <row r="6010" s="59" customFormat="1" customHeight="1" spans="1:49">
      <c r="A6010" s="60"/>
      <c r="B6010" s="60"/>
      <c r="C6010" s="60"/>
      <c r="D6010" s="60"/>
      <c r="H6010" s="61"/>
      <c r="I6010" s="61"/>
      <c r="J6010" s="61"/>
      <c r="K6010" s="61"/>
      <c r="L6010" s="61"/>
      <c r="M6010" s="61"/>
      <c r="N6010" s="61"/>
      <c r="O6010" s="61"/>
      <c r="P6010" s="61"/>
      <c r="Q6010" s="61"/>
      <c r="R6010" s="61"/>
      <c r="S6010" s="61"/>
      <c r="T6010" s="61"/>
      <c r="U6010" s="61"/>
      <c r="V6010" s="61"/>
      <c r="W6010" s="61"/>
      <c r="X6010" s="61"/>
      <c r="Y6010" s="61"/>
      <c r="Z6010" s="61"/>
      <c r="AA6010" s="61"/>
      <c r="AB6010" s="61"/>
      <c r="AC6010" s="61"/>
      <c r="AD6010" s="61"/>
      <c r="AE6010" s="61"/>
      <c r="AF6010" s="61"/>
      <c r="AG6010" s="61"/>
      <c r="AH6010" s="61"/>
      <c r="AI6010" s="61"/>
      <c r="AJ6010" s="61"/>
      <c r="AK6010" s="61"/>
      <c r="AL6010" s="61"/>
      <c r="AM6010" s="61"/>
      <c r="AN6010" s="61"/>
      <c r="AO6010" s="61"/>
      <c r="AP6010" s="62"/>
      <c r="AQ6010" s="61"/>
      <c r="AR6010" s="61"/>
      <c r="AS6010" s="61"/>
      <c r="AT6010" s="61"/>
      <c r="AU6010" s="61"/>
      <c r="AV6010" s="61"/>
      <c r="AW6010" s="60"/>
    </row>
    <row r="6011" s="59" customFormat="1" customHeight="1" spans="1:49">
      <c r="A6011" s="60"/>
      <c r="B6011" s="60"/>
      <c r="C6011" s="60"/>
      <c r="D6011" s="60"/>
      <c r="H6011" s="61"/>
      <c r="I6011" s="61"/>
      <c r="J6011" s="61"/>
      <c r="K6011" s="61"/>
      <c r="L6011" s="61"/>
      <c r="M6011" s="61"/>
      <c r="N6011" s="61"/>
      <c r="O6011" s="61"/>
      <c r="P6011" s="61"/>
      <c r="Q6011" s="61"/>
      <c r="R6011" s="61"/>
      <c r="S6011" s="61"/>
      <c r="T6011" s="61"/>
      <c r="U6011" s="61"/>
      <c r="V6011" s="61"/>
      <c r="W6011" s="61"/>
      <c r="X6011" s="61"/>
      <c r="Y6011" s="61"/>
      <c r="Z6011" s="61"/>
      <c r="AA6011" s="61"/>
      <c r="AB6011" s="61"/>
      <c r="AC6011" s="61"/>
      <c r="AD6011" s="61"/>
      <c r="AE6011" s="61"/>
      <c r="AF6011" s="61"/>
      <c r="AG6011" s="61"/>
      <c r="AH6011" s="61"/>
      <c r="AI6011" s="61"/>
      <c r="AJ6011" s="61"/>
      <c r="AK6011" s="61"/>
      <c r="AL6011" s="61"/>
      <c r="AM6011" s="61"/>
      <c r="AN6011" s="61"/>
      <c r="AO6011" s="61"/>
      <c r="AP6011" s="62"/>
      <c r="AQ6011" s="61"/>
      <c r="AR6011" s="61"/>
      <c r="AS6011" s="61"/>
      <c r="AT6011" s="61"/>
      <c r="AU6011" s="61"/>
      <c r="AV6011" s="61"/>
      <c r="AW6011" s="60"/>
    </row>
    <row r="6012" s="59" customFormat="1" customHeight="1" spans="1:49">
      <c r="A6012" s="60"/>
      <c r="B6012" s="60"/>
      <c r="C6012" s="60"/>
      <c r="D6012" s="60"/>
      <c r="H6012" s="61"/>
      <c r="I6012" s="61"/>
      <c r="J6012" s="61"/>
      <c r="K6012" s="61"/>
      <c r="L6012" s="61"/>
      <c r="M6012" s="61"/>
      <c r="N6012" s="61"/>
      <c r="O6012" s="61"/>
      <c r="P6012" s="61"/>
      <c r="Q6012" s="61"/>
      <c r="R6012" s="61"/>
      <c r="S6012" s="61"/>
      <c r="T6012" s="61"/>
      <c r="U6012" s="61"/>
      <c r="V6012" s="61"/>
      <c r="W6012" s="61"/>
      <c r="X6012" s="61"/>
      <c r="Y6012" s="61"/>
      <c r="Z6012" s="61"/>
      <c r="AA6012" s="61"/>
      <c r="AB6012" s="61"/>
      <c r="AC6012" s="61"/>
      <c r="AD6012" s="61"/>
      <c r="AE6012" s="61"/>
      <c r="AF6012" s="61"/>
      <c r="AG6012" s="61"/>
      <c r="AH6012" s="61"/>
      <c r="AI6012" s="61"/>
      <c r="AJ6012" s="61"/>
      <c r="AK6012" s="61"/>
      <c r="AL6012" s="61"/>
      <c r="AM6012" s="61"/>
      <c r="AN6012" s="61"/>
      <c r="AO6012" s="61"/>
      <c r="AP6012" s="62"/>
      <c r="AQ6012" s="61"/>
      <c r="AR6012" s="61"/>
      <c r="AS6012" s="61"/>
      <c r="AT6012" s="61"/>
      <c r="AU6012" s="61"/>
      <c r="AV6012" s="61"/>
      <c r="AW6012" s="60"/>
    </row>
    <row r="6013" s="59" customFormat="1" customHeight="1" spans="1:49">
      <c r="A6013" s="60"/>
      <c r="B6013" s="60"/>
      <c r="C6013" s="60"/>
      <c r="D6013" s="60"/>
      <c r="H6013" s="61"/>
      <c r="I6013" s="61"/>
      <c r="J6013" s="61"/>
      <c r="K6013" s="61"/>
      <c r="L6013" s="61"/>
      <c r="M6013" s="61"/>
      <c r="N6013" s="61"/>
      <c r="O6013" s="61"/>
      <c r="P6013" s="61"/>
      <c r="Q6013" s="61"/>
      <c r="R6013" s="61"/>
      <c r="S6013" s="61"/>
      <c r="T6013" s="61"/>
      <c r="U6013" s="61"/>
      <c r="V6013" s="61"/>
      <c r="W6013" s="61"/>
      <c r="X6013" s="61"/>
      <c r="Y6013" s="61"/>
      <c r="Z6013" s="61"/>
      <c r="AA6013" s="61"/>
      <c r="AB6013" s="61"/>
      <c r="AC6013" s="61"/>
      <c r="AD6013" s="61"/>
      <c r="AE6013" s="61"/>
      <c r="AF6013" s="61"/>
      <c r="AG6013" s="61"/>
      <c r="AH6013" s="61"/>
      <c r="AI6013" s="61"/>
      <c r="AJ6013" s="61"/>
      <c r="AK6013" s="61"/>
      <c r="AL6013" s="61"/>
      <c r="AM6013" s="61"/>
      <c r="AN6013" s="61"/>
      <c r="AO6013" s="61"/>
      <c r="AP6013" s="62"/>
      <c r="AQ6013" s="61"/>
      <c r="AR6013" s="61"/>
      <c r="AS6013" s="61"/>
      <c r="AT6013" s="61"/>
      <c r="AU6013" s="61"/>
      <c r="AV6013" s="61"/>
      <c r="AW6013" s="60"/>
    </row>
    <row r="6014" s="59" customFormat="1" customHeight="1" spans="1:49">
      <c r="A6014" s="60"/>
      <c r="B6014" s="60"/>
      <c r="C6014" s="60"/>
      <c r="D6014" s="60"/>
      <c r="H6014" s="61"/>
      <c r="I6014" s="61"/>
      <c r="J6014" s="61"/>
      <c r="K6014" s="61"/>
      <c r="L6014" s="61"/>
      <c r="M6014" s="61"/>
      <c r="N6014" s="61"/>
      <c r="O6014" s="61"/>
      <c r="P6014" s="61"/>
      <c r="Q6014" s="61"/>
      <c r="R6014" s="61"/>
      <c r="S6014" s="61"/>
      <c r="T6014" s="61"/>
      <c r="U6014" s="61"/>
      <c r="V6014" s="61"/>
      <c r="W6014" s="61"/>
      <c r="X6014" s="61"/>
      <c r="Y6014" s="61"/>
      <c r="Z6014" s="61"/>
      <c r="AA6014" s="61"/>
      <c r="AB6014" s="61"/>
      <c r="AC6014" s="61"/>
      <c r="AD6014" s="61"/>
      <c r="AE6014" s="61"/>
      <c r="AF6014" s="61"/>
      <c r="AG6014" s="61"/>
      <c r="AH6014" s="61"/>
      <c r="AI6014" s="61"/>
      <c r="AJ6014" s="61"/>
      <c r="AK6014" s="61"/>
      <c r="AL6014" s="61"/>
      <c r="AM6014" s="61"/>
      <c r="AN6014" s="61"/>
      <c r="AO6014" s="61"/>
      <c r="AP6014" s="62"/>
      <c r="AQ6014" s="61"/>
      <c r="AR6014" s="61"/>
      <c r="AS6014" s="61"/>
      <c r="AT6014" s="61"/>
      <c r="AU6014" s="61"/>
      <c r="AV6014" s="61"/>
      <c r="AW6014" s="60"/>
    </row>
    <row r="6015" s="59" customFormat="1" customHeight="1" spans="1:49">
      <c r="A6015" s="60"/>
      <c r="B6015" s="60"/>
      <c r="C6015" s="60"/>
      <c r="D6015" s="60"/>
      <c r="H6015" s="61"/>
      <c r="I6015" s="61"/>
      <c r="J6015" s="61"/>
      <c r="K6015" s="61"/>
      <c r="L6015" s="61"/>
      <c r="M6015" s="61"/>
      <c r="N6015" s="61"/>
      <c r="O6015" s="61"/>
      <c r="P6015" s="61"/>
      <c r="Q6015" s="61"/>
      <c r="R6015" s="61"/>
      <c r="S6015" s="61"/>
      <c r="T6015" s="61"/>
      <c r="U6015" s="61"/>
      <c r="V6015" s="61"/>
      <c r="W6015" s="61"/>
      <c r="X6015" s="61"/>
      <c r="Y6015" s="61"/>
      <c r="Z6015" s="61"/>
      <c r="AA6015" s="61"/>
      <c r="AB6015" s="61"/>
      <c r="AC6015" s="61"/>
      <c r="AD6015" s="61"/>
      <c r="AE6015" s="61"/>
      <c r="AF6015" s="61"/>
      <c r="AG6015" s="61"/>
      <c r="AH6015" s="61"/>
      <c r="AI6015" s="61"/>
      <c r="AJ6015" s="61"/>
      <c r="AK6015" s="61"/>
      <c r="AL6015" s="61"/>
      <c r="AM6015" s="61"/>
      <c r="AN6015" s="61"/>
      <c r="AO6015" s="61"/>
      <c r="AP6015" s="62"/>
      <c r="AQ6015" s="61"/>
      <c r="AR6015" s="61"/>
      <c r="AS6015" s="61"/>
      <c r="AT6015" s="61"/>
      <c r="AU6015" s="61"/>
      <c r="AV6015" s="61"/>
      <c r="AW6015" s="60"/>
    </row>
    <row r="6016" s="59" customFormat="1" customHeight="1" spans="1:49">
      <c r="A6016" s="60"/>
      <c r="B6016" s="60"/>
      <c r="C6016" s="60"/>
      <c r="D6016" s="60"/>
      <c r="H6016" s="61"/>
      <c r="I6016" s="61"/>
      <c r="J6016" s="61"/>
      <c r="K6016" s="61"/>
      <c r="L6016" s="61"/>
      <c r="M6016" s="61"/>
      <c r="N6016" s="61"/>
      <c r="O6016" s="61"/>
      <c r="P6016" s="61"/>
      <c r="Q6016" s="61"/>
      <c r="R6016" s="61"/>
      <c r="S6016" s="61"/>
      <c r="T6016" s="61"/>
      <c r="U6016" s="61"/>
      <c r="V6016" s="61"/>
      <c r="W6016" s="61"/>
      <c r="X6016" s="61"/>
      <c r="Y6016" s="61"/>
      <c r="Z6016" s="61"/>
      <c r="AA6016" s="61"/>
      <c r="AB6016" s="61"/>
      <c r="AC6016" s="61"/>
      <c r="AD6016" s="61"/>
      <c r="AE6016" s="61"/>
      <c r="AF6016" s="61"/>
      <c r="AG6016" s="61"/>
      <c r="AH6016" s="61"/>
      <c r="AI6016" s="61"/>
      <c r="AJ6016" s="61"/>
      <c r="AK6016" s="61"/>
      <c r="AL6016" s="61"/>
      <c r="AM6016" s="61"/>
      <c r="AN6016" s="61"/>
      <c r="AO6016" s="61"/>
      <c r="AP6016" s="62"/>
      <c r="AQ6016" s="61"/>
      <c r="AR6016" s="61"/>
      <c r="AS6016" s="61"/>
      <c r="AT6016" s="61"/>
      <c r="AU6016" s="61"/>
      <c r="AV6016" s="61"/>
      <c r="AW6016" s="60"/>
    </row>
    <row r="6017" s="59" customFormat="1" customHeight="1" spans="1:49">
      <c r="A6017" s="60"/>
      <c r="B6017" s="60"/>
      <c r="C6017" s="60"/>
      <c r="D6017" s="60"/>
      <c r="H6017" s="61"/>
      <c r="I6017" s="61"/>
      <c r="J6017" s="61"/>
      <c r="K6017" s="61"/>
      <c r="L6017" s="61"/>
      <c r="M6017" s="61"/>
      <c r="N6017" s="61"/>
      <c r="O6017" s="61"/>
      <c r="P6017" s="61"/>
      <c r="Q6017" s="61"/>
      <c r="R6017" s="61"/>
      <c r="S6017" s="61"/>
      <c r="T6017" s="61"/>
      <c r="U6017" s="61"/>
      <c r="V6017" s="61"/>
      <c r="W6017" s="61"/>
      <c r="X6017" s="61"/>
      <c r="Y6017" s="61"/>
      <c r="Z6017" s="61"/>
      <c r="AA6017" s="61"/>
      <c r="AB6017" s="61"/>
      <c r="AC6017" s="61"/>
      <c r="AD6017" s="61"/>
      <c r="AE6017" s="61"/>
      <c r="AF6017" s="61"/>
      <c r="AG6017" s="61"/>
      <c r="AH6017" s="61"/>
      <c r="AI6017" s="61"/>
      <c r="AJ6017" s="61"/>
      <c r="AK6017" s="61"/>
      <c r="AL6017" s="61"/>
      <c r="AM6017" s="61"/>
      <c r="AN6017" s="61"/>
      <c r="AO6017" s="61"/>
      <c r="AP6017" s="62"/>
      <c r="AQ6017" s="61"/>
      <c r="AR6017" s="61"/>
      <c r="AS6017" s="61"/>
      <c r="AT6017" s="61"/>
      <c r="AU6017" s="61"/>
      <c r="AV6017" s="61"/>
      <c r="AW6017" s="60"/>
    </row>
    <row r="6018" s="59" customFormat="1" customHeight="1" spans="1:49">
      <c r="A6018" s="60"/>
      <c r="B6018" s="60"/>
      <c r="C6018" s="60"/>
      <c r="D6018" s="60"/>
      <c r="H6018" s="61"/>
      <c r="I6018" s="61"/>
      <c r="J6018" s="61"/>
      <c r="K6018" s="61"/>
      <c r="L6018" s="61"/>
      <c r="M6018" s="61"/>
      <c r="N6018" s="61"/>
      <c r="O6018" s="61"/>
      <c r="P6018" s="61"/>
      <c r="Q6018" s="61"/>
      <c r="R6018" s="61"/>
      <c r="S6018" s="61"/>
      <c r="T6018" s="61"/>
      <c r="U6018" s="61"/>
      <c r="V6018" s="61"/>
      <c r="W6018" s="61"/>
      <c r="X6018" s="61"/>
      <c r="Y6018" s="61"/>
      <c r="Z6018" s="61"/>
      <c r="AA6018" s="61"/>
      <c r="AB6018" s="61"/>
      <c r="AC6018" s="61"/>
      <c r="AD6018" s="61"/>
      <c r="AE6018" s="61"/>
      <c r="AF6018" s="61"/>
      <c r="AG6018" s="61"/>
      <c r="AH6018" s="61"/>
      <c r="AI6018" s="61"/>
      <c r="AJ6018" s="61"/>
      <c r="AK6018" s="61"/>
      <c r="AL6018" s="61"/>
      <c r="AM6018" s="61"/>
      <c r="AN6018" s="61"/>
      <c r="AO6018" s="61"/>
      <c r="AP6018" s="62"/>
      <c r="AQ6018" s="61"/>
      <c r="AR6018" s="61"/>
      <c r="AS6018" s="61"/>
      <c r="AT6018" s="61"/>
      <c r="AU6018" s="61"/>
      <c r="AV6018" s="61"/>
      <c r="AW6018" s="60"/>
    </row>
    <row r="6019" s="59" customFormat="1" customHeight="1" spans="1:49">
      <c r="A6019" s="60"/>
      <c r="B6019" s="60"/>
      <c r="C6019" s="60"/>
      <c r="D6019" s="60"/>
      <c r="H6019" s="61"/>
      <c r="I6019" s="61"/>
      <c r="J6019" s="61"/>
      <c r="K6019" s="61"/>
      <c r="L6019" s="61"/>
      <c r="M6019" s="61"/>
      <c r="N6019" s="61"/>
      <c r="O6019" s="61"/>
      <c r="P6019" s="61"/>
      <c r="Q6019" s="61"/>
      <c r="R6019" s="61"/>
      <c r="S6019" s="61"/>
      <c r="T6019" s="61"/>
      <c r="U6019" s="61"/>
      <c r="V6019" s="61"/>
      <c r="W6019" s="61"/>
      <c r="X6019" s="61"/>
      <c r="Y6019" s="61"/>
      <c r="Z6019" s="61"/>
      <c r="AA6019" s="61"/>
      <c r="AB6019" s="61"/>
      <c r="AC6019" s="61"/>
      <c r="AD6019" s="61"/>
      <c r="AE6019" s="61"/>
      <c r="AF6019" s="61"/>
      <c r="AG6019" s="61"/>
      <c r="AH6019" s="61"/>
      <c r="AI6019" s="61"/>
      <c r="AJ6019" s="61"/>
      <c r="AK6019" s="61"/>
      <c r="AL6019" s="61"/>
      <c r="AM6019" s="61"/>
      <c r="AN6019" s="61"/>
      <c r="AO6019" s="61"/>
      <c r="AP6019" s="62"/>
      <c r="AQ6019" s="61"/>
      <c r="AR6019" s="61"/>
      <c r="AS6019" s="61"/>
      <c r="AT6019" s="61"/>
      <c r="AU6019" s="61"/>
      <c r="AV6019" s="61"/>
      <c r="AW6019" s="60"/>
    </row>
    <row r="6020" s="59" customFormat="1" customHeight="1" spans="1:49">
      <c r="A6020" s="60"/>
      <c r="B6020" s="60"/>
      <c r="C6020" s="60"/>
      <c r="D6020" s="60"/>
      <c r="H6020" s="61"/>
      <c r="I6020" s="61"/>
      <c r="J6020" s="61"/>
      <c r="K6020" s="61"/>
      <c r="L6020" s="61"/>
      <c r="M6020" s="61"/>
      <c r="N6020" s="61"/>
      <c r="O6020" s="61"/>
      <c r="P6020" s="61"/>
      <c r="Q6020" s="61"/>
      <c r="R6020" s="61"/>
      <c r="S6020" s="61"/>
      <c r="T6020" s="61"/>
      <c r="U6020" s="61"/>
      <c r="V6020" s="61"/>
      <c r="W6020" s="61"/>
      <c r="X6020" s="61"/>
      <c r="Y6020" s="61"/>
      <c r="Z6020" s="61"/>
      <c r="AA6020" s="61"/>
      <c r="AB6020" s="61"/>
      <c r="AC6020" s="61"/>
      <c r="AD6020" s="61"/>
      <c r="AE6020" s="61"/>
      <c r="AF6020" s="61"/>
      <c r="AG6020" s="61"/>
      <c r="AH6020" s="61"/>
      <c r="AI6020" s="61"/>
      <c r="AJ6020" s="61"/>
      <c r="AK6020" s="61"/>
      <c r="AL6020" s="61"/>
      <c r="AM6020" s="61"/>
      <c r="AN6020" s="61"/>
      <c r="AO6020" s="61"/>
      <c r="AP6020" s="62"/>
      <c r="AQ6020" s="61"/>
      <c r="AR6020" s="61"/>
      <c r="AS6020" s="61"/>
      <c r="AT6020" s="61"/>
      <c r="AU6020" s="61"/>
      <c r="AV6020" s="61"/>
      <c r="AW6020" s="60"/>
    </row>
    <row r="6021" s="59" customFormat="1" customHeight="1" spans="1:49">
      <c r="A6021" s="60"/>
      <c r="B6021" s="60"/>
      <c r="C6021" s="60"/>
      <c r="D6021" s="60"/>
      <c r="H6021" s="61"/>
      <c r="I6021" s="61"/>
      <c r="J6021" s="61"/>
      <c r="K6021" s="61"/>
      <c r="L6021" s="61"/>
      <c r="M6021" s="61"/>
      <c r="N6021" s="61"/>
      <c r="O6021" s="61"/>
      <c r="P6021" s="61"/>
      <c r="Q6021" s="61"/>
      <c r="R6021" s="61"/>
      <c r="S6021" s="61"/>
      <c r="T6021" s="61"/>
      <c r="U6021" s="61"/>
      <c r="V6021" s="61"/>
      <c r="W6021" s="61"/>
      <c r="X6021" s="61"/>
      <c r="Y6021" s="61"/>
      <c r="Z6021" s="61"/>
      <c r="AA6021" s="61"/>
      <c r="AB6021" s="61"/>
      <c r="AC6021" s="61"/>
      <c r="AD6021" s="61"/>
      <c r="AE6021" s="61"/>
      <c r="AF6021" s="61"/>
      <c r="AG6021" s="61"/>
      <c r="AH6021" s="61"/>
      <c r="AI6021" s="61"/>
      <c r="AJ6021" s="61"/>
      <c r="AK6021" s="61"/>
      <c r="AL6021" s="61"/>
      <c r="AM6021" s="61"/>
      <c r="AN6021" s="61"/>
      <c r="AO6021" s="61"/>
      <c r="AP6021" s="62"/>
      <c r="AQ6021" s="61"/>
      <c r="AR6021" s="61"/>
      <c r="AS6021" s="61"/>
      <c r="AT6021" s="61"/>
      <c r="AU6021" s="61"/>
      <c r="AV6021" s="61"/>
      <c r="AW6021" s="60"/>
    </row>
    <row r="6022" s="59" customFormat="1" customHeight="1" spans="1:49">
      <c r="A6022" s="60"/>
      <c r="B6022" s="60"/>
      <c r="C6022" s="60"/>
      <c r="D6022" s="60"/>
      <c r="H6022" s="61"/>
      <c r="I6022" s="61"/>
      <c r="J6022" s="61"/>
      <c r="K6022" s="61"/>
      <c r="L6022" s="61"/>
      <c r="M6022" s="61"/>
      <c r="N6022" s="61"/>
      <c r="O6022" s="61"/>
      <c r="P6022" s="61"/>
      <c r="Q6022" s="61"/>
      <c r="R6022" s="61"/>
      <c r="S6022" s="61"/>
      <c r="T6022" s="61"/>
      <c r="U6022" s="61"/>
      <c r="V6022" s="61"/>
      <c r="W6022" s="61"/>
      <c r="X6022" s="61"/>
      <c r="Y6022" s="61"/>
      <c r="Z6022" s="61"/>
      <c r="AA6022" s="61"/>
      <c r="AB6022" s="61"/>
      <c r="AC6022" s="61"/>
      <c r="AD6022" s="61"/>
      <c r="AE6022" s="61"/>
      <c r="AF6022" s="61"/>
      <c r="AG6022" s="61"/>
      <c r="AH6022" s="61"/>
      <c r="AI6022" s="61"/>
      <c r="AJ6022" s="61"/>
      <c r="AK6022" s="61"/>
      <c r="AL6022" s="61"/>
      <c r="AM6022" s="61"/>
      <c r="AN6022" s="61"/>
      <c r="AO6022" s="61"/>
      <c r="AP6022" s="62"/>
      <c r="AQ6022" s="61"/>
      <c r="AR6022" s="61"/>
      <c r="AS6022" s="61"/>
      <c r="AT6022" s="61"/>
      <c r="AU6022" s="61"/>
      <c r="AV6022" s="61"/>
      <c r="AW6022" s="60"/>
    </row>
    <row r="6023" s="59" customFormat="1" customHeight="1" spans="1:49">
      <c r="A6023" s="60"/>
      <c r="B6023" s="60"/>
      <c r="C6023" s="60"/>
      <c r="D6023" s="60"/>
      <c r="H6023" s="61"/>
      <c r="I6023" s="61"/>
      <c r="J6023" s="61"/>
      <c r="K6023" s="61"/>
      <c r="L6023" s="61"/>
      <c r="M6023" s="61"/>
      <c r="N6023" s="61"/>
      <c r="O6023" s="61"/>
      <c r="P6023" s="61"/>
      <c r="Q6023" s="61"/>
      <c r="R6023" s="61"/>
      <c r="S6023" s="61"/>
      <c r="T6023" s="61"/>
      <c r="U6023" s="61"/>
      <c r="V6023" s="61"/>
      <c r="W6023" s="61"/>
      <c r="X6023" s="61"/>
      <c r="Y6023" s="61"/>
      <c r="Z6023" s="61"/>
      <c r="AA6023" s="61"/>
      <c r="AB6023" s="61"/>
      <c r="AC6023" s="61"/>
      <c r="AD6023" s="61"/>
      <c r="AE6023" s="61"/>
      <c r="AF6023" s="61"/>
      <c r="AG6023" s="61"/>
      <c r="AH6023" s="61"/>
      <c r="AI6023" s="61"/>
      <c r="AJ6023" s="61"/>
      <c r="AK6023" s="61"/>
      <c r="AL6023" s="61"/>
      <c r="AM6023" s="61"/>
      <c r="AN6023" s="61"/>
      <c r="AO6023" s="61"/>
      <c r="AP6023" s="62"/>
      <c r="AQ6023" s="61"/>
      <c r="AR6023" s="61"/>
      <c r="AS6023" s="61"/>
      <c r="AT6023" s="61"/>
      <c r="AU6023" s="61"/>
      <c r="AV6023" s="61"/>
      <c r="AW6023" s="60"/>
    </row>
    <row r="6024" s="59" customFormat="1" customHeight="1" spans="1:49">
      <c r="A6024" s="60"/>
      <c r="B6024" s="60"/>
      <c r="C6024" s="60"/>
      <c r="D6024" s="60"/>
      <c r="H6024" s="61"/>
      <c r="I6024" s="61"/>
      <c r="J6024" s="61"/>
      <c r="K6024" s="61"/>
      <c r="L6024" s="61"/>
      <c r="M6024" s="61"/>
      <c r="N6024" s="61"/>
      <c r="O6024" s="61"/>
      <c r="P6024" s="61"/>
      <c r="Q6024" s="61"/>
      <c r="R6024" s="61"/>
      <c r="S6024" s="61"/>
      <c r="T6024" s="61"/>
      <c r="U6024" s="61"/>
      <c r="V6024" s="61"/>
      <c r="W6024" s="61"/>
      <c r="X6024" s="61"/>
      <c r="Y6024" s="61"/>
      <c r="Z6024" s="61"/>
      <c r="AA6024" s="61"/>
      <c r="AB6024" s="61"/>
      <c r="AC6024" s="61"/>
      <c r="AD6024" s="61"/>
      <c r="AE6024" s="61"/>
      <c r="AF6024" s="61"/>
      <c r="AG6024" s="61"/>
      <c r="AH6024" s="61"/>
      <c r="AI6024" s="61"/>
      <c r="AJ6024" s="61"/>
      <c r="AK6024" s="61"/>
      <c r="AL6024" s="61"/>
      <c r="AM6024" s="61"/>
      <c r="AN6024" s="61"/>
      <c r="AO6024" s="61"/>
      <c r="AP6024" s="62"/>
      <c r="AQ6024" s="61"/>
      <c r="AR6024" s="61"/>
      <c r="AS6024" s="61"/>
      <c r="AT6024" s="61"/>
      <c r="AU6024" s="61"/>
      <c r="AV6024" s="61"/>
      <c r="AW6024" s="60"/>
    </row>
    <row r="6025" s="59" customFormat="1" customHeight="1" spans="1:49">
      <c r="A6025" s="60"/>
      <c r="B6025" s="60"/>
      <c r="C6025" s="60"/>
      <c r="D6025" s="60"/>
      <c r="H6025" s="61"/>
      <c r="I6025" s="61"/>
      <c r="J6025" s="61"/>
      <c r="K6025" s="61"/>
      <c r="L6025" s="61"/>
      <c r="M6025" s="61"/>
      <c r="N6025" s="61"/>
      <c r="O6025" s="61"/>
      <c r="P6025" s="61"/>
      <c r="Q6025" s="61"/>
      <c r="R6025" s="61"/>
      <c r="S6025" s="61"/>
      <c r="T6025" s="61"/>
      <c r="U6025" s="61"/>
      <c r="V6025" s="61"/>
      <c r="W6025" s="61"/>
      <c r="X6025" s="61"/>
      <c r="Y6025" s="61"/>
      <c r="Z6025" s="61"/>
      <c r="AA6025" s="61"/>
      <c r="AB6025" s="61"/>
      <c r="AC6025" s="61"/>
      <c r="AD6025" s="61"/>
      <c r="AE6025" s="61"/>
      <c r="AF6025" s="61"/>
      <c r="AG6025" s="61"/>
      <c r="AH6025" s="61"/>
      <c r="AI6025" s="61"/>
      <c r="AJ6025" s="61"/>
      <c r="AK6025" s="61"/>
      <c r="AL6025" s="61"/>
      <c r="AM6025" s="61"/>
      <c r="AN6025" s="61"/>
      <c r="AO6025" s="61"/>
      <c r="AP6025" s="62"/>
      <c r="AQ6025" s="61"/>
      <c r="AR6025" s="61"/>
      <c r="AS6025" s="61"/>
      <c r="AT6025" s="61"/>
      <c r="AU6025" s="61"/>
      <c r="AV6025" s="61"/>
      <c r="AW6025" s="60"/>
    </row>
    <row r="6026" s="59" customFormat="1" customHeight="1" spans="1:49">
      <c r="A6026" s="60"/>
      <c r="B6026" s="60"/>
      <c r="C6026" s="60"/>
      <c r="D6026" s="60"/>
      <c r="H6026" s="61"/>
      <c r="I6026" s="61"/>
      <c r="J6026" s="61"/>
      <c r="K6026" s="61"/>
      <c r="L6026" s="61"/>
      <c r="M6026" s="61"/>
      <c r="N6026" s="61"/>
      <c r="O6026" s="61"/>
      <c r="P6026" s="61"/>
      <c r="Q6026" s="61"/>
      <c r="R6026" s="61"/>
      <c r="S6026" s="61"/>
      <c r="T6026" s="61"/>
      <c r="U6026" s="61"/>
      <c r="V6026" s="61"/>
      <c r="W6026" s="61"/>
      <c r="X6026" s="61"/>
      <c r="Y6026" s="61"/>
      <c r="Z6026" s="61"/>
      <c r="AA6026" s="61"/>
      <c r="AB6026" s="61"/>
      <c r="AC6026" s="61"/>
      <c r="AD6026" s="61"/>
      <c r="AE6026" s="61"/>
      <c r="AF6026" s="61"/>
      <c r="AG6026" s="61"/>
      <c r="AH6026" s="61"/>
      <c r="AI6026" s="61"/>
      <c r="AJ6026" s="61"/>
      <c r="AK6026" s="61"/>
      <c r="AL6026" s="61"/>
      <c r="AM6026" s="61"/>
      <c r="AN6026" s="61"/>
      <c r="AO6026" s="61"/>
      <c r="AP6026" s="62"/>
      <c r="AQ6026" s="61"/>
      <c r="AR6026" s="61"/>
      <c r="AS6026" s="61"/>
      <c r="AT6026" s="61"/>
      <c r="AU6026" s="61"/>
      <c r="AV6026" s="61"/>
      <c r="AW6026" s="60"/>
    </row>
    <row r="6027" s="59" customFormat="1" customHeight="1" spans="1:49">
      <c r="A6027" s="60"/>
      <c r="B6027" s="60"/>
      <c r="C6027" s="60"/>
      <c r="D6027" s="60"/>
      <c r="H6027" s="61"/>
      <c r="I6027" s="61"/>
      <c r="J6027" s="61"/>
      <c r="K6027" s="61"/>
      <c r="L6027" s="61"/>
      <c r="M6027" s="61"/>
      <c r="N6027" s="61"/>
      <c r="O6027" s="61"/>
      <c r="P6027" s="61"/>
      <c r="Q6027" s="61"/>
      <c r="R6027" s="61"/>
      <c r="S6027" s="61"/>
      <c r="T6027" s="61"/>
      <c r="U6027" s="61"/>
      <c r="V6027" s="61"/>
      <c r="W6027" s="61"/>
      <c r="X6027" s="61"/>
      <c r="Y6027" s="61"/>
      <c r="Z6027" s="61"/>
      <c r="AA6027" s="61"/>
      <c r="AB6027" s="61"/>
      <c r="AC6027" s="61"/>
      <c r="AD6027" s="61"/>
      <c r="AE6027" s="61"/>
      <c r="AF6027" s="61"/>
      <c r="AG6027" s="61"/>
      <c r="AH6027" s="61"/>
      <c r="AI6027" s="61"/>
      <c r="AJ6027" s="61"/>
      <c r="AK6027" s="61"/>
      <c r="AL6027" s="61"/>
      <c r="AM6027" s="61"/>
      <c r="AN6027" s="61"/>
      <c r="AO6027" s="61"/>
      <c r="AP6027" s="62"/>
      <c r="AQ6027" s="61"/>
      <c r="AR6027" s="61"/>
      <c r="AS6027" s="61"/>
      <c r="AT6027" s="61"/>
      <c r="AU6027" s="61"/>
      <c r="AV6027" s="61"/>
      <c r="AW6027" s="60"/>
    </row>
    <row r="6028" s="59" customFormat="1" customHeight="1" spans="1:49">
      <c r="A6028" s="60"/>
      <c r="B6028" s="60"/>
      <c r="C6028" s="60"/>
      <c r="D6028" s="60"/>
      <c r="H6028" s="61"/>
      <c r="I6028" s="61"/>
      <c r="J6028" s="61"/>
      <c r="K6028" s="61"/>
      <c r="L6028" s="61"/>
      <c r="M6028" s="61"/>
      <c r="N6028" s="61"/>
      <c r="O6028" s="61"/>
      <c r="P6028" s="61"/>
      <c r="Q6028" s="61"/>
      <c r="R6028" s="61"/>
      <c r="S6028" s="61"/>
      <c r="T6028" s="61"/>
      <c r="U6028" s="61"/>
      <c r="V6028" s="61"/>
      <c r="W6028" s="61"/>
      <c r="X6028" s="61"/>
      <c r="Y6028" s="61"/>
      <c r="Z6028" s="61"/>
      <c r="AA6028" s="61"/>
      <c r="AB6028" s="61"/>
      <c r="AC6028" s="61"/>
      <c r="AD6028" s="61"/>
      <c r="AE6028" s="61"/>
      <c r="AF6028" s="61"/>
      <c r="AG6028" s="61"/>
      <c r="AH6028" s="61"/>
      <c r="AI6028" s="61"/>
      <c r="AJ6028" s="61"/>
      <c r="AK6028" s="61"/>
      <c r="AL6028" s="61"/>
      <c r="AM6028" s="61"/>
      <c r="AN6028" s="61"/>
      <c r="AO6028" s="61"/>
      <c r="AP6028" s="62"/>
      <c r="AQ6028" s="61"/>
      <c r="AR6028" s="61"/>
      <c r="AS6028" s="61"/>
      <c r="AT6028" s="61"/>
      <c r="AU6028" s="61"/>
      <c r="AV6028" s="61"/>
      <c r="AW6028" s="60"/>
    </row>
    <row r="6029" s="59" customFormat="1" customHeight="1" spans="1:49">
      <c r="A6029" s="60"/>
      <c r="B6029" s="60"/>
      <c r="C6029" s="60"/>
      <c r="D6029" s="60"/>
      <c r="H6029" s="61"/>
      <c r="I6029" s="61"/>
      <c r="J6029" s="61"/>
      <c r="K6029" s="61"/>
      <c r="L6029" s="61"/>
      <c r="M6029" s="61"/>
      <c r="N6029" s="61"/>
      <c r="O6029" s="61"/>
      <c r="P6029" s="61"/>
      <c r="Q6029" s="61"/>
      <c r="R6029" s="61"/>
      <c r="S6029" s="61"/>
      <c r="T6029" s="61"/>
      <c r="U6029" s="61"/>
      <c r="V6029" s="61"/>
      <c r="W6029" s="61"/>
      <c r="X6029" s="61"/>
      <c r="Y6029" s="61"/>
      <c r="Z6029" s="61"/>
      <c r="AA6029" s="61"/>
      <c r="AB6029" s="61"/>
      <c r="AC6029" s="61"/>
      <c r="AD6029" s="61"/>
      <c r="AE6029" s="61"/>
      <c r="AF6029" s="61"/>
      <c r="AG6029" s="61"/>
      <c r="AH6029" s="61"/>
      <c r="AI6029" s="61"/>
      <c r="AJ6029" s="61"/>
      <c r="AK6029" s="61"/>
      <c r="AL6029" s="61"/>
      <c r="AM6029" s="61"/>
      <c r="AN6029" s="61"/>
      <c r="AO6029" s="61"/>
      <c r="AP6029" s="62"/>
      <c r="AQ6029" s="61"/>
      <c r="AR6029" s="61"/>
      <c r="AS6029" s="61"/>
      <c r="AT6029" s="61"/>
      <c r="AU6029" s="61"/>
      <c r="AV6029" s="61"/>
      <c r="AW6029" s="60"/>
    </row>
    <row r="6030" s="59" customFormat="1" customHeight="1" spans="1:49">
      <c r="A6030" s="60"/>
      <c r="B6030" s="60"/>
      <c r="C6030" s="60"/>
      <c r="D6030" s="60"/>
      <c r="H6030" s="61"/>
      <c r="I6030" s="61"/>
      <c r="J6030" s="61"/>
      <c r="K6030" s="61"/>
      <c r="L6030" s="61"/>
      <c r="M6030" s="61"/>
      <c r="N6030" s="61"/>
      <c r="O6030" s="61"/>
      <c r="P6030" s="61"/>
      <c r="Q6030" s="61"/>
      <c r="R6030" s="61"/>
      <c r="S6030" s="61"/>
      <c r="T6030" s="61"/>
      <c r="U6030" s="61"/>
      <c r="V6030" s="61"/>
      <c r="W6030" s="61"/>
      <c r="X6030" s="61"/>
      <c r="Y6030" s="61"/>
      <c r="Z6030" s="61"/>
      <c r="AA6030" s="61"/>
      <c r="AB6030" s="61"/>
      <c r="AC6030" s="61"/>
      <c r="AD6030" s="61"/>
      <c r="AE6030" s="61"/>
      <c r="AF6030" s="61"/>
      <c r="AG6030" s="61"/>
      <c r="AH6030" s="61"/>
      <c r="AI6030" s="61"/>
      <c r="AJ6030" s="61"/>
      <c r="AK6030" s="61"/>
      <c r="AL6030" s="61"/>
      <c r="AM6030" s="61"/>
      <c r="AN6030" s="61"/>
      <c r="AO6030" s="61"/>
      <c r="AP6030" s="62"/>
      <c r="AQ6030" s="61"/>
      <c r="AR6030" s="61"/>
      <c r="AS6030" s="61"/>
      <c r="AT6030" s="61"/>
      <c r="AU6030" s="61"/>
      <c r="AV6030" s="61"/>
      <c r="AW6030" s="60"/>
    </row>
    <row r="6031" s="59" customFormat="1" customHeight="1" spans="1:49">
      <c r="A6031" s="60"/>
      <c r="B6031" s="60"/>
      <c r="C6031" s="60"/>
      <c r="D6031" s="60"/>
      <c r="H6031" s="61"/>
      <c r="I6031" s="61"/>
      <c r="J6031" s="61"/>
      <c r="K6031" s="61"/>
      <c r="L6031" s="61"/>
      <c r="M6031" s="61"/>
      <c r="N6031" s="61"/>
      <c r="O6031" s="61"/>
      <c r="P6031" s="61"/>
      <c r="Q6031" s="61"/>
      <c r="R6031" s="61"/>
      <c r="S6031" s="61"/>
      <c r="T6031" s="61"/>
      <c r="U6031" s="61"/>
      <c r="V6031" s="61"/>
      <c r="W6031" s="61"/>
      <c r="X6031" s="61"/>
      <c r="Y6031" s="61"/>
      <c r="Z6031" s="61"/>
      <c r="AA6031" s="61"/>
      <c r="AB6031" s="61"/>
      <c r="AC6031" s="61"/>
      <c r="AD6031" s="61"/>
      <c r="AE6031" s="61"/>
      <c r="AF6031" s="61"/>
      <c r="AG6031" s="61"/>
      <c r="AH6031" s="61"/>
      <c r="AI6031" s="61"/>
      <c r="AJ6031" s="61"/>
      <c r="AK6031" s="61"/>
      <c r="AL6031" s="61"/>
      <c r="AM6031" s="61"/>
      <c r="AN6031" s="61"/>
      <c r="AO6031" s="61"/>
      <c r="AP6031" s="62"/>
      <c r="AQ6031" s="61"/>
      <c r="AR6031" s="61"/>
      <c r="AS6031" s="61"/>
      <c r="AT6031" s="61"/>
      <c r="AU6031" s="61"/>
      <c r="AV6031" s="61"/>
      <c r="AW6031" s="60"/>
    </row>
    <row r="6032" s="59" customFormat="1" customHeight="1" spans="1:49">
      <c r="A6032" s="60"/>
      <c r="B6032" s="60"/>
      <c r="C6032" s="60"/>
      <c r="D6032" s="60"/>
      <c r="H6032" s="61"/>
      <c r="I6032" s="61"/>
      <c r="J6032" s="61"/>
      <c r="K6032" s="61"/>
      <c r="L6032" s="61"/>
      <c r="M6032" s="61"/>
      <c r="N6032" s="61"/>
      <c r="O6032" s="61"/>
      <c r="P6032" s="61"/>
      <c r="Q6032" s="61"/>
      <c r="R6032" s="61"/>
      <c r="S6032" s="61"/>
      <c r="T6032" s="61"/>
      <c r="U6032" s="61"/>
      <c r="V6032" s="61"/>
      <c r="W6032" s="61"/>
      <c r="X6032" s="61"/>
      <c r="Y6032" s="61"/>
      <c r="Z6032" s="61"/>
      <c r="AA6032" s="61"/>
      <c r="AB6032" s="61"/>
      <c r="AC6032" s="61"/>
      <c r="AD6032" s="61"/>
      <c r="AE6032" s="61"/>
      <c r="AF6032" s="61"/>
      <c r="AG6032" s="61"/>
      <c r="AH6032" s="61"/>
      <c r="AI6032" s="61"/>
      <c r="AJ6032" s="61"/>
      <c r="AK6032" s="61"/>
      <c r="AL6032" s="61"/>
      <c r="AM6032" s="61"/>
      <c r="AN6032" s="61"/>
      <c r="AO6032" s="61"/>
      <c r="AP6032" s="62"/>
      <c r="AQ6032" s="61"/>
      <c r="AR6032" s="61"/>
      <c r="AS6032" s="61"/>
      <c r="AT6032" s="61"/>
      <c r="AU6032" s="61"/>
      <c r="AV6032" s="61"/>
      <c r="AW6032" s="60"/>
    </row>
    <row r="6033" s="59" customFormat="1" customHeight="1" spans="1:49">
      <c r="A6033" s="60"/>
      <c r="B6033" s="60"/>
      <c r="C6033" s="60"/>
      <c r="D6033" s="60"/>
      <c r="H6033" s="61"/>
      <c r="I6033" s="61"/>
      <c r="J6033" s="61"/>
      <c r="K6033" s="61"/>
      <c r="L6033" s="61"/>
      <c r="M6033" s="61"/>
      <c r="N6033" s="61"/>
      <c r="O6033" s="61"/>
      <c r="P6033" s="61"/>
      <c r="Q6033" s="61"/>
      <c r="R6033" s="61"/>
      <c r="S6033" s="61"/>
      <c r="T6033" s="61"/>
      <c r="U6033" s="61"/>
      <c r="V6033" s="61"/>
      <c r="W6033" s="61"/>
      <c r="X6033" s="61"/>
      <c r="Y6033" s="61"/>
      <c r="Z6033" s="61"/>
      <c r="AA6033" s="61"/>
      <c r="AB6033" s="61"/>
      <c r="AC6033" s="61"/>
      <c r="AD6033" s="61"/>
      <c r="AE6033" s="61"/>
      <c r="AF6033" s="61"/>
      <c r="AG6033" s="61"/>
      <c r="AH6033" s="61"/>
      <c r="AI6033" s="61"/>
      <c r="AJ6033" s="61"/>
      <c r="AK6033" s="61"/>
      <c r="AL6033" s="61"/>
      <c r="AM6033" s="61"/>
      <c r="AN6033" s="61"/>
      <c r="AO6033" s="61"/>
      <c r="AP6033" s="62"/>
      <c r="AQ6033" s="61"/>
      <c r="AR6033" s="61"/>
      <c r="AS6033" s="61"/>
      <c r="AT6033" s="61"/>
      <c r="AU6033" s="61"/>
      <c r="AV6033" s="61"/>
      <c r="AW6033" s="60"/>
    </row>
    <row r="6034" s="59" customFormat="1" customHeight="1" spans="1:49">
      <c r="A6034" s="60"/>
      <c r="B6034" s="60"/>
      <c r="C6034" s="60"/>
      <c r="D6034" s="60"/>
      <c r="H6034" s="61"/>
      <c r="I6034" s="61"/>
      <c r="J6034" s="61"/>
      <c r="K6034" s="61"/>
      <c r="L6034" s="61"/>
      <c r="M6034" s="61"/>
      <c r="N6034" s="61"/>
      <c r="O6034" s="61"/>
      <c r="P6034" s="61"/>
      <c r="Q6034" s="61"/>
      <c r="R6034" s="61"/>
      <c r="S6034" s="61"/>
      <c r="T6034" s="61"/>
      <c r="U6034" s="61"/>
      <c r="V6034" s="61"/>
      <c r="W6034" s="61"/>
      <c r="X6034" s="61"/>
      <c r="Y6034" s="61"/>
      <c r="Z6034" s="61"/>
      <c r="AA6034" s="61"/>
      <c r="AB6034" s="61"/>
      <c r="AC6034" s="61"/>
      <c r="AD6034" s="61"/>
      <c r="AE6034" s="61"/>
      <c r="AF6034" s="61"/>
      <c r="AG6034" s="61"/>
      <c r="AH6034" s="61"/>
      <c r="AI6034" s="61"/>
      <c r="AJ6034" s="61"/>
      <c r="AK6034" s="61"/>
      <c r="AL6034" s="61"/>
      <c r="AM6034" s="61"/>
      <c r="AN6034" s="61"/>
      <c r="AO6034" s="61"/>
      <c r="AP6034" s="62"/>
      <c r="AQ6034" s="61"/>
      <c r="AR6034" s="61"/>
      <c r="AS6034" s="61"/>
      <c r="AT6034" s="61"/>
      <c r="AU6034" s="61"/>
      <c r="AV6034" s="61"/>
      <c r="AW6034" s="60"/>
    </row>
    <row r="6035" s="59" customFormat="1" customHeight="1" spans="1:49">
      <c r="A6035" s="60"/>
      <c r="B6035" s="60"/>
      <c r="C6035" s="60"/>
      <c r="D6035" s="60"/>
      <c r="H6035" s="61"/>
      <c r="I6035" s="61"/>
      <c r="J6035" s="61"/>
      <c r="K6035" s="61"/>
      <c r="L6035" s="61"/>
      <c r="M6035" s="61"/>
      <c r="N6035" s="61"/>
      <c r="O6035" s="61"/>
      <c r="P6035" s="61"/>
      <c r="Q6035" s="61"/>
      <c r="R6035" s="61"/>
      <c r="S6035" s="61"/>
      <c r="T6035" s="61"/>
      <c r="U6035" s="61"/>
      <c r="V6035" s="61"/>
      <c r="W6035" s="61"/>
      <c r="X6035" s="61"/>
      <c r="Y6035" s="61"/>
      <c r="Z6035" s="61"/>
      <c r="AA6035" s="61"/>
      <c r="AB6035" s="61"/>
      <c r="AC6035" s="61"/>
      <c r="AD6035" s="61"/>
      <c r="AE6035" s="61"/>
      <c r="AF6035" s="61"/>
      <c r="AG6035" s="61"/>
      <c r="AH6035" s="61"/>
      <c r="AI6035" s="61"/>
      <c r="AJ6035" s="61"/>
      <c r="AK6035" s="61"/>
      <c r="AL6035" s="61"/>
      <c r="AM6035" s="61"/>
      <c r="AN6035" s="61"/>
      <c r="AO6035" s="61"/>
      <c r="AP6035" s="62"/>
      <c r="AQ6035" s="61"/>
      <c r="AR6035" s="61"/>
      <c r="AS6035" s="61"/>
      <c r="AT6035" s="61"/>
      <c r="AU6035" s="61"/>
      <c r="AV6035" s="61"/>
      <c r="AW6035" s="60"/>
    </row>
    <row r="6036" s="59" customFormat="1" customHeight="1" spans="1:49">
      <c r="A6036" s="60"/>
      <c r="B6036" s="60"/>
      <c r="C6036" s="60"/>
      <c r="D6036" s="60"/>
      <c r="H6036" s="61"/>
      <c r="I6036" s="61"/>
      <c r="J6036" s="61"/>
      <c r="K6036" s="61"/>
      <c r="L6036" s="61"/>
      <c r="M6036" s="61"/>
      <c r="N6036" s="61"/>
      <c r="O6036" s="61"/>
      <c r="P6036" s="61"/>
      <c r="Q6036" s="61"/>
      <c r="R6036" s="61"/>
      <c r="S6036" s="61"/>
      <c r="T6036" s="61"/>
      <c r="U6036" s="61"/>
      <c r="V6036" s="61"/>
      <c r="W6036" s="61"/>
      <c r="X6036" s="61"/>
      <c r="Y6036" s="61"/>
      <c r="Z6036" s="61"/>
      <c r="AA6036" s="61"/>
      <c r="AB6036" s="61"/>
      <c r="AC6036" s="61"/>
      <c r="AD6036" s="61"/>
      <c r="AE6036" s="61"/>
      <c r="AF6036" s="61"/>
      <c r="AG6036" s="61"/>
      <c r="AH6036" s="61"/>
      <c r="AI6036" s="61"/>
      <c r="AJ6036" s="61"/>
      <c r="AK6036" s="61"/>
      <c r="AL6036" s="61"/>
      <c r="AM6036" s="61"/>
      <c r="AN6036" s="61"/>
      <c r="AO6036" s="61"/>
      <c r="AP6036" s="62"/>
      <c r="AQ6036" s="61"/>
      <c r="AR6036" s="61"/>
      <c r="AS6036" s="61"/>
      <c r="AT6036" s="61"/>
      <c r="AU6036" s="61"/>
      <c r="AV6036" s="61"/>
      <c r="AW6036" s="60"/>
    </row>
    <row r="6037" s="59" customFormat="1" customHeight="1" spans="1:49">
      <c r="A6037" s="60"/>
      <c r="B6037" s="60"/>
      <c r="C6037" s="60"/>
      <c r="D6037" s="60"/>
      <c r="H6037" s="61"/>
      <c r="I6037" s="61"/>
      <c r="J6037" s="61"/>
      <c r="K6037" s="61"/>
      <c r="L6037" s="61"/>
      <c r="M6037" s="61"/>
      <c r="N6037" s="61"/>
      <c r="O6037" s="61"/>
      <c r="P6037" s="61"/>
      <c r="Q6037" s="61"/>
      <c r="R6037" s="61"/>
      <c r="S6037" s="61"/>
      <c r="T6037" s="61"/>
      <c r="U6037" s="61"/>
      <c r="V6037" s="61"/>
      <c r="W6037" s="61"/>
      <c r="X6037" s="61"/>
      <c r="Y6037" s="61"/>
      <c r="Z6037" s="61"/>
      <c r="AA6037" s="61"/>
      <c r="AB6037" s="61"/>
      <c r="AC6037" s="61"/>
      <c r="AD6037" s="61"/>
      <c r="AE6037" s="61"/>
      <c r="AF6037" s="61"/>
      <c r="AG6037" s="61"/>
      <c r="AH6037" s="61"/>
      <c r="AI6037" s="61"/>
      <c r="AJ6037" s="61"/>
      <c r="AK6037" s="61"/>
      <c r="AL6037" s="61"/>
      <c r="AM6037" s="61"/>
      <c r="AN6037" s="61"/>
      <c r="AO6037" s="61"/>
      <c r="AP6037" s="62"/>
      <c r="AQ6037" s="61"/>
      <c r="AR6037" s="61"/>
      <c r="AS6037" s="61"/>
      <c r="AT6037" s="61"/>
      <c r="AU6037" s="61"/>
      <c r="AV6037" s="61"/>
      <c r="AW6037" s="60"/>
    </row>
    <row r="6038" s="59" customFormat="1" customHeight="1" spans="1:49">
      <c r="A6038" s="60"/>
      <c r="B6038" s="60"/>
      <c r="C6038" s="60"/>
      <c r="D6038" s="60"/>
      <c r="H6038" s="61"/>
      <c r="I6038" s="61"/>
      <c r="J6038" s="61"/>
      <c r="K6038" s="61"/>
      <c r="L6038" s="61"/>
      <c r="M6038" s="61"/>
      <c r="N6038" s="61"/>
      <c r="O6038" s="61"/>
      <c r="P6038" s="61"/>
      <c r="Q6038" s="61"/>
      <c r="R6038" s="61"/>
      <c r="S6038" s="61"/>
      <c r="T6038" s="61"/>
      <c r="U6038" s="61"/>
      <c r="V6038" s="61"/>
      <c r="W6038" s="61"/>
      <c r="X6038" s="61"/>
      <c r="Y6038" s="61"/>
      <c r="Z6038" s="61"/>
      <c r="AA6038" s="61"/>
      <c r="AB6038" s="61"/>
      <c r="AC6038" s="61"/>
      <c r="AD6038" s="61"/>
      <c r="AE6038" s="61"/>
      <c r="AF6038" s="61"/>
      <c r="AG6038" s="61"/>
      <c r="AH6038" s="61"/>
      <c r="AI6038" s="61"/>
      <c r="AJ6038" s="61"/>
      <c r="AK6038" s="61"/>
      <c r="AL6038" s="61"/>
      <c r="AM6038" s="61"/>
      <c r="AN6038" s="61"/>
      <c r="AO6038" s="61"/>
      <c r="AP6038" s="62"/>
      <c r="AQ6038" s="61"/>
      <c r="AR6038" s="61"/>
      <c r="AS6038" s="61"/>
      <c r="AT6038" s="61"/>
      <c r="AU6038" s="61"/>
      <c r="AV6038" s="61"/>
      <c r="AW6038" s="60"/>
    </row>
    <row r="6039" s="59" customFormat="1" customHeight="1" spans="1:49">
      <c r="A6039" s="60"/>
      <c r="B6039" s="60"/>
      <c r="C6039" s="60"/>
      <c r="D6039" s="60"/>
      <c r="H6039" s="61"/>
      <c r="I6039" s="61"/>
      <c r="J6039" s="61"/>
      <c r="K6039" s="61"/>
      <c r="L6039" s="61"/>
      <c r="M6039" s="61"/>
      <c r="N6039" s="61"/>
      <c r="O6039" s="61"/>
      <c r="P6039" s="61"/>
      <c r="Q6039" s="61"/>
      <c r="R6039" s="61"/>
      <c r="S6039" s="61"/>
      <c r="T6039" s="61"/>
      <c r="U6039" s="61"/>
      <c r="V6039" s="61"/>
      <c r="W6039" s="61"/>
      <c r="X6039" s="61"/>
      <c r="Y6039" s="61"/>
      <c r="Z6039" s="61"/>
      <c r="AA6039" s="61"/>
      <c r="AB6039" s="61"/>
      <c r="AC6039" s="61"/>
      <c r="AD6039" s="61"/>
      <c r="AE6039" s="61"/>
      <c r="AF6039" s="61"/>
      <c r="AG6039" s="61"/>
      <c r="AH6039" s="61"/>
      <c r="AI6039" s="61"/>
      <c r="AJ6039" s="61"/>
      <c r="AK6039" s="61"/>
      <c r="AL6039" s="61"/>
      <c r="AM6039" s="61"/>
      <c r="AN6039" s="61"/>
      <c r="AO6039" s="61"/>
      <c r="AP6039" s="62"/>
      <c r="AQ6039" s="61"/>
      <c r="AR6039" s="61"/>
      <c r="AS6039" s="61"/>
      <c r="AT6039" s="61"/>
      <c r="AU6039" s="61"/>
      <c r="AV6039" s="61"/>
      <c r="AW6039" s="60"/>
    </row>
    <row r="6040" s="59" customFormat="1" customHeight="1" spans="1:49">
      <c r="A6040" s="60"/>
      <c r="B6040" s="60"/>
      <c r="C6040" s="60"/>
      <c r="D6040" s="60"/>
      <c r="H6040" s="61"/>
      <c r="I6040" s="61"/>
      <c r="J6040" s="61"/>
      <c r="K6040" s="61"/>
      <c r="L6040" s="61"/>
      <c r="M6040" s="61"/>
      <c r="N6040" s="61"/>
      <c r="O6040" s="61"/>
      <c r="P6040" s="61"/>
      <c r="Q6040" s="61"/>
      <c r="R6040" s="61"/>
      <c r="S6040" s="61"/>
      <c r="T6040" s="61"/>
      <c r="U6040" s="61"/>
      <c r="V6040" s="61"/>
      <c r="W6040" s="61"/>
      <c r="X6040" s="61"/>
      <c r="Y6040" s="61"/>
      <c r="Z6040" s="61"/>
      <c r="AA6040" s="61"/>
      <c r="AB6040" s="61"/>
      <c r="AC6040" s="61"/>
      <c r="AD6040" s="61"/>
      <c r="AE6040" s="61"/>
      <c r="AF6040" s="61"/>
      <c r="AG6040" s="61"/>
      <c r="AH6040" s="61"/>
      <c r="AI6040" s="61"/>
      <c r="AJ6040" s="61"/>
      <c r="AK6040" s="61"/>
      <c r="AL6040" s="61"/>
      <c r="AM6040" s="61"/>
      <c r="AN6040" s="61"/>
      <c r="AO6040" s="61"/>
      <c r="AP6040" s="62"/>
      <c r="AQ6040" s="61"/>
      <c r="AR6040" s="61"/>
      <c r="AS6040" s="61"/>
      <c r="AT6040" s="61"/>
      <c r="AU6040" s="61"/>
      <c r="AV6040" s="61"/>
      <c r="AW6040" s="60"/>
    </row>
    <row r="6041" s="59" customFormat="1" customHeight="1" spans="1:49">
      <c r="A6041" s="60"/>
      <c r="B6041" s="60"/>
      <c r="C6041" s="60"/>
      <c r="D6041" s="60"/>
      <c r="H6041" s="61"/>
      <c r="I6041" s="61"/>
      <c r="J6041" s="61"/>
      <c r="K6041" s="61"/>
      <c r="L6041" s="61"/>
      <c r="M6041" s="61"/>
      <c r="N6041" s="61"/>
      <c r="O6041" s="61"/>
      <c r="P6041" s="61"/>
      <c r="Q6041" s="61"/>
      <c r="R6041" s="61"/>
      <c r="S6041" s="61"/>
      <c r="T6041" s="61"/>
      <c r="U6041" s="61"/>
      <c r="V6041" s="61"/>
      <c r="W6041" s="61"/>
      <c r="X6041" s="61"/>
      <c r="Y6041" s="61"/>
      <c r="Z6041" s="61"/>
      <c r="AA6041" s="61"/>
      <c r="AB6041" s="61"/>
      <c r="AC6041" s="61"/>
      <c r="AD6041" s="61"/>
      <c r="AE6041" s="61"/>
      <c r="AF6041" s="61"/>
      <c r="AG6041" s="61"/>
      <c r="AH6041" s="61"/>
      <c r="AI6041" s="61"/>
      <c r="AJ6041" s="61"/>
      <c r="AK6041" s="61"/>
      <c r="AL6041" s="61"/>
      <c r="AM6041" s="61"/>
      <c r="AN6041" s="61"/>
      <c r="AO6041" s="61"/>
      <c r="AP6041" s="62"/>
      <c r="AQ6041" s="61"/>
      <c r="AR6041" s="61"/>
      <c r="AS6041" s="61"/>
      <c r="AT6041" s="61"/>
      <c r="AU6041" s="61"/>
      <c r="AV6041" s="61"/>
      <c r="AW6041" s="60"/>
    </row>
    <row r="6042" s="59" customFormat="1" customHeight="1" spans="1:49">
      <c r="A6042" s="60"/>
      <c r="B6042" s="60"/>
      <c r="C6042" s="60"/>
      <c r="D6042" s="60"/>
      <c r="H6042" s="61"/>
      <c r="I6042" s="61"/>
      <c r="J6042" s="61"/>
      <c r="K6042" s="61"/>
      <c r="L6042" s="61"/>
      <c r="M6042" s="61"/>
      <c r="N6042" s="61"/>
      <c r="O6042" s="61"/>
      <c r="P6042" s="61"/>
      <c r="Q6042" s="61"/>
      <c r="R6042" s="61"/>
      <c r="S6042" s="61"/>
      <c r="T6042" s="61"/>
      <c r="U6042" s="61"/>
      <c r="V6042" s="61"/>
      <c r="W6042" s="61"/>
      <c r="X6042" s="61"/>
      <c r="Y6042" s="61"/>
      <c r="Z6042" s="61"/>
      <c r="AA6042" s="61"/>
      <c r="AB6042" s="61"/>
      <c r="AC6042" s="61"/>
      <c r="AD6042" s="61"/>
      <c r="AE6042" s="61"/>
      <c r="AF6042" s="61"/>
      <c r="AG6042" s="61"/>
      <c r="AH6042" s="61"/>
      <c r="AI6042" s="61"/>
      <c r="AJ6042" s="61"/>
      <c r="AK6042" s="61"/>
      <c r="AL6042" s="61"/>
      <c r="AM6042" s="61"/>
      <c r="AN6042" s="61"/>
      <c r="AO6042" s="61"/>
      <c r="AP6042" s="62"/>
      <c r="AQ6042" s="61"/>
      <c r="AR6042" s="61"/>
      <c r="AS6042" s="61"/>
      <c r="AT6042" s="61"/>
      <c r="AU6042" s="61"/>
      <c r="AV6042" s="61"/>
      <c r="AW6042" s="60"/>
    </row>
    <row r="6043" s="59" customFormat="1" customHeight="1" spans="1:49">
      <c r="A6043" s="60"/>
      <c r="B6043" s="60"/>
      <c r="C6043" s="60"/>
      <c r="D6043" s="60"/>
      <c r="H6043" s="61"/>
      <c r="I6043" s="61"/>
      <c r="J6043" s="61"/>
      <c r="K6043" s="61"/>
      <c r="L6043" s="61"/>
      <c r="M6043" s="61"/>
      <c r="N6043" s="61"/>
      <c r="O6043" s="61"/>
      <c r="P6043" s="61"/>
      <c r="Q6043" s="61"/>
      <c r="R6043" s="61"/>
      <c r="S6043" s="61"/>
      <c r="T6043" s="61"/>
      <c r="U6043" s="61"/>
      <c r="V6043" s="61"/>
      <c r="W6043" s="61"/>
      <c r="X6043" s="61"/>
      <c r="Y6043" s="61"/>
      <c r="Z6043" s="61"/>
      <c r="AA6043" s="61"/>
      <c r="AB6043" s="61"/>
      <c r="AC6043" s="61"/>
      <c r="AD6043" s="61"/>
      <c r="AE6043" s="61"/>
      <c r="AF6043" s="61"/>
      <c r="AG6043" s="61"/>
      <c r="AH6043" s="61"/>
      <c r="AI6043" s="61"/>
      <c r="AJ6043" s="61"/>
      <c r="AK6043" s="61"/>
      <c r="AL6043" s="61"/>
      <c r="AM6043" s="61"/>
      <c r="AN6043" s="61"/>
      <c r="AO6043" s="61"/>
      <c r="AP6043" s="62"/>
      <c r="AQ6043" s="61"/>
      <c r="AR6043" s="61"/>
      <c r="AS6043" s="61"/>
      <c r="AT6043" s="61"/>
      <c r="AU6043" s="61"/>
      <c r="AV6043" s="61"/>
      <c r="AW6043" s="60"/>
    </row>
    <row r="6044" s="59" customFormat="1" customHeight="1" spans="1:49">
      <c r="A6044" s="60"/>
      <c r="B6044" s="60"/>
      <c r="C6044" s="60"/>
      <c r="D6044" s="60"/>
      <c r="H6044" s="61"/>
      <c r="I6044" s="61"/>
      <c r="J6044" s="61"/>
      <c r="K6044" s="61"/>
      <c r="L6044" s="61"/>
      <c r="M6044" s="61"/>
      <c r="N6044" s="61"/>
      <c r="O6044" s="61"/>
      <c r="P6044" s="61"/>
      <c r="Q6044" s="61"/>
      <c r="R6044" s="61"/>
      <c r="S6044" s="61"/>
      <c r="T6044" s="61"/>
      <c r="U6044" s="61"/>
      <c r="V6044" s="61"/>
      <c r="W6044" s="61"/>
      <c r="X6044" s="61"/>
      <c r="Y6044" s="61"/>
      <c r="Z6044" s="61"/>
      <c r="AA6044" s="61"/>
      <c r="AB6044" s="61"/>
      <c r="AC6044" s="61"/>
      <c r="AD6044" s="61"/>
      <c r="AE6044" s="61"/>
      <c r="AF6044" s="61"/>
      <c r="AG6044" s="61"/>
      <c r="AH6044" s="61"/>
      <c r="AI6044" s="61"/>
      <c r="AJ6044" s="61"/>
      <c r="AK6044" s="61"/>
      <c r="AL6044" s="61"/>
      <c r="AM6044" s="61"/>
      <c r="AN6044" s="61"/>
      <c r="AO6044" s="61"/>
      <c r="AP6044" s="62"/>
      <c r="AQ6044" s="61"/>
      <c r="AR6044" s="61"/>
      <c r="AS6044" s="61"/>
      <c r="AT6044" s="61"/>
      <c r="AU6044" s="61"/>
      <c r="AV6044" s="61"/>
      <c r="AW6044" s="60"/>
    </row>
    <row r="6045" s="59" customFormat="1" customHeight="1" spans="1:49">
      <c r="A6045" s="60"/>
      <c r="B6045" s="60"/>
      <c r="C6045" s="60"/>
      <c r="D6045" s="60"/>
      <c r="H6045" s="61"/>
      <c r="I6045" s="61"/>
      <c r="J6045" s="61"/>
      <c r="K6045" s="61"/>
      <c r="L6045" s="61"/>
      <c r="M6045" s="61"/>
      <c r="N6045" s="61"/>
      <c r="O6045" s="61"/>
      <c r="P6045" s="61"/>
      <c r="Q6045" s="61"/>
      <c r="R6045" s="61"/>
      <c r="S6045" s="61"/>
      <c r="T6045" s="61"/>
      <c r="U6045" s="61"/>
      <c r="V6045" s="61"/>
      <c r="W6045" s="61"/>
      <c r="X6045" s="61"/>
      <c r="Y6045" s="61"/>
      <c r="Z6045" s="61"/>
      <c r="AA6045" s="61"/>
      <c r="AB6045" s="61"/>
      <c r="AC6045" s="61"/>
      <c r="AD6045" s="61"/>
      <c r="AE6045" s="61"/>
      <c r="AF6045" s="61"/>
      <c r="AG6045" s="61"/>
      <c r="AH6045" s="61"/>
      <c r="AI6045" s="61"/>
      <c r="AJ6045" s="61"/>
      <c r="AK6045" s="61"/>
      <c r="AL6045" s="61"/>
      <c r="AM6045" s="61"/>
      <c r="AN6045" s="61"/>
      <c r="AO6045" s="61"/>
      <c r="AP6045" s="62"/>
      <c r="AQ6045" s="61"/>
      <c r="AR6045" s="61"/>
      <c r="AS6045" s="61"/>
      <c r="AT6045" s="61"/>
      <c r="AU6045" s="61"/>
      <c r="AV6045" s="61"/>
      <c r="AW6045" s="60"/>
    </row>
    <row r="6046" s="59" customFormat="1" customHeight="1" spans="1:49">
      <c r="A6046" s="60"/>
      <c r="B6046" s="60"/>
      <c r="C6046" s="60"/>
      <c r="D6046" s="60"/>
      <c r="H6046" s="61"/>
      <c r="I6046" s="61"/>
      <c r="J6046" s="61"/>
      <c r="K6046" s="61"/>
      <c r="L6046" s="61"/>
      <c r="M6046" s="61"/>
      <c r="N6046" s="61"/>
      <c r="O6046" s="61"/>
      <c r="P6046" s="61"/>
      <c r="Q6046" s="61"/>
      <c r="R6046" s="61"/>
      <c r="S6046" s="61"/>
      <c r="T6046" s="61"/>
      <c r="U6046" s="61"/>
      <c r="V6046" s="61"/>
      <c r="W6046" s="61"/>
      <c r="X6046" s="61"/>
      <c r="Y6046" s="61"/>
      <c r="Z6046" s="61"/>
      <c r="AA6046" s="61"/>
      <c r="AB6046" s="61"/>
      <c r="AC6046" s="61"/>
      <c r="AD6046" s="61"/>
      <c r="AE6046" s="61"/>
      <c r="AF6046" s="61"/>
      <c r="AG6046" s="61"/>
      <c r="AH6046" s="61"/>
      <c r="AI6046" s="61"/>
      <c r="AJ6046" s="61"/>
      <c r="AK6046" s="61"/>
      <c r="AL6046" s="61"/>
      <c r="AM6046" s="61"/>
      <c r="AN6046" s="61"/>
      <c r="AO6046" s="61"/>
      <c r="AP6046" s="62"/>
      <c r="AQ6046" s="61"/>
      <c r="AR6046" s="61"/>
      <c r="AS6046" s="61"/>
      <c r="AT6046" s="61"/>
      <c r="AU6046" s="61"/>
      <c r="AV6046" s="61"/>
      <c r="AW6046" s="60"/>
    </row>
    <row r="6047" s="59" customFormat="1" customHeight="1" spans="1:49">
      <c r="A6047" s="60"/>
      <c r="B6047" s="60"/>
      <c r="C6047" s="60"/>
      <c r="D6047" s="60"/>
      <c r="H6047" s="61"/>
      <c r="I6047" s="61"/>
      <c r="J6047" s="61"/>
      <c r="K6047" s="61"/>
      <c r="L6047" s="61"/>
      <c r="M6047" s="61"/>
      <c r="N6047" s="61"/>
      <c r="O6047" s="61"/>
      <c r="P6047" s="61"/>
      <c r="Q6047" s="61"/>
      <c r="R6047" s="61"/>
      <c r="S6047" s="61"/>
      <c r="T6047" s="61"/>
      <c r="U6047" s="61"/>
      <c r="V6047" s="61"/>
      <c r="W6047" s="61"/>
      <c r="X6047" s="61"/>
      <c r="Y6047" s="61"/>
      <c r="Z6047" s="61"/>
      <c r="AA6047" s="61"/>
      <c r="AB6047" s="61"/>
      <c r="AC6047" s="61"/>
      <c r="AD6047" s="61"/>
      <c r="AE6047" s="61"/>
      <c r="AF6047" s="61"/>
      <c r="AG6047" s="61"/>
      <c r="AH6047" s="61"/>
      <c r="AI6047" s="61"/>
      <c r="AJ6047" s="61"/>
      <c r="AK6047" s="61"/>
      <c r="AL6047" s="61"/>
      <c r="AM6047" s="61"/>
      <c r="AN6047" s="61"/>
      <c r="AO6047" s="61"/>
      <c r="AP6047" s="62"/>
      <c r="AQ6047" s="61"/>
      <c r="AR6047" s="61"/>
      <c r="AS6047" s="61"/>
      <c r="AT6047" s="61"/>
      <c r="AU6047" s="61"/>
      <c r="AV6047" s="61"/>
      <c r="AW6047" s="60"/>
    </row>
    <row r="6048" s="59" customFormat="1" customHeight="1" spans="1:49">
      <c r="A6048" s="60"/>
      <c r="B6048" s="60"/>
      <c r="C6048" s="60"/>
      <c r="D6048" s="60"/>
      <c r="H6048" s="61"/>
      <c r="I6048" s="61"/>
      <c r="J6048" s="61"/>
      <c r="K6048" s="61"/>
      <c r="L6048" s="61"/>
      <c r="M6048" s="61"/>
      <c r="N6048" s="61"/>
      <c r="O6048" s="61"/>
      <c r="P6048" s="61"/>
      <c r="Q6048" s="61"/>
      <c r="R6048" s="61"/>
      <c r="S6048" s="61"/>
      <c r="T6048" s="61"/>
      <c r="U6048" s="61"/>
      <c r="V6048" s="61"/>
      <c r="W6048" s="61"/>
      <c r="X6048" s="61"/>
      <c r="Y6048" s="61"/>
      <c r="Z6048" s="61"/>
      <c r="AA6048" s="61"/>
      <c r="AB6048" s="61"/>
      <c r="AC6048" s="61"/>
      <c r="AD6048" s="61"/>
      <c r="AE6048" s="61"/>
      <c r="AF6048" s="61"/>
      <c r="AG6048" s="61"/>
      <c r="AH6048" s="61"/>
      <c r="AI6048" s="61"/>
      <c r="AJ6048" s="61"/>
      <c r="AK6048" s="61"/>
      <c r="AL6048" s="61"/>
      <c r="AM6048" s="61"/>
      <c r="AN6048" s="61"/>
      <c r="AO6048" s="61"/>
      <c r="AP6048" s="62"/>
      <c r="AQ6048" s="61"/>
      <c r="AR6048" s="61"/>
      <c r="AS6048" s="61"/>
      <c r="AT6048" s="61"/>
      <c r="AU6048" s="61"/>
      <c r="AV6048" s="61"/>
      <c r="AW6048" s="60"/>
    </row>
    <row r="6049" s="59" customFormat="1" customHeight="1" spans="1:49">
      <c r="A6049" s="60"/>
      <c r="B6049" s="60"/>
      <c r="C6049" s="60"/>
      <c r="D6049" s="60"/>
      <c r="H6049" s="61"/>
      <c r="I6049" s="61"/>
      <c r="J6049" s="61"/>
      <c r="K6049" s="61"/>
      <c r="L6049" s="61"/>
      <c r="M6049" s="61"/>
      <c r="N6049" s="61"/>
      <c r="O6049" s="61"/>
      <c r="P6049" s="61"/>
      <c r="Q6049" s="61"/>
      <c r="R6049" s="61"/>
      <c r="S6049" s="61"/>
      <c r="T6049" s="61"/>
      <c r="U6049" s="61"/>
      <c r="V6049" s="61"/>
      <c r="W6049" s="61"/>
      <c r="X6049" s="61"/>
      <c r="Y6049" s="61"/>
      <c r="Z6049" s="61"/>
      <c r="AA6049" s="61"/>
      <c r="AB6049" s="61"/>
      <c r="AC6049" s="61"/>
      <c r="AD6049" s="61"/>
      <c r="AE6049" s="61"/>
      <c r="AF6049" s="61"/>
      <c r="AG6049" s="61"/>
      <c r="AH6049" s="61"/>
      <c r="AI6049" s="61"/>
      <c r="AJ6049" s="61"/>
      <c r="AK6049" s="61"/>
      <c r="AL6049" s="61"/>
      <c r="AM6049" s="61"/>
      <c r="AN6049" s="61"/>
      <c r="AO6049" s="61"/>
      <c r="AP6049" s="62"/>
      <c r="AQ6049" s="61"/>
      <c r="AR6049" s="61"/>
      <c r="AS6049" s="61"/>
      <c r="AT6049" s="61"/>
      <c r="AU6049" s="61"/>
      <c r="AV6049" s="61"/>
      <c r="AW6049" s="60"/>
    </row>
    <row r="6050" s="59" customFormat="1" customHeight="1" spans="1:49">
      <c r="A6050" s="60"/>
      <c r="B6050" s="60"/>
      <c r="C6050" s="60"/>
      <c r="D6050" s="60"/>
      <c r="H6050" s="61"/>
      <c r="I6050" s="61"/>
      <c r="J6050" s="61"/>
      <c r="K6050" s="61"/>
      <c r="L6050" s="61"/>
      <c r="M6050" s="61"/>
      <c r="N6050" s="61"/>
      <c r="O6050" s="61"/>
      <c r="P6050" s="61"/>
      <c r="Q6050" s="61"/>
      <c r="R6050" s="61"/>
      <c r="S6050" s="61"/>
      <c r="T6050" s="61"/>
      <c r="U6050" s="61"/>
      <c r="V6050" s="61"/>
      <c r="W6050" s="61"/>
      <c r="X6050" s="61"/>
      <c r="Y6050" s="61"/>
      <c r="Z6050" s="61"/>
      <c r="AA6050" s="61"/>
      <c r="AB6050" s="61"/>
      <c r="AC6050" s="61"/>
      <c r="AD6050" s="61"/>
      <c r="AE6050" s="61"/>
      <c r="AF6050" s="61"/>
      <c r="AG6050" s="61"/>
      <c r="AH6050" s="61"/>
      <c r="AI6050" s="61"/>
      <c r="AJ6050" s="61"/>
      <c r="AK6050" s="61"/>
      <c r="AL6050" s="61"/>
      <c r="AM6050" s="61"/>
      <c r="AN6050" s="61"/>
      <c r="AO6050" s="61"/>
      <c r="AP6050" s="62"/>
      <c r="AQ6050" s="61"/>
      <c r="AR6050" s="61"/>
      <c r="AS6050" s="61"/>
      <c r="AT6050" s="61"/>
      <c r="AU6050" s="61"/>
      <c r="AV6050" s="61"/>
      <c r="AW6050" s="60"/>
    </row>
    <row r="6051" s="59" customFormat="1" customHeight="1" spans="1:49">
      <c r="A6051" s="60"/>
      <c r="B6051" s="60"/>
      <c r="C6051" s="60"/>
      <c r="D6051" s="60"/>
      <c r="H6051" s="61"/>
      <c r="I6051" s="61"/>
      <c r="J6051" s="61"/>
      <c r="K6051" s="61"/>
      <c r="L6051" s="61"/>
      <c r="M6051" s="61"/>
      <c r="N6051" s="61"/>
      <c r="O6051" s="61"/>
      <c r="P6051" s="61"/>
      <c r="Q6051" s="61"/>
      <c r="R6051" s="61"/>
      <c r="S6051" s="61"/>
      <c r="T6051" s="61"/>
      <c r="U6051" s="61"/>
      <c r="V6051" s="61"/>
      <c r="W6051" s="61"/>
      <c r="X6051" s="61"/>
      <c r="Y6051" s="61"/>
      <c r="Z6051" s="61"/>
      <c r="AA6051" s="61"/>
      <c r="AB6051" s="61"/>
      <c r="AC6051" s="61"/>
      <c r="AD6051" s="61"/>
      <c r="AE6051" s="61"/>
      <c r="AF6051" s="61"/>
      <c r="AG6051" s="61"/>
      <c r="AH6051" s="61"/>
      <c r="AI6051" s="61"/>
      <c r="AJ6051" s="61"/>
      <c r="AK6051" s="61"/>
      <c r="AL6051" s="61"/>
      <c r="AM6051" s="61"/>
      <c r="AN6051" s="61"/>
      <c r="AO6051" s="61"/>
      <c r="AP6051" s="62"/>
      <c r="AQ6051" s="61"/>
      <c r="AR6051" s="61"/>
      <c r="AS6051" s="61"/>
      <c r="AT6051" s="61"/>
      <c r="AU6051" s="61"/>
      <c r="AV6051" s="61"/>
      <c r="AW6051" s="60"/>
    </row>
    <row r="6052" s="59" customFormat="1" customHeight="1" spans="1:49">
      <c r="A6052" s="60"/>
      <c r="B6052" s="60"/>
      <c r="C6052" s="60"/>
      <c r="D6052" s="60"/>
      <c r="H6052" s="61"/>
      <c r="I6052" s="61"/>
      <c r="J6052" s="61"/>
      <c r="K6052" s="61"/>
      <c r="L6052" s="61"/>
      <c r="M6052" s="61"/>
      <c r="N6052" s="61"/>
      <c r="O6052" s="61"/>
      <c r="P6052" s="61"/>
      <c r="Q6052" s="61"/>
      <c r="R6052" s="61"/>
      <c r="S6052" s="61"/>
      <c r="T6052" s="61"/>
      <c r="U6052" s="61"/>
      <c r="V6052" s="61"/>
      <c r="W6052" s="61"/>
      <c r="X6052" s="61"/>
      <c r="Y6052" s="61"/>
      <c r="Z6052" s="61"/>
      <c r="AA6052" s="61"/>
      <c r="AB6052" s="61"/>
      <c r="AC6052" s="61"/>
      <c r="AD6052" s="61"/>
      <c r="AE6052" s="61"/>
      <c r="AF6052" s="61"/>
      <c r="AG6052" s="61"/>
      <c r="AH6052" s="61"/>
      <c r="AI6052" s="61"/>
      <c r="AJ6052" s="61"/>
      <c r="AK6052" s="61"/>
      <c r="AL6052" s="61"/>
      <c r="AM6052" s="61"/>
      <c r="AN6052" s="61"/>
      <c r="AO6052" s="61"/>
      <c r="AP6052" s="62"/>
      <c r="AQ6052" s="61"/>
      <c r="AR6052" s="61"/>
      <c r="AS6052" s="61"/>
      <c r="AT6052" s="61"/>
      <c r="AU6052" s="61"/>
      <c r="AV6052" s="61"/>
      <c r="AW6052" s="60"/>
    </row>
    <row r="6053" s="59" customFormat="1" customHeight="1" spans="1:49">
      <c r="A6053" s="60"/>
      <c r="B6053" s="60"/>
      <c r="C6053" s="60"/>
      <c r="D6053" s="60"/>
      <c r="H6053" s="61"/>
      <c r="I6053" s="61"/>
      <c r="J6053" s="61"/>
      <c r="K6053" s="61"/>
      <c r="L6053" s="61"/>
      <c r="M6053" s="61"/>
      <c r="N6053" s="61"/>
      <c r="O6053" s="61"/>
      <c r="P6053" s="61"/>
      <c r="Q6053" s="61"/>
      <c r="R6053" s="61"/>
      <c r="S6053" s="61"/>
      <c r="T6053" s="61"/>
      <c r="U6053" s="61"/>
      <c r="V6053" s="61"/>
      <c r="W6053" s="61"/>
      <c r="X6053" s="61"/>
      <c r="Y6053" s="61"/>
      <c r="Z6053" s="61"/>
      <c r="AA6053" s="61"/>
      <c r="AB6053" s="61"/>
      <c r="AC6053" s="61"/>
      <c r="AD6053" s="61"/>
      <c r="AE6053" s="61"/>
      <c r="AF6053" s="61"/>
      <c r="AG6053" s="61"/>
      <c r="AH6053" s="61"/>
      <c r="AI6053" s="61"/>
      <c r="AJ6053" s="61"/>
      <c r="AK6053" s="61"/>
      <c r="AL6053" s="61"/>
      <c r="AM6053" s="61"/>
      <c r="AN6053" s="61"/>
      <c r="AO6053" s="61"/>
      <c r="AP6053" s="62"/>
      <c r="AQ6053" s="61"/>
      <c r="AR6053" s="61"/>
      <c r="AS6053" s="61"/>
      <c r="AT6053" s="61"/>
      <c r="AU6053" s="61"/>
      <c r="AV6053" s="61"/>
      <c r="AW6053" s="60"/>
    </row>
    <row r="6054" s="59" customFormat="1" customHeight="1" spans="1:49">
      <c r="A6054" s="60"/>
      <c r="B6054" s="60"/>
      <c r="C6054" s="60"/>
      <c r="D6054" s="60"/>
      <c r="H6054" s="61"/>
      <c r="I6054" s="61"/>
      <c r="J6054" s="61"/>
      <c r="K6054" s="61"/>
      <c r="L6054" s="61"/>
      <c r="M6054" s="61"/>
      <c r="N6054" s="61"/>
      <c r="O6054" s="61"/>
      <c r="P6054" s="61"/>
      <c r="Q6054" s="61"/>
      <c r="R6054" s="61"/>
      <c r="S6054" s="61"/>
      <c r="T6054" s="61"/>
      <c r="U6054" s="61"/>
      <c r="V6054" s="61"/>
      <c r="W6054" s="61"/>
      <c r="X6054" s="61"/>
      <c r="Y6054" s="61"/>
      <c r="Z6054" s="61"/>
      <c r="AA6054" s="61"/>
      <c r="AB6054" s="61"/>
      <c r="AC6054" s="61"/>
      <c r="AD6054" s="61"/>
      <c r="AE6054" s="61"/>
      <c r="AF6054" s="61"/>
      <c r="AG6054" s="61"/>
      <c r="AH6054" s="61"/>
      <c r="AI6054" s="61"/>
      <c r="AJ6054" s="61"/>
      <c r="AK6054" s="61"/>
      <c r="AL6054" s="61"/>
      <c r="AM6054" s="61"/>
      <c r="AN6054" s="61"/>
      <c r="AO6054" s="61"/>
      <c r="AP6054" s="62"/>
      <c r="AQ6054" s="61"/>
      <c r="AR6054" s="61"/>
      <c r="AS6054" s="61"/>
      <c r="AT6054" s="61"/>
      <c r="AU6054" s="61"/>
      <c r="AV6054" s="61"/>
      <c r="AW6054" s="60"/>
    </row>
    <row r="6055" s="59" customFormat="1" customHeight="1" spans="1:49">
      <c r="A6055" s="60"/>
      <c r="B6055" s="60"/>
      <c r="C6055" s="60"/>
      <c r="D6055" s="60"/>
      <c r="H6055" s="61"/>
      <c r="I6055" s="61"/>
      <c r="J6055" s="61"/>
      <c r="K6055" s="61"/>
      <c r="L6055" s="61"/>
      <c r="M6055" s="61"/>
      <c r="N6055" s="61"/>
      <c r="O6055" s="61"/>
      <c r="P6055" s="61"/>
      <c r="Q6055" s="61"/>
      <c r="R6055" s="61"/>
      <c r="S6055" s="61"/>
      <c r="T6055" s="61"/>
      <c r="U6055" s="61"/>
      <c r="V6055" s="61"/>
      <c r="W6055" s="61"/>
      <c r="X6055" s="61"/>
      <c r="Y6055" s="61"/>
      <c r="Z6055" s="61"/>
      <c r="AA6055" s="61"/>
      <c r="AB6055" s="61"/>
      <c r="AC6055" s="61"/>
      <c r="AD6055" s="61"/>
      <c r="AE6055" s="61"/>
      <c r="AF6055" s="61"/>
      <c r="AG6055" s="61"/>
      <c r="AH6055" s="61"/>
      <c r="AI6055" s="61"/>
      <c r="AJ6055" s="61"/>
      <c r="AK6055" s="61"/>
      <c r="AL6055" s="61"/>
      <c r="AM6055" s="61"/>
      <c r="AN6055" s="61"/>
      <c r="AO6055" s="61"/>
      <c r="AP6055" s="62"/>
      <c r="AQ6055" s="61"/>
      <c r="AR6055" s="61"/>
      <c r="AS6055" s="61"/>
      <c r="AT6055" s="61"/>
      <c r="AU6055" s="61"/>
      <c r="AV6055" s="61"/>
      <c r="AW6055" s="60"/>
    </row>
    <row r="6056" s="59" customFormat="1" customHeight="1" spans="1:49">
      <c r="A6056" s="60"/>
      <c r="B6056" s="60"/>
      <c r="C6056" s="60"/>
      <c r="D6056" s="60"/>
      <c r="H6056" s="61"/>
      <c r="I6056" s="61"/>
      <c r="J6056" s="61"/>
      <c r="K6056" s="61"/>
      <c r="L6056" s="61"/>
      <c r="M6056" s="61"/>
      <c r="N6056" s="61"/>
      <c r="O6056" s="61"/>
      <c r="P6056" s="61"/>
      <c r="Q6056" s="61"/>
      <c r="R6056" s="61"/>
      <c r="S6056" s="61"/>
      <c r="T6056" s="61"/>
      <c r="U6056" s="61"/>
      <c r="V6056" s="61"/>
      <c r="W6056" s="61"/>
      <c r="X6056" s="61"/>
      <c r="Y6056" s="61"/>
      <c r="Z6056" s="61"/>
      <c r="AA6056" s="61"/>
      <c r="AB6056" s="61"/>
      <c r="AC6056" s="61"/>
      <c r="AD6056" s="61"/>
      <c r="AE6056" s="61"/>
      <c r="AF6056" s="61"/>
      <c r="AG6056" s="61"/>
      <c r="AH6056" s="61"/>
      <c r="AI6056" s="61"/>
      <c r="AJ6056" s="61"/>
      <c r="AK6056" s="61"/>
      <c r="AL6056" s="61"/>
      <c r="AM6056" s="61"/>
      <c r="AN6056" s="61"/>
      <c r="AO6056" s="61"/>
      <c r="AP6056" s="62"/>
      <c r="AQ6056" s="61"/>
      <c r="AR6056" s="61"/>
      <c r="AS6056" s="61"/>
      <c r="AT6056" s="61"/>
      <c r="AU6056" s="61"/>
      <c r="AV6056" s="61"/>
      <c r="AW6056" s="60"/>
    </row>
    <row r="6057" s="59" customFormat="1" customHeight="1" spans="1:49">
      <c r="A6057" s="60"/>
      <c r="B6057" s="60"/>
      <c r="C6057" s="60"/>
      <c r="D6057" s="60"/>
      <c r="H6057" s="61"/>
      <c r="I6057" s="61"/>
      <c r="J6057" s="61"/>
      <c r="K6057" s="61"/>
      <c r="L6057" s="61"/>
      <c r="M6057" s="61"/>
      <c r="N6057" s="61"/>
      <c r="O6057" s="61"/>
      <c r="P6057" s="61"/>
      <c r="Q6057" s="61"/>
      <c r="R6057" s="61"/>
      <c r="S6057" s="61"/>
      <c r="T6057" s="61"/>
      <c r="U6057" s="61"/>
      <c r="V6057" s="61"/>
      <c r="W6057" s="61"/>
      <c r="X6057" s="61"/>
      <c r="Y6057" s="61"/>
      <c r="Z6057" s="61"/>
      <c r="AA6057" s="61"/>
      <c r="AB6057" s="61"/>
      <c r="AC6057" s="61"/>
      <c r="AD6057" s="61"/>
      <c r="AE6057" s="61"/>
      <c r="AF6057" s="61"/>
      <c r="AG6057" s="61"/>
      <c r="AH6057" s="61"/>
      <c r="AI6057" s="61"/>
      <c r="AJ6057" s="61"/>
      <c r="AK6057" s="61"/>
      <c r="AL6057" s="61"/>
      <c r="AM6057" s="61"/>
      <c r="AN6057" s="61"/>
      <c r="AO6057" s="61"/>
      <c r="AP6057" s="62"/>
      <c r="AQ6057" s="61"/>
      <c r="AR6057" s="61"/>
      <c r="AS6057" s="61"/>
      <c r="AT6057" s="61"/>
      <c r="AU6057" s="61"/>
      <c r="AV6057" s="61"/>
      <c r="AW6057" s="60"/>
    </row>
    <row r="6058" s="59" customFormat="1" customHeight="1" spans="1:49">
      <c r="A6058" s="60"/>
      <c r="B6058" s="60"/>
      <c r="C6058" s="60"/>
      <c r="D6058" s="60"/>
      <c r="H6058" s="61"/>
      <c r="I6058" s="61"/>
      <c r="J6058" s="61"/>
      <c r="K6058" s="61"/>
      <c r="L6058" s="61"/>
      <c r="M6058" s="61"/>
      <c r="N6058" s="61"/>
      <c r="O6058" s="61"/>
      <c r="P6058" s="61"/>
      <c r="Q6058" s="61"/>
      <c r="R6058" s="61"/>
      <c r="S6058" s="61"/>
      <c r="T6058" s="61"/>
      <c r="U6058" s="61"/>
      <c r="V6058" s="61"/>
      <c r="W6058" s="61"/>
      <c r="X6058" s="61"/>
      <c r="Y6058" s="61"/>
      <c r="Z6058" s="61"/>
      <c r="AA6058" s="61"/>
      <c r="AB6058" s="61"/>
      <c r="AC6058" s="61"/>
      <c r="AD6058" s="61"/>
      <c r="AE6058" s="61"/>
      <c r="AF6058" s="61"/>
      <c r="AG6058" s="61"/>
      <c r="AH6058" s="61"/>
      <c r="AI6058" s="61"/>
      <c r="AJ6058" s="61"/>
      <c r="AK6058" s="61"/>
      <c r="AL6058" s="61"/>
      <c r="AM6058" s="61"/>
      <c r="AN6058" s="61"/>
      <c r="AO6058" s="61"/>
      <c r="AP6058" s="62"/>
      <c r="AQ6058" s="61"/>
      <c r="AR6058" s="61"/>
      <c r="AS6058" s="61"/>
      <c r="AT6058" s="61"/>
      <c r="AU6058" s="61"/>
      <c r="AV6058" s="61"/>
      <c r="AW6058" s="60"/>
    </row>
    <row r="6059" s="59" customFormat="1" customHeight="1" spans="1:49">
      <c r="A6059" s="60"/>
      <c r="B6059" s="60"/>
      <c r="C6059" s="60"/>
      <c r="D6059" s="60"/>
      <c r="H6059" s="61"/>
      <c r="I6059" s="61"/>
      <c r="J6059" s="61"/>
      <c r="K6059" s="61"/>
      <c r="L6059" s="61"/>
      <c r="M6059" s="61"/>
      <c r="N6059" s="61"/>
      <c r="O6059" s="61"/>
      <c r="P6059" s="61"/>
      <c r="Q6059" s="61"/>
      <c r="R6059" s="61"/>
      <c r="S6059" s="61"/>
      <c r="T6059" s="61"/>
      <c r="U6059" s="61"/>
      <c r="V6059" s="61"/>
      <c r="W6059" s="61"/>
      <c r="X6059" s="61"/>
      <c r="Y6059" s="61"/>
      <c r="Z6059" s="61"/>
      <c r="AA6059" s="61"/>
      <c r="AB6059" s="61"/>
      <c r="AC6059" s="61"/>
      <c r="AD6059" s="61"/>
      <c r="AE6059" s="61"/>
      <c r="AF6059" s="61"/>
      <c r="AG6059" s="61"/>
      <c r="AH6059" s="61"/>
      <c r="AI6059" s="61"/>
      <c r="AJ6059" s="61"/>
      <c r="AK6059" s="61"/>
      <c r="AL6059" s="61"/>
      <c r="AM6059" s="61"/>
      <c r="AN6059" s="61"/>
      <c r="AO6059" s="61"/>
      <c r="AP6059" s="62"/>
      <c r="AQ6059" s="61"/>
      <c r="AR6059" s="61"/>
      <c r="AS6059" s="61"/>
      <c r="AT6059" s="61"/>
      <c r="AU6059" s="61"/>
      <c r="AV6059" s="61"/>
      <c r="AW6059" s="60"/>
    </row>
    <row r="6060" s="59" customFormat="1" customHeight="1" spans="1:49">
      <c r="A6060" s="60"/>
      <c r="B6060" s="60"/>
      <c r="C6060" s="60"/>
      <c r="D6060" s="60"/>
      <c r="H6060" s="61"/>
      <c r="I6060" s="61"/>
      <c r="J6060" s="61"/>
      <c r="K6060" s="61"/>
      <c r="L6060" s="61"/>
      <c r="M6060" s="61"/>
      <c r="N6060" s="61"/>
      <c r="O6060" s="61"/>
      <c r="P6060" s="61"/>
      <c r="Q6060" s="61"/>
      <c r="R6060" s="61"/>
      <c r="S6060" s="61"/>
      <c r="T6060" s="61"/>
      <c r="U6060" s="61"/>
      <c r="V6060" s="61"/>
      <c r="W6060" s="61"/>
      <c r="X6060" s="61"/>
      <c r="Y6060" s="61"/>
      <c r="Z6060" s="61"/>
      <c r="AA6060" s="61"/>
      <c r="AB6060" s="61"/>
      <c r="AC6060" s="61"/>
      <c r="AD6060" s="61"/>
      <c r="AE6060" s="61"/>
      <c r="AF6060" s="61"/>
      <c r="AG6060" s="61"/>
      <c r="AH6060" s="61"/>
      <c r="AI6060" s="61"/>
      <c r="AJ6060" s="61"/>
      <c r="AK6060" s="61"/>
      <c r="AL6060" s="61"/>
      <c r="AM6060" s="61"/>
      <c r="AN6060" s="61"/>
      <c r="AO6060" s="61"/>
      <c r="AP6060" s="62"/>
      <c r="AQ6060" s="61"/>
      <c r="AR6060" s="61"/>
      <c r="AS6060" s="61"/>
      <c r="AT6060" s="61"/>
      <c r="AU6060" s="61"/>
      <c r="AV6060" s="61"/>
      <c r="AW6060" s="60"/>
    </row>
    <row r="6061" s="59" customFormat="1" customHeight="1" spans="1:49">
      <c r="A6061" s="60"/>
      <c r="B6061" s="60"/>
      <c r="C6061" s="60"/>
      <c r="D6061" s="60"/>
      <c r="H6061" s="61"/>
      <c r="I6061" s="61"/>
      <c r="J6061" s="61"/>
      <c r="K6061" s="61"/>
      <c r="L6061" s="61"/>
      <c r="M6061" s="61"/>
      <c r="N6061" s="61"/>
      <c r="O6061" s="61"/>
      <c r="P6061" s="61"/>
      <c r="Q6061" s="61"/>
      <c r="R6061" s="61"/>
      <c r="S6061" s="61"/>
      <c r="T6061" s="61"/>
      <c r="U6061" s="61"/>
      <c r="V6061" s="61"/>
      <c r="W6061" s="61"/>
      <c r="X6061" s="61"/>
      <c r="Y6061" s="61"/>
      <c r="Z6061" s="61"/>
      <c r="AA6061" s="61"/>
      <c r="AB6061" s="61"/>
      <c r="AC6061" s="61"/>
      <c r="AD6061" s="61"/>
      <c r="AE6061" s="61"/>
      <c r="AF6061" s="61"/>
      <c r="AG6061" s="61"/>
      <c r="AH6061" s="61"/>
      <c r="AI6061" s="61"/>
      <c r="AJ6061" s="61"/>
      <c r="AK6061" s="61"/>
      <c r="AL6061" s="61"/>
      <c r="AM6061" s="61"/>
      <c r="AN6061" s="61"/>
      <c r="AO6061" s="61"/>
      <c r="AP6061" s="62"/>
      <c r="AQ6061" s="61"/>
      <c r="AR6061" s="61"/>
      <c r="AS6061" s="61"/>
      <c r="AT6061" s="61"/>
      <c r="AU6061" s="61"/>
      <c r="AV6061" s="61"/>
      <c r="AW6061" s="60"/>
    </row>
    <row r="6062" s="59" customFormat="1" customHeight="1" spans="1:49">
      <c r="A6062" s="60"/>
      <c r="B6062" s="60"/>
      <c r="C6062" s="60"/>
      <c r="D6062" s="60"/>
      <c r="H6062" s="61"/>
      <c r="I6062" s="61"/>
      <c r="J6062" s="61"/>
      <c r="K6062" s="61"/>
      <c r="L6062" s="61"/>
      <c r="M6062" s="61"/>
      <c r="N6062" s="61"/>
      <c r="O6062" s="61"/>
      <c r="P6062" s="61"/>
      <c r="Q6062" s="61"/>
      <c r="R6062" s="61"/>
      <c r="S6062" s="61"/>
      <c r="T6062" s="61"/>
      <c r="U6062" s="61"/>
      <c r="V6062" s="61"/>
      <c r="W6062" s="61"/>
      <c r="X6062" s="61"/>
      <c r="Y6062" s="61"/>
      <c r="Z6062" s="61"/>
      <c r="AA6062" s="61"/>
      <c r="AB6062" s="61"/>
      <c r="AC6062" s="61"/>
      <c r="AD6062" s="61"/>
      <c r="AE6062" s="61"/>
      <c r="AF6062" s="61"/>
      <c r="AG6062" s="61"/>
      <c r="AH6062" s="61"/>
      <c r="AI6062" s="61"/>
      <c r="AJ6062" s="61"/>
      <c r="AK6062" s="61"/>
      <c r="AL6062" s="61"/>
      <c r="AM6062" s="61"/>
      <c r="AN6062" s="61"/>
      <c r="AO6062" s="61"/>
      <c r="AP6062" s="62"/>
      <c r="AQ6062" s="61"/>
      <c r="AR6062" s="61"/>
      <c r="AS6062" s="61"/>
      <c r="AT6062" s="61"/>
      <c r="AU6062" s="61"/>
      <c r="AV6062" s="61"/>
      <c r="AW6062" s="60"/>
    </row>
    <row r="6063" s="59" customFormat="1" customHeight="1" spans="1:49">
      <c r="A6063" s="60"/>
      <c r="B6063" s="60"/>
      <c r="C6063" s="60"/>
      <c r="D6063" s="60"/>
      <c r="H6063" s="61"/>
      <c r="I6063" s="61"/>
      <c r="J6063" s="61"/>
      <c r="K6063" s="61"/>
      <c r="L6063" s="61"/>
      <c r="M6063" s="61"/>
      <c r="N6063" s="61"/>
      <c r="O6063" s="61"/>
      <c r="P6063" s="61"/>
      <c r="Q6063" s="61"/>
      <c r="R6063" s="61"/>
      <c r="S6063" s="61"/>
      <c r="T6063" s="61"/>
      <c r="U6063" s="61"/>
      <c r="V6063" s="61"/>
      <c r="W6063" s="61"/>
      <c r="X6063" s="61"/>
      <c r="Y6063" s="61"/>
      <c r="Z6063" s="61"/>
      <c r="AA6063" s="61"/>
      <c r="AB6063" s="61"/>
      <c r="AC6063" s="61"/>
      <c r="AD6063" s="61"/>
      <c r="AE6063" s="61"/>
      <c r="AF6063" s="61"/>
      <c r="AG6063" s="61"/>
      <c r="AH6063" s="61"/>
      <c r="AI6063" s="61"/>
      <c r="AJ6063" s="61"/>
      <c r="AK6063" s="61"/>
      <c r="AL6063" s="61"/>
      <c r="AM6063" s="61"/>
      <c r="AN6063" s="61"/>
      <c r="AO6063" s="61"/>
      <c r="AP6063" s="62"/>
      <c r="AQ6063" s="61"/>
      <c r="AR6063" s="61"/>
      <c r="AS6063" s="61"/>
      <c r="AT6063" s="61"/>
      <c r="AU6063" s="61"/>
      <c r="AV6063" s="61"/>
      <c r="AW6063" s="60"/>
    </row>
    <row r="6064" s="59" customFormat="1" customHeight="1" spans="1:49">
      <c r="A6064" s="60"/>
      <c r="B6064" s="60"/>
      <c r="C6064" s="60"/>
      <c r="D6064" s="60"/>
      <c r="H6064" s="61"/>
      <c r="I6064" s="61"/>
      <c r="J6064" s="61"/>
      <c r="K6064" s="61"/>
      <c r="L6064" s="61"/>
      <c r="M6064" s="61"/>
      <c r="N6064" s="61"/>
      <c r="O6064" s="61"/>
      <c r="P6064" s="61"/>
      <c r="Q6064" s="61"/>
      <c r="R6064" s="61"/>
      <c r="S6064" s="61"/>
      <c r="T6064" s="61"/>
      <c r="U6064" s="61"/>
      <c r="V6064" s="61"/>
      <c r="W6064" s="61"/>
      <c r="X6064" s="61"/>
      <c r="Y6064" s="61"/>
      <c r="Z6064" s="61"/>
      <c r="AA6064" s="61"/>
      <c r="AB6064" s="61"/>
      <c r="AC6064" s="61"/>
      <c r="AD6064" s="61"/>
      <c r="AE6064" s="61"/>
      <c r="AF6064" s="61"/>
      <c r="AG6064" s="61"/>
      <c r="AH6064" s="61"/>
      <c r="AI6064" s="61"/>
      <c r="AJ6064" s="61"/>
      <c r="AK6064" s="61"/>
      <c r="AL6064" s="61"/>
      <c r="AM6064" s="61"/>
      <c r="AN6064" s="61"/>
      <c r="AO6064" s="61"/>
      <c r="AP6064" s="62"/>
      <c r="AQ6064" s="61"/>
      <c r="AR6064" s="61"/>
      <c r="AS6064" s="61"/>
      <c r="AT6064" s="61"/>
      <c r="AU6064" s="61"/>
      <c r="AV6064" s="61"/>
      <c r="AW6064" s="60"/>
    </row>
    <row r="6065" s="59" customFormat="1" customHeight="1" spans="1:49">
      <c r="A6065" s="60"/>
      <c r="B6065" s="60"/>
      <c r="C6065" s="60"/>
      <c r="D6065" s="60"/>
      <c r="H6065" s="61"/>
      <c r="I6065" s="61"/>
      <c r="J6065" s="61"/>
      <c r="K6065" s="61"/>
      <c r="L6065" s="61"/>
      <c r="M6065" s="61"/>
      <c r="N6065" s="61"/>
      <c r="O6065" s="61"/>
      <c r="P6065" s="61"/>
      <c r="Q6065" s="61"/>
      <c r="R6065" s="61"/>
      <c r="S6065" s="61"/>
      <c r="T6065" s="61"/>
      <c r="U6065" s="61"/>
      <c r="V6065" s="61"/>
      <c r="W6065" s="61"/>
      <c r="X6065" s="61"/>
      <c r="Y6065" s="61"/>
      <c r="Z6065" s="61"/>
      <c r="AA6065" s="61"/>
      <c r="AB6065" s="61"/>
      <c r="AC6065" s="61"/>
      <c r="AD6065" s="61"/>
      <c r="AE6065" s="61"/>
      <c r="AF6065" s="61"/>
      <c r="AG6065" s="61"/>
      <c r="AH6065" s="61"/>
      <c r="AI6065" s="61"/>
      <c r="AJ6065" s="61"/>
      <c r="AK6065" s="61"/>
      <c r="AL6065" s="61"/>
      <c r="AM6065" s="61"/>
      <c r="AN6065" s="61"/>
      <c r="AO6065" s="61"/>
      <c r="AP6065" s="62"/>
      <c r="AQ6065" s="61"/>
      <c r="AR6065" s="61"/>
      <c r="AS6065" s="61"/>
      <c r="AT6065" s="61"/>
      <c r="AU6065" s="61"/>
      <c r="AV6065" s="61"/>
      <c r="AW6065" s="60"/>
    </row>
    <row r="6066" s="59" customFormat="1" customHeight="1" spans="1:49">
      <c r="A6066" s="60"/>
      <c r="B6066" s="60"/>
      <c r="C6066" s="60"/>
      <c r="D6066" s="60"/>
      <c r="H6066" s="61"/>
      <c r="I6066" s="61"/>
      <c r="J6066" s="61"/>
      <c r="K6066" s="61"/>
      <c r="L6066" s="61"/>
      <c r="M6066" s="61"/>
      <c r="N6066" s="61"/>
      <c r="O6066" s="61"/>
      <c r="P6066" s="61"/>
      <c r="Q6066" s="61"/>
      <c r="R6066" s="61"/>
      <c r="S6066" s="61"/>
      <c r="T6066" s="61"/>
      <c r="U6066" s="61"/>
      <c r="V6066" s="61"/>
      <c r="W6066" s="61"/>
      <c r="X6066" s="61"/>
      <c r="Y6066" s="61"/>
      <c r="Z6066" s="61"/>
      <c r="AA6066" s="61"/>
      <c r="AB6066" s="61"/>
      <c r="AC6066" s="61"/>
      <c r="AD6066" s="61"/>
      <c r="AE6066" s="61"/>
      <c r="AF6066" s="61"/>
      <c r="AG6066" s="61"/>
      <c r="AH6066" s="61"/>
      <c r="AI6066" s="61"/>
      <c r="AJ6066" s="61"/>
      <c r="AK6066" s="61"/>
      <c r="AL6066" s="61"/>
      <c r="AM6066" s="61"/>
      <c r="AN6066" s="61"/>
      <c r="AO6066" s="61"/>
      <c r="AP6066" s="62"/>
      <c r="AQ6066" s="61"/>
      <c r="AR6066" s="61"/>
      <c r="AS6066" s="61"/>
      <c r="AT6066" s="61"/>
      <c r="AU6066" s="61"/>
      <c r="AV6066" s="61"/>
      <c r="AW6066" s="60"/>
    </row>
    <row r="6067" s="59" customFormat="1" customHeight="1" spans="1:49">
      <c r="A6067" s="60"/>
      <c r="B6067" s="60"/>
      <c r="C6067" s="60"/>
      <c r="D6067" s="60"/>
      <c r="H6067" s="61"/>
      <c r="I6067" s="61"/>
      <c r="J6067" s="61"/>
      <c r="K6067" s="61"/>
      <c r="L6067" s="61"/>
      <c r="M6067" s="61"/>
      <c r="N6067" s="61"/>
      <c r="O6067" s="61"/>
      <c r="P6067" s="61"/>
      <c r="Q6067" s="61"/>
      <c r="R6067" s="61"/>
      <c r="S6067" s="61"/>
      <c r="T6067" s="61"/>
      <c r="U6067" s="61"/>
      <c r="V6067" s="61"/>
      <c r="W6067" s="61"/>
      <c r="X6067" s="61"/>
      <c r="Y6067" s="61"/>
      <c r="Z6067" s="61"/>
      <c r="AA6067" s="61"/>
      <c r="AB6067" s="61"/>
      <c r="AC6067" s="61"/>
      <c r="AD6067" s="61"/>
      <c r="AE6067" s="61"/>
      <c r="AF6067" s="61"/>
      <c r="AG6067" s="61"/>
      <c r="AH6067" s="61"/>
      <c r="AI6067" s="61"/>
      <c r="AJ6067" s="61"/>
      <c r="AK6067" s="61"/>
      <c r="AL6067" s="61"/>
      <c r="AM6067" s="61"/>
      <c r="AN6067" s="61"/>
      <c r="AO6067" s="61"/>
      <c r="AP6067" s="62"/>
      <c r="AQ6067" s="61"/>
      <c r="AR6067" s="61"/>
      <c r="AS6067" s="61"/>
      <c r="AT6067" s="61"/>
      <c r="AU6067" s="61"/>
      <c r="AV6067" s="61"/>
      <c r="AW6067" s="60"/>
    </row>
    <row r="6068" s="59" customFormat="1" customHeight="1" spans="1:49">
      <c r="A6068" s="60"/>
      <c r="B6068" s="60"/>
      <c r="C6068" s="60"/>
      <c r="D6068" s="60"/>
      <c r="H6068" s="61"/>
      <c r="I6068" s="61"/>
      <c r="J6068" s="61"/>
      <c r="K6068" s="61"/>
      <c r="L6068" s="61"/>
      <c r="M6068" s="61"/>
      <c r="N6068" s="61"/>
      <c r="O6068" s="61"/>
      <c r="P6068" s="61"/>
      <c r="Q6068" s="61"/>
      <c r="R6068" s="61"/>
      <c r="S6068" s="61"/>
      <c r="T6068" s="61"/>
      <c r="U6068" s="61"/>
      <c r="V6068" s="61"/>
      <c r="W6068" s="61"/>
      <c r="X6068" s="61"/>
      <c r="Y6068" s="61"/>
      <c r="Z6068" s="61"/>
      <c r="AA6068" s="61"/>
      <c r="AB6068" s="61"/>
      <c r="AC6068" s="61"/>
      <c r="AD6068" s="61"/>
      <c r="AE6068" s="61"/>
      <c r="AF6068" s="61"/>
      <c r="AG6068" s="61"/>
      <c r="AH6068" s="61"/>
      <c r="AI6068" s="61"/>
      <c r="AJ6068" s="61"/>
      <c r="AK6068" s="61"/>
      <c r="AL6068" s="61"/>
      <c r="AM6068" s="61"/>
      <c r="AN6068" s="61"/>
      <c r="AO6068" s="61"/>
      <c r="AP6068" s="62"/>
      <c r="AQ6068" s="61"/>
      <c r="AR6068" s="61"/>
      <c r="AS6068" s="61"/>
      <c r="AT6068" s="61"/>
      <c r="AU6068" s="61"/>
      <c r="AV6068" s="61"/>
      <c r="AW6068" s="60"/>
    </row>
    <row r="6069" s="59" customFormat="1" customHeight="1" spans="1:49">
      <c r="A6069" s="60"/>
      <c r="B6069" s="60"/>
      <c r="C6069" s="60"/>
      <c r="D6069" s="60"/>
      <c r="H6069" s="61"/>
      <c r="I6069" s="61"/>
      <c r="J6069" s="61"/>
      <c r="K6069" s="61"/>
      <c r="L6069" s="61"/>
      <c r="M6069" s="61"/>
      <c r="N6069" s="61"/>
      <c r="O6069" s="61"/>
      <c r="P6069" s="61"/>
      <c r="Q6069" s="61"/>
      <c r="R6069" s="61"/>
      <c r="S6069" s="61"/>
      <c r="T6069" s="61"/>
      <c r="U6069" s="61"/>
      <c r="V6069" s="61"/>
      <c r="W6069" s="61"/>
      <c r="X6069" s="61"/>
      <c r="Y6069" s="61"/>
      <c r="Z6069" s="61"/>
      <c r="AA6069" s="61"/>
      <c r="AB6069" s="61"/>
      <c r="AC6069" s="61"/>
      <c r="AD6069" s="61"/>
      <c r="AE6069" s="61"/>
      <c r="AF6069" s="61"/>
      <c r="AG6069" s="61"/>
      <c r="AH6069" s="61"/>
      <c r="AI6069" s="61"/>
      <c r="AJ6069" s="61"/>
      <c r="AK6069" s="61"/>
      <c r="AL6069" s="61"/>
      <c r="AM6069" s="61"/>
      <c r="AN6069" s="61"/>
      <c r="AO6069" s="61"/>
      <c r="AP6069" s="62"/>
      <c r="AQ6069" s="61"/>
      <c r="AR6069" s="61"/>
      <c r="AS6069" s="61"/>
      <c r="AT6069" s="61"/>
      <c r="AU6069" s="61"/>
      <c r="AV6069" s="61"/>
      <c r="AW6069" s="60"/>
    </row>
    <row r="6070" s="59" customFormat="1" customHeight="1" spans="1:49">
      <c r="A6070" s="60"/>
      <c r="B6070" s="60"/>
      <c r="C6070" s="60"/>
      <c r="D6070" s="60"/>
      <c r="H6070" s="61"/>
      <c r="I6070" s="61"/>
      <c r="J6070" s="61"/>
      <c r="K6070" s="61"/>
      <c r="L6070" s="61"/>
      <c r="M6070" s="61"/>
      <c r="N6070" s="61"/>
      <c r="O6070" s="61"/>
      <c r="P6070" s="61"/>
      <c r="Q6070" s="61"/>
      <c r="R6070" s="61"/>
      <c r="S6070" s="61"/>
      <c r="T6070" s="61"/>
      <c r="U6070" s="61"/>
      <c r="V6070" s="61"/>
      <c r="W6070" s="61"/>
      <c r="X6070" s="61"/>
      <c r="Y6070" s="61"/>
      <c r="Z6070" s="61"/>
      <c r="AA6070" s="61"/>
      <c r="AB6070" s="61"/>
      <c r="AC6070" s="61"/>
      <c r="AD6070" s="61"/>
      <c r="AE6070" s="61"/>
      <c r="AF6070" s="61"/>
      <c r="AG6070" s="61"/>
      <c r="AH6070" s="61"/>
      <c r="AI6070" s="61"/>
      <c r="AJ6070" s="61"/>
      <c r="AK6070" s="61"/>
      <c r="AL6070" s="61"/>
      <c r="AM6070" s="61"/>
      <c r="AN6070" s="61"/>
      <c r="AO6070" s="61"/>
      <c r="AP6070" s="62"/>
      <c r="AQ6070" s="61"/>
      <c r="AR6070" s="61"/>
      <c r="AS6070" s="61"/>
      <c r="AT6070" s="61"/>
      <c r="AU6070" s="61"/>
      <c r="AV6070" s="61"/>
      <c r="AW6070" s="60"/>
    </row>
    <row r="6071" s="59" customFormat="1" customHeight="1" spans="1:49">
      <c r="A6071" s="60"/>
      <c r="B6071" s="60"/>
      <c r="C6071" s="60"/>
      <c r="D6071" s="60"/>
      <c r="H6071" s="61"/>
      <c r="I6071" s="61"/>
      <c r="J6071" s="61"/>
      <c r="K6071" s="61"/>
      <c r="L6071" s="61"/>
      <c r="M6071" s="61"/>
      <c r="N6071" s="61"/>
      <c r="O6071" s="61"/>
      <c r="P6071" s="61"/>
      <c r="Q6071" s="61"/>
      <c r="R6071" s="61"/>
      <c r="S6071" s="61"/>
      <c r="T6071" s="61"/>
      <c r="U6071" s="61"/>
      <c r="V6071" s="61"/>
      <c r="W6071" s="61"/>
      <c r="X6071" s="61"/>
      <c r="Y6071" s="61"/>
      <c r="Z6071" s="61"/>
      <c r="AA6071" s="61"/>
      <c r="AB6071" s="61"/>
      <c r="AC6071" s="61"/>
      <c r="AD6071" s="61"/>
      <c r="AE6071" s="61"/>
      <c r="AF6071" s="61"/>
      <c r="AG6071" s="61"/>
      <c r="AH6071" s="61"/>
      <c r="AI6071" s="61"/>
      <c r="AJ6071" s="61"/>
      <c r="AK6071" s="61"/>
      <c r="AL6071" s="61"/>
      <c r="AM6071" s="61"/>
      <c r="AN6071" s="61"/>
      <c r="AO6071" s="61"/>
      <c r="AP6071" s="62"/>
      <c r="AQ6071" s="61"/>
      <c r="AR6071" s="61"/>
      <c r="AS6071" s="61"/>
      <c r="AT6071" s="61"/>
      <c r="AU6071" s="61"/>
      <c r="AV6071" s="61"/>
      <c r="AW6071" s="60"/>
    </row>
    <row r="6072" s="59" customFormat="1" customHeight="1" spans="1:49">
      <c r="A6072" s="60"/>
      <c r="B6072" s="60"/>
      <c r="C6072" s="60"/>
      <c r="D6072" s="60"/>
      <c r="H6072" s="61"/>
      <c r="I6072" s="61"/>
      <c r="J6072" s="61"/>
      <c r="K6072" s="61"/>
      <c r="L6072" s="61"/>
      <c r="M6072" s="61"/>
      <c r="N6072" s="61"/>
      <c r="O6072" s="61"/>
      <c r="P6072" s="61"/>
      <c r="Q6072" s="61"/>
      <c r="R6072" s="61"/>
      <c r="S6072" s="61"/>
      <c r="T6072" s="61"/>
      <c r="U6072" s="61"/>
      <c r="V6072" s="61"/>
      <c r="W6072" s="61"/>
      <c r="X6072" s="61"/>
      <c r="Y6072" s="61"/>
      <c r="Z6072" s="61"/>
      <c r="AA6072" s="61"/>
      <c r="AB6072" s="61"/>
      <c r="AC6072" s="61"/>
      <c r="AD6072" s="61"/>
      <c r="AE6072" s="61"/>
      <c r="AF6072" s="61"/>
      <c r="AG6072" s="61"/>
      <c r="AH6072" s="61"/>
      <c r="AI6072" s="61"/>
      <c r="AJ6072" s="61"/>
      <c r="AK6072" s="61"/>
      <c r="AL6072" s="61"/>
      <c r="AM6072" s="61"/>
      <c r="AN6072" s="61"/>
      <c r="AO6072" s="61"/>
      <c r="AP6072" s="62"/>
      <c r="AQ6072" s="61"/>
      <c r="AR6072" s="61"/>
      <c r="AS6072" s="61"/>
      <c r="AT6072" s="61"/>
      <c r="AU6072" s="61"/>
      <c r="AV6072" s="61"/>
      <c r="AW6072" s="60"/>
    </row>
    <row r="6073" s="59" customFormat="1" customHeight="1" spans="1:49">
      <c r="A6073" s="60"/>
      <c r="B6073" s="60"/>
      <c r="C6073" s="60"/>
      <c r="D6073" s="60"/>
      <c r="H6073" s="61"/>
      <c r="I6073" s="61"/>
      <c r="J6073" s="61"/>
      <c r="K6073" s="61"/>
      <c r="L6073" s="61"/>
      <c r="M6073" s="61"/>
      <c r="N6073" s="61"/>
      <c r="O6073" s="61"/>
      <c r="P6073" s="61"/>
      <c r="Q6073" s="61"/>
      <c r="R6073" s="61"/>
      <c r="S6073" s="61"/>
      <c r="T6073" s="61"/>
      <c r="U6073" s="61"/>
      <c r="V6073" s="61"/>
      <c r="W6073" s="61"/>
      <c r="X6073" s="61"/>
      <c r="Y6073" s="61"/>
      <c r="Z6073" s="61"/>
      <c r="AA6073" s="61"/>
      <c r="AB6073" s="61"/>
      <c r="AC6073" s="61"/>
      <c r="AD6073" s="61"/>
      <c r="AE6073" s="61"/>
      <c r="AF6073" s="61"/>
      <c r="AG6073" s="61"/>
      <c r="AH6073" s="61"/>
      <c r="AI6073" s="61"/>
      <c r="AJ6073" s="61"/>
      <c r="AK6073" s="61"/>
      <c r="AL6073" s="61"/>
      <c r="AM6073" s="61"/>
      <c r="AN6073" s="61"/>
      <c r="AO6073" s="61"/>
      <c r="AP6073" s="62"/>
      <c r="AQ6073" s="61"/>
      <c r="AR6073" s="61"/>
      <c r="AS6073" s="61"/>
      <c r="AT6073" s="61"/>
      <c r="AU6073" s="61"/>
      <c r="AV6073" s="61"/>
      <c r="AW6073" s="60"/>
    </row>
    <row r="6074" s="59" customFormat="1" customHeight="1" spans="1:49">
      <c r="A6074" s="60"/>
      <c r="B6074" s="60"/>
      <c r="C6074" s="60"/>
      <c r="D6074" s="60"/>
      <c r="H6074" s="61"/>
      <c r="I6074" s="61"/>
      <c r="J6074" s="61"/>
      <c r="K6074" s="61"/>
      <c r="L6074" s="61"/>
      <c r="M6074" s="61"/>
      <c r="N6074" s="61"/>
      <c r="O6074" s="61"/>
      <c r="P6074" s="61"/>
      <c r="Q6074" s="61"/>
      <c r="R6074" s="61"/>
      <c r="S6074" s="61"/>
      <c r="T6074" s="61"/>
      <c r="U6074" s="61"/>
      <c r="V6074" s="61"/>
      <c r="W6074" s="61"/>
      <c r="X6074" s="61"/>
      <c r="Y6074" s="61"/>
      <c r="Z6074" s="61"/>
      <c r="AA6074" s="61"/>
      <c r="AB6074" s="61"/>
      <c r="AC6074" s="61"/>
      <c r="AD6074" s="61"/>
      <c r="AE6074" s="61"/>
      <c r="AF6074" s="61"/>
      <c r="AG6074" s="61"/>
      <c r="AH6074" s="61"/>
      <c r="AI6074" s="61"/>
      <c r="AJ6074" s="61"/>
      <c r="AK6074" s="61"/>
      <c r="AL6074" s="61"/>
      <c r="AM6074" s="61"/>
      <c r="AN6074" s="61"/>
      <c r="AO6074" s="61"/>
      <c r="AP6074" s="62"/>
      <c r="AQ6074" s="61"/>
      <c r="AR6074" s="61"/>
      <c r="AS6074" s="61"/>
      <c r="AT6074" s="61"/>
      <c r="AU6074" s="61"/>
      <c r="AV6074" s="61"/>
      <c r="AW6074" s="60"/>
    </row>
    <row r="6075" s="59" customFormat="1" customHeight="1" spans="1:49">
      <c r="A6075" s="60"/>
      <c r="B6075" s="60"/>
      <c r="C6075" s="60"/>
      <c r="D6075" s="60"/>
      <c r="H6075" s="61"/>
      <c r="I6075" s="61"/>
      <c r="J6075" s="61"/>
      <c r="K6075" s="61"/>
      <c r="L6075" s="61"/>
      <c r="M6075" s="61"/>
      <c r="N6075" s="61"/>
      <c r="O6075" s="61"/>
      <c r="P6075" s="61"/>
      <c r="Q6075" s="61"/>
      <c r="R6075" s="61"/>
      <c r="S6075" s="61"/>
      <c r="T6075" s="61"/>
      <c r="U6075" s="61"/>
      <c r="V6075" s="61"/>
      <c r="W6075" s="61"/>
      <c r="X6075" s="61"/>
      <c r="Y6075" s="61"/>
      <c r="Z6075" s="61"/>
      <c r="AA6075" s="61"/>
      <c r="AB6075" s="61"/>
      <c r="AC6075" s="61"/>
      <c r="AD6075" s="61"/>
      <c r="AE6075" s="61"/>
      <c r="AF6075" s="61"/>
      <c r="AG6075" s="61"/>
      <c r="AH6075" s="61"/>
      <c r="AI6075" s="61"/>
      <c r="AJ6075" s="61"/>
      <c r="AK6075" s="61"/>
      <c r="AL6075" s="61"/>
      <c r="AM6075" s="61"/>
      <c r="AN6075" s="61"/>
      <c r="AO6075" s="61"/>
      <c r="AP6075" s="62"/>
      <c r="AQ6075" s="61"/>
      <c r="AR6075" s="61"/>
      <c r="AS6075" s="61"/>
      <c r="AT6075" s="61"/>
      <c r="AU6075" s="61"/>
      <c r="AV6075" s="61"/>
      <c r="AW6075" s="60"/>
    </row>
    <row r="6076" s="59" customFormat="1" customHeight="1" spans="1:49">
      <c r="A6076" s="60"/>
      <c r="B6076" s="60"/>
      <c r="C6076" s="60"/>
      <c r="D6076" s="60"/>
      <c r="H6076" s="61"/>
      <c r="I6076" s="61"/>
      <c r="J6076" s="61"/>
      <c r="K6076" s="61"/>
      <c r="L6076" s="61"/>
      <c r="M6076" s="61"/>
      <c r="N6076" s="61"/>
      <c r="O6076" s="61"/>
      <c r="P6076" s="61"/>
      <c r="Q6076" s="61"/>
      <c r="R6076" s="61"/>
      <c r="S6076" s="61"/>
      <c r="T6076" s="61"/>
      <c r="U6076" s="61"/>
      <c r="V6076" s="61"/>
      <c r="W6076" s="61"/>
      <c r="X6076" s="61"/>
      <c r="Y6076" s="61"/>
      <c r="Z6076" s="61"/>
      <c r="AA6076" s="61"/>
      <c r="AB6076" s="61"/>
      <c r="AC6076" s="61"/>
      <c r="AD6076" s="61"/>
      <c r="AE6076" s="61"/>
      <c r="AF6076" s="61"/>
      <c r="AG6076" s="61"/>
      <c r="AH6076" s="61"/>
      <c r="AI6076" s="61"/>
      <c r="AJ6076" s="61"/>
      <c r="AK6076" s="61"/>
      <c r="AL6076" s="61"/>
      <c r="AM6076" s="61"/>
      <c r="AN6076" s="61"/>
      <c r="AO6076" s="61"/>
      <c r="AP6076" s="62"/>
      <c r="AQ6076" s="61"/>
      <c r="AR6076" s="61"/>
      <c r="AS6076" s="61"/>
      <c r="AT6076" s="61"/>
      <c r="AU6076" s="61"/>
      <c r="AV6076" s="61"/>
      <c r="AW6076" s="60"/>
    </row>
    <row r="6077" s="59" customFormat="1" customHeight="1" spans="1:49">
      <c r="A6077" s="60"/>
      <c r="B6077" s="60"/>
      <c r="C6077" s="60"/>
      <c r="D6077" s="60"/>
      <c r="H6077" s="61"/>
      <c r="I6077" s="61"/>
      <c r="J6077" s="61"/>
      <c r="K6077" s="61"/>
      <c r="L6077" s="61"/>
      <c r="M6077" s="61"/>
      <c r="N6077" s="61"/>
      <c r="O6077" s="61"/>
      <c r="P6077" s="61"/>
      <c r="Q6077" s="61"/>
      <c r="R6077" s="61"/>
      <c r="S6077" s="61"/>
      <c r="T6077" s="61"/>
      <c r="U6077" s="61"/>
      <c r="V6077" s="61"/>
      <c r="W6077" s="61"/>
      <c r="X6077" s="61"/>
      <c r="Y6077" s="61"/>
      <c r="Z6077" s="61"/>
      <c r="AA6077" s="61"/>
      <c r="AB6077" s="61"/>
      <c r="AC6077" s="61"/>
      <c r="AD6077" s="61"/>
      <c r="AE6077" s="61"/>
      <c r="AF6077" s="61"/>
      <c r="AG6077" s="61"/>
      <c r="AH6077" s="61"/>
      <c r="AI6077" s="61"/>
      <c r="AJ6077" s="61"/>
      <c r="AK6077" s="61"/>
      <c r="AL6077" s="61"/>
      <c r="AM6077" s="61"/>
      <c r="AN6077" s="61"/>
      <c r="AO6077" s="61"/>
      <c r="AP6077" s="62"/>
      <c r="AQ6077" s="61"/>
      <c r="AR6077" s="61"/>
      <c r="AS6077" s="61"/>
      <c r="AT6077" s="61"/>
      <c r="AU6077" s="61"/>
      <c r="AV6077" s="61"/>
      <c r="AW6077" s="60"/>
    </row>
    <row r="6078" s="59" customFormat="1" customHeight="1" spans="1:49">
      <c r="A6078" s="60"/>
      <c r="B6078" s="60"/>
      <c r="C6078" s="60"/>
      <c r="D6078" s="60"/>
      <c r="H6078" s="61"/>
      <c r="I6078" s="61"/>
      <c r="J6078" s="61"/>
      <c r="K6078" s="61"/>
      <c r="L6078" s="61"/>
      <c r="M6078" s="61"/>
      <c r="N6078" s="61"/>
      <c r="O6078" s="61"/>
      <c r="P6078" s="61"/>
      <c r="Q6078" s="61"/>
      <c r="R6078" s="61"/>
      <c r="S6078" s="61"/>
      <c r="T6078" s="61"/>
      <c r="U6078" s="61"/>
      <c r="V6078" s="61"/>
      <c r="W6078" s="61"/>
      <c r="X6078" s="61"/>
      <c r="Y6078" s="61"/>
      <c r="Z6078" s="61"/>
      <c r="AA6078" s="61"/>
      <c r="AB6078" s="61"/>
      <c r="AC6078" s="61"/>
      <c r="AD6078" s="61"/>
      <c r="AE6078" s="61"/>
      <c r="AF6078" s="61"/>
      <c r="AG6078" s="61"/>
      <c r="AH6078" s="61"/>
      <c r="AI6078" s="61"/>
      <c r="AJ6078" s="61"/>
      <c r="AK6078" s="61"/>
      <c r="AL6078" s="61"/>
      <c r="AM6078" s="61"/>
      <c r="AN6078" s="61"/>
      <c r="AO6078" s="61"/>
      <c r="AP6078" s="62"/>
      <c r="AQ6078" s="61"/>
      <c r="AR6078" s="61"/>
      <c r="AS6078" s="61"/>
      <c r="AT6078" s="61"/>
      <c r="AU6078" s="61"/>
      <c r="AV6078" s="61"/>
      <c r="AW6078" s="60"/>
    </row>
    <row r="6079" s="59" customFormat="1" customHeight="1" spans="1:49">
      <c r="A6079" s="60"/>
      <c r="B6079" s="60"/>
      <c r="C6079" s="60"/>
      <c r="D6079" s="60"/>
      <c r="H6079" s="61"/>
      <c r="I6079" s="61"/>
      <c r="J6079" s="61"/>
      <c r="K6079" s="61"/>
      <c r="L6079" s="61"/>
      <c r="M6079" s="61"/>
      <c r="N6079" s="61"/>
      <c r="O6079" s="61"/>
      <c r="P6079" s="61"/>
      <c r="Q6079" s="61"/>
      <c r="R6079" s="61"/>
      <c r="S6079" s="61"/>
      <c r="T6079" s="61"/>
      <c r="U6079" s="61"/>
      <c r="V6079" s="61"/>
      <c r="W6079" s="61"/>
      <c r="X6079" s="61"/>
      <c r="Y6079" s="61"/>
      <c r="Z6079" s="61"/>
      <c r="AA6079" s="61"/>
      <c r="AB6079" s="61"/>
      <c r="AC6079" s="61"/>
      <c r="AD6079" s="61"/>
      <c r="AE6079" s="61"/>
      <c r="AF6079" s="61"/>
      <c r="AG6079" s="61"/>
      <c r="AH6079" s="61"/>
      <c r="AI6079" s="61"/>
      <c r="AJ6079" s="61"/>
      <c r="AK6079" s="61"/>
      <c r="AL6079" s="61"/>
      <c r="AM6079" s="61"/>
      <c r="AN6079" s="61"/>
      <c r="AO6079" s="61"/>
      <c r="AP6079" s="62"/>
      <c r="AQ6079" s="61"/>
      <c r="AR6079" s="61"/>
      <c r="AS6079" s="61"/>
      <c r="AT6079" s="61"/>
      <c r="AU6079" s="61"/>
      <c r="AV6079" s="61"/>
      <c r="AW6079" s="60"/>
    </row>
    <row r="6080" s="59" customFormat="1" customHeight="1" spans="1:49">
      <c r="A6080" s="60"/>
      <c r="B6080" s="60"/>
      <c r="C6080" s="60"/>
      <c r="D6080" s="60"/>
      <c r="H6080" s="61"/>
      <c r="I6080" s="61"/>
      <c r="J6080" s="61"/>
      <c r="K6080" s="61"/>
      <c r="L6080" s="61"/>
      <c r="M6080" s="61"/>
      <c r="N6080" s="61"/>
      <c r="O6080" s="61"/>
      <c r="P6080" s="61"/>
      <c r="Q6080" s="61"/>
      <c r="R6080" s="61"/>
      <c r="S6080" s="61"/>
      <c r="T6080" s="61"/>
      <c r="U6080" s="61"/>
      <c r="V6080" s="61"/>
      <c r="W6080" s="61"/>
      <c r="X6080" s="61"/>
      <c r="Y6080" s="61"/>
      <c r="Z6080" s="61"/>
      <c r="AA6080" s="61"/>
      <c r="AB6080" s="61"/>
      <c r="AC6080" s="61"/>
      <c r="AD6080" s="61"/>
      <c r="AE6080" s="61"/>
      <c r="AF6080" s="61"/>
      <c r="AG6080" s="61"/>
      <c r="AH6080" s="61"/>
      <c r="AI6080" s="61"/>
      <c r="AJ6080" s="61"/>
      <c r="AK6080" s="61"/>
      <c r="AL6080" s="61"/>
      <c r="AM6080" s="61"/>
      <c r="AN6080" s="61"/>
      <c r="AO6080" s="61"/>
      <c r="AP6080" s="62"/>
      <c r="AQ6080" s="61"/>
      <c r="AR6080" s="61"/>
      <c r="AS6080" s="61"/>
      <c r="AT6080" s="61"/>
      <c r="AU6080" s="61"/>
      <c r="AV6080" s="61"/>
      <c r="AW6080" s="60"/>
    </row>
    <row r="6081" s="59" customFormat="1" customHeight="1" spans="1:49">
      <c r="A6081" s="60"/>
      <c r="B6081" s="60"/>
      <c r="C6081" s="60"/>
      <c r="D6081" s="60"/>
      <c r="H6081" s="61"/>
      <c r="I6081" s="61"/>
      <c r="J6081" s="61"/>
      <c r="K6081" s="61"/>
      <c r="L6081" s="61"/>
      <c r="M6081" s="61"/>
      <c r="N6081" s="61"/>
      <c r="O6081" s="61"/>
      <c r="P6081" s="61"/>
      <c r="Q6081" s="61"/>
      <c r="R6081" s="61"/>
      <c r="S6081" s="61"/>
      <c r="T6081" s="61"/>
      <c r="U6081" s="61"/>
      <c r="V6081" s="61"/>
      <c r="W6081" s="61"/>
      <c r="X6081" s="61"/>
      <c r="Y6081" s="61"/>
      <c r="Z6081" s="61"/>
      <c r="AA6081" s="61"/>
      <c r="AB6081" s="61"/>
      <c r="AC6081" s="61"/>
      <c r="AD6081" s="61"/>
      <c r="AE6081" s="61"/>
      <c r="AF6081" s="61"/>
      <c r="AG6081" s="61"/>
      <c r="AH6081" s="61"/>
      <c r="AI6081" s="61"/>
      <c r="AJ6081" s="61"/>
      <c r="AK6081" s="61"/>
      <c r="AL6081" s="61"/>
      <c r="AM6081" s="61"/>
      <c r="AN6081" s="61"/>
      <c r="AO6081" s="61"/>
      <c r="AP6081" s="62"/>
      <c r="AQ6081" s="61"/>
      <c r="AR6081" s="61"/>
      <c r="AS6081" s="61"/>
      <c r="AT6081" s="61"/>
      <c r="AU6081" s="61"/>
      <c r="AV6081" s="61"/>
      <c r="AW6081" s="60"/>
    </row>
    <row r="6082" s="59" customFormat="1" customHeight="1" spans="1:49">
      <c r="A6082" s="60"/>
      <c r="B6082" s="60"/>
      <c r="C6082" s="60"/>
      <c r="D6082" s="60"/>
      <c r="H6082" s="61"/>
      <c r="I6082" s="61"/>
      <c r="J6082" s="61"/>
      <c r="K6082" s="61"/>
      <c r="L6082" s="61"/>
      <c r="M6082" s="61"/>
      <c r="N6082" s="61"/>
      <c r="O6082" s="61"/>
      <c r="P6082" s="61"/>
      <c r="Q6082" s="61"/>
      <c r="R6082" s="61"/>
      <c r="S6082" s="61"/>
      <c r="T6082" s="61"/>
      <c r="U6082" s="61"/>
      <c r="V6082" s="61"/>
      <c r="W6082" s="61"/>
      <c r="X6082" s="61"/>
      <c r="Y6082" s="61"/>
      <c r="Z6082" s="61"/>
      <c r="AA6082" s="61"/>
      <c r="AB6082" s="61"/>
      <c r="AC6082" s="61"/>
      <c r="AD6082" s="61"/>
      <c r="AE6082" s="61"/>
      <c r="AF6082" s="61"/>
      <c r="AG6082" s="61"/>
      <c r="AH6082" s="61"/>
      <c r="AI6082" s="61"/>
      <c r="AJ6082" s="61"/>
      <c r="AK6082" s="61"/>
      <c r="AL6082" s="61"/>
      <c r="AM6082" s="61"/>
      <c r="AN6082" s="61"/>
      <c r="AO6082" s="61"/>
      <c r="AP6082" s="62"/>
      <c r="AQ6082" s="61"/>
      <c r="AR6082" s="61"/>
      <c r="AS6082" s="61"/>
      <c r="AT6082" s="61"/>
      <c r="AU6082" s="61"/>
      <c r="AV6082" s="61"/>
      <c r="AW6082" s="60"/>
    </row>
    <row r="6083" s="59" customFormat="1" customHeight="1" spans="1:49">
      <c r="A6083" s="60"/>
      <c r="B6083" s="60"/>
      <c r="C6083" s="60"/>
      <c r="D6083" s="60"/>
      <c r="H6083" s="61"/>
      <c r="I6083" s="61"/>
      <c r="J6083" s="61"/>
      <c r="K6083" s="61"/>
      <c r="L6083" s="61"/>
      <c r="M6083" s="61"/>
      <c r="N6083" s="61"/>
      <c r="O6083" s="61"/>
      <c r="P6083" s="61"/>
      <c r="Q6083" s="61"/>
      <c r="R6083" s="61"/>
      <c r="S6083" s="61"/>
      <c r="T6083" s="61"/>
      <c r="U6083" s="61"/>
      <c r="V6083" s="61"/>
      <c r="W6083" s="61"/>
      <c r="X6083" s="61"/>
      <c r="Y6083" s="61"/>
      <c r="Z6083" s="61"/>
      <c r="AA6083" s="61"/>
      <c r="AB6083" s="61"/>
      <c r="AC6083" s="61"/>
      <c r="AD6083" s="61"/>
      <c r="AE6083" s="61"/>
      <c r="AF6083" s="61"/>
      <c r="AG6083" s="61"/>
      <c r="AH6083" s="61"/>
      <c r="AI6083" s="61"/>
      <c r="AJ6083" s="61"/>
      <c r="AK6083" s="61"/>
      <c r="AL6083" s="61"/>
      <c r="AM6083" s="61"/>
      <c r="AN6083" s="61"/>
      <c r="AO6083" s="61"/>
      <c r="AP6083" s="62"/>
      <c r="AQ6083" s="61"/>
      <c r="AR6083" s="61"/>
      <c r="AS6083" s="61"/>
      <c r="AT6083" s="61"/>
      <c r="AU6083" s="61"/>
      <c r="AV6083" s="61"/>
      <c r="AW6083" s="60"/>
    </row>
    <row r="6084" s="59" customFormat="1" customHeight="1" spans="1:49">
      <c r="A6084" s="60"/>
      <c r="B6084" s="60"/>
      <c r="C6084" s="60"/>
      <c r="D6084" s="60"/>
      <c r="H6084" s="61"/>
      <c r="I6084" s="61"/>
      <c r="J6084" s="61"/>
      <c r="K6084" s="61"/>
      <c r="L6084" s="61"/>
      <c r="M6084" s="61"/>
      <c r="N6084" s="61"/>
      <c r="O6084" s="61"/>
      <c r="P6084" s="61"/>
      <c r="Q6084" s="61"/>
      <c r="R6084" s="61"/>
      <c r="S6084" s="61"/>
      <c r="T6084" s="61"/>
      <c r="U6084" s="61"/>
      <c r="V6084" s="61"/>
      <c r="W6084" s="61"/>
      <c r="X6084" s="61"/>
      <c r="Y6084" s="61"/>
      <c r="Z6084" s="61"/>
      <c r="AA6084" s="61"/>
      <c r="AB6084" s="61"/>
      <c r="AC6084" s="61"/>
      <c r="AD6084" s="61"/>
      <c r="AE6084" s="61"/>
      <c r="AF6084" s="61"/>
      <c r="AG6084" s="61"/>
      <c r="AH6084" s="61"/>
      <c r="AI6084" s="61"/>
      <c r="AJ6084" s="61"/>
      <c r="AK6084" s="61"/>
      <c r="AL6084" s="61"/>
      <c r="AM6084" s="61"/>
      <c r="AN6084" s="61"/>
      <c r="AO6084" s="61"/>
      <c r="AP6084" s="62"/>
      <c r="AQ6084" s="61"/>
      <c r="AR6084" s="61"/>
      <c r="AS6084" s="61"/>
      <c r="AT6084" s="61"/>
      <c r="AU6084" s="61"/>
      <c r="AV6084" s="61"/>
      <c r="AW6084" s="60"/>
    </row>
    <row r="6085" s="59" customFormat="1" customHeight="1" spans="1:49">
      <c r="A6085" s="60"/>
      <c r="B6085" s="60"/>
      <c r="C6085" s="60"/>
      <c r="D6085" s="60"/>
      <c r="H6085" s="61"/>
      <c r="I6085" s="61"/>
      <c r="J6085" s="61"/>
      <c r="K6085" s="61"/>
      <c r="L6085" s="61"/>
      <c r="M6085" s="61"/>
      <c r="N6085" s="61"/>
      <c r="O6085" s="61"/>
      <c r="P6085" s="61"/>
      <c r="Q6085" s="61"/>
      <c r="R6085" s="61"/>
      <c r="S6085" s="61"/>
      <c r="T6085" s="61"/>
      <c r="U6085" s="61"/>
      <c r="V6085" s="61"/>
      <c r="W6085" s="61"/>
      <c r="X6085" s="61"/>
      <c r="Y6085" s="61"/>
      <c r="Z6085" s="61"/>
      <c r="AA6085" s="61"/>
      <c r="AB6085" s="61"/>
      <c r="AC6085" s="61"/>
      <c r="AD6085" s="61"/>
      <c r="AE6085" s="61"/>
      <c r="AF6085" s="61"/>
      <c r="AG6085" s="61"/>
      <c r="AH6085" s="61"/>
      <c r="AI6085" s="61"/>
      <c r="AJ6085" s="61"/>
      <c r="AK6085" s="61"/>
      <c r="AL6085" s="61"/>
      <c r="AM6085" s="61"/>
      <c r="AN6085" s="61"/>
      <c r="AO6085" s="61"/>
      <c r="AP6085" s="62"/>
      <c r="AQ6085" s="61"/>
      <c r="AR6085" s="61"/>
      <c r="AS6085" s="61"/>
      <c r="AT6085" s="61"/>
      <c r="AU6085" s="61"/>
      <c r="AV6085" s="61"/>
      <c r="AW6085" s="60"/>
    </row>
    <row r="6086" s="59" customFormat="1" customHeight="1" spans="1:49">
      <c r="A6086" s="60"/>
      <c r="B6086" s="60"/>
      <c r="C6086" s="60"/>
      <c r="D6086" s="60"/>
      <c r="H6086" s="61"/>
      <c r="I6086" s="61"/>
      <c r="J6086" s="61"/>
      <c r="K6086" s="61"/>
      <c r="L6086" s="61"/>
      <c r="M6086" s="61"/>
      <c r="N6086" s="61"/>
      <c r="O6086" s="61"/>
      <c r="P6086" s="61"/>
      <c r="Q6086" s="61"/>
      <c r="R6086" s="61"/>
      <c r="S6086" s="61"/>
      <c r="T6086" s="61"/>
      <c r="U6086" s="61"/>
      <c r="V6086" s="61"/>
      <c r="W6086" s="61"/>
      <c r="X6086" s="61"/>
      <c r="Y6086" s="61"/>
      <c r="Z6086" s="61"/>
      <c r="AA6086" s="61"/>
      <c r="AB6086" s="61"/>
      <c r="AC6086" s="61"/>
      <c r="AD6086" s="61"/>
      <c r="AE6086" s="61"/>
      <c r="AF6086" s="61"/>
      <c r="AG6086" s="61"/>
      <c r="AH6086" s="61"/>
      <c r="AI6086" s="61"/>
      <c r="AJ6086" s="61"/>
      <c r="AK6086" s="61"/>
      <c r="AL6086" s="61"/>
      <c r="AM6086" s="61"/>
      <c r="AN6086" s="61"/>
      <c r="AO6086" s="61"/>
      <c r="AP6086" s="62"/>
      <c r="AQ6086" s="61"/>
      <c r="AR6086" s="61"/>
      <c r="AS6086" s="61"/>
      <c r="AT6086" s="61"/>
      <c r="AU6086" s="61"/>
      <c r="AV6086" s="61"/>
      <c r="AW6086" s="60"/>
    </row>
    <row r="6087" s="59" customFormat="1" customHeight="1" spans="1:49">
      <c r="A6087" s="60"/>
      <c r="B6087" s="60"/>
      <c r="C6087" s="60"/>
      <c r="D6087" s="60"/>
      <c r="H6087" s="61"/>
      <c r="I6087" s="61"/>
      <c r="J6087" s="61"/>
      <c r="K6087" s="61"/>
      <c r="L6087" s="61"/>
      <c r="M6087" s="61"/>
      <c r="N6087" s="61"/>
      <c r="O6087" s="61"/>
      <c r="P6087" s="61"/>
      <c r="Q6087" s="61"/>
      <c r="R6087" s="61"/>
      <c r="S6087" s="61"/>
      <c r="T6087" s="61"/>
      <c r="U6087" s="61"/>
      <c r="V6087" s="61"/>
      <c r="W6087" s="61"/>
      <c r="X6087" s="61"/>
      <c r="Y6087" s="61"/>
      <c r="Z6087" s="61"/>
      <c r="AA6087" s="61"/>
      <c r="AB6087" s="61"/>
      <c r="AC6087" s="61"/>
      <c r="AD6087" s="61"/>
      <c r="AE6087" s="61"/>
      <c r="AF6087" s="61"/>
      <c r="AG6087" s="61"/>
      <c r="AH6087" s="61"/>
      <c r="AI6087" s="61"/>
      <c r="AJ6087" s="61"/>
      <c r="AK6087" s="61"/>
      <c r="AL6087" s="61"/>
      <c r="AM6087" s="61"/>
      <c r="AN6087" s="61"/>
      <c r="AO6087" s="61"/>
      <c r="AP6087" s="62"/>
      <c r="AQ6087" s="61"/>
      <c r="AR6087" s="61"/>
      <c r="AS6087" s="61"/>
      <c r="AT6087" s="61"/>
      <c r="AU6087" s="61"/>
      <c r="AV6087" s="61"/>
      <c r="AW6087" s="60"/>
    </row>
    <row r="6088" s="59" customFormat="1" customHeight="1" spans="1:49">
      <c r="A6088" s="60"/>
      <c r="B6088" s="60"/>
      <c r="C6088" s="60"/>
      <c r="D6088" s="60"/>
      <c r="H6088" s="61"/>
      <c r="I6088" s="61"/>
      <c r="J6088" s="61"/>
      <c r="K6088" s="61"/>
      <c r="L6088" s="61"/>
      <c r="M6088" s="61"/>
      <c r="N6088" s="61"/>
      <c r="O6088" s="61"/>
      <c r="P6088" s="61"/>
      <c r="Q6088" s="61"/>
      <c r="R6088" s="61"/>
      <c r="S6088" s="61"/>
      <c r="T6088" s="61"/>
      <c r="U6088" s="61"/>
      <c r="V6088" s="61"/>
      <c r="W6088" s="61"/>
      <c r="X6088" s="61"/>
      <c r="Y6088" s="61"/>
      <c r="Z6088" s="61"/>
      <c r="AA6088" s="61"/>
      <c r="AB6088" s="61"/>
      <c r="AC6088" s="61"/>
      <c r="AD6088" s="61"/>
      <c r="AE6088" s="61"/>
      <c r="AF6088" s="61"/>
      <c r="AG6088" s="61"/>
      <c r="AH6088" s="61"/>
      <c r="AI6088" s="61"/>
      <c r="AJ6088" s="61"/>
      <c r="AK6088" s="61"/>
      <c r="AL6088" s="61"/>
      <c r="AM6088" s="61"/>
      <c r="AN6088" s="61"/>
      <c r="AO6088" s="61"/>
      <c r="AP6088" s="62"/>
      <c r="AQ6088" s="61"/>
      <c r="AR6088" s="61"/>
      <c r="AS6088" s="61"/>
      <c r="AT6088" s="61"/>
      <c r="AU6088" s="61"/>
      <c r="AV6088" s="61"/>
      <c r="AW6088" s="60"/>
    </row>
    <row r="6089" s="59" customFormat="1" customHeight="1" spans="1:49">
      <c r="A6089" s="60"/>
      <c r="B6089" s="60"/>
      <c r="C6089" s="60"/>
      <c r="D6089" s="60"/>
      <c r="H6089" s="61"/>
      <c r="I6089" s="61"/>
      <c r="J6089" s="61"/>
      <c r="K6089" s="61"/>
      <c r="L6089" s="61"/>
      <c r="M6089" s="61"/>
      <c r="N6089" s="61"/>
      <c r="O6089" s="61"/>
      <c r="P6089" s="61"/>
      <c r="Q6089" s="61"/>
      <c r="R6089" s="61"/>
      <c r="S6089" s="61"/>
      <c r="T6089" s="61"/>
      <c r="U6089" s="61"/>
      <c r="V6089" s="61"/>
      <c r="W6089" s="61"/>
      <c r="X6089" s="61"/>
      <c r="Y6089" s="61"/>
      <c r="Z6089" s="61"/>
      <c r="AA6089" s="61"/>
      <c r="AB6089" s="61"/>
      <c r="AC6089" s="61"/>
      <c r="AD6089" s="61"/>
      <c r="AE6089" s="61"/>
      <c r="AF6089" s="61"/>
      <c r="AG6089" s="61"/>
      <c r="AH6089" s="61"/>
      <c r="AI6089" s="61"/>
      <c r="AJ6089" s="61"/>
      <c r="AK6089" s="61"/>
      <c r="AL6089" s="61"/>
      <c r="AM6089" s="61"/>
      <c r="AN6089" s="61"/>
      <c r="AO6089" s="61"/>
      <c r="AP6089" s="62"/>
      <c r="AQ6089" s="61"/>
      <c r="AR6089" s="61"/>
      <c r="AS6089" s="61"/>
      <c r="AT6089" s="61"/>
      <c r="AU6089" s="61"/>
      <c r="AV6089" s="61"/>
      <c r="AW6089" s="60"/>
    </row>
    <row r="6090" s="59" customFormat="1" customHeight="1" spans="1:49">
      <c r="A6090" s="60"/>
      <c r="B6090" s="60"/>
      <c r="C6090" s="60"/>
      <c r="D6090" s="60"/>
      <c r="H6090" s="61"/>
      <c r="I6090" s="61"/>
      <c r="J6090" s="61"/>
      <c r="K6090" s="61"/>
      <c r="L6090" s="61"/>
      <c r="M6090" s="61"/>
      <c r="N6090" s="61"/>
      <c r="O6090" s="61"/>
      <c r="P6090" s="61"/>
      <c r="Q6090" s="61"/>
      <c r="R6090" s="61"/>
      <c r="S6090" s="61"/>
      <c r="T6090" s="61"/>
      <c r="U6090" s="61"/>
      <c r="V6090" s="61"/>
      <c r="W6090" s="61"/>
      <c r="X6090" s="61"/>
      <c r="Y6090" s="61"/>
      <c r="Z6090" s="61"/>
      <c r="AA6090" s="61"/>
      <c r="AB6090" s="61"/>
      <c r="AC6090" s="61"/>
      <c r="AD6090" s="61"/>
      <c r="AE6090" s="61"/>
      <c r="AF6090" s="61"/>
      <c r="AG6090" s="61"/>
      <c r="AH6090" s="61"/>
      <c r="AI6090" s="61"/>
      <c r="AJ6090" s="61"/>
      <c r="AK6090" s="61"/>
      <c r="AL6090" s="61"/>
      <c r="AM6090" s="61"/>
      <c r="AN6090" s="61"/>
      <c r="AO6090" s="61"/>
      <c r="AP6090" s="62"/>
      <c r="AQ6090" s="61"/>
      <c r="AR6090" s="61"/>
      <c r="AS6090" s="61"/>
      <c r="AT6090" s="61"/>
      <c r="AU6090" s="61"/>
      <c r="AV6090" s="61"/>
      <c r="AW6090" s="60"/>
    </row>
    <row r="6091" s="59" customFormat="1" customHeight="1" spans="1:49">
      <c r="A6091" s="60"/>
      <c r="B6091" s="60"/>
      <c r="C6091" s="60"/>
      <c r="D6091" s="60"/>
      <c r="H6091" s="61"/>
      <c r="I6091" s="61"/>
      <c r="J6091" s="61"/>
      <c r="K6091" s="61"/>
      <c r="L6091" s="61"/>
      <c r="M6091" s="61"/>
      <c r="N6091" s="61"/>
      <c r="O6091" s="61"/>
      <c r="P6091" s="61"/>
      <c r="Q6091" s="61"/>
      <c r="R6091" s="61"/>
      <c r="S6091" s="61"/>
      <c r="T6091" s="61"/>
      <c r="U6091" s="61"/>
      <c r="V6091" s="61"/>
      <c r="W6091" s="61"/>
      <c r="X6091" s="61"/>
      <c r="Y6091" s="61"/>
      <c r="Z6091" s="61"/>
      <c r="AA6091" s="61"/>
      <c r="AB6091" s="61"/>
      <c r="AC6091" s="61"/>
      <c r="AD6091" s="61"/>
      <c r="AE6091" s="61"/>
      <c r="AF6091" s="61"/>
      <c r="AG6091" s="61"/>
      <c r="AH6091" s="61"/>
      <c r="AI6091" s="61"/>
      <c r="AJ6091" s="61"/>
      <c r="AK6091" s="61"/>
      <c r="AL6091" s="61"/>
      <c r="AM6091" s="61"/>
      <c r="AN6091" s="61"/>
      <c r="AO6091" s="61"/>
      <c r="AP6091" s="62"/>
      <c r="AQ6091" s="61"/>
      <c r="AR6091" s="61"/>
      <c r="AS6091" s="61"/>
      <c r="AT6091" s="61"/>
      <c r="AU6091" s="61"/>
      <c r="AV6091" s="61"/>
      <c r="AW6091" s="60"/>
    </row>
    <row r="6092" s="59" customFormat="1" customHeight="1" spans="1:49">
      <c r="A6092" s="60"/>
      <c r="B6092" s="60"/>
      <c r="C6092" s="60"/>
      <c r="D6092" s="60"/>
      <c r="H6092" s="61"/>
      <c r="I6092" s="61"/>
      <c r="J6092" s="61"/>
      <c r="K6092" s="61"/>
      <c r="L6092" s="61"/>
      <c r="M6092" s="61"/>
      <c r="N6092" s="61"/>
      <c r="O6092" s="61"/>
      <c r="P6092" s="61"/>
      <c r="Q6092" s="61"/>
      <c r="R6092" s="61"/>
      <c r="S6092" s="61"/>
      <c r="T6092" s="61"/>
      <c r="U6092" s="61"/>
      <c r="V6092" s="61"/>
      <c r="W6092" s="61"/>
      <c r="X6092" s="61"/>
      <c r="Y6092" s="61"/>
      <c r="Z6092" s="61"/>
      <c r="AA6092" s="61"/>
      <c r="AB6092" s="61"/>
      <c r="AC6092" s="61"/>
      <c r="AD6092" s="61"/>
      <c r="AE6092" s="61"/>
      <c r="AF6092" s="61"/>
      <c r="AG6092" s="61"/>
      <c r="AH6092" s="61"/>
      <c r="AI6092" s="61"/>
      <c r="AJ6092" s="61"/>
      <c r="AK6092" s="61"/>
      <c r="AL6092" s="61"/>
      <c r="AM6092" s="61"/>
      <c r="AN6092" s="61"/>
      <c r="AO6092" s="61"/>
      <c r="AP6092" s="62"/>
      <c r="AQ6092" s="61"/>
      <c r="AR6092" s="61"/>
      <c r="AS6092" s="61"/>
      <c r="AT6092" s="61"/>
      <c r="AU6092" s="61"/>
      <c r="AV6092" s="61"/>
      <c r="AW6092" s="60"/>
    </row>
    <row r="6093" s="59" customFormat="1" customHeight="1" spans="1:49">
      <c r="A6093" s="60"/>
      <c r="B6093" s="60"/>
      <c r="C6093" s="60"/>
      <c r="D6093" s="60"/>
      <c r="H6093" s="61"/>
      <c r="I6093" s="61"/>
      <c r="J6093" s="61"/>
      <c r="K6093" s="61"/>
      <c r="L6093" s="61"/>
      <c r="M6093" s="61"/>
      <c r="N6093" s="61"/>
      <c r="O6093" s="61"/>
      <c r="P6093" s="61"/>
      <c r="Q6093" s="61"/>
      <c r="R6093" s="61"/>
      <c r="S6093" s="61"/>
      <c r="T6093" s="61"/>
      <c r="U6093" s="61"/>
      <c r="V6093" s="61"/>
      <c r="W6093" s="61"/>
      <c r="X6093" s="61"/>
      <c r="Y6093" s="61"/>
      <c r="Z6093" s="61"/>
      <c r="AA6093" s="61"/>
      <c r="AB6093" s="61"/>
      <c r="AC6093" s="61"/>
      <c r="AD6093" s="61"/>
      <c r="AE6093" s="61"/>
      <c r="AF6093" s="61"/>
      <c r="AG6093" s="61"/>
      <c r="AH6093" s="61"/>
      <c r="AI6093" s="61"/>
      <c r="AJ6093" s="61"/>
      <c r="AK6093" s="61"/>
      <c r="AL6093" s="61"/>
      <c r="AM6093" s="61"/>
      <c r="AN6093" s="61"/>
      <c r="AO6093" s="61"/>
      <c r="AP6093" s="62"/>
      <c r="AQ6093" s="61"/>
      <c r="AR6093" s="61"/>
      <c r="AS6093" s="61"/>
      <c r="AT6093" s="61"/>
      <c r="AU6093" s="61"/>
      <c r="AV6093" s="61"/>
      <c r="AW6093" s="60"/>
    </row>
    <row r="6094" s="59" customFormat="1" customHeight="1" spans="1:49">
      <c r="A6094" s="60"/>
      <c r="B6094" s="60"/>
      <c r="C6094" s="60"/>
      <c r="D6094" s="60"/>
      <c r="H6094" s="61"/>
      <c r="I6094" s="61"/>
      <c r="J6094" s="61"/>
      <c r="K6094" s="61"/>
      <c r="L6094" s="61"/>
      <c r="M6094" s="61"/>
      <c r="N6094" s="61"/>
      <c r="O6094" s="61"/>
      <c r="P6094" s="61"/>
      <c r="Q6094" s="61"/>
      <c r="R6094" s="61"/>
      <c r="S6094" s="61"/>
      <c r="T6094" s="61"/>
      <c r="U6094" s="61"/>
      <c r="V6094" s="61"/>
      <c r="W6094" s="61"/>
      <c r="X6094" s="61"/>
      <c r="Y6094" s="61"/>
      <c r="Z6094" s="61"/>
      <c r="AA6094" s="61"/>
      <c r="AB6094" s="61"/>
      <c r="AC6094" s="61"/>
      <c r="AD6094" s="61"/>
      <c r="AE6094" s="61"/>
      <c r="AF6094" s="61"/>
      <c r="AG6094" s="61"/>
      <c r="AH6094" s="61"/>
      <c r="AI6094" s="61"/>
      <c r="AJ6094" s="61"/>
      <c r="AK6094" s="61"/>
      <c r="AL6094" s="61"/>
      <c r="AM6094" s="61"/>
      <c r="AN6094" s="61"/>
      <c r="AO6094" s="61"/>
      <c r="AP6094" s="62"/>
      <c r="AQ6094" s="61"/>
      <c r="AR6094" s="61"/>
      <c r="AS6094" s="61"/>
      <c r="AT6094" s="61"/>
      <c r="AU6094" s="61"/>
      <c r="AV6094" s="61"/>
      <c r="AW6094" s="60"/>
    </row>
    <row r="6095" s="59" customFormat="1" customHeight="1" spans="1:49">
      <c r="A6095" s="60"/>
      <c r="B6095" s="60"/>
      <c r="C6095" s="60"/>
      <c r="D6095" s="60"/>
      <c r="H6095" s="61"/>
      <c r="I6095" s="61"/>
      <c r="J6095" s="61"/>
      <c r="K6095" s="61"/>
      <c r="L6095" s="61"/>
      <c r="M6095" s="61"/>
      <c r="N6095" s="61"/>
      <c r="O6095" s="61"/>
      <c r="P6095" s="61"/>
      <c r="Q6095" s="61"/>
      <c r="R6095" s="61"/>
      <c r="S6095" s="61"/>
      <c r="T6095" s="61"/>
      <c r="U6095" s="61"/>
      <c r="V6095" s="61"/>
      <c r="W6095" s="61"/>
      <c r="X6095" s="61"/>
      <c r="Y6095" s="61"/>
      <c r="Z6095" s="61"/>
      <c r="AA6095" s="61"/>
      <c r="AB6095" s="61"/>
      <c r="AC6095" s="61"/>
      <c r="AD6095" s="61"/>
      <c r="AE6095" s="61"/>
      <c r="AF6095" s="61"/>
      <c r="AG6095" s="61"/>
      <c r="AH6095" s="61"/>
      <c r="AI6095" s="61"/>
      <c r="AJ6095" s="61"/>
      <c r="AK6095" s="61"/>
      <c r="AL6095" s="61"/>
      <c r="AM6095" s="61"/>
      <c r="AN6095" s="61"/>
      <c r="AO6095" s="61"/>
      <c r="AP6095" s="62"/>
      <c r="AQ6095" s="61"/>
      <c r="AR6095" s="61"/>
      <c r="AS6095" s="61"/>
      <c r="AT6095" s="61"/>
      <c r="AU6095" s="61"/>
      <c r="AV6095" s="61"/>
      <c r="AW6095" s="60"/>
    </row>
    <row r="6096" s="59" customFormat="1" customHeight="1" spans="1:49">
      <c r="A6096" s="60"/>
      <c r="B6096" s="60"/>
      <c r="C6096" s="60"/>
      <c r="D6096" s="60"/>
      <c r="H6096" s="61"/>
      <c r="I6096" s="61"/>
      <c r="J6096" s="61"/>
      <c r="K6096" s="61"/>
      <c r="L6096" s="61"/>
      <c r="M6096" s="61"/>
      <c r="N6096" s="61"/>
      <c r="O6096" s="61"/>
      <c r="P6096" s="61"/>
      <c r="Q6096" s="61"/>
      <c r="R6096" s="61"/>
      <c r="S6096" s="61"/>
      <c r="T6096" s="61"/>
      <c r="U6096" s="61"/>
      <c r="V6096" s="61"/>
      <c r="W6096" s="61"/>
      <c r="X6096" s="61"/>
      <c r="Y6096" s="61"/>
      <c r="Z6096" s="61"/>
      <c r="AA6096" s="61"/>
      <c r="AB6096" s="61"/>
      <c r="AC6096" s="61"/>
      <c r="AD6096" s="61"/>
      <c r="AE6096" s="61"/>
      <c r="AF6096" s="61"/>
      <c r="AG6096" s="61"/>
      <c r="AH6096" s="61"/>
      <c r="AI6096" s="61"/>
      <c r="AJ6096" s="61"/>
      <c r="AK6096" s="61"/>
      <c r="AL6096" s="61"/>
      <c r="AM6096" s="61"/>
      <c r="AN6096" s="61"/>
      <c r="AO6096" s="61"/>
      <c r="AP6096" s="62"/>
      <c r="AQ6096" s="61"/>
      <c r="AR6096" s="61"/>
      <c r="AS6096" s="61"/>
      <c r="AT6096" s="61"/>
      <c r="AU6096" s="61"/>
      <c r="AV6096" s="61"/>
      <c r="AW6096" s="60"/>
    </row>
    <row r="6097" s="59" customFormat="1" customHeight="1" spans="1:49">
      <c r="A6097" s="60"/>
      <c r="B6097" s="60"/>
      <c r="C6097" s="60"/>
      <c r="D6097" s="60"/>
      <c r="H6097" s="61"/>
      <c r="I6097" s="61"/>
      <c r="J6097" s="61"/>
      <c r="K6097" s="61"/>
      <c r="L6097" s="61"/>
      <c r="M6097" s="61"/>
      <c r="N6097" s="61"/>
      <c r="O6097" s="61"/>
      <c r="P6097" s="61"/>
      <c r="Q6097" s="61"/>
      <c r="R6097" s="61"/>
      <c r="S6097" s="61"/>
      <c r="T6097" s="61"/>
      <c r="U6097" s="61"/>
      <c r="V6097" s="61"/>
      <c r="W6097" s="61"/>
      <c r="X6097" s="61"/>
      <c r="Y6097" s="61"/>
      <c r="Z6097" s="61"/>
      <c r="AA6097" s="61"/>
      <c r="AB6097" s="61"/>
      <c r="AC6097" s="61"/>
      <c r="AD6097" s="61"/>
      <c r="AE6097" s="61"/>
      <c r="AF6097" s="61"/>
      <c r="AG6097" s="61"/>
      <c r="AH6097" s="61"/>
      <c r="AI6097" s="61"/>
      <c r="AJ6097" s="61"/>
      <c r="AK6097" s="61"/>
      <c r="AL6097" s="61"/>
      <c r="AM6097" s="61"/>
      <c r="AN6097" s="61"/>
      <c r="AO6097" s="61"/>
      <c r="AP6097" s="62"/>
      <c r="AQ6097" s="61"/>
      <c r="AR6097" s="61"/>
      <c r="AS6097" s="61"/>
      <c r="AT6097" s="61"/>
      <c r="AU6097" s="61"/>
      <c r="AV6097" s="61"/>
      <c r="AW6097" s="60"/>
    </row>
    <row r="6098" s="59" customFormat="1" customHeight="1" spans="1:49">
      <c r="A6098" s="60"/>
      <c r="B6098" s="60"/>
      <c r="C6098" s="60"/>
      <c r="D6098" s="60"/>
      <c r="H6098" s="61"/>
      <c r="I6098" s="61"/>
      <c r="J6098" s="61"/>
      <c r="K6098" s="61"/>
      <c r="L6098" s="61"/>
      <c r="M6098" s="61"/>
      <c r="N6098" s="61"/>
      <c r="O6098" s="61"/>
      <c r="P6098" s="61"/>
      <c r="Q6098" s="61"/>
      <c r="R6098" s="61"/>
      <c r="S6098" s="61"/>
      <c r="T6098" s="61"/>
      <c r="U6098" s="61"/>
      <c r="V6098" s="61"/>
      <c r="W6098" s="61"/>
      <c r="X6098" s="61"/>
      <c r="Y6098" s="61"/>
      <c r="Z6098" s="61"/>
      <c r="AA6098" s="61"/>
      <c r="AB6098" s="61"/>
      <c r="AC6098" s="61"/>
      <c r="AD6098" s="61"/>
      <c r="AE6098" s="61"/>
      <c r="AF6098" s="61"/>
      <c r="AG6098" s="61"/>
      <c r="AH6098" s="61"/>
      <c r="AI6098" s="61"/>
      <c r="AJ6098" s="61"/>
      <c r="AK6098" s="61"/>
      <c r="AL6098" s="61"/>
      <c r="AM6098" s="61"/>
      <c r="AN6098" s="61"/>
      <c r="AO6098" s="61"/>
      <c r="AP6098" s="62"/>
      <c r="AQ6098" s="61"/>
      <c r="AR6098" s="61"/>
      <c r="AS6098" s="61"/>
      <c r="AT6098" s="61"/>
      <c r="AU6098" s="61"/>
      <c r="AV6098" s="61"/>
      <c r="AW6098" s="60"/>
    </row>
    <row r="6099" s="59" customFormat="1" customHeight="1" spans="1:49">
      <c r="A6099" s="60"/>
      <c r="B6099" s="60"/>
      <c r="C6099" s="60"/>
      <c r="D6099" s="60"/>
      <c r="H6099" s="61"/>
      <c r="I6099" s="61"/>
      <c r="J6099" s="61"/>
      <c r="K6099" s="61"/>
      <c r="L6099" s="61"/>
      <c r="M6099" s="61"/>
      <c r="N6099" s="61"/>
      <c r="O6099" s="61"/>
      <c r="P6099" s="61"/>
      <c r="Q6099" s="61"/>
      <c r="R6099" s="61"/>
      <c r="S6099" s="61"/>
      <c r="T6099" s="61"/>
      <c r="U6099" s="61"/>
      <c r="V6099" s="61"/>
      <c r="W6099" s="61"/>
      <c r="X6099" s="61"/>
      <c r="Y6099" s="61"/>
      <c r="Z6099" s="61"/>
      <c r="AA6099" s="61"/>
      <c r="AB6099" s="61"/>
      <c r="AC6099" s="61"/>
      <c r="AD6099" s="61"/>
      <c r="AE6099" s="61"/>
      <c r="AF6099" s="61"/>
      <c r="AG6099" s="61"/>
      <c r="AH6099" s="61"/>
      <c r="AI6099" s="61"/>
      <c r="AJ6099" s="61"/>
      <c r="AK6099" s="61"/>
      <c r="AL6099" s="61"/>
      <c r="AM6099" s="61"/>
      <c r="AN6099" s="61"/>
      <c r="AO6099" s="61"/>
      <c r="AP6099" s="62"/>
      <c r="AQ6099" s="61"/>
      <c r="AR6099" s="61"/>
      <c r="AS6099" s="61"/>
      <c r="AT6099" s="61"/>
      <c r="AU6099" s="61"/>
      <c r="AV6099" s="61"/>
      <c r="AW6099" s="60"/>
    </row>
    <row r="6100" s="59" customFormat="1" customHeight="1" spans="1:49">
      <c r="A6100" s="60"/>
      <c r="B6100" s="60"/>
      <c r="C6100" s="60"/>
      <c r="D6100" s="60"/>
      <c r="H6100" s="61"/>
      <c r="I6100" s="61"/>
      <c r="J6100" s="61"/>
      <c r="K6100" s="61"/>
      <c r="L6100" s="61"/>
      <c r="M6100" s="61"/>
      <c r="N6100" s="61"/>
      <c r="O6100" s="61"/>
      <c r="P6100" s="61"/>
      <c r="Q6100" s="61"/>
      <c r="R6100" s="61"/>
      <c r="S6100" s="61"/>
      <c r="T6100" s="61"/>
      <c r="U6100" s="61"/>
      <c r="V6100" s="61"/>
      <c r="W6100" s="61"/>
      <c r="X6100" s="61"/>
      <c r="Y6100" s="61"/>
      <c r="Z6100" s="61"/>
      <c r="AA6100" s="61"/>
      <c r="AB6100" s="61"/>
      <c r="AC6100" s="61"/>
      <c r="AD6100" s="61"/>
      <c r="AE6100" s="61"/>
      <c r="AF6100" s="61"/>
      <c r="AG6100" s="61"/>
      <c r="AH6100" s="61"/>
      <c r="AI6100" s="61"/>
      <c r="AJ6100" s="61"/>
      <c r="AK6100" s="61"/>
      <c r="AL6100" s="61"/>
      <c r="AM6100" s="61"/>
      <c r="AN6100" s="61"/>
      <c r="AO6100" s="61"/>
      <c r="AP6100" s="62"/>
      <c r="AQ6100" s="61"/>
      <c r="AR6100" s="61"/>
      <c r="AS6100" s="61"/>
      <c r="AT6100" s="61"/>
      <c r="AU6100" s="61"/>
      <c r="AV6100" s="61"/>
      <c r="AW6100" s="60"/>
    </row>
    <row r="6101" s="59" customFormat="1" customHeight="1" spans="1:49">
      <c r="A6101" s="60"/>
      <c r="B6101" s="60"/>
      <c r="C6101" s="60"/>
      <c r="D6101" s="60"/>
      <c r="H6101" s="61"/>
      <c r="I6101" s="61"/>
      <c r="J6101" s="61"/>
      <c r="K6101" s="61"/>
      <c r="L6101" s="61"/>
      <c r="M6101" s="61"/>
      <c r="N6101" s="61"/>
      <c r="O6101" s="61"/>
      <c r="P6101" s="61"/>
      <c r="Q6101" s="61"/>
      <c r="R6101" s="61"/>
      <c r="S6101" s="61"/>
      <c r="T6101" s="61"/>
      <c r="U6101" s="61"/>
      <c r="V6101" s="61"/>
      <c r="W6101" s="61"/>
      <c r="X6101" s="61"/>
      <c r="Y6101" s="61"/>
      <c r="Z6101" s="61"/>
      <c r="AA6101" s="61"/>
      <c r="AB6101" s="61"/>
      <c r="AC6101" s="61"/>
      <c r="AD6101" s="61"/>
      <c r="AE6101" s="61"/>
      <c r="AF6101" s="61"/>
      <c r="AG6101" s="61"/>
      <c r="AH6101" s="61"/>
      <c r="AI6101" s="61"/>
      <c r="AJ6101" s="61"/>
      <c r="AK6101" s="61"/>
      <c r="AL6101" s="61"/>
      <c r="AM6101" s="61"/>
      <c r="AN6101" s="61"/>
      <c r="AO6101" s="61"/>
      <c r="AP6101" s="62"/>
      <c r="AQ6101" s="61"/>
      <c r="AR6101" s="61"/>
      <c r="AS6101" s="61"/>
      <c r="AT6101" s="61"/>
      <c r="AU6101" s="61"/>
      <c r="AV6101" s="61"/>
      <c r="AW6101" s="60"/>
    </row>
    <row r="6102" s="59" customFormat="1" customHeight="1" spans="1:49">
      <c r="A6102" s="60"/>
      <c r="B6102" s="60"/>
      <c r="C6102" s="60"/>
      <c r="D6102" s="60"/>
      <c r="H6102" s="61"/>
      <c r="I6102" s="61"/>
      <c r="J6102" s="61"/>
      <c r="K6102" s="61"/>
      <c r="L6102" s="61"/>
      <c r="M6102" s="61"/>
      <c r="N6102" s="61"/>
      <c r="O6102" s="61"/>
      <c r="P6102" s="61"/>
      <c r="Q6102" s="61"/>
      <c r="R6102" s="61"/>
      <c r="S6102" s="61"/>
      <c r="T6102" s="61"/>
      <c r="U6102" s="61"/>
      <c r="V6102" s="61"/>
      <c r="W6102" s="61"/>
      <c r="X6102" s="61"/>
      <c r="Y6102" s="61"/>
      <c r="Z6102" s="61"/>
      <c r="AA6102" s="61"/>
      <c r="AB6102" s="61"/>
      <c r="AC6102" s="61"/>
      <c r="AD6102" s="61"/>
      <c r="AE6102" s="61"/>
      <c r="AF6102" s="61"/>
      <c r="AG6102" s="61"/>
      <c r="AH6102" s="61"/>
      <c r="AI6102" s="61"/>
      <c r="AJ6102" s="61"/>
      <c r="AK6102" s="61"/>
      <c r="AL6102" s="61"/>
      <c r="AM6102" s="61"/>
      <c r="AN6102" s="61"/>
      <c r="AO6102" s="61"/>
      <c r="AP6102" s="62"/>
      <c r="AQ6102" s="61"/>
      <c r="AR6102" s="61"/>
      <c r="AS6102" s="61"/>
      <c r="AT6102" s="61"/>
      <c r="AU6102" s="61"/>
      <c r="AV6102" s="61"/>
      <c r="AW6102" s="60"/>
    </row>
    <row r="6103" s="59" customFormat="1" customHeight="1" spans="1:49">
      <c r="A6103" s="60"/>
      <c r="B6103" s="60"/>
      <c r="C6103" s="60"/>
      <c r="D6103" s="60"/>
      <c r="H6103" s="61"/>
      <c r="I6103" s="61"/>
      <c r="J6103" s="61"/>
      <c r="K6103" s="61"/>
      <c r="L6103" s="61"/>
      <c r="M6103" s="61"/>
      <c r="N6103" s="61"/>
      <c r="O6103" s="61"/>
      <c r="P6103" s="61"/>
      <c r="Q6103" s="61"/>
      <c r="R6103" s="61"/>
      <c r="S6103" s="61"/>
      <c r="T6103" s="61"/>
      <c r="U6103" s="61"/>
      <c r="V6103" s="61"/>
      <c r="W6103" s="61"/>
      <c r="X6103" s="61"/>
      <c r="Y6103" s="61"/>
      <c r="Z6103" s="61"/>
      <c r="AA6103" s="61"/>
      <c r="AB6103" s="61"/>
      <c r="AC6103" s="61"/>
      <c r="AD6103" s="61"/>
      <c r="AE6103" s="61"/>
      <c r="AF6103" s="61"/>
      <c r="AG6103" s="61"/>
      <c r="AH6103" s="61"/>
      <c r="AI6103" s="61"/>
      <c r="AJ6103" s="61"/>
      <c r="AK6103" s="61"/>
      <c r="AL6103" s="61"/>
      <c r="AM6103" s="61"/>
      <c r="AN6103" s="61"/>
      <c r="AO6103" s="61"/>
      <c r="AP6103" s="62"/>
      <c r="AQ6103" s="61"/>
      <c r="AR6103" s="61"/>
      <c r="AS6103" s="61"/>
      <c r="AT6103" s="61"/>
      <c r="AU6103" s="61"/>
      <c r="AV6103" s="61"/>
      <c r="AW6103" s="60"/>
    </row>
    <row r="6104" s="59" customFormat="1" customHeight="1" spans="1:49">
      <c r="A6104" s="60"/>
      <c r="B6104" s="60"/>
      <c r="C6104" s="60"/>
      <c r="D6104" s="60"/>
      <c r="H6104" s="61"/>
      <c r="I6104" s="61"/>
      <c r="J6104" s="61"/>
      <c r="K6104" s="61"/>
      <c r="L6104" s="61"/>
      <c r="M6104" s="61"/>
      <c r="N6104" s="61"/>
      <c r="O6104" s="61"/>
      <c r="P6104" s="61"/>
      <c r="Q6104" s="61"/>
      <c r="R6104" s="61"/>
      <c r="S6104" s="61"/>
      <c r="T6104" s="61"/>
      <c r="U6104" s="61"/>
      <c r="V6104" s="61"/>
      <c r="W6104" s="61"/>
      <c r="X6104" s="61"/>
      <c r="Y6104" s="61"/>
      <c r="Z6104" s="61"/>
      <c r="AA6104" s="61"/>
      <c r="AB6104" s="61"/>
      <c r="AC6104" s="61"/>
      <c r="AD6104" s="61"/>
      <c r="AE6104" s="61"/>
      <c r="AF6104" s="61"/>
      <c r="AG6104" s="61"/>
      <c r="AH6104" s="61"/>
      <c r="AI6104" s="61"/>
      <c r="AJ6104" s="61"/>
      <c r="AK6104" s="61"/>
      <c r="AL6104" s="61"/>
      <c r="AM6104" s="61"/>
      <c r="AN6104" s="61"/>
      <c r="AO6104" s="61"/>
      <c r="AP6104" s="62"/>
      <c r="AQ6104" s="61"/>
      <c r="AR6104" s="61"/>
      <c r="AS6104" s="61"/>
      <c r="AT6104" s="61"/>
      <c r="AU6104" s="61"/>
      <c r="AV6104" s="61"/>
      <c r="AW6104" s="60"/>
    </row>
    <row r="6105" s="59" customFormat="1" customHeight="1" spans="1:49">
      <c r="A6105" s="60"/>
      <c r="B6105" s="60"/>
      <c r="C6105" s="60"/>
      <c r="D6105" s="60"/>
      <c r="H6105" s="61"/>
      <c r="I6105" s="61"/>
      <c r="J6105" s="61"/>
      <c r="K6105" s="61"/>
      <c r="L6105" s="61"/>
      <c r="M6105" s="61"/>
      <c r="N6105" s="61"/>
      <c r="O6105" s="61"/>
      <c r="P6105" s="61"/>
      <c r="Q6105" s="61"/>
      <c r="R6105" s="61"/>
      <c r="S6105" s="61"/>
      <c r="T6105" s="61"/>
      <c r="U6105" s="61"/>
      <c r="V6105" s="61"/>
      <c r="W6105" s="61"/>
      <c r="X6105" s="61"/>
      <c r="Y6105" s="61"/>
      <c r="Z6105" s="61"/>
      <c r="AA6105" s="61"/>
      <c r="AB6105" s="61"/>
      <c r="AC6105" s="61"/>
      <c r="AD6105" s="61"/>
      <c r="AE6105" s="61"/>
      <c r="AF6105" s="61"/>
      <c r="AG6105" s="61"/>
      <c r="AH6105" s="61"/>
      <c r="AI6105" s="61"/>
      <c r="AJ6105" s="61"/>
      <c r="AK6105" s="61"/>
      <c r="AL6105" s="61"/>
      <c r="AM6105" s="61"/>
      <c r="AN6105" s="61"/>
      <c r="AO6105" s="61"/>
      <c r="AP6105" s="62"/>
      <c r="AQ6105" s="61"/>
      <c r="AR6105" s="61"/>
      <c r="AS6105" s="61"/>
      <c r="AT6105" s="61"/>
      <c r="AU6105" s="61"/>
      <c r="AV6105" s="61"/>
      <c r="AW6105" s="60"/>
    </row>
    <row r="6106" s="59" customFormat="1" customHeight="1" spans="1:49">
      <c r="A6106" s="60"/>
      <c r="B6106" s="60"/>
      <c r="C6106" s="60"/>
      <c r="D6106" s="60"/>
      <c r="H6106" s="61"/>
      <c r="I6106" s="61"/>
      <c r="J6106" s="61"/>
      <c r="K6106" s="61"/>
      <c r="L6106" s="61"/>
      <c r="M6106" s="61"/>
      <c r="N6106" s="61"/>
      <c r="O6106" s="61"/>
      <c r="P6106" s="61"/>
      <c r="Q6106" s="61"/>
      <c r="R6106" s="61"/>
      <c r="S6106" s="61"/>
      <c r="T6106" s="61"/>
      <c r="U6106" s="61"/>
      <c r="V6106" s="61"/>
      <c r="W6106" s="61"/>
      <c r="X6106" s="61"/>
      <c r="Y6106" s="61"/>
      <c r="Z6106" s="61"/>
      <c r="AA6106" s="61"/>
      <c r="AB6106" s="61"/>
      <c r="AC6106" s="61"/>
      <c r="AD6106" s="61"/>
      <c r="AE6106" s="61"/>
      <c r="AF6106" s="61"/>
      <c r="AG6106" s="61"/>
      <c r="AH6106" s="61"/>
      <c r="AI6106" s="61"/>
      <c r="AJ6106" s="61"/>
      <c r="AK6106" s="61"/>
      <c r="AL6106" s="61"/>
      <c r="AM6106" s="61"/>
      <c r="AN6106" s="61"/>
      <c r="AO6106" s="61"/>
      <c r="AP6106" s="62"/>
      <c r="AQ6106" s="61"/>
      <c r="AR6106" s="61"/>
      <c r="AS6106" s="61"/>
      <c r="AT6106" s="61"/>
      <c r="AU6106" s="61"/>
      <c r="AV6106" s="61"/>
      <c r="AW6106" s="60"/>
    </row>
    <row r="6107" s="59" customFormat="1" customHeight="1" spans="1:49">
      <c r="A6107" s="60"/>
      <c r="B6107" s="60"/>
      <c r="C6107" s="60"/>
      <c r="D6107" s="60"/>
      <c r="H6107" s="61"/>
      <c r="I6107" s="61"/>
      <c r="J6107" s="61"/>
      <c r="K6107" s="61"/>
      <c r="L6107" s="61"/>
      <c r="M6107" s="61"/>
      <c r="N6107" s="61"/>
      <c r="O6107" s="61"/>
      <c r="P6107" s="61"/>
      <c r="Q6107" s="61"/>
      <c r="R6107" s="61"/>
      <c r="S6107" s="61"/>
      <c r="T6107" s="61"/>
      <c r="U6107" s="61"/>
      <c r="V6107" s="61"/>
      <c r="W6107" s="61"/>
      <c r="X6107" s="61"/>
      <c r="Y6107" s="61"/>
      <c r="Z6107" s="61"/>
      <c r="AA6107" s="61"/>
      <c r="AB6107" s="61"/>
      <c r="AC6107" s="61"/>
      <c r="AD6107" s="61"/>
      <c r="AE6107" s="61"/>
      <c r="AF6107" s="61"/>
      <c r="AG6107" s="61"/>
      <c r="AH6107" s="61"/>
      <c r="AI6107" s="61"/>
      <c r="AJ6107" s="61"/>
      <c r="AK6107" s="61"/>
      <c r="AL6107" s="61"/>
      <c r="AM6107" s="61"/>
      <c r="AN6107" s="61"/>
      <c r="AO6107" s="61"/>
      <c r="AP6107" s="62"/>
      <c r="AQ6107" s="61"/>
      <c r="AR6107" s="61"/>
      <c r="AS6107" s="61"/>
      <c r="AT6107" s="61"/>
      <c r="AU6107" s="61"/>
      <c r="AV6107" s="61"/>
      <c r="AW6107" s="60"/>
    </row>
    <row r="6108" s="59" customFormat="1" customHeight="1" spans="1:49">
      <c r="A6108" s="60"/>
      <c r="B6108" s="60"/>
      <c r="C6108" s="60"/>
      <c r="D6108" s="60"/>
      <c r="H6108" s="61"/>
      <c r="I6108" s="61"/>
      <c r="J6108" s="61"/>
      <c r="K6108" s="61"/>
      <c r="L6108" s="61"/>
      <c r="M6108" s="61"/>
      <c r="N6108" s="61"/>
      <c r="O6108" s="61"/>
      <c r="P6108" s="61"/>
      <c r="Q6108" s="61"/>
      <c r="R6108" s="61"/>
      <c r="S6108" s="61"/>
      <c r="T6108" s="61"/>
      <c r="U6108" s="61"/>
      <c r="V6108" s="61"/>
      <c r="W6108" s="61"/>
      <c r="X6108" s="61"/>
      <c r="Y6108" s="61"/>
      <c r="Z6108" s="61"/>
      <c r="AA6108" s="61"/>
      <c r="AB6108" s="61"/>
      <c r="AC6108" s="61"/>
      <c r="AD6108" s="61"/>
      <c r="AE6108" s="61"/>
      <c r="AF6108" s="61"/>
      <c r="AG6108" s="61"/>
      <c r="AH6108" s="61"/>
      <c r="AI6108" s="61"/>
      <c r="AJ6108" s="61"/>
      <c r="AK6108" s="61"/>
      <c r="AL6108" s="61"/>
      <c r="AM6108" s="61"/>
      <c r="AN6108" s="61"/>
      <c r="AO6108" s="61"/>
      <c r="AP6108" s="62"/>
      <c r="AQ6108" s="61"/>
      <c r="AR6108" s="61"/>
      <c r="AS6108" s="61"/>
      <c r="AT6108" s="61"/>
      <c r="AU6108" s="61"/>
      <c r="AV6108" s="61"/>
      <c r="AW6108" s="60"/>
    </row>
    <row r="6109" s="59" customFormat="1" customHeight="1" spans="1:49">
      <c r="A6109" s="60"/>
      <c r="B6109" s="60"/>
      <c r="C6109" s="60"/>
      <c r="D6109" s="60"/>
      <c r="H6109" s="61"/>
      <c r="I6109" s="61"/>
      <c r="J6109" s="61"/>
      <c r="K6109" s="61"/>
      <c r="L6109" s="61"/>
      <c r="M6109" s="61"/>
      <c r="N6109" s="61"/>
      <c r="O6109" s="61"/>
      <c r="P6109" s="61"/>
      <c r="Q6109" s="61"/>
      <c r="R6109" s="61"/>
      <c r="S6109" s="61"/>
      <c r="T6109" s="61"/>
      <c r="U6109" s="61"/>
      <c r="V6109" s="61"/>
      <c r="W6109" s="61"/>
      <c r="X6109" s="61"/>
      <c r="Y6109" s="61"/>
      <c r="Z6109" s="61"/>
      <c r="AA6109" s="61"/>
      <c r="AB6109" s="61"/>
      <c r="AC6109" s="61"/>
      <c r="AD6109" s="61"/>
      <c r="AE6109" s="61"/>
      <c r="AF6109" s="61"/>
      <c r="AG6109" s="61"/>
      <c r="AH6109" s="61"/>
      <c r="AI6109" s="61"/>
      <c r="AJ6109" s="61"/>
      <c r="AK6109" s="61"/>
      <c r="AL6109" s="61"/>
      <c r="AM6109" s="61"/>
      <c r="AN6109" s="61"/>
      <c r="AO6109" s="61"/>
      <c r="AP6109" s="62"/>
      <c r="AQ6109" s="61"/>
      <c r="AR6109" s="61"/>
      <c r="AS6109" s="61"/>
      <c r="AT6109" s="61"/>
      <c r="AU6109" s="61"/>
      <c r="AV6109" s="61"/>
      <c r="AW6109" s="60"/>
    </row>
    <row r="6110" s="59" customFormat="1" customHeight="1" spans="1:49">
      <c r="A6110" s="60"/>
      <c r="B6110" s="60"/>
      <c r="C6110" s="60"/>
      <c r="D6110" s="60"/>
      <c r="H6110" s="61"/>
      <c r="I6110" s="61"/>
      <c r="J6110" s="61"/>
      <c r="K6110" s="61"/>
      <c r="L6110" s="61"/>
      <c r="M6110" s="61"/>
      <c r="N6110" s="61"/>
      <c r="O6110" s="61"/>
      <c r="P6110" s="61"/>
      <c r="Q6110" s="61"/>
      <c r="R6110" s="61"/>
      <c r="S6110" s="61"/>
      <c r="T6110" s="61"/>
      <c r="U6110" s="61"/>
      <c r="V6110" s="61"/>
      <c r="W6110" s="61"/>
      <c r="X6110" s="61"/>
      <c r="Y6110" s="61"/>
      <c r="Z6110" s="61"/>
      <c r="AA6110" s="61"/>
      <c r="AB6110" s="61"/>
      <c r="AC6110" s="61"/>
      <c r="AD6110" s="61"/>
      <c r="AE6110" s="61"/>
      <c r="AF6110" s="61"/>
      <c r="AG6110" s="61"/>
      <c r="AH6110" s="61"/>
      <c r="AI6110" s="61"/>
      <c r="AJ6110" s="61"/>
      <c r="AK6110" s="61"/>
      <c r="AL6110" s="61"/>
      <c r="AM6110" s="61"/>
      <c r="AN6110" s="61"/>
      <c r="AO6110" s="61"/>
      <c r="AP6110" s="62"/>
      <c r="AQ6110" s="61"/>
      <c r="AR6110" s="61"/>
      <c r="AS6110" s="61"/>
      <c r="AT6110" s="61"/>
      <c r="AU6110" s="61"/>
      <c r="AV6110" s="61"/>
      <c r="AW6110" s="60"/>
    </row>
    <row r="6111" s="59" customFormat="1" customHeight="1" spans="1:49">
      <c r="A6111" s="60"/>
      <c r="B6111" s="60"/>
      <c r="C6111" s="60"/>
      <c r="D6111" s="60"/>
      <c r="H6111" s="61"/>
      <c r="I6111" s="61"/>
      <c r="J6111" s="61"/>
      <c r="K6111" s="61"/>
      <c r="L6111" s="61"/>
      <c r="M6111" s="61"/>
      <c r="N6111" s="61"/>
      <c r="O6111" s="61"/>
      <c r="P6111" s="61"/>
      <c r="Q6111" s="61"/>
      <c r="R6111" s="61"/>
      <c r="S6111" s="61"/>
      <c r="T6111" s="61"/>
      <c r="U6111" s="61"/>
      <c r="V6111" s="61"/>
      <c r="W6111" s="61"/>
      <c r="X6111" s="61"/>
      <c r="Y6111" s="61"/>
      <c r="Z6111" s="61"/>
      <c r="AA6111" s="61"/>
      <c r="AB6111" s="61"/>
      <c r="AC6111" s="61"/>
      <c r="AD6111" s="61"/>
      <c r="AE6111" s="61"/>
      <c r="AF6111" s="61"/>
      <c r="AG6111" s="61"/>
      <c r="AH6111" s="61"/>
      <c r="AI6111" s="61"/>
      <c r="AJ6111" s="61"/>
      <c r="AK6111" s="61"/>
      <c r="AL6111" s="61"/>
      <c r="AM6111" s="61"/>
      <c r="AN6111" s="61"/>
      <c r="AO6111" s="61"/>
      <c r="AP6111" s="62"/>
      <c r="AQ6111" s="61"/>
      <c r="AR6111" s="61"/>
      <c r="AS6111" s="61"/>
      <c r="AT6111" s="61"/>
      <c r="AU6111" s="61"/>
      <c r="AV6111" s="61"/>
      <c r="AW6111" s="60"/>
    </row>
    <row r="6112" s="59" customFormat="1" customHeight="1" spans="1:49">
      <c r="A6112" s="60"/>
      <c r="B6112" s="60"/>
      <c r="C6112" s="60"/>
      <c r="D6112" s="60"/>
      <c r="H6112" s="61"/>
      <c r="I6112" s="61"/>
      <c r="J6112" s="61"/>
      <c r="K6112" s="61"/>
      <c r="L6112" s="61"/>
      <c r="M6112" s="61"/>
      <c r="N6112" s="61"/>
      <c r="O6112" s="61"/>
      <c r="P6112" s="61"/>
      <c r="Q6112" s="61"/>
      <c r="R6112" s="61"/>
      <c r="S6112" s="61"/>
      <c r="T6112" s="61"/>
      <c r="U6112" s="61"/>
      <c r="V6112" s="61"/>
      <c r="W6112" s="61"/>
      <c r="X6112" s="61"/>
      <c r="Y6112" s="61"/>
      <c r="Z6112" s="61"/>
      <c r="AA6112" s="61"/>
      <c r="AB6112" s="61"/>
      <c r="AC6112" s="61"/>
      <c r="AD6112" s="61"/>
      <c r="AE6112" s="61"/>
      <c r="AF6112" s="61"/>
      <c r="AG6112" s="61"/>
      <c r="AH6112" s="61"/>
      <c r="AI6112" s="61"/>
      <c r="AJ6112" s="61"/>
      <c r="AK6112" s="61"/>
      <c r="AL6112" s="61"/>
      <c r="AM6112" s="61"/>
      <c r="AN6112" s="61"/>
      <c r="AO6112" s="61"/>
      <c r="AP6112" s="62"/>
      <c r="AQ6112" s="61"/>
      <c r="AR6112" s="61"/>
      <c r="AS6112" s="61"/>
      <c r="AT6112" s="61"/>
      <c r="AU6112" s="61"/>
      <c r="AV6112" s="61"/>
      <c r="AW6112" s="60"/>
    </row>
    <row r="6113" s="59" customFormat="1" customHeight="1" spans="1:49">
      <c r="A6113" s="60"/>
      <c r="B6113" s="60"/>
      <c r="C6113" s="60"/>
      <c r="D6113" s="60"/>
      <c r="H6113" s="61"/>
      <c r="I6113" s="61"/>
      <c r="J6113" s="61"/>
      <c r="K6113" s="61"/>
      <c r="L6113" s="61"/>
      <c r="M6113" s="61"/>
      <c r="N6113" s="61"/>
      <c r="O6113" s="61"/>
      <c r="P6113" s="61"/>
      <c r="Q6113" s="61"/>
      <c r="R6113" s="61"/>
      <c r="S6113" s="61"/>
      <c r="T6113" s="61"/>
      <c r="U6113" s="61"/>
      <c r="V6113" s="61"/>
      <c r="W6113" s="61"/>
      <c r="X6113" s="61"/>
      <c r="Y6113" s="61"/>
      <c r="Z6113" s="61"/>
      <c r="AA6113" s="61"/>
      <c r="AB6113" s="61"/>
      <c r="AC6113" s="61"/>
      <c r="AD6113" s="61"/>
      <c r="AE6113" s="61"/>
      <c r="AF6113" s="61"/>
      <c r="AG6113" s="61"/>
      <c r="AH6113" s="61"/>
      <c r="AI6113" s="61"/>
      <c r="AJ6113" s="61"/>
      <c r="AK6113" s="61"/>
      <c r="AL6113" s="61"/>
      <c r="AM6113" s="61"/>
      <c r="AN6113" s="61"/>
      <c r="AO6113" s="61"/>
      <c r="AP6113" s="62"/>
      <c r="AQ6113" s="61"/>
      <c r="AR6113" s="61"/>
      <c r="AS6113" s="61"/>
      <c r="AT6113" s="61"/>
      <c r="AU6113" s="61"/>
      <c r="AV6113" s="61"/>
      <c r="AW6113" s="60"/>
    </row>
    <row r="6114" s="59" customFormat="1" customHeight="1" spans="1:49">
      <c r="A6114" s="60"/>
      <c r="B6114" s="60"/>
      <c r="C6114" s="60"/>
      <c r="D6114" s="60"/>
      <c r="H6114" s="61"/>
      <c r="I6114" s="61"/>
      <c r="J6114" s="61"/>
      <c r="K6114" s="61"/>
      <c r="L6114" s="61"/>
      <c r="M6114" s="61"/>
      <c r="N6114" s="61"/>
      <c r="O6114" s="61"/>
      <c r="P6114" s="61"/>
      <c r="Q6114" s="61"/>
      <c r="R6114" s="61"/>
      <c r="S6114" s="61"/>
      <c r="T6114" s="61"/>
      <c r="U6114" s="61"/>
      <c r="V6114" s="61"/>
      <c r="W6114" s="61"/>
      <c r="X6114" s="61"/>
      <c r="Y6114" s="61"/>
      <c r="Z6114" s="61"/>
      <c r="AA6114" s="61"/>
      <c r="AB6114" s="61"/>
      <c r="AC6114" s="61"/>
      <c r="AD6114" s="61"/>
      <c r="AE6114" s="61"/>
      <c r="AF6114" s="61"/>
      <c r="AG6114" s="61"/>
      <c r="AH6114" s="61"/>
      <c r="AI6114" s="61"/>
      <c r="AJ6114" s="61"/>
      <c r="AK6114" s="61"/>
      <c r="AL6114" s="61"/>
      <c r="AM6114" s="61"/>
      <c r="AN6114" s="61"/>
      <c r="AO6114" s="61"/>
      <c r="AP6114" s="62"/>
      <c r="AQ6114" s="61"/>
      <c r="AR6114" s="61"/>
      <c r="AS6114" s="61"/>
      <c r="AT6114" s="61"/>
      <c r="AU6114" s="61"/>
      <c r="AV6114" s="61"/>
      <c r="AW6114" s="60"/>
    </row>
    <row r="6115" s="59" customFormat="1" customHeight="1" spans="1:49">
      <c r="A6115" s="60"/>
      <c r="B6115" s="60"/>
      <c r="C6115" s="60"/>
      <c r="D6115" s="60"/>
      <c r="H6115" s="61"/>
      <c r="I6115" s="61"/>
      <c r="J6115" s="61"/>
      <c r="K6115" s="61"/>
      <c r="L6115" s="61"/>
      <c r="M6115" s="61"/>
      <c r="N6115" s="61"/>
      <c r="O6115" s="61"/>
      <c r="P6115" s="61"/>
      <c r="Q6115" s="61"/>
      <c r="R6115" s="61"/>
      <c r="S6115" s="61"/>
      <c r="T6115" s="61"/>
      <c r="U6115" s="61"/>
      <c r="V6115" s="61"/>
      <c r="W6115" s="61"/>
      <c r="X6115" s="61"/>
      <c r="Y6115" s="61"/>
      <c r="Z6115" s="61"/>
      <c r="AA6115" s="61"/>
      <c r="AB6115" s="61"/>
      <c r="AC6115" s="61"/>
      <c r="AD6115" s="61"/>
      <c r="AE6115" s="61"/>
      <c r="AF6115" s="61"/>
      <c r="AG6115" s="61"/>
      <c r="AH6115" s="61"/>
      <c r="AI6115" s="61"/>
      <c r="AJ6115" s="61"/>
      <c r="AK6115" s="61"/>
      <c r="AL6115" s="61"/>
      <c r="AM6115" s="61"/>
      <c r="AN6115" s="61"/>
      <c r="AO6115" s="61"/>
      <c r="AP6115" s="62"/>
      <c r="AQ6115" s="61"/>
      <c r="AR6115" s="61"/>
      <c r="AS6115" s="61"/>
      <c r="AT6115" s="61"/>
      <c r="AU6115" s="61"/>
      <c r="AV6115" s="61"/>
      <c r="AW6115" s="60"/>
    </row>
    <row r="6116" s="59" customFormat="1" customHeight="1" spans="1:49">
      <c r="A6116" s="60"/>
      <c r="B6116" s="60"/>
      <c r="C6116" s="60"/>
      <c r="D6116" s="60"/>
      <c r="H6116" s="61"/>
      <c r="I6116" s="61"/>
      <c r="J6116" s="61"/>
      <c r="K6116" s="61"/>
      <c r="L6116" s="61"/>
      <c r="M6116" s="61"/>
      <c r="N6116" s="61"/>
      <c r="O6116" s="61"/>
      <c r="P6116" s="61"/>
      <c r="Q6116" s="61"/>
      <c r="R6116" s="61"/>
      <c r="S6116" s="61"/>
      <c r="T6116" s="61"/>
      <c r="U6116" s="61"/>
      <c r="V6116" s="61"/>
      <c r="W6116" s="61"/>
      <c r="X6116" s="61"/>
      <c r="Y6116" s="61"/>
      <c r="Z6116" s="61"/>
      <c r="AA6116" s="61"/>
      <c r="AB6116" s="61"/>
      <c r="AC6116" s="61"/>
      <c r="AD6116" s="61"/>
      <c r="AE6116" s="61"/>
      <c r="AF6116" s="61"/>
      <c r="AG6116" s="61"/>
      <c r="AH6116" s="61"/>
      <c r="AI6116" s="61"/>
      <c r="AJ6116" s="61"/>
      <c r="AK6116" s="61"/>
      <c r="AL6116" s="61"/>
      <c r="AM6116" s="61"/>
      <c r="AN6116" s="61"/>
      <c r="AO6116" s="61"/>
      <c r="AP6116" s="62"/>
      <c r="AQ6116" s="61"/>
      <c r="AR6116" s="61"/>
      <c r="AS6116" s="61"/>
      <c r="AT6116" s="61"/>
      <c r="AU6116" s="61"/>
      <c r="AV6116" s="61"/>
      <c r="AW6116" s="60"/>
    </row>
    <row r="6117" s="59" customFormat="1" customHeight="1" spans="1:49">
      <c r="A6117" s="60"/>
      <c r="B6117" s="60"/>
      <c r="C6117" s="60"/>
      <c r="D6117" s="60"/>
      <c r="H6117" s="61"/>
      <c r="I6117" s="61"/>
      <c r="J6117" s="61"/>
      <c r="K6117" s="61"/>
      <c r="L6117" s="61"/>
      <c r="M6117" s="61"/>
      <c r="N6117" s="61"/>
      <c r="O6117" s="61"/>
      <c r="P6117" s="61"/>
      <c r="Q6117" s="61"/>
      <c r="R6117" s="61"/>
      <c r="S6117" s="61"/>
      <c r="T6117" s="61"/>
      <c r="U6117" s="61"/>
      <c r="V6117" s="61"/>
      <c r="W6117" s="61"/>
      <c r="X6117" s="61"/>
      <c r="Y6117" s="61"/>
      <c r="Z6117" s="61"/>
      <c r="AA6117" s="61"/>
      <c r="AB6117" s="61"/>
      <c r="AC6117" s="61"/>
      <c r="AD6117" s="61"/>
      <c r="AE6117" s="61"/>
      <c r="AF6117" s="61"/>
      <c r="AG6117" s="61"/>
      <c r="AH6117" s="61"/>
      <c r="AI6117" s="61"/>
      <c r="AJ6117" s="61"/>
      <c r="AK6117" s="61"/>
      <c r="AL6117" s="61"/>
      <c r="AM6117" s="61"/>
      <c r="AN6117" s="61"/>
      <c r="AO6117" s="61"/>
      <c r="AP6117" s="62"/>
      <c r="AQ6117" s="61"/>
      <c r="AR6117" s="61"/>
      <c r="AS6117" s="61"/>
      <c r="AT6117" s="61"/>
      <c r="AU6117" s="61"/>
      <c r="AV6117" s="61"/>
      <c r="AW6117" s="60"/>
    </row>
    <row r="6118" s="59" customFormat="1" customHeight="1" spans="1:49">
      <c r="A6118" s="60"/>
      <c r="B6118" s="60"/>
      <c r="C6118" s="60"/>
      <c r="D6118" s="60"/>
      <c r="H6118" s="61"/>
      <c r="I6118" s="61"/>
      <c r="J6118" s="61"/>
      <c r="K6118" s="61"/>
      <c r="L6118" s="61"/>
      <c r="M6118" s="61"/>
      <c r="N6118" s="61"/>
      <c r="O6118" s="61"/>
      <c r="P6118" s="61"/>
      <c r="Q6118" s="61"/>
      <c r="R6118" s="61"/>
      <c r="S6118" s="61"/>
      <c r="T6118" s="61"/>
      <c r="U6118" s="61"/>
      <c r="V6118" s="61"/>
      <c r="W6118" s="61"/>
      <c r="X6118" s="61"/>
      <c r="Y6118" s="61"/>
      <c r="Z6118" s="61"/>
      <c r="AA6118" s="61"/>
      <c r="AB6118" s="61"/>
      <c r="AC6118" s="61"/>
      <c r="AD6118" s="61"/>
      <c r="AE6118" s="61"/>
      <c r="AF6118" s="61"/>
      <c r="AG6118" s="61"/>
      <c r="AH6118" s="61"/>
      <c r="AI6118" s="61"/>
      <c r="AJ6118" s="61"/>
      <c r="AK6118" s="61"/>
      <c r="AL6118" s="61"/>
      <c r="AM6118" s="61"/>
      <c r="AN6118" s="61"/>
      <c r="AO6118" s="61"/>
      <c r="AP6118" s="62"/>
      <c r="AQ6118" s="61"/>
      <c r="AR6118" s="61"/>
      <c r="AS6118" s="61"/>
      <c r="AT6118" s="61"/>
      <c r="AU6118" s="61"/>
      <c r="AV6118" s="61"/>
      <c r="AW6118" s="60"/>
    </row>
    <row r="6119" s="59" customFormat="1" customHeight="1" spans="1:49">
      <c r="A6119" s="60"/>
      <c r="B6119" s="60"/>
      <c r="C6119" s="60"/>
      <c r="D6119" s="60"/>
      <c r="H6119" s="61"/>
      <c r="I6119" s="61"/>
      <c r="J6119" s="61"/>
      <c r="K6119" s="61"/>
      <c r="L6119" s="61"/>
      <c r="M6119" s="61"/>
      <c r="N6119" s="61"/>
      <c r="O6119" s="61"/>
      <c r="P6119" s="61"/>
      <c r="Q6119" s="61"/>
      <c r="R6119" s="61"/>
      <c r="S6119" s="61"/>
      <c r="T6119" s="61"/>
      <c r="U6119" s="61"/>
      <c r="V6119" s="61"/>
      <c r="W6119" s="61"/>
      <c r="X6119" s="61"/>
      <c r="Y6119" s="61"/>
      <c r="Z6119" s="61"/>
      <c r="AA6119" s="61"/>
      <c r="AB6119" s="61"/>
      <c r="AC6119" s="61"/>
      <c r="AD6119" s="61"/>
      <c r="AE6119" s="61"/>
      <c r="AF6119" s="61"/>
      <c r="AG6119" s="61"/>
      <c r="AH6119" s="61"/>
      <c r="AI6119" s="61"/>
      <c r="AJ6119" s="61"/>
      <c r="AK6119" s="61"/>
      <c r="AL6119" s="61"/>
      <c r="AM6119" s="61"/>
      <c r="AN6119" s="61"/>
      <c r="AO6119" s="61"/>
      <c r="AP6119" s="62"/>
      <c r="AQ6119" s="61"/>
      <c r="AR6119" s="61"/>
      <c r="AS6119" s="61"/>
      <c r="AT6119" s="61"/>
      <c r="AU6119" s="61"/>
      <c r="AV6119" s="61"/>
      <c r="AW6119" s="60"/>
    </row>
    <row r="6120" s="59" customFormat="1" customHeight="1" spans="1:49">
      <c r="A6120" s="60"/>
      <c r="B6120" s="60"/>
      <c r="C6120" s="60"/>
      <c r="D6120" s="60"/>
      <c r="H6120" s="61"/>
      <c r="I6120" s="61"/>
      <c r="J6120" s="61"/>
      <c r="K6120" s="61"/>
      <c r="L6120" s="61"/>
      <c r="M6120" s="61"/>
      <c r="N6120" s="61"/>
      <c r="O6120" s="61"/>
      <c r="P6120" s="61"/>
      <c r="Q6120" s="61"/>
      <c r="R6120" s="61"/>
      <c r="S6120" s="61"/>
      <c r="T6120" s="61"/>
      <c r="U6120" s="61"/>
      <c r="V6120" s="61"/>
      <c r="W6120" s="61"/>
      <c r="X6120" s="61"/>
      <c r="Y6120" s="61"/>
      <c r="Z6120" s="61"/>
      <c r="AA6120" s="61"/>
      <c r="AB6120" s="61"/>
      <c r="AC6120" s="61"/>
      <c r="AD6120" s="61"/>
      <c r="AE6120" s="61"/>
      <c r="AF6120" s="61"/>
      <c r="AG6120" s="61"/>
      <c r="AH6120" s="61"/>
      <c r="AI6120" s="61"/>
      <c r="AJ6120" s="61"/>
      <c r="AK6120" s="61"/>
      <c r="AL6120" s="61"/>
      <c r="AM6120" s="61"/>
      <c r="AN6120" s="61"/>
      <c r="AO6120" s="61"/>
      <c r="AP6120" s="62"/>
      <c r="AQ6120" s="61"/>
      <c r="AR6120" s="61"/>
      <c r="AS6120" s="61"/>
      <c r="AT6120" s="61"/>
      <c r="AU6120" s="61"/>
      <c r="AV6120" s="61"/>
      <c r="AW6120" s="60"/>
    </row>
    <row r="6121" s="59" customFormat="1" customHeight="1" spans="1:49">
      <c r="A6121" s="60"/>
      <c r="B6121" s="60"/>
      <c r="C6121" s="60"/>
      <c r="D6121" s="60"/>
      <c r="H6121" s="61"/>
      <c r="I6121" s="61"/>
      <c r="J6121" s="61"/>
      <c r="K6121" s="61"/>
      <c r="L6121" s="61"/>
      <c r="M6121" s="61"/>
      <c r="N6121" s="61"/>
      <c r="O6121" s="61"/>
      <c r="P6121" s="61"/>
      <c r="Q6121" s="61"/>
      <c r="R6121" s="61"/>
      <c r="S6121" s="61"/>
      <c r="T6121" s="61"/>
      <c r="U6121" s="61"/>
      <c r="V6121" s="61"/>
      <c r="W6121" s="61"/>
      <c r="X6121" s="61"/>
      <c r="Y6121" s="61"/>
      <c r="Z6121" s="61"/>
      <c r="AA6121" s="61"/>
      <c r="AB6121" s="61"/>
      <c r="AC6121" s="61"/>
      <c r="AD6121" s="61"/>
      <c r="AE6121" s="61"/>
      <c r="AF6121" s="61"/>
      <c r="AG6121" s="61"/>
      <c r="AH6121" s="61"/>
      <c r="AI6121" s="61"/>
      <c r="AJ6121" s="61"/>
      <c r="AK6121" s="61"/>
      <c r="AL6121" s="61"/>
      <c r="AM6121" s="61"/>
      <c r="AN6121" s="61"/>
      <c r="AO6121" s="61"/>
      <c r="AP6121" s="62"/>
      <c r="AQ6121" s="61"/>
      <c r="AR6121" s="61"/>
      <c r="AS6121" s="61"/>
      <c r="AT6121" s="61"/>
      <c r="AU6121" s="61"/>
      <c r="AV6121" s="61"/>
      <c r="AW6121" s="60"/>
    </row>
    <row r="6122" s="59" customFormat="1" customHeight="1" spans="1:49">
      <c r="A6122" s="60"/>
      <c r="B6122" s="60"/>
      <c r="C6122" s="60"/>
      <c r="D6122" s="60"/>
      <c r="H6122" s="61"/>
      <c r="I6122" s="61"/>
      <c r="J6122" s="61"/>
      <c r="K6122" s="61"/>
      <c r="L6122" s="61"/>
      <c r="M6122" s="61"/>
      <c r="N6122" s="61"/>
      <c r="O6122" s="61"/>
      <c r="P6122" s="61"/>
      <c r="Q6122" s="61"/>
      <c r="R6122" s="61"/>
      <c r="S6122" s="61"/>
      <c r="T6122" s="61"/>
      <c r="U6122" s="61"/>
      <c r="V6122" s="61"/>
      <c r="W6122" s="61"/>
      <c r="X6122" s="61"/>
      <c r="Y6122" s="61"/>
      <c r="Z6122" s="61"/>
      <c r="AA6122" s="61"/>
      <c r="AB6122" s="61"/>
      <c r="AC6122" s="61"/>
      <c r="AD6122" s="61"/>
      <c r="AE6122" s="61"/>
      <c r="AF6122" s="61"/>
      <c r="AG6122" s="61"/>
      <c r="AH6122" s="61"/>
      <c r="AI6122" s="61"/>
      <c r="AJ6122" s="61"/>
      <c r="AK6122" s="61"/>
      <c r="AL6122" s="61"/>
      <c r="AM6122" s="61"/>
      <c r="AN6122" s="61"/>
      <c r="AO6122" s="61"/>
      <c r="AP6122" s="62"/>
      <c r="AQ6122" s="61"/>
      <c r="AR6122" s="61"/>
      <c r="AS6122" s="61"/>
      <c r="AT6122" s="61"/>
      <c r="AU6122" s="61"/>
      <c r="AV6122" s="61"/>
      <c r="AW6122" s="60"/>
    </row>
    <row r="6123" s="59" customFormat="1" customHeight="1" spans="1:49">
      <c r="A6123" s="60"/>
      <c r="B6123" s="60"/>
      <c r="C6123" s="60"/>
      <c r="D6123" s="60"/>
      <c r="H6123" s="61"/>
      <c r="I6123" s="61"/>
      <c r="J6123" s="61"/>
      <c r="K6123" s="61"/>
      <c r="L6123" s="61"/>
      <c r="M6123" s="61"/>
      <c r="N6123" s="61"/>
      <c r="O6123" s="61"/>
      <c r="P6123" s="61"/>
      <c r="Q6123" s="61"/>
      <c r="R6123" s="61"/>
      <c r="S6123" s="61"/>
      <c r="T6123" s="61"/>
      <c r="U6123" s="61"/>
      <c r="V6123" s="61"/>
      <c r="W6123" s="61"/>
      <c r="X6123" s="61"/>
      <c r="Y6123" s="61"/>
      <c r="Z6123" s="61"/>
      <c r="AA6123" s="61"/>
      <c r="AB6123" s="61"/>
      <c r="AC6123" s="61"/>
      <c r="AD6123" s="61"/>
      <c r="AE6123" s="61"/>
      <c r="AF6123" s="61"/>
      <c r="AG6123" s="61"/>
      <c r="AH6123" s="61"/>
      <c r="AI6123" s="61"/>
      <c r="AJ6123" s="61"/>
      <c r="AK6123" s="61"/>
      <c r="AL6123" s="61"/>
      <c r="AM6123" s="61"/>
      <c r="AN6123" s="61"/>
      <c r="AO6123" s="61"/>
      <c r="AP6123" s="62"/>
      <c r="AQ6123" s="61"/>
      <c r="AR6123" s="61"/>
      <c r="AS6123" s="61"/>
      <c r="AT6123" s="61"/>
      <c r="AU6123" s="61"/>
      <c r="AV6123" s="61"/>
      <c r="AW6123" s="60"/>
    </row>
    <row r="6124" s="59" customFormat="1" customHeight="1" spans="1:49">
      <c r="A6124" s="60"/>
      <c r="B6124" s="60"/>
      <c r="C6124" s="60"/>
      <c r="D6124" s="60"/>
      <c r="H6124" s="61"/>
      <c r="I6124" s="61"/>
      <c r="J6124" s="61"/>
      <c r="K6124" s="61"/>
      <c r="L6124" s="61"/>
      <c r="M6124" s="61"/>
      <c r="N6124" s="61"/>
      <c r="O6124" s="61"/>
      <c r="P6124" s="61"/>
      <c r="Q6124" s="61"/>
      <c r="R6124" s="61"/>
      <c r="S6124" s="61"/>
      <c r="T6124" s="61"/>
      <c r="U6124" s="61"/>
      <c r="V6124" s="61"/>
      <c r="W6124" s="61"/>
      <c r="X6124" s="61"/>
      <c r="Y6124" s="61"/>
      <c r="Z6124" s="61"/>
      <c r="AA6124" s="61"/>
      <c r="AB6124" s="61"/>
      <c r="AC6124" s="61"/>
      <c r="AD6124" s="61"/>
      <c r="AE6124" s="61"/>
      <c r="AF6124" s="61"/>
      <c r="AG6124" s="61"/>
      <c r="AH6124" s="61"/>
      <c r="AI6124" s="61"/>
      <c r="AJ6124" s="61"/>
      <c r="AK6124" s="61"/>
      <c r="AL6124" s="61"/>
      <c r="AM6124" s="61"/>
      <c r="AN6124" s="61"/>
      <c r="AO6124" s="61"/>
      <c r="AP6124" s="62"/>
      <c r="AQ6124" s="61"/>
      <c r="AR6124" s="61"/>
      <c r="AS6124" s="61"/>
      <c r="AT6124" s="61"/>
      <c r="AU6124" s="61"/>
      <c r="AV6124" s="61"/>
      <c r="AW6124" s="60"/>
    </row>
    <row r="6125" s="59" customFormat="1" customHeight="1" spans="1:49">
      <c r="A6125" s="60"/>
      <c r="B6125" s="60"/>
      <c r="C6125" s="60"/>
      <c r="D6125" s="60"/>
      <c r="H6125" s="61"/>
      <c r="I6125" s="61"/>
      <c r="J6125" s="61"/>
      <c r="K6125" s="61"/>
      <c r="L6125" s="61"/>
      <c r="M6125" s="61"/>
      <c r="N6125" s="61"/>
      <c r="O6125" s="61"/>
      <c r="P6125" s="61"/>
      <c r="Q6125" s="61"/>
      <c r="R6125" s="61"/>
      <c r="S6125" s="61"/>
      <c r="T6125" s="61"/>
      <c r="U6125" s="61"/>
      <c r="V6125" s="61"/>
      <c r="W6125" s="61"/>
      <c r="X6125" s="61"/>
      <c r="Y6125" s="61"/>
      <c r="Z6125" s="61"/>
      <c r="AA6125" s="61"/>
      <c r="AB6125" s="61"/>
      <c r="AC6125" s="61"/>
      <c r="AD6125" s="61"/>
      <c r="AE6125" s="61"/>
      <c r="AF6125" s="61"/>
      <c r="AG6125" s="61"/>
      <c r="AH6125" s="61"/>
      <c r="AI6125" s="61"/>
      <c r="AJ6125" s="61"/>
      <c r="AK6125" s="61"/>
      <c r="AL6125" s="61"/>
      <c r="AM6125" s="61"/>
      <c r="AN6125" s="61"/>
      <c r="AO6125" s="61"/>
      <c r="AP6125" s="62"/>
      <c r="AQ6125" s="61"/>
      <c r="AR6125" s="61"/>
      <c r="AS6125" s="61"/>
      <c r="AT6125" s="61"/>
      <c r="AU6125" s="61"/>
      <c r="AV6125" s="61"/>
      <c r="AW6125" s="60"/>
    </row>
    <row r="6126" s="59" customFormat="1" customHeight="1" spans="1:49">
      <c r="A6126" s="60"/>
      <c r="B6126" s="60"/>
      <c r="C6126" s="60"/>
      <c r="D6126" s="60"/>
      <c r="H6126" s="61"/>
      <c r="I6126" s="61"/>
      <c r="J6126" s="61"/>
      <c r="K6126" s="61"/>
      <c r="L6126" s="61"/>
      <c r="M6126" s="61"/>
      <c r="N6126" s="61"/>
      <c r="O6126" s="61"/>
      <c r="P6126" s="61"/>
      <c r="Q6126" s="61"/>
      <c r="R6126" s="61"/>
      <c r="S6126" s="61"/>
      <c r="T6126" s="61"/>
      <c r="U6126" s="61"/>
      <c r="V6126" s="61"/>
      <c r="W6126" s="61"/>
      <c r="X6126" s="61"/>
      <c r="Y6126" s="61"/>
      <c r="Z6126" s="61"/>
      <c r="AA6126" s="61"/>
      <c r="AB6126" s="61"/>
      <c r="AC6126" s="61"/>
      <c r="AD6126" s="61"/>
      <c r="AE6126" s="61"/>
      <c r="AF6126" s="61"/>
      <c r="AG6126" s="61"/>
      <c r="AH6126" s="61"/>
      <c r="AI6126" s="61"/>
      <c r="AJ6126" s="61"/>
      <c r="AK6126" s="61"/>
      <c r="AL6126" s="61"/>
      <c r="AM6126" s="61"/>
      <c r="AN6126" s="61"/>
      <c r="AO6126" s="61"/>
      <c r="AP6126" s="62"/>
      <c r="AQ6126" s="61"/>
      <c r="AR6126" s="61"/>
      <c r="AS6126" s="61"/>
      <c r="AT6126" s="61"/>
      <c r="AU6126" s="61"/>
      <c r="AV6126" s="61"/>
      <c r="AW6126" s="60"/>
    </row>
    <row r="6127" s="59" customFormat="1" customHeight="1" spans="1:49">
      <c r="A6127" s="60"/>
      <c r="B6127" s="60"/>
      <c r="C6127" s="60"/>
      <c r="D6127" s="60"/>
      <c r="H6127" s="61"/>
      <c r="I6127" s="61"/>
      <c r="J6127" s="61"/>
      <c r="K6127" s="61"/>
      <c r="L6127" s="61"/>
      <c r="M6127" s="61"/>
      <c r="N6127" s="61"/>
      <c r="O6127" s="61"/>
      <c r="P6127" s="61"/>
      <c r="Q6127" s="61"/>
      <c r="R6127" s="61"/>
      <c r="S6127" s="61"/>
      <c r="T6127" s="61"/>
      <c r="U6127" s="61"/>
      <c r="V6127" s="61"/>
      <c r="W6127" s="61"/>
      <c r="X6127" s="61"/>
      <c r="Y6127" s="61"/>
      <c r="Z6127" s="61"/>
      <c r="AA6127" s="61"/>
      <c r="AB6127" s="61"/>
      <c r="AC6127" s="61"/>
      <c r="AD6127" s="61"/>
      <c r="AE6127" s="61"/>
      <c r="AF6127" s="61"/>
      <c r="AG6127" s="61"/>
      <c r="AH6127" s="61"/>
      <c r="AI6127" s="61"/>
      <c r="AJ6127" s="61"/>
      <c r="AK6127" s="61"/>
      <c r="AL6127" s="61"/>
      <c r="AM6127" s="61"/>
      <c r="AN6127" s="61"/>
      <c r="AO6127" s="61"/>
      <c r="AP6127" s="62"/>
      <c r="AQ6127" s="61"/>
      <c r="AR6127" s="61"/>
      <c r="AS6127" s="61"/>
      <c r="AT6127" s="61"/>
      <c r="AU6127" s="61"/>
      <c r="AV6127" s="61"/>
      <c r="AW6127" s="60"/>
    </row>
    <row r="6128" s="59" customFormat="1" customHeight="1" spans="1:49">
      <c r="A6128" s="60"/>
      <c r="B6128" s="60"/>
      <c r="C6128" s="60"/>
      <c r="D6128" s="60"/>
      <c r="H6128" s="61"/>
      <c r="I6128" s="61"/>
      <c r="J6128" s="61"/>
      <c r="K6128" s="61"/>
      <c r="L6128" s="61"/>
      <c r="M6128" s="61"/>
      <c r="N6128" s="61"/>
      <c r="O6128" s="61"/>
      <c r="P6128" s="61"/>
      <c r="Q6128" s="61"/>
      <c r="R6128" s="61"/>
      <c r="S6128" s="61"/>
      <c r="T6128" s="61"/>
      <c r="U6128" s="61"/>
      <c r="V6128" s="61"/>
      <c r="W6128" s="61"/>
      <c r="X6128" s="61"/>
      <c r="Y6128" s="61"/>
      <c r="Z6128" s="61"/>
      <c r="AA6128" s="61"/>
      <c r="AB6128" s="61"/>
      <c r="AC6128" s="61"/>
      <c r="AD6128" s="61"/>
      <c r="AE6128" s="61"/>
      <c r="AF6128" s="61"/>
      <c r="AG6128" s="61"/>
      <c r="AH6128" s="61"/>
      <c r="AI6128" s="61"/>
      <c r="AJ6128" s="61"/>
      <c r="AK6128" s="61"/>
      <c r="AL6128" s="61"/>
      <c r="AM6128" s="61"/>
      <c r="AN6128" s="61"/>
      <c r="AO6128" s="61"/>
      <c r="AP6128" s="62"/>
      <c r="AQ6128" s="61"/>
      <c r="AR6128" s="61"/>
      <c r="AS6128" s="61"/>
      <c r="AT6128" s="61"/>
      <c r="AU6128" s="61"/>
      <c r="AV6128" s="61"/>
      <c r="AW6128" s="60"/>
    </row>
    <row r="6129" s="59" customFormat="1" customHeight="1" spans="1:49">
      <c r="A6129" s="60"/>
      <c r="B6129" s="60"/>
      <c r="C6129" s="60"/>
      <c r="D6129" s="60"/>
      <c r="H6129" s="61"/>
      <c r="I6129" s="61"/>
      <c r="J6129" s="61"/>
      <c r="K6129" s="61"/>
      <c r="L6129" s="61"/>
      <c r="M6129" s="61"/>
      <c r="N6129" s="61"/>
      <c r="O6129" s="61"/>
      <c r="P6129" s="61"/>
      <c r="Q6129" s="61"/>
      <c r="R6129" s="61"/>
      <c r="S6129" s="61"/>
      <c r="T6129" s="61"/>
      <c r="U6129" s="61"/>
      <c r="V6129" s="61"/>
      <c r="W6129" s="61"/>
      <c r="X6129" s="61"/>
      <c r="Y6129" s="61"/>
      <c r="Z6129" s="61"/>
      <c r="AA6129" s="61"/>
      <c r="AB6129" s="61"/>
      <c r="AC6129" s="61"/>
      <c r="AD6129" s="61"/>
      <c r="AE6129" s="61"/>
      <c r="AF6129" s="61"/>
      <c r="AG6129" s="61"/>
      <c r="AH6129" s="61"/>
      <c r="AI6129" s="61"/>
      <c r="AJ6129" s="61"/>
      <c r="AK6129" s="61"/>
      <c r="AL6129" s="61"/>
      <c r="AM6129" s="61"/>
      <c r="AN6129" s="61"/>
      <c r="AO6129" s="61"/>
      <c r="AP6129" s="62"/>
      <c r="AQ6129" s="61"/>
      <c r="AR6129" s="61"/>
      <c r="AS6129" s="61"/>
      <c r="AT6129" s="61"/>
      <c r="AU6129" s="61"/>
      <c r="AV6129" s="61"/>
      <c r="AW6129" s="60"/>
    </row>
    <row r="6130" s="59" customFormat="1" customHeight="1" spans="1:49">
      <c r="A6130" s="60"/>
      <c r="B6130" s="60"/>
      <c r="C6130" s="60"/>
      <c r="D6130" s="60"/>
      <c r="H6130" s="61"/>
      <c r="I6130" s="61"/>
      <c r="J6130" s="61"/>
      <c r="K6130" s="61"/>
      <c r="L6130" s="61"/>
      <c r="M6130" s="61"/>
      <c r="N6130" s="61"/>
      <c r="O6130" s="61"/>
      <c r="P6130" s="61"/>
      <c r="Q6130" s="61"/>
      <c r="R6130" s="61"/>
      <c r="S6130" s="61"/>
      <c r="T6130" s="61"/>
      <c r="U6130" s="61"/>
      <c r="V6130" s="61"/>
      <c r="W6130" s="61"/>
      <c r="X6130" s="61"/>
      <c r="Y6130" s="61"/>
      <c r="Z6130" s="61"/>
      <c r="AA6130" s="61"/>
      <c r="AB6130" s="61"/>
      <c r="AC6130" s="61"/>
      <c r="AD6130" s="61"/>
      <c r="AE6130" s="61"/>
      <c r="AF6130" s="61"/>
      <c r="AG6130" s="61"/>
      <c r="AH6130" s="61"/>
      <c r="AI6130" s="61"/>
      <c r="AJ6130" s="61"/>
      <c r="AK6130" s="61"/>
      <c r="AL6130" s="61"/>
      <c r="AM6130" s="61"/>
      <c r="AN6130" s="61"/>
      <c r="AO6130" s="61"/>
      <c r="AP6130" s="62"/>
      <c r="AQ6130" s="61"/>
      <c r="AR6130" s="61"/>
      <c r="AS6130" s="61"/>
      <c r="AT6130" s="61"/>
      <c r="AU6130" s="61"/>
      <c r="AV6130" s="61"/>
      <c r="AW6130" s="60"/>
    </row>
    <row r="6131" s="59" customFormat="1" customHeight="1" spans="1:49">
      <c r="A6131" s="60"/>
      <c r="B6131" s="60"/>
      <c r="C6131" s="60"/>
      <c r="D6131" s="60"/>
      <c r="H6131" s="61"/>
      <c r="I6131" s="61"/>
      <c r="J6131" s="61"/>
      <c r="K6131" s="61"/>
      <c r="L6131" s="61"/>
      <c r="M6131" s="61"/>
      <c r="N6131" s="61"/>
      <c r="O6131" s="61"/>
      <c r="P6131" s="61"/>
      <c r="Q6131" s="61"/>
      <c r="R6131" s="61"/>
      <c r="S6131" s="61"/>
      <c r="T6131" s="61"/>
      <c r="U6131" s="61"/>
      <c r="V6131" s="61"/>
      <c r="W6131" s="61"/>
      <c r="X6131" s="61"/>
      <c r="Y6131" s="61"/>
      <c r="Z6131" s="61"/>
      <c r="AA6131" s="61"/>
      <c r="AB6131" s="61"/>
      <c r="AC6131" s="61"/>
      <c r="AD6131" s="61"/>
      <c r="AE6131" s="61"/>
      <c r="AF6131" s="61"/>
      <c r="AG6131" s="61"/>
      <c r="AH6131" s="61"/>
      <c r="AI6131" s="61"/>
      <c r="AJ6131" s="61"/>
      <c r="AK6131" s="61"/>
      <c r="AL6131" s="61"/>
      <c r="AM6131" s="61"/>
      <c r="AN6131" s="61"/>
      <c r="AO6131" s="61"/>
      <c r="AP6131" s="62"/>
      <c r="AQ6131" s="61"/>
      <c r="AR6131" s="61"/>
      <c r="AS6131" s="61"/>
      <c r="AT6131" s="61"/>
      <c r="AU6131" s="61"/>
      <c r="AV6131" s="61"/>
      <c r="AW6131" s="60"/>
    </row>
    <row r="6132" s="59" customFormat="1" customHeight="1" spans="1:49">
      <c r="A6132" s="60"/>
      <c r="B6132" s="60"/>
      <c r="C6132" s="60"/>
      <c r="D6132" s="60"/>
      <c r="H6132" s="61"/>
      <c r="I6132" s="61"/>
      <c r="J6132" s="61"/>
      <c r="K6132" s="61"/>
      <c r="L6132" s="61"/>
      <c r="M6132" s="61"/>
      <c r="N6132" s="61"/>
      <c r="O6132" s="61"/>
      <c r="P6132" s="61"/>
      <c r="Q6132" s="61"/>
      <c r="R6132" s="61"/>
      <c r="S6132" s="61"/>
      <c r="T6132" s="61"/>
      <c r="U6132" s="61"/>
      <c r="V6132" s="61"/>
      <c r="W6132" s="61"/>
      <c r="X6132" s="61"/>
      <c r="Y6132" s="61"/>
      <c r="Z6132" s="61"/>
      <c r="AA6132" s="61"/>
      <c r="AB6132" s="61"/>
      <c r="AC6132" s="61"/>
      <c r="AD6132" s="61"/>
      <c r="AE6132" s="61"/>
      <c r="AF6132" s="61"/>
      <c r="AG6132" s="61"/>
      <c r="AH6132" s="61"/>
      <c r="AI6132" s="61"/>
      <c r="AJ6132" s="61"/>
      <c r="AK6132" s="61"/>
      <c r="AL6132" s="61"/>
      <c r="AM6132" s="61"/>
      <c r="AN6132" s="61"/>
      <c r="AO6132" s="61"/>
      <c r="AP6132" s="62"/>
      <c r="AQ6132" s="61"/>
      <c r="AR6132" s="61"/>
      <c r="AS6132" s="61"/>
      <c r="AT6132" s="61"/>
      <c r="AU6132" s="61"/>
      <c r="AV6132" s="61"/>
      <c r="AW6132" s="60"/>
    </row>
    <row r="6133" s="59" customFormat="1" customHeight="1" spans="1:49">
      <c r="A6133" s="60"/>
      <c r="B6133" s="60"/>
      <c r="C6133" s="60"/>
      <c r="D6133" s="60"/>
      <c r="H6133" s="61"/>
      <c r="I6133" s="61"/>
      <c r="J6133" s="61"/>
      <c r="K6133" s="61"/>
      <c r="L6133" s="61"/>
      <c r="M6133" s="61"/>
      <c r="N6133" s="61"/>
      <c r="O6133" s="61"/>
      <c r="P6133" s="61"/>
      <c r="Q6133" s="61"/>
      <c r="R6133" s="61"/>
      <c r="S6133" s="61"/>
      <c r="T6133" s="61"/>
      <c r="U6133" s="61"/>
      <c r="V6133" s="61"/>
      <c r="W6133" s="61"/>
      <c r="X6133" s="61"/>
      <c r="Y6133" s="61"/>
      <c r="Z6133" s="61"/>
      <c r="AA6133" s="61"/>
      <c r="AB6133" s="61"/>
      <c r="AC6133" s="61"/>
      <c r="AD6133" s="61"/>
      <c r="AE6133" s="61"/>
      <c r="AF6133" s="61"/>
      <c r="AG6133" s="61"/>
      <c r="AH6133" s="61"/>
      <c r="AI6133" s="61"/>
      <c r="AJ6133" s="61"/>
      <c r="AK6133" s="61"/>
      <c r="AL6133" s="61"/>
      <c r="AM6133" s="61"/>
      <c r="AN6133" s="61"/>
      <c r="AO6133" s="61"/>
      <c r="AP6133" s="62"/>
      <c r="AQ6133" s="61"/>
      <c r="AR6133" s="61"/>
      <c r="AS6133" s="61"/>
      <c r="AT6133" s="61"/>
      <c r="AU6133" s="61"/>
      <c r="AV6133" s="61"/>
      <c r="AW6133" s="60"/>
    </row>
    <row r="6134" s="59" customFormat="1" customHeight="1" spans="1:49">
      <c r="A6134" s="60"/>
      <c r="B6134" s="60"/>
      <c r="C6134" s="60"/>
      <c r="D6134" s="60"/>
      <c r="H6134" s="61"/>
      <c r="I6134" s="61"/>
      <c r="J6134" s="61"/>
      <c r="K6134" s="61"/>
      <c r="L6134" s="61"/>
      <c r="M6134" s="61"/>
      <c r="N6134" s="61"/>
      <c r="O6134" s="61"/>
      <c r="P6134" s="61"/>
      <c r="Q6134" s="61"/>
      <c r="R6134" s="61"/>
      <c r="S6134" s="61"/>
      <c r="T6134" s="61"/>
      <c r="U6134" s="61"/>
      <c r="V6134" s="61"/>
      <c r="W6134" s="61"/>
      <c r="X6134" s="61"/>
      <c r="Y6134" s="61"/>
      <c r="Z6134" s="61"/>
      <c r="AA6134" s="61"/>
      <c r="AB6134" s="61"/>
      <c r="AC6134" s="61"/>
      <c r="AD6134" s="61"/>
      <c r="AE6134" s="61"/>
      <c r="AF6134" s="61"/>
      <c r="AG6134" s="61"/>
      <c r="AH6134" s="61"/>
      <c r="AI6134" s="61"/>
      <c r="AJ6134" s="61"/>
      <c r="AK6134" s="61"/>
      <c r="AL6134" s="61"/>
      <c r="AM6134" s="61"/>
      <c r="AN6134" s="61"/>
      <c r="AO6134" s="61"/>
      <c r="AP6134" s="62"/>
      <c r="AQ6134" s="61"/>
      <c r="AR6134" s="61"/>
      <c r="AS6134" s="61"/>
      <c r="AT6134" s="61"/>
      <c r="AU6134" s="61"/>
      <c r="AV6134" s="61"/>
      <c r="AW6134" s="60"/>
    </row>
    <row r="6135" s="59" customFormat="1" customHeight="1" spans="1:49">
      <c r="A6135" s="60"/>
      <c r="B6135" s="60"/>
      <c r="C6135" s="60"/>
      <c r="D6135" s="60"/>
      <c r="H6135" s="61"/>
      <c r="I6135" s="61"/>
      <c r="J6135" s="61"/>
      <c r="K6135" s="61"/>
      <c r="L6135" s="61"/>
      <c r="M6135" s="61"/>
      <c r="N6135" s="61"/>
      <c r="O6135" s="61"/>
      <c r="P6135" s="61"/>
      <c r="Q6135" s="61"/>
      <c r="R6135" s="61"/>
      <c r="S6135" s="61"/>
      <c r="T6135" s="61"/>
      <c r="U6135" s="61"/>
      <c r="V6135" s="61"/>
      <c r="W6135" s="61"/>
      <c r="X6135" s="61"/>
      <c r="Y6135" s="61"/>
      <c r="Z6135" s="61"/>
      <c r="AA6135" s="61"/>
      <c r="AB6135" s="61"/>
      <c r="AC6135" s="61"/>
      <c r="AD6135" s="61"/>
      <c r="AE6135" s="61"/>
      <c r="AF6135" s="61"/>
      <c r="AG6135" s="61"/>
      <c r="AH6135" s="61"/>
      <c r="AI6135" s="61"/>
      <c r="AJ6135" s="61"/>
      <c r="AK6135" s="61"/>
      <c r="AL6135" s="61"/>
      <c r="AM6135" s="61"/>
      <c r="AN6135" s="61"/>
      <c r="AO6135" s="61"/>
      <c r="AP6135" s="62"/>
      <c r="AQ6135" s="61"/>
      <c r="AR6135" s="61"/>
      <c r="AS6135" s="61"/>
      <c r="AT6135" s="61"/>
      <c r="AU6135" s="61"/>
      <c r="AV6135" s="61"/>
      <c r="AW6135" s="60"/>
    </row>
    <row r="6136" s="59" customFormat="1" customHeight="1" spans="1:49">
      <c r="A6136" s="60"/>
      <c r="B6136" s="60"/>
      <c r="C6136" s="60"/>
      <c r="D6136" s="60"/>
      <c r="H6136" s="61"/>
      <c r="I6136" s="61"/>
      <c r="J6136" s="61"/>
      <c r="K6136" s="61"/>
      <c r="L6136" s="61"/>
      <c r="M6136" s="61"/>
      <c r="N6136" s="61"/>
      <c r="O6136" s="61"/>
      <c r="P6136" s="61"/>
      <c r="Q6136" s="61"/>
      <c r="R6136" s="61"/>
      <c r="S6136" s="61"/>
      <c r="T6136" s="61"/>
      <c r="U6136" s="61"/>
      <c r="V6136" s="61"/>
      <c r="W6136" s="61"/>
      <c r="X6136" s="61"/>
      <c r="Y6136" s="61"/>
      <c r="Z6136" s="61"/>
      <c r="AA6136" s="61"/>
      <c r="AB6136" s="61"/>
      <c r="AC6136" s="61"/>
      <c r="AD6136" s="61"/>
      <c r="AE6136" s="61"/>
      <c r="AF6136" s="61"/>
      <c r="AG6136" s="61"/>
      <c r="AH6136" s="61"/>
      <c r="AI6136" s="61"/>
      <c r="AJ6136" s="61"/>
      <c r="AK6136" s="61"/>
      <c r="AL6136" s="61"/>
      <c r="AM6136" s="61"/>
      <c r="AN6136" s="61"/>
      <c r="AO6136" s="61"/>
      <c r="AP6136" s="62"/>
      <c r="AQ6136" s="61"/>
      <c r="AR6136" s="61"/>
      <c r="AS6136" s="61"/>
      <c r="AT6136" s="61"/>
      <c r="AU6136" s="61"/>
      <c r="AV6136" s="61"/>
      <c r="AW6136" s="60"/>
    </row>
    <row r="6137" s="59" customFormat="1" customHeight="1" spans="1:49">
      <c r="A6137" s="60"/>
      <c r="B6137" s="60"/>
      <c r="C6137" s="60"/>
      <c r="D6137" s="60"/>
      <c r="H6137" s="61"/>
      <c r="I6137" s="61"/>
      <c r="J6137" s="61"/>
      <c r="K6137" s="61"/>
      <c r="L6137" s="61"/>
      <c r="M6137" s="61"/>
      <c r="N6137" s="61"/>
      <c r="O6137" s="61"/>
      <c r="P6137" s="61"/>
      <c r="Q6137" s="61"/>
      <c r="R6137" s="61"/>
      <c r="S6137" s="61"/>
      <c r="T6137" s="61"/>
      <c r="U6137" s="61"/>
      <c r="V6137" s="61"/>
      <c r="W6137" s="61"/>
      <c r="X6137" s="61"/>
      <c r="Y6137" s="61"/>
      <c r="Z6137" s="61"/>
      <c r="AA6137" s="61"/>
      <c r="AB6137" s="61"/>
      <c r="AC6137" s="61"/>
      <c r="AD6137" s="61"/>
      <c r="AE6137" s="61"/>
      <c r="AF6137" s="61"/>
      <c r="AG6137" s="61"/>
      <c r="AH6137" s="61"/>
      <c r="AI6137" s="61"/>
      <c r="AJ6137" s="61"/>
      <c r="AK6137" s="61"/>
      <c r="AL6137" s="61"/>
      <c r="AM6137" s="61"/>
      <c r="AN6137" s="61"/>
      <c r="AO6137" s="61"/>
      <c r="AP6137" s="62"/>
      <c r="AQ6137" s="61"/>
      <c r="AR6137" s="61"/>
      <c r="AS6137" s="61"/>
      <c r="AT6137" s="61"/>
      <c r="AU6137" s="61"/>
      <c r="AV6137" s="61"/>
      <c r="AW6137" s="60"/>
    </row>
    <row r="6138" s="59" customFormat="1" customHeight="1" spans="1:49">
      <c r="A6138" s="60"/>
      <c r="B6138" s="60"/>
      <c r="C6138" s="60"/>
      <c r="D6138" s="60"/>
      <c r="H6138" s="61"/>
      <c r="I6138" s="61"/>
      <c r="J6138" s="61"/>
      <c r="K6138" s="61"/>
      <c r="L6138" s="61"/>
      <c r="M6138" s="61"/>
      <c r="N6138" s="61"/>
      <c r="O6138" s="61"/>
      <c r="P6138" s="61"/>
      <c r="Q6138" s="61"/>
      <c r="R6138" s="61"/>
      <c r="S6138" s="61"/>
      <c r="T6138" s="61"/>
      <c r="U6138" s="61"/>
      <c r="V6138" s="61"/>
      <c r="W6138" s="61"/>
      <c r="X6138" s="61"/>
      <c r="Y6138" s="61"/>
      <c r="Z6138" s="61"/>
      <c r="AA6138" s="61"/>
      <c r="AB6138" s="61"/>
      <c r="AC6138" s="61"/>
      <c r="AD6138" s="61"/>
      <c r="AE6138" s="61"/>
      <c r="AF6138" s="61"/>
      <c r="AG6138" s="61"/>
      <c r="AH6138" s="61"/>
      <c r="AI6138" s="61"/>
      <c r="AJ6138" s="61"/>
      <c r="AK6138" s="61"/>
      <c r="AL6138" s="61"/>
      <c r="AM6138" s="61"/>
      <c r="AN6138" s="61"/>
      <c r="AO6138" s="61"/>
      <c r="AP6138" s="62"/>
      <c r="AQ6138" s="61"/>
      <c r="AR6138" s="61"/>
      <c r="AS6138" s="61"/>
      <c r="AT6138" s="61"/>
      <c r="AU6138" s="61"/>
      <c r="AV6138" s="61"/>
      <c r="AW6138" s="60"/>
    </row>
    <row r="6139" s="59" customFormat="1" customHeight="1" spans="1:49">
      <c r="A6139" s="60"/>
      <c r="B6139" s="60"/>
      <c r="C6139" s="60"/>
      <c r="D6139" s="60"/>
      <c r="H6139" s="61"/>
      <c r="I6139" s="61"/>
      <c r="J6139" s="61"/>
      <c r="K6139" s="61"/>
      <c r="L6139" s="61"/>
      <c r="M6139" s="61"/>
      <c r="N6139" s="61"/>
      <c r="O6139" s="61"/>
      <c r="P6139" s="61"/>
      <c r="Q6139" s="61"/>
      <c r="R6139" s="61"/>
      <c r="S6139" s="61"/>
      <c r="T6139" s="61"/>
      <c r="U6139" s="61"/>
      <c r="V6139" s="61"/>
      <c r="W6139" s="61"/>
      <c r="X6139" s="61"/>
      <c r="Y6139" s="61"/>
      <c r="Z6139" s="61"/>
      <c r="AA6139" s="61"/>
      <c r="AB6139" s="61"/>
      <c r="AC6139" s="61"/>
      <c r="AD6139" s="61"/>
      <c r="AE6139" s="61"/>
      <c r="AF6139" s="61"/>
      <c r="AG6139" s="61"/>
      <c r="AH6139" s="61"/>
      <c r="AI6139" s="61"/>
      <c r="AJ6139" s="61"/>
      <c r="AK6139" s="61"/>
      <c r="AL6139" s="61"/>
      <c r="AM6139" s="61"/>
      <c r="AN6139" s="61"/>
      <c r="AO6139" s="61"/>
      <c r="AP6139" s="62"/>
      <c r="AQ6139" s="61"/>
      <c r="AR6139" s="61"/>
      <c r="AS6139" s="61"/>
      <c r="AT6139" s="61"/>
      <c r="AU6139" s="61"/>
      <c r="AV6139" s="61"/>
      <c r="AW6139" s="60"/>
    </row>
    <row r="6140" s="59" customFormat="1" customHeight="1" spans="1:49">
      <c r="A6140" s="60"/>
      <c r="B6140" s="60"/>
      <c r="C6140" s="60"/>
      <c r="D6140" s="60"/>
      <c r="H6140" s="61"/>
      <c r="I6140" s="61"/>
      <c r="J6140" s="61"/>
      <c r="K6140" s="61"/>
      <c r="L6140" s="61"/>
      <c r="M6140" s="61"/>
      <c r="N6140" s="61"/>
      <c r="O6140" s="61"/>
      <c r="P6140" s="61"/>
      <c r="Q6140" s="61"/>
      <c r="R6140" s="61"/>
      <c r="S6140" s="61"/>
      <c r="T6140" s="61"/>
      <c r="U6140" s="61"/>
      <c r="V6140" s="61"/>
      <c r="W6140" s="61"/>
      <c r="X6140" s="61"/>
      <c r="Y6140" s="61"/>
      <c r="Z6140" s="61"/>
      <c r="AA6140" s="61"/>
      <c r="AB6140" s="61"/>
      <c r="AC6140" s="61"/>
      <c r="AD6140" s="61"/>
      <c r="AE6140" s="61"/>
      <c r="AF6140" s="61"/>
      <c r="AG6140" s="61"/>
      <c r="AH6140" s="61"/>
      <c r="AI6140" s="61"/>
      <c r="AJ6140" s="61"/>
      <c r="AK6140" s="61"/>
      <c r="AL6140" s="61"/>
      <c r="AM6140" s="61"/>
      <c r="AN6140" s="61"/>
      <c r="AO6140" s="61"/>
      <c r="AP6140" s="62"/>
      <c r="AQ6140" s="61"/>
      <c r="AR6140" s="61"/>
      <c r="AS6140" s="61"/>
      <c r="AT6140" s="61"/>
      <c r="AU6140" s="61"/>
      <c r="AV6140" s="61"/>
      <c r="AW6140" s="60"/>
    </row>
    <row r="6141" s="59" customFormat="1" customHeight="1" spans="1:49">
      <c r="A6141" s="60"/>
      <c r="B6141" s="60"/>
      <c r="C6141" s="60"/>
      <c r="D6141" s="60"/>
      <c r="H6141" s="61"/>
      <c r="I6141" s="61"/>
      <c r="J6141" s="61"/>
      <c r="K6141" s="61"/>
      <c r="L6141" s="61"/>
      <c r="M6141" s="61"/>
      <c r="N6141" s="61"/>
      <c r="O6141" s="61"/>
      <c r="P6141" s="61"/>
      <c r="Q6141" s="61"/>
      <c r="R6141" s="61"/>
      <c r="S6141" s="61"/>
      <c r="T6141" s="61"/>
      <c r="U6141" s="61"/>
      <c r="V6141" s="61"/>
      <c r="W6141" s="61"/>
      <c r="X6141" s="61"/>
      <c r="Y6141" s="61"/>
      <c r="Z6141" s="61"/>
      <c r="AA6141" s="61"/>
      <c r="AB6141" s="61"/>
      <c r="AC6141" s="61"/>
      <c r="AD6141" s="61"/>
      <c r="AE6141" s="61"/>
      <c r="AF6141" s="61"/>
      <c r="AG6141" s="61"/>
      <c r="AH6141" s="61"/>
      <c r="AI6141" s="61"/>
      <c r="AJ6141" s="61"/>
      <c r="AK6141" s="61"/>
      <c r="AL6141" s="61"/>
      <c r="AM6141" s="61"/>
      <c r="AN6141" s="61"/>
      <c r="AO6141" s="61"/>
      <c r="AP6141" s="62"/>
      <c r="AQ6141" s="61"/>
      <c r="AR6141" s="61"/>
      <c r="AS6141" s="61"/>
      <c r="AT6141" s="61"/>
      <c r="AU6141" s="61"/>
      <c r="AV6141" s="61"/>
      <c r="AW6141" s="60"/>
    </row>
    <row r="6142" s="59" customFormat="1" customHeight="1" spans="1:49">
      <c r="A6142" s="60"/>
      <c r="B6142" s="60"/>
      <c r="C6142" s="60"/>
      <c r="D6142" s="60"/>
      <c r="H6142" s="61"/>
      <c r="I6142" s="61"/>
      <c r="J6142" s="61"/>
      <c r="K6142" s="61"/>
      <c r="L6142" s="61"/>
      <c r="M6142" s="61"/>
      <c r="N6142" s="61"/>
      <c r="O6142" s="61"/>
      <c r="P6142" s="61"/>
      <c r="Q6142" s="61"/>
      <c r="R6142" s="61"/>
      <c r="S6142" s="61"/>
      <c r="T6142" s="61"/>
      <c r="U6142" s="61"/>
      <c r="V6142" s="61"/>
      <c r="W6142" s="61"/>
      <c r="X6142" s="61"/>
      <c r="Y6142" s="61"/>
      <c r="Z6142" s="61"/>
      <c r="AA6142" s="61"/>
      <c r="AB6142" s="61"/>
      <c r="AC6142" s="61"/>
      <c r="AD6142" s="61"/>
      <c r="AE6142" s="61"/>
      <c r="AF6142" s="61"/>
      <c r="AG6142" s="61"/>
      <c r="AH6142" s="61"/>
      <c r="AI6142" s="61"/>
      <c r="AJ6142" s="61"/>
      <c r="AK6142" s="61"/>
      <c r="AL6142" s="61"/>
      <c r="AM6142" s="61"/>
      <c r="AN6142" s="61"/>
      <c r="AO6142" s="61"/>
      <c r="AP6142" s="62"/>
      <c r="AQ6142" s="61"/>
      <c r="AR6142" s="61"/>
      <c r="AS6142" s="61"/>
      <c r="AT6142" s="61"/>
      <c r="AU6142" s="61"/>
      <c r="AV6142" s="61"/>
      <c r="AW6142" s="60"/>
    </row>
    <row r="6143" s="59" customFormat="1" customHeight="1" spans="1:49">
      <c r="A6143" s="60"/>
      <c r="B6143" s="60"/>
      <c r="C6143" s="60"/>
      <c r="D6143" s="60"/>
      <c r="H6143" s="61"/>
      <c r="I6143" s="61"/>
      <c r="J6143" s="61"/>
      <c r="K6143" s="61"/>
      <c r="L6143" s="61"/>
      <c r="M6143" s="61"/>
      <c r="N6143" s="61"/>
      <c r="O6143" s="61"/>
      <c r="P6143" s="61"/>
      <c r="Q6143" s="61"/>
      <c r="R6143" s="61"/>
      <c r="S6143" s="61"/>
      <c r="T6143" s="61"/>
      <c r="U6143" s="61"/>
      <c r="V6143" s="61"/>
      <c r="W6143" s="61"/>
      <c r="X6143" s="61"/>
      <c r="Y6143" s="61"/>
      <c r="Z6143" s="61"/>
      <c r="AA6143" s="61"/>
      <c r="AB6143" s="61"/>
      <c r="AC6143" s="61"/>
      <c r="AD6143" s="61"/>
      <c r="AE6143" s="61"/>
      <c r="AF6143" s="61"/>
      <c r="AG6143" s="61"/>
      <c r="AH6143" s="61"/>
      <c r="AI6143" s="61"/>
      <c r="AJ6143" s="61"/>
      <c r="AK6143" s="61"/>
      <c r="AL6143" s="61"/>
      <c r="AM6143" s="61"/>
      <c r="AN6143" s="61"/>
      <c r="AO6143" s="61"/>
      <c r="AP6143" s="62"/>
      <c r="AQ6143" s="61"/>
      <c r="AR6143" s="61"/>
      <c r="AS6143" s="61"/>
      <c r="AT6143" s="61"/>
      <c r="AU6143" s="61"/>
      <c r="AV6143" s="61"/>
      <c r="AW6143" s="60"/>
    </row>
    <row r="6144" s="59" customFormat="1" customHeight="1" spans="1:49">
      <c r="A6144" s="60"/>
      <c r="B6144" s="60"/>
      <c r="C6144" s="60"/>
      <c r="D6144" s="60"/>
      <c r="H6144" s="61"/>
      <c r="I6144" s="61"/>
      <c r="J6144" s="61"/>
      <c r="K6144" s="61"/>
      <c r="L6144" s="61"/>
      <c r="M6144" s="61"/>
      <c r="N6144" s="61"/>
      <c r="O6144" s="61"/>
      <c r="P6144" s="61"/>
      <c r="Q6144" s="61"/>
      <c r="R6144" s="61"/>
      <c r="S6144" s="61"/>
      <c r="T6144" s="61"/>
      <c r="U6144" s="61"/>
      <c r="V6144" s="61"/>
      <c r="W6144" s="61"/>
      <c r="X6144" s="61"/>
      <c r="Y6144" s="61"/>
      <c r="Z6144" s="61"/>
      <c r="AA6144" s="61"/>
      <c r="AB6144" s="61"/>
      <c r="AC6144" s="61"/>
      <c r="AD6144" s="61"/>
      <c r="AE6144" s="61"/>
      <c r="AF6144" s="61"/>
      <c r="AG6144" s="61"/>
      <c r="AH6144" s="61"/>
      <c r="AI6144" s="61"/>
      <c r="AJ6144" s="61"/>
      <c r="AK6144" s="61"/>
      <c r="AL6144" s="61"/>
      <c r="AM6144" s="61"/>
      <c r="AN6144" s="61"/>
      <c r="AO6144" s="61"/>
      <c r="AP6144" s="62"/>
      <c r="AQ6144" s="61"/>
      <c r="AR6144" s="61"/>
      <c r="AS6144" s="61"/>
      <c r="AT6144" s="61"/>
      <c r="AU6144" s="61"/>
      <c r="AV6144" s="61"/>
      <c r="AW6144" s="60"/>
    </row>
    <row r="6145" s="59" customFormat="1" customHeight="1" spans="1:49">
      <c r="A6145" s="60"/>
      <c r="B6145" s="60"/>
      <c r="C6145" s="60"/>
      <c r="D6145" s="60"/>
      <c r="H6145" s="61"/>
      <c r="I6145" s="61"/>
      <c r="J6145" s="61"/>
      <c r="K6145" s="61"/>
      <c r="L6145" s="61"/>
      <c r="M6145" s="61"/>
      <c r="N6145" s="61"/>
      <c r="O6145" s="61"/>
      <c r="P6145" s="61"/>
      <c r="Q6145" s="61"/>
      <c r="R6145" s="61"/>
      <c r="S6145" s="61"/>
      <c r="T6145" s="61"/>
      <c r="U6145" s="61"/>
      <c r="V6145" s="61"/>
      <c r="W6145" s="61"/>
      <c r="X6145" s="61"/>
      <c r="Y6145" s="61"/>
      <c r="Z6145" s="61"/>
      <c r="AA6145" s="61"/>
      <c r="AB6145" s="61"/>
      <c r="AC6145" s="61"/>
      <c r="AD6145" s="61"/>
      <c r="AE6145" s="61"/>
      <c r="AF6145" s="61"/>
      <c r="AG6145" s="61"/>
      <c r="AH6145" s="61"/>
      <c r="AI6145" s="61"/>
      <c r="AJ6145" s="61"/>
      <c r="AK6145" s="61"/>
      <c r="AL6145" s="61"/>
      <c r="AM6145" s="61"/>
      <c r="AN6145" s="61"/>
      <c r="AO6145" s="61"/>
      <c r="AP6145" s="62"/>
      <c r="AQ6145" s="61"/>
      <c r="AR6145" s="61"/>
      <c r="AS6145" s="61"/>
      <c r="AT6145" s="61"/>
      <c r="AU6145" s="61"/>
      <c r="AV6145" s="61"/>
      <c r="AW6145" s="60"/>
    </row>
    <row r="6146" s="59" customFormat="1" customHeight="1" spans="1:49">
      <c r="A6146" s="60"/>
      <c r="B6146" s="60"/>
      <c r="C6146" s="60"/>
      <c r="D6146" s="60"/>
      <c r="H6146" s="61"/>
      <c r="I6146" s="61"/>
      <c r="J6146" s="61"/>
      <c r="K6146" s="61"/>
      <c r="L6146" s="61"/>
      <c r="M6146" s="61"/>
      <c r="N6146" s="61"/>
      <c r="O6146" s="61"/>
      <c r="P6146" s="61"/>
      <c r="Q6146" s="61"/>
      <c r="R6146" s="61"/>
      <c r="S6146" s="61"/>
      <c r="T6146" s="61"/>
      <c r="U6146" s="61"/>
      <c r="V6146" s="61"/>
      <c r="W6146" s="61"/>
      <c r="X6146" s="61"/>
      <c r="Y6146" s="61"/>
      <c r="Z6146" s="61"/>
      <c r="AA6146" s="61"/>
      <c r="AB6146" s="61"/>
      <c r="AC6146" s="61"/>
      <c r="AD6146" s="61"/>
      <c r="AE6146" s="61"/>
      <c r="AF6146" s="61"/>
      <c r="AG6146" s="61"/>
      <c r="AH6146" s="61"/>
      <c r="AI6146" s="61"/>
      <c r="AJ6146" s="61"/>
      <c r="AK6146" s="61"/>
      <c r="AL6146" s="61"/>
      <c r="AM6146" s="61"/>
      <c r="AN6146" s="61"/>
      <c r="AO6146" s="61"/>
      <c r="AP6146" s="62"/>
      <c r="AQ6146" s="61"/>
      <c r="AR6146" s="61"/>
      <c r="AS6146" s="61"/>
      <c r="AT6146" s="61"/>
      <c r="AU6146" s="61"/>
      <c r="AV6146" s="61"/>
      <c r="AW6146" s="60"/>
    </row>
    <row r="6147" s="59" customFormat="1" customHeight="1" spans="1:49">
      <c r="A6147" s="60"/>
      <c r="B6147" s="60"/>
      <c r="C6147" s="60"/>
      <c r="D6147" s="60"/>
      <c r="H6147" s="61"/>
      <c r="I6147" s="61"/>
      <c r="J6147" s="61"/>
      <c r="K6147" s="61"/>
      <c r="L6147" s="61"/>
      <c r="M6147" s="61"/>
      <c r="N6147" s="61"/>
      <c r="O6147" s="61"/>
      <c r="P6147" s="61"/>
      <c r="Q6147" s="61"/>
      <c r="R6147" s="61"/>
      <c r="S6147" s="61"/>
      <c r="T6147" s="61"/>
      <c r="U6147" s="61"/>
      <c r="V6147" s="61"/>
      <c r="W6147" s="61"/>
      <c r="X6147" s="61"/>
      <c r="Y6147" s="61"/>
      <c r="Z6147" s="61"/>
      <c r="AA6147" s="61"/>
      <c r="AB6147" s="61"/>
      <c r="AC6147" s="61"/>
      <c r="AD6147" s="61"/>
      <c r="AE6147" s="61"/>
      <c r="AF6147" s="61"/>
      <c r="AG6147" s="61"/>
      <c r="AH6147" s="61"/>
      <c r="AI6147" s="61"/>
      <c r="AJ6147" s="61"/>
      <c r="AK6147" s="61"/>
      <c r="AL6147" s="61"/>
      <c r="AM6147" s="61"/>
      <c r="AN6147" s="61"/>
      <c r="AO6147" s="61"/>
      <c r="AP6147" s="62"/>
      <c r="AQ6147" s="61"/>
      <c r="AR6147" s="61"/>
      <c r="AS6147" s="61"/>
      <c r="AT6147" s="61"/>
      <c r="AU6147" s="61"/>
      <c r="AV6147" s="61"/>
      <c r="AW6147" s="60"/>
    </row>
    <row r="6148" s="59" customFormat="1" customHeight="1" spans="1:49">
      <c r="A6148" s="60"/>
      <c r="B6148" s="60"/>
      <c r="C6148" s="60"/>
      <c r="D6148" s="60"/>
      <c r="H6148" s="61"/>
      <c r="I6148" s="61"/>
      <c r="J6148" s="61"/>
      <c r="K6148" s="61"/>
      <c r="L6148" s="61"/>
      <c r="M6148" s="61"/>
      <c r="N6148" s="61"/>
      <c r="O6148" s="61"/>
      <c r="P6148" s="61"/>
      <c r="Q6148" s="61"/>
      <c r="R6148" s="61"/>
      <c r="S6148" s="61"/>
      <c r="T6148" s="61"/>
      <c r="U6148" s="61"/>
      <c r="V6148" s="61"/>
      <c r="W6148" s="61"/>
      <c r="X6148" s="61"/>
      <c r="Y6148" s="61"/>
      <c r="Z6148" s="61"/>
      <c r="AA6148" s="61"/>
      <c r="AB6148" s="61"/>
      <c r="AC6148" s="61"/>
      <c r="AD6148" s="61"/>
      <c r="AE6148" s="61"/>
      <c r="AF6148" s="61"/>
      <c r="AG6148" s="61"/>
      <c r="AH6148" s="61"/>
      <c r="AI6148" s="61"/>
      <c r="AJ6148" s="61"/>
      <c r="AK6148" s="61"/>
      <c r="AL6148" s="61"/>
      <c r="AM6148" s="61"/>
      <c r="AN6148" s="61"/>
      <c r="AO6148" s="61"/>
      <c r="AP6148" s="62"/>
      <c r="AQ6148" s="61"/>
      <c r="AR6148" s="61"/>
      <c r="AS6148" s="61"/>
      <c r="AT6148" s="61"/>
      <c r="AU6148" s="61"/>
      <c r="AV6148" s="61"/>
      <c r="AW6148" s="60"/>
    </row>
    <row r="6149" s="59" customFormat="1" customHeight="1" spans="1:49">
      <c r="A6149" s="60"/>
      <c r="B6149" s="60"/>
      <c r="C6149" s="60"/>
      <c r="D6149" s="60"/>
      <c r="H6149" s="61"/>
      <c r="I6149" s="61"/>
      <c r="J6149" s="61"/>
      <c r="K6149" s="61"/>
      <c r="L6149" s="61"/>
      <c r="M6149" s="61"/>
      <c r="N6149" s="61"/>
      <c r="O6149" s="61"/>
      <c r="P6149" s="61"/>
      <c r="Q6149" s="61"/>
      <c r="R6149" s="61"/>
      <c r="S6149" s="61"/>
      <c r="T6149" s="61"/>
      <c r="U6149" s="61"/>
      <c r="V6149" s="61"/>
      <c r="W6149" s="61"/>
      <c r="X6149" s="61"/>
      <c r="Y6149" s="61"/>
      <c r="Z6149" s="61"/>
      <c r="AA6149" s="61"/>
      <c r="AB6149" s="61"/>
      <c r="AC6149" s="61"/>
      <c r="AD6149" s="61"/>
      <c r="AE6149" s="61"/>
      <c r="AF6149" s="61"/>
      <c r="AG6149" s="61"/>
      <c r="AH6149" s="61"/>
      <c r="AI6149" s="61"/>
      <c r="AJ6149" s="61"/>
      <c r="AK6149" s="61"/>
      <c r="AL6149" s="61"/>
      <c r="AM6149" s="61"/>
      <c r="AN6149" s="61"/>
      <c r="AO6149" s="61"/>
      <c r="AP6149" s="62"/>
      <c r="AQ6149" s="61"/>
      <c r="AR6149" s="61"/>
      <c r="AS6149" s="61"/>
      <c r="AT6149" s="61"/>
      <c r="AU6149" s="61"/>
      <c r="AV6149" s="61"/>
      <c r="AW6149" s="60"/>
    </row>
    <row r="6150" s="59" customFormat="1" customHeight="1" spans="1:49">
      <c r="A6150" s="60"/>
      <c r="B6150" s="60"/>
      <c r="C6150" s="60"/>
      <c r="D6150" s="60"/>
      <c r="H6150" s="61"/>
      <c r="I6150" s="61"/>
      <c r="J6150" s="61"/>
      <c r="K6150" s="61"/>
      <c r="L6150" s="61"/>
      <c r="M6150" s="61"/>
      <c r="N6150" s="61"/>
      <c r="O6150" s="61"/>
      <c r="P6150" s="61"/>
      <c r="Q6150" s="61"/>
      <c r="R6150" s="61"/>
      <c r="S6150" s="61"/>
      <c r="T6150" s="61"/>
      <c r="U6150" s="61"/>
      <c r="V6150" s="61"/>
      <c r="W6150" s="61"/>
      <c r="X6150" s="61"/>
      <c r="Y6150" s="61"/>
      <c r="Z6150" s="61"/>
      <c r="AA6150" s="61"/>
      <c r="AB6150" s="61"/>
      <c r="AC6150" s="61"/>
      <c r="AD6150" s="61"/>
      <c r="AE6150" s="61"/>
      <c r="AF6150" s="61"/>
      <c r="AG6150" s="61"/>
      <c r="AH6150" s="61"/>
      <c r="AI6150" s="61"/>
      <c r="AJ6150" s="61"/>
      <c r="AK6150" s="61"/>
      <c r="AL6150" s="61"/>
      <c r="AM6150" s="61"/>
      <c r="AN6150" s="61"/>
      <c r="AO6150" s="61"/>
      <c r="AP6150" s="62"/>
      <c r="AQ6150" s="61"/>
      <c r="AR6150" s="61"/>
      <c r="AS6150" s="61"/>
      <c r="AT6150" s="61"/>
      <c r="AU6150" s="61"/>
      <c r="AV6150" s="61"/>
      <c r="AW6150" s="60"/>
    </row>
    <row r="6151" s="59" customFormat="1" customHeight="1" spans="1:49">
      <c r="A6151" s="60"/>
      <c r="B6151" s="60"/>
      <c r="C6151" s="60"/>
      <c r="D6151" s="60"/>
      <c r="H6151" s="61"/>
      <c r="I6151" s="61"/>
      <c r="J6151" s="61"/>
      <c r="K6151" s="61"/>
      <c r="L6151" s="61"/>
      <c r="M6151" s="61"/>
      <c r="N6151" s="61"/>
      <c r="O6151" s="61"/>
      <c r="P6151" s="61"/>
      <c r="Q6151" s="61"/>
      <c r="R6151" s="61"/>
      <c r="S6151" s="61"/>
      <c r="T6151" s="61"/>
      <c r="U6151" s="61"/>
      <c r="V6151" s="61"/>
      <c r="W6151" s="61"/>
      <c r="X6151" s="61"/>
      <c r="Y6151" s="61"/>
      <c r="Z6151" s="61"/>
      <c r="AA6151" s="61"/>
      <c r="AB6151" s="61"/>
      <c r="AC6151" s="61"/>
      <c r="AD6151" s="61"/>
      <c r="AE6151" s="61"/>
      <c r="AF6151" s="61"/>
      <c r="AG6151" s="61"/>
      <c r="AH6151" s="61"/>
      <c r="AI6151" s="61"/>
      <c r="AJ6151" s="61"/>
      <c r="AK6151" s="61"/>
      <c r="AL6151" s="61"/>
      <c r="AM6151" s="61"/>
      <c r="AN6151" s="61"/>
      <c r="AO6151" s="61"/>
      <c r="AP6151" s="62"/>
      <c r="AQ6151" s="61"/>
      <c r="AR6151" s="61"/>
      <c r="AS6151" s="61"/>
      <c r="AT6151" s="61"/>
      <c r="AU6151" s="61"/>
      <c r="AV6151" s="61"/>
      <c r="AW6151" s="60"/>
    </row>
    <row r="6152" s="59" customFormat="1" customHeight="1" spans="1:49">
      <c r="A6152" s="60"/>
      <c r="B6152" s="60"/>
      <c r="C6152" s="60"/>
      <c r="D6152" s="60"/>
      <c r="H6152" s="61"/>
      <c r="I6152" s="61"/>
      <c r="J6152" s="61"/>
      <c r="K6152" s="61"/>
      <c r="L6152" s="61"/>
      <c r="M6152" s="61"/>
      <c r="N6152" s="61"/>
      <c r="O6152" s="61"/>
      <c r="P6152" s="61"/>
      <c r="Q6152" s="61"/>
      <c r="R6152" s="61"/>
      <c r="S6152" s="61"/>
      <c r="T6152" s="61"/>
      <c r="U6152" s="61"/>
      <c r="V6152" s="61"/>
      <c r="W6152" s="61"/>
      <c r="X6152" s="61"/>
      <c r="Y6152" s="61"/>
      <c r="Z6152" s="61"/>
      <c r="AA6152" s="61"/>
      <c r="AB6152" s="61"/>
      <c r="AC6152" s="61"/>
      <c r="AD6152" s="61"/>
      <c r="AE6152" s="61"/>
      <c r="AF6152" s="61"/>
      <c r="AG6152" s="61"/>
      <c r="AH6152" s="61"/>
      <c r="AI6152" s="61"/>
      <c r="AJ6152" s="61"/>
      <c r="AK6152" s="61"/>
      <c r="AL6152" s="61"/>
      <c r="AM6152" s="61"/>
      <c r="AN6152" s="61"/>
      <c r="AO6152" s="61"/>
      <c r="AP6152" s="62"/>
      <c r="AQ6152" s="61"/>
      <c r="AR6152" s="61"/>
      <c r="AS6152" s="61"/>
      <c r="AT6152" s="61"/>
      <c r="AU6152" s="61"/>
      <c r="AV6152" s="61"/>
      <c r="AW6152" s="60"/>
    </row>
    <row r="6153" s="59" customFormat="1" customHeight="1" spans="1:49">
      <c r="A6153" s="60"/>
      <c r="B6153" s="60"/>
      <c r="C6153" s="60"/>
      <c r="D6153" s="60"/>
      <c r="H6153" s="61"/>
      <c r="I6153" s="61"/>
      <c r="J6153" s="61"/>
      <c r="K6153" s="61"/>
      <c r="L6153" s="61"/>
      <c r="M6153" s="61"/>
      <c r="N6153" s="61"/>
      <c r="O6153" s="61"/>
      <c r="P6153" s="61"/>
      <c r="Q6153" s="61"/>
      <c r="R6153" s="61"/>
      <c r="S6153" s="61"/>
      <c r="T6153" s="61"/>
      <c r="U6153" s="61"/>
      <c r="V6153" s="61"/>
      <c r="W6153" s="61"/>
      <c r="X6153" s="61"/>
      <c r="Y6153" s="61"/>
      <c r="Z6153" s="61"/>
      <c r="AA6153" s="61"/>
      <c r="AB6153" s="61"/>
      <c r="AC6153" s="61"/>
      <c r="AD6153" s="61"/>
      <c r="AE6153" s="61"/>
      <c r="AF6153" s="61"/>
      <c r="AG6153" s="61"/>
      <c r="AH6153" s="61"/>
      <c r="AI6153" s="61"/>
      <c r="AJ6153" s="61"/>
      <c r="AK6153" s="61"/>
      <c r="AL6153" s="61"/>
      <c r="AM6153" s="61"/>
      <c r="AN6153" s="61"/>
      <c r="AO6153" s="61"/>
      <c r="AP6153" s="62"/>
      <c r="AQ6153" s="61"/>
      <c r="AR6153" s="61"/>
      <c r="AS6153" s="61"/>
      <c r="AT6153" s="61"/>
      <c r="AU6153" s="61"/>
      <c r="AV6153" s="61"/>
      <c r="AW6153" s="60"/>
    </row>
    <row r="6154" s="59" customFormat="1" customHeight="1" spans="1:49">
      <c r="A6154" s="60"/>
      <c r="B6154" s="60"/>
      <c r="C6154" s="60"/>
      <c r="D6154" s="60"/>
      <c r="H6154" s="61"/>
      <c r="I6154" s="61"/>
      <c r="J6154" s="61"/>
      <c r="K6154" s="61"/>
      <c r="L6154" s="61"/>
      <c r="M6154" s="61"/>
      <c r="N6154" s="61"/>
      <c r="O6154" s="61"/>
      <c r="P6154" s="61"/>
      <c r="Q6154" s="61"/>
      <c r="R6154" s="61"/>
      <c r="S6154" s="61"/>
      <c r="T6154" s="61"/>
      <c r="U6154" s="61"/>
      <c r="V6154" s="61"/>
      <c r="W6154" s="61"/>
      <c r="X6154" s="61"/>
      <c r="Y6154" s="61"/>
      <c r="Z6154" s="61"/>
      <c r="AA6154" s="61"/>
      <c r="AB6154" s="61"/>
      <c r="AC6154" s="61"/>
      <c r="AD6154" s="61"/>
      <c r="AE6154" s="61"/>
      <c r="AF6154" s="61"/>
      <c r="AG6154" s="61"/>
      <c r="AH6154" s="61"/>
      <c r="AI6154" s="61"/>
      <c r="AJ6154" s="61"/>
      <c r="AK6154" s="61"/>
      <c r="AL6154" s="61"/>
      <c r="AM6154" s="61"/>
      <c r="AN6154" s="61"/>
      <c r="AO6154" s="61"/>
      <c r="AP6154" s="62"/>
      <c r="AQ6154" s="61"/>
      <c r="AR6154" s="61"/>
      <c r="AS6154" s="61"/>
      <c r="AT6154" s="61"/>
      <c r="AU6154" s="61"/>
      <c r="AV6154" s="61"/>
      <c r="AW6154" s="60"/>
    </row>
    <row r="6155" s="59" customFormat="1" customHeight="1" spans="1:49">
      <c r="A6155" s="60"/>
      <c r="B6155" s="60"/>
      <c r="C6155" s="60"/>
      <c r="D6155" s="60"/>
      <c r="H6155" s="61"/>
      <c r="I6155" s="61"/>
      <c r="J6155" s="61"/>
      <c r="K6155" s="61"/>
      <c r="L6155" s="61"/>
      <c r="M6155" s="61"/>
      <c r="N6155" s="61"/>
      <c r="O6155" s="61"/>
      <c r="P6155" s="61"/>
      <c r="Q6155" s="61"/>
      <c r="R6155" s="61"/>
      <c r="S6155" s="61"/>
      <c r="T6155" s="61"/>
      <c r="U6155" s="61"/>
      <c r="V6155" s="61"/>
      <c r="W6155" s="61"/>
      <c r="X6155" s="61"/>
      <c r="Y6155" s="61"/>
      <c r="Z6155" s="61"/>
      <c r="AA6155" s="61"/>
      <c r="AB6155" s="61"/>
      <c r="AC6155" s="61"/>
      <c r="AD6155" s="61"/>
      <c r="AE6155" s="61"/>
      <c r="AF6155" s="61"/>
      <c r="AG6155" s="61"/>
      <c r="AH6155" s="61"/>
      <c r="AI6155" s="61"/>
      <c r="AJ6155" s="61"/>
      <c r="AK6155" s="61"/>
      <c r="AL6155" s="61"/>
      <c r="AM6155" s="61"/>
      <c r="AN6155" s="61"/>
      <c r="AO6155" s="61"/>
      <c r="AP6155" s="62"/>
      <c r="AQ6155" s="61"/>
      <c r="AR6155" s="61"/>
      <c r="AS6155" s="61"/>
      <c r="AT6155" s="61"/>
      <c r="AU6155" s="61"/>
      <c r="AV6155" s="61"/>
      <c r="AW6155" s="60"/>
    </row>
    <row r="6156" s="59" customFormat="1" customHeight="1" spans="1:49">
      <c r="A6156" s="60"/>
      <c r="B6156" s="60"/>
      <c r="C6156" s="60"/>
      <c r="D6156" s="60"/>
      <c r="H6156" s="61"/>
      <c r="I6156" s="61"/>
      <c r="J6156" s="61"/>
      <c r="K6156" s="61"/>
      <c r="L6156" s="61"/>
      <c r="M6156" s="61"/>
      <c r="N6156" s="61"/>
      <c r="O6156" s="61"/>
      <c r="P6156" s="61"/>
      <c r="Q6156" s="61"/>
      <c r="R6156" s="61"/>
      <c r="S6156" s="61"/>
      <c r="T6156" s="61"/>
      <c r="U6156" s="61"/>
      <c r="V6156" s="61"/>
      <c r="W6156" s="61"/>
      <c r="X6156" s="61"/>
      <c r="Y6156" s="61"/>
      <c r="Z6156" s="61"/>
      <c r="AA6156" s="61"/>
      <c r="AB6156" s="61"/>
      <c r="AC6156" s="61"/>
      <c r="AD6156" s="61"/>
      <c r="AE6156" s="61"/>
      <c r="AF6156" s="61"/>
      <c r="AG6156" s="61"/>
      <c r="AH6156" s="61"/>
      <c r="AI6156" s="61"/>
      <c r="AJ6156" s="61"/>
      <c r="AK6156" s="61"/>
      <c r="AL6156" s="61"/>
      <c r="AM6156" s="61"/>
      <c r="AN6156" s="61"/>
      <c r="AO6156" s="61"/>
      <c r="AP6156" s="62"/>
      <c r="AQ6156" s="61"/>
      <c r="AR6156" s="61"/>
      <c r="AS6156" s="61"/>
      <c r="AT6156" s="61"/>
      <c r="AU6156" s="61"/>
      <c r="AV6156" s="61"/>
      <c r="AW6156" s="60"/>
    </row>
    <row r="6157" s="59" customFormat="1" customHeight="1" spans="1:49">
      <c r="A6157" s="60"/>
      <c r="B6157" s="60"/>
      <c r="C6157" s="60"/>
      <c r="D6157" s="60"/>
      <c r="H6157" s="61"/>
      <c r="I6157" s="61"/>
      <c r="J6157" s="61"/>
      <c r="K6157" s="61"/>
      <c r="L6157" s="61"/>
      <c r="M6157" s="61"/>
      <c r="N6157" s="61"/>
      <c r="O6157" s="61"/>
      <c r="P6157" s="61"/>
      <c r="Q6157" s="61"/>
      <c r="R6157" s="61"/>
      <c r="S6157" s="61"/>
      <c r="T6157" s="61"/>
      <c r="U6157" s="61"/>
      <c r="V6157" s="61"/>
      <c r="W6157" s="61"/>
      <c r="X6157" s="61"/>
      <c r="Y6157" s="61"/>
      <c r="Z6157" s="61"/>
      <c r="AA6157" s="61"/>
      <c r="AB6157" s="61"/>
      <c r="AC6157" s="61"/>
      <c r="AD6157" s="61"/>
      <c r="AE6157" s="61"/>
      <c r="AF6157" s="61"/>
      <c r="AG6157" s="61"/>
      <c r="AH6157" s="61"/>
      <c r="AI6157" s="61"/>
      <c r="AJ6157" s="61"/>
      <c r="AK6157" s="61"/>
      <c r="AL6157" s="61"/>
      <c r="AM6157" s="61"/>
      <c r="AN6157" s="61"/>
      <c r="AO6157" s="61"/>
      <c r="AP6157" s="62"/>
      <c r="AQ6157" s="61"/>
      <c r="AR6157" s="61"/>
      <c r="AS6157" s="61"/>
      <c r="AT6157" s="61"/>
      <c r="AU6157" s="61"/>
      <c r="AV6157" s="61"/>
      <c r="AW6157" s="60"/>
    </row>
    <row r="6158" s="59" customFormat="1" customHeight="1" spans="1:49">
      <c r="A6158" s="60"/>
      <c r="B6158" s="60"/>
      <c r="C6158" s="60"/>
      <c r="D6158" s="60"/>
      <c r="H6158" s="61"/>
      <c r="I6158" s="61"/>
      <c r="J6158" s="61"/>
      <c r="K6158" s="61"/>
      <c r="L6158" s="61"/>
      <c r="M6158" s="61"/>
      <c r="N6158" s="61"/>
      <c r="O6158" s="61"/>
      <c r="P6158" s="61"/>
      <c r="Q6158" s="61"/>
      <c r="R6158" s="61"/>
      <c r="S6158" s="61"/>
      <c r="T6158" s="61"/>
      <c r="U6158" s="61"/>
      <c r="V6158" s="61"/>
      <c r="W6158" s="61"/>
      <c r="X6158" s="61"/>
      <c r="Y6158" s="61"/>
      <c r="Z6158" s="61"/>
      <c r="AA6158" s="61"/>
      <c r="AB6158" s="61"/>
      <c r="AC6158" s="61"/>
      <c r="AD6158" s="61"/>
      <c r="AE6158" s="61"/>
      <c r="AF6158" s="61"/>
      <c r="AG6158" s="61"/>
      <c r="AH6158" s="61"/>
      <c r="AI6158" s="61"/>
      <c r="AJ6158" s="61"/>
      <c r="AK6158" s="61"/>
      <c r="AL6158" s="61"/>
      <c r="AM6158" s="61"/>
      <c r="AN6158" s="61"/>
      <c r="AO6158" s="61"/>
      <c r="AP6158" s="62"/>
      <c r="AQ6158" s="61"/>
      <c r="AR6158" s="61"/>
      <c r="AS6158" s="61"/>
      <c r="AT6158" s="61"/>
      <c r="AU6158" s="61"/>
      <c r="AV6158" s="61"/>
      <c r="AW6158" s="60"/>
    </row>
    <row r="6159" s="59" customFormat="1" customHeight="1" spans="1:49">
      <c r="A6159" s="60"/>
      <c r="B6159" s="60"/>
      <c r="C6159" s="60"/>
      <c r="D6159" s="60"/>
      <c r="H6159" s="61"/>
      <c r="I6159" s="61"/>
      <c r="J6159" s="61"/>
      <c r="K6159" s="61"/>
      <c r="L6159" s="61"/>
      <c r="M6159" s="61"/>
      <c r="N6159" s="61"/>
      <c r="O6159" s="61"/>
      <c r="P6159" s="61"/>
      <c r="Q6159" s="61"/>
      <c r="R6159" s="61"/>
      <c r="S6159" s="61"/>
      <c r="T6159" s="61"/>
      <c r="U6159" s="61"/>
      <c r="V6159" s="61"/>
      <c r="W6159" s="61"/>
      <c r="X6159" s="61"/>
      <c r="Y6159" s="61"/>
      <c r="Z6159" s="61"/>
      <c r="AA6159" s="61"/>
      <c r="AB6159" s="61"/>
      <c r="AC6159" s="61"/>
      <c r="AD6159" s="61"/>
      <c r="AE6159" s="61"/>
      <c r="AF6159" s="61"/>
      <c r="AG6159" s="61"/>
      <c r="AH6159" s="61"/>
      <c r="AI6159" s="61"/>
      <c r="AJ6159" s="61"/>
      <c r="AK6159" s="61"/>
      <c r="AL6159" s="61"/>
      <c r="AM6159" s="61"/>
      <c r="AN6159" s="61"/>
      <c r="AO6159" s="61"/>
      <c r="AP6159" s="62"/>
      <c r="AQ6159" s="61"/>
      <c r="AR6159" s="61"/>
      <c r="AS6159" s="61"/>
      <c r="AT6159" s="61"/>
      <c r="AU6159" s="61"/>
      <c r="AV6159" s="61"/>
      <c r="AW6159" s="60"/>
    </row>
    <row r="6160" s="59" customFormat="1" customHeight="1" spans="1:49">
      <c r="A6160" s="60"/>
      <c r="B6160" s="60"/>
      <c r="C6160" s="60"/>
      <c r="D6160" s="60"/>
      <c r="H6160" s="61"/>
      <c r="I6160" s="61"/>
      <c r="J6160" s="61"/>
      <c r="K6160" s="61"/>
      <c r="L6160" s="61"/>
      <c r="M6160" s="61"/>
      <c r="N6160" s="61"/>
      <c r="O6160" s="61"/>
      <c r="P6160" s="61"/>
      <c r="Q6160" s="61"/>
      <c r="R6160" s="61"/>
      <c r="S6160" s="61"/>
      <c r="T6160" s="61"/>
      <c r="U6160" s="61"/>
      <c r="V6160" s="61"/>
      <c r="W6160" s="61"/>
      <c r="X6160" s="61"/>
      <c r="Y6160" s="61"/>
      <c r="Z6160" s="61"/>
      <c r="AA6160" s="61"/>
      <c r="AB6160" s="61"/>
      <c r="AC6160" s="61"/>
      <c r="AD6160" s="61"/>
      <c r="AE6160" s="61"/>
      <c r="AF6160" s="61"/>
      <c r="AG6160" s="61"/>
      <c r="AH6160" s="61"/>
      <c r="AI6160" s="61"/>
      <c r="AJ6160" s="61"/>
      <c r="AK6160" s="61"/>
      <c r="AL6160" s="61"/>
      <c r="AM6160" s="61"/>
      <c r="AN6160" s="61"/>
      <c r="AO6160" s="61"/>
      <c r="AP6160" s="62"/>
      <c r="AQ6160" s="61"/>
      <c r="AR6160" s="61"/>
      <c r="AS6160" s="61"/>
      <c r="AT6160" s="61"/>
      <c r="AU6160" s="61"/>
      <c r="AV6160" s="61"/>
      <c r="AW6160" s="60"/>
    </row>
    <row r="6161" s="59" customFormat="1" customHeight="1" spans="1:49">
      <c r="A6161" s="60"/>
      <c r="B6161" s="60"/>
      <c r="C6161" s="60"/>
      <c r="D6161" s="60"/>
      <c r="H6161" s="61"/>
      <c r="I6161" s="61"/>
      <c r="J6161" s="61"/>
      <c r="K6161" s="61"/>
      <c r="L6161" s="61"/>
      <c r="M6161" s="61"/>
      <c r="N6161" s="61"/>
      <c r="O6161" s="61"/>
      <c r="P6161" s="61"/>
      <c r="Q6161" s="61"/>
      <c r="R6161" s="61"/>
      <c r="S6161" s="61"/>
      <c r="T6161" s="61"/>
      <c r="U6161" s="61"/>
      <c r="V6161" s="61"/>
      <c r="W6161" s="61"/>
      <c r="X6161" s="61"/>
      <c r="Y6161" s="61"/>
      <c r="Z6161" s="61"/>
      <c r="AA6161" s="61"/>
      <c r="AB6161" s="61"/>
      <c r="AC6161" s="61"/>
      <c r="AD6161" s="61"/>
      <c r="AE6161" s="61"/>
      <c r="AF6161" s="61"/>
      <c r="AG6161" s="61"/>
      <c r="AH6161" s="61"/>
      <c r="AI6161" s="61"/>
      <c r="AJ6161" s="61"/>
      <c r="AK6161" s="61"/>
      <c r="AL6161" s="61"/>
      <c r="AM6161" s="61"/>
      <c r="AN6161" s="61"/>
      <c r="AO6161" s="61"/>
      <c r="AP6161" s="62"/>
      <c r="AQ6161" s="61"/>
      <c r="AR6161" s="61"/>
      <c r="AS6161" s="61"/>
      <c r="AT6161" s="61"/>
      <c r="AU6161" s="61"/>
      <c r="AV6161" s="61"/>
      <c r="AW6161" s="60"/>
    </row>
    <row r="6162" s="59" customFormat="1" customHeight="1" spans="1:49">
      <c r="A6162" s="60"/>
      <c r="B6162" s="60"/>
      <c r="C6162" s="60"/>
      <c r="D6162" s="60"/>
      <c r="H6162" s="61"/>
      <c r="I6162" s="61"/>
      <c r="J6162" s="61"/>
      <c r="K6162" s="61"/>
      <c r="L6162" s="61"/>
      <c r="M6162" s="61"/>
      <c r="N6162" s="61"/>
      <c r="O6162" s="61"/>
      <c r="P6162" s="61"/>
      <c r="Q6162" s="61"/>
      <c r="R6162" s="61"/>
      <c r="S6162" s="61"/>
      <c r="T6162" s="61"/>
      <c r="U6162" s="61"/>
      <c r="V6162" s="61"/>
      <c r="W6162" s="61"/>
      <c r="X6162" s="61"/>
      <c r="Y6162" s="61"/>
      <c r="Z6162" s="61"/>
      <c r="AA6162" s="61"/>
      <c r="AB6162" s="61"/>
      <c r="AC6162" s="61"/>
      <c r="AD6162" s="61"/>
      <c r="AE6162" s="61"/>
      <c r="AF6162" s="61"/>
      <c r="AG6162" s="61"/>
      <c r="AH6162" s="61"/>
      <c r="AI6162" s="61"/>
      <c r="AJ6162" s="61"/>
      <c r="AK6162" s="61"/>
      <c r="AL6162" s="61"/>
      <c r="AM6162" s="61"/>
      <c r="AN6162" s="61"/>
      <c r="AO6162" s="61"/>
      <c r="AP6162" s="62"/>
      <c r="AQ6162" s="61"/>
      <c r="AR6162" s="61"/>
      <c r="AS6162" s="61"/>
      <c r="AT6162" s="61"/>
      <c r="AU6162" s="61"/>
      <c r="AV6162" s="61"/>
      <c r="AW6162" s="60"/>
    </row>
    <row r="6163" s="59" customFormat="1" customHeight="1" spans="1:49">
      <c r="A6163" s="60"/>
      <c r="B6163" s="60"/>
      <c r="C6163" s="60"/>
      <c r="D6163" s="60"/>
      <c r="H6163" s="61"/>
      <c r="I6163" s="61"/>
      <c r="J6163" s="61"/>
      <c r="K6163" s="61"/>
      <c r="L6163" s="61"/>
      <c r="M6163" s="61"/>
      <c r="N6163" s="61"/>
      <c r="O6163" s="61"/>
      <c r="P6163" s="61"/>
      <c r="Q6163" s="61"/>
      <c r="R6163" s="61"/>
      <c r="S6163" s="61"/>
      <c r="T6163" s="61"/>
      <c r="U6163" s="61"/>
      <c r="V6163" s="61"/>
      <c r="W6163" s="61"/>
      <c r="X6163" s="61"/>
      <c r="Y6163" s="61"/>
      <c r="Z6163" s="61"/>
      <c r="AA6163" s="61"/>
      <c r="AB6163" s="61"/>
      <c r="AC6163" s="61"/>
      <c r="AD6163" s="61"/>
      <c r="AE6163" s="61"/>
      <c r="AF6163" s="61"/>
      <c r="AG6163" s="61"/>
      <c r="AH6163" s="61"/>
      <c r="AI6163" s="61"/>
      <c r="AJ6163" s="61"/>
      <c r="AK6163" s="61"/>
      <c r="AL6163" s="61"/>
      <c r="AM6163" s="61"/>
      <c r="AN6163" s="61"/>
      <c r="AO6163" s="61"/>
      <c r="AP6163" s="62"/>
      <c r="AQ6163" s="61"/>
      <c r="AR6163" s="61"/>
      <c r="AS6163" s="61"/>
      <c r="AT6163" s="61"/>
      <c r="AU6163" s="61"/>
      <c r="AV6163" s="61"/>
      <c r="AW6163" s="60"/>
    </row>
    <row r="6164" s="59" customFormat="1" customHeight="1" spans="1:49">
      <c r="A6164" s="60"/>
      <c r="B6164" s="60"/>
      <c r="C6164" s="60"/>
      <c r="D6164" s="60"/>
      <c r="H6164" s="61"/>
      <c r="I6164" s="61"/>
      <c r="J6164" s="61"/>
      <c r="K6164" s="61"/>
      <c r="L6164" s="61"/>
      <c r="M6164" s="61"/>
      <c r="N6164" s="61"/>
      <c r="O6164" s="61"/>
      <c r="P6164" s="61"/>
      <c r="Q6164" s="61"/>
      <c r="R6164" s="61"/>
      <c r="S6164" s="61"/>
      <c r="T6164" s="61"/>
      <c r="U6164" s="61"/>
      <c r="V6164" s="61"/>
      <c r="W6164" s="61"/>
      <c r="X6164" s="61"/>
      <c r="Y6164" s="61"/>
      <c r="Z6164" s="61"/>
      <c r="AA6164" s="61"/>
      <c r="AB6164" s="61"/>
      <c r="AC6164" s="61"/>
      <c r="AD6164" s="61"/>
      <c r="AE6164" s="61"/>
      <c r="AF6164" s="61"/>
      <c r="AG6164" s="61"/>
      <c r="AH6164" s="61"/>
      <c r="AI6164" s="61"/>
      <c r="AJ6164" s="61"/>
      <c r="AK6164" s="61"/>
      <c r="AL6164" s="61"/>
      <c r="AM6164" s="61"/>
      <c r="AN6164" s="61"/>
      <c r="AO6164" s="61"/>
      <c r="AP6164" s="62"/>
      <c r="AQ6164" s="61"/>
      <c r="AR6164" s="61"/>
      <c r="AS6164" s="61"/>
      <c r="AT6164" s="61"/>
      <c r="AU6164" s="61"/>
      <c r="AV6164" s="61"/>
      <c r="AW6164" s="60"/>
    </row>
    <row r="6165" s="59" customFormat="1" customHeight="1" spans="1:49">
      <c r="A6165" s="60"/>
      <c r="B6165" s="60"/>
      <c r="C6165" s="60"/>
      <c r="D6165" s="60"/>
      <c r="H6165" s="61"/>
      <c r="I6165" s="61"/>
      <c r="J6165" s="61"/>
      <c r="K6165" s="61"/>
      <c r="L6165" s="61"/>
      <c r="M6165" s="61"/>
      <c r="N6165" s="61"/>
      <c r="O6165" s="61"/>
      <c r="P6165" s="61"/>
      <c r="Q6165" s="61"/>
      <c r="R6165" s="61"/>
      <c r="S6165" s="61"/>
      <c r="T6165" s="61"/>
      <c r="U6165" s="61"/>
      <c r="V6165" s="61"/>
      <c r="W6165" s="61"/>
      <c r="X6165" s="61"/>
      <c r="Y6165" s="61"/>
      <c r="Z6165" s="61"/>
      <c r="AA6165" s="61"/>
      <c r="AB6165" s="61"/>
      <c r="AC6165" s="61"/>
      <c r="AD6165" s="61"/>
      <c r="AE6165" s="61"/>
      <c r="AF6165" s="61"/>
      <c r="AG6165" s="61"/>
      <c r="AH6165" s="61"/>
      <c r="AI6165" s="61"/>
      <c r="AJ6165" s="61"/>
      <c r="AK6165" s="61"/>
      <c r="AL6165" s="61"/>
      <c r="AM6165" s="61"/>
      <c r="AN6165" s="61"/>
      <c r="AO6165" s="61"/>
      <c r="AP6165" s="62"/>
      <c r="AQ6165" s="61"/>
      <c r="AR6165" s="61"/>
      <c r="AS6165" s="61"/>
      <c r="AT6165" s="61"/>
      <c r="AU6165" s="61"/>
      <c r="AV6165" s="61"/>
      <c r="AW6165" s="60"/>
    </row>
    <row r="6166" s="59" customFormat="1" customHeight="1" spans="1:49">
      <c r="A6166" s="60"/>
      <c r="B6166" s="60"/>
      <c r="C6166" s="60"/>
      <c r="D6166" s="60"/>
      <c r="H6166" s="61"/>
      <c r="I6166" s="61"/>
      <c r="J6166" s="61"/>
      <c r="K6166" s="61"/>
      <c r="L6166" s="61"/>
      <c r="M6166" s="61"/>
      <c r="N6166" s="61"/>
      <c r="O6166" s="61"/>
      <c r="P6166" s="61"/>
      <c r="Q6166" s="61"/>
      <c r="R6166" s="61"/>
      <c r="S6166" s="61"/>
      <c r="T6166" s="61"/>
      <c r="U6166" s="61"/>
      <c r="V6166" s="61"/>
      <c r="W6166" s="61"/>
      <c r="X6166" s="61"/>
      <c r="Y6166" s="61"/>
      <c r="Z6166" s="61"/>
      <c r="AA6166" s="61"/>
      <c r="AB6166" s="61"/>
      <c r="AC6166" s="61"/>
      <c r="AD6166" s="61"/>
      <c r="AE6166" s="61"/>
      <c r="AF6166" s="61"/>
      <c r="AG6166" s="61"/>
      <c r="AH6166" s="61"/>
      <c r="AI6166" s="61"/>
      <c r="AJ6166" s="61"/>
      <c r="AK6166" s="61"/>
      <c r="AL6166" s="61"/>
      <c r="AM6166" s="61"/>
      <c r="AN6166" s="61"/>
      <c r="AO6166" s="61"/>
      <c r="AP6166" s="62"/>
      <c r="AQ6166" s="61"/>
      <c r="AR6166" s="61"/>
      <c r="AS6166" s="61"/>
      <c r="AT6166" s="61"/>
      <c r="AU6166" s="61"/>
      <c r="AV6166" s="61"/>
      <c r="AW6166" s="60"/>
    </row>
    <row r="6167" s="59" customFormat="1" customHeight="1" spans="1:49">
      <c r="A6167" s="60"/>
      <c r="B6167" s="60"/>
      <c r="C6167" s="60"/>
      <c r="D6167" s="60"/>
      <c r="H6167" s="61"/>
      <c r="I6167" s="61"/>
      <c r="J6167" s="61"/>
      <c r="K6167" s="61"/>
      <c r="L6167" s="61"/>
      <c r="M6167" s="61"/>
      <c r="N6167" s="61"/>
      <c r="O6167" s="61"/>
      <c r="P6167" s="61"/>
      <c r="Q6167" s="61"/>
      <c r="R6167" s="61"/>
      <c r="S6167" s="61"/>
      <c r="T6167" s="61"/>
      <c r="U6167" s="61"/>
      <c r="V6167" s="61"/>
      <c r="W6167" s="61"/>
      <c r="X6167" s="61"/>
      <c r="Y6167" s="61"/>
      <c r="Z6167" s="61"/>
      <c r="AA6167" s="61"/>
      <c r="AB6167" s="61"/>
      <c r="AC6167" s="61"/>
      <c r="AD6167" s="61"/>
      <c r="AE6167" s="61"/>
      <c r="AF6167" s="61"/>
      <c r="AG6167" s="61"/>
      <c r="AH6167" s="61"/>
      <c r="AI6167" s="61"/>
      <c r="AJ6167" s="61"/>
      <c r="AK6167" s="61"/>
      <c r="AL6167" s="61"/>
      <c r="AM6167" s="61"/>
      <c r="AN6167" s="61"/>
      <c r="AO6167" s="61"/>
      <c r="AP6167" s="62"/>
      <c r="AQ6167" s="61"/>
      <c r="AR6167" s="61"/>
      <c r="AS6167" s="61"/>
      <c r="AT6167" s="61"/>
      <c r="AU6167" s="61"/>
      <c r="AV6167" s="61"/>
      <c r="AW6167" s="60"/>
    </row>
    <row r="6168" s="59" customFormat="1" customHeight="1" spans="1:49">
      <c r="A6168" s="60"/>
      <c r="B6168" s="60"/>
      <c r="C6168" s="60"/>
      <c r="D6168" s="60"/>
      <c r="H6168" s="61"/>
      <c r="I6168" s="61"/>
      <c r="J6168" s="61"/>
      <c r="K6168" s="61"/>
      <c r="L6168" s="61"/>
      <c r="M6168" s="61"/>
      <c r="N6168" s="61"/>
      <c r="O6168" s="61"/>
      <c r="P6168" s="61"/>
      <c r="Q6168" s="61"/>
      <c r="R6168" s="61"/>
      <c r="S6168" s="61"/>
      <c r="T6168" s="61"/>
      <c r="U6168" s="61"/>
      <c r="V6168" s="61"/>
      <c r="W6168" s="61"/>
      <c r="X6168" s="61"/>
      <c r="Y6168" s="61"/>
      <c r="Z6168" s="61"/>
      <c r="AA6168" s="61"/>
      <c r="AB6168" s="61"/>
      <c r="AC6168" s="61"/>
      <c r="AD6168" s="61"/>
      <c r="AE6168" s="61"/>
      <c r="AF6168" s="61"/>
      <c r="AG6168" s="61"/>
      <c r="AH6168" s="61"/>
      <c r="AI6168" s="61"/>
      <c r="AJ6168" s="61"/>
      <c r="AK6168" s="61"/>
      <c r="AL6168" s="61"/>
      <c r="AM6168" s="61"/>
      <c r="AN6168" s="61"/>
      <c r="AO6168" s="61"/>
      <c r="AP6168" s="62"/>
      <c r="AQ6168" s="61"/>
      <c r="AR6168" s="61"/>
      <c r="AS6168" s="61"/>
      <c r="AT6168" s="61"/>
      <c r="AU6168" s="61"/>
      <c r="AV6168" s="61"/>
      <c r="AW6168" s="60"/>
    </row>
    <row r="6169" s="59" customFormat="1" customHeight="1" spans="1:49">
      <c r="A6169" s="60"/>
      <c r="B6169" s="60"/>
      <c r="C6169" s="60"/>
      <c r="D6169" s="60"/>
      <c r="H6169" s="61"/>
      <c r="I6169" s="61"/>
      <c r="J6169" s="61"/>
      <c r="K6169" s="61"/>
      <c r="L6169" s="61"/>
      <c r="M6169" s="61"/>
      <c r="N6169" s="61"/>
      <c r="O6169" s="61"/>
      <c r="P6169" s="61"/>
      <c r="Q6169" s="61"/>
      <c r="R6169" s="61"/>
      <c r="S6169" s="61"/>
      <c r="T6169" s="61"/>
      <c r="U6169" s="61"/>
      <c r="V6169" s="61"/>
      <c r="W6169" s="61"/>
      <c r="X6169" s="61"/>
      <c r="Y6169" s="61"/>
      <c r="Z6169" s="61"/>
      <c r="AA6169" s="61"/>
      <c r="AB6169" s="61"/>
      <c r="AC6169" s="61"/>
      <c r="AD6169" s="61"/>
      <c r="AE6169" s="61"/>
      <c r="AF6169" s="61"/>
      <c r="AG6169" s="61"/>
      <c r="AH6169" s="61"/>
      <c r="AI6169" s="61"/>
      <c r="AJ6169" s="61"/>
      <c r="AK6169" s="61"/>
      <c r="AL6169" s="61"/>
      <c r="AM6169" s="61"/>
      <c r="AN6169" s="61"/>
      <c r="AO6169" s="61"/>
      <c r="AP6169" s="62"/>
      <c r="AQ6169" s="61"/>
      <c r="AR6169" s="61"/>
      <c r="AS6169" s="61"/>
      <c r="AT6169" s="61"/>
      <c r="AU6169" s="61"/>
      <c r="AV6169" s="61"/>
      <c r="AW6169" s="60"/>
    </row>
    <row r="6170" s="59" customFormat="1" customHeight="1" spans="1:49">
      <c r="A6170" s="60"/>
      <c r="B6170" s="60"/>
      <c r="C6170" s="60"/>
      <c r="D6170" s="60"/>
      <c r="H6170" s="61"/>
      <c r="I6170" s="61"/>
      <c r="J6170" s="61"/>
      <c r="K6170" s="61"/>
      <c r="L6170" s="61"/>
      <c r="M6170" s="61"/>
      <c r="N6170" s="61"/>
      <c r="O6170" s="61"/>
      <c r="P6170" s="61"/>
      <c r="Q6170" s="61"/>
      <c r="R6170" s="61"/>
      <c r="S6170" s="61"/>
      <c r="T6170" s="61"/>
      <c r="U6170" s="61"/>
      <c r="V6170" s="61"/>
      <c r="W6170" s="61"/>
      <c r="X6170" s="61"/>
      <c r="Y6170" s="61"/>
      <c r="Z6170" s="61"/>
      <c r="AA6170" s="61"/>
      <c r="AB6170" s="61"/>
      <c r="AC6170" s="61"/>
      <c r="AD6170" s="61"/>
      <c r="AE6170" s="61"/>
      <c r="AF6170" s="61"/>
      <c r="AG6170" s="61"/>
      <c r="AH6170" s="61"/>
      <c r="AI6170" s="61"/>
      <c r="AJ6170" s="61"/>
      <c r="AK6170" s="61"/>
      <c r="AL6170" s="61"/>
      <c r="AM6170" s="61"/>
      <c r="AN6170" s="61"/>
      <c r="AO6170" s="61"/>
      <c r="AP6170" s="62"/>
      <c r="AQ6170" s="61"/>
      <c r="AR6170" s="61"/>
      <c r="AS6170" s="61"/>
      <c r="AT6170" s="61"/>
      <c r="AU6170" s="61"/>
      <c r="AV6170" s="61"/>
      <c r="AW6170" s="60"/>
    </row>
    <row r="6171" s="59" customFormat="1" customHeight="1" spans="1:49">
      <c r="A6171" s="60"/>
      <c r="B6171" s="60"/>
      <c r="C6171" s="60"/>
      <c r="D6171" s="60"/>
      <c r="H6171" s="61"/>
      <c r="I6171" s="61"/>
      <c r="J6171" s="61"/>
      <c r="K6171" s="61"/>
      <c r="L6171" s="61"/>
      <c r="M6171" s="61"/>
      <c r="N6171" s="61"/>
      <c r="O6171" s="61"/>
      <c r="P6171" s="61"/>
      <c r="Q6171" s="61"/>
      <c r="R6171" s="61"/>
      <c r="S6171" s="61"/>
      <c r="T6171" s="61"/>
      <c r="U6171" s="61"/>
      <c r="V6171" s="61"/>
      <c r="W6171" s="61"/>
      <c r="X6171" s="61"/>
      <c r="Y6171" s="61"/>
      <c r="Z6171" s="61"/>
      <c r="AA6171" s="61"/>
      <c r="AB6171" s="61"/>
      <c r="AC6171" s="61"/>
      <c r="AD6171" s="61"/>
      <c r="AE6171" s="61"/>
      <c r="AF6171" s="61"/>
      <c r="AG6171" s="61"/>
      <c r="AH6171" s="61"/>
      <c r="AI6171" s="61"/>
      <c r="AJ6171" s="61"/>
      <c r="AK6171" s="61"/>
      <c r="AL6171" s="61"/>
      <c r="AM6171" s="61"/>
      <c r="AN6171" s="61"/>
      <c r="AO6171" s="61"/>
      <c r="AP6171" s="62"/>
      <c r="AQ6171" s="61"/>
      <c r="AR6171" s="61"/>
      <c r="AS6171" s="61"/>
      <c r="AT6171" s="61"/>
      <c r="AU6171" s="61"/>
      <c r="AV6171" s="61"/>
      <c r="AW6171" s="60"/>
    </row>
    <row r="6172" s="59" customFormat="1" customHeight="1" spans="1:49">
      <c r="A6172" s="60"/>
      <c r="B6172" s="60"/>
      <c r="C6172" s="60"/>
      <c r="D6172" s="60"/>
      <c r="H6172" s="61"/>
      <c r="I6172" s="61"/>
      <c r="J6172" s="61"/>
      <c r="K6172" s="61"/>
      <c r="L6172" s="61"/>
      <c r="M6172" s="61"/>
      <c r="N6172" s="61"/>
      <c r="O6172" s="61"/>
      <c r="P6172" s="61"/>
      <c r="Q6172" s="61"/>
      <c r="R6172" s="61"/>
      <c r="S6172" s="61"/>
      <c r="T6172" s="61"/>
      <c r="U6172" s="61"/>
      <c r="V6172" s="61"/>
      <c r="W6172" s="61"/>
      <c r="X6172" s="61"/>
      <c r="Y6172" s="61"/>
      <c r="Z6172" s="61"/>
      <c r="AA6172" s="61"/>
      <c r="AB6172" s="61"/>
      <c r="AC6172" s="61"/>
      <c r="AD6172" s="61"/>
      <c r="AE6172" s="61"/>
      <c r="AF6172" s="61"/>
      <c r="AG6172" s="61"/>
      <c r="AH6172" s="61"/>
      <c r="AI6172" s="61"/>
      <c r="AJ6172" s="61"/>
      <c r="AK6172" s="61"/>
      <c r="AL6172" s="61"/>
      <c r="AM6172" s="61"/>
      <c r="AN6172" s="61"/>
      <c r="AO6172" s="61"/>
      <c r="AP6172" s="62"/>
      <c r="AQ6172" s="61"/>
      <c r="AR6172" s="61"/>
      <c r="AS6172" s="61"/>
      <c r="AT6172" s="61"/>
      <c r="AU6172" s="61"/>
      <c r="AV6172" s="61"/>
      <c r="AW6172" s="60"/>
    </row>
    <row r="6173" s="59" customFormat="1" customHeight="1" spans="1:49">
      <c r="A6173" s="60"/>
      <c r="B6173" s="60"/>
      <c r="C6173" s="60"/>
      <c r="D6173" s="60"/>
      <c r="H6173" s="61"/>
      <c r="I6173" s="61"/>
      <c r="J6173" s="61"/>
      <c r="K6173" s="61"/>
      <c r="L6173" s="61"/>
      <c r="M6173" s="61"/>
      <c r="N6173" s="61"/>
      <c r="O6173" s="61"/>
      <c r="P6173" s="61"/>
      <c r="Q6173" s="61"/>
      <c r="R6173" s="61"/>
      <c r="S6173" s="61"/>
      <c r="T6173" s="61"/>
      <c r="U6173" s="61"/>
      <c r="V6173" s="61"/>
      <c r="W6173" s="61"/>
      <c r="X6173" s="61"/>
      <c r="Y6173" s="61"/>
      <c r="Z6173" s="61"/>
      <c r="AA6173" s="61"/>
      <c r="AB6173" s="61"/>
      <c r="AC6173" s="61"/>
      <c r="AD6173" s="61"/>
      <c r="AE6173" s="61"/>
      <c r="AF6173" s="61"/>
      <c r="AG6173" s="61"/>
      <c r="AH6173" s="61"/>
      <c r="AI6173" s="61"/>
      <c r="AJ6173" s="61"/>
      <c r="AK6173" s="61"/>
      <c r="AL6173" s="61"/>
      <c r="AM6173" s="61"/>
      <c r="AN6173" s="61"/>
      <c r="AO6173" s="61"/>
      <c r="AP6173" s="62"/>
      <c r="AQ6173" s="61"/>
      <c r="AR6173" s="61"/>
      <c r="AS6173" s="61"/>
      <c r="AT6173" s="61"/>
      <c r="AU6173" s="61"/>
      <c r="AV6173" s="61"/>
      <c r="AW6173" s="60"/>
    </row>
    <row r="6174" s="59" customFormat="1" customHeight="1" spans="1:49">
      <c r="A6174" s="60"/>
      <c r="B6174" s="60"/>
      <c r="C6174" s="60"/>
      <c r="D6174" s="60"/>
      <c r="H6174" s="61"/>
      <c r="I6174" s="61"/>
      <c r="J6174" s="61"/>
      <c r="K6174" s="61"/>
      <c r="L6174" s="61"/>
      <c r="M6174" s="61"/>
      <c r="N6174" s="61"/>
      <c r="O6174" s="61"/>
      <c r="P6174" s="61"/>
      <c r="Q6174" s="61"/>
      <c r="R6174" s="61"/>
      <c r="S6174" s="61"/>
      <c r="T6174" s="61"/>
      <c r="U6174" s="61"/>
      <c r="V6174" s="61"/>
      <c r="W6174" s="61"/>
      <c r="X6174" s="61"/>
      <c r="Y6174" s="61"/>
      <c r="Z6174" s="61"/>
      <c r="AA6174" s="61"/>
      <c r="AB6174" s="61"/>
      <c r="AC6174" s="61"/>
      <c r="AD6174" s="61"/>
      <c r="AE6174" s="61"/>
      <c r="AF6174" s="61"/>
      <c r="AG6174" s="61"/>
      <c r="AH6174" s="61"/>
      <c r="AI6174" s="61"/>
      <c r="AJ6174" s="61"/>
      <c r="AK6174" s="61"/>
      <c r="AL6174" s="61"/>
      <c r="AM6174" s="61"/>
      <c r="AN6174" s="61"/>
      <c r="AO6174" s="61"/>
      <c r="AP6174" s="62"/>
      <c r="AQ6174" s="61"/>
      <c r="AR6174" s="61"/>
      <c r="AS6174" s="61"/>
      <c r="AT6174" s="61"/>
      <c r="AU6174" s="61"/>
      <c r="AV6174" s="61"/>
      <c r="AW6174" s="60"/>
    </row>
    <row r="6175" s="59" customFormat="1" customHeight="1" spans="1:49">
      <c r="A6175" s="60"/>
      <c r="B6175" s="60"/>
      <c r="C6175" s="60"/>
      <c r="D6175" s="60"/>
      <c r="H6175" s="61"/>
      <c r="I6175" s="61"/>
      <c r="J6175" s="61"/>
      <c r="K6175" s="61"/>
      <c r="L6175" s="61"/>
      <c r="M6175" s="61"/>
      <c r="N6175" s="61"/>
      <c r="O6175" s="61"/>
      <c r="P6175" s="61"/>
      <c r="Q6175" s="61"/>
      <c r="R6175" s="61"/>
      <c r="S6175" s="61"/>
      <c r="T6175" s="61"/>
      <c r="U6175" s="61"/>
      <c r="V6175" s="61"/>
      <c r="W6175" s="61"/>
      <c r="X6175" s="61"/>
      <c r="Y6175" s="61"/>
      <c r="Z6175" s="61"/>
      <c r="AA6175" s="61"/>
      <c r="AB6175" s="61"/>
      <c r="AC6175" s="61"/>
      <c r="AD6175" s="61"/>
      <c r="AE6175" s="61"/>
      <c r="AF6175" s="61"/>
      <c r="AG6175" s="61"/>
      <c r="AH6175" s="61"/>
      <c r="AI6175" s="61"/>
      <c r="AJ6175" s="61"/>
      <c r="AK6175" s="61"/>
      <c r="AL6175" s="61"/>
      <c r="AM6175" s="61"/>
      <c r="AN6175" s="61"/>
      <c r="AO6175" s="61"/>
      <c r="AP6175" s="62"/>
      <c r="AQ6175" s="61"/>
      <c r="AR6175" s="61"/>
      <c r="AS6175" s="61"/>
      <c r="AT6175" s="61"/>
      <c r="AU6175" s="61"/>
      <c r="AV6175" s="61"/>
      <c r="AW6175" s="60"/>
    </row>
    <row r="6176" s="59" customFormat="1" customHeight="1" spans="1:49">
      <c r="A6176" s="60"/>
      <c r="B6176" s="60"/>
      <c r="C6176" s="60"/>
      <c r="D6176" s="60"/>
      <c r="H6176" s="61"/>
      <c r="I6176" s="61"/>
      <c r="J6176" s="61"/>
      <c r="K6176" s="61"/>
      <c r="L6176" s="61"/>
      <c r="M6176" s="61"/>
      <c r="N6176" s="61"/>
      <c r="O6176" s="61"/>
      <c r="P6176" s="61"/>
      <c r="Q6176" s="61"/>
      <c r="R6176" s="61"/>
      <c r="S6176" s="61"/>
      <c r="T6176" s="61"/>
      <c r="U6176" s="61"/>
      <c r="V6176" s="61"/>
      <c r="W6176" s="61"/>
      <c r="X6176" s="61"/>
      <c r="Y6176" s="61"/>
      <c r="Z6176" s="61"/>
      <c r="AA6176" s="61"/>
      <c r="AB6176" s="61"/>
      <c r="AC6176" s="61"/>
      <c r="AD6176" s="61"/>
      <c r="AE6176" s="61"/>
      <c r="AF6176" s="61"/>
      <c r="AG6176" s="61"/>
      <c r="AH6176" s="61"/>
      <c r="AI6176" s="61"/>
      <c r="AJ6176" s="61"/>
      <c r="AK6176" s="61"/>
      <c r="AL6176" s="61"/>
      <c r="AM6176" s="61"/>
      <c r="AN6176" s="61"/>
      <c r="AO6176" s="61"/>
      <c r="AP6176" s="62"/>
      <c r="AQ6176" s="61"/>
      <c r="AR6176" s="61"/>
      <c r="AS6176" s="61"/>
      <c r="AT6176" s="61"/>
      <c r="AU6176" s="61"/>
      <c r="AV6176" s="61"/>
      <c r="AW6176" s="60"/>
    </row>
    <row r="6177" s="59" customFormat="1" customHeight="1" spans="1:49">
      <c r="A6177" s="60"/>
      <c r="B6177" s="60"/>
      <c r="C6177" s="60"/>
      <c r="D6177" s="60"/>
      <c r="H6177" s="61"/>
      <c r="I6177" s="61"/>
      <c r="J6177" s="61"/>
      <c r="K6177" s="61"/>
      <c r="L6177" s="61"/>
      <c r="M6177" s="61"/>
      <c r="N6177" s="61"/>
      <c r="O6177" s="61"/>
      <c r="P6177" s="61"/>
      <c r="Q6177" s="61"/>
      <c r="R6177" s="61"/>
      <c r="S6177" s="61"/>
      <c r="T6177" s="61"/>
      <c r="U6177" s="61"/>
      <c r="V6177" s="61"/>
      <c r="W6177" s="61"/>
      <c r="X6177" s="61"/>
      <c r="Y6177" s="61"/>
      <c r="Z6177" s="61"/>
      <c r="AA6177" s="61"/>
      <c r="AB6177" s="61"/>
      <c r="AC6177" s="61"/>
      <c r="AD6177" s="61"/>
      <c r="AE6177" s="61"/>
      <c r="AF6177" s="61"/>
      <c r="AG6177" s="61"/>
      <c r="AH6177" s="61"/>
      <c r="AI6177" s="61"/>
      <c r="AJ6177" s="61"/>
      <c r="AK6177" s="61"/>
      <c r="AL6177" s="61"/>
      <c r="AM6177" s="61"/>
      <c r="AN6177" s="61"/>
      <c r="AO6177" s="61"/>
      <c r="AP6177" s="62"/>
      <c r="AQ6177" s="61"/>
      <c r="AR6177" s="61"/>
      <c r="AS6177" s="61"/>
      <c r="AT6177" s="61"/>
      <c r="AU6177" s="61"/>
      <c r="AV6177" s="61"/>
      <c r="AW6177" s="60"/>
    </row>
    <row r="6178" s="59" customFormat="1" customHeight="1" spans="1:49">
      <c r="A6178" s="60"/>
      <c r="B6178" s="60"/>
      <c r="C6178" s="60"/>
      <c r="D6178" s="60"/>
      <c r="H6178" s="61"/>
      <c r="I6178" s="61"/>
      <c r="J6178" s="61"/>
      <c r="K6178" s="61"/>
      <c r="L6178" s="61"/>
      <c r="M6178" s="61"/>
      <c r="N6178" s="61"/>
      <c r="O6178" s="61"/>
      <c r="P6178" s="61"/>
      <c r="Q6178" s="61"/>
      <c r="R6178" s="61"/>
      <c r="S6178" s="61"/>
      <c r="T6178" s="61"/>
      <c r="U6178" s="61"/>
      <c r="V6178" s="61"/>
      <c r="W6178" s="61"/>
      <c r="X6178" s="61"/>
      <c r="Y6178" s="61"/>
      <c r="Z6178" s="61"/>
      <c r="AA6178" s="61"/>
      <c r="AB6178" s="61"/>
      <c r="AC6178" s="61"/>
      <c r="AD6178" s="61"/>
      <c r="AE6178" s="61"/>
      <c r="AF6178" s="61"/>
      <c r="AG6178" s="61"/>
      <c r="AH6178" s="61"/>
      <c r="AI6178" s="61"/>
      <c r="AJ6178" s="61"/>
      <c r="AK6178" s="61"/>
      <c r="AL6178" s="61"/>
      <c r="AM6178" s="61"/>
      <c r="AN6178" s="61"/>
      <c r="AO6178" s="61"/>
      <c r="AP6178" s="62"/>
      <c r="AQ6178" s="61"/>
      <c r="AR6178" s="61"/>
      <c r="AS6178" s="61"/>
      <c r="AT6178" s="61"/>
      <c r="AU6178" s="61"/>
      <c r="AV6178" s="61"/>
      <c r="AW6178" s="60"/>
    </row>
    <row r="6179" s="59" customFormat="1" customHeight="1" spans="1:49">
      <c r="A6179" s="60"/>
      <c r="B6179" s="60"/>
      <c r="C6179" s="60"/>
      <c r="D6179" s="60"/>
      <c r="H6179" s="61"/>
      <c r="I6179" s="61"/>
      <c r="J6179" s="61"/>
      <c r="K6179" s="61"/>
      <c r="L6179" s="61"/>
      <c r="M6179" s="61"/>
      <c r="N6179" s="61"/>
      <c r="O6179" s="61"/>
      <c r="P6179" s="61"/>
      <c r="Q6179" s="61"/>
      <c r="R6179" s="61"/>
      <c r="S6179" s="61"/>
      <c r="T6179" s="61"/>
      <c r="U6179" s="61"/>
      <c r="V6179" s="61"/>
      <c r="W6179" s="61"/>
      <c r="X6179" s="61"/>
      <c r="Y6179" s="61"/>
      <c r="Z6179" s="61"/>
      <c r="AA6179" s="61"/>
      <c r="AB6179" s="61"/>
      <c r="AC6179" s="61"/>
      <c r="AD6179" s="61"/>
      <c r="AE6179" s="61"/>
      <c r="AF6179" s="61"/>
      <c r="AG6179" s="61"/>
      <c r="AH6179" s="61"/>
      <c r="AI6179" s="61"/>
      <c r="AJ6179" s="61"/>
      <c r="AK6179" s="61"/>
      <c r="AL6179" s="61"/>
      <c r="AM6179" s="61"/>
      <c r="AN6179" s="61"/>
      <c r="AO6179" s="61"/>
      <c r="AP6179" s="62"/>
      <c r="AQ6179" s="61"/>
      <c r="AR6179" s="61"/>
      <c r="AS6179" s="61"/>
      <c r="AT6179" s="61"/>
      <c r="AU6179" s="61"/>
      <c r="AV6179" s="61"/>
      <c r="AW6179" s="60"/>
    </row>
    <row r="6180" s="59" customFormat="1" customHeight="1" spans="1:49">
      <c r="A6180" s="60"/>
      <c r="B6180" s="60"/>
      <c r="C6180" s="60"/>
      <c r="D6180" s="60"/>
      <c r="H6180" s="61"/>
      <c r="I6180" s="61"/>
      <c r="J6180" s="61"/>
      <c r="K6180" s="61"/>
      <c r="L6180" s="61"/>
      <c r="M6180" s="61"/>
      <c r="N6180" s="61"/>
      <c r="O6180" s="61"/>
      <c r="P6180" s="61"/>
      <c r="Q6180" s="61"/>
      <c r="R6180" s="61"/>
      <c r="S6180" s="61"/>
      <c r="T6180" s="61"/>
      <c r="U6180" s="61"/>
      <c r="V6180" s="61"/>
      <c r="W6180" s="61"/>
      <c r="X6180" s="61"/>
      <c r="Y6180" s="61"/>
      <c r="Z6180" s="61"/>
      <c r="AA6180" s="61"/>
      <c r="AB6180" s="61"/>
      <c r="AC6180" s="61"/>
      <c r="AD6180" s="61"/>
      <c r="AE6180" s="61"/>
      <c r="AF6180" s="61"/>
      <c r="AG6180" s="61"/>
      <c r="AH6180" s="61"/>
      <c r="AI6180" s="61"/>
      <c r="AJ6180" s="61"/>
      <c r="AK6180" s="61"/>
      <c r="AL6180" s="61"/>
      <c r="AM6180" s="61"/>
      <c r="AN6180" s="61"/>
      <c r="AO6180" s="61"/>
      <c r="AP6180" s="62"/>
      <c r="AQ6180" s="61"/>
      <c r="AR6180" s="61"/>
      <c r="AS6180" s="61"/>
      <c r="AT6180" s="61"/>
      <c r="AU6180" s="61"/>
      <c r="AV6180" s="61"/>
      <c r="AW6180" s="60"/>
    </row>
    <row r="6181" s="59" customFormat="1" customHeight="1" spans="1:49">
      <c r="A6181" s="60"/>
      <c r="B6181" s="60"/>
      <c r="C6181" s="60"/>
      <c r="D6181" s="60"/>
      <c r="H6181" s="61"/>
      <c r="I6181" s="61"/>
      <c r="J6181" s="61"/>
      <c r="K6181" s="61"/>
      <c r="L6181" s="61"/>
      <c r="M6181" s="61"/>
      <c r="N6181" s="61"/>
      <c r="O6181" s="61"/>
      <c r="P6181" s="61"/>
      <c r="Q6181" s="61"/>
      <c r="R6181" s="61"/>
      <c r="S6181" s="61"/>
      <c r="T6181" s="61"/>
      <c r="U6181" s="61"/>
      <c r="V6181" s="61"/>
      <c r="W6181" s="61"/>
      <c r="X6181" s="61"/>
      <c r="Y6181" s="61"/>
      <c r="Z6181" s="61"/>
      <c r="AA6181" s="61"/>
      <c r="AB6181" s="61"/>
      <c r="AC6181" s="61"/>
      <c r="AD6181" s="61"/>
      <c r="AE6181" s="61"/>
      <c r="AF6181" s="61"/>
      <c r="AG6181" s="61"/>
      <c r="AH6181" s="61"/>
      <c r="AI6181" s="61"/>
      <c r="AJ6181" s="61"/>
      <c r="AK6181" s="61"/>
      <c r="AL6181" s="61"/>
      <c r="AM6181" s="61"/>
      <c r="AN6181" s="61"/>
      <c r="AO6181" s="61"/>
      <c r="AP6181" s="62"/>
      <c r="AQ6181" s="61"/>
      <c r="AR6181" s="61"/>
      <c r="AS6181" s="61"/>
      <c r="AT6181" s="61"/>
      <c r="AU6181" s="61"/>
      <c r="AV6181" s="61"/>
      <c r="AW6181" s="60"/>
    </row>
    <row r="6182" s="59" customFormat="1" customHeight="1" spans="1:49">
      <c r="A6182" s="60"/>
      <c r="B6182" s="60"/>
      <c r="C6182" s="60"/>
      <c r="D6182" s="60"/>
      <c r="H6182" s="61"/>
      <c r="I6182" s="61"/>
      <c r="J6182" s="61"/>
      <c r="K6182" s="61"/>
      <c r="L6182" s="61"/>
      <c r="M6182" s="61"/>
      <c r="N6182" s="61"/>
      <c r="O6182" s="61"/>
      <c r="P6182" s="61"/>
      <c r="Q6182" s="61"/>
      <c r="R6182" s="61"/>
      <c r="S6182" s="61"/>
      <c r="T6182" s="61"/>
      <c r="U6182" s="61"/>
      <c r="V6182" s="61"/>
      <c r="W6182" s="61"/>
      <c r="X6182" s="61"/>
      <c r="Y6182" s="61"/>
      <c r="Z6182" s="61"/>
      <c r="AA6182" s="61"/>
      <c r="AB6182" s="61"/>
      <c r="AC6182" s="61"/>
      <c r="AD6182" s="61"/>
      <c r="AE6182" s="61"/>
      <c r="AF6182" s="61"/>
      <c r="AG6182" s="61"/>
      <c r="AH6182" s="61"/>
      <c r="AI6182" s="61"/>
      <c r="AJ6182" s="61"/>
      <c r="AK6182" s="61"/>
      <c r="AL6182" s="61"/>
      <c r="AM6182" s="61"/>
      <c r="AN6182" s="61"/>
      <c r="AO6182" s="61"/>
      <c r="AP6182" s="62"/>
      <c r="AQ6182" s="61"/>
      <c r="AR6182" s="61"/>
      <c r="AS6182" s="61"/>
      <c r="AT6182" s="61"/>
      <c r="AU6182" s="61"/>
      <c r="AV6182" s="61"/>
      <c r="AW6182" s="60"/>
    </row>
    <row r="6183" s="59" customFormat="1" customHeight="1" spans="1:49">
      <c r="A6183" s="60"/>
      <c r="B6183" s="60"/>
      <c r="C6183" s="60"/>
      <c r="D6183" s="60"/>
      <c r="H6183" s="61"/>
      <c r="I6183" s="61"/>
      <c r="J6183" s="61"/>
      <c r="K6183" s="61"/>
      <c r="L6183" s="61"/>
      <c r="M6183" s="61"/>
      <c r="N6183" s="61"/>
      <c r="O6183" s="61"/>
      <c r="P6183" s="61"/>
      <c r="Q6183" s="61"/>
      <c r="R6183" s="61"/>
      <c r="S6183" s="61"/>
      <c r="T6183" s="61"/>
      <c r="U6183" s="61"/>
      <c r="V6183" s="61"/>
      <c r="W6183" s="61"/>
      <c r="X6183" s="61"/>
      <c r="Y6183" s="61"/>
      <c r="Z6183" s="61"/>
      <c r="AA6183" s="61"/>
      <c r="AB6183" s="61"/>
      <c r="AC6183" s="61"/>
      <c r="AD6183" s="61"/>
      <c r="AE6183" s="61"/>
      <c r="AF6183" s="61"/>
      <c r="AG6183" s="61"/>
      <c r="AH6183" s="61"/>
      <c r="AI6183" s="61"/>
      <c r="AJ6183" s="61"/>
      <c r="AK6183" s="61"/>
      <c r="AL6183" s="61"/>
      <c r="AM6183" s="61"/>
      <c r="AN6183" s="61"/>
      <c r="AO6183" s="61"/>
      <c r="AP6183" s="62"/>
      <c r="AQ6183" s="61"/>
      <c r="AR6183" s="61"/>
      <c r="AS6183" s="61"/>
      <c r="AT6183" s="61"/>
      <c r="AU6183" s="61"/>
      <c r="AV6183" s="61"/>
      <c r="AW6183" s="60"/>
    </row>
    <row r="6184" s="59" customFormat="1" customHeight="1" spans="1:49">
      <c r="A6184" s="60"/>
      <c r="B6184" s="60"/>
      <c r="C6184" s="60"/>
      <c r="D6184" s="60"/>
      <c r="H6184" s="61"/>
      <c r="I6184" s="61"/>
      <c r="J6184" s="61"/>
      <c r="K6184" s="61"/>
      <c r="L6184" s="61"/>
      <c r="M6184" s="61"/>
      <c r="N6184" s="61"/>
      <c r="O6184" s="61"/>
      <c r="P6184" s="61"/>
      <c r="Q6184" s="61"/>
      <c r="R6184" s="61"/>
      <c r="S6184" s="61"/>
      <c r="T6184" s="61"/>
      <c r="U6184" s="61"/>
      <c r="V6184" s="61"/>
      <c r="W6184" s="61"/>
      <c r="X6184" s="61"/>
      <c r="Y6184" s="61"/>
      <c r="Z6184" s="61"/>
      <c r="AA6184" s="61"/>
      <c r="AB6184" s="61"/>
      <c r="AC6184" s="61"/>
      <c r="AD6184" s="61"/>
      <c r="AE6184" s="61"/>
      <c r="AF6184" s="61"/>
      <c r="AG6184" s="61"/>
      <c r="AH6184" s="61"/>
      <c r="AI6184" s="61"/>
      <c r="AJ6184" s="61"/>
      <c r="AK6184" s="61"/>
      <c r="AL6184" s="61"/>
      <c r="AM6184" s="61"/>
      <c r="AN6184" s="61"/>
      <c r="AO6184" s="61"/>
      <c r="AP6184" s="62"/>
      <c r="AQ6184" s="61"/>
      <c r="AR6184" s="61"/>
      <c r="AS6184" s="61"/>
      <c r="AT6184" s="61"/>
      <c r="AU6184" s="61"/>
      <c r="AV6184" s="61"/>
      <c r="AW6184" s="60"/>
    </row>
    <row r="6185" s="59" customFormat="1" customHeight="1" spans="1:49">
      <c r="A6185" s="60"/>
      <c r="B6185" s="60"/>
      <c r="C6185" s="60"/>
      <c r="D6185" s="60"/>
      <c r="H6185" s="61"/>
      <c r="I6185" s="61"/>
      <c r="J6185" s="61"/>
      <c r="K6185" s="61"/>
      <c r="L6185" s="61"/>
      <c r="M6185" s="61"/>
      <c r="N6185" s="61"/>
      <c r="O6185" s="61"/>
      <c r="P6185" s="61"/>
      <c r="Q6185" s="61"/>
      <c r="R6185" s="61"/>
      <c r="S6185" s="61"/>
      <c r="T6185" s="61"/>
      <c r="U6185" s="61"/>
      <c r="V6185" s="61"/>
      <c r="W6185" s="61"/>
      <c r="X6185" s="61"/>
      <c r="Y6185" s="61"/>
      <c r="Z6185" s="61"/>
      <c r="AA6185" s="61"/>
      <c r="AB6185" s="61"/>
      <c r="AC6185" s="61"/>
      <c r="AD6185" s="61"/>
      <c r="AE6185" s="61"/>
      <c r="AF6185" s="61"/>
      <c r="AG6185" s="61"/>
      <c r="AH6185" s="61"/>
      <c r="AI6185" s="61"/>
      <c r="AJ6185" s="61"/>
      <c r="AK6185" s="61"/>
      <c r="AL6185" s="61"/>
      <c r="AM6185" s="61"/>
      <c r="AN6185" s="61"/>
      <c r="AO6185" s="61"/>
      <c r="AP6185" s="62"/>
      <c r="AQ6185" s="61"/>
      <c r="AR6185" s="61"/>
      <c r="AS6185" s="61"/>
      <c r="AT6185" s="61"/>
      <c r="AU6185" s="61"/>
      <c r="AV6185" s="61"/>
      <c r="AW6185" s="60"/>
    </row>
    <row r="6186" s="59" customFormat="1" customHeight="1" spans="1:49">
      <c r="A6186" s="60"/>
      <c r="B6186" s="60"/>
      <c r="C6186" s="60"/>
      <c r="D6186" s="60"/>
      <c r="H6186" s="61"/>
      <c r="I6186" s="61"/>
      <c r="J6186" s="61"/>
      <c r="K6186" s="61"/>
      <c r="L6186" s="61"/>
      <c r="M6186" s="61"/>
      <c r="N6186" s="61"/>
      <c r="O6186" s="61"/>
      <c r="P6186" s="61"/>
      <c r="Q6186" s="61"/>
      <c r="R6186" s="61"/>
      <c r="S6186" s="61"/>
      <c r="T6186" s="61"/>
      <c r="U6186" s="61"/>
      <c r="V6186" s="61"/>
      <c r="W6186" s="61"/>
      <c r="X6186" s="61"/>
      <c r="Y6186" s="61"/>
      <c r="Z6186" s="61"/>
      <c r="AA6186" s="61"/>
      <c r="AB6186" s="61"/>
      <c r="AC6186" s="61"/>
      <c r="AD6186" s="61"/>
      <c r="AE6186" s="61"/>
      <c r="AF6186" s="61"/>
      <c r="AG6186" s="61"/>
      <c r="AH6186" s="61"/>
      <c r="AI6186" s="61"/>
      <c r="AJ6186" s="61"/>
      <c r="AK6186" s="61"/>
      <c r="AL6186" s="61"/>
      <c r="AM6186" s="61"/>
      <c r="AN6186" s="61"/>
      <c r="AO6186" s="61"/>
      <c r="AP6186" s="62"/>
      <c r="AQ6186" s="61"/>
      <c r="AR6186" s="61"/>
      <c r="AS6186" s="61"/>
      <c r="AT6186" s="61"/>
      <c r="AU6186" s="61"/>
      <c r="AV6186" s="61"/>
      <c r="AW6186" s="60"/>
    </row>
    <row r="6187" s="59" customFormat="1" customHeight="1" spans="1:49">
      <c r="A6187" s="60"/>
      <c r="B6187" s="60"/>
      <c r="C6187" s="60"/>
      <c r="D6187" s="60"/>
      <c r="H6187" s="61"/>
      <c r="I6187" s="61"/>
      <c r="J6187" s="61"/>
      <c r="K6187" s="61"/>
      <c r="L6187" s="61"/>
      <c r="M6187" s="61"/>
      <c r="N6187" s="61"/>
      <c r="O6187" s="61"/>
      <c r="P6187" s="61"/>
      <c r="Q6187" s="61"/>
      <c r="R6187" s="61"/>
      <c r="S6187" s="61"/>
      <c r="T6187" s="61"/>
      <c r="U6187" s="61"/>
      <c r="V6187" s="61"/>
      <c r="W6187" s="61"/>
      <c r="X6187" s="61"/>
      <c r="Y6187" s="61"/>
      <c r="Z6187" s="61"/>
      <c r="AA6187" s="61"/>
      <c r="AB6187" s="61"/>
      <c r="AC6187" s="61"/>
      <c r="AD6187" s="61"/>
      <c r="AE6187" s="61"/>
      <c r="AF6187" s="61"/>
      <c r="AG6187" s="61"/>
      <c r="AH6187" s="61"/>
      <c r="AI6187" s="61"/>
      <c r="AJ6187" s="61"/>
      <c r="AK6187" s="61"/>
      <c r="AL6187" s="61"/>
      <c r="AM6187" s="61"/>
      <c r="AN6187" s="61"/>
      <c r="AO6187" s="61"/>
      <c r="AP6187" s="62"/>
      <c r="AQ6187" s="61"/>
      <c r="AR6187" s="61"/>
      <c r="AS6187" s="61"/>
      <c r="AT6187" s="61"/>
      <c r="AU6187" s="61"/>
      <c r="AV6187" s="61"/>
      <c r="AW6187" s="60"/>
    </row>
    <row r="6188" s="59" customFormat="1" customHeight="1" spans="1:49">
      <c r="A6188" s="60"/>
      <c r="B6188" s="60"/>
      <c r="C6188" s="60"/>
      <c r="D6188" s="60"/>
      <c r="H6188" s="61"/>
      <c r="I6188" s="61"/>
      <c r="J6188" s="61"/>
      <c r="K6188" s="61"/>
      <c r="L6188" s="61"/>
      <c r="M6188" s="61"/>
      <c r="N6188" s="61"/>
      <c r="O6188" s="61"/>
      <c r="P6188" s="61"/>
      <c r="Q6188" s="61"/>
      <c r="R6188" s="61"/>
      <c r="S6188" s="61"/>
      <c r="T6188" s="61"/>
      <c r="U6188" s="61"/>
      <c r="V6188" s="61"/>
      <c r="W6188" s="61"/>
      <c r="X6188" s="61"/>
      <c r="Y6188" s="61"/>
      <c r="Z6188" s="61"/>
      <c r="AA6188" s="61"/>
      <c r="AB6188" s="61"/>
      <c r="AC6188" s="61"/>
      <c r="AD6188" s="61"/>
      <c r="AE6188" s="61"/>
      <c r="AF6188" s="61"/>
      <c r="AG6188" s="61"/>
      <c r="AH6188" s="61"/>
      <c r="AI6188" s="61"/>
      <c r="AJ6188" s="61"/>
      <c r="AK6188" s="61"/>
      <c r="AL6188" s="61"/>
      <c r="AM6188" s="61"/>
      <c r="AN6188" s="61"/>
      <c r="AO6188" s="61"/>
      <c r="AP6188" s="62"/>
      <c r="AQ6188" s="61"/>
      <c r="AR6188" s="61"/>
      <c r="AS6188" s="61"/>
      <c r="AT6188" s="61"/>
      <c r="AU6188" s="61"/>
      <c r="AV6188" s="61"/>
      <c r="AW6188" s="60"/>
    </row>
    <row r="6189" s="59" customFormat="1" customHeight="1" spans="1:49">
      <c r="A6189" s="60"/>
      <c r="B6189" s="60"/>
      <c r="C6189" s="60"/>
      <c r="D6189" s="60"/>
      <c r="H6189" s="61"/>
      <c r="I6189" s="61"/>
      <c r="J6189" s="61"/>
      <c r="K6189" s="61"/>
      <c r="L6189" s="61"/>
      <c r="M6189" s="61"/>
      <c r="N6189" s="61"/>
      <c r="O6189" s="61"/>
      <c r="P6189" s="61"/>
      <c r="Q6189" s="61"/>
      <c r="R6189" s="61"/>
      <c r="S6189" s="61"/>
      <c r="T6189" s="61"/>
      <c r="U6189" s="61"/>
      <c r="V6189" s="61"/>
      <c r="W6189" s="61"/>
      <c r="X6189" s="61"/>
      <c r="Y6189" s="61"/>
      <c r="Z6189" s="61"/>
      <c r="AA6189" s="61"/>
      <c r="AB6189" s="61"/>
      <c r="AC6189" s="61"/>
      <c r="AD6189" s="61"/>
      <c r="AE6189" s="61"/>
      <c r="AF6189" s="61"/>
      <c r="AG6189" s="61"/>
      <c r="AH6189" s="61"/>
      <c r="AI6189" s="61"/>
      <c r="AJ6189" s="61"/>
      <c r="AK6189" s="61"/>
      <c r="AL6189" s="61"/>
      <c r="AM6189" s="61"/>
      <c r="AN6189" s="61"/>
      <c r="AO6189" s="61"/>
      <c r="AP6189" s="62"/>
      <c r="AQ6189" s="61"/>
      <c r="AR6189" s="61"/>
      <c r="AS6189" s="61"/>
      <c r="AT6189" s="61"/>
      <c r="AU6189" s="61"/>
      <c r="AV6189" s="61"/>
      <c r="AW6189" s="60"/>
    </row>
    <row r="6190" s="59" customFormat="1" customHeight="1" spans="1:49">
      <c r="A6190" s="60"/>
      <c r="B6190" s="60"/>
      <c r="C6190" s="60"/>
      <c r="D6190" s="60"/>
      <c r="H6190" s="61"/>
      <c r="I6190" s="61"/>
      <c r="J6190" s="61"/>
      <c r="K6190" s="61"/>
      <c r="L6190" s="61"/>
      <c r="M6190" s="61"/>
      <c r="N6190" s="61"/>
      <c r="O6190" s="61"/>
      <c r="P6190" s="61"/>
      <c r="Q6190" s="61"/>
      <c r="R6190" s="61"/>
      <c r="S6190" s="61"/>
      <c r="T6190" s="61"/>
      <c r="U6190" s="61"/>
      <c r="V6190" s="61"/>
      <c r="W6190" s="61"/>
      <c r="X6190" s="61"/>
      <c r="Y6190" s="61"/>
      <c r="Z6190" s="61"/>
      <c r="AA6190" s="61"/>
      <c r="AB6190" s="61"/>
      <c r="AC6190" s="61"/>
      <c r="AD6190" s="61"/>
      <c r="AE6190" s="61"/>
      <c r="AF6190" s="61"/>
      <c r="AG6190" s="61"/>
      <c r="AH6190" s="61"/>
      <c r="AI6190" s="61"/>
      <c r="AJ6190" s="61"/>
      <c r="AK6190" s="61"/>
      <c r="AL6190" s="61"/>
      <c r="AM6190" s="61"/>
      <c r="AN6190" s="61"/>
      <c r="AO6190" s="61"/>
      <c r="AP6190" s="62"/>
      <c r="AQ6190" s="61"/>
      <c r="AR6190" s="61"/>
      <c r="AS6190" s="61"/>
      <c r="AT6190" s="61"/>
      <c r="AU6190" s="61"/>
      <c r="AV6190" s="61"/>
      <c r="AW6190" s="60"/>
    </row>
    <row r="6191" s="59" customFormat="1" customHeight="1" spans="1:49">
      <c r="A6191" s="60"/>
      <c r="B6191" s="60"/>
      <c r="C6191" s="60"/>
      <c r="D6191" s="60"/>
      <c r="H6191" s="61"/>
      <c r="I6191" s="61"/>
      <c r="J6191" s="61"/>
      <c r="K6191" s="61"/>
      <c r="L6191" s="61"/>
      <c r="M6191" s="61"/>
      <c r="N6191" s="61"/>
      <c r="O6191" s="61"/>
      <c r="P6191" s="61"/>
      <c r="Q6191" s="61"/>
      <c r="R6191" s="61"/>
      <c r="S6191" s="61"/>
      <c r="T6191" s="61"/>
      <c r="U6191" s="61"/>
      <c r="V6191" s="61"/>
      <c r="W6191" s="61"/>
      <c r="X6191" s="61"/>
      <c r="Y6191" s="61"/>
      <c r="Z6191" s="61"/>
      <c r="AA6191" s="61"/>
      <c r="AB6191" s="61"/>
      <c r="AC6191" s="61"/>
      <c r="AD6191" s="61"/>
      <c r="AE6191" s="61"/>
      <c r="AF6191" s="61"/>
      <c r="AG6191" s="61"/>
      <c r="AH6191" s="61"/>
      <c r="AI6191" s="61"/>
      <c r="AJ6191" s="61"/>
      <c r="AK6191" s="61"/>
      <c r="AL6191" s="61"/>
      <c r="AM6191" s="61"/>
      <c r="AN6191" s="61"/>
      <c r="AO6191" s="61"/>
      <c r="AP6191" s="62"/>
      <c r="AQ6191" s="61"/>
      <c r="AR6191" s="61"/>
      <c r="AS6191" s="61"/>
      <c r="AT6191" s="61"/>
      <c r="AU6191" s="61"/>
      <c r="AV6191" s="61"/>
      <c r="AW6191" s="60"/>
    </row>
    <row r="6192" s="59" customFormat="1" customHeight="1" spans="1:49">
      <c r="A6192" s="60"/>
      <c r="B6192" s="60"/>
      <c r="C6192" s="60"/>
      <c r="D6192" s="60"/>
      <c r="H6192" s="61"/>
      <c r="I6192" s="61"/>
      <c r="J6192" s="61"/>
      <c r="K6192" s="61"/>
      <c r="L6192" s="61"/>
      <c r="M6192" s="61"/>
      <c r="N6192" s="61"/>
      <c r="O6192" s="61"/>
      <c r="P6192" s="61"/>
      <c r="Q6192" s="61"/>
      <c r="R6192" s="61"/>
      <c r="S6192" s="61"/>
      <c r="T6192" s="61"/>
      <c r="U6192" s="61"/>
      <c r="V6192" s="61"/>
      <c r="W6192" s="61"/>
      <c r="X6192" s="61"/>
      <c r="Y6192" s="61"/>
      <c r="Z6192" s="61"/>
      <c r="AA6192" s="61"/>
      <c r="AB6192" s="61"/>
      <c r="AC6192" s="61"/>
      <c r="AD6192" s="61"/>
      <c r="AE6192" s="61"/>
      <c r="AF6192" s="61"/>
      <c r="AG6192" s="61"/>
      <c r="AH6192" s="61"/>
      <c r="AI6192" s="61"/>
      <c r="AJ6192" s="61"/>
      <c r="AK6192" s="61"/>
      <c r="AL6192" s="61"/>
      <c r="AM6192" s="61"/>
      <c r="AN6192" s="61"/>
      <c r="AO6192" s="61"/>
      <c r="AP6192" s="62"/>
      <c r="AQ6192" s="61"/>
      <c r="AR6192" s="61"/>
      <c r="AS6192" s="61"/>
      <c r="AT6192" s="61"/>
      <c r="AU6192" s="61"/>
      <c r="AV6192" s="61"/>
      <c r="AW6192" s="60"/>
    </row>
    <row r="6193" s="59" customFormat="1" customHeight="1" spans="1:49">
      <c r="A6193" s="60"/>
      <c r="B6193" s="60"/>
      <c r="C6193" s="60"/>
      <c r="D6193" s="60"/>
      <c r="H6193" s="61"/>
      <c r="I6193" s="61"/>
      <c r="J6193" s="61"/>
      <c r="K6193" s="61"/>
      <c r="L6193" s="61"/>
      <c r="M6193" s="61"/>
      <c r="N6193" s="61"/>
      <c r="O6193" s="61"/>
      <c r="P6193" s="61"/>
      <c r="Q6193" s="61"/>
      <c r="R6193" s="61"/>
      <c r="S6193" s="61"/>
      <c r="T6193" s="61"/>
      <c r="U6193" s="61"/>
      <c r="V6193" s="61"/>
      <c r="W6193" s="61"/>
      <c r="X6193" s="61"/>
      <c r="Y6193" s="61"/>
      <c r="Z6193" s="61"/>
      <c r="AA6193" s="61"/>
      <c r="AB6193" s="61"/>
      <c r="AC6193" s="61"/>
      <c r="AD6193" s="61"/>
      <c r="AE6193" s="61"/>
      <c r="AF6193" s="61"/>
      <c r="AG6193" s="61"/>
      <c r="AH6193" s="61"/>
      <c r="AI6193" s="61"/>
      <c r="AJ6193" s="61"/>
      <c r="AK6193" s="61"/>
      <c r="AL6193" s="61"/>
      <c r="AM6193" s="61"/>
      <c r="AN6193" s="61"/>
      <c r="AO6193" s="61"/>
      <c r="AP6193" s="62"/>
      <c r="AQ6193" s="61"/>
      <c r="AR6193" s="61"/>
      <c r="AS6193" s="61"/>
      <c r="AT6193" s="61"/>
      <c r="AU6193" s="61"/>
      <c r="AV6193" s="61"/>
      <c r="AW6193" s="60"/>
    </row>
    <row r="6194" s="59" customFormat="1" customHeight="1" spans="1:49">
      <c r="A6194" s="60"/>
      <c r="B6194" s="60"/>
      <c r="C6194" s="60"/>
      <c r="D6194" s="60"/>
      <c r="H6194" s="61"/>
      <c r="I6194" s="61"/>
      <c r="J6194" s="61"/>
      <c r="K6194" s="61"/>
      <c r="L6194" s="61"/>
      <c r="M6194" s="61"/>
      <c r="N6194" s="61"/>
      <c r="O6194" s="61"/>
      <c r="P6194" s="61"/>
      <c r="Q6194" s="61"/>
      <c r="R6194" s="61"/>
      <c r="S6194" s="61"/>
      <c r="T6194" s="61"/>
      <c r="U6194" s="61"/>
      <c r="V6194" s="61"/>
      <c r="W6194" s="61"/>
      <c r="X6194" s="61"/>
      <c r="Y6194" s="61"/>
      <c r="Z6194" s="61"/>
      <c r="AA6194" s="61"/>
      <c r="AB6194" s="61"/>
      <c r="AC6194" s="61"/>
      <c r="AD6194" s="61"/>
      <c r="AE6194" s="61"/>
      <c r="AF6194" s="61"/>
      <c r="AG6194" s="61"/>
      <c r="AH6194" s="61"/>
      <c r="AI6194" s="61"/>
      <c r="AJ6194" s="61"/>
      <c r="AK6194" s="61"/>
      <c r="AL6194" s="61"/>
      <c r="AM6194" s="61"/>
      <c r="AN6194" s="61"/>
      <c r="AO6194" s="61"/>
      <c r="AP6194" s="62"/>
      <c r="AQ6194" s="61"/>
      <c r="AR6194" s="61"/>
      <c r="AS6194" s="61"/>
      <c r="AT6194" s="61"/>
      <c r="AU6194" s="61"/>
      <c r="AV6194" s="61"/>
      <c r="AW6194" s="60"/>
    </row>
    <row r="6195" s="59" customFormat="1" customHeight="1" spans="1:49">
      <c r="A6195" s="60"/>
      <c r="B6195" s="60"/>
      <c r="C6195" s="60"/>
      <c r="D6195" s="60"/>
      <c r="H6195" s="61"/>
      <c r="I6195" s="61"/>
      <c r="J6195" s="61"/>
      <c r="K6195" s="61"/>
      <c r="L6195" s="61"/>
      <c r="M6195" s="61"/>
      <c r="N6195" s="61"/>
      <c r="O6195" s="61"/>
      <c r="P6195" s="61"/>
      <c r="Q6195" s="61"/>
      <c r="R6195" s="61"/>
      <c r="S6195" s="61"/>
      <c r="T6195" s="61"/>
      <c r="U6195" s="61"/>
      <c r="V6195" s="61"/>
      <c r="W6195" s="61"/>
      <c r="X6195" s="61"/>
      <c r="Y6195" s="61"/>
      <c r="Z6195" s="61"/>
      <c r="AA6195" s="61"/>
      <c r="AB6195" s="61"/>
      <c r="AC6195" s="61"/>
      <c r="AD6195" s="61"/>
      <c r="AE6195" s="61"/>
      <c r="AF6195" s="61"/>
      <c r="AG6195" s="61"/>
      <c r="AH6195" s="61"/>
      <c r="AI6195" s="61"/>
      <c r="AJ6195" s="61"/>
      <c r="AK6195" s="61"/>
      <c r="AL6195" s="61"/>
      <c r="AM6195" s="61"/>
      <c r="AN6195" s="61"/>
      <c r="AO6195" s="61"/>
      <c r="AP6195" s="62"/>
      <c r="AQ6195" s="61"/>
      <c r="AR6195" s="61"/>
      <c r="AS6195" s="61"/>
      <c r="AT6195" s="61"/>
      <c r="AU6195" s="61"/>
      <c r="AV6195" s="61"/>
      <c r="AW6195" s="60"/>
    </row>
    <row r="6196" s="59" customFormat="1" customHeight="1" spans="1:49">
      <c r="A6196" s="60"/>
      <c r="B6196" s="60"/>
      <c r="C6196" s="60"/>
      <c r="D6196" s="60"/>
      <c r="H6196" s="61"/>
      <c r="I6196" s="61"/>
      <c r="J6196" s="61"/>
      <c r="K6196" s="61"/>
      <c r="L6196" s="61"/>
      <c r="M6196" s="61"/>
      <c r="N6196" s="61"/>
      <c r="O6196" s="61"/>
      <c r="P6196" s="61"/>
      <c r="Q6196" s="61"/>
      <c r="R6196" s="61"/>
      <c r="S6196" s="61"/>
      <c r="T6196" s="61"/>
      <c r="U6196" s="61"/>
      <c r="V6196" s="61"/>
      <c r="W6196" s="61"/>
      <c r="X6196" s="61"/>
      <c r="Y6196" s="61"/>
      <c r="Z6196" s="61"/>
      <c r="AA6196" s="61"/>
      <c r="AB6196" s="61"/>
      <c r="AC6196" s="61"/>
      <c r="AD6196" s="61"/>
      <c r="AE6196" s="61"/>
      <c r="AF6196" s="61"/>
      <c r="AG6196" s="61"/>
      <c r="AH6196" s="61"/>
      <c r="AI6196" s="61"/>
      <c r="AJ6196" s="61"/>
      <c r="AK6196" s="61"/>
      <c r="AL6196" s="61"/>
      <c r="AM6196" s="61"/>
      <c r="AN6196" s="61"/>
      <c r="AO6196" s="61"/>
      <c r="AP6196" s="62"/>
      <c r="AQ6196" s="61"/>
      <c r="AR6196" s="61"/>
      <c r="AS6196" s="61"/>
      <c r="AT6196" s="61"/>
      <c r="AU6196" s="61"/>
      <c r="AV6196" s="61"/>
      <c r="AW6196" s="60"/>
    </row>
    <row r="6197" s="59" customFormat="1" customHeight="1" spans="1:49">
      <c r="A6197" s="60"/>
      <c r="B6197" s="60"/>
      <c r="C6197" s="60"/>
      <c r="D6197" s="60"/>
      <c r="H6197" s="61"/>
      <c r="I6197" s="61"/>
      <c r="J6197" s="61"/>
      <c r="K6197" s="61"/>
      <c r="L6197" s="61"/>
      <c r="M6197" s="61"/>
      <c r="N6197" s="61"/>
      <c r="O6197" s="61"/>
      <c r="P6197" s="61"/>
      <c r="Q6197" s="61"/>
      <c r="R6197" s="61"/>
      <c r="S6197" s="61"/>
      <c r="T6197" s="61"/>
      <c r="U6197" s="61"/>
      <c r="V6197" s="61"/>
      <c r="W6197" s="61"/>
      <c r="X6197" s="61"/>
      <c r="Y6197" s="61"/>
      <c r="Z6197" s="61"/>
      <c r="AA6197" s="61"/>
      <c r="AB6197" s="61"/>
      <c r="AC6197" s="61"/>
      <c r="AD6197" s="61"/>
      <c r="AE6197" s="61"/>
      <c r="AF6197" s="61"/>
      <c r="AG6197" s="61"/>
      <c r="AH6197" s="61"/>
      <c r="AI6197" s="61"/>
      <c r="AJ6197" s="61"/>
      <c r="AK6197" s="61"/>
      <c r="AL6197" s="61"/>
      <c r="AM6197" s="61"/>
      <c r="AN6197" s="61"/>
      <c r="AO6197" s="61"/>
      <c r="AP6197" s="62"/>
      <c r="AQ6197" s="61"/>
      <c r="AR6197" s="61"/>
      <c r="AS6197" s="61"/>
      <c r="AT6197" s="61"/>
      <c r="AU6197" s="61"/>
      <c r="AV6197" s="61"/>
      <c r="AW6197" s="60"/>
    </row>
    <row r="6198" s="59" customFormat="1" customHeight="1" spans="1:49">
      <c r="A6198" s="60"/>
      <c r="B6198" s="60"/>
      <c r="C6198" s="60"/>
      <c r="D6198" s="60"/>
      <c r="H6198" s="61"/>
      <c r="I6198" s="61"/>
      <c r="J6198" s="61"/>
      <c r="K6198" s="61"/>
      <c r="L6198" s="61"/>
      <c r="M6198" s="61"/>
      <c r="N6198" s="61"/>
      <c r="O6198" s="61"/>
      <c r="P6198" s="61"/>
      <c r="Q6198" s="61"/>
      <c r="R6198" s="61"/>
      <c r="S6198" s="61"/>
      <c r="T6198" s="61"/>
      <c r="U6198" s="61"/>
      <c r="V6198" s="61"/>
      <c r="W6198" s="61"/>
      <c r="X6198" s="61"/>
      <c r="Y6198" s="61"/>
      <c r="Z6198" s="61"/>
      <c r="AA6198" s="61"/>
      <c r="AB6198" s="61"/>
      <c r="AC6198" s="61"/>
      <c r="AD6198" s="61"/>
      <c r="AE6198" s="61"/>
      <c r="AF6198" s="61"/>
      <c r="AG6198" s="61"/>
      <c r="AH6198" s="61"/>
      <c r="AI6198" s="61"/>
      <c r="AJ6198" s="61"/>
      <c r="AK6198" s="61"/>
      <c r="AL6198" s="61"/>
      <c r="AM6198" s="61"/>
      <c r="AN6198" s="61"/>
      <c r="AO6198" s="61"/>
      <c r="AP6198" s="62"/>
      <c r="AQ6198" s="61"/>
      <c r="AR6198" s="61"/>
      <c r="AS6198" s="61"/>
      <c r="AT6198" s="61"/>
      <c r="AU6198" s="61"/>
      <c r="AV6198" s="61"/>
      <c r="AW6198" s="60"/>
    </row>
    <row r="6199" s="59" customFormat="1" customHeight="1" spans="1:49">
      <c r="A6199" s="60"/>
      <c r="B6199" s="60"/>
      <c r="C6199" s="60"/>
      <c r="D6199" s="60"/>
      <c r="H6199" s="61"/>
      <c r="I6199" s="61"/>
      <c r="J6199" s="61"/>
      <c r="K6199" s="61"/>
      <c r="L6199" s="61"/>
      <c r="M6199" s="61"/>
      <c r="N6199" s="61"/>
      <c r="O6199" s="61"/>
      <c r="P6199" s="61"/>
      <c r="Q6199" s="61"/>
      <c r="R6199" s="61"/>
      <c r="S6199" s="61"/>
      <c r="T6199" s="61"/>
      <c r="U6199" s="61"/>
      <c r="V6199" s="61"/>
      <c r="W6199" s="61"/>
      <c r="X6199" s="61"/>
      <c r="Y6199" s="61"/>
      <c r="Z6199" s="61"/>
      <c r="AA6199" s="61"/>
      <c r="AB6199" s="61"/>
      <c r="AC6199" s="61"/>
      <c r="AD6199" s="61"/>
      <c r="AE6199" s="61"/>
      <c r="AF6199" s="61"/>
      <c r="AG6199" s="61"/>
      <c r="AH6199" s="61"/>
      <c r="AI6199" s="61"/>
      <c r="AJ6199" s="61"/>
      <c r="AK6199" s="61"/>
      <c r="AL6199" s="61"/>
      <c r="AM6199" s="61"/>
      <c r="AN6199" s="61"/>
      <c r="AO6199" s="61"/>
      <c r="AP6199" s="62"/>
      <c r="AQ6199" s="61"/>
      <c r="AR6199" s="61"/>
      <c r="AS6199" s="61"/>
      <c r="AT6199" s="61"/>
      <c r="AU6199" s="61"/>
      <c r="AV6199" s="61"/>
      <c r="AW6199" s="60"/>
    </row>
    <row r="6200" s="59" customFormat="1" customHeight="1" spans="1:49">
      <c r="A6200" s="60"/>
      <c r="B6200" s="60"/>
      <c r="C6200" s="60"/>
      <c r="D6200" s="60"/>
      <c r="H6200" s="61"/>
      <c r="I6200" s="61"/>
      <c r="J6200" s="61"/>
      <c r="K6200" s="61"/>
      <c r="L6200" s="61"/>
      <c r="M6200" s="61"/>
      <c r="N6200" s="61"/>
      <c r="O6200" s="61"/>
      <c r="P6200" s="61"/>
      <c r="Q6200" s="61"/>
      <c r="R6200" s="61"/>
      <c r="S6200" s="61"/>
      <c r="T6200" s="61"/>
      <c r="U6200" s="61"/>
      <c r="V6200" s="61"/>
      <c r="W6200" s="61"/>
      <c r="X6200" s="61"/>
      <c r="Y6200" s="61"/>
      <c r="Z6200" s="61"/>
      <c r="AA6200" s="61"/>
      <c r="AB6200" s="61"/>
      <c r="AC6200" s="61"/>
      <c r="AD6200" s="61"/>
      <c r="AE6200" s="61"/>
      <c r="AF6200" s="61"/>
      <c r="AG6200" s="61"/>
      <c r="AH6200" s="61"/>
      <c r="AI6200" s="61"/>
      <c r="AJ6200" s="61"/>
      <c r="AK6200" s="61"/>
      <c r="AL6200" s="61"/>
      <c r="AM6200" s="61"/>
      <c r="AN6200" s="61"/>
      <c r="AO6200" s="61"/>
      <c r="AP6200" s="62"/>
      <c r="AQ6200" s="61"/>
      <c r="AR6200" s="61"/>
      <c r="AS6200" s="61"/>
      <c r="AT6200" s="61"/>
      <c r="AU6200" s="61"/>
      <c r="AV6200" s="61"/>
      <c r="AW6200" s="60"/>
    </row>
    <row r="6201" s="59" customFormat="1" customHeight="1" spans="1:49">
      <c r="A6201" s="60"/>
      <c r="B6201" s="60"/>
      <c r="C6201" s="60"/>
      <c r="D6201" s="60"/>
      <c r="H6201" s="61"/>
      <c r="I6201" s="61"/>
      <c r="J6201" s="61"/>
      <c r="K6201" s="61"/>
      <c r="L6201" s="61"/>
      <c r="M6201" s="61"/>
      <c r="N6201" s="61"/>
      <c r="O6201" s="61"/>
      <c r="P6201" s="61"/>
      <c r="Q6201" s="61"/>
      <c r="R6201" s="61"/>
      <c r="S6201" s="61"/>
      <c r="T6201" s="61"/>
      <c r="U6201" s="61"/>
      <c r="V6201" s="61"/>
      <c r="W6201" s="61"/>
      <c r="X6201" s="61"/>
      <c r="Y6201" s="61"/>
      <c r="Z6201" s="61"/>
      <c r="AA6201" s="61"/>
      <c r="AB6201" s="61"/>
      <c r="AC6201" s="61"/>
      <c r="AD6201" s="61"/>
      <c r="AE6201" s="61"/>
      <c r="AF6201" s="61"/>
      <c r="AG6201" s="61"/>
      <c r="AH6201" s="61"/>
      <c r="AI6201" s="61"/>
      <c r="AJ6201" s="61"/>
      <c r="AK6201" s="61"/>
      <c r="AL6201" s="61"/>
      <c r="AM6201" s="61"/>
      <c r="AN6201" s="61"/>
      <c r="AO6201" s="61"/>
      <c r="AP6201" s="62"/>
      <c r="AQ6201" s="61"/>
      <c r="AR6201" s="61"/>
      <c r="AS6201" s="61"/>
      <c r="AT6201" s="61"/>
      <c r="AU6201" s="61"/>
      <c r="AV6201" s="61"/>
      <c r="AW6201" s="60"/>
    </row>
    <row r="6202" s="59" customFormat="1" customHeight="1" spans="1:49">
      <c r="A6202" s="60"/>
      <c r="B6202" s="60"/>
      <c r="C6202" s="60"/>
      <c r="D6202" s="60"/>
      <c r="H6202" s="61"/>
      <c r="I6202" s="61"/>
      <c r="J6202" s="61"/>
      <c r="K6202" s="61"/>
      <c r="L6202" s="61"/>
      <c r="M6202" s="61"/>
      <c r="N6202" s="61"/>
      <c r="O6202" s="61"/>
      <c r="P6202" s="61"/>
      <c r="Q6202" s="61"/>
      <c r="R6202" s="61"/>
      <c r="S6202" s="61"/>
      <c r="T6202" s="61"/>
      <c r="U6202" s="61"/>
      <c r="V6202" s="61"/>
      <c r="W6202" s="61"/>
      <c r="X6202" s="61"/>
      <c r="Y6202" s="61"/>
      <c r="Z6202" s="61"/>
      <c r="AA6202" s="61"/>
      <c r="AB6202" s="61"/>
      <c r="AC6202" s="61"/>
      <c r="AD6202" s="61"/>
      <c r="AE6202" s="61"/>
      <c r="AF6202" s="61"/>
      <c r="AG6202" s="61"/>
      <c r="AH6202" s="61"/>
      <c r="AI6202" s="61"/>
      <c r="AJ6202" s="61"/>
      <c r="AK6202" s="61"/>
      <c r="AL6202" s="61"/>
      <c r="AM6202" s="61"/>
      <c r="AN6202" s="61"/>
      <c r="AO6202" s="61"/>
      <c r="AP6202" s="62"/>
      <c r="AQ6202" s="61"/>
      <c r="AR6202" s="61"/>
      <c r="AS6202" s="61"/>
      <c r="AT6202" s="61"/>
      <c r="AU6202" s="61"/>
      <c r="AV6202" s="61"/>
      <c r="AW6202" s="60"/>
    </row>
    <row r="6203" s="59" customFormat="1" customHeight="1" spans="1:49">
      <c r="A6203" s="60"/>
      <c r="B6203" s="60"/>
      <c r="C6203" s="60"/>
      <c r="D6203" s="60"/>
      <c r="H6203" s="61"/>
      <c r="I6203" s="61"/>
      <c r="J6203" s="61"/>
      <c r="K6203" s="61"/>
      <c r="L6203" s="61"/>
      <c r="M6203" s="61"/>
      <c r="N6203" s="61"/>
      <c r="O6203" s="61"/>
      <c r="P6203" s="61"/>
      <c r="Q6203" s="61"/>
      <c r="R6203" s="61"/>
      <c r="S6203" s="61"/>
      <c r="T6203" s="61"/>
      <c r="U6203" s="61"/>
      <c r="V6203" s="61"/>
      <c r="W6203" s="61"/>
      <c r="X6203" s="61"/>
      <c r="Y6203" s="61"/>
      <c r="Z6203" s="61"/>
      <c r="AA6203" s="61"/>
      <c r="AB6203" s="61"/>
      <c r="AC6203" s="61"/>
      <c r="AD6203" s="61"/>
      <c r="AE6203" s="61"/>
      <c r="AF6203" s="61"/>
      <c r="AG6203" s="61"/>
      <c r="AH6203" s="61"/>
      <c r="AI6203" s="61"/>
      <c r="AJ6203" s="61"/>
      <c r="AK6203" s="61"/>
      <c r="AL6203" s="61"/>
      <c r="AM6203" s="61"/>
      <c r="AN6203" s="61"/>
      <c r="AO6203" s="61"/>
      <c r="AP6203" s="62"/>
      <c r="AQ6203" s="61"/>
      <c r="AR6203" s="61"/>
      <c r="AS6203" s="61"/>
      <c r="AT6203" s="61"/>
      <c r="AU6203" s="61"/>
      <c r="AV6203" s="61"/>
      <c r="AW6203" s="60"/>
    </row>
    <row r="6204" s="59" customFormat="1" customHeight="1" spans="1:49">
      <c r="A6204" s="60"/>
      <c r="B6204" s="60"/>
      <c r="C6204" s="60"/>
      <c r="D6204" s="60"/>
      <c r="H6204" s="61"/>
      <c r="I6204" s="61"/>
      <c r="J6204" s="61"/>
      <c r="K6204" s="61"/>
      <c r="L6204" s="61"/>
      <c r="M6204" s="61"/>
      <c r="N6204" s="61"/>
      <c r="O6204" s="61"/>
      <c r="P6204" s="61"/>
      <c r="Q6204" s="61"/>
      <c r="R6204" s="61"/>
      <c r="S6204" s="61"/>
      <c r="T6204" s="61"/>
      <c r="U6204" s="61"/>
      <c r="V6204" s="61"/>
      <c r="W6204" s="61"/>
      <c r="X6204" s="61"/>
      <c r="Y6204" s="61"/>
      <c r="Z6204" s="61"/>
      <c r="AA6204" s="61"/>
      <c r="AB6204" s="61"/>
      <c r="AC6204" s="61"/>
      <c r="AD6204" s="61"/>
      <c r="AE6204" s="61"/>
      <c r="AF6204" s="61"/>
      <c r="AG6204" s="61"/>
      <c r="AH6204" s="61"/>
      <c r="AI6204" s="61"/>
      <c r="AJ6204" s="61"/>
      <c r="AK6204" s="61"/>
      <c r="AL6204" s="61"/>
      <c r="AM6204" s="61"/>
      <c r="AN6204" s="61"/>
      <c r="AO6204" s="61"/>
      <c r="AP6204" s="62"/>
      <c r="AQ6204" s="61"/>
      <c r="AR6204" s="61"/>
      <c r="AS6204" s="61"/>
      <c r="AT6204" s="61"/>
      <c r="AU6204" s="61"/>
      <c r="AV6204" s="61"/>
      <c r="AW6204" s="60"/>
    </row>
    <row r="6205" s="59" customFormat="1" customHeight="1" spans="1:49">
      <c r="A6205" s="60"/>
      <c r="B6205" s="60"/>
      <c r="C6205" s="60"/>
      <c r="D6205" s="60"/>
      <c r="H6205" s="61"/>
      <c r="I6205" s="61"/>
      <c r="J6205" s="61"/>
      <c r="K6205" s="61"/>
      <c r="L6205" s="61"/>
      <c r="M6205" s="61"/>
      <c r="N6205" s="61"/>
      <c r="O6205" s="61"/>
      <c r="P6205" s="61"/>
      <c r="Q6205" s="61"/>
      <c r="R6205" s="61"/>
      <c r="S6205" s="61"/>
      <c r="T6205" s="61"/>
      <c r="U6205" s="61"/>
      <c r="V6205" s="61"/>
      <c r="W6205" s="61"/>
      <c r="X6205" s="61"/>
      <c r="Y6205" s="61"/>
      <c r="Z6205" s="61"/>
      <c r="AA6205" s="61"/>
      <c r="AB6205" s="61"/>
      <c r="AC6205" s="61"/>
      <c r="AD6205" s="61"/>
      <c r="AE6205" s="61"/>
      <c r="AF6205" s="61"/>
      <c r="AG6205" s="61"/>
      <c r="AH6205" s="61"/>
      <c r="AI6205" s="61"/>
      <c r="AJ6205" s="61"/>
      <c r="AK6205" s="61"/>
      <c r="AL6205" s="61"/>
      <c r="AM6205" s="61"/>
      <c r="AN6205" s="61"/>
      <c r="AO6205" s="61"/>
      <c r="AP6205" s="62"/>
      <c r="AQ6205" s="61"/>
      <c r="AR6205" s="61"/>
      <c r="AS6205" s="61"/>
      <c r="AT6205" s="61"/>
      <c r="AU6205" s="61"/>
      <c r="AV6205" s="61"/>
      <c r="AW6205" s="60"/>
    </row>
    <row r="6206" s="59" customFormat="1" customHeight="1" spans="1:49">
      <c r="A6206" s="60"/>
      <c r="B6206" s="60"/>
      <c r="C6206" s="60"/>
      <c r="D6206" s="60"/>
      <c r="H6206" s="61"/>
      <c r="I6206" s="61"/>
      <c r="J6206" s="61"/>
      <c r="K6206" s="61"/>
      <c r="L6206" s="61"/>
      <c r="M6206" s="61"/>
      <c r="N6206" s="61"/>
      <c r="O6206" s="61"/>
      <c r="P6206" s="61"/>
      <c r="Q6206" s="61"/>
      <c r="R6206" s="61"/>
      <c r="S6206" s="61"/>
      <c r="T6206" s="61"/>
      <c r="U6206" s="61"/>
      <c r="V6206" s="61"/>
      <c r="W6206" s="61"/>
      <c r="X6206" s="61"/>
      <c r="Y6206" s="61"/>
      <c r="Z6206" s="61"/>
      <c r="AA6206" s="61"/>
      <c r="AB6206" s="61"/>
      <c r="AC6206" s="61"/>
      <c r="AD6206" s="61"/>
      <c r="AE6206" s="61"/>
      <c r="AF6206" s="61"/>
      <c r="AG6206" s="61"/>
      <c r="AH6206" s="61"/>
      <c r="AI6206" s="61"/>
      <c r="AJ6206" s="61"/>
      <c r="AK6206" s="61"/>
      <c r="AL6206" s="61"/>
      <c r="AM6206" s="61"/>
      <c r="AN6206" s="61"/>
      <c r="AO6206" s="61"/>
      <c r="AP6206" s="62"/>
      <c r="AQ6206" s="61"/>
      <c r="AR6206" s="61"/>
      <c r="AS6206" s="61"/>
      <c r="AT6206" s="61"/>
      <c r="AU6206" s="61"/>
      <c r="AV6206" s="61"/>
      <c r="AW6206" s="60"/>
    </row>
    <row r="6207" s="59" customFormat="1" customHeight="1" spans="1:49">
      <c r="A6207" s="60"/>
      <c r="B6207" s="60"/>
      <c r="C6207" s="60"/>
      <c r="D6207" s="60"/>
      <c r="H6207" s="61"/>
      <c r="I6207" s="61"/>
      <c r="J6207" s="61"/>
      <c r="K6207" s="61"/>
      <c r="L6207" s="61"/>
      <c r="M6207" s="61"/>
      <c r="N6207" s="61"/>
      <c r="O6207" s="61"/>
      <c r="P6207" s="61"/>
      <c r="Q6207" s="61"/>
      <c r="R6207" s="61"/>
      <c r="S6207" s="61"/>
      <c r="T6207" s="61"/>
      <c r="U6207" s="61"/>
      <c r="V6207" s="61"/>
      <c r="W6207" s="61"/>
      <c r="X6207" s="61"/>
      <c r="Y6207" s="61"/>
      <c r="Z6207" s="61"/>
      <c r="AA6207" s="61"/>
      <c r="AB6207" s="61"/>
      <c r="AC6207" s="61"/>
      <c r="AD6207" s="61"/>
      <c r="AE6207" s="61"/>
      <c r="AF6207" s="61"/>
      <c r="AG6207" s="61"/>
      <c r="AH6207" s="61"/>
      <c r="AI6207" s="61"/>
      <c r="AJ6207" s="61"/>
      <c r="AK6207" s="61"/>
      <c r="AL6207" s="61"/>
      <c r="AM6207" s="61"/>
      <c r="AN6207" s="61"/>
      <c r="AO6207" s="61"/>
      <c r="AP6207" s="62"/>
      <c r="AQ6207" s="61"/>
      <c r="AR6207" s="61"/>
      <c r="AS6207" s="61"/>
      <c r="AT6207" s="61"/>
      <c r="AU6207" s="61"/>
      <c r="AV6207" s="61"/>
      <c r="AW6207" s="60"/>
    </row>
    <row r="6208" s="59" customFormat="1" customHeight="1" spans="1:49">
      <c r="A6208" s="60"/>
      <c r="B6208" s="60"/>
      <c r="C6208" s="60"/>
      <c r="D6208" s="60"/>
      <c r="H6208" s="61"/>
      <c r="I6208" s="61"/>
      <c r="J6208" s="61"/>
      <c r="K6208" s="61"/>
      <c r="L6208" s="61"/>
      <c r="M6208" s="61"/>
      <c r="N6208" s="61"/>
      <c r="O6208" s="61"/>
      <c r="P6208" s="61"/>
      <c r="Q6208" s="61"/>
      <c r="R6208" s="61"/>
      <c r="S6208" s="61"/>
      <c r="T6208" s="61"/>
      <c r="U6208" s="61"/>
      <c r="V6208" s="61"/>
      <c r="W6208" s="61"/>
      <c r="X6208" s="61"/>
      <c r="Y6208" s="61"/>
      <c r="Z6208" s="61"/>
      <c r="AA6208" s="61"/>
      <c r="AB6208" s="61"/>
      <c r="AC6208" s="61"/>
      <c r="AD6208" s="61"/>
      <c r="AE6208" s="61"/>
      <c r="AF6208" s="61"/>
      <c r="AG6208" s="61"/>
      <c r="AH6208" s="61"/>
      <c r="AI6208" s="61"/>
      <c r="AJ6208" s="61"/>
      <c r="AK6208" s="61"/>
      <c r="AL6208" s="61"/>
      <c r="AM6208" s="61"/>
      <c r="AN6208" s="61"/>
      <c r="AO6208" s="61"/>
      <c r="AP6208" s="62"/>
      <c r="AQ6208" s="61"/>
      <c r="AR6208" s="61"/>
      <c r="AS6208" s="61"/>
      <c r="AT6208" s="61"/>
      <c r="AU6208" s="61"/>
      <c r="AV6208" s="61"/>
      <c r="AW6208" s="60"/>
    </row>
    <row r="6209" s="59" customFormat="1" customHeight="1" spans="1:49">
      <c r="A6209" s="60"/>
      <c r="B6209" s="60"/>
      <c r="C6209" s="60"/>
      <c r="D6209" s="60"/>
      <c r="H6209" s="61"/>
      <c r="I6209" s="61"/>
      <c r="J6209" s="61"/>
      <c r="K6209" s="61"/>
      <c r="L6209" s="61"/>
      <c r="M6209" s="61"/>
      <c r="N6209" s="61"/>
      <c r="O6209" s="61"/>
      <c r="P6209" s="61"/>
      <c r="Q6209" s="61"/>
      <c r="R6209" s="61"/>
      <c r="S6209" s="61"/>
      <c r="T6209" s="61"/>
      <c r="U6209" s="61"/>
      <c r="V6209" s="61"/>
      <c r="W6209" s="61"/>
      <c r="X6209" s="61"/>
      <c r="Y6209" s="61"/>
      <c r="Z6209" s="61"/>
      <c r="AA6209" s="61"/>
      <c r="AB6209" s="61"/>
      <c r="AC6209" s="61"/>
      <c r="AD6209" s="61"/>
      <c r="AE6209" s="61"/>
      <c r="AF6209" s="61"/>
      <c r="AG6209" s="61"/>
      <c r="AH6209" s="61"/>
      <c r="AI6209" s="61"/>
      <c r="AJ6209" s="61"/>
      <c r="AK6209" s="61"/>
      <c r="AL6209" s="61"/>
      <c r="AM6209" s="61"/>
      <c r="AN6209" s="61"/>
      <c r="AO6209" s="61"/>
      <c r="AP6209" s="62"/>
      <c r="AQ6209" s="61"/>
      <c r="AR6209" s="61"/>
      <c r="AS6209" s="61"/>
      <c r="AT6209" s="61"/>
      <c r="AU6209" s="61"/>
      <c r="AV6209" s="61"/>
      <c r="AW6209" s="60"/>
    </row>
    <row r="6210" s="59" customFormat="1" customHeight="1" spans="1:49">
      <c r="A6210" s="60"/>
      <c r="B6210" s="60"/>
      <c r="C6210" s="60"/>
      <c r="D6210" s="60"/>
      <c r="H6210" s="61"/>
      <c r="I6210" s="61"/>
      <c r="J6210" s="61"/>
      <c r="K6210" s="61"/>
      <c r="L6210" s="61"/>
      <c r="M6210" s="61"/>
      <c r="N6210" s="61"/>
      <c r="O6210" s="61"/>
      <c r="P6210" s="61"/>
      <c r="Q6210" s="61"/>
      <c r="R6210" s="61"/>
      <c r="S6210" s="61"/>
      <c r="T6210" s="61"/>
      <c r="U6210" s="61"/>
      <c r="V6210" s="61"/>
      <c r="W6210" s="61"/>
      <c r="X6210" s="61"/>
      <c r="Y6210" s="61"/>
      <c r="Z6210" s="61"/>
      <c r="AA6210" s="61"/>
      <c r="AB6210" s="61"/>
      <c r="AC6210" s="61"/>
      <c r="AD6210" s="61"/>
      <c r="AE6210" s="61"/>
      <c r="AF6210" s="61"/>
      <c r="AG6210" s="61"/>
      <c r="AH6210" s="61"/>
      <c r="AI6210" s="61"/>
      <c r="AJ6210" s="61"/>
      <c r="AK6210" s="61"/>
      <c r="AL6210" s="61"/>
      <c r="AM6210" s="61"/>
      <c r="AN6210" s="61"/>
      <c r="AO6210" s="61"/>
      <c r="AP6210" s="62"/>
      <c r="AQ6210" s="61"/>
      <c r="AR6210" s="61"/>
      <c r="AS6210" s="61"/>
      <c r="AT6210" s="61"/>
      <c r="AU6210" s="61"/>
      <c r="AV6210" s="61"/>
      <c r="AW6210" s="60"/>
    </row>
    <row r="6211" s="59" customFormat="1" customHeight="1" spans="1:49">
      <c r="A6211" s="60"/>
      <c r="B6211" s="60"/>
      <c r="C6211" s="60"/>
      <c r="D6211" s="60"/>
      <c r="H6211" s="61"/>
      <c r="I6211" s="61"/>
      <c r="J6211" s="61"/>
      <c r="K6211" s="61"/>
      <c r="L6211" s="61"/>
      <c r="M6211" s="61"/>
      <c r="N6211" s="61"/>
      <c r="O6211" s="61"/>
      <c r="P6211" s="61"/>
      <c r="Q6211" s="61"/>
      <c r="R6211" s="61"/>
      <c r="S6211" s="61"/>
      <c r="T6211" s="61"/>
      <c r="U6211" s="61"/>
      <c r="V6211" s="61"/>
      <c r="W6211" s="61"/>
      <c r="X6211" s="61"/>
      <c r="Y6211" s="61"/>
      <c r="Z6211" s="61"/>
      <c r="AA6211" s="61"/>
      <c r="AB6211" s="61"/>
      <c r="AC6211" s="61"/>
      <c r="AD6211" s="61"/>
      <c r="AE6211" s="61"/>
      <c r="AF6211" s="61"/>
      <c r="AG6211" s="61"/>
      <c r="AH6211" s="61"/>
      <c r="AI6211" s="61"/>
      <c r="AJ6211" s="61"/>
      <c r="AK6211" s="61"/>
      <c r="AL6211" s="61"/>
      <c r="AM6211" s="61"/>
      <c r="AN6211" s="61"/>
      <c r="AO6211" s="61"/>
      <c r="AP6211" s="62"/>
      <c r="AQ6211" s="61"/>
      <c r="AR6211" s="61"/>
      <c r="AS6211" s="61"/>
      <c r="AT6211" s="61"/>
      <c r="AU6211" s="61"/>
      <c r="AV6211" s="61"/>
      <c r="AW6211" s="60"/>
    </row>
    <row r="6212" s="59" customFormat="1" customHeight="1" spans="1:49">
      <c r="A6212" s="60"/>
      <c r="B6212" s="60"/>
      <c r="C6212" s="60"/>
      <c r="D6212" s="60"/>
      <c r="H6212" s="61"/>
      <c r="I6212" s="61"/>
      <c r="J6212" s="61"/>
      <c r="K6212" s="61"/>
      <c r="L6212" s="61"/>
      <c r="M6212" s="61"/>
      <c r="N6212" s="61"/>
      <c r="O6212" s="61"/>
      <c r="P6212" s="61"/>
      <c r="Q6212" s="61"/>
      <c r="R6212" s="61"/>
      <c r="S6212" s="61"/>
      <c r="T6212" s="61"/>
      <c r="U6212" s="61"/>
      <c r="V6212" s="61"/>
      <c r="W6212" s="61"/>
      <c r="X6212" s="61"/>
      <c r="Y6212" s="61"/>
      <c r="Z6212" s="61"/>
      <c r="AA6212" s="61"/>
      <c r="AB6212" s="61"/>
      <c r="AC6212" s="61"/>
      <c r="AD6212" s="61"/>
      <c r="AE6212" s="61"/>
      <c r="AF6212" s="61"/>
      <c r="AG6212" s="61"/>
      <c r="AH6212" s="61"/>
      <c r="AI6212" s="61"/>
      <c r="AJ6212" s="61"/>
      <c r="AK6212" s="61"/>
      <c r="AL6212" s="61"/>
      <c r="AM6212" s="61"/>
      <c r="AN6212" s="61"/>
      <c r="AO6212" s="61"/>
      <c r="AP6212" s="62"/>
      <c r="AQ6212" s="61"/>
      <c r="AR6212" s="61"/>
      <c r="AS6212" s="61"/>
      <c r="AT6212" s="61"/>
      <c r="AU6212" s="61"/>
      <c r="AV6212" s="61"/>
      <c r="AW6212" s="60"/>
    </row>
    <row r="6213" s="59" customFormat="1" customHeight="1" spans="1:49">
      <c r="A6213" s="60"/>
      <c r="B6213" s="60"/>
      <c r="C6213" s="60"/>
      <c r="D6213" s="60"/>
      <c r="H6213" s="61"/>
      <c r="I6213" s="61"/>
      <c r="J6213" s="61"/>
      <c r="K6213" s="61"/>
      <c r="L6213" s="61"/>
      <c r="M6213" s="61"/>
      <c r="N6213" s="61"/>
      <c r="O6213" s="61"/>
      <c r="P6213" s="61"/>
      <c r="Q6213" s="61"/>
      <c r="R6213" s="61"/>
      <c r="S6213" s="61"/>
      <c r="T6213" s="61"/>
      <c r="U6213" s="61"/>
      <c r="V6213" s="61"/>
      <c r="W6213" s="61"/>
      <c r="X6213" s="61"/>
      <c r="Y6213" s="61"/>
      <c r="Z6213" s="61"/>
      <c r="AA6213" s="61"/>
      <c r="AB6213" s="61"/>
      <c r="AC6213" s="61"/>
      <c r="AD6213" s="61"/>
      <c r="AE6213" s="61"/>
      <c r="AF6213" s="61"/>
      <c r="AG6213" s="61"/>
      <c r="AH6213" s="61"/>
      <c r="AI6213" s="61"/>
      <c r="AJ6213" s="61"/>
      <c r="AK6213" s="61"/>
      <c r="AL6213" s="61"/>
      <c r="AM6213" s="61"/>
      <c r="AN6213" s="61"/>
      <c r="AO6213" s="61"/>
      <c r="AP6213" s="62"/>
      <c r="AQ6213" s="61"/>
      <c r="AR6213" s="61"/>
      <c r="AS6213" s="61"/>
      <c r="AT6213" s="61"/>
      <c r="AU6213" s="61"/>
      <c r="AV6213" s="61"/>
      <c r="AW6213" s="60"/>
    </row>
    <row r="6214" s="59" customFormat="1" customHeight="1" spans="1:49">
      <c r="A6214" s="60"/>
      <c r="B6214" s="60"/>
      <c r="C6214" s="60"/>
      <c r="D6214" s="60"/>
      <c r="H6214" s="61"/>
      <c r="I6214" s="61"/>
      <c r="J6214" s="61"/>
      <c r="K6214" s="61"/>
      <c r="L6214" s="61"/>
      <c r="M6214" s="61"/>
      <c r="N6214" s="61"/>
      <c r="O6214" s="61"/>
      <c r="P6214" s="61"/>
      <c r="Q6214" s="61"/>
      <c r="R6214" s="61"/>
      <c r="S6214" s="61"/>
      <c r="T6214" s="61"/>
      <c r="U6214" s="61"/>
      <c r="V6214" s="61"/>
      <c r="W6214" s="61"/>
      <c r="X6214" s="61"/>
      <c r="Y6214" s="61"/>
      <c r="Z6214" s="61"/>
      <c r="AA6214" s="61"/>
      <c r="AB6214" s="61"/>
      <c r="AC6214" s="61"/>
      <c r="AD6214" s="61"/>
      <c r="AE6214" s="61"/>
      <c r="AF6214" s="61"/>
      <c r="AG6214" s="61"/>
      <c r="AH6214" s="61"/>
      <c r="AI6214" s="61"/>
      <c r="AJ6214" s="61"/>
      <c r="AK6214" s="61"/>
      <c r="AL6214" s="61"/>
      <c r="AM6214" s="61"/>
      <c r="AN6214" s="61"/>
      <c r="AO6214" s="61"/>
      <c r="AP6214" s="62"/>
      <c r="AQ6214" s="61"/>
      <c r="AR6214" s="61"/>
      <c r="AS6214" s="61"/>
      <c r="AT6214" s="61"/>
      <c r="AU6214" s="61"/>
      <c r="AV6214" s="61"/>
      <c r="AW6214" s="60"/>
    </row>
    <row r="6215" s="59" customFormat="1" customHeight="1" spans="1:49">
      <c r="A6215" s="60"/>
      <c r="B6215" s="60"/>
      <c r="C6215" s="60"/>
      <c r="D6215" s="60"/>
      <c r="H6215" s="61"/>
      <c r="I6215" s="61"/>
      <c r="J6215" s="61"/>
      <c r="K6215" s="61"/>
      <c r="L6215" s="61"/>
      <c r="M6215" s="61"/>
      <c r="N6215" s="61"/>
      <c r="O6215" s="61"/>
      <c r="P6215" s="61"/>
      <c r="Q6215" s="61"/>
      <c r="R6215" s="61"/>
      <c r="S6215" s="61"/>
      <c r="T6215" s="61"/>
      <c r="U6215" s="61"/>
      <c r="V6215" s="61"/>
      <c r="W6215" s="61"/>
      <c r="X6215" s="61"/>
      <c r="Y6215" s="61"/>
      <c r="Z6215" s="61"/>
      <c r="AA6215" s="61"/>
      <c r="AB6215" s="61"/>
      <c r="AC6215" s="61"/>
      <c r="AD6215" s="61"/>
      <c r="AE6215" s="61"/>
      <c r="AF6215" s="61"/>
      <c r="AG6215" s="61"/>
      <c r="AH6215" s="61"/>
      <c r="AI6215" s="61"/>
      <c r="AJ6215" s="61"/>
      <c r="AK6215" s="61"/>
      <c r="AL6215" s="61"/>
      <c r="AM6215" s="61"/>
      <c r="AN6215" s="61"/>
      <c r="AO6215" s="61"/>
      <c r="AP6215" s="62"/>
      <c r="AQ6215" s="61"/>
      <c r="AR6215" s="61"/>
      <c r="AS6215" s="61"/>
      <c r="AT6215" s="61"/>
      <c r="AU6215" s="61"/>
      <c r="AV6215" s="61"/>
      <c r="AW6215" s="60"/>
    </row>
    <row r="6216" s="59" customFormat="1" customHeight="1" spans="1:49">
      <c r="A6216" s="60"/>
      <c r="B6216" s="60"/>
      <c r="C6216" s="60"/>
      <c r="D6216" s="60"/>
      <c r="H6216" s="61"/>
      <c r="I6216" s="61"/>
      <c r="J6216" s="61"/>
      <c r="K6216" s="61"/>
      <c r="L6216" s="61"/>
      <c r="M6216" s="61"/>
      <c r="N6216" s="61"/>
      <c r="O6216" s="61"/>
      <c r="P6216" s="61"/>
      <c r="Q6216" s="61"/>
      <c r="R6216" s="61"/>
      <c r="S6216" s="61"/>
      <c r="T6216" s="61"/>
      <c r="U6216" s="61"/>
      <c r="V6216" s="61"/>
      <c r="W6216" s="61"/>
      <c r="X6216" s="61"/>
      <c r="Y6216" s="61"/>
      <c r="Z6216" s="61"/>
      <c r="AA6216" s="61"/>
      <c r="AB6216" s="61"/>
      <c r="AC6216" s="61"/>
      <c r="AD6216" s="61"/>
      <c r="AE6216" s="61"/>
      <c r="AF6216" s="61"/>
      <c r="AG6216" s="61"/>
      <c r="AH6216" s="61"/>
      <c r="AI6216" s="61"/>
      <c r="AJ6216" s="61"/>
      <c r="AK6216" s="61"/>
      <c r="AL6216" s="61"/>
      <c r="AM6216" s="61"/>
      <c r="AN6216" s="61"/>
      <c r="AO6216" s="61"/>
      <c r="AP6216" s="62"/>
      <c r="AQ6216" s="61"/>
      <c r="AR6216" s="61"/>
      <c r="AS6216" s="61"/>
      <c r="AT6216" s="61"/>
      <c r="AU6216" s="61"/>
      <c r="AV6216" s="61"/>
      <c r="AW6216" s="60"/>
    </row>
    <row r="6217" s="59" customFormat="1" customHeight="1" spans="1:49">
      <c r="A6217" s="60"/>
      <c r="B6217" s="60"/>
      <c r="C6217" s="60"/>
      <c r="D6217" s="60"/>
      <c r="H6217" s="61"/>
      <c r="I6217" s="61"/>
      <c r="J6217" s="61"/>
      <c r="K6217" s="61"/>
      <c r="L6217" s="61"/>
      <c r="M6217" s="61"/>
      <c r="N6217" s="61"/>
      <c r="O6217" s="61"/>
      <c r="P6217" s="61"/>
      <c r="Q6217" s="61"/>
      <c r="R6217" s="61"/>
      <c r="S6217" s="61"/>
      <c r="T6217" s="61"/>
      <c r="U6217" s="61"/>
      <c r="V6217" s="61"/>
      <c r="W6217" s="61"/>
      <c r="X6217" s="61"/>
      <c r="Y6217" s="61"/>
      <c r="Z6217" s="61"/>
      <c r="AA6217" s="61"/>
      <c r="AB6217" s="61"/>
      <c r="AC6217" s="61"/>
      <c r="AD6217" s="61"/>
      <c r="AE6217" s="61"/>
      <c r="AF6217" s="61"/>
      <c r="AG6217" s="61"/>
      <c r="AH6217" s="61"/>
      <c r="AI6217" s="61"/>
      <c r="AJ6217" s="61"/>
      <c r="AK6217" s="61"/>
      <c r="AL6217" s="61"/>
      <c r="AM6217" s="61"/>
      <c r="AN6217" s="61"/>
      <c r="AO6217" s="61"/>
      <c r="AP6217" s="62"/>
      <c r="AQ6217" s="61"/>
      <c r="AR6217" s="61"/>
      <c r="AS6217" s="61"/>
      <c r="AT6217" s="61"/>
      <c r="AU6217" s="61"/>
      <c r="AV6217" s="61"/>
      <c r="AW6217" s="60"/>
    </row>
    <row r="6218" s="59" customFormat="1" customHeight="1" spans="1:49">
      <c r="A6218" s="60"/>
      <c r="B6218" s="60"/>
      <c r="C6218" s="60"/>
      <c r="D6218" s="60"/>
      <c r="H6218" s="61"/>
      <c r="I6218" s="61"/>
      <c r="J6218" s="61"/>
      <c r="K6218" s="61"/>
      <c r="L6218" s="61"/>
      <c r="M6218" s="61"/>
      <c r="N6218" s="61"/>
      <c r="O6218" s="61"/>
      <c r="P6218" s="61"/>
      <c r="Q6218" s="61"/>
      <c r="R6218" s="61"/>
      <c r="S6218" s="61"/>
      <c r="T6218" s="61"/>
      <c r="U6218" s="61"/>
      <c r="V6218" s="61"/>
      <c r="W6218" s="61"/>
      <c r="X6218" s="61"/>
      <c r="Y6218" s="61"/>
      <c r="Z6218" s="61"/>
      <c r="AA6218" s="61"/>
      <c r="AB6218" s="61"/>
      <c r="AC6218" s="61"/>
      <c r="AD6218" s="61"/>
      <c r="AE6218" s="61"/>
      <c r="AF6218" s="61"/>
      <c r="AG6218" s="61"/>
      <c r="AH6218" s="61"/>
      <c r="AI6218" s="61"/>
      <c r="AJ6218" s="61"/>
      <c r="AK6218" s="61"/>
      <c r="AL6218" s="61"/>
      <c r="AM6218" s="61"/>
      <c r="AN6218" s="61"/>
      <c r="AO6218" s="61"/>
      <c r="AP6218" s="62"/>
      <c r="AQ6218" s="61"/>
      <c r="AR6218" s="61"/>
      <c r="AS6218" s="61"/>
      <c r="AT6218" s="61"/>
      <c r="AU6218" s="61"/>
      <c r="AV6218" s="61"/>
      <c r="AW6218" s="60"/>
    </row>
    <row r="6219" s="59" customFormat="1" customHeight="1" spans="1:49">
      <c r="A6219" s="60"/>
      <c r="B6219" s="60"/>
      <c r="C6219" s="60"/>
      <c r="D6219" s="60"/>
      <c r="H6219" s="61"/>
      <c r="I6219" s="61"/>
      <c r="J6219" s="61"/>
      <c r="K6219" s="61"/>
      <c r="L6219" s="61"/>
      <c r="M6219" s="61"/>
      <c r="N6219" s="61"/>
      <c r="O6219" s="61"/>
      <c r="P6219" s="61"/>
      <c r="Q6219" s="61"/>
      <c r="R6219" s="61"/>
      <c r="S6219" s="61"/>
      <c r="T6219" s="61"/>
      <c r="U6219" s="61"/>
      <c r="V6219" s="61"/>
      <c r="W6219" s="61"/>
      <c r="X6219" s="61"/>
      <c r="Y6219" s="61"/>
      <c r="Z6219" s="61"/>
      <c r="AA6219" s="61"/>
      <c r="AB6219" s="61"/>
      <c r="AC6219" s="61"/>
      <c r="AD6219" s="61"/>
      <c r="AE6219" s="61"/>
      <c r="AF6219" s="61"/>
      <c r="AG6219" s="61"/>
      <c r="AH6219" s="61"/>
      <c r="AI6219" s="61"/>
      <c r="AJ6219" s="61"/>
      <c r="AK6219" s="61"/>
      <c r="AL6219" s="61"/>
      <c r="AM6219" s="61"/>
      <c r="AN6219" s="61"/>
      <c r="AO6219" s="61"/>
      <c r="AP6219" s="62"/>
      <c r="AQ6219" s="61"/>
      <c r="AR6219" s="61"/>
      <c r="AS6219" s="61"/>
      <c r="AT6219" s="61"/>
      <c r="AU6219" s="61"/>
      <c r="AV6219" s="61"/>
      <c r="AW6219" s="60"/>
    </row>
    <row r="6220" s="59" customFormat="1" customHeight="1" spans="1:49">
      <c r="A6220" s="60"/>
      <c r="B6220" s="60"/>
      <c r="C6220" s="60"/>
      <c r="D6220" s="60"/>
      <c r="H6220" s="61"/>
      <c r="I6220" s="61"/>
      <c r="J6220" s="61"/>
      <c r="K6220" s="61"/>
      <c r="L6220" s="61"/>
      <c r="M6220" s="61"/>
      <c r="N6220" s="61"/>
      <c r="O6220" s="61"/>
      <c r="P6220" s="61"/>
      <c r="Q6220" s="61"/>
      <c r="R6220" s="61"/>
      <c r="S6220" s="61"/>
      <c r="T6220" s="61"/>
      <c r="U6220" s="61"/>
      <c r="V6220" s="61"/>
      <c r="W6220" s="61"/>
      <c r="X6220" s="61"/>
      <c r="Y6220" s="61"/>
      <c r="Z6220" s="61"/>
      <c r="AA6220" s="61"/>
      <c r="AB6220" s="61"/>
      <c r="AC6220" s="61"/>
      <c r="AD6220" s="61"/>
      <c r="AE6220" s="61"/>
      <c r="AF6220" s="61"/>
      <c r="AG6220" s="61"/>
      <c r="AH6220" s="61"/>
      <c r="AI6220" s="61"/>
      <c r="AJ6220" s="61"/>
      <c r="AK6220" s="61"/>
      <c r="AL6220" s="61"/>
      <c r="AM6220" s="61"/>
      <c r="AN6220" s="61"/>
      <c r="AO6220" s="61"/>
      <c r="AP6220" s="62"/>
      <c r="AQ6220" s="61"/>
      <c r="AR6220" s="61"/>
      <c r="AS6220" s="61"/>
      <c r="AT6220" s="61"/>
      <c r="AU6220" s="61"/>
      <c r="AV6220" s="61"/>
      <c r="AW6220" s="60"/>
    </row>
    <row r="6221" s="59" customFormat="1" customHeight="1" spans="1:49">
      <c r="A6221" s="60"/>
      <c r="B6221" s="60"/>
      <c r="C6221" s="60"/>
      <c r="D6221" s="60"/>
      <c r="H6221" s="61"/>
      <c r="I6221" s="61"/>
      <c r="J6221" s="61"/>
      <c r="K6221" s="61"/>
      <c r="L6221" s="61"/>
      <c r="M6221" s="61"/>
      <c r="N6221" s="61"/>
      <c r="O6221" s="61"/>
      <c r="P6221" s="61"/>
      <c r="Q6221" s="61"/>
      <c r="R6221" s="61"/>
      <c r="S6221" s="61"/>
      <c r="T6221" s="61"/>
      <c r="U6221" s="61"/>
      <c r="V6221" s="61"/>
      <c r="W6221" s="61"/>
      <c r="X6221" s="61"/>
      <c r="Y6221" s="61"/>
      <c r="Z6221" s="61"/>
      <c r="AA6221" s="61"/>
      <c r="AB6221" s="61"/>
      <c r="AC6221" s="61"/>
      <c r="AD6221" s="61"/>
      <c r="AE6221" s="61"/>
      <c r="AF6221" s="61"/>
      <c r="AG6221" s="61"/>
      <c r="AH6221" s="61"/>
      <c r="AI6221" s="61"/>
      <c r="AJ6221" s="61"/>
      <c r="AK6221" s="61"/>
      <c r="AL6221" s="61"/>
      <c r="AM6221" s="61"/>
      <c r="AN6221" s="61"/>
      <c r="AO6221" s="61"/>
      <c r="AP6221" s="62"/>
      <c r="AQ6221" s="61"/>
      <c r="AR6221" s="61"/>
      <c r="AS6221" s="61"/>
      <c r="AT6221" s="61"/>
      <c r="AU6221" s="61"/>
      <c r="AV6221" s="61"/>
      <c r="AW6221" s="60"/>
    </row>
    <row r="6222" s="59" customFormat="1" customHeight="1" spans="1:49">
      <c r="A6222" s="60"/>
      <c r="B6222" s="60"/>
      <c r="C6222" s="60"/>
      <c r="D6222" s="60"/>
      <c r="H6222" s="61"/>
      <c r="I6222" s="61"/>
      <c r="J6222" s="61"/>
      <c r="K6222" s="61"/>
      <c r="L6222" s="61"/>
      <c r="M6222" s="61"/>
      <c r="N6222" s="61"/>
      <c r="O6222" s="61"/>
      <c r="P6222" s="61"/>
      <c r="Q6222" s="61"/>
      <c r="R6222" s="61"/>
      <c r="S6222" s="61"/>
      <c r="T6222" s="61"/>
      <c r="U6222" s="61"/>
      <c r="V6222" s="61"/>
      <c r="W6222" s="61"/>
      <c r="X6222" s="61"/>
      <c r="Y6222" s="61"/>
      <c r="Z6222" s="61"/>
      <c r="AA6222" s="61"/>
      <c r="AB6222" s="61"/>
      <c r="AC6222" s="61"/>
      <c r="AD6222" s="61"/>
      <c r="AE6222" s="61"/>
      <c r="AF6222" s="61"/>
      <c r="AG6222" s="61"/>
      <c r="AH6222" s="61"/>
      <c r="AI6222" s="61"/>
      <c r="AJ6222" s="61"/>
      <c r="AK6222" s="61"/>
      <c r="AL6222" s="61"/>
      <c r="AM6222" s="61"/>
      <c r="AN6222" s="61"/>
      <c r="AO6222" s="61"/>
      <c r="AP6222" s="62"/>
      <c r="AQ6222" s="61"/>
      <c r="AR6222" s="61"/>
      <c r="AS6222" s="61"/>
      <c r="AT6222" s="61"/>
      <c r="AU6222" s="61"/>
      <c r="AV6222" s="61"/>
      <c r="AW6222" s="60"/>
    </row>
    <row r="6223" s="59" customFormat="1" customHeight="1" spans="1:49">
      <c r="A6223" s="60"/>
      <c r="B6223" s="60"/>
      <c r="C6223" s="60"/>
      <c r="D6223" s="60"/>
      <c r="H6223" s="61"/>
      <c r="I6223" s="61"/>
      <c r="J6223" s="61"/>
      <c r="K6223" s="61"/>
      <c r="L6223" s="61"/>
      <c r="M6223" s="61"/>
      <c r="N6223" s="61"/>
      <c r="O6223" s="61"/>
      <c r="P6223" s="61"/>
      <c r="Q6223" s="61"/>
      <c r="R6223" s="61"/>
      <c r="S6223" s="61"/>
      <c r="T6223" s="61"/>
      <c r="U6223" s="61"/>
      <c r="V6223" s="61"/>
      <c r="W6223" s="61"/>
      <c r="X6223" s="61"/>
      <c r="Y6223" s="61"/>
      <c r="Z6223" s="61"/>
      <c r="AA6223" s="61"/>
      <c r="AB6223" s="61"/>
      <c r="AC6223" s="61"/>
      <c r="AD6223" s="61"/>
      <c r="AE6223" s="61"/>
      <c r="AF6223" s="61"/>
      <c r="AG6223" s="61"/>
      <c r="AH6223" s="61"/>
      <c r="AI6223" s="61"/>
      <c r="AJ6223" s="61"/>
      <c r="AK6223" s="61"/>
      <c r="AL6223" s="61"/>
      <c r="AM6223" s="61"/>
      <c r="AN6223" s="61"/>
      <c r="AO6223" s="61"/>
      <c r="AP6223" s="62"/>
      <c r="AQ6223" s="61"/>
      <c r="AR6223" s="61"/>
      <c r="AS6223" s="61"/>
      <c r="AT6223" s="61"/>
      <c r="AU6223" s="61"/>
      <c r="AV6223" s="61"/>
      <c r="AW6223" s="60"/>
    </row>
    <row r="6224" s="59" customFormat="1" customHeight="1" spans="1:49">
      <c r="A6224" s="60"/>
      <c r="B6224" s="60"/>
      <c r="C6224" s="60"/>
      <c r="D6224" s="60"/>
      <c r="H6224" s="61"/>
      <c r="I6224" s="61"/>
      <c r="J6224" s="61"/>
      <c r="K6224" s="61"/>
      <c r="L6224" s="61"/>
      <c r="M6224" s="61"/>
      <c r="N6224" s="61"/>
      <c r="O6224" s="61"/>
      <c r="P6224" s="61"/>
      <c r="Q6224" s="61"/>
      <c r="R6224" s="61"/>
      <c r="S6224" s="61"/>
      <c r="T6224" s="61"/>
      <c r="U6224" s="61"/>
      <c r="V6224" s="61"/>
      <c r="W6224" s="61"/>
      <c r="X6224" s="61"/>
      <c r="Y6224" s="61"/>
      <c r="Z6224" s="61"/>
      <c r="AA6224" s="61"/>
      <c r="AB6224" s="61"/>
      <c r="AC6224" s="61"/>
      <c r="AD6224" s="61"/>
      <c r="AE6224" s="61"/>
      <c r="AF6224" s="61"/>
      <c r="AG6224" s="61"/>
      <c r="AH6224" s="61"/>
      <c r="AI6224" s="61"/>
      <c r="AJ6224" s="61"/>
      <c r="AK6224" s="61"/>
      <c r="AL6224" s="61"/>
      <c r="AM6224" s="61"/>
      <c r="AN6224" s="61"/>
      <c r="AO6224" s="61"/>
      <c r="AP6224" s="62"/>
      <c r="AQ6224" s="61"/>
      <c r="AR6224" s="61"/>
      <c r="AS6224" s="61"/>
      <c r="AT6224" s="61"/>
      <c r="AU6224" s="61"/>
      <c r="AV6224" s="61"/>
      <c r="AW6224" s="60"/>
    </row>
    <row r="6225" s="59" customFormat="1" customHeight="1" spans="1:49">
      <c r="A6225" s="60"/>
      <c r="B6225" s="60"/>
      <c r="C6225" s="60"/>
      <c r="D6225" s="60"/>
      <c r="H6225" s="61"/>
      <c r="I6225" s="61"/>
      <c r="J6225" s="61"/>
      <c r="K6225" s="61"/>
      <c r="L6225" s="61"/>
      <c r="M6225" s="61"/>
      <c r="N6225" s="61"/>
      <c r="O6225" s="61"/>
      <c r="P6225" s="61"/>
      <c r="Q6225" s="61"/>
      <c r="R6225" s="61"/>
      <c r="S6225" s="61"/>
      <c r="T6225" s="61"/>
      <c r="U6225" s="61"/>
      <c r="V6225" s="61"/>
      <c r="W6225" s="61"/>
      <c r="X6225" s="61"/>
      <c r="Y6225" s="61"/>
      <c r="Z6225" s="61"/>
      <c r="AA6225" s="61"/>
      <c r="AB6225" s="61"/>
      <c r="AC6225" s="61"/>
      <c r="AD6225" s="61"/>
      <c r="AE6225" s="61"/>
      <c r="AF6225" s="61"/>
      <c r="AG6225" s="61"/>
      <c r="AH6225" s="61"/>
      <c r="AI6225" s="61"/>
      <c r="AJ6225" s="61"/>
      <c r="AK6225" s="61"/>
      <c r="AL6225" s="61"/>
      <c r="AM6225" s="61"/>
      <c r="AN6225" s="61"/>
      <c r="AO6225" s="61"/>
      <c r="AP6225" s="62"/>
      <c r="AQ6225" s="61"/>
      <c r="AR6225" s="61"/>
      <c r="AS6225" s="61"/>
      <c r="AT6225" s="61"/>
      <c r="AU6225" s="61"/>
      <c r="AV6225" s="61"/>
      <c r="AW6225" s="60"/>
    </row>
    <row r="6226" s="59" customFormat="1" customHeight="1" spans="1:49">
      <c r="A6226" s="60"/>
      <c r="B6226" s="60"/>
      <c r="C6226" s="60"/>
      <c r="D6226" s="60"/>
      <c r="H6226" s="61"/>
      <c r="I6226" s="61"/>
      <c r="J6226" s="61"/>
      <c r="K6226" s="61"/>
      <c r="L6226" s="61"/>
      <c r="M6226" s="61"/>
      <c r="N6226" s="61"/>
      <c r="O6226" s="61"/>
      <c r="P6226" s="61"/>
      <c r="Q6226" s="61"/>
      <c r="R6226" s="61"/>
      <c r="S6226" s="61"/>
      <c r="T6226" s="61"/>
      <c r="U6226" s="61"/>
      <c r="V6226" s="61"/>
      <c r="W6226" s="61"/>
      <c r="X6226" s="61"/>
      <c r="Y6226" s="61"/>
      <c r="Z6226" s="61"/>
      <c r="AA6226" s="61"/>
      <c r="AB6226" s="61"/>
      <c r="AC6226" s="61"/>
      <c r="AD6226" s="61"/>
      <c r="AE6226" s="61"/>
      <c r="AF6226" s="61"/>
      <c r="AG6226" s="61"/>
      <c r="AH6226" s="61"/>
      <c r="AI6226" s="61"/>
      <c r="AJ6226" s="61"/>
      <c r="AK6226" s="61"/>
      <c r="AL6226" s="61"/>
      <c r="AM6226" s="61"/>
      <c r="AN6226" s="61"/>
      <c r="AO6226" s="61"/>
      <c r="AP6226" s="62"/>
      <c r="AQ6226" s="61"/>
      <c r="AR6226" s="61"/>
      <c r="AS6226" s="61"/>
      <c r="AT6226" s="61"/>
      <c r="AU6226" s="61"/>
      <c r="AV6226" s="61"/>
      <c r="AW6226" s="60"/>
    </row>
    <row r="6227" s="59" customFormat="1" customHeight="1" spans="1:49">
      <c r="A6227" s="60"/>
      <c r="B6227" s="60"/>
      <c r="C6227" s="60"/>
      <c r="D6227" s="60"/>
      <c r="H6227" s="61"/>
      <c r="I6227" s="61"/>
      <c r="J6227" s="61"/>
      <c r="K6227" s="61"/>
      <c r="L6227" s="61"/>
      <c r="M6227" s="61"/>
      <c r="N6227" s="61"/>
      <c r="O6227" s="61"/>
      <c r="P6227" s="61"/>
      <c r="Q6227" s="61"/>
      <c r="R6227" s="61"/>
      <c r="S6227" s="61"/>
      <c r="T6227" s="61"/>
      <c r="U6227" s="61"/>
      <c r="V6227" s="61"/>
      <c r="W6227" s="61"/>
      <c r="X6227" s="61"/>
      <c r="Y6227" s="61"/>
      <c r="Z6227" s="61"/>
      <c r="AA6227" s="61"/>
      <c r="AB6227" s="61"/>
      <c r="AC6227" s="61"/>
      <c r="AD6227" s="61"/>
      <c r="AE6227" s="61"/>
      <c r="AF6227" s="61"/>
      <c r="AG6227" s="61"/>
      <c r="AH6227" s="61"/>
      <c r="AI6227" s="61"/>
      <c r="AJ6227" s="61"/>
      <c r="AK6227" s="61"/>
      <c r="AL6227" s="61"/>
      <c r="AM6227" s="61"/>
      <c r="AN6227" s="61"/>
      <c r="AO6227" s="61"/>
      <c r="AP6227" s="62"/>
      <c r="AQ6227" s="61"/>
      <c r="AR6227" s="61"/>
      <c r="AS6227" s="61"/>
      <c r="AT6227" s="61"/>
      <c r="AU6227" s="61"/>
      <c r="AV6227" s="61"/>
      <c r="AW6227" s="60"/>
    </row>
    <row r="6228" s="59" customFormat="1" customHeight="1" spans="1:49">
      <c r="A6228" s="60"/>
      <c r="B6228" s="60"/>
      <c r="C6228" s="60"/>
      <c r="D6228" s="60"/>
      <c r="H6228" s="61"/>
      <c r="I6228" s="61"/>
      <c r="J6228" s="61"/>
      <c r="K6228" s="61"/>
      <c r="L6228" s="61"/>
      <c r="M6228" s="61"/>
      <c r="N6228" s="61"/>
      <c r="O6228" s="61"/>
      <c r="P6228" s="61"/>
      <c r="Q6228" s="61"/>
      <c r="R6228" s="61"/>
      <c r="S6228" s="61"/>
      <c r="T6228" s="61"/>
      <c r="U6228" s="61"/>
      <c r="V6228" s="61"/>
      <c r="W6228" s="61"/>
      <c r="X6228" s="61"/>
      <c r="Y6228" s="61"/>
      <c r="Z6228" s="61"/>
      <c r="AA6228" s="61"/>
      <c r="AB6228" s="61"/>
      <c r="AC6228" s="61"/>
      <c r="AD6228" s="61"/>
      <c r="AE6228" s="61"/>
      <c r="AF6228" s="61"/>
      <c r="AG6228" s="61"/>
      <c r="AH6228" s="61"/>
      <c r="AI6228" s="61"/>
      <c r="AJ6228" s="61"/>
      <c r="AK6228" s="61"/>
      <c r="AL6228" s="61"/>
      <c r="AM6228" s="61"/>
      <c r="AN6228" s="61"/>
      <c r="AO6228" s="61"/>
      <c r="AP6228" s="62"/>
      <c r="AQ6228" s="61"/>
      <c r="AR6228" s="61"/>
      <c r="AS6228" s="61"/>
      <c r="AT6228" s="61"/>
      <c r="AU6228" s="61"/>
      <c r="AV6228" s="61"/>
      <c r="AW6228" s="60"/>
    </row>
    <row r="6229" s="59" customFormat="1" customHeight="1" spans="1:49">
      <c r="A6229" s="60"/>
      <c r="B6229" s="60"/>
      <c r="C6229" s="60"/>
      <c r="D6229" s="60"/>
      <c r="H6229" s="61"/>
      <c r="I6229" s="61"/>
      <c r="J6229" s="61"/>
      <c r="K6229" s="61"/>
      <c r="L6229" s="61"/>
      <c r="M6229" s="61"/>
      <c r="N6229" s="61"/>
      <c r="O6229" s="61"/>
      <c r="P6229" s="61"/>
      <c r="Q6229" s="61"/>
      <c r="R6229" s="61"/>
      <c r="S6229" s="61"/>
      <c r="T6229" s="61"/>
      <c r="U6229" s="61"/>
      <c r="V6229" s="61"/>
      <c r="W6229" s="61"/>
      <c r="X6229" s="61"/>
      <c r="Y6229" s="61"/>
      <c r="Z6229" s="61"/>
      <c r="AA6229" s="61"/>
      <c r="AB6229" s="61"/>
      <c r="AC6229" s="61"/>
      <c r="AD6229" s="61"/>
      <c r="AE6229" s="61"/>
      <c r="AF6229" s="61"/>
      <c r="AG6229" s="61"/>
      <c r="AH6229" s="61"/>
      <c r="AI6229" s="61"/>
      <c r="AJ6229" s="61"/>
      <c r="AK6229" s="61"/>
      <c r="AL6229" s="61"/>
      <c r="AM6229" s="61"/>
      <c r="AN6229" s="61"/>
      <c r="AO6229" s="61"/>
      <c r="AP6229" s="62"/>
      <c r="AQ6229" s="61"/>
      <c r="AR6229" s="61"/>
      <c r="AS6229" s="61"/>
      <c r="AT6229" s="61"/>
      <c r="AU6229" s="61"/>
      <c r="AV6229" s="61"/>
      <c r="AW6229" s="60"/>
    </row>
    <row r="6230" s="59" customFormat="1" customHeight="1" spans="1:49">
      <c r="A6230" s="60"/>
      <c r="B6230" s="60"/>
      <c r="C6230" s="60"/>
      <c r="D6230" s="60"/>
      <c r="H6230" s="61"/>
      <c r="I6230" s="61"/>
      <c r="J6230" s="61"/>
      <c r="K6230" s="61"/>
      <c r="L6230" s="61"/>
      <c r="M6230" s="61"/>
      <c r="N6230" s="61"/>
      <c r="O6230" s="61"/>
      <c r="P6230" s="61"/>
      <c r="Q6230" s="61"/>
      <c r="R6230" s="61"/>
      <c r="S6230" s="61"/>
      <c r="T6230" s="61"/>
      <c r="U6230" s="61"/>
      <c r="V6230" s="61"/>
      <c r="W6230" s="61"/>
      <c r="X6230" s="61"/>
      <c r="Y6230" s="61"/>
      <c r="Z6230" s="61"/>
      <c r="AA6230" s="61"/>
      <c r="AB6230" s="61"/>
      <c r="AC6230" s="61"/>
      <c r="AD6230" s="61"/>
      <c r="AE6230" s="61"/>
      <c r="AF6230" s="61"/>
      <c r="AG6230" s="61"/>
      <c r="AH6230" s="61"/>
      <c r="AI6230" s="61"/>
      <c r="AJ6230" s="61"/>
      <c r="AK6230" s="61"/>
      <c r="AL6230" s="61"/>
      <c r="AM6230" s="61"/>
      <c r="AN6230" s="61"/>
      <c r="AO6230" s="61"/>
      <c r="AP6230" s="62"/>
      <c r="AQ6230" s="61"/>
      <c r="AR6230" s="61"/>
      <c r="AS6230" s="61"/>
      <c r="AT6230" s="61"/>
      <c r="AU6230" s="61"/>
      <c r="AV6230" s="61"/>
      <c r="AW6230" s="60"/>
    </row>
    <row r="6231" s="59" customFormat="1" customHeight="1" spans="1:49">
      <c r="A6231" s="60"/>
      <c r="B6231" s="60"/>
      <c r="C6231" s="60"/>
      <c r="D6231" s="60"/>
      <c r="H6231" s="61"/>
      <c r="I6231" s="61"/>
      <c r="J6231" s="61"/>
      <c r="K6231" s="61"/>
      <c r="L6231" s="61"/>
      <c r="M6231" s="61"/>
      <c r="N6231" s="61"/>
      <c r="O6231" s="61"/>
      <c r="P6231" s="61"/>
      <c r="Q6231" s="61"/>
      <c r="R6231" s="61"/>
      <c r="S6231" s="61"/>
      <c r="T6231" s="61"/>
      <c r="U6231" s="61"/>
      <c r="V6231" s="61"/>
      <c r="W6231" s="61"/>
      <c r="X6231" s="61"/>
      <c r="Y6231" s="61"/>
      <c r="Z6231" s="61"/>
      <c r="AA6231" s="61"/>
      <c r="AB6231" s="61"/>
      <c r="AC6231" s="61"/>
      <c r="AD6231" s="61"/>
      <c r="AE6231" s="61"/>
      <c r="AF6231" s="61"/>
      <c r="AG6231" s="61"/>
      <c r="AH6231" s="61"/>
      <c r="AI6231" s="61"/>
      <c r="AJ6231" s="61"/>
      <c r="AK6231" s="61"/>
      <c r="AL6231" s="61"/>
      <c r="AM6231" s="61"/>
      <c r="AN6231" s="61"/>
      <c r="AO6231" s="61"/>
      <c r="AP6231" s="62"/>
      <c r="AQ6231" s="61"/>
      <c r="AR6231" s="61"/>
      <c r="AS6231" s="61"/>
      <c r="AT6231" s="61"/>
      <c r="AU6231" s="61"/>
      <c r="AV6231" s="61"/>
      <c r="AW6231" s="60"/>
    </row>
    <row r="6232" s="59" customFormat="1" customHeight="1" spans="1:49">
      <c r="A6232" s="60"/>
      <c r="B6232" s="60"/>
      <c r="C6232" s="60"/>
      <c r="D6232" s="60"/>
      <c r="H6232" s="61"/>
      <c r="I6232" s="61"/>
      <c r="J6232" s="61"/>
      <c r="K6232" s="61"/>
      <c r="L6232" s="61"/>
      <c r="M6232" s="61"/>
      <c r="N6232" s="61"/>
      <c r="O6232" s="61"/>
      <c r="P6232" s="61"/>
      <c r="Q6232" s="61"/>
      <c r="R6232" s="61"/>
      <c r="S6232" s="61"/>
      <c r="T6232" s="61"/>
      <c r="U6232" s="61"/>
      <c r="V6232" s="61"/>
      <c r="W6232" s="61"/>
      <c r="X6232" s="61"/>
      <c r="Y6232" s="61"/>
      <c r="Z6232" s="61"/>
      <c r="AA6232" s="61"/>
      <c r="AB6232" s="61"/>
      <c r="AC6232" s="61"/>
      <c r="AD6232" s="61"/>
      <c r="AE6232" s="61"/>
      <c r="AF6232" s="61"/>
      <c r="AG6232" s="61"/>
      <c r="AH6232" s="61"/>
      <c r="AI6232" s="61"/>
      <c r="AJ6232" s="61"/>
      <c r="AK6232" s="61"/>
      <c r="AL6232" s="61"/>
      <c r="AM6232" s="61"/>
      <c r="AN6232" s="61"/>
      <c r="AO6232" s="61"/>
      <c r="AP6232" s="62"/>
      <c r="AQ6232" s="61"/>
      <c r="AR6232" s="61"/>
      <c r="AS6232" s="61"/>
      <c r="AT6232" s="61"/>
      <c r="AU6232" s="61"/>
      <c r="AV6232" s="61"/>
      <c r="AW6232" s="60"/>
    </row>
    <row r="6233" s="59" customFormat="1" customHeight="1" spans="1:49">
      <c r="A6233" s="60"/>
      <c r="B6233" s="60"/>
      <c r="C6233" s="60"/>
      <c r="D6233" s="60"/>
      <c r="H6233" s="61"/>
      <c r="I6233" s="61"/>
      <c r="J6233" s="61"/>
      <c r="K6233" s="61"/>
      <c r="L6233" s="61"/>
      <c r="M6233" s="61"/>
      <c r="N6233" s="61"/>
      <c r="O6233" s="61"/>
      <c r="P6233" s="61"/>
      <c r="Q6233" s="61"/>
      <c r="R6233" s="61"/>
      <c r="S6233" s="61"/>
      <c r="T6233" s="61"/>
      <c r="U6233" s="61"/>
      <c r="V6233" s="61"/>
      <c r="W6233" s="61"/>
      <c r="X6233" s="61"/>
      <c r="Y6233" s="61"/>
      <c r="Z6233" s="61"/>
      <c r="AA6233" s="61"/>
      <c r="AB6233" s="61"/>
      <c r="AC6233" s="61"/>
      <c r="AD6233" s="61"/>
      <c r="AE6233" s="61"/>
      <c r="AF6233" s="61"/>
      <c r="AG6233" s="61"/>
      <c r="AH6233" s="61"/>
      <c r="AI6233" s="61"/>
      <c r="AJ6233" s="61"/>
      <c r="AK6233" s="61"/>
      <c r="AL6233" s="61"/>
      <c r="AM6233" s="61"/>
      <c r="AN6233" s="61"/>
      <c r="AO6233" s="61"/>
      <c r="AP6233" s="62"/>
      <c r="AQ6233" s="61"/>
      <c r="AR6233" s="61"/>
      <c r="AS6233" s="61"/>
      <c r="AT6233" s="61"/>
      <c r="AU6233" s="61"/>
      <c r="AV6233" s="61"/>
      <c r="AW6233" s="60"/>
    </row>
    <row r="6234" s="59" customFormat="1" customHeight="1" spans="1:49">
      <c r="A6234" s="60"/>
      <c r="B6234" s="60"/>
      <c r="C6234" s="60"/>
      <c r="D6234" s="60"/>
      <c r="H6234" s="61"/>
      <c r="I6234" s="61"/>
      <c r="J6234" s="61"/>
      <c r="K6234" s="61"/>
      <c r="L6234" s="61"/>
      <c r="M6234" s="61"/>
      <c r="N6234" s="61"/>
      <c r="O6234" s="61"/>
      <c r="P6234" s="61"/>
      <c r="Q6234" s="61"/>
      <c r="R6234" s="61"/>
      <c r="S6234" s="61"/>
      <c r="T6234" s="61"/>
      <c r="U6234" s="61"/>
      <c r="V6234" s="61"/>
      <c r="W6234" s="61"/>
      <c r="X6234" s="61"/>
      <c r="Y6234" s="61"/>
      <c r="Z6234" s="61"/>
      <c r="AA6234" s="61"/>
      <c r="AB6234" s="61"/>
      <c r="AC6234" s="61"/>
      <c r="AD6234" s="61"/>
      <c r="AE6234" s="61"/>
      <c r="AF6234" s="61"/>
      <c r="AG6234" s="61"/>
      <c r="AH6234" s="61"/>
      <c r="AI6234" s="61"/>
      <c r="AJ6234" s="61"/>
      <c r="AK6234" s="61"/>
      <c r="AL6234" s="61"/>
      <c r="AM6234" s="61"/>
      <c r="AN6234" s="61"/>
      <c r="AO6234" s="61"/>
      <c r="AP6234" s="62"/>
      <c r="AQ6234" s="61"/>
      <c r="AR6234" s="61"/>
      <c r="AS6234" s="61"/>
      <c r="AT6234" s="61"/>
      <c r="AU6234" s="61"/>
      <c r="AV6234" s="61"/>
      <c r="AW6234" s="60"/>
    </row>
    <row r="6235" s="59" customFormat="1" customHeight="1" spans="1:49">
      <c r="A6235" s="60"/>
      <c r="B6235" s="60"/>
      <c r="C6235" s="60"/>
      <c r="D6235" s="60"/>
      <c r="H6235" s="61"/>
      <c r="I6235" s="61"/>
      <c r="J6235" s="61"/>
      <c r="K6235" s="61"/>
      <c r="L6235" s="61"/>
      <c r="M6235" s="61"/>
      <c r="N6235" s="61"/>
      <c r="O6235" s="61"/>
      <c r="P6235" s="61"/>
      <c r="Q6235" s="61"/>
      <c r="R6235" s="61"/>
      <c r="S6235" s="61"/>
      <c r="T6235" s="61"/>
      <c r="U6235" s="61"/>
      <c r="V6235" s="61"/>
      <c r="W6235" s="61"/>
      <c r="X6235" s="61"/>
      <c r="Y6235" s="61"/>
      <c r="Z6235" s="61"/>
      <c r="AA6235" s="61"/>
      <c r="AB6235" s="61"/>
      <c r="AC6235" s="61"/>
      <c r="AD6235" s="61"/>
      <c r="AE6235" s="61"/>
      <c r="AF6235" s="61"/>
      <c r="AG6235" s="61"/>
      <c r="AH6235" s="61"/>
      <c r="AI6235" s="61"/>
      <c r="AJ6235" s="61"/>
      <c r="AK6235" s="61"/>
      <c r="AL6235" s="61"/>
      <c r="AM6235" s="61"/>
      <c r="AN6235" s="61"/>
      <c r="AO6235" s="61"/>
      <c r="AP6235" s="62"/>
      <c r="AQ6235" s="61"/>
      <c r="AR6235" s="61"/>
      <c r="AS6235" s="61"/>
      <c r="AT6235" s="61"/>
      <c r="AU6235" s="61"/>
      <c r="AV6235" s="61"/>
      <c r="AW6235" s="60"/>
    </row>
    <row r="6236" s="59" customFormat="1" customHeight="1" spans="1:49">
      <c r="A6236" s="60"/>
      <c r="B6236" s="60"/>
      <c r="C6236" s="60"/>
      <c r="D6236" s="60"/>
      <c r="H6236" s="61"/>
      <c r="I6236" s="61"/>
      <c r="J6236" s="61"/>
      <c r="K6236" s="61"/>
      <c r="L6236" s="61"/>
      <c r="M6236" s="61"/>
      <c r="N6236" s="61"/>
      <c r="O6236" s="61"/>
      <c r="P6236" s="61"/>
      <c r="Q6236" s="61"/>
      <c r="R6236" s="61"/>
      <c r="S6236" s="61"/>
      <c r="T6236" s="61"/>
      <c r="U6236" s="61"/>
      <c r="V6236" s="61"/>
      <c r="W6236" s="61"/>
      <c r="X6236" s="61"/>
      <c r="Y6236" s="61"/>
      <c r="Z6236" s="61"/>
      <c r="AA6236" s="61"/>
      <c r="AB6236" s="61"/>
      <c r="AC6236" s="61"/>
      <c r="AD6236" s="61"/>
      <c r="AE6236" s="61"/>
      <c r="AF6236" s="61"/>
      <c r="AG6236" s="61"/>
      <c r="AH6236" s="61"/>
      <c r="AI6236" s="61"/>
      <c r="AJ6236" s="61"/>
      <c r="AK6236" s="61"/>
      <c r="AL6236" s="61"/>
      <c r="AM6236" s="61"/>
      <c r="AN6236" s="61"/>
      <c r="AO6236" s="61"/>
      <c r="AP6236" s="62"/>
      <c r="AQ6236" s="61"/>
      <c r="AR6236" s="61"/>
      <c r="AS6236" s="61"/>
      <c r="AT6236" s="61"/>
      <c r="AU6236" s="61"/>
      <c r="AV6236" s="61"/>
      <c r="AW6236" s="60"/>
    </row>
    <row r="6237" s="59" customFormat="1" customHeight="1" spans="1:49">
      <c r="A6237" s="60"/>
      <c r="B6237" s="60"/>
      <c r="C6237" s="60"/>
      <c r="D6237" s="60"/>
      <c r="H6237" s="61"/>
      <c r="I6237" s="61"/>
      <c r="J6237" s="61"/>
      <c r="K6237" s="61"/>
      <c r="L6237" s="61"/>
      <c r="M6237" s="61"/>
      <c r="N6237" s="61"/>
      <c r="O6237" s="61"/>
      <c r="P6237" s="61"/>
      <c r="Q6237" s="61"/>
      <c r="R6237" s="61"/>
      <c r="S6237" s="61"/>
      <c r="T6237" s="61"/>
      <c r="U6237" s="61"/>
      <c r="V6237" s="61"/>
      <c r="W6237" s="61"/>
      <c r="X6237" s="61"/>
      <c r="Y6237" s="61"/>
      <c r="Z6237" s="61"/>
      <c r="AA6237" s="61"/>
      <c r="AB6237" s="61"/>
      <c r="AC6237" s="61"/>
      <c r="AD6237" s="61"/>
      <c r="AE6237" s="61"/>
      <c r="AF6237" s="61"/>
      <c r="AG6237" s="61"/>
      <c r="AH6237" s="61"/>
      <c r="AI6237" s="61"/>
      <c r="AJ6237" s="61"/>
      <c r="AK6237" s="61"/>
      <c r="AL6237" s="61"/>
      <c r="AM6237" s="61"/>
      <c r="AN6237" s="61"/>
      <c r="AO6237" s="61"/>
      <c r="AP6237" s="62"/>
      <c r="AQ6237" s="61"/>
      <c r="AR6237" s="61"/>
      <c r="AS6237" s="61"/>
      <c r="AT6237" s="61"/>
      <c r="AU6237" s="61"/>
      <c r="AV6237" s="61"/>
      <c r="AW6237" s="60"/>
    </row>
    <row r="6238" s="59" customFormat="1" customHeight="1" spans="1:49">
      <c r="A6238" s="60"/>
      <c r="B6238" s="60"/>
      <c r="C6238" s="60"/>
      <c r="D6238" s="60"/>
      <c r="H6238" s="61"/>
      <c r="I6238" s="61"/>
      <c r="J6238" s="61"/>
      <c r="K6238" s="61"/>
      <c r="L6238" s="61"/>
      <c r="M6238" s="61"/>
      <c r="N6238" s="61"/>
      <c r="O6238" s="61"/>
      <c r="P6238" s="61"/>
      <c r="Q6238" s="61"/>
      <c r="R6238" s="61"/>
      <c r="S6238" s="61"/>
      <c r="T6238" s="61"/>
      <c r="U6238" s="61"/>
      <c r="V6238" s="61"/>
      <c r="W6238" s="61"/>
      <c r="X6238" s="61"/>
      <c r="Y6238" s="61"/>
      <c r="Z6238" s="61"/>
      <c r="AA6238" s="61"/>
      <c r="AB6238" s="61"/>
      <c r="AC6238" s="61"/>
      <c r="AD6238" s="61"/>
      <c r="AE6238" s="61"/>
      <c r="AF6238" s="61"/>
      <c r="AG6238" s="61"/>
      <c r="AH6238" s="61"/>
      <c r="AI6238" s="61"/>
      <c r="AJ6238" s="61"/>
      <c r="AK6238" s="61"/>
      <c r="AL6238" s="61"/>
      <c r="AM6238" s="61"/>
      <c r="AN6238" s="61"/>
      <c r="AO6238" s="61"/>
      <c r="AP6238" s="62"/>
      <c r="AQ6238" s="61"/>
      <c r="AR6238" s="61"/>
      <c r="AS6238" s="61"/>
      <c r="AT6238" s="61"/>
      <c r="AU6238" s="61"/>
      <c r="AV6238" s="61"/>
      <c r="AW6238" s="60"/>
    </row>
    <row r="6239" s="59" customFormat="1" customHeight="1" spans="1:49">
      <c r="A6239" s="60"/>
      <c r="B6239" s="60"/>
      <c r="C6239" s="60"/>
      <c r="D6239" s="60"/>
      <c r="H6239" s="61"/>
      <c r="I6239" s="61"/>
      <c r="J6239" s="61"/>
      <c r="K6239" s="61"/>
      <c r="L6239" s="61"/>
      <c r="M6239" s="61"/>
      <c r="N6239" s="61"/>
      <c r="O6239" s="61"/>
      <c r="P6239" s="61"/>
      <c r="Q6239" s="61"/>
      <c r="R6239" s="61"/>
      <c r="S6239" s="61"/>
      <c r="T6239" s="61"/>
      <c r="U6239" s="61"/>
      <c r="V6239" s="61"/>
      <c r="W6239" s="61"/>
      <c r="X6239" s="61"/>
      <c r="Y6239" s="61"/>
      <c r="Z6239" s="61"/>
      <c r="AA6239" s="61"/>
      <c r="AB6239" s="61"/>
      <c r="AC6239" s="61"/>
      <c r="AD6239" s="61"/>
      <c r="AE6239" s="61"/>
      <c r="AF6239" s="61"/>
      <c r="AG6239" s="61"/>
      <c r="AH6239" s="61"/>
      <c r="AI6239" s="61"/>
      <c r="AJ6239" s="61"/>
      <c r="AK6239" s="61"/>
      <c r="AL6239" s="61"/>
      <c r="AM6239" s="61"/>
      <c r="AN6239" s="61"/>
      <c r="AO6239" s="61"/>
      <c r="AP6239" s="62"/>
      <c r="AQ6239" s="61"/>
      <c r="AR6239" s="61"/>
      <c r="AS6239" s="61"/>
      <c r="AT6239" s="61"/>
      <c r="AU6239" s="61"/>
      <c r="AV6239" s="61"/>
      <c r="AW6239" s="60"/>
    </row>
    <row r="6240" s="59" customFormat="1" customHeight="1" spans="1:49">
      <c r="A6240" s="60"/>
      <c r="B6240" s="60"/>
      <c r="C6240" s="60"/>
      <c r="D6240" s="60"/>
      <c r="H6240" s="61"/>
      <c r="I6240" s="61"/>
      <c r="J6240" s="61"/>
      <c r="K6240" s="61"/>
      <c r="L6240" s="61"/>
      <c r="M6240" s="61"/>
      <c r="N6240" s="61"/>
      <c r="O6240" s="61"/>
      <c r="P6240" s="61"/>
      <c r="Q6240" s="61"/>
      <c r="R6240" s="61"/>
      <c r="S6240" s="61"/>
      <c r="T6240" s="61"/>
      <c r="U6240" s="61"/>
      <c r="V6240" s="61"/>
      <c r="W6240" s="61"/>
      <c r="X6240" s="61"/>
      <c r="Y6240" s="61"/>
      <c r="Z6240" s="61"/>
      <c r="AA6240" s="61"/>
      <c r="AB6240" s="61"/>
      <c r="AC6240" s="61"/>
      <c r="AD6240" s="61"/>
      <c r="AE6240" s="61"/>
      <c r="AF6240" s="61"/>
      <c r="AG6240" s="61"/>
      <c r="AH6240" s="61"/>
      <c r="AI6240" s="61"/>
      <c r="AJ6240" s="61"/>
      <c r="AK6240" s="61"/>
      <c r="AL6240" s="61"/>
      <c r="AM6240" s="61"/>
      <c r="AN6240" s="61"/>
      <c r="AO6240" s="61"/>
      <c r="AP6240" s="62"/>
      <c r="AQ6240" s="61"/>
      <c r="AR6240" s="61"/>
      <c r="AS6240" s="61"/>
      <c r="AT6240" s="61"/>
      <c r="AU6240" s="61"/>
      <c r="AV6240" s="61"/>
      <c r="AW6240" s="60"/>
    </row>
    <row r="6241" s="59" customFormat="1" customHeight="1" spans="1:49">
      <c r="A6241" s="60"/>
      <c r="B6241" s="60"/>
      <c r="C6241" s="60"/>
      <c r="D6241" s="60"/>
      <c r="H6241" s="61"/>
      <c r="I6241" s="61"/>
      <c r="J6241" s="61"/>
      <c r="K6241" s="61"/>
      <c r="L6241" s="61"/>
      <c r="M6241" s="61"/>
      <c r="N6241" s="61"/>
      <c r="O6241" s="61"/>
      <c r="P6241" s="61"/>
      <c r="Q6241" s="61"/>
      <c r="R6241" s="61"/>
      <c r="S6241" s="61"/>
      <c r="T6241" s="61"/>
      <c r="U6241" s="61"/>
      <c r="V6241" s="61"/>
      <c r="W6241" s="61"/>
      <c r="X6241" s="61"/>
      <c r="Y6241" s="61"/>
      <c r="Z6241" s="61"/>
      <c r="AA6241" s="61"/>
      <c r="AB6241" s="61"/>
      <c r="AC6241" s="61"/>
      <c r="AD6241" s="61"/>
      <c r="AE6241" s="61"/>
      <c r="AF6241" s="61"/>
      <c r="AG6241" s="61"/>
      <c r="AH6241" s="61"/>
      <c r="AI6241" s="61"/>
      <c r="AJ6241" s="61"/>
      <c r="AK6241" s="61"/>
      <c r="AL6241" s="61"/>
      <c r="AM6241" s="61"/>
      <c r="AN6241" s="61"/>
      <c r="AO6241" s="61"/>
      <c r="AP6241" s="62"/>
      <c r="AQ6241" s="61"/>
      <c r="AR6241" s="61"/>
      <c r="AS6241" s="61"/>
      <c r="AT6241" s="61"/>
      <c r="AU6241" s="61"/>
      <c r="AV6241" s="61"/>
      <c r="AW6241" s="60"/>
    </row>
    <row r="6242" s="59" customFormat="1" customHeight="1" spans="1:49">
      <c r="A6242" s="60"/>
      <c r="B6242" s="60"/>
      <c r="C6242" s="60"/>
      <c r="D6242" s="60"/>
      <c r="H6242" s="61"/>
      <c r="I6242" s="61"/>
      <c r="J6242" s="61"/>
      <c r="K6242" s="61"/>
      <c r="L6242" s="61"/>
      <c r="M6242" s="61"/>
      <c r="N6242" s="61"/>
      <c r="O6242" s="61"/>
      <c r="P6242" s="61"/>
      <c r="Q6242" s="61"/>
      <c r="R6242" s="61"/>
      <c r="S6242" s="61"/>
      <c r="T6242" s="61"/>
      <c r="U6242" s="61"/>
      <c r="V6242" s="61"/>
      <c r="W6242" s="61"/>
      <c r="X6242" s="61"/>
      <c r="Y6242" s="61"/>
      <c r="Z6242" s="61"/>
      <c r="AA6242" s="61"/>
      <c r="AB6242" s="61"/>
      <c r="AC6242" s="61"/>
      <c r="AD6242" s="61"/>
      <c r="AE6242" s="61"/>
      <c r="AF6242" s="61"/>
      <c r="AG6242" s="61"/>
      <c r="AH6242" s="61"/>
      <c r="AI6242" s="61"/>
      <c r="AJ6242" s="61"/>
      <c r="AK6242" s="61"/>
      <c r="AL6242" s="61"/>
      <c r="AM6242" s="61"/>
      <c r="AN6242" s="61"/>
      <c r="AO6242" s="61"/>
      <c r="AP6242" s="62"/>
      <c r="AQ6242" s="61"/>
      <c r="AR6242" s="61"/>
      <c r="AS6242" s="61"/>
      <c r="AT6242" s="61"/>
      <c r="AU6242" s="61"/>
      <c r="AV6242" s="61"/>
      <c r="AW6242" s="60"/>
    </row>
    <row r="6243" s="59" customFormat="1" customHeight="1" spans="1:49">
      <c r="A6243" s="60"/>
      <c r="B6243" s="60"/>
      <c r="C6243" s="60"/>
      <c r="D6243" s="60"/>
      <c r="H6243" s="61"/>
      <c r="I6243" s="61"/>
      <c r="J6243" s="61"/>
      <c r="K6243" s="61"/>
      <c r="L6243" s="61"/>
      <c r="M6243" s="61"/>
      <c r="N6243" s="61"/>
      <c r="O6243" s="61"/>
      <c r="P6243" s="61"/>
      <c r="Q6243" s="61"/>
      <c r="R6243" s="61"/>
      <c r="S6243" s="61"/>
      <c r="T6243" s="61"/>
      <c r="U6243" s="61"/>
      <c r="V6243" s="61"/>
      <c r="W6243" s="61"/>
      <c r="X6243" s="61"/>
      <c r="Y6243" s="61"/>
      <c r="Z6243" s="61"/>
      <c r="AA6243" s="61"/>
      <c r="AB6243" s="61"/>
      <c r="AC6243" s="61"/>
      <c r="AD6243" s="61"/>
      <c r="AE6243" s="61"/>
      <c r="AF6243" s="61"/>
      <c r="AG6243" s="61"/>
      <c r="AH6243" s="61"/>
      <c r="AI6243" s="61"/>
      <c r="AJ6243" s="61"/>
      <c r="AK6243" s="61"/>
      <c r="AL6243" s="61"/>
      <c r="AM6243" s="61"/>
      <c r="AN6243" s="61"/>
      <c r="AO6243" s="61"/>
      <c r="AP6243" s="62"/>
      <c r="AQ6243" s="61"/>
      <c r="AR6243" s="61"/>
      <c r="AS6243" s="61"/>
      <c r="AT6243" s="61"/>
      <c r="AU6243" s="61"/>
      <c r="AV6243" s="61"/>
      <c r="AW6243" s="60"/>
    </row>
    <row r="6244" s="59" customFormat="1" customHeight="1" spans="1:49">
      <c r="A6244" s="60"/>
      <c r="B6244" s="60"/>
      <c r="C6244" s="60"/>
      <c r="D6244" s="60"/>
      <c r="H6244" s="61"/>
      <c r="I6244" s="61"/>
      <c r="J6244" s="61"/>
      <c r="K6244" s="61"/>
      <c r="L6244" s="61"/>
      <c r="M6244" s="61"/>
      <c r="N6244" s="61"/>
      <c r="O6244" s="61"/>
      <c r="P6244" s="61"/>
      <c r="Q6244" s="61"/>
      <c r="R6244" s="61"/>
      <c r="S6244" s="61"/>
      <c r="T6244" s="61"/>
      <c r="U6244" s="61"/>
      <c r="V6244" s="61"/>
      <c r="W6244" s="61"/>
      <c r="X6244" s="61"/>
      <c r="Y6244" s="61"/>
      <c r="Z6244" s="61"/>
      <c r="AA6244" s="61"/>
      <c r="AB6244" s="61"/>
      <c r="AC6244" s="61"/>
      <c r="AD6244" s="61"/>
      <c r="AE6244" s="61"/>
      <c r="AF6244" s="61"/>
      <c r="AG6244" s="61"/>
      <c r="AH6244" s="61"/>
      <c r="AI6244" s="61"/>
      <c r="AJ6244" s="61"/>
      <c r="AK6244" s="61"/>
      <c r="AL6244" s="61"/>
      <c r="AM6244" s="61"/>
      <c r="AN6244" s="61"/>
      <c r="AO6244" s="61"/>
      <c r="AP6244" s="62"/>
      <c r="AQ6244" s="61"/>
      <c r="AR6244" s="61"/>
      <c r="AS6244" s="61"/>
      <c r="AT6244" s="61"/>
      <c r="AU6244" s="61"/>
      <c r="AV6244" s="61"/>
      <c r="AW6244" s="60"/>
    </row>
    <row r="6245" s="59" customFormat="1" customHeight="1" spans="1:49">
      <c r="A6245" s="60"/>
      <c r="B6245" s="60"/>
      <c r="C6245" s="60"/>
      <c r="D6245" s="60"/>
      <c r="H6245" s="61"/>
      <c r="I6245" s="61"/>
      <c r="J6245" s="61"/>
      <c r="K6245" s="61"/>
      <c r="L6245" s="61"/>
      <c r="M6245" s="61"/>
      <c r="N6245" s="61"/>
      <c r="O6245" s="61"/>
      <c r="P6245" s="61"/>
      <c r="Q6245" s="61"/>
      <c r="R6245" s="61"/>
      <c r="S6245" s="61"/>
      <c r="T6245" s="61"/>
      <c r="U6245" s="61"/>
      <c r="V6245" s="61"/>
      <c r="W6245" s="61"/>
      <c r="X6245" s="61"/>
      <c r="Y6245" s="61"/>
      <c r="Z6245" s="61"/>
      <c r="AA6245" s="61"/>
      <c r="AB6245" s="61"/>
      <c r="AC6245" s="61"/>
      <c r="AD6245" s="61"/>
      <c r="AE6245" s="61"/>
      <c r="AF6245" s="61"/>
      <c r="AG6245" s="61"/>
      <c r="AH6245" s="61"/>
      <c r="AI6245" s="61"/>
      <c r="AJ6245" s="61"/>
      <c r="AK6245" s="61"/>
      <c r="AL6245" s="61"/>
      <c r="AM6245" s="61"/>
      <c r="AN6245" s="61"/>
      <c r="AO6245" s="61"/>
      <c r="AP6245" s="62"/>
      <c r="AQ6245" s="61"/>
      <c r="AR6245" s="61"/>
      <c r="AS6245" s="61"/>
      <c r="AT6245" s="61"/>
      <c r="AU6245" s="61"/>
      <c r="AV6245" s="61"/>
      <c r="AW6245" s="60"/>
    </row>
    <row r="6246" s="59" customFormat="1" customHeight="1" spans="1:49">
      <c r="A6246" s="60"/>
      <c r="B6246" s="60"/>
      <c r="C6246" s="60"/>
      <c r="D6246" s="60"/>
      <c r="H6246" s="61"/>
      <c r="I6246" s="61"/>
      <c r="J6246" s="61"/>
      <c r="K6246" s="61"/>
      <c r="L6246" s="61"/>
      <c r="M6246" s="61"/>
      <c r="N6246" s="61"/>
      <c r="O6246" s="61"/>
      <c r="P6246" s="61"/>
      <c r="Q6246" s="61"/>
      <c r="R6246" s="61"/>
      <c r="S6246" s="61"/>
      <c r="T6246" s="61"/>
      <c r="U6246" s="61"/>
      <c r="V6246" s="61"/>
      <c r="W6246" s="61"/>
      <c r="X6246" s="61"/>
      <c r="Y6246" s="61"/>
      <c r="Z6246" s="61"/>
      <c r="AA6246" s="61"/>
      <c r="AB6246" s="61"/>
      <c r="AC6246" s="61"/>
      <c r="AD6246" s="61"/>
      <c r="AE6246" s="61"/>
      <c r="AF6246" s="61"/>
      <c r="AG6246" s="61"/>
      <c r="AH6246" s="61"/>
      <c r="AI6246" s="61"/>
      <c r="AJ6246" s="61"/>
      <c r="AK6246" s="61"/>
      <c r="AL6246" s="61"/>
      <c r="AM6246" s="61"/>
      <c r="AN6246" s="61"/>
      <c r="AO6246" s="61"/>
      <c r="AP6246" s="62"/>
      <c r="AQ6246" s="61"/>
      <c r="AR6246" s="61"/>
      <c r="AS6246" s="61"/>
      <c r="AT6246" s="61"/>
      <c r="AU6246" s="61"/>
      <c r="AV6246" s="61"/>
      <c r="AW6246" s="60"/>
    </row>
    <row r="6247" s="59" customFormat="1" customHeight="1" spans="1:49">
      <c r="A6247" s="60"/>
      <c r="B6247" s="60"/>
      <c r="C6247" s="60"/>
      <c r="D6247" s="60"/>
      <c r="H6247" s="61"/>
      <c r="I6247" s="61"/>
      <c r="J6247" s="61"/>
      <c r="K6247" s="61"/>
      <c r="L6247" s="61"/>
      <c r="M6247" s="61"/>
      <c r="N6247" s="61"/>
      <c r="O6247" s="61"/>
      <c r="P6247" s="61"/>
      <c r="Q6247" s="61"/>
      <c r="R6247" s="61"/>
      <c r="S6247" s="61"/>
      <c r="T6247" s="61"/>
      <c r="U6247" s="61"/>
      <c r="V6247" s="61"/>
      <c r="W6247" s="61"/>
      <c r="X6247" s="61"/>
      <c r="Y6247" s="61"/>
      <c r="Z6247" s="61"/>
      <c r="AA6247" s="61"/>
      <c r="AB6247" s="61"/>
      <c r="AC6247" s="61"/>
      <c r="AD6247" s="61"/>
      <c r="AE6247" s="61"/>
      <c r="AF6247" s="61"/>
      <c r="AG6247" s="61"/>
      <c r="AH6247" s="61"/>
      <c r="AI6247" s="61"/>
      <c r="AJ6247" s="61"/>
      <c r="AK6247" s="61"/>
      <c r="AL6247" s="61"/>
      <c r="AM6247" s="61"/>
      <c r="AN6247" s="61"/>
      <c r="AO6247" s="61"/>
      <c r="AP6247" s="62"/>
      <c r="AQ6247" s="61"/>
      <c r="AR6247" s="61"/>
      <c r="AS6247" s="61"/>
      <c r="AT6247" s="61"/>
      <c r="AU6247" s="61"/>
      <c r="AV6247" s="61"/>
      <c r="AW6247" s="60"/>
    </row>
    <row r="6248" s="59" customFormat="1" customHeight="1" spans="1:49">
      <c r="A6248" s="60"/>
      <c r="B6248" s="60"/>
      <c r="C6248" s="60"/>
      <c r="D6248" s="60"/>
      <c r="H6248" s="61"/>
      <c r="I6248" s="61"/>
      <c r="J6248" s="61"/>
      <c r="K6248" s="61"/>
      <c r="L6248" s="61"/>
      <c r="M6248" s="61"/>
      <c r="N6248" s="61"/>
      <c r="O6248" s="61"/>
      <c r="P6248" s="61"/>
      <c r="Q6248" s="61"/>
      <c r="R6248" s="61"/>
      <c r="S6248" s="61"/>
      <c r="T6248" s="61"/>
      <c r="U6248" s="61"/>
      <c r="V6248" s="61"/>
      <c r="W6248" s="61"/>
      <c r="X6248" s="61"/>
      <c r="Y6248" s="61"/>
      <c r="Z6248" s="61"/>
      <c r="AA6248" s="61"/>
      <c r="AB6248" s="61"/>
      <c r="AC6248" s="61"/>
      <c r="AD6248" s="61"/>
      <c r="AE6248" s="61"/>
      <c r="AF6248" s="61"/>
      <c r="AG6248" s="61"/>
      <c r="AH6248" s="61"/>
      <c r="AI6248" s="61"/>
      <c r="AJ6248" s="61"/>
      <c r="AK6248" s="61"/>
      <c r="AL6248" s="61"/>
      <c r="AM6248" s="61"/>
      <c r="AN6248" s="61"/>
      <c r="AO6248" s="61"/>
      <c r="AP6248" s="62"/>
      <c r="AQ6248" s="61"/>
      <c r="AR6248" s="61"/>
      <c r="AS6248" s="61"/>
      <c r="AT6248" s="61"/>
      <c r="AU6248" s="61"/>
      <c r="AV6248" s="61"/>
      <c r="AW6248" s="60"/>
    </row>
    <row r="6249" s="59" customFormat="1" customHeight="1" spans="1:49">
      <c r="A6249" s="60"/>
      <c r="B6249" s="60"/>
      <c r="C6249" s="60"/>
      <c r="D6249" s="60"/>
      <c r="H6249" s="61"/>
      <c r="I6249" s="61"/>
      <c r="J6249" s="61"/>
      <c r="K6249" s="61"/>
      <c r="L6249" s="61"/>
      <c r="M6249" s="61"/>
      <c r="N6249" s="61"/>
      <c r="O6249" s="61"/>
      <c r="P6249" s="61"/>
      <c r="Q6249" s="61"/>
      <c r="R6249" s="61"/>
      <c r="S6249" s="61"/>
      <c r="T6249" s="61"/>
      <c r="U6249" s="61"/>
      <c r="V6249" s="61"/>
      <c r="W6249" s="61"/>
      <c r="X6249" s="61"/>
      <c r="Y6249" s="61"/>
      <c r="Z6249" s="61"/>
      <c r="AA6249" s="61"/>
      <c r="AB6249" s="61"/>
      <c r="AC6249" s="61"/>
      <c r="AD6249" s="61"/>
      <c r="AE6249" s="61"/>
      <c r="AF6249" s="61"/>
      <c r="AG6249" s="61"/>
      <c r="AH6249" s="61"/>
      <c r="AI6249" s="61"/>
      <c r="AJ6249" s="61"/>
      <c r="AK6249" s="61"/>
      <c r="AL6249" s="61"/>
      <c r="AM6249" s="61"/>
      <c r="AN6249" s="61"/>
      <c r="AO6249" s="61"/>
      <c r="AP6249" s="62"/>
      <c r="AQ6249" s="61"/>
      <c r="AR6249" s="61"/>
      <c r="AS6249" s="61"/>
      <c r="AT6249" s="61"/>
      <c r="AU6249" s="61"/>
      <c r="AV6249" s="61"/>
      <c r="AW6249" s="60"/>
    </row>
    <row r="6250" s="59" customFormat="1" customHeight="1" spans="1:49">
      <c r="A6250" s="60"/>
      <c r="B6250" s="60"/>
      <c r="C6250" s="60"/>
      <c r="D6250" s="60"/>
      <c r="H6250" s="61"/>
      <c r="I6250" s="61"/>
      <c r="J6250" s="61"/>
      <c r="K6250" s="61"/>
      <c r="L6250" s="61"/>
      <c r="M6250" s="61"/>
      <c r="N6250" s="61"/>
      <c r="O6250" s="61"/>
      <c r="P6250" s="61"/>
      <c r="Q6250" s="61"/>
      <c r="R6250" s="61"/>
      <c r="S6250" s="61"/>
      <c r="T6250" s="61"/>
      <c r="U6250" s="61"/>
      <c r="V6250" s="61"/>
      <c r="W6250" s="61"/>
      <c r="X6250" s="61"/>
      <c r="Y6250" s="61"/>
      <c r="Z6250" s="61"/>
      <c r="AA6250" s="61"/>
      <c r="AB6250" s="61"/>
      <c r="AC6250" s="61"/>
      <c r="AD6250" s="61"/>
      <c r="AE6250" s="61"/>
      <c r="AF6250" s="61"/>
      <c r="AG6250" s="61"/>
      <c r="AH6250" s="61"/>
      <c r="AI6250" s="61"/>
      <c r="AJ6250" s="61"/>
      <c r="AK6250" s="61"/>
      <c r="AL6250" s="61"/>
      <c r="AM6250" s="61"/>
      <c r="AN6250" s="61"/>
      <c r="AO6250" s="61"/>
      <c r="AP6250" s="62"/>
      <c r="AQ6250" s="61"/>
      <c r="AR6250" s="61"/>
      <c r="AS6250" s="61"/>
      <c r="AT6250" s="61"/>
      <c r="AU6250" s="61"/>
      <c r="AV6250" s="61"/>
      <c r="AW6250" s="60"/>
    </row>
    <row r="6251" s="59" customFormat="1" customHeight="1" spans="1:49">
      <c r="A6251" s="60"/>
      <c r="B6251" s="60"/>
      <c r="C6251" s="60"/>
      <c r="D6251" s="60"/>
      <c r="H6251" s="61"/>
      <c r="I6251" s="61"/>
      <c r="J6251" s="61"/>
      <c r="K6251" s="61"/>
      <c r="L6251" s="61"/>
      <c r="M6251" s="61"/>
      <c r="N6251" s="61"/>
      <c r="O6251" s="61"/>
      <c r="P6251" s="61"/>
      <c r="Q6251" s="61"/>
      <c r="R6251" s="61"/>
      <c r="S6251" s="61"/>
      <c r="T6251" s="61"/>
      <c r="U6251" s="61"/>
      <c r="V6251" s="61"/>
      <c r="W6251" s="61"/>
      <c r="X6251" s="61"/>
      <c r="Y6251" s="61"/>
      <c r="Z6251" s="61"/>
      <c r="AA6251" s="61"/>
      <c r="AB6251" s="61"/>
      <c r="AC6251" s="61"/>
      <c r="AD6251" s="61"/>
      <c r="AE6251" s="61"/>
      <c r="AF6251" s="61"/>
      <c r="AG6251" s="61"/>
      <c r="AH6251" s="61"/>
      <c r="AI6251" s="61"/>
      <c r="AJ6251" s="61"/>
      <c r="AK6251" s="61"/>
      <c r="AL6251" s="61"/>
      <c r="AM6251" s="61"/>
      <c r="AN6251" s="61"/>
      <c r="AO6251" s="61"/>
      <c r="AP6251" s="62"/>
      <c r="AQ6251" s="61"/>
      <c r="AR6251" s="61"/>
      <c r="AS6251" s="61"/>
      <c r="AT6251" s="61"/>
      <c r="AU6251" s="61"/>
      <c r="AV6251" s="61"/>
      <c r="AW6251" s="60"/>
    </row>
    <row r="6252" s="59" customFormat="1" customHeight="1" spans="1:49">
      <c r="A6252" s="60"/>
      <c r="B6252" s="60"/>
      <c r="C6252" s="60"/>
      <c r="D6252" s="60"/>
      <c r="H6252" s="61"/>
      <c r="I6252" s="61"/>
      <c r="J6252" s="61"/>
      <c r="K6252" s="61"/>
      <c r="L6252" s="61"/>
      <c r="M6252" s="61"/>
      <c r="N6252" s="61"/>
      <c r="O6252" s="61"/>
      <c r="P6252" s="61"/>
      <c r="Q6252" s="61"/>
      <c r="R6252" s="61"/>
      <c r="S6252" s="61"/>
      <c r="T6252" s="61"/>
      <c r="U6252" s="61"/>
      <c r="V6252" s="61"/>
      <c r="W6252" s="61"/>
      <c r="X6252" s="61"/>
      <c r="Y6252" s="61"/>
      <c r="Z6252" s="61"/>
      <c r="AA6252" s="61"/>
      <c r="AB6252" s="61"/>
      <c r="AC6252" s="61"/>
      <c r="AD6252" s="61"/>
      <c r="AE6252" s="61"/>
      <c r="AF6252" s="61"/>
      <c r="AG6252" s="61"/>
      <c r="AH6252" s="61"/>
      <c r="AI6252" s="61"/>
      <c r="AJ6252" s="61"/>
      <c r="AK6252" s="61"/>
      <c r="AL6252" s="61"/>
      <c r="AM6252" s="61"/>
      <c r="AN6252" s="61"/>
      <c r="AO6252" s="61"/>
      <c r="AP6252" s="62"/>
      <c r="AQ6252" s="61"/>
      <c r="AR6252" s="61"/>
      <c r="AS6252" s="61"/>
      <c r="AT6252" s="61"/>
      <c r="AU6252" s="61"/>
      <c r="AV6252" s="61"/>
      <c r="AW6252" s="60"/>
    </row>
    <row r="6253" s="59" customFormat="1" customHeight="1" spans="1:49">
      <c r="A6253" s="60"/>
      <c r="B6253" s="60"/>
      <c r="C6253" s="60"/>
      <c r="D6253" s="60"/>
      <c r="H6253" s="61"/>
      <c r="I6253" s="61"/>
      <c r="J6253" s="61"/>
      <c r="K6253" s="61"/>
      <c r="L6253" s="61"/>
      <c r="M6253" s="61"/>
      <c r="N6253" s="61"/>
      <c r="O6253" s="61"/>
      <c r="P6253" s="61"/>
      <c r="Q6253" s="61"/>
      <c r="R6253" s="61"/>
      <c r="S6253" s="61"/>
      <c r="T6253" s="61"/>
      <c r="U6253" s="61"/>
      <c r="V6253" s="61"/>
      <c r="W6253" s="61"/>
      <c r="X6253" s="61"/>
      <c r="Y6253" s="61"/>
      <c r="Z6253" s="61"/>
      <c r="AA6253" s="61"/>
      <c r="AB6253" s="61"/>
      <c r="AC6253" s="61"/>
      <c r="AD6253" s="61"/>
      <c r="AE6253" s="61"/>
      <c r="AF6253" s="61"/>
      <c r="AG6253" s="61"/>
      <c r="AH6253" s="61"/>
      <c r="AI6253" s="61"/>
      <c r="AJ6253" s="61"/>
      <c r="AK6253" s="61"/>
      <c r="AL6253" s="61"/>
      <c r="AM6253" s="61"/>
      <c r="AN6253" s="61"/>
      <c r="AO6253" s="61"/>
      <c r="AP6253" s="62"/>
      <c r="AQ6253" s="61"/>
      <c r="AR6253" s="61"/>
      <c r="AS6253" s="61"/>
      <c r="AT6253" s="61"/>
      <c r="AU6253" s="61"/>
      <c r="AV6253" s="61"/>
      <c r="AW6253" s="60"/>
    </row>
    <row r="6254" s="59" customFormat="1" customHeight="1" spans="1:49">
      <c r="A6254" s="60"/>
      <c r="B6254" s="60"/>
      <c r="C6254" s="60"/>
      <c r="D6254" s="60"/>
      <c r="H6254" s="61"/>
      <c r="I6254" s="61"/>
      <c r="J6254" s="61"/>
      <c r="K6254" s="61"/>
      <c r="L6254" s="61"/>
      <c r="M6254" s="61"/>
      <c r="N6254" s="61"/>
      <c r="O6254" s="61"/>
      <c r="P6254" s="61"/>
      <c r="Q6254" s="61"/>
      <c r="R6254" s="61"/>
      <c r="S6254" s="61"/>
      <c r="T6254" s="61"/>
      <c r="U6254" s="61"/>
      <c r="V6254" s="61"/>
      <c r="W6254" s="61"/>
      <c r="X6254" s="61"/>
      <c r="Y6254" s="61"/>
      <c r="Z6254" s="61"/>
      <c r="AA6254" s="61"/>
      <c r="AB6254" s="61"/>
      <c r="AC6254" s="61"/>
      <c r="AD6254" s="61"/>
      <c r="AE6254" s="61"/>
      <c r="AF6254" s="61"/>
      <c r="AG6254" s="61"/>
      <c r="AH6254" s="61"/>
      <c r="AI6254" s="61"/>
      <c r="AJ6254" s="61"/>
      <c r="AK6254" s="61"/>
      <c r="AL6254" s="61"/>
      <c r="AM6254" s="61"/>
      <c r="AN6254" s="61"/>
      <c r="AO6254" s="61"/>
      <c r="AP6254" s="62"/>
      <c r="AQ6254" s="61"/>
      <c r="AR6254" s="61"/>
      <c r="AS6254" s="61"/>
      <c r="AT6254" s="61"/>
      <c r="AU6254" s="61"/>
      <c r="AV6254" s="61"/>
      <c r="AW6254" s="60"/>
    </row>
    <row r="6255" s="59" customFormat="1" customHeight="1" spans="1:49">
      <c r="A6255" s="60"/>
      <c r="B6255" s="60"/>
      <c r="C6255" s="60"/>
      <c r="D6255" s="60"/>
      <c r="H6255" s="61"/>
      <c r="I6255" s="61"/>
      <c r="J6255" s="61"/>
      <c r="K6255" s="61"/>
      <c r="L6255" s="61"/>
      <c r="M6255" s="61"/>
      <c r="N6255" s="61"/>
      <c r="O6255" s="61"/>
      <c r="P6255" s="61"/>
      <c r="Q6255" s="61"/>
      <c r="R6255" s="61"/>
      <c r="S6255" s="61"/>
      <c r="T6255" s="61"/>
      <c r="U6255" s="61"/>
      <c r="V6255" s="61"/>
      <c r="W6255" s="61"/>
      <c r="X6255" s="61"/>
      <c r="Y6255" s="61"/>
      <c r="Z6255" s="61"/>
      <c r="AA6255" s="61"/>
      <c r="AB6255" s="61"/>
      <c r="AC6255" s="61"/>
      <c r="AD6255" s="61"/>
      <c r="AE6255" s="61"/>
      <c r="AF6255" s="61"/>
      <c r="AG6255" s="61"/>
      <c r="AH6255" s="61"/>
      <c r="AI6255" s="61"/>
      <c r="AJ6255" s="61"/>
      <c r="AK6255" s="61"/>
      <c r="AL6255" s="61"/>
      <c r="AM6255" s="61"/>
      <c r="AN6255" s="61"/>
      <c r="AO6255" s="61"/>
      <c r="AP6255" s="62"/>
      <c r="AQ6255" s="61"/>
      <c r="AR6255" s="61"/>
      <c r="AS6255" s="61"/>
      <c r="AT6255" s="61"/>
      <c r="AU6255" s="61"/>
      <c r="AV6255" s="61"/>
      <c r="AW6255" s="60"/>
    </row>
    <row r="6256" s="59" customFormat="1" customHeight="1" spans="1:49">
      <c r="A6256" s="60"/>
      <c r="B6256" s="60"/>
      <c r="C6256" s="60"/>
      <c r="D6256" s="60"/>
      <c r="H6256" s="61"/>
      <c r="I6256" s="61"/>
      <c r="J6256" s="61"/>
      <c r="K6256" s="61"/>
      <c r="L6256" s="61"/>
      <c r="M6256" s="61"/>
      <c r="N6256" s="61"/>
      <c r="O6256" s="61"/>
      <c r="P6256" s="61"/>
      <c r="Q6256" s="61"/>
      <c r="R6256" s="61"/>
      <c r="S6256" s="61"/>
      <c r="T6256" s="61"/>
      <c r="U6256" s="61"/>
      <c r="V6256" s="61"/>
      <c r="W6256" s="61"/>
      <c r="X6256" s="61"/>
      <c r="Y6256" s="61"/>
      <c r="Z6256" s="61"/>
      <c r="AA6256" s="61"/>
      <c r="AB6256" s="61"/>
      <c r="AC6256" s="61"/>
      <c r="AD6256" s="61"/>
      <c r="AE6256" s="61"/>
      <c r="AF6256" s="61"/>
      <c r="AG6256" s="61"/>
      <c r="AH6256" s="61"/>
      <c r="AI6256" s="61"/>
      <c r="AJ6256" s="61"/>
      <c r="AK6256" s="61"/>
      <c r="AL6256" s="61"/>
      <c r="AM6256" s="61"/>
      <c r="AN6256" s="61"/>
      <c r="AO6256" s="61"/>
      <c r="AP6256" s="62"/>
      <c r="AQ6256" s="61"/>
      <c r="AR6256" s="61"/>
      <c r="AS6256" s="61"/>
      <c r="AT6256" s="61"/>
      <c r="AU6256" s="61"/>
      <c r="AV6256" s="61"/>
      <c r="AW6256" s="60"/>
    </row>
    <row r="6257" s="59" customFormat="1" customHeight="1" spans="1:49">
      <c r="A6257" s="60"/>
      <c r="B6257" s="60"/>
      <c r="C6257" s="60"/>
      <c r="D6257" s="60"/>
      <c r="H6257" s="61"/>
      <c r="I6257" s="61"/>
      <c r="J6257" s="61"/>
      <c r="K6257" s="61"/>
      <c r="L6257" s="61"/>
      <c r="M6257" s="61"/>
      <c r="N6257" s="61"/>
      <c r="O6257" s="61"/>
      <c r="P6257" s="61"/>
      <c r="Q6257" s="61"/>
      <c r="R6257" s="61"/>
      <c r="S6257" s="61"/>
      <c r="T6257" s="61"/>
      <c r="U6257" s="61"/>
      <c r="V6257" s="61"/>
      <c r="W6257" s="61"/>
      <c r="X6257" s="61"/>
      <c r="Y6257" s="61"/>
      <c r="Z6257" s="61"/>
      <c r="AA6257" s="61"/>
      <c r="AB6257" s="61"/>
      <c r="AC6257" s="61"/>
      <c r="AD6257" s="61"/>
      <c r="AE6257" s="61"/>
      <c r="AF6257" s="61"/>
      <c r="AG6257" s="61"/>
      <c r="AH6257" s="61"/>
      <c r="AI6257" s="61"/>
      <c r="AJ6257" s="61"/>
      <c r="AK6257" s="61"/>
      <c r="AL6257" s="61"/>
      <c r="AM6257" s="61"/>
      <c r="AN6257" s="61"/>
      <c r="AO6257" s="61"/>
      <c r="AP6257" s="62"/>
      <c r="AQ6257" s="61"/>
      <c r="AR6257" s="61"/>
      <c r="AS6257" s="61"/>
      <c r="AT6257" s="61"/>
      <c r="AU6257" s="61"/>
      <c r="AV6257" s="61"/>
      <c r="AW6257" s="60"/>
    </row>
    <row r="6258" s="59" customFormat="1" customHeight="1" spans="1:49">
      <c r="A6258" s="60"/>
      <c r="B6258" s="60"/>
      <c r="C6258" s="60"/>
      <c r="D6258" s="60"/>
      <c r="H6258" s="61"/>
      <c r="I6258" s="61"/>
      <c r="J6258" s="61"/>
      <c r="K6258" s="61"/>
      <c r="L6258" s="61"/>
      <c r="M6258" s="61"/>
      <c r="N6258" s="61"/>
      <c r="O6258" s="61"/>
      <c r="P6258" s="61"/>
      <c r="Q6258" s="61"/>
      <c r="R6258" s="61"/>
      <c r="S6258" s="61"/>
      <c r="T6258" s="61"/>
      <c r="U6258" s="61"/>
      <c r="V6258" s="61"/>
      <c r="W6258" s="61"/>
      <c r="X6258" s="61"/>
      <c r="Y6258" s="61"/>
      <c r="Z6258" s="61"/>
      <c r="AA6258" s="61"/>
      <c r="AB6258" s="61"/>
      <c r="AC6258" s="61"/>
      <c r="AD6258" s="61"/>
      <c r="AE6258" s="61"/>
      <c r="AF6258" s="61"/>
      <c r="AG6258" s="61"/>
      <c r="AH6258" s="61"/>
      <c r="AI6258" s="61"/>
      <c r="AJ6258" s="61"/>
      <c r="AK6258" s="61"/>
      <c r="AL6258" s="61"/>
      <c r="AM6258" s="61"/>
      <c r="AN6258" s="61"/>
      <c r="AO6258" s="61"/>
      <c r="AP6258" s="62"/>
      <c r="AQ6258" s="61"/>
      <c r="AR6258" s="61"/>
      <c r="AS6258" s="61"/>
      <c r="AT6258" s="61"/>
      <c r="AU6258" s="61"/>
      <c r="AV6258" s="61"/>
      <c r="AW6258" s="60"/>
    </row>
    <row r="6259" s="59" customFormat="1" customHeight="1" spans="1:49">
      <c r="A6259" s="60"/>
      <c r="B6259" s="60"/>
      <c r="C6259" s="60"/>
      <c r="D6259" s="60"/>
      <c r="H6259" s="61"/>
      <c r="I6259" s="61"/>
      <c r="J6259" s="61"/>
      <c r="K6259" s="61"/>
      <c r="L6259" s="61"/>
      <c r="M6259" s="61"/>
      <c r="N6259" s="61"/>
      <c r="O6259" s="61"/>
      <c r="P6259" s="61"/>
      <c r="Q6259" s="61"/>
      <c r="R6259" s="61"/>
      <c r="S6259" s="61"/>
      <c r="T6259" s="61"/>
      <c r="U6259" s="61"/>
      <c r="V6259" s="61"/>
      <c r="W6259" s="61"/>
      <c r="X6259" s="61"/>
      <c r="Y6259" s="61"/>
      <c r="Z6259" s="61"/>
      <c r="AA6259" s="61"/>
      <c r="AB6259" s="61"/>
      <c r="AC6259" s="61"/>
      <c r="AD6259" s="61"/>
      <c r="AE6259" s="61"/>
      <c r="AF6259" s="61"/>
      <c r="AG6259" s="61"/>
      <c r="AH6259" s="61"/>
      <c r="AI6259" s="61"/>
      <c r="AJ6259" s="61"/>
      <c r="AK6259" s="61"/>
      <c r="AL6259" s="61"/>
      <c r="AM6259" s="61"/>
      <c r="AN6259" s="61"/>
      <c r="AO6259" s="61"/>
      <c r="AP6259" s="62"/>
      <c r="AQ6259" s="61"/>
      <c r="AR6259" s="61"/>
      <c r="AS6259" s="61"/>
      <c r="AT6259" s="61"/>
      <c r="AU6259" s="61"/>
      <c r="AV6259" s="61"/>
      <c r="AW6259" s="60"/>
    </row>
    <row r="6260" s="59" customFormat="1" customHeight="1" spans="1:49">
      <c r="A6260" s="60"/>
      <c r="B6260" s="60"/>
      <c r="C6260" s="60"/>
      <c r="D6260" s="60"/>
      <c r="H6260" s="61"/>
      <c r="I6260" s="61"/>
      <c r="J6260" s="61"/>
      <c r="K6260" s="61"/>
      <c r="L6260" s="61"/>
      <c r="M6260" s="61"/>
      <c r="N6260" s="61"/>
      <c r="O6260" s="61"/>
      <c r="P6260" s="61"/>
      <c r="Q6260" s="61"/>
      <c r="R6260" s="61"/>
      <c r="S6260" s="61"/>
      <c r="T6260" s="61"/>
      <c r="U6260" s="61"/>
      <c r="V6260" s="61"/>
      <c r="W6260" s="61"/>
      <c r="X6260" s="61"/>
      <c r="Y6260" s="61"/>
      <c r="Z6260" s="61"/>
      <c r="AA6260" s="61"/>
      <c r="AB6260" s="61"/>
      <c r="AC6260" s="61"/>
      <c r="AD6260" s="61"/>
      <c r="AE6260" s="61"/>
      <c r="AF6260" s="61"/>
      <c r="AG6260" s="61"/>
      <c r="AH6260" s="61"/>
      <c r="AI6260" s="61"/>
      <c r="AJ6260" s="61"/>
      <c r="AK6260" s="61"/>
      <c r="AL6260" s="61"/>
      <c r="AM6260" s="61"/>
      <c r="AN6260" s="61"/>
      <c r="AO6260" s="61"/>
      <c r="AP6260" s="62"/>
      <c r="AQ6260" s="61"/>
      <c r="AR6260" s="61"/>
      <c r="AS6260" s="61"/>
      <c r="AT6260" s="61"/>
      <c r="AU6260" s="61"/>
      <c r="AV6260" s="61"/>
      <c r="AW6260" s="60"/>
    </row>
    <row r="6261" s="59" customFormat="1" customHeight="1" spans="1:49">
      <c r="A6261" s="60"/>
      <c r="B6261" s="60"/>
      <c r="C6261" s="60"/>
      <c r="D6261" s="60"/>
      <c r="H6261" s="61"/>
      <c r="I6261" s="61"/>
      <c r="J6261" s="61"/>
      <c r="K6261" s="61"/>
      <c r="L6261" s="61"/>
      <c r="M6261" s="61"/>
      <c r="N6261" s="61"/>
      <c r="O6261" s="61"/>
      <c r="P6261" s="61"/>
      <c r="Q6261" s="61"/>
      <c r="R6261" s="61"/>
      <c r="S6261" s="61"/>
      <c r="T6261" s="61"/>
      <c r="U6261" s="61"/>
      <c r="V6261" s="61"/>
      <c r="W6261" s="61"/>
      <c r="X6261" s="61"/>
      <c r="Y6261" s="61"/>
      <c r="Z6261" s="61"/>
      <c r="AA6261" s="61"/>
      <c r="AB6261" s="61"/>
      <c r="AC6261" s="61"/>
      <c r="AD6261" s="61"/>
      <c r="AE6261" s="61"/>
      <c r="AF6261" s="61"/>
      <c r="AG6261" s="61"/>
      <c r="AH6261" s="61"/>
      <c r="AI6261" s="61"/>
      <c r="AJ6261" s="61"/>
      <c r="AK6261" s="61"/>
      <c r="AL6261" s="61"/>
      <c r="AM6261" s="61"/>
      <c r="AN6261" s="61"/>
      <c r="AO6261" s="61"/>
      <c r="AP6261" s="62"/>
      <c r="AQ6261" s="61"/>
      <c r="AR6261" s="61"/>
      <c r="AS6261" s="61"/>
      <c r="AT6261" s="61"/>
      <c r="AU6261" s="61"/>
      <c r="AV6261" s="61"/>
      <c r="AW6261" s="60"/>
    </row>
    <row r="6262" s="59" customFormat="1" customHeight="1" spans="1:49">
      <c r="A6262" s="60"/>
      <c r="B6262" s="60"/>
      <c r="C6262" s="60"/>
      <c r="D6262" s="60"/>
      <c r="H6262" s="61"/>
      <c r="I6262" s="61"/>
      <c r="J6262" s="61"/>
      <c r="K6262" s="61"/>
      <c r="L6262" s="61"/>
      <c r="M6262" s="61"/>
      <c r="N6262" s="61"/>
      <c r="O6262" s="61"/>
      <c r="P6262" s="61"/>
      <c r="Q6262" s="61"/>
      <c r="R6262" s="61"/>
      <c r="S6262" s="61"/>
      <c r="T6262" s="61"/>
      <c r="U6262" s="61"/>
      <c r="V6262" s="61"/>
      <c r="W6262" s="61"/>
      <c r="X6262" s="61"/>
      <c r="Y6262" s="61"/>
      <c r="Z6262" s="61"/>
      <c r="AA6262" s="61"/>
      <c r="AB6262" s="61"/>
      <c r="AC6262" s="61"/>
      <c r="AD6262" s="61"/>
      <c r="AE6262" s="61"/>
      <c r="AF6262" s="61"/>
      <c r="AG6262" s="61"/>
      <c r="AH6262" s="61"/>
      <c r="AI6262" s="61"/>
      <c r="AJ6262" s="61"/>
      <c r="AK6262" s="61"/>
      <c r="AL6262" s="61"/>
      <c r="AM6262" s="61"/>
      <c r="AN6262" s="61"/>
      <c r="AO6262" s="61"/>
      <c r="AP6262" s="62"/>
      <c r="AQ6262" s="61"/>
      <c r="AR6262" s="61"/>
      <c r="AS6262" s="61"/>
      <c r="AT6262" s="61"/>
      <c r="AU6262" s="61"/>
      <c r="AV6262" s="61"/>
      <c r="AW6262" s="60"/>
    </row>
    <row r="6263" s="59" customFormat="1" customHeight="1" spans="1:49">
      <c r="A6263" s="60"/>
      <c r="B6263" s="60"/>
      <c r="C6263" s="60"/>
      <c r="D6263" s="60"/>
      <c r="H6263" s="61"/>
      <c r="I6263" s="61"/>
      <c r="J6263" s="61"/>
      <c r="K6263" s="61"/>
      <c r="L6263" s="61"/>
      <c r="M6263" s="61"/>
      <c r="N6263" s="61"/>
      <c r="O6263" s="61"/>
      <c r="P6263" s="61"/>
      <c r="Q6263" s="61"/>
      <c r="R6263" s="61"/>
      <c r="S6263" s="61"/>
      <c r="T6263" s="61"/>
      <c r="U6263" s="61"/>
      <c r="V6263" s="61"/>
      <c r="W6263" s="61"/>
      <c r="X6263" s="61"/>
      <c r="Y6263" s="61"/>
      <c r="Z6263" s="61"/>
      <c r="AA6263" s="61"/>
      <c r="AB6263" s="61"/>
      <c r="AC6263" s="61"/>
      <c r="AD6263" s="61"/>
      <c r="AE6263" s="61"/>
      <c r="AF6263" s="61"/>
      <c r="AG6263" s="61"/>
      <c r="AH6263" s="61"/>
      <c r="AI6263" s="61"/>
      <c r="AJ6263" s="61"/>
      <c r="AK6263" s="61"/>
      <c r="AL6263" s="61"/>
      <c r="AM6263" s="61"/>
      <c r="AN6263" s="61"/>
      <c r="AO6263" s="61"/>
      <c r="AP6263" s="62"/>
      <c r="AQ6263" s="61"/>
      <c r="AR6263" s="61"/>
      <c r="AS6263" s="61"/>
      <c r="AT6263" s="61"/>
      <c r="AU6263" s="61"/>
      <c r="AV6263" s="61"/>
      <c r="AW6263" s="60"/>
    </row>
    <row r="6264" s="59" customFormat="1" customHeight="1" spans="1:49">
      <c r="A6264" s="60"/>
      <c r="B6264" s="60"/>
      <c r="C6264" s="60"/>
      <c r="D6264" s="60"/>
      <c r="H6264" s="61"/>
      <c r="I6264" s="61"/>
      <c r="J6264" s="61"/>
      <c r="K6264" s="61"/>
      <c r="L6264" s="61"/>
      <c r="M6264" s="61"/>
      <c r="N6264" s="61"/>
      <c r="O6264" s="61"/>
      <c r="P6264" s="61"/>
      <c r="Q6264" s="61"/>
      <c r="R6264" s="61"/>
      <c r="S6264" s="61"/>
      <c r="T6264" s="61"/>
      <c r="U6264" s="61"/>
      <c r="V6264" s="61"/>
      <c r="W6264" s="61"/>
      <c r="X6264" s="61"/>
      <c r="Y6264" s="61"/>
      <c r="Z6264" s="61"/>
      <c r="AA6264" s="61"/>
      <c r="AB6264" s="61"/>
      <c r="AC6264" s="61"/>
      <c r="AD6264" s="61"/>
      <c r="AE6264" s="61"/>
      <c r="AF6264" s="61"/>
      <c r="AG6264" s="61"/>
      <c r="AH6264" s="61"/>
      <c r="AI6264" s="61"/>
      <c r="AJ6264" s="61"/>
      <c r="AK6264" s="61"/>
      <c r="AL6264" s="61"/>
      <c r="AM6264" s="61"/>
      <c r="AN6264" s="61"/>
      <c r="AO6264" s="61"/>
      <c r="AP6264" s="62"/>
      <c r="AQ6264" s="61"/>
      <c r="AR6264" s="61"/>
      <c r="AS6264" s="61"/>
      <c r="AT6264" s="61"/>
      <c r="AU6264" s="61"/>
      <c r="AV6264" s="61"/>
      <c r="AW6264" s="60"/>
    </row>
    <row r="6265" s="59" customFormat="1" customHeight="1" spans="1:49">
      <c r="A6265" s="60"/>
      <c r="B6265" s="60"/>
      <c r="C6265" s="60"/>
      <c r="D6265" s="60"/>
      <c r="H6265" s="61"/>
      <c r="I6265" s="61"/>
      <c r="J6265" s="61"/>
      <c r="K6265" s="61"/>
      <c r="L6265" s="61"/>
      <c r="M6265" s="61"/>
      <c r="N6265" s="61"/>
      <c r="O6265" s="61"/>
      <c r="P6265" s="61"/>
      <c r="Q6265" s="61"/>
      <c r="R6265" s="61"/>
      <c r="S6265" s="61"/>
      <c r="T6265" s="61"/>
      <c r="U6265" s="61"/>
      <c r="V6265" s="61"/>
      <c r="W6265" s="61"/>
      <c r="X6265" s="61"/>
      <c r="Y6265" s="61"/>
      <c r="Z6265" s="61"/>
      <c r="AA6265" s="61"/>
      <c r="AB6265" s="61"/>
      <c r="AC6265" s="61"/>
      <c r="AD6265" s="61"/>
      <c r="AE6265" s="61"/>
      <c r="AF6265" s="61"/>
      <c r="AG6265" s="61"/>
      <c r="AH6265" s="61"/>
      <c r="AI6265" s="61"/>
      <c r="AJ6265" s="61"/>
      <c r="AK6265" s="61"/>
      <c r="AL6265" s="61"/>
      <c r="AM6265" s="61"/>
      <c r="AN6265" s="61"/>
      <c r="AO6265" s="61"/>
      <c r="AP6265" s="62"/>
      <c r="AQ6265" s="61"/>
      <c r="AR6265" s="61"/>
      <c r="AS6265" s="61"/>
      <c r="AT6265" s="61"/>
      <c r="AU6265" s="61"/>
      <c r="AV6265" s="61"/>
      <c r="AW6265" s="60"/>
    </row>
    <row r="6266" s="59" customFormat="1" customHeight="1" spans="1:49">
      <c r="A6266" s="60"/>
      <c r="B6266" s="60"/>
      <c r="C6266" s="60"/>
      <c r="D6266" s="60"/>
      <c r="H6266" s="61"/>
      <c r="I6266" s="61"/>
      <c r="J6266" s="61"/>
      <c r="K6266" s="61"/>
      <c r="L6266" s="61"/>
      <c r="M6266" s="61"/>
      <c r="N6266" s="61"/>
      <c r="O6266" s="61"/>
      <c r="P6266" s="61"/>
      <c r="Q6266" s="61"/>
      <c r="R6266" s="61"/>
      <c r="S6266" s="61"/>
      <c r="T6266" s="61"/>
      <c r="U6266" s="61"/>
      <c r="V6266" s="61"/>
      <c r="W6266" s="61"/>
      <c r="X6266" s="61"/>
      <c r="Y6266" s="61"/>
      <c r="Z6266" s="61"/>
      <c r="AA6266" s="61"/>
      <c r="AB6266" s="61"/>
      <c r="AC6266" s="61"/>
      <c r="AD6266" s="61"/>
      <c r="AE6266" s="61"/>
      <c r="AF6266" s="61"/>
      <c r="AG6266" s="61"/>
      <c r="AH6266" s="61"/>
      <c r="AI6266" s="61"/>
      <c r="AJ6266" s="61"/>
      <c r="AK6266" s="61"/>
      <c r="AL6266" s="61"/>
      <c r="AM6266" s="61"/>
      <c r="AN6266" s="61"/>
      <c r="AO6266" s="61"/>
      <c r="AP6266" s="62"/>
      <c r="AQ6266" s="61"/>
      <c r="AR6266" s="61"/>
      <c r="AS6266" s="61"/>
      <c r="AT6266" s="61"/>
      <c r="AU6266" s="61"/>
      <c r="AV6266" s="61"/>
      <c r="AW6266" s="60"/>
    </row>
    <row r="6267" s="59" customFormat="1" customHeight="1" spans="1:49">
      <c r="A6267" s="60"/>
      <c r="B6267" s="60"/>
      <c r="C6267" s="60"/>
      <c r="D6267" s="60"/>
      <c r="H6267" s="61"/>
      <c r="I6267" s="61"/>
      <c r="J6267" s="61"/>
      <c r="K6267" s="61"/>
      <c r="L6267" s="61"/>
      <c r="M6267" s="61"/>
      <c r="N6267" s="61"/>
      <c r="O6267" s="61"/>
      <c r="P6267" s="61"/>
      <c r="Q6267" s="61"/>
      <c r="R6267" s="61"/>
      <c r="S6267" s="61"/>
      <c r="T6267" s="61"/>
      <c r="U6267" s="61"/>
      <c r="V6267" s="61"/>
      <c r="W6267" s="61"/>
      <c r="X6267" s="61"/>
      <c r="Y6267" s="61"/>
      <c r="Z6267" s="61"/>
      <c r="AA6267" s="61"/>
      <c r="AB6267" s="61"/>
      <c r="AC6267" s="61"/>
      <c r="AD6267" s="61"/>
      <c r="AE6267" s="61"/>
      <c r="AF6267" s="61"/>
      <c r="AG6267" s="61"/>
      <c r="AH6267" s="61"/>
      <c r="AI6267" s="61"/>
      <c r="AJ6267" s="61"/>
      <c r="AK6267" s="61"/>
      <c r="AL6267" s="61"/>
      <c r="AM6267" s="61"/>
      <c r="AN6267" s="61"/>
      <c r="AO6267" s="61"/>
      <c r="AP6267" s="62"/>
      <c r="AQ6267" s="61"/>
      <c r="AR6267" s="61"/>
      <c r="AS6267" s="61"/>
      <c r="AT6267" s="61"/>
      <c r="AU6267" s="61"/>
      <c r="AV6267" s="61"/>
      <c r="AW6267" s="60"/>
    </row>
    <row r="6268" s="59" customFormat="1" customHeight="1" spans="1:49">
      <c r="A6268" s="60"/>
      <c r="B6268" s="60"/>
      <c r="C6268" s="60"/>
      <c r="D6268" s="60"/>
      <c r="H6268" s="61"/>
      <c r="I6268" s="61"/>
      <c r="J6268" s="61"/>
      <c r="K6268" s="61"/>
      <c r="L6268" s="61"/>
      <c r="M6268" s="61"/>
      <c r="N6268" s="61"/>
      <c r="O6268" s="61"/>
      <c r="P6268" s="61"/>
      <c r="Q6268" s="61"/>
      <c r="R6268" s="61"/>
      <c r="S6268" s="61"/>
      <c r="T6268" s="61"/>
      <c r="U6268" s="61"/>
      <c r="V6268" s="61"/>
      <c r="W6268" s="61"/>
      <c r="X6268" s="61"/>
      <c r="Y6268" s="61"/>
      <c r="Z6268" s="61"/>
      <c r="AA6268" s="61"/>
      <c r="AB6268" s="61"/>
      <c r="AC6268" s="61"/>
      <c r="AD6268" s="61"/>
      <c r="AE6268" s="61"/>
      <c r="AF6268" s="61"/>
      <c r="AG6268" s="61"/>
      <c r="AH6268" s="61"/>
      <c r="AI6268" s="61"/>
      <c r="AJ6268" s="61"/>
      <c r="AK6268" s="61"/>
      <c r="AL6268" s="61"/>
      <c r="AM6268" s="61"/>
      <c r="AN6268" s="61"/>
      <c r="AO6268" s="61"/>
      <c r="AP6268" s="62"/>
      <c r="AQ6268" s="61"/>
      <c r="AR6268" s="61"/>
      <c r="AS6268" s="61"/>
      <c r="AT6268" s="61"/>
      <c r="AU6268" s="61"/>
      <c r="AV6268" s="61"/>
      <c r="AW6268" s="60"/>
    </row>
    <row r="6269" s="59" customFormat="1" customHeight="1" spans="1:49">
      <c r="A6269" s="60"/>
      <c r="B6269" s="60"/>
      <c r="C6269" s="60"/>
      <c r="D6269" s="60"/>
      <c r="H6269" s="61"/>
      <c r="I6269" s="61"/>
      <c r="J6269" s="61"/>
      <c r="K6269" s="61"/>
      <c r="L6269" s="61"/>
      <c r="M6269" s="61"/>
      <c r="N6269" s="61"/>
      <c r="O6269" s="61"/>
      <c r="P6269" s="61"/>
      <c r="Q6269" s="61"/>
      <c r="R6269" s="61"/>
      <c r="S6269" s="61"/>
      <c r="T6269" s="61"/>
      <c r="U6269" s="61"/>
      <c r="V6269" s="61"/>
      <c r="W6269" s="61"/>
      <c r="X6269" s="61"/>
      <c r="Y6269" s="61"/>
      <c r="Z6269" s="61"/>
      <c r="AA6269" s="61"/>
      <c r="AB6269" s="61"/>
      <c r="AC6269" s="61"/>
      <c r="AD6269" s="61"/>
      <c r="AE6269" s="61"/>
      <c r="AF6269" s="61"/>
      <c r="AG6269" s="61"/>
      <c r="AH6269" s="61"/>
      <c r="AI6269" s="61"/>
      <c r="AJ6269" s="61"/>
      <c r="AK6269" s="61"/>
      <c r="AL6269" s="61"/>
      <c r="AM6269" s="61"/>
      <c r="AN6269" s="61"/>
      <c r="AO6269" s="61"/>
      <c r="AP6269" s="62"/>
      <c r="AQ6269" s="61"/>
      <c r="AR6269" s="61"/>
      <c r="AS6269" s="61"/>
      <c r="AT6269" s="61"/>
      <c r="AU6269" s="61"/>
      <c r="AV6269" s="61"/>
      <c r="AW6269" s="60"/>
    </row>
    <row r="6270" s="59" customFormat="1" customHeight="1" spans="1:49">
      <c r="A6270" s="60"/>
      <c r="B6270" s="60"/>
      <c r="C6270" s="60"/>
      <c r="D6270" s="60"/>
      <c r="H6270" s="61"/>
      <c r="I6270" s="61"/>
      <c r="J6270" s="61"/>
      <c r="K6270" s="61"/>
      <c r="L6270" s="61"/>
      <c r="M6270" s="61"/>
      <c r="N6270" s="61"/>
      <c r="O6270" s="61"/>
      <c r="P6270" s="61"/>
      <c r="Q6270" s="61"/>
      <c r="R6270" s="61"/>
      <c r="S6270" s="61"/>
      <c r="T6270" s="61"/>
      <c r="U6270" s="61"/>
      <c r="V6270" s="61"/>
      <c r="W6270" s="61"/>
      <c r="X6270" s="61"/>
      <c r="Y6270" s="61"/>
      <c r="Z6270" s="61"/>
      <c r="AA6270" s="61"/>
      <c r="AB6270" s="61"/>
      <c r="AC6270" s="61"/>
      <c r="AD6270" s="61"/>
      <c r="AE6270" s="61"/>
      <c r="AF6270" s="61"/>
      <c r="AG6270" s="61"/>
      <c r="AH6270" s="61"/>
      <c r="AI6270" s="61"/>
      <c r="AJ6270" s="61"/>
      <c r="AK6270" s="61"/>
      <c r="AL6270" s="61"/>
      <c r="AM6270" s="61"/>
      <c r="AN6270" s="61"/>
      <c r="AO6270" s="61"/>
      <c r="AP6270" s="62"/>
      <c r="AQ6270" s="61"/>
      <c r="AR6270" s="61"/>
      <c r="AS6270" s="61"/>
      <c r="AT6270" s="61"/>
      <c r="AU6270" s="61"/>
      <c r="AV6270" s="61"/>
      <c r="AW6270" s="60"/>
    </row>
    <row r="6271" s="59" customFormat="1" customHeight="1" spans="1:49">
      <c r="A6271" s="60"/>
      <c r="B6271" s="60"/>
      <c r="C6271" s="60"/>
      <c r="D6271" s="60"/>
      <c r="H6271" s="61"/>
      <c r="I6271" s="61"/>
      <c r="J6271" s="61"/>
      <c r="K6271" s="61"/>
      <c r="L6271" s="61"/>
      <c r="M6271" s="61"/>
      <c r="N6271" s="61"/>
      <c r="O6271" s="61"/>
      <c r="P6271" s="61"/>
      <c r="Q6271" s="61"/>
      <c r="R6271" s="61"/>
      <c r="S6271" s="61"/>
      <c r="T6271" s="61"/>
      <c r="U6271" s="61"/>
      <c r="V6271" s="61"/>
      <c r="W6271" s="61"/>
      <c r="X6271" s="61"/>
      <c r="Y6271" s="61"/>
      <c r="Z6271" s="61"/>
      <c r="AA6271" s="61"/>
      <c r="AB6271" s="61"/>
      <c r="AC6271" s="61"/>
      <c r="AD6271" s="61"/>
      <c r="AE6271" s="61"/>
      <c r="AF6271" s="61"/>
      <c r="AG6271" s="61"/>
      <c r="AH6271" s="61"/>
      <c r="AI6271" s="61"/>
      <c r="AJ6271" s="61"/>
      <c r="AK6271" s="61"/>
      <c r="AL6271" s="61"/>
      <c r="AM6271" s="61"/>
      <c r="AN6271" s="61"/>
      <c r="AO6271" s="61"/>
      <c r="AP6271" s="62"/>
      <c r="AQ6271" s="61"/>
      <c r="AR6271" s="61"/>
      <c r="AS6271" s="61"/>
      <c r="AT6271" s="61"/>
      <c r="AU6271" s="61"/>
      <c r="AV6271" s="61"/>
      <c r="AW6271" s="60"/>
    </row>
    <row r="6272" s="59" customFormat="1" customHeight="1" spans="1:49">
      <c r="A6272" s="60"/>
      <c r="B6272" s="60"/>
      <c r="C6272" s="60"/>
      <c r="D6272" s="60"/>
      <c r="H6272" s="61"/>
      <c r="I6272" s="61"/>
      <c r="J6272" s="61"/>
      <c r="K6272" s="61"/>
      <c r="L6272" s="61"/>
      <c r="M6272" s="61"/>
      <c r="N6272" s="61"/>
      <c r="O6272" s="61"/>
      <c r="P6272" s="61"/>
      <c r="Q6272" s="61"/>
      <c r="R6272" s="61"/>
      <c r="S6272" s="61"/>
      <c r="T6272" s="61"/>
      <c r="U6272" s="61"/>
      <c r="V6272" s="61"/>
      <c r="W6272" s="61"/>
      <c r="X6272" s="61"/>
      <c r="Y6272" s="61"/>
      <c r="Z6272" s="61"/>
      <c r="AA6272" s="61"/>
      <c r="AB6272" s="61"/>
      <c r="AC6272" s="61"/>
      <c r="AD6272" s="61"/>
      <c r="AE6272" s="61"/>
      <c r="AF6272" s="61"/>
      <c r="AG6272" s="61"/>
      <c r="AH6272" s="61"/>
      <c r="AI6272" s="61"/>
      <c r="AJ6272" s="61"/>
      <c r="AK6272" s="61"/>
      <c r="AL6272" s="61"/>
      <c r="AM6272" s="61"/>
      <c r="AN6272" s="61"/>
      <c r="AO6272" s="61"/>
      <c r="AP6272" s="62"/>
      <c r="AQ6272" s="61"/>
      <c r="AR6272" s="61"/>
      <c r="AS6272" s="61"/>
      <c r="AT6272" s="61"/>
      <c r="AU6272" s="61"/>
      <c r="AV6272" s="61"/>
      <c r="AW6272" s="60"/>
    </row>
    <row r="6273" s="59" customFormat="1" customHeight="1" spans="1:49">
      <c r="A6273" s="60"/>
      <c r="B6273" s="60"/>
      <c r="C6273" s="60"/>
      <c r="D6273" s="60"/>
      <c r="H6273" s="61"/>
      <c r="I6273" s="61"/>
      <c r="J6273" s="61"/>
      <c r="K6273" s="61"/>
      <c r="L6273" s="61"/>
      <c r="M6273" s="61"/>
      <c r="N6273" s="61"/>
      <c r="O6273" s="61"/>
      <c r="P6273" s="61"/>
      <c r="Q6273" s="61"/>
      <c r="R6273" s="61"/>
      <c r="S6273" s="61"/>
      <c r="T6273" s="61"/>
      <c r="U6273" s="61"/>
      <c r="V6273" s="61"/>
      <c r="W6273" s="61"/>
      <c r="X6273" s="61"/>
      <c r="Y6273" s="61"/>
      <c r="Z6273" s="61"/>
      <c r="AA6273" s="61"/>
      <c r="AB6273" s="61"/>
      <c r="AC6273" s="61"/>
      <c r="AD6273" s="61"/>
      <c r="AE6273" s="61"/>
      <c r="AF6273" s="61"/>
      <c r="AG6273" s="61"/>
      <c r="AH6273" s="61"/>
      <c r="AI6273" s="61"/>
      <c r="AJ6273" s="61"/>
      <c r="AK6273" s="61"/>
      <c r="AL6273" s="61"/>
      <c r="AM6273" s="61"/>
      <c r="AN6273" s="61"/>
      <c r="AO6273" s="61"/>
      <c r="AP6273" s="62"/>
      <c r="AQ6273" s="61"/>
      <c r="AR6273" s="61"/>
      <c r="AS6273" s="61"/>
      <c r="AT6273" s="61"/>
      <c r="AU6273" s="61"/>
      <c r="AV6273" s="61"/>
      <c r="AW6273" s="60"/>
    </row>
    <row r="6274" s="59" customFormat="1" customHeight="1" spans="1:49">
      <c r="A6274" s="60"/>
      <c r="B6274" s="60"/>
      <c r="C6274" s="60"/>
      <c r="D6274" s="60"/>
      <c r="H6274" s="61"/>
      <c r="I6274" s="61"/>
      <c r="J6274" s="61"/>
      <c r="K6274" s="61"/>
      <c r="L6274" s="61"/>
      <c r="M6274" s="61"/>
      <c r="N6274" s="61"/>
      <c r="O6274" s="61"/>
      <c r="P6274" s="61"/>
      <c r="Q6274" s="61"/>
      <c r="R6274" s="61"/>
      <c r="S6274" s="61"/>
      <c r="T6274" s="61"/>
      <c r="U6274" s="61"/>
      <c r="V6274" s="61"/>
      <c r="W6274" s="61"/>
      <c r="X6274" s="61"/>
      <c r="Y6274" s="61"/>
      <c r="Z6274" s="61"/>
      <c r="AA6274" s="61"/>
      <c r="AB6274" s="61"/>
      <c r="AC6274" s="61"/>
      <c r="AD6274" s="61"/>
      <c r="AE6274" s="61"/>
      <c r="AF6274" s="61"/>
      <c r="AG6274" s="61"/>
      <c r="AH6274" s="61"/>
      <c r="AI6274" s="61"/>
      <c r="AJ6274" s="61"/>
      <c r="AK6274" s="61"/>
      <c r="AL6274" s="61"/>
      <c r="AM6274" s="61"/>
      <c r="AN6274" s="61"/>
      <c r="AO6274" s="61"/>
      <c r="AP6274" s="62"/>
      <c r="AQ6274" s="61"/>
      <c r="AR6274" s="61"/>
      <c r="AS6274" s="61"/>
      <c r="AT6274" s="61"/>
      <c r="AU6274" s="61"/>
      <c r="AV6274" s="61"/>
      <c r="AW6274" s="60"/>
    </row>
    <row r="6275" s="59" customFormat="1" customHeight="1" spans="1:49">
      <c r="A6275" s="60"/>
      <c r="B6275" s="60"/>
      <c r="C6275" s="60"/>
      <c r="D6275" s="60"/>
      <c r="H6275" s="61"/>
      <c r="I6275" s="61"/>
      <c r="J6275" s="61"/>
      <c r="K6275" s="61"/>
      <c r="L6275" s="61"/>
      <c r="M6275" s="61"/>
      <c r="N6275" s="61"/>
      <c r="O6275" s="61"/>
      <c r="P6275" s="61"/>
      <c r="Q6275" s="61"/>
      <c r="R6275" s="61"/>
      <c r="S6275" s="61"/>
      <c r="T6275" s="61"/>
      <c r="U6275" s="61"/>
      <c r="V6275" s="61"/>
      <c r="W6275" s="61"/>
      <c r="X6275" s="61"/>
      <c r="Y6275" s="61"/>
      <c r="Z6275" s="61"/>
      <c r="AA6275" s="61"/>
      <c r="AB6275" s="61"/>
      <c r="AC6275" s="61"/>
      <c r="AD6275" s="61"/>
      <c r="AE6275" s="61"/>
      <c r="AF6275" s="61"/>
      <c r="AG6275" s="61"/>
      <c r="AH6275" s="61"/>
      <c r="AI6275" s="61"/>
      <c r="AJ6275" s="61"/>
      <c r="AK6275" s="61"/>
      <c r="AL6275" s="61"/>
      <c r="AM6275" s="61"/>
      <c r="AN6275" s="61"/>
      <c r="AO6275" s="61"/>
      <c r="AP6275" s="62"/>
      <c r="AQ6275" s="61"/>
      <c r="AR6275" s="61"/>
      <c r="AS6275" s="61"/>
      <c r="AT6275" s="61"/>
      <c r="AU6275" s="61"/>
      <c r="AV6275" s="61"/>
      <c r="AW6275" s="60"/>
    </row>
    <row r="6276" s="59" customFormat="1" customHeight="1" spans="1:49">
      <c r="A6276" s="60"/>
      <c r="B6276" s="60"/>
      <c r="C6276" s="60"/>
      <c r="D6276" s="60"/>
      <c r="H6276" s="61"/>
      <c r="I6276" s="61"/>
      <c r="J6276" s="61"/>
      <c r="K6276" s="61"/>
      <c r="L6276" s="61"/>
      <c r="M6276" s="61"/>
      <c r="N6276" s="61"/>
      <c r="O6276" s="61"/>
      <c r="P6276" s="61"/>
      <c r="Q6276" s="61"/>
      <c r="R6276" s="61"/>
      <c r="S6276" s="61"/>
      <c r="T6276" s="61"/>
      <c r="U6276" s="61"/>
      <c r="V6276" s="61"/>
      <c r="W6276" s="61"/>
      <c r="X6276" s="61"/>
      <c r="Y6276" s="61"/>
      <c r="Z6276" s="61"/>
      <c r="AA6276" s="61"/>
      <c r="AB6276" s="61"/>
      <c r="AC6276" s="61"/>
      <c r="AD6276" s="61"/>
      <c r="AE6276" s="61"/>
      <c r="AF6276" s="61"/>
      <c r="AG6276" s="61"/>
      <c r="AH6276" s="61"/>
      <c r="AI6276" s="61"/>
      <c r="AJ6276" s="61"/>
      <c r="AK6276" s="61"/>
      <c r="AL6276" s="61"/>
      <c r="AM6276" s="61"/>
      <c r="AN6276" s="61"/>
      <c r="AO6276" s="61"/>
      <c r="AP6276" s="62"/>
      <c r="AQ6276" s="61"/>
      <c r="AR6276" s="61"/>
      <c r="AS6276" s="61"/>
      <c r="AT6276" s="61"/>
      <c r="AU6276" s="61"/>
      <c r="AV6276" s="61"/>
      <c r="AW6276" s="60"/>
    </row>
    <row r="6277" s="59" customFormat="1" customHeight="1" spans="1:49">
      <c r="A6277" s="60"/>
      <c r="B6277" s="60"/>
      <c r="C6277" s="60"/>
      <c r="D6277" s="60"/>
      <c r="H6277" s="61"/>
      <c r="I6277" s="61"/>
      <c r="J6277" s="61"/>
      <c r="K6277" s="61"/>
      <c r="L6277" s="61"/>
      <c r="M6277" s="61"/>
      <c r="N6277" s="61"/>
      <c r="O6277" s="61"/>
      <c r="P6277" s="61"/>
      <c r="Q6277" s="61"/>
      <c r="R6277" s="61"/>
      <c r="S6277" s="61"/>
      <c r="T6277" s="61"/>
      <c r="U6277" s="61"/>
      <c r="V6277" s="61"/>
      <c r="W6277" s="61"/>
      <c r="X6277" s="61"/>
      <c r="Y6277" s="61"/>
      <c r="Z6277" s="61"/>
      <c r="AA6277" s="61"/>
      <c r="AB6277" s="61"/>
      <c r="AC6277" s="61"/>
      <c r="AD6277" s="61"/>
      <c r="AE6277" s="61"/>
      <c r="AF6277" s="61"/>
      <c r="AG6277" s="61"/>
      <c r="AH6277" s="61"/>
      <c r="AI6277" s="61"/>
      <c r="AJ6277" s="61"/>
      <c r="AK6277" s="61"/>
      <c r="AL6277" s="61"/>
      <c r="AM6277" s="61"/>
      <c r="AN6277" s="61"/>
      <c r="AO6277" s="61"/>
      <c r="AP6277" s="62"/>
      <c r="AQ6277" s="61"/>
      <c r="AR6277" s="61"/>
      <c r="AS6277" s="61"/>
      <c r="AT6277" s="61"/>
      <c r="AU6277" s="61"/>
      <c r="AV6277" s="61"/>
      <c r="AW6277" s="60"/>
    </row>
    <row r="6278" s="59" customFormat="1" customHeight="1" spans="1:49">
      <c r="A6278" s="60"/>
      <c r="B6278" s="60"/>
      <c r="C6278" s="60"/>
      <c r="D6278" s="60"/>
      <c r="H6278" s="61"/>
      <c r="I6278" s="61"/>
      <c r="J6278" s="61"/>
      <c r="K6278" s="61"/>
      <c r="L6278" s="61"/>
      <c r="M6278" s="61"/>
      <c r="N6278" s="61"/>
      <c r="O6278" s="61"/>
      <c r="P6278" s="61"/>
      <c r="Q6278" s="61"/>
      <c r="R6278" s="61"/>
      <c r="S6278" s="61"/>
      <c r="T6278" s="61"/>
      <c r="U6278" s="61"/>
      <c r="V6278" s="61"/>
      <c r="W6278" s="61"/>
      <c r="X6278" s="61"/>
      <c r="Y6278" s="61"/>
      <c r="Z6278" s="61"/>
      <c r="AA6278" s="61"/>
      <c r="AB6278" s="61"/>
      <c r="AC6278" s="61"/>
      <c r="AD6278" s="61"/>
      <c r="AE6278" s="61"/>
      <c r="AF6278" s="61"/>
      <c r="AG6278" s="61"/>
      <c r="AH6278" s="61"/>
      <c r="AI6278" s="61"/>
      <c r="AJ6278" s="61"/>
      <c r="AK6278" s="61"/>
      <c r="AL6278" s="61"/>
      <c r="AM6278" s="61"/>
      <c r="AN6278" s="61"/>
      <c r="AO6278" s="61"/>
      <c r="AP6278" s="62"/>
      <c r="AQ6278" s="61"/>
      <c r="AR6278" s="61"/>
      <c r="AS6278" s="61"/>
      <c r="AT6278" s="61"/>
      <c r="AU6278" s="61"/>
      <c r="AV6278" s="61"/>
      <c r="AW6278" s="60"/>
    </row>
    <row r="6279" s="59" customFormat="1" customHeight="1" spans="1:49">
      <c r="A6279" s="60"/>
      <c r="B6279" s="60"/>
      <c r="C6279" s="60"/>
      <c r="D6279" s="60"/>
      <c r="H6279" s="61"/>
      <c r="I6279" s="61"/>
      <c r="J6279" s="61"/>
      <c r="K6279" s="61"/>
      <c r="L6279" s="61"/>
      <c r="M6279" s="61"/>
      <c r="N6279" s="61"/>
      <c r="O6279" s="61"/>
      <c r="P6279" s="61"/>
      <c r="Q6279" s="61"/>
      <c r="R6279" s="61"/>
      <c r="S6279" s="61"/>
      <c r="T6279" s="61"/>
      <c r="U6279" s="61"/>
      <c r="V6279" s="61"/>
      <c r="W6279" s="61"/>
      <c r="X6279" s="61"/>
      <c r="Y6279" s="61"/>
      <c r="Z6279" s="61"/>
      <c r="AA6279" s="61"/>
      <c r="AB6279" s="61"/>
      <c r="AC6279" s="61"/>
      <c r="AD6279" s="61"/>
      <c r="AE6279" s="61"/>
      <c r="AF6279" s="61"/>
      <c r="AG6279" s="61"/>
      <c r="AH6279" s="61"/>
      <c r="AI6279" s="61"/>
      <c r="AJ6279" s="61"/>
      <c r="AK6279" s="61"/>
      <c r="AL6279" s="61"/>
      <c r="AM6279" s="61"/>
      <c r="AN6279" s="61"/>
      <c r="AO6279" s="61"/>
      <c r="AP6279" s="62"/>
      <c r="AQ6279" s="61"/>
      <c r="AR6279" s="61"/>
      <c r="AS6279" s="61"/>
      <c r="AT6279" s="61"/>
      <c r="AU6279" s="61"/>
      <c r="AV6279" s="61"/>
      <c r="AW6279" s="60"/>
    </row>
    <row r="6280" s="59" customFormat="1" customHeight="1" spans="1:49">
      <c r="A6280" s="60"/>
      <c r="B6280" s="60"/>
      <c r="C6280" s="60"/>
      <c r="D6280" s="60"/>
      <c r="H6280" s="61"/>
      <c r="I6280" s="61"/>
      <c r="J6280" s="61"/>
      <c r="K6280" s="61"/>
      <c r="L6280" s="61"/>
      <c r="M6280" s="61"/>
      <c r="N6280" s="61"/>
      <c r="O6280" s="61"/>
      <c r="P6280" s="61"/>
      <c r="Q6280" s="61"/>
      <c r="R6280" s="61"/>
      <c r="S6280" s="61"/>
      <c r="T6280" s="61"/>
      <c r="U6280" s="61"/>
      <c r="V6280" s="61"/>
      <c r="W6280" s="61"/>
      <c r="X6280" s="61"/>
      <c r="Y6280" s="61"/>
      <c r="Z6280" s="61"/>
      <c r="AA6280" s="61"/>
      <c r="AB6280" s="61"/>
      <c r="AC6280" s="61"/>
      <c r="AD6280" s="61"/>
      <c r="AE6280" s="61"/>
      <c r="AF6280" s="61"/>
      <c r="AG6280" s="61"/>
      <c r="AH6280" s="61"/>
      <c r="AI6280" s="61"/>
      <c r="AJ6280" s="61"/>
      <c r="AK6280" s="61"/>
      <c r="AL6280" s="61"/>
      <c r="AM6280" s="61"/>
      <c r="AN6280" s="61"/>
      <c r="AO6280" s="61"/>
      <c r="AP6280" s="62"/>
      <c r="AQ6280" s="61"/>
      <c r="AR6280" s="61"/>
      <c r="AS6280" s="61"/>
      <c r="AT6280" s="61"/>
      <c r="AU6280" s="61"/>
      <c r="AV6280" s="61"/>
      <c r="AW6280" s="60"/>
    </row>
    <row r="6281" s="59" customFormat="1" customHeight="1" spans="1:49">
      <c r="A6281" s="60"/>
      <c r="B6281" s="60"/>
      <c r="C6281" s="60"/>
      <c r="D6281" s="60"/>
      <c r="H6281" s="61"/>
      <c r="I6281" s="61"/>
      <c r="J6281" s="61"/>
      <c r="K6281" s="61"/>
      <c r="L6281" s="61"/>
      <c r="M6281" s="61"/>
      <c r="N6281" s="61"/>
      <c r="O6281" s="61"/>
      <c r="P6281" s="61"/>
      <c r="Q6281" s="61"/>
      <c r="R6281" s="61"/>
      <c r="S6281" s="61"/>
      <c r="T6281" s="61"/>
      <c r="U6281" s="61"/>
      <c r="V6281" s="61"/>
      <c r="W6281" s="61"/>
      <c r="X6281" s="61"/>
      <c r="Y6281" s="61"/>
      <c r="Z6281" s="61"/>
      <c r="AA6281" s="61"/>
      <c r="AB6281" s="61"/>
      <c r="AC6281" s="61"/>
      <c r="AD6281" s="61"/>
      <c r="AE6281" s="61"/>
      <c r="AF6281" s="61"/>
      <c r="AG6281" s="61"/>
      <c r="AH6281" s="61"/>
      <c r="AI6281" s="61"/>
      <c r="AJ6281" s="61"/>
      <c r="AK6281" s="61"/>
      <c r="AL6281" s="61"/>
      <c r="AM6281" s="61"/>
      <c r="AN6281" s="61"/>
      <c r="AO6281" s="61"/>
      <c r="AP6281" s="62"/>
      <c r="AQ6281" s="61"/>
      <c r="AR6281" s="61"/>
      <c r="AS6281" s="61"/>
      <c r="AT6281" s="61"/>
      <c r="AU6281" s="61"/>
      <c r="AV6281" s="61"/>
      <c r="AW6281" s="60"/>
    </row>
    <row r="6282" s="59" customFormat="1" customHeight="1" spans="1:49">
      <c r="A6282" s="60"/>
      <c r="B6282" s="60"/>
      <c r="C6282" s="60"/>
      <c r="D6282" s="60"/>
      <c r="H6282" s="61"/>
      <c r="I6282" s="61"/>
      <c r="J6282" s="61"/>
      <c r="K6282" s="61"/>
      <c r="L6282" s="61"/>
      <c r="M6282" s="61"/>
      <c r="N6282" s="61"/>
      <c r="O6282" s="61"/>
      <c r="P6282" s="61"/>
      <c r="Q6282" s="61"/>
      <c r="R6282" s="61"/>
      <c r="S6282" s="61"/>
      <c r="T6282" s="61"/>
      <c r="U6282" s="61"/>
      <c r="V6282" s="61"/>
      <c r="W6282" s="61"/>
      <c r="X6282" s="61"/>
      <c r="Y6282" s="61"/>
      <c r="Z6282" s="61"/>
      <c r="AA6282" s="61"/>
      <c r="AB6282" s="61"/>
      <c r="AC6282" s="61"/>
      <c r="AD6282" s="61"/>
      <c r="AE6282" s="61"/>
      <c r="AF6282" s="61"/>
      <c r="AG6282" s="61"/>
      <c r="AH6282" s="61"/>
      <c r="AI6282" s="61"/>
      <c r="AJ6282" s="61"/>
      <c r="AK6282" s="61"/>
      <c r="AL6282" s="61"/>
      <c r="AM6282" s="61"/>
      <c r="AN6282" s="61"/>
      <c r="AO6282" s="61"/>
      <c r="AP6282" s="62"/>
      <c r="AQ6282" s="61"/>
      <c r="AR6282" s="61"/>
      <c r="AS6282" s="61"/>
      <c r="AT6282" s="61"/>
      <c r="AU6282" s="61"/>
      <c r="AV6282" s="61"/>
      <c r="AW6282" s="60"/>
    </row>
    <row r="6283" s="59" customFormat="1" customHeight="1" spans="1:49">
      <c r="A6283" s="60"/>
      <c r="B6283" s="60"/>
      <c r="C6283" s="60"/>
      <c r="D6283" s="60"/>
      <c r="H6283" s="61"/>
      <c r="I6283" s="61"/>
      <c r="J6283" s="61"/>
      <c r="K6283" s="61"/>
      <c r="L6283" s="61"/>
      <c r="M6283" s="61"/>
      <c r="N6283" s="61"/>
      <c r="O6283" s="61"/>
      <c r="P6283" s="61"/>
      <c r="Q6283" s="61"/>
      <c r="R6283" s="61"/>
      <c r="S6283" s="61"/>
      <c r="T6283" s="61"/>
      <c r="U6283" s="61"/>
      <c r="V6283" s="61"/>
      <c r="W6283" s="61"/>
      <c r="X6283" s="61"/>
      <c r="Y6283" s="61"/>
      <c r="Z6283" s="61"/>
      <c r="AA6283" s="61"/>
      <c r="AB6283" s="61"/>
      <c r="AC6283" s="61"/>
      <c r="AD6283" s="61"/>
      <c r="AE6283" s="61"/>
      <c r="AF6283" s="61"/>
      <c r="AG6283" s="61"/>
      <c r="AH6283" s="61"/>
      <c r="AI6283" s="61"/>
      <c r="AJ6283" s="61"/>
      <c r="AK6283" s="61"/>
      <c r="AL6283" s="61"/>
      <c r="AM6283" s="61"/>
      <c r="AN6283" s="61"/>
      <c r="AO6283" s="61"/>
      <c r="AP6283" s="62"/>
      <c r="AQ6283" s="61"/>
      <c r="AR6283" s="61"/>
      <c r="AS6283" s="61"/>
      <c r="AT6283" s="61"/>
      <c r="AU6283" s="61"/>
      <c r="AV6283" s="61"/>
      <c r="AW6283" s="60"/>
    </row>
    <row r="6284" s="59" customFormat="1" customHeight="1" spans="1:49">
      <c r="A6284" s="60"/>
      <c r="B6284" s="60"/>
      <c r="C6284" s="60"/>
      <c r="D6284" s="60"/>
      <c r="H6284" s="61"/>
      <c r="I6284" s="61"/>
      <c r="J6284" s="61"/>
      <c r="K6284" s="61"/>
      <c r="L6284" s="61"/>
      <c r="M6284" s="61"/>
      <c r="N6284" s="61"/>
      <c r="O6284" s="61"/>
      <c r="P6284" s="61"/>
      <c r="Q6284" s="61"/>
      <c r="R6284" s="61"/>
      <c r="S6284" s="61"/>
      <c r="T6284" s="61"/>
      <c r="U6284" s="61"/>
      <c r="V6284" s="61"/>
      <c r="W6284" s="61"/>
      <c r="X6284" s="61"/>
      <c r="Y6284" s="61"/>
      <c r="Z6284" s="61"/>
      <c r="AA6284" s="61"/>
      <c r="AB6284" s="61"/>
      <c r="AC6284" s="61"/>
      <c r="AD6284" s="61"/>
      <c r="AE6284" s="61"/>
      <c r="AF6284" s="61"/>
      <c r="AG6284" s="61"/>
      <c r="AH6284" s="61"/>
      <c r="AI6284" s="61"/>
      <c r="AJ6284" s="61"/>
      <c r="AK6284" s="61"/>
      <c r="AL6284" s="61"/>
      <c r="AM6284" s="61"/>
      <c r="AN6284" s="61"/>
      <c r="AO6284" s="61"/>
      <c r="AP6284" s="62"/>
      <c r="AQ6284" s="61"/>
      <c r="AR6284" s="61"/>
      <c r="AS6284" s="61"/>
      <c r="AT6284" s="61"/>
      <c r="AU6284" s="61"/>
      <c r="AV6284" s="61"/>
      <c r="AW6284" s="60"/>
    </row>
    <row r="6285" s="59" customFormat="1" customHeight="1" spans="1:49">
      <c r="A6285" s="60"/>
      <c r="B6285" s="60"/>
      <c r="C6285" s="60"/>
      <c r="D6285" s="60"/>
      <c r="H6285" s="61"/>
      <c r="I6285" s="61"/>
      <c r="J6285" s="61"/>
      <c r="K6285" s="61"/>
      <c r="L6285" s="61"/>
      <c r="M6285" s="61"/>
      <c r="N6285" s="61"/>
      <c r="O6285" s="61"/>
      <c r="P6285" s="61"/>
      <c r="Q6285" s="61"/>
      <c r="R6285" s="61"/>
      <c r="S6285" s="61"/>
      <c r="T6285" s="61"/>
      <c r="U6285" s="61"/>
      <c r="V6285" s="61"/>
      <c r="W6285" s="61"/>
      <c r="X6285" s="61"/>
      <c r="Y6285" s="61"/>
      <c r="Z6285" s="61"/>
      <c r="AA6285" s="61"/>
      <c r="AB6285" s="61"/>
      <c r="AC6285" s="61"/>
      <c r="AD6285" s="61"/>
      <c r="AE6285" s="61"/>
      <c r="AF6285" s="61"/>
      <c r="AG6285" s="61"/>
      <c r="AH6285" s="61"/>
      <c r="AI6285" s="61"/>
      <c r="AJ6285" s="61"/>
      <c r="AK6285" s="61"/>
      <c r="AL6285" s="61"/>
      <c r="AM6285" s="61"/>
      <c r="AN6285" s="61"/>
      <c r="AO6285" s="61"/>
      <c r="AP6285" s="62"/>
      <c r="AQ6285" s="61"/>
      <c r="AR6285" s="61"/>
      <c r="AS6285" s="61"/>
      <c r="AT6285" s="61"/>
      <c r="AU6285" s="61"/>
      <c r="AV6285" s="61"/>
      <c r="AW6285" s="60"/>
    </row>
    <row r="6286" s="59" customFormat="1" customHeight="1" spans="1:49">
      <c r="A6286" s="60"/>
      <c r="B6286" s="60"/>
      <c r="C6286" s="60"/>
      <c r="D6286" s="60"/>
      <c r="H6286" s="61"/>
      <c r="I6286" s="61"/>
      <c r="J6286" s="61"/>
      <c r="K6286" s="61"/>
      <c r="L6286" s="61"/>
      <c r="M6286" s="61"/>
      <c r="N6286" s="61"/>
      <c r="O6286" s="61"/>
      <c r="P6286" s="61"/>
      <c r="Q6286" s="61"/>
      <c r="R6286" s="61"/>
      <c r="S6286" s="61"/>
      <c r="T6286" s="61"/>
      <c r="U6286" s="61"/>
      <c r="V6286" s="61"/>
      <c r="W6286" s="61"/>
      <c r="X6286" s="61"/>
      <c r="Y6286" s="61"/>
      <c r="Z6286" s="61"/>
      <c r="AA6286" s="61"/>
      <c r="AB6286" s="61"/>
      <c r="AC6286" s="61"/>
      <c r="AD6286" s="61"/>
      <c r="AE6286" s="61"/>
      <c r="AF6286" s="61"/>
      <c r="AG6286" s="61"/>
      <c r="AH6286" s="61"/>
      <c r="AI6286" s="61"/>
      <c r="AJ6286" s="61"/>
      <c r="AK6286" s="61"/>
      <c r="AL6286" s="61"/>
      <c r="AM6286" s="61"/>
      <c r="AN6286" s="61"/>
      <c r="AO6286" s="61"/>
      <c r="AP6286" s="62"/>
      <c r="AQ6286" s="61"/>
      <c r="AR6286" s="61"/>
      <c r="AS6286" s="61"/>
      <c r="AT6286" s="61"/>
      <c r="AU6286" s="61"/>
      <c r="AV6286" s="61"/>
      <c r="AW6286" s="60"/>
    </row>
    <row r="6287" s="59" customFormat="1" customHeight="1" spans="1:49">
      <c r="A6287" s="60"/>
      <c r="B6287" s="60"/>
      <c r="C6287" s="60"/>
      <c r="D6287" s="60"/>
      <c r="H6287" s="61"/>
      <c r="I6287" s="61"/>
      <c r="J6287" s="61"/>
      <c r="K6287" s="61"/>
      <c r="L6287" s="61"/>
      <c r="M6287" s="61"/>
      <c r="N6287" s="61"/>
      <c r="O6287" s="61"/>
      <c r="P6287" s="61"/>
      <c r="Q6287" s="61"/>
      <c r="R6287" s="61"/>
      <c r="S6287" s="61"/>
      <c r="T6287" s="61"/>
      <c r="U6287" s="61"/>
      <c r="V6287" s="61"/>
      <c r="W6287" s="61"/>
      <c r="X6287" s="61"/>
      <c r="Y6287" s="61"/>
      <c r="Z6287" s="61"/>
      <c r="AA6287" s="61"/>
      <c r="AB6287" s="61"/>
      <c r="AC6287" s="61"/>
      <c r="AD6287" s="61"/>
      <c r="AE6287" s="61"/>
      <c r="AF6287" s="61"/>
      <c r="AG6287" s="61"/>
      <c r="AH6287" s="61"/>
      <c r="AI6287" s="61"/>
      <c r="AJ6287" s="61"/>
      <c r="AK6287" s="61"/>
      <c r="AL6287" s="61"/>
      <c r="AM6287" s="61"/>
      <c r="AN6287" s="61"/>
      <c r="AO6287" s="61"/>
      <c r="AP6287" s="62"/>
      <c r="AQ6287" s="61"/>
      <c r="AR6287" s="61"/>
      <c r="AS6287" s="61"/>
      <c r="AT6287" s="61"/>
      <c r="AU6287" s="61"/>
      <c r="AV6287" s="61"/>
      <c r="AW6287" s="60"/>
    </row>
    <row r="6288" s="59" customFormat="1" customHeight="1" spans="1:49">
      <c r="A6288" s="60"/>
      <c r="B6288" s="60"/>
      <c r="C6288" s="60"/>
      <c r="D6288" s="60"/>
      <c r="H6288" s="61"/>
      <c r="I6288" s="61"/>
      <c r="J6288" s="61"/>
      <c r="K6288" s="61"/>
      <c r="L6288" s="61"/>
      <c r="M6288" s="61"/>
      <c r="N6288" s="61"/>
      <c r="O6288" s="61"/>
      <c r="P6288" s="61"/>
      <c r="Q6288" s="61"/>
      <c r="R6288" s="61"/>
      <c r="S6288" s="61"/>
      <c r="T6288" s="61"/>
      <c r="U6288" s="61"/>
      <c r="V6288" s="61"/>
      <c r="W6288" s="61"/>
      <c r="X6288" s="61"/>
      <c r="Y6288" s="61"/>
      <c r="Z6288" s="61"/>
      <c r="AA6288" s="61"/>
      <c r="AB6288" s="61"/>
      <c r="AC6288" s="61"/>
      <c r="AD6288" s="61"/>
      <c r="AE6288" s="61"/>
      <c r="AF6288" s="61"/>
      <c r="AG6288" s="61"/>
      <c r="AH6288" s="61"/>
      <c r="AI6288" s="61"/>
      <c r="AJ6288" s="61"/>
      <c r="AK6288" s="61"/>
      <c r="AL6288" s="61"/>
      <c r="AM6288" s="61"/>
      <c r="AN6288" s="61"/>
      <c r="AO6288" s="61"/>
      <c r="AP6288" s="62"/>
      <c r="AQ6288" s="61"/>
      <c r="AR6288" s="61"/>
      <c r="AS6288" s="61"/>
      <c r="AT6288" s="61"/>
      <c r="AU6288" s="61"/>
      <c r="AV6288" s="61"/>
      <c r="AW6288" s="60"/>
    </row>
    <row r="6289" s="59" customFormat="1" customHeight="1" spans="1:49">
      <c r="A6289" s="60"/>
      <c r="B6289" s="60"/>
      <c r="C6289" s="60"/>
      <c r="D6289" s="60"/>
      <c r="H6289" s="61"/>
      <c r="I6289" s="61"/>
      <c r="J6289" s="61"/>
      <c r="K6289" s="61"/>
      <c r="L6289" s="61"/>
      <c r="M6289" s="61"/>
      <c r="N6289" s="61"/>
      <c r="O6289" s="61"/>
      <c r="P6289" s="61"/>
      <c r="Q6289" s="61"/>
      <c r="R6289" s="61"/>
      <c r="S6289" s="61"/>
      <c r="T6289" s="61"/>
      <c r="U6289" s="61"/>
      <c r="V6289" s="61"/>
      <c r="W6289" s="61"/>
      <c r="X6289" s="61"/>
      <c r="Y6289" s="61"/>
      <c r="Z6289" s="61"/>
      <c r="AA6289" s="61"/>
      <c r="AB6289" s="61"/>
      <c r="AC6289" s="61"/>
      <c r="AD6289" s="61"/>
      <c r="AE6289" s="61"/>
      <c r="AF6289" s="61"/>
      <c r="AG6289" s="61"/>
      <c r="AH6289" s="61"/>
      <c r="AI6289" s="61"/>
      <c r="AJ6289" s="61"/>
      <c r="AK6289" s="61"/>
      <c r="AL6289" s="61"/>
      <c r="AM6289" s="61"/>
      <c r="AN6289" s="61"/>
      <c r="AO6289" s="61"/>
      <c r="AP6289" s="62"/>
      <c r="AQ6289" s="61"/>
      <c r="AR6289" s="61"/>
      <c r="AS6289" s="61"/>
      <c r="AT6289" s="61"/>
      <c r="AU6289" s="61"/>
      <c r="AV6289" s="61"/>
      <c r="AW6289" s="60"/>
    </row>
    <row r="6290" s="59" customFormat="1" customHeight="1" spans="1:49">
      <c r="A6290" s="60"/>
      <c r="B6290" s="60"/>
      <c r="C6290" s="60"/>
      <c r="D6290" s="60"/>
      <c r="H6290" s="61"/>
      <c r="I6290" s="61"/>
      <c r="J6290" s="61"/>
      <c r="K6290" s="61"/>
      <c r="L6290" s="61"/>
      <c r="M6290" s="61"/>
      <c r="N6290" s="61"/>
      <c r="O6290" s="61"/>
      <c r="P6290" s="61"/>
      <c r="Q6290" s="61"/>
      <c r="R6290" s="61"/>
      <c r="S6290" s="61"/>
      <c r="T6290" s="61"/>
      <c r="U6290" s="61"/>
      <c r="V6290" s="61"/>
      <c r="W6290" s="61"/>
      <c r="X6290" s="61"/>
      <c r="Y6290" s="61"/>
      <c r="Z6290" s="61"/>
      <c r="AA6290" s="61"/>
      <c r="AB6290" s="61"/>
      <c r="AC6290" s="61"/>
      <c r="AD6290" s="61"/>
      <c r="AE6290" s="61"/>
      <c r="AF6290" s="61"/>
      <c r="AG6290" s="61"/>
      <c r="AH6290" s="61"/>
      <c r="AI6290" s="61"/>
      <c r="AJ6290" s="61"/>
      <c r="AK6290" s="61"/>
      <c r="AL6290" s="61"/>
      <c r="AM6290" s="61"/>
      <c r="AN6290" s="61"/>
      <c r="AO6290" s="61"/>
      <c r="AP6290" s="62"/>
      <c r="AQ6290" s="61"/>
      <c r="AR6290" s="61"/>
      <c r="AS6290" s="61"/>
      <c r="AT6290" s="61"/>
      <c r="AU6290" s="61"/>
      <c r="AV6290" s="61"/>
      <c r="AW6290" s="60"/>
    </row>
    <row r="6291" s="59" customFormat="1" customHeight="1" spans="1:49">
      <c r="A6291" s="60"/>
      <c r="B6291" s="60"/>
      <c r="C6291" s="60"/>
      <c r="D6291" s="60"/>
      <c r="H6291" s="61"/>
      <c r="I6291" s="61"/>
      <c r="J6291" s="61"/>
      <c r="K6291" s="61"/>
      <c r="L6291" s="61"/>
      <c r="M6291" s="61"/>
      <c r="N6291" s="61"/>
      <c r="O6291" s="61"/>
      <c r="P6291" s="61"/>
      <c r="Q6291" s="61"/>
      <c r="R6291" s="61"/>
      <c r="S6291" s="61"/>
      <c r="T6291" s="61"/>
      <c r="U6291" s="61"/>
      <c r="V6291" s="61"/>
      <c r="W6291" s="61"/>
      <c r="X6291" s="61"/>
      <c r="Y6291" s="61"/>
      <c r="Z6291" s="61"/>
      <c r="AA6291" s="61"/>
      <c r="AB6291" s="61"/>
      <c r="AC6291" s="61"/>
      <c r="AD6291" s="61"/>
      <c r="AE6291" s="61"/>
      <c r="AF6291" s="61"/>
      <c r="AG6291" s="61"/>
      <c r="AH6291" s="61"/>
      <c r="AI6291" s="61"/>
      <c r="AJ6291" s="61"/>
      <c r="AK6291" s="61"/>
      <c r="AL6291" s="61"/>
      <c r="AM6291" s="61"/>
      <c r="AN6291" s="61"/>
      <c r="AO6291" s="61"/>
      <c r="AP6291" s="62"/>
      <c r="AQ6291" s="61"/>
      <c r="AR6291" s="61"/>
      <c r="AS6291" s="61"/>
      <c r="AT6291" s="61"/>
      <c r="AU6291" s="61"/>
      <c r="AV6291" s="61"/>
      <c r="AW6291" s="60"/>
    </row>
    <row r="6292" s="59" customFormat="1" customHeight="1" spans="1:49">
      <c r="A6292" s="60"/>
      <c r="B6292" s="60"/>
      <c r="C6292" s="60"/>
      <c r="D6292" s="60"/>
      <c r="H6292" s="61"/>
      <c r="I6292" s="61"/>
      <c r="J6292" s="61"/>
      <c r="K6292" s="61"/>
      <c r="L6292" s="61"/>
      <c r="M6292" s="61"/>
      <c r="N6292" s="61"/>
      <c r="O6292" s="61"/>
      <c r="P6292" s="61"/>
      <c r="Q6292" s="61"/>
      <c r="R6292" s="61"/>
      <c r="S6292" s="61"/>
      <c r="T6292" s="61"/>
      <c r="U6292" s="61"/>
      <c r="V6292" s="61"/>
      <c r="W6292" s="61"/>
      <c r="X6292" s="61"/>
      <c r="Y6292" s="61"/>
      <c r="Z6292" s="61"/>
      <c r="AA6292" s="61"/>
      <c r="AB6292" s="61"/>
      <c r="AC6292" s="61"/>
      <c r="AD6292" s="61"/>
      <c r="AE6292" s="61"/>
      <c r="AF6292" s="61"/>
      <c r="AG6292" s="61"/>
      <c r="AH6292" s="61"/>
      <c r="AI6292" s="61"/>
      <c r="AJ6292" s="61"/>
      <c r="AK6292" s="61"/>
      <c r="AL6292" s="61"/>
      <c r="AM6292" s="61"/>
      <c r="AN6292" s="61"/>
      <c r="AO6292" s="61"/>
      <c r="AP6292" s="62"/>
      <c r="AQ6292" s="61"/>
      <c r="AR6292" s="61"/>
      <c r="AS6292" s="61"/>
      <c r="AT6292" s="61"/>
      <c r="AU6292" s="61"/>
      <c r="AV6292" s="61"/>
      <c r="AW6292" s="60"/>
    </row>
    <row r="6293" s="59" customFormat="1" customHeight="1" spans="1:49">
      <c r="A6293" s="60"/>
      <c r="B6293" s="60"/>
      <c r="C6293" s="60"/>
      <c r="D6293" s="60"/>
      <c r="H6293" s="61"/>
      <c r="I6293" s="61"/>
      <c r="J6293" s="61"/>
      <c r="K6293" s="61"/>
      <c r="L6293" s="61"/>
      <c r="M6293" s="61"/>
      <c r="N6293" s="61"/>
      <c r="O6293" s="61"/>
      <c r="P6293" s="61"/>
      <c r="Q6293" s="61"/>
      <c r="R6293" s="61"/>
      <c r="S6293" s="61"/>
      <c r="T6293" s="61"/>
      <c r="U6293" s="61"/>
      <c r="V6293" s="61"/>
      <c r="W6293" s="61"/>
      <c r="X6293" s="61"/>
      <c r="Y6293" s="61"/>
      <c r="Z6293" s="61"/>
      <c r="AA6293" s="61"/>
      <c r="AB6293" s="61"/>
      <c r="AC6293" s="61"/>
      <c r="AD6293" s="61"/>
      <c r="AE6293" s="61"/>
      <c r="AF6293" s="61"/>
      <c r="AG6293" s="61"/>
      <c r="AH6293" s="61"/>
      <c r="AI6293" s="61"/>
      <c r="AJ6293" s="61"/>
      <c r="AK6293" s="61"/>
      <c r="AL6293" s="61"/>
      <c r="AM6293" s="61"/>
      <c r="AN6293" s="61"/>
      <c r="AO6293" s="61"/>
      <c r="AP6293" s="62"/>
      <c r="AQ6293" s="61"/>
      <c r="AR6293" s="61"/>
      <c r="AS6293" s="61"/>
      <c r="AT6293" s="61"/>
      <c r="AU6293" s="61"/>
      <c r="AV6293" s="61"/>
      <c r="AW6293" s="60"/>
    </row>
    <row r="6294" s="59" customFormat="1" customHeight="1" spans="1:49">
      <c r="A6294" s="60"/>
      <c r="B6294" s="60"/>
      <c r="C6294" s="60"/>
      <c r="D6294" s="60"/>
      <c r="H6294" s="61"/>
      <c r="I6294" s="61"/>
      <c r="J6294" s="61"/>
      <c r="K6294" s="61"/>
      <c r="L6294" s="61"/>
      <c r="M6294" s="61"/>
      <c r="N6294" s="61"/>
      <c r="O6294" s="61"/>
      <c r="P6294" s="61"/>
      <c r="Q6294" s="61"/>
      <c r="R6294" s="61"/>
      <c r="S6294" s="61"/>
      <c r="T6294" s="61"/>
      <c r="U6294" s="61"/>
      <c r="V6294" s="61"/>
      <c r="W6294" s="61"/>
      <c r="X6294" s="61"/>
      <c r="Y6294" s="61"/>
      <c r="Z6294" s="61"/>
      <c r="AA6294" s="61"/>
      <c r="AB6294" s="61"/>
      <c r="AC6294" s="61"/>
      <c r="AD6294" s="61"/>
      <c r="AE6294" s="61"/>
      <c r="AF6294" s="61"/>
      <c r="AG6294" s="61"/>
      <c r="AH6294" s="61"/>
      <c r="AI6294" s="61"/>
      <c r="AJ6294" s="61"/>
      <c r="AK6294" s="61"/>
      <c r="AL6294" s="61"/>
      <c r="AM6294" s="61"/>
      <c r="AN6294" s="61"/>
      <c r="AO6294" s="61"/>
      <c r="AP6294" s="62"/>
      <c r="AQ6294" s="61"/>
      <c r="AR6294" s="61"/>
      <c r="AS6294" s="61"/>
      <c r="AT6294" s="61"/>
      <c r="AU6294" s="61"/>
      <c r="AV6294" s="61"/>
      <c r="AW6294" s="60"/>
    </row>
    <row r="6295" s="59" customFormat="1" customHeight="1" spans="1:49">
      <c r="A6295" s="60"/>
      <c r="B6295" s="60"/>
      <c r="C6295" s="60"/>
      <c r="D6295" s="60"/>
      <c r="H6295" s="61"/>
      <c r="I6295" s="61"/>
      <c r="J6295" s="61"/>
      <c r="K6295" s="61"/>
      <c r="L6295" s="61"/>
      <c r="M6295" s="61"/>
      <c r="N6295" s="61"/>
      <c r="O6295" s="61"/>
      <c r="P6295" s="61"/>
      <c r="Q6295" s="61"/>
      <c r="R6295" s="61"/>
      <c r="S6295" s="61"/>
      <c r="T6295" s="61"/>
      <c r="U6295" s="61"/>
      <c r="V6295" s="61"/>
      <c r="W6295" s="61"/>
      <c r="X6295" s="61"/>
      <c r="Y6295" s="61"/>
      <c r="Z6295" s="61"/>
      <c r="AA6295" s="61"/>
      <c r="AB6295" s="61"/>
      <c r="AC6295" s="61"/>
      <c r="AD6295" s="61"/>
      <c r="AE6295" s="61"/>
      <c r="AF6295" s="61"/>
      <c r="AG6295" s="61"/>
      <c r="AH6295" s="61"/>
      <c r="AI6295" s="61"/>
      <c r="AJ6295" s="61"/>
      <c r="AK6295" s="61"/>
      <c r="AL6295" s="61"/>
      <c r="AM6295" s="61"/>
      <c r="AN6295" s="61"/>
      <c r="AO6295" s="61"/>
      <c r="AP6295" s="62"/>
      <c r="AQ6295" s="61"/>
      <c r="AR6295" s="61"/>
      <c r="AS6295" s="61"/>
      <c r="AT6295" s="61"/>
      <c r="AU6295" s="61"/>
      <c r="AV6295" s="61"/>
      <c r="AW6295" s="60"/>
    </row>
    <row r="6296" s="59" customFormat="1" customHeight="1" spans="1:49">
      <c r="A6296" s="60"/>
      <c r="B6296" s="60"/>
      <c r="C6296" s="60"/>
      <c r="D6296" s="60"/>
      <c r="H6296" s="61"/>
      <c r="I6296" s="61"/>
      <c r="J6296" s="61"/>
      <c r="K6296" s="61"/>
      <c r="L6296" s="61"/>
      <c r="M6296" s="61"/>
      <c r="N6296" s="61"/>
      <c r="O6296" s="61"/>
      <c r="P6296" s="61"/>
      <c r="Q6296" s="61"/>
      <c r="R6296" s="61"/>
      <c r="S6296" s="61"/>
      <c r="T6296" s="61"/>
      <c r="U6296" s="61"/>
      <c r="V6296" s="61"/>
      <c r="W6296" s="61"/>
      <c r="X6296" s="61"/>
      <c r="Y6296" s="61"/>
      <c r="Z6296" s="61"/>
      <c r="AA6296" s="61"/>
      <c r="AB6296" s="61"/>
      <c r="AC6296" s="61"/>
      <c r="AD6296" s="61"/>
      <c r="AE6296" s="61"/>
      <c r="AF6296" s="61"/>
      <c r="AG6296" s="61"/>
      <c r="AH6296" s="61"/>
      <c r="AI6296" s="61"/>
      <c r="AJ6296" s="61"/>
      <c r="AK6296" s="61"/>
      <c r="AL6296" s="61"/>
      <c r="AM6296" s="61"/>
      <c r="AN6296" s="61"/>
      <c r="AO6296" s="61"/>
      <c r="AP6296" s="62"/>
      <c r="AQ6296" s="61"/>
      <c r="AR6296" s="61"/>
      <c r="AS6296" s="61"/>
      <c r="AT6296" s="61"/>
      <c r="AU6296" s="61"/>
      <c r="AV6296" s="61"/>
      <c r="AW6296" s="60"/>
    </row>
    <row r="6297" s="59" customFormat="1" customHeight="1" spans="1:49">
      <c r="A6297" s="60"/>
      <c r="B6297" s="60"/>
      <c r="C6297" s="60"/>
      <c r="D6297" s="60"/>
      <c r="H6297" s="61"/>
      <c r="I6297" s="61"/>
      <c r="J6297" s="61"/>
      <c r="K6297" s="61"/>
      <c r="L6297" s="61"/>
      <c r="M6297" s="61"/>
      <c r="N6297" s="61"/>
      <c r="O6297" s="61"/>
      <c r="P6297" s="61"/>
      <c r="Q6297" s="61"/>
      <c r="R6297" s="61"/>
      <c r="S6297" s="61"/>
      <c r="T6297" s="61"/>
      <c r="U6297" s="61"/>
      <c r="V6297" s="61"/>
      <c r="W6297" s="61"/>
      <c r="X6297" s="61"/>
      <c r="Y6297" s="61"/>
      <c r="Z6297" s="61"/>
      <c r="AA6297" s="61"/>
      <c r="AB6297" s="61"/>
      <c r="AC6297" s="61"/>
      <c r="AD6297" s="61"/>
      <c r="AE6297" s="61"/>
      <c r="AF6297" s="61"/>
      <c r="AG6297" s="61"/>
      <c r="AH6297" s="61"/>
      <c r="AI6297" s="61"/>
      <c r="AJ6297" s="61"/>
      <c r="AK6297" s="61"/>
      <c r="AL6297" s="61"/>
      <c r="AM6297" s="61"/>
      <c r="AN6297" s="61"/>
      <c r="AO6297" s="61"/>
      <c r="AP6297" s="62"/>
      <c r="AQ6297" s="61"/>
      <c r="AR6297" s="61"/>
      <c r="AS6297" s="61"/>
      <c r="AT6297" s="61"/>
      <c r="AU6297" s="61"/>
      <c r="AV6297" s="61"/>
      <c r="AW6297" s="60"/>
    </row>
    <row r="6298" s="59" customFormat="1" customHeight="1" spans="1:49">
      <c r="A6298" s="60"/>
      <c r="B6298" s="60"/>
      <c r="C6298" s="60"/>
      <c r="D6298" s="60"/>
      <c r="H6298" s="61"/>
      <c r="I6298" s="61"/>
      <c r="J6298" s="61"/>
      <c r="K6298" s="61"/>
      <c r="L6298" s="61"/>
      <c r="M6298" s="61"/>
      <c r="N6298" s="61"/>
      <c r="O6298" s="61"/>
      <c r="P6298" s="61"/>
      <c r="Q6298" s="61"/>
      <c r="R6298" s="61"/>
      <c r="S6298" s="61"/>
      <c r="T6298" s="61"/>
      <c r="U6298" s="61"/>
      <c r="V6298" s="61"/>
      <c r="W6298" s="61"/>
      <c r="X6298" s="61"/>
      <c r="Y6298" s="61"/>
      <c r="Z6298" s="61"/>
      <c r="AA6298" s="61"/>
      <c r="AB6298" s="61"/>
      <c r="AC6298" s="61"/>
      <c r="AD6298" s="61"/>
      <c r="AE6298" s="61"/>
      <c r="AF6298" s="61"/>
      <c r="AG6298" s="61"/>
      <c r="AH6298" s="61"/>
      <c r="AI6298" s="61"/>
      <c r="AJ6298" s="61"/>
      <c r="AK6298" s="61"/>
      <c r="AL6298" s="61"/>
      <c r="AM6298" s="61"/>
      <c r="AN6298" s="61"/>
      <c r="AO6298" s="61"/>
      <c r="AP6298" s="62"/>
      <c r="AQ6298" s="61"/>
      <c r="AR6298" s="61"/>
      <c r="AS6298" s="61"/>
      <c r="AT6298" s="61"/>
      <c r="AU6298" s="61"/>
      <c r="AV6298" s="61"/>
      <c r="AW6298" s="60"/>
    </row>
    <row r="6299" s="59" customFormat="1" customHeight="1" spans="1:49">
      <c r="A6299" s="60"/>
      <c r="B6299" s="60"/>
      <c r="C6299" s="60"/>
      <c r="D6299" s="60"/>
      <c r="H6299" s="61"/>
      <c r="I6299" s="61"/>
      <c r="J6299" s="61"/>
      <c r="K6299" s="61"/>
      <c r="L6299" s="61"/>
      <c r="M6299" s="61"/>
      <c r="N6299" s="61"/>
      <c r="O6299" s="61"/>
      <c r="P6299" s="61"/>
      <c r="Q6299" s="61"/>
      <c r="R6299" s="61"/>
      <c r="S6299" s="61"/>
      <c r="T6299" s="61"/>
      <c r="U6299" s="61"/>
      <c r="V6299" s="61"/>
      <c r="W6299" s="61"/>
      <c r="X6299" s="61"/>
      <c r="Y6299" s="61"/>
      <c r="Z6299" s="61"/>
      <c r="AA6299" s="61"/>
      <c r="AB6299" s="61"/>
      <c r="AC6299" s="61"/>
      <c r="AD6299" s="61"/>
      <c r="AE6299" s="61"/>
      <c r="AF6299" s="61"/>
      <c r="AG6299" s="61"/>
      <c r="AH6299" s="61"/>
      <c r="AI6299" s="61"/>
      <c r="AJ6299" s="61"/>
      <c r="AK6299" s="61"/>
      <c r="AL6299" s="61"/>
      <c r="AM6299" s="61"/>
      <c r="AN6299" s="61"/>
      <c r="AO6299" s="61"/>
      <c r="AP6299" s="62"/>
      <c r="AQ6299" s="61"/>
      <c r="AR6299" s="61"/>
      <c r="AS6299" s="61"/>
      <c r="AT6299" s="61"/>
      <c r="AU6299" s="61"/>
      <c r="AV6299" s="61"/>
      <c r="AW6299" s="60"/>
    </row>
    <row r="6300" s="59" customFormat="1" customHeight="1" spans="1:49">
      <c r="A6300" s="60"/>
      <c r="B6300" s="60"/>
      <c r="C6300" s="60"/>
      <c r="D6300" s="60"/>
      <c r="H6300" s="61"/>
      <c r="I6300" s="61"/>
      <c r="J6300" s="61"/>
      <c r="K6300" s="61"/>
      <c r="L6300" s="61"/>
      <c r="M6300" s="61"/>
      <c r="N6300" s="61"/>
      <c r="O6300" s="61"/>
      <c r="P6300" s="61"/>
      <c r="Q6300" s="61"/>
      <c r="R6300" s="61"/>
      <c r="S6300" s="61"/>
      <c r="T6300" s="61"/>
      <c r="U6300" s="61"/>
      <c r="V6300" s="61"/>
      <c r="W6300" s="61"/>
      <c r="X6300" s="61"/>
      <c r="Y6300" s="61"/>
      <c r="Z6300" s="61"/>
      <c r="AA6300" s="61"/>
      <c r="AB6300" s="61"/>
      <c r="AC6300" s="61"/>
      <c r="AD6300" s="61"/>
      <c r="AE6300" s="61"/>
      <c r="AF6300" s="61"/>
      <c r="AG6300" s="61"/>
      <c r="AH6300" s="61"/>
      <c r="AI6300" s="61"/>
      <c r="AJ6300" s="61"/>
      <c r="AK6300" s="61"/>
      <c r="AL6300" s="61"/>
      <c r="AM6300" s="61"/>
      <c r="AN6300" s="61"/>
      <c r="AO6300" s="61"/>
      <c r="AP6300" s="62"/>
      <c r="AQ6300" s="61"/>
      <c r="AR6300" s="61"/>
      <c r="AS6300" s="61"/>
      <c r="AT6300" s="61"/>
      <c r="AU6300" s="61"/>
      <c r="AV6300" s="61"/>
      <c r="AW6300" s="60"/>
    </row>
    <row r="6301" s="59" customFormat="1" customHeight="1" spans="1:49">
      <c r="A6301" s="60"/>
      <c r="B6301" s="60"/>
      <c r="C6301" s="60"/>
      <c r="D6301" s="60"/>
      <c r="H6301" s="61"/>
      <c r="I6301" s="61"/>
      <c r="J6301" s="61"/>
      <c r="K6301" s="61"/>
      <c r="L6301" s="61"/>
      <c r="M6301" s="61"/>
      <c r="N6301" s="61"/>
      <c r="O6301" s="61"/>
      <c r="P6301" s="61"/>
      <c r="Q6301" s="61"/>
      <c r="R6301" s="61"/>
      <c r="S6301" s="61"/>
      <c r="T6301" s="61"/>
      <c r="U6301" s="61"/>
      <c r="V6301" s="61"/>
      <c r="W6301" s="61"/>
      <c r="X6301" s="61"/>
      <c r="Y6301" s="61"/>
      <c r="Z6301" s="61"/>
      <c r="AA6301" s="61"/>
      <c r="AB6301" s="61"/>
      <c r="AC6301" s="61"/>
      <c r="AD6301" s="61"/>
      <c r="AE6301" s="61"/>
      <c r="AF6301" s="61"/>
      <c r="AG6301" s="61"/>
      <c r="AH6301" s="61"/>
      <c r="AI6301" s="61"/>
      <c r="AJ6301" s="61"/>
      <c r="AK6301" s="61"/>
      <c r="AL6301" s="61"/>
      <c r="AM6301" s="61"/>
      <c r="AN6301" s="61"/>
      <c r="AO6301" s="61"/>
      <c r="AP6301" s="62"/>
      <c r="AQ6301" s="61"/>
      <c r="AR6301" s="61"/>
      <c r="AS6301" s="61"/>
      <c r="AT6301" s="61"/>
      <c r="AU6301" s="61"/>
      <c r="AV6301" s="61"/>
      <c r="AW6301" s="60"/>
    </row>
    <row r="6302" s="59" customFormat="1" customHeight="1" spans="1:49">
      <c r="A6302" s="60"/>
      <c r="B6302" s="60"/>
      <c r="C6302" s="60"/>
      <c r="D6302" s="60"/>
      <c r="H6302" s="61"/>
      <c r="I6302" s="61"/>
      <c r="J6302" s="61"/>
      <c r="K6302" s="61"/>
      <c r="L6302" s="61"/>
      <c r="M6302" s="61"/>
      <c r="N6302" s="61"/>
      <c r="O6302" s="61"/>
      <c r="P6302" s="61"/>
      <c r="Q6302" s="61"/>
      <c r="R6302" s="61"/>
      <c r="S6302" s="61"/>
      <c r="T6302" s="61"/>
      <c r="U6302" s="61"/>
      <c r="V6302" s="61"/>
      <c r="W6302" s="61"/>
      <c r="X6302" s="61"/>
      <c r="Y6302" s="61"/>
      <c r="Z6302" s="61"/>
      <c r="AA6302" s="61"/>
      <c r="AB6302" s="61"/>
      <c r="AC6302" s="61"/>
      <c r="AD6302" s="61"/>
      <c r="AE6302" s="61"/>
      <c r="AF6302" s="61"/>
      <c r="AG6302" s="61"/>
      <c r="AH6302" s="61"/>
      <c r="AI6302" s="61"/>
      <c r="AJ6302" s="61"/>
      <c r="AK6302" s="61"/>
      <c r="AL6302" s="61"/>
      <c r="AM6302" s="61"/>
      <c r="AN6302" s="61"/>
      <c r="AO6302" s="61"/>
      <c r="AP6302" s="62"/>
      <c r="AQ6302" s="61"/>
      <c r="AR6302" s="61"/>
      <c r="AS6302" s="61"/>
      <c r="AT6302" s="61"/>
      <c r="AU6302" s="61"/>
      <c r="AV6302" s="61"/>
      <c r="AW6302" s="60"/>
    </row>
    <row r="6303" s="59" customFormat="1" customHeight="1" spans="1:49">
      <c r="A6303" s="60"/>
      <c r="B6303" s="60"/>
      <c r="C6303" s="60"/>
      <c r="D6303" s="60"/>
      <c r="H6303" s="61"/>
      <c r="I6303" s="61"/>
      <c r="J6303" s="61"/>
      <c r="K6303" s="61"/>
      <c r="L6303" s="61"/>
      <c r="M6303" s="61"/>
      <c r="N6303" s="61"/>
      <c r="O6303" s="61"/>
      <c r="P6303" s="61"/>
      <c r="Q6303" s="61"/>
      <c r="R6303" s="61"/>
      <c r="S6303" s="61"/>
      <c r="T6303" s="61"/>
      <c r="U6303" s="61"/>
      <c r="V6303" s="61"/>
      <c r="W6303" s="61"/>
      <c r="X6303" s="61"/>
      <c r="Y6303" s="61"/>
      <c r="Z6303" s="61"/>
      <c r="AA6303" s="61"/>
      <c r="AB6303" s="61"/>
      <c r="AC6303" s="61"/>
      <c r="AD6303" s="61"/>
      <c r="AE6303" s="61"/>
      <c r="AF6303" s="61"/>
      <c r="AG6303" s="61"/>
      <c r="AH6303" s="61"/>
      <c r="AI6303" s="61"/>
      <c r="AJ6303" s="61"/>
      <c r="AK6303" s="61"/>
      <c r="AL6303" s="61"/>
      <c r="AM6303" s="61"/>
      <c r="AN6303" s="61"/>
      <c r="AO6303" s="61"/>
      <c r="AP6303" s="62"/>
      <c r="AQ6303" s="61"/>
      <c r="AR6303" s="61"/>
      <c r="AS6303" s="61"/>
      <c r="AT6303" s="61"/>
      <c r="AU6303" s="61"/>
      <c r="AV6303" s="61"/>
      <c r="AW6303" s="60"/>
    </row>
    <row r="6304" s="59" customFormat="1" customHeight="1" spans="1:49">
      <c r="A6304" s="60"/>
      <c r="B6304" s="60"/>
      <c r="C6304" s="60"/>
      <c r="D6304" s="60"/>
      <c r="H6304" s="61"/>
      <c r="I6304" s="61"/>
      <c r="J6304" s="61"/>
      <c r="K6304" s="61"/>
      <c r="L6304" s="61"/>
      <c r="M6304" s="61"/>
      <c r="N6304" s="61"/>
      <c r="O6304" s="61"/>
      <c r="P6304" s="61"/>
      <c r="Q6304" s="61"/>
      <c r="R6304" s="61"/>
      <c r="S6304" s="61"/>
      <c r="T6304" s="61"/>
      <c r="U6304" s="61"/>
      <c r="V6304" s="61"/>
      <c r="W6304" s="61"/>
      <c r="X6304" s="61"/>
      <c r="Y6304" s="61"/>
      <c r="Z6304" s="61"/>
      <c r="AA6304" s="61"/>
      <c r="AB6304" s="61"/>
      <c r="AC6304" s="61"/>
      <c r="AD6304" s="61"/>
      <c r="AE6304" s="61"/>
      <c r="AF6304" s="61"/>
      <c r="AG6304" s="61"/>
      <c r="AH6304" s="61"/>
      <c r="AI6304" s="61"/>
      <c r="AJ6304" s="61"/>
      <c r="AK6304" s="61"/>
      <c r="AL6304" s="61"/>
      <c r="AM6304" s="61"/>
      <c r="AN6304" s="61"/>
      <c r="AO6304" s="61"/>
      <c r="AP6304" s="62"/>
      <c r="AQ6304" s="61"/>
      <c r="AR6304" s="61"/>
      <c r="AS6304" s="61"/>
      <c r="AT6304" s="61"/>
      <c r="AU6304" s="61"/>
      <c r="AV6304" s="61"/>
      <c r="AW6304" s="60"/>
    </row>
    <row r="6305" s="59" customFormat="1" customHeight="1" spans="1:49">
      <c r="A6305" s="60"/>
      <c r="B6305" s="60"/>
      <c r="C6305" s="60"/>
      <c r="D6305" s="60"/>
      <c r="H6305" s="61"/>
      <c r="I6305" s="61"/>
      <c r="J6305" s="61"/>
      <c r="K6305" s="61"/>
      <c r="L6305" s="61"/>
      <c r="M6305" s="61"/>
      <c r="N6305" s="61"/>
      <c r="O6305" s="61"/>
      <c r="P6305" s="61"/>
      <c r="Q6305" s="61"/>
      <c r="R6305" s="61"/>
      <c r="S6305" s="61"/>
      <c r="T6305" s="61"/>
      <c r="U6305" s="61"/>
      <c r="V6305" s="61"/>
      <c r="W6305" s="61"/>
      <c r="X6305" s="61"/>
      <c r="Y6305" s="61"/>
      <c r="Z6305" s="61"/>
      <c r="AA6305" s="61"/>
      <c r="AB6305" s="61"/>
      <c r="AC6305" s="61"/>
      <c r="AD6305" s="61"/>
      <c r="AE6305" s="61"/>
      <c r="AF6305" s="61"/>
      <c r="AG6305" s="61"/>
      <c r="AH6305" s="61"/>
      <c r="AI6305" s="61"/>
      <c r="AJ6305" s="61"/>
      <c r="AK6305" s="61"/>
      <c r="AL6305" s="61"/>
      <c r="AM6305" s="61"/>
      <c r="AN6305" s="61"/>
      <c r="AO6305" s="61"/>
      <c r="AP6305" s="62"/>
      <c r="AQ6305" s="61"/>
      <c r="AR6305" s="61"/>
      <c r="AS6305" s="61"/>
      <c r="AT6305" s="61"/>
      <c r="AU6305" s="61"/>
      <c r="AV6305" s="61"/>
      <c r="AW6305" s="60"/>
    </row>
    <row r="6306" s="59" customFormat="1" customHeight="1" spans="1:49">
      <c r="A6306" s="60"/>
      <c r="B6306" s="60"/>
      <c r="C6306" s="60"/>
      <c r="D6306" s="60"/>
      <c r="H6306" s="61"/>
      <c r="I6306" s="61"/>
      <c r="J6306" s="61"/>
      <c r="K6306" s="61"/>
      <c r="L6306" s="61"/>
      <c r="M6306" s="61"/>
      <c r="N6306" s="61"/>
      <c r="O6306" s="61"/>
      <c r="P6306" s="61"/>
      <c r="Q6306" s="61"/>
      <c r="R6306" s="61"/>
      <c r="S6306" s="61"/>
      <c r="T6306" s="61"/>
      <c r="U6306" s="61"/>
      <c r="V6306" s="61"/>
      <c r="W6306" s="61"/>
      <c r="X6306" s="61"/>
      <c r="Y6306" s="61"/>
      <c r="Z6306" s="61"/>
      <c r="AA6306" s="61"/>
      <c r="AB6306" s="61"/>
      <c r="AC6306" s="61"/>
      <c r="AD6306" s="61"/>
      <c r="AE6306" s="61"/>
      <c r="AF6306" s="61"/>
      <c r="AG6306" s="61"/>
      <c r="AH6306" s="61"/>
      <c r="AI6306" s="61"/>
      <c r="AJ6306" s="61"/>
      <c r="AK6306" s="61"/>
      <c r="AL6306" s="61"/>
      <c r="AM6306" s="61"/>
      <c r="AN6306" s="61"/>
      <c r="AO6306" s="61"/>
      <c r="AP6306" s="62"/>
      <c r="AQ6306" s="61"/>
      <c r="AR6306" s="61"/>
      <c r="AS6306" s="61"/>
      <c r="AT6306" s="61"/>
      <c r="AU6306" s="61"/>
      <c r="AV6306" s="61"/>
      <c r="AW6306" s="60"/>
    </row>
    <row r="6307" s="59" customFormat="1" customHeight="1" spans="1:49">
      <c r="A6307" s="60"/>
      <c r="B6307" s="60"/>
      <c r="C6307" s="60"/>
      <c r="D6307" s="60"/>
      <c r="H6307" s="61"/>
      <c r="I6307" s="61"/>
      <c r="J6307" s="61"/>
      <c r="K6307" s="61"/>
      <c r="L6307" s="61"/>
      <c r="M6307" s="61"/>
      <c r="N6307" s="61"/>
      <c r="O6307" s="61"/>
      <c r="P6307" s="61"/>
      <c r="Q6307" s="61"/>
      <c r="R6307" s="61"/>
      <c r="S6307" s="61"/>
      <c r="T6307" s="61"/>
      <c r="U6307" s="61"/>
      <c r="V6307" s="61"/>
      <c r="W6307" s="61"/>
      <c r="X6307" s="61"/>
      <c r="Y6307" s="61"/>
      <c r="Z6307" s="61"/>
      <c r="AA6307" s="61"/>
      <c r="AB6307" s="61"/>
      <c r="AC6307" s="61"/>
      <c r="AD6307" s="61"/>
      <c r="AE6307" s="61"/>
      <c r="AF6307" s="61"/>
      <c r="AG6307" s="61"/>
      <c r="AH6307" s="61"/>
      <c r="AI6307" s="61"/>
      <c r="AJ6307" s="61"/>
      <c r="AK6307" s="61"/>
      <c r="AL6307" s="61"/>
      <c r="AM6307" s="61"/>
      <c r="AN6307" s="61"/>
      <c r="AO6307" s="61"/>
      <c r="AP6307" s="62"/>
      <c r="AQ6307" s="61"/>
      <c r="AR6307" s="61"/>
      <c r="AS6307" s="61"/>
      <c r="AT6307" s="61"/>
      <c r="AU6307" s="61"/>
      <c r="AV6307" s="61"/>
      <c r="AW6307" s="60"/>
    </row>
    <row r="6308" s="59" customFormat="1" customHeight="1" spans="1:49">
      <c r="A6308" s="60"/>
      <c r="B6308" s="60"/>
      <c r="C6308" s="60"/>
      <c r="D6308" s="60"/>
      <c r="H6308" s="61"/>
      <c r="I6308" s="61"/>
      <c r="J6308" s="61"/>
      <c r="K6308" s="61"/>
      <c r="L6308" s="61"/>
      <c r="M6308" s="61"/>
      <c r="N6308" s="61"/>
      <c r="O6308" s="61"/>
      <c r="P6308" s="61"/>
      <c r="Q6308" s="61"/>
      <c r="R6308" s="61"/>
      <c r="S6308" s="61"/>
      <c r="T6308" s="61"/>
      <c r="U6308" s="61"/>
      <c r="V6308" s="61"/>
      <c r="W6308" s="61"/>
      <c r="X6308" s="61"/>
      <c r="Y6308" s="61"/>
      <c r="Z6308" s="61"/>
      <c r="AA6308" s="61"/>
      <c r="AB6308" s="61"/>
      <c r="AC6308" s="61"/>
      <c r="AD6308" s="61"/>
      <c r="AE6308" s="61"/>
      <c r="AF6308" s="61"/>
      <c r="AG6308" s="61"/>
      <c r="AH6308" s="61"/>
      <c r="AI6308" s="61"/>
      <c r="AJ6308" s="61"/>
      <c r="AK6308" s="61"/>
      <c r="AL6308" s="61"/>
      <c r="AM6308" s="61"/>
      <c r="AN6308" s="61"/>
      <c r="AO6308" s="61"/>
      <c r="AP6308" s="62"/>
      <c r="AQ6308" s="61"/>
      <c r="AR6308" s="61"/>
      <c r="AS6308" s="61"/>
      <c r="AT6308" s="61"/>
      <c r="AU6308" s="61"/>
      <c r="AV6308" s="61"/>
      <c r="AW6308" s="60"/>
    </row>
    <row r="6309" s="59" customFormat="1" customHeight="1" spans="1:49">
      <c r="A6309" s="60"/>
      <c r="B6309" s="60"/>
      <c r="C6309" s="60"/>
      <c r="D6309" s="60"/>
      <c r="H6309" s="61"/>
      <c r="I6309" s="61"/>
      <c r="J6309" s="61"/>
      <c r="K6309" s="61"/>
      <c r="L6309" s="61"/>
      <c r="M6309" s="61"/>
      <c r="N6309" s="61"/>
      <c r="O6309" s="61"/>
      <c r="P6309" s="61"/>
      <c r="Q6309" s="61"/>
      <c r="R6309" s="61"/>
      <c r="S6309" s="61"/>
      <c r="T6309" s="61"/>
      <c r="U6309" s="61"/>
      <c r="V6309" s="61"/>
      <c r="W6309" s="61"/>
      <c r="X6309" s="61"/>
      <c r="Y6309" s="61"/>
      <c r="Z6309" s="61"/>
      <c r="AA6309" s="61"/>
      <c r="AB6309" s="61"/>
      <c r="AC6309" s="61"/>
      <c r="AD6309" s="61"/>
      <c r="AE6309" s="61"/>
      <c r="AF6309" s="61"/>
      <c r="AG6309" s="61"/>
      <c r="AH6309" s="61"/>
      <c r="AI6309" s="61"/>
      <c r="AJ6309" s="61"/>
      <c r="AK6309" s="61"/>
      <c r="AL6309" s="61"/>
      <c r="AM6309" s="61"/>
      <c r="AN6309" s="61"/>
      <c r="AO6309" s="61"/>
      <c r="AP6309" s="62"/>
      <c r="AQ6309" s="61"/>
      <c r="AR6309" s="61"/>
      <c r="AS6309" s="61"/>
      <c r="AT6309" s="61"/>
      <c r="AU6309" s="61"/>
      <c r="AV6309" s="61"/>
      <c r="AW6309" s="60"/>
    </row>
    <row r="6310" s="59" customFormat="1" customHeight="1" spans="1:49">
      <c r="A6310" s="60"/>
      <c r="B6310" s="60"/>
      <c r="C6310" s="60"/>
      <c r="D6310" s="60"/>
      <c r="H6310" s="61"/>
      <c r="I6310" s="61"/>
      <c r="J6310" s="61"/>
      <c r="K6310" s="61"/>
      <c r="L6310" s="61"/>
      <c r="M6310" s="61"/>
      <c r="N6310" s="61"/>
      <c r="O6310" s="61"/>
      <c r="P6310" s="61"/>
      <c r="Q6310" s="61"/>
      <c r="R6310" s="61"/>
      <c r="S6310" s="61"/>
      <c r="T6310" s="61"/>
      <c r="U6310" s="61"/>
      <c r="V6310" s="61"/>
      <c r="W6310" s="61"/>
      <c r="X6310" s="61"/>
      <c r="Y6310" s="61"/>
      <c r="Z6310" s="61"/>
      <c r="AA6310" s="61"/>
      <c r="AB6310" s="61"/>
      <c r="AC6310" s="61"/>
      <c r="AD6310" s="61"/>
      <c r="AE6310" s="61"/>
      <c r="AF6310" s="61"/>
      <c r="AG6310" s="61"/>
      <c r="AH6310" s="61"/>
      <c r="AI6310" s="61"/>
      <c r="AJ6310" s="61"/>
      <c r="AK6310" s="61"/>
      <c r="AL6310" s="61"/>
      <c r="AM6310" s="61"/>
      <c r="AN6310" s="61"/>
      <c r="AO6310" s="61"/>
      <c r="AP6310" s="62"/>
      <c r="AQ6310" s="61"/>
      <c r="AR6310" s="61"/>
      <c r="AS6310" s="61"/>
      <c r="AT6310" s="61"/>
      <c r="AU6310" s="61"/>
      <c r="AV6310" s="61"/>
      <c r="AW6310" s="60"/>
    </row>
    <row r="6311" s="59" customFormat="1" customHeight="1" spans="1:49">
      <c r="A6311" s="60"/>
      <c r="B6311" s="60"/>
      <c r="C6311" s="60"/>
      <c r="D6311" s="60"/>
      <c r="H6311" s="61"/>
      <c r="I6311" s="61"/>
      <c r="J6311" s="61"/>
      <c r="K6311" s="61"/>
      <c r="L6311" s="61"/>
      <c r="M6311" s="61"/>
      <c r="N6311" s="61"/>
      <c r="O6311" s="61"/>
      <c r="P6311" s="61"/>
      <c r="Q6311" s="61"/>
      <c r="R6311" s="61"/>
      <c r="S6311" s="61"/>
      <c r="T6311" s="61"/>
      <c r="U6311" s="61"/>
      <c r="V6311" s="61"/>
      <c r="W6311" s="61"/>
      <c r="X6311" s="61"/>
      <c r="Y6311" s="61"/>
      <c r="Z6311" s="61"/>
      <c r="AA6311" s="61"/>
      <c r="AB6311" s="61"/>
      <c r="AC6311" s="61"/>
      <c r="AD6311" s="61"/>
      <c r="AE6311" s="61"/>
      <c r="AF6311" s="61"/>
      <c r="AG6311" s="61"/>
      <c r="AH6311" s="61"/>
      <c r="AI6311" s="61"/>
      <c r="AJ6311" s="61"/>
      <c r="AK6311" s="61"/>
      <c r="AL6311" s="61"/>
      <c r="AM6311" s="61"/>
      <c r="AN6311" s="61"/>
      <c r="AO6311" s="61"/>
      <c r="AP6311" s="62"/>
      <c r="AQ6311" s="61"/>
      <c r="AR6311" s="61"/>
      <c r="AS6311" s="61"/>
      <c r="AT6311" s="61"/>
      <c r="AU6311" s="61"/>
      <c r="AV6311" s="61"/>
      <c r="AW6311" s="60"/>
    </row>
    <row r="6312" s="59" customFormat="1" customHeight="1" spans="1:49">
      <c r="A6312" s="60"/>
      <c r="B6312" s="60"/>
      <c r="C6312" s="60"/>
      <c r="D6312" s="60"/>
      <c r="H6312" s="61"/>
      <c r="I6312" s="61"/>
      <c r="J6312" s="61"/>
      <c r="K6312" s="61"/>
      <c r="L6312" s="61"/>
      <c r="M6312" s="61"/>
      <c r="N6312" s="61"/>
      <c r="O6312" s="61"/>
      <c r="P6312" s="61"/>
      <c r="Q6312" s="61"/>
      <c r="R6312" s="61"/>
      <c r="S6312" s="61"/>
      <c r="T6312" s="61"/>
      <c r="U6312" s="61"/>
      <c r="V6312" s="61"/>
      <c r="W6312" s="61"/>
      <c r="X6312" s="61"/>
      <c r="Y6312" s="61"/>
      <c r="Z6312" s="61"/>
      <c r="AA6312" s="61"/>
      <c r="AB6312" s="61"/>
      <c r="AC6312" s="61"/>
      <c r="AD6312" s="61"/>
      <c r="AE6312" s="61"/>
      <c r="AF6312" s="61"/>
      <c r="AG6312" s="61"/>
      <c r="AH6312" s="61"/>
      <c r="AI6312" s="61"/>
      <c r="AJ6312" s="61"/>
      <c r="AK6312" s="61"/>
      <c r="AL6312" s="61"/>
      <c r="AM6312" s="61"/>
      <c r="AN6312" s="61"/>
      <c r="AO6312" s="61"/>
      <c r="AP6312" s="62"/>
      <c r="AQ6312" s="61"/>
      <c r="AR6312" s="61"/>
      <c r="AS6312" s="61"/>
      <c r="AT6312" s="61"/>
      <c r="AU6312" s="61"/>
      <c r="AV6312" s="61"/>
      <c r="AW6312" s="60"/>
    </row>
    <row r="6313" s="59" customFormat="1" customHeight="1" spans="1:49">
      <c r="A6313" s="60"/>
      <c r="B6313" s="60"/>
      <c r="C6313" s="60"/>
      <c r="D6313" s="60"/>
      <c r="H6313" s="61"/>
      <c r="I6313" s="61"/>
      <c r="J6313" s="61"/>
      <c r="K6313" s="61"/>
      <c r="L6313" s="61"/>
      <c r="M6313" s="61"/>
      <c r="N6313" s="61"/>
      <c r="O6313" s="61"/>
      <c r="P6313" s="61"/>
      <c r="Q6313" s="61"/>
      <c r="R6313" s="61"/>
      <c r="S6313" s="61"/>
      <c r="T6313" s="61"/>
      <c r="U6313" s="61"/>
      <c r="V6313" s="61"/>
      <c r="W6313" s="61"/>
      <c r="X6313" s="61"/>
      <c r="Y6313" s="61"/>
      <c r="Z6313" s="61"/>
      <c r="AA6313" s="61"/>
      <c r="AB6313" s="61"/>
      <c r="AC6313" s="61"/>
      <c r="AD6313" s="61"/>
      <c r="AE6313" s="61"/>
      <c r="AF6313" s="61"/>
      <c r="AG6313" s="61"/>
      <c r="AH6313" s="61"/>
      <c r="AI6313" s="61"/>
      <c r="AJ6313" s="61"/>
      <c r="AK6313" s="61"/>
      <c r="AL6313" s="61"/>
      <c r="AM6313" s="61"/>
      <c r="AN6313" s="61"/>
      <c r="AO6313" s="61"/>
      <c r="AP6313" s="62"/>
      <c r="AQ6313" s="61"/>
      <c r="AR6313" s="61"/>
      <c r="AS6313" s="61"/>
      <c r="AT6313" s="61"/>
      <c r="AU6313" s="61"/>
      <c r="AV6313" s="61"/>
      <c r="AW6313" s="60"/>
    </row>
    <row r="6314" s="59" customFormat="1" customHeight="1" spans="1:49">
      <c r="A6314" s="60"/>
      <c r="B6314" s="60"/>
      <c r="C6314" s="60"/>
      <c r="D6314" s="60"/>
      <c r="H6314" s="61"/>
      <c r="I6314" s="61"/>
      <c r="J6314" s="61"/>
      <c r="K6314" s="61"/>
      <c r="L6314" s="61"/>
      <c r="M6314" s="61"/>
      <c r="N6314" s="61"/>
      <c r="O6314" s="61"/>
      <c r="P6314" s="61"/>
      <c r="Q6314" s="61"/>
      <c r="R6314" s="61"/>
      <c r="S6314" s="61"/>
      <c r="T6314" s="61"/>
      <c r="U6314" s="61"/>
      <c r="V6314" s="61"/>
      <c r="W6314" s="61"/>
      <c r="X6314" s="61"/>
      <c r="Y6314" s="61"/>
      <c r="Z6314" s="61"/>
      <c r="AA6314" s="61"/>
      <c r="AB6314" s="61"/>
      <c r="AC6314" s="61"/>
      <c r="AD6314" s="61"/>
      <c r="AE6314" s="61"/>
      <c r="AF6314" s="61"/>
      <c r="AG6314" s="61"/>
      <c r="AH6314" s="61"/>
      <c r="AI6314" s="61"/>
      <c r="AJ6314" s="61"/>
      <c r="AK6314" s="61"/>
      <c r="AL6314" s="61"/>
      <c r="AM6314" s="61"/>
      <c r="AN6314" s="61"/>
      <c r="AO6314" s="61"/>
      <c r="AP6314" s="62"/>
      <c r="AQ6314" s="61"/>
      <c r="AR6314" s="61"/>
      <c r="AS6314" s="61"/>
      <c r="AT6314" s="61"/>
      <c r="AU6314" s="61"/>
      <c r="AV6314" s="61"/>
      <c r="AW6314" s="60"/>
    </row>
    <row r="6315" s="59" customFormat="1" customHeight="1" spans="1:49">
      <c r="A6315" s="60"/>
      <c r="B6315" s="60"/>
      <c r="C6315" s="60"/>
      <c r="D6315" s="60"/>
      <c r="H6315" s="61"/>
      <c r="I6315" s="61"/>
      <c r="J6315" s="61"/>
      <c r="K6315" s="61"/>
      <c r="L6315" s="61"/>
      <c r="M6315" s="61"/>
      <c r="N6315" s="61"/>
      <c r="O6315" s="61"/>
      <c r="P6315" s="61"/>
      <c r="Q6315" s="61"/>
      <c r="R6315" s="61"/>
      <c r="S6315" s="61"/>
      <c r="T6315" s="61"/>
      <c r="U6315" s="61"/>
      <c r="V6315" s="61"/>
      <c r="W6315" s="61"/>
      <c r="X6315" s="61"/>
      <c r="Y6315" s="61"/>
      <c r="Z6315" s="61"/>
      <c r="AA6315" s="61"/>
      <c r="AB6315" s="61"/>
      <c r="AC6315" s="61"/>
      <c r="AD6315" s="61"/>
      <c r="AE6315" s="61"/>
      <c r="AF6315" s="61"/>
      <c r="AG6315" s="61"/>
      <c r="AH6315" s="61"/>
      <c r="AI6315" s="61"/>
      <c r="AJ6315" s="61"/>
      <c r="AK6315" s="61"/>
      <c r="AL6315" s="61"/>
      <c r="AM6315" s="61"/>
      <c r="AN6315" s="61"/>
      <c r="AO6315" s="61"/>
      <c r="AP6315" s="62"/>
      <c r="AQ6315" s="61"/>
      <c r="AR6315" s="61"/>
      <c r="AS6315" s="61"/>
      <c r="AT6315" s="61"/>
      <c r="AU6315" s="61"/>
      <c r="AV6315" s="61"/>
      <c r="AW6315" s="60"/>
    </row>
    <row r="6316" s="59" customFormat="1" customHeight="1" spans="1:49">
      <c r="A6316" s="60"/>
      <c r="B6316" s="60"/>
      <c r="C6316" s="60"/>
      <c r="D6316" s="60"/>
      <c r="H6316" s="61"/>
      <c r="I6316" s="61"/>
      <c r="J6316" s="61"/>
      <c r="K6316" s="61"/>
      <c r="L6316" s="61"/>
      <c r="M6316" s="61"/>
      <c r="N6316" s="61"/>
      <c r="O6316" s="61"/>
      <c r="P6316" s="61"/>
      <c r="Q6316" s="61"/>
      <c r="R6316" s="61"/>
      <c r="S6316" s="61"/>
      <c r="T6316" s="61"/>
      <c r="U6316" s="61"/>
      <c r="V6316" s="61"/>
      <c r="W6316" s="61"/>
      <c r="X6316" s="61"/>
      <c r="Y6316" s="61"/>
      <c r="Z6316" s="61"/>
      <c r="AA6316" s="61"/>
      <c r="AB6316" s="61"/>
      <c r="AC6316" s="61"/>
      <c r="AD6316" s="61"/>
      <c r="AE6316" s="61"/>
      <c r="AF6316" s="61"/>
      <c r="AG6316" s="61"/>
      <c r="AH6316" s="61"/>
      <c r="AI6316" s="61"/>
      <c r="AJ6316" s="61"/>
      <c r="AK6316" s="61"/>
      <c r="AL6316" s="61"/>
      <c r="AM6316" s="61"/>
      <c r="AN6316" s="61"/>
      <c r="AO6316" s="61"/>
      <c r="AP6316" s="62"/>
      <c r="AQ6316" s="61"/>
      <c r="AR6316" s="61"/>
      <c r="AS6316" s="61"/>
      <c r="AT6316" s="61"/>
      <c r="AU6316" s="61"/>
      <c r="AV6316" s="61"/>
      <c r="AW6316" s="60"/>
    </row>
    <row r="6317" s="59" customFormat="1" customHeight="1" spans="1:49">
      <c r="A6317" s="60"/>
      <c r="B6317" s="60"/>
      <c r="C6317" s="60"/>
      <c r="D6317" s="60"/>
      <c r="H6317" s="61"/>
      <c r="I6317" s="61"/>
      <c r="J6317" s="61"/>
      <c r="K6317" s="61"/>
      <c r="L6317" s="61"/>
      <c r="M6317" s="61"/>
      <c r="N6317" s="61"/>
      <c r="O6317" s="61"/>
      <c r="P6317" s="61"/>
      <c r="Q6317" s="61"/>
      <c r="R6317" s="61"/>
      <c r="S6317" s="61"/>
      <c r="T6317" s="61"/>
      <c r="U6317" s="61"/>
      <c r="V6317" s="61"/>
      <c r="W6317" s="61"/>
      <c r="X6317" s="61"/>
      <c r="Y6317" s="61"/>
      <c r="Z6317" s="61"/>
      <c r="AA6317" s="61"/>
      <c r="AB6317" s="61"/>
      <c r="AC6317" s="61"/>
      <c r="AD6317" s="61"/>
      <c r="AE6317" s="61"/>
      <c r="AF6317" s="61"/>
      <c r="AG6317" s="61"/>
      <c r="AH6317" s="61"/>
      <c r="AI6317" s="61"/>
      <c r="AJ6317" s="61"/>
      <c r="AK6317" s="61"/>
      <c r="AL6317" s="61"/>
      <c r="AM6317" s="61"/>
      <c r="AN6317" s="61"/>
      <c r="AO6317" s="61"/>
      <c r="AP6317" s="62"/>
      <c r="AQ6317" s="61"/>
      <c r="AR6317" s="61"/>
      <c r="AS6317" s="61"/>
      <c r="AT6317" s="61"/>
      <c r="AU6317" s="61"/>
      <c r="AV6317" s="61"/>
      <c r="AW6317" s="60"/>
    </row>
    <row r="6318" s="59" customFormat="1" customHeight="1" spans="1:49">
      <c r="A6318" s="60"/>
      <c r="B6318" s="60"/>
      <c r="C6318" s="60"/>
      <c r="D6318" s="60"/>
      <c r="H6318" s="61"/>
      <c r="I6318" s="61"/>
      <c r="J6318" s="61"/>
      <c r="K6318" s="61"/>
      <c r="L6318" s="61"/>
      <c r="M6318" s="61"/>
      <c r="N6318" s="61"/>
      <c r="O6318" s="61"/>
      <c r="P6318" s="61"/>
      <c r="Q6318" s="61"/>
      <c r="R6318" s="61"/>
      <c r="S6318" s="61"/>
      <c r="T6318" s="61"/>
      <c r="U6318" s="61"/>
      <c r="V6318" s="61"/>
      <c r="W6318" s="61"/>
      <c r="X6318" s="61"/>
      <c r="Y6318" s="61"/>
      <c r="Z6318" s="61"/>
      <c r="AA6318" s="61"/>
      <c r="AB6318" s="61"/>
      <c r="AC6318" s="61"/>
      <c r="AD6318" s="61"/>
      <c r="AE6318" s="61"/>
      <c r="AF6318" s="61"/>
      <c r="AG6318" s="61"/>
      <c r="AH6318" s="61"/>
      <c r="AI6318" s="61"/>
      <c r="AJ6318" s="61"/>
      <c r="AK6318" s="61"/>
      <c r="AL6318" s="61"/>
      <c r="AM6318" s="61"/>
      <c r="AN6318" s="61"/>
      <c r="AO6318" s="61"/>
      <c r="AP6318" s="62"/>
      <c r="AQ6318" s="61"/>
      <c r="AR6318" s="61"/>
      <c r="AS6318" s="61"/>
      <c r="AT6318" s="61"/>
      <c r="AU6318" s="61"/>
      <c r="AV6318" s="61"/>
      <c r="AW6318" s="60"/>
    </row>
    <row r="6319" s="59" customFormat="1" customHeight="1" spans="1:49">
      <c r="A6319" s="60"/>
      <c r="B6319" s="60"/>
      <c r="C6319" s="60"/>
      <c r="D6319" s="60"/>
      <c r="H6319" s="61"/>
      <c r="I6319" s="61"/>
      <c r="J6319" s="61"/>
      <c r="K6319" s="61"/>
      <c r="L6319" s="61"/>
      <c r="M6319" s="61"/>
      <c r="N6319" s="61"/>
      <c r="O6319" s="61"/>
      <c r="P6319" s="61"/>
      <c r="Q6319" s="61"/>
      <c r="R6319" s="61"/>
      <c r="S6319" s="61"/>
      <c r="T6319" s="61"/>
      <c r="U6319" s="61"/>
      <c r="V6319" s="61"/>
      <c r="W6319" s="61"/>
      <c r="X6319" s="61"/>
      <c r="Y6319" s="61"/>
      <c r="Z6319" s="61"/>
      <c r="AA6319" s="61"/>
      <c r="AB6319" s="61"/>
      <c r="AC6319" s="61"/>
      <c r="AD6319" s="61"/>
      <c r="AE6319" s="61"/>
      <c r="AF6319" s="61"/>
      <c r="AG6319" s="61"/>
      <c r="AH6319" s="61"/>
      <c r="AI6319" s="61"/>
      <c r="AJ6319" s="61"/>
      <c r="AK6319" s="61"/>
      <c r="AL6319" s="61"/>
      <c r="AM6319" s="61"/>
      <c r="AN6319" s="61"/>
      <c r="AO6319" s="61"/>
      <c r="AP6319" s="62"/>
      <c r="AQ6319" s="61"/>
      <c r="AR6319" s="61"/>
      <c r="AS6319" s="61"/>
      <c r="AT6319" s="61"/>
      <c r="AU6319" s="61"/>
      <c r="AV6319" s="61"/>
      <c r="AW6319" s="60"/>
    </row>
    <row r="6320" s="59" customFormat="1" customHeight="1" spans="1:49">
      <c r="A6320" s="60"/>
      <c r="B6320" s="60"/>
      <c r="C6320" s="60"/>
      <c r="D6320" s="60"/>
      <c r="H6320" s="61"/>
      <c r="I6320" s="61"/>
      <c r="J6320" s="61"/>
      <c r="K6320" s="61"/>
      <c r="L6320" s="61"/>
      <c r="M6320" s="61"/>
      <c r="N6320" s="61"/>
      <c r="O6320" s="61"/>
      <c r="P6320" s="61"/>
      <c r="Q6320" s="61"/>
      <c r="R6320" s="61"/>
      <c r="S6320" s="61"/>
      <c r="T6320" s="61"/>
      <c r="U6320" s="61"/>
      <c r="V6320" s="61"/>
      <c r="W6320" s="61"/>
      <c r="X6320" s="61"/>
      <c r="Y6320" s="61"/>
      <c r="Z6320" s="61"/>
      <c r="AA6320" s="61"/>
      <c r="AB6320" s="61"/>
      <c r="AC6320" s="61"/>
      <c r="AD6320" s="61"/>
      <c r="AE6320" s="61"/>
      <c r="AF6320" s="61"/>
      <c r="AG6320" s="61"/>
      <c r="AH6320" s="61"/>
      <c r="AI6320" s="61"/>
      <c r="AJ6320" s="61"/>
      <c r="AK6320" s="61"/>
      <c r="AL6320" s="61"/>
      <c r="AM6320" s="61"/>
      <c r="AN6320" s="61"/>
      <c r="AO6320" s="61"/>
      <c r="AP6320" s="62"/>
      <c r="AQ6320" s="61"/>
      <c r="AR6320" s="61"/>
      <c r="AS6320" s="61"/>
      <c r="AT6320" s="61"/>
      <c r="AU6320" s="61"/>
      <c r="AV6320" s="61"/>
      <c r="AW6320" s="60"/>
    </row>
    <row r="6321" s="59" customFormat="1" customHeight="1" spans="1:49">
      <c r="A6321" s="60"/>
      <c r="B6321" s="60"/>
      <c r="C6321" s="60"/>
      <c r="D6321" s="60"/>
      <c r="H6321" s="61"/>
      <c r="I6321" s="61"/>
      <c r="J6321" s="61"/>
      <c r="K6321" s="61"/>
      <c r="L6321" s="61"/>
      <c r="M6321" s="61"/>
      <c r="N6321" s="61"/>
      <c r="O6321" s="61"/>
      <c r="P6321" s="61"/>
      <c r="Q6321" s="61"/>
      <c r="R6321" s="61"/>
      <c r="S6321" s="61"/>
      <c r="T6321" s="61"/>
      <c r="U6321" s="61"/>
      <c r="V6321" s="61"/>
      <c r="W6321" s="61"/>
      <c r="X6321" s="61"/>
      <c r="Y6321" s="61"/>
      <c r="Z6321" s="61"/>
      <c r="AA6321" s="61"/>
      <c r="AB6321" s="61"/>
      <c r="AC6321" s="61"/>
      <c r="AD6321" s="61"/>
      <c r="AE6321" s="61"/>
      <c r="AF6321" s="61"/>
      <c r="AG6321" s="61"/>
      <c r="AH6321" s="61"/>
      <c r="AI6321" s="61"/>
      <c r="AJ6321" s="61"/>
      <c r="AK6321" s="61"/>
      <c r="AL6321" s="61"/>
      <c r="AM6321" s="61"/>
      <c r="AN6321" s="61"/>
      <c r="AO6321" s="61"/>
      <c r="AP6321" s="62"/>
      <c r="AQ6321" s="61"/>
      <c r="AR6321" s="61"/>
      <c r="AS6321" s="61"/>
      <c r="AT6321" s="61"/>
      <c r="AU6321" s="61"/>
      <c r="AV6321" s="61"/>
      <c r="AW6321" s="60"/>
    </row>
    <row r="6322" s="59" customFormat="1" customHeight="1" spans="1:49">
      <c r="A6322" s="60"/>
      <c r="B6322" s="60"/>
      <c r="C6322" s="60"/>
      <c r="D6322" s="60"/>
      <c r="H6322" s="61"/>
      <c r="I6322" s="61"/>
      <c r="J6322" s="61"/>
      <c r="K6322" s="61"/>
      <c r="L6322" s="61"/>
      <c r="M6322" s="61"/>
      <c r="N6322" s="61"/>
      <c r="O6322" s="61"/>
      <c r="P6322" s="61"/>
      <c r="Q6322" s="61"/>
      <c r="R6322" s="61"/>
      <c r="S6322" s="61"/>
      <c r="T6322" s="61"/>
      <c r="U6322" s="61"/>
      <c r="V6322" s="61"/>
      <c r="W6322" s="61"/>
      <c r="X6322" s="61"/>
      <c r="Y6322" s="61"/>
      <c r="Z6322" s="61"/>
      <c r="AA6322" s="61"/>
      <c r="AB6322" s="61"/>
      <c r="AC6322" s="61"/>
      <c r="AD6322" s="61"/>
      <c r="AE6322" s="61"/>
      <c r="AF6322" s="61"/>
      <c r="AG6322" s="61"/>
      <c r="AH6322" s="61"/>
      <c r="AI6322" s="61"/>
      <c r="AJ6322" s="61"/>
      <c r="AK6322" s="61"/>
      <c r="AL6322" s="61"/>
      <c r="AM6322" s="61"/>
      <c r="AN6322" s="61"/>
      <c r="AO6322" s="61"/>
      <c r="AP6322" s="62"/>
      <c r="AQ6322" s="61"/>
      <c r="AR6322" s="61"/>
      <c r="AS6322" s="61"/>
      <c r="AT6322" s="61"/>
      <c r="AU6322" s="61"/>
      <c r="AV6322" s="61"/>
      <c r="AW6322" s="60"/>
    </row>
    <row r="6323" s="59" customFormat="1" customHeight="1" spans="1:49">
      <c r="A6323" s="60"/>
      <c r="B6323" s="60"/>
      <c r="C6323" s="60"/>
      <c r="D6323" s="60"/>
      <c r="H6323" s="61"/>
      <c r="I6323" s="61"/>
      <c r="J6323" s="61"/>
      <c r="K6323" s="61"/>
      <c r="L6323" s="61"/>
      <c r="M6323" s="61"/>
      <c r="N6323" s="61"/>
      <c r="O6323" s="61"/>
      <c r="P6323" s="61"/>
      <c r="Q6323" s="61"/>
      <c r="R6323" s="61"/>
      <c r="S6323" s="61"/>
      <c r="T6323" s="61"/>
      <c r="U6323" s="61"/>
      <c r="V6323" s="61"/>
      <c r="W6323" s="61"/>
      <c r="X6323" s="61"/>
      <c r="Y6323" s="61"/>
      <c r="Z6323" s="61"/>
      <c r="AA6323" s="61"/>
      <c r="AB6323" s="61"/>
      <c r="AC6323" s="61"/>
      <c r="AD6323" s="61"/>
      <c r="AE6323" s="61"/>
      <c r="AF6323" s="61"/>
      <c r="AG6323" s="61"/>
      <c r="AH6323" s="61"/>
      <c r="AI6323" s="61"/>
      <c r="AJ6323" s="61"/>
      <c r="AK6323" s="61"/>
      <c r="AL6323" s="61"/>
      <c r="AM6323" s="61"/>
      <c r="AN6323" s="61"/>
      <c r="AO6323" s="61"/>
      <c r="AP6323" s="62"/>
      <c r="AQ6323" s="61"/>
      <c r="AR6323" s="61"/>
      <c r="AS6323" s="61"/>
      <c r="AT6323" s="61"/>
      <c r="AU6323" s="61"/>
      <c r="AV6323" s="61"/>
      <c r="AW6323" s="60"/>
    </row>
    <row r="6324" s="59" customFormat="1" customHeight="1" spans="1:49">
      <c r="A6324" s="60"/>
      <c r="B6324" s="60"/>
      <c r="C6324" s="60"/>
      <c r="D6324" s="60"/>
      <c r="H6324" s="61"/>
      <c r="I6324" s="61"/>
      <c r="J6324" s="61"/>
      <c r="K6324" s="61"/>
      <c r="L6324" s="61"/>
      <c r="M6324" s="61"/>
      <c r="N6324" s="61"/>
      <c r="O6324" s="61"/>
      <c r="P6324" s="61"/>
      <c r="Q6324" s="61"/>
      <c r="R6324" s="61"/>
      <c r="S6324" s="61"/>
      <c r="T6324" s="61"/>
      <c r="U6324" s="61"/>
      <c r="V6324" s="61"/>
      <c r="W6324" s="61"/>
      <c r="X6324" s="61"/>
      <c r="Y6324" s="61"/>
      <c r="Z6324" s="61"/>
      <c r="AA6324" s="61"/>
      <c r="AB6324" s="61"/>
      <c r="AC6324" s="61"/>
      <c r="AD6324" s="61"/>
      <c r="AE6324" s="61"/>
      <c r="AF6324" s="61"/>
      <c r="AG6324" s="61"/>
      <c r="AH6324" s="61"/>
      <c r="AI6324" s="61"/>
      <c r="AJ6324" s="61"/>
      <c r="AK6324" s="61"/>
      <c r="AL6324" s="61"/>
      <c r="AM6324" s="61"/>
      <c r="AN6324" s="61"/>
      <c r="AO6324" s="61"/>
      <c r="AP6324" s="62"/>
      <c r="AQ6324" s="61"/>
      <c r="AR6324" s="61"/>
      <c r="AS6324" s="61"/>
      <c r="AT6324" s="61"/>
      <c r="AU6324" s="61"/>
      <c r="AV6324" s="61"/>
      <c r="AW6324" s="60"/>
    </row>
    <row r="6325" s="59" customFormat="1" customHeight="1" spans="1:49">
      <c r="A6325" s="60"/>
      <c r="B6325" s="60"/>
      <c r="C6325" s="60"/>
      <c r="D6325" s="60"/>
      <c r="H6325" s="61"/>
      <c r="I6325" s="61"/>
      <c r="J6325" s="61"/>
      <c r="K6325" s="61"/>
      <c r="L6325" s="61"/>
      <c r="M6325" s="61"/>
      <c r="N6325" s="61"/>
      <c r="O6325" s="61"/>
      <c r="P6325" s="61"/>
      <c r="Q6325" s="61"/>
      <c r="R6325" s="61"/>
      <c r="S6325" s="61"/>
      <c r="T6325" s="61"/>
      <c r="U6325" s="61"/>
      <c r="V6325" s="61"/>
      <c r="W6325" s="61"/>
      <c r="X6325" s="61"/>
      <c r="Y6325" s="61"/>
      <c r="Z6325" s="61"/>
      <c r="AA6325" s="61"/>
      <c r="AB6325" s="61"/>
      <c r="AC6325" s="61"/>
      <c r="AD6325" s="61"/>
      <c r="AE6325" s="61"/>
      <c r="AF6325" s="61"/>
      <c r="AG6325" s="61"/>
      <c r="AH6325" s="61"/>
      <c r="AI6325" s="61"/>
      <c r="AJ6325" s="61"/>
      <c r="AK6325" s="61"/>
      <c r="AL6325" s="61"/>
      <c r="AM6325" s="61"/>
      <c r="AN6325" s="61"/>
      <c r="AO6325" s="61"/>
      <c r="AP6325" s="62"/>
      <c r="AQ6325" s="61"/>
      <c r="AR6325" s="61"/>
      <c r="AS6325" s="61"/>
      <c r="AT6325" s="61"/>
      <c r="AU6325" s="61"/>
      <c r="AV6325" s="61"/>
      <c r="AW6325" s="60"/>
    </row>
    <row r="6326" s="59" customFormat="1" customHeight="1" spans="1:49">
      <c r="A6326" s="60"/>
      <c r="B6326" s="60"/>
      <c r="C6326" s="60"/>
      <c r="D6326" s="60"/>
      <c r="H6326" s="61"/>
      <c r="I6326" s="61"/>
      <c r="J6326" s="61"/>
      <c r="K6326" s="61"/>
      <c r="L6326" s="61"/>
      <c r="M6326" s="61"/>
      <c r="N6326" s="61"/>
      <c r="O6326" s="61"/>
      <c r="P6326" s="61"/>
      <c r="Q6326" s="61"/>
      <c r="R6326" s="61"/>
      <c r="S6326" s="61"/>
      <c r="T6326" s="61"/>
      <c r="U6326" s="61"/>
      <c r="V6326" s="61"/>
      <c r="W6326" s="61"/>
      <c r="X6326" s="61"/>
      <c r="Y6326" s="61"/>
      <c r="Z6326" s="61"/>
      <c r="AA6326" s="61"/>
      <c r="AB6326" s="61"/>
      <c r="AC6326" s="61"/>
      <c r="AD6326" s="61"/>
      <c r="AE6326" s="61"/>
      <c r="AF6326" s="61"/>
      <c r="AG6326" s="61"/>
      <c r="AH6326" s="61"/>
      <c r="AI6326" s="61"/>
      <c r="AJ6326" s="61"/>
      <c r="AK6326" s="61"/>
      <c r="AL6326" s="61"/>
      <c r="AM6326" s="61"/>
      <c r="AN6326" s="61"/>
      <c r="AO6326" s="61"/>
      <c r="AP6326" s="62"/>
      <c r="AQ6326" s="61"/>
      <c r="AR6326" s="61"/>
      <c r="AS6326" s="61"/>
      <c r="AT6326" s="61"/>
      <c r="AU6326" s="61"/>
      <c r="AV6326" s="61"/>
      <c r="AW6326" s="60"/>
    </row>
    <row r="6327" s="59" customFormat="1" customHeight="1" spans="1:49">
      <c r="A6327" s="60"/>
      <c r="B6327" s="60"/>
      <c r="C6327" s="60"/>
      <c r="D6327" s="60"/>
      <c r="H6327" s="61"/>
      <c r="I6327" s="61"/>
      <c r="J6327" s="61"/>
      <c r="K6327" s="61"/>
      <c r="L6327" s="61"/>
      <c r="M6327" s="61"/>
      <c r="N6327" s="61"/>
      <c r="O6327" s="61"/>
      <c r="P6327" s="61"/>
      <c r="Q6327" s="61"/>
      <c r="R6327" s="61"/>
      <c r="S6327" s="61"/>
      <c r="T6327" s="61"/>
      <c r="U6327" s="61"/>
      <c r="V6327" s="61"/>
      <c r="W6327" s="61"/>
      <c r="X6327" s="61"/>
      <c r="Y6327" s="61"/>
      <c r="Z6327" s="61"/>
      <c r="AA6327" s="61"/>
      <c r="AB6327" s="61"/>
      <c r="AC6327" s="61"/>
      <c r="AD6327" s="61"/>
      <c r="AE6327" s="61"/>
      <c r="AF6327" s="61"/>
      <c r="AG6327" s="61"/>
      <c r="AH6327" s="61"/>
      <c r="AI6327" s="61"/>
      <c r="AJ6327" s="61"/>
      <c r="AK6327" s="61"/>
      <c r="AL6327" s="61"/>
      <c r="AM6327" s="61"/>
      <c r="AN6327" s="61"/>
      <c r="AO6327" s="61"/>
      <c r="AP6327" s="62"/>
      <c r="AQ6327" s="61"/>
      <c r="AR6327" s="61"/>
      <c r="AS6327" s="61"/>
      <c r="AT6327" s="61"/>
      <c r="AU6327" s="61"/>
      <c r="AV6327" s="61"/>
      <c r="AW6327" s="60"/>
    </row>
    <row r="6328" s="59" customFormat="1" customHeight="1" spans="1:49">
      <c r="A6328" s="60"/>
      <c r="B6328" s="60"/>
      <c r="C6328" s="60"/>
      <c r="D6328" s="60"/>
      <c r="H6328" s="61"/>
      <c r="I6328" s="61"/>
      <c r="J6328" s="61"/>
      <c r="K6328" s="61"/>
      <c r="L6328" s="61"/>
      <c r="M6328" s="61"/>
      <c r="N6328" s="61"/>
      <c r="O6328" s="61"/>
      <c r="P6328" s="61"/>
      <c r="Q6328" s="61"/>
      <c r="R6328" s="61"/>
      <c r="S6328" s="61"/>
      <c r="T6328" s="61"/>
      <c r="U6328" s="61"/>
      <c r="V6328" s="61"/>
      <c r="W6328" s="61"/>
      <c r="X6328" s="61"/>
      <c r="Y6328" s="61"/>
      <c r="Z6328" s="61"/>
      <c r="AA6328" s="61"/>
      <c r="AB6328" s="61"/>
      <c r="AC6328" s="61"/>
      <c r="AD6328" s="61"/>
      <c r="AE6328" s="61"/>
      <c r="AF6328" s="61"/>
      <c r="AG6328" s="61"/>
      <c r="AH6328" s="61"/>
      <c r="AI6328" s="61"/>
      <c r="AJ6328" s="61"/>
      <c r="AK6328" s="61"/>
      <c r="AL6328" s="61"/>
      <c r="AM6328" s="61"/>
      <c r="AN6328" s="61"/>
      <c r="AO6328" s="61"/>
      <c r="AP6328" s="62"/>
      <c r="AQ6328" s="61"/>
      <c r="AR6328" s="61"/>
      <c r="AS6328" s="61"/>
      <c r="AT6328" s="61"/>
      <c r="AU6328" s="61"/>
      <c r="AV6328" s="61"/>
      <c r="AW6328" s="60"/>
    </row>
    <row r="6329" s="59" customFormat="1" customHeight="1" spans="1:49">
      <c r="A6329" s="60"/>
      <c r="B6329" s="60"/>
      <c r="C6329" s="60"/>
      <c r="D6329" s="60"/>
      <c r="H6329" s="61"/>
      <c r="I6329" s="61"/>
      <c r="J6329" s="61"/>
      <c r="K6329" s="61"/>
      <c r="L6329" s="61"/>
      <c r="M6329" s="61"/>
      <c r="N6329" s="61"/>
      <c r="O6329" s="61"/>
      <c r="P6329" s="61"/>
      <c r="Q6329" s="61"/>
      <c r="R6329" s="61"/>
      <c r="S6329" s="61"/>
      <c r="T6329" s="61"/>
      <c r="U6329" s="61"/>
      <c r="V6329" s="61"/>
      <c r="W6329" s="61"/>
      <c r="X6329" s="61"/>
      <c r="Y6329" s="61"/>
      <c r="Z6329" s="61"/>
      <c r="AA6329" s="61"/>
      <c r="AB6329" s="61"/>
      <c r="AC6329" s="61"/>
      <c r="AD6329" s="61"/>
      <c r="AE6329" s="61"/>
      <c r="AF6329" s="61"/>
      <c r="AG6329" s="61"/>
      <c r="AH6329" s="61"/>
      <c r="AI6329" s="61"/>
      <c r="AJ6329" s="61"/>
      <c r="AK6329" s="61"/>
      <c r="AL6329" s="61"/>
      <c r="AM6329" s="61"/>
      <c r="AN6329" s="61"/>
      <c r="AO6329" s="61"/>
      <c r="AP6329" s="62"/>
      <c r="AQ6329" s="61"/>
      <c r="AR6329" s="61"/>
      <c r="AS6329" s="61"/>
      <c r="AT6329" s="61"/>
      <c r="AU6329" s="61"/>
      <c r="AV6329" s="61"/>
      <c r="AW6329" s="60"/>
    </row>
    <row r="6330" s="59" customFormat="1" customHeight="1" spans="1:49">
      <c r="A6330" s="60"/>
      <c r="B6330" s="60"/>
      <c r="C6330" s="60"/>
      <c r="D6330" s="60"/>
      <c r="H6330" s="61"/>
      <c r="I6330" s="61"/>
      <c r="J6330" s="61"/>
      <c r="K6330" s="61"/>
      <c r="L6330" s="61"/>
      <c r="M6330" s="61"/>
      <c r="N6330" s="61"/>
      <c r="O6330" s="61"/>
      <c r="P6330" s="61"/>
      <c r="Q6330" s="61"/>
      <c r="R6330" s="61"/>
      <c r="S6330" s="61"/>
      <c r="T6330" s="61"/>
      <c r="U6330" s="61"/>
      <c r="V6330" s="61"/>
      <c r="W6330" s="61"/>
      <c r="X6330" s="61"/>
      <c r="Y6330" s="61"/>
      <c r="Z6330" s="61"/>
      <c r="AA6330" s="61"/>
      <c r="AB6330" s="61"/>
      <c r="AC6330" s="61"/>
      <c r="AD6330" s="61"/>
      <c r="AE6330" s="61"/>
      <c r="AF6330" s="61"/>
      <c r="AG6330" s="61"/>
      <c r="AH6330" s="61"/>
      <c r="AI6330" s="61"/>
      <c r="AJ6330" s="61"/>
      <c r="AK6330" s="61"/>
      <c r="AL6330" s="61"/>
      <c r="AM6330" s="61"/>
      <c r="AN6330" s="61"/>
      <c r="AO6330" s="61"/>
      <c r="AP6330" s="62"/>
      <c r="AQ6330" s="61"/>
      <c r="AR6330" s="61"/>
      <c r="AS6330" s="61"/>
      <c r="AT6330" s="61"/>
      <c r="AU6330" s="61"/>
      <c r="AV6330" s="61"/>
      <c r="AW6330" s="60"/>
    </row>
    <row r="6331" s="59" customFormat="1" customHeight="1" spans="1:49">
      <c r="A6331" s="60"/>
      <c r="B6331" s="60"/>
      <c r="C6331" s="60"/>
      <c r="D6331" s="60"/>
      <c r="H6331" s="61"/>
      <c r="I6331" s="61"/>
      <c r="J6331" s="61"/>
      <c r="K6331" s="61"/>
      <c r="L6331" s="61"/>
      <c r="M6331" s="61"/>
      <c r="N6331" s="61"/>
      <c r="O6331" s="61"/>
      <c r="P6331" s="61"/>
      <c r="Q6331" s="61"/>
      <c r="R6331" s="61"/>
      <c r="S6331" s="61"/>
      <c r="T6331" s="61"/>
      <c r="U6331" s="61"/>
      <c r="V6331" s="61"/>
      <c r="W6331" s="61"/>
      <c r="X6331" s="61"/>
      <c r="Y6331" s="61"/>
      <c r="Z6331" s="61"/>
      <c r="AA6331" s="61"/>
      <c r="AB6331" s="61"/>
      <c r="AC6331" s="61"/>
      <c r="AD6331" s="61"/>
      <c r="AE6331" s="61"/>
      <c r="AF6331" s="61"/>
      <c r="AG6331" s="61"/>
      <c r="AH6331" s="61"/>
      <c r="AI6331" s="61"/>
      <c r="AJ6331" s="61"/>
      <c r="AK6331" s="61"/>
      <c r="AL6331" s="61"/>
      <c r="AM6331" s="61"/>
      <c r="AN6331" s="61"/>
      <c r="AO6331" s="61"/>
      <c r="AP6331" s="62"/>
      <c r="AQ6331" s="61"/>
      <c r="AR6331" s="61"/>
      <c r="AS6331" s="61"/>
      <c r="AT6331" s="61"/>
      <c r="AU6331" s="61"/>
      <c r="AV6331" s="61"/>
      <c r="AW6331" s="60"/>
    </row>
    <row r="6332" s="59" customFormat="1" customHeight="1" spans="1:49">
      <c r="A6332" s="60"/>
      <c r="B6332" s="60"/>
      <c r="C6332" s="60"/>
      <c r="D6332" s="60"/>
      <c r="H6332" s="61"/>
      <c r="I6332" s="61"/>
      <c r="J6332" s="61"/>
      <c r="K6332" s="61"/>
      <c r="L6332" s="61"/>
      <c r="M6332" s="61"/>
      <c r="N6332" s="61"/>
      <c r="O6332" s="61"/>
      <c r="P6332" s="61"/>
      <c r="Q6332" s="61"/>
      <c r="R6332" s="61"/>
      <c r="S6332" s="61"/>
      <c r="T6332" s="61"/>
      <c r="U6332" s="61"/>
      <c r="V6332" s="61"/>
      <c r="W6332" s="61"/>
      <c r="X6332" s="61"/>
      <c r="Y6332" s="61"/>
      <c r="Z6332" s="61"/>
      <c r="AA6332" s="61"/>
      <c r="AB6332" s="61"/>
      <c r="AC6332" s="61"/>
      <c r="AD6332" s="61"/>
      <c r="AE6332" s="61"/>
      <c r="AF6332" s="61"/>
      <c r="AG6332" s="61"/>
      <c r="AH6332" s="61"/>
      <c r="AI6332" s="61"/>
      <c r="AJ6332" s="61"/>
      <c r="AK6332" s="61"/>
      <c r="AL6332" s="61"/>
      <c r="AM6332" s="61"/>
      <c r="AN6332" s="61"/>
      <c r="AO6332" s="61"/>
      <c r="AP6332" s="62"/>
      <c r="AQ6332" s="61"/>
      <c r="AR6332" s="61"/>
      <c r="AS6332" s="61"/>
      <c r="AT6332" s="61"/>
      <c r="AU6332" s="61"/>
      <c r="AV6332" s="61"/>
      <c r="AW6332" s="60"/>
    </row>
    <row r="6333" s="59" customFormat="1" customHeight="1" spans="1:49">
      <c r="A6333" s="60"/>
      <c r="B6333" s="60"/>
      <c r="C6333" s="60"/>
      <c r="D6333" s="60"/>
      <c r="H6333" s="61"/>
      <c r="I6333" s="61"/>
      <c r="J6333" s="61"/>
      <c r="K6333" s="61"/>
      <c r="L6333" s="61"/>
      <c r="M6333" s="61"/>
      <c r="N6333" s="61"/>
      <c r="O6333" s="61"/>
      <c r="P6333" s="61"/>
      <c r="Q6333" s="61"/>
      <c r="R6333" s="61"/>
      <c r="S6333" s="61"/>
      <c r="T6333" s="61"/>
      <c r="U6333" s="61"/>
      <c r="V6333" s="61"/>
      <c r="W6333" s="61"/>
      <c r="X6333" s="61"/>
      <c r="Y6333" s="61"/>
      <c r="Z6333" s="61"/>
      <c r="AA6333" s="61"/>
      <c r="AB6333" s="61"/>
      <c r="AC6333" s="61"/>
      <c r="AD6333" s="61"/>
      <c r="AE6333" s="61"/>
      <c r="AF6333" s="61"/>
      <c r="AG6333" s="61"/>
      <c r="AH6333" s="61"/>
      <c r="AI6333" s="61"/>
      <c r="AJ6333" s="61"/>
      <c r="AK6333" s="61"/>
      <c r="AL6333" s="61"/>
      <c r="AM6333" s="61"/>
      <c r="AN6333" s="61"/>
      <c r="AO6333" s="61"/>
      <c r="AP6333" s="62"/>
      <c r="AQ6333" s="61"/>
      <c r="AR6333" s="61"/>
      <c r="AS6333" s="61"/>
      <c r="AT6333" s="61"/>
      <c r="AU6333" s="61"/>
      <c r="AV6333" s="61"/>
      <c r="AW6333" s="60"/>
    </row>
    <row r="6334" s="59" customFormat="1" customHeight="1" spans="1:49">
      <c r="A6334" s="60"/>
      <c r="B6334" s="60"/>
      <c r="C6334" s="60"/>
      <c r="D6334" s="60"/>
      <c r="H6334" s="61"/>
      <c r="I6334" s="61"/>
      <c r="J6334" s="61"/>
      <c r="K6334" s="61"/>
      <c r="L6334" s="61"/>
      <c r="M6334" s="61"/>
      <c r="N6334" s="61"/>
      <c r="O6334" s="61"/>
      <c r="P6334" s="61"/>
      <c r="Q6334" s="61"/>
      <c r="R6334" s="61"/>
      <c r="S6334" s="61"/>
      <c r="T6334" s="61"/>
      <c r="U6334" s="61"/>
      <c r="V6334" s="61"/>
      <c r="W6334" s="61"/>
      <c r="X6334" s="61"/>
      <c r="Y6334" s="61"/>
      <c r="Z6334" s="61"/>
      <c r="AA6334" s="61"/>
      <c r="AB6334" s="61"/>
      <c r="AC6334" s="61"/>
      <c r="AD6334" s="61"/>
      <c r="AE6334" s="61"/>
      <c r="AF6334" s="61"/>
      <c r="AG6334" s="61"/>
      <c r="AH6334" s="61"/>
      <c r="AI6334" s="61"/>
      <c r="AJ6334" s="61"/>
      <c r="AK6334" s="61"/>
      <c r="AL6334" s="61"/>
      <c r="AM6334" s="61"/>
      <c r="AN6334" s="61"/>
      <c r="AO6334" s="61"/>
      <c r="AP6334" s="62"/>
      <c r="AQ6334" s="61"/>
      <c r="AR6334" s="61"/>
      <c r="AS6334" s="61"/>
      <c r="AT6334" s="61"/>
      <c r="AU6334" s="61"/>
      <c r="AV6334" s="61"/>
      <c r="AW6334" s="60"/>
    </row>
    <row r="6335" s="59" customFormat="1" customHeight="1" spans="1:49">
      <c r="A6335" s="60"/>
      <c r="B6335" s="60"/>
      <c r="C6335" s="60"/>
      <c r="D6335" s="60"/>
      <c r="H6335" s="61"/>
      <c r="I6335" s="61"/>
      <c r="J6335" s="61"/>
      <c r="K6335" s="61"/>
      <c r="L6335" s="61"/>
      <c r="M6335" s="61"/>
      <c r="N6335" s="61"/>
      <c r="O6335" s="61"/>
      <c r="P6335" s="61"/>
      <c r="Q6335" s="61"/>
      <c r="R6335" s="61"/>
      <c r="S6335" s="61"/>
      <c r="T6335" s="61"/>
      <c r="U6335" s="61"/>
      <c r="V6335" s="61"/>
      <c r="W6335" s="61"/>
      <c r="X6335" s="61"/>
      <c r="Y6335" s="61"/>
      <c r="Z6335" s="61"/>
      <c r="AA6335" s="61"/>
      <c r="AB6335" s="61"/>
      <c r="AC6335" s="61"/>
      <c r="AD6335" s="61"/>
      <c r="AE6335" s="61"/>
      <c r="AF6335" s="61"/>
      <c r="AG6335" s="61"/>
      <c r="AH6335" s="61"/>
      <c r="AI6335" s="61"/>
      <c r="AJ6335" s="61"/>
      <c r="AK6335" s="61"/>
      <c r="AL6335" s="61"/>
      <c r="AM6335" s="61"/>
      <c r="AN6335" s="61"/>
      <c r="AO6335" s="61"/>
      <c r="AP6335" s="62"/>
      <c r="AQ6335" s="61"/>
      <c r="AR6335" s="61"/>
      <c r="AS6335" s="61"/>
      <c r="AT6335" s="61"/>
      <c r="AU6335" s="61"/>
      <c r="AV6335" s="61"/>
      <c r="AW6335" s="60"/>
    </row>
    <row r="6336" s="59" customFormat="1" customHeight="1" spans="1:49">
      <c r="A6336" s="60"/>
      <c r="B6336" s="60"/>
      <c r="C6336" s="60"/>
      <c r="D6336" s="60"/>
      <c r="H6336" s="61"/>
      <c r="I6336" s="61"/>
      <c r="J6336" s="61"/>
      <c r="K6336" s="61"/>
      <c r="L6336" s="61"/>
      <c r="M6336" s="61"/>
      <c r="N6336" s="61"/>
      <c r="O6336" s="61"/>
      <c r="P6336" s="61"/>
      <c r="Q6336" s="61"/>
      <c r="R6336" s="61"/>
      <c r="S6336" s="61"/>
      <c r="T6336" s="61"/>
      <c r="U6336" s="61"/>
      <c r="V6336" s="61"/>
      <c r="W6336" s="61"/>
      <c r="X6336" s="61"/>
      <c r="Y6336" s="61"/>
      <c r="Z6336" s="61"/>
      <c r="AA6336" s="61"/>
      <c r="AB6336" s="61"/>
      <c r="AC6336" s="61"/>
      <c r="AD6336" s="61"/>
      <c r="AE6336" s="61"/>
      <c r="AF6336" s="61"/>
      <c r="AG6336" s="61"/>
      <c r="AH6336" s="61"/>
      <c r="AI6336" s="61"/>
      <c r="AJ6336" s="61"/>
      <c r="AK6336" s="61"/>
      <c r="AL6336" s="61"/>
      <c r="AM6336" s="61"/>
      <c r="AN6336" s="61"/>
      <c r="AO6336" s="61"/>
      <c r="AP6336" s="62"/>
      <c r="AQ6336" s="61"/>
      <c r="AR6336" s="61"/>
      <c r="AS6336" s="61"/>
      <c r="AT6336" s="61"/>
      <c r="AU6336" s="61"/>
      <c r="AV6336" s="61"/>
      <c r="AW6336" s="60"/>
    </row>
    <row r="6337" s="59" customFormat="1" customHeight="1" spans="1:49">
      <c r="A6337" s="60"/>
      <c r="B6337" s="60"/>
      <c r="C6337" s="60"/>
      <c r="D6337" s="60"/>
      <c r="H6337" s="61"/>
      <c r="I6337" s="61"/>
      <c r="J6337" s="61"/>
      <c r="K6337" s="61"/>
      <c r="L6337" s="61"/>
      <c r="M6337" s="61"/>
      <c r="N6337" s="61"/>
      <c r="O6337" s="61"/>
      <c r="P6337" s="61"/>
      <c r="Q6337" s="61"/>
      <c r="R6337" s="61"/>
      <c r="S6337" s="61"/>
      <c r="T6337" s="61"/>
      <c r="U6337" s="61"/>
      <c r="V6337" s="61"/>
      <c r="W6337" s="61"/>
      <c r="X6337" s="61"/>
      <c r="Y6337" s="61"/>
      <c r="Z6337" s="61"/>
      <c r="AA6337" s="61"/>
      <c r="AB6337" s="61"/>
      <c r="AC6337" s="61"/>
      <c r="AD6337" s="61"/>
      <c r="AE6337" s="61"/>
      <c r="AF6337" s="61"/>
      <c r="AG6337" s="61"/>
      <c r="AH6337" s="61"/>
      <c r="AI6337" s="61"/>
      <c r="AJ6337" s="61"/>
      <c r="AK6337" s="61"/>
      <c r="AL6337" s="61"/>
      <c r="AM6337" s="61"/>
      <c r="AN6337" s="61"/>
      <c r="AO6337" s="61"/>
      <c r="AP6337" s="62"/>
      <c r="AQ6337" s="61"/>
      <c r="AR6337" s="61"/>
      <c r="AS6337" s="61"/>
      <c r="AT6337" s="61"/>
      <c r="AU6337" s="61"/>
      <c r="AV6337" s="61"/>
      <c r="AW6337" s="60"/>
    </row>
    <row r="6338" s="59" customFormat="1" customHeight="1" spans="1:49">
      <c r="A6338" s="60"/>
      <c r="B6338" s="60"/>
      <c r="C6338" s="60"/>
      <c r="D6338" s="60"/>
      <c r="H6338" s="61"/>
      <c r="I6338" s="61"/>
      <c r="J6338" s="61"/>
      <c r="K6338" s="61"/>
      <c r="L6338" s="61"/>
      <c r="M6338" s="61"/>
      <c r="N6338" s="61"/>
      <c r="O6338" s="61"/>
      <c r="P6338" s="61"/>
      <c r="Q6338" s="61"/>
      <c r="R6338" s="61"/>
      <c r="S6338" s="61"/>
      <c r="T6338" s="61"/>
      <c r="U6338" s="61"/>
      <c r="V6338" s="61"/>
      <c r="W6338" s="61"/>
      <c r="X6338" s="61"/>
      <c r="Y6338" s="61"/>
      <c r="Z6338" s="61"/>
      <c r="AA6338" s="61"/>
      <c r="AB6338" s="61"/>
      <c r="AC6338" s="61"/>
      <c r="AD6338" s="61"/>
      <c r="AE6338" s="61"/>
      <c r="AF6338" s="61"/>
      <c r="AG6338" s="61"/>
      <c r="AH6338" s="61"/>
      <c r="AI6338" s="61"/>
      <c r="AJ6338" s="61"/>
      <c r="AK6338" s="61"/>
      <c r="AL6338" s="61"/>
      <c r="AM6338" s="61"/>
      <c r="AN6338" s="61"/>
      <c r="AO6338" s="61"/>
      <c r="AP6338" s="62"/>
      <c r="AQ6338" s="61"/>
      <c r="AR6338" s="61"/>
      <c r="AS6338" s="61"/>
      <c r="AT6338" s="61"/>
      <c r="AU6338" s="61"/>
      <c r="AV6338" s="61"/>
      <c r="AW6338" s="60"/>
    </row>
    <row r="6339" s="59" customFormat="1" customHeight="1" spans="1:49">
      <c r="A6339" s="60"/>
      <c r="B6339" s="60"/>
      <c r="C6339" s="60"/>
      <c r="D6339" s="60"/>
      <c r="H6339" s="61"/>
      <c r="I6339" s="61"/>
      <c r="J6339" s="61"/>
      <c r="K6339" s="61"/>
      <c r="L6339" s="61"/>
      <c r="M6339" s="61"/>
      <c r="N6339" s="61"/>
      <c r="O6339" s="61"/>
      <c r="P6339" s="61"/>
      <c r="Q6339" s="61"/>
      <c r="R6339" s="61"/>
      <c r="S6339" s="61"/>
      <c r="T6339" s="61"/>
      <c r="U6339" s="61"/>
      <c r="V6339" s="61"/>
      <c r="W6339" s="61"/>
      <c r="X6339" s="61"/>
      <c r="Y6339" s="61"/>
      <c r="Z6339" s="61"/>
      <c r="AA6339" s="61"/>
      <c r="AB6339" s="61"/>
      <c r="AC6339" s="61"/>
      <c r="AD6339" s="61"/>
      <c r="AE6339" s="61"/>
      <c r="AF6339" s="61"/>
      <c r="AG6339" s="61"/>
      <c r="AH6339" s="61"/>
      <c r="AI6339" s="61"/>
      <c r="AJ6339" s="61"/>
      <c r="AK6339" s="61"/>
      <c r="AL6339" s="61"/>
      <c r="AM6339" s="61"/>
      <c r="AN6339" s="61"/>
      <c r="AO6339" s="61"/>
      <c r="AP6339" s="62"/>
      <c r="AQ6339" s="61"/>
      <c r="AR6339" s="61"/>
      <c r="AS6339" s="61"/>
      <c r="AT6339" s="61"/>
      <c r="AU6339" s="61"/>
      <c r="AV6339" s="61"/>
      <c r="AW6339" s="60"/>
    </row>
    <row r="6340" s="59" customFormat="1" customHeight="1" spans="1:49">
      <c r="A6340" s="60"/>
      <c r="B6340" s="60"/>
      <c r="C6340" s="60"/>
      <c r="D6340" s="60"/>
      <c r="H6340" s="61"/>
      <c r="I6340" s="61"/>
      <c r="J6340" s="61"/>
      <c r="K6340" s="61"/>
      <c r="L6340" s="61"/>
      <c r="M6340" s="61"/>
      <c r="N6340" s="61"/>
      <c r="O6340" s="61"/>
      <c r="P6340" s="61"/>
      <c r="Q6340" s="61"/>
      <c r="R6340" s="61"/>
      <c r="S6340" s="61"/>
      <c r="T6340" s="61"/>
      <c r="U6340" s="61"/>
      <c r="V6340" s="61"/>
      <c r="W6340" s="61"/>
      <c r="X6340" s="61"/>
      <c r="Y6340" s="61"/>
      <c r="Z6340" s="61"/>
      <c r="AA6340" s="61"/>
      <c r="AB6340" s="61"/>
      <c r="AC6340" s="61"/>
      <c r="AD6340" s="61"/>
      <c r="AE6340" s="61"/>
      <c r="AF6340" s="61"/>
      <c r="AG6340" s="61"/>
      <c r="AH6340" s="61"/>
      <c r="AI6340" s="61"/>
      <c r="AJ6340" s="61"/>
      <c r="AK6340" s="61"/>
      <c r="AL6340" s="61"/>
      <c r="AM6340" s="61"/>
      <c r="AN6340" s="61"/>
      <c r="AO6340" s="61"/>
      <c r="AP6340" s="62"/>
      <c r="AQ6340" s="61"/>
      <c r="AR6340" s="61"/>
      <c r="AS6340" s="61"/>
      <c r="AT6340" s="61"/>
      <c r="AU6340" s="61"/>
      <c r="AV6340" s="61"/>
      <c r="AW6340" s="60"/>
    </row>
    <row r="6341" s="59" customFormat="1" customHeight="1" spans="1:49">
      <c r="A6341" s="60"/>
      <c r="B6341" s="60"/>
      <c r="C6341" s="60"/>
      <c r="D6341" s="60"/>
      <c r="H6341" s="61"/>
      <c r="I6341" s="61"/>
      <c r="J6341" s="61"/>
      <c r="K6341" s="61"/>
      <c r="L6341" s="61"/>
      <c r="M6341" s="61"/>
      <c r="N6341" s="61"/>
      <c r="O6341" s="61"/>
      <c r="P6341" s="61"/>
      <c r="Q6341" s="61"/>
      <c r="R6341" s="61"/>
      <c r="S6341" s="61"/>
      <c r="T6341" s="61"/>
      <c r="U6341" s="61"/>
      <c r="V6341" s="61"/>
      <c r="W6341" s="61"/>
      <c r="X6341" s="61"/>
      <c r="Y6341" s="61"/>
      <c r="Z6341" s="61"/>
      <c r="AA6341" s="61"/>
      <c r="AB6341" s="61"/>
      <c r="AC6341" s="61"/>
      <c r="AD6341" s="61"/>
      <c r="AE6341" s="61"/>
      <c r="AF6341" s="61"/>
      <c r="AG6341" s="61"/>
      <c r="AH6341" s="61"/>
      <c r="AI6341" s="61"/>
      <c r="AJ6341" s="61"/>
      <c r="AK6341" s="61"/>
      <c r="AL6341" s="61"/>
      <c r="AM6341" s="61"/>
      <c r="AN6341" s="61"/>
      <c r="AO6341" s="61"/>
      <c r="AP6341" s="62"/>
      <c r="AQ6341" s="61"/>
      <c r="AR6341" s="61"/>
      <c r="AS6341" s="61"/>
      <c r="AT6341" s="61"/>
      <c r="AU6341" s="61"/>
      <c r="AV6341" s="61"/>
      <c r="AW6341" s="60"/>
    </row>
    <row r="6342" s="59" customFormat="1" customHeight="1" spans="1:49">
      <c r="A6342" s="60"/>
      <c r="B6342" s="60"/>
      <c r="C6342" s="60"/>
      <c r="D6342" s="60"/>
      <c r="H6342" s="61"/>
      <c r="I6342" s="61"/>
      <c r="J6342" s="61"/>
      <c r="K6342" s="61"/>
      <c r="L6342" s="61"/>
      <c r="M6342" s="61"/>
      <c r="N6342" s="61"/>
      <c r="O6342" s="61"/>
      <c r="P6342" s="61"/>
      <c r="Q6342" s="61"/>
      <c r="R6342" s="61"/>
      <c r="S6342" s="61"/>
      <c r="T6342" s="61"/>
      <c r="U6342" s="61"/>
      <c r="V6342" s="61"/>
      <c r="W6342" s="61"/>
      <c r="X6342" s="61"/>
      <c r="Y6342" s="61"/>
      <c r="Z6342" s="61"/>
      <c r="AA6342" s="61"/>
      <c r="AB6342" s="61"/>
      <c r="AC6342" s="61"/>
      <c r="AD6342" s="61"/>
      <c r="AE6342" s="61"/>
      <c r="AF6342" s="61"/>
      <c r="AG6342" s="61"/>
      <c r="AH6342" s="61"/>
      <c r="AI6342" s="61"/>
      <c r="AJ6342" s="61"/>
      <c r="AK6342" s="61"/>
      <c r="AL6342" s="61"/>
      <c r="AM6342" s="61"/>
      <c r="AN6342" s="61"/>
      <c r="AO6342" s="61"/>
      <c r="AP6342" s="62"/>
      <c r="AQ6342" s="61"/>
      <c r="AR6342" s="61"/>
      <c r="AS6342" s="61"/>
      <c r="AT6342" s="61"/>
      <c r="AU6342" s="61"/>
      <c r="AV6342" s="61"/>
      <c r="AW6342" s="60"/>
    </row>
    <row r="6343" s="59" customFormat="1" customHeight="1" spans="1:49">
      <c r="A6343" s="60"/>
      <c r="B6343" s="60"/>
      <c r="C6343" s="60"/>
      <c r="D6343" s="60"/>
      <c r="H6343" s="61"/>
      <c r="I6343" s="61"/>
      <c r="J6343" s="61"/>
      <c r="K6343" s="61"/>
      <c r="L6343" s="61"/>
      <c r="M6343" s="61"/>
      <c r="N6343" s="61"/>
      <c r="O6343" s="61"/>
      <c r="P6343" s="61"/>
      <c r="Q6343" s="61"/>
      <c r="R6343" s="61"/>
      <c r="S6343" s="61"/>
      <c r="T6343" s="61"/>
      <c r="U6343" s="61"/>
      <c r="V6343" s="61"/>
      <c r="W6343" s="61"/>
      <c r="X6343" s="61"/>
      <c r="Y6343" s="61"/>
      <c r="Z6343" s="61"/>
      <c r="AA6343" s="61"/>
      <c r="AB6343" s="61"/>
      <c r="AC6343" s="61"/>
      <c r="AD6343" s="61"/>
      <c r="AE6343" s="61"/>
      <c r="AF6343" s="61"/>
      <c r="AG6343" s="61"/>
      <c r="AH6343" s="61"/>
      <c r="AI6343" s="61"/>
      <c r="AJ6343" s="61"/>
      <c r="AK6343" s="61"/>
      <c r="AL6343" s="61"/>
      <c r="AM6343" s="61"/>
      <c r="AN6343" s="61"/>
      <c r="AO6343" s="61"/>
      <c r="AP6343" s="62"/>
      <c r="AQ6343" s="61"/>
      <c r="AR6343" s="61"/>
      <c r="AS6343" s="61"/>
      <c r="AT6343" s="61"/>
      <c r="AU6343" s="61"/>
      <c r="AV6343" s="61"/>
      <c r="AW6343" s="60"/>
    </row>
    <row r="6344" s="59" customFormat="1" customHeight="1" spans="1:49">
      <c r="A6344" s="60"/>
      <c r="B6344" s="60"/>
      <c r="C6344" s="60"/>
      <c r="D6344" s="60"/>
      <c r="H6344" s="61"/>
      <c r="I6344" s="61"/>
      <c r="J6344" s="61"/>
      <c r="K6344" s="61"/>
      <c r="L6344" s="61"/>
      <c r="M6344" s="61"/>
      <c r="N6344" s="61"/>
      <c r="O6344" s="61"/>
      <c r="P6344" s="61"/>
      <c r="Q6344" s="61"/>
      <c r="R6344" s="61"/>
      <c r="S6344" s="61"/>
      <c r="T6344" s="61"/>
      <c r="U6344" s="61"/>
      <c r="V6344" s="61"/>
      <c r="W6344" s="61"/>
      <c r="X6344" s="61"/>
      <c r="Y6344" s="61"/>
      <c r="Z6344" s="61"/>
      <c r="AA6344" s="61"/>
      <c r="AB6344" s="61"/>
      <c r="AC6344" s="61"/>
      <c r="AD6344" s="61"/>
      <c r="AE6344" s="61"/>
      <c r="AF6344" s="61"/>
      <c r="AG6344" s="61"/>
      <c r="AH6344" s="61"/>
      <c r="AI6344" s="61"/>
      <c r="AJ6344" s="61"/>
      <c r="AK6344" s="61"/>
      <c r="AL6344" s="61"/>
      <c r="AM6344" s="61"/>
      <c r="AN6344" s="61"/>
      <c r="AO6344" s="61"/>
      <c r="AP6344" s="62"/>
      <c r="AQ6344" s="61"/>
      <c r="AR6344" s="61"/>
      <c r="AS6344" s="61"/>
      <c r="AT6344" s="61"/>
      <c r="AU6344" s="61"/>
      <c r="AV6344" s="61"/>
      <c r="AW6344" s="60"/>
    </row>
    <row r="6345" s="59" customFormat="1" customHeight="1" spans="1:49">
      <c r="A6345" s="60"/>
      <c r="B6345" s="60"/>
      <c r="C6345" s="60"/>
      <c r="D6345" s="60"/>
      <c r="H6345" s="61"/>
      <c r="I6345" s="61"/>
      <c r="J6345" s="61"/>
      <c r="K6345" s="61"/>
      <c r="L6345" s="61"/>
      <c r="M6345" s="61"/>
      <c r="N6345" s="61"/>
      <c r="O6345" s="61"/>
      <c r="P6345" s="61"/>
      <c r="Q6345" s="61"/>
      <c r="R6345" s="61"/>
      <c r="S6345" s="61"/>
      <c r="T6345" s="61"/>
      <c r="U6345" s="61"/>
      <c r="V6345" s="61"/>
      <c r="W6345" s="61"/>
      <c r="X6345" s="61"/>
      <c r="Y6345" s="61"/>
      <c r="Z6345" s="61"/>
      <c r="AA6345" s="61"/>
      <c r="AB6345" s="61"/>
      <c r="AC6345" s="61"/>
      <c r="AD6345" s="61"/>
      <c r="AE6345" s="61"/>
      <c r="AF6345" s="61"/>
      <c r="AG6345" s="61"/>
      <c r="AH6345" s="61"/>
      <c r="AI6345" s="61"/>
      <c r="AJ6345" s="61"/>
      <c r="AK6345" s="61"/>
      <c r="AL6345" s="61"/>
      <c r="AM6345" s="61"/>
      <c r="AN6345" s="61"/>
      <c r="AO6345" s="61"/>
      <c r="AP6345" s="62"/>
      <c r="AQ6345" s="61"/>
      <c r="AR6345" s="61"/>
      <c r="AS6345" s="61"/>
      <c r="AT6345" s="61"/>
      <c r="AU6345" s="61"/>
      <c r="AV6345" s="61"/>
      <c r="AW6345" s="60"/>
    </row>
    <row r="6346" s="59" customFormat="1" customHeight="1" spans="1:49">
      <c r="A6346" s="60"/>
      <c r="B6346" s="60"/>
      <c r="C6346" s="60"/>
      <c r="D6346" s="60"/>
      <c r="H6346" s="61"/>
      <c r="I6346" s="61"/>
      <c r="J6346" s="61"/>
      <c r="K6346" s="61"/>
      <c r="L6346" s="61"/>
      <c r="M6346" s="61"/>
      <c r="N6346" s="61"/>
      <c r="O6346" s="61"/>
      <c r="P6346" s="61"/>
      <c r="Q6346" s="61"/>
      <c r="R6346" s="61"/>
      <c r="S6346" s="61"/>
      <c r="T6346" s="61"/>
      <c r="U6346" s="61"/>
      <c r="V6346" s="61"/>
      <c r="W6346" s="61"/>
      <c r="X6346" s="61"/>
      <c r="Y6346" s="61"/>
      <c r="Z6346" s="61"/>
      <c r="AA6346" s="61"/>
      <c r="AB6346" s="61"/>
      <c r="AC6346" s="61"/>
      <c r="AD6346" s="61"/>
      <c r="AE6346" s="61"/>
      <c r="AF6346" s="61"/>
      <c r="AG6346" s="61"/>
      <c r="AH6346" s="61"/>
      <c r="AI6346" s="61"/>
      <c r="AJ6346" s="61"/>
      <c r="AK6346" s="61"/>
      <c r="AL6346" s="61"/>
      <c r="AM6346" s="61"/>
      <c r="AN6346" s="61"/>
      <c r="AO6346" s="61"/>
      <c r="AP6346" s="62"/>
      <c r="AQ6346" s="61"/>
      <c r="AR6346" s="61"/>
      <c r="AS6346" s="61"/>
      <c r="AT6346" s="61"/>
      <c r="AU6346" s="61"/>
      <c r="AV6346" s="61"/>
      <c r="AW6346" s="60"/>
    </row>
    <row r="6347" s="59" customFormat="1" customHeight="1" spans="1:49">
      <c r="A6347" s="60"/>
      <c r="B6347" s="60"/>
      <c r="C6347" s="60"/>
      <c r="D6347" s="60"/>
      <c r="H6347" s="61"/>
      <c r="I6347" s="61"/>
      <c r="J6347" s="61"/>
      <c r="K6347" s="61"/>
      <c r="L6347" s="61"/>
      <c r="M6347" s="61"/>
      <c r="N6347" s="61"/>
      <c r="O6347" s="61"/>
      <c r="P6347" s="61"/>
      <c r="Q6347" s="61"/>
      <c r="R6347" s="61"/>
      <c r="S6347" s="61"/>
      <c r="T6347" s="61"/>
      <c r="U6347" s="61"/>
      <c r="V6347" s="61"/>
      <c r="W6347" s="61"/>
      <c r="X6347" s="61"/>
      <c r="Y6347" s="61"/>
      <c r="Z6347" s="61"/>
      <c r="AA6347" s="61"/>
      <c r="AB6347" s="61"/>
      <c r="AC6347" s="61"/>
      <c r="AD6347" s="61"/>
      <c r="AE6347" s="61"/>
      <c r="AF6347" s="61"/>
      <c r="AG6347" s="61"/>
      <c r="AH6347" s="61"/>
      <c r="AI6347" s="61"/>
      <c r="AJ6347" s="61"/>
      <c r="AK6347" s="61"/>
      <c r="AL6347" s="61"/>
      <c r="AM6347" s="61"/>
      <c r="AN6347" s="61"/>
      <c r="AO6347" s="61"/>
      <c r="AP6347" s="62"/>
      <c r="AQ6347" s="61"/>
      <c r="AR6347" s="61"/>
      <c r="AS6347" s="61"/>
      <c r="AT6347" s="61"/>
      <c r="AU6347" s="61"/>
      <c r="AV6347" s="61"/>
      <c r="AW6347" s="60"/>
    </row>
    <row r="6348" s="59" customFormat="1" customHeight="1" spans="1:49">
      <c r="A6348" s="60"/>
      <c r="B6348" s="60"/>
      <c r="C6348" s="60"/>
      <c r="D6348" s="60"/>
      <c r="H6348" s="61"/>
      <c r="I6348" s="61"/>
      <c r="J6348" s="61"/>
      <c r="K6348" s="61"/>
      <c r="L6348" s="61"/>
      <c r="M6348" s="61"/>
      <c r="N6348" s="61"/>
      <c r="O6348" s="61"/>
      <c r="P6348" s="61"/>
      <c r="Q6348" s="61"/>
      <c r="R6348" s="61"/>
      <c r="S6348" s="61"/>
      <c r="T6348" s="61"/>
      <c r="U6348" s="61"/>
      <c r="V6348" s="61"/>
      <c r="W6348" s="61"/>
      <c r="X6348" s="61"/>
      <c r="Y6348" s="61"/>
      <c r="Z6348" s="61"/>
      <c r="AA6348" s="61"/>
      <c r="AB6348" s="61"/>
      <c r="AC6348" s="61"/>
      <c r="AD6348" s="61"/>
      <c r="AE6348" s="61"/>
      <c r="AF6348" s="61"/>
      <c r="AG6348" s="61"/>
      <c r="AH6348" s="61"/>
      <c r="AI6348" s="61"/>
      <c r="AJ6348" s="61"/>
      <c r="AK6348" s="61"/>
      <c r="AL6348" s="61"/>
      <c r="AM6348" s="61"/>
      <c r="AN6348" s="61"/>
      <c r="AO6348" s="61"/>
      <c r="AP6348" s="62"/>
      <c r="AQ6348" s="61"/>
      <c r="AR6348" s="61"/>
      <c r="AS6348" s="61"/>
      <c r="AT6348" s="61"/>
      <c r="AU6348" s="61"/>
      <c r="AV6348" s="61"/>
      <c r="AW6348" s="60"/>
    </row>
    <row r="6349" s="59" customFormat="1" customHeight="1" spans="1:49">
      <c r="A6349" s="60"/>
      <c r="B6349" s="60"/>
      <c r="C6349" s="60"/>
      <c r="D6349" s="60"/>
      <c r="H6349" s="61"/>
      <c r="I6349" s="61"/>
      <c r="J6349" s="61"/>
      <c r="K6349" s="61"/>
      <c r="L6349" s="61"/>
      <c r="M6349" s="61"/>
      <c r="N6349" s="61"/>
      <c r="O6349" s="61"/>
      <c r="P6349" s="61"/>
      <c r="Q6349" s="61"/>
      <c r="R6349" s="61"/>
      <c r="S6349" s="61"/>
      <c r="T6349" s="61"/>
      <c r="U6349" s="61"/>
      <c r="V6349" s="61"/>
      <c r="W6349" s="61"/>
      <c r="X6349" s="61"/>
      <c r="Y6349" s="61"/>
      <c r="Z6349" s="61"/>
      <c r="AA6349" s="61"/>
      <c r="AB6349" s="61"/>
      <c r="AC6349" s="61"/>
      <c r="AD6349" s="61"/>
      <c r="AE6349" s="61"/>
      <c r="AF6349" s="61"/>
      <c r="AG6349" s="61"/>
      <c r="AH6349" s="61"/>
      <c r="AI6349" s="61"/>
      <c r="AJ6349" s="61"/>
      <c r="AK6349" s="61"/>
      <c r="AL6349" s="61"/>
      <c r="AM6349" s="61"/>
      <c r="AN6349" s="61"/>
      <c r="AO6349" s="61"/>
      <c r="AP6349" s="62"/>
      <c r="AQ6349" s="61"/>
      <c r="AR6349" s="61"/>
      <c r="AS6349" s="61"/>
      <c r="AT6349" s="61"/>
      <c r="AU6349" s="61"/>
      <c r="AV6349" s="61"/>
      <c r="AW6349" s="60"/>
    </row>
    <row r="6350" s="59" customFormat="1" customHeight="1" spans="1:49">
      <c r="A6350" s="60"/>
      <c r="B6350" s="60"/>
      <c r="C6350" s="60"/>
      <c r="D6350" s="60"/>
      <c r="H6350" s="61"/>
      <c r="I6350" s="61"/>
      <c r="J6350" s="61"/>
      <c r="K6350" s="61"/>
      <c r="L6350" s="61"/>
      <c r="M6350" s="61"/>
      <c r="N6350" s="61"/>
      <c r="O6350" s="61"/>
      <c r="P6350" s="61"/>
      <c r="Q6350" s="61"/>
      <c r="R6350" s="61"/>
      <c r="S6350" s="61"/>
      <c r="T6350" s="61"/>
      <c r="U6350" s="61"/>
      <c r="V6350" s="61"/>
      <c r="W6350" s="61"/>
      <c r="X6350" s="61"/>
      <c r="Y6350" s="61"/>
      <c r="Z6350" s="61"/>
      <c r="AA6350" s="61"/>
      <c r="AB6350" s="61"/>
      <c r="AC6350" s="61"/>
      <c r="AD6350" s="61"/>
      <c r="AE6350" s="61"/>
      <c r="AF6350" s="61"/>
      <c r="AG6350" s="61"/>
      <c r="AH6350" s="61"/>
      <c r="AI6350" s="61"/>
      <c r="AJ6350" s="61"/>
      <c r="AK6350" s="61"/>
      <c r="AL6350" s="61"/>
      <c r="AM6350" s="61"/>
      <c r="AN6350" s="61"/>
      <c r="AO6350" s="61"/>
      <c r="AP6350" s="62"/>
      <c r="AQ6350" s="61"/>
      <c r="AR6350" s="61"/>
      <c r="AS6350" s="61"/>
      <c r="AT6350" s="61"/>
      <c r="AU6350" s="61"/>
      <c r="AV6350" s="61"/>
      <c r="AW6350" s="60"/>
    </row>
    <row r="6351" s="59" customFormat="1" customHeight="1" spans="1:49">
      <c r="A6351" s="60"/>
      <c r="B6351" s="60"/>
      <c r="C6351" s="60"/>
      <c r="D6351" s="60"/>
      <c r="H6351" s="61"/>
      <c r="I6351" s="61"/>
      <c r="J6351" s="61"/>
      <c r="K6351" s="61"/>
      <c r="L6351" s="61"/>
      <c r="M6351" s="61"/>
      <c r="N6351" s="61"/>
      <c r="O6351" s="61"/>
      <c r="P6351" s="61"/>
      <c r="Q6351" s="61"/>
      <c r="R6351" s="61"/>
      <c r="S6351" s="61"/>
      <c r="T6351" s="61"/>
      <c r="U6351" s="61"/>
      <c r="V6351" s="61"/>
      <c r="W6351" s="61"/>
      <c r="X6351" s="61"/>
      <c r="Y6351" s="61"/>
      <c r="Z6351" s="61"/>
      <c r="AA6351" s="61"/>
      <c r="AB6351" s="61"/>
      <c r="AC6351" s="61"/>
      <c r="AD6351" s="61"/>
      <c r="AE6351" s="61"/>
      <c r="AF6351" s="61"/>
      <c r="AG6351" s="61"/>
      <c r="AH6351" s="61"/>
      <c r="AI6351" s="61"/>
      <c r="AJ6351" s="61"/>
      <c r="AK6351" s="61"/>
      <c r="AL6351" s="61"/>
      <c r="AM6351" s="61"/>
      <c r="AN6351" s="61"/>
      <c r="AO6351" s="61"/>
      <c r="AP6351" s="62"/>
      <c r="AQ6351" s="61"/>
      <c r="AR6351" s="61"/>
      <c r="AS6351" s="61"/>
      <c r="AT6351" s="61"/>
      <c r="AU6351" s="61"/>
      <c r="AV6351" s="61"/>
      <c r="AW6351" s="60"/>
    </row>
    <row r="6352" s="59" customFormat="1" customHeight="1" spans="1:49">
      <c r="A6352" s="60"/>
      <c r="B6352" s="60"/>
      <c r="C6352" s="60"/>
      <c r="D6352" s="60"/>
      <c r="H6352" s="61"/>
      <c r="I6352" s="61"/>
      <c r="J6352" s="61"/>
      <c r="K6352" s="61"/>
      <c r="L6352" s="61"/>
      <c r="M6352" s="61"/>
      <c r="N6352" s="61"/>
      <c r="O6352" s="61"/>
      <c r="P6352" s="61"/>
      <c r="Q6352" s="61"/>
      <c r="R6352" s="61"/>
      <c r="S6352" s="61"/>
      <c r="T6352" s="61"/>
      <c r="U6352" s="61"/>
      <c r="V6352" s="61"/>
      <c r="W6352" s="61"/>
      <c r="X6352" s="61"/>
      <c r="Y6352" s="61"/>
      <c r="Z6352" s="61"/>
      <c r="AA6352" s="61"/>
      <c r="AB6352" s="61"/>
      <c r="AC6352" s="61"/>
      <c r="AD6352" s="61"/>
      <c r="AE6352" s="61"/>
      <c r="AF6352" s="61"/>
      <c r="AG6352" s="61"/>
      <c r="AH6352" s="61"/>
      <c r="AI6352" s="61"/>
      <c r="AJ6352" s="61"/>
      <c r="AK6352" s="61"/>
      <c r="AL6352" s="61"/>
      <c r="AM6352" s="61"/>
      <c r="AN6352" s="61"/>
      <c r="AO6352" s="61"/>
      <c r="AP6352" s="62"/>
      <c r="AQ6352" s="61"/>
      <c r="AR6352" s="61"/>
      <c r="AS6352" s="61"/>
      <c r="AT6352" s="61"/>
      <c r="AU6352" s="61"/>
      <c r="AV6352" s="61"/>
      <c r="AW6352" s="60"/>
    </row>
    <row r="6353" s="59" customFormat="1" customHeight="1" spans="1:49">
      <c r="A6353" s="60"/>
      <c r="B6353" s="60"/>
      <c r="C6353" s="60"/>
      <c r="D6353" s="60"/>
      <c r="H6353" s="61"/>
      <c r="I6353" s="61"/>
      <c r="J6353" s="61"/>
      <c r="K6353" s="61"/>
      <c r="L6353" s="61"/>
      <c r="M6353" s="61"/>
      <c r="N6353" s="61"/>
      <c r="O6353" s="61"/>
      <c r="P6353" s="61"/>
      <c r="Q6353" s="61"/>
      <c r="R6353" s="61"/>
      <c r="S6353" s="61"/>
      <c r="T6353" s="61"/>
      <c r="U6353" s="61"/>
      <c r="V6353" s="61"/>
      <c r="W6353" s="61"/>
      <c r="X6353" s="61"/>
      <c r="Y6353" s="61"/>
      <c r="Z6353" s="61"/>
      <c r="AA6353" s="61"/>
      <c r="AB6353" s="61"/>
      <c r="AC6353" s="61"/>
      <c r="AD6353" s="61"/>
      <c r="AE6353" s="61"/>
      <c r="AF6353" s="61"/>
      <c r="AG6353" s="61"/>
      <c r="AH6353" s="61"/>
      <c r="AI6353" s="61"/>
      <c r="AJ6353" s="61"/>
      <c r="AK6353" s="61"/>
      <c r="AL6353" s="61"/>
      <c r="AM6353" s="61"/>
      <c r="AN6353" s="61"/>
      <c r="AO6353" s="61"/>
      <c r="AP6353" s="62"/>
      <c r="AQ6353" s="61"/>
      <c r="AR6353" s="61"/>
      <c r="AS6353" s="61"/>
      <c r="AT6353" s="61"/>
      <c r="AU6353" s="61"/>
      <c r="AV6353" s="61"/>
      <c r="AW6353" s="60"/>
    </row>
    <row r="6354" s="59" customFormat="1" customHeight="1" spans="1:49">
      <c r="A6354" s="60"/>
      <c r="B6354" s="60"/>
      <c r="C6354" s="60"/>
      <c r="D6354" s="60"/>
      <c r="H6354" s="61"/>
      <c r="I6354" s="61"/>
      <c r="J6354" s="61"/>
      <c r="K6354" s="61"/>
      <c r="L6354" s="61"/>
      <c r="M6354" s="61"/>
      <c r="N6354" s="61"/>
      <c r="O6354" s="61"/>
      <c r="P6354" s="61"/>
      <c r="Q6354" s="61"/>
      <c r="R6354" s="61"/>
      <c r="S6354" s="61"/>
      <c r="T6354" s="61"/>
      <c r="U6354" s="61"/>
      <c r="V6354" s="61"/>
      <c r="W6354" s="61"/>
      <c r="X6354" s="61"/>
      <c r="Y6354" s="61"/>
      <c r="Z6354" s="61"/>
      <c r="AA6354" s="61"/>
      <c r="AB6354" s="61"/>
      <c r="AC6354" s="61"/>
      <c r="AD6354" s="61"/>
      <c r="AE6354" s="61"/>
      <c r="AF6354" s="61"/>
      <c r="AG6354" s="61"/>
      <c r="AH6354" s="61"/>
      <c r="AI6354" s="61"/>
      <c r="AJ6354" s="61"/>
      <c r="AK6354" s="61"/>
      <c r="AL6354" s="61"/>
      <c r="AM6354" s="61"/>
      <c r="AN6354" s="61"/>
      <c r="AO6354" s="61"/>
      <c r="AP6354" s="62"/>
      <c r="AQ6354" s="61"/>
      <c r="AR6354" s="61"/>
      <c r="AS6354" s="61"/>
      <c r="AT6354" s="61"/>
      <c r="AU6354" s="61"/>
      <c r="AV6354" s="61"/>
      <c r="AW6354" s="60"/>
    </row>
    <row r="6355" s="59" customFormat="1" customHeight="1" spans="1:49">
      <c r="A6355" s="60"/>
      <c r="B6355" s="60"/>
      <c r="C6355" s="60"/>
      <c r="D6355" s="60"/>
      <c r="H6355" s="61"/>
      <c r="I6355" s="61"/>
      <c r="J6355" s="61"/>
      <c r="K6355" s="61"/>
      <c r="L6355" s="61"/>
      <c r="M6355" s="61"/>
      <c r="N6355" s="61"/>
      <c r="O6355" s="61"/>
      <c r="P6355" s="61"/>
      <c r="Q6355" s="61"/>
      <c r="R6355" s="61"/>
      <c r="S6355" s="61"/>
      <c r="T6355" s="61"/>
      <c r="U6355" s="61"/>
      <c r="V6355" s="61"/>
      <c r="W6355" s="61"/>
      <c r="X6355" s="61"/>
      <c r="Y6355" s="61"/>
      <c r="Z6355" s="61"/>
      <c r="AA6355" s="61"/>
      <c r="AB6355" s="61"/>
      <c r="AC6355" s="61"/>
      <c r="AD6355" s="61"/>
      <c r="AE6355" s="61"/>
      <c r="AF6355" s="61"/>
      <c r="AG6355" s="61"/>
      <c r="AH6355" s="61"/>
      <c r="AI6355" s="61"/>
      <c r="AJ6355" s="61"/>
      <c r="AK6355" s="61"/>
      <c r="AL6355" s="61"/>
      <c r="AM6355" s="61"/>
      <c r="AN6355" s="61"/>
      <c r="AO6355" s="61"/>
      <c r="AP6355" s="62"/>
      <c r="AQ6355" s="61"/>
      <c r="AR6355" s="61"/>
      <c r="AS6355" s="61"/>
      <c r="AT6355" s="61"/>
      <c r="AU6355" s="61"/>
      <c r="AV6355" s="61"/>
      <c r="AW6355" s="60"/>
    </row>
    <row r="6356" s="59" customFormat="1" customHeight="1" spans="1:49">
      <c r="A6356" s="60"/>
      <c r="B6356" s="60"/>
      <c r="C6356" s="60"/>
      <c r="D6356" s="60"/>
      <c r="H6356" s="61"/>
      <c r="I6356" s="61"/>
      <c r="J6356" s="61"/>
      <c r="K6356" s="61"/>
      <c r="L6356" s="61"/>
      <c r="M6356" s="61"/>
      <c r="N6356" s="61"/>
      <c r="O6356" s="61"/>
      <c r="P6356" s="61"/>
      <c r="Q6356" s="61"/>
      <c r="R6356" s="61"/>
      <c r="S6356" s="61"/>
      <c r="T6356" s="61"/>
      <c r="U6356" s="61"/>
      <c r="V6356" s="61"/>
      <c r="W6356" s="61"/>
      <c r="X6356" s="61"/>
      <c r="Y6356" s="61"/>
      <c r="Z6356" s="61"/>
      <c r="AA6356" s="61"/>
      <c r="AB6356" s="61"/>
      <c r="AC6356" s="61"/>
      <c r="AD6356" s="61"/>
      <c r="AE6356" s="61"/>
      <c r="AF6356" s="61"/>
      <c r="AG6356" s="61"/>
      <c r="AH6356" s="61"/>
      <c r="AI6356" s="61"/>
      <c r="AJ6356" s="61"/>
      <c r="AK6356" s="61"/>
      <c r="AL6356" s="61"/>
      <c r="AM6356" s="61"/>
      <c r="AN6356" s="61"/>
      <c r="AO6356" s="61"/>
      <c r="AP6356" s="62"/>
      <c r="AQ6356" s="61"/>
      <c r="AR6356" s="61"/>
      <c r="AS6356" s="61"/>
      <c r="AT6356" s="61"/>
      <c r="AU6356" s="61"/>
      <c r="AV6356" s="61"/>
      <c r="AW6356" s="60"/>
    </row>
    <row r="6357" s="59" customFormat="1" customHeight="1" spans="1:49">
      <c r="A6357" s="60"/>
      <c r="B6357" s="60"/>
      <c r="C6357" s="60"/>
      <c r="D6357" s="60"/>
      <c r="H6357" s="61"/>
      <c r="I6357" s="61"/>
      <c r="J6357" s="61"/>
      <c r="K6357" s="61"/>
      <c r="L6357" s="61"/>
      <c r="M6357" s="61"/>
      <c r="N6357" s="61"/>
      <c r="O6357" s="61"/>
      <c r="P6357" s="61"/>
      <c r="Q6357" s="61"/>
      <c r="R6357" s="61"/>
      <c r="S6357" s="61"/>
      <c r="T6357" s="61"/>
      <c r="U6357" s="61"/>
      <c r="V6357" s="61"/>
      <c r="W6357" s="61"/>
      <c r="X6357" s="61"/>
      <c r="Y6357" s="61"/>
      <c r="Z6357" s="61"/>
      <c r="AA6357" s="61"/>
      <c r="AB6357" s="61"/>
      <c r="AC6357" s="61"/>
      <c r="AD6357" s="61"/>
      <c r="AE6357" s="61"/>
      <c r="AF6357" s="61"/>
      <c r="AG6357" s="61"/>
      <c r="AH6357" s="61"/>
      <c r="AI6357" s="61"/>
      <c r="AJ6357" s="61"/>
      <c r="AK6357" s="61"/>
      <c r="AL6357" s="61"/>
      <c r="AM6357" s="61"/>
      <c r="AN6357" s="61"/>
      <c r="AO6357" s="61"/>
      <c r="AP6357" s="62"/>
      <c r="AQ6357" s="61"/>
      <c r="AR6357" s="61"/>
      <c r="AS6357" s="61"/>
      <c r="AT6357" s="61"/>
      <c r="AU6357" s="61"/>
      <c r="AV6357" s="61"/>
      <c r="AW6357" s="60"/>
    </row>
    <row r="6358" s="59" customFormat="1" customHeight="1" spans="1:49">
      <c r="A6358" s="60"/>
      <c r="B6358" s="60"/>
      <c r="C6358" s="60"/>
      <c r="D6358" s="60"/>
      <c r="H6358" s="61"/>
      <c r="I6358" s="61"/>
      <c r="J6358" s="61"/>
      <c r="K6358" s="61"/>
      <c r="L6358" s="61"/>
      <c r="M6358" s="61"/>
      <c r="N6358" s="61"/>
      <c r="O6358" s="61"/>
      <c r="P6358" s="61"/>
      <c r="Q6358" s="61"/>
      <c r="R6358" s="61"/>
      <c r="S6358" s="61"/>
      <c r="T6358" s="61"/>
      <c r="U6358" s="61"/>
      <c r="V6358" s="61"/>
      <c r="W6358" s="61"/>
      <c r="X6358" s="61"/>
      <c r="Y6358" s="61"/>
      <c r="Z6358" s="61"/>
      <c r="AA6358" s="61"/>
      <c r="AB6358" s="61"/>
      <c r="AC6358" s="61"/>
      <c r="AD6358" s="61"/>
      <c r="AE6358" s="61"/>
      <c r="AF6358" s="61"/>
      <c r="AG6358" s="61"/>
      <c r="AH6358" s="61"/>
      <c r="AI6358" s="61"/>
      <c r="AJ6358" s="61"/>
      <c r="AK6358" s="61"/>
      <c r="AL6358" s="61"/>
      <c r="AM6358" s="61"/>
      <c r="AN6358" s="61"/>
      <c r="AO6358" s="61"/>
      <c r="AP6358" s="62"/>
      <c r="AQ6358" s="61"/>
      <c r="AR6358" s="61"/>
      <c r="AS6358" s="61"/>
      <c r="AT6358" s="61"/>
      <c r="AU6358" s="61"/>
      <c r="AV6358" s="61"/>
      <c r="AW6358" s="60"/>
    </row>
    <row r="6359" s="59" customFormat="1" customHeight="1" spans="1:49">
      <c r="A6359" s="60"/>
      <c r="B6359" s="60"/>
      <c r="C6359" s="60"/>
      <c r="D6359" s="60"/>
      <c r="H6359" s="61"/>
      <c r="I6359" s="61"/>
      <c r="J6359" s="61"/>
      <c r="K6359" s="61"/>
      <c r="L6359" s="61"/>
      <c r="M6359" s="61"/>
      <c r="N6359" s="61"/>
      <c r="O6359" s="61"/>
      <c r="P6359" s="61"/>
      <c r="Q6359" s="61"/>
      <c r="R6359" s="61"/>
      <c r="S6359" s="61"/>
      <c r="T6359" s="61"/>
      <c r="U6359" s="61"/>
      <c r="V6359" s="61"/>
      <c r="W6359" s="61"/>
      <c r="X6359" s="61"/>
      <c r="Y6359" s="61"/>
      <c r="Z6359" s="61"/>
      <c r="AA6359" s="61"/>
      <c r="AB6359" s="61"/>
      <c r="AC6359" s="61"/>
      <c r="AD6359" s="61"/>
      <c r="AE6359" s="61"/>
      <c r="AF6359" s="61"/>
      <c r="AG6359" s="61"/>
      <c r="AH6359" s="61"/>
      <c r="AI6359" s="61"/>
      <c r="AJ6359" s="61"/>
      <c r="AK6359" s="61"/>
      <c r="AL6359" s="61"/>
      <c r="AM6359" s="61"/>
      <c r="AN6359" s="61"/>
      <c r="AO6359" s="61"/>
      <c r="AP6359" s="62"/>
      <c r="AQ6359" s="61"/>
      <c r="AR6359" s="61"/>
      <c r="AS6359" s="61"/>
      <c r="AT6359" s="61"/>
      <c r="AU6359" s="61"/>
      <c r="AV6359" s="61"/>
      <c r="AW6359" s="60"/>
    </row>
    <row r="6360" s="59" customFormat="1" customHeight="1" spans="1:49">
      <c r="A6360" s="60"/>
      <c r="B6360" s="60"/>
      <c r="C6360" s="60"/>
      <c r="D6360" s="60"/>
      <c r="H6360" s="61"/>
      <c r="I6360" s="61"/>
      <c r="J6360" s="61"/>
      <c r="K6360" s="61"/>
      <c r="L6360" s="61"/>
      <c r="M6360" s="61"/>
      <c r="N6360" s="61"/>
      <c r="O6360" s="61"/>
      <c r="P6360" s="61"/>
      <c r="Q6360" s="61"/>
      <c r="R6360" s="61"/>
      <c r="S6360" s="61"/>
      <c r="T6360" s="61"/>
      <c r="U6360" s="61"/>
      <c r="V6360" s="61"/>
      <c r="W6360" s="61"/>
      <c r="X6360" s="61"/>
      <c r="Y6360" s="61"/>
      <c r="Z6360" s="61"/>
      <c r="AA6360" s="61"/>
      <c r="AB6360" s="61"/>
      <c r="AC6360" s="61"/>
      <c r="AD6360" s="61"/>
      <c r="AE6360" s="61"/>
      <c r="AF6360" s="61"/>
      <c r="AG6360" s="61"/>
      <c r="AH6360" s="61"/>
      <c r="AI6360" s="61"/>
      <c r="AJ6360" s="61"/>
      <c r="AK6360" s="61"/>
      <c r="AL6360" s="61"/>
      <c r="AM6360" s="61"/>
      <c r="AN6360" s="61"/>
      <c r="AO6360" s="61"/>
      <c r="AP6360" s="62"/>
      <c r="AQ6360" s="61"/>
      <c r="AR6360" s="61"/>
      <c r="AS6360" s="61"/>
      <c r="AT6360" s="61"/>
      <c r="AU6360" s="61"/>
      <c r="AV6360" s="61"/>
      <c r="AW6360" s="60"/>
    </row>
    <row r="6361" s="59" customFormat="1" customHeight="1" spans="1:49">
      <c r="A6361" s="60"/>
      <c r="B6361" s="60"/>
      <c r="C6361" s="60"/>
      <c r="D6361" s="60"/>
      <c r="H6361" s="61"/>
      <c r="I6361" s="61"/>
      <c r="J6361" s="61"/>
      <c r="K6361" s="61"/>
      <c r="L6361" s="61"/>
      <c r="M6361" s="61"/>
      <c r="N6361" s="61"/>
      <c r="O6361" s="61"/>
      <c r="P6361" s="61"/>
      <c r="Q6361" s="61"/>
      <c r="R6361" s="61"/>
      <c r="S6361" s="61"/>
      <c r="T6361" s="61"/>
      <c r="U6361" s="61"/>
      <c r="V6361" s="61"/>
      <c r="W6361" s="61"/>
      <c r="X6361" s="61"/>
      <c r="Y6361" s="61"/>
      <c r="Z6361" s="61"/>
      <c r="AA6361" s="61"/>
      <c r="AB6361" s="61"/>
      <c r="AC6361" s="61"/>
      <c r="AD6361" s="61"/>
      <c r="AE6361" s="61"/>
      <c r="AF6361" s="61"/>
      <c r="AG6361" s="61"/>
      <c r="AH6361" s="61"/>
      <c r="AI6361" s="61"/>
      <c r="AJ6361" s="61"/>
      <c r="AK6361" s="61"/>
      <c r="AL6361" s="61"/>
      <c r="AM6361" s="61"/>
      <c r="AN6361" s="61"/>
      <c r="AO6361" s="61"/>
      <c r="AP6361" s="62"/>
      <c r="AQ6361" s="61"/>
      <c r="AR6361" s="61"/>
      <c r="AS6361" s="61"/>
      <c r="AT6361" s="61"/>
      <c r="AU6361" s="61"/>
      <c r="AV6361" s="61"/>
      <c r="AW6361" s="60"/>
    </row>
    <row r="6362" s="59" customFormat="1" customHeight="1" spans="1:49">
      <c r="A6362" s="60"/>
      <c r="B6362" s="60"/>
      <c r="C6362" s="60"/>
      <c r="D6362" s="60"/>
      <c r="H6362" s="61"/>
      <c r="I6362" s="61"/>
      <c r="J6362" s="61"/>
      <c r="K6362" s="61"/>
      <c r="L6362" s="61"/>
      <c r="M6362" s="61"/>
      <c r="N6362" s="61"/>
      <c r="O6362" s="61"/>
      <c r="P6362" s="61"/>
      <c r="Q6362" s="61"/>
      <c r="R6362" s="61"/>
      <c r="S6362" s="61"/>
      <c r="T6362" s="61"/>
      <c r="U6362" s="61"/>
      <c r="V6362" s="61"/>
      <c r="W6362" s="61"/>
      <c r="X6362" s="61"/>
      <c r="Y6362" s="61"/>
      <c r="Z6362" s="61"/>
      <c r="AA6362" s="61"/>
      <c r="AB6362" s="61"/>
      <c r="AC6362" s="61"/>
      <c r="AD6362" s="61"/>
      <c r="AE6362" s="61"/>
      <c r="AF6362" s="61"/>
      <c r="AG6362" s="61"/>
      <c r="AH6362" s="61"/>
      <c r="AI6362" s="61"/>
      <c r="AJ6362" s="61"/>
      <c r="AK6362" s="61"/>
      <c r="AL6362" s="61"/>
      <c r="AM6362" s="61"/>
      <c r="AN6362" s="61"/>
      <c r="AO6362" s="61"/>
      <c r="AP6362" s="62"/>
      <c r="AQ6362" s="61"/>
      <c r="AR6362" s="61"/>
      <c r="AS6362" s="61"/>
      <c r="AT6362" s="61"/>
      <c r="AU6362" s="61"/>
      <c r="AV6362" s="61"/>
      <c r="AW6362" s="60"/>
    </row>
    <row r="6363" s="59" customFormat="1" customHeight="1" spans="1:49">
      <c r="A6363" s="60"/>
      <c r="B6363" s="60"/>
      <c r="C6363" s="60"/>
      <c r="D6363" s="60"/>
      <c r="H6363" s="61"/>
      <c r="I6363" s="61"/>
      <c r="J6363" s="61"/>
      <c r="K6363" s="61"/>
      <c r="L6363" s="61"/>
      <c r="M6363" s="61"/>
      <c r="N6363" s="61"/>
      <c r="O6363" s="61"/>
      <c r="P6363" s="61"/>
      <c r="Q6363" s="61"/>
      <c r="R6363" s="61"/>
      <c r="S6363" s="61"/>
      <c r="T6363" s="61"/>
      <c r="U6363" s="61"/>
      <c r="V6363" s="61"/>
      <c r="W6363" s="61"/>
      <c r="X6363" s="61"/>
      <c r="Y6363" s="61"/>
      <c r="Z6363" s="61"/>
      <c r="AA6363" s="61"/>
      <c r="AB6363" s="61"/>
      <c r="AC6363" s="61"/>
      <c r="AD6363" s="61"/>
      <c r="AE6363" s="61"/>
      <c r="AF6363" s="61"/>
      <c r="AG6363" s="61"/>
      <c r="AH6363" s="61"/>
      <c r="AI6363" s="61"/>
      <c r="AJ6363" s="61"/>
      <c r="AK6363" s="61"/>
      <c r="AL6363" s="61"/>
      <c r="AM6363" s="61"/>
      <c r="AN6363" s="61"/>
      <c r="AO6363" s="61"/>
      <c r="AP6363" s="62"/>
      <c r="AQ6363" s="61"/>
      <c r="AR6363" s="61"/>
      <c r="AS6363" s="61"/>
      <c r="AT6363" s="61"/>
      <c r="AU6363" s="61"/>
      <c r="AV6363" s="61"/>
      <c r="AW6363" s="60"/>
    </row>
    <row r="6364" s="59" customFormat="1" customHeight="1" spans="1:49">
      <c r="A6364" s="60"/>
      <c r="B6364" s="60"/>
      <c r="C6364" s="60"/>
      <c r="D6364" s="60"/>
      <c r="H6364" s="61"/>
      <c r="I6364" s="61"/>
      <c r="J6364" s="61"/>
      <c r="K6364" s="61"/>
      <c r="L6364" s="61"/>
      <c r="M6364" s="61"/>
      <c r="N6364" s="61"/>
      <c r="O6364" s="61"/>
      <c r="P6364" s="61"/>
      <c r="Q6364" s="61"/>
      <c r="R6364" s="61"/>
      <c r="S6364" s="61"/>
      <c r="T6364" s="61"/>
      <c r="U6364" s="61"/>
      <c r="V6364" s="61"/>
      <c r="W6364" s="61"/>
      <c r="X6364" s="61"/>
      <c r="Y6364" s="61"/>
      <c r="Z6364" s="61"/>
      <c r="AA6364" s="61"/>
      <c r="AB6364" s="61"/>
      <c r="AC6364" s="61"/>
      <c r="AD6364" s="61"/>
      <c r="AE6364" s="61"/>
      <c r="AF6364" s="61"/>
      <c r="AG6364" s="61"/>
      <c r="AH6364" s="61"/>
      <c r="AI6364" s="61"/>
      <c r="AJ6364" s="61"/>
      <c r="AK6364" s="61"/>
      <c r="AL6364" s="61"/>
      <c r="AM6364" s="61"/>
      <c r="AN6364" s="61"/>
      <c r="AO6364" s="61"/>
      <c r="AP6364" s="62"/>
      <c r="AQ6364" s="61"/>
      <c r="AR6364" s="61"/>
      <c r="AS6364" s="61"/>
      <c r="AT6364" s="61"/>
      <c r="AU6364" s="61"/>
      <c r="AV6364" s="61"/>
      <c r="AW6364" s="60"/>
    </row>
    <row r="6365" s="59" customFormat="1" customHeight="1" spans="1:49">
      <c r="A6365" s="60"/>
      <c r="B6365" s="60"/>
      <c r="C6365" s="60"/>
      <c r="D6365" s="60"/>
      <c r="H6365" s="61"/>
      <c r="I6365" s="61"/>
      <c r="J6365" s="61"/>
      <c r="K6365" s="61"/>
      <c r="L6365" s="61"/>
      <c r="M6365" s="61"/>
      <c r="N6365" s="61"/>
      <c r="O6365" s="61"/>
      <c r="P6365" s="61"/>
      <c r="Q6365" s="61"/>
      <c r="R6365" s="61"/>
      <c r="S6365" s="61"/>
      <c r="T6365" s="61"/>
      <c r="U6365" s="61"/>
      <c r="V6365" s="61"/>
      <c r="W6365" s="61"/>
      <c r="X6365" s="61"/>
      <c r="Y6365" s="61"/>
      <c r="Z6365" s="61"/>
      <c r="AA6365" s="61"/>
      <c r="AB6365" s="61"/>
      <c r="AC6365" s="61"/>
      <c r="AD6365" s="61"/>
      <c r="AE6365" s="61"/>
      <c r="AF6365" s="61"/>
      <c r="AG6365" s="61"/>
      <c r="AH6365" s="61"/>
      <c r="AI6365" s="61"/>
      <c r="AJ6365" s="61"/>
      <c r="AK6365" s="61"/>
      <c r="AL6365" s="61"/>
      <c r="AM6365" s="61"/>
      <c r="AN6365" s="61"/>
      <c r="AO6365" s="61"/>
      <c r="AP6365" s="62"/>
      <c r="AQ6365" s="61"/>
      <c r="AR6365" s="61"/>
      <c r="AS6365" s="61"/>
      <c r="AT6365" s="61"/>
      <c r="AU6365" s="61"/>
      <c r="AV6365" s="61"/>
      <c r="AW6365" s="60"/>
    </row>
    <row r="6366" s="59" customFormat="1" customHeight="1" spans="1:49">
      <c r="A6366" s="60"/>
      <c r="B6366" s="60"/>
      <c r="C6366" s="60"/>
      <c r="D6366" s="60"/>
      <c r="H6366" s="61"/>
      <c r="I6366" s="61"/>
      <c r="J6366" s="61"/>
      <c r="K6366" s="61"/>
      <c r="L6366" s="61"/>
      <c r="M6366" s="61"/>
      <c r="N6366" s="61"/>
      <c r="O6366" s="61"/>
      <c r="P6366" s="61"/>
      <c r="Q6366" s="61"/>
      <c r="R6366" s="61"/>
      <c r="S6366" s="61"/>
      <c r="T6366" s="61"/>
      <c r="U6366" s="61"/>
      <c r="V6366" s="61"/>
      <c r="W6366" s="61"/>
      <c r="X6366" s="61"/>
      <c r="Y6366" s="61"/>
      <c r="Z6366" s="61"/>
      <c r="AA6366" s="61"/>
      <c r="AB6366" s="61"/>
      <c r="AC6366" s="61"/>
      <c r="AD6366" s="61"/>
      <c r="AE6366" s="61"/>
      <c r="AF6366" s="61"/>
      <c r="AG6366" s="61"/>
      <c r="AH6366" s="61"/>
      <c r="AI6366" s="61"/>
      <c r="AJ6366" s="61"/>
      <c r="AK6366" s="61"/>
      <c r="AL6366" s="61"/>
      <c r="AM6366" s="61"/>
      <c r="AN6366" s="61"/>
      <c r="AO6366" s="61"/>
      <c r="AP6366" s="62"/>
      <c r="AQ6366" s="61"/>
      <c r="AR6366" s="61"/>
      <c r="AS6366" s="61"/>
      <c r="AT6366" s="61"/>
      <c r="AU6366" s="61"/>
      <c r="AV6366" s="61"/>
      <c r="AW6366" s="60"/>
    </row>
    <row r="6367" s="59" customFormat="1" customHeight="1" spans="1:49">
      <c r="A6367" s="60"/>
      <c r="B6367" s="60"/>
      <c r="C6367" s="60"/>
      <c r="D6367" s="60"/>
      <c r="H6367" s="61"/>
      <c r="I6367" s="61"/>
      <c r="J6367" s="61"/>
      <c r="K6367" s="61"/>
      <c r="L6367" s="61"/>
      <c r="M6367" s="61"/>
      <c r="N6367" s="61"/>
      <c r="O6367" s="61"/>
      <c r="P6367" s="61"/>
      <c r="Q6367" s="61"/>
      <c r="R6367" s="61"/>
      <c r="S6367" s="61"/>
      <c r="T6367" s="61"/>
      <c r="U6367" s="61"/>
      <c r="V6367" s="61"/>
      <c r="W6367" s="61"/>
      <c r="X6367" s="61"/>
      <c r="Y6367" s="61"/>
      <c r="Z6367" s="61"/>
      <c r="AA6367" s="61"/>
      <c r="AB6367" s="61"/>
      <c r="AC6367" s="61"/>
      <c r="AD6367" s="61"/>
      <c r="AE6367" s="61"/>
      <c r="AF6367" s="61"/>
      <c r="AG6367" s="61"/>
      <c r="AH6367" s="61"/>
      <c r="AI6367" s="61"/>
      <c r="AJ6367" s="61"/>
      <c r="AK6367" s="61"/>
      <c r="AL6367" s="61"/>
      <c r="AM6367" s="61"/>
      <c r="AN6367" s="61"/>
      <c r="AO6367" s="61"/>
      <c r="AP6367" s="62"/>
      <c r="AQ6367" s="61"/>
      <c r="AR6367" s="61"/>
      <c r="AS6367" s="61"/>
      <c r="AT6367" s="61"/>
      <c r="AU6367" s="61"/>
      <c r="AV6367" s="61"/>
      <c r="AW6367" s="60"/>
    </row>
    <row r="6368" s="59" customFormat="1" customHeight="1" spans="1:49">
      <c r="A6368" s="60"/>
      <c r="B6368" s="60"/>
      <c r="C6368" s="60"/>
      <c r="D6368" s="60"/>
      <c r="H6368" s="61"/>
      <c r="I6368" s="61"/>
      <c r="J6368" s="61"/>
      <c r="K6368" s="61"/>
      <c r="L6368" s="61"/>
      <c r="M6368" s="61"/>
      <c r="N6368" s="61"/>
      <c r="O6368" s="61"/>
      <c r="P6368" s="61"/>
      <c r="Q6368" s="61"/>
      <c r="R6368" s="61"/>
      <c r="S6368" s="61"/>
      <c r="T6368" s="61"/>
      <c r="U6368" s="61"/>
      <c r="V6368" s="61"/>
      <c r="W6368" s="61"/>
      <c r="X6368" s="61"/>
      <c r="Y6368" s="61"/>
      <c r="Z6368" s="61"/>
      <c r="AA6368" s="61"/>
      <c r="AB6368" s="61"/>
      <c r="AC6368" s="61"/>
      <c r="AD6368" s="61"/>
      <c r="AE6368" s="61"/>
      <c r="AF6368" s="61"/>
      <c r="AG6368" s="61"/>
      <c r="AH6368" s="61"/>
      <c r="AI6368" s="61"/>
      <c r="AJ6368" s="61"/>
      <c r="AK6368" s="61"/>
      <c r="AL6368" s="61"/>
      <c r="AM6368" s="61"/>
      <c r="AN6368" s="61"/>
      <c r="AO6368" s="61"/>
      <c r="AP6368" s="62"/>
      <c r="AQ6368" s="61"/>
      <c r="AR6368" s="61"/>
      <c r="AS6368" s="61"/>
      <c r="AT6368" s="61"/>
      <c r="AU6368" s="61"/>
      <c r="AV6368" s="61"/>
      <c r="AW6368" s="60"/>
    </row>
    <row r="6369" s="59" customFormat="1" customHeight="1" spans="1:49">
      <c r="A6369" s="60"/>
      <c r="B6369" s="60"/>
      <c r="C6369" s="60"/>
      <c r="D6369" s="60"/>
      <c r="H6369" s="61"/>
      <c r="I6369" s="61"/>
      <c r="J6369" s="61"/>
      <c r="K6369" s="61"/>
      <c r="L6369" s="61"/>
      <c r="M6369" s="61"/>
      <c r="N6369" s="61"/>
      <c r="O6369" s="61"/>
      <c r="P6369" s="61"/>
      <c r="Q6369" s="61"/>
      <c r="R6369" s="61"/>
      <c r="S6369" s="61"/>
      <c r="T6369" s="61"/>
      <c r="U6369" s="61"/>
      <c r="V6369" s="61"/>
      <c r="W6369" s="61"/>
      <c r="X6369" s="61"/>
      <c r="Y6369" s="61"/>
      <c r="Z6369" s="61"/>
      <c r="AA6369" s="61"/>
      <c r="AB6369" s="61"/>
      <c r="AC6369" s="61"/>
      <c r="AD6369" s="61"/>
      <c r="AE6369" s="61"/>
      <c r="AF6369" s="61"/>
      <c r="AG6369" s="61"/>
      <c r="AH6369" s="61"/>
      <c r="AI6369" s="61"/>
      <c r="AJ6369" s="61"/>
      <c r="AK6369" s="61"/>
      <c r="AL6369" s="61"/>
      <c r="AM6369" s="61"/>
      <c r="AN6369" s="61"/>
      <c r="AO6369" s="61"/>
      <c r="AP6369" s="62"/>
      <c r="AQ6369" s="61"/>
      <c r="AR6369" s="61"/>
      <c r="AS6369" s="61"/>
      <c r="AT6369" s="61"/>
      <c r="AU6369" s="61"/>
      <c r="AV6369" s="61"/>
      <c r="AW6369" s="60"/>
    </row>
    <row r="6370" s="59" customFormat="1" customHeight="1" spans="1:49">
      <c r="A6370" s="60"/>
      <c r="B6370" s="60"/>
      <c r="C6370" s="60"/>
      <c r="D6370" s="60"/>
      <c r="H6370" s="61"/>
      <c r="I6370" s="61"/>
      <c r="J6370" s="61"/>
      <c r="K6370" s="61"/>
      <c r="L6370" s="61"/>
      <c r="M6370" s="61"/>
      <c r="N6370" s="61"/>
      <c r="O6370" s="61"/>
      <c r="P6370" s="61"/>
      <c r="Q6370" s="61"/>
      <c r="R6370" s="61"/>
      <c r="S6370" s="61"/>
      <c r="T6370" s="61"/>
      <c r="U6370" s="61"/>
      <c r="V6370" s="61"/>
      <c r="W6370" s="61"/>
      <c r="X6370" s="61"/>
      <c r="Y6370" s="61"/>
      <c r="Z6370" s="61"/>
      <c r="AA6370" s="61"/>
      <c r="AB6370" s="61"/>
      <c r="AC6370" s="61"/>
      <c r="AD6370" s="61"/>
      <c r="AE6370" s="61"/>
      <c r="AF6370" s="61"/>
      <c r="AG6370" s="61"/>
      <c r="AH6370" s="61"/>
      <c r="AI6370" s="61"/>
      <c r="AJ6370" s="61"/>
      <c r="AK6370" s="61"/>
      <c r="AL6370" s="61"/>
      <c r="AM6370" s="61"/>
      <c r="AN6370" s="61"/>
      <c r="AO6370" s="61"/>
      <c r="AP6370" s="62"/>
      <c r="AQ6370" s="61"/>
      <c r="AR6370" s="61"/>
      <c r="AS6370" s="61"/>
      <c r="AT6370" s="61"/>
      <c r="AU6370" s="61"/>
      <c r="AV6370" s="61"/>
      <c r="AW6370" s="60"/>
    </row>
    <row r="6371" s="59" customFormat="1" customHeight="1" spans="1:49">
      <c r="A6371" s="60"/>
      <c r="B6371" s="60"/>
      <c r="C6371" s="60"/>
      <c r="D6371" s="60"/>
      <c r="H6371" s="61"/>
      <c r="I6371" s="61"/>
      <c r="J6371" s="61"/>
      <c r="K6371" s="61"/>
      <c r="L6371" s="61"/>
      <c r="M6371" s="61"/>
      <c r="N6371" s="61"/>
      <c r="O6371" s="61"/>
      <c r="P6371" s="61"/>
      <c r="Q6371" s="61"/>
      <c r="R6371" s="61"/>
      <c r="S6371" s="61"/>
      <c r="T6371" s="61"/>
      <c r="U6371" s="61"/>
      <c r="V6371" s="61"/>
      <c r="W6371" s="61"/>
      <c r="X6371" s="61"/>
      <c r="Y6371" s="61"/>
      <c r="Z6371" s="61"/>
      <c r="AA6371" s="61"/>
      <c r="AB6371" s="61"/>
      <c r="AC6371" s="61"/>
      <c r="AD6371" s="61"/>
      <c r="AE6371" s="61"/>
      <c r="AF6371" s="61"/>
      <c r="AG6371" s="61"/>
      <c r="AH6371" s="61"/>
      <c r="AI6371" s="61"/>
      <c r="AJ6371" s="61"/>
      <c r="AK6371" s="61"/>
      <c r="AL6371" s="61"/>
      <c r="AM6371" s="61"/>
      <c r="AN6371" s="61"/>
      <c r="AO6371" s="61"/>
      <c r="AP6371" s="62"/>
      <c r="AQ6371" s="61"/>
      <c r="AR6371" s="61"/>
      <c r="AS6371" s="61"/>
      <c r="AT6371" s="61"/>
      <c r="AU6371" s="61"/>
      <c r="AV6371" s="61"/>
      <c r="AW6371" s="60"/>
    </row>
    <row r="6372" s="59" customFormat="1" customHeight="1" spans="1:49">
      <c r="A6372" s="60"/>
      <c r="B6372" s="60"/>
      <c r="C6372" s="60"/>
      <c r="D6372" s="60"/>
      <c r="H6372" s="61"/>
      <c r="I6372" s="61"/>
      <c r="J6372" s="61"/>
      <c r="K6372" s="61"/>
      <c r="L6372" s="61"/>
      <c r="M6372" s="61"/>
      <c r="N6372" s="61"/>
      <c r="O6372" s="61"/>
      <c r="P6372" s="61"/>
      <c r="Q6372" s="61"/>
      <c r="R6372" s="61"/>
      <c r="S6372" s="61"/>
      <c r="T6372" s="61"/>
      <c r="U6372" s="61"/>
      <c r="V6372" s="61"/>
      <c r="W6372" s="61"/>
      <c r="X6372" s="61"/>
      <c r="Y6372" s="61"/>
      <c r="Z6372" s="61"/>
      <c r="AA6372" s="61"/>
      <c r="AB6372" s="61"/>
      <c r="AC6372" s="61"/>
      <c r="AD6372" s="61"/>
      <c r="AE6372" s="61"/>
      <c r="AF6372" s="61"/>
      <c r="AG6372" s="61"/>
      <c r="AH6372" s="61"/>
      <c r="AI6372" s="61"/>
      <c r="AJ6372" s="61"/>
      <c r="AK6372" s="61"/>
      <c r="AL6372" s="61"/>
      <c r="AM6372" s="61"/>
      <c r="AN6372" s="61"/>
      <c r="AO6372" s="61"/>
      <c r="AP6372" s="62"/>
      <c r="AQ6372" s="61"/>
      <c r="AR6372" s="61"/>
      <c r="AS6372" s="61"/>
      <c r="AT6372" s="61"/>
      <c r="AU6372" s="61"/>
      <c r="AV6372" s="61"/>
      <c r="AW6372" s="60"/>
    </row>
    <row r="6373" s="59" customFormat="1" customHeight="1" spans="1:49">
      <c r="A6373" s="60"/>
      <c r="B6373" s="60"/>
      <c r="C6373" s="60"/>
      <c r="D6373" s="60"/>
      <c r="H6373" s="61"/>
      <c r="I6373" s="61"/>
      <c r="J6373" s="61"/>
      <c r="K6373" s="61"/>
      <c r="L6373" s="61"/>
      <c r="M6373" s="61"/>
      <c r="N6373" s="61"/>
      <c r="O6373" s="61"/>
      <c r="P6373" s="61"/>
      <c r="Q6373" s="61"/>
      <c r="R6373" s="61"/>
      <c r="S6373" s="61"/>
      <c r="T6373" s="61"/>
      <c r="U6373" s="61"/>
      <c r="V6373" s="61"/>
      <c r="W6373" s="61"/>
      <c r="X6373" s="61"/>
      <c r="Y6373" s="61"/>
      <c r="Z6373" s="61"/>
      <c r="AA6373" s="61"/>
      <c r="AB6373" s="61"/>
      <c r="AC6373" s="61"/>
      <c r="AD6373" s="61"/>
      <c r="AE6373" s="61"/>
      <c r="AF6373" s="61"/>
      <c r="AG6373" s="61"/>
      <c r="AH6373" s="61"/>
      <c r="AI6373" s="61"/>
      <c r="AJ6373" s="61"/>
      <c r="AK6373" s="61"/>
      <c r="AL6373" s="61"/>
      <c r="AM6373" s="61"/>
      <c r="AN6373" s="61"/>
      <c r="AO6373" s="61"/>
      <c r="AP6373" s="62"/>
      <c r="AQ6373" s="61"/>
      <c r="AR6373" s="61"/>
      <c r="AS6373" s="61"/>
      <c r="AT6373" s="61"/>
      <c r="AU6373" s="61"/>
      <c r="AV6373" s="61"/>
      <c r="AW6373" s="60"/>
    </row>
    <row r="6374" s="59" customFormat="1" customHeight="1" spans="1:49">
      <c r="A6374" s="60"/>
      <c r="B6374" s="60"/>
      <c r="C6374" s="60"/>
      <c r="D6374" s="60"/>
      <c r="H6374" s="61"/>
      <c r="I6374" s="61"/>
      <c r="J6374" s="61"/>
      <c r="K6374" s="61"/>
      <c r="L6374" s="61"/>
      <c r="M6374" s="61"/>
      <c r="N6374" s="61"/>
      <c r="O6374" s="61"/>
      <c r="P6374" s="61"/>
      <c r="Q6374" s="61"/>
      <c r="R6374" s="61"/>
      <c r="S6374" s="61"/>
      <c r="T6374" s="61"/>
      <c r="U6374" s="61"/>
      <c r="V6374" s="61"/>
      <c r="W6374" s="61"/>
      <c r="X6374" s="61"/>
      <c r="Y6374" s="61"/>
      <c r="Z6374" s="61"/>
      <c r="AA6374" s="61"/>
      <c r="AB6374" s="61"/>
      <c r="AC6374" s="61"/>
      <c r="AD6374" s="61"/>
      <c r="AE6374" s="61"/>
      <c r="AF6374" s="61"/>
      <c r="AG6374" s="61"/>
      <c r="AH6374" s="61"/>
      <c r="AI6374" s="61"/>
      <c r="AJ6374" s="61"/>
      <c r="AK6374" s="61"/>
      <c r="AL6374" s="61"/>
      <c r="AM6374" s="61"/>
      <c r="AN6374" s="61"/>
      <c r="AO6374" s="61"/>
      <c r="AP6374" s="62"/>
      <c r="AQ6374" s="61"/>
      <c r="AR6374" s="61"/>
      <c r="AS6374" s="61"/>
      <c r="AT6374" s="61"/>
      <c r="AU6374" s="61"/>
      <c r="AV6374" s="61"/>
      <c r="AW6374" s="60"/>
    </row>
    <row r="6375" s="59" customFormat="1" customHeight="1" spans="1:49">
      <c r="A6375" s="60"/>
      <c r="B6375" s="60"/>
      <c r="C6375" s="60"/>
      <c r="D6375" s="60"/>
      <c r="H6375" s="61"/>
      <c r="I6375" s="61"/>
      <c r="J6375" s="61"/>
      <c r="K6375" s="61"/>
      <c r="L6375" s="61"/>
      <c r="M6375" s="61"/>
      <c r="N6375" s="61"/>
      <c r="O6375" s="61"/>
      <c r="P6375" s="61"/>
      <c r="Q6375" s="61"/>
      <c r="R6375" s="61"/>
      <c r="S6375" s="61"/>
      <c r="T6375" s="61"/>
      <c r="U6375" s="61"/>
      <c r="V6375" s="61"/>
      <c r="W6375" s="61"/>
      <c r="X6375" s="61"/>
      <c r="Y6375" s="61"/>
      <c r="Z6375" s="61"/>
      <c r="AA6375" s="61"/>
      <c r="AB6375" s="61"/>
      <c r="AC6375" s="61"/>
      <c r="AD6375" s="61"/>
      <c r="AE6375" s="61"/>
      <c r="AF6375" s="61"/>
      <c r="AG6375" s="61"/>
      <c r="AH6375" s="61"/>
      <c r="AI6375" s="61"/>
      <c r="AJ6375" s="61"/>
      <c r="AK6375" s="61"/>
      <c r="AL6375" s="61"/>
      <c r="AM6375" s="61"/>
      <c r="AN6375" s="61"/>
      <c r="AO6375" s="61"/>
      <c r="AP6375" s="62"/>
      <c r="AQ6375" s="61"/>
      <c r="AR6375" s="61"/>
      <c r="AS6375" s="61"/>
      <c r="AT6375" s="61"/>
      <c r="AU6375" s="61"/>
      <c r="AV6375" s="61"/>
      <c r="AW6375" s="60"/>
    </row>
    <row r="6376" s="59" customFormat="1" customHeight="1" spans="1:49">
      <c r="A6376" s="60"/>
      <c r="B6376" s="60"/>
      <c r="C6376" s="60"/>
      <c r="D6376" s="60"/>
      <c r="H6376" s="61"/>
      <c r="I6376" s="61"/>
      <c r="J6376" s="61"/>
      <c r="K6376" s="61"/>
      <c r="L6376" s="61"/>
      <c r="M6376" s="61"/>
      <c r="N6376" s="61"/>
      <c r="O6376" s="61"/>
      <c r="P6376" s="61"/>
      <c r="Q6376" s="61"/>
      <c r="R6376" s="61"/>
      <c r="S6376" s="61"/>
      <c r="T6376" s="61"/>
      <c r="U6376" s="61"/>
      <c r="V6376" s="61"/>
      <c r="W6376" s="61"/>
      <c r="X6376" s="61"/>
      <c r="Y6376" s="61"/>
      <c r="Z6376" s="61"/>
      <c r="AA6376" s="61"/>
      <c r="AB6376" s="61"/>
      <c r="AC6376" s="61"/>
      <c r="AD6376" s="61"/>
      <c r="AE6376" s="61"/>
      <c r="AF6376" s="61"/>
      <c r="AG6376" s="61"/>
      <c r="AH6376" s="61"/>
      <c r="AI6376" s="61"/>
      <c r="AJ6376" s="61"/>
      <c r="AK6376" s="61"/>
      <c r="AL6376" s="61"/>
      <c r="AM6376" s="61"/>
      <c r="AN6376" s="61"/>
      <c r="AO6376" s="61"/>
      <c r="AP6376" s="62"/>
      <c r="AQ6376" s="61"/>
      <c r="AR6376" s="61"/>
      <c r="AS6376" s="61"/>
      <c r="AT6376" s="61"/>
      <c r="AU6376" s="61"/>
      <c r="AV6376" s="61"/>
      <c r="AW6376" s="60"/>
    </row>
    <row r="6377" s="59" customFormat="1" customHeight="1" spans="1:49">
      <c r="A6377" s="60"/>
      <c r="B6377" s="60"/>
      <c r="C6377" s="60"/>
      <c r="D6377" s="60"/>
      <c r="H6377" s="61"/>
      <c r="I6377" s="61"/>
      <c r="J6377" s="61"/>
      <c r="K6377" s="61"/>
      <c r="L6377" s="61"/>
      <c r="M6377" s="61"/>
      <c r="N6377" s="61"/>
      <c r="O6377" s="61"/>
      <c r="P6377" s="61"/>
      <c r="Q6377" s="61"/>
      <c r="R6377" s="61"/>
      <c r="S6377" s="61"/>
      <c r="T6377" s="61"/>
      <c r="U6377" s="61"/>
      <c r="V6377" s="61"/>
      <c r="W6377" s="61"/>
      <c r="X6377" s="61"/>
      <c r="Y6377" s="61"/>
      <c r="Z6377" s="61"/>
      <c r="AA6377" s="61"/>
      <c r="AB6377" s="61"/>
      <c r="AC6377" s="61"/>
      <c r="AD6377" s="61"/>
      <c r="AE6377" s="61"/>
      <c r="AF6377" s="61"/>
      <c r="AG6377" s="61"/>
      <c r="AH6377" s="61"/>
      <c r="AI6377" s="61"/>
      <c r="AJ6377" s="61"/>
      <c r="AK6377" s="61"/>
      <c r="AL6377" s="61"/>
      <c r="AM6377" s="61"/>
      <c r="AN6377" s="61"/>
      <c r="AO6377" s="61"/>
      <c r="AP6377" s="62"/>
      <c r="AQ6377" s="61"/>
      <c r="AR6377" s="61"/>
      <c r="AS6377" s="61"/>
      <c r="AT6377" s="61"/>
      <c r="AU6377" s="61"/>
      <c r="AV6377" s="61"/>
      <c r="AW6377" s="60"/>
    </row>
    <row r="6378" s="59" customFormat="1" customHeight="1" spans="1:49">
      <c r="A6378" s="60"/>
      <c r="B6378" s="60"/>
      <c r="C6378" s="60"/>
      <c r="D6378" s="60"/>
      <c r="H6378" s="61"/>
      <c r="I6378" s="61"/>
      <c r="J6378" s="61"/>
      <c r="K6378" s="61"/>
      <c r="L6378" s="61"/>
      <c r="M6378" s="61"/>
      <c r="N6378" s="61"/>
      <c r="O6378" s="61"/>
      <c r="P6378" s="61"/>
      <c r="Q6378" s="61"/>
      <c r="R6378" s="61"/>
      <c r="S6378" s="61"/>
      <c r="T6378" s="61"/>
      <c r="U6378" s="61"/>
      <c r="V6378" s="61"/>
      <c r="W6378" s="61"/>
      <c r="X6378" s="61"/>
      <c r="Y6378" s="61"/>
      <c r="Z6378" s="61"/>
      <c r="AA6378" s="61"/>
      <c r="AB6378" s="61"/>
      <c r="AC6378" s="61"/>
      <c r="AD6378" s="61"/>
      <c r="AE6378" s="61"/>
      <c r="AF6378" s="61"/>
      <c r="AG6378" s="61"/>
      <c r="AH6378" s="61"/>
      <c r="AI6378" s="61"/>
      <c r="AJ6378" s="61"/>
      <c r="AK6378" s="61"/>
      <c r="AL6378" s="61"/>
      <c r="AM6378" s="61"/>
      <c r="AN6378" s="61"/>
      <c r="AO6378" s="61"/>
      <c r="AP6378" s="62"/>
      <c r="AQ6378" s="61"/>
      <c r="AR6378" s="61"/>
      <c r="AS6378" s="61"/>
      <c r="AT6378" s="61"/>
      <c r="AU6378" s="61"/>
      <c r="AV6378" s="61"/>
      <c r="AW6378" s="60"/>
    </row>
    <row r="6379" s="59" customFormat="1" customHeight="1" spans="1:49">
      <c r="A6379" s="60"/>
      <c r="B6379" s="60"/>
      <c r="C6379" s="60"/>
      <c r="D6379" s="60"/>
      <c r="H6379" s="61"/>
      <c r="I6379" s="61"/>
      <c r="J6379" s="61"/>
      <c r="K6379" s="61"/>
      <c r="L6379" s="61"/>
      <c r="M6379" s="61"/>
      <c r="N6379" s="61"/>
      <c r="O6379" s="61"/>
      <c r="P6379" s="61"/>
      <c r="Q6379" s="61"/>
      <c r="R6379" s="61"/>
      <c r="S6379" s="61"/>
      <c r="T6379" s="61"/>
      <c r="U6379" s="61"/>
      <c r="V6379" s="61"/>
      <c r="W6379" s="61"/>
      <c r="X6379" s="61"/>
      <c r="Y6379" s="61"/>
      <c r="Z6379" s="61"/>
      <c r="AA6379" s="61"/>
      <c r="AB6379" s="61"/>
      <c r="AC6379" s="61"/>
      <c r="AD6379" s="61"/>
      <c r="AE6379" s="61"/>
      <c r="AF6379" s="61"/>
      <c r="AG6379" s="61"/>
      <c r="AH6379" s="61"/>
      <c r="AI6379" s="61"/>
      <c r="AJ6379" s="61"/>
      <c r="AK6379" s="61"/>
      <c r="AL6379" s="61"/>
      <c r="AM6379" s="61"/>
      <c r="AN6379" s="61"/>
      <c r="AO6379" s="61"/>
      <c r="AP6379" s="62"/>
      <c r="AQ6379" s="61"/>
      <c r="AR6379" s="61"/>
      <c r="AS6379" s="61"/>
      <c r="AT6379" s="61"/>
      <c r="AU6379" s="61"/>
      <c r="AV6379" s="61"/>
      <c r="AW6379" s="60"/>
    </row>
    <row r="6380" s="59" customFormat="1" customHeight="1" spans="1:49">
      <c r="A6380" s="60"/>
      <c r="B6380" s="60"/>
      <c r="C6380" s="60"/>
      <c r="D6380" s="60"/>
      <c r="H6380" s="61"/>
      <c r="I6380" s="61"/>
      <c r="J6380" s="61"/>
      <c r="K6380" s="61"/>
      <c r="L6380" s="61"/>
      <c r="M6380" s="61"/>
      <c r="N6380" s="61"/>
      <c r="O6380" s="61"/>
      <c r="P6380" s="61"/>
      <c r="Q6380" s="61"/>
      <c r="R6380" s="61"/>
      <c r="S6380" s="61"/>
      <c r="T6380" s="61"/>
      <c r="U6380" s="61"/>
      <c r="V6380" s="61"/>
      <c r="W6380" s="61"/>
      <c r="X6380" s="61"/>
      <c r="Y6380" s="61"/>
      <c r="Z6380" s="61"/>
      <c r="AA6380" s="61"/>
      <c r="AB6380" s="61"/>
      <c r="AC6380" s="61"/>
      <c r="AD6380" s="61"/>
      <c r="AE6380" s="61"/>
      <c r="AF6380" s="61"/>
      <c r="AG6380" s="61"/>
      <c r="AH6380" s="61"/>
      <c r="AI6380" s="61"/>
      <c r="AJ6380" s="61"/>
      <c r="AK6380" s="61"/>
      <c r="AL6380" s="61"/>
      <c r="AM6380" s="61"/>
      <c r="AN6380" s="61"/>
      <c r="AO6380" s="61"/>
      <c r="AP6380" s="62"/>
      <c r="AQ6380" s="61"/>
      <c r="AR6380" s="61"/>
      <c r="AS6380" s="61"/>
      <c r="AT6380" s="61"/>
      <c r="AU6380" s="61"/>
      <c r="AV6380" s="61"/>
      <c r="AW6380" s="60"/>
    </row>
    <row r="6381" s="59" customFormat="1" customHeight="1" spans="1:49">
      <c r="A6381" s="60"/>
      <c r="B6381" s="60"/>
      <c r="C6381" s="60"/>
      <c r="D6381" s="60"/>
      <c r="H6381" s="61"/>
      <c r="I6381" s="61"/>
      <c r="J6381" s="61"/>
      <c r="K6381" s="61"/>
      <c r="L6381" s="61"/>
      <c r="M6381" s="61"/>
      <c r="N6381" s="61"/>
      <c r="O6381" s="61"/>
      <c r="P6381" s="61"/>
      <c r="Q6381" s="61"/>
      <c r="R6381" s="61"/>
      <c r="S6381" s="61"/>
      <c r="T6381" s="61"/>
      <c r="U6381" s="61"/>
      <c r="V6381" s="61"/>
      <c r="W6381" s="61"/>
      <c r="X6381" s="61"/>
      <c r="Y6381" s="61"/>
      <c r="Z6381" s="61"/>
      <c r="AA6381" s="61"/>
      <c r="AB6381" s="61"/>
      <c r="AC6381" s="61"/>
      <c r="AD6381" s="61"/>
      <c r="AE6381" s="61"/>
      <c r="AF6381" s="61"/>
      <c r="AG6381" s="61"/>
      <c r="AH6381" s="61"/>
      <c r="AI6381" s="61"/>
      <c r="AJ6381" s="61"/>
      <c r="AK6381" s="61"/>
      <c r="AL6381" s="61"/>
      <c r="AM6381" s="61"/>
      <c r="AN6381" s="61"/>
      <c r="AO6381" s="61"/>
      <c r="AP6381" s="62"/>
      <c r="AQ6381" s="61"/>
      <c r="AR6381" s="61"/>
      <c r="AS6381" s="61"/>
      <c r="AT6381" s="61"/>
      <c r="AU6381" s="61"/>
      <c r="AV6381" s="61"/>
      <c r="AW6381" s="60"/>
    </row>
    <row r="6382" s="59" customFormat="1" customHeight="1" spans="1:49">
      <c r="A6382" s="60"/>
      <c r="B6382" s="60"/>
      <c r="C6382" s="60"/>
      <c r="D6382" s="60"/>
      <c r="H6382" s="61"/>
      <c r="I6382" s="61"/>
      <c r="J6382" s="61"/>
      <c r="K6382" s="61"/>
      <c r="L6382" s="61"/>
      <c r="M6382" s="61"/>
      <c r="N6382" s="61"/>
      <c r="O6382" s="61"/>
      <c r="P6382" s="61"/>
      <c r="Q6382" s="61"/>
      <c r="R6382" s="61"/>
      <c r="S6382" s="61"/>
      <c r="T6382" s="61"/>
      <c r="U6382" s="61"/>
      <c r="V6382" s="61"/>
      <c r="W6382" s="61"/>
      <c r="X6382" s="61"/>
      <c r="Y6382" s="61"/>
      <c r="Z6382" s="61"/>
      <c r="AA6382" s="61"/>
      <c r="AB6382" s="61"/>
      <c r="AC6382" s="61"/>
      <c r="AD6382" s="61"/>
      <c r="AE6382" s="61"/>
      <c r="AF6382" s="61"/>
      <c r="AG6382" s="61"/>
      <c r="AH6382" s="61"/>
      <c r="AI6382" s="61"/>
      <c r="AJ6382" s="61"/>
      <c r="AK6382" s="61"/>
      <c r="AL6382" s="61"/>
      <c r="AM6382" s="61"/>
      <c r="AN6382" s="61"/>
      <c r="AO6382" s="61"/>
      <c r="AP6382" s="62"/>
      <c r="AQ6382" s="61"/>
      <c r="AR6382" s="61"/>
      <c r="AS6382" s="61"/>
      <c r="AT6382" s="61"/>
      <c r="AU6382" s="61"/>
      <c r="AV6382" s="61"/>
      <c r="AW6382" s="60"/>
    </row>
    <row r="6383" s="59" customFormat="1" customHeight="1" spans="1:49">
      <c r="A6383" s="60"/>
      <c r="B6383" s="60"/>
      <c r="C6383" s="60"/>
      <c r="D6383" s="60"/>
      <c r="H6383" s="61"/>
      <c r="I6383" s="61"/>
      <c r="J6383" s="61"/>
      <c r="K6383" s="61"/>
      <c r="L6383" s="61"/>
      <c r="M6383" s="61"/>
      <c r="N6383" s="61"/>
      <c r="O6383" s="61"/>
      <c r="P6383" s="61"/>
      <c r="Q6383" s="61"/>
      <c r="R6383" s="61"/>
      <c r="S6383" s="61"/>
      <c r="T6383" s="61"/>
      <c r="U6383" s="61"/>
      <c r="V6383" s="61"/>
      <c r="W6383" s="61"/>
      <c r="X6383" s="61"/>
      <c r="Y6383" s="61"/>
      <c r="Z6383" s="61"/>
      <c r="AA6383" s="61"/>
      <c r="AB6383" s="61"/>
      <c r="AC6383" s="61"/>
      <c r="AD6383" s="61"/>
      <c r="AE6383" s="61"/>
      <c r="AF6383" s="61"/>
      <c r="AG6383" s="61"/>
      <c r="AH6383" s="61"/>
      <c r="AI6383" s="61"/>
      <c r="AJ6383" s="61"/>
      <c r="AK6383" s="61"/>
      <c r="AL6383" s="61"/>
      <c r="AM6383" s="61"/>
      <c r="AN6383" s="61"/>
      <c r="AO6383" s="61"/>
      <c r="AP6383" s="62"/>
      <c r="AQ6383" s="61"/>
      <c r="AR6383" s="61"/>
      <c r="AS6383" s="61"/>
      <c r="AT6383" s="61"/>
      <c r="AU6383" s="61"/>
      <c r="AV6383" s="61"/>
      <c r="AW6383" s="60"/>
    </row>
    <row r="6384" s="59" customFormat="1" customHeight="1" spans="1:49">
      <c r="A6384" s="60"/>
      <c r="B6384" s="60"/>
      <c r="C6384" s="60"/>
      <c r="D6384" s="60"/>
      <c r="H6384" s="61"/>
      <c r="I6384" s="61"/>
      <c r="J6384" s="61"/>
      <c r="K6384" s="61"/>
      <c r="L6384" s="61"/>
      <c r="M6384" s="61"/>
      <c r="N6384" s="61"/>
      <c r="O6384" s="61"/>
      <c r="P6384" s="61"/>
      <c r="Q6384" s="61"/>
      <c r="R6384" s="61"/>
      <c r="S6384" s="61"/>
      <c r="T6384" s="61"/>
      <c r="U6384" s="61"/>
      <c r="V6384" s="61"/>
      <c r="W6384" s="61"/>
      <c r="X6384" s="61"/>
      <c r="Y6384" s="61"/>
      <c r="Z6384" s="61"/>
      <c r="AA6384" s="61"/>
      <c r="AB6384" s="61"/>
      <c r="AC6384" s="61"/>
      <c r="AD6384" s="61"/>
      <c r="AE6384" s="61"/>
      <c r="AF6384" s="61"/>
      <c r="AG6384" s="61"/>
      <c r="AH6384" s="61"/>
      <c r="AI6384" s="61"/>
      <c r="AJ6384" s="61"/>
      <c r="AK6384" s="61"/>
      <c r="AL6384" s="61"/>
      <c r="AM6384" s="61"/>
      <c r="AN6384" s="61"/>
      <c r="AO6384" s="61"/>
      <c r="AP6384" s="62"/>
      <c r="AQ6384" s="61"/>
      <c r="AR6384" s="61"/>
      <c r="AS6384" s="61"/>
      <c r="AT6384" s="61"/>
      <c r="AU6384" s="61"/>
      <c r="AV6384" s="61"/>
      <c r="AW6384" s="60"/>
    </row>
    <row r="6385" s="59" customFormat="1" customHeight="1" spans="1:49">
      <c r="A6385" s="60"/>
      <c r="B6385" s="60"/>
      <c r="C6385" s="60"/>
      <c r="D6385" s="60"/>
      <c r="H6385" s="61"/>
      <c r="I6385" s="61"/>
      <c r="J6385" s="61"/>
      <c r="K6385" s="61"/>
      <c r="L6385" s="61"/>
      <c r="M6385" s="61"/>
      <c r="N6385" s="61"/>
      <c r="O6385" s="61"/>
      <c r="P6385" s="61"/>
      <c r="Q6385" s="61"/>
      <c r="R6385" s="61"/>
      <c r="S6385" s="61"/>
      <c r="T6385" s="61"/>
      <c r="U6385" s="61"/>
      <c r="V6385" s="61"/>
      <c r="W6385" s="61"/>
      <c r="X6385" s="61"/>
      <c r="Y6385" s="61"/>
      <c r="Z6385" s="61"/>
      <c r="AA6385" s="61"/>
      <c r="AB6385" s="61"/>
      <c r="AC6385" s="61"/>
      <c r="AD6385" s="61"/>
      <c r="AE6385" s="61"/>
      <c r="AF6385" s="61"/>
      <c r="AG6385" s="61"/>
      <c r="AH6385" s="61"/>
      <c r="AI6385" s="61"/>
      <c r="AJ6385" s="61"/>
      <c r="AK6385" s="61"/>
      <c r="AL6385" s="61"/>
      <c r="AM6385" s="61"/>
      <c r="AN6385" s="61"/>
      <c r="AO6385" s="61"/>
      <c r="AP6385" s="62"/>
      <c r="AQ6385" s="61"/>
      <c r="AR6385" s="61"/>
      <c r="AS6385" s="61"/>
      <c r="AT6385" s="61"/>
      <c r="AU6385" s="61"/>
      <c r="AV6385" s="61"/>
      <c r="AW6385" s="60"/>
    </row>
    <row r="6386" s="59" customFormat="1" customHeight="1" spans="1:49">
      <c r="A6386" s="60"/>
      <c r="B6386" s="60"/>
      <c r="C6386" s="60"/>
      <c r="D6386" s="60"/>
      <c r="H6386" s="61"/>
      <c r="I6386" s="61"/>
      <c r="J6386" s="61"/>
      <c r="K6386" s="61"/>
      <c r="L6386" s="61"/>
      <c r="M6386" s="61"/>
      <c r="N6386" s="61"/>
      <c r="O6386" s="61"/>
      <c r="P6386" s="61"/>
      <c r="Q6386" s="61"/>
      <c r="R6386" s="61"/>
      <c r="S6386" s="61"/>
      <c r="T6386" s="61"/>
      <c r="U6386" s="61"/>
      <c r="V6386" s="61"/>
      <c r="W6386" s="61"/>
      <c r="X6386" s="61"/>
      <c r="Y6386" s="61"/>
      <c r="Z6386" s="61"/>
      <c r="AA6386" s="61"/>
      <c r="AB6386" s="61"/>
      <c r="AC6386" s="61"/>
      <c r="AD6386" s="61"/>
      <c r="AE6386" s="61"/>
      <c r="AF6386" s="61"/>
      <c r="AG6386" s="61"/>
      <c r="AH6386" s="61"/>
      <c r="AI6386" s="61"/>
      <c r="AJ6386" s="61"/>
      <c r="AK6386" s="61"/>
      <c r="AL6386" s="61"/>
      <c r="AM6386" s="61"/>
      <c r="AN6386" s="61"/>
      <c r="AO6386" s="61"/>
      <c r="AP6386" s="62"/>
      <c r="AQ6386" s="61"/>
      <c r="AR6386" s="61"/>
      <c r="AS6386" s="61"/>
      <c r="AT6386" s="61"/>
      <c r="AU6386" s="61"/>
      <c r="AV6386" s="61"/>
      <c r="AW6386" s="60"/>
    </row>
    <row r="6387" s="59" customFormat="1" customHeight="1" spans="1:49">
      <c r="A6387" s="60"/>
      <c r="B6387" s="60"/>
      <c r="C6387" s="60"/>
      <c r="D6387" s="60"/>
      <c r="H6387" s="61"/>
      <c r="I6387" s="61"/>
      <c r="J6387" s="61"/>
      <c r="K6387" s="61"/>
      <c r="L6387" s="61"/>
      <c r="M6387" s="61"/>
      <c r="N6387" s="61"/>
      <c r="O6387" s="61"/>
      <c r="P6387" s="61"/>
      <c r="Q6387" s="61"/>
      <c r="R6387" s="61"/>
      <c r="S6387" s="61"/>
      <c r="T6387" s="61"/>
      <c r="U6387" s="61"/>
      <c r="V6387" s="61"/>
      <c r="W6387" s="61"/>
      <c r="X6387" s="61"/>
      <c r="Y6387" s="61"/>
      <c r="Z6387" s="61"/>
      <c r="AA6387" s="61"/>
      <c r="AB6387" s="61"/>
      <c r="AC6387" s="61"/>
      <c r="AD6387" s="61"/>
      <c r="AE6387" s="61"/>
      <c r="AF6387" s="61"/>
      <c r="AG6387" s="61"/>
      <c r="AH6387" s="61"/>
      <c r="AI6387" s="61"/>
      <c r="AJ6387" s="61"/>
      <c r="AK6387" s="61"/>
      <c r="AL6387" s="61"/>
      <c r="AM6387" s="61"/>
      <c r="AN6387" s="61"/>
      <c r="AO6387" s="61"/>
      <c r="AP6387" s="62"/>
      <c r="AQ6387" s="61"/>
      <c r="AR6387" s="61"/>
      <c r="AS6387" s="61"/>
      <c r="AT6387" s="61"/>
      <c r="AU6387" s="61"/>
      <c r="AV6387" s="61"/>
      <c r="AW6387" s="60"/>
    </row>
    <row r="6388" s="59" customFormat="1" customHeight="1" spans="1:49">
      <c r="A6388" s="60"/>
      <c r="B6388" s="60"/>
      <c r="C6388" s="60"/>
      <c r="D6388" s="60"/>
      <c r="H6388" s="61"/>
      <c r="I6388" s="61"/>
      <c r="J6388" s="61"/>
      <c r="K6388" s="61"/>
      <c r="L6388" s="61"/>
      <c r="M6388" s="61"/>
      <c r="N6388" s="61"/>
      <c r="O6388" s="61"/>
      <c r="P6388" s="61"/>
      <c r="Q6388" s="61"/>
      <c r="R6388" s="61"/>
      <c r="S6388" s="61"/>
      <c r="T6388" s="61"/>
      <c r="U6388" s="61"/>
      <c r="V6388" s="61"/>
      <c r="W6388" s="61"/>
      <c r="X6388" s="61"/>
      <c r="Y6388" s="61"/>
      <c r="Z6388" s="61"/>
      <c r="AA6388" s="61"/>
      <c r="AB6388" s="61"/>
      <c r="AC6388" s="61"/>
      <c r="AD6388" s="61"/>
      <c r="AE6388" s="61"/>
      <c r="AF6388" s="61"/>
      <c r="AG6388" s="61"/>
      <c r="AH6388" s="61"/>
      <c r="AI6388" s="61"/>
      <c r="AJ6388" s="61"/>
      <c r="AK6388" s="61"/>
      <c r="AL6388" s="61"/>
      <c r="AM6388" s="61"/>
      <c r="AN6388" s="61"/>
      <c r="AO6388" s="61"/>
      <c r="AP6388" s="62"/>
      <c r="AQ6388" s="61"/>
      <c r="AR6388" s="61"/>
      <c r="AS6388" s="61"/>
      <c r="AT6388" s="61"/>
      <c r="AU6388" s="61"/>
      <c r="AV6388" s="61"/>
      <c r="AW6388" s="60"/>
    </row>
    <row r="6389" s="59" customFormat="1" customHeight="1" spans="1:49">
      <c r="A6389" s="60"/>
      <c r="B6389" s="60"/>
      <c r="C6389" s="60"/>
      <c r="D6389" s="60"/>
      <c r="H6389" s="61"/>
      <c r="I6389" s="61"/>
      <c r="J6389" s="61"/>
      <c r="K6389" s="61"/>
      <c r="L6389" s="61"/>
      <c r="M6389" s="61"/>
      <c r="N6389" s="61"/>
      <c r="O6389" s="61"/>
      <c r="P6389" s="61"/>
      <c r="Q6389" s="61"/>
      <c r="R6389" s="61"/>
      <c r="S6389" s="61"/>
      <c r="T6389" s="61"/>
      <c r="U6389" s="61"/>
      <c r="V6389" s="61"/>
      <c r="W6389" s="61"/>
      <c r="X6389" s="61"/>
      <c r="Y6389" s="61"/>
      <c r="Z6389" s="61"/>
      <c r="AA6389" s="61"/>
      <c r="AB6389" s="61"/>
      <c r="AC6389" s="61"/>
      <c r="AD6389" s="61"/>
      <c r="AE6389" s="61"/>
      <c r="AF6389" s="61"/>
      <c r="AG6389" s="61"/>
      <c r="AH6389" s="61"/>
      <c r="AI6389" s="61"/>
      <c r="AJ6389" s="61"/>
      <c r="AK6389" s="61"/>
      <c r="AL6389" s="61"/>
      <c r="AM6389" s="61"/>
      <c r="AN6389" s="61"/>
      <c r="AO6389" s="61"/>
      <c r="AP6389" s="62"/>
      <c r="AQ6389" s="61"/>
      <c r="AR6389" s="61"/>
      <c r="AS6389" s="61"/>
      <c r="AT6389" s="61"/>
      <c r="AU6389" s="61"/>
      <c r="AV6389" s="61"/>
      <c r="AW6389" s="60"/>
    </row>
    <row r="6390" s="59" customFormat="1" customHeight="1" spans="1:49">
      <c r="A6390" s="60"/>
      <c r="B6390" s="60"/>
      <c r="C6390" s="60"/>
      <c r="D6390" s="60"/>
      <c r="H6390" s="61"/>
      <c r="I6390" s="61"/>
      <c r="J6390" s="61"/>
      <c r="K6390" s="61"/>
      <c r="L6390" s="61"/>
      <c r="M6390" s="61"/>
      <c r="N6390" s="61"/>
      <c r="O6390" s="61"/>
      <c r="P6390" s="61"/>
      <c r="Q6390" s="61"/>
      <c r="R6390" s="61"/>
      <c r="S6390" s="61"/>
      <c r="T6390" s="61"/>
      <c r="U6390" s="61"/>
      <c r="V6390" s="61"/>
      <c r="W6390" s="61"/>
      <c r="X6390" s="61"/>
      <c r="Y6390" s="61"/>
      <c r="Z6390" s="61"/>
      <c r="AA6390" s="61"/>
      <c r="AB6390" s="61"/>
      <c r="AC6390" s="61"/>
      <c r="AD6390" s="61"/>
      <c r="AE6390" s="61"/>
      <c r="AF6390" s="61"/>
      <c r="AG6390" s="61"/>
      <c r="AH6390" s="61"/>
      <c r="AI6390" s="61"/>
      <c r="AJ6390" s="61"/>
      <c r="AK6390" s="61"/>
      <c r="AL6390" s="61"/>
      <c r="AM6390" s="61"/>
      <c r="AN6390" s="61"/>
      <c r="AO6390" s="61"/>
      <c r="AP6390" s="62"/>
      <c r="AQ6390" s="61"/>
      <c r="AR6390" s="61"/>
      <c r="AS6390" s="61"/>
      <c r="AT6390" s="61"/>
      <c r="AU6390" s="61"/>
      <c r="AV6390" s="61"/>
      <c r="AW6390" s="60"/>
    </row>
    <row r="6391" s="59" customFormat="1" customHeight="1" spans="1:49">
      <c r="A6391" s="60"/>
      <c r="B6391" s="60"/>
      <c r="C6391" s="60"/>
      <c r="D6391" s="60"/>
      <c r="H6391" s="61"/>
      <c r="I6391" s="61"/>
      <c r="J6391" s="61"/>
      <c r="K6391" s="61"/>
      <c r="L6391" s="61"/>
      <c r="M6391" s="61"/>
      <c r="N6391" s="61"/>
      <c r="O6391" s="61"/>
      <c r="P6391" s="61"/>
      <c r="Q6391" s="61"/>
      <c r="R6391" s="61"/>
      <c r="S6391" s="61"/>
      <c r="T6391" s="61"/>
      <c r="U6391" s="61"/>
      <c r="V6391" s="61"/>
      <c r="W6391" s="61"/>
      <c r="X6391" s="61"/>
      <c r="Y6391" s="61"/>
      <c r="Z6391" s="61"/>
      <c r="AA6391" s="61"/>
      <c r="AB6391" s="61"/>
      <c r="AC6391" s="61"/>
      <c r="AD6391" s="61"/>
      <c r="AE6391" s="61"/>
      <c r="AF6391" s="61"/>
      <c r="AG6391" s="61"/>
      <c r="AH6391" s="61"/>
      <c r="AI6391" s="61"/>
      <c r="AJ6391" s="61"/>
      <c r="AK6391" s="61"/>
      <c r="AL6391" s="61"/>
      <c r="AM6391" s="61"/>
      <c r="AN6391" s="61"/>
      <c r="AO6391" s="61"/>
      <c r="AP6391" s="62"/>
      <c r="AQ6391" s="61"/>
      <c r="AR6391" s="61"/>
      <c r="AS6391" s="61"/>
      <c r="AT6391" s="61"/>
      <c r="AU6391" s="61"/>
      <c r="AV6391" s="61"/>
      <c r="AW6391" s="60"/>
    </row>
    <row r="6392" s="59" customFormat="1" customHeight="1" spans="1:49">
      <c r="A6392" s="60"/>
      <c r="B6392" s="60"/>
      <c r="C6392" s="60"/>
      <c r="D6392" s="60"/>
      <c r="H6392" s="61"/>
      <c r="I6392" s="61"/>
      <c r="J6392" s="61"/>
      <c r="K6392" s="61"/>
      <c r="L6392" s="61"/>
      <c r="M6392" s="61"/>
      <c r="N6392" s="61"/>
      <c r="O6392" s="61"/>
      <c r="P6392" s="61"/>
      <c r="Q6392" s="61"/>
      <c r="R6392" s="61"/>
      <c r="S6392" s="61"/>
      <c r="T6392" s="61"/>
      <c r="U6392" s="61"/>
      <c r="V6392" s="61"/>
      <c r="W6392" s="61"/>
      <c r="X6392" s="61"/>
      <c r="Y6392" s="61"/>
      <c r="Z6392" s="61"/>
      <c r="AA6392" s="61"/>
      <c r="AB6392" s="61"/>
      <c r="AC6392" s="61"/>
      <c r="AD6392" s="61"/>
      <c r="AE6392" s="61"/>
      <c r="AF6392" s="61"/>
      <c r="AG6392" s="61"/>
      <c r="AH6392" s="61"/>
      <c r="AI6392" s="61"/>
      <c r="AJ6392" s="61"/>
      <c r="AK6392" s="61"/>
      <c r="AL6392" s="61"/>
      <c r="AM6392" s="61"/>
      <c r="AN6392" s="61"/>
      <c r="AO6392" s="61"/>
      <c r="AP6392" s="62"/>
      <c r="AQ6392" s="61"/>
      <c r="AR6392" s="61"/>
      <c r="AS6392" s="61"/>
      <c r="AT6392" s="61"/>
      <c r="AU6392" s="61"/>
      <c r="AV6392" s="61"/>
      <c r="AW6392" s="60"/>
    </row>
    <row r="6393" s="59" customFormat="1" customHeight="1" spans="1:49">
      <c r="A6393" s="60"/>
      <c r="B6393" s="60"/>
      <c r="C6393" s="60"/>
      <c r="D6393" s="60"/>
      <c r="H6393" s="61"/>
      <c r="I6393" s="61"/>
      <c r="J6393" s="61"/>
      <c r="K6393" s="61"/>
      <c r="L6393" s="61"/>
      <c r="M6393" s="61"/>
      <c r="N6393" s="61"/>
      <c r="O6393" s="61"/>
      <c r="P6393" s="61"/>
      <c r="Q6393" s="61"/>
      <c r="R6393" s="61"/>
      <c r="S6393" s="61"/>
      <c r="T6393" s="61"/>
      <c r="U6393" s="61"/>
      <c r="V6393" s="61"/>
      <c r="W6393" s="61"/>
      <c r="X6393" s="61"/>
      <c r="Y6393" s="61"/>
      <c r="Z6393" s="61"/>
      <c r="AA6393" s="61"/>
      <c r="AB6393" s="61"/>
      <c r="AC6393" s="61"/>
      <c r="AD6393" s="61"/>
      <c r="AE6393" s="61"/>
      <c r="AF6393" s="61"/>
      <c r="AG6393" s="61"/>
      <c r="AH6393" s="61"/>
      <c r="AI6393" s="61"/>
      <c r="AJ6393" s="61"/>
      <c r="AK6393" s="61"/>
      <c r="AL6393" s="61"/>
      <c r="AM6393" s="61"/>
      <c r="AN6393" s="61"/>
      <c r="AO6393" s="61"/>
      <c r="AP6393" s="62"/>
      <c r="AQ6393" s="61"/>
      <c r="AR6393" s="61"/>
      <c r="AS6393" s="61"/>
      <c r="AT6393" s="61"/>
      <c r="AU6393" s="61"/>
      <c r="AV6393" s="61"/>
      <c r="AW6393" s="60"/>
    </row>
    <row r="6394" s="59" customFormat="1" customHeight="1" spans="1:49">
      <c r="A6394" s="60"/>
      <c r="B6394" s="60"/>
      <c r="C6394" s="60"/>
      <c r="D6394" s="60"/>
      <c r="H6394" s="61"/>
      <c r="I6394" s="61"/>
      <c r="J6394" s="61"/>
      <c r="K6394" s="61"/>
      <c r="L6394" s="61"/>
      <c r="M6394" s="61"/>
      <c r="N6394" s="61"/>
      <c r="O6394" s="61"/>
      <c r="P6394" s="61"/>
      <c r="Q6394" s="61"/>
      <c r="R6394" s="61"/>
      <c r="S6394" s="61"/>
      <c r="T6394" s="61"/>
      <c r="U6394" s="61"/>
      <c r="V6394" s="61"/>
      <c r="W6394" s="61"/>
      <c r="X6394" s="61"/>
      <c r="Y6394" s="61"/>
      <c r="Z6394" s="61"/>
      <c r="AA6394" s="61"/>
      <c r="AB6394" s="61"/>
      <c r="AC6394" s="61"/>
      <c r="AD6394" s="61"/>
      <c r="AE6394" s="61"/>
      <c r="AF6394" s="61"/>
      <c r="AG6394" s="61"/>
      <c r="AH6394" s="61"/>
      <c r="AI6394" s="61"/>
      <c r="AJ6394" s="61"/>
      <c r="AK6394" s="61"/>
      <c r="AL6394" s="61"/>
      <c r="AM6394" s="61"/>
      <c r="AN6394" s="61"/>
      <c r="AO6394" s="61"/>
      <c r="AP6394" s="62"/>
      <c r="AQ6394" s="61"/>
      <c r="AR6394" s="61"/>
      <c r="AS6394" s="61"/>
      <c r="AT6394" s="61"/>
      <c r="AU6394" s="61"/>
      <c r="AV6394" s="61"/>
      <c r="AW6394" s="60"/>
    </row>
    <row r="6395" s="59" customFormat="1" customHeight="1" spans="1:49">
      <c r="A6395" s="60"/>
      <c r="B6395" s="60"/>
      <c r="C6395" s="60"/>
      <c r="D6395" s="60"/>
      <c r="H6395" s="61"/>
      <c r="I6395" s="61"/>
      <c r="J6395" s="61"/>
      <c r="K6395" s="61"/>
      <c r="L6395" s="61"/>
      <c r="M6395" s="61"/>
      <c r="N6395" s="61"/>
      <c r="O6395" s="61"/>
      <c r="P6395" s="61"/>
      <c r="Q6395" s="61"/>
      <c r="R6395" s="61"/>
      <c r="S6395" s="61"/>
      <c r="T6395" s="61"/>
      <c r="U6395" s="61"/>
      <c r="V6395" s="61"/>
      <c r="W6395" s="61"/>
      <c r="X6395" s="61"/>
      <c r="Y6395" s="61"/>
      <c r="Z6395" s="61"/>
      <c r="AA6395" s="61"/>
      <c r="AB6395" s="61"/>
      <c r="AC6395" s="61"/>
      <c r="AD6395" s="61"/>
      <c r="AE6395" s="61"/>
      <c r="AF6395" s="61"/>
      <c r="AG6395" s="61"/>
      <c r="AH6395" s="61"/>
      <c r="AI6395" s="61"/>
      <c r="AJ6395" s="61"/>
      <c r="AK6395" s="61"/>
      <c r="AL6395" s="61"/>
      <c r="AM6395" s="61"/>
      <c r="AN6395" s="61"/>
      <c r="AO6395" s="61"/>
      <c r="AP6395" s="62"/>
      <c r="AQ6395" s="61"/>
      <c r="AR6395" s="61"/>
      <c r="AS6395" s="61"/>
      <c r="AT6395" s="61"/>
      <c r="AU6395" s="61"/>
      <c r="AV6395" s="61"/>
      <c r="AW6395" s="60"/>
    </row>
    <row r="6396" s="59" customFormat="1" customHeight="1" spans="1:49">
      <c r="A6396" s="60"/>
      <c r="B6396" s="60"/>
      <c r="C6396" s="60"/>
      <c r="D6396" s="60"/>
      <c r="H6396" s="61"/>
      <c r="I6396" s="61"/>
      <c r="J6396" s="61"/>
      <c r="K6396" s="61"/>
      <c r="L6396" s="61"/>
      <c r="M6396" s="61"/>
      <c r="N6396" s="61"/>
      <c r="O6396" s="61"/>
      <c r="P6396" s="61"/>
      <c r="Q6396" s="61"/>
      <c r="R6396" s="61"/>
      <c r="S6396" s="61"/>
      <c r="T6396" s="61"/>
      <c r="U6396" s="61"/>
      <c r="V6396" s="61"/>
      <c r="W6396" s="61"/>
      <c r="X6396" s="61"/>
      <c r="Y6396" s="61"/>
      <c r="Z6396" s="61"/>
      <c r="AA6396" s="61"/>
      <c r="AB6396" s="61"/>
      <c r="AC6396" s="61"/>
      <c r="AD6396" s="61"/>
      <c r="AE6396" s="61"/>
      <c r="AF6396" s="61"/>
      <c r="AG6396" s="61"/>
      <c r="AH6396" s="61"/>
      <c r="AI6396" s="61"/>
      <c r="AJ6396" s="61"/>
      <c r="AK6396" s="61"/>
      <c r="AL6396" s="61"/>
      <c r="AM6396" s="61"/>
      <c r="AN6396" s="61"/>
      <c r="AO6396" s="61"/>
      <c r="AP6396" s="62"/>
      <c r="AQ6396" s="61"/>
      <c r="AR6396" s="61"/>
      <c r="AS6396" s="61"/>
      <c r="AT6396" s="61"/>
      <c r="AU6396" s="61"/>
      <c r="AV6396" s="61"/>
      <c r="AW6396" s="60"/>
    </row>
    <row r="6397" s="59" customFormat="1" customHeight="1" spans="1:49">
      <c r="A6397" s="60"/>
      <c r="B6397" s="60"/>
      <c r="C6397" s="60"/>
      <c r="D6397" s="60"/>
      <c r="H6397" s="61"/>
      <c r="I6397" s="61"/>
      <c r="J6397" s="61"/>
      <c r="K6397" s="61"/>
      <c r="L6397" s="61"/>
      <c r="M6397" s="61"/>
      <c r="N6397" s="61"/>
      <c r="O6397" s="61"/>
      <c r="P6397" s="61"/>
      <c r="Q6397" s="61"/>
      <c r="R6397" s="61"/>
      <c r="S6397" s="61"/>
      <c r="T6397" s="61"/>
      <c r="U6397" s="61"/>
      <c r="V6397" s="61"/>
      <c r="W6397" s="61"/>
      <c r="X6397" s="61"/>
      <c r="Y6397" s="61"/>
      <c r="Z6397" s="61"/>
      <c r="AA6397" s="61"/>
      <c r="AB6397" s="61"/>
      <c r="AC6397" s="61"/>
      <c r="AD6397" s="61"/>
      <c r="AE6397" s="61"/>
      <c r="AF6397" s="61"/>
      <c r="AG6397" s="61"/>
      <c r="AH6397" s="61"/>
      <c r="AI6397" s="61"/>
      <c r="AJ6397" s="61"/>
      <c r="AK6397" s="61"/>
      <c r="AL6397" s="61"/>
      <c r="AM6397" s="61"/>
      <c r="AN6397" s="61"/>
      <c r="AO6397" s="61"/>
      <c r="AP6397" s="62"/>
      <c r="AQ6397" s="61"/>
      <c r="AR6397" s="61"/>
      <c r="AS6397" s="61"/>
      <c r="AT6397" s="61"/>
      <c r="AU6397" s="61"/>
      <c r="AV6397" s="61"/>
      <c r="AW6397" s="60"/>
    </row>
    <row r="6398" s="59" customFormat="1" customHeight="1" spans="1:49">
      <c r="A6398" s="60"/>
      <c r="B6398" s="60"/>
      <c r="C6398" s="60"/>
      <c r="D6398" s="60"/>
      <c r="H6398" s="61"/>
      <c r="I6398" s="61"/>
      <c r="J6398" s="61"/>
      <c r="K6398" s="61"/>
      <c r="L6398" s="61"/>
      <c r="M6398" s="61"/>
      <c r="N6398" s="61"/>
      <c r="O6398" s="61"/>
      <c r="P6398" s="61"/>
      <c r="Q6398" s="61"/>
      <c r="R6398" s="61"/>
      <c r="S6398" s="61"/>
      <c r="T6398" s="61"/>
      <c r="U6398" s="61"/>
      <c r="V6398" s="61"/>
      <c r="W6398" s="61"/>
      <c r="X6398" s="61"/>
      <c r="Y6398" s="61"/>
      <c r="Z6398" s="61"/>
      <c r="AA6398" s="61"/>
      <c r="AB6398" s="61"/>
      <c r="AC6398" s="61"/>
      <c r="AD6398" s="61"/>
      <c r="AE6398" s="61"/>
      <c r="AF6398" s="61"/>
      <c r="AG6398" s="61"/>
      <c r="AH6398" s="61"/>
      <c r="AI6398" s="61"/>
      <c r="AJ6398" s="61"/>
      <c r="AK6398" s="61"/>
      <c r="AL6398" s="61"/>
      <c r="AM6398" s="61"/>
      <c r="AN6398" s="61"/>
      <c r="AO6398" s="61"/>
      <c r="AP6398" s="62"/>
      <c r="AQ6398" s="61"/>
      <c r="AR6398" s="61"/>
      <c r="AS6398" s="61"/>
      <c r="AT6398" s="61"/>
      <c r="AU6398" s="61"/>
      <c r="AV6398" s="61"/>
      <c r="AW6398" s="60"/>
    </row>
    <row r="6399" s="59" customFormat="1" customHeight="1" spans="1:49">
      <c r="A6399" s="60"/>
      <c r="B6399" s="60"/>
      <c r="C6399" s="60"/>
      <c r="D6399" s="60"/>
      <c r="H6399" s="61"/>
      <c r="I6399" s="61"/>
      <c r="J6399" s="61"/>
      <c r="K6399" s="61"/>
      <c r="L6399" s="61"/>
      <c r="M6399" s="61"/>
      <c r="N6399" s="61"/>
      <c r="O6399" s="61"/>
      <c r="P6399" s="61"/>
      <c r="Q6399" s="61"/>
      <c r="R6399" s="61"/>
      <c r="S6399" s="61"/>
      <c r="T6399" s="61"/>
      <c r="U6399" s="61"/>
      <c r="V6399" s="61"/>
      <c r="W6399" s="61"/>
      <c r="X6399" s="61"/>
      <c r="Y6399" s="61"/>
      <c r="Z6399" s="61"/>
      <c r="AA6399" s="61"/>
      <c r="AB6399" s="61"/>
      <c r="AC6399" s="61"/>
      <c r="AD6399" s="61"/>
      <c r="AE6399" s="61"/>
      <c r="AF6399" s="61"/>
      <c r="AG6399" s="61"/>
      <c r="AH6399" s="61"/>
      <c r="AI6399" s="61"/>
      <c r="AJ6399" s="61"/>
      <c r="AK6399" s="61"/>
      <c r="AL6399" s="61"/>
      <c r="AM6399" s="61"/>
      <c r="AN6399" s="61"/>
      <c r="AO6399" s="61"/>
      <c r="AP6399" s="62"/>
      <c r="AQ6399" s="61"/>
      <c r="AR6399" s="61"/>
      <c r="AS6399" s="61"/>
      <c r="AT6399" s="61"/>
      <c r="AU6399" s="61"/>
      <c r="AV6399" s="61"/>
      <c r="AW6399" s="60"/>
    </row>
    <row r="6400" s="59" customFormat="1" customHeight="1" spans="1:49">
      <c r="A6400" s="60"/>
      <c r="B6400" s="60"/>
      <c r="C6400" s="60"/>
      <c r="D6400" s="60"/>
      <c r="H6400" s="61"/>
      <c r="I6400" s="61"/>
      <c r="J6400" s="61"/>
      <c r="K6400" s="61"/>
      <c r="L6400" s="61"/>
      <c r="M6400" s="61"/>
      <c r="N6400" s="61"/>
      <c r="O6400" s="61"/>
      <c r="P6400" s="61"/>
      <c r="Q6400" s="61"/>
      <c r="R6400" s="61"/>
      <c r="S6400" s="61"/>
      <c r="T6400" s="61"/>
      <c r="U6400" s="61"/>
      <c r="V6400" s="61"/>
      <c r="W6400" s="61"/>
      <c r="X6400" s="61"/>
      <c r="Y6400" s="61"/>
      <c r="Z6400" s="61"/>
      <c r="AA6400" s="61"/>
      <c r="AB6400" s="61"/>
      <c r="AC6400" s="61"/>
      <c r="AD6400" s="61"/>
      <c r="AE6400" s="61"/>
      <c r="AF6400" s="61"/>
      <c r="AG6400" s="61"/>
      <c r="AH6400" s="61"/>
      <c r="AI6400" s="61"/>
      <c r="AJ6400" s="61"/>
      <c r="AK6400" s="61"/>
      <c r="AL6400" s="61"/>
      <c r="AM6400" s="61"/>
      <c r="AN6400" s="61"/>
      <c r="AO6400" s="61"/>
      <c r="AP6400" s="62"/>
      <c r="AQ6400" s="61"/>
      <c r="AR6400" s="61"/>
      <c r="AS6400" s="61"/>
      <c r="AT6400" s="61"/>
      <c r="AU6400" s="61"/>
      <c r="AV6400" s="61"/>
      <c r="AW6400" s="60"/>
    </row>
    <row r="6401" s="59" customFormat="1" customHeight="1" spans="1:49">
      <c r="A6401" s="60"/>
      <c r="B6401" s="60"/>
      <c r="C6401" s="60"/>
      <c r="D6401" s="60"/>
      <c r="H6401" s="61"/>
      <c r="I6401" s="61"/>
      <c r="J6401" s="61"/>
      <c r="K6401" s="61"/>
      <c r="L6401" s="61"/>
      <c r="M6401" s="61"/>
      <c r="N6401" s="61"/>
      <c r="O6401" s="61"/>
      <c r="P6401" s="61"/>
      <c r="Q6401" s="61"/>
      <c r="R6401" s="61"/>
      <c r="S6401" s="61"/>
      <c r="T6401" s="61"/>
      <c r="U6401" s="61"/>
      <c r="V6401" s="61"/>
      <c r="W6401" s="61"/>
      <c r="X6401" s="61"/>
      <c r="Y6401" s="61"/>
      <c r="Z6401" s="61"/>
      <c r="AA6401" s="61"/>
      <c r="AB6401" s="61"/>
      <c r="AC6401" s="61"/>
      <c r="AD6401" s="61"/>
      <c r="AE6401" s="61"/>
      <c r="AF6401" s="61"/>
      <c r="AG6401" s="61"/>
      <c r="AH6401" s="61"/>
      <c r="AI6401" s="61"/>
      <c r="AJ6401" s="61"/>
      <c r="AK6401" s="61"/>
      <c r="AL6401" s="61"/>
      <c r="AM6401" s="61"/>
      <c r="AN6401" s="61"/>
      <c r="AO6401" s="61"/>
      <c r="AP6401" s="62"/>
      <c r="AQ6401" s="61"/>
      <c r="AR6401" s="61"/>
      <c r="AS6401" s="61"/>
      <c r="AT6401" s="61"/>
      <c r="AU6401" s="61"/>
      <c r="AV6401" s="61"/>
      <c r="AW6401" s="60"/>
    </row>
    <row r="6402" s="59" customFormat="1" customHeight="1" spans="1:49">
      <c r="A6402" s="60"/>
      <c r="B6402" s="60"/>
      <c r="C6402" s="60"/>
      <c r="D6402" s="60"/>
      <c r="H6402" s="61"/>
      <c r="I6402" s="61"/>
      <c r="J6402" s="61"/>
      <c r="K6402" s="61"/>
      <c r="L6402" s="61"/>
      <c r="M6402" s="61"/>
      <c r="N6402" s="61"/>
      <c r="O6402" s="61"/>
      <c r="P6402" s="61"/>
      <c r="Q6402" s="61"/>
      <c r="R6402" s="61"/>
      <c r="S6402" s="61"/>
      <c r="T6402" s="61"/>
      <c r="U6402" s="61"/>
      <c r="V6402" s="61"/>
      <c r="W6402" s="61"/>
      <c r="X6402" s="61"/>
      <c r="Y6402" s="61"/>
      <c r="Z6402" s="61"/>
      <c r="AA6402" s="61"/>
      <c r="AB6402" s="61"/>
      <c r="AC6402" s="61"/>
      <c r="AD6402" s="61"/>
      <c r="AE6402" s="61"/>
      <c r="AF6402" s="61"/>
      <c r="AG6402" s="61"/>
      <c r="AH6402" s="61"/>
      <c r="AI6402" s="61"/>
      <c r="AJ6402" s="61"/>
      <c r="AK6402" s="61"/>
      <c r="AL6402" s="61"/>
      <c r="AM6402" s="61"/>
      <c r="AN6402" s="61"/>
      <c r="AO6402" s="61"/>
      <c r="AP6402" s="62"/>
      <c r="AQ6402" s="61"/>
      <c r="AR6402" s="61"/>
      <c r="AS6402" s="61"/>
      <c r="AT6402" s="61"/>
      <c r="AU6402" s="61"/>
      <c r="AV6402" s="61"/>
      <c r="AW6402" s="60"/>
    </row>
    <row r="6403" s="59" customFormat="1" customHeight="1" spans="1:49">
      <c r="A6403" s="60"/>
      <c r="B6403" s="60"/>
      <c r="C6403" s="60"/>
      <c r="D6403" s="60"/>
      <c r="H6403" s="61"/>
      <c r="I6403" s="61"/>
      <c r="J6403" s="61"/>
      <c r="K6403" s="61"/>
      <c r="L6403" s="61"/>
      <c r="M6403" s="61"/>
      <c r="N6403" s="61"/>
      <c r="O6403" s="61"/>
      <c r="P6403" s="61"/>
      <c r="Q6403" s="61"/>
      <c r="R6403" s="61"/>
      <c r="S6403" s="61"/>
      <c r="T6403" s="61"/>
      <c r="U6403" s="61"/>
      <c r="V6403" s="61"/>
      <c r="W6403" s="61"/>
      <c r="X6403" s="61"/>
      <c r="Y6403" s="61"/>
      <c r="Z6403" s="61"/>
      <c r="AA6403" s="61"/>
      <c r="AB6403" s="61"/>
      <c r="AC6403" s="61"/>
      <c r="AD6403" s="61"/>
      <c r="AE6403" s="61"/>
      <c r="AF6403" s="61"/>
      <c r="AG6403" s="61"/>
      <c r="AH6403" s="61"/>
      <c r="AI6403" s="61"/>
      <c r="AJ6403" s="61"/>
      <c r="AK6403" s="61"/>
      <c r="AL6403" s="61"/>
      <c r="AM6403" s="61"/>
      <c r="AN6403" s="61"/>
      <c r="AO6403" s="61"/>
      <c r="AP6403" s="62"/>
      <c r="AQ6403" s="61"/>
      <c r="AR6403" s="61"/>
      <c r="AS6403" s="61"/>
      <c r="AT6403" s="61"/>
      <c r="AU6403" s="61"/>
      <c r="AV6403" s="61"/>
      <c r="AW6403" s="60"/>
    </row>
    <row r="6404" s="59" customFormat="1" customHeight="1" spans="1:49">
      <c r="A6404" s="60"/>
      <c r="B6404" s="60"/>
      <c r="C6404" s="60"/>
      <c r="D6404" s="60"/>
      <c r="H6404" s="61"/>
      <c r="I6404" s="61"/>
      <c r="J6404" s="61"/>
      <c r="K6404" s="61"/>
      <c r="L6404" s="61"/>
      <c r="M6404" s="61"/>
      <c r="N6404" s="61"/>
      <c r="O6404" s="61"/>
      <c r="P6404" s="61"/>
      <c r="Q6404" s="61"/>
      <c r="R6404" s="61"/>
      <c r="S6404" s="61"/>
      <c r="T6404" s="61"/>
      <c r="U6404" s="61"/>
      <c r="V6404" s="61"/>
      <c r="W6404" s="61"/>
      <c r="X6404" s="61"/>
      <c r="Y6404" s="61"/>
      <c r="Z6404" s="61"/>
      <c r="AA6404" s="61"/>
      <c r="AB6404" s="61"/>
      <c r="AC6404" s="61"/>
      <c r="AD6404" s="61"/>
      <c r="AE6404" s="61"/>
      <c r="AF6404" s="61"/>
      <c r="AG6404" s="61"/>
      <c r="AH6404" s="61"/>
      <c r="AI6404" s="61"/>
      <c r="AJ6404" s="61"/>
      <c r="AK6404" s="61"/>
      <c r="AL6404" s="61"/>
      <c r="AM6404" s="61"/>
      <c r="AN6404" s="61"/>
      <c r="AO6404" s="61"/>
      <c r="AP6404" s="62"/>
      <c r="AQ6404" s="61"/>
      <c r="AR6404" s="61"/>
      <c r="AS6404" s="61"/>
      <c r="AT6404" s="61"/>
      <c r="AU6404" s="61"/>
      <c r="AV6404" s="61"/>
      <c r="AW6404" s="60"/>
    </row>
    <row r="6405" s="59" customFormat="1" customHeight="1" spans="1:49">
      <c r="A6405" s="60"/>
      <c r="B6405" s="60"/>
      <c r="C6405" s="60"/>
      <c r="D6405" s="60"/>
      <c r="H6405" s="61"/>
      <c r="I6405" s="61"/>
      <c r="J6405" s="61"/>
      <c r="K6405" s="61"/>
      <c r="L6405" s="61"/>
      <c r="M6405" s="61"/>
      <c r="N6405" s="61"/>
      <c r="O6405" s="61"/>
      <c r="P6405" s="61"/>
      <c r="Q6405" s="61"/>
      <c r="R6405" s="61"/>
      <c r="S6405" s="61"/>
      <c r="T6405" s="61"/>
      <c r="U6405" s="61"/>
      <c r="V6405" s="61"/>
      <c r="W6405" s="61"/>
      <c r="X6405" s="61"/>
      <c r="Y6405" s="61"/>
      <c r="Z6405" s="61"/>
      <c r="AA6405" s="61"/>
      <c r="AB6405" s="61"/>
      <c r="AC6405" s="61"/>
      <c r="AD6405" s="61"/>
      <c r="AE6405" s="61"/>
      <c r="AF6405" s="61"/>
      <c r="AG6405" s="61"/>
      <c r="AH6405" s="61"/>
      <c r="AI6405" s="61"/>
      <c r="AJ6405" s="61"/>
      <c r="AK6405" s="61"/>
      <c r="AL6405" s="61"/>
      <c r="AM6405" s="61"/>
      <c r="AN6405" s="61"/>
      <c r="AO6405" s="61"/>
      <c r="AP6405" s="62"/>
      <c r="AQ6405" s="61"/>
      <c r="AR6405" s="61"/>
      <c r="AS6405" s="61"/>
      <c r="AT6405" s="61"/>
      <c r="AU6405" s="61"/>
      <c r="AV6405" s="61"/>
      <c r="AW6405" s="60"/>
    </row>
    <row r="6406" s="59" customFormat="1" customHeight="1" spans="1:49">
      <c r="A6406" s="60"/>
      <c r="B6406" s="60"/>
      <c r="C6406" s="60"/>
      <c r="D6406" s="60"/>
      <c r="H6406" s="61"/>
      <c r="I6406" s="61"/>
      <c r="J6406" s="61"/>
      <c r="K6406" s="61"/>
      <c r="L6406" s="61"/>
      <c r="M6406" s="61"/>
      <c r="N6406" s="61"/>
      <c r="O6406" s="61"/>
      <c r="P6406" s="61"/>
      <c r="Q6406" s="61"/>
      <c r="R6406" s="61"/>
      <c r="S6406" s="61"/>
      <c r="T6406" s="61"/>
      <c r="U6406" s="61"/>
      <c r="V6406" s="61"/>
      <c r="W6406" s="61"/>
      <c r="X6406" s="61"/>
      <c r="Y6406" s="61"/>
      <c r="Z6406" s="61"/>
      <c r="AA6406" s="61"/>
      <c r="AB6406" s="61"/>
      <c r="AC6406" s="61"/>
      <c r="AD6406" s="61"/>
      <c r="AE6406" s="61"/>
      <c r="AF6406" s="61"/>
      <c r="AG6406" s="61"/>
      <c r="AH6406" s="61"/>
      <c r="AI6406" s="61"/>
      <c r="AJ6406" s="61"/>
      <c r="AK6406" s="61"/>
      <c r="AL6406" s="61"/>
      <c r="AM6406" s="61"/>
      <c r="AN6406" s="61"/>
      <c r="AO6406" s="61"/>
      <c r="AP6406" s="62"/>
      <c r="AQ6406" s="61"/>
      <c r="AR6406" s="61"/>
      <c r="AS6406" s="61"/>
      <c r="AT6406" s="61"/>
      <c r="AU6406" s="61"/>
      <c r="AV6406" s="61"/>
      <c r="AW6406" s="60"/>
    </row>
    <row r="6407" s="59" customFormat="1" customHeight="1" spans="1:49">
      <c r="A6407" s="60"/>
      <c r="B6407" s="60"/>
      <c r="C6407" s="60"/>
      <c r="D6407" s="60"/>
      <c r="H6407" s="61"/>
      <c r="I6407" s="61"/>
      <c r="J6407" s="61"/>
      <c r="K6407" s="61"/>
      <c r="L6407" s="61"/>
      <c r="M6407" s="61"/>
      <c r="N6407" s="61"/>
      <c r="O6407" s="61"/>
      <c r="P6407" s="61"/>
      <c r="Q6407" s="61"/>
      <c r="R6407" s="61"/>
      <c r="S6407" s="61"/>
      <c r="T6407" s="61"/>
      <c r="U6407" s="61"/>
      <c r="V6407" s="61"/>
      <c r="W6407" s="61"/>
      <c r="X6407" s="61"/>
      <c r="Y6407" s="61"/>
      <c r="Z6407" s="61"/>
      <c r="AA6407" s="61"/>
      <c r="AB6407" s="61"/>
      <c r="AC6407" s="61"/>
      <c r="AD6407" s="61"/>
      <c r="AE6407" s="61"/>
      <c r="AF6407" s="61"/>
      <c r="AG6407" s="61"/>
      <c r="AH6407" s="61"/>
      <c r="AI6407" s="61"/>
      <c r="AJ6407" s="61"/>
      <c r="AK6407" s="61"/>
      <c r="AL6407" s="61"/>
      <c r="AM6407" s="61"/>
      <c r="AN6407" s="61"/>
      <c r="AO6407" s="61"/>
      <c r="AP6407" s="62"/>
      <c r="AQ6407" s="61"/>
      <c r="AR6407" s="61"/>
      <c r="AS6407" s="61"/>
      <c r="AT6407" s="61"/>
      <c r="AU6407" s="61"/>
      <c r="AV6407" s="61"/>
      <c r="AW6407" s="60"/>
    </row>
    <row r="6408" s="59" customFormat="1" customHeight="1" spans="1:49">
      <c r="A6408" s="60"/>
      <c r="B6408" s="60"/>
      <c r="C6408" s="60"/>
      <c r="D6408" s="60"/>
      <c r="H6408" s="61"/>
      <c r="I6408" s="61"/>
      <c r="J6408" s="61"/>
      <c r="K6408" s="61"/>
      <c r="L6408" s="61"/>
      <c r="M6408" s="61"/>
      <c r="N6408" s="61"/>
      <c r="O6408" s="61"/>
      <c r="P6408" s="61"/>
      <c r="Q6408" s="61"/>
      <c r="R6408" s="61"/>
      <c r="S6408" s="61"/>
      <c r="T6408" s="61"/>
      <c r="U6408" s="61"/>
      <c r="V6408" s="61"/>
      <c r="W6408" s="61"/>
      <c r="X6408" s="61"/>
      <c r="Y6408" s="61"/>
      <c r="Z6408" s="61"/>
      <c r="AA6408" s="61"/>
      <c r="AB6408" s="61"/>
      <c r="AC6408" s="61"/>
      <c r="AD6408" s="61"/>
      <c r="AE6408" s="61"/>
      <c r="AF6408" s="61"/>
      <c r="AG6408" s="61"/>
      <c r="AH6408" s="61"/>
      <c r="AI6408" s="61"/>
      <c r="AJ6408" s="61"/>
      <c r="AK6408" s="61"/>
      <c r="AL6408" s="61"/>
      <c r="AM6408" s="61"/>
      <c r="AN6408" s="61"/>
      <c r="AO6408" s="61"/>
      <c r="AP6408" s="62"/>
      <c r="AQ6408" s="61"/>
      <c r="AR6408" s="61"/>
      <c r="AS6408" s="61"/>
      <c r="AT6408" s="61"/>
      <c r="AU6408" s="61"/>
      <c r="AV6408" s="61"/>
      <c r="AW6408" s="60"/>
    </row>
    <row r="6409" s="59" customFormat="1" customHeight="1" spans="1:49">
      <c r="A6409" s="60"/>
      <c r="B6409" s="60"/>
      <c r="C6409" s="60"/>
      <c r="D6409" s="60"/>
      <c r="H6409" s="61"/>
      <c r="I6409" s="61"/>
      <c r="J6409" s="61"/>
      <c r="K6409" s="61"/>
      <c r="L6409" s="61"/>
      <c r="M6409" s="61"/>
      <c r="N6409" s="61"/>
      <c r="O6409" s="61"/>
      <c r="P6409" s="61"/>
      <c r="Q6409" s="61"/>
      <c r="R6409" s="61"/>
      <c r="S6409" s="61"/>
      <c r="T6409" s="61"/>
      <c r="U6409" s="61"/>
      <c r="V6409" s="61"/>
      <c r="W6409" s="61"/>
      <c r="X6409" s="61"/>
      <c r="Y6409" s="61"/>
      <c r="Z6409" s="61"/>
      <c r="AA6409" s="61"/>
      <c r="AB6409" s="61"/>
      <c r="AC6409" s="61"/>
      <c r="AD6409" s="61"/>
      <c r="AE6409" s="61"/>
      <c r="AF6409" s="61"/>
      <c r="AG6409" s="61"/>
      <c r="AH6409" s="61"/>
      <c r="AI6409" s="61"/>
      <c r="AJ6409" s="61"/>
      <c r="AK6409" s="61"/>
      <c r="AL6409" s="61"/>
      <c r="AM6409" s="61"/>
      <c r="AN6409" s="61"/>
      <c r="AO6409" s="61"/>
      <c r="AP6409" s="62"/>
      <c r="AQ6409" s="61"/>
      <c r="AR6409" s="61"/>
      <c r="AS6409" s="61"/>
      <c r="AT6409" s="61"/>
      <c r="AU6409" s="61"/>
      <c r="AV6409" s="61"/>
      <c r="AW6409" s="60"/>
    </row>
    <row r="6410" s="59" customFormat="1" customHeight="1" spans="1:49">
      <c r="A6410" s="60"/>
      <c r="B6410" s="60"/>
      <c r="C6410" s="60"/>
      <c r="D6410" s="60"/>
      <c r="H6410" s="61"/>
      <c r="I6410" s="61"/>
      <c r="J6410" s="61"/>
      <c r="K6410" s="61"/>
      <c r="L6410" s="61"/>
      <c r="M6410" s="61"/>
      <c r="N6410" s="61"/>
      <c r="O6410" s="61"/>
      <c r="P6410" s="61"/>
      <c r="Q6410" s="61"/>
      <c r="R6410" s="61"/>
      <c r="S6410" s="61"/>
      <c r="T6410" s="61"/>
      <c r="U6410" s="61"/>
      <c r="V6410" s="61"/>
      <c r="W6410" s="61"/>
      <c r="X6410" s="61"/>
      <c r="Y6410" s="61"/>
      <c r="Z6410" s="61"/>
      <c r="AA6410" s="61"/>
      <c r="AB6410" s="61"/>
      <c r="AC6410" s="61"/>
      <c r="AD6410" s="61"/>
      <c r="AE6410" s="61"/>
      <c r="AF6410" s="61"/>
      <c r="AG6410" s="61"/>
      <c r="AH6410" s="61"/>
      <c r="AI6410" s="61"/>
      <c r="AJ6410" s="61"/>
      <c r="AK6410" s="61"/>
      <c r="AL6410" s="61"/>
      <c r="AM6410" s="61"/>
      <c r="AN6410" s="61"/>
      <c r="AO6410" s="61"/>
      <c r="AP6410" s="62"/>
      <c r="AQ6410" s="61"/>
      <c r="AR6410" s="61"/>
      <c r="AS6410" s="61"/>
      <c r="AT6410" s="61"/>
      <c r="AU6410" s="61"/>
      <c r="AV6410" s="61"/>
      <c r="AW6410" s="60"/>
    </row>
    <row r="6411" s="59" customFormat="1" customHeight="1" spans="1:49">
      <c r="A6411" s="60"/>
      <c r="B6411" s="60"/>
      <c r="C6411" s="60"/>
      <c r="D6411" s="60"/>
      <c r="H6411" s="61"/>
      <c r="I6411" s="61"/>
      <c r="J6411" s="61"/>
      <c r="K6411" s="61"/>
      <c r="L6411" s="61"/>
      <c r="M6411" s="61"/>
      <c r="N6411" s="61"/>
      <c r="O6411" s="61"/>
      <c r="P6411" s="61"/>
      <c r="Q6411" s="61"/>
      <c r="R6411" s="61"/>
      <c r="S6411" s="61"/>
      <c r="T6411" s="61"/>
      <c r="U6411" s="61"/>
      <c r="V6411" s="61"/>
      <c r="W6411" s="61"/>
      <c r="X6411" s="61"/>
      <c r="Y6411" s="61"/>
      <c r="Z6411" s="61"/>
      <c r="AA6411" s="61"/>
      <c r="AB6411" s="61"/>
      <c r="AC6411" s="61"/>
      <c r="AD6411" s="61"/>
      <c r="AE6411" s="61"/>
      <c r="AF6411" s="61"/>
      <c r="AG6411" s="61"/>
      <c r="AH6411" s="61"/>
      <c r="AI6411" s="61"/>
      <c r="AJ6411" s="61"/>
      <c r="AK6411" s="61"/>
      <c r="AL6411" s="61"/>
      <c r="AM6411" s="61"/>
      <c r="AN6411" s="61"/>
      <c r="AO6411" s="61"/>
      <c r="AP6411" s="62"/>
      <c r="AQ6411" s="61"/>
      <c r="AR6411" s="61"/>
      <c r="AS6411" s="61"/>
      <c r="AT6411" s="61"/>
      <c r="AU6411" s="61"/>
      <c r="AV6411" s="61"/>
      <c r="AW6411" s="60"/>
    </row>
    <row r="6412" s="59" customFormat="1" customHeight="1" spans="1:49">
      <c r="A6412" s="60"/>
      <c r="B6412" s="60"/>
      <c r="C6412" s="60"/>
      <c r="D6412" s="60"/>
      <c r="H6412" s="61"/>
      <c r="I6412" s="61"/>
      <c r="J6412" s="61"/>
      <c r="K6412" s="61"/>
      <c r="L6412" s="61"/>
      <c r="M6412" s="61"/>
      <c r="N6412" s="61"/>
      <c r="O6412" s="61"/>
      <c r="P6412" s="61"/>
      <c r="Q6412" s="61"/>
      <c r="R6412" s="61"/>
      <c r="S6412" s="61"/>
      <c r="T6412" s="61"/>
      <c r="U6412" s="61"/>
      <c r="V6412" s="61"/>
      <c r="W6412" s="61"/>
      <c r="X6412" s="61"/>
      <c r="Y6412" s="61"/>
      <c r="Z6412" s="61"/>
      <c r="AA6412" s="61"/>
      <c r="AB6412" s="61"/>
      <c r="AC6412" s="61"/>
      <c r="AD6412" s="61"/>
      <c r="AE6412" s="61"/>
      <c r="AF6412" s="61"/>
      <c r="AG6412" s="61"/>
      <c r="AH6412" s="61"/>
      <c r="AI6412" s="61"/>
      <c r="AJ6412" s="61"/>
      <c r="AK6412" s="61"/>
      <c r="AL6412" s="61"/>
      <c r="AM6412" s="61"/>
      <c r="AN6412" s="61"/>
      <c r="AO6412" s="61"/>
      <c r="AP6412" s="62"/>
      <c r="AQ6412" s="61"/>
      <c r="AR6412" s="61"/>
      <c r="AS6412" s="61"/>
      <c r="AT6412" s="61"/>
      <c r="AU6412" s="61"/>
      <c r="AV6412" s="61"/>
      <c r="AW6412" s="60"/>
    </row>
    <row r="6413" s="59" customFormat="1" customHeight="1" spans="1:49">
      <c r="A6413" s="60"/>
      <c r="B6413" s="60"/>
      <c r="C6413" s="60"/>
      <c r="D6413" s="60"/>
      <c r="H6413" s="61"/>
      <c r="I6413" s="61"/>
      <c r="J6413" s="61"/>
      <c r="K6413" s="61"/>
      <c r="L6413" s="61"/>
      <c r="M6413" s="61"/>
      <c r="N6413" s="61"/>
      <c r="O6413" s="61"/>
      <c r="P6413" s="61"/>
      <c r="Q6413" s="61"/>
      <c r="R6413" s="61"/>
      <c r="S6413" s="61"/>
      <c r="T6413" s="61"/>
      <c r="U6413" s="61"/>
      <c r="V6413" s="61"/>
      <c r="W6413" s="61"/>
      <c r="X6413" s="61"/>
      <c r="Y6413" s="61"/>
      <c r="Z6413" s="61"/>
      <c r="AA6413" s="61"/>
      <c r="AB6413" s="61"/>
      <c r="AC6413" s="61"/>
      <c r="AD6413" s="61"/>
      <c r="AE6413" s="61"/>
      <c r="AF6413" s="61"/>
      <c r="AG6413" s="61"/>
      <c r="AH6413" s="61"/>
      <c r="AI6413" s="61"/>
      <c r="AJ6413" s="61"/>
      <c r="AK6413" s="61"/>
      <c r="AL6413" s="61"/>
      <c r="AM6413" s="61"/>
      <c r="AN6413" s="61"/>
      <c r="AO6413" s="61"/>
      <c r="AP6413" s="62"/>
      <c r="AQ6413" s="61"/>
      <c r="AR6413" s="61"/>
      <c r="AS6413" s="61"/>
      <c r="AT6413" s="61"/>
      <c r="AU6413" s="61"/>
      <c r="AV6413" s="61"/>
      <c r="AW6413" s="60"/>
    </row>
    <row r="6414" s="59" customFormat="1" customHeight="1" spans="1:49">
      <c r="A6414" s="60"/>
      <c r="B6414" s="60"/>
      <c r="C6414" s="60"/>
      <c r="D6414" s="60"/>
      <c r="H6414" s="61"/>
      <c r="I6414" s="61"/>
      <c r="J6414" s="61"/>
      <c r="K6414" s="61"/>
      <c r="L6414" s="61"/>
      <c r="M6414" s="61"/>
      <c r="N6414" s="61"/>
      <c r="O6414" s="61"/>
      <c r="P6414" s="61"/>
      <c r="Q6414" s="61"/>
      <c r="R6414" s="61"/>
      <c r="S6414" s="61"/>
      <c r="T6414" s="61"/>
      <c r="U6414" s="61"/>
      <c r="V6414" s="61"/>
      <c r="W6414" s="61"/>
      <c r="X6414" s="61"/>
      <c r="Y6414" s="61"/>
      <c r="Z6414" s="61"/>
      <c r="AA6414" s="61"/>
      <c r="AB6414" s="61"/>
      <c r="AC6414" s="61"/>
      <c r="AD6414" s="61"/>
      <c r="AE6414" s="61"/>
      <c r="AF6414" s="61"/>
      <c r="AG6414" s="61"/>
      <c r="AH6414" s="61"/>
      <c r="AI6414" s="61"/>
      <c r="AJ6414" s="61"/>
      <c r="AK6414" s="61"/>
      <c r="AL6414" s="61"/>
      <c r="AM6414" s="61"/>
      <c r="AN6414" s="61"/>
      <c r="AO6414" s="61"/>
      <c r="AP6414" s="62"/>
      <c r="AQ6414" s="61"/>
      <c r="AR6414" s="61"/>
      <c r="AS6414" s="61"/>
      <c r="AT6414" s="61"/>
      <c r="AU6414" s="61"/>
      <c r="AV6414" s="61"/>
      <c r="AW6414" s="60"/>
    </row>
    <row r="6415" s="59" customFormat="1" customHeight="1" spans="1:49">
      <c r="A6415" s="60"/>
      <c r="B6415" s="60"/>
      <c r="C6415" s="60"/>
      <c r="D6415" s="60"/>
      <c r="H6415" s="61"/>
      <c r="I6415" s="61"/>
      <c r="J6415" s="61"/>
      <c r="K6415" s="61"/>
      <c r="L6415" s="61"/>
      <c r="M6415" s="61"/>
      <c r="N6415" s="61"/>
      <c r="O6415" s="61"/>
      <c r="P6415" s="61"/>
      <c r="Q6415" s="61"/>
      <c r="R6415" s="61"/>
      <c r="S6415" s="61"/>
      <c r="T6415" s="61"/>
      <c r="U6415" s="61"/>
      <c r="V6415" s="61"/>
      <c r="W6415" s="61"/>
      <c r="X6415" s="61"/>
      <c r="Y6415" s="61"/>
      <c r="Z6415" s="61"/>
      <c r="AA6415" s="61"/>
      <c r="AB6415" s="61"/>
      <c r="AC6415" s="61"/>
      <c r="AD6415" s="61"/>
      <c r="AE6415" s="61"/>
      <c r="AF6415" s="61"/>
      <c r="AG6415" s="61"/>
      <c r="AH6415" s="61"/>
      <c r="AI6415" s="61"/>
      <c r="AJ6415" s="61"/>
      <c r="AK6415" s="61"/>
      <c r="AL6415" s="61"/>
      <c r="AM6415" s="61"/>
      <c r="AN6415" s="61"/>
      <c r="AO6415" s="61"/>
      <c r="AP6415" s="62"/>
      <c r="AQ6415" s="61"/>
      <c r="AR6415" s="61"/>
      <c r="AS6415" s="61"/>
      <c r="AT6415" s="61"/>
      <c r="AU6415" s="61"/>
      <c r="AV6415" s="61"/>
      <c r="AW6415" s="60"/>
    </row>
    <row r="6416" s="59" customFormat="1" customHeight="1" spans="1:49">
      <c r="A6416" s="60"/>
      <c r="B6416" s="60"/>
      <c r="C6416" s="60"/>
      <c r="D6416" s="60"/>
      <c r="H6416" s="61"/>
      <c r="I6416" s="61"/>
      <c r="J6416" s="61"/>
      <c r="K6416" s="61"/>
      <c r="L6416" s="61"/>
      <c r="M6416" s="61"/>
      <c r="N6416" s="61"/>
      <c r="O6416" s="61"/>
      <c r="P6416" s="61"/>
      <c r="Q6416" s="61"/>
      <c r="R6416" s="61"/>
      <c r="S6416" s="61"/>
      <c r="T6416" s="61"/>
      <c r="U6416" s="61"/>
      <c r="V6416" s="61"/>
      <c r="W6416" s="61"/>
      <c r="X6416" s="61"/>
      <c r="Y6416" s="61"/>
      <c r="Z6416" s="61"/>
      <c r="AA6416" s="61"/>
      <c r="AB6416" s="61"/>
      <c r="AC6416" s="61"/>
      <c r="AD6416" s="61"/>
      <c r="AE6416" s="61"/>
      <c r="AF6416" s="61"/>
      <c r="AG6416" s="61"/>
      <c r="AH6416" s="61"/>
      <c r="AI6416" s="61"/>
      <c r="AJ6416" s="61"/>
      <c r="AK6416" s="61"/>
      <c r="AL6416" s="61"/>
      <c r="AM6416" s="61"/>
      <c r="AN6416" s="61"/>
      <c r="AO6416" s="61"/>
      <c r="AP6416" s="62"/>
      <c r="AQ6416" s="61"/>
      <c r="AR6416" s="61"/>
      <c r="AS6416" s="61"/>
      <c r="AT6416" s="61"/>
      <c r="AU6416" s="61"/>
      <c r="AV6416" s="61"/>
      <c r="AW6416" s="60"/>
    </row>
    <row r="6417" s="59" customFormat="1" customHeight="1" spans="1:49">
      <c r="A6417" s="60"/>
      <c r="B6417" s="60"/>
      <c r="C6417" s="60"/>
      <c r="D6417" s="60"/>
      <c r="H6417" s="61"/>
      <c r="I6417" s="61"/>
      <c r="J6417" s="61"/>
      <c r="K6417" s="61"/>
      <c r="L6417" s="61"/>
      <c r="M6417" s="61"/>
      <c r="N6417" s="61"/>
      <c r="O6417" s="61"/>
      <c r="P6417" s="61"/>
      <c r="Q6417" s="61"/>
      <c r="R6417" s="61"/>
      <c r="S6417" s="61"/>
      <c r="T6417" s="61"/>
      <c r="U6417" s="61"/>
      <c r="V6417" s="61"/>
      <c r="W6417" s="61"/>
      <c r="X6417" s="61"/>
      <c r="Y6417" s="61"/>
      <c r="Z6417" s="61"/>
      <c r="AA6417" s="61"/>
      <c r="AB6417" s="61"/>
      <c r="AC6417" s="61"/>
      <c r="AD6417" s="61"/>
      <c r="AE6417" s="61"/>
      <c r="AF6417" s="61"/>
      <c r="AG6417" s="61"/>
      <c r="AH6417" s="61"/>
      <c r="AI6417" s="61"/>
      <c r="AJ6417" s="61"/>
      <c r="AK6417" s="61"/>
      <c r="AL6417" s="61"/>
      <c r="AM6417" s="61"/>
      <c r="AN6417" s="61"/>
      <c r="AO6417" s="61"/>
      <c r="AP6417" s="62"/>
      <c r="AQ6417" s="61"/>
      <c r="AR6417" s="61"/>
      <c r="AS6417" s="61"/>
      <c r="AT6417" s="61"/>
      <c r="AU6417" s="61"/>
      <c r="AV6417" s="61"/>
      <c r="AW6417" s="60"/>
    </row>
    <row r="6418" s="59" customFormat="1" customHeight="1" spans="1:49">
      <c r="A6418" s="60"/>
      <c r="B6418" s="60"/>
      <c r="C6418" s="60"/>
      <c r="D6418" s="60"/>
      <c r="H6418" s="61"/>
      <c r="I6418" s="61"/>
      <c r="J6418" s="61"/>
      <c r="K6418" s="61"/>
      <c r="L6418" s="61"/>
      <c r="M6418" s="61"/>
      <c r="N6418" s="61"/>
      <c r="O6418" s="61"/>
      <c r="P6418" s="61"/>
      <c r="Q6418" s="61"/>
      <c r="R6418" s="61"/>
      <c r="S6418" s="61"/>
      <c r="T6418" s="61"/>
      <c r="U6418" s="61"/>
      <c r="V6418" s="61"/>
      <c r="W6418" s="61"/>
      <c r="X6418" s="61"/>
      <c r="Y6418" s="61"/>
      <c r="Z6418" s="61"/>
      <c r="AA6418" s="61"/>
      <c r="AB6418" s="61"/>
      <c r="AC6418" s="61"/>
      <c r="AD6418" s="61"/>
      <c r="AE6418" s="61"/>
      <c r="AF6418" s="61"/>
      <c r="AG6418" s="61"/>
      <c r="AH6418" s="61"/>
      <c r="AI6418" s="61"/>
      <c r="AJ6418" s="61"/>
      <c r="AK6418" s="61"/>
      <c r="AL6418" s="61"/>
      <c r="AM6418" s="61"/>
      <c r="AN6418" s="61"/>
      <c r="AO6418" s="61"/>
      <c r="AP6418" s="62"/>
      <c r="AQ6418" s="61"/>
      <c r="AR6418" s="61"/>
      <c r="AS6418" s="61"/>
      <c r="AT6418" s="61"/>
      <c r="AU6418" s="61"/>
      <c r="AV6418" s="61"/>
      <c r="AW6418" s="60"/>
    </row>
    <row r="6419" s="59" customFormat="1" customHeight="1" spans="1:49">
      <c r="A6419" s="60"/>
      <c r="B6419" s="60"/>
      <c r="C6419" s="60"/>
      <c r="D6419" s="60"/>
      <c r="H6419" s="61"/>
      <c r="I6419" s="61"/>
      <c r="J6419" s="61"/>
      <c r="K6419" s="61"/>
      <c r="L6419" s="61"/>
      <c r="M6419" s="61"/>
      <c r="N6419" s="61"/>
      <c r="O6419" s="61"/>
      <c r="P6419" s="61"/>
      <c r="Q6419" s="61"/>
      <c r="R6419" s="61"/>
      <c r="S6419" s="61"/>
      <c r="T6419" s="61"/>
      <c r="U6419" s="61"/>
      <c r="V6419" s="61"/>
      <c r="W6419" s="61"/>
      <c r="X6419" s="61"/>
      <c r="Y6419" s="61"/>
      <c r="Z6419" s="61"/>
      <c r="AA6419" s="61"/>
      <c r="AB6419" s="61"/>
      <c r="AC6419" s="61"/>
      <c r="AD6419" s="61"/>
      <c r="AE6419" s="61"/>
      <c r="AF6419" s="61"/>
      <c r="AG6419" s="61"/>
      <c r="AH6419" s="61"/>
      <c r="AI6419" s="61"/>
      <c r="AJ6419" s="61"/>
      <c r="AK6419" s="61"/>
      <c r="AL6419" s="61"/>
      <c r="AM6419" s="61"/>
      <c r="AN6419" s="61"/>
      <c r="AO6419" s="61"/>
      <c r="AP6419" s="62"/>
      <c r="AQ6419" s="61"/>
      <c r="AR6419" s="61"/>
      <c r="AS6419" s="61"/>
      <c r="AT6419" s="61"/>
      <c r="AU6419" s="61"/>
      <c r="AV6419" s="61"/>
      <c r="AW6419" s="60"/>
    </row>
    <row r="6420" s="59" customFormat="1" customHeight="1" spans="1:49">
      <c r="A6420" s="60"/>
      <c r="B6420" s="60"/>
      <c r="C6420" s="60"/>
      <c r="D6420" s="60"/>
      <c r="H6420" s="61"/>
      <c r="I6420" s="61"/>
      <c r="J6420" s="61"/>
      <c r="K6420" s="61"/>
      <c r="L6420" s="61"/>
      <c r="M6420" s="61"/>
      <c r="N6420" s="61"/>
      <c r="O6420" s="61"/>
      <c r="P6420" s="61"/>
      <c r="Q6420" s="61"/>
      <c r="R6420" s="61"/>
      <c r="S6420" s="61"/>
      <c r="T6420" s="61"/>
      <c r="U6420" s="61"/>
      <c r="V6420" s="61"/>
      <c r="W6420" s="61"/>
      <c r="X6420" s="61"/>
      <c r="Y6420" s="61"/>
      <c r="Z6420" s="61"/>
      <c r="AA6420" s="61"/>
      <c r="AB6420" s="61"/>
      <c r="AC6420" s="61"/>
      <c r="AD6420" s="61"/>
      <c r="AE6420" s="61"/>
      <c r="AF6420" s="61"/>
      <c r="AG6420" s="61"/>
      <c r="AH6420" s="61"/>
      <c r="AI6420" s="61"/>
      <c r="AJ6420" s="61"/>
      <c r="AK6420" s="61"/>
      <c r="AL6420" s="61"/>
      <c r="AM6420" s="61"/>
      <c r="AN6420" s="61"/>
      <c r="AO6420" s="61"/>
      <c r="AP6420" s="62"/>
      <c r="AQ6420" s="61"/>
      <c r="AR6420" s="61"/>
      <c r="AS6420" s="61"/>
      <c r="AT6420" s="61"/>
      <c r="AU6420" s="61"/>
      <c r="AV6420" s="61"/>
      <c r="AW6420" s="60"/>
    </row>
    <row r="6421" s="59" customFormat="1" customHeight="1" spans="1:49">
      <c r="A6421" s="60"/>
      <c r="B6421" s="60"/>
      <c r="C6421" s="60"/>
      <c r="D6421" s="60"/>
      <c r="H6421" s="61"/>
      <c r="I6421" s="61"/>
      <c r="J6421" s="61"/>
      <c r="K6421" s="61"/>
      <c r="L6421" s="61"/>
      <c r="M6421" s="61"/>
      <c r="N6421" s="61"/>
      <c r="O6421" s="61"/>
      <c r="P6421" s="61"/>
      <c r="Q6421" s="61"/>
      <c r="R6421" s="61"/>
      <c r="S6421" s="61"/>
      <c r="T6421" s="61"/>
      <c r="U6421" s="61"/>
      <c r="V6421" s="61"/>
      <c r="W6421" s="61"/>
      <c r="X6421" s="61"/>
      <c r="Y6421" s="61"/>
      <c r="Z6421" s="61"/>
      <c r="AA6421" s="61"/>
      <c r="AB6421" s="61"/>
      <c r="AC6421" s="61"/>
      <c r="AD6421" s="61"/>
      <c r="AE6421" s="61"/>
      <c r="AF6421" s="61"/>
      <c r="AG6421" s="61"/>
      <c r="AH6421" s="61"/>
      <c r="AI6421" s="61"/>
      <c r="AJ6421" s="61"/>
      <c r="AK6421" s="61"/>
      <c r="AL6421" s="61"/>
      <c r="AM6421" s="61"/>
      <c r="AN6421" s="61"/>
      <c r="AO6421" s="61"/>
      <c r="AP6421" s="62"/>
      <c r="AQ6421" s="61"/>
      <c r="AR6421" s="61"/>
      <c r="AS6421" s="61"/>
      <c r="AT6421" s="61"/>
      <c r="AU6421" s="61"/>
      <c r="AV6421" s="61"/>
      <c r="AW6421" s="60"/>
    </row>
    <row r="6422" s="59" customFormat="1" customHeight="1" spans="1:49">
      <c r="A6422" s="60"/>
      <c r="B6422" s="60"/>
      <c r="C6422" s="60"/>
      <c r="D6422" s="60"/>
      <c r="H6422" s="61"/>
      <c r="I6422" s="61"/>
      <c r="J6422" s="61"/>
      <c r="K6422" s="61"/>
      <c r="L6422" s="61"/>
      <c r="M6422" s="61"/>
      <c r="N6422" s="61"/>
      <c r="O6422" s="61"/>
      <c r="P6422" s="61"/>
      <c r="Q6422" s="61"/>
      <c r="R6422" s="61"/>
      <c r="S6422" s="61"/>
      <c r="T6422" s="61"/>
      <c r="U6422" s="61"/>
      <c r="V6422" s="61"/>
      <c r="W6422" s="61"/>
      <c r="X6422" s="61"/>
      <c r="Y6422" s="61"/>
      <c r="Z6422" s="61"/>
      <c r="AA6422" s="61"/>
      <c r="AB6422" s="61"/>
      <c r="AC6422" s="61"/>
      <c r="AD6422" s="61"/>
      <c r="AE6422" s="61"/>
      <c r="AF6422" s="61"/>
      <c r="AG6422" s="61"/>
      <c r="AH6422" s="61"/>
      <c r="AI6422" s="61"/>
      <c r="AJ6422" s="61"/>
      <c r="AK6422" s="61"/>
      <c r="AL6422" s="61"/>
      <c r="AM6422" s="61"/>
      <c r="AN6422" s="61"/>
      <c r="AO6422" s="61"/>
      <c r="AP6422" s="62"/>
      <c r="AQ6422" s="61"/>
      <c r="AR6422" s="61"/>
      <c r="AS6422" s="61"/>
      <c r="AT6422" s="61"/>
      <c r="AU6422" s="61"/>
      <c r="AV6422" s="61"/>
      <c r="AW6422" s="60"/>
    </row>
    <row r="6423" s="59" customFormat="1" customHeight="1" spans="1:49">
      <c r="A6423" s="60"/>
      <c r="B6423" s="60"/>
      <c r="C6423" s="60"/>
      <c r="D6423" s="60"/>
      <c r="H6423" s="61"/>
      <c r="I6423" s="61"/>
      <c r="J6423" s="61"/>
      <c r="K6423" s="61"/>
      <c r="L6423" s="61"/>
      <c r="M6423" s="61"/>
      <c r="N6423" s="61"/>
      <c r="O6423" s="61"/>
      <c r="P6423" s="61"/>
      <c r="Q6423" s="61"/>
      <c r="R6423" s="61"/>
      <c r="S6423" s="61"/>
      <c r="T6423" s="61"/>
      <c r="U6423" s="61"/>
      <c r="V6423" s="61"/>
      <c r="W6423" s="61"/>
      <c r="X6423" s="61"/>
      <c r="Y6423" s="61"/>
      <c r="Z6423" s="61"/>
      <c r="AA6423" s="61"/>
      <c r="AB6423" s="61"/>
      <c r="AC6423" s="61"/>
      <c r="AD6423" s="61"/>
      <c r="AE6423" s="61"/>
      <c r="AF6423" s="61"/>
      <c r="AG6423" s="61"/>
      <c r="AH6423" s="61"/>
      <c r="AI6423" s="61"/>
      <c r="AJ6423" s="61"/>
      <c r="AK6423" s="61"/>
      <c r="AL6423" s="61"/>
      <c r="AM6423" s="61"/>
      <c r="AN6423" s="61"/>
      <c r="AO6423" s="61"/>
      <c r="AP6423" s="62"/>
      <c r="AQ6423" s="61"/>
      <c r="AR6423" s="61"/>
      <c r="AS6423" s="61"/>
      <c r="AT6423" s="61"/>
      <c r="AU6423" s="61"/>
      <c r="AV6423" s="61"/>
      <c r="AW6423" s="60"/>
    </row>
    <row r="6424" s="59" customFormat="1" customHeight="1" spans="1:49">
      <c r="A6424" s="60"/>
      <c r="B6424" s="60"/>
      <c r="C6424" s="60"/>
      <c r="D6424" s="60"/>
      <c r="H6424" s="61"/>
      <c r="I6424" s="61"/>
      <c r="J6424" s="61"/>
      <c r="K6424" s="61"/>
      <c r="L6424" s="61"/>
      <c r="M6424" s="61"/>
      <c r="N6424" s="61"/>
      <c r="O6424" s="61"/>
      <c r="P6424" s="61"/>
      <c r="Q6424" s="61"/>
      <c r="R6424" s="61"/>
      <c r="S6424" s="61"/>
      <c r="T6424" s="61"/>
      <c r="U6424" s="61"/>
      <c r="V6424" s="61"/>
      <c r="W6424" s="61"/>
      <c r="X6424" s="61"/>
      <c r="Y6424" s="61"/>
      <c r="Z6424" s="61"/>
      <c r="AA6424" s="61"/>
      <c r="AB6424" s="61"/>
      <c r="AC6424" s="61"/>
      <c r="AD6424" s="61"/>
      <c r="AE6424" s="61"/>
      <c r="AF6424" s="61"/>
      <c r="AG6424" s="61"/>
      <c r="AH6424" s="61"/>
      <c r="AI6424" s="61"/>
      <c r="AJ6424" s="61"/>
      <c r="AK6424" s="61"/>
      <c r="AL6424" s="61"/>
      <c r="AM6424" s="61"/>
      <c r="AN6424" s="61"/>
      <c r="AO6424" s="61"/>
      <c r="AP6424" s="62"/>
      <c r="AQ6424" s="61"/>
      <c r="AR6424" s="61"/>
      <c r="AS6424" s="61"/>
      <c r="AT6424" s="61"/>
      <c r="AU6424" s="61"/>
      <c r="AV6424" s="61"/>
      <c r="AW6424" s="60"/>
    </row>
    <row r="6425" s="59" customFormat="1" customHeight="1" spans="1:49">
      <c r="A6425" s="60"/>
      <c r="B6425" s="60"/>
      <c r="C6425" s="60"/>
      <c r="D6425" s="60"/>
      <c r="H6425" s="61"/>
      <c r="I6425" s="61"/>
      <c r="J6425" s="61"/>
      <c r="K6425" s="61"/>
      <c r="L6425" s="61"/>
      <c r="M6425" s="61"/>
      <c r="N6425" s="61"/>
      <c r="O6425" s="61"/>
      <c r="P6425" s="61"/>
      <c r="Q6425" s="61"/>
      <c r="R6425" s="61"/>
      <c r="S6425" s="61"/>
      <c r="T6425" s="61"/>
      <c r="U6425" s="61"/>
      <c r="V6425" s="61"/>
      <c r="W6425" s="61"/>
      <c r="X6425" s="61"/>
      <c r="Y6425" s="61"/>
      <c r="Z6425" s="61"/>
      <c r="AA6425" s="61"/>
      <c r="AB6425" s="61"/>
      <c r="AC6425" s="61"/>
      <c r="AD6425" s="61"/>
      <c r="AE6425" s="61"/>
      <c r="AF6425" s="61"/>
      <c r="AG6425" s="61"/>
      <c r="AH6425" s="61"/>
      <c r="AI6425" s="61"/>
      <c r="AJ6425" s="61"/>
      <c r="AK6425" s="61"/>
      <c r="AL6425" s="61"/>
      <c r="AM6425" s="61"/>
      <c r="AN6425" s="61"/>
      <c r="AO6425" s="61"/>
      <c r="AP6425" s="62"/>
      <c r="AQ6425" s="61"/>
      <c r="AR6425" s="61"/>
      <c r="AS6425" s="61"/>
      <c r="AT6425" s="61"/>
      <c r="AU6425" s="61"/>
      <c r="AV6425" s="61"/>
      <c r="AW6425" s="60"/>
    </row>
    <row r="6426" s="59" customFormat="1" customHeight="1" spans="1:49">
      <c r="A6426" s="60"/>
      <c r="B6426" s="60"/>
      <c r="C6426" s="60"/>
      <c r="D6426" s="60"/>
      <c r="H6426" s="61"/>
      <c r="I6426" s="61"/>
      <c r="J6426" s="61"/>
      <c r="K6426" s="61"/>
      <c r="L6426" s="61"/>
      <c r="M6426" s="61"/>
      <c r="N6426" s="61"/>
      <c r="O6426" s="61"/>
      <c r="P6426" s="61"/>
      <c r="Q6426" s="61"/>
      <c r="R6426" s="61"/>
      <c r="S6426" s="61"/>
      <c r="T6426" s="61"/>
      <c r="U6426" s="61"/>
      <c r="V6426" s="61"/>
      <c r="W6426" s="61"/>
      <c r="X6426" s="61"/>
      <c r="Y6426" s="61"/>
      <c r="Z6426" s="61"/>
      <c r="AA6426" s="61"/>
      <c r="AB6426" s="61"/>
      <c r="AC6426" s="61"/>
      <c r="AD6426" s="61"/>
      <c r="AE6426" s="61"/>
      <c r="AF6426" s="61"/>
      <c r="AG6426" s="61"/>
      <c r="AH6426" s="61"/>
      <c r="AI6426" s="61"/>
      <c r="AJ6426" s="61"/>
      <c r="AK6426" s="61"/>
      <c r="AL6426" s="61"/>
      <c r="AM6426" s="61"/>
      <c r="AN6426" s="61"/>
      <c r="AO6426" s="61"/>
      <c r="AP6426" s="62"/>
      <c r="AQ6426" s="61"/>
      <c r="AR6426" s="61"/>
      <c r="AS6426" s="61"/>
      <c r="AT6426" s="61"/>
      <c r="AU6426" s="61"/>
      <c r="AV6426" s="61"/>
      <c r="AW6426" s="60"/>
    </row>
    <row r="6427" s="59" customFormat="1" customHeight="1" spans="1:49">
      <c r="A6427" s="60"/>
      <c r="B6427" s="60"/>
      <c r="C6427" s="60"/>
      <c r="D6427" s="60"/>
      <c r="H6427" s="61"/>
      <c r="I6427" s="61"/>
      <c r="J6427" s="61"/>
      <c r="K6427" s="61"/>
      <c r="L6427" s="61"/>
      <c r="M6427" s="61"/>
      <c r="N6427" s="61"/>
      <c r="O6427" s="61"/>
      <c r="P6427" s="61"/>
      <c r="Q6427" s="61"/>
      <c r="R6427" s="61"/>
      <c r="S6427" s="61"/>
      <c r="T6427" s="61"/>
      <c r="U6427" s="61"/>
      <c r="V6427" s="61"/>
      <c r="W6427" s="61"/>
      <c r="X6427" s="61"/>
      <c r="Y6427" s="61"/>
      <c r="Z6427" s="61"/>
      <c r="AA6427" s="61"/>
      <c r="AB6427" s="61"/>
      <c r="AC6427" s="61"/>
      <c r="AD6427" s="61"/>
      <c r="AE6427" s="61"/>
      <c r="AF6427" s="61"/>
      <c r="AG6427" s="61"/>
      <c r="AH6427" s="61"/>
      <c r="AI6427" s="61"/>
      <c r="AJ6427" s="61"/>
      <c r="AK6427" s="61"/>
      <c r="AL6427" s="61"/>
      <c r="AM6427" s="61"/>
      <c r="AN6427" s="61"/>
      <c r="AO6427" s="61"/>
      <c r="AP6427" s="62"/>
      <c r="AQ6427" s="61"/>
      <c r="AR6427" s="61"/>
      <c r="AS6427" s="61"/>
      <c r="AT6427" s="61"/>
      <c r="AU6427" s="61"/>
      <c r="AV6427" s="61"/>
      <c r="AW6427" s="60"/>
    </row>
    <row r="6428" s="59" customFormat="1" customHeight="1" spans="1:49">
      <c r="A6428" s="60"/>
      <c r="B6428" s="60"/>
      <c r="C6428" s="60"/>
      <c r="D6428" s="60"/>
      <c r="H6428" s="61"/>
      <c r="I6428" s="61"/>
      <c r="J6428" s="61"/>
      <c r="K6428" s="61"/>
      <c r="L6428" s="61"/>
      <c r="M6428" s="61"/>
      <c r="N6428" s="61"/>
      <c r="O6428" s="61"/>
      <c r="P6428" s="61"/>
      <c r="Q6428" s="61"/>
      <c r="R6428" s="61"/>
      <c r="S6428" s="61"/>
      <c r="T6428" s="61"/>
      <c r="U6428" s="61"/>
      <c r="V6428" s="61"/>
      <c r="W6428" s="61"/>
      <c r="X6428" s="61"/>
      <c r="Y6428" s="61"/>
      <c r="Z6428" s="61"/>
      <c r="AA6428" s="61"/>
      <c r="AB6428" s="61"/>
      <c r="AC6428" s="61"/>
      <c r="AD6428" s="61"/>
      <c r="AE6428" s="61"/>
      <c r="AF6428" s="61"/>
      <c r="AG6428" s="61"/>
      <c r="AH6428" s="61"/>
      <c r="AI6428" s="61"/>
      <c r="AJ6428" s="61"/>
      <c r="AK6428" s="61"/>
      <c r="AL6428" s="61"/>
      <c r="AM6428" s="61"/>
      <c r="AN6428" s="61"/>
      <c r="AO6428" s="61"/>
      <c r="AP6428" s="62"/>
      <c r="AQ6428" s="61"/>
      <c r="AR6428" s="61"/>
      <c r="AS6428" s="61"/>
      <c r="AT6428" s="61"/>
      <c r="AU6428" s="61"/>
      <c r="AV6428" s="61"/>
      <c r="AW6428" s="60"/>
    </row>
    <row r="6429" s="59" customFormat="1" customHeight="1" spans="1:49">
      <c r="A6429" s="60"/>
      <c r="B6429" s="60"/>
      <c r="C6429" s="60"/>
      <c r="D6429" s="60"/>
      <c r="H6429" s="61"/>
      <c r="I6429" s="61"/>
      <c r="J6429" s="61"/>
      <c r="K6429" s="61"/>
      <c r="L6429" s="61"/>
      <c r="M6429" s="61"/>
      <c r="N6429" s="61"/>
      <c r="O6429" s="61"/>
      <c r="P6429" s="61"/>
      <c r="Q6429" s="61"/>
      <c r="R6429" s="61"/>
      <c r="S6429" s="61"/>
      <c r="T6429" s="61"/>
      <c r="U6429" s="61"/>
      <c r="V6429" s="61"/>
      <c r="W6429" s="61"/>
      <c r="X6429" s="61"/>
      <c r="Y6429" s="61"/>
      <c r="Z6429" s="61"/>
      <c r="AA6429" s="61"/>
      <c r="AB6429" s="61"/>
      <c r="AC6429" s="61"/>
      <c r="AD6429" s="61"/>
      <c r="AE6429" s="61"/>
      <c r="AF6429" s="61"/>
      <c r="AG6429" s="61"/>
      <c r="AH6429" s="61"/>
      <c r="AI6429" s="61"/>
      <c r="AJ6429" s="61"/>
      <c r="AK6429" s="61"/>
      <c r="AL6429" s="61"/>
      <c r="AM6429" s="61"/>
      <c r="AN6429" s="61"/>
      <c r="AO6429" s="61"/>
      <c r="AP6429" s="62"/>
      <c r="AQ6429" s="61"/>
      <c r="AR6429" s="61"/>
      <c r="AS6429" s="61"/>
      <c r="AT6429" s="61"/>
      <c r="AU6429" s="61"/>
      <c r="AV6429" s="61"/>
      <c r="AW6429" s="60"/>
    </row>
    <row r="6430" s="59" customFormat="1" customHeight="1" spans="1:49">
      <c r="A6430" s="60"/>
      <c r="B6430" s="60"/>
      <c r="C6430" s="60"/>
      <c r="D6430" s="60"/>
      <c r="H6430" s="61"/>
      <c r="I6430" s="61"/>
      <c r="J6430" s="61"/>
      <c r="K6430" s="61"/>
      <c r="L6430" s="61"/>
      <c r="M6430" s="61"/>
      <c r="N6430" s="61"/>
      <c r="O6430" s="61"/>
      <c r="P6430" s="61"/>
      <c r="Q6430" s="61"/>
      <c r="R6430" s="61"/>
      <c r="S6430" s="61"/>
      <c r="T6430" s="61"/>
      <c r="U6430" s="61"/>
      <c r="V6430" s="61"/>
      <c r="W6430" s="61"/>
      <c r="X6430" s="61"/>
      <c r="Y6430" s="61"/>
      <c r="Z6430" s="61"/>
      <c r="AA6430" s="61"/>
      <c r="AB6430" s="61"/>
      <c r="AC6430" s="61"/>
      <c r="AD6430" s="61"/>
      <c r="AE6430" s="61"/>
      <c r="AF6430" s="61"/>
      <c r="AG6430" s="61"/>
      <c r="AH6430" s="61"/>
      <c r="AI6430" s="61"/>
      <c r="AJ6430" s="61"/>
      <c r="AK6430" s="61"/>
      <c r="AL6430" s="61"/>
      <c r="AM6430" s="61"/>
      <c r="AN6430" s="61"/>
      <c r="AO6430" s="61"/>
      <c r="AP6430" s="62"/>
      <c r="AQ6430" s="61"/>
      <c r="AR6430" s="61"/>
      <c r="AS6430" s="61"/>
      <c r="AT6430" s="61"/>
      <c r="AU6430" s="61"/>
      <c r="AV6430" s="61"/>
      <c r="AW6430" s="60"/>
    </row>
    <row r="6431" s="59" customFormat="1" customHeight="1" spans="1:49">
      <c r="A6431" s="60"/>
      <c r="B6431" s="60"/>
      <c r="C6431" s="60"/>
      <c r="D6431" s="60"/>
      <c r="H6431" s="61"/>
      <c r="I6431" s="61"/>
      <c r="J6431" s="61"/>
      <c r="K6431" s="61"/>
      <c r="L6431" s="61"/>
      <c r="M6431" s="61"/>
      <c r="N6431" s="61"/>
      <c r="O6431" s="61"/>
      <c r="P6431" s="61"/>
      <c r="Q6431" s="61"/>
      <c r="R6431" s="61"/>
      <c r="S6431" s="61"/>
      <c r="T6431" s="61"/>
      <c r="U6431" s="61"/>
      <c r="V6431" s="61"/>
      <c r="W6431" s="61"/>
      <c r="X6431" s="61"/>
      <c r="Y6431" s="61"/>
      <c r="Z6431" s="61"/>
      <c r="AA6431" s="61"/>
      <c r="AB6431" s="61"/>
      <c r="AC6431" s="61"/>
      <c r="AD6431" s="61"/>
      <c r="AE6431" s="61"/>
      <c r="AF6431" s="61"/>
      <c r="AG6431" s="61"/>
      <c r="AH6431" s="61"/>
      <c r="AI6431" s="61"/>
      <c r="AJ6431" s="61"/>
      <c r="AK6431" s="61"/>
      <c r="AL6431" s="61"/>
      <c r="AM6431" s="61"/>
      <c r="AN6431" s="61"/>
      <c r="AO6431" s="61"/>
      <c r="AP6431" s="62"/>
      <c r="AQ6431" s="61"/>
      <c r="AR6431" s="61"/>
      <c r="AS6431" s="61"/>
      <c r="AT6431" s="61"/>
      <c r="AU6431" s="61"/>
      <c r="AV6431" s="61"/>
      <c r="AW6431" s="60"/>
    </row>
    <row r="6432" s="59" customFormat="1" customHeight="1" spans="1:49">
      <c r="A6432" s="60"/>
      <c r="B6432" s="60"/>
      <c r="C6432" s="60"/>
      <c r="D6432" s="60"/>
      <c r="H6432" s="61"/>
      <c r="I6432" s="61"/>
      <c r="J6432" s="61"/>
      <c r="K6432" s="61"/>
      <c r="L6432" s="61"/>
      <c r="M6432" s="61"/>
      <c r="N6432" s="61"/>
      <c r="O6432" s="61"/>
      <c r="P6432" s="61"/>
      <c r="Q6432" s="61"/>
      <c r="R6432" s="61"/>
      <c r="S6432" s="61"/>
      <c r="T6432" s="61"/>
      <c r="U6432" s="61"/>
      <c r="V6432" s="61"/>
      <c r="W6432" s="61"/>
      <c r="X6432" s="61"/>
      <c r="Y6432" s="61"/>
      <c r="Z6432" s="61"/>
      <c r="AA6432" s="61"/>
      <c r="AB6432" s="61"/>
      <c r="AC6432" s="61"/>
      <c r="AD6432" s="61"/>
      <c r="AE6432" s="61"/>
      <c r="AF6432" s="61"/>
      <c r="AG6432" s="61"/>
      <c r="AH6432" s="61"/>
      <c r="AI6432" s="61"/>
      <c r="AJ6432" s="61"/>
      <c r="AK6432" s="61"/>
      <c r="AL6432" s="61"/>
      <c r="AM6432" s="61"/>
      <c r="AN6432" s="61"/>
      <c r="AO6432" s="61"/>
      <c r="AP6432" s="62"/>
      <c r="AQ6432" s="61"/>
      <c r="AR6432" s="61"/>
      <c r="AS6432" s="61"/>
      <c r="AT6432" s="61"/>
      <c r="AU6432" s="61"/>
      <c r="AV6432" s="61"/>
      <c r="AW6432" s="60"/>
    </row>
    <row r="6433" s="59" customFormat="1" customHeight="1" spans="1:49">
      <c r="A6433" s="60"/>
      <c r="B6433" s="60"/>
      <c r="C6433" s="60"/>
      <c r="D6433" s="60"/>
      <c r="H6433" s="61"/>
      <c r="I6433" s="61"/>
      <c r="J6433" s="61"/>
      <c r="K6433" s="61"/>
      <c r="L6433" s="61"/>
      <c r="M6433" s="61"/>
      <c r="N6433" s="61"/>
      <c r="O6433" s="61"/>
      <c r="P6433" s="61"/>
      <c r="Q6433" s="61"/>
      <c r="R6433" s="61"/>
      <c r="S6433" s="61"/>
      <c r="T6433" s="61"/>
      <c r="U6433" s="61"/>
      <c r="V6433" s="61"/>
      <c r="W6433" s="61"/>
      <c r="X6433" s="61"/>
      <c r="Y6433" s="61"/>
      <c r="Z6433" s="61"/>
      <c r="AA6433" s="61"/>
      <c r="AB6433" s="61"/>
      <c r="AC6433" s="61"/>
      <c r="AD6433" s="61"/>
      <c r="AE6433" s="61"/>
      <c r="AF6433" s="61"/>
      <c r="AG6433" s="61"/>
      <c r="AH6433" s="61"/>
      <c r="AI6433" s="61"/>
      <c r="AJ6433" s="61"/>
      <c r="AK6433" s="61"/>
      <c r="AL6433" s="61"/>
      <c r="AM6433" s="61"/>
      <c r="AN6433" s="61"/>
      <c r="AO6433" s="61"/>
      <c r="AP6433" s="62"/>
      <c r="AQ6433" s="61"/>
      <c r="AR6433" s="61"/>
      <c r="AS6433" s="61"/>
      <c r="AT6433" s="61"/>
      <c r="AU6433" s="61"/>
      <c r="AV6433" s="61"/>
      <c r="AW6433" s="60"/>
    </row>
    <row r="6434" s="59" customFormat="1" customHeight="1" spans="1:49">
      <c r="A6434" s="60"/>
      <c r="B6434" s="60"/>
      <c r="C6434" s="60"/>
      <c r="D6434" s="60"/>
      <c r="H6434" s="61"/>
      <c r="I6434" s="61"/>
      <c r="J6434" s="61"/>
      <c r="K6434" s="61"/>
      <c r="L6434" s="61"/>
      <c r="M6434" s="61"/>
      <c r="N6434" s="61"/>
      <c r="O6434" s="61"/>
      <c r="P6434" s="61"/>
      <c r="Q6434" s="61"/>
      <c r="R6434" s="61"/>
      <c r="S6434" s="61"/>
      <c r="T6434" s="61"/>
      <c r="U6434" s="61"/>
      <c r="V6434" s="61"/>
      <c r="W6434" s="61"/>
      <c r="X6434" s="61"/>
      <c r="Y6434" s="61"/>
      <c r="Z6434" s="61"/>
      <c r="AA6434" s="61"/>
      <c r="AB6434" s="61"/>
      <c r="AC6434" s="61"/>
      <c r="AD6434" s="61"/>
      <c r="AE6434" s="61"/>
      <c r="AF6434" s="61"/>
      <c r="AG6434" s="61"/>
      <c r="AH6434" s="61"/>
      <c r="AI6434" s="61"/>
      <c r="AJ6434" s="61"/>
      <c r="AK6434" s="61"/>
      <c r="AL6434" s="61"/>
      <c r="AM6434" s="61"/>
      <c r="AN6434" s="61"/>
      <c r="AO6434" s="61"/>
      <c r="AP6434" s="62"/>
      <c r="AQ6434" s="61"/>
      <c r="AR6434" s="61"/>
      <c r="AS6434" s="61"/>
      <c r="AT6434" s="61"/>
      <c r="AU6434" s="61"/>
      <c r="AV6434" s="61"/>
      <c r="AW6434" s="60"/>
    </row>
    <row r="6435" s="59" customFormat="1" customHeight="1" spans="1:49">
      <c r="A6435" s="60"/>
      <c r="B6435" s="60"/>
      <c r="C6435" s="60"/>
      <c r="D6435" s="60"/>
      <c r="H6435" s="61"/>
      <c r="I6435" s="61"/>
      <c r="J6435" s="61"/>
      <c r="K6435" s="61"/>
      <c r="L6435" s="61"/>
      <c r="M6435" s="61"/>
      <c r="N6435" s="61"/>
      <c r="O6435" s="61"/>
      <c r="P6435" s="61"/>
      <c r="Q6435" s="61"/>
      <c r="R6435" s="61"/>
      <c r="S6435" s="61"/>
      <c r="T6435" s="61"/>
      <c r="U6435" s="61"/>
      <c r="V6435" s="61"/>
      <c r="W6435" s="61"/>
      <c r="X6435" s="61"/>
      <c r="Y6435" s="61"/>
      <c r="Z6435" s="61"/>
      <c r="AA6435" s="61"/>
      <c r="AB6435" s="61"/>
      <c r="AC6435" s="61"/>
      <c r="AD6435" s="61"/>
      <c r="AE6435" s="61"/>
      <c r="AF6435" s="61"/>
      <c r="AG6435" s="61"/>
      <c r="AH6435" s="61"/>
      <c r="AI6435" s="61"/>
      <c r="AJ6435" s="61"/>
      <c r="AK6435" s="61"/>
      <c r="AL6435" s="61"/>
      <c r="AM6435" s="61"/>
      <c r="AN6435" s="61"/>
      <c r="AO6435" s="61"/>
      <c r="AP6435" s="62"/>
      <c r="AQ6435" s="61"/>
      <c r="AR6435" s="61"/>
      <c r="AS6435" s="61"/>
      <c r="AT6435" s="61"/>
      <c r="AU6435" s="61"/>
      <c r="AV6435" s="61"/>
      <c r="AW6435" s="60"/>
    </row>
    <row r="6436" s="59" customFormat="1" customHeight="1" spans="1:49">
      <c r="A6436" s="60"/>
      <c r="B6436" s="60"/>
      <c r="C6436" s="60"/>
      <c r="D6436" s="60"/>
      <c r="H6436" s="61"/>
      <c r="I6436" s="61"/>
      <c r="J6436" s="61"/>
      <c r="K6436" s="61"/>
      <c r="L6436" s="61"/>
      <c r="M6436" s="61"/>
      <c r="N6436" s="61"/>
      <c r="O6436" s="61"/>
      <c r="P6436" s="61"/>
      <c r="Q6436" s="61"/>
      <c r="R6436" s="61"/>
      <c r="S6436" s="61"/>
      <c r="T6436" s="61"/>
      <c r="U6436" s="61"/>
      <c r="V6436" s="61"/>
      <c r="W6436" s="61"/>
      <c r="X6436" s="61"/>
      <c r="Y6436" s="61"/>
      <c r="Z6436" s="61"/>
      <c r="AA6436" s="61"/>
      <c r="AB6436" s="61"/>
      <c r="AC6436" s="61"/>
      <c r="AD6436" s="61"/>
      <c r="AE6436" s="61"/>
      <c r="AF6436" s="61"/>
      <c r="AG6436" s="61"/>
      <c r="AH6436" s="61"/>
      <c r="AI6436" s="61"/>
      <c r="AJ6436" s="61"/>
      <c r="AK6436" s="61"/>
      <c r="AL6436" s="61"/>
      <c r="AM6436" s="61"/>
      <c r="AN6436" s="61"/>
      <c r="AO6436" s="61"/>
      <c r="AP6436" s="62"/>
      <c r="AQ6436" s="61"/>
      <c r="AR6436" s="61"/>
      <c r="AS6436" s="61"/>
      <c r="AT6436" s="61"/>
      <c r="AU6436" s="61"/>
      <c r="AV6436" s="61"/>
      <c r="AW6436" s="60"/>
    </row>
    <row r="6437" s="59" customFormat="1" customHeight="1" spans="1:49">
      <c r="A6437" s="60"/>
      <c r="B6437" s="60"/>
      <c r="C6437" s="60"/>
      <c r="D6437" s="60"/>
      <c r="H6437" s="61"/>
      <c r="I6437" s="61"/>
      <c r="J6437" s="61"/>
      <c r="K6437" s="61"/>
      <c r="L6437" s="61"/>
      <c r="M6437" s="61"/>
      <c r="N6437" s="61"/>
      <c r="O6437" s="61"/>
      <c r="P6437" s="61"/>
      <c r="Q6437" s="61"/>
      <c r="R6437" s="61"/>
      <c r="S6437" s="61"/>
      <c r="T6437" s="61"/>
      <c r="U6437" s="61"/>
      <c r="V6437" s="61"/>
      <c r="W6437" s="61"/>
      <c r="X6437" s="61"/>
      <c r="Y6437" s="61"/>
      <c r="Z6437" s="61"/>
      <c r="AA6437" s="61"/>
      <c r="AB6437" s="61"/>
      <c r="AC6437" s="61"/>
      <c r="AD6437" s="61"/>
      <c r="AE6437" s="61"/>
      <c r="AF6437" s="61"/>
      <c r="AG6437" s="61"/>
      <c r="AH6437" s="61"/>
      <c r="AI6437" s="61"/>
      <c r="AJ6437" s="61"/>
      <c r="AK6437" s="61"/>
      <c r="AL6437" s="61"/>
      <c r="AM6437" s="61"/>
      <c r="AN6437" s="61"/>
      <c r="AO6437" s="61"/>
      <c r="AP6437" s="62"/>
      <c r="AQ6437" s="61"/>
      <c r="AR6437" s="61"/>
      <c r="AS6437" s="61"/>
      <c r="AT6437" s="61"/>
      <c r="AU6437" s="61"/>
      <c r="AV6437" s="61"/>
      <c r="AW6437" s="60"/>
    </row>
    <row r="6438" s="59" customFormat="1" customHeight="1" spans="1:49">
      <c r="A6438" s="60"/>
      <c r="B6438" s="60"/>
      <c r="C6438" s="60"/>
      <c r="D6438" s="60"/>
      <c r="H6438" s="61"/>
      <c r="I6438" s="61"/>
      <c r="J6438" s="61"/>
      <c r="K6438" s="61"/>
      <c r="L6438" s="61"/>
      <c r="M6438" s="61"/>
      <c r="N6438" s="61"/>
      <c r="O6438" s="61"/>
      <c r="P6438" s="61"/>
      <c r="Q6438" s="61"/>
      <c r="R6438" s="61"/>
      <c r="S6438" s="61"/>
      <c r="T6438" s="61"/>
      <c r="U6438" s="61"/>
      <c r="V6438" s="61"/>
      <c r="W6438" s="61"/>
      <c r="X6438" s="61"/>
      <c r="Y6438" s="61"/>
      <c r="Z6438" s="61"/>
      <c r="AA6438" s="61"/>
      <c r="AB6438" s="61"/>
      <c r="AC6438" s="61"/>
      <c r="AD6438" s="61"/>
      <c r="AE6438" s="61"/>
      <c r="AF6438" s="61"/>
      <c r="AG6438" s="61"/>
      <c r="AH6438" s="61"/>
      <c r="AI6438" s="61"/>
      <c r="AJ6438" s="61"/>
      <c r="AK6438" s="61"/>
      <c r="AL6438" s="61"/>
      <c r="AM6438" s="61"/>
      <c r="AN6438" s="61"/>
      <c r="AO6438" s="61"/>
      <c r="AP6438" s="62"/>
      <c r="AQ6438" s="61"/>
      <c r="AR6438" s="61"/>
      <c r="AS6438" s="61"/>
      <c r="AT6438" s="61"/>
      <c r="AU6438" s="61"/>
      <c r="AV6438" s="61"/>
      <c r="AW6438" s="60"/>
    </row>
    <row r="6439" s="59" customFormat="1" customHeight="1" spans="1:49">
      <c r="A6439" s="60"/>
      <c r="B6439" s="60"/>
      <c r="C6439" s="60"/>
      <c r="D6439" s="60"/>
      <c r="H6439" s="61"/>
      <c r="I6439" s="61"/>
      <c r="J6439" s="61"/>
      <c r="K6439" s="61"/>
      <c r="L6439" s="61"/>
      <c r="M6439" s="61"/>
      <c r="N6439" s="61"/>
      <c r="O6439" s="61"/>
      <c r="P6439" s="61"/>
      <c r="Q6439" s="61"/>
      <c r="R6439" s="61"/>
      <c r="S6439" s="61"/>
      <c r="T6439" s="61"/>
      <c r="U6439" s="61"/>
      <c r="V6439" s="61"/>
      <c r="W6439" s="61"/>
      <c r="X6439" s="61"/>
      <c r="Y6439" s="61"/>
      <c r="Z6439" s="61"/>
      <c r="AA6439" s="61"/>
      <c r="AB6439" s="61"/>
      <c r="AC6439" s="61"/>
      <c r="AD6439" s="61"/>
      <c r="AE6439" s="61"/>
      <c r="AF6439" s="61"/>
      <c r="AG6439" s="61"/>
      <c r="AH6439" s="61"/>
      <c r="AI6439" s="61"/>
      <c r="AJ6439" s="61"/>
      <c r="AK6439" s="61"/>
      <c r="AL6439" s="61"/>
      <c r="AM6439" s="61"/>
      <c r="AN6439" s="61"/>
      <c r="AO6439" s="61"/>
      <c r="AP6439" s="62"/>
      <c r="AQ6439" s="61"/>
      <c r="AR6439" s="61"/>
      <c r="AS6439" s="61"/>
      <c r="AT6439" s="61"/>
      <c r="AU6439" s="61"/>
      <c r="AV6439" s="61"/>
      <c r="AW6439" s="60"/>
    </row>
    <row r="6440" s="59" customFormat="1" customHeight="1" spans="1:49">
      <c r="A6440" s="60"/>
      <c r="B6440" s="60"/>
      <c r="C6440" s="60"/>
      <c r="D6440" s="60"/>
      <c r="H6440" s="61"/>
      <c r="I6440" s="61"/>
      <c r="J6440" s="61"/>
      <c r="K6440" s="61"/>
      <c r="L6440" s="61"/>
      <c r="M6440" s="61"/>
      <c r="N6440" s="61"/>
      <c r="O6440" s="61"/>
      <c r="P6440" s="61"/>
      <c r="Q6440" s="61"/>
      <c r="R6440" s="61"/>
      <c r="S6440" s="61"/>
      <c r="T6440" s="61"/>
      <c r="U6440" s="61"/>
      <c r="V6440" s="61"/>
      <c r="W6440" s="61"/>
      <c r="X6440" s="61"/>
      <c r="Y6440" s="61"/>
      <c r="Z6440" s="61"/>
      <c r="AA6440" s="61"/>
      <c r="AB6440" s="61"/>
      <c r="AC6440" s="61"/>
      <c r="AD6440" s="61"/>
      <c r="AE6440" s="61"/>
      <c r="AF6440" s="61"/>
      <c r="AG6440" s="61"/>
      <c r="AH6440" s="61"/>
      <c r="AI6440" s="61"/>
      <c r="AJ6440" s="61"/>
      <c r="AK6440" s="61"/>
      <c r="AL6440" s="61"/>
      <c r="AM6440" s="61"/>
      <c r="AN6440" s="61"/>
      <c r="AO6440" s="61"/>
      <c r="AP6440" s="62"/>
      <c r="AQ6440" s="61"/>
      <c r="AR6440" s="61"/>
      <c r="AS6440" s="61"/>
      <c r="AT6440" s="61"/>
      <c r="AU6440" s="61"/>
      <c r="AV6440" s="61"/>
      <c r="AW6440" s="60"/>
    </row>
    <row r="6441" s="59" customFormat="1" customHeight="1" spans="1:49">
      <c r="A6441" s="60"/>
      <c r="B6441" s="60"/>
      <c r="C6441" s="60"/>
      <c r="D6441" s="60"/>
      <c r="H6441" s="61"/>
      <c r="I6441" s="61"/>
      <c r="J6441" s="61"/>
      <c r="K6441" s="61"/>
      <c r="L6441" s="61"/>
      <c r="M6441" s="61"/>
      <c r="N6441" s="61"/>
      <c r="O6441" s="61"/>
      <c r="P6441" s="61"/>
      <c r="Q6441" s="61"/>
      <c r="R6441" s="61"/>
      <c r="S6441" s="61"/>
      <c r="T6441" s="61"/>
      <c r="U6441" s="61"/>
      <c r="V6441" s="61"/>
      <c r="W6441" s="61"/>
      <c r="X6441" s="61"/>
      <c r="Y6441" s="61"/>
      <c r="Z6441" s="61"/>
      <c r="AA6441" s="61"/>
      <c r="AB6441" s="61"/>
      <c r="AC6441" s="61"/>
      <c r="AD6441" s="61"/>
      <c r="AE6441" s="61"/>
      <c r="AF6441" s="61"/>
      <c r="AG6441" s="61"/>
      <c r="AH6441" s="61"/>
      <c r="AI6441" s="61"/>
      <c r="AJ6441" s="61"/>
      <c r="AK6441" s="61"/>
      <c r="AL6441" s="61"/>
      <c r="AM6441" s="61"/>
      <c r="AN6441" s="61"/>
      <c r="AO6441" s="61"/>
      <c r="AP6441" s="62"/>
      <c r="AQ6441" s="61"/>
      <c r="AR6441" s="61"/>
      <c r="AS6441" s="61"/>
      <c r="AT6441" s="61"/>
      <c r="AU6441" s="61"/>
      <c r="AV6441" s="61"/>
      <c r="AW6441" s="60"/>
    </row>
    <row r="6442" s="59" customFormat="1" customHeight="1" spans="1:49">
      <c r="A6442" s="60"/>
      <c r="B6442" s="60"/>
      <c r="C6442" s="60"/>
      <c r="D6442" s="60"/>
      <c r="H6442" s="61"/>
      <c r="I6442" s="61"/>
      <c r="J6442" s="61"/>
      <c r="K6442" s="61"/>
      <c r="L6442" s="61"/>
      <c r="M6442" s="61"/>
      <c r="N6442" s="61"/>
      <c r="O6442" s="61"/>
      <c r="P6442" s="61"/>
      <c r="Q6442" s="61"/>
      <c r="R6442" s="61"/>
      <c r="S6442" s="61"/>
      <c r="T6442" s="61"/>
      <c r="U6442" s="61"/>
      <c r="V6442" s="61"/>
      <c r="W6442" s="61"/>
      <c r="X6442" s="61"/>
      <c r="Y6442" s="61"/>
      <c r="Z6442" s="61"/>
      <c r="AA6442" s="61"/>
      <c r="AB6442" s="61"/>
      <c r="AC6442" s="61"/>
      <c r="AD6442" s="61"/>
      <c r="AE6442" s="61"/>
      <c r="AF6442" s="61"/>
      <c r="AG6442" s="61"/>
      <c r="AH6442" s="61"/>
      <c r="AI6442" s="61"/>
      <c r="AJ6442" s="61"/>
      <c r="AK6442" s="61"/>
      <c r="AL6442" s="61"/>
      <c r="AM6442" s="61"/>
      <c r="AN6442" s="61"/>
      <c r="AO6442" s="61"/>
      <c r="AP6442" s="62"/>
      <c r="AQ6442" s="61"/>
      <c r="AR6442" s="61"/>
      <c r="AS6442" s="61"/>
      <c r="AT6442" s="61"/>
      <c r="AU6442" s="61"/>
      <c r="AV6442" s="61"/>
      <c r="AW6442" s="60"/>
    </row>
    <row r="6443" s="59" customFormat="1" customHeight="1" spans="1:49">
      <c r="A6443" s="60"/>
      <c r="B6443" s="60"/>
      <c r="C6443" s="60"/>
      <c r="D6443" s="60"/>
      <c r="H6443" s="61"/>
      <c r="I6443" s="61"/>
      <c r="J6443" s="61"/>
      <c r="K6443" s="61"/>
      <c r="L6443" s="61"/>
      <c r="M6443" s="61"/>
      <c r="N6443" s="61"/>
      <c r="O6443" s="61"/>
      <c r="P6443" s="61"/>
      <c r="Q6443" s="61"/>
      <c r="R6443" s="61"/>
      <c r="S6443" s="61"/>
      <c r="T6443" s="61"/>
      <c r="U6443" s="61"/>
      <c r="V6443" s="61"/>
      <c r="W6443" s="61"/>
      <c r="X6443" s="61"/>
      <c r="Y6443" s="61"/>
      <c r="Z6443" s="61"/>
      <c r="AA6443" s="61"/>
      <c r="AB6443" s="61"/>
      <c r="AC6443" s="61"/>
      <c r="AD6443" s="61"/>
      <c r="AE6443" s="61"/>
      <c r="AF6443" s="61"/>
      <c r="AG6443" s="61"/>
      <c r="AH6443" s="61"/>
      <c r="AI6443" s="61"/>
      <c r="AJ6443" s="61"/>
      <c r="AK6443" s="61"/>
      <c r="AL6443" s="61"/>
      <c r="AM6443" s="61"/>
      <c r="AN6443" s="61"/>
      <c r="AO6443" s="61"/>
      <c r="AP6443" s="62"/>
      <c r="AQ6443" s="61"/>
      <c r="AR6443" s="61"/>
      <c r="AS6443" s="61"/>
      <c r="AT6443" s="61"/>
      <c r="AU6443" s="61"/>
      <c r="AV6443" s="61"/>
      <c r="AW6443" s="60"/>
    </row>
    <row r="6444" s="59" customFormat="1" customHeight="1" spans="1:49">
      <c r="A6444" s="60"/>
      <c r="B6444" s="60"/>
      <c r="C6444" s="60"/>
      <c r="D6444" s="60"/>
      <c r="H6444" s="61"/>
      <c r="I6444" s="61"/>
      <c r="J6444" s="61"/>
      <c r="K6444" s="61"/>
      <c r="L6444" s="61"/>
      <c r="M6444" s="61"/>
      <c r="N6444" s="61"/>
      <c r="O6444" s="61"/>
      <c r="P6444" s="61"/>
      <c r="Q6444" s="61"/>
      <c r="R6444" s="61"/>
      <c r="S6444" s="61"/>
      <c r="T6444" s="61"/>
      <c r="U6444" s="61"/>
      <c r="V6444" s="61"/>
      <c r="W6444" s="61"/>
      <c r="X6444" s="61"/>
      <c r="Y6444" s="61"/>
      <c r="Z6444" s="61"/>
      <c r="AA6444" s="61"/>
      <c r="AB6444" s="61"/>
      <c r="AC6444" s="61"/>
      <c r="AD6444" s="61"/>
      <c r="AE6444" s="61"/>
      <c r="AF6444" s="61"/>
      <c r="AG6444" s="61"/>
      <c r="AH6444" s="61"/>
      <c r="AI6444" s="61"/>
      <c r="AJ6444" s="61"/>
      <c r="AK6444" s="61"/>
      <c r="AL6444" s="61"/>
      <c r="AM6444" s="61"/>
      <c r="AN6444" s="61"/>
      <c r="AO6444" s="61"/>
      <c r="AP6444" s="62"/>
      <c r="AQ6444" s="61"/>
      <c r="AR6444" s="61"/>
      <c r="AS6444" s="61"/>
      <c r="AT6444" s="61"/>
      <c r="AU6444" s="61"/>
      <c r="AV6444" s="61"/>
      <c r="AW6444" s="60"/>
    </row>
    <row r="6445" s="59" customFormat="1" customHeight="1" spans="1:49">
      <c r="A6445" s="60"/>
      <c r="B6445" s="60"/>
      <c r="C6445" s="60"/>
      <c r="D6445" s="60"/>
      <c r="H6445" s="61"/>
      <c r="I6445" s="61"/>
      <c r="J6445" s="61"/>
      <c r="K6445" s="61"/>
      <c r="L6445" s="61"/>
      <c r="M6445" s="61"/>
      <c r="N6445" s="61"/>
      <c r="O6445" s="61"/>
      <c r="P6445" s="61"/>
      <c r="Q6445" s="61"/>
      <c r="R6445" s="61"/>
      <c r="S6445" s="61"/>
      <c r="T6445" s="61"/>
      <c r="U6445" s="61"/>
      <c r="V6445" s="61"/>
      <c r="W6445" s="61"/>
      <c r="X6445" s="61"/>
      <c r="Y6445" s="61"/>
      <c r="Z6445" s="61"/>
      <c r="AA6445" s="61"/>
      <c r="AB6445" s="61"/>
      <c r="AC6445" s="61"/>
      <c r="AD6445" s="61"/>
      <c r="AE6445" s="61"/>
      <c r="AF6445" s="61"/>
      <c r="AG6445" s="61"/>
      <c r="AH6445" s="61"/>
      <c r="AI6445" s="61"/>
      <c r="AJ6445" s="61"/>
      <c r="AK6445" s="61"/>
      <c r="AL6445" s="61"/>
      <c r="AM6445" s="61"/>
      <c r="AN6445" s="61"/>
      <c r="AO6445" s="61"/>
      <c r="AP6445" s="62"/>
      <c r="AQ6445" s="61"/>
      <c r="AR6445" s="61"/>
      <c r="AS6445" s="61"/>
      <c r="AT6445" s="61"/>
      <c r="AU6445" s="61"/>
      <c r="AV6445" s="61"/>
      <c r="AW6445" s="60"/>
    </row>
    <row r="6446" s="59" customFormat="1" customHeight="1" spans="1:49">
      <c r="A6446" s="60"/>
      <c r="B6446" s="60"/>
      <c r="C6446" s="60"/>
      <c r="D6446" s="60"/>
      <c r="H6446" s="61"/>
      <c r="I6446" s="61"/>
      <c r="J6446" s="61"/>
      <c r="K6446" s="61"/>
      <c r="L6446" s="61"/>
      <c r="M6446" s="61"/>
      <c r="N6446" s="61"/>
      <c r="O6446" s="61"/>
      <c r="P6446" s="61"/>
      <c r="Q6446" s="61"/>
      <c r="R6446" s="61"/>
      <c r="S6446" s="61"/>
      <c r="T6446" s="61"/>
      <c r="U6446" s="61"/>
      <c r="V6446" s="61"/>
      <c r="W6446" s="61"/>
      <c r="X6446" s="61"/>
      <c r="Y6446" s="61"/>
      <c r="Z6446" s="61"/>
      <c r="AA6446" s="61"/>
      <c r="AB6446" s="61"/>
      <c r="AC6446" s="61"/>
      <c r="AD6446" s="61"/>
      <c r="AE6446" s="61"/>
      <c r="AF6446" s="61"/>
      <c r="AG6446" s="61"/>
      <c r="AH6446" s="61"/>
      <c r="AI6446" s="61"/>
      <c r="AJ6446" s="61"/>
      <c r="AK6446" s="61"/>
      <c r="AL6446" s="61"/>
      <c r="AM6446" s="61"/>
      <c r="AN6446" s="61"/>
      <c r="AO6446" s="61"/>
      <c r="AP6446" s="62"/>
      <c r="AQ6446" s="61"/>
      <c r="AR6446" s="61"/>
      <c r="AS6446" s="61"/>
      <c r="AT6446" s="61"/>
      <c r="AU6446" s="61"/>
      <c r="AV6446" s="61"/>
      <c r="AW6446" s="60"/>
    </row>
    <row r="6447" s="59" customFormat="1" customHeight="1" spans="1:49">
      <c r="A6447" s="60"/>
      <c r="B6447" s="60"/>
      <c r="C6447" s="60"/>
      <c r="D6447" s="60"/>
      <c r="H6447" s="61"/>
      <c r="I6447" s="61"/>
      <c r="J6447" s="61"/>
      <c r="K6447" s="61"/>
      <c r="L6447" s="61"/>
      <c r="M6447" s="61"/>
      <c r="N6447" s="61"/>
      <c r="O6447" s="61"/>
      <c r="P6447" s="61"/>
      <c r="Q6447" s="61"/>
      <c r="R6447" s="61"/>
      <c r="S6447" s="61"/>
      <c r="T6447" s="61"/>
      <c r="U6447" s="61"/>
      <c r="V6447" s="61"/>
      <c r="W6447" s="61"/>
      <c r="X6447" s="61"/>
      <c r="Y6447" s="61"/>
      <c r="Z6447" s="61"/>
      <c r="AA6447" s="61"/>
      <c r="AB6447" s="61"/>
      <c r="AC6447" s="61"/>
      <c r="AD6447" s="61"/>
      <c r="AE6447" s="61"/>
      <c r="AF6447" s="61"/>
      <c r="AG6447" s="61"/>
      <c r="AH6447" s="61"/>
      <c r="AI6447" s="61"/>
      <c r="AJ6447" s="61"/>
      <c r="AK6447" s="61"/>
      <c r="AL6447" s="61"/>
      <c r="AM6447" s="61"/>
      <c r="AN6447" s="61"/>
      <c r="AO6447" s="61"/>
      <c r="AP6447" s="62"/>
      <c r="AQ6447" s="61"/>
      <c r="AR6447" s="61"/>
      <c r="AS6447" s="61"/>
      <c r="AT6447" s="61"/>
      <c r="AU6447" s="61"/>
      <c r="AV6447" s="61"/>
      <c r="AW6447" s="60"/>
    </row>
    <row r="6448" s="59" customFormat="1" customHeight="1" spans="1:49">
      <c r="A6448" s="60"/>
      <c r="B6448" s="60"/>
      <c r="C6448" s="60"/>
      <c r="D6448" s="60"/>
      <c r="H6448" s="61"/>
      <c r="I6448" s="61"/>
      <c r="J6448" s="61"/>
      <c r="K6448" s="61"/>
      <c r="L6448" s="61"/>
      <c r="M6448" s="61"/>
      <c r="N6448" s="61"/>
      <c r="O6448" s="61"/>
      <c r="P6448" s="61"/>
      <c r="Q6448" s="61"/>
      <c r="R6448" s="61"/>
      <c r="S6448" s="61"/>
      <c r="T6448" s="61"/>
      <c r="U6448" s="61"/>
      <c r="V6448" s="61"/>
      <c r="W6448" s="61"/>
      <c r="X6448" s="61"/>
      <c r="Y6448" s="61"/>
      <c r="Z6448" s="61"/>
      <c r="AA6448" s="61"/>
      <c r="AB6448" s="61"/>
      <c r="AC6448" s="61"/>
      <c r="AD6448" s="61"/>
      <c r="AE6448" s="61"/>
      <c r="AF6448" s="61"/>
      <c r="AG6448" s="61"/>
      <c r="AH6448" s="61"/>
      <c r="AI6448" s="61"/>
      <c r="AJ6448" s="61"/>
      <c r="AK6448" s="61"/>
      <c r="AL6448" s="61"/>
      <c r="AM6448" s="61"/>
      <c r="AN6448" s="61"/>
      <c r="AO6448" s="61"/>
      <c r="AP6448" s="62"/>
      <c r="AQ6448" s="61"/>
      <c r="AR6448" s="61"/>
      <c r="AS6448" s="61"/>
      <c r="AT6448" s="61"/>
      <c r="AU6448" s="61"/>
      <c r="AV6448" s="61"/>
      <c r="AW6448" s="60"/>
    </row>
    <row r="6449" s="59" customFormat="1" customHeight="1" spans="1:49">
      <c r="A6449" s="60"/>
      <c r="B6449" s="60"/>
      <c r="C6449" s="60"/>
      <c r="D6449" s="60"/>
      <c r="H6449" s="61"/>
      <c r="I6449" s="61"/>
      <c r="J6449" s="61"/>
      <c r="K6449" s="61"/>
      <c r="L6449" s="61"/>
      <c r="M6449" s="61"/>
      <c r="N6449" s="61"/>
      <c r="O6449" s="61"/>
      <c r="P6449" s="61"/>
      <c r="Q6449" s="61"/>
      <c r="R6449" s="61"/>
      <c r="S6449" s="61"/>
      <c r="T6449" s="61"/>
      <c r="U6449" s="61"/>
      <c r="V6449" s="61"/>
      <c r="W6449" s="61"/>
      <c r="X6449" s="61"/>
      <c r="Y6449" s="61"/>
      <c r="Z6449" s="61"/>
      <c r="AA6449" s="61"/>
      <c r="AB6449" s="61"/>
      <c r="AC6449" s="61"/>
      <c r="AD6449" s="61"/>
      <c r="AE6449" s="61"/>
      <c r="AF6449" s="61"/>
      <c r="AG6449" s="61"/>
      <c r="AH6449" s="61"/>
      <c r="AI6449" s="61"/>
      <c r="AJ6449" s="61"/>
      <c r="AK6449" s="61"/>
      <c r="AL6449" s="61"/>
      <c r="AM6449" s="61"/>
      <c r="AN6449" s="61"/>
      <c r="AO6449" s="61"/>
      <c r="AP6449" s="62"/>
      <c r="AQ6449" s="61"/>
      <c r="AR6449" s="61"/>
      <c r="AS6449" s="61"/>
      <c r="AT6449" s="61"/>
      <c r="AU6449" s="61"/>
      <c r="AV6449" s="61"/>
      <c r="AW6449" s="60"/>
    </row>
    <row r="6450" s="59" customFormat="1" customHeight="1" spans="1:49">
      <c r="A6450" s="60"/>
      <c r="B6450" s="60"/>
      <c r="C6450" s="60"/>
      <c r="D6450" s="60"/>
      <c r="H6450" s="61"/>
      <c r="I6450" s="61"/>
      <c r="J6450" s="61"/>
      <c r="K6450" s="61"/>
      <c r="L6450" s="61"/>
      <c r="M6450" s="61"/>
      <c r="N6450" s="61"/>
      <c r="O6450" s="61"/>
      <c r="P6450" s="61"/>
      <c r="Q6450" s="61"/>
      <c r="R6450" s="61"/>
      <c r="S6450" s="61"/>
      <c r="T6450" s="61"/>
      <c r="U6450" s="61"/>
      <c r="V6450" s="61"/>
      <c r="W6450" s="61"/>
      <c r="X6450" s="61"/>
      <c r="Y6450" s="61"/>
      <c r="Z6450" s="61"/>
      <c r="AA6450" s="61"/>
      <c r="AB6450" s="61"/>
      <c r="AC6450" s="61"/>
      <c r="AD6450" s="61"/>
      <c r="AE6450" s="61"/>
      <c r="AF6450" s="61"/>
      <c r="AG6450" s="61"/>
      <c r="AH6450" s="61"/>
      <c r="AI6450" s="61"/>
      <c r="AJ6450" s="61"/>
      <c r="AK6450" s="61"/>
      <c r="AL6450" s="61"/>
      <c r="AM6450" s="61"/>
      <c r="AN6450" s="61"/>
      <c r="AO6450" s="61"/>
      <c r="AP6450" s="62"/>
      <c r="AQ6450" s="61"/>
      <c r="AR6450" s="61"/>
      <c r="AS6450" s="61"/>
      <c r="AT6450" s="61"/>
      <c r="AU6450" s="61"/>
      <c r="AV6450" s="61"/>
      <c r="AW6450" s="60"/>
    </row>
    <row r="6451" s="59" customFormat="1" customHeight="1" spans="1:49">
      <c r="A6451" s="60"/>
      <c r="B6451" s="60"/>
      <c r="C6451" s="60"/>
      <c r="D6451" s="60"/>
      <c r="H6451" s="61"/>
      <c r="I6451" s="61"/>
      <c r="J6451" s="61"/>
      <c r="K6451" s="61"/>
      <c r="L6451" s="61"/>
      <c r="M6451" s="61"/>
      <c r="N6451" s="61"/>
      <c r="O6451" s="61"/>
      <c r="P6451" s="61"/>
      <c r="Q6451" s="61"/>
      <c r="R6451" s="61"/>
      <c r="S6451" s="61"/>
      <c r="T6451" s="61"/>
      <c r="U6451" s="61"/>
      <c r="V6451" s="61"/>
      <c r="W6451" s="61"/>
      <c r="X6451" s="61"/>
      <c r="Y6451" s="61"/>
      <c r="Z6451" s="61"/>
      <c r="AA6451" s="61"/>
      <c r="AB6451" s="61"/>
      <c r="AC6451" s="61"/>
      <c r="AD6451" s="61"/>
      <c r="AE6451" s="61"/>
      <c r="AF6451" s="61"/>
      <c r="AG6451" s="61"/>
      <c r="AH6451" s="61"/>
      <c r="AI6451" s="61"/>
      <c r="AJ6451" s="61"/>
      <c r="AK6451" s="61"/>
      <c r="AL6451" s="61"/>
      <c r="AM6451" s="61"/>
      <c r="AN6451" s="61"/>
      <c r="AO6451" s="61"/>
      <c r="AP6451" s="62"/>
      <c r="AQ6451" s="61"/>
      <c r="AR6451" s="61"/>
      <c r="AS6451" s="61"/>
      <c r="AT6451" s="61"/>
      <c r="AU6451" s="61"/>
      <c r="AV6451" s="61"/>
      <c r="AW6451" s="60"/>
    </row>
    <row r="6452" s="59" customFormat="1" customHeight="1" spans="1:49">
      <c r="A6452" s="60"/>
      <c r="B6452" s="60"/>
      <c r="C6452" s="60"/>
      <c r="D6452" s="60"/>
      <c r="H6452" s="61"/>
      <c r="I6452" s="61"/>
      <c r="J6452" s="61"/>
      <c r="K6452" s="61"/>
      <c r="L6452" s="61"/>
      <c r="M6452" s="61"/>
      <c r="N6452" s="61"/>
      <c r="O6452" s="61"/>
      <c r="P6452" s="61"/>
      <c r="Q6452" s="61"/>
      <c r="R6452" s="61"/>
      <c r="S6452" s="61"/>
      <c r="T6452" s="61"/>
      <c r="U6452" s="61"/>
      <c r="V6452" s="61"/>
      <c r="W6452" s="61"/>
      <c r="X6452" s="61"/>
      <c r="Y6452" s="61"/>
      <c r="Z6452" s="61"/>
      <c r="AA6452" s="61"/>
      <c r="AB6452" s="61"/>
      <c r="AC6452" s="61"/>
      <c r="AD6452" s="61"/>
      <c r="AE6452" s="61"/>
      <c r="AF6452" s="61"/>
      <c r="AG6452" s="61"/>
      <c r="AH6452" s="61"/>
      <c r="AI6452" s="61"/>
      <c r="AJ6452" s="61"/>
      <c r="AK6452" s="61"/>
      <c r="AL6452" s="61"/>
      <c r="AM6452" s="61"/>
      <c r="AN6452" s="61"/>
      <c r="AO6452" s="61"/>
      <c r="AP6452" s="62"/>
      <c r="AQ6452" s="61"/>
      <c r="AR6452" s="61"/>
      <c r="AS6452" s="61"/>
      <c r="AT6452" s="61"/>
      <c r="AU6452" s="61"/>
      <c r="AV6452" s="61"/>
      <c r="AW6452" s="60"/>
    </row>
    <row r="6453" s="59" customFormat="1" customHeight="1" spans="1:49">
      <c r="A6453" s="60"/>
      <c r="B6453" s="60"/>
      <c r="C6453" s="60"/>
      <c r="D6453" s="60"/>
      <c r="H6453" s="61"/>
      <c r="I6453" s="61"/>
      <c r="J6453" s="61"/>
      <c r="K6453" s="61"/>
      <c r="L6453" s="61"/>
      <c r="M6453" s="61"/>
      <c r="N6453" s="61"/>
      <c r="O6453" s="61"/>
      <c r="P6453" s="61"/>
      <c r="Q6453" s="61"/>
      <c r="R6453" s="61"/>
      <c r="S6453" s="61"/>
      <c r="T6453" s="61"/>
      <c r="U6453" s="61"/>
      <c r="V6453" s="61"/>
      <c r="W6453" s="61"/>
      <c r="X6453" s="61"/>
      <c r="Y6453" s="61"/>
      <c r="Z6453" s="61"/>
      <c r="AA6453" s="61"/>
      <c r="AB6453" s="61"/>
      <c r="AC6453" s="61"/>
      <c r="AD6453" s="61"/>
      <c r="AE6453" s="61"/>
      <c r="AF6453" s="61"/>
      <c r="AG6453" s="61"/>
      <c r="AH6453" s="61"/>
      <c r="AI6453" s="61"/>
      <c r="AJ6453" s="61"/>
      <c r="AK6453" s="61"/>
      <c r="AL6453" s="61"/>
      <c r="AM6453" s="61"/>
      <c r="AN6453" s="61"/>
      <c r="AO6453" s="61"/>
      <c r="AP6453" s="62"/>
      <c r="AQ6453" s="61"/>
      <c r="AR6453" s="61"/>
      <c r="AS6453" s="61"/>
      <c r="AT6453" s="61"/>
      <c r="AU6453" s="61"/>
      <c r="AV6453" s="61"/>
      <c r="AW6453" s="60"/>
    </row>
    <row r="6454" s="59" customFormat="1" customHeight="1" spans="1:49">
      <c r="A6454" s="60"/>
      <c r="B6454" s="60"/>
      <c r="C6454" s="60"/>
      <c r="D6454" s="60"/>
      <c r="H6454" s="61"/>
      <c r="I6454" s="61"/>
      <c r="J6454" s="61"/>
      <c r="K6454" s="61"/>
      <c r="L6454" s="61"/>
      <c r="M6454" s="61"/>
      <c r="N6454" s="61"/>
      <c r="O6454" s="61"/>
      <c r="P6454" s="61"/>
      <c r="Q6454" s="61"/>
      <c r="R6454" s="61"/>
      <c r="S6454" s="61"/>
      <c r="T6454" s="61"/>
      <c r="U6454" s="61"/>
      <c r="V6454" s="61"/>
      <c r="W6454" s="61"/>
      <c r="X6454" s="61"/>
      <c r="Y6454" s="61"/>
      <c r="Z6454" s="61"/>
      <c r="AA6454" s="61"/>
      <c r="AB6454" s="61"/>
      <c r="AC6454" s="61"/>
      <c r="AD6454" s="61"/>
      <c r="AE6454" s="61"/>
      <c r="AF6454" s="61"/>
      <c r="AG6454" s="61"/>
      <c r="AH6454" s="61"/>
      <c r="AI6454" s="61"/>
      <c r="AJ6454" s="61"/>
      <c r="AK6454" s="61"/>
      <c r="AL6454" s="61"/>
      <c r="AM6454" s="61"/>
      <c r="AN6454" s="61"/>
      <c r="AO6454" s="61"/>
      <c r="AP6454" s="62"/>
      <c r="AQ6454" s="61"/>
      <c r="AR6454" s="61"/>
      <c r="AS6454" s="61"/>
      <c r="AT6454" s="61"/>
      <c r="AU6454" s="61"/>
      <c r="AV6454" s="61"/>
      <c r="AW6454" s="60"/>
    </row>
    <row r="6455" s="59" customFormat="1" customHeight="1" spans="1:49">
      <c r="A6455" s="60"/>
      <c r="B6455" s="60"/>
      <c r="C6455" s="60"/>
      <c r="D6455" s="60"/>
      <c r="H6455" s="61"/>
      <c r="I6455" s="61"/>
      <c r="J6455" s="61"/>
      <c r="K6455" s="61"/>
      <c r="L6455" s="61"/>
      <c r="M6455" s="61"/>
      <c r="N6455" s="61"/>
      <c r="O6455" s="61"/>
      <c r="P6455" s="61"/>
      <c r="Q6455" s="61"/>
      <c r="R6455" s="61"/>
      <c r="S6455" s="61"/>
      <c r="T6455" s="61"/>
      <c r="U6455" s="61"/>
      <c r="V6455" s="61"/>
      <c r="W6455" s="61"/>
      <c r="X6455" s="61"/>
      <c r="Y6455" s="61"/>
      <c r="Z6455" s="61"/>
      <c r="AA6455" s="61"/>
      <c r="AB6455" s="61"/>
      <c r="AC6455" s="61"/>
      <c r="AD6455" s="61"/>
      <c r="AE6455" s="61"/>
      <c r="AF6455" s="61"/>
      <c r="AG6455" s="61"/>
      <c r="AH6455" s="61"/>
      <c r="AI6455" s="61"/>
      <c r="AJ6455" s="61"/>
      <c r="AK6455" s="61"/>
      <c r="AL6455" s="61"/>
      <c r="AM6455" s="61"/>
      <c r="AN6455" s="61"/>
      <c r="AO6455" s="61"/>
      <c r="AP6455" s="62"/>
      <c r="AQ6455" s="61"/>
      <c r="AR6455" s="61"/>
      <c r="AS6455" s="61"/>
      <c r="AT6455" s="61"/>
      <c r="AU6455" s="61"/>
      <c r="AV6455" s="61"/>
      <c r="AW6455" s="60"/>
    </row>
    <row r="6456" s="59" customFormat="1" customHeight="1" spans="1:49">
      <c r="A6456" s="60"/>
      <c r="B6456" s="60"/>
      <c r="C6456" s="60"/>
      <c r="D6456" s="60"/>
      <c r="H6456" s="61"/>
      <c r="I6456" s="61"/>
      <c r="J6456" s="61"/>
      <c r="K6456" s="61"/>
      <c r="L6456" s="61"/>
      <c r="M6456" s="61"/>
      <c r="N6456" s="61"/>
      <c r="O6456" s="61"/>
      <c r="P6456" s="61"/>
      <c r="Q6456" s="61"/>
      <c r="R6456" s="61"/>
      <c r="S6456" s="61"/>
      <c r="T6456" s="61"/>
      <c r="U6456" s="61"/>
      <c r="V6456" s="61"/>
      <c r="W6456" s="61"/>
      <c r="X6456" s="61"/>
      <c r="Y6456" s="61"/>
      <c r="Z6456" s="61"/>
      <c r="AA6456" s="61"/>
      <c r="AB6456" s="61"/>
      <c r="AC6456" s="61"/>
      <c r="AD6456" s="61"/>
      <c r="AE6456" s="61"/>
      <c r="AF6456" s="61"/>
      <c r="AG6456" s="61"/>
      <c r="AH6456" s="61"/>
      <c r="AI6456" s="61"/>
      <c r="AJ6456" s="61"/>
      <c r="AK6456" s="61"/>
      <c r="AL6456" s="61"/>
      <c r="AM6456" s="61"/>
      <c r="AN6456" s="61"/>
      <c r="AO6456" s="61"/>
      <c r="AP6456" s="62"/>
      <c r="AQ6456" s="61"/>
      <c r="AR6456" s="61"/>
      <c r="AS6456" s="61"/>
      <c r="AT6456" s="61"/>
      <c r="AU6456" s="61"/>
      <c r="AV6456" s="61"/>
      <c r="AW6456" s="60"/>
    </row>
    <row r="6457" s="59" customFormat="1" customHeight="1" spans="1:49">
      <c r="A6457" s="60"/>
      <c r="B6457" s="60"/>
      <c r="C6457" s="60"/>
      <c r="D6457" s="60"/>
      <c r="H6457" s="61"/>
      <c r="I6457" s="61"/>
      <c r="J6457" s="61"/>
      <c r="K6457" s="61"/>
      <c r="L6457" s="61"/>
      <c r="M6457" s="61"/>
      <c r="N6457" s="61"/>
      <c r="O6457" s="61"/>
      <c r="P6457" s="61"/>
      <c r="Q6457" s="61"/>
      <c r="R6457" s="61"/>
      <c r="S6457" s="61"/>
      <c r="T6457" s="61"/>
      <c r="U6457" s="61"/>
      <c r="V6457" s="61"/>
      <c r="W6457" s="61"/>
      <c r="X6457" s="61"/>
      <c r="Y6457" s="61"/>
      <c r="Z6457" s="61"/>
      <c r="AA6457" s="61"/>
      <c r="AB6457" s="61"/>
      <c r="AC6457" s="61"/>
      <c r="AD6457" s="61"/>
      <c r="AE6457" s="61"/>
      <c r="AF6457" s="61"/>
      <c r="AG6457" s="61"/>
      <c r="AH6457" s="61"/>
      <c r="AI6457" s="61"/>
      <c r="AJ6457" s="61"/>
      <c r="AK6457" s="61"/>
      <c r="AL6457" s="61"/>
      <c r="AM6457" s="61"/>
      <c r="AN6457" s="61"/>
      <c r="AO6457" s="61"/>
      <c r="AP6457" s="62"/>
      <c r="AQ6457" s="61"/>
      <c r="AR6457" s="61"/>
      <c r="AS6457" s="61"/>
      <c r="AT6457" s="61"/>
      <c r="AU6457" s="61"/>
      <c r="AV6457" s="61"/>
      <c r="AW6457" s="60"/>
    </row>
    <row r="6458" s="59" customFormat="1" customHeight="1" spans="1:49">
      <c r="A6458" s="60"/>
      <c r="B6458" s="60"/>
      <c r="C6458" s="60"/>
      <c r="D6458" s="60"/>
      <c r="H6458" s="61"/>
      <c r="I6458" s="61"/>
      <c r="J6458" s="61"/>
      <c r="K6458" s="61"/>
      <c r="L6458" s="61"/>
      <c r="M6458" s="61"/>
      <c r="N6458" s="61"/>
      <c r="O6458" s="61"/>
      <c r="P6458" s="61"/>
      <c r="Q6458" s="61"/>
      <c r="R6458" s="61"/>
      <c r="S6458" s="61"/>
      <c r="T6458" s="61"/>
      <c r="U6458" s="61"/>
      <c r="V6458" s="61"/>
      <c r="W6458" s="61"/>
      <c r="X6458" s="61"/>
      <c r="Y6458" s="61"/>
      <c r="Z6458" s="61"/>
      <c r="AA6458" s="61"/>
      <c r="AB6458" s="61"/>
      <c r="AC6458" s="61"/>
      <c r="AD6458" s="61"/>
      <c r="AE6458" s="61"/>
      <c r="AF6458" s="61"/>
      <c r="AG6458" s="61"/>
      <c r="AH6458" s="61"/>
      <c r="AI6458" s="61"/>
      <c r="AJ6458" s="61"/>
      <c r="AK6458" s="61"/>
      <c r="AL6458" s="61"/>
      <c r="AM6458" s="61"/>
      <c r="AN6458" s="61"/>
      <c r="AO6458" s="61"/>
      <c r="AP6458" s="62"/>
      <c r="AQ6458" s="61"/>
      <c r="AR6458" s="61"/>
      <c r="AS6458" s="61"/>
      <c r="AT6458" s="61"/>
      <c r="AU6458" s="61"/>
      <c r="AV6458" s="61"/>
      <c r="AW6458" s="60"/>
    </row>
    <row r="6459" s="59" customFormat="1" customHeight="1" spans="1:49">
      <c r="A6459" s="60"/>
      <c r="B6459" s="60"/>
      <c r="C6459" s="60"/>
      <c r="D6459" s="60"/>
      <c r="H6459" s="61"/>
      <c r="I6459" s="61"/>
      <c r="J6459" s="61"/>
      <c r="K6459" s="61"/>
      <c r="L6459" s="61"/>
      <c r="M6459" s="61"/>
      <c r="N6459" s="61"/>
      <c r="O6459" s="61"/>
      <c r="P6459" s="61"/>
      <c r="Q6459" s="61"/>
      <c r="R6459" s="61"/>
      <c r="S6459" s="61"/>
      <c r="T6459" s="61"/>
      <c r="U6459" s="61"/>
      <c r="V6459" s="61"/>
      <c r="W6459" s="61"/>
      <c r="X6459" s="61"/>
      <c r="Y6459" s="61"/>
      <c r="Z6459" s="61"/>
      <c r="AA6459" s="61"/>
      <c r="AB6459" s="61"/>
      <c r="AC6459" s="61"/>
      <c r="AD6459" s="61"/>
      <c r="AE6459" s="61"/>
      <c r="AF6459" s="61"/>
      <c r="AG6459" s="61"/>
      <c r="AH6459" s="61"/>
      <c r="AI6459" s="61"/>
      <c r="AJ6459" s="61"/>
      <c r="AK6459" s="61"/>
      <c r="AL6459" s="61"/>
      <c r="AM6459" s="61"/>
      <c r="AN6459" s="61"/>
      <c r="AO6459" s="61"/>
      <c r="AP6459" s="62"/>
      <c r="AQ6459" s="61"/>
      <c r="AR6459" s="61"/>
      <c r="AS6459" s="61"/>
      <c r="AT6459" s="61"/>
      <c r="AU6459" s="61"/>
      <c r="AV6459" s="61"/>
      <c r="AW6459" s="60"/>
    </row>
    <row r="6460" s="59" customFormat="1" customHeight="1" spans="1:49">
      <c r="A6460" s="60"/>
      <c r="B6460" s="60"/>
      <c r="C6460" s="60"/>
      <c r="D6460" s="60"/>
      <c r="H6460" s="61"/>
      <c r="I6460" s="61"/>
      <c r="J6460" s="61"/>
      <c r="K6460" s="61"/>
      <c r="L6460" s="61"/>
      <c r="M6460" s="61"/>
      <c r="N6460" s="61"/>
      <c r="O6460" s="61"/>
      <c r="P6460" s="61"/>
      <c r="Q6460" s="61"/>
      <c r="R6460" s="61"/>
      <c r="S6460" s="61"/>
      <c r="T6460" s="61"/>
      <c r="U6460" s="61"/>
      <c r="V6460" s="61"/>
      <c r="W6460" s="61"/>
      <c r="X6460" s="61"/>
      <c r="Y6460" s="61"/>
      <c r="Z6460" s="61"/>
      <c r="AA6460" s="61"/>
      <c r="AB6460" s="61"/>
      <c r="AC6460" s="61"/>
      <c r="AD6460" s="61"/>
      <c r="AE6460" s="61"/>
      <c r="AF6460" s="61"/>
      <c r="AG6460" s="61"/>
      <c r="AH6460" s="61"/>
      <c r="AI6460" s="61"/>
      <c r="AJ6460" s="61"/>
      <c r="AK6460" s="61"/>
      <c r="AL6460" s="61"/>
      <c r="AM6460" s="61"/>
      <c r="AN6460" s="61"/>
      <c r="AO6460" s="61"/>
      <c r="AP6460" s="62"/>
      <c r="AQ6460" s="61"/>
      <c r="AR6460" s="61"/>
      <c r="AS6460" s="61"/>
      <c r="AT6460" s="61"/>
      <c r="AU6460" s="61"/>
      <c r="AV6460" s="61"/>
      <c r="AW6460" s="60"/>
    </row>
    <row r="6461" s="59" customFormat="1" customHeight="1" spans="1:49">
      <c r="A6461" s="60"/>
      <c r="B6461" s="60"/>
      <c r="C6461" s="60"/>
      <c r="D6461" s="60"/>
      <c r="H6461" s="61"/>
      <c r="I6461" s="61"/>
      <c r="J6461" s="61"/>
      <c r="K6461" s="61"/>
      <c r="L6461" s="61"/>
      <c r="M6461" s="61"/>
      <c r="N6461" s="61"/>
      <c r="O6461" s="61"/>
      <c r="P6461" s="61"/>
      <c r="Q6461" s="61"/>
      <c r="R6461" s="61"/>
      <c r="S6461" s="61"/>
      <c r="T6461" s="61"/>
      <c r="U6461" s="61"/>
      <c r="V6461" s="61"/>
      <c r="W6461" s="61"/>
      <c r="X6461" s="61"/>
      <c r="Y6461" s="61"/>
      <c r="Z6461" s="61"/>
      <c r="AA6461" s="61"/>
      <c r="AB6461" s="61"/>
      <c r="AC6461" s="61"/>
      <c r="AD6461" s="61"/>
      <c r="AE6461" s="61"/>
      <c r="AF6461" s="61"/>
      <c r="AG6461" s="61"/>
      <c r="AH6461" s="61"/>
      <c r="AI6461" s="61"/>
      <c r="AJ6461" s="61"/>
      <c r="AK6461" s="61"/>
      <c r="AL6461" s="61"/>
      <c r="AM6461" s="61"/>
      <c r="AN6461" s="61"/>
      <c r="AO6461" s="61"/>
      <c r="AP6461" s="62"/>
      <c r="AQ6461" s="61"/>
      <c r="AR6461" s="61"/>
      <c r="AS6461" s="61"/>
      <c r="AT6461" s="61"/>
      <c r="AU6461" s="61"/>
      <c r="AV6461" s="61"/>
      <c r="AW6461" s="60"/>
    </row>
    <row r="6462" s="59" customFormat="1" customHeight="1" spans="1:49">
      <c r="A6462" s="60"/>
      <c r="B6462" s="60"/>
      <c r="C6462" s="60"/>
      <c r="D6462" s="60"/>
      <c r="H6462" s="61"/>
      <c r="I6462" s="61"/>
      <c r="J6462" s="61"/>
      <c r="K6462" s="61"/>
      <c r="L6462" s="61"/>
      <c r="M6462" s="61"/>
      <c r="N6462" s="61"/>
      <c r="O6462" s="61"/>
      <c r="P6462" s="61"/>
      <c r="Q6462" s="61"/>
      <c r="R6462" s="61"/>
      <c r="S6462" s="61"/>
      <c r="T6462" s="61"/>
      <c r="U6462" s="61"/>
      <c r="V6462" s="61"/>
      <c r="W6462" s="61"/>
      <c r="X6462" s="61"/>
      <c r="Y6462" s="61"/>
      <c r="Z6462" s="61"/>
      <c r="AA6462" s="61"/>
      <c r="AB6462" s="61"/>
      <c r="AC6462" s="61"/>
      <c r="AD6462" s="61"/>
      <c r="AE6462" s="61"/>
      <c r="AF6462" s="61"/>
      <c r="AG6462" s="61"/>
      <c r="AH6462" s="61"/>
      <c r="AI6462" s="61"/>
      <c r="AJ6462" s="61"/>
      <c r="AK6462" s="61"/>
      <c r="AL6462" s="61"/>
      <c r="AM6462" s="61"/>
      <c r="AN6462" s="61"/>
      <c r="AO6462" s="61"/>
      <c r="AP6462" s="62"/>
      <c r="AQ6462" s="61"/>
      <c r="AR6462" s="61"/>
      <c r="AS6462" s="61"/>
      <c r="AT6462" s="61"/>
      <c r="AU6462" s="61"/>
      <c r="AV6462" s="61"/>
      <c r="AW6462" s="60"/>
    </row>
    <row r="6463" s="59" customFormat="1" customHeight="1" spans="1:49">
      <c r="A6463" s="60"/>
      <c r="B6463" s="60"/>
      <c r="C6463" s="60"/>
      <c r="D6463" s="60"/>
      <c r="H6463" s="61"/>
      <c r="I6463" s="61"/>
      <c r="J6463" s="61"/>
      <c r="K6463" s="61"/>
      <c r="L6463" s="61"/>
      <c r="M6463" s="61"/>
      <c r="N6463" s="61"/>
      <c r="O6463" s="61"/>
      <c r="P6463" s="61"/>
      <c r="Q6463" s="61"/>
      <c r="R6463" s="61"/>
      <c r="S6463" s="61"/>
      <c r="T6463" s="61"/>
      <c r="U6463" s="61"/>
      <c r="V6463" s="61"/>
      <c r="W6463" s="61"/>
      <c r="X6463" s="61"/>
      <c r="Y6463" s="61"/>
      <c r="Z6463" s="61"/>
      <c r="AA6463" s="61"/>
      <c r="AB6463" s="61"/>
      <c r="AC6463" s="61"/>
      <c r="AD6463" s="61"/>
      <c r="AE6463" s="61"/>
      <c r="AF6463" s="61"/>
      <c r="AG6463" s="61"/>
      <c r="AH6463" s="61"/>
      <c r="AI6463" s="61"/>
      <c r="AJ6463" s="61"/>
      <c r="AK6463" s="61"/>
      <c r="AL6463" s="61"/>
      <c r="AM6463" s="61"/>
      <c r="AN6463" s="61"/>
      <c r="AO6463" s="61"/>
      <c r="AP6463" s="62"/>
      <c r="AQ6463" s="61"/>
      <c r="AR6463" s="61"/>
      <c r="AS6463" s="61"/>
      <c r="AT6463" s="61"/>
      <c r="AU6463" s="61"/>
      <c r="AV6463" s="61"/>
      <c r="AW6463" s="60"/>
    </row>
    <row r="6464" s="59" customFormat="1" customHeight="1" spans="1:49">
      <c r="A6464" s="60"/>
      <c r="B6464" s="60"/>
      <c r="C6464" s="60"/>
      <c r="D6464" s="60"/>
      <c r="H6464" s="61"/>
      <c r="I6464" s="61"/>
      <c r="J6464" s="61"/>
      <c r="K6464" s="61"/>
      <c r="L6464" s="61"/>
      <c r="M6464" s="61"/>
      <c r="N6464" s="61"/>
      <c r="O6464" s="61"/>
      <c r="P6464" s="61"/>
      <c r="Q6464" s="61"/>
      <c r="R6464" s="61"/>
      <c r="S6464" s="61"/>
      <c r="T6464" s="61"/>
      <c r="U6464" s="61"/>
      <c r="V6464" s="61"/>
      <c r="W6464" s="61"/>
      <c r="X6464" s="61"/>
      <c r="Y6464" s="61"/>
      <c r="Z6464" s="61"/>
      <c r="AA6464" s="61"/>
      <c r="AB6464" s="61"/>
      <c r="AC6464" s="61"/>
      <c r="AD6464" s="61"/>
      <c r="AE6464" s="61"/>
      <c r="AF6464" s="61"/>
      <c r="AG6464" s="61"/>
      <c r="AH6464" s="61"/>
      <c r="AI6464" s="61"/>
      <c r="AJ6464" s="61"/>
      <c r="AK6464" s="61"/>
      <c r="AL6464" s="61"/>
      <c r="AM6464" s="61"/>
      <c r="AN6464" s="61"/>
      <c r="AO6464" s="61"/>
      <c r="AP6464" s="62"/>
      <c r="AQ6464" s="61"/>
      <c r="AR6464" s="61"/>
      <c r="AS6464" s="61"/>
      <c r="AT6464" s="61"/>
      <c r="AU6464" s="61"/>
      <c r="AV6464" s="61"/>
      <c r="AW6464" s="60"/>
    </row>
    <row r="6465" s="59" customFormat="1" customHeight="1" spans="1:49">
      <c r="A6465" s="60"/>
      <c r="B6465" s="60"/>
      <c r="C6465" s="60"/>
      <c r="D6465" s="60"/>
      <c r="H6465" s="61"/>
      <c r="I6465" s="61"/>
      <c r="J6465" s="61"/>
      <c r="K6465" s="61"/>
      <c r="L6465" s="61"/>
      <c r="M6465" s="61"/>
      <c r="N6465" s="61"/>
      <c r="O6465" s="61"/>
      <c r="P6465" s="61"/>
      <c r="Q6465" s="61"/>
      <c r="R6465" s="61"/>
      <c r="S6465" s="61"/>
      <c r="T6465" s="61"/>
      <c r="U6465" s="61"/>
      <c r="V6465" s="61"/>
      <c r="W6465" s="61"/>
      <c r="X6465" s="61"/>
      <c r="Y6465" s="61"/>
      <c r="Z6465" s="61"/>
      <c r="AA6465" s="61"/>
      <c r="AB6465" s="61"/>
      <c r="AC6465" s="61"/>
      <c r="AD6465" s="61"/>
      <c r="AE6465" s="61"/>
      <c r="AF6465" s="61"/>
      <c r="AG6465" s="61"/>
      <c r="AH6465" s="61"/>
      <c r="AI6465" s="61"/>
      <c r="AJ6465" s="61"/>
      <c r="AK6465" s="61"/>
      <c r="AL6465" s="61"/>
      <c r="AM6465" s="61"/>
      <c r="AN6465" s="61"/>
      <c r="AO6465" s="61"/>
      <c r="AP6465" s="62"/>
      <c r="AQ6465" s="61"/>
      <c r="AR6465" s="61"/>
      <c r="AS6465" s="61"/>
      <c r="AT6465" s="61"/>
      <c r="AU6465" s="61"/>
      <c r="AV6465" s="61"/>
      <c r="AW6465" s="60"/>
    </row>
    <row r="6466" s="59" customFormat="1" customHeight="1" spans="1:49">
      <c r="A6466" s="60"/>
      <c r="B6466" s="60"/>
      <c r="C6466" s="60"/>
      <c r="D6466" s="60"/>
      <c r="H6466" s="61"/>
      <c r="I6466" s="61"/>
      <c r="J6466" s="61"/>
      <c r="K6466" s="61"/>
      <c r="L6466" s="61"/>
      <c r="M6466" s="61"/>
      <c r="N6466" s="61"/>
      <c r="O6466" s="61"/>
      <c r="P6466" s="61"/>
      <c r="Q6466" s="61"/>
      <c r="R6466" s="61"/>
      <c r="S6466" s="61"/>
      <c r="T6466" s="61"/>
      <c r="U6466" s="61"/>
      <c r="V6466" s="61"/>
      <c r="W6466" s="61"/>
      <c r="X6466" s="61"/>
      <c r="Y6466" s="61"/>
      <c r="Z6466" s="61"/>
      <c r="AA6466" s="61"/>
      <c r="AB6466" s="61"/>
      <c r="AC6466" s="61"/>
      <c r="AD6466" s="61"/>
      <c r="AE6466" s="61"/>
      <c r="AF6466" s="61"/>
      <c r="AG6466" s="61"/>
      <c r="AH6466" s="61"/>
      <c r="AI6466" s="61"/>
      <c r="AJ6466" s="61"/>
      <c r="AK6466" s="61"/>
      <c r="AL6466" s="61"/>
      <c r="AM6466" s="61"/>
      <c r="AN6466" s="61"/>
      <c r="AO6466" s="61"/>
      <c r="AP6466" s="62"/>
      <c r="AQ6466" s="61"/>
      <c r="AR6466" s="61"/>
      <c r="AS6466" s="61"/>
      <c r="AT6466" s="61"/>
      <c r="AU6466" s="61"/>
      <c r="AV6466" s="61"/>
      <c r="AW6466" s="60"/>
    </row>
    <row r="6467" s="59" customFormat="1" customHeight="1" spans="1:49">
      <c r="A6467" s="60"/>
      <c r="B6467" s="60"/>
      <c r="C6467" s="60"/>
      <c r="D6467" s="60"/>
      <c r="H6467" s="61"/>
      <c r="I6467" s="61"/>
      <c r="J6467" s="61"/>
      <c r="K6467" s="61"/>
      <c r="L6467" s="61"/>
      <c r="M6467" s="61"/>
      <c r="N6467" s="61"/>
      <c r="O6467" s="61"/>
      <c r="P6467" s="61"/>
      <c r="Q6467" s="61"/>
      <c r="R6467" s="61"/>
      <c r="S6467" s="61"/>
      <c r="T6467" s="61"/>
      <c r="U6467" s="61"/>
      <c r="V6467" s="61"/>
      <c r="W6467" s="61"/>
      <c r="X6467" s="61"/>
      <c r="Y6467" s="61"/>
      <c r="Z6467" s="61"/>
      <c r="AA6467" s="61"/>
      <c r="AB6467" s="61"/>
      <c r="AC6467" s="61"/>
      <c r="AD6467" s="61"/>
      <c r="AE6467" s="61"/>
      <c r="AF6467" s="61"/>
      <c r="AG6467" s="61"/>
      <c r="AH6467" s="61"/>
      <c r="AI6467" s="61"/>
      <c r="AJ6467" s="61"/>
      <c r="AK6467" s="61"/>
      <c r="AL6467" s="61"/>
      <c r="AM6467" s="61"/>
      <c r="AN6467" s="61"/>
      <c r="AO6467" s="61"/>
      <c r="AP6467" s="62"/>
      <c r="AQ6467" s="61"/>
      <c r="AR6467" s="61"/>
      <c r="AS6467" s="61"/>
      <c r="AT6467" s="61"/>
      <c r="AU6467" s="61"/>
      <c r="AV6467" s="61"/>
      <c r="AW6467" s="60"/>
    </row>
    <row r="6468" s="59" customFormat="1" customHeight="1" spans="1:49">
      <c r="A6468" s="60"/>
      <c r="B6468" s="60"/>
      <c r="C6468" s="60"/>
      <c r="D6468" s="60"/>
      <c r="H6468" s="61"/>
      <c r="I6468" s="61"/>
      <c r="J6468" s="61"/>
      <c r="K6468" s="61"/>
      <c r="L6468" s="61"/>
      <c r="M6468" s="61"/>
      <c r="N6468" s="61"/>
      <c r="O6468" s="61"/>
      <c r="P6468" s="61"/>
      <c r="Q6468" s="61"/>
      <c r="R6468" s="61"/>
      <c r="S6468" s="61"/>
      <c r="T6468" s="61"/>
      <c r="U6468" s="61"/>
      <c r="V6468" s="61"/>
      <c r="W6468" s="61"/>
      <c r="X6468" s="61"/>
      <c r="Y6468" s="61"/>
      <c r="Z6468" s="61"/>
      <c r="AA6468" s="61"/>
      <c r="AB6468" s="61"/>
      <c r="AC6468" s="61"/>
      <c r="AD6468" s="61"/>
      <c r="AE6468" s="61"/>
      <c r="AF6468" s="61"/>
      <c r="AG6468" s="61"/>
      <c r="AH6468" s="61"/>
      <c r="AI6468" s="61"/>
      <c r="AJ6468" s="61"/>
      <c r="AK6468" s="61"/>
      <c r="AL6468" s="61"/>
      <c r="AM6468" s="61"/>
      <c r="AN6468" s="61"/>
      <c r="AO6468" s="61"/>
      <c r="AP6468" s="62"/>
      <c r="AQ6468" s="61"/>
      <c r="AR6468" s="61"/>
      <c r="AS6468" s="61"/>
      <c r="AT6468" s="61"/>
      <c r="AU6468" s="61"/>
      <c r="AV6468" s="61"/>
      <c r="AW6468" s="60"/>
    </row>
    <row r="6469" s="59" customFormat="1" customHeight="1" spans="1:49">
      <c r="A6469" s="60"/>
      <c r="B6469" s="60"/>
      <c r="C6469" s="60"/>
      <c r="D6469" s="60"/>
      <c r="H6469" s="61"/>
      <c r="I6469" s="61"/>
      <c r="J6469" s="61"/>
      <c r="K6469" s="61"/>
      <c r="L6469" s="61"/>
      <c r="M6469" s="61"/>
      <c r="N6469" s="61"/>
      <c r="O6469" s="61"/>
      <c r="P6469" s="61"/>
      <c r="Q6469" s="61"/>
      <c r="R6469" s="61"/>
      <c r="S6469" s="61"/>
      <c r="T6469" s="61"/>
      <c r="U6469" s="61"/>
      <c r="V6469" s="61"/>
      <c r="W6469" s="61"/>
      <c r="X6469" s="61"/>
      <c r="Y6469" s="61"/>
      <c r="Z6469" s="61"/>
      <c r="AA6469" s="61"/>
      <c r="AB6469" s="61"/>
      <c r="AC6469" s="61"/>
      <c r="AD6469" s="61"/>
      <c r="AE6469" s="61"/>
      <c r="AF6469" s="61"/>
      <c r="AG6469" s="61"/>
      <c r="AH6469" s="61"/>
      <c r="AI6469" s="61"/>
      <c r="AJ6469" s="61"/>
      <c r="AK6469" s="61"/>
      <c r="AL6469" s="61"/>
      <c r="AM6469" s="61"/>
      <c r="AN6469" s="61"/>
      <c r="AO6469" s="61"/>
      <c r="AP6469" s="62"/>
      <c r="AQ6469" s="61"/>
      <c r="AR6469" s="61"/>
      <c r="AS6469" s="61"/>
      <c r="AT6469" s="61"/>
      <c r="AU6469" s="61"/>
      <c r="AV6469" s="61"/>
      <c r="AW6469" s="60"/>
    </row>
    <row r="6470" s="59" customFormat="1" customHeight="1" spans="1:49">
      <c r="A6470" s="60"/>
      <c r="B6470" s="60"/>
      <c r="C6470" s="60"/>
      <c r="D6470" s="60"/>
      <c r="H6470" s="61"/>
      <c r="I6470" s="61"/>
      <c r="J6470" s="61"/>
      <c r="K6470" s="61"/>
      <c r="L6470" s="61"/>
      <c r="M6470" s="61"/>
      <c r="N6470" s="61"/>
      <c r="O6470" s="61"/>
      <c r="P6470" s="61"/>
      <c r="Q6470" s="61"/>
      <c r="R6470" s="61"/>
      <c r="S6470" s="61"/>
      <c r="T6470" s="61"/>
      <c r="U6470" s="61"/>
      <c r="V6470" s="61"/>
      <c r="W6470" s="61"/>
      <c r="X6470" s="61"/>
      <c r="Y6470" s="61"/>
      <c r="Z6470" s="61"/>
      <c r="AA6470" s="61"/>
      <c r="AB6470" s="61"/>
      <c r="AC6470" s="61"/>
      <c r="AD6470" s="61"/>
      <c r="AE6470" s="61"/>
      <c r="AF6470" s="61"/>
      <c r="AG6470" s="61"/>
      <c r="AH6470" s="61"/>
      <c r="AI6470" s="61"/>
      <c r="AJ6470" s="61"/>
      <c r="AK6470" s="61"/>
      <c r="AL6470" s="61"/>
      <c r="AM6470" s="61"/>
      <c r="AN6470" s="61"/>
      <c r="AO6470" s="61"/>
      <c r="AP6470" s="62"/>
      <c r="AQ6470" s="61"/>
      <c r="AR6470" s="61"/>
      <c r="AS6470" s="61"/>
      <c r="AT6470" s="61"/>
      <c r="AU6470" s="61"/>
      <c r="AV6470" s="61"/>
      <c r="AW6470" s="60"/>
    </row>
    <row r="6471" s="59" customFormat="1" customHeight="1" spans="1:49">
      <c r="A6471" s="60"/>
      <c r="B6471" s="60"/>
      <c r="C6471" s="60"/>
      <c r="D6471" s="60"/>
      <c r="H6471" s="61"/>
      <c r="I6471" s="61"/>
      <c r="J6471" s="61"/>
      <c r="K6471" s="61"/>
      <c r="L6471" s="61"/>
      <c r="M6471" s="61"/>
      <c r="N6471" s="61"/>
      <c r="O6471" s="61"/>
      <c r="P6471" s="61"/>
      <c r="Q6471" s="61"/>
      <c r="R6471" s="61"/>
      <c r="S6471" s="61"/>
      <c r="T6471" s="61"/>
      <c r="U6471" s="61"/>
      <c r="V6471" s="61"/>
      <c r="W6471" s="61"/>
      <c r="X6471" s="61"/>
      <c r="Y6471" s="61"/>
      <c r="Z6471" s="61"/>
      <c r="AA6471" s="61"/>
      <c r="AB6471" s="61"/>
      <c r="AC6471" s="61"/>
      <c r="AD6471" s="61"/>
      <c r="AE6471" s="61"/>
      <c r="AF6471" s="61"/>
      <c r="AG6471" s="61"/>
      <c r="AH6471" s="61"/>
      <c r="AI6471" s="61"/>
      <c r="AJ6471" s="61"/>
      <c r="AK6471" s="61"/>
      <c r="AL6471" s="61"/>
      <c r="AM6471" s="61"/>
      <c r="AN6471" s="61"/>
      <c r="AO6471" s="61"/>
      <c r="AP6471" s="62"/>
      <c r="AQ6471" s="61"/>
      <c r="AR6471" s="61"/>
      <c r="AS6471" s="61"/>
      <c r="AT6471" s="61"/>
      <c r="AU6471" s="61"/>
      <c r="AV6471" s="61"/>
      <c r="AW6471" s="60"/>
    </row>
    <row r="6472" s="59" customFormat="1" customHeight="1" spans="1:49">
      <c r="A6472" s="60"/>
      <c r="B6472" s="60"/>
      <c r="C6472" s="60"/>
      <c r="D6472" s="60"/>
      <c r="H6472" s="61"/>
      <c r="I6472" s="61"/>
      <c r="J6472" s="61"/>
      <c r="K6472" s="61"/>
      <c r="L6472" s="61"/>
      <c r="M6472" s="61"/>
      <c r="N6472" s="61"/>
      <c r="O6472" s="61"/>
      <c r="P6472" s="61"/>
      <c r="Q6472" s="61"/>
      <c r="R6472" s="61"/>
      <c r="S6472" s="61"/>
      <c r="T6472" s="61"/>
      <c r="U6472" s="61"/>
      <c r="V6472" s="61"/>
      <c r="W6472" s="61"/>
      <c r="X6472" s="61"/>
      <c r="Y6472" s="61"/>
      <c r="Z6472" s="61"/>
      <c r="AA6472" s="61"/>
      <c r="AB6472" s="61"/>
      <c r="AC6472" s="61"/>
      <c r="AD6472" s="61"/>
      <c r="AE6472" s="61"/>
      <c r="AF6472" s="61"/>
      <c r="AG6472" s="61"/>
      <c r="AH6472" s="61"/>
      <c r="AI6472" s="61"/>
      <c r="AJ6472" s="61"/>
      <c r="AK6472" s="61"/>
      <c r="AL6472" s="61"/>
      <c r="AM6472" s="61"/>
      <c r="AN6472" s="61"/>
      <c r="AO6472" s="61"/>
      <c r="AP6472" s="62"/>
      <c r="AQ6472" s="61"/>
      <c r="AR6472" s="61"/>
      <c r="AS6472" s="61"/>
      <c r="AT6472" s="61"/>
      <c r="AU6472" s="61"/>
      <c r="AV6472" s="61"/>
      <c r="AW6472" s="60"/>
    </row>
    <row r="6473" s="59" customFormat="1" customHeight="1" spans="1:49">
      <c r="A6473" s="60"/>
      <c r="B6473" s="60"/>
      <c r="C6473" s="60"/>
      <c r="D6473" s="60"/>
      <c r="H6473" s="61"/>
      <c r="I6473" s="61"/>
      <c r="J6473" s="61"/>
      <c r="K6473" s="61"/>
      <c r="L6473" s="61"/>
      <c r="M6473" s="61"/>
      <c r="N6473" s="61"/>
      <c r="O6473" s="61"/>
      <c r="P6473" s="61"/>
      <c r="Q6473" s="61"/>
      <c r="R6473" s="61"/>
      <c r="S6473" s="61"/>
      <c r="T6473" s="61"/>
      <c r="U6473" s="61"/>
      <c r="V6473" s="61"/>
      <c r="W6473" s="61"/>
      <c r="X6473" s="61"/>
      <c r="Y6473" s="61"/>
      <c r="Z6473" s="61"/>
      <c r="AA6473" s="61"/>
      <c r="AB6473" s="61"/>
      <c r="AC6473" s="61"/>
      <c r="AD6473" s="61"/>
      <c r="AE6473" s="61"/>
      <c r="AF6473" s="61"/>
      <c r="AG6473" s="61"/>
      <c r="AH6473" s="61"/>
      <c r="AI6473" s="61"/>
      <c r="AJ6473" s="61"/>
      <c r="AK6473" s="61"/>
      <c r="AL6473" s="61"/>
      <c r="AM6473" s="61"/>
      <c r="AN6473" s="61"/>
      <c r="AO6473" s="61"/>
      <c r="AP6473" s="62"/>
      <c r="AQ6473" s="61"/>
      <c r="AR6473" s="61"/>
      <c r="AS6473" s="61"/>
      <c r="AT6473" s="61"/>
      <c r="AU6473" s="61"/>
      <c r="AV6473" s="61"/>
      <c r="AW6473" s="60"/>
    </row>
    <row r="6474" s="59" customFormat="1" customHeight="1" spans="1:49">
      <c r="A6474" s="60"/>
      <c r="B6474" s="60"/>
      <c r="C6474" s="60"/>
      <c r="D6474" s="60"/>
      <c r="H6474" s="61"/>
      <c r="I6474" s="61"/>
      <c r="J6474" s="61"/>
      <c r="K6474" s="61"/>
      <c r="L6474" s="61"/>
      <c r="M6474" s="61"/>
      <c r="N6474" s="61"/>
      <c r="O6474" s="61"/>
      <c r="P6474" s="61"/>
      <c r="Q6474" s="61"/>
      <c r="R6474" s="61"/>
      <c r="S6474" s="61"/>
      <c r="T6474" s="61"/>
      <c r="U6474" s="61"/>
      <c r="V6474" s="61"/>
      <c r="W6474" s="61"/>
      <c r="X6474" s="61"/>
      <c r="Y6474" s="61"/>
      <c r="Z6474" s="61"/>
      <c r="AA6474" s="61"/>
      <c r="AB6474" s="61"/>
      <c r="AC6474" s="61"/>
      <c r="AD6474" s="61"/>
      <c r="AE6474" s="61"/>
      <c r="AF6474" s="61"/>
      <c r="AG6474" s="61"/>
      <c r="AH6474" s="61"/>
      <c r="AI6474" s="61"/>
      <c r="AJ6474" s="61"/>
      <c r="AK6474" s="61"/>
      <c r="AL6474" s="61"/>
      <c r="AM6474" s="61"/>
      <c r="AN6474" s="61"/>
      <c r="AO6474" s="61"/>
      <c r="AP6474" s="62"/>
      <c r="AQ6474" s="61"/>
      <c r="AR6474" s="61"/>
      <c r="AS6474" s="61"/>
      <c r="AT6474" s="61"/>
      <c r="AU6474" s="61"/>
      <c r="AV6474" s="61"/>
      <c r="AW6474" s="60"/>
    </row>
    <row r="6475" s="59" customFormat="1" customHeight="1" spans="1:49">
      <c r="A6475" s="60"/>
      <c r="B6475" s="60"/>
      <c r="C6475" s="60"/>
      <c r="D6475" s="60"/>
      <c r="H6475" s="61"/>
      <c r="I6475" s="61"/>
      <c r="J6475" s="61"/>
      <c r="K6475" s="61"/>
      <c r="L6475" s="61"/>
      <c r="M6475" s="61"/>
      <c r="N6475" s="61"/>
      <c r="O6475" s="61"/>
      <c r="P6475" s="61"/>
      <c r="Q6475" s="61"/>
      <c r="R6475" s="61"/>
      <c r="S6475" s="61"/>
      <c r="T6475" s="61"/>
      <c r="U6475" s="61"/>
      <c r="V6475" s="61"/>
      <c r="W6475" s="61"/>
      <c r="X6475" s="61"/>
      <c r="Y6475" s="61"/>
      <c r="Z6475" s="61"/>
      <c r="AA6475" s="61"/>
      <c r="AB6475" s="61"/>
      <c r="AC6475" s="61"/>
      <c r="AD6475" s="61"/>
      <c r="AE6475" s="61"/>
      <c r="AF6475" s="61"/>
      <c r="AG6475" s="61"/>
      <c r="AH6475" s="61"/>
      <c r="AI6475" s="61"/>
      <c r="AJ6475" s="61"/>
      <c r="AK6475" s="61"/>
      <c r="AL6475" s="61"/>
      <c r="AM6475" s="61"/>
      <c r="AN6475" s="61"/>
      <c r="AO6475" s="61"/>
      <c r="AP6475" s="62"/>
      <c r="AQ6475" s="61"/>
      <c r="AR6475" s="61"/>
      <c r="AS6475" s="61"/>
      <c r="AT6475" s="61"/>
      <c r="AU6475" s="61"/>
      <c r="AV6475" s="61"/>
      <c r="AW6475" s="60"/>
    </row>
    <row r="6476" s="59" customFormat="1" customHeight="1" spans="1:49">
      <c r="A6476" s="60"/>
      <c r="B6476" s="60"/>
      <c r="C6476" s="60"/>
      <c r="D6476" s="60"/>
      <c r="H6476" s="61"/>
      <c r="I6476" s="61"/>
      <c r="J6476" s="61"/>
      <c r="K6476" s="61"/>
      <c r="L6476" s="61"/>
      <c r="M6476" s="61"/>
      <c r="N6476" s="61"/>
      <c r="O6476" s="61"/>
      <c r="P6476" s="61"/>
      <c r="Q6476" s="61"/>
      <c r="R6476" s="61"/>
      <c r="S6476" s="61"/>
      <c r="T6476" s="61"/>
      <c r="U6476" s="61"/>
      <c r="V6476" s="61"/>
      <c r="W6476" s="61"/>
      <c r="X6476" s="61"/>
      <c r="Y6476" s="61"/>
      <c r="Z6476" s="61"/>
      <c r="AA6476" s="61"/>
      <c r="AB6476" s="61"/>
      <c r="AC6476" s="61"/>
      <c r="AD6476" s="61"/>
      <c r="AE6476" s="61"/>
      <c r="AF6476" s="61"/>
      <c r="AG6476" s="61"/>
      <c r="AH6476" s="61"/>
      <c r="AI6476" s="61"/>
      <c r="AJ6476" s="61"/>
      <c r="AK6476" s="61"/>
      <c r="AL6476" s="61"/>
      <c r="AM6476" s="61"/>
      <c r="AN6476" s="61"/>
      <c r="AO6476" s="61"/>
      <c r="AP6476" s="62"/>
      <c r="AQ6476" s="61"/>
      <c r="AR6476" s="61"/>
      <c r="AS6476" s="61"/>
      <c r="AT6476" s="61"/>
      <c r="AU6476" s="61"/>
      <c r="AV6476" s="61"/>
      <c r="AW6476" s="60"/>
    </row>
    <row r="6477" s="59" customFormat="1" customHeight="1" spans="1:49">
      <c r="A6477" s="60"/>
      <c r="B6477" s="60"/>
      <c r="C6477" s="60"/>
      <c r="D6477" s="60"/>
      <c r="H6477" s="61"/>
      <c r="I6477" s="61"/>
      <c r="J6477" s="61"/>
      <c r="K6477" s="61"/>
      <c r="L6477" s="61"/>
      <c r="M6477" s="61"/>
      <c r="N6477" s="61"/>
      <c r="O6477" s="61"/>
      <c r="P6477" s="61"/>
      <c r="Q6477" s="61"/>
      <c r="R6477" s="61"/>
      <c r="S6477" s="61"/>
      <c r="T6477" s="61"/>
      <c r="U6477" s="61"/>
      <c r="V6477" s="61"/>
      <c r="W6477" s="61"/>
      <c r="X6477" s="61"/>
      <c r="Y6477" s="61"/>
      <c r="Z6477" s="61"/>
      <c r="AA6477" s="61"/>
      <c r="AB6477" s="61"/>
      <c r="AC6477" s="61"/>
      <c r="AD6477" s="61"/>
      <c r="AE6477" s="61"/>
      <c r="AF6477" s="61"/>
      <c r="AG6477" s="61"/>
      <c r="AH6477" s="61"/>
      <c r="AI6477" s="61"/>
      <c r="AJ6477" s="61"/>
      <c r="AK6477" s="61"/>
      <c r="AL6477" s="61"/>
      <c r="AM6477" s="61"/>
      <c r="AN6477" s="61"/>
      <c r="AO6477" s="61"/>
      <c r="AP6477" s="62"/>
      <c r="AQ6477" s="61"/>
      <c r="AR6477" s="61"/>
      <c r="AS6477" s="61"/>
      <c r="AT6477" s="61"/>
      <c r="AU6477" s="61"/>
      <c r="AV6477" s="61"/>
      <c r="AW6477" s="60"/>
    </row>
    <row r="6478" s="59" customFormat="1" customHeight="1" spans="1:49">
      <c r="A6478" s="60"/>
      <c r="B6478" s="60"/>
      <c r="C6478" s="60"/>
      <c r="D6478" s="60"/>
      <c r="H6478" s="61"/>
      <c r="I6478" s="61"/>
      <c r="J6478" s="61"/>
      <c r="K6478" s="61"/>
      <c r="L6478" s="61"/>
      <c r="M6478" s="61"/>
      <c r="N6478" s="61"/>
      <c r="O6478" s="61"/>
      <c r="P6478" s="61"/>
      <c r="Q6478" s="61"/>
      <c r="R6478" s="61"/>
      <c r="S6478" s="61"/>
      <c r="T6478" s="61"/>
      <c r="U6478" s="61"/>
      <c r="V6478" s="61"/>
      <c r="W6478" s="61"/>
      <c r="X6478" s="61"/>
      <c r="Y6478" s="61"/>
      <c r="Z6478" s="61"/>
      <c r="AA6478" s="61"/>
      <c r="AB6478" s="61"/>
      <c r="AC6478" s="61"/>
      <c r="AD6478" s="61"/>
      <c r="AE6478" s="61"/>
      <c r="AF6478" s="61"/>
      <c r="AG6478" s="61"/>
      <c r="AH6478" s="61"/>
      <c r="AI6478" s="61"/>
      <c r="AJ6478" s="61"/>
      <c r="AK6478" s="61"/>
      <c r="AL6478" s="61"/>
      <c r="AM6478" s="61"/>
      <c r="AN6478" s="61"/>
      <c r="AO6478" s="61"/>
      <c r="AP6478" s="62"/>
      <c r="AQ6478" s="61"/>
      <c r="AR6478" s="61"/>
      <c r="AS6478" s="61"/>
      <c r="AT6478" s="61"/>
      <c r="AU6478" s="61"/>
      <c r="AV6478" s="61"/>
      <c r="AW6478" s="60"/>
    </row>
    <row r="6479" s="59" customFormat="1" customHeight="1" spans="1:49">
      <c r="A6479" s="60"/>
      <c r="B6479" s="60"/>
      <c r="C6479" s="60"/>
      <c r="D6479" s="60"/>
      <c r="H6479" s="61"/>
      <c r="I6479" s="61"/>
      <c r="J6479" s="61"/>
      <c r="K6479" s="61"/>
      <c r="L6479" s="61"/>
      <c r="M6479" s="61"/>
      <c r="N6479" s="61"/>
      <c r="O6479" s="61"/>
      <c r="P6479" s="61"/>
      <c r="Q6479" s="61"/>
      <c r="R6479" s="61"/>
      <c r="S6479" s="61"/>
      <c r="T6479" s="61"/>
      <c r="U6479" s="61"/>
      <c r="V6479" s="61"/>
      <c r="W6479" s="61"/>
      <c r="X6479" s="61"/>
      <c r="Y6479" s="61"/>
      <c r="Z6479" s="61"/>
      <c r="AA6479" s="61"/>
      <c r="AB6479" s="61"/>
      <c r="AC6479" s="61"/>
      <c r="AD6479" s="61"/>
      <c r="AE6479" s="61"/>
      <c r="AF6479" s="61"/>
      <c r="AG6479" s="61"/>
      <c r="AH6479" s="61"/>
      <c r="AI6479" s="61"/>
      <c r="AJ6479" s="61"/>
      <c r="AK6479" s="61"/>
      <c r="AL6479" s="61"/>
      <c r="AM6479" s="61"/>
      <c r="AN6479" s="61"/>
      <c r="AO6479" s="61"/>
      <c r="AP6479" s="62"/>
      <c r="AQ6479" s="61"/>
      <c r="AR6479" s="61"/>
      <c r="AS6479" s="61"/>
      <c r="AT6479" s="61"/>
      <c r="AU6479" s="61"/>
      <c r="AV6479" s="61"/>
      <c r="AW6479" s="60"/>
    </row>
    <row r="6480" s="59" customFormat="1" customHeight="1" spans="1:49">
      <c r="A6480" s="60"/>
      <c r="B6480" s="60"/>
      <c r="C6480" s="60"/>
      <c r="D6480" s="60"/>
      <c r="H6480" s="61"/>
      <c r="I6480" s="61"/>
      <c r="J6480" s="61"/>
      <c r="K6480" s="61"/>
      <c r="L6480" s="61"/>
      <c r="M6480" s="61"/>
      <c r="N6480" s="61"/>
      <c r="O6480" s="61"/>
      <c r="P6480" s="61"/>
      <c r="Q6480" s="61"/>
      <c r="R6480" s="61"/>
      <c r="S6480" s="61"/>
      <c r="T6480" s="61"/>
      <c r="U6480" s="61"/>
      <c r="V6480" s="61"/>
      <c r="W6480" s="61"/>
      <c r="X6480" s="61"/>
      <c r="Y6480" s="61"/>
      <c r="Z6480" s="61"/>
      <c r="AA6480" s="61"/>
      <c r="AB6480" s="61"/>
      <c r="AC6480" s="61"/>
      <c r="AD6480" s="61"/>
      <c r="AE6480" s="61"/>
      <c r="AF6480" s="61"/>
      <c r="AG6480" s="61"/>
      <c r="AH6480" s="61"/>
      <c r="AI6480" s="61"/>
      <c r="AJ6480" s="61"/>
      <c r="AK6480" s="61"/>
      <c r="AL6480" s="61"/>
      <c r="AM6480" s="61"/>
      <c r="AN6480" s="61"/>
      <c r="AO6480" s="61"/>
      <c r="AP6480" s="62"/>
      <c r="AQ6480" s="61"/>
      <c r="AR6480" s="61"/>
      <c r="AS6480" s="61"/>
      <c r="AT6480" s="61"/>
      <c r="AU6480" s="61"/>
      <c r="AV6480" s="61"/>
      <c r="AW6480" s="60"/>
    </row>
    <row r="6481" s="59" customFormat="1" customHeight="1" spans="1:49">
      <c r="A6481" s="60"/>
      <c r="B6481" s="60"/>
      <c r="C6481" s="60"/>
      <c r="D6481" s="60"/>
      <c r="H6481" s="61"/>
      <c r="I6481" s="61"/>
      <c r="J6481" s="61"/>
      <c r="K6481" s="61"/>
      <c r="L6481" s="61"/>
      <c r="M6481" s="61"/>
      <c r="N6481" s="61"/>
      <c r="O6481" s="61"/>
      <c r="P6481" s="61"/>
      <c r="Q6481" s="61"/>
      <c r="R6481" s="61"/>
      <c r="S6481" s="61"/>
      <c r="T6481" s="61"/>
      <c r="U6481" s="61"/>
      <c r="V6481" s="61"/>
      <c r="W6481" s="61"/>
      <c r="X6481" s="61"/>
      <c r="Y6481" s="61"/>
      <c r="Z6481" s="61"/>
      <c r="AA6481" s="61"/>
      <c r="AB6481" s="61"/>
      <c r="AC6481" s="61"/>
      <c r="AD6481" s="61"/>
      <c r="AE6481" s="61"/>
      <c r="AF6481" s="61"/>
      <c r="AG6481" s="61"/>
      <c r="AH6481" s="61"/>
      <c r="AI6481" s="61"/>
      <c r="AJ6481" s="61"/>
      <c r="AK6481" s="61"/>
      <c r="AL6481" s="61"/>
      <c r="AM6481" s="61"/>
      <c r="AN6481" s="61"/>
      <c r="AO6481" s="61"/>
      <c r="AP6481" s="62"/>
      <c r="AQ6481" s="61"/>
      <c r="AR6481" s="61"/>
      <c r="AS6481" s="61"/>
      <c r="AT6481" s="61"/>
      <c r="AU6481" s="61"/>
      <c r="AV6481" s="61"/>
      <c r="AW6481" s="60"/>
    </row>
    <row r="6482" s="59" customFormat="1" customHeight="1" spans="1:49">
      <c r="A6482" s="60"/>
      <c r="B6482" s="60"/>
      <c r="C6482" s="60"/>
      <c r="D6482" s="60"/>
      <c r="H6482" s="61"/>
      <c r="I6482" s="61"/>
      <c r="J6482" s="61"/>
      <c r="K6482" s="61"/>
      <c r="L6482" s="61"/>
      <c r="M6482" s="61"/>
      <c r="N6482" s="61"/>
      <c r="O6482" s="61"/>
      <c r="P6482" s="61"/>
      <c r="Q6482" s="61"/>
      <c r="R6482" s="61"/>
      <c r="S6482" s="61"/>
      <c r="T6482" s="61"/>
      <c r="U6482" s="61"/>
      <c r="V6482" s="61"/>
      <c r="W6482" s="61"/>
      <c r="X6482" s="61"/>
      <c r="Y6482" s="61"/>
      <c r="Z6482" s="61"/>
      <c r="AA6482" s="61"/>
      <c r="AB6482" s="61"/>
      <c r="AC6482" s="61"/>
      <c r="AD6482" s="61"/>
      <c r="AE6482" s="61"/>
      <c r="AF6482" s="61"/>
      <c r="AG6482" s="61"/>
      <c r="AH6482" s="61"/>
      <c r="AI6482" s="61"/>
      <c r="AJ6482" s="61"/>
      <c r="AK6482" s="61"/>
      <c r="AL6482" s="61"/>
      <c r="AM6482" s="61"/>
      <c r="AN6482" s="61"/>
      <c r="AO6482" s="61"/>
      <c r="AP6482" s="62"/>
      <c r="AQ6482" s="61"/>
      <c r="AR6482" s="61"/>
      <c r="AS6482" s="61"/>
      <c r="AT6482" s="61"/>
      <c r="AU6482" s="61"/>
      <c r="AV6482" s="61"/>
      <c r="AW6482" s="60"/>
    </row>
    <row r="6483" s="59" customFormat="1" customHeight="1" spans="1:49">
      <c r="A6483" s="60"/>
      <c r="B6483" s="60"/>
      <c r="C6483" s="60"/>
      <c r="D6483" s="60"/>
      <c r="H6483" s="61"/>
      <c r="I6483" s="61"/>
      <c r="J6483" s="61"/>
      <c r="K6483" s="61"/>
      <c r="L6483" s="61"/>
      <c r="M6483" s="61"/>
      <c r="N6483" s="61"/>
      <c r="O6483" s="61"/>
      <c r="P6483" s="61"/>
      <c r="Q6483" s="61"/>
      <c r="R6483" s="61"/>
      <c r="S6483" s="61"/>
      <c r="T6483" s="61"/>
      <c r="U6483" s="61"/>
      <c r="V6483" s="61"/>
      <c r="W6483" s="61"/>
      <c r="X6483" s="61"/>
      <c r="Y6483" s="61"/>
      <c r="Z6483" s="61"/>
      <c r="AA6483" s="61"/>
      <c r="AB6483" s="61"/>
      <c r="AC6483" s="61"/>
      <c r="AD6483" s="61"/>
      <c r="AE6483" s="61"/>
      <c r="AF6483" s="61"/>
      <c r="AG6483" s="61"/>
      <c r="AH6483" s="61"/>
      <c r="AI6483" s="61"/>
      <c r="AJ6483" s="61"/>
      <c r="AK6483" s="61"/>
      <c r="AL6483" s="61"/>
      <c r="AM6483" s="61"/>
      <c r="AN6483" s="61"/>
      <c r="AO6483" s="61"/>
      <c r="AP6483" s="62"/>
      <c r="AQ6483" s="61"/>
      <c r="AR6483" s="61"/>
      <c r="AS6483" s="61"/>
      <c r="AT6483" s="61"/>
      <c r="AU6483" s="61"/>
      <c r="AV6483" s="61"/>
      <c r="AW6483" s="60"/>
    </row>
    <row r="6484" s="59" customFormat="1" customHeight="1" spans="1:49">
      <c r="A6484" s="60"/>
      <c r="B6484" s="60"/>
      <c r="C6484" s="60"/>
      <c r="D6484" s="60"/>
      <c r="H6484" s="61"/>
      <c r="I6484" s="61"/>
      <c r="J6484" s="61"/>
      <c r="K6484" s="61"/>
      <c r="L6484" s="61"/>
      <c r="M6484" s="61"/>
      <c r="N6484" s="61"/>
      <c r="O6484" s="61"/>
      <c r="P6484" s="61"/>
      <c r="Q6484" s="61"/>
      <c r="R6484" s="61"/>
      <c r="S6484" s="61"/>
      <c r="T6484" s="61"/>
      <c r="U6484" s="61"/>
      <c r="V6484" s="61"/>
      <c r="W6484" s="61"/>
      <c r="X6484" s="61"/>
      <c r="Y6484" s="61"/>
      <c r="Z6484" s="61"/>
      <c r="AA6484" s="61"/>
      <c r="AB6484" s="61"/>
      <c r="AC6484" s="61"/>
      <c r="AD6484" s="61"/>
      <c r="AE6484" s="61"/>
      <c r="AF6484" s="61"/>
      <c r="AG6484" s="61"/>
      <c r="AH6484" s="61"/>
      <c r="AI6484" s="61"/>
      <c r="AJ6484" s="61"/>
      <c r="AK6484" s="61"/>
      <c r="AL6484" s="61"/>
      <c r="AM6484" s="61"/>
      <c r="AN6484" s="61"/>
      <c r="AO6484" s="61"/>
      <c r="AP6484" s="62"/>
      <c r="AQ6484" s="61"/>
      <c r="AR6484" s="61"/>
      <c r="AS6484" s="61"/>
      <c r="AT6484" s="61"/>
      <c r="AU6484" s="61"/>
      <c r="AV6484" s="61"/>
      <c r="AW6484" s="60"/>
    </row>
    <row r="6485" s="59" customFormat="1" customHeight="1" spans="1:49">
      <c r="A6485" s="60"/>
      <c r="B6485" s="60"/>
      <c r="C6485" s="60"/>
      <c r="D6485" s="60"/>
      <c r="H6485" s="61"/>
      <c r="I6485" s="61"/>
      <c r="J6485" s="61"/>
      <c r="K6485" s="61"/>
      <c r="L6485" s="61"/>
      <c r="M6485" s="61"/>
      <c r="N6485" s="61"/>
      <c r="O6485" s="61"/>
      <c r="P6485" s="61"/>
      <c r="Q6485" s="61"/>
      <c r="R6485" s="61"/>
      <c r="S6485" s="61"/>
      <c r="T6485" s="61"/>
      <c r="U6485" s="61"/>
      <c r="V6485" s="61"/>
      <c r="W6485" s="61"/>
      <c r="X6485" s="61"/>
      <c r="Y6485" s="61"/>
      <c r="Z6485" s="61"/>
      <c r="AA6485" s="61"/>
      <c r="AB6485" s="61"/>
      <c r="AC6485" s="61"/>
      <c r="AD6485" s="61"/>
      <c r="AE6485" s="61"/>
      <c r="AF6485" s="61"/>
      <c r="AG6485" s="61"/>
      <c r="AH6485" s="61"/>
      <c r="AI6485" s="61"/>
      <c r="AJ6485" s="61"/>
      <c r="AK6485" s="61"/>
      <c r="AL6485" s="61"/>
      <c r="AM6485" s="61"/>
      <c r="AN6485" s="61"/>
      <c r="AO6485" s="61"/>
      <c r="AP6485" s="62"/>
      <c r="AQ6485" s="61"/>
      <c r="AR6485" s="61"/>
      <c r="AS6485" s="61"/>
      <c r="AT6485" s="61"/>
      <c r="AU6485" s="61"/>
      <c r="AV6485" s="61"/>
      <c r="AW6485" s="60"/>
    </row>
    <row r="6486" s="59" customFormat="1" customHeight="1" spans="1:49">
      <c r="A6486" s="60"/>
      <c r="B6486" s="60"/>
      <c r="C6486" s="60"/>
      <c r="D6486" s="60"/>
      <c r="H6486" s="61"/>
      <c r="I6486" s="61"/>
      <c r="J6486" s="61"/>
      <c r="K6486" s="61"/>
      <c r="L6486" s="61"/>
      <c r="M6486" s="61"/>
      <c r="N6486" s="61"/>
      <c r="O6486" s="61"/>
      <c r="P6486" s="61"/>
      <c r="Q6486" s="61"/>
      <c r="R6486" s="61"/>
      <c r="S6486" s="61"/>
      <c r="T6486" s="61"/>
      <c r="U6486" s="61"/>
      <c r="V6486" s="61"/>
      <c r="W6486" s="61"/>
      <c r="X6486" s="61"/>
      <c r="Y6486" s="61"/>
      <c r="Z6486" s="61"/>
      <c r="AA6486" s="61"/>
      <c r="AB6486" s="61"/>
      <c r="AC6486" s="61"/>
      <c r="AD6486" s="61"/>
      <c r="AE6486" s="61"/>
      <c r="AF6486" s="61"/>
      <c r="AG6486" s="61"/>
      <c r="AH6486" s="61"/>
      <c r="AI6486" s="61"/>
      <c r="AJ6486" s="61"/>
      <c r="AK6486" s="61"/>
      <c r="AL6486" s="61"/>
      <c r="AM6486" s="61"/>
      <c r="AN6486" s="61"/>
      <c r="AO6486" s="61"/>
      <c r="AP6486" s="62"/>
      <c r="AQ6486" s="61"/>
      <c r="AR6486" s="61"/>
      <c r="AS6486" s="61"/>
      <c r="AT6486" s="61"/>
      <c r="AU6486" s="61"/>
      <c r="AV6486" s="61"/>
      <c r="AW6486" s="60"/>
    </row>
    <row r="6487" s="59" customFormat="1" customHeight="1" spans="1:49">
      <c r="A6487" s="60"/>
      <c r="B6487" s="60"/>
      <c r="C6487" s="60"/>
      <c r="D6487" s="60"/>
      <c r="H6487" s="61"/>
      <c r="I6487" s="61"/>
      <c r="J6487" s="61"/>
      <c r="K6487" s="61"/>
      <c r="L6487" s="61"/>
      <c r="M6487" s="61"/>
      <c r="N6487" s="61"/>
      <c r="O6487" s="61"/>
      <c r="P6487" s="61"/>
      <c r="Q6487" s="61"/>
      <c r="R6487" s="61"/>
      <c r="S6487" s="61"/>
      <c r="T6487" s="61"/>
      <c r="U6487" s="61"/>
      <c r="V6487" s="61"/>
      <c r="W6487" s="61"/>
      <c r="X6487" s="61"/>
      <c r="Y6487" s="61"/>
      <c r="Z6487" s="61"/>
      <c r="AA6487" s="61"/>
      <c r="AB6487" s="61"/>
      <c r="AC6487" s="61"/>
      <c r="AD6487" s="61"/>
      <c r="AE6487" s="61"/>
      <c r="AF6487" s="61"/>
      <c r="AG6487" s="61"/>
      <c r="AH6487" s="61"/>
      <c r="AI6487" s="61"/>
      <c r="AJ6487" s="61"/>
      <c r="AK6487" s="61"/>
      <c r="AL6487" s="61"/>
      <c r="AM6487" s="61"/>
      <c r="AN6487" s="61"/>
      <c r="AO6487" s="61"/>
      <c r="AP6487" s="62"/>
      <c r="AQ6487" s="61"/>
      <c r="AR6487" s="61"/>
      <c r="AS6487" s="61"/>
      <c r="AT6487" s="61"/>
      <c r="AU6487" s="61"/>
      <c r="AV6487" s="61"/>
      <c r="AW6487" s="60"/>
    </row>
    <row r="6488" s="59" customFormat="1" customHeight="1" spans="1:49">
      <c r="A6488" s="60"/>
      <c r="B6488" s="60"/>
      <c r="C6488" s="60"/>
      <c r="D6488" s="60"/>
      <c r="H6488" s="61"/>
      <c r="I6488" s="61"/>
      <c r="J6488" s="61"/>
      <c r="K6488" s="61"/>
      <c r="L6488" s="61"/>
      <c r="M6488" s="61"/>
      <c r="N6488" s="61"/>
      <c r="O6488" s="61"/>
      <c r="P6488" s="61"/>
      <c r="Q6488" s="61"/>
      <c r="R6488" s="61"/>
      <c r="S6488" s="61"/>
      <c r="T6488" s="61"/>
      <c r="U6488" s="61"/>
      <c r="V6488" s="61"/>
      <c r="W6488" s="61"/>
      <c r="X6488" s="61"/>
      <c r="Y6488" s="61"/>
      <c r="Z6488" s="61"/>
      <c r="AA6488" s="61"/>
      <c r="AB6488" s="61"/>
      <c r="AC6488" s="61"/>
      <c r="AD6488" s="61"/>
      <c r="AE6488" s="61"/>
      <c r="AF6488" s="61"/>
      <c r="AG6488" s="61"/>
      <c r="AH6488" s="61"/>
      <c r="AI6488" s="61"/>
      <c r="AJ6488" s="61"/>
      <c r="AK6488" s="61"/>
      <c r="AL6488" s="61"/>
      <c r="AM6488" s="61"/>
      <c r="AN6488" s="61"/>
      <c r="AO6488" s="61"/>
      <c r="AP6488" s="62"/>
      <c r="AQ6488" s="61"/>
      <c r="AR6488" s="61"/>
      <c r="AS6488" s="61"/>
      <c r="AT6488" s="61"/>
      <c r="AU6488" s="61"/>
      <c r="AV6488" s="61"/>
      <c r="AW6488" s="60"/>
    </row>
    <row r="6489" s="59" customFormat="1" customHeight="1" spans="1:49">
      <c r="A6489" s="60"/>
      <c r="B6489" s="60"/>
      <c r="C6489" s="60"/>
      <c r="D6489" s="60"/>
      <c r="H6489" s="61"/>
      <c r="I6489" s="61"/>
      <c r="J6489" s="61"/>
      <c r="K6489" s="61"/>
      <c r="L6489" s="61"/>
      <c r="M6489" s="61"/>
      <c r="N6489" s="61"/>
      <c r="O6489" s="61"/>
      <c r="P6489" s="61"/>
      <c r="Q6489" s="61"/>
      <c r="R6489" s="61"/>
      <c r="S6489" s="61"/>
      <c r="T6489" s="61"/>
      <c r="U6489" s="61"/>
      <c r="V6489" s="61"/>
      <c r="W6489" s="61"/>
      <c r="X6489" s="61"/>
      <c r="Y6489" s="61"/>
      <c r="Z6489" s="61"/>
      <c r="AA6489" s="61"/>
      <c r="AB6489" s="61"/>
      <c r="AC6489" s="61"/>
      <c r="AD6489" s="61"/>
      <c r="AE6489" s="61"/>
      <c r="AF6489" s="61"/>
      <c r="AG6489" s="61"/>
      <c r="AH6489" s="61"/>
      <c r="AI6489" s="61"/>
      <c r="AJ6489" s="61"/>
      <c r="AK6489" s="61"/>
      <c r="AL6489" s="61"/>
      <c r="AM6489" s="61"/>
      <c r="AN6489" s="61"/>
      <c r="AO6489" s="61"/>
      <c r="AP6489" s="62"/>
      <c r="AQ6489" s="61"/>
      <c r="AR6489" s="61"/>
      <c r="AS6489" s="61"/>
      <c r="AT6489" s="61"/>
      <c r="AU6489" s="61"/>
      <c r="AV6489" s="61"/>
      <c r="AW6489" s="60"/>
    </row>
    <row r="6490" s="59" customFormat="1" customHeight="1" spans="1:49">
      <c r="A6490" s="60"/>
      <c r="B6490" s="60"/>
      <c r="C6490" s="60"/>
      <c r="D6490" s="60"/>
      <c r="H6490" s="61"/>
      <c r="I6490" s="61"/>
      <c r="J6490" s="61"/>
      <c r="K6490" s="61"/>
      <c r="L6490" s="61"/>
      <c r="M6490" s="61"/>
      <c r="N6490" s="61"/>
      <c r="O6490" s="61"/>
      <c r="P6490" s="61"/>
      <c r="Q6490" s="61"/>
      <c r="R6490" s="61"/>
      <c r="S6490" s="61"/>
      <c r="T6490" s="61"/>
      <c r="U6490" s="61"/>
      <c r="V6490" s="61"/>
      <c r="W6490" s="61"/>
      <c r="X6490" s="61"/>
      <c r="Y6490" s="61"/>
      <c r="Z6490" s="61"/>
      <c r="AA6490" s="61"/>
      <c r="AB6490" s="61"/>
      <c r="AC6490" s="61"/>
      <c r="AD6490" s="61"/>
      <c r="AE6490" s="61"/>
      <c r="AF6490" s="61"/>
      <c r="AG6490" s="61"/>
      <c r="AH6490" s="61"/>
      <c r="AI6490" s="61"/>
      <c r="AJ6490" s="61"/>
      <c r="AK6490" s="61"/>
      <c r="AL6490" s="61"/>
      <c r="AM6490" s="61"/>
      <c r="AN6490" s="61"/>
      <c r="AO6490" s="61"/>
      <c r="AP6490" s="62"/>
      <c r="AQ6490" s="61"/>
      <c r="AR6490" s="61"/>
      <c r="AS6490" s="61"/>
      <c r="AT6490" s="61"/>
      <c r="AU6490" s="61"/>
      <c r="AV6490" s="61"/>
      <c r="AW6490" s="60"/>
    </row>
    <row r="6491" s="59" customFormat="1" customHeight="1" spans="1:49">
      <c r="A6491" s="60"/>
      <c r="B6491" s="60"/>
      <c r="C6491" s="60"/>
      <c r="D6491" s="60"/>
      <c r="H6491" s="61"/>
      <c r="I6491" s="61"/>
      <c r="J6491" s="61"/>
      <c r="K6491" s="61"/>
      <c r="L6491" s="61"/>
      <c r="M6491" s="61"/>
      <c r="N6491" s="61"/>
      <c r="O6491" s="61"/>
      <c r="P6491" s="61"/>
      <c r="Q6491" s="61"/>
      <c r="R6491" s="61"/>
      <c r="S6491" s="61"/>
      <c r="T6491" s="61"/>
      <c r="U6491" s="61"/>
      <c r="V6491" s="61"/>
      <c r="W6491" s="61"/>
      <c r="X6491" s="61"/>
      <c r="Y6491" s="61"/>
      <c r="Z6491" s="61"/>
      <c r="AA6491" s="61"/>
      <c r="AB6491" s="61"/>
      <c r="AC6491" s="61"/>
      <c r="AD6491" s="61"/>
      <c r="AE6491" s="61"/>
      <c r="AF6491" s="61"/>
      <c r="AG6491" s="61"/>
      <c r="AH6491" s="61"/>
      <c r="AI6491" s="61"/>
      <c r="AJ6491" s="61"/>
      <c r="AK6491" s="61"/>
      <c r="AL6491" s="61"/>
      <c r="AM6491" s="61"/>
      <c r="AN6491" s="61"/>
      <c r="AO6491" s="61"/>
      <c r="AP6491" s="62"/>
      <c r="AQ6491" s="61"/>
      <c r="AR6491" s="61"/>
      <c r="AS6491" s="61"/>
      <c r="AT6491" s="61"/>
      <c r="AU6491" s="61"/>
      <c r="AV6491" s="61"/>
      <c r="AW6491" s="60"/>
    </row>
    <row r="6492" s="59" customFormat="1" customHeight="1" spans="1:49">
      <c r="A6492" s="60"/>
      <c r="B6492" s="60"/>
      <c r="C6492" s="60"/>
      <c r="D6492" s="60"/>
      <c r="H6492" s="61"/>
      <c r="I6492" s="61"/>
      <c r="J6492" s="61"/>
      <c r="K6492" s="61"/>
      <c r="L6492" s="61"/>
      <c r="M6492" s="61"/>
      <c r="N6492" s="61"/>
      <c r="O6492" s="61"/>
      <c r="P6492" s="61"/>
      <c r="Q6492" s="61"/>
      <c r="R6492" s="61"/>
      <c r="S6492" s="61"/>
      <c r="T6492" s="61"/>
      <c r="U6492" s="61"/>
      <c r="V6492" s="61"/>
      <c r="W6492" s="61"/>
      <c r="X6492" s="61"/>
      <c r="Y6492" s="61"/>
      <c r="Z6492" s="61"/>
      <c r="AA6492" s="61"/>
      <c r="AB6492" s="61"/>
      <c r="AC6492" s="61"/>
      <c r="AD6492" s="61"/>
      <c r="AE6492" s="61"/>
      <c r="AF6492" s="61"/>
      <c r="AG6492" s="61"/>
      <c r="AH6492" s="61"/>
      <c r="AI6492" s="61"/>
      <c r="AJ6492" s="61"/>
      <c r="AK6492" s="61"/>
      <c r="AL6492" s="61"/>
      <c r="AM6492" s="61"/>
      <c r="AN6492" s="61"/>
      <c r="AO6492" s="61"/>
      <c r="AP6492" s="62"/>
      <c r="AQ6492" s="61"/>
      <c r="AR6492" s="61"/>
      <c r="AS6492" s="61"/>
      <c r="AT6492" s="61"/>
      <c r="AU6492" s="61"/>
      <c r="AV6492" s="61"/>
      <c r="AW6492" s="60"/>
    </row>
    <row r="6493" s="59" customFormat="1" customHeight="1" spans="1:49">
      <c r="A6493" s="60"/>
      <c r="B6493" s="60"/>
      <c r="C6493" s="60"/>
      <c r="D6493" s="60"/>
      <c r="H6493" s="61"/>
      <c r="I6493" s="61"/>
      <c r="J6493" s="61"/>
      <c r="K6493" s="61"/>
      <c r="L6493" s="61"/>
      <c r="M6493" s="61"/>
      <c r="N6493" s="61"/>
      <c r="O6493" s="61"/>
      <c r="P6493" s="61"/>
      <c r="Q6493" s="61"/>
      <c r="R6493" s="61"/>
      <c r="S6493" s="61"/>
      <c r="T6493" s="61"/>
      <c r="U6493" s="61"/>
      <c r="V6493" s="61"/>
      <c r="W6493" s="61"/>
      <c r="X6493" s="61"/>
      <c r="Y6493" s="61"/>
      <c r="Z6493" s="61"/>
      <c r="AA6493" s="61"/>
      <c r="AB6493" s="61"/>
      <c r="AC6493" s="61"/>
      <c r="AD6493" s="61"/>
      <c r="AE6493" s="61"/>
      <c r="AF6493" s="61"/>
      <c r="AG6493" s="61"/>
      <c r="AH6493" s="61"/>
      <c r="AI6493" s="61"/>
      <c r="AJ6493" s="61"/>
      <c r="AK6493" s="61"/>
      <c r="AL6493" s="61"/>
      <c r="AM6493" s="61"/>
      <c r="AN6493" s="61"/>
      <c r="AO6493" s="61"/>
      <c r="AP6493" s="62"/>
      <c r="AQ6493" s="61"/>
      <c r="AR6493" s="61"/>
      <c r="AS6493" s="61"/>
      <c r="AT6493" s="61"/>
      <c r="AU6493" s="61"/>
      <c r="AV6493" s="61"/>
      <c r="AW6493" s="60"/>
    </row>
    <row r="6494" s="59" customFormat="1" customHeight="1" spans="1:49">
      <c r="A6494" s="60"/>
      <c r="B6494" s="60"/>
      <c r="C6494" s="60"/>
      <c r="D6494" s="60"/>
      <c r="H6494" s="61"/>
      <c r="I6494" s="61"/>
      <c r="J6494" s="61"/>
      <c r="K6494" s="61"/>
      <c r="L6494" s="61"/>
      <c r="M6494" s="61"/>
      <c r="N6494" s="61"/>
      <c r="O6494" s="61"/>
      <c r="P6494" s="61"/>
      <c r="Q6494" s="61"/>
      <c r="R6494" s="61"/>
      <c r="S6494" s="61"/>
      <c r="T6494" s="61"/>
      <c r="U6494" s="61"/>
      <c r="V6494" s="61"/>
      <c r="W6494" s="61"/>
      <c r="X6494" s="61"/>
      <c r="Y6494" s="61"/>
      <c r="Z6494" s="61"/>
      <c r="AA6494" s="61"/>
      <c r="AB6494" s="61"/>
      <c r="AC6494" s="61"/>
      <c r="AD6494" s="61"/>
      <c r="AE6494" s="61"/>
      <c r="AF6494" s="61"/>
      <c r="AG6494" s="61"/>
      <c r="AH6494" s="61"/>
      <c r="AI6494" s="61"/>
      <c r="AJ6494" s="61"/>
      <c r="AK6494" s="61"/>
      <c r="AL6494" s="61"/>
      <c r="AM6494" s="61"/>
      <c r="AN6494" s="61"/>
      <c r="AO6494" s="61"/>
      <c r="AP6494" s="62"/>
      <c r="AQ6494" s="61"/>
      <c r="AR6494" s="61"/>
      <c r="AS6494" s="61"/>
      <c r="AT6494" s="61"/>
      <c r="AU6494" s="61"/>
      <c r="AV6494" s="61"/>
      <c r="AW6494" s="60"/>
    </row>
    <row r="6495" s="59" customFormat="1" customHeight="1" spans="1:49">
      <c r="A6495" s="60"/>
      <c r="B6495" s="60"/>
      <c r="C6495" s="60"/>
      <c r="D6495" s="60"/>
      <c r="H6495" s="61"/>
      <c r="I6495" s="61"/>
      <c r="J6495" s="61"/>
      <c r="K6495" s="61"/>
      <c r="L6495" s="61"/>
      <c r="M6495" s="61"/>
      <c r="N6495" s="61"/>
      <c r="O6495" s="61"/>
      <c r="P6495" s="61"/>
      <c r="Q6495" s="61"/>
      <c r="R6495" s="61"/>
      <c r="S6495" s="61"/>
      <c r="T6495" s="61"/>
      <c r="U6495" s="61"/>
      <c r="V6495" s="61"/>
      <c r="W6495" s="61"/>
      <c r="X6495" s="61"/>
      <c r="Y6495" s="61"/>
      <c r="Z6495" s="61"/>
      <c r="AA6495" s="61"/>
      <c r="AB6495" s="61"/>
      <c r="AC6495" s="61"/>
      <c r="AD6495" s="61"/>
      <c r="AE6495" s="61"/>
      <c r="AF6495" s="61"/>
      <c r="AG6495" s="61"/>
      <c r="AH6495" s="61"/>
      <c r="AI6495" s="61"/>
      <c r="AJ6495" s="61"/>
      <c r="AK6495" s="61"/>
      <c r="AL6495" s="61"/>
      <c r="AM6495" s="61"/>
      <c r="AN6495" s="61"/>
      <c r="AO6495" s="61"/>
      <c r="AP6495" s="62"/>
      <c r="AQ6495" s="61"/>
      <c r="AR6495" s="61"/>
      <c r="AS6495" s="61"/>
      <c r="AT6495" s="61"/>
      <c r="AU6495" s="61"/>
      <c r="AV6495" s="61"/>
      <c r="AW6495" s="60"/>
    </row>
    <row r="6496" s="59" customFormat="1" customHeight="1" spans="1:49">
      <c r="A6496" s="60"/>
      <c r="B6496" s="60"/>
      <c r="C6496" s="60"/>
      <c r="D6496" s="60"/>
      <c r="H6496" s="61"/>
      <c r="I6496" s="61"/>
      <c r="J6496" s="61"/>
      <c r="K6496" s="61"/>
      <c r="L6496" s="61"/>
      <c r="M6496" s="61"/>
      <c r="N6496" s="61"/>
      <c r="O6496" s="61"/>
      <c r="P6496" s="61"/>
      <c r="Q6496" s="61"/>
      <c r="R6496" s="61"/>
      <c r="S6496" s="61"/>
      <c r="T6496" s="61"/>
      <c r="U6496" s="61"/>
      <c r="V6496" s="61"/>
      <c r="W6496" s="61"/>
      <c r="X6496" s="61"/>
      <c r="Y6496" s="61"/>
      <c r="Z6496" s="61"/>
      <c r="AA6496" s="61"/>
      <c r="AB6496" s="61"/>
      <c r="AC6496" s="61"/>
      <c r="AD6496" s="61"/>
      <c r="AE6496" s="61"/>
      <c r="AF6496" s="61"/>
      <c r="AG6496" s="61"/>
      <c r="AH6496" s="61"/>
      <c r="AI6496" s="61"/>
      <c r="AJ6496" s="61"/>
      <c r="AK6496" s="61"/>
      <c r="AL6496" s="61"/>
      <c r="AM6496" s="61"/>
      <c r="AN6496" s="61"/>
      <c r="AO6496" s="61"/>
      <c r="AP6496" s="62"/>
      <c r="AQ6496" s="61"/>
      <c r="AR6496" s="61"/>
      <c r="AS6496" s="61"/>
      <c r="AT6496" s="61"/>
      <c r="AU6496" s="61"/>
      <c r="AV6496" s="61"/>
      <c r="AW6496" s="60"/>
    </row>
    <row r="6497" s="59" customFormat="1" customHeight="1" spans="1:49">
      <c r="A6497" s="60"/>
      <c r="B6497" s="60"/>
      <c r="C6497" s="60"/>
      <c r="D6497" s="60"/>
      <c r="H6497" s="61"/>
      <c r="I6497" s="61"/>
      <c r="J6497" s="61"/>
      <c r="K6497" s="61"/>
      <c r="L6497" s="61"/>
      <c r="M6497" s="61"/>
      <c r="N6497" s="61"/>
      <c r="O6497" s="61"/>
      <c r="P6497" s="61"/>
      <c r="Q6497" s="61"/>
      <c r="R6497" s="61"/>
      <c r="S6497" s="61"/>
      <c r="T6497" s="61"/>
      <c r="U6497" s="61"/>
      <c r="V6497" s="61"/>
      <c r="W6497" s="61"/>
      <c r="X6497" s="61"/>
      <c r="Y6497" s="61"/>
      <c r="Z6497" s="61"/>
      <c r="AA6497" s="61"/>
      <c r="AB6497" s="61"/>
      <c r="AC6497" s="61"/>
      <c r="AD6497" s="61"/>
      <c r="AE6497" s="61"/>
      <c r="AF6497" s="61"/>
      <c r="AG6497" s="61"/>
      <c r="AH6497" s="61"/>
      <c r="AI6497" s="61"/>
      <c r="AJ6497" s="61"/>
      <c r="AK6497" s="61"/>
      <c r="AL6497" s="61"/>
      <c r="AM6497" s="61"/>
      <c r="AN6497" s="61"/>
      <c r="AO6497" s="61"/>
      <c r="AP6497" s="62"/>
      <c r="AQ6497" s="61"/>
      <c r="AR6497" s="61"/>
      <c r="AS6497" s="61"/>
      <c r="AT6497" s="61"/>
      <c r="AU6497" s="61"/>
      <c r="AV6497" s="61"/>
      <c r="AW6497" s="60"/>
    </row>
    <row r="6498" s="59" customFormat="1" customHeight="1" spans="1:49">
      <c r="A6498" s="60"/>
      <c r="B6498" s="60"/>
      <c r="C6498" s="60"/>
      <c r="D6498" s="60"/>
      <c r="H6498" s="61"/>
      <c r="I6498" s="61"/>
      <c r="J6498" s="61"/>
      <c r="K6498" s="61"/>
      <c r="L6498" s="61"/>
      <c r="M6498" s="61"/>
      <c r="N6498" s="61"/>
      <c r="O6498" s="61"/>
      <c r="P6498" s="61"/>
      <c r="Q6498" s="61"/>
      <c r="R6498" s="61"/>
      <c r="S6498" s="61"/>
      <c r="T6498" s="61"/>
      <c r="U6498" s="61"/>
      <c r="V6498" s="61"/>
      <c r="W6498" s="61"/>
      <c r="X6498" s="61"/>
      <c r="Y6498" s="61"/>
      <c r="Z6498" s="61"/>
      <c r="AA6498" s="61"/>
      <c r="AB6498" s="61"/>
      <c r="AC6498" s="61"/>
      <c r="AD6498" s="61"/>
      <c r="AE6498" s="61"/>
      <c r="AF6498" s="61"/>
      <c r="AG6498" s="61"/>
      <c r="AH6498" s="61"/>
      <c r="AI6498" s="61"/>
      <c r="AJ6498" s="61"/>
      <c r="AK6498" s="61"/>
      <c r="AL6498" s="61"/>
      <c r="AM6498" s="61"/>
      <c r="AN6498" s="61"/>
      <c r="AO6498" s="61"/>
      <c r="AP6498" s="62"/>
      <c r="AQ6498" s="61"/>
      <c r="AR6498" s="61"/>
      <c r="AS6498" s="61"/>
      <c r="AT6498" s="61"/>
      <c r="AU6498" s="61"/>
      <c r="AV6498" s="61"/>
      <c r="AW6498" s="60"/>
    </row>
    <row r="6499" s="59" customFormat="1" customHeight="1" spans="1:49">
      <c r="A6499" s="60"/>
      <c r="B6499" s="60"/>
      <c r="C6499" s="60"/>
      <c r="D6499" s="60"/>
      <c r="H6499" s="61"/>
      <c r="I6499" s="61"/>
      <c r="J6499" s="61"/>
      <c r="K6499" s="61"/>
      <c r="L6499" s="61"/>
      <c r="M6499" s="61"/>
      <c r="N6499" s="61"/>
      <c r="O6499" s="61"/>
      <c r="P6499" s="61"/>
      <c r="Q6499" s="61"/>
      <c r="R6499" s="61"/>
      <c r="S6499" s="61"/>
      <c r="T6499" s="61"/>
      <c r="U6499" s="61"/>
      <c r="V6499" s="61"/>
      <c r="W6499" s="61"/>
      <c r="X6499" s="61"/>
      <c r="Y6499" s="61"/>
      <c r="Z6499" s="61"/>
      <c r="AA6499" s="61"/>
      <c r="AB6499" s="61"/>
      <c r="AC6499" s="61"/>
      <c r="AD6499" s="61"/>
      <c r="AE6499" s="61"/>
      <c r="AF6499" s="61"/>
      <c r="AG6499" s="61"/>
      <c r="AH6499" s="61"/>
      <c r="AI6499" s="61"/>
      <c r="AJ6499" s="61"/>
      <c r="AK6499" s="61"/>
      <c r="AL6499" s="61"/>
      <c r="AM6499" s="61"/>
      <c r="AN6499" s="61"/>
      <c r="AO6499" s="61"/>
      <c r="AP6499" s="62"/>
      <c r="AQ6499" s="61"/>
      <c r="AR6499" s="61"/>
      <c r="AS6499" s="61"/>
      <c r="AT6499" s="61"/>
      <c r="AU6499" s="61"/>
      <c r="AV6499" s="61"/>
      <c r="AW6499" s="60"/>
    </row>
    <row r="6500" s="59" customFormat="1" customHeight="1" spans="1:49">
      <c r="A6500" s="60"/>
      <c r="B6500" s="60"/>
      <c r="C6500" s="60"/>
      <c r="D6500" s="60"/>
      <c r="H6500" s="61"/>
      <c r="I6500" s="61"/>
      <c r="J6500" s="61"/>
      <c r="K6500" s="61"/>
      <c r="L6500" s="61"/>
      <c r="M6500" s="61"/>
      <c r="N6500" s="61"/>
      <c r="O6500" s="61"/>
      <c r="P6500" s="61"/>
      <c r="Q6500" s="61"/>
      <c r="R6500" s="61"/>
      <c r="S6500" s="61"/>
      <c r="T6500" s="61"/>
      <c r="U6500" s="61"/>
      <c r="V6500" s="61"/>
      <c r="W6500" s="61"/>
      <c r="X6500" s="61"/>
      <c r="Y6500" s="61"/>
      <c r="Z6500" s="61"/>
      <c r="AA6500" s="61"/>
      <c r="AB6500" s="61"/>
      <c r="AC6500" s="61"/>
      <c r="AD6500" s="61"/>
      <c r="AE6500" s="61"/>
      <c r="AF6500" s="61"/>
      <c r="AG6500" s="61"/>
      <c r="AH6500" s="61"/>
      <c r="AI6500" s="61"/>
      <c r="AJ6500" s="61"/>
      <c r="AK6500" s="61"/>
      <c r="AL6500" s="61"/>
      <c r="AM6500" s="61"/>
      <c r="AN6500" s="61"/>
      <c r="AO6500" s="61"/>
      <c r="AP6500" s="62"/>
      <c r="AQ6500" s="61"/>
      <c r="AR6500" s="61"/>
      <c r="AS6500" s="61"/>
      <c r="AT6500" s="61"/>
      <c r="AU6500" s="61"/>
      <c r="AV6500" s="61"/>
      <c r="AW6500" s="60"/>
    </row>
    <row r="6501" s="59" customFormat="1" customHeight="1" spans="1:49">
      <c r="A6501" s="60"/>
      <c r="B6501" s="60"/>
      <c r="C6501" s="60"/>
      <c r="D6501" s="60"/>
      <c r="H6501" s="61"/>
      <c r="I6501" s="61"/>
      <c r="J6501" s="61"/>
      <c r="K6501" s="61"/>
      <c r="L6501" s="61"/>
      <c r="M6501" s="61"/>
      <c r="N6501" s="61"/>
      <c r="O6501" s="61"/>
      <c r="P6501" s="61"/>
      <c r="Q6501" s="61"/>
      <c r="R6501" s="61"/>
      <c r="S6501" s="61"/>
      <c r="T6501" s="61"/>
      <c r="U6501" s="61"/>
      <c r="V6501" s="61"/>
      <c r="W6501" s="61"/>
      <c r="X6501" s="61"/>
      <c r="Y6501" s="61"/>
      <c r="Z6501" s="61"/>
      <c r="AA6501" s="61"/>
      <c r="AB6501" s="61"/>
      <c r="AC6501" s="61"/>
      <c r="AD6501" s="61"/>
      <c r="AE6501" s="61"/>
      <c r="AF6501" s="61"/>
      <c r="AG6501" s="61"/>
      <c r="AH6501" s="61"/>
      <c r="AI6501" s="61"/>
      <c r="AJ6501" s="61"/>
      <c r="AK6501" s="61"/>
      <c r="AL6501" s="61"/>
      <c r="AM6501" s="61"/>
      <c r="AN6501" s="61"/>
      <c r="AO6501" s="61"/>
      <c r="AP6501" s="62"/>
      <c r="AQ6501" s="61"/>
      <c r="AR6501" s="61"/>
      <c r="AS6501" s="61"/>
      <c r="AT6501" s="61"/>
      <c r="AU6501" s="61"/>
      <c r="AV6501" s="61"/>
      <c r="AW6501" s="60"/>
    </row>
    <row r="6502" s="59" customFormat="1" customHeight="1" spans="1:49">
      <c r="A6502" s="60"/>
      <c r="B6502" s="60"/>
      <c r="C6502" s="60"/>
      <c r="D6502" s="60"/>
      <c r="H6502" s="61"/>
      <c r="I6502" s="61"/>
      <c r="J6502" s="61"/>
      <c r="K6502" s="61"/>
      <c r="L6502" s="61"/>
      <c r="M6502" s="61"/>
      <c r="N6502" s="61"/>
      <c r="O6502" s="61"/>
      <c r="P6502" s="61"/>
      <c r="Q6502" s="61"/>
      <c r="R6502" s="61"/>
      <c r="S6502" s="61"/>
      <c r="T6502" s="61"/>
      <c r="U6502" s="61"/>
      <c r="V6502" s="61"/>
      <c r="W6502" s="61"/>
      <c r="X6502" s="61"/>
      <c r="Y6502" s="61"/>
      <c r="Z6502" s="61"/>
      <c r="AA6502" s="61"/>
      <c r="AB6502" s="61"/>
      <c r="AC6502" s="61"/>
      <c r="AD6502" s="61"/>
      <c r="AE6502" s="61"/>
      <c r="AF6502" s="61"/>
      <c r="AG6502" s="61"/>
      <c r="AH6502" s="61"/>
      <c r="AI6502" s="61"/>
      <c r="AJ6502" s="61"/>
      <c r="AK6502" s="61"/>
      <c r="AL6502" s="61"/>
      <c r="AM6502" s="61"/>
      <c r="AN6502" s="61"/>
      <c r="AO6502" s="61"/>
      <c r="AP6502" s="62"/>
      <c r="AQ6502" s="61"/>
      <c r="AR6502" s="61"/>
      <c r="AS6502" s="61"/>
      <c r="AT6502" s="61"/>
      <c r="AU6502" s="61"/>
      <c r="AV6502" s="61"/>
      <c r="AW6502" s="60"/>
    </row>
    <row r="6503" s="59" customFormat="1" customHeight="1" spans="1:49">
      <c r="A6503" s="60"/>
      <c r="B6503" s="60"/>
      <c r="C6503" s="60"/>
      <c r="D6503" s="60"/>
      <c r="H6503" s="61"/>
      <c r="I6503" s="61"/>
      <c r="J6503" s="61"/>
      <c r="K6503" s="61"/>
      <c r="L6503" s="61"/>
      <c r="M6503" s="61"/>
      <c r="N6503" s="61"/>
      <c r="O6503" s="61"/>
      <c r="P6503" s="61"/>
      <c r="Q6503" s="61"/>
      <c r="R6503" s="61"/>
      <c r="S6503" s="61"/>
      <c r="T6503" s="61"/>
      <c r="U6503" s="61"/>
      <c r="V6503" s="61"/>
      <c r="W6503" s="61"/>
      <c r="X6503" s="61"/>
      <c r="Y6503" s="61"/>
      <c r="Z6503" s="61"/>
      <c r="AA6503" s="61"/>
      <c r="AB6503" s="61"/>
      <c r="AC6503" s="61"/>
      <c r="AD6503" s="61"/>
      <c r="AE6503" s="61"/>
      <c r="AF6503" s="61"/>
      <c r="AG6503" s="61"/>
      <c r="AH6503" s="61"/>
      <c r="AI6503" s="61"/>
      <c r="AJ6503" s="61"/>
      <c r="AK6503" s="61"/>
      <c r="AL6503" s="61"/>
      <c r="AM6503" s="61"/>
      <c r="AN6503" s="61"/>
      <c r="AO6503" s="61"/>
      <c r="AP6503" s="62"/>
      <c r="AQ6503" s="61"/>
      <c r="AR6503" s="61"/>
      <c r="AS6503" s="61"/>
      <c r="AT6503" s="61"/>
      <c r="AU6503" s="61"/>
      <c r="AV6503" s="61"/>
      <c r="AW6503" s="60"/>
    </row>
    <row r="6504" s="59" customFormat="1" customHeight="1" spans="1:49">
      <c r="A6504" s="60"/>
      <c r="B6504" s="60"/>
      <c r="C6504" s="60"/>
      <c r="D6504" s="60"/>
      <c r="H6504" s="61"/>
      <c r="I6504" s="61"/>
      <c r="J6504" s="61"/>
      <c r="K6504" s="61"/>
      <c r="L6504" s="61"/>
      <c r="M6504" s="61"/>
      <c r="N6504" s="61"/>
      <c r="O6504" s="61"/>
      <c r="P6504" s="61"/>
      <c r="Q6504" s="61"/>
      <c r="R6504" s="61"/>
      <c r="S6504" s="61"/>
      <c r="T6504" s="61"/>
      <c r="U6504" s="61"/>
      <c r="V6504" s="61"/>
      <c r="W6504" s="61"/>
      <c r="X6504" s="61"/>
      <c r="Y6504" s="61"/>
      <c r="Z6504" s="61"/>
      <c r="AA6504" s="61"/>
      <c r="AB6504" s="61"/>
      <c r="AC6504" s="61"/>
      <c r="AD6504" s="61"/>
      <c r="AE6504" s="61"/>
      <c r="AF6504" s="61"/>
      <c r="AG6504" s="61"/>
      <c r="AH6504" s="61"/>
      <c r="AI6504" s="61"/>
      <c r="AJ6504" s="61"/>
      <c r="AK6504" s="61"/>
      <c r="AL6504" s="61"/>
      <c r="AM6504" s="61"/>
      <c r="AN6504" s="61"/>
      <c r="AO6504" s="61"/>
      <c r="AP6504" s="62"/>
      <c r="AQ6504" s="61"/>
      <c r="AR6504" s="61"/>
      <c r="AS6504" s="61"/>
      <c r="AT6504" s="61"/>
      <c r="AU6504" s="61"/>
      <c r="AV6504" s="61"/>
      <c r="AW6504" s="60"/>
    </row>
    <row r="6505" s="59" customFormat="1" customHeight="1" spans="1:49">
      <c r="A6505" s="60"/>
      <c r="B6505" s="60"/>
      <c r="C6505" s="60"/>
      <c r="D6505" s="60"/>
      <c r="H6505" s="61"/>
      <c r="I6505" s="61"/>
      <c r="J6505" s="61"/>
      <c r="K6505" s="61"/>
      <c r="L6505" s="61"/>
      <c r="M6505" s="61"/>
      <c r="N6505" s="61"/>
      <c r="O6505" s="61"/>
      <c r="P6505" s="61"/>
      <c r="Q6505" s="61"/>
      <c r="R6505" s="61"/>
      <c r="S6505" s="61"/>
      <c r="T6505" s="61"/>
      <c r="U6505" s="61"/>
      <c r="V6505" s="61"/>
      <c r="W6505" s="61"/>
      <c r="X6505" s="61"/>
      <c r="Y6505" s="61"/>
      <c r="Z6505" s="61"/>
      <c r="AA6505" s="61"/>
      <c r="AB6505" s="61"/>
      <c r="AC6505" s="61"/>
      <c r="AD6505" s="61"/>
      <c r="AE6505" s="61"/>
      <c r="AF6505" s="61"/>
      <c r="AG6505" s="61"/>
      <c r="AH6505" s="61"/>
      <c r="AI6505" s="61"/>
      <c r="AJ6505" s="61"/>
      <c r="AK6505" s="61"/>
      <c r="AL6505" s="61"/>
      <c r="AM6505" s="61"/>
      <c r="AN6505" s="61"/>
      <c r="AO6505" s="61"/>
      <c r="AP6505" s="62"/>
      <c r="AQ6505" s="61"/>
      <c r="AR6505" s="61"/>
      <c r="AS6505" s="61"/>
      <c r="AT6505" s="61"/>
      <c r="AU6505" s="61"/>
      <c r="AV6505" s="61"/>
      <c r="AW6505" s="60"/>
    </row>
    <row r="6506" s="59" customFormat="1" customHeight="1" spans="1:49">
      <c r="A6506" s="60"/>
      <c r="B6506" s="60"/>
      <c r="C6506" s="60"/>
      <c r="D6506" s="60"/>
      <c r="H6506" s="61"/>
      <c r="I6506" s="61"/>
      <c r="J6506" s="61"/>
      <c r="K6506" s="61"/>
      <c r="L6506" s="61"/>
      <c r="M6506" s="61"/>
      <c r="N6506" s="61"/>
      <c r="O6506" s="61"/>
      <c r="P6506" s="61"/>
      <c r="Q6506" s="61"/>
      <c r="R6506" s="61"/>
      <c r="S6506" s="61"/>
      <c r="T6506" s="61"/>
      <c r="U6506" s="61"/>
      <c r="V6506" s="61"/>
      <c r="W6506" s="61"/>
      <c r="X6506" s="61"/>
      <c r="Y6506" s="61"/>
      <c r="Z6506" s="61"/>
      <c r="AA6506" s="61"/>
      <c r="AB6506" s="61"/>
      <c r="AC6506" s="61"/>
      <c r="AD6506" s="61"/>
      <c r="AE6506" s="61"/>
      <c r="AF6506" s="61"/>
      <c r="AG6506" s="61"/>
      <c r="AH6506" s="61"/>
      <c r="AI6506" s="61"/>
      <c r="AJ6506" s="61"/>
      <c r="AK6506" s="61"/>
      <c r="AL6506" s="61"/>
      <c r="AM6506" s="61"/>
      <c r="AN6506" s="61"/>
      <c r="AO6506" s="61"/>
      <c r="AP6506" s="62"/>
      <c r="AQ6506" s="61"/>
      <c r="AR6506" s="61"/>
      <c r="AS6506" s="61"/>
      <c r="AT6506" s="61"/>
      <c r="AU6506" s="61"/>
      <c r="AV6506" s="61"/>
      <c r="AW6506" s="60"/>
    </row>
    <row r="6507" s="59" customFormat="1" customHeight="1" spans="1:49">
      <c r="A6507" s="60"/>
      <c r="B6507" s="60"/>
      <c r="C6507" s="60"/>
      <c r="D6507" s="60"/>
      <c r="H6507" s="61"/>
      <c r="I6507" s="61"/>
      <c r="J6507" s="61"/>
      <c r="K6507" s="61"/>
      <c r="L6507" s="61"/>
      <c r="M6507" s="61"/>
      <c r="N6507" s="61"/>
      <c r="O6507" s="61"/>
      <c r="P6507" s="61"/>
      <c r="Q6507" s="61"/>
      <c r="R6507" s="61"/>
      <c r="S6507" s="61"/>
      <c r="T6507" s="61"/>
      <c r="U6507" s="61"/>
      <c r="V6507" s="61"/>
      <c r="W6507" s="61"/>
      <c r="X6507" s="61"/>
      <c r="Y6507" s="61"/>
      <c r="Z6507" s="61"/>
      <c r="AA6507" s="61"/>
      <c r="AB6507" s="61"/>
      <c r="AC6507" s="61"/>
      <c r="AD6507" s="61"/>
      <c r="AE6507" s="61"/>
      <c r="AF6507" s="61"/>
      <c r="AG6507" s="61"/>
      <c r="AH6507" s="61"/>
      <c r="AI6507" s="61"/>
      <c r="AJ6507" s="61"/>
      <c r="AK6507" s="61"/>
      <c r="AL6507" s="61"/>
      <c r="AM6507" s="61"/>
      <c r="AN6507" s="61"/>
      <c r="AO6507" s="61"/>
      <c r="AP6507" s="62"/>
      <c r="AQ6507" s="61"/>
      <c r="AR6507" s="61"/>
      <c r="AS6507" s="61"/>
      <c r="AT6507" s="61"/>
      <c r="AU6507" s="61"/>
      <c r="AV6507" s="61"/>
      <c r="AW6507" s="60"/>
    </row>
    <row r="6508" s="59" customFormat="1" customHeight="1" spans="1:49">
      <c r="A6508" s="60"/>
      <c r="B6508" s="60"/>
      <c r="C6508" s="60"/>
      <c r="D6508" s="60"/>
      <c r="H6508" s="61"/>
      <c r="I6508" s="61"/>
      <c r="J6508" s="61"/>
      <c r="K6508" s="61"/>
      <c r="L6508" s="61"/>
      <c r="M6508" s="61"/>
      <c r="N6508" s="61"/>
      <c r="O6508" s="61"/>
      <c r="P6508" s="61"/>
      <c r="Q6508" s="61"/>
      <c r="R6508" s="61"/>
      <c r="S6508" s="61"/>
      <c r="T6508" s="61"/>
      <c r="U6508" s="61"/>
      <c r="V6508" s="61"/>
      <c r="W6508" s="61"/>
      <c r="X6508" s="61"/>
      <c r="Y6508" s="61"/>
      <c r="Z6508" s="61"/>
      <c r="AA6508" s="61"/>
      <c r="AB6508" s="61"/>
      <c r="AC6508" s="61"/>
      <c r="AD6508" s="61"/>
      <c r="AE6508" s="61"/>
      <c r="AF6508" s="61"/>
      <c r="AG6508" s="61"/>
      <c r="AH6508" s="61"/>
      <c r="AI6508" s="61"/>
      <c r="AJ6508" s="61"/>
      <c r="AK6508" s="61"/>
      <c r="AL6508" s="61"/>
      <c r="AM6508" s="61"/>
      <c r="AN6508" s="61"/>
      <c r="AO6508" s="61"/>
      <c r="AP6508" s="62"/>
      <c r="AQ6508" s="61"/>
      <c r="AR6508" s="61"/>
      <c r="AS6508" s="61"/>
      <c r="AT6508" s="61"/>
      <c r="AU6508" s="61"/>
      <c r="AV6508" s="61"/>
      <c r="AW6508" s="60"/>
    </row>
    <row r="6509" s="59" customFormat="1" customHeight="1" spans="1:49">
      <c r="A6509" s="60"/>
      <c r="B6509" s="60"/>
      <c r="C6509" s="60"/>
      <c r="D6509" s="60"/>
      <c r="H6509" s="61"/>
      <c r="I6509" s="61"/>
      <c r="J6509" s="61"/>
      <c r="K6509" s="61"/>
      <c r="L6509" s="61"/>
      <c r="M6509" s="61"/>
      <c r="N6509" s="61"/>
      <c r="O6509" s="61"/>
      <c r="P6509" s="61"/>
      <c r="Q6509" s="61"/>
      <c r="R6509" s="61"/>
      <c r="S6509" s="61"/>
      <c r="T6509" s="61"/>
      <c r="U6509" s="61"/>
      <c r="V6509" s="61"/>
      <c r="W6509" s="61"/>
      <c r="X6509" s="61"/>
      <c r="Y6509" s="61"/>
      <c r="Z6509" s="61"/>
      <c r="AA6509" s="61"/>
      <c r="AB6509" s="61"/>
      <c r="AC6509" s="61"/>
      <c r="AD6509" s="61"/>
      <c r="AE6509" s="61"/>
      <c r="AF6509" s="61"/>
      <c r="AG6509" s="61"/>
      <c r="AH6509" s="61"/>
      <c r="AI6509" s="61"/>
      <c r="AJ6509" s="61"/>
      <c r="AK6509" s="61"/>
      <c r="AL6509" s="61"/>
      <c r="AM6509" s="61"/>
      <c r="AN6509" s="61"/>
      <c r="AO6509" s="61"/>
      <c r="AP6509" s="62"/>
      <c r="AQ6509" s="61"/>
      <c r="AR6509" s="61"/>
      <c r="AS6509" s="61"/>
      <c r="AT6509" s="61"/>
      <c r="AU6509" s="61"/>
      <c r="AV6509" s="61"/>
      <c r="AW6509" s="60"/>
    </row>
    <row r="6510" s="59" customFormat="1" customHeight="1" spans="1:49">
      <c r="A6510" s="60"/>
      <c r="B6510" s="60"/>
      <c r="C6510" s="60"/>
      <c r="D6510" s="60"/>
      <c r="H6510" s="61"/>
      <c r="I6510" s="61"/>
      <c r="J6510" s="61"/>
      <c r="K6510" s="61"/>
      <c r="L6510" s="61"/>
      <c r="M6510" s="61"/>
      <c r="N6510" s="61"/>
      <c r="O6510" s="61"/>
      <c r="P6510" s="61"/>
      <c r="Q6510" s="61"/>
      <c r="R6510" s="61"/>
      <c r="S6510" s="61"/>
      <c r="T6510" s="61"/>
      <c r="U6510" s="61"/>
      <c r="V6510" s="61"/>
      <c r="W6510" s="61"/>
      <c r="X6510" s="61"/>
      <c r="Y6510" s="61"/>
      <c r="Z6510" s="61"/>
      <c r="AA6510" s="61"/>
      <c r="AB6510" s="61"/>
      <c r="AC6510" s="61"/>
      <c r="AD6510" s="61"/>
      <c r="AE6510" s="61"/>
      <c r="AF6510" s="61"/>
      <c r="AG6510" s="61"/>
      <c r="AH6510" s="61"/>
      <c r="AI6510" s="61"/>
      <c r="AJ6510" s="61"/>
      <c r="AK6510" s="61"/>
      <c r="AL6510" s="61"/>
      <c r="AM6510" s="61"/>
      <c r="AN6510" s="61"/>
      <c r="AO6510" s="61"/>
      <c r="AP6510" s="62"/>
      <c r="AQ6510" s="61"/>
      <c r="AR6510" s="61"/>
      <c r="AS6510" s="61"/>
      <c r="AT6510" s="61"/>
      <c r="AU6510" s="61"/>
      <c r="AV6510" s="61"/>
      <c r="AW6510" s="60"/>
    </row>
    <row r="6511" s="59" customFormat="1" customHeight="1" spans="1:49">
      <c r="A6511" s="60"/>
      <c r="B6511" s="60"/>
      <c r="C6511" s="60"/>
      <c r="D6511" s="60"/>
      <c r="H6511" s="61"/>
      <c r="I6511" s="61"/>
      <c r="J6511" s="61"/>
      <c r="K6511" s="61"/>
      <c r="L6511" s="61"/>
      <c r="M6511" s="61"/>
      <c r="N6511" s="61"/>
      <c r="O6511" s="61"/>
      <c r="P6511" s="61"/>
      <c r="Q6511" s="61"/>
      <c r="R6511" s="61"/>
      <c r="S6511" s="61"/>
      <c r="T6511" s="61"/>
      <c r="U6511" s="61"/>
      <c r="V6511" s="61"/>
      <c r="W6511" s="61"/>
      <c r="X6511" s="61"/>
      <c r="Y6511" s="61"/>
      <c r="Z6511" s="61"/>
      <c r="AA6511" s="61"/>
      <c r="AB6511" s="61"/>
      <c r="AC6511" s="61"/>
      <c r="AD6511" s="61"/>
      <c r="AE6511" s="61"/>
      <c r="AF6511" s="61"/>
      <c r="AG6511" s="61"/>
      <c r="AH6511" s="61"/>
      <c r="AI6511" s="61"/>
      <c r="AJ6511" s="61"/>
      <c r="AK6511" s="61"/>
      <c r="AL6511" s="61"/>
      <c r="AM6511" s="61"/>
      <c r="AN6511" s="61"/>
      <c r="AO6511" s="61"/>
      <c r="AP6511" s="62"/>
      <c r="AQ6511" s="61"/>
      <c r="AR6511" s="61"/>
      <c r="AS6511" s="61"/>
      <c r="AT6511" s="61"/>
      <c r="AU6511" s="61"/>
      <c r="AV6511" s="61"/>
      <c r="AW6511" s="60"/>
    </row>
    <row r="6512" s="59" customFormat="1" customHeight="1" spans="1:49">
      <c r="A6512" s="60"/>
      <c r="B6512" s="60"/>
      <c r="C6512" s="60"/>
      <c r="D6512" s="60"/>
      <c r="H6512" s="61"/>
      <c r="I6512" s="61"/>
      <c r="J6512" s="61"/>
      <c r="K6512" s="61"/>
      <c r="L6512" s="61"/>
      <c r="M6512" s="61"/>
      <c r="N6512" s="61"/>
      <c r="O6512" s="61"/>
      <c r="P6512" s="61"/>
      <c r="Q6512" s="61"/>
      <c r="R6512" s="61"/>
      <c r="S6512" s="61"/>
      <c r="T6512" s="61"/>
      <c r="U6512" s="61"/>
      <c r="V6512" s="61"/>
      <c r="W6512" s="61"/>
      <c r="X6512" s="61"/>
      <c r="Y6512" s="61"/>
      <c r="Z6512" s="61"/>
      <c r="AA6512" s="61"/>
      <c r="AB6512" s="61"/>
      <c r="AC6512" s="61"/>
      <c r="AD6512" s="61"/>
      <c r="AE6512" s="61"/>
      <c r="AF6512" s="61"/>
      <c r="AG6512" s="61"/>
      <c r="AH6512" s="61"/>
      <c r="AI6512" s="61"/>
      <c r="AJ6512" s="61"/>
      <c r="AK6512" s="61"/>
      <c r="AL6512" s="61"/>
      <c r="AM6512" s="61"/>
      <c r="AN6512" s="61"/>
      <c r="AO6512" s="61"/>
      <c r="AP6512" s="62"/>
      <c r="AQ6512" s="61"/>
      <c r="AR6512" s="61"/>
      <c r="AS6512" s="61"/>
      <c r="AT6512" s="61"/>
      <c r="AU6512" s="61"/>
      <c r="AV6512" s="61"/>
      <c r="AW6512" s="60"/>
    </row>
    <row r="6513" s="59" customFormat="1" customHeight="1" spans="1:49">
      <c r="A6513" s="60"/>
      <c r="B6513" s="60"/>
      <c r="C6513" s="60"/>
      <c r="D6513" s="60"/>
      <c r="H6513" s="61"/>
      <c r="I6513" s="61"/>
      <c r="J6513" s="61"/>
      <c r="K6513" s="61"/>
      <c r="L6513" s="61"/>
      <c r="M6513" s="61"/>
      <c r="N6513" s="61"/>
      <c r="O6513" s="61"/>
      <c r="P6513" s="61"/>
      <c r="Q6513" s="61"/>
      <c r="R6513" s="61"/>
      <c r="S6513" s="61"/>
      <c r="T6513" s="61"/>
      <c r="U6513" s="61"/>
      <c r="V6513" s="61"/>
      <c r="W6513" s="61"/>
      <c r="X6513" s="61"/>
      <c r="Y6513" s="61"/>
      <c r="Z6513" s="61"/>
      <c r="AA6513" s="61"/>
      <c r="AB6513" s="61"/>
      <c r="AC6513" s="61"/>
      <c r="AD6513" s="61"/>
      <c r="AE6513" s="61"/>
      <c r="AF6513" s="61"/>
      <c r="AG6513" s="61"/>
      <c r="AH6513" s="61"/>
      <c r="AI6513" s="61"/>
      <c r="AJ6513" s="61"/>
      <c r="AK6513" s="61"/>
      <c r="AL6513" s="61"/>
      <c r="AM6513" s="61"/>
      <c r="AN6513" s="61"/>
      <c r="AO6513" s="61"/>
      <c r="AP6513" s="62"/>
      <c r="AQ6513" s="61"/>
      <c r="AR6513" s="61"/>
      <c r="AS6513" s="61"/>
      <c r="AT6513" s="61"/>
      <c r="AU6513" s="61"/>
      <c r="AV6513" s="61"/>
      <c r="AW6513" s="60"/>
    </row>
    <row r="6514" s="59" customFormat="1" customHeight="1" spans="1:49">
      <c r="A6514" s="60"/>
      <c r="B6514" s="60"/>
      <c r="C6514" s="60"/>
      <c r="D6514" s="60"/>
      <c r="H6514" s="61"/>
      <c r="I6514" s="61"/>
      <c r="J6514" s="61"/>
      <c r="K6514" s="61"/>
      <c r="L6514" s="61"/>
      <c r="M6514" s="61"/>
      <c r="N6514" s="61"/>
      <c r="O6514" s="61"/>
      <c r="P6514" s="61"/>
      <c r="Q6514" s="61"/>
      <c r="R6514" s="61"/>
      <c r="S6514" s="61"/>
      <c r="T6514" s="61"/>
      <c r="U6514" s="61"/>
      <c r="V6514" s="61"/>
      <c r="W6514" s="61"/>
      <c r="X6514" s="61"/>
      <c r="Y6514" s="61"/>
      <c r="Z6514" s="61"/>
      <c r="AA6514" s="61"/>
      <c r="AB6514" s="61"/>
      <c r="AC6514" s="61"/>
      <c r="AD6514" s="61"/>
      <c r="AE6514" s="61"/>
      <c r="AF6514" s="61"/>
      <c r="AG6514" s="61"/>
      <c r="AH6514" s="61"/>
      <c r="AI6514" s="61"/>
      <c r="AJ6514" s="61"/>
      <c r="AK6514" s="61"/>
      <c r="AL6514" s="61"/>
      <c r="AM6514" s="61"/>
      <c r="AN6514" s="61"/>
      <c r="AO6514" s="61"/>
      <c r="AP6514" s="62"/>
      <c r="AQ6514" s="61"/>
      <c r="AR6514" s="61"/>
      <c r="AS6514" s="61"/>
      <c r="AT6514" s="61"/>
      <c r="AU6514" s="61"/>
      <c r="AV6514" s="61"/>
      <c r="AW6514" s="60"/>
    </row>
    <row r="6515" s="59" customFormat="1" customHeight="1" spans="1:49">
      <c r="A6515" s="60"/>
      <c r="B6515" s="60"/>
      <c r="C6515" s="60"/>
      <c r="D6515" s="60"/>
      <c r="H6515" s="61"/>
      <c r="I6515" s="61"/>
      <c r="J6515" s="61"/>
      <c r="K6515" s="61"/>
      <c r="L6515" s="61"/>
      <c r="M6515" s="61"/>
      <c r="N6515" s="61"/>
      <c r="O6515" s="61"/>
      <c r="P6515" s="61"/>
      <c r="Q6515" s="61"/>
      <c r="R6515" s="61"/>
      <c r="S6515" s="61"/>
      <c r="T6515" s="61"/>
      <c r="U6515" s="61"/>
      <c r="V6515" s="61"/>
      <c r="W6515" s="61"/>
      <c r="X6515" s="61"/>
      <c r="Y6515" s="61"/>
      <c r="Z6515" s="61"/>
      <c r="AA6515" s="61"/>
      <c r="AB6515" s="61"/>
      <c r="AC6515" s="61"/>
      <c r="AD6515" s="61"/>
      <c r="AE6515" s="61"/>
      <c r="AF6515" s="61"/>
      <c r="AG6515" s="61"/>
      <c r="AH6515" s="61"/>
      <c r="AI6515" s="61"/>
      <c r="AJ6515" s="61"/>
      <c r="AK6515" s="61"/>
      <c r="AL6515" s="61"/>
      <c r="AM6515" s="61"/>
      <c r="AN6515" s="61"/>
      <c r="AO6515" s="61"/>
      <c r="AP6515" s="62"/>
      <c r="AQ6515" s="61"/>
      <c r="AR6515" s="61"/>
      <c r="AS6515" s="61"/>
      <c r="AT6515" s="61"/>
      <c r="AU6515" s="61"/>
      <c r="AV6515" s="61"/>
      <c r="AW6515" s="60"/>
    </row>
    <row r="6516" s="59" customFormat="1" customHeight="1" spans="1:49">
      <c r="A6516" s="60"/>
      <c r="B6516" s="60"/>
      <c r="C6516" s="60"/>
      <c r="D6516" s="60"/>
      <c r="H6516" s="61"/>
      <c r="I6516" s="61"/>
      <c r="J6516" s="61"/>
      <c r="K6516" s="61"/>
      <c r="L6516" s="61"/>
      <c r="M6516" s="61"/>
      <c r="N6516" s="61"/>
      <c r="O6516" s="61"/>
      <c r="P6516" s="61"/>
      <c r="Q6516" s="61"/>
      <c r="R6516" s="61"/>
      <c r="S6516" s="61"/>
      <c r="T6516" s="61"/>
      <c r="U6516" s="61"/>
      <c r="V6516" s="61"/>
      <c r="W6516" s="61"/>
      <c r="X6516" s="61"/>
      <c r="Y6516" s="61"/>
      <c r="Z6516" s="61"/>
      <c r="AA6516" s="61"/>
      <c r="AB6516" s="61"/>
      <c r="AC6516" s="61"/>
      <c r="AD6516" s="61"/>
      <c r="AE6516" s="61"/>
      <c r="AF6516" s="61"/>
      <c r="AG6516" s="61"/>
      <c r="AH6516" s="61"/>
      <c r="AI6516" s="61"/>
      <c r="AJ6516" s="61"/>
      <c r="AK6516" s="61"/>
      <c r="AL6516" s="61"/>
      <c r="AM6516" s="61"/>
      <c r="AN6516" s="61"/>
      <c r="AO6516" s="61"/>
      <c r="AP6516" s="62"/>
      <c r="AQ6516" s="61"/>
      <c r="AR6516" s="61"/>
      <c r="AS6516" s="61"/>
      <c r="AT6516" s="61"/>
      <c r="AU6516" s="61"/>
      <c r="AV6516" s="61"/>
      <c r="AW6516" s="60"/>
    </row>
    <row r="6517" s="59" customFormat="1" customHeight="1" spans="1:49">
      <c r="A6517" s="60"/>
      <c r="B6517" s="60"/>
      <c r="C6517" s="60"/>
      <c r="D6517" s="60"/>
      <c r="H6517" s="61"/>
      <c r="I6517" s="61"/>
      <c r="J6517" s="61"/>
      <c r="K6517" s="61"/>
      <c r="L6517" s="61"/>
      <c r="M6517" s="61"/>
      <c r="N6517" s="61"/>
      <c r="O6517" s="61"/>
      <c r="P6517" s="61"/>
      <c r="Q6517" s="61"/>
      <c r="R6517" s="61"/>
      <c r="S6517" s="61"/>
      <c r="T6517" s="61"/>
      <c r="U6517" s="61"/>
      <c r="V6517" s="61"/>
      <c r="W6517" s="61"/>
      <c r="X6517" s="61"/>
      <c r="Y6517" s="61"/>
      <c r="Z6517" s="61"/>
      <c r="AA6517" s="61"/>
      <c r="AB6517" s="61"/>
      <c r="AC6517" s="61"/>
      <c r="AD6517" s="61"/>
      <c r="AE6517" s="61"/>
      <c r="AF6517" s="61"/>
      <c r="AG6517" s="61"/>
      <c r="AH6517" s="61"/>
      <c r="AI6517" s="61"/>
      <c r="AJ6517" s="61"/>
      <c r="AK6517" s="61"/>
      <c r="AL6517" s="61"/>
      <c r="AM6517" s="61"/>
      <c r="AN6517" s="61"/>
      <c r="AO6517" s="61"/>
      <c r="AP6517" s="62"/>
      <c r="AQ6517" s="61"/>
      <c r="AR6517" s="61"/>
      <c r="AS6517" s="61"/>
      <c r="AT6517" s="61"/>
      <c r="AU6517" s="61"/>
      <c r="AV6517" s="61"/>
      <c r="AW6517" s="60"/>
    </row>
    <row r="6518" s="59" customFormat="1" customHeight="1" spans="1:49">
      <c r="A6518" s="60"/>
      <c r="B6518" s="60"/>
      <c r="C6518" s="60"/>
      <c r="D6518" s="60"/>
      <c r="H6518" s="61"/>
      <c r="I6518" s="61"/>
      <c r="J6518" s="61"/>
      <c r="K6518" s="61"/>
      <c r="L6518" s="61"/>
      <c r="M6518" s="61"/>
      <c r="N6518" s="61"/>
      <c r="O6518" s="61"/>
      <c r="P6518" s="61"/>
      <c r="Q6518" s="61"/>
      <c r="R6518" s="61"/>
      <c r="S6518" s="61"/>
      <c r="T6518" s="61"/>
      <c r="U6518" s="61"/>
      <c r="V6518" s="61"/>
      <c r="W6518" s="61"/>
      <c r="X6518" s="61"/>
      <c r="Y6518" s="61"/>
      <c r="Z6518" s="61"/>
      <c r="AA6518" s="61"/>
      <c r="AB6518" s="61"/>
      <c r="AC6518" s="61"/>
      <c r="AD6518" s="61"/>
      <c r="AE6518" s="61"/>
      <c r="AF6518" s="61"/>
      <c r="AG6518" s="61"/>
      <c r="AH6518" s="61"/>
      <c r="AI6518" s="61"/>
      <c r="AJ6518" s="61"/>
      <c r="AK6518" s="61"/>
      <c r="AL6518" s="61"/>
      <c r="AM6518" s="61"/>
      <c r="AN6518" s="61"/>
      <c r="AO6518" s="61"/>
      <c r="AP6518" s="62"/>
      <c r="AQ6518" s="61"/>
      <c r="AR6518" s="61"/>
      <c r="AS6518" s="61"/>
      <c r="AT6518" s="61"/>
      <c r="AU6518" s="61"/>
      <c r="AV6518" s="61"/>
      <c r="AW6518" s="60"/>
    </row>
    <row r="6519" s="59" customFormat="1" customHeight="1" spans="1:49">
      <c r="A6519" s="60"/>
      <c r="B6519" s="60"/>
      <c r="C6519" s="60"/>
      <c r="D6519" s="60"/>
      <c r="H6519" s="61"/>
      <c r="I6519" s="61"/>
      <c r="J6519" s="61"/>
      <c r="K6519" s="61"/>
      <c r="L6519" s="61"/>
      <c r="M6519" s="61"/>
      <c r="N6519" s="61"/>
      <c r="O6519" s="61"/>
      <c r="P6519" s="61"/>
      <c r="Q6519" s="61"/>
      <c r="R6519" s="61"/>
      <c r="S6519" s="61"/>
      <c r="T6519" s="61"/>
      <c r="U6519" s="61"/>
      <c r="V6519" s="61"/>
      <c r="W6519" s="61"/>
      <c r="X6519" s="61"/>
      <c r="Y6519" s="61"/>
      <c r="Z6519" s="61"/>
      <c r="AA6519" s="61"/>
      <c r="AB6519" s="61"/>
      <c r="AC6519" s="61"/>
      <c r="AD6519" s="61"/>
      <c r="AE6519" s="61"/>
      <c r="AF6519" s="61"/>
      <c r="AG6519" s="61"/>
      <c r="AH6519" s="61"/>
      <c r="AI6519" s="61"/>
      <c r="AJ6519" s="61"/>
      <c r="AK6519" s="61"/>
      <c r="AL6519" s="61"/>
      <c r="AM6519" s="61"/>
      <c r="AN6519" s="61"/>
      <c r="AO6519" s="61"/>
      <c r="AP6519" s="62"/>
      <c r="AQ6519" s="61"/>
      <c r="AR6519" s="61"/>
      <c r="AS6519" s="61"/>
      <c r="AT6519" s="61"/>
      <c r="AU6519" s="61"/>
      <c r="AV6519" s="61"/>
      <c r="AW6519" s="60"/>
    </row>
    <row r="6520" s="59" customFormat="1" customHeight="1" spans="1:49">
      <c r="A6520" s="60"/>
      <c r="B6520" s="60"/>
      <c r="C6520" s="60"/>
      <c r="D6520" s="60"/>
      <c r="H6520" s="61"/>
      <c r="I6520" s="61"/>
      <c r="J6520" s="61"/>
      <c r="K6520" s="61"/>
      <c r="L6520" s="61"/>
      <c r="M6520" s="61"/>
      <c r="N6520" s="61"/>
      <c r="O6520" s="61"/>
      <c r="P6520" s="61"/>
      <c r="Q6520" s="61"/>
      <c r="R6520" s="61"/>
      <c r="S6520" s="61"/>
      <c r="T6520" s="61"/>
      <c r="U6520" s="61"/>
      <c r="V6520" s="61"/>
      <c r="W6520" s="61"/>
      <c r="X6520" s="61"/>
      <c r="Y6520" s="61"/>
      <c r="Z6520" s="61"/>
      <c r="AA6520" s="61"/>
      <c r="AB6520" s="61"/>
      <c r="AC6520" s="61"/>
      <c r="AD6520" s="61"/>
      <c r="AE6520" s="61"/>
      <c r="AF6520" s="61"/>
      <c r="AG6520" s="61"/>
      <c r="AH6520" s="61"/>
      <c r="AI6520" s="61"/>
      <c r="AJ6520" s="61"/>
      <c r="AK6520" s="61"/>
      <c r="AL6520" s="61"/>
      <c r="AM6520" s="61"/>
      <c r="AN6520" s="61"/>
      <c r="AO6520" s="61"/>
      <c r="AP6520" s="62"/>
      <c r="AQ6520" s="61"/>
      <c r="AR6520" s="61"/>
      <c r="AS6520" s="61"/>
      <c r="AT6520" s="61"/>
      <c r="AU6520" s="61"/>
      <c r="AV6520" s="61"/>
      <c r="AW6520" s="60"/>
    </row>
    <row r="6521" s="59" customFormat="1" customHeight="1" spans="1:49">
      <c r="A6521" s="60"/>
      <c r="B6521" s="60"/>
      <c r="C6521" s="60"/>
      <c r="D6521" s="60"/>
      <c r="H6521" s="61"/>
      <c r="I6521" s="61"/>
      <c r="J6521" s="61"/>
      <c r="K6521" s="61"/>
      <c r="L6521" s="61"/>
      <c r="M6521" s="61"/>
      <c r="N6521" s="61"/>
      <c r="O6521" s="61"/>
      <c r="P6521" s="61"/>
      <c r="Q6521" s="61"/>
      <c r="R6521" s="61"/>
      <c r="S6521" s="61"/>
      <c r="T6521" s="61"/>
      <c r="U6521" s="61"/>
      <c r="V6521" s="61"/>
      <c r="W6521" s="61"/>
      <c r="X6521" s="61"/>
      <c r="Y6521" s="61"/>
      <c r="Z6521" s="61"/>
      <c r="AA6521" s="61"/>
      <c r="AB6521" s="61"/>
      <c r="AC6521" s="61"/>
      <c r="AD6521" s="61"/>
      <c r="AE6521" s="61"/>
      <c r="AF6521" s="61"/>
      <c r="AG6521" s="61"/>
      <c r="AH6521" s="61"/>
      <c r="AI6521" s="61"/>
      <c r="AJ6521" s="61"/>
      <c r="AK6521" s="61"/>
      <c r="AL6521" s="61"/>
      <c r="AM6521" s="61"/>
      <c r="AN6521" s="61"/>
      <c r="AO6521" s="61"/>
      <c r="AP6521" s="62"/>
      <c r="AQ6521" s="61"/>
      <c r="AR6521" s="61"/>
      <c r="AS6521" s="61"/>
      <c r="AT6521" s="61"/>
      <c r="AU6521" s="61"/>
      <c r="AV6521" s="61"/>
      <c r="AW6521" s="60"/>
    </row>
    <row r="6522" s="59" customFormat="1" customHeight="1" spans="1:49">
      <c r="A6522" s="60"/>
      <c r="B6522" s="60"/>
      <c r="C6522" s="60"/>
      <c r="D6522" s="60"/>
      <c r="H6522" s="61"/>
      <c r="I6522" s="61"/>
      <c r="J6522" s="61"/>
      <c r="K6522" s="61"/>
      <c r="L6522" s="61"/>
      <c r="M6522" s="61"/>
      <c r="N6522" s="61"/>
      <c r="O6522" s="61"/>
      <c r="P6522" s="61"/>
      <c r="Q6522" s="61"/>
      <c r="R6522" s="61"/>
      <c r="S6522" s="61"/>
      <c r="T6522" s="61"/>
      <c r="U6522" s="61"/>
      <c r="V6522" s="61"/>
      <c r="W6522" s="61"/>
      <c r="X6522" s="61"/>
      <c r="Y6522" s="61"/>
      <c r="Z6522" s="61"/>
      <c r="AA6522" s="61"/>
      <c r="AB6522" s="61"/>
      <c r="AC6522" s="61"/>
      <c r="AD6522" s="61"/>
      <c r="AE6522" s="61"/>
      <c r="AF6522" s="61"/>
      <c r="AG6522" s="61"/>
      <c r="AH6522" s="61"/>
      <c r="AI6522" s="61"/>
      <c r="AJ6522" s="61"/>
      <c r="AK6522" s="61"/>
      <c r="AL6522" s="61"/>
      <c r="AM6522" s="61"/>
      <c r="AN6522" s="61"/>
      <c r="AO6522" s="61"/>
      <c r="AP6522" s="62"/>
      <c r="AQ6522" s="61"/>
      <c r="AR6522" s="61"/>
      <c r="AS6522" s="61"/>
      <c r="AT6522" s="61"/>
      <c r="AU6522" s="61"/>
      <c r="AV6522" s="61"/>
      <c r="AW6522" s="60"/>
    </row>
    <row r="6523" s="59" customFormat="1" customHeight="1" spans="1:49">
      <c r="A6523" s="60"/>
      <c r="B6523" s="60"/>
      <c r="C6523" s="60"/>
      <c r="D6523" s="60"/>
      <c r="H6523" s="61"/>
      <c r="I6523" s="61"/>
      <c r="J6523" s="61"/>
      <c r="K6523" s="61"/>
      <c r="L6523" s="61"/>
      <c r="M6523" s="61"/>
      <c r="N6523" s="61"/>
      <c r="O6523" s="61"/>
      <c r="P6523" s="61"/>
      <c r="Q6523" s="61"/>
      <c r="R6523" s="61"/>
      <c r="S6523" s="61"/>
      <c r="T6523" s="61"/>
      <c r="U6523" s="61"/>
      <c r="V6523" s="61"/>
      <c r="W6523" s="61"/>
      <c r="X6523" s="61"/>
      <c r="Y6523" s="61"/>
      <c r="Z6523" s="61"/>
      <c r="AA6523" s="61"/>
      <c r="AB6523" s="61"/>
      <c r="AC6523" s="61"/>
      <c r="AD6523" s="61"/>
      <c r="AE6523" s="61"/>
      <c r="AF6523" s="61"/>
      <c r="AG6523" s="61"/>
      <c r="AH6523" s="61"/>
      <c r="AI6523" s="61"/>
      <c r="AJ6523" s="61"/>
      <c r="AK6523" s="61"/>
      <c r="AL6523" s="61"/>
      <c r="AM6523" s="61"/>
      <c r="AN6523" s="61"/>
      <c r="AO6523" s="61"/>
      <c r="AP6523" s="62"/>
      <c r="AQ6523" s="61"/>
      <c r="AR6523" s="61"/>
      <c r="AS6523" s="61"/>
      <c r="AT6523" s="61"/>
      <c r="AU6523" s="61"/>
      <c r="AV6523" s="61"/>
      <c r="AW6523" s="60"/>
    </row>
    <row r="6524" s="59" customFormat="1" customHeight="1" spans="1:49">
      <c r="A6524" s="60"/>
      <c r="B6524" s="60"/>
      <c r="C6524" s="60"/>
      <c r="D6524" s="60"/>
      <c r="H6524" s="61"/>
      <c r="I6524" s="61"/>
      <c r="J6524" s="61"/>
      <c r="K6524" s="61"/>
      <c r="L6524" s="61"/>
      <c r="M6524" s="61"/>
      <c r="N6524" s="61"/>
      <c r="O6524" s="61"/>
      <c r="P6524" s="61"/>
      <c r="Q6524" s="61"/>
      <c r="R6524" s="61"/>
      <c r="S6524" s="61"/>
      <c r="T6524" s="61"/>
      <c r="U6524" s="61"/>
      <c r="V6524" s="61"/>
      <c r="W6524" s="61"/>
      <c r="X6524" s="61"/>
      <c r="Y6524" s="61"/>
      <c r="Z6524" s="61"/>
      <c r="AA6524" s="61"/>
      <c r="AB6524" s="61"/>
      <c r="AC6524" s="61"/>
      <c r="AD6524" s="61"/>
      <c r="AE6524" s="61"/>
      <c r="AF6524" s="61"/>
      <c r="AG6524" s="61"/>
      <c r="AH6524" s="61"/>
      <c r="AI6524" s="61"/>
      <c r="AJ6524" s="61"/>
      <c r="AK6524" s="61"/>
      <c r="AL6524" s="61"/>
      <c r="AM6524" s="61"/>
      <c r="AN6524" s="61"/>
      <c r="AO6524" s="61"/>
      <c r="AP6524" s="62"/>
      <c r="AQ6524" s="61"/>
      <c r="AR6524" s="61"/>
      <c r="AS6524" s="61"/>
      <c r="AT6524" s="61"/>
      <c r="AU6524" s="61"/>
      <c r="AV6524" s="61"/>
      <c r="AW6524" s="60"/>
    </row>
    <row r="6525" s="59" customFormat="1" customHeight="1" spans="1:49">
      <c r="A6525" s="60"/>
      <c r="B6525" s="60"/>
      <c r="C6525" s="60"/>
      <c r="D6525" s="60"/>
      <c r="H6525" s="61"/>
      <c r="I6525" s="61"/>
      <c r="J6525" s="61"/>
      <c r="K6525" s="61"/>
      <c r="L6525" s="61"/>
      <c r="M6525" s="61"/>
      <c r="N6525" s="61"/>
      <c r="O6525" s="61"/>
      <c r="P6525" s="61"/>
      <c r="Q6525" s="61"/>
      <c r="R6525" s="61"/>
      <c r="S6525" s="61"/>
      <c r="T6525" s="61"/>
      <c r="U6525" s="61"/>
      <c r="V6525" s="61"/>
      <c r="W6525" s="61"/>
      <c r="X6525" s="61"/>
      <c r="Y6525" s="61"/>
      <c r="Z6525" s="61"/>
      <c r="AA6525" s="61"/>
      <c r="AB6525" s="61"/>
      <c r="AC6525" s="61"/>
      <c r="AD6525" s="61"/>
      <c r="AE6525" s="61"/>
      <c r="AF6525" s="61"/>
      <c r="AG6525" s="61"/>
      <c r="AH6525" s="61"/>
      <c r="AI6525" s="61"/>
      <c r="AJ6525" s="61"/>
      <c r="AK6525" s="61"/>
      <c r="AL6525" s="61"/>
      <c r="AM6525" s="61"/>
      <c r="AN6525" s="61"/>
      <c r="AO6525" s="61"/>
      <c r="AP6525" s="62"/>
      <c r="AQ6525" s="61"/>
      <c r="AR6525" s="61"/>
      <c r="AS6525" s="61"/>
      <c r="AT6525" s="61"/>
      <c r="AU6525" s="61"/>
      <c r="AV6525" s="61"/>
      <c r="AW6525" s="60"/>
    </row>
    <row r="6526" s="59" customFormat="1" customHeight="1" spans="1:49">
      <c r="A6526" s="60"/>
      <c r="B6526" s="60"/>
      <c r="C6526" s="60"/>
      <c r="D6526" s="60"/>
      <c r="H6526" s="61"/>
      <c r="I6526" s="61"/>
      <c r="J6526" s="61"/>
      <c r="K6526" s="61"/>
      <c r="L6526" s="61"/>
      <c r="M6526" s="61"/>
      <c r="N6526" s="61"/>
      <c r="O6526" s="61"/>
      <c r="P6526" s="61"/>
      <c r="Q6526" s="61"/>
      <c r="R6526" s="61"/>
      <c r="S6526" s="61"/>
      <c r="T6526" s="61"/>
      <c r="U6526" s="61"/>
      <c r="V6526" s="61"/>
      <c r="W6526" s="61"/>
      <c r="X6526" s="61"/>
      <c r="Y6526" s="61"/>
      <c r="Z6526" s="61"/>
      <c r="AA6526" s="61"/>
      <c r="AB6526" s="61"/>
      <c r="AC6526" s="61"/>
      <c r="AD6526" s="61"/>
      <c r="AE6526" s="61"/>
      <c r="AF6526" s="61"/>
      <c r="AG6526" s="61"/>
      <c r="AH6526" s="61"/>
      <c r="AI6526" s="61"/>
      <c r="AJ6526" s="61"/>
      <c r="AK6526" s="61"/>
      <c r="AL6526" s="61"/>
      <c r="AM6526" s="61"/>
      <c r="AN6526" s="61"/>
      <c r="AO6526" s="61"/>
      <c r="AP6526" s="62"/>
      <c r="AQ6526" s="61"/>
      <c r="AR6526" s="61"/>
      <c r="AS6526" s="61"/>
      <c r="AT6526" s="61"/>
      <c r="AU6526" s="61"/>
      <c r="AV6526" s="61"/>
      <c r="AW6526" s="60"/>
    </row>
    <row r="6527" s="59" customFormat="1" customHeight="1" spans="1:49">
      <c r="A6527" s="60"/>
      <c r="B6527" s="60"/>
      <c r="C6527" s="60"/>
      <c r="D6527" s="60"/>
      <c r="H6527" s="61"/>
      <c r="I6527" s="61"/>
      <c r="J6527" s="61"/>
      <c r="K6527" s="61"/>
      <c r="L6527" s="61"/>
      <c r="M6527" s="61"/>
      <c r="N6527" s="61"/>
      <c r="O6527" s="61"/>
      <c r="P6527" s="61"/>
      <c r="Q6527" s="61"/>
      <c r="R6527" s="61"/>
      <c r="S6527" s="61"/>
      <c r="T6527" s="61"/>
      <c r="U6527" s="61"/>
      <c r="V6527" s="61"/>
      <c r="W6527" s="61"/>
      <c r="X6527" s="61"/>
      <c r="Y6527" s="61"/>
      <c r="Z6527" s="61"/>
      <c r="AA6527" s="61"/>
      <c r="AB6527" s="61"/>
      <c r="AC6527" s="61"/>
      <c r="AD6527" s="61"/>
      <c r="AE6527" s="61"/>
      <c r="AF6527" s="61"/>
      <c r="AG6527" s="61"/>
      <c r="AH6527" s="61"/>
      <c r="AI6527" s="61"/>
      <c r="AJ6527" s="61"/>
      <c r="AK6527" s="61"/>
      <c r="AL6527" s="61"/>
      <c r="AM6527" s="61"/>
      <c r="AN6527" s="61"/>
      <c r="AO6527" s="61"/>
      <c r="AP6527" s="62"/>
      <c r="AQ6527" s="61"/>
      <c r="AR6527" s="61"/>
      <c r="AS6527" s="61"/>
      <c r="AT6527" s="61"/>
      <c r="AU6527" s="61"/>
      <c r="AV6527" s="61"/>
      <c r="AW6527" s="60"/>
    </row>
    <row r="6528" s="59" customFormat="1" customHeight="1" spans="1:49">
      <c r="A6528" s="60"/>
      <c r="B6528" s="60"/>
      <c r="C6528" s="60"/>
      <c r="D6528" s="60"/>
      <c r="H6528" s="61"/>
      <c r="I6528" s="61"/>
      <c r="J6528" s="61"/>
      <c r="K6528" s="61"/>
      <c r="L6528" s="61"/>
      <c r="M6528" s="61"/>
      <c r="N6528" s="61"/>
      <c r="O6528" s="61"/>
      <c r="P6528" s="61"/>
      <c r="Q6528" s="61"/>
      <c r="R6528" s="61"/>
      <c r="S6528" s="61"/>
      <c r="T6528" s="61"/>
      <c r="U6528" s="61"/>
      <c r="V6528" s="61"/>
      <c r="W6528" s="61"/>
      <c r="X6528" s="61"/>
      <c r="Y6528" s="61"/>
      <c r="Z6528" s="61"/>
      <c r="AA6528" s="61"/>
      <c r="AB6528" s="61"/>
      <c r="AC6528" s="61"/>
      <c r="AD6528" s="61"/>
      <c r="AE6528" s="61"/>
      <c r="AF6528" s="61"/>
      <c r="AG6528" s="61"/>
      <c r="AH6528" s="61"/>
      <c r="AI6528" s="61"/>
      <c r="AJ6528" s="61"/>
      <c r="AK6528" s="61"/>
      <c r="AL6528" s="61"/>
      <c r="AM6528" s="61"/>
      <c r="AN6528" s="61"/>
      <c r="AO6528" s="61"/>
      <c r="AP6528" s="62"/>
      <c r="AQ6528" s="61"/>
      <c r="AR6528" s="61"/>
      <c r="AS6528" s="61"/>
      <c r="AT6528" s="61"/>
      <c r="AU6528" s="61"/>
      <c r="AV6528" s="61"/>
      <c r="AW6528" s="60"/>
    </row>
    <row r="6529" s="59" customFormat="1" customHeight="1" spans="1:49">
      <c r="A6529" s="60"/>
      <c r="B6529" s="60"/>
      <c r="C6529" s="60"/>
      <c r="D6529" s="60"/>
      <c r="H6529" s="61"/>
      <c r="I6529" s="61"/>
      <c r="J6529" s="61"/>
      <c r="K6529" s="61"/>
      <c r="L6529" s="61"/>
      <c r="M6529" s="61"/>
      <c r="N6529" s="61"/>
      <c r="O6529" s="61"/>
      <c r="P6529" s="61"/>
      <c r="Q6529" s="61"/>
      <c r="R6529" s="61"/>
      <c r="S6529" s="61"/>
      <c r="T6529" s="61"/>
      <c r="U6529" s="61"/>
      <c r="V6529" s="61"/>
      <c r="W6529" s="61"/>
      <c r="X6529" s="61"/>
      <c r="Y6529" s="61"/>
      <c r="Z6529" s="61"/>
      <c r="AA6529" s="61"/>
      <c r="AB6529" s="61"/>
      <c r="AC6529" s="61"/>
      <c r="AD6529" s="61"/>
      <c r="AE6529" s="61"/>
      <c r="AF6529" s="61"/>
      <c r="AG6529" s="61"/>
      <c r="AH6529" s="61"/>
      <c r="AI6529" s="61"/>
      <c r="AJ6529" s="61"/>
      <c r="AK6529" s="61"/>
      <c r="AL6529" s="61"/>
      <c r="AM6529" s="61"/>
      <c r="AN6529" s="61"/>
      <c r="AO6529" s="61"/>
      <c r="AP6529" s="62"/>
      <c r="AQ6529" s="61"/>
      <c r="AR6529" s="61"/>
      <c r="AS6529" s="61"/>
      <c r="AT6529" s="61"/>
      <c r="AU6529" s="61"/>
      <c r="AV6529" s="61"/>
      <c r="AW6529" s="60"/>
    </row>
    <row r="6530" s="59" customFormat="1" customHeight="1" spans="1:49">
      <c r="A6530" s="60"/>
      <c r="B6530" s="60"/>
      <c r="C6530" s="60"/>
      <c r="D6530" s="60"/>
      <c r="H6530" s="61"/>
      <c r="I6530" s="61"/>
      <c r="J6530" s="61"/>
      <c r="K6530" s="61"/>
      <c r="L6530" s="61"/>
      <c r="M6530" s="61"/>
      <c r="N6530" s="61"/>
      <c r="O6530" s="61"/>
      <c r="P6530" s="61"/>
      <c r="Q6530" s="61"/>
      <c r="R6530" s="61"/>
      <c r="S6530" s="61"/>
      <c r="T6530" s="61"/>
      <c r="U6530" s="61"/>
      <c r="V6530" s="61"/>
      <c r="W6530" s="61"/>
      <c r="X6530" s="61"/>
      <c r="Y6530" s="61"/>
      <c r="Z6530" s="61"/>
      <c r="AA6530" s="61"/>
      <c r="AB6530" s="61"/>
      <c r="AC6530" s="61"/>
      <c r="AD6530" s="61"/>
      <c r="AE6530" s="61"/>
      <c r="AF6530" s="61"/>
      <c r="AG6530" s="61"/>
      <c r="AH6530" s="61"/>
      <c r="AI6530" s="61"/>
      <c r="AJ6530" s="61"/>
      <c r="AK6530" s="61"/>
      <c r="AL6530" s="61"/>
      <c r="AM6530" s="61"/>
      <c r="AN6530" s="61"/>
      <c r="AO6530" s="61"/>
      <c r="AP6530" s="62"/>
      <c r="AQ6530" s="61"/>
      <c r="AR6530" s="61"/>
      <c r="AS6530" s="61"/>
      <c r="AT6530" s="61"/>
      <c r="AU6530" s="61"/>
      <c r="AV6530" s="61"/>
      <c r="AW6530" s="60"/>
    </row>
    <row r="6531" s="59" customFormat="1" customHeight="1" spans="1:49">
      <c r="A6531" s="60"/>
      <c r="B6531" s="60"/>
      <c r="C6531" s="60"/>
      <c r="D6531" s="60"/>
      <c r="H6531" s="61"/>
      <c r="I6531" s="61"/>
      <c r="J6531" s="61"/>
      <c r="K6531" s="61"/>
      <c r="L6531" s="61"/>
      <c r="M6531" s="61"/>
      <c r="N6531" s="61"/>
      <c r="O6531" s="61"/>
      <c r="P6531" s="61"/>
      <c r="Q6531" s="61"/>
      <c r="R6531" s="61"/>
      <c r="S6531" s="61"/>
      <c r="T6531" s="61"/>
      <c r="U6531" s="61"/>
      <c r="V6531" s="61"/>
      <c r="W6531" s="61"/>
      <c r="X6531" s="61"/>
      <c r="Y6531" s="61"/>
      <c r="Z6531" s="61"/>
      <c r="AA6531" s="61"/>
      <c r="AB6531" s="61"/>
      <c r="AC6531" s="61"/>
      <c r="AD6531" s="61"/>
      <c r="AE6531" s="61"/>
      <c r="AF6531" s="61"/>
      <c r="AG6531" s="61"/>
      <c r="AH6531" s="61"/>
      <c r="AI6531" s="61"/>
      <c r="AJ6531" s="61"/>
      <c r="AK6531" s="61"/>
      <c r="AL6531" s="61"/>
      <c r="AM6531" s="61"/>
      <c r="AN6531" s="61"/>
      <c r="AO6531" s="61"/>
      <c r="AP6531" s="62"/>
      <c r="AQ6531" s="61"/>
      <c r="AR6531" s="61"/>
      <c r="AS6531" s="61"/>
      <c r="AT6531" s="61"/>
      <c r="AU6531" s="61"/>
      <c r="AV6531" s="61"/>
      <c r="AW6531" s="60"/>
    </row>
    <row r="6532" s="59" customFormat="1" customHeight="1" spans="1:49">
      <c r="A6532" s="60"/>
      <c r="B6532" s="60"/>
      <c r="C6532" s="60"/>
      <c r="D6532" s="60"/>
      <c r="H6532" s="61"/>
      <c r="I6532" s="61"/>
      <c r="J6532" s="61"/>
      <c r="K6532" s="61"/>
      <c r="L6532" s="61"/>
      <c r="M6532" s="61"/>
      <c r="N6532" s="61"/>
      <c r="O6532" s="61"/>
      <c r="P6532" s="61"/>
      <c r="Q6532" s="61"/>
      <c r="R6532" s="61"/>
      <c r="S6532" s="61"/>
      <c r="T6532" s="61"/>
      <c r="U6532" s="61"/>
      <c r="V6532" s="61"/>
      <c r="W6532" s="61"/>
      <c r="X6532" s="61"/>
      <c r="Y6532" s="61"/>
      <c r="Z6532" s="61"/>
      <c r="AA6532" s="61"/>
      <c r="AB6532" s="61"/>
      <c r="AC6532" s="61"/>
      <c r="AD6532" s="61"/>
      <c r="AE6532" s="61"/>
      <c r="AF6532" s="61"/>
      <c r="AG6532" s="61"/>
      <c r="AH6532" s="61"/>
      <c r="AI6532" s="61"/>
      <c r="AJ6532" s="61"/>
      <c r="AK6532" s="61"/>
      <c r="AL6532" s="61"/>
      <c r="AM6532" s="61"/>
      <c r="AN6532" s="61"/>
      <c r="AO6532" s="61"/>
      <c r="AP6532" s="62"/>
      <c r="AQ6532" s="61"/>
      <c r="AR6532" s="61"/>
      <c r="AS6532" s="61"/>
      <c r="AT6532" s="61"/>
      <c r="AU6532" s="61"/>
      <c r="AV6532" s="61"/>
      <c r="AW6532" s="60"/>
    </row>
    <row r="6533" s="59" customFormat="1" customHeight="1" spans="1:49">
      <c r="A6533" s="60"/>
      <c r="B6533" s="60"/>
      <c r="C6533" s="60"/>
      <c r="D6533" s="60"/>
      <c r="H6533" s="61"/>
      <c r="I6533" s="61"/>
      <c r="J6533" s="61"/>
      <c r="K6533" s="61"/>
      <c r="L6533" s="61"/>
      <c r="M6533" s="61"/>
      <c r="N6533" s="61"/>
      <c r="O6533" s="61"/>
      <c r="P6533" s="61"/>
      <c r="Q6533" s="61"/>
      <c r="R6533" s="61"/>
      <c r="S6533" s="61"/>
      <c r="T6533" s="61"/>
      <c r="U6533" s="61"/>
      <c r="V6533" s="61"/>
      <c r="W6533" s="61"/>
      <c r="X6533" s="61"/>
      <c r="Y6533" s="61"/>
      <c r="Z6533" s="61"/>
      <c r="AA6533" s="61"/>
      <c r="AB6533" s="61"/>
      <c r="AC6533" s="61"/>
      <c r="AD6533" s="61"/>
      <c r="AE6533" s="61"/>
      <c r="AF6533" s="61"/>
      <c r="AG6533" s="61"/>
      <c r="AH6533" s="61"/>
      <c r="AI6533" s="61"/>
      <c r="AJ6533" s="61"/>
      <c r="AK6533" s="61"/>
      <c r="AL6533" s="61"/>
      <c r="AM6533" s="61"/>
      <c r="AN6533" s="61"/>
      <c r="AO6533" s="61"/>
      <c r="AP6533" s="62"/>
      <c r="AQ6533" s="61"/>
      <c r="AR6533" s="61"/>
      <c r="AS6533" s="61"/>
      <c r="AT6533" s="61"/>
      <c r="AU6533" s="61"/>
      <c r="AV6533" s="61"/>
      <c r="AW6533" s="60"/>
    </row>
    <row r="6534" s="59" customFormat="1" customHeight="1" spans="1:49">
      <c r="A6534" s="60"/>
      <c r="B6534" s="60"/>
      <c r="C6534" s="60"/>
      <c r="D6534" s="60"/>
      <c r="H6534" s="61"/>
      <c r="I6534" s="61"/>
      <c r="J6534" s="61"/>
      <c r="K6534" s="61"/>
      <c r="L6534" s="61"/>
      <c r="M6534" s="61"/>
      <c r="N6534" s="61"/>
      <c r="O6534" s="61"/>
      <c r="P6534" s="61"/>
      <c r="Q6534" s="61"/>
      <c r="R6534" s="61"/>
      <c r="S6534" s="61"/>
      <c r="T6534" s="61"/>
      <c r="U6534" s="61"/>
      <c r="V6534" s="61"/>
      <c r="W6534" s="61"/>
      <c r="X6534" s="61"/>
      <c r="Y6534" s="61"/>
      <c r="Z6534" s="61"/>
      <c r="AA6534" s="61"/>
      <c r="AB6534" s="61"/>
      <c r="AC6534" s="61"/>
      <c r="AD6534" s="61"/>
      <c r="AE6534" s="61"/>
      <c r="AF6534" s="61"/>
      <c r="AG6534" s="61"/>
      <c r="AH6534" s="61"/>
      <c r="AI6534" s="61"/>
      <c r="AJ6534" s="61"/>
      <c r="AK6534" s="61"/>
      <c r="AL6534" s="61"/>
      <c r="AM6534" s="61"/>
      <c r="AN6534" s="61"/>
      <c r="AO6534" s="61"/>
      <c r="AP6534" s="62"/>
      <c r="AQ6534" s="61"/>
      <c r="AR6534" s="61"/>
      <c r="AS6534" s="61"/>
      <c r="AT6534" s="61"/>
      <c r="AU6534" s="61"/>
      <c r="AV6534" s="61"/>
      <c r="AW6534" s="60"/>
    </row>
    <row r="6535" s="59" customFormat="1" customHeight="1" spans="1:49">
      <c r="A6535" s="60"/>
      <c r="B6535" s="60"/>
      <c r="C6535" s="60"/>
      <c r="D6535" s="60"/>
      <c r="H6535" s="61"/>
      <c r="I6535" s="61"/>
      <c r="J6535" s="61"/>
      <c r="K6535" s="61"/>
      <c r="L6535" s="61"/>
      <c r="M6535" s="61"/>
      <c r="N6535" s="61"/>
      <c r="O6535" s="61"/>
      <c r="P6535" s="61"/>
      <c r="Q6535" s="61"/>
      <c r="R6535" s="61"/>
      <c r="S6535" s="61"/>
      <c r="T6535" s="61"/>
      <c r="U6535" s="61"/>
      <c r="V6535" s="61"/>
      <c r="W6535" s="61"/>
      <c r="X6535" s="61"/>
      <c r="Y6535" s="61"/>
      <c r="Z6535" s="61"/>
      <c r="AA6535" s="61"/>
      <c r="AB6535" s="61"/>
      <c r="AC6535" s="61"/>
      <c r="AD6535" s="61"/>
      <c r="AE6535" s="61"/>
      <c r="AF6535" s="61"/>
      <c r="AG6535" s="61"/>
      <c r="AH6535" s="61"/>
      <c r="AI6535" s="61"/>
      <c r="AJ6535" s="61"/>
      <c r="AK6535" s="61"/>
      <c r="AL6535" s="61"/>
      <c r="AM6535" s="61"/>
      <c r="AN6535" s="61"/>
      <c r="AO6535" s="61"/>
      <c r="AP6535" s="62"/>
      <c r="AQ6535" s="61"/>
      <c r="AR6535" s="61"/>
      <c r="AS6535" s="61"/>
      <c r="AT6535" s="61"/>
      <c r="AU6535" s="61"/>
      <c r="AV6535" s="61"/>
      <c r="AW6535" s="60"/>
    </row>
    <row r="6536" s="59" customFormat="1" customHeight="1" spans="1:49">
      <c r="A6536" s="60"/>
      <c r="B6536" s="60"/>
      <c r="C6536" s="60"/>
      <c r="D6536" s="60"/>
      <c r="H6536" s="61"/>
      <c r="I6536" s="61"/>
      <c r="J6536" s="61"/>
      <c r="K6536" s="61"/>
      <c r="L6536" s="61"/>
      <c r="M6536" s="61"/>
      <c r="N6536" s="61"/>
      <c r="O6536" s="61"/>
      <c r="P6536" s="61"/>
      <c r="Q6536" s="61"/>
      <c r="R6536" s="61"/>
      <c r="S6536" s="61"/>
      <c r="T6536" s="61"/>
      <c r="U6536" s="61"/>
      <c r="V6536" s="61"/>
      <c r="W6536" s="61"/>
      <c r="X6536" s="61"/>
      <c r="Y6536" s="61"/>
      <c r="Z6536" s="61"/>
      <c r="AA6536" s="61"/>
      <c r="AB6536" s="61"/>
      <c r="AC6536" s="61"/>
      <c r="AD6536" s="61"/>
      <c r="AE6536" s="61"/>
      <c r="AF6536" s="61"/>
      <c r="AG6536" s="61"/>
      <c r="AH6536" s="61"/>
      <c r="AI6536" s="61"/>
      <c r="AJ6536" s="61"/>
      <c r="AK6536" s="61"/>
      <c r="AL6536" s="61"/>
      <c r="AM6536" s="61"/>
      <c r="AN6536" s="61"/>
      <c r="AO6536" s="61"/>
      <c r="AP6536" s="62"/>
      <c r="AQ6536" s="61"/>
      <c r="AR6536" s="61"/>
      <c r="AS6536" s="61"/>
      <c r="AT6536" s="61"/>
      <c r="AU6536" s="61"/>
      <c r="AV6536" s="61"/>
      <c r="AW6536" s="60"/>
    </row>
    <row r="6537" s="59" customFormat="1" customHeight="1" spans="1:49">
      <c r="A6537" s="60"/>
      <c r="B6537" s="60"/>
      <c r="C6537" s="60"/>
      <c r="D6537" s="60"/>
      <c r="H6537" s="61"/>
      <c r="I6537" s="61"/>
      <c r="J6537" s="61"/>
      <c r="K6537" s="61"/>
      <c r="L6537" s="61"/>
      <c r="M6537" s="61"/>
      <c r="N6537" s="61"/>
      <c r="O6537" s="61"/>
      <c r="P6537" s="61"/>
      <c r="Q6537" s="61"/>
      <c r="R6537" s="61"/>
      <c r="S6537" s="61"/>
      <c r="T6537" s="61"/>
      <c r="U6537" s="61"/>
      <c r="V6537" s="61"/>
      <c r="W6537" s="61"/>
      <c r="X6537" s="61"/>
      <c r="Y6537" s="61"/>
      <c r="Z6537" s="61"/>
      <c r="AA6537" s="61"/>
      <c r="AB6537" s="61"/>
      <c r="AC6537" s="61"/>
      <c r="AD6537" s="61"/>
      <c r="AE6537" s="61"/>
      <c r="AF6537" s="61"/>
      <c r="AG6537" s="61"/>
      <c r="AH6537" s="61"/>
      <c r="AI6537" s="61"/>
      <c r="AJ6537" s="61"/>
      <c r="AK6537" s="61"/>
      <c r="AL6537" s="61"/>
      <c r="AM6537" s="61"/>
      <c r="AN6537" s="61"/>
      <c r="AO6537" s="61"/>
      <c r="AP6537" s="62"/>
      <c r="AQ6537" s="61"/>
      <c r="AR6537" s="61"/>
      <c r="AS6537" s="61"/>
      <c r="AT6537" s="61"/>
      <c r="AU6537" s="61"/>
      <c r="AV6537" s="61"/>
      <c r="AW6537" s="60"/>
    </row>
    <row r="6538" s="59" customFormat="1" customHeight="1" spans="1:49">
      <c r="A6538" s="60"/>
      <c r="B6538" s="60"/>
      <c r="C6538" s="60"/>
      <c r="D6538" s="60"/>
      <c r="H6538" s="61"/>
      <c r="I6538" s="61"/>
      <c r="J6538" s="61"/>
      <c r="K6538" s="61"/>
      <c r="L6538" s="61"/>
      <c r="M6538" s="61"/>
      <c r="N6538" s="61"/>
      <c r="O6538" s="61"/>
      <c r="P6538" s="61"/>
      <c r="Q6538" s="61"/>
      <c r="R6538" s="61"/>
      <c r="S6538" s="61"/>
      <c r="T6538" s="61"/>
      <c r="U6538" s="61"/>
      <c r="V6538" s="61"/>
      <c r="W6538" s="61"/>
      <c r="X6538" s="61"/>
      <c r="Y6538" s="61"/>
      <c r="Z6538" s="61"/>
      <c r="AA6538" s="61"/>
      <c r="AB6538" s="61"/>
      <c r="AC6538" s="61"/>
      <c r="AD6538" s="61"/>
      <c r="AE6538" s="61"/>
      <c r="AF6538" s="61"/>
      <c r="AG6538" s="61"/>
      <c r="AH6538" s="61"/>
      <c r="AI6538" s="61"/>
      <c r="AJ6538" s="61"/>
      <c r="AK6538" s="61"/>
      <c r="AL6538" s="61"/>
      <c r="AM6538" s="61"/>
      <c r="AN6538" s="61"/>
      <c r="AO6538" s="61"/>
      <c r="AP6538" s="62"/>
      <c r="AQ6538" s="61"/>
      <c r="AR6538" s="61"/>
      <c r="AS6538" s="61"/>
      <c r="AT6538" s="61"/>
      <c r="AU6538" s="61"/>
      <c r="AV6538" s="61"/>
      <c r="AW6538" s="60"/>
    </row>
    <row r="6539" s="59" customFormat="1" customHeight="1" spans="1:49">
      <c r="A6539" s="60"/>
      <c r="B6539" s="60"/>
      <c r="C6539" s="60"/>
      <c r="D6539" s="60"/>
      <c r="H6539" s="61"/>
      <c r="I6539" s="61"/>
      <c r="J6539" s="61"/>
      <c r="K6539" s="61"/>
      <c r="L6539" s="61"/>
      <c r="M6539" s="61"/>
      <c r="N6539" s="61"/>
      <c r="O6539" s="61"/>
      <c r="P6539" s="61"/>
      <c r="Q6539" s="61"/>
      <c r="R6539" s="61"/>
      <c r="S6539" s="61"/>
      <c r="T6539" s="61"/>
      <c r="U6539" s="61"/>
      <c r="V6539" s="61"/>
      <c r="W6539" s="61"/>
      <c r="X6539" s="61"/>
      <c r="Y6539" s="61"/>
      <c r="Z6539" s="61"/>
      <c r="AA6539" s="61"/>
      <c r="AB6539" s="61"/>
      <c r="AC6539" s="61"/>
      <c r="AD6539" s="61"/>
      <c r="AE6539" s="61"/>
      <c r="AF6539" s="61"/>
      <c r="AG6539" s="61"/>
      <c r="AH6539" s="61"/>
      <c r="AI6539" s="61"/>
      <c r="AJ6539" s="61"/>
      <c r="AK6539" s="61"/>
      <c r="AL6539" s="61"/>
      <c r="AM6539" s="61"/>
      <c r="AN6539" s="61"/>
      <c r="AO6539" s="61"/>
      <c r="AP6539" s="62"/>
      <c r="AQ6539" s="61"/>
      <c r="AR6539" s="61"/>
      <c r="AS6539" s="61"/>
      <c r="AT6539" s="61"/>
      <c r="AU6539" s="61"/>
      <c r="AV6539" s="61"/>
      <c r="AW6539" s="60"/>
    </row>
    <row r="6540" s="59" customFormat="1" customHeight="1" spans="1:49">
      <c r="A6540" s="60"/>
      <c r="B6540" s="60"/>
      <c r="C6540" s="60"/>
      <c r="D6540" s="60"/>
      <c r="H6540" s="61"/>
      <c r="I6540" s="61"/>
      <c r="J6540" s="61"/>
      <c r="K6540" s="61"/>
      <c r="L6540" s="61"/>
      <c r="M6540" s="61"/>
      <c r="N6540" s="61"/>
      <c r="O6540" s="61"/>
      <c r="P6540" s="61"/>
      <c r="Q6540" s="61"/>
      <c r="R6540" s="61"/>
      <c r="S6540" s="61"/>
      <c r="T6540" s="61"/>
      <c r="U6540" s="61"/>
      <c r="V6540" s="61"/>
      <c r="W6540" s="61"/>
      <c r="X6540" s="61"/>
      <c r="Y6540" s="61"/>
      <c r="Z6540" s="61"/>
      <c r="AA6540" s="61"/>
      <c r="AB6540" s="61"/>
      <c r="AC6540" s="61"/>
      <c r="AD6540" s="61"/>
      <c r="AE6540" s="61"/>
      <c r="AF6540" s="61"/>
      <c r="AG6540" s="61"/>
      <c r="AH6540" s="61"/>
      <c r="AI6540" s="61"/>
      <c r="AJ6540" s="61"/>
      <c r="AK6540" s="61"/>
      <c r="AL6540" s="61"/>
      <c r="AM6540" s="61"/>
      <c r="AN6540" s="61"/>
      <c r="AO6540" s="61"/>
      <c r="AP6540" s="62"/>
      <c r="AQ6540" s="61"/>
      <c r="AR6540" s="61"/>
      <c r="AS6540" s="61"/>
      <c r="AT6540" s="61"/>
      <c r="AU6540" s="61"/>
      <c r="AV6540" s="61"/>
      <c r="AW6540" s="60"/>
    </row>
    <row r="6541" s="59" customFormat="1" customHeight="1" spans="1:49">
      <c r="A6541" s="60"/>
      <c r="B6541" s="60"/>
      <c r="C6541" s="60"/>
      <c r="D6541" s="60"/>
      <c r="H6541" s="61"/>
      <c r="I6541" s="61"/>
      <c r="J6541" s="61"/>
      <c r="K6541" s="61"/>
      <c r="L6541" s="61"/>
      <c r="M6541" s="61"/>
      <c r="N6541" s="61"/>
      <c r="O6541" s="61"/>
      <c r="P6541" s="61"/>
      <c r="Q6541" s="61"/>
      <c r="R6541" s="61"/>
      <c r="S6541" s="61"/>
      <c r="T6541" s="61"/>
      <c r="U6541" s="61"/>
      <c r="V6541" s="61"/>
      <c r="W6541" s="61"/>
      <c r="X6541" s="61"/>
      <c r="Y6541" s="61"/>
      <c r="Z6541" s="61"/>
      <c r="AA6541" s="61"/>
      <c r="AB6541" s="61"/>
      <c r="AC6541" s="61"/>
      <c r="AD6541" s="61"/>
      <c r="AE6541" s="61"/>
      <c r="AF6541" s="61"/>
      <c r="AG6541" s="61"/>
      <c r="AH6541" s="61"/>
      <c r="AI6541" s="61"/>
      <c r="AJ6541" s="61"/>
      <c r="AK6541" s="61"/>
      <c r="AL6541" s="61"/>
      <c r="AM6541" s="61"/>
      <c r="AN6541" s="61"/>
      <c r="AO6541" s="61"/>
      <c r="AP6541" s="62"/>
      <c r="AQ6541" s="61"/>
      <c r="AR6541" s="61"/>
      <c r="AS6541" s="61"/>
      <c r="AT6541" s="61"/>
      <c r="AU6541" s="61"/>
      <c r="AV6541" s="61"/>
      <c r="AW6541" s="60"/>
    </row>
    <row r="6542" s="59" customFormat="1" customHeight="1" spans="1:49">
      <c r="A6542" s="60"/>
      <c r="B6542" s="60"/>
      <c r="C6542" s="60"/>
      <c r="D6542" s="60"/>
      <c r="H6542" s="61"/>
      <c r="I6542" s="61"/>
      <c r="J6542" s="61"/>
      <c r="K6542" s="61"/>
      <c r="L6542" s="61"/>
      <c r="M6542" s="61"/>
      <c r="N6542" s="61"/>
      <c r="O6542" s="61"/>
      <c r="P6542" s="61"/>
      <c r="Q6542" s="61"/>
      <c r="R6542" s="61"/>
      <c r="S6542" s="61"/>
      <c r="T6542" s="61"/>
      <c r="U6542" s="61"/>
      <c r="V6542" s="61"/>
      <c r="W6542" s="61"/>
      <c r="X6542" s="61"/>
      <c r="Y6542" s="61"/>
      <c r="Z6542" s="61"/>
      <c r="AA6542" s="61"/>
      <c r="AB6542" s="61"/>
      <c r="AC6542" s="61"/>
      <c r="AD6542" s="61"/>
      <c r="AE6542" s="61"/>
      <c r="AF6542" s="61"/>
      <c r="AG6542" s="61"/>
      <c r="AH6542" s="61"/>
      <c r="AI6542" s="61"/>
      <c r="AJ6542" s="61"/>
      <c r="AK6542" s="61"/>
      <c r="AL6542" s="61"/>
      <c r="AM6542" s="61"/>
      <c r="AN6542" s="61"/>
      <c r="AO6542" s="61"/>
      <c r="AP6542" s="62"/>
      <c r="AQ6542" s="61"/>
      <c r="AR6542" s="61"/>
      <c r="AS6542" s="61"/>
      <c r="AT6542" s="61"/>
      <c r="AU6542" s="61"/>
      <c r="AV6542" s="61"/>
      <c r="AW6542" s="60"/>
    </row>
    <row r="6543" s="59" customFormat="1" customHeight="1" spans="1:49">
      <c r="A6543" s="60"/>
      <c r="B6543" s="60"/>
      <c r="C6543" s="60"/>
      <c r="D6543" s="60"/>
      <c r="H6543" s="61"/>
      <c r="I6543" s="61"/>
      <c r="J6543" s="61"/>
      <c r="K6543" s="61"/>
      <c r="L6543" s="61"/>
      <c r="M6543" s="61"/>
      <c r="N6543" s="61"/>
      <c r="O6543" s="61"/>
      <c r="P6543" s="61"/>
      <c r="Q6543" s="61"/>
      <c r="R6543" s="61"/>
      <c r="S6543" s="61"/>
      <c r="T6543" s="61"/>
      <c r="U6543" s="61"/>
      <c r="V6543" s="61"/>
      <c r="W6543" s="61"/>
      <c r="X6543" s="61"/>
      <c r="Y6543" s="61"/>
      <c r="Z6543" s="61"/>
      <c r="AA6543" s="61"/>
      <c r="AB6543" s="61"/>
      <c r="AC6543" s="61"/>
      <c r="AD6543" s="61"/>
      <c r="AE6543" s="61"/>
      <c r="AF6543" s="61"/>
      <c r="AG6543" s="61"/>
      <c r="AH6543" s="61"/>
      <c r="AI6543" s="61"/>
      <c r="AJ6543" s="61"/>
      <c r="AK6543" s="61"/>
      <c r="AL6543" s="61"/>
      <c r="AM6543" s="61"/>
      <c r="AN6543" s="61"/>
      <c r="AO6543" s="61"/>
      <c r="AP6543" s="62"/>
      <c r="AQ6543" s="61"/>
      <c r="AR6543" s="61"/>
      <c r="AS6543" s="61"/>
      <c r="AT6543" s="61"/>
      <c r="AU6543" s="61"/>
      <c r="AV6543" s="61"/>
      <c r="AW6543" s="60"/>
    </row>
    <row r="6544" s="59" customFormat="1" customHeight="1" spans="1:49">
      <c r="A6544" s="60"/>
      <c r="B6544" s="60"/>
      <c r="C6544" s="60"/>
      <c r="D6544" s="60"/>
      <c r="H6544" s="61"/>
      <c r="I6544" s="61"/>
      <c r="J6544" s="61"/>
      <c r="K6544" s="61"/>
      <c r="L6544" s="61"/>
      <c r="M6544" s="61"/>
      <c r="N6544" s="61"/>
      <c r="O6544" s="61"/>
      <c r="P6544" s="61"/>
      <c r="Q6544" s="61"/>
      <c r="R6544" s="61"/>
      <c r="S6544" s="61"/>
      <c r="T6544" s="61"/>
      <c r="U6544" s="61"/>
      <c r="V6544" s="61"/>
      <c r="W6544" s="61"/>
      <c r="X6544" s="61"/>
      <c r="Y6544" s="61"/>
      <c r="Z6544" s="61"/>
      <c r="AA6544" s="61"/>
      <c r="AB6544" s="61"/>
      <c r="AC6544" s="61"/>
      <c r="AD6544" s="61"/>
      <c r="AE6544" s="61"/>
      <c r="AF6544" s="61"/>
      <c r="AG6544" s="61"/>
      <c r="AH6544" s="61"/>
      <c r="AI6544" s="61"/>
      <c r="AJ6544" s="61"/>
      <c r="AK6544" s="61"/>
      <c r="AL6544" s="61"/>
      <c r="AM6544" s="61"/>
      <c r="AN6544" s="61"/>
      <c r="AO6544" s="61"/>
      <c r="AP6544" s="62"/>
      <c r="AQ6544" s="61"/>
      <c r="AR6544" s="61"/>
      <c r="AS6544" s="61"/>
      <c r="AT6544" s="61"/>
      <c r="AU6544" s="61"/>
      <c r="AV6544" s="61"/>
      <c r="AW6544" s="60"/>
    </row>
    <row r="6545" s="59" customFormat="1" customHeight="1" spans="1:49">
      <c r="A6545" s="60"/>
      <c r="B6545" s="60"/>
      <c r="C6545" s="60"/>
      <c r="D6545" s="60"/>
      <c r="H6545" s="61"/>
      <c r="I6545" s="61"/>
      <c r="J6545" s="61"/>
      <c r="K6545" s="61"/>
      <c r="L6545" s="61"/>
      <c r="M6545" s="61"/>
      <c r="N6545" s="61"/>
      <c r="O6545" s="61"/>
      <c r="P6545" s="61"/>
      <c r="Q6545" s="61"/>
      <c r="R6545" s="61"/>
      <c r="S6545" s="61"/>
      <c r="T6545" s="61"/>
      <c r="U6545" s="61"/>
      <c r="V6545" s="61"/>
      <c r="W6545" s="61"/>
      <c r="X6545" s="61"/>
      <c r="Y6545" s="61"/>
      <c r="Z6545" s="61"/>
      <c r="AA6545" s="61"/>
      <c r="AB6545" s="61"/>
      <c r="AC6545" s="61"/>
      <c r="AD6545" s="61"/>
      <c r="AE6545" s="61"/>
      <c r="AF6545" s="61"/>
      <c r="AG6545" s="61"/>
      <c r="AH6545" s="61"/>
      <c r="AI6545" s="61"/>
      <c r="AJ6545" s="61"/>
      <c r="AK6545" s="61"/>
      <c r="AL6545" s="61"/>
      <c r="AM6545" s="61"/>
      <c r="AN6545" s="61"/>
      <c r="AO6545" s="61"/>
      <c r="AP6545" s="62"/>
      <c r="AQ6545" s="61"/>
      <c r="AR6545" s="61"/>
      <c r="AS6545" s="61"/>
      <c r="AT6545" s="61"/>
      <c r="AU6545" s="61"/>
      <c r="AV6545" s="61"/>
      <c r="AW6545" s="60"/>
    </row>
    <row r="6546" s="59" customFormat="1" customHeight="1" spans="1:49">
      <c r="A6546" s="60"/>
      <c r="B6546" s="60"/>
      <c r="C6546" s="60"/>
      <c r="D6546" s="60"/>
      <c r="H6546" s="61"/>
      <c r="I6546" s="61"/>
      <c r="J6546" s="61"/>
      <c r="K6546" s="61"/>
      <c r="L6546" s="61"/>
      <c r="M6546" s="61"/>
      <c r="N6546" s="61"/>
      <c r="O6546" s="61"/>
      <c r="P6546" s="61"/>
      <c r="Q6546" s="61"/>
      <c r="R6546" s="61"/>
      <c r="S6546" s="61"/>
      <c r="T6546" s="61"/>
      <c r="U6546" s="61"/>
      <c r="V6546" s="61"/>
      <c r="W6546" s="61"/>
      <c r="X6546" s="61"/>
      <c r="Y6546" s="61"/>
      <c r="Z6546" s="61"/>
      <c r="AA6546" s="61"/>
      <c r="AB6546" s="61"/>
      <c r="AC6546" s="61"/>
      <c r="AD6546" s="61"/>
      <c r="AE6546" s="61"/>
      <c r="AF6546" s="61"/>
      <c r="AG6546" s="61"/>
      <c r="AH6546" s="61"/>
      <c r="AI6546" s="61"/>
      <c r="AJ6546" s="61"/>
      <c r="AK6546" s="61"/>
      <c r="AL6546" s="61"/>
      <c r="AM6546" s="61"/>
      <c r="AN6546" s="61"/>
      <c r="AO6546" s="61"/>
      <c r="AP6546" s="62"/>
      <c r="AQ6546" s="61"/>
      <c r="AR6546" s="61"/>
      <c r="AS6546" s="61"/>
      <c r="AT6546" s="61"/>
      <c r="AU6546" s="61"/>
      <c r="AV6546" s="61"/>
      <c r="AW6546" s="60"/>
    </row>
    <row r="6547" s="59" customFormat="1" customHeight="1" spans="1:49">
      <c r="A6547" s="60"/>
      <c r="B6547" s="60"/>
      <c r="C6547" s="60"/>
      <c r="D6547" s="60"/>
      <c r="H6547" s="61"/>
      <c r="I6547" s="61"/>
      <c r="J6547" s="61"/>
      <c r="K6547" s="61"/>
      <c r="L6547" s="61"/>
      <c r="M6547" s="61"/>
      <c r="N6547" s="61"/>
      <c r="O6547" s="61"/>
      <c r="P6547" s="61"/>
      <c r="Q6547" s="61"/>
      <c r="R6547" s="61"/>
      <c r="S6547" s="61"/>
      <c r="T6547" s="61"/>
      <c r="U6547" s="61"/>
      <c r="V6547" s="61"/>
      <c r="W6547" s="61"/>
      <c r="X6547" s="61"/>
      <c r="Y6547" s="61"/>
      <c r="Z6547" s="61"/>
      <c r="AA6547" s="61"/>
      <c r="AB6547" s="61"/>
      <c r="AC6547" s="61"/>
      <c r="AD6547" s="61"/>
      <c r="AE6547" s="61"/>
      <c r="AF6547" s="61"/>
      <c r="AG6547" s="61"/>
      <c r="AH6547" s="61"/>
      <c r="AI6547" s="61"/>
      <c r="AJ6547" s="61"/>
      <c r="AK6547" s="61"/>
      <c r="AL6547" s="61"/>
      <c r="AM6547" s="61"/>
      <c r="AN6547" s="61"/>
      <c r="AO6547" s="61"/>
      <c r="AP6547" s="62"/>
      <c r="AQ6547" s="61"/>
      <c r="AR6547" s="61"/>
      <c r="AS6547" s="61"/>
      <c r="AT6547" s="61"/>
      <c r="AU6547" s="61"/>
      <c r="AV6547" s="61"/>
      <c r="AW6547" s="60"/>
    </row>
    <row r="6548" s="59" customFormat="1" customHeight="1" spans="1:49">
      <c r="A6548" s="60"/>
      <c r="B6548" s="60"/>
      <c r="C6548" s="60"/>
      <c r="D6548" s="60"/>
      <c r="H6548" s="61"/>
      <c r="I6548" s="61"/>
      <c r="J6548" s="61"/>
      <c r="K6548" s="61"/>
      <c r="L6548" s="61"/>
      <c r="M6548" s="61"/>
      <c r="N6548" s="61"/>
      <c r="O6548" s="61"/>
      <c r="P6548" s="61"/>
      <c r="Q6548" s="61"/>
      <c r="R6548" s="61"/>
      <c r="S6548" s="61"/>
      <c r="T6548" s="61"/>
      <c r="U6548" s="61"/>
      <c r="V6548" s="61"/>
      <c r="W6548" s="61"/>
      <c r="X6548" s="61"/>
      <c r="Y6548" s="61"/>
      <c r="Z6548" s="61"/>
      <c r="AA6548" s="61"/>
      <c r="AB6548" s="61"/>
      <c r="AC6548" s="61"/>
      <c r="AD6548" s="61"/>
      <c r="AE6548" s="61"/>
      <c r="AF6548" s="61"/>
      <c r="AG6548" s="61"/>
      <c r="AH6548" s="61"/>
      <c r="AI6548" s="61"/>
      <c r="AJ6548" s="61"/>
      <c r="AK6548" s="61"/>
      <c r="AL6548" s="61"/>
      <c r="AM6548" s="61"/>
      <c r="AN6548" s="61"/>
      <c r="AO6548" s="61"/>
      <c r="AP6548" s="62"/>
      <c r="AQ6548" s="61"/>
      <c r="AR6548" s="61"/>
      <c r="AS6548" s="61"/>
      <c r="AT6548" s="61"/>
      <c r="AU6548" s="61"/>
      <c r="AV6548" s="61"/>
      <c r="AW6548" s="60"/>
    </row>
    <row r="6549" s="59" customFormat="1" customHeight="1" spans="1:49">
      <c r="A6549" s="60"/>
      <c r="B6549" s="60"/>
      <c r="C6549" s="60"/>
      <c r="D6549" s="60"/>
      <c r="H6549" s="61"/>
      <c r="I6549" s="61"/>
      <c r="J6549" s="61"/>
      <c r="K6549" s="61"/>
      <c r="L6549" s="61"/>
      <c r="M6549" s="61"/>
      <c r="N6549" s="61"/>
      <c r="O6549" s="61"/>
      <c r="P6549" s="61"/>
      <c r="Q6549" s="61"/>
      <c r="R6549" s="61"/>
      <c r="S6549" s="61"/>
      <c r="T6549" s="61"/>
      <c r="U6549" s="61"/>
      <c r="V6549" s="61"/>
      <c r="W6549" s="61"/>
      <c r="X6549" s="61"/>
      <c r="Y6549" s="61"/>
      <c r="Z6549" s="61"/>
      <c r="AA6549" s="61"/>
      <c r="AB6549" s="61"/>
      <c r="AC6549" s="61"/>
      <c r="AD6549" s="61"/>
      <c r="AE6549" s="61"/>
      <c r="AF6549" s="61"/>
      <c r="AG6549" s="61"/>
      <c r="AH6549" s="61"/>
      <c r="AI6549" s="61"/>
      <c r="AJ6549" s="61"/>
      <c r="AK6549" s="61"/>
      <c r="AL6549" s="61"/>
      <c r="AM6549" s="61"/>
      <c r="AN6549" s="61"/>
      <c r="AO6549" s="61"/>
      <c r="AP6549" s="62"/>
      <c r="AQ6549" s="61"/>
      <c r="AR6549" s="61"/>
      <c r="AS6549" s="61"/>
      <c r="AT6549" s="61"/>
      <c r="AU6549" s="61"/>
      <c r="AV6549" s="61"/>
      <c r="AW6549" s="60"/>
    </row>
    <row r="6550" s="59" customFormat="1" customHeight="1" spans="1:49">
      <c r="A6550" s="60"/>
      <c r="B6550" s="60"/>
      <c r="C6550" s="60"/>
      <c r="D6550" s="60"/>
      <c r="H6550" s="61"/>
      <c r="I6550" s="61"/>
      <c r="J6550" s="61"/>
      <c r="K6550" s="61"/>
      <c r="L6550" s="61"/>
      <c r="M6550" s="61"/>
      <c r="N6550" s="61"/>
      <c r="O6550" s="61"/>
      <c r="P6550" s="61"/>
      <c r="Q6550" s="61"/>
      <c r="R6550" s="61"/>
      <c r="S6550" s="61"/>
      <c r="T6550" s="61"/>
      <c r="U6550" s="61"/>
      <c r="V6550" s="61"/>
      <c r="W6550" s="61"/>
      <c r="X6550" s="61"/>
      <c r="Y6550" s="61"/>
      <c r="Z6550" s="61"/>
      <c r="AA6550" s="61"/>
      <c r="AB6550" s="61"/>
      <c r="AC6550" s="61"/>
      <c r="AD6550" s="61"/>
      <c r="AE6550" s="61"/>
      <c r="AF6550" s="61"/>
      <c r="AG6550" s="61"/>
      <c r="AH6550" s="61"/>
      <c r="AI6550" s="61"/>
      <c r="AJ6550" s="61"/>
      <c r="AK6550" s="61"/>
      <c r="AL6550" s="61"/>
      <c r="AM6550" s="61"/>
      <c r="AN6550" s="61"/>
      <c r="AO6550" s="61"/>
      <c r="AP6550" s="62"/>
      <c r="AQ6550" s="61"/>
      <c r="AR6550" s="61"/>
      <c r="AS6550" s="61"/>
      <c r="AT6550" s="61"/>
      <c r="AU6550" s="61"/>
      <c r="AV6550" s="61"/>
      <c r="AW6550" s="60"/>
    </row>
    <row r="6551" s="59" customFormat="1" customHeight="1" spans="1:49">
      <c r="A6551" s="60"/>
      <c r="B6551" s="60"/>
      <c r="C6551" s="60"/>
      <c r="D6551" s="60"/>
      <c r="H6551" s="61"/>
      <c r="I6551" s="61"/>
      <c r="J6551" s="61"/>
      <c r="K6551" s="61"/>
      <c r="L6551" s="61"/>
      <c r="M6551" s="61"/>
      <c r="N6551" s="61"/>
      <c r="O6551" s="61"/>
      <c r="P6551" s="61"/>
      <c r="Q6551" s="61"/>
      <c r="R6551" s="61"/>
      <c r="S6551" s="61"/>
      <c r="T6551" s="61"/>
      <c r="U6551" s="61"/>
      <c r="V6551" s="61"/>
      <c r="W6551" s="61"/>
      <c r="X6551" s="61"/>
      <c r="Y6551" s="61"/>
      <c r="Z6551" s="61"/>
      <c r="AA6551" s="61"/>
      <c r="AB6551" s="61"/>
      <c r="AC6551" s="61"/>
      <c r="AD6551" s="61"/>
      <c r="AE6551" s="61"/>
      <c r="AF6551" s="61"/>
      <c r="AG6551" s="61"/>
      <c r="AH6551" s="61"/>
      <c r="AI6551" s="61"/>
      <c r="AJ6551" s="61"/>
      <c r="AK6551" s="61"/>
      <c r="AL6551" s="61"/>
      <c r="AM6551" s="61"/>
      <c r="AN6551" s="61"/>
      <c r="AO6551" s="61"/>
      <c r="AP6551" s="62"/>
      <c r="AQ6551" s="61"/>
      <c r="AR6551" s="61"/>
      <c r="AS6551" s="61"/>
      <c r="AT6551" s="61"/>
      <c r="AU6551" s="61"/>
      <c r="AV6551" s="61"/>
      <c r="AW6551" s="60"/>
    </row>
    <row r="6552" s="59" customFormat="1" customHeight="1" spans="1:49">
      <c r="A6552" s="60"/>
      <c r="B6552" s="60"/>
      <c r="C6552" s="60"/>
      <c r="D6552" s="60"/>
      <c r="H6552" s="61"/>
      <c r="I6552" s="61"/>
      <c r="J6552" s="61"/>
      <c r="K6552" s="61"/>
      <c r="L6552" s="61"/>
      <c r="M6552" s="61"/>
      <c r="N6552" s="61"/>
      <c r="O6552" s="61"/>
      <c r="P6552" s="61"/>
      <c r="Q6552" s="61"/>
      <c r="R6552" s="61"/>
      <c r="S6552" s="61"/>
      <c r="T6552" s="61"/>
      <c r="U6552" s="61"/>
      <c r="V6552" s="61"/>
      <c r="W6552" s="61"/>
      <c r="X6552" s="61"/>
      <c r="Y6552" s="61"/>
      <c r="Z6552" s="61"/>
      <c r="AA6552" s="61"/>
      <c r="AB6552" s="61"/>
      <c r="AC6552" s="61"/>
      <c r="AD6552" s="61"/>
      <c r="AE6552" s="61"/>
      <c r="AF6552" s="61"/>
      <c r="AG6552" s="61"/>
      <c r="AH6552" s="61"/>
      <c r="AI6552" s="61"/>
      <c r="AJ6552" s="61"/>
      <c r="AK6552" s="61"/>
      <c r="AL6552" s="61"/>
      <c r="AM6552" s="61"/>
      <c r="AN6552" s="61"/>
      <c r="AO6552" s="61"/>
      <c r="AP6552" s="62"/>
      <c r="AQ6552" s="61"/>
      <c r="AR6552" s="61"/>
      <c r="AS6552" s="61"/>
      <c r="AT6552" s="61"/>
      <c r="AU6552" s="61"/>
      <c r="AV6552" s="61"/>
      <c r="AW6552" s="60"/>
    </row>
    <row r="6553" s="59" customFormat="1" customHeight="1" spans="1:49">
      <c r="A6553" s="60"/>
      <c r="B6553" s="60"/>
      <c r="C6553" s="60"/>
      <c r="D6553" s="60"/>
      <c r="H6553" s="61"/>
      <c r="I6553" s="61"/>
      <c r="J6553" s="61"/>
      <c r="K6553" s="61"/>
      <c r="L6553" s="61"/>
      <c r="M6553" s="61"/>
      <c r="N6553" s="61"/>
      <c r="O6553" s="61"/>
      <c r="P6553" s="61"/>
      <c r="Q6553" s="61"/>
      <c r="R6553" s="61"/>
      <c r="S6553" s="61"/>
      <c r="T6553" s="61"/>
      <c r="U6553" s="61"/>
      <c r="V6553" s="61"/>
      <c r="W6553" s="61"/>
      <c r="X6553" s="61"/>
      <c r="Y6553" s="61"/>
      <c r="Z6553" s="61"/>
      <c r="AA6553" s="61"/>
      <c r="AB6553" s="61"/>
      <c r="AC6553" s="61"/>
      <c r="AD6553" s="61"/>
      <c r="AE6553" s="61"/>
      <c r="AF6553" s="61"/>
      <c r="AG6553" s="61"/>
      <c r="AH6553" s="61"/>
      <c r="AI6553" s="61"/>
      <c r="AJ6553" s="61"/>
      <c r="AK6553" s="61"/>
      <c r="AL6553" s="61"/>
      <c r="AM6553" s="61"/>
      <c r="AN6553" s="61"/>
      <c r="AO6553" s="61"/>
      <c r="AP6553" s="62"/>
      <c r="AQ6553" s="61"/>
      <c r="AR6553" s="61"/>
      <c r="AS6553" s="61"/>
      <c r="AT6553" s="61"/>
      <c r="AU6553" s="61"/>
      <c r="AV6553" s="61"/>
      <c r="AW6553" s="60"/>
    </row>
    <row r="6554" s="59" customFormat="1" customHeight="1" spans="1:49">
      <c r="A6554" s="60"/>
      <c r="B6554" s="60"/>
      <c r="C6554" s="60"/>
      <c r="D6554" s="60"/>
      <c r="H6554" s="61"/>
      <c r="I6554" s="61"/>
      <c r="J6554" s="61"/>
      <c r="K6554" s="61"/>
      <c r="L6554" s="61"/>
      <c r="M6554" s="61"/>
      <c r="N6554" s="61"/>
      <c r="O6554" s="61"/>
      <c r="P6554" s="61"/>
      <c r="Q6554" s="61"/>
      <c r="R6554" s="61"/>
      <c r="S6554" s="61"/>
      <c r="T6554" s="61"/>
      <c r="U6554" s="61"/>
      <c r="V6554" s="61"/>
      <c r="W6554" s="61"/>
      <c r="X6554" s="61"/>
      <c r="Y6554" s="61"/>
      <c r="Z6554" s="61"/>
      <c r="AA6554" s="61"/>
      <c r="AB6554" s="61"/>
      <c r="AC6554" s="61"/>
      <c r="AD6554" s="61"/>
      <c r="AE6554" s="61"/>
      <c r="AF6554" s="61"/>
      <c r="AG6554" s="61"/>
      <c r="AH6554" s="61"/>
      <c r="AI6554" s="61"/>
      <c r="AJ6554" s="61"/>
      <c r="AK6554" s="61"/>
      <c r="AL6554" s="61"/>
      <c r="AM6554" s="61"/>
      <c r="AN6554" s="61"/>
      <c r="AO6554" s="61"/>
      <c r="AP6554" s="62"/>
      <c r="AQ6554" s="61"/>
      <c r="AR6554" s="61"/>
      <c r="AS6554" s="61"/>
      <c r="AT6554" s="61"/>
      <c r="AU6554" s="61"/>
      <c r="AV6554" s="61"/>
      <c r="AW6554" s="60"/>
    </row>
    <row r="6555" s="59" customFormat="1" customHeight="1" spans="1:49">
      <c r="A6555" s="60"/>
      <c r="B6555" s="60"/>
      <c r="C6555" s="60"/>
      <c r="D6555" s="60"/>
      <c r="H6555" s="61"/>
      <c r="I6555" s="61"/>
      <c r="J6555" s="61"/>
      <c r="K6555" s="61"/>
      <c r="L6555" s="61"/>
      <c r="M6555" s="61"/>
      <c r="N6555" s="61"/>
      <c r="O6555" s="61"/>
      <c r="P6555" s="61"/>
      <c r="Q6555" s="61"/>
      <c r="R6555" s="61"/>
      <c r="S6555" s="61"/>
      <c r="T6555" s="61"/>
      <c r="U6555" s="61"/>
      <c r="V6555" s="61"/>
      <c r="W6555" s="61"/>
      <c r="X6555" s="61"/>
      <c r="Y6555" s="61"/>
      <c r="Z6555" s="61"/>
      <c r="AA6555" s="61"/>
      <c r="AB6555" s="61"/>
      <c r="AC6555" s="61"/>
      <c r="AD6555" s="61"/>
      <c r="AE6555" s="61"/>
      <c r="AF6555" s="61"/>
      <c r="AG6555" s="61"/>
      <c r="AH6555" s="61"/>
      <c r="AI6555" s="61"/>
      <c r="AJ6555" s="61"/>
      <c r="AK6555" s="61"/>
      <c r="AL6555" s="61"/>
      <c r="AM6555" s="61"/>
      <c r="AN6555" s="61"/>
      <c r="AO6555" s="61"/>
      <c r="AP6555" s="62"/>
      <c r="AQ6555" s="61"/>
      <c r="AR6555" s="61"/>
      <c r="AS6555" s="61"/>
      <c r="AT6555" s="61"/>
      <c r="AU6555" s="61"/>
      <c r="AV6555" s="61"/>
      <c r="AW6555" s="60"/>
    </row>
    <row r="6556" s="59" customFormat="1" customHeight="1" spans="1:49">
      <c r="A6556" s="60"/>
      <c r="B6556" s="60"/>
      <c r="C6556" s="60"/>
      <c r="D6556" s="60"/>
      <c r="H6556" s="61"/>
      <c r="I6556" s="61"/>
      <c r="J6556" s="61"/>
      <c r="K6556" s="61"/>
      <c r="L6556" s="61"/>
      <c r="M6556" s="61"/>
      <c r="N6556" s="61"/>
      <c r="O6556" s="61"/>
      <c r="P6556" s="61"/>
      <c r="Q6556" s="61"/>
      <c r="R6556" s="61"/>
      <c r="S6556" s="61"/>
      <c r="T6556" s="61"/>
      <c r="U6556" s="61"/>
      <c r="V6556" s="61"/>
      <c r="W6556" s="61"/>
      <c r="X6556" s="61"/>
      <c r="Y6556" s="61"/>
      <c r="Z6556" s="61"/>
      <c r="AA6556" s="61"/>
      <c r="AB6556" s="61"/>
      <c r="AC6556" s="61"/>
      <c r="AD6556" s="61"/>
      <c r="AE6556" s="61"/>
      <c r="AF6556" s="61"/>
      <c r="AG6556" s="61"/>
      <c r="AH6556" s="61"/>
      <c r="AI6556" s="61"/>
      <c r="AJ6556" s="61"/>
      <c r="AK6556" s="61"/>
      <c r="AL6556" s="61"/>
      <c r="AM6556" s="61"/>
      <c r="AN6556" s="61"/>
      <c r="AO6556" s="61"/>
      <c r="AP6556" s="62"/>
      <c r="AQ6556" s="61"/>
      <c r="AR6556" s="61"/>
      <c r="AS6556" s="61"/>
      <c r="AT6556" s="61"/>
      <c r="AU6556" s="61"/>
      <c r="AV6556" s="61"/>
      <c r="AW6556" s="60"/>
    </row>
    <row r="6557" s="59" customFormat="1" customHeight="1" spans="1:49">
      <c r="A6557" s="60"/>
      <c r="B6557" s="60"/>
      <c r="C6557" s="60"/>
      <c r="D6557" s="60"/>
      <c r="H6557" s="61"/>
      <c r="I6557" s="61"/>
      <c r="J6557" s="61"/>
      <c r="K6557" s="61"/>
      <c r="L6557" s="61"/>
      <c r="M6557" s="61"/>
      <c r="N6557" s="61"/>
      <c r="O6557" s="61"/>
      <c r="P6557" s="61"/>
      <c r="Q6557" s="61"/>
      <c r="R6557" s="61"/>
      <c r="S6557" s="61"/>
      <c r="T6557" s="61"/>
      <c r="U6557" s="61"/>
      <c r="V6557" s="61"/>
      <c r="W6557" s="61"/>
      <c r="X6557" s="61"/>
      <c r="Y6557" s="61"/>
      <c r="Z6557" s="61"/>
      <c r="AA6557" s="61"/>
      <c r="AB6557" s="61"/>
      <c r="AC6557" s="61"/>
      <c r="AD6557" s="61"/>
      <c r="AE6557" s="61"/>
      <c r="AF6557" s="61"/>
      <c r="AG6557" s="61"/>
      <c r="AH6557" s="61"/>
      <c r="AI6557" s="61"/>
      <c r="AJ6557" s="61"/>
      <c r="AK6557" s="61"/>
      <c r="AL6557" s="61"/>
      <c r="AM6557" s="61"/>
      <c r="AN6557" s="61"/>
      <c r="AO6557" s="61"/>
      <c r="AP6557" s="62"/>
      <c r="AQ6557" s="61"/>
      <c r="AR6557" s="61"/>
      <c r="AS6557" s="61"/>
      <c r="AT6557" s="61"/>
      <c r="AU6557" s="61"/>
      <c r="AV6557" s="61"/>
      <c r="AW6557" s="60"/>
    </row>
    <row r="6558" s="59" customFormat="1" customHeight="1" spans="1:49">
      <c r="A6558" s="60"/>
      <c r="B6558" s="60"/>
      <c r="C6558" s="60"/>
      <c r="D6558" s="60"/>
      <c r="H6558" s="61"/>
      <c r="I6558" s="61"/>
      <c r="J6558" s="61"/>
      <c r="K6558" s="61"/>
      <c r="L6558" s="61"/>
      <c r="M6558" s="61"/>
      <c r="N6558" s="61"/>
      <c r="O6558" s="61"/>
      <c r="P6558" s="61"/>
      <c r="Q6558" s="61"/>
      <c r="R6558" s="61"/>
      <c r="S6558" s="61"/>
      <c r="T6558" s="61"/>
      <c r="U6558" s="61"/>
      <c r="V6558" s="61"/>
      <c r="W6558" s="61"/>
      <c r="X6558" s="61"/>
      <c r="Y6558" s="61"/>
      <c r="Z6558" s="61"/>
      <c r="AA6558" s="61"/>
      <c r="AB6558" s="61"/>
      <c r="AC6558" s="61"/>
      <c r="AD6558" s="61"/>
      <c r="AE6558" s="61"/>
      <c r="AF6558" s="61"/>
      <c r="AG6558" s="61"/>
      <c r="AH6558" s="61"/>
      <c r="AI6558" s="61"/>
      <c r="AJ6558" s="61"/>
      <c r="AK6558" s="61"/>
      <c r="AL6558" s="61"/>
      <c r="AM6558" s="61"/>
      <c r="AN6558" s="61"/>
      <c r="AO6558" s="61"/>
      <c r="AP6558" s="62"/>
      <c r="AQ6558" s="61"/>
      <c r="AR6558" s="61"/>
      <c r="AS6558" s="61"/>
      <c r="AT6558" s="61"/>
      <c r="AU6558" s="61"/>
      <c r="AV6558" s="61"/>
      <c r="AW6558" s="60"/>
    </row>
    <row r="6559" s="59" customFormat="1" customHeight="1" spans="1:49">
      <c r="A6559" s="60"/>
      <c r="B6559" s="60"/>
      <c r="C6559" s="60"/>
      <c r="D6559" s="60"/>
      <c r="H6559" s="61"/>
      <c r="I6559" s="61"/>
      <c r="J6559" s="61"/>
      <c r="K6559" s="61"/>
      <c r="L6559" s="61"/>
      <c r="M6559" s="61"/>
      <c r="N6559" s="61"/>
      <c r="O6559" s="61"/>
      <c r="P6559" s="61"/>
      <c r="Q6559" s="61"/>
      <c r="R6559" s="61"/>
      <c r="S6559" s="61"/>
      <c r="T6559" s="61"/>
      <c r="U6559" s="61"/>
      <c r="V6559" s="61"/>
      <c r="W6559" s="61"/>
      <c r="X6559" s="61"/>
      <c r="Y6559" s="61"/>
      <c r="Z6559" s="61"/>
      <c r="AA6559" s="61"/>
      <c r="AB6559" s="61"/>
      <c r="AC6559" s="61"/>
      <c r="AD6559" s="61"/>
      <c r="AE6559" s="61"/>
      <c r="AF6559" s="61"/>
      <c r="AG6559" s="61"/>
      <c r="AH6559" s="61"/>
      <c r="AI6559" s="61"/>
      <c r="AJ6559" s="61"/>
      <c r="AK6559" s="61"/>
      <c r="AL6559" s="61"/>
      <c r="AM6559" s="61"/>
      <c r="AN6559" s="61"/>
      <c r="AO6559" s="61"/>
      <c r="AP6559" s="62"/>
      <c r="AQ6559" s="61"/>
      <c r="AR6559" s="61"/>
      <c r="AS6559" s="61"/>
      <c r="AT6559" s="61"/>
      <c r="AU6559" s="61"/>
      <c r="AV6559" s="61"/>
      <c r="AW6559" s="60"/>
    </row>
    <row r="6560" s="59" customFormat="1" customHeight="1" spans="1:49">
      <c r="A6560" s="60"/>
      <c r="B6560" s="60"/>
      <c r="C6560" s="60"/>
      <c r="D6560" s="60"/>
      <c r="H6560" s="61"/>
      <c r="I6560" s="61"/>
      <c r="J6560" s="61"/>
      <c r="K6560" s="61"/>
      <c r="L6560" s="61"/>
      <c r="M6560" s="61"/>
      <c r="N6560" s="61"/>
      <c r="O6560" s="61"/>
      <c r="P6560" s="61"/>
      <c r="Q6560" s="61"/>
      <c r="R6560" s="61"/>
      <c r="S6560" s="61"/>
      <c r="T6560" s="61"/>
      <c r="U6560" s="61"/>
      <c r="V6560" s="61"/>
      <c r="W6560" s="61"/>
      <c r="X6560" s="61"/>
      <c r="Y6560" s="61"/>
      <c r="Z6560" s="61"/>
      <c r="AA6560" s="61"/>
      <c r="AB6560" s="61"/>
      <c r="AC6560" s="61"/>
      <c r="AD6560" s="61"/>
      <c r="AE6560" s="61"/>
      <c r="AF6560" s="61"/>
      <c r="AG6560" s="61"/>
      <c r="AH6560" s="61"/>
      <c r="AI6560" s="61"/>
      <c r="AJ6560" s="61"/>
      <c r="AK6560" s="61"/>
      <c r="AL6560" s="61"/>
      <c r="AM6560" s="61"/>
      <c r="AN6560" s="61"/>
      <c r="AO6560" s="61"/>
      <c r="AP6560" s="62"/>
      <c r="AQ6560" s="61"/>
      <c r="AR6560" s="61"/>
      <c r="AS6560" s="61"/>
      <c r="AT6560" s="61"/>
      <c r="AU6560" s="61"/>
      <c r="AV6560" s="61"/>
      <c r="AW6560" s="60"/>
    </row>
    <row r="6561" s="59" customFormat="1" customHeight="1" spans="1:49">
      <c r="A6561" s="60"/>
      <c r="B6561" s="60"/>
      <c r="C6561" s="60"/>
      <c r="D6561" s="60"/>
      <c r="H6561" s="61"/>
      <c r="I6561" s="61"/>
      <c r="J6561" s="61"/>
      <c r="K6561" s="61"/>
      <c r="L6561" s="61"/>
      <c r="M6561" s="61"/>
      <c r="N6561" s="61"/>
      <c r="O6561" s="61"/>
      <c r="P6561" s="61"/>
      <c r="Q6561" s="61"/>
      <c r="R6561" s="61"/>
      <c r="S6561" s="61"/>
      <c r="T6561" s="61"/>
      <c r="U6561" s="61"/>
      <c r="V6561" s="61"/>
      <c r="W6561" s="61"/>
      <c r="X6561" s="61"/>
      <c r="Y6561" s="61"/>
      <c r="Z6561" s="61"/>
      <c r="AA6561" s="61"/>
      <c r="AB6561" s="61"/>
      <c r="AC6561" s="61"/>
      <c r="AD6561" s="61"/>
      <c r="AE6561" s="61"/>
      <c r="AF6561" s="61"/>
      <c r="AG6561" s="61"/>
      <c r="AH6561" s="61"/>
      <c r="AI6561" s="61"/>
      <c r="AJ6561" s="61"/>
      <c r="AK6561" s="61"/>
      <c r="AL6561" s="61"/>
      <c r="AM6561" s="61"/>
      <c r="AN6561" s="61"/>
      <c r="AO6561" s="61"/>
      <c r="AP6561" s="62"/>
      <c r="AQ6561" s="61"/>
      <c r="AR6561" s="61"/>
      <c r="AS6561" s="61"/>
      <c r="AT6561" s="61"/>
      <c r="AU6561" s="61"/>
      <c r="AV6561" s="61"/>
      <c r="AW6561" s="60"/>
    </row>
    <row r="6562" s="59" customFormat="1" customHeight="1" spans="1:49">
      <c r="A6562" s="60"/>
      <c r="B6562" s="60"/>
      <c r="C6562" s="60"/>
      <c r="D6562" s="60"/>
      <c r="H6562" s="61"/>
      <c r="I6562" s="61"/>
      <c r="J6562" s="61"/>
      <c r="K6562" s="61"/>
      <c r="L6562" s="61"/>
      <c r="M6562" s="61"/>
      <c r="N6562" s="61"/>
      <c r="O6562" s="61"/>
      <c r="P6562" s="61"/>
      <c r="Q6562" s="61"/>
      <c r="R6562" s="61"/>
      <c r="S6562" s="61"/>
      <c r="T6562" s="61"/>
      <c r="U6562" s="61"/>
      <c r="V6562" s="61"/>
      <c r="W6562" s="61"/>
      <c r="X6562" s="61"/>
      <c r="Y6562" s="61"/>
      <c r="Z6562" s="61"/>
      <c r="AA6562" s="61"/>
      <c r="AB6562" s="61"/>
      <c r="AC6562" s="61"/>
      <c r="AD6562" s="61"/>
      <c r="AE6562" s="61"/>
      <c r="AF6562" s="61"/>
      <c r="AG6562" s="61"/>
      <c r="AH6562" s="61"/>
      <c r="AI6562" s="61"/>
      <c r="AJ6562" s="61"/>
      <c r="AK6562" s="61"/>
      <c r="AL6562" s="61"/>
      <c r="AM6562" s="61"/>
      <c r="AN6562" s="61"/>
      <c r="AO6562" s="61"/>
      <c r="AP6562" s="62"/>
      <c r="AQ6562" s="61"/>
      <c r="AR6562" s="61"/>
      <c r="AS6562" s="61"/>
      <c r="AT6562" s="61"/>
      <c r="AU6562" s="61"/>
      <c r="AV6562" s="61"/>
      <c r="AW6562" s="60"/>
    </row>
    <row r="6563" s="59" customFormat="1" customHeight="1" spans="1:49">
      <c r="A6563" s="60"/>
      <c r="B6563" s="60"/>
      <c r="C6563" s="60"/>
      <c r="D6563" s="60"/>
      <c r="H6563" s="61"/>
      <c r="I6563" s="61"/>
      <c r="J6563" s="61"/>
      <c r="K6563" s="61"/>
      <c r="L6563" s="61"/>
      <c r="M6563" s="61"/>
      <c r="N6563" s="61"/>
      <c r="O6563" s="61"/>
      <c r="P6563" s="61"/>
      <c r="Q6563" s="61"/>
      <c r="R6563" s="61"/>
      <c r="S6563" s="61"/>
      <c r="T6563" s="61"/>
      <c r="U6563" s="61"/>
      <c r="V6563" s="61"/>
      <c r="W6563" s="61"/>
      <c r="X6563" s="61"/>
      <c r="Y6563" s="61"/>
      <c r="Z6563" s="61"/>
      <c r="AA6563" s="61"/>
      <c r="AB6563" s="61"/>
      <c r="AC6563" s="61"/>
      <c r="AD6563" s="61"/>
      <c r="AE6563" s="61"/>
      <c r="AF6563" s="61"/>
      <c r="AG6563" s="61"/>
      <c r="AH6563" s="61"/>
      <c r="AI6563" s="61"/>
      <c r="AJ6563" s="61"/>
      <c r="AK6563" s="61"/>
      <c r="AL6563" s="61"/>
      <c r="AM6563" s="61"/>
      <c r="AN6563" s="61"/>
      <c r="AO6563" s="61"/>
      <c r="AP6563" s="62"/>
      <c r="AQ6563" s="61"/>
      <c r="AR6563" s="61"/>
      <c r="AS6563" s="61"/>
      <c r="AT6563" s="61"/>
      <c r="AU6563" s="61"/>
      <c r="AV6563" s="61"/>
      <c r="AW6563" s="60"/>
    </row>
    <row r="6564" s="59" customFormat="1" customHeight="1" spans="1:49">
      <c r="A6564" s="60"/>
      <c r="B6564" s="60"/>
      <c r="C6564" s="60"/>
      <c r="D6564" s="60"/>
      <c r="H6564" s="61"/>
      <c r="I6564" s="61"/>
      <c r="J6564" s="61"/>
      <c r="K6564" s="61"/>
      <c r="L6564" s="61"/>
      <c r="M6564" s="61"/>
      <c r="N6564" s="61"/>
      <c r="O6564" s="61"/>
      <c r="P6564" s="61"/>
      <c r="Q6564" s="61"/>
      <c r="R6564" s="61"/>
      <c r="S6564" s="61"/>
      <c r="T6564" s="61"/>
      <c r="U6564" s="61"/>
      <c r="V6564" s="61"/>
      <c r="W6564" s="61"/>
      <c r="X6564" s="61"/>
      <c r="Y6564" s="61"/>
      <c r="Z6564" s="61"/>
      <c r="AA6564" s="61"/>
      <c r="AB6564" s="61"/>
      <c r="AC6564" s="61"/>
      <c r="AD6564" s="61"/>
      <c r="AE6564" s="61"/>
      <c r="AF6564" s="61"/>
      <c r="AG6564" s="61"/>
      <c r="AH6564" s="61"/>
      <c r="AI6564" s="61"/>
      <c r="AJ6564" s="61"/>
      <c r="AK6564" s="61"/>
      <c r="AL6564" s="61"/>
      <c r="AM6564" s="61"/>
      <c r="AN6564" s="61"/>
      <c r="AO6564" s="61"/>
      <c r="AP6564" s="62"/>
      <c r="AQ6564" s="61"/>
      <c r="AR6564" s="61"/>
      <c r="AS6564" s="61"/>
      <c r="AT6564" s="61"/>
      <c r="AU6564" s="61"/>
      <c r="AV6564" s="61"/>
      <c r="AW6564" s="60"/>
    </row>
    <row r="6565" s="59" customFormat="1" customHeight="1" spans="1:49">
      <c r="A6565" s="60"/>
      <c r="B6565" s="60"/>
      <c r="C6565" s="60"/>
      <c r="D6565" s="60"/>
      <c r="H6565" s="61"/>
      <c r="I6565" s="61"/>
      <c r="J6565" s="61"/>
      <c r="K6565" s="61"/>
      <c r="L6565" s="61"/>
      <c r="M6565" s="61"/>
      <c r="N6565" s="61"/>
      <c r="O6565" s="61"/>
      <c r="P6565" s="61"/>
      <c r="Q6565" s="61"/>
      <c r="R6565" s="61"/>
      <c r="S6565" s="61"/>
      <c r="T6565" s="61"/>
      <c r="U6565" s="61"/>
      <c r="V6565" s="61"/>
      <c r="W6565" s="61"/>
      <c r="X6565" s="61"/>
      <c r="Y6565" s="61"/>
      <c r="Z6565" s="61"/>
      <c r="AA6565" s="61"/>
      <c r="AB6565" s="61"/>
      <c r="AC6565" s="61"/>
      <c r="AD6565" s="61"/>
      <c r="AE6565" s="61"/>
      <c r="AF6565" s="61"/>
      <c r="AG6565" s="61"/>
      <c r="AH6565" s="61"/>
      <c r="AI6565" s="61"/>
      <c r="AJ6565" s="61"/>
      <c r="AK6565" s="61"/>
      <c r="AL6565" s="61"/>
      <c r="AM6565" s="61"/>
      <c r="AN6565" s="61"/>
      <c r="AO6565" s="61"/>
      <c r="AP6565" s="62"/>
      <c r="AQ6565" s="61"/>
      <c r="AR6565" s="61"/>
      <c r="AS6565" s="61"/>
      <c r="AT6565" s="61"/>
      <c r="AU6565" s="61"/>
      <c r="AV6565" s="61"/>
      <c r="AW6565" s="60"/>
    </row>
    <row r="6566" s="59" customFormat="1" customHeight="1" spans="1:49">
      <c r="A6566" s="60"/>
      <c r="B6566" s="60"/>
      <c r="C6566" s="60"/>
      <c r="D6566" s="60"/>
      <c r="H6566" s="61"/>
      <c r="I6566" s="61"/>
      <c r="J6566" s="61"/>
      <c r="K6566" s="61"/>
      <c r="L6566" s="61"/>
      <c r="M6566" s="61"/>
      <c r="N6566" s="61"/>
      <c r="O6566" s="61"/>
      <c r="P6566" s="61"/>
      <c r="Q6566" s="61"/>
      <c r="R6566" s="61"/>
      <c r="S6566" s="61"/>
      <c r="T6566" s="61"/>
      <c r="U6566" s="61"/>
      <c r="V6566" s="61"/>
      <c r="W6566" s="61"/>
      <c r="X6566" s="61"/>
      <c r="Y6566" s="61"/>
      <c r="Z6566" s="61"/>
      <c r="AA6566" s="61"/>
      <c r="AB6566" s="61"/>
      <c r="AC6566" s="61"/>
      <c r="AD6566" s="61"/>
      <c r="AE6566" s="61"/>
      <c r="AF6566" s="61"/>
      <c r="AG6566" s="61"/>
      <c r="AH6566" s="61"/>
      <c r="AI6566" s="61"/>
      <c r="AJ6566" s="61"/>
      <c r="AK6566" s="61"/>
      <c r="AL6566" s="61"/>
      <c r="AM6566" s="61"/>
      <c r="AN6566" s="61"/>
      <c r="AO6566" s="61"/>
      <c r="AP6566" s="62"/>
      <c r="AQ6566" s="61"/>
      <c r="AR6566" s="61"/>
      <c r="AS6566" s="61"/>
      <c r="AT6566" s="61"/>
      <c r="AU6566" s="61"/>
      <c r="AV6566" s="61"/>
      <c r="AW6566" s="60"/>
    </row>
    <row r="6567" s="59" customFormat="1" customHeight="1" spans="1:49">
      <c r="A6567" s="60"/>
      <c r="B6567" s="60"/>
      <c r="C6567" s="60"/>
      <c r="D6567" s="60"/>
      <c r="H6567" s="61"/>
      <c r="I6567" s="61"/>
      <c r="J6567" s="61"/>
      <c r="K6567" s="61"/>
      <c r="L6567" s="61"/>
      <c r="M6567" s="61"/>
      <c r="N6567" s="61"/>
      <c r="O6567" s="61"/>
      <c r="P6567" s="61"/>
      <c r="Q6567" s="61"/>
      <c r="R6567" s="61"/>
      <c r="S6567" s="61"/>
      <c r="T6567" s="61"/>
      <c r="U6567" s="61"/>
      <c r="V6567" s="61"/>
      <c r="W6567" s="61"/>
      <c r="X6567" s="61"/>
      <c r="Y6567" s="61"/>
      <c r="Z6567" s="61"/>
      <c r="AA6567" s="61"/>
      <c r="AB6567" s="61"/>
      <c r="AC6567" s="61"/>
      <c r="AD6567" s="61"/>
      <c r="AE6567" s="61"/>
      <c r="AF6567" s="61"/>
      <c r="AG6567" s="61"/>
      <c r="AH6567" s="61"/>
      <c r="AI6567" s="61"/>
      <c r="AJ6567" s="61"/>
      <c r="AK6567" s="61"/>
      <c r="AL6567" s="61"/>
      <c r="AM6567" s="61"/>
      <c r="AN6567" s="61"/>
      <c r="AO6567" s="61"/>
      <c r="AP6567" s="62"/>
      <c r="AQ6567" s="61"/>
      <c r="AR6567" s="61"/>
      <c r="AS6567" s="61"/>
      <c r="AT6567" s="61"/>
      <c r="AU6567" s="61"/>
      <c r="AV6567" s="61"/>
      <c r="AW6567" s="60"/>
    </row>
    <row r="6568" s="59" customFormat="1" customHeight="1" spans="1:49">
      <c r="A6568" s="60"/>
      <c r="B6568" s="60"/>
      <c r="C6568" s="60"/>
      <c r="D6568" s="60"/>
      <c r="H6568" s="61"/>
      <c r="I6568" s="61"/>
      <c r="J6568" s="61"/>
      <c r="K6568" s="61"/>
      <c r="L6568" s="61"/>
      <c r="M6568" s="61"/>
      <c r="N6568" s="61"/>
      <c r="O6568" s="61"/>
      <c r="P6568" s="61"/>
      <c r="Q6568" s="61"/>
      <c r="R6568" s="61"/>
      <c r="S6568" s="61"/>
      <c r="T6568" s="61"/>
      <c r="U6568" s="61"/>
      <c r="V6568" s="61"/>
      <c r="W6568" s="61"/>
      <c r="X6568" s="61"/>
      <c r="Y6568" s="61"/>
      <c r="Z6568" s="61"/>
      <c r="AA6568" s="61"/>
      <c r="AB6568" s="61"/>
      <c r="AC6568" s="61"/>
      <c r="AD6568" s="61"/>
      <c r="AE6568" s="61"/>
      <c r="AF6568" s="61"/>
      <c r="AG6568" s="61"/>
      <c r="AH6568" s="61"/>
      <c r="AI6568" s="61"/>
      <c r="AJ6568" s="61"/>
      <c r="AK6568" s="61"/>
      <c r="AL6568" s="61"/>
      <c r="AM6568" s="61"/>
      <c r="AN6568" s="61"/>
      <c r="AO6568" s="61"/>
      <c r="AP6568" s="62"/>
      <c r="AQ6568" s="61"/>
      <c r="AR6568" s="61"/>
      <c r="AS6568" s="61"/>
      <c r="AT6568" s="61"/>
      <c r="AU6568" s="61"/>
      <c r="AV6568" s="61"/>
      <c r="AW6568" s="60"/>
    </row>
    <row r="6569" s="59" customFormat="1" customHeight="1" spans="1:49">
      <c r="A6569" s="60"/>
      <c r="B6569" s="60"/>
      <c r="C6569" s="60"/>
      <c r="D6569" s="60"/>
      <c r="H6569" s="61"/>
      <c r="I6569" s="61"/>
      <c r="J6569" s="61"/>
      <c r="K6569" s="61"/>
      <c r="L6569" s="61"/>
      <c r="M6569" s="61"/>
      <c r="N6569" s="61"/>
      <c r="O6569" s="61"/>
      <c r="P6569" s="61"/>
      <c r="Q6569" s="61"/>
      <c r="R6569" s="61"/>
      <c r="S6569" s="61"/>
      <c r="T6569" s="61"/>
      <c r="U6569" s="61"/>
      <c r="V6569" s="61"/>
      <c r="W6569" s="61"/>
      <c r="X6569" s="61"/>
      <c r="Y6569" s="61"/>
      <c r="Z6569" s="61"/>
      <c r="AA6569" s="61"/>
      <c r="AB6569" s="61"/>
      <c r="AC6569" s="61"/>
      <c r="AD6569" s="61"/>
      <c r="AE6569" s="61"/>
      <c r="AF6569" s="61"/>
      <c r="AG6569" s="61"/>
      <c r="AH6569" s="61"/>
      <c r="AI6569" s="61"/>
      <c r="AJ6569" s="61"/>
      <c r="AK6569" s="61"/>
      <c r="AL6569" s="61"/>
      <c r="AM6569" s="61"/>
      <c r="AN6569" s="61"/>
      <c r="AO6569" s="61"/>
      <c r="AP6569" s="62"/>
      <c r="AQ6569" s="61"/>
      <c r="AR6569" s="61"/>
      <c r="AS6569" s="61"/>
      <c r="AT6569" s="61"/>
      <c r="AU6569" s="61"/>
      <c r="AV6569" s="61"/>
      <c r="AW6569" s="60"/>
    </row>
    <row r="6570" s="59" customFormat="1" customHeight="1" spans="1:49">
      <c r="A6570" s="60"/>
      <c r="B6570" s="60"/>
      <c r="C6570" s="60"/>
      <c r="D6570" s="60"/>
      <c r="H6570" s="61"/>
      <c r="I6570" s="61"/>
      <c r="J6570" s="61"/>
      <c r="K6570" s="61"/>
      <c r="L6570" s="61"/>
      <c r="M6570" s="61"/>
      <c r="N6570" s="61"/>
      <c r="O6570" s="61"/>
      <c r="P6570" s="61"/>
      <c r="Q6570" s="61"/>
      <c r="R6570" s="61"/>
      <c r="S6570" s="61"/>
      <c r="T6570" s="61"/>
      <c r="U6570" s="61"/>
      <c r="V6570" s="61"/>
      <c r="W6570" s="61"/>
      <c r="X6570" s="61"/>
      <c r="Y6570" s="61"/>
      <c r="Z6570" s="61"/>
      <c r="AA6570" s="61"/>
      <c r="AB6570" s="61"/>
      <c r="AC6570" s="61"/>
      <c r="AD6570" s="61"/>
      <c r="AE6570" s="61"/>
      <c r="AF6570" s="61"/>
      <c r="AG6570" s="61"/>
      <c r="AH6570" s="61"/>
      <c r="AI6570" s="61"/>
      <c r="AJ6570" s="61"/>
      <c r="AK6570" s="61"/>
      <c r="AL6570" s="61"/>
      <c r="AM6570" s="61"/>
      <c r="AN6570" s="61"/>
      <c r="AO6570" s="61"/>
      <c r="AP6570" s="62"/>
      <c r="AQ6570" s="61"/>
      <c r="AR6570" s="61"/>
      <c r="AS6570" s="61"/>
      <c r="AT6570" s="61"/>
      <c r="AU6570" s="61"/>
      <c r="AV6570" s="61"/>
      <c r="AW6570" s="60"/>
    </row>
    <row r="6571" s="59" customFormat="1" customHeight="1" spans="1:49">
      <c r="A6571" s="60"/>
      <c r="B6571" s="60"/>
      <c r="C6571" s="60"/>
      <c r="D6571" s="60"/>
      <c r="H6571" s="61"/>
      <c r="I6571" s="61"/>
      <c r="J6571" s="61"/>
      <c r="K6571" s="61"/>
      <c r="L6571" s="61"/>
      <c r="M6571" s="61"/>
      <c r="N6571" s="61"/>
      <c r="O6571" s="61"/>
      <c r="P6571" s="61"/>
      <c r="Q6571" s="61"/>
      <c r="R6571" s="61"/>
      <c r="S6571" s="61"/>
      <c r="T6571" s="61"/>
      <c r="U6571" s="61"/>
      <c r="V6571" s="61"/>
      <c r="W6571" s="61"/>
      <c r="X6571" s="61"/>
      <c r="Y6571" s="61"/>
      <c r="Z6571" s="61"/>
      <c r="AA6571" s="61"/>
      <c r="AB6571" s="61"/>
      <c r="AC6571" s="61"/>
      <c r="AD6571" s="61"/>
      <c r="AE6571" s="61"/>
      <c r="AF6571" s="61"/>
      <c r="AG6571" s="61"/>
      <c r="AH6571" s="61"/>
      <c r="AI6571" s="61"/>
      <c r="AJ6571" s="61"/>
      <c r="AK6571" s="61"/>
      <c r="AL6571" s="61"/>
      <c r="AM6571" s="61"/>
      <c r="AN6571" s="61"/>
      <c r="AO6571" s="61"/>
      <c r="AP6571" s="62"/>
      <c r="AQ6571" s="61"/>
      <c r="AR6571" s="61"/>
      <c r="AS6571" s="61"/>
      <c r="AT6571" s="61"/>
      <c r="AU6571" s="61"/>
      <c r="AV6571" s="61"/>
      <c r="AW6571" s="60"/>
    </row>
    <row r="6572" s="59" customFormat="1" customHeight="1" spans="1:49">
      <c r="A6572" s="60"/>
      <c r="B6572" s="60"/>
      <c r="C6572" s="60"/>
      <c r="D6572" s="60"/>
      <c r="H6572" s="61"/>
      <c r="I6572" s="61"/>
      <c r="J6572" s="61"/>
      <c r="K6572" s="61"/>
      <c r="L6572" s="61"/>
      <c r="M6572" s="61"/>
      <c r="N6572" s="61"/>
      <c r="O6572" s="61"/>
      <c r="P6572" s="61"/>
      <c r="Q6572" s="61"/>
      <c r="R6572" s="61"/>
      <c r="S6572" s="61"/>
      <c r="T6572" s="61"/>
      <c r="U6572" s="61"/>
      <c r="V6572" s="61"/>
      <c r="W6572" s="61"/>
      <c r="X6572" s="61"/>
      <c r="Y6572" s="61"/>
      <c r="Z6572" s="61"/>
      <c r="AA6572" s="61"/>
      <c r="AB6572" s="61"/>
      <c r="AC6572" s="61"/>
      <c r="AD6572" s="61"/>
      <c r="AE6572" s="61"/>
      <c r="AF6572" s="61"/>
      <c r="AG6572" s="61"/>
      <c r="AH6572" s="61"/>
      <c r="AI6572" s="61"/>
      <c r="AJ6572" s="61"/>
      <c r="AK6572" s="61"/>
      <c r="AL6572" s="61"/>
      <c r="AM6572" s="61"/>
      <c r="AN6572" s="61"/>
      <c r="AO6572" s="61"/>
      <c r="AP6572" s="62"/>
      <c r="AQ6572" s="61"/>
      <c r="AR6572" s="61"/>
      <c r="AS6572" s="61"/>
      <c r="AT6572" s="61"/>
      <c r="AU6572" s="61"/>
      <c r="AV6572" s="61"/>
      <c r="AW6572" s="60"/>
    </row>
    <row r="6573" s="59" customFormat="1" customHeight="1" spans="1:49">
      <c r="A6573" s="60"/>
      <c r="B6573" s="60"/>
      <c r="C6573" s="60"/>
      <c r="D6573" s="60"/>
      <c r="H6573" s="61"/>
      <c r="I6573" s="61"/>
      <c r="J6573" s="61"/>
      <c r="K6573" s="61"/>
      <c r="L6573" s="61"/>
      <c r="M6573" s="61"/>
      <c r="N6573" s="61"/>
      <c r="O6573" s="61"/>
      <c r="P6573" s="61"/>
      <c r="Q6573" s="61"/>
      <c r="R6573" s="61"/>
      <c r="S6573" s="61"/>
      <c r="T6573" s="61"/>
      <c r="U6573" s="61"/>
      <c r="V6573" s="61"/>
      <c r="W6573" s="61"/>
      <c r="X6573" s="61"/>
      <c r="Y6573" s="61"/>
      <c r="Z6573" s="61"/>
      <c r="AA6573" s="61"/>
      <c r="AB6573" s="61"/>
      <c r="AC6573" s="61"/>
      <c r="AD6573" s="61"/>
      <c r="AE6573" s="61"/>
      <c r="AF6573" s="61"/>
      <c r="AG6573" s="61"/>
      <c r="AH6573" s="61"/>
      <c r="AI6573" s="61"/>
      <c r="AJ6573" s="61"/>
      <c r="AK6573" s="61"/>
      <c r="AL6573" s="61"/>
      <c r="AM6573" s="61"/>
      <c r="AN6573" s="61"/>
      <c r="AO6573" s="61"/>
      <c r="AP6573" s="62"/>
      <c r="AQ6573" s="61"/>
      <c r="AR6573" s="61"/>
      <c r="AS6573" s="61"/>
      <c r="AT6573" s="61"/>
      <c r="AU6573" s="61"/>
      <c r="AV6573" s="61"/>
      <c r="AW6573" s="60"/>
    </row>
    <row r="6574" s="59" customFormat="1" customHeight="1" spans="1:49">
      <c r="A6574" s="60"/>
      <c r="B6574" s="60"/>
      <c r="C6574" s="60"/>
      <c r="D6574" s="60"/>
      <c r="H6574" s="61"/>
      <c r="I6574" s="61"/>
      <c r="J6574" s="61"/>
      <c r="K6574" s="61"/>
      <c r="L6574" s="61"/>
      <c r="M6574" s="61"/>
      <c r="N6574" s="61"/>
      <c r="O6574" s="61"/>
      <c r="P6574" s="61"/>
      <c r="Q6574" s="61"/>
      <c r="R6574" s="61"/>
      <c r="S6574" s="61"/>
      <c r="T6574" s="61"/>
      <c r="U6574" s="61"/>
      <c r="V6574" s="61"/>
      <c r="W6574" s="61"/>
      <c r="X6574" s="61"/>
      <c r="Y6574" s="61"/>
      <c r="Z6574" s="61"/>
      <c r="AA6574" s="61"/>
      <c r="AB6574" s="61"/>
      <c r="AC6574" s="61"/>
      <c r="AD6574" s="61"/>
      <c r="AE6574" s="61"/>
      <c r="AF6574" s="61"/>
      <c r="AG6574" s="61"/>
      <c r="AH6574" s="61"/>
      <c r="AI6574" s="61"/>
      <c r="AJ6574" s="61"/>
      <c r="AK6574" s="61"/>
      <c r="AL6574" s="61"/>
      <c r="AM6574" s="61"/>
      <c r="AN6574" s="61"/>
      <c r="AO6574" s="61"/>
      <c r="AP6574" s="62"/>
      <c r="AQ6574" s="61"/>
      <c r="AR6574" s="61"/>
      <c r="AS6574" s="61"/>
      <c r="AT6574" s="61"/>
      <c r="AU6574" s="61"/>
      <c r="AV6574" s="61"/>
      <c r="AW6574" s="60"/>
    </row>
    <row r="6575" s="59" customFormat="1" customHeight="1" spans="1:49">
      <c r="A6575" s="60"/>
      <c r="B6575" s="60"/>
      <c r="C6575" s="60"/>
      <c r="D6575" s="60"/>
      <c r="H6575" s="61"/>
      <c r="I6575" s="61"/>
      <c r="J6575" s="61"/>
      <c r="K6575" s="61"/>
      <c r="L6575" s="61"/>
      <c r="M6575" s="61"/>
      <c r="N6575" s="61"/>
      <c r="O6575" s="61"/>
      <c r="P6575" s="61"/>
      <c r="Q6575" s="61"/>
      <c r="R6575" s="61"/>
      <c r="S6575" s="61"/>
      <c r="T6575" s="61"/>
      <c r="U6575" s="61"/>
      <c r="V6575" s="61"/>
      <c r="W6575" s="61"/>
      <c r="X6575" s="61"/>
      <c r="Y6575" s="61"/>
      <c r="Z6575" s="61"/>
      <c r="AA6575" s="61"/>
      <c r="AB6575" s="61"/>
      <c r="AC6575" s="61"/>
      <c r="AD6575" s="61"/>
      <c r="AE6575" s="61"/>
      <c r="AF6575" s="61"/>
      <c r="AG6575" s="61"/>
      <c r="AH6575" s="61"/>
      <c r="AI6575" s="61"/>
      <c r="AJ6575" s="61"/>
      <c r="AK6575" s="61"/>
      <c r="AL6575" s="61"/>
      <c r="AM6575" s="61"/>
      <c r="AN6575" s="61"/>
      <c r="AO6575" s="61"/>
      <c r="AP6575" s="62"/>
      <c r="AQ6575" s="61"/>
      <c r="AR6575" s="61"/>
      <c r="AS6575" s="61"/>
      <c r="AT6575" s="61"/>
      <c r="AU6575" s="61"/>
      <c r="AV6575" s="61"/>
      <c r="AW6575" s="60"/>
    </row>
    <row r="6576" s="59" customFormat="1" customHeight="1" spans="1:49">
      <c r="A6576" s="60"/>
      <c r="B6576" s="60"/>
      <c r="C6576" s="60"/>
      <c r="D6576" s="60"/>
      <c r="H6576" s="61"/>
      <c r="I6576" s="61"/>
      <c r="J6576" s="61"/>
      <c r="K6576" s="61"/>
      <c r="L6576" s="61"/>
      <c r="M6576" s="61"/>
      <c r="N6576" s="61"/>
      <c r="O6576" s="61"/>
      <c r="P6576" s="61"/>
      <c r="Q6576" s="61"/>
      <c r="R6576" s="61"/>
      <c r="S6576" s="61"/>
      <c r="T6576" s="61"/>
      <c r="U6576" s="61"/>
      <c r="V6576" s="61"/>
      <c r="W6576" s="61"/>
      <c r="X6576" s="61"/>
      <c r="Y6576" s="61"/>
      <c r="Z6576" s="61"/>
      <c r="AA6576" s="61"/>
      <c r="AB6576" s="61"/>
      <c r="AC6576" s="61"/>
      <c r="AD6576" s="61"/>
      <c r="AE6576" s="61"/>
      <c r="AF6576" s="61"/>
      <c r="AG6576" s="61"/>
      <c r="AH6576" s="61"/>
      <c r="AI6576" s="61"/>
      <c r="AJ6576" s="61"/>
      <c r="AK6576" s="61"/>
      <c r="AL6576" s="61"/>
      <c r="AM6576" s="61"/>
      <c r="AN6576" s="61"/>
      <c r="AO6576" s="61"/>
      <c r="AP6576" s="62"/>
      <c r="AQ6576" s="61"/>
      <c r="AR6576" s="61"/>
      <c r="AS6576" s="61"/>
      <c r="AT6576" s="61"/>
      <c r="AU6576" s="61"/>
      <c r="AV6576" s="61"/>
      <c r="AW6576" s="60"/>
    </row>
    <row r="6577" s="59" customFormat="1" customHeight="1" spans="1:49">
      <c r="A6577" s="60"/>
      <c r="B6577" s="60"/>
      <c r="C6577" s="60"/>
      <c r="D6577" s="60"/>
      <c r="H6577" s="61"/>
      <c r="I6577" s="61"/>
      <c r="J6577" s="61"/>
      <c r="K6577" s="61"/>
      <c r="L6577" s="61"/>
      <c r="M6577" s="61"/>
      <c r="N6577" s="61"/>
      <c r="O6577" s="61"/>
      <c r="P6577" s="61"/>
      <c r="Q6577" s="61"/>
      <c r="R6577" s="61"/>
      <c r="S6577" s="61"/>
      <c r="T6577" s="61"/>
      <c r="U6577" s="61"/>
      <c r="V6577" s="61"/>
      <c r="W6577" s="61"/>
      <c r="X6577" s="61"/>
      <c r="Y6577" s="61"/>
      <c r="Z6577" s="61"/>
      <c r="AA6577" s="61"/>
      <c r="AB6577" s="61"/>
      <c r="AC6577" s="61"/>
      <c r="AD6577" s="61"/>
      <c r="AE6577" s="61"/>
      <c r="AF6577" s="61"/>
      <c r="AG6577" s="61"/>
      <c r="AH6577" s="61"/>
      <c r="AI6577" s="61"/>
      <c r="AJ6577" s="61"/>
      <c r="AK6577" s="61"/>
      <c r="AL6577" s="61"/>
      <c r="AM6577" s="61"/>
      <c r="AN6577" s="61"/>
      <c r="AO6577" s="61"/>
      <c r="AP6577" s="62"/>
      <c r="AQ6577" s="61"/>
      <c r="AR6577" s="61"/>
      <c r="AS6577" s="61"/>
      <c r="AT6577" s="61"/>
      <c r="AU6577" s="61"/>
      <c r="AV6577" s="61"/>
      <c r="AW6577" s="60"/>
    </row>
    <row r="6578" s="59" customFormat="1" customHeight="1" spans="1:49">
      <c r="A6578" s="60"/>
      <c r="B6578" s="60"/>
      <c r="C6578" s="60"/>
      <c r="D6578" s="60"/>
      <c r="H6578" s="61"/>
      <c r="I6578" s="61"/>
      <c r="J6578" s="61"/>
      <c r="K6578" s="61"/>
      <c r="L6578" s="61"/>
      <c r="M6578" s="61"/>
      <c r="N6578" s="61"/>
      <c r="O6578" s="61"/>
      <c r="P6578" s="61"/>
      <c r="Q6578" s="61"/>
      <c r="R6578" s="61"/>
      <c r="S6578" s="61"/>
      <c r="T6578" s="61"/>
      <c r="U6578" s="61"/>
      <c r="V6578" s="61"/>
      <c r="W6578" s="61"/>
      <c r="X6578" s="61"/>
      <c r="Y6578" s="61"/>
      <c r="Z6578" s="61"/>
      <c r="AA6578" s="61"/>
      <c r="AB6578" s="61"/>
      <c r="AC6578" s="61"/>
      <c r="AD6578" s="61"/>
      <c r="AE6578" s="61"/>
      <c r="AF6578" s="61"/>
      <c r="AG6578" s="61"/>
      <c r="AH6578" s="61"/>
      <c r="AI6578" s="61"/>
      <c r="AJ6578" s="61"/>
      <c r="AK6578" s="61"/>
      <c r="AL6578" s="61"/>
      <c r="AM6578" s="61"/>
      <c r="AN6578" s="61"/>
      <c r="AO6578" s="61"/>
      <c r="AP6578" s="62"/>
      <c r="AQ6578" s="61"/>
      <c r="AR6578" s="61"/>
      <c r="AS6578" s="61"/>
      <c r="AT6578" s="61"/>
      <c r="AU6578" s="61"/>
      <c r="AV6578" s="61"/>
      <c r="AW6578" s="60"/>
    </row>
    <row r="6579" s="59" customFormat="1" customHeight="1" spans="1:49">
      <c r="A6579" s="60"/>
      <c r="B6579" s="60"/>
      <c r="C6579" s="60"/>
      <c r="D6579" s="60"/>
      <c r="H6579" s="61"/>
      <c r="I6579" s="61"/>
      <c r="J6579" s="61"/>
      <c r="K6579" s="61"/>
      <c r="L6579" s="61"/>
      <c r="M6579" s="61"/>
      <c r="N6579" s="61"/>
      <c r="O6579" s="61"/>
      <c r="P6579" s="61"/>
      <c r="Q6579" s="61"/>
      <c r="R6579" s="61"/>
      <c r="S6579" s="61"/>
      <c r="T6579" s="61"/>
      <c r="U6579" s="61"/>
      <c r="V6579" s="61"/>
      <c r="W6579" s="61"/>
      <c r="X6579" s="61"/>
      <c r="Y6579" s="61"/>
      <c r="Z6579" s="61"/>
      <c r="AA6579" s="61"/>
      <c r="AB6579" s="61"/>
      <c r="AC6579" s="61"/>
      <c r="AD6579" s="61"/>
      <c r="AE6579" s="61"/>
      <c r="AF6579" s="61"/>
      <c r="AG6579" s="61"/>
      <c r="AH6579" s="61"/>
      <c r="AI6579" s="61"/>
      <c r="AJ6579" s="61"/>
      <c r="AK6579" s="61"/>
      <c r="AL6579" s="61"/>
      <c r="AM6579" s="61"/>
      <c r="AN6579" s="61"/>
      <c r="AO6579" s="61"/>
      <c r="AP6579" s="62"/>
      <c r="AQ6579" s="61"/>
      <c r="AR6579" s="61"/>
      <c r="AS6579" s="61"/>
      <c r="AT6579" s="61"/>
      <c r="AU6579" s="61"/>
      <c r="AV6579" s="61"/>
      <c r="AW6579" s="60"/>
    </row>
    <row r="6580" s="59" customFormat="1" customHeight="1" spans="1:49">
      <c r="A6580" s="60"/>
      <c r="B6580" s="60"/>
      <c r="C6580" s="60"/>
      <c r="D6580" s="60"/>
      <c r="H6580" s="61"/>
      <c r="I6580" s="61"/>
      <c r="J6580" s="61"/>
      <c r="K6580" s="61"/>
      <c r="L6580" s="61"/>
      <c r="M6580" s="61"/>
      <c r="N6580" s="61"/>
      <c r="O6580" s="61"/>
      <c r="P6580" s="61"/>
      <c r="Q6580" s="61"/>
      <c r="R6580" s="61"/>
      <c r="S6580" s="61"/>
      <c r="T6580" s="61"/>
      <c r="U6580" s="61"/>
      <c r="V6580" s="61"/>
      <c r="W6580" s="61"/>
      <c r="X6580" s="61"/>
      <c r="Y6580" s="61"/>
      <c r="Z6580" s="61"/>
      <c r="AA6580" s="61"/>
      <c r="AB6580" s="61"/>
      <c r="AC6580" s="61"/>
      <c r="AD6580" s="61"/>
      <c r="AE6580" s="61"/>
      <c r="AF6580" s="61"/>
      <c r="AG6580" s="61"/>
      <c r="AH6580" s="61"/>
      <c r="AI6580" s="61"/>
      <c r="AJ6580" s="61"/>
      <c r="AK6580" s="61"/>
      <c r="AL6580" s="61"/>
      <c r="AM6580" s="61"/>
      <c r="AN6580" s="61"/>
      <c r="AO6580" s="61"/>
      <c r="AP6580" s="62"/>
      <c r="AQ6580" s="61"/>
      <c r="AR6580" s="61"/>
      <c r="AS6580" s="61"/>
      <c r="AT6580" s="61"/>
      <c r="AU6580" s="61"/>
      <c r="AV6580" s="61"/>
      <c r="AW6580" s="60"/>
    </row>
    <row r="6581" s="59" customFormat="1" customHeight="1" spans="1:49">
      <c r="A6581" s="60"/>
      <c r="B6581" s="60"/>
      <c r="C6581" s="60"/>
      <c r="D6581" s="60"/>
      <c r="H6581" s="61"/>
      <c r="I6581" s="61"/>
      <c r="J6581" s="61"/>
      <c r="K6581" s="61"/>
      <c r="L6581" s="61"/>
      <c r="M6581" s="61"/>
      <c r="N6581" s="61"/>
      <c r="O6581" s="61"/>
      <c r="P6581" s="61"/>
      <c r="Q6581" s="61"/>
      <c r="R6581" s="61"/>
      <c r="S6581" s="61"/>
      <c r="T6581" s="61"/>
      <c r="U6581" s="61"/>
      <c r="V6581" s="61"/>
      <c r="W6581" s="61"/>
      <c r="X6581" s="61"/>
      <c r="Y6581" s="61"/>
      <c r="Z6581" s="61"/>
      <c r="AA6581" s="61"/>
      <c r="AB6581" s="61"/>
      <c r="AC6581" s="61"/>
      <c r="AD6581" s="61"/>
      <c r="AE6581" s="61"/>
      <c r="AF6581" s="61"/>
      <c r="AG6581" s="61"/>
      <c r="AH6581" s="61"/>
      <c r="AI6581" s="61"/>
      <c r="AJ6581" s="61"/>
      <c r="AK6581" s="61"/>
      <c r="AL6581" s="61"/>
      <c r="AM6581" s="61"/>
      <c r="AN6581" s="61"/>
      <c r="AO6581" s="61"/>
      <c r="AP6581" s="62"/>
      <c r="AQ6581" s="61"/>
      <c r="AR6581" s="61"/>
      <c r="AS6581" s="61"/>
      <c r="AT6581" s="61"/>
      <c r="AU6581" s="61"/>
      <c r="AV6581" s="61"/>
      <c r="AW6581" s="60"/>
    </row>
    <row r="6582" s="59" customFormat="1" customHeight="1" spans="1:49">
      <c r="A6582" s="60"/>
      <c r="B6582" s="60"/>
      <c r="C6582" s="60"/>
      <c r="D6582" s="60"/>
      <c r="H6582" s="61"/>
      <c r="I6582" s="61"/>
      <c r="J6582" s="61"/>
      <c r="K6582" s="61"/>
      <c r="L6582" s="61"/>
      <c r="M6582" s="61"/>
      <c r="N6582" s="61"/>
      <c r="O6582" s="61"/>
      <c r="P6582" s="61"/>
      <c r="Q6582" s="61"/>
      <c r="R6582" s="61"/>
      <c r="S6582" s="61"/>
      <c r="T6582" s="61"/>
      <c r="U6582" s="61"/>
      <c r="V6582" s="61"/>
      <c r="W6582" s="61"/>
      <c r="X6582" s="61"/>
      <c r="Y6582" s="61"/>
      <c r="Z6582" s="61"/>
      <c r="AA6582" s="61"/>
      <c r="AB6582" s="61"/>
      <c r="AC6582" s="61"/>
      <c r="AD6582" s="61"/>
      <c r="AE6582" s="61"/>
      <c r="AF6582" s="61"/>
      <c r="AG6582" s="61"/>
      <c r="AH6582" s="61"/>
      <c r="AI6582" s="61"/>
      <c r="AJ6582" s="61"/>
      <c r="AK6582" s="61"/>
      <c r="AL6582" s="61"/>
      <c r="AM6582" s="61"/>
      <c r="AN6582" s="61"/>
      <c r="AO6582" s="61"/>
      <c r="AP6582" s="62"/>
      <c r="AQ6582" s="61"/>
      <c r="AR6582" s="61"/>
      <c r="AS6582" s="61"/>
      <c r="AT6582" s="61"/>
      <c r="AU6582" s="61"/>
      <c r="AV6582" s="61"/>
      <c r="AW6582" s="60"/>
    </row>
    <row r="6583" s="59" customFormat="1" customHeight="1" spans="1:49">
      <c r="A6583" s="60"/>
      <c r="B6583" s="60"/>
      <c r="C6583" s="60"/>
      <c r="D6583" s="60"/>
      <c r="H6583" s="61"/>
      <c r="I6583" s="61"/>
      <c r="J6583" s="61"/>
      <c r="K6583" s="61"/>
      <c r="L6583" s="61"/>
      <c r="M6583" s="61"/>
      <c r="N6583" s="61"/>
      <c r="O6583" s="61"/>
      <c r="P6583" s="61"/>
      <c r="Q6583" s="61"/>
      <c r="R6583" s="61"/>
      <c r="S6583" s="61"/>
      <c r="T6583" s="61"/>
      <c r="U6583" s="61"/>
      <c r="V6583" s="61"/>
      <c r="W6583" s="61"/>
      <c r="X6583" s="61"/>
      <c r="Y6583" s="61"/>
      <c r="Z6583" s="61"/>
      <c r="AA6583" s="61"/>
      <c r="AB6583" s="61"/>
      <c r="AC6583" s="61"/>
      <c r="AD6583" s="61"/>
      <c r="AE6583" s="61"/>
      <c r="AF6583" s="61"/>
      <c r="AG6583" s="61"/>
      <c r="AH6583" s="61"/>
      <c r="AI6583" s="61"/>
      <c r="AJ6583" s="61"/>
      <c r="AK6583" s="61"/>
      <c r="AL6583" s="61"/>
      <c r="AM6583" s="61"/>
      <c r="AN6583" s="61"/>
      <c r="AO6583" s="61"/>
      <c r="AP6583" s="62"/>
      <c r="AQ6583" s="61"/>
      <c r="AR6583" s="61"/>
      <c r="AS6583" s="61"/>
      <c r="AT6583" s="61"/>
      <c r="AU6583" s="61"/>
      <c r="AV6583" s="61"/>
      <c r="AW6583" s="60"/>
    </row>
    <row r="6584" s="59" customFormat="1" customHeight="1" spans="1:49">
      <c r="A6584" s="60"/>
      <c r="B6584" s="60"/>
      <c r="C6584" s="60"/>
      <c r="D6584" s="60"/>
      <c r="H6584" s="61"/>
      <c r="I6584" s="61"/>
      <c r="J6584" s="61"/>
      <c r="K6584" s="61"/>
      <c r="L6584" s="61"/>
      <c r="M6584" s="61"/>
      <c r="N6584" s="61"/>
      <c r="O6584" s="61"/>
      <c r="P6584" s="61"/>
      <c r="Q6584" s="61"/>
      <c r="R6584" s="61"/>
      <c r="S6584" s="61"/>
      <c r="T6584" s="61"/>
      <c r="U6584" s="61"/>
      <c r="V6584" s="61"/>
      <c r="W6584" s="61"/>
      <c r="X6584" s="61"/>
      <c r="Y6584" s="61"/>
      <c r="Z6584" s="61"/>
      <c r="AA6584" s="61"/>
      <c r="AB6584" s="61"/>
      <c r="AC6584" s="61"/>
      <c r="AD6584" s="61"/>
      <c r="AE6584" s="61"/>
      <c r="AF6584" s="61"/>
      <c r="AG6584" s="61"/>
      <c r="AH6584" s="61"/>
      <c r="AI6584" s="61"/>
      <c r="AJ6584" s="61"/>
      <c r="AK6584" s="61"/>
      <c r="AL6584" s="61"/>
      <c r="AM6584" s="61"/>
      <c r="AN6584" s="61"/>
      <c r="AO6584" s="61"/>
      <c r="AP6584" s="62"/>
      <c r="AQ6584" s="61"/>
      <c r="AR6584" s="61"/>
      <c r="AS6584" s="61"/>
      <c r="AT6584" s="61"/>
      <c r="AU6584" s="61"/>
      <c r="AV6584" s="61"/>
      <c r="AW6584" s="60"/>
    </row>
    <row r="6585" s="59" customFormat="1" customHeight="1" spans="1:49">
      <c r="A6585" s="60"/>
      <c r="B6585" s="60"/>
      <c r="C6585" s="60"/>
      <c r="D6585" s="60"/>
      <c r="H6585" s="61"/>
      <c r="I6585" s="61"/>
      <c r="J6585" s="61"/>
      <c r="K6585" s="61"/>
      <c r="L6585" s="61"/>
      <c r="M6585" s="61"/>
      <c r="N6585" s="61"/>
      <c r="O6585" s="61"/>
      <c r="P6585" s="61"/>
      <c r="Q6585" s="61"/>
      <c r="R6585" s="61"/>
      <c r="S6585" s="61"/>
      <c r="T6585" s="61"/>
      <c r="U6585" s="61"/>
      <c r="V6585" s="61"/>
      <c r="W6585" s="61"/>
      <c r="X6585" s="61"/>
      <c r="Y6585" s="61"/>
      <c r="Z6585" s="61"/>
      <c r="AA6585" s="61"/>
      <c r="AB6585" s="61"/>
      <c r="AC6585" s="61"/>
      <c r="AD6585" s="61"/>
      <c r="AE6585" s="61"/>
      <c r="AF6585" s="61"/>
      <c r="AG6585" s="61"/>
      <c r="AH6585" s="61"/>
      <c r="AI6585" s="61"/>
      <c r="AJ6585" s="61"/>
      <c r="AK6585" s="61"/>
      <c r="AL6585" s="61"/>
      <c r="AM6585" s="61"/>
      <c r="AN6585" s="61"/>
      <c r="AO6585" s="61"/>
      <c r="AP6585" s="62"/>
      <c r="AQ6585" s="61"/>
      <c r="AR6585" s="61"/>
      <c r="AS6585" s="61"/>
      <c r="AT6585" s="61"/>
      <c r="AU6585" s="61"/>
      <c r="AV6585" s="61"/>
      <c r="AW6585" s="60"/>
    </row>
    <row r="6586" s="59" customFormat="1" customHeight="1" spans="1:49">
      <c r="A6586" s="60"/>
      <c r="B6586" s="60"/>
      <c r="C6586" s="60"/>
      <c r="D6586" s="60"/>
      <c r="H6586" s="61"/>
      <c r="I6586" s="61"/>
      <c r="J6586" s="61"/>
      <c r="K6586" s="61"/>
      <c r="L6586" s="61"/>
      <c r="M6586" s="61"/>
      <c r="N6586" s="61"/>
      <c r="O6586" s="61"/>
      <c r="P6586" s="61"/>
      <c r="Q6586" s="61"/>
      <c r="R6586" s="61"/>
      <c r="S6586" s="61"/>
      <c r="T6586" s="61"/>
      <c r="U6586" s="61"/>
      <c r="V6586" s="61"/>
      <c r="W6586" s="61"/>
      <c r="X6586" s="61"/>
      <c r="Y6586" s="61"/>
      <c r="Z6586" s="61"/>
      <c r="AA6586" s="61"/>
      <c r="AB6586" s="61"/>
      <c r="AC6586" s="61"/>
      <c r="AD6586" s="61"/>
      <c r="AE6586" s="61"/>
      <c r="AF6586" s="61"/>
      <c r="AG6586" s="61"/>
      <c r="AH6586" s="61"/>
      <c r="AI6586" s="61"/>
      <c r="AJ6586" s="61"/>
      <c r="AK6586" s="61"/>
      <c r="AL6586" s="61"/>
      <c r="AM6586" s="61"/>
      <c r="AN6586" s="61"/>
      <c r="AO6586" s="61"/>
      <c r="AP6586" s="62"/>
      <c r="AQ6586" s="61"/>
      <c r="AR6586" s="61"/>
      <c r="AS6586" s="61"/>
      <c r="AT6586" s="61"/>
      <c r="AU6586" s="61"/>
      <c r="AV6586" s="61"/>
      <c r="AW6586" s="60"/>
    </row>
    <row r="6587" s="59" customFormat="1" customHeight="1" spans="1:49">
      <c r="A6587" s="60"/>
      <c r="B6587" s="60"/>
      <c r="C6587" s="60"/>
      <c r="D6587" s="60"/>
      <c r="H6587" s="61"/>
      <c r="I6587" s="61"/>
      <c r="J6587" s="61"/>
      <c r="K6587" s="61"/>
      <c r="L6587" s="61"/>
      <c r="M6587" s="61"/>
      <c r="N6587" s="61"/>
      <c r="O6587" s="61"/>
      <c r="P6587" s="61"/>
      <c r="Q6587" s="61"/>
      <c r="R6587" s="61"/>
      <c r="S6587" s="61"/>
      <c r="T6587" s="61"/>
      <c r="U6587" s="61"/>
      <c r="V6587" s="61"/>
      <c r="W6587" s="61"/>
      <c r="X6587" s="61"/>
      <c r="Y6587" s="61"/>
      <c r="Z6587" s="61"/>
      <c r="AA6587" s="61"/>
      <c r="AB6587" s="61"/>
      <c r="AC6587" s="61"/>
      <c r="AD6587" s="61"/>
      <c r="AE6587" s="61"/>
      <c r="AF6587" s="61"/>
      <c r="AG6587" s="61"/>
      <c r="AH6587" s="61"/>
      <c r="AI6587" s="61"/>
      <c r="AJ6587" s="61"/>
      <c r="AK6587" s="61"/>
      <c r="AL6587" s="61"/>
      <c r="AM6587" s="61"/>
      <c r="AN6587" s="61"/>
      <c r="AO6587" s="61"/>
      <c r="AP6587" s="62"/>
      <c r="AQ6587" s="61"/>
      <c r="AR6587" s="61"/>
      <c r="AS6587" s="61"/>
      <c r="AT6587" s="61"/>
      <c r="AU6587" s="61"/>
      <c r="AV6587" s="61"/>
      <c r="AW6587" s="60"/>
    </row>
    <row r="6588" s="59" customFormat="1" customHeight="1" spans="1:49">
      <c r="A6588" s="60"/>
      <c r="B6588" s="60"/>
      <c r="C6588" s="60"/>
      <c r="D6588" s="60"/>
      <c r="H6588" s="61"/>
      <c r="I6588" s="61"/>
      <c r="J6588" s="61"/>
      <c r="K6588" s="61"/>
      <c r="L6588" s="61"/>
      <c r="M6588" s="61"/>
      <c r="N6588" s="61"/>
      <c r="O6588" s="61"/>
      <c r="P6588" s="61"/>
      <c r="Q6588" s="61"/>
      <c r="R6588" s="61"/>
      <c r="S6588" s="61"/>
      <c r="T6588" s="61"/>
      <c r="U6588" s="61"/>
      <c r="V6588" s="61"/>
      <c r="W6588" s="61"/>
      <c r="X6588" s="61"/>
      <c r="Y6588" s="61"/>
      <c r="Z6588" s="61"/>
      <c r="AA6588" s="61"/>
      <c r="AB6588" s="61"/>
      <c r="AC6588" s="61"/>
      <c r="AD6588" s="61"/>
      <c r="AE6588" s="61"/>
      <c r="AF6588" s="61"/>
      <c r="AG6588" s="61"/>
      <c r="AH6588" s="61"/>
      <c r="AI6588" s="61"/>
      <c r="AJ6588" s="61"/>
      <c r="AK6588" s="61"/>
      <c r="AL6588" s="61"/>
      <c r="AM6588" s="61"/>
      <c r="AN6588" s="61"/>
      <c r="AO6588" s="61"/>
      <c r="AP6588" s="62"/>
      <c r="AQ6588" s="61"/>
      <c r="AR6588" s="61"/>
      <c r="AS6588" s="61"/>
      <c r="AT6588" s="61"/>
      <c r="AU6588" s="61"/>
      <c r="AV6588" s="61"/>
      <c r="AW6588" s="60"/>
    </row>
    <row r="6589" s="59" customFormat="1" customHeight="1" spans="1:49">
      <c r="A6589" s="60"/>
      <c r="B6589" s="60"/>
      <c r="C6589" s="60"/>
      <c r="D6589" s="60"/>
      <c r="H6589" s="61"/>
      <c r="I6589" s="61"/>
      <c r="J6589" s="61"/>
      <c r="K6589" s="61"/>
      <c r="L6589" s="61"/>
      <c r="M6589" s="61"/>
      <c r="N6589" s="61"/>
      <c r="O6589" s="61"/>
      <c r="P6589" s="61"/>
      <c r="Q6589" s="61"/>
      <c r="R6589" s="61"/>
      <c r="S6589" s="61"/>
      <c r="T6589" s="61"/>
      <c r="U6589" s="61"/>
      <c r="V6589" s="61"/>
      <c r="W6589" s="61"/>
      <c r="X6589" s="61"/>
      <c r="Y6589" s="61"/>
      <c r="Z6589" s="61"/>
      <c r="AA6589" s="61"/>
      <c r="AB6589" s="61"/>
      <c r="AC6589" s="61"/>
      <c r="AD6589" s="61"/>
      <c r="AE6589" s="61"/>
      <c r="AF6589" s="61"/>
      <c r="AG6589" s="61"/>
      <c r="AH6589" s="61"/>
      <c r="AI6589" s="61"/>
      <c r="AJ6589" s="61"/>
      <c r="AK6589" s="61"/>
      <c r="AL6589" s="61"/>
      <c r="AM6589" s="61"/>
      <c r="AN6589" s="61"/>
      <c r="AO6589" s="61"/>
      <c r="AP6589" s="62"/>
      <c r="AQ6589" s="61"/>
      <c r="AR6589" s="61"/>
      <c r="AS6589" s="61"/>
      <c r="AT6589" s="61"/>
      <c r="AU6589" s="61"/>
      <c r="AV6589" s="61"/>
      <c r="AW6589" s="60"/>
    </row>
    <row r="6590" s="59" customFormat="1" customHeight="1" spans="1:49">
      <c r="A6590" s="60"/>
      <c r="B6590" s="60"/>
      <c r="C6590" s="60"/>
      <c r="D6590" s="60"/>
      <c r="H6590" s="61"/>
      <c r="I6590" s="61"/>
      <c r="J6590" s="61"/>
      <c r="K6590" s="61"/>
      <c r="L6590" s="61"/>
      <c r="M6590" s="61"/>
      <c r="N6590" s="61"/>
      <c r="O6590" s="61"/>
      <c r="P6590" s="61"/>
      <c r="Q6590" s="61"/>
      <c r="R6590" s="61"/>
      <c r="S6590" s="61"/>
      <c r="T6590" s="61"/>
      <c r="U6590" s="61"/>
      <c r="V6590" s="61"/>
      <c r="W6590" s="61"/>
      <c r="X6590" s="61"/>
      <c r="Y6590" s="61"/>
      <c r="Z6590" s="61"/>
      <c r="AA6590" s="61"/>
      <c r="AB6590" s="61"/>
      <c r="AC6590" s="61"/>
      <c r="AD6590" s="61"/>
      <c r="AE6590" s="61"/>
      <c r="AF6590" s="61"/>
      <c r="AG6590" s="61"/>
      <c r="AH6590" s="61"/>
      <c r="AI6590" s="61"/>
      <c r="AJ6590" s="61"/>
      <c r="AK6590" s="61"/>
      <c r="AL6590" s="61"/>
      <c r="AM6590" s="61"/>
      <c r="AN6590" s="61"/>
      <c r="AO6590" s="61"/>
      <c r="AP6590" s="62"/>
      <c r="AQ6590" s="61"/>
      <c r="AR6590" s="61"/>
      <c r="AS6590" s="61"/>
      <c r="AT6590" s="61"/>
      <c r="AU6590" s="61"/>
      <c r="AV6590" s="61"/>
      <c r="AW6590" s="60"/>
    </row>
    <row r="6591" s="59" customFormat="1" customHeight="1" spans="1:49">
      <c r="A6591" s="60"/>
      <c r="B6591" s="60"/>
      <c r="C6591" s="60"/>
      <c r="D6591" s="60"/>
      <c r="H6591" s="61"/>
      <c r="I6591" s="61"/>
      <c r="J6591" s="61"/>
      <c r="K6591" s="61"/>
      <c r="L6591" s="61"/>
      <c r="M6591" s="61"/>
      <c r="N6591" s="61"/>
      <c r="O6591" s="61"/>
      <c r="P6591" s="61"/>
      <c r="Q6591" s="61"/>
      <c r="R6591" s="61"/>
      <c r="S6591" s="61"/>
      <c r="T6591" s="61"/>
      <c r="U6591" s="61"/>
      <c r="V6591" s="61"/>
      <c r="W6591" s="61"/>
      <c r="X6591" s="61"/>
      <c r="Y6591" s="61"/>
      <c r="Z6591" s="61"/>
      <c r="AA6591" s="61"/>
      <c r="AB6591" s="61"/>
      <c r="AC6591" s="61"/>
      <c r="AD6591" s="61"/>
      <c r="AE6591" s="61"/>
      <c r="AF6591" s="61"/>
      <c r="AG6591" s="61"/>
      <c r="AH6591" s="61"/>
      <c r="AI6591" s="61"/>
      <c r="AJ6591" s="61"/>
      <c r="AK6591" s="61"/>
      <c r="AL6591" s="61"/>
      <c r="AM6591" s="61"/>
      <c r="AN6591" s="61"/>
      <c r="AO6591" s="61"/>
      <c r="AP6591" s="62"/>
      <c r="AQ6591" s="61"/>
      <c r="AR6591" s="61"/>
      <c r="AS6591" s="61"/>
      <c r="AT6591" s="61"/>
      <c r="AU6591" s="61"/>
      <c r="AV6591" s="61"/>
      <c r="AW6591" s="60"/>
    </row>
    <row r="6592" s="59" customFormat="1" customHeight="1" spans="1:49">
      <c r="A6592" s="60"/>
      <c r="B6592" s="60"/>
      <c r="C6592" s="60"/>
      <c r="D6592" s="60"/>
      <c r="H6592" s="61"/>
      <c r="I6592" s="61"/>
      <c r="J6592" s="61"/>
      <c r="K6592" s="61"/>
      <c r="L6592" s="61"/>
      <c r="M6592" s="61"/>
      <c r="N6592" s="61"/>
      <c r="O6592" s="61"/>
      <c r="P6592" s="61"/>
      <c r="Q6592" s="61"/>
      <c r="R6592" s="61"/>
      <c r="S6592" s="61"/>
      <c r="T6592" s="61"/>
      <c r="U6592" s="61"/>
      <c r="V6592" s="61"/>
      <c r="W6592" s="61"/>
      <c r="X6592" s="61"/>
      <c r="Y6592" s="61"/>
      <c r="Z6592" s="61"/>
      <c r="AA6592" s="61"/>
      <c r="AB6592" s="61"/>
      <c r="AC6592" s="61"/>
      <c r="AD6592" s="61"/>
      <c r="AE6592" s="61"/>
      <c r="AF6592" s="61"/>
      <c r="AG6592" s="61"/>
      <c r="AH6592" s="61"/>
      <c r="AI6592" s="61"/>
      <c r="AJ6592" s="61"/>
      <c r="AK6592" s="61"/>
      <c r="AL6592" s="61"/>
      <c r="AM6592" s="61"/>
      <c r="AN6592" s="61"/>
      <c r="AO6592" s="61"/>
      <c r="AP6592" s="62"/>
      <c r="AQ6592" s="61"/>
      <c r="AR6592" s="61"/>
      <c r="AS6592" s="61"/>
      <c r="AT6592" s="61"/>
      <c r="AU6592" s="61"/>
      <c r="AV6592" s="61"/>
      <c r="AW6592" s="60"/>
    </row>
    <row r="6593" s="59" customFormat="1" customHeight="1" spans="1:49">
      <c r="A6593" s="60"/>
      <c r="B6593" s="60"/>
      <c r="C6593" s="60"/>
      <c r="D6593" s="60"/>
      <c r="H6593" s="61"/>
      <c r="I6593" s="61"/>
      <c r="J6593" s="61"/>
      <c r="K6593" s="61"/>
      <c r="L6593" s="61"/>
      <c r="M6593" s="61"/>
      <c r="N6593" s="61"/>
      <c r="O6593" s="61"/>
      <c r="P6593" s="61"/>
      <c r="Q6593" s="61"/>
      <c r="R6593" s="61"/>
      <c r="S6593" s="61"/>
      <c r="T6593" s="61"/>
      <c r="U6593" s="61"/>
      <c r="V6593" s="61"/>
      <c r="W6593" s="61"/>
      <c r="X6593" s="61"/>
      <c r="Y6593" s="61"/>
      <c r="Z6593" s="61"/>
      <c r="AA6593" s="61"/>
      <c r="AB6593" s="61"/>
      <c r="AC6593" s="61"/>
      <c r="AD6593" s="61"/>
      <c r="AE6593" s="61"/>
      <c r="AF6593" s="61"/>
      <c r="AG6593" s="61"/>
      <c r="AH6593" s="61"/>
      <c r="AI6593" s="61"/>
      <c r="AJ6593" s="61"/>
      <c r="AK6593" s="61"/>
      <c r="AL6593" s="61"/>
      <c r="AM6593" s="61"/>
      <c r="AN6593" s="61"/>
      <c r="AO6593" s="61"/>
      <c r="AP6593" s="62"/>
      <c r="AQ6593" s="61"/>
      <c r="AR6593" s="61"/>
      <c r="AS6593" s="61"/>
      <c r="AT6593" s="61"/>
      <c r="AU6593" s="61"/>
      <c r="AV6593" s="61"/>
      <c r="AW6593" s="60"/>
    </row>
    <row r="6594" s="59" customFormat="1" customHeight="1" spans="1:49">
      <c r="A6594" s="60"/>
      <c r="B6594" s="60"/>
      <c r="C6594" s="60"/>
      <c r="D6594" s="60"/>
      <c r="H6594" s="61"/>
      <c r="I6594" s="61"/>
      <c r="J6594" s="61"/>
      <c r="K6594" s="61"/>
      <c r="L6594" s="61"/>
      <c r="M6594" s="61"/>
      <c r="N6594" s="61"/>
      <c r="O6594" s="61"/>
      <c r="P6594" s="61"/>
      <c r="Q6594" s="61"/>
      <c r="R6594" s="61"/>
      <c r="S6594" s="61"/>
      <c r="T6594" s="61"/>
      <c r="U6594" s="61"/>
      <c r="V6594" s="61"/>
      <c r="W6594" s="61"/>
      <c r="X6594" s="61"/>
      <c r="Y6594" s="61"/>
      <c r="Z6594" s="61"/>
      <c r="AA6594" s="61"/>
      <c r="AB6594" s="61"/>
      <c r="AC6594" s="61"/>
      <c r="AD6594" s="61"/>
      <c r="AE6594" s="61"/>
      <c r="AF6594" s="61"/>
      <c r="AG6594" s="61"/>
      <c r="AH6594" s="61"/>
      <c r="AI6594" s="61"/>
      <c r="AJ6594" s="61"/>
      <c r="AK6594" s="61"/>
      <c r="AL6594" s="61"/>
      <c r="AM6594" s="61"/>
      <c r="AN6594" s="61"/>
      <c r="AO6594" s="61"/>
      <c r="AP6594" s="62"/>
      <c r="AQ6594" s="61"/>
      <c r="AR6594" s="61"/>
      <c r="AS6594" s="61"/>
      <c r="AT6594" s="61"/>
      <c r="AU6594" s="61"/>
      <c r="AV6594" s="61"/>
      <c r="AW6594" s="60"/>
    </row>
    <row r="6595" s="59" customFormat="1" customHeight="1" spans="1:49">
      <c r="A6595" s="60"/>
      <c r="B6595" s="60"/>
      <c r="C6595" s="60"/>
      <c r="D6595" s="60"/>
      <c r="H6595" s="61"/>
      <c r="I6595" s="61"/>
      <c r="J6595" s="61"/>
      <c r="K6595" s="61"/>
      <c r="L6595" s="61"/>
      <c r="M6595" s="61"/>
      <c r="N6595" s="61"/>
      <c r="O6595" s="61"/>
      <c r="P6595" s="61"/>
      <c r="Q6595" s="61"/>
      <c r="R6595" s="61"/>
      <c r="S6595" s="61"/>
      <c r="T6595" s="61"/>
      <c r="U6595" s="61"/>
      <c r="V6595" s="61"/>
      <c r="W6595" s="61"/>
      <c r="X6595" s="61"/>
      <c r="Y6595" s="61"/>
      <c r="Z6595" s="61"/>
      <c r="AA6595" s="61"/>
      <c r="AB6595" s="61"/>
      <c r="AC6595" s="61"/>
      <c r="AD6595" s="61"/>
      <c r="AE6595" s="61"/>
      <c r="AF6595" s="61"/>
      <c r="AG6595" s="61"/>
      <c r="AH6595" s="61"/>
      <c r="AI6595" s="61"/>
      <c r="AJ6595" s="61"/>
      <c r="AK6595" s="61"/>
      <c r="AL6595" s="61"/>
      <c r="AM6595" s="61"/>
      <c r="AN6595" s="61"/>
      <c r="AO6595" s="61"/>
      <c r="AP6595" s="62"/>
      <c r="AQ6595" s="61"/>
      <c r="AR6595" s="61"/>
      <c r="AS6595" s="61"/>
      <c r="AT6595" s="61"/>
      <c r="AU6595" s="61"/>
      <c r="AV6595" s="61"/>
      <c r="AW6595" s="60"/>
    </row>
    <row r="6596" s="59" customFormat="1" customHeight="1" spans="1:49">
      <c r="A6596" s="60"/>
      <c r="B6596" s="60"/>
      <c r="C6596" s="60"/>
      <c r="D6596" s="60"/>
      <c r="H6596" s="61"/>
      <c r="I6596" s="61"/>
      <c r="J6596" s="61"/>
      <c r="K6596" s="61"/>
      <c r="L6596" s="61"/>
      <c r="M6596" s="61"/>
      <c r="N6596" s="61"/>
      <c r="O6596" s="61"/>
      <c r="P6596" s="61"/>
      <c r="Q6596" s="61"/>
      <c r="R6596" s="61"/>
      <c r="S6596" s="61"/>
      <c r="T6596" s="61"/>
      <c r="U6596" s="61"/>
      <c r="V6596" s="61"/>
      <c r="W6596" s="61"/>
      <c r="X6596" s="61"/>
      <c r="Y6596" s="61"/>
      <c r="Z6596" s="61"/>
      <c r="AA6596" s="61"/>
      <c r="AB6596" s="61"/>
      <c r="AC6596" s="61"/>
      <c r="AD6596" s="61"/>
      <c r="AE6596" s="61"/>
      <c r="AF6596" s="61"/>
      <c r="AG6596" s="61"/>
      <c r="AH6596" s="61"/>
      <c r="AI6596" s="61"/>
      <c r="AJ6596" s="61"/>
      <c r="AK6596" s="61"/>
      <c r="AL6596" s="61"/>
      <c r="AM6596" s="61"/>
      <c r="AN6596" s="61"/>
      <c r="AO6596" s="61"/>
      <c r="AP6596" s="62"/>
      <c r="AQ6596" s="61"/>
      <c r="AR6596" s="61"/>
      <c r="AS6596" s="61"/>
      <c r="AT6596" s="61"/>
      <c r="AU6596" s="61"/>
      <c r="AV6596" s="61"/>
      <c r="AW6596" s="60"/>
    </row>
    <row r="6597" s="59" customFormat="1" customHeight="1" spans="1:49">
      <c r="A6597" s="60"/>
      <c r="B6597" s="60"/>
      <c r="C6597" s="60"/>
      <c r="D6597" s="60"/>
      <c r="H6597" s="61"/>
      <c r="I6597" s="61"/>
      <c r="J6597" s="61"/>
      <c r="K6597" s="61"/>
      <c r="L6597" s="61"/>
      <c r="M6597" s="61"/>
      <c r="N6597" s="61"/>
      <c r="O6597" s="61"/>
      <c r="P6597" s="61"/>
      <c r="Q6597" s="61"/>
      <c r="R6597" s="61"/>
      <c r="S6597" s="61"/>
      <c r="T6597" s="61"/>
      <c r="U6597" s="61"/>
      <c r="V6597" s="61"/>
      <c r="W6597" s="61"/>
      <c r="X6597" s="61"/>
      <c r="Y6597" s="61"/>
      <c r="Z6597" s="61"/>
      <c r="AA6597" s="61"/>
      <c r="AB6597" s="61"/>
      <c r="AC6597" s="61"/>
      <c r="AD6597" s="61"/>
      <c r="AE6597" s="61"/>
      <c r="AF6597" s="61"/>
      <c r="AG6597" s="61"/>
      <c r="AH6597" s="61"/>
      <c r="AI6597" s="61"/>
      <c r="AJ6597" s="61"/>
      <c r="AK6597" s="61"/>
      <c r="AL6597" s="61"/>
      <c r="AM6597" s="61"/>
      <c r="AN6597" s="61"/>
      <c r="AO6597" s="61"/>
      <c r="AP6597" s="62"/>
      <c r="AQ6597" s="61"/>
      <c r="AR6597" s="61"/>
      <c r="AS6597" s="61"/>
      <c r="AT6597" s="61"/>
      <c r="AU6597" s="61"/>
      <c r="AV6597" s="61"/>
      <c r="AW6597" s="60"/>
    </row>
    <row r="6598" s="59" customFormat="1" customHeight="1" spans="1:49">
      <c r="A6598" s="60"/>
      <c r="B6598" s="60"/>
      <c r="C6598" s="60"/>
      <c r="D6598" s="60"/>
      <c r="H6598" s="61"/>
      <c r="I6598" s="61"/>
      <c r="J6598" s="61"/>
      <c r="K6598" s="61"/>
      <c r="L6598" s="61"/>
      <c r="M6598" s="61"/>
      <c r="N6598" s="61"/>
      <c r="O6598" s="61"/>
      <c r="P6598" s="61"/>
      <c r="Q6598" s="61"/>
      <c r="R6598" s="61"/>
      <c r="S6598" s="61"/>
      <c r="T6598" s="61"/>
      <c r="U6598" s="61"/>
      <c r="V6598" s="61"/>
      <c r="W6598" s="61"/>
      <c r="X6598" s="61"/>
      <c r="Y6598" s="61"/>
      <c r="Z6598" s="61"/>
      <c r="AA6598" s="61"/>
      <c r="AB6598" s="61"/>
      <c r="AC6598" s="61"/>
      <c r="AD6598" s="61"/>
      <c r="AE6598" s="61"/>
      <c r="AF6598" s="61"/>
      <c r="AG6598" s="61"/>
      <c r="AH6598" s="61"/>
      <c r="AI6598" s="61"/>
      <c r="AJ6598" s="61"/>
      <c r="AK6598" s="61"/>
      <c r="AL6598" s="61"/>
      <c r="AM6598" s="61"/>
      <c r="AN6598" s="61"/>
      <c r="AO6598" s="61"/>
      <c r="AP6598" s="62"/>
      <c r="AQ6598" s="61"/>
      <c r="AR6598" s="61"/>
      <c r="AS6598" s="61"/>
      <c r="AT6598" s="61"/>
      <c r="AU6598" s="61"/>
      <c r="AV6598" s="61"/>
      <c r="AW6598" s="60"/>
    </row>
    <row r="6599" s="59" customFormat="1" customHeight="1" spans="1:49">
      <c r="A6599" s="60"/>
      <c r="B6599" s="60"/>
      <c r="C6599" s="60"/>
      <c r="D6599" s="60"/>
      <c r="H6599" s="61"/>
      <c r="I6599" s="61"/>
      <c r="J6599" s="61"/>
      <c r="K6599" s="61"/>
      <c r="L6599" s="61"/>
      <c r="M6599" s="61"/>
      <c r="N6599" s="61"/>
      <c r="O6599" s="61"/>
      <c r="P6599" s="61"/>
      <c r="Q6599" s="61"/>
      <c r="R6599" s="61"/>
      <c r="S6599" s="61"/>
      <c r="T6599" s="61"/>
      <c r="U6599" s="61"/>
      <c r="V6599" s="61"/>
      <c r="W6599" s="61"/>
      <c r="X6599" s="61"/>
      <c r="Y6599" s="61"/>
      <c r="Z6599" s="61"/>
      <c r="AA6599" s="61"/>
      <c r="AB6599" s="61"/>
      <c r="AC6599" s="61"/>
      <c r="AD6599" s="61"/>
      <c r="AE6599" s="61"/>
      <c r="AF6599" s="61"/>
      <c r="AG6599" s="61"/>
      <c r="AH6599" s="61"/>
      <c r="AI6599" s="61"/>
      <c r="AJ6599" s="61"/>
      <c r="AK6599" s="61"/>
      <c r="AL6599" s="61"/>
      <c r="AM6599" s="61"/>
      <c r="AN6599" s="61"/>
      <c r="AO6599" s="61"/>
      <c r="AP6599" s="62"/>
      <c r="AQ6599" s="61"/>
      <c r="AR6599" s="61"/>
      <c r="AS6599" s="61"/>
      <c r="AT6599" s="61"/>
      <c r="AU6599" s="61"/>
      <c r="AV6599" s="61"/>
      <c r="AW6599" s="60"/>
    </row>
    <row r="6600" s="59" customFormat="1" customHeight="1" spans="1:49">
      <c r="A6600" s="60"/>
      <c r="B6600" s="60"/>
      <c r="C6600" s="60"/>
      <c r="D6600" s="60"/>
      <c r="H6600" s="61"/>
      <c r="I6600" s="61"/>
      <c r="J6600" s="61"/>
      <c r="K6600" s="61"/>
      <c r="L6600" s="61"/>
      <c r="M6600" s="61"/>
      <c r="N6600" s="61"/>
      <c r="O6600" s="61"/>
      <c r="P6600" s="61"/>
      <c r="Q6600" s="61"/>
      <c r="R6600" s="61"/>
      <c r="S6600" s="61"/>
      <c r="T6600" s="61"/>
      <c r="U6600" s="61"/>
      <c r="V6600" s="61"/>
      <c r="W6600" s="61"/>
      <c r="X6600" s="61"/>
      <c r="Y6600" s="61"/>
      <c r="Z6600" s="61"/>
      <c r="AA6600" s="61"/>
      <c r="AB6600" s="61"/>
      <c r="AC6600" s="61"/>
      <c r="AD6600" s="61"/>
      <c r="AE6600" s="61"/>
      <c r="AF6600" s="61"/>
      <c r="AG6600" s="61"/>
      <c r="AH6600" s="61"/>
      <c r="AI6600" s="61"/>
      <c r="AJ6600" s="61"/>
      <c r="AK6600" s="61"/>
      <c r="AL6600" s="61"/>
      <c r="AM6600" s="61"/>
      <c r="AN6600" s="61"/>
      <c r="AO6600" s="61"/>
      <c r="AP6600" s="62"/>
      <c r="AQ6600" s="61"/>
      <c r="AR6600" s="61"/>
      <c r="AS6600" s="61"/>
      <c r="AT6600" s="61"/>
      <c r="AU6600" s="61"/>
      <c r="AV6600" s="61"/>
      <c r="AW6600" s="60"/>
    </row>
    <row r="6601" s="59" customFormat="1" customHeight="1" spans="1:49">
      <c r="A6601" s="60"/>
      <c r="B6601" s="60"/>
      <c r="C6601" s="60"/>
      <c r="D6601" s="60"/>
      <c r="H6601" s="61"/>
      <c r="I6601" s="61"/>
      <c r="J6601" s="61"/>
      <c r="K6601" s="61"/>
      <c r="L6601" s="61"/>
      <c r="M6601" s="61"/>
      <c r="N6601" s="61"/>
      <c r="O6601" s="61"/>
      <c r="P6601" s="61"/>
      <c r="Q6601" s="61"/>
      <c r="R6601" s="61"/>
      <c r="S6601" s="61"/>
      <c r="T6601" s="61"/>
      <c r="U6601" s="61"/>
      <c r="V6601" s="61"/>
      <c r="W6601" s="61"/>
      <c r="X6601" s="61"/>
      <c r="Y6601" s="61"/>
      <c r="Z6601" s="61"/>
      <c r="AA6601" s="61"/>
      <c r="AB6601" s="61"/>
      <c r="AC6601" s="61"/>
      <c r="AD6601" s="61"/>
      <c r="AE6601" s="61"/>
      <c r="AF6601" s="61"/>
      <c r="AG6601" s="61"/>
      <c r="AH6601" s="61"/>
      <c r="AI6601" s="61"/>
      <c r="AJ6601" s="61"/>
      <c r="AK6601" s="61"/>
      <c r="AL6601" s="61"/>
      <c r="AM6601" s="61"/>
      <c r="AN6601" s="61"/>
      <c r="AO6601" s="61"/>
      <c r="AP6601" s="62"/>
      <c r="AQ6601" s="61"/>
      <c r="AR6601" s="61"/>
      <c r="AS6601" s="61"/>
      <c r="AT6601" s="61"/>
      <c r="AU6601" s="61"/>
      <c r="AV6601" s="61"/>
      <c r="AW6601" s="60"/>
    </row>
    <row r="6602" s="59" customFormat="1" customHeight="1" spans="1:49">
      <c r="A6602" s="60"/>
      <c r="B6602" s="60"/>
      <c r="C6602" s="60"/>
      <c r="D6602" s="60"/>
      <c r="H6602" s="61"/>
      <c r="I6602" s="61"/>
      <c r="J6602" s="61"/>
      <c r="K6602" s="61"/>
      <c r="L6602" s="61"/>
      <c r="M6602" s="61"/>
      <c r="N6602" s="61"/>
      <c r="O6602" s="61"/>
      <c r="P6602" s="61"/>
      <c r="Q6602" s="61"/>
      <c r="R6602" s="61"/>
      <c r="S6602" s="61"/>
      <c r="T6602" s="61"/>
      <c r="U6602" s="61"/>
      <c r="V6602" s="61"/>
      <c r="W6602" s="61"/>
      <c r="X6602" s="61"/>
      <c r="Y6602" s="61"/>
      <c r="Z6602" s="61"/>
      <c r="AA6602" s="61"/>
      <c r="AB6602" s="61"/>
      <c r="AC6602" s="61"/>
      <c r="AD6602" s="61"/>
      <c r="AE6602" s="61"/>
      <c r="AF6602" s="61"/>
      <c r="AG6602" s="61"/>
      <c r="AH6602" s="61"/>
      <c r="AI6602" s="61"/>
      <c r="AJ6602" s="61"/>
      <c r="AK6602" s="61"/>
      <c r="AL6602" s="61"/>
      <c r="AM6602" s="61"/>
      <c r="AN6602" s="61"/>
      <c r="AO6602" s="61"/>
      <c r="AP6602" s="62"/>
      <c r="AQ6602" s="61"/>
      <c r="AR6602" s="61"/>
      <c r="AS6602" s="61"/>
      <c r="AT6602" s="61"/>
      <c r="AU6602" s="61"/>
      <c r="AV6602" s="61"/>
      <c r="AW6602" s="60"/>
    </row>
    <row r="6603" s="59" customFormat="1" customHeight="1" spans="1:49">
      <c r="A6603" s="60"/>
      <c r="B6603" s="60"/>
      <c r="C6603" s="60"/>
      <c r="D6603" s="60"/>
      <c r="H6603" s="61"/>
      <c r="I6603" s="61"/>
      <c r="J6603" s="61"/>
      <c r="K6603" s="61"/>
      <c r="L6603" s="61"/>
      <c r="M6603" s="61"/>
      <c r="N6603" s="61"/>
      <c r="O6603" s="61"/>
      <c r="P6603" s="61"/>
      <c r="Q6603" s="61"/>
      <c r="R6603" s="61"/>
      <c r="S6603" s="61"/>
      <c r="T6603" s="61"/>
      <c r="U6603" s="61"/>
      <c r="V6603" s="61"/>
      <c r="W6603" s="61"/>
      <c r="X6603" s="61"/>
      <c r="Y6603" s="61"/>
      <c r="Z6603" s="61"/>
      <c r="AA6603" s="61"/>
      <c r="AB6603" s="61"/>
      <c r="AC6603" s="61"/>
      <c r="AD6603" s="61"/>
      <c r="AE6603" s="61"/>
      <c r="AF6603" s="61"/>
      <c r="AG6603" s="61"/>
      <c r="AH6603" s="61"/>
      <c r="AI6603" s="61"/>
      <c r="AJ6603" s="61"/>
      <c r="AK6603" s="61"/>
      <c r="AL6603" s="61"/>
      <c r="AM6603" s="61"/>
      <c r="AN6603" s="61"/>
      <c r="AO6603" s="61"/>
      <c r="AP6603" s="62"/>
      <c r="AQ6603" s="61"/>
      <c r="AR6603" s="61"/>
      <c r="AS6603" s="61"/>
      <c r="AT6603" s="61"/>
      <c r="AU6603" s="61"/>
      <c r="AV6603" s="61"/>
      <c r="AW6603" s="60"/>
    </row>
    <row r="6604" s="59" customFormat="1" customHeight="1" spans="1:49">
      <c r="A6604" s="60"/>
      <c r="B6604" s="60"/>
      <c r="C6604" s="60"/>
      <c r="D6604" s="60"/>
      <c r="H6604" s="61"/>
      <c r="I6604" s="61"/>
      <c r="J6604" s="61"/>
      <c r="K6604" s="61"/>
      <c r="L6604" s="61"/>
      <c r="M6604" s="61"/>
      <c r="N6604" s="61"/>
      <c r="O6604" s="61"/>
      <c r="P6604" s="61"/>
      <c r="Q6604" s="61"/>
      <c r="R6604" s="61"/>
      <c r="S6604" s="61"/>
      <c r="T6604" s="61"/>
      <c r="U6604" s="61"/>
      <c r="V6604" s="61"/>
      <c r="W6604" s="61"/>
      <c r="X6604" s="61"/>
      <c r="Y6604" s="61"/>
      <c r="Z6604" s="61"/>
      <c r="AA6604" s="61"/>
      <c r="AB6604" s="61"/>
      <c r="AC6604" s="61"/>
      <c r="AD6604" s="61"/>
      <c r="AE6604" s="61"/>
      <c r="AF6604" s="61"/>
      <c r="AG6604" s="61"/>
      <c r="AH6604" s="61"/>
      <c r="AI6604" s="61"/>
      <c r="AJ6604" s="61"/>
      <c r="AK6604" s="61"/>
      <c r="AL6604" s="61"/>
      <c r="AM6604" s="61"/>
      <c r="AN6604" s="61"/>
      <c r="AO6604" s="61"/>
      <c r="AP6604" s="62"/>
      <c r="AQ6604" s="61"/>
      <c r="AR6604" s="61"/>
      <c r="AS6604" s="61"/>
      <c r="AT6604" s="61"/>
      <c r="AU6604" s="61"/>
      <c r="AV6604" s="61"/>
      <c r="AW6604" s="60"/>
    </row>
    <row r="6605" s="59" customFormat="1" customHeight="1" spans="1:49">
      <c r="A6605" s="60"/>
      <c r="B6605" s="60"/>
      <c r="C6605" s="60"/>
      <c r="D6605" s="60"/>
      <c r="H6605" s="61"/>
      <c r="I6605" s="61"/>
      <c r="J6605" s="61"/>
      <c r="K6605" s="61"/>
      <c r="L6605" s="61"/>
      <c r="M6605" s="61"/>
      <c r="N6605" s="61"/>
      <c r="O6605" s="61"/>
      <c r="P6605" s="61"/>
      <c r="Q6605" s="61"/>
      <c r="R6605" s="61"/>
      <c r="S6605" s="61"/>
      <c r="T6605" s="61"/>
      <c r="U6605" s="61"/>
      <c r="V6605" s="61"/>
      <c r="W6605" s="61"/>
      <c r="X6605" s="61"/>
      <c r="Y6605" s="61"/>
      <c r="Z6605" s="61"/>
      <c r="AA6605" s="61"/>
      <c r="AB6605" s="61"/>
      <c r="AC6605" s="61"/>
      <c r="AD6605" s="61"/>
      <c r="AE6605" s="61"/>
      <c r="AF6605" s="61"/>
      <c r="AG6605" s="61"/>
      <c r="AH6605" s="61"/>
      <c r="AI6605" s="61"/>
      <c r="AJ6605" s="61"/>
      <c r="AK6605" s="61"/>
      <c r="AL6605" s="61"/>
      <c r="AM6605" s="61"/>
      <c r="AN6605" s="61"/>
      <c r="AO6605" s="61"/>
      <c r="AP6605" s="62"/>
      <c r="AQ6605" s="61"/>
      <c r="AR6605" s="61"/>
      <c r="AS6605" s="61"/>
      <c r="AT6605" s="61"/>
      <c r="AU6605" s="61"/>
      <c r="AV6605" s="61"/>
      <c r="AW6605" s="60"/>
    </row>
    <row r="6606" s="59" customFormat="1" customHeight="1" spans="1:49">
      <c r="A6606" s="60"/>
      <c r="B6606" s="60"/>
      <c r="C6606" s="60"/>
      <c r="D6606" s="60"/>
      <c r="H6606" s="61"/>
      <c r="I6606" s="61"/>
      <c r="J6606" s="61"/>
      <c r="K6606" s="61"/>
      <c r="L6606" s="61"/>
      <c r="M6606" s="61"/>
      <c r="N6606" s="61"/>
      <c r="O6606" s="61"/>
      <c r="P6606" s="61"/>
      <c r="Q6606" s="61"/>
      <c r="R6606" s="61"/>
      <c r="S6606" s="61"/>
      <c r="T6606" s="61"/>
      <c r="U6606" s="61"/>
      <c r="V6606" s="61"/>
      <c r="W6606" s="61"/>
      <c r="X6606" s="61"/>
      <c r="Y6606" s="61"/>
      <c r="Z6606" s="61"/>
      <c r="AA6606" s="61"/>
      <c r="AB6606" s="61"/>
      <c r="AC6606" s="61"/>
      <c r="AD6606" s="61"/>
      <c r="AE6606" s="61"/>
      <c r="AF6606" s="61"/>
      <c r="AG6606" s="61"/>
      <c r="AH6606" s="61"/>
      <c r="AI6606" s="61"/>
      <c r="AJ6606" s="61"/>
      <c r="AK6606" s="61"/>
      <c r="AL6606" s="61"/>
      <c r="AM6606" s="61"/>
      <c r="AN6606" s="61"/>
      <c r="AO6606" s="61"/>
      <c r="AP6606" s="62"/>
      <c r="AQ6606" s="61"/>
      <c r="AR6606" s="61"/>
      <c r="AS6606" s="61"/>
      <c r="AT6606" s="61"/>
      <c r="AU6606" s="61"/>
      <c r="AV6606" s="61"/>
      <c r="AW6606" s="60"/>
    </row>
    <row r="6607" s="59" customFormat="1" customHeight="1" spans="1:49">
      <c r="A6607" s="60"/>
      <c r="B6607" s="60"/>
      <c r="C6607" s="60"/>
      <c r="D6607" s="60"/>
      <c r="H6607" s="61"/>
      <c r="I6607" s="61"/>
      <c r="J6607" s="61"/>
      <c r="K6607" s="61"/>
      <c r="L6607" s="61"/>
      <c r="M6607" s="61"/>
      <c r="N6607" s="61"/>
      <c r="O6607" s="61"/>
      <c r="P6607" s="61"/>
      <c r="Q6607" s="61"/>
      <c r="R6607" s="61"/>
      <c r="S6607" s="61"/>
      <c r="T6607" s="61"/>
      <c r="U6607" s="61"/>
      <c r="V6607" s="61"/>
      <c r="W6607" s="61"/>
      <c r="X6607" s="61"/>
      <c r="Y6607" s="61"/>
      <c r="Z6607" s="61"/>
      <c r="AA6607" s="61"/>
      <c r="AB6607" s="61"/>
      <c r="AC6607" s="61"/>
      <c r="AD6607" s="61"/>
      <c r="AE6607" s="61"/>
      <c r="AF6607" s="61"/>
      <c r="AG6607" s="61"/>
      <c r="AH6607" s="61"/>
      <c r="AI6607" s="61"/>
      <c r="AJ6607" s="61"/>
      <c r="AK6607" s="61"/>
      <c r="AL6607" s="61"/>
      <c r="AM6607" s="61"/>
      <c r="AN6607" s="61"/>
      <c r="AO6607" s="61"/>
      <c r="AP6607" s="62"/>
      <c r="AQ6607" s="61"/>
      <c r="AR6607" s="61"/>
      <c r="AS6607" s="61"/>
      <c r="AT6607" s="61"/>
      <c r="AU6607" s="61"/>
      <c r="AV6607" s="61"/>
      <c r="AW6607" s="60"/>
    </row>
    <row r="6608" s="59" customFormat="1" customHeight="1" spans="1:49">
      <c r="A6608" s="60"/>
      <c r="B6608" s="60"/>
      <c r="C6608" s="60"/>
      <c r="D6608" s="60"/>
      <c r="H6608" s="61"/>
      <c r="I6608" s="61"/>
      <c r="J6608" s="61"/>
      <c r="K6608" s="61"/>
      <c r="L6608" s="61"/>
      <c r="M6608" s="61"/>
      <c r="N6608" s="61"/>
      <c r="O6608" s="61"/>
      <c r="P6608" s="61"/>
      <c r="Q6608" s="61"/>
      <c r="R6608" s="61"/>
      <c r="S6608" s="61"/>
      <c r="T6608" s="61"/>
      <c r="U6608" s="61"/>
      <c r="V6608" s="61"/>
      <c r="W6608" s="61"/>
      <c r="X6608" s="61"/>
      <c r="Y6608" s="61"/>
      <c r="Z6608" s="61"/>
      <c r="AA6608" s="61"/>
      <c r="AB6608" s="61"/>
      <c r="AC6608" s="61"/>
      <c r="AD6608" s="61"/>
      <c r="AE6608" s="61"/>
      <c r="AF6608" s="61"/>
      <c r="AG6608" s="61"/>
      <c r="AH6608" s="61"/>
      <c r="AI6608" s="61"/>
      <c r="AJ6608" s="61"/>
      <c r="AK6608" s="61"/>
      <c r="AL6608" s="61"/>
      <c r="AM6608" s="61"/>
      <c r="AN6608" s="61"/>
      <c r="AO6608" s="61"/>
      <c r="AP6608" s="62"/>
      <c r="AQ6608" s="61"/>
      <c r="AR6608" s="61"/>
      <c r="AS6608" s="61"/>
      <c r="AT6608" s="61"/>
      <c r="AU6608" s="61"/>
      <c r="AV6608" s="61"/>
      <c r="AW6608" s="60"/>
    </row>
    <row r="6609" s="59" customFormat="1" customHeight="1" spans="1:49">
      <c r="A6609" s="60"/>
      <c r="B6609" s="60"/>
      <c r="C6609" s="60"/>
      <c r="D6609" s="60"/>
      <c r="H6609" s="61"/>
      <c r="I6609" s="61"/>
      <c r="J6609" s="61"/>
      <c r="K6609" s="61"/>
      <c r="L6609" s="61"/>
      <c r="M6609" s="61"/>
      <c r="N6609" s="61"/>
      <c r="O6609" s="61"/>
      <c r="P6609" s="61"/>
      <c r="Q6609" s="61"/>
      <c r="R6609" s="61"/>
      <c r="S6609" s="61"/>
      <c r="T6609" s="61"/>
      <c r="U6609" s="61"/>
      <c r="V6609" s="61"/>
      <c r="W6609" s="61"/>
      <c r="X6609" s="61"/>
      <c r="Y6609" s="61"/>
      <c r="Z6609" s="61"/>
      <c r="AA6609" s="61"/>
      <c r="AB6609" s="61"/>
      <c r="AC6609" s="61"/>
      <c r="AD6609" s="61"/>
      <c r="AE6609" s="61"/>
      <c r="AF6609" s="61"/>
      <c r="AG6609" s="61"/>
      <c r="AH6609" s="61"/>
      <c r="AI6609" s="61"/>
      <c r="AJ6609" s="61"/>
      <c r="AK6609" s="61"/>
      <c r="AL6609" s="61"/>
      <c r="AM6609" s="61"/>
      <c r="AN6609" s="61"/>
      <c r="AO6609" s="61"/>
      <c r="AP6609" s="62"/>
      <c r="AQ6609" s="61"/>
      <c r="AR6609" s="61"/>
      <c r="AS6609" s="61"/>
      <c r="AT6609" s="61"/>
      <c r="AU6609" s="61"/>
      <c r="AV6609" s="61"/>
      <c r="AW6609" s="60"/>
    </row>
    <row r="6610" s="59" customFormat="1" customHeight="1" spans="1:49">
      <c r="A6610" s="60"/>
      <c r="B6610" s="60"/>
      <c r="C6610" s="60"/>
      <c r="D6610" s="60"/>
      <c r="H6610" s="61"/>
      <c r="I6610" s="61"/>
      <c r="J6610" s="61"/>
      <c r="K6610" s="61"/>
      <c r="L6610" s="61"/>
      <c r="M6610" s="61"/>
      <c r="N6610" s="61"/>
      <c r="O6610" s="61"/>
      <c r="P6610" s="61"/>
      <c r="Q6610" s="61"/>
      <c r="R6610" s="61"/>
      <c r="S6610" s="61"/>
      <c r="T6610" s="61"/>
      <c r="U6610" s="61"/>
      <c r="V6610" s="61"/>
      <c r="W6610" s="61"/>
      <c r="X6610" s="61"/>
      <c r="Y6610" s="61"/>
      <c r="Z6610" s="61"/>
      <c r="AA6610" s="61"/>
      <c r="AB6610" s="61"/>
      <c r="AC6610" s="61"/>
      <c r="AD6610" s="61"/>
      <c r="AE6610" s="61"/>
      <c r="AF6610" s="61"/>
      <c r="AG6610" s="61"/>
      <c r="AH6610" s="61"/>
      <c r="AI6610" s="61"/>
      <c r="AJ6610" s="61"/>
      <c r="AK6610" s="61"/>
      <c r="AL6610" s="61"/>
      <c r="AM6610" s="61"/>
      <c r="AN6610" s="61"/>
      <c r="AO6610" s="61"/>
      <c r="AP6610" s="62"/>
      <c r="AQ6610" s="61"/>
      <c r="AR6610" s="61"/>
      <c r="AS6610" s="61"/>
      <c r="AT6610" s="61"/>
      <c r="AU6610" s="61"/>
      <c r="AV6610" s="61"/>
      <c r="AW6610" s="60"/>
    </row>
    <row r="6611" s="59" customFormat="1" customHeight="1" spans="1:49">
      <c r="A6611" s="60"/>
      <c r="B6611" s="60"/>
      <c r="C6611" s="60"/>
      <c r="D6611" s="60"/>
      <c r="H6611" s="61"/>
      <c r="I6611" s="61"/>
      <c r="J6611" s="61"/>
      <c r="K6611" s="61"/>
      <c r="L6611" s="61"/>
      <c r="M6611" s="61"/>
      <c r="N6611" s="61"/>
      <c r="O6611" s="61"/>
      <c r="P6611" s="61"/>
      <c r="Q6611" s="61"/>
      <c r="R6611" s="61"/>
      <c r="S6611" s="61"/>
      <c r="T6611" s="61"/>
      <c r="U6611" s="61"/>
      <c r="V6611" s="61"/>
      <c r="W6611" s="61"/>
      <c r="X6611" s="61"/>
      <c r="Y6611" s="61"/>
      <c r="Z6611" s="61"/>
      <c r="AA6611" s="61"/>
      <c r="AB6611" s="61"/>
      <c r="AC6611" s="61"/>
      <c r="AD6611" s="61"/>
      <c r="AE6611" s="61"/>
      <c r="AF6611" s="61"/>
      <c r="AG6611" s="61"/>
      <c r="AH6611" s="61"/>
      <c r="AI6611" s="61"/>
      <c r="AJ6611" s="61"/>
      <c r="AK6611" s="61"/>
      <c r="AL6611" s="61"/>
      <c r="AM6611" s="61"/>
      <c r="AN6611" s="61"/>
      <c r="AO6611" s="61"/>
      <c r="AP6611" s="62"/>
      <c r="AQ6611" s="61"/>
      <c r="AR6611" s="61"/>
      <c r="AS6611" s="61"/>
      <c r="AT6611" s="61"/>
      <c r="AU6611" s="61"/>
      <c r="AV6611" s="61"/>
      <c r="AW6611" s="60"/>
    </row>
    <row r="6612" s="59" customFormat="1" customHeight="1" spans="1:49">
      <c r="A6612" s="60"/>
      <c r="B6612" s="60"/>
      <c r="C6612" s="60"/>
      <c r="D6612" s="60"/>
      <c r="H6612" s="61"/>
      <c r="I6612" s="61"/>
      <c r="J6612" s="61"/>
      <c r="K6612" s="61"/>
      <c r="L6612" s="61"/>
      <c r="M6612" s="61"/>
      <c r="N6612" s="61"/>
      <c r="O6612" s="61"/>
      <c r="P6612" s="61"/>
      <c r="Q6612" s="61"/>
      <c r="R6612" s="61"/>
      <c r="S6612" s="61"/>
      <c r="T6612" s="61"/>
      <c r="U6612" s="61"/>
      <c r="V6612" s="61"/>
      <c r="W6612" s="61"/>
      <c r="X6612" s="61"/>
      <c r="Y6612" s="61"/>
      <c r="Z6612" s="61"/>
      <c r="AA6612" s="61"/>
      <c r="AB6612" s="61"/>
      <c r="AC6612" s="61"/>
      <c r="AD6612" s="61"/>
      <c r="AE6612" s="61"/>
      <c r="AF6612" s="61"/>
      <c r="AG6612" s="61"/>
      <c r="AH6612" s="61"/>
      <c r="AI6612" s="61"/>
      <c r="AJ6612" s="61"/>
      <c r="AK6612" s="61"/>
      <c r="AL6612" s="61"/>
      <c r="AM6612" s="61"/>
      <c r="AN6612" s="61"/>
      <c r="AO6612" s="61"/>
      <c r="AP6612" s="62"/>
      <c r="AQ6612" s="61"/>
      <c r="AR6612" s="61"/>
      <c r="AS6612" s="61"/>
      <c r="AT6612" s="61"/>
      <c r="AU6612" s="61"/>
      <c r="AV6612" s="61"/>
      <c r="AW6612" s="60"/>
    </row>
    <row r="6613" s="59" customFormat="1" customHeight="1" spans="1:49">
      <c r="A6613" s="60"/>
      <c r="B6613" s="60"/>
      <c r="C6613" s="60"/>
      <c r="D6613" s="60"/>
      <c r="H6613" s="61"/>
      <c r="I6613" s="61"/>
      <c r="J6613" s="61"/>
      <c r="K6613" s="61"/>
      <c r="L6613" s="61"/>
      <c r="M6613" s="61"/>
      <c r="N6613" s="61"/>
      <c r="O6613" s="61"/>
      <c r="P6613" s="61"/>
      <c r="Q6613" s="61"/>
      <c r="R6613" s="61"/>
      <c r="S6613" s="61"/>
      <c r="T6613" s="61"/>
      <c r="U6613" s="61"/>
      <c r="V6613" s="61"/>
      <c r="W6613" s="61"/>
      <c r="X6613" s="61"/>
      <c r="Y6613" s="61"/>
      <c r="Z6613" s="61"/>
      <c r="AA6613" s="61"/>
      <c r="AB6613" s="61"/>
      <c r="AC6613" s="61"/>
      <c r="AD6613" s="61"/>
      <c r="AE6613" s="61"/>
      <c r="AF6613" s="61"/>
      <c r="AG6613" s="61"/>
      <c r="AH6613" s="61"/>
      <c r="AI6613" s="61"/>
      <c r="AJ6613" s="61"/>
      <c r="AK6613" s="61"/>
      <c r="AL6613" s="61"/>
      <c r="AM6613" s="61"/>
      <c r="AN6613" s="61"/>
      <c r="AO6613" s="61"/>
      <c r="AP6613" s="62"/>
      <c r="AQ6613" s="61"/>
      <c r="AR6613" s="61"/>
      <c r="AS6613" s="61"/>
      <c r="AT6613" s="61"/>
      <c r="AU6613" s="61"/>
      <c r="AV6613" s="61"/>
      <c r="AW6613" s="60"/>
    </row>
    <row r="6614" s="59" customFormat="1" customHeight="1" spans="1:49">
      <c r="A6614" s="60"/>
      <c r="B6614" s="60"/>
      <c r="C6614" s="60"/>
      <c r="D6614" s="60"/>
      <c r="H6614" s="61"/>
      <c r="I6614" s="61"/>
      <c r="J6614" s="61"/>
      <c r="K6614" s="61"/>
      <c r="L6614" s="61"/>
      <c r="M6614" s="61"/>
      <c r="N6614" s="61"/>
      <c r="O6614" s="61"/>
      <c r="P6614" s="61"/>
      <c r="Q6614" s="61"/>
      <c r="R6614" s="61"/>
      <c r="S6614" s="61"/>
      <c r="T6614" s="61"/>
      <c r="U6614" s="61"/>
      <c r="V6614" s="61"/>
      <c r="W6614" s="61"/>
      <c r="X6614" s="61"/>
      <c r="Y6614" s="61"/>
      <c r="Z6614" s="61"/>
      <c r="AA6614" s="61"/>
      <c r="AB6614" s="61"/>
      <c r="AC6614" s="61"/>
      <c r="AD6614" s="61"/>
      <c r="AE6614" s="61"/>
      <c r="AF6614" s="61"/>
      <c r="AG6614" s="61"/>
      <c r="AH6614" s="61"/>
      <c r="AI6614" s="61"/>
      <c r="AJ6614" s="61"/>
      <c r="AK6614" s="61"/>
      <c r="AL6614" s="61"/>
      <c r="AM6614" s="61"/>
      <c r="AN6614" s="61"/>
      <c r="AO6614" s="61"/>
      <c r="AP6614" s="62"/>
      <c r="AQ6614" s="61"/>
      <c r="AR6614" s="61"/>
      <c r="AS6614" s="61"/>
      <c r="AT6614" s="61"/>
      <c r="AU6614" s="61"/>
      <c r="AV6614" s="61"/>
      <c r="AW6614" s="60"/>
    </row>
    <row r="6615" s="59" customFormat="1" customHeight="1" spans="1:49">
      <c r="A6615" s="60"/>
      <c r="B6615" s="60"/>
      <c r="C6615" s="60"/>
      <c r="D6615" s="60"/>
      <c r="H6615" s="61"/>
      <c r="I6615" s="61"/>
      <c r="J6615" s="61"/>
      <c r="K6615" s="61"/>
      <c r="L6615" s="61"/>
      <c r="M6615" s="61"/>
      <c r="N6615" s="61"/>
      <c r="O6615" s="61"/>
      <c r="P6615" s="61"/>
      <c r="Q6615" s="61"/>
      <c r="R6615" s="61"/>
      <c r="S6615" s="61"/>
      <c r="T6615" s="61"/>
      <c r="U6615" s="61"/>
      <c r="V6615" s="61"/>
      <c r="W6615" s="61"/>
      <c r="X6615" s="61"/>
      <c r="Y6615" s="61"/>
      <c r="Z6615" s="61"/>
      <c r="AA6615" s="61"/>
      <c r="AB6615" s="61"/>
      <c r="AC6615" s="61"/>
      <c r="AD6615" s="61"/>
      <c r="AE6615" s="61"/>
      <c r="AF6615" s="61"/>
      <c r="AG6615" s="61"/>
      <c r="AH6615" s="61"/>
      <c r="AI6615" s="61"/>
      <c r="AJ6615" s="61"/>
      <c r="AK6615" s="61"/>
      <c r="AL6615" s="61"/>
      <c r="AM6615" s="61"/>
      <c r="AN6615" s="61"/>
      <c r="AO6615" s="61"/>
      <c r="AP6615" s="62"/>
      <c r="AQ6615" s="61"/>
      <c r="AR6615" s="61"/>
      <c r="AS6615" s="61"/>
      <c r="AT6615" s="61"/>
      <c r="AU6615" s="61"/>
      <c r="AV6615" s="61"/>
      <c r="AW6615" s="60"/>
    </row>
    <row r="6616" s="59" customFormat="1" customHeight="1" spans="1:49">
      <c r="A6616" s="60"/>
      <c r="B6616" s="60"/>
      <c r="C6616" s="60"/>
      <c r="D6616" s="60"/>
      <c r="H6616" s="61"/>
      <c r="I6616" s="61"/>
      <c r="J6616" s="61"/>
      <c r="K6616" s="61"/>
      <c r="L6616" s="61"/>
      <c r="M6616" s="61"/>
      <c r="N6616" s="61"/>
      <c r="O6616" s="61"/>
      <c r="P6616" s="61"/>
      <c r="Q6616" s="61"/>
      <c r="R6616" s="61"/>
      <c r="S6616" s="61"/>
      <c r="T6616" s="61"/>
      <c r="U6616" s="61"/>
      <c r="V6616" s="61"/>
      <c r="W6616" s="61"/>
      <c r="X6616" s="61"/>
      <c r="Y6616" s="61"/>
      <c r="Z6616" s="61"/>
      <c r="AA6616" s="61"/>
      <c r="AB6616" s="61"/>
      <c r="AC6616" s="61"/>
      <c r="AD6616" s="61"/>
      <c r="AE6616" s="61"/>
      <c r="AF6616" s="61"/>
      <c r="AG6616" s="61"/>
      <c r="AH6616" s="61"/>
      <c r="AI6616" s="61"/>
      <c r="AJ6616" s="61"/>
      <c r="AK6616" s="61"/>
      <c r="AL6616" s="61"/>
      <c r="AM6616" s="61"/>
      <c r="AN6616" s="61"/>
      <c r="AO6616" s="61"/>
      <c r="AP6616" s="62"/>
      <c r="AQ6616" s="61"/>
      <c r="AR6616" s="61"/>
      <c r="AS6616" s="61"/>
      <c r="AT6616" s="61"/>
      <c r="AU6616" s="61"/>
      <c r="AV6616" s="61"/>
      <c r="AW6616" s="60"/>
    </row>
    <row r="6617" s="59" customFormat="1" customHeight="1" spans="1:49">
      <c r="A6617" s="60"/>
      <c r="B6617" s="60"/>
      <c r="C6617" s="60"/>
      <c r="D6617" s="60"/>
      <c r="H6617" s="61"/>
      <c r="I6617" s="61"/>
      <c r="J6617" s="61"/>
      <c r="K6617" s="61"/>
      <c r="L6617" s="61"/>
      <c r="M6617" s="61"/>
      <c r="N6617" s="61"/>
      <c r="O6617" s="61"/>
      <c r="P6617" s="61"/>
      <c r="Q6617" s="61"/>
      <c r="R6617" s="61"/>
      <c r="S6617" s="61"/>
      <c r="T6617" s="61"/>
      <c r="U6617" s="61"/>
      <c r="V6617" s="61"/>
      <c r="W6617" s="61"/>
      <c r="X6617" s="61"/>
      <c r="Y6617" s="61"/>
      <c r="Z6617" s="61"/>
      <c r="AA6617" s="61"/>
      <c r="AB6617" s="61"/>
      <c r="AC6617" s="61"/>
      <c r="AD6617" s="61"/>
      <c r="AE6617" s="61"/>
      <c r="AF6617" s="61"/>
      <c r="AG6617" s="61"/>
      <c r="AH6617" s="61"/>
      <c r="AI6617" s="61"/>
      <c r="AJ6617" s="61"/>
      <c r="AK6617" s="61"/>
      <c r="AL6617" s="61"/>
      <c r="AM6617" s="61"/>
      <c r="AN6617" s="61"/>
      <c r="AO6617" s="61"/>
      <c r="AP6617" s="62"/>
      <c r="AQ6617" s="61"/>
      <c r="AR6617" s="61"/>
      <c r="AS6617" s="61"/>
      <c r="AT6617" s="61"/>
      <c r="AU6617" s="61"/>
      <c r="AV6617" s="61"/>
      <c r="AW6617" s="60"/>
    </row>
    <row r="6618" s="59" customFormat="1" customHeight="1" spans="1:49">
      <c r="A6618" s="60"/>
      <c r="B6618" s="60"/>
      <c r="C6618" s="60"/>
      <c r="D6618" s="60"/>
      <c r="H6618" s="61"/>
      <c r="I6618" s="61"/>
      <c r="J6618" s="61"/>
      <c r="K6618" s="61"/>
      <c r="L6618" s="61"/>
      <c r="M6618" s="61"/>
      <c r="N6618" s="61"/>
      <c r="O6618" s="61"/>
      <c r="P6618" s="61"/>
      <c r="Q6618" s="61"/>
      <c r="R6618" s="61"/>
      <c r="S6618" s="61"/>
      <c r="T6618" s="61"/>
      <c r="U6618" s="61"/>
      <c r="V6618" s="61"/>
      <c r="W6618" s="61"/>
      <c r="X6618" s="61"/>
      <c r="Y6618" s="61"/>
      <c r="Z6618" s="61"/>
      <c r="AA6618" s="61"/>
      <c r="AB6618" s="61"/>
      <c r="AC6618" s="61"/>
      <c r="AD6618" s="61"/>
      <c r="AE6618" s="61"/>
      <c r="AF6618" s="61"/>
      <c r="AG6618" s="61"/>
      <c r="AH6618" s="61"/>
      <c r="AI6618" s="61"/>
      <c r="AJ6618" s="61"/>
      <c r="AK6618" s="61"/>
      <c r="AL6618" s="61"/>
      <c r="AM6618" s="61"/>
      <c r="AN6618" s="61"/>
      <c r="AO6618" s="61"/>
      <c r="AP6618" s="62"/>
      <c r="AQ6618" s="61"/>
      <c r="AR6618" s="61"/>
      <c r="AS6618" s="61"/>
      <c r="AT6618" s="61"/>
      <c r="AU6618" s="61"/>
      <c r="AV6618" s="61"/>
      <c r="AW6618" s="60"/>
    </row>
    <row r="6619" s="59" customFormat="1" customHeight="1" spans="1:49">
      <c r="A6619" s="60"/>
      <c r="B6619" s="60"/>
      <c r="C6619" s="60"/>
      <c r="D6619" s="60"/>
      <c r="H6619" s="61"/>
      <c r="I6619" s="61"/>
      <c r="J6619" s="61"/>
      <c r="K6619" s="61"/>
      <c r="L6619" s="61"/>
      <c r="M6619" s="61"/>
      <c r="N6619" s="61"/>
      <c r="O6619" s="61"/>
      <c r="P6619" s="61"/>
      <c r="Q6619" s="61"/>
      <c r="R6619" s="61"/>
      <c r="S6619" s="61"/>
      <c r="T6619" s="61"/>
      <c r="U6619" s="61"/>
      <c r="V6619" s="61"/>
      <c r="W6619" s="61"/>
      <c r="X6619" s="61"/>
      <c r="Y6619" s="61"/>
      <c r="Z6619" s="61"/>
      <c r="AA6619" s="61"/>
      <c r="AB6619" s="61"/>
      <c r="AC6619" s="61"/>
      <c r="AD6619" s="61"/>
      <c r="AE6619" s="61"/>
      <c r="AF6619" s="61"/>
      <c r="AG6619" s="61"/>
      <c r="AH6619" s="61"/>
      <c r="AI6619" s="61"/>
      <c r="AJ6619" s="61"/>
      <c r="AK6619" s="61"/>
      <c r="AL6619" s="61"/>
      <c r="AM6619" s="61"/>
      <c r="AN6619" s="61"/>
      <c r="AO6619" s="61"/>
      <c r="AP6619" s="62"/>
      <c r="AQ6619" s="61"/>
      <c r="AR6619" s="61"/>
      <c r="AS6619" s="61"/>
      <c r="AT6619" s="61"/>
      <c r="AU6619" s="61"/>
      <c r="AV6619" s="61"/>
      <c r="AW6619" s="60"/>
    </row>
    <row r="6620" s="59" customFormat="1" customHeight="1" spans="1:49">
      <c r="A6620" s="60"/>
      <c r="B6620" s="60"/>
      <c r="C6620" s="60"/>
      <c r="D6620" s="60"/>
      <c r="H6620" s="61"/>
      <c r="I6620" s="61"/>
      <c r="J6620" s="61"/>
      <c r="K6620" s="61"/>
      <c r="L6620" s="61"/>
      <c r="M6620" s="61"/>
      <c r="N6620" s="61"/>
      <c r="O6620" s="61"/>
      <c r="P6620" s="61"/>
      <c r="Q6620" s="61"/>
      <c r="R6620" s="61"/>
      <c r="S6620" s="61"/>
      <c r="T6620" s="61"/>
      <c r="U6620" s="61"/>
      <c r="V6620" s="61"/>
      <c r="W6620" s="61"/>
      <c r="X6620" s="61"/>
      <c r="Y6620" s="61"/>
      <c r="Z6620" s="61"/>
      <c r="AA6620" s="61"/>
      <c r="AB6620" s="61"/>
      <c r="AC6620" s="61"/>
      <c r="AD6620" s="61"/>
      <c r="AE6620" s="61"/>
      <c r="AF6620" s="61"/>
      <c r="AG6620" s="61"/>
      <c r="AH6620" s="61"/>
      <c r="AI6620" s="61"/>
      <c r="AJ6620" s="61"/>
      <c r="AK6620" s="61"/>
      <c r="AL6620" s="61"/>
      <c r="AM6620" s="61"/>
      <c r="AN6620" s="61"/>
      <c r="AO6620" s="61"/>
      <c r="AP6620" s="62"/>
      <c r="AQ6620" s="61"/>
      <c r="AR6620" s="61"/>
      <c r="AS6620" s="61"/>
      <c r="AT6620" s="61"/>
      <c r="AU6620" s="61"/>
      <c r="AV6620" s="61"/>
      <c r="AW6620" s="60"/>
    </row>
    <row r="6621" s="59" customFormat="1" customHeight="1" spans="1:49">
      <c r="A6621" s="60"/>
      <c r="B6621" s="60"/>
      <c r="C6621" s="60"/>
      <c r="D6621" s="60"/>
      <c r="H6621" s="61"/>
      <c r="I6621" s="61"/>
      <c r="J6621" s="61"/>
      <c r="K6621" s="61"/>
      <c r="L6621" s="61"/>
      <c r="M6621" s="61"/>
      <c r="N6621" s="61"/>
      <c r="O6621" s="61"/>
      <c r="P6621" s="61"/>
      <c r="Q6621" s="61"/>
      <c r="R6621" s="61"/>
      <c r="S6621" s="61"/>
      <c r="T6621" s="61"/>
      <c r="U6621" s="61"/>
      <c r="V6621" s="61"/>
      <c r="W6621" s="61"/>
      <c r="X6621" s="61"/>
      <c r="Y6621" s="61"/>
      <c r="Z6621" s="61"/>
      <c r="AA6621" s="61"/>
      <c r="AB6621" s="61"/>
      <c r="AC6621" s="61"/>
      <c r="AD6621" s="61"/>
      <c r="AE6621" s="61"/>
      <c r="AF6621" s="61"/>
      <c r="AG6621" s="61"/>
      <c r="AH6621" s="61"/>
      <c r="AI6621" s="61"/>
      <c r="AJ6621" s="61"/>
      <c r="AK6621" s="61"/>
      <c r="AL6621" s="61"/>
      <c r="AM6621" s="61"/>
      <c r="AN6621" s="61"/>
      <c r="AO6621" s="61"/>
      <c r="AP6621" s="62"/>
      <c r="AQ6621" s="61"/>
      <c r="AR6621" s="61"/>
      <c r="AS6621" s="61"/>
      <c r="AT6621" s="61"/>
      <c r="AU6621" s="61"/>
      <c r="AV6621" s="61"/>
      <c r="AW6621" s="60"/>
    </row>
    <row r="6622" s="59" customFormat="1" customHeight="1" spans="1:49">
      <c r="A6622" s="60"/>
      <c r="B6622" s="60"/>
      <c r="C6622" s="60"/>
      <c r="D6622" s="60"/>
      <c r="H6622" s="61"/>
      <c r="I6622" s="61"/>
      <c r="J6622" s="61"/>
      <c r="K6622" s="61"/>
      <c r="L6622" s="61"/>
      <c r="M6622" s="61"/>
      <c r="N6622" s="61"/>
      <c r="O6622" s="61"/>
      <c r="P6622" s="61"/>
      <c r="Q6622" s="61"/>
      <c r="R6622" s="61"/>
      <c r="S6622" s="61"/>
      <c r="T6622" s="61"/>
      <c r="U6622" s="61"/>
      <c r="V6622" s="61"/>
      <c r="W6622" s="61"/>
      <c r="X6622" s="61"/>
      <c r="Y6622" s="61"/>
      <c r="Z6622" s="61"/>
      <c r="AA6622" s="61"/>
      <c r="AB6622" s="61"/>
      <c r="AC6622" s="61"/>
      <c r="AD6622" s="61"/>
      <c r="AE6622" s="61"/>
      <c r="AF6622" s="61"/>
      <c r="AG6622" s="61"/>
      <c r="AH6622" s="61"/>
      <c r="AI6622" s="61"/>
      <c r="AJ6622" s="61"/>
      <c r="AK6622" s="61"/>
      <c r="AL6622" s="61"/>
      <c r="AM6622" s="61"/>
      <c r="AN6622" s="61"/>
      <c r="AO6622" s="61"/>
      <c r="AP6622" s="62"/>
      <c r="AQ6622" s="61"/>
      <c r="AR6622" s="61"/>
      <c r="AS6622" s="61"/>
      <c r="AT6622" s="61"/>
      <c r="AU6622" s="61"/>
      <c r="AV6622" s="61"/>
      <c r="AW6622" s="60"/>
    </row>
    <row r="6623" s="59" customFormat="1" customHeight="1" spans="1:49">
      <c r="A6623" s="60"/>
      <c r="B6623" s="60"/>
      <c r="C6623" s="60"/>
      <c r="D6623" s="60"/>
      <c r="H6623" s="61"/>
      <c r="I6623" s="61"/>
      <c r="J6623" s="61"/>
      <c r="K6623" s="61"/>
      <c r="L6623" s="61"/>
      <c r="M6623" s="61"/>
      <c r="N6623" s="61"/>
      <c r="O6623" s="61"/>
      <c r="P6623" s="61"/>
      <c r="Q6623" s="61"/>
      <c r="R6623" s="61"/>
      <c r="S6623" s="61"/>
      <c r="T6623" s="61"/>
      <c r="U6623" s="61"/>
      <c r="V6623" s="61"/>
      <c r="W6623" s="61"/>
      <c r="X6623" s="61"/>
      <c r="Y6623" s="61"/>
      <c r="Z6623" s="61"/>
      <c r="AA6623" s="61"/>
      <c r="AB6623" s="61"/>
      <c r="AC6623" s="61"/>
      <c r="AD6623" s="61"/>
      <c r="AE6623" s="61"/>
      <c r="AF6623" s="61"/>
      <c r="AG6623" s="61"/>
      <c r="AH6623" s="61"/>
      <c r="AI6623" s="61"/>
      <c r="AJ6623" s="61"/>
      <c r="AK6623" s="61"/>
      <c r="AL6623" s="61"/>
      <c r="AM6623" s="61"/>
      <c r="AN6623" s="61"/>
      <c r="AO6623" s="61"/>
      <c r="AP6623" s="62"/>
      <c r="AQ6623" s="61"/>
      <c r="AR6623" s="61"/>
      <c r="AS6623" s="61"/>
      <c r="AT6623" s="61"/>
      <c r="AU6623" s="61"/>
      <c r="AV6623" s="61"/>
      <c r="AW6623" s="60"/>
    </row>
    <row r="6624" s="59" customFormat="1" customHeight="1" spans="1:49">
      <c r="A6624" s="60"/>
      <c r="B6624" s="60"/>
      <c r="C6624" s="60"/>
      <c r="D6624" s="60"/>
      <c r="H6624" s="61"/>
      <c r="I6624" s="61"/>
      <c r="J6624" s="61"/>
      <c r="K6624" s="61"/>
      <c r="L6624" s="61"/>
      <c r="M6624" s="61"/>
      <c r="N6624" s="61"/>
      <c r="O6624" s="61"/>
      <c r="P6624" s="61"/>
      <c r="Q6624" s="61"/>
      <c r="R6624" s="61"/>
      <c r="S6624" s="61"/>
      <c r="T6624" s="61"/>
      <c r="U6624" s="61"/>
      <c r="V6624" s="61"/>
      <c r="W6624" s="61"/>
      <c r="X6624" s="61"/>
      <c r="Y6624" s="61"/>
      <c r="Z6624" s="61"/>
      <c r="AA6624" s="61"/>
      <c r="AB6624" s="61"/>
      <c r="AC6624" s="61"/>
      <c r="AD6624" s="61"/>
      <c r="AE6624" s="61"/>
      <c r="AF6624" s="61"/>
      <c r="AG6624" s="61"/>
      <c r="AH6624" s="61"/>
      <c r="AI6624" s="61"/>
      <c r="AJ6624" s="61"/>
      <c r="AK6624" s="61"/>
      <c r="AL6624" s="61"/>
      <c r="AM6624" s="61"/>
      <c r="AN6624" s="61"/>
      <c r="AO6624" s="61"/>
      <c r="AP6624" s="62"/>
      <c r="AQ6624" s="61"/>
      <c r="AR6624" s="61"/>
      <c r="AS6624" s="61"/>
      <c r="AT6624" s="61"/>
      <c r="AU6624" s="61"/>
      <c r="AV6624" s="61"/>
      <c r="AW6624" s="60"/>
    </row>
    <row r="6625" s="59" customFormat="1" customHeight="1" spans="1:49">
      <c r="A6625" s="60"/>
      <c r="B6625" s="60"/>
      <c r="C6625" s="60"/>
      <c r="D6625" s="60"/>
      <c r="H6625" s="61"/>
      <c r="I6625" s="61"/>
      <c r="J6625" s="61"/>
      <c r="K6625" s="61"/>
      <c r="L6625" s="61"/>
      <c r="M6625" s="61"/>
      <c r="N6625" s="61"/>
      <c r="O6625" s="61"/>
      <c r="P6625" s="61"/>
      <c r="Q6625" s="61"/>
      <c r="R6625" s="61"/>
      <c r="S6625" s="61"/>
      <c r="T6625" s="61"/>
      <c r="U6625" s="61"/>
      <c r="V6625" s="61"/>
      <c r="W6625" s="61"/>
      <c r="X6625" s="61"/>
      <c r="Y6625" s="61"/>
      <c r="Z6625" s="61"/>
      <c r="AA6625" s="61"/>
      <c r="AB6625" s="61"/>
      <c r="AC6625" s="61"/>
      <c r="AD6625" s="61"/>
      <c r="AE6625" s="61"/>
      <c r="AF6625" s="61"/>
      <c r="AG6625" s="61"/>
      <c r="AH6625" s="61"/>
      <c r="AI6625" s="61"/>
      <c r="AJ6625" s="61"/>
      <c r="AK6625" s="61"/>
      <c r="AL6625" s="61"/>
      <c r="AM6625" s="61"/>
      <c r="AN6625" s="61"/>
      <c r="AO6625" s="61"/>
      <c r="AP6625" s="62"/>
      <c r="AQ6625" s="61"/>
      <c r="AR6625" s="61"/>
      <c r="AS6625" s="61"/>
      <c r="AT6625" s="61"/>
      <c r="AU6625" s="61"/>
      <c r="AV6625" s="61"/>
      <c r="AW6625" s="60"/>
    </row>
    <row r="6626" s="59" customFormat="1" customHeight="1" spans="1:49">
      <c r="A6626" s="60"/>
      <c r="B6626" s="60"/>
      <c r="C6626" s="60"/>
      <c r="D6626" s="60"/>
      <c r="H6626" s="61"/>
      <c r="I6626" s="61"/>
      <c r="J6626" s="61"/>
      <c r="K6626" s="61"/>
      <c r="L6626" s="61"/>
      <c r="M6626" s="61"/>
      <c r="N6626" s="61"/>
      <c r="O6626" s="61"/>
      <c r="P6626" s="61"/>
      <c r="Q6626" s="61"/>
      <c r="R6626" s="61"/>
      <c r="S6626" s="61"/>
      <c r="T6626" s="61"/>
      <c r="U6626" s="61"/>
      <c r="V6626" s="61"/>
      <c r="W6626" s="61"/>
      <c r="X6626" s="61"/>
      <c r="Y6626" s="61"/>
      <c r="Z6626" s="61"/>
      <c r="AA6626" s="61"/>
      <c r="AB6626" s="61"/>
      <c r="AC6626" s="61"/>
      <c r="AD6626" s="61"/>
      <c r="AE6626" s="61"/>
      <c r="AF6626" s="61"/>
      <c r="AG6626" s="61"/>
      <c r="AH6626" s="61"/>
      <c r="AI6626" s="61"/>
      <c r="AJ6626" s="61"/>
      <c r="AK6626" s="61"/>
      <c r="AL6626" s="61"/>
      <c r="AM6626" s="61"/>
      <c r="AN6626" s="61"/>
      <c r="AO6626" s="61"/>
      <c r="AP6626" s="62"/>
      <c r="AQ6626" s="61"/>
      <c r="AR6626" s="61"/>
      <c r="AS6626" s="61"/>
      <c r="AT6626" s="61"/>
      <c r="AU6626" s="61"/>
      <c r="AV6626" s="61"/>
      <c r="AW6626" s="60"/>
    </row>
    <row r="6627" s="59" customFormat="1" customHeight="1" spans="1:49">
      <c r="A6627" s="60"/>
      <c r="B6627" s="60"/>
      <c r="C6627" s="60"/>
      <c r="D6627" s="60"/>
      <c r="H6627" s="61"/>
      <c r="I6627" s="61"/>
      <c r="J6627" s="61"/>
      <c r="K6627" s="61"/>
      <c r="L6627" s="61"/>
      <c r="M6627" s="61"/>
      <c r="N6627" s="61"/>
      <c r="O6627" s="61"/>
      <c r="P6627" s="61"/>
      <c r="Q6627" s="61"/>
      <c r="R6627" s="61"/>
      <c r="S6627" s="61"/>
      <c r="T6627" s="61"/>
      <c r="U6627" s="61"/>
      <c r="V6627" s="61"/>
      <c r="W6627" s="61"/>
      <c r="X6627" s="61"/>
      <c r="Y6627" s="61"/>
      <c r="Z6627" s="61"/>
      <c r="AA6627" s="61"/>
      <c r="AB6627" s="61"/>
      <c r="AC6627" s="61"/>
      <c r="AD6627" s="61"/>
      <c r="AE6627" s="61"/>
      <c r="AF6627" s="61"/>
      <c r="AG6627" s="61"/>
      <c r="AH6627" s="61"/>
      <c r="AI6627" s="61"/>
      <c r="AJ6627" s="61"/>
      <c r="AK6627" s="61"/>
      <c r="AL6627" s="61"/>
      <c r="AM6627" s="61"/>
      <c r="AN6627" s="61"/>
      <c r="AO6627" s="61"/>
      <c r="AP6627" s="62"/>
      <c r="AQ6627" s="61"/>
      <c r="AR6627" s="61"/>
      <c r="AS6627" s="61"/>
      <c r="AT6627" s="61"/>
      <c r="AU6627" s="61"/>
      <c r="AV6627" s="61"/>
      <c r="AW6627" s="60"/>
    </row>
    <row r="6628" s="59" customFormat="1" customHeight="1" spans="1:49">
      <c r="A6628" s="60"/>
      <c r="B6628" s="60"/>
      <c r="C6628" s="60"/>
      <c r="D6628" s="60"/>
      <c r="H6628" s="61"/>
      <c r="I6628" s="61"/>
      <c r="J6628" s="61"/>
      <c r="K6628" s="61"/>
      <c r="L6628" s="61"/>
      <c r="M6628" s="61"/>
      <c r="N6628" s="61"/>
      <c r="O6628" s="61"/>
      <c r="P6628" s="61"/>
      <c r="Q6628" s="61"/>
      <c r="R6628" s="61"/>
      <c r="S6628" s="61"/>
      <c r="T6628" s="61"/>
      <c r="U6628" s="61"/>
      <c r="V6628" s="61"/>
      <c r="W6628" s="61"/>
      <c r="X6628" s="61"/>
      <c r="Y6628" s="61"/>
      <c r="Z6628" s="61"/>
      <c r="AA6628" s="61"/>
      <c r="AB6628" s="61"/>
      <c r="AC6628" s="61"/>
      <c r="AD6628" s="61"/>
      <c r="AE6628" s="61"/>
      <c r="AF6628" s="61"/>
      <c r="AG6628" s="61"/>
      <c r="AH6628" s="61"/>
      <c r="AI6628" s="61"/>
      <c r="AJ6628" s="61"/>
      <c r="AK6628" s="61"/>
      <c r="AL6628" s="61"/>
      <c r="AM6628" s="61"/>
      <c r="AN6628" s="61"/>
      <c r="AO6628" s="61"/>
      <c r="AP6628" s="62"/>
      <c r="AQ6628" s="61"/>
      <c r="AR6628" s="61"/>
      <c r="AS6628" s="61"/>
      <c r="AT6628" s="61"/>
      <c r="AU6628" s="61"/>
      <c r="AV6628" s="61"/>
      <c r="AW6628" s="60"/>
    </row>
    <row r="6629" s="59" customFormat="1" customHeight="1" spans="1:49">
      <c r="A6629" s="60"/>
      <c r="B6629" s="60"/>
      <c r="C6629" s="60"/>
      <c r="D6629" s="60"/>
      <c r="H6629" s="61"/>
      <c r="I6629" s="61"/>
      <c r="J6629" s="61"/>
      <c r="K6629" s="61"/>
      <c r="L6629" s="61"/>
      <c r="M6629" s="61"/>
      <c r="N6629" s="61"/>
      <c r="O6629" s="61"/>
      <c r="P6629" s="61"/>
      <c r="Q6629" s="61"/>
      <c r="R6629" s="61"/>
      <c r="S6629" s="61"/>
      <c r="T6629" s="61"/>
      <c r="U6629" s="61"/>
      <c r="V6629" s="61"/>
      <c r="W6629" s="61"/>
      <c r="X6629" s="61"/>
      <c r="Y6629" s="61"/>
      <c r="Z6629" s="61"/>
      <c r="AA6629" s="61"/>
      <c r="AB6629" s="61"/>
      <c r="AC6629" s="61"/>
      <c r="AD6629" s="61"/>
      <c r="AE6629" s="61"/>
      <c r="AF6629" s="61"/>
      <c r="AG6629" s="61"/>
      <c r="AH6629" s="61"/>
      <c r="AI6629" s="61"/>
      <c r="AJ6629" s="61"/>
      <c r="AK6629" s="61"/>
      <c r="AL6629" s="61"/>
      <c r="AM6629" s="61"/>
      <c r="AN6629" s="61"/>
      <c r="AO6629" s="61"/>
      <c r="AP6629" s="62"/>
      <c r="AQ6629" s="61"/>
      <c r="AR6629" s="61"/>
      <c r="AS6629" s="61"/>
      <c r="AT6629" s="61"/>
      <c r="AU6629" s="61"/>
      <c r="AV6629" s="61"/>
      <c r="AW6629" s="60"/>
    </row>
    <row r="6630" s="59" customFormat="1" customHeight="1" spans="1:49">
      <c r="A6630" s="60"/>
      <c r="B6630" s="60"/>
      <c r="C6630" s="60"/>
      <c r="D6630" s="60"/>
      <c r="H6630" s="61"/>
      <c r="I6630" s="61"/>
      <c r="J6630" s="61"/>
      <c r="K6630" s="61"/>
      <c r="L6630" s="61"/>
      <c r="M6630" s="61"/>
      <c r="N6630" s="61"/>
      <c r="O6630" s="61"/>
      <c r="P6630" s="61"/>
      <c r="Q6630" s="61"/>
      <c r="R6630" s="61"/>
      <c r="S6630" s="61"/>
      <c r="T6630" s="61"/>
      <c r="U6630" s="61"/>
      <c r="V6630" s="61"/>
      <c r="W6630" s="61"/>
      <c r="X6630" s="61"/>
      <c r="Y6630" s="61"/>
      <c r="Z6630" s="61"/>
      <c r="AA6630" s="61"/>
      <c r="AB6630" s="61"/>
      <c r="AC6630" s="61"/>
      <c r="AD6630" s="61"/>
      <c r="AE6630" s="61"/>
      <c r="AF6630" s="61"/>
      <c r="AG6630" s="61"/>
      <c r="AH6630" s="61"/>
      <c r="AI6630" s="61"/>
      <c r="AJ6630" s="61"/>
      <c r="AK6630" s="61"/>
      <c r="AL6630" s="61"/>
      <c r="AM6630" s="61"/>
      <c r="AN6630" s="61"/>
      <c r="AO6630" s="61"/>
      <c r="AP6630" s="62"/>
      <c r="AQ6630" s="61"/>
      <c r="AR6630" s="61"/>
      <c r="AS6630" s="61"/>
      <c r="AT6630" s="61"/>
      <c r="AU6630" s="61"/>
      <c r="AV6630" s="61"/>
      <c r="AW6630" s="60"/>
    </row>
    <row r="6631" s="59" customFormat="1" customHeight="1" spans="1:49">
      <c r="A6631" s="60"/>
      <c r="B6631" s="60"/>
      <c r="C6631" s="60"/>
      <c r="D6631" s="60"/>
      <c r="H6631" s="61"/>
      <c r="I6631" s="61"/>
      <c r="J6631" s="61"/>
      <c r="K6631" s="61"/>
      <c r="L6631" s="61"/>
      <c r="M6631" s="61"/>
      <c r="N6631" s="61"/>
      <c r="O6631" s="61"/>
      <c r="P6631" s="61"/>
      <c r="Q6631" s="61"/>
      <c r="R6631" s="61"/>
      <c r="S6631" s="61"/>
      <c r="T6631" s="61"/>
      <c r="U6631" s="61"/>
      <c r="V6631" s="61"/>
      <c r="W6631" s="61"/>
      <c r="X6631" s="61"/>
      <c r="Y6631" s="61"/>
      <c r="Z6631" s="61"/>
      <c r="AA6631" s="61"/>
      <c r="AB6631" s="61"/>
      <c r="AC6631" s="61"/>
      <c r="AD6631" s="61"/>
      <c r="AE6631" s="61"/>
      <c r="AF6631" s="61"/>
      <c r="AG6631" s="61"/>
      <c r="AH6631" s="61"/>
      <c r="AI6631" s="61"/>
      <c r="AJ6631" s="61"/>
      <c r="AK6631" s="61"/>
      <c r="AL6631" s="61"/>
      <c r="AM6631" s="61"/>
      <c r="AN6631" s="61"/>
      <c r="AO6631" s="61"/>
      <c r="AP6631" s="62"/>
      <c r="AQ6631" s="61"/>
      <c r="AR6631" s="61"/>
      <c r="AS6631" s="61"/>
      <c r="AT6631" s="61"/>
      <c r="AU6631" s="61"/>
      <c r="AV6631" s="61"/>
      <c r="AW6631" s="60"/>
    </row>
    <row r="6632" s="59" customFormat="1" customHeight="1" spans="1:49">
      <c r="A6632" s="60"/>
      <c r="B6632" s="60"/>
      <c r="C6632" s="60"/>
      <c r="D6632" s="60"/>
      <c r="H6632" s="61"/>
      <c r="I6632" s="61"/>
      <c r="J6632" s="61"/>
      <c r="K6632" s="61"/>
      <c r="L6632" s="61"/>
      <c r="M6632" s="61"/>
      <c r="N6632" s="61"/>
      <c r="O6632" s="61"/>
      <c r="P6632" s="61"/>
      <c r="Q6632" s="61"/>
      <c r="R6632" s="61"/>
      <c r="S6632" s="61"/>
      <c r="T6632" s="61"/>
      <c r="U6632" s="61"/>
      <c r="V6632" s="61"/>
      <c r="W6632" s="61"/>
      <c r="X6632" s="61"/>
      <c r="Y6632" s="61"/>
      <c r="Z6632" s="61"/>
      <c r="AA6632" s="61"/>
      <c r="AB6632" s="61"/>
      <c r="AC6632" s="61"/>
      <c r="AD6632" s="61"/>
      <c r="AE6632" s="61"/>
      <c r="AF6632" s="61"/>
      <c r="AG6632" s="61"/>
      <c r="AH6632" s="61"/>
      <c r="AI6632" s="61"/>
      <c r="AJ6632" s="61"/>
      <c r="AK6632" s="61"/>
      <c r="AL6632" s="61"/>
      <c r="AM6632" s="61"/>
      <c r="AN6632" s="61"/>
      <c r="AO6632" s="61"/>
      <c r="AP6632" s="62"/>
      <c r="AQ6632" s="61"/>
      <c r="AR6632" s="61"/>
      <c r="AS6632" s="61"/>
      <c r="AT6632" s="61"/>
      <c r="AU6632" s="61"/>
      <c r="AV6632" s="61"/>
      <c r="AW6632" s="60"/>
    </row>
    <row r="6633" s="59" customFormat="1" customHeight="1" spans="1:49">
      <c r="A6633" s="60"/>
      <c r="B6633" s="60"/>
      <c r="C6633" s="60"/>
      <c r="D6633" s="60"/>
      <c r="H6633" s="61"/>
      <c r="I6633" s="61"/>
      <c r="J6633" s="61"/>
      <c r="K6633" s="61"/>
      <c r="L6633" s="61"/>
      <c r="M6633" s="61"/>
      <c r="N6633" s="61"/>
      <c r="O6633" s="61"/>
      <c r="P6633" s="61"/>
      <c r="Q6633" s="61"/>
      <c r="R6633" s="61"/>
      <c r="S6633" s="61"/>
      <c r="T6633" s="61"/>
      <c r="U6633" s="61"/>
      <c r="V6633" s="61"/>
      <c r="W6633" s="61"/>
      <c r="X6633" s="61"/>
      <c r="Y6633" s="61"/>
      <c r="Z6633" s="61"/>
      <c r="AA6633" s="61"/>
      <c r="AB6633" s="61"/>
      <c r="AC6633" s="61"/>
      <c r="AD6633" s="61"/>
      <c r="AE6633" s="61"/>
      <c r="AF6633" s="61"/>
      <c r="AG6633" s="61"/>
      <c r="AH6633" s="61"/>
      <c r="AI6633" s="61"/>
      <c r="AJ6633" s="61"/>
      <c r="AK6633" s="61"/>
      <c r="AL6633" s="61"/>
      <c r="AM6633" s="61"/>
      <c r="AN6633" s="61"/>
      <c r="AO6633" s="61"/>
      <c r="AP6633" s="62"/>
      <c r="AQ6633" s="61"/>
      <c r="AR6633" s="61"/>
      <c r="AS6633" s="61"/>
      <c r="AT6633" s="61"/>
      <c r="AU6633" s="61"/>
      <c r="AV6633" s="61"/>
      <c r="AW6633" s="60"/>
    </row>
    <row r="6634" s="59" customFormat="1" customHeight="1" spans="1:49">
      <c r="A6634" s="60"/>
      <c r="B6634" s="60"/>
      <c r="C6634" s="60"/>
      <c r="D6634" s="60"/>
      <c r="H6634" s="61"/>
      <c r="I6634" s="61"/>
      <c r="J6634" s="61"/>
      <c r="K6634" s="61"/>
      <c r="L6634" s="61"/>
      <c r="M6634" s="61"/>
      <c r="N6634" s="61"/>
      <c r="O6634" s="61"/>
      <c r="P6634" s="61"/>
      <c r="Q6634" s="61"/>
      <c r="R6634" s="61"/>
      <c r="S6634" s="61"/>
      <c r="T6634" s="61"/>
      <c r="U6634" s="61"/>
      <c r="V6634" s="61"/>
      <c r="W6634" s="61"/>
      <c r="X6634" s="61"/>
      <c r="Y6634" s="61"/>
      <c r="Z6634" s="61"/>
      <c r="AA6634" s="61"/>
      <c r="AB6634" s="61"/>
      <c r="AC6634" s="61"/>
      <c r="AD6634" s="61"/>
      <c r="AE6634" s="61"/>
      <c r="AF6634" s="61"/>
      <c r="AG6634" s="61"/>
      <c r="AH6634" s="61"/>
      <c r="AI6634" s="61"/>
      <c r="AJ6634" s="61"/>
      <c r="AK6634" s="61"/>
      <c r="AL6634" s="61"/>
      <c r="AM6634" s="61"/>
      <c r="AN6634" s="61"/>
      <c r="AO6634" s="61"/>
      <c r="AP6634" s="62"/>
      <c r="AQ6634" s="61"/>
      <c r="AR6634" s="61"/>
      <c r="AS6634" s="61"/>
      <c r="AT6634" s="61"/>
      <c r="AU6634" s="61"/>
      <c r="AV6634" s="61"/>
      <c r="AW6634" s="60"/>
    </row>
    <row r="6635" s="59" customFormat="1" customHeight="1" spans="1:49">
      <c r="A6635" s="60"/>
      <c r="B6635" s="60"/>
      <c r="C6635" s="60"/>
      <c r="D6635" s="60"/>
      <c r="H6635" s="61"/>
      <c r="I6635" s="61"/>
      <c r="J6635" s="61"/>
      <c r="K6635" s="61"/>
      <c r="L6635" s="61"/>
      <c r="M6635" s="61"/>
      <c r="N6635" s="61"/>
      <c r="O6635" s="61"/>
      <c r="P6635" s="61"/>
      <c r="Q6635" s="61"/>
      <c r="R6635" s="61"/>
      <c r="S6635" s="61"/>
      <c r="T6635" s="61"/>
      <c r="U6635" s="61"/>
      <c r="V6635" s="61"/>
      <c r="W6635" s="61"/>
      <c r="X6635" s="61"/>
      <c r="Y6635" s="61"/>
      <c r="Z6635" s="61"/>
      <c r="AA6635" s="61"/>
      <c r="AB6635" s="61"/>
      <c r="AC6635" s="61"/>
      <c r="AD6635" s="61"/>
      <c r="AE6635" s="61"/>
      <c r="AF6635" s="61"/>
      <c r="AG6635" s="61"/>
      <c r="AH6635" s="61"/>
      <c r="AI6635" s="61"/>
      <c r="AJ6635" s="61"/>
      <c r="AK6635" s="61"/>
      <c r="AL6635" s="61"/>
      <c r="AM6635" s="61"/>
      <c r="AN6635" s="61"/>
      <c r="AO6635" s="61"/>
      <c r="AP6635" s="62"/>
      <c r="AQ6635" s="61"/>
      <c r="AR6635" s="61"/>
      <c r="AS6635" s="61"/>
      <c r="AT6635" s="61"/>
      <c r="AU6635" s="61"/>
      <c r="AV6635" s="61"/>
      <c r="AW6635" s="60"/>
    </row>
    <row r="6636" s="59" customFormat="1" customHeight="1" spans="1:49">
      <c r="A6636" s="60"/>
      <c r="B6636" s="60"/>
      <c r="C6636" s="60"/>
      <c r="D6636" s="60"/>
      <c r="H6636" s="61"/>
      <c r="I6636" s="61"/>
      <c r="J6636" s="61"/>
      <c r="K6636" s="61"/>
      <c r="L6636" s="61"/>
      <c r="M6636" s="61"/>
      <c r="N6636" s="61"/>
      <c r="O6636" s="61"/>
      <c r="P6636" s="61"/>
      <c r="Q6636" s="61"/>
      <c r="R6636" s="61"/>
      <c r="S6636" s="61"/>
      <c r="T6636" s="61"/>
      <c r="U6636" s="61"/>
      <c r="V6636" s="61"/>
      <c r="W6636" s="61"/>
      <c r="X6636" s="61"/>
      <c r="Y6636" s="61"/>
      <c r="Z6636" s="61"/>
      <c r="AA6636" s="61"/>
      <c r="AB6636" s="61"/>
      <c r="AC6636" s="61"/>
      <c r="AD6636" s="61"/>
      <c r="AE6636" s="61"/>
      <c r="AF6636" s="61"/>
      <c r="AG6636" s="61"/>
      <c r="AH6636" s="61"/>
      <c r="AI6636" s="61"/>
      <c r="AJ6636" s="61"/>
      <c r="AK6636" s="61"/>
      <c r="AL6636" s="61"/>
      <c r="AM6636" s="61"/>
      <c r="AN6636" s="61"/>
      <c r="AO6636" s="61"/>
      <c r="AP6636" s="62"/>
      <c r="AQ6636" s="61"/>
      <c r="AR6636" s="61"/>
      <c r="AS6636" s="61"/>
      <c r="AT6636" s="61"/>
      <c r="AU6636" s="61"/>
      <c r="AV6636" s="61"/>
      <c r="AW6636" s="60"/>
    </row>
    <row r="6637" s="59" customFormat="1" customHeight="1" spans="1:49">
      <c r="A6637" s="60"/>
      <c r="B6637" s="60"/>
      <c r="C6637" s="60"/>
      <c r="D6637" s="60"/>
      <c r="H6637" s="61"/>
      <c r="I6637" s="61"/>
      <c r="J6637" s="61"/>
      <c r="K6637" s="61"/>
      <c r="L6637" s="61"/>
      <c r="M6637" s="61"/>
      <c r="N6637" s="61"/>
      <c r="O6637" s="61"/>
      <c r="P6637" s="61"/>
      <c r="Q6637" s="61"/>
      <c r="R6637" s="61"/>
      <c r="S6637" s="61"/>
      <c r="T6637" s="61"/>
      <c r="U6637" s="61"/>
      <c r="V6637" s="61"/>
      <c r="W6637" s="61"/>
      <c r="X6637" s="61"/>
      <c r="Y6637" s="61"/>
      <c r="Z6637" s="61"/>
      <c r="AA6637" s="61"/>
      <c r="AB6637" s="61"/>
      <c r="AC6637" s="61"/>
      <c r="AD6637" s="61"/>
      <c r="AE6637" s="61"/>
      <c r="AF6637" s="61"/>
      <c r="AG6637" s="61"/>
      <c r="AH6637" s="61"/>
      <c r="AI6637" s="61"/>
      <c r="AJ6637" s="61"/>
      <c r="AK6637" s="61"/>
      <c r="AL6637" s="61"/>
      <c r="AM6637" s="61"/>
      <c r="AN6637" s="61"/>
      <c r="AO6637" s="61"/>
      <c r="AP6637" s="62"/>
      <c r="AQ6637" s="61"/>
      <c r="AR6637" s="61"/>
      <c r="AS6637" s="61"/>
      <c r="AT6637" s="61"/>
      <c r="AU6637" s="61"/>
      <c r="AV6637" s="61"/>
      <c r="AW6637" s="60"/>
    </row>
    <row r="6638" s="59" customFormat="1" customHeight="1" spans="1:49">
      <c r="A6638" s="60"/>
      <c r="B6638" s="60"/>
      <c r="C6638" s="60"/>
      <c r="D6638" s="60"/>
      <c r="H6638" s="61"/>
      <c r="I6638" s="61"/>
      <c r="J6638" s="61"/>
      <c r="K6638" s="61"/>
      <c r="L6638" s="61"/>
      <c r="M6638" s="61"/>
      <c r="N6638" s="61"/>
      <c r="O6638" s="61"/>
      <c r="P6638" s="61"/>
      <c r="Q6638" s="61"/>
      <c r="R6638" s="61"/>
      <c r="S6638" s="61"/>
      <c r="T6638" s="61"/>
      <c r="U6638" s="61"/>
      <c r="V6638" s="61"/>
      <c r="W6638" s="61"/>
      <c r="X6638" s="61"/>
      <c r="Y6638" s="61"/>
      <c r="Z6638" s="61"/>
      <c r="AA6638" s="61"/>
      <c r="AB6638" s="61"/>
      <c r="AC6638" s="61"/>
      <c r="AD6638" s="61"/>
      <c r="AE6638" s="61"/>
      <c r="AF6638" s="61"/>
      <c r="AG6638" s="61"/>
      <c r="AH6638" s="61"/>
      <c r="AI6638" s="61"/>
      <c r="AJ6638" s="61"/>
      <c r="AK6638" s="61"/>
      <c r="AL6638" s="61"/>
      <c r="AM6638" s="61"/>
      <c r="AN6638" s="61"/>
      <c r="AO6638" s="61"/>
      <c r="AP6638" s="62"/>
      <c r="AQ6638" s="61"/>
      <c r="AR6638" s="61"/>
      <c r="AS6638" s="61"/>
      <c r="AT6638" s="61"/>
      <c r="AU6638" s="61"/>
      <c r="AV6638" s="61"/>
      <c r="AW6638" s="60"/>
    </row>
    <row r="6639" s="59" customFormat="1" customHeight="1" spans="1:49">
      <c r="A6639" s="60"/>
      <c r="B6639" s="60"/>
      <c r="C6639" s="60"/>
      <c r="D6639" s="60"/>
      <c r="H6639" s="61"/>
      <c r="I6639" s="61"/>
      <c r="J6639" s="61"/>
      <c r="K6639" s="61"/>
      <c r="L6639" s="61"/>
      <c r="M6639" s="61"/>
      <c r="N6639" s="61"/>
      <c r="O6639" s="61"/>
      <c r="P6639" s="61"/>
      <c r="Q6639" s="61"/>
      <c r="R6639" s="61"/>
      <c r="S6639" s="61"/>
      <c r="T6639" s="61"/>
      <c r="U6639" s="61"/>
      <c r="V6639" s="61"/>
      <c r="W6639" s="61"/>
      <c r="X6639" s="61"/>
      <c r="Y6639" s="61"/>
      <c r="Z6639" s="61"/>
      <c r="AA6639" s="61"/>
      <c r="AB6639" s="61"/>
      <c r="AC6639" s="61"/>
      <c r="AD6639" s="61"/>
      <c r="AE6639" s="61"/>
      <c r="AF6639" s="61"/>
      <c r="AG6639" s="61"/>
      <c r="AH6639" s="61"/>
      <c r="AI6639" s="61"/>
      <c r="AJ6639" s="61"/>
      <c r="AK6639" s="61"/>
      <c r="AL6639" s="61"/>
      <c r="AM6639" s="61"/>
      <c r="AN6639" s="61"/>
      <c r="AO6639" s="61"/>
      <c r="AP6639" s="62"/>
      <c r="AQ6639" s="61"/>
      <c r="AR6639" s="61"/>
      <c r="AS6639" s="61"/>
      <c r="AT6639" s="61"/>
      <c r="AU6639" s="61"/>
      <c r="AV6639" s="61"/>
      <c r="AW6639" s="60"/>
    </row>
    <row r="6640" s="59" customFormat="1" customHeight="1" spans="1:49">
      <c r="A6640" s="60"/>
      <c r="B6640" s="60"/>
      <c r="C6640" s="60"/>
      <c r="D6640" s="60"/>
      <c r="H6640" s="61"/>
      <c r="I6640" s="61"/>
      <c r="J6640" s="61"/>
      <c r="K6640" s="61"/>
      <c r="L6640" s="61"/>
      <c r="M6640" s="61"/>
      <c r="N6640" s="61"/>
      <c r="O6640" s="61"/>
      <c r="P6640" s="61"/>
      <c r="Q6640" s="61"/>
      <c r="R6640" s="61"/>
      <c r="S6640" s="61"/>
      <c r="T6640" s="61"/>
      <c r="U6640" s="61"/>
      <c r="V6640" s="61"/>
      <c r="W6640" s="61"/>
      <c r="X6640" s="61"/>
      <c r="Y6640" s="61"/>
      <c r="Z6640" s="61"/>
      <c r="AA6640" s="61"/>
      <c r="AB6640" s="61"/>
      <c r="AC6640" s="61"/>
      <c r="AD6640" s="61"/>
      <c r="AE6640" s="61"/>
      <c r="AF6640" s="61"/>
      <c r="AG6640" s="61"/>
      <c r="AH6640" s="61"/>
      <c r="AI6640" s="61"/>
      <c r="AJ6640" s="61"/>
      <c r="AK6640" s="61"/>
      <c r="AL6640" s="61"/>
      <c r="AM6640" s="61"/>
      <c r="AN6640" s="61"/>
      <c r="AO6640" s="61"/>
      <c r="AP6640" s="62"/>
      <c r="AQ6640" s="61"/>
      <c r="AR6640" s="61"/>
      <c r="AS6640" s="61"/>
      <c r="AT6640" s="61"/>
      <c r="AU6640" s="61"/>
      <c r="AV6640" s="61"/>
      <c r="AW6640" s="60"/>
    </row>
    <row r="6641" s="59" customFormat="1" customHeight="1" spans="1:49">
      <c r="A6641" s="60"/>
      <c r="B6641" s="60"/>
      <c r="C6641" s="60"/>
      <c r="D6641" s="60"/>
      <c r="H6641" s="61"/>
      <c r="I6641" s="61"/>
      <c r="J6641" s="61"/>
      <c r="K6641" s="61"/>
      <c r="L6641" s="61"/>
      <c r="M6641" s="61"/>
      <c r="N6641" s="61"/>
      <c r="O6641" s="61"/>
      <c r="P6641" s="61"/>
      <c r="Q6641" s="61"/>
      <c r="R6641" s="61"/>
      <c r="S6641" s="61"/>
      <c r="T6641" s="61"/>
      <c r="U6641" s="61"/>
      <c r="V6641" s="61"/>
      <c r="W6641" s="61"/>
      <c r="X6641" s="61"/>
      <c r="Y6641" s="61"/>
      <c r="Z6641" s="61"/>
      <c r="AA6641" s="61"/>
      <c r="AB6641" s="61"/>
      <c r="AC6641" s="61"/>
      <c r="AD6641" s="61"/>
      <c r="AE6641" s="61"/>
      <c r="AF6641" s="61"/>
      <c r="AG6641" s="61"/>
      <c r="AH6641" s="61"/>
      <c r="AI6641" s="61"/>
      <c r="AJ6641" s="61"/>
      <c r="AK6641" s="61"/>
      <c r="AL6641" s="61"/>
      <c r="AM6641" s="61"/>
      <c r="AN6641" s="61"/>
      <c r="AO6641" s="61"/>
      <c r="AP6641" s="62"/>
      <c r="AQ6641" s="61"/>
      <c r="AR6641" s="61"/>
      <c r="AS6641" s="61"/>
      <c r="AT6641" s="61"/>
      <c r="AU6641" s="61"/>
      <c r="AV6641" s="61"/>
      <c r="AW6641" s="60"/>
    </row>
    <row r="6642" s="59" customFormat="1" customHeight="1" spans="1:49">
      <c r="A6642" s="60"/>
      <c r="B6642" s="60"/>
      <c r="C6642" s="60"/>
      <c r="D6642" s="60"/>
      <c r="H6642" s="61"/>
      <c r="I6642" s="61"/>
      <c r="J6642" s="61"/>
      <c r="K6642" s="61"/>
      <c r="L6642" s="61"/>
      <c r="M6642" s="61"/>
      <c r="N6642" s="61"/>
      <c r="O6642" s="61"/>
      <c r="P6642" s="61"/>
      <c r="Q6642" s="61"/>
      <c r="R6642" s="61"/>
      <c r="S6642" s="61"/>
      <c r="T6642" s="61"/>
      <c r="U6642" s="61"/>
      <c r="V6642" s="61"/>
      <c r="W6642" s="61"/>
      <c r="X6642" s="61"/>
      <c r="Y6642" s="61"/>
      <c r="Z6642" s="61"/>
      <c r="AA6642" s="61"/>
      <c r="AB6642" s="61"/>
      <c r="AC6642" s="61"/>
      <c r="AD6642" s="61"/>
      <c r="AE6642" s="61"/>
      <c r="AF6642" s="61"/>
      <c r="AG6642" s="61"/>
      <c r="AH6642" s="61"/>
      <c r="AI6642" s="61"/>
      <c r="AJ6642" s="61"/>
      <c r="AK6642" s="61"/>
      <c r="AL6642" s="61"/>
      <c r="AM6642" s="61"/>
      <c r="AN6642" s="61"/>
      <c r="AO6642" s="61"/>
      <c r="AP6642" s="62"/>
      <c r="AQ6642" s="61"/>
      <c r="AR6642" s="61"/>
      <c r="AS6642" s="61"/>
      <c r="AT6642" s="61"/>
      <c r="AU6642" s="61"/>
      <c r="AV6642" s="61"/>
      <c r="AW6642" s="60"/>
    </row>
    <row r="6643" s="59" customFormat="1" customHeight="1" spans="1:49">
      <c r="A6643" s="60"/>
      <c r="B6643" s="60"/>
      <c r="C6643" s="60"/>
      <c r="D6643" s="60"/>
      <c r="H6643" s="61"/>
      <c r="I6643" s="61"/>
      <c r="J6643" s="61"/>
      <c r="K6643" s="61"/>
      <c r="L6643" s="61"/>
      <c r="M6643" s="61"/>
      <c r="N6643" s="61"/>
      <c r="O6643" s="61"/>
      <c r="P6643" s="61"/>
      <c r="Q6643" s="61"/>
      <c r="R6643" s="61"/>
      <c r="S6643" s="61"/>
      <c r="T6643" s="61"/>
      <c r="U6643" s="61"/>
      <c r="V6643" s="61"/>
      <c r="W6643" s="61"/>
      <c r="X6643" s="61"/>
      <c r="Y6643" s="61"/>
      <c r="Z6643" s="61"/>
      <c r="AA6643" s="61"/>
      <c r="AB6643" s="61"/>
      <c r="AC6643" s="61"/>
      <c r="AD6643" s="61"/>
      <c r="AE6643" s="61"/>
      <c r="AF6643" s="61"/>
      <c r="AG6643" s="61"/>
      <c r="AH6643" s="61"/>
      <c r="AI6643" s="61"/>
      <c r="AJ6643" s="61"/>
      <c r="AK6643" s="61"/>
      <c r="AL6643" s="61"/>
      <c r="AM6643" s="61"/>
      <c r="AN6643" s="61"/>
      <c r="AO6643" s="61"/>
      <c r="AP6643" s="62"/>
      <c r="AQ6643" s="61"/>
      <c r="AR6643" s="61"/>
      <c r="AS6643" s="61"/>
      <c r="AT6643" s="61"/>
      <c r="AU6643" s="61"/>
      <c r="AV6643" s="61"/>
      <c r="AW6643" s="60"/>
    </row>
    <row r="6644" s="59" customFormat="1" customHeight="1" spans="1:49">
      <c r="A6644" s="60"/>
      <c r="B6644" s="60"/>
      <c r="C6644" s="60"/>
      <c r="D6644" s="60"/>
      <c r="H6644" s="61"/>
      <c r="I6644" s="61"/>
      <c r="J6644" s="61"/>
      <c r="K6644" s="61"/>
      <c r="L6644" s="61"/>
      <c r="M6644" s="61"/>
      <c r="N6644" s="61"/>
      <c r="O6644" s="61"/>
      <c r="P6644" s="61"/>
      <c r="Q6644" s="61"/>
      <c r="R6644" s="61"/>
      <c r="S6644" s="61"/>
      <c r="T6644" s="61"/>
      <c r="U6644" s="61"/>
      <c r="V6644" s="61"/>
      <c r="W6644" s="61"/>
      <c r="X6644" s="61"/>
      <c r="Y6644" s="61"/>
      <c r="Z6644" s="61"/>
      <c r="AA6644" s="61"/>
      <c r="AB6644" s="61"/>
      <c r="AC6644" s="61"/>
      <c r="AD6644" s="61"/>
      <c r="AE6644" s="61"/>
      <c r="AF6644" s="61"/>
      <c r="AG6644" s="61"/>
      <c r="AH6644" s="61"/>
      <c r="AI6644" s="61"/>
      <c r="AJ6644" s="61"/>
      <c r="AK6644" s="61"/>
      <c r="AL6644" s="61"/>
      <c r="AM6644" s="61"/>
      <c r="AN6644" s="61"/>
      <c r="AO6644" s="61"/>
      <c r="AP6644" s="62"/>
      <c r="AQ6644" s="61"/>
      <c r="AR6644" s="61"/>
      <c r="AS6644" s="61"/>
      <c r="AT6644" s="61"/>
      <c r="AU6644" s="61"/>
      <c r="AV6644" s="61"/>
      <c r="AW6644" s="60"/>
    </row>
    <row r="6645" s="59" customFormat="1" customHeight="1" spans="1:49">
      <c r="A6645" s="60"/>
      <c r="B6645" s="60"/>
      <c r="C6645" s="60"/>
      <c r="D6645" s="60"/>
      <c r="H6645" s="61"/>
      <c r="I6645" s="61"/>
      <c r="J6645" s="61"/>
      <c r="K6645" s="61"/>
      <c r="L6645" s="61"/>
      <c r="M6645" s="61"/>
      <c r="N6645" s="61"/>
      <c r="O6645" s="61"/>
      <c r="P6645" s="61"/>
      <c r="Q6645" s="61"/>
      <c r="R6645" s="61"/>
      <c r="S6645" s="61"/>
      <c r="T6645" s="61"/>
      <c r="U6645" s="61"/>
      <c r="V6645" s="61"/>
      <c r="W6645" s="61"/>
      <c r="X6645" s="61"/>
      <c r="Y6645" s="61"/>
      <c r="Z6645" s="61"/>
      <c r="AA6645" s="61"/>
      <c r="AB6645" s="61"/>
      <c r="AC6645" s="61"/>
      <c r="AD6645" s="61"/>
      <c r="AE6645" s="61"/>
      <c r="AF6645" s="61"/>
      <c r="AG6645" s="61"/>
      <c r="AH6645" s="61"/>
      <c r="AI6645" s="61"/>
      <c r="AJ6645" s="61"/>
      <c r="AK6645" s="61"/>
      <c r="AL6645" s="61"/>
      <c r="AM6645" s="61"/>
      <c r="AN6645" s="61"/>
      <c r="AO6645" s="61"/>
      <c r="AP6645" s="62"/>
      <c r="AQ6645" s="61"/>
      <c r="AR6645" s="61"/>
      <c r="AS6645" s="61"/>
      <c r="AT6645" s="61"/>
      <c r="AU6645" s="61"/>
      <c r="AV6645" s="61"/>
      <c r="AW6645" s="60"/>
    </row>
    <row r="6646" s="59" customFormat="1" customHeight="1" spans="1:49">
      <c r="A6646" s="60"/>
      <c r="B6646" s="60"/>
      <c r="C6646" s="60"/>
      <c r="D6646" s="60"/>
      <c r="H6646" s="61"/>
      <c r="I6646" s="61"/>
      <c r="J6646" s="61"/>
      <c r="K6646" s="61"/>
      <c r="L6646" s="61"/>
      <c r="M6646" s="61"/>
      <c r="N6646" s="61"/>
      <c r="O6646" s="61"/>
      <c r="P6646" s="61"/>
      <c r="Q6646" s="61"/>
      <c r="R6646" s="61"/>
      <c r="S6646" s="61"/>
      <c r="T6646" s="61"/>
      <c r="U6646" s="61"/>
      <c r="V6646" s="61"/>
      <c r="W6646" s="61"/>
      <c r="X6646" s="61"/>
      <c r="Y6646" s="61"/>
      <c r="Z6646" s="61"/>
      <c r="AA6646" s="61"/>
      <c r="AB6646" s="61"/>
      <c r="AC6646" s="61"/>
      <c r="AD6646" s="61"/>
      <c r="AE6646" s="61"/>
      <c r="AF6646" s="61"/>
      <c r="AG6646" s="61"/>
      <c r="AH6646" s="61"/>
      <c r="AI6646" s="61"/>
      <c r="AJ6646" s="61"/>
      <c r="AK6646" s="61"/>
      <c r="AL6646" s="61"/>
      <c r="AM6646" s="61"/>
      <c r="AN6646" s="61"/>
      <c r="AO6646" s="61"/>
      <c r="AP6646" s="62"/>
      <c r="AQ6646" s="61"/>
      <c r="AR6646" s="61"/>
      <c r="AS6646" s="61"/>
      <c r="AT6646" s="61"/>
      <c r="AU6646" s="61"/>
      <c r="AV6646" s="61"/>
      <c r="AW6646" s="60"/>
    </row>
    <row r="6647" s="59" customFormat="1" customHeight="1" spans="1:49">
      <c r="A6647" s="60"/>
      <c r="B6647" s="60"/>
      <c r="C6647" s="60"/>
      <c r="D6647" s="60"/>
      <c r="H6647" s="61"/>
      <c r="I6647" s="61"/>
      <c r="J6647" s="61"/>
      <c r="K6647" s="61"/>
      <c r="L6647" s="61"/>
      <c r="M6647" s="61"/>
      <c r="N6647" s="61"/>
      <c r="O6647" s="61"/>
      <c r="P6647" s="61"/>
      <c r="Q6647" s="61"/>
      <c r="R6647" s="61"/>
      <c r="S6647" s="61"/>
      <c r="T6647" s="61"/>
      <c r="U6647" s="61"/>
      <c r="V6647" s="61"/>
      <c r="W6647" s="61"/>
      <c r="X6647" s="61"/>
      <c r="Y6647" s="61"/>
      <c r="Z6647" s="61"/>
      <c r="AA6647" s="61"/>
      <c r="AB6647" s="61"/>
      <c r="AC6647" s="61"/>
      <c r="AD6647" s="61"/>
      <c r="AE6647" s="61"/>
      <c r="AF6647" s="61"/>
      <c r="AG6647" s="61"/>
      <c r="AH6647" s="61"/>
      <c r="AI6647" s="61"/>
      <c r="AJ6647" s="61"/>
      <c r="AK6647" s="61"/>
      <c r="AL6647" s="61"/>
      <c r="AM6647" s="61"/>
      <c r="AN6647" s="61"/>
      <c r="AO6647" s="61"/>
      <c r="AP6647" s="62"/>
      <c r="AQ6647" s="61"/>
      <c r="AR6647" s="61"/>
      <c r="AS6647" s="61"/>
      <c r="AT6647" s="61"/>
      <c r="AU6647" s="61"/>
      <c r="AV6647" s="61"/>
      <c r="AW6647" s="60"/>
    </row>
    <row r="6648" s="59" customFormat="1" customHeight="1" spans="1:49">
      <c r="A6648" s="60"/>
      <c r="B6648" s="60"/>
      <c r="C6648" s="60"/>
      <c r="D6648" s="60"/>
      <c r="H6648" s="61"/>
      <c r="I6648" s="61"/>
      <c r="J6648" s="61"/>
      <c r="K6648" s="61"/>
      <c r="L6648" s="61"/>
      <c r="M6648" s="61"/>
      <c r="N6648" s="61"/>
      <c r="O6648" s="61"/>
      <c r="P6648" s="61"/>
      <c r="Q6648" s="61"/>
      <c r="R6648" s="61"/>
      <c r="S6648" s="61"/>
      <c r="T6648" s="61"/>
      <c r="U6648" s="61"/>
      <c r="V6648" s="61"/>
      <c r="W6648" s="61"/>
      <c r="X6648" s="61"/>
      <c r="Y6648" s="61"/>
      <c r="Z6648" s="61"/>
      <c r="AA6648" s="61"/>
      <c r="AB6648" s="61"/>
      <c r="AC6648" s="61"/>
      <c r="AD6648" s="61"/>
      <c r="AE6648" s="61"/>
      <c r="AF6648" s="61"/>
      <c r="AG6648" s="61"/>
      <c r="AH6648" s="61"/>
      <c r="AI6648" s="61"/>
      <c r="AJ6648" s="61"/>
      <c r="AK6648" s="61"/>
      <c r="AL6648" s="61"/>
      <c r="AM6648" s="61"/>
      <c r="AN6648" s="61"/>
      <c r="AO6648" s="61"/>
      <c r="AP6648" s="62"/>
      <c r="AQ6648" s="61"/>
      <c r="AR6648" s="61"/>
      <c r="AS6648" s="61"/>
      <c r="AT6648" s="61"/>
      <c r="AU6648" s="61"/>
      <c r="AV6648" s="61"/>
      <c r="AW6648" s="60"/>
    </row>
    <row r="6649" s="59" customFormat="1" customHeight="1" spans="1:49">
      <c r="A6649" s="60"/>
      <c r="B6649" s="60"/>
      <c r="C6649" s="60"/>
      <c r="D6649" s="60"/>
      <c r="H6649" s="61"/>
      <c r="I6649" s="61"/>
      <c r="J6649" s="61"/>
      <c r="K6649" s="61"/>
      <c r="L6649" s="61"/>
      <c r="M6649" s="61"/>
      <c r="N6649" s="61"/>
      <c r="O6649" s="61"/>
      <c r="P6649" s="61"/>
      <c r="Q6649" s="61"/>
      <c r="R6649" s="61"/>
      <c r="S6649" s="61"/>
      <c r="T6649" s="61"/>
      <c r="U6649" s="61"/>
      <c r="V6649" s="61"/>
      <c r="W6649" s="61"/>
      <c r="X6649" s="61"/>
      <c r="Y6649" s="61"/>
      <c r="Z6649" s="61"/>
      <c r="AA6649" s="61"/>
      <c r="AB6649" s="61"/>
      <c r="AC6649" s="61"/>
      <c r="AD6649" s="61"/>
      <c r="AE6649" s="61"/>
      <c r="AF6649" s="61"/>
      <c r="AG6649" s="61"/>
      <c r="AH6649" s="61"/>
      <c r="AI6649" s="61"/>
      <c r="AJ6649" s="61"/>
      <c r="AK6649" s="61"/>
      <c r="AL6649" s="61"/>
      <c r="AM6649" s="61"/>
      <c r="AN6649" s="61"/>
      <c r="AO6649" s="61"/>
      <c r="AP6649" s="62"/>
      <c r="AQ6649" s="61"/>
      <c r="AR6649" s="61"/>
      <c r="AS6649" s="61"/>
      <c r="AT6649" s="61"/>
      <c r="AU6649" s="61"/>
      <c r="AV6649" s="61"/>
      <c r="AW6649" s="60"/>
    </row>
    <row r="6650" s="59" customFormat="1" customHeight="1" spans="1:49">
      <c r="A6650" s="60"/>
      <c r="B6650" s="60"/>
      <c r="C6650" s="60"/>
      <c r="D6650" s="60"/>
      <c r="H6650" s="61"/>
      <c r="I6650" s="61"/>
      <c r="J6650" s="61"/>
      <c r="K6650" s="61"/>
      <c r="L6650" s="61"/>
      <c r="M6650" s="61"/>
      <c r="N6650" s="61"/>
      <c r="O6650" s="61"/>
      <c r="P6650" s="61"/>
      <c r="Q6650" s="61"/>
      <c r="R6650" s="61"/>
      <c r="S6650" s="61"/>
      <c r="T6650" s="61"/>
      <c r="U6650" s="61"/>
      <c r="V6650" s="61"/>
      <c r="W6650" s="61"/>
      <c r="X6650" s="61"/>
      <c r="Y6650" s="61"/>
      <c r="Z6650" s="61"/>
      <c r="AA6650" s="61"/>
      <c r="AB6650" s="61"/>
      <c r="AC6650" s="61"/>
      <c r="AD6650" s="61"/>
      <c r="AE6650" s="61"/>
      <c r="AF6650" s="61"/>
      <c r="AG6650" s="61"/>
      <c r="AH6650" s="61"/>
      <c r="AI6650" s="61"/>
      <c r="AJ6650" s="61"/>
      <c r="AK6650" s="61"/>
      <c r="AL6650" s="61"/>
      <c r="AM6650" s="61"/>
      <c r="AN6650" s="61"/>
      <c r="AO6650" s="61"/>
      <c r="AP6650" s="62"/>
      <c r="AQ6650" s="61"/>
      <c r="AR6650" s="61"/>
      <c r="AS6650" s="61"/>
      <c r="AT6650" s="61"/>
      <c r="AU6650" s="61"/>
      <c r="AV6650" s="61"/>
      <c r="AW6650" s="60"/>
    </row>
    <row r="6651" s="59" customFormat="1" customHeight="1" spans="1:49">
      <c r="A6651" s="60"/>
      <c r="B6651" s="60"/>
      <c r="C6651" s="60"/>
      <c r="D6651" s="60"/>
      <c r="H6651" s="61"/>
      <c r="I6651" s="61"/>
      <c r="J6651" s="61"/>
      <c r="K6651" s="61"/>
      <c r="L6651" s="61"/>
      <c r="M6651" s="61"/>
      <c r="N6651" s="61"/>
      <c r="O6651" s="61"/>
      <c r="P6651" s="61"/>
      <c r="Q6651" s="61"/>
      <c r="R6651" s="61"/>
      <c r="S6651" s="61"/>
      <c r="T6651" s="61"/>
      <c r="U6651" s="61"/>
      <c r="V6651" s="61"/>
      <c r="W6651" s="61"/>
      <c r="X6651" s="61"/>
      <c r="Y6651" s="61"/>
      <c r="Z6651" s="61"/>
      <c r="AA6651" s="61"/>
      <c r="AB6651" s="61"/>
      <c r="AC6651" s="61"/>
      <c r="AD6651" s="61"/>
      <c r="AE6651" s="61"/>
      <c r="AF6651" s="61"/>
      <c r="AG6651" s="61"/>
      <c r="AH6651" s="61"/>
      <c r="AI6651" s="61"/>
      <c r="AJ6651" s="61"/>
      <c r="AK6651" s="61"/>
      <c r="AL6651" s="61"/>
      <c r="AM6651" s="61"/>
      <c r="AN6651" s="61"/>
      <c r="AO6651" s="61"/>
      <c r="AP6651" s="62"/>
      <c r="AQ6651" s="61"/>
      <c r="AR6651" s="61"/>
      <c r="AS6651" s="61"/>
      <c r="AT6651" s="61"/>
      <c r="AU6651" s="61"/>
      <c r="AV6651" s="61"/>
      <c r="AW6651" s="60"/>
    </row>
    <row r="6652" s="59" customFormat="1" customHeight="1" spans="1:49">
      <c r="A6652" s="60"/>
      <c r="B6652" s="60"/>
      <c r="C6652" s="60"/>
      <c r="D6652" s="60"/>
      <c r="H6652" s="61"/>
      <c r="I6652" s="61"/>
      <c r="J6652" s="61"/>
      <c r="K6652" s="61"/>
      <c r="L6652" s="61"/>
      <c r="M6652" s="61"/>
      <c r="N6652" s="61"/>
      <c r="O6652" s="61"/>
      <c r="P6652" s="61"/>
      <c r="Q6652" s="61"/>
      <c r="R6652" s="61"/>
      <c r="S6652" s="61"/>
      <c r="T6652" s="61"/>
      <c r="U6652" s="61"/>
      <c r="V6652" s="61"/>
      <c r="W6652" s="61"/>
      <c r="X6652" s="61"/>
      <c r="Y6652" s="61"/>
      <c r="Z6652" s="61"/>
      <c r="AA6652" s="61"/>
      <c r="AB6652" s="61"/>
      <c r="AC6652" s="61"/>
      <c r="AD6652" s="61"/>
      <c r="AE6652" s="61"/>
      <c r="AF6652" s="61"/>
      <c r="AG6652" s="61"/>
      <c r="AH6652" s="61"/>
      <c r="AI6652" s="61"/>
      <c r="AJ6652" s="61"/>
      <c r="AK6652" s="61"/>
      <c r="AL6652" s="61"/>
      <c r="AM6652" s="61"/>
      <c r="AN6652" s="61"/>
      <c r="AO6652" s="61"/>
      <c r="AP6652" s="62"/>
      <c r="AQ6652" s="61"/>
      <c r="AR6652" s="61"/>
      <c r="AS6652" s="61"/>
      <c r="AT6652" s="61"/>
      <c r="AU6652" s="61"/>
      <c r="AV6652" s="61"/>
      <c r="AW6652" s="60"/>
    </row>
    <row r="6653" s="59" customFormat="1" customHeight="1" spans="1:49">
      <c r="A6653" s="60"/>
      <c r="B6653" s="60"/>
      <c r="C6653" s="60"/>
      <c r="D6653" s="60"/>
      <c r="H6653" s="61"/>
      <c r="I6653" s="61"/>
      <c r="J6653" s="61"/>
      <c r="K6653" s="61"/>
      <c r="L6653" s="61"/>
      <c r="M6653" s="61"/>
      <c r="N6653" s="61"/>
      <c r="O6653" s="61"/>
      <c r="P6653" s="61"/>
      <c r="Q6653" s="61"/>
      <c r="R6653" s="61"/>
      <c r="S6653" s="61"/>
      <c r="T6653" s="61"/>
      <c r="U6653" s="61"/>
      <c r="V6653" s="61"/>
      <c r="W6653" s="61"/>
      <c r="X6653" s="61"/>
      <c r="Y6653" s="61"/>
      <c r="Z6653" s="61"/>
      <c r="AA6653" s="61"/>
      <c r="AB6653" s="61"/>
      <c r="AC6653" s="61"/>
      <c r="AD6653" s="61"/>
      <c r="AE6653" s="61"/>
      <c r="AF6653" s="61"/>
      <c r="AG6653" s="61"/>
      <c r="AH6653" s="61"/>
      <c r="AI6653" s="61"/>
      <c r="AJ6653" s="61"/>
      <c r="AK6653" s="61"/>
      <c r="AL6653" s="61"/>
      <c r="AM6653" s="61"/>
      <c r="AN6653" s="61"/>
      <c r="AO6653" s="61"/>
      <c r="AP6653" s="62"/>
      <c r="AQ6653" s="61"/>
      <c r="AR6653" s="61"/>
      <c r="AS6653" s="61"/>
      <c r="AT6653" s="61"/>
      <c r="AU6653" s="61"/>
      <c r="AV6653" s="61"/>
      <c r="AW6653" s="60"/>
    </row>
    <row r="6654" s="59" customFormat="1" customHeight="1" spans="1:49">
      <c r="A6654" s="60"/>
      <c r="B6654" s="60"/>
      <c r="C6654" s="60"/>
      <c r="D6654" s="60"/>
      <c r="H6654" s="61"/>
      <c r="I6654" s="61"/>
      <c r="J6654" s="61"/>
      <c r="K6654" s="61"/>
      <c r="L6654" s="61"/>
      <c r="M6654" s="61"/>
      <c r="N6654" s="61"/>
      <c r="O6654" s="61"/>
      <c r="P6654" s="61"/>
      <c r="Q6654" s="61"/>
      <c r="R6654" s="61"/>
      <c r="S6654" s="61"/>
      <c r="T6654" s="61"/>
      <c r="U6654" s="61"/>
      <c r="V6654" s="61"/>
      <c r="W6654" s="61"/>
      <c r="X6654" s="61"/>
      <c r="Y6654" s="61"/>
      <c r="Z6654" s="61"/>
      <c r="AA6654" s="61"/>
      <c r="AB6654" s="61"/>
      <c r="AC6654" s="61"/>
      <c r="AD6654" s="61"/>
      <c r="AE6654" s="61"/>
      <c r="AF6654" s="61"/>
      <c r="AG6654" s="61"/>
      <c r="AH6654" s="61"/>
      <c r="AI6654" s="61"/>
      <c r="AJ6654" s="61"/>
      <c r="AK6654" s="61"/>
      <c r="AL6654" s="61"/>
      <c r="AM6654" s="61"/>
      <c r="AN6654" s="61"/>
      <c r="AO6654" s="61"/>
      <c r="AP6654" s="62"/>
      <c r="AQ6654" s="61"/>
      <c r="AR6654" s="61"/>
      <c r="AS6654" s="61"/>
      <c r="AT6654" s="61"/>
      <c r="AU6654" s="61"/>
      <c r="AV6654" s="61"/>
      <c r="AW6654" s="60"/>
    </row>
    <row r="6655" s="59" customFormat="1" customHeight="1" spans="1:49">
      <c r="A6655" s="60"/>
      <c r="B6655" s="60"/>
      <c r="C6655" s="60"/>
      <c r="D6655" s="60"/>
      <c r="H6655" s="61"/>
      <c r="I6655" s="61"/>
      <c r="J6655" s="61"/>
      <c r="K6655" s="61"/>
      <c r="L6655" s="61"/>
      <c r="M6655" s="61"/>
      <c r="N6655" s="61"/>
      <c r="O6655" s="61"/>
      <c r="P6655" s="61"/>
      <c r="Q6655" s="61"/>
      <c r="R6655" s="61"/>
      <c r="S6655" s="61"/>
      <c r="T6655" s="61"/>
      <c r="U6655" s="61"/>
      <c r="V6655" s="61"/>
      <c r="W6655" s="61"/>
      <c r="X6655" s="61"/>
      <c r="Y6655" s="61"/>
      <c r="Z6655" s="61"/>
      <c r="AA6655" s="61"/>
      <c r="AB6655" s="61"/>
      <c r="AC6655" s="61"/>
      <c r="AD6655" s="61"/>
      <c r="AE6655" s="61"/>
      <c r="AF6655" s="61"/>
      <c r="AG6655" s="61"/>
      <c r="AH6655" s="61"/>
      <c r="AI6655" s="61"/>
      <c r="AJ6655" s="61"/>
      <c r="AK6655" s="61"/>
      <c r="AL6655" s="61"/>
      <c r="AM6655" s="61"/>
      <c r="AN6655" s="61"/>
      <c r="AO6655" s="61"/>
      <c r="AP6655" s="62"/>
      <c r="AQ6655" s="61"/>
      <c r="AR6655" s="61"/>
      <c r="AS6655" s="61"/>
      <c r="AT6655" s="61"/>
      <c r="AU6655" s="61"/>
      <c r="AV6655" s="61"/>
      <c r="AW6655" s="60"/>
    </row>
    <row r="6656" s="59" customFormat="1" customHeight="1" spans="1:49">
      <c r="A6656" s="60"/>
      <c r="B6656" s="60"/>
      <c r="C6656" s="60"/>
      <c r="D6656" s="60"/>
      <c r="H6656" s="61"/>
      <c r="I6656" s="61"/>
      <c r="J6656" s="61"/>
      <c r="K6656" s="61"/>
      <c r="L6656" s="61"/>
      <c r="M6656" s="61"/>
      <c r="N6656" s="61"/>
      <c r="O6656" s="61"/>
      <c r="P6656" s="61"/>
      <c r="Q6656" s="61"/>
      <c r="R6656" s="61"/>
      <c r="S6656" s="61"/>
      <c r="T6656" s="61"/>
      <c r="U6656" s="61"/>
      <c r="V6656" s="61"/>
      <c r="W6656" s="61"/>
      <c r="X6656" s="61"/>
      <c r="Y6656" s="61"/>
      <c r="Z6656" s="61"/>
      <c r="AA6656" s="61"/>
      <c r="AB6656" s="61"/>
      <c r="AC6656" s="61"/>
      <c r="AD6656" s="61"/>
      <c r="AE6656" s="61"/>
      <c r="AF6656" s="61"/>
      <c r="AG6656" s="61"/>
      <c r="AH6656" s="61"/>
      <c r="AI6656" s="61"/>
      <c r="AJ6656" s="61"/>
      <c r="AK6656" s="61"/>
      <c r="AL6656" s="61"/>
      <c r="AM6656" s="61"/>
      <c r="AN6656" s="61"/>
      <c r="AO6656" s="61"/>
      <c r="AP6656" s="62"/>
      <c r="AQ6656" s="61"/>
      <c r="AR6656" s="61"/>
      <c r="AS6656" s="61"/>
      <c r="AT6656" s="61"/>
      <c r="AU6656" s="61"/>
      <c r="AV6656" s="61"/>
      <c r="AW6656" s="60"/>
    </row>
    <row r="6657" s="59" customFormat="1" customHeight="1" spans="1:49">
      <c r="A6657" s="60"/>
      <c r="B6657" s="60"/>
      <c r="C6657" s="60"/>
      <c r="D6657" s="60"/>
      <c r="H6657" s="61"/>
      <c r="I6657" s="61"/>
      <c r="J6657" s="61"/>
      <c r="K6657" s="61"/>
      <c r="L6657" s="61"/>
      <c r="M6657" s="61"/>
      <c r="N6657" s="61"/>
      <c r="O6657" s="61"/>
      <c r="P6657" s="61"/>
      <c r="Q6657" s="61"/>
      <c r="R6657" s="61"/>
      <c r="S6657" s="61"/>
      <c r="T6657" s="61"/>
      <c r="U6657" s="61"/>
      <c r="V6657" s="61"/>
      <c r="W6657" s="61"/>
      <c r="X6657" s="61"/>
      <c r="Y6657" s="61"/>
      <c r="Z6657" s="61"/>
      <c r="AA6657" s="61"/>
      <c r="AB6657" s="61"/>
      <c r="AC6657" s="61"/>
      <c r="AD6657" s="61"/>
      <c r="AE6657" s="61"/>
      <c r="AF6657" s="61"/>
      <c r="AG6657" s="61"/>
      <c r="AH6657" s="61"/>
      <c r="AI6657" s="61"/>
      <c r="AJ6657" s="61"/>
      <c r="AK6657" s="61"/>
      <c r="AL6657" s="61"/>
      <c r="AM6657" s="61"/>
      <c r="AN6657" s="61"/>
      <c r="AO6657" s="61"/>
      <c r="AP6657" s="62"/>
      <c r="AQ6657" s="61"/>
      <c r="AR6657" s="61"/>
      <c r="AS6657" s="61"/>
      <c r="AT6657" s="61"/>
      <c r="AU6657" s="61"/>
      <c r="AV6657" s="61"/>
      <c r="AW6657" s="60"/>
    </row>
    <row r="6658" s="59" customFormat="1" customHeight="1" spans="1:49">
      <c r="A6658" s="60"/>
      <c r="B6658" s="60"/>
      <c r="C6658" s="60"/>
      <c r="D6658" s="60"/>
      <c r="H6658" s="61"/>
      <c r="I6658" s="61"/>
      <c r="J6658" s="61"/>
      <c r="K6658" s="61"/>
      <c r="L6658" s="61"/>
      <c r="M6658" s="61"/>
      <c r="N6658" s="61"/>
      <c r="O6658" s="61"/>
      <c r="P6658" s="61"/>
      <c r="Q6658" s="61"/>
      <c r="R6658" s="61"/>
      <c r="S6658" s="61"/>
      <c r="T6658" s="61"/>
      <c r="U6658" s="61"/>
      <c r="V6658" s="61"/>
      <c r="W6658" s="61"/>
      <c r="X6658" s="61"/>
      <c r="Y6658" s="61"/>
      <c r="Z6658" s="61"/>
      <c r="AA6658" s="61"/>
      <c r="AB6658" s="61"/>
      <c r="AC6658" s="61"/>
      <c r="AD6658" s="61"/>
      <c r="AE6658" s="61"/>
      <c r="AF6658" s="61"/>
      <c r="AG6658" s="61"/>
      <c r="AH6658" s="61"/>
      <c r="AI6658" s="61"/>
      <c r="AJ6658" s="61"/>
      <c r="AK6658" s="61"/>
      <c r="AL6658" s="61"/>
      <c r="AM6658" s="61"/>
      <c r="AN6658" s="61"/>
      <c r="AO6658" s="61"/>
      <c r="AP6658" s="62"/>
      <c r="AQ6658" s="61"/>
      <c r="AR6658" s="61"/>
      <c r="AS6658" s="61"/>
      <c r="AT6658" s="61"/>
      <c r="AU6658" s="61"/>
      <c r="AV6658" s="61"/>
      <c r="AW6658" s="60"/>
    </row>
    <row r="6659" s="59" customFormat="1" customHeight="1" spans="1:49">
      <c r="A6659" s="60"/>
      <c r="B6659" s="60"/>
      <c r="C6659" s="60"/>
      <c r="D6659" s="60"/>
      <c r="H6659" s="61"/>
      <c r="I6659" s="61"/>
      <c r="J6659" s="61"/>
      <c r="K6659" s="61"/>
      <c r="L6659" s="61"/>
      <c r="M6659" s="61"/>
      <c r="N6659" s="61"/>
      <c r="O6659" s="61"/>
      <c r="P6659" s="61"/>
      <c r="Q6659" s="61"/>
      <c r="R6659" s="61"/>
      <c r="S6659" s="61"/>
      <c r="T6659" s="61"/>
      <c r="U6659" s="61"/>
      <c r="V6659" s="61"/>
      <c r="W6659" s="61"/>
      <c r="X6659" s="61"/>
      <c r="Y6659" s="61"/>
      <c r="Z6659" s="61"/>
      <c r="AA6659" s="61"/>
      <c r="AB6659" s="61"/>
      <c r="AC6659" s="61"/>
      <c r="AD6659" s="61"/>
      <c r="AE6659" s="61"/>
      <c r="AF6659" s="61"/>
      <c r="AG6659" s="61"/>
      <c r="AH6659" s="61"/>
      <c r="AI6659" s="61"/>
      <c r="AJ6659" s="61"/>
      <c r="AK6659" s="61"/>
      <c r="AL6659" s="61"/>
      <c r="AM6659" s="61"/>
      <c r="AN6659" s="61"/>
      <c r="AO6659" s="61"/>
      <c r="AP6659" s="62"/>
      <c r="AQ6659" s="61"/>
      <c r="AR6659" s="61"/>
      <c r="AS6659" s="61"/>
      <c r="AT6659" s="61"/>
      <c r="AU6659" s="61"/>
      <c r="AV6659" s="61"/>
      <c r="AW6659" s="60"/>
    </row>
    <row r="6660" s="59" customFormat="1" customHeight="1" spans="1:49">
      <c r="A6660" s="60"/>
      <c r="B6660" s="60"/>
      <c r="C6660" s="60"/>
      <c r="D6660" s="60"/>
      <c r="H6660" s="61"/>
      <c r="I6660" s="61"/>
      <c r="J6660" s="61"/>
      <c r="K6660" s="61"/>
      <c r="L6660" s="61"/>
      <c r="M6660" s="61"/>
      <c r="N6660" s="61"/>
      <c r="O6660" s="61"/>
      <c r="P6660" s="61"/>
      <c r="Q6660" s="61"/>
      <c r="R6660" s="61"/>
      <c r="S6660" s="61"/>
      <c r="T6660" s="61"/>
      <c r="U6660" s="61"/>
      <c r="V6660" s="61"/>
      <c r="W6660" s="61"/>
      <c r="X6660" s="61"/>
      <c r="Y6660" s="61"/>
      <c r="Z6660" s="61"/>
      <c r="AA6660" s="61"/>
      <c r="AB6660" s="61"/>
      <c r="AC6660" s="61"/>
      <c r="AD6660" s="61"/>
      <c r="AE6660" s="61"/>
      <c r="AF6660" s="61"/>
      <c r="AG6660" s="61"/>
      <c r="AH6660" s="61"/>
      <c r="AI6660" s="61"/>
      <c r="AJ6660" s="61"/>
      <c r="AK6660" s="61"/>
      <c r="AL6660" s="61"/>
      <c r="AM6660" s="61"/>
      <c r="AN6660" s="61"/>
      <c r="AO6660" s="61"/>
      <c r="AP6660" s="62"/>
      <c r="AQ6660" s="61"/>
      <c r="AR6660" s="61"/>
      <c r="AS6660" s="61"/>
      <c r="AT6660" s="61"/>
      <c r="AU6660" s="61"/>
      <c r="AV6660" s="61"/>
      <c r="AW6660" s="60"/>
    </row>
    <row r="6661" s="59" customFormat="1" customHeight="1" spans="1:49">
      <c r="A6661" s="60"/>
      <c r="B6661" s="60"/>
      <c r="C6661" s="60"/>
      <c r="D6661" s="60"/>
      <c r="H6661" s="61"/>
      <c r="I6661" s="61"/>
      <c r="J6661" s="61"/>
      <c r="K6661" s="61"/>
      <c r="L6661" s="61"/>
      <c r="M6661" s="61"/>
      <c r="N6661" s="61"/>
      <c r="O6661" s="61"/>
      <c r="P6661" s="61"/>
      <c r="Q6661" s="61"/>
      <c r="R6661" s="61"/>
      <c r="S6661" s="61"/>
      <c r="T6661" s="61"/>
      <c r="U6661" s="61"/>
      <c r="V6661" s="61"/>
      <c r="W6661" s="61"/>
      <c r="X6661" s="61"/>
      <c r="Y6661" s="61"/>
      <c r="Z6661" s="61"/>
      <c r="AA6661" s="61"/>
      <c r="AB6661" s="61"/>
      <c r="AC6661" s="61"/>
      <c r="AD6661" s="61"/>
      <c r="AE6661" s="61"/>
      <c r="AF6661" s="61"/>
      <c r="AG6661" s="61"/>
      <c r="AH6661" s="61"/>
      <c r="AI6661" s="61"/>
      <c r="AJ6661" s="61"/>
      <c r="AK6661" s="61"/>
      <c r="AL6661" s="61"/>
      <c r="AM6661" s="61"/>
      <c r="AN6661" s="61"/>
      <c r="AO6661" s="61"/>
      <c r="AP6661" s="62"/>
      <c r="AQ6661" s="61"/>
      <c r="AR6661" s="61"/>
      <c r="AS6661" s="61"/>
      <c r="AT6661" s="61"/>
      <c r="AU6661" s="61"/>
      <c r="AV6661" s="61"/>
      <c r="AW6661" s="60"/>
    </row>
    <row r="6662" s="59" customFormat="1" customHeight="1" spans="1:49">
      <c r="A6662" s="60"/>
      <c r="B6662" s="60"/>
      <c r="C6662" s="60"/>
      <c r="D6662" s="60"/>
      <c r="H6662" s="61"/>
      <c r="I6662" s="61"/>
      <c r="J6662" s="61"/>
      <c r="K6662" s="61"/>
      <c r="L6662" s="61"/>
      <c r="M6662" s="61"/>
      <c r="N6662" s="61"/>
      <c r="O6662" s="61"/>
      <c r="P6662" s="61"/>
      <c r="Q6662" s="61"/>
      <c r="R6662" s="61"/>
      <c r="S6662" s="61"/>
      <c r="T6662" s="61"/>
      <c r="U6662" s="61"/>
      <c r="V6662" s="61"/>
      <c r="W6662" s="61"/>
      <c r="X6662" s="61"/>
      <c r="Y6662" s="61"/>
      <c r="Z6662" s="61"/>
      <c r="AA6662" s="61"/>
      <c r="AB6662" s="61"/>
      <c r="AC6662" s="61"/>
      <c r="AD6662" s="61"/>
      <c r="AE6662" s="61"/>
      <c r="AF6662" s="61"/>
      <c r="AG6662" s="61"/>
      <c r="AH6662" s="61"/>
      <c r="AI6662" s="61"/>
      <c r="AJ6662" s="61"/>
      <c r="AK6662" s="61"/>
      <c r="AL6662" s="61"/>
      <c r="AM6662" s="61"/>
      <c r="AN6662" s="61"/>
      <c r="AO6662" s="61"/>
      <c r="AP6662" s="62"/>
      <c r="AQ6662" s="61"/>
      <c r="AR6662" s="61"/>
      <c r="AS6662" s="61"/>
      <c r="AT6662" s="61"/>
      <c r="AU6662" s="61"/>
      <c r="AV6662" s="61"/>
      <c r="AW6662" s="60"/>
    </row>
    <row r="6663" s="59" customFormat="1" customHeight="1" spans="1:49">
      <c r="A6663" s="60"/>
      <c r="B6663" s="60"/>
      <c r="C6663" s="60"/>
      <c r="D6663" s="60"/>
      <c r="H6663" s="61"/>
      <c r="I6663" s="61"/>
      <c r="J6663" s="61"/>
      <c r="K6663" s="61"/>
      <c r="L6663" s="61"/>
      <c r="M6663" s="61"/>
      <c r="N6663" s="61"/>
      <c r="O6663" s="61"/>
      <c r="P6663" s="61"/>
      <c r="Q6663" s="61"/>
      <c r="R6663" s="61"/>
      <c r="S6663" s="61"/>
      <c r="T6663" s="61"/>
      <c r="U6663" s="61"/>
      <c r="V6663" s="61"/>
      <c r="W6663" s="61"/>
      <c r="X6663" s="61"/>
      <c r="Y6663" s="61"/>
      <c r="Z6663" s="61"/>
      <c r="AA6663" s="61"/>
      <c r="AB6663" s="61"/>
      <c r="AC6663" s="61"/>
      <c r="AD6663" s="61"/>
      <c r="AE6663" s="61"/>
      <c r="AF6663" s="61"/>
      <c r="AG6663" s="61"/>
      <c r="AH6663" s="61"/>
      <c r="AI6663" s="61"/>
      <c r="AJ6663" s="61"/>
      <c r="AK6663" s="61"/>
      <c r="AL6663" s="61"/>
      <c r="AM6663" s="61"/>
      <c r="AN6663" s="61"/>
      <c r="AO6663" s="61"/>
      <c r="AP6663" s="62"/>
      <c r="AQ6663" s="61"/>
      <c r="AR6663" s="61"/>
      <c r="AS6663" s="61"/>
      <c r="AT6663" s="61"/>
      <c r="AU6663" s="61"/>
      <c r="AV6663" s="61"/>
      <c r="AW6663" s="60"/>
    </row>
    <row r="6664" s="59" customFormat="1" customHeight="1" spans="1:49">
      <c r="A6664" s="60"/>
      <c r="B6664" s="60"/>
      <c r="C6664" s="60"/>
      <c r="D6664" s="60"/>
      <c r="H6664" s="61"/>
      <c r="I6664" s="61"/>
      <c r="J6664" s="61"/>
      <c r="K6664" s="61"/>
      <c r="L6664" s="61"/>
      <c r="M6664" s="61"/>
      <c r="N6664" s="61"/>
      <c r="O6664" s="61"/>
      <c r="P6664" s="61"/>
      <c r="Q6664" s="61"/>
      <c r="R6664" s="61"/>
      <c r="S6664" s="61"/>
      <c r="T6664" s="61"/>
      <c r="U6664" s="61"/>
      <c r="V6664" s="61"/>
      <c r="W6664" s="61"/>
      <c r="X6664" s="61"/>
      <c r="Y6664" s="61"/>
      <c r="Z6664" s="61"/>
      <c r="AA6664" s="61"/>
      <c r="AB6664" s="61"/>
      <c r="AC6664" s="61"/>
      <c r="AD6664" s="61"/>
      <c r="AE6664" s="61"/>
      <c r="AF6664" s="61"/>
      <c r="AG6664" s="61"/>
      <c r="AH6664" s="61"/>
      <c r="AI6664" s="61"/>
      <c r="AJ6664" s="61"/>
      <c r="AK6664" s="61"/>
      <c r="AL6664" s="61"/>
      <c r="AM6664" s="61"/>
      <c r="AN6664" s="61"/>
      <c r="AO6664" s="61"/>
      <c r="AP6664" s="62"/>
      <c r="AQ6664" s="61"/>
      <c r="AR6664" s="61"/>
      <c r="AS6664" s="61"/>
      <c r="AT6664" s="61"/>
      <c r="AU6664" s="61"/>
      <c r="AV6664" s="61"/>
      <c r="AW6664" s="60"/>
    </row>
    <row r="6665" s="59" customFormat="1" customHeight="1" spans="1:49">
      <c r="A6665" s="60"/>
      <c r="B6665" s="60"/>
      <c r="C6665" s="60"/>
      <c r="D6665" s="60"/>
      <c r="H6665" s="61"/>
      <c r="I6665" s="61"/>
      <c r="J6665" s="61"/>
      <c r="K6665" s="61"/>
      <c r="L6665" s="61"/>
      <c r="M6665" s="61"/>
      <c r="N6665" s="61"/>
      <c r="O6665" s="61"/>
      <c r="P6665" s="61"/>
      <c r="Q6665" s="61"/>
      <c r="R6665" s="61"/>
      <c r="S6665" s="61"/>
      <c r="T6665" s="61"/>
      <c r="U6665" s="61"/>
      <c r="V6665" s="61"/>
      <c r="W6665" s="61"/>
      <c r="X6665" s="61"/>
      <c r="Y6665" s="61"/>
      <c r="Z6665" s="61"/>
      <c r="AA6665" s="61"/>
      <c r="AB6665" s="61"/>
      <c r="AC6665" s="61"/>
      <c r="AD6665" s="61"/>
      <c r="AE6665" s="61"/>
      <c r="AF6665" s="61"/>
      <c r="AG6665" s="61"/>
      <c r="AH6665" s="61"/>
      <c r="AI6665" s="61"/>
      <c r="AJ6665" s="61"/>
      <c r="AK6665" s="61"/>
      <c r="AL6665" s="61"/>
      <c r="AM6665" s="61"/>
      <c r="AN6665" s="61"/>
      <c r="AO6665" s="61"/>
      <c r="AP6665" s="62"/>
      <c r="AQ6665" s="61"/>
      <c r="AR6665" s="61"/>
      <c r="AS6665" s="61"/>
      <c r="AT6665" s="61"/>
      <c r="AU6665" s="61"/>
      <c r="AV6665" s="61"/>
      <c r="AW6665" s="60"/>
    </row>
    <row r="6666" s="59" customFormat="1" customHeight="1" spans="1:49">
      <c r="A6666" s="60"/>
      <c r="B6666" s="60"/>
      <c r="C6666" s="60"/>
      <c r="D6666" s="60"/>
      <c r="H6666" s="61"/>
      <c r="I6666" s="61"/>
      <c r="J6666" s="61"/>
      <c r="K6666" s="61"/>
      <c r="L6666" s="61"/>
      <c r="M6666" s="61"/>
      <c r="N6666" s="61"/>
      <c r="O6666" s="61"/>
      <c r="P6666" s="61"/>
      <c r="Q6666" s="61"/>
      <c r="R6666" s="61"/>
      <c r="S6666" s="61"/>
      <c r="T6666" s="61"/>
      <c r="U6666" s="61"/>
      <c r="V6666" s="61"/>
      <c r="W6666" s="61"/>
      <c r="X6666" s="61"/>
      <c r="Y6666" s="61"/>
      <c r="Z6666" s="61"/>
      <c r="AA6666" s="61"/>
      <c r="AB6666" s="61"/>
      <c r="AC6666" s="61"/>
      <c r="AD6666" s="61"/>
      <c r="AE6666" s="61"/>
      <c r="AF6666" s="61"/>
      <c r="AG6666" s="61"/>
      <c r="AH6666" s="61"/>
      <c r="AI6666" s="61"/>
      <c r="AJ6666" s="61"/>
      <c r="AK6666" s="61"/>
      <c r="AL6666" s="61"/>
      <c r="AM6666" s="61"/>
      <c r="AN6666" s="61"/>
      <c r="AO6666" s="61"/>
      <c r="AP6666" s="62"/>
      <c r="AQ6666" s="61"/>
      <c r="AR6666" s="61"/>
      <c r="AS6666" s="61"/>
      <c r="AT6666" s="61"/>
      <c r="AU6666" s="61"/>
      <c r="AV6666" s="61"/>
      <c r="AW6666" s="60"/>
    </row>
    <row r="6667" s="59" customFormat="1" customHeight="1" spans="1:49">
      <c r="A6667" s="60"/>
      <c r="B6667" s="60"/>
      <c r="C6667" s="60"/>
      <c r="D6667" s="60"/>
      <c r="H6667" s="61"/>
      <c r="I6667" s="61"/>
      <c r="J6667" s="61"/>
      <c r="K6667" s="61"/>
      <c r="L6667" s="61"/>
      <c r="M6667" s="61"/>
      <c r="N6667" s="61"/>
      <c r="O6667" s="61"/>
      <c r="P6667" s="61"/>
      <c r="Q6667" s="61"/>
      <c r="R6667" s="61"/>
      <c r="S6667" s="61"/>
      <c r="T6667" s="61"/>
      <c r="U6667" s="61"/>
      <c r="V6667" s="61"/>
      <c r="W6667" s="61"/>
      <c r="X6667" s="61"/>
      <c r="Y6667" s="61"/>
      <c r="Z6667" s="61"/>
      <c r="AA6667" s="61"/>
      <c r="AB6667" s="61"/>
      <c r="AC6667" s="61"/>
      <c r="AD6667" s="61"/>
      <c r="AE6667" s="61"/>
      <c r="AF6667" s="61"/>
      <c r="AG6667" s="61"/>
      <c r="AH6667" s="61"/>
      <c r="AI6667" s="61"/>
      <c r="AJ6667" s="61"/>
      <c r="AK6667" s="61"/>
      <c r="AL6667" s="61"/>
      <c r="AM6667" s="61"/>
      <c r="AN6667" s="61"/>
      <c r="AO6667" s="61"/>
      <c r="AP6667" s="62"/>
      <c r="AQ6667" s="61"/>
      <c r="AR6667" s="61"/>
      <c r="AS6667" s="61"/>
      <c r="AT6667" s="61"/>
      <c r="AU6667" s="61"/>
      <c r="AV6667" s="61"/>
      <c r="AW6667" s="60"/>
    </row>
    <row r="6668" s="59" customFormat="1" customHeight="1" spans="1:49">
      <c r="A6668" s="60"/>
      <c r="B6668" s="60"/>
      <c r="C6668" s="60"/>
      <c r="D6668" s="60"/>
      <c r="H6668" s="61"/>
      <c r="I6668" s="61"/>
      <c r="J6668" s="61"/>
      <c r="K6668" s="61"/>
      <c r="L6668" s="61"/>
      <c r="M6668" s="61"/>
      <c r="N6668" s="61"/>
      <c r="O6668" s="61"/>
      <c r="P6668" s="61"/>
      <c r="Q6668" s="61"/>
      <c r="R6668" s="61"/>
      <c r="S6668" s="61"/>
      <c r="T6668" s="61"/>
      <c r="U6668" s="61"/>
      <c r="V6668" s="61"/>
      <c r="W6668" s="61"/>
      <c r="X6668" s="61"/>
      <c r="Y6668" s="61"/>
      <c r="Z6668" s="61"/>
      <c r="AA6668" s="61"/>
      <c r="AB6668" s="61"/>
      <c r="AC6668" s="61"/>
      <c r="AD6668" s="61"/>
      <c r="AE6668" s="61"/>
      <c r="AF6668" s="61"/>
      <c r="AG6668" s="61"/>
      <c r="AH6668" s="61"/>
      <c r="AI6668" s="61"/>
      <c r="AJ6668" s="61"/>
      <c r="AK6668" s="61"/>
      <c r="AL6668" s="61"/>
      <c r="AM6668" s="61"/>
      <c r="AN6668" s="61"/>
      <c r="AO6668" s="61"/>
      <c r="AP6668" s="62"/>
      <c r="AQ6668" s="61"/>
      <c r="AR6668" s="61"/>
      <c r="AS6668" s="61"/>
      <c r="AT6668" s="61"/>
      <c r="AU6668" s="61"/>
      <c r="AV6668" s="61"/>
      <c r="AW6668" s="60"/>
    </row>
    <row r="6669" s="59" customFormat="1" customHeight="1" spans="1:49">
      <c r="A6669" s="60"/>
      <c r="B6669" s="60"/>
      <c r="C6669" s="60"/>
      <c r="D6669" s="60"/>
      <c r="H6669" s="61"/>
      <c r="I6669" s="61"/>
      <c r="J6669" s="61"/>
      <c r="K6669" s="61"/>
      <c r="L6669" s="61"/>
      <c r="M6669" s="61"/>
      <c r="N6669" s="61"/>
      <c r="O6669" s="61"/>
      <c r="P6669" s="61"/>
      <c r="Q6669" s="61"/>
      <c r="R6669" s="61"/>
      <c r="S6669" s="61"/>
      <c r="T6669" s="61"/>
      <c r="U6669" s="61"/>
      <c r="V6669" s="61"/>
      <c r="W6669" s="61"/>
      <c r="X6669" s="61"/>
      <c r="Y6669" s="61"/>
      <c r="Z6669" s="61"/>
      <c r="AA6669" s="61"/>
      <c r="AB6669" s="61"/>
      <c r="AC6669" s="61"/>
      <c r="AD6669" s="61"/>
      <c r="AE6669" s="61"/>
      <c r="AF6669" s="61"/>
      <c r="AG6669" s="61"/>
      <c r="AH6669" s="61"/>
      <c r="AI6669" s="61"/>
      <c r="AJ6669" s="61"/>
      <c r="AK6669" s="61"/>
      <c r="AL6669" s="61"/>
      <c r="AM6669" s="61"/>
      <c r="AN6669" s="61"/>
      <c r="AO6669" s="61"/>
      <c r="AP6669" s="62"/>
      <c r="AQ6669" s="61"/>
      <c r="AR6669" s="61"/>
      <c r="AS6669" s="61"/>
      <c r="AT6669" s="61"/>
      <c r="AU6669" s="61"/>
      <c r="AV6669" s="61"/>
      <c r="AW6669" s="60"/>
    </row>
    <row r="6670" s="59" customFormat="1" customHeight="1" spans="1:49">
      <c r="A6670" s="60"/>
      <c r="B6670" s="60"/>
      <c r="C6670" s="60"/>
      <c r="D6670" s="60"/>
      <c r="H6670" s="61"/>
      <c r="I6670" s="61"/>
      <c r="J6670" s="61"/>
      <c r="K6670" s="61"/>
      <c r="L6670" s="61"/>
      <c r="M6670" s="61"/>
      <c r="N6670" s="61"/>
      <c r="O6670" s="61"/>
      <c r="P6670" s="61"/>
      <c r="Q6670" s="61"/>
      <c r="R6670" s="61"/>
      <c r="S6670" s="61"/>
      <c r="T6670" s="61"/>
      <c r="U6670" s="61"/>
      <c r="V6670" s="61"/>
      <c r="W6670" s="61"/>
      <c r="X6670" s="61"/>
      <c r="Y6670" s="61"/>
      <c r="Z6670" s="61"/>
      <c r="AA6670" s="61"/>
      <c r="AB6670" s="61"/>
      <c r="AC6670" s="61"/>
      <c r="AD6670" s="61"/>
      <c r="AE6670" s="61"/>
      <c r="AF6670" s="61"/>
      <c r="AG6670" s="61"/>
      <c r="AH6670" s="61"/>
      <c r="AI6670" s="61"/>
      <c r="AJ6670" s="61"/>
      <c r="AK6670" s="61"/>
      <c r="AL6670" s="61"/>
      <c r="AM6670" s="61"/>
      <c r="AN6670" s="61"/>
      <c r="AO6670" s="61"/>
      <c r="AP6670" s="62"/>
      <c r="AQ6670" s="61"/>
      <c r="AR6670" s="61"/>
      <c r="AS6670" s="61"/>
      <c r="AT6670" s="61"/>
      <c r="AU6670" s="61"/>
      <c r="AV6670" s="61"/>
      <c r="AW6670" s="60"/>
    </row>
    <row r="6671" s="59" customFormat="1" customHeight="1" spans="1:49">
      <c r="A6671" s="60"/>
      <c r="B6671" s="60"/>
      <c r="C6671" s="60"/>
      <c r="D6671" s="60"/>
      <c r="H6671" s="61"/>
      <c r="I6671" s="61"/>
      <c r="J6671" s="61"/>
      <c r="K6671" s="61"/>
      <c r="L6671" s="61"/>
      <c r="M6671" s="61"/>
      <c r="N6671" s="61"/>
      <c r="O6671" s="61"/>
      <c r="P6671" s="61"/>
      <c r="Q6671" s="61"/>
      <c r="R6671" s="61"/>
      <c r="S6671" s="61"/>
      <c r="T6671" s="61"/>
      <c r="U6671" s="61"/>
      <c r="V6671" s="61"/>
      <c r="W6671" s="61"/>
      <c r="X6671" s="61"/>
      <c r="Y6671" s="61"/>
      <c r="Z6671" s="61"/>
      <c r="AA6671" s="61"/>
      <c r="AB6671" s="61"/>
      <c r="AC6671" s="61"/>
      <c r="AD6671" s="61"/>
      <c r="AE6671" s="61"/>
      <c r="AF6671" s="61"/>
      <c r="AG6671" s="61"/>
      <c r="AH6671" s="61"/>
      <c r="AI6671" s="61"/>
      <c r="AJ6671" s="61"/>
      <c r="AK6671" s="61"/>
      <c r="AL6671" s="61"/>
      <c r="AM6671" s="61"/>
      <c r="AN6671" s="61"/>
      <c r="AO6671" s="61"/>
      <c r="AP6671" s="62"/>
      <c r="AQ6671" s="61"/>
      <c r="AR6671" s="61"/>
      <c r="AS6671" s="61"/>
      <c r="AT6671" s="61"/>
      <c r="AU6671" s="61"/>
      <c r="AV6671" s="61"/>
      <c r="AW6671" s="60"/>
    </row>
    <row r="6672" s="59" customFormat="1" customHeight="1" spans="1:49">
      <c r="A6672" s="60"/>
      <c r="B6672" s="60"/>
      <c r="C6672" s="60"/>
      <c r="D6672" s="60"/>
      <c r="H6672" s="61"/>
      <c r="I6672" s="61"/>
      <c r="J6672" s="61"/>
      <c r="K6672" s="61"/>
      <c r="L6672" s="61"/>
      <c r="M6672" s="61"/>
      <c r="N6672" s="61"/>
      <c r="O6672" s="61"/>
      <c r="P6672" s="61"/>
      <c r="Q6672" s="61"/>
      <c r="R6672" s="61"/>
      <c r="S6672" s="61"/>
      <c r="T6672" s="61"/>
      <c r="U6672" s="61"/>
      <c r="V6672" s="61"/>
      <c r="W6672" s="61"/>
      <c r="X6672" s="61"/>
      <c r="Y6672" s="61"/>
      <c r="Z6672" s="61"/>
      <c r="AA6672" s="61"/>
      <c r="AB6672" s="61"/>
      <c r="AC6672" s="61"/>
      <c r="AD6672" s="61"/>
      <c r="AE6672" s="61"/>
      <c r="AF6672" s="61"/>
      <c r="AG6672" s="61"/>
      <c r="AH6672" s="61"/>
      <c r="AI6672" s="61"/>
      <c r="AJ6672" s="61"/>
      <c r="AK6672" s="61"/>
      <c r="AL6672" s="61"/>
      <c r="AM6672" s="61"/>
      <c r="AN6672" s="61"/>
      <c r="AO6672" s="61"/>
      <c r="AP6672" s="62"/>
      <c r="AQ6672" s="61"/>
      <c r="AR6672" s="61"/>
      <c r="AS6672" s="61"/>
      <c r="AT6672" s="61"/>
      <c r="AU6672" s="61"/>
      <c r="AV6672" s="61"/>
      <c r="AW6672" s="60"/>
    </row>
    <row r="6673" s="59" customFormat="1" customHeight="1" spans="1:49">
      <c r="A6673" s="60"/>
      <c r="B6673" s="60"/>
      <c r="C6673" s="60"/>
      <c r="D6673" s="60"/>
      <c r="H6673" s="61"/>
      <c r="I6673" s="61"/>
      <c r="J6673" s="61"/>
      <c r="K6673" s="61"/>
      <c r="L6673" s="61"/>
      <c r="M6673" s="61"/>
      <c r="N6673" s="61"/>
      <c r="O6673" s="61"/>
      <c r="P6673" s="61"/>
      <c r="Q6673" s="61"/>
      <c r="R6673" s="61"/>
      <c r="S6673" s="61"/>
      <c r="T6673" s="61"/>
      <c r="U6673" s="61"/>
      <c r="V6673" s="61"/>
      <c r="W6673" s="61"/>
      <c r="X6673" s="61"/>
      <c r="Y6673" s="61"/>
      <c r="Z6673" s="61"/>
      <c r="AA6673" s="61"/>
      <c r="AB6673" s="61"/>
      <c r="AC6673" s="61"/>
      <c r="AD6673" s="61"/>
      <c r="AE6673" s="61"/>
      <c r="AF6673" s="61"/>
      <c r="AG6673" s="61"/>
      <c r="AH6673" s="61"/>
      <c r="AI6673" s="61"/>
      <c r="AJ6673" s="61"/>
      <c r="AK6673" s="61"/>
      <c r="AL6673" s="61"/>
      <c r="AM6673" s="61"/>
      <c r="AN6673" s="61"/>
      <c r="AO6673" s="61"/>
      <c r="AP6673" s="62"/>
      <c r="AQ6673" s="61"/>
      <c r="AR6673" s="61"/>
      <c r="AS6673" s="61"/>
      <c r="AT6673" s="61"/>
      <c r="AU6673" s="61"/>
      <c r="AV6673" s="61"/>
      <c r="AW6673" s="60"/>
    </row>
    <row r="6674" s="59" customFormat="1" customHeight="1" spans="1:49">
      <c r="A6674" s="60"/>
      <c r="B6674" s="60"/>
      <c r="C6674" s="60"/>
      <c r="D6674" s="60"/>
      <c r="H6674" s="61"/>
      <c r="I6674" s="61"/>
      <c r="J6674" s="61"/>
      <c r="K6674" s="61"/>
      <c r="L6674" s="61"/>
      <c r="M6674" s="61"/>
      <c r="N6674" s="61"/>
      <c r="O6674" s="61"/>
      <c r="P6674" s="61"/>
      <c r="Q6674" s="61"/>
      <c r="R6674" s="61"/>
      <c r="S6674" s="61"/>
      <c r="T6674" s="61"/>
      <c r="U6674" s="61"/>
      <c r="V6674" s="61"/>
      <c r="W6674" s="61"/>
      <c r="X6674" s="61"/>
      <c r="Y6674" s="61"/>
      <c r="Z6674" s="61"/>
      <c r="AA6674" s="61"/>
      <c r="AB6674" s="61"/>
      <c r="AC6674" s="61"/>
      <c r="AD6674" s="61"/>
      <c r="AE6674" s="61"/>
      <c r="AF6674" s="61"/>
      <c r="AG6674" s="61"/>
      <c r="AH6674" s="61"/>
      <c r="AI6674" s="61"/>
      <c r="AJ6674" s="61"/>
      <c r="AK6674" s="61"/>
      <c r="AL6674" s="61"/>
      <c r="AM6674" s="61"/>
      <c r="AN6674" s="61"/>
      <c r="AO6674" s="61"/>
      <c r="AP6674" s="62"/>
      <c r="AQ6674" s="61"/>
      <c r="AR6674" s="61"/>
      <c r="AS6674" s="61"/>
      <c r="AT6674" s="61"/>
      <c r="AU6674" s="61"/>
      <c r="AV6674" s="61"/>
      <c r="AW6674" s="60"/>
    </row>
    <row r="6675" s="59" customFormat="1" customHeight="1" spans="1:49">
      <c r="A6675" s="60"/>
      <c r="B6675" s="60"/>
      <c r="C6675" s="60"/>
      <c r="D6675" s="60"/>
      <c r="H6675" s="61"/>
      <c r="I6675" s="61"/>
      <c r="J6675" s="61"/>
      <c r="K6675" s="61"/>
      <c r="L6675" s="61"/>
      <c r="M6675" s="61"/>
      <c r="N6675" s="61"/>
      <c r="O6675" s="61"/>
      <c r="P6675" s="61"/>
      <c r="Q6675" s="61"/>
      <c r="R6675" s="61"/>
      <c r="S6675" s="61"/>
      <c r="T6675" s="61"/>
      <c r="U6675" s="61"/>
      <c r="V6675" s="61"/>
      <c r="W6675" s="61"/>
      <c r="X6675" s="61"/>
      <c r="Y6675" s="61"/>
      <c r="Z6675" s="61"/>
      <c r="AA6675" s="61"/>
      <c r="AB6675" s="61"/>
      <c r="AC6675" s="61"/>
      <c r="AD6675" s="61"/>
      <c r="AE6675" s="61"/>
      <c r="AF6675" s="61"/>
      <c r="AG6675" s="61"/>
      <c r="AH6675" s="61"/>
      <c r="AI6675" s="61"/>
      <c r="AJ6675" s="61"/>
      <c r="AK6675" s="61"/>
      <c r="AL6675" s="61"/>
      <c r="AM6675" s="61"/>
      <c r="AN6675" s="61"/>
      <c r="AO6675" s="61"/>
      <c r="AP6675" s="62"/>
      <c r="AQ6675" s="61"/>
      <c r="AR6675" s="61"/>
      <c r="AS6675" s="61"/>
      <c r="AT6675" s="61"/>
      <c r="AU6675" s="61"/>
      <c r="AV6675" s="61"/>
      <c r="AW6675" s="60"/>
    </row>
    <row r="6676" s="59" customFormat="1" customHeight="1" spans="1:49">
      <c r="A6676" s="60"/>
      <c r="B6676" s="60"/>
      <c r="C6676" s="60"/>
      <c r="D6676" s="60"/>
      <c r="H6676" s="61"/>
      <c r="I6676" s="61"/>
      <c r="J6676" s="61"/>
      <c r="K6676" s="61"/>
      <c r="L6676" s="61"/>
      <c r="M6676" s="61"/>
      <c r="N6676" s="61"/>
      <c r="O6676" s="61"/>
      <c r="P6676" s="61"/>
      <c r="Q6676" s="61"/>
      <c r="R6676" s="61"/>
      <c r="S6676" s="61"/>
      <c r="T6676" s="61"/>
      <c r="U6676" s="61"/>
      <c r="V6676" s="61"/>
      <c r="W6676" s="61"/>
      <c r="X6676" s="61"/>
      <c r="Y6676" s="61"/>
      <c r="Z6676" s="61"/>
      <c r="AA6676" s="61"/>
      <c r="AB6676" s="61"/>
      <c r="AC6676" s="61"/>
      <c r="AD6676" s="61"/>
      <c r="AE6676" s="61"/>
      <c r="AF6676" s="61"/>
      <c r="AG6676" s="61"/>
      <c r="AH6676" s="61"/>
      <c r="AI6676" s="61"/>
      <c r="AJ6676" s="61"/>
      <c r="AK6676" s="61"/>
      <c r="AL6676" s="61"/>
      <c r="AM6676" s="61"/>
      <c r="AN6676" s="61"/>
      <c r="AO6676" s="61"/>
      <c r="AP6676" s="62"/>
      <c r="AQ6676" s="61"/>
      <c r="AR6676" s="61"/>
      <c r="AS6676" s="61"/>
      <c r="AT6676" s="61"/>
      <c r="AU6676" s="61"/>
      <c r="AV6676" s="61"/>
      <c r="AW6676" s="60"/>
    </row>
    <row r="6677" s="59" customFormat="1" customHeight="1" spans="1:49">
      <c r="A6677" s="60"/>
      <c r="B6677" s="60"/>
      <c r="C6677" s="60"/>
      <c r="D6677" s="60"/>
      <c r="H6677" s="61"/>
      <c r="I6677" s="61"/>
      <c r="J6677" s="61"/>
      <c r="K6677" s="61"/>
      <c r="L6677" s="61"/>
      <c r="M6677" s="61"/>
      <c r="N6677" s="61"/>
      <c r="O6677" s="61"/>
      <c r="P6677" s="61"/>
      <c r="Q6677" s="61"/>
      <c r="R6677" s="61"/>
      <c r="S6677" s="61"/>
      <c r="T6677" s="61"/>
      <c r="U6677" s="61"/>
      <c r="V6677" s="61"/>
      <c r="W6677" s="61"/>
      <c r="X6677" s="61"/>
      <c r="Y6677" s="61"/>
      <c r="Z6677" s="61"/>
      <c r="AA6677" s="61"/>
      <c r="AB6677" s="61"/>
      <c r="AC6677" s="61"/>
      <c r="AD6677" s="61"/>
      <c r="AE6677" s="61"/>
      <c r="AF6677" s="61"/>
      <c r="AG6677" s="61"/>
      <c r="AH6677" s="61"/>
      <c r="AI6677" s="61"/>
      <c r="AJ6677" s="61"/>
      <c r="AK6677" s="61"/>
      <c r="AL6677" s="61"/>
      <c r="AM6677" s="61"/>
      <c r="AN6677" s="61"/>
      <c r="AO6677" s="61"/>
      <c r="AP6677" s="62"/>
      <c r="AQ6677" s="61"/>
      <c r="AR6677" s="61"/>
      <c r="AS6677" s="61"/>
      <c r="AT6677" s="61"/>
      <c r="AU6677" s="61"/>
      <c r="AV6677" s="61"/>
      <c r="AW6677" s="60"/>
    </row>
    <row r="6678" s="59" customFormat="1" customHeight="1" spans="1:49">
      <c r="A6678" s="60"/>
      <c r="B6678" s="60"/>
      <c r="C6678" s="60"/>
      <c r="D6678" s="60"/>
      <c r="H6678" s="61"/>
      <c r="I6678" s="61"/>
      <c r="J6678" s="61"/>
      <c r="K6678" s="61"/>
      <c r="L6678" s="61"/>
      <c r="M6678" s="61"/>
      <c r="N6678" s="61"/>
      <c r="O6678" s="61"/>
      <c r="P6678" s="61"/>
      <c r="Q6678" s="61"/>
      <c r="R6678" s="61"/>
      <c r="S6678" s="61"/>
      <c r="T6678" s="61"/>
      <c r="U6678" s="61"/>
      <c r="V6678" s="61"/>
      <c r="W6678" s="61"/>
      <c r="X6678" s="61"/>
      <c r="Y6678" s="61"/>
      <c r="Z6678" s="61"/>
      <c r="AA6678" s="61"/>
      <c r="AB6678" s="61"/>
      <c r="AC6678" s="61"/>
      <c r="AD6678" s="61"/>
      <c r="AE6678" s="61"/>
      <c r="AF6678" s="61"/>
      <c r="AG6678" s="61"/>
      <c r="AH6678" s="61"/>
      <c r="AI6678" s="61"/>
      <c r="AJ6678" s="61"/>
      <c r="AK6678" s="61"/>
      <c r="AL6678" s="61"/>
      <c r="AM6678" s="61"/>
      <c r="AN6678" s="61"/>
      <c r="AO6678" s="61"/>
      <c r="AP6678" s="62"/>
      <c r="AQ6678" s="61"/>
      <c r="AR6678" s="61"/>
      <c r="AS6678" s="61"/>
      <c r="AT6678" s="61"/>
      <c r="AU6678" s="61"/>
      <c r="AV6678" s="61"/>
      <c r="AW6678" s="60"/>
    </row>
    <row r="6679" s="59" customFormat="1" customHeight="1" spans="1:49">
      <c r="A6679" s="60"/>
      <c r="B6679" s="60"/>
      <c r="C6679" s="60"/>
      <c r="D6679" s="60"/>
      <c r="H6679" s="61"/>
      <c r="I6679" s="61"/>
      <c r="J6679" s="61"/>
      <c r="K6679" s="61"/>
      <c r="L6679" s="61"/>
      <c r="M6679" s="61"/>
      <c r="N6679" s="61"/>
      <c r="O6679" s="61"/>
      <c r="P6679" s="61"/>
      <c r="Q6679" s="61"/>
      <c r="R6679" s="61"/>
      <c r="S6679" s="61"/>
      <c r="T6679" s="61"/>
      <c r="U6679" s="61"/>
      <c r="V6679" s="61"/>
      <c r="W6679" s="61"/>
      <c r="X6679" s="61"/>
      <c r="Y6679" s="61"/>
      <c r="Z6679" s="61"/>
      <c r="AA6679" s="61"/>
      <c r="AB6679" s="61"/>
      <c r="AC6679" s="61"/>
      <c r="AD6679" s="61"/>
      <c r="AE6679" s="61"/>
      <c r="AF6679" s="61"/>
      <c r="AG6679" s="61"/>
      <c r="AH6679" s="61"/>
      <c r="AI6679" s="61"/>
      <c r="AJ6679" s="61"/>
      <c r="AK6679" s="61"/>
      <c r="AL6679" s="61"/>
      <c r="AM6679" s="61"/>
      <c r="AN6679" s="61"/>
      <c r="AO6679" s="61"/>
      <c r="AP6679" s="62"/>
      <c r="AQ6679" s="61"/>
      <c r="AR6679" s="61"/>
      <c r="AS6679" s="61"/>
      <c r="AT6679" s="61"/>
      <c r="AU6679" s="61"/>
      <c r="AV6679" s="61"/>
      <c r="AW6679" s="60"/>
    </row>
    <row r="6680" s="59" customFormat="1" customHeight="1" spans="1:49">
      <c r="A6680" s="60"/>
      <c r="B6680" s="60"/>
      <c r="C6680" s="60"/>
      <c r="D6680" s="60"/>
      <c r="H6680" s="61"/>
      <c r="I6680" s="61"/>
      <c r="J6680" s="61"/>
      <c r="K6680" s="61"/>
      <c r="L6680" s="61"/>
      <c r="M6680" s="61"/>
      <c r="N6680" s="61"/>
      <c r="O6680" s="61"/>
      <c r="P6680" s="61"/>
      <c r="Q6680" s="61"/>
      <c r="R6680" s="61"/>
      <c r="S6680" s="61"/>
      <c r="T6680" s="61"/>
      <c r="U6680" s="61"/>
      <c r="V6680" s="61"/>
      <c r="W6680" s="61"/>
      <c r="X6680" s="61"/>
      <c r="Y6680" s="61"/>
      <c r="Z6680" s="61"/>
      <c r="AA6680" s="61"/>
      <c r="AB6680" s="61"/>
      <c r="AC6680" s="61"/>
      <c r="AD6680" s="61"/>
      <c r="AE6680" s="61"/>
      <c r="AF6680" s="61"/>
      <c r="AG6680" s="61"/>
      <c r="AH6680" s="61"/>
      <c r="AI6680" s="61"/>
      <c r="AJ6680" s="61"/>
      <c r="AK6680" s="61"/>
      <c r="AL6680" s="61"/>
      <c r="AM6680" s="61"/>
      <c r="AN6680" s="61"/>
      <c r="AO6680" s="61"/>
      <c r="AP6680" s="62"/>
      <c r="AQ6680" s="61"/>
      <c r="AR6680" s="61"/>
      <c r="AS6680" s="61"/>
      <c r="AT6680" s="61"/>
      <c r="AU6680" s="61"/>
      <c r="AV6680" s="61"/>
      <c r="AW6680" s="60"/>
    </row>
    <row r="6681" s="59" customFormat="1" customHeight="1" spans="1:49">
      <c r="A6681" s="60"/>
      <c r="B6681" s="60"/>
      <c r="C6681" s="60"/>
      <c r="D6681" s="60"/>
      <c r="H6681" s="61"/>
      <c r="I6681" s="61"/>
      <c r="J6681" s="61"/>
      <c r="K6681" s="61"/>
      <c r="L6681" s="61"/>
      <c r="M6681" s="61"/>
      <c r="N6681" s="61"/>
      <c r="O6681" s="61"/>
      <c r="P6681" s="61"/>
      <c r="Q6681" s="61"/>
      <c r="R6681" s="61"/>
      <c r="S6681" s="61"/>
      <c r="T6681" s="61"/>
      <c r="U6681" s="61"/>
      <c r="V6681" s="61"/>
      <c r="W6681" s="61"/>
      <c r="X6681" s="61"/>
      <c r="Y6681" s="61"/>
      <c r="Z6681" s="61"/>
      <c r="AA6681" s="61"/>
      <c r="AB6681" s="61"/>
      <c r="AC6681" s="61"/>
      <c r="AD6681" s="61"/>
      <c r="AE6681" s="61"/>
      <c r="AF6681" s="61"/>
      <c r="AG6681" s="61"/>
      <c r="AH6681" s="61"/>
      <c r="AI6681" s="61"/>
      <c r="AJ6681" s="61"/>
      <c r="AK6681" s="61"/>
      <c r="AL6681" s="61"/>
      <c r="AM6681" s="61"/>
      <c r="AN6681" s="61"/>
      <c r="AO6681" s="61"/>
      <c r="AP6681" s="62"/>
      <c r="AQ6681" s="61"/>
      <c r="AR6681" s="61"/>
      <c r="AS6681" s="61"/>
      <c r="AT6681" s="61"/>
      <c r="AU6681" s="61"/>
      <c r="AV6681" s="61"/>
      <c r="AW6681" s="60"/>
    </row>
    <row r="6682" s="59" customFormat="1" customHeight="1" spans="1:49">
      <c r="A6682" s="60"/>
      <c r="B6682" s="60"/>
      <c r="C6682" s="60"/>
      <c r="D6682" s="60"/>
      <c r="H6682" s="61"/>
      <c r="I6682" s="61"/>
      <c r="J6682" s="61"/>
      <c r="K6682" s="61"/>
      <c r="L6682" s="61"/>
      <c r="M6682" s="61"/>
      <c r="N6682" s="61"/>
      <c r="O6682" s="61"/>
      <c r="P6682" s="61"/>
      <c r="Q6682" s="61"/>
      <c r="R6682" s="61"/>
      <c r="S6682" s="61"/>
      <c r="T6682" s="61"/>
      <c r="U6682" s="61"/>
      <c r="V6682" s="61"/>
      <c r="W6682" s="61"/>
      <c r="X6682" s="61"/>
      <c r="Y6682" s="61"/>
      <c r="Z6682" s="61"/>
      <c r="AA6682" s="61"/>
      <c r="AB6682" s="61"/>
      <c r="AC6682" s="61"/>
      <c r="AD6682" s="61"/>
      <c r="AE6682" s="61"/>
      <c r="AF6682" s="61"/>
      <c r="AG6682" s="61"/>
      <c r="AH6682" s="61"/>
      <c r="AI6682" s="61"/>
      <c r="AJ6682" s="61"/>
      <c r="AK6682" s="61"/>
      <c r="AL6682" s="61"/>
      <c r="AM6682" s="61"/>
      <c r="AN6682" s="61"/>
      <c r="AO6682" s="61"/>
      <c r="AP6682" s="62"/>
      <c r="AQ6682" s="61"/>
      <c r="AR6682" s="61"/>
      <c r="AS6682" s="61"/>
      <c r="AT6682" s="61"/>
      <c r="AU6682" s="61"/>
      <c r="AV6682" s="61"/>
      <c r="AW6682" s="60"/>
    </row>
    <row r="6683" s="59" customFormat="1" customHeight="1" spans="1:49">
      <c r="A6683" s="60"/>
      <c r="B6683" s="60"/>
      <c r="C6683" s="60"/>
      <c r="D6683" s="60"/>
      <c r="H6683" s="61"/>
      <c r="I6683" s="61"/>
      <c r="J6683" s="61"/>
      <c r="K6683" s="61"/>
      <c r="L6683" s="61"/>
      <c r="M6683" s="61"/>
      <c r="N6683" s="61"/>
      <c r="O6683" s="61"/>
      <c r="P6683" s="61"/>
      <c r="Q6683" s="61"/>
      <c r="R6683" s="61"/>
      <c r="S6683" s="61"/>
      <c r="T6683" s="61"/>
      <c r="U6683" s="61"/>
      <c r="V6683" s="61"/>
      <c r="W6683" s="61"/>
      <c r="X6683" s="61"/>
      <c r="Y6683" s="61"/>
      <c r="Z6683" s="61"/>
      <c r="AA6683" s="61"/>
      <c r="AB6683" s="61"/>
      <c r="AC6683" s="61"/>
      <c r="AD6683" s="61"/>
      <c r="AE6683" s="61"/>
      <c r="AF6683" s="61"/>
      <c r="AG6683" s="61"/>
      <c r="AH6683" s="61"/>
      <c r="AI6683" s="61"/>
      <c r="AJ6683" s="61"/>
      <c r="AK6683" s="61"/>
      <c r="AL6683" s="61"/>
      <c r="AM6683" s="61"/>
      <c r="AN6683" s="61"/>
      <c r="AO6683" s="61"/>
      <c r="AP6683" s="62"/>
      <c r="AQ6683" s="61"/>
      <c r="AR6683" s="61"/>
      <c r="AS6683" s="61"/>
      <c r="AT6683" s="61"/>
      <c r="AU6683" s="61"/>
      <c r="AV6683" s="61"/>
      <c r="AW6683" s="60"/>
    </row>
    <row r="6684" s="59" customFormat="1" customHeight="1" spans="1:49">
      <c r="A6684" s="60"/>
      <c r="B6684" s="60"/>
      <c r="C6684" s="60"/>
      <c r="D6684" s="60"/>
      <c r="H6684" s="61"/>
      <c r="I6684" s="61"/>
      <c r="J6684" s="61"/>
      <c r="K6684" s="61"/>
      <c r="L6684" s="61"/>
      <c r="M6684" s="61"/>
      <c r="N6684" s="61"/>
      <c r="O6684" s="61"/>
      <c r="P6684" s="61"/>
      <c r="Q6684" s="61"/>
      <c r="R6684" s="61"/>
      <c r="S6684" s="61"/>
      <c r="T6684" s="61"/>
      <c r="U6684" s="61"/>
      <c r="V6684" s="61"/>
      <c r="W6684" s="61"/>
      <c r="X6684" s="61"/>
      <c r="Y6684" s="61"/>
      <c r="Z6684" s="61"/>
      <c r="AA6684" s="61"/>
      <c r="AB6684" s="61"/>
      <c r="AC6684" s="61"/>
      <c r="AD6684" s="61"/>
      <c r="AE6684" s="61"/>
      <c r="AF6684" s="61"/>
      <c r="AG6684" s="61"/>
      <c r="AH6684" s="61"/>
      <c r="AI6684" s="61"/>
      <c r="AJ6684" s="61"/>
      <c r="AK6684" s="61"/>
      <c r="AL6684" s="61"/>
      <c r="AM6684" s="61"/>
      <c r="AN6684" s="61"/>
      <c r="AO6684" s="61"/>
      <c r="AP6684" s="62"/>
      <c r="AQ6684" s="61"/>
      <c r="AR6684" s="61"/>
      <c r="AS6684" s="61"/>
      <c r="AT6684" s="61"/>
      <c r="AU6684" s="61"/>
      <c r="AV6684" s="61"/>
      <c r="AW6684" s="60"/>
    </row>
    <row r="6685" s="59" customFormat="1" customHeight="1" spans="1:49">
      <c r="A6685" s="60"/>
      <c r="B6685" s="60"/>
      <c r="C6685" s="60"/>
      <c r="D6685" s="60"/>
      <c r="H6685" s="61"/>
      <c r="I6685" s="61"/>
      <c r="J6685" s="61"/>
      <c r="K6685" s="61"/>
      <c r="L6685" s="61"/>
      <c r="M6685" s="61"/>
      <c r="N6685" s="61"/>
      <c r="O6685" s="61"/>
      <c r="P6685" s="61"/>
      <c r="Q6685" s="61"/>
      <c r="R6685" s="61"/>
      <c r="S6685" s="61"/>
      <c r="T6685" s="61"/>
      <c r="U6685" s="61"/>
      <c r="V6685" s="61"/>
      <c r="W6685" s="61"/>
      <c r="X6685" s="61"/>
      <c r="Y6685" s="61"/>
      <c r="Z6685" s="61"/>
      <c r="AA6685" s="61"/>
      <c r="AB6685" s="61"/>
      <c r="AC6685" s="61"/>
      <c r="AD6685" s="61"/>
      <c r="AE6685" s="61"/>
      <c r="AF6685" s="61"/>
      <c r="AG6685" s="61"/>
      <c r="AH6685" s="61"/>
      <c r="AI6685" s="61"/>
      <c r="AJ6685" s="61"/>
      <c r="AK6685" s="61"/>
      <c r="AL6685" s="61"/>
      <c r="AM6685" s="61"/>
      <c r="AN6685" s="61"/>
      <c r="AO6685" s="61"/>
      <c r="AP6685" s="62"/>
      <c r="AQ6685" s="61"/>
      <c r="AR6685" s="61"/>
      <c r="AS6685" s="61"/>
      <c r="AT6685" s="61"/>
      <c r="AU6685" s="61"/>
      <c r="AV6685" s="61"/>
      <c r="AW6685" s="60"/>
    </row>
    <row r="6686" s="59" customFormat="1" customHeight="1" spans="1:49">
      <c r="A6686" s="60"/>
      <c r="B6686" s="60"/>
      <c r="C6686" s="60"/>
      <c r="D6686" s="60"/>
      <c r="H6686" s="61"/>
      <c r="I6686" s="61"/>
      <c r="J6686" s="61"/>
      <c r="K6686" s="61"/>
      <c r="L6686" s="61"/>
      <c r="M6686" s="61"/>
      <c r="N6686" s="61"/>
      <c r="O6686" s="61"/>
      <c r="P6686" s="61"/>
      <c r="Q6686" s="61"/>
      <c r="R6686" s="61"/>
      <c r="S6686" s="61"/>
      <c r="T6686" s="61"/>
      <c r="U6686" s="61"/>
      <c r="V6686" s="61"/>
      <c r="W6686" s="61"/>
      <c r="X6686" s="61"/>
      <c r="Y6686" s="61"/>
      <c r="Z6686" s="61"/>
      <c r="AA6686" s="61"/>
      <c r="AB6686" s="61"/>
      <c r="AC6686" s="61"/>
      <c r="AD6686" s="61"/>
      <c r="AE6686" s="61"/>
      <c r="AF6686" s="61"/>
      <c r="AG6686" s="61"/>
      <c r="AH6686" s="61"/>
      <c r="AI6686" s="61"/>
      <c r="AJ6686" s="61"/>
      <c r="AK6686" s="61"/>
      <c r="AL6686" s="61"/>
      <c r="AM6686" s="61"/>
      <c r="AN6686" s="61"/>
      <c r="AO6686" s="61"/>
      <c r="AP6686" s="62"/>
      <c r="AQ6686" s="61"/>
      <c r="AR6686" s="61"/>
      <c r="AS6686" s="61"/>
      <c r="AT6686" s="61"/>
      <c r="AU6686" s="61"/>
      <c r="AV6686" s="61"/>
      <c r="AW6686" s="60"/>
    </row>
    <row r="6687" s="59" customFormat="1" customHeight="1" spans="1:49">
      <c r="A6687" s="60"/>
      <c r="B6687" s="60"/>
      <c r="C6687" s="60"/>
      <c r="D6687" s="60"/>
      <c r="H6687" s="61"/>
      <c r="I6687" s="61"/>
      <c r="J6687" s="61"/>
      <c r="K6687" s="61"/>
      <c r="L6687" s="61"/>
      <c r="M6687" s="61"/>
      <c r="N6687" s="61"/>
      <c r="O6687" s="61"/>
      <c r="P6687" s="61"/>
      <c r="Q6687" s="61"/>
      <c r="R6687" s="61"/>
      <c r="S6687" s="61"/>
      <c r="T6687" s="61"/>
      <c r="U6687" s="61"/>
      <c r="V6687" s="61"/>
      <c r="W6687" s="61"/>
      <c r="X6687" s="61"/>
      <c r="Y6687" s="61"/>
      <c r="Z6687" s="61"/>
      <c r="AA6687" s="61"/>
      <c r="AB6687" s="61"/>
      <c r="AC6687" s="61"/>
      <c r="AD6687" s="61"/>
      <c r="AE6687" s="61"/>
      <c r="AF6687" s="61"/>
      <c r="AG6687" s="61"/>
      <c r="AH6687" s="61"/>
      <c r="AI6687" s="61"/>
      <c r="AJ6687" s="61"/>
      <c r="AK6687" s="61"/>
      <c r="AL6687" s="61"/>
      <c r="AM6687" s="61"/>
      <c r="AN6687" s="61"/>
      <c r="AO6687" s="61"/>
      <c r="AP6687" s="62"/>
      <c r="AQ6687" s="61"/>
      <c r="AR6687" s="61"/>
      <c r="AS6687" s="61"/>
      <c r="AT6687" s="61"/>
      <c r="AU6687" s="61"/>
      <c r="AV6687" s="61"/>
      <c r="AW6687" s="60"/>
    </row>
    <row r="6688" s="59" customFormat="1" customHeight="1" spans="1:49">
      <c r="A6688" s="60"/>
      <c r="B6688" s="60"/>
      <c r="C6688" s="60"/>
      <c r="D6688" s="60"/>
      <c r="H6688" s="61"/>
      <c r="I6688" s="61"/>
      <c r="J6688" s="61"/>
      <c r="K6688" s="61"/>
      <c r="L6688" s="61"/>
      <c r="M6688" s="61"/>
      <c r="N6688" s="61"/>
      <c r="O6688" s="61"/>
      <c r="P6688" s="61"/>
      <c r="Q6688" s="61"/>
      <c r="R6688" s="61"/>
      <c r="S6688" s="61"/>
      <c r="T6688" s="61"/>
      <c r="U6688" s="61"/>
      <c r="V6688" s="61"/>
      <c r="W6688" s="61"/>
      <c r="X6688" s="61"/>
      <c r="Y6688" s="61"/>
      <c r="Z6688" s="61"/>
      <c r="AA6688" s="61"/>
      <c r="AB6688" s="61"/>
      <c r="AC6688" s="61"/>
      <c r="AD6688" s="61"/>
      <c r="AE6688" s="61"/>
      <c r="AF6688" s="61"/>
      <c r="AG6688" s="61"/>
      <c r="AH6688" s="61"/>
      <c r="AI6688" s="61"/>
      <c r="AJ6688" s="61"/>
      <c r="AK6688" s="61"/>
      <c r="AL6688" s="61"/>
      <c r="AM6688" s="61"/>
      <c r="AN6688" s="61"/>
      <c r="AO6688" s="61"/>
      <c r="AP6688" s="62"/>
      <c r="AQ6688" s="61"/>
      <c r="AR6688" s="61"/>
      <c r="AS6688" s="61"/>
      <c r="AT6688" s="61"/>
      <c r="AU6688" s="61"/>
      <c r="AV6688" s="61"/>
      <c r="AW6688" s="60"/>
    </row>
    <row r="6689" s="59" customFormat="1" customHeight="1" spans="1:49">
      <c r="A6689" s="60"/>
      <c r="B6689" s="60"/>
      <c r="C6689" s="60"/>
      <c r="D6689" s="60"/>
      <c r="H6689" s="61"/>
      <c r="I6689" s="61"/>
      <c r="J6689" s="61"/>
      <c r="K6689" s="61"/>
      <c r="L6689" s="61"/>
      <c r="M6689" s="61"/>
      <c r="N6689" s="61"/>
      <c r="O6689" s="61"/>
      <c r="P6689" s="61"/>
      <c r="Q6689" s="61"/>
      <c r="R6689" s="61"/>
      <c r="S6689" s="61"/>
      <c r="T6689" s="61"/>
      <c r="U6689" s="61"/>
      <c r="V6689" s="61"/>
      <c r="W6689" s="61"/>
      <c r="X6689" s="61"/>
      <c r="Y6689" s="61"/>
      <c r="Z6689" s="61"/>
      <c r="AA6689" s="61"/>
      <c r="AB6689" s="61"/>
      <c r="AC6689" s="61"/>
      <c r="AD6689" s="61"/>
      <c r="AE6689" s="61"/>
      <c r="AF6689" s="61"/>
      <c r="AG6689" s="61"/>
      <c r="AH6689" s="61"/>
      <c r="AI6689" s="61"/>
      <c r="AJ6689" s="61"/>
      <c r="AK6689" s="61"/>
      <c r="AL6689" s="61"/>
      <c r="AM6689" s="61"/>
      <c r="AN6689" s="61"/>
      <c r="AO6689" s="61"/>
      <c r="AP6689" s="62"/>
      <c r="AQ6689" s="61"/>
      <c r="AR6689" s="61"/>
      <c r="AS6689" s="61"/>
      <c r="AT6689" s="61"/>
      <c r="AU6689" s="61"/>
      <c r="AV6689" s="61"/>
      <c r="AW6689" s="60"/>
    </row>
    <row r="6690" s="59" customFormat="1" customHeight="1" spans="1:49">
      <c r="A6690" s="60"/>
      <c r="B6690" s="60"/>
      <c r="C6690" s="60"/>
      <c r="D6690" s="60"/>
      <c r="H6690" s="61"/>
      <c r="I6690" s="61"/>
      <c r="J6690" s="61"/>
      <c r="K6690" s="61"/>
      <c r="L6690" s="61"/>
      <c r="M6690" s="61"/>
      <c r="N6690" s="61"/>
      <c r="O6690" s="61"/>
      <c r="P6690" s="61"/>
      <c r="Q6690" s="61"/>
      <c r="R6690" s="61"/>
      <c r="S6690" s="61"/>
      <c r="T6690" s="61"/>
      <c r="U6690" s="61"/>
      <c r="V6690" s="61"/>
      <c r="W6690" s="61"/>
      <c r="X6690" s="61"/>
      <c r="Y6690" s="61"/>
      <c r="Z6690" s="61"/>
      <c r="AA6690" s="61"/>
      <c r="AB6690" s="61"/>
      <c r="AC6690" s="61"/>
      <c r="AD6690" s="61"/>
      <c r="AE6690" s="61"/>
      <c r="AF6690" s="61"/>
      <c r="AG6690" s="61"/>
      <c r="AH6690" s="61"/>
      <c r="AI6690" s="61"/>
      <c r="AJ6690" s="61"/>
      <c r="AK6690" s="61"/>
      <c r="AL6690" s="61"/>
      <c r="AM6690" s="61"/>
      <c r="AN6690" s="61"/>
      <c r="AO6690" s="61"/>
      <c r="AP6690" s="62"/>
      <c r="AQ6690" s="61"/>
      <c r="AR6690" s="61"/>
      <c r="AS6690" s="61"/>
      <c r="AT6690" s="61"/>
      <c r="AU6690" s="61"/>
      <c r="AV6690" s="61"/>
      <c r="AW6690" s="60"/>
    </row>
    <row r="6691" s="59" customFormat="1" customHeight="1" spans="1:49">
      <c r="A6691" s="60"/>
      <c r="B6691" s="60"/>
      <c r="C6691" s="60"/>
      <c r="D6691" s="60"/>
      <c r="H6691" s="61"/>
      <c r="I6691" s="61"/>
      <c r="J6691" s="61"/>
      <c r="K6691" s="61"/>
      <c r="L6691" s="61"/>
      <c r="M6691" s="61"/>
      <c r="N6691" s="61"/>
      <c r="O6691" s="61"/>
      <c r="P6691" s="61"/>
      <c r="Q6691" s="61"/>
      <c r="R6691" s="61"/>
      <c r="S6691" s="61"/>
      <c r="T6691" s="61"/>
      <c r="U6691" s="61"/>
      <c r="V6691" s="61"/>
      <c r="W6691" s="61"/>
      <c r="X6691" s="61"/>
      <c r="Y6691" s="61"/>
      <c r="Z6691" s="61"/>
      <c r="AA6691" s="61"/>
      <c r="AB6691" s="61"/>
      <c r="AC6691" s="61"/>
      <c r="AD6691" s="61"/>
      <c r="AE6691" s="61"/>
      <c r="AF6691" s="61"/>
      <c r="AG6691" s="61"/>
      <c r="AH6691" s="61"/>
      <c r="AI6691" s="61"/>
      <c r="AJ6691" s="61"/>
      <c r="AK6691" s="61"/>
      <c r="AL6691" s="61"/>
      <c r="AM6691" s="61"/>
      <c r="AN6691" s="61"/>
      <c r="AO6691" s="61"/>
      <c r="AP6691" s="62"/>
      <c r="AQ6691" s="61"/>
      <c r="AR6691" s="61"/>
      <c r="AS6691" s="61"/>
      <c r="AT6691" s="61"/>
      <c r="AU6691" s="61"/>
      <c r="AV6691" s="61"/>
      <c r="AW6691" s="60"/>
    </row>
    <row r="6692" s="59" customFormat="1" customHeight="1" spans="1:49">
      <c r="A6692" s="60"/>
      <c r="B6692" s="60"/>
      <c r="C6692" s="60"/>
      <c r="D6692" s="60"/>
      <c r="H6692" s="61"/>
      <c r="I6692" s="61"/>
      <c r="J6692" s="61"/>
      <c r="K6692" s="61"/>
      <c r="L6692" s="61"/>
      <c r="M6692" s="61"/>
      <c r="N6692" s="61"/>
      <c r="O6692" s="61"/>
      <c r="P6692" s="61"/>
      <c r="Q6692" s="61"/>
      <c r="R6692" s="61"/>
      <c r="S6692" s="61"/>
      <c r="T6692" s="61"/>
      <c r="U6692" s="61"/>
      <c r="V6692" s="61"/>
      <c r="W6692" s="61"/>
      <c r="X6692" s="61"/>
      <c r="Y6692" s="61"/>
      <c r="Z6692" s="61"/>
      <c r="AA6692" s="61"/>
      <c r="AB6692" s="61"/>
      <c r="AC6692" s="61"/>
      <c r="AD6692" s="61"/>
      <c r="AE6692" s="61"/>
      <c r="AF6692" s="61"/>
      <c r="AG6692" s="61"/>
      <c r="AH6692" s="61"/>
      <c r="AI6692" s="61"/>
      <c r="AJ6692" s="61"/>
      <c r="AK6692" s="61"/>
      <c r="AL6692" s="61"/>
      <c r="AM6692" s="61"/>
      <c r="AN6692" s="61"/>
      <c r="AO6692" s="61"/>
      <c r="AP6692" s="62"/>
      <c r="AQ6692" s="61"/>
      <c r="AR6692" s="61"/>
      <c r="AS6692" s="61"/>
      <c r="AT6692" s="61"/>
      <c r="AU6692" s="61"/>
      <c r="AV6692" s="61"/>
      <c r="AW6692" s="60"/>
    </row>
    <row r="6693" s="59" customFormat="1" customHeight="1" spans="1:49">
      <c r="A6693" s="60"/>
      <c r="B6693" s="60"/>
      <c r="C6693" s="60"/>
      <c r="D6693" s="60"/>
      <c r="H6693" s="61"/>
      <c r="I6693" s="61"/>
      <c r="J6693" s="61"/>
      <c r="K6693" s="61"/>
      <c r="L6693" s="61"/>
      <c r="M6693" s="61"/>
      <c r="N6693" s="61"/>
      <c r="O6693" s="61"/>
      <c r="P6693" s="61"/>
      <c r="Q6693" s="61"/>
      <c r="R6693" s="61"/>
      <c r="S6693" s="61"/>
      <c r="T6693" s="61"/>
      <c r="U6693" s="61"/>
      <c r="V6693" s="61"/>
      <c r="W6693" s="61"/>
      <c r="X6693" s="61"/>
      <c r="Y6693" s="61"/>
      <c r="Z6693" s="61"/>
      <c r="AA6693" s="61"/>
      <c r="AB6693" s="61"/>
      <c r="AC6693" s="61"/>
      <c r="AD6693" s="61"/>
      <c r="AE6693" s="61"/>
      <c r="AF6693" s="61"/>
      <c r="AG6693" s="61"/>
      <c r="AH6693" s="61"/>
      <c r="AI6693" s="61"/>
      <c r="AJ6693" s="61"/>
      <c r="AK6693" s="61"/>
      <c r="AL6693" s="61"/>
      <c r="AM6693" s="61"/>
      <c r="AN6693" s="61"/>
      <c r="AO6693" s="61"/>
      <c r="AP6693" s="62"/>
      <c r="AQ6693" s="61"/>
      <c r="AR6693" s="61"/>
      <c r="AS6693" s="61"/>
      <c r="AT6693" s="61"/>
      <c r="AU6693" s="61"/>
      <c r="AV6693" s="61"/>
      <c r="AW6693" s="60"/>
    </row>
    <row r="6694" s="59" customFormat="1" customHeight="1" spans="1:49">
      <c r="A6694" s="60"/>
      <c r="B6694" s="60"/>
      <c r="C6694" s="60"/>
      <c r="D6694" s="60"/>
      <c r="H6694" s="61"/>
      <c r="I6694" s="61"/>
      <c r="J6694" s="61"/>
      <c r="K6694" s="61"/>
      <c r="L6694" s="61"/>
      <c r="M6694" s="61"/>
      <c r="N6694" s="61"/>
      <c r="O6694" s="61"/>
      <c r="P6694" s="61"/>
      <c r="Q6694" s="61"/>
      <c r="R6694" s="61"/>
      <c r="S6694" s="61"/>
      <c r="T6694" s="61"/>
      <c r="U6694" s="61"/>
      <c r="V6694" s="61"/>
      <c r="W6694" s="61"/>
      <c r="X6694" s="61"/>
      <c r="Y6694" s="61"/>
      <c r="Z6694" s="61"/>
      <c r="AA6694" s="61"/>
      <c r="AB6694" s="61"/>
      <c r="AC6694" s="61"/>
      <c r="AD6694" s="61"/>
      <c r="AE6694" s="61"/>
      <c r="AF6694" s="61"/>
      <c r="AG6694" s="61"/>
      <c r="AH6694" s="61"/>
      <c r="AI6694" s="61"/>
      <c r="AJ6694" s="61"/>
      <c r="AK6694" s="61"/>
      <c r="AL6694" s="61"/>
      <c r="AM6694" s="61"/>
      <c r="AN6694" s="61"/>
      <c r="AO6694" s="61"/>
      <c r="AP6694" s="62"/>
      <c r="AQ6694" s="61"/>
      <c r="AR6694" s="61"/>
      <c r="AS6694" s="61"/>
      <c r="AT6694" s="61"/>
      <c r="AU6694" s="61"/>
      <c r="AV6694" s="61"/>
      <c r="AW6694" s="60"/>
    </row>
    <row r="6695" s="59" customFormat="1" customHeight="1" spans="1:49">
      <c r="A6695" s="60"/>
      <c r="B6695" s="60"/>
      <c r="C6695" s="60"/>
      <c r="D6695" s="60"/>
      <c r="H6695" s="61"/>
      <c r="I6695" s="61"/>
      <c r="J6695" s="61"/>
      <c r="K6695" s="61"/>
      <c r="L6695" s="61"/>
      <c r="M6695" s="61"/>
      <c r="N6695" s="61"/>
      <c r="O6695" s="61"/>
      <c r="P6695" s="61"/>
      <c r="Q6695" s="61"/>
      <c r="R6695" s="61"/>
      <c r="S6695" s="61"/>
      <c r="T6695" s="61"/>
      <c r="U6695" s="61"/>
      <c r="V6695" s="61"/>
      <c r="W6695" s="61"/>
      <c r="X6695" s="61"/>
      <c r="Y6695" s="61"/>
      <c r="Z6695" s="61"/>
      <c r="AA6695" s="61"/>
      <c r="AB6695" s="61"/>
      <c r="AC6695" s="61"/>
      <c r="AD6695" s="61"/>
      <c r="AE6695" s="61"/>
      <c r="AF6695" s="61"/>
      <c r="AG6695" s="61"/>
      <c r="AH6695" s="61"/>
      <c r="AI6695" s="61"/>
      <c r="AJ6695" s="61"/>
      <c r="AK6695" s="61"/>
      <c r="AL6695" s="61"/>
      <c r="AM6695" s="61"/>
      <c r="AN6695" s="61"/>
      <c r="AO6695" s="61"/>
      <c r="AP6695" s="62"/>
      <c r="AQ6695" s="61"/>
      <c r="AR6695" s="61"/>
      <c r="AS6695" s="61"/>
      <c r="AT6695" s="61"/>
      <c r="AU6695" s="61"/>
      <c r="AV6695" s="61"/>
      <c r="AW6695" s="60"/>
    </row>
    <row r="6696" s="59" customFormat="1" customHeight="1" spans="1:49">
      <c r="A6696" s="60"/>
      <c r="B6696" s="60"/>
      <c r="C6696" s="60"/>
      <c r="D6696" s="60"/>
      <c r="H6696" s="61"/>
      <c r="I6696" s="61"/>
      <c r="J6696" s="61"/>
      <c r="K6696" s="61"/>
      <c r="L6696" s="61"/>
      <c r="M6696" s="61"/>
      <c r="N6696" s="61"/>
      <c r="O6696" s="61"/>
      <c r="P6696" s="61"/>
      <c r="Q6696" s="61"/>
      <c r="R6696" s="61"/>
      <c r="S6696" s="61"/>
      <c r="T6696" s="61"/>
      <c r="U6696" s="61"/>
      <c r="V6696" s="61"/>
      <c r="W6696" s="61"/>
      <c r="X6696" s="61"/>
      <c r="Y6696" s="61"/>
      <c r="Z6696" s="61"/>
      <c r="AA6696" s="61"/>
      <c r="AB6696" s="61"/>
      <c r="AC6696" s="61"/>
      <c r="AD6696" s="61"/>
      <c r="AE6696" s="61"/>
      <c r="AF6696" s="61"/>
      <c r="AG6696" s="61"/>
      <c r="AH6696" s="61"/>
      <c r="AI6696" s="61"/>
      <c r="AJ6696" s="61"/>
      <c r="AK6696" s="61"/>
      <c r="AL6696" s="61"/>
      <c r="AM6696" s="61"/>
      <c r="AN6696" s="61"/>
      <c r="AO6696" s="61"/>
      <c r="AP6696" s="62"/>
      <c r="AQ6696" s="61"/>
      <c r="AR6696" s="61"/>
      <c r="AS6696" s="61"/>
      <c r="AT6696" s="61"/>
      <c r="AU6696" s="61"/>
      <c r="AV6696" s="61"/>
      <c r="AW6696" s="60"/>
    </row>
    <row r="6697" s="59" customFormat="1" customHeight="1" spans="1:49">
      <c r="A6697" s="60"/>
      <c r="B6697" s="60"/>
      <c r="C6697" s="60"/>
      <c r="D6697" s="60"/>
      <c r="H6697" s="61"/>
      <c r="I6697" s="61"/>
      <c r="J6697" s="61"/>
      <c r="K6697" s="61"/>
      <c r="L6697" s="61"/>
      <c r="M6697" s="61"/>
      <c r="N6697" s="61"/>
      <c r="O6697" s="61"/>
      <c r="P6697" s="61"/>
      <c r="Q6697" s="61"/>
      <c r="R6697" s="61"/>
      <c r="S6697" s="61"/>
      <c r="T6697" s="61"/>
      <c r="U6697" s="61"/>
      <c r="V6697" s="61"/>
      <c r="W6697" s="61"/>
      <c r="X6697" s="61"/>
      <c r="Y6697" s="61"/>
      <c r="Z6697" s="61"/>
      <c r="AA6697" s="61"/>
      <c r="AB6697" s="61"/>
      <c r="AC6697" s="61"/>
      <c r="AD6697" s="61"/>
      <c r="AE6697" s="61"/>
      <c r="AF6697" s="61"/>
      <c r="AG6697" s="61"/>
      <c r="AH6697" s="61"/>
      <c r="AI6697" s="61"/>
      <c r="AJ6697" s="61"/>
      <c r="AK6697" s="61"/>
      <c r="AL6697" s="61"/>
      <c r="AM6697" s="61"/>
      <c r="AN6697" s="61"/>
      <c r="AO6697" s="61"/>
      <c r="AP6697" s="62"/>
      <c r="AQ6697" s="61"/>
      <c r="AR6697" s="61"/>
      <c r="AS6697" s="61"/>
      <c r="AT6697" s="61"/>
      <c r="AU6697" s="61"/>
      <c r="AV6697" s="61"/>
      <c r="AW6697" s="60"/>
    </row>
    <row r="6698" s="59" customFormat="1" customHeight="1" spans="1:49">
      <c r="A6698" s="60"/>
      <c r="B6698" s="60"/>
      <c r="C6698" s="60"/>
      <c r="D6698" s="60"/>
      <c r="H6698" s="61"/>
      <c r="I6698" s="61"/>
      <c r="J6698" s="61"/>
      <c r="K6698" s="61"/>
      <c r="L6698" s="61"/>
      <c r="M6698" s="61"/>
      <c r="N6698" s="61"/>
      <c r="O6698" s="61"/>
      <c r="P6698" s="61"/>
      <c r="Q6698" s="61"/>
      <c r="R6698" s="61"/>
      <c r="S6698" s="61"/>
      <c r="T6698" s="61"/>
      <c r="U6698" s="61"/>
      <c r="V6698" s="61"/>
      <c r="W6698" s="61"/>
      <c r="X6698" s="61"/>
      <c r="Y6698" s="61"/>
      <c r="Z6698" s="61"/>
      <c r="AA6698" s="61"/>
      <c r="AB6698" s="61"/>
      <c r="AC6698" s="61"/>
      <c r="AD6698" s="61"/>
      <c r="AE6698" s="61"/>
      <c r="AF6698" s="61"/>
      <c r="AG6698" s="61"/>
      <c r="AH6698" s="61"/>
      <c r="AI6698" s="61"/>
      <c r="AJ6698" s="61"/>
      <c r="AK6698" s="61"/>
      <c r="AL6698" s="61"/>
      <c r="AM6698" s="61"/>
      <c r="AN6698" s="61"/>
      <c r="AO6698" s="61"/>
      <c r="AP6698" s="62"/>
      <c r="AQ6698" s="61"/>
      <c r="AR6698" s="61"/>
      <c r="AS6698" s="61"/>
      <c r="AT6698" s="61"/>
      <c r="AU6698" s="61"/>
      <c r="AV6698" s="61"/>
      <c r="AW6698" s="60"/>
    </row>
    <row r="6699" s="59" customFormat="1" customHeight="1" spans="1:49">
      <c r="A6699" s="60"/>
      <c r="B6699" s="60"/>
      <c r="C6699" s="60"/>
      <c r="D6699" s="60"/>
      <c r="H6699" s="61"/>
      <c r="I6699" s="61"/>
      <c r="J6699" s="61"/>
      <c r="K6699" s="61"/>
      <c r="L6699" s="61"/>
      <c r="M6699" s="61"/>
      <c r="N6699" s="61"/>
      <c r="O6699" s="61"/>
      <c r="P6699" s="61"/>
      <c r="Q6699" s="61"/>
      <c r="R6699" s="61"/>
      <c r="S6699" s="61"/>
      <c r="T6699" s="61"/>
      <c r="U6699" s="61"/>
      <c r="V6699" s="61"/>
      <c r="W6699" s="61"/>
      <c r="X6699" s="61"/>
      <c r="Y6699" s="61"/>
      <c r="Z6699" s="61"/>
      <c r="AA6699" s="61"/>
      <c r="AB6699" s="61"/>
      <c r="AC6699" s="61"/>
      <c r="AD6699" s="61"/>
      <c r="AE6699" s="61"/>
      <c r="AF6699" s="61"/>
      <c r="AG6699" s="61"/>
      <c r="AH6699" s="61"/>
      <c r="AI6699" s="61"/>
      <c r="AJ6699" s="61"/>
      <c r="AK6699" s="61"/>
      <c r="AL6699" s="61"/>
      <c r="AM6699" s="61"/>
      <c r="AN6699" s="61"/>
      <c r="AO6699" s="61"/>
      <c r="AP6699" s="62"/>
      <c r="AQ6699" s="61"/>
      <c r="AR6699" s="61"/>
      <c r="AS6699" s="61"/>
      <c r="AT6699" s="61"/>
      <c r="AU6699" s="61"/>
      <c r="AV6699" s="61"/>
      <c r="AW6699" s="60"/>
    </row>
    <row r="6700" s="59" customFormat="1" customHeight="1" spans="1:49">
      <c r="A6700" s="60"/>
      <c r="B6700" s="60"/>
      <c r="C6700" s="60"/>
      <c r="D6700" s="60"/>
      <c r="H6700" s="61"/>
      <c r="I6700" s="61"/>
      <c r="J6700" s="61"/>
      <c r="K6700" s="61"/>
      <c r="L6700" s="61"/>
      <c r="M6700" s="61"/>
      <c r="N6700" s="61"/>
      <c r="O6700" s="61"/>
      <c r="P6700" s="61"/>
      <c r="Q6700" s="61"/>
      <c r="R6700" s="61"/>
      <c r="S6700" s="61"/>
      <c r="T6700" s="61"/>
      <c r="U6700" s="61"/>
      <c r="V6700" s="61"/>
      <c r="W6700" s="61"/>
      <c r="X6700" s="61"/>
      <c r="Y6700" s="61"/>
      <c r="Z6700" s="61"/>
      <c r="AA6700" s="61"/>
      <c r="AB6700" s="61"/>
      <c r="AC6700" s="61"/>
      <c r="AD6700" s="61"/>
      <c r="AE6700" s="61"/>
      <c r="AF6700" s="61"/>
      <c r="AG6700" s="61"/>
      <c r="AH6700" s="61"/>
      <c r="AI6700" s="61"/>
      <c r="AJ6700" s="61"/>
      <c r="AK6700" s="61"/>
      <c r="AL6700" s="61"/>
      <c r="AM6700" s="61"/>
      <c r="AN6700" s="61"/>
      <c r="AO6700" s="61"/>
      <c r="AP6700" s="62"/>
      <c r="AQ6700" s="61"/>
      <c r="AR6700" s="61"/>
      <c r="AS6700" s="61"/>
      <c r="AT6700" s="61"/>
      <c r="AU6700" s="61"/>
      <c r="AV6700" s="61"/>
      <c r="AW6700" s="60"/>
    </row>
    <row r="6701" s="59" customFormat="1" customHeight="1" spans="1:49">
      <c r="A6701" s="60"/>
      <c r="B6701" s="60"/>
      <c r="C6701" s="60"/>
      <c r="D6701" s="60"/>
      <c r="H6701" s="61"/>
      <c r="I6701" s="61"/>
      <c r="J6701" s="61"/>
      <c r="K6701" s="61"/>
      <c r="L6701" s="61"/>
      <c r="M6701" s="61"/>
      <c r="N6701" s="61"/>
      <c r="O6701" s="61"/>
      <c r="P6701" s="61"/>
      <c r="Q6701" s="61"/>
      <c r="R6701" s="61"/>
      <c r="S6701" s="61"/>
      <c r="T6701" s="61"/>
      <c r="U6701" s="61"/>
      <c r="V6701" s="61"/>
      <c r="W6701" s="61"/>
      <c r="X6701" s="61"/>
      <c r="Y6701" s="61"/>
      <c r="Z6701" s="61"/>
      <c r="AA6701" s="61"/>
      <c r="AB6701" s="61"/>
      <c r="AC6701" s="61"/>
      <c r="AD6701" s="61"/>
      <c r="AE6701" s="61"/>
      <c r="AF6701" s="61"/>
      <c r="AG6701" s="61"/>
      <c r="AH6701" s="61"/>
      <c r="AI6701" s="61"/>
      <c r="AJ6701" s="61"/>
      <c r="AK6701" s="61"/>
      <c r="AL6701" s="61"/>
      <c r="AM6701" s="61"/>
      <c r="AN6701" s="61"/>
      <c r="AO6701" s="61"/>
      <c r="AP6701" s="62"/>
      <c r="AQ6701" s="61"/>
      <c r="AR6701" s="61"/>
      <c r="AS6701" s="61"/>
      <c r="AT6701" s="61"/>
      <c r="AU6701" s="61"/>
      <c r="AV6701" s="61"/>
      <c r="AW6701" s="60"/>
    </row>
    <row r="6702" s="59" customFormat="1" customHeight="1" spans="1:49">
      <c r="A6702" s="60"/>
      <c r="B6702" s="60"/>
      <c r="C6702" s="60"/>
      <c r="D6702" s="60"/>
      <c r="H6702" s="61"/>
      <c r="I6702" s="61"/>
      <c r="J6702" s="61"/>
      <c r="K6702" s="61"/>
      <c r="L6702" s="61"/>
      <c r="M6702" s="61"/>
      <c r="N6702" s="61"/>
      <c r="O6702" s="61"/>
      <c r="P6702" s="61"/>
      <c r="Q6702" s="61"/>
      <c r="R6702" s="61"/>
      <c r="S6702" s="61"/>
      <c r="T6702" s="61"/>
      <c r="U6702" s="61"/>
      <c r="V6702" s="61"/>
      <c r="W6702" s="61"/>
      <c r="X6702" s="61"/>
      <c r="Y6702" s="61"/>
      <c r="Z6702" s="61"/>
      <c r="AA6702" s="61"/>
      <c r="AB6702" s="61"/>
      <c r="AC6702" s="61"/>
      <c r="AD6702" s="61"/>
      <c r="AE6702" s="61"/>
      <c r="AF6702" s="61"/>
      <c r="AG6702" s="61"/>
      <c r="AH6702" s="61"/>
      <c r="AI6702" s="61"/>
      <c r="AJ6702" s="61"/>
      <c r="AK6702" s="61"/>
      <c r="AL6702" s="61"/>
      <c r="AM6702" s="61"/>
      <c r="AN6702" s="61"/>
      <c r="AO6702" s="61"/>
      <c r="AP6702" s="62"/>
      <c r="AQ6702" s="61"/>
      <c r="AR6702" s="61"/>
      <c r="AS6702" s="61"/>
      <c r="AT6702" s="61"/>
      <c r="AU6702" s="61"/>
      <c r="AV6702" s="61"/>
      <c r="AW6702" s="60"/>
    </row>
    <row r="6703" s="59" customFormat="1" customHeight="1" spans="1:49">
      <c r="A6703" s="60"/>
      <c r="B6703" s="60"/>
      <c r="C6703" s="60"/>
      <c r="D6703" s="60"/>
      <c r="H6703" s="61"/>
      <c r="I6703" s="61"/>
      <c r="J6703" s="61"/>
      <c r="K6703" s="61"/>
      <c r="L6703" s="61"/>
      <c r="M6703" s="61"/>
      <c r="N6703" s="61"/>
      <c r="O6703" s="61"/>
      <c r="P6703" s="61"/>
      <c r="Q6703" s="61"/>
      <c r="R6703" s="61"/>
      <c r="S6703" s="61"/>
      <c r="T6703" s="61"/>
      <c r="U6703" s="61"/>
      <c r="V6703" s="61"/>
      <c r="W6703" s="61"/>
      <c r="X6703" s="61"/>
      <c r="Y6703" s="61"/>
      <c r="Z6703" s="61"/>
      <c r="AA6703" s="61"/>
      <c r="AB6703" s="61"/>
      <c r="AC6703" s="61"/>
      <c r="AD6703" s="61"/>
      <c r="AE6703" s="61"/>
      <c r="AF6703" s="61"/>
      <c r="AG6703" s="61"/>
      <c r="AH6703" s="61"/>
      <c r="AI6703" s="61"/>
      <c r="AJ6703" s="61"/>
      <c r="AK6703" s="61"/>
      <c r="AL6703" s="61"/>
      <c r="AM6703" s="61"/>
      <c r="AN6703" s="61"/>
      <c r="AO6703" s="61"/>
      <c r="AP6703" s="62"/>
      <c r="AQ6703" s="61"/>
      <c r="AR6703" s="61"/>
      <c r="AS6703" s="61"/>
      <c r="AT6703" s="61"/>
      <c r="AU6703" s="61"/>
      <c r="AV6703" s="61"/>
      <c r="AW6703" s="60"/>
    </row>
    <row r="6704" s="59" customFormat="1" customHeight="1" spans="1:49">
      <c r="A6704" s="60"/>
      <c r="B6704" s="60"/>
      <c r="C6704" s="60"/>
      <c r="D6704" s="60"/>
      <c r="H6704" s="61"/>
      <c r="I6704" s="61"/>
      <c r="J6704" s="61"/>
      <c r="K6704" s="61"/>
      <c r="L6704" s="61"/>
      <c r="M6704" s="61"/>
      <c r="N6704" s="61"/>
      <c r="O6704" s="61"/>
      <c r="P6704" s="61"/>
      <c r="Q6704" s="61"/>
      <c r="R6704" s="61"/>
      <c r="S6704" s="61"/>
      <c r="T6704" s="61"/>
      <c r="U6704" s="61"/>
      <c r="V6704" s="61"/>
      <c r="W6704" s="61"/>
      <c r="X6704" s="61"/>
      <c r="Y6704" s="61"/>
      <c r="Z6704" s="61"/>
      <c r="AA6704" s="61"/>
      <c r="AB6704" s="61"/>
      <c r="AC6704" s="61"/>
      <c r="AD6704" s="61"/>
      <c r="AE6704" s="61"/>
      <c r="AF6704" s="61"/>
      <c r="AG6704" s="61"/>
      <c r="AH6704" s="61"/>
      <c r="AI6704" s="61"/>
      <c r="AJ6704" s="61"/>
      <c r="AK6704" s="61"/>
      <c r="AL6704" s="61"/>
      <c r="AM6704" s="61"/>
      <c r="AN6704" s="61"/>
      <c r="AO6704" s="61"/>
      <c r="AP6704" s="62"/>
      <c r="AQ6704" s="61"/>
      <c r="AR6704" s="61"/>
      <c r="AS6704" s="61"/>
      <c r="AT6704" s="61"/>
      <c r="AU6704" s="61"/>
      <c r="AV6704" s="61"/>
      <c r="AW6704" s="60"/>
    </row>
    <row r="6705" s="59" customFormat="1" customHeight="1" spans="1:49">
      <c r="A6705" s="60"/>
      <c r="B6705" s="60"/>
      <c r="C6705" s="60"/>
      <c r="D6705" s="60"/>
      <c r="H6705" s="61"/>
      <c r="I6705" s="61"/>
      <c r="J6705" s="61"/>
      <c r="K6705" s="61"/>
      <c r="L6705" s="61"/>
      <c r="M6705" s="61"/>
      <c r="N6705" s="61"/>
      <c r="O6705" s="61"/>
      <c r="P6705" s="61"/>
      <c r="Q6705" s="61"/>
      <c r="R6705" s="61"/>
      <c r="S6705" s="61"/>
      <c r="T6705" s="61"/>
      <c r="U6705" s="61"/>
      <c r="V6705" s="61"/>
      <c r="W6705" s="61"/>
      <c r="X6705" s="61"/>
      <c r="Y6705" s="61"/>
      <c r="Z6705" s="61"/>
      <c r="AA6705" s="61"/>
      <c r="AB6705" s="61"/>
      <c r="AC6705" s="61"/>
      <c r="AD6705" s="61"/>
      <c r="AE6705" s="61"/>
      <c r="AF6705" s="61"/>
      <c r="AG6705" s="61"/>
      <c r="AH6705" s="61"/>
      <c r="AI6705" s="61"/>
      <c r="AJ6705" s="61"/>
      <c r="AK6705" s="61"/>
      <c r="AL6705" s="61"/>
      <c r="AM6705" s="61"/>
      <c r="AN6705" s="61"/>
      <c r="AO6705" s="61"/>
      <c r="AP6705" s="62"/>
      <c r="AQ6705" s="61"/>
      <c r="AR6705" s="61"/>
      <c r="AS6705" s="61"/>
      <c r="AT6705" s="61"/>
      <c r="AU6705" s="61"/>
      <c r="AV6705" s="61"/>
      <c r="AW6705" s="60"/>
    </row>
    <row r="6706" s="59" customFormat="1" customHeight="1" spans="1:49">
      <c r="A6706" s="60"/>
      <c r="B6706" s="60"/>
      <c r="C6706" s="60"/>
      <c r="D6706" s="60"/>
      <c r="H6706" s="61"/>
      <c r="I6706" s="61"/>
      <c r="J6706" s="61"/>
      <c r="K6706" s="61"/>
      <c r="L6706" s="61"/>
      <c r="M6706" s="61"/>
      <c r="N6706" s="61"/>
      <c r="O6706" s="61"/>
      <c r="P6706" s="61"/>
      <c r="Q6706" s="61"/>
      <c r="R6706" s="61"/>
      <c r="S6706" s="61"/>
      <c r="T6706" s="61"/>
      <c r="U6706" s="61"/>
      <c r="V6706" s="61"/>
      <c r="W6706" s="61"/>
      <c r="X6706" s="61"/>
      <c r="Y6706" s="61"/>
      <c r="Z6706" s="61"/>
      <c r="AA6706" s="61"/>
      <c r="AB6706" s="61"/>
      <c r="AC6706" s="61"/>
      <c r="AD6706" s="61"/>
      <c r="AE6706" s="61"/>
      <c r="AF6706" s="61"/>
      <c r="AG6706" s="61"/>
      <c r="AH6706" s="61"/>
      <c r="AI6706" s="61"/>
      <c r="AJ6706" s="61"/>
      <c r="AK6706" s="61"/>
      <c r="AL6706" s="61"/>
      <c r="AM6706" s="61"/>
      <c r="AN6706" s="61"/>
      <c r="AO6706" s="61"/>
      <c r="AP6706" s="62"/>
      <c r="AQ6706" s="61"/>
      <c r="AR6706" s="61"/>
      <c r="AS6706" s="61"/>
      <c r="AT6706" s="61"/>
      <c r="AU6706" s="61"/>
      <c r="AV6706" s="61"/>
      <c r="AW6706" s="60"/>
    </row>
    <row r="6707" s="59" customFormat="1" customHeight="1" spans="1:49">
      <c r="A6707" s="60"/>
      <c r="B6707" s="60"/>
      <c r="C6707" s="60"/>
      <c r="D6707" s="60"/>
      <c r="H6707" s="61"/>
      <c r="I6707" s="61"/>
      <c r="J6707" s="61"/>
      <c r="K6707" s="61"/>
      <c r="L6707" s="61"/>
      <c r="M6707" s="61"/>
      <c r="N6707" s="61"/>
      <c r="O6707" s="61"/>
      <c r="P6707" s="61"/>
      <c r="Q6707" s="61"/>
      <c r="R6707" s="61"/>
      <c r="S6707" s="61"/>
      <c r="T6707" s="61"/>
      <c r="U6707" s="61"/>
      <c r="V6707" s="61"/>
      <c r="W6707" s="61"/>
      <c r="X6707" s="61"/>
      <c r="Y6707" s="61"/>
      <c r="Z6707" s="61"/>
      <c r="AA6707" s="61"/>
      <c r="AB6707" s="61"/>
      <c r="AC6707" s="61"/>
      <c r="AD6707" s="61"/>
      <c r="AE6707" s="61"/>
      <c r="AF6707" s="61"/>
      <c r="AG6707" s="61"/>
      <c r="AH6707" s="61"/>
      <c r="AI6707" s="61"/>
      <c r="AJ6707" s="61"/>
      <c r="AK6707" s="61"/>
      <c r="AL6707" s="61"/>
      <c r="AM6707" s="61"/>
      <c r="AN6707" s="61"/>
      <c r="AO6707" s="61"/>
      <c r="AP6707" s="62"/>
      <c r="AQ6707" s="61"/>
      <c r="AR6707" s="61"/>
      <c r="AS6707" s="61"/>
      <c r="AT6707" s="61"/>
      <c r="AU6707" s="61"/>
      <c r="AV6707" s="61"/>
      <c r="AW6707" s="60"/>
    </row>
    <row r="6708" s="59" customFormat="1" customHeight="1" spans="1:49">
      <c r="A6708" s="60"/>
      <c r="B6708" s="60"/>
      <c r="C6708" s="60"/>
      <c r="D6708" s="60"/>
      <c r="H6708" s="61"/>
      <c r="I6708" s="61"/>
      <c r="J6708" s="61"/>
      <c r="K6708" s="61"/>
      <c r="L6708" s="61"/>
      <c r="M6708" s="61"/>
      <c r="N6708" s="61"/>
      <c r="O6708" s="61"/>
      <c r="P6708" s="61"/>
      <c r="Q6708" s="61"/>
      <c r="R6708" s="61"/>
      <c r="S6708" s="61"/>
      <c r="T6708" s="61"/>
      <c r="U6708" s="61"/>
      <c r="V6708" s="61"/>
      <c r="W6708" s="61"/>
      <c r="X6708" s="61"/>
      <c r="Y6708" s="61"/>
      <c r="Z6708" s="61"/>
      <c r="AA6708" s="61"/>
      <c r="AB6708" s="61"/>
      <c r="AC6708" s="61"/>
      <c r="AD6708" s="61"/>
      <c r="AE6708" s="61"/>
      <c r="AF6708" s="61"/>
      <c r="AG6708" s="61"/>
      <c r="AH6708" s="61"/>
      <c r="AI6708" s="61"/>
      <c r="AJ6708" s="61"/>
      <c r="AK6708" s="61"/>
      <c r="AL6708" s="61"/>
      <c r="AM6708" s="61"/>
      <c r="AN6708" s="61"/>
      <c r="AO6708" s="61"/>
      <c r="AP6708" s="62"/>
      <c r="AQ6708" s="61"/>
      <c r="AR6708" s="61"/>
      <c r="AS6708" s="61"/>
      <c r="AT6708" s="61"/>
      <c r="AU6708" s="61"/>
      <c r="AV6708" s="61"/>
      <c r="AW6708" s="60"/>
    </row>
    <row r="6709" s="59" customFormat="1" customHeight="1" spans="1:49">
      <c r="A6709" s="60"/>
      <c r="B6709" s="60"/>
      <c r="C6709" s="60"/>
      <c r="D6709" s="60"/>
      <c r="H6709" s="61"/>
      <c r="I6709" s="61"/>
      <c r="J6709" s="61"/>
      <c r="K6709" s="61"/>
      <c r="L6709" s="61"/>
      <c r="M6709" s="61"/>
      <c r="N6709" s="61"/>
      <c r="O6709" s="61"/>
      <c r="P6709" s="61"/>
      <c r="Q6709" s="61"/>
      <c r="R6709" s="61"/>
      <c r="S6709" s="61"/>
      <c r="T6709" s="61"/>
      <c r="U6709" s="61"/>
      <c r="V6709" s="61"/>
      <c r="W6709" s="61"/>
      <c r="X6709" s="61"/>
      <c r="Y6709" s="61"/>
      <c r="Z6709" s="61"/>
      <c r="AA6709" s="61"/>
      <c r="AB6709" s="61"/>
      <c r="AC6709" s="61"/>
      <c r="AD6709" s="61"/>
      <c r="AE6709" s="61"/>
      <c r="AF6709" s="61"/>
      <c r="AG6709" s="61"/>
      <c r="AH6709" s="61"/>
      <c r="AI6709" s="61"/>
      <c r="AJ6709" s="61"/>
      <c r="AK6709" s="61"/>
      <c r="AL6709" s="61"/>
      <c r="AM6709" s="61"/>
      <c r="AN6709" s="61"/>
      <c r="AO6709" s="61"/>
      <c r="AP6709" s="62"/>
      <c r="AQ6709" s="61"/>
      <c r="AR6709" s="61"/>
      <c r="AS6709" s="61"/>
      <c r="AT6709" s="61"/>
      <c r="AU6709" s="61"/>
      <c r="AV6709" s="61"/>
      <c r="AW6709" s="60"/>
    </row>
    <row r="6710" s="59" customFormat="1" customHeight="1" spans="1:49">
      <c r="A6710" s="60"/>
      <c r="B6710" s="60"/>
      <c r="C6710" s="60"/>
      <c r="D6710" s="60"/>
      <c r="H6710" s="61"/>
      <c r="I6710" s="61"/>
      <c r="J6710" s="61"/>
      <c r="K6710" s="61"/>
      <c r="L6710" s="61"/>
      <c r="M6710" s="61"/>
      <c r="N6710" s="61"/>
      <c r="O6710" s="61"/>
      <c r="P6710" s="61"/>
      <c r="Q6710" s="61"/>
      <c r="R6710" s="61"/>
      <c r="S6710" s="61"/>
      <c r="T6710" s="61"/>
      <c r="U6710" s="61"/>
      <c r="V6710" s="61"/>
      <c r="W6710" s="61"/>
      <c r="X6710" s="61"/>
      <c r="Y6710" s="61"/>
      <c r="Z6710" s="61"/>
      <c r="AA6710" s="61"/>
      <c r="AB6710" s="61"/>
      <c r="AC6710" s="61"/>
      <c r="AD6710" s="61"/>
      <c r="AE6710" s="61"/>
      <c r="AF6710" s="61"/>
      <c r="AG6710" s="61"/>
      <c r="AH6710" s="61"/>
      <c r="AI6710" s="61"/>
      <c r="AJ6710" s="61"/>
      <c r="AK6710" s="61"/>
      <c r="AL6710" s="61"/>
      <c r="AM6710" s="61"/>
      <c r="AN6710" s="61"/>
      <c r="AO6710" s="61"/>
      <c r="AP6710" s="62"/>
      <c r="AQ6710" s="61"/>
      <c r="AR6710" s="61"/>
      <c r="AS6710" s="61"/>
      <c r="AT6710" s="61"/>
      <c r="AU6710" s="61"/>
      <c r="AV6710" s="61"/>
      <c r="AW6710" s="60"/>
    </row>
    <row r="6711" s="59" customFormat="1" customHeight="1" spans="1:49">
      <c r="A6711" s="60"/>
      <c r="B6711" s="60"/>
      <c r="C6711" s="60"/>
      <c r="D6711" s="60"/>
      <c r="H6711" s="61"/>
      <c r="I6711" s="61"/>
      <c r="J6711" s="61"/>
      <c r="K6711" s="61"/>
      <c r="L6711" s="61"/>
      <c r="M6711" s="61"/>
      <c r="N6711" s="61"/>
      <c r="O6711" s="61"/>
      <c r="P6711" s="61"/>
      <c r="Q6711" s="61"/>
      <c r="R6711" s="61"/>
      <c r="S6711" s="61"/>
      <c r="T6711" s="61"/>
      <c r="U6711" s="61"/>
      <c r="V6711" s="61"/>
      <c r="W6711" s="61"/>
      <c r="X6711" s="61"/>
      <c r="Y6711" s="61"/>
      <c r="Z6711" s="61"/>
      <c r="AA6711" s="61"/>
      <c r="AB6711" s="61"/>
      <c r="AC6711" s="61"/>
      <c r="AD6711" s="61"/>
      <c r="AE6711" s="61"/>
      <c r="AF6711" s="61"/>
      <c r="AG6711" s="61"/>
      <c r="AH6711" s="61"/>
      <c r="AI6711" s="61"/>
      <c r="AJ6711" s="61"/>
      <c r="AK6711" s="61"/>
      <c r="AL6711" s="61"/>
      <c r="AM6711" s="61"/>
      <c r="AN6711" s="61"/>
      <c r="AO6711" s="61"/>
      <c r="AP6711" s="62"/>
      <c r="AQ6711" s="61"/>
      <c r="AR6711" s="61"/>
      <c r="AS6711" s="61"/>
      <c r="AT6711" s="61"/>
      <c r="AU6711" s="61"/>
      <c r="AV6711" s="61"/>
      <c r="AW6711" s="60"/>
    </row>
    <row r="6712" s="59" customFormat="1" customHeight="1" spans="1:49">
      <c r="A6712" s="60"/>
      <c r="B6712" s="60"/>
      <c r="C6712" s="60"/>
      <c r="D6712" s="60"/>
      <c r="H6712" s="61"/>
      <c r="I6712" s="61"/>
      <c r="J6712" s="61"/>
      <c r="K6712" s="61"/>
      <c r="L6712" s="61"/>
      <c r="M6712" s="61"/>
      <c r="N6712" s="61"/>
      <c r="O6712" s="61"/>
      <c r="P6712" s="61"/>
      <c r="Q6712" s="61"/>
      <c r="R6712" s="61"/>
      <c r="S6712" s="61"/>
      <c r="T6712" s="61"/>
      <c r="U6712" s="61"/>
      <c r="V6712" s="61"/>
      <c r="W6712" s="61"/>
      <c r="X6712" s="61"/>
      <c r="Y6712" s="61"/>
      <c r="Z6712" s="61"/>
      <c r="AA6712" s="61"/>
      <c r="AB6712" s="61"/>
      <c r="AC6712" s="61"/>
      <c r="AD6712" s="61"/>
      <c r="AE6712" s="61"/>
      <c r="AF6712" s="61"/>
      <c r="AG6712" s="61"/>
      <c r="AH6712" s="61"/>
      <c r="AI6712" s="61"/>
      <c r="AJ6712" s="61"/>
      <c r="AK6712" s="61"/>
      <c r="AL6712" s="61"/>
      <c r="AM6712" s="61"/>
      <c r="AN6712" s="61"/>
      <c r="AO6712" s="61"/>
      <c r="AP6712" s="62"/>
      <c r="AQ6712" s="61"/>
      <c r="AR6712" s="61"/>
      <c r="AS6712" s="61"/>
      <c r="AT6712" s="61"/>
      <c r="AU6712" s="61"/>
      <c r="AV6712" s="61"/>
      <c r="AW6712" s="60"/>
    </row>
    <row r="6713" s="59" customFormat="1" customHeight="1" spans="1:49">
      <c r="A6713" s="60"/>
      <c r="B6713" s="60"/>
      <c r="C6713" s="60"/>
      <c r="D6713" s="60"/>
      <c r="H6713" s="61"/>
      <c r="I6713" s="61"/>
      <c r="J6713" s="61"/>
      <c r="K6713" s="61"/>
      <c r="L6713" s="61"/>
      <c r="M6713" s="61"/>
      <c r="N6713" s="61"/>
      <c r="O6713" s="61"/>
      <c r="P6713" s="61"/>
      <c r="Q6713" s="61"/>
      <c r="R6713" s="61"/>
      <c r="S6713" s="61"/>
      <c r="T6713" s="61"/>
      <c r="U6713" s="61"/>
      <c r="V6713" s="61"/>
      <c r="W6713" s="61"/>
      <c r="X6713" s="61"/>
      <c r="Y6713" s="61"/>
      <c r="Z6713" s="61"/>
      <c r="AA6713" s="61"/>
      <c r="AB6713" s="61"/>
      <c r="AC6713" s="61"/>
      <c r="AD6713" s="61"/>
      <c r="AE6713" s="61"/>
      <c r="AF6713" s="61"/>
      <c r="AG6713" s="61"/>
      <c r="AH6713" s="61"/>
      <c r="AI6713" s="61"/>
      <c r="AJ6713" s="61"/>
      <c r="AK6713" s="61"/>
      <c r="AL6713" s="61"/>
      <c r="AM6713" s="61"/>
      <c r="AN6713" s="61"/>
      <c r="AO6713" s="61"/>
      <c r="AP6713" s="62"/>
      <c r="AQ6713" s="61"/>
      <c r="AR6713" s="61"/>
      <c r="AS6713" s="61"/>
      <c r="AT6713" s="61"/>
      <c r="AU6713" s="61"/>
      <c r="AV6713" s="61"/>
      <c r="AW6713" s="60"/>
    </row>
    <row r="6714" s="59" customFormat="1" customHeight="1" spans="1:49">
      <c r="A6714" s="60"/>
      <c r="B6714" s="60"/>
      <c r="C6714" s="60"/>
      <c r="D6714" s="60"/>
      <c r="H6714" s="61"/>
      <c r="I6714" s="61"/>
      <c r="J6714" s="61"/>
      <c r="K6714" s="61"/>
      <c r="L6714" s="61"/>
      <c r="M6714" s="61"/>
      <c r="N6714" s="61"/>
      <c r="O6714" s="61"/>
      <c r="P6714" s="61"/>
      <c r="Q6714" s="61"/>
      <c r="R6714" s="61"/>
      <c r="S6714" s="61"/>
      <c r="T6714" s="61"/>
      <c r="U6714" s="61"/>
      <c r="V6714" s="61"/>
      <c r="W6714" s="61"/>
      <c r="X6714" s="61"/>
      <c r="Y6714" s="61"/>
      <c r="Z6714" s="61"/>
      <c r="AA6714" s="61"/>
      <c r="AB6714" s="61"/>
      <c r="AC6714" s="61"/>
      <c r="AD6714" s="61"/>
      <c r="AE6714" s="61"/>
      <c r="AF6714" s="61"/>
      <c r="AG6714" s="61"/>
      <c r="AH6714" s="61"/>
      <c r="AI6714" s="61"/>
      <c r="AJ6714" s="61"/>
      <c r="AK6714" s="61"/>
      <c r="AL6714" s="61"/>
      <c r="AM6714" s="61"/>
      <c r="AN6714" s="61"/>
      <c r="AO6714" s="61"/>
      <c r="AP6714" s="62"/>
      <c r="AQ6714" s="61"/>
      <c r="AR6714" s="61"/>
      <c r="AS6714" s="61"/>
      <c r="AT6714" s="61"/>
      <c r="AU6714" s="61"/>
      <c r="AV6714" s="61"/>
      <c r="AW6714" s="60"/>
    </row>
    <row r="6715" s="59" customFormat="1" customHeight="1" spans="1:49">
      <c r="A6715" s="60"/>
      <c r="B6715" s="60"/>
      <c r="C6715" s="60"/>
      <c r="D6715" s="60"/>
      <c r="H6715" s="61"/>
      <c r="I6715" s="61"/>
      <c r="J6715" s="61"/>
      <c r="K6715" s="61"/>
      <c r="L6715" s="61"/>
      <c r="M6715" s="61"/>
      <c r="N6715" s="61"/>
      <c r="O6715" s="61"/>
      <c r="P6715" s="61"/>
      <c r="Q6715" s="61"/>
      <c r="R6715" s="61"/>
      <c r="S6715" s="61"/>
      <c r="T6715" s="61"/>
      <c r="U6715" s="61"/>
      <c r="V6715" s="61"/>
      <c r="W6715" s="61"/>
      <c r="X6715" s="61"/>
      <c r="Y6715" s="61"/>
      <c r="Z6715" s="61"/>
      <c r="AA6715" s="61"/>
      <c r="AB6715" s="61"/>
      <c r="AC6715" s="61"/>
      <c r="AD6715" s="61"/>
      <c r="AE6715" s="61"/>
      <c r="AF6715" s="61"/>
      <c r="AG6715" s="61"/>
      <c r="AH6715" s="61"/>
      <c r="AI6715" s="61"/>
      <c r="AJ6715" s="61"/>
      <c r="AK6715" s="61"/>
      <c r="AL6715" s="61"/>
      <c r="AM6715" s="61"/>
      <c r="AN6715" s="61"/>
      <c r="AO6715" s="61"/>
      <c r="AP6715" s="62"/>
      <c r="AQ6715" s="61"/>
      <c r="AR6715" s="61"/>
      <c r="AS6715" s="61"/>
      <c r="AT6715" s="61"/>
      <c r="AU6715" s="61"/>
      <c r="AV6715" s="61"/>
      <c r="AW6715" s="60"/>
    </row>
    <row r="6716" s="59" customFormat="1" customHeight="1" spans="1:49">
      <c r="A6716" s="60"/>
      <c r="B6716" s="60"/>
      <c r="C6716" s="60"/>
      <c r="D6716" s="60"/>
      <c r="H6716" s="61"/>
      <c r="I6716" s="61"/>
      <c r="J6716" s="61"/>
      <c r="K6716" s="61"/>
      <c r="L6716" s="61"/>
      <c r="M6716" s="61"/>
      <c r="N6716" s="61"/>
      <c r="O6716" s="61"/>
      <c r="P6716" s="61"/>
      <c r="Q6716" s="61"/>
      <c r="R6716" s="61"/>
      <c r="S6716" s="61"/>
      <c r="T6716" s="61"/>
      <c r="U6716" s="61"/>
      <c r="V6716" s="61"/>
      <c r="W6716" s="61"/>
      <c r="X6716" s="61"/>
      <c r="Y6716" s="61"/>
      <c r="Z6716" s="61"/>
      <c r="AA6716" s="61"/>
      <c r="AB6716" s="61"/>
      <c r="AC6716" s="61"/>
      <c r="AD6716" s="61"/>
      <c r="AE6716" s="61"/>
      <c r="AF6716" s="61"/>
      <c r="AG6716" s="61"/>
      <c r="AH6716" s="61"/>
      <c r="AI6716" s="61"/>
      <c r="AJ6716" s="61"/>
      <c r="AK6716" s="61"/>
      <c r="AL6716" s="61"/>
      <c r="AM6716" s="61"/>
      <c r="AN6716" s="61"/>
      <c r="AO6716" s="61"/>
      <c r="AP6716" s="62"/>
      <c r="AQ6716" s="61"/>
      <c r="AR6716" s="61"/>
      <c r="AS6716" s="61"/>
      <c r="AT6716" s="61"/>
      <c r="AU6716" s="61"/>
      <c r="AV6716" s="61"/>
      <c r="AW6716" s="60"/>
    </row>
    <row r="6717" s="59" customFormat="1" customHeight="1" spans="1:49">
      <c r="A6717" s="60"/>
      <c r="B6717" s="60"/>
      <c r="C6717" s="60"/>
      <c r="D6717" s="60"/>
      <c r="H6717" s="61"/>
      <c r="I6717" s="61"/>
      <c r="J6717" s="61"/>
      <c r="K6717" s="61"/>
      <c r="L6717" s="61"/>
      <c r="M6717" s="61"/>
      <c r="N6717" s="61"/>
      <c r="O6717" s="61"/>
      <c r="P6717" s="61"/>
      <c r="Q6717" s="61"/>
      <c r="R6717" s="61"/>
      <c r="S6717" s="61"/>
      <c r="T6717" s="61"/>
      <c r="U6717" s="61"/>
      <c r="V6717" s="61"/>
      <c r="W6717" s="61"/>
      <c r="X6717" s="61"/>
      <c r="Y6717" s="61"/>
      <c r="Z6717" s="61"/>
      <c r="AA6717" s="61"/>
      <c r="AB6717" s="61"/>
      <c r="AC6717" s="61"/>
      <c r="AD6717" s="61"/>
      <c r="AE6717" s="61"/>
      <c r="AF6717" s="61"/>
      <c r="AG6717" s="61"/>
      <c r="AH6717" s="61"/>
      <c r="AI6717" s="61"/>
      <c r="AJ6717" s="61"/>
      <c r="AK6717" s="61"/>
      <c r="AL6717" s="61"/>
      <c r="AM6717" s="61"/>
      <c r="AN6717" s="61"/>
      <c r="AO6717" s="61"/>
      <c r="AP6717" s="62"/>
      <c r="AQ6717" s="61"/>
      <c r="AR6717" s="61"/>
      <c r="AS6717" s="61"/>
      <c r="AT6717" s="61"/>
      <c r="AU6717" s="61"/>
      <c r="AV6717" s="61"/>
      <c r="AW6717" s="60"/>
    </row>
    <row r="6718" s="59" customFormat="1" customHeight="1" spans="1:49">
      <c r="A6718" s="60"/>
      <c r="B6718" s="60"/>
      <c r="C6718" s="60"/>
      <c r="D6718" s="60"/>
      <c r="H6718" s="61"/>
      <c r="I6718" s="61"/>
      <c r="J6718" s="61"/>
      <c r="K6718" s="61"/>
      <c r="L6718" s="61"/>
      <c r="M6718" s="61"/>
      <c r="N6718" s="61"/>
      <c r="O6718" s="61"/>
      <c r="P6718" s="61"/>
      <c r="Q6718" s="61"/>
      <c r="R6718" s="61"/>
      <c r="S6718" s="61"/>
      <c r="T6718" s="61"/>
      <c r="U6718" s="61"/>
      <c r="V6718" s="61"/>
      <c r="W6718" s="61"/>
      <c r="X6718" s="61"/>
      <c r="Y6718" s="61"/>
      <c r="Z6718" s="61"/>
      <c r="AA6718" s="61"/>
      <c r="AB6718" s="61"/>
      <c r="AC6718" s="61"/>
      <c r="AD6718" s="61"/>
      <c r="AE6718" s="61"/>
      <c r="AF6718" s="61"/>
      <c r="AG6718" s="61"/>
      <c r="AH6718" s="61"/>
      <c r="AI6718" s="61"/>
      <c r="AJ6718" s="61"/>
      <c r="AK6718" s="61"/>
      <c r="AL6718" s="61"/>
      <c r="AM6718" s="61"/>
      <c r="AN6718" s="61"/>
      <c r="AO6718" s="61"/>
      <c r="AP6718" s="62"/>
      <c r="AQ6718" s="61"/>
      <c r="AR6718" s="61"/>
      <c r="AS6718" s="61"/>
      <c r="AT6718" s="61"/>
      <c r="AU6718" s="61"/>
      <c r="AV6718" s="61"/>
      <c r="AW6718" s="60"/>
    </row>
    <row r="6719" s="59" customFormat="1" customHeight="1" spans="1:49">
      <c r="A6719" s="60"/>
      <c r="B6719" s="60"/>
      <c r="C6719" s="60"/>
      <c r="D6719" s="60"/>
      <c r="H6719" s="61"/>
      <c r="I6719" s="61"/>
      <c r="J6719" s="61"/>
      <c r="K6719" s="61"/>
      <c r="L6719" s="61"/>
      <c r="M6719" s="61"/>
      <c r="N6719" s="61"/>
      <c r="O6719" s="61"/>
      <c r="P6719" s="61"/>
      <c r="Q6719" s="61"/>
      <c r="R6719" s="61"/>
      <c r="S6719" s="61"/>
      <c r="T6719" s="61"/>
      <c r="U6719" s="61"/>
      <c r="V6719" s="61"/>
      <c r="W6719" s="61"/>
      <c r="X6719" s="61"/>
      <c r="Y6719" s="61"/>
      <c r="Z6719" s="61"/>
      <c r="AA6719" s="61"/>
      <c r="AB6719" s="61"/>
      <c r="AC6719" s="61"/>
      <c r="AD6719" s="61"/>
      <c r="AE6719" s="61"/>
      <c r="AF6719" s="61"/>
      <c r="AG6719" s="61"/>
      <c r="AH6719" s="61"/>
      <c r="AI6719" s="61"/>
      <c r="AJ6719" s="61"/>
      <c r="AK6719" s="61"/>
      <c r="AL6719" s="61"/>
      <c r="AM6719" s="61"/>
      <c r="AN6719" s="61"/>
      <c r="AO6719" s="61"/>
      <c r="AP6719" s="62"/>
      <c r="AQ6719" s="61"/>
      <c r="AR6719" s="61"/>
      <c r="AS6719" s="61"/>
      <c r="AT6719" s="61"/>
      <c r="AU6719" s="61"/>
      <c r="AV6719" s="61"/>
      <c r="AW6719" s="60"/>
    </row>
    <row r="6720" s="59" customFormat="1" customHeight="1" spans="1:49">
      <c r="A6720" s="60"/>
      <c r="B6720" s="60"/>
      <c r="C6720" s="60"/>
      <c r="D6720" s="60"/>
      <c r="H6720" s="61"/>
      <c r="I6720" s="61"/>
      <c r="J6720" s="61"/>
      <c r="K6720" s="61"/>
      <c r="L6720" s="61"/>
      <c r="M6720" s="61"/>
      <c r="N6720" s="61"/>
      <c r="O6720" s="61"/>
      <c r="P6720" s="61"/>
      <c r="Q6720" s="61"/>
      <c r="R6720" s="61"/>
      <c r="S6720" s="61"/>
      <c r="T6720" s="61"/>
      <c r="U6720" s="61"/>
      <c r="V6720" s="61"/>
      <c r="W6720" s="61"/>
      <c r="X6720" s="61"/>
      <c r="Y6720" s="61"/>
      <c r="Z6720" s="61"/>
      <c r="AA6720" s="61"/>
      <c r="AB6720" s="61"/>
      <c r="AC6720" s="61"/>
      <c r="AD6720" s="61"/>
      <c r="AE6720" s="61"/>
      <c r="AF6720" s="61"/>
      <c r="AG6720" s="61"/>
      <c r="AH6720" s="61"/>
      <c r="AI6720" s="61"/>
      <c r="AJ6720" s="61"/>
      <c r="AK6720" s="61"/>
      <c r="AL6720" s="61"/>
      <c r="AM6720" s="61"/>
      <c r="AN6720" s="61"/>
      <c r="AO6720" s="61"/>
      <c r="AP6720" s="62"/>
      <c r="AQ6720" s="61"/>
      <c r="AR6720" s="61"/>
      <c r="AS6720" s="61"/>
      <c r="AT6720" s="61"/>
      <c r="AU6720" s="61"/>
      <c r="AV6720" s="61"/>
      <c r="AW6720" s="60"/>
    </row>
    <row r="6721" s="59" customFormat="1" customHeight="1" spans="1:49">
      <c r="A6721" s="60"/>
      <c r="B6721" s="60"/>
      <c r="C6721" s="60"/>
      <c r="D6721" s="60"/>
      <c r="H6721" s="61"/>
      <c r="I6721" s="61"/>
      <c r="J6721" s="61"/>
      <c r="K6721" s="61"/>
      <c r="L6721" s="61"/>
      <c r="M6721" s="61"/>
      <c r="N6721" s="61"/>
      <c r="O6721" s="61"/>
      <c r="P6721" s="61"/>
      <c r="Q6721" s="61"/>
      <c r="R6721" s="61"/>
      <c r="S6721" s="61"/>
      <c r="T6721" s="61"/>
      <c r="U6721" s="61"/>
      <c r="V6721" s="61"/>
      <c r="W6721" s="61"/>
      <c r="X6721" s="61"/>
      <c r="Y6721" s="61"/>
      <c r="Z6721" s="61"/>
      <c r="AA6721" s="61"/>
      <c r="AB6721" s="61"/>
      <c r="AC6721" s="61"/>
      <c r="AD6721" s="61"/>
      <c r="AE6721" s="61"/>
      <c r="AF6721" s="61"/>
      <c r="AG6721" s="61"/>
      <c r="AH6721" s="61"/>
      <c r="AI6721" s="61"/>
      <c r="AJ6721" s="61"/>
      <c r="AK6721" s="61"/>
      <c r="AL6721" s="61"/>
      <c r="AM6721" s="61"/>
      <c r="AN6721" s="61"/>
      <c r="AO6721" s="61"/>
      <c r="AP6721" s="62"/>
      <c r="AQ6721" s="61"/>
      <c r="AR6721" s="61"/>
      <c r="AS6721" s="61"/>
      <c r="AT6721" s="61"/>
      <c r="AU6721" s="61"/>
      <c r="AV6721" s="61"/>
      <c r="AW6721" s="60"/>
    </row>
    <row r="6722" s="59" customFormat="1" customHeight="1" spans="1:49">
      <c r="A6722" s="60"/>
      <c r="B6722" s="60"/>
      <c r="C6722" s="60"/>
      <c r="D6722" s="60"/>
      <c r="H6722" s="61"/>
      <c r="I6722" s="61"/>
      <c r="J6722" s="61"/>
      <c r="K6722" s="61"/>
      <c r="L6722" s="61"/>
      <c r="M6722" s="61"/>
      <c r="N6722" s="61"/>
      <c r="O6722" s="61"/>
      <c r="P6722" s="61"/>
      <c r="Q6722" s="61"/>
      <c r="R6722" s="61"/>
      <c r="S6722" s="61"/>
      <c r="T6722" s="61"/>
      <c r="U6722" s="61"/>
      <c r="V6722" s="61"/>
      <c r="W6722" s="61"/>
      <c r="X6722" s="61"/>
      <c r="Y6722" s="61"/>
      <c r="Z6722" s="61"/>
      <c r="AA6722" s="61"/>
      <c r="AB6722" s="61"/>
      <c r="AC6722" s="61"/>
      <c r="AD6722" s="61"/>
      <c r="AE6722" s="61"/>
      <c r="AF6722" s="61"/>
      <c r="AG6722" s="61"/>
      <c r="AH6722" s="61"/>
      <c r="AI6722" s="61"/>
      <c r="AJ6722" s="61"/>
      <c r="AK6722" s="61"/>
      <c r="AL6722" s="61"/>
      <c r="AM6722" s="61"/>
      <c r="AN6722" s="61"/>
      <c r="AO6722" s="61"/>
      <c r="AP6722" s="62"/>
      <c r="AQ6722" s="61"/>
      <c r="AR6722" s="61"/>
      <c r="AS6722" s="61"/>
      <c r="AT6722" s="61"/>
      <c r="AU6722" s="61"/>
      <c r="AV6722" s="61"/>
      <c r="AW6722" s="60"/>
    </row>
    <row r="6723" s="59" customFormat="1" customHeight="1" spans="1:49">
      <c r="A6723" s="60"/>
      <c r="B6723" s="60"/>
      <c r="C6723" s="60"/>
      <c r="D6723" s="60"/>
      <c r="H6723" s="61"/>
      <c r="I6723" s="61"/>
      <c r="J6723" s="61"/>
      <c r="K6723" s="61"/>
      <c r="L6723" s="61"/>
      <c r="M6723" s="61"/>
      <c r="N6723" s="61"/>
      <c r="O6723" s="61"/>
      <c r="P6723" s="61"/>
      <c r="Q6723" s="61"/>
      <c r="R6723" s="61"/>
      <c r="S6723" s="61"/>
      <c r="T6723" s="61"/>
      <c r="U6723" s="61"/>
      <c r="V6723" s="61"/>
      <c r="W6723" s="61"/>
      <c r="X6723" s="61"/>
      <c r="Y6723" s="61"/>
      <c r="Z6723" s="61"/>
      <c r="AA6723" s="61"/>
      <c r="AB6723" s="61"/>
      <c r="AC6723" s="61"/>
      <c r="AD6723" s="61"/>
      <c r="AE6723" s="61"/>
      <c r="AF6723" s="61"/>
      <c r="AG6723" s="61"/>
      <c r="AH6723" s="61"/>
      <c r="AI6723" s="61"/>
      <c r="AJ6723" s="61"/>
      <c r="AK6723" s="61"/>
      <c r="AL6723" s="61"/>
      <c r="AM6723" s="61"/>
      <c r="AN6723" s="61"/>
      <c r="AO6723" s="61"/>
      <c r="AP6723" s="62"/>
      <c r="AQ6723" s="61"/>
      <c r="AR6723" s="61"/>
      <c r="AS6723" s="61"/>
      <c r="AT6723" s="61"/>
      <c r="AU6723" s="61"/>
      <c r="AV6723" s="61"/>
      <c r="AW6723" s="60"/>
    </row>
    <row r="6724" s="59" customFormat="1" customHeight="1" spans="1:49">
      <c r="A6724" s="60"/>
      <c r="B6724" s="60"/>
      <c r="C6724" s="60"/>
      <c r="D6724" s="60"/>
      <c r="H6724" s="61"/>
      <c r="I6724" s="61"/>
      <c r="J6724" s="61"/>
      <c r="K6724" s="61"/>
      <c r="L6724" s="61"/>
      <c r="M6724" s="61"/>
      <c r="N6724" s="61"/>
      <c r="O6724" s="61"/>
      <c r="P6724" s="61"/>
      <c r="Q6724" s="61"/>
      <c r="R6724" s="61"/>
      <c r="S6724" s="61"/>
      <c r="T6724" s="61"/>
      <c r="U6724" s="61"/>
      <c r="V6724" s="61"/>
      <c r="W6724" s="61"/>
      <c r="X6724" s="61"/>
      <c r="Y6724" s="61"/>
      <c r="Z6724" s="61"/>
      <c r="AA6724" s="61"/>
      <c r="AB6724" s="61"/>
      <c r="AC6724" s="61"/>
      <c r="AD6724" s="61"/>
      <c r="AE6724" s="61"/>
      <c r="AF6724" s="61"/>
      <c r="AG6724" s="61"/>
      <c r="AH6724" s="61"/>
      <c r="AI6724" s="61"/>
      <c r="AJ6724" s="61"/>
      <c r="AK6724" s="61"/>
      <c r="AL6724" s="61"/>
      <c r="AM6724" s="61"/>
      <c r="AN6724" s="61"/>
      <c r="AO6724" s="61"/>
      <c r="AP6724" s="62"/>
      <c r="AQ6724" s="61"/>
      <c r="AR6724" s="61"/>
      <c r="AS6724" s="61"/>
      <c r="AT6724" s="61"/>
      <c r="AU6724" s="61"/>
      <c r="AV6724" s="61"/>
      <c r="AW6724" s="60"/>
    </row>
    <row r="6725" s="59" customFormat="1" customHeight="1" spans="1:49">
      <c r="A6725" s="60"/>
      <c r="B6725" s="60"/>
      <c r="C6725" s="60"/>
      <c r="D6725" s="60"/>
      <c r="H6725" s="61"/>
      <c r="I6725" s="61"/>
      <c r="J6725" s="61"/>
      <c r="K6725" s="61"/>
      <c r="L6725" s="61"/>
      <c r="M6725" s="61"/>
      <c r="N6725" s="61"/>
      <c r="O6725" s="61"/>
      <c r="P6725" s="61"/>
      <c r="Q6725" s="61"/>
      <c r="R6725" s="61"/>
      <c r="S6725" s="61"/>
      <c r="T6725" s="61"/>
      <c r="U6725" s="61"/>
      <c r="V6725" s="61"/>
      <c r="W6725" s="61"/>
      <c r="X6725" s="61"/>
      <c r="Y6725" s="61"/>
      <c r="Z6725" s="61"/>
      <c r="AA6725" s="61"/>
      <c r="AB6725" s="61"/>
      <c r="AC6725" s="61"/>
      <c r="AD6725" s="61"/>
      <c r="AE6725" s="61"/>
      <c r="AF6725" s="61"/>
      <c r="AG6725" s="61"/>
      <c r="AH6725" s="61"/>
      <c r="AI6725" s="61"/>
      <c r="AJ6725" s="61"/>
      <c r="AK6725" s="61"/>
      <c r="AL6725" s="61"/>
      <c r="AM6725" s="61"/>
      <c r="AN6725" s="61"/>
      <c r="AO6725" s="61"/>
      <c r="AP6725" s="62"/>
      <c r="AQ6725" s="61"/>
      <c r="AR6725" s="61"/>
      <c r="AS6725" s="61"/>
      <c r="AT6725" s="61"/>
      <c r="AU6725" s="61"/>
      <c r="AV6725" s="61"/>
      <c r="AW6725" s="60"/>
    </row>
    <row r="6726" s="59" customFormat="1" customHeight="1" spans="1:49">
      <c r="A6726" s="60"/>
      <c r="B6726" s="60"/>
      <c r="C6726" s="60"/>
      <c r="D6726" s="60"/>
      <c r="H6726" s="61"/>
      <c r="I6726" s="61"/>
      <c r="J6726" s="61"/>
      <c r="K6726" s="61"/>
      <c r="L6726" s="61"/>
      <c r="M6726" s="61"/>
      <c r="N6726" s="61"/>
      <c r="O6726" s="61"/>
      <c r="P6726" s="61"/>
      <c r="Q6726" s="61"/>
      <c r="R6726" s="61"/>
      <c r="S6726" s="61"/>
      <c r="T6726" s="61"/>
      <c r="U6726" s="61"/>
      <c r="V6726" s="61"/>
      <c r="W6726" s="61"/>
      <c r="X6726" s="61"/>
      <c r="Y6726" s="61"/>
      <c r="Z6726" s="61"/>
      <c r="AA6726" s="61"/>
      <c r="AB6726" s="61"/>
      <c r="AC6726" s="61"/>
      <c r="AD6726" s="61"/>
      <c r="AE6726" s="61"/>
      <c r="AF6726" s="61"/>
      <c r="AG6726" s="61"/>
      <c r="AH6726" s="61"/>
      <c r="AI6726" s="61"/>
      <c r="AJ6726" s="61"/>
      <c r="AK6726" s="61"/>
      <c r="AL6726" s="61"/>
      <c r="AM6726" s="61"/>
      <c r="AN6726" s="61"/>
      <c r="AO6726" s="61"/>
      <c r="AP6726" s="62"/>
      <c r="AQ6726" s="61"/>
      <c r="AR6726" s="61"/>
      <c r="AS6726" s="61"/>
      <c r="AT6726" s="61"/>
      <c r="AU6726" s="61"/>
      <c r="AV6726" s="61"/>
      <c r="AW6726" s="60"/>
    </row>
    <row r="6727" s="59" customFormat="1" customHeight="1" spans="1:49">
      <c r="A6727" s="60"/>
      <c r="B6727" s="60"/>
      <c r="C6727" s="60"/>
      <c r="D6727" s="60"/>
      <c r="H6727" s="61"/>
      <c r="I6727" s="61"/>
      <c r="J6727" s="61"/>
      <c r="K6727" s="61"/>
      <c r="L6727" s="61"/>
      <c r="M6727" s="61"/>
      <c r="N6727" s="61"/>
      <c r="O6727" s="61"/>
      <c r="P6727" s="61"/>
      <c r="Q6727" s="61"/>
      <c r="R6727" s="61"/>
      <c r="S6727" s="61"/>
      <c r="T6727" s="61"/>
      <c r="U6727" s="61"/>
      <c r="V6727" s="61"/>
      <c r="W6727" s="61"/>
      <c r="X6727" s="61"/>
      <c r="Y6727" s="61"/>
      <c r="Z6727" s="61"/>
      <c r="AA6727" s="61"/>
      <c r="AB6727" s="61"/>
      <c r="AC6727" s="61"/>
      <c r="AD6727" s="61"/>
      <c r="AE6727" s="61"/>
      <c r="AF6727" s="61"/>
      <c r="AG6727" s="61"/>
      <c r="AH6727" s="61"/>
      <c r="AI6727" s="61"/>
      <c r="AJ6727" s="61"/>
      <c r="AK6727" s="61"/>
      <c r="AL6727" s="61"/>
      <c r="AM6727" s="61"/>
      <c r="AN6727" s="61"/>
      <c r="AO6727" s="61"/>
      <c r="AP6727" s="62"/>
      <c r="AQ6727" s="61"/>
      <c r="AR6727" s="61"/>
      <c r="AS6727" s="61"/>
      <c r="AT6727" s="61"/>
      <c r="AU6727" s="61"/>
      <c r="AV6727" s="61"/>
      <c r="AW6727" s="60"/>
    </row>
    <row r="6728" s="59" customFormat="1" customHeight="1" spans="1:49">
      <c r="A6728" s="60"/>
      <c r="B6728" s="60"/>
      <c r="C6728" s="60"/>
      <c r="D6728" s="60"/>
      <c r="H6728" s="61"/>
      <c r="I6728" s="61"/>
      <c r="J6728" s="61"/>
      <c r="K6728" s="61"/>
      <c r="L6728" s="61"/>
      <c r="M6728" s="61"/>
      <c r="N6728" s="61"/>
      <c r="O6728" s="61"/>
      <c r="P6728" s="61"/>
      <c r="Q6728" s="61"/>
      <c r="R6728" s="61"/>
      <c r="S6728" s="61"/>
      <c r="T6728" s="61"/>
      <c r="U6728" s="61"/>
      <c r="V6728" s="61"/>
      <c r="W6728" s="61"/>
      <c r="X6728" s="61"/>
      <c r="Y6728" s="61"/>
      <c r="Z6728" s="61"/>
      <c r="AA6728" s="61"/>
      <c r="AB6728" s="61"/>
      <c r="AC6728" s="61"/>
      <c r="AD6728" s="61"/>
      <c r="AE6728" s="61"/>
      <c r="AF6728" s="61"/>
      <c r="AG6728" s="61"/>
      <c r="AH6728" s="61"/>
      <c r="AI6728" s="61"/>
      <c r="AJ6728" s="61"/>
      <c r="AK6728" s="61"/>
      <c r="AL6728" s="61"/>
      <c r="AM6728" s="61"/>
      <c r="AN6728" s="61"/>
      <c r="AO6728" s="61"/>
      <c r="AP6728" s="62"/>
      <c r="AQ6728" s="61"/>
      <c r="AR6728" s="61"/>
      <c r="AS6728" s="61"/>
      <c r="AT6728" s="61"/>
      <c r="AU6728" s="61"/>
      <c r="AV6728" s="61"/>
      <c r="AW6728" s="60"/>
    </row>
    <row r="6729" s="59" customFormat="1" customHeight="1" spans="1:49">
      <c r="A6729" s="60"/>
      <c r="B6729" s="60"/>
      <c r="C6729" s="60"/>
      <c r="D6729" s="60"/>
      <c r="H6729" s="61"/>
      <c r="I6729" s="61"/>
      <c r="J6729" s="61"/>
      <c r="K6729" s="61"/>
      <c r="L6729" s="61"/>
      <c r="M6729" s="61"/>
      <c r="N6729" s="61"/>
      <c r="O6729" s="61"/>
      <c r="P6729" s="61"/>
      <c r="Q6729" s="61"/>
      <c r="R6729" s="61"/>
      <c r="S6729" s="61"/>
      <c r="T6729" s="61"/>
      <c r="U6729" s="61"/>
      <c r="V6729" s="61"/>
      <c r="W6729" s="61"/>
      <c r="X6729" s="61"/>
      <c r="Y6729" s="61"/>
      <c r="Z6729" s="61"/>
      <c r="AA6729" s="61"/>
      <c r="AB6729" s="61"/>
      <c r="AC6729" s="61"/>
      <c r="AD6729" s="61"/>
      <c r="AE6729" s="61"/>
      <c r="AF6729" s="61"/>
      <c r="AG6729" s="61"/>
      <c r="AH6729" s="61"/>
      <c r="AI6729" s="61"/>
      <c r="AJ6729" s="61"/>
      <c r="AK6729" s="61"/>
      <c r="AL6729" s="61"/>
      <c r="AM6729" s="61"/>
      <c r="AN6729" s="61"/>
      <c r="AO6729" s="61"/>
      <c r="AP6729" s="62"/>
      <c r="AQ6729" s="61"/>
      <c r="AR6729" s="61"/>
      <c r="AS6729" s="61"/>
      <c r="AT6729" s="61"/>
      <c r="AU6729" s="61"/>
      <c r="AV6729" s="61"/>
      <c r="AW6729" s="60"/>
    </row>
    <row r="6730" s="59" customFormat="1" customHeight="1" spans="1:49">
      <c r="A6730" s="60"/>
      <c r="B6730" s="60"/>
      <c r="C6730" s="60"/>
      <c r="D6730" s="60"/>
      <c r="H6730" s="61"/>
      <c r="I6730" s="61"/>
      <c r="J6730" s="61"/>
      <c r="K6730" s="61"/>
      <c r="L6730" s="61"/>
      <c r="M6730" s="61"/>
      <c r="N6730" s="61"/>
      <c r="O6730" s="61"/>
      <c r="P6730" s="61"/>
      <c r="Q6730" s="61"/>
      <c r="R6730" s="61"/>
      <c r="S6730" s="61"/>
      <c r="T6730" s="61"/>
      <c r="U6730" s="61"/>
      <c r="V6730" s="61"/>
      <c r="W6730" s="61"/>
      <c r="X6730" s="61"/>
      <c r="Y6730" s="61"/>
      <c r="Z6730" s="61"/>
      <c r="AA6730" s="61"/>
      <c r="AB6730" s="61"/>
      <c r="AC6730" s="61"/>
      <c r="AD6730" s="61"/>
      <c r="AE6730" s="61"/>
      <c r="AF6730" s="61"/>
      <c r="AG6730" s="61"/>
      <c r="AH6730" s="61"/>
      <c r="AI6730" s="61"/>
      <c r="AJ6730" s="61"/>
      <c r="AK6730" s="61"/>
      <c r="AL6730" s="61"/>
      <c r="AM6730" s="61"/>
      <c r="AN6730" s="61"/>
      <c r="AO6730" s="61"/>
      <c r="AP6730" s="62"/>
      <c r="AQ6730" s="61"/>
      <c r="AR6730" s="61"/>
      <c r="AS6730" s="61"/>
      <c r="AT6730" s="61"/>
      <c r="AU6730" s="61"/>
      <c r="AV6730" s="61"/>
      <c r="AW6730" s="60"/>
    </row>
    <row r="6731" s="59" customFormat="1" customHeight="1" spans="1:49">
      <c r="A6731" s="60"/>
      <c r="B6731" s="60"/>
      <c r="C6731" s="60"/>
      <c r="D6731" s="60"/>
      <c r="H6731" s="61"/>
      <c r="I6731" s="61"/>
      <c r="J6731" s="61"/>
      <c r="K6731" s="61"/>
      <c r="L6731" s="61"/>
      <c r="M6731" s="61"/>
      <c r="N6731" s="61"/>
      <c r="O6731" s="61"/>
      <c r="P6731" s="61"/>
      <c r="Q6731" s="61"/>
      <c r="R6731" s="61"/>
      <c r="S6731" s="61"/>
      <c r="T6731" s="61"/>
      <c r="U6731" s="61"/>
      <c r="V6731" s="61"/>
      <c r="W6731" s="61"/>
      <c r="X6731" s="61"/>
      <c r="Y6731" s="61"/>
      <c r="Z6731" s="61"/>
      <c r="AA6731" s="61"/>
      <c r="AB6731" s="61"/>
      <c r="AC6731" s="61"/>
      <c r="AD6731" s="61"/>
      <c r="AE6731" s="61"/>
      <c r="AF6731" s="61"/>
      <c r="AG6731" s="61"/>
      <c r="AH6731" s="61"/>
      <c r="AI6731" s="61"/>
      <c r="AJ6731" s="61"/>
      <c r="AK6731" s="61"/>
      <c r="AL6731" s="61"/>
      <c r="AM6731" s="61"/>
      <c r="AN6731" s="61"/>
      <c r="AO6731" s="61"/>
      <c r="AP6731" s="62"/>
      <c r="AQ6731" s="61"/>
      <c r="AR6731" s="61"/>
      <c r="AS6731" s="61"/>
      <c r="AT6731" s="61"/>
      <c r="AU6731" s="61"/>
      <c r="AV6731" s="61"/>
      <c r="AW6731" s="60"/>
    </row>
    <row r="6732" s="59" customFormat="1" customHeight="1" spans="1:49">
      <c r="A6732" s="60"/>
      <c r="B6732" s="60"/>
      <c r="C6732" s="60"/>
      <c r="D6732" s="60"/>
      <c r="H6732" s="61"/>
      <c r="I6732" s="61"/>
      <c r="J6732" s="61"/>
      <c r="K6732" s="61"/>
      <c r="L6732" s="61"/>
      <c r="M6732" s="61"/>
      <c r="N6732" s="61"/>
      <c r="O6732" s="61"/>
      <c r="P6732" s="61"/>
      <c r="Q6732" s="61"/>
      <c r="R6732" s="61"/>
      <c r="S6732" s="61"/>
      <c r="T6732" s="61"/>
      <c r="U6732" s="61"/>
      <c r="V6732" s="61"/>
      <c r="W6732" s="61"/>
      <c r="X6732" s="61"/>
      <c r="Y6732" s="61"/>
      <c r="Z6732" s="61"/>
      <c r="AA6732" s="61"/>
      <c r="AB6732" s="61"/>
      <c r="AC6732" s="61"/>
      <c r="AD6732" s="61"/>
      <c r="AE6732" s="61"/>
      <c r="AF6732" s="61"/>
      <c r="AG6732" s="61"/>
      <c r="AH6732" s="61"/>
      <c r="AI6732" s="61"/>
      <c r="AJ6732" s="61"/>
      <c r="AK6732" s="61"/>
      <c r="AL6732" s="61"/>
      <c r="AM6732" s="61"/>
      <c r="AN6732" s="61"/>
      <c r="AO6732" s="61"/>
      <c r="AP6732" s="62"/>
      <c r="AQ6732" s="61"/>
      <c r="AR6732" s="61"/>
      <c r="AS6732" s="61"/>
      <c r="AT6732" s="61"/>
      <c r="AU6732" s="61"/>
      <c r="AV6732" s="61"/>
      <c r="AW6732" s="60"/>
    </row>
    <row r="6733" s="59" customFormat="1" customHeight="1" spans="1:49">
      <c r="A6733" s="60"/>
      <c r="B6733" s="60"/>
      <c r="C6733" s="60"/>
      <c r="D6733" s="60"/>
      <c r="H6733" s="61"/>
      <c r="I6733" s="61"/>
      <c r="J6733" s="61"/>
      <c r="K6733" s="61"/>
      <c r="L6733" s="61"/>
      <c r="M6733" s="61"/>
      <c r="N6733" s="61"/>
      <c r="O6733" s="61"/>
      <c r="P6733" s="61"/>
      <c r="Q6733" s="61"/>
      <c r="R6733" s="61"/>
      <c r="S6733" s="61"/>
      <c r="T6733" s="61"/>
      <c r="U6733" s="61"/>
      <c r="V6733" s="61"/>
      <c r="W6733" s="61"/>
      <c r="X6733" s="61"/>
      <c r="Y6733" s="61"/>
      <c r="Z6733" s="61"/>
      <c r="AA6733" s="61"/>
      <c r="AB6733" s="61"/>
      <c r="AC6733" s="61"/>
      <c r="AD6733" s="61"/>
      <c r="AE6733" s="61"/>
      <c r="AF6733" s="61"/>
      <c r="AG6733" s="61"/>
      <c r="AH6733" s="61"/>
      <c r="AI6733" s="61"/>
      <c r="AJ6733" s="61"/>
      <c r="AK6733" s="61"/>
      <c r="AL6733" s="61"/>
      <c r="AM6733" s="61"/>
      <c r="AN6733" s="61"/>
      <c r="AO6733" s="61"/>
      <c r="AP6733" s="62"/>
      <c r="AQ6733" s="61"/>
      <c r="AR6733" s="61"/>
      <c r="AS6733" s="61"/>
      <c r="AT6733" s="61"/>
      <c r="AU6733" s="61"/>
      <c r="AV6733" s="61"/>
      <c r="AW6733" s="60"/>
    </row>
    <row r="6734" s="59" customFormat="1" customHeight="1" spans="1:49">
      <c r="A6734" s="60"/>
      <c r="B6734" s="60"/>
      <c r="C6734" s="60"/>
      <c r="D6734" s="60"/>
      <c r="H6734" s="61"/>
      <c r="I6734" s="61"/>
      <c r="J6734" s="61"/>
      <c r="K6734" s="61"/>
      <c r="L6734" s="61"/>
      <c r="M6734" s="61"/>
      <c r="N6734" s="61"/>
      <c r="O6734" s="61"/>
      <c r="P6734" s="61"/>
      <c r="Q6734" s="61"/>
      <c r="R6734" s="61"/>
      <c r="S6734" s="61"/>
      <c r="T6734" s="61"/>
      <c r="U6734" s="61"/>
      <c r="V6734" s="61"/>
      <c r="W6734" s="61"/>
      <c r="X6734" s="61"/>
      <c r="Y6734" s="61"/>
      <c r="Z6734" s="61"/>
      <c r="AA6734" s="61"/>
      <c r="AB6734" s="61"/>
      <c r="AC6734" s="61"/>
      <c r="AD6734" s="61"/>
      <c r="AE6734" s="61"/>
      <c r="AF6734" s="61"/>
      <c r="AG6734" s="61"/>
      <c r="AH6734" s="61"/>
      <c r="AI6734" s="61"/>
      <c r="AJ6734" s="61"/>
      <c r="AK6734" s="61"/>
      <c r="AL6734" s="61"/>
      <c r="AM6734" s="61"/>
      <c r="AN6734" s="61"/>
      <c r="AO6734" s="61"/>
      <c r="AP6734" s="62"/>
      <c r="AQ6734" s="61"/>
      <c r="AR6734" s="61"/>
      <c r="AS6734" s="61"/>
      <c r="AT6734" s="61"/>
      <c r="AU6734" s="61"/>
      <c r="AV6734" s="61"/>
      <c r="AW6734" s="60"/>
    </row>
    <row r="6735" s="59" customFormat="1" customHeight="1" spans="1:49">
      <c r="A6735" s="60"/>
      <c r="B6735" s="60"/>
      <c r="C6735" s="60"/>
      <c r="D6735" s="60"/>
      <c r="H6735" s="61"/>
      <c r="I6735" s="61"/>
      <c r="J6735" s="61"/>
      <c r="K6735" s="61"/>
      <c r="L6735" s="61"/>
      <c r="M6735" s="61"/>
      <c r="N6735" s="61"/>
      <c r="O6735" s="61"/>
      <c r="P6735" s="61"/>
      <c r="Q6735" s="61"/>
      <c r="R6735" s="61"/>
      <c r="S6735" s="61"/>
      <c r="T6735" s="61"/>
      <c r="U6735" s="61"/>
      <c r="V6735" s="61"/>
      <c r="W6735" s="61"/>
      <c r="X6735" s="61"/>
      <c r="Y6735" s="61"/>
      <c r="Z6735" s="61"/>
      <c r="AA6735" s="61"/>
      <c r="AB6735" s="61"/>
      <c r="AC6735" s="61"/>
      <c r="AD6735" s="61"/>
      <c r="AE6735" s="61"/>
      <c r="AF6735" s="61"/>
      <c r="AG6735" s="61"/>
      <c r="AH6735" s="61"/>
      <c r="AI6735" s="61"/>
      <c r="AJ6735" s="61"/>
      <c r="AK6735" s="61"/>
      <c r="AL6735" s="61"/>
      <c r="AM6735" s="61"/>
      <c r="AN6735" s="61"/>
      <c r="AO6735" s="61"/>
      <c r="AP6735" s="62"/>
      <c r="AQ6735" s="61"/>
      <c r="AR6735" s="61"/>
      <c r="AS6735" s="61"/>
      <c r="AT6735" s="61"/>
      <c r="AU6735" s="61"/>
      <c r="AV6735" s="61"/>
      <c r="AW6735" s="60"/>
    </row>
    <row r="6736" s="59" customFormat="1" customHeight="1" spans="1:49">
      <c r="A6736" s="60"/>
      <c r="B6736" s="60"/>
      <c r="C6736" s="60"/>
      <c r="D6736" s="60"/>
      <c r="H6736" s="61"/>
      <c r="I6736" s="61"/>
      <c r="J6736" s="61"/>
      <c r="K6736" s="61"/>
      <c r="L6736" s="61"/>
      <c r="M6736" s="61"/>
      <c r="N6736" s="61"/>
      <c r="O6736" s="61"/>
      <c r="P6736" s="61"/>
      <c r="Q6736" s="61"/>
      <c r="R6736" s="61"/>
      <c r="S6736" s="61"/>
      <c r="T6736" s="61"/>
      <c r="U6736" s="61"/>
      <c r="V6736" s="61"/>
      <c r="W6736" s="61"/>
      <c r="X6736" s="61"/>
      <c r="Y6736" s="61"/>
      <c r="Z6736" s="61"/>
      <c r="AA6736" s="61"/>
      <c r="AB6736" s="61"/>
      <c r="AC6736" s="61"/>
      <c r="AD6736" s="61"/>
      <c r="AE6736" s="61"/>
      <c r="AF6736" s="61"/>
      <c r="AG6736" s="61"/>
      <c r="AH6736" s="61"/>
      <c r="AI6736" s="61"/>
      <c r="AJ6736" s="61"/>
      <c r="AK6736" s="61"/>
      <c r="AL6736" s="61"/>
      <c r="AM6736" s="61"/>
      <c r="AN6736" s="61"/>
      <c r="AO6736" s="61"/>
      <c r="AP6736" s="62"/>
      <c r="AQ6736" s="61"/>
      <c r="AR6736" s="61"/>
      <c r="AS6736" s="61"/>
      <c r="AT6736" s="61"/>
      <c r="AU6736" s="61"/>
      <c r="AV6736" s="61"/>
      <c r="AW6736" s="60"/>
    </row>
    <row r="6737" s="59" customFormat="1" customHeight="1" spans="1:49">
      <c r="A6737" s="60"/>
      <c r="B6737" s="60"/>
      <c r="C6737" s="60"/>
      <c r="D6737" s="60"/>
      <c r="H6737" s="61"/>
      <c r="I6737" s="61"/>
      <c r="J6737" s="61"/>
      <c r="K6737" s="61"/>
      <c r="L6737" s="61"/>
      <c r="M6737" s="61"/>
      <c r="N6737" s="61"/>
      <c r="O6737" s="61"/>
      <c r="P6737" s="61"/>
      <c r="Q6737" s="61"/>
      <c r="R6737" s="61"/>
      <c r="S6737" s="61"/>
      <c r="T6737" s="61"/>
      <c r="U6737" s="61"/>
      <c r="V6737" s="61"/>
      <c r="W6737" s="61"/>
      <c r="X6737" s="61"/>
      <c r="Y6737" s="61"/>
      <c r="Z6737" s="61"/>
      <c r="AA6737" s="61"/>
      <c r="AB6737" s="61"/>
      <c r="AC6737" s="61"/>
      <c r="AD6737" s="61"/>
      <c r="AE6737" s="61"/>
      <c r="AF6737" s="61"/>
      <c r="AG6737" s="61"/>
      <c r="AH6737" s="61"/>
      <c r="AI6737" s="61"/>
      <c r="AJ6737" s="61"/>
      <c r="AK6737" s="61"/>
      <c r="AL6737" s="61"/>
      <c r="AM6737" s="61"/>
      <c r="AN6737" s="61"/>
      <c r="AO6737" s="61"/>
      <c r="AP6737" s="62"/>
      <c r="AQ6737" s="61"/>
      <c r="AR6737" s="61"/>
      <c r="AS6737" s="61"/>
      <c r="AT6737" s="61"/>
      <c r="AU6737" s="61"/>
      <c r="AV6737" s="61"/>
      <c r="AW6737" s="60"/>
    </row>
    <row r="6738" s="59" customFormat="1" customHeight="1" spans="1:49">
      <c r="A6738" s="60"/>
      <c r="B6738" s="60"/>
      <c r="C6738" s="60"/>
      <c r="D6738" s="60"/>
      <c r="H6738" s="61"/>
      <c r="I6738" s="61"/>
      <c r="J6738" s="61"/>
      <c r="K6738" s="61"/>
      <c r="L6738" s="61"/>
      <c r="M6738" s="61"/>
      <c r="N6738" s="61"/>
      <c r="O6738" s="61"/>
      <c r="P6738" s="61"/>
      <c r="Q6738" s="61"/>
      <c r="R6738" s="61"/>
      <c r="S6738" s="61"/>
      <c r="T6738" s="61"/>
      <c r="U6738" s="61"/>
      <c r="V6738" s="61"/>
      <c r="W6738" s="61"/>
      <c r="X6738" s="61"/>
      <c r="Y6738" s="61"/>
      <c r="Z6738" s="61"/>
      <c r="AA6738" s="61"/>
      <c r="AB6738" s="61"/>
      <c r="AC6738" s="61"/>
      <c r="AD6738" s="61"/>
      <c r="AE6738" s="61"/>
      <c r="AF6738" s="61"/>
      <c r="AG6738" s="61"/>
      <c r="AH6738" s="61"/>
      <c r="AI6738" s="61"/>
      <c r="AJ6738" s="61"/>
      <c r="AK6738" s="61"/>
      <c r="AL6738" s="61"/>
      <c r="AM6738" s="61"/>
      <c r="AN6738" s="61"/>
      <c r="AO6738" s="61"/>
      <c r="AP6738" s="62"/>
      <c r="AQ6738" s="61"/>
      <c r="AR6738" s="61"/>
      <c r="AS6738" s="61"/>
      <c r="AT6738" s="61"/>
      <c r="AU6738" s="61"/>
      <c r="AV6738" s="61"/>
      <c r="AW6738" s="60"/>
    </row>
    <row r="6739" s="59" customFormat="1" customHeight="1" spans="1:49">
      <c r="A6739" s="60"/>
      <c r="B6739" s="60"/>
      <c r="C6739" s="60"/>
      <c r="D6739" s="60"/>
      <c r="H6739" s="61"/>
      <c r="I6739" s="61"/>
      <c r="J6739" s="61"/>
      <c r="K6739" s="61"/>
      <c r="L6739" s="61"/>
      <c r="M6739" s="61"/>
      <c r="N6739" s="61"/>
      <c r="O6739" s="61"/>
      <c r="P6739" s="61"/>
      <c r="Q6739" s="61"/>
      <c r="R6739" s="61"/>
      <c r="S6739" s="61"/>
      <c r="T6739" s="61"/>
      <c r="U6739" s="61"/>
      <c r="V6739" s="61"/>
      <c r="W6739" s="61"/>
      <c r="X6739" s="61"/>
      <c r="Y6739" s="61"/>
      <c r="Z6739" s="61"/>
      <c r="AA6739" s="61"/>
      <c r="AB6739" s="61"/>
      <c r="AC6739" s="61"/>
      <c r="AD6739" s="61"/>
      <c r="AE6739" s="61"/>
      <c r="AF6739" s="61"/>
      <c r="AG6739" s="61"/>
      <c r="AH6739" s="61"/>
      <c r="AI6739" s="61"/>
      <c r="AJ6739" s="61"/>
      <c r="AK6739" s="61"/>
      <c r="AL6739" s="61"/>
      <c r="AM6739" s="61"/>
      <c r="AN6739" s="61"/>
      <c r="AO6739" s="61"/>
      <c r="AP6739" s="62"/>
      <c r="AQ6739" s="61"/>
      <c r="AR6739" s="61"/>
      <c r="AS6739" s="61"/>
      <c r="AT6739" s="61"/>
      <c r="AU6739" s="61"/>
      <c r="AV6739" s="61"/>
      <c r="AW6739" s="60"/>
    </row>
    <row r="6740" s="59" customFormat="1" customHeight="1" spans="1:49">
      <c r="A6740" s="60"/>
      <c r="B6740" s="60"/>
      <c r="C6740" s="60"/>
      <c r="D6740" s="60"/>
      <c r="H6740" s="61"/>
      <c r="I6740" s="61"/>
      <c r="J6740" s="61"/>
      <c r="K6740" s="61"/>
      <c r="L6740" s="61"/>
      <c r="M6740" s="61"/>
      <c r="N6740" s="61"/>
      <c r="O6740" s="61"/>
      <c r="P6740" s="61"/>
      <c r="Q6740" s="61"/>
      <c r="R6740" s="61"/>
      <c r="S6740" s="61"/>
      <c r="T6740" s="61"/>
      <c r="U6740" s="61"/>
      <c r="V6740" s="61"/>
      <c r="W6740" s="61"/>
      <c r="X6740" s="61"/>
      <c r="Y6740" s="61"/>
      <c r="Z6740" s="61"/>
      <c r="AA6740" s="61"/>
      <c r="AB6740" s="61"/>
      <c r="AC6740" s="61"/>
      <c r="AD6740" s="61"/>
      <c r="AE6740" s="61"/>
      <c r="AF6740" s="61"/>
      <c r="AG6740" s="61"/>
      <c r="AH6740" s="61"/>
      <c r="AI6740" s="61"/>
      <c r="AJ6740" s="61"/>
      <c r="AK6740" s="61"/>
      <c r="AL6740" s="61"/>
      <c r="AM6740" s="61"/>
      <c r="AN6740" s="61"/>
      <c r="AO6740" s="61"/>
      <c r="AP6740" s="62"/>
      <c r="AQ6740" s="61"/>
      <c r="AR6740" s="61"/>
      <c r="AS6740" s="61"/>
      <c r="AT6740" s="61"/>
      <c r="AU6740" s="61"/>
      <c r="AV6740" s="61"/>
      <c r="AW6740" s="60"/>
    </row>
    <row r="6741" s="59" customFormat="1" customHeight="1" spans="1:49">
      <c r="A6741" s="60"/>
      <c r="B6741" s="60"/>
      <c r="C6741" s="60"/>
      <c r="D6741" s="60"/>
      <c r="H6741" s="61"/>
      <c r="I6741" s="61"/>
      <c r="J6741" s="61"/>
      <c r="K6741" s="61"/>
      <c r="L6741" s="61"/>
      <c r="M6741" s="61"/>
      <c r="N6741" s="61"/>
      <c r="O6741" s="61"/>
      <c r="P6741" s="61"/>
      <c r="Q6741" s="61"/>
      <c r="R6741" s="61"/>
      <c r="S6741" s="61"/>
      <c r="T6741" s="61"/>
      <c r="U6741" s="61"/>
      <c r="V6741" s="61"/>
      <c r="W6741" s="61"/>
      <c r="X6741" s="61"/>
      <c r="Y6741" s="61"/>
      <c r="Z6741" s="61"/>
      <c r="AA6741" s="61"/>
      <c r="AB6741" s="61"/>
      <c r="AC6741" s="61"/>
      <c r="AD6741" s="61"/>
      <c r="AE6741" s="61"/>
      <c r="AF6741" s="61"/>
      <c r="AG6741" s="61"/>
      <c r="AH6741" s="61"/>
      <c r="AI6741" s="61"/>
      <c r="AJ6741" s="61"/>
      <c r="AK6741" s="61"/>
      <c r="AL6741" s="61"/>
      <c r="AM6741" s="61"/>
      <c r="AN6741" s="61"/>
      <c r="AO6741" s="61"/>
      <c r="AP6741" s="62"/>
      <c r="AQ6741" s="61"/>
      <c r="AR6741" s="61"/>
      <c r="AS6741" s="61"/>
      <c r="AT6741" s="61"/>
      <c r="AU6741" s="61"/>
      <c r="AV6741" s="61"/>
      <c r="AW6741" s="60"/>
    </row>
    <row r="6742" s="59" customFormat="1" customHeight="1" spans="1:49">
      <c r="A6742" s="60"/>
      <c r="B6742" s="60"/>
      <c r="C6742" s="60"/>
      <c r="D6742" s="60"/>
      <c r="H6742" s="61"/>
      <c r="I6742" s="61"/>
      <c r="J6742" s="61"/>
      <c r="K6742" s="61"/>
      <c r="L6742" s="61"/>
      <c r="M6742" s="61"/>
      <c r="N6742" s="61"/>
      <c r="O6742" s="61"/>
      <c r="P6742" s="61"/>
      <c r="Q6742" s="61"/>
      <c r="R6742" s="61"/>
      <c r="S6742" s="61"/>
      <c r="T6742" s="61"/>
      <c r="U6742" s="61"/>
      <c r="V6742" s="61"/>
      <c r="W6742" s="61"/>
      <c r="X6742" s="61"/>
      <c r="Y6742" s="61"/>
      <c r="Z6742" s="61"/>
      <c r="AA6742" s="61"/>
      <c r="AB6742" s="61"/>
      <c r="AC6742" s="61"/>
      <c r="AD6742" s="61"/>
      <c r="AE6742" s="61"/>
      <c r="AF6742" s="61"/>
      <c r="AG6742" s="61"/>
      <c r="AH6742" s="61"/>
      <c r="AI6742" s="61"/>
      <c r="AJ6742" s="61"/>
      <c r="AK6742" s="61"/>
      <c r="AL6742" s="61"/>
      <c r="AM6742" s="61"/>
      <c r="AN6742" s="61"/>
      <c r="AO6742" s="61"/>
      <c r="AP6742" s="62"/>
      <c r="AQ6742" s="61"/>
      <c r="AR6742" s="61"/>
      <c r="AS6742" s="61"/>
      <c r="AT6742" s="61"/>
      <c r="AU6742" s="61"/>
      <c r="AV6742" s="61"/>
      <c r="AW6742" s="60"/>
    </row>
    <row r="6743" s="59" customFormat="1" customHeight="1" spans="1:49">
      <c r="A6743" s="60"/>
      <c r="B6743" s="60"/>
      <c r="C6743" s="60"/>
      <c r="D6743" s="60"/>
      <c r="H6743" s="61"/>
      <c r="I6743" s="61"/>
      <c r="J6743" s="61"/>
      <c r="K6743" s="61"/>
      <c r="L6743" s="61"/>
      <c r="M6743" s="61"/>
      <c r="N6743" s="61"/>
      <c r="O6743" s="61"/>
      <c r="P6743" s="61"/>
      <c r="Q6743" s="61"/>
      <c r="R6743" s="61"/>
      <c r="S6743" s="61"/>
      <c r="T6743" s="61"/>
      <c r="U6743" s="61"/>
      <c r="V6743" s="61"/>
      <c r="W6743" s="61"/>
      <c r="X6743" s="61"/>
      <c r="Y6743" s="61"/>
      <c r="Z6743" s="61"/>
      <c r="AA6743" s="61"/>
      <c r="AB6743" s="61"/>
      <c r="AC6743" s="61"/>
      <c r="AD6743" s="61"/>
      <c r="AE6743" s="61"/>
      <c r="AF6743" s="61"/>
      <c r="AG6743" s="61"/>
      <c r="AH6743" s="61"/>
      <c r="AI6743" s="61"/>
      <c r="AJ6743" s="61"/>
      <c r="AK6743" s="61"/>
      <c r="AL6743" s="61"/>
      <c r="AM6743" s="61"/>
      <c r="AN6743" s="61"/>
      <c r="AO6743" s="61"/>
      <c r="AP6743" s="62"/>
      <c r="AQ6743" s="61"/>
      <c r="AR6743" s="61"/>
      <c r="AS6743" s="61"/>
      <c r="AT6743" s="61"/>
      <c r="AU6743" s="61"/>
      <c r="AV6743" s="61"/>
      <c r="AW6743" s="60"/>
    </row>
    <row r="6744" s="59" customFormat="1" customHeight="1" spans="1:49">
      <c r="A6744" s="60"/>
      <c r="B6744" s="60"/>
      <c r="C6744" s="60"/>
      <c r="D6744" s="60"/>
      <c r="H6744" s="61"/>
      <c r="I6744" s="61"/>
      <c r="J6744" s="61"/>
      <c r="K6744" s="61"/>
      <c r="L6744" s="61"/>
      <c r="M6744" s="61"/>
      <c r="N6744" s="61"/>
      <c r="O6744" s="61"/>
      <c r="P6744" s="61"/>
      <c r="Q6744" s="61"/>
      <c r="R6744" s="61"/>
      <c r="S6744" s="61"/>
      <c r="T6744" s="61"/>
      <c r="U6744" s="61"/>
      <c r="V6744" s="61"/>
      <c r="W6744" s="61"/>
      <c r="X6744" s="61"/>
      <c r="Y6744" s="61"/>
      <c r="Z6744" s="61"/>
      <c r="AA6744" s="61"/>
      <c r="AB6744" s="61"/>
      <c r="AC6744" s="61"/>
      <c r="AD6744" s="61"/>
      <c r="AE6744" s="61"/>
      <c r="AF6744" s="61"/>
      <c r="AG6744" s="61"/>
      <c r="AH6744" s="61"/>
      <c r="AI6744" s="61"/>
      <c r="AJ6744" s="61"/>
      <c r="AK6744" s="61"/>
      <c r="AL6744" s="61"/>
      <c r="AM6744" s="61"/>
      <c r="AN6744" s="61"/>
      <c r="AO6744" s="61"/>
      <c r="AP6744" s="62"/>
      <c r="AQ6744" s="61"/>
      <c r="AR6744" s="61"/>
      <c r="AS6744" s="61"/>
      <c r="AT6744" s="61"/>
      <c r="AU6744" s="61"/>
      <c r="AV6744" s="61"/>
      <c r="AW6744" s="60"/>
    </row>
    <row r="6745" s="59" customFormat="1" customHeight="1" spans="1:49">
      <c r="A6745" s="60"/>
      <c r="B6745" s="60"/>
      <c r="C6745" s="60"/>
      <c r="D6745" s="60"/>
      <c r="H6745" s="61"/>
      <c r="I6745" s="61"/>
      <c r="J6745" s="61"/>
      <c r="K6745" s="61"/>
      <c r="L6745" s="61"/>
      <c r="M6745" s="61"/>
      <c r="N6745" s="61"/>
      <c r="O6745" s="61"/>
      <c r="P6745" s="61"/>
      <c r="Q6745" s="61"/>
      <c r="R6745" s="61"/>
      <c r="S6745" s="61"/>
      <c r="T6745" s="61"/>
      <c r="U6745" s="61"/>
      <c r="V6745" s="61"/>
      <c r="W6745" s="61"/>
      <c r="X6745" s="61"/>
      <c r="Y6745" s="61"/>
      <c r="Z6745" s="61"/>
      <c r="AA6745" s="61"/>
      <c r="AB6745" s="61"/>
      <c r="AC6745" s="61"/>
      <c r="AD6745" s="61"/>
      <c r="AE6745" s="61"/>
      <c r="AF6745" s="61"/>
      <c r="AG6745" s="61"/>
      <c r="AH6745" s="61"/>
      <c r="AI6745" s="61"/>
      <c r="AJ6745" s="61"/>
      <c r="AK6745" s="61"/>
      <c r="AL6745" s="61"/>
      <c r="AM6745" s="61"/>
      <c r="AN6745" s="61"/>
      <c r="AO6745" s="61"/>
      <c r="AP6745" s="62"/>
      <c r="AQ6745" s="61"/>
      <c r="AR6745" s="61"/>
      <c r="AS6745" s="61"/>
      <c r="AT6745" s="61"/>
      <c r="AU6745" s="61"/>
      <c r="AV6745" s="61"/>
      <c r="AW6745" s="60"/>
    </row>
    <row r="6746" s="59" customFormat="1" customHeight="1" spans="1:49">
      <c r="A6746" s="60"/>
      <c r="B6746" s="60"/>
      <c r="C6746" s="60"/>
      <c r="D6746" s="60"/>
      <c r="H6746" s="61"/>
      <c r="I6746" s="61"/>
      <c r="J6746" s="61"/>
      <c r="K6746" s="61"/>
      <c r="L6746" s="61"/>
      <c r="M6746" s="61"/>
      <c r="N6746" s="61"/>
      <c r="O6746" s="61"/>
      <c r="P6746" s="61"/>
      <c r="Q6746" s="61"/>
      <c r="R6746" s="61"/>
      <c r="S6746" s="61"/>
      <c r="T6746" s="61"/>
      <c r="U6746" s="61"/>
      <c r="V6746" s="61"/>
      <c r="W6746" s="61"/>
      <c r="X6746" s="61"/>
      <c r="Y6746" s="61"/>
      <c r="Z6746" s="61"/>
      <c r="AA6746" s="61"/>
      <c r="AB6746" s="61"/>
      <c r="AC6746" s="61"/>
      <c r="AD6746" s="61"/>
      <c r="AE6746" s="61"/>
      <c r="AF6746" s="61"/>
      <c r="AG6746" s="61"/>
      <c r="AH6746" s="61"/>
      <c r="AI6746" s="61"/>
      <c r="AJ6746" s="61"/>
      <c r="AK6746" s="61"/>
      <c r="AL6746" s="61"/>
      <c r="AM6746" s="61"/>
      <c r="AN6746" s="61"/>
      <c r="AO6746" s="61"/>
      <c r="AP6746" s="62"/>
      <c r="AQ6746" s="61"/>
      <c r="AR6746" s="61"/>
      <c r="AS6746" s="61"/>
      <c r="AT6746" s="61"/>
      <c r="AU6746" s="61"/>
      <c r="AV6746" s="61"/>
      <c r="AW6746" s="60"/>
    </row>
    <row r="6747" s="59" customFormat="1" customHeight="1" spans="1:49">
      <c r="A6747" s="60"/>
      <c r="B6747" s="60"/>
      <c r="C6747" s="60"/>
      <c r="D6747" s="60"/>
      <c r="H6747" s="61"/>
      <c r="I6747" s="61"/>
      <c r="J6747" s="61"/>
      <c r="K6747" s="61"/>
      <c r="L6747" s="61"/>
      <c r="M6747" s="61"/>
      <c r="N6747" s="61"/>
      <c r="O6747" s="61"/>
      <c r="P6747" s="61"/>
      <c r="Q6747" s="61"/>
      <c r="R6747" s="61"/>
      <c r="S6747" s="61"/>
      <c r="T6747" s="61"/>
      <c r="U6747" s="61"/>
      <c r="V6747" s="61"/>
      <c r="W6747" s="61"/>
      <c r="X6747" s="61"/>
      <c r="Y6747" s="61"/>
      <c r="Z6747" s="61"/>
      <c r="AA6747" s="61"/>
      <c r="AB6747" s="61"/>
      <c r="AC6747" s="61"/>
      <c r="AD6747" s="61"/>
      <c r="AE6747" s="61"/>
      <c r="AF6747" s="61"/>
      <c r="AG6747" s="61"/>
      <c r="AH6747" s="61"/>
      <c r="AI6747" s="61"/>
      <c r="AJ6747" s="61"/>
      <c r="AK6747" s="61"/>
      <c r="AL6747" s="61"/>
      <c r="AM6747" s="61"/>
      <c r="AN6747" s="61"/>
      <c r="AO6747" s="61"/>
      <c r="AP6747" s="62"/>
      <c r="AQ6747" s="61"/>
      <c r="AR6747" s="61"/>
      <c r="AS6747" s="61"/>
      <c r="AT6747" s="61"/>
      <c r="AU6747" s="61"/>
      <c r="AV6747" s="61"/>
      <c r="AW6747" s="60"/>
    </row>
    <row r="6748" s="59" customFormat="1" customHeight="1" spans="1:49">
      <c r="A6748" s="60"/>
      <c r="B6748" s="60"/>
      <c r="C6748" s="60"/>
      <c r="D6748" s="60"/>
      <c r="H6748" s="61"/>
      <c r="I6748" s="61"/>
      <c r="J6748" s="61"/>
      <c r="K6748" s="61"/>
      <c r="L6748" s="61"/>
      <c r="M6748" s="61"/>
      <c r="N6748" s="61"/>
      <c r="O6748" s="61"/>
      <c r="P6748" s="61"/>
      <c r="Q6748" s="61"/>
      <c r="R6748" s="61"/>
      <c r="S6748" s="61"/>
      <c r="T6748" s="61"/>
      <c r="U6748" s="61"/>
      <c r="V6748" s="61"/>
      <c r="W6748" s="61"/>
      <c r="X6748" s="61"/>
      <c r="Y6748" s="61"/>
      <c r="Z6748" s="61"/>
      <c r="AA6748" s="61"/>
      <c r="AB6748" s="61"/>
      <c r="AC6748" s="61"/>
      <c r="AD6748" s="61"/>
      <c r="AE6748" s="61"/>
      <c r="AF6748" s="61"/>
      <c r="AG6748" s="61"/>
      <c r="AH6748" s="61"/>
      <c r="AI6748" s="61"/>
      <c r="AJ6748" s="61"/>
      <c r="AK6748" s="61"/>
      <c r="AL6748" s="61"/>
      <c r="AM6748" s="61"/>
      <c r="AN6748" s="61"/>
      <c r="AO6748" s="61"/>
      <c r="AP6748" s="62"/>
      <c r="AQ6748" s="61"/>
      <c r="AR6748" s="61"/>
      <c r="AS6748" s="61"/>
      <c r="AT6748" s="61"/>
      <c r="AU6748" s="61"/>
      <c r="AV6748" s="61"/>
      <c r="AW6748" s="60"/>
    </row>
    <row r="6749" s="59" customFormat="1" customHeight="1" spans="1:49">
      <c r="A6749" s="60"/>
      <c r="B6749" s="60"/>
      <c r="C6749" s="60"/>
      <c r="D6749" s="60"/>
      <c r="H6749" s="61"/>
      <c r="I6749" s="61"/>
      <c r="J6749" s="61"/>
      <c r="K6749" s="61"/>
      <c r="L6749" s="61"/>
      <c r="M6749" s="61"/>
      <c r="N6749" s="61"/>
      <c r="O6749" s="61"/>
      <c r="P6749" s="61"/>
      <c r="Q6749" s="61"/>
      <c r="R6749" s="61"/>
      <c r="S6749" s="61"/>
      <c r="T6749" s="61"/>
      <c r="U6749" s="61"/>
      <c r="V6749" s="61"/>
      <c r="W6749" s="61"/>
      <c r="X6749" s="61"/>
      <c r="Y6749" s="61"/>
      <c r="Z6749" s="61"/>
      <c r="AA6749" s="61"/>
      <c r="AB6749" s="61"/>
      <c r="AC6749" s="61"/>
      <c r="AD6749" s="61"/>
      <c r="AE6749" s="61"/>
      <c r="AF6749" s="61"/>
      <c r="AG6749" s="61"/>
      <c r="AH6749" s="61"/>
      <c r="AI6749" s="61"/>
      <c r="AJ6749" s="61"/>
      <c r="AK6749" s="61"/>
      <c r="AL6749" s="61"/>
      <c r="AM6749" s="61"/>
      <c r="AN6749" s="61"/>
      <c r="AO6749" s="61"/>
      <c r="AP6749" s="62"/>
      <c r="AQ6749" s="61"/>
      <c r="AR6749" s="61"/>
      <c r="AS6749" s="61"/>
      <c r="AT6749" s="61"/>
      <c r="AU6749" s="61"/>
      <c r="AV6749" s="61"/>
      <c r="AW6749" s="60"/>
    </row>
    <row r="6750" s="59" customFormat="1" customHeight="1" spans="1:49">
      <c r="A6750" s="60"/>
      <c r="B6750" s="60"/>
      <c r="C6750" s="60"/>
      <c r="D6750" s="60"/>
      <c r="H6750" s="61"/>
      <c r="I6750" s="61"/>
      <c r="J6750" s="61"/>
      <c r="K6750" s="61"/>
      <c r="L6750" s="61"/>
      <c r="M6750" s="61"/>
      <c r="N6750" s="61"/>
      <c r="O6750" s="61"/>
      <c r="P6750" s="61"/>
      <c r="Q6750" s="61"/>
      <c r="R6750" s="61"/>
      <c r="S6750" s="61"/>
      <c r="T6750" s="61"/>
      <c r="U6750" s="61"/>
      <c r="V6750" s="61"/>
      <c r="W6750" s="61"/>
      <c r="X6750" s="61"/>
      <c r="Y6750" s="61"/>
      <c r="Z6750" s="61"/>
      <c r="AA6750" s="61"/>
      <c r="AB6750" s="61"/>
      <c r="AC6750" s="61"/>
      <c r="AD6750" s="61"/>
      <c r="AE6750" s="61"/>
      <c r="AF6750" s="61"/>
      <c r="AG6750" s="61"/>
      <c r="AH6750" s="61"/>
      <c r="AI6750" s="61"/>
      <c r="AJ6750" s="61"/>
      <c r="AK6750" s="61"/>
      <c r="AL6750" s="61"/>
      <c r="AM6750" s="61"/>
      <c r="AN6750" s="61"/>
      <c r="AO6750" s="61"/>
      <c r="AP6750" s="62"/>
      <c r="AQ6750" s="61"/>
      <c r="AR6750" s="61"/>
      <c r="AS6750" s="61"/>
      <c r="AT6750" s="61"/>
      <c r="AU6750" s="61"/>
      <c r="AV6750" s="61"/>
      <c r="AW6750" s="60"/>
    </row>
    <row r="6751" s="59" customFormat="1" customHeight="1" spans="1:49">
      <c r="A6751" s="60"/>
      <c r="B6751" s="60"/>
      <c r="C6751" s="60"/>
      <c r="D6751" s="60"/>
      <c r="H6751" s="61"/>
      <c r="I6751" s="61"/>
      <c r="J6751" s="61"/>
      <c r="K6751" s="61"/>
      <c r="L6751" s="61"/>
      <c r="M6751" s="61"/>
      <c r="N6751" s="61"/>
      <c r="O6751" s="61"/>
      <c r="P6751" s="61"/>
      <c r="Q6751" s="61"/>
      <c r="R6751" s="61"/>
      <c r="S6751" s="61"/>
      <c r="T6751" s="61"/>
      <c r="U6751" s="61"/>
      <c r="V6751" s="61"/>
      <c r="W6751" s="61"/>
      <c r="X6751" s="61"/>
      <c r="Y6751" s="61"/>
      <c r="Z6751" s="61"/>
      <c r="AA6751" s="61"/>
      <c r="AB6751" s="61"/>
      <c r="AC6751" s="61"/>
      <c r="AD6751" s="61"/>
      <c r="AE6751" s="61"/>
      <c r="AF6751" s="61"/>
      <c r="AG6751" s="61"/>
      <c r="AH6751" s="61"/>
      <c r="AI6751" s="61"/>
      <c r="AJ6751" s="61"/>
      <c r="AK6751" s="61"/>
      <c r="AL6751" s="61"/>
      <c r="AM6751" s="61"/>
      <c r="AN6751" s="61"/>
      <c r="AO6751" s="61"/>
      <c r="AP6751" s="62"/>
      <c r="AQ6751" s="61"/>
      <c r="AR6751" s="61"/>
      <c r="AS6751" s="61"/>
      <c r="AT6751" s="61"/>
      <c r="AU6751" s="61"/>
      <c r="AV6751" s="61"/>
      <c r="AW6751" s="60"/>
    </row>
    <row r="6752" s="59" customFormat="1" customHeight="1" spans="1:49">
      <c r="A6752" s="60"/>
      <c r="B6752" s="60"/>
      <c r="C6752" s="60"/>
      <c r="D6752" s="60"/>
      <c r="H6752" s="61"/>
      <c r="I6752" s="61"/>
      <c r="J6752" s="61"/>
      <c r="K6752" s="61"/>
      <c r="L6752" s="61"/>
      <c r="M6752" s="61"/>
      <c r="N6752" s="61"/>
      <c r="O6752" s="61"/>
      <c r="P6752" s="61"/>
      <c r="Q6752" s="61"/>
      <c r="R6752" s="61"/>
      <c r="S6752" s="61"/>
      <c r="T6752" s="61"/>
      <c r="U6752" s="61"/>
      <c r="V6752" s="61"/>
      <c r="W6752" s="61"/>
      <c r="X6752" s="61"/>
      <c r="Y6752" s="61"/>
      <c r="Z6752" s="61"/>
      <c r="AA6752" s="61"/>
      <c r="AB6752" s="61"/>
      <c r="AC6752" s="61"/>
      <c r="AD6752" s="61"/>
      <c r="AE6752" s="61"/>
      <c r="AF6752" s="61"/>
      <c r="AG6752" s="61"/>
      <c r="AH6752" s="61"/>
      <c r="AI6752" s="61"/>
      <c r="AJ6752" s="61"/>
      <c r="AK6752" s="61"/>
      <c r="AL6752" s="61"/>
      <c r="AM6752" s="61"/>
      <c r="AN6752" s="61"/>
      <c r="AO6752" s="61"/>
      <c r="AP6752" s="62"/>
      <c r="AQ6752" s="61"/>
      <c r="AR6752" s="61"/>
      <c r="AS6752" s="61"/>
      <c r="AT6752" s="61"/>
      <c r="AU6752" s="61"/>
      <c r="AV6752" s="61"/>
      <c r="AW6752" s="60"/>
    </row>
    <row r="6753" s="59" customFormat="1" customHeight="1" spans="1:49">
      <c r="A6753" s="60"/>
      <c r="B6753" s="60"/>
      <c r="C6753" s="60"/>
      <c r="D6753" s="60"/>
      <c r="H6753" s="61"/>
      <c r="I6753" s="61"/>
      <c r="J6753" s="61"/>
      <c r="K6753" s="61"/>
      <c r="L6753" s="61"/>
      <c r="M6753" s="61"/>
      <c r="N6753" s="61"/>
      <c r="O6753" s="61"/>
      <c r="P6753" s="61"/>
      <c r="Q6753" s="61"/>
      <c r="R6753" s="61"/>
      <c r="S6753" s="61"/>
      <c r="T6753" s="61"/>
      <c r="U6753" s="61"/>
      <c r="V6753" s="61"/>
      <c r="W6753" s="61"/>
      <c r="X6753" s="61"/>
      <c r="Y6753" s="61"/>
      <c r="Z6753" s="61"/>
      <c r="AA6753" s="61"/>
      <c r="AB6753" s="61"/>
      <c r="AC6753" s="61"/>
      <c r="AD6753" s="61"/>
      <c r="AE6753" s="61"/>
      <c r="AF6753" s="61"/>
      <c r="AG6753" s="61"/>
      <c r="AH6753" s="61"/>
      <c r="AI6753" s="61"/>
      <c r="AJ6753" s="61"/>
      <c r="AK6753" s="61"/>
      <c r="AL6753" s="61"/>
      <c r="AM6753" s="61"/>
      <c r="AN6753" s="61"/>
      <c r="AO6753" s="61"/>
      <c r="AP6753" s="62"/>
      <c r="AQ6753" s="61"/>
      <c r="AR6753" s="61"/>
      <c r="AS6753" s="61"/>
      <c r="AT6753" s="61"/>
      <c r="AU6753" s="61"/>
      <c r="AV6753" s="61"/>
      <c r="AW6753" s="60"/>
    </row>
    <row r="6754" s="59" customFormat="1" customHeight="1" spans="1:49">
      <c r="A6754" s="60"/>
      <c r="B6754" s="60"/>
      <c r="C6754" s="60"/>
      <c r="D6754" s="60"/>
      <c r="H6754" s="61"/>
      <c r="I6754" s="61"/>
      <c r="J6754" s="61"/>
      <c r="K6754" s="61"/>
      <c r="L6754" s="61"/>
      <c r="M6754" s="61"/>
      <c r="N6754" s="61"/>
      <c r="O6754" s="61"/>
      <c r="P6754" s="61"/>
      <c r="Q6754" s="61"/>
      <c r="R6754" s="61"/>
      <c r="S6754" s="61"/>
      <c r="T6754" s="61"/>
      <c r="U6754" s="61"/>
      <c r="V6754" s="61"/>
      <c r="W6754" s="61"/>
      <c r="X6754" s="61"/>
      <c r="Y6754" s="61"/>
      <c r="Z6754" s="61"/>
      <c r="AA6754" s="61"/>
      <c r="AB6754" s="61"/>
      <c r="AC6754" s="61"/>
      <c r="AD6754" s="61"/>
      <c r="AE6754" s="61"/>
      <c r="AF6754" s="61"/>
      <c r="AG6754" s="61"/>
      <c r="AH6754" s="61"/>
      <c r="AI6754" s="61"/>
      <c r="AJ6754" s="61"/>
      <c r="AK6754" s="61"/>
      <c r="AL6754" s="61"/>
      <c r="AM6754" s="61"/>
      <c r="AN6754" s="61"/>
      <c r="AO6754" s="61"/>
      <c r="AP6754" s="62"/>
      <c r="AQ6754" s="61"/>
      <c r="AR6754" s="61"/>
      <c r="AS6754" s="61"/>
      <c r="AT6754" s="61"/>
      <c r="AU6754" s="61"/>
      <c r="AV6754" s="61"/>
      <c r="AW6754" s="60"/>
    </row>
    <row r="6755" s="59" customFormat="1" customHeight="1" spans="1:49">
      <c r="A6755" s="60"/>
      <c r="B6755" s="60"/>
      <c r="C6755" s="60"/>
      <c r="D6755" s="60"/>
      <c r="H6755" s="61"/>
      <c r="I6755" s="61"/>
      <c r="J6755" s="61"/>
      <c r="K6755" s="61"/>
      <c r="L6755" s="61"/>
      <c r="M6755" s="61"/>
      <c r="N6755" s="61"/>
      <c r="O6755" s="61"/>
      <c r="P6755" s="61"/>
      <c r="Q6755" s="61"/>
      <c r="R6755" s="61"/>
      <c r="S6755" s="61"/>
      <c r="T6755" s="61"/>
      <c r="U6755" s="61"/>
      <c r="V6755" s="61"/>
      <c r="W6755" s="61"/>
      <c r="X6755" s="61"/>
      <c r="Y6755" s="61"/>
      <c r="Z6755" s="61"/>
      <c r="AA6755" s="61"/>
      <c r="AB6755" s="61"/>
      <c r="AC6755" s="61"/>
      <c r="AD6755" s="61"/>
      <c r="AE6755" s="61"/>
      <c r="AF6755" s="61"/>
      <c r="AG6755" s="61"/>
      <c r="AH6755" s="61"/>
      <c r="AI6755" s="61"/>
      <c r="AJ6755" s="61"/>
      <c r="AK6755" s="61"/>
      <c r="AL6755" s="61"/>
      <c r="AM6755" s="61"/>
      <c r="AN6755" s="61"/>
      <c r="AO6755" s="61"/>
      <c r="AP6755" s="62"/>
      <c r="AQ6755" s="61"/>
      <c r="AR6755" s="61"/>
      <c r="AS6755" s="61"/>
      <c r="AT6755" s="61"/>
      <c r="AU6755" s="61"/>
      <c r="AV6755" s="61"/>
      <c r="AW6755" s="60"/>
    </row>
    <row r="6756" s="59" customFormat="1" customHeight="1" spans="1:49">
      <c r="A6756" s="60"/>
      <c r="B6756" s="60"/>
      <c r="C6756" s="60"/>
      <c r="D6756" s="60"/>
      <c r="H6756" s="61"/>
      <c r="I6756" s="61"/>
      <c r="J6756" s="61"/>
      <c r="K6756" s="61"/>
      <c r="L6756" s="61"/>
      <c r="M6756" s="61"/>
      <c r="N6756" s="61"/>
      <c r="O6756" s="61"/>
      <c r="P6756" s="61"/>
      <c r="Q6756" s="61"/>
      <c r="R6756" s="61"/>
      <c r="S6756" s="61"/>
      <c r="T6756" s="61"/>
      <c r="U6756" s="61"/>
      <c r="V6756" s="61"/>
      <c r="W6756" s="61"/>
      <c r="X6756" s="61"/>
      <c r="Y6756" s="61"/>
      <c r="Z6756" s="61"/>
      <c r="AA6756" s="61"/>
      <c r="AB6756" s="61"/>
      <c r="AC6756" s="61"/>
      <c r="AD6756" s="61"/>
      <c r="AE6756" s="61"/>
      <c r="AF6756" s="61"/>
      <c r="AG6756" s="61"/>
      <c r="AH6756" s="61"/>
      <c r="AI6756" s="61"/>
      <c r="AJ6756" s="61"/>
      <c r="AK6756" s="61"/>
      <c r="AL6756" s="61"/>
      <c r="AM6756" s="61"/>
      <c r="AN6756" s="61"/>
      <c r="AO6756" s="61"/>
      <c r="AP6756" s="62"/>
      <c r="AQ6756" s="61"/>
      <c r="AR6756" s="61"/>
      <c r="AS6756" s="61"/>
      <c r="AT6756" s="61"/>
      <c r="AU6756" s="61"/>
      <c r="AV6756" s="61"/>
      <c r="AW6756" s="60"/>
    </row>
    <row r="6757" s="59" customFormat="1" customHeight="1" spans="1:49">
      <c r="A6757" s="60"/>
      <c r="B6757" s="60"/>
      <c r="C6757" s="60"/>
      <c r="D6757" s="60"/>
      <c r="H6757" s="61"/>
      <c r="I6757" s="61"/>
      <c r="J6757" s="61"/>
      <c r="K6757" s="61"/>
      <c r="L6757" s="61"/>
      <c r="M6757" s="61"/>
      <c r="N6757" s="61"/>
      <c r="O6757" s="61"/>
      <c r="P6757" s="61"/>
      <c r="Q6757" s="61"/>
      <c r="R6757" s="61"/>
      <c r="S6757" s="61"/>
      <c r="T6757" s="61"/>
      <c r="U6757" s="61"/>
      <c r="V6757" s="61"/>
      <c r="W6757" s="61"/>
      <c r="X6757" s="61"/>
      <c r="Y6757" s="61"/>
      <c r="Z6757" s="61"/>
      <c r="AA6757" s="61"/>
      <c r="AB6757" s="61"/>
      <c r="AC6757" s="61"/>
      <c r="AD6757" s="61"/>
      <c r="AE6757" s="61"/>
      <c r="AF6757" s="61"/>
      <c r="AG6757" s="61"/>
      <c r="AH6757" s="61"/>
      <c r="AI6757" s="61"/>
      <c r="AJ6757" s="61"/>
      <c r="AK6757" s="61"/>
      <c r="AL6757" s="61"/>
      <c r="AM6757" s="61"/>
      <c r="AN6757" s="61"/>
      <c r="AO6757" s="61"/>
      <c r="AP6757" s="62"/>
      <c r="AQ6757" s="61"/>
      <c r="AR6757" s="61"/>
      <c r="AS6757" s="61"/>
      <c r="AT6757" s="61"/>
      <c r="AU6757" s="61"/>
      <c r="AV6757" s="61"/>
      <c r="AW6757" s="60"/>
    </row>
    <row r="6758" s="59" customFormat="1" customHeight="1" spans="1:49">
      <c r="A6758" s="60"/>
      <c r="B6758" s="60"/>
      <c r="C6758" s="60"/>
      <c r="D6758" s="60"/>
      <c r="H6758" s="61"/>
      <c r="I6758" s="61"/>
      <c r="J6758" s="61"/>
      <c r="K6758" s="61"/>
      <c r="L6758" s="61"/>
      <c r="M6758" s="61"/>
      <c r="N6758" s="61"/>
      <c r="O6758" s="61"/>
      <c r="P6758" s="61"/>
      <c r="Q6758" s="61"/>
      <c r="R6758" s="61"/>
      <c r="S6758" s="61"/>
      <c r="T6758" s="61"/>
      <c r="U6758" s="61"/>
      <c r="V6758" s="61"/>
      <c r="W6758" s="61"/>
      <c r="X6758" s="61"/>
      <c r="Y6758" s="61"/>
      <c r="Z6758" s="61"/>
      <c r="AA6758" s="61"/>
      <c r="AB6758" s="61"/>
      <c r="AC6758" s="61"/>
      <c r="AD6758" s="61"/>
      <c r="AE6758" s="61"/>
      <c r="AF6758" s="61"/>
      <c r="AG6758" s="61"/>
      <c r="AH6758" s="61"/>
      <c r="AI6758" s="61"/>
      <c r="AJ6758" s="61"/>
      <c r="AK6758" s="61"/>
      <c r="AL6758" s="61"/>
      <c r="AM6758" s="61"/>
      <c r="AN6758" s="61"/>
      <c r="AO6758" s="61"/>
      <c r="AP6758" s="62"/>
      <c r="AQ6758" s="61"/>
      <c r="AR6758" s="61"/>
      <c r="AS6758" s="61"/>
      <c r="AT6758" s="61"/>
      <c r="AU6758" s="61"/>
      <c r="AV6758" s="61"/>
      <c r="AW6758" s="60"/>
    </row>
    <row r="6759" s="59" customFormat="1" customHeight="1" spans="1:49">
      <c r="A6759" s="60"/>
      <c r="B6759" s="60"/>
      <c r="C6759" s="60"/>
      <c r="D6759" s="60"/>
      <c r="H6759" s="61"/>
      <c r="I6759" s="61"/>
      <c r="J6759" s="61"/>
      <c r="K6759" s="61"/>
      <c r="L6759" s="61"/>
      <c r="M6759" s="61"/>
      <c r="N6759" s="61"/>
      <c r="O6759" s="61"/>
      <c r="P6759" s="61"/>
      <c r="Q6759" s="61"/>
      <c r="R6759" s="61"/>
      <c r="S6759" s="61"/>
      <c r="T6759" s="61"/>
      <c r="U6759" s="61"/>
      <c r="V6759" s="61"/>
      <c r="W6759" s="61"/>
      <c r="X6759" s="61"/>
      <c r="Y6759" s="61"/>
      <c r="Z6759" s="61"/>
      <c r="AA6759" s="61"/>
      <c r="AB6759" s="61"/>
      <c r="AC6759" s="61"/>
      <c r="AD6759" s="61"/>
      <c r="AE6759" s="61"/>
      <c r="AF6759" s="61"/>
      <c r="AG6759" s="61"/>
      <c r="AH6759" s="61"/>
      <c r="AI6759" s="61"/>
      <c r="AJ6759" s="61"/>
      <c r="AK6759" s="61"/>
      <c r="AL6759" s="61"/>
      <c r="AM6759" s="61"/>
      <c r="AN6759" s="61"/>
      <c r="AO6759" s="61"/>
      <c r="AP6759" s="62"/>
      <c r="AQ6759" s="61"/>
      <c r="AR6759" s="61"/>
      <c r="AS6759" s="61"/>
      <c r="AT6759" s="61"/>
      <c r="AU6759" s="61"/>
      <c r="AV6759" s="61"/>
      <c r="AW6759" s="60"/>
    </row>
    <row r="6760" s="59" customFormat="1" customHeight="1" spans="1:49">
      <c r="A6760" s="60"/>
      <c r="B6760" s="60"/>
      <c r="C6760" s="60"/>
      <c r="D6760" s="60"/>
      <c r="H6760" s="61"/>
      <c r="I6760" s="61"/>
      <c r="J6760" s="61"/>
      <c r="K6760" s="61"/>
      <c r="L6760" s="61"/>
      <c r="M6760" s="61"/>
      <c r="N6760" s="61"/>
      <c r="O6760" s="61"/>
      <c r="P6760" s="61"/>
      <c r="Q6760" s="61"/>
      <c r="R6760" s="61"/>
      <c r="S6760" s="61"/>
      <c r="T6760" s="61"/>
      <c r="U6760" s="61"/>
      <c r="V6760" s="61"/>
      <c r="W6760" s="61"/>
      <c r="X6760" s="61"/>
      <c r="Y6760" s="61"/>
      <c r="Z6760" s="61"/>
      <c r="AA6760" s="61"/>
      <c r="AB6760" s="61"/>
      <c r="AC6760" s="61"/>
      <c r="AD6760" s="61"/>
      <c r="AE6760" s="61"/>
      <c r="AF6760" s="61"/>
      <c r="AG6760" s="61"/>
      <c r="AH6760" s="61"/>
      <c r="AI6760" s="61"/>
      <c r="AJ6760" s="61"/>
      <c r="AK6760" s="61"/>
      <c r="AL6760" s="61"/>
      <c r="AM6760" s="61"/>
      <c r="AN6760" s="61"/>
      <c r="AO6760" s="61"/>
      <c r="AP6760" s="62"/>
      <c r="AQ6760" s="61"/>
      <c r="AR6760" s="61"/>
      <c r="AS6760" s="61"/>
      <c r="AT6760" s="61"/>
      <c r="AU6760" s="61"/>
      <c r="AV6760" s="61"/>
      <c r="AW6760" s="60"/>
    </row>
    <row r="6761" s="59" customFormat="1" customHeight="1" spans="1:49">
      <c r="A6761" s="60"/>
      <c r="B6761" s="60"/>
      <c r="C6761" s="60"/>
      <c r="D6761" s="60"/>
      <c r="H6761" s="61"/>
      <c r="I6761" s="61"/>
      <c r="J6761" s="61"/>
      <c r="K6761" s="61"/>
      <c r="L6761" s="61"/>
      <c r="M6761" s="61"/>
      <c r="N6761" s="61"/>
      <c r="O6761" s="61"/>
      <c r="P6761" s="61"/>
      <c r="Q6761" s="61"/>
      <c r="R6761" s="61"/>
      <c r="S6761" s="61"/>
      <c r="T6761" s="61"/>
      <c r="U6761" s="61"/>
      <c r="V6761" s="61"/>
      <c r="W6761" s="61"/>
      <c r="X6761" s="61"/>
      <c r="Y6761" s="61"/>
      <c r="Z6761" s="61"/>
      <c r="AA6761" s="61"/>
      <c r="AB6761" s="61"/>
      <c r="AC6761" s="61"/>
      <c r="AD6761" s="61"/>
      <c r="AE6761" s="61"/>
      <c r="AF6761" s="61"/>
      <c r="AG6761" s="61"/>
      <c r="AH6761" s="61"/>
      <c r="AI6761" s="61"/>
      <c r="AJ6761" s="61"/>
      <c r="AK6761" s="61"/>
      <c r="AL6761" s="61"/>
      <c r="AM6761" s="61"/>
      <c r="AN6761" s="61"/>
      <c r="AO6761" s="61"/>
      <c r="AP6761" s="62"/>
      <c r="AQ6761" s="61"/>
      <c r="AR6761" s="61"/>
      <c r="AS6761" s="61"/>
      <c r="AT6761" s="61"/>
      <c r="AU6761" s="61"/>
      <c r="AV6761" s="61"/>
      <c r="AW6761" s="60"/>
    </row>
    <row r="6762" s="59" customFormat="1" customHeight="1" spans="1:49">
      <c r="A6762" s="60"/>
      <c r="B6762" s="60"/>
      <c r="C6762" s="60"/>
      <c r="D6762" s="60"/>
      <c r="H6762" s="61"/>
      <c r="I6762" s="61"/>
      <c r="J6762" s="61"/>
      <c r="K6762" s="61"/>
      <c r="L6762" s="61"/>
      <c r="M6762" s="61"/>
      <c r="N6762" s="61"/>
      <c r="O6762" s="61"/>
      <c r="P6762" s="61"/>
      <c r="Q6762" s="61"/>
      <c r="R6762" s="61"/>
      <c r="S6762" s="61"/>
      <c r="T6762" s="61"/>
      <c r="U6762" s="61"/>
      <c r="V6762" s="61"/>
      <c r="W6762" s="61"/>
      <c r="X6762" s="61"/>
      <c r="Y6762" s="61"/>
      <c r="Z6762" s="61"/>
      <c r="AA6762" s="61"/>
      <c r="AB6762" s="61"/>
      <c r="AC6762" s="61"/>
      <c r="AD6762" s="61"/>
      <c r="AE6762" s="61"/>
      <c r="AF6762" s="61"/>
      <c r="AG6762" s="61"/>
      <c r="AH6762" s="61"/>
      <c r="AI6762" s="61"/>
      <c r="AJ6762" s="61"/>
      <c r="AK6762" s="61"/>
      <c r="AL6762" s="61"/>
      <c r="AM6762" s="61"/>
      <c r="AN6762" s="61"/>
      <c r="AO6762" s="61"/>
      <c r="AP6762" s="62"/>
      <c r="AQ6762" s="61"/>
      <c r="AR6762" s="61"/>
      <c r="AS6762" s="61"/>
      <c r="AT6762" s="61"/>
      <c r="AU6762" s="61"/>
      <c r="AV6762" s="61"/>
      <c r="AW6762" s="60"/>
    </row>
    <row r="6763" s="59" customFormat="1" customHeight="1" spans="1:49">
      <c r="A6763" s="60"/>
      <c r="B6763" s="60"/>
      <c r="C6763" s="60"/>
      <c r="D6763" s="60"/>
      <c r="H6763" s="61"/>
      <c r="I6763" s="61"/>
      <c r="J6763" s="61"/>
      <c r="K6763" s="61"/>
      <c r="L6763" s="61"/>
      <c r="M6763" s="61"/>
      <c r="N6763" s="61"/>
      <c r="O6763" s="61"/>
      <c r="P6763" s="61"/>
      <c r="Q6763" s="61"/>
      <c r="R6763" s="61"/>
      <c r="S6763" s="61"/>
      <c r="T6763" s="61"/>
      <c r="U6763" s="61"/>
      <c r="V6763" s="61"/>
      <c r="W6763" s="61"/>
      <c r="X6763" s="61"/>
      <c r="Y6763" s="61"/>
      <c r="Z6763" s="61"/>
      <c r="AA6763" s="61"/>
      <c r="AB6763" s="61"/>
      <c r="AC6763" s="61"/>
      <c r="AD6763" s="61"/>
      <c r="AE6763" s="61"/>
      <c r="AF6763" s="61"/>
      <c r="AG6763" s="61"/>
      <c r="AH6763" s="61"/>
      <c r="AI6763" s="61"/>
      <c r="AJ6763" s="61"/>
      <c r="AK6763" s="61"/>
      <c r="AL6763" s="61"/>
      <c r="AM6763" s="61"/>
      <c r="AN6763" s="61"/>
      <c r="AO6763" s="61"/>
      <c r="AP6763" s="62"/>
      <c r="AQ6763" s="61"/>
      <c r="AR6763" s="61"/>
      <c r="AS6763" s="61"/>
      <c r="AT6763" s="61"/>
      <c r="AU6763" s="61"/>
      <c r="AV6763" s="61"/>
      <c r="AW6763" s="60"/>
    </row>
    <row r="6764" s="59" customFormat="1" customHeight="1" spans="1:49">
      <c r="A6764" s="60"/>
      <c r="B6764" s="60"/>
      <c r="C6764" s="60"/>
      <c r="D6764" s="60"/>
      <c r="H6764" s="61"/>
      <c r="I6764" s="61"/>
      <c r="J6764" s="61"/>
      <c r="K6764" s="61"/>
      <c r="L6764" s="61"/>
      <c r="M6764" s="61"/>
      <c r="N6764" s="61"/>
      <c r="O6764" s="61"/>
      <c r="P6764" s="61"/>
      <c r="Q6764" s="61"/>
      <c r="R6764" s="61"/>
      <c r="S6764" s="61"/>
      <c r="T6764" s="61"/>
      <c r="U6764" s="61"/>
      <c r="V6764" s="61"/>
      <c r="W6764" s="61"/>
      <c r="X6764" s="61"/>
      <c r="Y6764" s="61"/>
      <c r="Z6764" s="61"/>
      <c r="AA6764" s="61"/>
      <c r="AB6764" s="61"/>
      <c r="AC6764" s="61"/>
      <c r="AD6764" s="61"/>
      <c r="AE6764" s="61"/>
      <c r="AF6764" s="61"/>
      <c r="AG6764" s="61"/>
      <c r="AH6764" s="61"/>
      <c r="AI6764" s="61"/>
      <c r="AJ6764" s="61"/>
      <c r="AK6764" s="61"/>
      <c r="AL6764" s="61"/>
      <c r="AM6764" s="61"/>
      <c r="AN6764" s="61"/>
      <c r="AO6764" s="61"/>
      <c r="AP6764" s="62"/>
      <c r="AQ6764" s="61"/>
      <c r="AR6764" s="61"/>
      <c r="AS6764" s="61"/>
      <c r="AT6764" s="61"/>
      <c r="AU6764" s="61"/>
      <c r="AV6764" s="61"/>
      <c r="AW6764" s="60"/>
    </row>
    <row r="6765" s="59" customFormat="1" customHeight="1" spans="1:49">
      <c r="A6765" s="60"/>
      <c r="B6765" s="60"/>
      <c r="C6765" s="60"/>
      <c r="D6765" s="60"/>
      <c r="H6765" s="61"/>
      <c r="I6765" s="61"/>
      <c r="J6765" s="61"/>
      <c r="K6765" s="61"/>
      <c r="L6765" s="61"/>
      <c r="M6765" s="61"/>
      <c r="N6765" s="61"/>
      <c r="O6765" s="61"/>
      <c r="P6765" s="61"/>
      <c r="Q6765" s="61"/>
      <c r="R6765" s="61"/>
      <c r="S6765" s="61"/>
      <c r="T6765" s="61"/>
      <c r="U6765" s="61"/>
      <c r="V6765" s="61"/>
      <c r="W6765" s="61"/>
      <c r="X6765" s="61"/>
      <c r="Y6765" s="61"/>
      <c r="Z6765" s="61"/>
      <c r="AA6765" s="61"/>
      <c r="AB6765" s="61"/>
      <c r="AC6765" s="61"/>
      <c r="AD6765" s="61"/>
      <c r="AE6765" s="61"/>
      <c r="AF6765" s="61"/>
      <c r="AG6765" s="61"/>
      <c r="AH6765" s="61"/>
      <c r="AI6765" s="61"/>
      <c r="AJ6765" s="61"/>
      <c r="AK6765" s="61"/>
      <c r="AL6765" s="61"/>
      <c r="AM6765" s="61"/>
      <c r="AN6765" s="61"/>
      <c r="AO6765" s="61"/>
      <c r="AP6765" s="62"/>
      <c r="AQ6765" s="61"/>
      <c r="AR6765" s="61"/>
      <c r="AS6765" s="61"/>
      <c r="AT6765" s="61"/>
      <c r="AU6765" s="61"/>
      <c r="AV6765" s="61"/>
      <c r="AW6765" s="60"/>
    </row>
    <row r="6766" s="59" customFormat="1" customHeight="1" spans="1:49">
      <c r="A6766" s="60"/>
      <c r="B6766" s="60"/>
      <c r="C6766" s="60"/>
      <c r="D6766" s="60"/>
      <c r="H6766" s="61"/>
      <c r="I6766" s="61"/>
      <c r="J6766" s="61"/>
      <c r="K6766" s="61"/>
      <c r="L6766" s="61"/>
      <c r="M6766" s="61"/>
      <c r="N6766" s="61"/>
      <c r="O6766" s="61"/>
      <c r="P6766" s="61"/>
      <c r="Q6766" s="61"/>
      <c r="R6766" s="61"/>
      <c r="S6766" s="61"/>
      <c r="T6766" s="61"/>
      <c r="U6766" s="61"/>
      <c r="V6766" s="61"/>
      <c r="W6766" s="61"/>
      <c r="X6766" s="61"/>
      <c r="Y6766" s="61"/>
      <c r="Z6766" s="61"/>
      <c r="AA6766" s="61"/>
      <c r="AB6766" s="61"/>
      <c r="AC6766" s="61"/>
      <c r="AD6766" s="61"/>
      <c r="AE6766" s="61"/>
      <c r="AF6766" s="61"/>
      <c r="AG6766" s="61"/>
      <c r="AH6766" s="61"/>
      <c r="AI6766" s="61"/>
      <c r="AJ6766" s="61"/>
      <c r="AK6766" s="61"/>
      <c r="AL6766" s="61"/>
      <c r="AM6766" s="61"/>
      <c r="AN6766" s="61"/>
      <c r="AO6766" s="61"/>
      <c r="AP6766" s="62"/>
      <c r="AQ6766" s="61"/>
      <c r="AR6766" s="61"/>
      <c r="AS6766" s="61"/>
      <c r="AT6766" s="61"/>
      <c r="AU6766" s="61"/>
      <c r="AV6766" s="61"/>
      <c r="AW6766" s="60"/>
    </row>
    <row r="6767" s="59" customFormat="1" customHeight="1" spans="1:49">
      <c r="A6767" s="60"/>
      <c r="B6767" s="60"/>
      <c r="C6767" s="60"/>
      <c r="D6767" s="60"/>
      <c r="H6767" s="61"/>
      <c r="I6767" s="61"/>
      <c r="J6767" s="61"/>
      <c r="K6767" s="61"/>
      <c r="L6767" s="61"/>
      <c r="M6767" s="61"/>
      <c r="N6767" s="61"/>
      <c r="O6767" s="61"/>
      <c r="P6767" s="61"/>
      <c r="Q6767" s="61"/>
      <c r="R6767" s="61"/>
      <c r="S6767" s="61"/>
      <c r="T6767" s="61"/>
      <c r="U6767" s="61"/>
      <c r="V6767" s="61"/>
      <c r="W6767" s="61"/>
      <c r="X6767" s="61"/>
      <c r="Y6767" s="61"/>
      <c r="Z6767" s="61"/>
      <c r="AA6767" s="61"/>
      <c r="AB6767" s="61"/>
      <c r="AC6767" s="61"/>
      <c r="AD6767" s="61"/>
      <c r="AE6767" s="61"/>
      <c r="AF6767" s="61"/>
      <c r="AG6767" s="61"/>
      <c r="AH6767" s="61"/>
      <c r="AI6767" s="61"/>
      <c r="AJ6767" s="61"/>
      <c r="AK6767" s="61"/>
      <c r="AL6767" s="61"/>
      <c r="AM6767" s="61"/>
      <c r="AN6767" s="61"/>
      <c r="AO6767" s="61"/>
      <c r="AP6767" s="62"/>
      <c r="AQ6767" s="61"/>
      <c r="AR6767" s="61"/>
      <c r="AS6767" s="61"/>
      <c r="AT6767" s="61"/>
      <c r="AU6767" s="61"/>
      <c r="AV6767" s="61"/>
      <c r="AW6767" s="60"/>
    </row>
    <row r="6768" s="59" customFormat="1" customHeight="1" spans="1:49">
      <c r="A6768" s="60"/>
      <c r="B6768" s="60"/>
      <c r="C6768" s="60"/>
      <c r="D6768" s="60"/>
      <c r="H6768" s="61"/>
      <c r="I6768" s="61"/>
      <c r="J6768" s="61"/>
      <c r="K6768" s="61"/>
      <c r="L6768" s="61"/>
      <c r="M6768" s="61"/>
      <c r="N6768" s="61"/>
      <c r="O6768" s="61"/>
      <c r="P6768" s="61"/>
      <c r="Q6768" s="61"/>
      <c r="R6768" s="61"/>
      <c r="S6768" s="61"/>
      <c r="T6768" s="61"/>
      <c r="U6768" s="61"/>
      <c r="V6768" s="61"/>
      <c r="W6768" s="61"/>
      <c r="X6768" s="61"/>
      <c r="Y6768" s="61"/>
      <c r="Z6768" s="61"/>
      <c r="AA6768" s="61"/>
      <c r="AB6768" s="61"/>
      <c r="AC6768" s="61"/>
      <c r="AD6768" s="61"/>
      <c r="AE6768" s="61"/>
      <c r="AF6768" s="61"/>
      <c r="AG6768" s="61"/>
      <c r="AH6768" s="61"/>
      <c r="AI6768" s="61"/>
      <c r="AJ6768" s="61"/>
      <c r="AK6768" s="61"/>
      <c r="AL6768" s="61"/>
      <c r="AM6768" s="61"/>
      <c r="AN6768" s="61"/>
      <c r="AO6768" s="61"/>
      <c r="AP6768" s="62"/>
      <c r="AQ6768" s="61"/>
      <c r="AR6768" s="61"/>
      <c r="AS6768" s="61"/>
      <c r="AT6768" s="61"/>
      <c r="AU6768" s="61"/>
      <c r="AV6768" s="61"/>
      <c r="AW6768" s="60"/>
    </row>
    <row r="6769" s="59" customFormat="1" customHeight="1" spans="1:49">
      <c r="A6769" s="60"/>
      <c r="B6769" s="60"/>
      <c r="C6769" s="60"/>
      <c r="D6769" s="60"/>
      <c r="H6769" s="61"/>
      <c r="I6769" s="61"/>
      <c r="J6769" s="61"/>
      <c r="K6769" s="61"/>
      <c r="L6769" s="61"/>
      <c r="M6769" s="61"/>
      <c r="N6769" s="61"/>
      <c r="O6769" s="61"/>
      <c r="P6769" s="61"/>
      <c r="Q6769" s="61"/>
      <c r="R6769" s="61"/>
      <c r="S6769" s="61"/>
      <c r="T6769" s="61"/>
      <c r="U6769" s="61"/>
      <c r="V6769" s="61"/>
      <c r="W6769" s="61"/>
      <c r="X6769" s="61"/>
      <c r="Y6769" s="61"/>
      <c r="Z6769" s="61"/>
      <c r="AA6769" s="61"/>
      <c r="AB6769" s="61"/>
      <c r="AC6769" s="61"/>
      <c r="AD6769" s="61"/>
      <c r="AE6769" s="61"/>
      <c r="AF6769" s="61"/>
      <c r="AG6769" s="61"/>
      <c r="AH6769" s="61"/>
      <c r="AI6769" s="61"/>
      <c r="AJ6769" s="61"/>
      <c r="AK6769" s="61"/>
      <c r="AL6769" s="61"/>
      <c r="AM6769" s="61"/>
      <c r="AN6769" s="61"/>
      <c r="AO6769" s="61"/>
      <c r="AP6769" s="62"/>
      <c r="AQ6769" s="61"/>
      <c r="AR6769" s="61"/>
      <c r="AS6769" s="61"/>
      <c r="AT6769" s="61"/>
      <c r="AU6769" s="61"/>
      <c r="AV6769" s="61"/>
      <c r="AW6769" s="60"/>
    </row>
    <row r="6770" s="59" customFormat="1" customHeight="1" spans="1:49">
      <c r="A6770" s="60"/>
      <c r="B6770" s="60"/>
      <c r="C6770" s="60"/>
      <c r="D6770" s="60"/>
      <c r="H6770" s="61"/>
      <c r="I6770" s="61"/>
      <c r="J6770" s="61"/>
      <c r="K6770" s="61"/>
      <c r="L6770" s="61"/>
      <c r="M6770" s="61"/>
      <c r="N6770" s="61"/>
      <c r="O6770" s="61"/>
      <c r="P6770" s="61"/>
      <c r="Q6770" s="61"/>
      <c r="R6770" s="61"/>
      <c r="S6770" s="61"/>
      <c r="T6770" s="61"/>
      <c r="U6770" s="61"/>
      <c r="V6770" s="61"/>
      <c r="W6770" s="61"/>
      <c r="X6770" s="61"/>
      <c r="Y6770" s="61"/>
      <c r="Z6770" s="61"/>
      <c r="AA6770" s="61"/>
      <c r="AB6770" s="61"/>
      <c r="AC6770" s="61"/>
      <c r="AD6770" s="61"/>
      <c r="AE6770" s="61"/>
      <c r="AF6770" s="61"/>
      <c r="AG6770" s="61"/>
      <c r="AH6770" s="61"/>
      <c r="AI6770" s="61"/>
      <c r="AJ6770" s="61"/>
      <c r="AK6770" s="61"/>
      <c r="AL6770" s="61"/>
      <c r="AM6770" s="61"/>
      <c r="AN6770" s="61"/>
      <c r="AO6770" s="61"/>
      <c r="AP6770" s="62"/>
      <c r="AQ6770" s="61"/>
      <c r="AR6770" s="61"/>
      <c r="AS6770" s="61"/>
      <c r="AT6770" s="61"/>
      <c r="AU6770" s="61"/>
      <c r="AV6770" s="61"/>
      <c r="AW6770" s="60"/>
    </row>
    <row r="6771" s="59" customFormat="1" customHeight="1" spans="1:49">
      <c r="A6771" s="60"/>
      <c r="B6771" s="60"/>
      <c r="C6771" s="60"/>
      <c r="D6771" s="60"/>
      <c r="H6771" s="61"/>
      <c r="I6771" s="61"/>
      <c r="J6771" s="61"/>
      <c r="K6771" s="61"/>
      <c r="L6771" s="61"/>
      <c r="M6771" s="61"/>
      <c r="N6771" s="61"/>
      <c r="O6771" s="61"/>
      <c r="P6771" s="61"/>
      <c r="Q6771" s="61"/>
      <c r="R6771" s="61"/>
      <c r="S6771" s="61"/>
      <c r="T6771" s="61"/>
      <c r="U6771" s="61"/>
      <c r="V6771" s="61"/>
      <c r="W6771" s="61"/>
      <c r="X6771" s="61"/>
      <c r="Y6771" s="61"/>
      <c r="Z6771" s="61"/>
      <c r="AA6771" s="61"/>
      <c r="AB6771" s="61"/>
      <c r="AC6771" s="61"/>
      <c r="AD6771" s="61"/>
      <c r="AE6771" s="61"/>
      <c r="AF6771" s="61"/>
      <c r="AG6771" s="61"/>
      <c r="AH6771" s="61"/>
      <c r="AI6771" s="61"/>
      <c r="AJ6771" s="61"/>
      <c r="AK6771" s="61"/>
      <c r="AL6771" s="61"/>
      <c r="AM6771" s="61"/>
      <c r="AN6771" s="61"/>
      <c r="AO6771" s="61"/>
      <c r="AP6771" s="62"/>
      <c r="AQ6771" s="61"/>
      <c r="AR6771" s="61"/>
      <c r="AS6771" s="61"/>
      <c r="AT6771" s="61"/>
      <c r="AU6771" s="61"/>
      <c r="AV6771" s="61"/>
      <c r="AW6771" s="60"/>
    </row>
    <row r="6772" s="59" customFormat="1" customHeight="1" spans="1:49">
      <c r="A6772" s="60"/>
      <c r="B6772" s="60"/>
      <c r="C6772" s="60"/>
      <c r="D6772" s="60"/>
      <c r="H6772" s="61"/>
      <c r="I6772" s="61"/>
      <c r="J6772" s="61"/>
      <c r="K6772" s="61"/>
      <c r="L6772" s="61"/>
      <c r="M6772" s="61"/>
      <c r="N6772" s="61"/>
      <c r="O6772" s="61"/>
      <c r="P6772" s="61"/>
      <c r="Q6772" s="61"/>
      <c r="R6772" s="61"/>
      <c r="S6772" s="61"/>
      <c r="T6772" s="61"/>
      <c r="U6772" s="61"/>
      <c r="V6772" s="61"/>
      <c r="W6772" s="61"/>
      <c r="X6772" s="61"/>
      <c r="Y6772" s="61"/>
      <c r="Z6772" s="61"/>
      <c r="AA6772" s="61"/>
      <c r="AB6772" s="61"/>
      <c r="AC6772" s="61"/>
      <c r="AD6772" s="61"/>
      <c r="AE6772" s="61"/>
      <c r="AF6772" s="61"/>
      <c r="AG6772" s="61"/>
      <c r="AH6772" s="61"/>
      <c r="AI6772" s="61"/>
      <c r="AJ6772" s="61"/>
      <c r="AK6772" s="61"/>
      <c r="AL6772" s="61"/>
      <c r="AM6772" s="61"/>
      <c r="AN6772" s="61"/>
      <c r="AO6772" s="61"/>
      <c r="AP6772" s="62"/>
      <c r="AQ6772" s="61"/>
      <c r="AR6772" s="61"/>
      <c r="AS6772" s="61"/>
      <c r="AT6772" s="61"/>
      <c r="AU6772" s="61"/>
      <c r="AV6772" s="61"/>
      <c r="AW6772" s="60"/>
    </row>
    <row r="6773" s="59" customFormat="1" customHeight="1" spans="1:49">
      <c r="A6773" s="60"/>
      <c r="B6773" s="60"/>
      <c r="C6773" s="60"/>
      <c r="D6773" s="60"/>
      <c r="H6773" s="61"/>
      <c r="I6773" s="61"/>
      <c r="J6773" s="61"/>
      <c r="K6773" s="61"/>
      <c r="L6773" s="61"/>
      <c r="M6773" s="61"/>
      <c r="N6773" s="61"/>
      <c r="O6773" s="61"/>
      <c r="P6773" s="61"/>
      <c r="Q6773" s="61"/>
      <c r="R6773" s="61"/>
      <c r="S6773" s="61"/>
      <c r="T6773" s="61"/>
      <c r="U6773" s="61"/>
      <c r="V6773" s="61"/>
      <c r="W6773" s="61"/>
      <c r="X6773" s="61"/>
      <c r="Y6773" s="61"/>
      <c r="Z6773" s="61"/>
      <c r="AA6773" s="61"/>
      <c r="AB6773" s="61"/>
      <c r="AC6773" s="61"/>
      <c r="AD6773" s="61"/>
      <c r="AE6773" s="61"/>
      <c r="AF6773" s="61"/>
      <c r="AG6773" s="61"/>
      <c r="AH6773" s="61"/>
      <c r="AI6773" s="61"/>
      <c r="AJ6773" s="61"/>
      <c r="AK6773" s="61"/>
      <c r="AL6773" s="61"/>
      <c r="AM6773" s="61"/>
      <c r="AN6773" s="61"/>
      <c r="AO6773" s="61"/>
      <c r="AP6773" s="62"/>
      <c r="AQ6773" s="61"/>
      <c r="AR6773" s="61"/>
      <c r="AS6773" s="61"/>
      <c r="AT6773" s="61"/>
      <c r="AU6773" s="61"/>
      <c r="AV6773" s="61"/>
      <c r="AW6773" s="60"/>
    </row>
    <row r="6774" s="59" customFormat="1" customHeight="1" spans="1:49">
      <c r="A6774" s="60"/>
      <c r="B6774" s="60"/>
      <c r="C6774" s="60"/>
      <c r="D6774" s="60"/>
      <c r="H6774" s="61"/>
      <c r="I6774" s="61"/>
      <c r="J6774" s="61"/>
      <c r="K6774" s="61"/>
      <c r="L6774" s="61"/>
      <c r="M6774" s="61"/>
      <c r="N6774" s="61"/>
      <c r="O6774" s="61"/>
      <c r="P6774" s="61"/>
      <c r="Q6774" s="61"/>
      <c r="R6774" s="61"/>
      <c r="S6774" s="61"/>
      <c r="T6774" s="61"/>
      <c r="U6774" s="61"/>
      <c r="V6774" s="61"/>
      <c r="W6774" s="61"/>
      <c r="X6774" s="61"/>
      <c r="Y6774" s="61"/>
      <c r="Z6774" s="61"/>
      <c r="AA6774" s="61"/>
      <c r="AB6774" s="61"/>
      <c r="AC6774" s="61"/>
      <c r="AD6774" s="61"/>
      <c r="AE6774" s="61"/>
      <c r="AF6774" s="61"/>
      <c r="AG6774" s="61"/>
      <c r="AH6774" s="61"/>
      <c r="AI6774" s="61"/>
      <c r="AJ6774" s="61"/>
      <c r="AK6774" s="61"/>
      <c r="AL6774" s="61"/>
      <c r="AM6774" s="61"/>
      <c r="AN6774" s="61"/>
      <c r="AO6774" s="61"/>
      <c r="AP6774" s="62"/>
      <c r="AQ6774" s="61"/>
      <c r="AR6774" s="61"/>
      <c r="AS6774" s="61"/>
      <c r="AT6774" s="61"/>
      <c r="AU6774" s="61"/>
      <c r="AV6774" s="61"/>
      <c r="AW6774" s="60"/>
    </row>
    <row r="6775" s="59" customFormat="1" customHeight="1" spans="1:49">
      <c r="A6775" s="60"/>
      <c r="B6775" s="60"/>
      <c r="C6775" s="60"/>
      <c r="D6775" s="60"/>
      <c r="H6775" s="61"/>
      <c r="I6775" s="61"/>
      <c r="J6775" s="61"/>
      <c r="K6775" s="61"/>
      <c r="L6775" s="61"/>
      <c r="M6775" s="61"/>
      <c r="N6775" s="61"/>
      <c r="O6775" s="61"/>
      <c r="P6775" s="61"/>
      <c r="Q6775" s="61"/>
      <c r="R6775" s="61"/>
      <c r="S6775" s="61"/>
      <c r="T6775" s="61"/>
      <c r="U6775" s="61"/>
      <c r="V6775" s="61"/>
      <c r="W6775" s="61"/>
      <c r="X6775" s="61"/>
      <c r="Y6775" s="61"/>
      <c r="Z6775" s="61"/>
      <c r="AA6775" s="61"/>
      <c r="AB6775" s="61"/>
      <c r="AC6775" s="61"/>
      <c r="AD6775" s="61"/>
      <c r="AE6775" s="61"/>
      <c r="AF6775" s="61"/>
      <c r="AG6775" s="61"/>
      <c r="AH6775" s="61"/>
      <c r="AI6775" s="61"/>
      <c r="AJ6775" s="61"/>
      <c r="AK6775" s="61"/>
      <c r="AL6775" s="61"/>
      <c r="AM6775" s="61"/>
      <c r="AN6775" s="61"/>
      <c r="AO6775" s="61"/>
      <c r="AP6775" s="62"/>
      <c r="AQ6775" s="61"/>
      <c r="AR6775" s="61"/>
      <c r="AS6775" s="61"/>
      <c r="AT6775" s="61"/>
      <c r="AU6775" s="61"/>
      <c r="AV6775" s="61"/>
      <c r="AW6775" s="60"/>
    </row>
    <row r="6776" s="59" customFormat="1" customHeight="1" spans="1:49">
      <c r="A6776" s="60"/>
      <c r="B6776" s="60"/>
      <c r="C6776" s="60"/>
      <c r="D6776" s="60"/>
      <c r="H6776" s="61"/>
      <c r="I6776" s="61"/>
      <c r="J6776" s="61"/>
      <c r="K6776" s="61"/>
      <c r="L6776" s="61"/>
      <c r="M6776" s="61"/>
      <c r="N6776" s="61"/>
      <c r="O6776" s="61"/>
      <c r="P6776" s="61"/>
      <c r="Q6776" s="61"/>
      <c r="R6776" s="61"/>
      <c r="S6776" s="61"/>
      <c r="T6776" s="61"/>
      <c r="U6776" s="61"/>
      <c r="V6776" s="61"/>
      <c r="W6776" s="61"/>
      <c r="X6776" s="61"/>
      <c r="Y6776" s="61"/>
      <c r="Z6776" s="61"/>
      <c r="AA6776" s="61"/>
      <c r="AB6776" s="61"/>
      <c r="AC6776" s="61"/>
      <c r="AD6776" s="61"/>
      <c r="AE6776" s="61"/>
      <c r="AF6776" s="61"/>
      <c r="AG6776" s="61"/>
      <c r="AH6776" s="61"/>
      <c r="AI6776" s="61"/>
      <c r="AJ6776" s="61"/>
      <c r="AK6776" s="61"/>
      <c r="AL6776" s="61"/>
      <c r="AM6776" s="61"/>
      <c r="AN6776" s="61"/>
      <c r="AO6776" s="61"/>
      <c r="AP6776" s="62"/>
      <c r="AQ6776" s="61"/>
      <c r="AR6776" s="61"/>
      <c r="AS6776" s="61"/>
      <c r="AT6776" s="61"/>
      <c r="AU6776" s="61"/>
      <c r="AV6776" s="61"/>
      <c r="AW6776" s="60"/>
    </row>
    <row r="6777" s="59" customFormat="1" customHeight="1" spans="1:49">
      <c r="A6777" s="60"/>
      <c r="B6777" s="60"/>
      <c r="C6777" s="60"/>
      <c r="D6777" s="60"/>
      <c r="H6777" s="61"/>
      <c r="I6777" s="61"/>
      <c r="J6777" s="61"/>
      <c r="K6777" s="61"/>
      <c r="L6777" s="61"/>
      <c r="M6777" s="61"/>
      <c r="N6777" s="61"/>
      <c r="O6777" s="61"/>
      <c r="P6777" s="61"/>
      <c r="Q6777" s="61"/>
      <c r="R6777" s="61"/>
      <c r="S6777" s="61"/>
      <c r="T6777" s="61"/>
      <c r="U6777" s="61"/>
      <c r="V6777" s="61"/>
      <c r="W6777" s="61"/>
      <c r="X6777" s="61"/>
      <c r="Y6777" s="61"/>
      <c r="Z6777" s="61"/>
      <c r="AA6777" s="61"/>
      <c r="AB6777" s="61"/>
      <c r="AC6777" s="61"/>
      <c r="AD6777" s="61"/>
      <c r="AE6777" s="61"/>
      <c r="AF6777" s="61"/>
      <c r="AG6777" s="61"/>
      <c r="AH6777" s="61"/>
      <c r="AI6777" s="61"/>
      <c r="AJ6777" s="61"/>
      <c r="AK6777" s="61"/>
      <c r="AL6777" s="61"/>
      <c r="AM6777" s="61"/>
      <c r="AN6777" s="61"/>
      <c r="AO6777" s="61"/>
      <c r="AP6777" s="62"/>
      <c r="AQ6777" s="61"/>
      <c r="AR6777" s="61"/>
      <c r="AS6777" s="61"/>
      <c r="AT6777" s="61"/>
      <c r="AU6777" s="61"/>
      <c r="AV6777" s="61"/>
      <c r="AW6777" s="60"/>
    </row>
    <row r="6778" s="59" customFormat="1" customHeight="1" spans="1:49">
      <c r="A6778" s="60"/>
      <c r="B6778" s="60"/>
      <c r="C6778" s="60"/>
      <c r="D6778" s="60"/>
      <c r="H6778" s="61"/>
      <c r="I6778" s="61"/>
      <c r="J6778" s="61"/>
      <c r="K6778" s="61"/>
      <c r="L6778" s="61"/>
      <c r="M6778" s="61"/>
      <c r="N6778" s="61"/>
      <c r="O6778" s="61"/>
      <c r="P6778" s="61"/>
      <c r="Q6778" s="61"/>
      <c r="R6778" s="61"/>
      <c r="S6778" s="61"/>
      <c r="T6778" s="61"/>
      <c r="U6778" s="61"/>
      <c r="V6778" s="61"/>
      <c r="W6778" s="61"/>
      <c r="X6778" s="61"/>
      <c r="Y6778" s="61"/>
      <c r="Z6778" s="61"/>
      <c r="AA6778" s="61"/>
      <c r="AB6778" s="61"/>
      <c r="AC6778" s="61"/>
      <c r="AD6778" s="61"/>
      <c r="AE6778" s="61"/>
      <c r="AF6778" s="61"/>
      <c r="AG6778" s="61"/>
      <c r="AH6778" s="61"/>
      <c r="AI6778" s="61"/>
      <c r="AJ6778" s="61"/>
      <c r="AK6778" s="61"/>
      <c r="AL6778" s="61"/>
      <c r="AM6778" s="61"/>
      <c r="AN6778" s="61"/>
      <c r="AO6778" s="61"/>
      <c r="AP6778" s="62"/>
      <c r="AQ6778" s="61"/>
      <c r="AR6778" s="61"/>
      <c r="AS6778" s="61"/>
      <c r="AT6778" s="61"/>
      <c r="AU6778" s="61"/>
      <c r="AV6778" s="61"/>
      <c r="AW6778" s="60"/>
    </row>
    <row r="6779" s="59" customFormat="1" customHeight="1" spans="1:49">
      <c r="A6779" s="60"/>
      <c r="B6779" s="60"/>
      <c r="C6779" s="60"/>
      <c r="D6779" s="60"/>
      <c r="H6779" s="61"/>
      <c r="I6779" s="61"/>
      <c r="J6779" s="61"/>
      <c r="K6779" s="61"/>
      <c r="L6779" s="61"/>
      <c r="M6779" s="61"/>
      <c r="N6779" s="61"/>
      <c r="O6779" s="61"/>
      <c r="P6779" s="61"/>
      <c r="Q6779" s="61"/>
      <c r="R6779" s="61"/>
      <c r="S6779" s="61"/>
      <c r="T6779" s="61"/>
      <c r="U6779" s="61"/>
      <c r="V6779" s="61"/>
      <c r="W6779" s="61"/>
      <c r="X6779" s="61"/>
      <c r="Y6779" s="61"/>
      <c r="Z6779" s="61"/>
      <c r="AA6779" s="61"/>
      <c r="AB6779" s="61"/>
      <c r="AC6779" s="61"/>
      <c r="AD6779" s="61"/>
      <c r="AE6779" s="61"/>
      <c r="AF6779" s="61"/>
      <c r="AG6779" s="61"/>
      <c r="AH6779" s="61"/>
      <c r="AI6779" s="61"/>
      <c r="AJ6779" s="61"/>
      <c r="AK6779" s="61"/>
      <c r="AL6779" s="61"/>
      <c r="AM6779" s="61"/>
      <c r="AN6779" s="61"/>
      <c r="AO6779" s="61"/>
      <c r="AP6779" s="62"/>
      <c r="AQ6779" s="61"/>
      <c r="AR6779" s="61"/>
      <c r="AS6779" s="61"/>
      <c r="AT6779" s="61"/>
      <c r="AU6779" s="61"/>
      <c r="AV6779" s="61"/>
      <c r="AW6779" s="60"/>
    </row>
    <row r="6780" s="59" customFormat="1" customHeight="1" spans="1:49">
      <c r="A6780" s="60"/>
      <c r="B6780" s="60"/>
      <c r="C6780" s="60"/>
      <c r="D6780" s="60"/>
      <c r="H6780" s="61"/>
      <c r="I6780" s="61"/>
      <c r="J6780" s="61"/>
      <c r="K6780" s="61"/>
      <c r="L6780" s="61"/>
      <c r="M6780" s="61"/>
      <c r="N6780" s="61"/>
      <c r="O6780" s="61"/>
      <c r="P6780" s="61"/>
      <c r="Q6780" s="61"/>
      <c r="R6780" s="61"/>
      <c r="S6780" s="61"/>
      <c r="T6780" s="61"/>
      <c r="U6780" s="61"/>
      <c r="V6780" s="61"/>
      <c r="W6780" s="61"/>
      <c r="X6780" s="61"/>
      <c r="Y6780" s="61"/>
      <c r="Z6780" s="61"/>
      <c r="AA6780" s="61"/>
      <c r="AB6780" s="61"/>
      <c r="AC6780" s="61"/>
      <c r="AD6780" s="61"/>
      <c r="AE6780" s="61"/>
      <c r="AF6780" s="61"/>
      <c r="AG6780" s="61"/>
      <c r="AH6780" s="61"/>
      <c r="AI6780" s="61"/>
      <c r="AJ6780" s="61"/>
      <c r="AK6780" s="61"/>
      <c r="AL6780" s="61"/>
      <c r="AM6780" s="61"/>
      <c r="AN6780" s="61"/>
      <c r="AO6780" s="61"/>
      <c r="AP6780" s="62"/>
      <c r="AQ6780" s="61"/>
      <c r="AR6780" s="61"/>
      <c r="AS6780" s="61"/>
      <c r="AT6780" s="61"/>
      <c r="AU6780" s="61"/>
      <c r="AV6780" s="61"/>
      <c r="AW6780" s="60"/>
    </row>
    <row r="6781" s="59" customFormat="1" customHeight="1" spans="1:49">
      <c r="A6781" s="60"/>
      <c r="B6781" s="60"/>
      <c r="C6781" s="60"/>
      <c r="D6781" s="60"/>
      <c r="H6781" s="61"/>
      <c r="I6781" s="61"/>
      <c r="J6781" s="61"/>
      <c r="K6781" s="61"/>
      <c r="L6781" s="61"/>
      <c r="M6781" s="61"/>
      <c r="N6781" s="61"/>
      <c r="O6781" s="61"/>
      <c r="P6781" s="61"/>
      <c r="Q6781" s="61"/>
      <c r="R6781" s="61"/>
      <c r="S6781" s="61"/>
      <c r="T6781" s="61"/>
      <c r="U6781" s="61"/>
      <c r="V6781" s="61"/>
      <c r="W6781" s="61"/>
      <c r="X6781" s="61"/>
      <c r="Y6781" s="61"/>
      <c r="Z6781" s="61"/>
      <c r="AA6781" s="61"/>
      <c r="AB6781" s="61"/>
      <c r="AC6781" s="61"/>
      <c r="AD6781" s="61"/>
      <c r="AE6781" s="61"/>
      <c r="AF6781" s="61"/>
      <c r="AG6781" s="61"/>
      <c r="AH6781" s="61"/>
      <c r="AI6781" s="61"/>
      <c r="AJ6781" s="61"/>
      <c r="AK6781" s="61"/>
      <c r="AL6781" s="61"/>
      <c r="AM6781" s="61"/>
      <c r="AN6781" s="61"/>
      <c r="AO6781" s="61"/>
      <c r="AP6781" s="62"/>
      <c r="AQ6781" s="61"/>
      <c r="AR6781" s="61"/>
      <c r="AS6781" s="61"/>
      <c r="AT6781" s="61"/>
      <c r="AU6781" s="61"/>
      <c r="AV6781" s="61"/>
      <c r="AW6781" s="60"/>
    </row>
    <row r="6782" s="59" customFormat="1" customHeight="1" spans="1:49">
      <c r="A6782" s="60"/>
      <c r="B6782" s="60"/>
      <c r="C6782" s="60"/>
      <c r="D6782" s="60"/>
      <c r="H6782" s="61"/>
      <c r="I6782" s="61"/>
      <c r="J6782" s="61"/>
      <c r="K6782" s="61"/>
      <c r="L6782" s="61"/>
      <c r="M6782" s="61"/>
      <c r="N6782" s="61"/>
      <c r="O6782" s="61"/>
      <c r="P6782" s="61"/>
      <c r="Q6782" s="61"/>
      <c r="R6782" s="61"/>
      <c r="S6782" s="61"/>
      <c r="T6782" s="61"/>
      <c r="U6782" s="61"/>
      <c r="V6782" s="61"/>
      <c r="W6782" s="61"/>
      <c r="X6782" s="61"/>
      <c r="Y6782" s="61"/>
      <c r="Z6782" s="61"/>
      <c r="AA6782" s="61"/>
      <c r="AB6782" s="61"/>
      <c r="AC6782" s="61"/>
      <c r="AD6782" s="61"/>
      <c r="AE6782" s="61"/>
      <c r="AF6782" s="61"/>
      <c r="AG6782" s="61"/>
      <c r="AH6782" s="61"/>
      <c r="AI6782" s="61"/>
      <c r="AJ6782" s="61"/>
      <c r="AK6782" s="61"/>
      <c r="AL6782" s="61"/>
      <c r="AM6782" s="61"/>
      <c r="AN6782" s="61"/>
      <c r="AO6782" s="61"/>
      <c r="AP6782" s="62"/>
      <c r="AQ6782" s="61"/>
      <c r="AR6782" s="61"/>
      <c r="AS6782" s="61"/>
      <c r="AT6782" s="61"/>
      <c r="AU6782" s="61"/>
      <c r="AV6782" s="61"/>
      <c r="AW6782" s="60"/>
    </row>
    <row r="6783" s="59" customFormat="1" customHeight="1" spans="1:49">
      <c r="A6783" s="60"/>
      <c r="B6783" s="60"/>
      <c r="C6783" s="60"/>
      <c r="D6783" s="60"/>
      <c r="H6783" s="61"/>
      <c r="I6783" s="61"/>
      <c r="J6783" s="61"/>
      <c r="K6783" s="61"/>
      <c r="L6783" s="61"/>
      <c r="M6783" s="61"/>
      <c r="N6783" s="61"/>
      <c r="O6783" s="61"/>
      <c r="P6783" s="61"/>
      <c r="Q6783" s="61"/>
      <c r="R6783" s="61"/>
      <c r="S6783" s="61"/>
      <c r="T6783" s="61"/>
      <c r="U6783" s="61"/>
      <c r="V6783" s="61"/>
      <c r="W6783" s="61"/>
      <c r="X6783" s="61"/>
      <c r="Y6783" s="61"/>
      <c r="Z6783" s="61"/>
      <c r="AA6783" s="61"/>
      <c r="AB6783" s="61"/>
      <c r="AC6783" s="61"/>
      <c r="AD6783" s="61"/>
      <c r="AE6783" s="61"/>
      <c r="AF6783" s="61"/>
      <c r="AG6783" s="61"/>
      <c r="AH6783" s="61"/>
      <c r="AI6783" s="61"/>
      <c r="AJ6783" s="61"/>
      <c r="AK6783" s="61"/>
      <c r="AL6783" s="61"/>
      <c r="AM6783" s="61"/>
      <c r="AN6783" s="61"/>
      <c r="AO6783" s="61"/>
      <c r="AP6783" s="62"/>
      <c r="AQ6783" s="61"/>
      <c r="AR6783" s="61"/>
      <c r="AS6783" s="61"/>
      <c r="AT6783" s="61"/>
      <c r="AU6783" s="61"/>
      <c r="AV6783" s="61"/>
      <c r="AW6783" s="60"/>
    </row>
    <row r="6784" s="59" customFormat="1" customHeight="1" spans="1:49">
      <c r="A6784" s="60"/>
      <c r="B6784" s="60"/>
      <c r="C6784" s="60"/>
      <c r="D6784" s="60"/>
      <c r="H6784" s="61"/>
      <c r="I6784" s="61"/>
      <c r="J6784" s="61"/>
      <c r="K6784" s="61"/>
      <c r="L6784" s="61"/>
      <c r="M6784" s="61"/>
      <c r="N6784" s="61"/>
      <c r="O6784" s="61"/>
      <c r="P6784" s="61"/>
      <c r="Q6784" s="61"/>
      <c r="R6784" s="61"/>
      <c r="S6784" s="61"/>
      <c r="T6784" s="61"/>
      <c r="U6784" s="61"/>
      <c r="V6784" s="61"/>
      <c r="W6784" s="61"/>
      <c r="X6784" s="61"/>
      <c r="Y6784" s="61"/>
      <c r="Z6784" s="61"/>
      <c r="AA6784" s="61"/>
      <c r="AB6784" s="61"/>
      <c r="AC6784" s="61"/>
      <c r="AD6784" s="61"/>
      <c r="AE6784" s="61"/>
      <c r="AF6784" s="61"/>
      <c r="AG6784" s="61"/>
      <c r="AH6784" s="61"/>
      <c r="AI6784" s="61"/>
      <c r="AJ6784" s="61"/>
      <c r="AK6784" s="61"/>
      <c r="AL6784" s="61"/>
      <c r="AM6784" s="61"/>
      <c r="AN6784" s="61"/>
      <c r="AO6784" s="61"/>
      <c r="AP6784" s="62"/>
      <c r="AQ6784" s="61"/>
      <c r="AR6784" s="61"/>
      <c r="AS6784" s="61"/>
      <c r="AT6784" s="61"/>
      <c r="AU6784" s="61"/>
      <c r="AV6784" s="61"/>
      <c r="AW6784" s="60"/>
    </row>
    <row r="6785" s="59" customFormat="1" customHeight="1" spans="1:49">
      <c r="A6785" s="60"/>
      <c r="B6785" s="60"/>
      <c r="C6785" s="60"/>
      <c r="D6785" s="60"/>
      <c r="H6785" s="61"/>
      <c r="I6785" s="61"/>
      <c r="J6785" s="61"/>
      <c r="K6785" s="61"/>
      <c r="L6785" s="61"/>
      <c r="M6785" s="61"/>
      <c r="N6785" s="61"/>
      <c r="O6785" s="61"/>
      <c r="P6785" s="61"/>
      <c r="Q6785" s="61"/>
      <c r="R6785" s="61"/>
      <c r="S6785" s="61"/>
      <c r="T6785" s="61"/>
      <c r="U6785" s="61"/>
      <c r="V6785" s="61"/>
      <c r="W6785" s="61"/>
      <c r="X6785" s="61"/>
      <c r="Y6785" s="61"/>
      <c r="Z6785" s="61"/>
      <c r="AA6785" s="61"/>
      <c r="AB6785" s="61"/>
      <c r="AC6785" s="61"/>
      <c r="AD6785" s="61"/>
      <c r="AE6785" s="61"/>
      <c r="AF6785" s="61"/>
      <c r="AG6785" s="61"/>
      <c r="AH6785" s="61"/>
      <c r="AI6785" s="61"/>
      <c r="AJ6785" s="61"/>
      <c r="AK6785" s="61"/>
      <c r="AL6785" s="61"/>
      <c r="AM6785" s="61"/>
      <c r="AN6785" s="61"/>
      <c r="AO6785" s="61"/>
      <c r="AP6785" s="62"/>
      <c r="AQ6785" s="61"/>
      <c r="AR6785" s="61"/>
      <c r="AS6785" s="61"/>
      <c r="AT6785" s="61"/>
      <c r="AU6785" s="61"/>
      <c r="AV6785" s="61"/>
      <c r="AW6785" s="60"/>
    </row>
    <row r="6786" s="59" customFormat="1" customHeight="1" spans="1:49">
      <c r="A6786" s="60"/>
      <c r="B6786" s="60"/>
      <c r="C6786" s="60"/>
      <c r="D6786" s="60"/>
      <c r="H6786" s="61"/>
      <c r="I6786" s="61"/>
      <c r="J6786" s="61"/>
      <c r="K6786" s="61"/>
      <c r="L6786" s="61"/>
      <c r="M6786" s="61"/>
      <c r="N6786" s="61"/>
      <c r="O6786" s="61"/>
      <c r="P6786" s="61"/>
      <c r="Q6786" s="61"/>
      <c r="R6786" s="61"/>
      <c r="S6786" s="61"/>
      <c r="T6786" s="61"/>
      <c r="U6786" s="61"/>
      <c r="V6786" s="61"/>
      <c r="W6786" s="61"/>
      <c r="X6786" s="61"/>
      <c r="Y6786" s="61"/>
      <c r="Z6786" s="61"/>
      <c r="AA6786" s="61"/>
      <c r="AB6786" s="61"/>
      <c r="AC6786" s="61"/>
      <c r="AD6786" s="61"/>
      <c r="AE6786" s="61"/>
      <c r="AF6786" s="61"/>
      <c r="AG6786" s="61"/>
      <c r="AH6786" s="61"/>
      <c r="AI6786" s="61"/>
      <c r="AJ6786" s="61"/>
      <c r="AK6786" s="61"/>
      <c r="AL6786" s="61"/>
      <c r="AM6786" s="61"/>
      <c r="AN6786" s="61"/>
      <c r="AO6786" s="61"/>
      <c r="AP6786" s="62"/>
      <c r="AQ6786" s="61"/>
      <c r="AR6786" s="61"/>
      <c r="AS6786" s="61"/>
      <c r="AT6786" s="61"/>
      <c r="AU6786" s="61"/>
      <c r="AV6786" s="61"/>
      <c r="AW6786" s="60"/>
    </row>
    <row r="6787" s="59" customFormat="1" customHeight="1" spans="1:49">
      <c r="A6787" s="60"/>
      <c r="B6787" s="60"/>
      <c r="C6787" s="60"/>
      <c r="D6787" s="60"/>
      <c r="H6787" s="61"/>
      <c r="I6787" s="61"/>
      <c r="J6787" s="61"/>
      <c r="K6787" s="61"/>
      <c r="L6787" s="61"/>
      <c r="M6787" s="61"/>
      <c r="N6787" s="61"/>
      <c r="O6787" s="61"/>
      <c r="P6787" s="61"/>
      <c r="Q6787" s="61"/>
      <c r="R6787" s="61"/>
      <c r="S6787" s="61"/>
      <c r="T6787" s="61"/>
      <c r="U6787" s="61"/>
      <c r="V6787" s="61"/>
      <c r="W6787" s="61"/>
      <c r="X6787" s="61"/>
      <c r="Y6787" s="61"/>
      <c r="Z6787" s="61"/>
      <c r="AA6787" s="61"/>
      <c r="AB6787" s="61"/>
      <c r="AC6787" s="61"/>
      <c r="AD6787" s="61"/>
      <c r="AE6787" s="61"/>
      <c r="AF6787" s="61"/>
      <c r="AG6787" s="61"/>
      <c r="AH6787" s="61"/>
      <c r="AI6787" s="61"/>
      <c r="AJ6787" s="61"/>
      <c r="AK6787" s="61"/>
      <c r="AL6787" s="61"/>
      <c r="AM6787" s="61"/>
      <c r="AN6787" s="61"/>
      <c r="AO6787" s="61"/>
      <c r="AP6787" s="62"/>
      <c r="AQ6787" s="61"/>
      <c r="AR6787" s="61"/>
      <c r="AS6787" s="61"/>
      <c r="AT6787" s="61"/>
      <c r="AU6787" s="61"/>
      <c r="AV6787" s="61"/>
      <c r="AW6787" s="60"/>
    </row>
    <row r="6788" s="59" customFormat="1" customHeight="1" spans="1:49">
      <c r="A6788" s="60"/>
      <c r="B6788" s="60"/>
      <c r="C6788" s="60"/>
      <c r="D6788" s="60"/>
      <c r="H6788" s="61"/>
      <c r="I6788" s="61"/>
      <c r="J6788" s="61"/>
      <c r="K6788" s="61"/>
      <c r="L6788" s="61"/>
      <c r="M6788" s="61"/>
      <c r="N6788" s="61"/>
      <c r="O6788" s="61"/>
      <c r="P6788" s="61"/>
      <c r="Q6788" s="61"/>
      <c r="R6788" s="61"/>
      <c r="S6788" s="61"/>
      <c r="T6788" s="61"/>
      <c r="U6788" s="61"/>
      <c r="V6788" s="61"/>
      <c r="W6788" s="61"/>
      <c r="X6788" s="61"/>
      <c r="Y6788" s="61"/>
      <c r="Z6788" s="61"/>
      <c r="AA6788" s="61"/>
      <c r="AB6788" s="61"/>
      <c r="AC6788" s="61"/>
      <c r="AD6788" s="61"/>
      <c r="AE6788" s="61"/>
      <c r="AF6788" s="61"/>
      <c r="AG6788" s="61"/>
      <c r="AH6788" s="61"/>
      <c r="AI6788" s="61"/>
      <c r="AJ6788" s="61"/>
      <c r="AK6788" s="61"/>
      <c r="AL6788" s="61"/>
      <c r="AM6788" s="61"/>
      <c r="AN6788" s="61"/>
      <c r="AO6788" s="61"/>
      <c r="AP6788" s="62"/>
      <c r="AQ6788" s="61"/>
      <c r="AR6788" s="61"/>
      <c r="AS6788" s="61"/>
      <c r="AT6788" s="61"/>
      <c r="AU6788" s="61"/>
      <c r="AV6788" s="61"/>
      <c r="AW6788" s="60"/>
    </row>
    <row r="6789" s="59" customFormat="1" customHeight="1" spans="1:49">
      <c r="A6789" s="60"/>
      <c r="B6789" s="60"/>
      <c r="C6789" s="60"/>
      <c r="D6789" s="60"/>
      <c r="H6789" s="61"/>
      <c r="I6789" s="61"/>
      <c r="J6789" s="61"/>
      <c r="K6789" s="61"/>
      <c r="L6789" s="61"/>
      <c r="M6789" s="61"/>
      <c r="N6789" s="61"/>
      <c r="O6789" s="61"/>
      <c r="P6789" s="61"/>
      <c r="Q6789" s="61"/>
      <c r="R6789" s="61"/>
      <c r="S6789" s="61"/>
      <c r="T6789" s="61"/>
      <c r="U6789" s="61"/>
      <c r="V6789" s="61"/>
      <c r="W6789" s="61"/>
      <c r="X6789" s="61"/>
      <c r="Y6789" s="61"/>
      <c r="Z6789" s="61"/>
      <c r="AA6789" s="61"/>
      <c r="AB6789" s="61"/>
      <c r="AC6789" s="61"/>
      <c r="AD6789" s="61"/>
      <c r="AE6789" s="61"/>
      <c r="AF6789" s="61"/>
      <c r="AG6789" s="61"/>
      <c r="AH6789" s="61"/>
      <c r="AI6789" s="61"/>
      <c r="AJ6789" s="61"/>
      <c r="AK6789" s="61"/>
      <c r="AL6789" s="61"/>
      <c r="AM6789" s="61"/>
      <c r="AN6789" s="61"/>
      <c r="AO6789" s="61"/>
      <c r="AP6789" s="62"/>
      <c r="AQ6789" s="61"/>
      <c r="AR6789" s="61"/>
      <c r="AS6789" s="61"/>
      <c r="AT6789" s="61"/>
      <c r="AU6789" s="61"/>
      <c r="AV6789" s="61"/>
      <c r="AW6789" s="60"/>
    </row>
    <row r="6790" s="59" customFormat="1" customHeight="1" spans="1:49">
      <c r="A6790" s="60"/>
      <c r="B6790" s="60"/>
      <c r="C6790" s="60"/>
      <c r="D6790" s="60"/>
      <c r="H6790" s="61"/>
      <c r="I6790" s="61"/>
      <c r="J6790" s="61"/>
      <c r="K6790" s="61"/>
      <c r="L6790" s="61"/>
      <c r="M6790" s="61"/>
      <c r="N6790" s="61"/>
      <c r="O6790" s="61"/>
      <c r="P6790" s="61"/>
      <c r="Q6790" s="61"/>
      <c r="R6790" s="61"/>
      <c r="S6790" s="61"/>
      <c r="T6790" s="61"/>
      <c r="U6790" s="61"/>
      <c r="V6790" s="61"/>
      <c r="W6790" s="61"/>
      <c r="X6790" s="61"/>
      <c r="Y6790" s="61"/>
      <c r="Z6790" s="61"/>
      <c r="AA6790" s="61"/>
      <c r="AB6790" s="61"/>
      <c r="AC6790" s="61"/>
      <c r="AD6790" s="61"/>
      <c r="AE6790" s="61"/>
      <c r="AF6790" s="61"/>
      <c r="AG6790" s="61"/>
      <c r="AH6790" s="61"/>
      <c r="AI6790" s="61"/>
      <c r="AJ6790" s="61"/>
      <c r="AK6790" s="61"/>
      <c r="AL6790" s="61"/>
      <c r="AM6790" s="61"/>
      <c r="AN6790" s="61"/>
      <c r="AO6790" s="61"/>
      <c r="AP6790" s="62"/>
      <c r="AQ6790" s="61"/>
      <c r="AR6790" s="61"/>
      <c r="AS6790" s="61"/>
      <c r="AT6790" s="61"/>
      <c r="AU6790" s="61"/>
      <c r="AV6790" s="61"/>
      <c r="AW6790" s="60"/>
    </row>
    <row r="6791" s="59" customFormat="1" customHeight="1" spans="1:49">
      <c r="A6791" s="60"/>
      <c r="B6791" s="60"/>
      <c r="C6791" s="60"/>
      <c r="D6791" s="60"/>
      <c r="H6791" s="61"/>
      <c r="I6791" s="61"/>
      <c r="J6791" s="61"/>
      <c r="K6791" s="61"/>
      <c r="L6791" s="61"/>
      <c r="M6791" s="61"/>
      <c r="N6791" s="61"/>
      <c r="O6791" s="61"/>
      <c r="P6791" s="61"/>
      <c r="Q6791" s="61"/>
      <c r="R6791" s="61"/>
      <c r="S6791" s="61"/>
      <c r="T6791" s="61"/>
      <c r="U6791" s="61"/>
      <c r="V6791" s="61"/>
      <c r="W6791" s="61"/>
      <c r="X6791" s="61"/>
      <c r="Y6791" s="61"/>
      <c r="Z6791" s="61"/>
      <c r="AA6791" s="61"/>
      <c r="AB6791" s="61"/>
      <c r="AC6791" s="61"/>
      <c r="AD6791" s="61"/>
      <c r="AE6791" s="61"/>
      <c r="AF6791" s="61"/>
      <c r="AG6791" s="61"/>
      <c r="AH6791" s="61"/>
      <c r="AI6791" s="61"/>
      <c r="AJ6791" s="61"/>
      <c r="AK6791" s="61"/>
      <c r="AL6791" s="61"/>
      <c r="AM6791" s="61"/>
      <c r="AN6791" s="61"/>
      <c r="AO6791" s="61"/>
      <c r="AP6791" s="62"/>
      <c r="AQ6791" s="61"/>
      <c r="AR6791" s="61"/>
      <c r="AS6791" s="61"/>
      <c r="AT6791" s="61"/>
      <c r="AU6791" s="61"/>
      <c r="AV6791" s="61"/>
      <c r="AW6791" s="60"/>
    </row>
    <row r="6792" s="59" customFormat="1" customHeight="1" spans="1:49">
      <c r="A6792" s="60"/>
      <c r="B6792" s="60"/>
      <c r="C6792" s="60"/>
      <c r="D6792" s="60"/>
      <c r="H6792" s="61"/>
      <c r="I6792" s="61"/>
      <c r="J6792" s="61"/>
      <c r="K6792" s="61"/>
      <c r="L6792" s="61"/>
      <c r="M6792" s="61"/>
      <c r="N6792" s="61"/>
      <c r="O6792" s="61"/>
      <c r="P6792" s="61"/>
      <c r="Q6792" s="61"/>
      <c r="R6792" s="61"/>
      <c r="S6792" s="61"/>
      <c r="T6792" s="61"/>
      <c r="U6792" s="61"/>
      <c r="V6792" s="61"/>
      <c r="W6792" s="61"/>
      <c r="X6792" s="61"/>
      <c r="Y6792" s="61"/>
      <c r="Z6792" s="61"/>
      <c r="AA6792" s="61"/>
      <c r="AB6792" s="61"/>
      <c r="AC6792" s="61"/>
      <c r="AD6792" s="61"/>
      <c r="AE6792" s="61"/>
      <c r="AF6792" s="61"/>
      <c r="AG6792" s="61"/>
      <c r="AH6792" s="61"/>
      <c r="AI6792" s="61"/>
      <c r="AJ6792" s="61"/>
      <c r="AK6792" s="61"/>
      <c r="AL6792" s="61"/>
      <c r="AM6792" s="61"/>
      <c r="AN6792" s="61"/>
      <c r="AO6792" s="61"/>
      <c r="AP6792" s="62"/>
      <c r="AQ6792" s="61"/>
      <c r="AR6792" s="61"/>
      <c r="AS6792" s="61"/>
      <c r="AT6792" s="61"/>
      <c r="AU6792" s="61"/>
      <c r="AV6792" s="61"/>
      <c r="AW6792" s="60"/>
    </row>
    <row r="6793" s="59" customFormat="1" customHeight="1" spans="1:49">
      <c r="A6793" s="60"/>
      <c r="B6793" s="60"/>
      <c r="C6793" s="60"/>
      <c r="D6793" s="60"/>
      <c r="H6793" s="61"/>
      <c r="I6793" s="61"/>
      <c r="J6793" s="61"/>
      <c r="K6793" s="61"/>
      <c r="L6793" s="61"/>
      <c r="M6793" s="61"/>
      <c r="N6793" s="61"/>
      <c r="O6793" s="61"/>
      <c r="P6793" s="61"/>
      <c r="Q6793" s="61"/>
      <c r="R6793" s="61"/>
      <c r="S6793" s="61"/>
      <c r="T6793" s="61"/>
      <c r="U6793" s="61"/>
      <c r="V6793" s="61"/>
      <c r="W6793" s="61"/>
      <c r="X6793" s="61"/>
      <c r="Y6793" s="61"/>
      <c r="Z6793" s="61"/>
      <c r="AA6793" s="61"/>
      <c r="AB6793" s="61"/>
      <c r="AC6793" s="61"/>
      <c r="AD6793" s="61"/>
      <c r="AE6793" s="61"/>
      <c r="AF6793" s="61"/>
      <c r="AG6793" s="61"/>
      <c r="AH6793" s="61"/>
      <c r="AI6793" s="61"/>
      <c r="AJ6793" s="61"/>
      <c r="AK6793" s="61"/>
      <c r="AL6793" s="61"/>
      <c r="AM6793" s="61"/>
      <c r="AN6793" s="61"/>
      <c r="AO6793" s="61"/>
      <c r="AP6793" s="62"/>
      <c r="AQ6793" s="61"/>
      <c r="AR6793" s="61"/>
      <c r="AS6793" s="61"/>
      <c r="AT6793" s="61"/>
      <c r="AU6793" s="61"/>
      <c r="AV6793" s="61"/>
      <c r="AW6793" s="60"/>
    </row>
    <row r="6794" s="59" customFormat="1" customHeight="1" spans="1:49">
      <c r="A6794" s="60"/>
      <c r="B6794" s="60"/>
      <c r="C6794" s="60"/>
      <c r="D6794" s="60"/>
      <c r="H6794" s="61"/>
      <c r="I6794" s="61"/>
      <c r="J6794" s="61"/>
      <c r="K6794" s="61"/>
      <c r="L6794" s="61"/>
      <c r="M6794" s="61"/>
      <c r="N6794" s="61"/>
      <c r="O6794" s="61"/>
      <c r="P6794" s="61"/>
      <c r="Q6794" s="61"/>
      <c r="R6794" s="61"/>
      <c r="S6794" s="61"/>
      <c r="T6794" s="61"/>
      <c r="U6794" s="61"/>
      <c r="V6794" s="61"/>
      <c r="W6794" s="61"/>
      <c r="X6794" s="61"/>
      <c r="Y6794" s="61"/>
      <c r="Z6794" s="61"/>
      <c r="AA6794" s="61"/>
      <c r="AB6794" s="61"/>
      <c r="AC6794" s="61"/>
      <c r="AD6794" s="61"/>
      <c r="AE6794" s="61"/>
      <c r="AF6794" s="61"/>
      <c r="AG6794" s="61"/>
      <c r="AH6794" s="61"/>
      <c r="AI6794" s="61"/>
      <c r="AJ6794" s="61"/>
      <c r="AK6794" s="61"/>
      <c r="AL6794" s="61"/>
      <c r="AM6794" s="61"/>
      <c r="AN6794" s="61"/>
      <c r="AO6794" s="61"/>
      <c r="AP6794" s="62"/>
      <c r="AQ6794" s="61"/>
      <c r="AR6794" s="61"/>
      <c r="AS6794" s="61"/>
      <c r="AT6794" s="61"/>
      <c r="AU6794" s="61"/>
      <c r="AV6794" s="61"/>
      <c r="AW6794" s="60"/>
    </row>
    <row r="6795" s="59" customFormat="1" customHeight="1" spans="1:49">
      <c r="A6795" s="60"/>
      <c r="B6795" s="60"/>
      <c r="C6795" s="60"/>
      <c r="D6795" s="60"/>
      <c r="H6795" s="61"/>
      <c r="I6795" s="61"/>
      <c r="J6795" s="61"/>
      <c r="K6795" s="61"/>
      <c r="L6795" s="61"/>
      <c r="M6795" s="61"/>
      <c r="N6795" s="61"/>
      <c r="O6795" s="61"/>
      <c r="P6795" s="61"/>
      <c r="Q6795" s="61"/>
      <c r="R6795" s="61"/>
      <c r="S6795" s="61"/>
      <c r="T6795" s="61"/>
      <c r="U6795" s="61"/>
      <c r="V6795" s="61"/>
      <c r="W6795" s="61"/>
      <c r="X6795" s="61"/>
      <c r="Y6795" s="61"/>
      <c r="Z6795" s="61"/>
      <c r="AA6795" s="61"/>
      <c r="AB6795" s="61"/>
      <c r="AC6795" s="61"/>
      <c r="AD6795" s="61"/>
      <c r="AE6795" s="61"/>
      <c r="AF6795" s="61"/>
      <c r="AG6795" s="61"/>
      <c r="AH6795" s="61"/>
      <c r="AI6795" s="61"/>
      <c r="AJ6795" s="61"/>
      <c r="AK6795" s="61"/>
      <c r="AL6795" s="61"/>
      <c r="AM6795" s="61"/>
      <c r="AN6795" s="61"/>
      <c r="AO6795" s="61"/>
      <c r="AP6795" s="62"/>
      <c r="AQ6795" s="61"/>
      <c r="AR6795" s="61"/>
      <c r="AS6795" s="61"/>
      <c r="AT6795" s="61"/>
      <c r="AU6795" s="61"/>
      <c r="AV6795" s="61"/>
      <c r="AW6795" s="60"/>
    </row>
    <row r="6796" s="59" customFormat="1" customHeight="1" spans="1:49">
      <c r="A6796" s="60"/>
      <c r="B6796" s="60"/>
      <c r="C6796" s="60"/>
      <c r="D6796" s="60"/>
      <c r="H6796" s="61"/>
      <c r="I6796" s="61"/>
      <c r="J6796" s="61"/>
      <c r="K6796" s="61"/>
      <c r="L6796" s="61"/>
      <c r="M6796" s="61"/>
      <c r="N6796" s="61"/>
      <c r="O6796" s="61"/>
      <c r="P6796" s="61"/>
      <c r="Q6796" s="61"/>
      <c r="R6796" s="61"/>
      <c r="S6796" s="61"/>
      <c r="T6796" s="61"/>
      <c r="U6796" s="61"/>
      <c r="V6796" s="61"/>
      <c r="W6796" s="61"/>
      <c r="X6796" s="61"/>
      <c r="Y6796" s="61"/>
      <c r="Z6796" s="61"/>
      <c r="AA6796" s="61"/>
      <c r="AB6796" s="61"/>
      <c r="AC6796" s="61"/>
      <c r="AD6796" s="61"/>
      <c r="AE6796" s="61"/>
      <c r="AF6796" s="61"/>
      <c r="AG6796" s="61"/>
      <c r="AH6796" s="61"/>
      <c r="AI6796" s="61"/>
      <c r="AJ6796" s="61"/>
      <c r="AK6796" s="61"/>
      <c r="AL6796" s="61"/>
      <c r="AM6796" s="61"/>
      <c r="AN6796" s="61"/>
      <c r="AO6796" s="61"/>
      <c r="AP6796" s="62"/>
      <c r="AQ6796" s="61"/>
      <c r="AR6796" s="61"/>
      <c r="AS6796" s="61"/>
      <c r="AT6796" s="61"/>
      <c r="AU6796" s="61"/>
      <c r="AV6796" s="61"/>
      <c r="AW6796" s="60"/>
    </row>
    <row r="6797" s="59" customFormat="1" customHeight="1" spans="1:49">
      <c r="A6797" s="60"/>
      <c r="B6797" s="60"/>
      <c r="C6797" s="60"/>
      <c r="D6797" s="60"/>
      <c r="H6797" s="61"/>
      <c r="I6797" s="61"/>
      <c r="J6797" s="61"/>
      <c r="K6797" s="61"/>
      <c r="L6797" s="61"/>
      <c r="M6797" s="61"/>
      <c r="N6797" s="61"/>
      <c r="O6797" s="61"/>
      <c r="P6797" s="61"/>
      <c r="Q6797" s="61"/>
      <c r="R6797" s="61"/>
      <c r="S6797" s="61"/>
      <c r="T6797" s="61"/>
      <c r="U6797" s="61"/>
      <c r="V6797" s="61"/>
      <c r="W6797" s="61"/>
      <c r="X6797" s="61"/>
      <c r="Y6797" s="61"/>
      <c r="Z6797" s="61"/>
      <c r="AA6797" s="61"/>
      <c r="AB6797" s="61"/>
      <c r="AC6797" s="61"/>
      <c r="AD6797" s="61"/>
      <c r="AE6797" s="61"/>
      <c r="AF6797" s="61"/>
      <c r="AG6797" s="61"/>
      <c r="AH6797" s="61"/>
      <c r="AI6797" s="61"/>
      <c r="AJ6797" s="61"/>
      <c r="AK6797" s="61"/>
      <c r="AL6797" s="61"/>
      <c r="AM6797" s="61"/>
      <c r="AN6797" s="61"/>
      <c r="AO6797" s="61"/>
      <c r="AP6797" s="62"/>
      <c r="AQ6797" s="61"/>
      <c r="AR6797" s="61"/>
      <c r="AS6797" s="61"/>
      <c r="AT6797" s="61"/>
      <c r="AU6797" s="61"/>
      <c r="AV6797" s="61"/>
      <c r="AW6797" s="60"/>
    </row>
    <row r="6798" s="59" customFormat="1" customHeight="1" spans="1:49">
      <c r="A6798" s="60"/>
      <c r="B6798" s="60"/>
      <c r="C6798" s="60"/>
      <c r="D6798" s="60"/>
      <c r="H6798" s="61"/>
      <c r="I6798" s="61"/>
      <c r="J6798" s="61"/>
      <c r="K6798" s="61"/>
      <c r="L6798" s="61"/>
      <c r="M6798" s="61"/>
      <c r="N6798" s="61"/>
      <c r="O6798" s="61"/>
      <c r="P6798" s="61"/>
      <c r="Q6798" s="61"/>
      <c r="R6798" s="61"/>
      <c r="S6798" s="61"/>
      <c r="T6798" s="61"/>
      <c r="U6798" s="61"/>
      <c r="V6798" s="61"/>
      <c r="W6798" s="61"/>
      <c r="X6798" s="61"/>
      <c r="Y6798" s="61"/>
      <c r="Z6798" s="61"/>
      <c r="AA6798" s="61"/>
      <c r="AB6798" s="61"/>
      <c r="AC6798" s="61"/>
      <c r="AD6798" s="61"/>
      <c r="AE6798" s="61"/>
      <c r="AF6798" s="61"/>
      <c r="AG6798" s="61"/>
      <c r="AH6798" s="61"/>
      <c r="AI6798" s="61"/>
      <c r="AJ6798" s="61"/>
      <c r="AK6798" s="61"/>
      <c r="AL6798" s="61"/>
      <c r="AM6798" s="61"/>
      <c r="AN6798" s="61"/>
      <c r="AO6798" s="61"/>
      <c r="AP6798" s="62"/>
      <c r="AQ6798" s="61"/>
      <c r="AR6798" s="61"/>
      <c r="AS6798" s="61"/>
      <c r="AT6798" s="61"/>
      <c r="AU6798" s="61"/>
      <c r="AV6798" s="61"/>
      <c r="AW6798" s="60"/>
    </row>
    <row r="6799" s="59" customFormat="1" customHeight="1" spans="1:49">
      <c r="A6799" s="60"/>
      <c r="B6799" s="60"/>
      <c r="C6799" s="60"/>
      <c r="D6799" s="60"/>
      <c r="H6799" s="61"/>
      <c r="I6799" s="61"/>
      <c r="J6799" s="61"/>
      <c r="K6799" s="61"/>
      <c r="L6799" s="61"/>
      <c r="M6799" s="61"/>
      <c r="N6799" s="61"/>
      <c r="O6799" s="61"/>
      <c r="P6799" s="61"/>
      <c r="Q6799" s="61"/>
      <c r="R6799" s="61"/>
      <c r="S6799" s="61"/>
      <c r="T6799" s="61"/>
      <c r="U6799" s="61"/>
      <c r="V6799" s="61"/>
      <c r="W6799" s="61"/>
      <c r="X6799" s="61"/>
      <c r="Y6799" s="61"/>
      <c r="Z6799" s="61"/>
      <c r="AA6799" s="61"/>
      <c r="AB6799" s="61"/>
      <c r="AC6799" s="61"/>
      <c r="AD6799" s="61"/>
      <c r="AE6799" s="61"/>
      <c r="AF6799" s="61"/>
      <c r="AG6799" s="61"/>
      <c r="AH6799" s="61"/>
      <c r="AI6799" s="61"/>
      <c r="AJ6799" s="61"/>
      <c r="AK6799" s="61"/>
      <c r="AL6799" s="61"/>
      <c r="AM6799" s="61"/>
      <c r="AN6799" s="61"/>
      <c r="AO6799" s="61"/>
      <c r="AP6799" s="62"/>
      <c r="AQ6799" s="61"/>
      <c r="AR6799" s="61"/>
      <c r="AS6799" s="61"/>
      <c r="AT6799" s="61"/>
      <c r="AU6799" s="61"/>
      <c r="AV6799" s="61"/>
      <c r="AW6799" s="60"/>
    </row>
    <row r="6800" s="59" customFormat="1" customHeight="1" spans="1:49">
      <c r="A6800" s="60"/>
      <c r="B6800" s="60"/>
      <c r="C6800" s="60"/>
      <c r="D6800" s="60"/>
      <c r="H6800" s="61"/>
      <c r="I6800" s="61"/>
      <c r="J6800" s="61"/>
      <c r="K6800" s="61"/>
      <c r="L6800" s="61"/>
      <c r="M6800" s="61"/>
      <c r="N6800" s="61"/>
      <c r="O6800" s="61"/>
      <c r="P6800" s="61"/>
      <c r="Q6800" s="61"/>
      <c r="R6800" s="61"/>
      <c r="S6800" s="61"/>
      <c r="T6800" s="61"/>
      <c r="U6800" s="61"/>
      <c r="V6800" s="61"/>
      <c r="W6800" s="61"/>
      <c r="X6800" s="61"/>
      <c r="Y6800" s="61"/>
      <c r="Z6800" s="61"/>
      <c r="AA6800" s="61"/>
      <c r="AB6800" s="61"/>
      <c r="AC6800" s="61"/>
      <c r="AD6800" s="61"/>
      <c r="AE6800" s="61"/>
      <c r="AF6800" s="61"/>
      <c r="AG6800" s="61"/>
      <c r="AH6800" s="61"/>
      <c r="AI6800" s="61"/>
      <c r="AJ6800" s="61"/>
      <c r="AK6800" s="61"/>
      <c r="AL6800" s="61"/>
      <c r="AM6800" s="61"/>
      <c r="AN6800" s="61"/>
      <c r="AO6800" s="61"/>
      <c r="AP6800" s="62"/>
      <c r="AQ6800" s="61"/>
      <c r="AR6800" s="61"/>
      <c r="AS6800" s="61"/>
      <c r="AT6800" s="61"/>
      <c r="AU6800" s="61"/>
      <c r="AV6800" s="61"/>
      <c r="AW6800" s="60"/>
    </row>
    <row r="6801" s="59" customFormat="1" customHeight="1" spans="1:49">
      <c r="A6801" s="60"/>
      <c r="B6801" s="60"/>
      <c r="C6801" s="60"/>
      <c r="D6801" s="60"/>
      <c r="H6801" s="61"/>
      <c r="I6801" s="61"/>
      <c r="J6801" s="61"/>
      <c r="K6801" s="61"/>
      <c r="L6801" s="61"/>
      <c r="M6801" s="61"/>
      <c r="N6801" s="61"/>
      <c r="O6801" s="61"/>
      <c r="P6801" s="61"/>
      <c r="Q6801" s="61"/>
      <c r="R6801" s="61"/>
      <c r="S6801" s="61"/>
      <c r="T6801" s="61"/>
      <c r="U6801" s="61"/>
      <c r="V6801" s="61"/>
      <c r="W6801" s="61"/>
      <c r="X6801" s="61"/>
      <c r="Y6801" s="61"/>
      <c r="Z6801" s="61"/>
      <c r="AA6801" s="61"/>
      <c r="AB6801" s="61"/>
      <c r="AC6801" s="61"/>
      <c r="AD6801" s="61"/>
      <c r="AE6801" s="61"/>
      <c r="AF6801" s="61"/>
      <c r="AG6801" s="61"/>
      <c r="AH6801" s="61"/>
      <c r="AI6801" s="61"/>
      <c r="AJ6801" s="61"/>
      <c r="AK6801" s="61"/>
      <c r="AL6801" s="61"/>
      <c r="AM6801" s="61"/>
      <c r="AN6801" s="61"/>
      <c r="AO6801" s="61"/>
      <c r="AP6801" s="62"/>
      <c r="AQ6801" s="61"/>
      <c r="AR6801" s="61"/>
      <c r="AS6801" s="61"/>
      <c r="AT6801" s="61"/>
      <c r="AU6801" s="61"/>
      <c r="AV6801" s="61"/>
      <c r="AW6801" s="60"/>
    </row>
    <row r="6802" s="59" customFormat="1" customHeight="1" spans="1:49">
      <c r="A6802" s="60"/>
      <c r="B6802" s="60"/>
      <c r="C6802" s="60"/>
      <c r="D6802" s="60"/>
      <c r="H6802" s="61"/>
      <c r="I6802" s="61"/>
      <c r="J6802" s="61"/>
      <c r="K6802" s="61"/>
      <c r="L6802" s="61"/>
      <c r="M6802" s="61"/>
      <c r="N6802" s="61"/>
      <c r="O6802" s="61"/>
      <c r="P6802" s="61"/>
      <c r="Q6802" s="61"/>
      <c r="R6802" s="61"/>
      <c r="S6802" s="61"/>
      <c r="T6802" s="61"/>
      <c r="U6802" s="61"/>
      <c r="V6802" s="61"/>
      <c r="W6802" s="61"/>
      <c r="X6802" s="61"/>
      <c r="Y6802" s="61"/>
      <c r="Z6802" s="61"/>
      <c r="AA6802" s="61"/>
      <c r="AB6802" s="61"/>
      <c r="AC6802" s="61"/>
      <c r="AD6802" s="61"/>
      <c r="AE6802" s="61"/>
      <c r="AF6802" s="61"/>
      <c r="AG6802" s="61"/>
      <c r="AH6802" s="61"/>
      <c r="AI6802" s="61"/>
      <c r="AJ6802" s="61"/>
      <c r="AK6802" s="61"/>
      <c r="AL6802" s="61"/>
      <c r="AM6802" s="61"/>
      <c r="AN6802" s="61"/>
      <c r="AO6802" s="61"/>
      <c r="AP6802" s="62"/>
      <c r="AQ6802" s="61"/>
      <c r="AR6802" s="61"/>
      <c r="AS6802" s="61"/>
      <c r="AT6802" s="61"/>
      <c r="AU6802" s="61"/>
      <c r="AV6802" s="61"/>
      <c r="AW6802" s="60"/>
    </row>
    <row r="6803" s="59" customFormat="1" customHeight="1" spans="1:49">
      <c r="A6803" s="60"/>
      <c r="B6803" s="60"/>
      <c r="C6803" s="60"/>
      <c r="D6803" s="60"/>
      <c r="H6803" s="61"/>
      <c r="I6803" s="61"/>
      <c r="J6803" s="61"/>
      <c r="K6803" s="61"/>
      <c r="L6803" s="61"/>
      <c r="M6803" s="61"/>
      <c r="N6803" s="61"/>
      <c r="O6803" s="61"/>
      <c r="P6803" s="61"/>
      <c r="Q6803" s="61"/>
      <c r="R6803" s="61"/>
      <c r="S6803" s="61"/>
      <c r="T6803" s="61"/>
      <c r="U6803" s="61"/>
      <c r="V6803" s="61"/>
      <c r="W6803" s="61"/>
      <c r="X6803" s="61"/>
      <c r="Y6803" s="61"/>
      <c r="Z6803" s="61"/>
      <c r="AA6803" s="61"/>
      <c r="AB6803" s="61"/>
      <c r="AC6803" s="61"/>
      <c r="AD6803" s="61"/>
      <c r="AE6803" s="61"/>
      <c r="AF6803" s="61"/>
      <c r="AG6803" s="61"/>
      <c r="AH6803" s="61"/>
      <c r="AI6803" s="61"/>
      <c r="AJ6803" s="61"/>
      <c r="AK6803" s="61"/>
      <c r="AL6803" s="61"/>
      <c r="AM6803" s="61"/>
      <c r="AN6803" s="61"/>
      <c r="AO6803" s="61"/>
      <c r="AP6803" s="62"/>
      <c r="AQ6803" s="61"/>
      <c r="AR6803" s="61"/>
      <c r="AS6803" s="61"/>
      <c r="AT6803" s="61"/>
      <c r="AU6803" s="61"/>
      <c r="AV6803" s="61"/>
      <c r="AW6803" s="60"/>
    </row>
    <row r="6804" s="59" customFormat="1" customHeight="1" spans="1:49">
      <c r="A6804" s="60"/>
      <c r="B6804" s="60"/>
      <c r="C6804" s="60"/>
      <c r="D6804" s="60"/>
      <c r="H6804" s="61"/>
      <c r="I6804" s="61"/>
      <c r="J6804" s="61"/>
      <c r="K6804" s="61"/>
      <c r="L6804" s="61"/>
      <c r="M6804" s="61"/>
      <c r="N6804" s="61"/>
      <c r="O6804" s="61"/>
      <c r="P6804" s="61"/>
      <c r="Q6804" s="61"/>
      <c r="R6804" s="61"/>
      <c r="S6804" s="61"/>
      <c r="T6804" s="61"/>
      <c r="U6804" s="61"/>
      <c r="V6804" s="61"/>
      <c r="W6804" s="61"/>
      <c r="X6804" s="61"/>
      <c r="Y6804" s="61"/>
      <c r="Z6804" s="61"/>
      <c r="AA6804" s="61"/>
      <c r="AB6804" s="61"/>
      <c r="AC6804" s="61"/>
      <c r="AD6804" s="61"/>
      <c r="AE6804" s="61"/>
      <c r="AF6804" s="61"/>
      <c r="AG6804" s="61"/>
      <c r="AH6804" s="61"/>
      <c r="AI6804" s="61"/>
      <c r="AJ6804" s="61"/>
      <c r="AK6804" s="61"/>
      <c r="AL6804" s="61"/>
      <c r="AM6804" s="61"/>
      <c r="AN6804" s="61"/>
      <c r="AO6804" s="61"/>
      <c r="AP6804" s="62"/>
      <c r="AQ6804" s="61"/>
      <c r="AR6804" s="61"/>
      <c r="AS6804" s="61"/>
      <c r="AT6804" s="61"/>
      <c r="AU6804" s="61"/>
      <c r="AV6804" s="61"/>
      <c r="AW6804" s="60"/>
    </row>
    <row r="6805" s="59" customFormat="1" customHeight="1" spans="1:49">
      <c r="A6805" s="60"/>
      <c r="B6805" s="60"/>
      <c r="C6805" s="60"/>
      <c r="D6805" s="60"/>
      <c r="H6805" s="61"/>
      <c r="I6805" s="61"/>
      <c r="J6805" s="61"/>
      <c r="K6805" s="61"/>
      <c r="L6805" s="61"/>
      <c r="M6805" s="61"/>
      <c r="N6805" s="61"/>
      <c r="O6805" s="61"/>
      <c r="P6805" s="61"/>
      <c r="Q6805" s="61"/>
      <c r="R6805" s="61"/>
      <c r="S6805" s="61"/>
      <c r="T6805" s="61"/>
      <c r="U6805" s="61"/>
      <c r="V6805" s="61"/>
      <c r="W6805" s="61"/>
      <c r="X6805" s="61"/>
      <c r="Y6805" s="61"/>
      <c r="Z6805" s="61"/>
      <c r="AA6805" s="61"/>
      <c r="AB6805" s="61"/>
      <c r="AC6805" s="61"/>
      <c r="AD6805" s="61"/>
      <c r="AE6805" s="61"/>
      <c r="AF6805" s="61"/>
      <c r="AG6805" s="61"/>
      <c r="AH6805" s="61"/>
      <c r="AI6805" s="61"/>
      <c r="AJ6805" s="61"/>
      <c r="AK6805" s="61"/>
      <c r="AL6805" s="61"/>
      <c r="AM6805" s="61"/>
      <c r="AN6805" s="61"/>
      <c r="AO6805" s="61"/>
      <c r="AP6805" s="62"/>
      <c r="AQ6805" s="61"/>
      <c r="AR6805" s="61"/>
      <c r="AS6805" s="61"/>
      <c r="AT6805" s="61"/>
      <c r="AU6805" s="61"/>
      <c r="AV6805" s="61"/>
      <c r="AW6805" s="60"/>
    </row>
    <row r="6806" s="59" customFormat="1" customHeight="1" spans="1:49">
      <c r="A6806" s="60"/>
      <c r="B6806" s="60"/>
      <c r="C6806" s="60"/>
      <c r="D6806" s="60"/>
      <c r="H6806" s="61"/>
      <c r="I6806" s="61"/>
      <c r="J6806" s="61"/>
      <c r="K6806" s="61"/>
      <c r="L6806" s="61"/>
      <c r="M6806" s="61"/>
      <c r="N6806" s="61"/>
      <c r="O6806" s="61"/>
      <c r="P6806" s="61"/>
      <c r="Q6806" s="61"/>
      <c r="R6806" s="61"/>
      <c r="S6806" s="61"/>
      <c r="T6806" s="61"/>
      <c r="U6806" s="61"/>
      <c r="V6806" s="61"/>
      <c r="W6806" s="61"/>
      <c r="X6806" s="61"/>
      <c r="Y6806" s="61"/>
      <c r="Z6806" s="61"/>
      <c r="AA6806" s="61"/>
      <c r="AB6806" s="61"/>
      <c r="AC6806" s="61"/>
      <c r="AD6806" s="61"/>
      <c r="AE6806" s="61"/>
      <c r="AF6806" s="61"/>
      <c r="AG6806" s="61"/>
      <c r="AH6806" s="61"/>
      <c r="AI6806" s="61"/>
      <c r="AJ6806" s="61"/>
      <c r="AK6806" s="61"/>
      <c r="AL6806" s="61"/>
      <c r="AM6806" s="61"/>
      <c r="AN6806" s="61"/>
      <c r="AO6806" s="61"/>
      <c r="AP6806" s="62"/>
      <c r="AQ6806" s="61"/>
      <c r="AR6806" s="61"/>
      <c r="AS6806" s="61"/>
      <c r="AT6806" s="61"/>
      <c r="AU6806" s="61"/>
      <c r="AV6806" s="61"/>
      <c r="AW6806" s="60"/>
    </row>
    <row r="6807" s="59" customFormat="1" customHeight="1" spans="1:49">
      <c r="A6807" s="60"/>
      <c r="B6807" s="60"/>
      <c r="C6807" s="60"/>
      <c r="D6807" s="60"/>
      <c r="H6807" s="61"/>
      <c r="I6807" s="61"/>
      <c r="J6807" s="61"/>
      <c r="K6807" s="61"/>
      <c r="L6807" s="61"/>
      <c r="M6807" s="61"/>
      <c r="N6807" s="61"/>
      <c r="O6807" s="61"/>
      <c r="P6807" s="61"/>
      <c r="Q6807" s="61"/>
      <c r="R6807" s="61"/>
      <c r="S6807" s="61"/>
      <c r="T6807" s="61"/>
      <c r="U6807" s="61"/>
      <c r="V6807" s="61"/>
      <c r="W6807" s="61"/>
      <c r="X6807" s="61"/>
      <c r="Y6807" s="61"/>
      <c r="Z6807" s="61"/>
      <c r="AA6807" s="61"/>
      <c r="AB6807" s="61"/>
      <c r="AC6807" s="61"/>
      <c r="AD6807" s="61"/>
      <c r="AE6807" s="61"/>
      <c r="AF6807" s="61"/>
      <c r="AG6807" s="61"/>
      <c r="AH6807" s="61"/>
      <c r="AI6807" s="61"/>
      <c r="AJ6807" s="61"/>
      <c r="AK6807" s="61"/>
      <c r="AL6807" s="61"/>
      <c r="AM6807" s="61"/>
      <c r="AN6807" s="61"/>
      <c r="AO6807" s="61"/>
      <c r="AP6807" s="62"/>
      <c r="AQ6807" s="61"/>
      <c r="AR6807" s="61"/>
      <c r="AS6807" s="61"/>
      <c r="AT6807" s="61"/>
      <c r="AU6807" s="61"/>
      <c r="AV6807" s="61"/>
      <c r="AW6807" s="60"/>
    </row>
    <row r="6808" s="59" customFormat="1" customHeight="1" spans="1:49">
      <c r="A6808" s="60"/>
      <c r="B6808" s="60"/>
      <c r="C6808" s="60"/>
      <c r="D6808" s="60"/>
      <c r="H6808" s="61"/>
      <c r="I6808" s="61"/>
      <c r="J6808" s="61"/>
      <c r="K6808" s="61"/>
      <c r="L6808" s="61"/>
      <c r="M6808" s="61"/>
      <c r="N6808" s="61"/>
      <c r="O6808" s="61"/>
      <c r="P6808" s="61"/>
      <c r="Q6808" s="61"/>
      <c r="R6808" s="61"/>
      <c r="S6808" s="61"/>
      <c r="T6808" s="61"/>
      <c r="U6808" s="61"/>
      <c r="V6808" s="61"/>
      <c r="W6808" s="61"/>
      <c r="X6808" s="61"/>
      <c r="Y6808" s="61"/>
      <c r="Z6808" s="61"/>
      <c r="AA6808" s="61"/>
      <c r="AB6808" s="61"/>
      <c r="AC6808" s="61"/>
      <c r="AD6808" s="61"/>
      <c r="AE6808" s="61"/>
      <c r="AF6808" s="61"/>
      <c r="AG6808" s="61"/>
      <c r="AH6808" s="61"/>
      <c r="AI6808" s="61"/>
      <c r="AJ6808" s="61"/>
      <c r="AK6808" s="61"/>
      <c r="AL6808" s="61"/>
      <c r="AM6808" s="61"/>
      <c r="AN6808" s="61"/>
      <c r="AO6808" s="61"/>
      <c r="AP6808" s="62"/>
      <c r="AQ6808" s="61"/>
      <c r="AR6808" s="61"/>
      <c r="AS6808" s="61"/>
      <c r="AT6808" s="61"/>
      <c r="AU6808" s="61"/>
      <c r="AV6808" s="61"/>
      <c r="AW6808" s="60"/>
    </row>
    <row r="6809" s="59" customFormat="1" customHeight="1" spans="1:49">
      <c r="A6809" s="60"/>
      <c r="B6809" s="60"/>
      <c r="C6809" s="60"/>
      <c r="D6809" s="60"/>
      <c r="H6809" s="61"/>
      <c r="I6809" s="61"/>
      <c r="J6809" s="61"/>
      <c r="K6809" s="61"/>
      <c r="L6809" s="61"/>
      <c r="M6809" s="61"/>
      <c r="N6809" s="61"/>
      <c r="O6809" s="61"/>
      <c r="P6809" s="61"/>
      <c r="Q6809" s="61"/>
      <c r="R6809" s="61"/>
      <c r="S6809" s="61"/>
      <c r="T6809" s="61"/>
      <c r="U6809" s="61"/>
      <c r="V6809" s="61"/>
      <c r="W6809" s="61"/>
      <c r="X6809" s="61"/>
      <c r="Y6809" s="61"/>
      <c r="Z6809" s="61"/>
      <c r="AA6809" s="61"/>
      <c r="AB6809" s="61"/>
      <c r="AC6809" s="61"/>
      <c r="AD6809" s="61"/>
      <c r="AE6809" s="61"/>
      <c r="AF6809" s="61"/>
      <c r="AG6809" s="61"/>
      <c r="AH6809" s="61"/>
      <c r="AI6809" s="61"/>
      <c r="AJ6809" s="61"/>
      <c r="AK6809" s="61"/>
      <c r="AL6809" s="61"/>
      <c r="AM6809" s="61"/>
      <c r="AN6809" s="61"/>
      <c r="AO6809" s="61"/>
      <c r="AP6809" s="62"/>
      <c r="AQ6809" s="61"/>
      <c r="AR6809" s="61"/>
      <c r="AS6809" s="61"/>
      <c r="AT6809" s="61"/>
      <c r="AU6809" s="61"/>
      <c r="AV6809" s="61"/>
      <c r="AW6809" s="60"/>
    </row>
    <row r="6810" s="59" customFormat="1" customHeight="1" spans="1:49">
      <c r="A6810" s="60"/>
      <c r="B6810" s="60"/>
      <c r="C6810" s="60"/>
      <c r="D6810" s="60"/>
      <c r="H6810" s="61"/>
      <c r="I6810" s="61"/>
      <c r="J6810" s="61"/>
      <c r="K6810" s="61"/>
      <c r="L6810" s="61"/>
      <c r="M6810" s="61"/>
      <c r="N6810" s="61"/>
      <c r="O6810" s="61"/>
      <c r="P6810" s="61"/>
      <c r="Q6810" s="61"/>
      <c r="R6810" s="61"/>
      <c r="S6810" s="61"/>
      <c r="T6810" s="61"/>
      <c r="U6810" s="61"/>
      <c r="V6810" s="61"/>
      <c r="W6810" s="61"/>
      <c r="X6810" s="61"/>
      <c r="Y6810" s="61"/>
      <c r="Z6810" s="61"/>
      <c r="AA6810" s="61"/>
      <c r="AB6810" s="61"/>
      <c r="AC6810" s="61"/>
      <c r="AD6810" s="61"/>
      <c r="AE6810" s="61"/>
      <c r="AF6810" s="61"/>
      <c r="AG6810" s="61"/>
      <c r="AH6810" s="61"/>
      <c r="AI6810" s="61"/>
      <c r="AJ6810" s="61"/>
      <c r="AK6810" s="61"/>
      <c r="AL6810" s="61"/>
      <c r="AM6810" s="61"/>
      <c r="AN6810" s="61"/>
      <c r="AO6810" s="61"/>
      <c r="AP6810" s="62"/>
      <c r="AQ6810" s="61"/>
      <c r="AR6810" s="61"/>
      <c r="AS6810" s="61"/>
      <c r="AT6810" s="61"/>
      <c r="AU6810" s="61"/>
      <c r="AV6810" s="61"/>
      <c r="AW6810" s="60"/>
    </row>
    <row r="6811" s="59" customFormat="1" customHeight="1" spans="1:49">
      <c r="A6811" s="60"/>
      <c r="B6811" s="60"/>
      <c r="C6811" s="60"/>
      <c r="D6811" s="60"/>
      <c r="H6811" s="61"/>
      <c r="I6811" s="61"/>
      <c r="J6811" s="61"/>
      <c r="K6811" s="61"/>
      <c r="L6811" s="61"/>
      <c r="M6811" s="61"/>
      <c r="N6811" s="61"/>
      <c r="O6811" s="61"/>
      <c r="P6811" s="61"/>
      <c r="Q6811" s="61"/>
      <c r="R6811" s="61"/>
      <c r="S6811" s="61"/>
      <c r="T6811" s="61"/>
      <c r="U6811" s="61"/>
      <c r="V6811" s="61"/>
      <c r="W6811" s="61"/>
      <c r="X6811" s="61"/>
      <c r="Y6811" s="61"/>
      <c r="Z6811" s="61"/>
      <c r="AA6811" s="61"/>
      <c r="AB6811" s="61"/>
      <c r="AC6811" s="61"/>
      <c r="AD6811" s="61"/>
      <c r="AE6811" s="61"/>
      <c r="AF6811" s="61"/>
      <c r="AG6811" s="61"/>
      <c r="AH6811" s="61"/>
      <c r="AI6811" s="61"/>
      <c r="AJ6811" s="61"/>
      <c r="AK6811" s="61"/>
      <c r="AL6811" s="61"/>
      <c r="AM6811" s="61"/>
      <c r="AN6811" s="61"/>
      <c r="AO6811" s="61"/>
      <c r="AP6811" s="62"/>
      <c r="AQ6811" s="61"/>
      <c r="AR6811" s="61"/>
      <c r="AS6811" s="61"/>
      <c r="AT6811" s="61"/>
      <c r="AU6811" s="61"/>
      <c r="AV6811" s="61"/>
      <c r="AW6811" s="60"/>
    </row>
    <row r="6812" s="59" customFormat="1" customHeight="1" spans="1:49">
      <c r="A6812" s="60"/>
      <c r="B6812" s="60"/>
      <c r="C6812" s="60"/>
      <c r="D6812" s="60"/>
      <c r="H6812" s="61"/>
      <c r="I6812" s="61"/>
      <c r="J6812" s="61"/>
      <c r="K6812" s="61"/>
      <c r="L6812" s="61"/>
      <c r="M6812" s="61"/>
      <c r="N6812" s="61"/>
      <c r="O6812" s="61"/>
      <c r="P6812" s="61"/>
      <c r="Q6812" s="61"/>
      <c r="R6812" s="61"/>
      <c r="S6812" s="61"/>
      <c r="T6812" s="61"/>
      <c r="U6812" s="61"/>
      <c r="V6812" s="61"/>
      <c r="W6812" s="61"/>
      <c r="X6812" s="61"/>
      <c r="Y6812" s="61"/>
      <c r="Z6812" s="61"/>
      <c r="AA6812" s="61"/>
      <c r="AB6812" s="61"/>
      <c r="AC6812" s="61"/>
      <c r="AD6812" s="61"/>
      <c r="AE6812" s="61"/>
      <c r="AF6812" s="61"/>
      <c r="AG6812" s="61"/>
      <c r="AH6812" s="61"/>
      <c r="AI6812" s="61"/>
      <c r="AJ6812" s="61"/>
      <c r="AK6812" s="61"/>
      <c r="AL6812" s="61"/>
      <c r="AM6812" s="61"/>
      <c r="AN6812" s="61"/>
      <c r="AO6812" s="61"/>
      <c r="AP6812" s="62"/>
      <c r="AQ6812" s="61"/>
      <c r="AR6812" s="61"/>
      <c r="AS6812" s="61"/>
      <c r="AT6812" s="61"/>
      <c r="AU6812" s="61"/>
      <c r="AV6812" s="61"/>
      <c r="AW6812" s="60"/>
    </row>
    <row r="6813" s="59" customFormat="1" customHeight="1" spans="1:49">
      <c r="A6813" s="60"/>
      <c r="B6813" s="60"/>
      <c r="C6813" s="60"/>
      <c r="D6813" s="60"/>
      <c r="H6813" s="61"/>
      <c r="I6813" s="61"/>
      <c r="J6813" s="61"/>
      <c r="K6813" s="61"/>
      <c r="L6813" s="61"/>
      <c r="M6813" s="61"/>
      <c r="N6813" s="61"/>
      <c r="O6813" s="61"/>
      <c r="P6813" s="61"/>
      <c r="Q6813" s="61"/>
      <c r="R6813" s="61"/>
      <c r="S6813" s="61"/>
      <c r="T6813" s="61"/>
      <c r="U6813" s="61"/>
      <c r="V6813" s="61"/>
      <c r="W6813" s="61"/>
      <c r="X6813" s="61"/>
      <c r="Y6813" s="61"/>
      <c r="Z6813" s="61"/>
      <c r="AA6813" s="61"/>
      <c r="AB6813" s="61"/>
      <c r="AC6813" s="61"/>
      <c r="AD6813" s="61"/>
      <c r="AE6813" s="61"/>
      <c r="AF6813" s="61"/>
      <c r="AG6813" s="61"/>
      <c r="AH6813" s="61"/>
      <c r="AI6813" s="61"/>
      <c r="AJ6813" s="61"/>
      <c r="AK6813" s="61"/>
      <c r="AL6813" s="61"/>
      <c r="AM6813" s="61"/>
      <c r="AN6813" s="61"/>
      <c r="AO6813" s="61"/>
      <c r="AP6813" s="62"/>
      <c r="AQ6813" s="61"/>
      <c r="AR6813" s="61"/>
      <c r="AS6813" s="61"/>
      <c r="AT6813" s="61"/>
      <c r="AU6813" s="61"/>
      <c r="AV6813" s="61"/>
      <c r="AW6813" s="60"/>
    </row>
    <row r="6814" s="59" customFormat="1" customHeight="1" spans="1:49">
      <c r="A6814" s="60"/>
      <c r="B6814" s="60"/>
      <c r="C6814" s="60"/>
      <c r="D6814" s="60"/>
      <c r="H6814" s="61"/>
      <c r="I6814" s="61"/>
      <c r="J6814" s="61"/>
      <c r="K6814" s="61"/>
      <c r="L6814" s="61"/>
      <c r="M6814" s="61"/>
      <c r="N6814" s="61"/>
      <c r="O6814" s="61"/>
      <c r="P6814" s="61"/>
      <c r="Q6814" s="61"/>
      <c r="R6814" s="61"/>
      <c r="S6814" s="61"/>
      <c r="T6814" s="61"/>
      <c r="U6814" s="61"/>
      <c r="V6814" s="61"/>
      <c r="W6814" s="61"/>
      <c r="X6814" s="61"/>
      <c r="Y6814" s="61"/>
      <c r="Z6814" s="61"/>
      <c r="AA6814" s="61"/>
      <c r="AB6814" s="61"/>
      <c r="AC6814" s="61"/>
      <c r="AD6814" s="61"/>
      <c r="AE6814" s="61"/>
      <c r="AF6814" s="61"/>
      <c r="AG6814" s="61"/>
      <c r="AH6814" s="61"/>
      <c r="AI6814" s="61"/>
      <c r="AJ6814" s="61"/>
      <c r="AK6814" s="61"/>
      <c r="AL6814" s="61"/>
      <c r="AM6814" s="61"/>
      <c r="AN6814" s="61"/>
      <c r="AO6814" s="61"/>
      <c r="AP6814" s="62"/>
      <c r="AQ6814" s="61"/>
      <c r="AR6814" s="61"/>
      <c r="AS6814" s="61"/>
      <c r="AT6814" s="61"/>
      <c r="AU6814" s="61"/>
      <c r="AV6814" s="61"/>
      <c r="AW6814" s="60"/>
    </row>
    <row r="6815" s="59" customFormat="1" customHeight="1" spans="1:49">
      <c r="A6815" s="60"/>
      <c r="B6815" s="60"/>
      <c r="C6815" s="60"/>
      <c r="D6815" s="60"/>
      <c r="H6815" s="61"/>
      <c r="I6815" s="61"/>
      <c r="J6815" s="61"/>
      <c r="K6815" s="61"/>
      <c r="L6815" s="61"/>
      <c r="M6815" s="61"/>
      <c r="N6815" s="61"/>
      <c r="O6815" s="61"/>
      <c r="P6815" s="61"/>
      <c r="Q6815" s="61"/>
      <c r="R6815" s="61"/>
      <c r="S6815" s="61"/>
      <c r="T6815" s="61"/>
      <c r="U6815" s="61"/>
      <c r="V6815" s="61"/>
      <c r="W6815" s="61"/>
      <c r="X6815" s="61"/>
      <c r="Y6815" s="61"/>
      <c r="Z6815" s="61"/>
      <c r="AA6815" s="61"/>
      <c r="AB6815" s="61"/>
      <c r="AC6815" s="61"/>
      <c r="AD6815" s="61"/>
      <c r="AE6815" s="61"/>
      <c r="AF6815" s="61"/>
      <c r="AG6815" s="61"/>
      <c r="AH6815" s="61"/>
      <c r="AI6815" s="61"/>
      <c r="AJ6815" s="61"/>
      <c r="AK6815" s="61"/>
      <c r="AL6815" s="61"/>
      <c r="AM6815" s="61"/>
      <c r="AN6815" s="61"/>
      <c r="AO6815" s="61"/>
      <c r="AP6815" s="62"/>
      <c r="AQ6815" s="61"/>
      <c r="AR6815" s="61"/>
      <c r="AS6815" s="61"/>
      <c r="AT6815" s="61"/>
      <c r="AU6815" s="61"/>
      <c r="AV6815" s="61"/>
      <c r="AW6815" s="60"/>
    </row>
    <row r="6816" s="59" customFormat="1" customHeight="1" spans="1:49">
      <c r="A6816" s="60"/>
      <c r="B6816" s="60"/>
      <c r="C6816" s="60"/>
      <c r="D6816" s="60"/>
      <c r="H6816" s="61"/>
      <c r="I6816" s="61"/>
      <c r="J6816" s="61"/>
      <c r="K6816" s="61"/>
      <c r="L6816" s="61"/>
      <c r="M6816" s="61"/>
      <c r="N6816" s="61"/>
      <c r="O6816" s="61"/>
      <c r="P6816" s="61"/>
      <c r="Q6816" s="61"/>
      <c r="R6816" s="61"/>
      <c r="S6816" s="61"/>
      <c r="T6816" s="61"/>
      <c r="U6816" s="61"/>
      <c r="V6816" s="61"/>
      <c r="W6816" s="61"/>
      <c r="X6816" s="61"/>
      <c r="Y6816" s="61"/>
      <c r="Z6816" s="61"/>
      <c r="AA6816" s="61"/>
      <c r="AB6816" s="61"/>
      <c r="AC6816" s="61"/>
      <c r="AD6816" s="61"/>
      <c r="AE6816" s="61"/>
      <c r="AF6816" s="61"/>
      <c r="AG6816" s="61"/>
      <c r="AH6816" s="61"/>
      <c r="AI6816" s="61"/>
      <c r="AJ6816" s="61"/>
      <c r="AK6816" s="61"/>
      <c r="AL6816" s="61"/>
      <c r="AM6816" s="61"/>
      <c r="AN6816" s="61"/>
      <c r="AO6816" s="61"/>
      <c r="AP6816" s="62"/>
      <c r="AQ6816" s="61"/>
      <c r="AR6816" s="61"/>
      <c r="AS6816" s="61"/>
      <c r="AT6816" s="61"/>
      <c r="AU6816" s="61"/>
      <c r="AV6816" s="61"/>
      <c r="AW6816" s="60"/>
    </row>
    <row r="6817" s="59" customFormat="1" customHeight="1" spans="1:49">
      <c r="A6817" s="60"/>
      <c r="B6817" s="60"/>
      <c r="C6817" s="60"/>
      <c r="D6817" s="60"/>
      <c r="H6817" s="61"/>
      <c r="I6817" s="61"/>
      <c r="J6817" s="61"/>
      <c r="K6817" s="61"/>
      <c r="L6817" s="61"/>
      <c r="M6817" s="61"/>
      <c r="N6817" s="61"/>
      <c r="O6817" s="61"/>
      <c r="P6817" s="61"/>
      <c r="Q6817" s="61"/>
      <c r="R6817" s="61"/>
      <c r="S6817" s="61"/>
      <c r="T6817" s="61"/>
      <c r="U6817" s="61"/>
      <c r="V6817" s="61"/>
      <c r="W6817" s="61"/>
      <c r="X6817" s="61"/>
      <c r="Y6817" s="61"/>
      <c r="Z6817" s="61"/>
      <c r="AA6817" s="61"/>
      <c r="AB6817" s="61"/>
      <c r="AC6817" s="61"/>
      <c r="AD6817" s="61"/>
      <c r="AE6817" s="61"/>
      <c r="AF6817" s="61"/>
      <c r="AG6817" s="61"/>
      <c r="AH6817" s="61"/>
      <c r="AI6817" s="61"/>
      <c r="AJ6817" s="61"/>
      <c r="AK6817" s="61"/>
      <c r="AL6817" s="61"/>
      <c r="AM6817" s="61"/>
      <c r="AN6817" s="61"/>
      <c r="AO6817" s="61"/>
      <c r="AP6817" s="62"/>
      <c r="AQ6817" s="61"/>
      <c r="AR6817" s="61"/>
      <c r="AS6817" s="61"/>
      <c r="AT6817" s="61"/>
      <c r="AU6817" s="61"/>
      <c r="AV6817" s="61"/>
      <c r="AW6817" s="60"/>
    </row>
    <row r="6818" s="59" customFormat="1" customHeight="1" spans="1:49">
      <c r="A6818" s="60"/>
      <c r="B6818" s="60"/>
      <c r="C6818" s="60"/>
      <c r="D6818" s="60"/>
      <c r="H6818" s="61"/>
      <c r="I6818" s="61"/>
      <c r="J6818" s="61"/>
      <c r="K6818" s="61"/>
      <c r="L6818" s="61"/>
      <c r="M6818" s="61"/>
      <c r="N6818" s="61"/>
      <c r="O6818" s="61"/>
      <c r="P6818" s="61"/>
      <c r="Q6818" s="61"/>
      <c r="R6818" s="61"/>
      <c r="S6818" s="61"/>
      <c r="T6818" s="61"/>
      <c r="U6818" s="61"/>
      <c r="V6818" s="61"/>
      <c r="W6818" s="61"/>
      <c r="X6818" s="61"/>
      <c r="Y6818" s="61"/>
      <c r="Z6818" s="61"/>
      <c r="AA6818" s="61"/>
      <c r="AB6818" s="61"/>
      <c r="AC6818" s="61"/>
      <c r="AD6818" s="61"/>
      <c r="AE6818" s="61"/>
      <c r="AF6818" s="61"/>
      <c r="AG6818" s="61"/>
      <c r="AH6818" s="61"/>
      <c r="AI6818" s="61"/>
      <c r="AJ6818" s="61"/>
      <c r="AK6818" s="61"/>
      <c r="AL6818" s="61"/>
      <c r="AM6818" s="61"/>
      <c r="AN6818" s="61"/>
      <c r="AO6818" s="61"/>
      <c r="AP6818" s="62"/>
      <c r="AQ6818" s="61"/>
      <c r="AR6818" s="61"/>
      <c r="AS6818" s="61"/>
      <c r="AT6818" s="61"/>
      <c r="AU6818" s="61"/>
      <c r="AV6818" s="61"/>
      <c r="AW6818" s="60"/>
    </row>
    <row r="6819" s="59" customFormat="1" customHeight="1" spans="1:49">
      <c r="A6819" s="60"/>
      <c r="B6819" s="60"/>
      <c r="C6819" s="60"/>
      <c r="D6819" s="60"/>
      <c r="H6819" s="61"/>
      <c r="I6819" s="61"/>
      <c r="J6819" s="61"/>
      <c r="K6819" s="61"/>
      <c r="L6819" s="61"/>
      <c r="M6819" s="61"/>
      <c r="N6819" s="61"/>
      <c r="O6819" s="61"/>
      <c r="P6819" s="61"/>
      <c r="Q6819" s="61"/>
      <c r="R6819" s="61"/>
      <c r="S6819" s="61"/>
      <c r="T6819" s="61"/>
      <c r="U6819" s="61"/>
      <c r="V6819" s="61"/>
      <c r="W6819" s="61"/>
      <c r="X6819" s="61"/>
      <c r="Y6819" s="61"/>
      <c r="Z6819" s="61"/>
      <c r="AA6819" s="61"/>
      <c r="AB6819" s="61"/>
      <c r="AC6819" s="61"/>
      <c r="AD6819" s="61"/>
      <c r="AE6819" s="61"/>
      <c r="AF6819" s="61"/>
      <c r="AG6819" s="61"/>
      <c r="AH6819" s="61"/>
      <c r="AI6819" s="61"/>
      <c r="AJ6819" s="61"/>
      <c r="AK6819" s="61"/>
      <c r="AL6819" s="61"/>
      <c r="AM6819" s="61"/>
      <c r="AN6819" s="61"/>
      <c r="AO6819" s="61"/>
      <c r="AP6819" s="62"/>
      <c r="AQ6819" s="61"/>
      <c r="AR6819" s="61"/>
      <c r="AS6819" s="61"/>
      <c r="AT6819" s="61"/>
      <c r="AU6819" s="61"/>
      <c r="AV6819" s="61"/>
      <c r="AW6819" s="60"/>
    </row>
    <row r="6820" s="59" customFormat="1" customHeight="1" spans="1:49">
      <c r="A6820" s="60"/>
      <c r="B6820" s="60"/>
      <c r="C6820" s="60"/>
      <c r="D6820" s="60"/>
      <c r="H6820" s="61"/>
      <c r="I6820" s="61"/>
      <c r="J6820" s="61"/>
      <c r="K6820" s="61"/>
      <c r="L6820" s="61"/>
      <c r="M6820" s="61"/>
      <c r="N6820" s="61"/>
      <c r="O6820" s="61"/>
      <c r="P6820" s="61"/>
      <c r="Q6820" s="61"/>
      <c r="R6820" s="61"/>
      <c r="S6820" s="61"/>
      <c r="T6820" s="61"/>
      <c r="U6820" s="61"/>
      <c r="V6820" s="61"/>
      <c r="W6820" s="61"/>
      <c r="X6820" s="61"/>
      <c r="Y6820" s="61"/>
      <c r="Z6820" s="61"/>
      <c r="AA6820" s="61"/>
      <c r="AB6820" s="61"/>
      <c r="AC6820" s="61"/>
      <c r="AD6820" s="61"/>
      <c r="AE6820" s="61"/>
      <c r="AF6820" s="61"/>
      <c r="AG6820" s="61"/>
      <c r="AH6820" s="61"/>
      <c r="AI6820" s="61"/>
      <c r="AJ6820" s="61"/>
      <c r="AK6820" s="61"/>
      <c r="AL6820" s="61"/>
      <c r="AM6820" s="61"/>
      <c r="AN6820" s="61"/>
      <c r="AO6820" s="61"/>
      <c r="AP6820" s="62"/>
      <c r="AQ6820" s="61"/>
      <c r="AR6820" s="61"/>
      <c r="AS6820" s="61"/>
      <c r="AT6820" s="61"/>
      <c r="AU6820" s="61"/>
      <c r="AV6820" s="61"/>
      <c r="AW6820" s="60"/>
    </row>
    <row r="6821" s="59" customFormat="1" customHeight="1" spans="1:49">
      <c r="A6821" s="60"/>
      <c r="B6821" s="60"/>
      <c r="C6821" s="60"/>
      <c r="D6821" s="60"/>
      <c r="H6821" s="61"/>
      <c r="I6821" s="61"/>
      <c r="J6821" s="61"/>
      <c r="K6821" s="61"/>
      <c r="L6821" s="61"/>
      <c r="M6821" s="61"/>
      <c r="N6821" s="61"/>
      <c r="O6821" s="61"/>
      <c r="P6821" s="61"/>
      <c r="Q6821" s="61"/>
      <c r="R6821" s="61"/>
      <c r="S6821" s="61"/>
      <c r="T6821" s="61"/>
      <c r="U6821" s="61"/>
      <c r="V6821" s="61"/>
      <c r="W6821" s="61"/>
      <c r="X6821" s="61"/>
      <c r="Y6821" s="61"/>
      <c r="Z6821" s="61"/>
      <c r="AA6821" s="61"/>
      <c r="AB6821" s="61"/>
      <c r="AC6821" s="61"/>
      <c r="AD6821" s="61"/>
      <c r="AE6821" s="61"/>
      <c r="AF6821" s="61"/>
      <c r="AG6821" s="61"/>
      <c r="AH6821" s="61"/>
      <c r="AI6821" s="61"/>
      <c r="AJ6821" s="61"/>
      <c r="AK6821" s="61"/>
      <c r="AL6821" s="61"/>
      <c r="AM6821" s="61"/>
      <c r="AN6821" s="61"/>
      <c r="AO6821" s="61"/>
      <c r="AP6821" s="62"/>
      <c r="AQ6821" s="61"/>
      <c r="AR6821" s="61"/>
      <c r="AS6821" s="61"/>
      <c r="AT6821" s="61"/>
      <c r="AU6821" s="61"/>
      <c r="AV6821" s="61"/>
      <c r="AW6821" s="60"/>
    </row>
    <row r="6822" s="59" customFormat="1" customHeight="1" spans="1:49">
      <c r="A6822" s="60"/>
      <c r="B6822" s="60"/>
      <c r="C6822" s="60"/>
      <c r="D6822" s="60"/>
      <c r="H6822" s="61"/>
      <c r="I6822" s="61"/>
      <c r="J6822" s="61"/>
      <c r="K6822" s="61"/>
      <c r="L6822" s="61"/>
      <c r="M6822" s="61"/>
      <c r="N6822" s="61"/>
      <c r="O6822" s="61"/>
      <c r="P6822" s="61"/>
      <c r="Q6822" s="61"/>
      <c r="R6822" s="61"/>
      <c r="S6822" s="61"/>
      <c r="T6822" s="61"/>
      <c r="U6822" s="61"/>
      <c r="V6822" s="61"/>
      <c r="W6822" s="61"/>
      <c r="X6822" s="61"/>
      <c r="Y6822" s="61"/>
      <c r="Z6822" s="61"/>
      <c r="AA6822" s="61"/>
      <c r="AB6822" s="61"/>
      <c r="AC6822" s="61"/>
      <c r="AD6822" s="61"/>
      <c r="AE6822" s="61"/>
      <c r="AF6822" s="61"/>
      <c r="AG6822" s="61"/>
      <c r="AH6822" s="61"/>
      <c r="AI6822" s="61"/>
      <c r="AJ6822" s="61"/>
      <c r="AK6822" s="61"/>
      <c r="AL6822" s="61"/>
      <c r="AM6822" s="61"/>
      <c r="AN6822" s="61"/>
      <c r="AO6822" s="61"/>
      <c r="AP6822" s="62"/>
      <c r="AQ6822" s="61"/>
      <c r="AR6822" s="61"/>
      <c r="AS6822" s="61"/>
      <c r="AT6822" s="61"/>
      <c r="AU6822" s="61"/>
      <c r="AV6822" s="61"/>
      <c r="AW6822" s="60"/>
    </row>
    <row r="6823" s="59" customFormat="1" customHeight="1" spans="1:49">
      <c r="A6823" s="60"/>
      <c r="B6823" s="60"/>
      <c r="C6823" s="60"/>
      <c r="D6823" s="60"/>
      <c r="H6823" s="61"/>
      <c r="I6823" s="61"/>
      <c r="J6823" s="61"/>
      <c r="K6823" s="61"/>
      <c r="L6823" s="61"/>
      <c r="M6823" s="61"/>
      <c r="N6823" s="61"/>
      <c r="O6823" s="61"/>
      <c r="P6823" s="61"/>
      <c r="Q6823" s="61"/>
      <c r="R6823" s="61"/>
      <c r="S6823" s="61"/>
      <c r="T6823" s="61"/>
      <c r="U6823" s="61"/>
      <c r="V6823" s="61"/>
      <c r="W6823" s="61"/>
      <c r="X6823" s="61"/>
      <c r="Y6823" s="61"/>
      <c r="Z6823" s="61"/>
      <c r="AA6823" s="61"/>
      <c r="AB6823" s="61"/>
      <c r="AC6823" s="61"/>
      <c r="AD6823" s="61"/>
      <c r="AE6823" s="61"/>
      <c r="AF6823" s="61"/>
      <c r="AG6823" s="61"/>
      <c r="AH6823" s="61"/>
      <c r="AI6823" s="61"/>
      <c r="AJ6823" s="61"/>
      <c r="AK6823" s="61"/>
      <c r="AL6823" s="61"/>
      <c r="AM6823" s="61"/>
      <c r="AN6823" s="61"/>
      <c r="AO6823" s="61"/>
      <c r="AP6823" s="62"/>
      <c r="AQ6823" s="61"/>
      <c r="AR6823" s="61"/>
      <c r="AS6823" s="61"/>
      <c r="AT6823" s="61"/>
      <c r="AU6823" s="61"/>
      <c r="AV6823" s="61"/>
      <c r="AW6823" s="60"/>
    </row>
    <row r="6824" s="59" customFormat="1" customHeight="1" spans="1:49">
      <c r="A6824" s="60"/>
      <c r="B6824" s="60"/>
      <c r="C6824" s="60"/>
      <c r="D6824" s="60"/>
      <c r="H6824" s="61"/>
      <c r="I6824" s="61"/>
      <c r="J6824" s="61"/>
      <c r="K6824" s="61"/>
      <c r="L6824" s="61"/>
      <c r="M6824" s="61"/>
      <c r="N6824" s="61"/>
      <c r="O6824" s="61"/>
      <c r="P6824" s="61"/>
      <c r="Q6824" s="61"/>
      <c r="R6824" s="61"/>
      <c r="S6824" s="61"/>
      <c r="T6824" s="61"/>
      <c r="U6824" s="61"/>
      <c r="V6824" s="61"/>
      <c r="W6824" s="61"/>
      <c r="X6824" s="61"/>
      <c r="Y6824" s="61"/>
      <c r="Z6824" s="61"/>
      <c r="AA6824" s="61"/>
      <c r="AB6824" s="61"/>
      <c r="AC6824" s="61"/>
      <c r="AD6824" s="61"/>
      <c r="AE6824" s="61"/>
      <c r="AF6824" s="61"/>
      <c r="AG6824" s="61"/>
      <c r="AH6824" s="61"/>
      <c r="AI6824" s="61"/>
      <c r="AJ6824" s="61"/>
      <c r="AK6824" s="61"/>
      <c r="AL6824" s="61"/>
      <c r="AM6824" s="61"/>
      <c r="AN6824" s="61"/>
      <c r="AO6824" s="61"/>
      <c r="AP6824" s="62"/>
      <c r="AQ6824" s="61"/>
      <c r="AR6824" s="61"/>
      <c r="AS6824" s="61"/>
      <c r="AT6824" s="61"/>
      <c r="AU6824" s="61"/>
      <c r="AV6824" s="61"/>
      <c r="AW6824" s="60"/>
    </row>
    <row r="6825" s="59" customFormat="1" customHeight="1" spans="1:49">
      <c r="A6825" s="60"/>
      <c r="B6825" s="60"/>
      <c r="C6825" s="60"/>
      <c r="D6825" s="60"/>
      <c r="H6825" s="61"/>
      <c r="I6825" s="61"/>
      <c r="J6825" s="61"/>
      <c r="K6825" s="61"/>
      <c r="L6825" s="61"/>
      <c r="M6825" s="61"/>
      <c r="N6825" s="61"/>
      <c r="O6825" s="61"/>
      <c r="P6825" s="61"/>
      <c r="Q6825" s="61"/>
      <c r="R6825" s="61"/>
      <c r="S6825" s="61"/>
      <c r="T6825" s="61"/>
      <c r="U6825" s="61"/>
      <c r="V6825" s="61"/>
      <c r="W6825" s="61"/>
      <c r="X6825" s="61"/>
      <c r="Y6825" s="61"/>
      <c r="Z6825" s="61"/>
      <c r="AA6825" s="61"/>
      <c r="AB6825" s="61"/>
      <c r="AC6825" s="61"/>
      <c r="AD6825" s="61"/>
      <c r="AE6825" s="61"/>
      <c r="AF6825" s="61"/>
      <c r="AG6825" s="61"/>
      <c r="AH6825" s="61"/>
      <c r="AI6825" s="61"/>
      <c r="AJ6825" s="61"/>
      <c r="AK6825" s="61"/>
      <c r="AL6825" s="61"/>
      <c r="AM6825" s="61"/>
      <c r="AN6825" s="61"/>
      <c r="AO6825" s="61"/>
      <c r="AP6825" s="62"/>
      <c r="AQ6825" s="61"/>
      <c r="AR6825" s="61"/>
      <c r="AS6825" s="61"/>
      <c r="AT6825" s="61"/>
      <c r="AU6825" s="61"/>
      <c r="AV6825" s="61"/>
      <c r="AW6825" s="60"/>
    </row>
    <row r="6826" s="59" customFormat="1" customHeight="1" spans="1:49">
      <c r="A6826" s="60"/>
      <c r="B6826" s="60"/>
      <c r="C6826" s="60"/>
      <c r="D6826" s="60"/>
      <c r="H6826" s="61"/>
      <c r="I6826" s="61"/>
      <c r="J6826" s="61"/>
      <c r="K6826" s="61"/>
      <c r="L6826" s="61"/>
      <c r="M6826" s="61"/>
      <c r="N6826" s="61"/>
      <c r="O6826" s="61"/>
      <c r="P6826" s="61"/>
      <c r="Q6826" s="61"/>
      <c r="R6826" s="61"/>
      <c r="S6826" s="61"/>
      <c r="T6826" s="61"/>
      <c r="U6826" s="61"/>
      <c r="V6826" s="61"/>
      <c r="W6826" s="61"/>
      <c r="X6826" s="61"/>
      <c r="Y6826" s="61"/>
      <c r="Z6826" s="61"/>
      <c r="AA6826" s="61"/>
      <c r="AB6826" s="61"/>
      <c r="AC6826" s="61"/>
      <c r="AD6826" s="61"/>
      <c r="AE6826" s="61"/>
      <c r="AF6826" s="61"/>
      <c r="AG6826" s="61"/>
      <c r="AH6826" s="61"/>
      <c r="AI6826" s="61"/>
      <c r="AJ6826" s="61"/>
      <c r="AK6826" s="61"/>
      <c r="AL6826" s="61"/>
      <c r="AM6826" s="61"/>
      <c r="AN6826" s="61"/>
      <c r="AO6826" s="61"/>
      <c r="AP6826" s="62"/>
      <c r="AQ6826" s="61"/>
      <c r="AR6826" s="61"/>
      <c r="AS6826" s="61"/>
      <c r="AT6826" s="61"/>
      <c r="AU6826" s="61"/>
      <c r="AV6826" s="61"/>
      <c r="AW6826" s="60"/>
    </row>
    <row r="6827" s="59" customFormat="1" customHeight="1" spans="1:49">
      <c r="A6827" s="60"/>
      <c r="B6827" s="60"/>
      <c r="C6827" s="60"/>
      <c r="D6827" s="60"/>
      <c r="H6827" s="61"/>
      <c r="I6827" s="61"/>
      <c r="J6827" s="61"/>
      <c r="K6827" s="61"/>
      <c r="L6827" s="61"/>
      <c r="M6827" s="61"/>
      <c r="N6827" s="61"/>
      <c r="O6827" s="61"/>
      <c r="P6827" s="61"/>
      <c r="Q6827" s="61"/>
      <c r="R6827" s="61"/>
      <c r="S6827" s="61"/>
      <c r="T6827" s="61"/>
      <c r="U6827" s="61"/>
      <c r="V6827" s="61"/>
      <c r="W6827" s="61"/>
      <c r="X6827" s="61"/>
      <c r="Y6827" s="61"/>
      <c r="Z6827" s="61"/>
      <c r="AA6827" s="61"/>
      <c r="AB6827" s="61"/>
      <c r="AC6827" s="61"/>
      <c r="AD6827" s="61"/>
      <c r="AE6827" s="61"/>
      <c r="AF6827" s="61"/>
      <c r="AG6827" s="61"/>
      <c r="AH6827" s="61"/>
      <c r="AI6827" s="61"/>
      <c r="AJ6827" s="61"/>
      <c r="AK6827" s="61"/>
      <c r="AL6827" s="61"/>
      <c r="AM6827" s="61"/>
      <c r="AN6827" s="61"/>
      <c r="AO6827" s="61"/>
      <c r="AP6827" s="62"/>
      <c r="AQ6827" s="61"/>
      <c r="AR6827" s="61"/>
      <c r="AS6827" s="61"/>
      <c r="AT6827" s="61"/>
      <c r="AU6827" s="61"/>
      <c r="AV6827" s="61"/>
      <c r="AW6827" s="60"/>
    </row>
    <row r="6828" s="59" customFormat="1" customHeight="1" spans="1:49">
      <c r="A6828" s="60"/>
      <c r="B6828" s="60"/>
      <c r="C6828" s="60"/>
      <c r="D6828" s="60"/>
      <c r="H6828" s="61"/>
      <c r="I6828" s="61"/>
      <c r="J6828" s="61"/>
      <c r="K6828" s="61"/>
      <c r="L6828" s="61"/>
      <c r="M6828" s="61"/>
      <c r="N6828" s="61"/>
      <c r="O6828" s="61"/>
      <c r="P6828" s="61"/>
      <c r="Q6828" s="61"/>
      <c r="R6828" s="61"/>
      <c r="S6828" s="61"/>
      <c r="T6828" s="61"/>
      <c r="U6828" s="61"/>
      <c r="V6828" s="61"/>
      <c r="W6828" s="61"/>
      <c r="X6828" s="61"/>
      <c r="Y6828" s="61"/>
      <c r="Z6828" s="61"/>
      <c r="AA6828" s="61"/>
      <c r="AB6828" s="61"/>
      <c r="AC6828" s="61"/>
      <c r="AD6828" s="61"/>
      <c r="AE6828" s="61"/>
      <c r="AF6828" s="61"/>
      <c r="AG6828" s="61"/>
      <c r="AH6828" s="61"/>
      <c r="AI6828" s="61"/>
      <c r="AJ6828" s="61"/>
      <c r="AK6828" s="61"/>
      <c r="AL6828" s="61"/>
      <c r="AM6828" s="61"/>
      <c r="AN6828" s="61"/>
      <c r="AO6828" s="61"/>
      <c r="AP6828" s="62"/>
      <c r="AQ6828" s="61"/>
      <c r="AR6828" s="61"/>
      <c r="AS6828" s="61"/>
      <c r="AT6828" s="61"/>
      <c r="AU6828" s="61"/>
      <c r="AV6828" s="61"/>
      <c r="AW6828" s="60"/>
    </row>
    <row r="6829" s="59" customFormat="1" customHeight="1" spans="1:49">
      <c r="A6829" s="60"/>
      <c r="B6829" s="60"/>
      <c r="C6829" s="60"/>
      <c r="D6829" s="60"/>
      <c r="H6829" s="61"/>
      <c r="I6829" s="61"/>
      <c r="J6829" s="61"/>
      <c r="K6829" s="61"/>
      <c r="L6829" s="61"/>
      <c r="M6829" s="61"/>
      <c r="N6829" s="61"/>
      <c r="O6829" s="61"/>
      <c r="P6829" s="61"/>
      <c r="Q6829" s="61"/>
      <c r="R6829" s="61"/>
      <c r="S6829" s="61"/>
      <c r="T6829" s="61"/>
      <c r="U6829" s="61"/>
      <c r="V6829" s="61"/>
      <c r="W6829" s="61"/>
      <c r="X6829" s="61"/>
      <c r="Y6829" s="61"/>
      <c r="Z6829" s="61"/>
      <c r="AA6829" s="61"/>
      <c r="AB6829" s="61"/>
      <c r="AC6829" s="61"/>
      <c r="AD6829" s="61"/>
      <c r="AE6829" s="61"/>
      <c r="AF6829" s="61"/>
      <c r="AG6829" s="61"/>
      <c r="AH6829" s="61"/>
      <c r="AI6829" s="61"/>
      <c r="AJ6829" s="61"/>
      <c r="AK6829" s="61"/>
      <c r="AL6829" s="61"/>
      <c r="AM6829" s="61"/>
      <c r="AN6829" s="61"/>
      <c r="AO6829" s="61"/>
      <c r="AP6829" s="62"/>
      <c r="AQ6829" s="61"/>
      <c r="AR6829" s="61"/>
      <c r="AS6829" s="61"/>
      <c r="AT6829" s="61"/>
      <c r="AU6829" s="61"/>
      <c r="AV6829" s="61"/>
      <c r="AW6829" s="60"/>
    </row>
    <row r="6830" s="59" customFormat="1" customHeight="1" spans="1:49">
      <c r="A6830" s="60"/>
      <c r="B6830" s="60"/>
      <c r="C6830" s="60"/>
      <c r="D6830" s="60"/>
      <c r="H6830" s="61"/>
      <c r="I6830" s="61"/>
      <c r="J6830" s="61"/>
      <c r="K6830" s="61"/>
      <c r="L6830" s="61"/>
      <c r="M6830" s="61"/>
      <c r="N6830" s="61"/>
      <c r="O6830" s="61"/>
      <c r="P6830" s="61"/>
      <c r="Q6830" s="61"/>
      <c r="R6830" s="61"/>
      <c r="S6830" s="61"/>
      <c r="T6830" s="61"/>
      <c r="U6830" s="61"/>
      <c r="V6830" s="61"/>
      <c r="W6830" s="61"/>
      <c r="X6830" s="61"/>
      <c r="Y6830" s="61"/>
      <c r="Z6830" s="61"/>
      <c r="AA6830" s="61"/>
      <c r="AB6830" s="61"/>
      <c r="AC6830" s="61"/>
      <c r="AD6830" s="61"/>
      <c r="AE6830" s="61"/>
      <c r="AF6830" s="61"/>
      <c r="AG6830" s="61"/>
      <c r="AH6830" s="61"/>
      <c r="AI6830" s="61"/>
      <c r="AJ6830" s="61"/>
      <c r="AK6830" s="61"/>
      <c r="AL6830" s="61"/>
      <c r="AM6830" s="61"/>
      <c r="AN6830" s="61"/>
      <c r="AO6830" s="61"/>
      <c r="AP6830" s="62"/>
      <c r="AQ6830" s="61"/>
      <c r="AR6830" s="61"/>
      <c r="AS6830" s="61"/>
      <c r="AT6830" s="61"/>
      <c r="AU6830" s="61"/>
      <c r="AV6830" s="61"/>
      <c r="AW6830" s="60"/>
    </row>
    <row r="6831" s="59" customFormat="1" customHeight="1" spans="1:49">
      <c r="A6831" s="60"/>
      <c r="B6831" s="60"/>
      <c r="C6831" s="60"/>
      <c r="D6831" s="60"/>
      <c r="H6831" s="61"/>
      <c r="I6831" s="61"/>
      <c r="J6831" s="61"/>
      <c r="K6831" s="61"/>
      <c r="L6831" s="61"/>
      <c r="M6831" s="61"/>
      <c r="N6831" s="61"/>
      <c r="O6831" s="61"/>
      <c r="P6831" s="61"/>
      <c r="Q6831" s="61"/>
      <c r="R6831" s="61"/>
      <c r="S6831" s="61"/>
      <c r="T6831" s="61"/>
      <c r="U6831" s="61"/>
      <c r="V6831" s="61"/>
      <c r="W6831" s="61"/>
      <c r="X6831" s="61"/>
      <c r="Y6831" s="61"/>
      <c r="Z6831" s="61"/>
      <c r="AA6831" s="61"/>
      <c r="AB6831" s="61"/>
      <c r="AC6831" s="61"/>
      <c r="AD6831" s="61"/>
      <c r="AE6831" s="61"/>
      <c r="AF6831" s="61"/>
      <c r="AG6831" s="61"/>
      <c r="AH6831" s="61"/>
      <c r="AI6831" s="61"/>
      <c r="AJ6831" s="61"/>
      <c r="AK6831" s="61"/>
      <c r="AL6831" s="61"/>
      <c r="AM6831" s="61"/>
      <c r="AN6831" s="61"/>
      <c r="AO6831" s="61"/>
      <c r="AP6831" s="62"/>
      <c r="AQ6831" s="61"/>
      <c r="AR6831" s="61"/>
      <c r="AS6831" s="61"/>
      <c r="AT6831" s="61"/>
      <c r="AU6831" s="61"/>
      <c r="AV6831" s="61"/>
      <c r="AW6831" s="60"/>
    </row>
    <row r="6832" s="59" customFormat="1" customHeight="1" spans="1:49">
      <c r="A6832" s="60"/>
      <c r="B6832" s="60"/>
      <c r="C6832" s="60"/>
      <c r="D6832" s="60"/>
      <c r="H6832" s="61"/>
      <c r="I6832" s="61"/>
      <c r="J6832" s="61"/>
      <c r="K6832" s="61"/>
      <c r="L6832" s="61"/>
      <c r="M6832" s="61"/>
      <c r="N6832" s="61"/>
      <c r="O6832" s="61"/>
      <c r="P6832" s="61"/>
      <c r="Q6832" s="61"/>
      <c r="R6832" s="61"/>
      <c r="S6832" s="61"/>
      <c r="T6832" s="61"/>
      <c r="U6832" s="61"/>
      <c r="V6832" s="61"/>
      <c r="W6832" s="61"/>
      <c r="X6832" s="61"/>
      <c r="Y6832" s="61"/>
      <c r="Z6832" s="61"/>
      <c r="AA6832" s="61"/>
      <c r="AB6832" s="61"/>
      <c r="AC6832" s="61"/>
      <c r="AD6832" s="61"/>
      <c r="AE6832" s="61"/>
      <c r="AF6832" s="61"/>
      <c r="AG6832" s="61"/>
      <c r="AH6832" s="61"/>
      <c r="AI6832" s="61"/>
      <c r="AJ6832" s="61"/>
      <c r="AK6832" s="61"/>
      <c r="AL6832" s="61"/>
      <c r="AM6832" s="61"/>
      <c r="AN6832" s="61"/>
      <c r="AO6832" s="61"/>
      <c r="AP6832" s="62"/>
      <c r="AQ6832" s="61"/>
      <c r="AR6832" s="61"/>
      <c r="AS6832" s="61"/>
      <c r="AT6832" s="61"/>
      <c r="AU6832" s="61"/>
      <c r="AV6832" s="61"/>
      <c r="AW6832" s="60"/>
    </row>
    <row r="6833" s="59" customFormat="1" customHeight="1" spans="1:49">
      <c r="A6833" s="60"/>
      <c r="B6833" s="60"/>
      <c r="C6833" s="60"/>
      <c r="D6833" s="60"/>
      <c r="H6833" s="61"/>
      <c r="I6833" s="61"/>
      <c r="J6833" s="61"/>
      <c r="K6833" s="61"/>
      <c r="L6833" s="61"/>
      <c r="M6833" s="61"/>
      <c r="N6833" s="61"/>
      <c r="O6833" s="61"/>
      <c r="P6833" s="61"/>
      <c r="Q6833" s="61"/>
      <c r="R6833" s="61"/>
      <c r="S6833" s="61"/>
      <c r="T6833" s="61"/>
      <c r="U6833" s="61"/>
      <c r="V6833" s="61"/>
      <c r="W6833" s="61"/>
      <c r="X6833" s="61"/>
      <c r="Y6833" s="61"/>
      <c r="Z6833" s="61"/>
      <c r="AA6833" s="61"/>
      <c r="AB6833" s="61"/>
      <c r="AC6833" s="61"/>
      <c r="AD6833" s="61"/>
      <c r="AE6833" s="61"/>
      <c r="AF6833" s="61"/>
      <c r="AG6833" s="61"/>
      <c r="AH6833" s="61"/>
      <c r="AI6833" s="61"/>
      <c r="AJ6833" s="61"/>
      <c r="AK6833" s="61"/>
      <c r="AL6833" s="61"/>
      <c r="AM6833" s="61"/>
      <c r="AN6833" s="61"/>
      <c r="AO6833" s="61"/>
      <c r="AP6833" s="62"/>
      <c r="AQ6833" s="61"/>
      <c r="AR6833" s="61"/>
      <c r="AS6833" s="61"/>
      <c r="AT6833" s="61"/>
      <c r="AU6833" s="61"/>
      <c r="AV6833" s="61"/>
      <c r="AW6833" s="60"/>
    </row>
    <row r="6834" s="59" customFormat="1" customHeight="1" spans="1:49">
      <c r="A6834" s="60"/>
      <c r="B6834" s="60"/>
      <c r="C6834" s="60"/>
      <c r="D6834" s="60"/>
      <c r="H6834" s="61"/>
      <c r="I6834" s="61"/>
      <c r="J6834" s="61"/>
      <c r="K6834" s="61"/>
      <c r="L6834" s="61"/>
      <c r="M6834" s="61"/>
      <c r="N6834" s="61"/>
      <c r="O6834" s="61"/>
      <c r="P6834" s="61"/>
      <c r="Q6834" s="61"/>
      <c r="R6834" s="61"/>
      <c r="S6834" s="61"/>
      <c r="T6834" s="61"/>
      <c r="U6834" s="61"/>
      <c r="V6834" s="61"/>
      <c r="W6834" s="61"/>
      <c r="X6834" s="61"/>
      <c r="Y6834" s="61"/>
      <c r="Z6834" s="61"/>
      <c r="AA6834" s="61"/>
      <c r="AB6834" s="61"/>
      <c r="AC6834" s="61"/>
      <c r="AD6834" s="61"/>
      <c r="AE6834" s="61"/>
      <c r="AF6834" s="61"/>
      <c r="AG6834" s="61"/>
      <c r="AH6834" s="61"/>
      <c r="AI6834" s="61"/>
      <c r="AJ6834" s="61"/>
      <c r="AK6834" s="61"/>
      <c r="AL6834" s="61"/>
      <c r="AM6834" s="61"/>
      <c r="AN6834" s="61"/>
      <c r="AO6834" s="61"/>
      <c r="AP6834" s="62"/>
      <c r="AQ6834" s="61"/>
      <c r="AR6834" s="61"/>
      <c r="AS6834" s="61"/>
      <c r="AT6834" s="61"/>
      <c r="AU6834" s="61"/>
      <c r="AV6834" s="61"/>
      <c r="AW6834" s="60"/>
    </row>
    <row r="6835" s="59" customFormat="1" customHeight="1" spans="1:49">
      <c r="A6835" s="60"/>
      <c r="B6835" s="60"/>
      <c r="C6835" s="60"/>
      <c r="D6835" s="60"/>
      <c r="H6835" s="61"/>
      <c r="I6835" s="61"/>
      <c r="J6835" s="61"/>
      <c r="K6835" s="61"/>
      <c r="L6835" s="61"/>
      <c r="M6835" s="61"/>
      <c r="N6835" s="61"/>
      <c r="O6835" s="61"/>
      <c r="P6835" s="61"/>
      <c r="Q6835" s="61"/>
      <c r="R6835" s="61"/>
      <c r="S6835" s="61"/>
      <c r="T6835" s="61"/>
      <c r="U6835" s="61"/>
      <c r="V6835" s="61"/>
      <c r="W6835" s="61"/>
      <c r="X6835" s="61"/>
      <c r="Y6835" s="61"/>
      <c r="Z6835" s="61"/>
      <c r="AA6835" s="61"/>
      <c r="AB6835" s="61"/>
      <c r="AC6835" s="61"/>
      <c r="AD6835" s="61"/>
      <c r="AE6835" s="61"/>
      <c r="AF6835" s="61"/>
      <c r="AG6835" s="61"/>
      <c r="AH6835" s="61"/>
      <c r="AI6835" s="61"/>
      <c r="AJ6835" s="61"/>
      <c r="AK6835" s="61"/>
      <c r="AL6835" s="61"/>
      <c r="AM6835" s="61"/>
      <c r="AN6835" s="61"/>
      <c r="AO6835" s="61"/>
      <c r="AP6835" s="62"/>
      <c r="AQ6835" s="61"/>
      <c r="AR6835" s="61"/>
      <c r="AS6835" s="61"/>
      <c r="AT6835" s="61"/>
      <c r="AU6835" s="61"/>
      <c r="AV6835" s="61"/>
      <c r="AW6835" s="60"/>
    </row>
    <row r="6836" s="59" customFormat="1" customHeight="1" spans="1:49">
      <c r="A6836" s="60"/>
      <c r="B6836" s="60"/>
      <c r="C6836" s="60"/>
      <c r="D6836" s="60"/>
      <c r="H6836" s="61"/>
      <c r="I6836" s="61"/>
      <c r="J6836" s="61"/>
      <c r="K6836" s="61"/>
      <c r="L6836" s="61"/>
      <c r="M6836" s="61"/>
      <c r="N6836" s="61"/>
      <c r="O6836" s="61"/>
      <c r="P6836" s="61"/>
      <c r="Q6836" s="61"/>
      <c r="R6836" s="61"/>
      <c r="S6836" s="61"/>
      <c r="T6836" s="61"/>
      <c r="U6836" s="61"/>
      <c r="V6836" s="61"/>
      <c r="W6836" s="61"/>
      <c r="X6836" s="61"/>
      <c r="Y6836" s="61"/>
      <c r="Z6836" s="61"/>
      <c r="AA6836" s="61"/>
      <c r="AB6836" s="61"/>
      <c r="AC6836" s="61"/>
      <c r="AD6836" s="61"/>
      <c r="AE6836" s="61"/>
      <c r="AF6836" s="61"/>
      <c r="AG6836" s="61"/>
      <c r="AH6836" s="61"/>
      <c r="AI6836" s="61"/>
      <c r="AJ6836" s="61"/>
      <c r="AK6836" s="61"/>
      <c r="AL6836" s="61"/>
      <c r="AM6836" s="61"/>
      <c r="AN6836" s="61"/>
      <c r="AO6836" s="61"/>
      <c r="AP6836" s="62"/>
      <c r="AQ6836" s="61"/>
      <c r="AR6836" s="61"/>
      <c r="AS6836" s="61"/>
      <c r="AT6836" s="61"/>
      <c r="AU6836" s="61"/>
      <c r="AV6836" s="61"/>
      <c r="AW6836" s="60"/>
    </row>
    <row r="6837" s="59" customFormat="1" customHeight="1" spans="1:49">
      <c r="A6837" s="60"/>
      <c r="B6837" s="60"/>
      <c r="C6837" s="60"/>
      <c r="D6837" s="60"/>
      <c r="H6837" s="61"/>
      <c r="I6837" s="61"/>
      <c r="J6837" s="61"/>
      <c r="K6837" s="61"/>
      <c r="L6837" s="61"/>
      <c r="M6837" s="61"/>
      <c r="N6837" s="61"/>
      <c r="O6837" s="61"/>
      <c r="P6837" s="61"/>
      <c r="Q6837" s="61"/>
      <c r="R6837" s="61"/>
      <c r="S6837" s="61"/>
      <c r="T6837" s="61"/>
      <c r="U6837" s="61"/>
      <c r="V6837" s="61"/>
      <c r="W6837" s="61"/>
      <c r="X6837" s="61"/>
      <c r="Y6837" s="61"/>
      <c r="Z6837" s="61"/>
      <c r="AA6837" s="61"/>
      <c r="AB6837" s="61"/>
      <c r="AC6837" s="61"/>
      <c r="AD6837" s="61"/>
      <c r="AE6837" s="61"/>
      <c r="AF6837" s="61"/>
      <c r="AG6837" s="61"/>
      <c r="AH6837" s="61"/>
      <c r="AI6837" s="61"/>
      <c r="AJ6837" s="61"/>
      <c r="AK6837" s="61"/>
      <c r="AL6837" s="61"/>
      <c r="AM6837" s="61"/>
      <c r="AN6837" s="61"/>
      <c r="AO6837" s="61"/>
      <c r="AP6837" s="62"/>
      <c r="AQ6837" s="61"/>
      <c r="AR6837" s="61"/>
      <c r="AS6837" s="61"/>
      <c r="AT6837" s="61"/>
      <c r="AU6837" s="61"/>
      <c r="AV6837" s="61"/>
      <c r="AW6837" s="60"/>
    </row>
    <row r="6838" s="59" customFormat="1" customHeight="1" spans="1:49">
      <c r="A6838" s="60"/>
      <c r="B6838" s="60"/>
      <c r="C6838" s="60"/>
      <c r="D6838" s="60"/>
      <c r="H6838" s="61"/>
      <c r="I6838" s="61"/>
      <c r="J6838" s="61"/>
      <c r="K6838" s="61"/>
      <c r="L6838" s="61"/>
      <c r="M6838" s="61"/>
      <c r="N6838" s="61"/>
      <c r="O6838" s="61"/>
      <c r="P6838" s="61"/>
      <c r="Q6838" s="61"/>
      <c r="R6838" s="61"/>
      <c r="S6838" s="61"/>
      <c r="T6838" s="61"/>
      <c r="U6838" s="61"/>
      <c r="V6838" s="61"/>
      <c r="W6838" s="61"/>
      <c r="X6838" s="61"/>
      <c r="Y6838" s="61"/>
      <c r="Z6838" s="61"/>
      <c r="AA6838" s="61"/>
      <c r="AB6838" s="61"/>
      <c r="AC6838" s="61"/>
      <c r="AD6838" s="61"/>
      <c r="AE6838" s="61"/>
      <c r="AF6838" s="61"/>
      <c r="AG6838" s="61"/>
      <c r="AH6838" s="61"/>
      <c r="AI6838" s="61"/>
      <c r="AJ6838" s="61"/>
      <c r="AK6838" s="61"/>
      <c r="AL6838" s="61"/>
      <c r="AM6838" s="61"/>
      <c r="AN6838" s="61"/>
      <c r="AO6838" s="61"/>
      <c r="AP6838" s="62"/>
      <c r="AQ6838" s="61"/>
      <c r="AR6838" s="61"/>
      <c r="AS6838" s="61"/>
      <c r="AT6838" s="61"/>
      <c r="AU6838" s="61"/>
      <c r="AV6838" s="61"/>
      <c r="AW6838" s="60"/>
    </row>
    <row r="6839" s="59" customFormat="1" customHeight="1" spans="1:49">
      <c r="A6839" s="60"/>
      <c r="B6839" s="60"/>
      <c r="C6839" s="60"/>
      <c r="D6839" s="60"/>
      <c r="H6839" s="61"/>
      <c r="I6839" s="61"/>
      <c r="J6839" s="61"/>
      <c r="K6839" s="61"/>
      <c r="L6839" s="61"/>
      <c r="M6839" s="61"/>
      <c r="N6839" s="61"/>
      <c r="O6839" s="61"/>
      <c r="P6839" s="61"/>
      <c r="Q6839" s="61"/>
      <c r="R6839" s="61"/>
      <c r="S6839" s="61"/>
      <c r="T6839" s="61"/>
      <c r="U6839" s="61"/>
      <c r="V6839" s="61"/>
      <c r="W6839" s="61"/>
      <c r="X6839" s="61"/>
      <c r="Y6839" s="61"/>
      <c r="Z6839" s="61"/>
      <c r="AA6839" s="61"/>
      <c r="AB6839" s="61"/>
      <c r="AC6839" s="61"/>
      <c r="AD6839" s="61"/>
      <c r="AE6839" s="61"/>
      <c r="AF6839" s="61"/>
      <c r="AG6839" s="61"/>
      <c r="AH6839" s="61"/>
      <c r="AI6839" s="61"/>
      <c r="AJ6839" s="61"/>
      <c r="AK6839" s="61"/>
      <c r="AL6839" s="61"/>
      <c r="AM6839" s="61"/>
      <c r="AN6839" s="61"/>
      <c r="AO6839" s="61"/>
      <c r="AP6839" s="62"/>
      <c r="AQ6839" s="61"/>
      <c r="AR6839" s="61"/>
      <c r="AS6839" s="61"/>
      <c r="AT6839" s="61"/>
      <c r="AU6839" s="61"/>
      <c r="AV6839" s="61"/>
      <c r="AW6839" s="60"/>
    </row>
    <row r="6840" s="59" customFormat="1" customHeight="1" spans="1:49">
      <c r="A6840" s="60"/>
      <c r="B6840" s="60"/>
      <c r="C6840" s="60"/>
      <c r="D6840" s="60"/>
      <c r="H6840" s="61"/>
      <c r="I6840" s="61"/>
      <c r="J6840" s="61"/>
      <c r="K6840" s="61"/>
      <c r="L6840" s="61"/>
      <c r="M6840" s="61"/>
      <c r="N6840" s="61"/>
      <c r="O6840" s="61"/>
      <c r="P6840" s="61"/>
      <c r="Q6840" s="61"/>
      <c r="R6840" s="61"/>
      <c r="S6840" s="61"/>
      <c r="T6840" s="61"/>
      <c r="U6840" s="61"/>
      <c r="V6840" s="61"/>
      <c r="W6840" s="61"/>
      <c r="X6840" s="61"/>
      <c r="Y6840" s="61"/>
      <c r="Z6840" s="61"/>
      <c r="AA6840" s="61"/>
      <c r="AB6840" s="61"/>
      <c r="AC6840" s="61"/>
      <c r="AD6840" s="61"/>
      <c r="AE6840" s="61"/>
      <c r="AF6840" s="61"/>
      <c r="AG6840" s="61"/>
      <c r="AH6840" s="61"/>
      <c r="AI6840" s="61"/>
      <c r="AJ6840" s="61"/>
      <c r="AK6840" s="61"/>
      <c r="AL6840" s="61"/>
      <c r="AM6840" s="61"/>
      <c r="AN6840" s="61"/>
      <c r="AO6840" s="61"/>
      <c r="AP6840" s="62"/>
      <c r="AQ6840" s="61"/>
      <c r="AR6840" s="61"/>
      <c r="AS6840" s="61"/>
      <c r="AT6840" s="61"/>
      <c r="AU6840" s="61"/>
      <c r="AV6840" s="61"/>
      <c r="AW6840" s="60"/>
    </row>
    <row r="6841" s="59" customFormat="1" customHeight="1" spans="1:49">
      <c r="A6841" s="60"/>
      <c r="B6841" s="60"/>
      <c r="C6841" s="60"/>
      <c r="D6841" s="60"/>
      <c r="H6841" s="61"/>
      <c r="I6841" s="61"/>
      <c r="J6841" s="61"/>
      <c r="K6841" s="61"/>
      <c r="L6841" s="61"/>
      <c r="M6841" s="61"/>
      <c r="N6841" s="61"/>
      <c r="O6841" s="61"/>
      <c r="P6841" s="61"/>
      <c r="Q6841" s="61"/>
      <c r="R6841" s="61"/>
      <c r="S6841" s="61"/>
      <c r="T6841" s="61"/>
      <c r="U6841" s="61"/>
      <c r="V6841" s="61"/>
      <c r="W6841" s="61"/>
      <c r="X6841" s="61"/>
      <c r="Y6841" s="61"/>
      <c r="Z6841" s="61"/>
      <c r="AA6841" s="61"/>
      <c r="AB6841" s="61"/>
      <c r="AC6841" s="61"/>
      <c r="AD6841" s="61"/>
      <c r="AE6841" s="61"/>
      <c r="AF6841" s="61"/>
      <c r="AG6841" s="61"/>
      <c r="AH6841" s="61"/>
      <c r="AI6841" s="61"/>
      <c r="AJ6841" s="61"/>
      <c r="AK6841" s="61"/>
      <c r="AL6841" s="61"/>
      <c r="AM6841" s="61"/>
      <c r="AN6841" s="61"/>
      <c r="AO6841" s="61"/>
      <c r="AP6841" s="62"/>
      <c r="AQ6841" s="61"/>
      <c r="AR6841" s="61"/>
      <c r="AS6841" s="61"/>
      <c r="AT6841" s="61"/>
      <c r="AU6841" s="61"/>
      <c r="AV6841" s="61"/>
      <c r="AW6841" s="60"/>
    </row>
    <row r="6842" s="59" customFormat="1" customHeight="1" spans="1:49">
      <c r="A6842" s="60"/>
      <c r="B6842" s="60"/>
      <c r="C6842" s="60"/>
      <c r="D6842" s="60"/>
      <c r="H6842" s="61"/>
      <c r="I6842" s="61"/>
      <c r="J6842" s="61"/>
      <c r="K6842" s="61"/>
      <c r="L6842" s="61"/>
      <c r="M6842" s="61"/>
      <c r="N6842" s="61"/>
      <c r="O6842" s="61"/>
      <c r="P6842" s="61"/>
      <c r="Q6842" s="61"/>
      <c r="R6842" s="61"/>
      <c r="S6842" s="61"/>
      <c r="T6842" s="61"/>
      <c r="U6842" s="61"/>
      <c r="V6842" s="61"/>
      <c r="W6842" s="61"/>
      <c r="X6842" s="61"/>
      <c r="Y6842" s="61"/>
      <c r="Z6842" s="61"/>
      <c r="AA6842" s="61"/>
      <c r="AB6842" s="61"/>
      <c r="AC6842" s="61"/>
      <c r="AD6842" s="61"/>
      <c r="AE6842" s="61"/>
      <c r="AF6842" s="61"/>
      <c r="AG6842" s="61"/>
      <c r="AH6842" s="61"/>
      <c r="AI6842" s="61"/>
      <c r="AJ6842" s="61"/>
      <c r="AK6842" s="61"/>
      <c r="AL6842" s="61"/>
      <c r="AM6842" s="61"/>
      <c r="AN6842" s="61"/>
      <c r="AO6842" s="61"/>
      <c r="AP6842" s="62"/>
      <c r="AQ6842" s="61"/>
      <c r="AR6842" s="61"/>
      <c r="AS6842" s="61"/>
      <c r="AT6842" s="61"/>
      <c r="AU6842" s="61"/>
      <c r="AV6842" s="61"/>
      <c r="AW6842" s="60"/>
    </row>
    <row r="6843" s="59" customFormat="1" customHeight="1" spans="1:49">
      <c r="A6843" s="60"/>
      <c r="B6843" s="60"/>
      <c r="C6843" s="60"/>
      <c r="D6843" s="60"/>
      <c r="H6843" s="61"/>
      <c r="I6843" s="61"/>
      <c r="J6843" s="61"/>
      <c r="K6843" s="61"/>
      <c r="L6843" s="61"/>
      <c r="M6843" s="61"/>
      <c r="N6843" s="61"/>
      <c r="O6843" s="61"/>
      <c r="P6843" s="61"/>
      <c r="Q6843" s="61"/>
      <c r="R6843" s="61"/>
      <c r="S6843" s="61"/>
      <c r="T6843" s="61"/>
      <c r="U6843" s="61"/>
      <c r="V6843" s="61"/>
      <c r="W6843" s="61"/>
      <c r="X6843" s="61"/>
      <c r="Y6843" s="61"/>
      <c r="Z6843" s="61"/>
      <c r="AA6843" s="61"/>
      <c r="AB6843" s="61"/>
      <c r="AC6843" s="61"/>
      <c r="AD6843" s="61"/>
      <c r="AE6843" s="61"/>
      <c r="AF6843" s="61"/>
      <c r="AG6843" s="61"/>
      <c r="AH6843" s="61"/>
      <c r="AI6843" s="61"/>
      <c r="AJ6843" s="61"/>
      <c r="AK6843" s="61"/>
      <c r="AL6843" s="61"/>
      <c r="AM6843" s="61"/>
      <c r="AN6843" s="61"/>
      <c r="AO6843" s="61"/>
      <c r="AP6843" s="62"/>
      <c r="AQ6843" s="61"/>
      <c r="AR6843" s="61"/>
      <c r="AS6843" s="61"/>
      <c r="AT6843" s="61"/>
      <c r="AU6843" s="61"/>
      <c r="AV6843" s="61"/>
      <c r="AW6843" s="60"/>
    </row>
    <row r="6844" s="59" customFormat="1" customHeight="1" spans="1:49">
      <c r="A6844" s="60"/>
      <c r="B6844" s="60"/>
      <c r="C6844" s="60"/>
      <c r="D6844" s="60"/>
      <c r="H6844" s="61"/>
      <c r="I6844" s="61"/>
      <c r="J6844" s="61"/>
      <c r="K6844" s="61"/>
      <c r="L6844" s="61"/>
      <c r="M6844" s="61"/>
      <c r="N6844" s="61"/>
      <c r="O6844" s="61"/>
      <c r="P6844" s="61"/>
      <c r="Q6844" s="61"/>
      <c r="R6844" s="61"/>
      <c r="S6844" s="61"/>
      <c r="T6844" s="61"/>
      <c r="U6844" s="61"/>
      <c r="V6844" s="61"/>
      <c r="W6844" s="61"/>
      <c r="X6844" s="61"/>
      <c r="Y6844" s="61"/>
      <c r="Z6844" s="61"/>
      <c r="AA6844" s="61"/>
      <c r="AB6844" s="61"/>
      <c r="AC6844" s="61"/>
      <c r="AD6844" s="61"/>
      <c r="AE6844" s="61"/>
      <c r="AF6844" s="61"/>
      <c r="AG6844" s="61"/>
      <c r="AH6844" s="61"/>
      <c r="AI6844" s="61"/>
      <c r="AJ6844" s="61"/>
      <c r="AK6844" s="61"/>
      <c r="AL6844" s="61"/>
      <c r="AM6844" s="61"/>
      <c r="AN6844" s="61"/>
      <c r="AO6844" s="61"/>
      <c r="AP6844" s="62"/>
      <c r="AQ6844" s="61"/>
      <c r="AR6844" s="61"/>
      <c r="AS6844" s="61"/>
      <c r="AT6844" s="61"/>
      <c r="AU6844" s="61"/>
      <c r="AV6844" s="61"/>
      <c r="AW6844" s="60"/>
    </row>
    <row r="6845" s="59" customFormat="1" customHeight="1" spans="1:49">
      <c r="A6845" s="60"/>
      <c r="B6845" s="60"/>
      <c r="C6845" s="60"/>
      <c r="D6845" s="60"/>
      <c r="H6845" s="61"/>
      <c r="I6845" s="61"/>
      <c r="J6845" s="61"/>
      <c r="K6845" s="61"/>
      <c r="L6845" s="61"/>
      <c r="M6845" s="61"/>
      <c r="N6845" s="61"/>
      <c r="O6845" s="61"/>
      <c r="P6845" s="61"/>
      <c r="Q6845" s="61"/>
      <c r="R6845" s="61"/>
      <c r="S6845" s="61"/>
      <c r="T6845" s="61"/>
      <c r="U6845" s="61"/>
      <c r="V6845" s="61"/>
      <c r="W6845" s="61"/>
      <c r="X6845" s="61"/>
      <c r="Y6845" s="61"/>
      <c r="Z6845" s="61"/>
      <c r="AA6845" s="61"/>
      <c r="AB6845" s="61"/>
      <c r="AC6845" s="61"/>
      <c r="AD6845" s="61"/>
      <c r="AE6845" s="61"/>
      <c r="AF6845" s="61"/>
      <c r="AG6845" s="61"/>
      <c r="AH6845" s="61"/>
      <c r="AI6845" s="61"/>
      <c r="AJ6845" s="61"/>
      <c r="AK6845" s="61"/>
      <c r="AL6845" s="61"/>
      <c r="AM6845" s="61"/>
      <c r="AN6845" s="61"/>
      <c r="AO6845" s="61"/>
      <c r="AP6845" s="62"/>
      <c r="AQ6845" s="61"/>
      <c r="AR6845" s="61"/>
      <c r="AS6845" s="61"/>
      <c r="AT6845" s="61"/>
      <c r="AU6845" s="61"/>
      <c r="AV6845" s="61"/>
      <c r="AW6845" s="60"/>
    </row>
    <row r="6846" s="59" customFormat="1" customHeight="1" spans="1:49">
      <c r="A6846" s="60"/>
      <c r="B6846" s="60"/>
      <c r="C6846" s="60"/>
      <c r="D6846" s="60"/>
      <c r="H6846" s="61"/>
      <c r="I6846" s="61"/>
      <c r="J6846" s="61"/>
      <c r="K6846" s="61"/>
      <c r="L6846" s="61"/>
      <c r="M6846" s="61"/>
      <c r="N6846" s="61"/>
      <c r="O6846" s="61"/>
      <c r="P6846" s="61"/>
      <c r="Q6846" s="61"/>
      <c r="R6846" s="61"/>
      <c r="S6846" s="61"/>
      <c r="T6846" s="61"/>
      <c r="U6846" s="61"/>
      <c r="V6846" s="61"/>
      <c r="W6846" s="61"/>
      <c r="X6846" s="61"/>
      <c r="Y6846" s="61"/>
      <c r="Z6846" s="61"/>
      <c r="AA6846" s="61"/>
      <c r="AB6846" s="61"/>
      <c r="AC6846" s="61"/>
      <c r="AD6846" s="61"/>
      <c r="AE6846" s="61"/>
      <c r="AF6846" s="61"/>
      <c r="AG6846" s="61"/>
      <c r="AH6846" s="61"/>
      <c r="AI6846" s="61"/>
      <c r="AJ6846" s="61"/>
      <c r="AK6846" s="61"/>
      <c r="AL6846" s="61"/>
      <c r="AM6846" s="61"/>
      <c r="AN6846" s="61"/>
      <c r="AO6846" s="61"/>
      <c r="AP6846" s="62"/>
      <c r="AQ6846" s="61"/>
      <c r="AR6846" s="61"/>
      <c r="AS6846" s="61"/>
      <c r="AT6846" s="61"/>
      <c r="AU6846" s="61"/>
      <c r="AV6846" s="61"/>
      <c r="AW6846" s="60"/>
    </row>
    <row r="6847" s="59" customFormat="1" customHeight="1" spans="1:49">
      <c r="A6847" s="60"/>
      <c r="B6847" s="60"/>
      <c r="C6847" s="60"/>
      <c r="D6847" s="60"/>
      <c r="H6847" s="61"/>
      <c r="I6847" s="61"/>
      <c r="J6847" s="61"/>
      <c r="K6847" s="61"/>
      <c r="L6847" s="61"/>
      <c r="M6847" s="61"/>
      <c r="N6847" s="61"/>
      <c r="O6847" s="61"/>
      <c r="P6847" s="61"/>
      <c r="Q6847" s="61"/>
      <c r="R6847" s="61"/>
      <c r="S6847" s="61"/>
      <c r="T6847" s="61"/>
      <c r="U6847" s="61"/>
      <c r="V6847" s="61"/>
      <c r="W6847" s="61"/>
      <c r="X6847" s="61"/>
      <c r="Y6847" s="61"/>
      <c r="Z6847" s="61"/>
      <c r="AA6847" s="61"/>
      <c r="AB6847" s="61"/>
      <c r="AC6847" s="61"/>
      <c r="AD6847" s="61"/>
      <c r="AE6847" s="61"/>
      <c r="AF6847" s="61"/>
      <c r="AG6847" s="61"/>
      <c r="AH6847" s="61"/>
      <c r="AI6847" s="61"/>
      <c r="AJ6847" s="61"/>
      <c r="AK6847" s="61"/>
      <c r="AL6847" s="61"/>
      <c r="AM6847" s="61"/>
      <c r="AN6847" s="61"/>
      <c r="AO6847" s="61"/>
      <c r="AP6847" s="62"/>
      <c r="AQ6847" s="61"/>
      <c r="AR6847" s="61"/>
      <c r="AS6847" s="61"/>
      <c r="AT6847" s="61"/>
      <c r="AU6847" s="61"/>
      <c r="AV6847" s="61"/>
      <c r="AW6847" s="60"/>
    </row>
    <row r="6848" s="59" customFormat="1" customHeight="1" spans="1:49">
      <c r="A6848" s="60"/>
      <c r="B6848" s="60"/>
      <c r="C6848" s="60"/>
      <c r="D6848" s="60"/>
      <c r="H6848" s="61"/>
      <c r="I6848" s="61"/>
      <c r="J6848" s="61"/>
      <c r="K6848" s="61"/>
      <c r="L6848" s="61"/>
      <c r="M6848" s="61"/>
      <c r="N6848" s="61"/>
      <c r="O6848" s="61"/>
      <c r="P6848" s="61"/>
      <c r="Q6848" s="61"/>
      <c r="R6848" s="61"/>
      <c r="S6848" s="61"/>
      <c r="T6848" s="61"/>
      <c r="U6848" s="61"/>
      <c r="V6848" s="61"/>
      <c r="W6848" s="61"/>
      <c r="X6848" s="61"/>
      <c r="Y6848" s="61"/>
      <c r="Z6848" s="61"/>
      <c r="AA6848" s="61"/>
      <c r="AB6848" s="61"/>
      <c r="AC6848" s="61"/>
      <c r="AD6848" s="61"/>
      <c r="AE6848" s="61"/>
      <c r="AF6848" s="61"/>
      <c r="AG6848" s="61"/>
      <c r="AH6848" s="61"/>
      <c r="AI6848" s="61"/>
      <c r="AJ6848" s="61"/>
      <c r="AK6848" s="61"/>
      <c r="AL6848" s="61"/>
      <c r="AM6848" s="61"/>
      <c r="AN6848" s="61"/>
      <c r="AO6848" s="61"/>
      <c r="AP6848" s="62"/>
      <c r="AQ6848" s="61"/>
      <c r="AR6848" s="61"/>
      <c r="AS6848" s="61"/>
      <c r="AT6848" s="61"/>
      <c r="AU6848" s="61"/>
      <c r="AV6848" s="61"/>
      <c r="AW6848" s="60"/>
    </row>
    <row r="6849" s="59" customFormat="1" customHeight="1" spans="1:49">
      <c r="A6849" s="60"/>
      <c r="B6849" s="60"/>
      <c r="C6849" s="60"/>
      <c r="D6849" s="60"/>
      <c r="H6849" s="61"/>
      <c r="I6849" s="61"/>
      <c r="J6849" s="61"/>
      <c r="K6849" s="61"/>
      <c r="L6849" s="61"/>
      <c r="M6849" s="61"/>
      <c r="N6849" s="61"/>
      <c r="O6849" s="61"/>
      <c r="P6849" s="61"/>
      <c r="Q6849" s="61"/>
      <c r="R6849" s="61"/>
      <c r="S6849" s="61"/>
      <c r="T6849" s="61"/>
      <c r="U6849" s="61"/>
      <c r="V6849" s="61"/>
      <c r="W6849" s="61"/>
      <c r="X6849" s="61"/>
      <c r="Y6849" s="61"/>
      <c r="Z6849" s="61"/>
      <c r="AA6849" s="61"/>
      <c r="AB6849" s="61"/>
      <c r="AC6849" s="61"/>
      <c r="AD6849" s="61"/>
      <c r="AE6849" s="61"/>
      <c r="AF6849" s="61"/>
      <c r="AG6849" s="61"/>
      <c r="AH6849" s="61"/>
      <c r="AI6849" s="61"/>
      <c r="AJ6849" s="61"/>
      <c r="AK6849" s="61"/>
      <c r="AL6849" s="61"/>
      <c r="AM6849" s="61"/>
      <c r="AN6849" s="61"/>
      <c r="AO6849" s="61"/>
      <c r="AP6849" s="62"/>
      <c r="AQ6849" s="61"/>
      <c r="AR6849" s="61"/>
      <c r="AS6849" s="61"/>
      <c r="AT6849" s="61"/>
      <c r="AU6849" s="61"/>
      <c r="AV6849" s="61"/>
      <c r="AW6849" s="60"/>
    </row>
    <row r="6850" s="59" customFormat="1" customHeight="1" spans="1:49">
      <c r="A6850" s="60"/>
      <c r="B6850" s="60"/>
      <c r="C6850" s="60"/>
      <c r="D6850" s="60"/>
      <c r="H6850" s="61"/>
      <c r="I6850" s="61"/>
      <c r="J6850" s="61"/>
      <c r="K6850" s="61"/>
      <c r="L6850" s="61"/>
      <c r="M6850" s="61"/>
      <c r="N6850" s="61"/>
      <c r="O6850" s="61"/>
      <c r="P6850" s="61"/>
      <c r="Q6850" s="61"/>
      <c r="R6850" s="61"/>
      <c r="S6850" s="61"/>
      <c r="T6850" s="61"/>
      <c r="U6850" s="61"/>
      <c r="V6850" s="61"/>
      <c r="W6850" s="61"/>
      <c r="X6850" s="61"/>
      <c r="Y6850" s="61"/>
      <c r="Z6850" s="61"/>
      <c r="AA6850" s="61"/>
      <c r="AB6850" s="61"/>
      <c r="AC6850" s="61"/>
      <c r="AD6850" s="61"/>
      <c r="AE6850" s="61"/>
      <c r="AF6850" s="61"/>
      <c r="AG6850" s="61"/>
      <c r="AH6850" s="61"/>
      <c r="AI6850" s="61"/>
      <c r="AJ6850" s="61"/>
      <c r="AK6850" s="61"/>
      <c r="AL6850" s="61"/>
      <c r="AM6850" s="61"/>
      <c r="AN6850" s="61"/>
      <c r="AO6850" s="61"/>
      <c r="AP6850" s="62"/>
      <c r="AQ6850" s="61"/>
      <c r="AR6850" s="61"/>
      <c r="AS6850" s="61"/>
      <c r="AT6850" s="61"/>
      <c r="AU6850" s="61"/>
      <c r="AV6850" s="61"/>
      <c r="AW6850" s="60"/>
    </row>
    <row r="6851" s="59" customFormat="1" customHeight="1" spans="1:49">
      <c r="A6851" s="60"/>
      <c r="B6851" s="60"/>
      <c r="C6851" s="60"/>
      <c r="D6851" s="60"/>
      <c r="H6851" s="61"/>
      <c r="I6851" s="61"/>
      <c r="J6851" s="61"/>
      <c r="K6851" s="61"/>
      <c r="L6851" s="61"/>
      <c r="M6851" s="61"/>
      <c r="N6851" s="61"/>
      <c r="O6851" s="61"/>
      <c r="P6851" s="61"/>
      <c r="Q6851" s="61"/>
      <c r="R6851" s="61"/>
      <c r="S6851" s="61"/>
      <c r="T6851" s="61"/>
      <c r="U6851" s="61"/>
      <c r="V6851" s="61"/>
      <c r="W6851" s="61"/>
      <c r="X6851" s="61"/>
      <c r="Y6851" s="61"/>
      <c r="Z6851" s="61"/>
      <c r="AA6851" s="61"/>
      <c r="AB6851" s="61"/>
      <c r="AC6851" s="61"/>
      <c r="AD6851" s="61"/>
      <c r="AE6851" s="61"/>
      <c r="AF6851" s="61"/>
      <c r="AG6851" s="61"/>
      <c r="AH6851" s="61"/>
      <c r="AI6851" s="61"/>
      <c r="AJ6851" s="61"/>
      <c r="AK6851" s="61"/>
      <c r="AL6851" s="61"/>
      <c r="AM6851" s="61"/>
      <c r="AN6851" s="61"/>
      <c r="AO6851" s="61"/>
      <c r="AP6851" s="62"/>
      <c r="AQ6851" s="61"/>
      <c r="AR6851" s="61"/>
      <c r="AS6851" s="61"/>
      <c r="AT6851" s="61"/>
      <c r="AU6851" s="61"/>
      <c r="AV6851" s="61"/>
      <c r="AW6851" s="60"/>
    </row>
    <row r="6852" s="59" customFormat="1" customHeight="1" spans="1:49">
      <c r="A6852" s="60"/>
      <c r="B6852" s="60"/>
      <c r="C6852" s="60"/>
      <c r="D6852" s="60"/>
      <c r="H6852" s="61"/>
      <c r="I6852" s="61"/>
      <c r="J6852" s="61"/>
      <c r="K6852" s="61"/>
      <c r="L6852" s="61"/>
      <c r="M6852" s="61"/>
      <c r="N6852" s="61"/>
      <c r="O6852" s="61"/>
      <c r="P6852" s="61"/>
      <c r="Q6852" s="61"/>
      <c r="R6852" s="61"/>
      <c r="S6852" s="61"/>
      <c r="T6852" s="61"/>
      <c r="U6852" s="61"/>
      <c r="V6852" s="61"/>
      <c r="W6852" s="61"/>
      <c r="X6852" s="61"/>
      <c r="Y6852" s="61"/>
      <c r="Z6852" s="61"/>
      <c r="AA6852" s="61"/>
      <c r="AB6852" s="61"/>
      <c r="AC6852" s="61"/>
      <c r="AD6852" s="61"/>
      <c r="AE6852" s="61"/>
      <c r="AF6852" s="61"/>
      <c r="AG6852" s="61"/>
      <c r="AH6852" s="61"/>
      <c r="AI6852" s="61"/>
      <c r="AJ6852" s="61"/>
      <c r="AK6852" s="61"/>
      <c r="AL6852" s="61"/>
      <c r="AM6852" s="61"/>
      <c r="AN6852" s="61"/>
      <c r="AO6852" s="61"/>
      <c r="AP6852" s="62"/>
      <c r="AQ6852" s="61"/>
      <c r="AR6852" s="61"/>
      <c r="AS6852" s="61"/>
      <c r="AT6852" s="61"/>
      <c r="AU6852" s="61"/>
      <c r="AV6852" s="61"/>
      <c r="AW6852" s="60"/>
    </row>
    <row r="6853" s="59" customFormat="1" customHeight="1" spans="1:49">
      <c r="A6853" s="60"/>
      <c r="B6853" s="60"/>
      <c r="C6853" s="60"/>
      <c r="D6853" s="60"/>
      <c r="H6853" s="61"/>
      <c r="I6853" s="61"/>
      <c r="J6853" s="61"/>
      <c r="K6853" s="61"/>
      <c r="L6853" s="61"/>
      <c r="M6853" s="61"/>
      <c r="N6853" s="61"/>
      <c r="O6853" s="61"/>
      <c r="P6853" s="61"/>
      <c r="Q6853" s="61"/>
      <c r="R6853" s="61"/>
      <c r="S6853" s="61"/>
      <c r="T6853" s="61"/>
      <c r="U6853" s="61"/>
      <c r="V6853" s="61"/>
      <c r="W6853" s="61"/>
      <c r="X6853" s="61"/>
      <c r="Y6853" s="61"/>
      <c r="Z6853" s="61"/>
      <c r="AA6853" s="61"/>
      <c r="AB6853" s="61"/>
      <c r="AC6853" s="61"/>
      <c r="AD6853" s="61"/>
      <c r="AE6853" s="61"/>
      <c r="AF6853" s="61"/>
      <c r="AG6853" s="61"/>
      <c r="AH6853" s="61"/>
      <c r="AI6853" s="61"/>
      <c r="AJ6853" s="61"/>
      <c r="AK6853" s="61"/>
      <c r="AL6853" s="61"/>
      <c r="AM6853" s="61"/>
      <c r="AN6853" s="61"/>
      <c r="AO6853" s="61"/>
      <c r="AP6853" s="62"/>
      <c r="AQ6853" s="61"/>
      <c r="AR6853" s="61"/>
      <c r="AS6853" s="61"/>
      <c r="AT6853" s="61"/>
      <c r="AU6853" s="61"/>
      <c r="AV6853" s="61"/>
      <c r="AW6853" s="60"/>
    </row>
    <row r="6854" s="59" customFormat="1" customHeight="1" spans="1:49">
      <c r="A6854" s="60"/>
      <c r="B6854" s="60"/>
      <c r="C6854" s="60"/>
      <c r="D6854" s="60"/>
      <c r="H6854" s="61"/>
      <c r="I6854" s="61"/>
      <c r="J6854" s="61"/>
      <c r="K6854" s="61"/>
      <c r="L6854" s="61"/>
      <c r="M6854" s="61"/>
      <c r="N6854" s="61"/>
      <c r="O6854" s="61"/>
      <c r="P6854" s="61"/>
      <c r="Q6854" s="61"/>
      <c r="R6854" s="61"/>
      <c r="S6854" s="61"/>
      <c r="T6854" s="61"/>
      <c r="U6854" s="61"/>
      <c r="V6854" s="61"/>
      <c r="W6854" s="61"/>
      <c r="X6854" s="61"/>
      <c r="Y6854" s="61"/>
      <c r="Z6854" s="61"/>
      <c r="AA6854" s="61"/>
      <c r="AB6854" s="61"/>
      <c r="AC6854" s="61"/>
      <c r="AD6854" s="61"/>
      <c r="AE6854" s="61"/>
      <c r="AF6854" s="61"/>
      <c r="AG6854" s="61"/>
      <c r="AH6854" s="61"/>
      <c r="AI6854" s="61"/>
      <c r="AJ6854" s="61"/>
      <c r="AK6854" s="61"/>
      <c r="AL6854" s="61"/>
      <c r="AM6854" s="61"/>
      <c r="AN6854" s="61"/>
      <c r="AO6854" s="61"/>
      <c r="AP6854" s="62"/>
      <c r="AQ6854" s="61"/>
      <c r="AR6854" s="61"/>
      <c r="AS6854" s="61"/>
      <c r="AT6854" s="61"/>
      <c r="AU6854" s="61"/>
      <c r="AV6854" s="61"/>
      <c r="AW6854" s="60"/>
    </row>
    <row r="6855" s="59" customFormat="1" customHeight="1" spans="1:49">
      <c r="A6855" s="60"/>
      <c r="B6855" s="60"/>
      <c r="C6855" s="60"/>
      <c r="D6855" s="60"/>
      <c r="H6855" s="61"/>
      <c r="I6855" s="61"/>
      <c r="J6855" s="61"/>
      <c r="K6855" s="61"/>
      <c r="L6855" s="61"/>
      <c r="M6855" s="61"/>
      <c r="N6855" s="61"/>
      <c r="O6855" s="61"/>
      <c r="P6855" s="61"/>
      <c r="Q6855" s="61"/>
      <c r="R6855" s="61"/>
      <c r="S6855" s="61"/>
      <c r="T6855" s="61"/>
      <c r="U6855" s="61"/>
      <c r="V6855" s="61"/>
      <c r="W6855" s="61"/>
      <c r="X6855" s="61"/>
      <c r="Y6855" s="61"/>
      <c r="Z6855" s="61"/>
      <c r="AA6855" s="61"/>
      <c r="AB6855" s="61"/>
      <c r="AC6855" s="61"/>
      <c r="AD6855" s="61"/>
      <c r="AE6855" s="61"/>
      <c r="AF6855" s="61"/>
      <c r="AG6855" s="61"/>
      <c r="AH6855" s="61"/>
      <c r="AI6855" s="61"/>
      <c r="AJ6855" s="61"/>
      <c r="AK6855" s="61"/>
      <c r="AL6855" s="61"/>
      <c r="AM6855" s="61"/>
      <c r="AN6855" s="61"/>
      <c r="AO6855" s="61"/>
      <c r="AP6855" s="62"/>
      <c r="AQ6855" s="61"/>
      <c r="AR6855" s="61"/>
      <c r="AS6855" s="61"/>
      <c r="AT6855" s="61"/>
      <c r="AU6855" s="61"/>
      <c r="AV6855" s="61"/>
      <c r="AW6855" s="60"/>
    </row>
    <row r="6856" s="59" customFormat="1" customHeight="1" spans="1:49">
      <c r="A6856" s="60"/>
      <c r="B6856" s="60"/>
      <c r="C6856" s="60"/>
      <c r="D6856" s="60"/>
      <c r="H6856" s="61"/>
      <c r="I6856" s="61"/>
      <c r="J6856" s="61"/>
      <c r="K6856" s="61"/>
      <c r="L6856" s="61"/>
      <c r="M6856" s="61"/>
      <c r="N6856" s="61"/>
      <c r="O6856" s="61"/>
      <c r="P6856" s="61"/>
      <c r="Q6856" s="61"/>
      <c r="R6856" s="61"/>
      <c r="S6856" s="61"/>
      <c r="T6856" s="61"/>
      <c r="U6856" s="61"/>
      <c r="V6856" s="61"/>
      <c r="W6856" s="61"/>
      <c r="X6856" s="61"/>
      <c r="Y6856" s="61"/>
      <c r="Z6856" s="61"/>
      <c r="AA6856" s="61"/>
      <c r="AB6856" s="61"/>
      <c r="AC6856" s="61"/>
      <c r="AD6856" s="61"/>
      <c r="AE6856" s="61"/>
      <c r="AF6856" s="61"/>
      <c r="AG6856" s="61"/>
      <c r="AH6856" s="61"/>
      <c r="AI6856" s="61"/>
      <c r="AJ6856" s="61"/>
      <c r="AK6856" s="61"/>
      <c r="AL6856" s="61"/>
      <c r="AM6856" s="61"/>
      <c r="AN6856" s="61"/>
      <c r="AO6856" s="61"/>
      <c r="AP6856" s="62"/>
      <c r="AQ6856" s="61"/>
      <c r="AR6856" s="61"/>
      <c r="AS6856" s="61"/>
      <c r="AT6856" s="61"/>
      <c r="AU6856" s="61"/>
      <c r="AV6856" s="61"/>
      <c r="AW6856" s="60"/>
    </row>
    <row r="6857" s="59" customFormat="1" customHeight="1" spans="1:49">
      <c r="A6857" s="60"/>
      <c r="B6857" s="60"/>
      <c r="C6857" s="60"/>
      <c r="D6857" s="60"/>
      <c r="H6857" s="61"/>
      <c r="I6857" s="61"/>
      <c r="J6857" s="61"/>
      <c r="K6857" s="61"/>
      <c r="L6857" s="61"/>
      <c r="M6857" s="61"/>
      <c r="N6857" s="61"/>
      <c r="O6857" s="61"/>
      <c r="P6857" s="61"/>
      <c r="Q6857" s="61"/>
      <c r="R6857" s="61"/>
      <c r="S6857" s="61"/>
      <c r="T6857" s="61"/>
      <c r="U6857" s="61"/>
      <c r="V6857" s="61"/>
      <c r="W6857" s="61"/>
      <c r="X6857" s="61"/>
      <c r="Y6857" s="61"/>
      <c r="Z6857" s="61"/>
      <c r="AA6857" s="61"/>
      <c r="AB6857" s="61"/>
      <c r="AC6857" s="61"/>
      <c r="AD6857" s="61"/>
      <c r="AE6857" s="61"/>
      <c r="AF6857" s="61"/>
      <c r="AG6857" s="61"/>
      <c r="AH6857" s="61"/>
      <c r="AI6857" s="61"/>
      <c r="AJ6857" s="61"/>
      <c r="AK6857" s="61"/>
      <c r="AL6857" s="61"/>
      <c r="AM6857" s="61"/>
      <c r="AN6857" s="61"/>
      <c r="AO6857" s="61"/>
      <c r="AP6857" s="62"/>
      <c r="AQ6857" s="61"/>
      <c r="AR6857" s="61"/>
      <c r="AS6857" s="61"/>
      <c r="AT6857" s="61"/>
      <c r="AU6857" s="61"/>
      <c r="AV6857" s="61"/>
      <c r="AW6857" s="60"/>
    </row>
    <row r="6858" s="59" customFormat="1" customHeight="1" spans="1:49">
      <c r="A6858" s="60"/>
      <c r="B6858" s="60"/>
      <c r="C6858" s="60"/>
      <c r="D6858" s="60"/>
      <c r="H6858" s="61"/>
      <c r="I6858" s="61"/>
      <c r="J6858" s="61"/>
      <c r="K6858" s="61"/>
      <c r="L6858" s="61"/>
      <c r="M6858" s="61"/>
      <c r="N6858" s="61"/>
      <c r="O6858" s="61"/>
      <c r="P6858" s="61"/>
      <c r="Q6858" s="61"/>
      <c r="R6858" s="61"/>
      <c r="S6858" s="61"/>
      <c r="T6858" s="61"/>
      <c r="U6858" s="61"/>
      <c r="V6858" s="61"/>
      <c r="W6858" s="61"/>
      <c r="X6858" s="61"/>
      <c r="Y6858" s="61"/>
      <c r="Z6858" s="61"/>
      <c r="AA6858" s="61"/>
      <c r="AB6858" s="61"/>
      <c r="AC6858" s="61"/>
      <c r="AD6858" s="61"/>
      <c r="AE6858" s="61"/>
      <c r="AF6858" s="61"/>
      <c r="AG6858" s="61"/>
      <c r="AH6858" s="61"/>
      <c r="AI6858" s="61"/>
      <c r="AJ6858" s="61"/>
      <c r="AK6858" s="61"/>
      <c r="AL6858" s="61"/>
      <c r="AM6858" s="61"/>
      <c r="AN6858" s="61"/>
      <c r="AO6858" s="61"/>
      <c r="AP6858" s="62"/>
      <c r="AQ6858" s="61"/>
      <c r="AR6858" s="61"/>
      <c r="AS6858" s="61"/>
      <c r="AT6858" s="61"/>
      <c r="AU6858" s="61"/>
      <c r="AV6858" s="61"/>
      <c r="AW6858" s="60"/>
    </row>
    <row r="6859" s="59" customFormat="1" customHeight="1" spans="1:49">
      <c r="A6859" s="60"/>
      <c r="B6859" s="60"/>
      <c r="C6859" s="60"/>
      <c r="D6859" s="60"/>
      <c r="H6859" s="61"/>
      <c r="I6859" s="61"/>
      <c r="J6859" s="61"/>
      <c r="K6859" s="61"/>
      <c r="L6859" s="61"/>
      <c r="M6859" s="61"/>
      <c r="N6859" s="61"/>
      <c r="O6859" s="61"/>
      <c r="P6859" s="61"/>
      <c r="Q6859" s="61"/>
      <c r="R6859" s="61"/>
      <c r="S6859" s="61"/>
      <c r="T6859" s="61"/>
      <c r="U6859" s="61"/>
      <c r="V6859" s="61"/>
      <c r="W6859" s="61"/>
      <c r="X6859" s="61"/>
      <c r="Y6859" s="61"/>
      <c r="Z6859" s="61"/>
      <c r="AA6859" s="61"/>
      <c r="AB6859" s="61"/>
      <c r="AC6859" s="61"/>
      <c r="AD6859" s="61"/>
      <c r="AE6859" s="61"/>
      <c r="AF6859" s="61"/>
      <c r="AG6859" s="61"/>
      <c r="AH6859" s="61"/>
      <c r="AI6859" s="61"/>
      <c r="AJ6859" s="61"/>
      <c r="AK6859" s="61"/>
      <c r="AL6859" s="61"/>
      <c r="AM6859" s="61"/>
      <c r="AN6859" s="61"/>
      <c r="AO6859" s="61"/>
      <c r="AP6859" s="62"/>
      <c r="AQ6859" s="61"/>
      <c r="AR6859" s="61"/>
      <c r="AS6859" s="61"/>
      <c r="AT6859" s="61"/>
      <c r="AU6859" s="61"/>
      <c r="AV6859" s="61"/>
      <c r="AW6859" s="60"/>
    </row>
    <row r="6860" s="59" customFormat="1" customHeight="1" spans="1:49">
      <c r="A6860" s="60"/>
      <c r="B6860" s="60"/>
      <c r="C6860" s="60"/>
      <c r="D6860" s="60"/>
      <c r="H6860" s="61"/>
      <c r="I6860" s="61"/>
      <c r="J6860" s="61"/>
      <c r="K6860" s="61"/>
      <c r="L6860" s="61"/>
      <c r="M6860" s="61"/>
      <c r="N6860" s="61"/>
      <c r="O6860" s="61"/>
      <c r="P6860" s="61"/>
      <c r="Q6860" s="61"/>
      <c r="R6860" s="61"/>
      <c r="S6860" s="61"/>
      <c r="T6860" s="61"/>
      <c r="U6860" s="61"/>
      <c r="V6860" s="61"/>
      <c r="W6860" s="61"/>
      <c r="X6860" s="61"/>
      <c r="Y6860" s="61"/>
      <c r="Z6860" s="61"/>
      <c r="AA6860" s="61"/>
      <c r="AB6860" s="61"/>
      <c r="AC6860" s="61"/>
      <c r="AD6860" s="61"/>
      <c r="AE6860" s="61"/>
      <c r="AF6860" s="61"/>
      <c r="AG6860" s="61"/>
      <c r="AH6860" s="61"/>
      <c r="AI6860" s="61"/>
      <c r="AJ6860" s="61"/>
      <c r="AK6860" s="61"/>
      <c r="AL6860" s="61"/>
      <c r="AM6860" s="61"/>
      <c r="AN6860" s="61"/>
      <c r="AO6860" s="61"/>
      <c r="AP6860" s="62"/>
      <c r="AQ6860" s="61"/>
      <c r="AR6860" s="61"/>
      <c r="AS6860" s="61"/>
      <c r="AT6860" s="61"/>
      <c r="AU6860" s="61"/>
      <c r="AV6860" s="61"/>
      <c r="AW6860" s="60"/>
    </row>
    <row r="6861" s="59" customFormat="1" customHeight="1" spans="1:49">
      <c r="A6861" s="60"/>
      <c r="B6861" s="60"/>
      <c r="C6861" s="60"/>
      <c r="D6861" s="60"/>
      <c r="H6861" s="61"/>
      <c r="I6861" s="61"/>
      <c r="J6861" s="61"/>
      <c r="K6861" s="61"/>
      <c r="L6861" s="61"/>
      <c r="M6861" s="61"/>
      <c r="N6861" s="61"/>
      <c r="O6861" s="61"/>
      <c r="P6861" s="61"/>
      <c r="Q6861" s="61"/>
      <c r="R6861" s="61"/>
      <c r="S6861" s="61"/>
      <c r="T6861" s="61"/>
      <c r="U6861" s="61"/>
      <c r="V6861" s="61"/>
      <c r="W6861" s="61"/>
      <c r="X6861" s="61"/>
      <c r="Y6861" s="61"/>
      <c r="Z6861" s="61"/>
      <c r="AA6861" s="61"/>
      <c r="AB6861" s="61"/>
      <c r="AC6861" s="61"/>
      <c r="AD6861" s="61"/>
      <c r="AE6861" s="61"/>
      <c r="AF6861" s="61"/>
      <c r="AG6861" s="61"/>
      <c r="AH6861" s="61"/>
      <c r="AI6861" s="61"/>
      <c r="AJ6861" s="61"/>
      <c r="AK6861" s="61"/>
      <c r="AL6861" s="61"/>
      <c r="AM6861" s="61"/>
      <c r="AN6861" s="61"/>
      <c r="AO6861" s="61"/>
      <c r="AP6861" s="62"/>
      <c r="AQ6861" s="61"/>
      <c r="AR6861" s="61"/>
      <c r="AS6861" s="61"/>
      <c r="AT6861" s="61"/>
      <c r="AU6861" s="61"/>
      <c r="AV6861" s="61"/>
      <c r="AW6861" s="60"/>
    </row>
    <row r="6862" s="59" customFormat="1" customHeight="1" spans="1:49">
      <c r="A6862" s="60"/>
      <c r="B6862" s="60"/>
      <c r="C6862" s="60"/>
      <c r="D6862" s="60"/>
      <c r="H6862" s="61"/>
      <c r="I6862" s="61"/>
      <c r="J6862" s="61"/>
      <c r="K6862" s="61"/>
      <c r="L6862" s="61"/>
      <c r="M6862" s="61"/>
      <c r="N6862" s="61"/>
      <c r="O6862" s="61"/>
      <c r="P6862" s="61"/>
      <c r="Q6862" s="61"/>
      <c r="R6862" s="61"/>
      <c r="S6862" s="61"/>
      <c r="T6862" s="61"/>
      <c r="U6862" s="61"/>
      <c r="V6862" s="61"/>
      <c r="W6862" s="61"/>
      <c r="X6862" s="61"/>
      <c r="Y6862" s="61"/>
      <c r="Z6862" s="61"/>
      <c r="AA6862" s="61"/>
      <c r="AB6862" s="61"/>
      <c r="AC6862" s="61"/>
      <c r="AD6862" s="61"/>
      <c r="AE6862" s="61"/>
      <c r="AF6862" s="61"/>
      <c r="AG6862" s="61"/>
      <c r="AH6862" s="61"/>
      <c r="AI6862" s="61"/>
      <c r="AJ6862" s="61"/>
      <c r="AK6862" s="61"/>
      <c r="AL6862" s="61"/>
      <c r="AM6862" s="61"/>
      <c r="AN6862" s="61"/>
      <c r="AO6862" s="61"/>
      <c r="AP6862" s="62"/>
      <c r="AQ6862" s="61"/>
      <c r="AR6862" s="61"/>
      <c r="AS6862" s="61"/>
      <c r="AT6862" s="61"/>
      <c r="AU6862" s="61"/>
      <c r="AV6862" s="61"/>
      <c r="AW6862" s="60"/>
    </row>
    <row r="6863" s="59" customFormat="1" customHeight="1" spans="1:49">
      <c r="A6863" s="60"/>
      <c r="B6863" s="60"/>
      <c r="C6863" s="60"/>
      <c r="D6863" s="60"/>
      <c r="H6863" s="61"/>
      <c r="I6863" s="61"/>
      <c r="J6863" s="61"/>
      <c r="K6863" s="61"/>
      <c r="L6863" s="61"/>
      <c r="M6863" s="61"/>
      <c r="N6863" s="61"/>
      <c r="O6863" s="61"/>
      <c r="P6863" s="61"/>
      <c r="Q6863" s="61"/>
      <c r="R6863" s="61"/>
      <c r="S6863" s="61"/>
      <c r="T6863" s="61"/>
      <c r="U6863" s="61"/>
      <c r="V6863" s="61"/>
      <c r="W6863" s="61"/>
      <c r="X6863" s="61"/>
      <c r="Y6863" s="61"/>
      <c r="Z6863" s="61"/>
      <c r="AA6863" s="61"/>
      <c r="AB6863" s="61"/>
      <c r="AC6863" s="61"/>
      <c r="AD6863" s="61"/>
      <c r="AE6863" s="61"/>
      <c r="AF6863" s="61"/>
      <c r="AG6863" s="61"/>
      <c r="AH6863" s="61"/>
      <c r="AI6863" s="61"/>
      <c r="AJ6863" s="61"/>
      <c r="AK6863" s="61"/>
      <c r="AL6863" s="61"/>
      <c r="AM6863" s="61"/>
      <c r="AN6863" s="61"/>
      <c r="AO6863" s="61"/>
      <c r="AP6863" s="62"/>
      <c r="AQ6863" s="61"/>
      <c r="AR6863" s="61"/>
      <c r="AS6863" s="61"/>
      <c r="AT6863" s="61"/>
      <c r="AU6863" s="61"/>
      <c r="AV6863" s="61"/>
      <c r="AW6863" s="60"/>
    </row>
    <row r="6864" s="59" customFormat="1" customHeight="1" spans="1:49">
      <c r="A6864" s="60"/>
      <c r="B6864" s="60"/>
      <c r="C6864" s="60"/>
      <c r="D6864" s="60"/>
      <c r="H6864" s="61"/>
      <c r="I6864" s="61"/>
      <c r="J6864" s="61"/>
      <c r="K6864" s="61"/>
      <c r="L6864" s="61"/>
      <c r="M6864" s="61"/>
      <c r="N6864" s="61"/>
      <c r="O6864" s="61"/>
      <c r="P6864" s="61"/>
      <c r="Q6864" s="61"/>
      <c r="R6864" s="61"/>
      <c r="S6864" s="61"/>
      <c r="T6864" s="61"/>
      <c r="U6864" s="61"/>
      <c r="V6864" s="61"/>
      <c r="W6864" s="61"/>
      <c r="X6864" s="61"/>
      <c r="Y6864" s="61"/>
      <c r="Z6864" s="61"/>
      <c r="AA6864" s="61"/>
      <c r="AB6864" s="61"/>
      <c r="AC6864" s="61"/>
      <c r="AD6864" s="61"/>
      <c r="AE6864" s="61"/>
      <c r="AF6864" s="61"/>
      <c r="AG6864" s="61"/>
      <c r="AH6864" s="61"/>
      <c r="AI6864" s="61"/>
      <c r="AJ6864" s="61"/>
      <c r="AK6864" s="61"/>
      <c r="AL6864" s="61"/>
      <c r="AM6864" s="61"/>
      <c r="AN6864" s="61"/>
      <c r="AO6864" s="61"/>
      <c r="AP6864" s="62"/>
      <c r="AQ6864" s="61"/>
      <c r="AR6864" s="61"/>
      <c r="AS6864" s="61"/>
      <c r="AT6864" s="61"/>
      <c r="AU6864" s="61"/>
      <c r="AV6864" s="61"/>
      <c r="AW6864" s="60"/>
    </row>
    <row r="6865" s="59" customFormat="1" customHeight="1" spans="1:49">
      <c r="A6865" s="60"/>
      <c r="B6865" s="60"/>
      <c r="C6865" s="60"/>
      <c r="D6865" s="60"/>
      <c r="H6865" s="61"/>
      <c r="I6865" s="61"/>
      <c r="J6865" s="61"/>
      <c r="K6865" s="61"/>
      <c r="L6865" s="61"/>
      <c r="M6865" s="61"/>
      <c r="N6865" s="61"/>
      <c r="O6865" s="61"/>
      <c r="P6865" s="61"/>
      <c r="Q6865" s="61"/>
      <c r="R6865" s="61"/>
      <c r="S6865" s="61"/>
      <c r="T6865" s="61"/>
      <c r="U6865" s="61"/>
      <c r="V6865" s="61"/>
      <c r="W6865" s="61"/>
      <c r="X6865" s="61"/>
      <c r="Y6865" s="61"/>
      <c r="Z6865" s="61"/>
      <c r="AA6865" s="61"/>
      <c r="AB6865" s="61"/>
      <c r="AC6865" s="61"/>
      <c r="AD6865" s="61"/>
      <c r="AE6865" s="61"/>
      <c r="AF6865" s="61"/>
      <c r="AG6865" s="61"/>
      <c r="AH6865" s="61"/>
      <c r="AI6865" s="61"/>
      <c r="AJ6865" s="61"/>
      <c r="AK6865" s="61"/>
      <c r="AL6865" s="61"/>
      <c r="AM6865" s="61"/>
      <c r="AN6865" s="61"/>
      <c r="AO6865" s="61"/>
      <c r="AP6865" s="62"/>
      <c r="AQ6865" s="61"/>
      <c r="AR6865" s="61"/>
      <c r="AS6865" s="61"/>
      <c r="AT6865" s="61"/>
      <c r="AU6865" s="61"/>
      <c r="AV6865" s="61"/>
      <c r="AW6865" s="60"/>
    </row>
    <row r="6866" s="59" customFormat="1" customHeight="1" spans="1:49">
      <c r="A6866" s="60"/>
      <c r="B6866" s="60"/>
      <c r="C6866" s="60"/>
      <c r="D6866" s="60"/>
      <c r="H6866" s="61"/>
      <c r="I6866" s="61"/>
      <c r="J6866" s="61"/>
      <c r="K6866" s="61"/>
      <c r="L6866" s="61"/>
      <c r="M6866" s="61"/>
      <c r="N6866" s="61"/>
      <c r="O6866" s="61"/>
      <c r="P6866" s="61"/>
      <c r="Q6866" s="61"/>
      <c r="R6866" s="61"/>
      <c r="S6866" s="61"/>
      <c r="T6866" s="61"/>
      <c r="U6866" s="61"/>
      <c r="V6866" s="61"/>
      <c r="W6866" s="61"/>
      <c r="X6866" s="61"/>
      <c r="Y6866" s="61"/>
      <c r="Z6866" s="61"/>
      <c r="AA6866" s="61"/>
      <c r="AB6866" s="61"/>
      <c r="AC6866" s="61"/>
      <c r="AD6866" s="61"/>
      <c r="AE6866" s="61"/>
      <c r="AF6866" s="61"/>
      <c r="AG6866" s="61"/>
      <c r="AH6866" s="61"/>
      <c r="AI6866" s="61"/>
      <c r="AJ6866" s="61"/>
      <c r="AK6866" s="61"/>
      <c r="AL6866" s="61"/>
      <c r="AM6866" s="61"/>
      <c r="AN6866" s="61"/>
      <c r="AO6866" s="61"/>
      <c r="AP6866" s="62"/>
      <c r="AQ6866" s="61"/>
      <c r="AR6866" s="61"/>
      <c r="AS6866" s="61"/>
      <c r="AT6866" s="61"/>
      <c r="AU6866" s="61"/>
      <c r="AV6866" s="61"/>
      <c r="AW6866" s="60"/>
    </row>
    <row r="6867" s="59" customFormat="1" customHeight="1" spans="1:49">
      <c r="A6867" s="60"/>
      <c r="B6867" s="60"/>
      <c r="C6867" s="60"/>
      <c r="D6867" s="60"/>
      <c r="H6867" s="61"/>
      <c r="I6867" s="61"/>
      <c r="J6867" s="61"/>
      <c r="K6867" s="61"/>
      <c r="L6867" s="61"/>
      <c r="M6867" s="61"/>
      <c r="N6867" s="61"/>
      <c r="O6867" s="61"/>
      <c r="P6867" s="61"/>
      <c r="Q6867" s="61"/>
      <c r="R6867" s="61"/>
      <c r="S6867" s="61"/>
      <c r="T6867" s="61"/>
      <c r="U6867" s="61"/>
      <c r="V6867" s="61"/>
      <c r="W6867" s="61"/>
      <c r="X6867" s="61"/>
      <c r="Y6867" s="61"/>
      <c r="Z6867" s="61"/>
      <c r="AA6867" s="61"/>
      <c r="AB6867" s="61"/>
      <c r="AC6867" s="61"/>
      <c r="AD6867" s="61"/>
      <c r="AE6867" s="61"/>
      <c r="AF6867" s="61"/>
      <c r="AG6867" s="61"/>
      <c r="AH6867" s="61"/>
      <c r="AI6867" s="61"/>
      <c r="AJ6867" s="61"/>
      <c r="AK6867" s="61"/>
      <c r="AL6867" s="61"/>
      <c r="AM6867" s="61"/>
      <c r="AN6867" s="61"/>
      <c r="AO6867" s="61"/>
      <c r="AP6867" s="62"/>
      <c r="AQ6867" s="61"/>
      <c r="AR6867" s="61"/>
      <c r="AS6867" s="61"/>
      <c r="AT6867" s="61"/>
      <c r="AU6867" s="61"/>
      <c r="AV6867" s="61"/>
      <c r="AW6867" s="60"/>
    </row>
    <row r="6868" s="59" customFormat="1" customHeight="1" spans="1:49">
      <c r="A6868" s="60"/>
      <c r="B6868" s="60"/>
      <c r="C6868" s="60"/>
      <c r="D6868" s="60"/>
      <c r="H6868" s="61"/>
      <c r="I6868" s="61"/>
      <c r="J6868" s="61"/>
      <c r="K6868" s="61"/>
      <c r="L6868" s="61"/>
      <c r="M6868" s="61"/>
      <c r="N6868" s="61"/>
      <c r="O6868" s="61"/>
      <c r="P6868" s="61"/>
      <c r="Q6868" s="61"/>
      <c r="R6868" s="61"/>
      <c r="S6868" s="61"/>
      <c r="T6868" s="61"/>
      <c r="U6868" s="61"/>
      <c r="V6868" s="61"/>
      <c r="W6868" s="61"/>
      <c r="X6868" s="61"/>
      <c r="Y6868" s="61"/>
      <c r="Z6868" s="61"/>
      <c r="AA6868" s="61"/>
      <c r="AB6868" s="61"/>
      <c r="AC6868" s="61"/>
      <c r="AD6868" s="61"/>
      <c r="AE6868" s="61"/>
      <c r="AF6868" s="61"/>
      <c r="AG6868" s="61"/>
      <c r="AH6868" s="61"/>
      <c r="AI6868" s="61"/>
      <c r="AJ6868" s="61"/>
      <c r="AK6868" s="61"/>
      <c r="AL6868" s="61"/>
      <c r="AM6868" s="61"/>
      <c r="AN6868" s="61"/>
      <c r="AO6868" s="61"/>
      <c r="AP6868" s="62"/>
      <c r="AQ6868" s="61"/>
      <c r="AR6868" s="61"/>
      <c r="AS6868" s="61"/>
      <c r="AT6868" s="61"/>
      <c r="AU6868" s="61"/>
      <c r="AV6868" s="61"/>
      <c r="AW6868" s="60"/>
    </row>
    <row r="6869" s="59" customFormat="1" customHeight="1" spans="1:49">
      <c r="A6869" s="60"/>
      <c r="B6869" s="60"/>
      <c r="C6869" s="60"/>
      <c r="D6869" s="60"/>
      <c r="H6869" s="61"/>
      <c r="I6869" s="61"/>
      <c r="J6869" s="61"/>
      <c r="K6869" s="61"/>
      <c r="L6869" s="61"/>
      <c r="M6869" s="61"/>
      <c r="N6869" s="61"/>
      <c r="O6869" s="61"/>
      <c r="P6869" s="61"/>
      <c r="Q6869" s="61"/>
      <c r="R6869" s="61"/>
      <c r="S6869" s="61"/>
      <c r="T6869" s="61"/>
      <c r="U6869" s="61"/>
      <c r="V6869" s="61"/>
      <c r="W6869" s="61"/>
      <c r="X6869" s="61"/>
      <c r="Y6869" s="61"/>
      <c r="Z6869" s="61"/>
      <c r="AA6869" s="61"/>
      <c r="AB6869" s="61"/>
      <c r="AC6869" s="61"/>
      <c r="AD6869" s="61"/>
      <c r="AE6869" s="61"/>
      <c r="AF6869" s="61"/>
      <c r="AG6869" s="61"/>
      <c r="AH6869" s="61"/>
      <c r="AI6869" s="61"/>
      <c r="AJ6869" s="61"/>
      <c r="AK6869" s="61"/>
      <c r="AL6869" s="61"/>
      <c r="AM6869" s="61"/>
      <c r="AN6869" s="61"/>
      <c r="AO6869" s="61"/>
      <c r="AP6869" s="62"/>
      <c r="AQ6869" s="61"/>
      <c r="AR6869" s="61"/>
      <c r="AS6869" s="61"/>
      <c r="AT6869" s="61"/>
      <c r="AU6869" s="61"/>
      <c r="AV6869" s="61"/>
      <c r="AW6869" s="60"/>
    </row>
    <row r="6870" s="59" customFormat="1" customHeight="1" spans="1:49">
      <c r="A6870" s="60"/>
      <c r="B6870" s="60"/>
      <c r="C6870" s="60"/>
      <c r="D6870" s="60"/>
      <c r="H6870" s="61"/>
      <c r="I6870" s="61"/>
      <c r="J6870" s="61"/>
      <c r="K6870" s="61"/>
      <c r="L6870" s="61"/>
      <c r="M6870" s="61"/>
      <c r="N6870" s="61"/>
      <c r="O6870" s="61"/>
      <c r="P6870" s="61"/>
      <c r="Q6870" s="61"/>
      <c r="R6870" s="61"/>
      <c r="S6870" s="61"/>
      <c r="T6870" s="61"/>
      <c r="U6870" s="61"/>
      <c r="V6870" s="61"/>
      <c r="W6870" s="61"/>
      <c r="X6870" s="61"/>
      <c r="Y6870" s="61"/>
      <c r="Z6870" s="61"/>
      <c r="AA6870" s="61"/>
      <c r="AB6870" s="61"/>
      <c r="AC6870" s="61"/>
      <c r="AD6870" s="61"/>
      <c r="AE6870" s="61"/>
      <c r="AF6870" s="61"/>
      <c r="AG6870" s="61"/>
      <c r="AH6870" s="61"/>
      <c r="AI6870" s="61"/>
      <c r="AJ6870" s="61"/>
      <c r="AK6870" s="61"/>
      <c r="AL6870" s="61"/>
      <c r="AM6870" s="61"/>
      <c r="AN6870" s="61"/>
      <c r="AO6870" s="61"/>
      <c r="AP6870" s="62"/>
      <c r="AQ6870" s="61"/>
      <c r="AR6870" s="61"/>
      <c r="AS6870" s="61"/>
      <c r="AT6870" s="61"/>
      <c r="AU6870" s="61"/>
      <c r="AV6870" s="61"/>
      <c r="AW6870" s="60"/>
    </row>
    <row r="6871" s="59" customFormat="1" customHeight="1" spans="1:49">
      <c r="A6871" s="60"/>
      <c r="B6871" s="60"/>
      <c r="C6871" s="60"/>
      <c r="D6871" s="60"/>
      <c r="H6871" s="61"/>
      <c r="I6871" s="61"/>
      <c r="J6871" s="61"/>
      <c r="K6871" s="61"/>
      <c r="L6871" s="61"/>
      <c r="M6871" s="61"/>
      <c r="N6871" s="61"/>
      <c r="O6871" s="61"/>
      <c r="P6871" s="61"/>
      <c r="Q6871" s="61"/>
      <c r="R6871" s="61"/>
      <c r="S6871" s="61"/>
      <c r="T6871" s="61"/>
      <c r="U6871" s="61"/>
      <c r="V6871" s="61"/>
      <c r="W6871" s="61"/>
      <c r="X6871" s="61"/>
      <c r="Y6871" s="61"/>
      <c r="Z6871" s="61"/>
      <c r="AA6871" s="61"/>
      <c r="AB6871" s="61"/>
      <c r="AC6871" s="61"/>
      <c r="AD6871" s="61"/>
      <c r="AE6871" s="61"/>
      <c r="AF6871" s="61"/>
      <c r="AG6871" s="61"/>
      <c r="AH6871" s="61"/>
      <c r="AI6871" s="61"/>
      <c r="AJ6871" s="61"/>
      <c r="AK6871" s="61"/>
      <c r="AL6871" s="61"/>
      <c r="AM6871" s="61"/>
      <c r="AN6871" s="61"/>
      <c r="AO6871" s="61"/>
      <c r="AP6871" s="62"/>
      <c r="AQ6871" s="61"/>
      <c r="AR6871" s="61"/>
      <c r="AS6871" s="61"/>
      <c r="AT6871" s="61"/>
      <c r="AU6871" s="61"/>
      <c r="AV6871" s="61"/>
      <c r="AW6871" s="60"/>
    </row>
    <row r="6872" s="59" customFormat="1" customHeight="1" spans="1:49">
      <c r="A6872" s="60"/>
      <c r="B6872" s="60"/>
      <c r="C6872" s="60"/>
      <c r="D6872" s="60"/>
      <c r="H6872" s="61"/>
      <c r="I6872" s="61"/>
      <c r="J6872" s="61"/>
      <c r="K6872" s="61"/>
      <c r="L6872" s="61"/>
      <c r="M6872" s="61"/>
      <c r="N6872" s="61"/>
      <c r="O6872" s="61"/>
      <c r="P6872" s="61"/>
      <c r="Q6872" s="61"/>
      <c r="R6872" s="61"/>
      <c r="S6872" s="61"/>
      <c r="T6872" s="61"/>
      <c r="U6872" s="61"/>
      <c r="V6872" s="61"/>
      <c r="W6872" s="61"/>
      <c r="X6872" s="61"/>
      <c r="Y6872" s="61"/>
      <c r="Z6872" s="61"/>
      <c r="AA6872" s="61"/>
      <c r="AB6872" s="61"/>
      <c r="AC6872" s="61"/>
      <c r="AD6872" s="61"/>
      <c r="AE6872" s="61"/>
      <c r="AF6872" s="61"/>
      <c r="AG6872" s="61"/>
      <c r="AH6872" s="61"/>
      <c r="AI6872" s="61"/>
      <c r="AJ6872" s="61"/>
      <c r="AK6872" s="61"/>
      <c r="AL6872" s="61"/>
      <c r="AM6872" s="61"/>
      <c r="AN6872" s="61"/>
      <c r="AO6872" s="61"/>
      <c r="AP6872" s="62"/>
      <c r="AQ6872" s="61"/>
      <c r="AR6872" s="61"/>
      <c r="AS6872" s="61"/>
      <c r="AT6872" s="61"/>
      <c r="AU6872" s="61"/>
      <c r="AV6872" s="61"/>
      <c r="AW6872" s="60"/>
    </row>
    <row r="6873" s="59" customFormat="1" customHeight="1" spans="1:49">
      <c r="A6873" s="60"/>
      <c r="B6873" s="60"/>
      <c r="C6873" s="60"/>
      <c r="D6873" s="60"/>
      <c r="H6873" s="61"/>
      <c r="I6873" s="61"/>
      <c r="J6873" s="61"/>
      <c r="K6873" s="61"/>
      <c r="L6873" s="61"/>
      <c r="M6873" s="61"/>
      <c r="N6873" s="61"/>
      <c r="O6873" s="61"/>
      <c r="P6873" s="61"/>
      <c r="Q6873" s="61"/>
      <c r="R6873" s="61"/>
      <c r="S6873" s="61"/>
      <c r="T6873" s="61"/>
      <c r="U6873" s="61"/>
      <c r="V6873" s="61"/>
      <c r="W6873" s="61"/>
      <c r="X6873" s="61"/>
      <c r="Y6873" s="61"/>
      <c r="Z6873" s="61"/>
      <c r="AA6873" s="61"/>
      <c r="AB6873" s="61"/>
      <c r="AC6873" s="61"/>
      <c r="AD6873" s="61"/>
      <c r="AE6873" s="61"/>
      <c r="AF6873" s="61"/>
      <c r="AG6873" s="61"/>
      <c r="AH6873" s="61"/>
      <c r="AI6873" s="61"/>
      <c r="AJ6873" s="61"/>
      <c r="AK6873" s="61"/>
      <c r="AL6873" s="61"/>
      <c r="AM6873" s="61"/>
      <c r="AN6873" s="61"/>
      <c r="AO6873" s="61"/>
      <c r="AP6873" s="62"/>
      <c r="AQ6873" s="61"/>
      <c r="AR6873" s="61"/>
      <c r="AS6873" s="61"/>
      <c r="AT6873" s="61"/>
      <c r="AU6873" s="61"/>
      <c r="AV6873" s="61"/>
      <c r="AW6873" s="60"/>
    </row>
    <row r="6874" s="59" customFormat="1" customHeight="1" spans="1:49">
      <c r="A6874" s="60"/>
      <c r="B6874" s="60"/>
      <c r="C6874" s="60"/>
      <c r="D6874" s="60"/>
      <c r="H6874" s="61"/>
      <c r="I6874" s="61"/>
      <c r="J6874" s="61"/>
      <c r="K6874" s="61"/>
      <c r="L6874" s="61"/>
      <c r="M6874" s="61"/>
      <c r="N6874" s="61"/>
      <c r="O6874" s="61"/>
      <c r="P6874" s="61"/>
      <c r="Q6874" s="61"/>
      <c r="R6874" s="61"/>
      <c r="S6874" s="61"/>
      <c r="T6874" s="61"/>
      <c r="U6874" s="61"/>
      <c r="V6874" s="61"/>
      <c r="W6874" s="61"/>
      <c r="X6874" s="61"/>
      <c r="Y6874" s="61"/>
      <c r="Z6874" s="61"/>
      <c r="AA6874" s="61"/>
      <c r="AB6874" s="61"/>
      <c r="AC6874" s="61"/>
      <c r="AD6874" s="61"/>
      <c r="AE6874" s="61"/>
      <c r="AF6874" s="61"/>
      <c r="AG6874" s="61"/>
      <c r="AH6874" s="61"/>
      <c r="AI6874" s="61"/>
      <c r="AJ6874" s="61"/>
      <c r="AK6874" s="61"/>
      <c r="AL6874" s="61"/>
      <c r="AM6874" s="61"/>
      <c r="AN6874" s="61"/>
      <c r="AO6874" s="61"/>
      <c r="AP6874" s="62"/>
      <c r="AQ6874" s="61"/>
      <c r="AR6874" s="61"/>
      <c r="AS6874" s="61"/>
      <c r="AT6874" s="61"/>
      <c r="AU6874" s="61"/>
      <c r="AV6874" s="61"/>
      <c r="AW6874" s="60"/>
    </row>
    <row r="6875" s="59" customFormat="1" customHeight="1" spans="1:49">
      <c r="A6875" s="60"/>
      <c r="B6875" s="60"/>
      <c r="C6875" s="60"/>
      <c r="D6875" s="60"/>
      <c r="H6875" s="61"/>
      <c r="I6875" s="61"/>
      <c r="J6875" s="61"/>
      <c r="K6875" s="61"/>
      <c r="L6875" s="61"/>
      <c r="M6875" s="61"/>
      <c r="N6875" s="61"/>
      <c r="O6875" s="61"/>
      <c r="P6875" s="61"/>
      <c r="Q6875" s="61"/>
      <c r="R6875" s="61"/>
      <c r="S6875" s="61"/>
      <c r="T6875" s="61"/>
      <c r="U6875" s="61"/>
      <c r="V6875" s="61"/>
      <c r="W6875" s="61"/>
      <c r="X6875" s="61"/>
      <c r="Y6875" s="61"/>
      <c r="Z6875" s="61"/>
      <c r="AA6875" s="61"/>
      <c r="AB6875" s="61"/>
      <c r="AC6875" s="61"/>
      <c r="AD6875" s="61"/>
      <c r="AE6875" s="61"/>
      <c r="AF6875" s="61"/>
      <c r="AG6875" s="61"/>
      <c r="AH6875" s="61"/>
      <c r="AI6875" s="61"/>
      <c r="AJ6875" s="61"/>
      <c r="AK6875" s="61"/>
      <c r="AL6875" s="61"/>
      <c r="AM6875" s="61"/>
      <c r="AN6875" s="61"/>
      <c r="AO6875" s="61"/>
      <c r="AP6875" s="62"/>
      <c r="AQ6875" s="61"/>
      <c r="AR6875" s="61"/>
      <c r="AS6875" s="61"/>
      <c r="AT6875" s="61"/>
      <c r="AU6875" s="61"/>
      <c r="AV6875" s="61"/>
      <c r="AW6875" s="60"/>
    </row>
    <row r="6876" s="59" customFormat="1" customHeight="1" spans="1:49">
      <c r="A6876" s="60"/>
      <c r="B6876" s="60"/>
      <c r="C6876" s="60"/>
      <c r="D6876" s="60"/>
      <c r="H6876" s="61"/>
      <c r="I6876" s="61"/>
      <c r="J6876" s="61"/>
      <c r="K6876" s="61"/>
      <c r="L6876" s="61"/>
      <c r="M6876" s="61"/>
      <c r="N6876" s="61"/>
      <c r="O6876" s="61"/>
      <c r="P6876" s="61"/>
      <c r="Q6876" s="61"/>
      <c r="R6876" s="61"/>
      <c r="S6876" s="61"/>
      <c r="T6876" s="61"/>
      <c r="U6876" s="61"/>
      <c r="V6876" s="61"/>
      <c r="W6876" s="61"/>
      <c r="X6876" s="61"/>
      <c r="Y6876" s="61"/>
      <c r="Z6876" s="61"/>
      <c r="AA6876" s="61"/>
      <c r="AB6876" s="61"/>
      <c r="AC6876" s="61"/>
      <c r="AD6876" s="61"/>
      <c r="AE6876" s="61"/>
      <c r="AF6876" s="61"/>
      <c r="AG6876" s="61"/>
      <c r="AH6876" s="61"/>
      <c r="AI6876" s="61"/>
      <c r="AJ6876" s="61"/>
      <c r="AK6876" s="61"/>
      <c r="AL6876" s="61"/>
      <c r="AM6876" s="61"/>
      <c r="AN6876" s="61"/>
      <c r="AO6876" s="61"/>
      <c r="AP6876" s="62"/>
      <c r="AQ6876" s="61"/>
      <c r="AR6876" s="61"/>
      <c r="AS6876" s="61"/>
      <c r="AT6876" s="61"/>
      <c r="AU6876" s="61"/>
      <c r="AV6876" s="61"/>
      <c r="AW6876" s="60"/>
    </row>
    <row r="6877" s="59" customFormat="1" customHeight="1" spans="1:49">
      <c r="A6877" s="60"/>
      <c r="B6877" s="60"/>
      <c r="C6877" s="60"/>
      <c r="D6877" s="60"/>
      <c r="H6877" s="61"/>
      <c r="I6877" s="61"/>
      <c r="J6877" s="61"/>
      <c r="K6877" s="61"/>
      <c r="L6877" s="61"/>
      <c r="M6877" s="61"/>
      <c r="N6877" s="61"/>
      <c r="O6877" s="61"/>
      <c r="P6877" s="61"/>
      <c r="Q6877" s="61"/>
      <c r="R6877" s="61"/>
      <c r="S6877" s="61"/>
      <c r="T6877" s="61"/>
      <c r="U6877" s="61"/>
      <c r="V6877" s="61"/>
      <c r="W6877" s="61"/>
      <c r="X6877" s="61"/>
      <c r="Y6877" s="61"/>
      <c r="Z6877" s="61"/>
      <c r="AA6877" s="61"/>
      <c r="AB6877" s="61"/>
      <c r="AC6877" s="61"/>
      <c r="AD6877" s="61"/>
      <c r="AE6877" s="61"/>
      <c r="AF6877" s="61"/>
      <c r="AG6877" s="61"/>
      <c r="AH6877" s="61"/>
      <c r="AI6877" s="61"/>
      <c r="AJ6877" s="61"/>
      <c r="AK6877" s="61"/>
      <c r="AL6877" s="61"/>
      <c r="AM6877" s="61"/>
      <c r="AN6877" s="61"/>
      <c r="AO6877" s="61"/>
      <c r="AP6877" s="62"/>
      <c r="AQ6877" s="61"/>
      <c r="AR6877" s="61"/>
      <c r="AS6877" s="61"/>
      <c r="AT6877" s="61"/>
      <c r="AU6877" s="61"/>
      <c r="AV6877" s="61"/>
      <c r="AW6877" s="60"/>
    </row>
    <row r="6878" s="59" customFormat="1" customHeight="1" spans="1:49">
      <c r="A6878" s="60"/>
      <c r="B6878" s="60"/>
      <c r="C6878" s="60"/>
      <c r="D6878" s="60"/>
      <c r="H6878" s="61"/>
      <c r="I6878" s="61"/>
      <c r="J6878" s="61"/>
      <c r="K6878" s="61"/>
      <c r="L6878" s="61"/>
      <c r="M6878" s="61"/>
      <c r="N6878" s="61"/>
      <c r="O6878" s="61"/>
      <c r="P6878" s="61"/>
      <c r="Q6878" s="61"/>
      <c r="R6878" s="61"/>
      <c r="S6878" s="61"/>
      <c r="T6878" s="61"/>
      <c r="U6878" s="61"/>
      <c r="V6878" s="61"/>
      <c r="W6878" s="61"/>
      <c r="X6878" s="61"/>
      <c r="Y6878" s="61"/>
      <c r="Z6878" s="61"/>
      <c r="AA6878" s="61"/>
      <c r="AB6878" s="61"/>
      <c r="AC6878" s="61"/>
      <c r="AD6878" s="61"/>
      <c r="AE6878" s="61"/>
      <c r="AF6878" s="61"/>
      <c r="AG6878" s="61"/>
      <c r="AH6878" s="61"/>
      <c r="AI6878" s="61"/>
      <c r="AJ6878" s="61"/>
      <c r="AK6878" s="61"/>
      <c r="AL6878" s="61"/>
      <c r="AM6878" s="61"/>
      <c r="AN6878" s="61"/>
      <c r="AO6878" s="61"/>
      <c r="AP6878" s="62"/>
      <c r="AQ6878" s="61"/>
      <c r="AR6878" s="61"/>
      <c r="AS6878" s="61"/>
      <c r="AT6878" s="61"/>
      <c r="AU6878" s="61"/>
      <c r="AV6878" s="61"/>
      <c r="AW6878" s="60"/>
    </row>
    <row r="6879" s="59" customFormat="1" customHeight="1" spans="1:49">
      <c r="A6879" s="60"/>
      <c r="B6879" s="60"/>
      <c r="C6879" s="60"/>
      <c r="D6879" s="60"/>
      <c r="H6879" s="61"/>
      <c r="I6879" s="61"/>
      <c r="J6879" s="61"/>
      <c r="K6879" s="61"/>
      <c r="L6879" s="61"/>
      <c r="M6879" s="61"/>
      <c r="N6879" s="61"/>
      <c r="O6879" s="61"/>
      <c r="P6879" s="61"/>
      <c r="Q6879" s="61"/>
      <c r="R6879" s="61"/>
      <c r="S6879" s="61"/>
      <c r="T6879" s="61"/>
      <c r="U6879" s="61"/>
      <c r="V6879" s="61"/>
      <c r="W6879" s="61"/>
      <c r="X6879" s="61"/>
      <c r="Y6879" s="61"/>
      <c r="Z6879" s="61"/>
      <c r="AA6879" s="61"/>
      <c r="AB6879" s="61"/>
      <c r="AC6879" s="61"/>
      <c r="AD6879" s="61"/>
      <c r="AE6879" s="61"/>
      <c r="AF6879" s="61"/>
      <c r="AG6879" s="61"/>
      <c r="AH6879" s="61"/>
      <c r="AI6879" s="61"/>
      <c r="AJ6879" s="61"/>
      <c r="AK6879" s="61"/>
      <c r="AL6879" s="61"/>
      <c r="AM6879" s="61"/>
      <c r="AN6879" s="61"/>
      <c r="AO6879" s="61"/>
      <c r="AP6879" s="62"/>
      <c r="AQ6879" s="61"/>
      <c r="AR6879" s="61"/>
      <c r="AS6879" s="61"/>
      <c r="AT6879" s="61"/>
      <c r="AU6879" s="61"/>
      <c r="AV6879" s="61"/>
      <c r="AW6879" s="60"/>
    </row>
    <row r="6880" s="59" customFormat="1" customHeight="1" spans="1:49">
      <c r="A6880" s="60"/>
      <c r="B6880" s="60"/>
      <c r="C6880" s="60"/>
      <c r="D6880" s="60"/>
      <c r="H6880" s="61"/>
      <c r="I6880" s="61"/>
      <c r="J6880" s="61"/>
      <c r="K6880" s="61"/>
      <c r="L6880" s="61"/>
      <c r="M6880" s="61"/>
      <c r="N6880" s="61"/>
      <c r="O6880" s="61"/>
      <c r="P6880" s="61"/>
      <c r="Q6880" s="61"/>
      <c r="R6880" s="61"/>
      <c r="S6880" s="61"/>
      <c r="T6880" s="61"/>
      <c r="U6880" s="61"/>
      <c r="V6880" s="61"/>
      <c r="W6880" s="61"/>
      <c r="X6880" s="61"/>
      <c r="Y6880" s="61"/>
      <c r="Z6880" s="61"/>
      <c r="AA6880" s="61"/>
      <c r="AB6880" s="61"/>
      <c r="AC6880" s="61"/>
      <c r="AD6880" s="61"/>
      <c r="AE6880" s="61"/>
      <c r="AF6880" s="61"/>
      <c r="AG6880" s="61"/>
      <c r="AH6880" s="61"/>
      <c r="AI6880" s="61"/>
      <c r="AJ6880" s="61"/>
      <c r="AK6880" s="61"/>
      <c r="AL6880" s="61"/>
      <c r="AM6880" s="61"/>
      <c r="AN6880" s="61"/>
      <c r="AO6880" s="61"/>
      <c r="AP6880" s="62"/>
      <c r="AQ6880" s="61"/>
      <c r="AR6880" s="61"/>
      <c r="AS6880" s="61"/>
      <c r="AT6880" s="61"/>
      <c r="AU6880" s="61"/>
      <c r="AV6880" s="61"/>
      <c r="AW6880" s="60"/>
    </row>
    <row r="6881" s="59" customFormat="1" customHeight="1" spans="1:49">
      <c r="A6881" s="60"/>
      <c r="B6881" s="60"/>
      <c r="C6881" s="60"/>
      <c r="D6881" s="60"/>
      <c r="H6881" s="61"/>
      <c r="I6881" s="61"/>
      <c r="J6881" s="61"/>
      <c r="K6881" s="61"/>
      <c r="L6881" s="61"/>
      <c r="M6881" s="61"/>
      <c r="N6881" s="61"/>
      <c r="O6881" s="61"/>
      <c r="P6881" s="61"/>
      <c r="Q6881" s="61"/>
      <c r="R6881" s="61"/>
      <c r="S6881" s="61"/>
      <c r="T6881" s="61"/>
      <c r="U6881" s="61"/>
      <c r="V6881" s="61"/>
      <c r="W6881" s="61"/>
      <c r="X6881" s="61"/>
      <c r="Y6881" s="61"/>
      <c r="Z6881" s="61"/>
      <c r="AA6881" s="61"/>
      <c r="AB6881" s="61"/>
      <c r="AC6881" s="61"/>
      <c r="AD6881" s="61"/>
      <c r="AE6881" s="61"/>
      <c r="AF6881" s="61"/>
      <c r="AG6881" s="61"/>
      <c r="AH6881" s="61"/>
      <c r="AI6881" s="61"/>
      <c r="AJ6881" s="61"/>
      <c r="AK6881" s="61"/>
      <c r="AL6881" s="61"/>
      <c r="AM6881" s="61"/>
      <c r="AN6881" s="61"/>
      <c r="AO6881" s="61"/>
      <c r="AP6881" s="62"/>
      <c r="AQ6881" s="61"/>
      <c r="AR6881" s="61"/>
      <c r="AS6881" s="61"/>
      <c r="AT6881" s="61"/>
      <c r="AU6881" s="61"/>
      <c r="AV6881" s="61"/>
      <c r="AW6881" s="60"/>
    </row>
    <row r="6882" s="59" customFormat="1" customHeight="1" spans="1:49">
      <c r="A6882" s="60"/>
      <c r="B6882" s="60"/>
      <c r="C6882" s="60"/>
      <c r="D6882" s="60"/>
      <c r="H6882" s="61"/>
      <c r="I6882" s="61"/>
      <c r="J6882" s="61"/>
      <c r="K6882" s="61"/>
      <c r="L6882" s="61"/>
      <c r="M6882" s="61"/>
      <c r="N6882" s="61"/>
      <c r="O6882" s="61"/>
      <c r="P6882" s="61"/>
      <c r="Q6882" s="61"/>
      <c r="R6882" s="61"/>
      <c r="S6882" s="61"/>
      <c r="T6882" s="61"/>
      <c r="U6882" s="61"/>
      <c r="V6882" s="61"/>
      <c r="W6882" s="61"/>
      <c r="X6882" s="61"/>
      <c r="Y6882" s="61"/>
      <c r="Z6882" s="61"/>
      <c r="AA6882" s="61"/>
      <c r="AB6882" s="61"/>
      <c r="AC6882" s="61"/>
      <c r="AD6882" s="61"/>
      <c r="AE6882" s="61"/>
      <c r="AF6882" s="61"/>
      <c r="AG6882" s="61"/>
      <c r="AH6882" s="61"/>
      <c r="AI6882" s="61"/>
      <c r="AJ6882" s="61"/>
      <c r="AK6882" s="61"/>
      <c r="AL6882" s="61"/>
      <c r="AM6882" s="61"/>
      <c r="AN6882" s="61"/>
      <c r="AO6882" s="61"/>
      <c r="AP6882" s="62"/>
      <c r="AQ6882" s="61"/>
      <c r="AR6882" s="61"/>
      <c r="AS6882" s="61"/>
      <c r="AT6882" s="61"/>
      <c r="AU6882" s="61"/>
      <c r="AV6882" s="61"/>
      <c r="AW6882" s="60"/>
    </row>
    <row r="6883" s="59" customFormat="1" customHeight="1" spans="1:49">
      <c r="A6883" s="60"/>
      <c r="B6883" s="60"/>
      <c r="C6883" s="60"/>
      <c r="D6883" s="60"/>
      <c r="H6883" s="61"/>
      <c r="I6883" s="61"/>
      <c r="J6883" s="61"/>
      <c r="K6883" s="61"/>
      <c r="L6883" s="61"/>
      <c r="M6883" s="61"/>
      <c r="N6883" s="61"/>
      <c r="O6883" s="61"/>
      <c r="P6883" s="61"/>
      <c r="Q6883" s="61"/>
      <c r="R6883" s="61"/>
      <c r="S6883" s="61"/>
      <c r="T6883" s="61"/>
      <c r="U6883" s="61"/>
      <c r="V6883" s="61"/>
      <c r="W6883" s="61"/>
      <c r="X6883" s="61"/>
      <c r="Y6883" s="61"/>
      <c r="Z6883" s="61"/>
      <c r="AA6883" s="61"/>
      <c r="AB6883" s="61"/>
      <c r="AC6883" s="61"/>
      <c r="AD6883" s="61"/>
      <c r="AE6883" s="61"/>
      <c r="AF6883" s="61"/>
      <c r="AG6883" s="61"/>
      <c r="AH6883" s="61"/>
      <c r="AI6883" s="61"/>
      <c r="AJ6883" s="61"/>
      <c r="AK6883" s="61"/>
      <c r="AL6883" s="61"/>
      <c r="AM6883" s="61"/>
      <c r="AN6883" s="61"/>
      <c r="AO6883" s="61"/>
      <c r="AP6883" s="62"/>
      <c r="AQ6883" s="61"/>
      <c r="AR6883" s="61"/>
      <c r="AS6883" s="61"/>
      <c r="AT6883" s="61"/>
      <c r="AU6883" s="61"/>
      <c r="AV6883" s="61"/>
      <c r="AW6883" s="60"/>
    </row>
    <row r="6884" s="59" customFormat="1" customHeight="1" spans="1:49">
      <c r="A6884" s="60"/>
      <c r="B6884" s="60"/>
      <c r="C6884" s="60"/>
      <c r="D6884" s="60"/>
      <c r="H6884" s="61"/>
      <c r="I6884" s="61"/>
      <c r="J6884" s="61"/>
      <c r="K6884" s="61"/>
      <c r="L6884" s="61"/>
      <c r="M6884" s="61"/>
      <c r="N6884" s="61"/>
      <c r="O6884" s="61"/>
      <c r="P6884" s="61"/>
      <c r="Q6884" s="61"/>
      <c r="R6884" s="61"/>
      <c r="S6884" s="61"/>
      <c r="T6884" s="61"/>
      <c r="U6884" s="61"/>
      <c r="V6884" s="61"/>
      <c r="W6884" s="61"/>
      <c r="X6884" s="61"/>
      <c r="Y6884" s="61"/>
      <c r="Z6884" s="61"/>
      <c r="AA6884" s="61"/>
      <c r="AB6884" s="61"/>
      <c r="AC6884" s="61"/>
      <c r="AD6884" s="61"/>
      <c r="AE6884" s="61"/>
      <c r="AF6884" s="61"/>
      <c r="AG6884" s="61"/>
      <c r="AH6884" s="61"/>
      <c r="AI6884" s="61"/>
      <c r="AJ6884" s="61"/>
      <c r="AK6884" s="61"/>
      <c r="AL6884" s="61"/>
      <c r="AM6884" s="61"/>
      <c r="AN6884" s="61"/>
      <c r="AO6884" s="61"/>
      <c r="AP6884" s="62"/>
      <c r="AQ6884" s="61"/>
      <c r="AR6884" s="61"/>
      <c r="AS6884" s="61"/>
      <c r="AT6884" s="61"/>
      <c r="AU6884" s="61"/>
      <c r="AV6884" s="61"/>
      <c r="AW6884" s="60"/>
    </row>
    <row r="6885" s="59" customFormat="1" customHeight="1" spans="1:49">
      <c r="A6885" s="60"/>
      <c r="B6885" s="60"/>
      <c r="C6885" s="60"/>
      <c r="D6885" s="60"/>
      <c r="H6885" s="61"/>
      <c r="I6885" s="61"/>
      <c r="J6885" s="61"/>
      <c r="K6885" s="61"/>
      <c r="L6885" s="61"/>
      <c r="M6885" s="61"/>
      <c r="N6885" s="61"/>
      <c r="O6885" s="61"/>
      <c r="P6885" s="61"/>
      <c r="Q6885" s="61"/>
      <c r="R6885" s="61"/>
      <c r="S6885" s="61"/>
      <c r="T6885" s="61"/>
      <c r="U6885" s="61"/>
      <c r="V6885" s="61"/>
      <c r="W6885" s="61"/>
      <c r="X6885" s="61"/>
      <c r="Y6885" s="61"/>
      <c r="Z6885" s="61"/>
      <c r="AA6885" s="61"/>
      <c r="AB6885" s="61"/>
      <c r="AC6885" s="61"/>
      <c r="AD6885" s="61"/>
      <c r="AE6885" s="61"/>
      <c r="AF6885" s="61"/>
      <c r="AG6885" s="61"/>
      <c r="AH6885" s="61"/>
      <c r="AI6885" s="61"/>
      <c r="AJ6885" s="61"/>
      <c r="AK6885" s="61"/>
      <c r="AL6885" s="61"/>
      <c r="AM6885" s="61"/>
      <c r="AN6885" s="61"/>
      <c r="AO6885" s="61"/>
      <c r="AP6885" s="62"/>
      <c r="AQ6885" s="61"/>
      <c r="AR6885" s="61"/>
      <c r="AS6885" s="61"/>
      <c r="AT6885" s="61"/>
      <c r="AU6885" s="61"/>
      <c r="AV6885" s="61"/>
      <c r="AW6885" s="60"/>
    </row>
    <row r="6886" s="59" customFormat="1" customHeight="1" spans="1:49">
      <c r="A6886" s="60"/>
      <c r="B6886" s="60"/>
      <c r="C6886" s="60"/>
      <c r="D6886" s="60"/>
      <c r="H6886" s="61"/>
      <c r="I6886" s="61"/>
      <c r="J6886" s="61"/>
      <c r="K6886" s="61"/>
      <c r="L6886" s="61"/>
      <c r="M6886" s="61"/>
      <c r="N6886" s="61"/>
      <c r="O6886" s="61"/>
      <c r="P6886" s="61"/>
      <c r="Q6886" s="61"/>
      <c r="R6886" s="61"/>
      <c r="S6886" s="61"/>
      <c r="T6886" s="61"/>
      <c r="U6886" s="61"/>
      <c r="V6886" s="61"/>
      <c r="W6886" s="61"/>
      <c r="X6886" s="61"/>
      <c r="Y6886" s="61"/>
      <c r="Z6886" s="61"/>
      <c r="AA6886" s="61"/>
      <c r="AB6886" s="61"/>
      <c r="AC6886" s="61"/>
      <c r="AD6886" s="61"/>
      <c r="AE6886" s="61"/>
      <c r="AF6886" s="61"/>
      <c r="AG6886" s="61"/>
      <c r="AH6886" s="61"/>
      <c r="AI6886" s="61"/>
      <c r="AJ6886" s="61"/>
      <c r="AK6886" s="61"/>
      <c r="AL6886" s="61"/>
      <c r="AM6886" s="61"/>
      <c r="AN6886" s="61"/>
      <c r="AO6886" s="61"/>
      <c r="AP6886" s="62"/>
      <c r="AQ6886" s="61"/>
      <c r="AR6886" s="61"/>
      <c r="AS6886" s="61"/>
      <c r="AT6886" s="61"/>
      <c r="AU6886" s="61"/>
      <c r="AV6886" s="61"/>
      <c r="AW6886" s="60"/>
    </row>
    <row r="6887" s="59" customFormat="1" customHeight="1" spans="1:49">
      <c r="A6887" s="60"/>
      <c r="B6887" s="60"/>
      <c r="C6887" s="60"/>
      <c r="D6887" s="60"/>
      <c r="H6887" s="61"/>
      <c r="I6887" s="61"/>
      <c r="J6887" s="61"/>
      <c r="K6887" s="61"/>
      <c r="L6887" s="61"/>
      <c r="M6887" s="61"/>
      <c r="N6887" s="61"/>
      <c r="O6887" s="61"/>
      <c r="P6887" s="61"/>
      <c r="Q6887" s="61"/>
      <c r="R6887" s="61"/>
      <c r="S6887" s="61"/>
      <c r="T6887" s="61"/>
      <c r="U6887" s="61"/>
      <c r="V6887" s="61"/>
      <c r="W6887" s="61"/>
      <c r="X6887" s="61"/>
      <c r="Y6887" s="61"/>
      <c r="Z6887" s="61"/>
      <c r="AA6887" s="61"/>
      <c r="AB6887" s="61"/>
      <c r="AC6887" s="61"/>
      <c r="AD6887" s="61"/>
      <c r="AE6887" s="61"/>
      <c r="AF6887" s="61"/>
      <c r="AG6887" s="61"/>
      <c r="AH6887" s="61"/>
      <c r="AI6887" s="61"/>
      <c r="AJ6887" s="61"/>
      <c r="AK6887" s="61"/>
      <c r="AL6887" s="61"/>
      <c r="AM6887" s="61"/>
      <c r="AN6887" s="61"/>
      <c r="AO6887" s="61"/>
      <c r="AP6887" s="62"/>
      <c r="AQ6887" s="61"/>
      <c r="AR6887" s="61"/>
      <c r="AS6887" s="61"/>
      <c r="AT6887" s="61"/>
      <c r="AU6887" s="61"/>
      <c r="AV6887" s="61"/>
      <c r="AW6887" s="60"/>
    </row>
    <row r="6888" s="59" customFormat="1" customHeight="1" spans="1:49">
      <c r="A6888" s="60"/>
      <c r="B6888" s="60"/>
      <c r="C6888" s="60"/>
      <c r="D6888" s="60"/>
      <c r="H6888" s="61"/>
      <c r="I6888" s="61"/>
      <c r="J6888" s="61"/>
      <c r="K6888" s="61"/>
      <c r="L6888" s="61"/>
      <c r="M6888" s="61"/>
      <c r="N6888" s="61"/>
      <c r="O6888" s="61"/>
      <c r="P6888" s="61"/>
      <c r="Q6888" s="61"/>
      <c r="R6888" s="61"/>
      <c r="S6888" s="61"/>
      <c r="T6888" s="61"/>
      <c r="U6888" s="61"/>
      <c r="V6888" s="61"/>
      <c r="W6888" s="61"/>
      <c r="X6888" s="61"/>
      <c r="Y6888" s="61"/>
      <c r="Z6888" s="61"/>
      <c r="AA6888" s="61"/>
      <c r="AB6888" s="61"/>
      <c r="AC6888" s="61"/>
      <c r="AD6888" s="61"/>
      <c r="AE6888" s="61"/>
      <c r="AF6888" s="61"/>
      <c r="AG6888" s="61"/>
      <c r="AH6888" s="61"/>
      <c r="AI6888" s="61"/>
      <c r="AJ6888" s="61"/>
      <c r="AK6888" s="61"/>
      <c r="AL6888" s="61"/>
      <c r="AM6888" s="61"/>
      <c r="AN6888" s="61"/>
      <c r="AO6888" s="61"/>
      <c r="AP6888" s="62"/>
      <c r="AQ6888" s="61"/>
      <c r="AR6888" s="61"/>
      <c r="AS6888" s="61"/>
      <c r="AT6888" s="61"/>
      <c r="AU6888" s="61"/>
      <c r="AV6888" s="61"/>
      <c r="AW6888" s="60"/>
    </row>
    <row r="6889" s="59" customFormat="1" customHeight="1" spans="1:49">
      <c r="A6889" s="60"/>
      <c r="B6889" s="60"/>
      <c r="C6889" s="60"/>
      <c r="D6889" s="60"/>
      <c r="H6889" s="61"/>
      <c r="I6889" s="61"/>
      <c r="J6889" s="61"/>
      <c r="K6889" s="61"/>
      <c r="L6889" s="61"/>
      <c r="M6889" s="61"/>
      <c r="N6889" s="61"/>
      <c r="O6889" s="61"/>
      <c r="P6889" s="61"/>
      <c r="Q6889" s="61"/>
      <c r="R6889" s="61"/>
      <c r="S6889" s="61"/>
      <c r="T6889" s="61"/>
      <c r="U6889" s="61"/>
      <c r="V6889" s="61"/>
      <c r="W6889" s="61"/>
      <c r="X6889" s="61"/>
      <c r="Y6889" s="61"/>
      <c r="Z6889" s="61"/>
      <c r="AA6889" s="61"/>
      <c r="AB6889" s="61"/>
      <c r="AC6889" s="61"/>
      <c r="AD6889" s="61"/>
      <c r="AE6889" s="61"/>
      <c r="AF6889" s="61"/>
      <c r="AG6889" s="61"/>
      <c r="AH6889" s="61"/>
      <c r="AI6889" s="61"/>
      <c r="AJ6889" s="61"/>
      <c r="AK6889" s="61"/>
      <c r="AL6889" s="61"/>
      <c r="AM6889" s="61"/>
      <c r="AN6889" s="61"/>
      <c r="AO6889" s="61"/>
      <c r="AP6889" s="62"/>
      <c r="AQ6889" s="61"/>
      <c r="AR6889" s="61"/>
      <c r="AS6889" s="61"/>
      <c r="AT6889" s="61"/>
      <c r="AU6889" s="61"/>
      <c r="AV6889" s="61"/>
      <c r="AW6889" s="60"/>
    </row>
    <row r="6890" s="59" customFormat="1" customHeight="1" spans="1:49">
      <c r="A6890" s="60"/>
      <c r="B6890" s="60"/>
      <c r="C6890" s="60"/>
      <c r="D6890" s="60"/>
      <c r="H6890" s="61"/>
      <c r="I6890" s="61"/>
      <c r="J6890" s="61"/>
      <c r="K6890" s="61"/>
      <c r="L6890" s="61"/>
      <c r="M6890" s="61"/>
      <c r="N6890" s="61"/>
      <c r="O6890" s="61"/>
      <c r="P6890" s="61"/>
      <c r="Q6890" s="61"/>
      <c r="R6890" s="61"/>
      <c r="S6890" s="61"/>
      <c r="T6890" s="61"/>
      <c r="U6890" s="61"/>
      <c r="V6890" s="61"/>
      <c r="W6890" s="61"/>
      <c r="X6890" s="61"/>
      <c r="Y6890" s="61"/>
      <c r="Z6890" s="61"/>
      <c r="AA6890" s="61"/>
      <c r="AB6890" s="61"/>
      <c r="AC6890" s="61"/>
      <c r="AD6890" s="61"/>
      <c r="AE6890" s="61"/>
      <c r="AF6890" s="61"/>
      <c r="AG6890" s="61"/>
      <c r="AH6890" s="61"/>
      <c r="AI6890" s="61"/>
      <c r="AJ6890" s="61"/>
      <c r="AK6890" s="61"/>
      <c r="AL6890" s="61"/>
      <c r="AM6890" s="61"/>
      <c r="AN6890" s="61"/>
      <c r="AO6890" s="61"/>
      <c r="AP6890" s="62"/>
      <c r="AQ6890" s="61"/>
      <c r="AR6890" s="61"/>
      <c r="AS6890" s="61"/>
      <c r="AT6890" s="61"/>
      <c r="AU6890" s="61"/>
      <c r="AV6890" s="61"/>
      <c r="AW6890" s="60"/>
    </row>
    <row r="6891" s="59" customFormat="1" customHeight="1" spans="1:49">
      <c r="A6891" s="60"/>
      <c r="B6891" s="60"/>
      <c r="C6891" s="60"/>
      <c r="D6891" s="60"/>
      <c r="H6891" s="61"/>
      <c r="I6891" s="61"/>
      <c r="J6891" s="61"/>
      <c r="K6891" s="61"/>
      <c r="L6891" s="61"/>
      <c r="M6891" s="61"/>
      <c r="N6891" s="61"/>
      <c r="O6891" s="61"/>
      <c r="P6891" s="61"/>
      <c r="Q6891" s="61"/>
      <c r="R6891" s="61"/>
      <c r="S6891" s="61"/>
      <c r="T6891" s="61"/>
      <c r="U6891" s="61"/>
      <c r="V6891" s="61"/>
      <c r="W6891" s="61"/>
      <c r="X6891" s="61"/>
      <c r="Y6891" s="61"/>
      <c r="Z6891" s="61"/>
      <c r="AA6891" s="61"/>
      <c r="AB6891" s="61"/>
      <c r="AC6891" s="61"/>
      <c r="AD6891" s="61"/>
      <c r="AE6891" s="61"/>
      <c r="AF6891" s="61"/>
      <c r="AG6891" s="61"/>
      <c r="AH6891" s="61"/>
      <c r="AI6891" s="61"/>
      <c r="AJ6891" s="61"/>
      <c r="AK6891" s="61"/>
      <c r="AL6891" s="61"/>
      <c r="AM6891" s="61"/>
      <c r="AN6891" s="61"/>
      <c r="AO6891" s="61"/>
      <c r="AP6891" s="62"/>
      <c r="AQ6891" s="61"/>
      <c r="AR6891" s="61"/>
      <c r="AS6891" s="61"/>
      <c r="AT6891" s="61"/>
      <c r="AU6891" s="61"/>
      <c r="AV6891" s="61"/>
      <c r="AW6891" s="60"/>
    </row>
    <row r="6892" s="59" customFormat="1" customHeight="1" spans="1:49">
      <c r="A6892" s="60"/>
      <c r="B6892" s="60"/>
      <c r="C6892" s="60"/>
      <c r="D6892" s="60"/>
      <c r="H6892" s="61"/>
      <c r="I6892" s="61"/>
      <c r="J6892" s="61"/>
      <c r="K6892" s="61"/>
      <c r="L6892" s="61"/>
      <c r="M6892" s="61"/>
      <c r="N6892" s="61"/>
      <c r="O6892" s="61"/>
      <c r="P6892" s="61"/>
      <c r="Q6892" s="61"/>
      <c r="R6892" s="61"/>
      <c r="S6892" s="61"/>
      <c r="T6892" s="61"/>
      <c r="U6892" s="61"/>
      <c r="V6892" s="61"/>
      <c r="W6892" s="61"/>
      <c r="X6892" s="61"/>
      <c r="Y6892" s="61"/>
      <c r="Z6892" s="61"/>
      <c r="AA6892" s="61"/>
      <c r="AB6892" s="61"/>
      <c r="AC6892" s="61"/>
      <c r="AD6892" s="61"/>
      <c r="AE6892" s="61"/>
      <c r="AF6892" s="61"/>
      <c r="AG6892" s="61"/>
      <c r="AH6892" s="61"/>
      <c r="AI6892" s="61"/>
      <c r="AJ6892" s="61"/>
      <c r="AK6892" s="61"/>
      <c r="AL6892" s="61"/>
      <c r="AM6892" s="61"/>
      <c r="AN6892" s="61"/>
      <c r="AO6892" s="61"/>
      <c r="AP6892" s="62"/>
      <c r="AQ6892" s="61"/>
      <c r="AR6892" s="61"/>
      <c r="AS6892" s="61"/>
      <c r="AT6892" s="61"/>
      <c r="AU6892" s="61"/>
      <c r="AV6892" s="61"/>
      <c r="AW6892" s="60"/>
    </row>
    <row r="6893" s="59" customFormat="1" customHeight="1" spans="1:49">
      <c r="A6893" s="60"/>
      <c r="B6893" s="60"/>
      <c r="C6893" s="60"/>
      <c r="D6893" s="60"/>
      <c r="H6893" s="61"/>
      <c r="I6893" s="61"/>
      <c r="J6893" s="61"/>
      <c r="K6893" s="61"/>
      <c r="L6893" s="61"/>
      <c r="M6893" s="61"/>
      <c r="N6893" s="61"/>
      <c r="O6893" s="61"/>
      <c r="P6893" s="61"/>
      <c r="Q6893" s="61"/>
      <c r="R6893" s="61"/>
      <c r="S6893" s="61"/>
      <c r="T6893" s="61"/>
      <c r="U6893" s="61"/>
      <c r="V6893" s="61"/>
      <c r="W6893" s="61"/>
      <c r="X6893" s="61"/>
      <c r="Y6893" s="61"/>
      <c r="Z6893" s="61"/>
      <c r="AA6893" s="61"/>
      <c r="AB6893" s="61"/>
      <c r="AC6893" s="61"/>
      <c r="AD6893" s="61"/>
      <c r="AE6893" s="61"/>
      <c r="AF6893" s="61"/>
      <c r="AG6893" s="61"/>
      <c r="AH6893" s="61"/>
      <c r="AI6893" s="61"/>
      <c r="AJ6893" s="61"/>
      <c r="AK6893" s="61"/>
      <c r="AL6893" s="61"/>
      <c r="AM6893" s="61"/>
      <c r="AN6893" s="61"/>
      <c r="AO6893" s="61"/>
      <c r="AP6893" s="62"/>
      <c r="AQ6893" s="61"/>
      <c r="AR6893" s="61"/>
      <c r="AS6893" s="61"/>
      <c r="AT6893" s="61"/>
      <c r="AU6893" s="61"/>
      <c r="AV6893" s="61"/>
      <c r="AW6893" s="60"/>
    </row>
    <row r="6894" s="59" customFormat="1" customHeight="1" spans="1:49">
      <c r="A6894" s="60"/>
      <c r="B6894" s="60"/>
      <c r="C6894" s="60"/>
      <c r="D6894" s="60"/>
      <c r="H6894" s="61"/>
      <c r="I6894" s="61"/>
      <c r="J6894" s="61"/>
      <c r="K6894" s="61"/>
      <c r="L6894" s="61"/>
      <c r="M6894" s="61"/>
      <c r="N6894" s="61"/>
      <c r="O6894" s="61"/>
      <c r="P6894" s="61"/>
      <c r="Q6894" s="61"/>
      <c r="R6894" s="61"/>
      <c r="S6894" s="61"/>
      <c r="T6894" s="61"/>
      <c r="U6894" s="61"/>
      <c r="V6894" s="61"/>
      <c r="W6894" s="61"/>
      <c r="X6894" s="61"/>
      <c r="Y6894" s="61"/>
      <c r="Z6894" s="61"/>
      <c r="AA6894" s="61"/>
      <c r="AB6894" s="61"/>
      <c r="AC6894" s="61"/>
      <c r="AD6894" s="61"/>
      <c r="AE6894" s="61"/>
      <c r="AF6894" s="61"/>
      <c r="AG6894" s="61"/>
      <c r="AH6894" s="61"/>
      <c r="AI6894" s="61"/>
      <c r="AJ6894" s="61"/>
      <c r="AK6894" s="61"/>
      <c r="AL6894" s="61"/>
      <c r="AM6894" s="61"/>
      <c r="AN6894" s="61"/>
      <c r="AO6894" s="61"/>
      <c r="AP6894" s="62"/>
      <c r="AQ6894" s="61"/>
      <c r="AR6894" s="61"/>
      <c r="AS6894" s="61"/>
      <c r="AT6894" s="61"/>
      <c r="AU6894" s="61"/>
      <c r="AV6894" s="61"/>
      <c r="AW6894" s="60"/>
    </row>
    <row r="6895" s="59" customFormat="1" customHeight="1" spans="1:49">
      <c r="A6895" s="60"/>
      <c r="B6895" s="60"/>
      <c r="C6895" s="60"/>
      <c r="D6895" s="60"/>
      <c r="H6895" s="61"/>
      <c r="I6895" s="61"/>
      <c r="J6895" s="61"/>
      <c r="K6895" s="61"/>
      <c r="L6895" s="61"/>
      <c r="M6895" s="61"/>
      <c r="N6895" s="61"/>
      <c r="O6895" s="61"/>
      <c r="P6895" s="61"/>
      <c r="Q6895" s="61"/>
      <c r="R6895" s="61"/>
      <c r="S6895" s="61"/>
      <c r="T6895" s="61"/>
      <c r="U6895" s="61"/>
      <c r="V6895" s="61"/>
      <c r="W6895" s="61"/>
      <c r="X6895" s="61"/>
      <c r="Y6895" s="61"/>
      <c r="Z6895" s="61"/>
      <c r="AA6895" s="61"/>
      <c r="AB6895" s="61"/>
      <c r="AC6895" s="61"/>
      <c r="AD6895" s="61"/>
      <c r="AE6895" s="61"/>
      <c r="AF6895" s="61"/>
      <c r="AG6895" s="61"/>
      <c r="AH6895" s="61"/>
      <c r="AI6895" s="61"/>
      <c r="AJ6895" s="61"/>
      <c r="AK6895" s="61"/>
      <c r="AL6895" s="61"/>
      <c r="AM6895" s="61"/>
      <c r="AN6895" s="61"/>
      <c r="AO6895" s="61"/>
      <c r="AP6895" s="62"/>
      <c r="AQ6895" s="61"/>
      <c r="AR6895" s="61"/>
      <c r="AS6895" s="61"/>
      <c r="AT6895" s="61"/>
      <c r="AU6895" s="61"/>
      <c r="AV6895" s="61"/>
      <c r="AW6895" s="60"/>
    </row>
    <row r="6896" s="59" customFormat="1" customHeight="1" spans="1:49">
      <c r="A6896" s="60"/>
      <c r="B6896" s="60"/>
      <c r="C6896" s="60"/>
      <c r="D6896" s="60"/>
      <c r="H6896" s="61"/>
      <c r="I6896" s="61"/>
      <c r="J6896" s="61"/>
      <c r="K6896" s="61"/>
      <c r="L6896" s="61"/>
      <c r="M6896" s="61"/>
      <c r="N6896" s="61"/>
      <c r="O6896" s="61"/>
      <c r="P6896" s="61"/>
      <c r="Q6896" s="61"/>
      <c r="R6896" s="61"/>
      <c r="S6896" s="61"/>
      <c r="T6896" s="61"/>
      <c r="U6896" s="61"/>
      <c r="V6896" s="61"/>
      <c r="W6896" s="61"/>
      <c r="X6896" s="61"/>
      <c r="Y6896" s="61"/>
      <c r="Z6896" s="61"/>
      <c r="AA6896" s="61"/>
      <c r="AB6896" s="61"/>
      <c r="AC6896" s="61"/>
      <c r="AD6896" s="61"/>
      <c r="AE6896" s="61"/>
      <c r="AF6896" s="61"/>
      <c r="AG6896" s="61"/>
      <c r="AH6896" s="61"/>
      <c r="AI6896" s="61"/>
      <c r="AJ6896" s="61"/>
      <c r="AK6896" s="61"/>
      <c r="AL6896" s="61"/>
      <c r="AM6896" s="61"/>
      <c r="AN6896" s="61"/>
      <c r="AO6896" s="61"/>
      <c r="AP6896" s="62"/>
      <c r="AQ6896" s="61"/>
      <c r="AR6896" s="61"/>
      <c r="AS6896" s="61"/>
      <c r="AT6896" s="61"/>
      <c r="AU6896" s="61"/>
      <c r="AV6896" s="61"/>
      <c r="AW6896" s="60"/>
    </row>
    <row r="6897" s="59" customFormat="1" customHeight="1" spans="1:49">
      <c r="A6897" s="60"/>
      <c r="B6897" s="60"/>
      <c r="C6897" s="60"/>
      <c r="D6897" s="60"/>
      <c r="H6897" s="61"/>
      <c r="I6897" s="61"/>
      <c r="J6897" s="61"/>
      <c r="K6897" s="61"/>
      <c r="L6897" s="61"/>
      <c r="M6897" s="61"/>
      <c r="N6897" s="61"/>
      <c r="O6897" s="61"/>
      <c r="P6897" s="61"/>
      <c r="Q6897" s="61"/>
      <c r="R6897" s="61"/>
      <c r="S6897" s="61"/>
      <c r="T6897" s="61"/>
      <c r="U6897" s="61"/>
      <c r="V6897" s="61"/>
      <c r="W6897" s="61"/>
      <c r="X6897" s="61"/>
      <c r="Y6897" s="61"/>
      <c r="Z6897" s="61"/>
      <c r="AA6897" s="61"/>
      <c r="AB6897" s="61"/>
      <c r="AC6897" s="61"/>
      <c r="AD6897" s="61"/>
      <c r="AE6897" s="61"/>
      <c r="AF6897" s="61"/>
      <c r="AG6897" s="61"/>
      <c r="AH6897" s="61"/>
      <c r="AI6897" s="61"/>
      <c r="AJ6897" s="61"/>
      <c r="AK6897" s="61"/>
      <c r="AL6897" s="61"/>
      <c r="AM6897" s="61"/>
      <c r="AN6897" s="61"/>
      <c r="AO6897" s="61"/>
      <c r="AP6897" s="62"/>
      <c r="AQ6897" s="61"/>
      <c r="AR6897" s="61"/>
      <c r="AS6897" s="61"/>
      <c r="AT6897" s="61"/>
      <c r="AU6897" s="61"/>
      <c r="AV6897" s="61"/>
      <c r="AW6897" s="60"/>
    </row>
    <row r="6898" s="59" customFormat="1" customHeight="1" spans="1:49">
      <c r="A6898" s="60"/>
      <c r="B6898" s="60"/>
      <c r="C6898" s="60"/>
      <c r="D6898" s="60"/>
      <c r="H6898" s="61"/>
      <c r="I6898" s="61"/>
      <c r="J6898" s="61"/>
      <c r="K6898" s="61"/>
      <c r="L6898" s="61"/>
      <c r="M6898" s="61"/>
      <c r="N6898" s="61"/>
      <c r="O6898" s="61"/>
      <c r="P6898" s="61"/>
      <c r="Q6898" s="61"/>
      <c r="R6898" s="61"/>
      <c r="S6898" s="61"/>
      <c r="T6898" s="61"/>
      <c r="U6898" s="61"/>
      <c r="V6898" s="61"/>
      <c r="W6898" s="61"/>
      <c r="X6898" s="61"/>
      <c r="Y6898" s="61"/>
      <c r="Z6898" s="61"/>
      <c r="AA6898" s="61"/>
      <c r="AB6898" s="61"/>
      <c r="AC6898" s="61"/>
      <c r="AD6898" s="61"/>
      <c r="AE6898" s="61"/>
      <c r="AF6898" s="61"/>
      <c r="AG6898" s="61"/>
      <c r="AH6898" s="61"/>
      <c r="AI6898" s="61"/>
      <c r="AJ6898" s="61"/>
      <c r="AK6898" s="61"/>
      <c r="AL6898" s="61"/>
      <c r="AM6898" s="61"/>
      <c r="AN6898" s="61"/>
      <c r="AO6898" s="61"/>
      <c r="AP6898" s="62"/>
      <c r="AQ6898" s="61"/>
      <c r="AR6898" s="61"/>
      <c r="AS6898" s="61"/>
      <c r="AT6898" s="61"/>
      <c r="AU6898" s="61"/>
      <c r="AV6898" s="61"/>
      <c r="AW6898" s="60"/>
    </row>
    <row r="6899" s="59" customFormat="1" customHeight="1" spans="1:49">
      <c r="A6899" s="60"/>
      <c r="B6899" s="60"/>
      <c r="C6899" s="60"/>
      <c r="D6899" s="60"/>
      <c r="H6899" s="61"/>
      <c r="I6899" s="61"/>
      <c r="J6899" s="61"/>
      <c r="K6899" s="61"/>
      <c r="L6899" s="61"/>
      <c r="M6899" s="61"/>
      <c r="N6899" s="61"/>
      <c r="O6899" s="61"/>
      <c r="P6899" s="61"/>
      <c r="Q6899" s="61"/>
      <c r="R6899" s="61"/>
      <c r="S6899" s="61"/>
      <c r="T6899" s="61"/>
      <c r="U6899" s="61"/>
      <c r="V6899" s="61"/>
      <c r="W6899" s="61"/>
      <c r="X6899" s="61"/>
      <c r="Y6899" s="61"/>
      <c r="Z6899" s="61"/>
      <c r="AA6899" s="61"/>
      <c r="AB6899" s="61"/>
      <c r="AC6899" s="61"/>
      <c r="AD6899" s="61"/>
      <c r="AE6899" s="61"/>
      <c r="AF6899" s="61"/>
      <c r="AG6899" s="61"/>
      <c r="AH6899" s="61"/>
      <c r="AI6899" s="61"/>
      <c r="AJ6899" s="61"/>
      <c r="AK6899" s="61"/>
      <c r="AL6899" s="61"/>
      <c r="AM6899" s="61"/>
      <c r="AN6899" s="61"/>
      <c r="AO6899" s="61"/>
      <c r="AP6899" s="62"/>
      <c r="AQ6899" s="61"/>
      <c r="AR6899" s="61"/>
      <c r="AS6899" s="61"/>
      <c r="AT6899" s="61"/>
      <c r="AU6899" s="61"/>
      <c r="AV6899" s="61"/>
      <c r="AW6899" s="60"/>
    </row>
    <row r="6900" s="59" customFormat="1" customHeight="1" spans="1:49">
      <c r="A6900" s="60"/>
      <c r="B6900" s="60"/>
      <c r="C6900" s="60"/>
      <c r="D6900" s="60"/>
      <c r="H6900" s="61"/>
      <c r="I6900" s="61"/>
      <c r="J6900" s="61"/>
      <c r="K6900" s="61"/>
      <c r="L6900" s="61"/>
      <c r="M6900" s="61"/>
      <c r="N6900" s="61"/>
      <c r="O6900" s="61"/>
      <c r="P6900" s="61"/>
      <c r="Q6900" s="61"/>
      <c r="R6900" s="61"/>
      <c r="S6900" s="61"/>
      <c r="T6900" s="61"/>
      <c r="U6900" s="61"/>
      <c r="V6900" s="61"/>
      <c r="W6900" s="61"/>
      <c r="X6900" s="61"/>
      <c r="Y6900" s="61"/>
      <c r="Z6900" s="61"/>
      <c r="AA6900" s="61"/>
      <c r="AB6900" s="61"/>
      <c r="AC6900" s="61"/>
      <c r="AD6900" s="61"/>
      <c r="AE6900" s="61"/>
      <c r="AF6900" s="61"/>
      <c r="AG6900" s="61"/>
      <c r="AH6900" s="61"/>
      <c r="AI6900" s="61"/>
      <c r="AJ6900" s="61"/>
      <c r="AK6900" s="61"/>
      <c r="AL6900" s="61"/>
      <c r="AM6900" s="61"/>
      <c r="AN6900" s="61"/>
      <c r="AO6900" s="61"/>
      <c r="AP6900" s="62"/>
      <c r="AQ6900" s="61"/>
      <c r="AR6900" s="61"/>
      <c r="AS6900" s="61"/>
      <c r="AT6900" s="61"/>
      <c r="AU6900" s="61"/>
      <c r="AV6900" s="61"/>
      <c r="AW6900" s="60"/>
    </row>
    <row r="6901" s="59" customFormat="1" customHeight="1" spans="1:49">
      <c r="A6901" s="60"/>
      <c r="B6901" s="60"/>
      <c r="C6901" s="60"/>
      <c r="D6901" s="60"/>
      <c r="H6901" s="61"/>
      <c r="I6901" s="61"/>
      <c r="J6901" s="61"/>
      <c r="K6901" s="61"/>
      <c r="L6901" s="61"/>
      <c r="M6901" s="61"/>
      <c r="N6901" s="61"/>
      <c r="O6901" s="61"/>
      <c r="P6901" s="61"/>
      <c r="Q6901" s="61"/>
      <c r="R6901" s="61"/>
      <c r="S6901" s="61"/>
      <c r="T6901" s="61"/>
      <c r="U6901" s="61"/>
      <c r="V6901" s="61"/>
      <c r="W6901" s="61"/>
      <c r="X6901" s="61"/>
      <c r="Y6901" s="61"/>
      <c r="Z6901" s="61"/>
      <c r="AA6901" s="61"/>
      <c r="AB6901" s="61"/>
      <c r="AC6901" s="61"/>
      <c r="AD6901" s="61"/>
      <c r="AE6901" s="61"/>
      <c r="AF6901" s="61"/>
      <c r="AG6901" s="61"/>
      <c r="AH6901" s="61"/>
      <c r="AI6901" s="61"/>
      <c r="AJ6901" s="61"/>
      <c r="AK6901" s="61"/>
      <c r="AL6901" s="61"/>
      <c r="AM6901" s="61"/>
      <c r="AN6901" s="61"/>
      <c r="AO6901" s="61"/>
      <c r="AP6901" s="62"/>
      <c r="AQ6901" s="61"/>
      <c r="AR6901" s="61"/>
      <c r="AS6901" s="61"/>
      <c r="AT6901" s="61"/>
      <c r="AU6901" s="61"/>
      <c r="AV6901" s="61"/>
      <c r="AW6901" s="60"/>
    </row>
    <row r="6902" s="59" customFormat="1" customHeight="1" spans="1:49">
      <c r="A6902" s="60"/>
      <c r="B6902" s="60"/>
      <c r="C6902" s="60"/>
      <c r="D6902" s="60"/>
      <c r="H6902" s="61"/>
      <c r="I6902" s="61"/>
      <c r="J6902" s="61"/>
      <c r="K6902" s="61"/>
      <c r="L6902" s="61"/>
      <c r="M6902" s="61"/>
      <c r="N6902" s="61"/>
      <c r="O6902" s="61"/>
      <c r="P6902" s="61"/>
      <c r="Q6902" s="61"/>
      <c r="R6902" s="61"/>
      <c r="S6902" s="61"/>
      <c r="T6902" s="61"/>
      <c r="U6902" s="61"/>
      <c r="V6902" s="61"/>
      <c r="W6902" s="61"/>
      <c r="X6902" s="61"/>
      <c r="Y6902" s="61"/>
      <c r="Z6902" s="61"/>
      <c r="AA6902" s="61"/>
      <c r="AB6902" s="61"/>
      <c r="AC6902" s="61"/>
      <c r="AD6902" s="61"/>
      <c r="AE6902" s="61"/>
      <c r="AF6902" s="61"/>
      <c r="AG6902" s="61"/>
      <c r="AH6902" s="61"/>
      <c r="AI6902" s="61"/>
      <c r="AJ6902" s="61"/>
      <c r="AK6902" s="61"/>
      <c r="AL6902" s="61"/>
      <c r="AM6902" s="61"/>
      <c r="AN6902" s="61"/>
      <c r="AO6902" s="61"/>
      <c r="AP6902" s="62"/>
      <c r="AQ6902" s="61"/>
      <c r="AR6902" s="61"/>
      <c r="AS6902" s="61"/>
      <c r="AT6902" s="61"/>
      <c r="AU6902" s="61"/>
      <c r="AV6902" s="61"/>
      <c r="AW6902" s="60"/>
    </row>
    <row r="6903" s="59" customFormat="1" customHeight="1" spans="1:49">
      <c r="A6903" s="60"/>
      <c r="B6903" s="60"/>
      <c r="C6903" s="60"/>
      <c r="D6903" s="60"/>
      <c r="H6903" s="61"/>
      <c r="I6903" s="61"/>
      <c r="J6903" s="61"/>
      <c r="K6903" s="61"/>
      <c r="L6903" s="61"/>
      <c r="M6903" s="61"/>
      <c r="N6903" s="61"/>
      <c r="O6903" s="61"/>
      <c r="P6903" s="61"/>
      <c r="Q6903" s="61"/>
      <c r="R6903" s="61"/>
      <c r="S6903" s="61"/>
      <c r="T6903" s="61"/>
      <c r="U6903" s="61"/>
      <c r="V6903" s="61"/>
      <c r="W6903" s="61"/>
      <c r="X6903" s="61"/>
      <c r="Y6903" s="61"/>
      <c r="Z6903" s="61"/>
      <c r="AA6903" s="61"/>
      <c r="AB6903" s="61"/>
      <c r="AC6903" s="61"/>
      <c r="AD6903" s="61"/>
      <c r="AE6903" s="61"/>
      <c r="AF6903" s="61"/>
      <c r="AG6903" s="61"/>
      <c r="AH6903" s="61"/>
      <c r="AI6903" s="61"/>
      <c r="AJ6903" s="61"/>
      <c r="AK6903" s="61"/>
      <c r="AL6903" s="61"/>
      <c r="AM6903" s="61"/>
      <c r="AN6903" s="61"/>
      <c r="AO6903" s="61"/>
      <c r="AP6903" s="62"/>
      <c r="AQ6903" s="61"/>
      <c r="AR6903" s="61"/>
      <c r="AS6903" s="61"/>
      <c r="AT6903" s="61"/>
      <c r="AU6903" s="61"/>
      <c r="AV6903" s="61"/>
      <c r="AW6903" s="60"/>
    </row>
    <row r="6904" s="59" customFormat="1" customHeight="1" spans="1:49">
      <c r="A6904" s="60"/>
      <c r="B6904" s="60"/>
      <c r="C6904" s="60"/>
      <c r="D6904" s="60"/>
      <c r="H6904" s="61"/>
      <c r="I6904" s="61"/>
      <c r="J6904" s="61"/>
      <c r="K6904" s="61"/>
      <c r="L6904" s="61"/>
      <c r="M6904" s="61"/>
      <c r="N6904" s="61"/>
      <c r="O6904" s="61"/>
      <c r="P6904" s="61"/>
      <c r="Q6904" s="61"/>
      <c r="R6904" s="61"/>
      <c r="S6904" s="61"/>
      <c r="T6904" s="61"/>
      <c r="U6904" s="61"/>
      <c r="V6904" s="61"/>
      <c r="W6904" s="61"/>
      <c r="X6904" s="61"/>
      <c r="Y6904" s="61"/>
      <c r="Z6904" s="61"/>
      <c r="AA6904" s="61"/>
      <c r="AB6904" s="61"/>
      <c r="AC6904" s="61"/>
      <c r="AD6904" s="61"/>
      <c r="AE6904" s="61"/>
      <c r="AF6904" s="61"/>
      <c r="AG6904" s="61"/>
      <c r="AH6904" s="61"/>
      <c r="AI6904" s="61"/>
      <c r="AJ6904" s="61"/>
      <c r="AK6904" s="61"/>
      <c r="AL6904" s="61"/>
      <c r="AM6904" s="61"/>
      <c r="AN6904" s="61"/>
      <c r="AO6904" s="61"/>
      <c r="AP6904" s="62"/>
      <c r="AQ6904" s="61"/>
      <c r="AR6904" s="61"/>
      <c r="AS6904" s="61"/>
      <c r="AT6904" s="61"/>
      <c r="AU6904" s="61"/>
      <c r="AV6904" s="61"/>
      <c r="AW6904" s="60"/>
    </row>
    <row r="6905" s="59" customFormat="1" customHeight="1" spans="1:49">
      <c r="A6905" s="60"/>
      <c r="B6905" s="60"/>
      <c r="C6905" s="60"/>
      <c r="D6905" s="60"/>
      <c r="H6905" s="61"/>
      <c r="I6905" s="61"/>
      <c r="J6905" s="61"/>
      <c r="K6905" s="61"/>
      <c r="L6905" s="61"/>
      <c r="M6905" s="61"/>
      <c r="N6905" s="61"/>
      <c r="O6905" s="61"/>
      <c r="P6905" s="61"/>
      <c r="Q6905" s="61"/>
      <c r="R6905" s="61"/>
      <c r="S6905" s="61"/>
      <c r="T6905" s="61"/>
      <c r="U6905" s="61"/>
      <c r="V6905" s="61"/>
      <c r="W6905" s="61"/>
      <c r="X6905" s="61"/>
      <c r="Y6905" s="61"/>
      <c r="Z6905" s="61"/>
      <c r="AA6905" s="61"/>
      <c r="AB6905" s="61"/>
      <c r="AC6905" s="61"/>
      <c r="AD6905" s="61"/>
      <c r="AE6905" s="61"/>
      <c r="AF6905" s="61"/>
      <c r="AG6905" s="61"/>
      <c r="AH6905" s="61"/>
      <c r="AI6905" s="61"/>
      <c r="AJ6905" s="61"/>
      <c r="AK6905" s="61"/>
      <c r="AL6905" s="61"/>
      <c r="AM6905" s="61"/>
      <c r="AN6905" s="61"/>
      <c r="AO6905" s="61"/>
      <c r="AP6905" s="62"/>
      <c r="AQ6905" s="61"/>
      <c r="AR6905" s="61"/>
      <c r="AS6905" s="61"/>
      <c r="AT6905" s="61"/>
      <c r="AU6905" s="61"/>
      <c r="AV6905" s="61"/>
      <c r="AW6905" s="60"/>
    </row>
    <row r="6906" s="59" customFormat="1" customHeight="1" spans="1:49">
      <c r="A6906" s="60"/>
      <c r="B6906" s="60"/>
      <c r="C6906" s="60"/>
      <c r="D6906" s="60"/>
      <c r="H6906" s="61"/>
      <c r="I6906" s="61"/>
      <c r="J6906" s="61"/>
      <c r="K6906" s="61"/>
      <c r="L6906" s="61"/>
      <c r="M6906" s="61"/>
      <c r="N6906" s="61"/>
      <c r="O6906" s="61"/>
      <c r="P6906" s="61"/>
      <c r="Q6906" s="61"/>
      <c r="R6906" s="61"/>
      <c r="S6906" s="61"/>
      <c r="T6906" s="61"/>
      <c r="U6906" s="61"/>
      <c r="V6906" s="61"/>
      <c r="W6906" s="61"/>
      <c r="X6906" s="61"/>
      <c r="Y6906" s="61"/>
      <c r="Z6906" s="61"/>
      <c r="AA6906" s="61"/>
      <c r="AB6906" s="61"/>
      <c r="AC6906" s="61"/>
      <c r="AD6906" s="61"/>
      <c r="AE6906" s="61"/>
      <c r="AF6906" s="61"/>
      <c r="AG6906" s="61"/>
      <c r="AH6906" s="61"/>
      <c r="AI6906" s="61"/>
      <c r="AJ6906" s="61"/>
      <c r="AK6906" s="61"/>
      <c r="AL6906" s="61"/>
      <c r="AM6906" s="61"/>
      <c r="AN6906" s="61"/>
      <c r="AO6906" s="61"/>
      <c r="AP6906" s="62"/>
      <c r="AQ6906" s="61"/>
      <c r="AR6906" s="61"/>
      <c r="AS6906" s="61"/>
      <c r="AT6906" s="61"/>
      <c r="AU6906" s="61"/>
      <c r="AV6906" s="61"/>
      <c r="AW6906" s="60"/>
    </row>
    <row r="6907" s="59" customFormat="1" customHeight="1" spans="1:49">
      <c r="A6907" s="60"/>
      <c r="B6907" s="60"/>
      <c r="C6907" s="60"/>
      <c r="D6907" s="60"/>
      <c r="H6907" s="61"/>
      <c r="I6907" s="61"/>
      <c r="J6907" s="61"/>
      <c r="K6907" s="61"/>
      <c r="L6907" s="61"/>
      <c r="M6907" s="61"/>
      <c r="N6907" s="61"/>
      <c r="O6907" s="61"/>
      <c r="P6907" s="61"/>
      <c r="Q6907" s="61"/>
      <c r="R6907" s="61"/>
      <c r="S6907" s="61"/>
      <c r="T6907" s="61"/>
      <c r="U6907" s="61"/>
      <c r="V6907" s="61"/>
      <c r="W6907" s="61"/>
      <c r="X6907" s="61"/>
      <c r="Y6907" s="61"/>
      <c r="Z6907" s="61"/>
      <c r="AA6907" s="61"/>
      <c r="AB6907" s="61"/>
      <c r="AC6907" s="61"/>
      <c r="AD6907" s="61"/>
      <c r="AE6907" s="61"/>
      <c r="AF6907" s="61"/>
      <c r="AG6907" s="61"/>
      <c r="AH6907" s="61"/>
      <c r="AI6907" s="61"/>
      <c r="AJ6907" s="61"/>
      <c r="AK6907" s="61"/>
      <c r="AL6907" s="61"/>
      <c r="AM6907" s="61"/>
      <c r="AN6907" s="61"/>
      <c r="AO6907" s="61"/>
      <c r="AP6907" s="62"/>
      <c r="AQ6907" s="61"/>
      <c r="AR6907" s="61"/>
      <c r="AS6907" s="61"/>
      <c r="AT6907" s="61"/>
      <c r="AU6907" s="61"/>
      <c r="AV6907" s="61"/>
      <c r="AW6907" s="60"/>
    </row>
    <row r="6908" s="59" customFormat="1" customHeight="1" spans="1:49">
      <c r="A6908" s="60"/>
      <c r="B6908" s="60"/>
      <c r="C6908" s="60"/>
      <c r="D6908" s="60"/>
      <c r="H6908" s="61"/>
      <c r="I6908" s="61"/>
      <c r="J6908" s="61"/>
      <c r="K6908" s="61"/>
      <c r="L6908" s="61"/>
      <c r="M6908" s="61"/>
      <c r="N6908" s="61"/>
      <c r="O6908" s="61"/>
      <c r="P6908" s="61"/>
      <c r="Q6908" s="61"/>
      <c r="R6908" s="61"/>
      <c r="S6908" s="61"/>
      <c r="T6908" s="61"/>
      <c r="U6908" s="61"/>
      <c r="V6908" s="61"/>
      <c r="W6908" s="61"/>
      <c r="X6908" s="61"/>
      <c r="Y6908" s="61"/>
      <c r="Z6908" s="61"/>
      <c r="AA6908" s="61"/>
      <c r="AB6908" s="61"/>
      <c r="AC6908" s="61"/>
      <c r="AD6908" s="61"/>
      <c r="AE6908" s="61"/>
      <c r="AF6908" s="61"/>
      <c r="AG6908" s="61"/>
      <c r="AH6908" s="61"/>
      <c r="AI6908" s="61"/>
      <c r="AJ6908" s="61"/>
      <c r="AK6908" s="61"/>
      <c r="AL6908" s="61"/>
      <c r="AM6908" s="61"/>
      <c r="AN6908" s="61"/>
      <c r="AO6908" s="61"/>
      <c r="AP6908" s="62"/>
      <c r="AQ6908" s="61"/>
      <c r="AR6908" s="61"/>
      <c r="AS6908" s="61"/>
      <c r="AT6908" s="61"/>
      <c r="AU6908" s="61"/>
      <c r="AV6908" s="61"/>
      <c r="AW6908" s="60"/>
    </row>
    <row r="6909" s="59" customFormat="1" customHeight="1" spans="1:49">
      <c r="A6909" s="60"/>
      <c r="B6909" s="60"/>
      <c r="C6909" s="60"/>
      <c r="D6909" s="60"/>
      <c r="H6909" s="61"/>
      <c r="I6909" s="61"/>
      <c r="J6909" s="61"/>
      <c r="K6909" s="61"/>
      <c r="L6909" s="61"/>
      <c r="M6909" s="61"/>
      <c r="N6909" s="61"/>
      <c r="O6909" s="61"/>
      <c r="P6909" s="61"/>
      <c r="Q6909" s="61"/>
      <c r="R6909" s="61"/>
      <c r="S6909" s="61"/>
      <c r="T6909" s="61"/>
      <c r="U6909" s="61"/>
      <c r="V6909" s="61"/>
      <c r="W6909" s="61"/>
      <c r="X6909" s="61"/>
      <c r="Y6909" s="61"/>
      <c r="Z6909" s="61"/>
      <c r="AA6909" s="61"/>
      <c r="AB6909" s="61"/>
      <c r="AC6909" s="61"/>
      <c r="AD6909" s="61"/>
      <c r="AE6909" s="61"/>
      <c r="AF6909" s="61"/>
      <c r="AG6909" s="61"/>
      <c r="AH6909" s="61"/>
      <c r="AI6909" s="61"/>
      <c r="AJ6909" s="61"/>
      <c r="AK6909" s="61"/>
      <c r="AL6909" s="61"/>
      <c r="AM6909" s="61"/>
      <c r="AN6909" s="61"/>
      <c r="AO6909" s="61"/>
      <c r="AP6909" s="62"/>
      <c r="AQ6909" s="61"/>
      <c r="AR6909" s="61"/>
      <c r="AS6909" s="61"/>
      <c r="AT6909" s="61"/>
      <c r="AU6909" s="61"/>
      <c r="AV6909" s="61"/>
      <c r="AW6909" s="60"/>
    </row>
    <row r="6910" s="59" customFormat="1" customHeight="1" spans="1:49">
      <c r="A6910" s="60"/>
      <c r="B6910" s="60"/>
      <c r="C6910" s="60"/>
      <c r="D6910" s="60"/>
      <c r="H6910" s="61"/>
      <c r="I6910" s="61"/>
      <c r="J6910" s="61"/>
      <c r="K6910" s="61"/>
      <c r="L6910" s="61"/>
      <c r="M6910" s="61"/>
      <c r="N6910" s="61"/>
      <c r="O6910" s="61"/>
      <c r="P6910" s="61"/>
      <c r="Q6910" s="61"/>
      <c r="R6910" s="61"/>
      <c r="S6910" s="61"/>
      <c r="T6910" s="61"/>
      <c r="U6910" s="61"/>
      <c r="V6910" s="61"/>
      <c r="W6910" s="61"/>
      <c r="X6910" s="61"/>
      <c r="Y6910" s="61"/>
      <c r="Z6910" s="61"/>
      <c r="AA6910" s="61"/>
      <c r="AB6910" s="61"/>
      <c r="AC6910" s="61"/>
      <c r="AD6910" s="61"/>
      <c r="AE6910" s="61"/>
      <c r="AF6910" s="61"/>
      <c r="AG6910" s="61"/>
      <c r="AH6910" s="61"/>
      <c r="AI6910" s="61"/>
      <c r="AJ6910" s="61"/>
      <c r="AK6910" s="61"/>
      <c r="AL6910" s="61"/>
      <c r="AM6910" s="61"/>
      <c r="AN6910" s="61"/>
      <c r="AO6910" s="61"/>
      <c r="AP6910" s="62"/>
      <c r="AQ6910" s="61"/>
      <c r="AR6910" s="61"/>
      <c r="AS6910" s="61"/>
      <c r="AT6910" s="61"/>
      <c r="AU6910" s="61"/>
      <c r="AV6910" s="61"/>
      <c r="AW6910" s="60"/>
    </row>
    <row r="6911" s="59" customFormat="1" customHeight="1" spans="1:49">
      <c r="A6911" s="60"/>
      <c r="B6911" s="60"/>
      <c r="C6911" s="60"/>
      <c r="D6911" s="60"/>
      <c r="H6911" s="61"/>
      <c r="I6911" s="61"/>
      <c r="J6911" s="61"/>
      <c r="K6911" s="61"/>
      <c r="L6911" s="61"/>
      <c r="M6911" s="61"/>
      <c r="N6911" s="61"/>
      <c r="O6911" s="61"/>
      <c r="P6911" s="61"/>
      <c r="Q6911" s="61"/>
      <c r="R6911" s="61"/>
      <c r="S6911" s="61"/>
      <c r="T6911" s="61"/>
      <c r="U6911" s="61"/>
      <c r="V6911" s="61"/>
      <c r="W6911" s="61"/>
      <c r="X6911" s="61"/>
      <c r="Y6911" s="61"/>
      <c r="Z6911" s="61"/>
      <c r="AA6911" s="61"/>
      <c r="AB6911" s="61"/>
      <c r="AC6911" s="61"/>
      <c r="AD6911" s="61"/>
      <c r="AE6911" s="61"/>
      <c r="AF6911" s="61"/>
      <c r="AG6911" s="61"/>
      <c r="AH6911" s="61"/>
      <c r="AI6911" s="61"/>
      <c r="AJ6911" s="61"/>
      <c r="AK6911" s="61"/>
      <c r="AL6911" s="61"/>
      <c r="AM6911" s="61"/>
      <c r="AN6911" s="61"/>
      <c r="AO6911" s="61"/>
      <c r="AP6911" s="62"/>
      <c r="AQ6911" s="61"/>
      <c r="AR6911" s="61"/>
      <c r="AS6911" s="61"/>
      <c r="AT6911" s="61"/>
      <c r="AU6911" s="61"/>
      <c r="AV6911" s="61"/>
      <c r="AW6911" s="60"/>
    </row>
    <row r="6912" s="59" customFormat="1" customHeight="1" spans="1:49">
      <c r="A6912" s="60"/>
      <c r="B6912" s="60"/>
      <c r="C6912" s="60"/>
      <c r="D6912" s="60"/>
      <c r="H6912" s="61"/>
      <c r="I6912" s="61"/>
      <c r="J6912" s="61"/>
      <c r="K6912" s="61"/>
      <c r="L6912" s="61"/>
      <c r="M6912" s="61"/>
      <c r="N6912" s="61"/>
      <c r="O6912" s="61"/>
      <c r="P6912" s="61"/>
      <c r="Q6912" s="61"/>
      <c r="R6912" s="61"/>
      <c r="S6912" s="61"/>
      <c r="T6912" s="61"/>
      <c r="U6912" s="61"/>
      <c r="V6912" s="61"/>
      <c r="W6912" s="61"/>
      <c r="X6912" s="61"/>
      <c r="Y6912" s="61"/>
      <c r="Z6912" s="61"/>
      <c r="AA6912" s="61"/>
      <c r="AB6912" s="61"/>
      <c r="AC6912" s="61"/>
      <c r="AD6912" s="61"/>
      <c r="AE6912" s="61"/>
      <c r="AF6912" s="61"/>
      <c r="AG6912" s="61"/>
      <c r="AH6912" s="61"/>
      <c r="AI6912" s="61"/>
      <c r="AJ6912" s="61"/>
      <c r="AK6912" s="61"/>
      <c r="AL6912" s="61"/>
      <c r="AM6912" s="61"/>
      <c r="AN6912" s="61"/>
      <c r="AO6912" s="61"/>
      <c r="AP6912" s="62"/>
      <c r="AQ6912" s="61"/>
      <c r="AR6912" s="61"/>
      <c r="AS6912" s="61"/>
      <c r="AT6912" s="61"/>
      <c r="AU6912" s="61"/>
      <c r="AV6912" s="61"/>
      <c r="AW6912" s="60"/>
    </row>
    <row r="6913" s="59" customFormat="1" customHeight="1" spans="1:49">
      <c r="A6913" s="60"/>
      <c r="B6913" s="60"/>
      <c r="C6913" s="60"/>
      <c r="D6913" s="60"/>
      <c r="H6913" s="61"/>
      <c r="I6913" s="61"/>
      <c r="J6913" s="61"/>
      <c r="K6913" s="61"/>
      <c r="L6913" s="61"/>
      <c r="M6913" s="61"/>
      <c r="N6913" s="61"/>
      <c r="O6913" s="61"/>
      <c r="P6913" s="61"/>
      <c r="Q6913" s="61"/>
      <c r="R6913" s="61"/>
      <c r="S6913" s="61"/>
      <c r="T6913" s="61"/>
      <c r="U6913" s="61"/>
      <c r="V6913" s="61"/>
      <c r="W6913" s="61"/>
      <c r="X6913" s="61"/>
      <c r="Y6913" s="61"/>
      <c r="Z6913" s="61"/>
      <c r="AA6913" s="61"/>
      <c r="AB6913" s="61"/>
      <c r="AC6913" s="61"/>
      <c r="AD6913" s="61"/>
      <c r="AE6913" s="61"/>
      <c r="AF6913" s="61"/>
      <c r="AG6913" s="61"/>
      <c r="AH6913" s="61"/>
      <c r="AI6913" s="61"/>
      <c r="AJ6913" s="61"/>
      <c r="AK6913" s="61"/>
      <c r="AL6913" s="61"/>
      <c r="AM6913" s="61"/>
      <c r="AN6913" s="61"/>
      <c r="AO6913" s="61"/>
      <c r="AP6913" s="62"/>
      <c r="AQ6913" s="61"/>
      <c r="AR6913" s="61"/>
      <c r="AS6913" s="61"/>
      <c r="AT6913" s="61"/>
      <c r="AU6913" s="61"/>
      <c r="AV6913" s="61"/>
      <c r="AW6913" s="60"/>
    </row>
    <row r="6914" s="59" customFormat="1" customHeight="1" spans="1:49">
      <c r="A6914" s="60"/>
      <c r="B6914" s="60"/>
      <c r="C6914" s="60"/>
      <c r="D6914" s="60"/>
      <c r="H6914" s="61"/>
      <c r="I6914" s="61"/>
      <c r="J6914" s="61"/>
      <c r="K6914" s="61"/>
      <c r="L6914" s="61"/>
      <c r="M6914" s="61"/>
      <c r="N6914" s="61"/>
      <c r="O6914" s="61"/>
      <c r="P6914" s="61"/>
      <c r="Q6914" s="61"/>
      <c r="R6914" s="61"/>
      <c r="S6914" s="61"/>
      <c r="T6914" s="61"/>
      <c r="U6914" s="61"/>
      <c r="V6914" s="61"/>
      <c r="W6914" s="61"/>
      <c r="X6914" s="61"/>
      <c r="Y6914" s="61"/>
      <c r="Z6914" s="61"/>
      <c r="AA6914" s="61"/>
      <c r="AB6914" s="61"/>
      <c r="AC6914" s="61"/>
      <c r="AD6914" s="61"/>
      <c r="AE6914" s="61"/>
      <c r="AF6914" s="61"/>
      <c r="AG6914" s="61"/>
      <c r="AH6914" s="61"/>
      <c r="AI6914" s="61"/>
      <c r="AJ6914" s="61"/>
      <c r="AK6914" s="61"/>
      <c r="AL6914" s="61"/>
      <c r="AM6914" s="61"/>
      <c r="AN6914" s="61"/>
      <c r="AO6914" s="61"/>
      <c r="AP6914" s="62"/>
      <c r="AQ6914" s="61"/>
      <c r="AR6914" s="61"/>
      <c r="AS6914" s="61"/>
      <c r="AT6914" s="61"/>
      <c r="AU6914" s="61"/>
      <c r="AV6914" s="61"/>
      <c r="AW6914" s="60"/>
    </row>
    <row r="6915" s="59" customFormat="1" customHeight="1" spans="1:49">
      <c r="A6915" s="60"/>
      <c r="B6915" s="60"/>
      <c r="C6915" s="60"/>
      <c r="D6915" s="60"/>
      <c r="H6915" s="61"/>
      <c r="I6915" s="61"/>
      <c r="J6915" s="61"/>
      <c r="K6915" s="61"/>
      <c r="L6915" s="61"/>
      <c r="M6915" s="61"/>
      <c r="N6915" s="61"/>
      <c r="O6915" s="61"/>
      <c r="P6915" s="61"/>
      <c r="Q6915" s="61"/>
      <c r="R6915" s="61"/>
      <c r="S6915" s="61"/>
      <c r="T6915" s="61"/>
      <c r="U6915" s="61"/>
      <c r="V6915" s="61"/>
      <c r="W6915" s="61"/>
      <c r="X6915" s="61"/>
      <c r="Y6915" s="61"/>
      <c r="Z6915" s="61"/>
      <c r="AA6915" s="61"/>
      <c r="AB6915" s="61"/>
      <c r="AC6915" s="61"/>
      <c r="AD6915" s="61"/>
      <c r="AE6915" s="61"/>
      <c r="AF6915" s="61"/>
      <c r="AG6915" s="61"/>
      <c r="AH6915" s="61"/>
      <c r="AI6915" s="61"/>
      <c r="AJ6915" s="61"/>
      <c r="AK6915" s="61"/>
      <c r="AL6915" s="61"/>
      <c r="AM6915" s="61"/>
      <c r="AN6915" s="61"/>
      <c r="AO6915" s="61"/>
      <c r="AP6915" s="62"/>
      <c r="AQ6915" s="61"/>
      <c r="AR6915" s="61"/>
      <c r="AS6915" s="61"/>
      <c r="AT6915" s="61"/>
      <c r="AU6915" s="61"/>
      <c r="AV6915" s="61"/>
      <c r="AW6915" s="60"/>
    </row>
    <row r="6916" s="59" customFormat="1" customHeight="1" spans="1:49">
      <c r="A6916" s="60"/>
      <c r="B6916" s="60"/>
      <c r="C6916" s="60"/>
      <c r="D6916" s="60"/>
      <c r="H6916" s="61"/>
      <c r="I6916" s="61"/>
      <c r="J6916" s="61"/>
      <c r="K6916" s="61"/>
      <c r="L6916" s="61"/>
      <c r="M6916" s="61"/>
      <c r="N6916" s="61"/>
      <c r="O6916" s="61"/>
      <c r="P6916" s="61"/>
      <c r="Q6916" s="61"/>
      <c r="R6916" s="61"/>
      <c r="S6916" s="61"/>
      <c r="T6916" s="61"/>
      <c r="U6916" s="61"/>
      <c r="V6916" s="61"/>
      <c r="W6916" s="61"/>
      <c r="X6916" s="61"/>
      <c r="Y6916" s="61"/>
      <c r="Z6916" s="61"/>
      <c r="AA6916" s="61"/>
      <c r="AB6916" s="61"/>
      <c r="AC6916" s="61"/>
      <c r="AD6916" s="61"/>
      <c r="AE6916" s="61"/>
      <c r="AF6916" s="61"/>
      <c r="AG6916" s="61"/>
      <c r="AH6916" s="61"/>
      <c r="AI6916" s="61"/>
      <c r="AJ6916" s="61"/>
      <c r="AK6916" s="61"/>
      <c r="AL6916" s="61"/>
      <c r="AM6916" s="61"/>
      <c r="AN6916" s="61"/>
      <c r="AO6916" s="61"/>
      <c r="AP6916" s="62"/>
      <c r="AQ6916" s="61"/>
      <c r="AR6916" s="61"/>
      <c r="AS6916" s="61"/>
      <c r="AT6916" s="61"/>
      <c r="AU6916" s="61"/>
      <c r="AV6916" s="61"/>
      <c r="AW6916" s="60"/>
    </row>
    <row r="6917" s="59" customFormat="1" customHeight="1" spans="1:49">
      <c r="A6917" s="60"/>
      <c r="B6917" s="60"/>
      <c r="C6917" s="60"/>
      <c r="D6917" s="60"/>
      <c r="H6917" s="61"/>
      <c r="I6917" s="61"/>
      <c r="J6917" s="61"/>
      <c r="K6917" s="61"/>
      <c r="L6917" s="61"/>
      <c r="M6917" s="61"/>
      <c r="N6917" s="61"/>
      <c r="O6917" s="61"/>
      <c r="P6917" s="61"/>
      <c r="Q6917" s="61"/>
      <c r="R6917" s="61"/>
      <c r="S6917" s="61"/>
      <c r="T6917" s="61"/>
      <c r="U6917" s="61"/>
      <c r="V6917" s="61"/>
      <c r="W6917" s="61"/>
      <c r="X6917" s="61"/>
      <c r="Y6917" s="61"/>
      <c r="Z6917" s="61"/>
      <c r="AA6917" s="61"/>
      <c r="AB6917" s="61"/>
      <c r="AC6917" s="61"/>
      <c r="AD6917" s="61"/>
      <c r="AE6917" s="61"/>
      <c r="AF6917" s="61"/>
      <c r="AG6917" s="61"/>
      <c r="AH6917" s="61"/>
      <c r="AI6917" s="61"/>
      <c r="AJ6917" s="61"/>
      <c r="AK6917" s="61"/>
      <c r="AL6917" s="61"/>
      <c r="AM6917" s="61"/>
      <c r="AN6917" s="61"/>
      <c r="AO6917" s="61"/>
      <c r="AP6917" s="62"/>
      <c r="AQ6917" s="61"/>
      <c r="AR6917" s="61"/>
      <c r="AS6917" s="61"/>
      <c r="AT6917" s="61"/>
      <c r="AU6917" s="61"/>
      <c r="AV6917" s="61"/>
      <c r="AW6917" s="60"/>
    </row>
    <row r="6918" s="59" customFormat="1" customHeight="1" spans="1:49">
      <c r="A6918" s="60"/>
      <c r="B6918" s="60"/>
      <c r="C6918" s="60"/>
      <c r="D6918" s="60"/>
      <c r="H6918" s="61"/>
      <c r="I6918" s="61"/>
      <c r="J6918" s="61"/>
      <c r="K6918" s="61"/>
      <c r="L6918" s="61"/>
      <c r="M6918" s="61"/>
      <c r="N6918" s="61"/>
      <c r="O6918" s="61"/>
      <c r="P6918" s="61"/>
      <c r="Q6918" s="61"/>
      <c r="R6918" s="61"/>
      <c r="S6918" s="61"/>
      <c r="T6918" s="61"/>
      <c r="U6918" s="61"/>
      <c r="V6918" s="61"/>
      <c r="W6918" s="61"/>
      <c r="X6918" s="61"/>
      <c r="Y6918" s="61"/>
      <c r="Z6918" s="61"/>
      <c r="AA6918" s="61"/>
      <c r="AB6918" s="61"/>
      <c r="AC6918" s="61"/>
      <c r="AD6918" s="61"/>
      <c r="AE6918" s="61"/>
      <c r="AF6918" s="61"/>
      <c r="AG6918" s="61"/>
      <c r="AH6918" s="61"/>
      <c r="AI6918" s="61"/>
      <c r="AJ6918" s="61"/>
      <c r="AK6918" s="61"/>
      <c r="AL6918" s="61"/>
      <c r="AM6918" s="61"/>
      <c r="AN6918" s="61"/>
      <c r="AO6918" s="61"/>
      <c r="AP6918" s="62"/>
      <c r="AQ6918" s="61"/>
      <c r="AR6918" s="61"/>
      <c r="AS6918" s="61"/>
      <c r="AT6918" s="61"/>
      <c r="AU6918" s="61"/>
      <c r="AV6918" s="61"/>
      <c r="AW6918" s="60"/>
    </row>
    <row r="6919" s="59" customFormat="1" customHeight="1" spans="1:49">
      <c r="A6919" s="60"/>
      <c r="B6919" s="60"/>
      <c r="C6919" s="60"/>
      <c r="D6919" s="60"/>
      <c r="H6919" s="61"/>
      <c r="I6919" s="61"/>
      <c r="J6919" s="61"/>
      <c r="K6919" s="61"/>
      <c r="L6919" s="61"/>
      <c r="M6919" s="61"/>
      <c r="N6919" s="61"/>
      <c r="O6919" s="61"/>
      <c r="P6919" s="61"/>
      <c r="Q6919" s="61"/>
      <c r="R6919" s="61"/>
      <c r="S6919" s="61"/>
      <c r="T6919" s="61"/>
      <c r="U6919" s="61"/>
      <c r="V6919" s="61"/>
      <c r="W6919" s="61"/>
      <c r="X6919" s="61"/>
      <c r="Y6919" s="61"/>
      <c r="Z6919" s="61"/>
      <c r="AA6919" s="61"/>
      <c r="AB6919" s="61"/>
      <c r="AC6919" s="61"/>
      <c r="AD6919" s="61"/>
      <c r="AE6919" s="61"/>
      <c r="AF6919" s="61"/>
      <c r="AG6919" s="61"/>
      <c r="AH6919" s="61"/>
      <c r="AI6919" s="61"/>
      <c r="AJ6919" s="61"/>
      <c r="AK6919" s="61"/>
      <c r="AL6919" s="61"/>
      <c r="AM6919" s="61"/>
      <c r="AN6919" s="61"/>
      <c r="AO6919" s="61"/>
      <c r="AP6919" s="62"/>
      <c r="AQ6919" s="61"/>
      <c r="AR6919" s="61"/>
      <c r="AS6919" s="61"/>
      <c r="AT6919" s="61"/>
      <c r="AU6919" s="61"/>
      <c r="AV6919" s="61"/>
      <c r="AW6919" s="60"/>
    </row>
    <row r="6920" s="59" customFormat="1" customHeight="1" spans="1:49">
      <c r="A6920" s="60"/>
      <c r="B6920" s="60"/>
      <c r="C6920" s="60"/>
      <c r="D6920" s="60"/>
      <c r="H6920" s="61"/>
      <c r="I6920" s="61"/>
      <c r="J6920" s="61"/>
      <c r="K6920" s="61"/>
      <c r="L6920" s="61"/>
      <c r="M6920" s="61"/>
      <c r="N6920" s="61"/>
      <c r="O6920" s="61"/>
      <c r="P6920" s="61"/>
      <c r="Q6920" s="61"/>
      <c r="R6920" s="61"/>
      <c r="S6920" s="61"/>
      <c r="T6920" s="61"/>
      <c r="U6920" s="61"/>
      <c r="V6920" s="61"/>
      <c r="W6920" s="61"/>
      <c r="X6920" s="61"/>
      <c r="Y6920" s="61"/>
      <c r="Z6920" s="61"/>
      <c r="AA6920" s="61"/>
      <c r="AB6920" s="61"/>
      <c r="AC6920" s="61"/>
      <c r="AD6920" s="61"/>
      <c r="AE6920" s="61"/>
      <c r="AF6920" s="61"/>
      <c r="AG6920" s="61"/>
      <c r="AH6920" s="61"/>
      <c r="AI6920" s="61"/>
      <c r="AJ6920" s="61"/>
      <c r="AK6920" s="61"/>
      <c r="AL6920" s="61"/>
      <c r="AM6920" s="61"/>
      <c r="AN6920" s="61"/>
      <c r="AO6920" s="61"/>
      <c r="AP6920" s="62"/>
      <c r="AQ6920" s="61"/>
      <c r="AR6920" s="61"/>
      <c r="AS6920" s="61"/>
      <c r="AT6920" s="61"/>
      <c r="AU6920" s="61"/>
      <c r="AV6920" s="61"/>
      <c r="AW6920" s="60"/>
    </row>
    <row r="6921" s="59" customFormat="1" customHeight="1" spans="1:49">
      <c r="A6921" s="60"/>
      <c r="B6921" s="60"/>
      <c r="C6921" s="60"/>
      <c r="D6921" s="60"/>
      <c r="H6921" s="61"/>
      <c r="I6921" s="61"/>
      <c r="J6921" s="61"/>
      <c r="K6921" s="61"/>
      <c r="L6921" s="61"/>
      <c r="M6921" s="61"/>
      <c r="N6921" s="61"/>
      <c r="O6921" s="61"/>
      <c r="P6921" s="61"/>
      <c r="Q6921" s="61"/>
      <c r="R6921" s="61"/>
      <c r="S6921" s="61"/>
      <c r="T6921" s="61"/>
      <c r="U6921" s="61"/>
      <c r="V6921" s="61"/>
      <c r="W6921" s="61"/>
      <c r="X6921" s="61"/>
      <c r="Y6921" s="61"/>
      <c r="Z6921" s="61"/>
      <c r="AA6921" s="61"/>
      <c r="AB6921" s="61"/>
      <c r="AC6921" s="61"/>
      <c r="AD6921" s="61"/>
      <c r="AE6921" s="61"/>
      <c r="AF6921" s="61"/>
      <c r="AG6921" s="61"/>
      <c r="AH6921" s="61"/>
      <c r="AI6921" s="61"/>
      <c r="AJ6921" s="61"/>
      <c r="AK6921" s="61"/>
      <c r="AL6921" s="61"/>
      <c r="AM6921" s="61"/>
      <c r="AN6921" s="61"/>
      <c r="AO6921" s="61"/>
      <c r="AP6921" s="62"/>
      <c r="AQ6921" s="61"/>
      <c r="AR6921" s="61"/>
      <c r="AS6921" s="61"/>
      <c r="AT6921" s="61"/>
      <c r="AU6921" s="61"/>
      <c r="AV6921" s="61"/>
      <c r="AW6921" s="60"/>
    </row>
    <row r="6922" s="59" customFormat="1" customHeight="1" spans="1:49">
      <c r="A6922" s="60"/>
      <c r="B6922" s="60"/>
      <c r="C6922" s="60"/>
      <c r="D6922" s="60"/>
      <c r="H6922" s="61"/>
      <c r="I6922" s="61"/>
      <c r="J6922" s="61"/>
      <c r="K6922" s="61"/>
      <c r="L6922" s="61"/>
      <c r="M6922" s="61"/>
      <c r="N6922" s="61"/>
      <c r="O6922" s="61"/>
      <c r="P6922" s="61"/>
      <c r="Q6922" s="61"/>
      <c r="R6922" s="61"/>
      <c r="S6922" s="61"/>
      <c r="T6922" s="61"/>
      <c r="U6922" s="61"/>
      <c r="V6922" s="61"/>
      <c r="W6922" s="61"/>
      <c r="X6922" s="61"/>
      <c r="Y6922" s="61"/>
      <c r="Z6922" s="61"/>
      <c r="AA6922" s="61"/>
      <c r="AB6922" s="61"/>
      <c r="AC6922" s="61"/>
      <c r="AD6922" s="61"/>
      <c r="AE6922" s="61"/>
      <c r="AF6922" s="61"/>
      <c r="AG6922" s="61"/>
      <c r="AH6922" s="61"/>
      <c r="AI6922" s="61"/>
      <c r="AJ6922" s="61"/>
      <c r="AK6922" s="61"/>
      <c r="AL6922" s="61"/>
      <c r="AM6922" s="61"/>
      <c r="AN6922" s="61"/>
      <c r="AO6922" s="61"/>
      <c r="AP6922" s="62"/>
      <c r="AQ6922" s="61"/>
      <c r="AR6922" s="61"/>
      <c r="AS6922" s="61"/>
      <c r="AT6922" s="61"/>
      <c r="AU6922" s="61"/>
      <c r="AV6922" s="61"/>
      <c r="AW6922" s="60"/>
    </row>
    <row r="6923" s="59" customFormat="1" customHeight="1" spans="1:49">
      <c r="A6923" s="60"/>
      <c r="B6923" s="60"/>
      <c r="C6923" s="60"/>
      <c r="D6923" s="60"/>
      <c r="H6923" s="61"/>
      <c r="I6923" s="61"/>
      <c r="J6923" s="61"/>
      <c r="K6923" s="61"/>
      <c r="L6923" s="61"/>
      <c r="M6923" s="61"/>
      <c r="N6923" s="61"/>
      <c r="O6923" s="61"/>
      <c r="P6923" s="61"/>
      <c r="Q6923" s="61"/>
      <c r="R6923" s="61"/>
      <c r="S6923" s="61"/>
      <c r="T6923" s="61"/>
      <c r="U6923" s="61"/>
      <c r="V6923" s="61"/>
      <c r="W6923" s="61"/>
      <c r="X6923" s="61"/>
      <c r="Y6923" s="61"/>
      <c r="Z6923" s="61"/>
      <c r="AA6923" s="61"/>
      <c r="AB6923" s="61"/>
      <c r="AC6923" s="61"/>
      <c r="AD6923" s="61"/>
      <c r="AE6923" s="61"/>
      <c r="AF6923" s="61"/>
      <c r="AG6923" s="61"/>
      <c r="AH6923" s="61"/>
      <c r="AI6923" s="61"/>
      <c r="AJ6923" s="61"/>
      <c r="AK6923" s="61"/>
      <c r="AL6923" s="61"/>
      <c r="AM6923" s="61"/>
      <c r="AN6923" s="61"/>
      <c r="AO6923" s="61"/>
      <c r="AP6923" s="62"/>
      <c r="AQ6923" s="61"/>
      <c r="AR6923" s="61"/>
      <c r="AS6923" s="61"/>
      <c r="AT6923" s="61"/>
      <c r="AU6923" s="61"/>
      <c r="AV6923" s="61"/>
      <c r="AW6923" s="60"/>
    </row>
    <row r="6924" s="59" customFormat="1" customHeight="1" spans="1:49">
      <c r="A6924" s="60"/>
      <c r="B6924" s="60"/>
      <c r="C6924" s="60"/>
      <c r="D6924" s="60"/>
      <c r="H6924" s="61"/>
      <c r="I6924" s="61"/>
      <c r="J6924" s="61"/>
      <c r="K6924" s="61"/>
      <c r="L6924" s="61"/>
      <c r="M6924" s="61"/>
      <c r="N6924" s="61"/>
      <c r="O6924" s="61"/>
      <c r="P6924" s="61"/>
      <c r="Q6924" s="61"/>
      <c r="R6924" s="61"/>
      <c r="S6924" s="61"/>
      <c r="T6924" s="61"/>
      <c r="U6924" s="61"/>
      <c r="V6924" s="61"/>
      <c r="W6924" s="61"/>
      <c r="X6924" s="61"/>
      <c r="Y6924" s="61"/>
      <c r="Z6924" s="61"/>
      <c r="AA6924" s="61"/>
      <c r="AB6924" s="61"/>
      <c r="AC6924" s="61"/>
      <c r="AD6924" s="61"/>
      <c r="AE6924" s="61"/>
      <c r="AF6924" s="61"/>
      <c r="AG6924" s="61"/>
      <c r="AH6924" s="61"/>
      <c r="AI6924" s="61"/>
      <c r="AJ6924" s="61"/>
      <c r="AK6924" s="61"/>
      <c r="AL6924" s="61"/>
      <c r="AM6924" s="61"/>
      <c r="AN6924" s="61"/>
      <c r="AO6924" s="61"/>
      <c r="AP6924" s="62"/>
      <c r="AQ6924" s="61"/>
      <c r="AR6924" s="61"/>
      <c r="AS6924" s="61"/>
      <c r="AT6924" s="61"/>
      <c r="AU6924" s="61"/>
      <c r="AV6924" s="61"/>
      <c r="AW6924" s="60"/>
    </row>
    <row r="6925" s="59" customFormat="1" customHeight="1" spans="1:49">
      <c r="A6925" s="60"/>
      <c r="B6925" s="60"/>
      <c r="C6925" s="60"/>
      <c r="D6925" s="60"/>
      <c r="H6925" s="61"/>
      <c r="I6925" s="61"/>
      <c r="J6925" s="61"/>
      <c r="K6925" s="61"/>
      <c r="L6925" s="61"/>
      <c r="M6925" s="61"/>
      <c r="N6925" s="61"/>
      <c r="O6925" s="61"/>
      <c r="P6925" s="61"/>
      <c r="Q6925" s="61"/>
      <c r="R6925" s="61"/>
      <c r="S6925" s="61"/>
      <c r="T6925" s="61"/>
      <c r="U6925" s="61"/>
      <c r="V6925" s="61"/>
      <c r="W6925" s="61"/>
      <c r="X6925" s="61"/>
      <c r="Y6925" s="61"/>
      <c r="Z6925" s="61"/>
      <c r="AA6925" s="61"/>
      <c r="AB6925" s="61"/>
      <c r="AC6925" s="61"/>
      <c r="AD6925" s="61"/>
      <c r="AE6925" s="61"/>
      <c r="AF6925" s="61"/>
      <c r="AG6925" s="61"/>
      <c r="AH6925" s="61"/>
      <c r="AI6925" s="61"/>
      <c r="AJ6925" s="61"/>
      <c r="AK6925" s="61"/>
      <c r="AL6925" s="61"/>
      <c r="AM6925" s="61"/>
      <c r="AN6925" s="61"/>
      <c r="AO6925" s="61"/>
      <c r="AP6925" s="62"/>
      <c r="AQ6925" s="61"/>
      <c r="AR6925" s="61"/>
      <c r="AS6925" s="61"/>
      <c r="AT6925" s="61"/>
      <c r="AU6925" s="61"/>
      <c r="AV6925" s="61"/>
      <c r="AW6925" s="60"/>
    </row>
    <row r="6926" s="59" customFormat="1" customHeight="1" spans="1:49">
      <c r="A6926" s="60"/>
      <c r="B6926" s="60"/>
      <c r="C6926" s="60"/>
      <c r="D6926" s="60"/>
      <c r="H6926" s="61"/>
      <c r="I6926" s="61"/>
      <c r="J6926" s="61"/>
      <c r="K6926" s="61"/>
      <c r="L6926" s="61"/>
      <c r="M6926" s="61"/>
      <c r="N6926" s="61"/>
      <c r="O6926" s="61"/>
      <c r="P6926" s="61"/>
      <c r="Q6926" s="61"/>
      <c r="R6926" s="61"/>
      <c r="S6926" s="61"/>
      <c r="T6926" s="61"/>
      <c r="U6926" s="61"/>
      <c r="V6926" s="61"/>
      <c r="W6926" s="61"/>
      <c r="X6926" s="61"/>
      <c r="Y6926" s="61"/>
      <c r="Z6926" s="61"/>
      <c r="AA6926" s="61"/>
      <c r="AB6926" s="61"/>
      <c r="AC6926" s="61"/>
      <c r="AD6926" s="61"/>
      <c r="AE6926" s="61"/>
      <c r="AF6926" s="61"/>
      <c r="AG6926" s="61"/>
      <c r="AH6926" s="61"/>
      <c r="AI6926" s="61"/>
      <c r="AJ6926" s="61"/>
      <c r="AK6926" s="61"/>
      <c r="AL6926" s="61"/>
      <c r="AM6926" s="61"/>
      <c r="AN6926" s="61"/>
      <c r="AO6926" s="61"/>
      <c r="AP6926" s="62"/>
      <c r="AQ6926" s="61"/>
      <c r="AR6926" s="61"/>
      <c r="AS6926" s="61"/>
      <c r="AT6926" s="61"/>
      <c r="AU6926" s="61"/>
      <c r="AV6926" s="61"/>
      <c r="AW6926" s="60"/>
    </row>
    <row r="6927" s="59" customFormat="1" customHeight="1" spans="1:49">
      <c r="A6927" s="60"/>
      <c r="B6927" s="60"/>
      <c r="C6927" s="60"/>
      <c r="D6927" s="60"/>
      <c r="H6927" s="61"/>
      <c r="I6927" s="61"/>
      <c r="J6927" s="61"/>
      <c r="K6927" s="61"/>
      <c r="L6927" s="61"/>
      <c r="M6927" s="61"/>
      <c r="N6927" s="61"/>
      <c r="O6927" s="61"/>
      <c r="P6927" s="61"/>
      <c r="Q6927" s="61"/>
      <c r="R6927" s="61"/>
      <c r="S6927" s="61"/>
      <c r="T6927" s="61"/>
      <c r="U6927" s="61"/>
      <c r="V6927" s="61"/>
      <c r="W6927" s="61"/>
      <c r="X6927" s="61"/>
      <c r="Y6927" s="61"/>
      <c r="Z6927" s="61"/>
      <c r="AA6927" s="61"/>
      <c r="AB6927" s="61"/>
      <c r="AC6927" s="61"/>
      <c r="AD6927" s="61"/>
      <c r="AE6927" s="61"/>
      <c r="AF6927" s="61"/>
      <c r="AG6927" s="61"/>
      <c r="AH6927" s="61"/>
      <c r="AI6927" s="61"/>
      <c r="AJ6927" s="61"/>
      <c r="AK6927" s="61"/>
      <c r="AL6927" s="61"/>
      <c r="AM6927" s="61"/>
      <c r="AN6927" s="61"/>
      <c r="AO6927" s="61"/>
      <c r="AP6927" s="62"/>
      <c r="AQ6927" s="61"/>
      <c r="AR6927" s="61"/>
      <c r="AS6927" s="61"/>
      <c r="AT6927" s="61"/>
      <c r="AU6927" s="61"/>
      <c r="AV6927" s="61"/>
      <c r="AW6927" s="60"/>
    </row>
    <row r="6928" s="59" customFormat="1" customHeight="1" spans="1:49">
      <c r="A6928" s="60"/>
      <c r="B6928" s="60"/>
      <c r="C6928" s="60"/>
      <c r="D6928" s="60"/>
      <c r="H6928" s="61"/>
      <c r="I6928" s="61"/>
      <c r="J6928" s="61"/>
      <c r="K6928" s="61"/>
      <c r="L6928" s="61"/>
      <c r="M6928" s="61"/>
      <c r="N6928" s="61"/>
      <c r="O6928" s="61"/>
      <c r="P6928" s="61"/>
      <c r="Q6928" s="61"/>
      <c r="R6928" s="61"/>
      <c r="S6928" s="61"/>
      <c r="T6928" s="61"/>
      <c r="U6928" s="61"/>
      <c r="V6928" s="61"/>
      <c r="W6928" s="61"/>
      <c r="X6928" s="61"/>
      <c r="Y6928" s="61"/>
      <c r="Z6928" s="61"/>
      <c r="AA6928" s="61"/>
      <c r="AB6928" s="61"/>
      <c r="AC6928" s="61"/>
      <c r="AD6928" s="61"/>
      <c r="AE6928" s="61"/>
      <c r="AF6928" s="61"/>
      <c r="AG6928" s="61"/>
      <c r="AH6928" s="61"/>
      <c r="AI6928" s="61"/>
      <c r="AJ6928" s="61"/>
      <c r="AK6928" s="61"/>
      <c r="AL6928" s="61"/>
      <c r="AM6928" s="61"/>
      <c r="AN6928" s="61"/>
      <c r="AO6928" s="61"/>
      <c r="AP6928" s="62"/>
      <c r="AQ6928" s="61"/>
      <c r="AR6928" s="61"/>
      <c r="AS6928" s="61"/>
      <c r="AT6928" s="61"/>
      <c r="AU6928" s="61"/>
      <c r="AV6928" s="61"/>
      <c r="AW6928" s="60"/>
    </row>
    <row r="6929" s="59" customFormat="1" customHeight="1" spans="1:49">
      <c r="A6929" s="60"/>
      <c r="B6929" s="60"/>
      <c r="C6929" s="60"/>
      <c r="D6929" s="60"/>
      <c r="H6929" s="61"/>
      <c r="I6929" s="61"/>
      <c r="J6929" s="61"/>
      <c r="K6929" s="61"/>
      <c r="L6929" s="61"/>
      <c r="M6929" s="61"/>
      <c r="N6929" s="61"/>
      <c r="O6929" s="61"/>
      <c r="P6929" s="61"/>
      <c r="Q6929" s="61"/>
      <c r="R6929" s="61"/>
      <c r="S6929" s="61"/>
      <c r="T6929" s="61"/>
      <c r="U6929" s="61"/>
      <c r="V6929" s="61"/>
      <c r="W6929" s="61"/>
      <c r="X6929" s="61"/>
      <c r="Y6929" s="61"/>
      <c r="Z6929" s="61"/>
      <c r="AA6929" s="61"/>
      <c r="AB6929" s="61"/>
      <c r="AC6929" s="61"/>
      <c r="AD6929" s="61"/>
      <c r="AE6929" s="61"/>
      <c r="AF6929" s="61"/>
      <c r="AG6929" s="61"/>
      <c r="AH6929" s="61"/>
      <c r="AI6929" s="61"/>
      <c r="AJ6929" s="61"/>
      <c r="AK6929" s="61"/>
      <c r="AL6929" s="61"/>
      <c r="AM6929" s="61"/>
      <c r="AN6929" s="61"/>
      <c r="AO6929" s="61"/>
      <c r="AP6929" s="62"/>
      <c r="AQ6929" s="61"/>
      <c r="AR6929" s="61"/>
      <c r="AS6929" s="61"/>
      <c r="AT6929" s="61"/>
      <c r="AU6929" s="61"/>
      <c r="AV6929" s="61"/>
      <c r="AW6929" s="60"/>
    </row>
    <row r="6930" s="59" customFormat="1" customHeight="1" spans="1:49">
      <c r="A6930" s="60"/>
      <c r="B6930" s="60"/>
      <c r="C6930" s="60"/>
      <c r="D6930" s="60"/>
      <c r="H6930" s="61"/>
      <c r="I6930" s="61"/>
      <c r="J6930" s="61"/>
      <c r="K6930" s="61"/>
      <c r="L6930" s="61"/>
      <c r="M6930" s="61"/>
      <c r="N6930" s="61"/>
      <c r="O6930" s="61"/>
      <c r="P6930" s="61"/>
      <c r="Q6930" s="61"/>
      <c r="R6930" s="61"/>
      <c r="S6930" s="61"/>
      <c r="T6930" s="61"/>
      <c r="U6930" s="61"/>
      <c r="V6930" s="61"/>
      <c r="W6930" s="61"/>
      <c r="X6930" s="61"/>
      <c r="Y6930" s="61"/>
      <c r="Z6930" s="61"/>
      <c r="AA6930" s="61"/>
      <c r="AB6930" s="61"/>
      <c r="AC6930" s="61"/>
      <c r="AD6930" s="61"/>
      <c r="AE6930" s="61"/>
      <c r="AF6930" s="61"/>
      <c r="AG6930" s="61"/>
      <c r="AH6930" s="61"/>
      <c r="AI6930" s="61"/>
      <c r="AJ6930" s="61"/>
      <c r="AK6930" s="61"/>
      <c r="AL6930" s="61"/>
      <c r="AM6930" s="61"/>
      <c r="AN6930" s="61"/>
      <c r="AO6930" s="61"/>
      <c r="AP6930" s="62"/>
      <c r="AQ6930" s="61"/>
      <c r="AR6930" s="61"/>
      <c r="AS6930" s="61"/>
      <c r="AT6930" s="61"/>
      <c r="AU6930" s="61"/>
      <c r="AV6930" s="61"/>
      <c r="AW6930" s="60"/>
    </row>
    <row r="6931" s="59" customFormat="1" customHeight="1" spans="1:49">
      <c r="A6931" s="60"/>
      <c r="B6931" s="60"/>
      <c r="C6931" s="60"/>
      <c r="D6931" s="60"/>
      <c r="H6931" s="61"/>
      <c r="I6931" s="61"/>
      <c r="J6931" s="61"/>
      <c r="K6931" s="61"/>
      <c r="L6931" s="61"/>
      <c r="M6931" s="61"/>
      <c r="N6931" s="61"/>
      <c r="O6931" s="61"/>
      <c r="P6931" s="61"/>
      <c r="Q6931" s="61"/>
      <c r="R6931" s="61"/>
      <c r="S6931" s="61"/>
      <c r="T6931" s="61"/>
      <c r="U6931" s="61"/>
      <c r="V6931" s="61"/>
      <c r="W6931" s="61"/>
      <c r="X6931" s="61"/>
      <c r="Y6931" s="61"/>
      <c r="Z6931" s="61"/>
      <c r="AA6931" s="61"/>
      <c r="AB6931" s="61"/>
      <c r="AC6931" s="61"/>
      <c r="AD6931" s="61"/>
      <c r="AE6931" s="61"/>
      <c r="AF6931" s="61"/>
      <c r="AG6931" s="61"/>
      <c r="AH6931" s="61"/>
      <c r="AI6931" s="61"/>
      <c r="AJ6931" s="61"/>
      <c r="AK6931" s="61"/>
      <c r="AL6931" s="61"/>
      <c r="AM6931" s="61"/>
      <c r="AN6931" s="61"/>
      <c r="AO6931" s="61"/>
      <c r="AP6931" s="62"/>
      <c r="AQ6931" s="61"/>
      <c r="AR6931" s="61"/>
      <c r="AS6931" s="61"/>
      <c r="AT6931" s="61"/>
      <c r="AU6931" s="61"/>
      <c r="AV6931" s="61"/>
      <c r="AW6931" s="60"/>
    </row>
    <row r="6932" s="59" customFormat="1" customHeight="1" spans="1:49">
      <c r="A6932" s="60"/>
      <c r="B6932" s="60"/>
      <c r="C6932" s="60"/>
      <c r="D6932" s="60"/>
      <c r="H6932" s="61"/>
      <c r="I6932" s="61"/>
      <c r="J6932" s="61"/>
      <c r="K6932" s="61"/>
      <c r="L6932" s="61"/>
      <c r="M6932" s="61"/>
      <c r="N6932" s="61"/>
      <c r="O6932" s="61"/>
      <c r="P6932" s="61"/>
      <c r="Q6932" s="61"/>
      <c r="R6932" s="61"/>
      <c r="S6932" s="61"/>
      <c r="T6932" s="61"/>
      <c r="U6932" s="61"/>
      <c r="V6932" s="61"/>
      <c r="W6932" s="61"/>
      <c r="X6932" s="61"/>
      <c r="Y6932" s="61"/>
      <c r="Z6932" s="61"/>
      <c r="AA6932" s="61"/>
      <c r="AB6932" s="61"/>
      <c r="AC6932" s="61"/>
      <c r="AD6932" s="61"/>
      <c r="AE6932" s="61"/>
      <c r="AF6932" s="61"/>
      <c r="AG6932" s="61"/>
      <c r="AH6932" s="61"/>
      <c r="AI6932" s="61"/>
      <c r="AJ6932" s="61"/>
      <c r="AK6932" s="61"/>
      <c r="AL6932" s="61"/>
      <c r="AM6932" s="61"/>
      <c r="AN6932" s="61"/>
      <c r="AO6932" s="61"/>
      <c r="AP6932" s="62"/>
      <c r="AQ6932" s="61"/>
      <c r="AR6932" s="61"/>
      <c r="AS6932" s="61"/>
      <c r="AT6932" s="61"/>
      <c r="AU6932" s="61"/>
      <c r="AV6932" s="61"/>
      <c r="AW6932" s="60"/>
    </row>
    <row r="6933" s="59" customFormat="1" customHeight="1" spans="1:49">
      <c r="A6933" s="60"/>
      <c r="B6933" s="60"/>
      <c r="C6933" s="60"/>
      <c r="D6933" s="60"/>
      <c r="H6933" s="61"/>
      <c r="I6933" s="61"/>
      <c r="J6933" s="61"/>
      <c r="K6933" s="61"/>
      <c r="L6933" s="61"/>
      <c r="M6933" s="61"/>
      <c r="N6933" s="61"/>
      <c r="O6933" s="61"/>
      <c r="P6933" s="61"/>
      <c r="Q6933" s="61"/>
      <c r="R6933" s="61"/>
      <c r="S6933" s="61"/>
      <c r="T6933" s="61"/>
      <c r="U6933" s="61"/>
      <c r="V6933" s="61"/>
      <c r="W6933" s="61"/>
      <c r="X6933" s="61"/>
      <c r="Y6933" s="61"/>
      <c r="Z6933" s="61"/>
      <c r="AA6933" s="61"/>
      <c r="AB6933" s="61"/>
      <c r="AC6933" s="61"/>
      <c r="AD6933" s="61"/>
      <c r="AE6933" s="61"/>
      <c r="AF6933" s="61"/>
      <c r="AG6933" s="61"/>
      <c r="AH6933" s="61"/>
      <c r="AI6933" s="61"/>
      <c r="AJ6933" s="61"/>
      <c r="AK6933" s="61"/>
      <c r="AL6933" s="61"/>
      <c r="AM6933" s="61"/>
      <c r="AN6933" s="61"/>
      <c r="AO6933" s="61"/>
      <c r="AP6933" s="62"/>
      <c r="AQ6933" s="61"/>
      <c r="AR6933" s="61"/>
      <c r="AS6933" s="61"/>
      <c r="AT6933" s="61"/>
      <c r="AU6933" s="61"/>
      <c r="AV6933" s="61"/>
      <c r="AW6933" s="60"/>
    </row>
    <row r="6934" s="59" customFormat="1" customHeight="1" spans="1:49">
      <c r="A6934" s="60"/>
      <c r="B6934" s="60"/>
      <c r="C6934" s="60"/>
      <c r="D6934" s="60"/>
      <c r="H6934" s="61"/>
      <c r="I6934" s="61"/>
      <c r="J6934" s="61"/>
      <c r="K6934" s="61"/>
      <c r="L6934" s="61"/>
      <c r="M6934" s="61"/>
      <c r="N6934" s="61"/>
      <c r="O6934" s="61"/>
      <c r="P6934" s="61"/>
      <c r="Q6934" s="61"/>
      <c r="R6934" s="61"/>
      <c r="S6934" s="61"/>
      <c r="T6934" s="61"/>
      <c r="U6934" s="61"/>
      <c r="V6934" s="61"/>
      <c r="W6934" s="61"/>
      <c r="X6934" s="61"/>
      <c r="Y6934" s="61"/>
      <c r="Z6934" s="61"/>
      <c r="AA6934" s="61"/>
      <c r="AB6934" s="61"/>
      <c r="AC6934" s="61"/>
      <c r="AD6934" s="61"/>
      <c r="AE6934" s="61"/>
      <c r="AF6934" s="61"/>
      <c r="AG6934" s="61"/>
      <c r="AH6934" s="61"/>
      <c r="AI6934" s="61"/>
      <c r="AJ6934" s="61"/>
      <c r="AK6934" s="61"/>
      <c r="AL6934" s="61"/>
      <c r="AM6934" s="61"/>
      <c r="AN6934" s="61"/>
      <c r="AO6934" s="61"/>
      <c r="AP6934" s="62"/>
      <c r="AQ6934" s="61"/>
      <c r="AR6934" s="61"/>
      <c r="AS6934" s="61"/>
      <c r="AT6934" s="61"/>
      <c r="AU6934" s="61"/>
      <c r="AV6934" s="61"/>
      <c r="AW6934" s="60"/>
    </row>
    <row r="6935" s="59" customFormat="1" customHeight="1" spans="1:49">
      <c r="A6935" s="60"/>
      <c r="B6935" s="60"/>
      <c r="C6935" s="60"/>
      <c r="D6935" s="60"/>
      <c r="H6935" s="61"/>
      <c r="I6935" s="61"/>
      <c r="J6935" s="61"/>
      <c r="K6935" s="61"/>
      <c r="L6935" s="61"/>
      <c r="M6935" s="61"/>
      <c r="N6935" s="61"/>
      <c r="O6935" s="61"/>
      <c r="P6935" s="61"/>
      <c r="Q6935" s="61"/>
      <c r="R6935" s="61"/>
      <c r="S6935" s="61"/>
      <c r="T6935" s="61"/>
      <c r="U6935" s="61"/>
      <c r="V6935" s="61"/>
      <c r="W6935" s="61"/>
      <c r="X6935" s="61"/>
      <c r="Y6935" s="61"/>
      <c r="Z6935" s="61"/>
      <c r="AA6935" s="61"/>
      <c r="AB6935" s="61"/>
      <c r="AC6935" s="61"/>
      <c r="AD6935" s="61"/>
      <c r="AE6935" s="61"/>
      <c r="AF6935" s="61"/>
      <c r="AG6935" s="61"/>
      <c r="AH6935" s="61"/>
      <c r="AI6935" s="61"/>
      <c r="AJ6935" s="61"/>
      <c r="AK6935" s="61"/>
      <c r="AL6935" s="61"/>
      <c r="AM6935" s="61"/>
      <c r="AN6935" s="61"/>
      <c r="AO6935" s="61"/>
      <c r="AP6935" s="62"/>
      <c r="AQ6935" s="61"/>
      <c r="AR6935" s="61"/>
      <c r="AS6935" s="61"/>
      <c r="AT6935" s="61"/>
      <c r="AU6935" s="61"/>
      <c r="AV6935" s="61"/>
      <c r="AW6935" s="60"/>
    </row>
    <row r="6936" s="59" customFormat="1" customHeight="1" spans="1:49">
      <c r="A6936" s="60"/>
      <c r="B6936" s="60"/>
      <c r="C6936" s="60"/>
      <c r="D6936" s="60"/>
      <c r="H6936" s="61"/>
      <c r="I6936" s="61"/>
      <c r="J6936" s="61"/>
      <c r="K6936" s="61"/>
      <c r="L6936" s="61"/>
      <c r="M6936" s="61"/>
      <c r="N6936" s="61"/>
      <c r="O6936" s="61"/>
      <c r="P6936" s="61"/>
      <c r="Q6936" s="61"/>
      <c r="R6936" s="61"/>
      <c r="S6936" s="61"/>
      <c r="T6936" s="61"/>
      <c r="U6936" s="61"/>
      <c r="V6936" s="61"/>
      <c r="W6936" s="61"/>
      <c r="X6936" s="61"/>
      <c r="Y6936" s="61"/>
      <c r="Z6936" s="61"/>
      <c r="AA6936" s="61"/>
      <c r="AB6936" s="61"/>
      <c r="AC6936" s="61"/>
      <c r="AD6936" s="61"/>
      <c r="AE6936" s="61"/>
      <c r="AF6936" s="61"/>
      <c r="AG6936" s="61"/>
      <c r="AH6936" s="61"/>
      <c r="AI6936" s="61"/>
      <c r="AJ6936" s="61"/>
      <c r="AK6936" s="61"/>
      <c r="AL6936" s="61"/>
      <c r="AM6936" s="61"/>
      <c r="AN6936" s="61"/>
      <c r="AO6936" s="61"/>
      <c r="AP6936" s="62"/>
      <c r="AQ6936" s="61"/>
      <c r="AR6936" s="61"/>
      <c r="AS6936" s="61"/>
      <c r="AT6936" s="61"/>
      <c r="AU6936" s="61"/>
      <c r="AV6936" s="61"/>
      <c r="AW6936" s="60"/>
    </row>
    <row r="6937" s="59" customFormat="1" customHeight="1" spans="1:49">
      <c r="A6937" s="60"/>
      <c r="B6937" s="60"/>
      <c r="C6937" s="60"/>
      <c r="D6937" s="60"/>
      <c r="H6937" s="61"/>
      <c r="I6937" s="61"/>
      <c r="J6937" s="61"/>
      <c r="K6937" s="61"/>
      <c r="L6937" s="61"/>
      <c r="M6937" s="61"/>
      <c r="N6937" s="61"/>
      <c r="O6937" s="61"/>
      <c r="P6937" s="61"/>
      <c r="Q6937" s="61"/>
      <c r="R6937" s="61"/>
      <c r="S6937" s="61"/>
      <c r="T6937" s="61"/>
      <c r="U6937" s="61"/>
      <c r="V6937" s="61"/>
      <c r="W6937" s="61"/>
      <c r="X6937" s="61"/>
      <c r="Y6937" s="61"/>
      <c r="Z6937" s="61"/>
      <c r="AA6937" s="61"/>
      <c r="AB6937" s="61"/>
      <c r="AC6937" s="61"/>
      <c r="AD6937" s="61"/>
      <c r="AE6937" s="61"/>
      <c r="AF6937" s="61"/>
      <c r="AG6937" s="61"/>
      <c r="AH6937" s="61"/>
      <c r="AI6937" s="61"/>
      <c r="AJ6937" s="61"/>
      <c r="AK6937" s="61"/>
      <c r="AL6937" s="61"/>
      <c r="AM6937" s="61"/>
      <c r="AN6937" s="61"/>
      <c r="AO6937" s="61"/>
      <c r="AP6937" s="62"/>
      <c r="AQ6937" s="61"/>
      <c r="AR6937" s="61"/>
      <c r="AS6937" s="61"/>
      <c r="AT6937" s="61"/>
      <c r="AU6937" s="61"/>
      <c r="AV6937" s="61"/>
      <c r="AW6937" s="60"/>
    </row>
    <row r="6938" s="59" customFormat="1" customHeight="1" spans="1:49">
      <c r="A6938" s="60"/>
      <c r="B6938" s="60"/>
      <c r="C6938" s="60"/>
      <c r="D6938" s="60"/>
      <c r="H6938" s="61"/>
      <c r="I6938" s="61"/>
      <c r="J6938" s="61"/>
      <c r="K6938" s="61"/>
      <c r="L6938" s="61"/>
      <c r="M6938" s="61"/>
      <c r="N6938" s="61"/>
      <c r="O6938" s="61"/>
      <c r="P6938" s="61"/>
      <c r="Q6938" s="61"/>
      <c r="R6938" s="61"/>
      <c r="S6938" s="61"/>
      <c r="T6938" s="61"/>
      <c r="U6938" s="61"/>
      <c r="V6938" s="61"/>
      <c r="W6938" s="61"/>
      <c r="X6938" s="61"/>
      <c r="Y6938" s="61"/>
      <c r="Z6938" s="61"/>
      <c r="AA6938" s="61"/>
      <c r="AB6938" s="61"/>
      <c r="AC6938" s="61"/>
      <c r="AD6938" s="61"/>
      <c r="AE6938" s="61"/>
      <c r="AF6938" s="61"/>
      <c r="AG6938" s="61"/>
      <c r="AH6938" s="61"/>
      <c r="AI6938" s="61"/>
      <c r="AJ6938" s="61"/>
      <c r="AK6938" s="61"/>
      <c r="AL6938" s="61"/>
      <c r="AM6938" s="61"/>
      <c r="AN6938" s="61"/>
      <c r="AO6938" s="61"/>
      <c r="AP6938" s="62"/>
      <c r="AQ6938" s="61"/>
      <c r="AR6938" s="61"/>
      <c r="AS6938" s="61"/>
      <c r="AT6938" s="61"/>
      <c r="AU6938" s="61"/>
      <c r="AV6938" s="61"/>
      <c r="AW6938" s="60"/>
    </row>
    <row r="6939" s="59" customFormat="1" customHeight="1" spans="1:49">
      <c r="A6939" s="60"/>
      <c r="B6939" s="60"/>
      <c r="C6939" s="60"/>
      <c r="D6939" s="60"/>
      <c r="H6939" s="61"/>
      <c r="I6939" s="61"/>
      <c r="J6939" s="61"/>
      <c r="K6939" s="61"/>
      <c r="L6939" s="61"/>
      <c r="M6939" s="61"/>
      <c r="N6939" s="61"/>
      <c r="O6939" s="61"/>
      <c r="P6939" s="61"/>
      <c r="Q6939" s="61"/>
      <c r="R6939" s="61"/>
      <c r="S6939" s="61"/>
      <c r="T6939" s="61"/>
      <c r="U6939" s="61"/>
      <c r="V6939" s="61"/>
      <c r="W6939" s="61"/>
      <c r="X6939" s="61"/>
      <c r="Y6939" s="61"/>
      <c r="Z6939" s="61"/>
      <c r="AA6939" s="61"/>
      <c r="AB6939" s="61"/>
      <c r="AC6939" s="61"/>
      <c r="AD6939" s="61"/>
      <c r="AE6939" s="61"/>
      <c r="AF6939" s="61"/>
      <c r="AG6939" s="61"/>
      <c r="AH6939" s="61"/>
      <c r="AI6939" s="61"/>
      <c r="AJ6939" s="61"/>
      <c r="AK6939" s="61"/>
      <c r="AL6939" s="61"/>
      <c r="AM6939" s="61"/>
      <c r="AN6939" s="61"/>
      <c r="AO6939" s="61"/>
      <c r="AP6939" s="62"/>
      <c r="AQ6939" s="61"/>
      <c r="AR6939" s="61"/>
      <c r="AS6939" s="61"/>
      <c r="AT6939" s="61"/>
      <c r="AU6939" s="61"/>
      <c r="AV6939" s="61"/>
      <c r="AW6939" s="60"/>
    </row>
    <row r="6940" s="59" customFormat="1" customHeight="1" spans="1:49">
      <c r="A6940" s="60"/>
      <c r="B6940" s="60"/>
      <c r="C6940" s="60"/>
      <c r="D6940" s="60"/>
      <c r="H6940" s="61"/>
      <c r="I6940" s="61"/>
      <c r="J6940" s="61"/>
      <c r="K6940" s="61"/>
      <c r="L6940" s="61"/>
      <c r="M6940" s="61"/>
      <c r="N6940" s="61"/>
      <c r="O6940" s="61"/>
      <c r="P6940" s="61"/>
      <c r="Q6940" s="61"/>
      <c r="R6940" s="61"/>
      <c r="S6940" s="61"/>
      <c r="T6940" s="61"/>
      <c r="U6940" s="61"/>
      <c r="V6940" s="61"/>
      <c r="W6940" s="61"/>
      <c r="X6940" s="61"/>
      <c r="Y6940" s="61"/>
      <c r="Z6940" s="61"/>
      <c r="AA6940" s="61"/>
      <c r="AB6940" s="61"/>
      <c r="AC6940" s="61"/>
      <c r="AD6940" s="61"/>
      <c r="AE6940" s="61"/>
      <c r="AF6940" s="61"/>
      <c r="AG6940" s="61"/>
      <c r="AH6940" s="61"/>
      <c r="AI6940" s="61"/>
      <c r="AJ6940" s="61"/>
      <c r="AK6940" s="61"/>
      <c r="AL6940" s="61"/>
      <c r="AM6940" s="61"/>
      <c r="AN6940" s="61"/>
      <c r="AO6940" s="61"/>
      <c r="AP6940" s="62"/>
      <c r="AQ6940" s="61"/>
      <c r="AR6940" s="61"/>
      <c r="AS6940" s="61"/>
      <c r="AT6940" s="61"/>
      <c r="AU6940" s="61"/>
      <c r="AV6940" s="61"/>
      <c r="AW6940" s="60"/>
    </row>
    <row r="6941" s="59" customFormat="1" customHeight="1" spans="1:49">
      <c r="A6941" s="60"/>
      <c r="B6941" s="60"/>
      <c r="C6941" s="60"/>
      <c r="D6941" s="60"/>
      <c r="H6941" s="61"/>
      <c r="I6941" s="61"/>
      <c r="J6941" s="61"/>
      <c r="K6941" s="61"/>
      <c r="L6941" s="61"/>
      <c r="M6941" s="61"/>
      <c r="N6941" s="61"/>
      <c r="O6941" s="61"/>
      <c r="P6941" s="61"/>
      <c r="Q6941" s="61"/>
      <c r="R6941" s="61"/>
      <c r="S6941" s="61"/>
      <c r="T6941" s="61"/>
      <c r="U6941" s="61"/>
      <c r="V6941" s="61"/>
      <c r="W6941" s="61"/>
      <c r="X6941" s="61"/>
      <c r="Y6941" s="61"/>
      <c r="Z6941" s="61"/>
      <c r="AA6941" s="61"/>
      <c r="AB6941" s="61"/>
      <c r="AC6941" s="61"/>
      <c r="AD6941" s="61"/>
      <c r="AE6941" s="61"/>
      <c r="AF6941" s="61"/>
      <c r="AG6941" s="61"/>
      <c r="AH6941" s="61"/>
      <c r="AI6941" s="61"/>
      <c r="AJ6941" s="61"/>
      <c r="AK6941" s="61"/>
      <c r="AL6941" s="61"/>
      <c r="AM6941" s="61"/>
      <c r="AN6941" s="61"/>
      <c r="AO6941" s="61"/>
      <c r="AP6941" s="62"/>
      <c r="AQ6941" s="61"/>
      <c r="AR6941" s="61"/>
      <c r="AS6941" s="61"/>
      <c r="AT6941" s="61"/>
      <c r="AU6941" s="61"/>
      <c r="AV6941" s="61"/>
      <c r="AW6941" s="60"/>
    </row>
    <row r="6942" s="59" customFormat="1" customHeight="1" spans="1:49">
      <c r="A6942" s="60"/>
      <c r="B6942" s="60"/>
      <c r="C6942" s="60"/>
      <c r="D6942" s="60"/>
      <c r="H6942" s="61"/>
      <c r="I6942" s="61"/>
      <c r="J6942" s="61"/>
      <c r="K6942" s="61"/>
      <c r="L6942" s="61"/>
      <c r="M6942" s="61"/>
      <c r="N6942" s="61"/>
      <c r="O6942" s="61"/>
      <c r="P6942" s="61"/>
      <c r="Q6942" s="61"/>
      <c r="R6942" s="61"/>
      <c r="S6942" s="61"/>
      <c r="T6942" s="61"/>
      <c r="U6942" s="61"/>
      <c r="V6942" s="61"/>
      <c r="W6942" s="61"/>
      <c r="X6942" s="61"/>
      <c r="Y6942" s="61"/>
      <c r="Z6942" s="61"/>
      <c r="AA6942" s="61"/>
      <c r="AB6942" s="61"/>
      <c r="AC6942" s="61"/>
      <c r="AD6942" s="61"/>
      <c r="AE6942" s="61"/>
      <c r="AF6942" s="61"/>
      <c r="AG6942" s="61"/>
      <c r="AH6942" s="61"/>
      <c r="AI6942" s="61"/>
      <c r="AJ6942" s="61"/>
      <c r="AK6942" s="61"/>
      <c r="AL6942" s="61"/>
      <c r="AM6942" s="61"/>
      <c r="AN6942" s="61"/>
      <c r="AO6942" s="61"/>
      <c r="AP6942" s="62"/>
      <c r="AQ6942" s="61"/>
      <c r="AR6942" s="61"/>
      <c r="AS6942" s="61"/>
      <c r="AT6942" s="61"/>
      <c r="AU6942" s="61"/>
      <c r="AV6942" s="61"/>
      <c r="AW6942" s="60"/>
    </row>
    <row r="6943" s="59" customFormat="1" customHeight="1" spans="1:49">
      <c r="A6943" s="60"/>
      <c r="B6943" s="60"/>
      <c r="C6943" s="60"/>
      <c r="D6943" s="60"/>
      <c r="H6943" s="61"/>
      <c r="I6943" s="61"/>
      <c r="J6943" s="61"/>
      <c r="K6943" s="61"/>
      <c r="L6943" s="61"/>
      <c r="M6943" s="61"/>
      <c r="N6943" s="61"/>
      <c r="O6943" s="61"/>
      <c r="P6943" s="61"/>
      <c r="Q6943" s="61"/>
      <c r="R6943" s="61"/>
      <c r="S6943" s="61"/>
      <c r="T6943" s="61"/>
      <c r="U6943" s="61"/>
      <c r="V6943" s="61"/>
      <c r="W6943" s="61"/>
      <c r="X6943" s="61"/>
      <c r="Y6943" s="61"/>
      <c r="Z6943" s="61"/>
      <c r="AA6943" s="61"/>
      <c r="AB6943" s="61"/>
      <c r="AC6943" s="61"/>
      <c r="AD6943" s="61"/>
      <c r="AE6943" s="61"/>
      <c r="AF6943" s="61"/>
      <c r="AG6943" s="61"/>
      <c r="AH6943" s="61"/>
      <c r="AI6943" s="61"/>
      <c r="AJ6943" s="61"/>
      <c r="AK6943" s="61"/>
      <c r="AL6943" s="61"/>
      <c r="AM6943" s="61"/>
      <c r="AN6943" s="61"/>
      <c r="AO6943" s="61"/>
      <c r="AP6943" s="62"/>
      <c r="AQ6943" s="61"/>
      <c r="AR6943" s="61"/>
      <c r="AS6943" s="61"/>
      <c r="AT6943" s="61"/>
      <c r="AU6943" s="61"/>
      <c r="AV6943" s="61"/>
      <c r="AW6943" s="60"/>
    </row>
    <row r="6944" s="59" customFormat="1" customHeight="1" spans="1:49">
      <c r="A6944" s="60"/>
      <c r="B6944" s="60"/>
      <c r="C6944" s="60"/>
      <c r="D6944" s="60"/>
      <c r="H6944" s="61"/>
      <c r="I6944" s="61"/>
      <c r="J6944" s="61"/>
      <c r="K6944" s="61"/>
      <c r="L6944" s="61"/>
      <c r="M6944" s="61"/>
      <c r="N6944" s="61"/>
      <c r="O6944" s="61"/>
      <c r="P6944" s="61"/>
      <c r="Q6944" s="61"/>
      <c r="R6944" s="61"/>
      <c r="S6944" s="61"/>
      <c r="T6944" s="61"/>
      <c r="U6944" s="61"/>
      <c r="V6944" s="61"/>
      <c r="W6944" s="61"/>
      <c r="X6944" s="61"/>
      <c r="Y6944" s="61"/>
      <c r="Z6944" s="61"/>
      <c r="AA6944" s="61"/>
      <c r="AB6944" s="61"/>
      <c r="AC6944" s="61"/>
      <c r="AD6944" s="61"/>
      <c r="AE6944" s="61"/>
      <c r="AF6944" s="61"/>
      <c r="AG6944" s="61"/>
      <c r="AH6944" s="61"/>
      <c r="AI6944" s="61"/>
      <c r="AJ6944" s="61"/>
      <c r="AK6944" s="61"/>
      <c r="AL6944" s="61"/>
      <c r="AM6944" s="61"/>
      <c r="AN6944" s="61"/>
      <c r="AO6944" s="61"/>
      <c r="AP6944" s="62"/>
      <c r="AQ6944" s="61"/>
      <c r="AR6944" s="61"/>
      <c r="AS6944" s="61"/>
      <c r="AT6944" s="61"/>
      <c r="AU6944" s="61"/>
      <c r="AV6944" s="61"/>
      <c r="AW6944" s="60"/>
    </row>
    <row r="6945" s="59" customFormat="1" customHeight="1" spans="1:49">
      <c r="A6945" s="60"/>
      <c r="B6945" s="60"/>
      <c r="C6945" s="60"/>
      <c r="D6945" s="60"/>
      <c r="H6945" s="61"/>
      <c r="I6945" s="61"/>
      <c r="J6945" s="61"/>
      <c r="K6945" s="61"/>
      <c r="L6945" s="61"/>
      <c r="M6945" s="61"/>
      <c r="N6945" s="61"/>
      <c r="O6945" s="61"/>
      <c r="P6945" s="61"/>
      <c r="Q6945" s="61"/>
      <c r="R6945" s="61"/>
      <c r="S6945" s="61"/>
      <c r="T6945" s="61"/>
      <c r="U6945" s="61"/>
      <c r="V6945" s="61"/>
      <c r="W6945" s="61"/>
      <c r="X6945" s="61"/>
      <c r="Y6945" s="61"/>
      <c r="Z6945" s="61"/>
      <c r="AA6945" s="61"/>
      <c r="AB6945" s="61"/>
      <c r="AC6945" s="61"/>
      <c r="AD6945" s="61"/>
      <c r="AE6945" s="61"/>
      <c r="AF6945" s="61"/>
      <c r="AG6945" s="61"/>
      <c r="AH6945" s="61"/>
      <c r="AI6945" s="61"/>
      <c r="AJ6945" s="61"/>
      <c r="AK6945" s="61"/>
      <c r="AL6945" s="61"/>
      <c r="AM6945" s="61"/>
      <c r="AN6945" s="61"/>
      <c r="AO6945" s="61"/>
      <c r="AP6945" s="62"/>
      <c r="AQ6945" s="61"/>
      <c r="AR6945" s="61"/>
      <c r="AS6945" s="61"/>
      <c r="AT6945" s="61"/>
      <c r="AU6945" s="61"/>
      <c r="AV6945" s="61"/>
      <c r="AW6945" s="60"/>
    </row>
    <row r="6946" s="59" customFormat="1" customHeight="1" spans="1:49">
      <c r="A6946" s="60"/>
      <c r="B6946" s="60"/>
      <c r="C6946" s="60"/>
      <c r="D6946" s="60"/>
      <c r="H6946" s="61"/>
      <c r="I6946" s="61"/>
      <c r="J6946" s="61"/>
      <c r="K6946" s="61"/>
      <c r="L6946" s="61"/>
      <c r="M6946" s="61"/>
      <c r="N6946" s="61"/>
      <c r="O6946" s="61"/>
      <c r="P6946" s="61"/>
      <c r="Q6946" s="61"/>
      <c r="R6946" s="61"/>
      <c r="S6946" s="61"/>
      <c r="T6946" s="61"/>
      <c r="U6946" s="61"/>
      <c r="V6946" s="61"/>
      <c r="W6946" s="61"/>
      <c r="X6946" s="61"/>
      <c r="Y6946" s="61"/>
      <c r="Z6946" s="61"/>
      <c r="AA6946" s="61"/>
      <c r="AB6946" s="61"/>
      <c r="AC6946" s="61"/>
      <c r="AD6946" s="61"/>
      <c r="AE6946" s="61"/>
      <c r="AF6946" s="61"/>
      <c r="AG6946" s="61"/>
      <c r="AH6946" s="61"/>
      <c r="AI6946" s="61"/>
      <c r="AJ6946" s="61"/>
      <c r="AK6946" s="61"/>
      <c r="AL6946" s="61"/>
      <c r="AM6946" s="61"/>
      <c r="AN6946" s="61"/>
      <c r="AO6946" s="61"/>
      <c r="AP6946" s="62"/>
      <c r="AQ6946" s="61"/>
      <c r="AR6946" s="61"/>
      <c r="AS6946" s="61"/>
      <c r="AT6946" s="61"/>
      <c r="AU6946" s="61"/>
      <c r="AV6946" s="61"/>
      <c r="AW6946" s="60"/>
    </row>
    <row r="6947" s="59" customFormat="1" customHeight="1" spans="1:49">
      <c r="A6947" s="60"/>
      <c r="B6947" s="60"/>
      <c r="C6947" s="60"/>
      <c r="D6947" s="60"/>
      <c r="H6947" s="61"/>
      <c r="I6947" s="61"/>
      <c r="J6947" s="61"/>
      <c r="K6947" s="61"/>
      <c r="L6947" s="61"/>
      <c r="M6947" s="61"/>
      <c r="N6947" s="61"/>
      <c r="O6947" s="61"/>
      <c r="P6947" s="61"/>
      <c r="Q6947" s="61"/>
      <c r="R6947" s="61"/>
      <c r="S6947" s="61"/>
      <c r="T6947" s="61"/>
      <c r="U6947" s="61"/>
      <c r="V6947" s="61"/>
      <c r="W6947" s="61"/>
      <c r="X6947" s="61"/>
      <c r="Y6947" s="61"/>
      <c r="Z6947" s="61"/>
      <c r="AA6947" s="61"/>
      <c r="AB6947" s="61"/>
      <c r="AC6947" s="61"/>
      <c r="AD6947" s="61"/>
      <c r="AE6947" s="61"/>
      <c r="AF6947" s="61"/>
      <c r="AG6947" s="61"/>
      <c r="AH6947" s="61"/>
      <c r="AI6947" s="61"/>
      <c r="AJ6947" s="61"/>
      <c r="AK6947" s="61"/>
      <c r="AL6947" s="61"/>
      <c r="AM6947" s="61"/>
      <c r="AN6947" s="61"/>
      <c r="AO6947" s="61"/>
      <c r="AP6947" s="62"/>
      <c r="AQ6947" s="61"/>
      <c r="AR6947" s="61"/>
      <c r="AS6947" s="61"/>
      <c r="AT6947" s="61"/>
      <c r="AU6947" s="61"/>
      <c r="AV6947" s="61"/>
      <c r="AW6947" s="60"/>
    </row>
    <row r="6948" s="59" customFormat="1" customHeight="1" spans="1:49">
      <c r="A6948" s="60"/>
      <c r="B6948" s="60"/>
      <c r="C6948" s="60"/>
      <c r="D6948" s="60"/>
      <c r="H6948" s="61"/>
      <c r="I6948" s="61"/>
      <c r="J6948" s="61"/>
      <c r="K6948" s="61"/>
      <c r="L6948" s="61"/>
      <c r="M6948" s="61"/>
      <c r="N6948" s="61"/>
      <c r="O6948" s="61"/>
      <c r="P6948" s="61"/>
      <c r="Q6948" s="61"/>
      <c r="R6948" s="61"/>
      <c r="S6948" s="61"/>
      <c r="T6948" s="61"/>
      <c r="U6948" s="61"/>
      <c r="V6948" s="61"/>
      <c r="W6948" s="61"/>
      <c r="X6948" s="61"/>
      <c r="Y6948" s="61"/>
      <c r="Z6948" s="61"/>
      <c r="AA6948" s="61"/>
      <c r="AB6948" s="61"/>
      <c r="AC6948" s="61"/>
      <c r="AD6948" s="61"/>
      <c r="AE6948" s="61"/>
      <c r="AF6948" s="61"/>
      <c r="AG6948" s="61"/>
      <c r="AH6948" s="61"/>
      <c r="AI6948" s="61"/>
      <c r="AJ6948" s="61"/>
      <c r="AK6948" s="61"/>
      <c r="AL6948" s="61"/>
      <c r="AM6948" s="61"/>
      <c r="AN6948" s="61"/>
      <c r="AO6948" s="61"/>
      <c r="AP6948" s="62"/>
      <c r="AQ6948" s="61"/>
      <c r="AR6948" s="61"/>
      <c r="AS6948" s="61"/>
      <c r="AT6948" s="61"/>
      <c r="AU6948" s="61"/>
      <c r="AV6948" s="61"/>
      <c r="AW6948" s="60"/>
    </row>
    <row r="6949" s="59" customFormat="1" customHeight="1" spans="1:49">
      <c r="A6949" s="60"/>
      <c r="B6949" s="60"/>
      <c r="C6949" s="60"/>
      <c r="D6949" s="60"/>
      <c r="H6949" s="61"/>
      <c r="I6949" s="61"/>
      <c r="J6949" s="61"/>
      <c r="K6949" s="61"/>
      <c r="L6949" s="61"/>
      <c r="M6949" s="61"/>
      <c r="N6949" s="61"/>
      <c r="O6949" s="61"/>
      <c r="P6949" s="61"/>
      <c r="Q6949" s="61"/>
      <c r="R6949" s="61"/>
      <c r="S6949" s="61"/>
      <c r="T6949" s="61"/>
      <c r="U6949" s="61"/>
      <c r="V6949" s="61"/>
      <c r="W6949" s="61"/>
      <c r="X6949" s="61"/>
      <c r="Y6949" s="61"/>
      <c r="Z6949" s="61"/>
      <c r="AA6949" s="61"/>
      <c r="AB6949" s="61"/>
      <c r="AC6949" s="61"/>
      <c r="AD6949" s="61"/>
      <c r="AE6949" s="61"/>
      <c r="AF6949" s="61"/>
      <c r="AG6949" s="61"/>
      <c r="AH6949" s="61"/>
      <c r="AI6949" s="61"/>
      <c r="AJ6949" s="61"/>
      <c r="AK6949" s="61"/>
      <c r="AL6949" s="61"/>
      <c r="AM6949" s="61"/>
      <c r="AN6949" s="61"/>
      <c r="AO6949" s="61"/>
      <c r="AP6949" s="62"/>
      <c r="AQ6949" s="61"/>
      <c r="AR6949" s="61"/>
      <c r="AS6949" s="61"/>
      <c r="AT6949" s="61"/>
      <c r="AU6949" s="61"/>
      <c r="AV6949" s="61"/>
      <c r="AW6949" s="60"/>
    </row>
    <row r="6950" s="59" customFormat="1" customHeight="1" spans="1:49">
      <c r="A6950" s="60"/>
      <c r="B6950" s="60"/>
      <c r="C6950" s="60"/>
      <c r="D6950" s="60"/>
      <c r="H6950" s="61"/>
      <c r="I6950" s="61"/>
      <c r="J6950" s="61"/>
      <c r="K6950" s="61"/>
      <c r="L6950" s="61"/>
      <c r="M6950" s="61"/>
      <c r="N6950" s="61"/>
      <c r="O6950" s="61"/>
      <c r="P6950" s="61"/>
      <c r="Q6950" s="61"/>
      <c r="R6950" s="61"/>
      <c r="S6950" s="61"/>
      <c r="T6950" s="61"/>
      <c r="U6950" s="61"/>
      <c r="V6950" s="61"/>
      <c r="W6950" s="61"/>
      <c r="X6950" s="61"/>
      <c r="Y6950" s="61"/>
      <c r="Z6950" s="61"/>
      <c r="AA6950" s="61"/>
      <c r="AB6950" s="61"/>
      <c r="AC6950" s="61"/>
      <c r="AD6950" s="61"/>
      <c r="AE6950" s="61"/>
      <c r="AF6950" s="61"/>
      <c r="AG6950" s="61"/>
      <c r="AH6950" s="61"/>
      <c r="AI6950" s="61"/>
      <c r="AJ6950" s="61"/>
      <c r="AK6950" s="61"/>
      <c r="AL6950" s="61"/>
      <c r="AM6950" s="61"/>
      <c r="AN6950" s="61"/>
      <c r="AO6950" s="61"/>
      <c r="AP6950" s="62"/>
      <c r="AQ6950" s="61"/>
      <c r="AR6950" s="61"/>
      <c r="AS6950" s="61"/>
      <c r="AT6950" s="61"/>
      <c r="AU6950" s="61"/>
      <c r="AV6950" s="61"/>
      <c r="AW6950" s="60"/>
    </row>
    <row r="6951" s="59" customFormat="1" customHeight="1" spans="1:49">
      <c r="A6951" s="60"/>
      <c r="B6951" s="60"/>
      <c r="C6951" s="60"/>
      <c r="D6951" s="60"/>
      <c r="H6951" s="61"/>
      <c r="I6951" s="61"/>
      <c r="J6951" s="61"/>
      <c r="K6951" s="61"/>
      <c r="L6951" s="61"/>
      <c r="M6951" s="61"/>
      <c r="N6951" s="61"/>
      <c r="O6951" s="61"/>
      <c r="P6951" s="61"/>
      <c r="Q6951" s="61"/>
      <c r="R6951" s="61"/>
      <c r="S6951" s="61"/>
      <c r="T6951" s="61"/>
      <c r="U6951" s="61"/>
      <c r="V6951" s="61"/>
      <c r="W6951" s="61"/>
      <c r="X6951" s="61"/>
      <c r="Y6951" s="61"/>
      <c r="Z6951" s="61"/>
      <c r="AA6951" s="61"/>
      <c r="AB6951" s="61"/>
      <c r="AC6951" s="61"/>
      <c r="AD6951" s="61"/>
      <c r="AE6951" s="61"/>
      <c r="AF6951" s="61"/>
      <c r="AG6951" s="61"/>
      <c r="AH6951" s="61"/>
      <c r="AI6951" s="61"/>
      <c r="AJ6951" s="61"/>
      <c r="AK6951" s="61"/>
      <c r="AL6951" s="61"/>
      <c r="AM6951" s="61"/>
      <c r="AN6951" s="61"/>
      <c r="AO6951" s="61"/>
      <c r="AP6951" s="62"/>
      <c r="AQ6951" s="61"/>
      <c r="AR6951" s="61"/>
      <c r="AS6951" s="61"/>
      <c r="AT6951" s="61"/>
      <c r="AU6951" s="61"/>
      <c r="AV6951" s="61"/>
      <c r="AW6951" s="60"/>
    </row>
    <row r="6952" s="59" customFormat="1" customHeight="1" spans="1:49">
      <c r="A6952" s="60"/>
      <c r="B6952" s="60"/>
      <c r="C6952" s="60"/>
      <c r="D6952" s="60"/>
      <c r="H6952" s="61"/>
      <c r="I6952" s="61"/>
      <c r="J6952" s="61"/>
      <c r="K6952" s="61"/>
      <c r="L6952" s="61"/>
      <c r="M6952" s="61"/>
      <c r="N6952" s="61"/>
      <c r="O6952" s="61"/>
      <c r="P6952" s="61"/>
      <c r="Q6952" s="61"/>
      <c r="R6952" s="61"/>
      <c r="S6952" s="61"/>
      <c r="T6952" s="61"/>
      <c r="U6952" s="61"/>
      <c r="V6952" s="61"/>
      <c r="W6952" s="61"/>
      <c r="X6952" s="61"/>
      <c r="Y6952" s="61"/>
      <c r="Z6952" s="61"/>
      <c r="AA6952" s="61"/>
      <c r="AB6952" s="61"/>
      <c r="AC6952" s="61"/>
      <c r="AD6952" s="61"/>
      <c r="AE6952" s="61"/>
      <c r="AF6952" s="61"/>
      <c r="AG6952" s="61"/>
      <c r="AH6952" s="61"/>
      <c r="AI6952" s="61"/>
      <c r="AJ6952" s="61"/>
      <c r="AK6952" s="61"/>
      <c r="AL6952" s="61"/>
      <c r="AM6952" s="61"/>
      <c r="AN6952" s="61"/>
      <c r="AO6952" s="61"/>
      <c r="AP6952" s="62"/>
      <c r="AQ6952" s="61"/>
      <c r="AR6952" s="61"/>
      <c r="AS6952" s="61"/>
      <c r="AT6952" s="61"/>
      <c r="AU6952" s="61"/>
      <c r="AV6952" s="61"/>
      <c r="AW6952" s="60"/>
    </row>
    <row r="6953" s="59" customFormat="1" customHeight="1" spans="1:49">
      <c r="A6953" s="60"/>
      <c r="B6953" s="60"/>
      <c r="C6953" s="60"/>
      <c r="D6953" s="60"/>
      <c r="H6953" s="61"/>
      <c r="I6953" s="61"/>
      <c r="J6953" s="61"/>
      <c r="K6953" s="61"/>
      <c r="L6953" s="61"/>
      <c r="M6953" s="61"/>
      <c r="N6953" s="61"/>
      <c r="O6953" s="61"/>
      <c r="P6953" s="61"/>
      <c r="Q6953" s="61"/>
      <c r="R6953" s="61"/>
      <c r="S6953" s="61"/>
      <c r="T6953" s="61"/>
      <c r="U6953" s="61"/>
      <c r="V6953" s="61"/>
      <c r="W6953" s="61"/>
      <c r="X6953" s="61"/>
      <c r="Y6953" s="61"/>
      <c r="Z6953" s="61"/>
      <c r="AA6953" s="61"/>
      <c r="AB6953" s="61"/>
      <c r="AC6953" s="61"/>
      <c r="AD6953" s="61"/>
      <c r="AE6953" s="61"/>
      <c r="AF6953" s="61"/>
      <c r="AG6953" s="61"/>
      <c r="AH6953" s="61"/>
      <c r="AI6953" s="61"/>
      <c r="AJ6953" s="61"/>
      <c r="AK6953" s="61"/>
      <c r="AL6953" s="61"/>
      <c r="AM6953" s="61"/>
      <c r="AN6953" s="61"/>
      <c r="AO6953" s="61"/>
      <c r="AP6953" s="62"/>
      <c r="AQ6953" s="61"/>
      <c r="AR6953" s="61"/>
      <c r="AS6953" s="61"/>
      <c r="AT6953" s="61"/>
      <c r="AU6953" s="61"/>
      <c r="AV6953" s="61"/>
      <c r="AW6953" s="60"/>
    </row>
    <row r="6954" s="59" customFormat="1" customHeight="1" spans="1:49">
      <c r="A6954" s="60"/>
      <c r="B6954" s="60"/>
      <c r="C6954" s="60"/>
      <c r="D6954" s="60"/>
      <c r="H6954" s="61"/>
      <c r="I6954" s="61"/>
      <c r="J6954" s="61"/>
      <c r="K6954" s="61"/>
      <c r="L6954" s="61"/>
      <c r="M6954" s="61"/>
      <c r="N6954" s="61"/>
      <c r="O6954" s="61"/>
      <c r="P6954" s="61"/>
      <c r="Q6954" s="61"/>
      <c r="R6954" s="61"/>
      <c r="S6954" s="61"/>
      <c r="T6954" s="61"/>
      <c r="U6954" s="61"/>
      <c r="V6954" s="61"/>
      <c r="W6954" s="61"/>
      <c r="X6954" s="61"/>
      <c r="Y6954" s="61"/>
      <c r="Z6954" s="61"/>
      <c r="AA6954" s="61"/>
      <c r="AB6954" s="61"/>
      <c r="AC6954" s="61"/>
      <c r="AD6954" s="61"/>
      <c r="AE6954" s="61"/>
      <c r="AF6954" s="61"/>
      <c r="AG6954" s="61"/>
      <c r="AH6954" s="61"/>
      <c r="AI6954" s="61"/>
      <c r="AJ6954" s="61"/>
      <c r="AK6954" s="61"/>
      <c r="AL6954" s="61"/>
      <c r="AM6954" s="61"/>
      <c r="AN6954" s="61"/>
      <c r="AO6954" s="61"/>
      <c r="AP6954" s="62"/>
      <c r="AQ6954" s="61"/>
      <c r="AR6954" s="61"/>
      <c r="AS6954" s="61"/>
      <c r="AT6954" s="61"/>
      <c r="AU6954" s="61"/>
      <c r="AV6954" s="61"/>
      <c r="AW6954" s="60"/>
    </row>
    <row r="6955" s="59" customFormat="1" customHeight="1" spans="1:49">
      <c r="A6955" s="60"/>
      <c r="B6955" s="60"/>
      <c r="C6955" s="60"/>
      <c r="D6955" s="60"/>
      <c r="H6955" s="61"/>
      <c r="I6955" s="61"/>
      <c r="J6955" s="61"/>
      <c r="K6955" s="61"/>
      <c r="L6955" s="61"/>
      <c r="M6955" s="61"/>
      <c r="N6955" s="61"/>
      <c r="O6955" s="61"/>
      <c r="P6955" s="61"/>
      <c r="Q6955" s="61"/>
      <c r="R6955" s="61"/>
      <c r="S6955" s="61"/>
      <c r="T6955" s="61"/>
      <c r="U6955" s="61"/>
      <c r="V6955" s="61"/>
      <c r="W6955" s="61"/>
      <c r="X6955" s="61"/>
      <c r="Y6955" s="61"/>
      <c r="Z6955" s="61"/>
      <c r="AA6955" s="61"/>
      <c r="AB6955" s="61"/>
      <c r="AC6955" s="61"/>
      <c r="AD6955" s="61"/>
      <c r="AE6955" s="61"/>
      <c r="AF6955" s="61"/>
      <c r="AG6955" s="61"/>
      <c r="AH6955" s="61"/>
      <c r="AI6955" s="61"/>
      <c r="AJ6955" s="61"/>
      <c r="AK6955" s="61"/>
      <c r="AL6955" s="61"/>
      <c r="AM6955" s="61"/>
      <c r="AN6955" s="61"/>
      <c r="AO6955" s="61"/>
      <c r="AP6955" s="62"/>
      <c r="AQ6955" s="61"/>
      <c r="AR6955" s="61"/>
      <c r="AS6955" s="61"/>
      <c r="AT6955" s="61"/>
      <c r="AU6955" s="61"/>
      <c r="AV6955" s="61"/>
      <c r="AW6955" s="60"/>
    </row>
    <row r="6956" s="59" customFormat="1" customHeight="1" spans="1:49">
      <c r="A6956" s="60"/>
      <c r="B6956" s="60"/>
      <c r="C6956" s="60"/>
      <c r="D6956" s="60"/>
      <c r="H6956" s="61"/>
      <c r="I6956" s="61"/>
      <c r="J6956" s="61"/>
      <c r="K6956" s="61"/>
      <c r="L6956" s="61"/>
      <c r="M6956" s="61"/>
      <c r="N6956" s="61"/>
      <c r="O6956" s="61"/>
      <c r="P6956" s="61"/>
      <c r="Q6956" s="61"/>
      <c r="R6956" s="61"/>
      <c r="S6956" s="61"/>
      <c r="T6956" s="61"/>
      <c r="U6956" s="61"/>
      <c r="V6956" s="61"/>
      <c r="W6956" s="61"/>
      <c r="X6956" s="61"/>
      <c r="Y6956" s="61"/>
      <c r="Z6956" s="61"/>
      <c r="AA6956" s="61"/>
      <c r="AB6956" s="61"/>
      <c r="AC6956" s="61"/>
      <c r="AD6956" s="61"/>
      <c r="AE6956" s="61"/>
      <c r="AF6956" s="61"/>
      <c r="AG6956" s="61"/>
      <c r="AH6956" s="61"/>
      <c r="AI6956" s="61"/>
      <c r="AJ6956" s="61"/>
      <c r="AK6956" s="61"/>
      <c r="AL6956" s="61"/>
      <c r="AM6956" s="61"/>
      <c r="AN6956" s="61"/>
      <c r="AO6956" s="61"/>
      <c r="AP6956" s="62"/>
      <c r="AQ6956" s="61"/>
      <c r="AR6956" s="61"/>
      <c r="AS6956" s="61"/>
      <c r="AT6956" s="61"/>
      <c r="AU6956" s="61"/>
      <c r="AV6956" s="61"/>
      <c r="AW6956" s="60"/>
    </row>
    <row r="6957" s="59" customFormat="1" customHeight="1" spans="1:49">
      <c r="A6957" s="60"/>
      <c r="B6957" s="60"/>
      <c r="C6957" s="60"/>
      <c r="D6957" s="60"/>
      <c r="H6957" s="61"/>
      <c r="I6957" s="61"/>
      <c r="J6957" s="61"/>
      <c r="K6957" s="61"/>
      <c r="L6957" s="61"/>
      <c r="M6957" s="61"/>
      <c r="N6957" s="61"/>
      <c r="O6957" s="61"/>
      <c r="P6957" s="61"/>
      <c r="Q6957" s="61"/>
      <c r="R6957" s="61"/>
      <c r="S6957" s="61"/>
      <c r="T6957" s="61"/>
      <c r="U6957" s="61"/>
      <c r="V6957" s="61"/>
      <c r="W6957" s="61"/>
      <c r="X6957" s="61"/>
      <c r="Y6957" s="61"/>
      <c r="Z6957" s="61"/>
      <c r="AA6957" s="61"/>
      <c r="AB6957" s="61"/>
      <c r="AC6957" s="61"/>
      <c r="AD6957" s="61"/>
      <c r="AE6957" s="61"/>
      <c r="AF6957" s="61"/>
      <c r="AG6957" s="61"/>
      <c r="AH6957" s="61"/>
      <c r="AI6957" s="61"/>
      <c r="AJ6957" s="61"/>
      <c r="AK6957" s="61"/>
      <c r="AL6957" s="61"/>
      <c r="AM6957" s="61"/>
      <c r="AN6957" s="61"/>
      <c r="AO6957" s="61"/>
      <c r="AP6957" s="62"/>
      <c r="AQ6957" s="61"/>
      <c r="AR6957" s="61"/>
      <c r="AS6957" s="61"/>
      <c r="AT6957" s="61"/>
      <c r="AU6957" s="61"/>
      <c r="AV6957" s="61"/>
      <c r="AW6957" s="60"/>
    </row>
    <row r="6958" s="59" customFormat="1" customHeight="1" spans="1:49">
      <c r="A6958" s="60"/>
      <c r="B6958" s="60"/>
      <c r="C6958" s="60"/>
      <c r="D6958" s="60"/>
      <c r="H6958" s="61"/>
      <c r="I6958" s="61"/>
      <c r="J6958" s="61"/>
      <c r="K6958" s="61"/>
      <c r="L6958" s="61"/>
      <c r="M6958" s="61"/>
      <c r="N6958" s="61"/>
      <c r="O6958" s="61"/>
      <c r="P6958" s="61"/>
      <c r="Q6958" s="61"/>
      <c r="R6958" s="61"/>
      <c r="S6958" s="61"/>
      <c r="T6958" s="61"/>
      <c r="U6958" s="61"/>
      <c r="V6958" s="61"/>
      <c r="W6958" s="61"/>
      <c r="X6958" s="61"/>
      <c r="Y6958" s="61"/>
      <c r="Z6958" s="61"/>
      <c r="AA6958" s="61"/>
      <c r="AB6958" s="61"/>
      <c r="AC6958" s="61"/>
      <c r="AD6958" s="61"/>
      <c r="AE6958" s="61"/>
      <c r="AF6958" s="61"/>
      <c r="AG6958" s="61"/>
      <c r="AH6958" s="61"/>
      <c r="AI6958" s="61"/>
      <c r="AJ6958" s="61"/>
      <c r="AK6958" s="61"/>
      <c r="AL6958" s="61"/>
      <c r="AM6958" s="61"/>
      <c r="AN6958" s="61"/>
      <c r="AO6958" s="61"/>
      <c r="AP6958" s="62"/>
      <c r="AQ6958" s="61"/>
      <c r="AR6958" s="61"/>
      <c r="AS6958" s="61"/>
      <c r="AT6958" s="61"/>
      <c r="AU6958" s="61"/>
      <c r="AV6958" s="61"/>
      <c r="AW6958" s="60"/>
    </row>
    <row r="6959" s="59" customFormat="1" customHeight="1" spans="1:49">
      <c r="A6959" s="60"/>
      <c r="B6959" s="60"/>
      <c r="C6959" s="60"/>
      <c r="D6959" s="60"/>
      <c r="H6959" s="61"/>
      <c r="I6959" s="61"/>
      <c r="J6959" s="61"/>
      <c r="K6959" s="61"/>
      <c r="L6959" s="61"/>
      <c r="M6959" s="61"/>
      <c r="N6959" s="61"/>
      <c r="O6959" s="61"/>
      <c r="P6959" s="61"/>
      <c r="Q6959" s="61"/>
      <c r="R6959" s="61"/>
      <c r="S6959" s="61"/>
      <c r="T6959" s="61"/>
      <c r="U6959" s="61"/>
      <c r="V6959" s="61"/>
      <c r="W6959" s="61"/>
      <c r="X6959" s="61"/>
      <c r="Y6959" s="61"/>
      <c r="Z6959" s="61"/>
      <c r="AA6959" s="61"/>
      <c r="AB6959" s="61"/>
      <c r="AC6959" s="61"/>
      <c r="AD6959" s="61"/>
      <c r="AE6959" s="61"/>
      <c r="AF6959" s="61"/>
      <c r="AG6959" s="61"/>
      <c r="AH6959" s="61"/>
      <c r="AI6959" s="61"/>
      <c r="AJ6959" s="61"/>
      <c r="AK6959" s="61"/>
      <c r="AL6959" s="61"/>
      <c r="AM6959" s="61"/>
      <c r="AN6959" s="61"/>
      <c r="AO6959" s="61"/>
      <c r="AP6959" s="62"/>
      <c r="AQ6959" s="61"/>
      <c r="AR6959" s="61"/>
      <c r="AS6959" s="61"/>
      <c r="AT6959" s="61"/>
      <c r="AU6959" s="61"/>
      <c r="AV6959" s="61"/>
      <c r="AW6959" s="60"/>
    </row>
    <row r="6960" s="59" customFormat="1" customHeight="1" spans="1:49">
      <c r="A6960" s="60"/>
      <c r="B6960" s="60"/>
      <c r="C6960" s="60"/>
      <c r="D6960" s="60"/>
      <c r="H6960" s="61"/>
      <c r="I6960" s="61"/>
      <c r="J6960" s="61"/>
      <c r="K6960" s="61"/>
      <c r="L6960" s="61"/>
      <c r="M6960" s="61"/>
      <c r="N6960" s="61"/>
      <c r="O6960" s="61"/>
      <c r="P6960" s="61"/>
      <c r="Q6960" s="61"/>
      <c r="R6960" s="61"/>
      <c r="S6960" s="61"/>
      <c r="T6960" s="61"/>
      <c r="U6960" s="61"/>
      <c r="V6960" s="61"/>
      <c r="W6960" s="61"/>
      <c r="X6960" s="61"/>
      <c r="Y6960" s="61"/>
      <c r="Z6960" s="61"/>
      <c r="AA6960" s="61"/>
      <c r="AB6960" s="61"/>
      <c r="AC6960" s="61"/>
      <c r="AD6960" s="61"/>
      <c r="AE6960" s="61"/>
      <c r="AF6960" s="61"/>
      <c r="AG6960" s="61"/>
      <c r="AH6960" s="61"/>
      <c r="AI6960" s="61"/>
      <c r="AJ6960" s="61"/>
      <c r="AK6960" s="61"/>
      <c r="AL6960" s="61"/>
      <c r="AM6960" s="61"/>
      <c r="AN6960" s="61"/>
      <c r="AO6960" s="61"/>
      <c r="AP6960" s="62"/>
      <c r="AQ6960" s="61"/>
      <c r="AR6960" s="61"/>
      <c r="AS6960" s="61"/>
      <c r="AT6960" s="61"/>
      <c r="AU6960" s="61"/>
      <c r="AV6960" s="61"/>
      <c r="AW6960" s="60"/>
    </row>
    <row r="6961" s="59" customFormat="1" customHeight="1" spans="1:49">
      <c r="A6961" s="60"/>
      <c r="B6961" s="60"/>
      <c r="C6961" s="60"/>
      <c r="D6961" s="60"/>
      <c r="H6961" s="61"/>
      <c r="I6961" s="61"/>
      <c r="J6961" s="61"/>
      <c r="K6961" s="61"/>
      <c r="L6961" s="61"/>
      <c r="M6961" s="61"/>
      <c r="N6961" s="61"/>
      <c r="O6961" s="61"/>
      <c r="P6961" s="61"/>
      <c r="Q6961" s="61"/>
      <c r="R6961" s="61"/>
      <c r="S6961" s="61"/>
      <c r="T6961" s="61"/>
      <c r="U6961" s="61"/>
      <c r="V6961" s="61"/>
      <c r="W6961" s="61"/>
      <c r="X6961" s="61"/>
      <c r="Y6961" s="61"/>
      <c r="Z6961" s="61"/>
      <c r="AA6961" s="61"/>
      <c r="AB6961" s="61"/>
      <c r="AC6961" s="61"/>
      <c r="AD6961" s="61"/>
      <c r="AE6961" s="61"/>
      <c r="AF6961" s="61"/>
      <c r="AG6961" s="61"/>
      <c r="AH6961" s="61"/>
      <c r="AI6961" s="61"/>
      <c r="AJ6961" s="61"/>
      <c r="AK6961" s="61"/>
      <c r="AL6961" s="61"/>
      <c r="AM6961" s="61"/>
      <c r="AN6961" s="61"/>
      <c r="AO6961" s="61"/>
      <c r="AP6961" s="62"/>
      <c r="AQ6961" s="61"/>
      <c r="AR6961" s="61"/>
      <c r="AS6961" s="61"/>
      <c r="AT6961" s="61"/>
      <c r="AU6961" s="61"/>
      <c r="AV6961" s="61"/>
      <c r="AW6961" s="60"/>
    </row>
    <row r="6962" s="59" customFormat="1" customHeight="1" spans="1:49">
      <c r="A6962" s="60"/>
      <c r="B6962" s="60"/>
      <c r="C6962" s="60"/>
      <c r="D6962" s="60"/>
      <c r="H6962" s="61"/>
      <c r="I6962" s="61"/>
      <c r="J6962" s="61"/>
      <c r="K6962" s="61"/>
      <c r="L6962" s="61"/>
      <c r="M6962" s="61"/>
      <c r="N6962" s="61"/>
      <c r="O6962" s="61"/>
      <c r="P6962" s="61"/>
      <c r="Q6962" s="61"/>
      <c r="R6962" s="61"/>
      <c r="S6962" s="61"/>
      <c r="T6962" s="61"/>
      <c r="U6962" s="61"/>
      <c r="V6962" s="61"/>
      <c r="W6962" s="61"/>
      <c r="X6962" s="61"/>
      <c r="Y6962" s="61"/>
      <c r="Z6962" s="61"/>
      <c r="AA6962" s="61"/>
      <c r="AB6962" s="61"/>
      <c r="AC6962" s="61"/>
      <c r="AD6962" s="61"/>
      <c r="AE6962" s="61"/>
      <c r="AF6962" s="61"/>
      <c r="AG6962" s="61"/>
      <c r="AH6962" s="61"/>
      <c r="AI6962" s="61"/>
      <c r="AJ6962" s="61"/>
      <c r="AK6962" s="61"/>
      <c r="AL6962" s="61"/>
      <c r="AM6962" s="61"/>
      <c r="AN6962" s="61"/>
      <c r="AO6962" s="61"/>
      <c r="AP6962" s="62"/>
      <c r="AQ6962" s="61"/>
      <c r="AR6962" s="61"/>
      <c r="AS6962" s="61"/>
      <c r="AT6962" s="61"/>
      <c r="AU6962" s="61"/>
      <c r="AV6962" s="61"/>
      <c r="AW6962" s="60"/>
    </row>
    <row r="6963" s="59" customFormat="1" customHeight="1" spans="1:49">
      <c r="A6963" s="60"/>
      <c r="B6963" s="60"/>
      <c r="C6963" s="60"/>
      <c r="D6963" s="60"/>
      <c r="H6963" s="61"/>
      <c r="I6963" s="61"/>
      <c r="J6963" s="61"/>
      <c r="K6963" s="61"/>
      <c r="L6963" s="61"/>
      <c r="M6963" s="61"/>
      <c r="N6963" s="61"/>
      <c r="O6963" s="61"/>
      <c r="P6963" s="61"/>
      <c r="Q6963" s="61"/>
      <c r="R6963" s="61"/>
      <c r="S6963" s="61"/>
      <c r="T6963" s="61"/>
      <c r="U6963" s="61"/>
      <c r="V6963" s="61"/>
      <c r="W6963" s="61"/>
      <c r="X6963" s="61"/>
      <c r="Y6963" s="61"/>
      <c r="Z6963" s="61"/>
      <c r="AA6963" s="61"/>
      <c r="AB6963" s="61"/>
      <c r="AC6963" s="61"/>
      <c r="AD6963" s="61"/>
      <c r="AE6963" s="61"/>
      <c r="AF6963" s="61"/>
      <c r="AG6963" s="61"/>
      <c r="AH6963" s="61"/>
      <c r="AI6963" s="61"/>
      <c r="AJ6963" s="61"/>
      <c r="AK6963" s="61"/>
      <c r="AL6963" s="61"/>
      <c r="AM6963" s="61"/>
      <c r="AN6963" s="61"/>
      <c r="AO6963" s="61"/>
      <c r="AP6963" s="62"/>
      <c r="AQ6963" s="61"/>
      <c r="AR6963" s="61"/>
      <c r="AS6963" s="61"/>
      <c r="AT6963" s="61"/>
      <c r="AU6963" s="61"/>
      <c r="AV6963" s="61"/>
      <c r="AW6963" s="60"/>
    </row>
    <row r="6964" s="59" customFormat="1" customHeight="1" spans="1:49">
      <c r="A6964" s="60"/>
      <c r="B6964" s="60"/>
      <c r="C6964" s="60"/>
      <c r="D6964" s="60"/>
      <c r="H6964" s="61"/>
      <c r="I6964" s="61"/>
      <c r="J6964" s="61"/>
      <c r="K6964" s="61"/>
      <c r="L6964" s="61"/>
      <c r="M6964" s="61"/>
      <c r="N6964" s="61"/>
      <c r="O6964" s="61"/>
      <c r="P6964" s="61"/>
      <c r="Q6964" s="61"/>
      <c r="R6964" s="61"/>
      <c r="S6964" s="61"/>
      <c r="T6964" s="61"/>
      <c r="U6964" s="61"/>
      <c r="V6964" s="61"/>
      <c r="W6964" s="61"/>
      <c r="X6964" s="61"/>
      <c r="Y6964" s="61"/>
      <c r="Z6964" s="61"/>
      <c r="AA6964" s="61"/>
      <c r="AB6964" s="61"/>
      <c r="AC6964" s="61"/>
      <c r="AD6964" s="61"/>
      <c r="AE6964" s="61"/>
      <c r="AF6964" s="61"/>
      <c r="AG6964" s="61"/>
      <c r="AH6964" s="61"/>
      <c r="AI6964" s="61"/>
      <c r="AJ6964" s="61"/>
      <c r="AK6964" s="61"/>
      <c r="AL6964" s="61"/>
      <c r="AM6964" s="61"/>
      <c r="AN6964" s="61"/>
      <c r="AO6964" s="61"/>
      <c r="AP6964" s="62"/>
      <c r="AQ6964" s="61"/>
      <c r="AR6964" s="61"/>
      <c r="AS6964" s="61"/>
      <c r="AT6964" s="61"/>
      <c r="AU6964" s="61"/>
      <c r="AV6964" s="61"/>
      <c r="AW6964" s="60"/>
    </row>
    <row r="6965" s="59" customFormat="1" customHeight="1" spans="1:49">
      <c r="A6965" s="60"/>
      <c r="B6965" s="60"/>
      <c r="C6965" s="60"/>
      <c r="D6965" s="60"/>
      <c r="H6965" s="61"/>
      <c r="I6965" s="61"/>
      <c r="J6965" s="61"/>
      <c r="K6965" s="61"/>
      <c r="L6965" s="61"/>
      <c r="M6965" s="61"/>
      <c r="N6965" s="61"/>
      <c r="O6965" s="61"/>
      <c r="P6965" s="61"/>
      <c r="Q6965" s="61"/>
      <c r="R6965" s="61"/>
      <c r="S6965" s="61"/>
      <c r="T6965" s="61"/>
      <c r="U6965" s="61"/>
      <c r="V6965" s="61"/>
      <c r="W6965" s="61"/>
      <c r="X6965" s="61"/>
      <c r="Y6965" s="61"/>
      <c r="Z6965" s="61"/>
      <c r="AA6965" s="61"/>
      <c r="AB6965" s="61"/>
      <c r="AC6965" s="61"/>
      <c r="AD6965" s="61"/>
      <c r="AE6965" s="61"/>
      <c r="AF6965" s="61"/>
      <c r="AG6965" s="61"/>
      <c r="AH6965" s="61"/>
      <c r="AI6965" s="61"/>
      <c r="AJ6965" s="61"/>
      <c r="AK6965" s="61"/>
      <c r="AL6965" s="61"/>
      <c r="AM6965" s="61"/>
      <c r="AN6965" s="61"/>
      <c r="AO6965" s="61"/>
      <c r="AP6965" s="62"/>
      <c r="AQ6965" s="61"/>
      <c r="AR6965" s="61"/>
      <c r="AS6965" s="61"/>
      <c r="AT6965" s="61"/>
      <c r="AU6965" s="61"/>
      <c r="AV6965" s="61"/>
      <c r="AW6965" s="60"/>
    </row>
    <row r="6966" s="59" customFormat="1" customHeight="1" spans="1:49">
      <c r="A6966" s="60"/>
      <c r="B6966" s="60"/>
      <c r="C6966" s="60"/>
      <c r="D6966" s="60"/>
      <c r="H6966" s="61"/>
      <c r="I6966" s="61"/>
      <c r="J6966" s="61"/>
      <c r="K6966" s="61"/>
      <c r="L6966" s="61"/>
      <c r="M6966" s="61"/>
      <c r="N6966" s="61"/>
      <c r="O6966" s="61"/>
      <c r="P6966" s="61"/>
      <c r="Q6966" s="61"/>
      <c r="R6966" s="61"/>
      <c r="S6966" s="61"/>
      <c r="T6966" s="61"/>
      <c r="U6966" s="61"/>
      <c r="V6966" s="61"/>
      <c r="W6966" s="61"/>
      <c r="X6966" s="61"/>
      <c r="Y6966" s="61"/>
      <c r="Z6966" s="61"/>
      <c r="AA6966" s="61"/>
      <c r="AB6966" s="61"/>
      <c r="AC6966" s="61"/>
      <c r="AD6966" s="61"/>
      <c r="AE6966" s="61"/>
      <c r="AF6966" s="61"/>
      <c r="AG6966" s="61"/>
      <c r="AH6966" s="61"/>
      <c r="AI6966" s="61"/>
      <c r="AJ6966" s="61"/>
      <c r="AK6966" s="61"/>
      <c r="AL6966" s="61"/>
      <c r="AM6966" s="61"/>
      <c r="AN6966" s="61"/>
      <c r="AO6966" s="61"/>
      <c r="AP6966" s="62"/>
      <c r="AQ6966" s="61"/>
      <c r="AR6966" s="61"/>
      <c r="AS6966" s="61"/>
      <c r="AT6966" s="61"/>
      <c r="AU6966" s="61"/>
      <c r="AV6966" s="61"/>
      <c r="AW6966" s="60"/>
    </row>
    <row r="6967" s="59" customFormat="1" customHeight="1" spans="1:49">
      <c r="A6967" s="60"/>
      <c r="B6967" s="60"/>
      <c r="C6967" s="60"/>
      <c r="D6967" s="60"/>
      <c r="H6967" s="61"/>
      <c r="I6967" s="61"/>
      <c r="J6967" s="61"/>
      <c r="K6967" s="61"/>
      <c r="L6967" s="61"/>
      <c r="M6967" s="61"/>
      <c r="N6967" s="61"/>
      <c r="O6967" s="61"/>
      <c r="P6967" s="61"/>
      <c r="Q6967" s="61"/>
      <c r="R6967" s="61"/>
      <c r="S6967" s="61"/>
      <c r="T6967" s="61"/>
      <c r="U6967" s="61"/>
      <c r="V6967" s="61"/>
      <c r="W6967" s="61"/>
      <c r="X6967" s="61"/>
      <c r="Y6967" s="61"/>
      <c r="Z6967" s="61"/>
      <c r="AA6967" s="61"/>
      <c r="AB6967" s="61"/>
      <c r="AC6967" s="61"/>
      <c r="AD6967" s="61"/>
      <c r="AE6967" s="61"/>
      <c r="AF6967" s="61"/>
      <c r="AG6967" s="61"/>
      <c r="AH6967" s="61"/>
      <c r="AI6967" s="61"/>
      <c r="AJ6967" s="61"/>
      <c r="AK6967" s="61"/>
      <c r="AL6967" s="61"/>
      <c r="AM6967" s="61"/>
      <c r="AN6967" s="61"/>
      <c r="AO6967" s="61"/>
      <c r="AP6967" s="62"/>
      <c r="AQ6967" s="61"/>
      <c r="AR6967" s="61"/>
      <c r="AS6967" s="61"/>
      <c r="AT6967" s="61"/>
      <c r="AU6967" s="61"/>
      <c r="AV6967" s="61"/>
      <c r="AW6967" s="60"/>
    </row>
    <row r="6968" s="59" customFormat="1" customHeight="1" spans="1:49">
      <c r="A6968" s="60"/>
      <c r="B6968" s="60"/>
      <c r="C6968" s="60"/>
      <c r="D6968" s="60"/>
      <c r="H6968" s="61"/>
      <c r="I6968" s="61"/>
      <c r="J6968" s="61"/>
      <c r="K6968" s="61"/>
      <c r="L6968" s="61"/>
      <c r="M6968" s="61"/>
      <c r="N6968" s="61"/>
      <c r="O6968" s="61"/>
      <c r="P6968" s="61"/>
      <c r="Q6968" s="61"/>
      <c r="R6968" s="61"/>
      <c r="S6968" s="61"/>
      <c r="T6968" s="61"/>
      <c r="U6968" s="61"/>
      <c r="V6968" s="61"/>
      <c r="W6968" s="61"/>
      <c r="X6968" s="61"/>
      <c r="Y6968" s="61"/>
      <c r="Z6968" s="61"/>
      <c r="AA6968" s="61"/>
      <c r="AB6968" s="61"/>
      <c r="AC6968" s="61"/>
      <c r="AD6968" s="61"/>
      <c r="AE6968" s="61"/>
      <c r="AF6968" s="61"/>
      <c r="AG6968" s="61"/>
      <c r="AH6968" s="61"/>
      <c r="AI6968" s="61"/>
      <c r="AJ6968" s="61"/>
      <c r="AK6968" s="61"/>
      <c r="AL6968" s="61"/>
      <c r="AM6968" s="61"/>
      <c r="AN6968" s="61"/>
      <c r="AO6968" s="61"/>
      <c r="AP6968" s="62"/>
      <c r="AQ6968" s="61"/>
      <c r="AR6968" s="61"/>
      <c r="AS6968" s="61"/>
      <c r="AT6968" s="61"/>
      <c r="AU6968" s="61"/>
      <c r="AV6968" s="61"/>
      <c r="AW6968" s="60"/>
    </row>
    <row r="6969" s="59" customFormat="1" customHeight="1" spans="1:49">
      <c r="A6969" s="60"/>
      <c r="B6969" s="60"/>
      <c r="C6969" s="60"/>
      <c r="D6969" s="60"/>
      <c r="H6969" s="61"/>
      <c r="I6969" s="61"/>
      <c r="J6969" s="61"/>
      <c r="K6969" s="61"/>
      <c r="L6969" s="61"/>
      <c r="M6969" s="61"/>
      <c r="N6969" s="61"/>
      <c r="O6969" s="61"/>
      <c r="P6969" s="61"/>
      <c r="Q6969" s="61"/>
      <c r="R6969" s="61"/>
      <c r="S6969" s="61"/>
      <c r="T6969" s="61"/>
      <c r="U6969" s="61"/>
      <c r="V6969" s="61"/>
      <c r="W6969" s="61"/>
      <c r="X6969" s="61"/>
      <c r="Y6969" s="61"/>
      <c r="Z6969" s="61"/>
      <c r="AA6969" s="61"/>
      <c r="AB6969" s="61"/>
      <c r="AC6969" s="61"/>
      <c r="AD6969" s="61"/>
      <c r="AE6969" s="61"/>
      <c r="AF6969" s="61"/>
      <c r="AG6969" s="61"/>
      <c r="AH6969" s="61"/>
      <c r="AI6969" s="61"/>
      <c r="AJ6969" s="61"/>
      <c r="AK6969" s="61"/>
      <c r="AL6969" s="61"/>
      <c r="AM6969" s="61"/>
      <c r="AN6969" s="61"/>
      <c r="AO6969" s="61"/>
      <c r="AP6969" s="62"/>
      <c r="AQ6969" s="61"/>
      <c r="AR6969" s="61"/>
      <c r="AS6969" s="61"/>
      <c r="AT6969" s="61"/>
      <c r="AU6969" s="61"/>
      <c r="AV6969" s="61"/>
      <c r="AW6969" s="60"/>
    </row>
    <row r="6970" s="59" customFormat="1" customHeight="1" spans="1:49">
      <c r="A6970" s="60"/>
      <c r="B6970" s="60"/>
      <c r="C6970" s="60"/>
      <c r="D6970" s="60"/>
      <c r="H6970" s="61"/>
      <c r="I6970" s="61"/>
      <c r="J6970" s="61"/>
      <c r="K6970" s="61"/>
      <c r="L6970" s="61"/>
      <c r="M6970" s="61"/>
      <c r="N6970" s="61"/>
      <c r="O6970" s="61"/>
      <c r="P6970" s="61"/>
      <c r="Q6970" s="61"/>
      <c r="R6970" s="61"/>
      <c r="S6970" s="61"/>
      <c r="T6970" s="61"/>
      <c r="U6970" s="61"/>
      <c r="V6970" s="61"/>
      <c r="W6970" s="61"/>
      <c r="X6970" s="61"/>
      <c r="Y6970" s="61"/>
      <c r="Z6970" s="61"/>
      <c r="AA6970" s="61"/>
      <c r="AB6970" s="61"/>
      <c r="AC6970" s="61"/>
      <c r="AD6970" s="61"/>
      <c r="AE6970" s="61"/>
      <c r="AF6970" s="61"/>
      <c r="AG6970" s="61"/>
      <c r="AH6970" s="61"/>
      <c r="AI6970" s="61"/>
      <c r="AJ6970" s="61"/>
      <c r="AK6970" s="61"/>
      <c r="AL6970" s="61"/>
      <c r="AM6970" s="61"/>
      <c r="AN6970" s="61"/>
      <c r="AO6970" s="61"/>
      <c r="AP6970" s="62"/>
      <c r="AQ6970" s="61"/>
      <c r="AR6970" s="61"/>
      <c r="AS6970" s="61"/>
      <c r="AT6970" s="61"/>
      <c r="AU6970" s="61"/>
      <c r="AV6970" s="61"/>
      <c r="AW6970" s="60"/>
    </row>
    <row r="6971" s="59" customFormat="1" customHeight="1" spans="1:49">
      <c r="A6971" s="60"/>
      <c r="B6971" s="60"/>
      <c r="C6971" s="60"/>
      <c r="D6971" s="60"/>
      <c r="H6971" s="61"/>
      <c r="I6971" s="61"/>
      <c r="J6971" s="61"/>
      <c r="K6971" s="61"/>
      <c r="L6971" s="61"/>
      <c r="M6971" s="61"/>
      <c r="N6971" s="61"/>
      <c r="O6971" s="61"/>
      <c r="P6971" s="61"/>
      <c r="Q6971" s="61"/>
      <c r="R6971" s="61"/>
      <c r="S6971" s="61"/>
      <c r="T6971" s="61"/>
      <c r="U6971" s="61"/>
      <c r="V6971" s="61"/>
      <c r="W6971" s="61"/>
      <c r="X6971" s="61"/>
      <c r="Y6971" s="61"/>
      <c r="Z6971" s="61"/>
      <c r="AA6971" s="61"/>
      <c r="AB6971" s="61"/>
      <c r="AC6971" s="61"/>
      <c r="AD6971" s="61"/>
      <c r="AE6971" s="61"/>
      <c r="AF6971" s="61"/>
      <c r="AG6971" s="61"/>
      <c r="AH6971" s="61"/>
      <c r="AI6971" s="61"/>
      <c r="AJ6971" s="61"/>
      <c r="AK6971" s="61"/>
      <c r="AL6971" s="61"/>
      <c r="AM6971" s="61"/>
      <c r="AN6971" s="61"/>
      <c r="AO6971" s="61"/>
      <c r="AP6971" s="62"/>
      <c r="AQ6971" s="61"/>
      <c r="AR6971" s="61"/>
      <c r="AS6971" s="61"/>
      <c r="AT6971" s="61"/>
      <c r="AU6971" s="61"/>
      <c r="AV6971" s="61"/>
      <c r="AW6971" s="60"/>
    </row>
    <row r="6972" s="59" customFormat="1" customHeight="1" spans="1:49">
      <c r="A6972" s="60"/>
      <c r="B6972" s="60"/>
      <c r="C6972" s="60"/>
      <c r="D6972" s="60"/>
      <c r="H6972" s="61"/>
      <c r="I6972" s="61"/>
      <c r="J6972" s="61"/>
      <c r="K6972" s="61"/>
      <c r="L6972" s="61"/>
      <c r="M6972" s="61"/>
      <c r="N6972" s="61"/>
      <c r="O6972" s="61"/>
      <c r="P6972" s="61"/>
      <c r="Q6972" s="61"/>
      <c r="R6972" s="61"/>
      <c r="S6972" s="61"/>
      <c r="T6972" s="61"/>
      <c r="U6972" s="61"/>
      <c r="V6972" s="61"/>
      <c r="W6972" s="61"/>
      <c r="X6972" s="61"/>
      <c r="Y6972" s="61"/>
      <c r="Z6972" s="61"/>
      <c r="AA6972" s="61"/>
      <c r="AB6972" s="61"/>
      <c r="AC6972" s="61"/>
      <c r="AD6972" s="61"/>
      <c r="AE6972" s="61"/>
      <c r="AF6972" s="61"/>
      <c r="AG6972" s="61"/>
      <c r="AH6972" s="61"/>
      <c r="AI6972" s="61"/>
      <c r="AJ6972" s="61"/>
      <c r="AK6972" s="61"/>
      <c r="AL6972" s="61"/>
      <c r="AM6972" s="61"/>
      <c r="AN6972" s="61"/>
      <c r="AO6972" s="61"/>
      <c r="AP6972" s="62"/>
      <c r="AQ6972" s="61"/>
      <c r="AR6972" s="61"/>
      <c r="AS6972" s="61"/>
      <c r="AT6972" s="61"/>
      <c r="AU6972" s="61"/>
      <c r="AV6972" s="61"/>
      <c r="AW6972" s="60"/>
    </row>
    <row r="6973" s="59" customFormat="1" customHeight="1" spans="1:49">
      <c r="A6973" s="60"/>
      <c r="B6973" s="60"/>
      <c r="C6973" s="60"/>
      <c r="D6973" s="60"/>
      <c r="H6973" s="61"/>
      <c r="I6973" s="61"/>
      <c r="J6973" s="61"/>
      <c r="K6973" s="61"/>
      <c r="L6973" s="61"/>
      <c r="M6973" s="61"/>
      <c r="N6973" s="61"/>
      <c r="O6973" s="61"/>
      <c r="P6973" s="61"/>
      <c r="Q6973" s="61"/>
      <c r="R6973" s="61"/>
      <c r="S6973" s="61"/>
      <c r="T6973" s="61"/>
      <c r="U6973" s="61"/>
      <c r="V6973" s="61"/>
      <c r="W6973" s="61"/>
      <c r="X6973" s="61"/>
      <c r="Y6973" s="61"/>
      <c r="Z6973" s="61"/>
      <c r="AA6973" s="61"/>
      <c r="AB6973" s="61"/>
      <c r="AC6973" s="61"/>
      <c r="AD6973" s="61"/>
      <c r="AE6973" s="61"/>
      <c r="AF6973" s="61"/>
      <c r="AG6973" s="61"/>
      <c r="AH6973" s="61"/>
      <c r="AI6973" s="61"/>
      <c r="AJ6973" s="61"/>
      <c r="AK6973" s="61"/>
      <c r="AL6973" s="61"/>
      <c r="AM6973" s="61"/>
      <c r="AN6973" s="61"/>
      <c r="AO6973" s="61"/>
      <c r="AP6973" s="62"/>
      <c r="AQ6973" s="61"/>
      <c r="AR6973" s="61"/>
      <c r="AS6973" s="61"/>
      <c r="AT6973" s="61"/>
      <c r="AU6973" s="61"/>
      <c r="AV6973" s="61"/>
      <c r="AW6973" s="60"/>
    </row>
    <row r="6974" s="59" customFormat="1" customHeight="1" spans="1:49">
      <c r="A6974" s="60"/>
      <c r="B6974" s="60"/>
      <c r="C6974" s="60"/>
      <c r="D6974" s="60"/>
      <c r="H6974" s="61"/>
      <c r="I6974" s="61"/>
      <c r="J6974" s="61"/>
      <c r="K6974" s="61"/>
      <c r="L6974" s="61"/>
      <c r="M6974" s="61"/>
      <c r="N6974" s="61"/>
      <c r="O6974" s="61"/>
      <c r="P6974" s="61"/>
      <c r="Q6974" s="61"/>
      <c r="R6974" s="61"/>
      <c r="S6974" s="61"/>
      <c r="T6974" s="61"/>
      <c r="U6974" s="61"/>
      <c r="V6974" s="61"/>
      <c r="W6974" s="61"/>
      <c r="X6974" s="61"/>
      <c r="Y6974" s="61"/>
      <c r="Z6974" s="61"/>
      <c r="AA6974" s="61"/>
      <c r="AB6974" s="61"/>
      <c r="AC6974" s="61"/>
      <c r="AD6974" s="61"/>
      <c r="AE6974" s="61"/>
      <c r="AF6974" s="61"/>
      <c r="AG6974" s="61"/>
      <c r="AH6974" s="61"/>
      <c r="AI6974" s="61"/>
      <c r="AJ6974" s="61"/>
      <c r="AK6974" s="61"/>
      <c r="AL6974" s="61"/>
      <c r="AM6974" s="61"/>
      <c r="AN6974" s="61"/>
      <c r="AO6974" s="61"/>
      <c r="AP6974" s="62"/>
      <c r="AQ6974" s="61"/>
      <c r="AR6974" s="61"/>
      <c r="AS6974" s="61"/>
      <c r="AT6974" s="61"/>
      <c r="AU6974" s="61"/>
      <c r="AV6974" s="61"/>
      <c r="AW6974" s="60"/>
    </row>
    <row r="6975" s="59" customFormat="1" customHeight="1" spans="1:49">
      <c r="A6975" s="60"/>
      <c r="B6975" s="60"/>
      <c r="C6975" s="60"/>
      <c r="D6975" s="60"/>
      <c r="H6975" s="61"/>
      <c r="I6975" s="61"/>
      <c r="J6975" s="61"/>
      <c r="K6975" s="61"/>
      <c r="L6975" s="61"/>
      <c r="M6975" s="61"/>
      <c r="N6975" s="61"/>
      <c r="O6975" s="61"/>
      <c r="P6975" s="61"/>
      <c r="Q6975" s="61"/>
      <c r="R6975" s="61"/>
      <c r="S6975" s="61"/>
      <c r="T6975" s="61"/>
      <c r="U6975" s="61"/>
      <c r="V6975" s="61"/>
      <c r="W6975" s="61"/>
      <c r="X6975" s="61"/>
      <c r="Y6975" s="61"/>
      <c r="Z6975" s="61"/>
      <c r="AA6975" s="61"/>
      <c r="AB6975" s="61"/>
      <c r="AC6975" s="61"/>
      <c r="AD6975" s="61"/>
      <c r="AE6975" s="61"/>
      <c r="AF6975" s="61"/>
      <c r="AG6975" s="61"/>
      <c r="AH6975" s="61"/>
      <c r="AI6975" s="61"/>
      <c r="AJ6975" s="61"/>
      <c r="AK6975" s="61"/>
      <c r="AL6975" s="61"/>
      <c r="AM6975" s="61"/>
      <c r="AN6975" s="61"/>
      <c r="AO6975" s="61"/>
      <c r="AP6975" s="62"/>
      <c r="AQ6975" s="61"/>
      <c r="AR6975" s="61"/>
      <c r="AS6975" s="61"/>
      <c r="AT6975" s="61"/>
      <c r="AU6975" s="61"/>
      <c r="AV6975" s="61"/>
      <c r="AW6975" s="60"/>
    </row>
    <row r="6976" s="59" customFormat="1" customHeight="1" spans="1:49">
      <c r="A6976" s="60"/>
      <c r="B6976" s="60"/>
      <c r="C6976" s="60"/>
      <c r="D6976" s="60"/>
      <c r="H6976" s="61"/>
      <c r="I6976" s="61"/>
      <c r="J6976" s="61"/>
      <c r="K6976" s="61"/>
      <c r="L6976" s="61"/>
      <c r="M6976" s="61"/>
      <c r="N6976" s="61"/>
      <c r="O6976" s="61"/>
      <c r="P6976" s="61"/>
      <c r="Q6976" s="61"/>
      <c r="R6976" s="61"/>
      <c r="S6976" s="61"/>
      <c r="T6976" s="61"/>
      <c r="U6976" s="61"/>
      <c r="V6976" s="61"/>
      <c r="W6976" s="61"/>
      <c r="X6976" s="61"/>
      <c r="Y6976" s="61"/>
      <c r="Z6976" s="61"/>
      <c r="AA6976" s="61"/>
      <c r="AB6976" s="61"/>
      <c r="AC6976" s="61"/>
      <c r="AD6976" s="61"/>
      <c r="AE6976" s="61"/>
      <c r="AF6976" s="61"/>
      <c r="AG6976" s="61"/>
      <c r="AH6976" s="61"/>
      <c r="AI6976" s="61"/>
      <c r="AJ6976" s="61"/>
      <c r="AK6976" s="61"/>
      <c r="AL6976" s="61"/>
      <c r="AM6976" s="61"/>
      <c r="AN6976" s="61"/>
      <c r="AO6976" s="61"/>
      <c r="AP6976" s="62"/>
      <c r="AQ6976" s="61"/>
      <c r="AR6976" s="61"/>
      <c r="AS6976" s="61"/>
      <c r="AT6976" s="61"/>
      <c r="AU6976" s="61"/>
      <c r="AV6976" s="61"/>
      <c r="AW6976" s="60"/>
    </row>
    <row r="6977" s="59" customFormat="1" customHeight="1" spans="1:49">
      <c r="A6977" s="60"/>
      <c r="B6977" s="60"/>
      <c r="C6977" s="60"/>
      <c r="D6977" s="60"/>
      <c r="H6977" s="61"/>
      <c r="I6977" s="61"/>
      <c r="J6977" s="61"/>
      <c r="K6977" s="61"/>
      <c r="L6977" s="61"/>
      <c r="M6977" s="61"/>
      <c r="N6977" s="61"/>
      <c r="O6977" s="61"/>
      <c r="P6977" s="61"/>
      <c r="Q6977" s="61"/>
      <c r="R6977" s="61"/>
      <c r="S6977" s="61"/>
      <c r="T6977" s="61"/>
      <c r="U6977" s="61"/>
      <c r="V6977" s="61"/>
      <c r="W6977" s="61"/>
      <c r="X6977" s="61"/>
      <c r="Y6977" s="61"/>
      <c r="Z6977" s="61"/>
      <c r="AA6977" s="61"/>
      <c r="AB6977" s="61"/>
      <c r="AC6977" s="61"/>
      <c r="AD6977" s="61"/>
      <c r="AE6977" s="61"/>
      <c r="AF6977" s="61"/>
      <c r="AG6977" s="61"/>
      <c r="AH6977" s="61"/>
      <c r="AI6977" s="61"/>
      <c r="AJ6977" s="61"/>
      <c r="AK6977" s="61"/>
      <c r="AL6977" s="61"/>
      <c r="AM6977" s="61"/>
      <c r="AN6977" s="61"/>
      <c r="AO6977" s="61"/>
      <c r="AP6977" s="62"/>
      <c r="AQ6977" s="61"/>
      <c r="AR6977" s="61"/>
      <c r="AS6977" s="61"/>
      <c r="AT6977" s="61"/>
      <c r="AU6977" s="61"/>
      <c r="AV6977" s="61"/>
      <c r="AW6977" s="60"/>
    </row>
    <row r="6978" s="59" customFormat="1" customHeight="1" spans="1:49">
      <c r="A6978" s="60"/>
      <c r="B6978" s="60"/>
      <c r="C6978" s="60"/>
      <c r="D6978" s="60"/>
      <c r="H6978" s="61"/>
      <c r="I6978" s="61"/>
      <c r="J6978" s="61"/>
      <c r="K6978" s="61"/>
      <c r="L6978" s="61"/>
      <c r="M6978" s="61"/>
      <c r="N6978" s="61"/>
      <c r="O6978" s="61"/>
      <c r="P6978" s="61"/>
      <c r="Q6978" s="61"/>
      <c r="R6978" s="61"/>
      <c r="S6978" s="61"/>
      <c r="T6978" s="61"/>
      <c r="U6978" s="61"/>
      <c r="V6978" s="61"/>
      <c r="W6978" s="61"/>
      <c r="X6978" s="61"/>
      <c r="Y6978" s="61"/>
      <c r="Z6978" s="61"/>
      <c r="AA6978" s="61"/>
      <c r="AB6978" s="61"/>
      <c r="AC6978" s="61"/>
      <c r="AD6978" s="61"/>
      <c r="AE6978" s="61"/>
      <c r="AF6978" s="61"/>
      <c r="AG6978" s="61"/>
      <c r="AH6978" s="61"/>
      <c r="AI6978" s="61"/>
      <c r="AJ6978" s="61"/>
      <c r="AK6978" s="61"/>
      <c r="AL6978" s="61"/>
      <c r="AM6978" s="61"/>
      <c r="AN6978" s="61"/>
      <c r="AO6978" s="61"/>
      <c r="AP6978" s="62"/>
      <c r="AQ6978" s="61"/>
      <c r="AR6978" s="61"/>
      <c r="AS6978" s="61"/>
      <c r="AT6978" s="61"/>
      <c r="AU6978" s="61"/>
      <c r="AV6978" s="61"/>
      <c r="AW6978" s="60"/>
    </row>
    <row r="6979" s="59" customFormat="1" customHeight="1" spans="1:49">
      <c r="A6979" s="60"/>
      <c r="B6979" s="60"/>
      <c r="C6979" s="60"/>
      <c r="D6979" s="60"/>
      <c r="H6979" s="61"/>
      <c r="I6979" s="61"/>
      <c r="J6979" s="61"/>
      <c r="K6979" s="61"/>
      <c r="L6979" s="61"/>
      <c r="M6979" s="61"/>
      <c r="N6979" s="61"/>
      <c r="O6979" s="61"/>
      <c r="P6979" s="61"/>
      <c r="Q6979" s="61"/>
      <c r="R6979" s="61"/>
      <c r="S6979" s="61"/>
      <c r="T6979" s="61"/>
      <c r="U6979" s="61"/>
      <c r="V6979" s="61"/>
      <c r="W6979" s="61"/>
      <c r="X6979" s="61"/>
      <c r="Y6979" s="61"/>
      <c r="Z6979" s="61"/>
      <c r="AA6979" s="61"/>
      <c r="AB6979" s="61"/>
      <c r="AC6979" s="61"/>
      <c r="AD6979" s="61"/>
      <c r="AE6979" s="61"/>
      <c r="AF6979" s="61"/>
      <c r="AG6979" s="61"/>
      <c r="AH6979" s="61"/>
      <c r="AI6979" s="61"/>
      <c r="AJ6979" s="61"/>
      <c r="AK6979" s="61"/>
      <c r="AL6979" s="61"/>
      <c r="AM6979" s="61"/>
      <c r="AN6979" s="61"/>
      <c r="AO6979" s="61"/>
      <c r="AP6979" s="62"/>
      <c r="AQ6979" s="61"/>
      <c r="AR6979" s="61"/>
      <c r="AS6979" s="61"/>
      <c r="AT6979" s="61"/>
      <c r="AU6979" s="61"/>
      <c r="AV6979" s="61"/>
      <c r="AW6979" s="60"/>
    </row>
    <row r="6980" s="59" customFormat="1" customHeight="1" spans="1:49">
      <c r="A6980" s="60"/>
      <c r="B6980" s="60"/>
      <c r="C6980" s="60"/>
      <c r="D6980" s="60"/>
      <c r="H6980" s="61"/>
      <c r="I6980" s="61"/>
      <c r="J6980" s="61"/>
      <c r="K6980" s="61"/>
      <c r="L6980" s="61"/>
      <c r="M6980" s="61"/>
      <c r="N6980" s="61"/>
      <c r="O6980" s="61"/>
      <c r="P6980" s="61"/>
      <c r="Q6980" s="61"/>
      <c r="R6980" s="61"/>
      <c r="S6980" s="61"/>
      <c r="T6980" s="61"/>
      <c r="U6980" s="61"/>
      <c r="V6980" s="61"/>
      <c r="W6980" s="61"/>
      <c r="X6980" s="61"/>
      <c r="Y6980" s="61"/>
      <c r="Z6980" s="61"/>
      <c r="AA6980" s="61"/>
      <c r="AB6980" s="61"/>
      <c r="AC6980" s="61"/>
      <c r="AD6980" s="61"/>
      <c r="AE6980" s="61"/>
      <c r="AF6980" s="61"/>
      <c r="AG6980" s="61"/>
      <c r="AH6980" s="61"/>
      <c r="AI6980" s="61"/>
      <c r="AJ6980" s="61"/>
      <c r="AK6980" s="61"/>
      <c r="AL6980" s="61"/>
      <c r="AM6980" s="61"/>
      <c r="AN6980" s="61"/>
      <c r="AO6980" s="61"/>
      <c r="AP6980" s="62"/>
      <c r="AQ6980" s="61"/>
      <c r="AR6980" s="61"/>
      <c r="AS6980" s="61"/>
      <c r="AT6980" s="61"/>
      <c r="AU6980" s="61"/>
      <c r="AV6980" s="61"/>
      <c r="AW6980" s="60"/>
    </row>
    <row r="6981" s="59" customFormat="1" customHeight="1" spans="1:49">
      <c r="A6981" s="60"/>
      <c r="B6981" s="60"/>
      <c r="C6981" s="60"/>
      <c r="D6981" s="60"/>
      <c r="H6981" s="61"/>
      <c r="I6981" s="61"/>
      <c r="J6981" s="61"/>
      <c r="K6981" s="61"/>
      <c r="L6981" s="61"/>
      <c r="M6981" s="61"/>
      <c r="N6981" s="61"/>
      <c r="O6981" s="61"/>
      <c r="P6981" s="61"/>
      <c r="Q6981" s="61"/>
      <c r="R6981" s="61"/>
      <c r="S6981" s="61"/>
      <c r="T6981" s="61"/>
      <c r="U6981" s="61"/>
      <c r="V6981" s="61"/>
      <c r="W6981" s="61"/>
      <c r="X6981" s="61"/>
      <c r="Y6981" s="61"/>
      <c r="Z6981" s="61"/>
      <c r="AA6981" s="61"/>
      <c r="AB6981" s="61"/>
      <c r="AC6981" s="61"/>
      <c r="AD6981" s="61"/>
      <c r="AE6981" s="61"/>
      <c r="AF6981" s="61"/>
      <c r="AG6981" s="61"/>
      <c r="AH6981" s="61"/>
      <c r="AI6981" s="61"/>
      <c r="AJ6981" s="61"/>
      <c r="AK6981" s="61"/>
      <c r="AL6981" s="61"/>
      <c r="AM6981" s="61"/>
      <c r="AN6981" s="61"/>
      <c r="AO6981" s="61"/>
      <c r="AP6981" s="62"/>
      <c r="AQ6981" s="61"/>
      <c r="AR6981" s="61"/>
      <c r="AS6981" s="61"/>
      <c r="AT6981" s="61"/>
      <c r="AU6981" s="61"/>
      <c r="AV6981" s="61"/>
      <c r="AW6981" s="60"/>
    </row>
    <row r="6982" s="59" customFormat="1" customHeight="1" spans="1:49">
      <c r="A6982" s="60"/>
      <c r="B6982" s="60"/>
      <c r="C6982" s="60"/>
      <c r="D6982" s="60"/>
      <c r="H6982" s="61"/>
      <c r="I6982" s="61"/>
      <c r="J6982" s="61"/>
      <c r="K6982" s="61"/>
      <c r="L6982" s="61"/>
      <c r="M6982" s="61"/>
      <c r="N6982" s="61"/>
      <c r="O6982" s="61"/>
      <c r="P6982" s="61"/>
      <c r="Q6982" s="61"/>
      <c r="R6982" s="61"/>
      <c r="S6982" s="61"/>
      <c r="T6982" s="61"/>
      <c r="U6982" s="61"/>
      <c r="V6982" s="61"/>
      <c r="W6982" s="61"/>
      <c r="X6982" s="61"/>
      <c r="Y6982" s="61"/>
      <c r="Z6982" s="61"/>
      <c r="AA6982" s="61"/>
      <c r="AB6982" s="61"/>
      <c r="AC6982" s="61"/>
      <c r="AD6982" s="61"/>
      <c r="AE6982" s="61"/>
      <c r="AF6982" s="61"/>
      <c r="AG6982" s="61"/>
      <c r="AH6982" s="61"/>
      <c r="AI6982" s="61"/>
      <c r="AJ6982" s="61"/>
      <c r="AK6982" s="61"/>
      <c r="AL6982" s="61"/>
      <c r="AM6982" s="61"/>
      <c r="AN6982" s="61"/>
      <c r="AO6982" s="61"/>
      <c r="AP6982" s="62"/>
      <c r="AQ6982" s="61"/>
      <c r="AR6982" s="61"/>
      <c r="AS6982" s="61"/>
      <c r="AT6982" s="61"/>
      <c r="AU6982" s="61"/>
      <c r="AV6982" s="61"/>
      <c r="AW6982" s="60"/>
    </row>
    <row r="6983" s="59" customFormat="1" customHeight="1" spans="1:49">
      <c r="A6983" s="60"/>
      <c r="B6983" s="60"/>
      <c r="C6983" s="60"/>
      <c r="D6983" s="60"/>
      <c r="H6983" s="61"/>
      <c r="I6983" s="61"/>
      <c r="J6983" s="61"/>
      <c r="K6983" s="61"/>
      <c r="L6983" s="61"/>
      <c r="M6983" s="61"/>
      <c r="N6983" s="61"/>
      <c r="O6983" s="61"/>
      <c r="P6983" s="61"/>
      <c r="Q6983" s="61"/>
      <c r="R6983" s="61"/>
      <c r="S6983" s="61"/>
      <c r="T6983" s="61"/>
      <c r="U6983" s="61"/>
      <c r="V6983" s="61"/>
      <c r="W6983" s="61"/>
      <c r="X6983" s="61"/>
      <c r="Y6983" s="61"/>
      <c r="Z6983" s="61"/>
      <c r="AA6983" s="61"/>
      <c r="AB6983" s="61"/>
      <c r="AC6983" s="61"/>
      <c r="AD6983" s="61"/>
      <c r="AE6983" s="61"/>
      <c r="AF6983" s="61"/>
      <c r="AG6983" s="61"/>
      <c r="AH6983" s="61"/>
      <c r="AI6983" s="61"/>
      <c r="AJ6983" s="61"/>
      <c r="AK6983" s="61"/>
      <c r="AL6983" s="61"/>
      <c r="AM6983" s="61"/>
      <c r="AN6983" s="61"/>
      <c r="AO6983" s="61"/>
      <c r="AP6983" s="62"/>
      <c r="AQ6983" s="61"/>
      <c r="AR6983" s="61"/>
      <c r="AS6983" s="61"/>
      <c r="AT6983" s="61"/>
      <c r="AU6983" s="61"/>
      <c r="AV6983" s="61"/>
      <c r="AW6983" s="60"/>
    </row>
    <row r="6984" s="59" customFormat="1" customHeight="1" spans="1:49">
      <c r="A6984" s="60"/>
      <c r="B6984" s="60"/>
      <c r="C6984" s="60"/>
      <c r="D6984" s="60"/>
      <c r="H6984" s="61"/>
      <c r="I6984" s="61"/>
      <c r="J6984" s="61"/>
      <c r="K6984" s="61"/>
      <c r="L6984" s="61"/>
      <c r="M6984" s="61"/>
      <c r="N6984" s="61"/>
      <c r="O6984" s="61"/>
      <c r="P6984" s="61"/>
      <c r="Q6984" s="61"/>
      <c r="R6984" s="61"/>
      <c r="S6984" s="61"/>
      <c r="T6984" s="61"/>
      <c r="U6984" s="61"/>
      <c r="V6984" s="61"/>
      <c r="W6984" s="61"/>
      <c r="X6984" s="61"/>
      <c r="Y6984" s="61"/>
      <c r="Z6984" s="61"/>
      <c r="AA6984" s="61"/>
      <c r="AB6984" s="61"/>
      <c r="AC6984" s="61"/>
      <c r="AD6984" s="61"/>
      <c r="AE6984" s="61"/>
      <c r="AF6984" s="61"/>
      <c r="AG6984" s="61"/>
      <c r="AH6984" s="61"/>
      <c r="AI6984" s="61"/>
      <c r="AJ6984" s="61"/>
      <c r="AK6984" s="61"/>
      <c r="AL6984" s="61"/>
      <c r="AM6984" s="61"/>
      <c r="AN6984" s="61"/>
      <c r="AO6984" s="61"/>
      <c r="AP6984" s="62"/>
      <c r="AQ6984" s="61"/>
      <c r="AR6984" s="61"/>
      <c r="AS6984" s="61"/>
      <c r="AT6984" s="61"/>
      <c r="AU6984" s="61"/>
      <c r="AV6984" s="61"/>
      <c r="AW6984" s="60"/>
    </row>
    <row r="6985" s="59" customFormat="1" customHeight="1" spans="1:49">
      <c r="A6985" s="60"/>
      <c r="B6985" s="60"/>
      <c r="C6985" s="60"/>
      <c r="D6985" s="60"/>
      <c r="H6985" s="61"/>
      <c r="I6985" s="61"/>
      <c r="J6985" s="61"/>
      <c r="K6985" s="61"/>
      <c r="L6985" s="61"/>
      <c r="M6985" s="61"/>
      <c r="N6985" s="61"/>
      <c r="O6985" s="61"/>
      <c r="P6985" s="61"/>
      <c r="Q6985" s="61"/>
      <c r="R6985" s="61"/>
      <c r="S6985" s="61"/>
      <c r="T6985" s="61"/>
      <c r="U6985" s="61"/>
      <c r="V6985" s="61"/>
      <c r="W6985" s="61"/>
      <c r="X6985" s="61"/>
      <c r="Y6985" s="61"/>
      <c r="Z6985" s="61"/>
      <c r="AA6985" s="61"/>
      <c r="AB6985" s="61"/>
      <c r="AC6985" s="61"/>
      <c r="AD6985" s="61"/>
      <c r="AE6985" s="61"/>
      <c r="AF6985" s="61"/>
      <c r="AG6985" s="61"/>
      <c r="AH6985" s="61"/>
      <c r="AI6985" s="61"/>
      <c r="AJ6985" s="61"/>
      <c r="AK6985" s="61"/>
      <c r="AL6985" s="61"/>
      <c r="AM6985" s="61"/>
      <c r="AN6985" s="61"/>
      <c r="AO6985" s="61"/>
      <c r="AP6985" s="62"/>
      <c r="AQ6985" s="61"/>
      <c r="AR6985" s="61"/>
      <c r="AS6985" s="61"/>
      <c r="AT6985" s="61"/>
      <c r="AU6985" s="61"/>
      <c r="AV6985" s="61"/>
      <c r="AW6985" s="60"/>
    </row>
    <row r="6986" s="59" customFormat="1" customHeight="1" spans="1:49">
      <c r="A6986" s="60"/>
      <c r="B6986" s="60"/>
      <c r="C6986" s="60"/>
      <c r="D6986" s="60"/>
      <c r="H6986" s="61"/>
      <c r="I6986" s="61"/>
      <c r="J6986" s="61"/>
      <c r="K6986" s="61"/>
      <c r="L6986" s="61"/>
      <c r="M6986" s="61"/>
      <c r="N6986" s="61"/>
      <c r="O6986" s="61"/>
      <c r="P6986" s="61"/>
      <c r="Q6986" s="61"/>
      <c r="R6986" s="61"/>
      <c r="S6986" s="61"/>
      <c r="T6986" s="61"/>
      <c r="U6986" s="61"/>
      <c r="V6986" s="61"/>
      <c r="W6986" s="61"/>
      <c r="X6986" s="61"/>
      <c r="Y6986" s="61"/>
      <c r="Z6986" s="61"/>
      <c r="AA6986" s="61"/>
      <c r="AB6986" s="61"/>
      <c r="AC6986" s="61"/>
      <c r="AD6986" s="61"/>
      <c r="AE6986" s="61"/>
      <c r="AF6986" s="61"/>
      <c r="AG6986" s="61"/>
      <c r="AH6986" s="61"/>
      <c r="AI6986" s="61"/>
      <c r="AJ6986" s="61"/>
      <c r="AK6986" s="61"/>
      <c r="AL6986" s="61"/>
      <c r="AM6986" s="61"/>
      <c r="AN6986" s="61"/>
      <c r="AO6986" s="61"/>
      <c r="AP6986" s="62"/>
      <c r="AQ6986" s="61"/>
      <c r="AR6986" s="61"/>
      <c r="AS6986" s="61"/>
      <c r="AT6986" s="61"/>
      <c r="AU6986" s="61"/>
      <c r="AV6986" s="61"/>
      <c r="AW6986" s="60"/>
    </row>
    <row r="6987" s="59" customFormat="1" customHeight="1" spans="1:49">
      <c r="A6987" s="60"/>
      <c r="B6987" s="60"/>
      <c r="C6987" s="60"/>
      <c r="D6987" s="60"/>
      <c r="H6987" s="61"/>
      <c r="I6987" s="61"/>
      <c r="J6987" s="61"/>
      <c r="K6987" s="61"/>
      <c r="L6987" s="61"/>
      <c r="M6987" s="61"/>
      <c r="N6987" s="61"/>
      <c r="O6987" s="61"/>
      <c r="P6987" s="61"/>
      <c r="Q6987" s="61"/>
      <c r="R6987" s="61"/>
      <c r="S6987" s="61"/>
      <c r="T6987" s="61"/>
      <c r="U6987" s="61"/>
      <c r="V6987" s="61"/>
      <c r="W6987" s="61"/>
      <c r="X6987" s="61"/>
      <c r="Y6987" s="61"/>
      <c r="Z6987" s="61"/>
      <c r="AA6987" s="61"/>
      <c r="AB6987" s="61"/>
      <c r="AC6987" s="61"/>
      <c r="AD6987" s="61"/>
      <c r="AE6987" s="61"/>
      <c r="AF6987" s="61"/>
      <c r="AG6987" s="61"/>
      <c r="AH6987" s="61"/>
      <c r="AI6987" s="61"/>
      <c r="AJ6987" s="61"/>
      <c r="AK6987" s="61"/>
      <c r="AL6987" s="61"/>
      <c r="AM6987" s="61"/>
      <c r="AN6987" s="61"/>
      <c r="AO6987" s="61"/>
      <c r="AP6987" s="62"/>
      <c r="AQ6987" s="61"/>
      <c r="AR6987" s="61"/>
      <c r="AS6987" s="61"/>
      <c r="AT6987" s="61"/>
      <c r="AU6987" s="61"/>
      <c r="AV6987" s="61"/>
      <c r="AW6987" s="60"/>
    </row>
    <row r="6988" s="59" customFormat="1" customHeight="1" spans="1:49">
      <c r="A6988" s="60"/>
      <c r="B6988" s="60"/>
      <c r="C6988" s="60"/>
      <c r="D6988" s="60"/>
      <c r="H6988" s="61"/>
      <c r="I6988" s="61"/>
      <c r="J6988" s="61"/>
      <c r="K6988" s="61"/>
      <c r="L6988" s="61"/>
      <c r="M6988" s="61"/>
      <c r="N6988" s="61"/>
      <c r="O6988" s="61"/>
      <c r="P6988" s="61"/>
      <c r="Q6988" s="61"/>
      <c r="R6988" s="61"/>
      <c r="S6988" s="61"/>
      <c r="T6988" s="61"/>
      <c r="U6988" s="61"/>
      <c r="V6988" s="61"/>
      <c r="W6988" s="61"/>
      <c r="X6988" s="61"/>
      <c r="Y6988" s="61"/>
      <c r="Z6988" s="61"/>
      <c r="AA6988" s="61"/>
      <c r="AB6988" s="61"/>
      <c r="AC6988" s="61"/>
      <c r="AD6988" s="61"/>
      <c r="AE6988" s="61"/>
      <c r="AF6988" s="61"/>
      <c r="AG6988" s="61"/>
      <c r="AH6988" s="61"/>
      <c r="AI6988" s="61"/>
      <c r="AJ6988" s="61"/>
      <c r="AK6988" s="61"/>
      <c r="AL6988" s="61"/>
      <c r="AM6988" s="61"/>
      <c r="AN6988" s="61"/>
      <c r="AO6988" s="61"/>
      <c r="AP6988" s="62"/>
      <c r="AQ6988" s="61"/>
      <c r="AR6988" s="61"/>
      <c r="AS6988" s="61"/>
      <c r="AT6988" s="61"/>
      <c r="AU6988" s="61"/>
      <c r="AV6988" s="61"/>
      <c r="AW6988" s="60"/>
    </row>
    <row r="6989" s="59" customFormat="1" customHeight="1" spans="1:49">
      <c r="A6989" s="60"/>
      <c r="B6989" s="60"/>
      <c r="C6989" s="60"/>
      <c r="D6989" s="60"/>
      <c r="H6989" s="61"/>
      <c r="I6989" s="61"/>
      <c r="J6989" s="61"/>
      <c r="K6989" s="61"/>
      <c r="L6989" s="61"/>
      <c r="M6989" s="61"/>
      <c r="N6989" s="61"/>
      <c r="O6989" s="61"/>
      <c r="P6989" s="61"/>
      <c r="Q6989" s="61"/>
      <c r="R6989" s="61"/>
      <c r="S6989" s="61"/>
      <c r="T6989" s="61"/>
      <c r="U6989" s="61"/>
      <c r="V6989" s="61"/>
      <c r="W6989" s="61"/>
      <c r="X6989" s="61"/>
      <c r="Y6989" s="61"/>
      <c r="Z6989" s="61"/>
      <c r="AA6989" s="61"/>
      <c r="AB6989" s="61"/>
      <c r="AC6989" s="61"/>
      <c r="AD6989" s="61"/>
      <c r="AE6989" s="61"/>
      <c r="AF6989" s="61"/>
      <c r="AG6989" s="61"/>
      <c r="AH6989" s="61"/>
      <c r="AI6989" s="61"/>
      <c r="AJ6989" s="61"/>
      <c r="AK6989" s="61"/>
      <c r="AL6989" s="61"/>
      <c r="AM6989" s="61"/>
      <c r="AN6989" s="61"/>
      <c r="AO6989" s="61"/>
      <c r="AP6989" s="62"/>
      <c r="AQ6989" s="61"/>
      <c r="AR6989" s="61"/>
      <c r="AS6989" s="61"/>
      <c r="AT6989" s="61"/>
      <c r="AU6989" s="61"/>
      <c r="AV6989" s="61"/>
      <c r="AW6989" s="60"/>
    </row>
    <row r="6990" s="59" customFormat="1" customHeight="1" spans="1:49">
      <c r="A6990" s="60"/>
      <c r="B6990" s="60"/>
      <c r="C6990" s="60"/>
      <c r="D6990" s="60"/>
      <c r="H6990" s="61"/>
      <c r="I6990" s="61"/>
      <c r="J6990" s="61"/>
      <c r="K6990" s="61"/>
      <c r="L6990" s="61"/>
      <c r="M6990" s="61"/>
      <c r="N6990" s="61"/>
      <c r="O6990" s="61"/>
      <c r="P6990" s="61"/>
      <c r="Q6990" s="61"/>
      <c r="R6990" s="61"/>
      <c r="S6990" s="61"/>
      <c r="T6990" s="61"/>
      <c r="U6990" s="61"/>
      <c r="V6990" s="61"/>
      <c r="W6990" s="61"/>
      <c r="X6990" s="61"/>
      <c r="Y6990" s="61"/>
      <c r="Z6990" s="61"/>
      <c r="AA6990" s="61"/>
      <c r="AB6990" s="61"/>
      <c r="AC6990" s="61"/>
      <c r="AD6990" s="61"/>
      <c r="AE6990" s="61"/>
      <c r="AF6990" s="61"/>
      <c r="AG6990" s="61"/>
      <c r="AH6990" s="61"/>
      <c r="AI6990" s="61"/>
      <c r="AJ6990" s="61"/>
      <c r="AK6990" s="61"/>
      <c r="AL6990" s="61"/>
      <c r="AM6990" s="61"/>
      <c r="AN6990" s="61"/>
      <c r="AO6990" s="61"/>
      <c r="AP6990" s="62"/>
      <c r="AQ6990" s="61"/>
      <c r="AR6990" s="61"/>
      <c r="AS6990" s="61"/>
      <c r="AT6990" s="61"/>
      <c r="AU6990" s="61"/>
      <c r="AV6990" s="61"/>
      <c r="AW6990" s="60"/>
    </row>
    <row r="6991" s="59" customFormat="1" customHeight="1" spans="1:49">
      <c r="A6991" s="60"/>
      <c r="B6991" s="60"/>
      <c r="C6991" s="60"/>
      <c r="D6991" s="60"/>
      <c r="H6991" s="61"/>
      <c r="I6991" s="61"/>
      <c r="J6991" s="61"/>
      <c r="K6991" s="61"/>
      <c r="L6991" s="61"/>
      <c r="M6991" s="61"/>
      <c r="N6991" s="61"/>
      <c r="O6991" s="61"/>
      <c r="P6991" s="61"/>
      <c r="Q6991" s="61"/>
      <c r="R6991" s="61"/>
      <c r="S6991" s="61"/>
      <c r="T6991" s="61"/>
      <c r="U6991" s="61"/>
      <c r="V6991" s="61"/>
      <c r="W6991" s="61"/>
      <c r="X6991" s="61"/>
      <c r="Y6991" s="61"/>
      <c r="Z6991" s="61"/>
      <c r="AA6991" s="61"/>
      <c r="AB6991" s="61"/>
      <c r="AC6991" s="61"/>
      <c r="AD6991" s="61"/>
      <c r="AE6991" s="61"/>
      <c r="AF6991" s="61"/>
      <c r="AG6991" s="61"/>
      <c r="AH6991" s="61"/>
      <c r="AI6991" s="61"/>
      <c r="AJ6991" s="61"/>
      <c r="AK6991" s="61"/>
      <c r="AL6991" s="61"/>
      <c r="AM6991" s="61"/>
      <c r="AN6991" s="61"/>
      <c r="AO6991" s="61"/>
      <c r="AP6991" s="62"/>
      <c r="AQ6991" s="61"/>
      <c r="AR6991" s="61"/>
      <c r="AS6991" s="61"/>
      <c r="AT6991" s="61"/>
      <c r="AU6991" s="61"/>
      <c r="AV6991" s="61"/>
      <c r="AW6991" s="60"/>
    </row>
    <row r="6992" s="59" customFormat="1" customHeight="1" spans="1:49">
      <c r="A6992" s="60"/>
      <c r="B6992" s="60"/>
      <c r="C6992" s="60"/>
      <c r="D6992" s="60"/>
      <c r="H6992" s="61"/>
      <c r="I6992" s="61"/>
      <c r="J6992" s="61"/>
      <c r="K6992" s="61"/>
      <c r="L6992" s="61"/>
      <c r="M6992" s="61"/>
      <c r="N6992" s="61"/>
      <c r="O6992" s="61"/>
      <c r="P6992" s="61"/>
      <c r="Q6992" s="61"/>
      <c r="R6992" s="61"/>
      <c r="S6992" s="61"/>
      <c r="T6992" s="61"/>
      <c r="U6992" s="61"/>
      <c r="V6992" s="61"/>
      <c r="W6992" s="61"/>
      <c r="X6992" s="61"/>
      <c r="Y6992" s="61"/>
      <c r="Z6992" s="61"/>
      <c r="AA6992" s="61"/>
      <c r="AB6992" s="61"/>
      <c r="AC6992" s="61"/>
      <c r="AD6992" s="61"/>
      <c r="AE6992" s="61"/>
      <c r="AF6992" s="61"/>
      <c r="AG6992" s="61"/>
      <c r="AH6992" s="61"/>
      <c r="AI6992" s="61"/>
      <c r="AJ6992" s="61"/>
      <c r="AK6992" s="61"/>
      <c r="AL6992" s="61"/>
      <c r="AM6992" s="61"/>
      <c r="AN6992" s="61"/>
      <c r="AO6992" s="61"/>
      <c r="AP6992" s="62"/>
      <c r="AQ6992" s="61"/>
      <c r="AR6992" s="61"/>
      <c r="AS6992" s="61"/>
      <c r="AT6992" s="61"/>
      <c r="AU6992" s="61"/>
      <c r="AV6992" s="61"/>
      <c r="AW6992" s="60"/>
    </row>
    <row r="6993" s="59" customFormat="1" customHeight="1" spans="1:49">
      <c r="A6993" s="60"/>
      <c r="B6993" s="60"/>
      <c r="C6993" s="60"/>
      <c r="D6993" s="60"/>
      <c r="H6993" s="61"/>
      <c r="I6993" s="61"/>
      <c r="J6993" s="61"/>
      <c r="K6993" s="61"/>
      <c r="L6993" s="61"/>
      <c r="M6993" s="61"/>
      <c r="N6993" s="61"/>
      <c r="O6993" s="61"/>
      <c r="P6993" s="61"/>
      <c r="Q6993" s="61"/>
      <c r="R6993" s="61"/>
      <c r="S6993" s="61"/>
      <c r="T6993" s="61"/>
      <c r="U6993" s="61"/>
      <c r="V6993" s="61"/>
      <c r="W6993" s="61"/>
      <c r="X6993" s="61"/>
      <c r="Y6993" s="61"/>
      <c r="Z6993" s="61"/>
      <c r="AA6993" s="61"/>
      <c r="AB6993" s="61"/>
      <c r="AC6993" s="61"/>
      <c r="AD6993" s="61"/>
      <c r="AE6993" s="61"/>
      <c r="AF6993" s="61"/>
      <c r="AG6993" s="61"/>
      <c r="AH6993" s="61"/>
      <c r="AI6993" s="61"/>
      <c r="AJ6993" s="61"/>
      <c r="AK6993" s="61"/>
      <c r="AL6993" s="61"/>
      <c r="AM6993" s="61"/>
      <c r="AN6993" s="61"/>
      <c r="AO6993" s="61"/>
      <c r="AP6993" s="62"/>
      <c r="AQ6993" s="61"/>
      <c r="AR6993" s="61"/>
      <c r="AS6993" s="61"/>
      <c r="AT6993" s="61"/>
      <c r="AU6993" s="61"/>
      <c r="AV6993" s="61"/>
      <c r="AW6993" s="60"/>
    </row>
    <row r="6994" s="59" customFormat="1" customHeight="1" spans="1:49">
      <c r="A6994" s="60"/>
      <c r="B6994" s="60"/>
      <c r="C6994" s="60"/>
      <c r="D6994" s="60"/>
      <c r="H6994" s="61"/>
      <c r="I6994" s="61"/>
      <c r="J6994" s="61"/>
      <c r="K6994" s="61"/>
      <c r="L6994" s="61"/>
      <c r="M6994" s="61"/>
      <c r="N6994" s="61"/>
      <c r="O6994" s="61"/>
      <c r="P6994" s="61"/>
      <c r="Q6994" s="61"/>
      <c r="R6994" s="61"/>
      <c r="S6994" s="61"/>
      <c r="T6994" s="61"/>
      <c r="U6994" s="61"/>
      <c r="V6994" s="61"/>
      <c r="W6994" s="61"/>
      <c r="X6994" s="61"/>
      <c r="Y6994" s="61"/>
      <c r="Z6994" s="61"/>
      <c r="AA6994" s="61"/>
      <c r="AB6994" s="61"/>
      <c r="AC6994" s="61"/>
      <c r="AD6994" s="61"/>
      <c r="AE6994" s="61"/>
      <c r="AF6994" s="61"/>
      <c r="AG6994" s="61"/>
      <c r="AH6994" s="61"/>
      <c r="AI6994" s="61"/>
      <c r="AJ6994" s="61"/>
      <c r="AK6994" s="61"/>
      <c r="AL6994" s="61"/>
      <c r="AM6994" s="61"/>
      <c r="AN6994" s="61"/>
      <c r="AO6994" s="61"/>
      <c r="AP6994" s="62"/>
      <c r="AQ6994" s="61"/>
      <c r="AR6994" s="61"/>
      <c r="AS6994" s="61"/>
      <c r="AT6994" s="61"/>
      <c r="AU6994" s="61"/>
      <c r="AV6994" s="61"/>
      <c r="AW6994" s="60"/>
    </row>
    <row r="6995" s="59" customFormat="1" customHeight="1" spans="1:49">
      <c r="A6995" s="60"/>
      <c r="B6995" s="60"/>
      <c r="C6995" s="60"/>
      <c r="D6995" s="60"/>
      <c r="H6995" s="61"/>
      <c r="I6995" s="61"/>
      <c r="J6995" s="61"/>
      <c r="K6995" s="61"/>
      <c r="L6995" s="61"/>
      <c r="M6995" s="61"/>
      <c r="N6995" s="61"/>
      <c r="O6995" s="61"/>
      <c r="P6995" s="61"/>
      <c r="Q6995" s="61"/>
      <c r="R6995" s="61"/>
      <c r="S6995" s="61"/>
      <c r="T6995" s="61"/>
      <c r="U6995" s="61"/>
      <c r="V6995" s="61"/>
      <c r="W6995" s="61"/>
      <c r="X6995" s="61"/>
      <c r="Y6995" s="61"/>
      <c r="Z6995" s="61"/>
      <c r="AA6995" s="61"/>
      <c r="AB6995" s="61"/>
      <c r="AC6995" s="61"/>
      <c r="AD6995" s="61"/>
      <c r="AE6995" s="61"/>
      <c r="AF6995" s="61"/>
      <c r="AG6995" s="61"/>
      <c r="AH6995" s="61"/>
      <c r="AI6995" s="61"/>
      <c r="AJ6995" s="61"/>
      <c r="AK6995" s="61"/>
      <c r="AL6995" s="61"/>
      <c r="AM6995" s="61"/>
      <c r="AN6995" s="61"/>
      <c r="AO6995" s="61"/>
      <c r="AP6995" s="62"/>
      <c r="AQ6995" s="61"/>
      <c r="AR6995" s="61"/>
      <c r="AS6995" s="61"/>
      <c r="AT6995" s="61"/>
      <c r="AU6995" s="61"/>
      <c r="AV6995" s="61"/>
      <c r="AW6995" s="60"/>
    </row>
    <row r="6996" s="59" customFormat="1" customHeight="1" spans="1:49">
      <c r="A6996" s="60"/>
      <c r="B6996" s="60"/>
      <c r="C6996" s="60"/>
      <c r="D6996" s="60"/>
      <c r="H6996" s="61"/>
      <c r="I6996" s="61"/>
      <c r="J6996" s="61"/>
      <c r="K6996" s="61"/>
      <c r="L6996" s="61"/>
      <c r="M6996" s="61"/>
      <c r="N6996" s="61"/>
      <c r="O6996" s="61"/>
      <c r="P6996" s="61"/>
      <c r="Q6996" s="61"/>
      <c r="R6996" s="61"/>
      <c r="S6996" s="61"/>
      <c r="T6996" s="61"/>
      <c r="U6996" s="61"/>
      <c r="V6996" s="61"/>
      <c r="W6996" s="61"/>
      <c r="X6996" s="61"/>
      <c r="Y6996" s="61"/>
      <c r="Z6996" s="61"/>
      <c r="AA6996" s="61"/>
      <c r="AB6996" s="61"/>
      <c r="AC6996" s="61"/>
      <c r="AD6996" s="61"/>
      <c r="AE6996" s="61"/>
      <c r="AF6996" s="61"/>
      <c r="AG6996" s="61"/>
      <c r="AH6996" s="61"/>
      <c r="AI6996" s="61"/>
      <c r="AJ6996" s="61"/>
      <c r="AK6996" s="61"/>
      <c r="AL6996" s="61"/>
      <c r="AM6996" s="61"/>
      <c r="AN6996" s="61"/>
      <c r="AO6996" s="61"/>
      <c r="AP6996" s="62"/>
      <c r="AQ6996" s="61"/>
      <c r="AR6996" s="61"/>
      <c r="AS6996" s="61"/>
      <c r="AT6996" s="61"/>
      <c r="AU6996" s="61"/>
      <c r="AV6996" s="61"/>
      <c r="AW6996" s="60"/>
    </row>
    <row r="6997" s="59" customFormat="1" customHeight="1" spans="1:49">
      <c r="A6997" s="60"/>
      <c r="B6997" s="60"/>
      <c r="C6997" s="60"/>
      <c r="D6997" s="60"/>
      <c r="H6997" s="61"/>
      <c r="I6997" s="61"/>
      <c r="J6997" s="61"/>
      <c r="K6997" s="61"/>
      <c r="L6997" s="61"/>
      <c r="M6997" s="61"/>
      <c r="N6997" s="61"/>
      <c r="O6997" s="61"/>
      <c r="P6997" s="61"/>
      <c r="Q6997" s="61"/>
      <c r="R6997" s="61"/>
      <c r="S6997" s="61"/>
      <c r="T6997" s="61"/>
      <c r="U6997" s="61"/>
      <c r="V6997" s="61"/>
      <c r="W6997" s="61"/>
      <c r="X6997" s="61"/>
      <c r="Y6997" s="61"/>
      <c r="Z6997" s="61"/>
      <c r="AA6997" s="61"/>
      <c r="AB6997" s="61"/>
      <c r="AC6997" s="61"/>
      <c r="AD6997" s="61"/>
      <c r="AE6997" s="61"/>
      <c r="AF6997" s="61"/>
      <c r="AG6997" s="61"/>
      <c r="AH6997" s="61"/>
      <c r="AI6997" s="61"/>
      <c r="AJ6997" s="61"/>
      <c r="AK6997" s="61"/>
      <c r="AL6997" s="61"/>
      <c r="AM6997" s="61"/>
      <c r="AN6997" s="61"/>
      <c r="AO6997" s="61"/>
      <c r="AP6997" s="62"/>
      <c r="AQ6997" s="61"/>
      <c r="AR6997" s="61"/>
      <c r="AS6997" s="61"/>
      <c r="AT6997" s="61"/>
      <c r="AU6997" s="61"/>
      <c r="AV6997" s="61"/>
      <c r="AW6997" s="60"/>
    </row>
    <row r="6998" s="59" customFormat="1" customHeight="1" spans="1:49">
      <c r="A6998" s="60"/>
      <c r="B6998" s="60"/>
      <c r="C6998" s="60"/>
      <c r="D6998" s="60"/>
      <c r="H6998" s="61"/>
      <c r="I6998" s="61"/>
      <c r="J6998" s="61"/>
      <c r="K6998" s="61"/>
      <c r="L6998" s="61"/>
      <c r="M6998" s="61"/>
      <c r="N6998" s="61"/>
      <c r="O6998" s="61"/>
      <c r="P6998" s="61"/>
      <c r="Q6998" s="61"/>
      <c r="R6998" s="61"/>
      <c r="S6998" s="61"/>
      <c r="T6998" s="61"/>
      <c r="U6998" s="61"/>
      <c r="V6998" s="61"/>
      <c r="W6998" s="61"/>
      <c r="X6998" s="61"/>
      <c r="Y6998" s="61"/>
      <c r="Z6998" s="61"/>
      <c r="AA6998" s="61"/>
      <c r="AB6998" s="61"/>
      <c r="AC6998" s="61"/>
      <c r="AD6998" s="61"/>
      <c r="AE6998" s="61"/>
      <c r="AF6998" s="61"/>
      <c r="AG6998" s="61"/>
      <c r="AH6998" s="61"/>
      <c r="AI6998" s="61"/>
      <c r="AJ6998" s="61"/>
      <c r="AK6998" s="61"/>
      <c r="AL6998" s="61"/>
      <c r="AM6998" s="61"/>
      <c r="AN6998" s="61"/>
      <c r="AO6998" s="61"/>
      <c r="AP6998" s="62"/>
      <c r="AQ6998" s="61"/>
      <c r="AR6998" s="61"/>
      <c r="AS6998" s="61"/>
      <c r="AT6998" s="61"/>
      <c r="AU6998" s="61"/>
      <c r="AV6998" s="61"/>
      <c r="AW6998" s="60"/>
    </row>
    <row r="6999" s="59" customFormat="1" customHeight="1" spans="1:49">
      <c r="A6999" s="60"/>
      <c r="B6999" s="60"/>
      <c r="C6999" s="60"/>
      <c r="D6999" s="60"/>
      <c r="H6999" s="61"/>
      <c r="I6999" s="61"/>
      <c r="J6999" s="61"/>
      <c r="K6999" s="61"/>
      <c r="L6999" s="61"/>
      <c r="M6999" s="61"/>
      <c r="N6999" s="61"/>
      <c r="O6999" s="61"/>
      <c r="P6999" s="61"/>
      <c r="Q6999" s="61"/>
      <c r="R6999" s="61"/>
      <c r="S6999" s="61"/>
      <c r="T6999" s="61"/>
      <c r="U6999" s="61"/>
      <c r="V6999" s="61"/>
      <c r="W6999" s="61"/>
      <c r="X6999" s="61"/>
      <c r="Y6999" s="61"/>
      <c r="Z6999" s="61"/>
      <c r="AA6999" s="61"/>
      <c r="AB6999" s="61"/>
      <c r="AC6999" s="61"/>
      <c r="AD6999" s="61"/>
      <c r="AE6999" s="61"/>
      <c r="AF6999" s="61"/>
      <c r="AG6999" s="61"/>
      <c r="AH6999" s="61"/>
      <c r="AI6999" s="61"/>
      <c r="AJ6999" s="61"/>
      <c r="AK6999" s="61"/>
      <c r="AL6999" s="61"/>
      <c r="AM6999" s="61"/>
      <c r="AN6999" s="61"/>
      <c r="AO6999" s="61"/>
      <c r="AP6999" s="62"/>
      <c r="AQ6999" s="61"/>
      <c r="AR6999" s="61"/>
      <c r="AS6999" s="61"/>
      <c r="AT6999" s="61"/>
      <c r="AU6999" s="61"/>
      <c r="AV6999" s="61"/>
      <c r="AW6999" s="60"/>
    </row>
    <row r="7000" s="59" customFormat="1" customHeight="1" spans="1:49">
      <c r="A7000" s="60"/>
      <c r="B7000" s="60"/>
      <c r="C7000" s="60"/>
      <c r="D7000" s="60"/>
      <c r="H7000" s="61"/>
      <c r="I7000" s="61"/>
      <c r="J7000" s="61"/>
      <c r="K7000" s="61"/>
      <c r="L7000" s="61"/>
      <c r="M7000" s="61"/>
      <c r="N7000" s="61"/>
      <c r="O7000" s="61"/>
      <c r="P7000" s="61"/>
      <c r="Q7000" s="61"/>
      <c r="R7000" s="61"/>
      <c r="S7000" s="61"/>
      <c r="T7000" s="61"/>
      <c r="U7000" s="61"/>
      <c r="V7000" s="61"/>
      <c r="W7000" s="61"/>
      <c r="X7000" s="61"/>
      <c r="Y7000" s="61"/>
      <c r="Z7000" s="61"/>
      <c r="AA7000" s="61"/>
      <c r="AB7000" s="61"/>
      <c r="AC7000" s="61"/>
      <c r="AD7000" s="61"/>
      <c r="AE7000" s="61"/>
      <c r="AF7000" s="61"/>
      <c r="AG7000" s="61"/>
      <c r="AH7000" s="61"/>
      <c r="AI7000" s="61"/>
      <c r="AJ7000" s="61"/>
      <c r="AK7000" s="61"/>
      <c r="AL7000" s="61"/>
      <c r="AM7000" s="61"/>
      <c r="AN7000" s="61"/>
      <c r="AO7000" s="61"/>
      <c r="AP7000" s="62"/>
      <c r="AQ7000" s="61"/>
      <c r="AR7000" s="61"/>
      <c r="AS7000" s="61"/>
      <c r="AT7000" s="61"/>
      <c r="AU7000" s="61"/>
      <c r="AV7000" s="61"/>
      <c r="AW7000" s="60"/>
    </row>
    <row r="7001" s="59" customFormat="1" customHeight="1" spans="1:49">
      <c r="A7001" s="60"/>
      <c r="B7001" s="60"/>
      <c r="C7001" s="60"/>
      <c r="D7001" s="60"/>
      <c r="H7001" s="61"/>
      <c r="I7001" s="61"/>
      <c r="J7001" s="61"/>
      <c r="K7001" s="61"/>
      <c r="L7001" s="61"/>
      <c r="M7001" s="61"/>
      <c r="N7001" s="61"/>
      <c r="O7001" s="61"/>
      <c r="P7001" s="61"/>
      <c r="Q7001" s="61"/>
      <c r="R7001" s="61"/>
      <c r="S7001" s="61"/>
      <c r="T7001" s="61"/>
      <c r="U7001" s="61"/>
      <c r="V7001" s="61"/>
      <c r="W7001" s="61"/>
      <c r="X7001" s="61"/>
      <c r="Y7001" s="61"/>
      <c r="Z7001" s="61"/>
      <c r="AA7001" s="61"/>
      <c r="AB7001" s="61"/>
      <c r="AC7001" s="61"/>
      <c r="AD7001" s="61"/>
      <c r="AE7001" s="61"/>
      <c r="AF7001" s="61"/>
      <c r="AG7001" s="61"/>
      <c r="AH7001" s="61"/>
      <c r="AI7001" s="61"/>
      <c r="AJ7001" s="61"/>
      <c r="AK7001" s="61"/>
      <c r="AL7001" s="61"/>
      <c r="AM7001" s="61"/>
      <c r="AN7001" s="61"/>
      <c r="AO7001" s="61"/>
      <c r="AP7001" s="62"/>
      <c r="AQ7001" s="61"/>
      <c r="AR7001" s="61"/>
      <c r="AS7001" s="61"/>
      <c r="AT7001" s="61"/>
      <c r="AU7001" s="61"/>
      <c r="AV7001" s="61"/>
      <c r="AW7001" s="60"/>
    </row>
    <row r="7002" s="59" customFormat="1" customHeight="1" spans="1:49">
      <c r="A7002" s="60"/>
      <c r="B7002" s="60"/>
      <c r="C7002" s="60"/>
      <c r="D7002" s="60"/>
      <c r="H7002" s="61"/>
      <c r="I7002" s="61"/>
      <c r="J7002" s="61"/>
      <c r="K7002" s="61"/>
      <c r="L7002" s="61"/>
      <c r="M7002" s="61"/>
      <c r="N7002" s="61"/>
      <c r="O7002" s="61"/>
      <c r="P7002" s="61"/>
      <c r="Q7002" s="61"/>
      <c r="R7002" s="61"/>
      <c r="S7002" s="61"/>
      <c r="T7002" s="61"/>
      <c r="U7002" s="61"/>
      <c r="V7002" s="61"/>
      <c r="W7002" s="61"/>
      <c r="X7002" s="61"/>
      <c r="Y7002" s="61"/>
      <c r="Z7002" s="61"/>
      <c r="AA7002" s="61"/>
      <c r="AB7002" s="61"/>
      <c r="AC7002" s="61"/>
      <c r="AD7002" s="61"/>
      <c r="AE7002" s="61"/>
      <c r="AF7002" s="61"/>
      <c r="AG7002" s="61"/>
      <c r="AH7002" s="61"/>
      <c r="AI7002" s="61"/>
      <c r="AJ7002" s="61"/>
      <c r="AK7002" s="61"/>
      <c r="AL7002" s="61"/>
      <c r="AM7002" s="61"/>
      <c r="AN7002" s="61"/>
      <c r="AO7002" s="61"/>
      <c r="AP7002" s="62"/>
      <c r="AQ7002" s="61"/>
      <c r="AR7002" s="61"/>
      <c r="AS7002" s="61"/>
      <c r="AT7002" s="61"/>
      <c r="AU7002" s="61"/>
      <c r="AV7002" s="61"/>
      <c r="AW7002" s="60"/>
    </row>
    <row r="7003" s="59" customFormat="1" customHeight="1" spans="1:49">
      <c r="A7003" s="60"/>
      <c r="B7003" s="60"/>
      <c r="C7003" s="60"/>
      <c r="D7003" s="60"/>
      <c r="H7003" s="61"/>
      <c r="I7003" s="61"/>
      <c r="J7003" s="61"/>
      <c r="K7003" s="61"/>
      <c r="L7003" s="61"/>
      <c r="M7003" s="61"/>
      <c r="N7003" s="61"/>
      <c r="O7003" s="61"/>
      <c r="P7003" s="61"/>
      <c r="Q7003" s="61"/>
      <c r="R7003" s="61"/>
      <c r="S7003" s="61"/>
      <c r="T7003" s="61"/>
      <c r="U7003" s="61"/>
      <c r="V7003" s="61"/>
      <c r="W7003" s="61"/>
      <c r="X7003" s="61"/>
      <c r="Y7003" s="61"/>
      <c r="Z7003" s="61"/>
      <c r="AA7003" s="61"/>
      <c r="AB7003" s="61"/>
      <c r="AC7003" s="61"/>
      <c r="AD7003" s="61"/>
      <c r="AE7003" s="61"/>
      <c r="AF7003" s="61"/>
      <c r="AG7003" s="61"/>
      <c r="AH7003" s="61"/>
      <c r="AI7003" s="61"/>
      <c r="AJ7003" s="61"/>
      <c r="AK7003" s="61"/>
      <c r="AL7003" s="61"/>
      <c r="AM7003" s="61"/>
      <c r="AN7003" s="61"/>
      <c r="AO7003" s="61"/>
      <c r="AP7003" s="62"/>
      <c r="AQ7003" s="61"/>
      <c r="AR7003" s="61"/>
      <c r="AS7003" s="61"/>
      <c r="AT7003" s="61"/>
      <c r="AU7003" s="61"/>
      <c r="AV7003" s="61"/>
      <c r="AW7003" s="60"/>
    </row>
    <row r="7004" s="59" customFormat="1" customHeight="1" spans="1:49">
      <c r="A7004" s="60"/>
      <c r="B7004" s="60"/>
      <c r="C7004" s="60"/>
      <c r="D7004" s="60"/>
      <c r="H7004" s="61"/>
      <c r="I7004" s="61"/>
      <c r="J7004" s="61"/>
      <c r="K7004" s="61"/>
      <c r="L7004" s="61"/>
      <c r="M7004" s="61"/>
      <c r="N7004" s="61"/>
      <c r="O7004" s="61"/>
      <c r="P7004" s="61"/>
      <c r="Q7004" s="61"/>
      <c r="R7004" s="61"/>
      <c r="S7004" s="61"/>
      <c r="T7004" s="61"/>
      <c r="U7004" s="61"/>
      <c r="V7004" s="61"/>
      <c r="W7004" s="61"/>
      <c r="X7004" s="61"/>
      <c r="Y7004" s="61"/>
      <c r="Z7004" s="61"/>
      <c r="AA7004" s="61"/>
      <c r="AB7004" s="61"/>
      <c r="AC7004" s="61"/>
      <c r="AD7004" s="61"/>
      <c r="AE7004" s="61"/>
      <c r="AF7004" s="61"/>
      <c r="AG7004" s="61"/>
      <c r="AH7004" s="61"/>
      <c r="AI7004" s="61"/>
      <c r="AJ7004" s="61"/>
      <c r="AK7004" s="61"/>
      <c r="AL7004" s="61"/>
      <c r="AM7004" s="61"/>
      <c r="AN7004" s="61"/>
      <c r="AO7004" s="61"/>
      <c r="AP7004" s="62"/>
      <c r="AQ7004" s="61"/>
      <c r="AR7004" s="61"/>
      <c r="AS7004" s="61"/>
      <c r="AT7004" s="61"/>
      <c r="AU7004" s="61"/>
      <c r="AV7004" s="61"/>
      <c r="AW7004" s="60"/>
    </row>
    <row r="7005" s="59" customFormat="1" customHeight="1" spans="1:49">
      <c r="A7005" s="60"/>
      <c r="B7005" s="60"/>
      <c r="C7005" s="60"/>
      <c r="D7005" s="60"/>
      <c r="H7005" s="61"/>
      <c r="I7005" s="61"/>
      <c r="J7005" s="61"/>
      <c r="K7005" s="61"/>
      <c r="L7005" s="61"/>
      <c r="M7005" s="61"/>
      <c r="N7005" s="61"/>
      <c r="O7005" s="61"/>
      <c r="P7005" s="61"/>
      <c r="Q7005" s="61"/>
      <c r="R7005" s="61"/>
      <c r="S7005" s="61"/>
      <c r="T7005" s="61"/>
      <c r="U7005" s="61"/>
      <c r="V7005" s="61"/>
      <c r="W7005" s="61"/>
      <c r="X7005" s="61"/>
      <c r="Y7005" s="61"/>
      <c r="Z7005" s="61"/>
      <c r="AA7005" s="61"/>
      <c r="AB7005" s="61"/>
      <c r="AC7005" s="61"/>
      <c r="AD7005" s="61"/>
      <c r="AE7005" s="61"/>
      <c r="AF7005" s="61"/>
      <c r="AG7005" s="61"/>
      <c r="AH7005" s="61"/>
      <c r="AI7005" s="61"/>
      <c r="AJ7005" s="61"/>
      <c r="AK7005" s="61"/>
      <c r="AL7005" s="61"/>
      <c r="AM7005" s="61"/>
      <c r="AN7005" s="61"/>
      <c r="AO7005" s="61"/>
      <c r="AP7005" s="62"/>
      <c r="AQ7005" s="61"/>
      <c r="AR7005" s="61"/>
      <c r="AS7005" s="61"/>
      <c r="AT7005" s="61"/>
      <c r="AU7005" s="61"/>
      <c r="AV7005" s="61"/>
      <c r="AW7005" s="60"/>
    </row>
    <row r="7006" s="59" customFormat="1" customHeight="1" spans="1:49">
      <c r="A7006" s="60"/>
      <c r="B7006" s="60"/>
      <c r="C7006" s="60"/>
      <c r="D7006" s="60"/>
      <c r="H7006" s="61"/>
      <c r="I7006" s="61"/>
      <c r="J7006" s="61"/>
      <c r="K7006" s="61"/>
      <c r="L7006" s="61"/>
      <c r="M7006" s="61"/>
      <c r="N7006" s="61"/>
      <c r="O7006" s="61"/>
      <c r="P7006" s="61"/>
      <c r="Q7006" s="61"/>
      <c r="R7006" s="61"/>
      <c r="S7006" s="61"/>
      <c r="T7006" s="61"/>
      <c r="U7006" s="61"/>
      <c r="V7006" s="61"/>
      <c r="W7006" s="61"/>
      <c r="X7006" s="61"/>
      <c r="Y7006" s="61"/>
      <c r="Z7006" s="61"/>
      <c r="AA7006" s="61"/>
      <c r="AB7006" s="61"/>
      <c r="AC7006" s="61"/>
      <c r="AD7006" s="61"/>
      <c r="AE7006" s="61"/>
      <c r="AF7006" s="61"/>
      <c r="AG7006" s="61"/>
      <c r="AH7006" s="61"/>
      <c r="AI7006" s="61"/>
      <c r="AJ7006" s="61"/>
      <c r="AK7006" s="61"/>
      <c r="AL7006" s="61"/>
      <c r="AM7006" s="61"/>
      <c r="AN7006" s="61"/>
      <c r="AO7006" s="61"/>
      <c r="AP7006" s="62"/>
      <c r="AQ7006" s="61"/>
      <c r="AR7006" s="61"/>
      <c r="AS7006" s="61"/>
      <c r="AT7006" s="61"/>
      <c r="AU7006" s="61"/>
      <c r="AV7006" s="61"/>
      <c r="AW7006" s="60"/>
    </row>
    <row r="7007" s="59" customFormat="1" customHeight="1" spans="1:49">
      <c r="A7007" s="60"/>
      <c r="B7007" s="60"/>
      <c r="C7007" s="60"/>
      <c r="D7007" s="60"/>
      <c r="H7007" s="61"/>
      <c r="I7007" s="61"/>
      <c r="J7007" s="61"/>
      <c r="K7007" s="61"/>
      <c r="L7007" s="61"/>
      <c r="M7007" s="61"/>
      <c r="N7007" s="61"/>
      <c r="O7007" s="61"/>
      <c r="P7007" s="61"/>
      <c r="Q7007" s="61"/>
      <c r="R7007" s="61"/>
      <c r="S7007" s="61"/>
      <c r="T7007" s="61"/>
      <c r="U7007" s="61"/>
      <c r="V7007" s="61"/>
      <c r="W7007" s="61"/>
      <c r="X7007" s="61"/>
      <c r="Y7007" s="61"/>
      <c r="Z7007" s="61"/>
      <c r="AA7007" s="61"/>
      <c r="AB7007" s="61"/>
      <c r="AC7007" s="61"/>
      <c r="AD7007" s="61"/>
      <c r="AE7007" s="61"/>
      <c r="AF7007" s="61"/>
      <c r="AG7007" s="61"/>
      <c r="AH7007" s="61"/>
      <c r="AI7007" s="61"/>
      <c r="AJ7007" s="61"/>
      <c r="AK7007" s="61"/>
      <c r="AL7007" s="61"/>
      <c r="AM7007" s="61"/>
      <c r="AN7007" s="61"/>
      <c r="AO7007" s="61"/>
      <c r="AP7007" s="62"/>
      <c r="AQ7007" s="61"/>
      <c r="AR7007" s="61"/>
      <c r="AS7007" s="61"/>
      <c r="AT7007" s="61"/>
      <c r="AU7007" s="61"/>
      <c r="AV7007" s="61"/>
      <c r="AW7007" s="60"/>
    </row>
    <row r="7008" s="59" customFormat="1" customHeight="1" spans="1:49">
      <c r="A7008" s="60"/>
      <c r="B7008" s="60"/>
      <c r="C7008" s="60"/>
      <c r="D7008" s="60"/>
      <c r="H7008" s="61"/>
      <c r="I7008" s="61"/>
      <c r="J7008" s="61"/>
      <c r="K7008" s="61"/>
      <c r="L7008" s="61"/>
      <c r="M7008" s="61"/>
      <c r="N7008" s="61"/>
      <c r="O7008" s="61"/>
      <c r="P7008" s="61"/>
      <c r="Q7008" s="61"/>
      <c r="R7008" s="61"/>
      <c r="S7008" s="61"/>
      <c r="T7008" s="61"/>
      <c r="U7008" s="61"/>
      <c r="V7008" s="61"/>
      <c r="W7008" s="61"/>
      <c r="X7008" s="61"/>
      <c r="Y7008" s="61"/>
      <c r="Z7008" s="61"/>
      <c r="AA7008" s="61"/>
      <c r="AB7008" s="61"/>
      <c r="AC7008" s="61"/>
      <c r="AD7008" s="61"/>
      <c r="AE7008" s="61"/>
      <c r="AF7008" s="61"/>
      <c r="AG7008" s="61"/>
      <c r="AH7008" s="61"/>
      <c r="AI7008" s="61"/>
      <c r="AJ7008" s="61"/>
      <c r="AK7008" s="61"/>
      <c r="AL7008" s="61"/>
      <c r="AM7008" s="61"/>
      <c r="AN7008" s="61"/>
      <c r="AO7008" s="61"/>
      <c r="AP7008" s="62"/>
      <c r="AQ7008" s="61"/>
      <c r="AR7008" s="61"/>
      <c r="AS7008" s="61"/>
      <c r="AT7008" s="61"/>
      <c r="AU7008" s="61"/>
      <c r="AV7008" s="61"/>
      <c r="AW7008" s="60"/>
    </row>
    <row r="7009" s="59" customFormat="1" customHeight="1" spans="1:49">
      <c r="A7009" s="60"/>
      <c r="B7009" s="60"/>
      <c r="C7009" s="60"/>
      <c r="D7009" s="60"/>
      <c r="H7009" s="61"/>
      <c r="I7009" s="61"/>
      <c r="J7009" s="61"/>
      <c r="K7009" s="61"/>
      <c r="L7009" s="61"/>
      <c r="M7009" s="61"/>
      <c r="N7009" s="61"/>
      <c r="O7009" s="61"/>
      <c r="P7009" s="61"/>
      <c r="Q7009" s="61"/>
      <c r="R7009" s="61"/>
      <c r="S7009" s="61"/>
      <c r="T7009" s="61"/>
      <c r="U7009" s="61"/>
      <c r="V7009" s="61"/>
      <c r="W7009" s="61"/>
      <c r="X7009" s="61"/>
      <c r="Y7009" s="61"/>
      <c r="Z7009" s="61"/>
      <c r="AA7009" s="61"/>
      <c r="AB7009" s="61"/>
      <c r="AC7009" s="61"/>
      <c r="AD7009" s="61"/>
      <c r="AE7009" s="61"/>
      <c r="AF7009" s="61"/>
      <c r="AG7009" s="61"/>
      <c r="AH7009" s="61"/>
      <c r="AI7009" s="61"/>
      <c r="AJ7009" s="61"/>
      <c r="AK7009" s="61"/>
      <c r="AL7009" s="61"/>
      <c r="AM7009" s="61"/>
      <c r="AN7009" s="61"/>
      <c r="AO7009" s="61"/>
      <c r="AP7009" s="62"/>
      <c r="AQ7009" s="61"/>
      <c r="AR7009" s="61"/>
      <c r="AS7009" s="61"/>
      <c r="AT7009" s="61"/>
      <c r="AU7009" s="61"/>
      <c r="AV7009" s="61"/>
      <c r="AW7009" s="60"/>
    </row>
    <row r="7010" s="59" customFormat="1" customHeight="1" spans="1:49">
      <c r="A7010" s="60"/>
      <c r="B7010" s="60"/>
      <c r="C7010" s="60"/>
      <c r="D7010" s="60"/>
      <c r="H7010" s="61"/>
      <c r="I7010" s="61"/>
      <c r="J7010" s="61"/>
      <c r="K7010" s="61"/>
      <c r="L7010" s="61"/>
      <c r="M7010" s="61"/>
      <c r="N7010" s="61"/>
      <c r="O7010" s="61"/>
      <c r="P7010" s="61"/>
      <c r="Q7010" s="61"/>
      <c r="R7010" s="61"/>
      <c r="S7010" s="61"/>
      <c r="T7010" s="61"/>
      <c r="U7010" s="61"/>
      <c r="V7010" s="61"/>
      <c r="W7010" s="61"/>
      <c r="X7010" s="61"/>
      <c r="Y7010" s="61"/>
      <c r="Z7010" s="61"/>
      <c r="AA7010" s="61"/>
      <c r="AB7010" s="61"/>
      <c r="AC7010" s="61"/>
      <c r="AD7010" s="61"/>
      <c r="AE7010" s="61"/>
      <c r="AF7010" s="61"/>
      <c r="AG7010" s="61"/>
      <c r="AH7010" s="61"/>
      <c r="AI7010" s="61"/>
      <c r="AJ7010" s="61"/>
      <c r="AK7010" s="61"/>
      <c r="AL7010" s="61"/>
      <c r="AM7010" s="61"/>
      <c r="AN7010" s="61"/>
      <c r="AO7010" s="61"/>
      <c r="AP7010" s="62"/>
      <c r="AQ7010" s="61"/>
      <c r="AR7010" s="61"/>
      <c r="AS7010" s="61"/>
      <c r="AT7010" s="61"/>
      <c r="AU7010" s="61"/>
      <c r="AV7010" s="61"/>
      <c r="AW7010" s="60"/>
    </row>
    <row r="7011" s="59" customFormat="1" customHeight="1" spans="1:49">
      <c r="A7011" s="60"/>
      <c r="B7011" s="60"/>
      <c r="C7011" s="60"/>
      <c r="D7011" s="60"/>
      <c r="H7011" s="61"/>
      <c r="I7011" s="61"/>
      <c r="J7011" s="61"/>
      <c r="K7011" s="61"/>
      <c r="L7011" s="61"/>
      <c r="M7011" s="61"/>
      <c r="N7011" s="61"/>
      <c r="O7011" s="61"/>
      <c r="P7011" s="61"/>
      <c r="Q7011" s="61"/>
      <c r="R7011" s="61"/>
      <c r="S7011" s="61"/>
      <c r="T7011" s="61"/>
      <c r="U7011" s="61"/>
      <c r="V7011" s="61"/>
      <c r="W7011" s="61"/>
      <c r="X7011" s="61"/>
      <c r="Y7011" s="61"/>
      <c r="Z7011" s="61"/>
      <c r="AA7011" s="61"/>
      <c r="AB7011" s="61"/>
      <c r="AC7011" s="61"/>
      <c r="AD7011" s="61"/>
      <c r="AE7011" s="61"/>
      <c r="AF7011" s="61"/>
      <c r="AG7011" s="61"/>
      <c r="AH7011" s="61"/>
      <c r="AI7011" s="61"/>
      <c r="AJ7011" s="61"/>
      <c r="AK7011" s="61"/>
      <c r="AL7011" s="61"/>
      <c r="AM7011" s="61"/>
      <c r="AN7011" s="61"/>
      <c r="AO7011" s="61"/>
      <c r="AP7011" s="62"/>
      <c r="AQ7011" s="61"/>
      <c r="AR7011" s="61"/>
      <c r="AS7011" s="61"/>
      <c r="AT7011" s="61"/>
      <c r="AU7011" s="61"/>
      <c r="AV7011" s="61"/>
      <c r="AW7011" s="60"/>
    </row>
    <row r="7012" s="59" customFormat="1" customHeight="1" spans="1:49">
      <c r="A7012" s="60"/>
      <c r="B7012" s="60"/>
      <c r="C7012" s="60"/>
      <c r="D7012" s="60"/>
      <c r="H7012" s="61"/>
      <c r="I7012" s="61"/>
      <c r="J7012" s="61"/>
      <c r="K7012" s="61"/>
      <c r="L7012" s="61"/>
      <c r="M7012" s="61"/>
      <c r="N7012" s="61"/>
      <c r="O7012" s="61"/>
      <c r="P7012" s="61"/>
      <c r="Q7012" s="61"/>
      <c r="R7012" s="61"/>
      <c r="S7012" s="61"/>
      <c r="T7012" s="61"/>
      <c r="U7012" s="61"/>
      <c r="V7012" s="61"/>
      <c r="W7012" s="61"/>
      <c r="X7012" s="61"/>
      <c r="Y7012" s="61"/>
      <c r="Z7012" s="61"/>
      <c r="AA7012" s="61"/>
      <c r="AB7012" s="61"/>
      <c r="AC7012" s="61"/>
      <c r="AD7012" s="61"/>
      <c r="AE7012" s="61"/>
      <c r="AF7012" s="61"/>
      <c r="AG7012" s="61"/>
      <c r="AH7012" s="61"/>
      <c r="AI7012" s="61"/>
      <c r="AJ7012" s="61"/>
      <c r="AK7012" s="61"/>
      <c r="AL7012" s="61"/>
      <c r="AM7012" s="61"/>
      <c r="AN7012" s="61"/>
      <c r="AO7012" s="61"/>
      <c r="AP7012" s="62"/>
      <c r="AQ7012" s="61"/>
      <c r="AR7012" s="61"/>
      <c r="AS7012" s="61"/>
      <c r="AT7012" s="61"/>
      <c r="AU7012" s="61"/>
      <c r="AV7012" s="61"/>
      <c r="AW7012" s="60"/>
    </row>
    <row r="7013" s="59" customFormat="1" customHeight="1" spans="1:49">
      <c r="A7013" s="60"/>
      <c r="B7013" s="60"/>
      <c r="C7013" s="60"/>
      <c r="D7013" s="60"/>
      <c r="H7013" s="61"/>
      <c r="I7013" s="61"/>
      <c r="J7013" s="61"/>
      <c r="K7013" s="61"/>
      <c r="L7013" s="61"/>
      <c r="M7013" s="61"/>
      <c r="N7013" s="61"/>
      <c r="O7013" s="61"/>
      <c r="P7013" s="61"/>
      <c r="Q7013" s="61"/>
      <c r="R7013" s="61"/>
      <c r="S7013" s="61"/>
      <c r="T7013" s="61"/>
      <c r="U7013" s="61"/>
      <c r="V7013" s="61"/>
      <c r="W7013" s="61"/>
      <c r="X7013" s="61"/>
      <c r="Y7013" s="61"/>
      <c r="Z7013" s="61"/>
      <c r="AA7013" s="61"/>
      <c r="AB7013" s="61"/>
      <c r="AC7013" s="61"/>
      <c r="AD7013" s="61"/>
      <c r="AE7013" s="61"/>
      <c r="AF7013" s="61"/>
      <c r="AG7013" s="61"/>
      <c r="AH7013" s="61"/>
      <c r="AI7013" s="61"/>
      <c r="AJ7013" s="61"/>
      <c r="AK7013" s="61"/>
      <c r="AL7013" s="61"/>
      <c r="AM7013" s="61"/>
      <c r="AN7013" s="61"/>
      <c r="AO7013" s="61"/>
      <c r="AP7013" s="62"/>
      <c r="AQ7013" s="61"/>
      <c r="AR7013" s="61"/>
      <c r="AS7013" s="61"/>
      <c r="AT7013" s="61"/>
      <c r="AU7013" s="61"/>
      <c r="AV7013" s="61"/>
      <c r="AW7013" s="60"/>
    </row>
    <row r="7014" s="59" customFormat="1" customHeight="1" spans="1:49">
      <c r="A7014" s="60"/>
      <c r="B7014" s="60"/>
      <c r="C7014" s="60"/>
      <c r="D7014" s="60"/>
      <c r="H7014" s="61"/>
      <c r="I7014" s="61"/>
      <c r="J7014" s="61"/>
      <c r="K7014" s="61"/>
      <c r="L7014" s="61"/>
      <c r="M7014" s="61"/>
      <c r="N7014" s="61"/>
      <c r="O7014" s="61"/>
      <c r="P7014" s="61"/>
      <c r="Q7014" s="61"/>
      <c r="R7014" s="61"/>
      <c r="S7014" s="61"/>
      <c r="T7014" s="61"/>
      <c r="U7014" s="61"/>
      <c r="V7014" s="61"/>
      <c r="W7014" s="61"/>
      <c r="X7014" s="61"/>
      <c r="Y7014" s="61"/>
      <c r="Z7014" s="61"/>
      <c r="AA7014" s="61"/>
      <c r="AB7014" s="61"/>
      <c r="AC7014" s="61"/>
      <c r="AD7014" s="61"/>
      <c r="AE7014" s="61"/>
      <c r="AF7014" s="61"/>
      <c r="AG7014" s="61"/>
      <c r="AH7014" s="61"/>
      <c r="AI7014" s="61"/>
      <c r="AJ7014" s="61"/>
      <c r="AK7014" s="61"/>
      <c r="AL7014" s="61"/>
      <c r="AM7014" s="61"/>
      <c r="AN7014" s="61"/>
      <c r="AO7014" s="61"/>
      <c r="AP7014" s="62"/>
      <c r="AQ7014" s="61"/>
      <c r="AR7014" s="61"/>
      <c r="AS7014" s="61"/>
      <c r="AT7014" s="61"/>
      <c r="AU7014" s="61"/>
      <c r="AV7014" s="61"/>
      <c r="AW7014" s="60"/>
    </row>
    <row r="7015" s="59" customFormat="1" customHeight="1" spans="1:49">
      <c r="A7015" s="60"/>
      <c r="B7015" s="60"/>
      <c r="C7015" s="60"/>
      <c r="D7015" s="60"/>
      <c r="H7015" s="61"/>
      <c r="I7015" s="61"/>
      <c r="J7015" s="61"/>
      <c r="K7015" s="61"/>
      <c r="L7015" s="61"/>
      <c r="M7015" s="61"/>
      <c r="N7015" s="61"/>
      <c r="O7015" s="61"/>
      <c r="P7015" s="61"/>
      <c r="Q7015" s="61"/>
      <c r="R7015" s="61"/>
      <c r="S7015" s="61"/>
      <c r="T7015" s="61"/>
      <c r="U7015" s="61"/>
      <c r="V7015" s="61"/>
      <c r="W7015" s="61"/>
      <c r="X7015" s="61"/>
      <c r="Y7015" s="61"/>
      <c r="Z7015" s="61"/>
      <c r="AA7015" s="61"/>
      <c r="AB7015" s="61"/>
      <c r="AC7015" s="61"/>
      <c r="AD7015" s="61"/>
      <c r="AE7015" s="61"/>
      <c r="AF7015" s="61"/>
      <c r="AG7015" s="61"/>
      <c r="AH7015" s="61"/>
      <c r="AI7015" s="61"/>
      <c r="AJ7015" s="61"/>
      <c r="AK7015" s="61"/>
      <c r="AL7015" s="61"/>
      <c r="AM7015" s="61"/>
      <c r="AN7015" s="61"/>
      <c r="AO7015" s="61"/>
      <c r="AP7015" s="62"/>
      <c r="AQ7015" s="61"/>
      <c r="AR7015" s="61"/>
      <c r="AS7015" s="61"/>
      <c r="AT7015" s="61"/>
      <c r="AU7015" s="61"/>
      <c r="AV7015" s="61"/>
      <c r="AW7015" s="60"/>
    </row>
    <row r="7016" s="59" customFormat="1" customHeight="1" spans="1:49">
      <c r="A7016" s="60"/>
      <c r="B7016" s="60"/>
      <c r="C7016" s="60"/>
      <c r="D7016" s="60"/>
      <c r="H7016" s="61"/>
      <c r="I7016" s="61"/>
      <c r="J7016" s="61"/>
      <c r="K7016" s="61"/>
      <c r="L7016" s="61"/>
      <c r="M7016" s="61"/>
      <c r="N7016" s="61"/>
      <c r="O7016" s="61"/>
      <c r="P7016" s="61"/>
      <c r="Q7016" s="61"/>
      <c r="R7016" s="61"/>
      <c r="S7016" s="61"/>
      <c r="T7016" s="61"/>
      <c r="U7016" s="61"/>
      <c r="V7016" s="61"/>
      <c r="W7016" s="61"/>
      <c r="X7016" s="61"/>
      <c r="Y7016" s="61"/>
      <c r="Z7016" s="61"/>
      <c r="AA7016" s="61"/>
      <c r="AB7016" s="61"/>
      <c r="AC7016" s="61"/>
      <c r="AD7016" s="61"/>
      <c r="AE7016" s="61"/>
      <c r="AF7016" s="61"/>
      <c r="AG7016" s="61"/>
      <c r="AH7016" s="61"/>
      <c r="AI7016" s="61"/>
      <c r="AJ7016" s="61"/>
      <c r="AK7016" s="61"/>
      <c r="AL7016" s="61"/>
      <c r="AM7016" s="61"/>
      <c r="AN7016" s="61"/>
      <c r="AO7016" s="61"/>
      <c r="AP7016" s="62"/>
      <c r="AQ7016" s="61"/>
      <c r="AR7016" s="61"/>
      <c r="AS7016" s="61"/>
      <c r="AT7016" s="61"/>
      <c r="AU7016" s="61"/>
      <c r="AV7016" s="61"/>
      <c r="AW7016" s="60"/>
    </row>
    <row r="7017" s="59" customFormat="1" customHeight="1" spans="1:49">
      <c r="A7017" s="60"/>
      <c r="B7017" s="60"/>
      <c r="C7017" s="60"/>
      <c r="D7017" s="60"/>
      <c r="H7017" s="61"/>
      <c r="I7017" s="61"/>
      <c r="J7017" s="61"/>
      <c r="K7017" s="61"/>
      <c r="L7017" s="61"/>
      <c r="M7017" s="61"/>
      <c r="N7017" s="61"/>
      <c r="O7017" s="61"/>
      <c r="P7017" s="61"/>
      <c r="Q7017" s="61"/>
      <c r="R7017" s="61"/>
      <c r="S7017" s="61"/>
      <c r="T7017" s="61"/>
      <c r="U7017" s="61"/>
      <c r="V7017" s="61"/>
      <c r="W7017" s="61"/>
      <c r="X7017" s="61"/>
      <c r="Y7017" s="61"/>
      <c r="Z7017" s="61"/>
      <c r="AA7017" s="61"/>
      <c r="AB7017" s="61"/>
      <c r="AC7017" s="61"/>
      <c r="AD7017" s="61"/>
      <c r="AE7017" s="61"/>
      <c r="AF7017" s="61"/>
      <c r="AG7017" s="61"/>
      <c r="AH7017" s="61"/>
      <c r="AI7017" s="61"/>
      <c r="AJ7017" s="61"/>
      <c r="AK7017" s="61"/>
      <c r="AL7017" s="61"/>
      <c r="AM7017" s="61"/>
      <c r="AN7017" s="61"/>
      <c r="AO7017" s="61"/>
      <c r="AP7017" s="62"/>
      <c r="AQ7017" s="61"/>
      <c r="AR7017" s="61"/>
      <c r="AS7017" s="61"/>
      <c r="AT7017" s="61"/>
      <c r="AU7017" s="61"/>
      <c r="AV7017" s="61"/>
      <c r="AW7017" s="60"/>
    </row>
    <row r="7018" s="59" customFormat="1" customHeight="1" spans="1:49">
      <c r="A7018" s="60"/>
      <c r="B7018" s="60"/>
      <c r="C7018" s="60"/>
      <c r="D7018" s="60"/>
      <c r="H7018" s="61"/>
      <c r="I7018" s="61"/>
      <c r="J7018" s="61"/>
      <c r="K7018" s="61"/>
      <c r="L7018" s="61"/>
      <c r="M7018" s="61"/>
      <c r="N7018" s="61"/>
      <c r="O7018" s="61"/>
      <c r="P7018" s="61"/>
      <c r="Q7018" s="61"/>
      <c r="R7018" s="61"/>
      <c r="S7018" s="61"/>
      <c r="T7018" s="61"/>
      <c r="U7018" s="61"/>
      <c r="V7018" s="61"/>
      <c r="W7018" s="61"/>
      <c r="X7018" s="61"/>
      <c r="Y7018" s="61"/>
      <c r="Z7018" s="61"/>
      <c r="AA7018" s="61"/>
      <c r="AB7018" s="61"/>
      <c r="AC7018" s="61"/>
      <c r="AD7018" s="61"/>
      <c r="AE7018" s="61"/>
      <c r="AF7018" s="61"/>
      <c r="AG7018" s="61"/>
      <c r="AH7018" s="61"/>
      <c r="AI7018" s="61"/>
      <c r="AJ7018" s="61"/>
      <c r="AK7018" s="61"/>
      <c r="AL7018" s="61"/>
      <c r="AM7018" s="61"/>
      <c r="AN7018" s="61"/>
      <c r="AO7018" s="61"/>
      <c r="AP7018" s="62"/>
      <c r="AQ7018" s="61"/>
      <c r="AR7018" s="61"/>
      <c r="AS7018" s="61"/>
      <c r="AT7018" s="61"/>
      <c r="AU7018" s="61"/>
      <c r="AV7018" s="61"/>
      <c r="AW7018" s="60"/>
    </row>
    <row r="7019" s="59" customFormat="1" customHeight="1" spans="1:49">
      <c r="A7019" s="60"/>
      <c r="B7019" s="60"/>
      <c r="C7019" s="60"/>
      <c r="D7019" s="60"/>
      <c r="H7019" s="61"/>
      <c r="I7019" s="61"/>
      <c r="J7019" s="61"/>
      <c r="K7019" s="61"/>
      <c r="L7019" s="61"/>
      <c r="M7019" s="61"/>
      <c r="N7019" s="61"/>
      <c r="O7019" s="61"/>
      <c r="P7019" s="61"/>
      <c r="Q7019" s="61"/>
      <c r="R7019" s="61"/>
      <c r="S7019" s="61"/>
      <c r="T7019" s="61"/>
      <c r="U7019" s="61"/>
      <c r="V7019" s="61"/>
      <c r="W7019" s="61"/>
      <c r="X7019" s="61"/>
      <c r="Y7019" s="61"/>
      <c r="Z7019" s="61"/>
      <c r="AA7019" s="61"/>
      <c r="AB7019" s="61"/>
      <c r="AC7019" s="61"/>
      <c r="AD7019" s="61"/>
      <c r="AE7019" s="61"/>
      <c r="AF7019" s="61"/>
      <c r="AG7019" s="61"/>
      <c r="AH7019" s="61"/>
      <c r="AI7019" s="61"/>
      <c r="AJ7019" s="61"/>
      <c r="AK7019" s="61"/>
      <c r="AL7019" s="61"/>
      <c r="AM7019" s="61"/>
      <c r="AN7019" s="61"/>
      <c r="AO7019" s="61"/>
      <c r="AP7019" s="62"/>
      <c r="AQ7019" s="61"/>
      <c r="AR7019" s="61"/>
      <c r="AS7019" s="61"/>
      <c r="AT7019" s="61"/>
      <c r="AU7019" s="61"/>
      <c r="AV7019" s="61"/>
      <c r="AW7019" s="60"/>
    </row>
    <row r="7020" s="59" customFormat="1" customHeight="1" spans="1:49">
      <c r="A7020" s="60"/>
      <c r="B7020" s="60"/>
      <c r="C7020" s="60"/>
      <c r="D7020" s="60"/>
      <c r="H7020" s="61"/>
      <c r="I7020" s="61"/>
      <c r="J7020" s="61"/>
      <c r="K7020" s="61"/>
      <c r="L7020" s="61"/>
      <c r="M7020" s="61"/>
      <c r="N7020" s="61"/>
      <c r="O7020" s="61"/>
      <c r="P7020" s="61"/>
      <c r="Q7020" s="61"/>
      <c r="R7020" s="61"/>
      <c r="S7020" s="61"/>
      <c r="T7020" s="61"/>
      <c r="U7020" s="61"/>
      <c r="V7020" s="61"/>
      <c r="W7020" s="61"/>
      <c r="X7020" s="61"/>
      <c r="Y7020" s="61"/>
      <c r="Z7020" s="61"/>
      <c r="AA7020" s="61"/>
      <c r="AB7020" s="61"/>
      <c r="AC7020" s="61"/>
      <c r="AD7020" s="61"/>
      <c r="AE7020" s="61"/>
      <c r="AF7020" s="61"/>
      <c r="AG7020" s="61"/>
      <c r="AH7020" s="61"/>
      <c r="AI7020" s="61"/>
      <c r="AJ7020" s="61"/>
      <c r="AK7020" s="61"/>
      <c r="AL7020" s="61"/>
      <c r="AM7020" s="61"/>
      <c r="AN7020" s="61"/>
      <c r="AO7020" s="61"/>
      <c r="AP7020" s="62"/>
      <c r="AQ7020" s="61"/>
      <c r="AR7020" s="61"/>
      <c r="AS7020" s="61"/>
      <c r="AT7020" s="61"/>
      <c r="AU7020" s="61"/>
      <c r="AV7020" s="61"/>
      <c r="AW7020" s="60"/>
    </row>
    <row r="7021" s="59" customFormat="1" customHeight="1" spans="1:49">
      <c r="A7021" s="60"/>
      <c r="B7021" s="60"/>
      <c r="C7021" s="60"/>
      <c r="D7021" s="60"/>
      <c r="H7021" s="61"/>
      <c r="I7021" s="61"/>
      <c r="J7021" s="61"/>
      <c r="K7021" s="61"/>
      <c r="L7021" s="61"/>
      <c r="M7021" s="61"/>
      <c r="N7021" s="61"/>
      <c r="O7021" s="61"/>
      <c r="P7021" s="61"/>
      <c r="Q7021" s="61"/>
      <c r="R7021" s="61"/>
      <c r="S7021" s="61"/>
      <c r="T7021" s="61"/>
      <c r="U7021" s="61"/>
      <c r="V7021" s="61"/>
      <c r="W7021" s="61"/>
      <c r="X7021" s="61"/>
      <c r="Y7021" s="61"/>
      <c r="Z7021" s="61"/>
      <c r="AA7021" s="61"/>
      <c r="AB7021" s="61"/>
      <c r="AC7021" s="61"/>
      <c r="AD7021" s="61"/>
      <c r="AE7021" s="61"/>
      <c r="AF7021" s="61"/>
      <c r="AG7021" s="61"/>
      <c r="AH7021" s="61"/>
      <c r="AI7021" s="61"/>
      <c r="AJ7021" s="61"/>
      <c r="AK7021" s="61"/>
      <c r="AL7021" s="61"/>
      <c r="AM7021" s="61"/>
      <c r="AN7021" s="61"/>
      <c r="AO7021" s="61"/>
      <c r="AP7021" s="62"/>
      <c r="AQ7021" s="61"/>
      <c r="AR7021" s="61"/>
      <c r="AS7021" s="61"/>
      <c r="AT7021" s="61"/>
      <c r="AU7021" s="61"/>
      <c r="AV7021" s="61"/>
      <c r="AW7021" s="60"/>
    </row>
    <row r="7022" s="59" customFormat="1" customHeight="1" spans="1:49">
      <c r="A7022" s="60"/>
      <c r="B7022" s="60"/>
      <c r="C7022" s="60"/>
      <c r="D7022" s="60"/>
      <c r="H7022" s="61"/>
      <c r="I7022" s="61"/>
      <c r="J7022" s="61"/>
      <c r="K7022" s="61"/>
      <c r="L7022" s="61"/>
      <c r="M7022" s="61"/>
      <c r="N7022" s="61"/>
      <c r="O7022" s="61"/>
      <c r="P7022" s="61"/>
      <c r="Q7022" s="61"/>
      <c r="R7022" s="61"/>
      <c r="S7022" s="61"/>
      <c r="T7022" s="61"/>
      <c r="U7022" s="61"/>
      <c r="V7022" s="61"/>
      <c r="W7022" s="61"/>
      <c r="X7022" s="61"/>
      <c r="Y7022" s="61"/>
      <c r="Z7022" s="61"/>
      <c r="AA7022" s="61"/>
      <c r="AB7022" s="61"/>
      <c r="AC7022" s="61"/>
      <c r="AD7022" s="61"/>
      <c r="AE7022" s="61"/>
      <c r="AF7022" s="61"/>
      <c r="AG7022" s="61"/>
      <c r="AH7022" s="61"/>
      <c r="AI7022" s="61"/>
      <c r="AJ7022" s="61"/>
      <c r="AK7022" s="61"/>
      <c r="AL7022" s="61"/>
      <c r="AM7022" s="61"/>
      <c r="AN7022" s="61"/>
      <c r="AO7022" s="61"/>
      <c r="AP7022" s="62"/>
      <c r="AQ7022" s="61"/>
      <c r="AR7022" s="61"/>
      <c r="AS7022" s="61"/>
      <c r="AT7022" s="61"/>
      <c r="AU7022" s="61"/>
      <c r="AV7022" s="61"/>
      <c r="AW7022" s="60"/>
    </row>
    <row r="7023" s="59" customFormat="1" customHeight="1" spans="1:49">
      <c r="A7023" s="60"/>
      <c r="B7023" s="60"/>
      <c r="C7023" s="60"/>
      <c r="D7023" s="60"/>
      <c r="H7023" s="61"/>
      <c r="I7023" s="61"/>
      <c r="J7023" s="61"/>
      <c r="K7023" s="61"/>
      <c r="L7023" s="61"/>
      <c r="M7023" s="61"/>
      <c r="N7023" s="61"/>
      <c r="O7023" s="61"/>
      <c r="P7023" s="61"/>
      <c r="Q7023" s="61"/>
      <c r="R7023" s="61"/>
      <c r="S7023" s="61"/>
      <c r="T7023" s="61"/>
      <c r="U7023" s="61"/>
      <c r="V7023" s="61"/>
      <c r="W7023" s="61"/>
      <c r="X7023" s="61"/>
      <c r="Y7023" s="61"/>
      <c r="Z7023" s="61"/>
      <c r="AA7023" s="61"/>
      <c r="AB7023" s="61"/>
      <c r="AC7023" s="61"/>
      <c r="AD7023" s="61"/>
      <c r="AE7023" s="61"/>
      <c r="AF7023" s="61"/>
      <c r="AG7023" s="61"/>
      <c r="AH7023" s="61"/>
      <c r="AI7023" s="61"/>
      <c r="AJ7023" s="61"/>
      <c r="AK7023" s="61"/>
      <c r="AL7023" s="61"/>
      <c r="AM7023" s="61"/>
      <c r="AN7023" s="61"/>
      <c r="AO7023" s="61"/>
      <c r="AP7023" s="62"/>
      <c r="AQ7023" s="61"/>
      <c r="AR7023" s="61"/>
      <c r="AS7023" s="61"/>
      <c r="AT7023" s="61"/>
      <c r="AU7023" s="61"/>
      <c r="AV7023" s="61"/>
      <c r="AW7023" s="60"/>
    </row>
    <row r="7024" s="59" customFormat="1" customHeight="1" spans="1:49">
      <c r="A7024" s="60"/>
      <c r="B7024" s="60"/>
      <c r="C7024" s="60"/>
      <c r="D7024" s="60"/>
      <c r="H7024" s="61"/>
      <c r="I7024" s="61"/>
      <c r="J7024" s="61"/>
      <c r="K7024" s="61"/>
      <c r="L7024" s="61"/>
      <c r="M7024" s="61"/>
      <c r="N7024" s="61"/>
      <c r="O7024" s="61"/>
      <c r="P7024" s="61"/>
      <c r="Q7024" s="61"/>
      <c r="R7024" s="61"/>
      <c r="S7024" s="61"/>
      <c r="T7024" s="61"/>
      <c r="U7024" s="61"/>
      <c r="V7024" s="61"/>
      <c r="W7024" s="61"/>
      <c r="X7024" s="61"/>
      <c r="Y7024" s="61"/>
      <c r="Z7024" s="61"/>
      <c r="AA7024" s="61"/>
      <c r="AB7024" s="61"/>
      <c r="AC7024" s="61"/>
      <c r="AD7024" s="61"/>
      <c r="AE7024" s="61"/>
      <c r="AF7024" s="61"/>
      <c r="AG7024" s="61"/>
      <c r="AH7024" s="61"/>
      <c r="AI7024" s="61"/>
      <c r="AJ7024" s="61"/>
      <c r="AK7024" s="61"/>
      <c r="AL7024" s="61"/>
      <c r="AM7024" s="61"/>
      <c r="AN7024" s="61"/>
      <c r="AO7024" s="61"/>
      <c r="AP7024" s="62"/>
      <c r="AQ7024" s="61"/>
      <c r="AR7024" s="61"/>
      <c r="AS7024" s="61"/>
      <c r="AT7024" s="61"/>
      <c r="AU7024" s="61"/>
      <c r="AV7024" s="61"/>
      <c r="AW7024" s="60"/>
    </row>
    <row r="7025" s="59" customFormat="1" customHeight="1" spans="1:49">
      <c r="A7025" s="60"/>
      <c r="B7025" s="60"/>
      <c r="C7025" s="60"/>
      <c r="D7025" s="60"/>
      <c r="H7025" s="61"/>
      <c r="I7025" s="61"/>
      <c r="J7025" s="61"/>
      <c r="K7025" s="61"/>
      <c r="L7025" s="61"/>
      <c r="M7025" s="61"/>
      <c r="N7025" s="61"/>
      <c r="O7025" s="61"/>
      <c r="P7025" s="61"/>
      <c r="Q7025" s="61"/>
      <c r="R7025" s="61"/>
      <c r="S7025" s="61"/>
      <c r="T7025" s="61"/>
      <c r="U7025" s="61"/>
      <c r="V7025" s="61"/>
      <c r="W7025" s="61"/>
      <c r="X7025" s="61"/>
      <c r="Y7025" s="61"/>
      <c r="Z7025" s="61"/>
      <c r="AA7025" s="61"/>
      <c r="AB7025" s="61"/>
      <c r="AC7025" s="61"/>
      <c r="AD7025" s="61"/>
      <c r="AE7025" s="61"/>
      <c r="AF7025" s="61"/>
      <c r="AG7025" s="61"/>
      <c r="AH7025" s="61"/>
      <c r="AI7025" s="61"/>
      <c r="AJ7025" s="61"/>
      <c r="AK7025" s="61"/>
      <c r="AL7025" s="61"/>
      <c r="AM7025" s="61"/>
      <c r="AN7025" s="61"/>
      <c r="AO7025" s="61"/>
      <c r="AP7025" s="62"/>
      <c r="AQ7025" s="61"/>
      <c r="AR7025" s="61"/>
      <c r="AS7025" s="61"/>
      <c r="AT7025" s="61"/>
      <c r="AU7025" s="61"/>
      <c r="AV7025" s="61"/>
      <c r="AW7025" s="60"/>
    </row>
    <row r="7026" s="59" customFormat="1" customHeight="1" spans="1:49">
      <c r="A7026" s="60"/>
      <c r="B7026" s="60"/>
      <c r="C7026" s="60"/>
      <c r="D7026" s="60"/>
      <c r="H7026" s="61"/>
      <c r="I7026" s="61"/>
      <c r="J7026" s="61"/>
      <c r="K7026" s="61"/>
      <c r="L7026" s="61"/>
      <c r="M7026" s="61"/>
      <c r="N7026" s="61"/>
      <c r="O7026" s="61"/>
      <c r="P7026" s="61"/>
      <c r="Q7026" s="61"/>
      <c r="R7026" s="61"/>
      <c r="S7026" s="61"/>
      <c r="T7026" s="61"/>
      <c r="U7026" s="61"/>
      <c r="V7026" s="61"/>
      <c r="W7026" s="61"/>
      <c r="X7026" s="61"/>
      <c r="Y7026" s="61"/>
      <c r="Z7026" s="61"/>
      <c r="AA7026" s="61"/>
      <c r="AB7026" s="61"/>
      <c r="AC7026" s="61"/>
      <c r="AD7026" s="61"/>
      <c r="AE7026" s="61"/>
      <c r="AF7026" s="61"/>
      <c r="AG7026" s="61"/>
      <c r="AH7026" s="61"/>
      <c r="AI7026" s="61"/>
      <c r="AJ7026" s="61"/>
      <c r="AK7026" s="61"/>
      <c r="AL7026" s="61"/>
      <c r="AM7026" s="61"/>
      <c r="AN7026" s="61"/>
      <c r="AO7026" s="61"/>
      <c r="AP7026" s="62"/>
      <c r="AQ7026" s="61"/>
      <c r="AR7026" s="61"/>
      <c r="AS7026" s="61"/>
      <c r="AT7026" s="61"/>
      <c r="AU7026" s="61"/>
      <c r="AV7026" s="61"/>
      <c r="AW7026" s="60"/>
    </row>
    <row r="7027" s="59" customFormat="1" customHeight="1" spans="1:49">
      <c r="A7027" s="60"/>
      <c r="B7027" s="60"/>
      <c r="C7027" s="60"/>
      <c r="D7027" s="60"/>
      <c r="H7027" s="61"/>
      <c r="I7027" s="61"/>
      <c r="J7027" s="61"/>
      <c r="K7027" s="61"/>
      <c r="L7027" s="61"/>
      <c r="M7027" s="61"/>
      <c r="N7027" s="61"/>
      <c r="O7027" s="61"/>
      <c r="P7027" s="61"/>
      <c r="Q7027" s="61"/>
      <c r="R7027" s="61"/>
      <c r="S7027" s="61"/>
      <c r="T7027" s="61"/>
      <c r="U7027" s="61"/>
      <c r="V7027" s="61"/>
      <c r="W7027" s="61"/>
      <c r="X7027" s="61"/>
      <c r="Y7027" s="61"/>
      <c r="Z7027" s="61"/>
      <c r="AA7027" s="61"/>
      <c r="AB7027" s="61"/>
      <c r="AC7027" s="61"/>
      <c r="AD7027" s="61"/>
      <c r="AE7027" s="61"/>
      <c r="AF7027" s="61"/>
      <c r="AG7027" s="61"/>
      <c r="AH7027" s="61"/>
      <c r="AI7027" s="61"/>
      <c r="AJ7027" s="61"/>
      <c r="AK7027" s="61"/>
      <c r="AL7027" s="61"/>
      <c r="AM7027" s="61"/>
      <c r="AN7027" s="61"/>
      <c r="AO7027" s="61"/>
      <c r="AP7027" s="62"/>
      <c r="AQ7027" s="61"/>
      <c r="AR7027" s="61"/>
      <c r="AS7027" s="61"/>
      <c r="AT7027" s="61"/>
      <c r="AU7027" s="61"/>
      <c r="AV7027" s="61"/>
      <c r="AW7027" s="60"/>
    </row>
    <row r="7028" s="59" customFormat="1" customHeight="1" spans="1:49">
      <c r="A7028" s="60"/>
      <c r="B7028" s="60"/>
      <c r="C7028" s="60"/>
      <c r="D7028" s="60"/>
      <c r="H7028" s="61"/>
      <c r="I7028" s="61"/>
      <c r="J7028" s="61"/>
      <c r="K7028" s="61"/>
      <c r="L7028" s="61"/>
      <c r="M7028" s="61"/>
      <c r="N7028" s="61"/>
      <c r="O7028" s="61"/>
      <c r="P7028" s="61"/>
      <c r="Q7028" s="61"/>
      <c r="R7028" s="61"/>
      <c r="S7028" s="61"/>
      <c r="T7028" s="61"/>
      <c r="U7028" s="61"/>
      <c r="V7028" s="61"/>
      <c r="W7028" s="61"/>
      <c r="X7028" s="61"/>
      <c r="Y7028" s="61"/>
      <c r="Z7028" s="61"/>
      <c r="AA7028" s="61"/>
      <c r="AB7028" s="61"/>
      <c r="AC7028" s="61"/>
      <c r="AD7028" s="61"/>
      <c r="AE7028" s="61"/>
      <c r="AF7028" s="61"/>
      <c r="AG7028" s="61"/>
      <c r="AH7028" s="61"/>
      <c r="AI7028" s="61"/>
      <c r="AJ7028" s="61"/>
      <c r="AK7028" s="61"/>
      <c r="AL7028" s="61"/>
      <c r="AM7028" s="61"/>
      <c r="AN7028" s="61"/>
      <c r="AO7028" s="61"/>
      <c r="AP7028" s="62"/>
      <c r="AQ7028" s="61"/>
      <c r="AR7028" s="61"/>
      <c r="AS7028" s="61"/>
      <c r="AT7028" s="61"/>
      <c r="AU7028" s="61"/>
      <c r="AV7028" s="61"/>
      <c r="AW7028" s="60"/>
    </row>
    <row r="7029" s="59" customFormat="1" customHeight="1" spans="1:49">
      <c r="A7029" s="60"/>
      <c r="B7029" s="60"/>
      <c r="C7029" s="60"/>
      <c r="D7029" s="60"/>
      <c r="H7029" s="61"/>
      <c r="I7029" s="61"/>
      <c r="J7029" s="61"/>
      <c r="K7029" s="61"/>
      <c r="L7029" s="61"/>
      <c r="M7029" s="61"/>
      <c r="N7029" s="61"/>
      <c r="O7029" s="61"/>
      <c r="P7029" s="61"/>
      <c r="Q7029" s="61"/>
      <c r="R7029" s="61"/>
      <c r="S7029" s="61"/>
      <c r="T7029" s="61"/>
      <c r="U7029" s="61"/>
      <c r="V7029" s="61"/>
      <c r="W7029" s="61"/>
      <c r="X7029" s="61"/>
      <c r="Y7029" s="61"/>
      <c r="Z7029" s="61"/>
      <c r="AA7029" s="61"/>
      <c r="AB7029" s="61"/>
      <c r="AC7029" s="61"/>
      <c r="AD7029" s="61"/>
      <c r="AE7029" s="61"/>
      <c r="AF7029" s="61"/>
      <c r="AG7029" s="61"/>
      <c r="AH7029" s="61"/>
      <c r="AI7029" s="61"/>
      <c r="AJ7029" s="61"/>
      <c r="AK7029" s="61"/>
      <c r="AL7029" s="61"/>
      <c r="AM7029" s="61"/>
      <c r="AN7029" s="61"/>
      <c r="AO7029" s="61"/>
      <c r="AP7029" s="62"/>
      <c r="AQ7029" s="61"/>
      <c r="AR7029" s="61"/>
      <c r="AS7029" s="61"/>
      <c r="AT7029" s="61"/>
      <c r="AU7029" s="61"/>
      <c r="AV7029" s="61"/>
      <c r="AW7029" s="60"/>
    </row>
    <row r="7030" s="59" customFormat="1" customHeight="1" spans="1:49">
      <c r="A7030" s="60"/>
      <c r="B7030" s="60"/>
      <c r="C7030" s="60"/>
      <c r="D7030" s="60"/>
      <c r="H7030" s="61"/>
      <c r="I7030" s="61"/>
      <c r="J7030" s="61"/>
      <c r="K7030" s="61"/>
      <c r="L7030" s="61"/>
      <c r="M7030" s="61"/>
      <c r="N7030" s="61"/>
      <c r="O7030" s="61"/>
      <c r="P7030" s="61"/>
      <c r="Q7030" s="61"/>
      <c r="R7030" s="61"/>
      <c r="S7030" s="61"/>
      <c r="T7030" s="61"/>
      <c r="U7030" s="61"/>
      <c r="V7030" s="61"/>
      <c r="W7030" s="61"/>
      <c r="X7030" s="61"/>
      <c r="Y7030" s="61"/>
      <c r="Z7030" s="61"/>
      <c r="AA7030" s="61"/>
      <c r="AB7030" s="61"/>
      <c r="AC7030" s="61"/>
      <c r="AD7030" s="61"/>
      <c r="AE7030" s="61"/>
      <c r="AF7030" s="61"/>
      <c r="AG7030" s="61"/>
      <c r="AH7030" s="61"/>
      <c r="AI7030" s="61"/>
      <c r="AJ7030" s="61"/>
      <c r="AK7030" s="61"/>
      <c r="AL7030" s="61"/>
      <c r="AM7030" s="61"/>
      <c r="AN7030" s="61"/>
      <c r="AO7030" s="61"/>
      <c r="AP7030" s="62"/>
      <c r="AQ7030" s="61"/>
      <c r="AR7030" s="61"/>
      <c r="AS7030" s="61"/>
      <c r="AT7030" s="61"/>
      <c r="AU7030" s="61"/>
      <c r="AV7030" s="61"/>
      <c r="AW7030" s="60"/>
    </row>
    <row r="7031" s="59" customFormat="1" customHeight="1" spans="1:49">
      <c r="A7031" s="60"/>
      <c r="B7031" s="60"/>
      <c r="C7031" s="60"/>
      <c r="D7031" s="60"/>
      <c r="H7031" s="61"/>
      <c r="I7031" s="61"/>
      <c r="J7031" s="61"/>
      <c r="K7031" s="61"/>
      <c r="L7031" s="61"/>
      <c r="M7031" s="61"/>
      <c r="N7031" s="61"/>
      <c r="O7031" s="61"/>
      <c r="P7031" s="61"/>
      <c r="Q7031" s="61"/>
      <c r="R7031" s="61"/>
      <c r="S7031" s="61"/>
      <c r="T7031" s="61"/>
      <c r="U7031" s="61"/>
      <c r="V7031" s="61"/>
      <c r="W7031" s="61"/>
      <c r="X7031" s="61"/>
      <c r="Y7031" s="61"/>
      <c r="Z7031" s="61"/>
      <c r="AA7031" s="61"/>
      <c r="AB7031" s="61"/>
      <c r="AC7031" s="61"/>
      <c r="AD7031" s="61"/>
      <c r="AE7031" s="61"/>
      <c r="AF7031" s="61"/>
      <c r="AG7031" s="61"/>
      <c r="AH7031" s="61"/>
      <c r="AI7031" s="61"/>
      <c r="AJ7031" s="61"/>
      <c r="AK7031" s="61"/>
      <c r="AL7031" s="61"/>
      <c r="AM7031" s="61"/>
      <c r="AN7031" s="61"/>
      <c r="AO7031" s="61"/>
      <c r="AP7031" s="62"/>
      <c r="AQ7031" s="61"/>
      <c r="AR7031" s="61"/>
      <c r="AS7031" s="61"/>
      <c r="AT7031" s="61"/>
      <c r="AU7031" s="61"/>
      <c r="AV7031" s="61"/>
      <c r="AW7031" s="60"/>
    </row>
    <row r="7032" s="59" customFormat="1" customHeight="1" spans="1:49">
      <c r="A7032" s="60"/>
      <c r="B7032" s="60"/>
      <c r="C7032" s="60"/>
      <c r="D7032" s="60"/>
      <c r="H7032" s="61"/>
      <c r="I7032" s="61"/>
      <c r="J7032" s="61"/>
      <c r="K7032" s="61"/>
      <c r="L7032" s="61"/>
      <c r="M7032" s="61"/>
      <c r="N7032" s="61"/>
      <c r="O7032" s="61"/>
      <c r="P7032" s="61"/>
      <c r="Q7032" s="61"/>
      <c r="R7032" s="61"/>
      <c r="S7032" s="61"/>
      <c r="T7032" s="61"/>
      <c r="U7032" s="61"/>
      <c r="V7032" s="61"/>
      <c r="W7032" s="61"/>
      <c r="X7032" s="61"/>
      <c r="Y7032" s="61"/>
      <c r="Z7032" s="61"/>
      <c r="AA7032" s="61"/>
      <c r="AB7032" s="61"/>
      <c r="AC7032" s="61"/>
      <c r="AD7032" s="61"/>
      <c r="AE7032" s="61"/>
      <c r="AF7032" s="61"/>
      <c r="AG7032" s="61"/>
      <c r="AH7032" s="61"/>
      <c r="AI7032" s="61"/>
      <c r="AJ7032" s="61"/>
      <c r="AK7032" s="61"/>
      <c r="AL7032" s="61"/>
      <c r="AM7032" s="61"/>
      <c r="AN7032" s="61"/>
      <c r="AO7032" s="61"/>
      <c r="AP7032" s="62"/>
      <c r="AQ7032" s="61"/>
      <c r="AR7032" s="61"/>
      <c r="AS7032" s="61"/>
      <c r="AT7032" s="61"/>
      <c r="AU7032" s="61"/>
      <c r="AV7032" s="61"/>
      <c r="AW7032" s="60"/>
    </row>
    <row r="7033" s="59" customFormat="1" customHeight="1" spans="1:49">
      <c r="A7033" s="60"/>
      <c r="B7033" s="60"/>
      <c r="C7033" s="60"/>
      <c r="D7033" s="60"/>
      <c r="H7033" s="61"/>
      <c r="I7033" s="61"/>
      <c r="J7033" s="61"/>
      <c r="K7033" s="61"/>
      <c r="L7033" s="61"/>
      <c r="M7033" s="61"/>
      <c r="N7033" s="61"/>
      <c r="O7033" s="61"/>
      <c r="P7033" s="61"/>
      <c r="Q7033" s="61"/>
      <c r="R7033" s="61"/>
      <c r="S7033" s="61"/>
      <c r="T7033" s="61"/>
      <c r="U7033" s="61"/>
      <c r="V7033" s="61"/>
      <c r="W7033" s="61"/>
      <c r="X7033" s="61"/>
      <c r="Y7033" s="61"/>
      <c r="Z7033" s="61"/>
      <c r="AA7033" s="61"/>
      <c r="AB7033" s="61"/>
      <c r="AC7033" s="61"/>
      <c r="AD7033" s="61"/>
      <c r="AE7033" s="61"/>
      <c r="AF7033" s="61"/>
      <c r="AG7033" s="61"/>
      <c r="AH7033" s="61"/>
      <c r="AI7033" s="61"/>
      <c r="AJ7033" s="61"/>
      <c r="AK7033" s="61"/>
      <c r="AL7033" s="61"/>
      <c r="AM7033" s="61"/>
      <c r="AN7033" s="61"/>
      <c r="AO7033" s="61"/>
      <c r="AP7033" s="62"/>
      <c r="AQ7033" s="61"/>
      <c r="AR7033" s="61"/>
      <c r="AS7033" s="61"/>
      <c r="AT7033" s="61"/>
      <c r="AU7033" s="61"/>
      <c r="AV7033" s="61"/>
      <c r="AW7033" s="60"/>
    </row>
    <row r="7034" s="59" customFormat="1" customHeight="1" spans="1:49">
      <c r="A7034" s="60"/>
      <c r="B7034" s="60"/>
      <c r="C7034" s="60"/>
      <c r="D7034" s="60"/>
      <c r="H7034" s="61"/>
      <c r="I7034" s="61"/>
      <c r="J7034" s="61"/>
      <c r="K7034" s="61"/>
      <c r="L7034" s="61"/>
      <c r="M7034" s="61"/>
      <c r="N7034" s="61"/>
      <c r="O7034" s="61"/>
      <c r="P7034" s="61"/>
      <c r="Q7034" s="61"/>
      <c r="R7034" s="61"/>
      <c r="S7034" s="61"/>
      <c r="T7034" s="61"/>
      <c r="U7034" s="61"/>
      <c r="V7034" s="61"/>
      <c r="W7034" s="61"/>
      <c r="X7034" s="61"/>
      <c r="Y7034" s="61"/>
      <c r="Z7034" s="61"/>
      <c r="AA7034" s="61"/>
      <c r="AB7034" s="61"/>
      <c r="AC7034" s="61"/>
      <c r="AD7034" s="61"/>
      <c r="AE7034" s="61"/>
      <c r="AF7034" s="61"/>
      <c r="AG7034" s="61"/>
      <c r="AH7034" s="61"/>
      <c r="AI7034" s="61"/>
      <c r="AJ7034" s="61"/>
      <c r="AK7034" s="61"/>
      <c r="AL7034" s="61"/>
      <c r="AM7034" s="61"/>
      <c r="AN7034" s="61"/>
      <c r="AO7034" s="61"/>
      <c r="AP7034" s="62"/>
      <c r="AQ7034" s="61"/>
      <c r="AR7034" s="61"/>
      <c r="AS7034" s="61"/>
      <c r="AT7034" s="61"/>
      <c r="AU7034" s="61"/>
      <c r="AV7034" s="61"/>
      <c r="AW7034" s="60"/>
    </row>
    <row r="7035" s="59" customFormat="1" customHeight="1" spans="1:49">
      <c r="A7035" s="60"/>
      <c r="B7035" s="60"/>
      <c r="C7035" s="60"/>
      <c r="D7035" s="60"/>
      <c r="H7035" s="61"/>
      <c r="I7035" s="61"/>
      <c r="J7035" s="61"/>
      <c r="K7035" s="61"/>
      <c r="L7035" s="61"/>
      <c r="M7035" s="61"/>
      <c r="N7035" s="61"/>
      <c r="O7035" s="61"/>
      <c r="P7035" s="61"/>
      <c r="Q7035" s="61"/>
      <c r="R7035" s="61"/>
      <c r="S7035" s="61"/>
      <c r="T7035" s="61"/>
      <c r="U7035" s="61"/>
      <c r="V7035" s="61"/>
      <c r="W7035" s="61"/>
      <c r="X7035" s="61"/>
      <c r="Y7035" s="61"/>
      <c r="Z7035" s="61"/>
      <c r="AA7035" s="61"/>
      <c r="AB7035" s="61"/>
      <c r="AC7035" s="61"/>
      <c r="AD7035" s="61"/>
      <c r="AE7035" s="61"/>
      <c r="AF7035" s="61"/>
      <c r="AG7035" s="61"/>
      <c r="AH7035" s="61"/>
      <c r="AI7035" s="61"/>
      <c r="AJ7035" s="61"/>
      <c r="AK7035" s="61"/>
      <c r="AL7035" s="61"/>
      <c r="AM7035" s="61"/>
      <c r="AN7035" s="61"/>
      <c r="AO7035" s="61"/>
      <c r="AP7035" s="62"/>
      <c r="AQ7035" s="61"/>
      <c r="AR7035" s="61"/>
      <c r="AS7035" s="61"/>
      <c r="AT7035" s="61"/>
      <c r="AU7035" s="61"/>
      <c r="AV7035" s="61"/>
      <c r="AW7035" s="60"/>
    </row>
    <row r="7036" s="59" customFormat="1" customHeight="1" spans="1:49">
      <c r="A7036" s="60"/>
      <c r="B7036" s="60"/>
      <c r="C7036" s="60"/>
      <c r="D7036" s="60"/>
      <c r="H7036" s="61"/>
      <c r="I7036" s="61"/>
      <c r="J7036" s="61"/>
      <c r="K7036" s="61"/>
      <c r="L7036" s="61"/>
      <c r="M7036" s="61"/>
      <c r="N7036" s="61"/>
      <c r="O7036" s="61"/>
      <c r="P7036" s="61"/>
      <c r="Q7036" s="61"/>
      <c r="R7036" s="61"/>
      <c r="S7036" s="61"/>
      <c r="T7036" s="61"/>
      <c r="U7036" s="61"/>
      <c r="V7036" s="61"/>
      <c r="W7036" s="61"/>
      <c r="X7036" s="61"/>
      <c r="Y7036" s="61"/>
      <c r="Z7036" s="61"/>
      <c r="AA7036" s="61"/>
      <c r="AB7036" s="61"/>
      <c r="AC7036" s="61"/>
      <c r="AD7036" s="61"/>
      <c r="AE7036" s="61"/>
      <c r="AF7036" s="61"/>
      <c r="AG7036" s="61"/>
      <c r="AH7036" s="61"/>
      <c r="AI7036" s="61"/>
      <c r="AJ7036" s="61"/>
      <c r="AK7036" s="61"/>
      <c r="AL7036" s="61"/>
      <c r="AM7036" s="61"/>
      <c r="AN7036" s="61"/>
      <c r="AO7036" s="61"/>
      <c r="AP7036" s="62"/>
      <c r="AQ7036" s="61"/>
      <c r="AR7036" s="61"/>
      <c r="AS7036" s="61"/>
      <c r="AT7036" s="61"/>
      <c r="AU7036" s="61"/>
      <c r="AV7036" s="61"/>
      <c r="AW7036" s="60"/>
    </row>
    <row r="7037" s="59" customFormat="1" customHeight="1" spans="1:49">
      <c r="A7037" s="60"/>
      <c r="B7037" s="60"/>
      <c r="C7037" s="60"/>
      <c r="D7037" s="60"/>
      <c r="H7037" s="61"/>
      <c r="I7037" s="61"/>
      <c r="J7037" s="61"/>
      <c r="K7037" s="61"/>
      <c r="L7037" s="61"/>
      <c r="M7037" s="61"/>
      <c r="N7037" s="61"/>
      <c r="O7037" s="61"/>
      <c r="P7037" s="61"/>
      <c r="Q7037" s="61"/>
      <c r="R7037" s="61"/>
      <c r="S7037" s="61"/>
      <c r="T7037" s="61"/>
      <c r="U7037" s="61"/>
      <c r="V7037" s="61"/>
      <c r="W7037" s="61"/>
      <c r="X7037" s="61"/>
      <c r="Y7037" s="61"/>
      <c r="Z7037" s="61"/>
      <c r="AA7037" s="61"/>
      <c r="AB7037" s="61"/>
      <c r="AC7037" s="61"/>
      <c r="AD7037" s="61"/>
      <c r="AE7037" s="61"/>
      <c r="AF7037" s="61"/>
      <c r="AG7037" s="61"/>
      <c r="AH7037" s="61"/>
      <c r="AI7037" s="61"/>
      <c r="AJ7037" s="61"/>
      <c r="AK7037" s="61"/>
      <c r="AL7037" s="61"/>
      <c r="AM7037" s="61"/>
      <c r="AN7037" s="61"/>
      <c r="AO7037" s="61"/>
      <c r="AP7037" s="62"/>
      <c r="AQ7037" s="61"/>
      <c r="AR7037" s="61"/>
      <c r="AS7037" s="61"/>
      <c r="AT7037" s="61"/>
      <c r="AU7037" s="61"/>
      <c r="AV7037" s="61"/>
      <c r="AW7037" s="60"/>
    </row>
    <row r="7038" s="59" customFormat="1" customHeight="1" spans="1:49">
      <c r="A7038" s="60"/>
      <c r="B7038" s="60"/>
      <c r="C7038" s="60"/>
      <c r="D7038" s="60"/>
      <c r="H7038" s="61"/>
      <c r="I7038" s="61"/>
      <c r="J7038" s="61"/>
      <c r="K7038" s="61"/>
      <c r="L7038" s="61"/>
      <c r="M7038" s="61"/>
      <c r="N7038" s="61"/>
      <c r="O7038" s="61"/>
      <c r="P7038" s="61"/>
      <c r="Q7038" s="61"/>
      <c r="R7038" s="61"/>
      <c r="S7038" s="61"/>
      <c r="T7038" s="61"/>
      <c r="U7038" s="61"/>
      <c r="V7038" s="61"/>
      <c r="W7038" s="61"/>
      <c r="X7038" s="61"/>
      <c r="Y7038" s="61"/>
      <c r="Z7038" s="61"/>
      <c r="AA7038" s="61"/>
      <c r="AB7038" s="61"/>
      <c r="AC7038" s="61"/>
      <c r="AD7038" s="61"/>
      <c r="AE7038" s="61"/>
      <c r="AF7038" s="61"/>
      <c r="AG7038" s="61"/>
      <c r="AH7038" s="61"/>
      <c r="AI7038" s="61"/>
      <c r="AJ7038" s="61"/>
      <c r="AK7038" s="61"/>
      <c r="AL7038" s="61"/>
      <c r="AM7038" s="61"/>
      <c r="AN7038" s="61"/>
      <c r="AO7038" s="61"/>
      <c r="AP7038" s="62"/>
      <c r="AQ7038" s="61"/>
      <c r="AR7038" s="61"/>
      <c r="AS7038" s="61"/>
      <c r="AT7038" s="61"/>
      <c r="AU7038" s="61"/>
      <c r="AV7038" s="61"/>
      <c r="AW7038" s="60"/>
    </row>
    <row r="7039" s="59" customFormat="1" customHeight="1" spans="1:49">
      <c r="A7039" s="60"/>
      <c r="B7039" s="60"/>
      <c r="C7039" s="60"/>
      <c r="D7039" s="60"/>
      <c r="H7039" s="61"/>
      <c r="I7039" s="61"/>
      <c r="J7039" s="61"/>
      <c r="K7039" s="61"/>
      <c r="L7039" s="61"/>
      <c r="M7039" s="61"/>
      <c r="N7039" s="61"/>
      <c r="O7039" s="61"/>
      <c r="P7039" s="61"/>
      <c r="Q7039" s="61"/>
      <c r="R7039" s="61"/>
      <c r="S7039" s="61"/>
      <c r="T7039" s="61"/>
      <c r="U7039" s="61"/>
      <c r="V7039" s="61"/>
      <c r="W7039" s="61"/>
      <c r="X7039" s="61"/>
      <c r="Y7039" s="61"/>
      <c r="Z7039" s="61"/>
      <c r="AA7039" s="61"/>
      <c r="AB7039" s="61"/>
      <c r="AC7039" s="61"/>
      <c r="AD7039" s="61"/>
      <c r="AE7039" s="61"/>
      <c r="AF7039" s="61"/>
      <c r="AG7039" s="61"/>
      <c r="AH7039" s="61"/>
      <c r="AI7039" s="61"/>
      <c r="AJ7039" s="61"/>
      <c r="AK7039" s="61"/>
      <c r="AL7039" s="61"/>
      <c r="AM7039" s="61"/>
      <c r="AN7039" s="61"/>
      <c r="AO7039" s="61"/>
      <c r="AP7039" s="62"/>
      <c r="AQ7039" s="61"/>
      <c r="AR7039" s="61"/>
      <c r="AS7039" s="61"/>
      <c r="AT7039" s="61"/>
      <c r="AU7039" s="61"/>
      <c r="AV7039" s="61"/>
      <c r="AW7039" s="60"/>
    </row>
    <row r="7040" s="59" customFormat="1" customHeight="1" spans="1:49">
      <c r="A7040" s="60"/>
      <c r="B7040" s="60"/>
      <c r="C7040" s="60"/>
      <c r="D7040" s="60"/>
      <c r="H7040" s="61"/>
      <c r="I7040" s="61"/>
      <c r="J7040" s="61"/>
      <c r="K7040" s="61"/>
      <c r="L7040" s="61"/>
      <c r="M7040" s="61"/>
      <c r="N7040" s="61"/>
      <c r="O7040" s="61"/>
      <c r="P7040" s="61"/>
      <c r="Q7040" s="61"/>
      <c r="R7040" s="61"/>
      <c r="S7040" s="61"/>
      <c r="T7040" s="61"/>
      <c r="U7040" s="61"/>
      <c r="V7040" s="61"/>
      <c r="W7040" s="61"/>
      <c r="X7040" s="61"/>
      <c r="Y7040" s="61"/>
      <c r="Z7040" s="61"/>
      <c r="AA7040" s="61"/>
      <c r="AB7040" s="61"/>
      <c r="AC7040" s="61"/>
      <c r="AD7040" s="61"/>
      <c r="AE7040" s="61"/>
      <c r="AF7040" s="61"/>
      <c r="AG7040" s="61"/>
      <c r="AH7040" s="61"/>
      <c r="AI7040" s="61"/>
      <c r="AJ7040" s="61"/>
      <c r="AK7040" s="61"/>
      <c r="AL7040" s="61"/>
      <c r="AM7040" s="61"/>
      <c r="AN7040" s="61"/>
      <c r="AO7040" s="61"/>
      <c r="AP7040" s="62"/>
      <c r="AQ7040" s="61"/>
      <c r="AR7040" s="61"/>
      <c r="AS7040" s="61"/>
      <c r="AT7040" s="61"/>
      <c r="AU7040" s="61"/>
      <c r="AV7040" s="61"/>
      <c r="AW7040" s="60"/>
    </row>
    <row r="7041" s="59" customFormat="1" customHeight="1" spans="1:49">
      <c r="A7041" s="60"/>
      <c r="B7041" s="60"/>
      <c r="C7041" s="60"/>
      <c r="D7041" s="60"/>
      <c r="H7041" s="61"/>
      <c r="I7041" s="61"/>
      <c r="J7041" s="61"/>
      <c r="K7041" s="61"/>
      <c r="L7041" s="61"/>
      <c r="M7041" s="61"/>
      <c r="N7041" s="61"/>
      <c r="O7041" s="61"/>
      <c r="P7041" s="61"/>
      <c r="Q7041" s="61"/>
      <c r="R7041" s="61"/>
      <c r="S7041" s="61"/>
      <c r="T7041" s="61"/>
      <c r="U7041" s="61"/>
      <c r="V7041" s="61"/>
      <c r="W7041" s="61"/>
      <c r="X7041" s="61"/>
      <c r="Y7041" s="61"/>
      <c r="Z7041" s="61"/>
      <c r="AA7041" s="61"/>
      <c r="AB7041" s="61"/>
      <c r="AC7041" s="61"/>
      <c r="AD7041" s="61"/>
      <c r="AE7041" s="61"/>
      <c r="AF7041" s="61"/>
      <c r="AG7041" s="61"/>
      <c r="AH7041" s="61"/>
      <c r="AI7041" s="61"/>
      <c r="AJ7041" s="61"/>
      <c r="AK7041" s="61"/>
      <c r="AL7041" s="61"/>
      <c r="AM7041" s="61"/>
      <c r="AN7041" s="61"/>
      <c r="AO7041" s="61"/>
      <c r="AP7041" s="62"/>
      <c r="AQ7041" s="61"/>
      <c r="AR7041" s="61"/>
      <c r="AS7041" s="61"/>
      <c r="AT7041" s="61"/>
      <c r="AU7041" s="61"/>
      <c r="AV7041" s="61"/>
      <c r="AW7041" s="60"/>
    </row>
    <row r="7042" s="59" customFormat="1" customHeight="1" spans="1:49">
      <c r="A7042" s="60"/>
      <c r="B7042" s="60"/>
      <c r="C7042" s="60"/>
      <c r="D7042" s="60"/>
      <c r="H7042" s="61"/>
      <c r="I7042" s="61"/>
      <c r="J7042" s="61"/>
      <c r="K7042" s="61"/>
      <c r="L7042" s="61"/>
      <c r="M7042" s="61"/>
      <c r="N7042" s="61"/>
      <c r="O7042" s="61"/>
      <c r="P7042" s="61"/>
      <c r="Q7042" s="61"/>
      <c r="R7042" s="61"/>
      <c r="S7042" s="61"/>
      <c r="T7042" s="61"/>
      <c r="U7042" s="61"/>
      <c r="V7042" s="61"/>
      <c r="W7042" s="61"/>
      <c r="X7042" s="61"/>
      <c r="Y7042" s="61"/>
      <c r="Z7042" s="61"/>
      <c r="AA7042" s="61"/>
      <c r="AB7042" s="61"/>
      <c r="AC7042" s="61"/>
      <c r="AD7042" s="61"/>
      <c r="AE7042" s="61"/>
      <c r="AF7042" s="61"/>
      <c r="AG7042" s="61"/>
      <c r="AH7042" s="61"/>
      <c r="AI7042" s="61"/>
      <c r="AJ7042" s="61"/>
      <c r="AK7042" s="61"/>
      <c r="AL7042" s="61"/>
      <c r="AM7042" s="61"/>
      <c r="AN7042" s="61"/>
      <c r="AO7042" s="61"/>
      <c r="AP7042" s="62"/>
      <c r="AQ7042" s="61"/>
      <c r="AR7042" s="61"/>
      <c r="AS7042" s="61"/>
      <c r="AT7042" s="61"/>
      <c r="AU7042" s="61"/>
      <c r="AV7042" s="61"/>
      <c r="AW7042" s="60"/>
    </row>
    <row r="7043" s="59" customFormat="1" customHeight="1" spans="1:49">
      <c r="A7043" s="60"/>
      <c r="B7043" s="60"/>
      <c r="C7043" s="60"/>
      <c r="D7043" s="60"/>
      <c r="H7043" s="61"/>
      <c r="I7043" s="61"/>
      <c r="J7043" s="61"/>
      <c r="K7043" s="61"/>
      <c r="L7043" s="61"/>
      <c r="M7043" s="61"/>
      <c r="N7043" s="61"/>
      <c r="O7043" s="61"/>
      <c r="P7043" s="61"/>
      <c r="Q7043" s="61"/>
      <c r="R7043" s="61"/>
      <c r="S7043" s="61"/>
      <c r="T7043" s="61"/>
      <c r="U7043" s="61"/>
      <c r="V7043" s="61"/>
      <c r="W7043" s="61"/>
      <c r="X7043" s="61"/>
      <c r="Y7043" s="61"/>
      <c r="Z7043" s="61"/>
      <c r="AA7043" s="61"/>
      <c r="AB7043" s="61"/>
      <c r="AC7043" s="61"/>
      <c r="AD7043" s="61"/>
      <c r="AE7043" s="61"/>
      <c r="AF7043" s="61"/>
      <c r="AG7043" s="61"/>
      <c r="AH7043" s="61"/>
      <c r="AI7043" s="61"/>
      <c r="AJ7043" s="61"/>
      <c r="AK7043" s="61"/>
      <c r="AL7043" s="61"/>
      <c r="AM7043" s="61"/>
      <c r="AN7043" s="61"/>
      <c r="AO7043" s="61"/>
      <c r="AP7043" s="62"/>
      <c r="AQ7043" s="61"/>
      <c r="AR7043" s="61"/>
      <c r="AS7043" s="61"/>
      <c r="AT7043" s="61"/>
      <c r="AU7043" s="61"/>
      <c r="AV7043" s="61"/>
      <c r="AW7043" s="60"/>
    </row>
    <row r="7044" s="59" customFormat="1" customHeight="1" spans="1:49">
      <c r="A7044" s="60"/>
      <c r="B7044" s="60"/>
      <c r="C7044" s="60"/>
      <c r="D7044" s="60"/>
      <c r="H7044" s="61"/>
      <c r="I7044" s="61"/>
      <c r="J7044" s="61"/>
      <c r="K7044" s="61"/>
      <c r="L7044" s="61"/>
      <c r="M7044" s="61"/>
      <c r="N7044" s="61"/>
      <c r="O7044" s="61"/>
      <c r="P7044" s="61"/>
      <c r="Q7044" s="61"/>
      <c r="R7044" s="61"/>
      <c r="S7044" s="61"/>
      <c r="T7044" s="61"/>
      <c r="U7044" s="61"/>
      <c r="V7044" s="61"/>
      <c r="W7044" s="61"/>
      <c r="X7044" s="61"/>
      <c r="Y7044" s="61"/>
      <c r="Z7044" s="61"/>
      <c r="AA7044" s="61"/>
      <c r="AB7044" s="61"/>
      <c r="AC7044" s="61"/>
      <c r="AD7044" s="61"/>
      <c r="AE7044" s="61"/>
      <c r="AF7044" s="61"/>
      <c r="AG7044" s="61"/>
      <c r="AH7044" s="61"/>
      <c r="AI7044" s="61"/>
      <c r="AJ7044" s="61"/>
      <c r="AK7044" s="61"/>
      <c r="AL7044" s="61"/>
      <c r="AM7044" s="61"/>
      <c r="AN7044" s="61"/>
      <c r="AO7044" s="61"/>
      <c r="AP7044" s="62"/>
      <c r="AQ7044" s="61"/>
      <c r="AR7044" s="61"/>
      <c r="AS7044" s="61"/>
      <c r="AT7044" s="61"/>
      <c r="AU7044" s="61"/>
      <c r="AV7044" s="61"/>
      <c r="AW7044" s="60"/>
    </row>
    <row r="7045" s="59" customFormat="1" customHeight="1" spans="1:49">
      <c r="A7045" s="60"/>
      <c r="B7045" s="60"/>
      <c r="C7045" s="60"/>
      <c r="D7045" s="60"/>
      <c r="H7045" s="61"/>
      <c r="I7045" s="61"/>
      <c r="J7045" s="61"/>
      <c r="K7045" s="61"/>
      <c r="L7045" s="61"/>
      <c r="M7045" s="61"/>
      <c r="N7045" s="61"/>
      <c r="O7045" s="61"/>
      <c r="P7045" s="61"/>
      <c r="Q7045" s="61"/>
      <c r="R7045" s="61"/>
      <c r="S7045" s="61"/>
      <c r="T7045" s="61"/>
      <c r="U7045" s="61"/>
      <c r="V7045" s="61"/>
      <c r="W7045" s="61"/>
      <c r="X7045" s="61"/>
      <c r="Y7045" s="61"/>
      <c r="Z7045" s="61"/>
      <c r="AA7045" s="61"/>
      <c r="AB7045" s="61"/>
      <c r="AC7045" s="61"/>
      <c r="AD7045" s="61"/>
      <c r="AE7045" s="61"/>
      <c r="AF7045" s="61"/>
      <c r="AG7045" s="61"/>
      <c r="AH7045" s="61"/>
      <c r="AI7045" s="61"/>
      <c r="AJ7045" s="61"/>
      <c r="AK7045" s="61"/>
      <c r="AL7045" s="61"/>
      <c r="AM7045" s="61"/>
      <c r="AN7045" s="61"/>
      <c r="AO7045" s="61"/>
      <c r="AP7045" s="62"/>
      <c r="AQ7045" s="61"/>
      <c r="AR7045" s="61"/>
      <c r="AS7045" s="61"/>
      <c r="AT7045" s="61"/>
      <c r="AU7045" s="61"/>
      <c r="AV7045" s="61"/>
      <c r="AW7045" s="60"/>
    </row>
    <row r="7046" s="59" customFormat="1" customHeight="1" spans="1:49">
      <c r="A7046" s="60"/>
      <c r="B7046" s="60"/>
      <c r="C7046" s="60"/>
      <c r="D7046" s="60"/>
      <c r="H7046" s="61"/>
      <c r="I7046" s="61"/>
      <c r="J7046" s="61"/>
      <c r="K7046" s="61"/>
      <c r="L7046" s="61"/>
      <c r="M7046" s="61"/>
      <c r="N7046" s="61"/>
      <c r="O7046" s="61"/>
      <c r="P7046" s="61"/>
      <c r="Q7046" s="61"/>
      <c r="R7046" s="61"/>
      <c r="S7046" s="61"/>
      <c r="T7046" s="61"/>
      <c r="U7046" s="61"/>
      <c r="V7046" s="61"/>
      <c r="W7046" s="61"/>
      <c r="X7046" s="61"/>
      <c r="Y7046" s="61"/>
      <c r="Z7046" s="61"/>
      <c r="AA7046" s="61"/>
      <c r="AB7046" s="61"/>
      <c r="AC7046" s="61"/>
      <c r="AD7046" s="61"/>
      <c r="AE7046" s="61"/>
      <c r="AF7046" s="61"/>
      <c r="AG7046" s="61"/>
      <c r="AH7046" s="61"/>
      <c r="AI7046" s="61"/>
      <c r="AJ7046" s="61"/>
      <c r="AK7046" s="61"/>
      <c r="AL7046" s="61"/>
      <c r="AM7046" s="61"/>
      <c r="AN7046" s="61"/>
      <c r="AO7046" s="61"/>
      <c r="AP7046" s="62"/>
      <c r="AQ7046" s="61"/>
      <c r="AR7046" s="61"/>
      <c r="AS7046" s="61"/>
      <c r="AT7046" s="61"/>
      <c r="AU7046" s="61"/>
      <c r="AV7046" s="61"/>
      <c r="AW7046" s="60"/>
    </row>
    <row r="7047" s="59" customFormat="1" customHeight="1" spans="1:49">
      <c r="A7047" s="60"/>
      <c r="B7047" s="60"/>
      <c r="C7047" s="60"/>
      <c r="D7047" s="60"/>
      <c r="H7047" s="61"/>
      <c r="I7047" s="61"/>
      <c r="J7047" s="61"/>
      <c r="K7047" s="61"/>
      <c r="L7047" s="61"/>
      <c r="M7047" s="61"/>
      <c r="N7047" s="61"/>
      <c r="O7047" s="61"/>
      <c r="P7047" s="61"/>
      <c r="Q7047" s="61"/>
      <c r="R7047" s="61"/>
      <c r="S7047" s="61"/>
      <c r="T7047" s="61"/>
      <c r="U7047" s="61"/>
      <c r="V7047" s="61"/>
      <c r="W7047" s="61"/>
      <c r="X7047" s="61"/>
      <c r="Y7047" s="61"/>
      <c r="Z7047" s="61"/>
      <c r="AA7047" s="61"/>
      <c r="AB7047" s="61"/>
      <c r="AC7047" s="61"/>
      <c r="AD7047" s="61"/>
      <c r="AE7047" s="61"/>
      <c r="AF7047" s="61"/>
      <c r="AG7047" s="61"/>
      <c r="AH7047" s="61"/>
      <c r="AI7047" s="61"/>
      <c r="AJ7047" s="61"/>
      <c r="AK7047" s="61"/>
      <c r="AL7047" s="61"/>
      <c r="AM7047" s="61"/>
      <c r="AN7047" s="61"/>
      <c r="AO7047" s="61"/>
      <c r="AP7047" s="62"/>
      <c r="AQ7047" s="61"/>
      <c r="AR7047" s="61"/>
      <c r="AS7047" s="61"/>
      <c r="AT7047" s="61"/>
      <c r="AU7047" s="61"/>
      <c r="AV7047" s="61"/>
      <c r="AW7047" s="60"/>
    </row>
    <row r="7048" s="59" customFormat="1" customHeight="1" spans="1:49">
      <c r="A7048" s="60"/>
      <c r="B7048" s="60"/>
      <c r="C7048" s="60"/>
      <c r="D7048" s="60"/>
      <c r="H7048" s="61"/>
      <c r="I7048" s="61"/>
      <c r="J7048" s="61"/>
      <c r="K7048" s="61"/>
      <c r="L7048" s="61"/>
      <c r="M7048" s="61"/>
      <c r="N7048" s="61"/>
      <c r="O7048" s="61"/>
      <c r="P7048" s="61"/>
      <c r="Q7048" s="61"/>
      <c r="R7048" s="61"/>
      <c r="S7048" s="61"/>
      <c r="T7048" s="61"/>
      <c r="U7048" s="61"/>
      <c r="V7048" s="61"/>
      <c r="W7048" s="61"/>
      <c r="X7048" s="61"/>
      <c r="Y7048" s="61"/>
      <c r="Z7048" s="61"/>
      <c r="AA7048" s="61"/>
      <c r="AB7048" s="61"/>
      <c r="AC7048" s="61"/>
      <c r="AD7048" s="61"/>
      <c r="AE7048" s="61"/>
      <c r="AF7048" s="61"/>
      <c r="AG7048" s="61"/>
      <c r="AH7048" s="61"/>
      <c r="AI7048" s="61"/>
      <c r="AJ7048" s="61"/>
      <c r="AK7048" s="61"/>
      <c r="AL7048" s="61"/>
      <c r="AM7048" s="61"/>
      <c r="AN7048" s="61"/>
      <c r="AO7048" s="61"/>
      <c r="AP7048" s="62"/>
      <c r="AQ7048" s="61"/>
      <c r="AR7048" s="61"/>
      <c r="AS7048" s="61"/>
      <c r="AT7048" s="61"/>
      <c r="AU7048" s="61"/>
      <c r="AV7048" s="61"/>
      <c r="AW7048" s="60"/>
    </row>
    <row r="7049" s="59" customFormat="1" customHeight="1" spans="1:49">
      <c r="A7049" s="60"/>
      <c r="B7049" s="60"/>
      <c r="C7049" s="60"/>
      <c r="D7049" s="60"/>
      <c r="H7049" s="61"/>
      <c r="I7049" s="61"/>
      <c r="J7049" s="61"/>
      <c r="K7049" s="61"/>
      <c r="L7049" s="61"/>
      <c r="M7049" s="61"/>
      <c r="N7049" s="61"/>
      <c r="O7049" s="61"/>
      <c r="P7049" s="61"/>
      <c r="Q7049" s="61"/>
      <c r="R7049" s="61"/>
      <c r="S7049" s="61"/>
      <c r="T7049" s="61"/>
      <c r="U7049" s="61"/>
      <c r="V7049" s="61"/>
      <c r="W7049" s="61"/>
      <c r="X7049" s="61"/>
      <c r="Y7049" s="61"/>
      <c r="Z7049" s="61"/>
      <c r="AA7049" s="61"/>
      <c r="AB7049" s="61"/>
      <c r="AC7049" s="61"/>
      <c r="AD7049" s="61"/>
      <c r="AE7049" s="61"/>
      <c r="AF7049" s="61"/>
      <c r="AG7049" s="61"/>
      <c r="AH7049" s="61"/>
      <c r="AI7049" s="61"/>
      <c r="AJ7049" s="61"/>
      <c r="AK7049" s="61"/>
      <c r="AL7049" s="61"/>
      <c r="AM7049" s="61"/>
      <c r="AN7049" s="61"/>
      <c r="AO7049" s="61"/>
      <c r="AP7049" s="62"/>
      <c r="AQ7049" s="61"/>
      <c r="AR7049" s="61"/>
      <c r="AS7049" s="61"/>
      <c r="AT7049" s="61"/>
      <c r="AU7049" s="61"/>
      <c r="AV7049" s="61"/>
      <c r="AW7049" s="60"/>
    </row>
    <row r="7050" s="59" customFormat="1" customHeight="1" spans="1:49">
      <c r="A7050" s="60"/>
      <c r="B7050" s="60"/>
      <c r="C7050" s="60"/>
      <c r="D7050" s="60"/>
      <c r="H7050" s="61"/>
      <c r="I7050" s="61"/>
      <c r="J7050" s="61"/>
      <c r="K7050" s="61"/>
      <c r="L7050" s="61"/>
      <c r="M7050" s="61"/>
      <c r="N7050" s="61"/>
      <c r="O7050" s="61"/>
      <c r="P7050" s="61"/>
      <c r="Q7050" s="61"/>
      <c r="R7050" s="61"/>
      <c r="S7050" s="61"/>
      <c r="T7050" s="61"/>
      <c r="U7050" s="61"/>
      <c r="V7050" s="61"/>
      <c r="W7050" s="61"/>
      <c r="X7050" s="61"/>
      <c r="Y7050" s="61"/>
      <c r="Z7050" s="61"/>
      <c r="AA7050" s="61"/>
      <c r="AB7050" s="61"/>
      <c r="AC7050" s="61"/>
      <c r="AD7050" s="61"/>
      <c r="AE7050" s="61"/>
      <c r="AF7050" s="61"/>
      <c r="AG7050" s="61"/>
      <c r="AH7050" s="61"/>
      <c r="AI7050" s="61"/>
      <c r="AJ7050" s="61"/>
      <c r="AK7050" s="61"/>
      <c r="AL7050" s="61"/>
      <c r="AM7050" s="61"/>
      <c r="AN7050" s="61"/>
      <c r="AO7050" s="61"/>
      <c r="AP7050" s="62"/>
      <c r="AQ7050" s="61"/>
      <c r="AR7050" s="61"/>
      <c r="AS7050" s="61"/>
      <c r="AT7050" s="61"/>
      <c r="AU7050" s="61"/>
      <c r="AV7050" s="61"/>
      <c r="AW7050" s="60"/>
    </row>
    <row r="7051" s="59" customFormat="1" customHeight="1" spans="1:49">
      <c r="A7051" s="60"/>
      <c r="B7051" s="60"/>
      <c r="C7051" s="60"/>
      <c r="D7051" s="60"/>
      <c r="H7051" s="61"/>
      <c r="I7051" s="61"/>
      <c r="J7051" s="61"/>
      <c r="K7051" s="61"/>
      <c r="L7051" s="61"/>
      <c r="M7051" s="61"/>
      <c r="N7051" s="61"/>
      <c r="O7051" s="61"/>
      <c r="P7051" s="61"/>
      <c r="Q7051" s="61"/>
      <c r="R7051" s="61"/>
      <c r="S7051" s="61"/>
      <c r="T7051" s="61"/>
      <c r="U7051" s="61"/>
      <c r="V7051" s="61"/>
      <c r="W7051" s="61"/>
      <c r="X7051" s="61"/>
      <c r="Y7051" s="61"/>
      <c r="Z7051" s="61"/>
      <c r="AA7051" s="61"/>
      <c r="AB7051" s="61"/>
      <c r="AC7051" s="61"/>
      <c r="AD7051" s="61"/>
      <c r="AE7051" s="61"/>
      <c r="AF7051" s="61"/>
      <c r="AG7051" s="61"/>
      <c r="AH7051" s="61"/>
      <c r="AI7051" s="61"/>
      <c r="AJ7051" s="61"/>
      <c r="AK7051" s="61"/>
      <c r="AL7051" s="61"/>
      <c r="AM7051" s="61"/>
      <c r="AN7051" s="61"/>
      <c r="AO7051" s="61"/>
      <c r="AP7051" s="62"/>
      <c r="AQ7051" s="61"/>
      <c r="AR7051" s="61"/>
      <c r="AS7051" s="61"/>
      <c r="AT7051" s="61"/>
      <c r="AU7051" s="61"/>
      <c r="AV7051" s="61"/>
      <c r="AW7051" s="60"/>
    </row>
    <row r="7052" s="59" customFormat="1" customHeight="1" spans="1:49">
      <c r="A7052" s="60"/>
      <c r="B7052" s="60"/>
      <c r="C7052" s="60"/>
      <c r="D7052" s="60"/>
      <c r="H7052" s="61"/>
      <c r="I7052" s="61"/>
      <c r="J7052" s="61"/>
      <c r="K7052" s="61"/>
      <c r="L7052" s="61"/>
      <c r="M7052" s="61"/>
      <c r="N7052" s="61"/>
      <c r="O7052" s="61"/>
      <c r="P7052" s="61"/>
      <c r="Q7052" s="61"/>
      <c r="R7052" s="61"/>
      <c r="S7052" s="61"/>
      <c r="T7052" s="61"/>
      <c r="U7052" s="61"/>
      <c r="V7052" s="61"/>
      <c r="W7052" s="61"/>
      <c r="X7052" s="61"/>
      <c r="Y7052" s="61"/>
      <c r="Z7052" s="61"/>
      <c r="AA7052" s="61"/>
      <c r="AB7052" s="61"/>
      <c r="AC7052" s="61"/>
      <c r="AD7052" s="61"/>
      <c r="AE7052" s="61"/>
      <c r="AF7052" s="61"/>
      <c r="AG7052" s="61"/>
      <c r="AH7052" s="61"/>
      <c r="AI7052" s="61"/>
      <c r="AJ7052" s="61"/>
      <c r="AK7052" s="61"/>
      <c r="AL7052" s="61"/>
      <c r="AM7052" s="61"/>
      <c r="AN7052" s="61"/>
      <c r="AO7052" s="61"/>
      <c r="AP7052" s="62"/>
      <c r="AQ7052" s="61"/>
      <c r="AR7052" s="61"/>
      <c r="AS7052" s="61"/>
      <c r="AT7052" s="61"/>
      <c r="AU7052" s="61"/>
      <c r="AV7052" s="61"/>
      <c r="AW7052" s="60"/>
    </row>
    <row r="7053" s="59" customFormat="1" customHeight="1" spans="1:49">
      <c r="A7053" s="60"/>
      <c r="B7053" s="60"/>
      <c r="C7053" s="60"/>
      <c r="D7053" s="60"/>
      <c r="H7053" s="61"/>
      <c r="I7053" s="61"/>
      <c r="J7053" s="61"/>
      <c r="K7053" s="61"/>
      <c r="L7053" s="61"/>
      <c r="M7053" s="61"/>
      <c r="N7053" s="61"/>
      <c r="O7053" s="61"/>
      <c r="P7053" s="61"/>
      <c r="Q7053" s="61"/>
      <c r="R7053" s="61"/>
      <c r="S7053" s="61"/>
      <c r="T7053" s="61"/>
      <c r="U7053" s="61"/>
      <c r="V7053" s="61"/>
      <c r="W7053" s="61"/>
      <c r="X7053" s="61"/>
      <c r="Y7053" s="61"/>
      <c r="Z7053" s="61"/>
      <c r="AA7053" s="61"/>
      <c r="AB7053" s="61"/>
      <c r="AC7053" s="61"/>
      <c r="AD7053" s="61"/>
      <c r="AE7053" s="61"/>
      <c r="AF7053" s="61"/>
      <c r="AG7053" s="61"/>
      <c r="AH7053" s="61"/>
      <c r="AI7053" s="61"/>
      <c r="AJ7053" s="61"/>
      <c r="AK7053" s="61"/>
      <c r="AL7053" s="61"/>
      <c r="AM7053" s="61"/>
      <c r="AN7053" s="61"/>
      <c r="AO7053" s="61"/>
      <c r="AP7053" s="62"/>
      <c r="AQ7053" s="61"/>
      <c r="AR7053" s="61"/>
      <c r="AS7053" s="61"/>
      <c r="AT7053" s="61"/>
      <c r="AU7053" s="61"/>
      <c r="AV7053" s="61"/>
      <c r="AW7053" s="60"/>
    </row>
    <row r="7054" s="59" customFormat="1" customHeight="1" spans="1:49">
      <c r="A7054" s="60"/>
      <c r="B7054" s="60"/>
      <c r="C7054" s="60"/>
      <c r="D7054" s="60"/>
      <c r="H7054" s="61"/>
      <c r="I7054" s="61"/>
      <c r="J7054" s="61"/>
      <c r="K7054" s="61"/>
      <c r="L7054" s="61"/>
      <c r="M7054" s="61"/>
      <c r="N7054" s="61"/>
      <c r="O7054" s="61"/>
      <c r="P7054" s="61"/>
      <c r="Q7054" s="61"/>
      <c r="R7054" s="61"/>
      <c r="S7054" s="61"/>
      <c r="T7054" s="61"/>
      <c r="U7054" s="61"/>
      <c r="V7054" s="61"/>
      <c r="W7054" s="61"/>
      <c r="X7054" s="61"/>
      <c r="Y7054" s="61"/>
      <c r="Z7054" s="61"/>
      <c r="AA7054" s="61"/>
      <c r="AB7054" s="61"/>
      <c r="AC7054" s="61"/>
      <c r="AD7054" s="61"/>
      <c r="AE7054" s="61"/>
      <c r="AF7054" s="61"/>
      <c r="AG7054" s="61"/>
      <c r="AH7054" s="61"/>
      <c r="AI7054" s="61"/>
      <c r="AJ7054" s="61"/>
      <c r="AK7054" s="61"/>
      <c r="AL7054" s="61"/>
      <c r="AM7054" s="61"/>
      <c r="AN7054" s="61"/>
      <c r="AO7054" s="61"/>
      <c r="AP7054" s="62"/>
      <c r="AQ7054" s="61"/>
      <c r="AR7054" s="61"/>
      <c r="AS7054" s="61"/>
      <c r="AT7054" s="61"/>
      <c r="AU7054" s="61"/>
      <c r="AV7054" s="61"/>
      <c r="AW7054" s="60"/>
    </row>
    <row r="7055" s="59" customFormat="1" customHeight="1" spans="1:49">
      <c r="A7055" s="60"/>
      <c r="B7055" s="60"/>
      <c r="C7055" s="60"/>
      <c r="D7055" s="60"/>
      <c r="H7055" s="61"/>
      <c r="I7055" s="61"/>
      <c r="J7055" s="61"/>
      <c r="K7055" s="61"/>
      <c r="L7055" s="61"/>
      <c r="M7055" s="61"/>
      <c r="N7055" s="61"/>
      <c r="O7055" s="61"/>
      <c r="P7055" s="61"/>
      <c r="Q7055" s="61"/>
      <c r="R7055" s="61"/>
      <c r="S7055" s="61"/>
      <c r="T7055" s="61"/>
      <c r="U7055" s="61"/>
      <c r="V7055" s="61"/>
      <c r="W7055" s="61"/>
      <c r="X7055" s="61"/>
      <c r="Y7055" s="61"/>
      <c r="Z7055" s="61"/>
      <c r="AA7055" s="61"/>
      <c r="AB7055" s="61"/>
      <c r="AC7055" s="61"/>
      <c r="AD7055" s="61"/>
      <c r="AE7055" s="61"/>
      <c r="AF7055" s="61"/>
      <c r="AG7055" s="61"/>
      <c r="AH7055" s="61"/>
      <c r="AI7055" s="61"/>
      <c r="AJ7055" s="61"/>
      <c r="AK7055" s="61"/>
      <c r="AL7055" s="61"/>
      <c r="AM7055" s="61"/>
      <c r="AN7055" s="61"/>
      <c r="AO7055" s="61"/>
      <c r="AP7055" s="62"/>
      <c r="AQ7055" s="61"/>
      <c r="AR7055" s="61"/>
      <c r="AS7055" s="61"/>
      <c r="AT7055" s="61"/>
      <c r="AU7055" s="61"/>
      <c r="AV7055" s="61"/>
      <c r="AW7055" s="60"/>
    </row>
    <row r="7056" s="59" customFormat="1" customHeight="1" spans="1:49">
      <c r="A7056" s="60"/>
      <c r="B7056" s="60"/>
      <c r="C7056" s="60"/>
      <c r="D7056" s="60"/>
      <c r="H7056" s="61"/>
      <c r="I7056" s="61"/>
      <c r="J7056" s="61"/>
      <c r="K7056" s="61"/>
      <c r="L7056" s="61"/>
      <c r="M7056" s="61"/>
      <c r="N7056" s="61"/>
      <c r="O7056" s="61"/>
      <c r="P7056" s="61"/>
      <c r="Q7056" s="61"/>
      <c r="R7056" s="61"/>
      <c r="S7056" s="61"/>
      <c r="T7056" s="61"/>
      <c r="U7056" s="61"/>
      <c r="V7056" s="61"/>
      <c r="W7056" s="61"/>
      <c r="X7056" s="61"/>
      <c r="Y7056" s="61"/>
      <c r="Z7056" s="61"/>
      <c r="AA7056" s="61"/>
      <c r="AB7056" s="61"/>
      <c r="AC7056" s="61"/>
      <c r="AD7056" s="61"/>
      <c r="AE7056" s="61"/>
      <c r="AF7056" s="61"/>
      <c r="AG7056" s="61"/>
      <c r="AH7056" s="61"/>
      <c r="AI7056" s="61"/>
      <c r="AJ7056" s="61"/>
      <c r="AK7056" s="61"/>
      <c r="AL7056" s="61"/>
      <c r="AM7056" s="61"/>
      <c r="AN7056" s="61"/>
      <c r="AO7056" s="61"/>
      <c r="AP7056" s="62"/>
      <c r="AQ7056" s="61"/>
      <c r="AR7056" s="61"/>
      <c r="AS7056" s="61"/>
      <c r="AT7056" s="61"/>
      <c r="AU7056" s="61"/>
      <c r="AV7056" s="61"/>
      <c r="AW7056" s="60"/>
    </row>
    <row r="7057" s="59" customFormat="1" customHeight="1" spans="1:49">
      <c r="A7057" s="60"/>
      <c r="B7057" s="60"/>
      <c r="C7057" s="60"/>
      <c r="D7057" s="60"/>
      <c r="H7057" s="61"/>
      <c r="I7057" s="61"/>
      <c r="J7057" s="61"/>
      <c r="K7057" s="61"/>
      <c r="L7057" s="61"/>
      <c r="M7057" s="61"/>
      <c r="N7057" s="61"/>
      <c r="O7057" s="61"/>
      <c r="P7057" s="61"/>
      <c r="Q7057" s="61"/>
      <c r="R7057" s="61"/>
      <c r="S7057" s="61"/>
      <c r="T7057" s="61"/>
      <c r="U7057" s="61"/>
      <c r="V7057" s="61"/>
      <c r="W7057" s="61"/>
      <c r="X7057" s="61"/>
      <c r="Y7057" s="61"/>
      <c r="Z7057" s="61"/>
      <c r="AA7057" s="61"/>
      <c r="AB7057" s="61"/>
      <c r="AC7057" s="61"/>
      <c r="AD7057" s="61"/>
      <c r="AE7057" s="61"/>
      <c r="AF7057" s="61"/>
      <c r="AG7057" s="61"/>
      <c r="AH7057" s="61"/>
      <c r="AI7057" s="61"/>
      <c r="AJ7057" s="61"/>
      <c r="AK7057" s="61"/>
      <c r="AL7057" s="61"/>
      <c r="AM7057" s="61"/>
      <c r="AN7057" s="61"/>
      <c r="AO7057" s="61"/>
      <c r="AP7057" s="62"/>
      <c r="AQ7057" s="61"/>
      <c r="AR7057" s="61"/>
      <c r="AS7057" s="61"/>
      <c r="AT7057" s="61"/>
      <c r="AU7057" s="61"/>
      <c r="AV7057" s="61"/>
      <c r="AW7057" s="60"/>
    </row>
    <row r="7058" s="59" customFormat="1" customHeight="1" spans="1:49">
      <c r="A7058" s="60"/>
      <c r="B7058" s="60"/>
      <c r="C7058" s="60"/>
      <c r="D7058" s="60"/>
      <c r="H7058" s="61"/>
      <c r="I7058" s="61"/>
      <c r="J7058" s="61"/>
      <c r="K7058" s="61"/>
      <c r="L7058" s="61"/>
      <c r="M7058" s="61"/>
      <c r="N7058" s="61"/>
      <c r="O7058" s="61"/>
      <c r="P7058" s="61"/>
      <c r="Q7058" s="61"/>
      <c r="R7058" s="61"/>
      <c r="S7058" s="61"/>
      <c r="T7058" s="61"/>
      <c r="U7058" s="61"/>
      <c r="V7058" s="61"/>
      <c r="W7058" s="61"/>
      <c r="X7058" s="61"/>
      <c r="Y7058" s="61"/>
      <c r="Z7058" s="61"/>
      <c r="AA7058" s="61"/>
      <c r="AB7058" s="61"/>
      <c r="AC7058" s="61"/>
      <c r="AD7058" s="61"/>
      <c r="AE7058" s="61"/>
      <c r="AF7058" s="61"/>
      <c r="AG7058" s="61"/>
      <c r="AH7058" s="61"/>
      <c r="AI7058" s="61"/>
      <c r="AJ7058" s="61"/>
      <c r="AK7058" s="61"/>
      <c r="AL7058" s="61"/>
      <c r="AM7058" s="61"/>
      <c r="AN7058" s="61"/>
      <c r="AO7058" s="61"/>
      <c r="AP7058" s="62"/>
      <c r="AQ7058" s="61"/>
      <c r="AR7058" s="61"/>
      <c r="AS7058" s="61"/>
      <c r="AT7058" s="61"/>
      <c r="AU7058" s="61"/>
      <c r="AV7058" s="61"/>
      <c r="AW7058" s="60"/>
    </row>
    <row r="7059" s="59" customFormat="1" customHeight="1" spans="1:49">
      <c r="A7059" s="60"/>
      <c r="B7059" s="60"/>
      <c r="C7059" s="60"/>
      <c r="D7059" s="60"/>
      <c r="H7059" s="61"/>
      <c r="I7059" s="61"/>
      <c r="J7059" s="61"/>
      <c r="K7059" s="61"/>
      <c r="L7059" s="61"/>
      <c r="M7059" s="61"/>
      <c r="N7059" s="61"/>
      <c r="O7059" s="61"/>
      <c r="P7059" s="61"/>
      <c r="Q7059" s="61"/>
      <c r="R7059" s="61"/>
      <c r="S7059" s="61"/>
      <c r="T7059" s="61"/>
      <c r="U7059" s="61"/>
      <c r="V7059" s="61"/>
      <c r="W7059" s="61"/>
      <c r="X7059" s="61"/>
      <c r="Y7059" s="61"/>
      <c r="Z7059" s="61"/>
      <c r="AA7059" s="61"/>
      <c r="AB7059" s="61"/>
      <c r="AC7059" s="61"/>
      <c r="AD7059" s="61"/>
      <c r="AE7059" s="61"/>
      <c r="AF7059" s="61"/>
      <c r="AG7059" s="61"/>
      <c r="AH7059" s="61"/>
      <c r="AI7059" s="61"/>
      <c r="AJ7059" s="61"/>
      <c r="AK7059" s="61"/>
      <c r="AL7059" s="61"/>
      <c r="AM7059" s="61"/>
      <c r="AN7059" s="61"/>
      <c r="AO7059" s="61"/>
      <c r="AP7059" s="62"/>
      <c r="AQ7059" s="61"/>
      <c r="AR7059" s="61"/>
      <c r="AS7059" s="61"/>
      <c r="AT7059" s="61"/>
      <c r="AU7059" s="61"/>
      <c r="AV7059" s="61"/>
      <c r="AW7059" s="60"/>
    </row>
    <row r="7060" s="59" customFormat="1" customHeight="1" spans="1:49">
      <c r="A7060" s="60"/>
      <c r="B7060" s="60"/>
      <c r="C7060" s="60"/>
      <c r="D7060" s="60"/>
      <c r="H7060" s="61"/>
      <c r="I7060" s="61"/>
      <c r="J7060" s="61"/>
      <c r="K7060" s="61"/>
      <c r="L7060" s="61"/>
      <c r="M7060" s="61"/>
      <c r="N7060" s="61"/>
      <c r="O7060" s="61"/>
      <c r="P7060" s="61"/>
      <c r="Q7060" s="61"/>
      <c r="R7060" s="61"/>
      <c r="S7060" s="61"/>
      <c r="T7060" s="61"/>
      <c r="U7060" s="61"/>
      <c r="V7060" s="61"/>
      <c r="W7060" s="61"/>
      <c r="X7060" s="61"/>
      <c r="Y7060" s="61"/>
      <c r="Z7060" s="61"/>
      <c r="AA7060" s="61"/>
      <c r="AB7060" s="61"/>
      <c r="AC7060" s="61"/>
      <c r="AD7060" s="61"/>
      <c r="AE7060" s="61"/>
      <c r="AF7060" s="61"/>
      <c r="AG7060" s="61"/>
      <c r="AH7060" s="61"/>
      <c r="AI7060" s="61"/>
      <c r="AJ7060" s="61"/>
      <c r="AK7060" s="61"/>
      <c r="AL7060" s="61"/>
      <c r="AM7060" s="61"/>
      <c r="AN7060" s="61"/>
      <c r="AO7060" s="61"/>
      <c r="AP7060" s="62"/>
      <c r="AQ7060" s="61"/>
      <c r="AR7060" s="61"/>
      <c r="AS7060" s="61"/>
      <c r="AT7060" s="61"/>
      <c r="AU7060" s="61"/>
      <c r="AV7060" s="61"/>
      <c r="AW7060" s="60"/>
    </row>
    <row r="7061" s="59" customFormat="1" customHeight="1" spans="1:49">
      <c r="A7061" s="60"/>
      <c r="B7061" s="60"/>
      <c r="C7061" s="60"/>
      <c r="D7061" s="60"/>
      <c r="H7061" s="61"/>
      <c r="I7061" s="61"/>
      <c r="J7061" s="61"/>
      <c r="K7061" s="61"/>
      <c r="L7061" s="61"/>
      <c r="M7061" s="61"/>
      <c r="N7061" s="61"/>
      <c r="O7061" s="61"/>
      <c r="P7061" s="61"/>
      <c r="Q7061" s="61"/>
      <c r="R7061" s="61"/>
      <c r="S7061" s="61"/>
      <c r="T7061" s="61"/>
      <c r="U7061" s="61"/>
      <c r="V7061" s="61"/>
      <c r="W7061" s="61"/>
      <c r="X7061" s="61"/>
      <c r="Y7061" s="61"/>
      <c r="Z7061" s="61"/>
      <c r="AA7061" s="61"/>
      <c r="AB7061" s="61"/>
      <c r="AC7061" s="61"/>
      <c r="AD7061" s="61"/>
      <c r="AE7061" s="61"/>
      <c r="AF7061" s="61"/>
      <c r="AG7061" s="61"/>
      <c r="AH7061" s="61"/>
      <c r="AI7061" s="61"/>
      <c r="AJ7061" s="61"/>
      <c r="AK7061" s="61"/>
      <c r="AL7061" s="61"/>
      <c r="AM7061" s="61"/>
      <c r="AN7061" s="61"/>
      <c r="AO7061" s="61"/>
      <c r="AP7061" s="62"/>
      <c r="AQ7061" s="61"/>
      <c r="AR7061" s="61"/>
      <c r="AS7061" s="61"/>
      <c r="AT7061" s="61"/>
      <c r="AU7061" s="61"/>
      <c r="AV7061" s="61"/>
      <c r="AW7061" s="60"/>
    </row>
    <row r="7062" s="59" customFormat="1" customHeight="1" spans="1:49">
      <c r="A7062" s="60"/>
      <c r="B7062" s="60"/>
      <c r="C7062" s="60"/>
      <c r="D7062" s="60"/>
      <c r="H7062" s="61"/>
      <c r="I7062" s="61"/>
      <c r="J7062" s="61"/>
      <c r="K7062" s="61"/>
      <c r="L7062" s="61"/>
      <c r="M7062" s="61"/>
      <c r="N7062" s="61"/>
      <c r="O7062" s="61"/>
      <c r="P7062" s="61"/>
      <c r="Q7062" s="61"/>
      <c r="R7062" s="61"/>
      <c r="S7062" s="61"/>
      <c r="T7062" s="61"/>
      <c r="U7062" s="61"/>
      <c r="V7062" s="61"/>
      <c r="W7062" s="61"/>
      <c r="X7062" s="61"/>
      <c r="Y7062" s="61"/>
      <c r="Z7062" s="61"/>
      <c r="AA7062" s="61"/>
      <c r="AB7062" s="61"/>
      <c r="AC7062" s="61"/>
      <c r="AD7062" s="61"/>
      <c r="AE7062" s="61"/>
      <c r="AF7062" s="61"/>
      <c r="AG7062" s="61"/>
      <c r="AH7062" s="61"/>
      <c r="AI7062" s="61"/>
      <c r="AJ7062" s="61"/>
      <c r="AK7062" s="61"/>
      <c r="AL7062" s="61"/>
      <c r="AM7062" s="61"/>
      <c r="AN7062" s="61"/>
      <c r="AO7062" s="61"/>
      <c r="AP7062" s="62"/>
      <c r="AQ7062" s="61"/>
      <c r="AR7062" s="61"/>
      <c r="AS7062" s="61"/>
      <c r="AT7062" s="61"/>
      <c r="AU7062" s="61"/>
      <c r="AV7062" s="61"/>
      <c r="AW7062" s="60"/>
    </row>
    <row r="7063" s="59" customFormat="1" customHeight="1" spans="1:49">
      <c r="A7063" s="60"/>
      <c r="B7063" s="60"/>
      <c r="C7063" s="60"/>
      <c r="D7063" s="60"/>
      <c r="H7063" s="61"/>
      <c r="I7063" s="61"/>
      <c r="J7063" s="61"/>
      <c r="K7063" s="61"/>
      <c r="L7063" s="61"/>
      <c r="M7063" s="61"/>
      <c r="N7063" s="61"/>
      <c r="O7063" s="61"/>
      <c r="P7063" s="61"/>
      <c r="Q7063" s="61"/>
      <c r="R7063" s="61"/>
      <c r="S7063" s="61"/>
      <c r="T7063" s="61"/>
      <c r="U7063" s="61"/>
      <c r="V7063" s="61"/>
      <c r="W7063" s="61"/>
      <c r="X7063" s="61"/>
      <c r="Y7063" s="61"/>
      <c r="Z7063" s="61"/>
      <c r="AA7063" s="61"/>
      <c r="AB7063" s="61"/>
      <c r="AC7063" s="61"/>
      <c r="AD7063" s="61"/>
      <c r="AE7063" s="61"/>
      <c r="AF7063" s="61"/>
      <c r="AG7063" s="61"/>
      <c r="AH7063" s="61"/>
      <c r="AI7063" s="61"/>
      <c r="AJ7063" s="61"/>
      <c r="AK7063" s="61"/>
      <c r="AL7063" s="61"/>
      <c r="AM7063" s="61"/>
      <c r="AN7063" s="61"/>
      <c r="AO7063" s="61"/>
      <c r="AP7063" s="62"/>
      <c r="AQ7063" s="61"/>
      <c r="AR7063" s="61"/>
      <c r="AS7063" s="61"/>
      <c r="AT7063" s="61"/>
      <c r="AU7063" s="61"/>
      <c r="AV7063" s="61"/>
      <c r="AW7063" s="60"/>
    </row>
    <row r="7064" s="59" customFormat="1" customHeight="1" spans="1:49">
      <c r="A7064" s="60"/>
      <c r="B7064" s="60"/>
      <c r="C7064" s="60"/>
      <c r="D7064" s="60"/>
      <c r="H7064" s="61"/>
      <c r="I7064" s="61"/>
      <c r="J7064" s="61"/>
      <c r="K7064" s="61"/>
      <c r="L7064" s="61"/>
      <c r="M7064" s="61"/>
      <c r="N7064" s="61"/>
      <c r="O7064" s="61"/>
      <c r="P7064" s="61"/>
      <c r="Q7064" s="61"/>
      <c r="R7064" s="61"/>
      <c r="S7064" s="61"/>
      <c r="T7064" s="61"/>
      <c r="U7064" s="61"/>
      <c r="V7064" s="61"/>
      <c r="W7064" s="61"/>
      <c r="X7064" s="61"/>
      <c r="Y7064" s="61"/>
      <c r="Z7064" s="61"/>
      <c r="AA7064" s="61"/>
      <c r="AB7064" s="61"/>
      <c r="AC7064" s="61"/>
      <c r="AD7064" s="61"/>
      <c r="AE7064" s="61"/>
      <c r="AF7064" s="61"/>
      <c r="AG7064" s="61"/>
      <c r="AH7064" s="61"/>
      <c r="AI7064" s="61"/>
      <c r="AJ7064" s="61"/>
      <c r="AK7064" s="61"/>
      <c r="AL7064" s="61"/>
      <c r="AM7064" s="61"/>
      <c r="AN7064" s="61"/>
      <c r="AO7064" s="61"/>
      <c r="AP7064" s="62"/>
      <c r="AQ7064" s="61"/>
      <c r="AR7064" s="61"/>
      <c r="AS7064" s="61"/>
      <c r="AT7064" s="61"/>
      <c r="AU7064" s="61"/>
      <c r="AV7064" s="61"/>
      <c r="AW7064" s="60"/>
    </row>
    <row r="7065" s="59" customFormat="1" customHeight="1" spans="1:49">
      <c r="A7065" s="60"/>
      <c r="B7065" s="60"/>
      <c r="C7065" s="60"/>
      <c r="D7065" s="60"/>
      <c r="H7065" s="61"/>
      <c r="I7065" s="61"/>
      <c r="J7065" s="61"/>
      <c r="K7065" s="61"/>
      <c r="L7065" s="61"/>
      <c r="M7065" s="61"/>
      <c r="N7065" s="61"/>
      <c r="O7065" s="61"/>
      <c r="P7065" s="61"/>
      <c r="Q7065" s="61"/>
      <c r="R7065" s="61"/>
      <c r="S7065" s="61"/>
      <c r="T7065" s="61"/>
      <c r="U7065" s="61"/>
      <c r="V7065" s="61"/>
      <c r="W7065" s="61"/>
      <c r="X7065" s="61"/>
      <c r="Y7065" s="61"/>
      <c r="Z7065" s="61"/>
      <c r="AA7065" s="61"/>
      <c r="AB7065" s="61"/>
      <c r="AC7065" s="61"/>
      <c r="AD7065" s="61"/>
      <c r="AE7065" s="61"/>
      <c r="AF7065" s="61"/>
      <c r="AG7065" s="61"/>
      <c r="AH7065" s="61"/>
      <c r="AI7065" s="61"/>
      <c r="AJ7065" s="61"/>
      <c r="AK7065" s="61"/>
      <c r="AL7065" s="61"/>
      <c r="AM7065" s="61"/>
      <c r="AN7065" s="61"/>
      <c r="AO7065" s="61"/>
      <c r="AP7065" s="62"/>
      <c r="AQ7065" s="61"/>
      <c r="AR7065" s="61"/>
      <c r="AS7065" s="61"/>
      <c r="AT7065" s="61"/>
      <c r="AU7065" s="61"/>
      <c r="AV7065" s="61"/>
      <c r="AW7065" s="60"/>
    </row>
    <row r="7066" s="59" customFormat="1" customHeight="1" spans="1:49">
      <c r="A7066" s="60"/>
      <c r="B7066" s="60"/>
      <c r="C7066" s="60"/>
      <c r="D7066" s="60"/>
      <c r="H7066" s="61"/>
      <c r="I7066" s="61"/>
      <c r="J7066" s="61"/>
      <c r="K7066" s="61"/>
      <c r="L7066" s="61"/>
      <c r="M7066" s="61"/>
      <c r="N7066" s="61"/>
      <c r="O7066" s="61"/>
      <c r="P7066" s="61"/>
      <c r="Q7066" s="61"/>
      <c r="R7066" s="61"/>
      <c r="S7066" s="61"/>
      <c r="T7066" s="61"/>
      <c r="U7066" s="61"/>
      <c r="V7066" s="61"/>
      <c r="W7066" s="61"/>
      <c r="X7066" s="61"/>
      <c r="Y7066" s="61"/>
      <c r="Z7066" s="61"/>
      <c r="AA7066" s="61"/>
      <c r="AB7066" s="61"/>
      <c r="AC7066" s="61"/>
      <c r="AD7066" s="61"/>
      <c r="AE7066" s="61"/>
      <c r="AF7066" s="61"/>
      <c r="AG7066" s="61"/>
      <c r="AH7066" s="61"/>
      <c r="AI7066" s="61"/>
      <c r="AJ7066" s="61"/>
      <c r="AK7066" s="61"/>
      <c r="AL7066" s="61"/>
      <c r="AM7066" s="61"/>
      <c r="AN7066" s="61"/>
      <c r="AO7066" s="61"/>
      <c r="AP7066" s="62"/>
      <c r="AQ7066" s="61"/>
      <c r="AR7066" s="61"/>
      <c r="AS7066" s="61"/>
      <c r="AT7066" s="61"/>
      <c r="AU7066" s="61"/>
      <c r="AV7066" s="61"/>
      <c r="AW7066" s="60"/>
    </row>
    <row r="7067" s="59" customFormat="1" customHeight="1" spans="1:49">
      <c r="A7067" s="60"/>
      <c r="B7067" s="60"/>
      <c r="C7067" s="60"/>
      <c r="D7067" s="60"/>
      <c r="H7067" s="61"/>
      <c r="I7067" s="61"/>
      <c r="J7067" s="61"/>
      <c r="K7067" s="61"/>
      <c r="L7067" s="61"/>
      <c r="M7067" s="61"/>
      <c r="N7067" s="61"/>
      <c r="O7067" s="61"/>
      <c r="P7067" s="61"/>
      <c r="Q7067" s="61"/>
      <c r="R7067" s="61"/>
      <c r="S7067" s="61"/>
      <c r="T7067" s="61"/>
      <c r="U7067" s="61"/>
      <c r="V7067" s="61"/>
      <c r="W7067" s="61"/>
      <c r="X7067" s="61"/>
      <c r="Y7067" s="61"/>
      <c r="Z7067" s="61"/>
      <c r="AA7067" s="61"/>
      <c r="AB7067" s="61"/>
      <c r="AC7067" s="61"/>
      <c r="AD7067" s="61"/>
      <c r="AE7067" s="61"/>
      <c r="AF7067" s="61"/>
      <c r="AG7067" s="61"/>
      <c r="AH7067" s="61"/>
      <c r="AI7067" s="61"/>
      <c r="AJ7067" s="61"/>
      <c r="AK7067" s="61"/>
      <c r="AL7067" s="61"/>
      <c r="AM7067" s="61"/>
      <c r="AN7067" s="61"/>
      <c r="AO7067" s="61"/>
      <c r="AP7067" s="62"/>
      <c r="AQ7067" s="61"/>
      <c r="AR7067" s="61"/>
      <c r="AS7067" s="61"/>
      <c r="AT7067" s="61"/>
      <c r="AU7067" s="61"/>
      <c r="AV7067" s="61"/>
      <c r="AW7067" s="60"/>
    </row>
    <row r="7068" s="59" customFormat="1" customHeight="1" spans="1:49">
      <c r="A7068" s="60"/>
      <c r="B7068" s="60"/>
      <c r="C7068" s="60"/>
      <c r="D7068" s="60"/>
      <c r="H7068" s="61"/>
      <c r="I7068" s="61"/>
      <c r="J7068" s="61"/>
      <c r="K7068" s="61"/>
      <c r="L7068" s="61"/>
      <c r="M7068" s="61"/>
      <c r="N7068" s="61"/>
      <c r="O7068" s="61"/>
      <c r="P7068" s="61"/>
      <c r="Q7068" s="61"/>
      <c r="R7068" s="61"/>
      <c r="S7068" s="61"/>
      <c r="T7068" s="61"/>
      <c r="U7068" s="61"/>
      <c r="V7068" s="61"/>
      <c r="W7068" s="61"/>
      <c r="X7068" s="61"/>
      <c r="Y7068" s="61"/>
      <c r="Z7068" s="61"/>
      <c r="AA7068" s="61"/>
      <c r="AB7068" s="61"/>
      <c r="AC7068" s="61"/>
      <c r="AD7068" s="61"/>
      <c r="AE7068" s="61"/>
      <c r="AF7068" s="61"/>
      <c r="AG7068" s="61"/>
      <c r="AH7068" s="61"/>
      <c r="AI7068" s="61"/>
      <c r="AJ7068" s="61"/>
      <c r="AK7068" s="61"/>
      <c r="AL7068" s="61"/>
      <c r="AM7068" s="61"/>
      <c r="AN7068" s="61"/>
      <c r="AO7068" s="61"/>
      <c r="AP7068" s="62"/>
      <c r="AQ7068" s="61"/>
      <c r="AR7068" s="61"/>
      <c r="AS7068" s="61"/>
      <c r="AT7068" s="61"/>
      <c r="AU7068" s="61"/>
      <c r="AV7068" s="61"/>
      <c r="AW7068" s="60"/>
    </row>
    <row r="7069" s="59" customFormat="1" customHeight="1" spans="1:49">
      <c r="A7069" s="60"/>
      <c r="B7069" s="60"/>
      <c r="C7069" s="60"/>
      <c r="D7069" s="60"/>
      <c r="H7069" s="61"/>
      <c r="I7069" s="61"/>
      <c r="J7069" s="61"/>
      <c r="K7069" s="61"/>
      <c r="L7069" s="61"/>
      <c r="M7069" s="61"/>
      <c r="N7069" s="61"/>
      <c r="O7069" s="61"/>
      <c r="P7069" s="61"/>
      <c r="Q7069" s="61"/>
      <c r="R7069" s="61"/>
      <c r="S7069" s="61"/>
      <c r="T7069" s="61"/>
      <c r="U7069" s="61"/>
      <c r="V7069" s="61"/>
      <c r="W7069" s="61"/>
      <c r="X7069" s="61"/>
      <c r="Y7069" s="61"/>
      <c r="Z7069" s="61"/>
      <c r="AA7069" s="61"/>
      <c r="AB7069" s="61"/>
      <c r="AC7069" s="61"/>
      <c r="AD7069" s="61"/>
      <c r="AE7069" s="61"/>
      <c r="AF7069" s="61"/>
      <c r="AG7069" s="61"/>
      <c r="AH7069" s="61"/>
      <c r="AI7069" s="61"/>
      <c r="AJ7069" s="61"/>
      <c r="AK7069" s="61"/>
      <c r="AL7069" s="61"/>
      <c r="AM7069" s="61"/>
      <c r="AN7069" s="61"/>
      <c r="AO7069" s="61"/>
      <c r="AP7069" s="62"/>
      <c r="AQ7069" s="61"/>
      <c r="AR7069" s="61"/>
      <c r="AS7069" s="61"/>
      <c r="AT7069" s="61"/>
      <c r="AU7069" s="61"/>
      <c r="AV7069" s="61"/>
      <c r="AW7069" s="60"/>
    </row>
    <row r="7070" s="59" customFormat="1" customHeight="1" spans="1:49">
      <c r="A7070" s="60"/>
      <c r="B7070" s="60"/>
      <c r="C7070" s="60"/>
      <c r="D7070" s="60"/>
      <c r="H7070" s="61"/>
      <c r="I7070" s="61"/>
      <c r="J7070" s="61"/>
      <c r="K7070" s="61"/>
      <c r="L7070" s="61"/>
      <c r="M7070" s="61"/>
      <c r="N7070" s="61"/>
      <c r="O7070" s="61"/>
      <c r="P7070" s="61"/>
      <c r="Q7070" s="61"/>
      <c r="R7070" s="61"/>
      <c r="S7070" s="61"/>
      <c r="T7070" s="61"/>
      <c r="U7070" s="61"/>
      <c r="V7070" s="61"/>
      <c r="W7070" s="61"/>
      <c r="X7070" s="61"/>
      <c r="Y7070" s="61"/>
      <c r="Z7070" s="61"/>
      <c r="AA7070" s="61"/>
      <c r="AB7070" s="61"/>
      <c r="AC7070" s="61"/>
      <c r="AD7070" s="61"/>
      <c r="AE7070" s="61"/>
      <c r="AF7070" s="61"/>
      <c r="AG7070" s="61"/>
      <c r="AH7070" s="61"/>
      <c r="AI7070" s="61"/>
      <c r="AJ7070" s="61"/>
      <c r="AK7070" s="61"/>
      <c r="AL7070" s="61"/>
      <c r="AM7070" s="61"/>
      <c r="AN7070" s="61"/>
      <c r="AO7070" s="61"/>
      <c r="AP7070" s="62"/>
      <c r="AQ7070" s="61"/>
      <c r="AR7070" s="61"/>
      <c r="AS7070" s="61"/>
      <c r="AT7070" s="61"/>
      <c r="AU7070" s="61"/>
      <c r="AV7070" s="61"/>
      <c r="AW7070" s="60"/>
    </row>
    <row r="7071" s="59" customFormat="1" customHeight="1" spans="1:49">
      <c r="A7071" s="60"/>
      <c r="B7071" s="60"/>
      <c r="C7071" s="60"/>
      <c r="D7071" s="60"/>
      <c r="H7071" s="61"/>
      <c r="I7071" s="61"/>
      <c r="J7071" s="61"/>
      <c r="K7071" s="61"/>
      <c r="L7071" s="61"/>
      <c r="M7071" s="61"/>
      <c r="N7071" s="61"/>
      <c r="O7071" s="61"/>
      <c r="P7071" s="61"/>
      <c r="Q7071" s="61"/>
      <c r="R7071" s="61"/>
      <c r="S7071" s="61"/>
      <c r="T7071" s="61"/>
      <c r="U7071" s="61"/>
      <c r="V7071" s="61"/>
      <c r="W7071" s="61"/>
      <c r="X7071" s="61"/>
      <c r="Y7071" s="61"/>
      <c r="Z7071" s="61"/>
      <c r="AA7071" s="61"/>
      <c r="AB7071" s="61"/>
      <c r="AC7071" s="61"/>
      <c r="AD7071" s="61"/>
      <c r="AE7071" s="61"/>
      <c r="AF7071" s="61"/>
      <c r="AG7071" s="61"/>
      <c r="AH7071" s="61"/>
      <c r="AI7071" s="61"/>
      <c r="AJ7071" s="61"/>
      <c r="AK7071" s="61"/>
      <c r="AL7071" s="61"/>
      <c r="AM7071" s="61"/>
      <c r="AN7071" s="61"/>
      <c r="AO7071" s="61"/>
      <c r="AP7071" s="62"/>
      <c r="AQ7071" s="61"/>
      <c r="AR7071" s="61"/>
      <c r="AS7071" s="61"/>
      <c r="AT7071" s="61"/>
      <c r="AU7071" s="61"/>
      <c r="AV7071" s="61"/>
      <c r="AW7071" s="60"/>
    </row>
    <row r="7072" s="59" customFormat="1" customHeight="1" spans="1:49">
      <c r="A7072" s="60"/>
      <c r="B7072" s="60"/>
      <c r="C7072" s="60"/>
      <c r="D7072" s="60"/>
      <c r="H7072" s="61"/>
      <c r="I7072" s="61"/>
      <c r="J7072" s="61"/>
      <c r="K7072" s="61"/>
      <c r="L7072" s="61"/>
      <c r="M7072" s="61"/>
      <c r="N7072" s="61"/>
      <c r="O7072" s="61"/>
      <c r="P7072" s="61"/>
      <c r="Q7072" s="61"/>
      <c r="R7072" s="61"/>
      <c r="S7072" s="61"/>
      <c r="T7072" s="61"/>
      <c r="U7072" s="61"/>
      <c r="V7072" s="61"/>
      <c r="W7072" s="61"/>
      <c r="X7072" s="61"/>
      <c r="Y7072" s="61"/>
      <c r="Z7072" s="61"/>
      <c r="AA7072" s="61"/>
      <c r="AB7072" s="61"/>
      <c r="AC7072" s="61"/>
      <c r="AD7072" s="61"/>
      <c r="AE7072" s="61"/>
      <c r="AF7072" s="61"/>
      <c r="AG7072" s="61"/>
      <c r="AH7072" s="61"/>
      <c r="AI7072" s="61"/>
      <c r="AJ7072" s="61"/>
      <c r="AK7072" s="61"/>
      <c r="AL7072" s="61"/>
      <c r="AM7072" s="61"/>
      <c r="AN7072" s="61"/>
      <c r="AO7072" s="61"/>
      <c r="AP7072" s="62"/>
      <c r="AQ7072" s="61"/>
      <c r="AR7072" s="61"/>
      <c r="AS7072" s="61"/>
      <c r="AT7072" s="61"/>
      <c r="AU7072" s="61"/>
      <c r="AV7072" s="61"/>
      <c r="AW7072" s="60"/>
    </row>
    <row r="7073" s="59" customFormat="1" customHeight="1" spans="1:49">
      <c r="A7073" s="60"/>
      <c r="B7073" s="60"/>
      <c r="C7073" s="60"/>
      <c r="D7073" s="60"/>
      <c r="H7073" s="61"/>
      <c r="I7073" s="61"/>
      <c r="J7073" s="61"/>
      <c r="K7073" s="61"/>
      <c r="L7073" s="61"/>
      <c r="M7073" s="61"/>
      <c r="N7073" s="61"/>
      <c r="O7073" s="61"/>
      <c r="P7073" s="61"/>
      <c r="Q7073" s="61"/>
      <c r="R7073" s="61"/>
      <c r="S7073" s="61"/>
      <c r="T7073" s="61"/>
      <c r="U7073" s="61"/>
      <c r="V7073" s="61"/>
      <c r="W7073" s="61"/>
      <c r="X7073" s="61"/>
      <c r="Y7073" s="61"/>
      <c r="Z7073" s="61"/>
      <c r="AA7073" s="61"/>
      <c r="AB7073" s="61"/>
      <c r="AC7073" s="61"/>
      <c r="AD7073" s="61"/>
      <c r="AE7073" s="61"/>
      <c r="AF7073" s="61"/>
      <c r="AG7073" s="61"/>
      <c r="AH7073" s="61"/>
      <c r="AI7073" s="61"/>
      <c r="AJ7073" s="61"/>
      <c r="AK7073" s="61"/>
      <c r="AL7073" s="61"/>
      <c r="AM7073" s="61"/>
      <c r="AN7073" s="61"/>
      <c r="AO7073" s="61"/>
      <c r="AP7073" s="62"/>
      <c r="AQ7073" s="61"/>
      <c r="AR7073" s="61"/>
      <c r="AS7073" s="61"/>
      <c r="AT7073" s="61"/>
      <c r="AU7073" s="61"/>
      <c r="AV7073" s="61"/>
      <c r="AW7073" s="60"/>
    </row>
    <row r="7074" s="59" customFormat="1" customHeight="1" spans="1:49">
      <c r="A7074" s="60"/>
      <c r="B7074" s="60"/>
      <c r="C7074" s="60"/>
      <c r="D7074" s="60"/>
      <c r="H7074" s="61"/>
      <c r="I7074" s="61"/>
      <c r="J7074" s="61"/>
      <c r="K7074" s="61"/>
      <c r="L7074" s="61"/>
      <c r="M7074" s="61"/>
      <c r="N7074" s="61"/>
      <c r="O7074" s="61"/>
      <c r="P7074" s="61"/>
      <c r="Q7074" s="61"/>
      <c r="R7074" s="61"/>
      <c r="S7074" s="61"/>
      <c r="T7074" s="61"/>
      <c r="U7074" s="61"/>
      <c r="V7074" s="61"/>
      <c r="W7074" s="61"/>
      <c r="X7074" s="61"/>
      <c r="Y7074" s="61"/>
      <c r="Z7074" s="61"/>
      <c r="AA7074" s="61"/>
      <c r="AB7074" s="61"/>
      <c r="AC7074" s="61"/>
      <c r="AD7074" s="61"/>
      <c r="AE7074" s="61"/>
      <c r="AF7074" s="61"/>
      <c r="AG7074" s="61"/>
      <c r="AH7074" s="61"/>
      <c r="AI7074" s="61"/>
      <c r="AJ7074" s="61"/>
      <c r="AK7074" s="61"/>
      <c r="AL7074" s="61"/>
      <c r="AM7074" s="61"/>
      <c r="AN7074" s="61"/>
      <c r="AO7074" s="61"/>
      <c r="AP7074" s="62"/>
      <c r="AQ7074" s="61"/>
      <c r="AR7074" s="61"/>
      <c r="AS7074" s="61"/>
      <c r="AT7074" s="61"/>
      <c r="AU7074" s="61"/>
      <c r="AV7074" s="61"/>
      <c r="AW7074" s="60"/>
    </row>
    <row r="7075" s="59" customFormat="1" customHeight="1" spans="1:49">
      <c r="A7075" s="60"/>
      <c r="B7075" s="60"/>
      <c r="C7075" s="60"/>
      <c r="D7075" s="60"/>
      <c r="H7075" s="61"/>
      <c r="I7075" s="61"/>
      <c r="J7075" s="61"/>
      <c r="K7075" s="61"/>
      <c r="L7075" s="61"/>
      <c r="M7075" s="61"/>
      <c r="N7075" s="61"/>
      <c r="O7075" s="61"/>
      <c r="P7075" s="61"/>
      <c r="Q7075" s="61"/>
      <c r="R7075" s="61"/>
      <c r="S7075" s="61"/>
      <c r="T7075" s="61"/>
      <c r="U7075" s="61"/>
      <c r="V7075" s="61"/>
      <c r="W7075" s="61"/>
      <c r="X7075" s="61"/>
      <c r="Y7075" s="61"/>
      <c r="Z7075" s="61"/>
      <c r="AA7075" s="61"/>
      <c r="AB7075" s="61"/>
      <c r="AC7075" s="61"/>
      <c r="AD7075" s="61"/>
      <c r="AE7075" s="61"/>
      <c r="AF7075" s="61"/>
      <c r="AG7075" s="61"/>
      <c r="AH7075" s="61"/>
      <c r="AI7075" s="61"/>
      <c r="AJ7075" s="61"/>
      <c r="AK7075" s="61"/>
      <c r="AL7075" s="61"/>
      <c r="AM7075" s="61"/>
      <c r="AN7075" s="61"/>
      <c r="AO7075" s="61"/>
      <c r="AP7075" s="62"/>
      <c r="AQ7075" s="61"/>
      <c r="AR7075" s="61"/>
      <c r="AS7075" s="61"/>
      <c r="AT7075" s="61"/>
      <c r="AU7075" s="61"/>
      <c r="AV7075" s="61"/>
      <c r="AW7075" s="60"/>
    </row>
    <row r="7076" s="59" customFormat="1" customHeight="1" spans="1:49">
      <c r="A7076" s="60"/>
      <c r="B7076" s="60"/>
      <c r="C7076" s="60"/>
      <c r="D7076" s="60"/>
      <c r="H7076" s="61"/>
      <c r="I7076" s="61"/>
      <c r="J7076" s="61"/>
      <c r="K7076" s="61"/>
      <c r="L7076" s="61"/>
      <c r="M7076" s="61"/>
      <c r="N7076" s="61"/>
      <c r="O7076" s="61"/>
      <c r="P7076" s="61"/>
      <c r="Q7076" s="61"/>
      <c r="R7076" s="61"/>
      <c r="S7076" s="61"/>
      <c r="T7076" s="61"/>
      <c r="U7076" s="61"/>
      <c r="V7076" s="61"/>
      <c r="W7076" s="61"/>
      <c r="X7076" s="61"/>
      <c r="Y7076" s="61"/>
      <c r="Z7076" s="61"/>
      <c r="AA7076" s="61"/>
      <c r="AB7076" s="61"/>
      <c r="AC7076" s="61"/>
      <c r="AD7076" s="61"/>
      <c r="AE7076" s="61"/>
      <c r="AF7076" s="61"/>
      <c r="AG7076" s="61"/>
      <c r="AH7076" s="61"/>
      <c r="AI7076" s="61"/>
      <c r="AJ7076" s="61"/>
      <c r="AK7076" s="61"/>
      <c r="AL7076" s="61"/>
      <c r="AM7076" s="61"/>
      <c r="AN7076" s="61"/>
      <c r="AO7076" s="61"/>
      <c r="AP7076" s="62"/>
      <c r="AQ7076" s="61"/>
      <c r="AR7076" s="61"/>
      <c r="AS7076" s="61"/>
      <c r="AT7076" s="61"/>
      <c r="AU7076" s="61"/>
      <c r="AV7076" s="61"/>
      <c r="AW7076" s="60"/>
    </row>
    <row r="7077" s="59" customFormat="1" customHeight="1" spans="1:49">
      <c r="A7077" s="60"/>
      <c r="B7077" s="60"/>
      <c r="C7077" s="60"/>
      <c r="D7077" s="60"/>
      <c r="H7077" s="61"/>
      <c r="I7077" s="61"/>
      <c r="J7077" s="61"/>
      <c r="K7077" s="61"/>
      <c r="L7077" s="61"/>
      <c r="M7077" s="61"/>
      <c r="N7077" s="61"/>
      <c r="O7077" s="61"/>
      <c r="P7077" s="61"/>
      <c r="Q7077" s="61"/>
      <c r="R7077" s="61"/>
      <c r="S7077" s="61"/>
      <c r="T7077" s="61"/>
      <c r="U7077" s="61"/>
      <c r="V7077" s="61"/>
      <c r="W7077" s="61"/>
      <c r="X7077" s="61"/>
      <c r="Y7077" s="61"/>
      <c r="Z7077" s="61"/>
      <c r="AA7077" s="61"/>
      <c r="AB7077" s="61"/>
      <c r="AC7077" s="61"/>
      <c r="AD7077" s="61"/>
      <c r="AE7077" s="61"/>
      <c r="AF7077" s="61"/>
      <c r="AG7077" s="61"/>
      <c r="AH7077" s="61"/>
      <c r="AI7077" s="61"/>
      <c r="AJ7077" s="61"/>
      <c r="AK7077" s="61"/>
      <c r="AL7077" s="61"/>
      <c r="AM7077" s="61"/>
      <c r="AN7077" s="61"/>
      <c r="AO7077" s="61"/>
      <c r="AP7077" s="62"/>
      <c r="AQ7077" s="61"/>
      <c r="AR7077" s="61"/>
      <c r="AS7077" s="61"/>
      <c r="AT7077" s="61"/>
      <c r="AU7077" s="61"/>
      <c r="AV7077" s="61"/>
      <c r="AW7077" s="60"/>
    </row>
    <row r="7078" s="59" customFormat="1" customHeight="1" spans="1:49">
      <c r="A7078" s="60"/>
      <c r="B7078" s="60"/>
      <c r="C7078" s="60"/>
      <c r="D7078" s="60"/>
      <c r="H7078" s="61"/>
      <c r="I7078" s="61"/>
      <c r="J7078" s="61"/>
      <c r="K7078" s="61"/>
      <c r="L7078" s="61"/>
      <c r="M7078" s="61"/>
      <c r="N7078" s="61"/>
      <c r="O7078" s="61"/>
      <c r="P7078" s="61"/>
      <c r="Q7078" s="61"/>
      <c r="R7078" s="61"/>
      <c r="S7078" s="61"/>
      <c r="T7078" s="61"/>
      <c r="U7078" s="61"/>
      <c r="V7078" s="61"/>
      <c r="W7078" s="61"/>
      <c r="X7078" s="61"/>
      <c r="Y7078" s="61"/>
      <c r="Z7078" s="61"/>
      <c r="AA7078" s="61"/>
      <c r="AB7078" s="61"/>
      <c r="AC7078" s="61"/>
      <c r="AD7078" s="61"/>
      <c r="AE7078" s="61"/>
      <c r="AF7078" s="61"/>
      <c r="AG7078" s="61"/>
      <c r="AH7078" s="61"/>
      <c r="AI7078" s="61"/>
      <c r="AJ7078" s="61"/>
      <c r="AK7078" s="61"/>
      <c r="AL7078" s="61"/>
      <c r="AM7078" s="61"/>
      <c r="AN7078" s="61"/>
      <c r="AO7078" s="61"/>
      <c r="AP7078" s="62"/>
      <c r="AQ7078" s="61"/>
      <c r="AR7078" s="61"/>
      <c r="AS7078" s="61"/>
      <c r="AT7078" s="61"/>
      <c r="AU7078" s="61"/>
      <c r="AV7078" s="61"/>
      <c r="AW7078" s="60"/>
    </row>
    <row r="7079" s="59" customFormat="1" customHeight="1" spans="1:49">
      <c r="A7079" s="60"/>
      <c r="B7079" s="60"/>
      <c r="C7079" s="60"/>
      <c r="D7079" s="60"/>
      <c r="H7079" s="61"/>
      <c r="I7079" s="61"/>
      <c r="J7079" s="61"/>
      <c r="K7079" s="61"/>
      <c r="L7079" s="61"/>
      <c r="M7079" s="61"/>
      <c r="N7079" s="61"/>
      <c r="O7079" s="61"/>
      <c r="P7079" s="61"/>
      <c r="Q7079" s="61"/>
      <c r="R7079" s="61"/>
      <c r="S7079" s="61"/>
      <c r="T7079" s="61"/>
      <c r="U7079" s="61"/>
      <c r="V7079" s="61"/>
      <c r="W7079" s="61"/>
      <c r="X7079" s="61"/>
      <c r="Y7079" s="61"/>
      <c r="Z7079" s="61"/>
      <c r="AA7079" s="61"/>
      <c r="AB7079" s="61"/>
      <c r="AC7079" s="61"/>
      <c r="AD7079" s="61"/>
      <c r="AE7079" s="61"/>
      <c r="AF7079" s="61"/>
      <c r="AG7079" s="61"/>
      <c r="AH7079" s="61"/>
      <c r="AI7079" s="61"/>
      <c r="AJ7079" s="61"/>
      <c r="AK7079" s="61"/>
      <c r="AL7079" s="61"/>
      <c r="AM7079" s="61"/>
      <c r="AN7079" s="61"/>
      <c r="AO7079" s="61"/>
      <c r="AP7079" s="62"/>
      <c r="AQ7079" s="61"/>
      <c r="AR7079" s="61"/>
      <c r="AS7079" s="61"/>
      <c r="AT7079" s="61"/>
      <c r="AU7079" s="61"/>
      <c r="AV7079" s="61"/>
      <c r="AW7079" s="60"/>
    </row>
    <row r="7080" s="59" customFormat="1" customHeight="1" spans="1:49">
      <c r="A7080" s="60"/>
      <c r="B7080" s="60"/>
      <c r="C7080" s="60"/>
      <c r="D7080" s="60"/>
      <c r="H7080" s="61"/>
      <c r="I7080" s="61"/>
      <c r="J7080" s="61"/>
      <c r="K7080" s="61"/>
      <c r="L7080" s="61"/>
      <c r="M7080" s="61"/>
      <c r="N7080" s="61"/>
      <c r="O7080" s="61"/>
      <c r="P7080" s="61"/>
      <c r="Q7080" s="61"/>
      <c r="R7080" s="61"/>
      <c r="S7080" s="61"/>
      <c r="T7080" s="61"/>
      <c r="U7080" s="61"/>
      <c r="V7080" s="61"/>
      <c r="W7080" s="61"/>
      <c r="X7080" s="61"/>
      <c r="Y7080" s="61"/>
      <c r="Z7080" s="61"/>
      <c r="AA7080" s="61"/>
      <c r="AB7080" s="61"/>
      <c r="AC7080" s="61"/>
      <c r="AD7080" s="61"/>
      <c r="AE7080" s="61"/>
      <c r="AF7080" s="61"/>
      <c r="AG7080" s="61"/>
      <c r="AH7080" s="61"/>
      <c r="AI7080" s="61"/>
      <c r="AJ7080" s="61"/>
      <c r="AK7080" s="61"/>
      <c r="AL7080" s="61"/>
      <c r="AM7080" s="61"/>
      <c r="AN7080" s="61"/>
      <c r="AO7080" s="61"/>
      <c r="AP7080" s="62"/>
      <c r="AQ7080" s="61"/>
      <c r="AR7080" s="61"/>
      <c r="AS7080" s="61"/>
      <c r="AT7080" s="61"/>
      <c r="AU7080" s="61"/>
      <c r="AV7080" s="61"/>
      <c r="AW7080" s="60"/>
    </row>
    <row r="7081" s="59" customFormat="1" customHeight="1" spans="1:49">
      <c r="A7081" s="60"/>
      <c r="B7081" s="60"/>
      <c r="C7081" s="60"/>
      <c r="D7081" s="60"/>
      <c r="H7081" s="61"/>
      <c r="I7081" s="61"/>
      <c r="J7081" s="61"/>
      <c r="K7081" s="61"/>
      <c r="L7081" s="61"/>
      <c r="M7081" s="61"/>
      <c r="N7081" s="61"/>
      <c r="O7081" s="61"/>
      <c r="P7081" s="61"/>
      <c r="Q7081" s="61"/>
      <c r="R7081" s="61"/>
      <c r="S7081" s="61"/>
      <c r="T7081" s="61"/>
      <c r="U7081" s="61"/>
      <c r="V7081" s="61"/>
      <c r="W7081" s="61"/>
      <c r="X7081" s="61"/>
      <c r="Y7081" s="61"/>
      <c r="Z7081" s="61"/>
      <c r="AA7081" s="61"/>
      <c r="AB7081" s="61"/>
      <c r="AC7081" s="61"/>
      <c r="AD7081" s="61"/>
      <c r="AE7081" s="61"/>
      <c r="AF7081" s="61"/>
      <c r="AG7081" s="61"/>
      <c r="AH7081" s="61"/>
      <c r="AI7081" s="61"/>
      <c r="AJ7081" s="61"/>
      <c r="AK7081" s="61"/>
      <c r="AL7081" s="61"/>
      <c r="AM7081" s="61"/>
      <c r="AN7081" s="61"/>
      <c r="AO7081" s="61"/>
      <c r="AP7081" s="62"/>
      <c r="AQ7081" s="61"/>
      <c r="AR7081" s="61"/>
      <c r="AS7081" s="61"/>
      <c r="AT7081" s="61"/>
      <c r="AU7081" s="61"/>
      <c r="AV7081" s="61"/>
      <c r="AW7081" s="60"/>
    </row>
    <row r="7082" s="59" customFormat="1" customHeight="1" spans="1:49">
      <c r="A7082" s="60"/>
      <c r="B7082" s="60"/>
      <c r="C7082" s="60"/>
      <c r="D7082" s="60"/>
      <c r="H7082" s="61"/>
      <c r="I7082" s="61"/>
      <c r="J7082" s="61"/>
      <c r="K7082" s="61"/>
      <c r="L7082" s="61"/>
      <c r="M7082" s="61"/>
      <c r="N7082" s="61"/>
      <c r="O7082" s="61"/>
      <c r="P7082" s="61"/>
      <c r="Q7082" s="61"/>
      <c r="R7082" s="61"/>
      <c r="S7082" s="61"/>
      <c r="T7082" s="61"/>
      <c r="U7082" s="61"/>
      <c r="V7082" s="61"/>
      <c r="W7082" s="61"/>
      <c r="X7082" s="61"/>
      <c r="Y7082" s="61"/>
      <c r="Z7082" s="61"/>
      <c r="AA7082" s="61"/>
      <c r="AB7082" s="61"/>
      <c r="AC7082" s="61"/>
      <c r="AD7082" s="61"/>
      <c r="AE7082" s="61"/>
      <c r="AF7082" s="61"/>
      <c r="AG7082" s="61"/>
      <c r="AH7082" s="61"/>
      <c r="AI7082" s="61"/>
      <c r="AJ7082" s="61"/>
      <c r="AK7082" s="61"/>
      <c r="AL7082" s="61"/>
      <c r="AM7082" s="61"/>
      <c r="AN7082" s="61"/>
      <c r="AO7082" s="61"/>
      <c r="AP7082" s="62"/>
      <c r="AQ7082" s="61"/>
      <c r="AR7082" s="61"/>
      <c r="AS7082" s="61"/>
      <c r="AT7082" s="61"/>
      <c r="AU7082" s="61"/>
      <c r="AV7082" s="61"/>
      <c r="AW7082" s="60"/>
    </row>
    <row r="7083" s="59" customFormat="1" customHeight="1" spans="1:49">
      <c r="A7083" s="60"/>
      <c r="B7083" s="60"/>
      <c r="C7083" s="60"/>
      <c r="D7083" s="60"/>
      <c r="H7083" s="61"/>
      <c r="I7083" s="61"/>
      <c r="J7083" s="61"/>
      <c r="K7083" s="61"/>
      <c r="L7083" s="61"/>
      <c r="M7083" s="61"/>
      <c r="N7083" s="61"/>
      <c r="O7083" s="61"/>
      <c r="P7083" s="61"/>
      <c r="Q7083" s="61"/>
      <c r="R7083" s="61"/>
      <c r="S7083" s="61"/>
      <c r="T7083" s="61"/>
      <c r="U7083" s="61"/>
      <c r="V7083" s="61"/>
      <c r="W7083" s="61"/>
      <c r="X7083" s="61"/>
      <c r="Y7083" s="61"/>
      <c r="Z7083" s="61"/>
      <c r="AA7083" s="61"/>
      <c r="AB7083" s="61"/>
      <c r="AC7083" s="61"/>
      <c r="AD7083" s="61"/>
      <c r="AE7083" s="61"/>
      <c r="AF7083" s="61"/>
      <c r="AG7083" s="61"/>
      <c r="AH7083" s="61"/>
      <c r="AI7083" s="61"/>
      <c r="AJ7083" s="61"/>
      <c r="AK7083" s="61"/>
      <c r="AL7083" s="61"/>
      <c r="AM7083" s="61"/>
      <c r="AN7083" s="61"/>
      <c r="AO7083" s="61"/>
      <c r="AP7083" s="62"/>
      <c r="AQ7083" s="61"/>
      <c r="AR7083" s="61"/>
      <c r="AS7083" s="61"/>
      <c r="AT7083" s="61"/>
      <c r="AU7083" s="61"/>
      <c r="AV7083" s="61"/>
      <c r="AW7083" s="60"/>
    </row>
    <row r="7084" s="59" customFormat="1" customHeight="1" spans="1:49">
      <c r="A7084" s="60"/>
      <c r="B7084" s="60"/>
      <c r="C7084" s="60"/>
      <c r="D7084" s="60"/>
      <c r="H7084" s="61"/>
      <c r="I7084" s="61"/>
      <c r="J7084" s="61"/>
      <c r="K7084" s="61"/>
      <c r="L7084" s="61"/>
      <c r="M7084" s="61"/>
      <c r="N7084" s="61"/>
      <c r="O7084" s="61"/>
      <c r="P7084" s="61"/>
      <c r="Q7084" s="61"/>
      <c r="R7084" s="61"/>
      <c r="S7084" s="61"/>
      <c r="T7084" s="61"/>
      <c r="U7084" s="61"/>
      <c r="V7084" s="61"/>
      <c r="W7084" s="61"/>
      <c r="X7084" s="61"/>
      <c r="Y7084" s="61"/>
      <c r="Z7084" s="61"/>
      <c r="AA7084" s="61"/>
      <c r="AB7084" s="61"/>
      <c r="AC7084" s="61"/>
      <c r="AD7084" s="61"/>
      <c r="AE7084" s="61"/>
      <c r="AF7084" s="61"/>
      <c r="AG7084" s="61"/>
      <c r="AH7084" s="61"/>
      <c r="AI7084" s="61"/>
      <c r="AJ7084" s="61"/>
      <c r="AK7084" s="61"/>
      <c r="AL7084" s="61"/>
      <c r="AM7084" s="61"/>
      <c r="AN7084" s="61"/>
      <c r="AO7084" s="61"/>
      <c r="AP7084" s="62"/>
      <c r="AQ7084" s="61"/>
      <c r="AR7084" s="61"/>
      <c r="AS7084" s="61"/>
      <c r="AT7084" s="61"/>
      <c r="AU7084" s="61"/>
      <c r="AV7084" s="61"/>
      <c r="AW7084" s="60"/>
    </row>
    <row r="7085" s="59" customFormat="1" customHeight="1" spans="1:49">
      <c r="A7085" s="60"/>
      <c r="B7085" s="60"/>
      <c r="C7085" s="60"/>
      <c r="D7085" s="60"/>
      <c r="H7085" s="61"/>
      <c r="I7085" s="61"/>
      <c r="J7085" s="61"/>
      <c r="K7085" s="61"/>
      <c r="L7085" s="61"/>
      <c r="M7085" s="61"/>
      <c r="N7085" s="61"/>
      <c r="O7085" s="61"/>
      <c r="P7085" s="61"/>
      <c r="Q7085" s="61"/>
      <c r="R7085" s="61"/>
      <c r="S7085" s="61"/>
      <c r="T7085" s="61"/>
      <c r="U7085" s="61"/>
      <c r="V7085" s="61"/>
      <c r="W7085" s="61"/>
      <c r="X7085" s="61"/>
      <c r="Y7085" s="61"/>
      <c r="Z7085" s="61"/>
      <c r="AA7085" s="61"/>
      <c r="AB7085" s="61"/>
      <c r="AC7085" s="61"/>
      <c r="AD7085" s="61"/>
      <c r="AE7085" s="61"/>
      <c r="AF7085" s="61"/>
      <c r="AG7085" s="61"/>
      <c r="AH7085" s="61"/>
      <c r="AI7085" s="61"/>
      <c r="AJ7085" s="61"/>
      <c r="AK7085" s="61"/>
      <c r="AL7085" s="61"/>
      <c r="AM7085" s="61"/>
      <c r="AN7085" s="61"/>
      <c r="AO7085" s="61"/>
      <c r="AP7085" s="62"/>
      <c r="AQ7085" s="61"/>
      <c r="AR7085" s="61"/>
      <c r="AS7085" s="61"/>
      <c r="AT7085" s="61"/>
      <c r="AU7085" s="61"/>
      <c r="AV7085" s="61"/>
      <c r="AW7085" s="60"/>
    </row>
    <row r="7086" s="59" customFormat="1" customHeight="1" spans="1:49">
      <c r="A7086" s="60"/>
      <c r="B7086" s="60"/>
      <c r="C7086" s="60"/>
      <c r="D7086" s="60"/>
      <c r="H7086" s="61"/>
      <c r="I7086" s="61"/>
      <c r="J7086" s="61"/>
      <c r="K7086" s="61"/>
      <c r="L7086" s="61"/>
      <c r="M7086" s="61"/>
      <c r="N7086" s="61"/>
      <c r="O7086" s="61"/>
      <c r="P7086" s="61"/>
      <c r="Q7086" s="61"/>
      <c r="R7086" s="61"/>
      <c r="S7086" s="61"/>
      <c r="T7086" s="61"/>
      <c r="U7086" s="61"/>
      <c r="V7086" s="61"/>
      <c r="W7086" s="61"/>
      <c r="X7086" s="61"/>
      <c r="Y7086" s="61"/>
      <c r="Z7086" s="61"/>
      <c r="AA7086" s="61"/>
      <c r="AB7086" s="61"/>
      <c r="AC7086" s="61"/>
      <c r="AD7086" s="61"/>
      <c r="AE7086" s="61"/>
      <c r="AF7086" s="61"/>
      <c r="AG7086" s="61"/>
      <c r="AH7086" s="61"/>
      <c r="AI7086" s="61"/>
      <c r="AJ7086" s="61"/>
      <c r="AK7086" s="61"/>
      <c r="AL7086" s="61"/>
      <c r="AM7086" s="61"/>
      <c r="AN7086" s="61"/>
      <c r="AO7086" s="61"/>
      <c r="AP7086" s="62"/>
      <c r="AQ7086" s="61"/>
      <c r="AR7086" s="61"/>
      <c r="AS7086" s="61"/>
      <c r="AT7086" s="61"/>
      <c r="AU7086" s="61"/>
      <c r="AV7086" s="61"/>
      <c r="AW7086" s="60"/>
    </row>
    <row r="7087" s="59" customFormat="1" customHeight="1" spans="1:49">
      <c r="A7087" s="60"/>
      <c r="B7087" s="60"/>
      <c r="C7087" s="60"/>
      <c r="D7087" s="60"/>
      <c r="H7087" s="61"/>
      <c r="I7087" s="61"/>
      <c r="J7087" s="61"/>
      <c r="K7087" s="61"/>
      <c r="L7087" s="61"/>
      <c r="M7087" s="61"/>
      <c r="N7087" s="61"/>
      <c r="O7087" s="61"/>
      <c r="P7087" s="61"/>
      <c r="Q7087" s="61"/>
      <c r="R7087" s="61"/>
      <c r="S7087" s="61"/>
      <c r="T7087" s="61"/>
      <c r="U7087" s="61"/>
      <c r="V7087" s="61"/>
      <c r="W7087" s="61"/>
      <c r="X7087" s="61"/>
      <c r="Y7087" s="61"/>
      <c r="Z7087" s="61"/>
      <c r="AA7087" s="61"/>
      <c r="AB7087" s="61"/>
      <c r="AC7087" s="61"/>
      <c r="AD7087" s="61"/>
      <c r="AE7087" s="61"/>
      <c r="AF7087" s="61"/>
      <c r="AG7087" s="61"/>
      <c r="AH7087" s="61"/>
      <c r="AI7087" s="61"/>
      <c r="AJ7087" s="61"/>
      <c r="AK7087" s="61"/>
      <c r="AL7087" s="61"/>
      <c r="AM7087" s="61"/>
      <c r="AN7087" s="61"/>
      <c r="AO7087" s="61"/>
      <c r="AP7087" s="62"/>
      <c r="AQ7087" s="61"/>
      <c r="AR7087" s="61"/>
      <c r="AS7087" s="61"/>
      <c r="AT7087" s="61"/>
      <c r="AU7087" s="61"/>
      <c r="AV7087" s="61"/>
      <c r="AW7087" s="60"/>
    </row>
    <row r="7088" s="59" customFormat="1" customHeight="1" spans="1:49">
      <c r="A7088" s="60"/>
      <c r="B7088" s="60"/>
      <c r="C7088" s="60"/>
      <c r="D7088" s="60"/>
      <c r="H7088" s="61"/>
      <c r="I7088" s="61"/>
      <c r="J7088" s="61"/>
      <c r="K7088" s="61"/>
      <c r="L7088" s="61"/>
      <c r="M7088" s="61"/>
      <c r="N7088" s="61"/>
      <c r="O7088" s="61"/>
      <c r="P7088" s="61"/>
      <c r="Q7088" s="61"/>
      <c r="R7088" s="61"/>
      <c r="S7088" s="61"/>
      <c r="T7088" s="61"/>
      <c r="U7088" s="61"/>
      <c r="V7088" s="61"/>
      <c r="W7088" s="61"/>
      <c r="X7088" s="61"/>
      <c r="Y7088" s="61"/>
      <c r="Z7088" s="61"/>
      <c r="AA7088" s="61"/>
      <c r="AB7088" s="61"/>
      <c r="AC7088" s="61"/>
      <c r="AD7088" s="61"/>
      <c r="AE7088" s="61"/>
      <c r="AF7088" s="61"/>
      <c r="AG7088" s="61"/>
      <c r="AH7088" s="61"/>
      <c r="AI7088" s="61"/>
      <c r="AJ7088" s="61"/>
      <c r="AK7088" s="61"/>
      <c r="AL7088" s="61"/>
      <c r="AM7088" s="61"/>
      <c r="AN7088" s="61"/>
      <c r="AO7088" s="61"/>
      <c r="AP7088" s="62"/>
      <c r="AQ7088" s="61"/>
      <c r="AR7088" s="61"/>
      <c r="AS7088" s="61"/>
      <c r="AT7088" s="61"/>
      <c r="AU7088" s="61"/>
      <c r="AV7088" s="61"/>
      <c r="AW7088" s="60"/>
    </row>
    <row r="7089" s="59" customFormat="1" customHeight="1" spans="1:49">
      <c r="A7089" s="60"/>
      <c r="B7089" s="60"/>
      <c r="C7089" s="60"/>
      <c r="D7089" s="60"/>
      <c r="H7089" s="61"/>
      <c r="I7089" s="61"/>
      <c r="J7089" s="61"/>
      <c r="K7089" s="61"/>
      <c r="L7089" s="61"/>
      <c r="M7089" s="61"/>
      <c r="N7089" s="61"/>
      <c r="O7089" s="61"/>
      <c r="P7089" s="61"/>
      <c r="Q7089" s="61"/>
      <c r="R7089" s="61"/>
      <c r="S7089" s="61"/>
      <c r="T7089" s="61"/>
      <c r="U7089" s="61"/>
      <c r="V7089" s="61"/>
      <c r="W7089" s="61"/>
      <c r="X7089" s="61"/>
      <c r="Y7089" s="61"/>
      <c r="Z7089" s="61"/>
      <c r="AA7089" s="61"/>
      <c r="AB7089" s="61"/>
      <c r="AC7089" s="61"/>
      <c r="AD7089" s="61"/>
      <c r="AE7089" s="61"/>
      <c r="AF7089" s="61"/>
      <c r="AG7089" s="61"/>
      <c r="AH7089" s="61"/>
      <c r="AI7089" s="61"/>
      <c r="AJ7089" s="61"/>
      <c r="AK7089" s="61"/>
      <c r="AL7089" s="61"/>
      <c r="AM7089" s="61"/>
      <c r="AN7089" s="61"/>
      <c r="AO7089" s="61"/>
      <c r="AP7089" s="62"/>
      <c r="AQ7089" s="61"/>
      <c r="AR7089" s="61"/>
      <c r="AS7089" s="61"/>
      <c r="AT7089" s="61"/>
      <c r="AU7089" s="61"/>
      <c r="AV7089" s="61"/>
      <c r="AW7089" s="60"/>
    </row>
    <row r="7090" s="59" customFormat="1" customHeight="1" spans="1:49">
      <c r="A7090" s="60"/>
      <c r="B7090" s="60"/>
      <c r="C7090" s="60"/>
      <c r="D7090" s="60"/>
      <c r="H7090" s="61"/>
      <c r="I7090" s="61"/>
      <c r="J7090" s="61"/>
      <c r="K7090" s="61"/>
      <c r="L7090" s="61"/>
      <c r="M7090" s="61"/>
      <c r="N7090" s="61"/>
      <c r="O7090" s="61"/>
      <c r="P7090" s="61"/>
      <c r="Q7090" s="61"/>
      <c r="R7090" s="61"/>
      <c r="S7090" s="61"/>
      <c r="T7090" s="61"/>
      <c r="U7090" s="61"/>
      <c r="V7090" s="61"/>
      <c r="W7090" s="61"/>
      <c r="X7090" s="61"/>
      <c r="Y7090" s="61"/>
      <c r="Z7090" s="61"/>
      <c r="AA7090" s="61"/>
      <c r="AB7090" s="61"/>
      <c r="AC7090" s="61"/>
      <c r="AD7090" s="61"/>
      <c r="AE7090" s="61"/>
      <c r="AF7090" s="61"/>
      <c r="AG7090" s="61"/>
      <c r="AH7090" s="61"/>
      <c r="AI7090" s="61"/>
      <c r="AJ7090" s="61"/>
      <c r="AK7090" s="61"/>
      <c r="AL7090" s="61"/>
      <c r="AM7090" s="61"/>
      <c r="AN7090" s="61"/>
      <c r="AO7090" s="61"/>
      <c r="AP7090" s="62"/>
      <c r="AQ7090" s="61"/>
      <c r="AR7090" s="61"/>
      <c r="AS7090" s="61"/>
      <c r="AT7090" s="61"/>
      <c r="AU7090" s="61"/>
      <c r="AV7090" s="61"/>
      <c r="AW7090" s="60"/>
    </row>
    <row r="7091" s="59" customFormat="1" customHeight="1" spans="1:49">
      <c r="A7091" s="60"/>
      <c r="B7091" s="60"/>
      <c r="C7091" s="60"/>
      <c r="D7091" s="60"/>
      <c r="H7091" s="61"/>
      <c r="I7091" s="61"/>
      <c r="J7091" s="61"/>
      <c r="K7091" s="61"/>
      <c r="L7091" s="61"/>
      <c r="M7091" s="61"/>
      <c r="N7091" s="61"/>
      <c r="O7091" s="61"/>
      <c r="P7091" s="61"/>
      <c r="Q7091" s="61"/>
      <c r="R7091" s="61"/>
      <c r="S7091" s="61"/>
      <c r="T7091" s="61"/>
      <c r="U7091" s="61"/>
      <c r="V7091" s="61"/>
      <c r="W7091" s="61"/>
      <c r="X7091" s="61"/>
      <c r="Y7091" s="61"/>
      <c r="Z7091" s="61"/>
      <c r="AA7091" s="61"/>
      <c r="AB7091" s="61"/>
      <c r="AC7091" s="61"/>
      <c r="AD7091" s="61"/>
      <c r="AE7091" s="61"/>
      <c r="AF7091" s="61"/>
      <c r="AG7091" s="61"/>
      <c r="AH7091" s="61"/>
      <c r="AI7091" s="61"/>
      <c r="AJ7091" s="61"/>
      <c r="AK7091" s="61"/>
      <c r="AL7091" s="61"/>
      <c r="AM7091" s="61"/>
      <c r="AN7091" s="61"/>
      <c r="AO7091" s="61"/>
      <c r="AP7091" s="62"/>
      <c r="AQ7091" s="61"/>
      <c r="AR7091" s="61"/>
      <c r="AS7091" s="61"/>
      <c r="AT7091" s="61"/>
      <c r="AU7091" s="61"/>
      <c r="AV7091" s="61"/>
      <c r="AW7091" s="60"/>
    </row>
    <row r="7092" s="59" customFormat="1" customHeight="1" spans="1:49">
      <c r="A7092" s="60"/>
      <c r="B7092" s="60"/>
      <c r="C7092" s="60"/>
      <c r="D7092" s="60"/>
      <c r="H7092" s="61"/>
      <c r="I7092" s="61"/>
      <c r="J7092" s="61"/>
      <c r="K7092" s="61"/>
      <c r="L7092" s="61"/>
      <c r="M7092" s="61"/>
      <c r="N7092" s="61"/>
      <c r="O7092" s="61"/>
      <c r="P7092" s="61"/>
      <c r="Q7092" s="61"/>
      <c r="R7092" s="61"/>
      <c r="S7092" s="61"/>
      <c r="T7092" s="61"/>
      <c r="U7092" s="61"/>
      <c r="V7092" s="61"/>
      <c r="W7092" s="61"/>
      <c r="X7092" s="61"/>
      <c r="Y7092" s="61"/>
      <c r="Z7092" s="61"/>
      <c r="AA7092" s="61"/>
      <c r="AB7092" s="61"/>
      <c r="AC7092" s="61"/>
      <c r="AD7092" s="61"/>
      <c r="AE7092" s="61"/>
      <c r="AF7092" s="61"/>
      <c r="AG7092" s="61"/>
      <c r="AH7092" s="61"/>
      <c r="AI7092" s="61"/>
      <c r="AJ7092" s="61"/>
      <c r="AK7092" s="61"/>
      <c r="AL7092" s="61"/>
      <c r="AM7092" s="61"/>
      <c r="AN7092" s="61"/>
      <c r="AO7092" s="61"/>
      <c r="AP7092" s="62"/>
      <c r="AQ7092" s="61"/>
      <c r="AR7092" s="61"/>
      <c r="AS7092" s="61"/>
      <c r="AT7092" s="61"/>
      <c r="AU7092" s="61"/>
      <c r="AV7092" s="61"/>
      <c r="AW7092" s="60"/>
    </row>
    <row r="7093" s="59" customFormat="1" customHeight="1" spans="1:49">
      <c r="A7093" s="60"/>
      <c r="B7093" s="60"/>
      <c r="C7093" s="60"/>
      <c r="D7093" s="60"/>
      <c r="H7093" s="61"/>
      <c r="I7093" s="61"/>
      <c r="J7093" s="61"/>
      <c r="K7093" s="61"/>
      <c r="L7093" s="61"/>
      <c r="M7093" s="61"/>
      <c r="N7093" s="61"/>
      <c r="O7093" s="61"/>
      <c r="P7093" s="61"/>
      <c r="Q7093" s="61"/>
      <c r="R7093" s="61"/>
      <c r="S7093" s="61"/>
      <c r="T7093" s="61"/>
      <c r="U7093" s="61"/>
      <c r="V7093" s="61"/>
      <c r="W7093" s="61"/>
      <c r="X7093" s="61"/>
      <c r="Y7093" s="61"/>
      <c r="Z7093" s="61"/>
      <c r="AA7093" s="61"/>
      <c r="AB7093" s="61"/>
      <c r="AC7093" s="61"/>
      <c r="AD7093" s="61"/>
      <c r="AE7093" s="61"/>
      <c r="AF7093" s="61"/>
      <c r="AG7093" s="61"/>
      <c r="AH7093" s="61"/>
      <c r="AI7093" s="61"/>
      <c r="AJ7093" s="61"/>
      <c r="AK7093" s="61"/>
      <c r="AL7093" s="61"/>
      <c r="AM7093" s="61"/>
      <c r="AN7093" s="61"/>
      <c r="AO7093" s="61"/>
      <c r="AP7093" s="62"/>
      <c r="AQ7093" s="61"/>
      <c r="AR7093" s="61"/>
      <c r="AS7093" s="61"/>
      <c r="AT7093" s="61"/>
      <c r="AU7093" s="61"/>
      <c r="AV7093" s="61"/>
      <c r="AW7093" s="60"/>
    </row>
    <row r="7094" s="59" customFormat="1" customHeight="1" spans="1:49">
      <c r="A7094" s="60"/>
      <c r="B7094" s="60"/>
      <c r="C7094" s="60"/>
      <c r="D7094" s="60"/>
      <c r="H7094" s="61"/>
      <c r="I7094" s="61"/>
      <c r="J7094" s="61"/>
      <c r="K7094" s="61"/>
      <c r="L7094" s="61"/>
      <c r="M7094" s="61"/>
      <c r="N7094" s="61"/>
      <c r="O7094" s="61"/>
      <c r="P7094" s="61"/>
      <c r="Q7094" s="61"/>
      <c r="R7094" s="61"/>
      <c r="S7094" s="61"/>
      <c r="T7094" s="61"/>
      <c r="U7094" s="61"/>
      <c r="V7094" s="61"/>
      <c r="W7094" s="61"/>
      <c r="X7094" s="61"/>
      <c r="Y7094" s="61"/>
      <c r="Z7094" s="61"/>
      <c r="AA7094" s="61"/>
      <c r="AB7094" s="61"/>
      <c r="AC7094" s="61"/>
      <c r="AD7094" s="61"/>
      <c r="AE7094" s="61"/>
      <c r="AF7094" s="61"/>
      <c r="AG7094" s="61"/>
      <c r="AH7094" s="61"/>
      <c r="AI7094" s="61"/>
      <c r="AJ7094" s="61"/>
      <c r="AK7094" s="61"/>
      <c r="AL7094" s="61"/>
      <c r="AM7094" s="61"/>
      <c r="AN7094" s="61"/>
      <c r="AO7094" s="61"/>
      <c r="AP7094" s="62"/>
      <c r="AQ7094" s="61"/>
      <c r="AR7094" s="61"/>
      <c r="AS7094" s="61"/>
      <c r="AT7094" s="61"/>
      <c r="AU7094" s="61"/>
      <c r="AV7094" s="61"/>
      <c r="AW7094" s="60"/>
    </row>
    <row r="7095" s="59" customFormat="1" customHeight="1" spans="1:49">
      <c r="A7095" s="60"/>
      <c r="B7095" s="60"/>
      <c r="C7095" s="60"/>
      <c r="D7095" s="60"/>
      <c r="H7095" s="61"/>
      <c r="I7095" s="61"/>
      <c r="J7095" s="61"/>
      <c r="K7095" s="61"/>
      <c r="L7095" s="61"/>
      <c r="M7095" s="61"/>
      <c r="N7095" s="61"/>
      <c r="O7095" s="61"/>
      <c r="P7095" s="61"/>
      <c r="Q7095" s="61"/>
      <c r="R7095" s="61"/>
      <c r="S7095" s="61"/>
      <c r="T7095" s="61"/>
      <c r="U7095" s="61"/>
      <c r="V7095" s="61"/>
      <c r="W7095" s="61"/>
      <c r="X7095" s="61"/>
      <c r="Y7095" s="61"/>
      <c r="Z7095" s="61"/>
      <c r="AA7095" s="61"/>
      <c r="AB7095" s="61"/>
      <c r="AC7095" s="61"/>
      <c r="AD7095" s="61"/>
      <c r="AE7095" s="61"/>
      <c r="AF7095" s="61"/>
      <c r="AG7095" s="61"/>
      <c r="AH7095" s="61"/>
      <c r="AI7095" s="61"/>
      <c r="AJ7095" s="61"/>
      <c r="AK7095" s="61"/>
      <c r="AL7095" s="61"/>
      <c r="AM7095" s="61"/>
      <c r="AN7095" s="61"/>
      <c r="AO7095" s="61"/>
      <c r="AP7095" s="62"/>
      <c r="AQ7095" s="61"/>
      <c r="AR7095" s="61"/>
      <c r="AS7095" s="61"/>
      <c r="AT7095" s="61"/>
      <c r="AU7095" s="61"/>
      <c r="AV7095" s="61"/>
      <c r="AW7095" s="60"/>
    </row>
    <row r="7096" s="59" customFormat="1" customHeight="1" spans="1:49">
      <c r="A7096" s="60"/>
      <c r="B7096" s="60"/>
      <c r="C7096" s="60"/>
      <c r="D7096" s="60"/>
      <c r="H7096" s="61"/>
      <c r="I7096" s="61"/>
      <c r="J7096" s="61"/>
      <c r="K7096" s="61"/>
      <c r="L7096" s="61"/>
      <c r="M7096" s="61"/>
      <c r="N7096" s="61"/>
      <c r="O7096" s="61"/>
      <c r="P7096" s="61"/>
      <c r="Q7096" s="61"/>
      <c r="R7096" s="61"/>
      <c r="S7096" s="61"/>
      <c r="T7096" s="61"/>
      <c r="U7096" s="61"/>
      <c r="V7096" s="61"/>
      <c r="W7096" s="61"/>
      <c r="X7096" s="61"/>
      <c r="Y7096" s="61"/>
      <c r="Z7096" s="61"/>
      <c r="AA7096" s="61"/>
      <c r="AB7096" s="61"/>
      <c r="AC7096" s="61"/>
      <c r="AD7096" s="61"/>
      <c r="AE7096" s="61"/>
      <c r="AF7096" s="61"/>
      <c r="AG7096" s="61"/>
      <c r="AH7096" s="61"/>
      <c r="AI7096" s="61"/>
      <c r="AJ7096" s="61"/>
      <c r="AK7096" s="61"/>
      <c r="AL7096" s="61"/>
      <c r="AM7096" s="61"/>
      <c r="AN7096" s="61"/>
      <c r="AO7096" s="61"/>
      <c r="AP7096" s="62"/>
      <c r="AQ7096" s="61"/>
      <c r="AR7096" s="61"/>
      <c r="AS7096" s="61"/>
      <c r="AT7096" s="61"/>
      <c r="AU7096" s="61"/>
      <c r="AV7096" s="61"/>
      <c r="AW7096" s="60"/>
    </row>
    <row r="7097" s="59" customFormat="1" customHeight="1" spans="1:49">
      <c r="A7097" s="60"/>
      <c r="B7097" s="60"/>
      <c r="C7097" s="60"/>
      <c r="D7097" s="60"/>
      <c r="H7097" s="61"/>
      <c r="I7097" s="61"/>
      <c r="J7097" s="61"/>
      <c r="K7097" s="61"/>
      <c r="L7097" s="61"/>
      <c r="M7097" s="61"/>
      <c r="N7097" s="61"/>
      <c r="O7097" s="61"/>
      <c r="P7097" s="61"/>
      <c r="Q7097" s="61"/>
      <c r="R7097" s="61"/>
      <c r="S7097" s="61"/>
      <c r="T7097" s="61"/>
      <c r="U7097" s="61"/>
      <c r="V7097" s="61"/>
      <c r="W7097" s="61"/>
      <c r="X7097" s="61"/>
      <c r="Y7097" s="61"/>
      <c r="Z7097" s="61"/>
      <c r="AA7097" s="61"/>
      <c r="AB7097" s="61"/>
      <c r="AC7097" s="61"/>
      <c r="AD7097" s="61"/>
      <c r="AE7097" s="61"/>
      <c r="AF7097" s="61"/>
      <c r="AG7097" s="61"/>
      <c r="AH7097" s="61"/>
      <c r="AI7097" s="61"/>
      <c r="AJ7097" s="61"/>
      <c r="AK7097" s="61"/>
      <c r="AL7097" s="61"/>
      <c r="AM7097" s="61"/>
      <c r="AN7097" s="61"/>
      <c r="AO7097" s="61"/>
      <c r="AP7097" s="62"/>
      <c r="AQ7097" s="61"/>
      <c r="AR7097" s="61"/>
      <c r="AS7097" s="61"/>
      <c r="AT7097" s="61"/>
      <c r="AU7097" s="61"/>
      <c r="AV7097" s="61"/>
      <c r="AW7097" s="60"/>
    </row>
    <row r="7098" s="59" customFormat="1" customHeight="1" spans="1:49">
      <c r="A7098" s="60"/>
      <c r="B7098" s="60"/>
      <c r="C7098" s="60"/>
      <c r="D7098" s="60"/>
      <c r="H7098" s="61"/>
      <c r="I7098" s="61"/>
      <c r="J7098" s="61"/>
      <c r="K7098" s="61"/>
      <c r="L7098" s="61"/>
      <c r="M7098" s="61"/>
      <c r="N7098" s="61"/>
      <c r="O7098" s="61"/>
      <c r="P7098" s="61"/>
      <c r="Q7098" s="61"/>
      <c r="R7098" s="61"/>
      <c r="S7098" s="61"/>
      <c r="T7098" s="61"/>
      <c r="U7098" s="61"/>
      <c r="V7098" s="61"/>
      <c r="W7098" s="61"/>
      <c r="X7098" s="61"/>
      <c r="Y7098" s="61"/>
      <c r="Z7098" s="61"/>
      <c r="AA7098" s="61"/>
      <c r="AB7098" s="61"/>
      <c r="AC7098" s="61"/>
      <c r="AD7098" s="61"/>
      <c r="AE7098" s="61"/>
      <c r="AF7098" s="61"/>
      <c r="AG7098" s="61"/>
      <c r="AH7098" s="61"/>
      <c r="AI7098" s="61"/>
      <c r="AJ7098" s="61"/>
      <c r="AK7098" s="61"/>
      <c r="AL7098" s="61"/>
      <c r="AM7098" s="61"/>
      <c r="AN7098" s="61"/>
      <c r="AO7098" s="61"/>
      <c r="AP7098" s="62"/>
      <c r="AQ7098" s="61"/>
      <c r="AR7098" s="61"/>
      <c r="AS7098" s="61"/>
      <c r="AT7098" s="61"/>
      <c r="AU7098" s="61"/>
      <c r="AV7098" s="61"/>
      <c r="AW7098" s="60"/>
    </row>
    <row r="7099" s="59" customFormat="1" customHeight="1" spans="1:49">
      <c r="A7099" s="60"/>
      <c r="B7099" s="60"/>
      <c r="C7099" s="60"/>
      <c r="D7099" s="60"/>
      <c r="H7099" s="61"/>
      <c r="I7099" s="61"/>
      <c r="J7099" s="61"/>
      <c r="K7099" s="61"/>
      <c r="L7099" s="61"/>
      <c r="M7099" s="61"/>
      <c r="N7099" s="61"/>
      <c r="O7099" s="61"/>
      <c r="P7099" s="61"/>
      <c r="Q7099" s="61"/>
      <c r="R7099" s="61"/>
      <c r="S7099" s="61"/>
      <c r="T7099" s="61"/>
      <c r="U7099" s="61"/>
      <c r="V7099" s="61"/>
      <c r="W7099" s="61"/>
      <c r="X7099" s="61"/>
      <c r="Y7099" s="61"/>
      <c r="Z7099" s="61"/>
      <c r="AA7099" s="61"/>
      <c r="AB7099" s="61"/>
      <c r="AC7099" s="61"/>
      <c r="AD7099" s="61"/>
      <c r="AE7099" s="61"/>
      <c r="AF7099" s="61"/>
      <c r="AG7099" s="61"/>
      <c r="AH7099" s="61"/>
      <c r="AI7099" s="61"/>
      <c r="AJ7099" s="61"/>
      <c r="AK7099" s="61"/>
      <c r="AL7099" s="61"/>
      <c r="AM7099" s="61"/>
      <c r="AN7099" s="61"/>
      <c r="AO7099" s="61"/>
      <c r="AP7099" s="62"/>
      <c r="AQ7099" s="61"/>
      <c r="AR7099" s="61"/>
      <c r="AS7099" s="61"/>
      <c r="AT7099" s="61"/>
      <c r="AU7099" s="61"/>
      <c r="AV7099" s="61"/>
      <c r="AW7099" s="60"/>
    </row>
    <row r="7100" s="59" customFormat="1" customHeight="1" spans="1:49">
      <c r="A7100" s="60"/>
      <c r="B7100" s="60"/>
      <c r="C7100" s="60"/>
      <c r="D7100" s="60"/>
      <c r="H7100" s="61"/>
      <c r="I7100" s="61"/>
      <c r="J7100" s="61"/>
      <c r="K7100" s="61"/>
      <c r="L7100" s="61"/>
      <c r="M7100" s="61"/>
      <c r="N7100" s="61"/>
      <c r="O7100" s="61"/>
      <c r="P7100" s="61"/>
      <c r="Q7100" s="61"/>
      <c r="R7100" s="61"/>
      <c r="S7100" s="61"/>
      <c r="T7100" s="61"/>
      <c r="U7100" s="61"/>
      <c r="V7100" s="61"/>
      <c r="W7100" s="61"/>
      <c r="X7100" s="61"/>
      <c r="Y7100" s="61"/>
      <c r="Z7100" s="61"/>
      <c r="AA7100" s="61"/>
      <c r="AB7100" s="61"/>
      <c r="AC7100" s="61"/>
      <c r="AD7100" s="61"/>
      <c r="AE7100" s="61"/>
      <c r="AF7100" s="61"/>
      <c r="AG7100" s="61"/>
      <c r="AH7100" s="61"/>
      <c r="AI7100" s="61"/>
      <c r="AJ7100" s="61"/>
      <c r="AK7100" s="61"/>
      <c r="AL7100" s="61"/>
      <c r="AM7100" s="61"/>
      <c r="AN7100" s="61"/>
      <c r="AO7100" s="61"/>
      <c r="AP7100" s="62"/>
      <c r="AQ7100" s="61"/>
      <c r="AR7100" s="61"/>
      <c r="AS7100" s="61"/>
      <c r="AT7100" s="61"/>
      <c r="AU7100" s="61"/>
      <c r="AV7100" s="61"/>
      <c r="AW7100" s="60"/>
    </row>
    <row r="7101" s="59" customFormat="1" customHeight="1" spans="1:49">
      <c r="A7101" s="60"/>
      <c r="B7101" s="60"/>
      <c r="C7101" s="60"/>
      <c r="D7101" s="60"/>
      <c r="H7101" s="61"/>
      <c r="I7101" s="61"/>
      <c r="J7101" s="61"/>
      <c r="K7101" s="61"/>
      <c r="L7101" s="61"/>
      <c r="M7101" s="61"/>
      <c r="N7101" s="61"/>
      <c r="O7101" s="61"/>
      <c r="P7101" s="61"/>
      <c r="Q7101" s="61"/>
      <c r="R7101" s="61"/>
      <c r="S7101" s="61"/>
      <c r="T7101" s="61"/>
      <c r="U7101" s="61"/>
      <c r="V7101" s="61"/>
      <c r="W7101" s="61"/>
      <c r="X7101" s="61"/>
      <c r="Y7101" s="61"/>
      <c r="Z7101" s="61"/>
      <c r="AA7101" s="61"/>
      <c r="AB7101" s="61"/>
      <c r="AC7101" s="61"/>
      <c r="AD7101" s="61"/>
      <c r="AE7101" s="61"/>
      <c r="AF7101" s="61"/>
      <c r="AG7101" s="61"/>
      <c r="AH7101" s="61"/>
      <c r="AI7101" s="61"/>
      <c r="AJ7101" s="61"/>
      <c r="AK7101" s="61"/>
      <c r="AL7101" s="61"/>
      <c r="AM7101" s="61"/>
      <c r="AN7101" s="61"/>
      <c r="AO7101" s="61"/>
      <c r="AP7101" s="62"/>
      <c r="AQ7101" s="61"/>
      <c r="AR7101" s="61"/>
      <c r="AS7101" s="61"/>
      <c r="AT7101" s="61"/>
      <c r="AU7101" s="61"/>
      <c r="AV7101" s="61"/>
      <c r="AW7101" s="60"/>
    </row>
    <row r="7102" s="59" customFormat="1" customHeight="1" spans="1:49">
      <c r="A7102" s="60"/>
      <c r="B7102" s="60"/>
      <c r="C7102" s="60"/>
      <c r="D7102" s="60"/>
      <c r="H7102" s="61"/>
      <c r="I7102" s="61"/>
      <c r="J7102" s="61"/>
      <c r="K7102" s="61"/>
      <c r="L7102" s="61"/>
      <c r="M7102" s="61"/>
      <c r="N7102" s="61"/>
      <c r="O7102" s="61"/>
      <c r="P7102" s="61"/>
      <c r="Q7102" s="61"/>
      <c r="R7102" s="61"/>
      <c r="S7102" s="61"/>
      <c r="T7102" s="61"/>
      <c r="U7102" s="61"/>
      <c r="V7102" s="61"/>
      <c r="W7102" s="61"/>
      <c r="X7102" s="61"/>
      <c r="Y7102" s="61"/>
      <c r="Z7102" s="61"/>
      <c r="AA7102" s="61"/>
      <c r="AB7102" s="61"/>
      <c r="AC7102" s="61"/>
      <c r="AD7102" s="61"/>
      <c r="AE7102" s="61"/>
      <c r="AF7102" s="61"/>
      <c r="AG7102" s="61"/>
      <c r="AH7102" s="61"/>
      <c r="AI7102" s="61"/>
      <c r="AJ7102" s="61"/>
      <c r="AK7102" s="61"/>
      <c r="AL7102" s="61"/>
      <c r="AM7102" s="61"/>
      <c r="AN7102" s="61"/>
      <c r="AO7102" s="61"/>
      <c r="AP7102" s="62"/>
      <c r="AQ7102" s="61"/>
      <c r="AR7102" s="61"/>
      <c r="AS7102" s="61"/>
      <c r="AT7102" s="61"/>
      <c r="AU7102" s="61"/>
      <c r="AV7102" s="61"/>
      <c r="AW7102" s="60"/>
    </row>
    <row r="7103" s="59" customFormat="1" customHeight="1" spans="1:49">
      <c r="A7103" s="60"/>
      <c r="B7103" s="60"/>
      <c r="C7103" s="60"/>
      <c r="D7103" s="60"/>
      <c r="H7103" s="61"/>
      <c r="I7103" s="61"/>
      <c r="J7103" s="61"/>
      <c r="K7103" s="61"/>
      <c r="L7103" s="61"/>
      <c r="M7103" s="61"/>
      <c r="N7103" s="61"/>
      <c r="O7103" s="61"/>
      <c r="P7103" s="61"/>
      <c r="Q7103" s="61"/>
      <c r="R7103" s="61"/>
      <c r="S7103" s="61"/>
      <c r="T7103" s="61"/>
      <c r="U7103" s="61"/>
      <c r="V7103" s="61"/>
      <c r="W7103" s="61"/>
      <c r="X7103" s="61"/>
      <c r="Y7103" s="61"/>
      <c r="Z7103" s="61"/>
      <c r="AA7103" s="61"/>
      <c r="AB7103" s="61"/>
      <c r="AC7103" s="61"/>
      <c r="AD7103" s="61"/>
      <c r="AE7103" s="61"/>
      <c r="AF7103" s="61"/>
      <c r="AG7103" s="61"/>
      <c r="AH7103" s="61"/>
      <c r="AI7103" s="61"/>
      <c r="AJ7103" s="61"/>
      <c r="AK7103" s="61"/>
      <c r="AL7103" s="61"/>
      <c r="AM7103" s="61"/>
      <c r="AN7103" s="61"/>
      <c r="AO7103" s="61"/>
      <c r="AP7103" s="62"/>
      <c r="AQ7103" s="61"/>
      <c r="AR7103" s="61"/>
      <c r="AS7103" s="61"/>
      <c r="AT7103" s="61"/>
      <c r="AU7103" s="61"/>
      <c r="AV7103" s="61"/>
      <c r="AW7103" s="60"/>
    </row>
    <row r="7104" s="59" customFormat="1" customHeight="1" spans="1:49">
      <c r="A7104" s="60"/>
      <c r="B7104" s="60"/>
      <c r="C7104" s="60"/>
      <c r="D7104" s="60"/>
      <c r="H7104" s="61"/>
      <c r="I7104" s="61"/>
      <c r="J7104" s="61"/>
      <c r="K7104" s="61"/>
      <c r="L7104" s="61"/>
      <c r="M7104" s="61"/>
      <c r="N7104" s="61"/>
      <c r="O7104" s="61"/>
      <c r="P7104" s="61"/>
      <c r="Q7104" s="61"/>
      <c r="R7104" s="61"/>
      <c r="S7104" s="61"/>
      <c r="T7104" s="61"/>
      <c r="U7104" s="61"/>
      <c r="V7104" s="61"/>
      <c r="W7104" s="61"/>
      <c r="X7104" s="61"/>
      <c r="Y7104" s="61"/>
      <c r="Z7104" s="61"/>
      <c r="AA7104" s="61"/>
      <c r="AB7104" s="61"/>
      <c r="AC7104" s="61"/>
      <c r="AD7104" s="61"/>
      <c r="AE7104" s="61"/>
      <c r="AF7104" s="61"/>
      <c r="AG7104" s="61"/>
      <c r="AH7104" s="61"/>
      <c r="AI7104" s="61"/>
      <c r="AJ7104" s="61"/>
      <c r="AK7104" s="61"/>
      <c r="AL7104" s="61"/>
      <c r="AM7104" s="61"/>
      <c r="AN7104" s="61"/>
      <c r="AO7104" s="61"/>
      <c r="AP7104" s="62"/>
      <c r="AQ7104" s="61"/>
      <c r="AR7104" s="61"/>
      <c r="AS7104" s="61"/>
      <c r="AT7104" s="61"/>
      <c r="AU7104" s="61"/>
      <c r="AV7104" s="61"/>
      <c r="AW7104" s="60"/>
    </row>
    <row r="7105" s="59" customFormat="1" customHeight="1" spans="1:49">
      <c r="A7105" s="60"/>
      <c r="B7105" s="60"/>
      <c r="C7105" s="60"/>
      <c r="D7105" s="60"/>
      <c r="H7105" s="61"/>
      <c r="I7105" s="61"/>
      <c r="J7105" s="61"/>
      <c r="K7105" s="61"/>
      <c r="L7105" s="61"/>
      <c r="M7105" s="61"/>
      <c r="N7105" s="61"/>
      <c r="O7105" s="61"/>
      <c r="P7105" s="61"/>
      <c r="Q7105" s="61"/>
      <c r="R7105" s="61"/>
      <c r="S7105" s="61"/>
      <c r="T7105" s="61"/>
      <c r="U7105" s="61"/>
      <c r="V7105" s="61"/>
      <c r="W7105" s="61"/>
      <c r="X7105" s="61"/>
      <c r="Y7105" s="61"/>
      <c r="Z7105" s="61"/>
      <c r="AA7105" s="61"/>
      <c r="AB7105" s="61"/>
      <c r="AC7105" s="61"/>
      <c r="AD7105" s="61"/>
      <c r="AE7105" s="61"/>
      <c r="AF7105" s="61"/>
      <c r="AG7105" s="61"/>
      <c r="AH7105" s="61"/>
      <c r="AI7105" s="61"/>
      <c r="AJ7105" s="61"/>
      <c r="AK7105" s="61"/>
      <c r="AL7105" s="61"/>
      <c r="AM7105" s="61"/>
      <c r="AN7105" s="61"/>
      <c r="AO7105" s="61"/>
      <c r="AP7105" s="62"/>
      <c r="AQ7105" s="61"/>
      <c r="AR7105" s="61"/>
      <c r="AS7105" s="61"/>
      <c r="AT7105" s="61"/>
      <c r="AU7105" s="61"/>
      <c r="AV7105" s="61"/>
      <c r="AW7105" s="60"/>
    </row>
    <row r="7106" s="59" customFormat="1" customHeight="1" spans="1:49">
      <c r="A7106" s="60"/>
      <c r="B7106" s="60"/>
      <c r="C7106" s="60"/>
      <c r="D7106" s="60"/>
      <c r="H7106" s="61"/>
      <c r="I7106" s="61"/>
      <c r="J7106" s="61"/>
      <c r="K7106" s="61"/>
      <c r="L7106" s="61"/>
      <c r="M7106" s="61"/>
      <c r="N7106" s="61"/>
      <c r="O7106" s="61"/>
      <c r="P7106" s="61"/>
      <c r="Q7106" s="61"/>
      <c r="R7106" s="61"/>
      <c r="S7106" s="61"/>
      <c r="T7106" s="61"/>
      <c r="U7106" s="61"/>
      <c r="V7106" s="61"/>
      <c r="W7106" s="61"/>
      <c r="X7106" s="61"/>
      <c r="Y7106" s="61"/>
      <c r="Z7106" s="61"/>
      <c r="AA7106" s="61"/>
      <c r="AB7106" s="61"/>
      <c r="AC7106" s="61"/>
      <c r="AD7106" s="61"/>
      <c r="AE7106" s="61"/>
      <c r="AF7106" s="61"/>
      <c r="AG7106" s="61"/>
      <c r="AH7106" s="61"/>
      <c r="AI7106" s="61"/>
      <c r="AJ7106" s="61"/>
      <c r="AK7106" s="61"/>
      <c r="AL7106" s="61"/>
      <c r="AM7106" s="61"/>
      <c r="AN7106" s="61"/>
      <c r="AO7106" s="61"/>
      <c r="AP7106" s="62"/>
      <c r="AQ7106" s="61"/>
      <c r="AR7106" s="61"/>
      <c r="AS7106" s="61"/>
      <c r="AT7106" s="61"/>
      <c r="AU7106" s="61"/>
      <c r="AV7106" s="61"/>
      <c r="AW7106" s="60"/>
    </row>
    <row r="7107" s="59" customFormat="1" customHeight="1" spans="1:49">
      <c r="A7107" s="60"/>
      <c r="B7107" s="60"/>
      <c r="C7107" s="60"/>
      <c r="D7107" s="60"/>
      <c r="H7107" s="61"/>
      <c r="I7107" s="61"/>
      <c r="J7107" s="61"/>
      <c r="K7107" s="61"/>
      <c r="L7107" s="61"/>
      <c r="M7107" s="61"/>
      <c r="N7107" s="61"/>
      <c r="O7107" s="61"/>
      <c r="P7107" s="61"/>
      <c r="Q7107" s="61"/>
      <c r="R7107" s="61"/>
      <c r="S7107" s="61"/>
      <c r="T7107" s="61"/>
      <c r="U7107" s="61"/>
      <c r="V7107" s="61"/>
      <c r="W7107" s="61"/>
      <c r="X7107" s="61"/>
      <c r="Y7107" s="61"/>
      <c r="Z7107" s="61"/>
      <c r="AA7107" s="61"/>
      <c r="AB7107" s="61"/>
      <c r="AC7107" s="61"/>
      <c r="AD7107" s="61"/>
      <c r="AE7107" s="61"/>
      <c r="AF7107" s="61"/>
      <c r="AG7107" s="61"/>
      <c r="AH7107" s="61"/>
      <c r="AI7107" s="61"/>
      <c r="AJ7107" s="61"/>
      <c r="AK7107" s="61"/>
      <c r="AL7107" s="61"/>
      <c r="AM7107" s="61"/>
      <c r="AN7107" s="61"/>
      <c r="AO7107" s="61"/>
      <c r="AP7107" s="62"/>
      <c r="AQ7107" s="61"/>
      <c r="AR7107" s="61"/>
      <c r="AS7107" s="61"/>
      <c r="AT7107" s="61"/>
      <c r="AU7107" s="61"/>
      <c r="AV7107" s="61"/>
      <c r="AW7107" s="60"/>
    </row>
    <row r="7108" s="59" customFormat="1" customHeight="1" spans="1:49">
      <c r="A7108" s="60"/>
      <c r="B7108" s="60"/>
      <c r="C7108" s="60"/>
      <c r="D7108" s="60"/>
      <c r="H7108" s="61"/>
      <c r="I7108" s="61"/>
      <c r="J7108" s="61"/>
      <c r="K7108" s="61"/>
      <c r="L7108" s="61"/>
      <c r="M7108" s="61"/>
      <c r="N7108" s="61"/>
      <c r="O7108" s="61"/>
      <c r="P7108" s="61"/>
      <c r="Q7108" s="61"/>
      <c r="R7108" s="61"/>
      <c r="S7108" s="61"/>
      <c r="T7108" s="61"/>
      <c r="U7108" s="61"/>
      <c r="V7108" s="61"/>
      <c r="W7108" s="61"/>
      <c r="X7108" s="61"/>
      <c r="Y7108" s="61"/>
      <c r="Z7108" s="61"/>
      <c r="AA7108" s="61"/>
      <c r="AB7108" s="61"/>
      <c r="AC7108" s="61"/>
      <c r="AD7108" s="61"/>
      <c r="AE7108" s="61"/>
      <c r="AF7108" s="61"/>
      <c r="AG7108" s="61"/>
      <c r="AH7108" s="61"/>
      <c r="AI7108" s="61"/>
      <c r="AJ7108" s="61"/>
      <c r="AK7108" s="61"/>
      <c r="AL7108" s="61"/>
      <c r="AM7108" s="61"/>
      <c r="AN7108" s="61"/>
      <c r="AO7108" s="61"/>
      <c r="AP7108" s="62"/>
      <c r="AQ7108" s="61"/>
      <c r="AR7108" s="61"/>
      <c r="AS7108" s="61"/>
      <c r="AT7108" s="61"/>
      <c r="AU7108" s="61"/>
      <c r="AV7108" s="61"/>
      <c r="AW7108" s="60"/>
    </row>
    <row r="7109" s="59" customFormat="1" customHeight="1" spans="1:49">
      <c r="A7109" s="60"/>
      <c r="B7109" s="60"/>
      <c r="C7109" s="60"/>
      <c r="D7109" s="60"/>
      <c r="H7109" s="61"/>
      <c r="I7109" s="61"/>
      <c r="J7109" s="61"/>
      <c r="K7109" s="61"/>
      <c r="L7109" s="61"/>
      <c r="M7109" s="61"/>
      <c r="N7109" s="61"/>
      <c r="O7109" s="61"/>
      <c r="P7109" s="61"/>
      <c r="Q7109" s="61"/>
      <c r="R7109" s="61"/>
      <c r="S7109" s="61"/>
      <c r="T7109" s="61"/>
      <c r="U7109" s="61"/>
      <c r="V7109" s="61"/>
      <c r="W7109" s="61"/>
      <c r="X7109" s="61"/>
      <c r="Y7109" s="61"/>
      <c r="Z7109" s="61"/>
      <c r="AA7109" s="61"/>
      <c r="AB7109" s="61"/>
      <c r="AC7109" s="61"/>
      <c r="AD7109" s="61"/>
      <c r="AE7109" s="61"/>
      <c r="AF7109" s="61"/>
      <c r="AG7109" s="61"/>
      <c r="AH7109" s="61"/>
      <c r="AI7109" s="61"/>
      <c r="AJ7109" s="61"/>
      <c r="AK7109" s="61"/>
      <c r="AL7109" s="61"/>
      <c r="AM7109" s="61"/>
      <c r="AN7109" s="61"/>
      <c r="AO7109" s="61"/>
      <c r="AP7109" s="62"/>
      <c r="AQ7109" s="61"/>
      <c r="AR7109" s="61"/>
      <c r="AS7109" s="61"/>
      <c r="AT7109" s="61"/>
      <c r="AU7109" s="61"/>
      <c r="AV7109" s="61"/>
      <c r="AW7109" s="60"/>
    </row>
    <row r="7110" s="59" customFormat="1" customHeight="1" spans="1:49">
      <c r="A7110" s="60"/>
      <c r="B7110" s="60"/>
      <c r="C7110" s="60"/>
      <c r="D7110" s="60"/>
      <c r="H7110" s="61"/>
      <c r="I7110" s="61"/>
      <c r="J7110" s="61"/>
      <c r="K7110" s="61"/>
      <c r="L7110" s="61"/>
      <c r="M7110" s="61"/>
      <c r="N7110" s="61"/>
      <c r="O7110" s="61"/>
      <c r="P7110" s="61"/>
      <c r="Q7110" s="61"/>
      <c r="R7110" s="61"/>
      <c r="S7110" s="61"/>
      <c r="T7110" s="61"/>
      <c r="U7110" s="61"/>
      <c r="V7110" s="61"/>
      <c r="W7110" s="61"/>
      <c r="X7110" s="61"/>
      <c r="Y7110" s="61"/>
      <c r="Z7110" s="61"/>
      <c r="AA7110" s="61"/>
      <c r="AB7110" s="61"/>
      <c r="AC7110" s="61"/>
      <c r="AD7110" s="61"/>
      <c r="AE7110" s="61"/>
      <c r="AF7110" s="61"/>
      <c r="AG7110" s="61"/>
      <c r="AH7110" s="61"/>
      <c r="AI7110" s="61"/>
      <c r="AJ7110" s="61"/>
      <c r="AK7110" s="61"/>
      <c r="AL7110" s="61"/>
      <c r="AM7110" s="61"/>
      <c r="AN7110" s="61"/>
      <c r="AO7110" s="61"/>
      <c r="AP7110" s="62"/>
      <c r="AQ7110" s="61"/>
      <c r="AR7110" s="61"/>
      <c r="AS7110" s="61"/>
      <c r="AT7110" s="61"/>
      <c r="AU7110" s="61"/>
      <c r="AV7110" s="61"/>
      <c r="AW7110" s="60"/>
    </row>
    <row r="7111" s="59" customFormat="1" customHeight="1" spans="1:49">
      <c r="A7111" s="60"/>
      <c r="B7111" s="60"/>
      <c r="C7111" s="60"/>
      <c r="D7111" s="60"/>
      <c r="H7111" s="61"/>
      <c r="I7111" s="61"/>
      <c r="J7111" s="61"/>
      <c r="K7111" s="61"/>
      <c r="L7111" s="61"/>
      <c r="M7111" s="61"/>
      <c r="N7111" s="61"/>
      <c r="O7111" s="61"/>
      <c r="P7111" s="61"/>
      <c r="Q7111" s="61"/>
      <c r="R7111" s="61"/>
      <c r="S7111" s="61"/>
      <c r="T7111" s="61"/>
      <c r="U7111" s="61"/>
      <c r="V7111" s="61"/>
      <c r="W7111" s="61"/>
      <c r="X7111" s="61"/>
      <c r="Y7111" s="61"/>
      <c r="Z7111" s="61"/>
      <c r="AA7111" s="61"/>
      <c r="AB7111" s="61"/>
      <c r="AC7111" s="61"/>
      <c r="AD7111" s="61"/>
      <c r="AE7111" s="61"/>
      <c r="AF7111" s="61"/>
      <c r="AG7111" s="61"/>
      <c r="AH7111" s="61"/>
      <c r="AI7111" s="61"/>
      <c r="AJ7111" s="61"/>
      <c r="AK7111" s="61"/>
      <c r="AL7111" s="61"/>
      <c r="AM7111" s="61"/>
      <c r="AN7111" s="61"/>
      <c r="AO7111" s="61"/>
      <c r="AP7111" s="62"/>
      <c r="AQ7111" s="61"/>
      <c r="AR7111" s="61"/>
      <c r="AS7111" s="61"/>
      <c r="AT7111" s="61"/>
      <c r="AU7111" s="61"/>
      <c r="AV7111" s="61"/>
      <c r="AW7111" s="60"/>
    </row>
    <row r="7112" s="59" customFormat="1" customHeight="1" spans="1:49">
      <c r="A7112" s="60"/>
      <c r="B7112" s="60"/>
      <c r="C7112" s="60"/>
      <c r="D7112" s="60"/>
      <c r="H7112" s="61"/>
      <c r="I7112" s="61"/>
      <c r="J7112" s="61"/>
      <c r="K7112" s="61"/>
      <c r="L7112" s="61"/>
      <c r="M7112" s="61"/>
      <c r="N7112" s="61"/>
      <c r="O7112" s="61"/>
      <c r="P7112" s="61"/>
      <c r="Q7112" s="61"/>
      <c r="R7112" s="61"/>
      <c r="S7112" s="61"/>
      <c r="T7112" s="61"/>
      <c r="U7112" s="61"/>
      <c r="V7112" s="61"/>
      <c r="W7112" s="61"/>
      <c r="X7112" s="61"/>
      <c r="Y7112" s="61"/>
      <c r="Z7112" s="61"/>
      <c r="AA7112" s="61"/>
      <c r="AB7112" s="61"/>
      <c r="AC7112" s="61"/>
      <c r="AD7112" s="61"/>
      <c r="AE7112" s="61"/>
      <c r="AF7112" s="61"/>
      <c r="AG7112" s="61"/>
      <c r="AH7112" s="61"/>
      <c r="AI7112" s="61"/>
      <c r="AJ7112" s="61"/>
      <c r="AK7112" s="61"/>
      <c r="AL7112" s="61"/>
      <c r="AM7112" s="61"/>
      <c r="AN7112" s="61"/>
      <c r="AO7112" s="61"/>
      <c r="AP7112" s="62"/>
      <c r="AQ7112" s="61"/>
      <c r="AR7112" s="61"/>
      <c r="AS7112" s="61"/>
      <c r="AT7112" s="61"/>
      <c r="AU7112" s="61"/>
      <c r="AV7112" s="61"/>
      <c r="AW7112" s="60"/>
    </row>
    <row r="7113" s="59" customFormat="1" customHeight="1" spans="1:49">
      <c r="A7113" s="60"/>
      <c r="B7113" s="60"/>
      <c r="C7113" s="60"/>
      <c r="D7113" s="60"/>
      <c r="H7113" s="61"/>
      <c r="I7113" s="61"/>
      <c r="J7113" s="61"/>
      <c r="K7113" s="61"/>
      <c r="L7113" s="61"/>
      <c r="M7113" s="61"/>
      <c r="N7113" s="61"/>
      <c r="O7113" s="61"/>
      <c r="P7113" s="61"/>
      <c r="Q7113" s="61"/>
      <c r="R7113" s="61"/>
      <c r="S7113" s="61"/>
      <c r="T7113" s="61"/>
      <c r="U7113" s="61"/>
      <c r="V7113" s="61"/>
      <c r="W7113" s="61"/>
      <c r="X7113" s="61"/>
      <c r="Y7113" s="61"/>
      <c r="Z7113" s="61"/>
      <c r="AA7113" s="61"/>
      <c r="AB7113" s="61"/>
      <c r="AC7113" s="61"/>
      <c r="AD7113" s="61"/>
      <c r="AE7113" s="61"/>
      <c r="AF7113" s="61"/>
      <c r="AG7113" s="61"/>
      <c r="AH7113" s="61"/>
      <c r="AI7113" s="61"/>
      <c r="AJ7113" s="61"/>
      <c r="AK7113" s="61"/>
      <c r="AL7113" s="61"/>
      <c r="AM7113" s="61"/>
      <c r="AN7113" s="61"/>
      <c r="AO7113" s="61"/>
      <c r="AP7113" s="62"/>
      <c r="AQ7113" s="61"/>
      <c r="AR7113" s="61"/>
      <c r="AS7113" s="61"/>
      <c r="AT7113" s="61"/>
      <c r="AU7113" s="61"/>
      <c r="AV7113" s="61"/>
      <c r="AW7113" s="60"/>
    </row>
    <row r="7114" s="59" customFormat="1" customHeight="1" spans="1:49">
      <c r="A7114" s="60"/>
      <c r="B7114" s="60"/>
      <c r="C7114" s="60"/>
      <c r="D7114" s="60"/>
      <c r="H7114" s="61"/>
      <c r="I7114" s="61"/>
      <c r="J7114" s="61"/>
      <c r="K7114" s="61"/>
      <c r="L7114" s="61"/>
      <c r="M7114" s="61"/>
      <c r="N7114" s="61"/>
      <c r="O7114" s="61"/>
      <c r="P7114" s="61"/>
      <c r="Q7114" s="61"/>
      <c r="R7114" s="61"/>
      <c r="S7114" s="61"/>
      <c r="T7114" s="61"/>
      <c r="U7114" s="61"/>
      <c r="V7114" s="61"/>
      <c r="W7114" s="61"/>
      <c r="X7114" s="61"/>
      <c r="Y7114" s="61"/>
      <c r="Z7114" s="61"/>
      <c r="AA7114" s="61"/>
      <c r="AB7114" s="61"/>
      <c r="AC7114" s="61"/>
      <c r="AD7114" s="61"/>
      <c r="AE7114" s="61"/>
      <c r="AF7114" s="61"/>
      <c r="AG7114" s="61"/>
      <c r="AH7114" s="61"/>
      <c r="AI7114" s="61"/>
      <c r="AJ7114" s="61"/>
      <c r="AK7114" s="61"/>
      <c r="AL7114" s="61"/>
      <c r="AM7114" s="61"/>
      <c r="AN7114" s="61"/>
      <c r="AO7114" s="61"/>
      <c r="AP7114" s="62"/>
      <c r="AQ7114" s="61"/>
      <c r="AR7114" s="61"/>
      <c r="AS7114" s="61"/>
      <c r="AT7114" s="61"/>
      <c r="AU7114" s="61"/>
      <c r="AV7114" s="61"/>
      <c r="AW7114" s="60"/>
    </row>
    <row r="7115" s="59" customFormat="1" customHeight="1" spans="1:49">
      <c r="A7115" s="60"/>
      <c r="B7115" s="60"/>
      <c r="C7115" s="60"/>
      <c r="D7115" s="60"/>
      <c r="H7115" s="61"/>
      <c r="I7115" s="61"/>
      <c r="J7115" s="61"/>
      <c r="K7115" s="61"/>
      <c r="L7115" s="61"/>
      <c r="M7115" s="61"/>
      <c r="N7115" s="61"/>
      <c r="O7115" s="61"/>
      <c r="P7115" s="61"/>
      <c r="Q7115" s="61"/>
      <c r="R7115" s="61"/>
      <c r="S7115" s="61"/>
      <c r="T7115" s="61"/>
      <c r="U7115" s="61"/>
      <c r="V7115" s="61"/>
      <c r="W7115" s="61"/>
      <c r="X7115" s="61"/>
      <c r="Y7115" s="61"/>
      <c r="Z7115" s="61"/>
      <c r="AA7115" s="61"/>
      <c r="AB7115" s="61"/>
      <c r="AC7115" s="61"/>
      <c r="AD7115" s="61"/>
      <c r="AE7115" s="61"/>
      <c r="AF7115" s="61"/>
      <c r="AG7115" s="61"/>
      <c r="AH7115" s="61"/>
      <c r="AI7115" s="61"/>
      <c r="AJ7115" s="61"/>
      <c r="AK7115" s="61"/>
      <c r="AL7115" s="61"/>
      <c r="AM7115" s="61"/>
      <c r="AN7115" s="61"/>
      <c r="AO7115" s="61"/>
      <c r="AP7115" s="62"/>
      <c r="AQ7115" s="61"/>
      <c r="AR7115" s="61"/>
      <c r="AS7115" s="61"/>
      <c r="AT7115" s="61"/>
      <c r="AU7115" s="61"/>
      <c r="AV7115" s="61"/>
      <c r="AW7115" s="60"/>
    </row>
    <row r="7116" s="59" customFormat="1" customHeight="1" spans="1:49">
      <c r="A7116" s="60"/>
      <c r="B7116" s="60"/>
      <c r="C7116" s="60"/>
      <c r="D7116" s="60"/>
      <c r="H7116" s="61"/>
      <c r="I7116" s="61"/>
      <c r="J7116" s="61"/>
      <c r="K7116" s="61"/>
      <c r="L7116" s="61"/>
      <c r="M7116" s="61"/>
      <c r="N7116" s="61"/>
      <c r="O7116" s="61"/>
      <c r="P7116" s="61"/>
      <c r="Q7116" s="61"/>
      <c r="R7116" s="61"/>
      <c r="S7116" s="61"/>
      <c r="T7116" s="61"/>
      <c r="U7116" s="61"/>
      <c r="V7116" s="61"/>
      <c r="W7116" s="61"/>
      <c r="X7116" s="61"/>
      <c r="Y7116" s="61"/>
      <c r="Z7116" s="61"/>
      <c r="AA7116" s="61"/>
      <c r="AB7116" s="61"/>
      <c r="AC7116" s="61"/>
      <c r="AD7116" s="61"/>
      <c r="AE7116" s="61"/>
      <c r="AF7116" s="61"/>
      <c r="AG7116" s="61"/>
      <c r="AH7116" s="61"/>
      <c r="AI7116" s="61"/>
      <c r="AJ7116" s="61"/>
      <c r="AK7116" s="61"/>
      <c r="AL7116" s="61"/>
      <c r="AM7116" s="61"/>
      <c r="AN7116" s="61"/>
      <c r="AO7116" s="61"/>
      <c r="AP7116" s="62"/>
      <c r="AQ7116" s="61"/>
      <c r="AR7116" s="61"/>
      <c r="AS7116" s="61"/>
      <c r="AT7116" s="61"/>
      <c r="AU7116" s="61"/>
      <c r="AV7116" s="61"/>
      <c r="AW7116" s="60"/>
    </row>
    <row r="7117" s="59" customFormat="1" customHeight="1" spans="1:49">
      <c r="A7117" s="60"/>
      <c r="B7117" s="60"/>
      <c r="C7117" s="60"/>
      <c r="D7117" s="60"/>
      <c r="H7117" s="61"/>
      <c r="I7117" s="61"/>
      <c r="J7117" s="61"/>
      <c r="K7117" s="61"/>
      <c r="L7117" s="61"/>
      <c r="M7117" s="61"/>
      <c r="N7117" s="61"/>
      <c r="O7117" s="61"/>
      <c r="P7117" s="61"/>
      <c r="Q7117" s="61"/>
      <c r="R7117" s="61"/>
      <c r="S7117" s="61"/>
      <c r="T7117" s="61"/>
      <c r="U7117" s="61"/>
      <c r="V7117" s="61"/>
      <c r="W7117" s="61"/>
      <c r="X7117" s="61"/>
      <c r="Y7117" s="61"/>
      <c r="Z7117" s="61"/>
      <c r="AA7117" s="61"/>
      <c r="AB7117" s="61"/>
      <c r="AC7117" s="61"/>
      <c r="AD7117" s="61"/>
      <c r="AE7117" s="61"/>
      <c r="AF7117" s="61"/>
      <c r="AG7117" s="61"/>
      <c r="AH7117" s="61"/>
      <c r="AI7117" s="61"/>
      <c r="AJ7117" s="61"/>
      <c r="AK7117" s="61"/>
      <c r="AL7117" s="61"/>
      <c r="AM7117" s="61"/>
      <c r="AN7117" s="61"/>
      <c r="AO7117" s="61"/>
      <c r="AP7117" s="62"/>
      <c r="AQ7117" s="61"/>
      <c r="AR7117" s="61"/>
      <c r="AS7117" s="61"/>
      <c r="AT7117" s="61"/>
      <c r="AU7117" s="61"/>
      <c r="AV7117" s="61"/>
      <c r="AW7117" s="60"/>
    </row>
    <row r="7118" s="59" customFormat="1" customHeight="1" spans="1:49">
      <c r="A7118" s="60"/>
      <c r="B7118" s="60"/>
      <c r="C7118" s="60"/>
      <c r="D7118" s="60"/>
      <c r="H7118" s="61"/>
      <c r="I7118" s="61"/>
      <c r="J7118" s="61"/>
      <c r="K7118" s="61"/>
      <c r="L7118" s="61"/>
      <c r="M7118" s="61"/>
      <c r="N7118" s="61"/>
      <c r="O7118" s="61"/>
      <c r="P7118" s="61"/>
      <c r="Q7118" s="61"/>
      <c r="R7118" s="61"/>
      <c r="S7118" s="61"/>
      <c r="T7118" s="61"/>
      <c r="U7118" s="61"/>
      <c r="V7118" s="61"/>
      <c r="W7118" s="61"/>
      <c r="X7118" s="61"/>
      <c r="Y7118" s="61"/>
      <c r="Z7118" s="61"/>
      <c r="AA7118" s="61"/>
      <c r="AB7118" s="61"/>
      <c r="AC7118" s="61"/>
      <c r="AD7118" s="61"/>
      <c r="AE7118" s="61"/>
      <c r="AF7118" s="61"/>
      <c r="AG7118" s="61"/>
      <c r="AH7118" s="61"/>
      <c r="AI7118" s="61"/>
      <c r="AJ7118" s="61"/>
      <c r="AK7118" s="61"/>
      <c r="AL7118" s="61"/>
      <c r="AM7118" s="61"/>
      <c r="AN7118" s="61"/>
      <c r="AO7118" s="61"/>
      <c r="AP7118" s="62"/>
      <c r="AQ7118" s="61"/>
      <c r="AR7118" s="61"/>
      <c r="AS7118" s="61"/>
      <c r="AT7118" s="61"/>
      <c r="AU7118" s="61"/>
      <c r="AV7118" s="61"/>
      <c r="AW7118" s="60"/>
    </row>
    <row r="7119" s="59" customFormat="1" customHeight="1" spans="1:49">
      <c r="A7119" s="60"/>
      <c r="B7119" s="60"/>
      <c r="C7119" s="60"/>
      <c r="D7119" s="60"/>
      <c r="H7119" s="61"/>
      <c r="I7119" s="61"/>
      <c r="J7119" s="61"/>
      <c r="K7119" s="61"/>
      <c r="L7119" s="61"/>
      <c r="M7119" s="61"/>
      <c r="N7119" s="61"/>
      <c r="O7119" s="61"/>
      <c r="P7119" s="61"/>
      <c r="Q7119" s="61"/>
      <c r="R7119" s="61"/>
      <c r="S7119" s="61"/>
      <c r="T7119" s="61"/>
      <c r="U7119" s="61"/>
      <c r="V7119" s="61"/>
      <c r="W7119" s="61"/>
      <c r="X7119" s="61"/>
      <c r="Y7119" s="61"/>
      <c r="Z7119" s="61"/>
      <c r="AA7119" s="61"/>
      <c r="AB7119" s="61"/>
      <c r="AC7119" s="61"/>
      <c r="AD7119" s="61"/>
      <c r="AE7119" s="61"/>
      <c r="AF7119" s="61"/>
      <c r="AG7119" s="61"/>
      <c r="AH7119" s="61"/>
      <c r="AI7119" s="61"/>
      <c r="AJ7119" s="61"/>
      <c r="AK7119" s="61"/>
      <c r="AL7119" s="61"/>
      <c r="AM7119" s="61"/>
      <c r="AN7119" s="61"/>
      <c r="AO7119" s="61"/>
      <c r="AP7119" s="62"/>
      <c r="AQ7119" s="61"/>
      <c r="AR7119" s="61"/>
      <c r="AS7119" s="61"/>
      <c r="AT7119" s="61"/>
      <c r="AU7119" s="61"/>
      <c r="AV7119" s="61"/>
      <c r="AW7119" s="60"/>
    </row>
    <row r="7120" s="59" customFormat="1" customHeight="1" spans="1:49">
      <c r="A7120" s="60"/>
      <c r="B7120" s="60"/>
      <c r="C7120" s="60"/>
      <c r="D7120" s="60"/>
      <c r="H7120" s="61"/>
      <c r="I7120" s="61"/>
      <c r="J7120" s="61"/>
      <c r="K7120" s="61"/>
      <c r="L7120" s="61"/>
      <c r="M7120" s="61"/>
      <c r="N7120" s="61"/>
      <c r="O7120" s="61"/>
      <c r="P7120" s="61"/>
      <c r="Q7120" s="61"/>
      <c r="R7120" s="61"/>
      <c r="S7120" s="61"/>
      <c r="T7120" s="61"/>
      <c r="U7120" s="61"/>
      <c r="V7120" s="61"/>
      <c r="W7120" s="61"/>
      <c r="X7120" s="61"/>
      <c r="Y7120" s="61"/>
      <c r="Z7120" s="61"/>
      <c r="AA7120" s="61"/>
      <c r="AB7120" s="61"/>
      <c r="AC7120" s="61"/>
      <c r="AD7120" s="61"/>
      <c r="AE7120" s="61"/>
      <c r="AF7120" s="61"/>
      <c r="AG7120" s="61"/>
      <c r="AH7120" s="61"/>
      <c r="AI7120" s="61"/>
      <c r="AJ7120" s="61"/>
      <c r="AK7120" s="61"/>
      <c r="AL7120" s="61"/>
      <c r="AM7120" s="61"/>
      <c r="AN7120" s="61"/>
      <c r="AO7120" s="61"/>
      <c r="AP7120" s="62"/>
      <c r="AQ7120" s="61"/>
      <c r="AR7120" s="61"/>
      <c r="AS7120" s="61"/>
      <c r="AT7120" s="61"/>
      <c r="AU7120" s="61"/>
      <c r="AV7120" s="61"/>
      <c r="AW7120" s="60"/>
    </row>
    <row r="7121" s="59" customFormat="1" customHeight="1" spans="1:49">
      <c r="A7121" s="60"/>
      <c r="B7121" s="60"/>
      <c r="C7121" s="60"/>
      <c r="D7121" s="60"/>
      <c r="H7121" s="61"/>
      <c r="I7121" s="61"/>
      <c r="J7121" s="61"/>
      <c r="K7121" s="61"/>
      <c r="L7121" s="61"/>
      <c r="M7121" s="61"/>
      <c r="N7121" s="61"/>
      <c r="O7121" s="61"/>
      <c r="P7121" s="61"/>
      <c r="Q7121" s="61"/>
      <c r="R7121" s="61"/>
      <c r="S7121" s="61"/>
      <c r="T7121" s="61"/>
      <c r="U7121" s="61"/>
      <c r="V7121" s="61"/>
      <c r="W7121" s="61"/>
      <c r="X7121" s="61"/>
      <c r="Y7121" s="61"/>
      <c r="Z7121" s="61"/>
      <c r="AA7121" s="61"/>
      <c r="AB7121" s="61"/>
      <c r="AC7121" s="61"/>
      <c r="AD7121" s="61"/>
      <c r="AE7121" s="61"/>
      <c r="AF7121" s="61"/>
      <c r="AG7121" s="61"/>
      <c r="AH7121" s="61"/>
      <c r="AI7121" s="61"/>
      <c r="AJ7121" s="61"/>
      <c r="AK7121" s="61"/>
      <c r="AL7121" s="61"/>
      <c r="AM7121" s="61"/>
      <c r="AN7121" s="61"/>
      <c r="AO7121" s="61"/>
      <c r="AP7121" s="62"/>
      <c r="AQ7121" s="61"/>
      <c r="AR7121" s="61"/>
      <c r="AS7121" s="61"/>
      <c r="AT7121" s="61"/>
      <c r="AU7121" s="61"/>
      <c r="AV7121" s="61"/>
      <c r="AW7121" s="60"/>
    </row>
    <row r="7122" s="59" customFormat="1" customHeight="1" spans="1:49">
      <c r="A7122" s="60"/>
      <c r="B7122" s="60"/>
      <c r="C7122" s="60"/>
      <c r="D7122" s="60"/>
      <c r="H7122" s="61"/>
      <c r="I7122" s="61"/>
      <c r="J7122" s="61"/>
      <c r="K7122" s="61"/>
      <c r="L7122" s="61"/>
      <c r="M7122" s="61"/>
      <c r="N7122" s="61"/>
      <c r="O7122" s="61"/>
      <c r="P7122" s="61"/>
      <c r="Q7122" s="61"/>
      <c r="R7122" s="61"/>
      <c r="S7122" s="61"/>
      <c r="T7122" s="61"/>
      <c r="U7122" s="61"/>
      <c r="V7122" s="61"/>
      <c r="W7122" s="61"/>
      <c r="X7122" s="61"/>
      <c r="Y7122" s="61"/>
      <c r="Z7122" s="61"/>
      <c r="AA7122" s="61"/>
      <c r="AB7122" s="61"/>
      <c r="AC7122" s="61"/>
      <c r="AD7122" s="61"/>
      <c r="AE7122" s="61"/>
      <c r="AF7122" s="61"/>
      <c r="AG7122" s="61"/>
      <c r="AH7122" s="61"/>
      <c r="AI7122" s="61"/>
      <c r="AJ7122" s="61"/>
      <c r="AK7122" s="61"/>
      <c r="AL7122" s="61"/>
      <c r="AM7122" s="61"/>
      <c r="AN7122" s="61"/>
      <c r="AO7122" s="61"/>
      <c r="AP7122" s="62"/>
      <c r="AQ7122" s="61"/>
      <c r="AR7122" s="61"/>
      <c r="AS7122" s="61"/>
      <c r="AT7122" s="61"/>
      <c r="AU7122" s="61"/>
      <c r="AV7122" s="61"/>
      <c r="AW7122" s="60"/>
    </row>
    <row r="7123" s="59" customFormat="1" customHeight="1" spans="1:49">
      <c r="A7123" s="60"/>
      <c r="B7123" s="60"/>
      <c r="C7123" s="60"/>
      <c r="D7123" s="60"/>
      <c r="H7123" s="61"/>
      <c r="I7123" s="61"/>
      <c r="J7123" s="61"/>
      <c r="K7123" s="61"/>
      <c r="L7123" s="61"/>
      <c r="M7123" s="61"/>
      <c r="N7123" s="61"/>
      <c r="O7123" s="61"/>
      <c r="P7123" s="61"/>
      <c r="Q7123" s="61"/>
      <c r="R7123" s="61"/>
      <c r="S7123" s="61"/>
      <c r="T7123" s="61"/>
      <c r="U7123" s="61"/>
      <c r="V7123" s="61"/>
      <c r="W7123" s="61"/>
      <c r="X7123" s="61"/>
      <c r="Y7123" s="61"/>
      <c r="Z7123" s="61"/>
      <c r="AA7123" s="61"/>
      <c r="AB7123" s="61"/>
      <c r="AC7123" s="61"/>
      <c r="AD7123" s="61"/>
      <c r="AE7123" s="61"/>
      <c r="AF7123" s="61"/>
      <c r="AG7123" s="61"/>
      <c r="AH7123" s="61"/>
      <c r="AI7123" s="61"/>
      <c r="AJ7123" s="61"/>
      <c r="AK7123" s="61"/>
      <c r="AL7123" s="61"/>
      <c r="AM7123" s="61"/>
      <c r="AN7123" s="61"/>
      <c r="AO7123" s="61"/>
      <c r="AP7123" s="62"/>
      <c r="AQ7123" s="61"/>
      <c r="AR7123" s="61"/>
      <c r="AS7123" s="61"/>
      <c r="AT7123" s="61"/>
      <c r="AU7123" s="61"/>
      <c r="AV7123" s="61"/>
      <c r="AW7123" s="60"/>
    </row>
    <row r="7124" s="59" customFormat="1" customHeight="1" spans="1:49">
      <c r="A7124" s="60"/>
      <c r="B7124" s="60"/>
      <c r="C7124" s="60"/>
      <c r="D7124" s="60"/>
      <c r="H7124" s="61"/>
      <c r="I7124" s="61"/>
      <c r="J7124" s="61"/>
      <c r="K7124" s="61"/>
      <c r="L7124" s="61"/>
      <c r="M7124" s="61"/>
      <c r="N7124" s="61"/>
      <c r="O7124" s="61"/>
      <c r="P7124" s="61"/>
      <c r="Q7124" s="61"/>
      <c r="R7124" s="61"/>
      <c r="S7124" s="61"/>
      <c r="T7124" s="61"/>
      <c r="U7124" s="61"/>
      <c r="V7124" s="61"/>
      <c r="W7124" s="61"/>
      <c r="X7124" s="61"/>
      <c r="Y7124" s="61"/>
      <c r="Z7124" s="61"/>
      <c r="AA7124" s="61"/>
      <c r="AB7124" s="61"/>
      <c r="AC7124" s="61"/>
      <c r="AD7124" s="61"/>
      <c r="AE7124" s="61"/>
      <c r="AF7124" s="61"/>
      <c r="AG7124" s="61"/>
      <c r="AH7124" s="61"/>
      <c r="AI7124" s="61"/>
      <c r="AJ7124" s="61"/>
      <c r="AK7124" s="61"/>
      <c r="AL7124" s="61"/>
      <c r="AM7124" s="61"/>
      <c r="AN7124" s="61"/>
      <c r="AO7124" s="61"/>
      <c r="AP7124" s="62"/>
      <c r="AQ7124" s="61"/>
      <c r="AR7124" s="61"/>
      <c r="AS7124" s="61"/>
      <c r="AT7124" s="61"/>
      <c r="AU7124" s="61"/>
      <c r="AV7124" s="61"/>
      <c r="AW7124" s="60"/>
    </row>
    <row r="7125" s="59" customFormat="1" customHeight="1" spans="1:49">
      <c r="A7125" s="60"/>
      <c r="B7125" s="60"/>
      <c r="C7125" s="60"/>
      <c r="D7125" s="60"/>
      <c r="H7125" s="61"/>
      <c r="I7125" s="61"/>
      <c r="J7125" s="61"/>
      <c r="K7125" s="61"/>
      <c r="L7125" s="61"/>
      <c r="M7125" s="61"/>
      <c r="N7125" s="61"/>
      <c r="O7125" s="61"/>
      <c r="P7125" s="61"/>
      <c r="Q7125" s="61"/>
      <c r="R7125" s="61"/>
      <c r="S7125" s="61"/>
      <c r="T7125" s="61"/>
      <c r="U7125" s="61"/>
      <c r="V7125" s="61"/>
      <c r="W7125" s="61"/>
      <c r="X7125" s="61"/>
      <c r="Y7125" s="61"/>
      <c r="Z7125" s="61"/>
      <c r="AA7125" s="61"/>
      <c r="AB7125" s="61"/>
      <c r="AC7125" s="61"/>
      <c r="AD7125" s="61"/>
      <c r="AE7125" s="61"/>
      <c r="AF7125" s="61"/>
      <c r="AG7125" s="61"/>
      <c r="AH7125" s="61"/>
      <c r="AI7125" s="61"/>
      <c r="AJ7125" s="61"/>
      <c r="AK7125" s="61"/>
      <c r="AL7125" s="61"/>
      <c r="AM7125" s="61"/>
      <c r="AN7125" s="61"/>
      <c r="AO7125" s="61"/>
      <c r="AP7125" s="62"/>
      <c r="AQ7125" s="61"/>
      <c r="AR7125" s="61"/>
      <c r="AS7125" s="61"/>
      <c r="AT7125" s="61"/>
      <c r="AU7125" s="61"/>
      <c r="AV7125" s="61"/>
      <c r="AW7125" s="60"/>
    </row>
    <row r="7126" s="59" customFormat="1" customHeight="1" spans="1:49">
      <c r="A7126" s="60"/>
      <c r="B7126" s="60"/>
      <c r="C7126" s="60"/>
      <c r="D7126" s="60"/>
      <c r="H7126" s="61"/>
      <c r="I7126" s="61"/>
      <c r="J7126" s="61"/>
      <c r="K7126" s="61"/>
      <c r="L7126" s="61"/>
      <c r="M7126" s="61"/>
      <c r="N7126" s="61"/>
      <c r="O7126" s="61"/>
      <c r="P7126" s="61"/>
      <c r="Q7126" s="61"/>
      <c r="R7126" s="61"/>
      <c r="S7126" s="61"/>
      <c r="T7126" s="61"/>
      <c r="U7126" s="61"/>
      <c r="V7126" s="61"/>
      <c r="W7126" s="61"/>
      <c r="X7126" s="61"/>
      <c r="Y7126" s="61"/>
      <c r="Z7126" s="61"/>
      <c r="AA7126" s="61"/>
      <c r="AB7126" s="61"/>
      <c r="AC7126" s="61"/>
      <c r="AD7126" s="61"/>
      <c r="AE7126" s="61"/>
      <c r="AF7126" s="61"/>
      <c r="AG7126" s="61"/>
      <c r="AH7126" s="61"/>
      <c r="AI7126" s="61"/>
      <c r="AJ7126" s="61"/>
      <c r="AK7126" s="61"/>
      <c r="AL7126" s="61"/>
      <c r="AM7126" s="61"/>
      <c r="AN7126" s="61"/>
      <c r="AO7126" s="61"/>
      <c r="AP7126" s="62"/>
      <c r="AQ7126" s="61"/>
      <c r="AR7126" s="61"/>
      <c r="AS7126" s="61"/>
      <c r="AT7126" s="61"/>
      <c r="AU7126" s="61"/>
      <c r="AV7126" s="61"/>
      <c r="AW7126" s="60"/>
    </row>
    <row r="7127" s="59" customFormat="1" customHeight="1" spans="1:49">
      <c r="A7127" s="60"/>
      <c r="B7127" s="60"/>
      <c r="C7127" s="60"/>
      <c r="D7127" s="60"/>
      <c r="H7127" s="61"/>
      <c r="I7127" s="61"/>
      <c r="J7127" s="61"/>
      <c r="K7127" s="61"/>
      <c r="L7127" s="61"/>
      <c r="M7127" s="61"/>
      <c r="N7127" s="61"/>
      <c r="O7127" s="61"/>
      <c r="P7127" s="61"/>
      <c r="Q7127" s="61"/>
      <c r="R7127" s="61"/>
      <c r="S7127" s="61"/>
      <c r="T7127" s="61"/>
      <c r="U7127" s="61"/>
      <c r="V7127" s="61"/>
      <c r="W7127" s="61"/>
      <c r="X7127" s="61"/>
      <c r="Y7127" s="61"/>
      <c r="Z7127" s="61"/>
      <c r="AA7127" s="61"/>
      <c r="AB7127" s="61"/>
      <c r="AC7127" s="61"/>
      <c r="AD7127" s="61"/>
      <c r="AE7127" s="61"/>
      <c r="AF7127" s="61"/>
      <c r="AG7127" s="61"/>
      <c r="AH7127" s="61"/>
      <c r="AI7127" s="61"/>
      <c r="AJ7127" s="61"/>
      <c r="AK7127" s="61"/>
      <c r="AL7127" s="61"/>
      <c r="AM7127" s="61"/>
      <c r="AN7127" s="61"/>
      <c r="AO7127" s="61"/>
      <c r="AP7127" s="62"/>
      <c r="AQ7127" s="61"/>
      <c r="AR7127" s="61"/>
      <c r="AS7127" s="61"/>
      <c r="AT7127" s="61"/>
      <c r="AU7127" s="61"/>
      <c r="AV7127" s="61"/>
      <c r="AW7127" s="60"/>
    </row>
    <row r="7128" s="59" customFormat="1" customHeight="1" spans="1:49">
      <c r="A7128" s="60"/>
      <c r="B7128" s="60"/>
      <c r="C7128" s="60"/>
      <c r="D7128" s="60"/>
      <c r="H7128" s="61"/>
      <c r="I7128" s="61"/>
      <c r="J7128" s="61"/>
      <c r="K7128" s="61"/>
      <c r="L7128" s="61"/>
      <c r="M7128" s="61"/>
      <c r="N7128" s="61"/>
      <c r="O7128" s="61"/>
      <c r="P7128" s="61"/>
      <c r="Q7128" s="61"/>
      <c r="R7128" s="61"/>
      <c r="S7128" s="61"/>
      <c r="T7128" s="61"/>
      <c r="U7128" s="61"/>
      <c r="V7128" s="61"/>
      <c r="W7128" s="61"/>
      <c r="X7128" s="61"/>
      <c r="Y7128" s="61"/>
      <c r="Z7128" s="61"/>
      <c r="AA7128" s="61"/>
      <c r="AB7128" s="61"/>
      <c r="AC7128" s="61"/>
      <c r="AD7128" s="61"/>
      <c r="AE7128" s="61"/>
      <c r="AF7128" s="61"/>
      <c r="AG7128" s="61"/>
      <c r="AH7128" s="61"/>
      <c r="AI7128" s="61"/>
      <c r="AJ7128" s="61"/>
      <c r="AK7128" s="61"/>
      <c r="AL7128" s="61"/>
      <c r="AM7128" s="61"/>
      <c r="AN7128" s="61"/>
      <c r="AO7128" s="61"/>
      <c r="AP7128" s="62"/>
      <c r="AQ7128" s="61"/>
      <c r="AR7128" s="61"/>
      <c r="AS7128" s="61"/>
      <c r="AT7128" s="61"/>
      <c r="AU7128" s="61"/>
      <c r="AV7128" s="61"/>
      <c r="AW7128" s="60"/>
    </row>
    <row r="7129" s="59" customFormat="1" customHeight="1" spans="1:49">
      <c r="A7129" s="60"/>
      <c r="B7129" s="60"/>
      <c r="C7129" s="60"/>
      <c r="D7129" s="60"/>
      <c r="H7129" s="61"/>
      <c r="I7129" s="61"/>
      <c r="J7129" s="61"/>
      <c r="K7129" s="61"/>
      <c r="L7129" s="61"/>
      <c r="M7129" s="61"/>
      <c r="N7129" s="61"/>
      <c r="O7129" s="61"/>
      <c r="P7129" s="61"/>
      <c r="Q7129" s="61"/>
      <c r="R7129" s="61"/>
      <c r="S7129" s="61"/>
      <c r="T7129" s="61"/>
      <c r="U7129" s="61"/>
      <c r="V7129" s="61"/>
      <c r="W7129" s="61"/>
      <c r="X7129" s="61"/>
      <c r="Y7129" s="61"/>
      <c r="Z7129" s="61"/>
      <c r="AA7129" s="61"/>
      <c r="AB7129" s="61"/>
      <c r="AC7129" s="61"/>
      <c r="AD7129" s="61"/>
      <c r="AE7129" s="61"/>
      <c r="AF7129" s="61"/>
      <c r="AG7129" s="61"/>
      <c r="AH7129" s="61"/>
      <c r="AI7129" s="61"/>
      <c r="AJ7129" s="61"/>
      <c r="AK7129" s="61"/>
      <c r="AL7129" s="61"/>
      <c r="AM7129" s="61"/>
      <c r="AN7129" s="61"/>
      <c r="AO7129" s="61"/>
      <c r="AP7129" s="62"/>
      <c r="AQ7129" s="61"/>
      <c r="AR7129" s="61"/>
      <c r="AS7129" s="61"/>
      <c r="AT7129" s="61"/>
      <c r="AU7129" s="61"/>
      <c r="AV7129" s="61"/>
      <c r="AW7129" s="60"/>
    </row>
    <row r="7130" s="59" customFormat="1" customHeight="1" spans="1:49">
      <c r="A7130" s="60"/>
      <c r="B7130" s="60"/>
      <c r="C7130" s="60"/>
      <c r="D7130" s="60"/>
      <c r="H7130" s="61"/>
      <c r="I7130" s="61"/>
      <c r="J7130" s="61"/>
      <c r="K7130" s="61"/>
      <c r="L7130" s="61"/>
      <c r="M7130" s="61"/>
      <c r="N7130" s="61"/>
      <c r="O7130" s="61"/>
      <c r="P7130" s="61"/>
      <c r="Q7130" s="61"/>
      <c r="R7130" s="61"/>
      <c r="S7130" s="61"/>
      <c r="T7130" s="61"/>
      <c r="U7130" s="61"/>
      <c r="V7130" s="61"/>
      <c r="W7130" s="61"/>
      <c r="X7130" s="61"/>
      <c r="Y7130" s="61"/>
      <c r="Z7130" s="61"/>
      <c r="AA7130" s="61"/>
      <c r="AB7130" s="61"/>
      <c r="AC7130" s="61"/>
      <c r="AD7130" s="61"/>
      <c r="AE7130" s="61"/>
      <c r="AF7130" s="61"/>
      <c r="AG7130" s="61"/>
      <c r="AH7130" s="61"/>
      <c r="AI7130" s="61"/>
      <c r="AJ7130" s="61"/>
      <c r="AK7130" s="61"/>
      <c r="AL7130" s="61"/>
      <c r="AM7130" s="61"/>
      <c r="AN7130" s="61"/>
      <c r="AO7130" s="61"/>
      <c r="AP7130" s="62"/>
      <c r="AQ7130" s="61"/>
      <c r="AR7130" s="61"/>
      <c r="AS7130" s="61"/>
      <c r="AT7130" s="61"/>
      <c r="AU7130" s="61"/>
      <c r="AV7130" s="61"/>
      <c r="AW7130" s="60"/>
    </row>
    <row r="7131" s="59" customFormat="1" customHeight="1" spans="1:49">
      <c r="A7131" s="60"/>
      <c r="B7131" s="60"/>
      <c r="C7131" s="60"/>
      <c r="D7131" s="60"/>
      <c r="H7131" s="61"/>
      <c r="I7131" s="61"/>
      <c r="J7131" s="61"/>
      <c r="K7131" s="61"/>
      <c r="L7131" s="61"/>
      <c r="M7131" s="61"/>
      <c r="N7131" s="61"/>
      <c r="O7131" s="61"/>
      <c r="P7131" s="61"/>
      <c r="Q7131" s="61"/>
      <c r="R7131" s="61"/>
      <c r="S7131" s="61"/>
      <c r="T7131" s="61"/>
      <c r="U7131" s="61"/>
      <c r="V7131" s="61"/>
      <c r="W7131" s="61"/>
      <c r="X7131" s="61"/>
      <c r="Y7131" s="61"/>
      <c r="Z7131" s="61"/>
      <c r="AA7131" s="61"/>
      <c r="AB7131" s="61"/>
      <c r="AC7131" s="61"/>
      <c r="AD7131" s="61"/>
      <c r="AE7131" s="61"/>
      <c r="AF7131" s="61"/>
      <c r="AG7131" s="61"/>
      <c r="AH7131" s="61"/>
      <c r="AI7131" s="61"/>
      <c r="AJ7131" s="61"/>
      <c r="AK7131" s="61"/>
      <c r="AL7131" s="61"/>
      <c r="AM7131" s="61"/>
      <c r="AN7131" s="61"/>
      <c r="AO7131" s="61"/>
      <c r="AP7131" s="62"/>
      <c r="AQ7131" s="61"/>
      <c r="AR7131" s="61"/>
      <c r="AS7131" s="61"/>
      <c r="AT7131" s="61"/>
      <c r="AU7131" s="61"/>
      <c r="AV7131" s="61"/>
      <c r="AW7131" s="60"/>
    </row>
    <row r="7132" s="59" customFormat="1" customHeight="1" spans="1:49">
      <c r="A7132" s="60"/>
      <c r="B7132" s="60"/>
      <c r="C7132" s="60"/>
      <c r="D7132" s="60"/>
      <c r="H7132" s="61"/>
      <c r="I7132" s="61"/>
      <c r="J7132" s="61"/>
      <c r="K7132" s="61"/>
      <c r="L7132" s="61"/>
      <c r="M7132" s="61"/>
      <c r="N7132" s="61"/>
      <c r="O7132" s="61"/>
      <c r="P7132" s="61"/>
      <c r="Q7132" s="61"/>
      <c r="R7132" s="61"/>
      <c r="S7132" s="61"/>
      <c r="T7132" s="61"/>
      <c r="U7132" s="61"/>
      <c r="V7132" s="61"/>
      <c r="W7132" s="61"/>
      <c r="X7132" s="61"/>
      <c r="Y7132" s="61"/>
      <c r="Z7132" s="61"/>
      <c r="AA7132" s="61"/>
      <c r="AB7132" s="61"/>
      <c r="AC7132" s="61"/>
      <c r="AD7132" s="61"/>
      <c r="AE7132" s="61"/>
      <c r="AF7132" s="61"/>
      <c r="AG7132" s="61"/>
      <c r="AH7132" s="61"/>
      <c r="AI7132" s="61"/>
      <c r="AJ7132" s="61"/>
      <c r="AK7132" s="61"/>
      <c r="AL7132" s="61"/>
      <c r="AM7132" s="61"/>
      <c r="AN7132" s="61"/>
      <c r="AO7132" s="61"/>
      <c r="AP7132" s="62"/>
      <c r="AQ7132" s="61"/>
      <c r="AR7132" s="61"/>
      <c r="AS7132" s="61"/>
      <c r="AT7132" s="61"/>
      <c r="AU7132" s="61"/>
      <c r="AV7132" s="61"/>
      <c r="AW7132" s="60"/>
    </row>
    <row r="7133" s="59" customFormat="1" customHeight="1" spans="1:49">
      <c r="A7133" s="60"/>
      <c r="B7133" s="60"/>
      <c r="C7133" s="60"/>
      <c r="D7133" s="60"/>
      <c r="H7133" s="61"/>
      <c r="I7133" s="61"/>
      <c r="J7133" s="61"/>
      <c r="K7133" s="61"/>
      <c r="L7133" s="61"/>
      <c r="M7133" s="61"/>
      <c r="N7133" s="61"/>
      <c r="O7133" s="61"/>
      <c r="P7133" s="61"/>
      <c r="Q7133" s="61"/>
      <c r="R7133" s="61"/>
      <c r="S7133" s="61"/>
      <c r="T7133" s="61"/>
      <c r="U7133" s="61"/>
      <c r="V7133" s="61"/>
      <c r="W7133" s="61"/>
      <c r="X7133" s="61"/>
      <c r="Y7133" s="61"/>
      <c r="Z7133" s="61"/>
      <c r="AA7133" s="61"/>
      <c r="AB7133" s="61"/>
      <c r="AC7133" s="61"/>
      <c r="AD7133" s="61"/>
      <c r="AE7133" s="61"/>
      <c r="AF7133" s="61"/>
      <c r="AG7133" s="61"/>
      <c r="AH7133" s="61"/>
      <c r="AI7133" s="61"/>
      <c r="AJ7133" s="61"/>
      <c r="AK7133" s="61"/>
      <c r="AL7133" s="61"/>
      <c r="AM7133" s="61"/>
      <c r="AN7133" s="61"/>
      <c r="AO7133" s="61"/>
      <c r="AP7133" s="62"/>
      <c r="AQ7133" s="61"/>
      <c r="AR7133" s="61"/>
      <c r="AS7133" s="61"/>
      <c r="AT7133" s="61"/>
      <c r="AU7133" s="61"/>
      <c r="AV7133" s="61"/>
      <c r="AW7133" s="60"/>
    </row>
    <row r="7134" s="59" customFormat="1" customHeight="1" spans="1:49">
      <c r="A7134" s="60"/>
      <c r="B7134" s="60"/>
      <c r="C7134" s="60"/>
      <c r="D7134" s="60"/>
      <c r="H7134" s="61"/>
      <c r="I7134" s="61"/>
      <c r="J7134" s="61"/>
      <c r="K7134" s="61"/>
      <c r="L7134" s="61"/>
      <c r="M7134" s="61"/>
      <c r="N7134" s="61"/>
      <c r="O7134" s="61"/>
      <c r="P7134" s="61"/>
      <c r="Q7134" s="61"/>
      <c r="R7134" s="61"/>
      <c r="S7134" s="61"/>
      <c r="T7134" s="61"/>
      <c r="U7134" s="61"/>
      <c r="V7134" s="61"/>
      <c r="W7134" s="61"/>
      <c r="X7134" s="61"/>
      <c r="Y7134" s="61"/>
      <c r="Z7134" s="61"/>
      <c r="AA7134" s="61"/>
      <c r="AB7134" s="61"/>
      <c r="AC7134" s="61"/>
      <c r="AD7134" s="61"/>
      <c r="AE7134" s="61"/>
      <c r="AF7134" s="61"/>
      <c r="AG7134" s="61"/>
      <c r="AH7134" s="61"/>
      <c r="AI7134" s="61"/>
      <c r="AJ7134" s="61"/>
      <c r="AK7134" s="61"/>
      <c r="AL7134" s="61"/>
      <c r="AM7134" s="61"/>
      <c r="AN7134" s="61"/>
      <c r="AO7134" s="61"/>
      <c r="AP7134" s="62"/>
      <c r="AQ7134" s="61"/>
      <c r="AR7134" s="61"/>
      <c r="AS7134" s="61"/>
      <c r="AT7134" s="61"/>
      <c r="AU7134" s="61"/>
      <c r="AV7134" s="61"/>
      <c r="AW7134" s="60"/>
    </row>
    <row r="7135" s="59" customFormat="1" customHeight="1" spans="1:49">
      <c r="A7135" s="60"/>
      <c r="B7135" s="60"/>
      <c r="C7135" s="60"/>
      <c r="D7135" s="60"/>
      <c r="H7135" s="61"/>
      <c r="I7135" s="61"/>
      <c r="J7135" s="61"/>
      <c r="K7135" s="61"/>
      <c r="L7135" s="61"/>
      <c r="M7135" s="61"/>
      <c r="N7135" s="61"/>
      <c r="O7135" s="61"/>
      <c r="P7135" s="61"/>
      <c r="Q7135" s="61"/>
      <c r="R7135" s="61"/>
      <c r="S7135" s="61"/>
      <c r="T7135" s="61"/>
      <c r="U7135" s="61"/>
      <c r="V7135" s="61"/>
      <c r="W7135" s="61"/>
      <c r="X7135" s="61"/>
      <c r="Y7135" s="61"/>
      <c r="Z7135" s="61"/>
      <c r="AA7135" s="61"/>
      <c r="AB7135" s="61"/>
      <c r="AC7135" s="61"/>
      <c r="AD7135" s="61"/>
      <c r="AE7135" s="61"/>
      <c r="AF7135" s="61"/>
      <c r="AG7135" s="61"/>
      <c r="AH7135" s="61"/>
      <c r="AI7135" s="61"/>
      <c r="AJ7135" s="61"/>
      <c r="AK7135" s="61"/>
      <c r="AL7135" s="61"/>
      <c r="AM7135" s="61"/>
      <c r="AN7135" s="61"/>
      <c r="AO7135" s="61"/>
      <c r="AP7135" s="62"/>
      <c r="AQ7135" s="61"/>
      <c r="AR7135" s="61"/>
      <c r="AS7135" s="61"/>
      <c r="AT7135" s="61"/>
      <c r="AU7135" s="61"/>
      <c r="AV7135" s="61"/>
      <c r="AW7135" s="60"/>
    </row>
    <row r="7136" s="59" customFormat="1" customHeight="1" spans="1:49">
      <c r="A7136" s="60"/>
      <c r="B7136" s="60"/>
      <c r="C7136" s="60"/>
      <c r="D7136" s="60"/>
      <c r="H7136" s="61"/>
      <c r="I7136" s="61"/>
      <c r="J7136" s="61"/>
      <c r="K7136" s="61"/>
      <c r="L7136" s="61"/>
      <c r="M7136" s="61"/>
      <c r="N7136" s="61"/>
      <c r="O7136" s="61"/>
      <c r="P7136" s="61"/>
      <c r="Q7136" s="61"/>
      <c r="R7136" s="61"/>
      <c r="S7136" s="61"/>
      <c r="T7136" s="61"/>
      <c r="U7136" s="61"/>
      <c r="V7136" s="61"/>
      <c r="W7136" s="61"/>
      <c r="X7136" s="61"/>
      <c r="Y7136" s="61"/>
      <c r="Z7136" s="61"/>
      <c r="AA7136" s="61"/>
      <c r="AB7136" s="61"/>
      <c r="AC7136" s="61"/>
      <c r="AD7136" s="61"/>
      <c r="AE7136" s="61"/>
      <c r="AF7136" s="61"/>
      <c r="AG7136" s="61"/>
      <c r="AH7136" s="61"/>
      <c r="AI7136" s="61"/>
      <c r="AJ7136" s="61"/>
      <c r="AK7136" s="61"/>
      <c r="AL7136" s="61"/>
      <c r="AM7136" s="61"/>
      <c r="AN7136" s="61"/>
      <c r="AO7136" s="61"/>
      <c r="AP7136" s="62"/>
      <c r="AQ7136" s="61"/>
      <c r="AR7136" s="61"/>
      <c r="AS7136" s="61"/>
      <c r="AT7136" s="61"/>
      <c r="AU7136" s="61"/>
      <c r="AV7136" s="61"/>
      <c r="AW7136" s="60"/>
    </row>
    <row r="7137" s="59" customFormat="1" customHeight="1" spans="1:49">
      <c r="A7137" s="60"/>
      <c r="B7137" s="60"/>
      <c r="C7137" s="60"/>
      <c r="D7137" s="60"/>
      <c r="H7137" s="61"/>
      <c r="I7137" s="61"/>
      <c r="J7137" s="61"/>
      <c r="K7137" s="61"/>
      <c r="L7137" s="61"/>
      <c r="M7137" s="61"/>
      <c r="N7137" s="61"/>
      <c r="O7137" s="61"/>
      <c r="P7137" s="61"/>
      <c r="Q7137" s="61"/>
      <c r="R7137" s="61"/>
      <c r="S7137" s="61"/>
      <c r="T7137" s="61"/>
      <c r="U7137" s="61"/>
      <c r="V7137" s="61"/>
      <c r="W7137" s="61"/>
      <c r="X7137" s="61"/>
      <c r="Y7137" s="61"/>
      <c r="Z7137" s="61"/>
      <c r="AA7137" s="61"/>
      <c r="AB7137" s="61"/>
      <c r="AC7137" s="61"/>
      <c r="AD7137" s="61"/>
      <c r="AE7137" s="61"/>
      <c r="AF7137" s="61"/>
      <c r="AG7137" s="61"/>
      <c r="AH7137" s="61"/>
      <c r="AI7137" s="61"/>
      <c r="AJ7137" s="61"/>
      <c r="AK7137" s="61"/>
      <c r="AL7137" s="61"/>
      <c r="AM7137" s="61"/>
      <c r="AN7137" s="61"/>
      <c r="AO7137" s="61"/>
      <c r="AP7137" s="62"/>
      <c r="AQ7137" s="61"/>
      <c r="AR7137" s="61"/>
      <c r="AS7137" s="61"/>
      <c r="AT7137" s="61"/>
      <c r="AU7137" s="61"/>
      <c r="AV7137" s="61"/>
      <c r="AW7137" s="60"/>
    </row>
    <row r="7138" s="59" customFormat="1" customHeight="1" spans="1:49">
      <c r="A7138" s="60"/>
      <c r="B7138" s="60"/>
      <c r="C7138" s="60"/>
      <c r="D7138" s="60"/>
      <c r="H7138" s="61"/>
      <c r="I7138" s="61"/>
      <c r="J7138" s="61"/>
      <c r="K7138" s="61"/>
      <c r="L7138" s="61"/>
      <c r="M7138" s="61"/>
      <c r="N7138" s="61"/>
      <c r="O7138" s="61"/>
      <c r="P7138" s="61"/>
      <c r="Q7138" s="61"/>
      <c r="R7138" s="61"/>
      <c r="S7138" s="61"/>
      <c r="T7138" s="61"/>
      <c r="U7138" s="61"/>
      <c r="V7138" s="61"/>
      <c r="W7138" s="61"/>
      <c r="X7138" s="61"/>
      <c r="Y7138" s="61"/>
      <c r="Z7138" s="61"/>
      <c r="AA7138" s="61"/>
      <c r="AB7138" s="61"/>
      <c r="AC7138" s="61"/>
      <c r="AD7138" s="61"/>
      <c r="AE7138" s="61"/>
      <c r="AF7138" s="61"/>
      <c r="AG7138" s="61"/>
      <c r="AH7138" s="61"/>
      <c r="AI7138" s="61"/>
      <c r="AJ7138" s="61"/>
      <c r="AK7138" s="61"/>
      <c r="AL7138" s="61"/>
      <c r="AM7138" s="61"/>
      <c r="AN7138" s="61"/>
      <c r="AO7138" s="61"/>
      <c r="AP7138" s="62"/>
      <c r="AQ7138" s="61"/>
      <c r="AR7138" s="61"/>
      <c r="AS7138" s="61"/>
      <c r="AT7138" s="61"/>
      <c r="AU7138" s="61"/>
      <c r="AV7138" s="61"/>
      <c r="AW7138" s="60"/>
    </row>
    <row r="7139" s="59" customFormat="1" customHeight="1" spans="1:49">
      <c r="A7139" s="60"/>
      <c r="B7139" s="60"/>
      <c r="C7139" s="60"/>
      <c r="D7139" s="60"/>
      <c r="H7139" s="61"/>
      <c r="I7139" s="61"/>
      <c r="J7139" s="61"/>
      <c r="K7139" s="61"/>
      <c r="L7139" s="61"/>
      <c r="M7139" s="61"/>
      <c r="N7139" s="61"/>
      <c r="O7139" s="61"/>
      <c r="P7139" s="61"/>
      <c r="Q7139" s="61"/>
      <c r="R7139" s="61"/>
      <c r="S7139" s="61"/>
      <c r="T7139" s="61"/>
      <c r="U7139" s="61"/>
      <c r="V7139" s="61"/>
      <c r="W7139" s="61"/>
      <c r="X7139" s="61"/>
      <c r="Y7139" s="61"/>
      <c r="Z7139" s="61"/>
      <c r="AA7139" s="61"/>
      <c r="AB7139" s="61"/>
      <c r="AC7139" s="61"/>
      <c r="AD7139" s="61"/>
      <c r="AE7139" s="61"/>
      <c r="AF7139" s="61"/>
      <c r="AG7139" s="61"/>
      <c r="AH7139" s="61"/>
      <c r="AI7139" s="61"/>
      <c r="AJ7139" s="61"/>
      <c r="AK7139" s="61"/>
      <c r="AL7139" s="61"/>
      <c r="AM7139" s="61"/>
      <c r="AN7139" s="61"/>
      <c r="AO7139" s="61"/>
      <c r="AP7139" s="62"/>
      <c r="AQ7139" s="61"/>
      <c r="AR7139" s="61"/>
      <c r="AS7139" s="61"/>
      <c r="AT7139" s="61"/>
      <c r="AU7139" s="61"/>
      <c r="AV7139" s="61"/>
      <c r="AW7139" s="60"/>
    </row>
    <row r="7140" s="59" customFormat="1" customHeight="1" spans="1:49">
      <c r="A7140" s="60"/>
      <c r="B7140" s="60"/>
      <c r="C7140" s="60"/>
      <c r="D7140" s="60"/>
      <c r="H7140" s="61"/>
      <c r="I7140" s="61"/>
      <c r="J7140" s="61"/>
      <c r="K7140" s="61"/>
      <c r="L7140" s="61"/>
      <c r="M7140" s="61"/>
      <c r="N7140" s="61"/>
      <c r="O7140" s="61"/>
      <c r="P7140" s="61"/>
      <c r="Q7140" s="61"/>
      <c r="R7140" s="61"/>
      <c r="S7140" s="61"/>
      <c r="T7140" s="61"/>
      <c r="U7140" s="61"/>
      <c r="V7140" s="61"/>
      <c r="W7140" s="61"/>
      <c r="X7140" s="61"/>
      <c r="Y7140" s="61"/>
      <c r="Z7140" s="61"/>
      <c r="AA7140" s="61"/>
      <c r="AB7140" s="61"/>
      <c r="AC7140" s="61"/>
      <c r="AD7140" s="61"/>
      <c r="AE7140" s="61"/>
      <c r="AF7140" s="61"/>
      <c r="AG7140" s="61"/>
      <c r="AH7140" s="61"/>
      <c r="AI7140" s="61"/>
      <c r="AJ7140" s="61"/>
      <c r="AK7140" s="61"/>
      <c r="AL7140" s="61"/>
      <c r="AM7140" s="61"/>
      <c r="AN7140" s="61"/>
      <c r="AO7140" s="61"/>
      <c r="AP7140" s="62"/>
      <c r="AQ7140" s="61"/>
      <c r="AR7140" s="61"/>
      <c r="AS7140" s="61"/>
      <c r="AT7140" s="61"/>
      <c r="AU7140" s="61"/>
      <c r="AV7140" s="61"/>
      <c r="AW7140" s="60"/>
    </row>
    <row r="7141" s="59" customFormat="1" customHeight="1" spans="1:49">
      <c r="A7141" s="60"/>
      <c r="B7141" s="60"/>
      <c r="C7141" s="60"/>
      <c r="D7141" s="60"/>
      <c r="H7141" s="61"/>
      <c r="I7141" s="61"/>
      <c r="J7141" s="61"/>
      <c r="K7141" s="61"/>
      <c r="L7141" s="61"/>
      <c r="M7141" s="61"/>
      <c r="N7141" s="61"/>
      <c r="O7141" s="61"/>
      <c r="P7141" s="61"/>
      <c r="Q7141" s="61"/>
      <c r="R7141" s="61"/>
      <c r="S7141" s="61"/>
      <c r="T7141" s="61"/>
      <c r="U7141" s="61"/>
      <c r="V7141" s="61"/>
      <c r="W7141" s="61"/>
      <c r="X7141" s="61"/>
      <c r="Y7141" s="61"/>
      <c r="Z7141" s="61"/>
      <c r="AA7141" s="61"/>
      <c r="AB7141" s="61"/>
      <c r="AC7141" s="61"/>
      <c r="AD7141" s="61"/>
      <c r="AE7141" s="61"/>
      <c r="AF7141" s="61"/>
      <c r="AG7141" s="61"/>
      <c r="AH7141" s="61"/>
      <c r="AI7141" s="61"/>
      <c r="AJ7141" s="61"/>
      <c r="AK7141" s="61"/>
      <c r="AL7141" s="61"/>
      <c r="AM7141" s="61"/>
      <c r="AN7141" s="61"/>
      <c r="AO7141" s="61"/>
      <c r="AP7141" s="62"/>
      <c r="AQ7141" s="61"/>
      <c r="AR7141" s="61"/>
      <c r="AS7141" s="61"/>
      <c r="AT7141" s="61"/>
      <c r="AU7141" s="61"/>
      <c r="AV7141" s="61"/>
      <c r="AW7141" s="60"/>
    </row>
    <row r="7142" s="59" customFormat="1" customHeight="1" spans="1:49">
      <c r="A7142" s="60"/>
      <c r="B7142" s="60"/>
      <c r="C7142" s="60"/>
      <c r="D7142" s="60"/>
      <c r="H7142" s="61"/>
      <c r="I7142" s="61"/>
      <c r="J7142" s="61"/>
      <c r="K7142" s="61"/>
      <c r="L7142" s="61"/>
      <c r="M7142" s="61"/>
      <c r="N7142" s="61"/>
      <c r="O7142" s="61"/>
      <c r="P7142" s="61"/>
      <c r="Q7142" s="61"/>
      <c r="R7142" s="61"/>
      <c r="S7142" s="61"/>
      <c r="T7142" s="61"/>
      <c r="U7142" s="61"/>
      <c r="V7142" s="61"/>
      <c r="W7142" s="61"/>
      <c r="X7142" s="61"/>
      <c r="Y7142" s="61"/>
      <c r="Z7142" s="61"/>
      <c r="AA7142" s="61"/>
      <c r="AB7142" s="61"/>
      <c r="AC7142" s="61"/>
      <c r="AD7142" s="61"/>
      <c r="AE7142" s="61"/>
      <c r="AF7142" s="61"/>
      <c r="AG7142" s="61"/>
      <c r="AH7142" s="61"/>
      <c r="AI7142" s="61"/>
      <c r="AJ7142" s="61"/>
      <c r="AK7142" s="61"/>
      <c r="AL7142" s="61"/>
      <c r="AM7142" s="61"/>
      <c r="AN7142" s="61"/>
      <c r="AO7142" s="61"/>
      <c r="AP7142" s="62"/>
      <c r="AQ7142" s="61"/>
      <c r="AR7142" s="61"/>
      <c r="AS7142" s="61"/>
      <c r="AT7142" s="61"/>
      <c r="AU7142" s="61"/>
      <c r="AV7142" s="61"/>
      <c r="AW7142" s="60"/>
    </row>
    <row r="7143" s="59" customFormat="1" customHeight="1" spans="1:49">
      <c r="A7143" s="60"/>
      <c r="B7143" s="60"/>
      <c r="C7143" s="60"/>
      <c r="D7143" s="60"/>
      <c r="H7143" s="61"/>
      <c r="I7143" s="61"/>
      <c r="J7143" s="61"/>
      <c r="K7143" s="61"/>
      <c r="L7143" s="61"/>
      <c r="M7143" s="61"/>
      <c r="N7143" s="61"/>
      <c r="O7143" s="61"/>
      <c r="P7143" s="61"/>
      <c r="Q7143" s="61"/>
      <c r="R7143" s="61"/>
      <c r="S7143" s="61"/>
      <c r="T7143" s="61"/>
      <c r="U7143" s="61"/>
      <c r="V7143" s="61"/>
      <c r="W7143" s="61"/>
      <c r="X7143" s="61"/>
      <c r="Y7143" s="61"/>
      <c r="Z7143" s="61"/>
      <c r="AA7143" s="61"/>
      <c r="AB7143" s="61"/>
      <c r="AC7143" s="61"/>
      <c r="AD7143" s="61"/>
      <c r="AE7143" s="61"/>
      <c r="AF7143" s="61"/>
      <c r="AG7143" s="61"/>
      <c r="AH7143" s="61"/>
      <c r="AI7143" s="61"/>
      <c r="AJ7143" s="61"/>
      <c r="AK7143" s="61"/>
      <c r="AL7143" s="61"/>
      <c r="AM7143" s="61"/>
      <c r="AN7143" s="61"/>
      <c r="AO7143" s="61"/>
      <c r="AP7143" s="62"/>
      <c r="AQ7143" s="61"/>
      <c r="AR7143" s="61"/>
      <c r="AS7143" s="61"/>
      <c r="AT7143" s="61"/>
      <c r="AU7143" s="61"/>
      <c r="AV7143" s="61"/>
      <c r="AW7143" s="60"/>
    </row>
    <row r="7144" s="59" customFormat="1" customHeight="1" spans="1:49">
      <c r="A7144" s="60"/>
      <c r="B7144" s="60"/>
      <c r="C7144" s="60"/>
      <c r="D7144" s="60"/>
      <c r="H7144" s="61"/>
      <c r="I7144" s="61"/>
      <c r="J7144" s="61"/>
      <c r="K7144" s="61"/>
      <c r="L7144" s="61"/>
      <c r="M7144" s="61"/>
      <c r="N7144" s="61"/>
      <c r="O7144" s="61"/>
      <c r="P7144" s="61"/>
      <c r="Q7144" s="61"/>
      <c r="R7144" s="61"/>
      <c r="S7144" s="61"/>
      <c r="T7144" s="61"/>
      <c r="U7144" s="61"/>
      <c r="V7144" s="61"/>
      <c r="W7144" s="61"/>
      <c r="X7144" s="61"/>
      <c r="Y7144" s="61"/>
      <c r="Z7144" s="61"/>
      <c r="AA7144" s="61"/>
      <c r="AB7144" s="61"/>
      <c r="AC7144" s="61"/>
      <c r="AD7144" s="61"/>
      <c r="AE7144" s="61"/>
      <c r="AF7144" s="61"/>
      <c r="AG7144" s="61"/>
      <c r="AH7144" s="61"/>
      <c r="AI7144" s="61"/>
      <c r="AJ7144" s="61"/>
      <c r="AK7144" s="61"/>
      <c r="AL7144" s="61"/>
      <c r="AM7144" s="61"/>
      <c r="AN7144" s="61"/>
      <c r="AO7144" s="61"/>
      <c r="AP7144" s="62"/>
      <c r="AQ7144" s="61"/>
      <c r="AR7144" s="61"/>
      <c r="AS7144" s="61"/>
      <c r="AT7144" s="61"/>
      <c r="AU7144" s="61"/>
      <c r="AV7144" s="61"/>
      <c r="AW7144" s="60"/>
    </row>
    <row r="7145" s="59" customFormat="1" customHeight="1" spans="1:49">
      <c r="A7145" s="60"/>
      <c r="B7145" s="60"/>
      <c r="C7145" s="60"/>
      <c r="D7145" s="60"/>
      <c r="H7145" s="61"/>
      <c r="I7145" s="61"/>
      <c r="J7145" s="61"/>
      <c r="K7145" s="61"/>
      <c r="L7145" s="61"/>
      <c r="M7145" s="61"/>
      <c r="N7145" s="61"/>
      <c r="O7145" s="61"/>
      <c r="P7145" s="61"/>
      <c r="Q7145" s="61"/>
      <c r="R7145" s="61"/>
      <c r="S7145" s="61"/>
      <c r="T7145" s="61"/>
      <c r="U7145" s="61"/>
      <c r="V7145" s="61"/>
      <c r="W7145" s="61"/>
      <c r="X7145" s="61"/>
      <c r="Y7145" s="61"/>
      <c r="Z7145" s="61"/>
      <c r="AA7145" s="61"/>
      <c r="AB7145" s="61"/>
      <c r="AC7145" s="61"/>
      <c r="AD7145" s="61"/>
      <c r="AE7145" s="61"/>
      <c r="AF7145" s="61"/>
      <c r="AG7145" s="61"/>
      <c r="AH7145" s="61"/>
      <c r="AI7145" s="61"/>
      <c r="AJ7145" s="61"/>
      <c r="AK7145" s="61"/>
      <c r="AL7145" s="61"/>
      <c r="AM7145" s="61"/>
      <c r="AN7145" s="61"/>
      <c r="AO7145" s="61"/>
      <c r="AP7145" s="62"/>
      <c r="AQ7145" s="61"/>
      <c r="AR7145" s="61"/>
      <c r="AS7145" s="61"/>
      <c r="AT7145" s="61"/>
      <c r="AU7145" s="61"/>
      <c r="AV7145" s="61"/>
      <c r="AW7145" s="60"/>
    </row>
    <row r="7146" s="59" customFormat="1" customHeight="1" spans="1:49">
      <c r="A7146" s="60"/>
      <c r="B7146" s="60"/>
      <c r="C7146" s="60"/>
      <c r="D7146" s="60"/>
      <c r="H7146" s="61"/>
      <c r="I7146" s="61"/>
      <c r="J7146" s="61"/>
      <c r="K7146" s="61"/>
      <c r="L7146" s="61"/>
      <c r="M7146" s="61"/>
      <c r="N7146" s="61"/>
      <c r="O7146" s="61"/>
      <c r="P7146" s="61"/>
      <c r="Q7146" s="61"/>
      <c r="R7146" s="61"/>
      <c r="S7146" s="61"/>
      <c r="T7146" s="61"/>
      <c r="U7146" s="61"/>
      <c r="V7146" s="61"/>
      <c r="W7146" s="61"/>
      <c r="X7146" s="61"/>
      <c r="Y7146" s="61"/>
      <c r="Z7146" s="61"/>
      <c r="AA7146" s="61"/>
      <c r="AB7146" s="61"/>
      <c r="AC7146" s="61"/>
      <c r="AD7146" s="61"/>
      <c r="AE7146" s="61"/>
      <c r="AF7146" s="61"/>
      <c r="AG7146" s="61"/>
      <c r="AH7146" s="61"/>
      <c r="AI7146" s="61"/>
      <c r="AJ7146" s="61"/>
      <c r="AK7146" s="61"/>
      <c r="AL7146" s="61"/>
      <c r="AM7146" s="61"/>
      <c r="AN7146" s="61"/>
      <c r="AO7146" s="61"/>
      <c r="AP7146" s="62"/>
      <c r="AQ7146" s="61"/>
      <c r="AR7146" s="61"/>
      <c r="AS7146" s="61"/>
      <c r="AT7146" s="61"/>
      <c r="AU7146" s="61"/>
      <c r="AV7146" s="61"/>
      <c r="AW7146" s="60"/>
    </row>
    <row r="7147" s="59" customFormat="1" customHeight="1" spans="1:49">
      <c r="A7147" s="60"/>
      <c r="B7147" s="60"/>
      <c r="C7147" s="60"/>
      <c r="D7147" s="60"/>
      <c r="H7147" s="61"/>
      <c r="I7147" s="61"/>
      <c r="J7147" s="61"/>
      <c r="K7147" s="61"/>
      <c r="L7147" s="61"/>
      <c r="M7147" s="61"/>
      <c r="N7147" s="61"/>
      <c r="O7147" s="61"/>
      <c r="P7147" s="61"/>
      <c r="Q7147" s="61"/>
      <c r="R7147" s="61"/>
      <c r="S7147" s="61"/>
      <c r="T7147" s="61"/>
      <c r="U7147" s="61"/>
      <c r="V7147" s="61"/>
      <c r="W7147" s="61"/>
      <c r="X7147" s="61"/>
      <c r="Y7147" s="61"/>
      <c r="Z7147" s="61"/>
      <c r="AA7147" s="61"/>
      <c r="AB7147" s="61"/>
      <c r="AC7147" s="61"/>
      <c r="AD7147" s="61"/>
      <c r="AE7147" s="61"/>
      <c r="AF7147" s="61"/>
      <c r="AG7147" s="61"/>
      <c r="AH7147" s="61"/>
      <c r="AI7147" s="61"/>
      <c r="AJ7147" s="61"/>
      <c r="AK7147" s="61"/>
      <c r="AL7147" s="61"/>
      <c r="AM7147" s="61"/>
      <c r="AN7147" s="61"/>
      <c r="AO7147" s="61"/>
      <c r="AP7147" s="62"/>
      <c r="AQ7147" s="61"/>
      <c r="AR7147" s="61"/>
      <c r="AS7147" s="61"/>
      <c r="AT7147" s="61"/>
      <c r="AU7147" s="61"/>
      <c r="AV7147" s="61"/>
      <c r="AW7147" s="60"/>
    </row>
    <row r="7148" s="59" customFormat="1" customHeight="1" spans="1:49">
      <c r="A7148" s="60"/>
      <c r="B7148" s="60"/>
      <c r="C7148" s="60"/>
      <c r="D7148" s="60"/>
      <c r="H7148" s="61"/>
      <c r="I7148" s="61"/>
      <c r="J7148" s="61"/>
      <c r="K7148" s="61"/>
      <c r="L7148" s="61"/>
      <c r="M7148" s="61"/>
      <c r="N7148" s="61"/>
      <c r="O7148" s="61"/>
      <c r="P7148" s="61"/>
      <c r="Q7148" s="61"/>
      <c r="R7148" s="61"/>
      <c r="S7148" s="61"/>
      <c r="T7148" s="61"/>
      <c r="U7148" s="61"/>
      <c r="V7148" s="61"/>
      <c r="W7148" s="61"/>
      <c r="X7148" s="61"/>
      <c r="Y7148" s="61"/>
      <c r="Z7148" s="61"/>
      <c r="AA7148" s="61"/>
      <c r="AB7148" s="61"/>
      <c r="AC7148" s="61"/>
      <c r="AD7148" s="61"/>
      <c r="AE7148" s="61"/>
      <c r="AF7148" s="61"/>
      <c r="AG7148" s="61"/>
      <c r="AH7148" s="61"/>
      <c r="AI7148" s="61"/>
      <c r="AJ7148" s="61"/>
      <c r="AK7148" s="61"/>
      <c r="AL7148" s="61"/>
      <c r="AM7148" s="61"/>
      <c r="AN7148" s="61"/>
      <c r="AO7148" s="61"/>
      <c r="AP7148" s="62"/>
      <c r="AQ7148" s="61"/>
      <c r="AR7148" s="61"/>
      <c r="AS7148" s="61"/>
      <c r="AT7148" s="61"/>
      <c r="AU7148" s="61"/>
      <c r="AV7148" s="61"/>
      <c r="AW7148" s="60"/>
    </row>
    <row r="7149" s="59" customFormat="1" customHeight="1" spans="1:49">
      <c r="A7149" s="60"/>
      <c r="B7149" s="60"/>
      <c r="C7149" s="60"/>
      <c r="D7149" s="60"/>
      <c r="H7149" s="61"/>
      <c r="I7149" s="61"/>
      <c r="J7149" s="61"/>
      <c r="K7149" s="61"/>
      <c r="L7149" s="61"/>
      <c r="M7149" s="61"/>
      <c r="N7149" s="61"/>
      <c r="O7149" s="61"/>
      <c r="P7149" s="61"/>
      <c r="Q7149" s="61"/>
      <c r="R7149" s="61"/>
      <c r="S7149" s="61"/>
      <c r="T7149" s="61"/>
      <c r="U7149" s="61"/>
      <c r="V7149" s="61"/>
      <c r="W7149" s="61"/>
      <c r="X7149" s="61"/>
      <c r="Y7149" s="61"/>
      <c r="Z7149" s="61"/>
      <c r="AA7149" s="61"/>
      <c r="AB7149" s="61"/>
      <c r="AC7149" s="61"/>
      <c r="AD7149" s="61"/>
      <c r="AE7149" s="61"/>
      <c r="AF7149" s="61"/>
      <c r="AG7149" s="61"/>
      <c r="AH7149" s="61"/>
      <c r="AI7149" s="61"/>
      <c r="AJ7149" s="61"/>
      <c r="AK7149" s="61"/>
      <c r="AL7149" s="61"/>
      <c r="AM7149" s="61"/>
      <c r="AN7149" s="61"/>
      <c r="AO7149" s="61"/>
      <c r="AP7149" s="62"/>
      <c r="AQ7149" s="61"/>
      <c r="AR7149" s="61"/>
      <c r="AS7149" s="61"/>
      <c r="AT7149" s="61"/>
      <c r="AU7149" s="61"/>
      <c r="AV7149" s="61"/>
      <c r="AW7149" s="60"/>
    </row>
    <row r="7150" s="59" customFormat="1" customHeight="1" spans="1:49">
      <c r="A7150" s="60"/>
      <c r="B7150" s="60"/>
      <c r="C7150" s="60"/>
      <c r="D7150" s="60"/>
      <c r="H7150" s="61"/>
      <c r="I7150" s="61"/>
      <c r="J7150" s="61"/>
      <c r="K7150" s="61"/>
      <c r="L7150" s="61"/>
      <c r="M7150" s="61"/>
      <c r="N7150" s="61"/>
      <c r="O7150" s="61"/>
      <c r="P7150" s="61"/>
      <c r="Q7150" s="61"/>
      <c r="R7150" s="61"/>
      <c r="S7150" s="61"/>
      <c r="T7150" s="61"/>
      <c r="U7150" s="61"/>
      <c r="V7150" s="61"/>
      <c r="W7150" s="61"/>
      <c r="X7150" s="61"/>
      <c r="Y7150" s="61"/>
      <c r="Z7150" s="61"/>
      <c r="AA7150" s="61"/>
      <c r="AB7150" s="61"/>
      <c r="AC7150" s="61"/>
      <c r="AD7150" s="61"/>
      <c r="AE7150" s="61"/>
      <c r="AF7150" s="61"/>
      <c r="AG7150" s="61"/>
      <c r="AH7150" s="61"/>
      <c r="AI7150" s="61"/>
      <c r="AJ7150" s="61"/>
      <c r="AK7150" s="61"/>
      <c r="AL7150" s="61"/>
      <c r="AM7150" s="61"/>
      <c r="AN7150" s="61"/>
      <c r="AO7150" s="61"/>
      <c r="AP7150" s="62"/>
      <c r="AQ7150" s="61"/>
      <c r="AR7150" s="61"/>
      <c r="AS7150" s="61"/>
      <c r="AT7150" s="61"/>
      <c r="AU7150" s="61"/>
      <c r="AV7150" s="61"/>
      <c r="AW7150" s="60"/>
    </row>
    <row r="7151" s="59" customFormat="1" customHeight="1" spans="1:49">
      <c r="A7151" s="60"/>
      <c r="B7151" s="60"/>
      <c r="C7151" s="60"/>
      <c r="D7151" s="60"/>
      <c r="H7151" s="61"/>
      <c r="I7151" s="61"/>
      <c r="J7151" s="61"/>
      <c r="K7151" s="61"/>
      <c r="L7151" s="61"/>
      <c r="M7151" s="61"/>
      <c r="N7151" s="61"/>
      <c r="O7151" s="61"/>
      <c r="P7151" s="61"/>
      <c r="Q7151" s="61"/>
      <c r="R7151" s="61"/>
      <c r="S7151" s="61"/>
      <c r="T7151" s="61"/>
      <c r="U7151" s="61"/>
      <c r="V7151" s="61"/>
      <c r="W7151" s="61"/>
      <c r="X7151" s="61"/>
      <c r="Y7151" s="61"/>
      <c r="Z7151" s="61"/>
      <c r="AA7151" s="61"/>
      <c r="AB7151" s="61"/>
      <c r="AC7151" s="61"/>
      <c r="AD7151" s="61"/>
      <c r="AE7151" s="61"/>
      <c r="AF7151" s="61"/>
      <c r="AG7151" s="61"/>
      <c r="AH7151" s="61"/>
      <c r="AI7151" s="61"/>
      <c r="AJ7151" s="61"/>
      <c r="AK7151" s="61"/>
      <c r="AL7151" s="61"/>
      <c r="AM7151" s="61"/>
      <c r="AN7151" s="61"/>
      <c r="AO7151" s="61"/>
      <c r="AP7151" s="62"/>
      <c r="AQ7151" s="61"/>
      <c r="AR7151" s="61"/>
      <c r="AS7151" s="61"/>
      <c r="AT7151" s="61"/>
      <c r="AU7151" s="61"/>
      <c r="AV7151" s="61"/>
      <c r="AW7151" s="60"/>
    </row>
    <row r="7152" s="59" customFormat="1" customHeight="1" spans="1:49">
      <c r="A7152" s="60"/>
      <c r="B7152" s="60"/>
      <c r="C7152" s="60"/>
      <c r="D7152" s="60"/>
      <c r="H7152" s="61"/>
      <c r="I7152" s="61"/>
      <c r="J7152" s="61"/>
      <c r="K7152" s="61"/>
      <c r="L7152" s="61"/>
      <c r="M7152" s="61"/>
      <c r="N7152" s="61"/>
      <c r="O7152" s="61"/>
      <c r="P7152" s="61"/>
      <c r="Q7152" s="61"/>
      <c r="R7152" s="61"/>
      <c r="S7152" s="61"/>
      <c r="T7152" s="61"/>
      <c r="U7152" s="61"/>
      <c r="V7152" s="61"/>
      <c r="W7152" s="61"/>
      <c r="X7152" s="61"/>
      <c r="Y7152" s="61"/>
      <c r="Z7152" s="61"/>
      <c r="AA7152" s="61"/>
      <c r="AB7152" s="61"/>
      <c r="AC7152" s="61"/>
      <c r="AD7152" s="61"/>
      <c r="AE7152" s="61"/>
      <c r="AF7152" s="61"/>
      <c r="AG7152" s="61"/>
      <c r="AH7152" s="61"/>
      <c r="AI7152" s="61"/>
      <c r="AJ7152" s="61"/>
      <c r="AK7152" s="61"/>
      <c r="AL7152" s="61"/>
      <c r="AM7152" s="61"/>
      <c r="AN7152" s="61"/>
      <c r="AO7152" s="61"/>
      <c r="AP7152" s="62"/>
      <c r="AQ7152" s="61"/>
      <c r="AR7152" s="61"/>
      <c r="AS7152" s="61"/>
      <c r="AT7152" s="61"/>
      <c r="AU7152" s="61"/>
      <c r="AV7152" s="61"/>
      <c r="AW7152" s="60"/>
    </row>
    <row r="7153" s="59" customFormat="1" customHeight="1" spans="1:49">
      <c r="A7153" s="60"/>
      <c r="B7153" s="60"/>
      <c r="C7153" s="60"/>
      <c r="D7153" s="60"/>
      <c r="H7153" s="61"/>
      <c r="I7153" s="61"/>
      <c r="J7153" s="61"/>
      <c r="K7153" s="61"/>
      <c r="L7153" s="61"/>
      <c r="M7153" s="61"/>
      <c r="N7153" s="61"/>
      <c r="O7153" s="61"/>
      <c r="P7153" s="61"/>
      <c r="Q7153" s="61"/>
      <c r="R7153" s="61"/>
      <c r="S7153" s="61"/>
      <c r="T7153" s="61"/>
      <c r="U7153" s="61"/>
      <c r="V7153" s="61"/>
      <c r="W7153" s="61"/>
      <c r="X7153" s="61"/>
      <c r="Y7153" s="61"/>
      <c r="Z7153" s="61"/>
      <c r="AA7153" s="61"/>
      <c r="AB7153" s="61"/>
      <c r="AC7153" s="61"/>
      <c r="AD7153" s="61"/>
      <c r="AE7153" s="61"/>
      <c r="AF7153" s="61"/>
      <c r="AG7153" s="61"/>
      <c r="AH7153" s="61"/>
      <c r="AI7153" s="61"/>
      <c r="AJ7153" s="61"/>
      <c r="AK7153" s="61"/>
      <c r="AL7153" s="61"/>
      <c r="AM7153" s="61"/>
      <c r="AN7153" s="61"/>
      <c r="AO7153" s="61"/>
      <c r="AP7153" s="62"/>
      <c r="AQ7153" s="61"/>
      <c r="AR7153" s="61"/>
      <c r="AS7153" s="61"/>
      <c r="AT7153" s="61"/>
      <c r="AU7153" s="61"/>
      <c r="AV7153" s="61"/>
      <c r="AW7153" s="60"/>
    </row>
    <row r="7154" s="59" customFormat="1" customHeight="1" spans="1:49">
      <c r="A7154" s="60"/>
      <c r="B7154" s="60"/>
      <c r="C7154" s="60"/>
      <c r="D7154" s="60"/>
      <c r="H7154" s="61"/>
      <c r="I7154" s="61"/>
      <c r="J7154" s="61"/>
      <c r="K7154" s="61"/>
      <c r="L7154" s="61"/>
      <c r="M7154" s="61"/>
      <c r="N7154" s="61"/>
      <c r="O7154" s="61"/>
      <c r="P7154" s="61"/>
      <c r="Q7154" s="61"/>
      <c r="R7154" s="61"/>
      <c r="S7154" s="61"/>
      <c r="T7154" s="61"/>
      <c r="U7154" s="61"/>
      <c r="V7154" s="61"/>
      <c r="W7154" s="61"/>
      <c r="X7154" s="61"/>
      <c r="Y7154" s="61"/>
      <c r="Z7154" s="61"/>
      <c r="AA7154" s="61"/>
      <c r="AB7154" s="61"/>
      <c r="AC7154" s="61"/>
      <c r="AD7154" s="61"/>
      <c r="AE7154" s="61"/>
      <c r="AF7154" s="61"/>
      <c r="AG7154" s="61"/>
      <c r="AH7154" s="61"/>
      <c r="AI7154" s="61"/>
      <c r="AJ7154" s="61"/>
      <c r="AK7154" s="61"/>
      <c r="AL7154" s="61"/>
      <c r="AM7154" s="61"/>
      <c r="AN7154" s="61"/>
      <c r="AO7154" s="61"/>
      <c r="AP7154" s="62"/>
      <c r="AQ7154" s="61"/>
      <c r="AR7154" s="61"/>
      <c r="AS7154" s="61"/>
      <c r="AT7154" s="61"/>
      <c r="AU7154" s="61"/>
      <c r="AV7154" s="61"/>
      <c r="AW7154" s="60"/>
    </row>
    <row r="7155" s="59" customFormat="1" customHeight="1" spans="1:49">
      <c r="A7155" s="60"/>
      <c r="B7155" s="60"/>
      <c r="C7155" s="60"/>
      <c r="D7155" s="60"/>
      <c r="H7155" s="61"/>
      <c r="I7155" s="61"/>
      <c r="J7155" s="61"/>
      <c r="K7155" s="61"/>
      <c r="L7155" s="61"/>
      <c r="M7155" s="61"/>
      <c r="N7155" s="61"/>
      <c r="O7155" s="61"/>
      <c r="P7155" s="61"/>
      <c r="Q7155" s="61"/>
      <c r="R7155" s="61"/>
      <c r="S7155" s="61"/>
      <c r="T7155" s="61"/>
      <c r="U7155" s="61"/>
      <c r="V7155" s="61"/>
      <c r="W7155" s="61"/>
      <c r="X7155" s="61"/>
      <c r="Y7155" s="61"/>
      <c r="Z7155" s="61"/>
      <c r="AA7155" s="61"/>
      <c r="AB7155" s="61"/>
      <c r="AC7155" s="61"/>
      <c r="AD7155" s="61"/>
      <c r="AE7155" s="61"/>
      <c r="AF7155" s="61"/>
      <c r="AG7155" s="61"/>
      <c r="AH7155" s="61"/>
      <c r="AI7155" s="61"/>
      <c r="AJ7155" s="61"/>
      <c r="AK7155" s="61"/>
      <c r="AL7155" s="61"/>
      <c r="AM7155" s="61"/>
      <c r="AN7155" s="61"/>
      <c r="AO7155" s="61"/>
      <c r="AP7155" s="62"/>
      <c r="AQ7155" s="61"/>
      <c r="AR7155" s="61"/>
      <c r="AS7155" s="61"/>
      <c r="AT7155" s="61"/>
      <c r="AU7155" s="61"/>
      <c r="AV7155" s="61"/>
      <c r="AW7155" s="60"/>
    </row>
    <row r="7156" s="59" customFormat="1" customHeight="1" spans="1:49">
      <c r="A7156" s="60"/>
      <c r="B7156" s="60"/>
      <c r="C7156" s="60"/>
      <c r="D7156" s="60"/>
      <c r="H7156" s="61"/>
      <c r="I7156" s="61"/>
      <c r="J7156" s="61"/>
      <c r="K7156" s="61"/>
      <c r="L7156" s="61"/>
      <c r="M7156" s="61"/>
      <c r="N7156" s="61"/>
      <c r="O7156" s="61"/>
      <c r="P7156" s="61"/>
      <c r="Q7156" s="61"/>
      <c r="R7156" s="61"/>
      <c r="S7156" s="61"/>
      <c r="T7156" s="61"/>
      <c r="U7156" s="61"/>
      <c r="V7156" s="61"/>
      <c r="W7156" s="61"/>
      <c r="X7156" s="61"/>
      <c r="Y7156" s="61"/>
      <c r="Z7156" s="61"/>
      <c r="AA7156" s="61"/>
      <c r="AB7156" s="61"/>
      <c r="AC7156" s="61"/>
      <c r="AD7156" s="61"/>
      <c r="AE7156" s="61"/>
      <c r="AF7156" s="61"/>
      <c r="AG7156" s="61"/>
      <c r="AH7156" s="61"/>
      <c r="AI7156" s="61"/>
      <c r="AJ7156" s="61"/>
      <c r="AK7156" s="61"/>
      <c r="AL7156" s="61"/>
      <c r="AM7156" s="61"/>
      <c r="AN7156" s="61"/>
      <c r="AO7156" s="61"/>
      <c r="AP7156" s="62"/>
      <c r="AQ7156" s="61"/>
      <c r="AR7156" s="61"/>
      <c r="AS7156" s="61"/>
      <c r="AT7156" s="61"/>
      <c r="AU7156" s="61"/>
      <c r="AV7156" s="61"/>
      <c r="AW7156" s="60"/>
    </row>
    <row r="7157" s="59" customFormat="1" customHeight="1" spans="1:49">
      <c r="A7157" s="60"/>
      <c r="B7157" s="60"/>
      <c r="C7157" s="60"/>
      <c r="D7157" s="60"/>
      <c r="H7157" s="61"/>
      <c r="I7157" s="61"/>
      <c r="J7157" s="61"/>
      <c r="K7157" s="61"/>
      <c r="L7157" s="61"/>
      <c r="M7157" s="61"/>
      <c r="N7157" s="61"/>
      <c r="O7157" s="61"/>
      <c r="P7157" s="61"/>
      <c r="Q7157" s="61"/>
      <c r="R7157" s="61"/>
      <c r="S7157" s="61"/>
      <c r="T7157" s="61"/>
      <c r="U7157" s="61"/>
      <c r="V7157" s="61"/>
      <c r="W7157" s="61"/>
      <c r="X7157" s="61"/>
      <c r="Y7157" s="61"/>
      <c r="Z7157" s="61"/>
      <c r="AA7157" s="61"/>
      <c r="AB7157" s="61"/>
      <c r="AC7157" s="61"/>
      <c r="AD7157" s="61"/>
      <c r="AE7157" s="61"/>
      <c r="AF7157" s="61"/>
      <c r="AG7157" s="61"/>
      <c r="AH7157" s="61"/>
      <c r="AI7157" s="61"/>
      <c r="AJ7157" s="61"/>
      <c r="AK7157" s="61"/>
      <c r="AL7157" s="61"/>
      <c r="AM7157" s="61"/>
      <c r="AN7157" s="61"/>
      <c r="AO7157" s="61"/>
      <c r="AP7157" s="62"/>
      <c r="AQ7157" s="61"/>
      <c r="AR7157" s="61"/>
      <c r="AS7157" s="61"/>
      <c r="AT7157" s="61"/>
      <c r="AU7157" s="61"/>
      <c r="AV7157" s="61"/>
      <c r="AW7157" s="60"/>
    </row>
    <row r="7158" s="59" customFormat="1" customHeight="1" spans="1:49">
      <c r="A7158" s="60"/>
      <c r="B7158" s="60"/>
      <c r="C7158" s="60"/>
      <c r="D7158" s="60"/>
      <c r="H7158" s="61"/>
      <c r="I7158" s="61"/>
      <c r="J7158" s="61"/>
      <c r="K7158" s="61"/>
      <c r="L7158" s="61"/>
      <c r="M7158" s="61"/>
      <c r="N7158" s="61"/>
      <c r="O7158" s="61"/>
      <c r="P7158" s="61"/>
      <c r="Q7158" s="61"/>
      <c r="R7158" s="61"/>
      <c r="S7158" s="61"/>
      <c r="T7158" s="61"/>
      <c r="U7158" s="61"/>
      <c r="V7158" s="61"/>
      <c r="W7158" s="61"/>
      <c r="X7158" s="61"/>
      <c r="Y7158" s="61"/>
      <c r="Z7158" s="61"/>
      <c r="AA7158" s="61"/>
      <c r="AB7158" s="61"/>
      <c r="AC7158" s="61"/>
      <c r="AD7158" s="61"/>
      <c r="AE7158" s="61"/>
      <c r="AF7158" s="61"/>
      <c r="AG7158" s="61"/>
      <c r="AH7158" s="61"/>
      <c r="AI7158" s="61"/>
      <c r="AJ7158" s="61"/>
      <c r="AK7158" s="61"/>
      <c r="AL7158" s="61"/>
      <c r="AM7158" s="61"/>
      <c r="AN7158" s="61"/>
      <c r="AO7158" s="61"/>
      <c r="AP7158" s="62"/>
      <c r="AQ7158" s="61"/>
      <c r="AR7158" s="61"/>
      <c r="AS7158" s="61"/>
      <c r="AT7158" s="61"/>
      <c r="AU7158" s="61"/>
      <c r="AV7158" s="61"/>
      <c r="AW7158" s="60"/>
    </row>
    <row r="7159" s="59" customFormat="1" customHeight="1" spans="1:49">
      <c r="A7159" s="60"/>
      <c r="B7159" s="60"/>
      <c r="C7159" s="60"/>
      <c r="D7159" s="60"/>
      <c r="H7159" s="61"/>
      <c r="I7159" s="61"/>
      <c r="J7159" s="61"/>
      <c r="K7159" s="61"/>
      <c r="L7159" s="61"/>
      <c r="M7159" s="61"/>
      <c r="N7159" s="61"/>
      <c r="O7159" s="61"/>
      <c r="P7159" s="61"/>
      <c r="Q7159" s="61"/>
      <c r="R7159" s="61"/>
      <c r="S7159" s="61"/>
      <c r="T7159" s="61"/>
      <c r="U7159" s="61"/>
      <c r="V7159" s="61"/>
      <c r="W7159" s="61"/>
      <c r="X7159" s="61"/>
      <c r="Y7159" s="61"/>
      <c r="Z7159" s="61"/>
      <c r="AA7159" s="61"/>
      <c r="AB7159" s="61"/>
      <c r="AC7159" s="61"/>
      <c r="AD7159" s="61"/>
      <c r="AE7159" s="61"/>
      <c r="AF7159" s="61"/>
      <c r="AG7159" s="61"/>
      <c r="AH7159" s="61"/>
      <c r="AI7159" s="61"/>
      <c r="AJ7159" s="61"/>
      <c r="AK7159" s="61"/>
      <c r="AL7159" s="61"/>
      <c r="AM7159" s="61"/>
      <c r="AN7159" s="61"/>
      <c r="AO7159" s="61"/>
      <c r="AP7159" s="62"/>
      <c r="AQ7159" s="61"/>
      <c r="AR7159" s="61"/>
      <c r="AS7159" s="61"/>
      <c r="AT7159" s="61"/>
      <c r="AU7159" s="61"/>
      <c r="AV7159" s="61"/>
      <c r="AW7159" s="60"/>
    </row>
    <row r="7160" s="59" customFormat="1" customHeight="1" spans="1:49">
      <c r="A7160" s="60"/>
      <c r="B7160" s="60"/>
      <c r="C7160" s="60"/>
      <c r="D7160" s="60"/>
      <c r="H7160" s="61"/>
      <c r="I7160" s="61"/>
      <c r="J7160" s="61"/>
      <c r="K7160" s="61"/>
      <c r="L7160" s="61"/>
      <c r="M7160" s="61"/>
      <c r="N7160" s="61"/>
      <c r="O7160" s="61"/>
      <c r="P7160" s="61"/>
      <c r="Q7160" s="61"/>
      <c r="R7160" s="61"/>
      <c r="S7160" s="61"/>
      <c r="T7160" s="61"/>
      <c r="U7160" s="61"/>
      <c r="V7160" s="61"/>
      <c r="W7160" s="61"/>
      <c r="X7160" s="61"/>
      <c r="Y7160" s="61"/>
      <c r="Z7160" s="61"/>
      <c r="AA7160" s="61"/>
      <c r="AB7160" s="61"/>
      <c r="AC7160" s="61"/>
      <c r="AD7160" s="61"/>
      <c r="AE7160" s="61"/>
      <c r="AF7160" s="61"/>
      <c r="AG7160" s="61"/>
      <c r="AH7160" s="61"/>
      <c r="AI7160" s="61"/>
      <c r="AJ7160" s="61"/>
      <c r="AK7160" s="61"/>
      <c r="AL7160" s="61"/>
      <c r="AM7160" s="61"/>
      <c r="AN7160" s="61"/>
      <c r="AO7160" s="61"/>
      <c r="AP7160" s="62"/>
      <c r="AQ7160" s="61"/>
      <c r="AR7160" s="61"/>
      <c r="AS7160" s="61"/>
      <c r="AT7160" s="61"/>
      <c r="AU7160" s="61"/>
      <c r="AV7160" s="61"/>
      <c r="AW7160" s="60"/>
    </row>
    <row r="7161" s="59" customFormat="1" customHeight="1" spans="1:49">
      <c r="A7161" s="60"/>
      <c r="B7161" s="60"/>
      <c r="C7161" s="60"/>
      <c r="D7161" s="60"/>
      <c r="H7161" s="61"/>
      <c r="I7161" s="61"/>
      <c r="J7161" s="61"/>
      <c r="K7161" s="61"/>
      <c r="L7161" s="61"/>
      <c r="M7161" s="61"/>
      <c r="N7161" s="61"/>
      <c r="O7161" s="61"/>
      <c r="P7161" s="61"/>
      <c r="Q7161" s="61"/>
      <c r="R7161" s="61"/>
      <c r="S7161" s="61"/>
      <c r="T7161" s="61"/>
      <c r="U7161" s="61"/>
      <c r="V7161" s="61"/>
      <c r="W7161" s="61"/>
      <c r="X7161" s="61"/>
      <c r="Y7161" s="61"/>
      <c r="Z7161" s="61"/>
      <c r="AA7161" s="61"/>
      <c r="AB7161" s="61"/>
      <c r="AC7161" s="61"/>
      <c r="AD7161" s="61"/>
      <c r="AE7161" s="61"/>
      <c r="AF7161" s="61"/>
      <c r="AG7161" s="61"/>
      <c r="AH7161" s="61"/>
      <c r="AI7161" s="61"/>
      <c r="AJ7161" s="61"/>
      <c r="AK7161" s="61"/>
      <c r="AL7161" s="61"/>
      <c r="AM7161" s="61"/>
      <c r="AN7161" s="61"/>
      <c r="AO7161" s="61"/>
      <c r="AP7161" s="62"/>
      <c r="AQ7161" s="61"/>
      <c r="AR7161" s="61"/>
      <c r="AS7161" s="61"/>
      <c r="AT7161" s="61"/>
      <c r="AU7161" s="61"/>
      <c r="AV7161" s="61"/>
      <c r="AW7161" s="60"/>
    </row>
    <row r="7162" s="59" customFormat="1" customHeight="1" spans="1:49">
      <c r="A7162" s="60"/>
      <c r="B7162" s="60"/>
      <c r="C7162" s="60"/>
      <c r="D7162" s="60"/>
      <c r="H7162" s="61"/>
      <c r="I7162" s="61"/>
      <c r="J7162" s="61"/>
      <c r="K7162" s="61"/>
      <c r="L7162" s="61"/>
      <c r="M7162" s="61"/>
      <c r="N7162" s="61"/>
      <c r="O7162" s="61"/>
      <c r="P7162" s="61"/>
      <c r="Q7162" s="61"/>
      <c r="R7162" s="61"/>
      <c r="S7162" s="61"/>
      <c r="T7162" s="61"/>
      <c r="U7162" s="61"/>
      <c r="V7162" s="61"/>
      <c r="W7162" s="61"/>
      <c r="X7162" s="61"/>
      <c r="Y7162" s="61"/>
      <c r="Z7162" s="61"/>
      <c r="AA7162" s="61"/>
      <c r="AB7162" s="61"/>
      <c r="AC7162" s="61"/>
      <c r="AD7162" s="61"/>
      <c r="AE7162" s="61"/>
      <c r="AF7162" s="61"/>
      <c r="AG7162" s="61"/>
      <c r="AH7162" s="61"/>
      <c r="AI7162" s="61"/>
      <c r="AJ7162" s="61"/>
      <c r="AK7162" s="61"/>
      <c r="AL7162" s="61"/>
      <c r="AM7162" s="61"/>
      <c r="AN7162" s="61"/>
      <c r="AO7162" s="61"/>
      <c r="AP7162" s="62"/>
      <c r="AQ7162" s="61"/>
      <c r="AR7162" s="61"/>
      <c r="AS7162" s="61"/>
      <c r="AT7162" s="61"/>
      <c r="AU7162" s="61"/>
      <c r="AV7162" s="61"/>
      <c r="AW7162" s="60"/>
    </row>
    <row r="7163" s="59" customFormat="1" customHeight="1" spans="1:49">
      <c r="A7163" s="60"/>
      <c r="B7163" s="60"/>
      <c r="C7163" s="60"/>
      <c r="D7163" s="60"/>
      <c r="H7163" s="61"/>
      <c r="I7163" s="61"/>
      <c r="J7163" s="61"/>
      <c r="K7163" s="61"/>
      <c r="L7163" s="61"/>
      <c r="M7163" s="61"/>
      <c r="N7163" s="61"/>
      <c r="O7163" s="61"/>
      <c r="P7163" s="61"/>
      <c r="Q7163" s="61"/>
      <c r="R7163" s="61"/>
      <c r="S7163" s="61"/>
      <c r="T7163" s="61"/>
      <c r="U7163" s="61"/>
      <c r="V7163" s="61"/>
      <c r="W7163" s="61"/>
      <c r="X7163" s="61"/>
      <c r="Y7163" s="61"/>
      <c r="Z7163" s="61"/>
      <c r="AA7163" s="61"/>
      <c r="AB7163" s="61"/>
      <c r="AC7163" s="61"/>
      <c r="AD7163" s="61"/>
      <c r="AE7163" s="61"/>
      <c r="AF7163" s="61"/>
      <c r="AG7163" s="61"/>
      <c r="AH7163" s="61"/>
      <c r="AI7163" s="61"/>
      <c r="AJ7163" s="61"/>
      <c r="AK7163" s="61"/>
      <c r="AL7163" s="61"/>
      <c r="AM7163" s="61"/>
      <c r="AN7163" s="61"/>
      <c r="AO7163" s="61"/>
      <c r="AP7163" s="62"/>
      <c r="AQ7163" s="61"/>
      <c r="AR7163" s="61"/>
      <c r="AS7163" s="61"/>
      <c r="AT7163" s="61"/>
      <c r="AU7163" s="61"/>
      <c r="AV7163" s="61"/>
      <c r="AW7163" s="60"/>
    </row>
    <row r="7164" s="59" customFormat="1" customHeight="1" spans="1:49">
      <c r="A7164" s="60"/>
      <c r="B7164" s="60"/>
      <c r="C7164" s="60"/>
      <c r="D7164" s="60"/>
      <c r="H7164" s="61"/>
      <c r="I7164" s="61"/>
      <c r="J7164" s="61"/>
      <c r="K7164" s="61"/>
      <c r="L7164" s="61"/>
      <c r="M7164" s="61"/>
      <c r="N7164" s="61"/>
      <c r="O7164" s="61"/>
      <c r="P7164" s="61"/>
      <c r="Q7164" s="61"/>
      <c r="R7164" s="61"/>
      <c r="S7164" s="61"/>
      <c r="T7164" s="61"/>
      <c r="U7164" s="61"/>
      <c r="V7164" s="61"/>
      <c r="W7164" s="61"/>
      <c r="X7164" s="61"/>
      <c r="Y7164" s="61"/>
      <c r="Z7164" s="61"/>
      <c r="AA7164" s="61"/>
      <c r="AB7164" s="61"/>
      <c r="AC7164" s="61"/>
      <c r="AD7164" s="61"/>
      <c r="AE7164" s="61"/>
      <c r="AF7164" s="61"/>
      <c r="AG7164" s="61"/>
      <c r="AH7164" s="61"/>
      <c r="AI7164" s="61"/>
      <c r="AJ7164" s="61"/>
      <c r="AK7164" s="61"/>
      <c r="AL7164" s="61"/>
      <c r="AM7164" s="61"/>
      <c r="AN7164" s="61"/>
      <c r="AO7164" s="61"/>
      <c r="AP7164" s="62"/>
      <c r="AQ7164" s="61"/>
      <c r="AR7164" s="61"/>
      <c r="AS7164" s="61"/>
      <c r="AT7164" s="61"/>
      <c r="AU7164" s="61"/>
      <c r="AV7164" s="61"/>
      <c r="AW7164" s="60"/>
    </row>
    <row r="7165" s="59" customFormat="1" customHeight="1" spans="1:49">
      <c r="A7165" s="60"/>
      <c r="B7165" s="60"/>
      <c r="C7165" s="60"/>
      <c r="D7165" s="60"/>
      <c r="H7165" s="61"/>
      <c r="I7165" s="61"/>
      <c r="J7165" s="61"/>
      <c r="K7165" s="61"/>
      <c r="L7165" s="61"/>
      <c r="M7165" s="61"/>
      <c r="N7165" s="61"/>
      <c r="O7165" s="61"/>
      <c r="P7165" s="61"/>
      <c r="Q7165" s="61"/>
      <c r="R7165" s="61"/>
      <c r="S7165" s="61"/>
      <c r="T7165" s="61"/>
      <c r="U7165" s="61"/>
      <c r="V7165" s="61"/>
      <c r="W7165" s="61"/>
      <c r="X7165" s="61"/>
      <c r="Y7165" s="61"/>
      <c r="Z7165" s="61"/>
      <c r="AA7165" s="61"/>
      <c r="AB7165" s="61"/>
      <c r="AC7165" s="61"/>
      <c r="AD7165" s="61"/>
      <c r="AE7165" s="61"/>
      <c r="AF7165" s="61"/>
      <c r="AG7165" s="61"/>
      <c r="AH7165" s="61"/>
      <c r="AI7165" s="61"/>
      <c r="AJ7165" s="61"/>
      <c r="AK7165" s="61"/>
      <c r="AL7165" s="61"/>
      <c r="AM7165" s="61"/>
      <c r="AN7165" s="61"/>
      <c r="AO7165" s="61"/>
      <c r="AP7165" s="62"/>
      <c r="AQ7165" s="61"/>
      <c r="AR7165" s="61"/>
      <c r="AS7165" s="61"/>
      <c r="AT7165" s="61"/>
      <c r="AU7165" s="61"/>
      <c r="AV7165" s="61"/>
      <c r="AW7165" s="60"/>
    </row>
    <row r="7166" s="59" customFormat="1" customHeight="1" spans="1:49">
      <c r="A7166" s="60"/>
      <c r="B7166" s="60"/>
      <c r="C7166" s="60"/>
      <c r="D7166" s="60"/>
      <c r="H7166" s="61"/>
      <c r="I7166" s="61"/>
      <c r="J7166" s="61"/>
      <c r="K7166" s="61"/>
      <c r="L7166" s="61"/>
      <c r="M7166" s="61"/>
      <c r="N7166" s="61"/>
      <c r="O7166" s="61"/>
      <c r="P7166" s="61"/>
      <c r="Q7166" s="61"/>
      <c r="R7166" s="61"/>
      <c r="S7166" s="61"/>
      <c r="T7166" s="61"/>
      <c r="U7166" s="61"/>
      <c r="V7166" s="61"/>
      <c r="W7166" s="61"/>
      <c r="X7166" s="61"/>
      <c r="Y7166" s="61"/>
      <c r="Z7166" s="61"/>
      <c r="AA7166" s="61"/>
      <c r="AB7166" s="61"/>
      <c r="AC7166" s="61"/>
      <c r="AD7166" s="61"/>
      <c r="AE7166" s="61"/>
      <c r="AF7166" s="61"/>
      <c r="AG7166" s="61"/>
      <c r="AH7166" s="61"/>
      <c r="AI7166" s="61"/>
      <c r="AJ7166" s="61"/>
      <c r="AK7166" s="61"/>
      <c r="AL7166" s="61"/>
      <c r="AM7166" s="61"/>
      <c r="AN7166" s="61"/>
      <c r="AO7166" s="61"/>
      <c r="AP7166" s="62"/>
      <c r="AQ7166" s="61"/>
      <c r="AR7166" s="61"/>
      <c r="AS7166" s="61"/>
      <c r="AT7166" s="61"/>
      <c r="AU7166" s="61"/>
      <c r="AV7166" s="61"/>
      <c r="AW7166" s="60"/>
    </row>
    <row r="7167" s="59" customFormat="1" customHeight="1" spans="1:49">
      <c r="A7167" s="60"/>
      <c r="B7167" s="60"/>
      <c r="C7167" s="60"/>
      <c r="D7167" s="60"/>
      <c r="H7167" s="61"/>
      <c r="I7167" s="61"/>
      <c r="J7167" s="61"/>
      <c r="K7167" s="61"/>
      <c r="L7167" s="61"/>
      <c r="M7167" s="61"/>
      <c r="N7167" s="61"/>
      <c r="O7167" s="61"/>
      <c r="P7167" s="61"/>
      <c r="Q7167" s="61"/>
      <c r="R7167" s="61"/>
      <c r="S7167" s="61"/>
      <c r="T7167" s="61"/>
      <c r="U7167" s="61"/>
      <c r="V7167" s="61"/>
      <c r="W7167" s="61"/>
      <c r="X7167" s="61"/>
      <c r="Y7167" s="61"/>
      <c r="Z7167" s="61"/>
      <c r="AA7167" s="61"/>
      <c r="AB7167" s="61"/>
      <c r="AC7167" s="61"/>
      <c r="AD7167" s="61"/>
      <c r="AE7167" s="61"/>
      <c r="AF7167" s="61"/>
      <c r="AG7167" s="61"/>
      <c r="AH7167" s="61"/>
      <c r="AI7167" s="61"/>
      <c r="AJ7167" s="61"/>
      <c r="AK7167" s="61"/>
      <c r="AL7167" s="61"/>
      <c r="AM7167" s="61"/>
      <c r="AN7167" s="61"/>
      <c r="AO7167" s="61"/>
      <c r="AP7167" s="62"/>
      <c r="AQ7167" s="61"/>
      <c r="AR7167" s="61"/>
      <c r="AS7167" s="61"/>
      <c r="AT7167" s="61"/>
      <c r="AU7167" s="61"/>
      <c r="AV7167" s="61"/>
      <c r="AW7167" s="60"/>
    </row>
    <row r="7168" s="59" customFormat="1" customHeight="1" spans="1:49">
      <c r="A7168" s="60"/>
      <c r="B7168" s="60"/>
      <c r="C7168" s="60"/>
      <c r="D7168" s="60"/>
      <c r="H7168" s="61"/>
      <c r="I7168" s="61"/>
      <c r="J7168" s="61"/>
      <c r="K7168" s="61"/>
      <c r="L7168" s="61"/>
      <c r="M7168" s="61"/>
      <c r="N7168" s="61"/>
      <c r="O7168" s="61"/>
      <c r="P7168" s="61"/>
      <c r="Q7168" s="61"/>
      <c r="R7168" s="61"/>
      <c r="S7168" s="61"/>
      <c r="T7168" s="61"/>
      <c r="U7168" s="61"/>
      <c r="V7168" s="61"/>
      <c r="W7168" s="61"/>
      <c r="X7168" s="61"/>
      <c r="Y7168" s="61"/>
      <c r="Z7168" s="61"/>
      <c r="AA7168" s="61"/>
      <c r="AB7168" s="61"/>
      <c r="AC7168" s="61"/>
      <c r="AD7168" s="61"/>
      <c r="AE7168" s="61"/>
      <c r="AF7168" s="61"/>
      <c r="AG7168" s="61"/>
      <c r="AH7168" s="61"/>
      <c r="AI7168" s="61"/>
      <c r="AJ7168" s="61"/>
      <c r="AK7168" s="61"/>
      <c r="AL7168" s="61"/>
      <c r="AM7168" s="61"/>
      <c r="AN7168" s="61"/>
      <c r="AO7168" s="61"/>
      <c r="AP7168" s="62"/>
      <c r="AQ7168" s="61"/>
      <c r="AR7168" s="61"/>
      <c r="AS7168" s="61"/>
      <c r="AT7168" s="61"/>
      <c r="AU7168" s="61"/>
      <c r="AV7168" s="61"/>
      <c r="AW7168" s="60"/>
    </row>
    <row r="7169" s="59" customFormat="1" customHeight="1" spans="1:49">
      <c r="A7169" s="60"/>
      <c r="B7169" s="60"/>
      <c r="C7169" s="60"/>
      <c r="D7169" s="60"/>
      <c r="H7169" s="61"/>
      <c r="I7169" s="61"/>
      <c r="J7169" s="61"/>
      <c r="K7169" s="61"/>
      <c r="L7169" s="61"/>
      <c r="M7169" s="61"/>
      <c r="N7169" s="61"/>
      <c r="O7169" s="61"/>
      <c r="P7169" s="61"/>
      <c r="Q7169" s="61"/>
      <c r="R7169" s="61"/>
      <c r="S7169" s="61"/>
      <c r="T7169" s="61"/>
      <c r="U7169" s="61"/>
      <c r="V7169" s="61"/>
      <c r="W7169" s="61"/>
      <c r="X7169" s="61"/>
      <c r="Y7169" s="61"/>
      <c r="Z7169" s="61"/>
      <c r="AA7169" s="61"/>
      <c r="AB7169" s="61"/>
      <c r="AC7169" s="61"/>
      <c r="AD7169" s="61"/>
      <c r="AE7169" s="61"/>
      <c r="AF7169" s="61"/>
      <c r="AG7169" s="61"/>
      <c r="AH7169" s="61"/>
      <c r="AI7169" s="61"/>
      <c r="AJ7169" s="61"/>
      <c r="AK7169" s="61"/>
      <c r="AL7169" s="61"/>
      <c r="AM7169" s="61"/>
      <c r="AN7169" s="61"/>
      <c r="AO7169" s="61"/>
      <c r="AP7169" s="62"/>
      <c r="AQ7169" s="61"/>
      <c r="AR7169" s="61"/>
      <c r="AS7169" s="61"/>
      <c r="AT7169" s="61"/>
      <c r="AU7169" s="61"/>
      <c r="AV7169" s="61"/>
      <c r="AW7169" s="60"/>
    </row>
    <row r="7170" s="59" customFormat="1" customHeight="1" spans="1:49">
      <c r="A7170" s="60"/>
      <c r="B7170" s="60"/>
      <c r="C7170" s="60"/>
      <c r="D7170" s="60"/>
      <c r="H7170" s="61"/>
      <c r="I7170" s="61"/>
      <c r="J7170" s="61"/>
      <c r="K7170" s="61"/>
      <c r="L7170" s="61"/>
      <c r="M7170" s="61"/>
      <c r="N7170" s="61"/>
      <c r="O7170" s="61"/>
      <c r="P7170" s="61"/>
      <c r="Q7170" s="61"/>
      <c r="R7170" s="61"/>
      <c r="S7170" s="61"/>
      <c r="T7170" s="61"/>
      <c r="U7170" s="61"/>
      <c r="V7170" s="61"/>
      <c r="W7170" s="61"/>
      <c r="X7170" s="61"/>
      <c r="Y7170" s="61"/>
      <c r="Z7170" s="61"/>
      <c r="AA7170" s="61"/>
      <c r="AB7170" s="61"/>
      <c r="AC7170" s="61"/>
      <c r="AD7170" s="61"/>
      <c r="AE7170" s="61"/>
      <c r="AF7170" s="61"/>
      <c r="AG7170" s="61"/>
      <c r="AH7170" s="61"/>
      <c r="AI7170" s="61"/>
      <c r="AJ7170" s="61"/>
      <c r="AK7170" s="61"/>
      <c r="AL7170" s="61"/>
      <c r="AM7170" s="61"/>
      <c r="AN7170" s="61"/>
      <c r="AO7170" s="61"/>
      <c r="AP7170" s="62"/>
      <c r="AQ7170" s="61"/>
      <c r="AR7170" s="61"/>
      <c r="AS7170" s="61"/>
      <c r="AT7170" s="61"/>
      <c r="AU7170" s="61"/>
      <c r="AV7170" s="61"/>
      <c r="AW7170" s="60"/>
    </row>
    <row r="7171" s="59" customFormat="1" customHeight="1" spans="1:49">
      <c r="A7171" s="60"/>
      <c r="B7171" s="60"/>
      <c r="C7171" s="60"/>
      <c r="D7171" s="60"/>
      <c r="H7171" s="61"/>
      <c r="I7171" s="61"/>
      <c r="J7171" s="61"/>
      <c r="K7171" s="61"/>
      <c r="L7171" s="61"/>
      <c r="M7171" s="61"/>
      <c r="N7171" s="61"/>
      <c r="O7171" s="61"/>
      <c r="P7171" s="61"/>
      <c r="Q7171" s="61"/>
      <c r="R7171" s="61"/>
      <c r="S7171" s="61"/>
      <c r="T7171" s="61"/>
      <c r="U7171" s="61"/>
      <c r="V7171" s="61"/>
      <c r="W7171" s="61"/>
      <c r="X7171" s="61"/>
      <c r="Y7171" s="61"/>
      <c r="Z7171" s="61"/>
      <c r="AA7171" s="61"/>
      <c r="AB7171" s="61"/>
      <c r="AC7171" s="61"/>
      <c r="AD7171" s="61"/>
      <c r="AE7171" s="61"/>
      <c r="AF7171" s="61"/>
      <c r="AG7171" s="61"/>
      <c r="AH7171" s="61"/>
      <c r="AI7171" s="61"/>
      <c r="AJ7171" s="61"/>
      <c r="AK7171" s="61"/>
      <c r="AL7171" s="61"/>
      <c r="AM7171" s="61"/>
      <c r="AN7171" s="61"/>
      <c r="AO7171" s="61"/>
      <c r="AP7171" s="62"/>
      <c r="AQ7171" s="61"/>
      <c r="AR7171" s="61"/>
      <c r="AS7171" s="61"/>
      <c r="AT7171" s="61"/>
      <c r="AU7171" s="61"/>
      <c r="AV7171" s="61"/>
      <c r="AW7171" s="60"/>
    </row>
    <row r="7172" s="59" customFormat="1" customHeight="1" spans="1:49">
      <c r="A7172" s="60"/>
      <c r="B7172" s="60"/>
      <c r="C7172" s="60"/>
      <c r="D7172" s="60"/>
      <c r="H7172" s="61"/>
      <c r="I7172" s="61"/>
      <c r="J7172" s="61"/>
      <c r="K7172" s="61"/>
      <c r="L7172" s="61"/>
      <c r="M7172" s="61"/>
      <c r="N7172" s="61"/>
      <c r="O7172" s="61"/>
      <c r="P7172" s="61"/>
      <c r="Q7172" s="61"/>
      <c r="R7172" s="61"/>
      <c r="S7172" s="61"/>
      <c r="T7172" s="61"/>
      <c r="U7172" s="61"/>
      <c r="V7172" s="61"/>
      <c r="W7172" s="61"/>
      <c r="X7172" s="61"/>
      <c r="Y7172" s="61"/>
      <c r="Z7172" s="61"/>
      <c r="AA7172" s="61"/>
      <c r="AB7172" s="61"/>
      <c r="AC7172" s="61"/>
      <c r="AD7172" s="61"/>
      <c r="AE7172" s="61"/>
      <c r="AF7172" s="61"/>
      <c r="AG7172" s="61"/>
      <c r="AH7172" s="61"/>
      <c r="AI7172" s="61"/>
      <c r="AJ7172" s="61"/>
      <c r="AK7172" s="61"/>
      <c r="AL7172" s="61"/>
      <c r="AM7172" s="61"/>
      <c r="AN7172" s="61"/>
      <c r="AO7172" s="61"/>
      <c r="AP7172" s="62"/>
      <c r="AQ7172" s="61"/>
      <c r="AR7172" s="61"/>
      <c r="AS7172" s="61"/>
      <c r="AT7172" s="61"/>
      <c r="AU7172" s="61"/>
      <c r="AV7172" s="61"/>
      <c r="AW7172" s="60"/>
    </row>
    <row r="7173" s="59" customFormat="1" customHeight="1" spans="1:49">
      <c r="A7173" s="60"/>
      <c r="B7173" s="60"/>
      <c r="C7173" s="60"/>
      <c r="D7173" s="60"/>
      <c r="H7173" s="61"/>
      <c r="I7173" s="61"/>
      <c r="J7173" s="61"/>
      <c r="K7173" s="61"/>
      <c r="L7173" s="61"/>
      <c r="M7173" s="61"/>
      <c r="N7173" s="61"/>
      <c r="O7173" s="61"/>
      <c r="P7173" s="61"/>
      <c r="Q7173" s="61"/>
      <c r="R7173" s="61"/>
      <c r="S7173" s="61"/>
      <c r="T7173" s="61"/>
      <c r="U7173" s="61"/>
      <c r="V7173" s="61"/>
      <c r="W7173" s="61"/>
      <c r="X7173" s="61"/>
      <c r="Y7173" s="61"/>
      <c r="Z7173" s="61"/>
      <c r="AA7173" s="61"/>
      <c r="AB7173" s="61"/>
      <c r="AC7173" s="61"/>
      <c r="AD7173" s="61"/>
      <c r="AE7173" s="61"/>
      <c r="AF7173" s="61"/>
      <c r="AG7173" s="61"/>
      <c r="AH7173" s="61"/>
      <c r="AI7173" s="61"/>
      <c r="AJ7173" s="61"/>
      <c r="AK7173" s="61"/>
      <c r="AL7173" s="61"/>
      <c r="AM7173" s="61"/>
      <c r="AN7173" s="61"/>
      <c r="AO7173" s="61"/>
      <c r="AP7173" s="62"/>
      <c r="AQ7173" s="61"/>
      <c r="AR7173" s="61"/>
      <c r="AS7173" s="61"/>
      <c r="AT7173" s="61"/>
      <c r="AU7173" s="61"/>
      <c r="AV7173" s="61"/>
      <c r="AW7173" s="60"/>
    </row>
    <row r="7174" s="59" customFormat="1" customHeight="1" spans="1:49">
      <c r="A7174" s="60"/>
      <c r="B7174" s="60"/>
      <c r="C7174" s="60"/>
      <c r="D7174" s="60"/>
      <c r="H7174" s="61"/>
      <c r="I7174" s="61"/>
      <c r="J7174" s="61"/>
      <c r="K7174" s="61"/>
      <c r="L7174" s="61"/>
      <c r="M7174" s="61"/>
      <c r="N7174" s="61"/>
      <c r="O7174" s="61"/>
      <c r="P7174" s="61"/>
      <c r="Q7174" s="61"/>
      <c r="R7174" s="61"/>
      <c r="S7174" s="61"/>
      <c r="T7174" s="61"/>
      <c r="U7174" s="61"/>
      <c r="V7174" s="61"/>
      <c r="W7174" s="61"/>
      <c r="X7174" s="61"/>
      <c r="Y7174" s="61"/>
      <c r="Z7174" s="61"/>
      <c r="AA7174" s="61"/>
      <c r="AB7174" s="61"/>
      <c r="AC7174" s="61"/>
      <c r="AD7174" s="61"/>
      <c r="AE7174" s="61"/>
      <c r="AF7174" s="61"/>
      <c r="AG7174" s="61"/>
      <c r="AH7174" s="61"/>
      <c r="AI7174" s="61"/>
      <c r="AJ7174" s="61"/>
      <c r="AK7174" s="61"/>
      <c r="AL7174" s="61"/>
      <c r="AM7174" s="61"/>
      <c r="AN7174" s="61"/>
      <c r="AO7174" s="61"/>
      <c r="AP7174" s="62"/>
      <c r="AQ7174" s="61"/>
      <c r="AR7174" s="61"/>
      <c r="AS7174" s="61"/>
      <c r="AT7174" s="61"/>
      <c r="AU7174" s="61"/>
      <c r="AV7174" s="61"/>
      <c r="AW7174" s="60"/>
    </row>
    <row r="7175" s="59" customFormat="1" customHeight="1" spans="1:49">
      <c r="A7175" s="60"/>
      <c r="B7175" s="60"/>
      <c r="C7175" s="60"/>
      <c r="D7175" s="60"/>
      <c r="H7175" s="61"/>
      <c r="I7175" s="61"/>
      <c r="J7175" s="61"/>
      <c r="K7175" s="61"/>
      <c r="L7175" s="61"/>
      <c r="M7175" s="61"/>
      <c r="N7175" s="61"/>
      <c r="O7175" s="61"/>
      <c r="P7175" s="61"/>
      <c r="Q7175" s="61"/>
      <c r="R7175" s="61"/>
      <c r="S7175" s="61"/>
      <c r="T7175" s="61"/>
      <c r="U7175" s="61"/>
      <c r="V7175" s="61"/>
      <c r="W7175" s="61"/>
      <c r="X7175" s="61"/>
      <c r="Y7175" s="61"/>
      <c r="Z7175" s="61"/>
      <c r="AA7175" s="61"/>
      <c r="AB7175" s="61"/>
      <c r="AC7175" s="61"/>
      <c r="AD7175" s="61"/>
      <c r="AE7175" s="61"/>
      <c r="AF7175" s="61"/>
      <c r="AG7175" s="61"/>
      <c r="AH7175" s="61"/>
      <c r="AI7175" s="61"/>
      <c r="AJ7175" s="61"/>
      <c r="AK7175" s="61"/>
      <c r="AL7175" s="61"/>
      <c r="AM7175" s="61"/>
      <c r="AN7175" s="61"/>
      <c r="AO7175" s="61"/>
      <c r="AP7175" s="62"/>
      <c r="AQ7175" s="61"/>
      <c r="AR7175" s="61"/>
      <c r="AS7175" s="61"/>
      <c r="AT7175" s="61"/>
      <c r="AU7175" s="61"/>
      <c r="AV7175" s="61"/>
      <c r="AW7175" s="60"/>
    </row>
    <row r="7176" s="59" customFormat="1" customHeight="1" spans="1:49">
      <c r="A7176" s="60"/>
      <c r="B7176" s="60"/>
      <c r="C7176" s="60"/>
      <c r="D7176" s="60"/>
      <c r="H7176" s="61"/>
      <c r="I7176" s="61"/>
      <c r="J7176" s="61"/>
      <c r="K7176" s="61"/>
      <c r="L7176" s="61"/>
      <c r="M7176" s="61"/>
      <c r="N7176" s="61"/>
      <c r="O7176" s="61"/>
      <c r="P7176" s="61"/>
      <c r="Q7176" s="61"/>
      <c r="R7176" s="61"/>
      <c r="S7176" s="61"/>
      <c r="T7176" s="61"/>
      <c r="U7176" s="61"/>
      <c r="V7176" s="61"/>
      <c r="W7176" s="61"/>
      <c r="X7176" s="61"/>
      <c r="Y7176" s="61"/>
      <c r="Z7176" s="61"/>
      <c r="AA7176" s="61"/>
      <c r="AB7176" s="61"/>
      <c r="AC7176" s="61"/>
      <c r="AD7176" s="61"/>
      <c r="AE7176" s="61"/>
      <c r="AF7176" s="61"/>
      <c r="AG7176" s="61"/>
      <c r="AH7176" s="61"/>
      <c r="AI7176" s="61"/>
      <c r="AJ7176" s="61"/>
      <c r="AK7176" s="61"/>
      <c r="AL7176" s="61"/>
      <c r="AM7176" s="61"/>
      <c r="AN7176" s="61"/>
      <c r="AO7176" s="61"/>
      <c r="AP7176" s="62"/>
      <c r="AQ7176" s="61"/>
      <c r="AR7176" s="61"/>
      <c r="AS7176" s="61"/>
      <c r="AT7176" s="61"/>
      <c r="AU7176" s="61"/>
      <c r="AV7176" s="61"/>
      <c r="AW7176" s="60"/>
    </row>
    <row r="7177" s="59" customFormat="1" customHeight="1" spans="1:49">
      <c r="A7177" s="60"/>
      <c r="B7177" s="60"/>
      <c r="C7177" s="60"/>
      <c r="D7177" s="60"/>
      <c r="H7177" s="61"/>
      <c r="I7177" s="61"/>
      <c r="J7177" s="61"/>
      <c r="K7177" s="61"/>
      <c r="L7177" s="61"/>
      <c r="M7177" s="61"/>
      <c r="N7177" s="61"/>
      <c r="O7177" s="61"/>
      <c r="P7177" s="61"/>
      <c r="Q7177" s="61"/>
      <c r="R7177" s="61"/>
      <c r="S7177" s="61"/>
      <c r="T7177" s="61"/>
      <c r="U7177" s="61"/>
      <c r="V7177" s="61"/>
      <c r="W7177" s="61"/>
      <c r="X7177" s="61"/>
      <c r="Y7177" s="61"/>
      <c r="Z7177" s="61"/>
      <c r="AA7177" s="61"/>
      <c r="AB7177" s="61"/>
      <c r="AC7177" s="61"/>
      <c r="AD7177" s="61"/>
      <c r="AE7177" s="61"/>
      <c r="AF7177" s="61"/>
      <c r="AG7177" s="61"/>
      <c r="AH7177" s="61"/>
      <c r="AI7177" s="61"/>
      <c r="AJ7177" s="61"/>
      <c r="AK7177" s="61"/>
      <c r="AL7177" s="61"/>
      <c r="AM7177" s="61"/>
      <c r="AN7177" s="61"/>
      <c r="AO7177" s="61"/>
      <c r="AP7177" s="62"/>
      <c r="AQ7177" s="61"/>
      <c r="AR7177" s="61"/>
      <c r="AS7177" s="61"/>
      <c r="AT7177" s="61"/>
      <c r="AU7177" s="61"/>
      <c r="AV7177" s="61"/>
      <c r="AW7177" s="60"/>
    </row>
    <row r="7178" s="59" customFormat="1" customHeight="1" spans="1:49">
      <c r="A7178" s="60"/>
      <c r="B7178" s="60"/>
      <c r="C7178" s="60"/>
      <c r="D7178" s="60"/>
      <c r="H7178" s="61"/>
      <c r="I7178" s="61"/>
      <c r="J7178" s="61"/>
      <c r="K7178" s="61"/>
      <c r="L7178" s="61"/>
      <c r="M7178" s="61"/>
      <c r="N7178" s="61"/>
      <c r="O7178" s="61"/>
      <c r="P7178" s="61"/>
      <c r="Q7178" s="61"/>
      <c r="R7178" s="61"/>
      <c r="S7178" s="61"/>
      <c r="T7178" s="61"/>
      <c r="U7178" s="61"/>
      <c r="V7178" s="61"/>
      <c r="W7178" s="61"/>
      <c r="X7178" s="61"/>
      <c r="Y7178" s="61"/>
      <c r="Z7178" s="61"/>
      <c r="AA7178" s="61"/>
      <c r="AB7178" s="61"/>
      <c r="AC7178" s="61"/>
      <c r="AD7178" s="61"/>
      <c r="AE7178" s="61"/>
      <c r="AF7178" s="61"/>
      <c r="AG7178" s="61"/>
      <c r="AH7178" s="61"/>
      <c r="AI7178" s="61"/>
      <c r="AJ7178" s="61"/>
      <c r="AK7178" s="61"/>
      <c r="AL7178" s="61"/>
      <c r="AM7178" s="61"/>
      <c r="AN7178" s="61"/>
      <c r="AO7178" s="61"/>
      <c r="AP7178" s="62"/>
      <c r="AQ7178" s="61"/>
      <c r="AR7178" s="61"/>
      <c r="AS7178" s="61"/>
      <c r="AT7178" s="61"/>
      <c r="AU7178" s="61"/>
      <c r="AV7178" s="61"/>
      <c r="AW7178" s="60"/>
    </row>
    <row r="7179" s="59" customFormat="1" customHeight="1" spans="1:49">
      <c r="A7179" s="60"/>
      <c r="B7179" s="60"/>
      <c r="C7179" s="60"/>
      <c r="D7179" s="60"/>
      <c r="H7179" s="61"/>
      <c r="I7179" s="61"/>
      <c r="J7179" s="61"/>
      <c r="K7179" s="61"/>
      <c r="L7179" s="61"/>
      <c r="M7179" s="61"/>
      <c r="N7179" s="61"/>
      <c r="O7179" s="61"/>
      <c r="P7179" s="61"/>
      <c r="Q7179" s="61"/>
      <c r="R7179" s="61"/>
      <c r="S7179" s="61"/>
      <c r="T7179" s="61"/>
      <c r="U7179" s="61"/>
      <c r="V7179" s="61"/>
      <c r="W7179" s="61"/>
      <c r="X7179" s="61"/>
      <c r="Y7179" s="61"/>
      <c r="Z7179" s="61"/>
      <c r="AA7179" s="61"/>
      <c r="AB7179" s="61"/>
      <c r="AC7179" s="61"/>
      <c r="AD7179" s="61"/>
      <c r="AE7179" s="61"/>
      <c r="AF7179" s="61"/>
      <c r="AG7179" s="61"/>
      <c r="AH7179" s="61"/>
      <c r="AI7179" s="61"/>
      <c r="AJ7179" s="61"/>
      <c r="AK7179" s="61"/>
      <c r="AL7179" s="61"/>
      <c r="AM7179" s="61"/>
      <c r="AN7179" s="61"/>
      <c r="AO7179" s="61"/>
      <c r="AP7179" s="62"/>
      <c r="AQ7179" s="61"/>
      <c r="AR7179" s="61"/>
      <c r="AS7179" s="61"/>
      <c r="AT7179" s="61"/>
      <c r="AU7179" s="61"/>
      <c r="AV7179" s="61"/>
      <c r="AW7179" s="60"/>
    </row>
    <row r="7180" s="59" customFormat="1" customHeight="1" spans="1:49">
      <c r="A7180" s="60"/>
      <c r="B7180" s="60"/>
      <c r="C7180" s="60"/>
      <c r="D7180" s="60"/>
      <c r="H7180" s="61"/>
      <c r="I7180" s="61"/>
      <c r="J7180" s="61"/>
      <c r="K7180" s="61"/>
      <c r="L7180" s="61"/>
      <c r="M7180" s="61"/>
      <c r="N7180" s="61"/>
      <c r="O7180" s="61"/>
      <c r="P7180" s="61"/>
      <c r="Q7180" s="61"/>
      <c r="R7180" s="61"/>
      <c r="S7180" s="61"/>
      <c r="T7180" s="61"/>
      <c r="U7180" s="61"/>
      <c r="V7180" s="61"/>
      <c r="W7180" s="61"/>
      <c r="X7180" s="61"/>
      <c r="Y7180" s="61"/>
      <c r="Z7180" s="61"/>
      <c r="AA7180" s="61"/>
      <c r="AB7180" s="61"/>
      <c r="AC7180" s="61"/>
      <c r="AD7180" s="61"/>
      <c r="AE7180" s="61"/>
      <c r="AF7180" s="61"/>
      <c r="AG7180" s="61"/>
      <c r="AH7180" s="61"/>
      <c r="AI7180" s="61"/>
      <c r="AJ7180" s="61"/>
      <c r="AK7180" s="61"/>
      <c r="AL7180" s="61"/>
      <c r="AM7180" s="61"/>
      <c r="AN7180" s="61"/>
      <c r="AO7180" s="61"/>
      <c r="AP7180" s="62"/>
      <c r="AQ7180" s="61"/>
      <c r="AR7180" s="61"/>
      <c r="AS7180" s="61"/>
      <c r="AT7180" s="61"/>
      <c r="AU7180" s="61"/>
      <c r="AV7180" s="61"/>
      <c r="AW7180" s="60"/>
    </row>
    <row r="7181" s="59" customFormat="1" customHeight="1" spans="1:49">
      <c r="A7181" s="60"/>
      <c r="B7181" s="60"/>
      <c r="C7181" s="60"/>
      <c r="D7181" s="60"/>
      <c r="H7181" s="61"/>
      <c r="I7181" s="61"/>
      <c r="J7181" s="61"/>
      <c r="K7181" s="61"/>
      <c r="L7181" s="61"/>
      <c r="M7181" s="61"/>
      <c r="N7181" s="61"/>
      <c r="O7181" s="61"/>
      <c r="P7181" s="61"/>
      <c r="Q7181" s="61"/>
      <c r="R7181" s="61"/>
      <c r="S7181" s="61"/>
      <c r="T7181" s="61"/>
      <c r="U7181" s="61"/>
      <c r="V7181" s="61"/>
      <c r="W7181" s="61"/>
      <c r="X7181" s="61"/>
      <c r="Y7181" s="61"/>
      <c r="Z7181" s="61"/>
      <c r="AA7181" s="61"/>
      <c r="AB7181" s="61"/>
      <c r="AC7181" s="61"/>
      <c r="AD7181" s="61"/>
      <c r="AE7181" s="61"/>
      <c r="AF7181" s="61"/>
      <c r="AG7181" s="61"/>
      <c r="AH7181" s="61"/>
      <c r="AI7181" s="61"/>
      <c r="AJ7181" s="61"/>
      <c r="AK7181" s="61"/>
      <c r="AL7181" s="61"/>
      <c r="AM7181" s="61"/>
      <c r="AN7181" s="61"/>
      <c r="AO7181" s="61"/>
      <c r="AP7181" s="62"/>
      <c r="AQ7181" s="61"/>
      <c r="AR7181" s="61"/>
      <c r="AS7181" s="61"/>
      <c r="AT7181" s="61"/>
      <c r="AU7181" s="61"/>
      <c r="AV7181" s="61"/>
      <c r="AW7181" s="60"/>
    </row>
    <row r="7182" s="59" customFormat="1" customHeight="1" spans="1:49">
      <c r="A7182" s="60"/>
      <c r="B7182" s="60"/>
      <c r="C7182" s="60"/>
      <c r="D7182" s="60"/>
      <c r="H7182" s="61"/>
      <c r="I7182" s="61"/>
      <c r="J7182" s="61"/>
      <c r="K7182" s="61"/>
      <c r="L7182" s="61"/>
      <c r="M7182" s="61"/>
      <c r="N7182" s="61"/>
      <c r="O7182" s="61"/>
      <c r="P7182" s="61"/>
      <c r="Q7182" s="61"/>
      <c r="R7182" s="61"/>
      <c r="S7182" s="61"/>
      <c r="T7182" s="61"/>
      <c r="U7182" s="61"/>
      <c r="V7182" s="61"/>
      <c r="W7182" s="61"/>
      <c r="X7182" s="61"/>
      <c r="Y7182" s="61"/>
      <c r="Z7182" s="61"/>
      <c r="AA7182" s="61"/>
      <c r="AB7182" s="61"/>
      <c r="AC7182" s="61"/>
      <c r="AD7182" s="61"/>
      <c r="AE7182" s="61"/>
      <c r="AF7182" s="61"/>
      <c r="AG7182" s="61"/>
      <c r="AH7182" s="61"/>
      <c r="AI7182" s="61"/>
      <c r="AJ7182" s="61"/>
      <c r="AK7182" s="61"/>
      <c r="AL7182" s="61"/>
      <c r="AM7182" s="61"/>
      <c r="AN7182" s="61"/>
      <c r="AO7182" s="61"/>
      <c r="AP7182" s="62"/>
      <c r="AQ7182" s="61"/>
      <c r="AR7182" s="61"/>
      <c r="AS7182" s="61"/>
      <c r="AT7182" s="61"/>
      <c r="AU7182" s="61"/>
      <c r="AV7182" s="61"/>
      <c r="AW7182" s="60"/>
    </row>
    <row r="7183" s="59" customFormat="1" customHeight="1" spans="1:49">
      <c r="A7183" s="60"/>
      <c r="B7183" s="60"/>
      <c r="C7183" s="60"/>
      <c r="D7183" s="60"/>
      <c r="H7183" s="61"/>
      <c r="I7183" s="61"/>
      <c r="J7183" s="61"/>
      <c r="K7183" s="61"/>
      <c r="L7183" s="61"/>
      <c r="M7183" s="61"/>
      <c r="N7183" s="61"/>
      <c r="O7183" s="61"/>
      <c r="P7183" s="61"/>
      <c r="Q7183" s="61"/>
      <c r="R7183" s="61"/>
      <c r="S7183" s="61"/>
      <c r="T7183" s="61"/>
      <c r="U7183" s="61"/>
      <c r="V7183" s="61"/>
      <c r="W7183" s="61"/>
      <c r="X7183" s="61"/>
      <c r="Y7183" s="61"/>
      <c r="Z7183" s="61"/>
      <c r="AA7183" s="61"/>
      <c r="AB7183" s="61"/>
      <c r="AC7183" s="61"/>
      <c r="AD7183" s="61"/>
      <c r="AE7183" s="61"/>
      <c r="AF7183" s="61"/>
      <c r="AG7183" s="61"/>
      <c r="AH7183" s="61"/>
      <c r="AI7183" s="61"/>
      <c r="AJ7183" s="61"/>
      <c r="AK7183" s="61"/>
      <c r="AL7183" s="61"/>
      <c r="AM7183" s="61"/>
      <c r="AN7183" s="61"/>
      <c r="AO7183" s="61"/>
      <c r="AP7183" s="62"/>
      <c r="AQ7183" s="61"/>
      <c r="AR7183" s="61"/>
      <c r="AS7183" s="61"/>
      <c r="AT7183" s="61"/>
      <c r="AU7183" s="61"/>
      <c r="AV7183" s="61"/>
      <c r="AW7183" s="60"/>
    </row>
    <row r="7184" s="59" customFormat="1" customHeight="1" spans="1:49">
      <c r="A7184" s="60"/>
      <c r="B7184" s="60"/>
      <c r="C7184" s="60"/>
      <c r="D7184" s="60"/>
      <c r="H7184" s="61"/>
      <c r="I7184" s="61"/>
      <c r="J7184" s="61"/>
      <c r="K7184" s="61"/>
      <c r="L7184" s="61"/>
      <c r="M7184" s="61"/>
      <c r="N7184" s="61"/>
      <c r="O7184" s="61"/>
      <c r="P7184" s="61"/>
      <c r="Q7184" s="61"/>
      <c r="R7184" s="61"/>
      <c r="S7184" s="61"/>
      <c r="T7184" s="61"/>
      <c r="U7184" s="61"/>
      <c r="V7184" s="61"/>
      <c r="W7184" s="61"/>
      <c r="X7184" s="61"/>
      <c r="Y7184" s="61"/>
      <c r="Z7184" s="61"/>
      <c r="AA7184" s="61"/>
      <c r="AB7184" s="61"/>
      <c r="AC7184" s="61"/>
      <c r="AD7184" s="61"/>
      <c r="AE7184" s="61"/>
      <c r="AF7184" s="61"/>
      <c r="AG7184" s="61"/>
      <c r="AH7184" s="61"/>
      <c r="AI7184" s="61"/>
      <c r="AJ7184" s="61"/>
      <c r="AK7184" s="61"/>
      <c r="AL7184" s="61"/>
      <c r="AM7184" s="61"/>
      <c r="AN7184" s="61"/>
      <c r="AO7184" s="61"/>
      <c r="AP7184" s="62"/>
      <c r="AQ7184" s="61"/>
      <c r="AR7184" s="61"/>
      <c r="AS7184" s="61"/>
      <c r="AT7184" s="61"/>
      <c r="AU7184" s="61"/>
      <c r="AV7184" s="61"/>
      <c r="AW7184" s="60"/>
    </row>
    <row r="7185" s="59" customFormat="1" customHeight="1" spans="1:49">
      <c r="A7185" s="60"/>
      <c r="B7185" s="60"/>
      <c r="C7185" s="60"/>
      <c r="D7185" s="60"/>
      <c r="H7185" s="61"/>
      <c r="I7185" s="61"/>
      <c r="J7185" s="61"/>
      <c r="K7185" s="61"/>
      <c r="L7185" s="61"/>
      <c r="M7185" s="61"/>
      <c r="N7185" s="61"/>
      <c r="O7185" s="61"/>
      <c r="P7185" s="61"/>
      <c r="Q7185" s="61"/>
      <c r="R7185" s="61"/>
      <c r="S7185" s="61"/>
      <c r="T7185" s="61"/>
      <c r="U7185" s="61"/>
      <c r="V7185" s="61"/>
      <c r="W7185" s="61"/>
      <c r="X7185" s="61"/>
      <c r="Y7185" s="61"/>
      <c r="Z7185" s="61"/>
      <c r="AA7185" s="61"/>
      <c r="AB7185" s="61"/>
      <c r="AC7185" s="61"/>
      <c r="AD7185" s="61"/>
      <c r="AE7185" s="61"/>
      <c r="AF7185" s="61"/>
      <c r="AG7185" s="61"/>
      <c r="AH7185" s="61"/>
      <c r="AI7185" s="61"/>
      <c r="AJ7185" s="61"/>
      <c r="AK7185" s="61"/>
      <c r="AL7185" s="61"/>
      <c r="AM7185" s="61"/>
      <c r="AN7185" s="61"/>
      <c r="AO7185" s="61"/>
      <c r="AP7185" s="62"/>
      <c r="AQ7185" s="61"/>
      <c r="AR7185" s="61"/>
      <c r="AS7185" s="61"/>
      <c r="AT7185" s="61"/>
      <c r="AU7185" s="61"/>
      <c r="AV7185" s="61"/>
      <c r="AW7185" s="60"/>
    </row>
    <row r="7186" s="59" customFormat="1" customHeight="1" spans="1:49">
      <c r="A7186" s="60"/>
      <c r="B7186" s="60"/>
      <c r="C7186" s="60"/>
      <c r="D7186" s="60"/>
      <c r="H7186" s="61"/>
      <c r="I7186" s="61"/>
      <c r="J7186" s="61"/>
      <c r="K7186" s="61"/>
      <c r="L7186" s="61"/>
      <c r="M7186" s="61"/>
      <c r="N7186" s="61"/>
      <c r="O7186" s="61"/>
      <c r="P7186" s="61"/>
      <c r="Q7186" s="61"/>
      <c r="R7186" s="61"/>
      <c r="S7186" s="61"/>
      <c r="T7186" s="61"/>
      <c r="U7186" s="61"/>
      <c r="V7186" s="61"/>
      <c r="W7186" s="61"/>
      <c r="X7186" s="61"/>
      <c r="Y7186" s="61"/>
      <c r="Z7186" s="61"/>
      <c r="AA7186" s="61"/>
      <c r="AB7186" s="61"/>
      <c r="AC7186" s="61"/>
      <c r="AD7186" s="61"/>
      <c r="AE7186" s="61"/>
      <c r="AF7186" s="61"/>
      <c r="AG7186" s="61"/>
      <c r="AH7186" s="61"/>
      <c r="AI7186" s="61"/>
      <c r="AJ7186" s="61"/>
      <c r="AK7186" s="61"/>
      <c r="AL7186" s="61"/>
      <c r="AM7186" s="61"/>
      <c r="AN7186" s="61"/>
      <c r="AO7186" s="61"/>
      <c r="AP7186" s="62"/>
      <c r="AQ7186" s="61"/>
      <c r="AR7186" s="61"/>
      <c r="AS7186" s="61"/>
      <c r="AT7186" s="61"/>
      <c r="AU7186" s="61"/>
      <c r="AV7186" s="61"/>
      <c r="AW7186" s="60"/>
    </row>
    <row r="7187" s="59" customFormat="1" customHeight="1" spans="1:49">
      <c r="A7187" s="60"/>
      <c r="B7187" s="60"/>
      <c r="C7187" s="60"/>
      <c r="D7187" s="60"/>
      <c r="H7187" s="61"/>
      <c r="I7187" s="61"/>
      <c r="J7187" s="61"/>
      <c r="K7187" s="61"/>
      <c r="L7187" s="61"/>
      <c r="M7187" s="61"/>
      <c r="N7187" s="61"/>
      <c r="O7187" s="61"/>
      <c r="P7187" s="61"/>
      <c r="Q7187" s="61"/>
      <c r="R7187" s="61"/>
      <c r="S7187" s="61"/>
      <c r="T7187" s="61"/>
      <c r="U7187" s="61"/>
      <c r="V7187" s="61"/>
      <c r="W7187" s="61"/>
      <c r="X7187" s="61"/>
      <c r="Y7187" s="61"/>
      <c r="Z7187" s="61"/>
      <c r="AA7187" s="61"/>
      <c r="AB7187" s="61"/>
      <c r="AC7187" s="61"/>
      <c r="AD7187" s="61"/>
      <c r="AE7187" s="61"/>
      <c r="AF7187" s="61"/>
      <c r="AG7187" s="61"/>
      <c r="AH7187" s="61"/>
      <c r="AI7187" s="61"/>
      <c r="AJ7187" s="61"/>
      <c r="AK7187" s="61"/>
      <c r="AL7187" s="61"/>
      <c r="AM7187" s="61"/>
      <c r="AN7187" s="61"/>
      <c r="AO7187" s="61"/>
      <c r="AP7187" s="62"/>
      <c r="AQ7187" s="61"/>
      <c r="AR7187" s="61"/>
      <c r="AS7187" s="61"/>
      <c r="AT7187" s="61"/>
      <c r="AU7187" s="61"/>
      <c r="AV7187" s="61"/>
      <c r="AW7187" s="60"/>
    </row>
    <row r="7188" s="59" customFormat="1" customHeight="1" spans="1:49">
      <c r="A7188" s="60"/>
      <c r="B7188" s="60"/>
      <c r="C7188" s="60"/>
      <c r="D7188" s="60"/>
      <c r="H7188" s="61"/>
      <c r="I7188" s="61"/>
      <c r="J7188" s="61"/>
      <c r="K7188" s="61"/>
      <c r="L7188" s="61"/>
      <c r="M7188" s="61"/>
      <c r="N7188" s="61"/>
      <c r="O7188" s="61"/>
      <c r="P7188" s="61"/>
      <c r="Q7188" s="61"/>
      <c r="R7188" s="61"/>
      <c r="S7188" s="61"/>
      <c r="T7188" s="61"/>
      <c r="U7188" s="61"/>
      <c r="V7188" s="61"/>
      <c r="W7188" s="61"/>
      <c r="X7188" s="61"/>
      <c r="Y7188" s="61"/>
      <c r="Z7188" s="61"/>
      <c r="AA7188" s="61"/>
      <c r="AB7188" s="61"/>
      <c r="AC7188" s="61"/>
      <c r="AD7188" s="61"/>
      <c r="AE7188" s="61"/>
      <c r="AF7188" s="61"/>
      <c r="AG7188" s="61"/>
      <c r="AH7188" s="61"/>
      <c r="AI7188" s="61"/>
      <c r="AJ7188" s="61"/>
      <c r="AK7188" s="61"/>
      <c r="AL7188" s="61"/>
      <c r="AM7188" s="61"/>
      <c r="AN7188" s="61"/>
      <c r="AO7188" s="61"/>
      <c r="AP7188" s="62"/>
      <c r="AQ7188" s="61"/>
      <c r="AR7188" s="61"/>
      <c r="AS7188" s="61"/>
      <c r="AT7188" s="61"/>
      <c r="AU7188" s="61"/>
      <c r="AV7188" s="61"/>
      <c r="AW7188" s="60"/>
    </row>
    <row r="7189" s="59" customFormat="1" customHeight="1" spans="1:49">
      <c r="A7189" s="60"/>
      <c r="B7189" s="60"/>
      <c r="C7189" s="60"/>
      <c r="D7189" s="60"/>
      <c r="H7189" s="61"/>
      <c r="I7189" s="61"/>
      <c r="J7189" s="61"/>
      <c r="K7189" s="61"/>
      <c r="L7189" s="61"/>
      <c r="M7189" s="61"/>
      <c r="N7189" s="61"/>
      <c r="O7189" s="61"/>
      <c r="P7189" s="61"/>
      <c r="Q7189" s="61"/>
      <c r="R7189" s="61"/>
      <c r="S7189" s="61"/>
      <c r="T7189" s="61"/>
      <c r="U7189" s="61"/>
      <c r="V7189" s="61"/>
      <c r="W7189" s="61"/>
      <c r="X7189" s="61"/>
      <c r="Y7189" s="61"/>
      <c r="Z7189" s="61"/>
      <c r="AA7189" s="61"/>
      <c r="AB7189" s="61"/>
      <c r="AC7189" s="61"/>
      <c r="AD7189" s="61"/>
      <c r="AE7189" s="61"/>
      <c r="AF7189" s="61"/>
      <c r="AG7189" s="61"/>
      <c r="AH7189" s="61"/>
      <c r="AI7189" s="61"/>
      <c r="AJ7189" s="61"/>
      <c r="AK7189" s="61"/>
      <c r="AL7189" s="61"/>
      <c r="AM7189" s="61"/>
      <c r="AN7189" s="61"/>
      <c r="AO7189" s="61"/>
      <c r="AP7189" s="62"/>
      <c r="AQ7189" s="61"/>
      <c r="AR7189" s="61"/>
      <c r="AS7189" s="61"/>
      <c r="AT7189" s="61"/>
      <c r="AU7189" s="61"/>
      <c r="AV7189" s="61"/>
      <c r="AW7189" s="60"/>
    </row>
    <row r="7190" s="59" customFormat="1" customHeight="1" spans="1:49">
      <c r="A7190" s="60"/>
      <c r="B7190" s="60"/>
      <c r="C7190" s="60"/>
      <c r="D7190" s="60"/>
      <c r="H7190" s="61"/>
      <c r="I7190" s="61"/>
      <c r="J7190" s="61"/>
      <c r="K7190" s="61"/>
      <c r="L7190" s="61"/>
      <c r="M7190" s="61"/>
      <c r="N7190" s="61"/>
      <c r="O7190" s="61"/>
      <c r="P7190" s="61"/>
      <c r="Q7190" s="61"/>
      <c r="R7190" s="61"/>
      <c r="S7190" s="61"/>
      <c r="T7190" s="61"/>
      <c r="U7190" s="61"/>
      <c r="V7190" s="61"/>
      <c r="W7190" s="61"/>
      <c r="X7190" s="61"/>
      <c r="Y7190" s="61"/>
      <c r="Z7190" s="61"/>
      <c r="AA7190" s="61"/>
      <c r="AB7190" s="61"/>
      <c r="AC7190" s="61"/>
      <c r="AD7190" s="61"/>
      <c r="AE7190" s="61"/>
      <c r="AF7190" s="61"/>
      <c r="AG7190" s="61"/>
      <c r="AH7190" s="61"/>
      <c r="AI7190" s="61"/>
      <c r="AJ7190" s="61"/>
      <c r="AK7190" s="61"/>
      <c r="AL7190" s="61"/>
      <c r="AM7190" s="61"/>
      <c r="AN7190" s="61"/>
      <c r="AO7190" s="61"/>
      <c r="AP7190" s="62"/>
      <c r="AQ7190" s="61"/>
      <c r="AR7190" s="61"/>
      <c r="AS7190" s="61"/>
      <c r="AT7190" s="61"/>
      <c r="AU7190" s="61"/>
      <c r="AV7190" s="61"/>
      <c r="AW7190" s="60"/>
    </row>
    <row r="7191" s="59" customFormat="1" customHeight="1" spans="1:49">
      <c r="A7191" s="60"/>
      <c r="B7191" s="60"/>
      <c r="C7191" s="60"/>
      <c r="D7191" s="60"/>
      <c r="H7191" s="61"/>
      <c r="I7191" s="61"/>
      <c r="J7191" s="61"/>
      <c r="K7191" s="61"/>
      <c r="L7191" s="61"/>
      <c r="M7191" s="61"/>
      <c r="N7191" s="61"/>
      <c r="O7191" s="61"/>
      <c r="P7191" s="61"/>
      <c r="Q7191" s="61"/>
      <c r="R7191" s="61"/>
      <c r="S7191" s="61"/>
      <c r="T7191" s="61"/>
      <c r="U7191" s="61"/>
      <c r="V7191" s="61"/>
      <c r="W7191" s="61"/>
      <c r="X7191" s="61"/>
      <c r="Y7191" s="61"/>
      <c r="Z7191" s="61"/>
      <c r="AA7191" s="61"/>
      <c r="AB7191" s="61"/>
      <c r="AC7191" s="61"/>
      <c r="AD7191" s="61"/>
      <c r="AE7191" s="61"/>
      <c r="AF7191" s="61"/>
      <c r="AG7191" s="61"/>
      <c r="AH7191" s="61"/>
      <c r="AI7191" s="61"/>
      <c r="AJ7191" s="61"/>
      <c r="AK7191" s="61"/>
      <c r="AL7191" s="61"/>
      <c r="AM7191" s="61"/>
      <c r="AN7191" s="61"/>
      <c r="AO7191" s="61"/>
      <c r="AP7191" s="62"/>
      <c r="AQ7191" s="61"/>
      <c r="AR7191" s="61"/>
      <c r="AS7191" s="61"/>
      <c r="AT7191" s="61"/>
      <c r="AU7191" s="61"/>
      <c r="AV7191" s="61"/>
      <c r="AW7191" s="60"/>
    </row>
    <row r="7192" s="59" customFormat="1" customHeight="1" spans="1:49">
      <c r="A7192" s="60"/>
      <c r="B7192" s="60"/>
      <c r="C7192" s="60"/>
      <c r="D7192" s="60"/>
      <c r="H7192" s="61"/>
      <c r="I7192" s="61"/>
      <c r="J7192" s="61"/>
      <c r="K7192" s="61"/>
      <c r="L7192" s="61"/>
      <c r="M7192" s="61"/>
      <c r="N7192" s="61"/>
      <c r="O7192" s="61"/>
      <c r="P7192" s="61"/>
      <c r="Q7192" s="61"/>
      <c r="R7192" s="61"/>
      <c r="S7192" s="61"/>
      <c r="T7192" s="61"/>
      <c r="U7192" s="61"/>
      <c r="V7192" s="61"/>
      <c r="W7192" s="61"/>
      <c r="X7192" s="61"/>
      <c r="Y7192" s="61"/>
      <c r="Z7192" s="61"/>
      <c r="AA7192" s="61"/>
      <c r="AB7192" s="61"/>
      <c r="AC7192" s="61"/>
      <c r="AD7192" s="61"/>
      <c r="AE7192" s="61"/>
      <c r="AF7192" s="61"/>
      <c r="AG7192" s="61"/>
      <c r="AH7192" s="61"/>
      <c r="AI7192" s="61"/>
      <c r="AJ7192" s="61"/>
      <c r="AK7192" s="61"/>
      <c r="AL7192" s="61"/>
      <c r="AM7192" s="61"/>
      <c r="AN7192" s="61"/>
      <c r="AO7192" s="61"/>
      <c r="AP7192" s="62"/>
      <c r="AQ7192" s="61"/>
      <c r="AR7192" s="61"/>
      <c r="AS7192" s="61"/>
      <c r="AT7192" s="61"/>
      <c r="AU7192" s="61"/>
      <c r="AV7192" s="61"/>
      <c r="AW7192" s="60"/>
    </row>
    <row r="7193" s="59" customFormat="1" customHeight="1" spans="1:49">
      <c r="A7193" s="60"/>
      <c r="B7193" s="60"/>
      <c r="C7193" s="60"/>
      <c r="D7193" s="60"/>
      <c r="H7193" s="61"/>
      <c r="I7193" s="61"/>
      <c r="J7193" s="61"/>
      <c r="K7193" s="61"/>
      <c r="L7193" s="61"/>
      <c r="M7193" s="61"/>
      <c r="N7193" s="61"/>
      <c r="O7193" s="61"/>
      <c r="P7193" s="61"/>
      <c r="Q7193" s="61"/>
      <c r="R7193" s="61"/>
      <c r="S7193" s="61"/>
      <c r="T7193" s="61"/>
      <c r="U7193" s="61"/>
      <c r="V7193" s="61"/>
      <c r="W7193" s="61"/>
      <c r="X7193" s="61"/>
      <c r="Y7193" s="61"/>
      <c r="Z7193" s="61"/>
      <c r="AA7193" s="61"/>
      <c r="AB7193" s="61"/>
      <c r="AC7193" s="61"/>
      <c r="AD7193" s="61"/>
      <c r="AE7193" s="61"/>
      <c r="AF7193" s="61"/>
      <c r="AG7193" s="61"/>
      <c r="AH7193" s="61"/>
      <c r="AI7193" s="61"/>
      <c r="AJ7193" s="61"/>
      <c r="AK7193" s="61"/>
      <c r="AL7193" s="61"/>
      <c r="AM7193" s="61"/>
      <c r="AN7193" s="61"/>
      <c r="AO7193" s="61"/>
      <c r="AP7193" s="62"/>
      <c r="AQ7193" s="61"/>
      <c r="AR7193" s="61"/>
      <c r="AS7193" s="61"/>
      <c r="AT7193" s="61"/>
      <c r="AU7193" s="61"/>
      <c r="AV7193" s="61"/>
      <c r="AW7193" s="60"/>
    </row>
    <row r="7194" s="59" customFormat="1" customHeight="1" spans="1:49">
      <c r="A7194" s="60"/>
      <c r="B7194" s="60"/>
      <c r="C7194" s="60"/>
      <c r="D7194" s="60"/>
      <c r="H7194" s="61"/>
      <c r="I7194" s="61"/>
      <c r="J7194" s="61"/>
      <c r="K7194" s="61"/>
      <c r="L7194" s="61"/>
      <c r="M7194" s="61"/>
      <c r="N7194" s="61"/>
      <c r="O7194" s="61"/>
      <c r="P7194" s="61"/>
      <c r="Q7194" s="61"/>
      <c r="R7194" s="61"/>
      <c r="S7194" s="61"/>
      <c r="T7194" s="61"/>
      <c r="U7194" s="61"/>
      <c r="V7194" s="61"/>
      <c r="W7194" s="61"/>
      <c r="X7194" s="61"/>
      <c r="Y7194" s="61"/>
      <c r="Z7194" s="61"/>
      <c r="AA7194" s="61"/>
      <c r="AB7194" s="61"/>
      <c r="AC7194" s="61"/>
      <c r="AD7194" s="61"/>
      <c r="AE7194" s="61"/>
      <c r="AF7194" s="61"/>
      <c r="AG7194" s="61"/>
      <c r="AH7194" s="61"/>
      <c r="AI7194" s="61"/>
      <c r="AJ7194" s="61"/>
      <c r="AK7194" s="61"/>
      <c r="AL7194" s="61"/>
      <c r="AM7194" s="61"/>
      <c r="AN7194" s="61"/>
      <c r="AO7194" s="61"/>
      <c r="AP7194" s="62"/>
      <c r="AQ7194" s="61"/>
      <c r="AR7194" s="61"/>
      <c r="AS7194" s="61"/>
      <c r="AT7194" s="61"/>
      <c r="AU7194" s="61"/>
      <c r="AV7194" s="61"/>
      <c r="AW7194" s="60"/>
    </row>
    <row r="7195" s="59" customFormat="1" customHeight="1" spans="1:49">
      <c r="A7195" s="60"/>
      <c r="B7195" s="60"/>
      <c r="C7195" s="60"/>
      <c r="D7195" s="60"/>
      <c r="H7195" s="61"/>
      <c r="I7195" s="61"/>
      <c r="J7195" s="61"/>
      <c r="K7195" s="61"/>
      <c r="L7195" s="61"/>
      <c r="M7195" s="61"/>
      <c r="N7195" s="61"/>
      <c r="O7195" s="61"/>
      <c r="P7195" s="61"/>
      <c r="Q7195" s="61"/>
      <c r="R7195" s="61"/>
      <c r="S7195" s="61"/>
      <c r="T7195" s="61"/>
      <c r="U7195" s="61"/>
      <c r="V7195" s="61"/>
      <c r="W7195" s="61"/>
      <c r="X7195" s="61"/>
      <c r="Y7195" s="61"/>
      <c r="Z7195" s="61"/>
      <c r="AA7195" s="61"/>
      <c r="AB7195" s="61"/>
      <c r="AC7195" s="61"/>
      <c r="AD7195" s="61"/>
      <c r="AE7195" s="61"/>
      <c r="AF7195" s="61"/>
      <c r="AG7195" s="61"/>
      <c r="AH7195" s="61"/>
      <c r="AI7195" s="61"/>
      <c r="AJ7195" s="61"/>
      <c r="AK7195" s="61"/>
      <c r="AL7195" s="61"/>
      <c r="AM7195" s="61"/>
      <c r="AN7195" s="61"/>
      <c r="AO7195" s="61"/>
      <c r="AP7195" s="62"/>
      <c r="AQ7195" s="61"/>
      <c r="AR7195" s="61"/>
      <c r="AS7195" s="61"/>
      <c r="AT7195" s="61"/>
      <c r="AU7195" s="61"/>
      <c r="AV7195" s="61"/>
      <c r="AW7195" s="60"/>
    </row>
    <row r="7196" s="59" customFormat="1" customHeight="1" spans="1:49">
      <c r="A7196" s="60"/>
      <c r="B7196" s="60"/>
      <c r="C7196" s="60"/>
      <c r="D7196" s="60"/>
      <c r="H7196" s="61"/>
      <c r="I7196" s="61"/>
      <c r="J7196" s="61"/>
      <c r="K7196" s="61"/>
      <c r="L7196" s="61"/>
      <c r="M7196" s="61"/>
      <c r="N7196" s="61"/>
      <c r="O7196" s="61"/>
      <c r="P7196" s="61"/>
      <c r="Q7196" s="61"/>
      <c r="R7196" s="61"/>
      <c r="S7196" s="61"/>
      <c r="T7196" s="61"/>
      <c r="U7196" s="61"/>
      <c r="V7196" s="61"/>
      <c r="W7196" s="61"/>
      <c r="X7196" s="61"/>
      <c r="Y7196" s="61"/>
      <c r="Z7196" s="61"/>
      <c r="AA7196" s="61"/>
      <c r="AB7196" s="61"/>
      <c r="AC7196" s="61"/>
      <c r="AD7196" s="61"/>
      <c r="AE7196" s="61"/>
      <c r="AF7196" s="61"/>
      <c r="AG7196" s="61"/>
      <c r="AH7196" s="61"/>
      <c r="AI7196" s="61"/>
      <c r="AJ7196" s="61"/>
      <c r="AK7196" s="61"/>
      <c r="AL7196" s="61"/>
      <c r="AM7196" s="61"/>
      <c r="AN7196" s="61"/>
      <c r="AO7196" s="61"/>
      <c r="AP7196" s="62"/>
      <c r="AQ7196" s="61"/>
      <c r="AR7196" s="61"/>
      <c r="AS7196" s="61"/>
      <c r="AT7196" s="61"/>
      <c r="AU7196" s="61"/>
      <c r="AV7196" s="61"/>
      <c r="AW7196" s="60"/>
    </row>
    <row r="7197" s="59" customFormat="1" customHeight="1" spans="1:49">
      <c r="A7197" s="60"/>
      <c r="B7197" s="60"/>
      <c r="C7197" s="60"/>
      <c r="D7197" s="60"/>
      <c r="H7197" s="61"/>
      <c r="I7197" s="61"/>
      <c r="J7197" s="61"/>
      <c r="K7197" s="61"/>
      <c r="L7197" s="61"/>
      <c r="M7197" s="61"/>
      <c r="N7197" s="61"/>
      <c r="O7197" s="61"/>
      <c r="P7197" s="61"/>
      <c r="Q7197" s="61"/>
      <c r="R7197" s="61"/>
      <c r="S7197" s="61"/>
      <c r="T7197" s="61"/>
      <c r="U7197" s="61"/>
      <c r="V7197" s="61"/>
      <c r="W7197" s="61"/>
      <c r="X7197" s="61"/>
      <c r="Y7197" s="61"/>
      <c r="Z7197" s="61"/>
      <c r="AA7197" s="61"/>
      <c r="AB7197" s="61"/>
      <c r="AC7197" s="61"/>
      <c r="AD7197" s="61"/>
      <c r="AE7197" s="61"/>
      <c r="AF7197" s="61"/>
      <c r="AG7197" s="61"/>
      <c r="AH7197" s="61"/>
      <c r="AI7197" s="61"/>
      <c r="AJ7197" s="61"/>
      <c r="AK7197" s="61"/>
      <c r="AL7197" s="61"/>
      <c r="AM7197" s="61"/>
      <c r="AN7197" s="61"/>
      <c r="AO7197" s="61"/>
      <c r="AP7197" s="62"/>
      <c r="AQ7197" s="61"/>
      <c r="AR7197" s="61"/>
      <c r="AS7197" s="61"/>
      <c r="AT7197" s="61"/>
      <c r="AU7197" s="61"/>
      <c r="AV7197" s="61"/>
      <c r="AW7197" s="60"/>
    </row>
    <row r="7198" s="59" customFormat="1" customHeight="1" spans="1:49">
      <c r="A7198" s="60"/>
      <c r="B7198" s="60"/>
      <c r="C7198" s="60"/>
      <c r="D7198" s="60"/>
      <c r="H7198" s="61"/>
      <c r="I7198" s="61"/>
      <c r="J7198" s="61"/>
      <c r="K7198" s="61"/>
      <c r="L7198" s="61"/>
      <c r="M7198" s="61"/>
      <c r="N7198" s="61"/>
      <c r="O7198" s="61"/>
      <c r="P7198" s="61"/>
      <c r="Q7198" s="61"/>
      <c r="R7198" s="61"/>
      <c r="S7198" s="61"/>
      <c r="T7198" s="61"/>
      <c r="U7198" s="61"/>
      <c r="V7198" s="61"/>
      <c r="W7198" s="61"/>
      <c r="X7198" s="61"/>
      <c r="Y7198" s="61"/>
      <c r="Z7198" s="61"/>
      <c r="AA7198" s="61"/>
      <c r="AB7198" s="61"/>
      <c r="AC7198" s="61"/>
      <c r="AD7198" s="61"/>
      <c r="AE7198" s="61"/>
      <c r="AF7198" s="61"/>
      <c r="AG7198" s="61"/>
      <c r="AH7198" s="61"/>
      <c r="AI7198" s="61"/>
      <c r="AJ7198" s="61"/>
      <c r="AK7198" s="61"/>
      <c r="AL7198" s="61"/>
      <c r="AM7198" s="61"/>
      <c r="AN7198" s="61"/>
      <c r="AO7198" s="61"/>
      <c r="AP7198" s="62"/>
      <c r="AQ7198" s="61"/>
      <c r="AR7198" s="61"/>
      <c r="AS7198" s="61"/>
      <c r="AT7198" s="61"/>
      <c r="AU7198" s="61"/>
      <c r="AV7198" s="61"/>
      <c r="AW7198" s="60"/>
    </row>
    <row r="7199" s="59" customFormat="1" customHeight="1" spans="1:49">
      <c r="A7199" s="60"/>
      <c r="B7199" s="60"/>
      <c r="C7199" s="60"/>
      <c r="D7199" s="60"/>
      <c r="H7199" s="61"/>
      <c r="I7199" s="61"/>
      <c r="J7199" s="61"/>
      <c r="K7199" s="61"/>
      <c r="L7199" s="61"/>
      <c r="M7199" s="61"/>
      <c r="N7199" s="61"/>
      <c r="O7199" s="61"/>
      <c r="P7199" s="61"/>
      <c r="Q7199" s="61"/>
      <c r="R7199" s="61"/>
      <c r="S7199" s="61"/>
      <c r="T7199" s="61"/>
      <c r="U7199" s="61"/>
      <c r="V7199" s="61"/>
      <c r="W7199" s="61"/>
      <c r="X7199" s="61"/>
      <c r="Y7199" s="61"/>
      <c r="Z7199" s="61"/>
      <c r="AA7199" s="61"/>
      <c r="AB7199" s="61"/>
      <c r="AC7199" s="61"/>
      <c r="AD7199" s="61"/>
      <c r="AE7199" s="61"/>
      <c r="AF7199" s="61"/>
      <c r="AG7199" s="61"/>
      <c r="AH7199" s="61"/>
      <c r="AI7199" s="61"/>
      <c r="AJ7199" s="61"/>
      <c r="AK7199" s="61"/>
      <c r="AL7199" s="61"/>
      <c r="AM7199" s="61"/>
      <c r="AN7199" s="61"/>
      <c r="AO7199" s="61"/>
      <c r="AP7199" s="62"/>
      <c r="AQ7199" s="61"/>
      <c r="AR7199" s="61"/>
      <c r="AS7199" s="61"/>
      <c r="AT7199" s="61"/>
      <c r="AU7199" s="61"/>
      <c r="AV7199" s="61"/>
      <c r="AW7199" s="60"/>
    </row>
    <row r="7200" s="59" customFormat="1" customHeight="1" spans="1:49">
      <c r="A7200" s="60"/>
      <c r="B7200" s="60"/>
      <c r="C7200" s="60"/>
      <c r="D7200" s="60"/>
      <c r="H7200" s="61"/>
      <c r="I7200" s="61"/>
      <c r="J7200" s="61"/>
      <c r="K7200" s="61"/>
      <c r="L7200" s="61"/>
      <c r="M7200" s="61"/>
      <c r="N7200" s="61"/>
      <c r="O7200" s="61"/>
      <c r="P7200" s="61"/>
      <c r="Q7200" s="61"/>
      <c r="R7200" s="61"/>
      <c r="S7200" s="61"/>
      <c r="T7200" s="61"/>
      <c r="U7200" s="61"/>
      <c r="V7200" s="61"/>
      <c r="W7200" s="61"/>
      <c r="X7200" s="61"/>
      <c r="Y7200" s="61"/>
      <c r="Z7200" s="61"/>
      <c r="AA7200" s="61"/>
      <c r="AB7200" s="61"/>
      <c r="AC7200" s="61"/>
      <c r="AD7200" s="61"/>
      <c r="AE7200" s="61"/>
      <c r="AF7200" s="61"/>
      <c r="AG7200" s="61"/>
      <c r="AH7200" s="61"/>
      <c r="AI7200" s="61"/>
      <c r="AJ7200" s="61"/>
      <c r="AK7200" s="61"/>
      <c r="AL7200" s="61"/>
      <c r="AM7200" s="61"/>
      <c r="AN7200" s="61"/>
      <c r="AO7200" s="61"/>
      <c r="AP7200" s="62"/>
      <c r="AQ7200" s="61"/>
      <c r="AR7200" s="61"/>
      <c r="AS7200" s="61"/>
      <c r="AT7200" s="61"/>
      <c r="AU7200" s="61"/>
      <c r="AV7200" s="61"/>
      <c r="AW7200" s="60"/>
    </row>
    <row r="7201" s="59" customFormat="1" customHeight="1" spans="1:49">
      <c r="A7201" s="60"/>
      <c r="B7201" s="60"/>
      <c r="C7201" s="60"/>
      <c r="D7201" s="60"/>
      <c r="H7201" s="61"/>
      <c r="I7201" s="61"/>
      <c r="J7201" s="61"/>
      <c r="K7201" s="61"/>
      <c r="L7201" s="61"/>
      <c r="M7201" s="61"/>
      <c r="N7201" s="61"/>
      <c r="O7201" s="61"/>
      <c r="P7201" s="61"/>
      <c r="Q7201" s="61"/>
      <c r="R7201" s="61"/>
      <c r="S7201" s="61"/>
      <c r="T7201" s="61"/>
      <c r="U7201" s="61"/>
      <c r="V7201" s="61"/>
      <c r="W7201" s="61"/>
      <c r="X7201" s="61"/>
      <c r="Y7201" s="61"/>
      <c r="Z7201" s="61"/>
      <c r="AA7201" s="61"/>
      <c r="AB7201" s="61"/>
      <c r="AC7201" s="61"/>
      <c r="AD7201" s="61"/>
      <c r="AE7201" s="61"/>
      <c r="AF7201" s="61"/>
      <c r="AG7201" s="61"/>
      <c r="AH7201" s="61"/>
      <c r="AI7201" s="61"/>
      <c r="AJ7201" s="61"/>
      <c r="AK7201" s="61"/>
      <c r="AL7201" s="61"/>
      <c r="AM7201" s="61"/>
      <c r="AN7201" s="61"/>
      <c r="AO7201" s="61"/>
      <c r="AP7201" s="62"/>
      <c r="AQ7201" s="61"/>
      <c r="AR7201" s="61"/>
      <c r="AS7201" s="61"/>
      <c r="AT7201" s="61"/>
      <c r="AU7201" s="61"/>
      <c r="AV7201" s="61"/>
      <c r="AW7201" s="60"/>
    </row>
    <row r="7202" s="59" customFormat="1" customHeight="1" spans="1:49">
      <c r="A7202" s="60"/>
      <c r="B7202" s="60"/>
      <c r="C7202" s="60"/>
      <c r="D7202" s="60"/>
      <c r="H7202" s="61"/>
      <c r="I7202" s="61"/>
      <c r="J7202" s="61"/>
      <c r="K7202" s="61"/>
      <c r="L7202" s="61"/>
      <c r="M7202" s="61"/>
      <c r="N7202" s="61"/>
      <c r="O7202" s="61"/>
      <c r="P7202" s="61"/>
      <c r="Q7202" s="61"/>
      <c r="R7202" s="61"/>
      <c r="S7202" s="61"/>
      <c r="T7202" s="61"/>
      <c r="U7202" s="61"/>
      <c r="V7202" s="61"/>
      <c r="W7202" s="61"/>
      <c r="X7202" s="61"/>
      <c r="Y7202" s="61"/>
      <c r="Z7202" s="61"/>
      <c r="AA7202" s="61"/>
      <c r="AB7202" s="61"/>
      <c r="AC7202" s="61"/>
      <c r="AD7202" s="61"/>
      <c r="AE7202" s="61"/>
      <c r="AF7202" s="61"/>
      <c r="AG7202" s="61"/>
      <c r="AH7202" s="61"/>
      <c r="AI7202" s="61"/>
      <c r="AJ7202" s="61"/>
      <c r="AK7202" s="61"/>
      <c r="AL7202" s="61"/>
      <c r="AM7202" s="61"/>
      <c r="AN7202" s="61"/>
      <c r="AO7202" s="61"/>
      <c r="AP7202" s="62"/>
      <c r="AQ7202" s="61"/>
      <c r="AR7202" s="61"/>
      <c r="AS7202" s="61"/>
      <c r="AT7202" s="61"/>
      <c r="AU7202" s="61"/>
      <c r="AV7202" s="61"/>
      <c r="AW7202" s="60"/>
    </row>
    <row r="7203" s="59" customFormat="1" customHeight="1" spans="1:49">
      <c r="A7203" s="60"/>
      <c r="B7203" s="60"/>
      <c r="C7203" s="60"/>
      <c r="D7203" s="60"/>
      <c r="H7203" s="61"/>
      <c r="I7203" s="61"/>
      <c r="J7203" s="61"/>
      <c r="K7203" s="61"/>
      <c r="L7203" s="61"/>
      <c r="M7203" s="61"/>
      <c r="N7203" s="61"/>
      <c r="O7203" s="61"/>
      <c r="P7203" s="61"/>
      <c r="Q7203" s="61"/>
      <c r="R7203" s="61"/>
      <c r="S7203" s="61"/>
      <c r="T7203" s="61"/>
      <c r="U7203" s="61"/>
      <c r="V7203" s="61"/>
      <c r="W7203" s="61"/>
      <c r="X7203" s="61"/>
      <c r="Y7203" s="61"/>
      <c r="Z7203" s="61"/>
      <c r="AA7203" s="61"/>
      <c r="AB7203" s="61"/>
      <c r="AC7203" s="61"/>
      <c r="AD7203" s="61"/>
      <c r="AE7203" s="61"/>
      <c r="AF7203" s="61"/>
      <c r="AG7203" s="61"/>
      <c r="AH7203" s="61"/>
      <c r="AI7203" s="61"/>
      <c r="AJ7203" s="61"/>
      <c r="AK7203" s="61"/>
      <c r="AL7203" s="61"/>
      <c r="AM7203" s="61"/>
      <c r="AN7203" s="61"/>
      <c r="AO7203" s="61"/>
      <c r="AP7203" s="62"/>
      <c r="AQ7203" s="61"/>
      <c r="AR7203" s="61"/>
      <c r="AS7203" s="61"/>
      <c r="AT7203" s="61"/>
      <c r="AU7203" s="61"/>
      <c r="AV7203" s="61"/>
      <c r="AW7203" s="60"/>
    </row>
    <row r="7204" s="59" customFormat="1" customHeight="1" spans="1:49">
      <c r="A7204" s="60"/>
      <c r="B7204" s="60"/>
      <c r="C7204" s="60"/>
      <c r="D7204" s="60"/>
      <c r="H7204" s="61"/>
      <c r="I7204" s="61"/>
      <c r="J7204" s="61"/>
      <c r="K7204" s="61"/>
      <c r="L7204" s="61"/>
      <c r="M7204" s="61"/>
      <c r="N7204" s="61"/>
      <c r="O7204" s="61"/>
      <c r="P7204" s="61"/>
      <c r="Q7204" s="61"/>
      <c r="R7204" s="61"/>
      <c r="S7204" s="61"/>
      <c r="T7204" s="61"/>
      <c r="U7204" s="61"/>
      <c r="V7204" s="61"/>
      <c r="W7204" s="61"/>
      <c r="X7204" s="61"/>
      <c r="Y7204" s="61"/>
      <c r="Z7204" s="61"/>
      <c r="AA7204" s="61"/>
      <c r="AB7204" s="61"/>
      <c r="AC7204" s="61"/>
      <c r="AD7204" s="61"/>
      <c r="AE7204" s="61"/>
      <c r="AF7204" s="61"/>
      <c r="AG7204" s="61"/>
      <c r="AH7204" s="61"/>
      <c r="AI7204" s="61"/>
      <c r="AJ7204" s="61"/>
      <c r="AK7204" s="61"/>
      <c r="AL7204" s="61"/>
      <c r="AM7204" s="61"/>
      <c r="AN7204" s="61"/>
      <c r="AO7204" s="61"/>
      <c r="AP7204" s="62"/>
      <c r="AQ7204" s="61"/>
      <c r="AR7204" s="61"/>
      <c r="AS7204" s="61"/>
      <c r="AT7204" s="61"/>
      <c r="AU7204" s="61"/>
      <c r="AV7204" s="61"/>
      <c r="AW7204" s="60"/>
    </row>
    <row r="7205" s="59" customFormat="1" customHeight="1" spans="1:49">
      <c r="A7205" s="60"/>
      <c r="B7205" s="60"/>
      <c r="C7205" s="60"/>
      <c r="D7205" s="60"/>
      <c r="H7205" s="61"/>
      <c r="I7205" s="61"/>
      <c r="J7205" s="61"/>
      <c r="K7205" s="61"/>
      <c r="L7205" s="61"/>
      <c r="M7205" s="61"/>
      <c r="N7205" s="61"/>
      <c r="O7205" s="61"/>
      <c r="P7205" s="61"/>
      <c r="Q7205" s="61"/>
      <c r="R7205" s="61"/>
      <c r="S7205" s="61"/>
      <c r="T7205" s="61"/>
      <c r="U7205" s="61"/>
      <c r="V7205" s="61"/>
      <c r="W7205" s="61"/>
      <c r="X7205" s="61"/>
      <c r="Y7205" s="61"/>
      <c r="Z7205" s="61"/>
      <c r="AA7205" s="61"/>
      <c r="AB7205" s="61"/>
      <c r="AC7205" s="61"/>
      <c r="AD7205" s="61"/>
      <c r="AE7205" s="61"/>
      <c r="AF7205" s="61"/>
      <c r="AG7205" s="61"/>
      <c r="AH7205" s="61"/>
      <c r="AI7205" s="61"/>
      <c r="AJ7205" s="61"/>
      <c r="AK7205" s="61"/>
      <c r="AL7205" s="61"/>
      <c r="AM7205" s="61"/>
      <c r="AN7205" s="61"/>
      <c r="AO7205" s="61"/>
      <c r="AP7205" s="62"/>
      <c r="AQ7205" s="61"/>
      <c r="AR7205" s="61"/>
      <c r="AS7205" s="61"/>
      <c r="AT7205" s="61"/>
      <c r="AU7205" s="61"/>
      <c r="AV7205" s="61"/>
      <c r="AW7205" s="60"/>
    </row>
    <row r="7206" s="59" customFormat="1" customHeight="1" spans="1:49">
      <c r="A7206" s="60"/>
      <c r="B7206" s="60"/>
      <c r="C7206" s="60"/>
      <c r="D7206" s="60"/>
      <c r="H7206" s="61"/>
      <c r="I7206" s="61"/>
      <c r="J7206" s="61"/>
      <c r="K7206" s="61"/>
      <c r="L7206" s="61"/>
      <c r="M7206" s="61"/>
      <c r="N7206" s="61"/>
      <c r="O7206" s="61"/>
      <c r="P7206" s="61"/>
      <c r="Q7206" s="61"/>
      <c r="R7206" s="61"/>
      <c r="S7206" s="61"/>
      <c r="T7206" s="61"/>
      <c r="U7206" s="61"/>
      <c r="V7206" s="61"/>
      <c r="W7206" s="61"/>
      <c r="X7206" s="61"/>
      <c r="Y7206" s="61"/>
      <c r="Z7206" s="61"/>
      <c r="AA7206" s="61"/>
      <c r="AB7206" s="61"/>
      <c r="AC7206" s="61"/>
      <c r="AD7206" s="61"/>
      <c r="AE7206" s="61"/>
      <c r="AF7206" s="61"/>
      <c r="AG7206" s="61"/>
      <c r="AH7206" s="61"/>
      <c r="AI7206" s="61"/>
      <c r="AJ7206" s="61"/>
      <c r="AK7206" s="61"/>
      <c r="AL7206" s="61"/>
      <c r="AM7206" s="61"/>
      <c r="AN7206" s="61"/>
      <c r="AO7206" s="61"/>
      <c r="AP7206" s="62"/>
      <c r="AQ7206" s="61"/>
      <c r="AR7206" s="61"/>
      <c r="AS7206" s="61"/>
      <c r="AT7206" s="61"/>
      <c r="AU7206" s="61"/>
      <c r="AV7206" s="61"/>
      <c r="AW7206" s="60"/>
    </row>
    <row r="7207" s="59" customFormat="1" customHeight="1" spans="1:49">
      <c r="A7207" s="60"/>
      <c r="B7207" s="60"/>
      <c r="C7207" s="60"/>
      <c r="D7207" s="60"/>
      <c r="H7207" s="61"/>
      <c r="I7207" s="61"/>
      <c r="J7207" s="61"/>
      <c r="K7207" s="61"/>
      <c r="L7207" s="61"/>
      <c r="M7207" s="61"/>
      <c r="N7207" s="61"/>
      <c r="O7207" s="61"/>
      <c r="P7207" s="61"/>
      <c r="Q7207" s="61"/>
      <c r="R7207" s="61"/>
      <c r="S7207" s="61"/>
      <c r="T7207" s="61"/>
      <c r="U7207" s="61"/>
      <c r="V7207" s="61"/>
      <c r="W7207" s="61"/>
      <c r="X7207" s="61"/>
      <c r="Y7207" s="61"/>
      <c r="Z7207" s="61"/>
      <c r="AA7207" s="61"/>
      <c r="AB7207" s="61"/>
      <c r="AC7207" s="61"/>
      <c r="AD7207" s="61"/>
      <c r="AE7207" s="61"/>
      <c r="AF7207" s="61"/>
      <c r="AG7207" s="61"/>
      <c r="AH7207" s="61"/>
      <c r="AI7207" s="61"/>
      <c r="AJ7207" s="61"/>
      <c r="AK7207" s="61"/>
      <c r="AL7207" s="61"/>
      <c r="AM7207" s="61"/>
      <c r="AN7207" s="61"/>
      <c r="AO7207" s="61"/>
      <c r="AP7207" s="62"/>
      <c r="AQ7207" s="61"/>
      <c r="AR7207" s="61"/>
      <c r="AS7207" s="61"/>
      <c r="AT7207" s="61"/>
      <c r="AU7207" s="61"/>
      <c r="AV7207" s="61"/>
      <c r="AW7207" s="60"/>
    </row>
    <row r="7208" s="59" customFormat="1" customHeight="1" spans="1:49">
      <c r="A7208" s="60"/>
      <c r="B7208" s="60"/>
      <c r="C7208" s="60"/>
      <c r="D7208" s="60"/>
      <c r="H7208" s="61"/>
      <c r="I7208" s="61"/>
      <c r="J7208" s="61"/>
      <c r="K7208" s="61"/>
      <c r="L7208" s="61"/>
      <c r="M7208" s="61"/>
      <c r="N7208" s="61"/>
      <c r="O7208" s="61"/>
      <c r="P7208" s="61"/>
      <c r="Q7208" s="61"/>
      <c r="R7208" s="61"/>
      <c r="S7208" s="61"/>
      <c r="T7208" s="61"/>
      <c r="U7208" s="61"/>
      <c r="V7208" s="61"/>
      <c r="W7208" s="61"/>
      <c r="X7208" s="61"/>
      <c r="Y7208" s="61"/>
      <c r="Z7208" s="61"/>
      <c r="AA7208" s="61"/>
      <c r="AB7208" s="61"/>
      <c r="AC7208" s="61"/>
      <c r="AD7208" s="61"/>
      <c r="AE7208" s="61"/>
      <c r="AF7208" s="61"/>
      <c r="AG7208" s="61"/>
      <c r="AH7208" s="61"/>
      <c r="AI7208" s="61"/>
      <c r="AJ7208" s="61"/>
      <c r="AK7208" s="61"/>
      <c r="AL7208" s="61"/>
      <c r="AM7208" s="61"/>
      <c r="AN7208" s="61"/>
      <c r="AO7208" s="61"/>
      <c r="AP7208" s="62"/>
      <c r="AQ7208" s="61"/>
      <c r="AR7208" s="61"/>
      <c r="AS7208" s="61"/>
      <c r="AT7208" s="61"/>
      <c r="AU7208" s="61"/>
      <c r="AV7208" s="61"/>
      <c r="AW7208" s="60"/>
    </row>
    <row r="7209" s="59" customFormat="1" customHeight="1" spans="1:49">
      <c r="A7209" s="60"/>
      <c r="B7209" s="60"/>
      <c r="C7209" s="60"/>
      <c r="D7209" s="60"/>
      <c r="H7209" s="61"/>
      <c r="I7209" s="61"/>
      <c r="J7209" s="61"/>
      <c r="K7209" s="61"/>
      <c r="L7209" s="61"/>
      <c r="M7209" s="61"/>
      <c r="N7209" s="61"/>
      <c r="O7209" s="61"/>
      <c r="P7209" s="61"/>
      <c r="Q7209" s="61"/>
      <c r="R7209" s="61"/>
      <c r="S7209" s="61"/>
      <c r="T7209" s="61"/>
      <c r="U7209" s="61"/>
      <c r="V7209" s="61"/>
      <c r="W7209" s="61"/>
      <c r="X7209" s="61"/>
      <c r="Y7209" s="61"/>
      <c r="Z7209" s="61"/>
      <c r="AA7209" s="61"/>
      <c r="AB7209" s="61"/>
      <c r="AC7209" s="61"/>
      <c r="AD7209" s="61"/>
      <c r="AE7209" s="61"/>
      <c r="AF7209" s="61"/>
      <c r="AG7209" s="61"/>
      <c r="AH7209" s="61"/>
      <c r="AI7209" s="61"/>
      <c r="AJ7209" s="61"/>
      <c r="AK7209" s="61"/>
      <c r="AL7209" s="61"/>
      <c r="AM7209" s="61"/>
      <c r="AN7209" s="61"/>
      <c r="AO7209" s="61"/>
      <c r="AP7209" s="62"/>
      <c r="AQ7209" s="61"/>
      <c r="AR7209" s="61"/>
      <c r="AS7209" s="61"/>
      <c r="AT7209" s="61"/>
      <c r="AU7209" s="61"/>
      <c r="AV7209" s="61"/>
      <c r="AW7209" s="60"/>
    </row>
    <row r="7210" s="59" customFormat="1" customHeight="1" spans="1:49">
      <c r="A7210" s="60"/>
      <c r="B7210" s="60"/>
      <c r="C7210" s="60"/>
      <c r="D7210" s="60"/>
      <c r="H7210" s="61"/>
      <c r="I7210" s="61"/>
      <c r="J7210" s="61"/>
      <c r="K7210" s="61"/>
      <c r="L7210" s="61"/>
      <c r="M7210" s="61"/>
      <c r="N7210" s="61"/>
      <c r="O7210" s="61"/>
      <c r="P7210" s="61"/>
      <c r="Q7210" s="61"/>
      <c r="R7210" s="61"/>
      <c r="S7210" s="61"/>
      <c r="T7210" s="61"/>
      <c r="U7210" s="61"/>
      <c r="V7210" s="61"/>
      <c r="W7210" s="61"/>
      <c r="X7210" s="61"/>
      <c r="Y7210" s="61"/>
      <c r="Z7210" s="61"/>
      <c r="AA7210" s="61"/>
      <c r="AB7210" s="61"/>
      <c r="AC7210" s="61"/>
      <c r="AD7210" s="61"/>
      <c r="AE7210" s="61"/>
      <c r="AF7210" s="61"/>
      <c r="AG7210" s="61"/>
      <c r="AH7210" s="61"/>
      <c r="AI7210" s="61"/>
      <c r="AJ7210" s="61"/>
      <c r="AK7210" s="61"/>
      <c r="AL7210" s="61"/>
      <c r="AM7210" s="61"/>
      <c r="AN7210" s="61"/>
      <c r="AO7210" s="61"/>
      <c r="AP7210" s="62"/>
      <c r="AQ7210" s="61"/>
      <c r="AR7210" s="61"/>
      <c r="AS7210" s="61"/>
      <c r="AT7210" s="61"/>
      <c r="AU7210" s="61"/>
      <c r="AV7210" s="61"/>
      <c r="AW7210" s="60"/>
    </row>
    <row r="7211" s="59" customFormat="1" customHeight="1" spans="1:49">
      <c r="A7211" s="60"/>
      <c r="B7211" s="60"/>
      <c r="C7211" s="60"/>
      <c r="D7211" s="60"/>
      <c r="H7211" s="61"/>
      <c r="I7211" s="61"/>
      <c r="J7211" s="61"/>
      <c r="K7211" s="61"/>
      <c r="L7211" s="61"/>
      <c r="M7211" s="61"/>
      <c r="N7211" s="61"/>
      <c r="O7211" s="61"/>
      <c r="P7211" s="61"/>
      <c r="Q7211" s="61"/>
      <c r="R7211" s="61"/>
      <c r="S7211" s="61"/>
      <c r="T7211" s="61"/>
      <c r="U7211" s="61"/>
      <c r="V7211" s="61"/>
      <c r="W7211" s="61"/>
      <c r="X7211" s="61"/>
      <c r="Y7211" s="61"/>
      <c r="Z7211" s="61"/>
      <c r="AA7211" s="61"/>
      <c r="AB7211" s="61"/>
      <c r="AC7211" s="61"/>
      <c r="AD7211" s="61"/>
      <c r="AE7211" s="61"/>
      <c r="AF7211" s="61"/>
      <c r="AG7211" s="61"/>
      <c r="AH7211" s="61"/>
      <c r="AI7211" s="61"/>
      <c r="AJ7211" s="61"/>
      <c r="AK7211" s="61"/>
      <c r="AL7211" s="61"/>
      <c r="AM7211" s="61"/>
      <c r="AN7211" s="61"/>
      <c r="AO7211" s="61"/>
      <c r="AP7211" s="62"/>
      <c r="AQ7211" s="61"/>
      <c r="AR7211" s="61"/>
      <c r="AS7211" s="61"/>
      <c r="AT7211" s="61"/>
      <c r="AU7211" s="61"/>
      <c r="AV7211" s="61"/>
      <c r="AW7211" s="60"/>
    </row>
    <row r="7212" s="59" customFormat="1" customHeight="1" spans="1:49">
      <c r="A7212" s="60"/>
      <c r="B7212" s="60"/>
      <c r="C7212" s="60"/>
      <c r="D7212" s="60"/>
      <c r="H7212" s="61"/>
      <c r="I7212" s="61"/>
      <c r="J7212" s="61"/>
      <c r="K7212" s="61"/>
      <c r="L7212" s="61"/>
      <c r="M7212" s="61"/>
      <c r="N7212" s="61"/>
      <c r="O7212" s="61"/>
      <c r="P7212" s="61"/>
      <c r="Q7212" s="61"/>
      <c r="R7212" s="61"/>
      <c r="S7212" s="61"/>
      <c r="T7212" s="61"/>
      <c r="U7212" s="61"/>
      <c r="V7212" s="61"/>
      <c r="W7212" s="61"/>
      <c r="X7212" s="61"/>
      <c r="Y7212" s="61"/>
      <c r="Z7212" s="61"/>
      <c r="AA7212" s="61"/>
      <c r="AB7212" s="61"/>
      <c r="AC7212" s="61"/>
      <c r="AD7212" s="61"/>
      <c r="AE7212" s="61"/>
      <c r="AF7212" s="61"/>
      <c r="AG7212" s="61"/>
      <c r="AH7212" s="61"/>
      <c r="AI7212" s="61"/>
      <c r="AJ7212" s="61"/>
      <c r="AK7212" s="61"/>
      <c r="AL7212" s="61"/>
      <c r="AM7212" s="61"/>
      <c r="AN7212" s="61"/>
      <c r="AO7212" s="61"/>
      <c r="AP7212" s="62"/>
      <c r="AQ7212" s="61"/>
      <c r="AR7212" s="61"/>
      <c r="AS7212" s="61"/>
      <c r="AT7212" s="61"/>
      <c r="AU7212" s="61"/>
      <c r="AV7212" s="61"/>
      <c r="AW7212" s="60"/>
    </row>
    <row r="7213" s="59" customFormat="1" customHeight="1" spans="1:49">
      <c r="A7213" s="60"/>
      <c r="B7213" s="60"/>
      <c r="C7213" s="60"/>
      <c r="D7213" s="60"/>
      <c r="H7213" s="61"/>
      <c r="I7213" s="61"/>
      <c r="J7213" s="61"/>
      <c r="K7213" s="61"/>
      <c r="L7213" s="61"/>
      <c r="M7213" s="61"/>
      <c r="N7213" s="61"/>
      <c r="O7213" s="61"/>
      <c r="P7213" s="61"/>
      <c r="Q7213" s="61"/>
      <c r="R7213" s="61"/>
      <c r="S7213" s="61"/>
      <c r="T7213" s="61"/>
      <c r="U7213" s="61"/>
      <c r="V7213" s="61"/>
      <c r="W7213" s="61"/>
      <c r="X7213" s="61"/>
      <c r="Y7213" s="61"/>
      <c r="Z7213" s="61"/>
      <c r="AA7213" s="61"/>
      <c r="AB7213" s="61"/>
      <c r="AC7213" s="61"/>
      <c r="AD7213" s="61"/>
      <c r="AE7213" s="61"/>
      <c r="AF7213" s="61"/>
      <c r="AG7213" s="61"/>
      <c r="AH7213" s="61"/>
      <c r="AI7213" s="61"/>
      <c r="AJ7213" s="61"/>
      <c r="AK7213" s="61"/>
      <c r="AL7213" s="61"/>
      <c r="AM7213" s="61"/>
      <c r="AN7213" s="61"/>
      <c r="AO7213" s="61"/>
      <c r="AP7213" s="62"/>
      <c r="AQ7213" s="61"/>
      <c r="AR7213" s="61"/>
      <c r="AS7213" s="61"/>
      <c r="AT7213" s="61"/>
      <c r="AU7213" s="61"/>
      <c r="AV7213" s="61"/>
      <c r="AW7213" s="60"/>
    </row>
    <row r="7214" s="59" customFormat="1" customHeight="1" spans="1:49">
      <c r="A7214" s="60"/>
      <c r="B7214" s="60"/>
      <c r="C7214" s="60"/>
      <c r="D7214" s="60"/>
      <c r="H7214" s="61"/>
      <c r="I7214" s="61"/>
      <c r="J7214" s="61"/>
      <c r="K7214" s="61"/>
      <c r="L7214" s="61"/>
      <c r="M7214" s="61"/>
      <c r="N7214" s="61"/>
      <c r="O7214" s="61"/>
      <c r="P7214" s="61"/>
      <c r="Q7214" s="61"/>
      <c r="R7214" s="61"/>
      <c r="S7214" s="61"/>
      <c r="T7214" s="61"/>
      <c r="U7214" s="61"/>
      <c r="V7214" s="61"/>
      <c r="W7214" s="61"/>
      <c r="X7214" s="61"/>
      <c r="Y7214" s="61"/>
      <c r="Z7214" s="61"/>
      <c r="AA7214" s="61"/>
      <c r="AB7214" s="61"/>
      <c r="AC7214" s="61"/>
      <c r="AD7214" s="61"/>
      <c r="AE7214" s="61"/>
      <c r="AF7214" s="61"/>
      <c r="AG7214" s="61"/>
      <c r="AH7214" s="61"/>
      <c r="AI7214" s="61"/>
      <c r="AJ7214" s="61"/>
      <c r="AK7214" s="61"/>
      <c r="AL7214" s="61"/>
      <c r="AM7214" s="61"/>
      <c r="AN7214" s="61"/>
      <c r="AO7214" s="61"/>
      <c r="AP7214" s="62"/>
      <c r="AQ7214" s="61"/>
      <c r="AR7214" s="61"/>
      <c r="AS7214" s="61"/>
      <c r="AT7214" s="61"/>
      <c r="AU7214" s="61"/>
      <c r="AV7214" s="61"/>
      <c r="AW7214" s="60"/>
    </row>
    <row r="7215" s="59" customFormat="1" customHeight="1" spans="1:49">
      <c r="A7215" s="60"/>
      <c r="B7215" s="60"/>
      <c r="C7215" s="60"/>
      <c r="D7215" s="60"/>
      <c r="H7215" s="61"/>
      <c r="I7215" s="61"/>
      <c r="J7215" s="61"/>
      <c r="K7215" s="61"/>
      <c r="L7215" s="61"/>
      <c r="M7215" s="61"/>
      <c r="N7215" s="61"/>
      <c r="O7215" s="61"/>
      <c r="P7215" s="61"/>
      <c r="Q7215" s="61"/>
      <c r="R7215" s="61"/>
      <c r="S7215" s="61"/>
      <c r="T7215" s="61"/>
      <c r="U7215" s="61"/>
      <c r="V7215" s="61"/>
      <c r="W7215" s="61"/>
      <c r="X7215" s="61"/>
      <c r="Y7215" s="61"/>
      <c r="Z7215" s="61"/>
      <c r="AA7215" s="61"/>
      <c r="AB7215" s="61"/>
      <c r="AC7215" s="61"/>
      <c r="AD7215" s="61"/>
      <c r="AE7215" s="61"/>
      <c r="AF7215" s="61"/>
      <c r="AG7215" s="61"/>
      <c r="AH7215" s="61"/>
      <c r="AI7215" s="61"/>
      <c r="AJ7215" s="61"/>
      <c r="AK7215" s="61"/>
      <c r="AL7215" s="61"/>
      <c r="AM7215" s="61"/>
      <c r="AN7215" s="61"/>
      <c r="AO7215" s="61"/>
      <c r="AP7215" s="62"/>
      <c r="AQ7215" s="61"/>
      <c r="AR7215" s="61"/>
      <c r="AS7215" s="61"/>
      <c r="AT7215" s="61"/>
      <c r="AU7215" s="61"/>
      <c r="AV7215" s="61"/>
      <c r="AW7215" s="60"/>
    </row>
    <row r="7216" s="59" customFormat="1" customHeight="1" spans="1:49">
      <c r="A7216" s="60"/>
      <c r="B7216" s="60"/>
      <c r="C7216" s="60"/>
      <c r="D7216" s="60"/>
      <c r="H7216" s="61"/>
      <c r="I7216" s="61"/>
      <c r="J7216" s="61"/>
      <c r="K7216" s="61"/>
      <c r="L7216" s="61"/>
      <c r="M7216" s="61"/>
      <c r="N7216" s="61"/>
      <c r="O7216" s="61"/>
      <c r="P7216" s="61"/>
      <c r="Q7216" s="61"/>
      <c r="R7216" s="61"/>
      <c r="S7216" s="61"/>
      <c r="T7216" s="61"/>
      <c r="U7216" s="61"/>
      <c r="V7216" s="61"/>
      <c r="W7216" s="61"/>
      <c r="X7216" s="61"/>
      <c r="Y7216" s="61"/>
      <c r="Z7216" s="61"/>
      <c r="AA7216" s="61"/>
      <c r="AB7216" s="61"/>
      <c r="AC7216" s="61"/>
      <c r="AD7216" s="61"/>
      <c r="AE7216" s="61"/>
      <c r="AF7216" s="61"/>
      <c r="AG7216" s="61"/>
      <c r="AH7216" s="61"/>
      <c r="AI7216" s="61"/>
      <c r="AJ7216" s="61"/>
      <c r="AK7216" s="61"/>
      <c r="AL7216" s="61"/>
      <c r="AM7216" s="61"/>
      <c r="AN7216" s="61"/>
      <c r="AO7216" s="61"/>
      <c r="AP7216" s="62"/>
      <c r="AQ7216" s="61"/>
      <c r="AR7216" s="61"/>
      <c r="AS7216" s="61"/>
      <c r="AT7216" s="61"/>
      <c r="AU7216" s="61"/>
      <c r="AV7216" s="61"/>
      <c r="AW7216" s="60"/>
    </row>
    <row r="7217" s="59" customFormat="1" customHeight="1" spans="1:49">
      <c r="A7217" s="60"/>
      <c r="B7217" s="60"/>
      <c r="C7217" s="60"/>
      <c r="D7217" s="60"/>
      <c r="H7217" s="61"/>
      <c r="I7217" s="61"/>
      <c r="J7217" s="61"/>
      <c r="K7217" s="61"/>
      <c r="L7217" s="61"/>
      <c r="M7217" s="61"/>
      <c r="N7217" s="61"/>
      <c r="O7217" s="61"/>
      <c r="P7217" s="61"/>
      <c r="Q7217" s="61"/>
      <c r="R7217" s="61"/>
      <c r="S7217" s="61"/>
      <c r="T7217" s="61"/>
      <c r="U7217" s="61"/>
      <c r="V7217" s="61"/>
      <c r="W7217" s="61"/>
      <c r="X7217" s="61"/>
      <c r="Y7217" s="61"/>
      <c r="Z7217" s="61"/>
      <c r="AA7217" s="61"/>
      <c r="AB7217" s="61"/>
      <c r="AC7217" s="61"/>
      <c r="AD7217" s="61"/>
      <c r="AE7217" s="61"/>
      <c r="AF7217" s="61"/>
      <c r="AG7217" s="61"/>
      <c r="AH7217" s="61"/>
      <c r="AI7217" s="61"/>
      <c r="AJ7217" s="61"/>
      <c r="AK7217" s="61"/>
      <c r="AL7217" s="61"/>
      <c r="AM7217" s="61"/>
      <c r="AN7217" s="61"/>
      <c r="AO7217" s="61"/>
      <c r="AP7217" s="62"/>
      <c r="AQ7217" s="61"/>
      <c r="AR7217" s="61"/>
      <c r="AS7217" s="61"/>
      <c r="AT7217" s="61"/>
      <c r="AU7217" s="61"/>
      <c r="AV7217" s="61"/>
      <c r="AW7217" s="60"/>
    </row>
    <row r="7218" s="59" customFormat="1" customHeight="1" spans="1:49">
      <c r="A7218" s="60"/>
      <c r="B7218" s="60"/>
      <c r="C7218" s="60"/>
      <c r="D7218" s="60"/>
      <c r="H7218" s="61"/>
      <c r="I7218" s="61"/>
      <c r="J7218" s="61"/>
      <c r="K7218" s="61"/>
      <c r="L7218" s="61"/>
      <c r="M7218" s="61"/>
      <c r="N7218" s="61"/>
      <c r="O7218" s="61"/>
      <c r="P7218" s="61"/>
      <c r="Q7218" s="61"/>
      <c r="R7218" s="61"/>
      <c r="S7218" s="61"/>
      <c r="T7218" s="61"/>
      <c r="U7218" s="61"/>
      <c r="V7218" s="61"/>
      <c r="W7218" s="61"/>
      <c r="X7218" s="61"/>
      <c r="Y7218" s="61"/>
      <c r="Z7218" s="61"/>
      <c r="AA7218" s="61"/>
      <c r="AB7218" s="61"/>
      <c r="AC7218" s="61"/>
      <c r="AD7218" s="61"/>
      <c r="AE7218" s="61"/>
      <c r="AF7218" s="61"/>
      <c r="AG7218" s="61"/>
      <c r="AH7218" s="61"/>
      <c r="AI7218" s="61"/>
      <c r="AJ7218" s="61"/>
      <c r="AK7218" s="61"/>
      <c r="AL7218" s="61"/>
      <c r="AM7218" s="61"/>
      <c r="AN7218" s="61"/>
      <c r="AO7218" s="61"/>
      <c r="AP7218" s="62"/>
      <c r="AQ7218" s="61"/>
      <c r="AR7218" s="61"/>
      <c r="AS7218" s="61"/>
      <c r="AT7218" s="61"/>
      <c r="AU7218" s="61"/>
      <c r="AV7218" s="61"/>
      <c r="AW7218" s="60"/>
    </row>
    <row r="7219" s="59" customFormat="1" customHeight="1" spans="1:49">
      <c r="A7219" s="60"/>
      <c r="B7219" s="60"/>
      <c r="C7219" s="60"/>
      <c r="D7219" s="60"/>
      <c r="H7219" s="61"/>
      <c r="I7219" s="61"/>
      <c r="J7219" s="61"/>
      <c r="K7219" s="61"/>
      <c r="L7219" s="61"/>
      <c r="M7219" s="61"/>
      <c r="N7219" s="61"/>
      <c r="O7219" s="61"/>
      <c r="P7219" s="61"/>
      <c r="Q7219" s="61"/>
      <c r="R7219" s="61"/>
      <c r="S7219" s="61"/>
      <c r="T7219" s="61"/>
      <c r="U7219" s="61"/>
      <c r="V7219" s="61"/>
      <c r="W7219" s="61"/>
      <c r="X7219" s="61"/>
      <c r="Y7219" s="61"/>
      <c r="Z7219" s="61"/>
      <c r="AA7219" s="61"/>
      <c r="AB7219" s="61"/>
      <c r="AC7219" s="61"/>
      <c r="AD7219" s="61"/>
      <c r="AE7219" s="61"/>
      <c r="AF7219" s="61"/>
      <c r="AG7219" s="61"/>
      <c r="AH7219" s="61"/>
      <c r="AI7219" s="61"/>
      <c r="AJ7219" s="61"/>
      <c r="AK7219" s="61"/>
      <c r="AL7219" s="61"/>
      <c r="AM7219" s="61"/>
      <c r="AN7219" s="61"/>
      <c r="AO7219" s="61"/>
      <c r="AP7219" s="62"/>
      <c r="AQ7219" s="61"/>
      <c r="AR7219" s="61"/>
      <c r="AS7219" s="61"/>
      <c r="AT7219" s="61"/>
      <c r="AU7219" s="61"/>
      <c r="AV7219" s="61"/>
      <c r="AW7219" s="60"/>
    </row>
    <row r="7220" s="59" customFormat="1" customHeight="1" spans="1:49">
      <c r="A7220" s="60"/>
      <c r="B7220" s="60"/>
      <c r="C7220" s="60"/>
      <c r="D7220" s="60"/>
      <c r="H7220" s="61"/>
      <c r="I7220" s="61"/>
      <c r="J7220" s="61"/>
      <c r="K7220" s="61"/>
      <c r="L7220" s="61"/>
      <c r="M7220" s="61"/>
      <c r="N7220" s="61"/>
      <c r="O7220" s="61"/>
      <c r="P7220" s="61"/>
      <c r="Q7220" s="61"/>
      <c r="R7220" s="61"/>
      <c r="S7220" s="61"/>
      <c r="T7220" s="61"/>
      <c r="U7220" s="61"/>
      <c r="V7220" s="61"/>
      <c r="W7220" s="61"/>
      <c r="X7220" s="61"/>
      <c r="Y7220" s="61"/>
      <c r="Z7220" s="61"/>
      <c r="AA7220" s="61"/>
      <c r="AB7220" s="61"/>
      <c r="AC7220" s="61"/>
      <c r="AD7220" s="61"/>
      <c r="AE7220" s="61"/>
      <c r="AF7220" s="61"/>
      <c r="AG7220" s="61"/>
      <c r="AH7220" s="61"/>
      <c r="AI7220" s="61"/>
      <c r="AJ7220" s="61"/>
      <c r="AK7220" s="61"/>
      <c r="AL7220" s="61"/>
      <c r="AM7220" s="61"/>
      <c r="AN7220" s="61"/>
      <c r="AO7220" s="61"/>
      <c r="AP7220" s="62"/>
      <c r="AQ7220" s="61"/>
      <c r="AR7220" s="61"/>
      <c r="AS7220" s="61"/>
      <c r="AT7220" s="61"/>
      <c r="AU7220" s="61"/>
      <c r="AV7220" s="61"/>
      <c r="AW7220" s="60"/>
    </row>
    <row r="7221" s="59" customFormat="1" customHeight="1" spans="1:49">
      <c r="A7221" s="60"/>
      <c r="B7221" s="60"/>
      <c r="C7221" s="60"/>
      <c r="D7221" s="60"/>
      <c r="H7221" s="61"/>
      <c r="I7221" s="61"/>
      <c r="J7221" s="61"/>
      <c r="K7221" s="61"/>
      <c r="L7221" s="61"/>
      <c r="M7221" s="61"/>
      <c r="N7221" s="61"/>
      <c r="O7221" s="61"/>
      <c r="P7221" s="61"/>
      <c r="Q7221" s="61"/>
      <c r="R7221" s="61"/>
      <c r="S7221" s="61"/>
      <c r="T7221" s="61"/>
      <c r="U7221" s="61"/>
      <c r="V7221" s="61"/>
      <c r="W7221" s="61"/>
      <c r="X7221" s="61"/>
      <c r="Y7221" s="61"/>
      <c r="Z7221" s="61"/>
      <c r="AA7221" s="61"/>
      <c r="AB7221" s="61"/>
      <c r="AC7221" s="61"/>
      <c r="AD7221" s="61"/>
      <c r="AE7221" s="61"/>
      <c r="AF7221" s="61"/>
      <c r="AG7221" s="61"/>
      <c r="AH7221" s="61"/>
      <c r="AI7221" s="61"/>
      <c r="AJ7221" s="61"/>
      <c r="AK7221" s="61"/>
      <c r="AL7221" s="61"/>
      <c r="AM7221" s="61"/>
      <c r="AN7221" s="61"/>
      <c r="AO7221" s="61"/>
      <c r="AP7221" s="62"/>
      <c r="AQ7221" s="61"/>
      <c r="AR7221" s="61"/>
      <c r="AS7221" s="61"/>
      <c r="AT7221" s="61"/>
      <c r="AU7221" s="61"/>
      <c r="AV7221" s="61"/>
      <c r="AW7221" s="60"/>
    </row>
    <row r="7222" s="59" customFormat="1" customHeight="1" spans="1:49">
      <c r="A7222" s="60"/>
      <c r="B7222" s="60"/>
      <c r="C7222" s="60"/>
      <c r="D7222" s="60"/>
      <c r="H7222" s="61"/>
      <c r="I7222" s="61"/>
      <c r="J7222" s="61"/>
      <c r="K7222" s="61"/>
      <c r="L7222" s="61"/>
      <c r="M7222" s="61"/>
      <c r="N7222" s="61"/>
      <c r="O7222" s="61"/>
      <c r="P7222" s="61"/>
      <c r="Q7222" s="61"/>
      <c r="R7222" s="61"/>
      <c r="S7222" s="61"/>
      <c r="T7222" s="61"/>
      <c r="U7222" s="61"/>
      <c r="V7222" s="61"/>
      <c r="W7222" s="61"/>
      <c r="X7222" s="61"/>
      <c r="Y7222" s="61"/>
      <c r="Z7222" s="61"/>
      <c r="AA7222" s="61"/>
      <c r="AB7222" s="61"/>
      <c r="AC7222" s="61"/>
      <c r="AD7222" s="61"/>
      <c r="AE7222" s="61"/>
      <c r="AF7222" s="61"/>
      <c r="AG7222" s="61"/>
      <c r="AH7222" s="61"/>
      <c r="AI7222" s="61"/>
      <c r="AJ7222" s="61"/>
      <c r="AK7222" s="61"/>
      <c r="AL7222" s="61"/>
      <c r="AM7222" s="61"/>
      <c r="AN7222" s="61"/>
      <c r="AO7222" s="61"/>
      <c r="AP7222" s="62"/>
      <c r="AQ7222" s="61"/>
      <c r="AR7222" s="61"/>
      <c r="AS7222" s="61"/>
      <c r="AT7222" s="61"/>
      <c r="AU7222" s="61"/>
      <c r="AV7222" s="61"/>
      <c r="AW7222" s="60"/>
    </row>
    <row r="7223" s="59" customFormat="1" customHeight="1" spans="1:49">
      <c r="A7223" s="60"/>
      <c r="B7223" s="60"/>
      <c r="C7223" s="60"/>
      <c r="D7223" s="60"/>
      <c r="H7223" s="61"/>
      <c r="I7223" s="61"/>
      <c r="J7223" s="61"/>
      <c r="K7223" s="61"/>
      <c r="L7223" s="61"/>
      <c r="M7223" s="61"/>
      <c r="N7223" s="61"/>
      <c r="O7223" s="61"/>
      <c r="P7223" s="61"/>
      <c r="Q7223" s="61"/>
      <c r="R7223" s="61"/>
      <c r="S7223" s="61"/>
      <c r="T7223" s="61"/>
      <c r="U7223" s="61"/>
      <c r="V7223" s="61"/>
      <c r="W7223" s="61"/>
      <c r="X7223" s="61"/>
      <c r="Y7223" s="61"/>
      <c r="Z7223" s="61"/>
      <c r="AA7223" s="61"/>
      <c r="AB7223" s="61"/>
      <c r="AC7223" s="61"/>
      <c r="AD7223" s="61"/>
      <c r="AE7223" s="61"/>
      <c r="AF7223" s="61"/>
      <c r="AG7223" s="61"/>
      <c r="AH7223" s="61"/>
      <c r="AI7223" s="61"/>
      <c r="AJ7223" s="61"/>
      <c r="AK7223" s="61"/>
      <c r="AL7223" s="61"/>
      <c r="AM7223" s="61"/>
      <c r="AN7223" s="61"/>
      <c r="AO7223" s="61"/>
      <c r="AP7223" s="62"/>
      <c r="AQ7223" s="61"/>
      <c r="AR7223" s="61"/>
      <c r="AS7223" s="61"/>
      <c r="AT7223" s="61"/>
      <c r="AU7223" s="61"/>
      <c r="AV7223" s="61"/>
      <c r="AW7223" s="60"/>
    </row>
    <row r="7224" s="59" customFormat="1" customHeight="1" spans="1:49">
      <c r="A7224" s="60"/>
      <c r="B7224" s="60"/>
      <c r="C7224" s="60"/>
      <c r="D7224" s="60"/>
      <c r="H7224" s="61"/>
      <c r="I7224" s="61"/>
      <c r="J7224" s="61"/>
      <c r="K7224" s="61"/>
      <c r="L7224" s="61"/>
      <c r="M7224" s="61"/>
      <c r="N7224" s="61"/>
      <c r="O7224" s="61"/>
      <c r="P7224" s="61"/>
      <c r="Q7224" s="61"/>
      <c r="R7224" s="61"/>
      <c r="S7224" s="61"/>
      <c r="T7224" s="61"/>
      <c r="U7224" s="61"/>
      <c r="V7224" s="61"/>
      <c r="W7224" s="61"/>
      <c r="X7224" s="61"/>
      <c r="Y7224" s="61"/>
      <c r="Z7224" s="61"/>
      <c r="AA7224" s="61"/>
      <c r="AB7224" s="61"/>
      <c r="AC7224" s="61"/>
      <c r="AD7224" s="61"/>
      <c r="AE7224" s="61"/>
      <c r="AF7224" s="61"/>
      <c r="AG7224" s="61"/>
      <c r="AH7224" s="61"/>
      <c r="AI7224" s="61"/>
      <c r="AJ7224" s="61"/>
      <c r="AK7224" s="61"/>
      <c r="AL7224" s="61"/>
      <c r="AM7224" s="61"/>
      <c r="AN7224" s="61"/>
      <c r="AO7224" s="61"/>
      <c r="AP7224" s="62"/>
      <c r="AQ7224" s="61"/>
      <c r="AR7224" s="61"/>
      <c r="AS7224" s="61"/>
      <c r="AT7224" s="61"/>
      <c r="AU7224" s="61"/>
      <c r="AV7224" s="61"/>
      <c r="AW7224" s="60"/>
    </row>
    <row r="7225" s="59" customFormat="1" customHeight="1" spans="1:49">
      <c r="A7225" s="60"/>
      <c r="B7225" s="60"/>
      <c r="C7225" s="60"/>
      <c r="D7225" s="60"/>
      <c r="H7225" s="61"/>
      <c r="I7225" s="61"/>
      <c r="J7225" s="61"/>
      <c r="K7225" s="61"/>
      <c r="L7225" s="61"/>
      <c r="M7225" s="61"/>
      <c r="N7225" s="61"/>
      <c r="O7225" s="61"/>
      <c r="P7225" s="61"/>
      <c r="Q7225" s="61"/>
      <c r="R7225" s="61"/>
      <c r="S7225" s="61"/>
      <c r="T7225" s="61"/>
      <c r="U7225" s="61"/>
      <c r="V7225" s="61"/>
      <c r="W7225" s="61"/>
      <c r="X7225" s="61"/>
      <c r="Y7225" s="61"/>
      <c r="Z7225" s="61"/>
      <c r="AA7225" s="61"/>
      <c r="AB7225" s="61"/>
      <c r="AC7225" s="61"/>
      <c r="AD7225" s="61"/>
      <c r="AE7225" s="61"/>
      <c r="AF7225" s="61"/>
      <c r="AG7225" s="61"/>
      <c r="AH7225" s="61"/>
      <c r="AI7225" s="61"/>
      <c r="AJ7225" s="61"/>
      <c r="AK7225" s="61"/>
      <c r="AL7225" s="61"/>
      <c r="AM7225" s="61"/>
      <c r="AN7225" s="61"/>
      <c r="AO7225" s="61"/>
      <c r="AP7225" s="62"/>
      <c r="AQ7225" s="61"/>
      <c r="AR7225" s="61"/>
      <c r="AS7225" s="61"/>
      <c r="AT7225" s="61"/>
      <c r="AU7225" s="61"/>
      <c r="AV7225" s="61"/>
      <c r="AW7225" s="60"/>
    </row>
    <row r="7226" s="59" customFormat="1" customHeight="1" spans="1:49">
      <c r="A7226" s="60"/>
      <c r="B7226" s="60"/>
      <c r="C7226" s="60"/>
      <c r="D7226" s="60"/>
      <c r="H7226" s="61"/>
      <c r="I7226" s="61"/>
      <c r="J7226" s="61"/>
      <c r="K7226" s="61"/>
      <c r="L7226" s="61"/>
      <c r="M7226" s="61"/>
      <c r="N7226" s="61"/>
      <c r="O7226" s="61"/>
      <c r="P7226" s="61"/>
      <c r="Q7226" s="61"/>
      <c r="R7226" s="61"/>
      <c r="S7226" s="61"/>
      <c r="T7226" s="61"/>
      <c r="U7226" s="61"/>
      <c r="V7226" s="61"/>
      <c r="W7226" s="61"/>
      <c r="X7226" s="61"/>
      <c r="Y7226" s="61"/>
      <c r="Z7226" s="61"/>
      <c r="AA7226" s="61"/>
      <c r="AB7226" s="61"/>
      <c r="AC7226" s="61"/>
      <c r="AD7226" s="61"/>
      <c r="AE7226" s="61"/>
      <c r="AF7226" s="61"/>
      <c r="AG7226" s="61"/>
      <c r="AH7226" s="61"/>
      <c r="AI7226" s="61"/>
      <c r="AJ7226" s="61"/>
      <c r="AK7226" s="61"/>
      <c r="AL7226" s="61"/>
      <c r="AM7226" s="61"/>
      <c r="AN7226" s="61"/>
      <c r="AO7226" s="61"/>
      <c r="AP7226" s="62"/>
      <c r="AQ7226" s="61"/>
      <c r="AR7226" s="61"/>
      <c r="AS7226" s="61"/>
      <c r="AT7226" s="61"/>
      <c r="AU7226" s="61"/>
      <c r="AV7226" s="61"/>
      <c r="AW7226" s="60"/>
    </row>
    <row r="7227" s="59" customFormat="1" customHeight="1" spans="1:49">
      <c r="A7227" s="60"/>
      <c r="B7227" s="60"/>
      <c r="C7227" s="60"/>
      <c r="D7227" s="60"/>
      <c r="H7227" s="61"/>
      <c r="I7227" s="61"/>
      <c r="J7227" s="61"/>
      <c r="K7227" s="61"/>
      <c r="L7227" s="61"/>
      <c r="M7227" s="61"/>
      <c r="N7227" s="61"/>
      <c r="O7227" s="61"/>
      <c r="P7227" s="61"/>
      <c r="Q7227" s="61"/>
      <c r="R7227" s="61"/>
      <c r="S7227" s="61"/>
      <c r="T7227" s="61"/>
      <c r="U7227" s="61"/>
      <c r="V7227" s="61"/>
      <c r="W7227" s="61"/>
      <c r="X7227" s="61"/>
      <c r="Y7227" s="61"/>
      <c r="Z7227" s="61"/>
      <c r="AA7227" s="61"/>
      <c r="AB7227" s="61"/>
      <c r="AC7227" s="61"/>
      <c r="AD7227" s="61"/>
      <c r="AE7227" s="61"/>
      <c r="AF7227" s="61"/>
      <c r="AG7227" s="61"/>
      <c r="AH7227" s="61"/>
      <c r="AI7227" s="61"/>
      <c r="AJ7227" s="61"/>
      <c r="AK7227" s="61"/>
      <c r="AL7227" s="61"/>
      <c r="AM7227" s="61"/>
      <c r="AN7227" s="61"/>
      <c r="AO7227" s="61"/>
      <c r="AP7227" s="62"/>
      <c r="AQ7227" s="61"/>
      <c r="AR7227" s="61"/>
      <c r="AS7227" s="61"/>
      <c r="AT7227" s="61"/>
      <c r="AU7227" s="61"/>
      <c r="AV7227" s="61"/>
      <c r="AW7227" s="60"/>
    </row>
    <row r="7228" s="59" customFormat="1" customHeight="1" spans="1:49">
      <c r="A7228" s="60"/>
      <c r="B7228" s="60"/>
      <c r="C7228" s="60"/>
      <c r="D7228" s="60"/>
      <c r="H7228" s="61"/>
      <c r="I7228" s="61"/>
      <c r="J7228" s="61"/>
      <c r="K7228" s="61"/>
      <c r="L7228" s="61"/>
      <c r="M7228" s="61"/>
      <c r="N7228" s="61"/>
      <c r="O7228" s="61"/>
      <c r="P7228" s="61"/>
      <c r="Q7228" s="61"/>
      <c r="R7228" s="61"/>
      <c r="S7228" s="61"/>
      <c r="T7228" s="61"/>
      <c r="U7228" s="61"/>
      <c r="V7228" s="61"/>
      <c r="W7228" s="61"/>
      <c r="X7228" s="61"/>
      <c r="Y7228" s="61"/>
      <c r="Z7228" s="61"/>
      <c r="AA7228" s="61"/>
      <c r="AB7228" s="61"/>
      <c r="AC7228" s="61"/>
      <c r="AD7228" s="61"/>
      <c r="AE7228" s="61"/>
      <c r="AF7228" s="61"/>
      <c r="AG7228" s="61"/>
      <c r="AH7228" s="61"/>
      <c r="AI7228" s="61"/>
      <c r="AJ7228" s="61"/>
      <c r="AK7228" s="61"/>
      <c r="AL7228" s="61"/>
      <c r="AM7228" s="61"/>
      <c r="AN7228" s="61"/>
      <c r="AO7228" s="61"/>
      <c r="AP7228" s="62"/>
      <c r="AQ7228" s="61"/>
      <c r="AR7228" s="61"/>
      <c r="AS7228" s="61"/>
      <c r="AT7228" s="61"/>
      <c r="AU7228" s="61"/>
      <c r="AV7228" s="61"/>
      <c r="AW7228" s="60"/>
    </row>
    <row r="7229" s="59" customFormat="1" customHeight="1" spans="1:49">
      <c r="A7229" s="60"/>
      <c r="B7229" s="60"/>
      <c r="C7229" s="60"/>
      <c r="D7229" s="60"/>
      <c r="H7229" s="61"/>
      <c r="I7229" s="61"/>
      <c r="J7229" s="61"/>
      <c r="K7229" s="61"/>
      <c r="L7229" s="61"/>
      <c r="M7229" s="61"/>
      <c r="N7229" s="61"/>
      <c r="O7229" s="61"/>
      <c r="P7229" s="61"/>
      <c r="Q7229" s="61"/>
      <c r="R7229" s="61"/>
      <c r="S7229" s="61"/>
      <c r="T7229" s="61"/>
      <c r="U7229" s="61"/>
      <c r="V7229" s="61"/>
      <c r="W7229" s="61"/>
      <c r="X7229" s="61"/>
      <c r="Y7229" s="61"/>
      <c r="Z7229" s="61"/>
      <c r="AA7229" s="61"/>
      <c r="AB7229" s="61"/>
      <c r="AC7229" s="61"/>
      <c r="AD7229" s="61"/>
      <c r="AE7229" s="61"/>
      <c r="AF7229" s="61"/>
      <c r="AG7229" s="61"/>
      <c r="AH7229" s="61"/>
      <c r="AI7229" s="61"/>
      <c r="AJ7229" s="61"/>
      <c r="AK7229" s="61"/>
      <c r="AL7229" s="61"/>
      <c r="AM7229" s="61"/>
      <c r="AN7229" s="61"/>
      <c r="AO7229" s="61"/>
      <c r="AP7229" s="62"/>
      <c r="AQ7229" s="61"/>
      <c r="AR7229" s="61"/>
      <c r="AS7229" s="61"/>
      <c r="AT7229" s="61"/>
      <c r="AU7229" s="61"/>
      <c r="AV7229" s="61"/>
      <c r="AW7229" s="60"/>
    </row>
    <row r="7230" s="59" customFormat="1" customHeight="1" spans="1:49">
      <c r="A7230" s="60"/>
      <c r="B7230" s="60"/>
      <c r="C7230" s="60"/>
      <c r="D7230" s="60"/>
      <c r="H7230" s="61"/>
      <c r="I7230" s="61"/>
      <c r="J7230" s="61"/>
      <c r="K7230" s="61"/>
      <c r="L7230" s="61"/>
      <c r="M7230" s="61"/>
      <c r="N7230" s="61"/>
      <c r="O7230" s="61"/>
      <c r="P7230" s="61"/>
      <c r="Q7230" s="61"/>
      <c r="R7230" s="61"/>
      <c r="S7230" s="61"/>
      <c r="T7230" s="61"/>
      <c r="U7230" s="61"/>
      <c r="V7230" s="61"/>
      <c r="W7230" s="61"/>
      <c r="X7230" s="61"/>
      <c r="Y7230" s="61"/>
      <c r="Z7230" s="61"/>
      <c r="AA7230" s="61"/>
      <c r="AB7230" s="61"/>
      <c r="AC7230" s="61"/>
      <c r="AD7230" s="61"/>
      <c r="AE7230" s="61"/>
      <c r="AF7230" s="61"/>
      <c r="AG7230" s="61"/>
      <c r="AH7230" s="61"/>
      <c r="AI7230" s="61"/>
      <c r="AJ7230" s="61"/>
      <c r="AK7230" s="61"/>
      <c r="AL7230" s="61"/>
      <c r="AM7230" s="61"/>
      <c r="AN7230" s="61"/>
      <c r="AO7230" s="61"/>
      <c r="AP7230" s="62"/>
      <c r="AQ7230" s="61"/>
      <c r="AR7230" s="61"/>
      <c r="AS7230" s="61"/>
      <c r="AT7230" s="61"/>
      <c r="AU7230" s="61"/>
      <c r="AV7230" s="61"/>
      <c r="AW7230" s="60"/>
    </row>
    <row r="7231" s="59" customFormat="1" customHeight="1" spans="1:49">
      <c r="A7231" s="60"/>
      <c r="B7231" s="60"/>
      <c r="C7231" s="60"/>
      <c r="D7231" s="60"/>
      <c r="H7231" s="61"/>
      <c r="I7231" s="61"/>
      <c r="J7231" s="61"/>
      <c r="K7231" s="61"/>
      <c r="L7231" s="61"/>
      <c r="M7231" s="61"/>
      <c r="N7231" s="61"/>
      <c r="O7231" s="61"/>
      <c r="P7231" s="61"/>
      <c r="Q7231" s="61"/>
      <c r="R7231" s="61"/>
      <c r="S7231" s="61"/>
      <c r="T7231" s="61"/>
      <c r="U7231" s="61"/>
      <c r="V7231" s="61"/>
      <c r="W7231" s="61"/>
      <c r="X7231" s="61"/>
      <c r="Y7231" s="61"/>
      <c r="Z7231" s="61"/>
      <c r="AA7231" s="61"/>
      <c r="AB7231" s="61"/>
      <c r="AC7231" s="61"/>
      <c r="AD7231" s="61"/>
      <c r="AE7231" s="61"/>
      <c r="AF7231" s="61"/>
      <c r="AG7231" s="61"/>
      <c r="AH7231" s="61"/>
      <c r="AI7231" s="61"/>
      <c r="AJ7231" s="61"/>
      <c r="AK7231" s="61"/>
      <c r="AL7231" s="61"/>
      <c r="AM7231" s="61"/>
      <c r="AN7231" s="61"/>
      <c r="AO7231" s="61"/>
      <c r="AP7231" s="62"/>
      <c r="AQ7231" s="61"/>
      <c r="AR7231" s="61"/>
      <c r="AS7231" s="61"/>
      <c r="AT7231" s="61"/>
      <c r="AU7231" s="61"/>
      <c r="AV7231" s="61"/>
      <c r="AW7231" s="60"/>
    </row>
    <row r="7232" s="59" customFormat="1" customHeight="1" spans="1:49">
      <c r="A7232" s="60"/>
      <c r="B7232" s="60"/>
      <c r="C7232" s="60"/>
      <c r="D7232" s="60"/>
      <c r="H7232" s="61"/>
      <c r="I7232" s="61"/>
      <c r="J7232" s="61"/>
      <c r="K7232" s="61"/>
      <c r="L7232" s="61"/>
      <c r="M7232" s="61"/>
      <c r="N7232" s="61"/>
      <c r="O7232" s="61"/>
      <c r="P7232" s="61"/>
      <c r="Q7232" s="61"/>
      <c r="R7232" s="61"/>
      <c r="S7232" s="61"/>
      <c r="T7232" s="61"/>
      <c r="U7232" s="61"/>
      <c r="V7232" s="61"/>
      <c r="W7232" s="61"/>
      <c r="X7232" s="61"/>
      <c r="Y7232" s="61"/>
      <c r="Z7232" s="61"/>
      <c r="AA7232" s="61"/>
      <c r="AB7232" s="61"/>
      <c r="AC7232" s="61"/>
      <c r="AD7232" s="61"/>
      <c r="AE7232" s="61"/>
      <c r="AF7232" s="61"/>
      <c r="AG7232" s="61"/>
      <c r="AH7232" s="61"/>
      <c r="AI7232" s="61"/>
      <c r="AJ7232" s="61"/>
      <c r="AK7232" s="61"/>
      <c r="AL7232" s="61"/>
      <c r="AM7232" s="61"/>
      <c r="AN7232" s="61"/>
      <c r="AO7232" s="61"/>
      <c r="AP7232" s="62"/>
      <c r="AQ7232" s="61"/>
      <c r="AR7232" s="61"/>
      <c r="AS7232" s="61"/>
      <c r="AT7232" s="61"/>
      <c r="AU7232" s="61"/>
      <c r="AV7232" s="61"/>
      <c r="AW7232" s="60"/>
    </row>
    <row r="7233" s="59" customFormat="1" customHeight="1" spans="1:49">
      <c r="A7233" s="60"/>
      <c r="B7233" s="60"/>
      <c r="C7233" s="60"/>
      <c r="D7233" s="60"/>
      <c r="H7233" s="61"/>
      <c r="I7233" s="61"/>
      <c r="J7233" s="61"/>
      <c r="K7233" s="61"/>
      <c r="L7233" s="61"/>
      <c r="M7233" s="61"/>
      <c r="N7233" s="61"/>
      <c r="O7233" s="61"/>
      <c r="P7233" s="61"/>
      <c r="Q7233" s="61"/>
      <c r="R7233" s="61"/>
      <c r="S7233" s="61"/>
      <c r="T7233" s="61"/>
      <c r="U7233" s="61"/>
      <c r="V7233" s="61"/>
      <c r="W7233" s="61"/>
      <c r="X7233" s="61"/>
      <c r="Y7233" s="61"/>
      <c r="Z7233" s="61"/>
      <c r="AA7233" s="61"/>
      <c r="AB7233" s="61"/>
      <c r="AC7233" s="61"/>
      <c r="AD7233" s="61"/>
      <c r="AE7233" s="61"/>
      <c r="AF7233" s="61"/>
      <c r="AG7233" s="61"/>
      <c r="AH7233" s="61"/>
      <c r="AI7233" s="61"/>
      <c r="AJ7233" s="61"/>
      <c r="AK7233" s="61"/>
      <c r="AL7233" s="61"/>
      <c r="AM7233" s="61"/>
      <c r="AN7233" s="61"/>
      <c r="AO7233" s="61"/>
      <c r="AP7233" s="62"/>
      <c r="AQ7233" s="61"/>
      <c r="AR7233" s="61"/>
      <c r="AS7233" s="61"/>
      <c r="AT7233" s="61"/>
      <c r="AU7233" s="61"/>
      <c r="AV7233" s="61"/>
      <c r="AW7233" s="60"/>
    </row>
    <row r="7234" s="59" customFormat="1" customHeight="1" spans="1:49">
      <c r="A7234" s="60"/>
      <c r="B7234" s="60"/>
      <c r="C7234" s="60"/>
      <c r="D7234" s="60"/>
      <c r="H7234" s="61"/>
      <c r="I7234" s="61"/>
      <c r="J7234" s="61"/>
      <c r="K7234" s="61"/>
      <c r="L7234" s="61"/>
      <c r="M7234" s="61"/>
      <c r="N7234" s="61"/>
      <c r="O7234" s="61"/>
      <c r="P7234" s="61"/>
      <c r="Q7234" s="61"/>
      <c r="R7234" s="61"/>
      <c r="S7234" s="61"/>
      <c r="T7234" s="61"/>
      <c r="U7234" s="61"/>
      <c r="V7234" s="61"/>
      <c r="W7234" s="61"/>
      <c r="X7234" s="61"/>
      <c r="Y7234" s="61"/>
      <c r="Z7234" s="61"/>
      <c r="AA7234" s="61"/>
      <c r="AB7234" s="61"/>
      <c r="AC7234" s="61"/>
      <c r="AD7234" s="61"/>
      <c r="AE7234" s="61"/>
      <c r="AF7234" s="61"/>
      <c r="AG7234" s="61"/>
      <c r="AH7234" s="61"/>
      <c r="AI7234" s="61"/>
      <c r="AJ7234" s="61"/>
      <c r="AK7234" s="61"/>
      <c r="AL7234" s="61"/>
      <c r="AM7234" s="61"/>
      <c r="AN7234" s="61"/>
      <c r="AO7234" s="61"/>
      <c r="AP7234" s="62"/>
      <c r="AQ7234" s="61"/>
      <c r="AR7234" s="61"/>
      <c r="AS7234" s="61"/>
      <c r="AT7234" s="61"/>
      <c r="AU7234" s="61"/>
      <c r="AV7234" s="61"/>
      <c r="AW7234" s="60"/>
    </row>
    <row r="7235" s="59" customFormat="1" customHeight="1" spans="1:49">
      <c r="A7235" s="60"/>
      <c r="B7235" s="60"/>
      <c r="C7235" s="60"/>
      <c r="D7235" s="60"/>
      <c r="H7235" s="61"/>
      <c r="I7235" s="61"/>
      <c r="J7235" s="61"/>
      <c r="K7235" s="61"/>
      <c r="L7235" s="61"/>
      <c r="M7235" s="61"/>
      <c r="N7235" s="61"/>
      <c r="O7235" s="61"/>
      <c r="P7235" s="61"/>
      <c r="Q7235" s="61"/>
      <c r="R7235" s="61"/>
      <c r="S7235" s="61"/>
      <c r="T7235" s="61"/>
      <c r="U7235" s="61"/>
      <c r="V7235" s="61"/>
      <c r="W7235" s="61"/>
      <c r="X7235" s="61"/>
      <c r="Y7235" s="61"/>
      <c r="Z7235" s="61"/>
      <c r="AA7235" s="61"/>
      <c r="AB7235" s="61"/>
      <c r="AC7235" s="61"/>
      <c r="AD7235" s="61"/>
      <c r="AE7235" s="61"/>
      <c r="AF7235" s="61"/>
      <c r="AG7235" s="61"/>
      <c r="AH7235" s="61"/>
      <c r="AI7235" s="61"/>
      <c r="AJ7235" s="61"/>
      <c r="AK7235" s="61"/>
      <c r="AL7235" s="61"/>
      <c r="AM7235" s="61"/>
      <c r="AN7235" s="61"/>
      <c r="AO7235" s="61"/>
      <c r="AP7235" s="62"/>
      <c r="AQ7235" s="61"/>
      <c r="AR7235" s="61"/>
      <c r="AS7235" s="61"/>
      <c r="AT7235" s="61"/>
      <c r="AU7235" s="61"/>
      <c r="AV7235" s="61"/>
      <c r="AW7235" s="60"/>
    </row>
    <row r="7236" s="59" customFormat="1" customHeight="1" spans="1:49">
      <c r="A7236" s="60"/>
      <c r="B7236" s="60"/>
      <c r="C7236" s="60"/>
      <c r="D7236" s="60"/>
      <c r="H7236" s="61"/>
      <c r="I7236" s="61"/>
      <c r="J7236" s="61"/>
      <c r="K7236" s="61"/>
      <c r="L7236" s="61"/>
      <c r="M7236" s="61"/>
      <c r="N7236" s="61"/>
      <c r="O7236" s="61"/>
      <c r="P7236" s="61"/>
      <c r="Q7236" s="61"/>
      <c r="R7236" s="61"/>
      <c r="S7236" s="61"/>
      <c r="T7236" s="61"/>
      <c r="U7236" s="61"/>
      <c r="V7236" s="61"/>
      <c r="W7236" s="61"/>
      <c r="X7236" s="61"/>
      <c r="Y7236" s="61"/>
      <c r="Z7236" s="61"/>
      <c r="AA7236" s="61"/>
      <c r="AB7236" s="61"/>
      <c r="AC7236" s="61"/>
      <c r="AD7236" s="61"/>
      <c r="AE7236" s="61"/>
      <c r="AF7236" s="61"/>
      <c r="AG7236" s="61"/>
      <c r="AH7236" s="61"/>
      <c r="AI7236" s="61"/>
      <c r="AJ7236" s="61"/>
      <c r="AK7236" s="61"/>
      <c r="AL7236" s="61"/>
      <c r="AM7236" s="61"/>
      <c r="AN7236" s="61"/>
      <c r="AO7236" s="61"/>
      <c r="AP7236" s="62"/>
      <c r="AQ7236" s="61"/>
      <c r="AR7236" s="61"/>
      <c r="AS7236" s="61"/>
      <c r="AT7236" s="61"/>
      <c r="AU7236" s="61"/>
      <c r="AV7236" s="61"/>
      <c r="AW7236" s="60"/>
    </row>
    <row r="7237" s="59" customFormat="1" customHeight="1" spans="1:49">
      <c r="A7237" s="60"/>
      <c r="B7237" s="60"/>
      <c r="C7237" s="60"/>
      <c r="D7237" s="60"/>
      <c r="H7237" s="61"/>
      <c r="I7237" s="61"/>
      <c r="J7237" s="61"/>
      <c r="K7237" s="61"/>
      <c r="L7237" s="61"/>
      <c r="M7237" s="61"/>
      <c r="N7237" s="61"/>
      <c r="O7237" s="61"/>
      <c r="P7237" s="61"/>
      <c r="Q7237" s="61"/>
      <c r="R7237" s="61"/>
      <c r="S7237" s="61"/>
      <c r="T7237" s="61"/>
      <c r="U7237" s="61"/>
      <c r="V7237" s="61"/>
      <c r="W7237" s="61"/>
      <c r="X7237" s="61"/>
      <c r="Y7237" s="61"/>
      <c r="Z7237" s="61"/>
      <c r="AA7237" s="61"/>
      <c r="AB7237" s="61"/>
      <c r="AC7237" s="61"/>
      <c r="AD7237" s="61"/>
      <c r="AE7237" s="61"/>
      <c r="AF7237" s="61"/>
      <c r="AG7237" s="61"/>
      <c r="AH7237" s="61"/>
      <c r="AI7237" s="61"/>
      <c r="AJ7237" s="61"/>
      <c r="AK7237" s="61"/>
      <c r="AL7237" s="61"/>
      <c r="AM7237" s="61"/>
      <c r="AN7237" s="61"/>
      <c r="AO7237" s="61"/>
      <c r="AP7237" s="62"/>
      <c r="AQ7237" s="61"/>
      <c r="AR7237" s="61"/>
      <c r="AS7237" s="61"/>
      <c r="AT7237" s="61"/>
      <c r="AU7237" s="61"/>
      <c r="AV7237" s="61"/>
      <c r="AW7237" s="60"/>
    </row>
    <row r="7238" s="59" customFormat="1" customHeight="1" spans="1:49">
      <c r="A7238" s="60"/>
      <c r="B7238" s="60"/>
      <c r="C7238" s="60"/>
      <c r="D7238" s="60"/>
      <c r="H7238" s="61"/>
      <c r="I7238" s="61"/>
      <c r="J7238" s="61"/>
      <c r="K7238" s="61"/>
      <c r="L7238" s="61"/>
      <c r="M7238" s="61"/>
      <c r="N7238" s="61"/>
      <c r="O7238" s="61"/>
      <c r="P7238" s="61"/>
      <c r="Q7238" s="61"/>
      <c r="R7238" s="61"/>
      <c r="S7238" s="61"/>
      <c r="T7238" s="61"/>
      <c r="U7238" s="61"/>
      <c r="V7238" s="61"/>
      <c r="W7238" s="61"/>
      <c r="X7238" s="61"/>
      <c r="Y7238" s="61"/>
      <c r="Z7238" s="61"/>
      <c r="AA7238" s="61"/>
      <c r="AB7238" s="61"/>
      <c r="AC7238" s="61"/>
      <c r="AD7238" s="61"/>
      <c r="AE7238" s="61"/>
      <c r="AF7238" s="61"/>
      <c r="AG7238" s="61"/>
      <c r="AH7238" s="61"/>
      <c r="AI7238" s="61"/>
      <c r="AJ7238" s="61"/>
      <c r="AK7238" s="61"/>
      <c r="AL7238" s="61"/>
      <c r="AM7238" s="61"/>
      <c r="AN7238" s="61"/>
      <c r="AO7238" s="61"/>
      <c r="AP7238" s="62"/>
      <c r="AQ7238" s="61"/>
      <c r="AR7238" s="61"/>
      <c r="AS7238" s="61"/>
      <c r="AT7238" s="61"/>
      <c r="AU7238" s="61"/>
      <c r="AV7238" s="61"/>
      <c r="AW7238" s="60"/>
    </row>
    <row r="7239" s="59" customFormat="1" customHeight="1" spans="1:49">
      <c r="A7239" s="60"/>
      <c r="B7239" s="60"/>
      <c r="C7239" s="60"/>
      <c r="D7239" s="60"/>
      <c r="H7239" s="61"/>
      <c r="I7239" s="61"/>
      <c r="J7239" s="61"/>
      <c r="K7239" s="61"/>
      <c r="L7239" s="61"/>
      <c r="M7239" s="61"/>
      <c r="N7239" s="61"/>
      <c r="O7239" s="61"/>
      <c r="P7239" s="61"/>
      <c r="Q7239" s="61"/>
      <c r="R7239" s="61"/>
      <c r="S7239" s="61"/>
      <c r="T7239" s="61"/>
      <c r="U7239" s="61"/>
      <c r="V7239" s="61"/>
      <c r="W7239" s="61"/>
      <c r="X7239" s="61"/>
      <c r="Y7239" s="61"/>
      <c r="Z7239" s="61"/>
      <c r="AA7239" s="61"/>
      <c r="AB7239" s="61"/>
      <c r="AC7239" s="61"/>
      <c r="AD7239" s="61"/>
      <c r="AE7239" s="61"/>
      <c r="AF7239" s="61"/>
      <c r="AG7239" s="61"/>
      <c r="AH7239" s="61"/>
      <c r="AI7239" s="61"/>
      <c r="AJ7239" s="61"/>
      <c r="AK7239" s="61"/>
      <c r="AL7239" s="61"/>
      <c r="AM7239" s="61"/>
      <c r="AN7239" s="61"/>
      <c r="AO7239" s="61"/>
      <c r="AP7239" s="62"/>
      <c r="AQ7239" s="61"/>
      <c r="AR7239" s="61"/>
      <c r="AS7239" s="61"/>
      <c r="AT7239" s="61"/>
      <c r="AU7239" s="61"/>
      <c r="AV7239" s="61"/>
      <c r="AW7239" s="60"/>
    </row>
    <row r="7240" s="59" customFormat="1" customHeight="1" spans="1:49">
      <c r="A7240" s="60"/>
      <c r="B7240" s="60"/>
      <c r="C7240" s="60"/>
      <c r="D7240" s="60"/>
      <c r="H7240" s="61"/>
      <c r="I7240" s="61"/>
      <c r="J7240" s="61"/>
      <c r="K7240" s="61"/>
      <c r="L7240" s="61"/>
      <c r="M7240" s="61"/>
      <c r="N7240" s="61"/>
      <c r="O7240" s="61"/>
      <c r="P7240" s="61"/>
      <c r="Q7240" s="61"/>
      <c r="R7240" s="61"/>
      <c r="S7240" s="61"/>
      <c r="T7240" s="61"/>
      <c r="U7240" s="61"/>
      <c r="V7240" s="61"/>
      <c r="W7240" s="61"/>
      <c r="X7240" s="61"/>
      <c r="Y7240" s="61"/>
      <c r="Z7240" s="61"/>
      <c r="AA7240" s="61"/>
      <c r="AB7240" s="61"/>
      <c r="AC7240" s="61"/>
      <c r="AD7240" s="61"/>
      <c r="AE7240" s="61"/>
      <c r="AF7240" s="61"/>
      <c r="AG7240" s="61"/>
      <c r="AH7240" s="61"/>
      <c r="AI7240" s="61"/>
      <c r="AJ7240" s="61"/>
      <c r="AK7240" s="61"/>
      <c r="AL7240" s="61"/>
      <c r="AM7240" s="61"/>
      <c r="AN7240" s="61"/>
      <c r="AO7240" s="61"/>
      <c r="AP7240" s="62"/>
      <c r="AQ7240" s="61"/>
      <c r="AR7240" s="61"/>
      <c r="AS7240" s="61"/>
      <c r="AT7240" s="61"/>
      <c r="AU7240" s="61"/>
      <c r="AV7240" s="61"/>
      <c r="AW7240" s="60"/>
    </row>
    <row r="7241" s="59" customFormat="1" customHeight="1" spans="1:49">
      <c r="A7241" s="60"/>
      <c r="B7241" s="60"/>
      <c r="C7241" s="60"/>
      <c r="D7241" s="60"/>
      <c r="H7241" s="61"/>
      <c r="I7241" s="61"/>
      <c r="J7241" s="61"/>
      <c r="K7241" s="61"/>
      <c r="L7241" s="61"/>
      <c r="M7241" s="61"/>
      <c r="N7241" s="61"/>
      <c r="O7241" s="61"/>
      <c r="P7241" s="61"/>
      <c r="Q7241" s="61"/>
      <c r="R7241" s="61"/>
      <c r="S7241" s="61"/>
      <c r="T7241" s="61"/>
      <c r="U7241" s="61"/>
      <c r="V7241" s="61"/>
      <c r="W7241" s="61"/>
      <c r="X7241" s="61"/>
      <c r="Y7241" s="61"/>
      <c r="Z7241" s="61"/>
      <c r="AA7241" s="61"/>
      <c r="AB7241" s="61"/>
      <c r="AC7241" s="61"/>
      <c r="AD7241" s="61"/>
      <c r="AE7241" s="61"/>
      <c r="AF7241" s="61"/>
      <c r="AG7241" s="61"/>
      <c r="AH7241" s="61"/>
      <c r="AI7241" s="61"/>
      <c r="AJ7241" s="61"/>
      <c r="AK7241" s="61"/>
      <c r="AL7241" s="61"/>
      <c r="AM7241" s="61"/>
      <c r="AN7241" s="61"/>
      <c r="AO7241" s="61"/>
      <c r="AP7241" s="62"/>
      <c r="AQ7241" s="61"/>
      <c r="AR7241" s="61"/>
      <c r="AS7241" s="61"/>
      <c r="AT7241" s="61"/>
      <c r="AU7241" s="61"/>
      <c r="AV7241" s="61"/>
      <c r="AW7241" s="60"/>
    </row>
    <row r="7242" s="59" customFormat="1" customHeight="1" spans="1:49">
      <c r="A7242" s="60"/>
      <c r="B7242" s="60"/>
      <c r="C7242" s="60"/>
      <c r="D7242" s="60"/>
      <c r="H7242" s="61"/>
      <c r="I7242" s="61"/>
      <c r="J7242" s="61"/>
      <c r="K7242" s="61"/>
      <c r="L7242" s="61"/>
      <c r="M7242" s="61"/>
      <c r="N7242" s="61"/>
      <c r="O7242" s="61"/>
      <c r="P7242" s="61"/>
      <c r="Q7242" s="61"/>
      <c r="R7242" s="61"/>
      <c r="S7242" s="61"/>
      <c r="T7242" s="61"/>
      <c r="U7242" s="61"/>
      <c r="V7242" s="61"/>
      <c r="W7242" s="61"/>
      <c r="X7242" s="61"/>
      <c r="Y7242" s="61"/>
      <c r="Z7242" s="61"/>
      <c r="AA7242" s="61"/>
      <c r="AB7242" s="61"/>
      <c r="AC7242" s="61"/>
      <c r="AD7242" s="61"/>
      <c r="AE7242" s="61"/>
      <c r="AF7242" s="61"/>
      <c r="AG7242" s="61"/>
      <c r="AH7242" s="61"/>
      <c r="AI7242" s="61"/>
      <c r="AJ7242" s="61"/>
      <c r="AK7242" s="61"/>
      <c r="AL7242" s="61"/>
      <c r="AM7242" s="61"/>
      <c r="AN7242" s="61"/>
      <c r="AO7242" s="61"/>
      <c r="AP7242" s="62"/>
      <c r="AQ7242" s="61"/>
      <c r="AR7242" s="61"/>
      <c r="AS7242" s="61"/>
      <c r="AT7242" s="61"/>
      <c r="AU7242" s="61"/>
      <c r="AV7242" s="61"/>
      <c r="AW7242" s="60"/>
    </row>
    <row r="7243" s="59" customFormat="1" customHeight="1" spans="1:49">
      <c r="A7243" s="60"/>
      <c r="B7243" s="60"/>
      <c r="C7243" s="60"/>
      <c r="D7243" s="60"/>
      <c r="H7243" s="61"/>
      <c r="I7243" s="61"/>
      <c r="J7243" s="61"/>
      <c r="K7243" s="61"/>
      <c r="L7243" s="61"/>
      <c r="M7243" s="61"/>
      <c r="N7243" s="61"/>
      <c r="O7243" s="61"/>
      <c r="P7243" s="61"/>
      <c r="Q7243" s="61"/>
      <c r="R7243" s="61"/>
      <c r="S7243" s="61"/>
      <c r="T7243" s="61"/>
      <c r="U7243" s="61"/>
      <c r="V7243" s="61"/>
      <c r="W7243" s="61"/>
      <c r="X7243" s="61"/>
      <c r="Y7243" s="61"/>
      <c r="Z7243" s="61"/>
      <c r="AA7243" s="61"/>
      <c r="AB7243" s="61"/>
      <c r="AC7243" s="61"/>
      <c r="AD7243" s="61"/>
      <c r="AE7243" s="61"/>
      <c r="AF7243" s="61"/>
      <c r="AG7243" s="61"/>
      <c r="AH7243" s="61"/>
      <c r="AI7243" s="61"/>
      <c r="AJ7243" s="61"/>
      <c r="AK7243" s="61"/>
      <c r="AL7243" s="61"/>
      <c r="AM7243" s="61"/>
      <c r="AN7243" s="61"/>
      <c r="AO7243" s="61"/>
      <c r="AP7243" s="62"/>
      <c r="AQ7243" s="61"/>
      <c r="AR7243" s="61"/>
      <c r="AS7243" s="61"/>
      <c r="AT7243" s="61"/>
      <c r="AU7243" s="61"/>
      <c r="AV7243" s="61"/>
      <c r="AW7243" s="60"/>
    </row>
    <row r="7244" s="59" customFormat="1" customHeight="1" spans="1:49">
      <c r="A7244" s="60"/>
      <c r="B7244" s="60"/>
      <c r="C7244" s="60"/>
      <c r="D7244" s="60"/>
      <c r="H7244" s="61"/>
      <c r="I7244" s="61"/>
      <c r="J7244" s="61"/>
      <c r="K7244" s="61"/>
      <c r="L7244" s="61"/>
      <c r="M7244" s="61"/>
      <c r="N7244" s="61"/>
      <c r="O7244" s="61"/>
      <c r="P7244" s="61"/>
      <c r="Q7244" s="61"/>
      <c r="R7244" s="61"/>
      <c r="S7244" s="61"/>
      <c r="T7244" s="61"/>
      <c r="U7244" s="61"/>
      <c r="V7244" s="61"/>
      <c r="W7244" s="61"/>
      <c r="X7244" s="61"/>
      <c r="Y7244" s="61"/>
      <c r="Z7244" s="61"/>
      <c r="AA7244" s="61"/>
      <c r="AB7244" s="61"/>
      <c r="AC7244" s="61"/>
      <c r="AD7244" s="61"/>
      <c r="AE7244" s="61"/>
      <c r="AF7244" s="61"/>
      <c r="AG7244" s="61"/>
      <c r="AH7244" s="61"/>
      <c r="AI7244" s="61"/>
      <c r="AJ7244" s="61"/>
      <c r="AK7244" s="61"/>
      <c r="AL7244" s="61"/>
      <c r="AM7244" s="61"/>
      <c r="AN7244" s="61"/>
      <c r="AO7244" s="61"/>
      <c r="AP7244" s="62"/>
      <c r="AQ7244" s="61"/>
      <c r="AR7244" s="61"/>
      <c r="AS7244" s="61"/>
      <c r="AT7244" s="61"/>
      <c r="AU7244" s="61"/>
      <c r="AV7244" s="61"/>
      <c r="AW7244" s="60"/>
    </row>
    <row r="7245" s="59" customFormat="1" customHeight="1" spans="1:49">
      <c r="A7245" s="60"/>
      <c r="B7245" s="60"/>
      <c r="C7245" s="60"/>
      <c r="D7245" s="60"/>
      <c r="H7245" s="61"/>
      <c r="I7245" s="61"/>
      <c r="J7245" s="61"/>
      <c r="K7245" s="61"/>
      <c r="L7245" s="61"/>
      <c r="M7245" s="61"/>
      <c r="N7245" s="61"/>
      <c r="O7245" s="61"/>
      <c r="P7245" s="61"/>
      <c r="Q7245" s="61"/>
      <c r="R7245" s="61"/>
      <c r="S7245" s="61"/>
      <c r="T7245" s="61"/>
      <c r="U7245" s="61"/>
      <c r="V7245" s="61"/>
      <c r="W7245" s="61"/>
      <c r="X7245" s="61"/>
      <c r="Y7245" s="61"/>
      <c r="Z7245" s="61"/>
      <c r="AA7245" s="61"/>
      <c r="AB7245" s="61"/>
      <c r="AC7245" s="61"/>
      <c r="AD7245" s="61"/>
      <c r="AE7245" s="61"/>
      <c r="AF7245" s="61"/>
      <c r="AG7245" s="61"/>
      <c r="AH7245" s="61"/>
      <c r="AI7245" s="61"/>
      <c r="AJ7245" s="61"/>
      <c r="AK7245" s="61"/>
      <c r="AL7245" s="61"/>
      <c r="AM7245" s="61"/>
      <c r="AN7245" s="61"/>
      <c r="AO7245" s="61"/>
      <c r="AP7245" s="62"/>
      <c r="AQ7245" s="61"/>
      <c r="AR7245" s="61"/>
      <c r="AS7245" s="61"/>
      <c r="AT7245" s="61"/>
      <c r="AU7245" s="61"/>
      <c r="AV7245" s="61"/>
      <c r="AW7245" s="60"/>
    </row>
    <row r="7246" s="59" customFormat="1" customHeight="1" spans="1:49">
      <c r="A7246" s="60"/>
      <c r="B7246" s="60"/>
      <c r="C7246" s="60"/>
      <c r="D7246" s="60"/>
      <c r="H7246" s="61"/>
      <c r="I7246" s="61"/>
      <c r="J7246" s="61"/>
      <c r="K7246" s="61"/>
      <c r="L7246" s="61"/>
      <c r="M7246" s="61"/>
      <c r="N7246" s="61"/>
      <c r="O7246" s="61"/>
      <c r="P7246" s="61"/>
      <c r="Q7246" s="61"/>
      <c r="R7246" s="61"/>
      <c r="S7246" s="61"/>
      <c r="T7246" s="61"/>
      <c r="U7246" s="61"/>
      <c r="V7246" s="61"/>
      <c r="W7246" s="61"/>
      <c r="X7246" s="61"/>
      <c r="Y7246" s="61"/>
      <c r="Z7246" s="61"/>
      <c r="AA7246" s="61"/>
      <c r="AB7246" s="61"/>
      <c r="AC7246" s="61"/>
      <c r="AD7246" s="61"/>
      <c r="AE7246" s="61"/>
      <c r="AF7246" s="61"/>
      <c r="AG7246" s="61"/>
      <c r="AH7246" s="61"/>
      <c r="AI7246" s="61"/>
      <c r="AJ7246" s="61"/>
      <c r="AK7246" s="61"/>
      <c r="AL7246" s="61"/>
      <c r="AM7246" s="61"/>
      <c r="AN7246" s="61"/>
      <c r="AO7246" s="61"/>
      <c r="AP7246" s="62"/>
      <c r="AQ7246" s="61"/>
      <c r="AR7246" s="61"/>
      <c r="AS7246" s="61"/>
      <c r="AT7246" s="61"/>
      <c r="AU7246" s="61"/>
      <c r="AV7246" s="61"/>
      <c r="AW7246" s="60"/>
    </row>
    <row r="7247" s="59" customFormat="1" customHeight="1" spans="1:49">
      <c r="A7247" s="60"/>
      <c r="B7247" s="60"/>
      <c r="C7247" s="60"/>
      <c r="D7247" s="60"/>
      <c r="H7247" s="61"/>
      <c r="I7247" s="61"/>
      <c r="J7247" s="61"/>
      <c r="K7247" s="61"/>
      <c r="L7247" s="61"/>
      <c r="M7247" s="61"/>
      <c r="N7247" s="61"/>
      <c r="O7247" s="61"/>
      <c r="P7247" s="61"/>
      <c r="Q7247" s="61"/>
      <c r="R7247" s="61"/>
      <c r="S7247" s="61"/>
      <c r="T7247" s="61"/>
      <c r="U7247" s="61"/>
      <c r="V7247" s="61"/>
      <c r="W7247" s="61"/>
      <c r="X7247" s="61"/>
      <c r="Y7247" s="61"/>
      <c r="Z7247" s="61"/>
      <c r="AA7247" s="61"/>
      <c r="AB7247" s="61"/>
      <c r="AC7247" s="61"/>
      <c r="AD7247" s="61"/>
      <c r="AE7247" s="61"/>
      <c r="AF7247" s="61"/>
      <c r="AG7247" s="61"/>
      <c r="AH7247" s="61"/>
      <c r="AI7247" s="61"/>
      <c r="AJ7247" s="61"/>
      <c r="AK7247" s="61"/>
      <c r="AL7247" s="61"/>
      <c r="AM7247" s="61"/>
      <c r="AN7247" s="61"/>
      <c r="AO7247" s="61"/>
      <c r="AP7247" s="62"/>
      <c r="AQ7247" s="61"/>
      <c r="AR7247" s="61"/>
      <c r="AS7247" s="61"/>
      <c r="AT7247" s="61"/>
      <c r="AU7247" s="61"/>
      <c r="AV7247" s="61"/>
      <c r="AW7247" s="60"/>
    </row>
    <row r="7248" s="59" customFormat="1" customHeight="1" spans="1:49">
      <c r="A7248" s="60"/>
      <c r="B7248" s="60"/>
      <c r="C7248" s="60"/>
      <c r="D7248" s="60"/>
      <c r="H7248" s="61"/>
      <c r="I7248" s="61"/>
      <c r="J7248" s="61"/>
      <c r="K7248" s="61"/>
      <c r="L7248" s="61"/>
      <c r="M7248" s="61"/>
      <c r="N7248" s="61"/>
      <c r="O7248" s="61"/>
      <c r="P7248" s="61"/>
      <c r="Q7248" s="61"/>
      <c r="R7248" s="61"/>
      <c r="S7248" s="61"/>
      <c r="T7248" s="61"/>
      <c r="U7248" s="61"/>
      <c r="V7248" s="61"/>
      <c r="W7248" s="61"/>
      <c r="X7248" s="61"/>
      <c r="Y7248" s="61"/>
      <c r="Z7248" s="61"/>
      <c r="AA7248" s="61"/>
      <c r="AB7248" s="61"/>
      <c r="AC7248" s="61"/>
      <c r="AD7248" s="61"/>
      <c r="AE7248" s="61"/>
      <c r="AF7248" s="61"/>
      <c r="AG7248" s="61"/>
      <c r="AH7248" s="61"/>
      <c r="AI7248" s="61"/>
      <c r="AJ7248" s="61"/>
      <c r="AK7248" s="61"/>
      <c r="AL7248" s="61"/>
      <c r="AM7248" s="61"/>
      <c r="AN7248" s="61"/>
      <c r="AO7248" s="61"/>
      <c r="AP7248" s="62"/>
      <c r="AQ7248" s="61"/>
      <c r="AR7248" s="61"/>
      <c r="AS7248" s="61"/>
      <c r="AT7248" s="61"/>
      <c r="AU7248" s="61"/>
      <c r="AV7248" s="61"/>
      <c r="AW7248" s="60"/>
    </row>
    <row r="7249" s="59" customFormat="1" customHeight="1" spans="1:49">
      <c r="A7249" s="60"/>
      <c r="B7249" s="60"/>
      <c r="C7249" s="60"/>
      <c r="D7249" s="60"/>
      <c r="H7249" s="61"/>
      <c r="I7249" s="61"/>
      <c r="J7249" s="61"/>
      <c r="K7249" s="61"/>
      <c r="L7249" s="61"/>
      <c r="M7249" s="61"/>
      <c r="N7249" s="61"/>
      <c r="O7249" s="61"/>
      <c r="P7249" s="61"/>
      <c r="Q7249" s="61"/>
      <c r="R7249" s="61"/>
      <c r="S7249" s="61"/>
      <c r="T7249" s="61"/>
      <c r="U7249" s="61"/>
      <c r="V7249" s="61"/>
      <c r="W7249" s="61"/>
      <c r="X7249" s="61"/>
      <c r="Y7249" s="61"/>
      <c r="Z7249" s="61"/>
      <c r="AA7249" s="61"/>
      <c r="AB7249" s="61"/>
      <c r="AC7249" s="61"/>
      <c r="AD7249" s="61"/>
      <c r="AE7249" s="61"/>
      <c r="AF7249" s="61"/>
      <c r="AG7249" s="61"/>
      <c r="AH7249" s="61"/>
      <c r="AI7249" s="61"/>
      <c r="AJ7249" s="61"/>
      <c r="AK7249" s="61"/>
      <c r="AL7249" s="61"/>
      <c r="AM7249" s="61"/>
      <c r="AN7249" s="61"/>
      <c r="AO7249" s="61"/>
      <c r="AP7249" s="62"/>
      <c r="AQ7249" s="61"/>
      <c r="AR7249" s="61"/>
      <c r="AS7249" s="61"/>
      <c r="AT7249" s="61"/>
      <c r="AU7249" s="61"/>
      <c r="AV7249" s="61"/>
      <c r="AW7249" s="60"/>
    </row>
    <row r="7250" s="59" customFormat="1" customHeight="1" spans="1:49">
      <c r="A7250" s="60"/>
      <c r="B7250" s="60"/>
      <c r="C7250" s="60"/>
      <c r="D7250" s="60"/>
      <c r="H7250" s="61"/>
      <c r="I7250" s="61"/>
      <c r="J7250" s="61"/>
      <c r="K7250" s="61"/>
      <c r="L7250" s="61"/>
      <c r="M7250" s="61"/>
      <c r="N7250" s="61"/>
      <c r="O7250" s="61"/>
      <c r="P7250" s="61"/>
      <c r="Q7250" s="61"/>
      <c r="R7250" s="61"/>
      <c r="S7250" s="61"/>
      <c r="T7250" s="61"/>
      <c r="U7250" s="61"/>
      <c r="V7250" s="61"/>
      <c r="W7250" s="61"/>
      <c r="X7250" s="61"/>
      <c r="Y7250" s="61"/>
      <c r="Z7250" s="61"/>
      <c r="AA7250" s="61"/>
      <c r="AB7250" s="61"/>
      <c r="AC7250" s="61"/>
      <c r="AD7250" s="61"/>
      <c r="AE7250" s="61"/>
      <c r="AF7250" s="61"/>
      <c r="AG7250" s="61"/>
      <c r="AH7250" s="61"/>
      <c r="AI7250" s="61"/>
      <c r="AJ7250" s="61"/>
      <c r="AK7250" s="61"/>
      <c r="AL7250" s="61"/>
      <c r="AM7250" s="61"/>
      <c r="AN7250" s="61"/>
      <c r="AO7250" s="61"/>
      <c r="AP7250" s="62"/>
      <c r="AQ7250" s="61"/>
      <c r="AR7250" s="61"/>
      <c r="AS7250" s="61"/>
      <c r="AT7250" s="61"/>
      <c r="AU7250" s="61"/>
      <c r="AV7250" s="61"/>
      <c r="AW7250" s="60"/>
    </row>
    <row r="7251" s="59" customFormat="1" customHeight="1" spans="1:49">
      <c r="A7251" s="60"/>
      <c r="B7251" s="60"/>
      <c r="C7251" s="60"/>
      <c r="D7251" s="60"/>
      <c r="H7251" s="61"/>
      <c r="I7251" s="61"/>
      <c r="J7251" s="61"/>
      <c r="K7251" s="61"/>
      <c r="L7251" s="61"/>
      <c r="M7251" s="61"/>
      <c r="N7251" s="61"/>
      <c r="O7251" s="61"/>
      <c r="P7251" s="61"/>
      <c r="Q7251" s="61"/>
      <c r="R7251" s="61"/>
      <c r="S7251" s="61"/>
      <c r="T7251" s="61"/>
      <c r="U7251" s="61"/>
      <c r="V7251" s="61"/>
      <c r="W7251" s="61"/>
      <c r="X7251" s="61"/>
      <c r="Y7251" s="61"/>
      <c r="Z7251" s="61"/>
      <c r="AA7251" s="61"/>
      <c r="AB7251" s="61"/>
      <c r="AC7251" s="61"/>
      <c r="AD7251" s="61"/>
      <c r="AE7251" s="61"/>
      <c r="AF7251" s="61"/>
      <c r="AG7251" s="61"/>
      <c r="AH7251" s="61"/>
      <c r="AI7251" s="61"/>
      <c r="AJ7251" s="61"/>
      <c r="AK7251" s="61"/>
      <c r="AL7251" s="61"/>
      <c r="AM7251" s="61"/>
      <c r="AN7251" s="61"/>
      <c r="AO7251" s="61"/>
      <c r="AP7251" s="62"/>
      <c r="AQ7251" s="61"/>
      <c r="AR7251" s="61"/>
      <c r="AS7251" s="61"/>
      <c r="AT7251" s="61"/>
      <c r="AU7251" s="61"/>
      <c r="AV7251" s="61"/>
      <c r="AW7251" s="60"/>
    </row>
    <row r="7252" s="59" customFormat="1" customHeight="1" spans="1:49">
      <c r="A7252" s="60"/>
      <c r="B7252" s="60"/>
      <c r="C7252" s="60"/>
      <c r="D7252" s="60"/>
      <c r="H7252" s="61"/>
      <c r="I7252" s="61"/>
      <c r="J7252" s="61"/>
      <c r="K7252" s="61"/>
      <c r="L7252" s="61"/>
      <c r="M7252" s="61"/>
      <c r="N7252" s="61"/>
      <c r="O7252" s="61"/>
      <c r="P7252" s="61"/>
      <c r="Q7252" s="61"/>
      <c r="R7252" s="61"/>
      <c r="S7252" s="61"/>
      <c r="T7252" s="61"/>
      <c r="U7252" s="61"/>
      <c r="V7252" s="61"/>
      <c r="W7252" s="61"/>
      <c r="X7252" s="61"/>
      <c r="Y7252" s="61"/>
      <c r="Z7252" s="61"/>
      <c r="AA7252" s="61"/>
      <c r="AB7252" s="61"/>
      <c r="AC7252" s="61"/>
      <c r="AD7252" s="61"/>
      <c r="AE7252" s="61"/>
      <c r="AF7252" s="61"/>
      <c r="AG7252" s="61"/>
      <c r="AH7252" s="61"/>
      <c r="AI7252" s="61"/>
      <c r="AJ7252" s="61"/>
      <c r="AK7252" s="61"/>
      <c r="AL7252" s="61"/>
      <c r="AM7252" s="61"/>
      <c r="AN7252" s="61"/>
      <c r="AO7252" s="61"/>
      <c r="AP7252" s="62"/>
      <c r="AQ7252" s="61"/>
      <c r="AR7252" s="61"/>
      <c r="AS7252" s="61"/>
      <c r="AT7252" s="61"/>
      <c r="AU7252" s="61"/>
      <c r="AV7252" s="61"/>
      <c r="AW7252" s="60"/>
    </row>
    <row r="7253" s="59" customFormat="1" customHeight="1" spans="1:49">
      <c r="A7253" s="60"/>
      <c r="B7253" s="60"/>
      <c r="C7253" s="60"/>
      <c r="D7253" s="60"/>
      <c r="H7253" s="61"/>
      <c r="I7253" s="61"/>
      <c r="J7253" s="61"/>
      <c r="K7253" s="61"/>
      <c r="L7253" s="61"/>
      <c r="M7253" s="61"/>
      <c r="N7253" s="61"/>
      <c r="O7253" s="61"/>
      <c r="P7253" s="61"/>
      <c r="Q7253" s="61"/>
      <c r="R7253" s="61"/>
      <c r="S7253" s="61"/>
      <c r="T7253" s="61"/>
      <c r="U7253" s="61"/>
      <c r="V7253" s="61"/>
      <c r="W7253" s="61"/>
      <c r="X7253" s="61"/>
      <c r="Y7253" s="61"/>
      <c r="Z7253" s="61"/>
      <c r="AA7253" s="61"/>
      <c r="AB7253" s="61"/>
      <c r="AC7253" s="61"/>
      <c r="AD7253" s="61"/>
      <c r="AE7253" s="61"/>
      <c r="AF7253" s="61"/>
      <c r="AG7253" s="61"/>
      <c r="AH7253" s="61"/>
      <c r="AI7253" s="61"/>
      <c r="AJ7253" s="61"/>
      <c r="AK7253" s="61"/>
      <c r="AL7253" s="61"/>
      <c r="AM7253" s="61"/>
      <c r="AN7253" s="61"/>
      <c r="AO7253" s="61"/>
      <c r="AP7253" s="62"/>
      <c r="AQ7253" s="61"/>
      <c r="AR7253" s="61"/>
      <c r="AS7253" s="61"/>
      <c r="AT7253" s="61"/>
      <c r="AU7253" s="61"/>
      <c r="AV7253" s="61"/>
      <c r="AW7253" s="60"/>
    </row>
    <row r="7254" s="59" customFormat="1" customHeight="1" spans="1:49">
      <c r="A7254" s="60"/>
      <c r="B7254" s="60"/>
      <c r="C7254" s="60"/>
      <c r="D7254" s="60"/>
      <c r="H7254" s="61"/>
      <c r="I7254" s="61"/>
      <c r="J7254" s="61"/>
      <c r="K7254" s="61"/>
      <c r="L7254" s="61"/>
      <c r="M7254" s="61"/>
      <c r="N7254" s="61"/>
      <c r="O7254" s="61"/>
      <c r="P7254" s="61"/>
      <c r="Q7254" s="61"/>
      <c r="R7254" s="61"/>
      <c r="S7254" s="61"/>
      <c r="T7254" s="61"/>
      <c r="U7254" s="61"/>
      <c r="V7254" s="61"/>
      <c r="W7254" s="61"/>
      <c r="X7254" s="61"/>
      <c r="Y7254" s="61"/>
      <c r="Z7254" s="61"/>
      <c r="AA7254" s="61"/>
      <c r="AB7254" s="61"/>
      <c r="AC7254" s="61"/>
      <c r="AD7254" s="61"/>
      <c r="AE7254" s="61"/>
      <c r="AF7254" s="61"/>
      <c r="AG7254" s="61"/>
      <c r="AH7254" s="61"/>
      <c r="AI7254" s="61"/>
      <c r="AJ7254" s="61"/>
      <c r="AK7254" s="61"/>
      <c r="AL7254" s="61"/>
      <c r="AM7254" s="61"/>
      <c r="AN7254" s="61"/>
      <c r="AO7254" s="61"/>
      <c r="AP7254" s="62"/>
      <c r="AQ7254" s="61"/>
      <c r="AR7254" s="61"/>
      <c r="AS7254" s="61"/>
      <c r="AT7254" s="61"/>
      <c r="AU7254" s="61"/>
      <c r="AV7254" s="61"/>
      <c r="AW7254" s="60"/>
    </row>
    <row r="7255" s="59" customFormat="1" customHeight="1" spans="1:49">
      <c r="A7255" s="60"/>
      <c r="B7255" s="60"/>
      <c r="C7255" s="60"/>
      <c r="D7255" s="60"/>
      <c r="H7255" s="61"/>
      <c r="I7255" s="61"/>
      <c r="J7255" s="61"/>
      <c r="K7255" s="61"/>
      <c r="L7255" s="61"/>
      <c r="M7255" s="61"/>
      <c r="N7255" s="61"/>
      <c r="O7255" s="61"/>
      <c r="P7255" s="61"/>
      <c r="Q7255" s="61"/>
      <c r="R7255" s="61"/>
      <c r="S7255" s="61"/>
      <c r="T7255" s="61"/>
      <c r="U7255" s="61"/>
      <c r="V7255" s="61"/>
      <c r="W7255" s="61"/>
      <c r="X7255" s="61"/>
      <c r="Y7255" s="61"/>
      <c r="Z7255" s="61"/>
      <c r="AA7255" s="61"/>
      <c r="AB7255" s="61"/>
      <c r="AC7255" s="61"/>
      <c r="AD7255" s="61"/>
      <c r="AE7255" s="61"/>
      <c r="AF7255" s="61"/>
      <c r="AG7255" s="61"/>
      <c r="AH7255" s="61"/>
      <c r="AI7255" s="61"/>
      <c r="AJ7255" s="61"/>
      <c r="AK7255" s="61"/>
      <c r="AL7255" s="61"/>
      <c r="AM7255" s="61"/>
      <c r="AN7255" s="61"/>
      <c r="AO7255" s="61"/>
      <c r="AP7255" s="62"/>
      <c r="AQ7255" s="61"/>
      <c r="AR7255" s="61"/>
      <c r="AS7255" s="61"/>
      <c r="AT7255" s="61"/>
      <c r="AU7255" s="61"/>
      <c r="AV7255" s="61"/>
      <c r="AW7255" s="60"/>
    </row>
    <row r="7256" s="59" customFormat="1" customHeight="1" spans="1:49">
      <c r="A7256" s="60"/>
      <c r="B7256" s="60"/>
      <c r="C7256" s="60"/>
      <c r="D7256" s="60"/>
      <c r="H7256" s="61"/>
      <c r="I7256" s="61"/>
      <c r="J7256" s="61"/>
      <c r="K7256" s="61"/>
      <c r="L7256" s="61"/>
      <c r="M7256" s="61"/>
      <c r="N7256" s="61"/>
      <c r="O7256" s="61"/>
      <c r="P7256" s="61"/>
      <c r="Q7256" s="61"/>
      <c r="R7256" s="61"/>
      <c r="S7256" s="61"/>
      <c r="T7256" s="61"/>
      <c r="U7256" s="61"/>
      <c r="V7256" s="61"/>
      <c r="W7256" s="61"/>
      <c r="X7256" s="61"/>
      <c r="Y7256" s="61"/>
      <c r="Z7256" s="61"/>
      <c r="AA7256" s="61"/>
      <c r="AB7256" s="61"/>
      <c r="AC7256" s="61"/>
      <c r="AD7256" s="61"/>
      <c r="AE7256" s="61"/>
      <c r="AF7256" s="61"/>
      <c r="AG7256" s="61"/>
      <c r="AH7256" s="61"/>
      <c r="AI7256" s="61"/>
      <c r="AJ7256" s="61"/>
      <c r="AK7256" s="61"/>
      <c r="AL7256" s="61"/>
      <c r="AM7256" s="61"/>
      <c r="AN7256" s="61"/>
      <c r="AO7256" s="61"/>
      <c r="AP7256" s="62"/>
      <c r="AQ7256" s="61"/>
      <c r="AR7256" s="61"/>
      <c r="AS7256" s="61"/>
      <c r="AT7256" s="61"/>
      <c r="AU7256" s="61"/>
      <c r="AV7256" s="61"/>
      <c r="AW7256" s="60"/>
    </row>
    <row r="7257" s="59" customFormat="1" customHeight="1" spans="1:49">
      <c r="A7257" s="60"/>
      <c r="B7257" s="60"/>
      <c r="C7257" s="60"/>
      <c r="D7257" s="60"/>
      <c r="H7257" s="61"/>
      <c r="I7257" s="61"/>
      <c r="J7257" s="61"/>
      <c r="K7257" s="61"/>
      <c r="L7257" s="61"/>
      <c r="M7257" s="61"/>
      <c r="N7257" s="61"/>
      <c r="O7257" s="61"/>
      <c r="P7257" s="61"/>
      <c r="Q7257" s="61"/>
      <c r="R7257" s="61"/>
      <c r="S7257" s="61"/>
      <c r="T7257" s="61"/>
      <c r="U7257" s="61"/>
      <c r="V7257" s="61"/>
      <c r="W7257" s="61"/>
      <c r="X7257" s="61"/>
      <c r="Y7257" s="61"/>
      <c r="Z7257" s="61"/>
      <c r="AA7257" s="61"/>
      <c r="AB7257" s="61"/>
      <c r="AC7257" s="61"/>
      <c r="AD7257" s="61"/>
      <c r="AE7257" s="61"/>
      <c r="AF7257" s="61"/>
      <c r="AG7257" s="61"/>
      <c r="AH7257" s="61"/>
      <c r="AI7257" s="61"/>
      <c r="AJ7257" s="61"/>
      <c r="AK7257" s="61"/>
      <c r="AL7257" s="61"/>
      <c r="AM7257" s="61"/>
      <c r="AN7257" s="61"/>
      <c r="AO7257" s="61"/>
      <c r="AP7257" s="62"/>
      <c r="AQ7257" s="61"/>
      <c r="AR7257" s="61"/>
      <c r="AS7257" s="61"/>
      <c r="AT7257" s="61"/>
      <c r="AU7257" s="61"/>
      <c r="AV7257" s="61"/>
      <c r="AW7257" s="60"/>
    </row>
    <row r="7258" s="59" customFormat="1" customHeight="1" spans="1:49">
      <c r="A7258" s="60"/>
      <c r="B7258" s="60"/>
      <c r="C7258" s="60"/>
      <c r="D7258" s="60"/>
      <c r="H7258" s="61"/>
      <c r="I7258" s="61"/>
      <c r="J7258" s="61"/>
      <c r="K7258" s="61"/>
      <c r="L7258" s="61"/>
      <c r="M7258" s="61"/>
      <c r="N7258" s="61"/>
      <c r="O7258" s="61"/>
      <c r="P7258" s="61"/>
      <c r="Q7258" s="61"/>
      <c r="R7258" s="61"/>
      <c r="S7258" s="61"/>
      <c r="T7258" s="61"/>
      <c r="U7258" s="61"/>
      <c r="V7258" s="61"/>
      <c r="W7258" s="61"/>
      <c r="X7258" s="61"/>
      <c r="Y7258" s="61"/>
      <c r="Z7258" s="61"/>
      <c r="AA7258" s="61"/>
      <c r="AB7258" s="61"/>
      <c r="AC7258" s="61"/>
      <c r="AD7258" s="61"/>
      <c r="AE7258" s="61"/>
      <c r="AF7258" s="61"/>
      <c r="AG7258" s="61"/>
      <c r="AH7258" s="61"/>
      <c r="AI7258" s="61"/>
      <c r="AJ7258" s="61"/>
      <c r="AK7258" s="61"/>
      <c r="AL7258" s="61"/>
      <c r="AM7258" s="61"/>
      <c r="AN7258" s="61"/>
      <c r="AO7258" s="61"/>
      <c r="AP7258" s="62"/>
      <c r="AQ7258" s="61"/>
      <c r="AR7258" s="61"/>
      <c r="AS7258" s="61"/>
      <c r="AT7258" s="61"/>
      <c r="AU7258" s="61"/>
      <c r="AV7258" s="61"/>
      <c r="AW7258" s="60"/>
    </row>
    <row r="7259" s="59" customFormat="1" customHeight="1" spans="1:49">
      <c r="A7259" s="60"/>
      <c r="B7259" s="60"/>
      <c r="C7259" s="60"/>
      <c r="D7259" s="60"/>
      <c r="H7259" s="61"/>
      <c r="I7259" s="61"/>
      <c r="J7259" s="61"/>
      <c r="K7259" s="61"/>
      <c r="L7259" s="61"/>
      <c r="M7259" s="61"/>
      <c r="N7259" s="61"/>
      <c r="O7259" s="61"/>
      <c r="P7259" s="61"/>
      <c r="Q7259" s="61"/>
      <c r="R7259" s="61"/>
      <c r="S7259" s="61"/>
      <c r="T7259" s="61"/>
      <c r="U7259" s="61"/>
      <c r="V7259" s="61"/>
      <c r="W7259" s="61"/>
      <c r="X7259" s="61"/>
      <c r="Y7259" s="61"/>
      <c r="Z7259" s="61"/>
      <c r="AA7259" s="61"/>
      <c r="AB7259" s="61"/>
      <c r="AC7259" s="61"/>
      <c r="AD7259" s="61"/>
      <c r="AE7259" s="61"/>
      <c r="AF7259" s="61"/>
      <c r="AG7259" s="61"/>
      <c r="AH7259" s="61"/>
      <c r="AI7259" s="61"/>
      <c r="AJ7259" s="61"/>
      <c r="AK7259" s="61"/>
      <c r="AL7259" s="61"/>
      <c r="AM7259" s="61"/>
      <c r="AN7259" s="61"/>
      <c r="AO7259" s="61"/>
      <c r="AP7259" s="62"/>
      <c r="AQ7259" s="61"/>
      <c r="AR7259" s="61"/>
      <c r="AS7259" s="61"/>
      <c r="AT7259" s="61"/>
      <c r="AU7259" s="61"/>
      <c r="AV7259" s="61"/>
      <c r="AW7259" s="60"/>
    </row>
    <row r="7260" s="59" customFormat="1" customHeight="1" spans="1:49">
      <c r="A7260" s="60"/>
      <c r="B7260" s="60"/>
      <c r="C7260" s="60"/>
      <c r="D7260" s="60"/>
      <c r="H7260" s="61"/>
      <c r="I7260" s="61"/>
      <c r="J7260" s="61"/>
      <c r="K7260" s="61"/>
      <c r="L7260" s="61"/>
      <c r="M7260" s="61"/>
      <c r="N7260" s="61"/>
      <c r="O7260" s="61"/>
      <c r="P7260" s="61"/>
      <c r="Q7260" s="61"/>
      <c r="R7260" s="61"/>
      <c r="S7260" s="61"/>
      <c r="T7260" s="61"/>
      <c r="U7260" s="61"/>
      <c r="V7260" s="61"/>
      <c r="W7260" s="61"/>
      <c r="X7260" s="61"/>
      <c r="Y7260" s="61"/>
      <c r="Z7260" s="61"/>
      <c r="AA7260" s="61"/>
      <c r="AB7260" s="61"/>
      <c r="AC7260" s="61"/>
      <c r="AD7260" s="61"/>
      <c r="AE7260" s="61"/>
      <c r="AF7260" s="61"/>
      <c r="AG7260" s="61"/>
      <c r="AH7260" s="61"/>
      <c r="AI7260" s="61"/>
      <c r="AJ7260" s="61"/>
      <c r="AK7260" s="61"/>
      <c r="AL7260" s="61"/>
      <c r="AM7260" s="61"/>
      <c r="AN7260" s="61"/>
      <c r="AO7260" s="61"/>
      <c r="AP7260" s="62"/>
      <c r="AQ7260" s="61"/>
      <c r="AR7260" s="61"/>
      <c r="AS7260" s="61"/>
      <c r="AT7260" s="61"/>
      <c r="AU7260" s="61"/>
      <c r="AV7260" s="61"/>
      <c r="AW7260" s="60"/>
    </row>
    <row r="7261" s="59" customFormat="1" customHeight="1" spans="1:49">
      <c r="A7261" s="60"/>
      <c r="B7261" s="60"/>
      <c r="C7261" s="60"/>
      <c r="D7261" s="60"/>
      <c r="H7261" s="61"/>
      <c r="I7261" s="61"/>
      <c r="J7261" s="61"/>
      <c r="K7261" s="61"/>
      <c r="L7261" s="61"/>
      <c r="M7261" s="61"/>
      <c r="N7261" s="61"/>
      <c r="O7261" s="61"/>
      <c r="P7261" s="61"/>
      <c r="Q7261" s="61"/>
      <c r="R7261" s="61"/>
      <c r="S7261" s="61"/>
      <c r="T7261" s="61"/>
      <c r="U7261" s="61"/>
      <c r="V7261" s="61"/>
      <c r="W7261" s="61"/>
      <c r="X7261" s="61"/>
      <c r="Y7261" s="61"/>
      <c r="Z7261" s="61"/>
      <c r="AA7261" s="61"/>
      <c r="AB7261" s="61"/>
      <c r="AC7261" s="61"/>
      <c r="AD7261" s="61"/>
      <c r="AE7261" s="61"/>
      <c r="AF7261" s="61"/>
      <c r="AG7261" s="61"/>
      <c r="AH7261" s="61"/>
      <c r="AI7261" s="61"/>
      <c r="AJ7261" s="61"/>
      <c r="AK7261" s="61"/>
      <c r="AL7261" s="61"/>
      <c r="AM7261" s="61"/>
      <c r="AN7261" s="61"/>
      <c r="AO7261" s="61"/>
      <c r="AP7261" s="62"/>
      <c r="AQ7261" s="61"/>
      <c r="AR7261" s="61"/>
      <c r="AS7261" s="61"/>
      <c r="AT7261" s="61"/>
      <c r="AU7261" s="61"/>
      <c r="AV7261" s="61"/>
      <c r="AW7261" s="60"/>
    </row>
    <row r="7262" s="59" customFormat="1" customHeight="1" spans="1:49">
      <c r="A7262" s="60"/>
      <c r="B7262" s="60"/>
      <c r="C7262" s="60"/>
      <c r="D7262" s="60"/>
      <c r="H7262" s="61"/>
      <c r="I7262" s="61"/>
      <c r="J7262" s="61"/>
      <c r="K7262" s="61"/>
      <c r="L7262" s="61"/>
      <c r="M7262" s="61"/>
      <c r="N7262" s="61"/>
      <c r="O7262" s="61"/>
      <c r="P7262" s="61"/>
      <c r="Q7262" s="61"/>
      <c r="R7262" s="61"/>
      <c r="S7262" s="61"/>
      <c r="T7262" s="61"/>
      <c r="U7262" s="61"/>
      <c r="V7262" s="61"/>
      <c r="W7262" s="61"/>
      <c r="X7262" s="61"/>
      <c r="Y7262" s="61"/>
      <c r="Z7262" s="61"/>
      <c r="AA7262" s="61"/>
      <c r="AB7262" s="61"/>
      <c r="AC7262" s="61"/>
      <c r="AD7262" s="61"/>
      <c r="AE7262" s="61"/>
      <c r="AF7262" s="61"/>
      <c r="AG7262" s="61"/>
      <c r="AH7262" s="61"/>
      <c r="AI7262" s="61"/>
      <c r="AJ7262" s="61"/>
      <c r="AK7262" s="61"/>
      <c r="AL7262" s="61"/>
      <c r="AM7262" s="61"/>
      <c r="AN7262" s="61"/>
      <c r="AO7262" s="61"/>
      <c r="AP7262" s="62"/>
      <c r="AQ7262" s="61"/>
      <c r="AR7262" s="61"/>
      <c r="AS7262" s="61"/>
      <c r="AT7262" s="61"/>
      <c r="AU7262" s="61"/>
      <c r="AV7262" s="61"/>
      <c r="AW7262" s="60"/>
    </row>
    <row r="7263" s="59" customFormat="1" customHeight="1" spans="1:49">
      <c r="A7263" s="60"/>
      <c r="B7263" s="60"/>
      <c r="C7263" s="60"/>
      <c r="D7263" s="60"/>
      <c r="H7263" s="61"/>
      <c r="I7263" s="61"/>
      <c r="J7263" s="61"/>
      <c r="K7263" s="61"/>
      <c r="L7263" s="61"/>
      <c r="M7263" s="61"/>
      <c r="N7263" s="61"/>
      <c r="O7263" s="61"/>
      <c r="P7263" s="61"/>
      <c r="Q7263" s="61"/>
      <c r="R7263" s="61"/>
      <c r="S7263" s="61"/>
      <c r="T7263" s="61"/>
      <c r="U7263" s="61"/>
      <c r="V7263" s="61"/>
      <c r="W7263" s="61"/>
      <c r="X7263" s="61"/>
      <c r="Y7263" s="61"/>
      <c r="Z7263" s="61"/>
      <c r="AA7263" s="61"/>
      <c r="AB7263" s="61"/>
      <c r="AC7263" s="61"/>
      <c r="AD7263" s="61"/>
      <c r="AE7263" s="61"/>
      <c r="AF7263" s="61"/>
      <c r="AG7263" s="61"/>
      <c r="AH7263" s="61"/>
      <c r="AI7263" s="61"/>
      <c r="AJ7263" s="61"/>
      <c r="AK7263" s="61"/>
      <c r="AL7263" s="61"/>
      <c r="AM7263" s="61"/>
      <c r="AN7263" s="61"/>
      <c r="AO7263" s="61"/>
      <c r="AP7263" s="62"/>
      <c r="AQ7263" s="61"/>
      <c r="AR7263" s="61"/>
      <c r="AS7263" s="61"/>
      <c r="AT7263" s="61"/>
      <c r="AU7263" s="61"/>
      <c r="AV7263" s="61"/>
      <c r="AW7263" s="60"/>
    </row>
    <row r="7264" s="59" customFormat="1" customHeight="1" spans="1:49">
      <c r="A7264" s="60"/>
      <c r="B7264" s="60"/>
      <c r="C7264" s="60"/>
      <c r="D7264" s="60"/>
      <c r="H7264" s="61"/>
      <c r="I7264" s="61"/>
      <c r="J7264" s="61"/>
      <c r="K7264" s="61"/>
      <c r="L7264" s="61"/>
      <c r="M7264" s="61"/>
      <c r="N7264" s="61"/>
      <c r="O7264" s="61"/>
      <c r="P7264" s="61"/>
      <c r="Q7264" s="61"/>
      <c r="R7264" s="61"/>
      <c r="S7264" s="61"/>
      <c r="T7264" s="61"/>
      <c r="U7264" s="61"/>
      <c r="V7264" s="61"/>
      <c r="W7264" s="61"/>
      <c r="X7264" s="61"/>
      <c r="Y7264" s="61"/>
      <c r="Z7264" s="61"/>
      <c r="AA7264" s="61"/>
      <c r="AB7264" s="61"/>
      <c r="AC7264" s="61"/>
      <c r="AD7264" s="61"/>
      <c r="AE7264" s="61"/>
      <c r="AF7264" s="61"/>
      <c r="AG7264" s="61"/>
      <c r="AH7264" s="61"/>
      <c r="AI7264" s="61"/>
      <c r="AJ7264" s="61"/>
      <c r="AK7264" s="61"/>
      <c r="AL7264" s="61"/>
      <c r="AM7264" s="61"/>
      <c r="AN7264" s="61"/>
      <c r="AO7264" s="61"/>
      <c r="AP7264" s="62"/>
      <c r="AQ7264" s="61"/>
      <c r="AR7264" s="61"/>
      <c r="AS7264" s="61"/>
      <c r="AT7264" s="61"/>
      <c r="AU7264" s="61"/>
      <c r="AV7264" s="61"/>
      <c r="AW7264" s="60"/>
    </row>
    <row r="7265" s="59" customFormat="1" customHeight="1" spans="1:49">
      <c r="A7265" s="60"/>
      <c r="B7265" s="60"/>
      <c r="C7265" s="60"/>
      <c r="D7265" s="60"/>
      <c r="H7265" s="61"/>
      <c r="I7265" s="61"/>
      <c r="J7265" s="61"/>
      <c r="K7265" s="61"/>
      <c r="L7265" s="61"/>
      <c r="M7265" s="61"/>
      <c r="N7265" s="61"/>
      <c r="O7265" s="61"/>
      <c r="P7265" s="61"/>
      <c r="Q7265" s="61"/>
      <c r="R7265" s="61"/>
      <c r="S7265" s="61"/>
      <c r="T7265" s="61"/>
      <c r="U7265" s="61"/>
      <c r="V7265" s="61"/>
      <c r="W7265" s="61"/>
      <c r="X7265" s="61"/>
      <c r="Y7265" s="61"/>
      <c r="Z7265" s="61"/>
      <c r="AA7265" s="61"/>
      <c r="AB7265" s="61"/>
      <c r="AC7265" s="61"/>
      <c r="AD7265" s="61"/>
      <c r="AE7265" s="61"/>
      <c r="AF7265" s="61"/>
      <c r="AG7265" s="61"/>
      <c r="AH7265" s="61"/>
      <c r="AI7265" s="61"/>
      <c r="AJ7265" s="61"/>
      <c r="AK7265" s="61"/>
      <c r="AL7265" s="61"/>
      <c r="AM7265" s="61"/>
      <c r="AN7265" s="61"/>
      <c r="AO7265" s="61"/>
      <c r="AP7265" s="62"/>
      <c r="AQ7265" s="61"/>
      <c r="AR7265" s="61"/>
      <c r="AS7265" s="61"/>
      <c r="AT7265" s="61"/>
      <c r="AU7265" s="61"/>
      <c r="AV7265" s="61"/>
      <c r="AW7265" s="60"/>
    </row>
    <row r="7266" s="59" customFormat="1" customHeight="1" spans="1:49">
      <c r="A7266" s="60"/>
      <c r="B7266" s="60"/>
      <c r="C7266" s="60"/>
      <c r="D7266" s="60"/>
      <c r="H7266" s="61"/>
      <c r="I7266" s="61"/>
      <c r="J7266" s="61"/>
      <c r="K7266" s="61"/>
      <c r="L7266" s="61"/>
      <c r="M7266" s="61"/>
      <c r="N7266" s="61"/>
      <c r="O7266" s="61"/>
      <c r="P7266" s="61"/>
      <c r="Q7266" s="61"/>
      <c r="R7266" s="61"/>
      <c r="S7266" s="61"/>
      <c r="T7266" s="61"/>
      <c r="U7266" s="61"/>
      <c r="V7266" s="61"/>
      <c r="W7266" s="61"/>
      <c r="X7266" s="61"/>
      <c r="Y7266" s="61"/>
      <c r="Z7266" s="61"/>
      <c r="AA7266" s="61"/>
      <c r="AB7266" s="61"/>
      <c r="AC7266" s="61"/>
      <c r="AD7266" s="61"/>
      <c r="AE7266" s="61"/>
      <c r="AF7266" s="61"/>
      <c r="AG7266" s="61"/>
      <c r="AH7266" s="61"/>
      <c r="AI7266" s="61"/>
      <c r="AJ7266" s="61"/>
      <c r="AK7266" s="61"/>
      <c r="AL7266" s="61"/>
      <c r="AM7266" s="61"/>
      <c r="AN7266" s="61"/>
      <c r="AO7266" s="61"/>
      <c r="AP7266" s="62"/>
      <c r="AQ7266" s="61"/>
      <c r="AR7266" s="61"/>
      <c r="AS7266" s="61"/>
      <c r="AT7266" s="61"/>
      <c r="AU7266" s="61"/>
      <c r="AV7266" s="61"/>
      <c r="AW7266" s="60"/>
    </row>
    <row r="7267" s="59" customFormat="1" customHeight="1" spans="1:49">
      <c r="A7267" s="60"/>
      <c r="B7267" s="60"/>
      <c r="C7267" s="60"/>
      <c r="D7267" s="60"/>
      <c r="H7267" s="61"/>
      <c r="I7267" s="61"/>
      <c r="J7267" s="61"/>
      <c r="K7267" s="61"/>
      <c r="L7267" s="61"/>
      <c r="M7267" s="61"/>
      <c r="N7267" s="61"/>
      <c r="O7267" s="61"/>
      <c r="P7267" s="61"/>
      <c r="Q7267" s="61"/>
      <c r="R7267" s="61"/>
      <c r="S7267" s="61"/>
      <c r="T7267" s="61"/>
      <c r="U7267" s="61"/>
      <c r="V7267" s="61"/>
      <c r="W7267" s="61"/>
      <c r="X7267" s="61"/>
      <c r="Y7267" s="61"/>
      <c r="Z7267" s="61"/>
      <c r="AA7267" s="61"/>
      <c r="AB7267" s="61"/>
      <c r="AC7267" s="61"/>
      <c r="AD7267" s="61"/>
      <c r="AE7267" s="61"/>
      <c r="AF7267" s="61"/>
      <c r="AG7267" s="61"/>
      <c r="AH7267" s="61"/>
      <c r="AI7267" s="61"/>
      <c r="AJ7267" s="61"/>
      <c r="AK7267" s="61"/>
      <c r="AL7267" s="61"/>
      <c r="AM7267" s="61"/>
      <c r="AN7267" s="61"/>
      <c r="AO7267" s="61"/>
      <c r="AP7267" s="62"/>
      <c r="AQ7267" s="61"/>
      <c r="AR7267" s="61"/>
      <c r="AS7267" s="61"/>
      <c r="AT7267" s="61"/>
      <c r="AU7267" s="61"/>
      <c r="AV7267" s="61"/>
      <c r="AW7267" s="60"/>
    </row>
    <row r="7268" s="59" customFormat="1" customHeight="1" spans="1:49">
      <c r="A7268" s="60"/>
      <c r="B7268" s="60"/>
      <c r="C7268" s="60"/>
      <c r="D7268" s="60"/>
      <c r="H7268" s="61"/>
      <c r="I7268" s="61"/>
      <c r="J7268" s="61"/>
      <c r="K7268" s="61"/>
      <c r="L7268" s="61"/>
      <c r="M7268" s="61"/>
      <c r="N7268" s="61"/>
      <c r="O7268" s="61"/>
      <c r="P7268" s="61"/>
      <c r="Q7268" s="61"/>
      <c r="R7268" s="61"/>
      <c r="S7268" s="61"/>
      <c r="T7268" s="61"/>
      <c r="U7268" s="61"/>
      <c r="V7268" s="61"/>
      <c r="W7268" s="61"/>
      <c r="X7268" s="61"/>
      <c r="Y7268" s="61"/>
      <c r="Z7268" s="61"/>
      <c r="AA7268" s="61"/>
      <c r="AB7268" s="61"/>
      <c r="AC7268" s="61"/>
      <c r="AD7268" s="61"/>
      <c r="AE7268" s="61"/>
      <c r="AF7268" s="61"/>
      <c r="AG7268" s="61"/>
      <c r="AH7268" s="61"/>
      <c r="AI7268" s="61"/>
      <c r="AJ7268" s="61"/>
      <c r="AK7268" s="61"/>
      <c r="AL7268" s="61"/>
      <c r="AM7268" s="61"/>
      <c r="AN7268" s="61"/>
      <c r="AO7268" s="61"/>
      <c r="AP7268" s="62"/>
      <c r="AQ7268" s="61"/>
      <c r="AR7268" s="61"/>
      <c r="AS7268" s="61"/>
      <c r="AT7268" s="61"/>
      <c r="AU7268" s="61"/>
      <c r="AV7268" s="61"/>
      <c r="AW7268" s="60"/>
    </row>
    <row r="7269" s="59" customFormat="1" customHeight="1" spans="1:49">
      <c r="A7269" s="60"/>
      <c r="B7269" s="60"/>
      <c r="C7269" s="60"/>
      <c r="D7269" s="60"/>
      <c r="H7269" s="61"/>
      <c r="I7269" s="61"/>
      <c r="J7269" s="61"/>
      <c r="K7269" s="61"/>
      <c r="L7269" s="61"/>
      <c r="M7269" s="61"/>
      <c r="N7269" s="61"/>
      <c r="O7269" s="61"/>
      <c r="P7269" s="61"/>
      <c r="Q7269" s="61"/>
      <c r="R7269" s="61"/>
      <c r="S7269" s="61"/>
      <c r="T7269" s="61"/>
      <c r="U7269" s="61"/>
      <c r="V7269" s="61"/>
      <c r="W7269" s="61"/>
      <c r="X7269" s="61"/>
      <c r="Y7269" s="61"/>
      <c r="Z7269" s="61"/>
      <c r="AA7269" s="61"/>
      <c r="AB7269" s="61"/>
      <c r="AC7269" s="61"/>
      <c r="AD7269" s="61"/>
      <c r="AE7269" s="61"/>
      <c r="AF7269" s="61"/>
      <c r="AG7269" s="61"/>
      <c r="AH7269" s="61"/>
      <c r="AI7269" s="61"/>
      <c r="AJ7269" s="61"/>
      <c r="AK7269" s="61"/>
      <c r="AL7269" s="61"/>
      <c r="AM7269" s="61"/>
      <c r="AN7269" s="61"/>
      <c r="AO7269" s="61"/>
      <c r="AP7269" s="62"/>
      <c r="AQ7269" s="61"/>
      <c r="AR7269" s="61"/>
      <c r="AS7269" s="61"/>
      <c r="AT7269" s="61"/>
      <c r="AU7269" s="61"/>
      <c r="AV7269" s="61"/>
      <c r="AW7269" s="60"/>
    </row>
    <row r="7270" s="59" customFormat="1" customHeight="1" spans="1:49">
      <c r="A7270" s="60"/>
      <c r="B7270" s="60"/>
      <c r="C7270" s="60"/>
      <c r="D7270" s="60"/>
      <c r="H7270" s="61"/>
      <c r="I7270" s="61"/>
      <c r="J7270" s="61"/>
      <c r="K7270" s="61"/>
      <c r="L7270" s="61"/>
      <c r="M7270" s="61"/>
      <c r="N7270" s="61"/>
      <c r="O7270" s="61"/>
      <c r="P7270" s="61"/>
      <c r="Q7270" s="61"/>
      <c r="R7270" s="61"/>
      <c r="S7270" s="61"/>
      <c r="T7270" s="61"/>
      <c r="U7270" s="61"/>
      <c r="V7270" s="61"/>
      <c r="W7270" s="61"/>
      <c r="X7270" s="61"/>
      <c r="Y7270" s="61"/>
      <c r="Z7270" s="61"/>
      <c r="AA7270" s="61"/>
      <c r="AB7270" s="61"/>
      <c r="AC7270" s="61"/>
      <c r="AD7270" s="61"/>
      <c r="AE7270" s="61"/>
      <c r="AF7270" s="61"/>
      <c r="AG7270" s="61"/>
      <c r="AH7270" s="61"/>
      <c r="AI7270" s="61"/>
      <c r="AJ7270" s="61"/>
      <c r="AK7270" s="61"/>
      <c r="AL7270" s="61"/>
      <c r="AM7270" s="61"/>
      <c r="AN7270" s="61"/>
      <c r="AO7270" s="61"/>
      <c r="AP7270" s="62"/>
      <c r="AQ7270" s="61"/>
      <c r="AR7270" s="61"/>
      <c r="AS7270" s="61"/>
      <c r="AT7270" s="61"/>
      <c r="AU7270" s="61"/>
      <c r="AV7270" s="61"/>
      <c r="AW7270" s="60"/>
    </row>
    <row r="7271" s="59" customFormat="1" customHeight="1" spans="1:49">
      <c r="A7271" s="60"/>
      <c r="B7271" s="60"/>
      <c r="C7271" s="60"/>
      <c r="D7271" s="60"/>
      <c r="H7271" s="61"/>
      <c r="I7271" s="61"/>
      <c r="J7271" s="61"/>
      <c r="K7271" s="61"/>
      <c r="L7271" s="61"/>
      <c r="M7271" s="61"/>
      <c r="N7271" s="61"/>
      <c r="O7271" s="61"/>
      <c r="P7271" s="61"/>
      <c r="Q7271" s="61"/>
      <c r="R7271" s="61"/>
      <c r="S7271" s="61"/>
      <c r="T7271" s="61"/>
      <c r="U7271" s="61"/>
      <c r="V7271" s="61"/>
      <c r="W7271" s="61"/>
      <c r="X7271" s="61"/>
      <c r="Y7271" s="61"/>
      <c r="Z7271" s="61"/>
      <c r="AA7271" s="61"/>
      <c r="AB7271" s="61"/>
      <c r="AC7271" s="61"/>
      <c r="AD7271" s="61"/>
      <c r="AE7271" s="61"/>
      <c r="AF7271" s="61"/>
      <c r="AG7271" s="61"/>
      <c r="AH7271" s="61"/>
      <c r="AI7271" s="61"/>
      <c r="AJ7271" s="61"/>
      <c r="AK7271" s="61"/>
      <c r="AL7271" s="61"/>
      <c r="AM7271" s="61"/>
      <c r="AN7271" s="61"/>
      <c r="AO7271" s="61"/>
      <c r="AP7271" s="62"/>
      <c r="AQ7271" s="61"/>
      <c r="AR7271" s="61"/>
      <c r="AS7271" s="61"/>
      <c r="AT7271" s="61"/>
      <c r="AU7271" s="61"/>
      <c r="AV7271" s="61"/>
      <c r="AW7271" s="60"/>
    </row>
    <row r="7272" s="59" customFormat="1" customHeight="1" spans="1:49">
      <c r="A7272" s="60"/>
      <c r="B7272" s="60"/>
      <c r="C7272" s="60"/>
      <c r="D7272" s="60"/>
      <c r="H7272" s="61"/>
      <c r="I7272" s="61"/>
      <c r="J7272" s="61"/>
      <c r="K7272" s="61"/>
      <c r="L7272" s="61"/>
      <c r="M7272" s="61"/>
      <c r="N7272" s="61"/>
      <c r="O7272" s="61"/>
      <c r="P7272" s="61"/>
      <c r="Q7272" s="61"/>
      <c r="R7272" s="61"/>
      <c r="S7272" s="61"/>
      <c r="T7272" s="61"/>
      <c r="U7272" s="61"/>
      <c r="V7272" s="61"/>
      <c r="W7272" s="61"/>
      <c r="X7272" s="61"/>
      <c r="Y7272" s="61"/>
      <c r="Z7272" s="61"/>
      <c r="AA7272" s="61"/>
      <c r="AB7272" s="61"/>
      <c r="AC7272" s="61"/>
      <c r="AD7272" s="61"/>
      <c r="AE7272" s="61"/>
      <c r="AF7272" s="61"/>
      <c r="AG7272" s="61"/>
      <c r="AH7272" s="61"/>
      <c r="AI7272" s="61"/>
      <c r="AJ7272" s="61"/>
      <c r="AK7272" s="61"/>
      <c r="AL7272" s="61"/>
      <c r="AM7272" s="61"/>
      <c r="AN7272" s="61"/>
      <c r="AO7272" s="61"/>
      <c r="AP7272" s="62"/>
      <c r="AQ7272" s="61"/>
      <c r="AR7272" s="61"/>
      <c r="AS7272" s="61"/>
      <c r="AT7272" s="61"/>
      <c r="AU7272" s="61"/>
      <c r="AV7272" s="61"/>
      <c r="AW7272" s="60"/>
    </row>
    <row r="7273" s="59" customFormat="1" customHeight="1" spans="1:49">
      <c r="A7273" s="60"/>
      <c r="B7273" s="60"/>
      <c r="C7273" s="60"/>
      <c r="D7273" s="60"/>
      <c r="H7273" s="61"/>
      <c r="I7273" s="61"/>
      <c r="J7273" s="61"/>
      <c r="K7273" s="61"/>
      <c r="L7273" s="61"/>
      <c r="M7273" s="61"/>
      <c r="N7273" s="61"/>
      <c r="O7273" s="61"/>
      <c r="P7273" s="61"/>
      <c r="Q7273" s="61"/>
      <c r="R7273" s="61"/>
      <c r="S7273" s="61"/>
      <c r="T7273" s="61"/>
      <c r="U7273" s="61"/>
      <c r="V7273" s="61"/>
      <c r="W7273" s="61"/>
      <c r="X7273" s="61"/>
      <c r="Y7273" s="61"/>
      <c r="Z7273" s="61"/>
      <c r="AA7273" s="61"/>
      <c r="AB7273" s="61"/>
      <c r="AC7273" s="61"/>
      <c r="AD7273" s="61"/>
      <c r="AE7273" s="61"/>
      <c r="AF7273" s="61"/>
      <c r="AG7273" s="61"/>
      <c r="AH7273" s="61"/>
      <c r="AI7273" s="61"/>
      <c r="AJ7273" s="61"/>
      <c r="AK7273" s="61"/>
      <c r="AL7273" s="61"/>
      <c r="AM7273" s="61"/>
      <c r="AN7273" s="61"/>
      <c r="AO7273" s="61"/>
      <c r="AP7273" s="62"/>
      <c r="AQ7273" s="61"/>
      <c r="AR7273" s="61"/>
      <c r="AS7273" s="61"/>
      <c r="AT7273" s="61"/>
      <c r="AU7273" s="61"/>
      <c r="AV7273" s="61"/>
      <c r="AW7273" s="60"/>
    </row>
    <row r="7274" s="59" customFormat="1" customHeight="1" spans="1:49">
      <c r="A7274" s="60"/>
      <c r="B7274" s="60"/>
      <c r="C7274" s="60"/>
      <c r="D7274" s="60"/>
      <c r="H7274" s="61"/>
      <c r="I7274" s="61"/>
      <c r="J7274" s="61"/>
      <c r="K7274" s="61"/>
      <c r="L7274" s="61"/>
      <c r="M7274" s="61"/>
      <c r="N7274" s="61"/>
      <c r="O7274" s="61"/>
      <c r="P7274" s="61"/>
      <c r="Q7274" s="61"/>
      <c r="R7274" s="61"/>
      <c r="S7274" s="61"/>
      <c r="T7274" s="61"/>
      <c r="U7274" s="61"/>
      <c r="V7274" s="61"/>
      <c r="W7274" s="61"/>
      <c r="X7274" s="61"/>
      <c r="Y7274" s="61"/>
      <c r="Z7274" s="61"/>
      <c r="AA7274" s="61"/>
      <c r="AB7274" s="61"/>
      <c r="AC7274" s="61"/>
      <c r="AD7274" s="61"/>
      <c r="AE7274" s="61"/>
      <c r="AF7274" s="61"/>
      <c r="AG7274" s="61"/>
      <c r="AH7274" s="61"/>
      <c r="AI7274" s="61"/>
      <c r="AJ7274" s="61"/>
      <c r="AK7274" s="61"/>
      <c r="AL7274" s="61"/>
      <c r="AM7274" s="61"/>
      <c r="AN7274" s="61"/>
      <c r="AO7274" s="61"/>
      <c r="AP7274" s="62"/>
      <c r="AQ7274" s="61"/>
      <c r="AR7274" s="61"/>
      <c r="AS7274" s="61"/>
      <c r="AT7274" s="61"/>
      <c r="AU7274" s="61"/>
      <c r="AV7274" s="61"/>
      <c r="AW7274" s="60"/>
    </row>
    <row r="7275" s="59" customFormat="1" customHeight="1" spans="1:49">
      <c r="A7275" s="60"/>
      <c r="B7275" s="60"/>
      <c r="C7275" s="60"/>
      <c r="D7275" s="60"/>
      <c r="H7275" s="61"/>
      <c r="I7275" s="61"/>
      <c r="J7275" s="61"/>
      <c r="K7275" s="61"/>
      <c r="L7275" s="61"/>
      <c r="M7275" s="61"/>
      <c r="N7275" s="61"/>
      <c r="O7275" s="61"/>
      <c r="P7275" s="61"/>
      <c r="Q7275" s="61"/>
      <c r="R7275" s="61"/>
      <c r="S7275" s="61"/>
      <c r="T7275" s="61"/>
      <c r="U7275" s="61"/>
      <c r="V7275" s="61"/>
      <c r="W7275" s="61"/>
      <c r="X7275" s="61"/>
      <c r="Y7275" s="61"/>
      <c r="Z7275" s="61"/>
      <c r="AA7275" s="61"/>
      <c r="AB7275" s="61"/>
      <c r="AC7275" s="61"/>
      <c r="AD7275" s="61"/>
      <c r="AE7275" s="61"/>
      <c r="AF7275" s="61"/>
      <c r="AG7275" s="61"/>
      <c r="AH7275" s="61"/>
      <c r="AI7275" s="61"/>
      <c r="AJ7275" s="61"/>
      <c r="AK7275" s="61"/>
      <c r="AL7275" s="61"/>
      <c r="AM7275" s="61"/>
      <c r="AN7275" s="61"/>
      <c r="AO7275" s="61"/>
      <c r="AP7275" s="62"/>
      <c r="AQ7275" s="61"/>
      <c r="AR7275" s="61"/>
      <c r="AS7275" s="61"/>
      <c r="AT7275" s="61"/>
      <c r="AU7275" s="61"/>
      <c r="AV7275" s="61"/>
      <c r="AW7275" s="60"/>
    </row>
    <row r="7276" s="59" customFormat="1" customHeight="1" spans="1:49">
      <c r="A7276" s="60"/>
      <c r="B7276" s="60"/>
      <c r="C7276" s="60"/>
      <c r="D7276" s="60"/>
      <c r="H7276" s="61"/>
      <c r="I7276" s="61"/>
      <c r="J7276" s="61"/>
      <c r="K7276" s="61"/>
      <c r="L7276" s="61"/>
      <c r="M7276" s="61"/>
      <c r="N7276" s="61"/>
      <c r="O7276" s="61"/>
      <c r="P7276" s="61"/>
      <c r="Q7276" s="61"/>
      <c r="R7276" s="61"/>
      <c r="S7276" s="61"/>
      <c r="T7276" s="61"/>
      <c r="U7276" s="61"/>
      <c r="V7276" s="61"/>
      <c r="W7276" s="61"/>
      <c r="X7276" s="61"/>
      <c r="Y7276" s="61"/>
      <c r="Z7276" s="61"/>
      <c r="AA7276" s="61"/>
      <c r="AB7276" s="61"/>
      <c r="AC7276" s="61"/>
      <c r="AD7276" s="61"/>
      <c r="AE7276" s="61"/>
      <c r="AF7276" s="61"/>
      <c r="AG7276" s="61"/>
      <c r="AH7276" s="61"/>
      <c r="AI7276" s="61"/>
      <c r="AJ7276" s="61"/>
      <c r="AK7276" s="61"/>
      <c r="AL7276" s="61"/>
      <c r="AM7276" s="61"/>
      <c r="AN7276" s="61"/>
      <c r="AO7276" s="61"/>
      <c r="AP7276" s="62"/>
      <c r="AQ7276" s="61"/>
      <c r="AR7276" s="61"/>
      <c r="AS7276" s="61"/>
      <c r="AT7276" s="61"/>
      <c r="AU7276" s="61"/>
      <c r="AV7276" s="61"/>
      <c r="AW7276" s="60"/>
    </row>
    <row r="7277" s="59" customFormat="1" customHeight="1" spans="1:49">
      <c r="A7277" s="60"/>
      <c r="B7277" s="60"/>
      <c r="C7277" s="60"/>
      <c r="D7277" s="60"/>
      <c r="H7277" s="61"/>
      <c r="I7277" s="61"/>
      <c r="J7277" s="61"/>
      <c r="K7277" s="61"/>
      <c r="L7277" s="61"/>
      <c r="M7277" s="61"/>
      <c r="N7277" s="61"/>
      <c r="O7277" s="61"/>
      <c r="P7277" s="61"/>
      <c r="Q7277" s="61"/>
      <c r="R7277" s="61"/>
      <c r="S7277" s="61"/>
      <c r="T7277" s="61"/>
      <c r="U7277" s="61"/>
      <c r="V7277" s="61"/>
      <c r="W7277" s="61"/>
      <c r="X7277" s="61"/>
      <c r="Y7277" s="61"/>
      <c r="Z7277" s="61"/>
      <c r="AA7277" s="61"/>
      <c r="AB7277" s="61"/>
      <c r="AC7277" s="61"/>
      <c r="AD7277" s="61"/>
      <c r="AE7277" s="61"/>
      <c r="AF7277" s="61"/>
      <c r="AG7277" s="61"/>
      <c r="AH7277" s="61"/>
      <c r="AI7277" s="61"/>
      <c r="AJ7277" s="61"/>
      <c r="AK7277" s="61"/>
      <c r="AL7277" s="61"/>
      <c r="AM7277" s="61"/>
      <c r="AN7277" s="61"/>
      <c r="AO7277" s="61"/>
      <c r="AP7277" s="62"/>
      <c r="AQ7277" s="61"/>
      <c r="AR7277" s="61"/>
      <c r="AS7277" s="61"/>
      <c r="AT7277" s="61"/>
      <c r="AU7277" s="61"/>
      <c r="AV7277" s="61"/>
      <c r="AW7277" s="60"/>
    </row>
    <row r="7278" s="59" customFormat="1" customHeight="1" spans="1:49">
      <c r="A7278" s="60"/>
      <c r="B7278" s="60"/>
      <c r="C7278" s="60"/>
      <c r="D7278" s="60"/>
      <c r="H7278" s="61"/>
      <c r="I7278" s="61"/>
      <c r="J7278" s="61"/>
      <c r="K7278" s="61"/>
      <c r="L7278" s="61"/>
      <c r="M7278" s="61"/>
      <c r="N7278" s="61"/>
      <c r="O7278" s="61"/>
      <c r="P7278" s="61"/>
      <c r="Q7278" s="61"/>
      <c r="R7278" s="61"/>
      <c r="S7278" s="61"/>
      <c r="T7278" s="61"/>
      <c r="U7278" s="61"/>
      <c r="V7278" s="61"/>
      <c r="W7278" s="61"/>
      <c r="X7278" s="61"/>
      <c r="Y7278" s="61"/>
      <c r="Z7278" s="61"/>
      <c r="AA7278" s="61"/>
      <c r="AB7278" s="61"/>
      <c r="AC7278" s="61"/>
      <c r="AD7278" s="61"/>
      <c r="AE7278" s="61"/>
      <c r="AF7278" s="61"/>
      <c r="AG7278" s="61"/>
      <c r="AH7278" s="61"/>
      <c r="AI7278" s="61"/>
      <c r="AJ7278" s="61"/>
      <c r="AK7278" s="61"/>
      <c r="AL7278" s="61"/>
      <c r="AM7278" s="61"/>
      <c r="AN7278" s="61"/>
      <c r="AO7278" s="61"/>
      <c r="AP7278" s="62"/>
      <c r="AQ7278" s="61"/>
      <c r="AR7278" s="61"/>
      <c r="AS7278" s="61"/>
      <c r="AT7278" s="61"/>
      <c r="AU7278" s="61"/>
      <c r="AV7278" s="61"/>
      <c r="AW7278" s="60"/>
    </row>
    <row r="7279" s="59" customFormat="1" customHeight="1" spans="1:49">
      <c r="A7279" s="60"/>
      <c r="B7279" s="60"/>
      <c r="C7279" s="60"/>
      <c r="D7279" s="60"/>
      <c r="H7279" s="61"/>
      <c r="I7279" s="61"/>
      <c r="J7279" s="61"/>
      <c r="K7279" s="61"/>
      <c r="L7279" s="61"/>
      <c r="M7279" s="61"/>
      <c r="N7279" s="61"/>
      <c r="O7279" s="61"/>
      <c r="P7279" s="61"/>
      <c r="Q7279" s="61"/>
      <c r="R7279" s="61"/>
      <c r="S7279" s="61"/>
      <c r="T7279" s="61"/>
      <c r="U7279" s="61"/>
      <c r="V7279" s="61"/>
      <c r="W7279" s="61"/>
      <c r="X7279" s="61"/>
      <c r="Y7279" s="61"/>
      <c r="Z7279" s="61"/>
      <c r="AA7279" s="61"/>
      <c r="AB7279" s="61"/>
      <c r="AC7279" s="61"/>
      <c r="AD7279" s="61"/>
      <c r="AE7279" s="61"/>
      <c r="AF7279" s="61"/>
      <c r="AG7279" s="61"/>
      <c r="AH7279" s="61"/>
      <c r="AI7279" s="61"/>
      <c r="AJ7279" s="61"/>
      <c r="AK7279" s="61"/>
      <c r="AL7279" s="61"/>
      <c r="AM7279" s="61"/>
      <c r="AN7279" s="61"/>
      <c r="AO7279" s="61"/>
      <c r="AP7279" s="62"/>
      <c r="AQ7279" s="61"/>
      <c r="AR7279" s="61"/>
      <c r="AS7279" s="61"/>
      <c r="AT7279" s="61"/>
      <c r="AU7279" s="61"/>
      <c r="AV7279" s="61"/>
      <c r="AW7279" s="60"/>
    </row>
    <row r="7280" s="59" customFormat="1" customHeight="1" spans="1:49">
      <c r="A7280" s="60"/>
      <c r="B7280" s="60"/>
      <c r="C7280" s="60"/>
      <c r="D7280" s="60"/>
      <c r="H7280" s="61"/>
      <c r="I7280" s="61"/>
      <c r="J7280" s="61"/>
      <c r="K7280" s="61"/>
      <c r="L7280" s="61"/>
      <c r="M7280" s="61"/>
      <c r="N7280" s="61"/>
      <c r="O7280" s="61"/>
      <c r="P7280" s="61"/>
      <c r="Q7280" s="61"/>
      <c r="R7280" s="61"/>
      <c r="S7280" s="61"/>
      <c r="T7280" s="61"/>
      <c r="U7280" s="61"/>
      <c r="V7280" s="61"/>
      <c r="W7280" s="61"/>
      <c r="X7280" s="61"/>
      <c r="Y7280" s="61"/>
      <c r="Z7280" s="61"/>
      <c r="AA7280" s="61"/>
      <c r="AB7280" s="61"/>
      <c r="AC7280" s="61"/>
      <c r="AD7280" s="61"/>
      <c r="AE7280" s="61"/>
      <c r="AF7280" s="61"/>
      <c r="AG7280" s="61"/>
      <c r="AH7280" s="61"/>
      <c r="AI7280" s="61"/>
      <c r="AJ7280" s="61"/>
      <c r="AK7280" s="61"/>
      <c r="AL7280" s="61"/>
      <c r="AM7280" s="61"/>
      <c r="AN7280" s="61"/>
      <c r="AO7280" s="61"/>
      <c r="AP7280" s="62"/>
      <c r="AQ7280" s="61"/>
      <c r="AR7280" s="61"/>
      <c r="AS7280" s="61"/>
      <c r="AT7280" s="61"/>
      <c r="AU7280" s="61"/>
      <c r="AV7280" s="61"/>
      <c r="AW7280" s="60"/>
    </row>
    <row r="7281" s="59" customFormat="1" customHeight="1" spans="1:49">
      <c r="A7281" s="60"/>
      <c r="B7281" s="60"/>
      <c r="C7281" s="60"/>
      <c r="D7281" s="60"/>
      <c r="H7281" s="61"/>
      <c r="I7281" s="61"/>
      <c r="J7281" s="61"/>
      <c r="K7281" s="61"/>
      <c r="L7281" s="61"/>
      <c r="M7281" s="61"/>
      <c r="N7281" s="61"/>
      <c r="O7281" s="61"/>
      <c r="P7281" s="61"/>
      <c r="Q7281" s="61"/>
      <c r="R7281" s="61"/>
      <c r="S7281" s="61"/>
      <c r="T7281" s="61"/>
      <c r="U7281" s="61"/>
      <c r="V7281" s="61"/>
      <c r="W7281" s="61"/>
      <c r="X7281" s="61"/>
      <c r="Y7281" s="61"/>
      <c r="Z7281" s="61"/>
      <c r="AA7281" s="61"/>
      <c r="AB7281" s="61"/>
      <c r="AC7281" s="61"/>
      <c r="AD7281" s="61"/>
      <c r="AE7281" s="61"/>
      <c r="AF7281" s="61"/>
      <c r="AG7281" s="61"/>
      <c r="AH7281" s="61"/>
      <c r="AI7281" s="61"/>
      <c r="AJ7281" s="61"/>
      <c r="AK7281" s="61"/>
      <c r="AL7281" s="61"/>
      <c r="AM7281" s="61"/>
      <c r="AN7281" s="61"/>
      <c r="AO7281" s="61"/>
      <c r="AP7281" s="62"/>
      <c r="AQ7281" s="61"/>
      <c r="AR7281" s="61"/>
      <c r="AS7281" s="61"/>
      <c r="AT7281" s="61"/>
      <c r="AU7281" s="61"/>
      <c r="AV7281" s="61"/>
      <c r="AW7281" s="60"/>
    </row>
    <row r="7282" s="59" customFormat="1" customHeight="1" spans="1:49">
      <c r="A7282" s="60"/>
      <c r="B7282" s="60"/>
      <c r="C7282" s="60"/>
      <c r="D7282" s="60"/>
      <c r="H7282" s="61"/>
      <c r="I7282" s="61"/>
      <c r="J7282" s="61"/>
      <c r="K7282" s="61"/>
      <c r="L7282" s="61"/>
      <c r="M7282" s="61"/>
      <c r="N7282" s="61"/>
      <c r="O7282" s="61"/>
      <c r="P7282" s="61"/>
      <c r="Q7282" s="61"/>
      <c r="R7282" s="61"/>
      <c r="S7282" s="61"/>
      <c r="T7282" s="61"/>
      <c r="U7282" s="61"/>
      <c r="V7282" s="61"/>
      <c r="W7282" s="61"/>
      <c r="X7282" s="61"/>
      <c r="Y7282" s="61"/>
      <c r="Z7282" s="61"/>
      <c r="AA7282" s="61"/>
      <c r="AB7282" s="61"/>
      <c r="AC7282" s="61"/>
      <c r="AD7282" s="61"/>
      <c r="AE7282" s="61"/>
      <c r="AF7282" s="61"/>
      <c r="AG7282" s="61"/>
      <c r="AH7282" s="61"/>
      <c r="AI7282" s="61"/>
      <c r="AJ7282" s="61"/>
      <c r="AK7282" s="61"/>
      <c r="AL7282" s="61"/>
      <c r="AM7282" s="61"/>
      <c r="AN7282" s="61"/>
      <c r="AO7282" s="61"/>
      <c r="AP7282" s="62"/>
      <c r="AQ7282" s="61"/>
      <c r="AR7282" s="61"/>
      <c r="AS7282" s="61"/>
      <c r="AT7282" s="61"/>
      <c r="AU7282" s="61"/>
      <c r="AV7282" s="61"/>
      <c r="AW7282" s="60"/>
    </row>
    <row r="7283" s="59" customFormat="1" customHeight="1" spans="1:49">
      <c r="A7283" s="60"/>
      <c r="B7283" s="60"/>
      <c r="C7283" s="60"/>
      <c r="D7283" s="60"/>
      <c r="H7283" s="61"/>
      <c r="I7283" s="61"/>
      <c r="J7283" s="61"/>
      <c r="K7283" s="61"/>
      <c r="L7283" s="61"/>
      <c r="M7283" s="61"/>
      <c r="N7283" s="61"/>
      <c r="O7283" s="61"/>
      <c r="P7283" s="61"/>
      <c r="Q7283" s="61"/>
      <c r="R7283" s="61"/>
      <c r="S7283" s="61"/>
      <c r="T7283" s="61"/>
      <c r="U7283" s="61"/>
      <c r="V7283" s="61"/>
      <c r="W7283" s="61"/>
      <c r="X7283" s="61"/>
      <c r="Y7283" s="61"/>
      <c r="Z7283" s="61"/>
      <c r="AA7283" s="61"/>
      <c r="AB7283" s="61"/>
      <c r="AC7283" s="61"/>
      <c r="AD7283" s="61"/>
      <c r="AE7283" s="61"/>
      <c r="AF7283" s="61"/>
      <c r="AG7283" s="61"/>
      <c r="AH7283" s="61"/>
      <c r="AI7283" s="61"/>
      <c r="AJ7283" s="61"/>
      <c r="AK7283" s="61"/>
      <c r="AL7283" s="61"/>
      <c r="AM7283" s="61"/>
      <c r="AN7283" s="61"/>
      <c r="AO7283" s="61"/>
      <c r="AP7283" s="62"/>
      <c r="AQ7283" s="61"/>
      <c r="AR7283" s="61"/>
      <c r="AS7283" s="61"/>
      <c r="AT7283" s="61"/>
      <c r="AU7283" s="61"/>
      <c r="AV7283" s="61"/>
      <c r="AW7283" s="60"/>
    </row>
    <row r="7284" s="59" customFormat="1" customHeight="1" spans="1:49">
      <c r="A7284" s="60"/>
      <c r="B7284" s="60"/>
      <c r="C7284" s="60"/>
      <c r="D7284" s="60"/>
      <c r="H7284" s="61"/>
      <c r="I7284" s="61"/>
      <c r="J7284" s="61"/>
      <c r="K7284" s="61"/>
      <c r="L7284" s="61"/>
      <c r="M7284" s="61"/>
      <c r="N7284" s="61"/>
      <c r="O7284" s="61"/>
      <c r="P7284" s="61"/>
      <c r="Q7284" s="61"/>
      <c r="R7284" s="61"/>
      <c r="S7284" s="61"/>
      <c r="T7284" s="61"/>
      <c r="U7284" s="61"/>
      <c r="V7284" s="61"/>
      <c r="W7284" s="61"/>
      <c r="X7284" s="61"/>
      <c r="Y7284" s="61"/>
      <c r="Z7284" s="61"/>
      <c r="AA7284" s="61"/>
      <c r="AB7284" s="61"/>
      <c r="AC7284" s="61"/>
      <c r="AD7284" s="61"/>
      <c r="AE7284" s="61"/>
      <c r="AF7284" s="61"/>
      <c r="AG7284" s="61"/>
      <c r="AH7284" s="61"/>
      <c r="AI7284" s="61"/>
      <c r="AJ7284" s="61"/>
      <c r="AK7284" s="61"/>
      <c r="AL7284" s="61"/>
      <c r="AM7284" s="61"/>
      <c r="AN7284" s="61"/>
      <c r="AO7284" s="61"/>
      <c r="AP7284" s="62"/>
      <c r="AQ7284" s="61"/>
      <c r="AR7284" s="61"/>
      <c r="AS7284" s="61"/>
      <c r="AT7284" s="61"/>
      <c r="AU7284" s="61"/>
      <c r="AV7284" s="61"/>
      <c r="AW7284" s="60"/>
    </row>
    <row r="7285" s="59" customFormat="1" customHeight="1" spans="1:49">
      <c r="A7285" s="60"/>
      <c r="B7285" s="60"/>
      <c r="C7285" s="60"/>
      <c r="D7285" s="60"/>
      <c r="H7285" s="61"/>
      <c r="I7285" s="61"/>
      <c r="J7285" s="61"/>
      <c r="K7285" s="61"/>
      <c r="L7285" s="61"/>
      <c r="M7285" s="61"/>
      <c r="N7285" s="61"/>
      <c r="O7285" s="61"/>
      <c r="P7285" s="61"/>
      <c r="Q7285" s="61"/>
      <c r="R7285" s="61"/>
      <c r="S7285" s="61"/>
      <c r="T7285" s="61"/>
      <c r="U7285" s="61"/>
      <c r="V7285" s="61"/>
      <c r="W7285" s="61"/>
      <c r="X7285" s="61"/>
      <c r="Y7285" s="61"/>
      <c r="Z7285" s="61"/>
      <c r="AA7285" s="61"/>
      <c r="AB7285" s="61"/>
      <c r="AC7285" s="61"/>
      <c r="AD7285" s="61"/>
      <c r="AE7285" s="61"/>
      <c r="AF7285" s="61"/>
      <c r="AG7285" s="61"/>
      <c r="AH7285" s="61"/>
      <c r="AI7285" s="61"/>
      <c r="AJ7285" s="61"/>
      <c r="AK7285" s="61"/>
      <c r="AL7285" s="61"/>
      <c r="AM7285" s="61"/>
      <c r="AN7285" s="61"/>
      <c r="AO7285" s="61"/>
      <c r="AP7285" s="62"/>
      <c r="AQ7285" s="61"/>
      <c r="AR7285" s="61"/>
      <c r="AS7285" s="61"/>
      <c r="AT7285" s="61"/>
      <c r="AU7285" s="61"/>
      <c r="AV7285" s="61"/>
      <c r="AW7285" s="60"/>
    </row>
    <row r="7286" s="59" customFormat="1" customHeight="1" spans="1:49">
      <c r="A7286" s="60"/>
      <c r="B7286" s="60"/>
      <c r="C7286" s="60"/>
      <c r="D7286" s="60"/>
      <c r="H7286" s="61"/>
      <c r="I7286" s="61"/>
      <c r="J7286" s="61"/>
      <c r="K7286" s="61"/>
      <c r="L7286" s="61"/>
      <c r="M7286" s="61"/>
      <c r="N7286" s="61"/>
      <c r="O7286" s="61"/>
      <c r="P7286" s="61"/>
      <c r="Q7286" s="61"/>
      <c r="R7286" s="61"/>
      <c r="S7286" s="61"/>
      <c r="T7286" s="61"/>
      <c r="U7286" s="61"/>
      <c r="V7286" s="61"/>
      <c r="W7286" s="61"/>
      <c r="X7286" s="61"/>
      <c r="Y7286" s="61"/>
      <c r="Z7286" s="61"/>
      <c r="AA7286" s="61"/>
      <c r="AB7286" s="61"/>
      <c r="AC7286" s="61"/>
      <c r="AD7286" s="61"/>
      <c r="AE7286" s="61"/>
      <c r="AF7286" s="61"/>
      <c r="AG7286" s="61"/>
      <c r="AH7286" s="61"/>
      <c r="AI7286" s="61"/>
      <c r="AJ7286" s="61"/>
      <c r="AK7286" s="61"/>
      <c r="AL7286" s="61"/>
      <c r="AM7286" s="61"/>
      <c r="AN7286" s="61"/>
      <c r="AO7286" s="61"/>
      <c r="AP7286" s="62"/>
      <c r="AQ7286" s="61"/>
      <c r="AR7286" s="61"/>
      <c r="AS7286" s="61"/>
      <c r="AT7286" s="61"/>
      <c r="AU7286" s="61"/>
      <c r="AV7286" s="61"/>
      <c r="AW7286" s="60"/>
    </row>
    <row r="7287" s="59" customFormat="1" customHeight="1" spans="1:49">
      <c r="A7287" s="60"/>
      <c r="B7287" s="60"/>
      <c r="C7287" s="60"/>
      <c r="D7287" s="60"/>
      <c r="H7287" s="61"/>
      <c r="I7287" s="61"/>
      <c r="J7287" s="61"/>
      <c r="K7287" s="61"/>
      <c r="L7287" s="61"/>
      <c r="M7287" s="61"/>
      <c r="N7287" s="61"/>
      <c r="O7287" s="61"/>
      <c r="P7287" s="61"/>
      <c r="Q7287" s="61"/>
      <c r="R7287" s="61"/>
      <c r="S7287" s="61"/>
      <c r="T7287" s="61"/>
      <c r="U7287" s="61"/>
      <c r="V7287" s="61"/>
      <c r="W7287" s="61"/>
      <c r="X7287" s="61"/>
      <c r="Y7287" s="61"/>
      <c r="Z7287" s="61"/>
      <c r="AA7287" s="61"/>
      <c r="AB7287" s="61"/>
      <c r="AC7287" s="61"/>
      <c r="AD7287" s="61"/>
      <c r="AE7287" s="61"/>
      <c r="AF7287" s="61"/>
      <c r="AG7287" s="61"/>
      <c r="AH7287" s="61"/>
      <c r="AI7287" s="61"/>
      <c r="AJ7287" s="61"/>
      <c r="AK7287" s="61"/>
      <c r="AL7287" s="61"/>
      <c r="AM7287" s="61"/>
      <c r="AN7287" s="61"/>
      <c r="AO7287" s="61"/>
      <c r="AP7287" s="62"/>
      <c r="AQ7287" s="61"/>
      <c r="AR7287" s="61"/>
      <c r="AS7287" s="61"/>
      <c r="AT7287" s="61"/>
      <c r="AU7287" s="61"/>
      <c r="AV7287" s="61"/>
      <c r="AW7287" s="60"/>
    </row>
    <row r="7288" s="59" customFormat="1" customHeight="1" spans="1:49">
      <c r="A7288" s="60"/>
      <c r="B7288" s="60"/>
      <c r="C7288" s="60"/>
      <c r="D7288" s="60"/>
      <c r="H7288" s="61"/>
      <c r="I7288" s="61"/>
      <c r="J7288" s="61"/>
      <c r="K7288" s="61"/>
      <c r="L7288" s="61"/>
      <c r="M7288" s="61"/>
      <c r="N7288" s="61"/>
      <c r="O7288" s="61"/>
      <c r="P7288" s="61"/>
      <c r="Q7288" s="61"/>
      <c r="R7288" s="61"/>
      <c r="S7288" s="61"/>
      <c r="T7288" s="61"/>
      <c r="U7288" s="61"/>
      <c r="V7288" s="61"/>
      <c r="W7288" s="61"/>
      <c r="X7288" s="61"/>
      <c r="Y7288" s="61"/>
      <c r="Z7288" s="61"/>
      <c r="AA7288" s="61"/>
      <c r="AB7288" s="61"/>
      <c r="AC7288" s="61"/>
      <c r="AD7288" s="61"/>
      <c r="AE7288" s="61"/>
      <c r="AF7288" s="61"/>
      <c r="AG7288" s="61"/>
      <c r="AH7288" s="61"/>
      <c r="AI7288" s="61"/>
      <c r="AJ7288" s="61"/>
      <c r="AK7288" s="61"/>
      <c r="AL7288" s="61"/>
      <c r="AM7288" s="61"/>
      <c r="AN7288" s="61"/>
      <c r="AO7288" s="61"/>
      <c r="AP7288" s="62"/>
      <c r="AQ7288" s="61"/>
      <c r="AR7288" s="61"/>
      <c r="AS7288" s="61"/>
      <c r="AT7288" s="61"/>
      <c r="AU7288" s="61"/>
      <c r="AV7288" s="61"/>
      <c r="AW7288" s="60"/>
    </row>
    <row r="7289" s="59" customFormat="1" customHeight="1" spans="1:49">
      <c r="A7289" s="60"/>
      <c r="B7289" s="60"/>
      <c r="C7289" s="60"/>
      <c r="D7289" s="60"/>
      <c r="H7289" s="61"/>
      <c r="I7289" s="61"/>
      <c r="J7289" s="61"/>
      <c r="K7289" s="61"/>
      <c r="L7289" s="61"/>
      <c r="M7289" s="61"/>
      <c r="N7289" s="61"/>
      <c r="O7289" s="61"/>
      <c r="P7289" s="61"/>
      <c r="Q7289" s="61"/>
      <c r="R7289" s="61"/>
      <c r="S7289" s="61"/>
      <c r="T7289" s="61"/>
      <c r="U7289" s="61"/>
      <c r="V7289" s="61"/>
      <c r="W7289" s="61"/>
      <c r="X7289" s="61"/>
      <c r="Y7289" s="61"/>
      <c r="Z7289" s="61"/>
      <c r="AA7289" s="61"/>
      <c r="AB7289" s="61"/>
      <c r="AC7289" s="61"/>
      <c r="AD7289" s="61"/>
      <c r="AE7289" s="61"/>
      <c r="AF7289" s="61"/>
      <c r="AG7289" s="61"/>
      <c r="AH7289" s="61"/>
      <c r="AI7289" s="61"/>
      <c r="AJ7289" s="61"/>
      <c r="AK7289" s="61"/>
      <c r="AL7289" s="61"/>
      <c r="AM7289" s="61"/>
      <c r="AN7289" s="61"/>
      <c r="AO7289" s="61"/>
      <c r="AP7289" s="62"/>
      <c r="AQ7289" s="61"/>
      <c r="AR7289" s="61"/>
      <c r="AS7289" s="61"/>
      <c r="AT7289" s="61"/>
      <c r="AU7289" s="61"/>
      <c r="AV7289" s="61"/>
      <c r="AW7289" s="60"/>
    </row>
    <row r="7290" s="59" customFormat="1" customHeight="1" spans="1:49">
      <c r="A7290" s="60"/>
      <c r="B7290" s="60"/>
      <c r="C7290" s="60"/>
      <c r="D7290" s="60"/>
      <c r="H7290" s="61"/>
      <c r="I7290" s="61"/>
      <c r="J7290" s="61"/>
      <c r="K7290" s="61"/>
      <c r="L7290" s="61"/>
      <c r="M7290" s="61"/>
      <c r="N7290" s="61"/>
      <c r="O7290" s="61"/>
      <c r="P7290" s="61"/>
      <c r="Q7290" s="61"/>
      <c r="R7290" s="61"/>
      <c r="S7290" s="61"/>
      <c r="T7290" s="61"/>
      <c r="U7290" s="61"/>
      <c r="V7290" s="61"/>
      <c r="W7290" s="61"/>
      <c r="X7290" s="61"/>
      <c r="Y7290" s="61"/>
      <c r="Z7290" s="61"/>
      <c r="AA7290" s="61"/>
      <c r="AB7290" s="61"/>
      <c r="AC7290" s="61"/>
      <c r="AD7290" s="61"/>
      <c r="AE7290" s="61"/>
      <c r="AF7290" s="61"/>
      <c r="AG7290" s="61"/>
      <c r="AH7290" s="61"/>
      <c r="AI7290" s="61"/>
      <c r="AJ7290" s="61"/>
      <c r="AK7290" s="61"/>
      <c r="AL7290" s="61"/>
      <c r="AM7290" s="61"/>
      <c r="AN7290" s="61"/>
      <c r="AO7290" s="61"/>
      <c r="AP7290" s="62"/>
      <c r="AQ7290" s="61"/>
      <c r="AR7290" s="61"/>
      <c r="AS7290" s="61"/>
      <c r="AT7290" s="61"/>
      <c r="AU7290" s="61"/>
      <c r="AV7290" s="61"/>
      <c r="AW7290" s="60"/>
    </row>
    <row r="7291" s="59" customFormat="1" customHeight="1" spans="1:49">
      <c r="A7291" s="60"/>
      <c r="B7291" s="60"/>
      <c r="C7291" s="60"/>
      <c r="D7291" s="60"/>
      <c r="H7291" s="61"/>
      <c r="I7291" s="61"/>
      <c r="J7291" s="61"/>
      <c r="K7291" s="61"/>
      <c r="L7291" s="61"/>
      <c r="M7291" s="61"/>
      <c r="N7291" s="61"/>
      <c r="O7291" s="61"/>
      <c r="P7291" s="61"/>
      <c r="Q7291" s="61"/>
      <c r="R7291" s="61"/>
      <c r="S7291" s="61"/>
      <c r="T7291" s="61"/>
      <c r="U7291" s="61"/>
      <c r="V7291" s="61"/>
      <c r="W7291" s="61"/>
      <c r="X7291" s="61"/>
      <c r="Y7291" s="61"/>
      <c r="Z7291" s="61"/>
      <c r="AA7291" s="61"/>
      <c r="AB7291" s="61"/>
      <c r="AC7291" s="61"/>
      <c r="AD7291" s="61"/>
      <c r="AE7291" s="61"/>
      <c r="AF7291" s="61"/>
      <c r="AG7291" s="61"/>
      <c r="AH7291" s="61"/>
      <c r="AI7291" s="61"/>
      <c r="AJ7291" s="61"/>
      <c r="AK7291" s="61"/>
      <c r="AL7291" s="61"/>
      <c r="AM7291" s="61"/>
      <c r="AN7291" s="61"/>
      <c r="AO7291" s="61"/>
      <c r="AP7291" s="62"/>
      <c r="AQ7291" s="61"/>
      <c r="AR7291" s="61"/>
      <c r="AS7291" s="61"/>
      <c r="AT7291" s="61"/>
      <c r="AU7291" s="61"/>
      <c r="AV7291" s="61"/>
      <c r="AW7291" s="60"/>
    </row>
    <row r="7292" s="59" customFormat="1" customHeight="1" spans="1:49">
      <c r="A7292" s="60"/>
      <c r="B7292" s="60"/>
      <c r="C7292" s="60"/>
      <c r="D7292" s="60"/>
      <c r="H7292" s="61"/>
      <c r="I7292" s="61"/>
      <c r="J7292" s="61"/>
      <c r="K7292" s="61"/>
      <c r="L7292" s="61"/>
      <c r="M7292" s="61"/>
      <c r="N7292" s="61"/>
      <c r="O7292" s="61"/>
      <c r="P7292" s="61"/>
      <c r="Q7292" s="61"/>
      <c r="R7292" s="61"/>
      <c r="S7292" s="61"/>
      <c r="T7292" s="61"/>
      <c r="U7292" s="61"/>
      <c r="V7292" s="61"/>
      <c r="W7292" s="61"/>
      <c r="X7292" s="61"/>
      <c r="Y7292" s="61"/>
      <c r="Z7292" s="61"/>
      <c r="AA7292" s="61"/>
      <c r="AB7292" s="61"/>
      <c r="AC7292" s="61"/>
      <c r="AD7292" s="61"/>
      <c r="AE7292" s="61"/>
      <c r="AF7292" s="61"/>
      <c r="AG7292" s="61"/>
      <c r="AH7292" s="61"/>
      <c r="AI7292" s="61"/>
      <c r="AJ7292" s="61"/>
      <c r="AK7292" s="61"/>
      <c r="AL7292" s="61"/>
      <c r="AM7292" s="61"/>
      <c r="AN7292" s="61"/>
      <c r="AO7292" s="61"/>
      <c r="AP7292" s="62"/>
      <c r="AQ7292" s="61"/>
      <c r="AR7292" s="61"/>
      <c r="AS7292" s="61"/>
      <c r="AT7292" s="61"/>
      <c r="AU7292" s="61"/>
      <c r="AV7292" s="61"/>
      <c r="AW7292" s="60"/>
    </row>
    <row r="7293" s="59" customFormat="1" customHeight="1" spans="1:49">
      <c r="A7293" s="60"/>
      <c r="B7293" s="60"/>
      <c r="C7293" s="60"/>
      <c r="D7293" s="60"/>
      <c r="H7293" s="61"/>
      <c r="I7293" s="61"/>
      <c r="J7293" s="61"/>
      <c r="K7293" s="61"/>
      <c r="L7293" s="61"/>
      <c r="M7293" s="61"/>
      <c r="N7293" s="61"/>
      <c r="O7293" s="61"/>
      <c r="P7293" s="61"/>
      <c r="Q7293" s="61"/>
      <c r="R7293" s="61"/>
      <c r="S7293" s="61"/>
      <c r="T7293" s="61"/>
      <c r="U7293" s="61"/>
      <c r="V7293" s="61"/>
      <c r="W7293" s="61"/>
      <c r="X7293" s="61"/>
      <c r="Y7293" s="61"/>
      <c r="Z7293" s="61"/>
      <c r="AA7293" s="61"/>
      <c r="AB7293" s="61"/>
      <c r="AC7293" s="61"/>
      <c r="AD7293" s="61"/>
      <c r="AE7293" s="61"/>
      <c r="AF7293" s="61"/>
      <c r="AG7293" s="61"/>
      <c r="AH7293" s="61"/>
      <c r="AI7293" s="61"/>
      <c r="AJ7293" s="61"/>
      <c r="AK7293" s="61"/>
      <c r="AL7293" s="61"/>
      <c r="AM7293" s="61"/>
      <c r="AN7293" s="61"/>
      <c r="AO7293" s="61"/>
      <c r="AP7293" s="62"/>
      <c r="AQ7293" s="61"/>
      <c r="AR7293" s="61"/>
      <c r="AS7293" s="61"/>
      <c r="AT7293" s="61"/>
      <c r="AU7293" s="61"/>
      <c r="AV7293" s="61"/>
      <c r="AW7293" s="60"/>
    </row>
    <row r="7294" s="59" customFormat="1" customHeight="1" spans="1:49">
      <c r="A7294" s="60"/>
      <c r="B7294" s="60"/>
      <c r="C7294" s="60"/>
      <c r="D7294" s="60"/>
      <c r="H7294" s="61"/>
      <c r="I7294" s="61"/>
      <c r="J7294" s="61"/>
      <c r="K7294" s="61"/>
      <c r="L7294" s="61"/>
      <c r="M7294" s="61"/>
      <c r="N7294" s="61"/>
      <c r="O7294" s="61"/>
      <c r="P7294" s="61"/>
      <c r="Q7294" s="61"/>
      <c r="R7294" s="61"/>
      <c r="S7294" s="61"/>
      <c r="T7294" s="61"/>
      <c r="U7294" s="61"/>
      <c r="V7294" s="61"/>
      <c r="W7294" s="61"/>
      <c r="X7294" s="61"/>
      <c r="Y7294" s="61"/>
      <c r="Z7294" s="61"/>
      <c r="AA7294" s="61"/>
      <c r="AB7294" s="61"/>
      <c r="AC7294" s="61"/>
      <c r="AD7294" s="61"/>
      <c r="AE7294" s="61"/>
      <c r="AF7294" s="61"/>
      <c r="AG7294" s="61"/>
      <c r="AH7294" s="61"/>
      <c r="AI7294" s="61"/>
      <c r="AJ7294" s="61"/>
      <c r="AK7294" s="61"/>
      <c r="AL7294" s="61"/>
      <c r="AM7294" s="61"/>
      <c r="AN7294" s="61"/>
      <c r="AO7294" s="61"/>
      <c r="AP7294" s="62"/>
      <c r="AQ7294" s="61"/>
      <c r="AR7294" s="61"/>
      <c r="AS7294" s="61"/>
      <c r="AT7294" s="61"/>
      <c r="AU7294" s="61"/>
      <c r="AV7294" s="61"/>
      <c r="AW7294" s="60"/>
    </row>
    <row r="7295" s="59" customFormat="1" customHeight="1" spans="1:49">
      <c r="A7295" s="60"/>
      <c r="B7295" s="60"/>
      <c r="C7295" s="60"/>
      <c r="D7295" s="60"/>
      <c r="H7295" s="61"/>
      <c r="I7295" s="61"/>
      <c r="J7295" s="61"/>
      <c r="K7295" s="61"/>
      <c r="L7295" s="61"/>
      <c r="M7295" s="61"/>
      <c r="N7295" s="61"/>
      <c r="O7295" s="61"/>
      <c r="P7295" s="61"/>
      <c r="Q7295" s="61"/>
      <c r="R7295" s="61"/>
      <c r="S7295" s="61"/>
      <c r="T7295" s="61"/>
      <c r="U7295" s="61"/>
      <c r="V7295" s="61"/>
      <c r="W7295" s="61"/>
      <c r="X7295" s="61"/>
      <c r="Y7295" s="61"/>
      <c r="Z7295" s="61"/>
      <c r="AA7295" s="61"/>
      <c r="AB7295" s="61"/>
      <c r="AC7295" s="61"/>
      <c r="AD7295" s="61"/>
      <c r="AE7295" s="61"/>
      <c r="AF7295" s="61"/>
      <c r="AG7295" s="61"/>
      <c r="AH7295" s="61"/>
      <c r="AI7295" s="61"/>
      <c r="AJ7295" s="61"/>
      <c r="AK7295" s="61"/>
      <c r="AL7295" s="61"/>
      <c r="AM7295" s="61"/>
      <c r="AN7295" s="61"/>
      <c r="AO7295" s="61"/>
      <c r="AP7295" s="62"/>
      <c r="AQ7295" s="61"/>
      <c r="AR7295" s="61"/>
      <c r="AS7295" s="61"/>
      <c r="AT7295" s="61"/>
      <c r="AU7295" s="61"/>
      <c r="AV7295" s="61"/>
      <c r="AW7295" s="60"/>
    </row>
    <row r="7296" s="59" customFormat="1" customHeight="1" spans="1:49">
      <c r="A7296" s="60"/>
      <c r="B7296" s="60"/>
      <c r="C7296" s="60"/>
      <c r="D7296" s="60"/>
      <c r="H7296" s="61"/>
      <c r="I7296" s="61"/>
      <c r="J7296" s="61"/>
      <c r="K7296" s="61"/>
      <c r="L7296" s="61"/>
      <c r="M7296" s="61"/>
      <c r="N7296" s="61"/>
      <c r="O7296" s="61"/>
      <c r="P7296" s="61"/>
      <c r="Q7296" s="61"/>
      <c r="R7296" s="61"/>
      <c r="S7296" s="61"/>
      <c r="T7296" s="61"/>
      <c r="U7296" s="61"/>
      <c r="V7296" s="61"/>
      <c r="W7296" s="61"/>
      <c r="X7296" s="61"/>
      <c r="Y7296" s="61"/>
      <c r="Z7296" s="61"/>
      <c r="AA7296" s="61"/>
      <c r="AB7296" s="61"/>
      <c r="AC7296" s="61"/>
      <c r="AD7296" s="61"/>
      <c r="AE7296" s="61"/>
      <c r="AF7296" s="61"/>
      <c r="AG7296" s="61"/>
      <c r="AH7296" s="61"/>
      <c r="AI7296" s="61"/>
      <c r="AJ7296" s="61"/>
      <c r="AK7296" s="61"/>
      <c r="AL7296" s="61"/>
      <c r="AM7296" s="61"/>
      <c r="AN7296" s="61"/>
      <c r="AO7296" s="61"/>
      <c r="AP7296" s="62"/>
      <c r="AQ7296" s="61"/>
      <c r="AR7296" s="61"/>
      <c r="AS7296" s="61"/>
      <c r="AT7296" s="61"/>
      <c r="AU7296" s="61"/>
      <c r="AV7296" s="61"/>
      <c r="AW7296" s="60"/>
    </row>
    <row r="7297" s="59" customFormat="1" customHeight="1" spans="1:49">
      <c r="A7297" s="60"/>
      <c r="B7297" s="60"/>
      <c r="C7297" s="60"/>
      <c r="D7297" s="60"/>
      <c r="H7297" s="61"/>
      <c r="I7297" s="61"/>
      <c r="J7297" s="61"/>
      <c r="K7297" s="61"/>
      <c r="L7297" s="61"/>
      <c r="M7297" s="61"/>
      <c r="N7297" s="61"/>
      <c r="O7297" s="61"/>
      <c r="P7297" s="61"/>
      <c r="Q7297" s="61"/>
      <c r="R7297" s="61"/>
      <c r="S7297" s="61"/>
      <c r="T7297" s="61"/>
      <c r="U7297" s="61"/>
      <c r="V7297" s="61"/>
      <c r="W7297" s="61"/>
      <c r="X7297" s="61"/>
      <c r="Y7297" s="61"/>
      <c r="Z7297" s="61"/>
      <c r="AA7297" s="61"/>
      <c r="AB7297" s="61"/>
      <c r="AC7297" s="61"/>
      <c r="AD7297" s="61"/>
      <c r="AE7297" s="61"/>
      <c r="AF7297" s="61"/>
      <c r="AG7297" s="61"/>
      <c r="AH7297" s="61"/>
      <c r="AI7297" s="61"/>
      <c r="AJ7297" s="61"/>
      <c r="AK7297" s="61"/>
      <c r="AL7297" s="61"/>
      <c r="AM7297" s="61"/>
      <c r="AN7297" s="61"/>
      <c r="AO7297" s="61"/>
      <c r="AP7297" s="62"/>
      <c r="AQ7297" s="61"/>
      <c r="AR7297" s="61"/>
      <c r="AS7297" s="61"/>
      <c r="AT7297" s="61"/>
      <c r="AU7297" s="61"/>
      <c r="AV7297" s="61"/>
      <c r="AW7297" s="60"/>
    </row>
    <row r="7298" s="59" customFormat="1" customHeight="1" spans="1:49">
      <c r="A7298" s="60"/>
      <c r="B7298" s="60"/>
      <c r="C7298" s="60"/>
      <c r="D7298" s="60"/>
      <c r="H7298" s="61"/>
      <c r="I7298" s="61"/>
      <c r="J7298" s="61"/>
      <c r="K7298" s="61"/>
      <c r="L7298" s="61"/>
      <c r="M7298" s="61"/>
      <c r="N7298" s="61"/>
      <c r="O7298" s="61"/>
      <c r="P7298" s="61"/>
      <c r="Q7298" s="61"/>
      <c r="R7298" s="61"/>
      <c r="S7298" s="61"/>
      <c r="T7298" s="61"/>
      <c r="U7298" s="61"/>
      <c r="V7298" s="61"/>
      <c r="W7298" s="61"/>
      <c r="X7298" s="61"/>
      <c r="Y7298" s="61"/>
      <c r="Z7298" s="61"/>
      <c r="AA7298" s="61"/>
      <c r="AB7298" s="61"/>
      <c r="AC7298" s="61"/>
      <c r="AD7298" s="61"/>
      <c r="AE7298" s="61"/>
      <c r="AF7298" s="61"/>
      <c r="AG7298" s="61"/>
      <c r="AH7298" s="61"/>
      <c r="AI7298" s="61"/>
      <c r="AJ7298" s="61"/>
      <c r="AK7298" s="61"/>
      <c r="AL7298" s="61"/>
      <c r="AM7298" s="61"/>
      <c r="AN7298" s="61"/>
      <c r="AO7298" s="61"/>
      <c r="AP7298" s="62"/>
      <c r="AQ7298" s="61"/>
      <c r="AR7298" s="61"/>
      <c r="AS7298" s="61"/>
      <c r="AT7298" s="61"/>
      <c r="AU7298" s="61"/>
      <c r="AV7298" s="61"/>
      <c r="AW7298" s="60"/>
    </row>
    <row r="7299" s="59" customFormat="1" customHeight="1" spans="1:49">
      <c r="A7299" s="60"/>
      <c r="B7299" s="60"/>
      <c r="C7299" s="60"/>
      <c r="D7299" s="60"/>
      <c r="H7299" s="61"/>
      <c r="I7299" s="61"/>
      <c r="J7299" s="61"/>
      <c r="K7299" s="61"/>
      <c r="L7299" s="61"/>
      <c r="M7299" s="61"/>
      <c r="N7299" s="61"/>
      <c r="O7299" s="61"/>
      <c r="P7299" s="61"/>
      <c r="Q7299" s="61"/>
      <c r="R7299" s="61"/>
      <c r="S7299" s="61"/>
      <c r="T7299" s="61"/>
      <c r="U7299" s="61"/>
      <c r="V7299" s="61"/>
      <c r="W7299" s="61"/>
      <c r="X7299" s="61"/>
      <c r="Y7299" s="61"/>
      <c r="Z7299" s="61"/>
      <c r="AA7299" s="61"/>
      <c r="AB7299" s="61"/>
      <c r="AC7299" s="61"/>
      <c r="AD7299" s="61"/>
      <c r="AE7299" s="61"/>
      <c r="AF7299" s="61"/>
      <c r="AG7299" s="61"/>
      <c r="AH7299" s="61"/>
      <c r="AI7299" s="61"/>
      <c r="AJ7299" s="61"/>
      <c r="AK7299" s="61"/>
      <c r="AL7299" s="61"/>
      <c r="AM7299" s="61"/>
      <c r="AN7299" s="61"/>
      <c r="AO7299" s="61"/>
      <c r="AP7299" s="62"/>
      <c r="AQ7299" s="61"/>
      <c r="AR7299" s="61"/>
      <c r="AS7299" s="61"/>
      <c r="AT7299" s="61"/>
      <c r="AU7299" s="61"/>
      <c r="AV7299" s="61"/>
      <c r="AW7299" s="60"/>
    </row>
    <row r="7300" s="59" customFormat="1" customHeight="1" spans="1:49">
      <c r="A7300" s="60"/>
      <c r="B7300" s="60"/>
      <c r="C7300" s="60"/>
      <c r="D7300" s="60"/>
      <c r="H7300" s="61"/>
      <c r="I7300" s="61"/>
      <c r="J7300" s="61"/>
      <c r="K7300" s="61"/>
      <c r="L7300" s="61"/>
      <c r="M7300" s="61"/>
      <c r="N7300" s="61"/>
      <c r="O7300" s="61"/>
      <c r="P7300" s="61"/>
      <c r="Q7300" s="61"/>
      <c r="R7300" s="61"/>
      <c r="S7300" s="61"/>
      <c r="T7300" s="61"/>
      <c r="U7300" s="61"/>
      <c r="V7300" s="61"/>
      <c r="W7300" s="61"/>
      <c r="X7300" s="61"/>
      <c r="Y7300" s="61"/>
      <c r="Z7300" s="61"/>
      <c r="AA7300" s="61"/>
      <c r="AB7300" s="61"/>
      <c r="AC7300" s="61"/>
      <c r="AD7300" s="61"/>
      <c r="AE7300" s="61"/>
      <c r="AF7300" s="61"/>
      <c r="AG7300" s="61"/>
      <c r="AH7300" s="61"/>
      <c r="AI7300" s="61"/>
      <c r="AJ7300" s="61"/>
      <c r="AK7300" s="61"/>
      <c r="AL7300" s="61"/>
      <c r="AM7300" s="61"/>
      <c r="AN7300" s="61"/>
      <c r="AO7300" s="61"/>
      <c r="AP7300" s="62"/>
      <c r="AQ7300" s="61"/>
      <c r="AR7300" s="61"/>
      <c r="AS7300" s="61"/>
      <c r="AT7300" s="61"/>
      <c r="AU7300" s="61"/>
      <c r="AV7300" s="61"/>
      <c r="AW7300" s="60"/>
    </row>
    <row r="7301" s="59" customFormat="1" customHeight="1" spans="1:49">
      <c r="A7301" s="60"/>
      <c r="B7301" s="60"/>
      <c r="C7301" s="60"/>
      <c r="D7301" s="60"/>
      <c r="H7301" s="61"/>
      <c r="I7301" s="61"/>
      <c r="J7301" s="61"/>
      <c r="K7301" s="61"/>
      <c r="L7301" s="61"/>
      <c r="M7301" s="61"/>
      <c r="N7301" s="61"/>
      <c r="O7301" s="61"/>
      <c r="P7301" s="61"/>
      <c r="Q7301" s="61"/>
      <c r="R7301" s="61"/>
      <c r="S7301" s="61"/>
      <c r="T7301" s="61"/>
      <c r="U7301" s="61"/>
      <c r="V7301" s="61"/>
      <c r="W7301" s="61"/>
      <c r="X7301" s="61"/>
      <c r="Y7301" s="61"/>
      <c r="Z7301" s="61"/>
      <c r="AA7301" s="61"/>
      <c r="AB7301" s="61"/>
      <c r="AC7301" s="61"/>
      <c r="AD7301" s="61"/>
      <c r="AE7301" s="61"/>
      <c r="AF7301" s="61"/>
      <c r="AG7301" s="61"/>
      <c r="AH7301" s="61"/>
      <c r="AI7301" s="61"/>
      <c r="AJ7301" s="61"/>
      <c r="AK7301" s="61"/>
      <c r="AL7301" s="61"/>
      <c r="AM7301" s="61"/>
      <c r="AN7301" s="61"/>
      <c r="AO7301" s="61"/>
      <c r="AP7301" s="62"/>
      <c r="AQ7301" s="61"/>
      <c r="AR7301" s="61"/>
      <c r="AS7301" s="61"/>
      <c r="AT7301" s="61"/>
      <c r="AU7301" s="61"/>
      <c r="AV7301" s="61"/>
      <c r="AW7301" s="60"/>
    </row>
    <row r="7302" s="59" customFormat="1" customHeight="1" spans="1:49">
      <c r="A7302" s="60"/>
      <c r="B7302" s="60"/>
      <c r="C7302" s="60"/>
      <c r="D7302" s="60"/>
      <c r="H7302" s="61"/>
      <c r="I7302" s="61"/>
      <c r="J7302" s="61"/>
      <c r="K7302" s="61"/>
      <c r="L7302" s="61"/>
      <c r="M7302" s="61"/>
      <c r="N7302" s="61"/>
      <c r="O7302" s="61"/>
      <c r="P7302" s="61"/>
      <c r="Q7302" s="61"/>
      <c r="R7302" s="61"/>
      <c r="S7302" s="61"/>
      <c r="T7302" s="61"/>
      <c r="U7302" s="61"/>
      <c r="V7302" s="61"/>
      <c r="W7302" s="61"/>
      <c r="X7302" s="61"/>
      <c r="Y7302" s="61"/>
      <c r="Z7302" s="61"/>
      <c r="AA7302" s="61"/>
      <c r="AB7302" s="61"/>
      <c r="AC7302" s="61"/>
      <c r="AD7302" s="61"/>
      <c r="AE7302" s="61"/>
      <c r="AF7302" s="61"/>
      <c r="AG7302" s="61"/>
      <c r="AH7302" s="61"/>
      <c r="AI7302" s="61"/>
      <c r="AJ7302" s="61"/>
      <c r="AK7302" s="61"/>
      <c r="AL7302" s="61"/>
      <c r="AM7302" s="61"/>
      <c r="AN7302" s="61"/>
      <c r="AO7302" s="61"/>
      <c r="AP7302" s="62"/>
      <c r="AQ7302" s="61"/>
      <c r="AR7302" s="61"/>
      <c r="AS7302" s="61"/>
      <c r="AT7302" s="61"/>
      <c r="AU7302" s="61"/>
      <c r="AV7302" s="61"/>
      <c r="AW7302" s="60"/>
    </row>
    <row r="7303" s="59" customFormat="1" customHeight="1" spans="1:49">
      <c r="A7303" s="60"/>
      <c r="B7303" s="60"/>
      <c r="C7303" s="60"/>
      <c r="D7303" s="60"/>
      <c r="H7303" s="61"/>
      <c r="I7303" s="61"/>
      <c r="J7303" s="61"/>
      <c r="K7303" s="61"/>
      <c r="L7303" s="61"/>
      <c r="M7303" s="61"/>
      <c r="N7303" s="61"/>
      <c r="O7303" s="61"/>
      <c r="P7303" s="61"/>
      <c r="Q7303" s="61"/>
      <c r="R7303" s="61"/>
      <c r="S7303" s="61"/>
      <c r="T7303" s="61"/>
      <c r="U7303" s="61"/>
      <c r="V7303" s="61"/>
      <c r="W7303" s="61"/>
      <c r="X7303" s="61"/>
      <c r="Y7303" s="61"/>
      <c r="Z7303" s="61"/>
      <c r="AA7303" s="61"/>
      <c r="AB7303" s="61"/>
      <c r="AC7303" s="61"/>
      <c r="AD7303" s="61"/>
      <c r="AE7303" s="61"/>
      <c r="AF7303" s="61"/>
      <c r="AG7303" s="61"/>
      <c r="AH7303" s="61"/>
      <c r="AI7303" s="61"/>
      <c r="AJ7303" s="61"/>
      <c r="AK7303" s="61"/>
      <c r="AL7303" s="61"/>
      <c r="AM7303" s="61"/>
      <c r="AN7303" s="61"/>
      <c r="AO7303" s="61"/>
      <c r="AP7303" s="62"/>
      <c r="AQ7303" s="61"/>
      <c r="AR7303" s="61"/>
      <c r="AS7303" s="61"/>
      <c r="AT7303" s="61"/>
      <c r="AU7303" s="61"/>
      <c r="AV7303" s="61"/>
      <c r="AW7303" s="60"/>
    </row>
    <row r="7304" s="59" customFormat="1" customHeight="1" spans="1:49">
      <c r="A7304" s="60"/>
      <c r="B7304" s="60"/>
      <c r="C7304" s="60"/>
      <c r="D7304" s="60"/>
      <c r="H7304" s="61"/>
      <c r="I7304" s="61"/>
      <c r="J7304" s="61"/>
      <c r="K7304" s="61"/>
      <c r="L7304" s="61"/>
      <c r="M7304" s="61"/>
      <c r="N7304" s="61"/>
      <c r="O7304" s="61"/>
      <c r="P7304" s="61"/>
      <c r="Q7304" s="61"/>
      <c r="R7304" s="61"/>
      <c r="S7304" s="61"/>
      <c r="T7304" s="61"/>
      <c r="U7304" s="61"/>
      <c r="V7304" s="61"/>
      <c r="W7304" s="61"/>
      <c r="X7304" s="61"/>
      <c r="Y7304" s="61"/>
      <c r="Z7304" s="61"/>
      <c r="AA7304" s="61"/>
      <c r="AB7304" s="61"/>
      <c r="AC7304" s="61"/>
      <c r="AD7304" s="61"/>
      <c r="AE7304" s="61"/>
      <c r="AF7304" s="61"/>
      <c r="AG7304" s="61"/>
      <c r="AH7304" s="61"/>
      <c r="AI7304" s="61"/>
      <c r="AJ7304" s="61"/>
      <c r="AK7304" s="61"/>
      <c r="AL7304" s="61"/>
      <c r="AM7304" s="61"/>
      <c r="AN7304" s="61"/>
      <c r="AO7304" s="61"/>
      <c r="AP7304" s="62"/>
      <c r="AQ7304" s="61"/>
      <c r="AR7304" s="61"/>
      <c r="AS7304" s="61"/>
      <c r="AT7304" s="61"/>
      <c r="AU7304" s="61"/>
      <c r="AV7304" s="61"/>
      <c r="AW7304" s="60"/>
    </row>
    <row r="7305" s="59" customFormat="1" customHeight="1" spans="1:49">
      <c r="A7305" s="60"/>
      <c r="B7305" s="60"/>
      <c r="C7305" s="60"/>
      <c r="D7305" s="60"/>
      <c r="H7305" s="61"/>
      <c r="I7305" s="61"/>
      <c r="J7305" s="61"/>
      <c r="K7305" s="61"/>
      <c r="L7305" s="61"/>
      <c r="M7305" s="61"/>
      <c r="N7305" s="61"/>
      <c r="O7305" s="61"/>
      <c r="P7305" s="61"/>
      <c r="Q7305" s="61"/>
      <c r="R7305" s="61"/>
      <c r="S7305" s="61"/>
      <c r="T7305" s="61"/>
      <c r="U7305" s="61"/>
      <c r="V7305" s="61"/>
      <c r="W7305" s="61"/>
      <c r="X7305" s="61"/>
      <c r="Y7305" s="61"/>
      <c r="Z7305" s="61"/>
      <c r="AA7305" s="61"/>
      <c r="AB7305" s="61"/>
      <c r="AC7305" s="61"/>
      <c r="AD7305" s="61"/>
      <c r="AE7305" s="61"/>
      <c r="AF7305" s="61"/>
      <c r="AG7305" s="61"/>
      <c r="AH7305" s="61"/>
      <c r="AI7305" s="61"/>
      <c r="AJ7305" s="61"/>
      <c r="AK7305" s="61"/>
      <c r="AL7305" s="61"/>
      <c r="AM7305" s="61"/>
      <c r="AN7305" s="61"/>
      <c r="AO7305" s="61"/>
      <c r="AP7305" s="62"/>
      <c r="AQ7305" s="61"/>
      <c r="AR7305" s="61"/>
      <c r="AS7305" s="61"/>
      <c r="AT7305" s="61"/>
      <c r="AU7305" s="61"/>
      <c r="AV7305" s="61"/>
      <c r="AW7305" s="60"/>
    </row>
    <row r="7306" s="59" customFormat="1" customHeight="1" spans="1:49">
      <c r="A7306" s="60"/>
      <c r="B7306" s="60"/>
      <c r="C7306" s="60"/>
      <c r="D7306" s="60"/>
      <c r="H7306" s="61"/>
      <c r="I7306" s="61"/>
      <c r="J7306" s="61"/>
      <c r="K7306" s="61"/>
      <c r="L7306" s="61"/>
      <c r="M7306" s="61"/>
      <c r="N7306" s="61"/>
      <c r="O7306" s="61"/>
      <c r="P7306" s="61"/>
      <c r="Q7306" s="61"/>
      <c r="R7306" s="61"/>
      <c r="S7306" s="61"/>
      <c r="T7306" s="61"/>
      <c r="U7306" s="61"/>
      <c r="V7306" s="61"/>
      <c r="W7306" s="61"/>
      <c r="X7306" s="61"/>
      <c r="Y7306" s="61"/>
      <c r="Z7306" s="61"/>
      <c r="AA7306" s="61"/>
      <c r="AB7306" s="61"/>
      <c r="AC7306" s="61"/>
      <c r="AD7306" s="61"/>
      <c r="AE7306" s="61"/>
      <c r="AF7306" s="61"/>
      <c r="AG7306" s="61"/>
      <c r="AH7306" s="61"/>
      <c r="AI7306" s="61"/>
      <c r="AJ7306" s="61"/>
      <c r="AK7306" s="61"/>
      <c r="AL7306" s="61"/>
      <c r="AM7306" s="61"/>
      <c r="AN7306" s="61"/>
      <c r="AO7306" s="61"/>
      <c r="AP7306" s="62"/>
      <c r="AQ7306" s="61"/>
      <c r="AR7306" s="61"/>
      <c r="AS7306" s="61"/>
      <c r="AT7306" s="61"/>
      <c r="AU7306" s="61"/>
      <c r="AV7306" s="61"/>
      <c r="AW7306" s="60"/>
    </row>
    <row r="7307" s="59" customFormat="1" customHeight="1" spans="1:49">
      <c r="A7307" s="60"/>
      <c r="B7307" s="60"/>
      <c r="C7307" s="60"/>
      <c r="D7307" s="60"/>
      <c r="H7307" s="61"/>
      <c r="I7307" s="61"/>
      <c r="J7307" s="61"/>
      <c r="K7307" s="61"/>
      <c r="L7307" s="61"/>
      <c r="M7307" s="61"/>
      <c r="N7307" s="61"/>
      <c r="O7307" s="61"/>
      <c r="P7307" s="61"/>
      <c r="Q7307" s="61"/>
      <c r="R7307" s="61"/>
      <c r="S7307" s="61"/>
      <c r="T7307" s="61"/>
      <c r="U7307" s="61"/>
      <c r="V7307" s="61"/>
      <c r="W7307" s="61"/>
      <c r="X7307" s="61"/>
      <c r="Y7307" s="61"/>
      <c r="Z7307" s="61"/>
      <c r="AA7307" s="61"/>
      <c r="AB7307" s="61"/>
      <c r="AC7307" s="61"/>
      <c r="AD7307" s="61"/>
      <c r="AE7307" s="61"/>
      <c r="AF7307" s="61"/>
      <c r="AG7307" s="61"/>
      <c r="AH7307" s="61"/>
      <c r="AI7307" s="61"/>
      <c r="AJ7307" s="61"/>
      <c r="AK7307" s="61"/>
      <c r="AL7307" s="61"/>
      <c r="AM7307" s="61"/>
      <c r="AN7307" s="61"/>
      <c r="AO7307" s="61"/>
      <c r="AP7307" s="62"/>
      <c r="AQ7307" s="61"/>
      <c r="AR7307" s="61"/>
      <c r="AS7307" s="61"/>
      <c r="AT7307" s="61"/>
      <c r="AU7307" s="61"/>
      <c r="AV7307" s="61"/>
      <c r="AW7307" s="60"/>
    </row>
    <row r="7308" s="59" customFormat="1" customHeight="1" spans="1:49">
      <c r="A7308" s="60"/>
      <c r="B7308" s="60"/>
      <c r="C7308" s="60"/>
      <c r="D7308" s="60"/>
      <c r="H7308" s="61"/>
      <c r="I7308" s="61"/>
      <c r="J7308" s="61"/>
      <c r="K7308" s="61"/>
      <c r="L7308" s="61"/>
      <c r="M7308" s="61"/>
      <c r="N7308" s="61"/>
      <c r="O7308" s="61"/>
      <c r="P7308" s="61"/>
      <c r="Q7308" s="61"/>
      <c r="R7308" s="61"/>
      <c r="S7308" s="61"/>
      <c r="T7308" s="61"/>
      <c r="U7308" s="61"/>
      <c r="V7308" s="61"/>
      <c r="W7308" s="61"/>
      <c r="X7308" s="61"/>
      <c r="Y7308" s="61"/>
      <c r="Z7308" s="61"/>
      <c r="AA7308" s="61"/>
      <c r="AB7308" s="61"/>
      <c r="AC7308" s="61"/>
      <c r="AD7308" s="61"/>
      <c r="AE7308" s="61"/>
      <c r="AF7308" s="61"/>
      <c r="AG7308" s="61"/>
      <c r="AH7308" s="61"/>
      <c r="AI7308" s="61"/>
      <c r="AJ7308" s="61"/>
      <c r="AK7308" s="61"/>
      <c r="AL7308" s="61"/>
      <c r="AM7308" s="61"/>
      <c r="AN7308" s="61"/>
      <c r="AO7308" s="61"/>
      <c r="AP7308" s="62"/>
      <c r="AQ7308" s="61"/>
      <c r="AR7308" s="61"/>
      <c r="AS7308" s="61"/>
      <c r="AT7308" s="61"/>
      <c r="AU7308" s="61"/>
      <c r="AV7308" s="61"/>
      <c r="AW7308" s="60"/>
    </row>
    <row r="7309" s="59" customFormat="1" customHeight="1" spans="1:49">
      <c r="A7309" s="60"/>
      <c r="B7309" s="60"/>
      <c r="C7309" s="60"/>
      <c r="D7309" s="60"/>
      <c r="H7309" s="61"/>
      <c r="I7309" s="61"/>
      <c r="J7309" s="61"/>
      <c r="K7309" s="61"/>
      <c r="L7309" s="61"/>
      <c r="M7309" s="61"/>
      <c r="N7309" s="61"/>
      <c r="O7309" s="61"/>
      <c r="P7309" s="61"/>
      <c r="Q7309" s="61"/>
      <c r="R7309" s="61"/>
      <c r="S7309" s="61"/>
      <c r="T7309" s="61"/>
      <c r="U7309" s="61"/>
      <c r="V7309" s="61"/>
      <c r="W7309" s="61"/>
      <c r="X7309" s="61"/>
      <c r="Y7309" s="61"/>
      <c r="Z7309" s="61"/>
      <c r="AA7309" s="61"/>
      <c r="AB7309" s="61"/>
      <c r="AC7309" s="61"/>
      <c r="AD7309" s="61"/>
      <c r="AE7309" s="61"/>
      <c r="AF7309" s="61"/>
      <c r="AG7309" s="61"/>
      <c r="AH7309" s="61"/>
      <c r="AI7309" s="61"/>
      <c r="AJ7309" s="61"/>
      <c r="AK7309" s="61"/>
      <c r="AL7309" s="61"/>
      <c r="AM7309" s="61"/>
      <c r="AN7309" s="61"/>
      <c r="AO7309" s="61"/>
      <c r="AP7309" s="62"/>
      <c r="AQ7309" s="61"/>
      <c r="AR7309" s="61"/>
      <c r="AS7309" s="61"/>
      <c r="AT7309" s="61"/>
      <c r="AU7309" s="61"/>
      <c r="AV7309" s="61"/>
      <c r="AW7309" s="60"/>
    </row>
    <row r="7310" s="59" customFormat="1" customHeight="1" spans="1:49">
      <c r="A7310" s="60"/>
      <c r="B7310" s="60"/>
      <c r="C7310" s="60"/>
      <c r="D7310" s="60"/>
      <c r="H7310" s="61"/>
      <c r="I7310" s="61"/>
      <c r="J7310" s="61"/>
      <c r="K7310" s="61"/>
      <c r="L7310" s="61"/>
      <c r="M7310" s="61"/>
      <c r="N7310" s="61"/>
      <c r="O7310" s="61"/>
      <c r="P7310" s="61"/>
      <c r="Q7310" s="61"/>
      <c r="R7310" s="61"/>
      <c r="S7310" s="61"/>
      <c r="T7310" s="61"/>
      <c r="U7310" s="61"/>
      <c r="V7310" s="61"/>
      <c r="W7310" s="61"/>
      <c r="X7310" s="61"/>
      <c r="Y7310" s="61"/>
      <c r="Z7310" s="61"/>
      <c r="AA7310" s="61"/>
      <c r="AB7310" s="61"/>
      <c r="AC7310" s="61"/>
      <c r="AD7310" s="61"/>
      <c r="AE7310" s="61"/>
      <c r="AF7310" s="61"/>
      <c r="AG7310" s="61"/>
      <c r="AH7310" s="61"/>
      <c r="AI7310" s="61"/>
      <c r="AJ7310" s="61"/>
      <c r="AK7310" s="61"/>
      <c r="AL7310" s="61"/>
      <c r="AM7310" s="61"/>
      <c r="AN7310" s="61"/>
      <c r="AO7310" s="61"/>
      <c r="AP7310" s="62"/>
      <c r="AQ7310" s="61"/>
      <c r="AR7310" s="61"/>
      <c r="AS7310" s="61"/>
      <c r="AT7310" s="61"/>
      <c r="AU7310" s="61"/>
      <c r="AV7310" s="61"/>
      <c r="AW7310" s="60"/>
    </row>
    <row r="7311" s="59" customFormat="1" customHeight="1" spans="1:49">
      <c r="A7311" s="60"/>
      <c r="B7311" s="60"/>
      <c r="C7311" s="60"/>
      <c r="D7311" s="60"/>
      <c r="H7311" s="61"/>
      <c r="I7311" s="61"/>
      <c r="J7311" s="61"/>
      <c r="K7311" s="61"/>
      <c r="L7311" s="61"/>
      <c r="M7311" s="61"/>
      <c r="N7311" s="61"/>
      <c r="O7311" s="61"/>
      <c r="P7311" s="61"/>
      <c r="Q7311" s="61"/>
      <c r="R7311" s="61"/>
      <c r="S7311" s="61"/>
      <c r="T7311" s="61"/>
      <c r="U7311" s="61"/>
      <c r="V7311" s="61"/>
      <c r="W7311" s="61"/>
      <c r="X7311" s="61"/>
      <c r="Y7311" s="61"/>
      <c r="Z7311" s="61"/>
      <c r="AA7311" s="61"/>
      <c r="AB7311" s="61"/>
      <c r="AC7311" s="61"/>
      <c r="AD7311" s="61"/>
      <c r="AE7311" s="61"/>
      <c r="AF7311" s="61"/>
      <c r="AG7311" s="61"/>
      <c r="AH7311" s="61"/>
      <c r="AI7311" s="61"/>
      <c r="AJ7311" s="61"/>
      <c r="AK7311" s="61"/>
      <c r="AL7311" s="61"/>
      <c r="AM7311" s="61"/>
      <c r="AN7311" s="61"/>
      <c r="AO7311" s="61"/>
      <c r="AP7311" s="62"/>
      <c r="AQ7311" s="61"/>
      <c r="AR7311" s="61"/>
      <c r="AS7311" s="61"/>
      <c r="AT7311" s="61"/>
      <c r="AU7311" s="61"/>
      <c r="AV7311" s="61"/>
      <c r="AW7311" s="60"/>
    </row>
    <row r="7312" s="59" customFormat="1" customHeight="1" spans="1:49">
      <c r="A7312" s="60"/>
      <c r="B7312" s="60"/>
      <c r="C7312" s="60"/>
      <c r="D7312" s="60"/>
      <c r="H7312" s="61"/>
      <c r="I7312" s="61"/>
      <c r="J7312" s="61"/>
      <c r="K7312" s="61"/>
      <c r="L7312" s="61"/>
      <c r="M7312" s="61"/>
      <c r="N7312" s="61"/>
      <c r="O7312" s="61"/>
      <c r="P7312" s="61"/>
      <c r="Q7312" s="61"/>
      <c r="R7312" s="61"/>
      <c r="S7312" s="61"/>
      <c r="T7312" s="61"/>
      <c r="U7312" s="61"/>
      <c r="V7312" s="61"/>
      <c r="W7312" s="61"/>
      <c r="X7312" s="61"/>
      <c r="Y7312" s="61"/>
      <c r="Z7312" s="61"/>
      <c r="AA7312" s="61"/>
      <c r="AB7312" s="61"/>
      <c r="AC7312" s="61"/>
      <c r="AD7312" s="61"/>
      <c r="AE7312" s="61"/>
      <c r="AF7312" s="61"/>
      <c r="AG7312" s="61"/>
      <c r="AH7312" s="61"/>
      <c r="AI7312" s="61"/>
      <c r="AJ7312" s="61"/>
      <c r="AK7312" s="61"/>
      <c r="AL7312" s="61"/>
      <c r="AM7312" s="61"/>
      <c r="AN7312" s="61"/>
      <c r="AO7312" s="61"/>
      <c r="AP7312" s="62"/>
      <c r="AQ7312" s="61"/>
      <c r="AR7312" s="61"/>
      <c r="AS7312" s="61"/>
      <c r="AT7312" s="61"/>
      <c r="AU7312" s="61"/>
      <c r="AV7312" s="61"/>
      <c r="AW7312" s="60"/>
    </row>
    <row r="7313" s="59" customFormat="1" customHeight="1" spans="1:49">
      <c r="A7313" s="60"/>
      <c r="B7313" s="60"/>
      <c r="C7313" s="60"/>
      <c r="D7313" s="60"/>
      <c r="H7313" s="61"/>
      <c r="I7313" s="61"/>
      <c r="J7313" s="61"/>
      <c r="K7313" s="61"/>
      <c r="L7313" s="61"/>
      <c r="M7313" s="61"/>
      <c r="N7313" s="61"/>
      <c r="O7313" s="61"/>
      <c r="P7313" s="61"/>
      <c r="Q7313" s="61"/>
      <c r="R7313" s="61"/>
      <c r="S7313" s="61"/>
      <c r="T7313" s="61"/>
      <c r="U7313" s="61"/>
      <c r="V7313" s="61"/>
      <c r="W7313" s="61"/>
      <c r="X7313" s="61"/>
      <c r="Y7313" s="61"/>
      <c r="Z7313" s="61"/>
      <c r="AA7313" s="61"/>
      <c r="AB7313" s="61"/>
      <c r="AC7313" s="61"/>
      <c r="AD7313" s="61"/>
      <c r="AE7313" s="61"/>
      <c r="AF7313" s="61"/>
      <c r="AG7313" s="61"/>
      <c r="AH7313" s="61"/>
      <c r="AI7313" s="61"/>
      <c r="AJ7313" s="61"/>
      <c r="AK7313" s="61"/>
      <c r="AL7313" s="61"/>
      <c r="AM7313" s="61"/>
      <c r="AN7313" s="61"/>
      <c r="AO7313" s="61"/>
      <c r="AP7313" s="62"/>
      <c r="AQ7313" s="61"/>
      <c r="AR7313" s="61"/>
      <c r="AS7313" s="61"/>
      <c r="AT7313" s="61"/>
      <c r="AU7313" s="61"/>
      <c r="AV7313" s="61"/>
      <c r="AW7313" s="60"/>
    </row>
    <row r="7314" s="59" customFormat="1" customHeight="1" spans="1:49">
      <c r="A7314" s="60"/>
      <c r="B7314" s="60"/>
      <c r="C7314" s="60"/>
      <c r="D7314" s="60"/>
      <c r="H7314" s="61"/>
      <c r="I7314" s="61"/>
      <c r="J7314" s="61"/>
      <c r="K7314" s="61"/>
      <c r="L7314" s="61"/>
      <c r="M7314" s="61"/>
      <c r="N7314" s="61"/>
      <c r="O7314" s="61"/>
      <c r="P7314" s="61"/>
      <c r="Q7314" s="61"/>
      <c r="R7314" s="61"/>
      <c r="S7314" s="61"/>
      <c r="T7314" s="61"/>
      <c r="U7314" s="61"/>
      <c r="V7314" s="61"/>
      <c r="W7314" s="61"/>
      <c r="X7314" s="61"/>
      <c r="Y7314" s="61"/>
      <c r="Z7314" s="61"/>
      <c r="AA7314" s="61"/>
      <c r="AB7314" s="61"/>
      <c r="AC7314" s="61"/>
      <c r="AD7314" s="61"/>
      <c r="AE7314" s="61"/>
      <c r="AF7314" s="61"/>
      <c r="AG7314" s="61"/>
      <c r="AH7314" s="61"/>
      <c r="AI7314" s="61"/>
      <c r="AJ7314" s="61"/>
      <c r="AK7314" s="61"/>
      <c r="AL7314" s="61"/>
      <c r="AM7314" s="61"/>
      <c r="AN7314" s="61"/>
      <c r="AO7314" s="61"/>
      <c r="AP7314" s="62"/>
      <c r="AQ7314" s="61"/>
      <c r="AR7314" s="61"/>
      <c r="AS7314" s="61"/>
      <c r="AT7314" s="61"/>
      <c r="AU7314" s="61"/>
      <c r="AV7314" s="61"/>
      <c r="AW7314" s="60"/>
    </row>
    <row r="7315" s="59" customFormat="1" customHeight="1" spans="1:49">
      <c r="A7315" s="60"/>
      <c r="B7315" s="60"/>
      <c r="C7315" s="60"/>
      <c r="D7315" s="60"/>
      <c r="H7315" s="61"/>
      <c r="I7315" s="61"/>
      <c r="J7315" s="61"/>
      <c r="K7315" s="61"/>
      <c r="L7315" s="61"/>
      <c r="M7315" s="61"/>
      <c r="N7315" s="61"/>
      <c r="O7315" s="61"/>
      <c r="P7315" s="61"/>
      <c r="Q7315" s="61"/>
      <c r="R7315" s="61"/>
      <c r="S7315" s="61"/>
      <c r="T7315" s="61"/>
      <c r="U7315" s="61"/>
      <c r="V7315" s="61"/>
      <c r="W7315" s="61"/>
      <c r="X7315" s="61"/>
      <c r="Y7315" s="61"/>
      <c r="Z7315" s="61"/>
      <c r="AA7315" s="61"/>
      <c r="AB7315" s="61"/>
      <c r="AC7315" s="61"/>
      <c r="AD7315" s="61"/>
      <c r="AE7315" s="61"/>
      <c r="AF7315" s="61"/>
      <c r="AG7315" s="61"/>
      <c r="AH7315" s="61"/>
      <c r="AI7315" s="61"/>
      <c r="AJ7315" s="61"/>
      <c r="AK7315" s="61"/>
      <c r="AL7315" s="61"/>
      <c r="AM7315" s="61"/>
      <c r="AN7315" s="61"/>
      <c r="AO7315" s="61"/>
      <c r="AP7315" s="62"/>
      <c r="AQ7315" s="61"/>
      <c r="AR7315" s="61"/>
      <c r="AS7315" s="61"/>
      <c r="AT7315" s="61"/>
      <c r="AU7315" s="61"/>
      <c r="AV7315" s="61"/>
      <c r="AW7315" s="60"/>
    </row>
    <row r="7316" s="59" customFormat="1" customHeight="1" spans="1:49">
      <c r="A7316" s="60"/>
      <c r="B7316" s="60"/>
      <c r="C7316" s="60"/>
      <c r="D7316" s="60"/>
      <c r="H7316" s="61"/>
      <c r="I7316" s="61"/>
      <c r="J7316" s="61"/>
      <c r="K7316" s="61"/>
      <c r="L7316" s="61"/>
      <c r="M7316" s="61"/>
      <c r="N7316" s="61"/>
      <c r="O7316" s="61"/>
      <c r="P7316" s="61"/>
      <c r="Q7316" s="61"/>
      <c r="R7316" s="61"/>
      <c r="S7316" s="61"/>
      <c r="T7316" s="61"/>
      <c r="U7316" s="61"/>
      <c r="V7316" s="61"/>
      <c r="W7316" s="61"/>
      <c r="X7316" s="61"/>
      <c r="Y7316" s="61"/>
      <c r="Z7316" s="61"/>
      <c r="AA7316" s="61"/>
      <c r="AB7316" s="61"/>
      <c r="AC7316" s="61"/>
      <c r="AD7316" s="61"/>
      <c r="AE7316" s="61"/>
      <c r="AF7316" s="61"/>
      <c r="AG7316" s="61"/>
      <c r="AH7316" s="61"/>
      <c r="AI7316" s="61"/>
      <c r="AJ7316" s="61"/>
      <c r="AK7316" s="61"/>
      <c r="AL7316" s="61"/>
      <c r="AM7316" s="61"/>
      <c r="AN7316" s="61"/>
      <c r="AO7316" s="61"/>
      <c r="AP7316" s="62"/>
      <c r="AQ7316" s="61"/>
      <c r="AR7316" s="61"/>
      <c r="AS7316" s="61"/>
      <c r="AT7316" s="61"/>
      <c r="AU7316" s="61"/>
      <c r="AV7316" s="61"/>
      <c r="AW7316" s="60"/>
    </row>
    <row r="7317" s="59" customFormat="1" customHeight="1" spans="1:49">
      <c r="A7317" s="60"/>
      <c r="B7317" s="60"/>
      <c r="C7317" s="60"/>
      <c r="D7317" s="60"/>
      <c r="H7317" s="61"/>
      <c r="I7317" s="61"/>
      <c r="J7317" s="61"/>
      <c r="K7317" s="61"/>
      <c r="L7317" s="61"/>
      <c r="M7317" s="61"/>
      <c r="N7317" s="61"/>
      <c r="O7317" s="61"/>
      <c r="P7317" s="61"/>
      <c r="Q7317" s="61"/>
      <c r="R7317" s="61"/>
      <c r="S7317" s="61"/>
      <c r="T7317" s="61"/>
      <c r="U7317" s="61"/>
      <c r="V7317" s="61"/>
      <c r="W7317" s="61"/>
      <c r="X7317" s="61"/>
      <c r="Y7317" s="61"/>
      <c r="Z7317" s="61"/>
      <c r="AA7317" s="61"/>
      <c r="AB7317" s="61"/>
      <c r="AC7317" s="61"/>
      <c r="AD7317" s="61"/>
      <c r="AE7317" s="61"/>
      <c r="AF7317" s="61"/>
      <c r="AG7317" s="61"/>
      <c r="AH7317" s="61"/>
      <c r="AI7317" s="61"/>
      <c r="AJ7317" s="61"/>
      <c r="AK7317" s="61"/>
      <c r="AL7317" s="61"/>
      <c r="AM7317" s="61"/>
      <c r="AN7317" s="61"/>
      <c r="AO7317" s="61"/>
      <c r="AP7317" s="62"/>
      <c r="AQ7317" s="61"/>
      <c r="AR7317" s="61"/>
      <c r="AS7317" s="61"/>
      <c r="AT7317" s="61"/>
      <c r="AU7317" s="61"/>
      <c r="AV7317" s="61"/>
      <c r="AW7317" s="60"/>
    </row>
    <row r="7318" s="59" customFormat="1" customHeight="1" spans="1:49">
      <c r="A7318" s="60"/>
      <c r="B7318" s="60"/>
      <c r="C7318" s="60"/>
      <c r="D7318" s="60"/>
      <c r="H7318" s="61"/>
      <c r="I7318" s="61"/>
      <c r="J7318" s="61"/>
      <c r="K7318" s="61"/>
      <c r="L7318" s="61"/>
      <c r="M7318" s="61"/>
      <c r="N7318" s="61"/>
      <c r="O7318" s="61"/>
      <c r="P7318" s="61"/>
      <c r="Q7318" s="61"/>
      <c r="R7318" s="61"/>
      <c r="S7318" s="61"/>
      <c r="T7318" s="61"/>
      <c r="U7318" s="61"/>
      <c r="V7318" s="61"/>
      <c r="W7318" s="61"/>
      <c r="X7318" s="61"/>
      <c r="Y7318" s="61"/>
      <c r="Z7318" s="61"/>
      <c r="AA7318" s="61"/>
      <c r="AB7318" s="61"/>
      <c r="AC7318" s="61"/>
      <c r="AD7318" s="61"/>
      <c r="AE7318" s="61"/>
      <c r="AF7318" s="61"/>
      <c r="AG7318" s="61"/>
      <c r="AH7318" s="61"/>
      <c r="AI7318" s="61"/>
      <c r="AJ7318" s="61"/>
      <c r="AK7318" s="61"/>
      <c r="AL7318" s="61"/>
      <c r="AM7318" s="61"/>
      <c r="AN7318" s="61"/>
      <c r="AO7318" s="61"/>
      <c r="AP7318" s="62"/>
      <c r="AQ7318" s="61"/>
      <c r="AR7318" s="61"/>
      <c r="AS7318" s="61"/>
      <c r="AT7318" s="61"/>
      <c r="AU7318" s="61"/>
      <c r="AV7318" s="61"/>
      <c r="AW7318" s="60"/>
    </row>
    <row r="7319" s="59" customFormat="1" customHeight="1" spans="1:49">
      <c r="A7319" s="60"/>
      <c r="B7319" s="60"/>
      <c r="C7319" s="60"/>
      <c r="D7319" s="60"/>
      <c r="H7319" s="61"/>
      <c r="I7319" s="61"/>
      <c r="J7319" s="61"/>
      <c r="K7319" s="61"/>
      <c r="L7319" s="61"/>
      <c r="M7319" s="61"/>
      <c r="N7319" s="61"/>
      <c r="O7319" s="61"/>
      <c r="P7319" s="61"/>
      <c r="Q7319" s="61"/>
      <c r="R7319" s="61"/>
      <c r="S7319" s="61"/>
      <c r="T7319" s="61"/>
      <c r="U7319" s="61"/>
      <c r="V7319" s="61"/>
      <c r="W7319" s="61"/>
      <c r="X7319" s="61"/>
      <c r="Y7319" s="61"/>
      <c r="Z7319" s="61"/>
      <c r="AA7319" s="61"/>
      <c r="AB7319" s="61"/>
      <c r="AC7319" s="61"/>
      <c r="AD7319" s="61"/>
      <c r="AE7319" s="61"/>
      <c r="AF7319" s="61"/>
      <c r="AG7319" s="61"/>
      <c r="AH7319" s="61"/>
      <c r="AI7319" s="61"/>
      <c r="AJ7319" s="61"/>
      <c r="AK7319" s="61"/>
      <c r="AL7319" s="61"/>
      <c r="AM7319" s="61"/>
      <c r="AN7319" s="61"/>
      <c r="AO7319" s="61"/>
      <c r="AP7319" s="62"/>
      <c r="AQ7319" s="61"/>
      <c r="AR7319" s="61"/>
      <c r="AS7319" s="61"/>
      <c r="AT7319" s="61"/>
      <c r="AU7319" s="61"/>
      <c r="AV7319" s="61"/>
      <c r="AW7319" s="60"/>
    </row>
    <row r="7320" s="59" customFormat="1" customHeight="1" spans="1:49">
      <c r="A7320" s="60"/>
      <c r="B7320" s="60"/>
      <c r="C7320" s="60"/>
      <c r="D7320" s="60"/>
      <c r="H7320" s="61"/>
      <c r="I7320" s="61"/>
      <c r="J7320" s="61"/>
      <c r="K7320" s="61"/>
      <c r="L7320" s="61"/>
      <c r="M7320" s="61"/>
      <c r="N7320" s="61"/>
      <c r="O7320" s="61"/>
      <c r="P7320" s="61"/>
      <c r="Q7320" s="61"/>
      <c r="R7320" s="61"/>
      <c r="S7320" s="61"/>
      <c r="T7320" s="61"/>
      <c r="U7320" s="61"/>
      <c r="V7320" s="61"/>
      <c r="W7320" s="61"/>
      <c r="X7320" s="61"/>
      <c r="Y7320" s="61"/>
      <c r="Z7320" s="61"/>
      <c r="AA7320" s="61"/>
      <c r="AB7320" s="61"/>
      <c r="AC7320" s="61"/>
      <c r="AD7320" s="61"/>
      <c r="AE7320" s="61"/>
      <c r="AF7320" s="61"/>
      <c r="AG7320" s="61"/>
      <c r="AH7320" s="61"/>
      <c r="AI7320" s="61"/>
      <c r="AJ7320" s="61"/>
      <c r="AK7320" s="61"/>
      <c r="AL7320" s="61"/>
      <c r="AM7320" s="61"/>
      <c r="AN7320" s="61"/>
      <c r="AO7320" s="61"/>
      <c r="AP7320" s="62"/>
      <c r="AQ7320" s="61"/>
      <c r="AR7320" s="61"/>
      <c r="AS7320" s="61"/>
      <c r="AT7320" s="61"/>
      <c r="AU7320" s="61"/>
      <c r="AV7320" s="61"/>
      <c r="AW7320" s="60"/>
    </row>
    <row r="7321" s="59" customFormat="1" customHeight="1" spans="1:49">
      <c r="A7321" s="60"/>
      <c r="B7321" s="60"/>
      <c r="C7321" s="60"/>
      <c r="D7321" s="60"/>
      <c r="H7321" s="61"/>
      <c r="I7321" s="61"/>
      <c r="J7321" s="61"/>
      <c r="K7321" s="61"/>
      <c r="L7321" s="61"/>
      <c r="M7321" s="61"/>
      <c r="N7321" s="61"/>
      <c r="O7321" s="61"/>
      <c r="P7321" s="61"/>
      <c r="Q7321" s="61"/>
      <c r="R7321" s="61"/>
      <c r="S7321" s="61"/>
      <c r="T7321" s="61"/>
      <c r="U7321" s="61"/>
      <c r="V7321" s="61"/>
      <c r="W7321" s="61"/>
      <c r="X7321" s="61"/>
      <c r="Y7321" s="61"/>
      <c r="Z7321" s="61"/>
      <c r="AA7321" s="61"/>
      <c r="AB7321" s="61"/>
      <c r="AC7321" s="61"/>
      <c r="AD7321" s="61"/>
      <c r="AE7321" s="61"/>
      <c r="AF7321" s="61"/>
      <c r="AG7321" s="61"/>
      <c r="AH7321" s="61"/>
      <c r="AI7321" s="61"/>
      <c r="AJ7321" s="61"/>
      <c r="AK7321" s="61"/>
      <c r="AL7321" s="61"/>
      <c r="AM7321" s="61"/>
      <c r="AN7321" s="61"/>
      <c r="AO7321" s="61"/>
      <c r="AP7321" s="62"/>
      <c r="AQ7321" s="61"/>
      <c r="AR7321" s="61"/>
      <c r="AS7321" s="61"/>
      <c r="AT7321" s="61"/>
      <c r="AU7321" s="61"/>
      <c r="AV7321" s="61"/>
      <c r="AW7321" s="60"/>
    </row>
    <row r="7322" s="59" customFormat="1" customHeight="1" spans="1:49">
      <c r="A7322" s="60"/>
      <c r="B7322" s="60"/>
      <c r="C7322" s="60"/>
      <c r="D7322" s="60"/>
      <c r="H7322" s="61"/>
      <c r="I7322" s="61"/>
      <c r="J7322" s="61"/>
      <c r="K7322" s="61"/>
      <c r="L7322" s="61"/>
      <c r="M7322" s="61"/>
      <c r="N7322" s="61"/>
      <c r="O7322" s="61"/>
      <c r="P7322" s="61"/>
      <c r="Q7322" s="61"/>
      <c r="R7322" s="61"/>
      <c r="S7322" s="61"/>
      <c r="T7322" s="61"/>
      <c r="U7322" s="61"/>
      <c r="V7322" s="61"/>
      <c r="W7322" s="61"/>
      <c r="X7322" s="61"/>
      <c r="Y7322" s="61"/>
      <c r="Z7322" s="61"/>
      <c r="AA7322" s="61"/>
      <c r="AB7322" s="61"/>
      <c r="AC7322" s="61"/>
      <c r="AD7322" s="61"/>
      <c r="AE7322" s="61"/>
      <c r="AF7322" s="61"/>
      <c r="AG7322" s="61"/>
      <c r="AH7322" s="61"/>
      <c r="AI7322" s="61"/>
      <c r="AJ7322" s="61"/>
      <c r="AK7322" s="61"/>
      <c r="AL7322" s="61"/>
      <c r="AM7322" s="61"/>
      <c r="AN7322" s="61"/>
      <c r="AO7322" s="61"/>
      <c r="AP7322" s="62"/>
      <c r="AQ7322" s="61"/>
      <c r="AR7322" s="61"/>
      <c r="AS7322" s="61"/>
      <c r="AT7322" s="61"/>
      <c r="AU7322" s="61"/>
      <c r="AV7322" s="61"/>
      <c r="AW7322" s="60"/>
    </row>
    <row r="7323" s="59" customFormat="1" customHeight="1" spans="1:49">
      <c r="A7323" s="60"/>
      <c r="B7323" s="60"/>
      <c r="C7323" s="60"/>
      <c r="D7323" s="60"/>
      <c r="H7323" s="61"/>
      <c r="I7323" s="61"/>
      <c r="J7323" s="61"/>
      <c r="K7323" s="61"/>
      <c r="L7323" s="61"/>
      <c r="M7323" s="61"/>
      <c r="N7323" s="61"/>
      <c r="O7323" s="61"/>
      <c r="P7323" s="61"/>
      <c r="Q7323" s="61"/>
      <c r="R7323" s="61"/>
      <c r="S7323" s="61"/>
      <c r="T7323" s="61"/>
      <c r="U7323" s="61"/>
      <c r="V7323" s="61"/>
      <c r="W7323" s="61"/>
      <c r="X7323" s="61"/>
      <c r="Y7323" s="61"/>
      <c r="Z7323" s="61"/>
      <c r="AA7323" s="61"/>
      <c r="AB7323" s="61"/>
      <c r="AC7323" s="61"/>
      <c r="AD7323" s="61"/>
      <c r="AE7323" s="61"/>
      <c r="AF7323" s="61"/>
      <c r="AG7323" s="61"/>
      <c r="AH7323" s="61"/>
      <c r="AI7323" s="61"/>
      <c r="AJ7323" s="61"/>
      <c r="AK7323" s="61"/>
      <c r="AL7323" s="61"/>
      <c r="AM7323" s="61"/>
      <c r="AN7323" s="61"/>
      <c r="AO7323" s="61"/>
      <c r="AP7323" s="62"/>
      <c r="AQ7323" s="61"/>
      <c r="AR7323" s="61"/>
      <c r="AS7323" s="61"/>
      <c r="AT7323" s="61"/>
      <c r="AU7323" s="61"/>
      <c r="AV7323" s="61"/>
      <c r="AW7323" s="60"/>
    </row>
    <row r="7324" s="59" customFormat="1" customHeight="1" spans="1:49">
      <c r="A7324" s="60"/>
      <c r="B7324" s="60"/>
      <c r="C7324" s="60"/>
      <c r="D7324" s="60"/>
      <c r="H7324" s="61"/>
      <c r="I7324" s="61"/>
      <c r="J7324" s="61"/>
      <c r="K7324" s="61"/>
      <c r="L7324" s="61"/>
      <c r="M7324" s="61"/>
      <c r="N7324" s="61"/>
      <c r="O7324" s="61"/>
      <c r="P7324" s="61"/>
      <c r="Q7324" s="61"/>
      <c r="R7324" s="61"/>
      <c r="S7324" s="61"/>
      <c r="T7324" s="61"/>
      <c r="U7324" s="61"/>
      <c r="V7324" s="61"/>
      <c r="W7324" s="61"/>
      <c r="X7324" s="61"/>
      <c r="Y7324" s="61"/>
      <c r="Z7324" s="61"/>
      <c r="AA7324" s="61"/>
      <c r="AB7324" s="61"/>
      <c r="AC7324" s="61"/>
      <c r="AD7324" s="61"/>
      <c r="AE7324" s="61"/>
      <c r="AF7324" s="61"/>
      <c r="AG7324" s="61"/>
      <c r="AH7324" s="61"/>
      <c r="AI7324" s="61"/>
      <c r="AJ7324" s="61"/>
      <c r="AK7324" s="61"/>
      <c r="AL7324" s="61"/>
      <c r="AM7324" s="61"/>
      <c r="AN7324" s="61"/>
      <c r="AO7324" s="61"/>
      <c r="AP7324" s="62"/>
      <c r="AQ7324" s="61"/>
      <c r="AR7324" s="61"/>
      <c r="AS7324" s="61"/>
      <c r="AT7324" s="61"/>
      <c r="AU7324" s="61"/>
      <c r="AV7324" s="61"/>
      <c r="AW7324" s="60"/>
    </row>
    <row r="7325" s="59" customFormat="1" customHeight="1" spans="1:49">
      <c r="A7325" s="60"/>
      <c r="B7325" s="60"/>
      <c r="C7325" s="60"/>
      <c r="D7325" s="60"/>
      <c r="H7325" s="61"/>
      <c r="I7325" s="61"/>
      <c r="J7325" s="61"/>
      <c r="K7325" s="61"/>
      <c r="L7325" s="61"/>
      <c r="M7325" s="61"/>
      <c r="N7325" s="61"/>
      <c r="O7325" s="61"/>
      <c r="P7325" s="61"/>
      <c r="Q7325" s="61"/>
      <c r="R7325" s="61"/>
      <c r="S7325" s="61"/>
      <c r="T7325" s="61"/>
      <c r="U7325" s="61"/>
      <c r="V7325" s="61"/>
      <c r="W7325" s="61"/>
      <c r="X7325" s="61"/>
      <c r="Y7325" s="61"/>
      <c r="Z7325" s="61"/>
      <c r="AA7325" s="61"/>
      <c r="AB7325" s="61"/>
      <c r="AC7325" s="61"/>
      <c r="AD7325" s="61"/>
      <c r="AE7325" s="61"/>
      <c r="AF7325" s="61"/>
      <c r="AG7325" s="61"/>
      <c r="AH7325" s="61"/>
      <c r="AI7325" s="61"/>
      <c r="AJ7325" s="61"/>
      <c r="AK7325" s="61"/>
      <c r="AL7325" s="61"/>
      <c r="AM7325" s="61"/>
      <c r="AN7325" s="61"/>
      <c r="AO7325" s="61"/>
      <c r="AP7325" s="62"/>
      <c r="AQ7325" s="61"/>
      <c r="AR7325" s="61"/>
      <c r="AS7325" s="61"/>
      <c r="AT7325" s="61"/>
      <c r="AU7325" s="61"/>
      <c r="AV7325" s="61"/>
      <c r="AW7325" s="60"/>
    </row>
    <row r="7326" s="59" customFormat="1" customHeight="1" spans="1:49">
      <c r="A7326" s="60"/>
      <c r="B7326" s="60"/>
      <c r="C7326" s="60"/>
      <c r="D7326" s="60"/>
      <c r="H7326" s="61"/>
      <c r="I7326" s="61"/>
      <c r="J7326" s="61"/>
      <c r="K7326" s="61"/>
      <c r="L7326" s="61"/>
      <c r="M7326" s="61"/>
      <c r="N7326" s="61"/>
      <c r="O7326" s="61"/>
      <c r="P7326" s="61"/>
      <c r="Q7326" s="61"/>
      <c r="R7326" s="61"/>
      <c r="S7326" s="61"/>
      <c r="T7326" s="61"/>
      <c r="U7326" s="61"/>
      <c r="V7326" s="61"/>
      <c r="W7326" s="61"/>
      <c r="X7326" s="61"/>
      <c r="Y7326" s="61"/>
      <c r="Z7326" s="61"/>
      <c r="AA7326" s="61"/>
      <c r="AB7326" s="61"/>
      <c r="AC7326" s="61"/>
      <c r="AD7326" s="61"/>
      <c r="AE7326" s="61"/>
      <c r="AF7326" s="61"/>
      <c r="AG7326" s="61"/>
      <c r="AH7326" s="61"/>
      <c r="AI7326" s="61"/>
      <c r="AJ7326" s="61"/>
      <c r="AK7326" s="61"/>
      <c r="AL7326" s="61"/>
      <c r="AM7326" s="61"/>
      <c r="AN7326" s="61"/>
      <c r="AO7326" s="61"/>
      <c r="AP7326" s="62"/>
      <c r="AQ7326" s="61"/>
      <c r="AR7326" s="61"/>
      <c r="AS7326" s="61"/>
      <c r="AT7326" s="61"/>
      <c r="AU7326" s="61"/>
      <c r="AV7326" s="61"/>
      <c r="AW7326" s="60"/>
    </row>
    <row r="7327" s="59" customFormat="1" customHeight="1" spans="1:49">
      <c r="A7327" s="60"/>
      <c r="B7327" s="60"/>
      <c r="C7327" s="60"/>
      <c r="D7327" s="60"/>
      <c r="H7327" s="61"/>
      <c r="I7327" s="61"/>
      <c r="J7327" s="61"/>
      <c r="K7327" s="61"/>
      <c r="L7327" s="61"/>
      <c r="M7327" s="61"/>
      <c r="N7327" s="61"/>
      <c r="O7327" s="61"/>
      <c r="P7327" s="61"/>
      <c r="Q7327" s="61"/>
      <c r="R7327" s="61"/>
      <c r="S7327" s="61"/>
      <c r="T7327" s="61"/>
      <c r="U7327" s="61"/>
      <c r="V7327" s="61"/>
      <c r="W7327" s="61"/>
      <c r="X7327" s="61"/>
      <c r="Y7327" s="61"/>
      <c r="Z7327" s="61"/>
      <c r="AA7327" s="61"/>
      <c r="AB7327" s="61"/>
      <c r="AC7327" s="61"/>
      <c r="AD7327" s="61"/>
      <c r="AE7327" s="61"/>
      <c r="AF7327" s="61"/>
      <c r="AG7327" s="61"/>
      <c r="AH7327" s="61"/>
      <c r="AI7327" s="61"/>
      <c r="AJ7327" s="61"/>
      <c r="AK7327" s="61"/>
      <c r="AL7327" s="61"/>
      <c r="AM7327" s="61"/>
      <c r="AN7327" s="61"/>
      <c r="AO7327" s="61"/>
      <c r="AP7327" s="62"/>
      <c r="AQ7327" s="61"/>
      <c r="AR7327" s="61"/>
      <c r="AS7327" s="61"/>
      <c r="AT7327" s="61"/>
      <c r="AU7327" s="61"/>
      <c r="AV7327" s="61"/>
      <c r="AW7327" s="60"/>
    </row>
    <row r="7328" s="59" customFormat="1" customHeight="1" spans="1:49">
      <c r="A7328" s="60"/>
      <c r="B7328" s="60"/>
      <c r="C7328" s="60"/>
      <c r="D7328" s="60"/>
      <c r="H7328" s="61"/>
      <c r="I7328" s="61"/>
      <c r="J7328" s="61"/>
      <c r="K7328" s="61"/>
      <c r="L7328" s="61"/>
      <c r="M7328" s="61"/>
      <c r="N7328" s="61"/>
      <c r="O7328" s="61"/>
      <c r="P7328" s="61"/>
      <c r="Q7328" s="61"/>
      <c r="R7328" s="61"/>
      <c r="S7328" s="61"/>
      <c r="T7328" s="61"/>
      <c r="U7328" s="61"/>
      <c r="V7328" s="61"/>
      <c r="W7328" s="61"/>
      <c r="X7328" s="61"/>
      <c r="Y7328" s="61"/>
      <c r="Z7328" s="61"/>
      <c r="AA7328" s="61"/>
      <c r="AB7328" s="61"/>
      <c r="AC7328" s="61"/>
      <c r="AD7328" s="61"/>
      <c r="AE7328" s="61"/>
      <c r="AF7328" s="61"/>
      <c r="AG7328" s="61"/>
      <c r="AH7328" s="61"/>
      <c r="AI7328" s="61"/>
      <c r="AJ7328" s="61"/>
      <c r="AK7328" s="61"/>
      <c r="AL7328" s="61"/>
      <c r="AM7328" s="61"/>
      <c r="AN7328" s="61"/>
      <c r="AO7328" s="61"/>
      <c r="AP7328" s="62"/>
      <c r="AQ7328" s="61"/>
      <c r="AR7328" s="61"/>
      <c r="AS7328" s="61"/>
      <c r="AT7328" s="61"/>
      <c r="AU7328" s="61"/>
      <c r="AV7328" s="61"/>
      <c r="AW7328" s="60"/>
    </row>
    <row r="7329" s="59" customFormat="1" customHeight="1" spans="1:49">
      <c r="A7329" s="60"/>
      <c r="B7329" s="60"/>
      <c r="C7329" s="60"/>
      <c r="D7329" s="60"/>
      <c r="H7329" s="61"/>
      <c r="I7329" s="61"/>
      <c r="J7329" s="61"/>
      <c r="K7329" s="61"/>
      <c r="L7329" s="61"/>
      <c r="M7329" s="61"/>
      <c r="N7329" s="61"/>
      <c r="O7329" s="61"/>
      <c r="P7329" s="61"/>
      <c r="Q7329" s="61"/>
      <c r="R7329" s="61"/>
      <c r="S7329" s="61"/>
      <c r="T7329" s="61"/>
      <c r="U7329" s="61"/>
      <c r="V7329" s="61"/>
      <c r="W7329" s="61"/>
      <c r="X7329" s="61"/>
      <c r="Y7329" s="61"/>
      <c r="Z7329" s="61"/>
      <c r="AA7329" s="61"/>
      <c r="AB7329" s="61"/>
      <c r="AC7329" s="61"/>
      <c r="AD7329" s="61"/>
      <c r="AE7329" s="61"/>
      <c r="AF7329" s="61"/>
      <c r="AG7329" s="61"/>
      <c r="AH7329" s="61"/>
      <c r="AI7329" s="61"/>
      <c r="AJ7329" s="61"/>
      <c r="AK7329" s="61"/>
      <c r="AL7329" s="61"/>
      <c r="AM7329" s="61"/>
      <c r="AN7329" s="61"/>
      <c r="AO7329" s="61"/>
      <c r="AP7329" s="62"/>
      <c r="AQ7329" s="61"/>
      <c r="AR7329" s="61"/>
      <c r="AS7329" s="61"/>
      <c r="AT7329" s="61"/>
      <c r="AU7329" s="61"/>
      <c r="AV7329" s="61"/>
      <c r="AW7329" s="60"/>
    </row>
    <row r="7330" s="59" customFormat="1" customHeight="1" spans="1:49">
      <c r="A7330" s="60"/>
      <c r="B7330" s="60"/>
      <c r="C7330" s="60"/>
      <c r="D7330" s="60"/>
      <c r="H7330" s="61"/>
      <c r="I7330" s="61"/>
      <c r="J7330" s="61"/>
      <c r="K7330" s="61"/>
      <c r="L7330" s="61"/>
      <c r="M7330" s="61"/>
      <c r="N7330" s="61"/>
      <c r="O7330" s="61"/>
      <c r="P7330" s="61"/>
      <c r="Q7330" s="61"/>
      <c r="R7330" s="61"/>
      <c r="S7330" s="61"/>
      <c r="T7330" s="61"/>
      <c r="U7330" s="61"/>
      <c r="V7330" s="61"/>
      <c r="W7330" s="61"/>
      <c r="X7330" s="61"/>
      <c r="Y7330" s="61"/>
      <c r="Z7330" s="61"/>
      <c r="AA7330" s="61"/>
      <c r="AB7330" s="61"/>
      <c r="AC7330" s="61"/>
      <c r="AD7330" s="61"/>
      <c r="AE7330" s="61"/>
      <c r="AF7330" s="61"/>
      <c r="AG7330" s="61"/>
      <c r="AH7330" s="61"/>
      <c r="AI7330" s="61"/>
      <c r="AJ7330" s="61"/>
      <c r="AK7330" s="61"/>
      <c r="AL7330" s="61"/>
      <c r="AM7330" s="61"/>
      <c r="AN7330" s="61"/>
      <c r="AO7330" s="61"/>
      <c r="AP7330" s="62"/>
      <c r="AQ7330" s="61"/>
      <c r="AR7330" s="61"/>
      <c r="AS7330" s="61"/>
      <c r="AT7330" s="61"/>
      <c r="AU7330" s="61"/>
      <c r="AV7330" s="61"/>
      <c r="AW7330" s="60"/>
    </row>
    <row r="7331" s="59" customFormat="1" customHeight="1" spans="1:49">
      <c r="A7331" s="60"/>
      <c r="B7331" s="60"/>
      <c r="C7331" s="60"/>
      <c r="D7331" s="60"/>
      <c r="H7331" s="61"/>
      <c r="I7331" s="61"/>
      <c r="J7331" s="61"/>
      <c r="K7331" s="61"/>
      <c r="L7331" s="61"/>
      <c r="M7331" s="61"/>
      <c r="N7331" s="61"/>
      <c r="O7331" s="61"/>
      <c r="P7331" s="61"/>
      <c r="Q7331" s="61"/>
      <c r="R7331" s="61"/>
      <c r="S7331" s="61"/>
      <c r="T7331" s="61"/>
      <c r="U7331" s="61"/>
      <c r="V7331" s="61"/>
      <c r="W7331" s="61"/>
      <c r="X7331" s="61"/>
      <c r="Y7331" s="61"/>
      <c r="Z7331" s="61"/>
      <c r="AA7331" s="61"/>
      <c r="AB7331" s="61"/>
      <c r="AC7331" s="61"/>
      <c r="AD7331" s="61"/>
      <c r="AE7331" s="61"/>
      <c r="AF7331" s="61"/>
      <c r="AG7331" s="61"/>
      <c r="AH7331" s="61"/>
      <c r="AI7331" s="61"/>
      <c r="AJ7331" s="61"/>
      <c r="AK7331" s="61"/>
      <c r="AL7331" s="61"/>
      <c r="AM7331" s="61"/>
      <c r="AN7331" s="61"/>
      <c r="AO7331" s="61"/>
      <c r="AP7331" s="62"/>
      <c r="AQ7331" s="61"/>
      <c r="AR7331" s="61"/>
      <c r="AS7331" s="61"/>
      <c r="AT7331" s="61"/>
      <c r="AU7331" s="61"/>
      <c r="AV7331" s="61"/>
      <c r="AW7331" s="60"/>
    </row>
    <row r="7332" s="59" customFormat="1" customHeight="1" spans="1:49">
      <c r="A7332" s="60"/>
      <c r="B7332" s="60"/>
      <c r="C7332" s="60"/>
      <c r="D7332" s="60"/>
      <c r="H7332" s="61"/>
      <c r="I7332" s="61"/>
      <c r="J7332" s="61"/>
      <c r="K7332" s="61"/>
      <c r="L7332" s="61"/>
      <c r="M7332" s="61"/>
      <c r="N7332" s="61"/>
      <c r="O7332" s="61"/>
      <c r="P7332" s="61"/>
      <c r="Q7332" s="61"/>
      <c r="R7332" s="61"/>
      <c r="S7332" s="61"/>
      <c r="T7332" s="61"/>
      <c r="U7332" s="61"/>
      <c r="V7332" s="61"/>
      <c r="W7332" s="61"/>
      <c r="X7332" s="61"/>
      <c r="Y7332" s="61"/>
      <c r="Z7332" s="61"/>
      <c r="AA7332" s="61"/>
      <c r="AB7332" s="61"/>
      <c r="AC7332" s="61"/>
      <c r="AD7332" s="61"/>
      <c r="AE7332" s="61"/>
      <c r="AF7332" s="61"/>
      <c r="AG7332" s="61"/>
      <c r="AH7332" s="61"/>
      <c r="AI7332" s="61"/>
      <c r="AJ7332" s="61"/>
      <c r="AK7332" s="61"/>
      <c r="AL7332" s="61"/>
      <c r="AM7332" s="61"/>
      <c r="AN7332" s="61"/>
      <c r="AO7332" s="61"/>
      <c r="AP7332" s="62"/>
      <c r="AQ7332" s="61"/>
      <c r="AR7332" s="61"/>
      <c r="AS7332" s="61"/>
      <c r="AT7332" s="61"/>
      <c r="AU7332" s="61"/>
      <c r="AV7332" s="61"/>
      <c r="AW7332" s="60"/>
    </row>
    <row r="7333" s="59" customFormat="1" customHeight="1" spans="1:49">
      <c r="A7333" s="60"/>
      <c r="B7333" s="60"/>
      <c r="C7333" s="60"/>
      <c r="D7333" s="60"/>
      <c r="H7333" s="61"/>
      <c r="I7333" s="61"/>
      <c r="J7333" s="61"/>
      <c r="K7333" s="61"/>
      <c r="L7333" s="61"/>
      <c r="M7333" s="61"/>
      <c r="N7333" s="61"/>
      <c r="O7333" s="61"/>
      <c r="P7333" s="61"/>
      <c r="Q7333" s="61"/>
      <c r="R7333" s="61"/>
      <c r="S7333" s="61"/>
      <c r="T7333" s="61"/>
      <c r="U7333" s="61"/>
      <c r="V7333" s="61"/>
      <c r="W7333" s="61"/>
      <c r="X7333" s="61"/>
      <c r="Y7333" s="61"/>
      <c r="Z7333" s="61"/>
      <c r="AA7333" s="61"/>
      <c r="AB7333" s="61"/>
      <c r="AC7333" s="61"/>
      <c r="AD7333" s="61"/>
      <c r="AE7333" s="61"/>
      <c r="AF7333" s="61"/>
      <c r="AG7333" s="61"/>
      <c r="AH7333" s="61"/>
      <c r="AI7333" s="61"/>
      <c r="AJ7333" s="61"/>
      <c r="AK7333" s="61"/>
      <c r="AL7333" s="61"/>
      <c r="AM7333" s="61"/>
      <c r="AN7333" s="61"/>
      <c r="AO7333" s="61"/>
      <c r="AP7333" s="62"/>
      <c r="AQ7333" s="61"/>
      <c r="AR7333" s="61"/>
      <c r="AS7333" s="61"/>
      <c r="AT7333" s="61"/>
      <c r="AU7333" s="61"/>
      <c r="AV7333" s="61"/>
      <c r="AW7333" s="60"/>
    </row>
    <row r="7334" s="59" customFormat="1" customHeight="1" spans="1:49">
      <c r="A7334" s="60"/>
      <c r="B7334" s="60"/>
      <c r="C7334" s="60"/>
      <c r="D7334" s="60"/>
      <c r="H7334" s="61"/>
      <c r="I7334" s="61"/>
      <c r="J7334" s="61"/>
      <c r="K7334" s="61"/>
      <c r="L7334" s="61"/>
      <c r="M7334" s="61"/>
      <c r="N7334" s="61"/>
      <c r="O7334" s="61"/>
      <c r="P7334" s="61"/>
      <c r="Q7334" s="61"/>
      <c r="R7334" s="61"/>
      <c r="S7334" s="61"/>
      <c r="T7334" s="61"/>
      <c r="U7334" s="61"/>
      <c r="V7334" s="61"/>
      <c r="W7334" s="61"/>
      <c r="X7334" s="61"/>
      <c r="Y7334" s="61"/>
      <c r="Z7334" s="61"/>
      <c r="AA7334" s="61"/>
      <c r="AB7334" s="61"/>
      <c r="AC7334" s="61"/>
      <c r="AD7334" s="61"/>
      <c r="AE7334" s="61"/>
      <c r="AF7334" s="61"/>
      <c r="AG7334" s="61"/>
      <c r="AH7334" s="61"/>
      <c r="AI7334" s="61"/>
      <c r="AJ7334" s="61"/>
      <c r="AK7334" s="61"/>
      <c r="AL7334" s="61"/>
      <c r="AM7334" s="61"/>
      <c r="AN7334" s="61"/>
      <c r="AO7334" s="61"/>
      <c r="AP7334" s="62"/>
      <c r="AQ7334" s="61"/>
      <c r="AR7334" s="61"/>
      <c r="AS7334" s="61"/>
      <c r="AT7334" s="61"/>
      <c r="AU7334" s="61"/>
      <c r="AV7334" s="61"/>
      <c r="AW7334" s="60"/>
    </row>
    <row r="7335" s="59" customFormat="1" customHeight="1" spans="1:49">
      <c r="A7335" s="60"/>
      <c r="B7335" s="60"/>
      <c r="C7335" s="60"/>
      <c r="D7335" s="60"/>
      <c r="H7335" s="61"/>
      <c r="I7335" s="61"/>
      <c r="J7335" s="61"/>
      <c r="K7335" s="61"/>
      <c r="L7335" s="61"/>
      <c r="M7335" s="61"/>
      <c r="N7335" s="61"/>
      <c r="O7335" s="61"/>
      <c r="P7335" s="61"/>
      <c r="Q7335" s="61"/>
      <c r="R7335" s="61"/>
      <c r="S7335" s="61"/>
      <c r="T7335" s="61"/>
      <c r="U7335" s="61"/>
      <c r="V7335" s="61"/>
      <c r="W7335" s="61"/>
      <c r="X7335" s="61"/>
      <c r="Y7335" s="61"/>
      <c r="Z7335" s="61"/>
      <c r="AA7335" s="61"/>
      <c r="AB7335" s="61"/>
      <c r="AC7335" s="61"/>
      <c r="AD7335" s="61"/>
      <c r="AE7335" s="61"/>
      <c r="AF7335" s="61"/>
      <c r="AG7335" s="61"/>
      <c r="AH7335" s="61"/>
      <c r="AI7335" s="61"/>
      <c r="AJ7335" s="61"/>
      <c r="AK7335" s="61"/>
      <c r="AL7335" s="61"/>
      <c r="AM7335" s="61"/>
      <c r="AN7335" s="61"/>
      <c r="AO7335" s="61"/>
      <c r="AP7335" s="62"/>
      <c r="AQ7335" s="61"/>
      <c r="AR7335" s="61"/>
      <c r="AS7335" s="61"/>
      <c r="AT7335" s="61"/>
      <c r="AU7335" s="61"/>
      <c r="AV7335" s="61"/>
      <c r="AW7335" s="60"/>
    </row>
    <row r="7336" s="59" customFormat="1" customHeight="1" spans="1:49">
      <c r="A7336" s="60"/>
      <c r="B7336" s="60"/>
      <c r="C7336" s="60"/>
      <c r="D7336" s="60"/>
      <c r="H7336" s="61"/>
      <c r="I7336" s="61"/>
      <c r="J7336" s="61"/>
      <c r="K7336" s="61"/>
      <c r="L7336" s="61"/>
      <c r="M7336" s="61"/>
      <c r="N7336" s="61"/>
      <c r="O7336" s="61"/>
      <c r="P7336" s="61"/>
      <c r="Q7336" s="61"/>
      <c r="R7336" s="61"/>
      <c r="S7336" s="61"/>
      <c r="T7336" s="61"/>
      <c r="U7336" s="61"/>
      <c r="V7336" s="61"/>
      <c r="W7336" s="61"/>
      <c r="X7336" s="61"/>
      <c r="Y7336" s="61"/>
      <c r="Z7336" s="61"/>
      <c r="AA7336" s="61"/>
      <c r="AB7336" s="61"/>
      <c r="AC7336" s="61"/>
      <c r="AD7336" s="61"/>
      <c r="AE7336" s="61"/>
      <c r="AF7336" s="61"/>
      <c r="AG7336" s="61"/>
      <c r="AH7336" s="61"/>
      <c r="AI7336" s="61"/>
      <c r="AJ7336" s="61"/>
      <c r="AK7336" s="61"/>
      <c r="AL7336" s="61"/>
      <c r="AM7336" s="61"/>
      <c r="AN7336" s="61"/>
      <c r="AO7336" s="61"/>
      <c r="AP7336" s="62"/>
      <c r="AQ7336" s="61"/>
      <c r="AR7336" s="61"/>
      <c r="AS7336" s="61"/>
      <c r="AT7336" s="61"/>
      <c r="AU7336" s="61"/>
      <c r="AV7336" s="61"/>
      <c r="AW7336" s="60"/>
    </row>
    <row r="7337" s="59" customFormat="1" customHeight="1" spans="1:49">
      <c r="A7337" s="60"/>
      <c r="B7337" s="60"/>
      <c r="C7337" s="60"/>
      <c r="D7337" s="60"/>
      <c r="H7337" s="61"/>
      <c r="I7337" s="61"/>
      <c r="J7337" s="61"/>
      <c r="K7337" s="61"/>
      <c r="L7337" s="61"/>
      <c r="M7337" s="61"/>
      <c r="N7337" s="61"/>
      <c r="O7337" s="61"/>
      <c r="P7337" s="61"/>
      <c r="Q7337" s="61"/>
      <c r="R7337" s="61"/>
      <c r="S7337" s="61"/>
      <c r="T7337" s="61"/>
      <c r="U7337" s="61"/>
      <c r="V7337" s="61"/>
      <c r="W7337" s="61"/>
      <c r="X7337" s="61"/>
      <c r="Y7337" s="61"/>
      <c r="Z7337" s="61"/>
      <c r="AA7337" s="61"/>
      <c r="AB7337" s="61"/>
      <c r="AC7337" s="61"/>
      <c r="AD7337" s="61"/>
      <c r="AE7337" s="61"/>
      <c r="AF7337" s="61"/>
      <c r="AG7337" s="61"/>
      <c r="AH7337" s="61"/>
      <c r="AI7337" s="61"/>
      <c r="AJ7337" s="61"/>
      <c r="AK7337" s="61"/>
      <c r="AL7337" s="61"/>
      <c r="AM7337" s="61"/>
      <c r="AN7337" s="61"/>
      <c r="AO7337" s="61"/>
      <c r="AP7337" s="62"/>
      <c r="AQ7337" s="61"/>
      <c r="AR7337" s="61"/>
      <c r="AS7337" s="61"/>
      <c r="AT7337" s="61"/>
      <c r="AU7337" s="61"/>
      <c r="AV7337" s="61"/>
      <c r="AW7337" s="60"/>
    </row>
    <row r="7338" s="59" customFormat="1" customHeight="1" spans="1:49">
      <c r="A7338" s="60"/>
      <c r="B7338" s="60"/>
      <c r="C7338" s="60"/>
      <c r="D7338" s="60"/>
      <c r="H7338" s="61"/>
      <c r="I7338" s="61"/>
      <c r="J7338" s="61"/>
      <c r="K7338" s="61"/>
      <c r="L7338" s="61"/>
      <c r="M7338" s="61"/>
      <c r="N7338" s="61"/>
      <c r="O7338" s="61"/>
      <c r="P7338" s="61"/>
      <c r="Q7338" s="61"/>
      <c r="R7338" s="61"/>
      <c r="S7338" s="61"/>
      <c r="T7338" s="61"/>
      <c r="U7338" s="61"/>
      <c r="V7338" s="61"/>
      <c r="W7338" s="61"/>
      <c r="X7338" s="61"/>
      <c r="Y7338" s="61"/>
      <c r="Z7338" s="61"/>
      <c r="AA7338" s="61"/>
      <c r="AB7338" s="61"/>
      <c r="AC7338" s="61"/>
      <c r="AD7338" s="61"/>
      <c r="AE7338" s="61"/>
      <c r="AF7338" s="61"/>
      <c r="AG7338" s="61"/>
      <c r="AH7338" s="61"/>
      <c r="AI7338" s="61"/>
      <c r="AJ7338" s="61"/>
      <c r="AK7338" s="61"/>
      <c r="AL7338" s="61"/>
      <c r="AM7338" s="61"/>
      <c r="AN7338" s="61"/>
      <c r="AO7338" s="61"/>
      <c r="AP7338" s="62"/>
      <c r="AQ7338" s="61"/>
      <c r="AR7338" s="61"/>
      <c r="AS7338" s="61"/>
      <c r="AT7338" s="61"/>
      <c r="AU7338" s="61"/>
      <c r="AV7338" s="61"/>
      <c r="AW7338" s="60"/>
    </row>
    <row r="7339" s="59" customFormat="1" customHeight="1" spans="1:49">
      <c r="A7339" s="60"/>
      <c r="B7339" s="60"/>
      <c r="C7339" s="60"/>
      <c r="D7339" s="60"/>
      <c r="H7339" s="61"/>
      <c r="I7339" s="61"/>
      <c r="J7339" s="61"/>
      <c r="K7339" s="61"/>
      <c r="L7339" s="61"/>
      <c r="M7339" s="61"/>
      <c r="N7339" s="61"/>
      <c r="O7339" s="61"/>
      <c r="P7339" s="61"/>
      <c r="Q7339" s="61"/>
      <c r="R7339" s="61"/>
      <c r="S7339" s="61"/>
      <c r="T7339" s="61"/>
      <c r="U7339" s="61"/>
      <c r="V7339" s="61"/>
      <c r="W7339" s="61"/>
      <c r="X7339" s="61"/>
      <c r="Y7339" s="61"/>
      <c r="Z7339" s="61"/>
      <c r="AA7339" s="61"/>
      <c r="AB7339" s="61"/>
      <c r="AC7339" s="61"/>
      <c r="AD7339" s="61"/>
      <c r="AE7339" s="61"/>
      <c r="AF7339" s="61"/>
      <c r="AG7339" s="61"/>
      <c r="AH7339" s="61"/>
      <c r="AI7339" s="61"/>
      <c r="AJ7339" s="61"/>
      <c r="AK7339" s="61"/>
      <c r="AL7339" s="61"/>
      <c r="AM7339" s="61"/>
      <c r="AN7339" s="61"/>
      <c r="AO7339" s="61"/>
      <c r="AP7339" s="62"/>
      <c r="AQ7339" s="61"/>
      <c r="AR7339" s="61"/>
      <c r="AS7339" s="61"/>
      <c r="AT7339" s="61"/>
      <c r="AU7339" s="61"/>
      <c r="AV7339" s="61"/>
      <c r="AW7339" s="60"/>
    </row>
    <row r="7340" s="59" customFormat="1" customHeight="1" spans="1:49">
      <c r="A7340" s="60"/>
      <c r="B7340" s="60"/>
      <c r="C7340" s="60"/>
      <c r="D7340" s="60"/>
      <c r="H7340" s="61"/>
      <c r="I7340" s="61"/>
      <c r="J7340" s="61"/>
      <c r="K7340" s="61"/>
      <c r="L7340" s="61"/>
      <c r="M7340" s="61"/>
      <c r="N7340" s="61"/>
      <c r="O7340" s="61"/>
      <c r="P7340" s="61"/>
      <c r="Q7340" s="61"/>
      <c r="R7340" s="61"/>
      <c r="S7340" s="61"/>
      <c r="T7340" s="61"/>
      <c r="U7340" s="61"/>
      <c r="V7340" s="61"/>
      <c r="W7340" s="61"/>
      <c r="X7340" s="61"/>
      <c r="Y7340" s="61"/>
      <c r="Z7340" s="61"/>
      <c r="AA7340" s="61"/>
      <c r="AB7340" s="61"/>
      <c r="AC7340" s="61"/>
      <c r="AD7340" s="61"/>
      <c r="AE7340" s="61"/>
      <c r="AF7340" s="61"/>
      <c r="AG7340" s="61"/>
      <c r="AH7340" s="61"/>
      <c r="AI7340" s="61"/>
      <c r="AJ7340" s="61"/>
      <c r="AK7340" s="61"/>
      <c r="AL7340" s="61"/>
      <c r="AM7340" s="61"/>
      <c r="AN7340" s="61"/>
      <c r="AO7340" s="61"/>
      <c r="AP7340" s="62"/>
      <c r="AQ7340" s="61"/>
      <c r="AR7340" s="61"/>
      <c r="AS7340" s="61"/>
      <c r="AT7340" s="61"/>
      <c r="AU7340" s="61"/>
      <c r="AV7340" s="61"/>
      <c r="AW7340" s="60"/>
    </row>
    <row r="7341" s="59" customFormat="1" customHeight="1" spans="1:49">
      <c r="A7341" s="60"/>
      <c r="B7341" s="60"/>
      <c r="C7341" s="60"/>
      <c r="D7341" s="60"/>
      <c r="H7341" s="61"/>
      <c r="I7341" s="61"/>
      <c r="J7341" s="61"/>
      <c r="K7341" s="61"/>
      <c r="L7341" s="61"/>
      <c r="M7341" s="61"/>
      <c r="N7341" s="61"/>
      <c r="O7341" s="61"/>
      <c r="P7341" s="61"/>
      <c r="Q7341" s="61"/>
      <c r="R7341" s="61"/>
      <c r="S7341" s="61"/>
      <c r="T7341" s="61"/>
      <c r="U7341" s="61"/>
      <c r="V7341" s="61"/>
      <c r="W7341" s="61"/>
      <c r="X7341" s="61"/>
      <c r="Y7341" s="61"/>
      <c r="Z7341" s="61"/>
      <c r="AA7341" s="61"/>
      <c r="AB7341" s="61"/>
      <c r="AC7341" s="61"/>
      <c r="AD7341" s="61"/>
      <c r="AE7341" s="61"/>
      <c r="AF7341" s="61"/>
      <c r="AG7341" s="61"/>
      <c r="AH7341" s="61"/>
      <c r="AI7341" s="61"/>
      <c r="AJ7341" s="61"/>
      <c r="AK7341" s="61"/>
      <c r="AL7341" s="61"/>
      <c r="AM7341" s="61"/>
      <c r="AN7341" s="61"/>
      <c r="AO7341" s="61"/>
      <c r="AP7341" s="62"/>
      <c r="AQ7341" s="61"/>
      <c r="AR7341" s="61"/>
      <c r="AS7341" s="61"/>
      <c r="AT7341" s="61"/>
      <c r="AU7341" s="61"/>
      <c r="AV7341" s="61"/>
      <c r="AW7341" s="60"/>
    </row>
    <row r="7342" s="59" customFormat="1" customHeight="1" spans="1:49">
      <c r="A7342" s="60"/>
      <c r="B7342" s="60"/>
      <c r="C7342" s="60"/>
      <c r="D7342" s="60"/>
      <c r="H7342" s="61"/>
      <c r="I7342" s="61"/>
      <c r="J7342" s="61"/>
      <c r="K7342" s="61"/>
      <c r="L7342" s="61"/>
      <c r="M7342" s="61"/>
      <c r="N7342" s="61"/>
      <c r="O7342" s="61"/>
      <c r="P7342" s="61"/>
      <c r="Q7342" s="61"/>
      <c r="R7342" s="61"/>
      <c r="S7342" s="61"/>
      <c r="T7342" s="61"/>
      <c r="U7342" s="61"/>
      <c r="V7342" s="61"/>
      <c r="W7342" s="61"/>
      <c r="X7342" s="61"/>
      <c r="Y7342" s="61"/>
      <c r="Z7342" s="61"/>
      <c r="AA7342" s="61"/>
      <c r="AB7342" s="61"/>
      <c r="AC7342" s="61"/>
      <c r="AD7342" s="61"/>
      <c r="AE7342" s="61"/>
      <c r="AF7342" s="61"/>
      <c r="AG7342" s="61"/>
      <c r="AH7342" s="61"/>
      <c r="AI7342" s="61"/>
      <c r="AJ7342" s="61"/>
      <c r="AK7342" s="61"/>
      <c r="AL7342" s="61"/>
      <c r="AM7342" s="61"/>
      <c r="AN7342" s="61"/>
      <c r="AO7342" s="61"/>
      <c r="AP7342" s="62"/>
      <c r="AQ7342" s="61"/>
      <c r="AR7342" s="61"/>
      <c r="AS7342" s="61"/>
      <c r="AT7342" s="61"/>
      <c r="AU7342" s="61"/>
      <c r="AV7342" s="61"/>
      <c r="AW7342" s="60"/>
    </row>
    <row r="7343" s="59" customFormat="1" customHeight="1" spans="1:49">
      <c r="A7343" s="60"/>
      <c r="B7343" s="60"/>
      <c r="C7343" s="60"/>
      <c r="D7343" s="60"/>
      <c r="H7343" s="61"/>
      <c r="I7343" s="61"/>
      <c r="J7343" s="61"/>
      <c r="K7343" s="61"/>
      <c r="L7343" s="61"/>
      <c r="M7343" s="61"/>
      <c r="N7343" s="61"/>
      <c r="O7343" s="61"/>
      <c r="P7343" s="61"/>
      <c r="Q7343" s="61"/>
      <c r="R7343" s="61"/>
      <c r="S7343" s="61"/>
      <c r="T7343" s="61"/>
      <c r="U7343" s="61"/>
      <c r="V7343" s="61"/>
      <c r="W7343" s="61"/>
      <c r="X7343" s="61"/>
      <c r="Y7343" s="61"/>
      <c r="Z7343" s="61"/>
      <c r="AA7343" s="61"/>
      <c r="AB7343" s="61"/>
      <c r="AC7343" s="61"/>
      <c r="AD7343" s="61"/>
      <c r="AE7343" s="61"/>
      <c r="AF7343" s="61"/>
      <c r="AG7343" s="61"/>
      <c r="AH7343" s="61"/>
      <c r="AI7343" s="61"/>
      <c r="AJ7343" s="61"/>
      <c r="AK7343" s="61"/>
      <c r="AL7343" s="61"/>
      <c r="AM7343" s="61"/>
      <c r="AN7343" s="61"/>
      <c r="AO7343" s="61"/>
      <c r="AP7343" s="62"/>
      <c r="AQ7343" s="61"/>
      <c r="AR7343" s="61"/>
      <c r="AS7343" s="61"/>
      <c r="AT7343" s="61"/>
      <c r="AU7343" s="61"/>
      <c r="AV7343" s="61"/>
      <c r="AW7343" s="60"/>
    </row>
    <row r="7344" s="59" customFormat="1" customHeight="1" spans="1:49">
      <c r="A7344" s="60"/>
      <c r="B7344" s="60"/>
      <c r="C7344" s="60"/>
      <c r="D7344" s="60"/>
      <c r="H7344" s="61"/>
      <c r="I7344" s="61"/>
      <c r="J7344" s="61"/>
      <c r="K7344" s="61"/>
      <c r="L7344" s="61"/>
      <c r="M7344" s="61"/>
      <c r="N7344" s="61"/>
      <c r="O7344" s="61"/>
      <c r="P7344" s="61"/>
      <c r="Q7344" s="61"/>
      <c r="R7344" s="61"/>
      <c r="S7344" s="61"/>
      <c r="T7344" s="61"/>
      <c r="U7344" s="61"/>
      <c r="V7344" s="61"/>
      <c r="W7344" s="61"/>
      <c r="X7344" s="61"/>
      <c r="Y7344" s="61"/>
      <c r="Z7344" s="61"/>
      <c r="AA7344" s="61"/>
      <c r="AB7344" s="61"/>
      <c r="AC7344" s="61"/>
      <c r="AD7344" s="61"/>
      <c r="AE7344" s="61"/>
      <c r="AF7344" s="61"/>
      <c r="AG7344" s="61"/>
      <c r="AH7344" s="61"/>
      <c r="AI7344" s="61"/>
      <c r="AJ7344" s="61"/>
      <c r="AK7344" s="61"/>
      <c r="AL7344" s="61"/>
      <c r="AM7344" s="61"/>
      <c r="AN7344" s="61"/>
      <c r="AO7344" s="61"/>
      <c r="AP7344" s="62"/>
      <c r="AQ7344" s="61"/>
      <c r="AR7344" s="61"/>
      <c r="AS7344" s="61"/>
      <c r="AT7344" s="61"/>
      <c r="AU7344" s="61"/>
      <c r="AV7344" s="61"/>
      <c r="AW7344" s="60"/>
    </row>
    <row r="7345" s="59" customFormat="1" customHeight="1" spans="1:49">
      <c r="A7345" s="60"/>
      <c r="B7345" s="60"/>
      <c r="C7345" s="60"/>
      <c r="D7345" s="60"/>
      <c r="H7345" s="61"/>
      <c r="I7345" s="61"/>
      <c r="J7345" s="61"/>
      <c r="K7345" s="61"/>
      <c r="L7345" s="61"/>
      <c r="M7345" s="61"/>
      <c r="N7345" s="61"/>
      <c r="O7345" s="61"/>
      <c r="P7345" s="61"/>
      <c r="Q7345" s="61"/>
      <c r="R7345" s="61"/>
      <c r="S7345" s="61"/>
      <c r="T7345" s="61"/>
      <c r="U7345" s="61"/>
      <c r="V7345" s="61"/>
      <c r="W7345" s="61"/>
      <c r="X7345" s="61"/>
      <c r="Y7345" s="61"/>
      <c r="Z7345" s="61"/>
      <c r="AA7345" s="61"/>
      <c r="AB7345" s="61"/>
      <c r="AC7345" s="61"/>
      <c r="AD7345" s="61"/>
      <c r="AE7345" s="61"/>
      <c r="AF7345" s="61"/>
      <c r="AG7345" s="61"/>
      <c r="AH7345" s="61"/>
      <c r="AI7345" s="61"/>
      <c r="AJ7345" s="61"/>
      <c r="AK7345" s="61"/>
      <c r="AL7345" s="61"/>
      <c r="AM7345" s="61"/>
      <c r="AN7345" s="61"/>
      <c r="AO7345" s="61"/>
      <c r="AP7345" s="62"/>
      <c r="AQ7345" s="61"/>
      <c r="AR7345" s="61"/>
      <c r="AS7345" s="61"/>
      <c r="AT7345" s="61"/>
      <c r="AU7345" s="61"/>
      <c r="AV7345" s="61"/>
      <c r="AW7345" s="60"/>
    </row>
    <row r="7346" s="59" customFormat="1" customHeight="1" spans="1:49">
      <c r="A7346" s="60"/>
      <c r="B7346" s="60"/>
      <c r="C7346" s="60"/>
      <c r="D7346" s="60"/>
      <c r="H7346" s="61"/>
      <c r="I7346" s="61"/>
      <c r="J7346" s="61"/>
      <c r="K7346" s="61"/>
      <c r="L7346" s="61"/>
      <c r="M7346" s="61"/>
      <c r="N7346" s="61"/>
      <c r="O7346" s="61"/>
      <c r="P7346" s="61"/>
      <c r="Q7346" s="61"/>
      <c r="R7346" s="61"/>
      <c r="S7346" s="61"/>
      <c r="T7346" s="61"/>
      <c r="U7346" s="61"/>
      <c r="V7346" s="61"/>
      <c r="W7346" s="61"/>
      <c r="X7346" s="61"/>
      <c r="Y7346" s="61"/>
      <c r="Z7346" s="61"/>
      <c r="AA7346" s="61"/>
      <c r="AB7346" s="61"/>
      <c r="AC7346" s="61"/>
      <c r="AD7346" s="61"/>
      <c r="AE7346" s="61"/>
      <c r="AF7346" s="61"/>
      <c r="AG7346" s="61"/>
      <c r="AH7346" s="61"/>
      <c r="AI7346" s="61"/>
      <c r="AJ7346" s="61"/>
      <c r="AK7346" s="61"/>
      <c r="AL7346" s="61"/>
      <c r="AM7346" s="61"/>
      <c r="AN7346" s="61"/>
      <c r="AO7346" s="61"/>
      <c r="AP7346" s="62"/>
      <c r="AQ7346" s="61"/>
      <c r="AR7346" s="61"/>
      <c r="AS7346" s="61"/>
      <c r="AT7346" s="61"/>
      <c r="AU7346" s="61"/>
      <c r="AV7346" s="61"/>
      <c r="AW7346" s="60"/>
    </row>
    <row r="7347" s="59" customFormat="1" customHeight="1" spans="1:49">
      <c r="A7347" s="60"/>
      <c r="B7347" s="60"/>
      <c r="C7347" s="60"/>
      <c r="D7347" s="60"/>
      <c r="H7347" s="61"/>
      <c r="I7347" s="61"/>
      <c r="J7347" s="61"/>
      <c r="K7347" s="61"/>
      <c r="L7347" s="61"/>
      <c r="M7347" s="61"/>
      <c r="N7347" s="61"/>
      <c r="O7347" s="61"/>
      <c r="P7347" s="61"/>
      <c r="Q7347" s="61"/>
      <c r="R7347" s="61"/>
      <c r="S7347" s="61"/>
      <c r="T7347" s="61"/>
      <c r="U7347" s="61"/>
      <c r="V7347" s="61"/>
      <c r="W7347" s="61"/>
      <c r="X7347" s="61"/>
      <c r="Y7347" s="61"/>
      <c r="Z7347" s="61"/>
      <c r="AA7347" s="61"/>
      <c r="AB7347" s="61"/>
      <c r="AC7347" s="61"/>
      <c r="AD7347" s="61"/>
      <c r="AE7347" s="61"/>
      <c r="AF7347" s="61"/>
      <c r="AG7347" s="61"/>
      <c r="AH7347" s="61"/>
      <c r="AI7347" s="61"/>
      <c r="AJ7347" s="61"/>
      <c r="AK7347" s="61"/>
      <c r="AL7347" s="61"/>
      <c r="AM7347" s="61"/>
      <c r="AN7347" s="61"/>
      <c r="AO7347" s="61"/>
      <c r="AP7347" s="62"/>
      <c r="AQ7347" s="61"/>
      <c r="AR7347" s="61"/>
      <c r="AS7347" s="61"/>
      <c r="AT7347" s="61"/>
      <c r="AU7347" s="61"/>
      <c r="AV7347" s="61"/>
      <c r="AW7347" s="60"/>
    </row>
    <row r="7348" s="59" customFormat="1" customHeight="1" spans="1:49">
      <c r="A7348" s="60"/>
      <c r="B7348" s="60"/>
      <c r="C7348" s="60"/>
      <c r="D7348" s="60"/>
      <c r="H7348" s="61"/>
      <c r="I7348" s="61"/>
      <c r="J7348" s="61"/>
      <c r="K7348" s="61"/>
      <c r="L7348" s="61"/>
      <c r="M7348" s="61"/>
      <c r="N7348" s="61"/>
      <c r="O7348" s="61"/>
      <c r="P7348" s="61"/>
      <c r="Q7348" s="61"/>
      <c r="R7348" s="61"/>
      <c r="S7348" s="61"/>
      <c r="T7348" s="61"/>
      <c r="U7348" s="61"/>
      <c r="V7348" s="61"/>
      <c r="W7348" s="61"/>
      <c r="X7348" s="61"/>
      <c r="Y7348" s="61"/>
      <c r="Z7348" s="61"/>
      <c r="AA7348" s="61"/>
      <c r="AB7348" s="61"/>
      <c r="AC7348" s="61"/>
      <c r="AD7348" s="61"/>
      <c r="AE7348" s="61"/>
      <c r="AF7348" s="61"/>
      <c r="AG7348" s="61"/>
      <c r="AH7348" s="61"/>
      <c r="AI7348" s="61"/>
      <c r="AJ7348" s="61"/>
      <c r="AK7348" s="61"/>
      <c r="AL7348" s="61"/>
      <c r="AM7348" s="61"/>
      <c r="AN7348" s="61"/>
      <c r="AO7348" s="61"/>
      <c r="AP7348" s="62"/>
      <c r="AQ7348" s="61"/>
      <c r="AR7348" s="61"/>
      <c r="AS7348" s="61"/>
      <c r="AT7348" s="61"/>
      <c r="AU7348" s="61"/>
      <c r="AV7348" s="61"/>
      <c r="AW7348" s="60"/>
    </row>
    <row r="7349" s="59" customFormat="1" customHeight="1" spans="1:49">
      <c r="A7349" s="60"/>
      <c r="B7349" s="60"/>
      <c r="C7349" s="60"/>
      <c r="D7349" s="60"/>
      <c r="H7349" s="61"/>
      <c r="I7349" s="61"/>
      <c r="J7349" s="61"/>
      <c r="K7349" s="61"/>
      <c r="L7349" s="61"/>
      <c r="M7349" s="61"/>
      <c r="N7349" s="61"/>
      <c r="O7349" s="61"/>
      <c r="P7349" s="61"/>
      <c r="Q7349" s="61"/>
      <c r="R7349" s="61"/>
      <c r="S7349" s="61"/>
      <c r="T7349" s="61"/>
      <c r="U7349" s="61"/>
      <c r="V7349" s="61"/>
      <c r="W7349" s="61"/>
      <c r="X7349" s="61"/>
      <c r="Y7349" s="61"/>
      <c r="Z7349" s="61"/>
      <c r="AA7349" s="61"/>
      <c r="AB7349" s="61"/>
      <c r="AC7349" s="61"/>
      <c r="AD7349" s="61"/>
      <c r="AE7349" s="61"/>
      <c r="AF7349" s="61"/>
      <c r="AG7349" s="61"/>
      <c r="AH7349" s="61"/>
      <c r="AI7349" s="61"/>
      <c r="AJ7349" s="61"/>
      <c r="AK7349" s="61"/>
      <c r="AL7349" s="61"/>
      <c r="AM7349" s="61"/>
      <c r="AN7349" s="61"/>
      <c r="AO7349" s="61"/>
      <c r="AP7349" s="62"/>
      <c r="AQ7349" s="61"/>
      <c r="AR7349" s="61"/>
      <c r="AS7349" s="61"/>
      <c r="AT7349" s="61"/>
      <c r="AU7349" s="61"/>
      <c r="AV7349" s="61"/>
      <c r="AW7349" s="60"/>
    </row>
    <row r="7350" s="59" customFormat="1" customHeight="1" spans="1:49">
      <c r="A7350" s="60"/>
      <c r="B7350" s="60"/>
      <c r="C7350" s="60"/>
      <c r="D7350" s="60"/>
      <c r="H7350" s="61"/>
      <c r="I7350" s="61"/>
      <c r="J7350" s="61"/>
      <c r="K7350" s="61"/>
      <c r="L7350" s="61"/>
      <c r="M7350" s="61"/>
      <c r="N7350" s="61"/>
      <c r="O7350" s="61"/>
      <c r="P7350" s="61"/>
      <c r="Q7350" s="61"/>
      <c r="R7350" s="61"/>
      <c r="S7350" s="61"/>
      <c r="T7350" s="61"/>
      <c r="U7350" s="61"/>
      <c r="V7350" s="61"/>
      <c r="W7350" s="61"/>
      <c r="X7350" s="61"/>
      <c r="Y7350" s="61"/>
      <c r="Z7350" s="61"/>
      <c r="AA7350" s="61"/>
      <c r="AB7350" s="61"/>
      <c r="AC7350" s="61"/>
      <c r="AD7350" s="61"/>
      <c r="AE7350" s="61"/>
      <c r="AF7350" s="61"/>
      <c r="AG7350" s="61"/>
      <c r="AH7350" s="61"/>
      <c r="AI7350" s="61"/>
      <c r="AJ7350" s="61"/>
      <c r="AK7350" s="61"/>
      <c r="AL7350" s="61"/>
      <c r="AM7350" s="61"/>
      <c r="AN7350" s="61"/>
      <c r="AO7350" s="61"/>
      <c r="AP7350" s="62"/>
      <c r="AQ7350" s="61"/>
      <c r="AR7350" s="61"/>
      <c r="AS7350" s="61"/>
      <c r="AT7350" s="61"/>
      <c r="AU7350" s="61"/>
      <c r="AV7350" s="61"/>
      <c r="AW7350" s="60"/>
    </row>
    <row r="7351" s="59" customFormat="1" customHeight="1" spans="1:49">
      <c r="A7351" s="60"/>
      <c r="B7351" s="60"/>
      <c r="C7351" s="60"/>
      <c r="D7351" s="60"/>
      <c r="H7351" s="61"/>
      <c r="I7351" s="61"/>
      <c r="J7351" s="61"/>
      <c r="K7351" s="61"/>
      <c r="L7351" s="61"/>
      <c r="M7351" s="61"/>
      <c r="N7351" s="61"/>
      <c r="O7351" s="61"/>
      <c r="P7351" s="61"/>
      <c r="Q7351" s="61"/>
      <c r="R7351" s="61"/>
      <c r="S7351" s="61"/>
      <c r="T7351" s="61"/>
      <c r="U7351" s="61"/>
      <c r="V7351" s="61"/>
      <c r="W7351" s="61"/>
      <c r="X7351" s="61"/>
      <c r="Y7351" s="61"/>
      <c r="Z7351" s="61"/>
      <c r="AA7351" s="61"/>
      <c r="AB7351" s="61"/>
      <c r="AC7351" s="61"/>
      <c r="AD7351" s="61"/>
      <c r="AE7351" s="61"/>
      <c r="AF7351" s="61"/>
      <c r="AG7351" s="61"/>
      <c r="AH7351" s="61"/>
      <c r="AI7351" s="61"/>
      <c r="AJ7351" s="61"/>
      <c r="AK7351" s="61"/>
      <c r="AL7351" s="61"/>
      <c r="AM7351" s="61"/>
      <c r="AN7351" s="61"/>
      <c r="AO7351" s="61"/>
      <c r="AP7351" s="62"/>
      <c r="AQ7351" s="61"/>
      <c r="AR7351" s="61"/>
      <c r="AS7351" s="61"/>
      <c r="AT7351" s="61"/>
      <c r="AU7351" s="61"/>
      <c r="AV7351" s="61"/>
      <c r="AW7351" s="60"/>
    </row>
    <row r="7352" s="59" customFormat="1" customHeight="1" spans="1:49">
      <c r="A7352" s="60"/>
      <c r="B7352" s="60"/>
      <c r="C7352" s="60"/>
      <c r="D7352" s="60"/>
      <c r="H7352" s="61"/>
      <c r="I7352" s="61"/>
      <c r="J7352" s="61"/>
      <c r="K7352" s="61"/>
      <c r="L7352" s="61"/>
      <c r="M7352" s="61"/>
      <c r="N7352" s="61"/>
      <c r="O7352" s="61"/>
      <c r="P7352" s="61"/>
      <c r="Q7352" s="61"/>
      <c r="R7352" s="61"/>
      <c r="S7352" s="61"/>
      <c r="T7352" s="61"/>
      <c r="U7352" s="61"/>
      <c r="V7352" s="61"/>
      <c r="W7352" s="61"/>
      <c r="X7352" s="61"/>
      <c r="Y7352" s="61"/>
      <c r="Z7352" s="61"/>
      <c r="AA7352" s="61"/>
      <c r="AB7352" s="61"/>
      <c r="AC7352" s="61"/>
      <c r="AD7352" s="61"/>
      <c r="AE7352" s="61"/>
      <c r="AF7352" s="61"/>
      <c r="AG7352" s="61"/>
      <c r="AH7352" s="61"/>
      <c r="AI7352" s="61"/>
      <c r="AJ7352" s="61"/>
      <c r="AK7352" s="61"/>
      <c r="AL7352" s="61"/>
      <c r="AM7352" s="61"/>
      <c r="AN7352" s="61"/>
      <c r="AO7352" s="61"/>
      <c r="AP7352" s="62"/>
      <c r="AQ7352" s="61"/>
      <c r="AR7352" s="61"/>
      <c r="AS7352" s="61"/>
      <c r="AT7352" s="61"/>
      <c r="AU7352" s="61"/>
      <c r="AV7352" s="61"/>
      <c r="AW7352" s="60"/>
    </row>
    <row r="7353" s="59" customFormat="1" customHeight="1" spans="1:49">
      <c r="A7353" s="60"/>
      <c r="B7353" s="60"/>
      <c r="C7353" s="60"/>
      <c r="D7353" s="60"/>
      <c r="H7353" s="61"/>
      <c r="I7353" s="61"/>
      <c r="J7353" s="61"/>
      <c r="K7353" s="61"/>
      <c r="L7353" s="61"/>
      <c r="M7353" s="61"/>
      <c r="N7353" s="61"/>
      <c r="O7353" s="61"/>
      <c r="P7353" s="61"/>
      <c r="Q7353" s="61"/>
      <c r="R7353" s="61"/>
      <c r="S7353" s="61"/>
      <c r="T7353" s="61"/>
      <c r="U7353" s="61"/>
      <c r="V7353" s="61"/>
      <c r="W7353" s="61"/>
      <c r="X7353" s="61"/>
      <c r="Y7353" s="61"/>
      <c r="Z7353" s="61"/>
      <c r="AA7353" s="61"/>
      <c r="AB7353" s="61"/>
      <c r="AC7353" s="61"/>
      <c r="AD7353" s="61"/>
      <c r="AE7353" s="61"/>
      <c r="AF7353" s="61"/>
      <c r="AG7353" s="61"/>
      <c r="AH7353" s="61"/>
      <c r="AI7353" s="61"/>
      <c r="AJ7353" s="61"/>
      <c r="AK7353" s="61"/>
      <c r="AL7353" s="61"/>
      <c r="AM7353" s="61"/>
      <c r="AN7353" s="61"/>
      <c r="AO7353" s="61"/>
      <c r="AP7353" s="62"/>
      <c r="AQ7353" s="61"/>
      <c r="AR7353" s="61"/>
      <c r="AS7353" s="61"/>
      <c r="AT7353" s="61"/>
      <c r="AU7353" s="61"/>
      <c r="AV7353" s="61"/>
      <c r="AW7353" s="60"/>
    </row>
    <row r="7354" s="59" customFormat="1" customHeight="1" spans="1:49">
      <c r="A7354" s="60"/>
      <c r="B7354" s="60"/>
      <c r="C7354" s="60"/>
      <c r="D7354" s="60"/>
      <c r="H7354" s="61"/>
      <c r="I7354" s="61"/>
      <c r="J7354" s="61"/>
      <c r="K7354" s="61"/>
      <c r="L7354" s="61"/>
      <c r="M7354" s="61"/>
      <c r="N7354" s="61"/>
      <c r="O7354" s="61"/>
      <c r="P7354" s="61"/>
      <c r="Q7354" s="61"/>
      <c r="R7354" s="61"/>
      <c r="S7354" s="61"/>
      <c r="T7354" s="61"/>
      <c r="U7354" s="61"/>
      <c r="V7354" s="61"/>
      <c r="W7354" s="61"/>
      <c r="X7354" s="61"/>
      <c r="Y7354" s="61"/>
      <c r="Z7354" s="61"/>
      <c r="AA7354" s="61"/>
      <c r="AB7354" s="61"/>
      <c r="AC7354" s="61"/>
      <c r="AD7354" s="61"/>
      <c r="AE7354" s="61"/>
      <c r="AF7354" s="61"/>
      <c r="AG7354" s="61"/>
      <c r="AH7354" s="61"/>
      <c r="AI7354" s="61"/>
      <c r="AJ7354" s="61"/>
      <c r="AK7354" s="61"/>
      <c r="AL7354" s="61"/>
      <c r="AM7354" s="61"/>
      <c r="AN7354" s="61"/>
      <c r="AO7354" s="61"/>
      <c r="AP7354" s="62"/>
      <c r="AQ7354" s="61"/>
      <c r="AR7354" s="61"/>
      <c r="AS7354" s="61"/>
      <c r="AT7354" s="61"/>
      <c r="AU7354" s="61"/>
      <c r="AV7354" s="61"/>
      <c r="AW7354" s="60"/>
    </row>
    <row r="7355" s="59" customFormat="1" customHeight="1" spans="1:49">
      <c r="A7355" s="60"/>
      <c r="B7355" s="60"/>
      <c r="C7355" s="60"/>
      <c r="D7355" s="60"/>
      <c r="H7355" s="61"/>
      <c r="I7355" s="61"/>
      <c r="J7355" s="61"/>
      <c r="K7355" s="61"/>
      <c r="L7355" s="61"/>
      <c r="M7355" s="61"/>
      <c r="N7355" s="61"/>
      <c r="O7355" s="61"/>
      <c r="P7355" s="61"/>
      <c r="Q7355" s="61"/>
      <c r="R7355" s="61"/>
      <c r="S7355" s="61"/>
      <c r="T7355" s="61"/>
      <c r="U7355" s="61"/>
      <c r="V7355" s="61"/>
      <c r="W7355" s="61"/>
      <c r="X7355" s="61"/>
      <c r="Y7355" s="61"/>
      <c r="Z7355" s="61"/>
      <c r="AA7355" s="61"/>
      <c r="AB7355" s="61"/>
      <c r="AC7355" s="61"/>
      <c r="AD7355" s="61"/>
      <c r="AE7355" s="61"/>
      <c r="AF7355" s="61"/>
      <c r="AG7355" s="61"/>
      <c r="AH7355" s="61"/>
      <c r="AI7355" s="61"/>
      <c r="AJ7355" s="61"/>
      <c r="AK7355" s="61"/>
      <c r="AL7355" s="61"/>
      <c r="AM7355" s="61"/>
      <c r="AN7355" s="61"/>
      <c r="AO7355" s="61"/>
      <c r="AP7355" s="62"/>
      <c r="AQ7355" s="61"/>
      <c r="AR7355" s="61"/>
      <c r="AS7355" s="61"/>
      <c r="AT7355" s="61"/>
      <c r="AU7355" s="61"/>
      <c r="AV7355" s="61"/>
      <c r="AW7355" s="60"/>
    </row>
    <row r="7356" s="59" customFormat="1" customHeight="1" spans="1:49">
      <c r="A7356" s="60"/>
      <c r="B7356" s="60"/>
      <c r="C7356" s="60"/>
      <c r="D7356" s="60"/>
      <c r="H7356" s="61"/>
      <c r="I7356" s="61"/>
      <c r="J7356" s="61"/>
      <c r="K7356" s="61"/>
      <c r="L7356" s="61"/>
      <c r="M7356" s="61"/>
      <c r="N7356" s="61"/>
      <c r="O7356" s="61"/>
      <c r="P7356" s="61"/>
      <c r="Q7356" s="61"/>
      <c r="R7356" s="61"/>
      <c r="S7356" s="61"/>
      <c r="T7356" s="61"/>
      <c r="U7356" s="61"/>
      <c r="V7356" s="61"/>
      <c r="W7356" s="61"/>
      <c r="X7356" s="61"/>
      <c r="Y7356" s="61"/>
      <c r="Z7356" s="61"/>
      <c r="AA7356" s="61"/>
      <c r="AB7356" s="61"/>
      <c r="AC7356" s="61"/>
      <c r="AD7356" s="61"/>
      <c r="AE7356" s="61"/>
      <c r="AF7356" s="61"/>
      <c r="AG7356" s="61"/>
      <c r="AH7356" s="61"/>
      <c r="AI7356" s="61"/>
      <c r="AJ7356" s="61"/>
      <c r="AK7356" s="61"/>
      <c r="AL7356" s="61"/>
      <c r="AM7356" s="61"/>
      <c r="AN7356" s="61"/>
      <c r="AO7356" s="61"/>
      <c r="AP7356" s="62"/>
      <c r="AQ7356" s="61"/>
      <c r="AR7356" s="61"/>
      <c r="AS7356" s="61"/>
      <c r="AT7356" s="61"/>
      <c r="AU7356" s="61"/>
      <c r="AV7356" s="61"/>
      <c r="AW7356" s="60"/>
    </row>
    <row r="7357" s="59" customFormat="1" customHeight="1" spans="1:49">
      <c r="A7357" s="60"/>
      <c r="B7357" s="60"/>
      <c r="C7357" s="60"/>
      <c r="D7357" s="60"/>
      <c r="H7357" s="61"/>
      <c r="I7357" s="61"/>
      <c r="J7357" s="61"/>
      <c r="K7357" s="61"/>
      <c r="L7357" s="61"/>
      <c r="M7357" s="61"/>
      <c r="N7357" s="61"/>
      <c r="O7357" s="61"/>
      <c r="P7357" s="61"/>
      <c r="Q7357" s="61"/>
      <c r="R7357" s="61"/>
      <c r="S7357" s="61"/>
      <c r="T7357" s="61"/>
      <c r="U7357" s="61"/>
      <c r="V7357" s="61"/>
      <c r="W7357" s="61"/>
      <c r="X7357" s="61"/>
      <c r="Y7357" s="61"/>
      <c r="Z7357" s="61"/>
      <c r="AA7357" s="61"/>
      <c r="AB7357" s="61"/>
      <c r="AC7357" s="61"/>
      <c r="AD7357" s="61"/>
      <c r="AE7357" s="61"/>
      <c r="AF7357" s="61"/>
      <c r="AG7357" s="61"/>
      <c r="AH7357" s="61"/>
      <c r="AI7357" s="61"/>
      <c r="AJ7357" s="61"/>
      <c r="AK7357" s="61"/>
      <c r="AL7357" s="61"/>
      <c r="AM7357" s="61"/>
      <c r="AN7357" s="61"/>
      <c r="AO7357" s="61"/>
      <c r="AP7357" s="62"/>
      <c r="AQ7357" s="61"/>
      <c r="AR7357" s="61"/>
      <c r="AS7357" s="61"/>
      <c r="AT7357" s="61"/>
      <c r="AU7357" s="61"/>
      <c r="AV7357" s="61"/>
      <c r="AW7357" s="60"/>
    </row>
    <row r="7358" s="59" customFormat="1" customHeight="1" spans="1:49">
      <c r="A7358" s="60"/>
      <c r="B7358" s="60"/>
      <c r="C7358" s="60"/>
      <c r="D7358" s="60"/>
      <c r="H7358" s="61"/>
      <c r="I7358" s="61"/>
      <c r="J7358" s="61"/>
      <c r="K7358" s="61"/>
      <c r="L7358" s="61"/>
      <c r="M7358" s="61"/>
      <c r="N7358" s="61"/>
      <c r="O7358" s="61"/>
      <c r="P7358" s="61"/>
      <c r="Q7358" s="61"/>
      <c r="R7358" s="61"/>
      <c r="S7358" s="61"/>
      <c r="T7358" s="61"/>
      <c r="U7358" s="61"/>
      <c r="V7358" s="61"/>
      <c r="W7358" s="61"/>
      <c r="X7358" s="61"/>
      <c r="Y7358" s="61"/>
      <c r="Z7358" s="61"/>
      <c r="AA7358" s="61"/>
      <c r="AB7358" s="61"/>
      <c r="AC7358" s="61"/>
      <c r="AD7358" s="61"/>
      <c r="AE7358" s="61"/>
      <c r="AF7358" s="61"/>
      <c r="AG7358" s="61"/>
      <c r="AH7358" s="61"/>
      <c r="AI7358" s="61"/>
      <c r="AJ7358" s="61"/>
      <c r="AK7358" s="61"/>
      <c r="AL7358" s="61"/>
      <c r="AM7358" s="61"/>
      <c r="AN7358" s="61"/>
      <c r="AO7358" s="61"/>
      <c r="AP7358" s="62"/>
      <c r="AQ7358" s="61"/>
      <c r="AR7358" s="61"/>
      <c r="AS7358" s="61"/>
      <c r="AT7358" s="61"/>
      <c r="AU7358" s="61"/>
      <c r="AV7358" s="61"/>
      <c r="AW7358" s="60"/>
    </row>
    <row r="7359" s="59" customFormat="1" customHeight="1" spans="1:49">
      <c r="A7359" s="60"/>
      <c r="B7359" s="60"/>
      <c r="C7359" s="60"/>
      <c r="D7359" s="60"/>
      <c r="H7359" s="61"/>
      <c r="I7359" s="61"/>
      <c r="J7359" s="61"/>
      <c r="K7359" s="61"/>
      <c r="L7359" s="61"/>
      <c r="M7359" s="61"/>
      <c r="N7359" s="61"/>
      <c r="O7359" s="61"/>
      <c r="P7359" s="61"/>
      <c r="Q7359" s="61"/>
      <c r="R7359" s="61"/>
      <c r="S7359" s="61"/>
      <c r="T7359" s="61"/>
      <c r="U7359" s="61"/>
      <c r="V7359" s="61"/>
      <c r="W7359" s="61"/>
      <c r="X7359" s="61"/>
      <c r="Y7359" s="61"/>
      <c r="Z7359" s="61"/>
      <c r="AA7359" s="61"/>
      <c r="AB7359" s="61"/>
      <c r="AC7359" s="61"/>
      <c r="AD7359" s="61"/>
      <c r="AE7359" s="61"/>
      <c r="AF7359" s="61"/>
      <c r="AG7359" s="61"/>
      <c r="AH7359" s="61"/>
      <c r="AI7359" s="61"/>
      <c r="AJ7359" s="61"/>
      <c r="AK7359" s="61"/>
      <c r="AL7359" s="61"/>
      <c r="AM7359" s="61"/>
      <c r="AN7359" s="61"/>
      <c r="AO7359" s="61"/>
      <c r="AP7359" s="62"/>
      <c r="AQ7359" s="61"/>
      <c r="AR7359" s="61"/>
      <c r="AS7359" s="61"/>
      <c r="AT7359" s="61"/>
      <c r="AU7359" s="61"/>
      <c r="AV7359" s="61"/>
      <c r="AW7359" s="60"/>
    </row>
    <row r="7360" s="59" customFormat="1" customHeight="1" spans="1:49">
      <c r="A7360" s="60"/>
      <c r="B7360" s="60"/>
      <c r="C7360" s="60"/>
      <c r="D7360" s="60"/>
      <c r="H7360" s="61"/>
      <c r="I7360" s="61"/>
      <c r="J7360" s="61"/>
      <c r="K7360" s="61"/>
      <c r="L7360" s="61"/>
      <c r="M7360" s="61"/>
      <c r="N7360" s="61"/>
      <c r="O7360" s="61"/>
      <c r="P7360" s="61"/>
      <c r="Q7360" s="61"/>
      <c r="R7360" s="61"/>
      <c r="S7360" s="61"/>
      <c r="T7360" s="61"/>
      <c r="U7360" s="61"/>
      <c r="V7360" s="61"/>
      <c r="W7360" s="61"/>
      <c r="X7360" s="61"/>
      <c r="Y7360" s="61"/>
      <c r="Z7360" s="61"/>
      <c r="AA7360" s="61"/>
      <c r="AB7360" s="61"/>
      <c r="AC7360" s="61"/>
      <c r="AD7360" s="61"/>
      <c r="AE7360" s="61"/>
      <c r="AF7360" s="61"/>
      <c r="AG7360" s="61"/>
      <c r="AH7360" s="61"/>
      <c r="AI7360" s="61"/>
      <c r="AJ7360" s="61"/>
      <c r="AK7360" s="61"/>
      <c r="AL7360" s="61"/>
      <c r="AM7360" s="61"/>
      <c r="AN7360" s="61"/>
      <c r="AO7360" s="61"/>
      <c r="AP7360" s="62"/>
      <c r="AQ7360" s="61"/>
      <c r="AR7360" s="61"/>
      <c r="AS7360" s="61"/>
      <c r="AT7360" s="61"/>
      <c r="AU7360" s="61"/>
      <c r="AV7360" s="61"/>
      <c r="AW7360" s="60"/>
    </row>
    <row r="7361" s="59" customFormat="1" customHeight="1" spans="1:49">
      <c r="A7361" s="60"/>
      <c r="B7361" s="60"/>
      <c r="C7361" s="60"/>
      <c r="D7361" s="60"/>
      <c r="H7361" s="61"/>
      <c r="I7361" s="61"/>
      <c r="J7361" s="61"/>
      <c r="K7361" s="61"/>
      <c r="L7361" s="61"/>
      <c r="M7361" s="61"/>
      <c r="N7361" s="61"/>
      <c r="O7361" s="61"/>
      <c r="P7361" s="61"/>
      <c r="Q7361" s="61"/>
      <c r="R7361" s="61"/>
      <c r="S7361" s="61"/>
      <c r="T7361" s="61"/>
      <c r="U7361" s="61"/>
      <c r="V7361" s="61"/>
      <c r="W7361" s="61"/>
      <c r="X7361" s="61"/>
      <c r="Y7361" s="61"/>
      <c r="Z7361" s="61"/>
      <c r="AA7361" s="61"/>
      <c r="AB7361" s="61"/>
      <c r="AC7361" s="61"/>
      <c r="AD7361" s="61"/>
      <c r="AE7361" s="61"/>
      <c r="AF7361" s="61"/>
      <c r="AG7361" s="61"/>
      <c r="AH7361" s="61"/>
      <c r="AI7361" s="61"/>
      <c r="AJ7361" s="61"/>
      <c r="AK7361" s="61"/>
      <c r="AL7361" s="61"/>
      <c r="AM7361" s="61"/>
      <c r="AN7361" s="61"/>
      <c r="AO7361" s="61"/>
      <c r="AP7361" s="62"/>
      <c r="AQ7361" s="61"/>
      <c r="AR7361" s="61"/>
      <c r="AS7361" s="61"/>
      <c r="AT7361" s="61"/>
      <c r="AU7361" s="61"/>
      <c r="AV7361" s="61"/>
      <c r="AW7361" s="60"/>
    </row>
    <row r="7362" s="59" customFormat="1" customHeight="1" spans="1:49">
      <c r="A7362" s="60"/>
      <c r="B7362" s="60"/>
      <c r="C7362" s="60"/>
      <c r="D7362" s="60"/>
      <c r="H7362" s="61"/>
      <c r="I7362" s="61"/>
      <c r="J7362" s="61"/>
      <c r="K7362" s="61"/>
      <c r="L7362" s="61"/>
      <c r="M7362" s="61"/>
      <c r="N7362" s="61"/>
      <c r="O7362" s="61"/>
      <c r="P7362" s="61"/>
      <c r="Q7362" s="61"/>
      <c r="R7362" s="61"/>
      <c r="S7362" s="61"/>
      <c r="T7362" s="61"/>
      <c r="U7362" s="61"/>
      <c r="V7362" s="61"/>
      <c r="W7362" s="61"/>
      <c r="X7362" s="61"/>
      <c r="Y7362" s="61"/>
      <c r="Z7362" s="61"/>
      <c r="AA7362" s="61"/>
      <c r="AB7362" s="61"/>
      <c r="AC7362" s="61"/>
      <c r="AD7362" s="61"/>
      <c r="AE7362" s="61"/>
      <c r="AF7362" s="61"/>
      <c r="AG7362" s="61"/>
      <c r="AH7362" s="61"/>
      <c r="AI7362" s="61"/>
      <c r="AJ7362" s="61"/>
      <c r="AK7362" s="61"/>
      <c r="AL7362" s="61"/>
      <c r="AM7362" s="61"/>
      <c r="AN7362" s="61"/>
      <c r="AO7362" s="61"/>
      <c r="AP7362" s="62"/>
      <c r="AQ7362" s="61"/>
      <c r="AR7362" s="61"/>
      <c r="AS7362" s="61"/>
      <c r="AT7362" s="61"/>
      <c r="AU7362" s="61"/>
      <c r="AV7362" s="61"/>
      <c r="AW7362" s="60"/>
    </row>
    <row r="7363" s="59" customFormat="1" customHeight="1" spans="1:49">
      <c r="A7363" s="60"/>
      <c r="B7363" s="60"/>
      <c r="C7363" s="60"/>
      <c r="D7363" s="60"/>
      <c r="H7363" s="61"/>
      <c r="I7363" s="61"/>
      <c r="J7363" s="61"/>
      <c r="K7363" s="61"/>
      <c r="L7363" s="61"/>
      <c r="M7363" s="61"/>
      <c r="N7363" s="61"/>
      <c r="O7363" s="61"/>
      <c r="P7363" s="61"/>
      <c r="Q7363" s="61"/>
      <c r="R7363" s="61"/>
      <c r="S7363" s="61"/>
      <c r="T7363" s="61"/>
      <c r="U7363" s="61"/>
      <c r="V7363" s="61"/>
      <c r="W7363" s="61"/>
      <c r="X7363" s="61"/>
      <c r="Y7363" s="61"/>
      <c r="Z7363" s="61"/>
      <c r="AA7363" s="61"/>
      <c r="AB7363" s="61"/>
      <c r="AC7363" s="61"/>
      <c r="AD7363" s="61"/>
      <c r="AE7363" s="61"/>
      <c r="AF7363" s="61"/>
      <c r="AG7363" s="61"/>
      <c r="AH7363" s="61"/>
      <c r="AI7363" s="61"/>
      <c r="AJ7363" s="61"/>
      <c r="AK7363" s="61"/>
      <c r="AL7363" s="61"/>
      <c r="AM7363" s="61"/>
      <c r="AN7363" s="61"/>
      <c r="AO7363" s="61"/>
      <c r="AP7363" s="62"/>
      <c r="AQ7363" s="61"/>
      <c r="AR7363" s="61"/>
      <c r="AS7363" s="61"/>
      <c r="AT7363" s="61"/>
      <c r="AU7363" s="61"/>
      <c r="AV7363" s="61"/>
      <c r="AW7363" s="60"/>
    </row>
    <row r="7364" s="59" customFormat="1" customHeight="1" spans="1:49">
      <c r="A7364" s="60"/>
      <c r="B7364" s="60"/>
      <c r="C7364" s="60"/>
      <c r="D7364" s="60"/>
      <c r="H7364" s="61"/>
      <c r="I7364" s="61"/>
      <c r="J7364" s="61"/>
      <c r="K7364" s="61"/>
      <c r="L7364" s="61"/>
      <c r="M7364" s="61"/>
      <c r="N7364" s="61"/>
      <c r="O7364" s="61"/>
      <c r="P7364" s="61"/>
      <c r="Q7364" s="61"/>
      <c r="R7364" s="61"/>
      <c r="S7364" s="61"/>
      <c r="T7364" s="61"/>
      <c r="U7364" s="61"/>
      <c r="V7364" s="61"/>
      <c r="W7364" s="61"/>
      <c r="X7364" s="61"/>
      <c r="Y7364" s="61"/>
      <c r="Z7364" s="61"/>
      <c r="AA7364" s="61"/>
      <c r="AB7364" s="61"/>
      <c r="AC7364" s="61"/>
      <c r="AD7364" s="61"/>
      <c r="AE7364" s="61"/>
      <c r="AF7364" s="61"/>
      <c r="AG7364" s="61"/>
      <c r="AH7364" s="61"/>
      <c r="AI7364" s="61"/>
      <c r="AJ7364" s="61"/>
      <c r="AK7364" s="61"/>
      <c r="AL7364" s="61"/>
      <c r="AM7364" s="61"/>
      <c r="AN7364" s="61"/>
      <c r="AO7364" s="61"/>
      <c r="AP7364" s="62"/>
      <c r="AQ7364" s="61"/>
      <c r="AR7364" s="61"/>
      <c r="AS7364" s="61"/>
      <c r="AT7364" s="61"/>
      <c r="AU7364" s="61"/>
      <c r="AV7364" s="61"/>
      <c r="AW7364" s="60"/>
    </row>
    <row r="7365" s="59" customFormat="1" customHeight="1" spans="1:49">
      <c r="A7365" s="60"/>
      <c r="B7365" s="60"/>
      <c r="C7365" s="60"/>
      <c r="D7365" s="60"/>
      <c r="H7365" s="61"/>
      <c r="I7365" s="61"/>
      <c r="J7365" s="61"/>
      <c r="K7365" s="61"/>
      <c r="L7365" s="61"/>
      <c r="M7365" s="61"/>
      <c r="N7365" s="61"/>
      <c r="O7365" s="61"/>
      <c r="P7365" s="61"/>
      <c r="Q7365" s="61"/>
      <c r="R7365" s="61"/>
      <c r="S7365" s="61"/>
      <c r="T7365" s="61"/>
      <c r="U7365" s="61"/>
      <c r="V7365" s="61"/>
      <c r="W7365" s="61"/>
      <c r="X7365" s="61"/>
      <c r="Y7365" s="61"/>
      <c r="Z7365" s="61"/>
      <c r="AA7365" s="61"/>
      <c r="AB7365" s="61"/>
      <c r="AC7365" s="61"/>
      <c r="AD7365" s="61"/>
      <c r="AE7365" s="61"/>
      <c r="AF7365" s="61"/>
      <c r="AG7365" s="61"/>
      <c r="AH7365" s="61"/>
      <c r="AI7365" s="61"/>
      <c r="AJ7365" s="61"/>
      <c r="AK7365" s="61"/>
      <c r="AL7365" s="61"/>
      <c r="AM7365" s="61"/>
      <c r="AN7365" s="61"/>
      <c r="AO7365" s="61"/>
      <c r="AP7365" s="62"/>
      <c r="AQ7365" s="61"/>
      <c r="AR7365" s="61"/>
      <c r="AS7365" s="61"/>
      <c r="AT7365" s="61"/>
      <c r="AU7365" s="61"/>
      <c r="AV7365" s="61"/>
      <c r="AW7365" s="60"/>
    </row>
    <row r="7366" s="59" customFormat="1" customHeight="1" spans="1:49">
      <c r="A7366" s="60"/>
      <c r="B7366" s="60"/>
      <c r="C7366" s="60"/>
      <c r="D7366" s="60"/>
      <c r="H7366" s="61"/>
      <c r="I7366" s="61"/>
      <c r="J7366" s="61"/>
      <c r="K7366" s="61"/>
      <c r="L7366" s="61"/>
      <c r="M7366" s="61"/>
      <c r="N7366" s="61"/>
      <c r="O7366" s="61"/>
      <c r="P7366" s="61"/>
      <c r="Q7366" s="61"/>
      <c r="R7366" s="61"/>
      <c r="S7366" s="61"/>
      <c r="T7366" s="61"/>
      <c r="U7366" s="61"/>
      <c r="V7366" s="61"/>
      <c r="W7366" s="61"/>
      <c r="X7366" s="61"/>
      <c r="Y7366" s="61"/>
      <c r="Z7366" s="61"/>
      <c r="AA7366" s="61"/>
      <c r="AB7366" s="61"/>
      <c r="AC7366" s="61"/>
      <c r="AD7366" s="61"/>
      <c r="AE7366" s="61"/>
      <c r="AF7366" s="61"/>
      <c r="AG7366" s="61"/>
      <c r="AH7366" s="61"/>
      <c r="AI7366" s="61"/>
      <c r="AJ7366" s="61"/>
      <c r="AK7366" s="61"/>
      <c r="AL7366" s="61"/>
      <c r="AM7366" s="61"/>
      <c r="AN7366" s="61"/>
      <c r="AO7366" s="61"/>
      <c r="AP7366" s="62"/>
      <c r="AQ7366" s="61"/>
      <c r="AR7366" s="61"/>
      <c r="AS7366" s="61"/>
      <c r="AT7366" s="61"/>
      <c r="AU7366" s="61"/>
      <c r="AV7366" s="61"/>
      <c r="AW7366" s="60"/>
    </row>
    <row r="7367" s="59" customFormat="1" customHeight="1" spans="1:49">
      <c r="A7367" s="60"/>
      <c r="B7367" s="60"/>
      <c r="C7367" s="60"/>
      <c r="D7367" s="60"/>
      <c r="H7367" s="61"/>
      <c r="I7367" s="61"/>
      <c r="J7367" s="61"/>
      <c r="K7367" s="61"/>
      <c r="L7367" s="61"/>
      <c r="M7367" s="61"/>
      <c r="N7367" s="61"/>
      <c r="O7367" s="61"/>
      <c r="P7367" s="61"/>
      <c r="Q7367" s="61"/>
      <c r="R7367" s="61"/>
      <c r="S7367" s="61"/>
      <c r="T7367" s="61"/>
      <c r="U7367" s="61"/>
      <c r="V7367" s="61"/>
      <c r="W7367" s="61"/>
      <c r="X7367" s="61"/>
      <c r="Y7367" s="61"/>
      <c r="Z7367" s="61"/>
      <c r="AA7367" s="61"/>
      <c r="AB7367" s="61"/>
      <c r="AC7367" s="61"/>
      <c r="AD7367" s="61"/>
      <c r="AE7367" s="61"/>
      <c r="AF7367" s="61"/>
      <c r="AG7367" s="61"/>
      <c r="AH7367" s="61"/>
      <c r="AI7367" s="61"/>
      <c r="AJ7367" s="61"/>
      <c r="AK7367" s="61"/>
      <c r="AL7367" s="61"/>
      <c r="AM7367" s="61"/>
      <c r="AN7367" s="61"/>
      <c r="AO7367" s="61"/>
      <c r="AP7367" s="62"/>
      <c r="AQ7367" s="61"/>
      <c r="AR7367" s="61"/>
      <c r="AS7367" s="61"/>
      <c r="AT7367" s="61"/>
      <c r="AU7367" s="61"/>
      <c r="AV7367" s="61"/>
      <c r="AW7367" s="60"/>
    </row>
    <row r="7368" s="59" customFormat="1" customHeight="1" spans="1:49">
      <c r="A7368" s="60"/>
      <c r="B7368" s="60"/>
      <c r="C7368" s="60"/>
      <c r="D7368" s="60"/>
      <c r="H7368" s="61"/>
      <c r="I7368" s="61"/>
      <c r="J7368" s="61"/>
      <c r="K7368" s="61"/>
      <c r="L7368" s="61"/>
      <c r="M7368" s="61"/>
      <c r="N7368" s="61"/>
      <c r="O7368" s="61"/>
      <c r="P7368" s="61"/>
      <c r="Q7368" s="61"/>
      <c r="R7368" s="61"/>
      <c r="S7368" s="61"/>
      <c r="T7368" s="61"/>
      <c r="U7368" s="61"/>
      <c r="V7368" s="61"/>
      <c r="W7368" s="61"/>
      <c r="X7368" s="61"/>
      <c r="Y7368" s="61"/>
      <c r="Z7368" s="61"/>
      <c r="AA7368" s="61"/>
      <c r="AB7368" s="61"/>
      <c r="AC7368" s="61"/>
      <c r="AD7368" s="61"/>
      <c r="AE7368" s="61"/>
      <c r="AF7368" s="61"/>
      <c r="AG7368" s="61"/>
      <c r="AH7368" s="61"/>
      <c r="AI7368" s="61"/>
      <c r="AJ7368" s="61"/>
      <c r="AK7368" s="61"/>
      <c r="AL7368" s="61"/>
      <c r="AM7368" s="61"/>
      <c r="AN7368" s="61"/>
      <c r="AO7368" s="61"/>
      <c r="AP7368" s="62"/>
      <c r="AQ7368" s="61"/>
      <c r="AR7368" s="61"/>
      <c r="AS7368" s="61"/>
      <c r="AT7368" s="61"/>
      <c r="AU7368" s="61"/>
      <c r="AV7368" s="61"/>
      <c r="AW7368" s="60"/>
    </row>
    <row r="7369" s="59" customFormat="1" customHeight="1" spans="1:49">
      <c r="A7369" s="60"/>
      <c r="B7369" s="60"/>
      <c r="C7369" s="60"/>
      <c r="D7369" s="60"/>
      <c r="H7369" s="61"/>
      <c r="I7369" s="61"/>
      <c r="J7369" s="61"/>
      <c r="K7369" s="61"/>
      <c r="L7369" s="61"/>
      <c r="M7369" s="61"/>
      <c r="N7369" s="61"/>
      <c r="O7369" s="61"/>
      <c r="P7369" s="61"/>
      <c r="Q7369" s="61"/>
      <c r="R7369" s="61"/>
      <c r="S7369" s="61"/>
      <c r="T7369" s="61"/>
      <c r="U7369" s="61"/>
      <c r="V7369" s="61"/>
      <c r="W7369" s="61"/>
      <c r="X7369" s="61"/>
      <c r="Y7369" s="61"/>
      <c r="Z7369" s="61"/>
      <c r="AA7369" s="61"/>
      <c r="AB7369" s="61"/>
      <c r="AC7369" s="61"/>
      <c r="AD7369" s="61"/>
      <c r="AE7369" s="61"/>
      <c r="AF7369" s="61"/>
      <c r="AG7369" s="61"/>
      <c r="AH7369" s="61"/>
      <c r="AI7369" s="61"/>
      <c r="AJ7369" s="61"/>
      <c r="AK7369" s="61"/>
      <c r="AL7369" s="61"/>
      <c r="AM7369" s="61"/>
      <c r="AN7369" s="61"/>
      <c r="AO7369" s="61"/>
      <c r="AP7369" s="62"/>
      <c r="AQ7369" s="61"/>
      <c r="AR7369" s="61"/>
      <c r="AS7369" s="61"/>
      <c r="AT7369" s="61"/>
      <c r="AU7369" s="61"/>
      <c r="AV7369" s="61"/>
      <c r="AW7369" s="60"/>
    </row>
    <row r="7370" s="59" customFormat="1" customHeight="1" spans="1:49">
      <c r="A7370" s="60"/>
      <c r="B7370" s="60"/>
      <c r="C7370" s="60"/>
      <c r="D7370" s="60"/>
      <c r="H7370" s="61"/>
      <c r="I7370" s="61"/>
      <c r="J7370" s="61"/>
      <c r="K7370" s="61"/>
      <c r="L7370" s="61"/>
      <c r="M7370" s="61"/>
      <c r="N7370" s="61"/>
      <c r="O7370" s="61"/>
      <c r="P7370" s="61"/>
      <c r="Q7370" s="61"/>
      <c r="R7370" s="61"/>
      <c r="S7370" s="61"/>
      <c r="T7370" s="61"/>
      <c r="U7370" s="61"/>
      <c r="V7370" s="61"/>
      <c r="W7370" s="61"/>
      <c r="X7370" s="61"/>
      <c r="Y7370" s="61"/>
      <c r="Z7370" s="61"/>
      <c r="AA7370" s="61"/>
      <c r="AB7370" s="61"/>
      <c r="AC7370" s="61"/>
      <c r="AD7370" s="61"/>
      <c r="AE7370" s="61"/>
      <c r="AF7370" s="61"/>
      <c r="AG7370" s="61"/>
      <c r="AH7370" s="61"/>
      <c r="AI7370" s="61"/>
      <c r="AJ7370" s="61"/>
      <c r="AK7370" s="61"/>
      <c r="AL7370" s="61"/>
      <c r="AM7370" s="61"/>
      <c r="AN7370" s="61"/>
      <c r="AO7370" s="61"/>
      <c r="AP7370" s="62"/>
      <c r="AQ7370" s="61"/>
      <c r="AR7370" s="61"/>
      <c r="AS7370" s="61"/>
      <c r="AT7370" s="61"/>
      <c r="AU7370" s="61"/>
      <c r="AV7370" s="61"/>
      <c r="AW7370" s="60"/>
    </row>
    <row r="7371" s="59" customFormat="1" customHeight="1" spans="1:49">
      <c r="A7371" s="60"/>
      <c r="B7371" s="60"/>
      <c r="C7371" s="60"/>
      <c r="D7371" s="60"/>
      <c r="H7371" s="61"/>
      <c r="I7371" s="61"/>
      <c r="J7371" s="61"/>
      <c r="K7371" s="61"/>
      <c r="L7371" s="61"/>
      <c r="M7371" s="61"/>
      <c r="N7371" s="61"/>
      <c r="O7371" s="61"/>
      <c r="P7371" s="61"/>
      <c r="Q7371" s="61"/>
      <c r="R7371" s="61"/>
      <c r="S7371" s="61"/>
      <c r="T7371" s="61"/>
      <c r="U7371" s="61"/>
      <c r="V7371" s="61"/>
      <c r="W7371" s="61"/>
      <c r="X7371" s="61"/>
      <c r="Y7371" s="61"/>
      <c r="Z7371" s="61"/>
      <c r="AA7371" s="61"/>
      <c r="AB7371" s="61"/>
      <c r="AC7371" s="61"/>
      <c r="AD7371" s="61"/>
      <c r="AE7371" s="61"/>
      <c r="AF7371" s="61"/>
      <c r="AG7371" s="61"/>
      <c r="AH7371" s="61"/>
      <c r="AI7371" s="61"/>
      <c r="AJ7371" s="61"/>
      <c r="AK7371" s="61"/>
      <c r="AL7371" s="61"/>
      <c r="AM7371" s="61"/>
      <c r="AN7371" s="61"/>
      <c r="AO7371" s="61"/>
      <c r="AP7371" s="62"/>
      <c r="AQ7371" s="61"/>
      <c r="AR7371" s="61"/>
      <c r="AS7371" s="61"/>
      <c r="AT7371" s="61"/>
      <c r="AU7371" s="61"/>
      <c r="AV7371" s="61"/>
      <c r="AW7371" s="60"/>
    </row>
    <row r="7372" s="59" customFormat="1" customHeight="1" spans="1:49">
      <c r="A7372" s="60"/>
      <c r="B7372" s="60"/>
      <c r="C7372" s="60"/>
      <c r="D7372" s="60"/>
      <c r="H7372" s="61"/>
      <c r="I7372" s="61"/>
      <c r="J7372" s="61"/>
      <c r="K7372" s="61"/>
      <c r="L7372" s="61"/>
      <c r="M7372" s="61"/>
      <c r="N7372" s="61"/>
      <c r="O7372" s="61"/>
      <c r="P7372" s="61"/>
      <c r="Q7372" s="61"/>
      <c r="R7372" s="61"/>
      <c r="S7372" s="61"/>
      <c r="T7372" s="61"/>
      <c r="U7372" s="61"/>
      <c r="V7372" s="61"/>
      <c r="W7372" s="61"/>
      <c r="X7372" s="61"/>
      <c r="Y7372" s="61"/>
      <c r="Z7372" s="61"/>
      <c r="AA7372" s="61"/>
      <c r="AB7372" s="61"/>
      <c r="AC7372" s="61"/>
      <c r="AD7372" s="61"/>
      <c r="AE7372" s="61"/>
      <c r="AF7372" s="61"/>
      <c r="AG7372" s="61"/>
      <c r="AH7372" s="61"/>
      <c r="AI7372" s="61"/>
      <c r="AJ7372" s="61"/>
      <c r="AK7372" s="61"/>
      <c r="AL7372" s="61"/>
      <c r="AM7372" s="61"/>
      <c r="AN7372" s="61"/>
      <c r="AO7372" s="61"/>
      <c r="AP7372" s="62"/>
      <c r="AQ7372" s="61"/>
      <c r="AR7372" s="61"/>
      <c r="AS7372" s="61"/>
      <c r="AT7372" s="61"/>
      <c r="AU7372" s="61"/>
      <c r="AV7372" s="61"/>
      <c r="AW7372" s="60"/>
    </row>
    <row r="7373" s="59" customFormat="1" customHeight="1" spans="1:49">
      <c r="A7373" s="60"/>
      <c r="B7373" s="60"/>
      <c r="C7373" s="60"/>
      <c r="D7373" s="60"/>
      <c r="H7373" s="61"/>
      <c r="I7373" s="61"/>
      <c r="J7373" s="61"/>
      <c r="K7373" s="61"/>
      <c r="L7373" s="61"/>
      <c r="M7373" s="61"/>
      <c r="N7373" s="61"/>
      <c r="O7373" s="61"/>
      <c r="P7373" s="61"/>
      <c r="Q7373" s="61"/>
      <c r="R7373" s="61"/>
      <c r="S7373" s="61"/>
      <c r="T7373" s="61"/>
      <c r="U7373" s="61"/>
      <c r="V7373" s="61"/>
      <c r="W7373" s="61"/>
      <c r="X7373" s="61"/>
      <c r="Y7373" s="61"/>
      <c r="Z7373" s="61"/>
      <c r="AA7373" s="61"/>
      <c r="AB7373" s="61"/>
      <c r="AC7373" s="61"/>
      <c r="AD7373" s="61"/>
      <c r="AE7373" s="61"/>
      <c r="AF7373" s="61"/>
      <c r="AG7373" s="61"/>
      <c r="AH7373" s="61"/>
      <c r="AI7373" s="61"/>
      <c r="AJ7373" s="61"/>
      <c r="AK7373" s="61"/>
      <c r="AL7373" s="61"/>
      <c r="AM7373" s="61"/>
      <c r="AN7373" s="61"/>
      <c r="AO7373" s="61"/>
      <c r="AP7373" s="62"/>
      <c r="AQ7373" s="61"/>
      <c r="AR7373" s="61"/>
      <c r="AS7373" s="61"/>
      <c r="AT7373" s="61"/>
      <c r="AU7373" s="61"/>
      <c r="AV7373" s="61"/>
      <c r="AW7373" s="60"/>
    </row>
    <row r="7374" s="59" customFormat="1" customHeight="1" spans="1:49">
      <c r="A7374" s="60"/>
      <c r="B7374" s="60"/>
      <c r="C7374" s="60"/>
      <c r="D7374" s="60"/>
      <c r="H7374" s="61"/>
      <c r="I7374" s="61"/>
      <c r="J7374" s="61"/>
      <c r="K7374" s="61"/>
      <c r="L7374" s="61"/>
      <c r="M7374" s="61"/>
      <c r="N7374" s="61"/>
      <c r="O7374" s="61"/>
      <c r="P7374" s="61"/>
      <c r="Q7374" s="61"/>
      <c r="R7374" s="61"/>
      <c r="S7374" s="61"/>
      <c r="T7374" s="61"/>
      <c r="U7374" s="61"/>
      <c r="V7374" s="61"/>
      <c r="W7374" s="61"/>
      <c r="X7374" s="61"/>
      <c r="Y7374" s="61"/>
      <c r="Z7374" s="61"/>
      <c r="AA7374" s="61"/>
      <c r="AB7374" s="61"/>
      <c r="AC7374" s="61"/>
      <c r="AD7374" s="61"/>
      <c r="AE7374" s="61"/>
      <c r="AF7374" s="61"/>
      <c r="AG7374" s="61"/>
      <c r="AH7374" s="61"/>
      <c r="AI7374" s="61"/>
      <c r="AJ7374" s="61"/>
      <c r="AK7374" s="61"/>
      <c r="AL7374" s="61"/>
      <c r="AM7374" s="61"/>
      <c r="AN7374" s="61"/>
      <c r="AO7374" s="61"/>
      <c r="AP7374" s="62"/>
      <c r="AQ7374" s="61"/>
      <c r="AR7374" s="61"/>
      <c r="AS7374" s="61"/>
      <c r="AT7374" s="61"/>
      <c r="AU7374" s="61"/>
      <c r="AV7374" s="61"/>
      <c r="AW7374" s="60"/>
    </row>
    <row r="7375" s="59" customFormat="1" customHeight="1" spans="1:49">
      <c r="A7375" s="60"/>
      <c r="B7375" s="60"/>
      <c r="C7375" s="60"/>
      <c r="D7375" s="60"/>
      <c r="H7375" s="61"/>
      <c r="I7375" s="61"/>
      <c r="J7375" s="61"/>
      <c r="K7375" s="61"/>
      <c r="L7375" s="61"/>
      <c r="M7375" s="61"/>
      <c r="N7375" s="61"/>
      <c r="O7375" s="61"/>
      <c r="P7375" s="61"/>
      <c r="Q7375" s="61"/>
      <c r="R7375" s="61"/>
      <c r="S7375" s="61"/>
      <c r="T7375" s="61"/>
      <c r="U7375" s="61"/>
      <c r="V7375" s="61"/>
      <c r="W7375" s="61"/>
      <c r="X7375" s="61"/>
      <c r="Y7375" s="61"/>
      <c r="Z7375" s="61"/>
      <c r="AA7375" s="61"/>
      <c r="AB7375" s="61"/>
      <c r="AC7375" s="61"/>
      <c r="AD7375" s="61"/>
      <c r="AE7375" s="61"/>
      <c r="AF7375" s="61"/>
      <c r="AG7375" s="61"/>
      <c r="AH7375" s="61"/>
      <c r="AI7375" s="61"/>
      <c r="AJ7375" s="61"/>
      <c r="AK7375" s="61"/>
      <c r="AL7375" s="61"/>
      <c r="AM7375" s="61"/>
      <c r="AN7375" s="61"/>
      <c r="AO7375" s="61"/>
      <c r="AP7375" s="62"/>
      <c r="AQ7375" s="61"/>
      <c r="AR7375" s="61"/>
      <c r="AS7375" s="61"/>
      <c r="AT7375" s="61"/>
      <c r="AU7375" s="61"/>
      <c r="AV7375" s="61"/>
      <c r="AW7375" s="60"/>
    </row>
    <row r="7376" s="59" customFormat="1" customHeight="1" spans="1:49">
      <c r="A7376" s="60"/>
      <c r="B7376" s="60"/>
      <c r="C7376" s="60"/>
      <c r="D7376" s="60"/>
      <c r="H7376" s="61"/>
      <c r="I7376" s="61"/>
      <c r="J7376" s="61"/>
      <c r="K7376" s="61"/>
      <c r="L7376" s="61"/>
      <c r="M7376" s="61"/>
      <c r="N7376" s="61"/>
      <c r="O7376" s="61"/>
      <c r="P7376" s="61"/>
      <c r="Q7376" s="61"/>
      <c r="R7376" s="61"/>
      <c r="S7376" s="61"/>
      <c r="T7376" s="61"/>
      <c r="U7376" s="61"/>
      <c r="V7376" s="61"/>
      <c r="W7376" s="61"/>
      <c r="X7376" s="61"/>
      <c r="Y7376" s="61"/>
      <c r="Z7376" s="61"/>
      <c r="AA7376" s="61"/>
      <c r="AB7376" s="61"/>
      <c r="AC7376" s="61"/>
      <c r="AD7376" s="61"/>
      <c r="AE7376" s="61"/>
      <c r="AF7376" s="61"/>
      <c r="AG7376" s="61"/>
      <c r="AH7376" s="61"/>
      <c r="AI7376" s="61"/>
      <c r="AJ7376" s="61"/>
      <c r="AK7376" s="61"/>
      <c r="AL7376" s="61"/>
      <c r="AM7376" s="61"/>
      <c r="AN7376" s="61"/>
      <c r="AO7376" s="61"/>
      <c r="AP7376" s="62"/>
      <c r="AQ7376" s="61"/>
      <c r="AR7376" s="61"/>
      <c r="AS7376" s="61"/>
      <c r="AT7376" s="61"/>
      <c r="AU7376" s="61"/>
      <c r="AV7376" s="61"/>
      <c r="AW7376" s="60"/>
    </row>
    <row r="7377" s="59" customFormat="1" customHeight="1" spans="1:49">
      <c r="A7377" s="60"/>
      <c r="B7377" s="60"/>
      <c r="C7377" s="60"/>
      <c r="D7377" s="60"/>
      <c r="H7377" s="61"/>
      <c r="I7377" s="61"/>
      <c r="J7377" s="61"/>
      <c r="K7377" s="61"/>
      <c r="L7377" s="61"/>
      <c r="M7377" s="61"/>
      <c r="N7377" s="61"/>
      <c r="O7377" s="61"/>
      <c r="P7377" s="61"/>
      <c r="Q7377" s="61"/>
      <c r="R7377" s="61"/>
      <c r="S7377" s="61"/>
      <c r="T7377" s="61"/>
      <c r="U7377" s="61"/>
      <c r="V7377" s="61"/>
      <c r="W7377" s="61"/>
      <c r="X7377" s="61"/>
      <c r="Y7377" s="61"/>
      <c r="Z7377" s="61"/>
      <c r="AA7377" s="61"/>
      <c r="AB7377" s="61"/>
      <c r="AC7377" s="61"/>
      <c r="AD7377" s="61"/>
      <c r="AE7377" s="61"/>
      <c r="AF7377" s="61"/>
      <c r="AG7377" s="61"/>
      <c r="AH7377" s="61"/>
      <c r="AI7377" s="61"/>
      <c r="AJ7377" s="61"/>
      <c r="AK7377" s="61"/>
      <c r="AL7377" s="61"/>
      <c r="AM7377" s="61"/>
      <c r="AN7377" s="61"/>
      <c r="AO7377" s="61"/>
      <c r="AP7377" s="62"/>
      <c r="AQ7377" s="61"/>
      <c r="AR7377" s="61"/>
      <c r="AS7377" s="61"/>
      <c r="AT7377" s="61"/>
      <c r="AU7377" s="61"/>
      <c r="AV7377" s="61"/>
      <c r="AW7377" s="60"/>
    </row>
    <row r="7378" s="59" customFormat="1" customHeight="1" spans="1:49">
      <c r="A7378" s="60"/>
      <c r="B7378" s="60"/>
      <c r="C7378" s="60"/>
      <c r="D7378" s="60"/>
      <c r="H7378" s="61"/>
      <c r="I7378" s="61"/>
      <c r="J7378" s="61"/>
      <c r="K7378" s="61"/>
      <c r="L7378" s="61"/>
      <c r="M7378" s="61"/>
      <c r="N7378" s="61"/>
      <c r="O7378" s="61"/>
      <c r="P7378" s="61"/>
      <c r="Q7378" s="61"/>
      <c r="R7378" s="61"/>
      <c r="S7378" s="61"/>
      <c r="T7378" s="61"/>
      <c r="U7378" s="61"/>
      <c r="V7378" s="61"/>
      <c r="W7378" s="61"/>
      <c r="X7378" s="61"/>
      <c r="Y7378" s="61"/>
      <c r="Z7378" s="61"/>
      <c r="AA7378" s="61"/>
      <c r="AB7378" s="61"/>
      <c r="AC7378" s="61"/>
      <c r="AD7378" s="61"/>
      <c r="AE7378" s="61"/>
      <c r="AF7378" s="61"/>
      <c r="AG7378" s="61"/>
      <c r="AH7378" s="61"/>
      <c r="AI7378" s="61"/>
      <c r="AJ7378" s="61"/>
      <c r="AK7378" s="61"/>
      <c r="AL7378" s="61"/>
      <c r="AM7378" s="61"/>
      <c r="AN7378" s="61"/>
      <c r="AO7378" s="61"/>
      <c r="AP7378" s="62"/>
      <c r="AQ7378" s="61"/>
      <c r="AR7378" s="61"/>
      <c r="AS7378" s="61"/>
      <c r="AT7378" s="61"/>
      <c r="AU7378" s="61"/>
      <c r="AV7378" s="61"/>
      <c r="AW7378" s="60"/>
    </row>
    <row r="7379" s="59" customFormat="1" customHeight="1" spans="1:49">
      <c r="A7379" s="60"/>
      <c r="B7379" s="60"/>
      <c r="C7379" s="60"/>
      <c r="D7379" s="60"/>
      <c r="H7379" s="61"/>
      <c r="I7379" s="61"/>
      <c r="J7379" s="61"/>
      <c r="K7379" s="61"/>
      <c r="L7379" s="61"/>
      <c r="M7379" s="61"/>
      <c r="N7379" s="61"/>
      <c r="O7379" s="61"/>
      <c r="P7379" s="61"/>
      <c r="Q7379" s="61"/>
      <c r="R7379" s="61"/>
      <c r="S7379" s="61"/>
      <c r="T7379" s="61"/>
      <c r="U7379" s="61"/>
      <c r="V7379" s="61"/>
      <c r="W7379" s="61"/>
      <c r="X7379" s="61"/>
      <c r="Y7379" s="61"/>
      <c r="Z7379" s="61"/>
      <c r="AA7379" s="61"/>
      <c r="AB7379" s="61"/>
      <c r="AC7379" s="61"/>
      <c r="AD7379" s="61"/>
      <c r="AE7379" s="61"/>
      <c r="AF7379" s="61"/>
      <c r="AG7379" s="61"/>
      <c r="AH7379" s="61"/>
      <c r="AI7379" s="61"/>
      <c r="AJ7379" s="61"/>
      <c r="AK7379" s="61"/>
      <c r="AL7379" s="61"/>
      <c r="AM7379" s="61"/>
      <c r="AN7379" s="61"/>
      <c r="AO7379" s="61"/>
      <c r="AP7379" s="62"/>
      <c r="AQ7379" s="61"/>
      <c r="AR7379" s="61"/>
      <c r="AS7379" s="61"/>
      <c r="AT7379" s="61"/>
      <c r="AU7379" s="61"/>
      <c r="AV7379" s="61"/>
      <c r="AW7379" s="60"/>
    </row>
    <row r="7380" s="59" customFormat="1" customHeight="1" spans="1:49">
      <c r="A7380" s="60"/>
      <c r="B7380" s="60"/>
      <c r="C7380" s="60"/>
      <c r="D7380" s="60"/>
      <c r="H7380" s="61"/>
      <c r="I7380" s="61"/>
      <c r="J7380" s="61"/>
      <c r="K7380" s="61"/>
      <c r="L7380" s="61"/>
      <c r="M7380" s="61"/>
      <c r="N7380" s="61"/>
      <c r="O7380" s="61"/>
      <c r="P7380" s="61"/>
      <c r="Q7380" s="61"/>
      <c r="R7380" s="61"/>
      <c r="S7380" s="61"/>
      <c r="T7380" s="61"/>
      <c r="U7380" s="61"/>
      <c r="V7380" s="61"/>
      <c r="W7380" s="61"/>
      <c r="X7380" s="61"/>
      <c r="Y7380" s="61"/>
      <c r="Z7380" s="61"/>
      <c r="AA7380" s="61"/>
      <c r="AB7380" s="61"/>
      <c r="AC7380" s="61"/>
      <c r="AD7380" s="61"/>
      <c r="AE7380" s="61"/>
      <c r="AF7380" s="61"/>
      <c r="AG7380" s="61"/>
      <c r="AH7380" s="61"/>
      <c r="AI7380" s="61"/>
      <c r="AJ7380" s="61"/>
      <c r="AK7380" s="61"/>
      <c r="AL7380" s="61"/>
      <c r="AM7380" s="61"/>
      <c r="AN7380" s="61"/>
      <c r="AO7380" s="61"/>
      <c r="AP7380" s="62"/>
      <c r="AQ7380" s="61"/>
      <c r="AR7380" s="61"/>
      <c r="AS7380" s="61"/>
      <c r="AT7380" s="61"/>
      <c r="AU7380" s="61"/>
      <c r="AV7380" s="61"/>
      <c r="AW7380" s="60"/>
    </row>
    <row r="7381" s="59" customFormat="1" customHeight="1" spans="1:49">
      <c r="A7381" s="60"/>
      <c r="B7381" s="60"/>
      <c r="C7381" s="60"/>
      <c r="D7381" s="60"/>
      <c r="H7381" s="61"/>
      <c r="I7381" s="61"/>
      <c r="J7381" s="61"/>
      <c r="K7381" s="61"/>
      <c r="L7381" s="61"/>
      <c r="M7381" s="61"/>
      <c r="N7381" s="61"/>
      <c r="O7381" s="61"/>
      <c r="P7381" s="61"/>
      <c r="Q7381" s="61"/>
      <c r="R7381" s="61"/>
      <c r="S7381" s="61"/>
      <c r="T7381" s="61"/>
      <c r="U7381" s="61"/>
      <c r="V7381" s="61"/>
      <c r="W7381" s="61"/>
      <c r="X7381" s="61"/>
      <c r="Y7381" s="61"/>
      <c r="Z7381" s="61"/>
      <c r="AA7381" s="61"/>
      <c r="AB7381" s="61"/>
      <c r="AC7381" s="61"/>
      <c r="AD7381" s="61"/>
      <c r="AE7381" s="61"/>
      <c r="AF7381" s="61"/>
      <c r="AG7381" s="61"/>
      <c r="AH7381" s="61"/>
      <c r="AI7381" s="61"/>
      <c r="AJ7381" s="61"/>
      <c r="AK7381" s="61"/>
      <c r="AL7381" s="61"/>
      <c r="AM7381" s="61"/>
      <c r="AN7381" s="61"/>
      <c r="AO7381" s="61"/>
      <c r="AP7381" s="62"/>
      <c r="AQ7381" s="61"/>
      <c r="AR7381" s="61"/>
      <c r="AS7381" s="61"/>
      <c r="AT7381" s="61"/>
      <c r="AU7381" s="61"/>
      <c r="AV7381" s="61"/>
      <c r="AW7381" s="60"/>
    </row>
    <row r="7382" s="59" customFormat="1" customHeight="1" spans="1:49">
      <c r="A7382" s="60"/>
      <c r="B7382" s="60"/>
      <c r="C7382" s="60"/>
      <c r="D7382" s="60"/>
      <c r="H7382" s="61"/>
      <c r="I7382" s="61"/>
      <c r="J7382" s="61"/>
      <c r="K7382" s="61"/>
      <c r="L7382" s="61"/>
      <c r="M7382" s="61"/>
      <c r="N7382" s="61"/>
      <c r="O7382" s="61"/>
      <c r="P7382" s="61"/>
      <c r="Q7382" s="61"/>
      <c r="R7382" s="61"/>
      <c r="S7382" s="61"/>
      <c r="T7382" s="61"/>
      <c r="U7382" s="61"/>
      <c r="V7382" s="61"/>
      <c r="W7382" s="61"/>
      <c r="X7382" s="61"/>
      <c r="Y7382" s="61"/>
      <c r="Z7382" s="61"/>
      <c r="AA7382" s="61"/>
      <c r="AB7382" s="61"/>
      <c r="AC7382" s="61"/>
      <c r="AD7382" s="61"/>
      <c r="AE7382" s="61"/>
      <c r="AF7382" s="61"/>
      <c r="AG7382" s="61"/>
      <c r="AH7382" s="61"/>
      <c r="AI7382" s="61"/>
      <c r="AJ7382" s="61"/>
      <c r="AK7382" s="61"/>
      <c r="AL7382" s="61"/>
      <c r="AM7382" s="61"/>
      <c r="AN7382" s="61"/>
      <c r="AO7382" s="61"/>
      <c r="AP7382" s="62"/>
      <c r="AQ7382" s="61"/>
      <c r="AR7382" s="61"/>
      <c r="AS7382" s="61"/>
      <c r="AT7382" s="61"/>
      <c r="AU7382" s="61"/>
      <c r="AV7382" s="61"/>
      <c r="AW7382" s="60"/>
    </row>
    <row r="7383" s="59" customFormat="1" customHeight="1" spans="1:49">
      <c r="A7383" s="60"/>
      <c r="B7383" s="60"/>
      <c r="C7383" s="60"/>
      <c r="D7383" s="60"/>
      <c r="H7383" s="61"/>
      <c r="I7383" s="61"/>
      <c r="J7383" s="61"/>
      <c r="K7383" s="61"/>
      <c r="L7383" s="61"/>
      <c r="M7383" s="61"/>
      <c r="N7383" s="61"/>
      <c r="O7383" s="61"/>
      <c r="P7383" s="61"/>
      <c r="Q7383" s="61"/>
      <c r="R7383" s="61"/>
      <c r="S7383" s="61"/>
      <c r="T7383" s="61"/>
      <c r="U7383" s="61"/>
      <c r="V7383" s="61"/>
      <c r="W7383" s="61"/>
      <c r="X7383" s="61"/>
      <c r="Y7383" s="61"/>
      <c r="Z7383" s="61"/>
      <c r="AA7383" s="61"/>
      <c r="AB7383" s="61"/>
      <c r="AC7383" s="61"/>
      <c r="AD7383" s="61"/>
      <c r="AE7383" s="61"/>
      <c r="AF7383" s="61"/>
      <c r="AG7383" s="61"/>
      <c r="AH7383" s="61"/>
      <c r="AI7383" s="61"/>
      <c r="AJ7383" s="61"/>
      <c r="AK7383" s="61"/>
      <c r="AL7383" s="61"/>
      <c r="AM7383" s="61"/>
      <c r="AN7383" s="61"/>
      <c r="AO7383" s="61"/>
      <c r="AP7383" s="62"/>
      <c r="AQ7383" s="61"/>
      <c r="AR7383" s="61"/>
      <c r="AS7383" s="61"/>
      <c r="AT7383" s="61"/>
      <c r="AU7383" s="61"/>
      <c r="AV7383" s="61"/>
      <c r="AW7383" s="60"/>
    </row>
    <row r="7384" s="59" customFormat="1" customHeight="1" spans="1:49">
      <c r="A7384" s="60"/>
      <c r="B7384" s="60"/>
      <c r="C7384" s="60"/>
      <c r="D7384" s="60"/>
      <c r="H7384" s="61"/>
      <c r="I7384" s="61"/>
      <c r="J7384" s="61"/>
      <c r="K7384" s="61"/>
      <c r="L7384" s="61"/>
      <c r="M7384" s="61"/>
      <c r="N7384" s="61"/>
      <c r="O7384" s="61"/>
      <c r="P7384" s="61"/>
      <c r="Q7384" s="61"/>
      <c r="R7384" s="61"/>
      <c r="S7384" s="61"/>
      <c r="T7384" s="61"/>
      <c r="U7384" s="61"/>
      <c r="V7384" s="61"/>
      <c r="W7384" s="61"/>
      <c r="X7384" s="61"/>
      <c r="Y7384" s="61"/>
      <c r="Z7384" s="61"/>
      <c r="AA7384" s="61"/>
      <c r="AB7384" s="61"/>
      <c r="AC7384" s="61"/>
      <c r="AD7384" s="61"/>
      <c r="AE7384" s="61"/>
      <c r="AF7384" s="61"/>
      <c r="AG7384" s="61"/>
      <c r="AH7384" s="61"/>
      <c r="AI7384" s="61"/>
      <c r="AJ7384" s="61"/>
      <c r="AK7384" s="61"/>
      <c r="AL7384" s="61"/>
      <c r="AM7384" s="61"/>
      <c r="AN7384" s="61"/>
      <c r="AO7384" s="61"/>
      <c r="AP7384" s="62"/>
      <c r="AQ7384" s="61"/>
      <c r="AR7384" s="61"/>
      <c r="AS7384" s="61"/>
      <c r="AT7384" s="61"/>
      <c r="AU7384" s="61"/>
      <c r="AV7384" s="61"/>
      <c r="AW7384" s="60"/>
    </row>
    <row r="7385" s="59" customFormat="1" customHeight="1" spans="1:49">
      <c r="A7385" s="60"/>
      <c r="B7385" s="60"/>
      <c r="C7385" s="60"/>
      <c r="D7385" s="60"/>
      <c r="H7385" s="61"/>
      <c r="I7385" s="61"/>
      <c r="J7385" s="61"/>
      <c r="K7385" s="61"/>
      <c r="L7385" s="61"/>
      <c r="M7385" s="61"/>
      <c r="N7385" s="61"/>
      <c r="O7385" s="61"/>
      <c r="P7385" s="61"/>
      <c r="Q7385" s="61"/>
      <c r="R7385" s="61"/>
      <c r="S7385" s="61"/>
      <c r="T7385" s="61"/>
      <c r="U7385" s="61"/>
      <c r="V7385" s="61"/>
      <c r="W7385" s="61"/>
      <c r="X7385" s="61"/>
      <c r="Y7385" s="61"/>
      <c r="Z7385" s="61"/>
      <c r="AA7385" s="61"/>
      <c r="AB7385" s="61"/>
      <c r="AC7385" s="61"/>
      <c r="AD7385" s="61"/>
      <c r="AE7385" s="61"/>
      <c r="AF7385" s="61"/>
      <c r="AG7385" s="61"/>
      <c r="AH7385" s="61"/>
      <c r="AI7385" s="61"/>
      <c r="AJ7385" s="61"/>
      <c r="AK7385" s="61"/>
      <c r="AL7385" s="61"/>
      <c r="AM7385" s="61"/>
      <c r="AN7385" s="61"/>
      <c r="AO7385" s="61"/>
      <c r="AP7385" s="62"/>
      <c r="AQ7385" s="61"/>
      <c r="AR7385" s="61"/>
      <c r="AS7385" s="61"/>
      <c r="AT7385" s="61"/>
      <c r="AU7385" s="61"/>
      <c r="AV7385" s="61"/>
      <c r="AW7385" s="60"/>
    </row>
    <row r="7386" s="59" customFormat="1" customHeight="1" spans="1:49">
      <c r="A7386" s="60"/>
      <c r="B7386" s="60"/>
      <c r="C7386" s="60"/>
      <c r="D7386" s="60"/>
      <c r="H7386" s="61"/>
      <c r="I7386" s="61"/>
      <c r="J7386" s="61"/>
      <c r="K7386" s="61"/>
      <c r="L7386" s="61"/>
      <c r="M7386" s="61"/>
      <c r="N7386" s="61"/>
      <c r="O7386" s="61"/>
      <c r="P7386" s="61"/>
      <c r="Q7386" s="61"/>
      <c r="R7386" s="61"/>
      <c r="S7386" s="61"/>
      <c r="T7386" s="61"/>
      <c r="U7386" s="61"/>
      <c r="V7386" s="61"/>
      <c r="W7386" s="61"/>
      <c r="X7386" s="61"/>
      <c r="Y7386" s="61"/>
      <c r="Z7386" s="61"/>
      <c r="AA7386" s="61"/>
      <c r="AB7386" s="61"/>
      <c r="AC7386" s="61"/>
      <c r="AD7386" s="61"/>
      <c r="AE7386" s="61"/>
      <c r="AF7386" s="61"/>
      <c r="AG7386" s="61"/>
      <c r="AH7386" s="61"/>
      <c r="AI7386" s="61"/>
      <c r="AJ7386" s="61"/>
      <c r="AK7386" s="61"/>
      <c r="AL7386" s="61"/>
      <c r="AM7386" s="61"/>
      <c r="AN7386" s="61"/>
      <c r="AO7386" s="61"/>
      <c r="AP7386" s="62"/>
      <c r="AQ7386" s="61"/>
      <c r="AR7386" s="61"/>
      <c r="AS7386" s="61"/>
      <c r="AT7386" s="61"/>
      <c r="AU7386" s="61"/>
      <c r="AV7386" s="61"/>
      <c r="AW7386" s="60"/>
    </row>
    <row r="7387" s="59" customFormat="1" customHeight="1" spans="1:49">
      <c r="A7387" s="60"/>
      <c r="B7387" s="60"/>
      <c r="C7387" s="60"/>
      <c r="D7387" s="60"/>
      <c r="H7387" s="61"/>
      <c r="I7387" s="61"/>
      <c r="J7387" s="61"/>
      <c r="K7387" s="61"/>
      <c r="L7387" s="61"/>
      <c r="M7387" s="61"/>
      <c r="N7387" s="61"/>
      <c r="O7387" s="61"/>
      <c r="P7387" s="61"/>
      <c r="Q7387" s="61"/>
      <c r="R7387" s="61"/>
      <c r="S7387" s="61"/>
      <c r="T7387" s="61"/>
      <c r="U7387" s="61"/>
      <c r="V7387" s="61"/>
      <c r="W7387" s="61"/>
      <c r="X7387" s="61"/>
      <c r="Y7387" s="61"/>
      <c r="Z7387" s="61"/>
      <c r="AA7387" s="61"/>
      <c r="AB7387" s="61"/>
      <c r="AC7387" s="61"/>
      <c r="AD7387" s="61"/>
      <c r="AE7387" s="61"/>
      <c r="AF7387" s="61"/>
      <c r="AG7387" s="61"/>
      <c r="AH7387" s="61"/>
      <c r="AI7387" s="61"/>
      <c r="AJ7387" s="61"/>
      <c r="AK7387" s="61"/>
      <c r="AL7387" s="61"/>
      <c r="AM7387" s="61"/>
      <c r="AN7387" s="61"/>
      <c r="AO7387" s="61"/>
      <c r="AP7387" s="62"/>
      <c r="AQ7387" s="61"/>
      <c r="AR7387" s="61"/>
      <c r="AS7387" s="61"/>
      <c r="AT7387" s="61"/>
      <c r="AU7387" s="61"/>
      <c r="AV7387" s="61"/>
      <c r="AW7387" s="60"/>
    </row>
    <row r="7388" s="59" customFormat="1" customHeight="1" spans="1:49">
      <c r="A7388" s="60"/>
      <c r="B7388" s="60"/>
      <c r="C7388" s="60"/>
      <c r="D7388" s="60"/>
      <c r="H7388" s="61"/>
      <c r="I7388" s="61"/>
      <c r="J7388" s="61"/>
      <c r="K7388" s="61"/>
      <c r="L7388" s="61"/>
      <c r="M7388" s="61"/>
      <c r="N7388" s="61"/>
      <c r="O7388" s="61"/>
      <c r="P7388" s="61"/>
      <c r="Q7388" s="61"/>
      <c r="R7388" s="61"/>
      <c r="S7388" s="61"/>
      <c r="T7388" s="61"/>
      <c r="U7388" s="61"/>
      <c r="V7388" s="61"/>
      <c r="W7388" s="61"/>
      <c r="X7388" s="61"/>
      <c r="Y7388" s="61"/>
      <c r="Z7388" s="61"/>
      <c r="AA7388" s="61"/>
      <c r="AB7388" s="61"/>
      <c r="AC7388" s="61"/>
      <c r="AD7388" s="61"/>
      <c r="AE7388" s="61"/>
      <c r="AF7388" s="61"/>
      <c r="AG7388" s="61"/>
      <c r="AH7388" s="61"/>
      <c r="AI7388" s="61"/>
      <c r="AJ7388" s="61"/>
      <c r="AK7388" s="61"/>
      <c r="AL7388" s="61"/>
      <c r="AM7388" s="61"/>
      <c r="AN7388" s="61"/>
      <c r="AO7388" s="61"/>
      <c r="AP7388" s="62"/>
      <c r="AQ7388" s="61"/>
      <c r="AR7388" s="61"/>
      <c r="AS7388" s="61"/>
      <c r="AT7388" s="61"/>
      <c r="AU7388" s="61"/>
      <c r="AV7388" s="61"/>
      <c r="AW7388" s="60"/>
    </row>
    <row r="7389" s="59" customFormat="1" customHeight="1" spans="1:49">
      <c r="A7389" s="60"/>
      <c r="B7389" s="60"/>
      <c r="C7389" s="60"/>
      <c r="D7389" s="60"/>
      <c r="H7389" s="61"/>
      <c r="I7389" s="61"/>
      <c r="J7389" s="61"/>
      <c r="K7389" s="61"/>
      <c r="L7389" s="61"/>
      <c r="M7389" s="61"/>
      <c r="N7389" s="61"/>
      <c r="O7389" s="61"/>
      <c r="P7389" s="61"/>
      <c r="Q7389" s="61"/>
      <c r="R7389" s="61"/>
      <c r="S7389" s="61"/>
      <c r="T7389" s="61"/>
      <c r="U7389" s="61"/>
      <c r="V7389" s="61"/>
      <c r="W7389" s="61"/>
      <c r="X7389" s="61"/>
      <c r="Y7389" s="61"/>
      <c r="Z7389" s="61"/>
      <c r="AA7389" s="61"/>
      <c r="AB7389" s="61"/>
      <c r="AC7389" s="61"/>
      <c r="AD7389" s="61"/>
      <c r="AE7389" s="61"/>
      <c r="AF7389" s="61"/>
      <c r="AG7389" s="61"/>
      <c r="AH7389" s="61"/>
      <c r="AI7389" s="61"/>
      <c r="AJ7389" s="61"/>
      <c r="AK7389" s="61"/>
      <c r="AL7389" s="61"/>
      <c r="AM7389" s="61"/>
      <c r="AN7389" s="61"/>
      <c r="AO7389" s="61"/>
      <c r="AP7389" s="62"/>
      <c r="AQ7389" s="61"/>
      <c r="AR7389" s="61"/>
      <c r="AS7389" s="61"/>
      <c r="AT7389" s="61"/>
      <c r="AU7389" s="61"/>
      <c r="AV7389" s="61"/>
      <c r="AW7389" s="60"/>
    </row>
    <row r="7390" s="59" customFormat="1" customHeight="1" spans="1:49">
      <c r="A7390" s="60"/>
      <c r="B7390" s="60"/>
      <c r="C7390" s="60"/>
      <c r="D7390" s="60"/>
      <c r="H7390" s="61"/>
      <c r="I7390" s="61"/>
      <c r="J7390" s="61"/>
      <c r="K7390" s="61"/>
      <c r="L7390" s="61"/>
      <c r="M7390" s="61"/>
      <c r="N7390" s="61"/>
      <c r="O7390" s="61"/>
      <c r="P7390" s="61"/>
      <c r="Q7390" s="61"/>
      <c r="R7390" s="61"/>
      <c r="S7390" s="61"/>
      <c r="T7390" s="61"/>
      <c r="U7390" s="61"/>
      <c r="V7390" s="61"/>
      <c r="W7390" s="61"/>
      <c r="X7390" s="61"/>
      <c r="Y7390" s="61"/>
      <c r="Z7390" s="61"/>
      <c r="AA7390" s="61"/>
      <c r="AB7390" s="61"/>
      <c r="AC7390" s="61"/>
      <c r="AD7390" s="61"/>
      <c r="AE7390" s="61"/>
      <c r="AF7390" s="61"/>
      <c r="AG7390" s="61"/>
      <c r="AH7390" s="61"/>
      <c r="AI7390" s="61"/>
      <c r="AJ7390" s="61"/>
      <c r="AK7390" s="61"/>
      <c r="AL7390" s="61"/>
      <c r="AM7390" s="61"/>
      <c r="AN7390" s="61"/>
      <c r="AO7390" s="61"/>
      <c r="AP7390" s="62"/>
      <c r="AQ7390" s="61"/>
      <c r="AR7390" s="61"/>
      <c r="AS7390" s="61"/>
      <c r="AT7390" s="61"/>
      <c r="AU7390" s="61"/>
      <c r="AV7390" s="61"/>
      <c r="AW7390" s="60"/>
    </row>
    <row r="7391" s="59" customFormat="1" customHeight="1" spans="1:49">
      <c r="A7391" s="60"/>
      <c r="B7391" s="60"/>
      <c r="C7391" s="60"/>
      <c r="D7391" s="60"/>
      <c r="H7391" s="61"/>
      <c r="I7391" s="61"/>
      <c r="J7391" s="61"/>
      <c r="K7391" s="61"/>
      <c r="L7391" s="61"/>
      <c r="M7391" s="61"/>
      <c r="N7391" s="61"/>
      <c r="O7391" s="61"/>
      <c r="P7391" s="61"/>
      <c r="Q7391" s="61"/>
      <c r="R7391" s="61"/>
      <c r="S7391" s="61"/>
      <c r="T7391" s="61"/>
      <c r="U7391" s="61"/>
      <c r="V7391" s="61"/>
      <c r="W7391" s="61"/>
      <c r="X7391" s="61"/>
      <c r="Y7391" s="61"/>
      <c r="Z7391" s="61"/>
      <c r="AA7391" s="61"/>
      <c r="AB7391" s="61"/>
      <c r="AC7391" s="61"/>
      <c r="AD7391" s="61"/>
      <c r="AE7391" s="61"/>
      <c r="AF7391" s="61"/>
      <c r="AG7391" s="61"/>
      <c r="AH7391" s="61"/>
      <c r="AI7391" s="61"/>
      <c r="AJ7391" s="61"/>
      <c r="AK7391" s="61"/>
      <c r="AL7391" s="61"/>
      <c r="AM7391" s="61"/>
      <c r="AN7391" s="61"/>
      <c r="AO7391" s="61"/>
      <c r="AP7391" s="62"/>
      <c r="AQ7391" s="61"/>
      <c r="AR7391" s="61"/>
      <c r="AS7391" s="61"/>
      <c r="AT7391" s="61"/>
      <c r="AU7391" s="61"/>
      <c r="AV7391" s="61"/>
      <c r="AW7391" s="60"/>
    </row>
    <row r="7392" s="59" customFormat="1" customHeight="1" spans="1:49">
      <c r="A7392" s="60"/>
      <c r="B7392" s="60"/>
      <c r="C7392" s="60"/>
      <c r="D7392" s="60"/>
      <c r="H7392" s="61"/>
      <c r="I7392" s="61"/>
      <c r="J7392" s="61"/>
      <c r="K7392" s="61"/>
      <c r="L7392" s="61"/>
      <c r="M7392" s="61"/>
      <c r="N7392" s="61"/>
      <c r="O7392" s="61"/>
      <c r="P7392" s="61"/>
      <c r="Q7392" s="61"/>
      <c r="R7392" s="61"/>
      <c r="S7392" s="61"/>
      <c r="T7392" s="61"/>
      <c r="U7392" s="61"/>
      <c r="V7392" s="61"/>
      <c r="W7392" s="61"/>
      <c r="X7392" s="61"/>
      <c r="Y7392" s="61"/>
      <c r="Z7392" s="61"/>
      <c r="AA7392" s="61"/>
      <c r="AB7392" s="61"/>
      <c r="AC7392" s="61"/>
      <c r="AD7392" s="61"/>
      <c r="AE7392" s="61"/>
      <c r="AF7392" s="61"/>
      <c r="AG7392" s="61"/>
      <c r="AH7392" s="61"/>
      <c r="AI7392" s="61"/>
      <c r="AJ7392" s="61"/>
      <c r="AK7392" s="61"/>
      <c r="AL7392" s="61"/>
      <c r="AM7392" s="61"/>
      <c r="AN7392" s="61"/>
      <c r="AO7392" s="61"/>
      <c r="AP7392" s="62"/>
      <c r="AQ7392" s="61"/>
      <c r="AR7392" s="61"/>
      <c r="AS7392" s="61"/>
      <c r="AT7392" s="61"/>
      <c r="AU7392" s="61"/>
      <c r="AV7392" s="61"/>
      <c r="AW7392" s="60"/>
    </row>
    <row r="7393" s="59" customFormat="1" customHeight="1" spans="1:49">
      <c r="A7393" s="60"/>
      <c r="B7393" s="60"/>
      <c r="C7393" s="60"/>
      <c r="D7393" s="60"/>
      <c r="H7393" s="61"/>
      <c r="I7393" s="61"/>
      <c r="J7393" s="61"/>
      <c r="K7393" s="61"/>
      <c r="L7393" s="61"/>
      <c r="M7393" s="61"/>
      <c r="N7393" s="61"/>
      <c r="O7393" s="61"/>
      <c r="P7393" s="61"/>
      <c r="Q7393" s="61"/>
      <c r="R7393" s="61"/>
      <c r="S7393" s="61"/>
      <c r="T7393" s="61"/>
      <c r="U7393" s="61"/>
      <c r="V7393" s="61"/>
      <c r="W7393" s="61"/>
      <c r="X7393" s="61"/>
      <c r="Y7393" s="61"/>
      <c r="Z7393" s="61"/>
      <c r="AA7393" s="61"/>
      <c r="AB7393" s="61"/>
      <c r="AC7393" s="61"/>
      <c r="AD7393" s="61"/>
      <c r="AE7393" s="61"/>
      <c r="AF7393" s="61"/>
      <c r="AG7393" s="61"/>
      <c r="AH7393" s="61"/>
      <c r="AI7393" s="61"/>
      <c r="AJ7393" s="61"/>
      <c r="AK7393" s="61"/>
      <c r="AL7393" s="61"/>
      <c r="AM7393" s="61"/>
      <c r="AN7393" s="61"/>
      <c r="AO7393" s="61"/>
      <c r="AP7393" s="62"/>
      <c r="AQ7393" s="61"/>
      <c r="AR7393" s="61"/>
      <c r="AS7393" s="61"/>
      <c r="AT7393" s="61"/>
      <c r="AU7393" s="61"/>
      <c r="AV7393" s="61"/>
      <c r="AW7393" s="60"/>
    </row>
    <row r="7394" s="59" customFormat="1" customHeight="1" spans="1:49">
      <c r="A7394" s="60"/>
      <c r="B7394" s="60"/>
      <c r="C7394" s="60"/>
      <c r="D7394" s="60"/>
      <c r="H7394" s="61"/>
      <c r="I7394" s="61"/>
      <c r="J7394" s="61"/>
      <c r="K7394" s="61"/>
      <c r="L7394" s="61"/>
      <c r="M7394" s="61"/>
      <c r="N7394" s="61"/>
      <c r="O7394" s="61"/>
      <c r="P7394" s="61"/>
      <c r="Q7394" s="61"/>
      <c r="R7394" s="61"/>
      <c r="S7394" s="61"/>
      <c r="T7394" s="61"/>
      <c r="U7394" s="61"/>
      <c r="V7394" s="61"/>
      <c r="W7394" s="61"/>
      <c r="X7394" s="61"/>
      <c r="Y7394" s="61"/>
      <c r="Z7394" s="61"/>
      <c r="AA7394" s="61"/>
      <c r="AB7394" s="61"/>
      <c r="AC7394" s="61"/>
      <c r="AD7394" s="61"/>
      <c r="AE7394" s="61"/>
      <c r="AF7394" s="61"/>
      <c r="AG7394" s="61"/>
      <c r="AH7394" s="61"/>
      <c r="AI7394" s="61"/>
      <c r="AJ7394" s="61"/>
      <c r="AK7394" s="61"/>
      <c r="AL7394" s="61"/>
      <c r="AM7394" s="61"/>
      <c r="AN7394" s="61"/>
      <c r="AO7394" s="61"/>
      <c r="AP7394" s="62"/>
      <c r="AQ7394" s="61"/>
      <c r="AR7394" s="61"/>
      <c r="AS7394" s="61"/>
      <c r="AT7394" s="61"/>
      <c r="AU7394" s="61"/>
      <c r="AV7394" s="61"/>
      <c r="AW7394" s="60"/>
    </row>
    <row r="7395" s="59" customFormat="1" customHeight="1" spans="1:49">
      <c r="A7395" s="60"/>
      <c r="B7395" s="60"/>
      <c r="C7395" s="60"/>
      <c r="D7395" s="60"/>
      <c r="H7395" s="61"/>
      <c r="I7395" s="61"/>
      <c r="J7395" s="61"/>
      <c r="K7395" s="61"/>
      <c r="L7395" s="61"/>
      <c r="M7395" s="61"/>
      <c r="N7395" s="61"/>
      <c r="O7395" s="61"/>
      <c r="P7395" s="61"/>
      <c r="Q7395" s="61"/>
      <c r="R7395" s="61"/>
      <c r="S7395" s="61"/>
      <c r="T7395" s="61"/>
      <c r="U7395" s="61"/>
      <c r="V7395" s="61"/>
      <c r="W7395" s="61"/>
      <c r="X7395" s="61"/>
      <c r="Y7395" s="61"/>
      <c r="Z7395" s="61"/>
      <c r="AA7395" s="61"/>
      <c r="AB7395" s="61"/>
      <c r="AC7395" s="61"/>
      <c r="AD7395" s="61"/>
      <c r="AE7395" s="61"/>
      <c r="AF7395" s="61"/>
      <c r="AG7395" s="61"/>
      <c r="AH7395" s="61"/>
      <c r="AI7395" s="61"/>
      <c r="AJ7395" s="61"/>
      <c r="AK7395" s="61"/>
      <c r="AL7395" s="61"/>
      <c r="AM7395" s="61"/>
      <c r="AN7395" s="61"/>
      <c r="AO7395" s="61"/>
      <c r="AP7395" s="62"/>
      <c r="AQ7395" s="61"/>
      <c r="AR7395" s="61"/>
      <c r="AS7395" s="61"/>
      <c r="AT7395" s="61"/>
      <c r="AU7395" s="61"/>
      <c r="AV7395" s="61"/>
      <c r="AW7395" s="60"/>
    </row>
    <row r="7396" s="59" customFormat="1" customHeight="1" spans="1:49">
      <c r="A7396" s="60"/>
      <c r="B7396" s="60"/>
      <c r="C7396" s="60"/>
      <c r="D7396" s="60"/>
      <c r="H7396" s="61"/>
      <c r="I7396" s="61"/>
      <c r="J7396" s="61"/>
      <c r="K7396" s="61"/>
      <c r="L7396" s="61"/>
      <c r="M7396" s="61"/>
      <c r="N7396" s="61"/>
      <c r="O7396" s="61"/>
      <c r="P7396" s="61"/>
      <c r="Q7396" s="61"/>
      <c r="R7396" s="61"/>
      <c r="S7396" s="61"/>
      <c r="T7396" s="61"/>
      <c r="U7396" s="61"/>
      <c r="V7396" s="61"/>
      <c r="W7396" s="61"/>
      <c r="X7396" s="61"/>
      <c r="Y7396" s="61"/>
      <c r="Z7396" s="61"/>
      <c r="AA7396" s="61"/>
      <c r="AB7396" s="61"/>
      <c r="AC7396" s="61"/>
      <c r="AD7396" s="61"/>
      <c r="AE7396" s="61"/>
      <c r="AF7396" s="61"/>
      <c r="AG7396" s="61"/>
      <c r="AH7396" s="61"/>
      <c r="AI7396" s="61"/>
      <c r="AJ7396" s="61"/>
      <c r="AK7396" s="61"/>
      <c r="AL7396" s="61"/>
      <c r="AM7396" s="61"/>
      <c r="AN7396" s="61"/>
      <c r="AO7396" s="61"/>
      <c r="AP7396" s="62"/>
      <c r="AQ7396" s="61"/>
      <c r="AR7396" s="61"/>
      <c r="AS7396" s="61"/>
      <c r="AT7396" s="61"/>
      <c r="AU7396" s="61"/>
      <c r="AV7396" s="61"/>
      <c r="AW7396" s="60"/>
    </row>
    <row r="7397" s="59" customFormat="1" customHeight="1" spans="1:49">
      <c r="A7397" s="60"/>
      <c r="B7397" s="60"/>
      <c r="C7397" s="60"/>
      <c r="D7397" s="60"/>
      <c r="H7397" s="61"/>
      <c r="I7397" s="61"/>
      <c r="J7397" s="61"/>
      <c r="K7397" s="61"/>
      <c r="L7397" s="61"/>
      <c r="M7397" s="61"/>
      <c r="N7397" s="61"/>
      <c r="O7397" s="61"/>
      <c r="P7397" s="61"/>
      <c r="Q7397" s="61"/>
      <c r="R7397" s="61"/>
      <c r="S7397" s="61"/>
      <c r="T7397" s="61"/>
      <c r="U7397" s="61"/>
      <c r="V7397" s="61"/>
      <c r="W7397" s="61"/>
      <c r="X7397" s="61"/>
      <c r="Y7397" s="61"/>
      <c r="Z7397" s="61"/>
      <c r="AA7397" s="61"/>
      <c r="AB7397" s="61"/>
      <c r="AC7397" s="61"/>
      <c r="AD7397" s="61"/>
      <c r="AE7397" s="61"/>
      <c r="AF7397" s="61"/>
      <c r="AG7397" s="61"/>
      <c r="AH7397" s="61"/>
      <c r="AI7397" s="61"/>
      <c r="AJ7397" s="61"/>
      <c r="AK7397" s="61"/>
      <c r="AL7397" s="61"/>
      <c r="AM7397" s="61"/>
      <c r="AN7397" s="61"/>
      <c r="AO7397" s="61"/>
      <c r="AP7397" s="62"/>
      <c r="AQ7397" s="61"/>
      <c r="AR7397" s="61"/>
      <c r="AS7397" s="61"/>
      <c r="AT7397" s="61"/>
      <c r="AU7397" s="61"/>
      <c r="AV7397" s="61"/>
      <c r="AW7397" s="60"/>
    </row>
    <row r="7398" s="59" customFormat="1" customHeight="1" spans="1:49">
      <c r="A7398" s="60"/>
      <c r="B7398" s="60"/>
      <c r="C7398" s="60"/>
      <c r="D7398" s="60"/>
      <c r="H7398" s="61"/>
      <c r="I7398" s="61"/>
      <c r="J7398" s="61"/>
      <c r="K7398" s="61"/>
      <c r="L7398" s="61"/>
      <c r="M7398" s="61"/>
      <c r="N7398" s="61"/>
      <c r="O7398" s="61"/>
      <c r="P7398" s="61"/>
      <c r="Q7398" s="61"/>
      <c r="R7398" s="61"/>
      <c r="S7398" s="61"/>
      <c r="T7398" s="61"/>
      <c r="U7398" s="61"/>
      <c r="V7398" s="61"/>
      <c r="W7398" s="61"/>
      <c r="X7398" s="61"/>
      <c r="Y7398" s="61"/>
      <c r="Z7398" s="61"/>
      <c r="AA7398" s="61"/>
      <c r="AB7398" s="61"/>
      <c r="AC7398" s="61"/>
      <c r="AD7398" s="61"/>
      <c r="AE7398" s="61"/>
      <c r="AF7398" s="61"/>
      <c r="AG7398" s="61"/>
      <c r="AH7398" s="61"/>
      <c r="AI7398" s="61"/>
      <c r="AJ7398" s="61"/>
      <c r="AK7398" s="61"/>
      <c r="AL7398" s="61"/>
      <c r="AM7398" s="61"/>
      <c r="AN7398" s="61"/>
      <c r="AO7398" s="61"/>
      <c r="AP7398" s="62"/>
      <c r="AQ7398" s="61"/>
      <c r="AR7398" s="61"/>
      <c r="AS7398" s="61"/>
      <c r="AT7398" s="61"/>
      <c r="AU7398" s="61"/>
      <c r="AV7398" s="61"/>
      <c r="AW7398" s="60"/>
    </row>
    <row r="7399" s="59" customFormat="1" customHeight="1" spans="1:49">
      <c r="A7399" s="60"/>
      <c r="B7399" s="60"/>
      <c r="C7399" s="60"/>
      <c r="D7399" s="60"/>
      <c r="H7399" s="61"/>
      <c r="I7399" s="61"/>
      <c r="J7399" s="61"/>
      <c r="K7399" s="61"/>
      <c r="L7399" s="61"/>
      <c r="M7399" s="61"/>
      <c r="N7399" s="61"/>
      <c r="O7399" s="61"/>
      <c r="P7399" s="61"/>
      <c r="Q7399" s="61"/>
      <c r="R7399" s="61"/>
      <c r="S7399" s="61"/>
      <c r="T7399" s="61"/>
      <c r="U7399" s="61"/>
      <c r="V7399" s="61"/>
      <c r="W7399" s="61"/>
      <c r="X7399" s="61"/>
      <c r="Y7399" s="61"/>
      <c r="Z7399" s="61"/>
      <c r="AA7399" s="61"/>
      <c r="AB7399" s="61"/>
      <c r="AC7399" s="61"/>
      <c r="AD7399" s="61"/>
      <c r="AE7399" s="61"/>
      <c r="AF7399" s="61"/>
      <c r="AG7399" s="61"/>
      <c r="AH7399" s="61"/>
      <c r="AI7399" s="61"/>
      <c r="AJ7399" s="61"/>
      <c r="AK7399" s="61"/>
      <c r="AL7399" s="61"/>
      <c r="AM7399" s="61"/>
      <c r="AN7399" s="61"/>
      <c r="AO7399" s="61"/>
      <c r="AP7399" s="62"/>
      <c r="AQ7399" s="61"/>
      <c r="AR7399" s="61"/>
      <c r="AS7399" s="61"/>
      <c r="AT7399" s="61"/>
      <c r="AU7399" s="61"/>
      <c r="AV7399" s="61"/>
      <c r="AW7399" s="60"/>
    </row>
    <row r="7400" s="59" customFormat="1" customHeight="1" spans="1:49">
      <c r="A7400" s="60"/>
      <c r="B7400" s="60"/>
      <c r="C7400" s="60"/>
      <c r="D7400" s="60"/>
      <c r="H7400" s="61"/>
      <c r="I7400" s="61"/>
      <c r="J7400" s="61"/>
      <c r="K7400" s="61"/>
      <c r="L7400" s="61"/>
      <c r="M7400" s="61"/>
      <c r="N7400" s="61"/>
      <c r="O7400" s="61"/>
      <c r="P7400" s="61"/>
      <c r="Q7400" s="61"/>
      <c r="R7400" s="61"/>
      <c r="S7400" s="61"/>
      <c r="T7400" s="61"/>
      <c r="U7400" s="61"/>
      <c r="V7400" s="61"/>
      <c r="W7400" s="61"/>
      <c r="X7400" s="61"/>
      <c r="Y7400" s="61"/>
      <c r="Z7400" s="61"/>
      <c r="AA7400" s="61"/>
      <c r="AB7400" s="61"/>
      <c r="AC7400" s="61"/>
      <c r="AD7400" s="61"/>
      <c r="AE7400" s="61"/>
      <c r="AF7400" s="61"/>
      <c r="AG7400" s="61"/>
      <c r="AH7400" s="61"/>
      <c r="AI7400" s="61"/>
      <c r="AJ7400" s="61"/>
      <c r="AK7400" s="61"/>
      <c r="AL7400" s="61"/>
      <c r="AM7400" s="61"/>
      <c r="AN7400" s="61"/>
      <c r="AO7400" s="61"/>
      <c r="AP7400" s="62"/>
      <c r="AQ7400" s="61"/>
      <c r="AR7400" s="61"/>
      <c r="AS7400" s="61"/>
      <c r="AT7400" s="61"/>
      <c r="AU7400" s="61"/>
      <c r="AV7400" s="61"/>
      <c r="AW7400" s="60"/>
    </row>
    <row r="7401" s="59" customFormat="1" customHeight="1" spans="1:49">
      <c r="A7401" s="60"/>
      <c r="B7401" s="60"/>
      <c r="C7401" s="60"/>
      <c r="D7401" s="60"/>
      <c r="H7401" s="61"/>
      <c r="I7401" s="61"/>
      <c r="J7401" s="61"/>
      <c r="K7401" s="61"/>
      <c r="L7401" s="61"/>
      <c r="M7401" s="61"/>
      <c r="N7401" s="61"/>
      <c r="O7401" s="61"/>
      <c r="P7401" s="61"/>
      <c r="Q7401" s="61"/>
      <c r="R7401" s="61"/>
      <c r="S7401" s="61"/>
      <c r="T7401" s="61"/>
      <c r="U7401" s="61"/>
      <c r="V7401" s="61"/>
      <c r="W7401" s="61"/>
      <c r="X7401" s="61"/>
      <c r="Y7401" s="61"/>
      <c r="Z7401" s="61"/>
      <c r="AA7401" s="61"/>
      <c r="AB7401" s="61"/>
      <c r="AC7401" s="61"/>
      <c r="AD7401" s="61"/>
      <c r="AE7401" s="61"/>
      <c r="AF7401" s="61"/>
      <c r="AG7401" s="61"/>
      <c r="AH7401" s="61"/>
      <c r="AI7401" s="61"/>
      <c r="AJ7401" s="61"/>
      <c r="AK7401" s="61"/>
      <c r="AL7401" s="61"/>
      <c r="AM7401" s="61"/>
      <c r="AN7401" s="61"/>
      <c r="AO7401" s="61"/>
      <c r="AP7401" s="62"/>
      <c r="AQ7401" s="61"/>
      <c r="AR7401" s="61"/>
      <c r="AS7401" s="61"/>
      <c r="AT7401" s="61"/>
      <c r="AU7401" s="61"/>
      <c r="AV7401" s="61"/>
      <c r="AW7401" s="60"/>
    </row>
    <row r="7402" s="59" customFormat="1" customHeight="1" spans="1:49">
      <c r="A7402" s="60"/>
      <c r="B7402" s="60"/>
      <c r="C7402" s="60"/>
      <c r="D7402" s="60"/>
      <c r="H7402" s="61"/>
      <c r="I7402" s="61"/>
      <c r="J7402" s="61"/>
      <c r="K7402" s="61"/>
      <c r="L7402" s="61"/>
      <c r="M7402" s="61"/>
      <c r="N7402" s="61"/>
      <c r="O7402" s="61"/>
      <c r="P7402" s="61"/>
      <c r="Q7402" s="61"/>
      <c r="R7402" s="61"/>
      <c r="S7402" s="61"/>
      <c r="T7402" s="61"/>
      <c r="U7402" s="61"/>
      <c r="V7402" s="61"/>
      <c r="W7402" s="61"/>
      <c r="X7402" s="61"/>
      <c r="Y7402" s="61"/>
      <c r="Z7402" s="61"/>
      <c r="AA7402" s="61"/>
      <c r="AB7402" s="61"/>
      <c r="AC7402" s="61"/>
      <c r="AD7402" s="61"/>
      <c r="AE7402" s="61"/>
      <c r="AF7402" s="61"/>
      <c r="AG7402" s="61"/>
      <c r="AH7402" s="61"/>
      <c r="AI7402" s="61"/>
      <c r="AJ7402" s="61"/>
      <c r="AK7402" s="61"/>
      <c r="AL7402" s="61"/>
      <c r="AM7402" s="61"/>
      <c r="AN7402" s="61"/>
      <c r="AO7402" s="61"/>
      <c r="AP7402" s="62"/>
      <c r="AQ7402" s="61"/>
      <c r="AR7402" s="61"/>
      <c r="AS7402" s="61"/>
      <c r="AT7402" s="61"/>
      <c r="AU7402" s="61"/>
      <c r="AV7402" s="61"/>
      <c r="AW7402" s="60"/>
    </row>
    <row r="7403" s="59" customFormat="1" customHeight="1" spans="1:49">
      <c r="A7403" s="60"/>
      <c r="B7403" s="60"/>
      <c r="C7403" s="60"/>
      <c r="D7403" s="60"/>
      <c r="H7403" s="61"/>
      <c r="I7403" s="61"/>
      <c r="J7403" s="61"/>
      <c r="K7403" s="61"/>
      <c r="L7403" s="61"/>
      <c r="M7403" s="61"/>
      <c r="N7403" s="61"/>
      <c r="O7403" s="61"/>
      <c r="P7403" s="61"/>
      <c r="Q7403" s="61"/>
      <c r="R7403" s="61"/>
      <c r="S7403" s="61"/>
      <c r="T7403" s="61"/>
      <c r="U7403" s="61"/>
      <c r="V7403" s="61"/>
      <c r="W7403" s="61"/>
      <c r="X7403" s="61"/>
      <c r="Y7403" s="61"/>
      <c r="Z7403" s="61"/>
      <c r="AA7403" s="61"/>
      <c r="AB7403" s="61"/>
      <c r="AC7403" s="61"/>
      <c r="AD7403" s="61"/>
      <c r="AE7403" s="61"/>
      <c r="AF7403" s="61"/>
      <c r="AG7403" s="61"/>
      <c r="AH7403" s="61"/>
      <c r="AI7403" s="61"/>
      <c r="AJ7403" s="61"/>
      <c r="AK7403" s="61"/>
      <c r="AL7403" s="61"/>
      <c r="AM7403" s="61"/>
      <c r="AN7403" s="61"/>
      <c r="AO7403" s="61"/>
      <c r="AP7403" s="62"/>
      <c r="AQ7403" s="61"/>
      <c r="AR7403" s="61"/>
      <c r="AS7403" s="61"/>
      <c r="AT7403" s="61"/>
      <c r="AU7403" s="61"/>
      <c r="AV7403" s="61"/>
      <c r="AW7403" s="60"/>
    </row>
    <row r="7404" s="59" customFormat="1" customHeight="1" spans="1:49">
      <c r="A7404" s="60"/>
      <c r="B7404" s="60"/>
      <c r="C7404" s="60"/>
      <c r="D7404" s="60"/>
      <c r="H7404" s="61"/>
      <c r="I7404" s="61"/>
      <c r="J7404" s="61"/>
      <c r="K7404" s="61"/>
      <c r="L7404" s="61"/>
      <c r="M7404" s="61"/>
      <c r="N7404" s="61"/>
      <c r="O7404" s="61"/>
      <c r="P7404" s="61"/>
      <c r="Q7404" s="61"/>
      <c r="R7404" s="61"/>
      <c r="S7404" s="61"/>
      <c r="T7404" s="61"/>
      <c r="U7404" s="61"/>
      <c r="V7404" s="61"/>
      <c r="W7404" s="61"/>
      <c r="X7404" s="61"/>
      <c r="Y7404" s="61"/>
      <c r="Z7404" s="61"/>
      <c r="AA7404" s="61"/>
      <c r="AB7404" s="61"/>
      <c r="AC7404" s="61"/>
      <c r="AD7404" s="61"/>
      <c r="AE7404" s="61"/>
      <c r="AF7404" s="61"/>
      <c r="AG7404" s="61"/>
      <c r="AH7404" s="61"/>
      <c r="AI7404" s="61"/>
      <c r="AJ7404" s="61"/>
      <c r="AK7404" s="61"/>
      <c r="AL7404" s="61"/>
      <c r="AM7404" s="61"/>
      <c r="AN7404" s="61"/>
      <c r="AO7404" s="61"/>
      <c r="AP7404" s="62"/>
      <c r="AQ7404" s="61"/>
      <c r="AR7404" s="61"/>
      <c r="AS7404" s="61"/>
      <c r="AT7404" s="61"/>
      <c r="AU7404" s="61"/>
      <c r="AV7404" s="61"/>
      <c r="AW7404" s="60"/>
    </row>
    <row r="7405" s="59" customFormat="1" customHeight="1" spans="1:49">
      <c r="A7405" s="60"/>
      <c r="B7405" s="60"/>
      <c r="C7405" s="60"/>
      <c r="D7405" s="60"/>
      <c r="H7405" s="61"/>
      <c r="I7405" s="61"/>
      <c r="J7405" s="61"/>
      <c r="K7405" s="61"/>
      <c r="L7405" s="61"/>
      <c r="M7405" s="61"/>
      <c r="N7405" s="61"/>
      <c r="O7405" s="61"/>
      <c r="P7405" s="61"/>
      <c r="Q7405" s="61"/>
      <c r="R7405" s="61"/>
      <c r="S7405" s="61"/>
      <c r="T7405" s="61"/>
      <c r="U7405" s="61"/>
      <c r="V7405" s="61"/>
      <c r="W7405" s="61"/>
      <c r="X7405" s="61"/>
      <c r="Y7405" s="61"/>
      <c r="Z7405" s="61"/>
      <c r="AA7405" s="61"/>
      <c r="AB7405" s="61"/>
      <c r="AC7405" s="61"/>
      <c r="AD7405" s="61"/>
      <c r="AE7405" s="61"/>
      <c r="AF7405" s="61"/>
      <c r="AG7405" s="61"/>
      <c r="AH7405" s="61"/>
      <c r="AI7405" s="61"/>
      <c r="AJ7405" s="61"/>
      <c r="AK7405" s="61"/>
      <c r="AL7405" s="61"/>
      <c r="AM7405" s="61"/>
      <c r="AN7405" s="61"/>
      <c r="AO7405" s="61"/>
      <c r="AP7405" s="62"/>
      <c r="AQ7405" s="61"/>
      <c r="AR7405" s="61"/>
      <c r="AS7405" s="61"/>
      <c r="AT7405" s="61"/>
      <c r="AU7405" s="61"/>
      <c r="AV7405" s="61"/>
      <c r="AW7405" s="60"/>
    </row>
    <row r="7406" s="59" customFormat="1" customHeight="1" spans="1:49">
      <c r="A7406" s="60"/>
      <c r="B7406" s="60"/>
      <c r="C7406" s="60"/>
      <c r="D7406" s="60"/>
      <c r="H7406" s="61"/>
      <c r="I7406" s="61"/>
      <c r="J7406" s="61"/>
      <c r="K7406" s="61"/>
      <c r="L7406" s="61"/>
      <c r="M7406" s="61"/>
      <c r="N7406" s="61"/>
      <c r="O7406" s="61"/>
      <c r="P7406" s="61"/>
      <c r="Q7406" s="61"/>
      <c r="R7406" s="61"/>
      <c r="S7406" s="61"/>
      <c r="T7406" s="61"/>
      <c r="U7406" s="61"/>
      <c r="V7406" s="61"/>
      <c r="W7406" s="61"/>
      <c r="X7406" s="61"/>
      <c r="Y7406" s="61"/>
      <c r="Z7406" s="61"/>
      <c r="AA7406" s="61"/>
      <c r="AB7406" s="61"/>
      <c r="AC7406" s="61"/>
      <c r="AD7406" s="61"/>
      <c r="AE7406" s="61"/>
      <c r="AF7406" s="61"/>
      <c r="AG7406" s="61"/>
      <c r="AH7406" s="61"/>
      <c r="AI7406" s="61"/>
      <c r="AJ7406" s="61"/>
      <c r="AK7406" s="61"/>
      <c r="AL7406" s="61"/>
      <c r="AM7406" s="61"/>
      <c r="AN7406" s="61"/>
      <c r="AO7406" s="61"/>
      <c r="AP7406" s="62"/>
      <c r="AQ7406" s="61"/>
      <c r="AR7406" s="61"/>
      <c r="AS7406" s="61"/>
      <c r="AT7406" s="61"/>
      <c r="AU7406" s="61"/>
      <c r="AV7406" s="61"/>
      <c r="AW7406" s="60"/>
    </row>
    <row r="7407" s="59" customFormat="1" customHeight="1" spans="1:49">
      <c r="A7407" s="60"/>
      <c r="B7407" s="60"/>
      <c r="C7407" s="60"/>
      <c r="D7407" s="60"/>
      <c r="H7407" s="61"/>
      <c r="I7407" s="61"/>
      <c r="J7407" s="61"/>
      <c r="K7407" s="61"/>
      <c r="L7407" s="61"/>
      <c r="M7407" s="61"/>
      <c r="N7407" s="61"/>
      <c r="O7407" s="61"/>
      <c r="P7407" s="61"/>
      <c r="Q7407" s="61"/>
      <c r="R7407" s="61"/>
      <c r="S7407" s="61"/>
      <c r="T7407" s="61"/>
      <c r="U7407" s="61"/>
      <c r="V7407" s="61"/>
      <c r="W7407" s="61"/>
      <c r="X7407" s="61"/>
      <c r="Y7407" s="61"/>
      <c r="Z7407" s="61"/>
      <c r="AA7407" s="61"/>
      <c r="AB7407" s="61"/>
      <c r="AC7407" s="61"/>
      <c r="AD7407" s="61"/>
      <c r="AE7407" s="61"/>
      <c r="AF7407" s="61"/>
      <c r="AG7407" s="61"/>
      <c r="AH7407" s="61"/>
      <c r="AI7407" s="61"/>
      <c r="AJ7407" s="61"/>
      <c r="AK7407" s="61"/>
      <c r="AL7407" s="61"/>
      <c r="AM7407" s="61"/>
      <c r="AN7407" s="61"/>
      <c r="AO7407" s="61"/>
      <c r="AP7407" s="62"/>
      <c r="AQ7407" s="61"/>
      <c r="AR7407" s="61"/>
      <c r="AS7407" s="61"/>
      <c r="AT7407" s="61"/>
      <c r="AU7407" s="61"/>
      <c r="AV7407" s="61"/>
      <c r="AW7407" s="60"/>
    </row>
    <row r="7408" s="59" customFormat="1" customHeight="1" spans="1:49">
      <c r="A7408" s="60"/>
      <c r="B7408" s="60"/>
      <c r="C7408" s="60"/>
      <c r="D7408" s="60"/>
      <c r="H7408" s="61"/>
      <c r="I7408" s="61"/>
      <c r="J7408" s="61"/>
      <c r="K7408" s="61"/>
      <c r="L7408" s="61"/>
      <c r="M7408" s="61"/>
      <c r="N7408" s="61"/>
      <c r="O7408" s="61"/>
      <c r="P7408" s="61"/>
      <c r="Q7408" s="61"/>
      <c r="R7408" s="61"/>
      <c r="S7408" s="61"/>
      <c r="T7408" s="61"/>
      <c r="U7408" s="61"/>
      <c r="V7408" s="61"/>
      <c r="W7408" s="61"/>
      <c r="X7408" s="61"/>
      <c r="Y7408" s="61"/>
      <c r="Z7408" s="61"/>
      <c r="AA7408" s="61"/>
      <c r="AB7408" s="61"/>
      <c r="AC7408" s="61"/>
      <c r="AD7408" s="61"/>
      <c r="AE7408" s="61"/>
      <c r="AF7408" s="61"/>
      <c r="AG7408" s="61"/>
      <c r="AH7408" s="61"/>
      <c r="AI7408" s="61"/>
      <c r="AJ7408" s="61"/>
      <c r="AK7408" s="61"/>
      <c r="AL7408" s="61"/>
      <c r="AM7408" s="61"/>
      <c r="AN7408" s="61"/>
      <c r="AO7408" s="61"/>
      <c r="AP7408" s="62"/>
      <c r="AQ7408" s="61"/>
      <c r="AR7408" s="61"/>
      <c r="AS7408" s="61"/>
      <c r="AT7408" s="61"/>
      <c r="AU7408" s="61"/>
      <c r="AV7408" s="61"/>
      <c r="AW7408" s="60"/>
    </row>
    <row r="7409" s="59" customFormat="1" customHeight="1" spans="1:49">
      <c r="A7409" s="60"/>
      <c r="B7409" s="60"/>
      <c r="C7409" s="60"/>
      <c r="D7409" s="60"/>
      <c r="H7409" s="61"/>
      <c r="I7409" s="61"/>
      <c r="J7409" s="61"/>
      <c r="K7409" s="61"/>
      <c r="L7409" s="61"/>
      <c r="M7409" s="61"/>
      <c r="N7409" s="61"/>
      <c r="O7409" s="61"/>
      <c r="P7409" s="61"/>
      <c r="Q7409" s="61"/>
      <c r="R7409" s="61"/>
      <c r="S7409" s="61"/>
      <c r="T7409" s="61"/>
      <c r="U7409" s="61"/>
      <c r="V7409" s="61"/>
      <c r="W7409" s="61"/>
      <c r="X7409" s="61"/>
      <c r="Y7409" s="61"/>
      <c r="Z7409" s="61"/>
      <c r="AA7409" s="61"/>
      <c r="AB7409" s="61"/>
      <c r="AC7409" s="61"/>
      <c r="AD7409" s="61"/>
      <c r="AE7409" s="61"/>
      <c r="AF7409" s="61"/>
      <c r="AG7409" s="61"/>
      <c r="AH7409" s="61"/>
      <c r="AI7409" s="61"/>
      <c r="AJ7409" s="61"/>
      <c r="AK7409" s="61"/>
      <c r="AL7409" s="61"/>
      <c r="AM7409" s="61"/>
      <c r="AN7409" s="61"/>
      <c r="AO7409" s="61"/>
      <c r="AP7409" s="62"/>
      <c r="AQ7409" s="61"/>
      <c r="AR7409" s="61"/>
      <c r="AS7409" s="61"/>
      <c r="AT7409" s="61"/>
      <c r="AU7409" s="61"/>
      <c r="AV7409" s="61"/>
      <c r="AW7409" s="60"/>
    </row>
    <row r="7410" s="59" customFormat="1" customHeight="1" spans="1:49">
      <c r="A7410" s="60"/>
      <c r="B7410" s="60"/>
      <c r="C7410" s="60"/>
      <c r="D7410" s="60"/>
      <c r="H7410" s="61"/>
      <c r="I7410" s="61"/>
      <c r="J7410" s="61"/>
      <c r="K7410" s="61"/>
      <c r="L7410" s="61"/>
      <c r="M7410" s="61"/>
      <c r="N7410" s="61"/>
      <c r="O7410" s="61"/>
      <c r="P7410" s="61"/>
      <c r="Q7410" s="61"/>
      <c r="R7410" s="61"/>
      <c r="S7410" s="61"/>
      <c r="T7410" s="61"/>
      <c r="U7410" s="61"/>
      <c r="V7410" s="61"/>
      <c r="W7410" s="61"/>
      <c r="X7410" s="61"/>
      <c r="Y7410" s="61"/>
      <c r="Z7410" s="61"/>
      <c r="AA7410" s="61"/>
      <c r="AB7410" s="61"/>
      <c r="AC7410" s="61"/>
      <c r="AD7410" s="61"/>
      <c r="AE7410" s="61"/>
      <c r="AF7410" s="61"/>
      <c r="AG7410" s="61"/>
      <c r="AH7410" s="61"/>
      <c r="AI7410" s="61"/>
      <c r="AJ7410" s="61"/>
      <c r="AK7410" s="61"/>
      <c r="AL7410" s="61"/>
      <c r="AM7410" s="61"/>
      <c r="AN7410" s="61"/>
      <c r="AO7410" s="61"/>
      <c r="AP7410" s="62"/>
      <c r="AQ7410" s="61"/>
      <c r="AR7410" s="61"/>
      <c r="AS7410" s="61"/>
      <c r="AT7410" s="61"/>
      <c r="AU7410" s="61"/>
      <c r="AV7410" s="61"/>
      <c r="AW7410" s="60"/>
    </row>
    <row r="7411" s="59" customFormat="1" customHeight="1" spans="1:49">
      <c r="A7411" s="60"/>
      <c r="B7411" s="60"/>
      <c r="C7411" s="60"/>
      <c r="D7411" s="60"/>
      <c r="H7411" s="61"/>
      <c r="I7411" s="61"/>
      <c r="J7411" s="61"/>
      <c r="K7411" s="61"/>
      <c r="L7411" s="61"/>
      <c r="M7411" s="61"/>
      <c r="N7411" s="61"/>
      <c r="O7411" s="61"/>
      <c r="P7411" s="61"/>
      <c r="Q7411" s="61"/>
      <c r="R7411" s="61"/>
      <c r="S7411" s="61"/>
      <c r="T7411" s="61"/>
      <c r="U7411" s="61"/>
      <c r="V7411" s="61"/>
      <c r="W7411" s="61"/>
      <c r="X7411" s="61"/>
      <c r="Y7411" s="61"/>
      <c r="Z7411" s="61"/>
      <c r="AA7411" s="61"/>
      <c r="AB7411" s="61"/>
      <c r="AC7411" s="61"/>
      <c r="AD7411" s="61"/>
      <c r="AE7411" s="61"/>
      <c r="AF7411" s="61"/>
      <c r="AG7411" s="61"/>
      <c r="AH7411" s="61"/>
      <c r="AI7411" s="61"/>
      <c r="AJ7411" s="61"/>
      <c r="AK7411" s="61"/>
      <c r="AL7411" s="61"/>
      <c r="AM7411" s="61"/>
      <c r="AN7411" s="61"/>
      <c r="AO7411" s="61"/>
      <c r="AP7411" s="62"/>
      <c r="AQ7411" s="61"/>
      <c r="AR7411" s="61"/>
      <c r="AS7411" s="61"/>
      <c r="AT7411" s="61"/>
      <c r="AU7411" s="61"/>
      <c r="AV7411" s="61"/>
      <c r="AW7411" s="60"/>
    </row>
    <row r="7412" s="59" customFormat="1" customHeight="1" spans="1:49">
      <c r="A7412" s="60"/>
      <c r="B7412" s="60"/>
      <c r="C7412" s="60"/>
      <c r="D7412" s="60"/>
      <c r="H7412" s="61"/>
      <c r="I7412" s="61"/>
      <c r="J7412" s="61"/>
      <c r="K7412" s="61"/>
      <c r="L7412" s="61"/>
      <c r="M7412" s="61"/>
      <c r="N7412" s="61"/>
      <c r="O7412" s="61"/>
      <c r="P7412" s="61"/>
      <c r="Q7412" s="61"/>
      <c r="R7412" s="61"/>
      <c r="S7412" s="61"/>
      <c r="T7412" s="61"/>
      <c r="U7412" s="61"/>
      <c r="V7412" s="61"/>
      <c r="W7412" s="61"/>
      <c r="X7412" s="61"/>
      <c r="Y7412" s="61"/>
      <c r="Z7412" s="61"/>
      <c r="AA7412" s="61"/>
      <c r="AB7412" s="61"/>
      <c r="AC7412" s="61"/>
      <c r="AD7412" s="61"/>
      <c r="AE7412" s="61"/>
      <c r="AF7412" s="61"/>
      <c r="AG7412" s="61"/>
      <c r="AH7412" s="61"/>
      <c r="AI7412" s="61"/>
      <c r="AJ7412" s="61"/>
      <c r="AK7412" s="61"/>
      <c r="AL7412" s="61"/>
      <c r="AM7412" s="61"/>
      <c r="AN7412" s="61"/>
      <c r="AO7412" s="61"/>
      <c r="AP7412" s="62"/>
      <c r="AQ7412" s="61"/>
      <c r="AR7412" s="61"/>
      <c r="AS7412" s="61"/>
      <c r="AT7412" s="61"/>
      <c r="AU7412" s="61"/>
      <c r="AV7412" s="61"/>
      <c r="AW7412" s="60"/>
    </row>
    <row r="7413" s="59" customFormat="1" customHeight="1" spans="1:49">
      <c r="A7413" s="60"/>
      <c r="B7413" s="60"/>
      <c r="C7413" s="60"/>
      <c r="D7413" s="60"/>
      <c r="H7413" s="61"/>
      <c r="I7413" s="61"/>
      <c r="J7413" s="61"/>
      <c r="K7413" s="61"/>
      <c r="L7413" s="61"/>
      <c r="M7413" s="61"/>
      <c r="N7413" s="61"/>
      <c r="O7413" s="61"/>
      <c r="P7413" s="61"/>
      <c r="Q7413" s="61"/>
      <c r="R7413" s="61"/>
      <c r="S7413" s="61"/>
      <c r="T7413" s="61"/>
      <c r="U7413" s="61"/>
      <c r="V7413" s="61"/>
      <c r="W7413" s="61"/>
      <c r="X7413" s="61"/>
      <c r="Y7413" s="61"/>
      <c r="Z7413" s="61"/>
      <c r="AA7413" s="61"/>
      <c r="AB7413" s="61"/>
      <c r="AC7413" s="61"/>
      <c r="AD7413" s="61"/>
      <c r="AE7413" s="61"/>
      <c r="AF7413" s="61"/>
      <c r="AG7413" s="61"/>
      <c r="AH7413" s="61"/>
      <c r="AI7413" s="61"/>
      <c r="AJ7413" s="61"/>
      <c r="AK7413" s="61"/>
      <c r="AL7413" s="61"/>
      <c r="AM7413" s="61"/>
      <c r="AN7413" s="61"/>
      <c r="AO7413" s="61"/>
      <c r="AP7413" s="62"/>
      <c r="AQ7413" s="61"/>
      <c r="AR7413" s="61"/>
      <c r="AS7413" s="61"/>
      <c r="AT7413" s="61"/>
      <c r="AU7413" s="61"/>
      <c r="AV7413" s="61"/>
      <c r="AW7413" s="60"/>
    </row>
    <row r="7414" s="59" customFormat="1" customHeight="1" spans="1:49">
      <c r="A7414" s="60"/>
      <c r="B7414" s="60"/>
      <c r="C7414" s="60"/>
      <c r="D7414" s="60"/>
      <c r="H7414" s="61"/>
      <c r="I7414" s="61"/>
      <c r="J7414" s="61"/>
      <c r="K7414" s="61"/>
      <c r="L7414" s="61"/>
      <c r="M7414" s="61"/>
      <c r="N7414" s="61"/>
      <c r="O7414" s="61"/>
      <c r="P7414" s="61"/>
      <c r="Q7414" s="61"/>
      <c r="R7414" s="61"/>
      <c r="S7414" s="61"/>
      <c r="T7414" s="61"/>
      <c r="U7414" s="61"/>
      <c r="V7414" s="61"/>
      <c r="W7414" s="61"/>
      <c r="X7414" s="61"/>
      <c r="Y7414" s="61"/>
      <c r="Z7414" s="61"/>
      <c r="AA7414" s="61"/>
      <c r="AB7414" s="61"/>
      <c r="AC7414" s="61"/>
      <c r="AD7414" s="61"/>
      <c r="AE7414" s="61"/>
      <c r="AF7414" s="61"/>
      <c r="AG7414" s="61"/>
      <c r="AH7414" s="61"/>
      <c r="AI7414" s="61"/>
      <c r="AJ7414" s="61"/>
      <c r="AK7414" s="61"/>
      <c r="AL7414" s="61"/>
      <c r="AM7414" s="61"/>
      <c r="AN7414" s="61"/>
      <c r="AO7414" s="61"/>
      <c r="AP7414" s="62"/>
      <c r="AQ7414" s="61"/>
      <c r="AR7414" s="61"/>
      <c r="AS7414" s="61"/>
      <c r="AT7414" s="61"/>
      <c r="AU7414" s="61"/>
      <c r="AV7414" s="61"/>
      <c r="AW7414" s="60"/>
    </row>
    <row r="7415" s="59" customFormat="1" customHeight="1" spans="1:49">
      <c r="A7415" s="60"/>
      <c r="B7415" s="60"/>
      <c r="C7415" s="60"/>
      <c r="D7415" s="60"/>
      <c r="H7415" s="61"/>
      <c r="I7415" s="61"/>
      <c r="J7415" s="61"/>
      <c r="K7415" s="61"/>
      <c r="L7415" s="61"/>
      <c r="M7415" s="61"/>
      <c r="N7415" s="61"/>
      <c r="O7415" s="61"/>
      <c r="P7415" s="61"/>
      <c r="Q7415" s="61"/>
      <c r="R7415" s="61"/>
      <c r="S7415" s="61"/>
      <c r="T7415" s="61"/>
      <c r="U7415" s="61"/>
      <c r="V7415" s="61"/>
      <c r="W7415" s="61"/>
      <c r="X7415" s="61"/>
      <c r="Y7415" s="61"/>
      <c r="Z7415" s="61"/>
      <c r="AA7415" s="61"/>
      <c r="AB7415" s="61"/>
      <c r="AC7415" s="61"/>
      <c r="AD7415" s="61"/>
      <c r="AE7415" s="61"/>
      <c r="AF7415" s="61"/>
      <c r="AG7415" s="61"/>
      <c r="AH7415" s="61"/>
      <c r="AI7415" s="61"/>
      <c r="AJ7415" s="61"/>
      <c r="AK7415" s="61"/>
      <c r="AL7415" s="61"/>
      <c r="AM7415" s="61"/>
      <c r="AN7415" s="61"/>
      <c r="AO7415" s="61"/>
      <c r="AP7415" s="62"/>
      <c r="AQ7415" s="61"/>
      <c r="AR7415" s="61"/>
      <c r="AS7415" s="61"/>
      <c r="AT7415" s="61"/>
      <c r="AU7415" s="61"/>
      <c r="AV7415" s="61"/>
      <c r="AW7415" s="60"/>
    </row>
    <row r="7416" s="59" customFormat="1" customHeight="1" spans="1:49">
      <c r="A7416" s="60"/>
      <c r="B7416" s="60"/>
      <c r="C7416" s="60"/>
      <c r="D7416" s="60"/>
      <c r="H7416" s="61"/>
      <c r="I7416" s="61"/>
      <c r="J7416" s="61"/>
      <c r="K7416" s="61"/>
      <c r="L7416" s="61"/>
      <c r="M7416" s="61"/>
      <c r="N7416" s="61"/>
      <c r="O7416" s="61"/>
      <c r="P7416" s="61"/>
      <c r="Q7416" s="61"/>
      <c r="R7416" s="61"/>
      <c r="S7416" s="61"/>
      <c r="T7416" s="61"/>
      <c r="U7416" s="61"/>
      <c r="V7416" s="61"/>
      <c r="W7416" s="61"/>
      <c r="X7416" s="61"/>
      <c r="Y7416" s="61"/>
      <c r="Z7416" s="61"/>
      <c r="AA7416" s="61"/>
      <c r="AB7416" s="61"/>
      <c r="AC7416" s="61"/>
      <c r="AD7416" s="61"/>
      <c r="AE7416" s="61"/>
      <c r="AF7416" s="61"/>
      <c r="AG7416" s="61"/>
      <c r="AH7416" s="61"/>
      <c r="AI7416" s="61"/>
      <c r="AJ7416" s="61"/>
      <c r="AK7416" s="61"/>
      <c r="AL7416" s="61"/>
      <c r="AM7416" s="61"/>
      <c r="AN7416" s="61"/>
      <c r="AO7416" s="61"/>
      <c r="AP7416" s="62"/>
      <c r="AQ7416" s="61"/>
      <c r="AR7416" s="61"/>
      <c r="AS7416" s="61"/>
      <c r="AT7416" s="61"/>
      <c r="AU7416" s="61"/>
      <c r="AV7416" s="61"/>
      <c r="AW7416" s="60"/>
    </row>
    <row r="7417" s="59" customFormat="1" customHeight="1" spans="1:49">
      <c r="A7417" s="60"/>
      <c r="B7417" s="60"/>
      <c r="C7417" s="60"/>
      <c r="D7417" s="60"/>
      <c r="H7417" s="61"/>
      <c r="I7417" s="61"/>
      <c r="J7417" s="61"/>
      <c r="K7417" s="61"/>
      <c r="L7417" s="61"/>
      <c r="M7417" s="61"/>
      <c r="N7417" s="61"/>
      <c r="O7417" s="61"/>
      <c r="P7417" s="61"/>
      <c r="Q7417" s="61"/>
      <c r="R7417" s="61"/>
      <c r="S7417" s="61"/>
      <c r="T7417" s="61"/>
      <c r="U7417" s="61"/>
      <c r="V7417" s="61"/>
      <c r="W7417" s="61"/>
      <c r="X7417" s="61"/>
      <c r="Y7417" s="61"/>
      <c r="Z7417" s="61"/>
      <c r="AA7417" s="61"/>
      <c r="AB7417" s="61"/>
      <c r="AC7417" s="61"/>
      <c r="AD7417" s="61"/>
      <c r="AE7417" s="61"/>
      <c r="AF7417" s="61"/>
      <c r="AG7417" s="61"/>
      <c r="AH7417" s="61"/>
      <c r="AI7417" s="61"/>
      <c r="AJ7417" s="61"/>
      <c r="AK7417" s="61"/>
      <c r="AL7417" s="61"/>
      <c r="AM7417" s="61"/>
      <c r="AN7417" s="61"/>
      <c r="AO7417" s="61"/>
      <c r="AP7417" s="62"/>
      <c r="AQ7417" s="61"/>
      <c r="AR7417" s="61"/>
      <c r="AS7417" s="61"/>
      <c r="AT7417" s="61"/>
      <c r="AU7417" s="61"/>
      <c r="AV7417" s="61"/>
      <c r="AW7417" s="60"/>
    </row>
    <row r="7418" s="59" customFormat="1" customHeight="1" spans="1:49">
      <c r="A7418" s="60"/>
      <c r="B7418" s="60"/>
      <c r="C7418" s="60"/>
      <c r="D7418" s="60"/>
      <c r="H7418" s="61"/>
      <c r="I7418" s="61"/>
      <c r="J7418" s="61"/>
      <c r="K7418" s="61"/>
      <c r="L7418" s="61"/>
      <c r="M7418" s="61"/>
      <c r="N7418" s="61"/>
      <c r="O7418" s="61"/>
      <c r="P7418" s="61"/>
      <c r="Q7418" s="61"/>
      <c r="R7418" s="61"/>
      <c r="S7418" s="61"/>
      <c r="T7418" s="61"/>
      <c r="U7418" s="61"/>
      <c r="V7418" s="61"/>
      <c r="W7418" s="61"/>
      <c r="X7418" s="61"/>
      <c r="Y7418" s="61"/>
      <c r="Z7418" s="61"/>
      <c r="AA7418" s="61"/>
      <c r="AB7418" s="61"/>
      <c r="AC7418" s="61"/>
      <c r="AD7418" s="61"/>
      <c r="AE7418" s="61"/>
      <c r="AF7418" s="61"/>
      <c r="AG7418" s="61"/>
      <c r="AH7418" s="61"/>
      <c r="AI7418" s="61"/>
      <c r="AJ7418" s="61"/>
      <c r="AK7418" s="61"/>
      <c r="AL7418" s="61"/>
      <c r="AM7418" s="61"/>
      <c r="AN7418" s="61"/>
      <c r="AO7418" s="61"/>
      <c r="AP7418" s="62"/>
      <c r="AQ7418" s="61"/>
      <c r="AR7418" s="61"/>
      <c r="AS7418" s="61"/>
      <c r="AT7418" s="61"/>
      <c r="AU7418" s="61"/>
      <c r="AV7418" s="61"/>
      <c r="AW7418" s="60"/>
    </row>
    <row r="7419" s="59" customFormat="1" customHeight="1" spans="1:49">
      <c r="A7419" s="60"/>
      <c r="B7419" s="60"/>
      <c r="C7419" s="60"/>
      <c r="D7419" s="60"/>
      <c r="H7419" s="61"/>
      <c r="I7419" s="61"/>
      <c r="J7419" s="61"/>
      <c r="K7419" s="61"/>
      <c r="L7419" s="61"/>
      <c r="M7419" s="61"/>
      <c r="N7419" s="61"/>
      <c r="O7419" s="61"/>
      <c r="P7419" s="61"/>
      <c r="Q7419" s="61"/>
      <c r="R7419" s="61"/>
      <c r="S7419" s="61"/>
      <c r="T7419" s="61"/>
      <c r="U7419" s="61"/>
      <c r="V7419" s="61"/>
      <c r="W7419" s="61"/>
      <c r="X7419" s="61"/>
      <c r="Y7419" s="61"/>
      <c r="Z7419" s="61"/>
      <c r="AA7419" s="61"/>
      <c r="AB7419" s="61"/>
      <c r="AC7419" s="61"/>
      <c r="AD7419" s="61"/>
      <c r="AE7419" s="61"/>
      <c r="AF7419" s="61"/>
      <c r="AG7419" s="61"/>
      <c r="AH7419" s="61"/>
      <c r="AI7419" s="61"/>
      <c r="AJ7419" s="61"/>
      <c r="AK7419" s="61"/>
      <c r="AL7419" s="61"/>
      <c r="AM7419" s="61"/>
      <c r="AN7419" s="61"/>
      <c r="AO7419" s="61"/>
      <c r="AP7419" s="62"/>
      <c r="AQ7419" s="61"/>
      <c r="AR7419" s="61"/>
      <c r="AS7419" s="61"/>
      <c r="AT7419" s="61"/>
      <c r="AU7419" s="61"/>
      <c r="AV7419" s="61"/>
      <c r="AW7419" s="60"/>
    </row>
    <row r="7420" s="59" customFormat="1" customHeight="1" spans="1:49">
      <c r="A7420" s="60"/>
      <c r="B7420" s="60"/>
      <c r="C7420" s="60"/>
      <c r="D7420" s="60"/>
      <c r="H7420" s="61"/>
      <c r="I7420" s="61"/>
      <c r="J7420" s="61"/>
      <c r="K7420" s="61"/>
      <c r="L7420" s="61"/>
      <c r="M7420" s="61"/>
      <c r="N7420" s="61"/>
      <c r="O7420" s="61"/>
      <c r="P7420" s="61"/>
      <c r="Q7420" s="61"/>
      <c r="R7420" s="61"/>
      <c r="S7420" s="61"/>
      <c r="T7420" s="61"/>
      <c r="U7420" s="61"/>
      <c r="V7420" s="61"/>
      <c r="W7420" s="61"/>
      <c r="X7420" s="61"/>
      <c r="Y7420" s="61"/>
      <c r="Z7420" s="61"/>
      <c r="AA7420" s="61"/>
      <c r="AB7420" s="61"/>
      <c r="AC7420" s="61"/>
      <c r="AD7420" s="61"/>
      <c r="AE7420" s="61"/>
      <c r="AF7420" s="61"/>
      <c r="AG7420" s="61"/>
      <c r="AH7420" s="61"/>
      <c r="AI7420" s="61"/>
      <c r="AJ7420" s="61"/>
      <c r="AK7420" s="61"/>
      <c r="AL7420" s="61"/>
      <c r="AM7420" s="61"/>
      <c r="AN7420" s="61"/>
      <c r="AO7420" s="61"/>
      <c r="AP7420" s="62"/>
      <c r="AQ7420" s="61"/>
      <c r="AR7420" s="61"/>
      <c r="AS7420" s="61"/>
      <c r="AT7420" s="61"/>
      <c r="AU7420" s="61"/>
      <c r="AV7420" s="61"/>
      <c r="AW7420" s="60"/>
    </row>
    <row r="7421" s="59" customFormat="1" customHeight="1" spans="1:49">
      <c r="A7421" s="60"/>
      <c r="B7421" s="60"/>
      <c r="C7421" s="60"/>
      <c r="D7421" s="60"/>
      <c r="H7421" s="61"/>
      <c r="I7421" s="61"/>
      <c r="J7421" s="61"/>
      <c r="K7421" s="61"/>
      <c r="L7421" s="61"/>
      <c r="M7421" s="61"/>
      <c r="N7421" s="61"/>
      <c r="O7421" s="61"/>
      <c r="P7421" s="61"/>
      <c r="Q7421" s="61"/>
      <c r="R7421" s="61"/>
      <c r="S7421" s="61"/>
      <c r="T7421" s="61"/>
      <c r="U7421" s="61"/>
      <c r="V7421" s="61"/>
      <c r="W7421" s="61"/>
      <c r="X7421" s="61"/>
      <c r="Y7421" s="61"/>
      <c r="Z7421" s="61"/>
      <c r="AA7421" s="61"/>
      <c r="AB7421" s="61"/>
      <c r="AC7421" s="61"/>
      <c r="AD7421" s="61"/>
      <c r="AE7421" s="61"/>
      <c r="AF7421" s="61"/>
      <c r="AG7421" s="61"/>
      <c r="AH7421" s="61"/>
      <c r="AI7421" s="61"/>
      <c r="AJ7421" s="61"/>
      <c r="AK7421" s="61"/>
      <c r="AL7421" s="61"/>
      <c r="AM7421" s="61"/>
      <c r="AN7421" s="61"/>
      <c r="AO7421" s="61"/>
      <c r="AP7421" s="62"/>
      <c r="AQ7421" s="61"/>
      <c r="AR7421" s="61"/>
      <c r="AS7421" s="61"/>
      <c r="AT7421" s="61"/>
      <c r="AU7421" s="61"/>
      <c r="AV7421" s="61"/>
      <c r="AW7421" s="60"/>
    </row>
    <row r="7422" s="59" customFormat="1" customHeight="1" spans="1:49">
      <c r="A7422" s="60"/>
      <c r="B7422" s="60"/>
      <c r="C7422" s="60"/>
      <c r="D7422" s="60"/>
      <c r="H7422" s="61"/>
      <c r="I7422" s="61"/>
      <c r="J7422" s="61"/>
      <c r="K7422" s="61"/>
      <c r="L7422" s="61"/>
      <c r="M7422" s="61"/>
      <c r="N7422" s="61"/>
      <c r="O7422" s="61"/>
      <c r="P7422" s="61"/>
      <c r="Q7422" s="61"/>
      <c r="R7422" s="61"/>
      <c r="S7422" s="61"/>
      <c r="T7422" s="61"/>
      <c r="U7422" s="61"/>
      <c r="V7422" s="61"/>
      <c r="W7422" s="61"/>
      <c r="X7422" s="61"/>
      <c r="Y7422" s="61"/>
      <c r="Z7422" s="61"/>
      <c r="AA7422" s="61"/>
      <c r="AB7422" s="61"/>
      <c r="AC7422" s="61"/>
      <c r="AD7422" s="61"/>
      <c r="AE7422" s="61"/>
      <c r="AF7422" s="61"/>
      <c r="AG7422" s="61"/>
      <c r="AH7422" s="61"/>
      <c r="AI7422" s="61"/>
      <c r="AJ7422" s="61"/>
      <c r="AK7422" s="61"/>
      <c r="AL7422" s="61"/>
      <c r="AM7422" s="61"/>
      <c r="AN7422" s="61"/>
      <c r="AO7422" s="61"/>
      <c r="AP7422" s="62"/>
      <c r="AQ7422" s="61"/>
      <c r="AR7422" s="61"/>
      <c r="AS7422" s="61"/>
      <c r="AT7422" s="61"/>
      <c r="AU7422" s="61"/>
      <c r="AV7422" s="61"/>
      <c r="AW7422" s="60"/>
    </row>
    <row r="7423" s="59" customFormat="1" customHeight="1" spans="1:49">
      <c r="A7423" s="60"/>
      <c r="B7423" s="60"/>
      <c r="C7423" s="60"/>
      <c r="D7423" s="60"/>
      <c r="H7423" s="61"/>
      <c r="I7423" s="61"/>
      <c r="J7423" s="61"/>
      <c r="K7423" s="61"/>
      <c r="L7423" s="61"/>
      <c r="M7423" s="61"/>
      <c r="N7423" s="61"/>
      <c r="O7423" s="61"/>
      <c r="P7423" s="61"/>
      <c r="Q7423" s="61"/>
      <c r="R7423" s="61"/>
      <c r="S7423" s="61"/>
      <c r="T7423" s="61"/>
      <c r="U7423" s="61"/>
      <c r="V7423" s="61"/>
      <c r="W7423" s="61"/>
      <c r="X7423" s="61"/>
      <c r="Y7423" s="61"/>
      <c r="Z7423" s="61"/>
      <c r="AA7423" s="61"/>
      <c r="AB7423" s="61"/>
      <c r="AC7423" s="61"/>
      <c r="AD7423" s="61"/>
      <c r="AE7423" s="61"/>
      <c r="AF7423" s="61"/>
      <c r="AG7423" s="61"/>
      <c r="AH7423" s="61"/>
      <c r="AI7423" s="61"/>
      <c r="AJ7423" s="61"/>
      <c r="AK7423" s="61"/>
      <c r="AL7423" s="61"/>
      <c r="AM7423" s="61"/>
      <c r="AN7423" s="61"/>
      <c r="AO7423" s="61"/>
      <c r="AP7423" s="62"/>
      <c r="AQ7423" s="61"/>
      <c r="AR7423" s="61"/>
      <c r="AS7423" s="61"/>
      <c r="AT7423" s="61"/>
      <c r="AU7423" s="61"/>
      <c r="AV7423" s="61"/>
      <c r="AW7423" s="60"/>
    </row>
    <row r="7424" s="59" customFormat="1" customHeight="1" spans="1:49">
      <c r="A7424" s="60"/>
      <c r="B7424" s="60"/>
      <c r="C7424" s="60"/>
      <c r="D7424" s="60"/>
      <c r="H7424" s="61"/>
      <c r="I7424" s="61"/>
      <c r="J7424" s="61"/>
      <c r="K7424" s="61"/>
      <c r="L7424" s="61"/>
      <c r="M7424" s="61"/>
      <c r="N7424" s="61"/>
      <c r="O7424" s="61"/>
      <c r="P7424" s="61"/>
      <c r="Q7424" s="61"/>
      <c r="R7424" s="61"/>
      <c r="S7424" s="61"/>
      <c r="T7424" s="61"/>
      <c r="U7424" s="61"/>
      <c r="V7424" s="61"/>
      <c r="W7424" s="61"/>
      <c r="X7424" s="61"/>
      <c r="Y7424" s="61"/>
      <c r="Z7424" s="61"/>
      <c r="AA7424" s="61"/>
      <c r="AB7424" s="61"/>
      <c r="AC7424" s="61"/>
      <c r="AD7424" s="61"/>
      <c r="AE7424" s="61"/>
      <c r="AF7424" s="61"/>
      <c r="AG7424" s="61"/>
      <c r="AH7424" s="61"/>
      <c r="AI7424" s="61"/>
      <c r="AJ7424" s="61"/>
      <c r="AK7424" s="61"/>
      <c r="AL7424" s="61"/>
      <c r="AM7424" s="61"/>
      <c r="AN7424" s="61"/>
      <c r="AO7424" s="61"/>
      <c r="AP7424" s="62"/>
      <c r="AQ7424" s="61"/>
      <c r="AR7424" s="61"/>
      <c r="AS7424" s="61"/>
      <c r="AT7424" s="61"/>
      <c r="AU7424" s="61"/>
      <c r="AV7424" s="61"/>
      <c r="AW7424" s="60"/>
    </row>
    <row r="7425" s="59" customFormat="1" customHeight="1" spans="1:49">
      <c r="A7425" s="60"/>
      <c r="B7425" s="60"/>
      <c r="C7425" s="60"/>
      <c r="D7425" s="60"/>
      <c r="H7425" s="61"/>
      <c r="I7425" s="61"/>
      <c r="J7425" s="61"/>
      <c r="K7425" s="61"/>
      <c r="L7425" s="61"/>
      <c r="M7425" s="61"/>
      <c r="N7425" s="61"/>
      <c r="O7425" s="61"/>
      <c r="P7425" s="61"/>
      <c r="Q7425" s="61"/>
      <c r="R7425" s="61"/>
      <c r="S7425" s="61"/>
      <c r="T7425" s="61"/>
      <c r="U7425" s="61"/>
      <c r="V7425" s="61"/>
      <c r="W7425" s="61"/>
      <c r="X7425" s="61"/>
      <c r="Y7425" s="61"/>
      <c r="Z7425" s="61"/>
      <c r="AA7425" s="61"/>
      <c r="AB7425" s="61"/>
      <c r="AC7425" s="61"/>
      <c r="AD7425" s="61"/>
      <c r="AE7425" s="61"/>
      <c r="AF7425" s="61"/>
      <c r="AG7425" s="61"/>
      <c r="AH7425" s="61"/>
      <c r="AI7425" s="61"/>
      <c r="AJ7425" s="61"/>
      <c r="AK7425" s="61"/>
      <c r="AL7425" s="61"/>
      <c r="AM7425" s="61"/>
      <c r="AN7425" s="61"/>
      <c r="AO7425" s="61"/>
      <c r="AP7425" s="62"/>
      <c r="AQ7425" s="61"/>
      <c r="AR7425" s="61"/>
      <c r="AS7425" s="61"/>
      <c r="AT7425" s="61"/>
      <c r="AU7425" s="61"/>
      <c r="AV7425" s="61"/>
      <c r="AW7425" s="60"/>
    </row>
    <row r="7426" s="59" customFormat="1" customHeight="1" spans="1:49">
      <c r="A7426" s="60"/>
      <c r="B7426" s="60"/>
      <c r="C7426" s="60"/>
      <c r="D7426" s="60"/>
      <c r="H7426" s="61"/>
      <c r="I7426" s="61"/>
      <c r="J7426" s="61"/>
      <c r="K7426" s="61"/>
      <c r="L7426" s="61"/>
      <c r="M7426" s="61"/>
      <c r="N7426" s="61"/>
      <c r="O7426" s="61"/>
      <c r="P7426" s="61"/>
      <c r="Q7426" s="61"/>
      <c r="R7426" s="61"/>
      <c r="S7426" s="61"/>
      <c r="T7426" s="61"/>
      <c r="U7426" s="61"/>
      <c r="V7426" s="61"/>
      <c r="W7426" s="61"/>
      <c r="X7426" s="61"/>
      <c r="Y7426" s="61"/>
      <c r="Z7426" s="61"/>
      <c r="AA7426" s="61"/>
      <c r="AB7426" s="61"/>
      <c r="AC7426" s="61"/>
      <c r="AD7426" s="61"/>
      <c r="AE7426" s="61"/>
      <c r="AF7426" s="61"/>
      <c r="AG7426" s="61"/>
      <c r="AH7426" s="61"/>
      <c r="AI7426" s="61"/>
      <c r="AJ7426" s="61"/>
      <c r="AK7426" s="61"/>
      <c r="AL7426" s="61"/>
      <c r="AM7426" s="61"/>
      <c r="AN7426" s="61"/>
      <c r="AO7426" s="61"/>
      <c r="AP7426" s="62"/>
      <c r="AQ7426" s="61"/>
      <c r="AR7426" s="61"/>
      <c r="AS7426" s="61"/>
      <c r="AT7426" s="61"/>
      <c r="AU7426" s="61"/>
      <c r="AV7426" s="61"/>
      <c r="AW7426" s="60"/>
    </row>
    <row r="7427" s="59" customFormat="1" customHeight="1" spans="1:49">
      <c r="A7427" s="60"/>
      <c r="B7427" s="60"/>
      <c r="C7427" s="60"/>
      <c r="D7427" s="60"/>
      <c r="H7427" s="61"/>
      <c r="I7427" s="61"/>
      <c r="J7427" s="61"/>
      <c r="K7427" s="61"/>
      <c r="L7427" s="61"/>
      <c r="M7427" s="61"/>
      <c r="N7427" s="61"/>
      <c r="O7427" s="61"/>
      <c r="P7427" s="61"/>
      <c r="Q7427" s="61"/>
      <c r="R7427" s="61"/>
      <c r="S7427" s="61"/>
      <c r="T7427" s="61"/>
      <c r="U7427" s="61"/>
      <c r="V7427" s="61"/>
      <c r="W7427" s="61"/>
      <c r="X7427" s="61"/>
      <c r="Y7427" s="61"/>
      <c r="Z7427" s="61"/>
      <c r="AA7427" s="61"/>
      <c r="AB7427" s="61"/>
      <c r="AC7427" s="61"/>
      <c r="AD7427" s="61"/>
      <c r="AE7427" s="61"/>
      <c r="AF7427" s="61"/>
      <c r="AG7427" s="61"/>
      <c r="AH7427" s="61"/>
      <c r="AI7427" s="61"/>
      <c r="AJ7427" s="61"/>
      <c r="AK7427" s="61"/>
      <c r="AL7427" s="61"/>
      <c r="AM7427" s="61"/>
      <c r="AN7427" s="61"/>
      <c r="AO7427" s="61"/>
      <c r="AP7427" s="62"/>
      <c r="AQ7427" s="61"/>
      <c r="AR7427" s="61"/>
      <c r="AS7427" s="61"/>
      <c r="AT7427" s="61"/>
      <c r="AU7427" s="61"/>
      <c r="AV7427" s="61"/>
      <c r="AW7427" s="60"/>
    </row>
    <row r="7428" s="59" customFormat="1" customHeight="1" spans="1:49">
      <c r="A7428" s="60"/>
      <c r="B7428" s="60"/>
      <c r="C7428" s="60"/>
      <c r="D7428" s="60"/>
      <c r="H7428" s="61"/>
      <c r="I7428" s="61"/>
      <c r="J7428" s="61"/>
      <c r="K7428" s="61"/>
      <c r="L7428" s="61"/>
      <c r="M7428" s="61"/>
      <c r="N7428" s="61"/>
      <c r="O7428" s="61"/>
      <c r="P7428" s="61"/>
      <c r="Q7428" s="61"/>
      <c r="R7428" s="61"/>
      <c r="S7428" s="61"/>
      <c r="T7428" s="61"/>
      <c r="U7428" s="61"/>
      <c r="V7428" s="61"/>
      <c r="W7428" s="61"/>
      <c r="X7428" s="61"/>
      <c r="Y7428" s="61"/>
      <c r="Z7428" s="61"/>
      <c r="AA7428" s="61"/>
      <c r="AB7428" s="61"/>
      <c r="AC7428" s="61"/>
      <c r="AD7428" s="61"/>
      <c r="AE7428" s="61"/>
      <c r="AF7428" s="61"/>
      <c r="AG7428" s="61"/>
      <c r="AH7428" s="61"/>
      <c r="AI7428" s="61"/>
      <c r="AJ7428" s="61"/>
      <c r="AK7428" s="61"/>
      <c r="AL7428" s="61"/>
      <c r="AM7428" s="61"/>
      <c r="AN7428" s="61"/>
      <c r="AO7428" s="61"/>
      <c r="AP7428" s="62"/>
      <c r="AQ7428" s="61"/>
      <c r="AR7428" s="61"/>
      <c r="AS7428" s="61"/>
      <c r="AT7428" s="61"/>
      <c r="AU7428" s="61"/>
      <c r="AV7428" s="61"/>
      <c r="AW7428" s="60"/>
    </row>
    <row r="7429" s="59" customFormat="1" customHeight="1" spans="1:49">
      <c r="A7429" s="60"/>
      <c r="B7429" s="60"/>
      <c r="C7429" s="60"/>
      <c r="D7429" s="60"/>
      <c r="H7429" s="61"/>
      <c r="I7429" s="61"/>
      <c r="J7429" s="61"/>
      <c r="K7429" s="61"/>
      <c r="L7429" s="61"/>
      <c r="M7429" s="61"/>
      <c r="N7429" s="61"/>
      <c r="O7429" s="61"/>
      <c r="P7429" s="61"/>
      <c r="Q7429" s="61"/>
      <c r="R7429" s="61"/>
      <c r="S7429" s="61"/>
      <c r="T7429" s="61"/>
      <c r="U7429" s="61"/>
      <c r="V7429" s="61"/>
      <c r="W7429" s="61"/>
      <c r="X7429" s="61"/>
      <c r="Y7429" s="61"/>
      <c r="Z7429" s="61"/>
      <c r="AA7429" s="61"/>
      <c r="AB7429" s="61"/>
      <c r="AC7429" s="61"/>
      <c r="AD7429" s="61"/>
      <c r="AE7429" s="61"/>
      <c r="AF7429" s="61"/>
      <c r="AG7429" s="61"/>
      <c r="AH7429" s="61"/>
      <c r="AI7429" s="61"/>
      <c r="AJ7429" s="61"/>
      <c r="AK7429" s="61"/>
      <c r="AL7429" s="61"/>
      <c r="AM7429" s="61"/>
      <c r="AN7429" s="61"/>
      <c r="AO7429" s="61"/>
      <c r="AP7429" s="62"/>
      <c r="AQ7429" s="61"/>
      <c r="AR7429" s="61"/>
      <c r="AS7429" s="61"/>
      <c r="AT7429" s="61"/>
      <c r="AU7429" s="61"/>
      <c r="AV7429" s="61"/>
      <c r="AW7429" s="60"/>
    </row>
    <row r="7430" s="59" customFormat="1" customHeight="1" spans="1:49">
      <c r="A7430" s="60"/>
      <c r="B7430" s="60"/>
      <c r="C7430" s="60"/>
      <c r="D7430" s="60"/>
      <c r="H7430" s="61"/>
      <c r="I7430" s="61"/>
      <c r="J7430" s="61"/>
      <c r="K7430" s="61"/>
      <c r="L7430" s="61"/>
      <c r="M7430" s="61"/>
      <c r="N7430" s="61"/>
      <c r="O7430" s="61"/>
      <c r="P7430" s="61"/>
      <c r="Q7430" s="61"/>
      <c r="R7430" s="61"/>
      <c r="S7430" s="61"/>
      <c r="T7430" s="61"/>
      <c r="U7430" s="61"/>
      <c r="V7430" s="61"/>
      <c r="W7430" s="61"/>
      <c r="X7430" s="61"/>
      <c r="Y7430" s="61"/>
      <c r="Z7430" s="61"/>
      <c r="AA7430" s="61"/>
      <c r="AB7430" s="61"/>
      <c r="AC7430" s="61"/>
      <c r="AD7430" s="61"/>
      <c r="AE7430" s="61"/>
      <c r="AF7430" s="61"/>
      <c r="AG7430" s="61"/>
      <c r="AH7430" s="61"/>
      <c r="AI7430" s="61"/>
      <c r="AJ7430" s="61"/>
      <c r="AK7430" s="61"/>
      <c r="AL7430" s="61"/>
      <c r="AM7430" s="61"/>
      <c r="AN7430" s="61"/>
      <c r="AO7430" s="61"/>
      <c r="AP7430" s="62"/>
      <c r="AQ7430" s="61"/>
      <c r="AR7430" s="61"/>
      <c r="AS7430" s="61"/>
      <c r="AT7430" s="61"/>
      <c r="AU7430" s="61"/>
      <c r="AV7430" s="61"/>
      <c r="AW7430" s="60"/>
    </row>
    <row r="7431" s="59" customFormat="1" customHeight="1" spans="1:49">
      <c r="A7431" s="60"/>
      <c r="B7431" s="60"/>
      <c r="C7431" s="60"/>
      <c r="D7431" s="60"/>
      <c r="H7431" s="61"/>
      <c r="I7431" s="61"/>
      <c r="J7431" s="61"/>
      <c r="K7431" s="61"/>
      <c r="L7431" s="61"/>
      <c r="M7431" s="61"/>
      <c r="N7431" s="61"/>
      <c r="O7431" s="61"/>
      <c r="P7431" s="61"/>
      <c r="Q7431" s="61"/>
      <c r="R7431" s="61"/>
      <c r="S7431" s="61"/>
      <c r="T7431" s="61"/>
      <c r="U7431" s="61"/>
      <c r="V7431" s="61"/>
      <c r="W7431" s="61"/>
      <c r="X7431" s="61"/>
      <c r="Y7431" s="61"/>
      <c r="Z7431" s="61"/>
      <c r="AA7431" s="61"/>
      <c r="AB7431" s="61"/>
      <c r="AC7431" s="61"/>
      <c r="AD7431" s="61"/>
      <c r="AE7431" s="61"/>
      <c r="AF7431" s="61"/>
      <c r="AG7431" s="61"/>
      <c r="AH7431" s="61"/>
      <c r="AI7431" s="61"/>
      <c r="AJ7431" s="61"/>
      <c r="AK7431" s="61"/>
      <c r="AL7431" s="61"/>
      <c r="AM7431" s="61"/>
      <c r="AN7431" s="61"/>
      <c r="AO7431" s="61"/>
      <c r="AP7431" s="62"/>
      <c r="AQ7431" s="61"/>
      <c r="AR7431" s="61"/>
      <c r="AS7431" s="61"/>
      <c r="AT7431" s="61"/>
      <c r="AU7431" s="61"/>
      <c r="AV7431" s="61"/>
      <c r="AW7431" s="60"/>
    </row>
    <row r="7432" s="59" customFormat="1" customHeight="1" spans="1:49">
      <c r="A7432" s="60"/>
      <c r="B7432" s="60"/>
      <c r="C7432" s="60"/>
      <c r="D7432" s="60"/>
      <c r="H7432" s="61"/>
      <c r="I7432" s="61"/>
      <c r="J7432" s="61"/>
      <c r="K7432" s="61"/>
      <c r="L7432" s="61"/>
      <c r="M7432" s="61"/>
      <c r="N7432" s="61"/>
      <c r="O7432" s="61"/>
      <c r="P7432" s="61"/>
      <c r="Q7432" s="61"/>
      <c r="R7432" s="61"/>
      <c r="S7432" s="61"/>
      <c r="T7432" s="61"/>
      <c r="U7432" s="61"/>
      <c r="V7432" s="61"/>
      <c r="W7432" s="61"/>
      <c r="X7432" s="61"/>
      <c r="Y7432" s="61"/>
      <c r="Z7432" s="61"/>
      <c r="AA7432" s="61"/>
      <c r="AB7432" s="61"/>
      <c r="AC7432" s="61"/>
      <c r="AD7432" s="61"/>
      <c r="AE7432" s="61"/>
      <c r="AF7432" s="61"/>
      <c r="AG7432" s="61"/>
      <c r="AH7432" s="61"/>
      <c r="AI7432" s="61"/>
      <c r="AJ7432" s="61"/>
      <c r="AK7432" s="61"/>
      <c r="AL7432" s="61"/>
      <c r="AM7432" s="61"/>
      <c r="AN7432" s="61"/>
      <c r="AO7432" s="61"/>
      <c r="AP7432" s="62"/>
      <c r="AQ7432" s="61"/>
      <c r="AR7432" s="61"/>
      <c r="AS7432" s="61"/>
      <c r="AT7432" s="61"/>
      <c r="AU7432" s="61"/>
      <c r="AV7432" s="61"/>
      <c r="AW7432" s="60"/>
    </row>
    <row r="7433" s="59" customFormat="1" customHeight="1" spans="1:49">
      <c r="A7433" s="60"/>
      <c r="B7433" s="60"/>
      <c r="C7433" s="60"/>
      <c r="D7433" s="60"/>
      <c r="H7433" s="61"/>
      <c r="I7433" s="61"/>
      <c r="J7433" s="61"/>
      <c r="K7433" s="61"/>
      <c r="L7433" s="61"/>
      <c r="M7433" s="61"/>
      <c r="N7433" s="61"/>
      <c r="O7433" s="61"/>
      <c r="P7433" s="61"/>
      <c r="Q7433" s="61"/>
      <c r="R7433" s="61"/>
      <c r="S7433" s="61"/>
      <c r="T7433" s="61"/>
      <c r="U7433" s="61"/>
      <c r="V7433" s="61"/>
      <c r="W7433" s="61"/>
      <c r="X7433" s="61"/>
      <c r="Y7433" s="61"/>
      <c r="Z7433" s="61"/>
      <c r="AA7433" s="61"/>
      <c r="AB7433" s="61"/>
      <c r="AC7433" s="61"/>
      <c r="AD7433" s="61"/>
      <c r="AE7433" s="61"/>
      <c r="AF7433" s="61"/>
      <c r="AG7433" s="61"/>
      <c r="AH7433" s="61"/>
      <c r="AI7433" s="61"/>
      <c r="AJ7433" s="61"/>
      <c r="AK7433" s="61"/>
      <c r="AL7433" s="61"/>
      <c r="AM7433" s="61"/>
      <c r="AN7433" s="61"/>
      <c r="AO7433" s="61"/>
      <c r="AP7433" s="62"/>
      <c r="AQ7433" s="61"/>
      <c r="AR7433" s="61"/>
      <c r="AS7433" s="61"/>
      <c r="AT7433" s="61"/>
      <c r="AU7433" s="61"/>
      <c r="AV7433" s="61"/>
      <c r="AW7433" s="60"/>
    </row>
    <row r="7434" s="59" customFormat="1" customHeight="1" spans="1:49">
      <c r="A7434" s="60"/>
      <c r="B7434" s="60"/>
      <c r="C7434" s="60"/>
      <c r="D7434" s="60"/>
      <c r="H7434" s="61"/>
      <c r="I7434" s="61"/>
      <c r="J7434" s="61"/>
      <c r="K7434" s="61"/>
      <c r="L7434" s="61"/>
      <c r="M7434" s="61"/>
      <c r="N7434" s="61"/>
      <c r="O7434" s="61"/>
      <c r="P7434" s="61"/>
      <c r="Q7434" s="61"/>
      <c r="R7434" s="61"/>
      <c r="S7434" s="61"/>
      <c r="T7434" s="61"/>
      <c r="U7434" s="61"/>
      <c r="V7434" s="61"/>
      <c r="W7434" s="61"/>
      <c r="X7434" s="61"/>
      <c r="Y7434" s="61"/>
      <c r="Z7434" s="61"/>
      <c r="AA7434" s="61"/>
      <c r="AB7434" s="61"/>
      <c r="AC7434" s="61"/>
      <c r="AD7434" s="61"/>
      <c r="AE7434" s="61"/>
      <c r="AF7434" s="61"/>
      <c r="AG7434" s="61"/>
      <c r="AH7434" s="61"/>
      <c r="AI7434" s="61"/>
      <c r="AJ7434" s="61"/>
      <c r="AK7434" s="61"/>
      <c r="AL7434" s="61"/>
      <c r="AM7434" s="61"/>
      <c r="AN7434" s="61"/>
      <c r="AO7434" s="61"/>
      <c r="AP7434" s="62"/>
      <c r="AQ7434" s="61"/>
      <c r="AR7434" s="61"/>
      <c r="AS7434" s="61"/>
      <c r="AT7434" s="61"/>
      <c r="AU7434" s="61"/>
      <c r="AV7434" s="61"/>
      <c r="AW7434" s="60"/>
    </row>
    <row r="7435" s="59" customFormat="1" customHeight="1" spans="1:49">
      <c r="A7435" s="60"/>
      <c r="B7435" s="60"/>
      <c r="C7435" s="60"/>
      <c r="D7435" s="60"/>
      <c r="H7435" s="61"/>
      <c r="I7435" s="61"/>
      <c r="J7435" s="61"/>
      <c r="K7435" s="61"/>
      <c r="L7435" s="61"/>
      <c r="M7435" s="61"/>
      <c r="N7435" s="61"/>
      <c r="O7435" s="61"/>
      <c r="P7435" s="61"/>
      <c r="Q7435" s="61"/>
      <c r="R7435" s="61"/>
      <c r="S7435" s="61"/>
      <c r="T7435" s="61"/>
      <c r="U7435" s="61"/>
      <c r="V7435" s="61"/>
      <c r="W7435" s="61"/>
      <c r="X7435" s="61"/>
      <c r="Y7435" s="61"/>
      <c r="Z7435" s="61"/>
      <c r="AA7435" s="61"/>
      <c r="AB7435" s="61"/>
      <c r="AC7435" s="61"/>
      <c r="AD7435" s="61"/>
      <c r="AE7435" s="61"/>
      <c r="AF7435" s="61"/>
      <c r="AG7435" s="61"/>
      <c r="AH7435" s="61"/>
      <c r="AI7435" s="61"/>
      <c r="AJ7435" s="61"/>
      <c r="AK7435" s="61"/>
      <c r="AL7435" s="61"/>
      <c r="AM7435" s="61"/>
      <c r="AN7435" s="61"/>
      <c r="AO7435" s="61"/>
      <c r="AP7435" s="62"/>
      <c r="AQ7435" s="61"/>
      <c r="AR7435" s="61"/>
      <c r="AS7435" s="61"/>
      <c r="AT7435" s="61"/>
      <c r="AU7435" s="61"/>
      <c r="AV7435" s="61"/>
      <c r="AW7435" s="60"/>
    </row>
    <row r="7436" s="59" customFormat="1" customHeight="1" spans="1:49">
      <c r="A7436" s="60"/>
      <c r="B7436" s="60"/>
      <c r="C7436" s="60"/>
      <c r="D7436" s="60"/>
      <c r="H7436" s="61"/>
      <c r="I7436" s="61"/>
      <c r="J7436" s="61"/>
      <c r="K7436" s="61"/>
      <c r="L7436" s="61"/>
      <c r="M7436" s="61"/>
      <c r="N7436" s="61"/>
      <c r="O7436" s="61"/>
      <c r="P7436" s="61"/>
      <c r="Q7436" s="61"/>
      <c r="R7436" s="61"/>
      <c r="S7436" s="61"/>
      <c r="T7436" s="61"/>
      <c r="U7436" s="61"/>
      <c r="V7436" s="61"/>
      <c r="W7436" s="61"/>
      <c r="X7436" s="61"/>
      <c r="Y7436" s="61"/>
      <c r="Z7436" s="61"/>
      <c r="AA7436" s="61"/>
      <c r="AB7436" s="61"/>
      <c r="AC7436" s="61"/>
      <c r="AD7436" s="61"/>
      <c r="AE7436" s="61"/>
      <c r="AF7436" s="61"/>
      <c r="AG7436" s="61"/>
      <c r="AH7436" s="61"/>
      <c r="AI7436" s="61"/>
      <c r="AJ7436" s="61"/>
      <c r="AK7436" s="61"/>
      <c r="AL7436" s="61"/>
      <c r="AM7436" s="61"/>
      <c r="AN7436" s="61"/>
      <c r="AO7436" s="61"/>
      <c r="AP7436" s="62"/>
      <c r="AQ7436" s="61"/>
      <c r="AR7436" s="61"/>
      <c r="AS7436" s="61"/>
      <c r="AT7436" s="61"/>
      <c r="AU7436" s="61"/>
      <c r="AV7436" s="61"/>
      <c r="AW7436" s="60"/>
    </row>
    <row r="7437" s="59" customFormat="1" customHeight="1" spans="1:49">
      <c r="A7437" s="60"/>
      <c r="B7437" s="60"/>
      <c r="C7437" s="60"/>
      <c r="D7437" s="60"/>
      <c r="H7437" s="61"/>
      <c r="I7437" s="61"/>
      <c r="J7437" s="61"/>
      <c r="K7437" s="61"/>
      <c r="L7437" s="61"/>
      <c r="M7437" s="61"/>
      <c r="N7437" s="61"/>
      <c r="O7437" s="61"/>
      <c r="P7437" s="61"/>
      <c r="Q7437" s="61"/>
      <c r="R7437" s="61"/>
      <c r="S7437" s="61"/>
      <c r="T7437" s="61"/>
      <c r="U7437" s="61"/>
      <c r="V7437" s="61"/>
      <c r="W7437" s="61"/>
      <c r="X7437" s="61"/>
      <c r="Y7437" s="61"/>
      <c r="Z7437" s="61"/>
      <c r="AA7437" s="61"/>
      <c r="AB7437" s="61"/>
      <c r="AC7437" s="61"/>
      <c r="AD7437" s="61"/>
      <c r="AE7437" s="61"/>
      <c r="AF7437" s="61"/>
      <c r="AG7437" s="61"/>
      <c r="AH7437" s="61"/>
      <c r="AI7437" s="61"/>
      <c r="AJ7437" s="61"/>
      <c r="AK7437" s="61"/>
      <c r="AL7437" s="61"/>
      <c r="AM7437" s="61"/>
      <c r="AN7437" s="61"/>
      <c r="AO7437" s="61"/>
      <c r="AP7437" s="62"/>
      <c r="AQ7437" s="61"/>
      <c r="AR7437" s="61"/>
      <c r="AS7437" s="61"/>
      <c r="AT7437" s="61"/>
      <c r="AU7437" s="61"/>
      <c r="AV7437" s="61"/>
      <c r="AW7437" s="60"/>
    </row>
    <row r="7438" s="59" customFormat="1" customHeight="1" spans="1:49">
      <c r="A7438" s="60"/>
      <c r="B7438" s="60"/>
      <c r="C7438" s="60"/>
      <c r="D7438" s="60"/>
      <c r="H7438" s="61"/>
      <c r="I7438" s="61"/>
      <c r="J7438" s="61"/>
      <c r="K7438" s="61"/>
      <c r="L7438" s="61"/>
      <c r="M7438" s="61"/>
      <c r="N7438" s="61"/>
      <c r="O7438" s="61"/>
      <c r="P7438" s="61"/>
      <c r="Q7438" s="61"/>
      <c r="R7438" s="61"/>
      <c r="S7438" s="61"/>
      <c r="T7438" s="61"/>
      <c r="U7438" s="61"/>
      <c r="V7438" s="61"/>
      <c r="W7438" s="61"/>
      <c r="X7438" s="61"/>
      <c r="Y7438" s="61"/>
      <c r="Z7438" s="61"/>
      <c r="AA7438" s="61"/>
      <c r="AB7438" s="61"/>
      <c r="AC7438" s="61"/>
      <c r="AD7438" s="61"/>
      <c r="AE7438" s="61"/>
      <c r="AF7438" s="61"/>
      <c r="AG7438" s="61"/>
      <c r="AH7438" s="61"/>
      <c r="AI7438" s="61"/>
      <c r="AJ7438" s="61"/>
      <c r="AK7438" s="61"/>
      <c r="AL7438" s="61"/>
      <c r="AM7438" s="61"/>
      <c r="AN7438" s="61"/>
      <c r="AO7438" s="61"/>
      <c r="AP7438" s="62"/>
      <c r="AQ7438" s="61"/>
      <c r="AR7438" s="61"/>
      <c r="AS7438" s="61"/>
      <c r="AT7438" s="61"/>
      <c r="AU7438" s="61"/>
      <c r="AV7438" s="61"/>
      <c r="AW7438" s="60"/>
    </row>
    <row r="7439" s="59" customFormat="1" customHeight="1" spans="1:49">
      <c r="A7439" s="60"/>
      <c r="B7439" s="60"/>
      <c r="C7439" s="60"/>
      <c r="D7439" s="60"/>
      <c r="H7439" s="61"/>
      <c r="I7439" s="61"/>
      <c r="J7439" s="61"/>
      <c r="K7439" s="61"/>
      <c r="L7439" s="61"/>
      <c r="M7439" s="61"/>
      <c r="N7439" s="61"/>
      <c r="O7439" s="61"/>
      <c r="P7439" s="61"/>
      <c r="Q7439" s="61"/>
      <c r="R7439" s="61"/>
      <c r="S7439" s="61"/>
      <c r="T7439" s="61"/>
      <c r="U7439" s="61"/>
      <c r="V7439" s="61"/>
      <c r="W7439" s="61"/>
      <c r="X7439" s="61"/>
      <c r="Y7439" s="61"/>
      <c r="Z7439" s="61"/>
      <c r="AA7439" s="61"/>
      <c r="AB7439" s="61"/>
      <c r="AC7439" s="61"/>
      <c r="AD7439" s="61"/>
      <c r="AE7439" s="61"/>
      <c r="AF7439" s="61"/>
      <c r="AG7439" s="61"/>
      <c r="AH7439" s="61"/>
      <c r="AI7439" s="61"/>
      <c r="AJ7439" s="61"/>
      <c r="AK7439" s="61"/>
      <c r="AL7439" s="61"/>
      <c r="AM7439" s="61"/>
      <c r="AN7439" s="61"/>
      <c r="AO7439" s="61"/>
      <c r="AP7439" s="62"/>
      <c r="AQ7439" s="61"/>
      <c r="AR7439" s="61"/>
      <c r="AS7439" s="61"/>
      <c r="AT7439" s="61"/>
      <c r="AU7439" s="61"/>
      <c r="AV7439" s="61"/>
      <c r="AW7439" s="60"/>
    </row>
    <row r="7440" s="59" customFormat="1" customHeight="1" spans="1:49">
      <c r="A7440" s="60"/>
      <c r="B7440" s="60"/>
      <c r="C7440" s="60"/>
      <c r="D7440" s="60"/>
      <c r="H7440" s="61"/>
      <c r="I7440" s="61"/>
      <c r="J7440" s="61"/>
      <c r="K7440" s="61"/>
      <c r="L7440" s="61"/>
      <c r="M7440" s="61"/>
      <c r="N7440" s="61"/>
      <c r="O7440" s="61"/>
      <c r="P7440" s="61"/>
      <c r="Q7440" s="61"/>
      <c r="R7440" s="61"/>
      <c r="S7440" s="61"/>
      <c r="T7440" s="61"/>
      <c r="U7440" s="61"/>
      <c r="V7440" s="61"/>
      <c r="W7440" s="61"/>
      <c r="X7440" s="61"/>
      <c r="Y7440" s="61"/>
      <c r="Z7440" s="61"/>
      <c r="AA7440" s="61"/>
      <c r="AB7440" s="61"/>
      <c r="AC7440" s="61"/>
      <c r="AD7440" s="61"/>
      <c r="AE7440" s="61"/>
      <c r="AF7440" s="61"/>
      <c r="AG7440" s="61"/>
      <c r="AH7440" s="61"/>
      <c r="AI7440" s="61"/>
      <c r="AJ7440" s="61"/>
      <c r="AK7440" s="61"/>
      <c r="AL7440" s="61"/>
      <c r="AM7440" s="61"/>
      <c r="AN7440" s="61"/>
      <c r="AO7440" s="61"/>
      <c r="AP7440" s="62"/>
      <c r="AQ7440" s="61"/>
      <c r="AR7440" s="61"/>
      <c r="AS7440" s="61"/>
      <c r="AT7440" s="61"/>
      <c r="AU7440" s="61"/>
      <c r="AV7440" s="61"/>
      <c r="AW7440" s="60"/>
    </row>
    <row r="7441" s="59" customFormat="1" customHeight="1" spans="1:49">
      <c r="A7441" s="60"/>
      <c r="B7441" s="60"/>
      <c r="C7441" s="60"/>
      <c r="D7441" s="60"/>
      <c r="H7441" s="61"/>
      <c r="I7441" s="61"/>
      <c r="J7441" s="61"/>
      <c r="K7441" s="61"/>
      <c r="L7441" s="61"/>
      <c r="M7441" s="61"/>
      <c r="N7441" s="61"/>
      <c r="O7441" s="61"/>
      <c r="P7441" s="61"/>
      <c r="Q7441" s="61"/>
      <c r="R7441" s="61"/>
      <c r="S7441" s="61"/>
      <c r="T7441" s="61"/>
      <c r="U7441" s="61"/>
      <c r="V7441" s="61"/>
      <c r="W7441" s="61"/>
      <c r="X7441" s="61"/>
      <c r="Y7441" s="61"/>
      <c r="Z7441" s="61"/>
      <c r="AA7441" s="61"/>
      <c r="AB7441" s="61"/>
      <c r="AC7441" s="61"/>
      <c r="AD7441" s="61"/>
      <c r="AE7441" s="61"/>
      <c r="AF7441" s="61"/>
      <c r="AG7441" s="61"/>
      <c r="AH7441" s="61"/>
      <c r="AI7441" s="61"/>
      <c r="AJ7441" s="61"/>
      <c r="AK7441" s="61"/>
      <c r="AL7441" s="61"/>
      <c r="AM7441" s="61"/>
      <c r="AN7441" s="61"/>
      <c r="AO7441" s="61"/>
      <c r="AP7441" s="62"/>
      <c r="AQ7441" s="61"/>
      <c r="AR7441" s="61"/>
      <c r="AS7441" s="61"/>
      <c r="AT7441" s="61"/>
      <c r="AU7441" s="61"/>
      <c r="AV7441" s="61"/>
      <c r="AW7441" s="60"/>
    </row>
    <row r="7442" s="59" customFormat="1" customHeight="1" spans="1:49">
      <c r="A7442" s="60"/>
      <c r="B7442" s="60"/>
      <c r="C7442" s="60"/>
      <c r="D7442" s="60"/>
      <c r="H7442" s="61"/>
      <c r="I7442" s="61"/>
      <c r="J7442" s="61"/>
      <c r="K7442" s="61"/>
      <c r="L7442" s="61"/>
      <c r="M7442" s="61"/>
      <c r="N7442" s="61"/>
      <c r="O7442" s="61"/>
      <c r="P7442" s="61"/>
      <c r="Q7442" s="61"/>
      <c r="R7442" s="61"/>
      <c r="S7442" s="61"/>
      <c r="T7442" s="61"/>
      <c r="U7442" s="61"/>
      <c r="V7442" s="61"/>
      <c r="W7442" s="61"/>
      <c r="X7442" s="61"/>
      <c r="Y7442" s="61"/>
      <c r="Z7442" s="61"/>
      <c r="AA7442" s="61"/>
      <c r="AB7442" s="61"/>
      <c r="AC7442" s="61"/>
      <c r="AD7442" s="61"/>
      <c r="AE7442" s="61"/>
      <c r="AF7442" s="61"/>
      <c r="AG7442" s="61"/>
      <c r="AH7442" s="61"/>
      <c r="AI7442" s="61"/>
      <c r="AJ7442" s="61"/>
      <c r="AK7442" s="61"/>
      <c r="AL7442" s="61"/>
      <c r="AM7442" s="61"/>
      <c r="AN7442" s="61"/>
      <c r="AO7442" s="61"/>
      <c r="AP7442" s="62"/>
      <c r="AQ7442" s="61"/>
      <c r="AR7442" s="61"/>
      <c r="AS7442" s="61"/>
      <c r="AT7442" s="61"/>
      <c r="AU7442" s="61"/>
      <c r="AV7442" s="61"/>
      <c r="AW7442" s="60"/>
    </row>
    <row r="7443" s="59" customFormat="1" customHeight="1" spans="1:49">
      <c r="A7443" s="60"/>
      <c r="B7443" s="60"/>
      <c r="C7443" s="60"/>
      <c r="D7443" s="60"/>
      <c r="H7443" s="61"/>
      <c r="I7443" s="61"/>
      <c r="J7443" s="61"/>
      <c r="K7443" s="61"/>
      <c r="L7443" s="61"/>
      <c r="M7443" s="61"/>
      <c r="N7443" s="61"/>
      <c r="O7443" s="61"/>
      <c r="P7443" s="61"/>
      <c r="Q7443" s="61"/>
      <c r="R7443" s="61"/>
      <c r="S7443" s="61"/>
      <c r="T7443" s="61"/>
      <c r="U7443" s="61"/>
      <c r="V7443" s="61"/>
      <c r="W7443" s="61"/>
      <c r="X7443" s="61"/>
      <c r="Y7443" s="61"/>
      <c r="Z7443" s="61"/>
      <c r="AA7443" s="61"/>
      <c r="AB7443" s="61"/>
      <c r="AC7443" s="61"/>
      <c r="AD7443" s="61"/>
      <c r="AE7443" s="61"/>
      <c r="AF7443" s="61"/>
      <c r="AG7443" s="61"/>
      <c r="AH7443" s="61"/>
      <c r="AI7443" s="61"/>
      <c r="AJ7443" s="61"/>
      <c r="AK7443" s="61"/>
      <c r="AL7443" s="61"/>
      <c r="AM7443" s="61"/>
      <c r="AN7443" s="61"/>
      <c r="AO7443" s="61"/>
      <c r="AP7443" s="62"/>
      <c r="AQ7443" s="61"/>
      <c r="AR7443" s="61"/>
      <c r="AS7443" s="61"/>
      <c r="AT7443" s="61"/>
      <c r="AU7443" s="61"/>
      <c r="AV7443" s="61"/>
      <c r="AW7443" s="60"/>
    </row>
    <row r="7444" s="59" customFormat="1" customHeight="1" spans="1:49">
      <c r="A7444" s="60"/>
      <c r="B7444" s="60"/>
      <c r="C7444" s="60"/>
      <c r="D7444" s="60"/>
      <c r="H7444" s="61"/>
      <c r="I7444" s="61"/>
      <c r="J7444" s="61"/>
      <c r="K7444" s="61"/>
      <c r="L7444" s="61"/>
      <c r="M7444" s="61"/>
      <c r="N7444" s="61"/>
      <c r="O7444" s="61"/>
      <c r="P7444" s="61"/>
      <c r="Q7444" s="61"/>
      <c r="R7444" s="61"/>
      <c r="S7444" s="61"/>
      <c r="T7444" s="61"/>
      <c r="U7444" s="61"/>
      <c r="V7444" s="61"/>
      <c r="W7444" s="61"/>
      <c r="X7444" s="61"/>
      <c r="Y7444" s="61"/>
      <c r="Z7444" s="61"/>
      <c r="AA7444" s="61"/>
      <c r="AB7444" s="61"/>
      <c r="AC7444" s="61"/>
      <c r="AD7444" s="61"/>
      <c r="AE7444" s="61"/>
      <c r="AF7444" s="61"/>
      <c r="AG7444" s="61"/>
      <c r="AH7444" s="61"/>
      <c r="AI7444" s="61"/>
      <c r="AJ7444" s="61"/>
      <c r="AK7444" s="61"/>
      <c r="AL7444" s="61"/>
      <c r="AM7444" s="61"/>
      <c r="AN7444" s="61"/>
      <c r="AO7444" s="61"/>
      <c r="AP7444" s="62"/>
      <c r="AQ7444" s="61"/>
      <c r="AR7444" s="61"/>
      <c r="AS7444" s="61"/>
      <c r="AT7444" s="61"/>
      <c r="AU7444" s="61"/>
      <c r="AV7444" s="61"/>
      <c r="AW7444" s="60"/>
    </row>
    <row r="7445" s="59" customFormat="1" customHeight="1" spans="1:49">
      <c r="A7445" s="60"/>
      <c r="B7445" s="60"/>
      <c r="C7445" s="60"/>
      <c r="D7445" s="60"/>
      <c r="H7445" s="61"/>
      <c r="I7445" s="61"/>
      <c r="J7445" s="61"/>
      <c r="K7445" s="61"/>
      <c r="L7445" s="61"/>
      <c r="M7445" s="61"/>
      <c r="N7445" s="61"/>
      <c r="O7445" s="61"/>
      <c r="P7445" s="61"/>
      <c r="Q7445" s="61"/>
      <c r="R7445" s="61"/>
      <c r="S7445" s="61"/>
      <c r="T7445" s="61"/>
      <c r="U7445" s="61"/>
      <c r="V7445" s="61"/>
      <c r="W7445" s="61"/>
      <c r="X7445" s="61"/>
      <c r="Y7445" s="61"/>
      <c r="Z7445" s="61"/>
      <c r="AA7445" s="61"/>
      <c r="AB7445" s="61"/>
      <c r="AC7445" s="61"/>
      <c r="AD7445" s="61"/>
      <c r="AE7445" s="61"/>
      <c r="AF7445" s="61"/>
      <c r="AG7445" s="61"/>
      <c r="AH7445" s="61"/>
      <c r="AI7445" s="61"/>
      <c r="AJ7445" s="61"/>
      <c r="AK7445" s="61"/>
      <c r="AL7445" s="61"/>
      <c r="AM7445" s="61"/>
      <c r="AN7445" s="61"/>
      <c r="AO7445" s="61"/>
      <c r="AP7445" s="62"/>
      <c r="AQ7445" s="61"/>
      <c r="AR7445" s="61"/>
      <c r="AS7445" s="61"/>
      <c r="AT7445" s="61"/>
      <c r="AU7445" s="61"/>
      <c r="AV7445" s="61"/>
      <c r="AW7445" s="60"/>
    </row>
    <row r="7446" s="59" customFormat="1" customHeight="1" spans="1:49">
      <c r="A7446" s="60"/>
      <c r="B7446" s="60"/>
      <c r="C7446" s="60"/>
      <c r="D7446" s="60"/>
      <c r="H7446" s="61"/>
      <c r="I7446" s="61"/>
      <c r="J7446" s="61"/>
      <c r="K7446" s="61"/>
      <c r="L7446" s="61"/>
      <c r="M7446" s="61"/>
      <c r="N7446" s="61"/>
      <c r="O7446" s="61"/>
      <c r="P7446" s="61"/>
      <c r="Q7446" s="61"/>
      <c r="R7446" s="61"/>
      <c r="S7446" s="61"/>
      <c r="T7446" s="61"/>
      <c r="U7446" s="61"/>
      <c r="V7446" s="61"/>
      <c r="W7446" s="61"/>
      <c r="X7446" s="61"/>
      <c r="Y7446" s="61"/>
      <c r="Z7446" s="61"/>
      <c r="AA7446" s="61"/>
      <c r="AB7446" s="61"/>
      <c r="AC7446" s="61"/>
      <c r="AD7446" s="61"/>
      <c r="AE7446" s="61"/>
      <c r="AF7446" s="61"/>
      <c r="AG7446" s="61"/>
      <c r="AH7446" s="61"/>
      <c r="AI7446" s="61"/>
      <c r="AJ7446" s="61"/>
      <c r="AK7446" s="61"/>
      <c r="AL7446" s="61"/>
      <c r="AM7446" s="61"/>
      <c r="AN7446" s="61"/>
      <c r="AO7446" s="61"/>
      <c r="AP7446" s="62"/>
      <c r="AQ7446" s="61"/>
      <c r="AR7446" s="61"/>
      <c r="AS7446" s="61"/>
      <c r="AT7446" s="61"/>
      <c r="AU7446" s="61"/>
      <c r="AV7446" s="61"/>
      <c r="AW7446" s="60"/>
    </row>
    <row r="7447" s="59" customFormat="1" customHeight="1" spans="1:49">
      <c r="A7447" s="60"/>
      <c r="B7447" s="60"/>
      <c r="C7447" s="60"/>
      <c r="D7447" s="60"/>
      <c r="H7447" s="61"/>
      <c r="I7447" s="61"/>
      <c r="J7447" s="61"/>
      <c r="K7447" s="61"/>
      <c r="L7447" s="61"/>
      <c r="M7447" s="61"/>
      <c r="N7447" s="61"/>
      <c r="O7447" s="61"/>
      <c r="P7447" s="61"/>
      <c r="Q7447" s="61"/>
      <c r="R7447" s="61"/>
      <c r="S7447" s="61"/>
      <c r="T7447" s="61"/>
      <c r="U7447" s="61"/>
      <c r="V7447" s="61"/>
      <c r="W7447" s="61"/>
      <c r="X7447" s="61"/>
      <c r="Y7447" s="61"/>
      <c r="Z7447" s="61"/>
      <c r="AA7447" s="61"/>
      <c r="AB7447" s="61"/>
      <c r="AC7447" s="61"/>
      <c r="AD7447" s="61"/>
      <c r="AE7447" s="61"/>
      <c r="AF7447" s="61"/>
      <c r="AG7447" s="61"/>
      <c r="AH7447" s="61"/>
      <c r="AI7447" s="61"/>
      <c r="AJ7447" s="61"/>
      <c r="AK7447" s="61"/>
      <c r="AL7447" s="61"/>
      <c r="AM7447" s="61"/>
      <c r="AN7447" s="61"/>
      <c r="AO7447" s="61"/>
      <c r="AP7447" s="62"/>
      <c r="AQ7447" s="61"/>
      <c r="AR7447" s="61"/>
      <c r="AS7447" s="61"/>
      <c r="AT7447" s="61"/>
      <c r="AU7447" s="61"/>
      <c r="AV7447" s="61"/>
      <c r="AW7447" s="60"/>
    </row>
    <row r="7448" s="59" customFormat="1" customHeight="1" spans="1:49">
      <c r="A7448" s="60"/>
      <c r="B7448" s="60"/>
      <c r="C7448" s="60"/>
      <c r="D7448" s="60"/>
      <c r="H7448" s="61"/>
      <c r="I7448" s="61"/>
      <c r="J7448" s="61"/>
      <c r="K7448" s="61"/>
      <c r="L7448" s="61"/>
      <c r="M7448" s="61"/>
      <c r="N7448" s="61"/>
      <c r="O7448" s="61"/>
      <c r="P7448" s="61"/>
      <c r="Q7448" s="61"/>
      <c r="R7448" s="61"/>
      <c r="S7448" s="61"/>
      <c r="T7448" s="61"/>
      <c r="U7448" s="61"/>
      <c r="V7448" s="61"/>
      <c r="W7448" s="61"/>
      <c r="X7448" s="61"/>
      <c r="Y7448" s="61"/>
      <c r="Z7448" s="61"/>
      <c r="AA7448" s="61"/>
      <c r="AB7448" s="61"/>
      <c r="AC7448" s="61"/>
      <c r="AD7448" s="61"/>
      <c r="AE7448" s="61"/>
      <c r="AF7448" s="61"/>
      <c r="AG7448" s="61"/>
      <c r="AH7448" s="61"/>
      <c r="AI7448" s="61"/>
      <c r="AJ7448" s="61"/>
      <c r="AK7448" s="61"/>
      <c r="AL7448" s="61"/>
      <c r="AM7448" s="61"/>
      <c r="AN7448" s="61"/>
      <c r="AO7448" s="61"/>
      <c r="AP7448" s="62"/>
      <c r="AQ7448" s="61"/>
      <c r="AR7448" s="61"/>
      <c r="AS7448" s="61"/>
      <c r="AT7448" s="61"/>
      <c r="AU7448" s="61"/>
      <c r="AV7448" s="61"/>
      <c r="AW7448" s="60"/>
    </row>
    <row r="7449" s="59" customFormat="1" customHeight="1" spans="1:49">
      <c r="A7449" s="60"/>
      <c r="B7449" s="60"/>
      <c r="C7449" s="60"/>
      <c r="D7449" s="60"/>
      <c r="H7449" s="61"/>
      <c r="I7449" s="61"/>
      <c r="J7449" s="61"/>
      <c r="K7449" s="61"/>
      <c r="L7449" s="61"/>
      <c r="M7449" s="61"/>
      <c r="N7449" s="61"/>
      <c r="O7449" s="61"/>
      <c r="P7449" s="61"/>
      <c r="Q7449" s="61"/>
      <c r="R7449" s="61"/>
      <c r="S7449" s="61"/>
      <c r="T7449" s="61"/>
      <c r="U7449" s="61"/>
      <c r="V7449" s="61"/>
      <c r="W7449" s="61"/>
      <c r="X7449" s="61"/>
      <c r="Y7449" s="61"/>
      <c r="Z7449" s="61"/>
      <c r="AA7449" s="61"/>
      <c r="AB7449" s="61"/>
      <c r="AC7449" s="61"/>
      <c r="AD7449" s="61"/>
      <c r="AE7449" s="61"/>
      <c r="AF7449" s="61"/>
      <c r="AG7449" s="61"/>
      <c r="AH7449" s="61"/>
      <c r="AI7449" s="61"/>
      <c r="AJ7449" s="61"/>
      <c r="AK7449" s="61"/>
      <c r="AL7449" s="61"/>
      <c r="AM7449" s="61"/>
      <c r="AN7449" s="61"/>
      <c r="AO7449" s="61"/>
      <c r="AP7449" s="62"/>
      <c r="AQ7449" s="61"/>
      <c r="AR7449" s="61"/>
      <c r="AS7449" s="61"/>
      <c r="AT7449" s="61"/>
      <c r="AU7449" s="61"/>
      <c r="AV7449" s="61"/>
      <c r="AW7449" s="60"/>
    </row>
    <row r="7450" s="59" customFormat="1" customHeight="1" spans="1:49">
      <c r="A7450" s="60"/>
      <c r="B7450" s="60"/>
      <c r="C7450" s="60"/>
      <c r="D7450" s="60"/>
      <c r="H7450" s="61"/>
      <c r="I7450" s="61"/>
      <c r="J7450" s="61"/>
      <c r="K7450" s="61"/>
      <c r="L7450" s="61"/>
      <c r="M7450" s="61"/>
      <c r="N7450" s="61"/>
      <c r="O7450" s="61"/>
      <c r="P7450" s="61"/>
      <c r="Q7450" s="61"/>
      <c r="R7450" s="61"/>
      <c r="S7450" s="61"/>
      <c r="T7450" s="61"/>
      <c r="U7450" s="61"/>
      <c r="V7450" s="61"/>
      <c r="W7450" s="61"/>
      <c r="X7450" s="61"/>
      <c r="Y7450" s="61"/>
      <c r="Z7450" s="61"/>
      <c r="AA7450" s="61"/>
      <c r="AB7450" s="61"/>
      <c r="AC7450" s="61"/>
      <c r="AD7450" s="61"/>
      <c r="AE7450" s="61"/>
      <c r="AF7450" s="61"/>
      <c r="AG7450" s="61"/>
      <c r="AH7450" s="61"/>
      <c r="AI7450" s="61"/>
      <c r="AJ7450" s="61"/>
      <c r="AK7450" s="61"/>
      <c r="AL7450" s="61"/>
      <c r="AM7450" s="61"/>
      <c r="AN7450" s="61"/>
      <c r="AO7450" s="61"/>
      <c r="AP7450" s="62"/>
      <c r="AQ7450" s="61"/>
      <c r="AR7450" s="61"/>
      <c r="AS7450" s="61"/>
      <c r="AT7450" s="61"/>
      <c r="AU7450" s="61"/>
      <c r="AV7450" s="61"/>
      <c r="AW7450" s="60"/>
    </row>
    <row r="7451" s="59" customFormat="1" customHeight="1" spans="1:49">
      <c r="A7451" s="60"/>
      <c r="B7451" s="60"/>
      <c r="C7451" s="60"/>
      <c r="D7451" s="60"/>
      <c r="H7451" s="61"/>
      <c r="I7451" s="61"/>
      <c r="J7451" s="61"/>
      <c r="K7451" s="61"/>
      <c r="L7451" s="61"/>
      <c r="M7451" s="61"/>
      <c r="N7451" s="61"/>
      <c r="O7451" s="61"/>
      <c r="P7451" s="61"/>
      <c r="Q7451" s="61"/>
      <c r="R7451" s="61"/>
      <c r="S7451" s="61"/>
      <c r="T7451" s="61"/>
      <c r="U7451" s="61"/>
      <c r="V7451" s="61"/>
      <c r="W7451" s="61"/>
      <c r="X7451" s="61"/>
      <c r="Y7451" s="61"/>
      <c r="Z7451" s="61"/>
      <c r="AA7451" s="61"/>
      <c r="AB7451" s="61"/>
      <c r="AC7451" s="61"/>
      <c r="AD7451" s="61"/>
      <c r="AE7451" s="61"/>
      <c r="AF7451" s="61"/>
      <c r="AG7451" s="61"/>
      <c r="AH7451" s="61"/>
      <c r="AI7451" s="61"/>
      <c r="AJ7451" s="61"/>
      <c r="AK7451" s="61"/>
      <c r="AL7451" s="61"/>
      <c r="AM7451" s="61"/>
      <c r="AN7451" s="61"/>
      <c r="AO7451" s="61"/>
      <c r="AP7451" s="62"/>
      <c r="AQ7451" s="61"/>
      <c r="AR7451" s="61"/>
      <c r="AS7451" s="61"/>
      <c r="AT7451" s="61"/>
      <c r="AU7451" s="61"/>
      <c r="AV7451" s="61"/>
      <c r="AW7451" s="60"/>
    </row>
    <row r="7452" s="59" customFormat="1" customHeight="1" spans="1:49">
      <c r="A7452" s="60"/>
      <c r="B7452" s="60"/>
      <c r="C7452" s="60"/>
      <c r="D7452" s="60"/>
      <c r="H7452" s="61"/>
      <c r="I7452" s="61"/>
      <c r="J7452" s="61"/>
      <c r="K7452" s="61"/>
      <c r="L7452" s="61"/>
      <c r="M7452" s="61"/>
      <c r="N7452" s="61"/>
      <c r="O7452" s="61"/>
      <c r="P7452" s="61"/>
      <c r="Q7452" s="61"/>
      <c r="R7452" s="61"/>
      <c r="S7452" s="61"/>
      <c r="T7452" s="61"/>
      <c r="U7452" s="61"/>
      <c r="V7452" s="61"/>
      <c r="W7452" s="61"/>
      <c r="X7452" s="61"/>
      <c r="Y7452" s="61"/>
      <c r="Z7452" s="61"/>
      <c r="AA7452" s="61"/>
      <c r="AB7452" s="61"/>
      <c r="AC7452" s="61"/>
      <c r="AD7452" s="61"/>
      <c r="AE7452" s="61"/>
      <c r="AF7452" s="61"/>
      <c r="AG7452" s="61"/>
      <c r="AH7452" s="61"/>
      <c r="AI7452" s="61"/>
      <c r="AJ7452" s="61"/>
      <c r="AK7452" s="61"/>
      <c r="AL7452" s="61"/>
      <c r="AM7452" s="61"/>
      <c r="AN7452" s="61"/>
      <c r="AO7452" s="61"/>
      <c r="AP7452" s="62"/>
      <c r="AQ7452" s="61"/>
      <c r="AR7452" s="61"/>
      <c r="AS7452" s="61"/>
      <c r="AT7452" s="61"/>
      <c r="AU7452" s="61"/>
      <c r="AV7452" s="61"/>
      <c r="AW7452" s="60"/>
    </row>
    <row r="7453" s="59" customFormat="1" customHeight="1" spans="1:49">
      <c r="A7453" s="60"/>
      <c r="B7453" s="60"/>
      <c r="C7453" s="60"/>
      <c r="D7453" s="60"/>
      <c r="H7453" s="61"/>
      <c r="I7453" s="61"/>
      <c r="J7453" s="61"/>
      <c r="K7453" s="61"/>
      <c r="L7453" s="61"/>
      <c r="M7453" s="61"/>
      <c r="N7453" s="61"/>
      <c r="O7453" s="61"/>
      <c r="P7453" s="61"/>
      <c r="Q7453" s="61"/>
      <c r="R7453" s="61"/>
      <c r="S7453" s="61"/>
      <c r="T7453" s="61"/>
      <c r="U7453" s="61"/>
      <c r="V7453" s="61"/>
      <c r="W7453" s="61"/>
      <c r="X7453" s="61"/>
      <c r="Y7453" s="61"/>
      <c r="Z7453" s="61"/>
      <c r="AA7453" s="61"/>
      <c r="AB7453" s="61"/>
      <c r="AC7453" s="61"/>
      <c r="AD7453" s="61"/>
      <c r="AE7453" s="61"/>
      <c r="AF7453" s="61"/>
      <c r="AG7453" s="61"/>
      <c r="AH7453" s="61"/>
      <c r="AI7453" s="61"/>
      <c r="AJ7453" s="61"/>
      <c r="AK7453" s="61"/>
      <c r="AL7453" s="61"/>
      <c r="AM7453" s="61"/>
      <c r="AN7453" s="61"/>
      <c r="AO7453" s="61"/>
      <c r="AP7453" s="62"/>
      <c r="AQ7453" s="61"/>
      <c r="AR7453" s="61"/>
      <c r="AS7453" s="61"/>
      <c r="AT7453" s="61"/>
      <c r="AU7453" s="61"/>
      <c r="AV7453" s="61"/>
      <c r="AW7453" s="60"/>
    </row>
    <row r="7454" s="59" customFormat="1" customHeight="1" spans="1:49">
      <c r="A7454" s="60"/>
      <c r="B7454" s="60"/>
      <c r="C7454" s="60"/>
      <c r="D7454" s="60"/>
      <c r="H7454" s="61"/>
      <c r="I7454" s="61"/>
      <c r="J7454" s="61"/>
      <c r="K7454" s="61"/>
      <c r="L7454" s="61"/>
      <c r="M7454" s="61"/>
      <c r="N7454" s="61"/>
      <c r="O7454" s="61"/>
      <c r="P7454" s="61"/>
      <c r="Q7454" s="61"/>
      <c r="R7454" s="61"/>
      <c r="S7454" s="61"/>
      <c r="T7454" s="61"/>
      <c r="U7454" s="61"/>
      <c r="V7454" s="61"/>
      <c r="W7454" s="61"/>
      <c r="X7454" s="61"/>
      <c r="Y7454" s="61"/>
      <c r="Z7454" s="61"/>
      <c r="AA7454" s="61"/>
      <c r="AB7454" s="61"/>
      <c r="AC7454" s="61"/>
      <c r="AD7454" s="61"/>
      <c r="AE7454" s="61"/>
      <c r="AF7454" s="61"/>
      <c r="AG7454" s="61"/>
      <c r="AH7454" s="61"/>
      <c r="AI7454" s="61"/>
      <c r="AJ7454" s="61"/>
      <c r="AK7454" s="61"/>
      <c r="AL7454" s="61"/>
      <c r="AM7454" s="61"/>
      <c r="AN7454" s="61"/>
      <c r="AO7454" s="61"/>
      <c r="AP7454" s="62"/>
      <c r="AQ7454" s="61"/>
      <c r="AR7454" s="61"/>
      <c r="AS7454" s="61"/>
      <c r="AT7454" s="61"/>
      <c r="AU7454" s="61"/>
      <c r="AV7454" s="61"/>
      <c r="AW7454" s="60"/>
    </row>
    <row r="7455" s="59" customFormat="1" customHeight="1" spans="1:49">
      <c r="A7455" s="60"/>
      <c r="B7455" s="60"/>
      <c r="C7455" s="60"/>
      <c r="D7455" s="60"/>
      <c r="H7455" s="61"/>
      <c r="I7455" s="61"/>
      <c r="J7455" s="61"/>
      <c r="K7455" s="61"/>
      <c r="L7455" s="61"/>
      <c r="M7455" s="61"/>
      <c r="N7455" s="61"/>
      <c r="O7455" s="61"/>
      <c r="P7455" s="61"/>
      <c r="Q7455" s="61"/>
      <c r="R7455" s="61"/>
      <c r="S7455" s="61"/>
      <c r="T7455" s="61"/>
      <c r="U7455" s="61"/>
      <c r="V7455" s="61"/>
      <c r="W7455" s="61"/>
      <c r="X7455" s="61"/>
      <c r="Y7455" s="61"/>
      <c r="Z7455" s="61"/>
      <c r="AA7455" s="61"/>
      <c r="AB7455" s="61"/>
      <c r="AC7455" s="61"/>
      <c r="AD7455" s="61"/>
      <c r="AE7455" s="61"/>
      <c r="AF7455" s="61"/>
      <c r="AG7455" s="61"/>
      <c r="AH7455" s="61"/>
      <c r="AI7455" s="61"/>
      <c r="AJ7455" s="61"/>
      <c r="AK7455" s="61"/>
      <c r="AL7455" s="61"/>
      <c r="AM7455" s="61"/>
      <c r="AN7455" s="61"/>
      <c r="AO7455" s="61"/>
      <c r="AP7455" s="62"/>
      <c r="AQ7455" s="61"/>
      <c r="AR7455" s="61"/>
      <c r="AS7455" s="61"/>
      <c r="AT7455" s="61"/>
      <c r="AU7455" s="61"/>
      <c r="AV7455" s="61"/>
      <c r="AW7455" s="60"/>
    </row>
    <row r="7456" s="59" customFormat="1" customHeight="1" spans="1:49">
      <c r="A7456" s="60"/>
      <c r="B7456" s="60"/>
      <c r="C7456" s="60"/>
      <c r="D7456" s="60"/>
      <c r="H7456" s="61"/>
      <c r="I7456" s="61"/>
      <c r="J7456" s="61"/>
      <c r="K7456" s="61"/>
      <c r="L7456" s="61"/>
      <c r="M7456" s="61"/>
      <c r="N7456" s="61"/>
      <c r="O7456" s="61"/>
      <c r="P7456" s="61"/>
      <c r="Q7456" s="61"/>
      <c r="R7456" s="61"/>
      <c r="S7456" s="61"/>
      <c r="T7456" s="61"/>
      <c r="U7456" s="61"/>
      <c r="V7456" s="61"/>
      <c r="W7456" s="61"/>
      <c r="X7456" s="61"/>
      <c r="Y7456" s="61"/>
      <c r="Z7456" s="61"/>
      <c r="AA7456" s="61"/>
      <c r="AB7456" s="61"/>
      <c r="AC7456" s="61"/>
      <c r="AD7456" s="61"/>
      <c r="AE7456" s="61"/>
      <c r="AF7456" s="61"/>
      <c r="AG7456" s="61"/>
      <c r="AH7456" s="61"/>
      <c r="AI7456" s="61"/>
      <c r="AJ7456" s="61"/>
      <c r="AK7456" s="61"/>
      <c r="AL7456" s="61"/>
      <c r="AM7456" s="61"/>
      <c r="AN7456" s="61"/>
      <c r="AO7456" s="61"/>
      <c r="AP7456" s="62"/>
      <c r="AQ7456" s="61"/>
      <c r="AR7456" s="61"/>
      <c r="AS7456" s="61"/>
      <c r="AT7456" s="61"/>
      <c r="AU7456" s="61"/>
      <c r="AV7456" s="61"/>
      <c r="AW7456" s="60"/>
    </row>
    <row r="7457" s="59" customFormat="1" customHeight="1" spans="1:49">
      <c r="A7457" s="60"/>
      <c r="B7457" s="60"/>
      <c r="C7457" s="60"/>
      <c r="D7457" s="60"/>
      <c r="H7457" s="61"/>
      <c r="I7457" s="61"/>
      <c r="J7457" s="61"/>
      <c r="K7457" s="61"/>
      <c r="L7457" s="61"/>
      <c r="M7457" s="61"/>
      <c r="N7457" s="61"/>
      <c r="O7457" s="61"/>
      <c r="P7457" s="61"/>
      <c r="Q7457" s="61"/>
      <c r="R7457" s="61"/>
      <c r="S7457" s="61"/>
      <c r="T7457" s="61"/>
      <c r="U7457" s="61"/>
      <c r="V7457" s="61"/>
      <c r="W7457" s="61"/>
      <c r="X7457" s="61"/>
      <c r="Y7457" s="61"/>
      <c r="Z7457" s="61"/>
      <c r="AA7457" s="61"/>
      <c r="AB7457" s="61"/>
      <c r="AC7457" s="61"/>
      <c r="AD7457" s="61"/>
      <c r="AE7457" s="61"/>
      <c r="AF7457" s="61"/>
      <c r="AG7457" s="61"/>
      <c r="AH7457" s="61"/>
      <c r="AI7457" s="61"/>
      <c r="AJ7457" s="61"/>
      <c r="AK7457" s="61"/>
      <c r="AL7457" s="61"/>
      <c r="AM7457" s="61"/>
      <c r="AN7457" s="61"/>
      <c r="AO7457" s="61"/>
      <c r="AP7457" s="62"/>
      <c r="AQ7457" s="61"/>
      <c r="AR7457" s="61"/>
      <c r="AS7457" s="61"/>
      <c r="AT7457" s="61"/>
      <c r="AU7457" s="61"/>
      <c r="AV7457" s="61"/>
      <c r="AW7457" s="60"/>
    </row>
    <row r="7458" s="59" customFormat="1" customHeight="1" spans="1:49">
      <c r="A7458" s="60"/>
      <c r="B7458" s="60"/>
      <c r="C7458" s="60"/>
      <c r="D7458" s="60"/>
      <c r="H7458" s="61"/>
      <c r="I7458" s="61"/>
      <c r="J7458" s="61"/>
      <c r="K7458" s="61"/>
      <c r="L7458" s="61"/>
      <c r="M7458" s="61"/>
      <c r="N7458" s="61"/>
      <c r="O7458" s="61"/>
      <c r="P7458" s="61"/>
      <c r="Q7458" s="61"/>
      <c r="R7458" s="61"/>
      <c r="S7458" s="61"/>
      <c r="T7458" s="61"/>
      <c r="U7458" s="61"/>
      <c r="V7458" s="61"/>
      <c r="W7458" s="61"/>
      <c r="X7458" s="61"/>
      <c r="Y7458" s="61"/>
      <c r="Z7458" s="61"/>
      <c r="AA7458" s="61"/>
      <c r="AB7458" s="61"/>
      <c r="AC7458" s="61"/>
      <c r="AD7458" s="61"/>
      <c r="AE7458" s="61"/>
      <c r="AF7458" s="61"/>
      <c r="AG7458" s="61"/>
      <c r="AH7458" s="61"/>
      <c r="AI7458" s="61"/>
      <c r="AJ7458" s="61"/>
      <c r="AK7458" s="61"/>
      <c r="AL7458" s="61"/>
      <c r="AM7458" s="61"/>
      <c r="AN7458" s="61"/>
      <c r="AO7458" s="61"/>
      <c r="AP7458" s="62"/>
      <c r="AQ7458" s="61"/>
      <c r="AR7458" s="61"/>
      <c r="AS7458" s="61"/>
      <c r="AT7458" s="61"/>
      <c r="AU7458" s="61"/>
      <c r="AV7458" s="61"/>
      <c r="AW7458" s="60"/>
    </row>
    <row r="7459" s="59" customFormat="1" customHeight="1" spans="1:49">
      <c r="A7459" s="60"/>
      <c r="B7459" s="60"/>
      <c r="C7459" s="60"/>
      <c r="D7459" s="60"/>
      <c r="H7459" s="61"/>
      <c r="I7459" s="61"/>
      <c r="J7459" s="61"/>
      <c r="K7459" s="61"/>
      <c r="L7459" s="61"/>
      <c r="M7459" s="61"/>
      <c r="N7459" s="61"/>
      <c r="O7459" s="61"/>
      <c r="P7459" s="61"/>
      <c r="Q7459" s="61"/>
      <c r="R7459" s="61"/>
      <c r="S7459" s="61"/>
      <c r="T7459" s="61"/>
      <c r="U7459" s="61"/>
      <c r="V7459" s="61"/>
      <c r="W7459" s="61"/>
      <c r="X7459" s="61"/>
      <c r="Y7459" s="61"/>
      <c r="Z7459" s="61"/>
      <c r="AA7459" s="61"/>
      <c r="AB7459" s="61"/>
      <c r="AC7459" s="61"/>
      <c r="AD7459" s="61"/>
      <c r="AE7459" s="61"/>
      <c r="AF7459" s="61"/>
      <c r="AG7459" s="61"/>
      <c r="AH7459" s="61"/>
      <c r="AI7459" s="61"/>
      <c r="AJ7459" s="61"/>
      <c r="AK7459" s="61"/>
      <c r="AL7459" s="61"/>
      <c r="AM7459" s="61"/>
      <c r="AN7459" s="61"/>
      <c r="AO7459" s="61"/>
      <c r="AP7459" s="62"/>
      <c r="AQ7459" s="61"/>
      <c r="AR7459" s="61"/>
      <c r="AS7459" s="61"/>
      <c r="AT7459" s="61"/>
      <c r="AU7459" s="61"/>
      <c r="AV7459" s="61"/>
      <c r="AW7459" s="60"/>
    </row>
    <row r="7460" s="59" customFormat="1" customHeight="1" spans="1:49">
      <c r="A7460" s="60"/>
      <c r="B7460" s="60"/>
      <c r="C7460" s="60"/>
      <c r="D7460" s="60"/>
      <c r="H7460" s="61"/>
      <c r="I7460" s="61"/>
      <c r="J7460" s="61"/>
      <c r="K7460" s="61"/>
      <c r="L7460" s="61"/>
      <c r="M7460" s="61"/>
      <c r="N7460" s="61"/>
      <c r="O7460" s="61"/>
      <c r="P7460" s="61"/>
      <c r="Q7460" s="61"/>
      <c r="R7460" s="61"/>
      <c r="S7460" s="61"/>
      <c r="T7460" s="61"/>
      <c r="U7460" s="61"/>
      <c r="V7460" s="61"/>
      <c r="W7460" s="61"/>
      <c r="X7460" s="61"/>
      <c r="Y7460" s="61"/>
      <c r="Z7460" s="61"/>
      <c r="AA7460" s="61"/>
      <c r="AB7460" s="61"/>
      <c r="AC7460" s="61"/>
      <c r="AD7460" s="61"/>
      <c r="AE7460" s="61"/>
      <c r="AF7460" s="61"/>
      <c r="AG7460" s="61"/>
      <c r="AH7460" s="61"/>
      <c r="AI7460" s="61"/>
      <c r="AJ7460" s="61"/>
      <c r="AK7460" s="61"/>
      <c r="AL7460" s="61"/>
      <c r="AM7460" s="61"/>
      <c r="AN7460" s="61"/>
      <c r="AO7460" s="61"/>
      <c r="AP7460" s="62"/>
      <c r="AQ7460" s="61"/>
      <c r="AR7460" s="61"/>
      <c r="AS7460" s="61"/>
      <c r="AT7460" s="61"/>
      <c r="AU7460" s="61"/>
      <c r="AV7460" s="61"/>
      <c r="AW7460" s="60"/>
    </row>
    <row r="7461" s="59" customFormat="1" customHeight="1" spans="1:49">
      <c r="A7461" s="60"/>
      <c r="B7461" s="60"/>
      <c r="C7461" s="60"/>
      <c r="D7461" s="60"/>
      <c r="H7461" s="61"/>
      <c r="I7461" s="61"/>
      <c r="J7461" s="61"/>
      <c r="K7461" s="61"/>
      <c r="L7461" s="61"/>
      <c r="M7461" s="61"/>
      <c r="N7461" s="61"/>
      <c r="O7461" s="61"/>
      <c r="P7461" s="61"/>
      <c r="Q7461" s="61"/>
      <c r="R7461" s="61"/>
      <c r="S7461" s="61"/>
      <c r="T7461" s="61"/>
      <c r="U7461" s="61"/>
      <c r="V7461" s="61"/>
      <c r="W7461" s="61"/>
      <c r="X7461" s="61"/>
      <c r="Y7461" s="61"/>
      <c r="Z7461" s="61"/>
      <c r="AA7461" s="61"/>
      <c r="AB7461" s="61"/>
      <c r="AC7461" s="61"/>
      <c r="AD7461" s="61"/>
      <c r="AE7461" s="61"/>
      <c r="AF7461" s="61"/>
      <c r="AG7461" s="61"/>
      <c r="AH7461" s="61"/>
      <c r="AI7461" s="61"/>
      <c r="AJ7461" s="61"/>
      <c r="AK7461" s="61"/>
      <c r="AL7461" s="61"/>
      <c r="AM7461" s="61"/>
      <c r="AN7461" s="61"/>
      <c r="AO7461" s="61"/>
      <c r="AP7461" s="62"/>
      <c r="AQ7461" s="61"/>
      <c r="AR7461" s="61"/>
      <c r="AS7461" s="61"/>
      <c r="AT7461" s="61"/>
      <c r="AU7461" s="61"/>
      <c r="AV7461" s="61"/>
      <c r="AW7461" s="60"/>
    </row>
    <row r="7462" s="59" customFormat="1" customHeight="1" spans="1:49">
      <c r="A7462" s="60"/>
      <c r="B7462" s="60"/>
      <c r="C7462" s="60"/>
      <c r="D7462" s="60"/>
      <c r="H7462" s="61"/>
      <c r="I7462" s="61"/>
      <c r="J7462" s="61"/>
      <c r="K7462" s="61"/>
      <c r="L7462" s="61"/>
      <c r="M7462" s="61"/>
      <c r="N7462" s="61"/>
      <c r="O7462" s="61"/>
      <c r="P7462" s="61"/>
      <c r="Q7462" s="61"/>
      <c r="R7462" s="61"/>
      <c r="S7462" s="61"/>
      <c r="T7462" s="61"/>
      <c r="U7462" s="61"/>
      <c r="V7462" s="61"/>
      <c r="W7462" s="61"/>
      <c r="X7462" s="61"/>
      <c r="Y7462" s="61"/>
      <c r="Z7462" s="61"/>
      <c r="AA7462" s="61"/>
      <c r="AB7462" s="61"/>
      <c r="AC7462" s="61"/>
      <c r="AD7462" s="61"/>
      <c r="AE7462" s="61"/>
      <c r="AF7462" s="61"/>
      <c r="AG7462" s="61"/>
      <c r="AH7462" s="61"/>
      <c r="AI7462" s="61"/>
      <c r="AJ7462" s="61"/>
      <c r="AK7462" s="61"/>
      <c r="AL7462" s="61"/>
      <c r="AM7462" s="61"/>
      <c r="AN7462" s="61"/>
      <c r="AO7462" s="61"/>
      <c r="AP7462" s="62"/>
      <c r="AQ7462" s="61"/>
      <c r="AR7462" s="61"/>
      <c r="AS7462" s="61"/>
      <c r="AT7462" s="61"/>
      <c r="AU7462" s="61"/>
      <c r="AV7462" s="61"/>
      <c r="AW7462" s="60"/>
    </row>
    <row r="7463" s="59" customFormat="1" customHeight="1" spans="1:49">
      <c r="A7463" s="60"/>
      <c r="B7463" s="60"/>
      <c r="C7463" s="60"/>
      <c r="D7463" s="60"/>
      <c r="H7463" s="61"/>
      <c r="I7463" s="61"/>
      <c r="J7463" s="61"/>
      <c r="K7463" s="61"/>
      <c r="L7463" s="61"/>
      <c r="M7463" s="61"/>
      <c r="N7463" s="61"/>
      <c r="O7463" s="61"/>
      <c r="P7463" s="61"/>
      <c r="Q7463" s="61"/>
      <c r="R7463" s="61"/>
      <c r="S7463" s="61"/>
      <c r="T7463" s="61"/>
      <c r="U7463" s="61"/>
      <c r="V7463" s="61"/>
      <c r="W7463" s="61"/>
      <c r="X7463" s="61"/>
      <c r="Y7463" s="61"/>
      <c r="Z7463" s="61"/>
      <c r="AA7463" s="61"/>
      <c r="AB7463" s="61"/>
      <c r="AC7463" s="61"/>
      <c r="AD7463" s="61"/>
      <c r="AE7463" s="61"/>
      <c r="AF7463" s="61"/>
      <c r="AG7463" s="61"/>
      <c r="AH7463" s="61"/>
      <c r="AI7463" s="61"/>
      <c r="AJ7463" s="61"/>
      <c r="AK7463" s="61"/>
      <c r="AL7463" s="61"/>
      <c r="AM7463" s="61"/>
      <c r="AN7463" s="61"/>
      <c r="AO7463" s="61"/>
      <c r="AP7463" s="62"/>
      <c r="AQ7463" s="61"/>
      <c r="AR7463" s="61"/>
      <c r="AS7463" s="61"/>
      <c r="AT7463" s="61"/>
      <c r="AU7463" s="61"/>
      <c r="AV7463" s="61"/>
      <c r="AW7463" s="60"/>
    </row>
    <row r="7464" s="59" customFormat="1" customHeight="1" spans="1:49">
      <c r="A7464" s="60"/>
      <c r="B7464" s="60"/>
      <c r="C7464" s="60"/>
      <c r="D7464" s="60"/>
      <c r="H7464" s="61"/>
      <c r="I7464" s="61"/>
      <c r="J7464" s="61"/>
      <c r="K7464" s="61"/>
      <c r="L7464" s="61"/>
      <c r="M7464" s="61"/>
      <c r="N7464" s="61"/>
      <c r="O7464" s="61"/>
      <c r="P7464" s="61"/>
      <c r="Q7464" s="61"/>
      <c r="R7464" s="61"/>
      <c r="S7464" s="61"/>
      <c r="T7464" s="61"/>
      <c r="U7464" s="61"/>
      <c r="V7464" s="61"/>
      <c r="W7464" s="61"/>
      <c r="X7464" s="61"/>
      <c r="Y7464" s="61"/>
      <c r="Z7464" s="61"/>
      <c r="AA7464" s="61"/>
      <c r="AB7464" s="61"/>
      <c r="AC7464" s="61"/>
      <c r="AD7464" s="61"/>
      <c r="AE7464" s="61"/>
      <c r="AF7464" s="61"/>
      <c r="AG7464" s="61"/>
      <c r="AH7464" s="61"/>
      <c r="AI7464" s="61"/>
      <c r="AJ7464" s="61"/>
      <c r="AK7464" s="61"/>
      <c r="AL7464" s="61"/>
      <c r="AM7464" s="61"/>
      <c r="AN7464" s="61"/>
      <c r="AO7464" s="61"/>
      <c r="AP7464" s="62"/>
      <c r="AQ7464" s="61"/>
      <c r="AR7464" s="61"/>
      <c r="AS7464" s="61"/>
      <c r="AT7464" s="61"/>
      <c r="AU7464" s="61"/>
      <c r="AV7464" s="61"/>
      <c r="AW7464" s="60"/>
    </row>
    <row r="7465" s="59" customFormat="1" customHeight="1" spans="1:49">
      <c r="A7465" s="60"/>
      <c r="B7465" s="60"/>
      <c r="C7465" s="60"/>
      <c r="D7465" s="60"/>
      <c r="H7465" s="61"/>
      <c r="I7465" s="61"/>
      <c r="J7465" s="61"/>
      <c r="K7465" s="61"/>
      <c r="L7465" s="61"/>
      <c r="M7465" s="61"/>
      <c r="N7465" s="61"/>
      <c r="O7465" s="61"/>
      <c r="P7465" s="61"/>
      <c r="Q7465" s="61"/>
      <c r="R7465" s="61"/>
      <c r="S7465" s="61"/>
      <c r="T7465" s="61"/>
      <c r="U7465" s="61"/>
      <c r="V7465" s="61"/>
      <c r="W7465" s="61"/>
      <c r="X7465" s="61"/>
      <c r="Y7465" s="61"/>
      <c r="Z7465" s="61"/>
      <c r="AA7465" s="61"/>
      <c r="AB7465" s="61"/>
      <c r="AC7465" s="61"/>
      <c r="AD7465" s="61"/>
      <c r="AE7465" s="61"/>
      <c r="AF7465" s="61"/>
      <c r="AG7465" s="61"/>
      <c r="AH7465" s="61"/>
      <c r="AI7465" s="61"/>
      <c r="AJ7465" s="61"/>
      <c r="AK7465" s="61"/>
      <c r="AL7465" s="61"/>
      <c r="AM7465" s="61"/>
      <c r="AN7465" s="61"/>
      <c r="AO7465" s="61"/>
      <c r="AP7465" s="62"/>
      <c r="AQ7465" s="61"/>
      <c r="AR7465" s="61"/>
      <c r="AS7465" s="61"/>
      <c r="AT7465" s="61"/>
      <c r="AU7465" s="61"/>
      <c r="AV7465" s="61"/>
      <c r="AW7465" s="60"/>
    </row>
    <row r="7466" s="59" customFormat="1" customHeight="1" spans="1:49">
      <c r="A7466" s="60"/>
      <c r="B7466" s="60"/>
      <c r="C7466" s="60"/>
      <c r="D7466" s="60"/>
      <c r="H7466" s="61"/>
      <c r="I7466" s="61"/>
      <c r="J7466" s="61"/>
      <c r="K7466" s="61"/>
      <c r="L7466" s="61"/>
      <c r="M7466" s="61"/>
      <c r="N7466" s="61"/>
      <c r="O7466" s="61"/>
      <c r="P7466" s="61"/>
      <c r="Q7466" s="61"/>
      <c r="R7466" s="61"/>
      <c r="S7466" s="61"/>
      <c r="T7466" s="61"/>
      <c r="U7466" s="61"/>
      <c r="V7466" s="61"/>
      <c r="W7466" s="61"/>
      <c r="X7466" s="61"/>
      <c r="Y7466" s="61"/>
      <c r="Z7466" s="61"/>
      <c r="AA7466" s="61"/>
      <c r="AB7466" s="61"/>
      <c r="AC7466" s="61"/>
      <c r="AD7466" s="61"/>
      <c r="AE7466" s="61"/>
      <c r="AF7466" s="61"/>
      <c r="AG7466" s="61"/>
      <c r="AH7466" s="61"/>
      <c r="AI7466" s="61"/>
      <c r="AJ7466" s="61"/>
      <c r="AK7466" s="61"/>
      <c r="AL7466" s="61"/>
      <c r="AM7466" s="61"/>
      <c r="AN7466" s="61"/>
      <c r="AO7466" s="61"/>
      <c r="AP7466" s="62"/>
      <c r="AQ7466" s="61"/>
      <c r="AR7466" s="61"/>
      <c r="AS7466" s="61"/>
      <c r="AT7466" s="61"/>
      <c r="AU7466" s="61"/>
      <c r="AV7466" s="61"/>
      <c r="AW7466" s="60"/>
    </row>
    <row r="7467" s="59" customFormat="1" customHeight="1" spans="1:49">
      <c r="A7467" s="60"/>
      <c r="B7467" s="60"/>
      <c r="C7467" s="60"/>
      <c r="D7467" s="60"/>
      <c r="H7467" s="61"/>
      <c r="I7467" s="61"/>
      <c r="J7467" s="61"/>
      <c r="K7467" s="61"/>
      <c r="L7467" s="61"/>
      <c r="M7467" s="61"/>
      <c r="N7467" s="61"/>
      <c r="O7467" s="61"/>
      <c r="P7467" s="61"/>
      <c r="Q7467" s="61"/>
      <c r="R7467" s="61"/>
      <c r="S7467" s="61"/>
      <c r="T7467" s="61"/>
      <c r="U7467" s="61"/>
      <c r="V7467" s="61"/>
      <c r="W7467" s="61"/>
      <c r="X7467" s="61"/>
      <c r="Y7467" s="61"/>
      <c r="Z7467" s="61"/>
      <c r="AA7467" s="61"/>
      <c r="AB7467" s="61"/>
      <c r="AC7467" s="61"/>
      <c r="AD7467" s="61"/>
      <c r="AE7467" s="61"/>
      <c r="AF7467" s="61"/>
      <c r="AG7467" s="61"/>
      <c r="AH7467" s="61"/>
      <c r="AI7467" s="61"/>
      <c r="AJ7467" s="61"/>
      <c r="AK7467" s="61"/>
      <c r="AL7467" s="61"/>
      <c r="AM7467" s="61"/>
      <c r="AN7467" s="61"/>
      <c r="AO7467" s="61"/>
      <c r="AP7467" s="62"/>
      <c r="AQ7467" s="61"/>
      <c r="AR7467" s="61"/>
      <c r="AS7467" s="61"/>
      <c r="AT7467" s="61"/>
      <c r="AU7467" s="61"/>
      <c r="AV7467" s="61"/>
      <c r="AW7467" s="60"/>
    </row>
    <row r="7468" s="59" customFormat="1" customHeight="1" spans="1:49">
      <c r="A7468" s="60"/>
      <c r="B7468" s="60"/>
      <c r="C7468" s="60"/>
      <c r="D7468" s="60"/>
      <c r="H7468" s="61"/>
      <c r="I7468" s="61"/>
      <c r="J7468" s="61"/>
      <c r="K7468" s="61"/>
      <c r="L7468" s="61"/>
      <c r="M7468" s="61"/>
      <c r="N7468" s="61"/>
      <c r="O7468" s="61"/>
      <c r="P7468" s="61"/>
      <c r="Q7468" s="61"/>
      <c r="R7468" s="61"/>
      <c r="S7468" s="61"/>
      <c r="T7468" s="61"/>
      <c r="U7468" s="61"/>
      <c r="V7468" s="61"/>
      <c r="W7468" s="61"/>
      <c r="X7468" s="61"/>
      <c r="Y7468" s="61"/>
      <c r="Z7468" s="61"/>
      <c r="AA7468" s="61"/>
      <c r="AB7468" s="61"/>
      <c r="AC7468" s="61"/>
      <c r="AD7468" s="61"/>
      <c r="AE7468" s="61"/>
      <c r="AF7468" s="61"/>
      <c r="AG7468" s="61"/>
      <c r="AH7468" s="61"/>
      <c r="AI7468" s="61"/>
      <c r="AJ7468" s="61"/>
      <c r="AK7468" s="61"/>
      <c r="AL7468" s="61"/>
      <c r="AM7468" s="61"/>
      <c r="AN7468" s="61"/>
      <c r="AO7468" s="61"/>
      <c r="AP7468" s="62"/>
      <c r="AQ7468" s="61"/>
      <c r="AR7468" s="61"/>
      <c r="AS7468" s="61"/>
      <c r="AT7468" s="61"/>
      <c r="AU7468" s="61"/>
      <c r="AV7468" s="61"/>
      <c r="AW7468" s="60"/>
    </row>
    <row r="7469" s="59" customFormat="1" customHeight="1" spans="1:49">
      <c r="A7469" s="60"/>
      <c r="B7469" s="60"/>
      <c r="C7469" s="60"/>
      <c r="D7469" s="60"/>
      <c r="H7469" s="61"/>
      <c r="I7469" s="61"/>
      <c r="J7469" s="61"/>
      <c r="K7469" s="61"/>
      <c r="L7469" s="61"/>
      <c r="M7469" s="61"/>
      <c r="N7469" s="61"/>
      <c r="O7469" s="61"/>
      <c r="P7469" s="61"/>
      <c r="Q7469" s="61"/>
      <c r="R7469" s="61"/>
      <c r="S7469" s="61"/>
      <c r="T7469" s="61"/>
      <c r="U7469" s="61"/>
      <c r="V7469" s="61"/>
      <c r="W7469" s="61"/>
      <c r="X7469" s="61"/>
      <c r="Y7469" s="61"/>
      <c r="Z7469" s="61"/>
      <c r="AA7469" s="61"/>
      <c r="AB7469" s="61"/>
      <c r="AC7469" s="61"/>
      <c r="AD7469" s="61"/>
      <c r="AE7469" s="61"/>
      <c r="AF7469" s="61"/>
      <c r="AG7469" s="61"/>
      <c r="AH7469" s="61"/>
      <c r="AI7469" s="61"/>
      <c r="AJ7469" s="61"/>
      <c r="AK7469" s="61"/>
      <c r="AL7469" s="61"/>
      <c r="AM7469" s="61"/>
      <c r="AN7469" s="61"/>
      <c r="AO7469" s="61"/>
      <c r="AP7469" s="62"/>
      <c r="AQ7469" s="61"/>
      <c r="AR7469" s="61"/>
      <c r="AS7469" s="61"/>
      <c r="AT7469" s="61"/>
      <c r="AU7469" s="61"/>
      <c r="AV7469" s="61"/>
      <c r="AW7469" s="60"/>
    </row>
    <row r="7470" s="59" customFormat="1" customHeight="1" spans="1:49">
      <c r="A7470" s="60"/>
      <c r="B7470" s="60"/>
      <c r="C7470" s="60"/>
      <c r="D7470" s="60"/>
      <c r="H7470" s="61"/>
      <c r="I7470" s="61"/>
      <c r="J7470" s="61"/>
      <c r="K7470" s="61"/>
      <c r="L7470" s="61"/>
      <c r="M7470" s="61"/>
      <c r="N7470" s="61"/>
      <c r="O7470" s="61"/>
      <c r="P7470" s="61"/>
      <c r="Q7470" s="61"/>
      <c r="R7470" s="61"/>
      <c r="S7470" s="61"/>
      <c r="T7470" s="61"/>
      <c r="U7470" s="61"/>
      <c r="V7470" s="61"/>
      <c r="W7470" s="61"/>
      <c r="X7470" s="61"/>
      <c r="Y7470" s="61"/>
      <c r="Z7470" s="61"/>
      <c r="AA7470" s="61"/>
      <c r="AB7470" s="61"/>
      <c r="AC7470" s="61"/>
      <c r="AD7470" s="61"/>
      <c r="AE7470" s="61"/>
      <c r="AF7470" s="61"/>
      <c r="AG7470" s="61"/>
      <c r="AH7470" s="61"/>
      <c r="AI7470" s="61"/>
      <c r="AJ7470" s="61"/>
      <c r="AK7470" s="61"/>
      <c r="AL7470" s="61"/>
      <c r="AM7470" s="61"/>
      <c r="AN7470" s="61"/>
      <c r="AO7470" s="61"/>
      <c r="AP7470" s="62"/>
      <c r="AQ7470" s="61"/>
      <c r="AR7470" s="61"/>
      <c r="AS7470" s="61"/>
      <c r="AT7470" s="61"/>
      <c r="AU7470" s="61"/>
      <c r="AV7470" s="61"/>
      <c r="AW7470" s="60"/>
    </row>
    <row r="7471" s="59" customFormat="1" customHeight="1" spans="1:49">
      <c r="A7471" s="60"/>
      <c r="B7471" s="60"/>
      <c r="C7471" s="60"/>
      <c r="D7471" s="60"/>
      <c r="H7471" s="61"/>
      <c r="I7471" s="61"/>
      <c r="J7471" s="61"/>
      <c r="K7471" s="61"/>
      <c r="L7471" s="61"/>
      <c r="M7471" s="61"/>
      <c r="N7471" s="61"/>
      <c r="O7471" s="61"/>
      <c r="P7471" s="61"/>
      <c r="Q7471" s="61"/>
      <c r="R7471" s="61"/>
      <c r="S7471" s="61"/>
      <c r="T7471" s="61"/>
      <c r="U7471" s="61"/>
      <c r="V7471" s="61"/>
      <c r="W7471" s="61"/>
      <c r="X7471" s="61"/>
      <c r="Y7471" s="61"/>
      <c r="Z7471" s="61"/>
      <c r="AA7471" s="61"/>
      <c r="AB7471" s="61"/>
      <c r="AC7471" s="61"/>
      <c r="AD7471" s="61"/>
      <c r="AE7471" s="61"/>
      <c r="AF7471" s="61"/>
      <c r="AG7471" s="61"/>
      <c r="AH7471" s="61"/>
      <c r="AI7471" s="61"/>
      <c r="AJ7471" s="61"/>
      <c r="AK7471" s="61"/>
      <c r="AL7471" s="61"/>
      <c r="AM7471" s="61"/>
      <c r="AN7471" s="61"/>
      <c r="AO7471" s="61"/>
      <c r="AP7471" s="62"/>
      <c r="AQ7471" s="61"/>
      <c r="AR7471" s="61"/>
      <c r="AS7471" s="61"/>
      <c r="AT7471" s="61"/>
      <c r="AU7471" s="61"/>
      <c r="AV7471" s="61"/>
      <c r="AW7471" s="60"/>
    </row>
    <row r="7472" s="59" customFormat="1" customHeight="1" spans="1:49">
      <c r="A7472" s="60"/>
      <c r="B7472" s="60"/>
      <c r="C7472" s="60"/>
      <c r="D7472" s="60"/>
      <c r="H7472" s="61"/>
      <c r="I7472" s="61"/>
      <c r="J7472" s="61"/>
      <c r="K7472" s="61"/>
      <c r="L7472" s="61"/>
      <c r="M7472" s="61"/>
      <c r="N7472" s="61"/>
      <c r="O7472" s="61"/>
      <c r="P7472" s="61"/>
      <c r="Q7472" s="61"/>
      <c r="R7472" s="61"/>
      <c r="S7472" s="61"/>
      <c r="T7472" s="61"/>
      <c r="U7472" s="61"/>
      <c r="V7472" s="61"/>
      <c r="W7472" s="61"/>
      <c r="X7472" s="61"/>
      <c r="Y7472" s="61"/>
      <c r="Z7472" s="61"/>
      <c r="AA7472" s="61"/>
      <c r="AB7472" s="61"/>
      <c r="AC7472" s="61"/>
      <c r="AD7472" s="61"/>
      <c r="AE7472" s="61"/>
      <c r="AF7472" s="61"/>
      <c r="AG7472" s="61"/>
      <c r="AH7472" s="61"/>
      <c r="AI7472" s="61"/>
      <c r="AJ7472" s="61"/>
      <c r="AK7472" s="61"/>
      <c r="AL7472" s="61"/>
      <c r="AM7472" s="61"/>
      <c r="AN7472" s="61"/>
      <c r="AO7472" s="61"/>
      <c r="AP7472" s="62"/>
      <c r="AQ7472" s="61"/>
      <c r="AR7472" s="61"/>
      <c r="AS7472" s="61"/>
      <c r="AT7472" s="61"/>
      <c r="AU7472" s="61"/>
      <c r="AV7472" s="61"/>
      <c r="AW7472" s="60"/>
    </row>
    <row r="7473" s="59" customFormat="1" customHeight="1" spans="1:49">
      <c r="A7473" s="60"/>
      <c r="B7473" s="60"/>
      <c r="C7473" s="60"/>
      <c r="D7473" s="60"/>
      <c r="H7473" s="61"/>
      <c r="I7473" s="61"/>
      <c r="J7473" s="61"/>
      <c r="K7473" s="61"/>
      <c r="L7473" s="61"/>
      <c r="M7473" s="61"/>
      <c r="N7473" s="61"/>
      <c r="O7473" s="61"/>
      <c r="P7473" s="61"/>
      <c r="Q7473" s="61"/>
      <c r="R7473" s="61"/>
      <c r="S7473" s="61"/>
      <c r="T7473" s="61"/>
      <c r="U7473" s="61"/>
      <c r="V7473" s="61"/>
      <c r="W7473" s="61"/>
      <c r="X7473" s="61"/>
      <c r="Y7473" s="61"/>
      <c r="Z7473" s="61"/>
      <c r="AA7473" s="61"/>
      <c r="AB7473" s="61"/>
      <c r="AC7473" s="61"/>
      <c r="AD7473" s="61"/>
      <c r="AE7473" s="61"/>
      <c r="AF7473" s="61"/>
      <c r="AG7473" s="61"/>
      <c r="AH7473" s="61"/>
      <c r="AI7473" s="61"/>
      <c r="AJ7473" s="61"/>
      <c r="AK7473" s="61"/>
      <c r="AL7473" s="61"/>
      <c r="AM7473" s="61"/>
      <c r="AN7473" s="61"/>
      <c r="AO7473" s="61"/>
      <c r="AP7473" s="62"/>
      <c r="AQ7473" s="61"/>
      <c r="AR7473" s="61"/>
      <c r="AS7473" s="61"/>
      <c r="AT7473" s="61"/>
      <c r="AU7473" s="61"/>
      <c r="AV7473" s="61"/>
      <c r="AW7473" s="60"/>
    </row>
    <row r="7474" s="59" customFormat="1" customHeight="1" spans="1:49">
      <c r="A7474" s="60"/>
      <c r="B7474" s="60"/>
      <c r="C7474" s="60"/>
      <c r="D7474" s="60"/>
      <c r="H7474" s="61"/>
      <c r="I7474" s="61"/>
      <c r="J7474" s="61"/>
      <c r="K7474" s="61"/>
      <c r="L7474" s="61"/>
      <c r="M7474" s="61"/>
      <c r="N7474" s="61"/>
      <c r="O7474" s="61"/>
      <c r="P7474" s="61"/>
      <c r="Q7474" s="61"/>
      <c r="R7474" s="61"/>
      <c r="S7474" s="61"/>
      <c r="T7474" s="61"/>
      <c r="U7474" s="61"/>
      <c r="V7474" s="61"/>
      <c r="W7474" s="61"/>
      <c r="X7474" s="61"/>
      <c r="Y7474" s="61"/>
      <c r="Z7474" s="61"/>
      <c r="AA7474" s="61"/>
      <c r="AB7474" s="61"/>
      <c r="AC7474" s="61"/>
      <c r="AD7474" s="61"/>
      <c r="AE7474" s="61"/>
      <c r="AF7474" s="61"/>
      <c r="AG7474" s="61"/>
      <c r="AH7474" s="61"/>
      <c r="AI7474" s="61"/>
      <c r="AJ7474" s="61"/>
      <c r="AK7474" s="61"/>
      <c r="AL7474" s="61"/>
      <c r="AM7474" s="61"/>
      <c r="AN7474" s="61"/>
      <c r="AO7474" s="61"/>
      <c r="AP7474" s="62"/>
      <c r="AQ7474" s="61"/>
      <c r="AR7474" s="61"/>
      <c r="AS7474" s="61"/>
      <c r="AT7474" s="61"/>
      <c r="AU7474" s="61"/>
      <c r="AV7474" s="61"/>
      <c r="AW7474" s="60"/>
    </row>
    <row r="7475" s="59" customFormat="1" customHeight="1" spans="1:49">
      <c r="A7475" s="60"/>
      <c r="B7475" s="60"/>
      <c r="C7475" s="60"/>
      <c r="D7475" s="60"/>
      <c r="H7475" s="61"/>
      <c r="I7475" s="61"/>
      <c r="J7475" s="61"/>
      <c r="K7475" s="61"/>
      <c r="L7475" s="61"/>
      <c r="M7475" s="61"/>
      <c r="N7475" s="61"/>
      <c r="O7475" s="61"/>
      <c r="P7475" s="61"/>
      <c r="Q7475" s="61"/>
      <c r="R7475" s="61"/>
      <c r="S7475" s="61"/>
      <c r="T7475" s="61"/>
      <c r="U7475" s="61"/>
      <c r="V7475" s="61"/>
      <c r="W7475" s="61"/>
      <c r="X7475" s="61"/>
      <c r="Y7475" s="61"/>
      <c r="Z7475" s="61"/>
      <c r="AA7475" s="61"/>
      <c r="AB7475" s="61"/>
      <c r="AC7475" s="61"/>
      <c r="AD7475" s="61"/>
      <c r="AE7475" s="61"/>
      <c r="AF7475" s="61"/>
      <c r="AG7475" s="61"/>
      <c r="AH7475" s="61"/>
      <c r="AI7475" s="61"/>
      <c r="AJ7475" s="61"/>
      <c r="AK7475" s="61"/>
      <c r="AL7475" s="61"/>
      <c r="AM7475" s="61"/>
      <c r="AN7475" s="61"/>
      <c r="AO7475" s="61"/>
      <c r="AP7475" s="62"/>
      <c r="AQ7475" s="61"/>
      <c r="AR7475" s="61"/>
      <c r="AS7475" s="61"/>
      <c r="AT7475" s="61"/>
      <c r="AU7475" s="61"/>
      <c r="AV7475" s="61"/>
      <c r="AW7475" s="60"/>
    </row>
    <row r="7476" s="59" customFormat="1" customHeight="1" spans="1:49">
      <c r="A7476" s="60"/>
      <c r="B7476" s="60"/>
      <c r="C7476" s="60"/>
      <c r="D7476" s="60"/>
      <c r="H7476" s="61"/>
      <c r="I7476" s="61"/>
      <c r="J7476" s="61"/>
      <c r="K7476" s="61"/>
      <c r="L7476" s="61"/>
      <c r="M7476" s="61"/>
      <c r="N7476" s="61"/>
      <c r="O7476" s="61"/>
      <c r="P7476" s="61"/>
      <c r="Q7476" s="61"/>
      <c r="R7476" s="61"/>
      <c r="S7476" s="61"/>
      <c r="T7476" s="61"/>
      <c r="U7476" s="61"/>
      <c r="V7476" s="61"/>
      <c r="W7476" s="61"/>
      <c r="X7476" s="61"/>
      <c r="Y7476" s="61"/>
      <c r="Z7476" s="61"/>
      <c r="AA7476" s="61"/>
      <c r="AB7476" s="61"/>
      <c r="AC7476" s="61"/>
      <c r="AD7476" s="61"/>
      <c r="AE7476" s="61"/>
      <c r="AF7476" s="61"/>
      <c r="AG7476" s="61"/>
      <c r="AH7476" s="61"/>
      <c r="AI7476" s="61"/>
      <c r="AJ7476" s="61"/>
      <c r="AK7476" s="61"/>
      <c r="AL7476" s="61"/>
      <c r="AM7476" s="61"/>
      <c r="AN7476" s="61"/>
      <c r="AO7476" s="61"/>
      <c r="AP7476" s="62"/>
      <c r="AQ7476" s="61"/>
      <c r="AR7476" s="61"/>
      <c r="AS7476" s="61"/>
      <c r="AT7476" s="61"/>
      <c r="AU7476" s="61"/>
      <c r="AV7476" s="61"/>
      <c r="AW7476" s="60"/>
    </row>
    <row r="7477" s="59" customFormat="1" customHeight="1" spans="1:49">
      <c r="A7477" s="60"/>
      <c r="B7477" s="60"/>
      <c r="C7477" s="60"/>
      <c r="D7477" s="60"/>
      <c r="H7477" s="61"/>
      <c r="I7477" s="61"/>
      <c r="J7477" s="61"/>
      <c r="K7477" s="61"/>
      <c r="L7477" s="61"/>
      <c r="M7477" s="61"/>
      <c r="N7477" s="61"/>
      <c r="O7477" s="61"/>
      <c r="P7477" s="61"/>
      <c r="Q7477" s="61"/>
      <c r="R7477" s="61"/>
      <c r="S7477" s="61"/>
      <c r="T7477" s="61"/>
      <c r="U7477" s="61"/>
      <c r="V7477" s="61"/>
      <c r="W7477" s="61"/>
      <c r="X7477" s="61"/>
      <c r="Y7477" s="61"/>
      <c r="Z7477" s="61"/>
      <c r="AA7477" s="61"/>
      <c r="AB7477" s="61"/>
      <c r="AC7477" s="61"/>
      <c r="AD7477" s="61"/>
      <c r="AE7477" s="61"/>
      <c r="AF7477" s="61"/>
      <c r="AG7477" s="61"/>
      <c r="AH7477" s="61"/>
      <c r="AI7477" s="61"/>
      <c r="AJ7477" s="61"/>
      <c r="AK7477" s="61"/>
      <c r="AL7477" s="61"/>
      <c r="AM7477" s="61"/>
      <c r="AN7477" s="61"/>
      <c r="AO7477" s="61"/>
      <c r="AP7477" s="62"/>
      <c r="AQ7477" s="61"/>
      <c r="AR7477" s="61"/>
      <c r="AS7477" s="61"/>
      <c r="AT7477" s="61"/>
      <c r="AU7477" s="61"/>
      <c r="AV7477" s="61"/>
      <c r="AW7477" s="60"/>
    </row>
    <row r="7478" s="59" customFormat="1" customHeight="1" spans="1:49">
      <c r="A7478" s="60"/>
      <c r="B7478" s="60"/>
      <c r="C7478" s="60"/>
      <c r="D7478" s="60"/>
      <c r="H7478" s="61"/>
      <c r="I7478" s="61"/>
      <c r="J7478" s="61"/>
      <c r="K7478" s="61"/>
      <c r="L7478" s="61"/>
      <c r="M7478" s="61"/>
      <c r="N7478" s="61"/>
      <c r="O7478" s="61"/>
      <c r="P7478" s="61"/>
      <c r="Q7478" s="61"/>
      <c r="R7478" s="61"/>
      <c r="S7478" s="61"/>
      <c r="T7478" s="61"/>
      <c r="U7478" s="61"/>
      <c r="V7478" s="61"/>
      <c r="W7478" s="61"/>
      <c r="X7478" s="61"/>
      <c r="Y7478" s="61"/>
      <c r="Z7478" s="61"/>
      <c r="AA7478" s="61"/>
      <c r="AB7478" s="61"/>
      <c r="AC7478" s="61"/>
      <c r="AD7478" s="61"/>
      <c r="AE7478" s="61"/>
      <c r="AF7478" s="61"/>
      <c r="AG7478" s="61"/>
      <c r="AH7478" s="61"/>
      <c r="AI7478" s="61"/>
      <c r="AJ7478" s="61"/>
      <c r="AK7478" s="61"/>
      <c r="AL7478" s="61"/>
      <c r="AM7478" s="61"/>
      <c r="AN7478" s="61"/>
      <c r="AO7478" s="61"/>
      <c r="AP7478" s="62"/>
      <c r="AQ7478" s="61"/>
      <c r="AR7478" s="61"/>
      <c r="AS7478" s="61"/>
      <c r="AT7478" s="61"/>
      <c r="AU7478" s="61"/>
      <c r="AV7478" s="61"/>
      <c r="AW7478" s="60"/>
    </row>
    <row r="7479" s="59" customFormat="1" customHeight="1" spans="1:49">
      <c r="A7479" s="60"/>
      <c r="B7479" s="60"/>
      <c r="C7479" s="60"/>
      <c r="D7479" s="60"/>
      <c r="H7479" s="61"/>
      <c r="I7479" s="61"/>
      <c r="J7479" s="61"/>
      <c r="K7479" s="61"/>
      <c r="L7479" s="61"/>
      <c r="M7479" s="61"/>
      <c r="N7479" s="61"/>
      <c r="O7479" s="61"/>
      <c r="P7479" s="61"/>
      <c r="Q7479" s="61"/>
      <c r="R7479" s="61"/>
      <c r="S7479" s="61"/>
      <c r="T7479" s="61"/>
      <c r="U7479" s="61"/>
      <c r="V7479" s="61"/>
      <c r="W7479" s="61"/>
      <c r="X7479" s="61"/>
      <c r="Y7479" s="61"/>
      <c r="Z7479" s="61"/>
      <c r="AA7479" s="61"/>
      <c r="AB7479" s="61"/>
      <c r="AC7479" s="61"/>
      <c r="AD7479" s="61"/>
      <c r="AE7479" s="61"/>
      <c r="AF7479" s="61"/>
      <c r="AG7479" s="61"/>
      <c r="AH7479" s="61"/>
      <c r="AI7479" s="61"/>
      <c r="AJ7479" s="61"/>
      <c r="AK7479" s="61"/>
      <c r="AL7479" s="61"/>
      <c r="AM7479" s="61"/>
      <c r="AN7479" s="61"/>
      <c r="AO7479" s="61"/>
      <c r="AP7479" s="62"/>
      <c r="AQ7479" s="61"/>
      <c r="AR7479" s="61"/>
      <c r="AS7479" s="61"/>
      <c r="AT7479" s="61"/>
      <c r="AU7479" s="61"/>
      <c r="AV7479" s="61"/>
      <c r="AW7479" s="60"/>
    </row>
    <row r="7480" s="59" customFormat="1" customHeight="1" spans="1:49">
      <c r="A7480" s="60"/>
      <c r="B7480" s="60"/>
      <c r="C7480" s="60"/>
      <c r="D7480" s="60"/>
      <c r="H7480" s="61"/>
      <c r="I7480" s="61"/>
      <c r="J7480" s="61"/>
      <c r="K7480" s="61"/>
      <c r="L7480" s="61"/>
      <c r="M7480" s="61"/>
      <c r="N7480" s="61"/>
      <c r="O7480" s="61"/>
      <c r="P7480" s="61"/>
      <c r="Q7480" s="61"/>
      <c r="R7480" s="61"/>
      <c r="S7480" s="61"/>
      <c r="T7480" s="61"/>
      <c r="U7480" s="61"/>
      <c r="V7480" s="61"/>
      <c r="W7480" s="61"/>
      <c r="X7480" s="61"/>
      <c r="Y7480" s="61"/>
      <c r="Z7480" s="61"/>
      <c r="AA7480" s="61"/>
      <c r="AB7480" s="61"/>
      <c r="AC7480" s="61"/>
      <c r="AD7480" s="61"/>
      <c r="AE7480" s="61"/>
      <c r="AF7480" s="61"/>
      <c r="AG7480" s="61"/>
      <c r="AH7480" s="61"/>
      <c r="AI7480" s="61"/>
      <c r="AJ7480" s="61"/>
      <c r="AK7480" s="61"/>
      <c r="AL7480" s="61"/>
      <c r="AM7480" s="61"/>
      <c r="AN7480" s="61"/>
      <c r="AO7480" s="61"/>
      <c r="AP7480" s="62"/>
      <c r="AQ7480" s="61"/>
      <c r="AR7480" s="61"/>
      <c r="AS7480" s="61"/>
      <c r="AT7480" s="61"/>
      <c r="AU7480" s="61"/>
      <c r="AV7480" s="61"/>
      <c r="AW7480" s="60"/>
    </row>
    <row r="7481" s="59" customFormat="1" customHeight="1" spans="1:49">
      <c r="A7481" s="60"/>
      <c r="B7481" s="60"/>
      <c r="C7481" s="60"/>
      <c r="D7481" s="60"/>
      <c r="H7481" s="61"/>
      <c r="I7481" s="61"/>
      <c r="J7481" s="61"/>
      <c r="K7481" s="61"/>
      <c r="L7481" s="61"/>
      <c r="M7481" s="61"/>
      <c r="N7481" s="61"/>
      <c r="O7481" s="61"/>
      <c r="P7481" s="61"/>
      <c r="Q7481" s="61"/>
      <c r="R7481" s="61"/>
      <c r="S7481" s="61"/>
      <c r="T7481" s="61"/>
      <c r="U7481" s="61"/>
      <c r="V7481" s="61"/>
      <c r="W7481" s="61"/>
      <c r="X7481" s="61"/>
      <c r="Y7481" s="61"/>
      <c r="Z7481" s="61"/>
      <c r="AA7481" s="61"/>
      <c r="AB7481" s="61"/>
      <c r="AC7481" s="61"/>
      <c r="AD7481" s="61"/>
      <c r="AE7481" s="61"/>
      <c r="AF7481" s="61"/>
      <c r="AG7481" s="61"/>
      <c r="AH7481" s="61"/>
      <c r="AI7481" s="61"/>
      <c r="AJ7481" s="61"/>
      <c r="AK7481" s="61"/>
      <c r="AL7481" s="61"/>
      <c r="AM7481" s="61"/>
      <c r="AN7481" s="61"/>
      <c r="AO7481" s="61"/>
      <c r="AP7481" s="62"/>
      <c r="AQ7481" s="61"/>
      <c r="AR7481" s="61"/>
      <c r="AS7481" s="61"/>
      <c r="AT7481" s="61"/>
      <c r="AU7481" s="61"/>
      <c r="AV7481" s="61"/>
      <c r="AW7481" s="60"/>
    </row>
    <row r="7482" s="59" customFormat="1" customHeight="1" spans="1:49">
      <c r="A7482" s="60"/>
      <c r="B7482" s="60"/>
      <c r="C7482" s="60"/>
      <c r="D7482" s="60"/>
      <c r="H7482" s="61"/>
      <c r="I7482" s="61"/>
      <c r="J7482" s="61"/>
      <c r="K7482" s="61"/>
      <c r="L7482" s="61"/>
      <c r="M7482" s="61"/>
      <c r="N7482" s="61"/>
      <c r="O7482" s="61"/>
      <c r="P7482" s="61"/>
      <c r="Q7482" s="61"/>
      <c r="R7482" s="61"/>
      <c r="S7482" s="61"/>
      <c r="T7482" s="61"/>
      <c r="U7482" s="61"/>
      <c r="V7482" s="61"/>
      <c r="W7482" s="61"/>
      <c r="X7482" s="61"/>
      <c r="Y7482" s="61"/>
      <c r="Z7482" s="61"/>
      <c r="AA7482" s="61"/>
      <c r="AB7482" s="61"/>
      <c r="AC7482" s="61"/>
      <c r="AD7482" s="61"/>
      <c r="AE7482" s="61"/>
      <c r="AF7482" s="61"/>
      <c r="AG7482" s="61"/>
      <c r="AH7482" s="61"/>
      <c r="AI7482" s="61"/>
      <c r="AJ7482" s="61"/>
      <c r="AK7482" s="61"/>
      <c r="AL7482" s="61"/>
      <c r="AM7482" s="61"/>
      <c r="AN7482" s="61"/>
      <c r="AO7482" s="61"/>
      <c r="AP7482" s="62"/>
      <c r="AQ7482" s="61"/>
      <c r="AR7482" s="61"/>
      <c r="AS7482" s="61"/>
      <c r="AT7482" s="61"/>
      <c r="AU7482" s="61"/>
      <c r="AV7482" s="61"/>
      <c r="AW7482" s="60"/>
    </row>
    <row r="7483" s="59" customFormat="1" customHeight="1" spans="1:49">
      <c r="A7483" s="60"/>
      <c r="B7483" s="60"/>
      <c r="C7483" s="60"/>
      <c r="D7483" s="60"/>
      <c r="H7483" s="61"/>
      <c r="I7483" s="61"/>
      <c r="J7483" s="61"/>
      <c r="K7483" s="61"/>
      <c r="L7483" s="61"/>
      <c r="M7483" s="61"/>
      <c r="N7483" s="61"/>
      <c r="O7483" s="61"/>
      <c r="P7483" s="61"/>
      <c r="Q7483" s="61"/>
      <c r="R7483" s="61"/>
      <c r="S7483" s="61"/>
      <c r="T7483" s="61"/>
      <c r="U7483" s="61"/>
      <c r="V7483" s="61"/>
      <c r="W7483" s="61"/>
      <c r="X7483" s="61"/>
      <c r="Y7483" s="61"/>
      <c r="Z7483" s="61"/>
      <c r="AA7483" s="61"/>
      <c r="AB7483" s="61"/>
      <c r="AC7483" s="61"/>
      <c r="AD7483" s="61"/>
      <c r="AE7483" s="61"/>
      <c r="AF7483" s="61"/>
      <c r="AG7483" s="61"/>
      <c r="AH7483" s="61"/>
      <c r="AI7483" s="61"/>
      <c r="AJ7483" s="61"/>
      <c r="AK7483" s="61"/>
      <c r="AL7483" s="61"/>
      <c r="AM7483" s="61"/>
      <c r="AN7483" s="61"/>
      <c r="AO7483" s="61"/>
      <c r="AP7483" s="62"/>
      <c r="AQ7483" s="61"/>
      <c r="AR7483" s="61"/>
      <c r="AS7483" s="61"/>
      <c r="AT7483" s="61"/>
      <c r="AU7483" s="61"/>
      <c r="AV7483" s="61"/>
      <c r="AW7483" s="60"/>
    </row>
    <row r="7484" s="59" customFormat="1" customHeight="1" spans="1:49">
      <c r="A7484" s="60"/>
      <c r="B7484" s="60"/>
      <c r="C7484" s="60"/>
      <c r="D7484" s="60"/>
      <c r="H7484" s="61"/>
      <c r="I7484" s="61"/>
      <c r="J7484" s="61"/>
      <c r="K7484" s="61"/>
      <c r="L7484" s="61"/>
      <c r="M7484" s="61"/>
      <c r="N7484" s="61"/>
      <c r="O7484" s="61"/>
      <c r="P7484" s="61"/>
      <c r="Q7484" s="61"/>
      <c r="R7484" s="61"/>
      <c r="S7484" s="61"/>
      <c r="T7484" s="61"/>
      <c r="U7484" s="61"/>
      <c r="V7484" s="61"/>
      <c r="W7484" s="61"/>
      <c r="X7484" s="61"/>
      <c r="Y7484" s="61"/>
      <c r="Z7484" s="61"/>
      <c r="AA7484" s="61"/>
      <c r="AB7484" s="61"/>
      <c r="AC7484" s="61"/>
      <c r="AD7484" s="61"/>
      <c r="AE7484" s="61"/>
      <c r="AF7484" s="61"/>
      <c r="AG7484" s="61"/>
      <c r="AH7484" s="61"/>
      <c r="AI7484" s="61"/>
      <c r="AJ7484" s="61"/>
      <c r="AK7484" s="61"/>
      <c r="AL7484" s="61"/>
      <c r="AM7484" s="61"/>
      <c r="AN7484" s="61"/>
      <c r="AO7484" s="61"/>
      <c r="AP7484" s="62"/>
      <c r="AQ7484" s="61"/>
      <c r="AR7484" s="61"/>
      <c r="AS7484" s="61"/>
      <c r="AT7484" s="61"/>
      <c r="AU7484" s="61"/>
      <c r="AV7484" s="61"/>
      <c r="AW7484" s="60"/>
    </row>
    <row r="7485" s="59" customFormat="1" customHeight="1" spans="1:49">
      <c r="A7485" s="60"/>
      <c r="B7485" s="60"/>
      <c r="C7485" s="60"/>
      <c r="D7485" s="60"/>
      <c r="H7485" s="61"/>
      <c r="I7485" s="61"/>
      <c r="J7485" s="61"/>
      <c r="K7485" s="61"/>
      <c r="L7485" s="61"/>
      <c r="M7485" s="61"/>
      <c r="N7485" s="61"/>
      <c r="O7485" s="61"/>
      <c r="P7485" s="61"/>
      <c r="Q7485" s="61"/>
      <c r="R7485" s="61"/>
      <c r="S7485" s="61"/>
      <c r="T7485" s="61"/>
      <c r="U7485" s="61"/>
      <c r="V7485" s="61"/>
      <c r="W7485" s="61"/>
      <c r="X7485" s="61"/>
      <c r="Y7485" s="61"/>
      <c r="Z7485" s="61"/>
      <c r="AA7485" s="61"/>
      <c r="AB7485" s="61"/>
      <c r="AC7485" s="61"/>
      <c r="AD7485" s="61"/>
      <c r="AE7485" s="61"/>
      <c r="AF7485" s="61"/>
      <c r="AG7485" s="61"/>
      <c r="AH7485" s="61"/>
      <c r="AI7485" s="61"/>
      <c r="AJ7485" s="61"/>
      <c r="AK7485" s="61"/>
      <c r="AL7485" s="61"/>
      <c r="AM7485" s="61"/>
      <c r="AN7485" s="61"/>
      <c r="AO7485" s="61"/>
      <c r="AP7485" s="62"/>
      <c r="AQ7485" s="61"/>
      <c r="AR7485" s="61"/>
      <c r="AS7485" s="61"/>
      <c r="AT7485" s="61"/>
      <c r="AU7485" s="61"/>
      <c r="AV7485" s="61"/>
      <c r="AW7485" s="60"/>
    </row>
    <row r="7486" s="59" customFormat="1" customHeight="1" spans="1:49">
      <c r="A7486" s="60"/>
      <c r="B7486" s="60"/>
      <c r="C7486" s="60"/>
      <c r="D7486" s="60"/>
      <c r="H7486" s="61"/>
      <c r="I7486" s="61"/>
      <c r="J7486" s="61"/>
      <c r="K7486" s="61"/>
      <c r="L7486" s="61"/>
      <c r="M7486" s="61"/>
      <c r="N7486" s="61"/>
      <c r="O7486" s="61"/>
      <c r="P7486" s="61"/>
      <c r="Q7486" s="61"/>
      <c r="R7486" s="61"/>
      <c r="S7486" s="61"/>
      <c r="T7486" s="61"/>
      <c r="U7486" s="61"/>
      <c r="V7486" s="61"/>
      <c r="W7486" s="61"/>
      <c r="X7486" s="61"/>
      <c r="Y7486" s="61"/>
      <c r="Z7486" s="61"/>
      <c r="AA7486" s="61"/>
      <c r="AB7486" s="61"/>
      <c r="AC7486" s="61"/>
      <c r="AD7486" s="61"/>
      <c r="AE7486" s="61"/>
      <c r="AF7486" s="61"/>
      <c r="AG7486" s="61"/>
      <c r="AH7486" s="61"/>
      <c r="AI7486" s="61"/>
      <c r="AJ7486" s="61"/>
      <c r="AK7486" s="61"/>
      <c r="AL7486" s="61"/>
      <c r="AM7486" s="61"/>
      <c r="AN7486" s="61"/>
      <c r="AO7486" s="61"/>
      <c r="AP7486" s="62"/>
      <c r="AQ7486" s="61"/>
      <c r="AR7486" s="61"/>
      <c r="AS7486" s="61"/>
      <c r="AT7486" s="61"/>
      <c r="AU7486" s="61"/>
      <c r="AV7486" s="61"/>
      <c r="AW7486" s="60"/>
    </row>
    <row r="7487" s="59" customFormat="1" customHeight="1" spans="1:49">
      <c r="A7487" s="60"/>
      <c r="B7487" s="60"/>
      <c r="C7487" s="60"/>
      <c r="D7487" s="60"/>
      <c r="H7487" s="61"/>
      <c r="I7487" s="61"/>
      <c r="J7487" s="61"/>
      <c r="K7487" s="61"/>
      <c r="L7487" s="61"/>
      <c r="M7487" s="61"/>
      <c r="N7487" s="61"/>
      <c r="O7487" s="61"/>
      <c r="P7487" s="61"/>
      <c r="Q7487" s="61"/>
      <c r="R7487" s="61"/>
      <c r="S7487" s="61"/>
      <c r="T7487" s="61"/>
      <c r="U7487" s="61"/>
      <c r="V7487" s="61"/>
      <c r="W7487" s="61"/>
      <c r="X7487" s="61"/>
      <c r="Y7487" s="61"/>
      <c r="Z7487" s="61"/>
      <c r="AA7487" s="61"/>
      <c r="AB7487" s="61"/>
      <c r="AC7487" s="61"/>
      <c r="AD7487" s="61"/>
      <c r="AE7487" s="61"/>
      <c r="AF7487" s="61"/>
      <c r="AG7487" s="61"/>
      <c r="AH7487" s="61"/>
      <c r="AI7487" s="61"/>
      <c r="AJ7487" s="61"/>
      <c r="AK7487" s="61"/>
      <c r="AL7487" s="61"/>
      <c r="AM7487" s="61"/>
      <c r="AN7487" s="61"/>
      <c r="AO7487" s="61"/>
      <c r="AP7487" s="62"/>
      <c r="AQ7487" s="61"/>
      <c r="AR7487" s="61"/>
      <c r="AS7487" s="61"/>
      <c r="AT7487" s="61"/>
      <c r="AU7487" s="61"/>
      <c r="AV7487" s="61"/>
      <c r="AW7487" s="60"/>
    </row>
    <row r="7488" s="59" customFormat="1" customHeight="1" spans="1:49">
      <c r="A7488" s="60"/>
      <c r="B7488" s="60"/>
      <c r="C7488" s="60"/>
      <c r="D7488" s="60"/>
      <c r="H7488" s="61"/>
      <c r="I7488" s="61"/>
      <c r="J7488" s="61"/>
      <c r="K7488" s="61"/>
      <c r="L7488" s="61"/>
      <c r="M7488" s="61"/>
      <c r="N7488" s="61"/>
      <c r="O7488" s="61"/>
      <c r="P7488" s="61"/>
      <c r="Q7488" s="61"/>
      <c r="R7488" s="61"/>
      <c r="S7488" s="61"/>
      <c r="T7488" s="61"/>
      <c r="U7488" s="61"/>
      <c r="V7488" s="61"/>
      <c r="W7488" s="61"/>
      <c r="X7488" s="61"/>
      <c r="Y7488" s="61"/>
      <c r="Z7488" s="61"/>
      <c r="AA7488" s="61"/>
      <c r="AB7488" s="61"/>
      <c r="AC7488" s="61"/>
      <c r="AD7488" s="61"/>
      <c r="AE7488" s="61"/>
      <c r="AF7488" s="61"/>
      <c r="AG7488" s="61"/>
      <c r="AH7488" s="61"/>
      <c r="AI7488" s="61"/>
      <c r="AJ7488" s="61"/>
      <c r="AK7488" s="61"/>
      <c r="AL7488" s="61"/>
      <c r="AM7488" s="61"/>
      <c r="AN7488" s="61"/>
      <c r="AO7488" s="61"/>
      <c r="AP7488" s="62"/>
      <c r="AQ7488" s="61"/>
      <c r="AR7488" s="61"/>
      <c r="AS7488" s="61"/>
      <c r="AT7488" s="61"/>
      <c r="AU7488" s="61"/>
      <c r="AV7488" s="61"/>
      <c r="AW7488" s="60"/>
    </row>
    <row r="7489" s="59" customFormat="1" customHeight="1" spans="1:49">
      <c r="A7489" s="60"/>
      <c r="B7489" s="60"/>
      <c r="C7489" s="60"/>
      <c r="D7489" s="60"/>
      <c r="H7489" s="61"/>
      <c r="I7489" s="61"/>
      <c r="J7489" s="61"/>
      <c r="K7489" s="61"/>
      <c r="L7489" s="61"/>
      <c r="M7489" s="61"/>
      <c r="N7489" s="61"/>
      <c r="O7489" s="61"/>
      <c r="P7489" s="61"/>
      <c r="Q7489" s="61"/>
      <c r="R7489" s="61"/>
      <c r="S7489" s="61"/>
      <c r="T7489" s="61"/>
      <c r="U7489" s="61"/>
      <c r="V7489" s="61"/>
      <c r="W7489" s="61"/>
      <c r="X7489" s="61"/>
      <c r="Y7489" s="61"/>
      <c r="Z7489" s="61"/>
      <c r="AA7489" s="61"/>
      <c r="AB7489" s="61"/>
      <c r="AC7489" s="61"/>
      <c r="AD7489" s="61"/>
      <c r="AE7489" s="61"/>
      <c r="AF7489" s="61"/>
      <c r="AG7489" s="61"/>
      <c r="AH7489" s="61"/>
      <c r="AI7489" s="61"/>
      <c r="AJ7489" s="61"/>
      <c r="AK7489" s="61"/>
      <c r="AL7489" s="61"/>
      <c r="AM7489" s="61"/>
      <c r="AN7489" s="61"/>
      <c r="AO7489" s="61"/>
      <c r="AP7489" s="62"/>
      <c r="AQ7489" s="61"/>
      <c r="AR7489" s="61"/>
      <c r="AS7489" s="61"/>
      <c r="AT7489" s="61"/>
      <c r="AU7489" s="61"/>
      <c r="AV7489" s="61"/>
      <c r="AW7489" s="60"/>
    </row>
    <row r="7490" s="59" customFormat="1" customHeight="1" spans="1:49">
      <c r="A7490" s="60"/>
      <c r="B7490" s="60"/>
      <c r="C7490" s="60"/>
      <c r="D7490" s="60"/>
      <c r="H7490" s="61"/>
      <c r="I7490" s="61"/>
      <c r="J7490" s="61"/>
      <c r="K7490" s="61"/>
      <c r="L7490" s="61"/>
      <c r="M7490" s="61"/>
      <c r="N7490" s="61"/>
      <c r="O7490" s="61"/>
      <c r="P7490" s="61"/>
      <c r="Q7490" s="61"/>
      <c r="R7490" s="61"/>
      <c r="S7490" s="61"/>
      <c r="T7490" s="61"/>
      <c r="U7490" s="61"/>
      <c r="V7490" s="61"/>
      <c r="W7490" s="61"/>
      <c r="X7490" s="61"/>
      <c r="Y7490" s="61"/>
      <c r="Z7490" s="61"/>
      <c r="AA7490" s="61"/>
      <c r="AB7490" s="61"/>
      <c r="AC7490" s="61"/>
      <c r="AD7490" s="61"/>
      <c r="AE7490" s="61"/>
      <c r="AF7490" s="61"/>
      <c r="AG7490" s="61"/>
      <c r="AH7490" s="61"/>
      <c r="AI7490" s="61"/>
      <c r="AJ7490" s="61"/>
      <c r="AK7490" s="61"/>
      <c r="AL7490" s="61"/>
      <c r="AM7490" s="61"/>
      <c r="AN7490" s="61"/>
      <c r="AO7490" s="61"/>
      <c r="AP7490" s="62"/>
      <c r="AQ7490" s="61"/>
      <c r="AR7490" s="61"/>
      <c r="AS7490" s="61"/>
      <c r="AT7490" s="61"/>
      <c r="AU7490" s="61"/>
      <c r="AV7490" s="61"/>
      <c r="AW7490" s="60"/>
    </row>
    <row r="7491" s="59" customFormat="1" customHeight="1" spans="1:49">
      <c r="A7491" s="60"/>
      <c r="B7491" s="60"/>
      <c r="C7491" s="60"/>
      <c r="D7491" s="60"/>
      <c r="H7491" s="61"/>
      <c r="I7491" s="61"/>
      <c r="J7491" s="61"/>
      <c r="K7491" s="61"/>
      <c r="L7491" s="61"/>
      <c r="M7491" s="61"/>
      <c r="N7491" s="61"/>
      <c r="O7491" s="61"/>
      <c r="P7491" s="61"/>
      <c r="Q7491" s="61"/>
      <c r="R7491" s="61"/>
      <c r="S7491" s="61"/>
      <c r="T7491" s="61"/>
      <c r="U7491" s="61"/>
      <c r="V7491" s="61"/>
      <c r="W7491" s="61"/>
      <c r="X7491" s="61"/>
      <c r="Y7491" s="61"/>
      <c r="Z7491" s="61"/>
      <c r="AA7491" s="61"/>
      <c r="AB7491" s="61"/>
      <c r="AC7491" s="61"/>
      <c r="AD7491" s="61"/>
      <c r="AE7491" s="61"/>
      <c r="AF7491" s="61"/>
      <c r="AG7491" s="61"/>
      <c r="AH7491" s="61"/>
      <c r="AI7491" s="61"/>
      <c r="AJ7491" s="61"/>
      <c r="AK7491" s="61"/>
      <c r="AL7491" s="61"/>
      <c r="AM7491" s="61"/>
      <c r="AN7491" s="61"/>
      <c r="AO7491" s="61"/>
      <c r="AP7491" s="62"/>
      <c r="AQ7491" s="61"/>
      <c r="AR7491" s="61"/>
      <c r="AS7491" s="61"/>
      <c r="AT7491" s="61"/>
      <c r="AU7491" s="61"/>
      <c r="AV7491" s="61"/>
      <c r="AW7491" s="60"/>
    </row>
    <row r="7492" s="59" customFormat="1" customHeight="1" spans="1:49">
      <c r="A7492" s="60"/>
      <c r="B7492" s="60"/>
      <c r="C7492" s="60"/>
      <c r="D7492" s="60"/>
      <c r="H7492" s="61"/>
      <c r="I7492" s="61"/>
      <c r="J7492" s="61"/>
      <c r="K7492" s="61"/>
      <c r="L7492" s="61"/>
      <c r="M7492" s="61"/>
      <c r="N7492" s="61"/>
      <c r="O7492" s="61"/>
      <c r="P7492" s="61"/>
      <c r="Q7492" s="61"/>
      <c r="R7492" s="61"/>
      <c r="S7492" s="61"/>
      <c r="T7492" s="61"/>
      <c r="U7492" s="61"/>
      <c r="V7492" s="61"/>
      <c r="W7492" s="61"/>
      <c r="X7492" s="61"/>
      <c r="Y7492" s="61"/>
      <c r="Z7492" s="61"/>
      <c r="AA7492" s="61"/>
      <c r="AB7492" s="61"/>
      <c r="AC7492" s="61"/>
      <c r="AD7492" s="61"/>
      <c r="AE7492" s="61"/>
      <c r="AF7492" s="61"/>
      <c r="AG7492" s="61"/>
      <c r="AH7492" s="61"/>
      <c r="AI7492" s="61"/>
      <c r="AJ7492" s="61"/>
      <c r="AK7492" s="61"/>
      <c r="AL7492" s="61"/>
      <c r="AM7492" s="61"/>
      <c r="AN7492" s="61"/>
      <c r="AO7492" s="61"/>
      <c r="AP7492" s="62"/>
      <c r="AQ7492" s="61"/>
      <c r="AR7492" s="61"/>
      <c r="AS7492" s="61"/>
      <c r="AT7492" s="61"/>
      <c r="AU7492" s="61"/>
      <c r="AV7492" s="61"/>
      <c r="AW7492" s="60"/>
    </row>
    <row r="7493" s="59" customFormat="1" customHeight="1" spans="1:49">
      <c r="A7493" s="60"/>
      <c r="B7493" s="60"/>
      <c r="C7493" s="60"/>
      <c r="D7493" s="60"/>
      <c r="H7493" s="61"/>
      <c r="I7493" s="61"/>
      <c r="J7493" s="61"/>
      <c r="K7493" s="61"/>
      <c r="L7493" s="61"/>
      <c r="M7493" s="61"/>
      <c r="N7493" s="61"/>
      <c r="O7493" s="61"/>
      <c r="P7493" s="61"/>
      <c r="Q7493" s="61"/>
      <c r="R7493" s="61"/>
      <c r="S7493" s="61"/>
      <c r="T7493" s="61"/>
      <c r="U7493" s="61"/>
      <c r="V7493" s="61"/>
      <c r="W7493" s="61"/>
      <c r="X7493" s="61"/>
      <c r="Y7493" s="61"/>
      <c r="Z7493" s="61"/>
      <c r="AA7493" s="61"/>
      <c r="AB7493" s="61"/>
      <c r="AC7493" s="61"/>
      <c r="AD7493" s="61"/>
      <c r="AE7493" s="61"/>
      <c r="AF7493" s="61"/>
      <c r="AG7493" s="61"/>
      <c r="AH7493" s="61"/>
      <c r="AI7493" s="61"/>
      <c r="AJ7493" s="61"/>
      <c r="AK7493" s="61"/>
      <c r="AL7493" s="61"/>
      <c r="AM7493" s="61"/>
      <c r="AN7493" s="61"/>
      <c r="AO7493" s="61"/>
      <c r="AP7493" s="62"/>
      <c r="AQ7493" s="61"/>
      <c r="AR7493" s="61"/>
      <c r="AS7493" s="61"/>
      <c r="AT7493" s="61"/>
      <c r="AU7493" s="61"/>
      <c r="AV7493" s="61"/>
      <c r="AW7493" s="60"/>
    </row>
    <row r="7494" s="59" customFormat="1" customHeight="1" spans="1:49">
      <c r="A7494" s="60"/>
      <c r="B7494" s="60"/>
      <c r="C7494" s="60"/>
      <c r="D7494" s="60"/>
      <c r="H7494" s="61"/>
      <c r="I7494" s="61"/>
      <c r="J7494" s="61"/>
      <c r="K7494" s="61"/>
      <c r="L7494" s="61"/>
      <c r="M7494" s="61"/>
      <c r="N7494" s="61"/>
      <c r="O7494" s="61"/>
      <c r="P7494" s="61"/>
      <c r="Q7494" s="61"/>
      <c r="R7494" s="61"/>
      <c r="S7494" s="61"/>
      <c r="T7494" s="61"/>
      <c r="U7494" s="61"/>
      <c r="V7494" s="61"/>
      <c r="W7494" s="61"/>
      <c r="X7494" s="61"/>
      <c r="Y7494" s="61"/>
      <c r="Z7494" s="61"/>
      <c r="AA7494" s="61"/>
      <c r="AB7494" s="61"/>
      <c r="AC7494" s="61"/>
      <c r="AD7494" s="61"/>
      <c r="AE7494" s="61"/>
      <c r="AF7494" s="61"/>
      <c r="AG7494" s="61"/>
      <c r="AH7494" s="61"/>
      <c r="AI7494" s="61"/>
      <c r="AJ7494" s="61"/>
      <c r="AK7494" s="61"/>
      <c r="AL7494" s="61"/>
      <c r="AM7494" s="61"/>
      <c r="AN7494" s="61"/>
      <c r="AO7494" s="61"/>
      <c r="AP7494" s="62"/>
      <c r="AQ7494" s="61"/>
      <c r="AR7494" s="61"/>
      <c r="AS7494" s="61"/>
      <c r="AT7494" s="61"/>
      <c r="AU7494" s="61"/>
      <c r="AV7494" s="61"/>
      <c r="AW7494" s="60"/>
    </row>
    <row r="7495" s="59" customFormat="1" customHeight="1" spans="1:49">
      <c r="A7495" s="60"/>
      <c r="B7495" s="60"/>
      <c r="C7495" s="60"/>
      <c r="D7495" s="60"/>
      <c r="H7495" s="61"/>
      <c r="I7495" s="61"/>
      <c r="J7495" s="61"/>
      <c r="K7495" s="61"/>
      <c r="L7495" s="61"/>
      <c r="M7495" s="61"/>
      <c r="N7495" s="61"/>
      <c r="O7495" s="61"/>
      <c r="P7495" s="61"/>
      <c r="Q7495" s="61"/>
      <c r="R7495" s="61"/>
      <c r="S7495" s="61"/>
      <c r="T7495" s="61"/>
      <c r="U7495" s="61"/>
      <c r="V7495" s="61"/>
      <c r="W7495" s="61"/>
      <c r="X7495" s="61"/>
      <c r="Y7495" s="61"/>
      <c r="Z7495" s="61"/>
      <c r="AA7495" s="61"/>
      <c r="AB7495" s="61"/>
      <c r="AC7495" s="61"/>
      <c r="AD7495" s="61"/>
      <c r="AE7495" s="61"/>
      <c r="AF7495" s="61"/>
      <c r="AG7495" s="61"/>
      <c r="AH7495" s="61"/>
      <c r="AI7495" s="61"/>
      <c r="AJ7495" s="61"/>
      <c r="AK7495" s="61"/>
      <c r="AL7495" s="61"/>
      <c r="AM7495" s="61"/>
      <c r="AN7495" s="61"/>
      <c r="AO7495" s="61"/>
      <c r="AP7495" s="62"/>
      <c r="AQ7495" s="61"/>
      <c r="AR7495" s="61"/>
      <c r="AS7495" s="61"/>
      <c r="AT7495" s="61"/>
      <c r="AU7495" s="61"/>
      <c r="AV7495" s="61"/>
      <c r="AW7495" s="60"/>
    </row>
    <row r="7496" s="59" customFormat="1" customHeight="1" spans="1:49">
      <c r="A7496" s="60"/>
      <c r="B7496" s="60"/>
      <c r="C7496" s="60"/>
      <c r="D7496" s="60"/>
      <c r="H7496" s="61"/>
      <c r="I7496" s="61"/>
      <c r="J7496" s="61"/>
      <c r="K7496" s="61"/>
      <c r="L7496" s="61"/>
      <c r="M7496" s="61"/>
      <c r="N7496" s="61"/>
      <c r="O7496" s="61"/>
      <c r="P7496" s="61"/>
      <c r="Q7496" s="61"/>
      <c r="R7496" s="61"/>
      <c r="S7496" s="61"/>
      <c r="T7496" s="61"/>
      <c r="U7496" s="61"/>
      <c r="V7496" s="61"/>
      <c r="W7496" s="61"/>
      <c r="X7496" s="61"/>
      <c r="Y7496" s="61"/>
      <c r="Z7496" s="61"/>
      <c r="AA7496" s="61"/>
      <c r="AB7496" s="61"/>
      <c r="AC7496" s="61"/>
      <c r="AD7496" s="61"/>
      <c r="AE7496" s="61"/>
      <c r="AF7496" s="61"/>
      <c r="AG7496" s="61"/>
      <c r="AH7496" s="61"/>
      <c r="AI7496" s="61"/>
      <c r="AJ7496" s="61"/>
      <c r="AK7496" s="61"/>
      <c r="AL7496" s="61"/>
      <c r="AM7496" s="61"/>
      <c r="AN7496" s="61"/>
      <c r="AO7496" s="61"/>
      <c r="AP7496" s="62"/>
      <c r="AQ7496" s="61"/>
      <c r="AR7496" s="61"/>
      <c r="AS7496" s="61"/>
      <c r="AT7496" s="61"/>
      <c r="AU7496" s="61"/>
      <c r="AV7496" s="61"/>
      <c r="AW7496" s="60"/>
    </row>
    <row r="7497" s="59" customFormat="1" customHeight="1" spans="1:49">
      <c r="A7497" s="60"/>
      <c r="B7497" s="60"/>
      <c r="C7497" s="60"/>
      <c r="D7497" s="60"/>
      <c r="H7497" s="61"/>
      <c r="I7497" s="61"/>
      <c r="J7497" s="61"/>
      <c r="K7497" s="61"/>
      <c r="L7497" s="61"/>
      <c r="M7497" s="61"/>
      <c r="N7497" s="61"/>
      <c r="O7497" s="61"/>
      <c r="P7497" s="61"/>
      <c r="Q7497" s="61"/>
      <c r="R7497" s="61"/>
      <c r="S7497" s="61"/>
      <c r="T7497" s="61"/>
      <c r="U7497" s="61"/>
      <c r="V7497" s="61"/>
      <c r="W7497" s="61"/>
      <c r="X7497" s="61"/>
      <c r="Y7497" s="61"/>
      <c r="Z7497" s="61"/>
      <c r="AA7497" s="61"/>
      <c r="AB7497" s="61"/>
      <c r="AC7497" s="61"/>
      <c r="AD7497" s="61"/>
      <c r="AE7497" s="61"/>
      <c r="AF7497" s="61"/>
      <c r="AG7497" s="61"/>
      <c r="AH7497" s="61"/>
      <c r="AI7497" s="61"/>
      <c r="AJ7497" s="61"/>
      <c r="AK7497" s="61"/>
      <c r="AL7497" s="61"/>
      <c r="AM7497" s="61"/>
      <c r="AN7497" s="61"/>
      <c r="AO7497" s="61"/>
      <c r="AP7497" s="62"/>
      <c r="AQ7497" s="61"/>
      <c r="AR7497" s="61"/>
      <c r="AS7497" s="61"/>
      <c r="AT7497" s="61"/>
      <c r="AU7497" s="61"/>
      <c r="AV7497" s="61"/>
      <c r="AW7497" s="60"/>
    </row>
    <row r="7498" s="59" customFormat="1" customHeight="1" spans="1:49">
      <c r="A7498" s="60"/>
      <c r="B7498" s="60"/>
      <c r="C7498" s="60"/>
      <c r="D7498" s="60"/>
      <c r="H7498" s="61"/>
      <c r="I7498" s="61"/>
      <c r="J7498" s="61"/>
      <c r="K7498" s="61"/>
      <c r="L7498" s="61"/>
      <c r="M7498" s="61"/>
      <c r="N7498" s="61"/>
      <c r="O7498" s="61"/>
      <c r="P7498" s="61"/>
      <c r="Q7498" s="61"/>
      <c r="R7498" s="61"/>
      <c r="S7498" s="61"/>
      <c r="T7498" s="61"/>
      <c r="U7498" s="61"/>
      <c r="V7498" s="61"/>
      <c r="W7498" s="61"/>
      <c r="X7498" s="61"/>
      <c r="Y7498" s="61"/>
      <c r="Z7498" s="61"/>
      <c r="AA7498" s="61"/>
      <c r="AB7498" s="61"/>
      <c r="AC7498" s="61"/>
      <c r="AD7498" s="61"/>
      <c r="AE7498" s="61"/>
      <c r="AF7498" s="61"/>
      <c r="AG7498" s="61"/>
      <c r="AH7498" s="61"/>
      <c r="AI7498" s="61"/>
      <c r="AJ7498" s="61"/>
      <c r="AK7498" s="61"/>
      <c r="AL7498" s="61"/>
      <c r="AM7498" s="61"/>
      <c r="AN7498" s="61"/>
      <c r="AO7498" s="61"/>
      <c r="AP7498" s="62"/>
      <c r="AQ7498" s="61"/>
      <c r="AR7498" s="61"/>
      <c r="AS7498" s="61"/>
      <c r="AT7498" s="61"/>
      <c r="AU7498" s="61"/>
      <c r="AV7498" s="61"/>
      <c r="AW7498" s="60"/>
    </row>
    <row r="7499" s="59" customFormat="1" customHeight="1" spans="1:49">
      <c r="A7499" s="60"/>
      <c r="B7499" s="60"/>
      <c r="C7499" s="60"/>
      <c r="D7499" s="60"/>
      <c r="H7499" s="61"/>
      <c r="I7499" s="61"/>
      <c r="J7499" s="61"/>
      <c r="K7499" s="61"/>
      <c r="L7499" s="61"/>
      <c r="M7499" s="61"/>
      <c r="N7499" s="61"/>
      <c r="O7499" s="61"/>
      <c r="P7499" s="61"/>
      <c r="Q7499" s="61"/>
      <c r="R7499" s="61"/>
      <c r="S7499" s="61"/>
      <c r="T7499" s="61"/>
      <c r="U7499" s="61"/>
      <c r="V7499" s="61"/>
      <c r="W7499" s="61"/>
      <c r="X7499" s="61"/>
      <c r="Y7499" s="61"/>
      <c r="Z7499" s="61"/>
      <c r="AA7499" s="61"/>
      <c r="AB7499" s="61"/>
      <c r="AC7499" s="61"/>
      <c r="AD7499" s="61"/>
      <c r="AE7499" s="61"/>
      <c r="AF7499" s="61"/>
      <c r="AG7499" s="61"/>
      <c r="AH7499" s="61"/>
      <c r="AI7499" s="61"/>
      <c r="AJ7499" s="61"/>
      <c r="AK7499" s="61"/>
      <c r="AL7499" s="61"/>
      <c r="AM7499" s="61"/>
      <c r="AN7499" s="61"/>
      <c r="AO7499" s="61"/>
      <c r="AP7499" s="62"/>
      <c r="AQ7499" s="61"/>
      <c r="AR7499" s="61"/>
      <c r="AS7499" s="61"/>
      <c r="AT7499" s="61"/>
      <c r="AU7499" s="61"/>
      <c r="AV7499" s="61"/>
      <c r="AW7499" s="60"/>
    </row>
    <row r="7500" s="59" customFormat="1" customHeight="1" spans="1:49">
      <c r="A7500" s="60"/>
      <c r="B7500" s="60"/>
      <c r="C7500" s="60"/>
      <c r="D7500" s="60"/>
      <c r="H7500" s="61"/>
      <c r="I7500" s="61"/>
      <c r="J7500" s="61"/>
      <c r="K7500" s="61"/>
      <c r="L7500" s="61"/>
      <c r="M7500" s="61"/>
      <c r="N7500" s="61"/>
      <c r="O7500" s="61"/>
      <c r="P7500" s="61"/>
      <c r="Q7500" s="61"/>
      <c r="R7500" s="61"/>
      <c r="S7500" s="61"/>
      <c r="T7500" s="61"/>
      <c r="U7500" s="61"/>
      <c r="V7500" s="61"/>
      <c r="W7500" s="61"/>
      <c r="X7500" s="61"/>
      <c r="Y7500" s="61"/>
      <c r="Z7500" s="61"/>
      <c r="AA7500" s="61"/>
      <c r="AB7500" s="61"/>
      <c r="AC7500" s="61"/>
      <c r="AD7500" s="61"/>
      <c r="AE7500" s="61"/>
      <c r="AF7500" s="61"/>
      <c r="AG7500" s="61"/>
      <c r="AH7500" s="61"/>
      <c r="AI7500" s="61"/>
      <c r="AJ7500" s="61"/>
      <c r="AK7500" s="61"/>
      <c r="AL7500" s="61"/>
      <c r="AM7500" s="61"/>
      <c r="AN7500" s="61"/>
      <c r="AO7500" s="61"/>
      <c r="AP7500" s="62"/>
      <c r="AQ7500" s="61"/>
      <c r="AR7500" s="61"/>
      <c r="AS7500" s="61"/>
      <c r="AT7500" s="61"/>
      <c r="AU7500" s="61"/>
      <c r="AV7500" s="61"/>
      <c r="AW7500" s="60"/>
    </row>
    <row r="7501" s="59" customFormat="1" customHeight="1" spans="1:49">
      <c r="A7501" s="60"/>
      <c r="B7501" s="60"/>
      <c r="C7501" s="60"/>
      <c r="D7501" s="60"/>
      <c r="H7501" s="61"/>
      <c r="I7501" s="61"/>
      <c r="J7501" s="61"/>
      <c r="K7501" s="61"/>
      <c r="L7501" s="61"/>
      <c r="M7501" s="61"/>
      <c r="N7501" s="61"/>
      <c r="O7501" s="61"/>
      <c r="P7501" s="61"/>
      <c r="Q7501" s="61"/>
      <c r="R7501" s="61"/>
      <c r="S7501" s="61"/>
      <c r="T7501" s="61"/>
      <c r="U7501" s="61"/>
      <c r="V7501" s="61"/>
      <c r="W7501" s="61"/>
      <c r="X7501" s="61"/>
      <c r="Y7501" s="61"/>
      <c r="Z7501" s="61"/>
      <c r="AA7501" s="61"/>
      <c r="AB7501" s="61"/>
      <c r="AC7501" s="61"/>
      <c r="AD7501" s="61"/>
      <c r="AE7501" s="61"/>
      <c r="AF7501" s="61"/>
      <c r="AG7501" s="61"/>
      <c r="AH7501" s="61"/>
      <c r="AI7501" s="61"/>
      <c r="AJ7501" s="61"/>
      <c r="AK7501" s="61"/>
      <c r="AL7501" s="61"/>
      <c r="AM7501" s="61"/>
      <c r="AN7501" s="61"/>
      <c r="AO7501" s="61"/>
      <c r="AP7501" s="62"/>
      <c r="AQ7501" s="61"/>
      <c r="AR7501" s="61"/>
      <c r="AS7501" s="61"/>
      <c r="AT7501" s="61"/>
      <c r="AU7501" s="61"/>
      <c r="AV7501" s="61"/>
      <c r="AW7501" s="60"/>
    </row>
    <row r="7502" s="59" customFormat="1" customHeight="1" spans="1:49">
      <c r="A7502" s="60"/>
      <c r="B7502" s="60"/>
      <c r="C7502" s="60"/>
      <c r="D7502" s="60"/>
      <c r="H7502" s="61"/>
      <c r="I7502" s="61"/>
      <c r="J7502" s="61"/>
      <c r="K7502" s="61"/>
      <c r="L7502" s="61"/>
      <c r="M7502" s="61"/>
      <c r="N7502" s="61"/>
      <c r="O7502" s="61"/>
      <c r="P7502" s="61"/>
      <c r="Q7502" s="61"/>
      <c r="R7502" s="61"/>
      <c r="S7502" s="61"/>
      <c r="T7502" s="61"/>
      <c r="U7502" s="61"/>
      <c r="V7502" s="61"/>
      <c r="W7502" s="61"/>
      <c r="X7502" s="61"/>
      <c r="Y7502" s="61"/>
      <c r="Z7502" s="61"/>
      <c r="AA7502" s="61"/>
      <c r="AB7502" s="61"/>
      <c r="AC7502" s="61"/>
      <c r="AD7502" s="61"/>
      <c r="AE7502" s="61"/>
      <c r="AF7502" s="61"/>
      <c r="AG7502" s="61"/>
      <c r="AH7502" s="61"/>
      <c r="AI7502" s="61"/>
      <c r="AJ7502" s="61"/>
      <c r="AK7502" s="61"/>
      <c r="AL7502" s="61"/>
      <c r="AM7502" s="61"/>
      <c r="AN7502" s="61"/>
      <c r="AO7502" s="61"/>
      <c r="AP7502" s="62"/>
      <c r="AQ7502" s="61"/>
      <c r="AR7502" s="61"/>
      <c r="AS7502" s="61"/>
      <c r="AT7502" s="61"/>
      <c r="AU7502" s="61"/>
      <c r="AV7502" s="61"/>
      <c r="AW7502" s="60"/>
    </row>
    <row r="7503" s="59" customFormat="1" customHeight="1" spans="1:49">
      <c r="A7503" s="60"/>
      <c r="B7503" s="60"/>
      <c r="C7503" s="60"/>
      <c r="D7503" s="60"/>
      <c r="H7503" s="61"/>
      <c r="I7503" s="61"/>
      <c r="J7503" s="61"/>
      <c r="K7503" s="61"/>
      <c r="L7503" s="61"/>
      <c r="M7503" s="61"/>
      <c r="N7503" s="61"/>
      <c r="O7503" s="61"/>
      <c r="P7503" s="61"/>
      <c r="Q7503" s="61"/>
      <c r="R7503" s="61"/>
      <c r="S7503" s="61"/>
      <c r="T7503" s="61"/>
      <c r="U7503" s="61"/>
      <c r="V7503" s="61"/>
      <c r="W7503" s="61"/>
      <c r="X7503" s="61"/>
      <c r="Y7503" s="61"/>
      <c r="Z7503" s="61"/>
      <c r="AA7503" s="61"/>
      <c r="AB7503" s="61"/>
      <c r="AC7503" s="61"/>
      <c r="AD7503" s="61"/>
      <c r="AE7503" s="61"/>
      <c r="AF7503" s="61"/>
      <c r="AG7503" s="61"/>
      <c r="AH7503" s="61"/>
      <c r="AI7503" s="61"/>
      <c r="AJ7503" s="61"/>
      <c r="AK7503" s="61"/>
      <c r="AL7503" s="61"/>
      <c r="AM7503" s="61"/>
      <c r="AN7503" s="61"/>
      <c r="AO7503" s="61"/>
      <c r="AP7503" s="62"/>
      <c r="AQ7503" s="61"/>
      <c r="AR7503" s="61"/>
      <c r="AS7503" s="61"/>
      <c r="AT7503" s="61"/>
      <c r="AU7503" s="61"/>
      <c r="AV7503" s="61"/>
      <c r="AW7503" s="60"/>
    </row>
    <row r="7504" s="59" customFormat="1" customHeight="1" spans="1:49">
      <c r="A7504" s="60"/>
      <c r="B7504" s="60"/>
      <c r="C7504" s="60"/>
      <c r="D7504" s="60"/>
      <c r="H7504" s="61"/>
      <c r="I7504" s="61"/>
      <c r="J7504" s="61"/>
      <c r="K7504" s="61"/>
      <c r="L7504" s="61"/>
      <c r="M7504" s="61"/>
      <c r="N7504" s="61"/>
      <c r="O7504" s="61"/>
      <c r="P7504" s="61"/>
      <c r="Q7504" s="61"/>
      <c r="R7504" s="61"/>
      <c r="S7504" s="61"/>
      <c r="T7504" s="61"/>
      <c r="U7504" s="61"/>
      <c r="V7504" s="61"/>
      <c r="W7504" s="61"/>
      <c r="X7504" s="61"/>
      <c r="Y7504" s="61"/>
      <c r="Z7504" s="61"/>
      <c r="AA7504" s="61"/>
      <c r="AB7504" s="61"/>
      <c r="AC7504" s="61"/>
      <c r="AD7504" s="61"/>
      <c r="AE7504" s="61"/>
      <c r="AF7504" s="61"/>
      <c r="AG7504" s="61"/>
      <c r="AH7504" s="61"/>
      <c r="AI7504" s="61"/>
      <c r="AJ7504" s="61"/>
      <c r="AK7504" s="61"/>
      <c r="AL7504" s="61"/>
      <c r="AM7504" s="61"/>
      <c r="AN7504" s="61"/>
      <c r="AO7504" s="61"/>
      <c r="AP7504" s="62"/>
      <c r="AQ7504" s="61"/>
      <c r="AR7504" s="61"/>
      <c r="AS7504" s="61"/>
      <c r="AT7504" s="61"/>
      <c r="AU7504" s="61"/>
      <c r="AV7504" s="61"/>
      <c r="AW7504" s="60"/>
    </row>
    <row r="7505" s="59" customFormat="1" customHeight="1" spans="1:49">
      <c r="A7505" s="60"/>
      <c r="B7505" s="60"/>
      <c r="C7505" s="60"/>
      <c r="D7505" s="60"/>
      <c r="H7505" s="61"/>
      <c r="I7505" s="61"/>
      <c r="J7505" s="61"/>
      <c r="K7505" s="61"/>
      <c r="L7505" s="61"/>
      <c r="M7505" s="61"/>
      <c r="N7505" s="61"/>
      <c r="O7505" s="61"/>
      <c r="P7505" s="61"/>
      <c r="Q7505" s="61"/>
      <c r="R7505" s="61"/>
      <c r="S7505" s="61"/>
      <c r="T7505" s="61"/>
      <c r="U7505" s="61"/>
      <c r="V7505" s="61"/>
      <c r="W7505" s="61"/>
      <c r="X7505" s="61"/>
      <c r="Y7505" s="61"/>
      <c r="Z7505" s="61"/>
      <c r="AA7505" s="61"/>
      <c r="AB7505" s="61"/>
      <c r="AC7505" s="61"/>
      <c r="AD7505" s="61"/>
      <c r="AE7505" s="61"/>
      <c r="AF7505" s="61"/>
      <c r="AG7505" s="61"/>
      <c r="AH7505" s="61"/>
      <c r="AI7505" s="61"/>
      <c r="AJ7505" s="61"/>
      <c r="AK7505" s="61"/>
      <c r="AL7505" s="61"/>
      <c r="AM7505" s="61"/>
      <c r="AN7505" s="61"/>
      <c r="AO7505" s="61"/>
      <c r="AP7505" s="62"/>
      <c r="AQ7505" s="61"/>
      <c r="AR7505" s="61"/>
      <c r="AS7505" s="61"/>
      <c r="AT7505" s="61"/>
      <c r="AU7505" s="61"/>
      <c r="AV7505" s="61"/>
      <c r="AW7505" s="60"/>
    </row>
    <row r="7506" s="59" customFormat="1" customHeight="1" spans="1:49">
      <c r="A7506" s="60"/>
      <c r="B7506" s="60"/>
      <c r="C7506" s="60"/>
      <c r="D7506" s="60"/>
      <c r="H7506" s="61"/>
      <c r="I7506" s="61"/>
      <c r="J7506" s="61"/>
      <c r="K7506" s="61"/>
      <c r="L7506" s="61"/>
      <c r="M7506" s="61"/>
      <c r="N7506" s="61"/>
      <c r="O7506" s="61"/>
      <c r="P7506" s="61"/>
      <c r="Q7506" s="61"/>
      <c r="R7506" s="61"/>
      <c r="S7506" s="61"/>
      <c r="T7506" s="61"/>
      <c r="U7506" s="61"/>
      <c r="V7506" s="61"/>
      <c r="W7506" s="61"/>
      <c r="X7506" s="61"/>
      <c r="Y7506" s="61"/>
      <c r="Z7506" s="61"/>
      <c r="AA7506" s="61"/>
      <c r="AB7506" s="61"/>
      <c r="AC7506" s="61"/>
      <c r="AD7506" s="61"/>
      <c r="AE7506" s="61"/>
      <c r="AF7506" s="61"/>
      <c r="AG7506" s="61"/>
      <c r="AH7506" s="61"/>
      <c r="AI7506" s="61"/>
      <c r="AJ7506" s="61"/>
      <c r="AK7506" s="61"/>
      <c r="AL7506" s="61"/>
      <c r="AM7506" s="61"/>
      <c r="AN7506" s="61"/>
      <c r="AO7506" s="61"/>
      <c r="AP7506" s="62"/>
      <c r="AQ7506" s="61"/>
      <c r="AR7506" s="61"/>
      <c r="AS7506" s="61"/>
      <c r="AT7506" s="61"/>
      <c r="AU7506" s="61"/>
      <c r="AV7506" s="61"/>
      <c r="AW7506" s="60"/>
    </row>
    <row r="7507" s="59" customFormat="1" customHeight="1" spans="1:49">
      <c r="A7507" s="60"/>
      <c r="B7507" s="60"/>
      <c r="C7507" s="60"/>
      <c r="D7507" s="60"/>
      <c r="H7507" s="61"/>
      <c r="I7507" s="61"/>
      <c r="J7507" s="61"/>
      <c r="K7507" s="61"/>
      <c r="L7507" s="61"/>
      <c r="M7507" s="61"/>
      <c r="N7507" s="61"/>
      <c r="O7507" s="61"/>
      <c r="P7507" s="61"/>
      <c r="Q7507" s="61"/>
      <c r="R7507" s="61"/>
      <c r="S7507" s="61"/>
      <c r="T7507" s="61"/>
      <c r="U7507" s="61"/>
      <c r="V7507" s="61"/>
      <c r="W7507" s="61"/>
      <c r="X7507" s="61"/>
      <c r="Y7507" s="61"/>
      <c r="Z7507" s="61"/>
      <c r="AA7507" s="61"/>
      <c r="AB7507" s="61"/>
      <c r="AC7507" s="61"/>
      <c r="AD7507" s="61"/>
      <c r="AE7507" s="61"/>
      <c r="AF7507" s="61"/>
      <c r="AG7507" s="61"/>
      <c r="AH7507" s="61"/>
      <c r="AI7507" s="61"/>
      <c r="AJ7507" s="61"/>
      <c r="AK7507" s="61"/>
      <c r="AL7507" s="61"/>
      <c r="AM7507" s="61"/>
      <c r="AN7507" s="61"/>
      <c r="AO7507" s="61"/>
      <c r="AP7507" s="62"/>
      <c r="AQ7507" s="61"/>
      <c r="AR7507" s="61"/>
      <c r="AS7507" s="61"/>
      <c r="AT7507" s="61"/>
      <c r="AU7507" s="61"/>
      <c r="AV7507" s="61"/>
      <c r="AW7507" s="60"/>
    </row>
    <row r="7508" s="59" customFormat="1" customHeight="1" spans="1:49">
      <c r="A7508" s="60"/>
      <c r="B7508" s="60"/>
      <c r="C7508" s="60"/>
      <c r="D7508" s="60"/>
      <c r="H7508" s="61"/>
      <c r="I7508" s="61"/>
      <c r="J7508" s="61"/>
      <c r="K7508" s="61"/>
      <c r="L7508" s="61"/>
      <c r="M7508" s="61"/>
      <c r="N7508" s="61"/>
      <c r="O7508" s="61"/>
      <c r="P7508" s="61"/>
      <c r="Q7508" s="61"/>
      <c r="R7508" s="61"/>
      <c r="S7508" s="61"/>
      <c r="T7508" s="61"/>
      <c r="U7508" s="61"/>
      <c r="V7508" s="61"/>
      <c r="W7508" s="61"/>
      <c r="X7508" s="61"/>
      <c r="Y7508" s="61"/>
      <c r="Z7508" s="61"/>
      <c r="AA7508" s="61"/>
      <c r="AB7508" s="61"/>
      <c r="AC7508" s="61"/>
      <c r="AD7508" s="61"/>
      <c r="AE7508" s="61"/>
      <c r="AF7508" s="61"/>
      <c r="AG7508" s="61"/>
      <c r="AH7508" s="61"/>
      <c r="AI7508" s="61"/>
      <c r="AJ7508" s="61"/>
      <c r="AK7508" s="61"/>
      <c r="AL7508" s="61"/>
      <c r="AM7508" s="61"/>
      <c r="AN7508" s="61"/>
      <c r="AO7508" s="61"/>
      <c r="AP7508" s="62"/>
      <c r="AQ7508" s="61"/>
      <c r="AR7508" s="61"/>
      <c r="AS7508" s="61"/>
      <c r="AT7508" s="61"/>
      <c r="AU7508" s="61"/>
      <c r="AV7508" s="61"/>
      <c r="AW7508" s="60"/>
    </row>
    <row r="7509" s="59" customFormat="1" customHeight="1" spans="1:49">
      <c r="A7509" s="60"/>
      <c r="B7509" s="60"/>
      <c r="C7509" s="60"/>
      <c r="D7509" s="60"/>
      <c r="H7509" s="61"/>
      <c r="I7509" s="61"/>
      <c r="J7509" s="61"/>
      <c r="K7509" s="61"/>
      <c r="L7509" s="61"/>
      <c r="M7509" s="61"/>
      <c r="N7509" s="61"/>
      <c r="O7509" s="61"/>
      <c r="P7509" s="61"/>
      <c r="Q7509" s="61"/>
      <c r="R7509" s="61"/>
      <c r="S7509" s="61"/>
      <c r="T7509" s="61"/>
      <c r="U7509" s="61"/>
      <c r="V7509" s="61"/>
      <c r="W7509" s="61"/>
      <c r="X7509" s="61"/>
      <c r="Y7509" s="61"/>
      <c r="Z7509" s="61"/>
      <c r="AA7509" s="61"/>
      <c r="AB7509" s="61"/>
      <c r="AC7509" s="61"/>
      <c r="AD7509" s="61"/>
      <c r="AE7509" s="61"/>
      <c r="AF7509" s="61"/>
      <c r="AG7509" s="61"/>
      <c r="AH7509" s="61"/>
      <c r="AI7509" s="61"/>
      <c r="AJ7509" s="61"/>
      <c r="AK7509" s="61"/>
      <c r="AL7509" s="61"/>
      <c r="AM7509" s="61"/>
      <c r="AN7509" s="61"/>
      <c r="AO7509" s="61"/>
      <c r="AP7509" s="62"/>
      <c r="AQ7509" s="61"/>
      <c r="AR7509" s="61"/>
      <c r="AS7509" s="61"/>
      <c r="AT7509" s="61"/>
      <c r="AU7509" s="61"/>
      <c r="AV7509" s="61"/>
      <c r="AW7509" s="60"/>
    </row>
    <row r="7510" s="59" customFormat="1" customHeight="1" spans="1:49">
      <c r="A7510" s="60"/>
      <c r="B7510" s="60"/>
      <c r="C7510" s="60"/>
      <c r="D7510" s="60"/>
      <c r="H7510" s="61"/>
      <c r="I7510" s="61"/>
      <c r="J7510" s="61"/>
      <c r="K7510" s="61"/>
      <c r="L7510" s="61"/>
      <c r="M7510" s="61"/>
      <c r="N7510" s="61"/>
      <c r="O7510" s="61"/>
      <c r="P7510" s="61"/>
      <c r="Q7510" s="61"/>
      <c r="R7510" s="61"/>
      <c r="S7510" s="61"/>
      <c r="T7510" s="61"/>
      <c r="U7510" s="61"/>
      <c r="V7510" s="61"/>
      <c r="W7510" s="61"/>
      <c r="X7510" s="61"/>
      <c r="Y7510" s="61"/>
      <c r="Z7510" s="61"/>
      <c r="AA7510" s="61"/>
      <c r="AB7510" s="61"/>
      <c r="AC7510" s="61"/>
      <c r="AD7510" s="61"/>
      <c r="AE7510" s="61"/>
      <c r="AF7510" s="61"/>
      <c r="AG7510" s="61"/>
      <c r="AH7510" s="61"/>
      <c r="AI7510" s="61"/>
      <c r="AJ7510" s="61"/>
      <c r="AK7510" s="61"/>
      <c r="AL7510" s="61"/>
      <c r="AM7510" s="61"/>
      <c r="AN7510" s="61"/>
      <c r="AO7510" s="61"/>
      <c r="AP7510" s="62"/>
      <c r="AQ7510" s="61"/>
      <c r="AR7510" s="61"/>
      <c r="AS7510" s="61"/>
      <c r="AT7510" s="61"/>
      <c r="AU7510" s="61"/>
      <c r="AV7510" s="61"/>
      <c r="AW7510" s="60"/>
    </row>
    <row r="7511" s="59" customFormat="1" customHeight="1" spans="1:49">
      <c r="A7511" s="60"/>
      <c r="B7511" s="60"/>
      <c r="C7511" s="60"/>
      <c r="D7511" s="60"/>
      <c r="H7511" s="61"/>
      <c r="I7511" s="61"/>
      <c r="J7511" s="61"/>
      <c r="K7511" s="61"/>
      <c r="L7511" s="61"/>
      <c r="M7511" s="61"/>
      <c r="N7511" s="61"/>
      <c r="O7511" s="61"/>
      <c r="P7511" s="61"/>
      <c r="Q7511" s="61"/>
      <c r="R7511" s="61"/>
      <c r="S7511" s="61"/>
      <c r="T7511" s="61"/>
      <c r="U7511" s="61"/>
      <c r="V7511" s="61"/>
      <c r="W7511" s="61"/>
      <c r="X7511" s="61"/>
      <c r="Y7511" s="61"/>
      <c r="Z7511" s="61"/>
      <c r="AA7511" s="61"/>
      <c r="AB7511" s="61"/>
      <c r="AC7511" s="61"/>
      <c r="AD7511" s="61"/>
      <c r="AE7511" s="61"/>
      <c r="AF7511" s="61"/>
      <c r="AG7511" s="61"/>
      <c r="AH7511" s="61"/>
      <c r="AI7511" s="61"/>
      <c r="AJ7511" s="61"/>
      <c r="AK7511" s="61"/>
      <c r="AL7511" s="61"/>
      <c r="AM7511" s="61"/>
      <c r="AN7511" s="61"/>
      <c r="AO7511" s="61"/>
      <c r="AP7511" s="62"/>
      <c r="AQ7511" s="61"/>
      <c r="AR7511" s="61"/>
      <c r="AS7511" s="61"/>
      <c r="AT7511" s="61"/>
      <c r="AU7511" s="61"/>
      <c r="AV7511" s="61"/>
      <c r="AW7511" s="60"/>
    </row>
    <row r="7512" s="59" customFormat="1" customHeight="1" spans="1:49">
      <c r="A7512" s="60"/>
      <c r="B7512" s="60"/>
      <c r="C7512" s="60"/>
      <c r="D7512" s="60"/>
      <c r="H7512" s="61"/>
      <c r="I7512" s="61"/>
      <c r="J7512" s="61"/>
      <c r="K7512" s="61"/>
      <c r="L7512" s="61"/>
      <c r="M7512" s="61"/>
      <c r="N7512" s="61"/>
      <c r="O7512" s="61"/>
      <c r="P7512" s="61"/>
      <c r="Q7512" s="61"/>
      <c r="R7512" s="61"/>
      <c r="S7512" s="61"/>
      <c r="T7512" s="61"/>
      <c r="U7512" s="61"/>
      <c r="V7512" s="61"/>
      <c r="W7512" s="61"/>
      <c r="X7512" s="61"/>
      <c r="Y7512" s="61"/>
      <c r="Z7512" s="61"/>
      <c r="AA7512" s="61"/>
      <c r="AB7512" s="61"/>
      <c r="AC7512" s="61"/>
      <c r="AD7512" s="61"/>
      <c r="AE7512" s="61"/>
      <c r="AF7512" s="61"/>
      <c r="AG7512" s="61"/>
      <c r="AH7512" s="61"/>
      <c r="AI7512" s="61"/>
      <c r="AJ7512" s="61"/>
      <c r="AK7512" s="61"/>
      <c r="AL7512" s="61"/>
      <c r="AM7512" s="61"/>
      <c r="AN7512" s="61"/>
      <c r="AO7512" s="61"/>
      <c r="AP7512" s="62"/>
      <c r="AQ7512" s="61"/>
      <c r="AR7512" s="61"/>
      <c r="AS7512" s="61"/>
      <c r="AT7512" s="61"/>
      <c r="AU7512" s="61"/>
      <c r="AV7512" s="61"/>
      <c r="AW7512" s="60"/>
    </row>
    <row r="7513" s="59" customFormat="1" customHeight="1" spans="1:49">
      <c r="A7513" s="60"/>
      <c r="B7513" s="60"/>
      <c r="C7513" s="60"/>
      <c r="D7513" s="60"/>
      <c r="H7513" s="61"/>
      <c r="I7513" s="61"/>
      <c r="J7513" s="61"/>
      <c r="K7513" s="61"/>
      <c r="L7513" s="61"/>
      <c r="M7513" s="61"/>
      <c r="N7513" s="61"/>
      <c r="O7513" s="61"/>
      <c r="P7513" s="61"/>
      <c r="Q7513" s="61"/>
      <c r="R7513" s="61"/>
      <c r="S7513" s="61"/>
      <c r="T7513" s="61"/>
      <c r="U7513" s="61"/>
      <c r="V7513" s="61"/>
      <c r="W7513" s="61"/>
      <c r="X7513" s="61"/>
      <c r="Y7513" s="61"/>
      <c r="Z7513" s="61"/>
      <c r="AA7513" s="61"/>
      <c r="AB7513" s="61"/>
      <c r="AC7513" s="61"/>
      <c r="AD7513" s="61"/>
      <c r="AE7513" s="61"/>
      <c r="AF7513" s="61"/>
      <c r="AG7513" s="61"/>
      <c r="AH7513" s="61"/>
      <c r="AI7513" s="61"/>
      <c r="AJ7513" s="61"/>
      <c r="AK7513" s="61"/>
      <c r="AL7513" s="61"/>
      <c r="AM7513" s="61"/>
      <c r="AN7513" s="61"/>
      <c r="AO7513" s="61"/>
      <c r="AP7513" s="62"/>
      <c r="AQ7513" s="61"/>
      <c r="AR7513" s="61"/>
      <c r="AS7513" s="61"/>
      <c r="AT7513" s="61"/>
      <c r="AU7513" s="61"/>
      <c r="AV7513" s="61"/>
      <c r="AW7513" s="60"/>
    </row>
    <row r="7514" s="59" customFormat="1" customHeight="1" spans="1:49">
      <c r="A7514" s="60"/>
      <c r="B7514" s="60"/>
      <c r="C7514" s="60"/>
      <c r="D7514" s="60"/>
      <c r="H7514" s="61"/>
      <c r="I7514" s="61"/>
      <c r="J7514" s="61"/>
      <c r="K7514" s="61"/>
      <c r="L7514" s="61"/>
      <c r="M7514" s="61"/>
      <c r="N7514" s="61"/>
      <c r="O7514" s="61"/>
      <c r="P7514" s="61"/>
      <c r="Q7514" s="61"/>
      <c r="R7514" s="61"/>
      <c r="S7514" s="61"/>
      <c r="T7514" s="61"/>
      <c r="U7514" s="61"/>
      <c r="V7514" s="61"/>
      <c r="W7514" s="61"/>
      <c r="X7514" s="61"/>
      <c r="Y7514" s="61"/>
      <c r="Z7514" s="61"/>
      <c r="AA7514" s="61"/>
      <c r="AB7514" s="61"/>
      <c r="AC7514" s="61"/>
      <c r="AD7514" s="61"/>
      <c r="AE7514" s="61"/>
      <c r="AF7514" s="61"/>
      <c r="AG7514" s="61"/>
      <c r="AH7514" s="61"/>
      <c r="AI7514" s="61"/>
      <c r="AJ7514" s="61"/>
      <c r="AK7514" s="61"/>
      <c r="AL7514" s="61"/>
      <c r="AM7514" s="61"/>
      <c r="AN7514" s="61"/>
      <c r="AO7514" s="61"/>
      <c r="AP7514" s="62"/>
      <c r="AQ7514" s="61"/>
      <c r="AR7514" s="61"/>
      <c r="AS7514" s="61"/>
      <c r="AT7514" s="61"/>
      <c r="AU7514" s="61"/>
      <c r="AV7514" s="61"/>
      <c r="AW7514" s="60"/>
    </row>
    <row r="7515" s="59" customFormat="1" customHeight="1" spans="1:49">
      <c r="A7515" s="60"/>
      <c r="B7515" s="60"/>
      <c r="C7515" s="60"/>
      <c r="D7515" s="60"/>
      <c r="H7515" s="61"/>
      <c r="I7515" s="61"/>
      <c r="J7515" s="61"/>
      <c r="K7515" s="61"/>
      <c r="L7515" s="61"/>
      <c r="M7515" s="61"/>
      <c r="N7515" s="61"/>
      <c r="O7515" s="61"/>
      <c r="P7515" s="61"/>
      <c r="Q7515" s="61"/>
      <c r="R7515" s="61"/>
      <c r="S7515" s="61"/>
      <c r="T7515" s="61"/>
      <c r="U7515" s="61"/>
      <c r="V7515" s="61"/>
      <c r="W7515" s="61"/>
      <c r="X7515" s="61"/>
      <c r="Y7515" s="61"/>
      <c r="Z7515" s="61"/>
      <c r="AA7515" s="61"/>
      <c r="AB7515" s="61"/>
      <c r="AC7515" s="61"/>
      <c r="AD7515" s="61"/>
      <c r="AE7515" s="61"/>
      <c r="AF7515" s="61"/>
      <c r="AG7515" s="61"/>
      <c r="AH7515" s="61"/>
      <c r="AI7515" s="61"/>
      <c r="AJ7515" s="61"/>
      <c r="AK7515" s="61"/>
      <c r="AL7515" s="61"/>
      <c r="AM7515" s="61"/>
      <c r="AN7515" s="61"/>
      <c r="AO7515" s="61"/>
      <c r="AP7515" s="62"/>
      <c r="AQ7515" s="61"/>
      <c r="AR7515" s="61"/>
      <c r="AS7515" s="61"/>
      <c r="AT7515" s="61"/>
      <c r="AU7515" s="61"/>
      <c r="AV7515" s="61"/>
      <c r="AW7515" s="60"/>
    </row>
    <row r="7516" s="59" customFormat="1" customHeight="1" spans="1:49">
      <c r="A7516" s="60"/>
      <c r="B7516" s="60"/>
      <c r="C7516" s="60"/>
      <c r="D7516" s="60"/>
      <c r="H7516" s="61"/>
      <c r="I7516" s="61"/>
      <c r="J7516" s="61"/>
      <c r="K7516" s="61"/>
      <c r="L7516" s="61"/>
      <c r="M7516" s="61"/>
      <c r="N7516" s="61"/>
      <c r="O7516" s="61"/>
      <c r="P7516" s="61"/>
      <c r="Q7516" s="61"/>
      <c r="R7516" s="61"/>
      <c r="S7516" s="61"/>
      <c r="T7516" s="61"/>
      <c r="U7516" s="61"/>
      <c r="V7516" s="61"/>
      <c r="W7516" s="61"/>
      <c r="X7516" s="61"/>
      <c r="Y7516" s="61"/>
      <c r="Z7516" s="61"/>
      <c r="AA7516" s="61"/>
      <c r="AB7516" s="61"/>
      <c r="AC7516" s="61"/>
      <c r="AD7516" s="61"/>
      <c r="AE7516" s="61"/>
      <c r="AF7516" s="61"/>
      <c r="AG7516" s="61"/>
      <c r="AH7516" s="61"/>
      <c r="AI7516" s="61"/>
      <c r="AJ7516" s="61"/>
      <c r="AK7516" s="61"/>
      <c r="AL7516" s="61"/>
      <c r="AM7516" s="61"/>
      <c r="AN7516" s="61"/>
      <c r="AO7516" s="61"/>
      <c r="AP7516" s="62"/>
      <c r="AQ7516" s="61"/>
      <c r="AR7516" s="61"/>
      <c r="AS7516" s="61"/>
      <c r="AT7516" s="61"/>
      <c r="AU7516" s="61"/>
      <c r="AV7516" s="61"/>
      <c r="AW7516" s="60"/>
    </row>
    <row r="7517" s="59" customFormat="1" customHeight="1" spans="1:49">
      <c r="A7517" s="60"/>
      <c r="B7517" s="60"/>
      <c r="C7517" s="60"/>
      <c r="D7517" s="60"/>
      <c r="H7517" s="61"/>
      <c r="I7517" s="61"/>
      <c r="J7517" s="61"/>
      <c r="K7517" s="61"/>
      <c r="L7517" s="61"/>
      <c r="M7517" s="61"/>
      <c r="N7517" s="61"/>
      <c r="O7517" s="61"/>
      <c r="P7517" s="61"/>
      <c r="Q7517" s="61"/>
      <c r="R7517" s="61"/>
      <c r="S7517" s="61"/>
      <c r="T7517" s="61"/>
      <c r="U7517" s="61"/>
      <c r="V7517" s="61"/>
      <c r="W7517" s="61"/>
      <c r="X7517" s="61"/>
      <c r="Y7517" s="61"/>
      <c r="Z7517" s="61"/>
      <c r="AA7517" s="61"/>
      <c r="AB7517" s="61"/>
      <c r="AC7517" s="61"/>
      <c r="AD7517" s="61"/>
      <c r="AE7517" s="61"/>
      <c r="AF7517" s="61"/>
      <c r="AG7517" s="61"/>
      <c r="AH7517" s="61"/>
      <c r="AI7517" s="61"/>
      <c r="AJ7517" s="61"/>
      <c r="AK7517" s="61"/>
      <c r="AL7517" s="61"/>
      <c r="AM7517" s="61"/>
      <c r="AN7517" s="61"/>
      <c r="AO7517" s="61"/>
      <c r="AP7517" s="62"/>
      <c r="AQ7517" s="61"/>
      <c r="AR7517" s="61"/>
      <c r="AS7517" s="61"/>
      <c r="AT7517" s="61"/>
      <c r="AU7517" s="61"/>
      <c r="AV7517" s="61"/>
      <c r="AW7517" s="60"/>
    </row>
    <row r="7518" s="59" customFormat="1" customHeight="1" spans="1:49">
      <c r="A7518" s="60"/>
      <c r="B7518" s="60"/>
      <c r="C7518" s="60"/>
      <c r="D7518" s="60"/>
      <c r="H7518" s="61"/>
      <c r="I7518" s="61"/>
      <c r="J7518" s="61"/>
      <c r="K7518" s="61"/>
      <c r="L7518" s="61"/>
      <c r="M7518" s="61"/>
      <c r="N7518" s="61"/>
      <c r="O7518" s="61"/>
      <c r="P7518" s="61"/>
      <c r="Q7518" s="61"/>
      <c r="R7518" s="61"/>
      <c r="S7518" s="61"/>
      <c r="T7518" s="61"/>
      <c r="U7518" s="61"/>
      <c r="V7518" s="61"/>
      <c r="W7518" s="61"/>
      <c r="X7518" s="61"/>
      <c r="Y7518" s="61"/>
      <c r="Z7518" s="61"/>
      <c r="AA7518" s="61"/>
      <c r="AB7518" s="61"/>
      <c r="AC7518" s="61"/>
      <c r="AD7518" s="61"/>
      <c r="AE7518" s="61"/>
      <c r="AF7518" s="61"/>
      <c r="AG7518" s="61"/>
      <c r="AH7518" s="61"/>
      <c r="AI7518" s="61"/>
      <c r="AJ7518" s="61"/>
      <c r="AK7518" s="61"/>
      <c r="AL7518" s="61"/>
      <c r="AM7518" s="61"/>
      <c r="AN7518" s="61"/>
      <c r="AO7518" s="61"/>
      <c r="AP7518" s="62"/>
      <c r="AQ7518" s="61"/>
      <c r="AR7518" s="61"/>
      <c r="AS7518" s="61"/>
      <c r="AT7518" s="61"/>
      <c r="AU7518" s="61"/>
      <c r="AV7518" s="61"/>
      <c r="AW7518" s="60"/>
    </row>
    <row r="7519" s="59" customFormat="1" customHeight="1" spans="1:49">
      <c r="A7519" s="60"/>
      <c r="B7519" s="60"/>
      <c r="C7519" s="60"/>
      <c r="D7519" s="60"/>
      <c r="H7519" s="61"/>
      <c r="I7519" s="61"/>
      <c r="J7519" s="61"/>
      <c r="K7519" s="61"/>
      <c r="L7519" s="61"/>
      <c r="M7519" s="61"/>
      <c r="N7519" s="61"/>
      <c r="O7519" s="61"/>
      <c r="P7519" s="61"/>
      <c r="Q7519" s="61"/>
      <c r="R7519" s="61"/>
      <c r="S7519" s="61"/>
      <c r="T7519" s="61"/>
      <c r="U7519" s="61"/>
      <c r="V7519" s="61"/>
      <c r="W7519" s="61"/>
      <c r="X7519" s="61"/>
      <c r="Y7519" s="61"/>
      <c r="Z7519" s="61"/>
      <c r="AA7519" s="61"/>
      <c r="AB7519" s="61"/>
      <c r="AC7519" s="61"/>
      <c r="AD7519" s="61"/>
      <c r="AE7519" s="61"/>
      <c r="AF7519" s="61"/>
      <c r="AG7519" s="61"/>
      <c r="AH7519" s="61"/>
      <c r="AI7519" s="61"/>
      <c r="AJ7519" s="61"/>
      <c r="AK7519" s="61"/>
      <c r="AL7519" s="61"/>
      <c r="AM7519" s="61"/>
      <c r="AN7519" s="61"/>
      <c r="AO7519" s="61"/>
      <c r="AP7519" s="62"/>
      <c r="AQ7519" s="61"/>
      <c r="AR7519" s="61"/>
      <c r="AS7519" s="61"/>
      <c r="AT7519" s="61"/>
      <c r="AU7519" s="61"/>
      <c r="AV7519" s="61"/>
      <c r="AW7519" s="60"/>
    </row>
    <row r="7520" s="59" customFormat="1" customHeight="1" spans="1:49">
      <c r="A7520" s="60"/>
      <c r="B7520" s="60"/>
      <c r="C7520" s="60"/>
      <c r="D7520" s="60"/>
      <c r="H7520" s="61"/>
      <c r="I7520" s="61"/>
      <c r="J7520" s="61"/>
      <c r="K7520" s="61"/>
      <c r="L7520" s="61"/>
      <c r="M7520" s="61"/>
      <c r="N7520" s="61"/>
      <c r="O7520" s="61"/>
      <c r="P7520" s="61"/>
      <c r="Q7520" s="61"/>
      <c r="R7520" s="61"/>
      <c r="S7520" s="61"/>
      <c r="T7520" s="61"/>
      <c r="U7520" s="61"/>
      <c r="V7520" s="61"/>
      <c r="W7520" s="61"/>
      <c r="X7520" s="61"/>
      <c r="Y7520" s="61"/>
      <c r="Z7520" s="61"/>
      <c r="AA7520" s="61"/>
      <c r="AB7520" s="61"/>
      <c r="AC7520" s="61"/>
      <c r="AD7520" s="61"/>
      <c r="AE7520" s="61"/>
      <c r="AF7520" s="61"/>
      <c r="AG7520" s="61"/>
      <c r="AH7520" s="61"/>
      <c r="AI7520" s="61"/>
      <c r="AJ7520" s="61"/>
      <c r="AK7520" s="61"/>
      <c r="AL7520" s="61"/>
      <c r="AM7520" s="61"/>
      <c r="AN7520" s="61"/>
      <c r="AO7520" s="61"/>
      <c r="AP7520" s="62"/>
      <c r="AQ7520" s="61"/>
      <c r="AR7520" s="61"/>
      <c r="AS7520" s="61"/>
      <c r="AT7520" s="61"/>
      <c r="AU7520" s="61"/>
      <c r="AV7520" s="61"/>
      <c r="AW7520" s="60"/>
    </row>
    <row r="7521" s="59" customFormat="1" customHeight="1" spans="1:49">
      <c r="A7521" s="60"/>
      <c r="B7521" s="60"/>
      <c r="C7521" s="60"/>
      <c r="D7521" s="60"/>
      <c r="H7521" s="61"/>
      <c r="I7521" s="61"/>
      <c r="J7521" s="61"/>
      <c r="K7521" s="61"/>
      <c r="L7521" s="61"/>
      <c r="M7521" s="61"/>
      <c r="N7521" s="61"/>
      <c r="O7521" s="61"/>
      <c r="P7521" s="61"/>
      <c r="Q7521" s="61"/>
      <c r="R7521" s="61"/>
      <c r="S7521" s="61"/>
      <c r="T7521" s="61"/>
      <c r="U7521" s="61"/>
      <c r="V7521" s="61"/>
      <c r="W7521" s="61"/>
      <c r="X7521" s="61"/>
      <c r="Y7521" s="61"/>
      <c r="Z7521" s="61"/>
      <c r="AA7521" s="61"/>
      <c r="AB7521" s="61"/>
      <c r="AC7521" s="61"/>
      <c r="AD7521" s="61"/>
      <c r="AE7521" s="61"/>
      <c r="AF7521" s="61"/>
      <c r="AG7521" s="61"/>
      <c r="AH7521" s="61"/>
      <c r="AI7521" s="61"/>
      <c r="AJ7521" s="61"/>
      <c r="AK7521" s="61"/>
      <c r="AL7521" s="61"/>
      <c r="AM7521" s="61"/>
      <c r="AN7521" s="61"/>
      <c r="AO7521" s="61"/>
      <c r="AP7521" s="62"/>
      <c r="AQ7521" s="61"/>
      <c r="AR7521" s="61"/>
      <c r="AS7521" s="61"/>
      <c r="AT7521" s="61"/>
      <c r="AU7521" s="61"/>
      <c r="AV7521" s="61"/>
      <c r="AW7521" s="60"/>
    </row>
    <row r="7522" s="59" customFormat="1" customHeight="1" spans="1:49">
      <c r="A7522" s="60"/>
      <c r="B7522" s="60"/>
      <c r="C7522" s="60"/>
      <c r="D7522" s="60"/>
      <c r="H7522" s="61"/>
      <c r="I7522" s="61"/>
      <c r="J7522" s="61"/>
      <c r="K7522" s="61"/>
      <c r="L7522" s="61"/>
      <c r="M7522" s="61"/>
      <c r="N7522" s="61"/>
      <c r="O7522" s="61"/>
      <c r="P7522" s="61"/>
      <c r="Q7522" s="61"/>
      <c r="R7522" s="61"/>
      <c r="S7522" s="61"/>
      <c r="T7522" s="61"/>
      <c r="U7522" s="61"/>
      <c r="V7522" s="61"/>
      <c r="W7522" s="61"/>
      <c r="X7522" s="61"/>
      <c r="Y7522" s="61"/>
      <c r="Z7522" s="61"/>
      <c r="AA7522" s="61"/>
      <c r="AB7522" s="61"/>
      <c r="AC7522" s="61"/>
      <c r="AD7522" s="61"/>
      <c r="AE7522" s="61"/>
      <c r="AF7522" s="61"/>
      <c r="AG7522" s="61"/>
      <c r="AH7522" s="61"/>
      <c r="AI7522" s="61"/>
      <c r="AJ7522" s="61"/>
      <c r="AK7522" s="61"/>
      <c r="AL7522" s="61"/>
      <c r="AM7522" s="61"/>
      <c r="AN7522" s="61"/>
      <c r="AO7522" s="61"/>
      <c r="AP7522" s="62"/>
      <c r="AQ7522" s="61"/>
      <c r="AR7522" s="61"/>
      <c r="AS7522" s="61"/>
      <c r="AT7522" s="61"/>
      <c r="AU7522" s="61"/>
      <c r="AV7522" s="61"/>
      <c r="AW7522" s="60"/>
    </row>
    <row r="7523" s="59" customFormat="1" customHeight="1" spans="1:49">
      <c r="A7523" s="60"/>
      <c r="B7523" s="60"/>
      <c r="C7523" s="60"/>
      <c r="D7523" s="60"/>
      <c r="H7523" s="61"/>
      <c r="I7523" s="61"/>
      <c r="J7523" s="61"/>
      <c r="K7523" s="61"/>
      <c r="L7523" s="61"/>
      <c r="M7523" s="61"/>
      <c r="N7523" s="61"/>
      <c r="O7523" s="61"/>
      <c r="P7523" s="61"/>
      <c r="Q7523" s="61"/>
      <c r="R7523" s="61"/>
      <c r="S7523" s="61"/>
      <c r="T7523" s="61"/>
      <c r="U7523" s="61"/>
      <c r="V7523" s="61"/>
      <c r="W7523" s="61"/>
      <c r="X7523" s="61"/>
      <c r="Y7523" s="61"/>
      <c r="Z7523" s="61"/>
      <c r="AA7523" s="61"/>
      <c r="AB7523" s="61"/>
      <c r="AC7523" s="61"/>
      <c r="AD7523" s="61"/>
      <c r="AE7523" s="61"/>
      <c r="AF7523" s="61"/>
      <c r="AG7523" s="61"/>
      <c r="AH7523" s="61"/>
      <c r="AI7523" s="61"/>
      <c r="AJ7523" s="61"/>
      <c r="AK7523" s="61"/>
      <c r="AL7523" s="61"/>
      <c r="AM7523" s="61"/>
      <c r="AN7523" s="61"/>
      <c r="AO7523" s="61"/>
      <c r="AP7523" s="62"/>
      <c r="AQ7523" s="61"/>
      <c r="AR7523" s="61"/>
      <c r="AS7523" s="61"/>
      <c r="AT7523" s="61"/>
      <c r="AU7523" s="61"/>
      <c r="AV7523" s="61"/>
      <c r="AW7523" s="60"/>
    </row>
    <row r="7524" s="59" customFormat="1" customHeight="1" spans="1:49">
      <c r="A7524" s="60"/>
      <c r="B7524" s="60"/>
      <c r="C7524" s="60"/>
      <c r="D7524" s="60"/>
      <c r="H7524" s="61"/>
      <c r="I7524" s="61"/>
      <c r="J7524" s="61"/>
      <c r="K7524" s="61"/>
      <c r="L7524" s="61"/>
      <c r="M7524" s="61"/>
      <c r="N7524" s="61"/>
      <c r="O7524" s="61"/>
      <c r="P7524" s="61"/>
      <c r="Q7524" s="61"/>
      <c r="R7524" s="61"/>
      <c r="S7524" s="61"/>
      <c r="T7524" s="61"/>
      <c r="U7524" s="61"/>
      <c r="V7524" s="61"/>
      <c r="W7524" s="61"/>
      <c r="X7524" s="61"/>
      <c r="Y7524" s="61"/>
      <c r="Z7524" s="61"/>
      <c r="AA7524" s="61"/>
      <c r="AB7524" s="61"/>
      <c r="AC7524" s="61"/>
      <c r="AD7524" s="61"/>
      <c r="AE7524" s="61"/>
      <c r="AF7524" s="61"/>
      <c r="AG7524" s="61"/>
      <c r="AH7524" s="61"/>
      <c r="AI7524" s="61"/>
      <c r="AJ7524" s="61"/>
      <c r="AK7524" s="61"/>
      <c r="AL7524" s="61"/>
      <c r="AM7524" s="61"/>
      <c r="AN7524" s="61"/>
      <c r="AO7524" s="61"/>
      <c r="AP7524" s="62"/>
      <c r="AQ7524" s="61"/>
      <c r="AR7524" s="61"/>
      <c r="AS7524" s="61"/>
      <c r="AT7524" s="61"/>
      <c r="AU7524" s="61"/>
      <c r="AV7524" s="61"/>
      <c r="AW7524" s="60"/>
    </row>
    <row r="7525" s="59" customFormat="1" customHeight="1" spans="1:49">
      <c r="A7525" s="60"/>
      <c r="B7525" s="60"/>
      <c r="C7525" s="60"/>
      <c r="D7525" s="60"/>
      <c r="H7525" s="61"/>
      <c r="I7525" s="61"/>
      <c r="J7525" s="61"/>
      <c r="K7525" s="61"/>
      <c r="L7525" s="61"/>
      <c r="M7525" s="61"/>
      <c r="N7525" s="61"/>
      <c r="O7525" s="61"/>
      <c r="P7525" s="61"/>
      <c r="Q7525" s="61"/>
      <c r="R7525" s="61"/>
      <c r="S7525" s="61"/>
      <c r="T7525" s="61"/>
      <c r="U7525" s="61"/>
      <c r="V7525" s="61"/>
      <c r="W7525" s="61"/>
      <c r="X7525" s="61"/>
      <c r="Y7525" s="61"/>
      <c r="Z7525" s="61"/>
      <c r="AA7525" s="61"/>
      <c r="AB7525" s="61"/>
      <c r="AC7525" s="61"/>
      <c r="AD7525" s="61"/>
      <c r="AE7525" s="61"/>
      <c r="AF7525" s="61"/>
      <c r="AG7525" s="61"/>
      <c r="AH7525" s="61"/>
      <c r="AI7525" s="61"/>
      <c r="AJ7525" s="61"/>
      <c r="AK7525" s="61"/>
      <c r="AL7525" s="61"/>
      <c r="AM7525" s="61"/>
      <c r="AN7525" s="61"/>
      <c r="AO7525" s="61"/>
      <c r="AP7525" s="62"/>
      <c r="AQ7525" s="61"/>
      <c r="AR7525" s="61"/>
      <c r="AS7525" s="61"/>
      <c r="AT7525" s="61"/>
      <c r="AU7525" s="61"/>
      <c r="AV7525" s="61"/>
      <c r="AW7525" s="60"/>
    </row>
    <row r="7526" s="59" customFormat="1" customHeight="1" spans="1:49">
      <c r="A7526" s="60"/>
      <c r="B7526" s="60"/>
      <c r="C7526" s="60"/>
      <c r="D7526" s="60"/>
      <c r="H7526" s="61"/>
      <c r="I7526" s="61"/>
      <c r="J7526" s="61"/>
      <c r="K7526" s="61"/>
      <c r="L7526" s="61"/>
      <c r="M7526" s="61"/>
      <c r="N7526" s="61"/>
      <c r="O7526" s="61"/>
      <c r="P7526" s="61"/>
      <c r="Q7526" s="61"/>
      <c r="R7526" s="61"/>
      <c r="S7526" s="61"/>
      <c r="T7526" s="61"/>
      <c r="U7526" s="61"/>
      <c r="V7526" s="61"/>
      <c r="W7526" s="61"/>
      <c r="X7526" s="61"/>
      <c r="Y7526" s="61"/>
      <c r="Z7526" s="61"/>
      <c r="AA7526" s="61"/>
      <c r="AB7526" s="61"/>
      <c r="AC7526" s="61"/>
      <c r="AD7526" s="61"/>
      <c r="AE7526" s="61"/>
      <c r="AF7526" s="61"/>
      <c r="AG7526" s="61"/>
      <c r="AH7526" s="61"/>
      <c r="AI7526" s="61"/>
      <c r="AJ7526" s="61"/>
      <c r="AK7526" s="61"/>
      <c r="AL7526" s="61"/>
      <c r="AM7526" s="61"/>
      <c r="AN7526" s="61"/>
      <c r="AO7526" s="61"/>
      <c r="AP7526" s="62"/>
      <c r="AQ7526" s="61"/>
      <c r="AR7526" s="61"/>
      <c r="AS7526" s="61"/>
      <c r="AT7526" s="61"/>
      <c r="AU7526" s="61"/>
      <c r="AV7526" s="61"/>
      <c r="AW7526" s="60"/>
    </row>
    <row r="7527" s="59" customFormat="1" customHeight="1" spans="1:49">
      <c r="A7527" s="60"/>
      <c r="B7527" s="60"/>
      <c r="C7527" s="60"/>
      <c r="D7527" s="60"/>
      <c r="H7527" s="61"/>
      <c r="I7527" s="61"/>
      <c r="J7527" s="61"/>
      <c r="K7527" s="61"/>
      <c r="L7527" s="61"/>
      <c r="M7527" s="61"/>
      <c r="N7527" s="61"/>
      <c r="O7527" s="61"/>
      <c r="P7527" s="61"/>
      <c r="Q7527" s="61"/>
      <c r="R7527" s="61"/>
      <c r="S7527" s="61"/>
      <c r="T7527" s="61"/>
      <c r="U7527" s="61"/>
      <c r="V7527" s="61"/>
      <c r="W7527" s="61"/>
      <c r="X7527" s="61"/>
      <c r="Y7527" s="61"/>
      <c r="Z7527" s="61"/>
      <c r="AA7527" s="61"/>
      <c r="AB7527" s="61"/>
      <c r="AC7527" s="61"/>
      <c r="AD7527" s="61"/>
      <c r="AE7527" s="61"/>
      <c r="AF7527" s="61"/>
      <c r="AG7527" s="61"/>
      <c r="AH7527" s="61"/>
      <c r="AI7527" s="61"/>
      <c r="AJ7527" s="61"/>
      <c r="AK7527" s="61"/>
      <c r="AL7527" s="61"/>
      <c r="AM7527" s="61"/>
      <c r="AN7527" s="61"/>
      <c r="AO7527" s="61"/>
      <c r="AP7527" s="62"/>
      <c r="AQ7527" s="61"/>
      <c r="AR7527" s="61"/>
      <c r="AS7527" s="61"/>
      <c r="AT7527" s="61"/>
      <c r="AU7527" s="61"/>
      <c r="AV7527" s="61"/>
      <c r="AW7527" s="60"/>
    </row>
    <row r="7528" s="59" customFormat="1" customHeight="1" spans="1:49">
      <c r="A7528" s="60"/>
      <c r="B7528" s="60"/>
      <c r="C7528" s="60"/>
      <c r="D7528" s="60"/>
      <c r="H7528" s="61"/>
      <c r="I7528" s="61"/>
      <c r="J7528" s="61"/>
      <c r="K7528" s="61"/>
      <c r="L7528" s="61"/>
      <c r="M7528" s="61"/>
      <c r="N7528" s="61"/>
      <c r="O7528" s="61"/>
      <c r="P7528" s="61"/>
      <c r="Q7528" s="61"/>
      <c r="R7528" s="61"/>
      <c r="S7528" s="61"/>
      <c r="T7528" s="61"/>
      <c r="U7528" s="61"/>
      <c r="V7528" s="61"/>
      <c r="W7528" s="61"/>
      <c r="X7528" s="61"/>
      <c r="Y7528" s="61"/>
      <c r="Z7528" s="61"/>
      <c r="AA7528" s="61"/>
      <c r="AB7528" s="61"/>
      <c r="AC7528" s="61"/>
      <c r="AD7528" s="61"/>
      <c r="AE7528" s="61"/>
      <c r="AF7528" s="61"/>
      <c r="AG7528" s="61"/>
      <c r="AH7528" s="61"/>
      <c r="AI7528" s="61"/>
      <c r="AJ7528" s="61"/>
      <c r="AK7528" s="61"/>
      <c r="AL7528" s="61"/>
      <c r="AM7528" s="61"/>
      <c r="AN7528" s="61"/>
      <c r="AO7528" s="61"/>
      <c r="AP7528" s="62"/>
      <c r="AQ7528" s="61"/>
      <c r="AR7528" s="61"/>
      <c r="AS7528" s="61"/>
      <c r="AT7528" s="61"/>
      <c r="AU7528" s="61"/>
      <c r="AV7528" s="61"/>
      <c r="AW7528" s="60"/>
    </row>
    <row r="7529" s="59" customFormat="1" customHeight="1" spans="1:49">
      <c r="A7529" s="60"/>
      <c r="B7529" s="60"/>
      <c r="C7529" s="60"/>
      <c r="D7529" s="60"/>
      <c r="H7529" s="61"/>
      <c r="I7529" s="61"/>
      <c r="J7529" s="61"/>
      <c r="K7529" s="61"/>
      <c r="L7529" s="61"/>
      <c r="M7529" s="61"/>
      <c r="N7529" s="61"/>
      <c r="O7529" s="61"/>
      <c r="P7529" s="61"/>
      <c r="Q7529" s="61"/>
      <c r="R7529" s="61"/>
      <c r="S7529" s="61"/>
      <c r="T7529" s="61"/>
      <c r="U7529" s="61"/>
      <c r="V7529" s="61"/>
      <c r="W7529" s="61"/>
      <c r="X7529" s="61"/>
      <c r="Y7529" s="61"/>
      <c r="Z7529" s="61"/>
      <c r="AA7529" s="61"/>
      <c r="AB7529" s="61"/>
      <c r="AC7529" s="61"/>
      <c r="AD7529" s="61"/>
      <c r="AE7529" s="61"/>
      <c r="AF7529" s="61"/>
      <c r="AG7529" s="61"/>
      <c r="AH7529" s="61"/>
      <c r="AI7529" s="61"/>
      <c r="AJ7529" s="61"/>
      <c r="AK7529" s="61"/>
      <c r="AL7529" s="61"/>
      <c r="AM7529" s="61"/>
      <c r="AN7529" s="61"/>
      <c r="AO7529" s="61"/>
      <c r="AP7529" s="62"/>
      <c r="AQ7529" s="61"/>
      <c r="AR7529" s="61"/>
      <c r="AS7529" s="61"/>
      <c r="AT7529" s="61"/>
      <c r="AU7529" s="61"/>
      <c r="AV7529" s="61"/>
      <c r="AW7529" s="60"/>
    </row>
    <row r="7530" s="59" customFormat="1" customHeight="1" spans="1:49">
      <c r="A7530" s="60"/>
      <c r="B7530" s="60"/>
      <c r="C7530" s="60"/>
      <c r="D7530" s="60"/>
      <c r="H7530" s="61"/>
      <c r="I7530" s="61"/>
      <c r="J7530" s="61"/>
      <c r="K7530" s="61"/>
      <c r="L7530" s="61"/>
      <c r="M7530" s="61"/>
      <c r="N7530" s="61"/>
      <c r="O7530" s="61"/>
      <c r="P7530" s="61"/>
      <c r="Q7530" s="61"/>
      <c r="R7530" s="61"/>
      <c r="S7530" s="61"/>
      <c r="T7530" s="61"/>
      <c r="U7530" s="61"/>
      <c r="V7530" s="61"/>
      <c r="W7530" s="61"/>
      <c r="X7530" s="61"/>
      <c r="Y7530" s="61"/>
      <c r="Z7530" s="61"/>
      <c r="AA7530" s="61"/>
      <c r="AB7530" s="61"/>
      <c r="AC7530" s="61"/>
      <c r="AD7530" s="61"/>
      <c r="AE7530" s="61"/>
      <c r="AF7530" s="61"/>
      <c r="AG7530" s="61"/>
      <c r="AH7530" s="61"/>
      <c r="AI7530" s="61"/>
      <c r="AJ7530" s="61"/>
      <c r="AK7530" s="61"/>
      <c r="AL7530" s="61"/>
      <c r="AM7530" s="61"/>
      <c r="AN7530" s="61"/>
      <c r="AO7530" s="61"/>
      <c r="AP7530" s="62"/>
      <c r="AQ7530" s="61"/>
      <c r="AR7530" s="61"/>
      <c r="AS7530" s="61"/>
      <c r="AT7530" s="61"/>
      <c r="AU7530" s="61"/>
      <c r="AV7530" s="61"/>
      <c r="AW7530" s="60"/>
    </row>
    <row r="7531" s="59" customFormat="1" customHeight="1" spans="1:49">
      <c r="A7531" s="60"/>
      <c r="B7531" s="60"/>
      <c r="C7531" s="60"/>
      <c r="D7531" s="60"/>
      <c r="H7531" s="61"/>
      <c r="I7531" s="61"/>
      <c r="J7531" s="61"/>
      <c r="K7531" s="61"/>
      <c r="L7531" s="61"/>
      <c r="M7531" s="61"/>
      <c r="N7531" s="61"/>
      <c r="O7531" s="61"/>
      <c r="P7531" s="61"/>
      <c r="Q7531" s="61"/>
      <c r="R7531" s="61"/>
      <c r="S7531" s="61"/>
      <c r="T7531" s="61"/>
      <c r="U7531" s="61"/>
      <c r="V7531" s="61"/>
      <c r="W7531" s="61"/>
      <c r="X7531" s="61"/>
      <c r="Y7531" s="61"/>
      <c r="Z7531" s="61"/>
      <c r="AA7531" s="61"/>
      <c r="AB7531" s="61"/>
      <c r="AC7531" s="61"/>
      <c r="AD7531" s="61"/>
      <c r="AE7531" s="61"/>
      <c r="AF7531" s="61"/>
      <c r="AG7531" s="61"/>
      <c r="AH7531" s="61"/>
      <c r="AI7531" s="61"/>
      <c r="AJ7531" s="61"/>
      <c r="AK7531" s="61"/>
      <c r="AL7531" s="61"/>
      <c r="AM7531" s="61"/>
      <c r="AN7531" s="61"/>
      <c r="AO7531" s="61"/>
      <c r="AP7531" s="62"/>
      <c r="AQ7531" s="61"/>
      <c r="AR7531" s="61"/>
      <c r="AS7531" s="61"/>
      <c r="AT7531" s="61"/>
      <c r="AU7531" s="61"/>
      <c r="AV7531" s="61"/>
      <c r="AW7531" s="60"/>
    </row>
    <row r="7532" s="59" customFormat="1" customHeight="1" spans="1:49">
      <c r="A7532" s="60"/>
      <c r="B7532" s="60"/>
      <c r="C7532" s="60"/>
      <c r="D7532" s="60"/>
      <c r="H7532" s="61"/>
      <c r="I7532" s="61"/>
      <c r="J7532" s="61"/>
      <c r="K7532" s="61"/>
      <c r="L7532" s="61"/>
      <c r="M7532" s="61"/>
      <c r="N7532" s="61"/>
      <c r="O7532" s="61"/>
      <c r="P7532" s="61"/>
      <c r="Q7532" s="61"/>
      <c r="R7532" s="61"/>
      <c r="S7532" s="61"/>
      <c r="T7532" s="61"/>
      <c r="U7532" s="61"/>
      <c r="V7532" s="61"/>
      <c r="W7532" s="61"/>
      <c r="X7532" s="61"/>
      <c r="Y7532" s="61"/>
      <c r="Z7532" s="61"/>
      <c r="AA7532" s="61"/>
      <c r="AB7532" s="61"/>
      <c r="AC7532" s="61"/>
      <c r="AD7532" s="61"/>
      <c r="AE7532" s="61"/>
      <c r="AF7532" s="61"/>
      <c r="AG7532" s="61"/>
      <c r="AH7532" s="61"/>
      <c r="AI7532" s="61"/>
      <c r="AJ7532" s="61"/>
      <c r="AK7532" s="61"/>
      <c r="AL7532" s="61"/>
      <c r="AM7532" s="61"/>
      <c r="AN7532" s="61"/>
      <c r="AO7532" s="61"/>
      <c r="AP7532" s="62"/>
      <c r="AQ7532" s="61"/>
      <c r="AR7532" s="61"/>
      <c r="AS7532" s="61"/>
      <c r="AT7532" s="61"/>
      <c r="AU7532" s="61"/>
      <c r="AV7532" s="61"/>
      <c r="AW7532" s="60"/>
    </row>
    <row r="7533" s="59" customFormat="1" customHeight="1" spans="1:49">
      <c r="A7533" s="60"/>
      <c r="B7533" s="60"/>
      <c r="C7533" s="60"/>
      <c r="D7533" s="60"/>
      <c r="H7533" s="61"/>
      <c r="I7533" s="61"/>
      <c r="J7533" s="61"/>
      <c r="K7533" s="61"/>
      <c r="L7533" s="61"/>
      <c r="M7533" s="61"/>
      <c r="N7533" s="61"/>
      <c r="O7533" s="61"/>
      <c r="P7533" s="61"/>
      <c r="Q7533" s="61"/>
      <c r="R7533" s="61"/>
      <c r="S7533" s="61"/>
      <c r="T7533" s="61"/>
      <c r="U7533" s="61"/>
      <c r="V7533" s="61"/>
      <c r="W7533" s="61"/>
      <c r="X7533" s="61"/>
      <c r="Y7533" s="61"/>
      <c r="Z7533" s="61"/>
      <c r="AA7533" s="61"/>
      <c r="AB7533" s="61"/>
      <c r="AC7533" s="61"/>
      <c r="AD7533" s="61"/>
      <c r="AE7533" s="61"/>
      <c r="AF7533" s="61"/>
      <c r="AG7533" s="61"/>
      <c r="AH7533" s="61"/>
      <c r="AI7533" s="61"/>
      <c r="AJ7533" s="61"/>
      <c r="AK7533" s="61"/>
      <c r="AL7533" s="61"/>
      <c r="AM7533" s="61"/>
      <c r="AN7533" s="61"/>
      <c r="AO7533" s="61"/>
      <c r="AP7533" s="62"/>
      <c r="AQ7533" s="61"/>
      <c r="AR7533" s="61"/>
      <c r="AS7533" s="61"/>
      <c r="AT7533" s="61"/>
      <c r="AU7533" s="61"/>
      <c r="AV7533" s="61"/>
      <c r="AW7533" s="60"/>
    </row>
    <row r="7534" s="59" customFormat="1" customHeight="1" spans="1:49">
      <c r="A7534" s="60"/>
      <c r="B7534" s="60"/>
      <c r="C7534" s="60"/>
      <c r="D7534" s="60"/>
      <c r="H7534" s="61"/>
      <c r="I7534" s="61"/>
      <c r="J7534" s="61"/>
      <c r="K7534" s="61"/>
      <c r="L7534" s="61"/>
      <c r="M7534" s="61"/>
      <c r="N7534" s="61"/>
      <c r="O7534" s="61"/>
      <c r="P7534" s="61"/>
      <c r="Q7534" s="61"/>
      <c r="R7534" s="61"/>
      <c r="S7534" s="61"/>
      <c r="T7534" s="61"/>
      <c r="U7534" s="61"/>
      <c r="V7534" s="61"/>
      <c r="W7534" s="61"/>
      <c r="X7534" s="61"/>
      <c r="Y7534" s="61"/>
      <c r="Z7534" s="61"/>
      <c r="AA7534" s="61"/>
      <c r="AB7534" s="61"/>
      <c r="AC7534" s="61"/>
      <c r="AD7534" s="61"/>
      <c r="AE7534" s="61"/>
      <c r="AF7534" s="61"/>
      <c r="AG7534" s="61"/>
      <c r="AH7534" s="61"/>
      <c r="AI7534" s="61"/>
      <c r="AJ7534" s="61"/>
      <c r="AK7534" s="61"/>
      <c r="AL7534" s="61"/>
      <c r="AM7534" s="61"/>
      <c r="AN7534" s="61"/>
      <c r="AO7534" s="61"/>
      <c r="AP7534" s="62"/>
      <c r="AQ7534" s="61"/>
      <c r="AR7534" s="61"/>
      <c r="AS7534" s="61"/>
      <c r="AT7534" s="61"/>
      <c r="AU7534" s="61"/>
      <c r="AV7534" s="61"/>
      <c r="AW7534" s="60"/>
    </row>
    <row r="7535" s="59" customFormat="1" customHeight="1" spans="1:49">
      <c r="A7535" s="60"/>
      <c r="B7535" s="60"/>
      <c r="C7535" s="60"/>
      <c r="D7535" s="60"/>
      <c r="H7535" s="61"/>
      <c r="I7535" s="61"/>
      <c r="J7535" s="61"/>
      <c r="K7535" s="61"/>
      <c r="L7535" s="61"/>
      <c r="M7535" s="61"/>
      <c r="N7535" s="61"/>
      <c r="O7535" s="61"/>
      <c r="P7535" s="61"/>
      <c r="Q7535" s="61"/>
      <c r="R7535" s="61"/>
      <c r="S7535" s="61"/>
      <c r="T7535" s="61"/>
      <c r="U7535" s="61"/>
      <c r="V7535" s="61"/>
      <c r="W7535" s="61"/>
      <c r="X7535" s="61"/>
      <c r="Y7535" s="61"/>
      <c r="Z7535" s="61"/>
      <c r="AA7535" s="61"/>
      <c r="AB7535" s="61"/>
      <c r="AC7535" s="61"/>
      <c r="AD7535" s="61"/>
      <c r="AE7535" s="61"/>
      <c r="AF7535" s="61"/>
      <c r="AG7535" s="61"/>
      <c r="AH7535" s="61"/>
      <c r="AI7535" s="61"/>
      <c r="AJ7535" s="61"/>
      <c r="AK7535" s="61"/>
      <c r="AL7535" s="61"/>
      <c r="AM7535" s="61"/>
      <c r="AN7535" s="61"/>
      <c r="AO7535" s="61"/>
      <c r="AP7535" s="62"/>
      <c r="AQ7535" s="61"/>
      <c r="AR7535" s="61"/>
      <c r="AS7535" s="61"/>
      <c r="AT7535" s="61"/>
      <c r="AU7535" s="61"/>
      <c r="AV7535" s="61"/>
      <c r="AW7535" s="60"/>
    </row>
    <row r="7536" s="59" customFormat="1" customHeight="1" spans="1:49">
      <c r="A7536" s="60"/>
      <c r="B7536" s="60"/>
      <c r="C7536" s="60"/>
      <c r="D7536" s="60"/>
      <c r="H7536" s="61"/>
      <c r="I7536" s="61"/>
      <c r="J7536" s="61"/>
      <c r="K7536" s="61"/>
      <c r="L7536" s="61"/>
      <c r="M7536" s="61"/>
      <c r="N7536" s="61"/>
      <c r="O7536" s="61"/>
      <c r="P7536" s="61"/>
      <c r="Q7536" s="61"/>
      <c r="R7536" s="61"/>
      <c r="S7536" s="61"/>
      <c r="T7536" s="61"/>
      <c r="U7536" s="61"/>
      <c r="V7536" s="61"/>
      <c r="W7536" s="61"/>
      <c r="X7536" s="61"/>
      <c r="Y7536" s="61"/>
      <c r="Z7536" s="61"/>
      <c r="AA7536" s="61"/>
      <c r="AB7536" s="61"/>
      <c r="AC7536" s="61"/>
      <c r="AD7536" s="61"/>
      <c r="AE7536" s="61"/>
      <c r="AF7536" s="61"/>
      <c r="AG7536" s="61"/>
      <c r="AH7536" s="61"/>
      <c r="AI7536" s="61"/>
      <c r="AJ7536" s="61"/>
      <c r="AK7536" s="61"/>
      <c r="AL7536" s="61"/>
      <c r="AM7536" s="61"/>
      <c r="AN7536" s="61"/>
      <c r="AO7536" s="61"/>
      <c r="AP7536" s="62"/>
      <c r="AQ7536" s="61"/>
      <c r="AR7536" s="61"/>
      <c r="AS7536" s="61"/>
      <c r="AT7536" s="61"/>
      <c r="AU7536" s="61"/>
      <c r="AV7536" s="61"/>
      <c r="AW7536" s="60"/>
    </row>
    <row r="7537" s="59" customFormat="1" customHeight="1" spans="1:49">
      <c r="A7537" s="60"/>
      <c r="B7537" s="60"/>
      <c r="C7537" s="60"/>
      <c r="D7537" s="60"/>
      <c r="H7537" s="61"/>
      <c r="I7537" s="61"/>
      <c r="J7537" s="61"/>
      <c r="K7537" s="61"/>
      <c r="L7537" s="61"/>
      <c r="M7537" s="61"/>
      <c r="N7537" s="61"/>
      <c r="O7537" s="61"/>
      <c r="P7537" s="61"/>
      <c r="Q7537" s="61"/>
      <c r="R7537" s="61"/>
      <c r="S7537" s="61"/>
      <c r="T7537" s="61"/>
      <c r="U7537" s="61"/>
      <c r="V7537" s="61"/>
      <c r="W7537" s="61"/>
      <c r="X7537" s="61"/>
      <c r="Y7537" s="61"/>
      <c r="Z7537" s="61"/>
      <c r="AA7537" s="61"/>
      <c r="AB7537" s="61"/>
      <c r="AC7537" s="61"/>
      <c r="AD7537" s="61"/>
      <c r="AE7537" s="61"/>
      <c r="AF7537" s="61"/>
      <c r="AG7537" s="61"/>
      <c r="AH7537" s="61"/>
      <c r="AI7537" s="61"/>
      <c r="AJ7537" s="61"/>
      <c r="AK7537" s="61"/>
      <c r="AL7537" s="61"/>
      <c r="AM7537" s="61"/>
      <c r="AN7537" s="61"/>
      <c r="AO7537" s="61"/>
      <c r="AP7537" s="62"/>
      <c r="AQ7537" s="61"/>
      <c r="AR7537" s="61"/>
      <c r="AS7537" s="61"/>
      <c r="AT7537" s="61"/>
      <c r="AU7537" s="61"/>
      <c r="AV7537" s="61"/>
      <c r="AW7537" s="60"/>
    </row>
    <row r="7538" s="59" customFormat="1" customHeight="1" spans="1:49">
      <c r="A7538" s="60"/>
      <c r="B7538" s="60"/>
      <c r="C7538" s="60"/>
      <c r="D7538" s="60"/>
      <c r="H7538" s="61"/>
      <c r="I7538" s="61"/>
      <c r="J7538" s="61"/>
      <c r="K7538" s="61"/>
      <c r="L7538" s="61"/>
      <c r="M7538" s="61"/>
      <c r="N7538" s="61"/>
      <c r="O7538" s="61"/>
      <c r="P7538" s="61"/>
      <c r="Q7538" s="61"/>
      <c r="R7538" s="61"/>
      <c r="S7538" s="61"/>
      <c r="T7538" s="61"/>
      <c r="U7538" s="61"/>
      <c r="V7538" s="61"/>
      <c r="W7538" s="61"/>
      <c r="X7538" s="61"/>
      <c r="Y7538" s="61"/>
      <c r="Z7538" s="61"/>
      <c r="AA7538" s="61"/>
      <c r="AB7538" s="61"/>
      <c r="AC7538" s="61"/>
      <c r="AD7538" s="61"/>
      <c r="AE7538" s="61"/>
      <c r="AF7538" s="61"/>
      <c r="AG7538" s="61"/>
      <c r="AH7538" s="61"/>
      <c r="AI7538" s="61"/>
      <c r="AJ7538" s="61"/>
      <c r="AK7538" s="61"/>
      <c r="AL7538" s="61"/>
      <c r="AM7538" s="61"/>
      <c r="AN7538" s="61"/>
      <c r="AO7538" s="61"/>
      <c r="AP7538" s="62"/>
      <c r="AQ7538" s="61"/>
      <c r="AR7538" s="61"/>
      <c r="AS7538" s="61"/>
      <c r="AT7538" s="61"/>
      <c r="AU7538" s="61"/>
      <c r="AV7538" s="61"/>
      <c r="AW7538" s="60"/>
    </row>
    <row r="7539" s="59" customFormat="1" customHeight="1" spans="1:49">
      <c r="A7539" s="60"/>
      <c r="B7539" s="60"/>
      <c r="C7539" s="60"/>
      <c r="D7539" s="60"/>
      <c r="H7539" s="61"/>
      <c r="I7539" s="61"/>
      <c r="J7539" s="61"/>
      <c r="K7539" s="61"/>
      <c r="L7539" s="61"/>
      <c r="M7539" s="61"/>
      <c r="N7539" s="61"/>
      <c r="O7539" s="61"/>
      <c r="P7539" s="61"/>
      <c r="Q7539" s="61"/>
      <c r="R7539" s="61"/>
      <c r="S7539" s="61"/>
      <c r="T7539" s="61"/>
      <c r="U7539" s="61"/>
      <c r="V7539" s="61"/>
      <c r="W7539" s="61"/>
      <c r="X7539" s="61"/>
      <c r="Y7539" s="61"/>
      <c r="Z7539" s="61"/>
      <c r="AA7539" s="61"/>
      <c r="AB7539" s="61"/>
      <c r="AC7539" s="61"/>
      <c r="AD7539" s="61"/>
      <c r="AE7539" s="61"/>
      <c r="AF7539" s="61"/>
      <c r="AG7539" s="61"/>
      <c r="AH7539" s="61"/>
      <c r="AI7539" s="61"/>
      <c r="AJ7539" s="61"/>
      <c r="AK7539" s="61"/>
      <c r="AL7539" s="61"/>
      <c r="AM7539" s="61"/>
      <c r="AN7539" s="61"/>
      <c r="AO7539" s="61"/>
      <c r="AP7539" s="62"/>
      <c r="AQ7539" s="61"/>
      <c r="AR7539" s="61"/>
      <c r="AS7539" s="61"/>
      <c r="AT7539" s="61"/>
      <c r="AU7539" s="61"/>
      <c r="AV7539" s="61"/>
      <c r="AW7539" s="60"/>
    </row>
    <row r="7540" s="59" customFormat="1" customHeight="1" spans="1:49">
      <c r="A7540" s="60"/>
      <c r="B7540" s="60"/>
      <c r="C7540" s="60"/>
      <c r="D7540" s="60"/>
      <c r="H7540" s="61"/>
      <c r="I7540" s="61"/>
      <c r="J7540" s="61"/>
      <c r="K7540" s="61"/>
      <c r="L7540" s="61"/>
      <c r="M7540" s="61"/>
      <c r="N7540" s="61"/>
      <c r="O7540" s="61"/>
      <c r="P7540" s="61"/>
      <c r="Q7540" s="61"/>
      <c r="R7540" s="61"/>
      <c r="S7540" s="61"/>
      <c r="T7540" s="61"/>
      <c r="U7540" s="61"/>
      <c r="V7540" s="61"/>
      <c r="W7540" s="61"/>
      <c r="X7540" s="61"/>
      <c r="Y7540" s="61"/>
      <c r="Z7540" s="61"/>
      <c r="AA7540" s="61"/>
      <c r="AB7540" s="61"/>
      <c r="AC7540" s="61"/>
      <c r="AD7540" s="61"/>
      <c r="AE7540" s="61"/>
      <c r="AF7540" s="61"/>
      <c r="AG7540" s="61"/>
      <c r="AH7540" s="61"/>
      <c r="AI7540" s="61"/>
      <c r="AJ7540" s="61"/>
      <c r="AK7540" s="61"/>
      <c r="AL7540" s="61"/>
      <c r="AM7540" s="61"/>
      <c r="AN7540" s="61"/>
      <c r="AO7540" s="61"/>
      <c r="AP7540" s="62"/>
      <c r="AQ7540" s="61"/>
      <c r="AR7540" s="61"/>
      <c r="AS7540" s="61"/>
      <c r="AT7540" s="61"/>
      <c r="AU7540" s="61"/>
      <c r="AV7540" s="61"/>
      <c r="AW7540" s="60"/>
    </row>
    <row r="7541" s="59" customFormat="1" customHeight="1" spans="1:49">
      <c r="A7541" s="60"/>
      <c r="B7541" s="60"/>
      <c r="C7541" s="60"/>
      <c r="D7541" s="60"/>
      <c r="H7541" s="61"/>
      <c r="I7541" s="61"/>
      <c r="J7541" s="61"/>
      <c r="K7541" s="61"/>
      <c r="L7541" s="61"/>
      <c r="M7541" s="61"/>
      <c r="N7541" s="61"/>
      <c r="O7541" s="61"/>
      <c r="P7541" s="61"/>
      <c r="Q7541" s="61"/>
      <c r="R7541" s="61"/>
      <c r="S7541" s="61"/>
      <c r="T7541" s="61"/>
      <c r="U7541" s="61"/>
      <c r="V7541" s="61"/>
      <c r="W7541" s="61"/>
      <c r="X7541" s="61"/>
      <c r="Y7541" s="61"/>
      <c r="Z7541" s="61"/>
      <c r="AA7541" s="61"/>
      <c r="AB7541" s="61"/>
      <c r="AC7541" s="61"/>
      <c r="AD7541" s="61"/>
      <c r="AE7541" s="61"/>
      <c r="AF7541" s="61"/>
      <c r="AG7541" s="61"/>
      <c r="AH7541" s="61"/>
      <c r="AI7541" s="61"/>
      <c r="AJ7541" s="61"/>
      <c r="AK7541" s="61"/>
      <c r="AL7541" s="61"/>
      <c r="AM7541" s="61"/>
      <c r="AN7541" s="61"/>
      <c r="AO7541" s="61"/>
      <c r="AP7541" s="62"/>
      <c r="AQ7541" s="61"/>
      <c r="AR7541" s="61"/>
      <c r="AS7541" s="61"/>
      <c r="AT7541" s="61"/>
      <c r="AU7541" s="61"/>
      <c r="AV7541" s="61"/>
      <c r="AW7541" s="60"/>
    </row>
    <row r="7542" s="59" customFormat="1" customHeight="1" spans="1:49">
      <c r="A7542" s="60"/>
      <c r="B7542" s="60"/>
      <c r="C7542" s="60"/>
      <c r="D7542" s="60"/>
      <c r="H7542" s="61"/>
      <c r="I7542" s="61"/>
      <c r="J7542" s="61"/>
      <c r="K7542" s="61"/>
      <c r="L7542" s="61"/>
      <c r="M7542" s="61"/>
      <c r="N7542" s="61"/>
      <c r="O7542" s="61"/>
      <c r="P7542" s="61"/>
      <c r="Q7542" s="61"/>
      <c r="R7542" s="61"/>
      <c r="S7542" s="61"/>
      <c r="T7542" s="61"/>
      <c r="U7542" s="61"/>
      <c r="V7542" s="61"/>
      <c r="W7542" s="61"/>
      <c r="X7542" s="61"/>
      <c r="Y7542" s="61"/>
      <c r="Z7542" s="61"/>
      <c r="AA7542" s="61"/>
      <c r="AB7542" s="61"/>
      <c r="AC7542" s="61"/>
      <c r="AD7542" s="61"/>
      <c r="AE7542" s="61"/>
      <c r="AF7542" s="61"/>
      <c r="AG7542" s="61"/>
      <c r="AH7542" s="61"/>
      <c r="AI7542" s="61"/>
      <c r="AJ7542" s="61"/>
      <c r="AK7542" s="61"/>
      <c r="AL7542" s="61"/>
      <c r="AM7542" s="61"/>
      <c r="AN7542" s="61"/>
      <c r="AO7542" s="61"/>
      <c r="AP7542" s="62"/>
      <c r="AQ7542" s="61"/>
      <c r="AR7542" s="61"/>
      <c r="AS7542" s="61"/>
      <c r="AT7542" s="61"/>
      <c r="AU7542" s="61"/>
      <c r="AV7542" s="61"/>
      <c r="AW7542" s="60"/>
    </row>
    <row r="7543" s="59" customFormat="1" customHeight="1" spans="1:49">
      <c r="A7543" s="60"/>
      <c r="B7543" s="60"/>
      <c r="C7543" s="60"/>
      <c r="D7543" s="60"/>
      <c r="H7543" s="61"/>
      <c r="I7543" s="61"/>
      <c r="J7543" s="61"/>
      <c r="K7543" s="61"/>
      <c r="L7543" s="61"/>
      <c r="M7543" s="61"/>
      <c r="N7543" s="61"/>
      <c r="O7543" s="61"/>
      <c r="P7543" s="61"/>
      <c r="Q7543" s="61"/>
      <c r="R7543" s="61"/>
      <c r="S7543" s="61"/>
      <c r="T7543" s="61"/>
      <c r="U7543" s="61"/>
      <c r="V7543" s="61"/>
      <c r="W7543" s="61"/>
      <c r="X7543" s="61"/>
      <c r="Y7543" s="61"/>
      <c r="Z7543" s="61"/>
      <c r="AA7543" s="61"/>
      <c r="AB7543" s="61"/>
      <c r="AC7543" s="61"/>
      <c r="AD7543" s="61"/>
      <c r="AE7543" s="61"/>
      <c r="AF7543" s="61"/>
      <c r="AG7543" s="61"/>
      <c r="AH7543" s="61"/>
      <c r="AI7543" s="61"/>
      <c r="AJ7543" s="61"/>
      <c r="AK7543" s="61"/>
      <c r="AL7543" s="61"/>
      <c r="AM7543" s="61"/>
      <c r="AN7543" s="61"/>
      <c r="AO7543" s="61"/>
      <c r="AP7543" s="62"/>
      <c r="AQ7543" s="61"/>
      <c r="AR7543" s="61"/>
      <c r="AS7543" s="61"/>
      <c r="AT7543" s="61"/>
      <c r="AU7543" s="61"/>
      <c r="AV7543" s="61"/>
      <c r="AW7543" s="60"/>
    </row>
    <row r="7544" s="59" customFormat="1" customHeight="1" spans="1:49">
      <c r="A7544" s="60"/>
      <c r="B7544" s="60"/>
      <c r="C7544" s="60"/>
      <c r="D7544" s="60"/>
      <c r="H7544" s="61"/>
      <c r="I7544" s="61"/>
      <c r="J7544" s="61"/>
      <c r="K7544" s="61"/>
      <c r="L7544" s="61"/>
      <c r="M7544" s="61"/>
      <c r="N7544" s="61"/>
      <c r="O7544" s="61"/>
      <c r="P7544" s="61"/>
      <c r="Q7544" s="61"/>
      <c r="R7544" s="61"/>
      <c r="S7544" s="61"/>
      <c r="T7544" s="61"/>
      <c r="U7544" s="61"/>
      <c r="V7544" s="61"/>
      <c r="W7544" s="61"/>
      <c r="X7544" s="61"/>
      <c r="Y7544" s="61"/>
      <c r="Z7544" s="61"/>
      <c r="AA7544" s="61"/>
      <c r="AB7544" s="61"/>
      <c r="AC7544" s="61"/>
      <c r="AD7544" s="61"/>
      <c r="AE7544" s="61"/>
      <c r="AF7544" s="61"/>
      <c r="AG7544" s="61"/>
      <c r="AH7544" s="61"/>
      <c r="AI7544" s="61"/>
      <c r="AJ7544" s="61"/>
      <c r="AK7544" s="61"/>
      <c r="AL7544" s="61"/>
      <c r="AM7544" s="61"/>
      <c r="AN7544" s="61"/>
      <c r="AO7544" s="61"/>
      <c r="AP7544" s="62"/>
      <c r="AQ7544" s="61"/>
      <c r="AR7544" s="61"/>
      <c r="AS7544" s="61"/>
      <c r="AT7544" s="61"/>
      <c r="AU7544" s="61"/>
      <c r="AV7544" s="61"/>
      <c r="AW7544" s="60"/>
    </row>
    <row r="7545" s="59" customFormat="1" customHeight="1" spans="1:49">
      <c r="A7545" s="60"/>
      <c r="B7545" s="60"/>
      <c r="C7545" s="60"/>
      <c r="D7545" s="60"/>
      <c r="H7545" s="61"/>
      <c r="I7545" s="61"/>
      <c r="J7545" s="61"/>
      <c r="K7545" s="61"/>
      <c r="L7545" s="61"/>
      <c r="M7545" s="61"/>
      <c r="N7545" s="61"/>
      <c r="O7545" s="61"/>
      <c r="P7545" s="61"/>
      <c r="Q7545" s="61"/>
      <c r="R7545" s="61"/>
      <c r="S7545" s="61"/>
      <c r="T7545" s="61"/>
      <c r="U7545" s="61"/>
      <c r="V7545" s="61"/>
      <c r="W7545" s="61"/>
      <c r="X7545" s="61"/>
      <c r="Y7545" s="61"/>
      <c r="Z7545" s="61"/>
      <c r="AA7545" s="61"/>
      <c r="AB7545" s="61"/>
      <c r="AC7545" s="61"/>
      <c r="AD7545" s="61"/>
      <c r="AE7545" s="61"/>
      <c r="AF7545" s="61"/>
      <c r="AG7545" s="61"/>
      <c r="AH7545" s="61"/>
      <c r="AI7545" s="61"/>
      <c r="AJ7545" s="61"/>
      <c r="AK7545" s="61"/>
      <c r="AL7545" s="61"/>
      <c r="AM7545" s="61"/>
      <c r="AN7545" s="61"/>
      <c r="AO7545" s="61"/>
      <c r="AP7545" s="62"/>
      <c r="AQ7545" s="61"/>
      <c r="AR7545" s="61"/>
      <c r="AS7545" s="61"/>
      <c r="AT7545" s="61"/>
      <c r="AU7545" s="61"/>
      <c r="AV7545" s="61"/>
      <c r="AW7545" s="60"/>
    </row>
    <row r="7546" s="59" customFormat="1" customHeight="1" spans="1:49">
      <c r="A7546" s="60"/>
      <c r="B7546" s="60"/>
      <c r="C7546" s="60"/>
      <c r="D7546" s="60"/>
      <c r="H7546" s="61"/>
      <c r="I7546" s="61"/>
      <c r="J7546" s="61"/>
      <c r="K7546" s="61"/>
      <c r="L7546" s="61"/>
      <c r="M7546" s="61"/>
      <c r="N7546" s="61"/>
      <c r="O7546" s="61"/>
      <c r="P7546" s="61"/>
      <c r="Q7546" s="61"/>
      <c r="R7546" s="61"/>
      <c r="S7546" s="61"/>
      <c r="T7546" s="61"/>
      <c r="U7546" s="61"/>
      <c r="V7546" s="61"/>
      <c r="W7546" s="61"/>
      <c r="X7546" s="61"/>
      <c r="Y7546" s="61"/>
      <c r="Z7546" s="61"/>
      <c r="AA7546" s="61"/>
      <c r="AB7546" s="61"/>
      <c r="AC7546" s="61"/>
      <c r="AD7546" s="61"/>
      <c r="AE7546" s="61"/>
      <c r="AF7546" s="61"/>
      <c r="AG7546" s="61"/>
      <c r="AH7546" s="61"/>
      <c r="AI7546" s="61"/>
      <c r="AJ7546" s="61"/>
      <c r="AK7546" s="61"/>
      <c r="AL7546" s="61"/>
      <c r="AM7546" s="61"/>
      <c r="AN7546" s="61"/>
      <c r="AO7546" s="61"/>
      <c r="AP7546" s="62"/>
      <c r="AQ7546" s="61"/>
      <c r="AR7546" s="61"/>
      <c r="AS7546" s="61"/>
      <c r="AT7546" s="61"/>
      <c r="AU7546" s="61"/>
      <c r="AV7546" s="61"/>
      <c r="AW7546" s="60"/>
    </row>
    <row r="7547" s="59" customFormat="1" customHeight="1" spans="1:49">
      <c r="A7547" s="60"/>
      <c r="B7547" s="60"/>
      <c r="C7547" s="60"/>
      <c r="D7547" s="60"/>
      <c r="H7547" s="61"/>
      <c r="I7547" s="61"/>
      <c r="J7547" s="61"/>
      <c r="K7547" s="61"/>
      <c r="L7547" s="61"/>
      <c r="M7547" s="61"/>
      <c r="N7547" s="61"/>
      <c r="O7547" s="61"/>
      <c r="P7547" s="61"/>
      <c r="Q7547" s="61"/>
      <c r="R7547" s="61"/>
      <c r="S7547" s="61"/>
      <c r="T7547" s="61"/>
      <c r="U7547" s="61"/>
      <c r="V7547" s="61"/>
      <c r="W7547" s="61"/>
      <c r="X7547" s="61"/>
      <c r="Y7547" s="61"/>
      <c r="Z7547" s="61"/>
      <c r="AA7547" s="61"/>
      <c r="AB7547" s="61"/>
      <c r="AC7547" s="61"/>
      <c r="AD7547" s="61"/>
      <c r="AE7547" s="61"/>
      <c r="AF7547" s="61"/>
      <c r="AG7547" s="61"/>
      <c r="AH7547" s="61"/>
      <c r="AI7547" s="61"/>
      <c r="AJ7547" s="61"/>
      <c r="AK7547" s="61"/>
      <c r="AL7547" s="61"/>
      <c r="AM7547" s="61"/>
      <c r="AN7547" s="61"/>
      <c r="AO7547" s="61"/>
      <c r="AP7547" s="62"/>
      <c r="AQ7547" s="61"/>
      <c r="AR7547" s="61"/>
      <c r="AS7547" s="61"/>
      <c r="AT7547" s="61"/>
      <c r="AU7547" s="61"/>
      <c r="AV7547" s="61"/>
      <c r="AW7547" s="60"/>
    </row>
    <row r="7548" s="59" customFormat="1" customHeight="1" spans="1:49">
      <c r="A7548" s="60"/>
      <c r="B7548" s="60"/>
      <c r="C7548" s="60"/>
      <c r="D7548" s="60"/>
      <c r="H7548" s="61"/>
      <c r="I7548" s="61"/>
      <c r="J7548" s="61"/>
      <c r="K7548" s="61"/>
      <c r="L7548" s="61"/>
      <c r="M7548" s="61"/>
      <c r="N7548" s="61"/>
      <c r="O7548" s="61"/>
      <c r="P7548" s="61"/>
      <c r="Q7548" s="61"/>
      <c r="R7548" s="61"/>
      <c r="S7548" s="61"/>
      <c r="T7548" s="61"/>
      <c r="U7548" s="61"/>
      <c r="V7548" s="61"/>
      <c r="W7548" s="61"/>
      <c r="X7548" s="61"/>
      <c r="Y7548" s="61"/>
      <c r="Z7548" s="61"/>
      <c r="AA7548" s="61"/>
      <c r="AB7548" s="61"/>
      <c r="AC7548" s="61"/>
      <c r="AD7548" s="61"/>
      <c r="AE7548" s="61"/>
      <c r="AF7548" s="61"/>
      <c r="AG7548" s="61"/>
      <c r="AH7548" s="61"/>
      <c r="AI7548" s="61"/>
      <c r="AJ7548" s="61"/>
      <c r="AK7548" s="61"/>
      <c r="AL7548" s="61"/>
      <c r="AM7548" s="61"/>
      <c r="AN7548" s="61"/>
      <c r="AO7548" s="61"/>
      <c r="AP7548" s="62"/>
      <c r="AQ7548" s="61"/>
      <c r="AR7548" s="61"/>
      <c r="AS7548" s="61"/>
      <c r="AT7548" s="61"/>
      <c r="AU7548" s="61"/>
      <c r="AV7548" s="61"/>
      <c r="AW7548" s="60"/>
    </row>
    <row r="7549" s="59" customFormat="1" customHeight="1" spans="1:49">
      <c r="A7549" s="60"/>
      <c r="B7549" s="60"/>
      <c r="C7549" s="60"/>
      <c r="D7549" s="60"/>
      <c r="H7549" s="61"/>
      <c r="I7549" s="61"/>
      <c r="J7549" s="61"/>
      <c r="K7549" s="61"/>
      <c r="L7549" s="61"/>
      <c r="M7549" s="61"/>
      <c r="N7549" s="61"/>
      <c r="O7549" s="61"/>
      <c r="P7549" s="61"/>
      <c r="Q7549" s="61"/>
      <c r="R7549" s="61"/>
      <c r="S7549" s="61"/>
      <c r="T7549" s="61"/>
      <c r="U7549" s="61"/>
      <c r="V7549" s="61"/>
      <c r="W7549" s="61"/>
      <c r="X7549" s="61"/>
      <c r="Y7549" s="61"/>
      <c r="Z7549" s="61"/>
      <c r="AA7549" s="61"/>
      <c r="AB7549" s="61"/>
      <c r="AC7549" s="61"/>
      <c r="AD7549" s="61"/>
      <c r="AE7549" s="61"/>
      <c r="AF7549" s="61"/>
      <c r="AG7549" s="61"/>
      <c r="AH7549" s="61"/>
      <c r="AI7549" s="61"/>
      <c r="AJ7549" s="61"/>
      <c r="AK7549" s="61"/>
      <c r="AL7549" s="61"/>
      <c r="AM7549" s="61"/>
      <c r="AN7549" s="61"/>
      <c r="AO7549" s="61"/>
      <c r="AP7549" s="62"/>
      <c r="AQ7549" s="61"/>
      <c r="AR7549" s="61"/>
      <c r="AS7549" s="61"/>
      <c r="AT7549" s="61"/>
      <c r="AU7549" s="61"/>
      <c r="AV7549" s="61"/>
      <c r="AW7549" s="60"/>
    </row>
    <row r="7550" s="59" customFormat="1" customHeight="1" spans="1:49">
      <c r="A7550" s="60"/>
      <c r="B7550" s="60"/>
      <c r="C7550" s="60"/>
      <c r="D7550" s="60"/>
      <c r="H7550" s="61"/>
      <c r="I7550" s="61"/>
      <c r="J7550" s="61"/>
      <c r="K7550" s="61"/>
      <c r="L7550" s="61"/>
      <c r="M7550" s="61"/>
      <c r="N7550" s="61"/>
      <c r="O7550" s="61"/>
      <c r="P7550" s="61"/>
      <c r="Q7550" s="61"/>
      <c r="R7550" s="61"/>
      <c r="S7550" s="61"/>
      <c r="T7550" s="61"/>
      <c r="U7550" s="61"/>
      <c r="V7550" s="61"/>
      <c r="W7550" s="61"/>
      <c r="X7550" s="61"/>
      <c r="Y7550" s="61"/>
      <c r="Z7550" s="61"/>
      <c r="AA7550" s="61"/>
      <c r="AB7550" s="61"/>
      <c r="AC7550" s="61"/>
      <c r="AD7550" s="61"/>
      <c r="AE7550" s="61"/>
      <c r="AF7550" s="61"/>
      <c r="AG7550" s="61"/>
      <c r="AH7550" s="61"/>
      <c r="AI7550" s="61"/>
      <c r="AJ7550" s="61"/>
      <c r="AK7550" s="61"/>
      <c r="AL7550" s="61"/>
      <c r="AM7550" s="61"/>
      <c r="AN7550" s="61"/>
      <c r="AO7550" s="61"/>
      <c r="AP7550" s="62"/>
      <c r="AQ7550" s="61"/>
      <c r="AR7550" s="61"/>
      <c r="AS7550" s="61"/>
      <c r="AT7550" s="61"/>
      <c r="AU7550" s="61"/>
      <c r="AV7550" s="61"/>
      <c r="AW7550" s="60"/>
    </row>
    <row r="7551" s="59" customFormat="1" customHeight="1" spans="1:49">
      <c r="A7551" s="60"/>
      <c r="B7551" s="60"/>
      <c r="C7551" s="60"/>
      <c r="D7551" s="60"/>
      <c r="H7551" s="61"/>
      <c r="I7551" s="61"/>
      <c r="J7551" s="61"/>
      <c r="K7551" s="61"/>
      <c r="L7551" s="61"/>
      <c r="M7551" s="61"/>
      <c r="N7551" s="61"/>
      <c r="O7551" s="61"/>
      <c r="P7551" s="61"/>
      <c r="Q7551" s="61"/>
      <c r="R7551" s="61"/>
      <c r="S7551" s="61"/>
      <c r="T7551" s="61"/>
      <c r="U7551" s="61"/>
      <c r="V7551" s="61"/>
      <c r="W7551" s="61"/>
      <c r="X7551" s="61"/>
      <c r="Y7551" s="61"/>
      <c r="Z7551" s="61"/>
      <c r="AA7551" s="61"/>
      <c r="AB7551" s="61"/>
      <c r="AC7551" s="61"/>
      <c r="AD7551" s="61"/>
      <c r="AE7551" s="61"/>
      <c r="AF7551" s="61"/>
      <c r="AG7551" s="61"/>
      <c r="AH7551" s="61"/>
      <c r="AI7551" s="61"/>
      <c r="AJ7551" s="61"/>
      <c r="AK7551" s="61"/>
      <c r="AL7551" s="61"/>
      <c r="AM7551" s="61"/>
      <c r="AN7551" s="61"/>
      <c r="AO7551" s="61"/>
      <c r="AP7551" s="62"/>
      <c r="AQ7551" s="61"/>
      <c r="AR7551" s="61"/>
      <c r="AS7551" s="61"/>
      <c r="AT7551" s="61"/>
      <c r="AU7551" s="61"/>
      <c r="AV7551" s="61"/>
      <c r="AW7551" s="60"/>
    </row>
    <row r="7552" s="59" customFormat="1" customHeight="1" spans="1:49">
      <c r="A7552" s="60"/>
      <c r="B7552" s="60"/>
      <c r="C7552" s="60"/>
      <c r="D7552" s="60"/>
      <c r="H7552" s="61"/>
      <c r="I7552" s="61"/>
      <c r="J7552" s="61"/>
      <c r="K7552" s="61"/>
      <c r="L7552" s="61"/>
      <c r="M7552" s="61"/>
      <c r="N7552" s="61"/>
      <c r="O7552" s="61"/>
      <c r="P7552" s="61"/>
      <c r="Q7552" s="61"/>
      <c r="R7552" s="61"/>
      <c r="S7552" s="61"/>
      <c r="T7552" s="61"/>
      <c r="U7552" s="61"/>
      <c r="V7552" s="61"/>
      <c r="W7552" s="61"/>
      <c r="X7552" s="61"/>
      <c r="Y7552" s="61"/>
      <c r="Z7552" s="61"/>
      <c r="AA7552" s="61"/>
      <c r="AB7552" s="61"/>
      <c r="AC7552" s="61"/>
      <c r="AD7552" s="61"/>
      <c r="AE7552" s="61"/>
      <c r="AF7552" s="61"/>
      <c r="AG7552" s="61"/>
      <c r="AH7552" s="61"/>
      <c r="AI7552" s="61"/>
      <c r="AJ7552" s="61"/>
      <c r="AK7552" s="61"/>
      <c r="AL7552" s="61"/>
      <c r="AM7552" s="61"/>
      <c r="AN7552" s="61"/>
      <c r="AO7552" s="61"/>
      <c r="AP7552" s="62"/>
      <c r="AQ7552" s="61"/>
      <c r="AR7552" s="61"/>
      <c r="AS7552" s="61"/>
      <c r="AT7552" s="61"/>
      <c r="AU7552" s="61"/>
      <c r="AV7552" s="61"/>
      <c r="AW7552" s="60"/>
    </row>
    <row r="7553" s="59" customFormat="1" customHeight="1" spans="1:49">
      <c r="A7553" s="60"/>
      <c r="B7553" s="60"/>
      <c r="C7553" s="60"/>
      <c r="D7553" s="60"/>
      <c r="H7553" s="61"/>
      <c r="I7553" s="61"/>
      <c r="J7553" s="61"/>
      <c r="K7553" s="61"/>
      <c r="L7553" s="61"/>
      <c r="M7553" s="61"/>
      <c r="N7553" s="61"/>
      <c r="O7553" s="61"/>
      <c r="P7553" s="61"/>
      <c r="Q7553" s="61"/>
      <c r="R7553" s="61"/>
      <c r="S7553" s="61"/>
      <c r="T7553" s="61"/>
      <c r="U7553" s="61"/>
      <c r="V7553" s="61"/>
      <c r="W7553" s="61"/>
      <c r="X7553" s="61"/>
      <c r="Y7553" s="61"/>
      <c r="Z7553" s="61"/>
      <c r="AA7553" s="61"/>
      <c r="AB7553" s="61"/>
      <c r="AC7553" s="61"/>
      <c r="AD7553" s="61"/>
      <c r="AE7553" s="61"/>
      <c r="AF7553" s="61"/>
      <c r="AG7553" s="61"/>
      <c r="AH7553" s="61"/>
      <c r="AI7553" s="61"/>
      <c r="AJ7553" s="61"/>
      <c r="AK7553" s="61"/>
      <c r="AL7553" s="61"/>
      <c r="AM7553" s="61"/>
      <c r="AN7553" s="61"/>
      <c r="AO7553" s="61"/>
      <c r="AP7553" s="62"/>
      <c r="AQ7553" s="61"/>
      <c r="AR7553" s="61"/>
      <c r="AS7553" s="61"/>
      <c r="AT7553" s="61"/>
      <c r="AU7553" s="61"/>
      <c r="AV7553" s="61"/>
      <c r="AW7553" s="60"/>
    </row>
    <row r="7554" s="59" customFormat="1" customHeight="1" spans="1:49">
      <c r="A7554" s="60"/>
      <c r="B7554" s="60"/>
      <c r="C7554" s="60"/>
      <c r="D7554" s="60"/>
      <c r="H7554" s="61"/>
      <c r="I7554" s="61"/>
      <c r="J7554" s="61"/>
      <c r="K7554" s="61"/>
      <c r="L7554" s="61"/>
      <c r="M7554" s="61"/>
      <c r="N7554" s="61"/>
      <c r="O7554" s="61"/>
      <c r="P7554" s="61"/>
      <c r="Q7554" s="61"/>
      <c r="R7554" s="61"/>
      <c r="S7554" s="61"/>
      <c r="T7554" s="61"/>
      <c r="U7554" s="61"/>
      <c r="V7554" s="61"/>
      <c r="W7554" s="61"/>
      <c r="X7554" s="61"/>
      <c r="Y7554" s="61"/>
      <c r="Z7554" s="61"/>
      <c r="AA7554" s="61"/>
      <c r="AB7554" s="61"/>
      <c r="AC7554" s="61"/>
      <c r="AD7554" s="61"/>
      <c r="AE7554" s="61"/>
      <c r="AF7554" s="61"/>
      <c r="AG7554" s="61"/>
      <c r="AH7554" s="61"/>
      <c r="AI7554" s="61"/>
      <c r="AJ7554" s="61"/>
      <c r="AK7554" s="61"/>
      <c r="AL7554" s="61"/>
      <c r="AM7554" s="61"/>
      <c r="AN7554" s="61"/>
      <c r="AO7554" s="61"/>
      <c r="AP7554" s="62"/>
      <c r="AQ7554" s="61"/>
      <c r="AR7554" s="61"/>
      <c r="AS7554" s="61"/>
      <c r="AT7554" s="61"/>
      <c r="AU7554" s="61"/>
      <c r="AV7554" s="61"/>
      <c r="AW7554" s="60"/>
    </row>
    <row r="7555" s="59" customFormat="1" customHeight="1" spans="1:49">
      <c r="A7555" s="60"/>
      <c r="B7555" s="60"/>
      <c r="C7555" s="60"/>
      <c r="D7555" s="60"/>
      <c r="H7555" s="61"/>
      <c r="I7555" s="61"/>
      <c r="J7555" s="61"/>
      <c r="K7555" s="61"/>
      <c r="L7555" s="61"/>
      <c r="M7555" s="61"/>
      <c r="N7555" s="61"/>
      <c r="O7555" s="61"/>
      <c r="P7555" s="61"/>
      <c r="Q7555" s="61"/>
      <c r="R7555" s="61"/>
      <c r="S7555" s="61"/>
      <c r="T7555" s="61"/>
      <c r="U7555" s="61"/>
      <c r="V7555" s="61"/>
      <c r="W7555" s="61"/>
      <c r="X7555" s="61"/>
      <c r="Y7555" s="61"/>
      <c r="Z7555" s="61"/>
      <c r="AA7555" s="61"/>
      <c r="AB7555" s="61"/>
      <c r="AC7555" s="61"/>
      <c r="AD7555" s="61"/>
      <c r="AE7555" s="61"/>
      <c r="AF7555" s="61"/>
      <c r="AG7555" s="61"/>
      <c r="AH7555" s="61"/>
      <c r="AI7555" s="61"/>
      <c r="AJ7555" s="61"/>
      <c r="AK7555" s="61"/>
      <c r="AL7555" s="61"/>
      <c r="AM7555" s="61"/>
      <c r="AN7555" s="61"/>
      <c r="AO7555" s="61"/>
      <c r="AP7555" s="62"/>
      <c r="AQ7555" s="61"/>
      <c r="AR7555" s="61"/>
      <c r="AS7555" s="61"/>
      <c r="AT7555" s="61"/>
      <c r="AU7555" s="61"/>
      <c r="AV7555" s="61"/>
      <c r="AW7555" s="60"/>
    </row>
    <row r="7556" s="59" customFormat="1" customHeight="1" spans="1:49">
      <c r="A7556" s="60"/>
      <c r="B7556" s="60"/>
      <c r="C7556" s="60"/>
      <c r="D7556" s="60"/>
      <c r="H7556" s="61"/>
      <c r="I7556" s="61"/>
      <c r="J7556" s="61"/>
      <c r="K7556" s="61"/>
      <c r="L7556" s="61"/>
      <c r="M7556" s="61"/>
      <c r="N7556" s="61"/>
      <c r="O7556" s="61"/>
      <c r="P7556" s="61"/>
      <c r="Q7556" s="61"/>
      <c r="R7556" s="61"/>
      <c r="S7556" s="61"/>
      <c r="T7556" s="61"/>
      <c r="U7556" s="61"/>
      <c r="V7556" s="61"/>
      <c r="W7556" s="61"/>
      <c r="X7556" s="61"/>
      <c r="Y7556" s="61"/>
      <c r="Z7556" s="61"/>
      <c r="AA7556" s="61"/>
      <c r="AB7556" s="61"/>
      <c r="AC7556" s="61"/>
      <c r="AD7556" s="61"/>
      <c r="AE7556" s="61"/>
      <c r="AF7556" s="61"/>
      <c r="AG7556" s="61"/>
      <c r="AH7556" s="61"/>
      <c r="AI7556" s="61"/>
      <c r="AJ7556" s="61"/>
      <c r="AK7556" s="61"/>
      <c r="AL7556" s="61"/>
      <c r="AM7556" s="61"/>
      <c r="AN7556" s="61"/>
      <c r="AO7556" s="61"/>
      <c r="AP7556" s="62"/>
      <c r="AQ7556" s="61"/>
      <c r="AR7556" s="61"/>
      <c r="AS7556" s="61"/>
      <c r="AT7556" s="61"/>
      <c r="AU7556" s="61"/>
      <c r="AV7556" s="61"/>
      <c r="AW7556" s="60"/>
    </row>
    <row r="7557" s="59" customFormat="1" customHeight="1" spans="1:49">
      <c r="A7557" s="60"/>
      <c r="B7557" s="60"/>
      <c r="C7557" s="60"/>
      <c r="D7557" s="60"/>
      <c r="H7557" s="61"/>
      <c r="I7557" s="61"/>
      <c r="J7557" s="61"/>
      <c r="K7557" s="61"/>
      <c r="L7557" s="61"/>
      <c r="M7557" s="61"/>
      <c r="N7557" s="61"/>
      <c r="O7557" s="61"/>
      <c r="P7557" s="61"/>
      <c r="Q7557" s="61"/>
      <c r="R7557" s="61"/>
      <c r="S7557" s="61"/>
      <c r="T7557" s="61"/>
      <c r="U7557" s="61"/>
      <c r="V7557" s="61"/>
      <c r="W7557" s="61"/>
      <c r="X7557" s="61"/>
      <c r="Y7557" s="61"/>
      <c r="Z7557" s="61"/>
      <c r="AA7557" s="61"/>
      <c r="AB7557" s="61"/>
      <c r="AC7557" s="61"/>
      <c r="AD7557" s="61"/>
      <c r="AE7557" s="61"/>
      <c r="AF7557" s="61"/>
      <c r="AG7557" s="61"/>
      <c r="AH7557" s="61"/>
      <c r="AI7557" s="61"/>
      <c r="AJ7557" s="61"/>
      <c r="AK7557" s="61"/>
      <c r="AL7557" s="61"/>
      <c r="AM7557" s="61"/>
      <c r="AN7557" s="61"/>
      <c r="AO7557" s="61"/>
      <c r="AP7557" s="62"/>
      <c r="AQ7557" s="61"/>
      <c r="AR7557" s="61"/>
      <c r="AS7557" s="61"/>
      <c r="AT7557" s="61"/>
      <c r="AU7557" s="61"/>
      <c r="AV7557" s="61"/>
      <c r="AW7557" s="60"/>
    </row>
    <row r="7558" s="59" customFormat="1" customHeight="1" spans="1:49">
      <c r="A7558" s="60"/>
      <c r="B7558" s="60"/>
      <c r="C7558" s="60"/>
      <c r="D7558" s="60"/>
      <c r="H7558" s="61"/>
      <c r="I7558" s="61"/>
      <c r="J7558" s="61"/>
      <c r="K7558" s="61"/>
      <c r="L7558" s="61"/>
      <c r="M7558" s="61"/>
      <c r="N7558" s="61"/>
      <c r="O7558" s="61"/>
      <c r="P7558" s="61"/>
      <c r="Q7558" s="61"/>
      <c r="R7558" s="61"/>
      <c r="S7558" s="61"/>
      <c r="T7558" s="61"/>
      <c r="U7558" s="61"/>
      <c r="V7558" s="61"/>
      <c r="W7558" s="61"/>
      <c r="X7558" s="61"/>
      <c r="Y7558" s="61"/>
      <c r="Z7558" s="61"/>
      <c r="AA7558" s="61"/>
      <c r="AB7558" s="61"/>
      <c r="AC7558" s="61"/>
      <c r="AD7558" s="61"/>
      <c r="AE7558" s="61"/>
      <c r="AF7558" s="61"/>
      <c r="AG7558" s="61"/>
      <c r="AH7558" s="61"/>
      <c r="AI7558" s="61"/>
      <c r="AJ7558" s="61"/>
      <c r="AK7558" s="61"/>
      <c r="AL7558" s="61"/>
      <c r="AM7558" s="61"/>
      <c r="AN7558" s="61"/>
      <c r="AO7558" s="61"/>
      <c r="AP7558" s="62"/>
      <c r="AQ7558" s="61"/>
      <c r="AR7558" s="61"/>
      <c r="AS7558" s="61"/>
      <c r="AT7558" s="61"/>
      <c r="AU7558" s="61"/>
      <c r="AV7558" s="61"/>
      <c r="AW7558" s="60"/>
    </row>
    <row r="7559" s="59" customFormat="1" customHeight="1" spans="1:49">
      <c r="A7559" s="60"/>
      <c r="B7559" s="60"/>
      <c r="C7559" s="60"/>
      <c r="D7559" s="60"/>
      <c r="H7559" s="61"/>
      <c r="I7559" s="61"/>
      <c r="J7559" s="61"/>
      <c r="K7559" s="61"/>
      <c r="L7559" s="61"/>
      <c r="M7559" s="61"/>
      <c r="N7559" s="61"/>
      <c r="O7559" s="61"/>
      <c r="P7559" s="61"/>
      <c r="Q7559" s="61"/>
      <c r="R7559" s="61"/>
      <c r="S7559" s="61"/>
      <c r="T7559" s="61"/>
      <c r="U7559" s="61"/>
      <c r="V7559" s="61"/>
      <c r="W7559" s="61"/>
      <c r="X7559" s="61"/>
      <c r="Y7559" s="61"/>
      <c r="Z7559" s="61"/>
      <c r="AA7559" s="61"/>
      <c r="AB7559" s="61"/>
      <c r="AC7559" s="61"/>
      <c r="AD7559" s="61"/>
      <c r="AE7559" s="61"/>
      <c r="AF7559" s="61"/>
      <c r="AG7559" s="61"/>
      <c r="AH7559" s="61"/>
      <c r="AI7559" s="61"/>
      <c r="AJ7559" s="61"/>
      <c r="AK7559" s="61"/>
      <c r="AL7559" s="61"/>
      <c r="AM7559" s="61"/>
      <c r="AN7559" s="61"/>
      <c r="AO7559" s="61"/>
      <c r="AP7559" s="62"/>
      <c r="AQ7559" s="61"/>
      <c r="AR7559" s="61"/>
      <c r="AS7559" s="61"/>
      <c r="AT7559" s="61"/>
      <c r="AU7559" s="61"/>
      <c r="AV7559" s="61"/>
      <c r="AW7559" s="60"/>
    </row>
    <row r="7560" s="59" customFormat="1" customHeight="1" spans="1:49">
      <c r="A7560" s="60"/>
      <c r="B7560" s="60"/>
      <c r="C7560" s="60"/>
      <c r="D7560" s="60"/>
      <c r="H7560" s="61"/>
      <c r="I7560" s="61"/>
      <c r="J7560" s="61"/>
      <c r="K7560" s="61"/>
      <c r="L7560" s="61"/>
      <c r="M7560" s="61"/>
      <c r="N7560" s="61"/>
      <c r="O7560" s="61"/>
      <c r="P7560" s="61"/>
      <c r="Q7560" s="61"/>
      <c r="R7560" s="61"/>
      <c r="S7560" s="61"/>
      <c r="T7560" s="61"/>
      <c r="U7560" s="61"/>
      <c r="V7560" s="61"/>
      <c r="W7560" s="61"/>
      <c r="X7560" s="61"/>
      <c r="Y7560" s="61"/>
      <c r="Z7560" s="61"/>
      <c r="AA7560" s="61"/>
      <c r="AB7560" s="61"/>
      <c r="AC7560" s="61"/>
      <c r="AD7560" s="61"/>
      <c r="AE7560" s="61"/>
      <c r="AF7560" s="61"/>
      <c r="AG7560" s="61"/>
      <c r="AH7560" s="61"/>
      <c r="AI7560" s="61"/>
      <c r="AJ7560" s="61"/>
      <c r="AK7560" s="61"/>
      <c r="AL7560" s="61"/>
      <c r="AM7560" s="61"/>
      <c r="AN7560" s="61"/>
      <c r="AO7560" s="61"/>
      <c r="AP7560" s="62"/>
      <c r="AQ7560" s="61"/>
      <c r="AR7560" s="61"/>
      <c r="AS7560" s="61"/>
      <c r="AT7560" s="61"/>
      <c r="AU7560" s="61"/>
      <c r="AV7560" s="61"/>
      <c r="AW7560" s="60"/>
    </row>
    <row r="7561" s="59" customFormat="1" customHeight="1" spans="1:49">
      <c r="A7561" s="60"/>
      <c r="B7561" s="60"/>
      <c r="C7561" s="60"/>
      <c r="D7561" s="60"/>
      <c r="H7561" s="61"/>
      <c r="I7561" s="61"/>
      <c r="J7561" s="61"/>
      <c r="K7561" s="61"/>
      <c r="L7561" s="61"/>
      <c r="M7561" s="61"/>
      <c r="N7561" s="61"/>
      <c r="O7561" s="61"/>
      <c r="P7561" s="61"/>
      <c r="Q7561" s="61"/>
      <c r="R7561" s="61"/>
      <c r="S7561" s="61"/>
      <c r="T7561" s="61"/>
      <c r="U7561" s="61"/>
      <c r="V7561" s="61"/>
      <c r="W7561" s="61"/>
      <c r="X7561" s="61"/>
      <c r="Y7561" s="61"/>
      <c r="Z7561" s="61"/>
      <c r="AA7561" s="61"/>
      <c r="AB7561" s="61"/>
      <c r="AC7561" s="61"/>
      <c r="AD7561" s="61"/>
      <c r="AE7561" s="61"/>
      <c r="AF7561" s="61"/>
      <c r="AG7561" s="61"/>
      <c r="AH7561" s="61"/>
      <c r="AI7561" s="61"/>
      <c r="AJ7561" s="61"/>
      <c r="AK7561" s="61"/>
      <c r="AL7561" s="61"/>
      <c r="AM7561" s="61"/>
      <c r="AN7561" s="61"/>
      <c r="AO7561" s="61"/>
      <c r="AP7561" s="62"/>
      <c r="AQ7561" s="61"/>
      <c r="AR7561" s="61"/>
      <c r="AS7561" s="61"/>
      <c r="AT7561" s="61"/>
      <c r="AU7561" s="61"/>
      <c r="AV7561" s="61"/>
      <c r="AW7561" s="60"/>
    </row>
    <row r="7562" s="59" customFormat="1" customHeight="1" spans="1:49">
      <c r="A7562" s="60"/>
      <c r="B7562" s="60"/>
      <c r="C7562" s="60"/>
      <c r="D7562" s="60"/>
      <c r="H7562" s="61"/>
      <c r="I7562" s="61"/>
      <c r="J7562" s="61"/>
      <c r="K7562" s="61"/>
      <c r="L7562" s="61"/>
      <c r="M7562" s="61"/>
      <c r="N7562" s="61"/>
      <c r="O7562" s="61"/>
      <c r="P7562" s="61"/>
      <c r="Q7562" s="61"/>
      <c r="R7562" s="61"/>
      <c r="S7562" s="61"/>
      <c r="T7562" s="61"/>
      <c r="U7562" s="61"/>
      <c r="V7562" s="61"/>
      <c r="W7562" s="61"/>
      <c r="X7562" s="61"/>
      <c r="Y7562" s="61"/>
      <c r="Z7562" s="61"/>
      <c r="AA7562" s="61"/>
      <c r="AB7562" s="61"/>
      <c r="AC7562" s="61"/>
      <c r="AD7562" s="61"/>
      <c r="AE7562" s="61"/>
      <c r="AF7562" s="61"/>
      <c r="AG7562" s="61"/>
      <c r="AH7562" s="61"/>
      <c r="AI7562" s="61"/>
      <c r="AJ7562" s="61"/>
      <c r="AK7562" s="61"/>
      <c r="AL7562" s="61"/>
      <c r="AM7562" s="61"/>
      <c r="AN7562" s="61"/>
      <c r="AO7562" s="61"/>
      <c r="AP7562" s="62"/>
      <c r="AQ7562" s="61"/>
      <c r="AR7562" s="61"/>
      <c r="AS7562" s="61"/>
      <c r="AT7562" s="61"/>
      <c r="AU7562" s="61"/>
      <c r="AV7562" s="61"/>
      <c r="AW7562" s="60"/>
    </row>
    <row r="7563" s="59" customFormat="1" customHeight="1" spans="1:49">
      <c r="A7563" s="60"/>
      <c r="B7563" s="60"/>
      <c r="C7563" s="60"/>
      <c r="D7563" s="60"/>
      <c r="H7563" s="61"/>
      <c r="I7563" s="61"/>
      <c r="J7563" s="61"/>
      <c r="K7563" s="61"/>
      <c r="L7563" s="61"/>
      <c r="M7563" s="61"/>
      <c r="N7563" s="61"/>
      <c r="O7563" s="61"/>
      <c r="P7563" s="61"/>
      <c r="Q7563" s="61"/>
      <c r="R7563" s="61"/>
      <c r="S7563" s="61"/>
      <c r="T7563" s="61"/>
      <c r="U7563" s="61"/>
      <c r="V7563" s="61"/>
      <c r="W7563" s="61"/>
      <c r="X7563" s="61"/>
      <c r="Y7563" s="61"/>
      <c r="Z7563" s="61"/>
      <c r="AA7563" s="61"/>
      <c r="AB7563" s="61"/>
      <c r="AC7563" s="61"/>
      <c r="AD7563" s="61"/>
      <c r="AE7563" s="61"/>
      <c r="AF7563" s="61"/>
      <c r="AG7563" s="61"/>
      <c r="AH7563" s="61"/>
      <c r="AI7563" s="61"/>
      <c r="AJ7563" s="61"/>
      <c r="AK7563" s="61"/>
      <c r="AL7563" s="61"/>
      <c r="AM7563" s="61"/>
      <c r="AN7563" s="61"/>
      <c r="AO7563" s="61"/>
      <c r="AP7563" s="62"/>
      <c r="AQ7563" s="61"/>
      <c r="AR7563" s="61"/>
      <c r="AS7563" s="61"/>
      <c r="AT7563" s="61"/>
      <c r="AU7563" s="61"/>
      <c r="AV7563" s="61"/>
      <c r="AW7563" s="60"/>
    </row>
    <row r="7564" s="59" customFormat="1" customHeight="1" spans="1:49">
      <c r="A7564" s="60"/>
      <c r="B7564" s="60"/>
      <c r="C7564" s="60"/>
      <c r="D7564" s="60"/>
      <c r="H7564" s="61"/>
      <c r="I7564" s="61"/>
      <c r="J7564" s="61"/>
      <c r="K7564" s="61"/>
      <c r="L7564" s="61"/>
      <c r="M7564" s="61"/>
      <c r="N7564" s="61"/>
      <c r="O7564" s="61"/>
      <c r="P7564" s="61"/>
      <c r="Q7564" s="61"/>
      <c r="R7564" s="61"/>
      <c r="S7564" s="61"/>
      <c r="T7564" s="61"/>
      <c r="U7564" s="61"/>
      <c r="V7564" s="61"/>
      <c r="W7564" s="61"/>
      <c r="X7564" s="61"/>
      <c r="Y7564" s="61"/>
      <c r="Z7564" s="61"/>
      <c r="AA7564" s="61"/>
      <c r="AB7564" s="61"/>
      <c r="AC7564" s="61"/>
      <c r="AD7564" s="61"/>
      <c r="AE7564" s="61"/>
      <c r="AF7564" s="61"/>
      <c r="AG7564" s="61"/>
      <c r="AH7564" s="61"/>
      <c r="AI7564" s="61"/>
      <c r="AJ7564" s="61"/>
      <c r="AK7564" s="61"/>
      <c r="AL7564" s="61"/>
      <c r="AM7564" s="61"/>
      <c r="AN7564" s="61"/>
      <c r="AO7564" s="61"/>
      <c r="AP7564" s="62"/>
      <c r="AQ7564" s="61"/>
      <c r="AR7564" s="61"/>
      <c r="AS7564" s="61"/>
      <c r="AT7564" s="61"/>
      <c r="AU7564" s="61"/>
      <c r="AV7564" s="61"/>
      <c r="AW7564" s="60"/>
    </row>
    <row r="7565" s="59" customFormat="1" customHeight="1" spans="1:49">
      <c r="A7565" s="60"/>
      <c r="B7565" s="60"/>
      <c r="C7565" s="60"/>
      <c r="D7565" s="60"/>
      <c r="H7565" s="61"/>
      <c r="I7565" s="61"/>
      <c r="J7565" s="61"/>
      <c r="K7565" s="61"/>
      <c r="L7565" s="61"/>
      <c r="M7565" s="61"/>
      <c r="N7565" s="61"/>
      <c r="O7565" s="61"/>
      <c r="P7565" s="61"/>
      <c r="Q7565" s="61"/>
      <c r="R7565" s="61"/>
      <c r="S7565" s="61"/>
      <c r="T7565" s="61"/>
      <c r="U7565" s="61"/>
      <c r="V7565" s="61"/>
      <c r="W7565" s="61"/>
      <c r="X7565" s="61"/>
      <c r="Y7565" s="61"/>
      <c r="Z7565" s="61"/>
      <c r="AA7565" s="61"/>
      <c r="AB7565" s="61"/>
      <c r="AC7565" s="61"/>
      <c r="AD7565" s="61"/>
      <c r="AE7565" s="61"/>
      <c r="AF7565" s="61"/>
      <c r="AG7565" s="61"/>
      <c r="AH7565" s="61"/>
      <c r="AI7565" s="61"/>
      <c r="AJ7565" s="61"/>
      <c r="AK7565" s="61"/>
      <c r="AL7565" s="61"/>
      <c r="AM7565" s="61"/>
      <c r="AN7565" s="61"/>
      <c r="AO7565" s="61"/>
      <c r="AP7565" s="62"/>
      <c r="AQ7565" s="61"/>
      <c r="AR7565" s="61"/>
      <c r="AS7565" s="61"/>
      <c r="AT7565" s="61"/>
      <c r="AU7565" s="61"/>
      <c r="AV7565" s="61"/>
      <c r="AW7565" s="60"/>
    </row>
    <row r="7566" s="59" customFormat="1" customHeight="1" spans="1:49">
      <c r="A7566" s="60"/>
      <c r="B7566" s="60"/>
      <c r="C7566" s="60"/>
      <c r="D7566" s="60"/>
      <c r="H7566" s="61"/>
      <c r="I7566" s="61"/>
      <c r="J7566" s="61"/>
      <c r="K7566" s="61"/>
      <c r="L7566" s="61"/>
      <c r="M7566" s="61"/>
      <c r="N7566" s="61"/>
      <c r="O7566" s="61"/>
      <c r="P7566" s="61"/>
      <c r="Q7566" s="61"/>
      <c r="R7566" s="61"/>
      <c r="S7566" s="61"/>
      <c r="T7566" s="61"/>
      <c r="U7566" s="61"/>
      <c r="V7566" s="61"/>
      <c r="W7566" s="61"/>
      <c r="X7566" s="61"/>
      <c r="Y7566" s="61"/>
      <c r="Z7566" s="61"/>
      <c r="AA7566" s="61"/>
      <c r="AB7566" s="61"/>
      <c r="AC7566" s="61"/>
      <c r="AD7566" s="61"/>
      <c r="AE7566" s="61"/>
      <c r="AF7566" s="61"/>
      <c r="AG7566" s="61"/>
      <c r="AH7566" s="61"/>
      <c r="AI7566" s="61"/>
      <c r="AJ7566" s="61"/>
      <c r="AK7566" s="61"/>
      <c r="AL7566" s="61"/>
      <c r="AM7566" s="61"/>
      <c r="AN7566" s="61"/>
      <c r="AO7566" s="61"/>
      <c r="AP7566" s="62"/>
      <c r="AQ7566" s="61"/>
      <c r="AR7566" s="61"/>
      <c r="AS7566" s="61"/>
      <c r="AT7566" s="61"/>
      <c r="AU7566" s="61"/>
      <c r="AV7566" s="61"/>
      <c r="AW7566" s="60"/>
    </row>
    <row r="7567" s="59" customFormat="1" customHeight="1" spans="1:49">
      <c r="A7567" s="60"/>
      <c r="B7567" s="60"/>
      <c r="C7567" s="60"/>
      <c r="D7567" s="60"/>
      <c r="H7567" s="61"/>
      <c r="I7567" s="61"/>
      <c r="J7567" s="61"/>
      <c r="K7567" s="61"/>
      <c r="L7567" s="61"/>
      <c r="M7567" s="61"/>
      <c r="N7567" s="61"/>
      <c r="O7567" s="61"/>
      <c r="P7567" s="61"/>
      <c r="Q7567" s="61"/>
      <c r="R7567" s="61"/>
      <c r="S7567" s="61"/>
      <c r="T7567" s="61"/>
      <c r="U7567" s="61"/>
      <c r="V7567" s="61"/>
      <c r="W7567" s="61"/>
      <c r="X7567" s="61"/>
      <c r="Y7567" s="61"/>
      <c r="Z7567" s="61"/>
      <c r="AA7567" s="61"/>
      <c r="AB7567" s="61"/>
      <c r="AC7567" s="61"/>
      <c r="AD7567" s="61"/>
      <c r="AE7567" s="61"/>
      <c r="AF7567" s="61"/>
      <c r="AG7567" s="61"/>
      <c r="AH7567" s="61"/>
      <c r="AI7567" s="61"/>
      <c r="AJ7567" s="61"/>
      <c r="AK7567" s="61"/>
      <c r="AL7567" s="61"/>
      <c r="AM7567" s="61"/>
      <c r="AN7567" s="61"/>
      <c r="AO7567" s="61"/>
      <c r="AP7567" s="62"/>
      <c r="AQ7567" s="61"/>
      <c r="AR7567" s="61"/>
      <c r="AS7567" s="61"/>
      <c r="AT7567" s="61"/>
      <c r="AU7567" s="61"/>
      <c r="AV7567" s="61"/>
      <c r="AW7567" s="60"/>
    </row>
    <row r="7568" s="59" customFormat="1" customHeight="1" spans="1:49">
      <c r="A7568" s="60"/>
      <c r="B7568" s="60"/>
      <c r="C7568" s="60"/>
      <c r="D7568" s="60"/>
      <c r="H7568" s="61"/>
      <c r="I7568" s="61"/>
      <c r="J7568" s="61"/>
      <c r="K7568" s="61"/>
      <c r="L7568" s="61"/>
      <c r="M7568" s="61"/>
      <c r="N7568" s="61"/>
      <c r="O7568" s="61"/>
      <c r="P7568" s="61"/>
      <c r="Q7568" s="61"/>
      <c r="R7568" s="61"/>
      <c r="S7568" s="61"/>
      <c r="T7568" s="61"/>
      <c r="U7568" s="61"/>
      <c r="V7568" s="61"/>
      <c r="W7568" s="61"/>
      <c r="X7568" s="61"/>
      <c r="Y7568" s="61"/>
      <c r="Z7568" s="61"/>
      <c r="AA7568" s="61"/>
      <c r="AB7568" s="61"/>
      <c r="AC7568" s="61"/>
      <c r="AD7568" s="61"/>
      <c r="AE7568" s="61"/>
      <c r="AF7568" s="61"/>
      <c r="AG7568" s="61"/>
      <c r="AH7568" s="61"/>
      <c r="AI7568" s="61"/>
      <c r="AJ7568" s="61"/>
      <c r="AK7568" s="61"/>
      <c r="AL7568" s="61"/>
      <c r="AM7568" s="61"/>
      <c r="AN7568" s="61"/>
      <c r="AO7568" s="61"/>
      <c r="AP7568" s="62"/>
      <c r="AQ7568" s="61"/>
      <c r="AR7568" s="61"/>
      <c r="AS7568" s="61"/>
      <c r="AT7568" s="61"/>
      <c r="AU7568" s="61"/>
      <c r="AV7568" s="61"/>
      <c r="AW7568" s="60"/>
    </row>
    <row r="7569" s="59" customFormat="1" customHeight="1" spans="1:49">
      <c r="A7569" s="60"/>
      <c r="B7569" s="60"/>
      <c r="C7569" s="60"/>
      <c r="D7569" s="60"/>
      <c r="H7569" s="61"/>
      <c r="I7569" s="61"/>
      <c r="J7569" s="61"/>
      <c r="K7569" s="61"/>
      <c r="L7569" s="61"/>
      <c r="M7569" s="61"/>
      <c r="N7569" s="61"/>
      <c r="O7569" s="61"/>
      <c r="P7569" s="61"/>
      <c r="Q7569" s="61"/>
      <c r="R7569" s="61"/>
      <c r="S7569" s="61"/>
      <c r="T7569" s="61"/>
      <c r="U7569" s="61"/>
      <c r="V7569" s="61"/>
      <c r="W7569" s="61"/>
      <c r="X7569" s="61"/>
      <c r="Y7569" s="61"/>
      <c r="Z7569" s="61"/>
      <c r="AA7569" s="61"/>
      <c r="AB7569" s="61"/>
      <c r="AC7569" s="61"/>
      <c r="AD7569" s="61"/>
      <c r="AE7569" s="61"/>
      <c r="AF7569" s="61"/>
      <c r="AG7569" s="61"/>
      <c r="AH7569" s="61"/>
      <c r="AI7569" s="61"/>
      <c r="AJ7569" s="61"/>
      <c r="AK7569" s="61"/>
      <c r="AL7569" s="61"/>
      <c r="AM7569" s="61"/>
      <c r="AN7569" s="61"/>
      <c r="AO7569" s="61"/>
      <c r="AP7569" s="62"/>
      <c r="AQ7569" s="61"/>
      <c r="AR7569" s="61"/>
      <c r="AS7569" s="61"/>
      <c r="AT7569" s="61"/>
      <c r="AU7569" s="61"/>
      <c r="AV7569" s="61"/>
      <c r="AW7569" s="60"/>
    </row>
    <row r="7570" s="59" customFormat="1" customHeight="1" spans="1:49">
      <c r="A7570" s="60"/>
      <c r="B7570" s="60"/>
      <c r="C7570" s="60"/>
      <c r="D7570" s="60"/>
      <c r="H7570" s="61"/>
      <c r="I7570" s="61"/>
      <c r="J7570" s="61"/>
      <c r="K7570" s="61"/>
      <c r="L7570" s="61"/>
      <c r="M7570" s="61"/>
      <c r="N7570" s="61"/>
      <c r="O7570" s="61"/>
      <c r="P7570" s="61"/>
      <c r="Q7570" s="61"/>
      <c r="R7570" s="61"/>
      <c r="S7570" s="61"/>
      <c r="T7570" s="61"/>
      <c r="U7570" s="61"/>
      <c r="V7570" s="61"/>
      <c r="W7570" s="61"/>
      <c r="X7570" s="61"/>
      <c r="Y7570" s="61"/>
      <c r="Z7570" s="61"/>
      <c r="AA7570" s="61"/>
      <c r="AB7570" s="61"/>
      <c r="AC7570" s="61"/>
      <c r="AD7570" s="61"/>
      <c r="AE7570" s="61"/>
      <c r="AF7570" s="61"/>
      <c r="AG7570" s="61"/>
      <c r="AH7570" s="61"/>
      <c r="AI7570" s="61"/>
      <c r="AJ7570" s="61"/>
      <c r="AK7570" s="61"/>
      <c r="AL7570" s="61"/>
      <c r="AM7570" s="61"/>
      <c r="AN7570" s="61"/>
      <c r="AO7570" s="61"/>
      <c r="AP7570" s="62"/>
      <c r="AQ7570" s="61"/>
      <c r="AR7570" s="61"/>
      <c r="AS7570" s="61"/>
      <c r="AT7570" s="61"/>
      <c r="AU7570" s="61"/>
      <c r="AV7570" s="61"/>
      <c r="AW7570" s="60"/>
    </row>
    <row r="7571" s="59" customFormat="1" customHeight="1" spans="1:49">
      <c r="A7571" s="60"/>
      <c r="B7571" s="60"/>
      <c r="C7571" s="60"/>
      <c r="D7571" s="60"/>
      <c r="H7571" s="61"/>
      <c r="I7571" s="61"/>
      <c r="J7571" s="61"/>
      <c r="K7571" s="61"/>
      <c r="L7571" s="61"/>
      <c r="M7571" s="61"/>
      <c r="N7571" s="61"/>
      <c r="O7571" s="61"/>
      <c r="P7571" s="61"/>
      <c r="Q7571" s="61"/>
      <c r="R7571" s="61"/>
      <c r="S7571" s="61"/>
      <c r="T7571" s="61"/>
      <c r="U7571" s="61"/>
      <c r="V7571" s="61"/>
      <c r="W7571" s="61"/>
      <c r="X7571" s="61"/>
      <c r="Y7571" s="61"/>
      <c r="Z7571" s="61"/>
      <c r="AA7571" s="61"/>
      <c r="AB7571" s="61"/>
      <c r="AC7571" s="61"/>
      <c r="AD7571" s="61"/>
      <c r="AE7571" s="61"/>
      <c r="AF7571" s="61"/>
      <c r="AG7571" s="61"/>
      <c r="AH7571" s="61"/>
      <c r="AI7571" s="61"/>
      <c r="AJ7571" s="61"/>
      <c r="AK7571" s="61"/>
      <c r="AL7571" s="61"/>
      <c r="AM7571" s="61"/>
      <c r="AN7571" s="61"/>
      <c r="AO7571" s="61"/>
      <c r="AP7571" s="62"/>
      <c r="AQ7571" s="61"/>
      <c r="AR7571" s="61"/>
      <c r="AS7571" s="61"/>
      <c r="AT7571" s="61"/>
      <c r="AU7571" s="61"/>
      <c r="AV7571" s="61"/>
      <c r="AW7571" s="60"/>
    </row>
    <row r="7572" s="59" customFormat="1" customHeight="1" spans="1:49">
      <c r="A7572" s="60"/>
      <c r="B7572" s="60"/>
      <c r="C7572" s="60"/>
      <c r="D7572" s="60"/>
      <c r="H7572" s="61"/>
      <c r="I7572" s="61"/>
      <c r="J7572" s="61"/>
      <c r="K7572" s="61"/>
      <c r="L7572" s="61"/>
      <c r="M7572" s="61"/>
      <c r="N7572" s="61"/>
      <c r="O7572" s="61"/>
      <c r="P7572" s="61"/>
      <c r="Q7572" s="61"/>
      <c r="R7572" s="61"/>
      <c r="S7572" s="61"/>
      <c r="T7572" s="61"/>
      <c r="U7572" s="61"/>
      <c r="V7572" s="61"/>
      <c r="W7572" s="61"/>
      <c r="X7572" s="61"/>
      <c r="Y7572" s="61"/>
      <c r="Z7572" s="61"/>
      <c r="AA7572" s="61"/>
      <c r="AB7572" s="61"/>
      <c r="AC7572" s="61"/>
      <c r="AD7572" s="61"/>
      <c r="AE7572" s="61"/>
      <c r="AF7572" s="61"/>
      <c r="AG7572" s="61"/>
      <c r="AH7572" s="61"/>
      <c r="AI7572" s="61"/>
      <c r="AJ7572" s="61"/>
      <c r="AK7572" s="61"/>
      <c r="AL7572" s="61"/>
      <c r="AM7572" s="61"/>
      <c r="AN7572" s="61"/>
      <c r="AO7572" s="61"/>
      <c r="AP7572" s="62"/>
      <c r="AQ7572" s="61"/>
      <c r="AR7572" s="61"/>
      <c r="AS7572" s="61"/>
      <c r="AT7572" s="61"/>
      <c r="AU7572" s="61"/>
      <c r="AV7572" s="61"/>
      <c r="AW7572" s="60"/>
    </row>
    <row r="7573" s="59" customFormat="1" customHeight="1" spans="1:49">
      <c r="A7573" s="60"/>
      <c r="B7573" s="60"/>
      <c r="C7573" s="60"/>
      <c r="D7573" s="60"/>
      <c r="H7573" s="61"/>
      <c r="I7573" s="61"/>
      <c r="J7573" s="61"/>
      <c r="K7573" s="61"/>
      <c r="L7573" s="61"/>
      <c r="M7573" s="61"/>
      <c r="N7573" s="61"/>
      <c r="O7573" s="61"/>
      <c r="P7573" s="61"/>
      <c r="Q7573" s="61"/>
      <c r="R7573" s="61"/>
      <c r="S7573" s="61"/>
      <c r="T7573" s="61"/>
      <c r="U7573" s="61"/>
      <c r="V7573" s="61"/>
      <c r="W7573" s="61"/>
      <c r="X7573" s="61"/>
      <c r="Y7573" s="61"/>
      <c r="Z7573" s="61"/>
      <c r="AA7573" s="61"/>
      <c r="AB7573" s="61"/>
      <c r="AC7573" s="61"/>
      <c r="AD7573" s="61"/>
      <c r="AE7573" s="61"/>
      <c r="AF7573" s="61"/>
      <c r="AG7573" s="61"/>
      <c r="AH7573" s="61"/>
      <c r="AI7573" s="61"/>
      <c r="AJ7573" s="61"/>
      <c r="AK7573" s="61"/>
      <c r="AL7573" s="61"/>
      <c r="AM7573" s="61"/>
      <c r="AN7573" s="61"/>
      <c r="AO7573" s="61"/>
      <c r="AP7573" s="62"/>
      <c r="AQ7573" s="61"/>
      <c r="AR7573" s="61"/>
      <c r="AS7573" s="61"/>
      <c r="AT7573" s="61"/>
      <c r="AU7573" s="61"/>
      <c r="AV7573" s="61"/>
      <c r="AW7573" s="60"/>
    </row>
    <row r="7574" s="59" customFormat="1" customHeight="1" spans="1:49">
      <c r="A7574" s="60"/>
      <c r="B7574" s="60"/>
      <c r="C7574" s="60"/>
      <c r="D7574" s="60"/>
      <c r="H7574" s="61"/>
      <c r="I7574" s="61"/>
      <c r="J7574" s="61"/>
      <c r="K7574" s="61"/>
      <c r="L7574" s="61"/>
      <c r="M7574" s="61"/>
      <c r="N7574" s="61"/>
      <c r="O7574" s="61"/>
      <c r="P7574" s="61"/>
      <c r="Q7574" s="61"/>
      <c r="R7574" s="61"/>
      <c r="S7574" s="61"/>
      <c r="T7574" s="61"/>
      <c r="U7574" s="61"/>
      <c r="V7574" s="61"/>
      <c r="W7574" s="61"/>
      <c r="X7574" s="61"/>
      <c r="Y7574" s="61"/>
      <c r="Z7574" s="61"/>
      <c r="AA7574" s="61"/>
      <c r="AB7574" s="61"/>
      <c r="AC7574" s="61"/>
      <c r="AD7574" s="61"/>
      <c r="AE7574" s="61"/>
      <c r="AF7574" s="61"/>
      <c r="AG7574" s="61"/>
      <c r="AH7574" s="61"/>
      <c r="AI7574" s="61"/>
      <c r="AJ7574" s="61"/>
      <c r="AK7574" s="61"/>
      <c r="AL7574" s="61"/>
      <c r="AM7574" s="61"/>
      <c r="AN7574" s="61"/>
      <c r="AO7574" s="61"/>
      <c r="AP7574" s="62"/>
      <c r="AQ7574" s="61"/>
      <c r="AR7574" s="61"/>
      <c r="AS7574" s="61"/>
      <c r="AT7574" s="61"/>
      <c r="AU7574" s="61"/>
      <c r="AV7574" s="61"/>
      <c r="AW7574" s="60"/>
    </row>
    <row r="7575" s="59" customFormat="1" customHeight="1" spans="1:49">
      <c r="A7575" s="60"/>
      <c r="B7575" s="60"/>
      <c r="C7575" s="60"/>
      <c r="D7575" s="60"/>
      <c r="H7575" s="61"/>
      <c r="I7575" s="61"/>
      <c r="J7575" s="61"/>
      <c r="K7575" s="61"/>
      <c r="L7575" s="61"/>
      <c r="M7575" s="61"/>
      <c r="N7575" s="61"/>
      <c r="O7575" s="61"/>
      <c r="P7575" s="61"/>
      <c r="Q7575" s="61"/>
      <c r="R7575" s="61"/>
      <c r="S7575" s="61"/>
      <c r="T7575" s="61"/>
      <c r="U7575" s="61"/>
      <c r="V7575" s="61"/>
      <c r="W7575" s="61"/>
      <c r="X7575" s="61"/>
      <c r="Y7575" s="61"/>
      <c r="Z7575" s="61"/>
      <c r="AA7575" s="61"/>
      <c r="AB7575" s="61"/>
      <c r="AC7575" s="61"/>
      <c r="AD7575" s="61"/>
      <c r="AE7575" s="61"/>
      <c r="AF7575" s="61"/>
      <c r="AG7575" s="61"/>
      <c r="AH7575" s="61"/>
      <c r="AI7575" s="61"/>
      <c r="AJ7575" s="61"/>
      <c r="AK7575" s="61"/>
      <c r="AL7575" s="61"/>
      <c r="AM7575" s="61"/>
      <c r="AN7575" s="61"/>
      <c r="AO7575" s="61"/>
      <c r="AP7575" s="62"/>
      <c r="AQ7575" s="61"/>
      <c r="AR7575" s="61"/>
      <c r="AS7575" s="61"/>
      <c r="AT7575" s="61"/>
      <c r="AU7575" s="61"/>
      <c r="AV7575" s="61"/>
      <c r="AW7575" s="60"/>
    </row>
    <row r="7576" s="59" customFormat="1" customHeight="1" spans="1:49">
      <c r="A7576" s="60"/>
      <c r="B7576" s="60"/>
      <c r="C7576" s="60"/>
      <c r="D7576" s="60"/>
      <c r="H7576" s="61"/>
      <c r="I7576" s="61"/>
      <c r="J7576" s="61"/>
      <c r="K7576" s="61"/>
      <c r="L7576" s="61"/>
      <c r="M7576" s="61"/>
      <c r="N7576" s="61"/>
      <c r="O7576" s="61"/>
      <c r="P7576" s="61"/>
      <c r="Q7576" s="61"/>
      <c r="R7576" s="61"/>
      <c r="S7576" s="61"/>
      <c r="T7576" s="61"/>
      <c r="U7576" s="61"/>
      <c r="V7576" s="61"/>
      <c r="W7576" s="61"/>
      <c r="X7576" s="61"/>
      <c r="Y7576" s="61"/>
      <c r="Z7576" s="61"/>
      <c r="AA7576" s="61"/>
      <c r="AB7576" s="61"/>
      <c r="AC7576" s="61"/>
      <c r="AD7576" s="61"/>
      <c r="AE7576" s="61"/>
      <c r="AF7576" s="61"/>
      <c r="AG7576" s="61"/>
      <c r="AH7576" s="61"/>
      <c r="AI7576" s="61"/>
      <c r="AJ7576" s="61"/>
      <c r="AK7576" s="61"/>
      <c r="AL7576" s="61"/>
      <c r="AM7576" s="61"/>
      <c r="AN7576" s="61"/>
      <c r="AO7576" s="61"/>
      <c r="AP7576" s="62"/>
      <c r="AQ7576" s="61"/>
      <c r="AR7576" s="61"/>
      <c r="AS7576" s="61"/>
      <c r="AT7576" s="61"/>
      <c r="AU7576" s="61"/>
      <c r="AV7576" s="61"/>
      <c r="AW7576" s="60"/>
    </row>
    <row r="7577" s="59" customFormat="1" customHeight="1" spans="1:49">
      <c r="A7577" s="60"/>
      <c r="B7577" s="60"/>
      <c r="C7577" s="60"/>
      <c r="D7577" s="60"/>
      <c r="H7577" s="61"/>
      <c r="I7577" s="61"/>
      <c r="J7577" s="61"/>
      <c r="K7577" s="61"/>
      <c r="L7577" s="61"/>
      <c r="M7577" s="61"/>
      <c r="N7577" s="61"/>
      <c r="O7577" s="61"/>
      <c r="P7577" s="61"/>
      <c r="Q7577" s="61"/>
      <c r="R7577" s="61"/>
      <c r="S7577" s="61"/>
      <c r="T7577" s="61"/>
      <c r="U7577" s="61"/>
      <c r="V7577" s="61"/>
      <c r="W7577" s="61"/>
      <c r="X7577" s="61"/>
      <c r="Y7577" s="61"/>
      <c r="Z7577" s="61"/>
      <c r="AA7577" s="61"/>
      <c r="AB7577" s="61"/>
      <c r="AC7577" s="61"/>
      <c r="AD7577" s="61"/>
      <c r="AE7577" s="61"/>
      <c r="AF7577" s="61"/>
      <c r="AG7577" s="61"/>
      <c r="AH7577" s="61"/>
      <c r="AI7577" s="61"/>
      <c r="AJ7577" s="61"/>
      <c r="AK7577" s="61"/>
      <c r="AL7577" s="61"/>
      <c r="AM7577" s="61"/>
      <c r="AN7577" s="61"/>
      <c r="AO7577" s="61"/>
      <c r="AP7577" s="62"/>
      <c r="AQ7577" s="61"/>
      <c r="AR7577" s="61"/>
      <c r="AS7577" s="61"/>
      <c r="AT7577" s="61"/>
      <c r="AU7577" s="61"/>
      <c r="AV7577" s="61"/>
      <c r="AW7577" s="60"/>
    </row>
    <row r="7578" s="59" customFormat="1" customHeight="1" spans="1:49">
      <c r="A7578" s="60"/>
      <c r="B7578" s="60"/>
      <c r="C7578" s="60"/>
      <c r="D7578" s="60"/>
      <c r="H7578" s="61"/>
      <c r="I7578" s="61"/>
      <c r="J7578" s="61"/>
      <c r="K7578" s="61"/>
      <c r="L7578" s="61"/>
      <c r="M7578" s="61"/>
      <c r="N7578" s="61"/>
      <c r="O7578" s="61"/>
      <c r="P7578" s="61"/>
      <c r="Q7578" s="61"/>
      <c r="R7578" s="61"/>
      <c r="S7578" s="61"/>
      <c r="T7578" s="61"/>
      <c r="U7578" s="61"/>
      <c r="V7578" s="61"/>
      <c r="W7578" s="61"/>
      <c r="X7578" s="61"/>
      <c r="Y7578" s="61"/>
      <c r="Z7578" s="61"/>
      <c r="AA7578" s="61"/>
      <c r="AB7578" s="61"/>
      <c r="AC7578" s="61"/>
      <c r="AD7578" s="61"/>
      <c r="AE7578" s="61"/>
      <c r="AF7578" s="61"/>
      <c r="AG7578" s="61"/>
      <c r="AH7578" s="61"/>
      <c r="AI7578" s="61"/>
      <c r="AJ7578" s="61"/>
      <c r="AK7578" s="61"/>
      <c r="AL7578" s="61"/>
      <c r="AM7578" s="61"/>
      <c r="AN7578" s="61"/>
      <c r="AO7578" s="61"/>
      <c r="AP7578" s="62"/>
      <c r="AQ7578" s="61"/>
      <c r="AR7578" s="61"/>
      <c r="AS7578" s="61"/>
      <c r="AT7578" s="61"/>
      <c r="AU7578" s="61"/>
      <c r="AV7578" s="61"/>
      <c r="AW7578" s="60"/>
    </row>
    <row r="7579" s="59" customFormat="1" customHeight="1" spans="1:49">
      <c r="A7579" s="60"/>
      <c r="B7579" s="60"/>
      <c r="C7579" s="60"/>
      <c r="D7579" s="60"/>
      <c r="H7579" s="61"/>
      <c r="I7579" s="61"/>
      <c r="J7579" s="61"/>
      <c r="K7579" s="61"/>
      <c r="L7579" s="61"/>
      <c r="M7579" s="61"/>
      <c r="N7579" s="61"/>
      <c r="O7579" s="61"/>
      <c r="P7579" s="61"/>
      <c r="Q7579" s="61"/>
      <c r="R7579" s="61"/>
      <c r="S7579" s="61"/>
      <c r="T7579" s="61"/>
      <c r="U7579" s="61"/>
      <c r="V7579" s="61"/>
      <c r="W7579" s="61"/>
      <c r="X7579" s="61"/>
      <c r="Y7579" s="61"/>
      <c r="Z7579" s="61"/>
      <c r="AA7579" s="61"/>
      <c r="AB7579" s="61"/>
      <c r="AC7579" s="61"/>
      <c r="AD7579" s="61"/>
      <c r="AE7579" s="61"/>
      <c r="AF7579" s="61"/>
      <c r="AG7579" s="61"/>
      <c r="AH7579" s="61"/>
      <c r="AI7579" s="61"/>
      <c r="AJ7579" s="61"/>
      <c r="AK7579" s="61"/>
      <c r="AL7579" s="61"/>
      <c r="AM7579" s="61"/>
      <c r="AN7579" s="61"/>
      <c r="AO7579" s="61"/>
      <c r="AP7579" s="62"/>
      <c r="AQ7579" s="61"/>
      <c r="AR7579" s="61"/>
      <c r="AS7579" s="61"/>
      <c r="AT7579" s="61"/>
      <c r="AU7579" s="61"/>
      <c r="AV7579" s="61"/>
      <c r="AW7579" s="60"/>
    </row>
    <row r="7580" s="59" customFormat="1" customHeight="1" spans="1:49">
      <c r="A7580" s="60"/>
      <c r="B7580" s="60"/>
      <c r="C7580" s="60"/>
      <c r="D7580" s="60"/>
      <c r="H7580" s="61"/>
      <c r="I7580" s="61"/>
      <c r="J7580" s="61"/>
      <c r="K7580" s="61"/>
      <c r="L7580" s="61"/>
      <c r="M7580" s="61"/>
      <c r="N7580" s="61"/>
      <c r="O7580" s="61"/>
      <c r="P7580" s="61"/>
      <c r="Q7580" s="61"/>
      <c r="R7580" s="61"/>
      <c r="S7580" s="61"/>
      <c r="T7580" s="61"/>
      <c r="U7580" s="61"/>
      <c r="V7580" s="61"/>
      <c r="W7580" s="61"/>
      <c r="X7580" s="61"/>
      <c r="Y7580" s="61"/>
      <c r="Z7580" s="61"/>
      <c r="AA7580" s="61"/>
      <c r="AB7580" s="61"/>
      <c r="AC7580" s="61"/>
      <c r="AD7580" s="61"/>
      <c r="AE7580" s="61"/>
      <c r="AF7580" s="61"/>
      <c r="AG7580" s="61"/>
      <c r="AH7580" s="61"/>
      <c r="AI7580" s="61"/>
      <c r="AJ7580" s="61"/>
      <c r="AK7580" s="61"/>
      <c r="AL7580" s="61"/>
      <c r="AM7580" s="61"/>
      <c r="AN7580" s="61"/>
      <c r="AO7580" s="61"/>
      <c r="AP7580" s="62"/>
      <c r="AQ7580" s="61"/>
      <c r="AR7580" s="61"/>
      <c r="AS7580" s="61"/>
      <c r="AT7580" s="61"/>
      <c r="AU7580" s="61"/>
      <c r="AV7580" s="61"/>
      <c r="AW7580" s="60"/>
    </row>
    <row r="7581" s="59" customFormat="1" customHeight="1" spans="1:49">
      <c r="A7581" s="60"/>
      <c r="B7581" s="60"/>
      <c r="C7581" s="60"/>
      <c r="D7581" s="60"/>
      <c r="H7581" s="61"/>
      <c r="I7581" s="61"/>
      <c r="J7581" s="61"/>
      <c r="K7581" s="61"/>
      <c r="L7581" s="61"/>
      <c r="M7581" s="61"/>
      <c r="N7581" s="61"/>
      <c r="O7581" s="61"/>
      <c r="P7581" s="61"/>
      <c r="Q7581" s="61"/>
      <c r="R7581" s="61"/>
      <c r="S7581" s="61"/>
      <c r="T7581" s="61"/>
      <c r="U7581" s="61"/>
      <c r="V7581" s="61"/>
      <c r="W7581" s="61"/>
      <c r="X7581" s="61"/>
      <c r="Y7581" s="61"/>
      <c r="Z7581" s="61"/>
      <c r="AA7581" s="61"/>
      <c r="AB7581" s="61"/>
      <c r="AC7581" s="61"/>
      <c r="AD7581" s="61"/>
      <c r="AE7581" s="61"/>
      <c r="AF7581" s="61"/>
      <c r="AG7581" s="61"/>
      <c r="AH7581" s="61"/>
      <c r="AI7581" s="61"/>
      <c r="AJ7581" s="61"/>
      <c r="AK7581" s="61"/>
      <c r="AL7581" s="61"/>
      <c r="AM7581" s="61"/>
      <c r="AN7581" s="61"/>
      <c r="AO7581" s="61"/>
      <c r="AP7581" s="62"/>
      <c r="AQ7581" s="61"/>
      <c r="AR7581" s="61"/>
      <c r="AS7581" s="61"/>
      <c r="AT7581" s="61"/>
      <c r="AU7581" s="61"/>
      <c r="AV7581" s="61"/>
      <c r="AW7581" s="60"/>
    </row>
    <row r="7582" s="59" customFormat="1" customHeight="1" spans="1:49">
      <c r="A7582" s="60"/>
      <c r="B7582" s="60"/>
      <c r="C7582" s="60"/>
      <c r="D7582" s="60"/>
      <c r="H7582" s="61"/>
      <c r="I7582" s="61"/>
      <c r="J7582" s="61"/>
      <c r="K7582" s="61"/>
      <c r="L7582" s="61"/>
      <c r="M7582" s="61"/>
      <c r="N7582" s="61"/>
      <c r="O7582" s="61"/>
      <c r="P7582" s="61"/>
      <c r="Q7582" s="61"/>
      <c r="R7582" s="61"/>
      <c r="S7582" s="61"/>
      <c r="T7582" s="61"/>
      <c r="U7582" s="61"/>
      <c r="V7582" s="61"/>
      <c r="W7582" s="61"/>
      <c r="X7582" s="61"/>
      <c r="Y7582" s="61"/>
      <c r="Z7582" s="61"/>
      <c r="AA7582" s="61"/>
      <c r="AB7582" s="61"/>
      <c r="AC7582" s="61"/>
      <c r="AD7582" s="61"/>
      <c r="AE7582" s="61"/>
      <c r="AF7582" s="61"/>
      <c r="AG7582" s="61"/>
      <c r="AH7582" s="61"/>
      <c r="AI7582" s="61"/>
      <c r="AJ7582" s="61"/>
      <c r="AK7582" s="61"/>
      <c r="AL7582" s="61"/>
      <c r="AM7582" s="61"/>
      <c r="AN7582" s="61"/>
      <c r="AO7582" s="61"/>
      <c r="AP7582" s="62"/>
      <c r="AQ7582" s="61"/>
      <c r="AR7582" s="61"/>
      <c r="AS7582" s="61"/>
      <c r="AT7582" s="61"/>
      <c r="AU7582" s="61"/>
      <c r="AV7582" s="61"/>
      <c r="AW7582" s="60"/>
    </row>
    <row r="7583" s="59" customFormat="1" customHeight="1" spans="1:49">
      <c r="A7583" s="60"/>
      <c r="B7583" s="60"/>
      <c r="C7583" s="60"/>
      <c r="D7583" s="60"/>
      <c r="H7583" s="61"/>
      <c r="I7583" s="61"/>
      <c r="J7583" s="61"/>
      <c r="K7583" s="61"/>
      <c r="L7583" s="61"/>
      <c r="M7583" s="61"/>
      <c r="N7583" s="61"/>
      <c r="O7583" s="61"/>
      <c r="P7583" s="61"/>
      <c r="Q7583" s="61"/>
      <c r="R7583" s="61"/>
      <c r="S7583" s="61"/>
      <c r="T7583" s="61"/>
      <c r="U7583" s="61"/>
      <c r="V7583" s="61"/>
      <c r="W7583" s="61"/>
      <c r="X7583" s="61"/>
      <c r="Y7583" s="61"/>
      <c r="Z7583" s="61"/>
      <c r="AA7583" s="61"/>
      <c r="AB7583" s="61"/>
      <c r="AC7583" s="61"/>
      <c r="AD7583" s="61"/>
      <c r="AE7583" s="61"/>
      <c r="AF7583" s="61"/>
      <c r="AG7583" s="61"/>
      <c r="AH7583" s="61"/>
      <c r="AI7583" s="61"/>
      <c r="AJ7583" s="61"/>
      <c r="AK7583" s="61"/>
      <c r="AL7583" s="61"/>
      <c r="AM7583" s="61"/>
      <c r="AN7583" s="61"/>
      <c r="AO7583" s="61"/>
      <c r="AP7583" s="62"/>
      <c r="AQ7583" s="61"/>
      <c r="AR7583" s="61"/>
      <c r="AS7583" s="61"/>
      <c r="AT7583" s="61"/>
      <c r="AU7583" s="61"/>
      <c r="AV7583" s="61"/>
      <c r="AW7583" s="60"/>
    </row>
    <row r="7584" s="59" customFormat="1" customHeight="1" spans="1:49">
      <c r="A7584" s="60"/>
      <c r="B7584" s="60"/>
      <c r="C7584" s="60"/>
      <c r="D7584" s="60"/>
      <c r="H7584" s="61"/>
      <c r="I7584" s="61"/>
      <c r="J7584" s="61"/>
      <c r="K7584" s="61"/>
      <c r="L7584" s="61"/>
      <c r="M7584" s="61"/>
      <c r="N7584" s="61"/>
      <c r="O7584" s="61"/>
      <c r="P7584" s="61"/>
      <c r="Q7584" s="61"/>
      <c r="R7584" s="61"/>
      <c r="S7584" s="61"/>
      <c r="T7584" s="61"/>
      <c r="U7584" s="61"/>
      <c r="V7584" s="61"/>
      <c r="W7584" s="61"/>
      <c r="X7584" s="61"/>
      <c r="Y7584" s="61"/>
      <c r="Z7584" s="61"/>
      <c r="AA7584" s="61"/>
      <c r="AB7584" s="61"/>
      <c r="AC7584" s="61"/>
      <c r="AD7584" s="61"/>
      <c r="AE7584" s="61"/>
      <c r="AF7584" s="61"/>
      <c r="AG7584" s="61"/>
      <c r="AH7584" s="61"/>
      <c r="AI7584" s="61"/>
      <c r="AJ7584" s="61"/>
      <c r="AK7584" s="61"/>
      <c r="AL7584" s="61"/>
      <c r="AM7584" s="61"/>
      <c r="AN7584" s="61"/>
      <c r="AO7584" s="61"/>
      <c r="AP7584" s="62"/>
      <c r="AQ7584" s="61"/>
      <c r="AR7584" s="61"/>
      <c r="AS7584" s="61"/>
      <c r="AT7584" s="61"/>
      <c r="AU7584" s="61"/>
      <c r="AV7584" s="61"/>
      <c r="AW7584" s="60"/>
    </row>
    <row r="7585" s="59" customFormat="1" customHeight="1" spans="1:49">
      <c r="A7585" s="60"/>
      <c r="B7585" s="60"/>
      <c r="C7585" s="60"/>
      <c r="D7585" s="60"/>
      <c r="H7585" s="61"/>
      <c r="I7585" s="61"/>
      <c r="J7585" s="61"/>
      <c r="K7585" s="61"/>
      <c r="L7585" s="61"/>
      <c r="M7585" s="61"/>
      <c r="N7585" s="61"/>
      <c r="O7585" s="61"/>
      <c r="P7585" s="61"/>
      <c r="Q7585" s="61"/>
      <c r="R7585" s="61"/>
      <c r="S7585" s="61"/>
      <c r="T7585" s="61"/>
      <c r="U7585" s="61"/>
      <c r="V7585" s="61"/>
      <c r="W7585" s="61"/>
      <c r="X7585" s="61"/>
      <c r="Y7585" s="61"/>
      <c r="Z7585" s="61"/>
      <c r="AA7585" s="61"/>
      <c r="AB7585" s="61"/>
      <c r="AC7585" s="61"/>
      <c r="AD7585" s="61"/>
      <c r="AE7585" s="61"/>
      <c r="AF7585" s="61"/>
      <c r="AG7585" s="61"/>
      <c r="AH7585" s="61"/>
      <c r="AI7585" s="61"/>
      <c r="AJ7585" s="61"/>
      <c r="AK7585" s="61"/>
      <c r="AL7585" s="61"/>
      <c r="AM7585" s="61"/>
      <c r="AN7585" s="61"/>
      <c r="AO7585" s="61"/>
      <c r="AP7585" s="62"/>
      <c r="AQ7585" s="61"/>
      <c r="AR7585" s="61"/>
      <c r="AS7585" s="61"/>
      <c r="AT7585" s="61"/>
      <c r="AU7585" s="61"/>
      <c r="AV7585" s="61"/>
      <c r="AW7585" s="60"/>
    </row>
    <row r="7586" s="59" customFormat="1" customHeight="1" spans="1:49">
      <c r="A7586" s="60"/>
      <c r="B7586" s="60"/>
      <c r="C7586" s="60"/>
      <c r="D7586" s="60"/>
      <c r="H7586" s="61"/>
      <c r="I7586" s="61"/>
      <c r="J7586" s="61"/>
      <c r="K7586" s="61"/>
      <c r="L7586" s="61"/>
      <c r="M7586" s="61"/>
      <c r="N7586" s="61"/>
      <c r="O7586" s="61"/>
      <c r="P7586" s="61"/>
      <c r="Q7586" s="61"/>
      <c r="R7586" s="61"/>
      <c r="S7586" s="61"/>
      <c r="T7586" s="61"/>
      <c r="U7586" s="61"/>
      <c r="V7586" s="61"/>
      <c r="W7586" s="61"/>
      <c r="X7586" s="61"/>
      <c r="Y7586" s="61"/>
      <c r="Z7586" s="61"/>
      <c r="AA7586" s="61"/>
      <c r="AB7586" s="61"/>
      <c r="AC7586" s="61"/>
      <c r="AD7586" s="61"/>
      <c r="AE7586" s="61"/>
      <c r="AF7586" s="61"/>
      <c r="AG7586" s="61"/>
      <c r="AH7586" s="61"/>
      <c r="AI7586" s="61"/>
      <c r="AJ7586" s="61"/>
      <c r="AK7586" s="61"/>
      <c r="AL7586" s="61"/>
      <c r="AM7586" s="61"/>
      <c r="AN7586" s="61"/>
      <c r="AO7586" s="61"/>
      <c r="AP7586" s="62"/>
      <c r="AQ7586" s="61"/>
      <c r="AR7586" s="61"/>
      <c r="AS7586" s="61"/>
      <c r="AT7586" s="61"/>
      <c r="AU7586" s="61"/>
      <c r="AV7586" s="61"/>
      <c r="AW7586" s="60"/>
    </row>
    <row r="7587" s="59" customFormat="1" customHeight="1" spans="1:49">
      <c r="A7587" s="60"/>
      <c r="B7587" s="60"/>
      <c r="C7587" s="60"/>
      <c r="D7587" s="60"/>
      <c r="H7587" s="61"/>
      <c r="I7587" s="61"/>
      <c r="J7587" s="61"/>
      <c r="K7587" s="61"/>
      <c r="L7587" s="61"/>
      <c r="M7587" s="61"/>
      <c r="N7587" s="61"/>
      <c r="O7587" s="61"/>
      <c r="P7587" s="61"/>
      <c r="Q7587" s="61"/>
      <c r="R7587" s="61"/>
      <c r="S7587" s="61"/>
      <c r="T7587" s="61"/>
      <c r="U7587" s="61"/>
      <c r="V7587" s="61"/>
      <c r="W7587" s="61"/>
      <c r="X7587" s="61"/>
      <c r="Y7587" s="61"/>
      <c r="Z7587" s="61"/>
      <c r="AA7587" s="61"/>
      <c r="AB7587" s="61"/>
      <c r="AC7587" s="61"/>
      <c r="AD7587" s="61"/>
      <c r="AE7587" s="61"/>
      <c r="AF7587" s="61"/>
      <c r="AG7587" s="61"/>
      <c r="AH7587" s="61"/>
      <c r="AI7587" s="61"/>
      <c r="AJ7587" s="61"/>
      <c r="AK7587" s="61"/>
      <c r="AL7587" s="61"/>
      <c r="AM7587" s="61"/>
      <c r="AN7587" s="61"/>
      <c r="AO7587" s="61"/>
      <c r="AP7587" s="62"/>
      <c r="AQ7587" s="61"/>
      <c r="AR7587" s="61"/>
      <c r="AS7587" s="61"/>
      <c r="AT7587" s="61"/>
      <c r="AU7587" s="61"/>
      <c r="AV7587" s="61"/>
      <c r="AW7587" s="60"/>
    </row>
    <row r="7588" s="59" customFormat="1" customHeight="1" spans="1:49">
      <c r="A7588" s="60"/>
      <c r="B7588" s="60"/>
      <c r="C7588" s="60"/>
      <c r="D7588" s="60"/>
      <c r="H7588" s="61"/>
      <c r="I7588" s="61"/>
      <c r="J7588" s="61"/>
      <c r="K7588" s="61"/>
      <c r="L7588" s="61"/>
      <c r="M7588" s="61"/>
      <c r="N7588" s="61"/>
      <c r="O7588" s="61"/>
      <c r="P7588" s="61"/>
      <c r="Q7588" s="61"/>
      <c r="R7588" s="61"/>
      <c r="S7588" s="61"/>
      <c r="T7588" s="61"/>
      <c r="U7588" s="61"/>
      <c r="V7588" s="61"/>
      <c r="W7588" s="61"/>
      <c r="X7588" s="61"/>
      <c r="Y7588" s="61"/>
      <c r="Z7588" s="61"/>
      <c r="AA7588" s="61"/>
      <c r="AB7588" s="61"/>
      <c r="AC7588" s="61"/>
      <c r="AD7588" s="61"/>
      <c r="AE7588" s="61"/>
      <c r="AF7588" s="61"/>
      <c r="AG7588" s="61"/>
      <c r="AH7588" s="61"/>
      <c r="AI7588" s="61"/>
      <c r="AJ7588" s="61"/>
      <c r="AK7588" s="61"/>
      <c r="AL7588" s="61"/>
      <c r="AM7588" s="61"/>
      <c r="AN7588" s="61"/>
      <c r="AO7588" s="61"/>
      <c r="AP7588" s="62"/>
      <c r="AQ7588" s="61"/>
      <c r="AR7588" s="61"/>
      <c r="AS7588" s="61"/>
      <c r="AT7588" s="61"/>
      <c r="AU7588" s="61"/>
      <c r="AV7588" s="61"/>
      <c r="AW7588" s="60"/>
    </row>
    <row r="7589" s="59" customFormat="1" customHeight="1" spans="1:49">
      <c r="A7589" s="60"/>
      <c r="B7589" s="60"/>
      <c r="C7589" s="60"/>
      <c r="D7589" s="60"/>
      <c r="H7589" s="61"/>
      <c r="I7589" s="61"/>
      <c r="J7589" s="61"/>
      <c r="K7589" s="61"/>
      <c r="L7589" s="61"/>
      <c r="M7589" s="61"/>
      <c r="N7589" s="61"/>
      <c r="O7589" s="61"/>
      <c r="P7589" s="61"/>
      <c r="Q7589" s="61"/>
      <c r="R7589" s="61"/>
      <c r="S7589" s="61"/>
      <c r="T7589" s="61"/>
      <c r="U7589" s="61"/>
      <c r="V7589" s="61"/>
      <c r="W7589" s="61"/>
      <c r="X7589" s="61"/>
      <c r="Y7589" s="61"/>
      <c r="Z7589" s="61"/>
      <c r="AA7589" s="61"/>
      <c r="AB7589" s="61"/>
      <c r="AC7589" s="61"/>
      <c r="AD7589" s="61"/>
      <c r="AE7589" s="61"/>
      <c r="AF7589" s="61"/>
      <c r="AG7589" s="61"/>
      <c r="AH7589" s="61"/>
      <c r="AI7589" s="61"/>
      <c r="AJ7589" s="61"/>
      <c r="AK7589" s="61"/>
      <c r="AL7589" s="61"/>
      <c r="AM7589" s="61"/>
      <c r="AN7589" s="61"/>
      <c r="AO7589" s="61"/>
      <c r="AP7589" s="62"/>
      <c r="AQ7589" s="61"/>
      <c r="AR7589" s="61"/>
      <c r="AS7589" s="61"/>
      <c r="AT7589" s="61"/>
      <c r="AU7589" s="61"/>
      <c r="AV7589" s="61"/>
      <c r="AW7589" s="60"/>
    </row>
    <row r="7590" s="59" customFormat="1" customHeight="1" spans="1:49">
      <c r="A7590" s="60"/>
      <c r="B7590" s="60"/>
      <c r="C7590" s="60"/>
      <c r="D7590" s="60"/>
      <c r="H7590" s="61"/>
      <c r="I7590" s="61"/>
      <c r="J7590" s="61"/>
      <c r="K7590" s="61"/>
      <c r="L7590" s="61"/>
      <c r="M7590" s="61"/>
      <c r="N7590" s="61"/>
      <c r="O7590" s="61"/>
      <c r="P7590" s="61"/>
      <c r="Q7590" s="61"/>
      <c r="R7590" s="61"/>
      <c r="S7590" s="61"/>
      <c r="T7590" s="61"/>
      <c r="U7590" s="61"/>
      <c r="V7590" s="61"/>
      <c r="W7590" s="61"/>
      <c r="X7590" s="61"/>
      <c r="Y7590" s="61"/>
      <c r="Z7590" s="61"/>
      <c r="AA7590" s="61"/>
      <c r="AB7590" s="61"/>
      <c r="AC7590" s="61"/>
      <c r="AD7590" s="61"/>
      <c r="AE7590" s="61"/>
      <c r="AF7590" s="61"/>
      <c r="AG7590" s="61"/>
      <c r="AH7590" s="61"/>
      <c r="AI7590" s="61"/>
      <c r="AJ7590" s="61"/>
      <c r="AK7590" s="61"/>
      <c r="AL7590" s="61"/>
      <c r="AM7590" s="61"/>
      <c r="AN7590" s="61"/>
      <c r="AO7590" s="61"/>
      <c r="AP7590" s="62"/>
      <c r="AQ7590" s="61"/>
      <c r="AR7590" s="61"/>
      <c r="AS7590" s="61"/>
      <c r="AT7590" s="61"/>
      <c r="AU7590" s="61"/>
      <c r="AV7590" s="61"/>
      <c r="AW7590" s="60"/>
    </row>
    <row r="7591" s="59" customFormat="1" customHeight="1" spans="1:49">
      <c r="A7591" s="60"/>
      <c r="B7591" s="60"/>
      <c r="C7591" s="60"/>
      <c r="D7591" s="60"/>
      <c r="H7591" s="61"/>
      <c r="I7591" s="61"/>
      <c r="J7591" s="61"/>
      <c r="K7591" s="61"/>
      <c r="L7591" s="61"/>
      <c r="M7591" s="61"/>
      <c r="N7591" s="61"/>
      <c r="O7591" s="61"/>
      <c r="P7591" s="61"/>
      <c r="Q7591" s="61"/>
      <c r="R7591" s="61"/>
      <c r="S7591" s="61"/>
      <c r="T7591" s="61"/>
      <c r="U7591" s="61"/>
      <c r="V7591" s="61"/>
      <c r="W7591" s="61"/>
      <c r="X7591" s="61"/>
      <c r="Y7591" s="61"/>
      <c r="Z7591" s="61"/>
      <c r="AA7591" s="61"/>
      <c r="AB7591" s="61"/>
      <c r="AC7591" s="61"/>
      <c r="AD7591" s="61"/>
      <c r="AE7591" s="61"/>
      <c r="AF7591" s="61"/>
      <c r="AG7591" s="61"/>
      <c r="AH7591" s="61"/>
      <c r="AI7591" s="61"/>
      <c r="AJ7591" s="61"/>
      <c r="AK7591" s="61"/>
      <c r="AL7591" s="61"/>
      <c r="AM7591" s="61"/>
      <c r="AN7591" s="61"/>
      <c r="AO7591" s="61"/>
      <c r="AP7591" s="62"/>
      <c r="AQ7591" s="61"/>
      <c r="AR7591" s="61"/>
      <c r="AS7591" s="61"/>
      <c r="AT7591" s="61"/>
      <c r="AU7591" s="61"/>
      <c r="AV7591" s="61"/>
      <c r="AW7591" s="60"/>
    </row>
    <row r="7592" s="59" customFormat="1" customHeight="1" spans="1:49">
      <c r="A7592" s="60"/>
      <c r="B7592" s="60"/>
      <c r="C7592" s="60"/>
      <c r="D7592" s="60"/>
      <c r="H7592" s="61"/>
      <c r="I7592" s="61"/>
      <c r="J7592" s="61"/>
      <c r="K7592" s="61"/>
      <c r="L7592" s="61"/>
      <c r="M7592" s="61"/>
      <c r="N7592" s="61"/>
      <c r="O7592" s="61"/>
      <c r="P7592" s="61"/>
      <c r="Q7592" s="61"/>
      <c r="R7592" s="61"/>
      <c r="S7592" s="61"/>
      <c r="T7592" s="61"/>
      <c r="U7592" s="61"/>
      <c r="V7592" s="61"/>
      <c r="W7592" s="61"/>
      <c r="X7592" s="61"/>
      <c r="Y7592" s="61"/>
      <c r="Z7592" s="61"/>
      <c r="AA7592" s="61"/>
      <c r="AB7592" s="61"/>
      <c r="AC7592" s="61"/>
      <c r="AD7592" s="61"/>
      <c r="AE7592" s="61"/>
      <c r="AF7592" s="61"/>
      <c r="AG7592" s="61"/>
      <c r="AH7592" s="61"/>
      <c r="AI7592" s="61"/>
      <c r="AJ7592" s="61"/>
      <c r="AK7592" s="61"/>
      <c r="AL7592" s="61"/>
      <c r="AM7592" s="61"/>
      <c r="AN7592" s="61"/>
      <c r="AO7592" s="61"/>
      <c r="AP7592" s="62"/>
      <c r="AQ7592" s="61"/>
      <c r="AR7592" s="61"/>
      <c r="AS7592" s="61"/>
      <c r="AT7592" s="61"/>
      <c r="AU7592" s="61"/>
      <c r="AV7592" s="61"/>
      <c r="AW7592" s="60"/>
    </row>
    <row r="7593" s="59" customFormat="1" customHeight="1" spans="1:49">
      <c r="A7593" s="60"/>
      <c r="B7593" s="60"/>
      <c r="C7593" s="60"/>
      <c r="D7593" s="60"/>
      <c r="H7593" s="61"/>
      <c r="I7593" s="61"/>
      <c r="J7593" s="61"/>
      <c r="K7593" s="61"/>
      <c r="L7593" s="61"/>
      <c r="M7593" s="61"/>
      <c r="N7593" s="61"/>
      <c r="O7593" s="61"/>
      <c r="P7593" s="61"/>
      <c r="Q7593" s="61"/>
      <c r="R7593" s="61"/>
      <c r="S7593" s="61"/>
      <c r="T7593" s="61"/>
      <c r="U7593" s="61"/>
      <c r="V7593" s="61"/>
      <c r="W7593" s="61"/>
      <c r="X7593" s="61"/>
      <c r="Y7593" s="61"/>
      <c r="Z7593" s="61"/>
      <c r="AA7593" s="61"/>
      <c r="AB7593" s="61"/>
      <c r="AC7593" s="61"/>
      <c r="AD7593" s="61"/>
      <c r="AE7593" s="61"/>
      <c r="AF7593" s="61"/>
      <c r="AG7593" s="61"/>
      <c r="AH7593" s="61"/>
      <c r="AI7593" s="61"/>
      <c r="AJ7593" s="61"/>
      <c r="AK7593" s="61"/>
      <c r="AL7593" s="61"/>
      <c r="AM7593" s="61"/>
      <c r="AN7593" s="61"/>
      <c r="AO7593" s="61"/>
      <c r="AP7593" s="62"/>
      <c r="AQ7593" s="61"/>
      <c r="AR7593" s="61"/>
      <c r="AS7593" s="61"/>
      <c r="AT7593" s="61"/>
      <c r="AU7593" s="61"/>
      <c r="AV7593" s="61"/>
      <c r="AW7593" s="60"/>
    </row>
    <row r="7594" s="59" customFormat="1" customHeight="1" spans="1:49">
      <c r="A7594" s="60"/>
      <c r="B7594" s="60"/>
      <c r="C7594" s="60"/>
      <c r="D7594" s="60"/>
      <c r="H7594" s="61"/>
      <c r="I7594" s="61"/>
      <c r="J7594" s="61"/>
      <c r="K7594" s="61"/>
      <c r="L7594" s="61"/>
      <c r="M7594" s="61"/>
      <c r="N7594" s="61"/>
      <c r="O7594" s="61"/>
      <c r="P7594" s="61"/>
      <c r="Q7594" s="61"/>
      <c r="R7594" s="61"/>
      <c r="S7594" s="61"/>
      <c r="T7594" s="61"/>
      <c r="U7594" s="61"/>
      <c r="V7594" s="61"/>
      <c r="W7594" s="61"/>
      <c r="X7594" s="61"/>
      <c r="Y7594" s="61"/>
      <c r="Z7594" s="61"/>
      <c r="AA7594" s="61"/>
      <c r="AB7594" s="61"/>
      <c r="AC7594" s="61"/>
      <c r="AD7594" s="61"/>
      <c r="AE7594" s="61"/>
      <c r="AF7594" s="61"/>
      <c r="AG7594" s="61"/>
      <c r="AH7594" s="61"/>
      <c r="AI7594" s="61"/>
      <c r="AJ7594" s="61"/>
      <c r="AK7594" s="61"/>
      <c r="AL7594" s="61"/>
      <c r="AM7594" s="61"/>
      <c r="AN7594" s="61"/>
      <c r="AO7594" s="61"/>
      <c r="AP7594" s="62"/>
      <c r="AQ7594" s="61"/>
      <c r="AR7594" s="61"/>
      <c r="AS7594" s="61"/>
      <c r="AT7594" s="61"/>
      <c r="AU7594" s="61"/>
      <c r="AV7594" s="61"/>
      <c r="AW7594" s="60"/>
    </row>
    <row r="7595" s="59" customFormat="1" customHeight="1" spans="1:49">
      <c r="A7595" s="60"/>
      <c r="B7595" s="60"/>
      <c r="C7595" s="60"/>
      <c r="D7595" s="60"/>
      <c r="H7595" s="61"/>
      <c r="I7595" s="61"/>
      <c r="J7595" s="61"/>
      <c r="K7595" s="61"/>
      <c r="L7595" s="61"/>
      <c r="M7595" s="61"/>
      <c r="N7595" s="61"/>
      <c r="O7595" s="61"/>
      <c r="P7595" s="61"/>
      <c r="Q7595" s="61"/>
      <c r="R7595" s="61"/>
      <c r="S7595" s="61"/>
      <c r="T7595" s="61"/>
      <c r="U7595" s="61"/>
      <c r="V7595" s="61"/>
      <c r="W7595" s="61"/>
      <c r="X7595" s="61"/>
      <c r="Y7595" s="61"/>
      <c r="Z7595" s="61"/>
      <c r="AA7595" s="61"/>
      <c r="AB7595" s="61"/>
      <c r="AC7595" s="61"/>
      <c r="AD7595" s="61"/>
      <c r="AE7595" s="61"/>
      <c r="AF7595" s="61"/>
      <c r="AG7595" s="61"/>
      <c r="AH7595" s="61"/>
      <c r="AI7595" s="61"/>
      <c r="AJ7595" s="61"/>
      <c r="AK7595" s="61"/>
      <c r="AL7595" s="61"/>
      <c r="AM7595" s="61"/>
      <c r="AN7595" s="61"/>
      <c r="AO7595" s="61"/>
      <c r="AP7595" s="62"/>
      <c r="AQ7595" s="61"/>
      <c r="AR7595" s="61"/>
      <c r="AS7595" s="61"/>
      <c r="AT7595" s="61"/>
      <c r="AU7595" s="61"/>
      <c r="AV7595" s="61"/>
      <c r="AW7595" s="60"/>
    </row>
    <row r="7596" s="59" customFormat="1" customHeight="1" spans="1:49">
      <c r="A7596" s="60"/>
      <c r="B7596" s="60"/>
      <c r="C7596" s="60"/>
      <c r="D7596" s="60"/>
      <c r="H7596" s="61"/>
      <c r="I7596" s="61"/>
      <c r="J7596" s="61"/>
      <c r="K7596" s="61"/>
      <c r="L7596" s="61"/>
      <c r="M7596" s="61"/>
      <c r="N7596" s="61"/>
      <c r="O7596" s="61"/>
      <c r="P7596" s="61"/>
      <c r="Q7596" s="61"/>
      <c r="R7596" s="61"/>
      <c r="S7596" s="61"/>
      <c r="T7596" s="61"/>
      <c r="U7596" s="61"/>
      <c r="V7596" s="61"/>
      <c r="W7596" s="61"/>
      <c r="X7596" s="61"/>
      <c r="Y7596" s="61"/>
      <c r="Z7596" s="61"/>
      <c r="AA7596" s="61"/>
      <c r="AB7596" s="61"/>
      <c r="AC7596" s="61"/>
      <c r="AD7596" s="61"/>
      <c r="AE7596" s="61"/>
      <c r="AF7596" s="61"/>
      <c r="AG7596" s="61"/>
      <c r="AH7596" s="61"/>
      <c r="AI7596" s="61"/>
      <c r="AJ7596" s="61"/>
      <c r="AK7596" s="61"/>
      <c r="AL7596" s="61"/>
      <c r="AM7596" s="61"/>
      <c r="AN7596" s="61"/>
      <c r="AO7596" s="61"/>
      <c r="AP7596" s="62"/>
      <c r="AQ7596" s="61"/>
      <c r="AR7596" s="61"/>
      <c r="AS7596" s="61"/>
      <c r="AT7596" s="61"/>
      <c r="AU7596" s="61"/>
      <c r="AV7596" s="61"/>
      <c r="AW7596" s="60"/>
    </row>
    <row r="7597" s="59" customFormat="1" customHeight="1" spans="1:49">
      <c r="A7597" s="60"/>
      <c r="B7597" s="60"/>
      <c r="C7597" s="60"/>
      <c r="D7597" s="60"/>
      <c r="H7597" s="61"/>
      <c r="I7597" s="61"/>
      <c r="J7597" s="61"/>
      <c r="K7597" s="61"/>
      <c r="L7597" s="61"/>
      <c r="M7597" s="61"/>
      <c r="N7597" s="61"/>
      <c r="O7597" s="61"/>
      <c r="P7597" s="61"/>
      <c r="Q7597" s="61"/>
      <c r="R7597" s="61"/>
      <c r="S7597" s="61"/>
      <c r="T7597" s="61"/>
      <c r="U7597" s="61"/>
      <c r="V7597" s="61"/>
      <c r="W7597" s="61"/>
      <c r="X7597" s="61"/>
      <c r="Y7597" s="61"/>
      <c r="Z7597" s="61"/>
      <c r="AA7597" s="61"/>
      <c r="AB7597" s="61"/>
      <c r="AC7597" s="61"/>
      <c r="AD7597" s="61"/>
      <c r="AE7597" s="61"/>
      <c r="AF7597" s="61"/>
      <c r="AG7597" s="61"/>
      <c r="AH7597" s="61"/>
      <c r="AI7597" s="61"/>
      <c r="AJ7597" s="61"/>
      <c r="AK7597" s="61"/>
      <c r="AL7597" s="61"/>
      <c r="AM7597" s="61"/>
      <c r="AN7597" s="61"/>
      <c r="AO7597" s="61"/>
      <c r="AP7597" s="62"/>
      <c r="AQ7597" s="61"/>
      <c r="AR7597" s="61"/>
      <c r="AS7597" s="61"/>
      <c r="AT7597" s="61"/>
      <c r="AU7597" s="61"/>
      <c r="AV7597" s="61"/>
      <c r="AW7597" s="60"/>
    </row>
    <row r="7598" s="59" customFormat="1" customHeight="1" spans="1:49">
      <c r="A7598" s="60"/>
      <c r="B7598" s="60"/>
      <c r="C7598" s="60"/>
      <c r="D7598" s="60"/>
      <c r="H7598" s="61"/>
      <c r="I7598" s="61"/>
      <c r="J7598" s="61"/>
      <c r="K7598" s="61"/>
      <c r="L7598" s="61"/>
      <c r="M7598" s="61"/>
      <c r="N7598" s="61"/>
      <c r="O7598" s="61"/>
      <c r="P7598" s="61"/>
      <c r="Q7598" s="61"/>
      <c r="R7598" s="61"/>
      <c r="S7598" s="61"/>
      <c r="T7598" s="61"/>
      <c r="U7598" s="61"/>
      <c r="V7598" s="61"/>
      <c r="W7598" s="61"/>
      <c r="X7598" s="61"/>
      <c r="Y7598" s="61"/>
      <c r="Z7598" s="61"/>
      <c r="AA7598" s="61"/>
      <c r="AB7598" s="61"/>
      <c r="AC7598" s="61"/>
      <c r="AD7598" s="61"/>
      <c r="AE7598" s="61"/>
      <c r="AF7598" s="61"/>
      <c r="AG7598" s="61"/>
      <c r="AH7598" s="61"/>
      <c r="AI7598" s="61"/>
      <c r="AJ7598" s="61"/>
      <c r="AK7598" s="61"/>
      <c r="AL7598" s="61"/>
      <c r="AM7598" s="61"/>
      <c r="AN7598" s="61"/>
      <c r="AO7598" s="61"/>
      <c r="AP7598" s="62"/>
      <c r="AQ7598" s="61"/>
      <c r="AR7598" s="61"/>
      <c r="AS7598" s="61"/>
      <c r="AT7598" s="61"/>
      <c r="AU7598" s="61"/>
      <c r="AV7598" s="61"/>
      <c r="AW7598" s="60"/>
    </row>
    <row r="7599" s="59" customFormat="1" customHeight="1" spans="1:49">
      <c r="A7599" s="60"/>
      <c r="B7599" s="60"/>
      <c r="C7599" s="60"/>
      <c r="D7599" s="60"/>
      <c r="H7599" s="61"/>
      <c r="I7599" s="61"/>
      <c r="J7599" s="61"/>
      <c r="K7599" s="61"/>
      <c r="L7599" s="61"/>
      <c r="M7599" s="61"/>
      <c r="N7599" s="61"/>
      <c r="O7599" s="61"/>
      <c r="P7599" s="61"/>
      <c r="Q7599" s="61"/>
      <c r="R7599" s="61"/>
      <c r="S7599" s="61"/>
      <c r="T7599" s="61"/>
      <c r="U7599" s="61"/>
      <c r="V7599" s="61"/>
      <c r="W7599" s="61"/>
      <c r="X7599" s="61"/>
      <c r="Y7599" s="61"/>
      <c r="Z7599" s="61"/>
      <c r="AA7599" s="61"/>
      <c r="AB7599" s="61"/>
      <c r="AC7599" s="61"/>
      <c r="AD7599" s="61"/>
      <c r="AE7599" s="61"/>
      <c r="AF7599" s="61"/>
      <c r="AG7599" s="61"/>
      <c r="AH7599" s="61"/>
      <c r="AI7599" s="61"/>
      <c r="AJ7599" s="61"/>
      <c r="AK7599" s="61"/>
      <c r="AL7599" s="61"/>
      <c r="AM7599" s="61"/>
      <c r="AN7599" s="61"/>
      <c r="AO7599" s="61"/>
      <c r="AP7599" s="62"/>
      <c r="AQ7599" s="61"/>
      <c r="AR7599" s="61"/>
      <c r="AS7599" s="61"/>
      <c r="AT7599" s="61"/>
      <c r="AU7599" s="61"/>
      <c r="AV7599" s="61"/>
      <c r="AW7599" s="60"/>
    </row>
    <row r="7600" s="59" customFormat="1" customHeight="1" spans="1:49">
      <c r="A7600" s="60"/>
      <c r="B7600" s="60"/>
      <c r="C7600" s="60"/>
      <c r="D7600" s="60"/>
      <c r="H7600" s="61"/>
      <c r="I7600" s="61"/>
      <c r="J7600" s="61"/>
      <c r="K7600" s="61"/>
      <c r="L7600" s="61"/>
      <c r="M7600" s="61"/>
      <c r="N7600" s="61"/>
      <c r="O7600" s="61"/>
      <c r="P7600" s="61"/>
      <c r="Q7600" s="61"/>
      <c r="R7600" s="61"/>
      <c r="S7600" s="61"/>
      <c r="T7600" s="61"/>
      <c r="U7600" s="61"/>
      <c r="V7600" s="61"/>
      <c r="W7600" s="61"/>
      <c r="X7600" s="61"/>
      <c r="Y7600" s="61"/>
      <c r="Z7600" s="61"/>
      <c r="AA7600" s="61"/>
      <c r="AB7600" s="61"/>
      <c r="AC7600" s="61"/>
      <c r="AD7600" s="61"/>
      <c r="AE7600" s="61"/>
      <c r="AF7600" s="61"/>
      <c r="AG7600" s="61"/>
      <c r="AH7600" s="61"/>
      <c r="AI7600" s="61"/>
      <c r="AJ7600" s="61"/>
      <c r="AK7600" s="61"/>
      <c r="AL7600" s="61"/>
      <c r="AM7600" s="61"/>
      <c r="AN7600" s="61"/>
      <c r="AO7600" s="61"/>
      <c r="AP7600" s="62"/>
      <c r="AQ7600" s="61"/>
      <c r="AR7600" s="61"/>
      <c r="AS7600" s="61"/>
      <c r="AT7600" s="61"/>
      <c r="AU7600" s="61"/>
      <c r="AV7600" s="61"/>
      <c r="AW7600" s="60"/>
    </row>
    <row r="7601" s="59" customFormat="1" customHeight="1" spans="1:49">
      <c r="A7601" s="60"/>
      <c r="B7601" s="60"/>
      <c r="C7601" s="60"/>
      <c r="D7601" s="60"/>
      <c r="H7601" s="61"/>
      <c r="I7601" s="61"/>
      <c r="J7601" s="61"/>
      <c r="K7601" s="61"/>
      <c r="L7601" s="61"/>
      <c r="M7601" s="61"/>
      <c r="N7601" s="61"/>
      <c r="O7601" s="61"/>
      <c r="P7601" s="61"/>
      <c r="Q7601" s="61"/>
      <c r="R7601" s="61"/>
      <c r="S7601" s="61"/>
      <c r="T7601" s="61"/>
      <c r="U7601" s="61"/>
      <c r="V7601" s="61"/>
      <c r="W7601" s="61"/>
      <c r="X7601" s="61"/>
      <c r="Y7601" s="61"/>
      <c r="Z7601" s="61"/>
      <c r="AA7601" s="61"/>
      <c r="AB7601" s="61"/>
      <c r="AC7601" s="61"/>
      <c r="AD7601" s="61"/>
      <c r="AE7601" s="61"/>
      <c r="AF7601" s="61"/>
      <c r="AG7601" s="61"/>
      <c r="AH7601" s="61"/>
      <c r="AI7601" s="61"/>
      <c r="AJ7601" s="61"/>
      <c r="AK7601" s="61"/>
      <c r="AL7601" s="61"/>
      <c r="AM7601" s="61"/>
      <c r="AN7601" s="61"/>
      <c r="AO7601" s="61"/>
      <c r="AP7601" s="62"/>
      <c r="AQ7601" s="61"/>
      <c r="AR7601" s="61"/>
      <c r="AS7601" s="61"/>
      <c r="AT7601" s="61"/>
      <c r="AU7601" s="61"/>
      <c r="AV7601" s="61"/>
      <c r="AW7601" s="60"/>
    </row>
    <row r="7602" s="59" customFormat="1" customHeight="1" spans="1:49">
      <c r="A7602" s="60"/>
      <c r="B7602" s="60"/>
      <c r="C7602" s="60"/>
      <c r="D7602" s="60"/>
      <c r="H7602" s="61"/>
      <c r="I7602" s="61"/>
      <c r="J7602" s="61"/>
      <c r="K7602" s="61"/>
      <c r="L7602" s="61"/>
      <c r="M7602" s="61"/>
      <c r="N7602" s="61"/>
      <c r="O7602" s="61"/>
      <c r="P7602" s="61"/>
      <c r="Q7602" s="61"/>
      <c r="R7602" s="61"/>
      <c r="S7602" s="61"/>
      <c r="T7602" s="61"/>
      <c r="U7602" s="61"/>
      <c r="V7602" s="61"/>
      <c r="W7602" s="61"/>
      <c r="X7602" s="61"/>
      <c r="Y7602" s="61"/>
      <c r="Z7602" s="61"/>
      <c r="AA7602" s="61"/>
      <c r="AB7602" s="61"/>
      <c r="AC7602" s="61"/>
      <c r="AD7602" s="61"/>
      <c r="AE7602" s="61"/>
      <c r="AF7602" s="61"/>
      <c r="AG7602" s="61"/>
      <c r="AH7602" s="61"/>
      <c r="AI7602" s="61"/>
      <c r="AJ7602" s="61"/>
      <c r="AK7602" s="61"/>
      <c r="AL7602" s="61"/>
      <c r="AM7602" s="61"/>
      <c r="AN7602" s="61"/>
      <c r="AO7602" s="61"/>
      <c r="AP7602" s="62"/>
      <c r="AQ7602" s="61"/>
      <c r="AR7602" s="61"/>
      <c r="AS7602" s="61"/>
      <c r="AT7602" s="61"/>
      <c r="AU7602" s="61"/>
      <c r="AV7602" s="61"/>
      <c r="AW7602" s="60"/>
    </row>
    <row r="7603" s="59" customFormat="1" customHeight="1" spans="1:49">
      <c r="A7603" s="60"/>
      <c r="B7603" s="60"/>
      <c r="C7603" s="60"/>
      <c r="D7603" s="60"/>
      <c r="H7603" s="61"/>
      <c r="I7603" s="61"/>
      <c r="J7603" s="61"/>
      <c r="K7603" s="61"/>
      <c r="L7603" s="61"/>
      <c r="M7603" s="61"/>
      <c r="N7603" s="61"/>
      <c r="O7603" s="61"/>
      <c r="P7603" s="61"/>
      <c r="Q7603" s="61"/>
      <c r="R7603" s="61"/>
      <c r="S7603" s="61"/>
      <c r="T7603" s="61"/>
      <c r="U7603" s="61"/>
      <c r="V7603" s="61"/>
      <c r="W7603" s="61"/>
      <c r="X7603" s="61"/>
      <c r="Y7603" s="61"/>
      <c r="Z7603" s="61"/>
      <c r="AA7603" s="61"/>
      <c r="AB7603" s="61"/>
      <c r="AC7603" s="61"/>
      <c r="AD7603" s="61"/>
      <c r="AE7603" s="61"/>
      <c r="AF7603" s="61"/>
      <c r="AG7603" s="61"/>
      <c r="AH7603" s="61"/>
      <c r="AI7603" s="61"/>
      <c r="AJ7603" s="61"/>
      <c r="AK7603" s="61"/>
      <c r="AL7603" s="61"/>
      <c r="AM7603" s="61"/>
      <c r="AN7603" s="61"/>
      <c r="AO7603" s="61"/>
      <c r="AP7603" s="62"/>
      <c r="AQ7603" s="61"/>
      <c r="AR7603" s="61"/>
      <c r="AS7603" s="61"/>
      <c r="AT7603" s="61"/>
      <c r="AU7603" s="61"/>
      <c r="AV7603" s="61"/>
      <c r="AW7603" s="60"/>
    </row>
    <row r="7604" s="59" customFormat="1" customHeight="1" spans="1:49">
      <c r="A7604" s="60"/>
      <c r="B7604" s="60"/>
      <c r="C7604" s="60"/>
      <c r="D7604" s="60"/>
      <c r="H7604" s="61"/>
      <c r="I7604" s="61"/>
      <c r="J7604" s="61"/>
      <c r="K7604" s="61"/>
      <c r="L7604" s="61"/>
      <c r="M7604" s="61"/>
      <c r="N7604" s="61"/>
      <c r="O7604" s="61"/>
      <c r="P7604" s="61"/>
      <c r="Q7604" s="61"/>
      <c r="R7604" s="61"/>
      <c r="S7604" s="61"/>
      <c r="T7604" s="61"/>
      <c r="U7604" s="61"/>
      <c r="V7604" s="61"/>
      <c r="W7604" s="61"/>
      <c r="X7604" s="61"/>
      <c r="Y7604" s="61"/>
      <c r="Z7604" s="61"/>
      <c r="AA7604" s="61"/>
      <c r="AB7604" s="61"/>
      <c r="AC7604" s="61"/>
      <c r="AD7604" s="61"/>
      <c r="AE7604" s="61"/>
      <c r="AF7604" s="61"/>
      <c r="AG7604" s="61"/>
      <c r="AH7604" s="61"/>
      <c r="AI7604" s="61"/>
      <c r="AJ7604" s="61"/>
      <c r="AK7604" s="61"/>
      <c r="AL7604" s="61"/>
      <c r="AM7604" s="61"/>
      <c r="AN7604" s="61"/>
      <c r="AO7604" s="61"/>
      <c r="AP7604" s="62"/>
      <c r="AQ7604" s="61"/>
      <c r="AR7604" s="61"/>
      <c r="AS7604" s="61"/>
      <c r="AT7604" s="61"/>
      <c r="AU7604" s="61"/>
      <c r="AV7604" s="61"/>
      <c r="AW7604" s="60"/>
    </row>
    <row r="7605" s="59" customFormat="1" customHeight="1" spans="1:49">
      <c r="A7605" s="60"/>
      <c r="B7605" s="60"/>
      <c r="C7605" s="60"/>
      <c r="D7605" s="60"/>
      <c r="H7605" s="61"/>
      <c r="I7605" s="61"/>
      <c r="J7605" s="61"/>
      <c r="K7605" s="61"/>
      <c r="L7605" s="61"/>
      <c r="M7605" s="61"/>
      <c r="N7605" s="61"/>
      <c r="O7605" s="61"/>
      <c r="P7605" s="61"/>
      <c r="Q7605" s="61"/>
      <c r="R7605" s="61"/>
      <c r="S7605" s="61"/>
      <c r="T7605" s="61"/>
      <c r="U7605" s="61"/>
      <c r="V7605" s="61"/>
      <c r="W7605" s="61"/>
      <c r="X7605" s="61"/>
      <c r="Y7605" s="61"/>
      <c r="Z7605" s="61"/>
      <c r="AA7605" s="61"/>
      <c r="AB7605" s="61"/>
      <c r="AC7605" s="61"/>
      <c r="AD7605" s="61"/>
      <c r="AE7605" s="61"/>
      <c r="AF7605" s="61"/>
      <c r="AG7605" s="61"/>
      <c r="AH7605" s="61"/>
      <c r="AI7605" s="61"/>
      <c r="AJ7605" s="61"/>
      <c r="AK7605" s="61"/>
      <c r="AL7605" s="61"/>
      <c r="AM7605" s="61"/>
      <c r="AN7605" s="61"/>
      <c r="AO7605" s="61"/>
      <c r="AP7605" s="62"/>
      <c r="AQ7605" s="61"/>
      <c r="AR7605" s="61"/>
      <c r="AS7605" s="61"/>
      <c r="AT7605" s="61"/>
      <c r="AU7605" s="61"/>
      <c r="AV7605" s="61"/>
      <c r="AW7605" s="60"/>
    </row>
    <row r="7606" s="59" customFormat="1" customHeight="1" spans="1:49">
      <c r="A7606" s="60"/>
      <c r="B7606" s="60"/>
      <c r="C7606" s="60"/>
      <c r="D7606" s="60"/>
      <c r="H7606" s="61"/>
      <c r="I7606" s="61"/>
      <c r="J7606" s="61"/>
      <c r="K7606" s="61"/>
      <c r="L7606" s="61"/>
      <c r="M7606" s="61"/>
      <c r="N7606" s="61"/>
      <c r="O7606" s="61"/>
      <c r="P7606" s="61"/>
      <c r="Q7606" s="61"/>
      <c r="R7606" s="61"/>
      <c r="S7606" s="61"/>
      <c r="T7606" s="61"/>
      <c r="U7606" s="61"/>
      <c r="V7606" s="61"/>
      <c r="W7606" s="61"/>
      <c r="X7606" s="61"/>
      <c r="Y7606" s="61"/>
      <c r="Z7606" s="61"/>
      <c r="AA7606" s="61"/>
      <c r="AB7606" s="61"/>
      <c r="AC7606" s="61"/>
      <c r="AD7606" s="61"/>
      <c r="AE7606" s="61"/>
      <c r="AF7606" s="61"/>
      <c r="AG7606" s="61"/>
      <c r="AH7606" s="61"/>
      <c r="AI7606" s="61"/>
      <c r="AJ7606" s="61"/>
      <c r="AK7606" s="61"/>
      <c r="AL7606" s="61"/>
      <c r="AM7606" s="61"/>
      <c r="AN7606" s="61"/>
      <c r="AO7606" s="61"/>
      <c r="AP7606" s="62"/>
      <c r="AQ7606" s="61"/>
      <c r="AR7606" s="61"/>
      <c r="AS7606" s="61"/>
      <c r="AT7606" s="61"/>
      <c r="AU7606" s="61"/>
      <c r="AV7606" s="61"/>
      <c r="AW7606" s="60"/>
    </row>
    <row r="7607" s="59" customFormat="1" customHeight="1" spans="1:49">
      <c r="A7607" s="60"/>
      <c r="B7607" s="60"/>
      <c r="C7607" s="60"/>
      <c r="D7607" s="60"/>
      <c r="H7607" s="61"/>
      <c r="I7607" s="61"/>
      <c r="J7607" s="61"/>
      <c r="K7607" s="61"/>
      <c r="L7607" s="61"/>
      <c r="M7607" s="61"/>
      <c r="N7607" s="61"/>
      <c r="O7607" s="61"/>
      <c r="P7607" s="61"/>
      <c r="Q7607" s="61"/>
      <c r="R7607" s="61"/>
      <c r="S7607" s="61"/>
      <c r="T7607" s="61"/>
      <c r="U7607" s="61"/>
      <c r="V7607" s="61"/>
      <c r="W7607" s="61"/>
      <c r="X7607" s="61"/>
      <c r="Y7607" s="61"/>
      <c r="Z7607" s="61"/>
      <c r="AA7607" s="61"/>
      <c r="AB7607" s="61"/>
      <c r="AC7607" s="61"/>
      <c r="AD7607" s="61"/>
      <c r="AE7607" s="61"/>
      <c r="AF7607" s="61"/>
      <c r="AG7607" s="61"/>
      <c r="AH7607" s="61"/>
      <c r="AI7607" s="61"/>
      <c r="AJ7607" s="61"/>
      <c r="AK7607" s="61"/>
      <c r="AL7607" s="61"/>
      <c r="AM7607" s="61"/>
      <c r="AN7607" s="61"/>
      <c r="AO7607" s="61"/>
      <c r="AP7607" s="62"/>
      <c r="AQ7607" s="61"/>
      <c r="AR7607" s="61"/>
      <c r="AS7607" s="61"/>
      <c r="AT7607" s="61"/>
      <c r="AU7607" s="61"/>
      <c r="AV7607" s="61"/>
      <c r="AW7607" s="60"/>
    </row>
    <row r="7608" s="59" customFormat="1" customHeight="1" spans="1:49">
      <c r="A7608" s="60"/>
      <c r="B7608" s="60"/>
      <c r="C7608" s="60"/>
      <c r="D7608" s="60"/>
      <c r="H7608" s="61"/>
      <c r="I7608" s="61"/>
      <c r="J7608" s="61"/>
      <c r="K7608" s="61"/>
      <c r="L7608" s="61"/>
      <c r="M7608" s="61"/>
      <c r="N7608" s="61"/>
      <c r="O7608" s="61"/>
      <c r="P7608" s="61"/>
      <c r="Q7608" s="61"/>
      <c r="R7608" s="61"/>
      <c r="S7608" s="61"/>
      <c r="T7608" s="61"/>
      <c r="U7608" s="61"/>
      <c r="V7608" s="61"/>
      <c r="W7608" s="61"/>
      <c r="X7608" s="61"/>
      <c r="Y7608" s="61"/>
      <c r="Z7608" s="61"/>
      <c r="AA7608" s="61"/>
      <c r="AB7608" s="61"/>
      <c r="AC7608" s="61"/>
      <c r="AD7608" s="61"/>
      <c r="AE7608" s="61"/>
      <c r="AF7608" s="61"/>
      <c r="AG7608" s="61"/>
      <c r="AH7608" s="61"/>
      <c r="AI7608" s="61"/>
      <c r="AJ7608" s="61"/>
      <c r="AK7608" s="61"/>
      <c r="AL7608" s="61"/>
      <c r="AM7608" s="61"/>
      <c r="AN7608" s="61"/>
      <c r="AO7608" s="61"/>
      <c r="AP7608" s="62"/>
      <c r="AQ7608" s="61"/>
      <c r="AR7608" s="61"/>
      <c r="AS7608" s="61"/>
      <c r="AT7608" s="61"/>
      <c r="AU7608" s="61"/>
      <c r="AV7608" s="61"/>
      <c r="AW7608" s="60"/>
    </row>
    <row r="7609" s="59" customFormat="1" customHeight="1" spans="1:49">
      <c r="A7609" s="60"/>
      <c r="B7609" s="60"/>
      <c r="C7609" s="60"/>
      <c r="D7609" s="60"/>
      <c r="H7609" s="61"/>
      <c r="I7609" s="61"/>
      <c r="J7609" s="61"/>
      <c r="K7609" s="61"/>
      <c r="L7609" s="61"/>
      <c r="M7609" s="61"/>
      <c r="N7609" s="61"/>
      <c r="O7609" s="61"/>
      <c r="P7609" s="61"/>
      <c r="Q7609" s="61"/>
      <c r="R7609" s="61"/>
      <c r="S7609" s="61"/>
      <c r="T7609" s="61"/>
      <c r="U7609" s="61"/>
      <c r="V7609" s="61"/>
      <c r="W7609" s="61"/>
      <c r="X7609" s="61"/>
      <c r="Y7609" s="61"/>
      <c r="Z7609" s="61"/>
      <c r="AA7609" s="61"/>
      <c r="AB7609" s="61"/>
      <c r="AC7609" s="61"/>
      <c r="AD7609" s="61"/>
      <c r="AE7609" s="61"/>
      <c r="AF7609" s="61"/>
      <c r="AG7609" s="61"/>
      <c r="AH7609" s="61"/>
      <c r="AI7609" s="61"/>
      <c r="AJ7609" s="61"/>
      <c r="AK7609" s="61"/>
      <c r="AL7609" s="61"/>
      <c r="AM7609" s="61"/>
      <c r="AN7609" s="61"/>
      <c r="AO7609" s="61"/>
      <c r="AP7609" s="62"/>
      <c r="AQ7609" s="61"/>
      <c r="AR7609" s="61"/>
      <c r="AS7609" s="61"/>
      <c r="AT7609" s="61"/>
      <c r="AU7609" s="61"/>
      <c r="AV7609" s="61"/>
      <c r="AW7609" s="60"/>
    </row>
    <row r="7610" s="59" customFormat="1" customHeight="1" spans="1:49">
      <c r="A7610" s="60"/>
      <c r="B7610" s="60"/>
      <c r="C7610" s="60"/>
      <c r="D7610" s="60"/>
      <c r="H7610" s="61"/>
      <c r="I7610" s="61"/>
      <c r="J7610" s="61"/>
      <c r="K7610" s="61"/>
      <c r="L7610" s="61"/>
      <c r="M7610" s="61"/>
      <c r="N7610" s="61"/>
      <c r="O7610" s="61"/>
      <c r="P7610" s="61"/>
      <c r="Q7610" s="61"/>
      <c r="R7610" s="61"/>
      <c r="S7610" s="61"/>
      <c r="T7610" s="61"/>
      <c r="U7610" s="61"/>
      <c r="V7610" s="61"/>
      <c r="W7610" s="61"/>
      <c r="X7610" s="61"/>
      <c r="Y7610" s="61"/>
      <c r="Z7610" s="61"/>
      <c r="AA7610" s="61"/>
      <c r="AB7610" s="61"/>
      <c r="AC7610" s="61"/>
      <c r="AD7610" s="61"/>
      <c r="AE7610" s="61"/>
      <c r="AF7610" s="61"/>
      <c r="AG7610" s="61"/>
      <c r="AH7610" s="61"/>
      <c r="AI7610" s="61"/>
      <c r="AJ7610" s="61"/>
      <c r="AK7610" s="61"/>
      <c r="AL7610" s="61"/>
      <c r="AM7610" s="61"/>
      <c r="AN7610" s="61"/>
      <c r="AO7610" s="61"/>
      <c r="AP7610" s="62"/>
      <c r="AQ7610" s="61"/>
      <c r="AR7610" s="61"/>
      <c r="AS7610" s="61"/>
      <c r="AT7610" s="61"/>
      <c r="AU7610" s="61"/>
      <c r="AV7610" s="61"/>
      <c r="AW7610" s="60"/>
    </row>
    <row r="7611" s="59" customFormat="1" customHeight="1" spans="1:49">
      <c r="A7611" s="60"/>
      <c r="B7611" s="60"/>
      <c r="C7611" s="60"/>
      <c r="D7611" s="60"/>
      <c r="H7611" s="61"/>
      <c r="I7611" s="61"/>
      <c r="J7611" s="61"/>
      <c r="K7611" s="61"/>
      <c r="L7611" s="61"/>
      <c r="M7611" s="61"/>
      <c r="N7611" s="61"/>
      <c r="O7611" s="61"/>
      <c r="P7611" s="61"/>
      <c r="Q7611" s="61"/>
      <c r="R7611" s="61"/>
      <c r="S7611" s="61"/>
      <c r="T7611" s="61"/>
      <c r="U7611" s="61"/>
      <c r="V7611" s="61"/>
      <c r="W7611" s="61"/>
      <c r="X7611" s="61"/>
      <c r="Y7611" s="61"/>
      <c r="Z7611" s="61"/>
      <c r="AA7611" s="61"/>
      <c r="AB7611" s="61"/>
      <c r="AC7611" s="61"/>
      <c r="AD7611" s="61"/>
      <c r="AE7611" s="61"/>
      <c r="AF7611" s="61"/>
      <c r="AG7611" s="61"/>
      <c r="AH7611" s="61"/>
      <c r="AI7611" s="61"/>
      <c r="AJ7611" s="61"/>
      <c r="AK7611" s="61"/>
      <c r="AL7611" s="61"/>
      <c r="AM7611" s="61"/>
      <c r="AN7611" s="61"/>
      <c r="AO7611" s="61"/>
      <c r="AP7611" s="62"/>
      <c r="AQ7611" s="61"/>
      <c r="AR7611" s="61"/>
      <c r="AS7611" s="61"/>
      <c r="AT7611" s="61"/>
      <c r="AU7611" s="61"/>
      <c r="AV7611" s="61"/>
      <c r="AW7611" s="60"/>
    </row>
    <row r="7612" s="59" customFormat="1" customHeight="1" spans="1:49">
      <c r="A7612" s="60"/>
      <c r="B7612" s="60"/>
      <c r="C7612" s="60"/>
      <c r="D7612" s="60"/>
      <c r="H7612" s="61"/>
      <c r="I7612" s="61"/>
      <c r="J7612" s="61"/>
      <c r="K7612" s="61"/>
      <c r="L7612" s="61"/>
      <c r="M7612" s="61"/>
      <c r="N7612" s="61"/>
      <c r="O7612" s="61"/>
      <c r="P7612" s="61"/>
      <c r="Q7612" s="61"/>
      <c r="R7612" s="61"/>
      <c r="S7612" s="61"/>
      <c r="T7612" s="61"/>
      <c r="U7612" s="61"/>
      <c r="V7612" s="61"/>
      <c r="W7612" s="61"/>
      <c r="X7612" s="61"/>
      <c r="Y7612" s="61"/>
      <c r="Z7612" s="61"/>
      <c r="AA7612" s="61"/>
      <c r="AB7612" s="61"/>
      <c r="AC7612" s="61"/>
      <c r="AD7612" s="61"/>
      <c r="AE7612" s="61"/>
      <c r="AF7612" s="61"/>
      <c r="AG7612" s="61"/>
      <c r="AH7612" s="61"/>
      <c r="AI7612" s="61"/>
      <c r="AJ7612" s="61"/>
      <c r="AK7612" s="61"/>
      <c r="AL7612" s="61"/>
      <c r="AM7612" s="61"/>
      <c r="AN7612" s="61"/>
      <c r="AO7612" s="61"/>
      <c r="AP7612" s="62"/>
      <c r="AQ7612" s="61"/>
      <c r="AR7612" s="61"/>
      <c r="AS7612" s="61"/>
      <c r="AT7612" s="61"/>
      <c r="AU7612" s="61"/>
      <c r="AV7612" s="61"/>
      <c r="AW7612" s="60"/>
    </row>
    <row r="7613" s="59" customFormat="1" customHeight="1" spans="1:49">
      <c r="A7613" s="60"/>
      <c r="B7613" s="60"/>
      <c r="C7613" s="60"/>
      <c r="D7613" s="60"/>
      <c r="H7613" s="61"/>
      <c r="I7613" s="61"/>
      <c r="J7613" s="61"/>
      <c r="K7613" s="61"/>
      <c r="L7613" s="61"/>
      <c r="M7613" s="61"/>
      <c r="N7613" s="61"/>
      <c r="O7613" s="61"/>
      <c r="P7613" s="61"/>
      <c r="Q7613" s="61"/>
      <c r="R7613" s="61"/>
      <c r="S7613" s="61"/>
      <c r="T7613" s="61"/>
      <c r="U7613" s="61"/>
      <c r="V7613" s="61"/>
      <c r="W7613" s="61"/>
      <c r="X7613" s="61"/>
      <c r="Y7613" s="61"/>
      <c r="Z7613" s="61"/>
      <c r="AA7613" s="61"/>
      <c r="AB7613" s="61"/>
      <c r="AC7613" s="61"/>
      <c r="AD7613" s="61"/>
      <c r="AE7613" s="61"/>
      <c r="AF7613" s="61"/>
      <c r="AG7613" s="61"/>
      <c r="AH7613" s="61"/>
      <c r="AI7613" s="61"/>
      <c r="AJ7613" s="61"/>
      <c r="AK7613" s="61"/>
      <c r="AL7613" s="61"/>
      <c r="AM7613" s="61"/>
      <c r="AN7613" s="61"/>
      <c r="AO7613" s="61"/>
      <c r="AP7613" s="62"/>
      <c r="AQ7613" s="61"/>
      <c r="AR7613" s="61"/>
      <c r="AS7613" s="61"/>
      <c r="AT7613" s="61"/>
      <c r="AU7613" s="61"/>
      <c r="AV7613" s="61"/>
      <c r="AW7613" s="60"/>
    </row>
    <row r="7614" s="59" customFormat="1" customHeight="1" spans="1:49">
      <c r="A7614" s="60"/>
      <c r="B7614" s="60"/>
      <c r="C7614" s="60"/>
      <c r="D7614" s="60"/>
      <c r="H7614" s="61"/>
      <c r="I7614" s="61"/>
      <c r="J7614" s="61"/>
      <c r="K7614" s="61"/>
      <c r="L7614" s="61"/>
      <c r="M7614" s="61"/>
      <c r="N7614" s="61"/>
      <c r="O7614" s="61"/>
      <c r="P7614" s="61"/>
      <c r="Q7614" s="61"/>
      <c r="R7614" s="61"/>
      <c r="S7614" s="61"/>
      <c r="T7614" s="61"/>
      <c r="U7614" s="61"/>
      <c r="V7614" s="61"/>
      <c r="W7614" s="61"/>
      <c r="X7614" s="61"/>
      <c r="Y7614" s="61"/>
      <c r="Z7614" s="61"/>
      <c r="AA7614" s="61"/>
      <c r="AB7614" s="61"/>
      <c r="AC7614" s="61"/>
      <c r="AD7614" s="61"/>
      <c r="AE7614" s="61"/>
      <c r="AF7614" s="61"/>
      <c r="AG7614" s="61"/>
      <c r="AH7614" s="61"/>
      <c r="AI7614" s="61"/>
      <c r="AJ7614" s="61"/>
      <c r="AK7614" s="61"/>
      <c r="AL7614" s="61"/>
      <c r="AM7614" s="61"/>
      <c r="AN7614" s="61"/>
      <c r="AO7614" s="61"/>
      <c r="AP7614" s="62"/>
      <c r="AQ7614" s="61"/>
      <c r="AR7614" s="61"/>
      <c r="AS7614" s="61"/>
      <c r="AT7614" s="61"/>
      <c r="AU7614" s="61"/>
      <c r="AV7614" s="61"/>
      <c r="AW7614" s="60"/>
    </row>
    <row r="7615" s="59" customFormat="1" customHeight="1" spans="1:49">
      <c r="A7615" s="60"/>
      <c r="B7615" s="60"/>
      <c r="C7615" s="60"/>
      <c r="D7615" s="60"/>
      <c r="H7615" s="61"/>
      <c r="I7615" s="61"/>
      <c r="J7615" s="61"/>
      <c r="K7615" s="61"/>
      <c r="L7615" s="61"/>
      <c r="M7615" s="61"/>
      <c r="N7615" s="61"/>
      <c r="O7615" s="61"/>
      <c r="P7615" s="61"/>
      <c r="Q7615" s="61"/>
      <c r="R7615" s="61"/>
      <c r="S7615" s="61"/>
      <c r="T7615" s="61"/>
      <c r="U7615" s="61"/>
      <c r="V7615" s="61"/>
      <c r="W7615" s="61"/>
      <c r="X7615" s="61"/>
      <c r="Y7615" s="61"/>
      <c r="Z7615" s="61"/>
      <c r="AA7615" s="61"/>
      <c r="AB7615" s="61"/>
      <c r="AC7615" s="61"/>
      <c r="AD7615" s="61"/>
      <c r="AE7615" s="61"/>
      <c r="AF7615" s="61"/>
      <c r="AG7615" s="61"/>
      <c r="AH7615" s="61"/>
      <c r="AI7615" s="61"/>
      <c r="AJ7615" s="61"/>
      <c r="AK7615" s="61"/>
      <c r="AL7615" s="61"/>
      <c r="AM7615" s="61"/>
      <c r="AN7615" s="61"/>
      <c r="AO7615" s="61"/>
      <c r="AP7615" s="62"/>
      <c r="AQ7615" s="61"/>
      <c r="AR7615" s="61"/>
      <c r="AS7615" s="61"/>
      <c r="AT7615" s="61"/>
      <c r="AU7615" s="61"/>
      <c r="AV7615" s="61"/>
      <c r="AW7615" s="60"/>
    </row>
    <row r="7616" s="59" customFormat="1" customHeight="1" spans="1:49">
      <c r="A7616" s="60"/>
      <c r="B7616" s="60"/>
      <c r="C7616" s="60"/>
      <c r="D7616" s="60"/>
      <c r="H7616" s="61"/>
      <c r="I7616" s="61"/>
      <c r="J7616" s="61"/>
      <c r="K7616" s="61"/>
      <c r="L7616" s="61"/>
      <c r="M7616" s="61"/>
      <c r="N7616" s="61"/>
      <c r="O7616" s="61"/>
      <c r="P7616" s="61"/>
      <c r="Q7616" s="61"/>
      <c r="R7616" s="61"/>
      <c r="S7616" s="61"/>
      <c r="T7616" s="61"/>
      <c r="U7616" s="61"/>
      <c r="V7616" s="61"/>
      <c r="W7616" s="61"/>
      <c r="X7616" s="61"/>
      <c r="Y7616" s="61"/>
      <c r="Z7616" s="61"/>
      <c r="AA7616" s="61"/>
      <c r="AB7616" s="61"/>
      <c r="AC7616" s="61"/>
      <c r="AD7616" s="61"/>
      <c r="AE7616" s="61"/>
      <c r="AF7616" s="61"/>
      <c r="AG7616" s="61"/>
      <c r="AH7616" s="61"/>
      <c r="AI7616" s="61"/>
      <c r="AJ7616" s="61"/>
      <c r="AK7616" s="61"/>
      <c r="AL7616" s="61"/>
      <c r="AM7616" s="61"/>
      <c r="AN7616" s="61"/>
      <c r="AO7616" s="61"/>
      <c r="AP7616" s="62"/>
      <c r="AQ7616" s="61"/>
      <c r="AR7616" s="61"/>
      <c r="AS7616" s="61"/>
      <c r="AT7616" s="61"/>
      <c r="AU7616" s="61"/>
      <c r="AV7616" s="61"/>
      <c r="AW7616" s="60"/>
    </row>
    <row r="7617" s="59" customFormat="1" customHeight="1" spans="1:49">
      <c r="A7617" s="60"/>
      <c r="B7617" s="60"/>
      <c r="C7617" s="60"/>
      <c r="D7617" s="60"/>
      <c r="H7617" s="61"/>
      <c r="I7617" s="61"/>
      <c r="J7617" s="61"/>
      <c r="K7617" s="61"/>
      <c r="L7617" s="61"/>
      <c r="M7617" s="61"/>
      <c r="N7617" s="61"/>
      <c r="O7617" s="61"/>
      <c r="P7617" s="61"/>
      <c r="Q7617" s="61"/>
      <c r="R7617" s="61"/>
      <c r="S7617" s="61"/>
      <c r="T7617" s="61"/>
      <c r="U7617" s="61"/>
      <c r="V7617" s="61"/>
      <c r="W7617" s="61"/>
      <c r="X7617" s="61"/>
      <c r="Y7617" s="61"/>
      <c r="Z7617" s="61"/>
      <c r="AA7617" s="61"/>
      <c r="AB7617" s="61"/>
      <c r="AC7617" s="61"/>
      <c r="AD7617" s="61"/>
      <c r="AE7617" s="61"/>
      <c r="AF7617" s="61"/>
      <c r="AG7617" s="61"/>
      <c r="AH7617" s="61"/>
      <c r="AI7617" s="61"/>
      <c r="AJ7617" s="61"/>
      <c r="AK7617" s="61"/>
      <c r="AL7617" s="61"/>
      <c r="AM7617" s="61"/>
      <c r="AN7617" s="61"/>
      <c r="AO7617" s="61"/>
      <c r="AP7617" s="62"/>
      <c r="AQ7617" s="61"/>
      <c r="AR7617" s="61"/>
      <c r="AS7617" s="61"/>
      <c r="AT7617" s="61"/>
      <c r="AU7617" s="61"/>
      <c r="AV7617" s="61"/>
      <c r="AW7617" s="60"/>
    </row>
    <row r="7618" s="59" customFormat="1" customHeight="1" spans="1:49">
      <c r="A7618" s="60"/>
      <c r="B7618" s="60"/>
      <c r="C7618" s="60"/>
      <c r="D7618" s="60"/>
      <c r="H7618" s="61"/>
      <c r="I7618" s="61"/>
      <c r="J7618" s="61"/>
      <c r="K7618" s="61"/>
      <c r="L7618" s="61"/>
      <c r="M7618" s="61"/>
      <c r="N7618" s="61"/>
      <c r="O7618" s="61"/>
      <c r="P7618" s="61"/>
      <c r="Q7618" s="61"/>
      <c r="R7618" s="61"/>
      <c r="S7618" s="61"/>
      <c r="T7618" s="61"/>
      <c r="U7618" s="61"/>
      <c r="V7618" s="61"/>
      <c r="W7618" s="61"/>
      <c r="X7618" s="61"/>
      <c r="Y7618" s="61"/>
      <c r="Z7618" s="61"/>
      <c r="AA7618" s="61"/>
      <c r="AB7618" s="61"/>
      <c r="AC7618" s="61"/>
      <c r="AD7618" s="61"/>
      <c r="AE7618" s="61"/>
      <c r="AF7618" s="61"/>
      <c r="AG7618" s="61"/>
      <c r="AH7618" s="61"/>
      <c r="AI7618" s="61"/>
      <c r="AJ7618" s="61"/>
      <c r="AK7618" s="61"/>
      <c r="AL7618" s="61"/>
      <c r="AM7618" s="61"/>
      <c r="AN7618" s="61"/>
      <c r="AO7618" s="61"/>
      <c r="AP7618" s="62"/>
      <c r="AQ7618" s="61"/>
      <c r="AR7618" s="61"/>
      <c r="AS7618" s="61"/>
      <c r="AT7618" s="61"/>
      <c r="AU7618" s="61"/>
      <c r="AV7618" s="61"/>
      <c r="AW7618" s="60"/>
    </row>
    <row r="7619" s="59" customFormat="1" customHeight="1" spans="1:49">
      <c r="A7619" s="60"/>
      <c r="B7619" s="60"/>
      <c r="C7619" s="60"/>
      <c r="D7619" s="60"/>
      <c r="H7619" s="61"/>
      <c r="I7619" s="61"/>
      <c r="J7619" s="61"/>
      <c r="K7619" s="61"/>
      <c r="L7619" s="61"/>
      <c r="M7619" s="61"/>
      <c r="N7619" s="61"/>
      <c r="O7619" s="61"/>
      <c r="P7619" s="61"/>
      <c r="Q7619" s="61"/>
      <c r="R7619" s="61"/>
      <c r="S7619" s="61"/>
      <c r="T7619" s="61"/>
      <c r="U7619" s="61"/>
      <c r="V7619" s="61"/>
      <c r="W7619" s="61"/>
      <c r="X7619" s="61"/>
      <c r="Y7619" s="61"/>
      <c r="Z7619" s="61"/>
      <c r="AA7619" s="61"/>
      <c r="AB7619" s="61"/>
      <c r="AC7619" s="61"/>
      <c r="AD7619" s="61"/>
      <c r="AE7619" s="61"/>
      <c r="AF7619" s="61"/>
      <c r="AG7619" s="61"/>
      <c r="AH7619" s="61"/>
      <c r="AI7619" s="61"/>
      <c r="AJ7619" s="61"/>
      <c r="AK7619" s="61"/>
      <c r="AL7619" s="61"/>
      <c r="AM7619" s="61"/>
      <c r="AN7619" s="61"/>
      <c r="AO7619" s="61"/>
      <c r="AP7619" s="62"/>
      <c r="AQ7619" s="61"/>
      <c r="AR7619" s="61"/>
      <c r="AS7619" s="61"/>
      <c r="AT7619" s="61"/>
      <c r="AU7619" s="61"/>
      <c r="AV7619" s="61"/>
      <c r="AW7619" s="60"/>
    </row>
    <row r="7620" s="59" customFormat="1" customHeight="1" spans="1:49">
      <c r="A7620" s="60"/>
      <c r="B7620" s="60"/>
      <c r="C7620" s="60"/>
      <c r="D7620" s="60"/>
      <c r="H7620" s="61"/>
      <c r="I7620" s="61"/>
      <c r="J7620" s="61"/>
      <c r="K7620" s="61"/>
      <c r="L7620" s="61"/>
      <c r="M7620" s="61"/>
      <c r="N7620" s="61"/>
      <c r="O7620" s="61"/>
      <c r="P7620" s="61"/>
      <c r="Q7620" s="61"/>
      <c r="R7620" s="61"/>
      <c r="S7620" s="61"/>
      <c r="T7620" s="61"/>
      <c r="U7620" s="61"/>
      <c r="V7620" s="61"/>
      <c r="W7620" s="61"/>
      <c r="X7620" s="61"/>
      <c r="Y7620" s="61"/>
      <c r="Z7620" s="61"/>
      <c r="AA7620" s="61"/>
      <c r="AB7620" s="61"/>
      <c r="AC7620" s="61"/>
      <c r="AD7620" s="61"/>
      <c r="AE7620" s="61"/>
      <c r="AF7620" s="61"/>
      <c r="AG7620" s="61"/>
      <c r="AH7620" s="61"/>
      <c r="AI7620" s="61"/>
      <c r="AJ7620" s="61"/>
      <c r="AK7620" s="61"/>
      <c r="AL7620" s="61"/>
      <c r="AM7620" s="61"/>
      <c r="AN7620" s="61"/>
      <c r="AO7620" s="61"/>
      <c r="AP7620" s="62"/>
      <c r="AQ7620" s="61"/>
      <c r="AR7620" s="61"/>
      <c r="AS7620" s="61"/>
      <c r="AT7620" s="61"/>
      <c r="AU7620" s="61"/>
      <c r="AV7620" s="61"/>
      <c r="AW7620" s="60"/>
    </row>
    <row r="7621" s="59" customFormat="1" customHeight="1" spans="1:49">
      <c r="A7621" s="60"/>
      <c r="B7621" s="60"/>
      <c r="C7621" s="60"/>
      <c r="D7621" s="60"/>
      <c r="H7621" s="61"/>
      <c r="I7621" s="61"/>
      <c r="J7621" s="61"/>
      <c r="K7621" s="61"/>
      <c r="L7621" s="61"/>
      <c r="M7621" s="61"/>
      <c r="N7621" s="61"/>
      <c r="O7621" s="61"/>
      <c r="P7621" s="61"/>
      <c r="Q7621" s="61"/>
      <c r="R7621" s="61"/>
      <c r="S7621" s="61"/>
      <c r="T7621" s="61"/>
      <c r="U7621" s="61"/>
      <c r="V7621" s="61"/>
      <c r="W7621" s="61"/>
      <c r="X7621" s="61"/>
      <c r="Y7621" s="61"/>
      <c r="Z7621" s="61"/>
      <c r="AA7621" s="61"/>
      <c r="AB7621" s="61"/>
      <c r="AC7621" s="61"/>
      <c r="AD7621" s="61"/>
      <c r="AE7621" s="61"/>
      <c r="AF7621" s="61"/>
      <c r="AG7621" s="61"/>
      <c r="AH7621" s="61"/>
      <c r="AI7621" s="61"/>
      <c r="AJ7621" s="61"/>
      <c r="AK7621" s="61"/>
      <c r="AL7621" s="61"/>
      <c r="AM7621" s="61"/>
      <c r="AN7621" s="61"/>
      <c r="AO7621" s="61"/>
      <c r="AP7621" s="62"/>
      <c r="AQ7621" s="61"/>
      <c r="AR7621" s="61"/>
      <c r="AS7621" s="61"/>
      <c r="AT7621" s="61"/>
      <c r="AU7621" s="61"/>
      <c r="AV7621" s="61"/>
      <c r="AW7621" s="60"/>
    </row>
    <row r="7622" s="59" customFormat="1" customHeight="1" spans="1:49">
      <c r="A7622" s="60"/>
      <c r="B7622" s="60"/>
      <c r="C7622" s="60"/>
      <c r="D7622" s="60"/>
      <c r="H7622" s="61"/>
      <c r="I7622" s="61"/>
      <c r="J7622" s="61"/>
      <c r="K7622" s="61"/>
      <c r="L7622" s="61"/>
      <c r="M7622" s="61"/>
      <c r="N7622" s="61"/>
      <c r="O7622" s="61"/>
      <c r="P7622" s="61"/>
      <c r="Q7622" s="61"/>
      <c r="R7622" s="61"/>
      <c r="S7622" s="61"/>
      <c r="T7622" s="61"/>
      <c r="U7622" s="61"/>
      <c r="V7622" s="61"/>
      <c r="W7622" s="61"/>
      <c r="X7622" s="61"/>
      <c r="Y7622" s="61"/>
      <c r="Z7622" s="61"/>
      <c r="AA7622" s="61"/>
      <c r="AB7622" s="61"/>
      <c r="AC7622" s="61"/>
      <c r="AD7622" s="61"/>
      <c r="AE7622" s="61"/>
      <c r="AF7622" s="61"/>
      <c r="AG7622" s="61"/>
      <c r="AH7622" s="61"/>
      <c r="AI7622" s="61"/>
      <c r="AJ7622" s="61"/>
      <c r="AK7622" s="61"/>
      <c r="AL7622" s="61"/>
      <c r="AM7622" s="61"/>
      <c r="AN7622" s="61"/>
      <c r="AO7622" s="61"/>
      <c r="AP7622" s="62"/>
      <c r="AQ7622" s="61"/>
      <c r="AR7622" s="61"/>
      <c r="AS7622" s="61"/>
      <c r="AT7622" s="61"/>
      <c r="AU7622" s="61"/>
      <c r="AV7622" s="61"/>
      <c r="AW7622" s="60"/>
    </row>
    <row r="7623" s="59" customFormat="1" customHeight="1" spans="1:49">
      <c r="A7623" s="60"/>
      <c r="B7623" s="60"/>
      <c r="C7623" s="60"/>
      <c r="D7623" s="60"/>
      <c r="H7623" s="61"/>
      <c r="I7623" s="61"/>
      <c r="J7623" s="61"/>
      <c r="K7623" s="61"/>
      <c r="L7623" s="61"/>
      <c r="M7623" s="61"/>
      <c r="N7623" s="61"/>
      <c r="O7623" s="61"/>
      <c r="P7623" s="61"/>
      <c r="Q7623" s="61"/>
      <c r="R7623" s="61"/>
      <c r="S7623" s="61"/>
      <c r="T7623" s="61"/>
      <c r="U7623" s="61"/>
      <c r="V7623" s="61"/>
      <c r="W7623" s="61"/>
      <c r="X7623" s="61"/>
      <c r="Y7623" s="61"/>
      <c r="Z7623" s="61"/>
      <c r="AA7623" s="61"/>
      <c r="AB7623" s="61"/>
      <c r="AC7623" s="61"/>
      <c r="AD7623" s="61"/>
      <c r="AE7623" s="61"/>
      <c r="AF7623" s="61"/>
      <c r="AG7623" s="61"/>
      <c r="AH7623" s="61"/>
      <c r="AI7623" s="61"/>
      <c r="AJ7623" s="61"/>
      <c r="AK7623" s="61"/>
      <c r="AL7623" s="61"/>
      <c r="AM7623" s="61"/>
      <c r="AN7623" s="61"/>
      <c r="AO7623" s="61"/>
      <c r="AP7623" s="62"/>
      <c r="AQ7623" s="61"/>
      <c r="AR7623" s="61"/>
      <c r="AS7623" s="61"/>
      <c r="AT7623" s="61"/>
      <c r="AU7623" s="61"/>
      <c r="AV7623" s="61"/>
      <c r="AW7623" s="60"/>
    </row>
    <row r="7624" s="59" customFormat="1" customHeight="1" spans="1:49">
      <c r="A7624" s="60"/>
      <c r="B7624" s="60"/>
      <c r="C7624" s="60"/>
      <c r="D7624" s="60"/>
      <c r="H7624" s="61"/>
      <c r="I7624" s="61"/>
      <c r="J7624" s="61"/>
      <c r="K7624" s="61"/>
      <c r="L7624" s="61"/>
      <c r="M7624" s="61"/>
      <c r="N7624" s="61"/>
      <c r="O7624" s="61"/>
      <c r="P7624" s="61"/>
      <c r="Q7624" s="61"/>
      <c r="R7624" s="61"/>
      <c r="S7624" s="61"/>
      <c r="T7624" s="61"/>
      <c r="U7624" s="61"/>
      <c r="V7624" s="61"/>
      <c r="W7624" s="61"/>
      <c r="X7624" s="61"/>
      <c r="Y7624" s="61"/>
      <c r="Z7624" s="61"/>
      <c r="AA7624" s="61"/>
      <c r="AB7624" s="61"/>
      <c r="AC7624" s="61"/>
      <c r="AD7624" s="61"/>
      <c r="AE7624" s="61"/>
      <c r="AF7624" s="61"/>
      <c r="AG7624" s="61"/>
      <c r="AH7624" s="61"/>
      <c r="AI7624" s="61"/>
      <c r="AJ7624" s="61"/>
      <c r="AK7624" s="61"/>
      <c r="AL7624" s="61"/>
      <c r="AM7624" s="61"/>
      <c r="AN7624" s="61"/>
      <c r="AO7624" s="61"/>
      <c r="AP7624" s="62"/>
      <c r="AQ7624" s="61"/>
      <c r="AR7624" s="61"/>
      <c r="AS7624" s="61"/>
      <c r="AT7624" s="61"/>
      <c r="AU7624" s="61"/>
      <c r="AV7624" s="61"/>
      <c r="AW7624" s="60"/>
    </row>
    <row r="7625" s="59" customFormat="1" customHeight="1" spans="1:49">
      <c r="A7625" s="60"/>
      <c r="B7625" s="60"/>
      <c r="C7625" s="60"/>
      <c r="D7625" s="60"/>
      <c r="H7625" s="61"/>
      <c r="I7625" s="61"/>
      <c r="J7625" s="61"/>
      <c r="K7625" s="61"/>
      <c r="L7625" s="61"/>
      <c r="M7625" s="61"/>
      <c r="N7625" s="61"/>
      <c r="O7625" s="61"/>
      <c r="P7625" s="61"/>
      <c r="Q7625" s="61"/>
      <c r="R7625" s="61"/>
      <c r="S7625" s="61"/>
      <c r="T7625" s="61"/>
      <c r="U7625" s="61"/>
      <c r="V7625" s="61"/>
      <c r="W7625" s="61"/>
      <c r="X7625" s="61"/>
      <c r="Y7625" s="61"/>
      <c r="Z7625" s="61"/>
      <c r="AA7625" s="61"/>
      <c r="AB7625" s="61"/>
      <c r="AC7625" s="61"/>
      <c r="AD7625" s="61"/>
      <c r="AE7625" s="61"/>
      <c r="AF7625" s="61"/>
      <c r="AG7625" s="61"/>
      <c r="AH7625" s="61"/>
      <c r="AI7625" s="61"/>
      <c r="AJ7625" s="61"/>
      <c r="AK7625" s="61"/>
      <c r="AL7625" s="61"/>
      <c r="AM7625" s="61"/>
      <c r="AN7625" s="61"/>
      <c r="AO7625" s="61"/>
      <c r="AP7625" s="62"/>
      <c r="AQ7625" s="61"/>
      <c r="AR7625" s="61"/>
      <c r="AS7625" s="61"/>
      <c r="AT7625" s="61"/>
      <c r="AU7625" s="61"/>
      <c r="AV7625" s="61"/>
      <c r="AW7625" s="60"/>
    </row>
    <row r="7626" s="59" customFormat="1" customHeight="1" spans="1:49">
      <c r="A7626" s="60"/>
      <c r="B7626" s="60"/>
      <c r="C7626" s="60"/>
      <c r="D7626" s="60"/>
      <c r="H7626" s="61"/>
      <c r="I7626" s="61"/>
      <c r="J7626" s="61"/>
      <c r="K7626" s="61"/>
      <c r="L7626" s="61"/>
      <c r="M7626" s="61"/>
      <c r="N7626" s="61"/>
      <c r="O7626" s="61"/>
      <c r="P7626" s="61"/>
      <c r="Q7626" s="61"/>
      <c r="R7626" s="61"/>
      <c r="S7626" s="61"/>
      <c r="T7626" s="61"/>
      <c r="U7626" s="61"/>
      <c r="V7626" s="61"/>
      <c r="W7626" s="61"/>
      <c r="X7626" s="61"/>
      <c r="Y7626" s="61"/>
      <c r="Z7626" s="61"/>
      <c r="AA7626" s="61"/>
      <c r="AB7626" s="61"/>
      <c r="AC7626" s="61"/>
      <c r="AD7626" s="61"/>
      <c r="AE7626" s="61"/>
      <c r="AF7626" s="61"/>
      <c r="AG7626" s="61"/>
      <c r="AH7626" s="61"/>
      <c r="AI7626" s="61"/>
      <c r="AJ7626" s="61"/>
      <c r="AK7626" s="61"/>
      <c r="AL7626" s="61"/>
      <c r="AM7626" s="61"/>
      <c r="AN7626" s="61"/>
      <c r="AO7626" s="61"/>
      <c r="AP7626" s="62"/>
      <c r="AQ7626" s="61"/>
      <c r="AR7626" s="61"/>
      <c r="AS7626" s="61"/>
      <c r="AT7626" s="61"/>
      <c r="AU7626" s="61"/>
      <c r="AV7626" s="61"/>
      <c r="AW7626" s="60"/>
    </row>
    <row r="7627" s="59" customFormat="1" customHeight="1" spans="1:49">
      <c r="A7627" s="60"/>
      <c r="B7627" s="60"/>
      <c r="C7627" s="60"/>
      <c r="D7627" s="60"/>
      <c r="H7627" s="61"/>
      <c r="I7627" s="61"/>
      <c r="J7627" s="61"/>
      <c r="K7627" s="61"/>
      <c r="L7627" s="61"/>
      <c r="M7627" s="61"/>
      <c r="N7627" s="61"/>
      <c r="O7627" s="61"/>
      <c r="P7627" s="61"/>
      <c r="Q7627" s="61"/>
      <c r="R7627" s="61"/>
      <c r="S7627" s="61"/>
      <c r="T7627" s="61"/>
      <c r="U7627" s="61"/>
      <c r="V7627" s="61"/>
      <c r="W7627" s="61"/>
      <c r="X7627" s="61"/>
      <c r="Y7627" s="61"/>
      <c r="Z7627" s="61"/>
      <c r="AA7627" s="61"/>
      <c r="AB7627" s="61"/>
      <c r="AC7627" s="61"/>
      <c r="AD7627" s="61"/>
      <c r="AE7627" s="61"/>
      <c r="AF7627" s="61"/>
      <c r="AG7627" s="61"/>
      <c r="AH7627" s="61"/>
      <c r="AI7627" s="61"/>
      <c r="AJ7627" s="61"/>
      <c r="AK7627" s="61"/>
      <c r="AL7627" s="61"/>
      <c r="AM7627" s="61"/>
      <c r="AN7627" s="61"/>
      <c r="AO7627" s="61"/>
      <c r="AP7627" s="62"/>
      <c r="AQ7627" s="61"/>
      <c r="AR7627" s="61"/>
      <c r="AS7627" s="61"/>
      <c r="AT7627" s="61"/>
      <c r="AU7627" s="61"/>
      <c r="AV7627" s="61"/>
      <c r="AW7627" s="60"/>
    </row>
    <row r="7628" s="59" customFormat="1" customHeight="1" spans="1:49">
      <c r="A7628" s="60"/>
      <c r="B7628" s="60"/>
      <c r="C7628" s="60"/>
      <c r="D7628" s="60"/>
      <c r="H7628" s="61"/>
      <c r="I7628" s="61"/>
      <c r="J7628" s="61"/>
      <c r="K7628" s="61"/>
      <c r="L7628" s="61"/>
      <c r="M7628" s="61"/>
      <c r="N7628" s="61"/>
      <c r="O7628" s="61"/>
      <c r="P7628" s="61"/>
      <c r="Q7628" s="61"/>
      <c r="R7628" s="61"/>
      <c r="S7628" s="61"/>
      <c r="T7628" s="61"/>
      <c r="U7628" s="61"/>
      <c r="V7628" s="61"/>
      <c r="W7628" s="61"/>
      <c r="X7628" s="61"/>
      <c r="Y7628" s="61"/>
      <c r="Z7628" s="61"/>
      <c r="AA7628" s="61"/>
      <c r="AB7628" s="61"/>
      <c r="AC7628" s="61"/>
      <c r="AD7628" s="61"/>
      <c r="AE7628" s="61"/>
      <c r="AF7628" s="61"/>
      <c r="AG7628" s="61"/>
      <c r="AH7628" s="61"/>
      <c r="AI7628" s="61"/>
      <c r="AJ7628" s="61"/>
      <c r="AK7628" s="61"/>
      <c r="AL7628" s="61"/>
      <c r="AM7628" s="61"/>
      <c r="AN7628" s="61"/>
      <c r="AO7628" s="61"/>
      <c r="AP7628" s="62"/>
      <c r="AQ7628" s="61"/>
      <c r="AR7628" s="61"/>
      <c r="AS7628" s="61"/>
      <c r="AT7628" s="61"/>
      <c r="AU7628" s="61"/>
      <c r="AV7628" s="61"/>
      <c r="AW7628" s="60"/>
    </row>
    <row r="7629" s="59" customFormat="1" customHeight="1" spans="1:49">
      <c r="A7629" s="60"/>
      <c r="B7629" s="60"/>
      <c r="C7629" s="60"/>
      <c r="D7629" s="60"/>
      <c r="H7629" s="61"/>
      <c r="I7629" s="61"/>
      <c r="J7629" s="61"/>
      <c r="K7629" s="61"/>
      <c r="L7629" s="61"/>
      <c r="M7629" s="61"/>
      <c r="N7629" s="61"/>
      <c r="O7629" s="61"/>
      <c r="P7629" s="61"/>
      <c r="Q7629" s="61"/>
      <c r="R7629" s="61"/>
      <c r="S7629" s="61"/>
      <c r="T7629" s="61"/>
      <c r="U7629" s="61"/>
      <c r="V7629" s="61"/>
      <c r="W7629" s="61"/>
      <c r="X7629" s="61"/>
      <c r="Y7629" s="61"/>
      <c r="Z7629" s="61"/>
      <c r="AA7629" s="61"/>
      <c r="AB7629" s="61"/>
      <c r="AC7629" s="61"/>
      <c r="AD7629" s="61"/>
      <c r="AE7629" s="61"/>
      <c r="AF7629" s="61"/>
      <c r="AG7629" s="61"/>
      <c r="AH7629" s="61"/>
      <c r="AI7629" s="61"/>
      <c r="AJ7629" s="61"/>
      <c r="AK7629" s="61"/>
      <c r="AL7629" s="61"/>
      <c r="AM7629" s="61"/>
      <c r="AN7629" s="61"/>
      <c r="AO7629" s="61"/>
      <c r="AP7629" s="62"/>
      <c r="AQ7629" s="61"/>
      <c r="AR7629" s="61"/>
      <c r="AS7629" s="61"/>
      <c r="AT7629" s="61"/>
      <c r="AU7629" s="61"/>
      <c r="AV7629" s="61"/>
      <c r="AW7629" s="60"/>
    </row>
    <row r="7630" s="59" customFormat="1" customHeight="1" spans="1:49">
      <c r="A7630" s="60"/>
      <c r="B7630" s="60"/>
      <c r="C7630" s="60"/>
      <c r="D7630" s="60"/>
      <c r="H7630" s="61"/>
      <c r="I7630" s="61"/>
      <c r="J7630" s="61"/>
      <c r="K7630" s="61"/>
      <c r="L7630" s="61"/>
      <c r="M7630" s="61"/>
      <c r="N7630" s="61"/>
      <c r="O7630" s="61"/>
      <c r="P7630" s="61"/>
      <c r="Q7630" s="61"/>
      <c r="R7630" s="61"/>
      <c r="S7630" s="61"/>
      <c r="T7630" s="61"/>
      <c r="U7630" s="61"/>
      <c r="V7630" s="61"/>
      <c r="W7630" s="61"/>
      <c r="X7630" s="61"/>
      <c r="Y7630" s="61"/>
      <c r="Z7630" s="61"/>
      <c r="AA7630" s="61"/>
      <c r="AB7630" s="61"/>
      <c r="AC7630" s="61"/>
      <c r="AD7630" s="61"/>
      <c r="AE7630" s="61"/>
      <c r="AF7630" s="61"/>
      <c r="AG7630" s="61"/>
      <c r="AH7630" s="61"/>
      <c r="AI7630" s="61"/>
      <c r="AJ7630" s="61"/>
      <c r="AK7630" s="61"/>
      <c r="AL7630" s="61"/>
      <c r="AM7630" s="61"/>
      <c r="AN7630" s="61"/>
      <c r="AO7630" s="61"/>
      <c r="AP7630" s="62"/>
      <c r="AQ7630" s="61"/>
      <c r="AR7630" s="61"/>
      <c r="AS7630" s="61"/>
      <c r="AT7630" s="61"/>
      <c r="AU7630" s="61"/>
      <c r="AV7630" s="61"/>
      <c r="AW7630" s="60"/>
    </row>
    <row r="7631" s="59" customFormat="1" customHeight="1" spans="1:49">
      <c r="A7631" s="60"/>
      <c r="B7631" s="60"/>
      <c r="C7631" s="60"/>
      <c r="D7631" s="60"/>
      <c r="H7631" s="61"/>
      <c r="I7631" s="61"/>
      <c r="J7631" s="61"/>
      <c r="K7631" s="61"/>
      <c r="L7631" s="61"/>
      <c r="M7631" s="61"/>
      <c r="N7631" s="61"/>
      <c r="O7631" s="61"/>
      <c r="P7631" s="61"/>
      <c r="Q7631" s="61"/>
      <c r="R7631" s="61"/>
      <c r="S7631" s="61"/>
      <c r="T7631" s="61"/>
      <c r="U7631" s="61"/>
      <c r="V7631" s="61"/>
      <c r="W7631" s="61"/>
      <c r="X7631" s="61"/>
      <c r="Y7631" s="61"/>
      <c r="Z7631" s="61"/>
      <c r="AA7631" s="61"/>
      <c r="AB7631" s="61"/>
      <c r="AC7631" s="61"/>
      <c r="AD7631" s="61"/>
      <c r="AE7631" s="61"/>
      <c r="AF7631" s="61"/>
      <c r="AG7631" s="61"/>
      <c r="AH7631" s="61"/>
      <c r="AI7631" s="61"/>
      <c r="AJ7631" s="61"/>
      <c r="AK7631" s="61"/>
      <c r="AL7631" s="61"/>
      <c r="AM7631" s="61"/>
      <c r="AN7631" s="61"/>
      <c r="AO7631" s="61"/>
      <c r="AP7631" s="62"/>
      <c r="AQ7631" s="61"/>
      <c r="AR7631" s="61"/>
      <c r="AS7631" s="61"/>
      <c r="AT7631" s="61"/>
      <c r="AU7631" s="61"/>
      <c r="AV7631" s="61"/>
      <c r="AW7631" s="60"/>
    </row>
    <row r="7632" s="59" customFormat="1" customHeight="1" spans="1:49">
      <c r="A7632" s="60"/>
      <c r="B7632" s="60"/>
      <c r="C7632" s="60"/>
      <c r="D7632" s="60"/>
      <c r="H7632" s="61"/>
      <c r="I7632" s="61"/>
      <c r="J7632" s="61"/>
      <c r="K7632" s="61"/>
      <c r="L7632" s="61"/>
      <c r="M7632" s="61"/>
      <c r="N7632" s="61"/>
      <c r="O7632" s="61"/>
      <c r="P7632" s="61"/>
      <c r="Q7632" s="61"/>
      <c r="R7632" s="61"/>
      <c r="S7632" s="61"/>
      <c r="T7632" s="61"/>
      <c r="U7632" s="61"/>
      <c r="V7632" s="61"/>
      <c r="W7632" s="61"/>
      <c r="X7632" s="61"/>
      <c r="Y7632" s="61"/>
      <c r="Z7632" s="61"/>
      <c r="AA7632" s="61"/>
      <c r="AB7632" s="61"/>
      <c r="AC7632" s="61"/>
      <c r="AD7632" s="61"/>
      <c r="AE7632" s="61"/>
      <c r="AF7632" s="61"/>
      <c r="AG7632" s="61"/>
      <c r="AH7632" s="61"/>
      <c r="AI7632" s="61"/>
      <c r="AJ7632" s="61"/>
      <c r="AK7632" s="61"/>
      <c r="AL7632" s="61"/>
      <c r="AM7632" s="61"/>
      <c r="AN7632" s="61"/>
      <c r="AO7632" s="61"/>
      <c r="AP7632" s="62"/>
      <c r="AQ7632" s="61"/>
      <c r="AR7632" s="61"/>
      <c r="AS7632" s="61"/>
      <c r="AT7632" s="61"/>
      <c r="AU7632" s="61"/>
      <c r="AV7632" s="61"/>
      <c r="AW7632" s="60"/>
    </row>
    <row r="7633" s="59" customFormat="1" customHeight="1" spans="1:49">
      <c r="A7633" s="60"/>
      <c r="B7633" s="60"/>
      <c r="C7633" s="60"/>
      <c r="D7633" s="60"/>
      <c r="H7633" s="61"/>
      <c r="I7633" s="61"/>
      <c r="J7633" s="61"/>
      <c r="K7633" s="61"/>
      <c r="L7633" s="61"/>
      <c r="M7633" s="61"/>
      <c r="N7633" s="61"/>
      <c r="O7633" s="61"/>
      <c r="P7633" s="61"/>
      <c r="Q7633" s="61"/>
      <c r="R7633" s="61"/>
      <c r="S7633" s="61"/>
      <c r="T7633" s="61"/>
      <c r="U7633" s="61"/>
      <c r="V7633" s="61"/>
      <c r="W7633" s="61"/>
      <c r="X7633" s="61"/>
      <c r="Y7633" s="61"/>
      <c r="Z7633" s="61"/>
      <c r="AA7633" s="61"/>
      <c r="AB7633" s="61"/>
      <c r="AC7633" s="61"/>
      <c r="AD7633" s="61"/>
      <c r="AE7633" s="61"/>
      <c r="AF7633" s="61"/>
      <c r="AG7633" s="61"/>
      <c r="AH7633" s="61"/>
      <c r="AI7633" s="61"/>
      <c r="AJ7633" s="61"/>
      <c r="AK7633" s="61"/>
      <c r="AL7633" s="61"/>
      <c r="AM7633" s="61"/>
      <c r="AN7633" s="61"/>
      <c r="AO7633" s="61"/>
      <c r="AP7633" s="62"/>
      <c r="AQ7633" s="61"/>
      <c r="AR7633" s="61"/>
      <c r="AS7633" s="61"/>
      <c r="AT7633" s="61"/>
      <c r="AU7633" s="61"/>
      <c r="AV7633" s="61"/>
      <c r="AW7633" s="60"/>
    </row>
    <row r="7634" s="59" customFormat="1" customHeight="1" spans="1:49">
      <c r="A7634" s="60"/>
      <c r="B7634" s="60"/>
      <c r="C7634" s="60"/>
      <c r="D7634" s="60"/>
      <c r="H7634" s="61"/>
      <c r="I7634" s="61"/>
      <c r="J7634" s="61"/>
      <c r="K7634" s="61"/>
      <c r="L7634" s="61"/>
      <c r="M7634" s="61"/>
      <c r="N7634" s="61"/>
      <c r="O7634" s="61"/>
      <c r="P7634" s="61"/>
      <c r="Q7634" s="61"/>
      <c r="R7634" s="61"/>
      <c r="S7634" s="61"/>
      <c r="T7634" s="61"/>
      <c r="U7634" s="61"/>
      <c r="V7634" s="61"/>
      <c r="W7634" s="61"/>
      <c r="X7634" s="61"/>
      <c r="Y7634" s="61"/>
      <c r="Z7634" s="61"/>
      <c r="AA7634" s="61"/>
      <c r="AB7634" s="61"/>
      <c r="AC7634" s="61"/>
      <c r="AD7634" s="61"/>
      <c r="AE7634" s="61"/>
      <c r="AF7634" s="61"/>
      <c r="AG7634" s="61"/>
      <c r="AH7634" s="61"/>
      <c r="AI7634" s="61"/>
      <c r="AJ7634" s="61"/>
      <c r="AK7634" s="61"/>
      <c r="AL7634" s="61"/>
      <c r="AM7634" s="61"/>
      <c r="AN7634" s="61"/>
      <c r="AO7634" s="61"/>
      <c r="AP7634" s="62"/>
      <c r="AQ7634" s="61"/>
      <c r="AR7634" s="61"/>
      <c r="AS7634" s="61"/>
      <c r="AT7634" s="61"/>
      <c r="AU7634" s="61"/>
      <c r="AV7634" s="61"/>
      <c r="AW7634" s="60"/>
    </row>
    <row r="7635" s="59" customFormat="1" customHeight="1" spans="1:49">
      <c r="A7635" s="60"/>
      <c r="B7635" s="60"/>
      <c r="C7635" s="60"/>
      <c r="D7635" s="60"/>
      <c r="H7635" s="61"/>
      <c r="I7635" s="61"/>
      <c r="J7635" s="61"/>
      <c r="K7635" s="61"/>
      <c r="L7635" s="61"/>
      <c r="M7635" s="61"/>
      <c r="N7635" s="61"/>
      <c r="O7635" s="61"/>
      <c r="P7635" s="61"/>
      <c r="Q7635" s="61"/>
      <c r="R7635" s="61"/>
      <c r="S7635" s="61"/>
      <c r="T7635" s="61"/>
      <c r="U7635" s="61"/>
      <c r="V7635" s="61"/>
      <c r="W7635" s="61"/>
      <c r="X7635" s="61"/>
      <c r="Y7635" s="61"/>
      <c r="Z7635" s="61"/>
      <c r="AA7635" s="61"/>
      <c r="AB7635" s="61"/>
      <c r="AC7635" s="61"/>
      <c r="AD7635" s="61"/>
      <c r="AE7635" s="61"/>
      <c r="AF7635" s="61"/>
      <c r="AG7635" s="61"/>
      <c r="AH7635" s="61"/>
      <c r="AI7635" s="61"/>
      <c r="AJ7635" s="61"/>
      <c r="AK7635" s="61"/>
      <c r="AL7635" s="61"/>
      <c r="AM7635" s="61"/>
      <c r="AN7635" s="61"/>
      <c r="AO7635" s="61"/>
      <c r="AP7635" s="62"/>
      <c r="AQ7635" s="61"/>
      <c r="AR7635" s="61"/>
      <c r="AS7635" s="61"/>
      <c r="AT7635" s="61"/>
      <c r="AU7635" s="61"/>
      <c r="AV7635" s="61"/>
      <c r="AW7635" s="60"/>
    </row>
    <row r="7636" s="59" customFormat="1" customHeight="1" spans="1:49">
      <c r="A7636" s="60"/>
      <c r="B7636" s="60"/>
      <c r="C7636" s="60"/>
      <c r="D7636" s="60"/>
      <c r="H7636" s="61"/>
      <c r="I7636" s="61"/>
      <c r="J7636" s="61"/>
      <c r="K7636" s="61"/>
      <c r="L7636" s="61"/>
      <c r="M7636" s="61"/>
      <c r="N7636" s="61"/>
      <c r="O7636" s="61"/>
      <c r="P7636" s="61"/>
      <c r="Q7636" s="61"/>
      <c r="R7636" s="61"/>
      <c r="S7636" s="61"/>
      <c r="T7636" s="61"/>
      <c r="U7636" s="61"/>
      <c r="V7636" s="61"/>
      <c r="W7636" s="61"/>
      <c r="X7636" s="61"/>
      <c r="Y7636" s="61"/>
      <c r="Z7636" s="61"/>
      <c r="AA7636" s="61"/>
      <c r="AB7636" s="61"/>
      <c r="AC7636" s="61"/>
      <c r="AD7636" s="61"/>
      <c r="AE7636" s="61"/>
      <c r="AF7636" s="61"/>
      <c r="AG7636" s="61"/>
      <c r="AH7636" s="61"/>
      <c r="AI7636" s="61"/>
      <c r="AJ7636" s="61"/>
      <c r="AK7636" s="61"/>
      <c r="AL7636" s="61"/>
      <c r="AM7636" s="61"/>
      <c r="AN7636" s="61"/>
      <c r="AO7636" s="61"/>
      <c r="AP7636" s="62"/>
      <c r="AQ7636" s="61"/>
      <c r="AR7636" s="61"/>
      <c r="AS7636" s="61"/>
      <c r="AT7636" s="61"/>
      <c r="AU7636" s="61"/>
      <c r="AV7636" s="61"/>
      <c r="AW7636" s="60"/>
    </row>
    <row r="7637" s="59" customFormat="1" customHeight="1" spans="1:49">
      <c r="A7637" s="60"/>
      <c r="B7637" s="60"/>
      <c r="C7637" s="60"/>
      <c r="D7637" s="60"/>
      <c r="H7637" s="61"/>
      <c r="I7637" s="61"/>
      <c r="J7637" s="61"/>
      <c r="K7637" s="61"/>
      <c r="L7637" s="61"/>
      <c r="M7637" s="61"/>
      <c r="N7637" s="61"/>
      <c r="O7637" s="61"/>
      <c r="P7637" s="61"/>
      <c r="Q7637" s="61"/>
      <c r="R7637" s="61"/>
      <c r="S7637" s="61"/>
      <c r="T7637" s="61"/>
      <c r="U7637" s="61"/>
      <c r="V7637" s="61"/>
      <c r="W7637" s="61"/>
      <c r="X7637" s="61"/>
      <c r="Y7637" s="61"/>
      <c r="Z7637" s="61"/>
      <c r="AA7637" s="61"/>
      <c r="AB7637" s="61"/>
      <c r="AC7637" s="61"/>
      <c r="AD7637" s="61"/>
      <c r="AE7637" s="61"/>
      <c r="AF7637" s="61"/>
      <c r="AG7637" s="61"/>
      <c r="AH7637" s="61"/>
      <c r="AI7637" s="61"/>
      <c r="AJ7637" s="61"/>
      <c r="AK7637" s="61"/>
      <c r="AL7637" s="61"/>
      <c r="AM7637" s="61"/>
      <c r="AN7637" s="61"/>
      <c r="AO7637" s="61"/>
      <c r="AP7637" s="62"/>
      <c r="AQ7637" s="61"/>
      <c r="AR7637" s="61"/>
      <c r="AS7637" s="61"/>
      <c r="AT7637" s="61"/>
      <c r="AU7637" s="61"/>
      <c r="AV7637" s="61"/>
      <c r="AW7637" s="60"/>
    </row>
    <row r="7638" s="59" customFormat="1" customHeight="1" spans="1:49">
      <c r="A7638" s="60"/>
      <c r="B7638" s="60"/>
      <c r="C7638" s="60"/>
      <c r="D7638" s="60"/>
      <c r="H7638" s="61"/>
      <c r="I7638" s="61"/>
      <c r="J7638" s="61"/>
      <c r="K7638" s="61"/>
      <c r="L7638" s="61"/>
      <c r="M7638" s="61"/>
      <c r="N7638" s="61"/>
      <c r="O7638" s="61"/>
      <c r="P7638" s="61"/>
      <c r="Q7638" s="61"/>
      <c r="R7638" s="61"/>
      <c r="S7638" s="61"/>
      <c r="T7638" s="61"/>
      <c r="U7638" s="61"/>
      <c r="V7638" s="61"/>
      <c r="W7638" s="61"/>
      <c r="X7638" s="61"/>
      <c r="Y7638" s="61"/>
      <c r="Z7638" s="61"/>
      <c r="AA7638" s="61"/>
      <c r="AB7638" s="61"/>
      <c r="AC7638" s="61"/>
      <c r="AD7638" s="61"/>
      <c r="AE7638" s="61"/>
      <c r="AF7638" s="61"/>
      <c r="AG7638" s="61"/>
      <c r="AH7638" s="61"/>
      <c r="AI7638" s="61"/>
      <c r="AJ7638" s="61"/>
      <c r="AK7638" s="61"/>
      <c r="AL7638" s="61"/>
      <c r="AM7638" s="61"/>
      <c r="AN7638" s="61"/>
      <c r="AO7638" s="61"/>
      <c r="AP7638" s="62"/>
      <c r="AQ7638" s="61"/>
      <c r="AR7638" s="61"/>
      <c r="AS7638" s="61"/>
      <c r="AT7638" s="61"/>
      <c r="AU7638" s="61"/>
      <c r="AV7638" s="61"/>
      <c r="AW7638" s="60"/>
    </row>
    <row r="7639" s="59" customFormat="1" customHeight="1" spans="1:49">
      <c r="A7639" s="60"/>
      <c r="B7639" s="60"/>
      <c r="C7639" s="60"/>
      <c r="D7639" s="60"/>
      <c r="H7639" s="61"/>
      <c r="I7639" s="61"/>
      <c r="J7639" s="61"/>
      <c r="K7639" s="61"/>
      <c r="L7639" s="61"/>
      <c r="M7639" s="61"/>
      <c r="N7639" s="61"/>
      <c r="O7639" s="61"/>
      <c r="P7639" s="61"/>
      <c r="Q7639" s="61"/>
      <c r="R7639" s="61"/>
      <c r="S7639" s="61"/>
      <c r="T7639" s="61"/>
      <c r="U7639" s="61"/>
      <c r="V7639" s="61"/>
      <c r="W7639" s="61"/>
      <c r="X7639" s="61"/>
      <c r="Y7639" s="61"/>
      <c r="Z7639" s="61"/>
      <c r="AA7639" s="61"/>
      <c r="AB7639" s="61"/>
      <c r="AC7639" s="61"/>
      <c r="AD7639" s="61"/>
      <c r="AE7639" s="61"/>
      <c r="AF7639" s="61"/>
      <c r="AG7639" s="61"/>
      <c r="AH7639" s="61"/>
      <c r="AI7639" s="61"/>
      <c r="AJ7639" s="61"/>
      <c r="AK7639" s="61"/>
      <c r="AL7639" s="61"/>
      <c r="AM7639" s="61"/>
      <c r="AN7639" s="61"/>
      <c r="AO7639" s="61"/>
      <c r="AP7639" s="62"/>
      <c r="AQ7639" s="61"/>
      <c r="AR7639" s="61"/>
      <c r="AS7639" s="61"/>
      <c r="AT7639" s="61"/>
      <c r="AU7639" s="61"/>
      <c r="AV7639" s="61"/>
      <c r="AW7639" s="60"/>
    </row>
    <row r="7640" s="59" customFormat="1" customHeight="1" spans="1:49">
      <c r="A7640" s="60"/>
      <c r="B7640" s="60"/>
      <c r="C7640" s="60"/>
      <c r="D7640" s="60"/>
      <c r="H7640" s="61"/>
      <c r="I7640" s="61"/>
      <c r="J7640" s="61"/>
      <c r="K7640" s="61"/>
      <c r="L7640" s="61"/>
      <c r="M7640" s="61"/>
      <c r="N7640" s="61"/>
      <c r="O7640" s="61"/>
      <c r="P7640" s="61"/>
      <c r="Q7640" s="61"/>
      <c r="R7640" s="61"/>
      <c r="S7640" s="61"/>
      <c r="T7640" s="61"/>
      <c r="U7640" s="61"/>
      <c r="V7640" s="61"/>
      <c r="W7640" s="61"/>
      <c r="X7640" s="61"/>
      <c r="Y7640" s="61"/>
      <c r="Z7640" s="61"/>
      <c r="AA7640" s="61"/>
      <c r="AB7640" s="61"/>
      <c r="AC7640" s="61"/>
      <c r="AD7640" s="61"/>
      <c r="AE7640" s="61"/>
      <c r="AF7640" s="61"/>
      <c r="AG7640" s="61"/>
      <c r="AH7640" s="61"/>
      <c r="AI7640" s="61"/>
      <c r="AJ7640" s="61"/>
      <c r="AK7640" s="61"/>
      <c r="AL7640" s="61"/>
      <c r="AM7640" s="61"/>
      <c r="AN7640" s="61"/>
      <c r="AO7640" s="61"/>
      <c r="AP7640" s="62"/>
      <c r="AQ7640" s="61"/>
      <c r="AR7640" s="61"/>
      <c r="AS7640" s="61"/>
      <c r="AT7640" s="61"/>
      <c r="AU7640" s="61"/>
      <c r="AV7640" s="61"/>
      <c r="AW7640" s="60"/>
    </row>
    <row r="7641" s="59" customFormat="1" customHeight="1" spans="1:49">
      <c r="A7641" s="60"/>
      <c r="B7641" s="60"/>
      <c r="C7641" s="60"/>
      <c r="D7641" s="60"/>
      <c r="H7641" s="61"/>
      <c r="I7641" s="61"/>
      <c r="J7641" s="61"/>
      <c r="K7641" s="61"/>
      <c r="L7641" s="61"/>
      <c r="M7641" s="61"/>
      <c r="N7641" s="61"/>
      <c r="O7641" s="61"/>
      <c r="P7641" s="61"/>
      <c r="Q7641" s="61"/>
      <c r="R7641" s="61"/>
      <c r="S7641" s="61"/>
      <c r="T7641" s="61"/>
      <c r="U7641" s="61"/>
      <c r="V7641" s="61"/>
      <c r="W7641" s="61"/>
      <c r="X7641" s="61"/>
      <c r="Y7641" s="61"/>
      <c r="Z7641" s="61"/>
      <c r="AA7641" s="61"/>
      <c r="AB7641" s="61"/>
      <c r="AC7641" s="61"/>
      <c r="AD7641" s="61"/>
      <c r="AE7641" s="61"/>
      <c r="AF7641" s="61"/>
      <c r="AG7641" s="61"/>
      <c r="AH7641" s="61"/>
      <c r="AI7641" s="61"/>
      <c r="AJ7641" s="61"/>
      <c r="AK7641" s="61"/>
      <c r="AL7641" s="61"/>
      <c r="AM7641" s="61"/>
      <c r="AN7641" s="61"/>
      <c r="AO7641" s="61"/>
      <c r="AP7641" s="62"/>
      <c r="AQ7641" s="61"/>
      <c r="AR7641" s="61"/>
      <c r="AS7641" s="61"/>
      <c r="AT7641" s="61"/>
      <c r="AU7641" s="61"/>
      <c r="AV7641" s="61"/>
      <c r="AW7641" s="60"/>
    </row>
    <row r="7642" s="59" customFormat="1" customHeight="1" spans="1:49">
      <c r="A7642" s="60"/>
      <c r="B7642" s="60"/>
      <c r="C7642" s="60"/>
      <c r="D7642" s="60"/>
      <c r="H7642" s="61"/>
      <c r="I7642" s="61"/>
      <c r="J7642" s="61"/>
      <c r="K7642" s="61"/>
      <c r="L7642" s="61"/>
      <c r="M7642" s="61"/>
      <c r="N7642" s="61"/>
      <c r="O7642" s="61"/>
      <c r="P7642" s="61"/>
      <c r="Q7642" s="61"/>
      <c r="R7642" s="61"/>
      <c r="S7642" s="61"/>
      <c r="T7642" s="61"/>
      <c r="U7642" s="61"/>
      <c r="V7642" s="61"/>
      <c r="W7642" s="61"/>
      <c r="X7642" s="61"/>
      <c r="Y7642" s="61"/>
      <c r="Z7642" s="61"/>
      <c r="AA7642" s="61"/>
      <c r="AB7642" s="61"/>
      <c r="AC7642" s="61"/>
      <c r="AD7642" s="61"/>
      <c r="AE7642" s="61"/>
      <c r="AF7642" s="61"/>
      <c r="AG7642" s="61"/>
      <c r="AH7642" s="61"/>
      <c r="AI7642" s="61"/>
      <c r="AJ7642" s="61"/>
      <c r="AK7642" s="61"/>
      <c r="AL7642" s="61"/>
      <c r="AM7642" s="61"/>
      <c r="AN7642" s="61"/>
      <c r="AO7642" s="61"/>
      <c r="AP7642" s="62"/>
      <c r="AQ7642" s="61"/>
      <c r="AR7642" s="61"/>
      <c r="AS7642" s="61"/>
      <c r="AT7642" s="61"/>
      <c r="AU7642" s="61"/>
      <c r="AV7642" s="61"/>
      <c r="AW7642" s="60"/>
    </row>
    <row r="7643" s="59" customFormat="1" customHeight="1" spans="1:49">
      <c r="A7643" s="60"/>
      <c r="B7643" s="60"/>
      <c r="C7643" s="60"/>
      <c r="D7643" s="60"/>
      <c r="H7643" s="61"/>
      <c r="I7643" s="61"/>
      <c r="J7643" s="61"/>
      <c r="K7643" s="61"/>
      <c r="L7643" s="61"/>
      <c r="M7643" s="61"/>
      <c r="N7643" s="61"/>
      <c r="O7643" s="61"/>
      <c r="P7643" s="61"/>
      <c r="Q7643" s="61"/>
      <c r="R7643" s="61"/>
      <c r="S7643" s="61"/>
      <c r="T7643" s="61"/>
      <c r="U7643" s="61"/>
      <c r="V7643" s="61"/>
      <c r="W7643" s="61"/>
      <c r="X7643" s="61"/>
      <c r="Y7643" s="61"/>
      <c r="Z7643" s="61"/>
      <c r="AA7643" s="61"/>
      <c r="AB7643" s="61"/>
      <c r="AC7643" s="61"/>
      <c r="AD7643" s="61"/>
      <c r="AE7643" s="61"/>
      <c r="AF7643" s="61"/>
      <c r="AG7643" s="61"/>
      <c r="AH7643" s="61"/>
      <c r="AI7643" s="61"/>
      <c r="AJ7643" s="61"/>
      <c r="AK7643" s="61"/>
      <c r="AL7643" s="61"/>
      <c r="AM7643" s="61"/>
      <c r="AN7643" s="61"/>
      <c r="AO7643" s="61"/>
      <c r="AP7643" s="62"/>
      <c r="AQ7643" s="61"/>
      <c r="AR7643" s="61"/>
      <c r="AS7643" s="61"/>
      <c r="AT7643" s="61"/>
      <c r="AU7643" s="61"/>
      <c r="AV7643" s="61"/>
      <c r="AW7643" s="60"/>
    </row>
    <row r="7644" s="59" customFormat="1" customHeight="1" spans="1:49">
      <c r="A7644" s="60"/>
      <c r="B7644" s="60"/>
      <c r="C7644" s="60"/>
      <c r="D7644" s="60"/>
      <c r="H7644" s="61"/>
      <c r="I7644" s="61"/>
      <c r="J7644" s="61"/>
      <c r="K7644" s="61"/>
      <c r="L7644" s="61"/>
      <c r="M7644" s="61"/>
      <c r="N7644" s="61"/>
      <c r="O7644" s="61"/>
      <c r="P7644" s="61"/>
      <c r="Q7644" s="61"/>
      <c r="R7644" s="61"/>
      <c r="S7644" s="61"/>
      <c r="T7644" s="61"/>
      <c r="U7644" s="61"/>
      <c r="V7644" s="61"/>
      <c r="W7644" s="61"/>
      <c r="X7644" s="61"/>
      <c r="Y7644" s="61"/>
      <c r="Z7644" s="61"/>
      <c r="AA7644" s="61"/>
      <c r="AB7644" s="61"/>
      <c r="AC7644" s="61"/>
      <c r="AD7644" s="61"/>
      <c r="AE7644" s="61"/>
      <c r="AF7644" s="61"/>
      <c r="AG7644" s="61"/>
      <c r="AH7644" s="61"/>
      <c r="AI7644" s="61"/>
      <c r="AJ7644" s="61"/>
      <c r="AK7644" s="61"/>
      <c r="AL7644" s="61"/>
      <c r="AM7644" s="61"/>
      <c r="AN7644" s="61"/>
      <c r="AO7644" s="61"/>
      <c r="AP7644" s="62"/>
      <c r="AQ7644" s="61"/>
      <c r="AR7644" s="61"/>
      <c r="AS7644" s="61"/>
      <c r="AT7644" s="61"/>
      <c r="AU7644" s="61"/>
      <c r="AV7644" s="61"/>
      <c r="AW7644" s="60"/>
    </row>
    <row r="7645" s="59" customFormat="1" customHeight="1" spans="1:49">
      <c r="A7645" s="60"/>
      <c r="B7645" s="60"/>
      <c r="C7645" s="60"/>
      <c r="D7645" s="60"/>
      <c r="H7645" s="61"/>
      <c r="I7645" s="61"/>
      <c r="J7645" s="61"/>
      <c r="K7645" s="61"/>
      <c r="L7645" s="61"/>
      <c r="M7645" s="61"/>
      <c r="N7645" s="61"/>
      <c r="O7645" s="61"/>
      <c r="P7645" s="61"/>
      <c r="Q7645" s="61"/>
      <c r="R7645" s="61"/>
      <c r="S7645" s="61"/>
      <c r="T7645" s="61"/>
      <c r="U7645" s="61"/>
      <c r="V7645" s="61"/>
      <c r="W7645" s="61"/>
      <c r="X7645" s="61"/>
      <c r="Y7645" s="61"/>
      <c r="Z7645" s="61"/>
      <c r="AA7645" s="61"/>
      <c r="AB7645" s="61"/>
      <c r="AC7645" s="61"/>
      <c r="AD7645" s="61"/>
      <c r="AE7645" s="61"/>
      <c r="AF7645" s="61"/>
      <c r="AG7645" s="61"/>
      <c r="AH7645" s="61"/>
      <c r="AI7645" s="61"/>
      <c r="AJ7645" s="61"/>
      <c r="AK7645" s="61"/>
      <c r="AL7645" s="61"/>
      <c r="AM7645" s="61"/>
      <c r="AN7645" s="61"/>
      <c r="AO7645" s="61"/>
      <c r="AP7645" s="62"/>
      <c r="AQ7645" s="61"/>
      <c r="AR7645" s="61"/>
      <c r="AS7645" s="61"/>
      <c r="AT7645" s="61"/>
      <c r="AU7645" s="61"/>
      <c r="AV7645" s="61"/>
      <c r="AW7645" s="60"/>
    </row>
    <row r="7646" s="59" customFormat="1" customHeight="1" spans="1:49">
      <c r="A7646" s="60"/>
      <c r="B7646" s="60"/>
      <c r="C7646" s="60"/>
      <c r="D7646" s="60"/>
      <c r="H7646" s="61"/>
      <c r="I7646" s="61"/>
      <c r="J7646" s="61"/>
      <c r="K7646" s="61"/>
      <c r="L7646" s="61"/>
      <c r="M7646" s="61"/>
      <c r="N7646" s="61"/>
      <c r="O7646" s="61"/>
      <c r="P7646" s="61"/>
      <c r="Q7646" s="61"/>
      <c r="R7646" s="61"/>
      <c r="S7646" s="61"/>
      <c r="T7646" s="61"/>
      <c r="U7646" s="61"/>
      <c r="V7646" s="61"/>
      <c r="W7646" s="61"/>
      <c r="X7646" s="61"/>
      <c r="Y7646" s="61"/>
      <c r="Z7646" s="61"/>
      <c r="AA7646" s="61"/>
      <c r="AB7646" s="61"/>
      <c r="AC7646" s="61"/>
      <c r="AD7646" s="61"/>
      <c r="AE7646" s="61"/>
      <c r="AF7646" s="61"/>
      <c r="AG7646" s="61"/>
      <c r="AH7646" s="61"/>
      <c r="AI7646" s="61"/>
      <c r="AJ7646" s="61"/>
      <c r="AK7646" s="61"/>
      <c r="AL7646" s="61"/>
      <c r="AM7646" s="61"/>
      <c r="AN7646" s="61"/>
      <c r="AO7646" s="61"/>
      <c r="AP7646" s="62"/>
      <c r="AQ7646" s="61"/>
      <c r="AR7646" s="61"/>
      <c r="AS7646" s="61"/>
      <c r="AT7646" s="61"/>
      <c r="AU7646" s="61"/>
      <c r="AV7646" s="61"/>
      <c r="AW7646" s="60"/>
    </row>
    <row r="7647" s="59" customFormat="1" customHeight="1" spans="1:49">
      <c r="A7647" s="60"/>
      <c r="B7647" s="60"/>
      <c r="C7647" s="60"/>
      <c r="D7647" s="60"/>
      <c r="H7647" s="61"/>
      <c r="I7647" s="61"/>
      <c r="J7647" s="61"/>
      <c r="K7647" s="61"/>
      <c r="L7647" s="61"/>
      <c r="M7647" s="61"/>
      <c r="N7647" s="61"/>
      <c r="O7647" s="61"/>
      <c r="P7647" s="61"/>
      <c r="Q7647" s="61"/>
      <c r="R7647" s="61"/>
      <c r="S7647" s="61"/>
      <c r="T7647" s="61"/>
      <c r="U7647" s="61"/>
      <c r="V7647" s="61"/>
      <c r="W7647" s="61"/>
      <c r="X7647" s="61"/>
      <c r="Y7647" s="61"/>
      <c r="Z7647" s="61"/>
      <c r="AA7647" s="61"/>
      <c r="AB7647" s="61"/>
      <c r="AC7647" s="61"/>
      <c r="AD7647" s="61"/>
      <c r="AE7647" s="61"/>
      <c r="AF7647" s="61"/>
      <c r="AG7647" s="61"/>
      <c r="AH7647" s="61"/>
      <c r="AI7647" s="61"/>
      <c r="AJ7647" s="61"/>
      <c r="AK7647" s="61"/>
      <c r="AL7647" s="61"/>
      <c r="AM7647" s="61"/>
      <c r="AN7647" s="61"/>
      <c r="AO7647" s="61"/>
      <c r="AP7647" s="62"/>
      <c r="AQ7647" s="61"/>
      <c r="AR7647" s="61"/>
      <c r="AS7647" s="61"/>
      <c r="AT7647" s="61"/>
      <c r="AU7647" s="61"/>
      <c r="AV7647" s="61"/>
      <c r="AW7647" s="60"/>
    </row>
    <row r="7648" s="59" customFormat="1" customHeight="1" spans="1:49">
      <c r="A7648" s="60"/>
      <c r="B7648" s="60"/>
      <c r="C7648" s="60"/>
      <c r="D7648" s="60"/>
      <c r="H7648" s="61"/>
      <c r="I7648" s="61"/>
      <c r="J7648" s="61"/>
      <c r="K7648" s="61"/>
      <c r="L7648" s="61"/>
      <c r="M7648" s="61"/>
      <c r="N7648" s="61"/>
      <c r="O7648" s="61"/>
      <c r="P7648" s="61"/>
      <c r="Q7648" s="61"/>
      <c r="R7648" s="61"/>
      <c r="S7648" s="61"/>
      <c r="T7648" s="61"/>
      <c r="U7648" s="61"/>
      <c r="V7648" s="61"/>
      <c r="W7648" s="61"/>
      <c r="X7648" s="61"/>
      <c r="Y7648" s="61"/>
      <c r="Z7648" s="61"/>
      <c r="AA7648" s="61"/>
      <c r="AB7648" s="61"/>
      <c r="AC7648" s="61"/>
      <c r="AD7648" s="61"/>
      <c r="AE7648" s="61"/>
      <c r="AF7648" s="61"/>
      <c r="AG7648" s="61"/>
      <c r="AH7648" s="61"/>
      <c r="AI7648" s="61"/>
      <c r="AJ7648" s="61"/>
      <c r="AK7648" s="61"/>
      <c r="AL7648" s="61"/>
      <c r="AM7648" s="61"/>
      <c r="AN7648" s="61"/>
      <c r="AO7648" s="61"/>
      <c r="AP7648" s="62"/>
      <c r="AQ7648" s="61"/>
      <c r="AR7648" s="61"/>
      <c r="AS7648" s="61"/>
      <c r="AT7648" s="61"/>
      <c r="AU7648" s="61"/>
      <c r="AV7648" s="61"/>
      <c r="AW7648" s="60"/>
    </row>
    <row r="7649" s="59" customFormat="1" customHeight="1" spans="1:49">
      <c r="A7649" s="60"/>
      <c r="B7649" s="60"/>
      <c r="C7649" s="60"/>
      <c r="D7649" s="60"/>
      <c r="H7649" s="61"/>
      <c r="I7649" s="61"/>
      <c r="J7649" s="61"/>
      <c r="K7649" s="61"/>
      <c r="L7649" s="61"/>
      <c r="M7649" s="61"/>
      <c r="N7649" s="61"/>
      <c r="O7649" s="61"/>
      <c r="P7649" s="61"/>
      <c r="Q7649" s="61"/>
      <c r="R7649" s="61"/>
      <c r="S7649" s="61"/>
      <c r="T7649" s="61"/>
      <c r="U7649" s="61"/>
      <c r="V7649" s="61"/>
      <c r="W7649" s="61"/>
      <c r="X7649" s="61"/>
      <c r="Y7649" s="61"/>
      <c r="Z7649" s="61"/>
      <c r="AA7649" s="61"/>
      <c r="AB7649" s="61"/>
      <c r="AC7649" s="61"/>
      <c r="AD7649" s="61"/>
      <c r="AE7649" s="61"/>
      <c r="AF7649" s="61"/>
      <c r="AG7649" s="61"/>
      <c r="AH7649" s="61"/>
      <c r="AI7649" s="61"/>
      <c r="AJ7649" s="61"/>
      <c r="AK7649" s="61"/>
      <c r="AL7649" s="61"/>
      <c r="AM7649" s="61"/>
      <c r="AN7649" s="61"/>
      <c r="AO7649" s="61"/>
      <c r="AP7649" s="62"/>
      <c r="AQ7649" s="61"/>
      <c r="AR7649" s="61"/>
      <c r="AS7649" s="61"/>
      <c r="AT7649" s="61"/>
      <c r="AU7649" s="61"/>
      <c r="AV7649" s="61"/>
      <c r="AW7649" s="60"/>
    </row>
    <row r="7650" s="59" customFormat="1" customHeight="1" spans="1:49">
      <c r="A7650" s="60"/>
      <c r="B7650" s="60"/>
      <c r="C7650" s="60"/>
      <c r="D7650" s="60"/>
      <c r="H7650" s="61"/>
      <c r="I7650" s="61"/>
      <c r="J7650" s="61"/>
      <c r="K7650" s="61"/>
      <c r="L7650" s="61"/>
      <c r="M7650" s="61"/>
      <c r="N7650" s="61"/>
      <c r="O7650" s="61"/>
      <c r="P7650" s="61"/>
      <c r="Q7650" s="61"/>
      <c r="R7650" s="61"/>
      <c r="S7650" s="61"/>
      <c r="T7650" s="61"/>
      <c r="U7650" s="61"/>
      <c r="V7650" s="61"/>
      <c r="W7650" s="61"/>
      <c r="X7650" s="61"/>
      <c r="Y7650" s="61"/>
      <c r="Z7650" s="61"/>
      <c r="AA7650" s="61"/>
      <c r="AB7650" s="61"/>
      <c r="AC7650" s="61"/>
      <c r="AD7650" s="61"/>
      <c r="AE7650" s="61"/>
      <c r="AF7650" s="61"/>
      <c r="AG7650" s="61"/>
      <c r="AH7650" s="61"/>
      <c r="AI7650" s="61"/>
      <c r="AJ7650" s="61"/>
      <c r="AK7650" s="61"/>
      <c r="AL7650" s="61"/>
      <c r="AM7650" s="61"/>
      <c r="AN7650" s="61"/>
      <c r="AO7650" s="61"/>
      <c r="AP7650" s="62"/>
      <c r="AQ7650" s="61"/>
      <c r="AR7650" s="61"/>
      <c r="AS7650" s="61"/>
      <c r="AT7650" s="61"/>
      <c r="AU7650" s="61"/>
      <c r="AV7650" s="61"/>
      <c r="AW7650" s="60"/>
    </row>
    <row r="7651" s="59" customFormat="1" customHeight="1" spans="1:49">
      <c r="A7651" s="60"/>
      <c r="B7651" s="60"/>
      <c r="C7651" s="60"/>
      <c r="D7651" s="60"/>
      <c r="H7651" s="61"/>
      <c r="I7651" s="61"/>
      <c r="J7651" s="61"/>
      <c r="K7651" s="61"/>
      <c r="L7651" s="61"/>
      <c r="M7651" s="61"/>
      <c r="N7651" s="61"/>
      <c r="O7651" s="61"/>
      <c r="P7651" s="61"/>
      <c r="Q7651" s="61"/>
      <c r="R7651" s="61"/>
      <c r="S7651" s="61"/>
      <c r="T7651" s="61"/>
      <c r="U7651" s="61"/>
      <c r="V7651" s="61"/>
      <c r="W7651" s="61"/>
      <c r="X7651" s="61"/>
      <c r="Y7651" s="61"/>
      <c r="Z7651" s="61"/>
      <c r="AA7651" s="61"/>
      <c r="AB7651" s="61"/>
      <c r="AC7651" s="61"/>
      <c r="AD7651" s="61"/>
      <c r="AE7651" s="61"/>
      <c r="AF7651" s="61"/>
      <c r="AG7651" s="61"/>
      <c r="AH7651" s="61"/>
      <c r="AI7651" s="61"/>
      <c r="AJ7651" s="61"/>
      <c r="AK7651" s="61"/>
      <c r="AL7651" s="61"/>
      <c r="AM7651" s="61"/>
      <c r="AN7651" s="61"/>
      <c r="AO7651" s="61"/>
      <c r="AP7651" s="62"/>
      <c r="AQ7651" s="61"/>
      <c r="AR7651" s="61"/>
      <c r="AS7651" s="61"/>
      <c r="AT7651" s="61"/>
      <c r="AU7651" s="61"/>
      <c r="AV7651" s="61"/>
      <c r="AW7651" s="60"/>
    </row>
    <row r="7652" s="59" customFormat="1" customHeight="1" spans="1:49">
      <c r="A7652" s="60"/>
      <c r="B7652" s="60"/>
      <c r="C7652" s="60"/>
      <c r="D7652" s="60"/>
      <c r="H7652" s="61"/>
      <c r="I7652" s="61"/>
      <c r="J7652" s="61"/>
      <c r="K7652" s="61"/>
      <c r="L7652" s="61"/>
      <c r="M7652" s="61"/>
      <c r="N7652" s="61"/>
      <c r="O7652" s="61"/>
      <c r="P7652" s="61"/>
      <c r="Q7652" s="61"/>
      <c r="R7652" s="61"/>
      <c r="S7652" s="61"/>
      <c r="T7652" s="61"/>
      <c r="U7652" s="61"/>
      <c r="V7652" s="61"/>
      <c r="W7652" s="61"/>
      <c r="X7652" s="61"/>
      <c r="Y7652" s="61"/>
      <c r="Z7652" s="61"/>
      <c r="AA7652" s="61"/>
      <c r="AB7652" s="61"/>
      <c r="AC7652" s="61"/>
      <c r="AD7652" s="61"/>
      <c r="AE7652" s="61"/>
      <c r="AF7652" s="61"/>
      <c r="AG7652" s="61"/>
      <c r="AH7652" s="61"/>
      <c r="AI7652" s="61"/>
      <c r="AJ7652" s="61"/>
      <c r="AK7652" s="61"/>
      <c r="AL7652" s="61"/>
      <c r="AM7652" s="61"/>
      <c r="AN7652" s="61"/>
      <c r="AO7652" s="61"/>
      <c r="AP7652" s="62"/>
      <c r="AQ7652" s="61"/>
      <c r="AR7652" s="61"/>
      <c r="AS7652" s="61"/>
      <c r="AT7652" s="61"/>
      <c r="AU7652" s="61"/>
      <c r="AV7652" s="61"/>
      <c r="AW7652" s="60"/>
    </row>
    <row r="7653" s="59" customFormat="1" customHeight="1" spans="1:49">
      <c r="A7653" s="60"/>
      <c r="B7653" s="60"/>
      <c r="C7653" s="60"/>
      <c r="D7653" s="60"/>
      <c r="H7653" s="61"/>
      <c r="I7653" s="61"/>
      <c r="J7653" s="61"/>
      <c r="K7653" s="61"/>
      <c r="L7653" s="61"/>
      <c r="M7653" s="61"/>
      <c r="N7653" s="61"/>
      <c r="O7653" s="61"/>
      <c r="P7653" s="61"/>
      <c r="Q7653" s="61"/>
      <c r="R7653" s="61"/>
      <c r="S7653" s="61"/>
      <c r="T7653" s="61"/>
      <c r="U7653" s="61"/>
      <c r="V7653" s="61"/>
      <c r="W7653" s="61"/>
      <c r="X7653" s="61"/>
      <c r="Y7653" s="61"/>
      <c r="Z7653" s="61"/>
      <c r="AA7653" s="61"/>
      <c r="AB7653" s="61"/>
      <c r="AC7653" s="61"/>
      <c r="AD7653" s="61"/>
      <c r="AE7653" s="61"/>
      <c r="AF7653" s="61"/>
      <c r="AG7653" s="61"/>
      <c r="AH7653" s="61"/>
      <c r="AI7653" s="61"/>
      <c r="AJ7653" s="61"/>
      <c r="AK7653" s="61"/>
      <c r="AL7653" s="61"/>
      <c r="AM7653" s="61"/>
      <c r="AN7653" s="61"/>
      <c r="AO7653" s="61"/>
      <c r="AP7653" s="62"/>
      <c r="AQ7653" s="61"/>
      <c r="AR7653" s="61"/>
      <c r="AS7653" s="61"/>
      <c r="AT7653" s="61"/>
      <c r="AU7653" s="61"/>
      <c r="AV7653" s="61"/>
      <c r="AW7653" s="60"/>
    </row>
    <row r="7654" s="59" customFormat="1" customHeight="1" spans="1:49">
      <c r="A7654" s="60"/>
      <c r="B7654" s="60"/>
      <c r="C7654" s="60"/>
      <c r="D7654" s="60"/>
      <c r="H7654" s="61"/>
      <c r="I7654" s="61"/>
      <c r="J7654" s="61"/>
      <c r="K7654" s="61"/>
      <c r="L7654" s="61"/>
      <c r="M7654" s="61"/>
      <c r="N7654" s="61"/>
      <c r="O7654" s="61"/>
      <c r="P7654" s="61"/>
      <c r="Q7654" s="61"/>
      <c r="R7654" s="61"/>
      <c r="S7654" s="61"/>
      <c r="T7654" s="61"/>
      <c r="U7654" s="61"/>
      <c r="V7654" s="61"/>
      <c r="W7654" s="61"/>
      <c r="X7654" s="61"/>
      <c r="Y7654" s="61"/>
      <c r="Z7654" s="61"/>
      <c r="AA7654" s="61"/>
      <c r="AB7654" s="61"/>
      <c r="AC7654" s="61"/>
      <c r="AD7654" s="61"/>
      <c r="AE7654" s="61"/>
      <c r="AF7654" s="61"/>
      <c r="AG7654" s="61"/>
      <c r="AH7654" s="61"/>
      <c r="AI7654" s="61"/>
      <c r="AJ7654" s="61"/>
      <c r="AK7654" s="61"/>
      <c r="AL7654" s="61"/>
      <c r="AM7654" s="61"/>
      <c r="AN7654" s="61"/>
      <c r="AO7654" s="61"/>
      <c r="AP7654" s="62"/>
      <c r="AQ7654" s="61"/>
      <c r="AR7654" s="61"/>
      <c r="AS7654" s="61"/>
      <c r="AT7654" s="61"/>
      <c r="AU7654" s="61"/>
      <c r="AV7654" s="61"/>
      <c r="AW7654" s="60"/>
    </row>
    <row r="7655" s="59" customFormat="1" customHeight="1" spans="1:49">
      <c r="A7655" s="60"/>
      <c r="B7655" s="60"/>
      <c r="C7655" s="60"/>
      <c r="D7655" s="60"/>
      <c r="H7655" s="61"/>
      <c r="I7655" s="61"/>
      <c r="J7655" s="61"/>
      <c r="K7655" s="61"/>
      <c r="L7655" s="61"/>
      <c r="M7655" s="61"/>
      <c r="N7655" s="61"/>
      <c r="O7655" s="61"/>
      <c r="P7655" s="61"/>
      <c r="Q7655" s="61"/>
      <c r="R7655" s="61"/>
      <c r="S7655" s="61"/>
      <c r="T7655" s="61"/>
      <c r="U7655" s="61"/>
      <c r="V7655" s="61"/>
      <c r="W7655" s="61"/>
      <c r="X7655" s="61"/>
      <c r="Y7655" s="61"/>
      <c r="Z7655" s="61"/>
      <c r="AA7655" s="61"/>
      <c r="AB7655" s="61"/>
      <c r="AC7655" s="61"/>
      <c r="AD7655" s="61"/>
      <c r="AE7655" s="61"/>
      <c r="AF7655" s="61"/>
      <c r="AG7655" s="61"/>
      <c r="AH7655" s="61"/>
      <c r="AI7655" s="61"/>
      <c r="AJ7655" s="61"/>
      <c r="AK7655" s="61"/>
      <c r="AL7655" s="61"/>
      <c r="AM7655" s="61"/>
      <c r="AN7655" s="61"/>
      <c r="AO7655" s="61"/>
      <c r="AP7655" s="62"/>
      <c r="AQ7655" s="61"/>
      <c r="AR7655" s="61"/>
      <c r="AS7655" s="61"/>
      <c r="AT7655" s="61"/>
      <c r="AU7655" s="61"/>
      <c r="AV7655" s="61"/>
      <c r="AW7655" s="60"/>
    </row>
    <row r="7656" s="59" customFormat="1" customHeight="1" spans="1:49">
      <c r="A7656" s="60"/>
      <c r="B7656" s="60"/>
      <c r="C7656" s="60"/>
      <c r="D7656" s="60"/>
      <c r="H7656" s="61"/>
      <c r="I7656" s="61"/>
      <c r="J7656" s="61"/>
      <c r="K7656" s="61"/>
      <c r="L7656" s="61"/>
      <c r="M7656" s="61"/>
      <c r="N7656" s="61"/>
      <c r="O7656" s="61"/>
      <c r="P7656" s="61"/>
      <c r="Q7656" s="61"/>
      <c r="R7656" s="61"/>
      <c r="S7656" s="61"/>
      <c r="T7656" s="61"/>
      <c r="U7656" s="61"/>
      <c r="V7656" s="61"/>
      <c r="W7656" s="61"/>
      <c r="X7656" s="61"/>
      <c r="Y7656" s="61"/>
      <c r="Z7656" s="61"/>
      <c r="AA7656" s="61"/>
      <c r="AB7656" s="61"/>
      <c r="AC7656" s="61"/>
      <c r="AD7656" s="61"/>
      <c r="AE7656" s="61"/>
      <c r="AF7656" s="61"/>
      <c r="AG7656" s="61"/>
      <c r="AH7656" s="61"/>
      <c r="AI7656" s="61"/>
      <c r="AJ7656" s="61"/>
      <c r="AK7656" s="61"/>
      <c r="AL7656" s="61"/>
      <c r="AM7656" s="61"/>
      <c r="AN7656" s="61"/>
      <c r="AO7656" s="61"/>
      <c r="AP7656" s="62"/>
      <c r="AQ7656" s="61"/>
      <c r="AR7656" s="61"/>
      <c r="AS7656" s="61"/>
      <c r="AT7656" s="61"/>
      <c r="AU7656" s="61"/>
      <c r="AV7656" s="61"/>
      <c r="AW7656" s="60"/>
    </row>
    <row r="7657" s="59" customFormat="1" customHeight="1" spans="1:49">
      <c r="A7657" s="60"/>
      <c r="B7657" s="60"/>
      <c r="C7657" s="60"/>
      <c r="D7657" s="60"/>
      <c r="H7657" s="61"/>
      <c r="I7657" s="61"/>
      <c r="J7657" s="61"/>
      <c r="K7657" s="61"/>
      <c r="L7657" s="61"/>
      <c r="M7657" s="61"/>
      <c r="N7657" s="61"/>
      <c r="O7657" s="61"/>
      <c r="P7657" s="61"/>
      <c r="Q7657" s="61"/>
      <c r="R7657" s="61"/>
      <c r="S7657" s="61"/>
      <c r="T7657" s="61"/>
      <c r="U7657" s="61"/>
      <c r="V7657" s="61"/>
      <c r="W7657" s="61"/>
      <c r="X7657" s="61"/>
      <c r="Y7657" s="61"/>
      <c r="Z7657" s="61"/>
      <c r="AA7657" s="61"/>
      <c r="AB7657" s="61"/>
      <c r="AC7657" s="61"/>
      <c r="AD7657" s="61"/>
      <c r="AE7657" s="61"/>
      <c r="AF7657" s="61"/>
      <c r="AG7657" s="61"/>
      <c r="AH7657" s="61"/>
      <c r="AI7657" s="61"/>
      <c r="AJ7657" s="61"/>
      <c r="AK7657" s="61"/>
      <c r="AL7657" s="61"/>
      <c r="AM7657" s="61"/>
      <c r="AN7657" s="61"/>
      <c r="AO7657" s="61"/>
      <c r="AP7657" s="62"/>
      <c r="AQ7657" s="61"/>
      <c r="AR7657" s="61"/>
      <c r="AS7657" s="61"/>
      <c r="AT7657" s="61"/>
      <c r="AU7657" s="61"/>
      <c r="AV7657" s="61"/>
      <c r="AW7657" s="60"/>
    </row>
    <row r="7658" s="59" customFormat="1" customHeight="1" spans="1:49">
      <c r="A7658" s="60"/>
      <c r="B7658" s="60"/>
      <c r="C7658" s="60"/>
      <c r="D7658" s="60"/>
      <c r="H7658" s="61"/>
      <c r="I7658" s="61"/>
      <c r="J7658" s="61"/>
      <c r="K7658" s="61"/>
      <c r="L7658" s="61"/>
      <c r="M7658" s="61"/>
      <c r="N7658" s="61"/>
      <c r="O7658" s="61"/>
      <c r="P7658" s="61"/>
      <c r="Q7658" s="61"/>
      <c r="R7658" s="61"/>
      <c r="S7658" s="61"/>
      <c r="T7658" s="61"/>
      <c r="U7658" s="61"/>
      <c r="V7658" s="61"/>
      <c r="W7658" s="61"/>
      <c r="X7658" s="61"/>
      <c r="Y7658" s="61"/>
      <c r="Z7658" s="61"/>
      <c r="AA7658" s="61"/>
      <c r="AB7658" s="61"/>
      <c r="AC7658" s="61"/>
      <c r="AD7658" s="61"/>
      <c r="AE7658" s="61"/>
      <c r="AF7658" s="61"/>
      <c r="AG7658" s="61"/>
      <c r="AH7658" s="61"/>
      <c r="AI7658" s="61"/>
      <c r="AJ7658" s="61"/>
      <c r="AK7658" s="61"/>
      <c r="AL7658" s="61"/>
      <c r="AM7658" s="61"/>
      <c r="AN7658" s="61"/>
      <c r="AO7658" s="61"/>
      <c r="AP7658" s="62"/>
      <c r="AQ7658" s="61"/>
      <c r="AR7658" s="61"/>
      <c r="AS7658" s="61"/>
      <c r="AT7658" s="61"/>
      <c r="AU7658" s="61"/>
      <c r="AV7658" s="61"/>
      <c r="AW7658" s="60"/>
    </row>
    <row r="7659" s="59" customFormat="1" customHeight="1" spans="1:49">
      <c r="A7659" s="60"/>
      <c r="B7659" s="60"/>
      <c r="C7659" s="60"/>
      <c r="D7659" s="60"/>
      <c r="H7659" s="61"/>
      <c r="I7659" s="61"/>
      <c r="J7659" s="61"/>
      <c r="K7659" s="61"/>
      <c r="L7659" s="61"/>
      <c r="M7659" s="61"/>
      <c r="N7659" s="61"/>
      <c r="O7659" s="61"/>
      <c r="P7659" s="61"/>
      <c r="Q7659" s="61"/>
      <c r="R7659" s="61"/>
      <c r="S7659" s="61"/>
      <c r="T7659" s="61"/>
      <c r="U7659" s="61"/>
      <c r="V7659" s="61"/>
      <c r="W7659" s="61"/>
      <c r="X7659" s="61"/>
      <c r="Y7659" s="61"/>
      <c r="Z7659" s="61"/>
      <c r="AA7659" s="61"/>
      <c r="AB7659" s="61"/>
      <c r="AC7659" s="61"/>
      <c r="AD7659" s="61"/>
      <c r="AE7659" s="61"/>
      <c r="AF7659" s="61"/>
      <c r="AG7659" s="61"/>
      <c r="AH7659" s="61"/>
      <c r="AI7659" s="61"/>
      <c r="AJ7659" s="61"/>
      <c r="AK7659" s="61"/>
      <c r="AL7659" s="61"/>
      <c r="AM7659" s="61"/>
      <c r="AN7659" s="61"/>
      <c r="AO7659" s="61"/>
      <c r="AP7659" s="62"/>
      <c r="AQ7659" s="61"/>
      <c r="AR7659" s="61"/>
      <c r="AS7659" s="61"/>
      <c r="AT7659" s="61"/>
      <c r="AU7659" s="61"/>
      <c r="AV7659" s="61"/>
      <c r="AW7659" s="60"/>
    </row>
    <row r="7660" s="59" customFormat="1" customHeight="1" spans="1:49">
      <c r="A7660" s="60"/>
      <c r="B7660" s="60"/>
      <c r="C7660" s="60"/>
      <c r="D7660" s="60"/>
      <c r="H7660" s="61"/>
      <c r="I7660" s="61"/>
      <c r="J7660" s="61"/>
      <c r="K7660" s="61"/>
      <c r="L7660" s="61"/>
      <c r="M7660" s="61"/>
      <c r="N7660" s="61"/>
      <c r="O7660" s="61"/>
      <c r="P7660" s="61"/>
      <c r="Q7660" s="61"/>
      <c r="R7660" s="61"/>
      <c r="S7660" s="61"/>
      <c r="T7660" s="61"/>
      <c r="U7660" s="61"/>
      <c r="V7660" s="61"/>
      <c r="W7660" s="61"/>
      <c r="X7660" s="61"/>
      <c r="Y7660" s="61"/>
      <c r="Z7660" s="61"/>
      <c r="AA7660" s="61"/>
      <c r="AB7660" s="61"/>
      <c r="AC7660" s="61"/>
      <c r="AD7660" s="61"/>
      <c r="AE7660" s="61"/>
      <c r="AF7660" s="61"/>
      <c r="AG7660" s="61"/>
      <c r="AH7660" s="61"/>
      <c r="AI7660" s="61"/>
      <c r="AJ7660" s="61"/>
      <c r="AK7660" s="61"/>
      <c r="AL7660" s="61"/>
      <c r="AM7660" s="61"/>
      <c r="AN7660" s="61"/>
      <c r="AO7660" s="61"/>
      <c r="AP7660" s="62"/>
      <c r="AQ7660" s="61"/>
      <c r="AR7660" s="61"/>
      <c r="AS7660" s="61"/>
      <c r="AT7660" s="61"/>
      <c r="AU7660" s="61"/>
      <c r="AV7660" s="61"/>
      <c r="AW7660" s="60"/>
    </row>
    <row r="7661" s="59" customFormat="1" customHeight="1" spans="1:49">
      <c r="A7661" s="60"/>
      <c r="B7661" s="60"/>
      <c r="C7661" s="60"/>
      <c r="D7661" s="60"/>
      <c r="H7661" s="61"/>
      <c r="I7661" s="61"/>
      <c r="J7661" s="61"/>
      <c r="K7661" s="61"/>
      <c r="L7661" s="61"/>
      <c r="M7661" s="61"/>
      <c r="N7661" s="61"/>
      <c r="O7661" s="61"/>
      <c r="P7661" s="61"/>
      <c r="Q7661" s="61"/>
      <c r="R7661" s="61"/>
      <c r="S7661" s="61"/>
      <c r="T7661" s="61"/>
      <c r="U7661" s="61"/>
      <c r="V7661" s="61"/>
      <c r="W7661" s="61"/>
      <c r="X7661" s="61"/>
      <c r="Y7661" s="61"/>
      <c r="Z7661" s="61"/>
      <c r="AA7661" s="61"/>
      <c r="AB7661" s="61"/>
      <c r="AC7661" s="61"/>
      <c r="AD7661" s="61"/>
      <c r="AE7661" s="61"/>
      <c r="AF7661" s="61"/>
      <c r="AG7661" s="61"/>
      <c r="AH7661" s="61"/>
      <c r="AI7661" s="61"/>
      <c r="AJ7661" s="61"/>
      <c r="AK7661" s="61"/>
      <c r="AL7661" s="61"/>
      <c r="AM7661" s="61"/>
      <c r="AN7661" s="61"/>
      <c r="AO7661" s="61"/>
      <c r="AP7661" s="62"/>
      <c r="AQ7661" s="61"/>
      <c r="AR7661" s="61"/>
      <c r="AS7661" s="61"/>
      <c r="AT7661" s="61"/>
      <c r="AU7661" s="61"/>
      <c r="AV7661" s="61"/>
      <c r="AW7661" s="60"/>
    </row>
    <row r="7662" s="59" customFormat="1" customHeight="1" spans="1:49">
      <c r="A7662" s="60"/>
      <c r="B7662" s="60"/>
      <c r="C7662" s="60"/>
      <c r="D7662" s="60"/>
      <c r="H7662" s="61"/>
      <c r="I7662" s="61"/>
      <c r="J7662" s="61"/>
      <c r="K7662" s="61"/>
      <c r="L7662" s="61"/>
      <c r="M7662" s="61"/>
      <c r="N7662" s="61"/>
      <c r="O7662" s="61"/>
      <c r="P7662" s="61"/>
      <c r="Q7662" s="61"/>
      <c r="R7662" s="61"/>
      <c r="S7662" s="61"/>
      <c r="T7662" s="61"/>
      <c r="U7662" s="61"/>
      <c r="V7662" s="61"/>
      <c r="W7662" s="61"/>
      <c r="X7662" s="61"/>
      <c r="Y7662" s="61"/>
      <c r="Z7662" s="61"/>
      <c r="AA7662" s="61"/>
      <c r="AB7662" s="61"/>
      <c r="AC7662" s="61"/>
      <c r="AD7662" s="61"/>
      <c r="AE7662" s="61"/>
      <c r="AF7662" s="61"/>
      <c r="AG7662" s="61"/>
      <c r="AH7662" s="61"/>
      <c r="AI7662" s="61"/>
      <c r="AJ7662" s="61"/>
      <c r="AK7662" s="61"/>
      <c r="AL7662" s="61"/>
      <c r="AM7662" s="61"/>
      <c r="AN7662" s="61"/>
      <c r="AO7662" s="61"/>
      <c r="AP7662" s="62"/>
      <c r="AQ7662" s="61"/>
      <c r="AR7662" s="61"/>
      <c r="AS7662" s="61"/>
      <c r="AT7662" s="61"/>
      <c r="AU7662" s="61"/>
      <c r="AV7662" s="61"/>
      <c r="AW7662" s="60"/>
    </row>
    <row r="7663" s="59" customFormat="1" customHeight="1" spans="1:49">
      <c r="A7663" s="60"/>
      <c r="B7663" s="60"/>
      <c r="C7663" s="60"/>
      <c r="D7663" s="60"/>
      <c r="H7663" s="61"/>
      <c r="I7663" s="61"/>
      <c r="J7663" s="61"/>
      <c r="K7663" s="61"/>
      <c r="L7663" s="61"/>
      <c r="M7663" s="61"/>
      <c r="N7663" s="61"/>
      <c r="O7663" s="61"/>
      <c r="P7663" s="61"/>
      <c r="Q7663" s="61"/>
      <c r="R7663" s="61"/>
      <c r="S7663" s="61"/>
      <c r="T7663" s="61"/>
      <c r="U7663" s="61"/>
      <c r="V7663" s="61"/>
      <c r="W7663" s="61"/>
      <c r="X7663" s="61"/>
      <c r="Y7663" s="61"/>
      <c r="Z7663" s="61"/>
      <c r="AA7663" s="61"/>
      <c r="AB7663" s="61"/>
      <c r="AC7663" s="61"/>
      <c r="AD7663" s="61"/>
      <c r="AE7663" s="61"/>
      <c r="AF7663" s="61"/>
      <c r="AG7663" s="61"/>
      <c r="AH7663" s="61"/>
      <c r="AI7663" s="61"/>
      <c r="AJ7663" s="61"/>
      <c r="AK7663" s="61"/>
      <c r="AL7663" s="61"/>
      <c r="AM7663" s="61"/>
      <c r="AN7663" s="61"/>
      <c r="AO7663" s="61"/>
      <c r="AP7663" s="62"/>
      <c r="AQ7663" s="61"/>
      <c r="AR7663" s="61"/>
      <c r="AS7663" s="61"/>
      <c r="AT7663" s="61"/>
      <c r="AU7663" s="61"/>
      <c r="AV7663" s="61"/>
      <c r="AW7663" s="60"/>
    </row>
    <row r="7664" s="59" customFormat="1" customHeight="1" spans="1:49">
      <c r="A7664" s="60"/>
      <c r="B7664" s="60"/>
      <c r="C7664" s="60"/>
      <c r="D7664" s="60"/>
      <c r="H7664" s="61"/>
      <c r="I7664" s="61"/>
      <c r="J7664" s="61"/>
      <c r="K7664" s="61"/>
      <c r="L7664" s="61"/>
      <c r="M7664" s="61"/>
      <c r="N7664" s="61"/>
      <c r="O7664" s="61"/>
      <c r="P7664" s="61"/>
      <c r="Q7664" s="61"/>
      <c r="R7664" s="61"/>
      <c r="S7664" s="61"/>
      <c r="T7664" s="61"/>
      <c r="U7664" s="61"/>
      <c r="V7664" s="61"/>
      <c r="W7664" s="61"/>
      <c r="X7664" s="61"/>
      <c r="Y7664" s="61"/>
      <c r="Z7664" s="61"/>
      <c r="AA7664" s="61"/>
      <c r="AB7664" s="61"/>
      <c r="AC7664" s="61"/>
      <c r="AD7664" s="61"/>
      <c r="AE7664" s="61"/>
      <c r="AF7664" s="61"/>
      <c r="AG7664" s="61"/>
      <c r="AH7664" s="61"/>
      <c r="AI7664" s="61"/>
      <c r="AJ7664" s="61"/>
      <c r="AK7664" s="61"/>
      <c r="AL7664" s="61"/>
      <c r="AM7664" s="61"/>
      <c r="AN7664" s="61"/>
      <c r="AO7664" s="61"/>
      <c r="AP7664" s="62"/>
      <c r="AQ7664" s="61"/>
      <c r="AR7664" s="61"/>
      <c r="AS7664" s="61"/>
      <c r="AT7664" s="61"/>
      <c r="AU7664" s="61"/>
      <c r="AV7664" s="61"/>
      <c r="AW7664" s="60"/>
    </row>
    <row r="7665" s="59" customFormat="1" customHeight="1" spans="1:49">
      <c r="A7665" s="60"/>
      <c r="B7665" s="60"/>
      <c r="C7665" s="60"/>
      <c r="D7665" s="60"/>
      <c r="H7665" s="61"/>
      <c r="I7665" s="61"/>
      <c r="J7665" s="61"/>
      <c r="K7665" s="61"/>
      <c r="L7665" s="61"/>
      <c r="M7665" s="61"/>
      <c r="N7665" s="61"/>
      <c r="O7665" s="61"/>
      <c r="P7665" s="61"/>
      <c r="Q7665" s="61"/>
      <c r="R7665" s="61"/>
      <c r="S7665" s="61"/>
      <c r="T7665" s="61"/>
      <c r="U7665" s="61"/>
      <c r="V7665" s="61"/>
      <c r="W7665" s="61"/>
      <c r="X7665" s="61"/>
      <c r="Y7665" s="61"/>
      <c r="Z7665" s="61"/>
      <c r="AA7665" s="61"/>
      <c r="AB7665" s="61"/>
      <c r="AC7665" s="61"/>
      <c r="AD7665" s="61"/>
      <c r="AE7665" s="61"/>
      <c r="AF7665" s="61"/>
      <c r="AG7665" s="61"/>
      <c r="AH7665" s="61"/>
      <c r="AI7665" s="61"/>
      <c r="AJ7665" s="61"/>
      <c r="AK7665" s="61"/>
      <c r="AL7665" s="61"/>
      <c r="AM7665" s="61"/>
      <c r="AN7665" s="61"/>
      <c r="AO7665" s="61"/>
      <c r="AP7665" s="62"/>
      <c r="AQ7665" s="61"/>
      <c r="AR7665" s="61"/>
      <c r="AS7665" s="61"/>
      <c r="AT7665" s="61"/>
      <c r="AU7665" s="61"/>
      <c r="AV7665" s="61"/>
      <c r="AW7665" s="60"/>
    </row>
    <row r="7666" s="59" customFormat="1" customHeight="1" spans="1:49">
      <c r="A7666" s="60"/>
      <c r="B7666" s="60"/>
      <c r="C7666" s="60"/>
      <c r="D7666" s="60"/>
      <c r="H7666" s="61"/>
      <c r="I7666" s="61"/>
      <c r="J7666" s="61"/>
      <c r="K7666" s="61"/>
      <c r="L7666" s="61"/>
      <c r="M7666" s="61"/>
      <c r="N7666" s="61"/>
      <c r="O7666" s="61"/>
      <c r="P7666" s="61"/>
      <c r="Q7666" s="61"/>
      <c r="R7666" s="61"/>
      <c r="S7666" s="61"/>
      <c r="T7666" s="61"/>
      <c r="U7666" s="61"/>
      <c r="V7666" s="61"/>
      <c r="W7666" s="61"/>
      <c r="X7666" s="61"/>
      <c r="Y7666" s="61"/>
      <c r="Z7666" s="61"/>
      <c r="AA7666" s="61"/>
      <c r="AB7666" s="61"/>
      <c r="AC7666" s="61"/>
      <c r="AD7666" s="61"/>
      <c r="AE7666" s="61"/>
      <c r="AF7666" s="61"/>
      <c r="AG7666" s="61"/>
      <c r="AH7666" s="61"/>
      <c r="AI7666" s="61"/>
      <c r="AJ7666" s="61"/>
      <c r="AK7666" s="61"/>
      <c r="AL7666" s="61"/>
      <c r="AM7666" s="61"/>
      <c r="AN7666" s="61"/>
      <c r="AO7666" s="61"/>
      <c r="AP7666" s="62"/>
      <c r="AQ7666" s="61"/>
      <c r="AR7666" s="61"/>
      <c r="AS7666" s="61"/>
      <c r="AT7666" s="61"/>
      <c r="AU7666" s="61"/>
      <c r="AV7666" s="61"/>
      <c r="AW7666" s="60"/>
    </row>
    <row r="7667" s="59" customFormat="1" customHeight="1" spans="1:49">
      <c r="A7667" s="60"/>
      <c r="B7667" s="60"/>
      <c r="C7667" s="60"/>
      <c r="D7667" s="60"/>
      <c r="H7667" s="61"/>
      <c r="I7667" s="61"/>
      <c r="J7667" s="61"/>
      <c r="K7667" s="61"/>
      <c r="L7667" s="61"/>
      <c r="M7667" s="61"/>
      <c r="N7667" s="61"/>
      <c r="O7667" s="61"/>
      <c r="P7667" s="61"/>
      <c r="Q7667" s="61"/>
      <c r="R7667" s="61"/>
      <c r="S7667" s="61"/>
      <c r="T7667" s="61"/>
      <c r="U7667" s="61"/>
      <c r="V7667" s="61"/>
      <c r="W7667" s="61"/>
      <c r="X7667" s="61"/>
      <c r="Y7667" s="61"/>
      <c r="Z7667" s="61"/>
      <c r="AA7667" s="61"/>
      <c r="AB7667" s="61"/>
      <c r="AC7667" s="61"/>
      <c r="AD7667" s="61"/>
      <c r="AE7667" s="61"/>
      <c r="AF7667" s="61"/>
      <c r="AG7667" s="61"/>
      <c r="AH7667" s="61"/>
      <c r="AI7667" s="61"/>
      <c r="AJ7667" s="61"/>
      <c r="AK7667" s="61"/>
      <c r="AL7667" s="61"/>
      <c r="AM7667" s="61"/>
      <c r="AN7667" s="61"/>
      <c r="AO7667" s="61"/>
      <c r="AP7667" s="62"/>
      <c r="AQ7667" s="61"/>
      <c r="AR7667" s="61"/>
      <c r="AS7667" s="61"/>
      <c r="AT7667" s="61"/>
      <c r="AU7667" s="61"/>
      <c r="AV7667" s="61"/>
      <c r="AW7667" s="60"/>
    </row>
    <row r="7668" s="59" customFormat="1" customHeight="1" spans="1:49">
      <c r="A7668" s="60"/>
      <c r="B7668" s="60"/>
      <c r="C7668" s="60"/>
      <c r="D7668" s="60"/>
      <c r="H7668" s="61"/>
      <c r="I7668" s="61"/>
      <c r="J7668" s="61"/>
      <c r="K7668" s="61"/>
      <c r="L7668" s="61"/>
      <c r="M7668" s="61"/>
      <c r="N7668" s="61"/>
      <c r="O7668" s="61"/>
      <c r="P7668" s="61"/>
      <c r="Q7668" s="61"/>
      <c r="R7668" s="61"/>
      <c r="S7668" s="61"/>
      <c r="T7668" s="61"/>
      <c r="U7668" s="61"/>
      <c r="V7668" s="61"/>
      <c r="W7668" s="61"/>
      <c r="X7668" s="61"/>
      <c r="Y7668" s="61"/>
      <c r="Z7668" s="61"/>
      <c r="AA7668" s="61"/>
      <c r="AB7668" s="61"/>
      <c r="AC7668" s="61"/>
      <c r="AD7668" s="61"/>
      <c r="AE7668" s="61"/>
      <c r="AF7668" s="61"/>
      <c r="AG7668" s="61"/>
      <c r="AH7668" s="61"/>
      <c r="AI7668" s="61"/>
      <c r="AJ7668" s="61"/>
      <c r="AK7668" s="61"/>
      <c r="AL7668" s="61"/>
      <c r="AM7668" s="61"/>
      <c r="AN7668" s="61"/>
      <c r="AO7668" s="61"/>
      <c r="AP7668" s="62"/>
      <c r="AQ7668" s="61"/>
      <c r="AR7668" s="61"/>
      <c r="AS7668" s="61"/>
      <c r="AT7668" s="61"/>
      <c r="AU7668" s="61"/>
      <c r="AV7668" s="61"/>
      <c r="AW7668" s="60"/>
    </row>
    <row r="7669" s="59" customFormat="1" customHeight="1" spans="1:49">
      <c r="A7669" s="60"/>
      <c r="B7669" s="60"/>
      <c r="C7669" s="60"/>
      <c r="D7669" s="60"/>
      <c r="H7669" s="61"/>
      <c r="I7669" s="61"/>
      <c r="J7669" s="61"/>
      <c r="K7669" s="61"/>
      <c r="L7669" s="61"/>
      <c r="M7669" s="61"/>
      <c r="N7669" s="61"/>
      <c r="O7669" s="61"/>
      <c r="P7669" s="61"/>
      <c r="Q7669" s="61"/>
      <c r="R7669" s="61"/>
      <c r="S7669" s="61"/>
      <c r="T7669" s="61"/>
      <c r="U7669" s="61"/>
      <c r="V7669" s="61"/>
      <c r="W7669" s="61"/>
      <c r="X7669" s="61"/>
      <c r="Y7669" s="61"/>
      <c r="Z7669" s="61"/>
      <c r="AA7669" s="61"/>
      <c r="AB7669" s="61"/>
      <c r="AC7669" s="61"/>
      <c r="AD7669" s="61"/>
      <c r="AE7669" s="61"/>
      <c r="AF7669" s="61"/>
      <c r="AG7669" s="61"/>
      <c r="AH7669" s="61"/>
      <c r="AI7669" s="61"/>
      <c r="AJ7669" s="61"/>
      <c r="AK7669" s="61"/>
      <c r="AL7669" s="61"/>
      <c r="AM7669" s="61"/>
      <c r="AN7669" s="61"/>
      <c r="AO7669" s="61"/>
      <c r="AP7669" s="62"/>
      <c r="AQ7669" s="61"/>
      <c r="AR7669" s="61"/>
      <c r="AS7669" s="61"/>
      <c r="AT7669" s="61"/>
      <c r="AU7669" s="61"/>
      <c r="AV7669" s="61"/>
      <c r="AW7669" s="60"/>
    </row>
    <row r="7670" s="59" customFormat="1" customHeight="1" spans="1:49">
      <c r="A7670" s="60"/>
      <c r="B7670" s="60"/>
      <c r="C7670" s="60"/>
      <c r="D7670" s="60"/>
      <c r="H7670" s="61"/>
      <c r="I7670" s="61"/>
      <c r="J7670" s="61"/>
      <c r="K7670" s="61"/>
      <c r="L7670" s="61"/>
      <c r="M7670" s="61"/>
      <c r="N7670" s="61"/>
      <c r="O7670" s="61"/>
      <c r="P7670" s="61"/>
      <c r="Q7670" s="61"/>
      <c r="R7670" s="61"/>
      <c r="S7670" s="61"/>
      <c r="T7670" s="61"/>
      <c r="U7670" s="61"/>
      <c r="V7670" s="61"/>
      <c r="W7670" s="61"/>
      <c r="X7670" s="61"/>
      <c r="Y7670" s="61"/>
      <c r="Z7670" s="61"/>
      <c r="AA7670" s="61"/>
      <c r="AB7670" s="61"/>
      <c r="AC7670" s="61"/>
      <c r="AD7670" s="61"/>
      <c r="AE7670" s="61"/>
      <c r="AF7670" s="61"/>
      <c r="AG7670" s="61"/>
      <c r="AH7670" s="61"/>
      <c r="AI7670" s="61"/>
      <c r="AJ7670" s="61"/>
      <c r="AK7670" s="61"/>
      <c r="AL7670" s="61"/>
      <c r="AM7670" s="61"/>
      <c r="AN7670" s="61"/>
      <c r="AO7670" s="61"/>
      <c r="AP7670" s="62"/>
      <c r="AQ7670" s="61"/>
      <c r="AR7670" s="61"/>
      <c r="AS7670" s="61"/>
      <c r="AT7670" s="61"/>
      <c r="AU7670" s="61"/>
      <c r="AV7670" s="61"/>
      <c r="AW7670" s="60"/>
    </row>
    <row r="7671" s="59" customFormat="1" customHeight="1" spans="1:49">
      <c r="A7671" s="60"/>
      <c r="B7671" s="60"/>
      <c r="C7671" s="60"/>
      <c r="D7671" s="60"/>
      <c r="H7671" s="61"/>
      <c r="I7671" s="61"/>
      <c r="J7671" s="61"/>
      <c r="K7671" s="61"/>
      <c r="L7671" s="61"/>
      <c r="M7671" s="61"/>
      <c r="N7671" s="61"/>
      <c r="O7671" s="61"/>
      <c r="P7671" s="61"/>
      <c r="Q7671" s="61"/>
      <c r="R7671" s="61"/>
      <c r="S7671" s="61"/>
      <c r="T7671" s="61"/>
      <c r="U7671" s="61"/>
      <c r="V7671" s="61"/>
      <c r="W7671" s="61"/>
      <c r="X7671" s="61"/>
      <c r="Y7671" s="61"/>
      <c r="Z7671" s="61"/>
      <c r="AA7671" s="61"/>
      <c r="AB7671" s="61"/>
      <c r="AC7671" s="61"/>
      <c r="AD7671" s="61"/>
      <c r="AE7671" s="61"/>
      <c r="AF7671" s="61"/>
      <c r="AG7671" s="61"/>
      <c r="AH7671" s="61"/>
      <c r="AI7671" s="61"/>
      <c r="AJ7671" s="61"/>
      <c r="AK7671" s="61"/>
      <c r="AL7671" s="61"/>
      <c r="AM7671" s="61"/>
      <c r="AN7671" s="61"/>
      <c r="AO7671" s="61"/>
      <c r="AP7671" s="62"/>
      <c r="AQ7671" s="61"/>
      <c r="AR7671" s="61"/>
      <c r="AS7671" s="61"/>
      <c r="AT7671" s="61"/>
      <c r="AU7671" s="61"/>
      <c r="AV7671" s="61"/>
      <c r="AW7671" s="60"/>
    </row>
    <row r="7672" s="59" customFormat="1" customHeight="1" spans="1:49">
      <c r="A7672" s="60"/>
      <c r="B7672" s="60"/>
      <c r="C7672" s="60"/>
      <c r="D7672" s="60"/>
      <c r="H7672" s="61"/>
      <c r="I7672" s="61"/>
      <c r="J7672" s="61"/>
      <c r="K7672" s="61"/>
      <c r="L7672" s="61"/>
      <c r="M7672" s="61"/>
      <c r="N7672" s="61"/>
      <c r="O7672" s="61"/>
      <c r="P7672" s="61"/>
      <c r="Q7672" s="61"/>
      <c r="R7672" s="61"/>
      <c r="S7672" s="61"/>
      <c r="T7672" s="61"/>
      <c r="U7672" s="61"/>
      <c r="V7672" s="61"/>
      <c r="W7672" s="61"/>
      <c r="X7672" s="61"/>
      <c r="Y7672" s="61"/>
      <c r="Z7672" s="61"/>
      <c r="AA7672" s="61"/>
      <c r="AB7672" s="61"/>
      <c r="AC7672" s="61"/>
      <c r="AD7672" s="61"/>
      <c r="AE7672" s="61"/>
      <c r="AF7672" s="61"/>
      <c r="AG7672" s="61"/>
      <c r="AH7672" s="61"/>
      <c r="AI7672" s="61"/>
      <c r="AJ7672" s="61"/>
      <c r="AK7672" s="61"/>
      <c r="AL7672" s="61"/>
      <c r="AM7672" s="61"/>
      <c r="AN7672" s="61"/>
      <c r="AO7672" s="61"/>
      <c r="AP7672" s="62"/>
      <c r="AQ7672" s="61"/>
      <c r="AR7672" s="61"/>
      <c r="AS7672" s="61"/>
      <c r="AT7672" s="61"/>
      <c r="AU7672" s="61"/>
      <c r="AV7672" s="61"/>
      <c r="AW7672" s="60"/>
    </row>
    <row r="7673" s="59" customFormat="1" customHeight="1" spans="1:49">
      <c r="A7673" s="60"/>
      <c r="B7673" s="60"/>
      <c r="C7673" s="60"/>
      <c r="D7673" s="60"/>
      <c r="H7673" s="61"/>
      <c r="I7673" s="61"/>
      <c r="J7673" s="61"/>
      <c r="K7673" s="61"/>
      <c r="L7673" s="61"/>
      <c r="M7673" s="61"/>
      <c r="N7673" s="61"/>
      <c r="O7673" s="61"/>
      <c r="P7673" s="61"/>
      <c r="Q7673" s="61"/>
      <c r="R7673" s="61"/>
      <c r="S7673" s="61"/>
      <c r="T7673" s="61"/>
      <c r="U7673" s="61"/>
      <c r="V7673" s="61"/>
      <c r="W7673" s="61"/>
      <c r="X7673" s="61"/>
      <c r="Y7673" s="61"/>
      <c r="Z7673" s="61"/>
      <c r="AA7673" s="61"/>
      <c r="AB7673" s="61"/>
      <c r="AC7673" s="61"/>
      <c r="AD7673" s="61"/>
      <c r="AE7673" s="61"/>
      <c r="AF7673" s="61"/>
      <c r="AG7673" s="61"/>
      <c r="AH7673" s="61"/>
      <c r="AI7673" s="61"/>
      <c r="AJ7673" s="61"/>
      <c r="AK7673" s="61"/>
      <c r="AL7673" s="61"/>
      <c r="AM7673" s="61"/>
      <c r="AN7673" s="61"/>
      <c r="AO7673" s="61"/>
      <c r="AP7673" s="62"/>
      <c r="AQ7673" s="61"/>
      <c r="AR7673" s="61"/>
      <c r="AS7673" s="61"/>
      <c r="AT7673" s="61"/>
      <c r="AU7673" s="61"/>
      <c r="AV7673" s="61"/>
      <c r="AW7673" s="60"/>
    </row>
    <row r="7674" s="59" customFormat="1" customHeight="1" spans="1:49">
      <c r="A7674" s="60"/>
      <c r="B7674" s="60"/>
      <c r="C7674" s="60"/>
      <c r="D7674" s="60"/>
      <c r="H7674" s="61"/>
      <c r="I7674" s="61"/>
      <c r="J7674" s="61"/>
      <c r="K7674" s="61"/>
      <c r="L7674" s="61"/>
      <c r="M7674" s="61"/>
      <c r="N7674" s="61"/>
      <c r="O7674" s="61"/>
      <c r="P7674" s="61"/>
      <c r="Q7674" s="61"/>
      <c r="R7674" s="61"/>
      <c r="S7674" s="61"/>
      <c r="T7674" s="61"/>
      <c r="U7674" s="61"/>
      <c r="V7674" s="61"/>
      <c r="W7674" s="61"/>
      <c r="X7674" s="61"/>
      <c r="Y7674" s="61"/>
      <c r="Z7674" s="61"/>
      <c r="AA7674" s="61"/>
      <c r="AB7674" s="61"/>
      <c r="AC7674" s="61"/>
      <c r="AD7674" s="61"/>
      <c r="AE7674" s="61"/>
      <c r="AF7674" s="61"/>
      <c r="AG7674" s="61"/>
      <c r="AH7674" s="61"/>
      <c r="AI7674" s="61"/>
      <c r="AJ7674" s="61"/>
      <c r="AK7674" s="61"/>
      <c r="AL7674" s="61"/>
      <c r="AM7674" s="61"/>
      <c r="AN7674" s="61"/>
      <c r="AO7674" s="61"/>
      <c r="AP7674" s="62"/>
      <c r="AQ7674" s="61"/>
      <c r="AR7674" s="61"/>
      <c r="AS7674" s="61"/>
      <c r="AT7674" s="61"/>
      <c r="AU7674" s="61"/>
      <c r="AV7674" s="61"/>
      <c r="AW7674" s="60"/>
    </row>
    <row r="7675" s="59" customFormat="1" customHeight="1" spans="1:49">
      <c r="A7675" s="60"/>
      <c r="B7675" s="60"/>
      <c r="C7675" s="60"/>
      <c r="D7675" s="60"/>
      <c r="H7675" s="61"/>
      <c r="I7675" s="61"/>
      <c r="J7675" s="61"/>
      <c r="K7675" s="61"/>
      <c r="L7675" s="61"/>
      <c r="M7675" s="61"/>
      <c r="N7675" s="61"/>
      <c r="O7675" s="61"/>
      <c r="P7675" s="61"/>
      <c r="Q7675" s="61"/>
      <c r="R7675" s="61"/>
      <c r="S7675" s="61"/>
      <c r="T7675" s="61"/>
      <c r="U7675" s="61"/>
      <c r="V7675" s="61"/>
      <c r="W7675" s="61"/>
      <c r="X7675" s="61"/>
      <c r="Y7675" s="61"/>
      <c r="Z7675" s="61"/>
      <c r="AA7675" s="61"/>
      <c r="AB7675" s="61"/>
      <c r="AC7675" s="61"/>
      <c r="AD7675" s="61"/>
      <c r="AE7675" s="61"/>
      <c r="AF7675" s="61"/>
      <c r="AG7675" s="61"/>
      <c r="AH7675" s="61"/>
      <c r="AI7675" s="61"/>
      <c r="AJ7675" s="61"/>
      <c r="AK7675" s="61"/>
      <c r="AL7675" s="61"/>
      <c r="AM7675" s="61"/>
      <c r="AN7675" s="61"/>
      <c r="AO7675" s="61"/>
      <c r="AP7675" s="62"/>
      <c r="AQ7675" s="61"/>
      <c r="AR7675" s="61"/>
      <c r="AS7675" s="61"/>
      <c r="AT7675" s="61"/>
      <c r="AU7675" s="61"/>
      <c r="AV7675" s="61"/>
      <c r="AW7675" s="60"/>
    </row>
    <row r="7676" s="59" customFormat="1" customHeight="1" spans="1:49">
      <c r="A7676" s="60"/>
      <c r="B7676" s="60"/>
      <c r="C7676" s="60"/>
      <c r="D7676" s="60"/>
      <c r="H7676" s="61"/>
      <c r="I7676" s="61"/>
      <c r="J7676" s="61"/>
      <c r="K7676" s="61"/>
      <c r="L7676" s="61"/>
      <c r="M7676" s="61"/>
      <c r="N7676" s="61"/>
      <c r="O7676" s="61"/>
      <c r="P7676" s="61"/>
      <c r="Q7676" s="61"/>
      <c r="R7676" s="61"/>
      <c r="S7676" s="61"/>
      <c r="T7676" s="61"/>
      <c r="U7676" s="61"/>
      <c r="V7676" s="61"/>
      <c r="W7676" s="61"/>
      <c r="X7676" s="61"/>
      <c r="Y7676" s="61"/>
      <c r="Z7676" s="61"/>
      <c r="AA7676" s="61"/>
      <c r="AB7676" s="61"/>
      <c r="AC7676" s="61"/>
      <c r="AD7676" s="61"/>
      <c r="AE7676" s="61"/>
      <c r="AF7676" s="61"/>
      <c r="AG7676" s="61"/>
      <c r="AH7676" s="61"/>
      <c r="AI7676" s="61"/>
      <c r="AJ7676" s="61"/>
      <c r="AK7676" s="61"/>
      <c r="AL7676" s="61"/>
      <c r="AM7676" s="61"/>
      <c r="AN7676" s="61"/>
      <c r="AO7676" s="61"/>
      <c r="AP7676" s="62"/>
      <c r="AQ7676" s="61"/>
      <c r="AR7676" s="61"/>
      <c r="AS7676" s="61"/>
      <c r="AT7676" s="61"/>
      <c r="AU7676" s="61"/>
      <c r="AV7676" s="61"/>
      <c r="AW7676" s="60"/>
    </row>
    <row r="7677" s="59" customFormat="1" customHeight="1" spans="1:49">
      <c r="A7677" s="60"/>
      <c r="B7677" s="60"/>
      <c r="C7677" s="60"/>
      <c r="D7677" s="60"/>
      <c r="H7677" s="61"/>
      <c r="I7677" s="61"/>
      <c r="J7677" s="61"/>
      <c r="K7677" s="61"/>
      <c r="L7677" s="61"/>
      <c r="M7677" s="61"/>
      <c r="N7677" s="61"/>
      <c r="O7677" s="61"/>
      <c r="P7677" s="61"/>
      <c r="Q7677" s="61"/>
      <c r="R7677" s="61"/>
      <c r="S7677" s="61"/>
      <c r="T7677" s="61"/>
      <c r="U7677" s="61"/>
      <c r="V7677" s="61"/>
      <c r="W7677" s="61"/>
      <c r="X7677" s="61"/>
      <c r="Y7677" s="61"/>
      <c r="Z7677" s="61"/>
      <c r="AA7677" s="61"/>
      <c r="AB7677" s="61"/>
      <c r="AC7677" s="61"/>
      <c r="AD7677" s="61"/>
      <c r="AE7677" s="61"/>
      <c r="AF7677" s="61"/>
      <c r="AG7677" s="61"/>
      <c r="AH7677" s="61"/>
      <c r="AI7677" s="61"/>
      <c r="AJ7677" s="61"/>
      <c r="AK7677" s="61"/>
      <c r="AL7677" s="61"/>
      <c r="AM7677" s="61"/>
      <c r="AN7677" s="61"/>
      <c r="AO7677" s="61"/>
      <c r="AP7677" s="62"/>
      <c r="AQ7677" s="61"/>
      <c r="AR7677" s="61"/>
      <c r="AS7677" s="61"/>
      <c r="AT7677" s="61"/>
      <c r="AU7677" s="61"/>
      <c r="AV7677" s="61"/>
      <c r="AW7677" s="60"/>
    </row>
    <row r="7678" s="59" customFormat="1" customHeight="1" spans="1:49">
      <c r="A7678" s="60"/>
      <c r="B7678" s="60"/>
      <c r="C7678" s="60"/>
      <c r="D7678" s="60"/>
      <c r="H7678" s="61"/>
      <c r="I7678" s="61"/>
      <c r="J7678" s="61"/>
      <c r="K7678" s="61"/>
      <c r="L7678" s="61"/>
      <c r="M7678" s="61"/>
      <c r="N7678" s="61"/>
      <c r="O7678" s="61"/>
      <c r="P7678" s="61"/>
      <c r="Q7678" s="61"/>
      <c r="R7678" s="61"/>
      <c r="S7678" s="61"/>
      <c r="T7678" s="61"/>
      <c r="U7678" s="61"/>
      <c r="V7678" s="61"/>
      <c r="W7678" s="61"/>
      <c r="X7678" s="61"/>
      <c r="Y7678" s="61"/>
      <c r="Z7678" s="61"/>
      <c r="AA7678" s="61"/>
      <c r="AB7678" s="61"/>
      <c r="AC7678" s="61"/>
      <c r="AD7678" s="61"/>
      <c r="AE7678" s="61"/>
      <c r="AF7678" s="61"/>
      <c r="AG7678" s="61"/>
      <c r="AH7678" s="61"/>
      <c r="AI7678" s="61"/>
      <c r="AJ7678" s="61"/>
      <c r="AK7678" s="61"/>
      <c r="AL7678" s="61"/>
      <c r="AM7678" s="61"/>
      <c r="AN7678" s="61"/>
      <c r="AO7678" s="61"/>
      <c r="AP7678" s="62"/>
      <c r="AQ7678" s="61"/>
      <c r="AR7678" s="61"/>
      <c r="AS7678" s="61"/>
      <c r="AT7678" s="61"/>
      <c r="AU7678" s="61"/>
      <c r="AV7678" s="61"/>
      <c r="AW7678" s="60"/>
    </row>
    <row r="7679" s="59" customFormat="1" customHeight="1" spans="1:49">
      <c r="A7679" s="60"/>
      <c r="B7679" s="60"/>
      <c r="C7679" s="60"/>
      <c r="D7679" s="60"/>
      <c r="H7679" s="61"/>
      <c r="I7679" s="61"/>
      <c r="J7679" s="61"/>
      <c r="K7679" s="61"/>
      <c r="L7679" s="61"/>
      <c r="M7679" s="61"/>
      <c r="N7679" s="61"/>
      <c r="O7679" s="61"/>
      <c r="P7679" s="61"/>
      <c r="Q7679" s="61"/>
      <c r="R7679" s="61"/>
      <c r="S7679" s="61"/>
      <c r="T7679" s="61"/>
      <c r="U7679" s="61"/>
      <c r="V7679" s="61"/>
      <c r="W7679" s="61"/>
      <c r="X7679" s="61"/>
      <c r="Y7679" s="61"/>
      <c r="Z7679" s="61"/>
      <c r="AA7679" s="61"/>
      <c r="AB7679" s="61"/>
      <c r="AC7679" s="61"/>
      <c r="AD7679" s="61"/>
      <c r="AE7679" s="61"/>
      <c r="AF7679" s="61"/>
      <c r="AG7679" s="61"/>
      <c r="AH7679" s="61"/>
      <c r="AI7679" s="61"/>
      <c r="AJ7679" s="61"/>
      <c r="AK7679" s="61"/>
      <c r="AL7679" s="61"/>
      <c r="AM7679" s="61"/>
      <c r="AN7679" s="61"/>
      <c r="AO7679" s="61"/>
      <c r="AP7679" s="62"/>
      <c r="AQ7679" s="61"/>
      <c r="AR7679" s="61"/>
      <c r="AS7679" s="61"/>
      <c r="AT7679" s="61"/>
      <c r="AU7679" s="61"/>
      <c r="AV7679" s="61"/>
      <c r="AW7679" s="60"/>
    </row>
    <row r="7680" s="59" customFormat="1" customHeight="1" spans="1:49">
      <c r="A7680" s="60"/>
      <c r="B7680" s="60"/>
      <c r="C7680" s="60"/>
      <c r="D7680" s="60"/>
      <c r="H7680" s="61"/>
      <c r="I7680" s="61"/>
      <c r="J7680" s="61"/>
      <c r="K7680" s="61"/>
      <c r="L7680" s="61"/>
      <c r="M7680" s="61"/>
      <c r="N7680" s="61"/>
      <c r="O7680" s="61"/>
      <c r="P7680" s="61"/>
      <c r="Q7680" s="61"/>
      <c r="R7680" s="61"/>
      <c r="S7680" s="61"/>
      <c r="T7680" s="61"/>
      <c r="U7680" s="61"/>
      <c r="V7680" s="61"/>
      <c r="W7680" s="61"/>
      <c r="X7680" s="61"/>
      <c r="Y7680" s="61"/>
      <c r="Z7680" s="61"/>
      <c r="AA7680" s="61"/>
      <c r="AB7680" s="61"/>
      <c r="AC7680" s="61"/>
      <c r="AD7680" s="61"/>
      <c r="AE7680" s="61"/>
      <c r="AF7680" s="61"/>
      <c r="AG7680" s="61"/>
      <c r="AH7680" s="61"/>
      <c r="AI7680" s="61"/>
      <c r="AJ7680" s="61"/>
      <c r="AK7680" s="61"/>
      <c r="AL7680" s="61"/>
      <c r="AM7680" s="61"/>
      <c r="AN7680" s="61"/>
      <c r="AO7680" s="61"/>
      <c r="AP7680" s="62"/>
      <c r="AQ7680" s="61"/>
      <c r="AR7680" s="61"/>
      <c r="AS7680" s="61"/>
      <c r="AT7680" s="61"/>
      <c r="AU7680" s="61"/>
      <c r="AV7680" s="61"/>
      <c r="AW7680" s="60"/>
    </row>
    <row r="7681" s="59" customFormat="1" customHeight="1" spans="1:49">
      <c r="A7681" s="60"/>
      <c r="B7681" s="60"/>
      <c r="C7681" s="60"/>
      <c r="D7681" s="60"/>
      <c r="H7681" s="61"/>
      <c r="I7681" s="61"/>
      <c r="J7681" s="61"/>
      <c r="K7681" s="61"/>
      <c r="L7681" s="61"/>
      <c r="M7681" s="61"/>
      <c r="N7681" s="61"/>
      <c r="O7681" s="61"/>
      <c r="P7681" s="61"/>
      <c r="Q7681" s="61"/>
      <c r="R7681" s="61"/>
      <c r="S7681" s="61"/>
      <c r="T7681" s="61"/>
      <c r="U7681" s="61"/>
      <c r="V7681" s="61"/>
      <c r="W7681" s="61"/>
      <c r="X7681" s="61"/>
      <c r="Y7681" s="61"/>
      <c r="Z7681" s="61"/>
      <c r="AA7681" s="61"/>
      <c r="AB7681" s="61"/>
      <c r="AC7681" s="61"/>
      <c r="AD7681" s="61"/>
      <c r="AE7681" s="61"/>
      <c r="AF7681" s="61"/>
      <c r="AG7681" s="61"/>
      <c r="AH7681" s="61"/>
      <c r="AI7681" s="61"/>
      <c r="AJ7681" s="61"/>
      <c r="AK7681" s="61"/>
      <c r="AL7681" s="61"/>
      <c r="AM7681" s="61"/>
      <c r="AN7681" s="61"/>
      <c r="AO7681" s="61"/>
      <c r="AP7681" s="62"/>
      <c r="AQ7681" s="61"/>
      <c r="AR7681" s="61"/>
      <c r="AS7681" s="61"/>
      <c r="AT7681" s="61"/>
      <c r="AU7681" s="61"/>
      <c r="AV7681" s="61"/>
      <c r="AW7681" s="60"/>
    </row>
    <row r="7682" s="59" customFormat="1" customHeight="1" spans="1:49">
      <c r="A7682" s="60"/>
      <c r="B7682" s="60"/>
      <c r="C7682" s="60"/>
      <c r="D7682" s="60"/>
      <c r="H7682" s="61"/>
      <c r="I7682" s="61"/>
      <c r="J7682" s="61"/>
      <c r="K7682" s="61"/>
      <c r="L7682" s="61"/>
      <c r="M7682" s="61"/>
      <c r="N7682" s="61"/>
      <c r="O7682" s="61"/>
      <c r="P7682" s="61"/>
      <c r="Q7682" s="61"/>
      <c r="R7682" s="61"/>
      <c r="S7682" s="61"/>
      <c r="T7682" s="61"/>
      <c r="U7682" s="61"/>
      <c r="V7682" s="61"/>
      <c r="W7682" s="61"/>
      <c r="X7682" s="61"/>
      <c r="Y7682" s="61"/>
      <c r="Z7682" s="61"/>
      <c r="AA7682" s="61"/>
      <c r="AB7682" s="61"/>
      <c r="AC7682" s="61"/>
      <c r="AD7682" s="61"/>
      <c r="AE7682" s="61"/>
      <c r="AF7682" s="61"/>
      <c r="AG7682" s="61"/>
      <c r="AH7682" s="61"/>
      <c r="AI7682" s="61"/>
      <c r="AJ7682" s="61"/>
      <c r="AK7682" s="61"/>
      <c r="AL7682" s="61"/>
      <c r="AM7682" s="61"/>
      <c r="AN7682" s="61"/>
      <c r="AO7682" s="61"/>
      <c r="AP7682" s="62"/>
      <c r="AQ7682" s="61"/>
      <c r="AR7682" s="61"/>
      <c r="AS7682" s="61"/>
      <c r="AT7682" s="61"/>
      <c r="AU7682" s="61"/>
      <c r="AV7682" s="61"/>
      <c r="AW7682" s="60"/>
    </row>
    <row r="7683" s="59" customFormat="1" customHeight="1" spans="1:49">
      <c r="A7683" s="60"/>
      <c r="B7683" s="60"/>
      <c r="C7683" s="60"/>
      <c r="D7683" s="60"/>
      <c r="H7683" s="61"/>
      <c r="I7683" s="61"/>
      <c r="J7683" s="61"/>
      <c r="K7683" s="61"/>
      <c r="L7683" s="61"/>
      <c r="M7683" s="61"/>
      <c r="N7683" s="61"/>
      <c r="O7683" s="61"/>
      <c r="P7683" s="61"/>
      <c r="Q7683" s="61"/>
      <c r="R7683" s="61"/>
      <c r="S7683" s="61"/>
      <c r="T7683" s="61"/>
      <c r="U7683" s="61"/>
      <c r="V7683" s="61"/>
      <c r="W7683" s="61"/>
      <c r="X7683" s="61"/>
      <c r="Y7683" s="61"/>
      <c r="Z7683" s="61"/>
      <c r="AA7683" s="61"/>
      <c r="AB7683" s="61"/>
      <c r="AC7683" s="61"/>
      <c r="AD7683" s="61"/>
      <c r="AE7683" s="61"/>
      <c r="AF7683" s="61"/>
      <c r="AG7683" s="61"/>
      <c r="AH7683" s="61"/>
      <c r="AI7683" s="61"/>
      <c r="AJ7683" s="61"/>
      <c r="AK7683" s="61"/>
      <c r="AL7683" s="61"/>
      <c r="AM7683" s="61"/>
      <c r="AN7683" s="61"/>
      <c r="AO7683" s="61"/>
      <c r="AP7683" s="62"/>
      <c r="AQ7683" s="61"/>
      <c r="AR7683" s="61"/>
      <c r="AS7683" s="61"/>
      <c r="AT7683" s="61"/>
      <c r="AU7683" s="61"/>
      <c r="AV7683" s="61"/>
      <c r="AW7683" s="60"/>
    </row>
    <row r="7684" s="59" customFormat="1" customHeight="1" spans="1:49">
      <c r="A7684" s="60"/>
      <c r="B7684" s="60"/>
      <c r="C7684" s="60"/>
      <c r="D7684" s="60"/>
      <c r="H7684" s="61"/>
      <c r="I7684" s="61"/>
      <c r="J7684" s="61"/>
      <c r="K7684" s="61"/>
      <c r="L7684" s="61"/>
      <c r="M7684" s="61"/>
      <c r="N7684" s="61"/>
      <c r="O7684" s="61"/>
      <c r="P7684" s="61"/>
      <c r="Q7684" s="61"/>
      <c r="R7684" s="61"/>
      <c r="S7684" s="61"/>
      <c r="T7684" s="61"/>
      <c r="U7684" s="61"/>
      <c r="V7684" s="61"/>
      <c r="W7684" s="61"/>
      <c r="X7684" s="61"/>
      <c r="Y7684" s="61"/>
      <c r="Z7684" s="61"/>
      <c r="AA7684" s="61"/>
      <c r="AB7684" s="61"/>
      <c r="AC7684" s="61"/>
      <c r="AD7684" s="61"/>
      <c r="AE7684" s="61"/>
      <c r="AF7684" s="61"/>
      <c r="AG7684" s="61"/>
      <c r="AH7684" s="61"/>
      <c r="AI7684" s="61"/>
      <c r="AJ7684" s="61"/>
      <c r="AK7684" s="61"/>
      <c r="AL7684" s="61"/>
      <c r="AM7684" s="61"/>
      <c r="AN7684" s="61"/>
      <c r="AO7684" s="61"/>
      <c r="AP7684" s="62"/>
      <c r="AQ7684" s="61"/>
      <c r="AR7684" s="61"/>
      <c r="AS7684" s="61"/>
      <c r="AT7684" s="61"/>
      <c r="AU7684" s="61"/>
      <c r="AV7684" s="61"/>
      <c r="AW7684" s="60"/>
    </row>
    <row r="7685" s="59" customFormat="1" customHeight="1" spans="1:49">
      <c r="A7685" s="60"/>
      <c r="B7685" s="60"/>
      <c r="C7685" s="60"/>
      <c r="D7685" s="60"/>
      <c r="H7685" s="61"/>
      <c r="I7685" s="61"/>
      <c r="J7685" s="61"/>
      <c r="K7685" s="61"/>
      <c r="L7685" s="61"/>
      <c r="M7685" s="61"/>
      <c r="N7685" s="61"/>
      <c r="O7685" s="61"/>
      <c r="P7685" s="61"/>
      <c r="Q7685" s="61"/>
      <c r="R7685" s="61"/>
      <c r="S7685" s="61"/>
      <c r="T7685" s="61"/>
      <c r="U7685" s="61"/>
      <c r="V7685" s="61"/>
      <c r="W7685" s="61"/>
      <c r="X7685" s="61"/>
      <c r="Y7685" s="61"/>
      <c r="Z7685" s="61"/>
      <c r="AA7685" s="61"/>
      <c r="AB7685" s="61"/>
      <c r="AC7685" s="61"/>
      <c r="AD7685" s="61"/>
      <c r="AE7685" s="61"/>
      <c r="AF7685" s="61"/>
      <c r="AG7685" s="61"/>
      <c r="AH7685" s="61"/>
      <c r="AI7685" s="61"/>
      <c r="AJ7685" s="61"/>
      <c r="AK7685" s="61"/>
      <c r="AL7685" s="61"/>
      <c r="AM7685" s="61"/>
      <c r="AN7685" s="61"/>
      <c r="AO7685" s="61"/>
      <c r="AP7685" s="62"/>
      <c r="AQ7685" s="61"/>
      <c r="AR7685" s="61"/>
      <c r="AS7685" s="61"/>
      <c r="AT7685" s="61"/>
      <c r="AU7685" s="61"/>
      <c r="AV7685" s="61"/>
      <c r="AW7685" s="60"/>
    </row>
    <row r="7686" s="59" customFormat="1" customHeight="1" spans="1:49">
      <c r="A7686" s="60"/>
      <c r="B7686" s="60"/>
      <c r="C7686" s="60"/>
      <c r="D7686" s="60"/>
      <c r="H7686" s="61"/>
      <c r="I7686" s="61"/>
      <c r="J7686" s="61"/>
      <c r="K7686" s="61"/>
      <c r="L7686" s="61"/>
      <c r="M7686" s="61"/>
      <c r="N7686" s="61"/>
      <c r="O7686" s="61"/>
      <c r="P7686" s="61"/>
      <c r="Q7686" s="61"/>
      <c r="R7686" s="61"/>
      <c r="S7686" s="61"/>
      <c r="T7686" s="61"/>
      <c r="U7686" s="61"/>
      <c r="V7686" s="61"/>
      <c r="W7686" s="61"/>
      <c r="X7686" s="61"/>
      <c r="Y7686" s="61"/>
      <c r="Z7686" s="61"/>
      <c r="AA7686" s="61"/>
      <c r="AB7686" s="61"/>
      <c r="AC7686" s="61"/>
      <c r="AD7686" s="61"/>
      <c r="AE7686" s="61"/>
      <c r="AF7686" s="61"/>
      <c r="AG7686" s="61"/>
      <c r="AH7686" s="61"/>
      <c r="AI7686" s="61"/>
      <c r="AJ7686" s="61"/>
      <c r="AK7686" s="61"/>
      <c r="AL7686" s="61"/>
      <c r="AM7686" s="61"/>
      <c r="AN7686" s="61"/>
      <c r="AO7686" s="61"/>
      <c r="AP7686" s="62"/>
      <c r="AQ7686" s="61"/>
      <c r="AR7686" s="61"/>
      <c r="AS7686" s="61"/>
      <c r="AT7686" s="61"/>
      <c r="AU7686" s="61"/>
      <c r="AV7686" s="61"/>
      <c r="AW7686" s="60"/>
    </row>
    <row r="7687" s="59" customFormat="1" customHeight="1" spans="1:49">
      <c r="A7687" s="60"/>
      <c r="B7687" s="60"/>
      <c r="C7687" s="60"/>
      <c r="D7687" s="60"/>
      <c r="H7687" s="61"/>
      <c r="I7687" s="61"/>
      <c r="J7687" s="61"/>
      <c r="K7687" s="61"/>
      <c r="L7687" s="61"/>
      <c r="M7687" s="61"/>
      <c r="N7687" s="61"/>
      <c r="O7687" s="61"/>
      <c r="P7687" s="61"/>
      <c r="Q7687" s="61"/>
      <c r="R7687" s="61"/>
      <c r="S7687" s="61"/>
      <c r="T7687" s="61"/>
      <c r="U7687" s="61"/>
      <c r="V7687" s="61"/>
      <c r="W7687" s="61"/>
      <c r="X7687" s="61"/>
      <c r="Y7687" s="61"/>
      <c r="Z7687" s="61"/>
      <c r="AA7687" s="61"/>
      <c r="AB7687" s="61"/>
      <c r="AC7687" s="61"/>
      <c r="AD7687" s="61"/>
      <c r="AE7687" s="61"/>
      <c r="AF7687" s="61"/>
      <c r="AG7687" s="61"/>
      <c r="AH7687" s="61"/>
      <c r="AI7687" s="61"/>
      <c r="AJ7687" s="61"/>
      <c r="AK7687" s="61"/>
      <c r="AL7687" s="61"/>
      <c r="AM7687" s="61"/>
      <c r="AN7687" s="61"/>
      <c r="AO7687" s="61"/>
      <c r="AP7687" s="62"/>
      <c r="AQ7687" s="61"/>
      <c r="AR7687" s="61"/>
      <c r="AS7687" s="61"/>
      <c r="AT7687" s="61"/>
      <c r="AU7687" s="61"/>
      <c r="AV7687" s="61"/>
      <c r="AW7687" s="60"/>
    </row>
    <row r="7688" s="59" customFormat="1" customHeight="1" spans="1:49">
      <c r="A7688" s="60"/>
      <c r="B7688" s="60"/>
      <c r="C7688" s="60"/>
      <c r="D7688" s="60"/>
      <c r="H7688" s="61"/>
      <c r="I7688" s="61"/>
      <c r="J7688" s="61"/>
      <c r="K7688" s="61"/>
      <c r="L7688" s="61"/>
      <c r="M7688" s="61"/>
      <c r="N7688" s="61"/>
      <c r="O7688" s="61"/>
      <c r="P7688" s="61"/>
      <c r="Q7688" s="61"/>
      <c r="R7688" s="61"/>
      <c r="S7688" s="61"/>
      <c r="T7688" s="61"/>
      <c r="U7688" s="61"/>
      <c r="V7688" s="61"/>
      <c r="W7688" s="61"/>
      <c r="X7688" s="61"/>
      <c r="Y7688" s="61"/>
      <c r="Z7688" s="61"/>
      <c r="AA7688" s="61"/>
      <c r="AB7688" s="61"/>
      <c r="AC7688" s="61"/>
      <c r="AD7688" s="61"/>
      <c r="AE7688" s="61"/>
      <c r="AF7688" s="61"/>
      <c r="AG7688" s="61"/>
      <c r="AH7688" s="61"/>
      <c r="AI7688" s="61"/>
      <c r="AJ7688" s="61"/>
      <c r="AK7688" s="61"/>
      <c r="AL7688" s="61"/>
      <c r="AM7688" s="61"/>
      <c r="AN7688" s="61"/>
      <c r="AO7688" s="61"/>
      <c r="AP7688" s="62"/>
      <c r="AQ7688" s="61"/>
      <c r="AR7688" s="61"/>
      <c r="AS7688" s="61"/>
      <c r="AT7688" s="61"/>
      <c r="AU7688" s="61"/>
      <c r="AV7688" s="61"/>
      <c r="AW7688" s="60"/>
    </row>
    <row r="7689" s="59" customFormat="1" customHeight="1" spans="1:49">
      <c r="A7689" s="60"/>
      <c r="B7689" s="60"/>
      <c r="C7689" s="60"/>
      <c r="D7689" s="60"/>
      <c r="H7689" s="61"/>
      <c r="I7689" s="61"/>
      <c r="J7689" s="61"/>
      <c r="K7689" s="61"/>
      <c r="L7689" s="61"/>
      <c r="M7689" s="61"/>
      <c r="N7689" s="61"/>
      <c r="O7689" s="61"/>
      <c r="P7689" s="61"/>
      <c r="Q7689" s="61"/>
      <c r="R7689" s="61"/>
      <c r="S7689" s="61"/>
      <c r="T7689" s="61"/>
      <c r="U7689" s="61"/>
      <c r="V7689" s="61"/>
      <c r="W7689" s="61"/>
      <c r="X7689" s="61"/>
      <c r="Y7689" s="61"/>
      <c r="Z7689" s="61"/>
      <c r="AA7689" s="61"/>
      <c r="AB7689" s="61"/>
      <c r="AC7689" s="61"/>
      <c r="AD7689" s="61"/>
      <c r="AE7689" s="61"/>
      <c r="AF7689" s="61"/>
      <c r="AG7689" s="61"/>
      <c r="AH7689" s="61"/>
      <c r="AI7689" s="61"/>
      <c r="AJ7689" s="61"/>
      <c r="AK7689" s="61"/>
      <c r="AL7689" s="61"/>
      <c r="AM7689" s="61"/>
      <c r="AN7689" s="61"/>
      <c r="AO7689" s="61"/>
      <c r="AP7689" s="62"/>
      <c r="AQ7689" s="61"/>
      <c r="AR7689" s="61"/>
      <c r="AS7689" s="61"/>
      <c r="AT7689" s="61"/>
      <c r="AU7689" s="61"/>
      <c r="AV7689" s="61"/>
      <c r="AW7689" s="60"/>
    </row>
    <row r="7690" s="59" customFormat="1" customHeight="1" spans="1:49">
      <c r="A7690" s="60"/>
      <c r="B7690" s="60"/>
      <c r="C7690" s="60"/>
      <c r="D7690" s="60"/>
      <c r="H7690" s="61"/>
      <c r="I7690" s="61"/>
      <c r="J7690" s="61"/>
      <c r="K7690" s="61"/>
      <c r="L7690" s="61"/>
      <c r="M7690" s="61"/>
      <c r="N7690" s="61"/>
      <c r="O7690" s="61"/>
      <c r="P7690" s="61"/>
      <c r="Q7690" s="61"/>
      <c r="R7690" s="61"/>
      <c r="S7690" s="61"/>
      <c r="T7690" s="61"/>
      <c r="U7690" s="61"/>
      <c r="V7690" s="61"/>
      <c r="W7690" s="61"/>
      <c r="X7690" s="61"/>
      <c r="Y7690" s="61"/>
      <c r="Z7690" s="61"/>
      <c r="AA7690" s="61"/>
      <c r="AB7690" s="61"/>
      <c r="AC7690" s="61"/>
      <c r="AD7690" s="61"/>
      <c r="AE7690" s="61"/>
      <c r="AF7690" s="61"/>
      <c r="AG7690" s="61"/>
      <c r="AH7690" s="61"/>
      <c r="AI7690" s="61"/>
      <c r="AJ7690" s="61"/>
      <c r="AK7690" s="61"/>
      <c r="AL7690" s="61"/>
      <c r="AM7690" s="61"/>
      <c r="AN7690" s="61"/>
      <c r="AO7690" s="61"/>
      <c r="AP7690" s="62"/>
      <c r="AQ7690" s="61"/>
      <c r="AR7690" s="61"/>
      <c r="AS7690" s="61"/>
      <c r="AT7690" s="61"/>
      <c r="AU7690" s="61"/>
      <c r="AV7690" s="61"/>
      <c r="AW7690" s="60"/>
    </row>
    <row r="7691" s="59" customFormat="1" customHeight="1" spans="1:49">
      <c r="A7691" s="60"/>
      <c r="B7691" s="60"/>
      <c r="C7691" s="60"/>
      <c r="D7691" s="60"/>
      <c r="H7691" s="61"/>
      <c r="I7691" s="61"/>
      <c r="J7691" s="61"/>
      <c r="K7691" s="61"/>
      <c r="L7691" s="61"/>
      <c r="M7691" s="61"/>
      <c r="N7691" s="61"/>
      <c r="O7691" s="61"/>
      <c r="P7691" s="61"/>
      <c r="Q7691" s="61"/>
      <c r="R7691" s="61"/>
      <c r="S7691" s="61"/>
      <c r="T7691" s="61"/>
      <c r="U7691" s="61"/>
      <c r="V7691" s="61"/>
      <c r="W7691" s="61"/>
      <c r="X7691" s="61"/>
      <c r="Y7691" s="61"/>
      <c r="Z7691" s="61"/>
      <c r="AA7691" s="61"/>
      <c r="AB7691" s="61"/>
      <c r="AC7691" s="61"/>
      <c r="AD7691" s="61"/>
      <c r="AE7691" s="61"/>
      <c r="AF7691" s="61"/>
      <c r="AG7691" s="61"/>
      <c r="AH7691" s="61"/>
      <c r="AI7691" s="61"/>
      <c r="AJ7691" s="61"/>
      <c r="AK7691" s="61"/>
      <c r="AL7691" s="61"/>
      <c r="AM7691" s="61"/>
      <c r="AN7691" s="61"/>
      <c r="AO7691" s="61"/>
      <c r="AP7691" s="62"/>
      <c r="AQ7691" s="61"/>
      <c r="AR7691" s="61"/>
      <c r="AS7691" s="61"/>
      <c r="AT7691" s="61"/>
      <c r="AU7691" s="61"/>
      <c r="AV7691" s="61"/>
      <c r="AW7691" s="60"/>
    </row>
    <row r="7692" s="59" customFormat="1" customHeight="1" spans="1:49">
      <c r="A7692" s="60"/>
      <c r="B7692" s="60"/>
      <c r="C7692" s="60"/>
      <c r="D7692" s="60"/>
      <c r="H7692" s="61"/>
      <c r="I7692" s="61"/>
      <c r="J7692" s="61"/>
      <c r="K7692" s="61"/>
      <c r="L7692" s="61"/>
      <c r="M7692" s="61"/>
      <c r="N7692" s="61"/>
      <c r="O7692" s="61"/>
      <c r="P7692" s="61"/>
      <c r="Q7692" s="61"/>
      <c r="R7692" s="61"/>
      <c r="S7692" s="61"/>
      <c r="T7692" s="61"/>
      <c r="U7692" s="61"/>
      <c r="V7692" s="61"/>
      <c r="W7692" s="61"/>
      <c r="X7692" s="61"/>
      <c r="Y7692" s="61"/>
      <c r="Z7692" s="61"/>
      <c r="AA7692" s="61"/>
      <c r="AB7692" s="61"/>
      <c r="AC7692" s="61"/>
      <c r="AD7692" s="61"/>
      <c r="AE7692" s="61"/>
      <c r="AF7692" s="61"/>
      <c r="AG7692" s="61"/>
      <c r="AH7692" s="61"/>
      <c r="AI7692" s="61"/>
      <c r="AJ7692" s="61"/>
      <c r="AK7692" s="61"/>
      <c r="AL7692" s="61"/>
      <c r="AM7692" s="61"/>
      <c r="AN7692" s="61"/>
      <c r="AO7692" s="61"/>
      <c r="AP7692" s="62"/>
      <c r="AQ7692" s="61"/>
      <c r="AR7692" s="61"/>
      <c r="AS7692" s="61"/>
      <c r="AT7692" s="61"/>
      <c r="AU7692" s="61"/>
      <c r="AV7692" s="61"/>
      <c r="AW7692" s="60"/>
    </row>
    <row r="7693" s="59" customFormat="1" customHeight="1" spans="1:49">
      <c r="A7693" s="60"/>
      <c r="B7693" s="60"/>
      <c r="C7693" s="60"/>
      <c r="D7693" s="60"/>
      <c r="H7693" s="61"/>
      <c r="I7693" s="61"/>
      <c r="J7693" s="61"/>
      <c r="K7693" s="61"/>
      <c r="L7693" s="61"/>
      <c r="M7693" s="61"/>
      <c r="N7693" s="61"/>
      <c r="O7693" s="61"/>
      <c r="P7693" s="61"/>
      <c r="Q7693" s="61"/>
      <c r="R7693" s="61"/>
      <c r="S7693" s="61"/>
      <c r="T7693" s="61"/>
      <c r="U7693" s="61"/>
      <c r="V7693" s="61"/>
      <c r="W7693" s="61"/>
      <c r="X7693" s="61"/>
      <c r="Y7693" s="61"/>
      <c r="Z7693" s="61"/>
      <c r="AA7693" s="61"/>
      <c r="AB7693" s="61"/>
      <c r="AC7693" s="61"/>
      <c r="AD7693" s="61"/>
      <c r="AE7693" s="61"/>
      <c r="AF7693" s="61"/>
      <c r="AG7693" s="61"/>
      <c r="AH7693" s="61"/>
      <c r="AI7693" s="61"/>
      <c r="AJ7693" s="61"/>
      <c r="AK7693" s="61"/>
      <c r="AL7693" s="61"/>
      <c r="AM7693" s="61"/>
      <c r="AN7693" s="61"/>
      <c r="AO7693" s="61"/>
      <c r="AP7693" s="62"/>
      <c r="AQ7693" s="61"/>
      <c r="AR7693" s="61"/>
      <c r="AS7693" s="61"/>
      <c r="AT7693" s="61"/>
      <c r="AU7693" s="61"/>
      <c r="AV7693" s="61"/>
      <c r="AW7693" s="60"/>
    </row>
    <row r="7694" s="59" customFormat="1" customHeight="1" spans="1:49">
      <c r="A7694" s="60"/>
      <c r="B7694" s="60"/>
      <c r="C7694" s="60"/>
      <c r="D7694" s="60"/>
      <c r="H7694" s="61"/>
      <c r="I7694" s="61"/>
      <c r="J7694" s="61"/>
      <c r="K7694" s="61"/>
      <c r="L7694" s="61"/>
      <c r="M7694" s="61"/>
      <c r="N7694" s="61"/>
      <c r="O7694" s="61"/>
      <c r="P7694" s="61"/>
      <c r="Q7694" s="61"/>
      <c r="R7694" s="61"/>
      <c r="S7694" s="61"/>
      <c r="T7694" s="61"/>
      <c r="U7694" s="61"/>
      <c r="V7694" s="61"/>
      <c r="W7694" s="61"/>
      <c r="X7694" s="61"/>
      <c r="Y7694" s="61"/>
      <c r="Z7694" s="61"/>
      <c r="AA7694" s="61"/>
      <c r="AB7694" s="61"/>
      <c r="AC7694" s="61"/>
      <c r="AD7694" s="61"/>
      <c r="AE7694" s="61"/>
      <c r="AF7694" s="61"/>
      <c r="AG7694" s="61"/>
      <c r="AH7694" s="61"/>
      <c r="AI7694" s="61"/>
      <c r="AJ7694" s="61"/>
      <c r="AK7694" s="61"/>
      <c r="AL7694" s="61"/>
      <c r="AM7694" s="61"/>
      <c r="AN7694" s="61"/>
      <c r="AO7694" s="61"/>
      <c r="AP7694" s="62"/>
      <c r="AQ7694" s="61"/>
      <c r="AR7694" s="61"/>
      <c r="AS7694" s="61"/>
      <c r="AT7694" s="61"/>
      <c r="AU7694" s="61"/>
      <c r="AV7694" s="61"/>
      <c r="AW7694" s="60"/>
    </row>
    <row r="7695" s="59" customFormat="1" customHeight="1" spans="1:49">
      <c r="A7695" s="60"/>
      <c r="B7695" s="60"/>
      <c r="C7695" s="60"/>
      <c r="D7695" s="60"/>
      <c r="H7695" s="61"/>
      <c r="I7695" s="61"/>
      <c r="J7695" s="61"/>
      <c r="K7695" s="61"/>
      <c r="L7695" s="61"/>
      <c r="M7695" s="61"/>
      <c r="N7695" s="61"/>
      <c r="O7695" s="61"/>
      <c r="P7695" s="61"/>
      <c r="Q7695" s="61"/>
      <c r="R7695" s="61"/>
      <c r="S7695" s="61"/>
      <c r="T7695" s="61"/>
      <c r="U7695" s="61"/>
      <c r="V7695" s="61"/>
      <c r="W7695" s="61"/>
      <c r="X7695" s="61"/>
      <c r="Y7695" s="61"/>
      <c r="Z7695" s="61"/>
      <c r="AA7695" s="61"/>
      <c r="AB7695" s="61"/>
      <c r="AC7695" s="61"/>
      <c r="AD7695" s="61"/>
      <c r="AE7695" s="61"/>
      <c r="AF7695" s="61"/>
      <c r="AG7695" s="61"/>
      <c r="AH7695" s="61"/>
      <c r="AI7695" s="61"/>
      <c r="AJ7695" s="61"/>
      <c r="AK7695" s="61"/>
      <c r="AL7695" s="61"/>
      <c r="AM7695" s="61"/>
      <c r="AN7695" s="61"/>
      <c r="AO7695" s="61"/>
      <c r="AP7695" s="62"/>
      <c r="AQ7695" s="61"/>
      <c r="AR7695" s="61"/>
      <c r="AS7695" s="61"/>
      <c r="AT7695" s="61"/>
      <c r="AU7695" s="61"/>
      <c r="AV7695" s="61"/>
      <c r="AW7695" s="60"/>
    </row>
    <row r="7696" s="59" customFormat="1" customHeight="1" spans="1:49">
      <c r="A7696" s="60"/>
      <c r="B7696" s="60"/>
      <c r="C7696" s="60"/>
      <c r="D7696" s="60"/>
      <c r="H7696" s="61"/>
      <c r="I7696" s="61"/>
      <c r="J7696" s="61"/>
      <c r="K7696" s="61"/>
      <c r="L7696" s="61"/>
      <c r="M7696" s="61"/>
      <c r="N7696" s="61"/>
      <c r="O7696" s="61"/>
      <c r="P7696" s="61"/>
      <c r="Q7696" s="61"/>
      <c r="R7696" s="61"/>
      <c r="S7696" s="61"/>
      <c r="T7696" s="61"/>
      <c r="U7696" s="61"/>
      <c r="V7696" s="61"/>
      <c r="W7696" s="61"/>
      <c r="X7696" s="61"/>
      <c r="Y7696" s="61"/>
      <c r="Z7696" s="61"/>
      <c r="AA7696" s="61"/>
      <c r="AB7696" s="61"/>
      <c r="AC7696" s="61"/>
      <c r="AD7696" s="61"/>
      <c r="AE7696" s="61"/>
      <c r="AF7696" s="61"/>
      <c r="AG7696" s="61"/>
      <c r="AH7696" s="61"/>
      <c r="AI7696" s="61"/>
      <c r="AJ7696" s="61"/>
      <c r="AK7696" s="61"/>
      <c r="AL7696" s="61"/>
      <c r="AM7696" s="61"/>
      <c r="AN7696" s="61"/>
      <c r="AO7696" s="61"/>
      <c r="AP7696" s="62"/>
      <c r="AQ7696" s="61"/>
      <c r="AR7696" s="61"/>
      <c r="AS7696" s="61"/>
      <c r="AT7696" s="61"/>
      <c r="AU7696" s="61"/>
      <c r="AV7696" s="61"/>
      <c r="AW7696" s="60"/>
    </row>
    <row r="7697" s="59" customFormat="1" customHeight="1" spans="1:49">
      <c r="A7697" s="60"/>
      <c r="B7697" s="60"/>
      <c r="C7697" s="60"/>
      <c r="D7697" s="60"/>
      <c r="H7697" s="61"/>
      <c r="I7697" s="61"/>
      <c r="J7697" s="61"/>
      <c r="K7697" s="61"/>
      <c r="L7697" s="61"/>
      <c r="M7697" s="61"/>
      <c r="N7697" s="61"/>
      <c r="O7697" s="61"/>
      <c r="P7697" s="61"/>
      <c r="Q7697" s="61"/>
      <c r="R7697" s="61"/>
      <c r="S7697" s="61"/>
      <c r="T7697" s="61"/>
      <c r="U7697" s="61"/>
      <c r="V7697" s="61"/>
      <c r="W7697" s="61"/>
      <c r="X7697" s="61"/>
      <c r="Y7697" s="61"/>
      <c r="Z7697" s="61"/>
      <c r="AA7697" s="61"/>
      <c r="AB7697" s="61"/>
      <c r="AC7697" s="61"/>
      <c r="AD7697" s="61"/>
      <c r="AE7697" s="61"/>
      <c r="AF7697" s="61"/>
      <c r="AG7697" s="61"/>
      <c r="AH7697" s="61"/>
      <c r="AI7697" s="61"/>
      <c r="AJ7697" s="61"/>
      <c r="AK7697" s="61"/>
      <c r="AL7697" s="61"/>
      <c r="AM7697" s="61"/>
      <c r="AN7697" s="61"/>
      <c r="AO7697" s="61"/>
      <c r="AP7697" s="62"/>
      <c r="AQ7697" s="61"/>
      <c r="AR7697" s="61"/>
      <c r="AS7697" s="61"/>
      <c r="AT7697" s="61"/>
      <c r="AU7697" s="61"/>
      <c r="AV7697" s="61"/>
      <c r="AW7697" s="60"/>
    </row>
    <row r="7698" s="59" customFormat="1" customHeight="1" spans="1:49">
      <c r="A7698" s="60"/>
      <c r="B7698" s="60"/>
      <c r="C7698" s="60"/>
      <c r="D7698" s="60"/>
      <c r="H7698" s="61"/>
      <c r="I7698" s="61"/>
      <c r="J7698" s="61"/>
      <c r="K7698" s="61"/>
      <c r="L7698" s="61"/>
      <c r="M7698" s="61"/>
      <c r="N7698" s="61"/>
      <c r="O7698" s="61"/>
      <c r="P7698" s="61"/>
      <c r="Q7698" s="61"/>
      <c r="R7698" s="61"/>
      <c r="S7698" s="61"/>
      <c r="T7698" s="61"/>
      <c r="U7698" s="61"/>
      <c r="V7698" s="61"/>
      <c r="W7698" s="61"/>
      <c r="X7698" s="61"/>
      <c r="Y7698" s="61"/>
      <c r="Z7698" s="61"/>
      <c r="AA7698" s="61"/>
      <c r="AB7698" s="61"/>
      <c r="AC7698" s="61"/>
      <c r="AD7698" s="61"/>
      <c r="AE7698" s="61"/>
      <c r="AF7698" s="61"/>
      <c r="AG7698" s="61"/>
      <c r="AH7698" s="61"/>
      <c r="AI7698" s="61"/>
      <c r="AJ7698" s="61"/>
      <c r="AK7698" s="61"/>
      <c r="AL7698" s="61"/>
      <c r="AM7698" s="61"/>
      <c r="AN7698" s="61"/>
      <c r="AO7698" s="61"/>
      <c r="AP7698" s="62"/>
      <c r="AQ7698" s="61"/>
      <c r="AR7698" s="61"/>
      <c r="AS7698" s="61"/>
      <c r="AT7698" s="61"/>
      <c r="AU7698" s="61"/>
      <c r="AV7698" s="61"/>
      <c r="AW7698" s="60"/>
    </row>
    <row r="7699" s="59" customFormat="1" customHeight="1" spans="1:49">
      <c r="A7699" s="60"/>
      <c r="B7699" s="60"/>
      <c r="C7699" s="60"/>
      <c r="D7699" s="60"/>
      <c r="H7699" s="61"/>
      <c r="I7699" s="61"/>
      <c r="J7699" s="61"/>
      <c r="K7699" s="61"/>
      <c r="L7699" s="61"/>
      <c r="M7699" s="61"/>
      <c r="N7699" s="61"/>
      <c r="O7699" s="61"/>
      <c r="P7699" s="61"/>
      <c r="Q7699" s="61"/>
      <c r="R7699" s="61"/>
      <c r="S7699" s="61"/>
      <c r="T7699" s="61"/>
      <c r="U7699" s="61"/>
      <c r="V7699" s="61"/>
      <c r="W7699" s="61"/>
      <c r="X7699" s="61"/>
      <c r="Y7699" s="61"/>
      <c r="Z7699" s="61"/>
      <c r="AA7699" s="61"/>
      <c r="AB7699" s="61"/>
      <c r="AC7699" s="61"/>
      <c r="AD7699" s="61"/>
      <c r="AE7699" s="61"/>
      <c r="AF7699" s="61"/>
      <c r="AG7699" s="61"/>
      <c r="AH7699" s="61"/>
      <c r="AI7699" s="61"/>
      <c r="AJ7699" s="61"/>
      <c r="AK7699" s="61"/>
      <c r="AL7699" s="61"/>
      <c r="AM7699" s="61"/>
      <c r="AN7699" s="61"/>
      <c r="AO7699" s="61"/>
      <c r="AP7699" s="62"/>
      <c r="AQ7699" s="61"/>
      <c r="AR7699" s="61"/>
      <c r="AS7699" s="61"/>
      <c r="AT7699" s="61"/>
      <c r="AU7699" s="61"/>
      <c r="AV7699" s="61"/>
      <c r="AW7699" s="60"/>
    </row>
    <row r="7700" s="59" customFormat="1" customHeight="1" spans="1:49">
      <c r="A7700" s="60"/>
      <c r="B7700" s="60"/>
      <c r="C7700" s="60"/>
      <c r="D7700" s="60"/>
      <c r="H7700" s="61"/>
      <c r="I7700" s="61"/>
      <c r="J7700" s="61"/>
      <c r="K7700" s="61"/>
      <c r="L7700" s="61"/>
      <c r="M7700" s="61"/>
      <c r="N7700" s="61"/>
      <c r="O7700" s="61"/>
      <c r="P7700" s="61"/>
      <c r="Q7700" s="61"/>
      <c r="R7700" s="61"/>
      <c r="S7700" s="61"/>
      <c r="T7700" s="61"/>
      <c r="U7700" s="61"/>
      <c r="V7700" s="61"/>
      <c r="W7700" s="61"/>
      <c r="X7700" s="61"/>
      <c r="Y7700" s="61"/>
      <c r="Z7700" s="61"/>
      <c r="AA7700" s="61"/>
      <c r="AB7700" s="61"/>
      <c r="AC7700" s="61"/>
      <c r="AD7700" s="61"/>
      <c r="AE7700" s="61"/>
      <c r="AF7700" s="61"/>
      <c r="AG7700" s="61"/>
      <c r="AH7700" s="61"/>
      <c r="AI7700" s="61"/>
      <c r="AJ7700" s="61"/>
      <c r="AK7700" s="61"/>
      <c r="AL7700" s="61"/>
      <c r="AM7700" s="61"/>
      <c r="AN7700" s="61"/>
      <c r="AO7700" s="61"/>
      <c r="AP7700" s="62"/>
      <c r="AQ7700" s="61"/>
      <c r="AR7700" s="61"/>
      <c r="AS7700" s="61"/>
      <c r="AT7700" s="61"/>
      <c r="AU7700" s="61"/>
      <c r="AV7700" s="61"/>
      <c r="AW7700" s="60"/>
    </row>
    <row r="7701" s="59" customFormat="1" customHeight="1" spans="1:49">
      <c r="A7701" s="60"/>
      <c r="B7701" s="60"/>
      <c r="C7701" s="60"/>
      <c r="D7701" s="60"/>
      <c r="H7701" s="61"/>
      <c r="I7701" s="61"/>
      <c r="J7701" s="61"/>
      <c r="K7701" s="61"/>
      <c r="L7701" s="61"/>
      <c r="M7701" s="61"/>
      <c r="N7701" s="61"/>
      <c r="O7701" s="61"/>
      <c r="P7701" s="61"/>
      <c r="Q7701" s="61"/>
      <c r="R7701" s="61"/>
      <c r="S7701" s="61"/>
      <c r="T7701" s="61"/>
      <c r="U7701" s="61"/>
      <c r="V7701" s="61"/>
      <c r="W7701" s="61"/>
      <c r="X7701" s="61"/>
      <c r="Y7701" s="61"/>
      <c r="Z7701" s="61"/>
      <c r="AA7701" s="61"/>
      <c r="AB7701" s="61"/>
      <c r="AC7701" s="61"/>
      <c r="AD7701" s="61"/>
      <c r="AE7701" s="61"/>
      <c r="AF7701" s="61"/>
      <c r="AG7701" s="61"/>
      <c r="AH7701" s="61"/>
      <c r="AI7701" s="61"/>
      <c r="AJ7701" s="61"/>
      <c r="AK7701" s="61"/>
      <c r="AL7701" s="61"/>
      <c r="AM7701" s="61"/>
      <c r="AN7701" s="61"/>
      <c r="AO7701" s="61"/>
      <c r="AP7701" s="62"/>
      <c r="AQ7701" s="61"/>
      <c r="AR7701" s="61"/>
      <c r="AS7701" s="61"/>
      <c r="AT7701" s="61"/>
      <c r="AU7701" s="61"/>
      <c r="AV7701" s="61"/>
      <c r="AW7701" s="60"/>
    </row>
    <row r="7702" s="59" customFormat="1" customHeight="1" spans="1:49">
      <c r="A7702" s="60"/>
      <c r="B7702" s="60"/>
      <c r="C7702" s="60"/>
      <c r="D7702" s="60"/>
      <c r="H7702" s="61"/>
      <c r="I7702" s="61"/>
      <c r="J7702" s="61"/>
      <c r="K7702" s="61"/>
      <c r="L7702" s="61"/>
      <c r="M7702" s="61"/>
      <c r="N7702" s="61"/>
      <c r="O7702" s="61"/>
      <c r="P7702" s="61"/>
      <c r="Q7702" s="61"/>
      <c r="R7702" s="61"/>
      <c r="S7702" s="61"/>
      <c r="T7702" s="61"/>
      <c r="U7702" s="61"/>
      <c r="V7702" s="61"/>
      <c r="W7702" s="61"/>
      <c r="X7702" s="61"/>
      <c r="Y7702" s="61"/>
      <c r="Z7702" s="61"/>
      <c r="AA7702" s="61"/>
      <c r="AB7702" s="61"/>
      <c r="AC7702" s="61"/>
      <c r="AD7702" s="61"/>
      <c r="AE7702" s="61"/>
      <c r="AF7702" s="61"/>
      <c r="AG7702" s="61"/>
      <c r="AH7702" s="61"/>
      <c r="AI7702" s="61"/>
      <c r="AJ7702" s="61"/>
      <c r="AK7702" s="61"/>
      <c r="AL7702" s="61"/>
      <c r="AM7702" s="61"/>
      <c r="AN7702" s="61"/>
      <c r="AO7702" s="61"/>
      <c r="AP7702" s="62"/>
      <c r="AQ7702" s="61"/>
      <c r="AR7702" s="61"/>
      <c r="AS7702" s="61"/>
      <c r="AT7702" s="61"/>
      <c r="AU7702" s="61"/>
      <c r="AV7702" s="61"/>
      <c r="AW7702" s="60"/>
    </row>
    <row r="7703" s="59" customFormat="1" customHeight="1" spans="1:49">
      <c r="A7703" s="60"/>
      <c r="B7703" s="60"/>
      <c r="C7703" s="60"/>
      <c r="D7703" s="60"/>
      <c r="H7703" s="61"/>
      <c r="I7703" s="61"/>
      <c r="J7703" s="61"/>
      <c r="K7703" s="61"/>
      <c r="L7703" s="61"/>
      <c r="M7703" s="61"/>
      <c r="N7703" s="61"/>
      <c r="O7703" s="61"/>
      <c r="P7703" s="61"/>
      <c r="Q7703" s="61"/>
      <c r="R7703" s="61"/>
      <c r="S7703" s="61"/>
      <c r="T7703" s="61"/>
      <c r="U7703" s="61"/>
      <c r="V7703" s="61"/>
      <c r="W7703" s="61"/>
      <c r="X7703" s="61"/>
      <c r="Y7703" s="61"/>
      <c r="Z7703" s="61"/>
      <c r="AA7703" s="61"/>
      <c r="AB7703" s="61"/>
      <c r="AC7703" s="61"/>
      <c r="AD7703" s="61"/>
      <c r="AE7703" s="61"/>
      <c r="AF7703" s="61"/>
      <c r="AG7703" s="61"/>
      <c r="AH7703" s="61"/>
      <c r="AI7703" s="61"/>
      <c r="AJ7703" s="61"/>
      <c r="AK7703" s="61"/>
      <c r="AL7703" s="61"/>
      <c r="AM7703" s="61"/>
      <c r="AN7703" s="61"/>
      <c r="AO7703" s="61"/>
      <c r="AP7703" s="62"/>
      <c r="AQ7703" s="61"/>
      <c r="AR7703" s="61"/>
      <c r="AS7703" s="61"/>
      <c r="AT7703" s="61"/>
      <c r="AU7703" s="61"/>
      <c r="AV7703" s="61"/>
      <c r="AW7703" s="60"/>
    </row>
    <row r="7704" s="59" customFormat="1" customHeight="1" spans="1:49">
      <c r="A7704" s="60"/>
      <c r="B7704" s="60"/>
      <c r="C7704" s="60"/>
      <c r="D7704" s="60"/>
      <c r="H7704" s="61"/>
      <c r="I7704" s="61"/>
      <c r="J7704" s="61"/>
      <c r="K7704" s="61"/>
      <c r="L7704" s="61"/>
      <c r="M7704" s="61"/>
      <c r="N7704" s="61"/>
      <c r="O7704" s="61"/>
      <c r="P7704" s="61"/>
      <c r="Q7704" s="61"/>
      <c r="R7704" s="61"/>
      <c r="S7704" s="61"/>
      <c r="T7704" s="61"/>
      <c r="U7704" s="61"/>
      <c r="V7704" s="61"/>
      <c r="W7704" s="61"/>
      <c r="X7704" s="61"/>
      <c r="Y7704" s="61"/>
      <c r="Z7704" s="61"/>
      <c r="AA7704" s="61"/>
      <c r="AB7704" s="61"/>
      <c r="AC7704" s="61"/>
      <c r="AD7704" s="61"/>
      <c r="AE7704" s="61"/>
      <c r="AF7704" s="61"/>
      <c r="AG7704" s="61"/>
      <c r="AH7704" s="61"/>
      <c r="AI7704" s="61"/>
      <c r="AJ7704" s="61"/>
      <c r="AK7704" s="61"/>
      <c r="AL7704" s="61"/>
      <c r="AM7704" s="61"/>
      <c r="AN7704" s="61"/>
      <c r="AO7704" s="61"/>
      <c r="AP7704" s="62"/>
      <c r="AQ7704" s="61"/>
      <c r="AR7704" s="61"/>
      <c r="AS7704" s="61"/>
      <c r="AT7704" s="61"/>
      <c r="AU7704" s="61"/>
      <c r="AV7704" s="61"/>
      <c r="AW7704" s="60"/>
    </row>
    <row r="7705" s="59" customFormat="1" customHeight="1" spans="1:49">
      <c r="A7705" s="60"/>
      <c r="B7705" s="60"/>
      <c r="C7705" s="60"/>
      <c r="D7705" s="60"/>
      <c r="H7705" s="61"/>
      <c r="I7705" s="61"/>
      <c r="J7705" s="61"/>
      <c r="K7705" s="61"/>
      <c r="L7705" s="61"/>
      <c r="M7705" s="61"/>
      <c r="N7705" s="61"/>
      <c r="O7705" s="61"/>
      <c r="P7705" s="61"/>
      <c r="Q7705" s="61"/>
      <c r="R7705" s="61"/>
      <c r="S7705" s="61"/>
      <c r="T7705" s="61"/>
      <c r="U7705" s="61"/>
      <c r="V7705" s="61"/>
      <c r="W7705" s="61"/>
      <c r="X7705" s="61"/>
      <c r="Y7705" s="61"/>
      <c r="Z7705" s="61"/>
      <c r="AA7705" s="61"/>
      <c r="AB7705" s="61"/>
      <c r="AC7705" s="61"/>
      <c r="AD7705" s="61"/>
      <c r="AE7705" s="61"/>
      <c r="AF7705" s="61"/>
      <c r="AG7705" s="61"/>
      <c r="AH7705" s="61"/>
      <c r="AI7705" s="61"/>
      <c r="AJ7705" s="61"/>
      <c r="AK7705" s="61"/>
      <c r="AL7705" s="61"/>
      <c r="AM7705" s="61"/>
      <c r="AN7705" s="61"/>
      <c r="AO7705" s="61"/>
      <c r="AP7705" s="62"/>
      <c r="AQ7705" s="61"/>
      <c r="AR7705" s="61"/>
      <c r="AS7705" s="61"/>
      <c r="AT7705" s="61"/>
      <c r="AU7705" s="61"/>
      <c r="AV7705" s="61"/>
      <c r="AW7705" s="60"/>
    </row>
    <row r="7706" s="59" customFormat="1" customHeight="1" spans="1:49">
      <c r="A7706" s="60"/>
      <c r="B7706" s="60"/>
      <c r="C7706" s="60"/>
      <c r="D7706" s="60"/>
      <c r="H7706" s="61"/>
      <c r="I7706" s="61"/>
      <c r="J7706" s="61"/>
      <c r="K7706" s="61"/>
      <c r="L7706" s="61"/>
      <c r="M7706" s="61"/>
      <c r="N7706" s="61"/>
      <c r="O7706" s="61"/>
      <c r="P7706" s="61"/>
      <c r="Q7706" s="61"/>
      <c r="R7706" s="61"/>
      <c r="S7706" s="61"/>
      <c r="T7706" s="61"/>
      <c r="U7706" s="61"/>
      <c r="V7706" s="61"/>
      <c r="W7706" s="61"/>
      <c r="X7706" s="61"/>
      <c r="Y7706" s="61"/>
      <c r="Z7706" s="61"/>
      <c r="AA7706" s="61"/>
      <c r="AB7706" s="61"/>
      <c r="AC7706" s="61"/>
      <c r="AD7706" s="61"/>
      <c r="AE7706" s="61"/>
      <c r="AF7706" s="61"/>
      <c r="AG7706" s="61"/>
      <c r="AH7706" s="61"/>
      <c r="AI7706" s="61"/>
      <c r="AJ7706" s="61"/>
      <c r="AK7706" s="61"/>
      <c r="AL7706" s="61"/>
      <c r="AM7706" s="61"/>
      <c r="AN7706" s="61"/>
      <c r="AO7706" s="61"/>
      <c r="AP7706" s="62"/>
      <c r="AQ7706" s="61"/>
      <c r="AR7706" s="61"/>
      <c r="AS7706" s="61"/>
      <c r="AT7706" s="61"/>
      <c r="AU7706" s="61"/>
      <c r="AV7706" s="61"/>
      <c r="AW7706" s="60"/>
    </row>
    <row r="7707" s="59" customFormat="1" customHeight="1" spans="1:49">
      <c r="A7707" s="60"/>
      <c r="B7707" s="60"/>
      <c r="C7707" s="60"/>
      <c r="D7707" s="60"/>
      <c r="H7707" s="61"/>
      <c r="I7707" s="61"/>
      <c r="J7707" s="61"/>
      <c r="K7707" s="61"/>
      <c r="L7707" s="61"/>
      <c r="M7707" s="61"/>
      <c r="N7707" s="61"/>
      <c r="O7707" s="61"/>
      <c r="P7707" s="61"/>
      <c r="Q7707" s="61"/>
      <c r="R7707" s="61"/>
      <c r="S7707" s="61"/>
      <c r="T7707" s="61"/>
      <c r="U7707" s="61"/>
      <c r="V7707" s="61"/>
      <c r="W7707" s="61"/>
      <c r="X7707" s="61"/>
      <c r="Y7707" s="61"/>
      <c r="Z7707" s="61"/>
      <c r="AA7707" s="61"/>
      <c r="AB7707" s="61"/>
      <c r="AC7707" s="61"/>
      <c r="AD7707" s="61"/>
      <c r="AE7707" s="61"/>
      <c r="AF7707" s="61"/>
      <c r="AG7707" s="61"/>
      <c r="AH7707" s="61"/>
      <c r="AI7707" s="61"/>
      <c r="AJ7707" s="61"/>
      <c r="AK7707" s="61"/>
      <c r="AL7707" s="61"/>
      <c r="AM7707" s="61"/>
      <c r="AN7707" s="61"/>
      <c r="AO7707" s="61"/>
      <c r="AP7707" s="62"/>
      <c r="AQ7707" s="61"/>
      <c r="AR7707" s="61"/>
      <c r="AS7707" s="61"/>
      <c r="AT7707" s="61"/>
      <c r="AU7707" s="61"/>
      <c r="AV7707" s="61"/>
      <c r="AW7707" s="60"/>
    </row>
    <row r="7708" s="59" customFormat="1" customHeight="1" spans="1:49">
      <c r="A7708" s="60"/>
      <c r="B7708" s="60"/>
      <c r="C7708" s="60"/>
      <c r="D7708" s="60"/>
      <c r="H7708" s="61"/>
      <c r="I7708" s="61"/>
      <c r="J7708" s="61"/>
      <c r="K7708" s="61"/>
      <c r="L7708" s="61"/>
      <c r="M7708" s="61"/>
      <c r="N7708" s="61"/>
      <c r="O7708" s="61"/>
      <c r="P7708" s="61"/>
      <c r="Q7708" s="61"/>
      <c r="R7708" s="61"/>
      <c r="S7708" s="61"/>
      <c r="T7708" s="61"/>
      <c r="U7708" s="61"/>
      <c r="V7708" s="61"/>
      <c r="W7708" s="61"/>
      <c r="X7708" s="61"/>
      <c r="Y7708" s="61"/>
      <c r="Z7708" s="61"/>
      <c r="AA7708" s="61"/>
      <c r="AB7708" s="61"/>
      <c r="AC7708" s="61"/>
      <c r="AD7708" s="61"/>
      <c r="AE7708" s="61"/>
      <c r="AF7708" s="61"/>
      <c r="AG7708" s="61"/>
      <c r="AH7708" s="61"/>
      <c r="AI7708" s="61"/>
      <c r="AJ7708" s="61"/>
      <c r="AK7708" s="61"/>
      <c r="AL7708" s="61"/>
      <c r="AM7708" s="61"/>
      <c r="AN7708" s="61"/>
      <c r="AO7708" s="61"/>
      <c r="AP7708" s="62"/>
      <c r="AQ7708" s="61"/>
      <c r="AR7708" s="61"/>
      <c r="AS7708" s="61"/>
      <c r="AT7708" s="61"/>
      <c r="AU7708" s="61"/>
      <c r="AV7708" s="61"/>
      <c r="AW7708" s="60"/>
    </row>
    <row r="7709" s="59" customFormat="1" customHeight="1" spans="1:49">
      <c r="A7709" s="60"/>
      <c r="B7709" s="60"/>
      <c r="C7709" s="60"/>
      <c r="D7709" s="60"/>
      <c r="H7709" s="61"/>
      <c r="I7709" s="61"/>
      <c r="J7709" s="61"/>
      <c r="K7709" s="61"/>
      <c r="L7709" s="61"/>
      <c r="M7709" s="61"/>
      <c r="N7709" s="61"/>
      <c r="O7709" s="61"/>
      <c r="P7709" s="61"/>
      <c r="Q7709" s="61"/>
      <c r="R7709" s="61"/>
      <c r="S7709" s="61"/>
      <c r="T7709" s="61"/>
      <c r="U7709" s="61"/>
      <c r="V7709" s="61"/>
      <c r="W7709" s="61"/>
      <c r="X7709" s="61"/>
      <c r="Y7709" s="61"/>
      <c r="Z7709" s="61"/>
      <c r="AA7709" s="61"/>
      <c r="AB7709" s="61"/>
      <c r="AC7709" s="61"/>
      <c r="AD7709" s="61"/>
      <c r="AE7709" s="61"/>
      <c r="AF7709" s="61"/>
      <c r="AG7709" s="61"/>
      <c r="AH7709" s="61"/>
      <c r="AI7709" s="61"/>
      <c r="AJ7709" s="61"/>
      <c r="AK7709" s="61"/>
      <c r="AL7709" s="61"/>
      <c r="AM7709" s="61"/>
      <c r="AN7709" s="61"/>
      <c r="AO7709" s="61"/>
      <c r="AP7709" s="62"/>
      <c r="AQ7709" s="61"/>
      <c r="AR7709" s="61"/>
      <c r="AS7709" s="61"/>
      <c r="AT7709" s="61"/>
      <c r="AU7709" s="61"/>
      <c r="AV7709" s="61"/>
      <c r="AW7709" s="60"/>
    </row>
    <row r="7710" s="59" customFormat="1" customHeight="1" spans="1:49">
      <c r="A7710" s="60"/>
      <c r="B7710" s="60"/>
      <c r="C7710" s="60"/>
      <c r="D7710" s="60"/>
      <c r="H7710" s="61"/>
      <c r="I7710" s="61"/>
      <c r="J7710" s="61"/>
      <c r="K7710" s="61"/>
      <c r="L7710" s="61"/>
      <c r="M7710" s="61"/>
      <c r="N7710" s="61"/>
      <c r="O7710" s="61"/>
      <c r="P7710" s="61"/>
      <c r="Q7710" s="61"/>
      <c r="R7710" s="61"/>
      <c r="S7710" s="61"/>
      <c r="T7710" s="61"/>
      <c r="U7710" s="61"/>
      <c r="V7710" s="61"/>
      <c r="W7710" s="61"/>
      <c r="X7710" s="61"/>
      <c r="Y7710" s="61"/>
      <c r="Z7710" s="61"/>
      <c r="AA7710" s="61"/>
      <c r="AB7710" s="61"/>
      <c r="AC7710" s="61"/>
      <c r="AD7710" s="61"/>
      <c r="AE7710" s="61"/>
      <c r="AF7710" s="61"/>
      <c r="AG7710" s="61"/>
      <c r="AH7710" s="61"/>
      <c r="AI7710" s="61"/>
      <c r="AJ7710" s="61"/>
      <c r="AK7710" s="61"/>
      <c r="AL7710" s="61"/>
      <c r="AM7710" s="61"/>
      <c r="AN7710" s="61"/>
      <c r="AO7710" s="61"/>
      <c r="AP7710" s="62"/>
      <c r="AQ7710" s="61"/>
      <c r="AR7710" s="61"/>
      <c r="AS7710" s="61"/>
      <c r="AT7710" s="61"/>
      <c r="AU7710" s="61"/>
      <c r="AV7710" s="61"/>
      <c r="AW7710" s="60"/>
    </row>
    <row r="7711" s="59" customFormat="1" customHeight="1" spans="1:49">
      <c r="A7711" s="60"/>
      <c r="B7711" s="60"/>
      <c r="C7711" s="60"/>
      <c r="D7711" s="60"/>
      <c r="H7711" s="61"/>
      <c r="I7711" s="61"/>
      <c r="J7711" s="61"/>
      <c r="K7711" s="61"/>
      <c r="L7711" s="61"/>
      <c r="M7711" s="61"/>
      <c r="N7711" s="61"/>
      <c r="O7711" s="61"/>
      <c r="P7711" s="61"/>
      <c r="Q7711" s="61"/>
      <c r="R7711" s="61"/>
      <c r="S7711" s="61"/>
      <c r="T7711" s="61"/>
      <c r="U7711" s="61"/>
      <c r="V7711" s="61"/>
      <c r="W7711" s="61"/>
      <c r="X7711" s="61"/>
      <c r="Y7711" s="61"/>
      <c r="Z7711" s="61"/>
      <c r="AA7711" s="61"/>
      <c r="AB7711" s="61"/>
      <c r="AC7711" s="61"/>
      <c r="AD7711" s="61"/>
      <c r="AE7711" s="61"/>
      <c r="AF7711" s="61"/>
      <c r="AG7711" s="61"/>
      <c r="AH7711" s="61"/>
      <c r="AI7711" s="61"/>
      <c r="AJ7711" s="61"/>
      <c r="AK7711" s="61"/>
      <c r="AL7711" s="61"/>
      <c r="AM7711" s="61"/>
      <c r="AN7711" s="61"/>
      <c r="AO7711" s="61"/>
      <c r="AP7711" s="62"/>
      <c r="AQ7711" s="61"/>
      <c r="AR7711" s="61"/>
      <c r="AS7711" s="61"/>
      <c r="AT7711" s="61"/>
      <c r="AU7711" s="61"/>
      <c r="AV7711" s="61"/>
      <c r="AW7711" s="60"/>
    </row>
    <row r="7712" s="59" customFormat="1" customHeight="1" spans="1:49">
      <c r="A7712" s="60"/>
      <c r="B7712" s="60"/>
      <c r="C7712" s="60"/>
      <c r="D7712" s="60"/>
      <c r="H7712" s="61"/>
      <c r="I7712" s="61"/>
      <c r="J7712" s="61"/>
      <c r="K7712" s="61"/>
      <c r="L7712" s="61"/>
      <c r="M7712" s="61"/>
      <c r="N7712" s="61"/>
      <c r="O7712" s="61"/>
      <c r="P7712" s="61"/>
      <c r="Q7712" s="61"/>
      <c r="R7712" s="61"/>
      <c r="S7712" s="61"/>
      <c r="T7712" s="61"/>
      <c r="U7712" s="61"/>
      <c r="V7712" s="61"/>
      <c r="W7712" s="61"/>
      <c r="X7712" s="61"/>
      <c r="Y7712" s="61"/>
      <c r="Z7712" s="61"/>
      <c r="AA7712" s="61"/>
      <c r="AB7712" s="61"/>
      <c r="AC7712" s="61"/>
      <c r="AD7712" s="61"/>
      <c r="AE7712" s="61"/>
      <c r="AF7712" s="61"/>
      <c r="AG7712" s="61"/>
      <c r="AH7712" s="61"/>
      <c r="AI7712" s="61"/>
      <c r="AJ7712" s="61"/>
      <c r="AK7712" s="61"/>
      <c r="AL7712" s="61"/>
      <c r="AM7712" s="61"/>
      <c r="AN7712" s="61"/>
      <c r="AO7712" s="61"/>
      <c r="AP7712" s="62"/>
      <c r="AQ7712" s="61"/>
      <c r="AR7712" s="61"/>
      <c r="AS7712" s="61"/>
      <c r="AT7712" s="61"/>
      <c r="AU7712" s="61"/>
      <c r="AV7712" s="61"/>
      <c r="AW7712" s="60"/>
    </row>
    <row r="7713" s="59" customFormat="1" customHeight="1" spans="1:49">
      <c r="A7713" s="60"/>
      <c r="B7713" s="60"/>
      <c r="C7713" s="60"/>
      <c r="D7713" s="60"/>
      <c r="H7713" s="61"/>
      <c r="I7713" s="61"/>
      <c r="J7713" s="61"/>
      <c r="K7713" s="61"/>
      <c r="L7713" s="61"/>
      <c r="M7713" s="61"/>
      <c r="N7713" s="61"/>
      <c r="O7713" s="61"/>
      <c r="P7713" s="61"/>
      <c r="Q7713" s="61"/>
      <c r="R7713" s="61"/>
      <c r="S7713" s="61"/>
      <c r="T7713" s="61"/>
      <c r="U7713" s="61"/>
      <c r="V7713" s="61"/>
      <c r="W7713" s="61"/>
      <c r="X7713" s="61"/>
      <c r="Y7713" s="61"/>
      <c r="Z7713" s="61"/>
      <c r="AA7713" s="61"/>
      <c r="AB7713" s="61"/>
      <c r="AC7713" s="61"/>
      <c r="AD7713" s="61"/>
      <c r="AE7713" s="61"/>
      <c r="AF7713" s="61"/>
      <c r="AG7713" s="61"/>
      <c r="AH7713" s="61"/>
      <c r="AI7713" s="61"/>
      <c r="AJ7713" s="61"/>
      <c r="AK7713" s="61"/>
      <c r="AL7713" s="61"/>
      <c r="AM7713" s="61"/>
      <c r="AN7713" s="61"/>
      <c r="AO7713" s="61"/>
      <c r="AP7713" s="62"/>
      <c r="AQ7713" s="61"/>
      <c r="AR7713" s="61"/>
      <c r="AS7713" s="61"/>
      <c r="AT7713" s="61"/>
      <c r="AU7713" s="61"/>
      <c r="AV7713" s="61"/>
      <c r="AW7713" s="60"/>
    </row>
    <row r="7714" s="59" customFormat="1" customHeight="1" spans="1:49">
      <c r="A7714" s="60"/>
      <c r="B7714" s="60"/>
      <c r="C7714" s="60"/>
      <c r="D7714" s="60"/>
      <c r="H7714" s="61"/>
      <c r="I7714" s="61"/>
      <c r="J7714" s="61"/>
      <c r="K7714" s="61"/>
      <c r="L7714" s="61"/>
      <c r="M7714" s="61"/>
      <c r="N7714" s="61"/>
      <c r="O7714" s="61"/>
      <c r="P7714" s="61"/>
      <c r="Q7714" s="61"/>
      <c r="R7714" s="61"/>
      <c r="S7714" s="61"/>
      <c r="T7714" s="61"/>
      <c r="U7714" s="61"/>
      <c r="V7714" s="61"/>
      <c r="W7714" s="61"/>
      <c r="X7714" s="61"/>
      <c r="Y7714" s="61"/>
      <c r="Z7714" s="61"/>
      <c r="AA7714" s="61"/>
      <c r="AB7714" s="61"/>
      <c r="AC7714" s="61"/>
      <c r="AD7714" s="61"/>
      <c r="AE7714" s="61"/>
      <c r="AF7714" s="61"/>
      <c r="AG7714" s="61"/>
      <c r="AH7714" s="61"/>
      <c r="AI7714" s="61"/>
      <c r="AJ7714" s="61"/>
      <c r="AK7714" s="61"/>
      <c r="AL7714" s="61"/>
      <c r="AM7714" s="61"/>
      <c r="AN7714" s="61"/>
      <c r="AO7714" s="61"/>
      <c r="AP7714" s="62"/>
      <c r="AQ7714" s="61"/>
      <c r="AR7714" s="61"/>
      <c r="AS7714" s="61"/>
      <c r="AT7714" s="61"/>
      <c r="AU7714" s="61"/>
      <c r="AV7714" s="61"/>
      <c r="AW7714" s="60"/>
    </row>
    <row r="7715" s="59" customFormat="1" customHeight="1" spans="1:49">
      <c r="A7715" s="60"/>
      <c r="B7715" s="60"/>
      <c r="C7715" s="60"/>
      <c r="D7715" s="60"/>
      <c r="H7715" s="61"/>
      <c r="I7715" s="61"/>
      <c r="J7715" s="61"/>
      <c r="K7715" s="61"/>
      <c r="L7715" s="61"/>
      <c r="M7715" s="61"/>
      <c r="N7715" s="61"/>
      <c r="O7715" s="61"/>
      <c r="P7715" s="61"/>
      <c r="Q7715" s="61"/>
      <c r="R7715" s="61"/>
      <c r="S7715" s="61"/>
      <c r="T7715" s="61"/>
      <c r="U7715" s="61"/>
      <c r="V7715" s="61"/>
      <c r="W7715" s="61"/>
      <c r="X7715" s="61"/>
      <c r="Y7715" s="61"/>
      <c r="Z7715" s="61"/>
      <c r="AA7715" s="61"/>
      <c r="AB7715" s="61"/>
      <c r="AC7715" s="61"/>
      <c r="AD7715" s="61"/>
      <c r="AE7715" s="61"/>
      <c r="AF7715" s="61"/>
      <c r="AG7715" s="61"/>
      <c r="AH7715" s="61"/>
      <c r="AI7715" s="61"/>
      <c r="AJ7715" s="61"/>
      <c r="AK7715" s="61"/>
      <c r="AL7715" s="61"/>
      <c r="AM7715" s="61"/>
      <c r="AN7715" s="61"/>
      <c r="AO7715" s="61"/>
      <c r="AP7715" s="62"/>
      <c r="AQ7715" s="61"/>
      <c r="AR7715" s="61"/>
      <c r="AS7715" s="61"/>
      <c r="AT7715" s="61"/>
      <c r="AU7715" s="61"/>
      <c r="AV7715" s="61"/>
      <c r="AW7715" s="60"/>
    </row>
    <row r="7716" s="59" customFormat="1" customHeight="1" spans="1:49">
      <c r="A7716" s="60"/>
      <c r="B7716" s="60"/>
      <c r="C7716" s="60"/>
      <c r="D7716" s="60"/>
      <c r="H7716" s="61"/>
      <c r="I7716" s="61"/>
      <c r="J7716" s="61"/>
      <c r="K7716" s="61"/>
      <c r="L7716" s="61"/>
      <c r="M7716" s="61"/>
      <c r="N7716" s="61"/>
      <c r="O7716" s="61"/>
      <c r="P7716" s="61"/>
      <c r="Q7716" s="61"/>
      <c r="R7716" s="61"/>
      <c r="S7716" s="61"/>
      <c r="T7716" s="61"/>
      <c r="U7716" s="61"/>
      <c r="V7716" s="61"/>
      <c r="W7716" s="61"/>
      <c r="X7716" s="61"/>
      <c r="Y7716" s="61"/>
      <c r="Z7716" s="61"/>
      <c r="AA7716" s="61"/>
      <c r="AB7716" s="61"/>
      <c r="AC7716" s="61"/>
      <c r="AD7716" s="61"/>
      <c r="AE7716" s="61"/>
      <c r="AF7716" s="61"/>
      <c r="AG7716" s="61"/>
      <c r="AH7716" s="61"/>
      <c r="AI7716" s="61"/>
      <c r="AJ7716" s="61"/>
      <c r="AK7716" s="61"/>
      <c r="AL7716" s="61"/>
      <c r="AM7716" s="61"/>
      <c r="AN7716" s="61"/>
      <c r="AO7716" s="61"/>
      <c r="AP7716" s="62"/>
      <c r="AQ7716" s="61"/>
      <c r="AR7716" s="61"/>
      <c r="AS7716" s="61"/>
      <c r="AT7716" s="61"/>
      <c r="AU7716" s="61"/>
      <c r="AV7716" s="61"/>
      <c r="AW7716" s="60"/>
    </row>
    <row r="7717" s="59" customFormat="1" customHeight="1" spans="1:49">
      <c r="A7717" s="60"/>
      <c r="B7717" s="60"/>
      <c r="C7717" s="60"/>
      <c r="D7717" s="60"/>
      <c r="H7717" s="61"/>
      <c r="I7717" s="61"/>
      <c r="J7717" s="61"/>
      <c r="K7717" s="61"/>
      <c r="L7717" s="61"/>
      <c r="M7717" s="61"/>
      <c r="N7717" s="61"/>
      <c r="O7717" s="61"/>
      <c r="P7717" s="61"/>
      <c r="Q7717" s="61"/>
      <c r="R7717" s="61"/>
      <c r="S7717" s="61"/>
      <c r="T7717" s="61"/>
      <c r="U7717" s="61"/>
      <c r="V7717" s="61"/>
      <c r="W7717" s="61"/>
      <c r="X7717" s="61"/>
      <c r="Y7717" s="61"/>
      <c r="Z7717" s="61"/>
      <c r="AA7717" s="61"/>
      <c r="AB7717" s="61"/>
      <c r="AC7717" s="61"/>
      <c r="AD7717" s="61"/>
      <c r="AE7717" s="61"/>
      <c r="AF7717" s="61"/>
      <c r="AG7717" s="61"/>
      <c r="AH7717" s="61"/>
      <c r="AI7717" s="61"/>
      <c r="AJ7717" s="61"/>
      <c r="AK7717" s="61"/>
      <c r="AL7717" s="61"/>
      <c r="AM7717" s="61"/>
      <c r="AN7717" s="61"/>
      <c r="AO7717" s="61"/>
      <c r="AP7717" s="62"/>
      <c r="AQ7717" s="61"/>
      <c r="AR7717" s="61"/>
      <c r="AS7717" s="61"/>
      <c r="AT7717" s="61"/>
      <c r="AU7717" s="61"/>
      <c r="AV7717" s="61"/>
      <c r="AW7717" s="60"/>
    </row>
    <row r="7718" s="59" customFormat="1" customHeight="1" spans="1:49">
      <c r="A7718" s="60"/>
      <c r="B7718" s="60"/>
      <c r="C7718" s="60"/>
      <c r="D7718" s="60"/>
      <c r="H7718" s="61"/>
      <c r="I7718" s="61"/>
      <c r="J7718" s="61"/>
      <c r="K7718" s="61"/>
      <c r="L7718" s="61"/>
      <c r="M7718" s="61"/>
      <c r="N7718" s="61"/>
      <c r="O7718" s="61"/>
      <c r="P7718" s="61"/>
      <c r="Q7718" s="61"/>
      <c r="R7718" s="61"/>
      <c r="S7718" s="61"/>
      <c r="T7718" s="61"/>
      <c r="U7718" s="61"/>
      <c r="V7718" s="61"/>
      <c r="W7718" s="61"/>
      <c r="X7718" s="61"/>
      <c r="Y7718" s="61"/>
      <c r="Z7718" s="61"/>
      <c r="AA7718" s="61"/>
      <c r="AB7718" s="61"/>
      <c r="AC7718" s="61"/>
      <c r="AD7718" s="61"/>
      <c r="AE7718" s="61"/>
      <c r="AF7718" s="61"/>
      <c r="AG7718" s="61"/>
      <c r="AH7718" s="61"/>
      <c r="AI7718" s="61"/>
      <c r="AJ7718" s="61"/>
      <c r="AK7718" s="61"/>
      <c r="AL7718" s="61"/>
      <c r="AM7718" s="61"/>
      <c r="AN7718" s="61"/>
      <c r="AO7718" s="61"/>
      <c r="AP7718" s="62"/>
      <c r="AQ7718" s="61"/>
      <c r="AR7718" s="61"/>
      <c r="AS7718" s="61"/>
      <c r="AT7718" s="61"/>
      <c r="AU7718" s="61"/>
      <c r="AV7718" s="61"/>
      <c r="AW7718" s="60"/>
    </row>
    <row r="7719" s="59" customFormat="1" customHeight="1" spans="1:49">
      <c r="A7719" s="60"/>
      <c r="B7719" s="60"/>
      <c r="C7719" s="60"/>
      <c r="D7719" s="60"/>
      <c r="H7719" s="61"/>
      <c r="I7719" s="61"/>
      <c r="J7719" s="61"/>
      <c r="K7719" s="61"/>
      <c r="L7719" s="61"/>
      <c r="M7719" s="61"/>
      <c r="N7719" s="61"/>
      <c r="O7719" s="61"/>
      <c r="P7719" s="61"/>
      <c r="Q7719" s="61"/>
      <c r="R7719" s="61"/>
      <c r="S7719" s="61"/>
      <c r="T7719" s="61"/>
      <c r="U7719" s="61"/>
      <c r="V7719" s="61"/>
      <c r="W7719" s="61"/>
      <c r="X7719" s="61"/>
      <c r="Y7719" s="61"/>
      <c r="Z7719" s="61"/>
      <c r="AA7719" s="61"/>
      <c r="AB7719" s="61"/>
      <c r="AC7719" s="61"/>
      <c r="AD7719" s="61"/>
      <c r="AE7719" s="61"/>
      <c r="AF7719" s="61"/>
      <c r="AG7719" s="61"/>
      <c r="AH7719" s="61"/>
      <c r="AI7719" s="61"/>
      <c r="AJ7719" s="61"/>
      <c r="AK7719" s="61"/>
      <c r="AL7719" s="61"/>
      <c r="AM7719" s="61"/>
      <c r="AN7719" s="61"/>
      <c r="AO7719" s="61"/>
      <c r="AP7719" s="62"/>
      <c r="AQ7719" s="61"/>
      <c r="AR7719" s="61"/>
      <c r="AS7719" s="61"/>
      <c r="AT7719" s="61"/>
      <c r="AU7719" s="61"/>
      <c r="AV7719" s="61"/>
      <c r="AW7719" s="60"/>
    </row>
    <row r="7720" s="59" customFormat="1" customHeight="1" spans="1:49">
      <c r="A7720" s="60"/>
      <c r="B7720" s="60"/>
      <c r="C7720" s="60"/>
      <c r="D7720" s="60"/>
      <c r="H7720" s="61"/>
      <c r="I7720" s="61"/>
      <c r="J7720" s="61"/>
      <c r="K7720" s="61"/>
      <c r="L7720" s="61"/>
      <c r="M7720" s="61"/>
      <c r="N7720" s="61"/>
      <c r="O7720" s="61"/>
      <c r="P7720" s="61"/>
      <c r="Q7720" s="61"/>
      <c r="R7720" s="61"/>
      <c r="S7720" s="61"/>
      <c r="T7720" s="61"/>
      <c r="U7720" s="61"/>
      <c r="V7720" s="61"/>
      <c r="W7720" s="61"/>
      <c r="X7720" s="61"/>
      <c r="Y7720" s="61"/>
      <c r="Z7720" s="61"/>
      <c r="AA7720" s="61"/>
      <c r="AB7720" s="61"/>
      <c r="AC7720" s="61"/>
      <c r="AD7720" s="61"/>
      <c r="AE7720" s="61"/>
      <c r="AF7720" s="61"/>
      <c r="AG7720" s="61"/>
      <c r="AH7720" s="61"/>
      <c r="AI7720" s="61"/>
      <c r="AJ7720" s="61"/>
      <c r="AK7720" s="61"/>
      <c r="AL7720" s="61"/>
      <c r="AM7720" s="61"/>
      <c r="AN7720" s="61"/>
      <c r="AO7720" s="61"/>
      <c r="AP7720" s="62"/>
      <c r="AQ7720" s="61"/>
      <c r="AR7720" s="61"/>
      <c r="AS7720" s="61"/>
      <c r="AT7720" s="61"/>
      <c r="AU7720" s="61"/>
      <c r="AV7720" s="61"/>
      <c r="AW7720" s="60"/>
    </row>
    <row r="7721" s="59" customFormat="1" customHeight="1" spans="1:49">
      <c r="A7721" s="60"/>
      <c r="B7721" s="60"/>
      <c r="C7721" s="60"/>
      <c r="D7721" s="60"/>
      <c r="H7721" s="61"/>
      <c r="I7721" s="61"/>
      <c r="J7721" s="61"/>
      <c r="K7721" s="61"/>
      <c r="L7721" s="61"/>
      <c r="M7721" s="61"/>
      <c r="N7721" s="61"/>
      <c r="O7721" s="61"/>
      <c r="P7721" s="61"/>
      <c r="Q7721" s="61"/>
      <c r="R7721" s="61"/>
      <c r="S7721" s="61"/>
      <c r="T7721" s="61"/>
      <c r="U7721" s="61"/>
      <c r="V7721" s="61"/>
      <c r="W7721" s="61"/>
      <c r="X7721" s="61"/>
      <c r="Y7721" s="61"/>
      <c r="Z7721" s="61"/>
      <c r="AA7721" s="61"/>
      <c r="AB7721" s="61"/>
      <c r="AC7721" s="61"/>
      <c r="AD7721" s="61"/>
      <c r="AE7721" s="61"/>
      <c r="AF7721" s="61"/>
      <c r="AG7721" s="61"/>
      <c r="AH7721" s="61"/>
      <c r="AI7721" s="61"/>
      <c r="AJ7721" s="61"/>
      <c r="AK7721" s="61"/>
      <c r="AL7721" s="61"/>
      <c r="AM7721" s="61"/>
      <c r="AN7721" s="61"/>
      <c r="AO7721" s="61"/>
      <c r="AP7721" s="62"/>
      <c r="AQ7721" s="61"/>
      <c r="AR7721" s="61"/>
      <c r="AS7721" s="61"/>
      <c r="AT7721" s="61"/>
      <c r="AU7721" s="61"/>
      <c r="AV7721" s="61"/>
      <c r="AW7721" s="60"/>
    </row>
    <row r="7722" s="59" customFormat="1" customHeight="1" spans="1:49">
      <c r="A7722" s="60"/>
      <c r="B7722" s="60"/>
      <c r="C7722" s="60"/>
      <c r="D7722" s="60"/>
      <c r="H7722" s="61"/>
      <c r="I7722" s="61"/>
      <c r="J7722" s="61"/>
      <c r="K7722" s="61"/>
      <c r="L7722" s="61"/>
      <c r="M7722" s="61"/>
      <c r="N7722" s="61"/>
      <c r="O7722" s="61"/>
      <c r="P7722" s="61"/>
      <c r="Q7722" s="61"/>
      <c r="R7722" s="61"/>
      <c r="S7722" s="61"/>
      <c r="T7722" s="61"/>
      <c r="U7722" s="61"/>
      <c r="V7722" s="61"/>
      <c r="W7722" s="61"/>
      <c r="X7722" s="61"/>
      <c r="Y7722" s="61"/>
      <c r="Z7722" s="61"/>
      <c r="AA7722" s="61"/>
      <c r="AB7722" s="61"/>
      <c r="AC7722" s="61"/>
      <c r="AD7722" s="61"/>
      <c r="AE7722" s="61"/>
      <c r="AF7722" s="61"/>
      <c r="AG7722" s="61"/>
      <c r="AH7722" s="61"/>
      <c r="AI7722" s="61"/>
      <c r="AJ7722" s="61"/>
      <c r="AK7722" s="61"/>
      <c r="AL7722" s="61"/>
      <c r="AM7722" s="61"/>
      <c r="AN7722" s="61"/>
      <c r="AO7722" s="61"/>
      <c r="AP7722" s="62"/>
      <c r="AQ7722" s="61"/>
      <c r="AR7722" s="61"/>
      <c r="AS7722" s="61"/>
      <c r="AT7722" s="61"/>
      <c r="AU7722" s="61"/>
      <c r="AV7722" s="61"/>
      <c r="AW7722" s="60"/>
    </row>
    <row r="7723" s="59" customFormat="1" customHeight="1" spans="1:49">
      <c r="A7723" s="60"/>
      <c r="B7723" s="60"/>
      <c r="C7723" s="60"/>
      <c r="D7723" s="60"/>
      <c r="H7723" s="61"/>
      <c r="I7723" s="61"/>
      <c r="J7723" s="61"/>
      <c r="K7723" s="61"/>
      <c r="L7723" s="61"/>
      <c r="M7723" s="61"/>
      <c r="N7723" s="61"/>
      <c r="O7723" s="61"/>
      <c r="P7723" s="61"/>
      <c r="Q7723" s="61"/>
      <c r="R7723" s="61"/>
      <c r="S7723" s="61"/>
      <c r="T7723" s="61"/>
      <c r="U7723" s="61"/>
      <c r="V7723" s="61"/>
      <c r="W7723" s="61"/>
      <c r="X7723" s="61"/>
      <c r="Y7723" s="61"/>
      <c r="Z7723" s="61"/>
      <c r="AA7723" s="61"/>
      <c r="AB7723" s="61"/>
      <c r="AC7723" s="61"/>
      <c r="AD7723" s="61"/>
      <c r="AE7723" s="61"/>
      <c r="AF7723" s="61"/>
      <c r="AG7723" s="61"/>
      <c r="AH7723" s="61"/>
      <c r="AI7723" s="61"/>
      <c r="AJ7723" s="61"/>
      <c r="AK7723" s="61"/>
      <c r="AL7723" s="61"/>
      <c r="AM7723" s="61"/>
      <c r="AN7723" s="61"/>
      <c r="AO7723" s="61"/>
      <c r="AP7723" s="62"/>
      <c r="AQ7723" s="61"/>
      <c r="AR7723" s="61"/>
      <c r="AS7723" s="61"/>
      <c r="AT7723" s="61"/>
      <c r="AU7723" s="61"/>
      <c r="AV7723" s="61"/>
      <c r="AW7723" s="60"/>
    </row>
    <row r="7724" s="59" customFormat="1" customHeight="1" spans="1:49">
      <c r="A7724" s="60"/>
      <c r="B7724" s="60"/>
      <c r="C7724" s="60"/>
      <c r="D7724" s="60"/>
      <c r="H7724" s="61"/>
      <c r="I7724" s="61"/>
      <c r="J7724" s="61"/>
      <c r="K7724" s="61"/>
      <c r="L7724" s="61"/>
      <c r="M7724" s="61"/>
      <c r="N7724" s="61"/>
      <c r="O7724" s="61"/>
      <c r="P7724" s="61"/>
      <c r="Q7724" s="61"/>
      <c r="R7724" s="61"/>
      <c r="S7724" s="61"/>
      <c r="T7724" s="61"/>
      <c r="U7724" s="61"/>
      <c r="V7724" s="61"/>
      <c r="W7724" s="61"/>
      <c r="X7724" s="61"/>
      <c r="Y7724" s="61"/>
      <c r="Z7724" s="61"/>
      <c r="AA7724" s="61"/>
      <c r="AB7724" s="61"/>
      <c r="AC7724" s="61"/>
      <c r="AD7724" s="61"/>
      <c r="AE7724" s="61"/>
      <c r="AF7724" s="61"/>
      <c r="AG7724" s="61"/>
      <c r="AH7724" s="61"/>
      <c r="AI7724" s="61"/>
      <c r="AJ7724" s="61"/>
      <c r="AK7724" s="61"/>
      <c r="AL7724" s="61"/>
      <c r="AM7724" s="61"/>
      <c r="AN7724" s="61"/>
      <c r="AO7724" s="61"/>
      <c r="AP7724" s="62"/>
      <c r="AQ7724" s="61"/>
      <c r="AR7724" s="61"/>
      <c r="AS7724" s="61"/>
      <c r="AT7724" s="61"/>
      <c r="AU7724" s="61"/>
      <c r="AV7724" s="61"/>
      <c r="AW7724" s="60"/>
    </row>
    <row r="7725" s="59" customFormat="1" customHeight="1" spans="1:49">
      <c r="A7725" s="60"/>
      <c r="B7725" s="60"/>
      <c r="C7725" s="60"/>
      <c r="D7725" s="60"/>
      <c r="H7725" s="61"/>
      <c r="I7725" s="61"/>
      <c r="J7725" s="61"/>
      <c r="K7725" s="61"/>
      <c r="L7725" s="61"/>
      <c r="M7725" s="61"/>
      <c r="N7725" s="61"/>
      <c r="O7725" s="61"/>
      <c r="P7725" s="61"/>
      <c r="Q7725" s="61"/>
      <c r="R7725" s="61"/>
      <c r="S7725" s="61"/>
      <c r="T7725" s="61"/>
      <c r="U7725" s="61"/>
      <c r="V7725" s="61"/>
      <c r="W7725" s="61"/>
      <c r="X7725" s="61"/>
      <c r="Y7725" s="61"/>
      <c r="Z7725" s="61"/>
      <c r="AA7725" s="61"/>
      <c r="AB7725" s="61"/>
      <c r="AC7725" s="61"/>
      <c r="AD7725" s="61"/>
      <c r="AE7725" s="61"/>
      <c r="AF7725" s="61"/>
      <c r="AG7725" s="61"/>
      <c r="AH7725" s="61"/>
      <c r="AI7725" s="61"/>
      <c r="AJ7725" s="61"/>
      <c r="AK7725" s="61"/>
      <c r="AL7725" s="61"/>
      <c r="AM7725" s="61"/>
      <c r="AN7725" s="61"/>
      <c r="AO7725" s="61"/>
      <c r="AP7725" s="62"/>
      <c r="AQ7725" s="61"/>
      <c r="AR7725" s="61"/>
      <c r="AS7725" s="61"/>
      <c r="AT7725" s="61"/>
      <c r="AU7725" s="61"/>
      <c r="AV7725" s="61"/>
      <c r="AW7725" s="60"/>
    </row>
    <row r="7726" s="59" customFormat="1" customHeight="1" spans="1:49">
      <c r="A7726" s="60"/>
      <c r="B7726" s="60"/>
      <c r="C7726" s="60"/>
      <c r="D7726" s="60"/>
      <c r="H7726" s="61"/>
      <c r="I7726" s="61"/>
      <c r="J7726" s="61"/>
      <c r="K7726" s="61"/>
      <c r="L7726" s="61"/>
      <c r="M7726" s="61"/>
      <c r="N7726" s="61"/>
      <c r="O7726" s="61"/>
      <c r="P7726" s="61"/>
      <c r="Q7726" s="61"/>
      <c r="R7726" s="61"/>
      <c r="S7726" s="61"/>
      <c r="T7726" s="61"/>
      <c r="U7726" s="61"/>
      <c r="V7726" s="61"/>
      <c r="W7726" s="61"/>
      <c r="X7726" s="61"/>
      <c r="Y7726" s="61"/>
      <c r="Z7726" s="61"/>
      <c r="AA7726" s="61"/>
      <c r="AB7726" s="61"/>
      <c r="AC7726" s="61"/>
      <c r="AD7726" s="61"/>
      <c r="AE7726" s="61"/>
      <c r="AF7726" s="61"/>
      <c r="AG7726" s="61"/>
      <c r="AH7726" s="61"/>
      <c r="AI7726" s="61"/>
      <c r="AJ7726" s="61"/>
      <c r="AK7726" s="61"/>
      <c r="AL7726" s="61"/>
      <c r="AM7726" s="61"/>
      <c r="AN7726" s="61"/>
      <c r="AO7726" s="61"/>
      <c r="AP7726" s="62"/>
      <c r="AQ7726" s="61"/>
      <c r="AR7726" s="61"/>
      <c r="AS7726" s="61"/>
      <c r="AT7726" s="61"/>
      <c r="AU7726" s="61"/>
      <c r="AV7726" s="61"/>
      <c r="AW7726" s="60"/>
    </row>
    <row r="7727" s="59" customFormat="1" customHeight="1" spans="1:49">
      <c r="A7727" s="60"/>
      <c r="B7727" s="60"/>
      <c r="C7727" s="60"/>
      <c r="D7727" s="60"/>
      <c r="H7727" s="61"/>
      <c r="I7727" s="61"/>
      <c r="J7727" s="61"/>
      <c r="K7727" s="61"/>
      <c r="L7727" s="61"/>
      <c r="M7727" s="61"/>
      <c r="N7727" s="61"/>
      <c r="O7727" s="61"/>
      <c r="P7727" s="61"/>
      <c r="Q7727" s="61"/>
      <c r="R7727" s="61"/>
      <c r="S7727" s="61"/>
      <c r="T7727" s="61"/>
      <c r="U7727" s="61"/>
      <c r="V7727" s="61"/>
      <c r="W7727" s="61"/>
      <c r="X7727" s="61"/>
      <c r="Y7727" s="61"/>
      <c r="Z7727" s="61"/>
      <c r="AA7727" s="61"/>
      <c r="AB7727" s="61"/>
      <c r="AC7727" s="61"/>
      <c r="AD7727" s="61"/>
      <c r="AE7727" s="61"/>
      <c r="AF7727" s="61"/>
      <c r="AG7727" s="61"/>
      <c r="AH7727" s="61"/>
      <c r="AI7727" s="61"/>
      <c r="AJ7727" s="61"/>
      <c r="AK7727" s="61"/>
      <c r="AL7727" s="61"/>
      <c r="AM7727" s="61"/>
      <c r="AN7727" s="61"/>
      <c r="AO7727" s="61"/>
      <c r="AP7727" s="62"/>
      <c r="AQ7727" s="61"/>
      <c r="AR7727" s="61"/>
      <c r="AS7727" s="61"/>
      <c r="AT7727" s="61"/>
      <c r="AU7727" s="61"/>
      <c r="AV7727" s="61"/>
      <c r="AW7727" s="60"/>
    </row>
    <row r="7728" s="59" customFormat="1" customHeight="1" spans="1:49">
      <c r="A7728" s="60"/>
      <c r="B7728" s="60"/>
      <c r="C7728" s="60"/>
      <c r="D7728" s="60"/>
      <c r="H7728" s="61"/>
      <c r="I7728" s="61"/>
      <c r="J7728" s="61"/>
      <c r="K7728" s="61"/>
      <c r="L7728" s="61"/>
      <c r="M7728" s="61"/>
      <c r="N7728" s="61"/>
      <c r="O7728" s="61"/>
      <c r="P7728" s="61"/>
      <c r="Q7728" s="61"/>
      <c r="R7728" s="61"/>
      <c r="S7728" s="61"/>
      <c r="T7728" s="61"/>
      <c r="U7728" s="61"/>
      <c r="V7728" s="61"/>
      <c r="W7728" s="61"/>
      <c r="X7728" s="61"/>
      <c r="Y7728" s="61"/>
      <c r="Z7728" s="61"/>
      <c r="AA7728" s="61"/>
      <c r="AB7728" s="61"/>
      <c r="AC7728" s="61"/>
      <c r="AD7728" s="61"/>
      <c r="AE7728" s="61"/>
      <c r="AF7728" s="61"/>
      <c r="AG7728" s="61"/>
      <c r="AH7728" s="61"/>
      <c r="AI7728" s="61"/>
      <c r="AJ7728" s="61"/>
      <c r="AK7728" s="61"/>
      <c r="AL7728" s="61"/>
      <c r="AM7728" s="61"/>
      <c r="AN7728" s="61"/>
      <c r="AO7728" s="61"/>
      <c r="AP7728" s="62"/>
      <c r="AQ7728" s="61"/>
      <c r="AR7728" s="61"/>
      <c r="AS7728" s="61"/>
      <c r="AT7728" s="61"/>
      <c r="AU7728" s="61"/>
      <c r="AV7728" s="61"/>
      <c r="AW7728" s="60"/>
    </row>
    <row r="7729" s="59" customFormat="1" customHeight="1" spans="1:49">
      <c r="A7729" s="60"/>
      <c r="B7729" s="60"/>
      <c r="C7729" s="60"/>
      <c r="D7729" s="60"/>
      <c r="H7729" s="61"/>
      <c r="I7729" s="61"/>
      <c r="J7729" s="61"/>
      <c r="K7729" s="61"/>
      <c r="L7729" s="61"/>
      <c r="M7729" s="61"/>
      <c r="N7729" s="61"/>
      <c r="O7729" s="61"/>
      <c r="P7729" s="61"/>
      <c r="Q7729" s="61"/>
      <c r="R7729" s="61"/>
      <c r="S7729" s="61"/>
      <c r="T7729" s="61"/>
      <c r="U7729" s="61"/>
      <c r="V7729" s="61"/>
      <c r="W7729" s="61"/>
      <c r="X7729" s="61"/>
      <c r="Y7729" s="61"/>
      <c r="Z7729" s="61"/>
      <c r="AA7729" s="61"/>
      <c r="AB7729" s="61"/>
      <c r="AC7729" s="61"/>
      <c r="AD7729" s="61"/>
      <c r="AE7729" s="61"/>
      <c r="AF7729" s="61"/>
      <c r="AG7729" s="61"/>
      <c r="AH7729" s="61"/>
      <c r="AI7729" s="61"/>
      <c r="AJ7729" s="61"/>
      <c r="AK7729" s="61"/>
      <c r="AL7729" s="61"/>
      <c r="AM7729" s="61"/>
      <c r="AN7729" s="61"/>
      <c r="AO7729" s="61"/>
      <c r="AP7729" s="62"/>
      <c r="AQ7729" s="61"/>
      <c r="AR7729" s="61"/>
      <c r="AS7729" s="61"/>
      <c r="AT7729" s="61"/>
      <c r="AU7729" s="61"/>
      <c r="AV7729" s="61"/>
      <c r="AW7729" s="60"/>
    </row>
    <row r="7730" s="59" customFormat="1" customHeight="1" spans="1:49">
      <c r="A7730" s="60"/>
      <c r="B7730" s="60"/>
      <c r="C7730" s="60"/>
      <c r="D7730" s="60"/>
      <c r="H7730" s="61"/>
      <c r="I7730" s="61"/>
      <c r="J7730" s="61"/>
      <c r="K7730" s="61"/>
      <c r="L7730" s="61"/>
      <c r="M7730" s="61"/>
      <c r="N7730" s="61"/>
      <c r="O7730" s="61"/>
      <c r="P7730" s="61"/>
      <c r="Q7730" s="61"/>
      <c r="R7730" s="61"/>
      <c r="S7730" s="61"/>
      <c r="T7730" s="61"/>
      <c r="U7730" s="61"/>
      <c r="V7730" s="61"/>
      <c r="W7730" s="61"/>
      <c r="X7730" s="61"/>
      <c r="Y7730" s="61"/>
      <c r="Z7730" s="61"/>
      <c r="AA7730" s="61"/>
      <c r="AB7730" s="61"/>
      <c r="AC7730" s="61"/>
      <c r="AD7730" s="61"/>
      <c r="AE7730" s="61"/>
      <c r="AF7730" s="61"/>
      <c r="AG7730" s="61"/>
      <c r="AH7730" s="61"/>
      <c r="AI7730" s="61"/>
      <c r="AJ7730" s="61"/>
      <c r="AK7730" s="61"/>
      <c r="AL7730" s="61"/>
      <c r="AM7730" s="61"/>
      <c r="AN7730" s="61"/>
      <c r="AO7730" s="61"/>
      <c r="AP7730" s="62"/>
      <c r="AQ7730" s="61"/>
      <c r="AR7730" s="61"/>
      <c r="AS7730" s="61"/>
      <c r="AT7730" s="61"/>
      <c r="AU7730" s="61"/>
      <c r="AV7730" s="61"/>
      <c r="AW7730" s="60"/>
    </row>
    <row r="7731" s="59" customFormat="1" customHeight="1" spans="1:49">
      <c r="A7731" s="60"/>
      <c r="B7731" s="60"/>
      <c r="C7731" s="60"/>
      <c r="D7731" s="60"/>
      <c r="H7731" s="61"/>
      <c r="I7731" s="61"/>
      <c r="J7731" s="61"/>
      <c r="K7731" s="61"/>
      <c r="L7731" s="61"/>
      <c r="M7731" s="61"/>
      <c r="N7731" s="61"/>
      <c r="O7731" s="61"/>
      <c r="P7731" s="61"/>
      <c r="Q7731" s="61"/>
      <c r="R7731" s="61"/>
      <c r="S7731" s="61"/>
      <c r="T7731" s="61"/>
      <c r="U7731" s="61"/>
      <c r="V7731" s="61"/>
      <c r="W7731" s="61"/>
      <c r="X7731" s="61"/>
      <c r="Y7731" s="61"/>
      <c r="Z7731" s="61"/>
      <c r="AA7731" s="61"/>
      <c r="AB7731" s="61"/>
      <c r="AC7731" s="61"/>
      <c r="AD7731" s="61"/>
      <c r="AE7731" s="61"/>
      <c r="AF7731" s="61"/>
      <c r="AG7731" s="61"/>
      <c r="AH7731" s="61"/>
      <c r="AI7731" s="61"/>
      <c r="AJ7731" s="61"/>
      <c r="AK7731" s="61"/>
      <c r="AL7731" s="61"/>
      <c r="AM7731" s="61"/>
      <c r="AN7731" s="61"/>
      <c r="AO7731" s="61"/>
      <c r="AP7731" s="62"/>
      <c r="AQ7731" s="61"/>
      <c r="AR7731" s="61"/>
      <c r="AS7731" s="61"/>
      <c r="AT7731" s="61"/>
      <c r="AU7731" s="61"/>
      <c r="AV7731" s="61"/>
      <c r="AW7731" s="60"/>
    </row>
    <row r="7732" s="59" customFormat="1" customHeight="1" spans="1:49">
      <c r="A7732" s="60"/>
      <c r="B7732" s="60"/>
      <c r="C7732" s="60"/>
      <c r="D7732" s="60"/>
      <c r="H7732" s="61"/>
      <c r="I7732" s="61"/>
      <c r="J7732" s="61"/>
      <c r="K7732" s="61"/>
      <c r="L7732" s="61"/>
      <c r="M7732" s="61"/>
      <c r="N7732" s="61"/>
      <c r="O7732" s="61"/>
      <c r="P7732" s="61"/>
      <c r="Q7732" s="61"/>
      <c r="R7732" s="61"/>
      <c r="S7732" s="61"/>
      <c r="T7732" s="61"/>
      <c r="U7732" s="61"/>
      <c r="V7732" s="61"/>
      <c r="W7732" s="61"/>
      <c r="X7732" s="61"/>
      <c r="Y7732" s="61"/>
      <c r="Z7732" s="61"/>
      <c r="AA7732" s="61"/>
      <c r="AB7732" s="61"/>
      <c r="AC7732" s="61"/>
      <c r="AD7732" s="61"/>
      <c r="AE7732" s="61"/>
      <c r="AF7732" s="61"/>
      <c r="AG7732" s="61"/>
      <c r="AH7732" s="61"/>
      <c r="AI7732" s="61"/>
      <c r="AJ7732" s="61"/>
      <c r="AK7732" s="61"/>
      <c r="AL7732" s="61"/>
      <c r="AM7732" s="61"/>
      <c r="AN7732" s="61"/>
      <c r="AO7732" s="61"/>
      <c r="AP7732" s="62"/>
      <c r="AQ7732" s="61"/>
      <c r="AR7732" s="61"/>
      <c r="AS7732" s="61"/>
      <c r="AT7732" s="61"/>
      <c r="AU7732" s="61"/>
      <c r="AV7732" s="61"/>
      <c r="AW7732" s="60"/>
    </row>
    <row r="7733" s="59" customFormat="1" customHeight="1" spans="1:49">
      <c r="A7733" s="60"/>
      <c r="B7733" s="60"/>
      <c r="C7733" s="60"/>
      <c r="D7733" s="60"/>
      <c r="H7733" s="61"/>
      <c r="I7733" s="61"/>
      <c r="J7733" s="61"/>
      <c r="K7733" s="61"/>
      <c r="L7733" s="61"/>
      <c r="M7733" s="61"/>
      <c r="N7733" s="61"/>
      <c r="O7733" s="61"/>
      <c r="P7733" s="61"/>
      <c r="Q7733" s="61"/>
      <c r="R7733" s="61"/>
      <c r="S7733" s="61"/>
      <c r="T7733" s="61"/>
      <c r="U7733" s="61"/>
      <c r="V7733" s="61"/>
      <c r="W7733" s="61"/>
      <c r="X7733" s="61"/>
      <c r="Y7733" s="61"/>
      <c r="Z7733" s="61"/>
      <c r="AA7733" s="61"/>
      <c r="AB7733" s="61"/>
      <c r="AC7733" s="61"/>
      <c r="AD7733" s="61"/>
      <c r="AE7733" s="61"/>
      <c r="AF7733" s="61"/>
      <c r="AG7733" s="61"/>
      <c r="AH7733" s="61"/>
      <c r="AI7733" s="61"/>
      <c r="AJ7733" s="61"/>
      <c r="AK7733" s="61"/>
      <c r="AL7733" s="61"/>
      <c r="AM7733" s="61"/>
      <c r="AN7733" s="61"/>
      <c r="AO7733" s="61"/>
      <c r="AP7733" s="62"/>
      <c r="AQ7733" s="61"/>
      <c r="AR7733" s="61"/>
      <c r="AS7733" s="61"/>
      <c r="AT7733" s="61"/>
      <c r="AU7733" s="61"/>
      <c r="AV7733" s="61"/>
      <c r="AW7733" s="60"/>
    </row>
    <row r="7734" s="59" customFormat="1" customHeight="1" spans="1:49">
      <c r="A7734" s="60"/>
      <c r="B7734" s="60"/>
      <c r="C7734" s="60"/>
      <c r="D7734" s="60"/>
      <c r="H7734" s="61"/>
      <c r="I7734" s="61"/>
      <c r="J7734" s="61"/>
      <c r="K7734" s="61"/>
      <c r="L7734" s="61"/>
      <c r="M7734" s="61"/>
      <c r="N7734" s="61"/>
      <c r="O7734" s="61"/>
      <c r="P7734" s="61"/>
      <c r="Q7734" s="61"/>
      <c r="R7734" s="61"/>
      <c r="S7734" s="61"/>
      <c r="T7734" s="61"/>
      <c r="U7734" s="61"/>
      <c r="V7734" s="61"/>
      <c r="W7734" s="61"/>
      <c r="X7734" s="61"/>
      <c r="Y7734" s="61"/>
      <c r="Z7734" s="61"/>
      <c r="AA7734" s="61"/>
      <c r="AB7734" s="61"/>
      <c r="AC7734" s="61"/>
      <c r="AD7734" s="61"/>
      <c r="AE7734" s="61"/>
      <c r="AF7734" s="61"/>
      <c r="AG7734" s="61"/>
      <c r="AH7734" s="61"/>
      <c r="AI7734" s="61"/>
      <c r="AJ7734" s="61"/>
      <c r="AK7734" s="61"/>
      <c r="AL7734" s="61"/>
      <c r="AM7734" s="61"/>
      <c r="AN7734" s="61"/>
      <c r="AO7734" s="61"/>
      <c r="AP7734" s="62"/>
      <c r="AQ7734" s="61"/>
      <c r="AR7734" s="61"/>
      <c r="AS7734" s="61"/>
      <c r="AT7734" s="61"/>
      <c r="AU7734" s="61"/>
      <c r="AV7734" s="61"/>
      <c r="AW7734" s="60"/>
    </row>
    <row r="7735" s="59" customFormat="1" customHeight="1" spans="1:49">
      <c r="A7735" s="60"/>
      <c r="B7735" s="60"/>
      <c r="C7735" s="60"/>
      <c r="D7735" s="60"/>
      <c r="H7735" s="61"/>
      <c r="I7735" s="61"/>
      <c r="J7735" s="61"/>
      <c r="K7735" s="61"/>
      <c r="L7735" s="61"/>
      <c r="M7735" s="61"/>
      <c r="N7735" s="61"/>
      <c r="O7735" s="61"/>
      <c r="P7735" s="61"/>
      <c r="Q7735" s="61"/>
      <c r="R7735" s="61"/>
      <c r="S7735" s="61"/>
      <c r="T7735" s="61"/>
      <c r="U7735" s="61"/>
      <c r="V7735" s="61"/>
      <c r="W7735" s="61"/>
      <c r="X7735" s="61"/>
      <c r="Y7735" s="61"/>
      <c r="Z7735" s="61"/>
      <c r="AA7735" s="61"/>
      <c r="AB7735" s="61"/>
      <c r="AC7735" s="61"/>
      <c r="AD7735" s="61"/>
      <c r="AE7735" s="61"/>
      <c r="AF7735" s="61"/>
      <c r="AG7735" s="61"/>
      <c r="AH7735" s="61"/>
      <c r="AI7735" s="61"/>
      <c r="AJ7735" s="61"/>
      <c r="AK7735" s="61"/>
      <c r="AL7735" s="61"/>
      <c r="AM7735" s="61"/>
      <c r="AN7735" s="61"/>
      <c r="AO7735" s="61"/>
      <c r="AP7735" s="62"/>
      <c r="AQ7735" s="61"/>
      <c r="AR7735" s="61"/>
      <c r="AS7735" s="61"/>
      <c r="AT7735" s="61"/>
      <c r="AU7735" s="61"/>
      <c r="AV7735" s="61"/>
      <c r="AW7735" s="60"/>
    </row>
    <row r="7736" s="59" customFormat="1" customHeight="1" spans="1:49">
      <c r="A7736" s="60"/>
      <c r="B7736" s="60"/>
      <c r="C7736" s="60"/>
      <c r="D7736" s="60"/>
      <c r="H7736" s="61"/>
      <c r="I7736" s="61"/>
      <c r="J7736" s="61"/>
      <c r="K7736" s="61"/>
      <c r="L7736" s="61"/>
      <c r="M7736" s="61"/>
      <c r="N7736" s="61"/>
      <c r="O7736" s="61"/>
      <c r="P7736" s="61"/>
      <c r="Q7736" s="61"/>
      <c r="R7736" s="61"/>
      <c r="S7736" s="61"/>
      <c r="T7736" s="61"/>
      <c r="U7736" s="61"/>
      <c r="V7736" s="61"/>
      <c r="W7736" s="61"/>
      <c r="X7736" s="61"/>
      <c r="Y7736" s="61"/>
      <c r="Z7736" s="61"/>
      <c r="AA7736" s="61"/>
      <c r="AB7736" s="61"/>
      <c r="AC7736" s="61"/>
      <c r="AD7736" s="61"/>
      <c r="AE7736" s="61"/>
      <c r="AF7736" s="61"/>
      <c r="AG7736" s="61"/>
      <c r="AH7736" s="61"/>
      <c r="AI7736" s="61"/>
      <c r="AJ7736" s="61"/>
      <c r="AK7736" s="61"/>
      <c r="AL7736" s="61"/>
      <c r="AM7736" s="61"/>
      <c r="AN7736" s="61"/>
      <c r="AO7736" s="61"/>
      <c r="AP7736" s="62"/>
      <c r="AQ7736" s="61"/>
      <c r="AR7736" s="61"/>
      <c r="AS7736" s="61"/>
      <c r="AT7736" s="61"/>
      <c r="AU7736" s="61"/>
      <c r="AV7736" s="61"/>
      <c r="AW7736" s="60"/>
    </row>
    <row r="7737" s="59" customFormat="1" customHeight="1" spans="1:49">
      <c r="A7737" s="60"/>
      <c r="B7737" s="60"/>
      <c r="C7737" s="60"/>
      <c r="D7737" s="60"/>
      <c r="H7737" s="61"/>
      <c r="I7737" s="61"/>
      <c r="J7737" s="61"/>
      <c r="K7737" s="61"/>
      <c r="L7737" s="61"/>
      <c r="M7737" s="61"/>
      <c r="N7737" s="61"/>
      <c r="O7737" s="61"/>
      <c r="P7737" s="61"/>
      <c r="Q7737" s="61"/>
      <c r="R7737" s="61"/>
      <c r="S7737" s="61"/>
      <c r="T7737" s="61"/>
      <c r="U7737" s="61"/>
      <c r="V7737" s="61"/>
      <c r="W7737" s="61"/>
      <c r="X7737" s="61"/>
      <c r="Y7737" s="61"/>
      <c r="Z7737" s="61"/>
      <c r="AA7737" s="61"/>
      <c r="AB7737" s="61"/>
      <c r="AC7737" s="61"/>
      <c r="AD7737" s="61"/>
      <c r="AE7737" s="61"/>
      <c r="AF7737" s="61"/>
      <c r="AG7737" s="61"/>
      <c r="AH7737" s="61"/>
      <c r="AI7737" s="61"/>
      <c r="AJ7737" s="61"/>
      <c r="AK7737" s="61"/>
      <c r="AL7737" s="61"/>
      <c r="AM7737" s="61"/>
      <c r="AN7737" s="61"/>
      <c r="AO7737" s="61"/>
      <c r="AP7737" s="62"/>
      <c r="AQ7737" s="61"/>
      <c r="AR7737" s="61"/>
      <c r="AS7737" s="61"/>
      <c r="AT7737" s="61"/>
      <c r="AU7737" s="61"/>
      <c r="AV7737" s="61"/>
      <c r="AW7737" s="60"/>
    </row>
    <row r="7738" s="59" customFormat="1" customHeight="1" spans="1:49">
      <c r="A7738" s="60"/>
      <c r="B7738" s="60"/>
      <c r="C7738" s="60"/>
      <c r="D7738" s="60"/>
      <c r="H7738" s="61"/>
      <c r="I7738" s="61"/>
      <c r="J7738" s="61"/>
      <c r="K7738" s="61"/>
      <c r="L7738" s="61"/>
      <c r="M7738" s="61"/>
      <c r="N7738" s="61"/>
      <c r="O7738" s="61"/>
      <c r="P7738" s="61"/>
      <c r="Q7738" s="61"/>
      <c r="R7738" s="61"/>
      <c r="S7738" s="61"/>
      <c r="T7738" s="61"/>
      <c r="U7738" s="61"/>
      <c r="V7738" s="61"/>
      <c r="W7738" s="61"/>
      <c r="X7738" s="61"/>
      <c r="Y7738" s="61"/>
      <c r="Z7738" s="61"/>
      <c r="AA7738" s="61"/>
      <c r="AB7738" s="61"/>
      <c r="AC7738" s="61"/>
      <c r="AD7738" s="61"/>
      <c r="AE7738" s="61"/>
      <c r="AF7738" s="61"/>
      <c r="AG7738" s="61"/>
      <c r="AH7738" s="61"/>
      <c r="AI7738" s="61"/>
      <c r="AJ7738" s="61"/>
      <c r="AK7738" s="61"/>
      <c r="AL7738" s="61"/>
      <c r="AM7738" s="61"/>
      <c r="AN7738" s="61"/>
      <c r="AO7738" s="61"/>
      <c r="AP7738" s="62"/>
      <c r="AQ7738" s="61"/>
      <c r="AR7738" s="61"/>
      <c r="AS7738" s="61"/>
      <c r="AT7738" s="61"/>
      <c r="AU7738" s="61"/>
      <c r="AV7738" s="61"/>
      <c r="AW7738" s="60"/>
    </row>
    <row r="7739" s="59" customFormat="1" customHeight="1" spans="1:49">
      <c r="A7739" s="60"/>
      <c r="B7739" s="60"/>
      <c r="C7739" s="60"/>
      <c r="D7739" s="60"/>
      <c r="H7739" s="61"/>
      <c r="I7739" s="61"/>
      <c r="J7739" s="61"/>
      <c r="K7739" s="61"/>
      <c r="L7739" s="61"/>
      <c r="M7739" s="61"/>
      <c r="N7739" s="61"/>
      <c r="O7739" s="61"/>
      <c r="P7739" s="61"/>
      <c r="Q7739" s="61"/>
      <c r="R7739" s="61"/>
      <c r="S7739" s="61"/>
      <c r="T7739" s="61"/>
      <c r="U7739" s="61"/>
      <c r="V7739" s="61"/>
      <c r="W7739" s="61"/>
      <c r="X7739" s="61"/>
      <c r="Y7739" s="61"/>
      <c r="Z7739" s="61"/>
      <c r="AA7739" s="61"/>
      <c r="AB7739" s="61"/>
      <c r="AC7739" s="61"/>
      <c r="AD7739" s="61"/>
      <c r="AE7739" s="61"/>
      <c r="AF7739" s="61"/>
      <c r="AG7739" s="61"/>
      <c r="AH7739" s="61"/>
      <c r="AI7739" s="61"/>
      <c r="AJ7739" s="61"/>
      <c r="AK7739" s="61"/>
      <c r="AL7739" s="61"/>
      <c r="AM7739" s="61"/>
      <c r="AN7739" s="61"/>
      <c r="AO7739" s="61"/>
      <c r="AP7739" s="62"/>
      <c r="AQ7739" s="61"/>
      <c r="AR7739" s="61"/>
      <c r="AS7739" s="61"/>
      <c r="AT7739" s="61"/>
      <c r="AU7739" s="61"/>
      <c r="AV7739" s="61"/>
      <c r="AW7739" s="60"/>
    </row>
    <row r="7740" s="59" customFormat="1" customHeight="1" spans="1:49">
      <c r="A7740" s="60"/>
      <c r="B7740" s="60"/>
      <c r="C7740" s="60"/>
      <c r="D7740" s="60"/>
      <c r="H7740" s="61"/>
      <c r="I7740" s="61"/>
      <c r="J7740" s="61"/>
      <c r="K7740" s="61"/>
      <c r="L7740" s="61"/>
      <c r="M7740" s="61"/>
      <c r="N7740" s="61"/>
      <c r="O7740" s="61"/>
      <c r="P7740" s="61"/>
      <c r="Q7740" s="61"/>
      <c r="R7740" s="61"/>
      <c r="S7740" s="61"/>
      <c r="T7740" s="61"/>
      <c r="U7740" s="61"/>
      <c r="V7740" s="61"/>
      <c r="W7740" s="61"/>
      <c r="X7740" s="61"/>
      <c r="Y7740" s="61"/>
      <c r="Z7740" s="61"/>
      <c r="AA7740" s="61"/>
      <c r="AB7740" s="61"/>
      <c r="AC7740" s="61"/>
      <c r="AD7740" s="61"/>
      <c r="AE7740" s="61"/>
      <c r="AF7740" s="61"/>
      <c r="AG7740" s="61"/>
      <c r="AH7740" s="61"/>
      <c r="AI7740" s="61"/>
      <c r="AJ7740" s="61"/>
      <c r="AK7740" s="61"/>
      <c r="AL7740" s="61"/>
      <c r="AM7740" s="61"/>
      <c r="AN7740" s="61"/>
      <c r="AO7740" s="61"/>
      <c r="AP7740" s="62"/>
      <c r="AQ7740" s="61"/>
      <c r="AR7740" s="61"/>
      <c r="AS7740" s="61"/>
      <c r="AT7740" s="61"/>
      <c r="AU7740" s="61"/>
      <c r="AV7740" s="61"/>
      <c r="AW7740" s="60"/>
    </row>
    <row r="7741" s="59" customFormat="1" customHeight="1" spans="1:49">
      <c r="A7741" s="60"/>
      <c r="B7741" s="60"/>
      <c r="C7741" s="60"/>
      <c r="D7741" s="60"/>
      <c r="H7741" s="61"/>
      <c r="I7741" s="61"/>
      <c r="J7741" s="61"/>
      <c r="K7741" s="61"/>
      <c r="L7741" s="61"/>
      <c r="M7741" s="61"/>
      <c r="N7741" s="61"/>
      <c r="O7741" s="61"/>
      <c r="P7741" s="61"/>
      <c r="Q7741" s="61"/>
      <c r="R7741" s="61"/>
      <c r="S7741" s="61"/>
      <c r="T7741" s="61"/>
      <c r="U7741" s="61"/>
      <c r="V7741" s="61"/>
      <c r="W7741" s="61"/>
      <c r="X7741" s="61"/>
      <c r="Y7741" s="61"/>
      <c r="Z7741" s="61"/>
      <c r="AA7741" s="61"/>
      <c r="AB7741" s="61"/>
      <c r="AC7741" s="61"/>
      <c r="AD7741" s="61"/>
      <c r="AE7741" s="61"/>
      <c r="AF7741" s="61"/>
      <c r="AG7741" s="61"/>
      <c r="AH7741" s="61"/>
      <c r="AI7741" s="61"/>
      <c r="AJ7741" s="61"/>
      <c r="AK7741" s="61"/>
      <c r="AL7741" s="61"/>
      <c r="AM7741" s="61"/>
      <c r="AN7741" s="61"/>
      <c r="AO7741" s="61"/>
      <c r="AP7741" s="62"/>
      <c r="AQ7741" s="61"/>
      <c r="AR7741" s="61"/>
      <c r="AS7741" s="61"/>
      <c r="AT7741" s="61"/>
      <c r="AU7741" s="61"/>
      <c r="AV7741" s="61"/>
      <c r="AW7741" s="60"/>
    </row>
    <row r="7742" s="59" customFormat="1" customHeight="1" spans="1:49">
      <c r="A7742" s="60"/>
      <c r="B7742" s="60"/>
      <c r="C7742" s="60"/>
      <c r="D7742" s="60"/>
      <c r="H7742" s="61"/>
      <c r="I7742" s="61"/>
      <c r="J7742" s="61"/>
      <c r="K7742" s="61"/>
      <c r="L7742" s="61"/>
      <c r="M7742" s="61"/>
      <c r="N7742" s="61"/>
      <c r="O7742" s="61"/>
      <c r="P7742" s="61"/>
      <c r="Q7742" s="61"/>
      <c r="R7742" s="61"/>
      <c r="S7742" s="61"/>
      <c r="T7742" s="61"/>
      <c r="U7742" s="61"/>
      <c r="V7742" s="61"/>
      <c r="W7742" s="61"/>
      <c r="X7742" s="61"/>
      <c r="Y7742" s="61"/>
      <c r="Z7742" s="61"/>
      <c r="AA7742" s="61"/>
      <c r="AB7742" s="61"/>
      <c r="AC7742" s="61"/>
      <c r="AD7742" s="61"/>
      <c r="AE7742" s="61"/>
      <c r="AF7742" s="61"/>
      <c r="AG7742" s="61"/>
      <c r="AH7742" s="61"/>
      <c r="AI7742" s="61"/>
      <c r="AJ7742" s="61"/>
      <c r="AK7742" s="61"/>
      <c r="AL7742" s="61"/>
      <c r="AM7742" s="61"/>
      <c r="AN7742" s="61"/>
      <c r="AO7742" s="61"/>
      <c r="AP7742" s="62"/>
      <c r="AQ7742" s="61"/>
      <c r="AR7742" s="61"/>
      <c r="AS7742" s="61"/>
      <c r="AT7742" s="61"/>
      <c r="AU7742" s="61"/>
      <c r="AV7742" s="61"/>
      <c r="AW7742" s="60"/>
    </row>
    <row r="7743" s="59" customFormat="1" customHeight="1" spans="1:49">
      <c r="A7743" s="60"/>
      <c r="B7743" s="60"/>
      <c r="C7743" s="60"/>
      <c r="D7743" s="60"/>
      <c r="H7743" s="61"/>
      <c r="I7743" s="61"/>
      <c r="J7743" s="61"/>
      <c r="K7743" s="61"/>
      <c r="L7743" s="61"/>
      <c r="M7743" s="61"/>
      <c r="N7743" s="61"/>
      <c r="O7743" s="61"/>
      <c r="P7743" s="61"/>
      <c r="Q7743" s="61"/>
      <c r="R7743" s="61"/>
      <c r="S7743" s="61"/>
      <c r="T7743" s="61"/>
      <c r="U7743" s="61"/>
      <c r="V7743" s="61"/>
      <c r="W7743" s="61"/>
      <c r="X7743" s="61"/>
      <c r="Y7743" s="61"/>
      <c r="Z7743" s="61"/>
      <c r="AA7743" s="61"/>
      <c r="AB7743" s="61"/>
      <c r="AC7743" s="61"/>
      <c r="AD7743" s="61"/>
      <c r="AE7743" s="61"/>
      <c r="AF7743" s="61"/>
      <c r="AG7743" s="61"/>
      <c r="AH7743" s="61"/>
      <c r="AI7743" s="61"/>
      <c r="AJ7743" s="61"/>
      <c r="AK7743" s="61"/>
      <c r="AL7743" s="61"/>
      <c r="AM7743" s="61"/>
      <c r="AN7743" s="61"/>
      <c r="AO7743" s="61"/>
      <c r="AP7743" s="62"/>
      <c r="AQ7743" s="61"/>
      <c r="AR7743" s="61"/>
      <c r="AS7743" s="61"/>
      <c r="AT7743" s="61"/>
      <c r="AU7743" s="61"/>
      <c r="AV7743" s="61"/>
      <c r="AW7743" s="60"/>
    </row>
    <row r="7744" s="59" customFormat="1" customHeight="1" spans="1:49">
      <c r="A7744" s="60"/>
      <c r="B7744" s="60"/>
      <c r="C7744" s="60"/>
      <c r="D7744" s="60"/>
      <c r="H7744" s="61"/>
      <c r="I7744" s="61"/>
      <c r="J7744" s="61"/>
      <c r="K7744" s="61"/>
      <c r="L7744" s="61"/>
      <c r="M7744" s="61"/>
      <c r="N7744" s="61"/>
      <c r="O7744" s="61"/>
      <c r="P7744" s="61"/>
      <c r="Q7744" s="61"/>
      <c r="R7744" s="61"/>
      <c r="S7744" s="61"/>
      <c r="T7744" s="61"/>
      <c r="U7744" s="61"/>
      <c r="V7744" s="61"/>
      <c r="W7744" s="61"/>
      <c r="X7744" s="61"/>
      <c r="Y7744" s="61"/>
      <c r="Z7744" s="61"/>
      <c r="AA7744" s="61"/>
      <c r="AB7744" s="61"/>
      <c r="AC7744" s="61"/>
      <c r="AD7744" s="61"/>
      <c r="AE7744" s="61"/>
      <c r="AF7744" s="61"/>
      <c r="AG7744" s="61"/>
      <c r="AH7744" s="61"/>
      <c r="AI7744" s="61"/>
      <c r="AJ7744" s="61"/>
      <c r="AK7744" s="61"/>
      <c r="AL7744" s="61"/>
      <c r="AM7744" s="61"/>
      <c r="AN7744" s="61"/>
      <c r="AO7744" s="61"/>
      <c r="AP7744" s="62"/>
      <c r="AQ7744" s="61"/>
      <c r="AR7744" s="61"/>
      <c r="AS7744" s="61"/>
      <c r="AT7744" s="61"/>
      <c r="AU7744" s="61"/>
      <c r="AV7744" s="61"/>
      <c r="AW7744" s="60"/>
    </row>
    <row r="7745" s="59" customFormat="1" customHeight="1" spans="1:49">
      <c r="A7745" s="60"/>
      <c r="B7745" s="60"/>
      <c r="C7745" s="60"/>
      <c r="D7745" s="60"/>
      <c r="H7745" s="61"/>
      <c r="I7745" s="61"/>
      <c r="J7745" s="61"/>
      <c r="K7745" s="61"/>
      <c r="L7745" s="61"/>
      <c r="M7745" s="61"/>
      <c r="N7745" s="61"/>
      <c r="O7745" s="61"/>
      <c r="P7745" s="61"/>
      <c r="Q7745" s="61"/>
      <c r="R7745" s="61"/>
      <c r="S7745" s="61"/>
      <c r="T7745" s="61"/>
      <c r="U7745" s="61"/>
      <c r="V7745" s="61"/>
      <c r="W7745" s="61"/>
      <c r="X7745" s="61"/>
      <c r="Y7745" s="61"/>
      <c r="Z7745" s="61"/>
      <c r="AA7745" s="61"/>
      <c r="AB7745" s="61"/>
      <c r="AC7745" s="61"/>
      <c r="AD7745" s="61"/>
      <c r="AE7745" s="61"/>
      <c r="AF7745" s="61"/>
      <c r="AG7745" s="61"/>
      <c r="AH7745" s="61"/>
      <c r="AI7745" s="61"/>
      <c r="AJ7745" s="61"/>
      <c r="AK7745" s="61"/>
      <c r="AL7745" s="61"/>
      <c r="AM7745" s="61"/>
      <c r="AN7745" s="61"/>
      <c r="AO7745" s="61"/>
      <c r="AP7745" s="62"/>
      <c r="AQ7745" s="61"/>
      <c r="AR7745" s="61"/>
      <c r="AS7745" s="61"/>
      <c r="AT7745" s="61"/>
      <c r="AU7745" s="61"/>
      <c r="AV7745" s="61"/>
      <c r="AW7745" s="60"/>
    </row>
    <row r="7746" s="59" customFormat="1" customHeight="1" spans="1:49">
      <c r="A7746" s="60"/>
      <c r="B7746" s="60"/>
      <c r="C7746" s="60"/>
      <c r="D7746" s="60"/>
      <c r="H7746" s="61"/>
      <c r="I7746" s="61"/>
      <c r="J7746" s="61"/>
      <c r="K7746" s="61"/>
      <c r="L7746" s="61"/>
      <c r="M7746" s="61"/>
      <c r="N7746" s="61"/>
      <c r="O7746" s="61"/>
      <c r="P7746" s="61"/>
      <c r="Q7746" s="61"/>
      <c r="R7746" s="61"/>
      <c r="S7746" s="61"/>
      <c r="T7746" s="61"/>
      <c r="U7746" s="61"/>
      <c r="V7746" s="61"/>
      <c r="W7746" s="61"/>
      <c r="X7746" s="61"/>
      <c r="Y7746" s="61"/>
      <c r="Z7746" s="61"/>
      <c r="AA7746" s="61"/>
      <c r="AB7746" s="61"/>
      <c r="AC7746" s="61"/>
      <c r="AD7746" s="61"/>
      <c r="AE7746" s="61"/>
      <c r="AF7746" s="61"/>
      <c r="AG7746" s="61"/>
      <c r="AH7746" s="61"/>
      <c r="AI7746" s="61"/>
      <c r="AJ7746" s="61"/>
      <c r="AK7746" s="61"/>
      <c r="AL7746" s="61"/>
      <c r="AM7746" s="61"/>
      <c r="AN7746" s="61"/>
      <c r="AO7746" s="61"/>
      <c r="AP7746" s="62"/>
      <c r="AQ7746" s="61"/>
      <c r="AR7746" s="61"/>
      <c r="AS7746" s="61"/>
      <c r="AT7746" s="61"/>
      <c r="AU7746" s="61"/>
      <c r="AV7746" s="61"/>
      <c r="AW7746" s="60"/>
    </row>
    <row r="7747" s="59" customFormat="1" customHeight="1" spans="1:49">
      <c r="A7747" s="60"/>
      <c r="B7747" s="60"/>
      <c r="C7747" s="60"/>
      <c r="D7747" s="60"/>
      <c r="H7747" s="61"/>
      <c r="I7747" s="61"/>
      <c r="J7747" s="61"/>
      <c r="K7747" s="61"/>
      <c r="L7747" s="61"/>
      <c r="M7747" s="61"/>
      <c r="N7747" s="61"/>
      <c r="O7747" s="61"/>
      <c r="P7747" s="61"/>
      <c r="Q7747" s="61"/>
      <c r="R7747" s="61"/>
      <c r="S7747" s="61"/>
      <c r="T7747" s="61"/>
      <c r="U7747" s="61"/>
      <c r="V7747" s="61"/>
      <c r="W7747" s="61"/>
      <c r="X7747" s="61"/>
      <c r="Y7747" s="61"/>
      <c r="Z7747" s="61"/>
      <c r="AA7747" s="61"/>
      <c r="AB7747" s="61"/>
      <c r="AC7747" s="61"/>
      <c r="AD7747" s="61"/>
      <c r="AE7747" s="61"/>
      <c r="AF7747" s="61"/>
      <c r="AG7747" s="61"/>
      <c r="AH7747" s="61"/>
      <c r="AI7747" s="61"/>
      <c r="AJ7747" s="61"/>
      <c r="AK7747" s="61"/>
      <c r="AL7747" s="61"/>
      <c r="AM7747" s="61"/>
      <c r="AN7747" s="61"/>
      <c r="AO7747" s="61"/>
      <c r="AP7747" s="62"/>
      <c r="AQ7747" s="61"/>
      <c r="AR7747" s="61"/>
      <c r="AS7747" s="61"/>
      <c r="AT7747" s="61"/>
      <c r="AU7747" s="61"/>
      <c r="AV7747" s="61"/>
      <c r="AW7747" s="60"/>
    </row>
    <row r="7748" s="59" customFormat="1" customHeight="1" spans="1:49">
      <c r="A7748" s="60"/>
      <c r="B7748" s="60"/>
      <c r="C7748" s="60"/>
      <c r="D7748" s="60"/>
      <c r="H7748" s="61"/>
      <c r="I7748" s="61"/>
      <c r="J7748" s="61"/>
      <c r="K7748" s="61"/>
      <c r="L7748" s="61"/>
      <c r="M7748" s="61"/>
      <c r="N7748" s="61"/>
      <c r="O7748" s="61"/>
      <c r="P7748" s="61"/>
      <c r="Q7748" s="61"/>
      <c r="R7748" s="61"/>
      <c r="S7748" s="61"/>
      <c r="T7748" s="61"/>
      <c r="U7748" s="61"/>
      <c r="V7748" s="61"/>
      <c r="W7748" s="61"/>
      <c r="X7748" s="61"/>
      <c r="Y7748" s="61"/>
      <c r="Z7748" s="61"/>
      <c r="AA7748" s="61"/>
      <c r="AB7748" s="61"/>
      <c r="AC7748" s="61"/>
      <c r="AD7748" s="61"/>
      <c r="AE7748" s="61"/>
      <c r="AF7748" s="61"/>
      <c r="AG7748" s="61"/>
      <c r="AH7748" s="61"/>
      <c r="AI7748" s="61"/>
      <c r="AJ7748" s="61"/>
      <c r="AK7748" s="61"/>
      <c r="AL7748" s="61"/>
      <c r="AM7748" s="61"/>
      <c r="AN7748" s="61"/>
      <c r="AO7748" s="61"/>
      <c r="AP7748" s="62"/>
      <c r="AQ7748" s="61"/>
      <c r="AR7748" s="61"/>
      <c r="AS7748" s="61"/>
      <c r="AT7748" s="61"/>
      <c r="AU7748" s="61"/>
      <c r="AV7748" s="61"/>
      <c r="AW7748" s="60"/>
    </row>
    <row r="7749" s="59" customFormat="1" customHeight="1" spans="1:49">
      <c r="A7749" s="60"/>
      <c r="B7749" s="60"/>
      <c r="C7749" s="60"/>
      <c r="D7749" s="60"/>
      <c r="H7749" s="61"/>
      <c r="I7749" s="61"/>
      <c r="J7749" s="61"/>
      <c r="K7749" s="61"/>
      <c r="L7749" s="61"/>
      <c r="M7749" s="61"/>
      <c r="N7749" s="61"/>
      <c r="O7749" s="61"/>
      <c r="P7749" s="61"/>
      <c r="Q7749" s="61"/>
      <c r="R7749" s="61"/>
      <c r="S7749" s="61"/>
      <c r="T7749" s="61"/>
      <c r="U7749" s="61"/>
      <c r="V7749" s="61"/>
      <c r="W7749" s="61"/>
      <c r="X7749" s="61"/>
      <c r="Y7749" s="61"/>
      <c r="Z7749" s="61"/>
      <c r="AA7749" s="61"/>
      <c r="AB7749" s="61"/>
      <c r="AC7749" s="61"/>
      <c r="AD7749" s="61"/>
      <c r="AE7749" s="61"/>
      <c r="AF7749" s="61"/>
      <c r="AG7749" s="61"/>
      <c r="AH7749" s="61"/>
      <c r="AI7749" s="61"/>
      <c r="AJ7749" s="61"/>
      <c r="AK7749" s="61"/>
      <c r="AL7749" s="61"/>
      <c r="AM7749" s="61"/>
      <c r="AN7749" s="61"/>
      <c r="AO7749" s="61"/>
      <c r="AP7749" s="62"/>
      <c r="AQ7749" s="61"/>
      <c r="AR7749" s="61"/>
      <c r="AS7749" s="61"/>
      <c r="AT7749" s="61"/>
      <c r="AU7749" s="61"/>
      <c r="AV7749" s="61"/>
      <c r="AW7749" s="60"/>
    </row>
    <row r="7750" s="59" customFormat="1" customHeight="1" spans="1:49">
      <c r="A7750" s="60"/>
      <c r="B7750" s="60"/>
      <c r="C7750" s="60"/>
      <c r="D7750" s="60"/>
      <c r="H7750" s="61"/>
      <c r="I7750" s="61"/>
      <c r="J7750" s="61"/>
      <c r="K7750" s="61"/>
      <c r="L7750" s="61"/>
      <c r="M7750" s="61"/>
      <c r="N7750" s="61"/>
      <c r="O7750" s="61"/>
      <c r="P7750" s="61"/>
      <c r="Q7750" s="61"/>
      <c r="R7750" s="61"/>
      <c r="S7750" s="61"/>
      <c r="T7750" s="61"/>
      <c r="U7750" s="61"/>
      <c r="V7750" s="61"/>
      <c r="W7750" s="61"/>
      <c r="X7750" s="61"/>
      <c r="Y7750" s="61"/>
      <c r="Z7750" s="61"/>
      <c r="AA7750" s="61"/>
      <c r="AB7750" s="61"/>
      <c r="AC7750" s="61"/>
      <c r="AD7750" s="61"/>
      <c r="AE7750" s="61"/>
      <c r="AF7750" s="61"/>
      <c r="AG7750" s="61"/>
      <c r="AH7750" s="61"/>
      <c r="AI7750" s="61"/>
      <c r="AJ7750" s="61"/>
      <c r="AK7750" s="61"/>
      <c r="AL7750" s="61"/>
      <c r="AM7750" s="61"/>
      <c r="AN7750" s="61"/>
      <c r="AO7750" s="61"/>
      <c r="AP7750" s="62"/>
      <c r="AQ7750" s="61"/>
      <c r="AR7750" s="61"/>
      <c r="AS7750" s="61"/>
      <c r="AT7750" s="61"/>
      <c r="AU7750" s="61"/>
      <c r="AV7750" s="61"/>
      <c r="AW7750" s="60"/>
    </row>
    <row r="7751" s="59" customFormat="1" customHeight="1" spans="1:49">
      <c r="A7751" s="60"/>
      <c r="B7751" s="60"/>
      <c r="C7751" s="60"/>
      <c r="D7751" s="60"/>
      <c r="H7751" s="61"/>
      <c r="I7751" s="61"/>
      <c r="J7751" s="61"/>
      <c r="K7751" s="61"/>
      <c r="L7751" s="61"/>
      <c r="M7751" s="61"/>
      <c r="N7751" s="61"/>
      <c r="O7751" s="61"/>
      <c r="P7751" s="61"/>
      <c r="Q7751" s="61"/>
      <c r="R7751" s="61"/>
      <c r="S7751" s="61"/>
      <c r="T7751" s="61"/>
      <c r="U7751" s="61"/>
      <c r="V7751" s="61"/>
      <c r="W7751" s="61"/>
      <c r="X7751" s="61"/>
      <c r="Y7751" s="61"/>
      <c r="Z7751" s="61"/>
      <c r="AA7751" s="61"/>
      <c r="AB7751" s="61"/>
      <c r="AC7751" s="61"/>
      <c r="AD7751" s="61"/>
      <c r="AE7751" s="61"/>
      <c r="AF7751" s="61"/>
      <c r="AG7751" s="61"/>
      <c r="AH7751" s="61"/>
      <c r="AI7751" s="61"/>
      <c r="AJ7751" s="61"/>
      <c r="AK7751" s="61"/>
      <c r="AL7751" s="61"/>
      <c r="AM7751" s="61"/>
      <c r="AN7751" s="61"/>
      <c r="AO7751" s="61"/>
      <c r="AP7751" s="62"/>
      <c r="AQ7751" s="61"/>
      <c r="AR7751" s="61"/>
      <c r="AS7751" s="61"/>
      <c r="AT7751" s="61"/>
      <c r="AU7751" s="61"/>
      <c r="AV7751" s="61"/>
      <c r="AW7751" s="60"/>
    </row>
    <row r="7752" s="59" customFormat="1" customHeight="1" spans="1:49">
      <c r="A7752" s="60"/>
      <c r="B7752" s="60"/>
      <c r="C7752" s="60"/>
      <c r="D7752" s="60"/>
      <c r="H7752" s="61"/>
      <c r="I7752" s="61"/>
      <c r="J7752" s="61"/>
      <c r="K7752" s="61"/>
      <c r="L7752" s="61"/>
      <c r="M7752" s="61"/>
      <c r="N7752" s="61"/>
      <c r="O7752" s="61"/>
      <c r="P7752" s="61"/>
      <c r="Q7752" s="61"/>
      <c r="R7752" s="61"/>
      <c r="S7752" s="61"/>
      <c r="T7752" s="61"/>
      <c r="U7752" s="61"/>
      <c r="V7752" s="61"/>
      <c r="W7752" s="61"/>
      <c r="X7752" s="61"/>
      <c r="Y7752" s="61"/>
      <c r="Z7752" s="61"/>
      <c r="AA7752" s="61"/>
      <c r="AB7752" s="61"/>
      <c r="AC7752" s="61"/>
      <c r="AD7752" s="61"/>
      <c r="AE7752" s="61"/>
      <c r="AF7752" s="61"/>
      <c r="AG7752" s="61"/>
      <c r="AH7752" s="61"/>
      <c r="AI7752" s="61"/>
      <c r="AJ7752" s="61"/>
      <c r="AK7752" s="61"/>
      <c r="AL7752" s="61"/>
      <c r="AM7752" s="61"/>
      <c r="AN7752" s="61"/>
      <c r="AO7752" s="61"/>
      <c r="AP7752" s="62"/>
      <c r="AQ7752" s="61"/>
      <c r="AR7752" s="61"/>
      <c r="AS7752" s="61"/>
      <c r="AT7752" s="61"/>
      <c r="AU7752" s="61"/>
      <c r="AV7752" s="61"/>
      <c r="AW7752" s="60"/>
    </row>
    <row r="7753" s="59" customFormat="1" customHeight="1" spans="1:49">
      <c r="A7753" s="60"/>
      <c r="B7753" s="60"/>
      <c r="C7753" s="60"/>
      <c r="D7753" s="60"/>
      <c r="H7753" s="61"/>
      <c r="I7753" s="61"/>
      <c r="J7753" s="61"/>
      <c r="K7753" s="61"/>
      <c r="L7753" s="61"/>
      <c r="M7753" s="61"/>
      <c r="N7753" s="61"/>
      <c r="O7753" s="61"/>
      <c r="P7753" s="61"/>
      <c r="Q7753" s="61"/>
      <c r="R7753" s="61"/>
      <c r="S7753" s="61"/>
      <c r="T7753" s="61"/>
      <c r="U7753" s="61"/>
      <c r="V7753" s="61"/>
      <c r="W7753" s="61"/>
      <c r="X7753" s="61"/>
      <c r="Y7753" s="61"/>
      <c r="Z7753" s="61"/>
      <c r="AA7753" s="61"/>
      <c r="AB7753" s="61"/>
      <c r="AC7753" s="61"/>
      <c r="AD7753" s="61"/>
      <c r="AE7753" s="61"/>
      <c r="AF7753" s="61"/>
      <c r="AG7753" s="61"/>
      <c r="AH7753" s="61"/>
      <c r="AI7753" s="61"/>
      <c r="AJ7753" s="61"/>
      <c r="AK7753" s="61"/>
      <c r="AL7753" s="61"/>
      <c r="AM7753" s="61"/>
      <c r="AN7753" s="61"/>
      <c r="AO7753" s="61"/>
      <c r="AP7753" s="62"/>
      <c r="AQ7753" s="61"/>
      <c r="AR7753" s="61"/>
      <c r="AS7753" s="61"/>
      <c r="AT7753" s="61"/>
      <c r="AU7753" s="61"/>
      <c r="AV7753" s="61"/>
      <c r="AW7753" s="60"/>
    </row>
    <row r="7754" s="59" customFormat="1" customHeight="1" spans="1:49">
      <c r="A7754" s="60"/>
      <c r="B7754" s="60"/>
      <c r="C7754" s="60"/>
      <c r="D7754" s="60"/>
      <c r="H7754" s="61"/>
      <c r="I7754" s="61"/>
      <c r="J7754" s="61"/>
      <c r="K7754" s="61"/>
      <c r="L7754" s="61"/>
      <c r="M7754" s="61"/>
      <c r="N7754" s="61"/>
      <c r="O7754" s="61"/>
      <c r="P7754" s="61"/>
      <c r="Q7754" s="61"/>
      <c r="R7754" s="61"/>
      <c r="S7754" s="61"/>
      <c r="T7754" s="61"/>
      <c r="U7754" s="61"/>
      <c r="V7754" s="61"/>
      <c r="W7754" s="61"/>
      <c r="X7754" s="61"/>
      <c r="Y7754" s="61"/>
      <c r="Z7754" s="61"/>
      <c r="AA7754" s="61"/>
      <c r="AB7754" s="61"/>
      <c r="AC7754" s="61"/>
      <c r="AD7754" s="61"/>
      <c r="AE7754" s="61"/>
      <c r="AF7754" s="61"/>
      <c r="AG7754" s="61"/>
      <c r="AH7754" s="61"/>
      <c r="AI7754" s="61"/>
      <c r="AJ7754" s="61"/>
      <c r="AK7754" s="61"/>
      <c r="AL7754" s="61"/>
      <c r="AM7754" s="61"/>
      <c r="AN7754" s="61"/>
      <c r="AO7754" s="61"/>
      <c r="AP7754" s="62"/>
      <c r="AQ7754" s="61"/>
      <c r="AR7754" s="61"/>
      <c r="AS7754" s="61"/>
      <c r="AT7754" s="61"/>
      <c r="AU7754" s="61"/>
      <c r="AV7754" s="61"/>
      <c r="AW7754" s="60"/>
    </row>
    <row r="7755" s="59" customFormat="1" customHeight="1" spans="1:49">
      <c r="A7755" s="60"/>
      <c r="B7755" s="60"/>
      <c r="C7755" s="60"/>
      <c r="D7755" s="60"/>
      <c r="H7755" s="61"/>
      <c r="I7755" s="61"/>
      <c r="J7755" s="61"/>
      <c r="K7755" s="61"/>
      <c r="L7755" s="61"/>
      <c r="M7755" s="61"/>
      <c r="N7755" s="61"/>
      <c r="O7755" s="61"/>
      <c r="P7755" s="61"/>
      <c r="Q7755" s="61"/>
      <c r="R7755" s="61"/>
      <c r="S7755" s="61"/>
      <c r="T7755" s="61"/>
      <c r="U7755" s="61"/>
      <c r="V7755" s="61"/>
      <c r="W7755" s="61"/>
      <c r="X7755" s="61"/>
      <c r="Y7755" s="61"/>
      <c r="Z7755" s="61"/>
      <c r="AA7755" s="61"/>
      <c r="AB7755" s="61"/>
      <c r="AC7755" s="61"/>
      <c r="AD7755" s="61"/>
      <c r="AE7755" s="61"/>
      <c r="AF7755" s="61"/>
      <c r="AG7755" s="61"/>
      <c r="AH7755" s="61"/>
      <c r="AI7755" s="61"/>
      <c r="AJ7755" s="61"/>
      <c r="AK7755" s="61"/>
      <c r="AL7755" s="61"/>
      <c r="AM7755" s="61"/>
      <c r="AN7755" s="61"/>
      <c r="AO7755" s="61"/>
      <c r="AP7755" s="62"/>
      <c r="AQ7755" s="61"/>
      <c r="AR7755" s="61"/>
      <c r="AS7755" s="61"/>
      <c r="AT7755" s="61"/>
      <c r="AU7755" s="61"/>
      <c r="AV7755" s="61"/>
      <c r="AW7755" s="60"/>
    </row>
    <row r="7756" s="59" customFormat="1" customHeight="1" spans="1:49">
      <c r="A7756" s="60"/>
      <c r="B7756" s="60"/>
      <c r="C7756" s="60"/>
      <c r="D7756" s="60"/>
      <c r="H7756" s="61"/>
      <c r="I7756" s="61"/>
      <c r="J7756" s="61"/>
      <c r="K7756" s="61"/>
      <c r="L7756" s="61"/>
      <c r="M7756" s="61"/>
      <c r="N7756" s="61"/>
      <c r="O7756" s="61"/>
      <c r="P7756" s="61"/>
      <c r="Q7756" s="61"/>
      <c r="R7756" s="61"/>
      <c r="S7756" s="61"/>
      <c r="T7756" s="61"/>
      <c r="U7756" s="61"/>
      <c r="V7756" s="61"/>
      <c r="W7756" s="61"/>
      <c r="X7756" s="61"/>
      <c r="Y7756" s="61"/>
      <c r="Z7756" s="61"/>
      <c r="AA7756" s="61"/>
      <c r="AB7756" s="61"/>
      <c r="AC7756" s="61"/>
      <c r="AD7756" s="61"/>
      <c r="AE7756" s="61"/>
      <c r="AF7756" s="61"/>
      <c r="AG7756" s="61"/>
      <c r="AH7756" s="61"/>
      <c r="AI7756" s="61"/>
      <c r="AJ7756" s="61"/>
      <c r="AK7756" s="61"/>
      <c r="AL7756" s="61"/>
      <c r="AM7756" s="61"/>
      <c r="AN7756" s="61"/>
      <c r="AO7756" s="61"/>
      <c r="AP7756" s="62"/>
      <c r="AQ7756" s="61"/>
      <c r="AR7756" s="61"/>
      <c r="AS7756" s="61"/>
      <c r="AT7756" s="61"/>
      <c r="AU7756" s="61"/>
      <c r="AV7756" s="61"/>
      <c r="AW7756" s="60"/>
    </row>
    <row r="7757" s="59" customFormat="1" customHeight="1" spans="1:49">
      <c r="A7757" s="60"/>
      <c r="B7757" s="60"/>
      <c r="C7757" s="60"/>
      <c r="D7757" s="60"/>
      <c r="H7757" s="61"/>
      <c r="I7757" s="61"/>
      <c r="J7757" s="61"/>
      <c r="K7757" s="61"/>
      <c r="L7757" s="61"/>
      <c r="M7757" s="61"/>
      <c r="N7757" s="61"/>
      <c r="O7757" s="61"/>
      <c r="P7757" s="61"/>
      <c r="Q7757" s="61"/>
      <c r="R7757" s="61"/>
      <c r="S7757" s="61"/>
      <c r="T7757" s="61"/>
      <c r="U7757" s="61"/>
      <c r="V7757" s="61"/>
      <c r="W7757" s="61"/>
      <c r="X7757" s="61"/>
      <c r="Y7757" s="61"/>
      <c r="Z7757" s="61"/>
      <c r="AA7757" s="61"/>
      <c r="AB7757" s="61"/>
      <c r="AC7757" s="61"/>
      <c r="AD7757" s="61"/>
      <c r="AE7757" s="61"/>
      <c r="AF7757" s="61"/>
      <c r="AG7757" s="61"/>
      <c r="AH7757" s="61"/>
      <c r="AI7757" s="61"/>
      <c r="AJ7757" s="61"/>
      <c r="AK7757" s="61"/>
      <c r="AL7757" s="61"/>
      <c r="AM7757" s="61"/>
      <c r="AN7757" s="61"/>
      <c r="AO7757" s="61"/>
      <c r="AP7757" s="62"/>
      <c r="AQ7757" s="61"/>
      <c r="AR7757" s="61"/>
      <c r="AS7757" s="61"/>
      <c r="AT7757" s="61"/>
      <c r="AU7757" s="61"/>
      <c r="AV7757" s="61"/>
      <c r="AW7757" s="60"/>
    </row>
    <row r="7758" s="59" customFormat="1" customHeight="1" spans="1:49">
      <c r="A7758" s="60"/>
      <c r="B7758" s="60"/>
      <c r="C7758" s="60"/>
      <c r="D7758" s="60"/>
      <c r="H7758" s="61"/>
      <c r="I7758" s="61"/>
      <c r="J7758" s="61"/>
      <c r="K7758" s="61"/>
      <c r="L7758" s="61"/>
      <c r="M7758" s="61"/>
      <c r="N7758" s="61"/>
      <c r="O7758" s="61"/>
      <c r="P7758" s="61"/>
      <c r="Q7758" s="61"/>
      <c r="R7758" s="61"/>
      <c r="S7758" s="61"/>
      <c r="T7758" s="61"/>
      <c r="U7758" s="61"/>
      <c r="V7758" s="61"/>
      <c r="W7758" s="61"/>
      <c r="X7758" s="61"/>
      <c r="Y7758" s="61"/>
      <c r="Z7758" s="61"/>
      <c r="AA7758" s="61"/>
      <c r="AB7758" s="61"/>
      <c r="AC7758" s="61"/>
      <c r="AD7758" s="61"/>
      <c r="AE7758" s="61"/>
      <c r="AF7758" s="61"/>
      <c r="AG7758" s="61"/>
      <c r="AH7758" s="61"/>
      <c r="AI7758" s="61"/>
      <c r="AJ7758" s="61"/>
      <c r="AK7758" s="61"/>
      <c r="AL7758" s="61"/>
      <c r="AM7758" s="61"/>
      <c r="AN7758" s="61"/>
      <c r="AO7758" s="61"/>
      <c r="AP7758" s="62"/>
      <c r="AQ7758" s="61"/>
      <c r="AR7758" s="61"/>
      <c r="AS7758" s="61"/>
      <c r="AT7758" s="61"/>
      <c r="AU7758" s="61"/>
      <c r="AV7758" s="61"/>
      <c r="AW7758" s="60"/>
    </row>
    <row r="7759" s="59" customFormat="1" customHeight="1" spans="1:49">
      <c r="A7759" s="60"/>
      <c r="B7759" s="60"/>
      <c r="C7759" s="60"/>
      <c r="D7759" s="60"/>
      <c r="H7759" s="61"/>
      <c r="I7759" s="61"/>
      <c r="J7759" s="61"/>
      <c r="K7759" s="61"/>
      <c r="L7759" s="61"/>
      <c r="M7759" s="61"/>
      <c r="N7759" s="61"/>
      <c r="O7759" s="61"/>
      <c r="P7759" s="61"/>
      <c r="Q7759" s="61"/>
      <c r="R7759" s="61"/>
      <c r="S7759" s="61"/>
      <c r="T7759" s="61"/>
      <c r="U7759" s="61"/>
      <c r="V7759" s="61"/>
      <c r="W7759" s="61"/>
      <c r="X7759" s="61"/>
      <c r="Y7759" s="61"/>
      <c r="Z7759" s="61"/>
      <c r="AA7759" s="61"/>
      <c r="AB7759" s="61"/>
      <c r="AC7759" s="61"/>
      <c r="AD7759" s="61"/>
      <c r="AE7759" s="61"/>
      <c r="AF7759" s="61"/>
      <c r="AG7759" s="61"/>
      <c r="AH7759" s="61"/>
      <c r="AI7759" s="61"/>
      <c r="AJ7759" s="61"/>
      <c r="AK7759" s="61"/>
      <c r="AL7759" s="61"/>
      <c r="AM7759" s="61"/>
      <c r="AN7759" s="61"/>
      <c r="AO7759" s="61"/>
      <c r="AP7759" s="62"/>
      <c r="AQ7759" s="61"/>
      <c r="AR7759" s="61"/>
      <c r="AS7759" s="61"/>
      <c r="AT7759" s="61"/>
      <c r="AU7759" s="61"/>
      <c r="AV7759" s="61"/>
      <c r="AW7759" s="60"/>
    </row>
    <row r="7760" s="59" customFormat="1" customHeight="1" spans="1:49">
      <c r="A7760" s="60"/>
      <c r="B7760" s="60"/>
      <c r="C7760" s="60"/>
      <c r="D7760" s="60"/>
      <c r="H7760" s="61"/>
      <c r="I7760" s="61"/>
      <c r="J7760" s="61"/>
      <c r="K7760" s="61"/>
      <c r="L7760" s="61"/>
      <c r="M7760" s="61"/>
      <c r="N7760" s="61"/>
      <c r="O7760" s="61"/>
      <c r="P7760" s="61"/>
      <c r="Q7760" s="61"/>
      <c r="R7760" s="61"/>
      <c r="S7760" s="61"/>
      <c r="T7760" s="61"/>
      <c r="U7760" s="61"/>
      <c r="V7760" s="61"/>
      <c r="W7760" s="61"/>
      <c r="X7760" s="61"/>
      <c r="Y7760" s="61"/>
      <c r="Z7760" s="61"/>
      <c r="AA7760" s="61"/>
      <c r="AB7760" s="61"/>
      <c r="AC7760" s="61"/>
      <c r="AD7760" s="61"/>
      <c r="AE7760" s="61"/>
      <c r="AF7760" s="61"/>
      <c r="AG7760" s="61"/>
      <c r="AH7760" s="61"/>
      <c r="AI7760" s="61"/>
      <c r="AJ7760" s="61"/>
      <c r="AK7760" s="61"/>
      <c r="AL7760" s="61"/>
      <c r="AM7760" s="61"/>
      <c r="AN7760" s="61"/>
      <c r="AO7760" s="61"/>
      <c r="AP7760" s="62"/>
      <c r="AQ7760" s="61"/>
      <c r="AR7760" s="61"/>
      <c r="AS7760" s="61"/>
      <c r="AT7760" s="61"/>
      <c r="AU7760" s="61"/>
      <c r="AV7760" s="61"/>
      <c r="AW7760" s="60"/>
    </row>
    <row r="7761" s="59" customFormat="1" customHeight="1" spans="1:49">
      <c r="A7761" s="60"/>
      <c r="B7761" s="60"/>
      <c r="C7761" s="60"/>
      <c r="D7761" s="60"/>
      <c r="H7761" s="61"/>
      <c r="I7761" s="61"/>
      <c r="J7761" s="61"/>
      <c r="K7761" s="61"/>
      <c r="L7761" s="61"/>
      <c r="M7761" s="61"/>
      <c r="N7761" s="61"/>
      <c r="O7761" s="61"/>
      <c r="P7761" s="61"/>
      <c r="Q7761" s="61"/>
      <c r="R7761" s="61"/>
      <c r="S7761" s="61"/>
      <c r="T7761" s="61"/>
      <c r="U7761" s="61"/>
      <c r="V7761" s="61"/>
      <c r="W7761" s="61"/>
      <c r="X7761" s="61"/>
      <c r="Y7761" s="61"/>
      <c r="Z7761" s="61"/>
      <c r="AA7761" s="61"/>
      <c r="AB7761" s="61"/>
      <c r="AC7761" s="61"/>
      <c r="AD7761" s="61"/>
      <c r="AE7761" s="61"/>
      <c r="AF7761" s="61"/>
      <c r="AG7761" s="61"/>
      <c r="AH7761" s="61"/>
      <c r="AI7761" s="61"/>
      <c r="AJ7761" s="61"/>
      <c r="AK7761" s="61"/>
      <c r="AL7761" s="61"/>
      <c r="AM7761" s="61"/>
      <c r="AN7761" s="61"/>
      <c r="AO7761" s="61"/>
      <c r="AP7761" s="62"/>
      <c r="AQ7761" s="61"/>
      <c r="AR7761" s="61"/>
      <c r="AS7761" s="61"/>
      <c r="AT7761" s="61"/>
      <c r="AU7761" s="61"/>
      <c r="AV7761" s="61"/>
      <c r="AW7761" s="60"/>
    </row>
    <row r="7762" s="59" customFormat="1" customHeight="1" spans="1:49">
      <c r="A7762" s="60"/>
      <c r="B7762" s="60"/>
      <c r="C7762" s="60"/>
      <c r="D7762" s="60"/>
      <c r="H7762" s="61"/>
      <c r="I7762" s="61"/>
      <c r="J7762" s="61"/>
      <c r="K7762" s="61"/>
      <c r="L7762" s="61"/>
      <c r="M7762" s="61"/>
      <c r="N7762" s="61"/>
      <c r="O7762" s="61"/>
      <c r="P7762" s="61"/>
      <c r="Q7762" s="61"/>
      <c r="R7762" s="61"/>
      <c r="S7762" s="61"/>
      <c r="T7762" s="61"/>
      <c r="U7762" s="61"/>
      <c r="V7762" s="61"/>
      <c r="W7762" s="61"/>
      <c r="X7762" s="61"/>
      <c r="Y7762" s="61"/>
      <c r="Z7762" s="61"/>
      <c r="AA7762" s="61"/>
      <c r="AB7762" s="61"/>
      <c r="AC7762" s="61"/>
      <c r="AD7762" s="61"/>
      <c r="AE7762" s="61"/>
      <c r="AF7762" s="61"/>
      <c r="AG7762" s="61"/>
      <c r="AH7762" s="61"/>
      <c r="AI7762" s="61"/>
      <c r="AJ7762" s="61"/>
      <c r="AK7762" s="61"/>
      <c r="AL7762" s="61"/>
      <c r="AM7762" s="61"/>
      <c r="AN7762" s="61"/>
      <c r="AO7762" s="61"/>
      <c r="AP7762" s="62"/>
      <c r="AQ7762" s="61"/>
      <c r="AR7762" s="61"/>
      <c r="AS7762" s="61"/>
      <c r="AT7762" s="61"/>
      <c r="AU7762" s="61"/>
      <c r="AV7762" s="61"/>
      <c r="AW7762" s="60"/>
    </row>
    <row r="7763" s="59" customFormat="1" customHeight="1" spans="1:49">
      <c r="A7763" s="60"/>
      <c r="B7763" s="60"/>
      <c r="C7763" s="60"/>
      <c r="D7763" s="60"/>
      <c r="H7763" s="61"/>
      <c r="I7763" s="61"/>
      <c r="J7763" s="61"/>
      <c r="K7763" s="61"/>
      <c r="L7763" s="61"/>
      <c r="M7763" s="61"/>
      <c r="N7763" s="61"/>
      <c r="O7763" s="61"/>
      <c r="P7763" s="61"/>
      <c r="Q7763" s="61"/>
      <c r="R7763" s="61"/>
      <c r="S7763" s="61"/>
      <c r="T7763" s="61"/>
      <c r="U7763" s="61"/>
      <c r="V7763" s="61"/>
      <c r="W7763" s="61"/>
      <c r="X7763" s="61"/>
      <c r="Y7763" s="61"/>
      <c r="Z7763" s="61"/>
      <c r="AA7763" s="61"/>
      <c r="AB7763" s="61"/>
      <c r="AC7763" s="61"/>
      <c r="AD7763" s="61"/>
      <c r="AE7763" s="61"/>
      <c r="AF7763" s="61"/>
      <c r="AG7763" s="61"/>
      <c r="AH7763" s="61"/>
      <c r="AI7763" s="61"/>
      <c r="AJ7763" s="61"/>
      <c r="AK7763" s="61"/>
      <c r="AL7763" s="61"/>
      <c r="AM7763" s="61"/>
      <c r="AN7763" s="61"/>
      <c r="AO7763" s="61"/>
      <c r="AP7763" s="62"/>
      <c r="AQ7763" s="61"/>
      <c r="AR7763" s="61"/>
      <c r="AS7763" s="61"/>
      <c r="AT7763" s="61"/>
      <c r="AU7763" s="61"/>
      <c r="AV7763" s="61"/>
      <c r="AW7763" s="60"/>
    </row>
    <row r="7764" s="59" customFormat="1" customHeight="1" spans="1:49">
      <c r="A7764" s="60"/>
      <c r="B7764" s="60"/>
      <c r="C7764" s="60"/>
      <c r="D7764" s="60"/>
      <c r="H7764" s="61"/>
      <c r="I7764" s="61"/>
      <c r="J7764" s="61"/>
      <c r="K7764" s="61"/>
      <c r="L7764" s="61"/>
      <c r="M7764" s="61"/>
      <c r="N7764" s="61"/>
      <c r="O7764" s="61"/>
      <c r="P7764" s="61"/>
      <c r="Q7764" s="61"/>
      <c r="R7764" s="61"/>
      <c r="S7764" s="61"/>
      <c r="T7764" s="61"/>
      <c r="U7764" s="61"/>
      <c r="V7764" s="61"/>
      <c r="W7764" s="61"/>
      <c r="X7764" s="61"/>
      <c r="Y7764" s="61"/>
      <c r="Z7764" s="61"/>
      <c r="AA7764" s="61"/>
      <c r="AB7764" s="61"/>
      <c r="AC7764" s="61"/>
      <c r="AD7764" s="61"/>
      <c r="AE7764" s="61"/>
      <c r="AF7764" s="61"/>
      <c r="AG7764" s="61"/>
      <c r="AH7764" s="61"/>
      <c r="AI7764" s="61"/>
      <c r="AJ7764" s="61"/>
      <c r="AK7764" s="61"/>
      <c r="AL7764" s="61"/>
      <c r="AM7764" s="61"/>
      <c r="AN7764" s="61"/>
      <c r="AO7764" s="61"/>
      <c r="AP7764" s="62"/>
      <c r="AQ7764" s="61"/>
      <c r="AR7764" s="61"/>
      <c r="AS7764" s="61"/>
      <c r="AT7764" s="61"/>
      <c r="AU7764" s="61"/>
      <c r="AV7764" s="61"/>
      <c r="AW7764" s="60"/>
    </row>
    <row r="7765" s="59" customFormat="1" customHeight="1" spans="1:49">
      <c r="A7765" s="60"/>
      <c r="B7765" s="60"/>
      <c r="C7765" s="60"/>
      <c r="D7765" s="60"/>
      <c r="H7765" s="61"/>
      <c r="I7765" s="61"/>
      <c r="J7765" s="61"/>
      <c r="K7765" s="61"/>
      <c r="L7765" s="61"/>
      <c r="M7765" s="61"/>
      <c r="N7765" s="61"/>
      <c r="O7765" s="61"/>
      <c r="P7765" s="61"/>
      <c r="Q7765" s="61"/>
      <c r="R7765" s="61"/>
      <c r="S7765" s="61"/>
      <c r="T7765" s="61"/>
      <c r="U7765" s="61"/>
      <c r="V7765" s="61"/>
      <c r="W7765" s="61"/>
      <c r="X7765" s="61"/>
      <c r="Y7765" s="61"/>
      <c r="Z7765" s="61"/>
      <c r="AA7765" s="61"/>
      <c r="AB7765" s="61"/>
      <c r="AC7765" s="61"/>
      <c r="AD7765" s="61"/>
      <c r="AE7765" s="61"/>
      <c r="AF7765" s="61"/>
      <c r="AG7765" s="61"/>
      <c r="AH7765" s="61"/>
      <c r="AI7765" s="61"/>
      <c r="AJ7765" s="61"/>
      <c r="AK7765" s="61"/>
      <c r="AL7765" s="61"/>
      <c r="AM7765" s="61"/>
      <c r="AN7765" s="61"/>
      <c r="AO7765" s="61"/>
      <c r="AP7765" s="62"/>
      <c r="AQ7765" s="61"/>
      <c r="AR7765" s="61"/>
      <c r="AS7765" s="61"/>
      <c r="AT7765" s="61"/>
      <c r="AU7765" s="61"/>
      <c r="AV7765" s="61"/>
      <c r="AW7765" s="60"/>
    </row>
    <row r="7766" s="59" customFormat="1" customHeight="1" spans="1:49">
      <c r="A7766" s="60"/>
      <c r="B7766" s="60"/>
      <c r="C7766" s="60"/>
      <c r="D7766" s="60"/>
      <c r="H7766" s="61"/>
      <c r="I7766" s="61"/>
      <c r="J7766" s="61"/>
      <c r="K7766" s="61"/>
      <c r="L7766" s="61"/>
      <c r="M7766" s="61"/>
      <c r="N7766" s="61"/>
      <c r="O7766" s="61"/>
      <c r="P7766" s="61"/>
      <c r="Q7766" s="61"/>
      <c r="R7766" s="61"/>
      <c r="S7766" s="61"/>
      <c r="T7766" s="61"/>
      <c r="U7766" s="61"/>
      <c r="V7766" s="61"/>
      <c r="W7766" s="61"/>
      <c r="X7766" s="61"/>
      <c r="Y7766" s="61"/>
      <c r="Z7766" s="61"/>
      <c r="AA7766" s="61"/>
      <c r="AB7766" s="61"/>
      <c r="AC7766" s="61"/>
      <c r="AD7766" s="61"/>
      <c r="AE7766" s="61"/>
      <c r="AF7766" s="61"/>
      <c r="AG7766" s="61"/>
      <c r="AH7766" s="61"/>
      <c r="AI7766" s="61"/>
      <c r="AJ7766" s="61"/>
      <c r="AK7766" s="61"/>
      <c r="AL7766" s="61"/>
      <c r="AM7766" s="61"/>
      <c r="AN7766" s="61"/>
      <c r="AO7766" s="61"/>
      <c r="AP7766" s="62"/>
      <c r="AQ7766" s="61"/>
      <c r="AR7766" s="61"/>
      <c r="AS7766" s="61"/>
      <c r="AT7766" s="61"/>
      <c r="AU7766" s="61"/>
      <c r="AV7766" s="61"/>
      <c r="AW7766" s="60"/>
    </row>
    <row r="7767" s="59" customFormat="1" customHeight="1" spans="1:49">
      <c r="A7767" s="60"/>
      <c r="B7767" s="60"/>
      <c r="C7767" s="60"/>
      <c r="D7767" s="60"/>
      <c r="H7767" s="61"/>
      <c r="I7767" s="61"/>
      <c r="J7767" s="61"/>
      <c r="K7767" s="61"/>
      <c r="L7767" s="61"/>
      <c r="M7767" s="61"/>
      <c r="N7767" s="61"/>
      <c r="O7767" s="61"/>
      <c r="P7767" s="61"/>
      <c r="Q7767" s="61"/>
      <c r="R7767" s="61"/>
      <c r="S7767" s="61"/>
      <c r="T7767" s="61"/>
      <c r="U7767" s="61"/>
      <c r="V7767" s="61"/>
      <c r="W7767" s="61"/>
      <c r="X7767" s="61"/>
      <c r="Y7767" s="61"/>
      <c r="Z7767" s="61"/>
      <c r="AA7767" s="61"/>
      <c r="AB7767" s="61"/>
      <c r="AC7767" s="61"/>
      <c r="AD7767" s="61"/>
      <c r="AE7767" s="61"/>
      <c r="AF7767" s="61"/>
      <c r="AG7767" s="61"/>
      <c r="AH7767" s="61"/>
      <c r="AI7767" s="61"/>
      <c r="AJ7767" s="61"/>
      <c r="AK7767" s="61"/>
      <c r="AL7767" s="61"/>
      <c r="AM7767" s="61"/>
      <c r="AN7767" s="61"/>
      <c r="AO7767" s="61"/>
      <c r="AP7767" s="62"/>
      <c r="AQ7767" s="61"/>
      <c r="AR7767" s="61"/>
      <c r="AS7767" s="61"/>
      <c r="AT7767" s="61"/>
      <c r="AU7767" s="61"/>
      <c r="AV7767" s="61"/>
      <c r="AW7767" s="60"/>
    </row>
    <row r="7768" s="59" customFormat="1" customHeight="1" spans="1:49">
      <c r="A7768" s="60"/>
      <c r="B7768" s="60"/>
      <c r="C7768" s="60"/>
      <c r="D7768" s="60"/>
      <c r="H7768" s="61"/>
      <c r="I7768" s="61"/>
      <c r="J7768" s="61"/>
      <c r="K7768" s="61"/>
      <c r="L7768" s="61"/>
      <c r="M7768" s="61"/>
      <c r="N7768" s="61"/>
      <c r="O7768" s="61"/>
      <c r="P7768" s="61"/>
      <c r="Q7768" s="61"/>
      <c r="R7768" s="61"/>
      <c r="S7768" s="61"/>
      <c r="T7768" s="61"/>
      <c r="U7768" s="61"/>
      <c r="V7768" s="61"/>
      <c r="W7768" s="61"/>
      <c r="X7768" s="61"/>
      <c r="Y7768" s="61"/>
      <c r="Z7768" s="61"/>
      <c r="AA7768" s="61"/>
      <c r="AB7768" s="61"/>
      <c r="AC7768" s="61"/>
      <c r="AD7768" s="61"/>
      <c r="AE7768" s="61"/>
      <c r="AF7768" s="61"/>
      <c r="AG7768" s="61"/>
      <c r="AH7768" s="61"/>
      <c r="AI7768" s="61"/>
      <c r="AJ7768" s="61"/>
      <c r="AK7768" s="61"/>
      <c r="AL7768" s="61"/>
      <c r="AM7768" s="61"/>
      <c r="AN7768" s="61"/>
      <c r="AO7768" s="61"/>
      <c r="AP7768" s="62"/>
      <c r="AQ7768" s="61"/>
      <c r="AR7768" s="61"/>
      <c r="AS7768" s="61"/>
      <c r="AT7768" s="61"/>
      <c r="AU7768" s="61"/>
      <c r="AV7768" s="61"/>
      <c r="AW7768" s="60"/>
    </row>
    <row r="7769" s="59" customFormat="1" customHeight="1" spans="1:49">
      <c r="A7769" s="60"/>
      <c r="B7769" s="60"/>
      <c r="C7769" s="60"/>
      <c r="D7769" s="60"/>
      <c r="H7769" s="61"/>
      <c r="I7769" s="61"/>
      <c r="J7769" s="61"/>
      <c r="K7769" s="61"/>
      <c r="L7769" s="61"/>
      <c r="M7769" s="61"/>
      <c r="N7769" s="61"/>
      <c r="O7769" s="61"/>
      <c r="P7769" s="61"/>
      <c r="Q7769" s="61"/>
      <c r="R7769" s="61"/>
      <c r="S7769" s="61"/>
      <c r="T7769" s="61"/>
      <c r="U7769" s="61"/>
      <c r="V7769" s="61"/>
      <c r="W7769" s="61"/>
      <c r="X7769" s="61"/>
      <c r="Y7769" s="61"/>
      <c r="Z7769" s="61"/>
      <c r="AA7769" s="61"/>
      <c r="AB7769" s="61"/>
      <c r="AC7769" s="61"/>
      <c r="AD7769" s="61"/>
      <c r="AE7769" s="61"/>
      <c r="AF7769" s="61"/>
      <c r="AG7769" s="61"/>
      <c r="AH7769" s="61"/>
      <c r="AI7769" s="61"/>
      <c r="AJ7769" s="61"/>
      <c r="AK7769" s="61"/>
      <c r="AL7769" s="61"/>
      <c r="AM7769" s="61"/>
      <c r="AN7769" s="61"/>
      <c r="AO7769" s="61"/>
      <c r="AP7769" s="62"/>
      <c r="AQ7769" s="61"/>
      <c r="AR7769" s="61"/>
      <c r="AS7769" s="61"/>
      <c r="AT7769" s="61"/>
      <c r="AU7769" s="61"/>
      <c r="AV7769" s="61"/>
      <c r="AW7769" s="60"/>
    </row>
    <row r="7770" s="59" customFormat="1" customHeight="1" spans="1:49">
      <c r="A7770" s="60"/>
      <c r="B7770" s="60"/>
      <c r="C7770" s="60"/>
      <c r="D7770" s="60"/>
      <c r="H7770" s="61"/>
      <c r="I7770" s="61"/>
      <c r="J7770" s="61"/>
      <c r="K7770" s="61"/>
      <c r="L7770" s="61"/>
      <c r="M7770" s="61"/>
      <c r="N7770" s="61"/>
      <c r="O7770" s="61"/>
      <c r="P7770" s="61"/>
      <c r="Q7770" s="61"/>
      <c r="R7770" s="61"/>
      <c r="S7770" s="61"/>
      <c r="T7770" s="61"/>
      <c r="U7770" s="61"/>
      <c r="V7770" s="61"/>
      <c r="W7770" s="61"/>
      <c r="X7770" s="61"/>
      <c r="Y7770" s="61"/>
      <c r="Z7770" s="61"/>
      <c r="AA7770" s="61"/>
      <c r="AB7770" s="61"/>
      <c r="AC7770" s="61"/>
      <c r="AD7770" s="61"/>
      <c r="AE7770" s="61"/>
      <c r="AF7770" s="61"/>
      <c r="AG7770" s="61"/>
      <c r="AH7770" s="61"/>
      <c r="AI7770" s="61"/>
      <c r="AJ7770" s="61"/>
      <c r="AK7770" s="61"/>
      <c r="AL7770" s="61"/>
      <c r="AM7770" s="61"/>
      <c r="AN7770" s="61"/>
      <c r="AO7770" s="61"/>
      <c r="AP7770" s="62"/>
      <c r="AQ7770" s="61"/>
      <c r="AR7770" s="61"/>
      <c r="AS7770" s="61"/>
      <c r="AT7770" s="61"/>
      <c r="AU7770" s="61"/>
      <c r="AV7770" s="61"/>
      <c r="AW7770" s="60"/>
    </row>
    <row r="7771" s="59" customFormat="1" customHeight="1" spans="1:49">
      <c r="A7771" s="60"/>
      <c r="B7771" s="60"/>
      <c r="C7771" s="60"/>
      <c r="D7771" s="60"/>
      <c r="H7771" s="61"/>
      <c r="I7771" s="61"/>
      <c r="J7771" s="61"/>
      <c r="K7771" s="61"/>
      <c r="L7771" s="61"/>
      <c r="M7771" s="61"/>
      <c r="N7771" s="61"/>
      <c r="O7771" s="61"/>
      <c r="P7771" s="61"/>
      <c r="Q7771" s="61"/>
      <c r="R7771" s="61"/>
      <c r="S7771" s="61"/>
      <c r="T7771" s="61"/>
      <c r="U7771" s="61"/>
      <c r="V7771" s="61"/>
      <c r="W7771" s="61"/>
      <c r="X7771" s="61"/>
      <c r="Y7771" s="61"/>
      <c r="Z7771" s="61"/>
      <c r="AA7771" s="61"/>
      <c r="AB7771" s="61"/>
      <c r="AC7771" s="61"/>
      <c r="AD7771" s="61"/>
      <c r="AE7771" s="61"/>
      <c r="AF7771" s="61"/>
      <c r="AG7771" s="61"/>
      <c r="AH7771" s="61"/>
      <c r="AI7771" s="61"/>
      <c r="AJ7771" s="61"/>
      <c r="AK7771" s="61"/>
      <c r="AL7771" s="61"/>
      <c r="AM7771" s="61"/>
      <c r="AN7771" s="61"/>
      <c r="AO7771" s="61"/>
      <c r="AP7771" s="62"/>
      <c r="AQ7771" s="61"/>
      <c r="AR7771" s="61"/>
      <c r="AS7771" s="61"/>
      <c r="AT7771" s="61"/>
      <c r="AU7771" s="61"/>
      <c r="AV7771" s="61"/>
      <c r="AW7771" s="60"/>
    </row>
    <row r="7772" s="59" customFormat="1" customHeight="1" spans="1:49">
      <c r="A7772" s="60"/>
      <c r="B7772" s="60"/>
      <c r="C7772" s="60"/>
      <c r="D7772" s="60"/>
      <c r="H7772" s="61"/>
      <c r="I7772" s="61"/>
      <c r="J7772" s="61"/>
      <c r="K7772" s="61"/>
      <c r="L7772" s="61"/>
      <c r="M7772" s="61"/>
      <c r="N7772" s="61"/>
      <c r="O7772" s="61"/>
      <c r="P7772" s="61"/>
      <c r="Q7772" s="61"/>
      <c r="R7772" s="61"/>
      <c r="S7772" s="61"/>
      <c r="T7772" s="61"/>
      <c r="U7772" s="61"/>
      <c r="V7772" s="61"/>
      <c r="W7772" s="61"/>
      <c r="X7772" s="61"/>
      <c r="Y7772" s="61"/>
      <c r="Z7772" s="61"/>
      <c r="AA7772" s="61"/>
      <c r="AB7772" s="61"/>
      <c r="AC7772" s="61"/>
      <c r="AD7772" s="61"/>
      <c r="AE7772" s="61"/>
      <c r="AF7772" s="61"/>
      <c r="AG7772" s="61"/>
      <c r="AH7772" s="61"/>
      <c r="AI7772" s="61"/>
      <c r="AJ7772" s="61"/>
      <c r="AK7772" s="61"/>
      <c r="AL7772" s="61"/>
      <c r="AM7772" s="61"/>
      <c r="AN7772" s="61"/>
      <c r="AO7772" s="61"/>
      <c r="AP7772" s="62"/>
      <c r="AQ7772" s="61"/>
      <c r="AR7772" s="61"/>
      <c r="AS7772" s="61"/>
      <c r="AT7772" s="61"/>
      <c r="AU7772" s="61"/>
      <c r="AV7772" s="61"/>
      <c r="AW7772" s="60"/>
    </row>
    <row r="7773" s="59" customFormat="1" customHeight="1" spans="1:49">
      <c r="A7773" s="60"/>
      <c r="B7773" s="60"/>
      <c r="C7773" s="60"/>
      <c r="D7773" s="60"/>
      <c r="H7773" s="61"/>
      <c r="I7773" s="61"/>
      <c r="J7773" s="61"/>
      <c r="K7773" s="61"/>
      <c r="L7773" s="61"/>
      <c r="M7773" s="61"/>
      <c r="N7773" s="61"/>
      <c r="O7773" s="61"/>
      <c r="P7773" s="61"/>
      <c r="Q7773" s="61"/>
      <c r="R7773" s="61"/>
      <c r="S7773" s="61"/>
      <c r="T7773" s="61"/>
      <c r="U7773" s="61"/>
      <c r="V7773" s="61"/>
      <c r="W7773" s="61"/>
      <c r="X7773" s="61"/>
      <c r="Y7773" s="61"/>
      <c r="Z7773" s="61"/>
      <c r="AA7773" s="61"/>
      <c r="AB7773" s="61"/>
      <c r="AC7773" s="61"/>
      <c r="AD7773" s="61"/>
      <c r="AE7773" s="61"/>
      <c r="AF7773" s="61"/>
      <c r="AG7773" s="61"/>
      <c r="AH7773" s="61"/>
      <c r="AI7773" s="61"/>
      <c r="AJ7773" s="61"/>
      <c r="AK7773" s="61"/>
      <c r="AL7773" s="61"/>
      <c r="AM7773" s="61"/>
      <c r="AN7773" s="61"/>
      <c r="AO7773" s="61"/>
      <c r="AP7773" s="62"/>
      <c r="AQ7773" s="61"/>
      <c r="AR7773" s="61"/>
      <c r="AS7773" s="61"/>
      <c r="AT7773" s="61"/>
      <c r="AU7773" s="61"/>
      <c r="AV7773" s="61"/>
      <c r="AW7773" s="60"/>
    </row>
    <row r="7774" s="59" customFormat="1" customHeight="1" spans="1:49">
      <c r="A7774" s="60"/>
      <c r="B7774" s="60"/>
      <c r="C7774" s="60"/>
      <c r="D7774" s="60"/>
      <c r="H7774" s="61"/>
      <c r="I7774" s="61"/>
      <c r="J7774" s="61"/>
      <c r="K7774" s="61"/>
      <c r="L7774" s="61"/>
      <c r="M7774" s="61"/>
      <c r="N7774" s="61"/>
      <c r="O7774" s="61"/>
      <c r="P7774" s="61"/>
      <c r="Q7774" s="61"/>
      <c r="R7774" s="61"/>
      <c r="S7774" s="61"/>
      <c r="T7774" s="61"/>
      <c r="U7774" s="61"/>
      <c r="V7774" s="61"/>
      <c r="W7774" s="61"/>
      <c r="X7774" s="61"/>
      <c r="Y7774" s="61"/>
      <c r="Z7774" s="61"/>
      <c r="AA7774" s="61"/>
      <c r="AB7774" s="61"/>
      <c r="AC7774" s="61"/>
      <c r="AD7774" s="61"/>
      <c r="AE7774" s="61"/>
      <c r="AF7774" s="61"/>
      <c r="AG7774" s="61"/>
      <c r="AH7774" s="61"/>
      <c r="AI7774" s="61"/>
      <c r="AJ7774" s="61"/>
      <c r="AK7774" s="61"/>
      <c r="AL7774" s="61"/>
      <c r="AM7774" s="61"/>
      <c r="AN7774" s="61"/>
      <c r="AO7774" s="61"/>
      <c r="AP7774" s="62"/>
      <c r="AQ7774" s="61"/>
      <c r="AR7774" s="61"/>
      <c r="AS7774" s="61"/>
      <c r="AT7774" s="61"/>
      <c r="AU7774" s="61"/>
      <c r="AV7774" s="61"/>
      <c r="AW7774" s="60"/>
    </row>
    <row r="7775" s="59" customFormat="1" customHeight="1" spans="1:49">
      <c r="A7775" s="60"/>
      <c r="B7775" s="60"/>
      <c r="C7775" s="60"/>
      <c r="D7775" s="60"/>
      <c r="H7775" s="61"/>
      <c r="I7775" s="61"/>
      <c r="J7775" s="61"/>
      <c r="K7775" s="61"/>
      <c r="L7775" s="61"/>
      <c r="M7775" s="61"/>
      <c r="N7775" s="61"/>
      <c r="O7775" s="61"/>
      <c r="P7775" s="61"/>
      <c r="Q7775" s="61"/>
      <c r="R7775" s="61"/>
      <c r="S7775" s="61"/>
      <c r="T7775" s="61"/>
      <c r="U7775" s="61"/>
      <c r="V7775" s="61"/>
      <c r="W7775" s="61"/>
      <c r="X7775" s="61"/>
      <c r="Y7775" s="61"/>
      <c r="Z7775" s="61"/>
      <c r="AA7775" s="61"/>
      <c r="AB7775" s="61"/>
      <c r="AC7775" s="61"/>
      <c r="AD7775" s="61"/>
      <c r="AE7775" s="61"/>
      <c r="AF7775" s="61"/>
      <c r="AG7775" s="61"/>
      <c r="AH7775" s="61"/>
      <c r="AI7775" s="61"/>
      <c r="AJ7775" s="61"/>
      <c r="AK7775" s="61"/>
      <c r="AL7775" s="61"/>
      <c r="AM7775" s="61"/>
      <c r="AN7775" s="61"/>
      <c r="AO7775" s="61"/>
      <c r="AP7775" s="62"/>
      <c r="AQ7775" s="61"/>
      <c r="AR7775" s="61"/>
      <c r="AS7775" s="61"/>
      <c r="AT7775" s="61"/>
      <c r="AU7775" s="61"/>
      <c r="AV7775" s="61"/>
      <c r="AW7775" s="60"/>
    </row>
    <row r="7776" s="59" customFormat="1" customHeight="1" spans="1:49">
      <c r="A7776" s="60"/>
      <c r="B7776" s="60"/>
      <c r="C7776" s="60"/>
      <c r="D7776" s="60"/>
      <c r="H7776" s="61"/>
      <c r="I7776" s="61"/>
      <c r="J7776" s="61"/>
      <c r="K7776" s="61"/>
      <c r="L7776" s="61"/>
      <c r="M7776" s="61"/>
      <c r="N7776" s="61"/>
      <c r="O7776" s="61"/>
      <c r="P7776" s="61"/>
      <c r="Q7776" s="61"/>
      <c r="R7776" s="61"/>
      <c r="S7776" s="61"/>
      <c r="T7776" s="61"/>
      <c r="U7776" s="61"/>
      <c r="V7776" s="61"/>
      <c r="W7776" s="61"/>
      <c r="X7776" s="61"/>
      <c r="Y7776" s="61"/>
      <c r="Z7776" s="61"/>
      <c r="AA7776" s="61"/>
      <c r="AB7776" s="61"/>
      <c r="AC7776" s="61"/>
      <c r="AD7776" s="61"/>
      <c r="AE7776" s="61"/>
      <c r="AF7776" s="61"/>
      <c r="AG7776" s="61"/>
      <c r="AH7776" s="61"/>
      <c r="AI7776" s="61"/>
      <c r="AJ7776" s="61"/>
      <c r="AK7776" s="61"/>
      <c r="AL7776" s="61"/>
      <c r="AM7776" s="61"/>
      <c r="AN7776" s="61"/>
      <c r="AO7776" s="61"/>
      <c r="AP7776" s="62"/>
      <c r="AQ7776" s="61"/>
      <c r="AR7776" s="61"/>
      <c r="AS7776" s="61"/>
      <c r="AT7776" s="61"/>
      <c r="AU7776" s="61"/>
      <c r="AV7776" s="61"/>
      <c r="AW7776" s="60"/>
    </row>
    <row r="7777" s="59" customFormat="1" customHeight="1" spans="1:49">
      <c r="A7777" s="60"/>
      <c r="B7777" s="60"/>
      <c r="C7777" s="60"/>
      <c r="D7777" s="60"/>
      <c r="H7777" s="61"/>
      <c r="I7777" s="61"/>
      <c r="J7777" s="61"/>
      <c r="K7777" s="61"/>
      <c r="L7777" s="61"/>
      <c r="M7777" s="61"/>
      <c r="N7777" s="61"/>
      <c r="O7777" s="61"/>
      <c r="P7777" s="61"/>
      <c r="Q7777" s="61"/>
      <c r="R7777" s="61"/>
      <c r="S7777" s="61"/>
      <c r="T7777" s="61"/>
      <c r="U7777" s="61"/>
      <c r="V7777" s="61"/>
      <c r="W7777" s="61"/>
      <c r="X7777" s="61"/>
      <c r="Y7777" s="61"/>
      <c r="Z7777" s="61"/>
      <c r="AA7777" s="61"/>
      <c r="AB7777" s="61"/>
      <c r="AC7777" s="61"/>
      <c r="AD7777" s="61"/>
      <c r="AE7777" s="61"/>
      <c r="AF7777" s="61"/>
      <c r="AG7777" s="61"/>
      <c r="AH7777" s="61"/>
      <c r="AI7777" s="61"/>
      <c r="AJ7777" s="61"/>
      <c r="AK7777" s="61"/>
      <c r="AL7777" s="61"/>
      <c r="AM7777" s="61"/>
      <c r="AN7777" s="61"/>
      <c r="AO7777" s="61"/>
      <c r="AP7777" s="62"/>
      <c r="AQ7777" s="61"/>
      <c r="AR7777" s="61"/>
      <c r="AS7777" s="61"/>
      <c r="AT7777" s="61"/>
      <c r="AU7777" s="61"/>
      <c r="AV7777" s="61"/>
      <c r="AW7777" s="60"/>
    </row>
    <row r="7778" s="59" customFormat="1" customHeight="1" spans="1:49">
      <c r="A7778" s="60"/>
      <c r="B7778" s="60"/>
      <c r="C7778" s="60"/>
      <c r="D7778" s="60"/>
      <c r="H7778" s="61"/>
      <c r="I7778" s="61"/>
      <c r="J7778" s="61"/>
      <c r="K7778" s="61"/>
      <c r="L7778" s="61"/>
      <c r="M7778" s="61"/>
      <c r="N7778" s="61"/>
      <c r="O7778" s="61"/>
      <c r="P7778" s="61"/>
      <c r="Q7778" s="61"/>
      <c r="R7778" s="61"/>
      <c r="S7778" s="61"/>
      <c r="T7778" s="61"/>
      <c r="U7778" s="61"/>
      <c r="V7778" s="61"/>
      <c r="W7778" s="61"/>
      <c r="X7778" s="61"/>
      <c r="Y7778" s="61"/>
      <c r="Z7778" s="61"/>
      <c r="AA7778" s="61"/>
      <c r="AB7778" s="61"/>
      <c r="AC7778" s="61"/>
      <c r="AD7778" s="61"/>
      <c r="AE7778" s="61"/>
      <c r="AF7778" s="61"/>
      <c r="AG7778" s="61"/>
      <c r="AH7778" s="61"/>
      <c r="AI7778" s="61"/>
      <c r="AJ7778" s="61"/>
      <c r="AK7778" s="61"/>
      <c r="AL7778" s="61"/>
      <c r="AM7778" s="61"/>
      <c r="AN7778" s="61"/>
      <c r="AO7778" s="61"/>
      <c r="AP7778" s="62"/>
      <c r="AQ7778" s="61"/>
      <c r="AR7778" s="61"/>
      <c r="AS7778" s="61"/>
      <c r="AT7778" s="61"/>
      <c r="AU7778" s="61"/>
      <c r="AV7778" s="61"/>
      <c r="AW7778" s="60"/>
    </row>
    <row r="7779" s="59" customFormat="1" customHeight="1" spans="1:49">
      <c r="A7779" s="60"/>
      <c r="B7779" s="60"/>
      <c r="C7779" s="60"/>
      <c r="D7779" s="60"/>
      <c r="H7779" s="61"/>
      <c r="I7779" s="61"/>
      <c r="J7779" s="61"/>
      <c r="K7779" s="61"/>
      <c r="L7779" s="61"/>
      <c r="M7779" s="61"/>
      <c r="N7779" s="61"/>
      <c r="O7779" s="61"/>
      <c r="P7779" s="61"/>
      <c r="Q7779" s="61"/>
      <c r="R7779" s="61"/>
      <c r="S7779" s="61"/>
      <c r="T7779" s="61"/>
      <c r="U7779" s="61"/>
      <c r="V7779" s="61"/>
      <c r="W7779" s="61"/>
      <c r="X7779" s="61"/>
      <c r="Y7779" s="61"/>
      <c r="Z7779" s="61"/>
      <c r="AA7779" s="61"/>
      <c r="AB7779" s="61"/>
      <c r="AC7779" s="61"/>
      <c r="AD7779" s="61"/>
      <c r="AE7779" s="61"/>
      <c r="AF7779" s="61"/>
      <c r="AG7779" s="61"/>
      <c r="AH7779" s="61"/>
      <c r="AI7779" s="61"/>
      <c r="AJ7779" s="61"/>
      <c r="AK7779" s="61"/>
      <c r="AL7779" s="61"/>
      <c r="AM7779" s="61"/>
      <c r="AN7779" s="61"/>
      <c r="AO7779" s="61"/>
      <c r="AP7779" s="62"/>
      <c r="AQ7779" s="61"/>
      <c r="AR7779" s="61"/>
      <c r="AS7779" s="61"/>
      <c r="AT7779" s="61"/>
      <c r="AU7779" s="61"/>
      <c r="AV7779" s="61"/>
      <c r="AW7779" s="60"/>
    </row>
    <row r="7780" s="59" customFormat="1" customHeight="1" spans="1:49">
      <c r="A7780" s="60"/>
      <c r="B7780" s="60"/>
      <c r="C7780" s="60"/>
      <c r="D7780" s="60"/>
      <c r="H7780" s="61"/>
      <c r="I7780" s="61"/>
      <c r="J7780" s="61"/>
      <c r="K7780" s="61"/>
      <c r="L7780" s="61"/>
      <c r="M7780" s="61"/>
      <c r="N7780" s="61"/>
      <c r="O7780" s="61"/>
      <c r="P7780" s="61"/>
      <c r="Q7780" s="61"/>
      <c r="R7780" s="61"/>
      <c r="S7780" s="61"/>
      <c r="T7780" s="61"/>
      <c r="U7780" s="61"/>
      <c r="V7780" s="61"/>
      <c r="W7780" s="61"/>
      <c r="X7780" s="61"/>
      <c r="Y7780" s="61"/>
      <c r="Z7780" s="61"/>
      <c r="AA7780" s="61"/>
      <c r="AB7780" s="61"/>
      <c r="AC7780" s="61"/>
      <c r="AD7780" s="61"/>
      <c r="AE7780" s="61"/>
      <c r="AF7780" s="61"/>
      <c r="AG7780" s="61"/>
      <c r="AH7780" s="61"/>
      <c r="AI7780" s="61"/>
      <c r="AJ7780" s="61"/>
      <c r="AK7780" s="61"/>
      <c r="AL7780" s="61"/>
      <c r="AM7780" s="61"/>
      <c r="AN7780" s="61"/>
      <c r="AO7780" s="61"/>
      <c r="AP7780" s="62"/>
      <c r="AQ7780" s="61"/>
      <c r="AR7780" s="61"/>
      <c r="AS7780" s="61"/>
      <c r="AT7780" s="61"/>
      <c r="AU7780" s="61"/>
      <c r="AV7780" s="61"/>
      <c r="AW7780" s="60"/>
    </row>
    <row r="7781" s="59" customFormat="1" customHeight="1" spans="1:49">
      <c r="A7781" s="60"/>
      <c r="B7781" s="60"/>
      <c r="C7781" s="60"/>
      <c r="D7781" s="60"/>
      <c r="H7781" s="61"/>
      <c r="I7781" s="61"/>
      <c r="J7781" s="61"/>
      <c r="K7781" s="61"/>
      <c r="L7781" s="61"/>
      <c r="M7781" s="61"/>
      <c r="N7781" s="61"/>
      <c r="O7781" s="61"/>
      <c r="P7781" s="61"/>
      <c r="Q7781" s="61"/>
      <c r="R7781" s="61"/>
      <c r="S7781" s="61"/>
      <c r="T7781" s="61"/>
      <c r="U7781" s="61"/>
      <c r="V7781" s="61"/>
      <c r="W7781" s="61"/>
      <c r="X7781" s="61"/>
      <c r="Y7781" s="61"/>
      <c r="Z7781" s="61"/>
      <c r="AA7781" s="61"/>
      <c r="AB7781" s="61"/>
      <c r="AC7781" s="61"/>
      <c r="AD7781" s="61"/>
      <c r="AE7781" s="61"/>
      <c r="AF7781" s="61"/>
      <c r="AG7781" s="61"/>
      <c r="AH7781" s="61"/>
      <c r="AI7781" s="61"/>
      <c r="AJ7781" s="61"/>
      <c r="AK7781" s="61"/>
      <c r="AL7781" s="61"/>
      <c r="AM7781" s="61"/>
      <c r="AN7781" s="61"/>
      <c r="AO7781" s="61"/>
      <c r="AP7781" s="62"/>
      <c r="AQ7781" s="61"/>
      <c r="AR7781" s="61"/>
      <c r="AS7781" s="61"/>
      <c r="AT7781" s="61"/>
      <c r="AU7781" s="61"/>
      <c r="AV7781" s="61"/>
      <c r="AW7781" s="60"/>
    </row>
    <row r="7782" s="59" customFormat="1" customHeight="1" spans="1:49">
      <c r="A7782" s="60"/>
      <c r="B7782" s="60"/>
      <c r="C7782" s="60"/>
      <c r="D7782" s="60"/>
      <c r="H7782" s="61"/>
      <c r="I7782" s="61"/>
      <c r="J7782" s="61"/>
      <c r="K7782" s="61"/>
      <c r="L7782" s="61"/>
      <c r="M7782" s="61"/>
      <c r="N7782" s="61"/>
      <c r="O7782" s="61"/>
      <c r="P7782" s="61"/>
      <c r="Q7782" s="61"/>
      <c r="R7782" s="61"/>
      <c r="S7782" s="61"/>
      <c r="T7782" s="61"/>
      <c r="U7782" s="61"/>
      <c r="V7782" s="61"/>
      <c r="W7782" s="61"/>
      <c r="X7782" s="61"/>
      <c r="Y7782" s="61"/>
      <c r="Z7782" s="61"/>
      <c r="AA7782" s="61"/>
      <c r="AB7782" s="61"/>
      <c r="AC7782" s="61"/>
      <c r="AD7782" s="61"/>
      <c r="AE7782" s="61"/>
      <c r="AF7782" s="61"/>
      <c r="AG7782" s="61"/>
      <c r="AH7782" s="61"/>
      <c r="AI7782" s="61"/>
      <c r="AJ7782" s="61"/>
      <c r="AK7782" s="61"/>
      <c r="AL7782" s="61"/>
      <c r="AM7782" s="61"/>
      <c r="AN7782" s="61"/>
      <c r="AO7782" s="61"/>
      <c r="AP7782" s="62"/>
      <c r="AQ7782" s="61"/>
      <c r="AR7782" s="61"/>
      <c r="AS7782" s="61"/>
      <c r="AT7782" s="61"/>
      <c r="AU7782" s="61"/>
      <c r="AV7782" s="61"/>
      <c r="AW7782" s="60"/>
    </row>
    <row r="7783" s="59" customFormat="1" customHeight="1" spans="1:49">
      <c r="A7783" s="60"/>
      <c r="B7783" s="60"/>
      <c r="C7783" s="60"/>
      <c r="D7783" s="60"/>
      <c r="H7783" s="61"/>
      <c r="I7783" s="61"/>
      <c r="J7783" s="61"/>
      <c r="K7783" s="61"/>
      <c r="L7783" s="61"/>
      <c r="M7783" s="61"/>
      <c r="N7783" s="61"/>
      <c r="O7783" s="61"/>
      <c r="P7783" s="61"/>
      <c r="Q7783" s="61"/>
      <c r="R7783" s="61"/>
      <c r="S7783" s="61"/>
      <c r="T7783" s="61"/>
      <c r="U7783" s="61"/>
      <c r="V7783" s="61"/>
      <c r="W7783" s="61"/>
      <c r="X7783" s="61"/>
      <c r="Y7783" s="61"/>
      <c r="Z7783" s="61"/>
      <c r="AA7783" s="61"/>
      <c r="AB7783" s="61"/>
      <c r="AC7783" s="61"/>
      <c r="AD7783" s="61"/>
      <c r="AE7783" s="61"/>
      <c r="AF7783" s="61"/>
      <c r="AG7783" s="61"/>
      <c r="AH7783" s="61"/>
      <c r="AI7783" s="61"/>
      <c r="AJ7783" s="61"/>
      <c r="AK7783" s="61"/>
      <c r="AL7783" s="61"/>
      <c r="AM7783" s="61"/>
      <c r="AN7783" s="61"/>
      <c r="AO7783" s="61"/>
      <c r="AP7783" s="62"/>
      <c r="AQ7783" s="61"/>
      <c r="AR7783" s="61"/>
      <c r="AS7783" s="61"/>
      <c r="AT7783" s="61"/>
      <c r="AU7783" s="61"/>
      <c r="AV7783" s="61"/>
      <c r="AW7783" s="60"/>
    </row>
    <row r="7784" s="59" customFormat="1" customHeight="1" spans="1:49">
      <c r="A7784" s="60"/>
      <c r="B7784" s="60"/>
      <c r="C7784" s="60"/>
      <c r="D7784" s="60"/>
      <c r="H7784" s="61"/>
      <c r="I7784" s="61"/>
      <c r="J7784" s="61"/>
      <c r="K7784" s="61"/>
      <c r="L7784" s="61"/>
      <c r="M7784" s="61"/>
      <c r="N7784" s="61"/>
      <c r="O7784" s="61"/>
      <c r="P7784" s="61"/>
      <c r="Q7784" s="61"/>
      <c r="R7784" s="61"/>
      <c r="S7784" s="61"/>
      <c r="T7784" s="61"/>
      <c r="U7784" s="61"/>
      <c r="V7784" s="61"/>
      <c r="W7784" s="61"/>
      <c r="X7784" s="61"/>
      <c r="Y7784" s="61"/>
      <c r="Z7784" s="61"/>
      <c r="AA7784" s="61"/>
      <c r="AB7784" s="61"/>
      <c r="AC7784" s="61"/>
      <c r="AD7784" s="61"/>
      <c r="AE7784" s="61"/>
      <c r="AF7784" s="61"/>
      <c r="AG7784" s="61"/>
      <c r="AH7784" s="61"/>
      <c r="AI7784" s="61"/>
      <c r="AJ7784" s="61"/>
      <c r="AK7784" s="61"/>
      <c r="AL7784" s="61"/>
      <c r="AM7784" s="61"/>
      <c r="AN7784" s="61"/>
      <c r="AO7784" s="61"/>
      <c r="AP7784" s="62"/>
      <c r="AQ7784" s="61"/>
      <c r="AR7784" s="61"/>
      <c r="AS7784" s="61"/>
      <c r="AT7784" s="61"/>
      <c r="AU7784" s="61"/>
      <c r="AV7784" s="61"/>
      <c r="AW7784" s="60"/>
    </row>
    <row r="7785" s="59" customFormat="1" customHeight="1" spans="1:49">
      <c r="A7785" s="60"/>
      <c r="B7785" s="60"/>
      <c r="C7785" s="60"/>
      <c r="D7785" s="60"/>
      <c r="H7785" s="61"/>
      <c r="I7785" s="61"/>
      <c r="J7785" s="61"/>
      <c r="K7785" s="61"/>
      <c r="L7785" s="61"/>
      <c r="M7785" s="61"/>
      <c r="N7785" s="61"/>
      <c r="O7785" s="61"/>
      <c r="P7785" s="61"/>
      <c r="Q7785" s="61"/>
      <c r="R7785" s="61"/>
      <c r="S7785" s="61"/>
      <c r="T7785" s="61"/>
      <c r="U7785" s="61"/>
      <c r="V7785" s="61"/>
      <c r="W7785" s="61"/>
      <c r="X7785" s="61"/>
      <c r="Y7785" s="61"/>
      <c r="Z7785" s="61"/>
      <c r="AA7785" s="61"/>
      <c r="AB7785" s="61"/>
      <c r="AC7785" s="61"/>
      <c r="AD7785" s="61"/>
      <c r="AE7785" s="61"/>
      <c r="AF7785" s="61"/>
      <c r="AG7785" s="61"/>
      <c r="AH7785" s="61"/>
      <c r="AI7785" s="61"/>
      <c r="AJ7785" s="61"/>
      <c r="AK7785" s="61"/>
      <c r="AL7785" s="61"/>
      <c r="AM7785" s="61"/>
      <c r="AN7785" s="61"/>
      <c r="AO7785" s="61"/>
      <c r="AP7785" s="62"/>
      <c r="AQ7785" s="61"/>
      <c r="AR7785" s="61"/>
      <c r="AS7785" s="61"/>
      <c r="AT7785" s="61"/>
      <c r="AU7785" s="61"/>
      <c r="AV7785" s="61"/>
      <c r="AW7785" s="60"/>
    </row>
    <row r="7786" s="59" customFormat="1" customHeight="1" spans="1:49">
      <c r="A7786" s="60"/>
      <c r="B7786" s="60"/>
      <c r="C7786" s="60"/>
      <c r="D7786" s="60"/>
      <c r="H7786" s="61"/>
      <c r="I7786" s="61"/>
      <c r="J7786" s="61"/>
      <c r="K7786" s="61"/>
      <c r="L7786" s="61"/>
      <c r="M7786" s="61"/>
      <c r="N7786" s="61"/>
      <c r="O7786" s="61"/>
      <c r="P7786" s="61"/>
      <c r="Q7786" s="61"/>
      <c r="R7786" s="61"/>
      <c r="S7786" s="61"/>
      <c r="T7786" s="61"/>
      <c r="U7786" s="61"/>
      <c r="V7786" s="61"/>
      <c r="W7786" s="61"/>
      <c r="X7786" s="61"/>
      <c r="Y7786" s="61"/>
      <c r="Z7786" s="61"/>
      <c r="AA7786" s="61"/>
      <c r="AB7786" s="61"/>
      <c r="AC7786" s="61"/>
      <c r="AD7786" s="61"/>
      <c r="AE7786" s="61"/>
      <c r="AF7786" s="61"/>
      <c r="AG7786" s="61"/>
      <c r="AH7786" s="61"/>
      <c r="AI7786" s="61"/>
      <c r="AJ7786" s="61"/>
      <c r="AK7786" s="61"/>
      <c r="AL7786" s="61"/>
      <c r="AM7786" s="61"/>
      <c r="AN7786" s="61"/>
      <c r="AO7786" s="61"/>
      <c r="AP7786" s="62"/>
      <c r="AQ7786" s="61"/>
      <c r="AR7786" s="61"/>
      <c r="AS7786" s="61"/>
      <c r="AT7786" s="61"/>
      <c r="AU7786" s="61"/>
      <c r="AV7786" s="61"/>
      <c r="AW7786" s="60"/>
    </row>
    <row r="7787" s="59" customFormat="1" customHeight="1" spans="1:49">
      <c r="A7787" s="60"/>
      <c r="B7787" s="60"/>
      <c r="C7787" s="60"/>
      <c r="D7787" s="60"/>
      <c r="H7787" s="61"/>
      <c r="I7787" s="61"/>
      <c r="J7787" s="61"/>
      <c r="K7787" s="61"/>
      <c r="L7787" s="61"/>
      <c r="M7787" s="61"/>
      <c r="N7787" s="61"/>
      <c r="O7787" s="61"/>
      <c r="P7787" s="61"/>
      <c r="Q7787" s="61"/>
      <c r="R7787" s="61"/>
      <c r="S7787" s="61"/>
      <c r="T7787" s="61"/>
      <c r="U7787" s="61"/>
      <c r="V7787" s="61"/>
      <c r="W7787" s="61"/>
      <c r="X7787" s="61"/>
      <c r="Y7787" s="61"/>
      <c r="Z7787" s="61"/>
      <c r="AA7787" s="61"/>
      <c r="AB7787" s="61"/>
      <c r="AC7787" s="61"/>
      <c r="AD7787" s="61"/>
      <c r="AE7787" s="61"/>
      <c r="AF7787" s="61"/>
      <c r="AG7787" s="61"/>
      <c r="AH7787" s="61"/>
      <c r="AI7787" s="61"/>
      <c r="AJ7787" s="61"/>
      <c r="AK7787" s="61"/>
      <c r="AL7787" s="61"/>
      <c r="AM7787" s="61"/>
      <c r="AN7787" s="61"/>
      <c r="AO7787" s="61"/>
      <c r="AP7787" s="62"/>
      <c r="AQ7787" s="61"/>
      <c r="AR7787" s="61"/>
      <c r="AS7787" s="61"/>
      <c r="AT7787" s="61"/>
      <c r="AU7787" s="61"/>
      <c r="AV7787" s="61"/>
      <c r="AW7787" s="60"/>
    </row>
    <row r="7788" s="59" customFormat="1" customHeight="1" spans="1:49">
      <c r="A7788" s="60"/>
      <c r="B7788" s="60"/>
      <c r="C7788" s="60"/>
      <c r="D7788" s="60"/>
      <c r="H7788" s="61"/>
      <c r="I7788" s="61"/>
      <c r="J7788" s="61"/>
      <c r="K7788" s="61"/>
      <c r="L7788" s="61"/>
      <c r="M7788" s="61"/>
      <c r="N7788" s="61"/>
      <c r="O7788" s="61"/>
      <c r="P7788" s="61"/>
      <c r="Q7788" s="61"/>
      <c r="R7788" s="61"/>
      <c r="S7788" s="61"/>
      <c r="T7788" s="61"/>
      <c r="U7788" s="61"/>
      <c r="V7788" s="61"/>
      <c r="W7788" s="61"/>
      <c r="X7788" s="61"/>
      <c r="Y7788" s="61"/>
      <c r="Z7788" s="61"/>
      <c r="AA7788" s="61"/>
      <c r="AB7788" s="61"/>
      <c r="AC7788" s="61"/>
      <c r="AD7788" s="61"/>
      <c r="AE7788" s="61"/>
      <c r="AF7788" s="61"/>
      <c r="AG7788" s="61"/>
      <c r="AH7788" s="61"/>
      <c r="AI7788" s="61"/>
      <c r="AJ7788" s="61"/>
      <c r="AK7788" s="61"/>
      <c r="AL7788" s="61"/>
      <c r="AM7788" s="61"/>
      <c r="AN7788" s="61"/>
      <c r="AO7788" s="61"/>
      <c r="AP7788" s="62"/>
      <c r="AQ7788" s="61"/>
      <c r="AR7788" s="61"/>
      <c r="AS7788" s="61"/>
      <c r="AT7788" s="61"/>
      <c r="AU7788" s="61"/>
      <c r="AV7788" s="61"/>
      <c r="AW7788" s="60"/>
    </row>
    <row r="7789" s="59" customFormat="1" customHeight="1" spans="1:49">
      <c r="A7789" s="60"/>
      <c r="B7789" s="60"/>
      <c r="C7789" s="60"/>
      <c r="D7789" s="60"/>
      <c r="H7789" s="61"/>
      <c r="I7789" s="61"/>
      <c r="J7789" s="61"/>
      <c r="K7789" s="61"/>
      <c r="L7789" s="61"/>
      <c r="M7789" s="61"/>
      <c r="N7789" s="61"/>
      <c r="O7789" s="61"/>
      <c r="P7789" s="61"/>
      <c r="Q7789" s="61"/>
      <c r="R7789" s="61"/>
      <c r="S7789" s="61"/>
      <c r="T7789" s="61"/>
      <c r="U7789" s="61"/>
      <c r="V7789" s="61"/>
      <c r="W7789" s="61"/>
      <c r="X7789" s="61"/>
      <c r="Y7789" s="61"/>
      <c r="Z7789" s="61"/>
      <c r="AA7789" s="61"/>
      <c r="AB7789" s="61"/>
      <c r="AC7789" s="61"/>
      <c r="AD7789" s="61"/>
      <c r="AE7789" s="61"/>
      <c r="AF7789" s="61"/>
      <c r="AG7789" s="61"/>
      <c r="AH7789" s="61"/>
      <c r="AI7789" s="61"/>
      <c r="AJ7789" s="61"/>
      <c r="AK7789" s="61"/>
      <c r="AL7789" s="61"/>
      <c r="AM7789" s="61"/>
      <c r="AN7789" s="61"/>
      <c r="AO7789" s="61"/>
      <c r="AP7789" s="62"/>
      <c r="AQ7789" s="61"/>
      <c r="AR7789" s="61"/>
      <c r="AS7789" s="61"/>
      <c r="AT7789" s="61"/>
      <c r="AU7789" s="61"/>
      <c r="AV7789" s="61"/>
      <c r="AW7789" s="60"/>
    </row>
    <row r="7790" s="59" customFormat="1" customHeight="1" spans="1:49">
      <c r="A7790" s="60"/>
      <c r="B7790" s="60"/>
      <c r="C7790" s="60"/>
      <c r="D7790" s="60"/>
      <c r="H7790" s="61"/>
      <c r="I7790" s="61"/>
      <c r="J7790" s="61"/>
      <c r="K7790" s="61"/>
      <c r="L7790" s="61"/>
      <c r="M7790" s="61"/>
      <c r="N7790" s="61"/>
      <c r="O7790" s="61"/>
      <c r="P7790" s="61"/>
      <c r="Q7790" s="61"/>
      <c r="R7790" s="61"/>
      <c r="S7790" s="61"/>
      <c r="T7790" s="61"/>
      <c r="U7790" s="61"/>
      <c r="V7790" s="61"/>
      <c r="W7790" s="61"/>
      <c r="X7790" s="61"/>
      <c r="Y7790" s="61"/>
      <c r="Z7790" s="61"/>
      <c r="AA7790" s="61"/>
      <c r="AB7790" s="61"/>
      <c r="AC7790" s="61"/>
      <c r="AD7790" s="61"/>
      <c r="AE7790" s="61"/>
      <c r="AF7790" s="61"/>
      <c r="AG7790" s="61"/>
      <c r="AH7790" s="61"/>
      <c r="AI7790" s="61"/>
      <c r="AJ7790" s="61"/>
      <c r="AK7790" s="61"/>
      <c r="AL7790" s="61"/>
      <c r="AM7790" s="61"/>
      <c r="AN7790" s="61"/>
      <c r="AO7790" s="61"/>
      <c r="AP7790" s="62"/>
      <c r="AQ7790" s="61"/>
      <c r="AR7790" s="61"/>
      <c r="AS7790" s="61"/>
      <c r="AT7790" s="61"/>
      <c r="AU7790" s="61"/>
      <c r="AV7790" s="61"/>
      <c r="AW7790" s="60"/>
    </row>
    <row r="7791" s="59" customFormat="1" customHeight="1" spans="1:49">
      <c r="A7791" s="60"/>
      <c r="B7791" s="60"/>
      <c r="C7791" s="60"/>
      <c r="D7791" s="60"/>
      <c r="H7791" s="61"/>
      <c r="I7791" s="61"/>
      <c r="J7791" s="61"/>
      <c r="K7791" s="61"/>
      <c r="L7791" s="61"/>
      <c r="M7791" s="61"/>
      <c r="N7791" s="61"/>
      <c r="O7791" s="61"/>
      <c r="P7791" s="61"/>
      <c r="Q7791" s="61"/>
      <c r="R7791" s="61"/>
      <c r="S7791" s="61"/>
      <c r="T7791" s="61"/>
      <c r="U7791" s="61"/>
      <c r="V7791" s="61"/>
      <c r="W7791" s="61"/>
      <c r="X7791" s="61"/>
      <c r="Y7791" s="61"/>
      <c r="Z7791" s="61"/>
      <c r="AA7791" s="61"/>
      <c r="AB7791" s="61"/>
      <c r="AC7791" s="61"/>
      <c r="AD7791" s="61"/>
      <c r="AE7791" s="61"/>
      <c r="AF7791" s="61"/>
      <c r="AG7791" s="61"/>
      <c r="AH7791" s="61"/>
      <c r="AI7791" s="61"/>
      <c r="AJ7791" s="61"/>
      <c r="AK7791" s="61"/>
      <c r="AL7791" s="61"/>
      <c r="AM7791" s="61"/>
      <c r="AN7791" s="61"/>
      <c r="AO7791" s="61"/>
      <c r="AP7791" s="62"/>
      <c r="AQ7791" s="61"/>
      <c r="AR7791" s="61"/>
      <c r="AS7791" s="61"/>
      <c r="AT7791" s="61"/>
      <c r="AU7791" s="61"/>
      <c r="AV7791" s="61"/>
      <c r="AW7791" s="60"/>
    </row>
    <row r="7792" s="59" customFormat="1" customHeight="1" spans="1:49">
      <c r="A7792" s="60"/>
      <c r="B7792" s="60"/>
      <c r="C7792" s="60"/>
      <c r="D7792" s="60"/>
      <c r="H7792" s="61"/>
      <c r="I7792" s="61"/>
      <c r="J7792" s="61"/>
      <c r="K7792" s="61"/>
      <c r="L7792" s="61"/>
      <c r="M7792" s="61"/>
      <c r="N7792" s="61"/>
      <c r="O7792" s="61"/>
      <c r="P7792" s="61"/>
      <c r="Q7792" s="61"/>
      <c r="R7792" s="61"/>
      <c r="S7792" s="61"/>
      <c r="T7792" s="61"/>
      <c r="U7792" s="61"/>
      <c r="V7792" s="61"/>
      <c r="W7792" s="61"/>
      <c r="X7792" s="61"/>
      <c r="Y7792" s="61"/>
      <c r="Z7792" s="61"/>
      <c r="AA7792" s="61"/>
      <c r="AB7792" s="61"/>
      <c r="AC7792" s="61"/>
      <c r="AD7792" s="61"/>
      <c r="AE7792" s="61"/>
      <c r="AF7792" s="61"/>
      <c r="AG7792" s="61"/>
      <c r="AH7792" s="61"/>
      <c r="AI7792" s="61"/>
      <c r="AJ7792" s="61"/>
      <c r="AK7792" s="61"/>
      <c r="AL7792" s="61"/>
      <c r="AM7792" s="61"/>
      <c r="AN7792" s="61"/>
      <c r="AO7792" s="61"/>
      <c r="AP7792" s="62"/>
      <c r="AQ7792" s="61"/>
      <c r="AR7792" s="61"/>
      <c r="AS7792" s="61"/>
      <c r="AT7792" s="61"/>
      <c r="AU7792" s="61"/>
      <c r="AV7792" s="61"/>
      <c r="AW7792" s="60"/>
    </row>
    <row r="7793" s="59" customFormat="1" customHeight="1" spans="1:49">
      <c r="A7793" s="60"/>
      <c r="B7793" s="60"/>
      <c r="C7793" s="60"/>
      <c r="D7793" s="60"/>
      <c r="H7793" s="61"/>
      <c r="I7793" s="61"/>
      <c r="J7793" s="61"/>
      <c r="K7793" s="61"/>
      <c r="L7793" s="61"/>
      <c r="M7793" s="61"/>
      <c r="N7793" s="61"/>
      <c r="O7793" s="61"/>
      <c r="P7793" s="61"/>
      <c r="Q7793" s="61"/>
      <c r="R7793" s="61"/>
      <c r="S7793" s="61"/>
      <c r="T7793" s="61"/>
      <c r="U7793" s="61"/>
      <c r="V7793" s="61"/>
      <c r="W7793" s="61"/>
      <c r="X7793" s="61"/>
      <c r="Y7793" s="61"/>
      <c r="Z7793" s="61"/>
      <c r="AA7793" s="61"/>
      <c r="AB7793" s="61"/>
      <c r="AC7793" s="61"/>
      <c r="AD7793" s="61"/>
      <c r="AE7793" s="61"/>
      <c r="AF7793" s="61"/>
      <c r="AG7793" s="61"/>
      <c r="AH7793" s="61"/>
      <c r="AI7793" s="61"/>
      <c r="AJ7793" s="61"/>
      <c r="AK7793" s="61"/>
      <c r="AL7793" s="61"/>
      <c r="AM7793" s="61"/>
      <c r="AN7793" s="61"/>
      <c r="AO7793" s="61"/>
      <c r="AP7793" s="62"/>
      <c r="AQ7793" s="61"/>
      <c r="AR7793" s="61"/>
      <c r="AS7793" s="61"/>
      <c r="AT7793" s="61"/>
      <c r="AU7793" s="61"/>
      <c r="AV7793" s="61"/>
      <c r="AW7793" s="60"/>
    </row>
    <row r="7794" s="59" customFormat="1" customHeight="1" spans="1:49">
      <c r="A7794" s="60"/>
      <c r="B7794" s="60"/>
      <c r="C7794" s="60"/>
      <c r="D7794" s="60"/>
      <c r="H7794" s="61"/>
      <c r="I7794" s="61"/>
      <c r="J7794" s="61"/>
      <c r="K7794" s="61"/>
      <c r="L7794" s="61"/>
      <c r="M7794" s="61"/>
      <c r="N7794" s="61"/>
      <c r="O7794" s="61"/>
      <c r="P7794" s="61"/>
      <c r="Q7794" s="61"/>
      <c r="R7794" s="61"/>
      <c r="S7794" s="61"/>
      <c r="T7794" s="61"/>
      <c r="U7794" s="61"/>
      <c r="V7794" s="61"/>
      <c r="W7794" s="61"/>
      <c r="X7794" s="61"/>
      <c r="Y7794" s="61"/>
      <c r="Z7794" s="61"/>
      <c r="AA7794" s="61"/>
      <c r="AB7794" s="61"/>
      <c r="AC7794" s="61"/>
      <c r="AD7794" s="61"/>
      <c r="AE7794" s="61"/>
      <c r="AF7794" s="61"/>
      <c r="AG7794" s="61"/>
      <c r="AH7794" s="61"/>
      <c r="AI7794" s="61"/>
      <c r="AJ7794" s="61"/>
      <c r="AK7794" s="61"/>
      <c r="AL7794" s="61"/>
      <c r="AM7794" s="61"/>
      <c r="AN7794" s="61"/>
      <c r="AO7794" s="61"/>
      <c r="AP7794" s="62"/>
      <c r="AQ7794" s="61"/>
      <c r="AR7794" s="61"/>
      <c r="AS7794" s="61"/>
      <c r="AT7794" s="61"/>
      <c r="AU7794" s="61"/>
      <c r="AV7794" s="61"/>
      <c r="AW7794" s="60"/>
    </row>
    <row r="7795" s="59" customFormat="1" customHeight="1" spans="1:49">
      <c r="A7795" s="60"/>
      <c r="B7795" s="60"/>
      <c r="C7795" s="60"/>
      <c r="D7795" s="60"/>
      <c r="H7795" s="61"/>
      <c r="I7795" s="61"/>
      <c r="J7795" s="61"/>
      <c r="K7795" s="61"/>
      <c r="L7795" s="61"/>
      <c r="M7795" s="61"/>
      <c r="N7795" s="61"/>
      <c r="O7795" s="61"/>
      <c r="P7795" s="61"/>
      <c r="Q7795" s="61"/>
      <c r="R7795" s="61"/>
      <c r="S7795" s="61"/>
      <c r="T7795" s="61"/>
      <c r="U7795" s="61"/>
      <c r="V7795" s="61"/>
      <c r="W7795" s="61"/>
      <c r="X7795" s="61"/>
      <c r="Y7795" s="61"/>
      <c r="Z7795" s="61"/>
      <c r="AA7795" s="61"/>
      <c r="AB7795" s="61"/>
      <c r="AC7795" s="61"/>
      <c r="AD7795" s="61"/>
      <c r="AE7795" s="61"/>
      <c r="AF7795" s="61"/>
      <c r="AG7795" s="61"/>
      <c r="AH7795" s="61"/>
      <c r="AI7795" s="61"/>
      <c r="AJ7795" s="61"/>
      <c r="AK7795" s="61"/>
      <c r="AL7795" s="61"/>
      <c r="AM7795" s="61"/>
      <c r="AN7795" s="61"/>
      <c r="AO7795" s="61"/>
      <c r="AP7795" s="62"/>
      <c r="AQ7795" s="61"/>
      <c r="AR7795" s="61"/>
      <c r="AS7795" s="61"/>
      <c r="AT7795" s="61"/>
      <c r="AU7795" s="61"/>
      <c r="AV7795" s="61"/>
      <c r="AW7795" s="60"/>
    </row>
    <row r="7796" s="59" customFormat="1" customHeight="1" spans="1:49">
      <c r="A7796" s="60"/>
      <c r="B7796" s="60"/>
      <c r="C7796" s="60"/>
      <c r="D7796" s="60"/>
      <c r="H7796" s="61"/>
      <c r="I7796" s="61"/>
      <c r="J7796" s="61"/>
      <c r="K7796" s="61"/>
      <c r="L7796" s="61"/>
      <c r="M7796" s="61"/>
      <c r="N7796" s="61"/>
      <c r="O7796" s="61"/>
      <c r="P7796" s="61"/>
      <c r="Q7796" s="61"/>
      <c r="R7796" s="61"/>
      <c r="S7796" s="61"/>
      <c r="T7796" s="61"/>
      <c r="U7796" s="61"/>
      <c r="V7796" s="61"/>
      <c r="W7796" s="61"/>
      <c r="X7796" s="61"/>
      <c r="Y7796" s="61"/>
      <c r="Z7796" s="61"/>
      <c r="AA7796" s="61"/>
      <c r="AB7796" s="61"/>
      <c r="AC7796" s="61"/>
      <c r="AD7796" s="61"/>
      <c r="AE7796" s="61"/>
      <c r="AF7796" s="61"/>
      <c r="AG7796" s="61"/>
      <c r="AH7796" s="61"/>
      <c r="AI7796" s="61"/>
      <c r="AJ7796" s="61"/>
      <c r="AK7796" s="61"/>
      <c r="AL7796" s="61"/>
      <c r="AM7796" s="61"/>
      <c r="AN7796" s="61"/>
      <c r="AO7796" s="61"/>
      <c r="AP7796" s="62"/>
      <c r="AQ7796" s="61"/>
      <c r="AR7796" s="61"/>
      <c r="AS7796" s="61"/>
      <c r="AT7796" s="61"/>
      <c r="AU7796" s="61"/>
      <c r="AV7796" s="61"/>
      <c r="AW7796" s="60"/>
    </row>
    <row r="7797" s="59" customFormat="1" customHeight="1" spans="1:49">
      <c r="A7797" s="60"/>
      <c r="B7797" s="60"/>
      <c r="C7797" s="60"/>
      <c r="D7797" s="60"/>
      <c r="H7797" s="61"/>
      <c r="I7797" s="61"/>
      <c r="J7797" s="61"/>
      <c r="K7797" s="61"/>
      <c r="L7797" s="61"/>
      <c r="M7797" s="61"/>
      <c r="N7797" s="61"/>
      <c r="O7797" s="61"/>
      <c r="P7797" s="61"/>
      <c r="Q7797" s="61"/>
      <c r="R7797" s="61"/>
      <c r="S7797" s="61"/>
      <c r="T7797" s="61"/>
      <c r="U7797" s="61"/>
      <c r="V7797" s="61"/>
      <c r="W7797" s="61"/>
      <c r="X7797" s="61"/>
      <c r="Y7797" s="61"/>
      <c r="Z7797" s="61"/>
      <c r="AA7797" s="61"/>
      <c r="AB7797" s="61"/>
      <c r="AC7797" s="61"/>
      <c r="AD7797" s="61"/>
      <c r="AE7797" s="61"/>
      <c r="AF7797" s="61"/>
      <c r="AG7797" s="61"/>
      <c r="AH7797" s="61"/>
      <c r="AI7797" s="61"/>
      <c r="AJ7797" s="61"/>
      <c r="AK7797" s="61"/>
      <c r="AL7797" s="61"/>
      <c r="AM7797" s="61"/>
      <c r="AN7797" s="61"/>
      <c r="AO7797" s="61"/>
      <c r="AP7797" s="62"/>
      <c r="AQ7797" s="61"/>
      <c r="AR7797" s="61"/>
      <c r="AS7797" s="61"/>
      <c r="AT7797" s="61"/>
      <c r="AU7797" s="61"/>
      <c r="AV7797" s="61"/>
      <c r="AW7797" s="60"/>
    </row>
    <row r="7798" s="59" customFormat="1" customHeight="1" spans="1:49">
      <c r="A7798" s="60"/>
      <c r="B7798" s="60"/>
      <c r="C7798" s="60"/>
      <c r="D7798" s="60"/>
      <c r="H7798" s="61"/>
      <c r="I7798" s="61"/>
      <c r="J7798" s="61"/>
      <c r="K7798" s="61"/>
      <c r="L7798" s="61"/>
      <c r="M7798" s="61"/>
      <c r="N7798" s="61"/>
      <c r="O7798" s="61"/>
      <c r="P7798" s="61"/>
      <c r="Q7798" s="61"/>
      <c r="R7798" s="61"/>
      <c r="S7798" s="61"/>
      <c r="T7798" s="61"/>
      <c r="U7798" s="61"/>
      <c r="V7798" s="61"/>
      <c r="W7798" s="61"/>
      <c r="X7798" s="61"/>
      <c r="Y7798" s="61"/>
      <c r="Z7798" s="61"/>
      <c r="AA7798" s="61"/>
      <c r="AB7798" s="61"/>
      <c r="AC7798" s="61"/>
      <c r="AD7798" s="61"/>
      <c r="AE7798" s="61"/>
      <c r="AF7798" s="61"/>
      <c r="AG7798" s="61"/>
      <c r="AH7798" s="61"/>
      <c r="AI7798" s="61"/>
      <c r="AJ7798" s="61"/>
      <c r="AK7798" s="61"/>
      <c r="AL7798" s="61"/>
      <c r="AM7798" s="61"/>
      <c r="AN7798" s="61"/>
      <c r="AO7798" s="61"/>
      <c r="AP7798" s="62"/>
      <c r="AQ7798" s="61"/>
      <c r="AR7798" s="61"/>
      <c r="AS7798" s="61"/>
      <c r="AT7798" s="61"/>
      <c r="AU7798" s="61"/>
      <c r="AV7798" s="61"/>
      <c r="AW7798" s="60"/>
    </row>
    <row r="7799" s="59" customFormat="1" customHeight="1" spans="1:49">
      <c r="A7799" s="60"/>
      <c r="B7799" s="60"/>
      <c r="C7799" s="60"/>
      <c r="D7799" s="60"/>
      <c r="H7799" s="61"/>
      <c r="I7799" s="61"/>
      <c r="J7799" s="61"/>
      <c r="K7799" s="61"/>
      <c r="L7799" s="61"/>
      <c r="M7799" s="61"/>
      <c r="N7799" s="61"/>
      <c r="O7799" s="61"/>
      <c r="P7799" s="61"/>
      <c r="Q7799" s="61"/>
      <c r="R7799" s="61"/>
      <c r="S7799" s="61"/>
      <c r="T7799" s="61"/>
      <c r="U7799" s="61"/>
      <c r="V7799" s="61"/>
      <c r="W7799" s="61"/>
      <c r="X7799" s="61"/>
      <c r="Y7799" s="61"/>
      <c r="Z7799" s="61"/>
      <c r="AA7799" s="61"/>
      <c r="AB7799" s="61"/>
      <c r="AC7799" s="61"/>
      <c r="AD7799" s="61"/>
      <c r="AE7799" s="61"/>
      <c r="AF7799" s="61"/>
      <c r="AG7799" s="61"/>
      <c r="AH7799" s="61"/>
      <c r="AI7799" s="61"/>
      <c r="AJ7799" s="61"/>
      <c r="AK7799" s="61"/>
      <c r="AL7799" s="61"/>
      <c r="AM7799" s="61"/>
      <c r="AN7799" s="61"/>
      <c r="AO7799" s="61"/>
      <c r="AP7799" s="62"/>
      <c r="AQ7799" s="61"/>
      <c r="AR7799" s="61"/>
      <c r="AS7799" s="61"/>
      <c r="AT7799" s="61"/>
      <c r="AU7799" s="61"/>
      <c r="AV7799" s="61"/>
      <c r="AW7799" s="60"/>
    </row>
    <row r="7800" s="59" customFormat="1" customHeight="1" spans="1:49">
      <c r="A7800" s="60"/>
      <c r="B7800" s="60"/>
      <c r="C7800" s="60"/>
      <c r="D7800" s="60"/>
      <c r="H7800" s="61"/>
      <c r="I7800" s="61"/>
      <c r="J7800" s="61"/>
      <c r="K7800" s="61"/>
      <c r="L7800" s="61"/>
      <c r="M7800" s="61"/>
      <c r="N7800" s="61"/>
      <c r="O7800" s="61"/>
      <c r="P7800" s="61"/>
      <c r="Q7800" s="61"/>
      <c r="R7800" s="61"/>
      <c r="S7800" s="61"/>
      <c r="T7800" s="61"/>
      <c r="U7800" s="61"/>
      <c r="V7800" s="61"/>
      <c r="W7800" s="61"/>
      <c r="X7800" s="61"/>
      <c r="Y7800" s="61"/>
      <c r="Z7800" s="61"/>
      <c r="AA7800" s="61"/>
      <c r="AB7800" s="61"/>
      <c r="AC7800" s="61"/>
      <c r="AD7800" s="61"/>
      <c r="AE7800" s="61"/>
      <c r="AF7800" s="61"/>
      <c r="AG7800" s="61"/>
      <c r="AH7800" s="61"/>
      <c r="AI7800" s="61"/>
      <c r="AJ7800" s="61"/>
      <c r="AK7800" s="61"/>
      <c r="AL7800" s="61"/>
      <c r="AM7800" s="61"/>
      <c r="AN7800" s="61"/>
      <c r="AO7800" s="61"/>
      <c r="AP7800" s="62"/>
      <c r="AQ7800" s="61"/>
      <c r="AR7800" s="61"/>
      <c r="AS7800" s="61"/>
      <c r="AT7800" s="61"/>
      <c r="AU7800" s="61"/>
      <c r="AV7800" s="61"/>
      <c r="AW7800" s="60"/>
    </row>
    <row r="7801" s="59" customFormat="1" customHeight="1" spans="1:49">
      <c r="A7801" s="60"/>
      <c r="B7801" s="60"/>
      <c r="C7801" s="60"/>
      <c r="D7801" s="60"/>
      <c r="H7801" s="61"/>
      <c r="I7801" s="61"/>
      <c r="J7801" s="61"/>
      <c r="K7801" s="61"/>
      <c r="L7801" s="61"/>
      <c r="M7801" s="61"/>
      <c r="N7801" s="61"/>
      <c r="O7801" s="61"/>
      <c r="P7801" s="61"/>
      <c r="Q7801" s="61"/>
      <c r="R7801" s="61"/>
      <c r="S7801" s="61"/>
      <c r="T7801" s="61"/>
      <c r="U7801" s="61"/>
      <c r="V7801" s="61"/>
      <c r="W7801" s="61"/>
      <c r="X7801" s="61"/>
      <c r="Y7801" s="61"/>
      <c r="Z7801" s="61"/>
      <c r="AA7801" s="61"/>
      <c r="AB7801" s="61"/>
      <c r="AC7801" s="61"/>
      <c r="AD7801" s="61"/>
      <c r="AE7801" s="61"/>
      <c r="AF7801" s="61"/>
      <c r="AG7801" s="61"/>
      <c r="AH7801" s="61"/>
      <c r="AI7801" s="61"/>
      <c r="AJ7801" s="61"/>
      <c r="AK7801" s="61"/>
      <c r="AL7801" s="61"/>
      <c r="AM7801" s="61"/>
      <c r="AN7801" s="61"/>
      <c r="AO7801" s="61"/>
      <c r="AP7801" s="62"/>
      <c r="AQ7801" s="61"/>
      <c r="AR7801" s="61"/>
      <c r="AS7801" s="61"/>
      <c r="AT7801" s="61"/>
      <c r="AU7801" s="61"/>
      <c r="AV7801" s="61"/>
      <c r="AW7801" s="60"/>
    </row>
    <row r="7802" s="59" customFormat="1" customHeight="1" spans="1:49">
      <c r="A7802" s="60"/>
      <c r="B7802" s="60"/>
      <c r="C7802" s="60"/>
      <c r="D7802" s="60"/>
      <c r="H7802" s="61"/>
      <c r="I7802" s="61"/>
      <c r="J7802" s="61"/>
      <c r="K7802" s="61"/>
      <c r="L7802" s="61"/>
      <c r="M7802" s="61"/>
      <c r="N7802" s="61"/>
      <c r="O7802" s="61"/>
      <c r="P7802" s="61"/>
      <c r="Q7802" s="61"/>
      <c r="R7802" s="61"/>
      <c r="S7802" s="61"/>
      <c r="T7802" s="61"/>
      <c r="U7802" s="61"/>
      <c r="V7802" s="61"/>
      <c r="W7802" s="61"/>
      <c r="X7802" s="61"/>
      <c r="Y7802" s="61"/>
      <c r="Z7802" s="61"/>
      <c r="AA7802" s="61"/>
      <c r="AB7802" s="61"/>
      <c r="AC7802" s="61"/>
      <c r="AD7802" s="61"/>
      <c r="AE7802" s="61"/>
      <c r="AF7802" s="61"/>
      <c r="AG7802" s="61"/>
      <c r="AH7802" s="61"/>
      <c r="AI7802" s="61"/>
      <c r="AJ7802" s="61"/>
      <c r="AK7802" s="61"/>
      <c r="AL7802" s="61"/>
      <c r="AM7802" s="61"/>
      <c r="AN7802" s="61"/>
      <c r="AO7802" s="61"/>
      <c r="AP7802" s="62"/>
      <c r="AQ7802" s="61"/>
      <c r="AR7802" s="61"/>
      <c r="AS7802" s="61"/>
      <c r="AT7802" s="61"/>
      <c r="AU7802" s="61"/>
      <c r="AV7802" s="61"/>
      <c r="AW7802" s="60"/>
    </row>
    <row r="7803" s="59" customFormat="1" customHeight="1" spans="1:49">
      <c r="A7803" s="60"/>
      <c r="B7803" s="60"/>
      <c r="C7803" s="60"/>
      <c r="D7803" s="60"/>
      <c r="H7803" s="61"/>
      <c r="I7803" s="61"/>
      <c r="J7803" s="61"/>
      <c r="K7803" s="61"/>
      <c r="L7803" s="61"/>
      <c r="M7803" s="61"/>
      <c r="N7803" s="61"/>
      <c r="O7803" s="61"/>
      <c r="P7803" s="61"/>
      <c r="Q7803" s="61"/>
      <c r="R7803" s="61"/>
      <c r="S7803" s="61"/>
      <c r="T7803" s="61"/>
      <c r="U7803" s="61"/>
      <c r="V7803" s="61"/>
      <c r="W7803" s="61"/>
      <c r="X7803" s="61"/>
      <c r="Y7803" s="61"/>
      <c r="Z7803" s="61"/>
      <c r="AA7803" s="61"/>
      <c r="AB7803" s="61"/>
      <c r="AC7803" s="61"/>
      <c r="AD7803" s="61"/>
      <c r="AE7803" s="61"/>
      <c r="AF7803" s="61"/>
      <c r="AG7803" s="61"/>
      <c r="AH7803" s="61"/>
      <c r="AI7803" s="61"/>
      <c r="AJ7803" s="61"/>
      <c r="AK7803" s="61"/>
      <c r="AL7803" s="61"/>
      <c r="AM7803" s="61"/>
      <c r="AN7803" s="61"/>
      <c r="AO7803" s="61"/>
      <c r="AP7803" s="62"/>
      <c r="AQ7803" s="61"/>
      <c r="AR7803" s="61"/>
      <c r="AS7803" s="61"/>
      <c r="AT7803" s="61"/>
      <c r="AU7803" s="61"/>
      <c r="AV7803" s="61"/>
      <c r="AW7803" s="60"/>
    </row>
    <row r="7804" s="59" customFormat="1" customHeight="1" spans="1:49">
      <c r="A7804" s="60"/>
      <c r="B7804" s="60"/>
      <c r="C7804" s="60"/>
      <c r="D7804" s="60"/>
      <c r="H7804" s="61"/>
      <c r="I7804" s="61"/>
      <c r="J7804" s="61"/>
      <c r="K7804" s="61"/>
      <c r="L7804" s="61"/>
      <c r="M7804" s="61"/>
      <c r="N7804" s="61"/>
      <c r="O7804" s="61"/>
      <c r="P7804" s="61"/>
      <c r="Q7804" s="61"/>
      <c r="R7804" s="61"/>
      <c r="S7804" s="61"/>
      <c r="T7804" s="61"/>
      <c r="U7804" s="61"/>
      <c r="V7804" s="61"/>
      <c r="W7804" s="61"/>
      <c r="X7804" s="61"/>
      <c r="Y7804" s="61"/>
      <c r="Z7804" s="61"/>
      <c r="AA7804" s="61"/>
      <c r="AB7804" s="61"/>
      <c r="AC7804" s="61"/>
      <c r="AD7804" s="61"/>
      <c r="AE7804" s="61"/>
      <c r="AF7804" s="61"/>
      <c r="AG7804" s="61"/>
      <c r="AH7804" s="61"/>
      <c r="AI7804" s="61"/>
      <c r="AJ7804" s="61"/>
      <c r="AK7804" s="61"/>
      <c r="AL7804" s="61"/>
      <c r="AM7804" s="61"/>
      <c r="AN7804" s="61"/>
      <c r="AO7804" s="61"/>
      <c r="AP7804" s="62"/>
      <c r="AQ7804" s="61"/>
      <c r="AR7804" s="61"/>
      <c r="AS7804" s="61"/>
      <c r="AT7804" s="61"/>
      <c r="AU7804" s="61"/>
      <c r="AV7804" s="61"/>
      <c r="AW7804" s="60"/>
    </row>
    <row r="7805" s="59" customFormat="1" customHeight="1" spans="1:49">
      <c r="A7805" s="60"/>
      <c r="B7805" s="60"/>
      <c r="C7805" s="60"/>
      <c r="D7805" s="60"/>
      <c r="H7805" s="61"/>
      <c r="I7805" s="61"/>
      <c r="J7805" s="61"/>
      <c r="K7805" s="61"/>
      <c r="L7805" s="61"/>
      <c r="M7805" s="61"/>
      <c r="N7805" s="61"/>
      <c r="O7805" s="61"/>
      <c r="P7805" s="61"/>
      <c r="Q7805" s="61"/>
      <c r="R7805" s="61"/>
      <c r="S7805" s="61"/>
      <c r="T7805" s="61"/>
      <c r="U7805" s="61"/>
      <c r="V7805" s="61"/>
      <c r="W7805" s="61"/>
      <c r="X7805" s="61"/>
      <c r="Y7805" s="61"/>
      <c r="Z7805" s="61"/>
      <c r="AA7805" s="61"/>
      <c r="AB7805" s="61"/>
      <c r="AC7805" s="61"/>
      <c r="AD7805" s="61"/>
      <c r="AE7805" s="61"/>
      <c r="AF7805" s="61"/>
      <c r="AG7805" s="61"/>
      <c r="AH7805" s="61"/>
      <c r="AI7805" s="61"/>
      <c r="AJ7805" s="61"/>
      <c r="AK7805" s="61"/>
      <c r="AL7805" s="61"/>
      <c r="AM7805" s="61"/>
      <c r="AN7805" s="61"/>
      <c r="AO7805" s="61"/>
      <c r="AP7805" s="62"/>
      <c r="AQ7805" s="61"/>
      <c r="AR7805" s="61"/>
      <c r="AS7805" s="61"/>
      <c r="AT7805" s="61"/>
      <c r="AU7805" s="61"/>
      <c r="AV7805" s="61"/>
      <c r="AW7805" s="60"/>
    </row>
    <row r="7806" s="59" customFormat="1" customHeight="1" spans="1:49">
      <c r="A7806" s="60"/>
      <c r="B7806" s="60"/>
      <c r="C7806" s="60"/>
      <c r="D7806" s="60"/>
      <c r="H7806" s="61"/>
      <c r="I7806" s="61"/>
      <c r="J7806" s="61"/>
      <c r="K7806" s="61"/>
      <c r="L7806" s="61"/>
      <c r="M7806" s="61"/>
      <c r="N7806" s="61"/>
      <c r="O7806" s="61"/>
      <c r="P7806" s="61"/>
      <c r="Q7806" s="61"/>
      <c r="R7806" s="61"/>
      <c r="S7806" s="61"/>
      <c r="T7806" s="61"/>
      <c r="U7806" s="61"/>
      <c r="V7806" s="61"/>
      <c r="W7806" s="61"/>
      <c r="X7806" s="61"/>
      <c r="Y7806" s="61"/>
      <c r="Z7806" s="61"/>
      <c r="AA7806" s="61"/>
      <c r="AB7806" s="61"/>
      <c r="AC7806" s="61"/>
      <c r="AD7806" s="61"/>
      <c r="AE7806" s="61"/>
      <c r="AF7806" s="61"/>
      <c r="AG7806" s="61"/>
      <c r="AH7806" s="61"/>
      <c r="AI7806" s="61"/>
      <c r="AJ7806" s="61"/>
      <c r="AK7806" s="61"/>
      <c r="AL7806" s="61"/>
      <c r="AM7806" s="61"/>
      <c r="AN7806" s="61"/>
      <c r="AO7806" s="61"/>
      <c r="AP7806" s="62"/>
      <c r="AQ7806" s="61"/>
      <c r="AR7806" s="61"/>
      <c r="AS7806" s="61"/>
      <c r="AT7806" s="61"/>
      <c r="AU7806" s="61"/>
      <c r="AV7806" s="61"/>
      <c r="AW7806" s="60"/>
    </row>
    <row r="7807" s="59" customFormat="1" customHeight="1" spans="1:49">
      <c r="A7807" s="60"/>
      <c r="B7807" s="60"/>
      <c r="C7807" s="60"/>
      <c r="D7807" s="60"/>
      <c r="H7807" s="61"/>
      <c r="I7807" s="61"/>
      <c r="J7807" s="61"/>
      <c r="K7807" s="61"/>
      <c r="L7807" s="61"/>
      <c r="M7807" s="61"/>
      <c r="N7807" s="61"/>
      <c r="O7807" s="61"/>
      <c r="P7807" s="61"/>
      <c r="Q7807" s="61"/>
      <c r="R7807" s="61"/>
      <c r="S7807" s="61"/>
      <c r="T7807" s="61"/>
      <c r="U7807" s="61"/>
      <c r="V7807" s="61"/>
      <c r="W7807" s="61"/>
      <c r="X7807" s="61"/>
      <c r="Y7807" s="61"/>
      <c r="Z7807" s="61"/>
      <c r="AA7807" s="61"/>
      <c r="AB7807" s="61"/>
      <c r="AC7807" s="61"/>
      <c r="AD7807" s="61"/>
      <c r="AE7807" s="61"/>
      <c r="AF7807" s="61"/>
      <c r="AG7807" s="61"/>
      <c r="AH7807" s="61"/>
      <c r="AI7807" s="61"/>
      <c r="AJ7807" s="61"/>
      <c r="AK7807" s="61"/>
      <c r="AL7807" s="61"/>
      <c r="AM7807" s="61"/>
      <c r="AN7807" s="61"/>
      <c r="AO7807" s="61"/>
      <c r="AP7807" s="62"/>
      <c r="AQ7807" s="61"/>
      <c r="AR7807" s="61"/>
      <c r="AS7807" s="61"/>
      <c r="AT7807" s="61"/>
      <c r="AU7807" s="61"/>
      <c r="AV7807" s="61"/>
      <c r="AW7807" s="60"/>
    </row>
    <row r="7808" s="59" customFormat="1" customHeight="1" spans="1:49">
      <c r="A7808" s="60"/>
      <c r="B7808" s="60"/>
      <c r="C7808" s="60"/>
      <c r="D7808" s="60"/>
      <c r="H7808" s="61"/>
      <c r="I7808" s="61"/>
      <c r="J7808" s="61"/>
      <c r="K7808" s="61"/>
      <c r="L7808" s="61"/>
      <c r="M7808" s="61"/>
      <c r="N7808" s="61"/>
      <c r="O7808" s="61"/>
      <c r="P7808" s="61"/>
      <c r="Q7808" s="61"/>
      <c r="R7808" s="61"/>
      <c r="S7808" s="61"/>
      <c r="T7808" s="61"/>
      <c r="U7808" s="61"/>
      <c r="V7808" s="61"/>
      <c r="W7808" s="61"/>
      <c r="X7808" s="61"/>
      <c r="Y7808" s="61"/>
      <c r="Z7808" s="61"/>
      <c r="AA7808" s="61"/>
      <c r="AB7808" s="61"/>
      <c r="AC7808" s="61"/>
      <c r="AD7808" s="61"/>
      <c r="AE7808" s="61"/>
      <c r="AF7808" s="61"/>
      <c r="AG7808" s="61"/>
      <c r="AH7808" s="61"/>
      <c r="AI7808" s="61"/>
      <c r="AJ7808" s="61"/>
      <c r="AK7808" s="61"/>
      <c r="AL7808" s="61"/>
      <c r="AM7808" s="61"/>
      <c r="AN7808" s="61"/>
      <c r="AO7808" s="61"/>
      <c r="AP7808" s="62"/>
      <c r="AQ7808" s="61"/>
      <c r="AR7808" s="61"/>
      <c r="AS7808" s="61"/>
      <c r="AT7808" s="61"/>
      <c r="AU7808" s="61"/>
      <c r="AV7808" s="61"/>
      <c r="AW7808" s="60"/>
    </row>
    <row r="7809" s="59" customFormat="1" customHeight="1" spans="1:49">
      <c r="A7809" s="60"/>
      <c r="B7809" s="60"/>
      <c r="C7809" s="60"/>
      <c r="D7809" s="60"/>
      <c r="H7809" s="61"/>
      <c r="I7809" s="61"/>
      <c r="J7809" s="61"/>
      <c r="K7809" s="61"/>
      <c r="L7809" s="61"/>
      <c r="M7809" s="61"/>
      <c r="N7809" s="61"/>
      <c r="O7809" s="61"/>
      <c r="P7809" s="61"/>
      <c r="Q7809" s="61"/>
      <c r="R7809" s="61"/>
      <c r="S7809" s="61"/>
      <c r="T7809" s="61"/>
      <c r="U7809" s="61"/>
      <c r="V7809" s="61"/>
      <c r="W7809" s="61"/>
      <c r="X7809" s="61"/>
      <c r="Y7809" s="61"/>
      <c r="Z7809" s="61"/>
      <c r="AA7809" s="61"/>
      <c r="AB7809" s="61"/>
      <c r="AC7809" s="61"/>
      <c r="AD7809" s="61"/>
      <c r="AE7809" s="61"/>
      <c r="AF7809" s="61"/>
      <c r="AG7809" s="61"/>
      <c r="AH7809" s="61"/>
      <c r="AI7809" s="61"/>
      <c r="AJ7809" s="61"/>
      <c r="AK7809" s="61"/>
      <c r="AL7809" s="61"/>
      <c r="AM7809" s="61"/>
      <c r="AN7809" s="61"/>
      <c r="AO7809" s="61"/>
      <c r="AP7809" s="62"/>
      <c r="AQ7809" s="61"/>
      <c r="AR7809" s="61"/>
      <c r="AS7809" s="61"/>
      <c r="AT7809" s="61"/>
      <c r="AU7809" s="61"/>
      <c r="AV7809" s="61"/>
      <c r="AW7809" s="60"/>
    </row>
    <row r="7810" s="59" customFormat="1" customHeight="1" spans="1:49">
      <c r="A7810" s="60"/>
      <c r="B7810" s="60"/>
      <c r="C7810" s="60"/>
      <c r="D7810" s="60"/>
      <c r="H7810" s="61"/>
      <c r="I7810" s="61"/>
      <c r="J7810" s="61"/>
      <c r="K7810" s="61"/>
      <c r="L7810" s="61"/>
      <c r="M7810" s="61"/>
      <c r="N7810" s="61"/>
      <c r="O7810" s="61"/>
      <c r="P7810" s="61"/>
      <c r="Q7810" s="61"/>
      <c r="R7810" s="61"/>
      <c r="S7810" s="61"/>
      <c r="T7810" s="61"/>
      <c r="U7810" s="61"/>
      <c r="V7810" s="61"/>
      <c r="W7810" s="61"/>
      <c r="X7810" s="61"/>
      <c r="Y7810" s="61"/>
      <c r="Z7810" s="61"/>
      <c r="AA7810" s="61"/>
      <c r="AB7810" s="61"/>
      <c r="AC7810" s="61"/>
      <c r="AD7810" s="61"/>
      <c r="AE7810" s="61"/>
      <c r="AF7810" s="61"/>
      <c r="AG7810" s="61"/>
      <c r="AH7810" s="61"/>
      <c r="AI7810" s="61"/>
      <c r="AJ7810" s="61"/>
      <c r="AK7810" s="61"/>
      <c r="AL7810" s="61"/>
      <c r="AM7810" s="61"/>
      <c r="AN7810" s="61"/>
      <c r="AO7810" s="61"/>
      <c r="AP7810" s="62"/>
      <c r="AQ7810" s="61"/>
      <c r="AR7810" s="61"/>
      <c r="AS7810" s="61"/>
      <c r="AT7810" s="61"/>
      <c r="AU7810" s="61"/>
      <c r="AV7810" s="61"/>
      <c r="AW7810" s="60"/>
    </row>
    <row r="7811" s="59" customFormat="1" customHeight="1" spans="1:49">
      <c r="A7811" s="60"/>
      <c r="B7811" s="60"/>
      <c r="C7811" s="60"/>
      <c r="D7811" s="60"/>
      <c r="H7811" s="61"/>
      <c r="I7811" s="61"/>
      <c r="J7811" s="61"/>
      <c r="K7811" s="61"/>
      <c r="L7811" s="61"/>
      <c r="M7811" s="61"/>
      <c r="N7811" s="61"/>
      <c r="O7811" s="61"/>
      <c r="P7811" s="61"/>
      <c r="Q7811" s="61"/>
      <c r="R7811" s="61"/>
      <c r="S7811" s="61"/>
      <c r="T7811" s="61"/>
      <c r="U7811" s="61"/>
      <c r="V7811" s="61"/>
      <c r="W7811" s="61"/>
      <c r="X7811" s="61"/>
      <c r="Y7811" s="61"/>
      <c r="Z7811" s="61"/>
      <c r="AA7811" s="61"/>
      <c r="AB7811" s="61"/>
      <c r="AC7811" s="61"/>
      <c r="AD7811" s="61"/>
      <c r="AE7811" s="61"/>
      <c r="AF7811" s="61"/>
      <c r="AG7811" s="61"/>
      <c r="AH7811" s="61"/>
      <c r="AI7811" s="61"/>
      <c r="AJ7811" s="61"/>
      <c r="AK7811" s="61"/>
      <c r="AL7811" s="61"/>
      <c r="AM7811" s="61"/>
      <c r="AN7811" s="61"/>
      <c r="AO7811" s="61"/>
      <c r="AP7811" s="62"/>
      <c r="AQ7811" s="61"/>
      <c r="AR7811" s="61"/>
      <c r="AS7811" s="61"/>
      <c r="AT7811" s="61"/>
      <c r="AU7811" s="61"/>
      <c r="AV7811" s="61"/>
      <c r="AW7811" s="60"/>
    </row>
    <row r="7812" s="59" customFormat="1" customHeight="1" spans="1:49">
      <c r="A7812" s="60"/>
      <c r="B7812" s="60"/>
      <c r="C7812" s="60"/>
      <c r="D7812" s="60"/>
      <c r="H7812" s="61"/>
      <c r="I7812" s="61"/>
      <c r="J7812" s="61"/>
      <c r="K7812" s="61"/>
      <c r="L7812" s="61"/>
      <c r="M7812" s="61"/>
      <c r="N7812" s="61"/>
      <c r="O7812" s="61"/>
      <c r="P7812" s="61"/>
      <c r="Q7812" s="61"/>
      <c r="R7812" s="61"/>
      <c r="S7812" s="61"/>
      <c r="T7812" s="61"/>
      <c r="U7812" s="61"/>
      <c r="V7812" s="61"/>
      <c r="W7812" s="61"/>
      <c r="X7812" s="61"/>
      <c r="Y7812" s="61"/>
      <c r="Z7812" s="61"/>
      <c r="AA7812" s="61"/>
      <c r="AB7812" s="61"/>
      <c r="AC7812" s="61"/>
      <c r="AD7812" s="61"/>
      <c r="AE7812" s="61"/>
      <c r="AF7812" s="61"/>
      <c r="AG7812" s="61"/>
      <c r="AH7812" s="61"/>
      <c r="AI7812" s="61"/>
      <c r="AJ7812" s="61"/>
      <c r="AK7812" s="61"/>
      <c r="AL7812" s="61"/>
      <c r="AM7812" s="61"/>
      <c r="AN7812" s="61"/>
      <c r="AO7812" s="61"/>
      <c r="AP7812" s="62"/>
      <c r="AQ7812" s="61"/>
      <c r="AR7812" s="61"/>
      <c r="AS7812" s="61"/>
      <c r="AT7812" s="61"/>
      <c r="AU7812" s="61"/>
      <c r="AV7812" s="61"/>
      <c r="AW7812" s="60"/>
    </row>
    <row r="7813" s="59" customFormat="1" customHeight="1" spans="1:49">
      <c r="A7813" s="60"/>
      <c r="B7813" s="60"/>
      <c r="C7813" s="60"/>
      <c r="D7813" s="60"/>
      <c r="H7813" s="61"/>
      <c r="I7813" s="61"/>
      <c r="J7813" s="61"/>
      <c r="K7813" s="61"/>
      <c r="L7813" s="61"/>
      <c r="M7813" s="61"/>
      <c r="N7813" s="61"/>
      <c r="O7813" s="61"/>
      <c r="P7813" s="61"/>
      <c r="Q7813" s="61"/>
      <c r="R7813" s="61"/>
      <c r="S7813" s="61"/>
      <c r="T7813" s="61"/>
      <c r="U7813" s="61"/>
      <c r="V7813" s="61"/>
      <c r="W7813" s="61"/>
      <c r="X7813" s="61"/>
      <c r="Y7813" s="61"/>
      <c r="Z7813" s="61"/>
      <c r="AA7813" s="61"/>
      <c r="AB7813" s="61"/>
      <c r="AC7813" s="61"/>
      <c r="AD7813" s="61"/>
      <c r="AE7813" s="61"/>
      <c r="AF7813" s="61"/>
      <c r="AG7813" s="61"/>
      <c r="AH7813" s="61"/>
      <c r="AI7813" s="61"/>
      <c r="AJ7813" s="61"/>
      <c r="AK7813" s="61"/>
      <c r="AL7813" s="61"/>
      <c r="AM7813" s="61"/>
      <c r="AN7813" s="61"/>
      <c r="AO7813" s="61"/>
      <c r="AP7813" s="62"/>
      <c r="AQ7813" s="61"/>
      <c r="AR7813" s="61"/>
      <c r="AS7813" s="61"/>
      <c r="AT7813" s="61"/>
      <c r="AU7813" s="61"/>
      <c r="AV7813" s="61"/>
      <c r="AW7813" s="60"/>
    </row>
    <row r="7814" s="59" customFormat="1" customHeight="1" spans="1:49">
      <c r="A7814" s="60"/>
      <c r="B7814" s="60"/>
      <c r="C7814" s="60"/>
      <c r="D7814" s="60"/>
      <c r="H7814" s="61"/>
      <c r="I7814" s="61"/>
      <c r="J7814" s="61"/>
      <c r="K7814" s="61"/>
      <c r="L7814" s="61"/>
      <c r="M7814" s="61"/>
      <c r="N7814" s="61"/>
      <c r="O7814" s="61"/>
      <c r="P7814" s="61"/>
      <c r="Q7814" s="61"/>
      <c r="R7814" s="61"/>
      <c r="S7814" s="61"/>
      <c r="T7814" s="61"/>
      <c r="U7814" s="61"/>
      <c r="V7814" s="61"/>
      <c r="W7814" s="61"/>
      <c r="X7814" s="61"/>
      <c r="Y7814" s="61"/>
      <c r="Z7814" s="61"/>
      <c r="AA7814" s="61"/>
      <c r="AB7814" s="61"/>
      <c r="AC7814" s="61"/>
      <c r="AD7814" s="61"/>
      <c r="AE7814" s="61"/>
      <c r="AF7814" s="61"/>
      <c r="AG7814" s="61"/>
      <c r="AH7814" s="61"/>
      <c r="AI7814" s="61"/>
      <c r="AJ7814" s="61"/>
      <c r="AK7814" s="61"/>
      <c r="AL7814" s="61"/>
      <c r="AM7814" s="61"/>
      <c r="AN7814" s="61"/>
      <c r="AO7814" s="61"/>
      <c r="AP7814" s="62"/>
      <c r="AQ7814" s="61"/>
      <c r="AR7814" s="61"/>
      <c r="AS7814" s="61"/>
      <c r="AT7814" s="61"/>
      <c r="AU7814" s="61"/>
      <c r="AV7814" s="61"/>
      <c r="AW7814" s="60"/>
    </row>
    <row r="7815" s="59" customFormat="1" customHeight="1" spans="1:49">
      <c r="A7815" s="60"/>
      <c r="B7815" s="60"/>
      <c r="C7815" s="60"/>
      <c r="D7815" s="60"/>
      <c r="H7815" s="61"/>
      <c r="I7815" s="61"/>
      <c r="J7815" s="61"/>
      <c r="K7815" s="61"/>
      <c r="L7815" s="61"/>
      <c r="M7815" s="61"/>
      <c r="N7815" s="61"/>
      <c r="O7815" s="61"/>
      <c r="P7815" s="61"/>
      <c r="Q7815" s="61"/>
      <c r="R7815" s="61"/>
      <c r="S7815" s="61"/>
      <c r="T7815" s="61"/>
      <c r="U7815" s="61"/>
      <c r="V7815" s="61"/>
      <c r="W7815" s="61"/>
      <c r="X7815" s="61"/>
      <c r="Y7815" s="61"/>
      <c r="Z7815" s="61"/>
      <c r="AA7815" s="61"/>
      <c r="AB7815" s="61"/>
      <c r="AC7815" s="61"/>
      <c r="AD7815" s="61"/>
      <c r="AE7815" s="61"/>
      <c r="AF7815" s="61"/>
      <c r="AG7815" s="61"/>
      <c r="AH7815" s="61"/>
      <c r="AI7815" s="61"/>
      <c r="AJ7815" s="61"/>
      <c r="AK7815" s="61"/>
      <c r="AL7815" s="61"/>
      <c r="AM7815" s="61"/>
      <c r="AN7815" s="61"/>
      <c r="AO7815" s="61"/>
      <c r="AP7815" s="62"/>
      <c r="AQ7815" s="61"/>
      <c r="AR7815" s="61"/>
      <c r="AS7815" s="61"/>
      <c r="AT7815" s="61"/>
      <c r="AU7815" s="61"/>
      <c r="AV7815" s="61"/>
      <c r="AW7815" s="60"/>
    </row>
    <row r="7816" s="59" customFormat="1" customHeight="1" spans="1:49">
      <c r="A7816" s="60"/>
      <c r="B7816" s="60"/>
      <c r="C7816" s="60"/>
      <c r="D7816" s="60"/>
      <c r="H7816" s="61"/>
      <c r="I7816" s="61"/>
      <c r="J7816" s="61"/>
      <c r="K7816" s="61"/>
      <c r="L7816" s="61"/>
      <c r="M7816" s="61"/>
      <c r="N7816" s="61"/>
      <c r="O7816" s="61"/>
      <c r="P7816" s="61"/>
      <c r="Q7816" s="61"/>
      <c r="R7816" s="61"/>
      <c r="S7816" s="61"/>
      <c r="T7816" s="61"/>
      <c r="U7816" s="61"/>
      <c r="V7816" s="61"/>
      <c r="W7816" s="61"/>
      <c r="X7816" s="61"/>
      <c r="Y7816" s="61"/>
      <c r="Z7816" s="61"/>
      <c r="AA7816" s="61"/>
      <c r="AB7816" s="61"/>
      <c r="AC7816" s="61"/>
      <c r="AD7816" s="61"/>
      <c r="AE7816" s="61"/>
      <c r="AF7816" s="61"/>
      <c r="AG7816" s="61"/>
      <c r="AH7816" s="61"/>
      <c r="AI7816" s="61"/>
      <c r="AJ7816" s="61"/>
      <c r="AK7816" s="61"/>
      <c r="AL7816" s="61"/>
      <c r="AM7816" s="61"/>
      <c r="AN7816" s="61"/>
      <c r="AO7816" s="61"/>
      <c r="AP7816" s="62"/>
      <c r="AQ7816" s="61"/>
      <c r="AR7816" s="61"/>
      <c r="AS7816" s="61"/>
      <c r="AT7816" s="61"/>
      <c r="AU7816" s="61"/>
      <c r="AV7816" s="61"/>
      <c r="AW7816" s="60"/>
    </row>
    <row r="7817" s="59" customFormat="1" customHeight="1" spans="1:49">
      <c r="A7817" s="60"/>
      <c r="B7817" s="60"/>
      <c r="C7817" s="60"/>
      <c r="D7817" s="60"/>
      <c r="H7817" s="61"/>
      <c r="I7817" s="61"/>
      <c r="J7817" s="61"/>
      <c r="K7817" s="61"/>
      <c r="L7817" s="61"/>
      <c r="M7817" s="61"/>
      <c r="N7817" s="61"/>
      <c r="O7817" s="61"/>
      <c r="P7817" s="61"/>
      <c r="Q7817" s="61"/>
      <c r="R7817" s="61"/>
      <c r="S7817" s="61"/>
      <c r="T7817" s="61"/>
      <c r="U7817" s="61"/>
      <c r="V7817" s="61"/>
      <c r="W7817" s="61"/>
      <c r="X7817" s="61"/>
      <c r="Y7817" s="61"/>
      <c r="Z7817" s="61"/>
      <c r="AA7817" s="61"/>
      <c r="AB7817" s="61"/>
      <c r="AC7817" s="61"/>
      <c r="AD7817" s="61"/>
      <c r="AE7817" s="61"/>
      <c r="AF7817" s="61"/>
      <c r="AG7817" s="61"/>
      <c r="AH7817" s="61"/>
      <c r="AI7817" s="61"/>
      <c r="AJ7817" s="61"/>
      <c r="AK7817" s="61"/>
      <c r="AL7817" s="61"/>
      <c r="AM7817" s="61"/>
      <c r="AN7817" s="61"/>
      <c r="AO7817" s="61"/>
      <c r="AP7817" s="62"/>
      <c r="AQ7817" s="61"/>
      <c r="AR7817" s="61"/>
      <c r="AS7817" s="61"/>
      <c r="AT7817" s="61"/>
      <c r="AU7817" s="61"/>
      <c r="AV7817" s="61"/>
      <c r="AW7817" s="60"/>
    </row>
    <row r="7818" s="59" customFormat="1" customHeight="1" spans="1:49">
      <c r="A7818" s="60"/>
      <c r="B7818" s="60"/>
      <c r="C7818" s="60"/>
      <c r="D7818" s="60"/>
      <c r="H7818" s="61"/>
      <c r="I7818" s="61"/>
      <c r="J7818" s="61"/>
      <c r="K7818" s="61"/>
      <c r="L7818" s="61"/>
      <c r="M7818" s="61"/>
      <c r="N7818" s="61"/>
      <c r="O7818" s="61"/>
      <c r="P7818" s="61"/>
      <c r="Q7818" s="61"/>
      <c r="R7818" s="61"/>
      <c r="S7818" s="61"/>
      <c r="T7818" s="61"/>
      <c r="U7818" s="61"/>
      <c r="V7818" s="61"/>
      <c r="W7818" s="61"/>
      <c r="X7818" s="61"/>
      <c r="Y7818" s="61"/>
      <c r="Z7818" s="61"/>
      <c r="AA7818" s="61"/>
      <c r="AB7818" s="61"/>
      <c r="AC7818" s="61"/>
      <c r="AD7818" s="61"/>
      <c r="AE7818" s="61"/>
      <c r="AF7818" s="61"/>
      <c r="AG7818" s="61"/>
      <c r="AH7818" s="61"/>
      <c r="AI7818" s="61"/>
      <c r="AJ7818" s="61"/>
      <c r="AK7818" s="61"/>
      <c r="AL7818" s="61"/>
      <c r="AM7818" s="61"/>
      <c r="AN7818" s="61"/>
      <c r="AO7818" s="61"/>
      <c r="AP7818" s="62"/>
      <c r="AQ7818" s="61"/>
      <c r="AR7818" s="61"/>
      <c r="AS7818" s="61"/>
      <c r="AT7818" s="61"/>
      <c r="AU7818" s="61"/>
      <c r="AV7818" s="61"/>
      <c r="AW7818" s="60"/>
    </row>
    <row r="7819" s="59" customFormat="1" customHeight="1" spans="1:49">
      <c r="A7819" s="60"/>
      <c r="B7819" s="60"/>
      <c r="C7819" s="60"/>
      <c r="D7819" s="60"/>
      <c r="H7819" s="61"/>
      <c r="I7819" s="61"/>
      <c r="J7819" s="61"/>
      <c r="K7819" s="61"/>
      <c r="L7819" s="61"/>
      <c r="M7819" s="61"/>
      <c r="N7819" s="61"/>
      <c r="O7819" s="61"/>
      <c r="P7819" s="61"/>
      <c r="Q7819" s="61"/>
      <c r="R7819" s="61"/>
      <c r="S7819" s="61"/>
      <c r="T7819" s="61"/>
      <c r="U7819" s="61"/>
      <c r="V7819" s="61"/>
      <c r="W7819" s="61"/>
      <c r="X7819" s="61"/>
      <c r="Y7819" s="61"/>
      <c r="Z7819" s="61"/>
      <c r="AA7819" s="61"/>
      <c r="AB7819" s="61"/>
      <c r="AC7819" s="61"/>
      <c r="AD7819" s="61"/>
      <c r="AE7819" s="61"/>
      <c r="AF7819" s="61"/>
      <c r="AG7819" s="61"/>
      <c r="AH7819" s="61"/>
      <c r="AI7819" s="61"/>
      <c r="AJ7819" s="61"/>
      <c r="AK7819" s="61"/>
      <c r="AL7819" s="61"/>
      <c r="AM7819" s="61"/>
      <c r="AN7819" s="61"/>
      <c r="AO7819" s="61"/>
      <c r="AP7819" s="62"/>
      <c r="AQ7819" s="61"/>
      <c r="AR7819" s="61"/>
      <c r="AS7819" s="61"/>
      <c r="AT7819" s="61"/>
      <c r="AU7819" s="61"/>
      <c r="AV7819" s="61"/>
      <c r="AW7819" s="60"/>
    </row>
    <row r="7820" s="59" customFormat="1" customHeight="1" spans="1:49">
      <c r="A7820" s="60"/>
      <c r="B7820" s="60"/>
      <c r="C7820" s="60"/>
      <c r="D7820" s="60"/>
      <c r="H7820" s="61"/>
      <c r="I7820" s="61"/>
      <c r="J7820" s="61"/>
      <c r="K7820" s="61"/>
      <c r="L7820" s="61"/>
      <c r="M7820" s="61"/>
      <c r="N7820" s="61"/>
      <c r="O7820" s="61"/>
      <c r="P7820" s="61"/>
      <c r="Q7820" s="61"/>
      <c r="R7820" s="61"/>
      <c r="S7820" s="61"/>
      <c r="T7820" s="61"/>
      <c r="U7820" s="61"/>
      <c r="V7820" s="61"/>
      <c r="W7820" s="61"/>
      <c r="X7820" s="61"/>
      <c r="Y7820" s="61"/>
      <c r="Z7820" s="61"/>
      <c r="AA7820" s="61"/>
      <c r="AB7820" s="61"/>
      <c r="AC7820" s="61"/>
      <c r="AD7820" s="61"/>
      <c r="AE7820" s="61"/>
      <c r="AF7820" s="61"/>
      <c r="AG7820" s="61"/>
      <c r="AH7820" s="61"/>
      <c r="AI7820" s="61"/>
      <c r="AJ7820" s="61"/>
      <c r="AK7820" s="61"/>
      <c r="AL7820" s="61"/>
      <c r="AM7820" s="61"/>
      <c r="AN7820" s="61"/>
      <c r="AO7820" s="61"/>
      <c r="AP7820" s="62"/>
      <c r="AQ7820" s="61"/>
      <c r="AR7820" s="61"/>
      <c r="AS7820" s="61"/>
      <c r="AT7820" s="61"/>
      <c r="AU7820" s="61"/>
      <c r="AV7820" s="61"/>
      <c r="AW7820" s="60"/>
    </row>
    <row r="7821" s="59" customFormat="1" customHeight="1" spans="1:49">
      <c r="A7821" s="60"/>
      <c r="B7821" s="60"/>
      <c r="C7821" s="60"/>
      <c r="D7821" s="60"/>
      <c r="H7821" s="61"/>
      <c r="I7821" s="61"/>
      <c r="J7821" s="61"/>
      <c r="K7821" s="61"/>
      <c r="L7821" s="61"/>
      <c r="M7821" s="61"/>
      <c r="N7821" s="61"/>
      <c r="O7821" s="61"/>
      <c r="P7821" s="61"/>
      <c r="Q7821" s="61"/>
      <c r="R7821" s="61"/>
      <c r="S7821" s="61"/>
      <c r="T7821" s="61"/>
      <c r="U7821" s="61"/>
      <c r="V7821" s="61"/>
      <c r="W7821" s="61"/>
      <c r="X7821" s="61"/>
      <c r="Y7821" s="61"/>
      <c r="Z7821" s="61"/>
      <c r="AA7821" s="61"/>
      <c r="AB7821" s="61"/>
      <c r="AC7821" s="61"/>
      <c r="AD7821" s="61"/>
      <c r="AE7821" s="61"/>
      <c r="AF7821" s="61"/>
      <c r="AG7821" s="61"/>
      <c r="AH7821" s="61"/>
      <c r="AI7821" s="61"/>
      <c r="AJ7821" s="61"/>
      <c r="AK7821" s="61"/>
      <c r="AL7821" s="61"/>
      <c r="AM7821" s="61"/>
      <c r="AN7821" s="61"/>
      <c r="AO7821" s="61"/>
      <c r="AP7821" s="62"/>
      <c r="AQ7821" s="61"/>
      <c r="AR7821" s="61"/>
      <c r="AS7821" s="61"/>
      <c r="AT7821" s="61"/>
      <c r="AU7821" s="61"/>
      <c r="AV7821" s="61"/>
      <c r="AW7821" s="60"/>
    </row>
    <row r="7822" s="59" customFormat="1" customHeight="1" spans="1:49">
      <c r="A7822" s="60"/>
      <c r="B7822" s="60"/>
      <c r="C7822" s="60"/>
      <c r="D7822" s="60"/>
      <c r="H7822" s="61"/>
      <c r="I7822" s="61"/>
      <c r="J7822" s="61"/>
      <c r="K7822" s="61"/>
      <c r="L7822" s="61"/>
      <c r="M7822" s="61"/>
      <c r="N7822" s="61"/>
      <c r="O7822" s="61"/>
      <c r="P7822" s="61"/>
      <c r="Q7822" s="61"/>
      <c r="R7822" s="61"/>
      <c r="S7822" s="61"/>
      <c r="T7822" s="61"/>
      <c r="U7822" s="61"/>
      <c r="V7822" s="61"/>
      <c r="W7822" s="61"/>
      <c r="X7822" s="61"/>
      <c r="Y7822" s="61"/>
      <c r="Z7822" s="61"/>
      <c r="AA7822" s="61"/>
      <c r="AB7822" s="61"/>
      <c r="AC7822" s="61"/>
      <c r="AD7822" s="61"/>
      <c r="AE7822" s="61"/>
      <c r="AF7822" s="61"/>
      <c r="AG7822" s="61"/>
      <c r="AH7822" s="61"/>
      <c r="AI7822" s="61"/>
      <c r="AJ7822" s="61"/>
      <c r="AK7822" s="61"/>
      <c r="AL7822" s="61"/>
      <c r="AM7822" s="61"/>
      <c r="AN7822" s="61"/>
      <c r="AO7822" s="61"/>
      <c r="AP7822" s="62"/>
      <c r="AQ7822" s="61"/>
      <c r="AR7822" s="61"/>
      <c r="AS7822" s="61"/>
      <c r="AT7822" s="61"/>
      <c r="AU7822" s="61"/>
      <c r="AV7822" s="61"/>
      <c r="AW7822" s="60"/>
    </row>
    <row r="7823" s="59" customFormat="1" customHeight="1" spans="1:49">
      <c r="A7823" s="60"/>
      <c r="B7823" s="60"/>
      <c r="C7823" s="60"/>
      <c r="D7823" s="60"/>
      <c r="H7823" s="61"/>
      <c r="I7823" s="61"/>
      <c r="J7823" s="61"/>
      <c r="K7823" s="61"/>
      <c r="L7823" s="61"/>
      <c r="M7823" s="61"/>
      <c r="N7823" s="61"/>
      <c r="O7823" s="61"/>
      <c r="P7823" s="61"/>
      <c r="Q7823" s="61"/>
      <c r="R7823" s="61"/>
      <c r="S7823" s="61"/>
      <c r="T7823" s="61"/>
      <c r="U7823" s="61"/>
      <c r="V7823" s="61"/>
      <c r="W7823" s="61"/>
      <c r="X7823" s="61"/>
      <c r="Y7823" s="61"/>
      <c r="Z7823" s="61"/>
      <c r="AA7823" s="61"/>
      <c r="AB7823" s="61"/>
      <c r="AC7823" s="61"/>
      <c r="AD7823" s="61"/>
      <c r="AE7823" s="61"/>
      <c r="AF7823" s="61"/>
      <c r="AG7823" s="61"/>
      <c r="AH7823" s="61"/>
      <c r="AI7823" s="61"/>
      <c r="AJ7823" s="61"/>
      <c r="AK7823" s="61"/>
      <c r="AL7823" s="61"/>
      <c r="AM7823" s="61"/>
      <c r="AN7823" s="61"/>
      <c r="AO7823" s="61"/>
      <c r="AP7823" s="62"/>
      <c r="AQ7823" s="61"/>
      <c r="AR7823" s="61"/>
      <c r="AS7823" s="61"/>
      <c r="AT7823" s="61"/>
      <c r="AU7823" s="61"/>
      <c r="AV7823" s="61"/>
      <c r="AW7823" s="60"/>
    </row>
    <row r="7824" s="59" customFormat="1" customHeight="1" spans="1:49">
      <c r="A7824" s="60"/>
      <c r="B7824" s="60"/>
      <c r="C7824" s="60"/>
      <c r="D7824" s="60"/>
      <c r="H7824" s="61"/>
      <c r="I7824" s="61"/>
      <c r="J7824" s="61"/>
      <c r="K7824" s="61"/>
      <c r="L7824" s="61"/>
      <c r="M7824" s="61"/>
      <c r="N7824" s="61"/>
      <c r="O7824" s="61"/>
      <c r="P7824" s="61"/>
      <c r="Q7824" s="61"/>
      <c r="R7824" s="61"/>
      <c r="S7824" s="61"/>
      <c r="T7824" s="61"/>
      <c r="U7824" s="61"/>
      <c r="V7824" s="61"/>
      <c r="W7824" s="61"/>
      <c r="X7824" s="61"/>
      <c r="Y7824" s="61"/>
      <c r="Z7824" s="61"/>
      <c r="AA7824" s="61"/>
      <c r="AB7824" s="61"/>
      <c r="AC7824" s="61"/>
      <c r="AD7824" s="61"/>
      <c r="AE7824" s="61"/>
      <c r="AF7824" s="61"/>
      <c r="AG7824" s="61"/>
      <c r="AH7824" s="61"/>
      <c r="AI7824" s="61"/>
      <c r="AJ7824" s="61"/>
      <c r="AK7824" s="61"/>
      <c r="AL7824" s="61"/>
      <c r="AM7824" s="61"/>
      <c r="AN7824" s="61"/>
      <c r="AO7824" s="61"/>
      <c r="AP7824" s="62"/>
      <c r="AQ7824" s="61"/>
      <c r="AR7824" s="61"/>
      <c r="AS7824" s="61"/>
      <c r="AT7824" s="61"/>
      <c r="AU7824" s="61"/>
      <c r="AV7824" s="61"/>
      <c r="AW7824" s="60"/>
    </row>
    <row r="7825" s="59" customFormat="1" customHeight="1" spans="1:49">
      <c r="A7825" s="60"/>
      <c r="B7825" s="60"/>
      <c r="C7825" s="60"/>
      <c r="D7825" s="60"/>
      <c r="H7825" s="61"/>
      <c r="I7825" s="61"/>
      <c r="J7825" s="61"/>
      <c r="K7825" s="61"/>
      <c r="L7825" s="61"/>
      <c r="M7825" s="61"/>
      <c r="N7825" s="61"/>
      <c r="O7825" s="61"/>
      <c r="P7825" s="61"/>
      <c r="Q7825" s="61"/>
      <c r="R7825" s="61"/>
      <c r="S7825" s="61"/>
      <c r="T7825" s="61"/>
      <c r="U7825" s="61"/>
      <c r="V7825" s="61"/>
      <c r="W7825" s="61"/>
      <c r="X7825" s="61"/>
      <c r="Y7825" s="61"/>
      <c r="Z7825" s="61"/>
      <c r="AA7825" s="61"/>
      <c r="AB7825" s="61"/>
      <c r="AC7825" s="61"/>
      <c r="AD7825" s="61"/>
      <c r="AE7825" s="61"/>
      <c r="AF7825" s="61"/>
      <c r="AG7825" s="61"/>
      <c r="AH7825" s="61"/>
      <c r="AI7825" s="61"/>
      <c r="AJ7825" s="61"/>
      <c r="AK7825" s="61"/>
      <c r="AL7825" s="61"/>
      <c r="AM7825" s="61"/>
      <c r="AN7825" s="61"/>
      <c r="AO7825" s="61"/>
      <c r="AP7825" s="62"/>
      <c r="AQ7825" s="61"/>
      <c r="AR7825" s="61"/>
      <c r="AS7825" s="61"/>
      <c r="AT7825" s="61"/>
      <c r="AU7825" s="61"/>
      <c r="AV7825" s="61"/>
      <c r="AW7825" s="60"/>
    </row>
    <row r="7826" s="59" customFormat="1" customHeight="1" spans="1:49">
      <c r="A7826" s="60"/>
      <c r="B7826" s="60"/>
      <c r="C7826" s="60"/>
      <c r="D7826" s="60"/>
      <c r="H7826" s="61"/>
      <c r="I7826" s="61"/>
      <c r="J7826" s="61"/>
      <c r="K7826" s="61"/>
      <c r="L7826" s="61"/>
      <c r="M7826" s="61"/>
      <c r="N7826" s="61"/>
      <c r="O7826" s="61"/>
      <c r="P7826" s="61"/>
      <c r="Q7826" s="61"/>
      <c r="R7826" s="61"/>
      <c r="S7826" s="61"/>
      <c r="T7826" s="61"/>
      <c r="U7826" s="61"/>
      <c r="V7826" s="61"/>
      <c r="W7826" s="61"/>
      <c r="X7826" s="61"/>
      <c r="Y7826" s="61"/>
      <c r="Z7826" s="61"/>
      <c r="AA7826" s="61"/>
      <c r="AB7826" s="61"/>
      <c r="AC7826" s="61"/>
      <c r="AD7826" s="61"/>
      <c r="AE7826" s="61"/>
      <c r="AF7826" s="61"/>
      <c r="AG7826" s="61"/>
      <c r="AH7826" s="61"/>
      <c r="AI7826" s="61"/>
      <c r="AJ7826" s="61"/>
      <c r="AK7826" s="61"/>
      <c r="AL7826" s="61"/>
      <c r="AM7826" s="61"/>
      <c r="AN7826" s="61"/>
      <c r="AO7826" s="61"/>
      <c r="AP7826" s="62"/>
      <c r="AQ7826" s="61"/>
      <c r="AR7826" s="61"/>
      <c r="AS7826" s="61"/>
      <c r="AT7826" s="61"/>
      <c r="AU7826" s="61"/>
      <c r="AV7826" s="61"/>
      <c r="AW7826" s="60"/>
    </row>
    <row r="7827" s="59" customFormat="1" customHeight="1" spans="1:49">
      <c r="A7827" s="60"/>
      <c r="B7827" s="60"/>
      <c r="C7827" s="60"/>
      <c r="D7827" s="60"/>
      <c r="H7827" s="61"/>
      <c r="I7827" s="61"/>
      <c r="J7827" s="61"/>
      <c r="K7827" s="61"/>
      <c r="L7827" s="61"/>
      <c r="M7827" s="61"/>
      <c r="N7827" s="61"/>
      <c r="O7827" s="61"/>
      <c r="P7827" s="61"/>
      <c r="Q7827" s="61"/>
      <c r="R7827" s="61"/>
      <c r="S7827" s="61"/>
      <c r="T7827" s="61"/>
      <c r="U7827" s="61"/>
      <c r="V7827" s="61"/>
      <c r="W7827" s="61"/>
      <c r="X7827" s="61"/>
      <c r="Y7827" s="61"/>
      <c r="Z7827" s="61"/>
      <c r="AA7827" s="61"/>
      <c r="AB7827" s="61"/>
      <c r="AC7827" s="61"/>
      <c r="AD7827" s="61"/>
      <c r="AE7827" s="61"/>
      <c r="AF7827" s="61"/>
      <c r="AG7827" s="61"/>
      <c r="AH7827" s="61"/>
      <c r="AI7827" s="61"/>
      <c r="AJ7827" s="61"/>
      <c r="AK7827" s="61"/>
      <c r="AL7827" s="61"/>
      <c r="AM7827" s="61"/>
      <c r="AN7827" s="61"/>
      <c r="AO7827" s="61"/>
      <c r="AP7827" s="62"/>
      <c r="AQ7827" s="61"/>
      <c r="AR7827" s="61"/>
      <c r="AS7827" s="61"/>
      <c r="AT7827" s="61"/>
      <c r="AU7827" s="61"/>
      <c r="AV7827" s="61"/>
      <c r="AW7827" s="60"/>
    </row>
    <row r="7828" s="59" customFormat="1" customHeight="1" spans="1:49">
      <c r="A7828" s="60"/>
      <c r="B7828" s="60"/>
      <c r="C7828" s="60"/>
      <c r="D7828" s="60"/>
      <c r="H7828" s="61"/>
      <c r="I7828" s="61"/>
      <c r="J7828" s="61"/>
      <c r="K7828" s="61"/>
      <c r="L7828" s="61"/>
      <c r="M7828" s="61"/>
      <c r="N7828" s="61"/>
      <c r="O7828" s="61"/>
      <c r="P7828" s="61"/>
      <c r="Q7828" s="61"/>
      <c r="R7828" s="61"/>
      <c r="S7828" s="61"/>
      <c r="T7828" s="61"/>
      <c r="U7828" s="61"/>
      <c r="V7828" s="61"/>
      <c r="W7828" s="61"/>
      <c r="X7828" s="61"/>
      <c r="Y7828" s="61"/>
      <c r="Z7828" s="61"/>
      <c r="AA7828" s="61"/>
      <c r="AB7828" s="61"/>
      <c r="AC7828" s="61"/>
      <c r="AD7828" s="61"/>
      <c r="AE7828" s="61"/>
      <c r="AF7828" s="61"/>
      <c r="AG7828" s="61"/>
      <c r="AH7828" s="61"/>
      <c r="AI7828" s="61"/>
      <c r="AJ7828" s="61"/>
      <c r="AK7828" s="61"/>
      <c r="AL7828" s="61"/>
      <c r="AM7828" s="61"/>
      <c r="AN7828" s="61"/>
      <c r="AO7828" s="61"/>
      <c r="AP7828" s="62"/>
      <c r="AQ7828" s="61"/>
      <c r="AR7828" s="61"/>
      <c r="AS7828" s="61"/>
      <c r="AT7828" s="61"/>
      <c r="AU7828" s="61"/>
      <c r="AV7828" s="61"/>
      <c r="AW7828" s="60"/>
    </row>
    <row r="7829" s="59" customFormat="1" customHeight="1" spans="1:49">
      <c r="A7829" s="60"/>
      <c r="B7829" s="60"/>
      <c r="C7829" s="60"/>
      <c r="D7829" s="60"/>
      <c r="H7829" s="61"/>
      <c r="I7829" s="61"/>
      <c r="J7829" s="61"/>
      <c r="K7829" s="61"/>
      <c r="L7829" s="61"/>
      <c r="M7829" s="61"/>
      <c r="N7829" s="61"/>
      <c r="O7829" s="61"/>
      <c r="P7829" s="61"/>
      <c r="Q7829" s="61"/>
      <c r="R7829" s="61"/>
      <c r="S7829" s="61"/>
      <c r="T7829" s="61"/>
      <c r="U7829" s="61"/>
      <c r="V7829" s="61"/>
      <c r="W7829" s="61"/>
      <c r="X7829" s="61"/>
      <c r="Y7829" s="61"/>
      <c r="Z7829" s="61"/>
      <c r="AA7829" s="61"/>
      <c r="AB7829" s="61"/>
      <c r="AC7829" s="61"/>
      <c r="AD7829" s="61"/>
      <c r="AE7829" s="61"/>
      <c r="AF7829" s="61"/>
      <c r="AG7829" s="61"/>
      <c r="AH7829" s="61"/>
      <c r="AI7829" s="61"/>
      <c r="AJ7829" s="61"/>
      <c r="AK7829" s="61"/>
      <c r="AL7829" s="61"/>
      <c r="AM7829" s="61"/>
      <c r="AN7829" s="61"/>
      <c r="AO7829" s="61"/>
      <c r="AP7829" s="62"/>
      <c r="AQ7829" s="61"/>
      <c r="AR7829" s="61"/>
      <c r="AS7829" s="61"/>
      <c r="AT7829" s="61"/>
      <c r="AU7829" s="61"/>
      <c r="AV7829" s="61"/>
      <c r="AW7829" s="60"/>
    </row>
    <row r="7830" s="59" customFormat="1" customHeight="1" spans="1:49">
      <c r="A7830" s="60"/>
      <c r="B7830" s="60"/>
      <c r="C7830" s="60"/>
      <c r="D7830" s="60"/>
      <c r="H7830" s="61"/>
      <c r="I7830" s="61"/>
      <c r="J7830" s="61"/>
      <c r="K7830" s="61"/>
      <c r="L7830" s="61"/>
      <c r="M7830" s="61"/>
      <c r="N7830" s="61"/>
      <c r="O7830" s="61"/>
      <c r="P7830" s="61"/>
      <c r="Q7830" s="61"/>
      <c r="R7830" s="61"/>
      <c r="S7830" s="61"/>
      <c r="T7830" s="61"/>
      <c r="U7830" s="61"/>
      <c r="V7830" s="61"/>
      <c r="W7830" s="61"/>
      <c r="X7830" s="61"/>
      <c r="Y7830" s="61"/>
      <c r="Z7830" s="61"/>
      <c r="AA7830" s="61"/>
      <c r="AB7830" s="61"/>
      <c r="AC7830" s="61"/>
      <c r="AD7830" s="61"/>
      <c r="AE7830" s="61"/>
      <c r="AF7830" s="61"/>
      <c r="AG7830" s="61"/>
      <c r="AH7830" s="61"/>
      <c r="AI7830" s="61"/>
      <c r="AJ7830" s="61"/>
      <c r="AK7830" s="61"/>
      <c r="AL7830" s="61"/>
      <c r="AM7830" s="61"/>
      <c r="AN7830" s="61"/>
      <c r="AO7830" s="61"/>
      <c r="AP7830" s="62"/>
      <c r="AQ7830" s="61"/>
      <c r="AR7830" s="61"/>
      <c r="AS7830" s="61"/>
      <c r="AT7830" s="61"/>
      <c r="AU7830" s="61"/>
      <c r="AV7830" s="61"/>
      <c r="AW7830" s="60"/>
    </row>
    <row r="7831" s="59" customFormat="1" customHeight="1" spans="1:49">
      <c r="A7831" s="60"/>
      <c r="B7831" s="60"/>
      <c r="C7831" s="60"/>
      <c r="D7831" s="60"/>
      <c r="H7831" s="61"/>
      <c r="I7831" s="61"/>
      <c r="J7831" s="61"/>
      <c r="K7831" s="61"/>
      <c r="L7831" s="61"/>
      <c r="M7831" s="61"/>
      <c r="N7831" s="61"/>
      <c r="O7831" s="61"/>
      <c r="P7831" s="61"/>
      <c r="Q7831" s="61"/>
      <c r="R7831" s="61"/>
      <c r="S7831" s="61"/>
      <c r="T7831" s="61"/>
      <c r="U7831" s="61"/>
      <c r="V7831" s="61"/>
      <c r="W7831" s="61"/>
      <c r="X7831" s="61"/>
      <c r="Y7831" s="61"/>
      <c r="Z7831" s="61"/>
      <c r="AA7831" s="61"/>
      <c r="AB7831" s="61"/>
      <c r="AC7831" s="61"/>
      <c r="AD7831" s="61"/>
      <c r="AE7831" s="61"/>
      <c r="AF7831" s="61"/>
      <c r="AG7831" s="61"/>
      <c r="AH7831" s="61"/>
      <c r="AI7831" s="61"/>
      <c r="AJ7831" s="61"/>
      <c r="AK7831" s="61"/>
      <c r="AL7831" s="61"/>
      <c r="AM7831" s="61"/>
      <c r="AN7831" s="61"/>
      <c r="AO7831" s="61"/>
      <c r="AP7831" s="62"/>
      <c r="AQ7831" s="61"/>
      <c r="AR7831" s="61"/>
      <c r="AS7831" s="61"/>
      <c r="AT7831" s="61"/>
      <c r="AU7831" s="61"/>
      <c r="AV7831" s="61"/>
      <c r="AW7831" s="60"/>
    </row>
    <row r="7832" s="59" customFormat="1" customHeight="1" spans="1:49">
      <c r="A7832" s="60"/>
      <c r="B7832" s="60"/>
      <c r="C7832" s="60"/>
      <c r="D7832" s="60"/>
      <c r="H7832" s="61"/>
      <c r="I7832" s="61"/>
      <c r="J7832" s="61"/>
      <c r="K7832" s="61"/>
      <c r="L7832" s="61"/>
      <c r="M7832" s="61"/>
      <c r="N7832" s="61"/>
      <c r="O7832" s="61"/>
      <c r="P7832" s="61"/>
      <c r="Q7832" s="61"/>
      <c r="R7832" s="61"/>
      <c r="S7832" s="61"/>
      <c r="T7832" s="61"/>
      <c r="U7832" s="61"/>
      <c r="V7832" s="61"/>
      <c r="W7832" s="61"/>
      <c r="X7832" s="61"/>
      <c r="Y7832" s="61"/>
      <c r="Z7832" s="61"/>
      <c r="AA7832" s="61"/>
      <c r="AB7832" s="61"/>
      <c r="AC7832" s="61"/>
      <c r="AD7832" s="61"/>
      <c r="AE7832" s="61"/>
      <c r="AF7832" s="61"/>
      <c r="AG7832" s="61"/>
      <c r="AH7832" s="61"/>
      <c r="AI7832" s="61"/>
      <c r="AJ7832" s="61"/>
      <c r="AK7832" s="61"/>
      <c r="AL7832" s="61"/>
      <c r="AM7832" s="61"/>
      <c r="AN7832" s="61"/>
      <c r="AO7832" s="61"/>
      <c r="AP7832" s="62"/>
      <c r="AQ7832" s="61"/>
      <c r="AR7832" s="61"/>
      <c r="AS7832" s="61"/>
      <c r="AT7832" s="61"/>
      <c r="AU7832" s="61"/>
      <c r="AV7832" s="61"/>
      <c r="AW7832" s="60"/>
    </row>
    <row r="7833" s="59" customFormat="1" customHeight="1" spans="1:49">
      <c r="A7833" s="60"/>
      <c r="B7833" s="60"/>
      <c r="C7833" s="60"/>
      <c r="D7833" s="60"/>
      <c r="H7833" s="61"/>
      <c r="I7833" s="61"/>
      <c r="J7833" s="61"/>
      <c r="K7833" s="61"/>
      <c r="L7833" s="61"/>
      <c r="M7833" s="61"/>
      <c r="N7833" s="61"/>
      <c r="O7833" s="61"/>
      <c r="P7833" s="61"/>
      <c r="Q7833" s="61"/>
      <c r="R7833" s="61"/>
      <c r="S7833" s="61"/>
      <c r="T7833" s="61"/>
      <c r="U7833" s="61"/>
      <c r="V7833" s="61"/>
      <c r="W7833" s="61"/>
      <c r="X7833" s="61"/>
      <c r="Y7833" s="61"/>
      <c r="Z7833" s="61"/>
      <c r="AA7833" s="61"/>
      <c r="AB7833" s="61"/>
      <c r="AC7833" s="61"/>
      <c r="AD7833" s="61"/>
      <c r="AE7833" s="61"/>
      <c r="AF7833" s="61"/>
      <c r="AG7833" s="61"/>
      <c r="AH7833" s="61"/>
      <c r="AI7833" s="61"/>
      <c r="AJ7833" s="61"/>
      <c r="AK7833" s="61"/>
      <c r="AL7833" s="61"/>
      <c r="AM7833" s="61"/>
      <c r="AN7833" s="61"/>
      <c r="AO7833" s="61"/>
      <c r="AP7833" s="62"/>
      <c r="AQ7833" s="61"/>
      <c r="AR7833" s="61"/>
      <c r="AS7833" s="61"/>
      <c r="AT7833" s="61"/>
      <c r="AU7833" s="61"/>
      <c r="AV7833" s="61"/>
      <c r="AW7833" s="60"/>
    </row>
    <row r="7834" s="59" customFormat="1" customHeight="1" spans="1:49">
      <c r="A7834" s="60"/>
      <c r="B7834" s="60"/>
      <c r="C7834" s="60"/>
      <c r="D7834" s="60"/>
      <c r="H7834" s="61"/>
      <c r="I7834" s="61"/>
      <c r="J7834" s="61"/>
      <c r="K7834" s="61"/>
      <c r="L7834" s="61"/>
      <c r="M7834" s="61"/>
      <c r="N7834" s="61"/>
      <c r="O7834" s="61"/>
      <c r="P7834" s="61"/>
      <c r="Q7834" s="61"/>
      <c r="R7834" s="61"/>
      <c r="S7834" s="61"/>
      <c r="T7834" s="61"/>
      <c r="U7834" s="61"/>
      <c r="V7834" s="61"/>
      <c r="W7834" s="61"/>
      <c r="X7834" s="61"/>
      <c r="Y7834" s="61"/>
      <c r="Z7834" s="61"/>
      <c r="AA7834" s="61"/>
      <c r="AB7834" s="61"/>
      <c r="AC7834" s="61"/>
      <c r="AD7834" s="61"/>
      <c r="AE7834" s="61"/>
      <c r="AF7834" s="61"/>
      <c r="AG7834" s="61"/>
      <c r="AH7834" s="61"/>
      <c r="AI7834" s="61"/>
      <c r="AJ7834" s="61"/>
      <c r="AK7834" s="61"/>
      <c r="AL7834" s="61"/>
      <c r="AM7834" s="61"/>
      <c r="AN7834" s="61"/>
      <c r="AO7834" s="61"/>
      <c r="AP7834" s="62"/>
      <c r="AQ7834" s="61"/>
      <c r="AR7834" s="61"/>
      <c r="AS7834" s="61"/>
      <c r="AT7834" s="61"/>
      <c r="AU7834" s="61"/>
      <c r="AV7834" s="61"/>
      <c r="AW7834" s="60"/>
    </row>
    <row r="7835" s="59" customFormat="1" customHeight="1" spans="1:49">
      <c r="A7835" s="60"/>
      <c r="B7835" s="60"/>
      <c r="C7835" s="60"/>
      <c r="D7835" s="60"/>
      <c r="H7835" s="61"/>
      <c r="I7835" s="61"/>
      <c r="J7835" s="61"/>
      <c r="K7835" s="61"/>
      <c r="L7835" s="61"/>
      <c r="M7835" s="61"/>
      <c r="N7835" s="61"/>
      <c r="O7835" s="61"/>
      <c r="P7835" s="61"/>
      <c r="Q7835" s="61"/>
      <c r="R7835" s="61"/>
      <c r="S7835" s="61"/>
      <c r="T7835" s="61"/>
      <c r="U7835" s="61"/>
      <c r="V7835" s="61"/>
      <c r="W7835" s="61"/>
      <c r="X7835" s="61"/>
      <c r="Y7835" s="61"/>
      <c r="Z7835" s="61"/>
      <c r="AA7835" s="61"/>
      <c r="AB7835" s="61"/>
      <c r="AC7835" s="61"/>
      <c r="AD7835" s="61"/>
      <c r="AE7835" s="61"/>
      <c r="AF7835" s="61"/>
      <c r="AG7835" s="61"/>
      <c r="AH7835" s="61"/>
      <c r="AI7835" s="61"/>
      <c r="AJ7835" s="61"/>
      <c r="AK7835" s="61"/>
      <c r="AL7835" s="61"/>
      <c r="AM7835" s="61"/>
      <c r="AN7835" s="61"/>
      <c r="AO7835" s="61"/>
      <c r="AP7835" s="62"/>
      <c r="AQ7835" s="61"/>
      <c r="AR7835" s="61"/>
      <c r="AS7835" s="61"/>
      <c r="AT7835" s="61"/>
      <c r="AU7835" s="61"/>
      <c r="AV7835" s="61"/>
      <c r="AW7835" s="60"/>
    </row>
    <row r="7836" s="59" customFormat="1" customHeight="1" spans="1:49">
      <c r="A7836" s="60"/>
      <c r="B7836" s="60"/>
      <c r="C7836" s="60"/>
      <c r="D7836" s="60"/>
      <c r="H7836" s="61"/>
      <c r="I7836" s="61"/>
      <c r="J7836" s="61"/>
      <c r="K7836" s="61"/>
      <c r="L7836" s="61"/>
      <c r="M7836" s="61"/>
      <c r="N7836" s="61"/>
      <c r="O7836" s="61"/>
      <c r="P7836" s="61"/>
      <c r="Q7836" s="61"/>
      <c r="R7836" s="61"/>
      <c r="S7836" s="61"/>
      <c r="T7836" s="61"/>
      <c r="U7836" s="61"/>
      <c r="V7836" s="61"/>
      <c r="W7836" s="61"/>
      <c r="X7836" s="61"/>
      <c r="Y7836" s="61"/>
      <c r="Z7836" s="61"/>
      <c r="AA7836" s="61"/>
      <c r="AB7836" s="61"/>
      <c r="AC7836" s="61"/>
      <c r="AD7836" s="61"/>
      <c r="AE7836" s="61"/>
      <c r="AF7836" s="61"/>
      <c r="AG7836" s="61"/>
      <c r="AH7836" s="61"/>
      <c r="AI7836" s="61"/>
      <c r="AJ7836" s="61"/>
      <c r="AK7836" s="61"/>
      <c r="AL7836" s="61"/>
      <c r="AM7836" s="61"/>
      <c r="AN7836" s="61"/>
      <c r="AO7836" s="61"/>
      <c r="AP7836" s="62"/>
      <c r="AQ7836" s="61"/>
      <c r="AR7836" s="61"/>
      <c r="AS7836" s="61"/>
      <c r="AT7836" s="61"/>
      <c r="AU7836" s="61"/>
      <c r="AV7836" s="61"/>
      <c r="AW7836" s="60"/>
    </row>
    <row r="7837" s="59" customFormat="1" customHeight="1" spans="1:49">
      <c r="A7837" s="60"/>
      <c r="B7837" s="60"/>
      <c r="C7837" s="60"/>
      <c r="D7837" s="60"/>
      <c r="H7837" s="61"/>
      <c r="I7837" s="61"/>
      <c r="J7837" s="61"/>
      <c r="K7837" s="61"/>
      <c r="L7837" s="61"/>
      <c r="M7837" s="61"/>
      <c r="N7837" s="61"/>
      <c r="O7837" s="61"/>
      <c r="P7837" s="61"/>
      <c r="Q7837" s="61"/>
      <c r="R7837" s="61"/>
      <c r="S7837" s="61"/>
      <c r="T7837" s="61"/>
      <c r="U7837" s="61"/>
      <c r="V7837" s="61"/>
      <c r="W7837" s="61"/>
      <c r="X7837" s="61"/>
      <c r="Y7837" s="61"/>
      <c r="Z7837" s="61"/>
      <c r="AA7837" s="61"/>
      <c r="AB7837" s="61"/>
      <c r="AC7837" s="61"/>
      <c r="AD7837" s="61"/>
      <c r="AE7837" s="61"/>
      <c r="AF7837" s="61"/>
      <c r="AG7837" s="61"/>
      <c r="AH7837" s="61"/>
      <c r="AI7837" s="61"/>
      <c r="AJ7837" s="61"/>
      <c r="AK7837" s="61"/>
      <c r="AL7837" s="61"/>
      <c r="AM7837" s="61"/>
      <c r="AN7837" s="61"/>
      <c r="AO7837" s="61"/>
      <c r="AP7837" s="62"/>
      <c r="AQ7837" s="61"/>
      <c r="AR7837" s="61"/>
      <c r="AS7837" s="61"/>
      <c r="AT7837" s="61"/>
      <c r="AU7837" s="61"/>
      <c r="AV7837" s="61"/>
      <c r="AW7837" s="60"/>
    </row>
    <row r="7838" s="59" customFormat="1" customHeight="1" spans="1:49">
      <c r="A7838" s="60"/>
      <c r="B7838" s="60"/>
      <c r="C7838" s="60"/>
      <c r="D7838" s="60"/>
      <c r="H7838" s="61"/>
      <c r="I7838" s="61"/>
      <c r="J7838" s="61"/>
      <c r="K7838" s="61"/>
      <c r="L7838" s="61"/>
      <c r="M7838" s="61"/>
      <c r="N7838" s="61"/>
      <c r="O7838" s="61"/>
      <c r="P7838" s="61"/>
      <c r="Q7838" s="61"/>
      <c r="R7838" s="61"/>
      <c r="S7838" s="61"/>
      <c r="T7838" s="61"/>
      <c r="U7838" s="61"/>
      <c r="V7838" s="61"/>
      <c r="W7838" s="61"/>
      <c r="X7838" s="61"/>
      <c r="Y7838" s="61"/>
      <c r="Z7838" s="61"/>
      <c r="AA7838" s="61"/>
      <c r="AB7838" s="61"/>
      <c r="AC7838" s="61"/>
      <c r="AD7838" s="61"/>
      <c r="AE7838" s="61"/>
      <c r="AF7838" s="61"/>
      <c r="AG7838" s="61"/>
      <c r="AH7838" s="61"/>
      <c r="AI7838" s="61"/>
      <c r="AJ7838" s="61"/>
      <c r="AK7838" s="61"/>
      <c r="AL7838" s="61"/>
      <c r="AM7838" s="61"/>
      <c r="AN7838" s="61"/>
      <c r="AO7838" s="61"/>
      <c r="AP7838" s="62"/>
      <c r="AQ7838" s="61"/>
      <c r="AR7838" s="61"/>
      <c r="AS7838" s="61"/>
      <c r="AT7838" s="61"/>
      <c r="AU7838" s="61"/>
      <c r="AV7838" s="61"/>
      <c r="AW7838" s="60"/>
    </row>
    <row r="7839" s="59" customFormat="1" customHeight="1" spans="1:49">
      <c r="A7839" s="60"/>
      <c r="B7839" s="60"/>
      <c r="C7839" s="60"/>
      <c r="D7839" s="60"/>
      <c r="H7839" s="61"/>
      <c r="I7839" s="61"/>
      <c r="J7839" s="61"/>
      <c r="K7839" s="61"/>
      <c r="L7839" s="61"/>
      <c r="M7839" s="61"/>
      <c r="N7839" s="61"/>
      <c r="O7839" s="61"/>
      <c r="P7839" s="61"/>
      <c r="Q7839" s="61"/>
      <c r="R7839" s="61"/>
      <c r="S7839" s="61"/>
      <c r="T7839" s="61"/>
      <c r="U7839" s="61"/>
      <c r="V7839" s="61"/>
      <c r="W7839" s="61"/>
      <c r="X7839" s="61"/>
      <c r="Y7839" s="61"/>
      <c r="Z7839" s="61"/>
      <c r="AA7839" s="61"/>
      <c r="AB7839" s="61"/>
      <c r="AC7839" s="61"/>
      <c r="AD7839" s="61"/>
      <c r="AE7839" s="61"/>
      <c r="AF7839" s="61"/>
      <c r="AG7839" s="61"/>
      <c r="AH7839" s="61"/>
      <c r="AI7839" s="61"/>
      <c r="AJ7839" s="61"/>
      <c r="AK7839" s="61"/>
      <c r="AL7839" s="61"/>
      <c r="AM7839" s="61"/>
      <c r="AN7839" s="61"/>
      <c r="AO7839" s="61"/>
      <c r="AP7839" s="62"/>
      <c r="AQ7839" s="61"/>
      <c r="AR7839" s="61"/>
      <c r="AS7839" s="61"/>
      <c r="AT7839" s="61"/>
      <c r="AU7839" s="61"/>
      <c r="AV7839" s="61"/>
      <c r="AW7839" s="60"/>
    </row>
    <row r="7840" s="59" customFormat="1" customHeight="1" spans="1:49">
      <c r="A7840" s="60"/>
      <c r="B7840" s="60"/>
      <c r="C7840" s="60"/>
      <c r="D7840" s="60"/>
      <c r="H7840" s="61"/>
      <c r="I7840" s="61"/>
      <c r="J7840" s="61"/>
      <c r="K7840" s="61"/>
      <c r="L7840" s="61"/>
      <c r="M7840" s="61"/>
      <c r="N7840" s="61"/>
      <c r="O7840" s="61"/>
      <c r="P7840" s="61"/>
      <c r="Q7840" s="61"/>
      <c r="R7840" s="61"/>
      <c r="S7840" s="61"/>
      <c r="T7840" s="61"/>
      <c r="U7840" s="61"/>
      <c r="V7840" s="61"/>
      <c r="W7840" s="61"/>
      <c r="X7840" s="61"/>
      <c r="Y7840" s="61"/>
      <c r="Z7840" s="61"/>
      <c r="AA7840" s="61"/>
      <c r="AB7840" s="61"/>
      <c r="AC7840" s="61"/>
      <c r="AD7840" s="61"/>
      <c r="AE7840" s="61"/>
      <c r="AF7840" s="61"/>
      <c r="AG7840" s="61"/>
      <c r="AH7840" s="61"/>
      <c r="AI7840" s="61"/>
      <c r="AJ7840" s="61"/>
      <c r="AK7840" s="61"/>
      <c r="AL7840" s="61"/>
      <c r="AM7840" s="61"/>
      <c r="AN7840" s="61"/>
      <c r="AO7840" s="61"/>
      <c r="AP7840" s="62"/>
      <c r="AQ7840" s="61"/>
      <c r="AR7840" s="61"/>
      <c r="AS7840" s="61"/>
      <c r="AT7840" s="61"/>
      <c r="AU7840" s="61"/>
      <c r="AV7840" s="61"/>
      <c r="AW7840" s="60"/>
    </row>
    <row r="7841" s="59" customFormat="1" customHeight="1" spans="1:49">
      <c r="A7841" s="60"/>
      <c r="B7841" s="60"/>
      <c r="C7841" s="60"/>
      <c r="D7841" s="60"/>
      <c r="H7841" s="61"/>
      <c r="I7841" s="61"/>
      <c r="J7841" s="61"/>
      <c r="K7841" s="61"/>
      <c r="L7841" s="61"/>
      <c r="M7841" s="61"/>
      <c r="N7841" s="61"/>
      <c r="O7841" s="61"/>
      <c r="P7841" s="61"/>
      <c r="Q7841" s="61"/>
      <c r="R7841" s="61"/>
      <c r="S7841" s="61"/>
      <c r="T7841" s="61"/>
      <c r="U7841" s="61"/>
      <c r="V7841" s="61"/>
      <c r="W7841" s="61"/>
      <c r="X7841" s="61"/>
      <c r="Y7841" s="61"/>
      <c r="Z7841" s="61"/>
      <c r="AA7841" s="61"/>
      <c r="AB7841" s="61"/>
      <c r="AC7841" s="61"/>
      <c r="AD7841" s="61"/>
      <c r="AE7841" s="61"/>
      <c r="AF7841" s="61"/>
      <c r="AG7841" s="61"/>
      <c r="AH7841" s="61"/>
      <c r="AI7841" s="61"/>
      <c r="AJ7841" s="61"/>
      <c r="AK7841" s="61"/>
      <c r="AL7841" s="61"/>
      <c r="AM7841" s="61"/>
      <c r="AN7841" s="61"/>
      <c r="AO7841" s="61"/>
      <c r="AP7841" s="62"/>
      <c r="AQ7841" s="61"/>
      <c r="AR7841" s="61"/>
      <c r="AS7841" s="61"/>
      <c r="AT7841" s="61"/>
      <c r="AU7841" s="61"/>
      <c r="AV7841" s="61"/>
      <c r="AW7841" s="60"/>
    </row>
    <row r="7842" s="59" customFormat="1" customHeight="1" spans="1:49">
      <c r="A7842" s="60"/>
      <c r="B7842" s="60"/>
      <c r="C7842" s="60"/>
      <c r="D7842" s="60"/>
      <c r="H7842" s="61"/>
      <c r="I7842" s="61"/>
      <c r="J7842" s="61"/>
      <c r="K7842" s="61"/>
      <c r="L7842" s="61"/>
      <c r="M7842" s="61"/>
      <c r="N7842" s="61"/>
      <c r="O7842" s="61"/>
      <c r="P7842" s="61"/>
      <c r="Q7842" s="61"/>
      <c r="R7842" s="61"/>
      <c r="S7842" s="61"/>
      <c r="T7842" s="61"/>
      <c r="U7842" s="61"/>
      <c r="V7842" s="61"/>
      <c r="W7842" s="61"/>
      <c r="X7842" s="61"/>
      <c r="Y7842" s="61"/>
      <c r="Z7842" s="61"/>
      <c r="AA7842" s="61"/>
      <c r="AB7842" s="61"/>
      <c r="AC7842" s="61"/>
      <c r="AD7842" s="61"/>
      <c r="AE7842" s="61"/>
      <c r="AF7842" s="61"/>
      <c r="AG7842" s="61"/>
      <c r="AH7842" s="61"/>
      <c r="AI7842" s="61"/>
      <c r="AJ7842" s="61"/>
      <c r="AK7842" s="61"/>
      <c r="AL7842" s="61"/>
      <c r="AM7842" s="61"/>
      <c r="AN7842" s="61"/>
      <c r="AO7842" s="61"/>
      <c r="AP7842" s="62"/>
      <c r="AQ7842" s="61"/>
      <c r="AR7842" s="61"/>
      <c r="AS7842" s="61"/>
      <c r="AT7842" s="61"/>
      <c r="AU7842" s="61"/>
      <c r="AV7842" s="61"/>
      <c r="AW7842" s="60"/>
    </row>
    <row r="7843" s="59" customFormat="1" customHeight="1" spans="1:49">
      <c r="A7843" s="60"/>
      <c r="B7843" s="60"/>
      <c r="C7843" s="60"/>
      <c r="D7843" s="60"/>
      <c r="H7843" s="61"/>
      <c r="I7843" s="61"/>
      <c r="J7843" s="61"/>
      <c r="K7843" s="61"/>
      <c r="L7843" s="61"/>
      <c r="M7843" s="61"/>
      <c r="N7843" s="61"/>
      <c r="O7843" s="61"/>
      <c r="P7843" s="61"/>
      <c r="Q7843" s="61"/>
      <c r="R7843" s="61"/>
      <c r="S7843" s="61"/>
      <c r="T7843" s="61"/>
      <c r="U7843" s="61"/>
      <c r="V7843" s="61"/>
      <c r="W7843" s="61"/>
      <c r="X7843" s="61"/>
      <c r="Y7843" s="61"/>
      <c r="Z7843" s="61"/>
      <c r="AA7843" s="61"/>
      <c r="AB7843" s="61"/>
      <c r="AC7843" s="61"/>
      <c r="AD7843" s="61"/>
      <c r="AE7843" s="61"/>
      <c r="AF7843" s="61"/>
      <c r="AG7843" s="61"/>
      <c r="AH7843" s="61"/>
      <c r="AI7843" s="61"/>
      <c r="AJ7843" s="61"/>
      <c r="AK7843" s="61"/>
      <c r="AL7843" s="61"/>
      <c r="AM7843" s="61"/>
      <c r="AN7843" s="61"/>
      <c r="AO7843" s="61"/>
      <c r="AP7843" s="62"/>
      <c r="AQ7843" s="61"/>
      <c r="AR7843" s="61"/>
      <c r="AS7843" s="61"/>
      <c r="AT7843" s="61"/>
      <c r="AU7843" s="61"/>
      <c r="AV7843" s="61"/>
      <c r="AW7843" s="60"/>
    </row>
    <row r="7844" s="59" customFormat="1" customHeight="1" spans="1:49">
      <c r="A7844" s="60"/>
      <c r="B7844" s="60"/>
      <c r="C7844" s="60"/>
      <c r="D7844" s="60"/>
      <c r="H7844" s="61"/>
      <c r="I7844" s="61"/>
      <c r="J7844" s="61"/>
      <c r="K7844" s="61"/>
      <c r="L7844" s="61"/>
      <c r="M7844" s="61"/>
      <c r="N7844" s="61"/>
      <c r="O7844" s="61"/>
      <c r="P7844" s="61"/>
      <c r="Q7844" s="61"/>
      <c r="R7844" s="61"/>
      <c r="S7844" s="61"/>
      <c r="T7844" s="61"/>
      <c r="U7844" s="61"/>
      <c r="V7844" s="61"/>
      <c r="W7844" s="61"/>
      <c r="X7844" s="61"/>
      <c r="Y7844" s="61"/>
      <c r="Z7844" s="61"/>
      <c r="AA7844" s="61"/>
      <c r="AB7844" s="61"/>
      <c r="AC7844" s="61"/>
      <c r="AD7844" s="61"/>
      <c r="AE7844" s="61"/>
      <c r="AF7844" s="61"/>
      <c r="AG7844" s="61"/>
      <c r="AH7844" s="61"/>
      <c r="AI7844" s="61"/>
      <c r="AJ7844" s="61"/>
      <c r="AK7844" s="61"/>
      <c r="AL7844" s="61"/>
      <c r="AM7844" s="61"/>
      <c r="AN7844" s="61"/>
      <c r="AO7844" s="61"/>
      <c r="AP7844" s="62"/>
      <c r="AQ7844" s="61"/>
      <c r="AR7844" s="61"/>
      <c r="AS7844" s="61"/>
      <c r="AT7844" s="61"/>
      <c r="AU7844" s="61"/>
      <c r="AV7844" s="61"/>
      <c r="AW7844" s="60"/>
    </row>
    <row r="7845" s="59" customFormat="1" customHeight="1" spans="1:49">
      <c r="A7845" s="60"/>
      <c r="B7845" s="60"/>
      <c r="C7845" s="60"/>
      <c r="D7845" s="60"/>
      <c r="H7845" s="61"/>
      <c r="I7845" s="61"/>
      <c r="J7845" s="61"/>
      <c r="K7845" s="61"/>
      <c r="L7845" s="61"/>
      <c r="M7845" s="61"/>
      <c r="N7845" s="61"/>
      <c r="O7845" s="61"/>
      <c r="P7845" s="61"/>
      <c r="Q7845" s="61"/>
      <c r="R7845" s="61"/>
      <c r="S7845" s="61"/>
      <c r="T7845" s="61"/>
      <c r="U7845" s="61"/>
      <c r="V7845" s="61"/>
      <c r="W7845" s="61"/>
      <c r="X7845" s="61"/>
      <c r="Y7845" s="61"/>
      <c r="Z7845" s="61"/>
      <c r="AA7845" s="61"/>
      <c r="AB7845" s="61"/>
      <c r="AC7845" s="61"/>
      <c r="AD7845" s="61"/>
      <c r="AE7845" s="61"/>
      <c r="AF7845" s="61"/>
      <c r="AG7845" s="61"/>
      <c r="AH7845" s="61"/>
      <c r="AI7845" s="61"/>
      <c r="AJ7845" s="61"/>
      <c r="AK7845" s="61"/>
      <c r="AL7845" s="61"/>
      <c r="AM7845" s="61"/>
      <c r="AN7845" s="61"/>
      <c r="AO7845" s="61"/>
      <c r="AP7845" s="62"/>
      <c r="AQ7845" s="61"/>
      <c r="AR7845" s="61"/>
      <c r="AS7845" s="61"/>
      <c r="AT7845" s="61"/>
      <c r="AU7845" s="61"/>
      <c r="AV7845" s="61"/>
      <c r="AW7845" s="60"/>
    </row>
    <row r="7846" s="59" customFormat="1" customHeight="1" spans="1:49">
      <c r="A7846" s="60"/>
      <c r="B7846" s="60"/>
      <c r="C7846" s="60"/>
      <c r="D7846" s="60"/>
      <c r="H7846" s="61"/>
      <c r="I7846" s="61"/>
      <c r="J7846" s="61"/>
      <c r="K7846" s="61"/>
      <c r="L7846" s="61"/>
      <c r="M7846" s="61"/>
      <c r="N7846" s="61"/>
      <c r="O7846" s="61"/>
      <c r="P7846" s="61"/>
      <c r="Q7846" s="61"/>
      <c r="R7846" s="61"/>
      <c r="S7846" s="61"/>
      <c r="T7846" s="61"/>
      <c r="U7846" s="61"/>
      <c r="V7846" s="61"/>
      <c r="W7846" s="61"/>
      <c r="X7846" s="61"/>
      <c r="Y7846" s="61"/>
      <c r="Z7846" s="61"/>
      <c r="AA7846" s="61"/>
      <c r="AB7846" s="61"/>
      <c r="AC7846" s="61"/>
      <c r="AD7846" s="61"/>
      <c r="AE7846" s="61"/>
      <c r="AF7846" s="61"/>
      <c r="AG7846" s="61"/>
      <c r="AH7846" s="61"/>
      <c r="AI7846" s="61"/>
      <c r="AJ7846" s="61"/>
      <c r="AK7846" s="61"/>
      <c r="AL7846" s="61"/>
      <c r="AM7846" s="61"/>
      <c r="AN7846" s="61"/>
      <c r="AO7846" s="61"/>
      <c r="AP7846" s="62"/>
      <c r="AQ7846" s="61"/>
      <c r="AR7846" s="61"/>
      <c r="AS7846" s="61"/>
      <c r="AT7846" s="61"/>
      <c r="AU7846" s="61"/>
      <c r="AV7846" s="61"/>
      <c r="AW7846" s="60"/>
    </row>
    <row r="7847" s="59" customFormat="1" customHeight="1" spans="1:49">
      <c r="A7847" s="60"/>
      <c r="B7847" s="60"/>
      <c r="C7847" s="60"/>
      <c r="D7847" s="60"/>
      <c r="H7847" s="61"/>
      <c r="I7847" s="61"/>
      <c r="J7847" s="61"/>
      <c r="K7847" s="61"/>
      <c r="L7847" s="61"/>
      <c r="M7847" s="61"/>
      <c r="N7847" s="61"/>
      <c r="O7847" s="61"/>
      <c r="P7847" s="61"/>
      <c r="Q7847" s="61"/>
      <c r="R7847" s="61"/>
      <c r="S7847" s="61"/>
      <c r="T7847" s="61"/>
      <c r="U7847" s="61"/>
      <c r="V7847" s="61"/>
      <c r="W7847" s="61"/>
      <c r="X7847" s="61"/>
      <c r="Y7847" s="61"/>
      <c r="Z7847" s="61"/>
      <c r="AA7847" s="61"/>
      <c r="AB7847" s="61"/>
      <c r="AC7847" s="61"/>
      <c r="AD7847" s="61"/>
      <c r="AE7847" s="61"/>
      <c r="AF7847" s="61"/>
      <c r="AG7847" s="61"/>
      <c r="AH7847" s="61"/>
      <c r="AI7847" s="61"/>
      <c r="AJ7847" s="61"/>
      <c r="AK7847" s="61"/>
      <c r="AL7847" s="61"/>
      <c r="AM7847" s="61"/>
      <c r="AN7847" s="61"/>
      <c r="AO7847" s="61"/>
      <c r="AP7847" s="62"/>
      <c r="AQ7847" s="61"/>
      <c r="AR7847" s="61"/>
      <c r="AS7847" s="61"/>
      <c r="AT7847" s="61"/>
      <c r="AU7847" s="61"/>
      <c r="AV7847" s="61"/>
      <c r="AW7847" s="60"/>
    </row>
    <row r="7848" s="59" customFormat="1" customHeight="1" spans="1:49">
      <c r="A7848" s="60"/>
      <c r="B7848" s="60"/>
      <c r="C7848" s="60"/>
      <c r="D7848" s="60"/>
      <c r="H7848" s="61"/>
      <c r="I7848" s="61"/>
      <c r="J7848" s="61"/>
      <c r="K7848" s="61"/>
      <c r="L7848" s="61"/>
      <c r="M7848" s="61"/>
      <c r="N7848" s="61"/>
      <c r="O7848" s="61"/>
      <c r="P7848" s="61"/>
      <c r="Q7848" s="61"/>
      <c r="R7848" s="61"/>
      <c r="S7848" s="61"/>
      <c r="T7848" s="61"/>
      <c r="U7848" s="61"/>
      <c r="V7848" s="61"/>
      <c r="W7848" s="61"/>
      <c r="X7848" s="61"/>
      <c r="Y7848" s="61"/>
      <c r="Z7848" s="61"/>
      <c r="AA7848" s="61"/>
      <c r="AB7848" s="61"/>
      <c r="AC7848" s="61"/>
      <c r="AD7848" s="61"/>
      <c r="AE7848" s="61"/>
      <c r="AF7848" s="61"/>
      <c r="AG7848" s="61"/>
      <c r="AH7848" s="61"/>
      <c r="AI7848" s="61"/>
      <c r="AJ7848" s="61"/>
      <c r="AK7848" s="61"/>
      <c r="AL7848" s="61"/>
      <c r="AM7848" s="61"/>
      <c r="AN7848" s="61"/>
      <c r="AO7848" s="61"/>
      <c r="AP7848" s="62"/>
      <c r="AQ7848" s="61"/>
      <c r="AR7848" s="61"/>
      <c r="AS7848" s="61"/>
      <c r="AT7848" s="61"/>
      <c r="AU7848" s="61"/>
      <c r="AV7848" s="61"/>
      <c r="AW7848" s="60"/>
    </row>
    <row r="7849" s="59" customFormat="1" customHeight="1" spans="1:49">
      <c r="A7849" s="60"/>
      <c r="B7849" s="60"/>
      <c r="C7849" s="60"/>
      <c r="D7849" s="60"/>
      <c r="H7849" s="61"/>
      <c r="I7849" s="61"/>
      <c r="J7849" s="61"/>
      <c r="K7849" s="61"/>
      <c r="L7849" s="61"/>
      <c r="M7849" s="61"/>
      <c r="N7849" s="61"/>
      <c r="O7849" s="61"/>
      <c r="P7849" s="61"/>
      <c r="Q7849" s="61"/>
      <c r="R7849" s="61"/>
      <c r="S7849" s="61"/>
      <c r="T7849" s="61"/>
      <c r="U7849" s="61"/>
      <c r="V7849" s="61"/>
      <c r="W7849" s="61"/>
      <c r="X7849" s="61"/>
      <c r="Y7849" s="61"/>
      <c r="Z7849" s="61"/>
      <c r="AA7849" s="61"/>
      <c r="AB7849" s="61"/>
      <c r="AC7849" s="61"/>
      <c r="AD7849" s="61"/>
      <c r="AE7849" s="61"/>
      <c r="AF7849" s="61"/>
      <c r="AG7849" s="61"/>
      <c r="AH7849" s="61"/>
      <c r="AI7849" s="61"/>
      <c r="AJ7849" s="61"/>
      <c r="AK7849" s="61"/>
      <c r="AL7849" s="61"/>
      <c r="AM7849" s="61"/>
      <c r="AN7849" s="61"/>
      <c r="AO7849" s="61"/>
      <c r="AP7849" s="62"/>
      <c r="AQ7849" s="61"/>
      <c r="AR7849" s="61"/>
      <c r="AS7849" s="61"/>
      <c r="AT7849" s="61"/>
      <c r="AU7849" s="61"/>
      <c r="AV7849" s="61"/>
      <c r="AW7849" s="60"/>
    </row>
    <row r="7850" s="59" customFormat="1" customHeight="1" spans="1:49">
      <c r="A7850" s="60"/>
      <c r="B7850" s="60"/>
      <c r="C7850" s="60"/>
      <c r="D7850" s="60"/>
      <c r="H7850" s="61"/>
      <c r="I7850" s="61"/>
      <c r="J7850" s="61"/>
      <c r="K7850" s="61"/>
      <c r="L7850" s="61"/>
      <c r="M7850" s="61"/>
      <c r="N7850" s="61"/>
      <c r="O7850" s="61"/>
      <c r="P7850" s="61"/>
      <c r="Q7850" s="61"/>
      <c r="R7850" s="61"/>
      <c r="S7850" s="61"/>
      <c r="T7850" s="61"/>
      <c r="U7850" s="61"/>
      <c r="V7850" s="61"/>
      <c r="W7850" s="61"/>
      <c r="X7850" s="61"/>
      <c r="Y7850" s="61"/>
      <c r="Z7850" s="61"/>
      <c r="AA7850" s="61"/>
      <c r="AB7850" s="61"/>
      <c r="AC7850" s="61"/>
      <c r="AD7850" s="61"/>
      <c r="AE7850" s="61"/>
      <c r="AF7850" s="61"/>
      <c r="AG7850" s="61"/>
      <c r="AH7850" s="61"/>
      <c r="AI7850" s="61"/>
      <c r="AJ7850" s="61"/>
      <c r="AK7850" s="61"/>
      <c r="AL7850" s="61"/>
      <c r="AM7850" s="61"/>
      <c r="AN7850" s="61"/>
      <c r="AO7850" s="61"/>
      <c r="AP7850" s="62"/>
      <c r="AQ7850" s="61"/>
      <c r="AR7850" s="61"/>
      <c r="AS7850" s="61"/>
      <c r="AT7850" s="61"/>
      <c r="AU7850" s="61"/>
      <c r="AV7850" s="61"/>
      <c r="AW7850" s="60"/>
    </row>
    <row r="7851" s="59" customFormat="1" customHeight="1" spans="1:49">
      <c r="A7851" s="60"/>
      <c r="B7851" s="60"/>
      <c r="C7851" s="60"/>
      <c r="D7851" s="60"/>
      <c r="H7851" s="61"/>
      <c r="I7851" s="61"/>
      <c r="J7851" s="61"/>
      <c r="K7851" s="61"/>
      <c r="L7851" s="61"/>
      <c r="M7851" s="61"/>
      <c r="N7851" s="61"/>
      <c r="O7851" s="61"/>
      <c r="P7851" s="61"/>
      <c r="Q7851" s="61"/>
      <c r="R7851" s="61"/>
      <c r="S7851" s="61"/>
      <c r="T7851" s="61"/>
      <c r="U7851" s="61"/>
      <c r="V7851" s="61"/>
      <c r="W7851" s="61"/>
      <c r="X7851" s="61"/>
      <c r="Y7851" s="61"/>
      <c r="Z7851" s="61"/>
      <c r="AA7851" s="61"/>
      <c r="AB7851" s="61"/>
      <c r="AC7851" s="61"/>
      <c r="AD7851" s="61"/>
      <c r="AE7851" s="61"/>
      <c r="AF7851" s="61"/>
      <c r="AG7851" s="61"/>
      <c r="AH7851" s="61"/>
      <c r="AI7851" s="61"/>
      <c r="AJ7851" s="61"/>
      <c r="AK7851" s="61"/>
      <c r="AL7851" s="61"/>
      <c r="AM7851" s="61"/>
      <c r="AN7851" s="61"/>
      <c r="AO7851" s="61"/>
      <c r="AP7851" s="62"/>
      <c r="AQ7851" s="61"/>
      <c r="AR7851" s="61"/>
      <c r="AS7851" s="61"/>
      <c r="AT7851" s="61"/>
      <c r="AU7851" s="61"/>
      <c r="AV7851" s="61"/>
      <c r="AW7851" s="60"/>
    </row>
    <row r="7852" s="59" customFormat="1" customHeight="1" spans="1:49">
      <c r="A7852" s="60"/>
      <c r="B7852" s="60"/>
      <c r="C7852" s="60"/>
      <c r="D7852" s="60"/>
      <c r="H7852" s="61"/>
      <c r="I7852" s="61"/>
      <c r="J7852" s="61"/>
      <c r="K7852" s="61"/>
      <c r="L7852" s="61"/>
      <c r="M7852" s="61"/>
      <c r="N7852" s="61"/>
      <c r="O7852" s="61"/>
      <c r="P7852" s="61"/>
      <c r="Q7852" s="61"/>
      <c r="R7852" s="61"/>
      <c r="S7852" s="61"/>
      <c r="T7852" s="61"/>
      <c r="U7852" s="61"/>
      <c r="V7852" s="61"/>
      <c r="W7852" s="61"/>
      <c r="X7852" s="61"/>
      <c r="Y7852" s="61"/>
      <c r="Z7852" s="61"/>
      <c r="AA7852" s="61"/>
      <c r="AB7852" s="61"/>
      <c r="AC7852" s="61"/>
      <c r="AD7852" s="61"/>
      <c r="AE7852" s="61"/>
      <c r="AF7852" s="61"/>
      <c r="AG7852" s="61"/>
      <c r="AH7852" s="61"/>
      <c r="AI7852" s="61"/>
      <c r="AJ7852" s="61"/>
      <c r="AK7852" s="61"/>
      <c r="AL7852" s="61"/>
      <c r="AM7852" s="61"/>
      <c r="AN7852" s="61"/>
      <c r="AO7852" s="61"/>
      <c r="AP7852" s="62"/>
      <c r="AQ7852" s="61"/>
      <c r="AR7852" s="61"/>
      <c r="AS7852" s="61"/>
      <c r="AT7852" s="61"/>
      <c r="AU7852" s="61"/>
      <c r="AV7852" s="61"/>
      <c r="AW7852" s="60"/>
    </row>
    <row r="7853" s="59" customFormat="1" customHeight="1" spans="1:49">
      <c r="A7853" s="60"/>
      <c r="B7853" s="60"/>
      <c r="C7853" s="60"/>
      <c r="D7853" s="60"/>
      <c r="H7853" s="61"/>
      <c r="I7853" s="61"/>
      <c r="J7853" s="61"/>
      <c r="K7853" s="61"/>
      <c r="L7853" s="61"/>
      <c r="M7853" s="61"/>
      <c r="N7853" s="61"/>
      <c r="O7853" s="61"/>
      <c r="P7853" s="61"/>
      <c r="Q7853" s="61"/>
      <c r="R7853" s="61"/>
      <c r="S7853" s="61"/>
      <c r="T7853" s="61"/>
      <c r="U7853" s="61"/>
      <c r="V7853" s="61"/>
      <c r="W7853" s="61"/>
      <c r="X7853" s="61"/>
      <c r="Y7853" s="61"/>
      <c r="Z7853" s="61"/>
      <c r="AA7853" s="61"/>
      <c r="AB7853" s="61"/>
      <c r="AC7853" s="61"/>
      <c r="AD7853" s="61"/>
      <c r="AE7853" s="61"/>
      <c r="AF7853" s="61"/>
      <c r="AG7853" s="61"/>
      <c r="AH7853" s="61"/>
      <c r="AI7853" s="61"/>
      <c r="AJ7853" s="61"/>
      <c r="AK7853" s="61"/>
      <c r="AL7853" s="61"/>
      <c r="AM7853" s="61"/>
      <c r="AN7853" s="61"/>
      <c r="AO7853" s="61"/>
      <c r="AP7853" s="62"/>
      <c r="AQ7853" s="61"/>
      <c r="AR7853" s="61"/>
      <c r="AS7853" s="61"/>
      <c r="AT7853" s="61"/>
      <c r="AU7853" s="61"/>
      <c r="AV7853" s="61"/>
      <c r="AW7853" s="60"/>
    </row>
    <row r="7854" s="59" customFormat="1" customHeight="1" spans="1:49">
      <c r="A7854" s="60"/>
      <c r="B7854" s="60"/>
      <c r="C7854" s="60"/>
      <c r="D7854" s="60"/>
      <c r="H7854" s="61"/>
      <c r="I7854" s="61"/>
      <c r="J7854" s="61"/>
      <c r="K7854" s="61"/>
      <c r="L7854" s="61"/>
      <c r="M7854" s="61"/>
      <c r="N7854" s="61"/>
      <c r="O7854" s="61"/>
      <c r="P7854" s="61"/>
      <c r="Q7854" s="61"/>
      <c r="R7854" s="61"/>
      <c r="S7854" s="61"/>
      <c r="T7854" s="61"/>
      <c r="U7854" s="61"/>
      <c r="V7854" s="61"/>
      <c r="W7854" s="61"/>
      <c r="X7854" s="61"/>
      <c r="Y7854" s="61"/>
      <c r="Z7854" s="61"/>
      <c r="AA7854" s="61"/>
      <c r="AB7854" s="61"/>
      <c r="AC7854" s="61"/>
      <c r="AD7854" s="61"/>
      <c r="AE7854" s="61"/>
      <c r="AF7854" s="61"/>
      <c r="AG7854" s="61"/>
      <c r="AH7854" s="61"/>
      <c r="AI7854" s="61"/>
      <c r="AJ7854" s="61"/>
      <c r="AK7854" s="61"/>
      <c r="AL7854" s="61"/>
      <c r="AM7854" s="61"/>
      <c r="AN7854" s="61"/>
      <c r="AO7854" s="61"/>
      <c r="AP7854" s="62"/>
      <c r="AQ7854" s="61"/>
      <c r="AR7854" s="61"/>
      <c r="AS7854" s="61"/>
      <c r="AT7854" s="61"/>
      <c r="AU7854" s="61"/>
      <c r="AV7854" s="61"/>
      <c r="AW7854" s="60"/>
    </row>
    <row r="7855" s="59" customFormat="1" customHeight="1" spans="1:49">
      <c r="A7855" s="60"/>
      <c r="B7855" s="60"/>
      <c r="C7855" s="60"/>
      <c r="D7855" s="60"/>
      <c r="H7855" s="61"/>
      <c r="I7855" s="61"/>
      <c r="J7855" s="61"/>
      <c r="K7855" s="61"/>
      <c r="L7855" s="61"/>
      <c r="M7855" s="61"/>
      <c r="N7855" s="61"/>
      <c r="O7855" s="61"/>
      <c r="P7855" s="61"/>
      <c r="Q7855" s="61"/>
      <c r="R7855" s="61"/>
      <c r="S7855" s="61"/>
      <c r="T7855" s="61"/>
      <c r="U7855" s="61"/>
      <c r="V7855" s="61"/>
      <c r="W7855" s="61"/>
      <c r="X7855" s="61"/>
      <c r="Y7855" s="61"/>
      <c r="Z7855" s="61"/>
      <c r="AA7855" s="61"/>
      <c r="AB7855" s="61"/>
      <c r="AC7855" s="61"/>
      <c r="AD7855" s="61"/>
      <c r="AE7855" s="61"/>
      <c r="AF7855" s="61"/>
      <c r="AG7855" s="61"/>
      <c r="AH7855" s="61"/>
      <c r="AI7855" s="61"/>
      <c r="AJ7855" s="61"/>
      <c r="AK7855" s="61"/>
      <c r="AL7855" s="61"/>
      <c r="AM7855" s="61"/>
      <c r="AN7855" s="61"/>
      <c r="AO7855" s="61"/>
      <c r="AP7855" s="62"/>
      <c r="AQ7855" s="61"/>
      <c r="AR7855" s="61"/>
      <c r="AS7855" s="61"/>
      <c r="AT7855" s="61"/>
      <c r="AU7855" s="61"/>
      <c r="AV7855" s="61"/>
      <c r="AW7855" s="60"/>
    </row>
    <row r="7856" s="59" customFormat="1" customHeight="1" spans="1:49">
      <c r="A7856" s="60"/>
      <c r="B7856" s="60"/>
      <c r="C7856" s="60"/>
      <c r="D7856" s="60"/>
      <c r="H7856" s="61"/>
      <c r="I7856" s="61"/>
      <c r="J7856" s="61"/>
      <c r="K7856" s="61"/>
      <c r="L7856" s="61"/>
      <c r="M7856" s="61"/>
      <c r="N7856" s="61"/>
      <c r="O7856" s="61"/>
      <c r="P7856" s="61"/>
      <c r="Q7856" s="61"/>
      <c r="R7856" s="61"/>
      <c r="S7856" s="61"/>
      <c r="T7856" s="61"/>
      <c r="U7856" s="61"/>
      <c r="V7856" s="61"/>
      <c r="W7856" s="61"/>
      <c r="X7856" s="61"/>
      <c r="Y7856" s="61"/>
      <c r="Z7856" s="61"/>
      <c r="AA7856" s="61"/>
      <c r="AB7856" s="61"/>
      <c r="AC7856" s="61"/>
      <c r="AD7856" s="61"/>
      <c r="AE7856" s="61"/>
      <c r="AF7856" s="61"/>
      <c r="AG7856" s="61"/>
      <c r="AH7856" s="61"/>
      <c r="AI7856" s="61"/>
      <c r="AJ7856" s="61"/>
      <c r="AK7856" s="61"/>
      <c r="AL7856" s="61"/>
      <c r="AM7856" s="61"/>
      <c r="AN7856" s="61"/>
      <c r="AO7856" s="61"/>
      <c r="AP7856" s="62"/>
      <c r="AQ7856" s="61"/>
      <c r="AR7856" s="61"/>
      <c r="AS7856" s="61"/>
      <c r="AT7856" s="61"/>
      <c r="AU7856" s="61"/>
      <c r="AV7856" s="61"/>
      <c r="AW7856" s="60"/>
    </row>
    <row r="7857" s="59" customFormat="1" customHeight="1" spans="1:49">
      <c r="A7857" s="60"/>
      <c r="B7857" s="60"/>
      <c r="C7857" s="60"/>
      <c r="D7857" s="60"/>
      <c r="H7857" s="61"/>
      <c r="I7857" s="61"/>
      <c r="J7857" s="61"/>
      <c r="K7857" s="61"/>
      <c r="L7857" s="61"/>
      <c r="M7857" s="61"/>
      <c r="N7857" s="61"/>
      <c r="O7857" s="61"/>
      <c r="P7857" s="61"/>
      <c r="Q7857" s="61"/>
      <c r="R7857" s="61"/>
      <c r="S7857" s="61"/>
      <c r="T7857" s="61"/>
      <c r="U7857" s="61"/>
      <c r="V7857" s="61"/>
      <c r="W7857" s="61"/>
      <c r="X7857" s="61"/>
      <c r="Y7857" s="61"/>
      <c r="Z7857" s="61"/>
      <c r="AA7857" s="61"/>
      <c r="AB7857" s="61"/>
      <c r="AC7857" s="61"/>
      <c r="AD7857" s="61"/>
      <c r="AE7857" s="61"/>
      <c r="AF7857" s="61"/>
      <c r="AG7857" s="61"/>
      <c r="AH7857" s="61"/>
      <c r="AI7857" s="61"/>
      <c r="AJ7857" s="61"/>
      <c r="AK7857" s="61"/>
      <c r="AL7857" s="61"/>
      <c r="AM7857" s="61"/>
      <c r="AN7857" s="61"/>
      <c r="AO7857" s="61"/>
      <c r="AP7857" s="62"/>
      <c r="AQ7857" s="61"/>
      <c r="AR7857" s="61"/>
      <c r="AS7857" s="61"/>
      <c r="AT7857" s="61"/>
      <c r="AU7857" s="61"/>
      <c r="AV7857" s="61"/>
      <c r="AW7857" s="60"/>
    </row>
    <row r="7858" s="59" customFormat="1" customHeight="1" spans="1:49">
      <c r="A7858" s="60"/>
      <c r="B7858" s="60"/>
      <c r="C7858" s="60"/>
      <c r="D7858" s="60"/>
      <c r="H7858" s="61"/>
      <c r="I7858" s="61"/>
      <c r="J7858" s="61"/>
      <c r="K7858" s="61"/>
      <c r="L7858" s="61"/>
      <c r="M7858" s="61"/>
      <c r="N7858" s="61"/>
      <c r="O7858" s="61"/>
      <c r="P7858" s="61"/>
      <c r="Q7858" s="61"/>
      <c r="R7858" s="61"/>
      <c r="S7858" s="61"/>
      <c r="T7858" s="61"/>
      <c r="U7858" s="61"/>
      <c r="V7858" s="61"/>
      <c r="W7858" s="61"/>
      <c r="X7858" s="61"/>
      <c r="Y7858" s="61"/>
      <c r="Z7858" s="61"/>
      <c r="AA7858" s="61"/>
      <c r="AB7858" s="61"/>
      <c r="AC7858" s="61"/>
      <c r="AD7858" s="61"/>
      <c r="AE7858" s="61"/>
      <c r="AF7858" s="61"/>
      <c r="AG7858" s="61"/>
      <c r="AH7858" s="61"/>
      <c r="AI7858" s="61"/>
      <c r="AJ7858" s="61"/>
      <c r="AK7858" s="61"/>
      <c r="AL7858" s="61"/>
      <c r="AM7858" s="61"/>
      <c r="AN7858" s="61"/>
      <c r="AO7858" s="61"/>
      <c r="AP7858" s="62"/>
      <c r="AQ7858" s="61"/>
      <c r="AR7858" s="61"/>
      <c r="AS7858" s="61"/>
      <c r="AT7858" s="61"/>
      <c r="AU7858" s="61"/>
      <c r="AV7858" s="61"/>
      <c r="AW7858" s="60"/>
    </row>
    <row r="7859" s="59" customFormat="1" customHeight="1" spans="1:49">
      <c r="A7859" s="60"/>
      <c r="B7859" s="60"/>
      <c r="C7859" s="60"/>
      <c r="D7859" s="60"/>
      <c r="H7859" s="61"/>
      <c r="I7859" s="61"/>
      <c r="J7859" s="61"/>
      <c r="K7859" s="61"/>
      <c r="L7859" s="61"/>
      <c r="M7859" s="61"/>
      <c r="N7859" s="61"/>
      <c r="O7859" s="61"/>
      <c r="P7859" s="61"/>
      <c r="Q7859" s="61"/>
      <c r="R7859" s="61"/>
      <c r="S7859" s="61"/>
      <c r="T7859" s="61"/>
      <c r="U7859" s="61"/>
      <c r="V7859" s="61"/>
      <c r="W7859" s="61"/>
      <c r="X7859" s="61"/>
      <c r="Y7859" s="61"/>
      <c r="Z7859" s="61"/>
      <c r="AA7859" s="61"/>
      <c r="AB7859" s="61"/>
      <c r="AC7859" s="61"/>
      <c r="AD7859" s="61"/>
      <c r="AE7859" s="61"/>
      <c r="AF7859" s="61"/>
      <c r="AG7859" s="61"/>
      <c r="AH7859" s="61"/>
      <c r="AI7859" s="61"/>
      <c r="AJ7859" s="61"/>
      <c r="AK7859" s="61"/>
      <c r="AL7859" s="61"/>
      <c r="AM7859" s="61"/>
      <c r="AN7859" s="61"/>
      <c r="AO7859" s="61"/>
      <c r="AP7859" s="62"/>
      <c r="AQ7859" s="61"/>
      <c r="AR7859" s="61"/>
      <c r="AS7859" s="61"/>
      <c r="AT7859" s="61"/>
      <c r="AU7859" s="61"/>
      <c r="AV7859" s="61"/>
      <c r="AW7859" s="60"/>
    </row>
    <row r="7860" s="59" customFormat="1" customHeight="1" spans="1:49">
      <c r="A7860" s="60"/>
      <c r="B7860" s="60"/>
      <c r="C7860" s="60"/>
      <c r="D7860" s="60"/>
      <c r="H7860" s="61"/>
      <c r="I7860" s="61"/>
      <c r="J7860" s="61"/>
      <c r="K7860" s="61"/>
      <c r="L7860" s="61"/>
      <c r="M7860" s="61"/>
      <c r="N7860" s="61"/>
      <c r="O7860" s="61"/>
      <c r="P7860" s="61"/>
      <c r="Q7860" s="61"/>
      <c r="R7860" s="61"/>
      <c r="S7860" s="61"/>
      <c r="T7860" s="61"/>
      <c r="U7860" s="61"/>
      <c r="V7860" s="61"/>
      <c r="W7860" s="61"/>
      <c r="X7860" s="61"/>
      <c r="Y7860" s="61"/>
      <c r="Z7860" s="61"/>
      <c r="AA7860" s="61"/>
      <c r="AB7860" s="61"/>
      <c r="AC7860" s="61"/>
      <c r="AD7860" s="61"/>
      <c r="AE7860" s="61"/>
      <c r="AF7860" s="61"/>
      <c r="AG7860" s="61"/>
      <c r="AH7860" s="61"/>
      <c r="AI7860" s="61"/>
      <c r="AJ7860" s="61"/>
      <c r="AK7860" s="61"/>
      <c r="AL7860" s="61"/>
      <c r="AM7860" s="61"/>
      <c r="AN7860" s="61"/>
      <c r="AO7860" s="61"/>
      <c r="AP7860" s="62"/>
      <c r="AQ7860" s="61"/>
      <c r="AR7860" s="61"/>
      <c r="AS7860" s="61"/>
      <c r="AT7860" s="61"/>
      <c r="AU7860" s="61"/>
      <c r="AV7860" s="61"/>
      <c r="AW7860" s="60"/>
    </row>
    <row r="7861" s="59" customFormat="1" customHeight="1" spans="1:49">
      <c r="A7861" s="60"/>
      <c r="B7861" s="60"/>
      <c r="C7861" s="60"/>
      <c r="D7861" s="60"/>
      <c r="H7861" s="61"/>
      <c r="I7861" s="61"/>
      <c r="J7861" s="61"/>
      <c r="K7861" s="61"/>
      <c r="L7861" s="61"/>
      <c r="M7861" s="61"/>
      <c r="N7861" s="61"/>
      <c r="O7861" s="61"/>
      <c r="P7861" s="61"/>
      <c r="Q7861" s="61"/>
      <c r="R7861" s="61"/>
      <c r="S7861" s="61"/>
      <c r="T7861" s="61"/>
      <c r="U7861" s="61"/>
      <c r="V7861" s="61"/>
      <c r="W7861" s="61"/>
      <c r="X7861" s="61"/>
      <c r="Y7861" s="61"/>
      <c r="Z7861" s="61"/>
      <c r="AA7861" s="61"/>
      <c r="AB7861" s="61"/>
      <c r="AC7861" s="61"/>
      <c r="AD7861" s="61"/>
      <c r="AE7861" s="61"/>
      <c r="AF7861" s="61"/>
      <c r="AG7861" s="61"/>
      <c r="AH7861" s="61"/>
      <c r="AI7861" s="61"/>
      <c r="AJ7861" s="61"/>
      <c r="AK7861" s="61"/>
      <c r="AL7861" s="61"/>
      <c r="AM7861" s="61"/>
      <c r="AN7861" s="61"/>
      <c r="AO7861" s="61"/>
      <c r="AP7861" s="62"/>
      <c r="AQ7861" s="61"/>
      <c r="AR7861" s="61"/>
      <c r="AS7861" s="61"/>
      <c r="AT7861" s="61"/>
      <c r="AU7861" s="61"/>
      <c r="AV7861" s="61"/>
      <c r="AW7861" s="60"/>
    </row>
    <row r="7862" s="59" customFormat="1" customHeight="1" spans="1:49">
      <c r="A7862" s="60"/>
      <c r="B7862" s="60"/>
      <c r="C7862" s="60"/>
      <c r="D7862" s="60"/>
      <c r="H7862" s="61"/>
      <c r="I7862" s="61"/>
      <c r="J7862" s="61"/>
      <c r="K7862" s="61"/>
      <c r="L7862" s="61"/>
      <c r="M7862" s="61"/>
      <c r="N7862" s="61"/>
      <c r="O7862" s="61"/>
      <c r="P7862" s="61"/>
      <c r="Q7862" s="61"/>
      <c r="R7862" s="61"/>
      <c r="S7862" s="61"/>
      <c r="T7862" s="61"/>
      <c r="U7862" s="61"/>
      <c r="V7862" s="61"/>
      <c r="W7862" s="61"/>
      <c r="X7862" s="61"/>
      <c r="Y7862" s="61"/>
      <c r="Z7862" s="61"/>
      <c r="AA7862" s="61"/>
      <c r="AB7862" s="61"/>
      <c r="AC7862" s="61"/>
      <c r="AD7862" s="61"/>
      <c r="AE7862" s="61"/>
      <c r="AF7862" s="61"/>
      <c r="AG7862" s="61"/>
      <c r="AH7862" s="61"/>
      <c r="AI7862" s="61"/>
      <c r="AJ7862" s="61"/>
      <c r="AK7862" s="61"/>
      <c r="AL7862" s="61"/>
      <c r="AM7862" s="61"/>
      <c r="AN7862" s="61"/>
      <c r="AO7862" s="61"/>
      <c r="AP7862" s="62"/>
      <c r="AQ7862" s="61"/>
      <c r="AR7862" s="61"/>
      <c r="AS7862" s="61"/>
      <c r="AT7862" s="61"/>
      <c r="AU7862" s="61"/>
      <c r="AV7862" s="61"/>
      <c r="AW7862" s="60"/>
    </row>
    <row r="7863" s="59" customFormat="1" customHeight="1" spans="1:49">
      <c r="A7863" s="60"/>
      <c r="B7863" s="60"/>
      <c r="C7863" s="60"/>
      <c r="D7863" s="60"/>
      <c r="H7863" s="61"/>
      <c r="I7863" s="61"/>
      <c r="J7863" s="61"/>
      <c r="K7863" s="61"/>
      <c r="L7863" s="61"/>
      <c r="M7863" s="61"/>
      <c r="N7863" s="61"/>
      <c r="O7863" s="61"/>
      <c r="P7863" s="61"/>
      <c r="Q7863" s="61"/>
      <c r="R7863" s="61"/>
      <c r="S7863" s="61"/>
      <c r="T7863" s="61"/>
      <c r="U7863" s="61"/>
      <c r="V7863" s="61"/>
      <c r="W7863" s="61"/>
      <c r="X7863" s="61"/>
      <c r="Y7863" s="61"/>
      <c r="Z7863" s="61"/>
      <c r="AA7863" s="61"/>
      <c r="AB7863" s="61"/>
      <c r="AC7863" s="61"/>
      <c r="AD7863" s="61"/>
      <c r="AE7863" s="61"/>
      <c r="AF7863" s="61"/>
      <c r="AG7863" s="61"/>
      <c r="AH7863" s="61"/>
      <c r="AI7863" s="61"/>
      <c r="AJ7863" s="61"/>
      <c r="AK7863" s="61"/>
      <c r="AL7863" s="61"/>
      <c r="AM7863" s="61"/>
      <c r="AN7863" s="61"/>
      <c r="AO7863" s="61"/>
      <c r="AP7863" s="62"/>
      <c r="AQ7863" s="61"/>
      <c r="AR7863" s="61"/>
      <c r="AS7863" s="61"/>
      <c r="AT7863" s="61"/>
      <c r="AU7863" s="61"/>
      <c r="AV7863" s="61"/>
      <c r="AW7863" s="60"/>
    </row>
    <row r="7864" s="59" customFormat="1" customHeight="1" spans="1:49">
      <c r="A7864" s="60"/>
      <c r="B7864" s="60"/>
      <c r="C7864" s="60"/>
      <c r="D7864" s="60"/>
      <c r="H7864" s="61"/>
      <c r="I7864" s="61"/>
      <c r="J7864" s="61"/>
      <c r="K7864" s="61"/>
      <c r="L7864" s="61"/>
      <c r="M7864" s="61"/>
      <c r="N7864" s="61"/>
      <c r="O7864" s="61"/>
      <c r="P7864" s="61"/>
      <c r="Q7864" s="61"/>
      <c r="R7864" s="61"/>
      <c r="S7864" s="61"/>
      <c r="T7864" s="61"/>
      <c r="U7864" s="61"/>
      <c r="V7864" s="61"/>
      <c r="W7864" s="61"/>
      <c r="X7864" s="61"/>
      <c r="Y7864" s="61"/>
      <c r="Z7864" s="61"/>
      <c r="AA7864" s="61"/>
      <c r="AB7864" s="61"/>
      <c r="AC7864" s="61"/>
      <c r="AD7864" s="61"/>
      <c r="AE7864" s="61"/>
      <c r="AF7864" s="61"/>
      <c r="AG7864" s="61"/>
      <c r="AH7864" s="61"/>
      <c r="AI7864" s="61"/>
      <c r="AJ7864" s="61"/>
      <c r="AK7864" s="61"/>
      <c r="AL7864" s="61"/>
      <c r="AM7864" s="61"/>
      <c r="AN7864" s="61"/>
      <c r="AO7864" s="61"/>
      <c r="AP7864" s="62"/>
      <c r="AQ7864" s="61"/>
      <c r="AR7864" s="61"/>
      <c r="AS7864" s="61"/>
      <c r="AT7864" s="61"/>
      <c r="AU7864" s="61"/>
      <c r="AV7864" s="61"/>
      <c r="AW7864" s="60"/>
    </row>
    <row r="7865" s="59" customFormat="1" customHeight="1" spans="1:49">
      <c r="A7865" s="60"/>
      <c r="B7865" s="60"/>
      <c r="C7865" s="60"/>
      <c r="D7865" s="60"/>
      <c r="H7865" s="61"/>
      <c r="I7865" s="61"/>
      <c r="J7865" s="61"/>
      <c r="K7865" s="61"/>
      <c r="L7865" s="61"/>
      <c r="M7865" s="61"/>
      <c r="N7865" s="61"/>
      <c r="O7865" s="61"/>
      <c r="P7865" s="61"/>
      <c r="Q7865" s="61"/>
      <c r="R7865" s="61"/>
      <c r="S7865" s="61"/>
      <c r="T7865" s="61"/>
      <c r="U7865" s="61"/>
      <c r="V7865" s="61"/>
      <c r="W7865" s="61"/>
      <c r="X7865" s="61"/>
      <c r="Y7865" s="61"/>
      <c r="Z7865" s="61"/>
      <c r="AA7865" s="61"/>
      <c r="AB7865" s="61"/>
      <c r="AC7865" s="61"/>
      <c r="AD7865" s="61"/>
      <c r="AE7865" s="61"/>
      <c r="AF7865" s="61"/>
      <c r="AG7865" s="61"/>
      <c r="AH7865" s="61"/>
      <c r="AI7865" s="61"/>
      <c r="AJ7865" s="61"/>
      <c r="AK7865" s="61"/>
      <c r="AL7865" s="61"/>
      <c r="AM7865" s="61"/>
      <c r="AN7865" s="61"/>
      <c r="AO7865" s="61"/>
      <c r="AP7865" s="62"/>
      <c r="AQ7865" s="61"/>
      <c r="AR7865" s="61"/>
      <c r="AS7865" s="61"/>
      <c r="AT7865" s="61"/>
      <c r="AU7865" s="61"/>
      <c r="AV7865" s="61"/>
      <c r="AW7865" s="60"/>
    </row>
    <row r="7866" s="59" customFormat="1" customHeight="1" spans="1:49">
      <c r="A7866" s="60"/>
      <c r="B7866" s="60"/>
      <c r="C7866" s="60"/>
      <c r="D7866" s="60"/>
      <c r="H7866" s="61"/>
      <c r="I7866" s="61"/>
      <c r="J7866" s="61"/>
      <c r="K7866" s="61"/>
      <c r="L7866" s="61"/>
      <c r="M7866" s="61"/>
      <c r="N7866" s="61"/>
      <c r="O7866" s="61"/>
      <c r="P7866" s="61"/>
      <c r="Q7866" s="61"/>
      <c r="R7866" s="61"/>
      <c r="S7866" s="61"/>
      <c r="T7866" s="61"/>
      <c r="U7866" s="61"/>
      <c r="V7866" s="61"/>
      <c r="W7866" s="61"/>
      <c r="X7866" s="61"/>
      <c r="Y7866" s="61"/>
      <c r="Z7866" s="61"/>
      <c r="AA7866" s="61"/>
      <c r="AB7866" s="61"/>
      <c r="AC7866" s="61"/>
      <c r="AD7866" s="61"/>
      <c r="AE7866" s="61"/>
      <c r="AF7866" s="61"/>
      <c r="AG7866" s="61"/>
      <c r="AH7866" s="61"/>
      <c r="AI7866" s="61"/>
      <c r="AJ7866" s="61"/>
      <c r="AK7866" s="61"/>
      <c r="AL7866" s="61"/>
      <c r="AM7866" s="61"/>
      <c r="AN7866" s="61"/>
      <c r="AO7866" s="61"/>
      <c r="AP7866" s="62"/>
      <c r="AQ7866" s="61"/>
      <c r="AR7866" s="61"/>
      <c r="AS7866" s="61"/>
      <c r="AT7866" s="61"/>
      <c r="AU7866" s="61"/>
      <c r="AV7866" s="61"/>
      <c r="AW7866" s="60"/>
    </row>
    <row r="7867" s="59" customFormat="1" customHeight="1" spans="1:49">
      <c r="A7867" s="60"/>
      <c r="B7867" s="60"/>
      <c r="C7867" s="60"/>
      <c r="D7867" s="60"/>
      <c r="H7867" s="61"/>
      <c r="I7867" s="61"/>
      <c r="J7867" s="61"/>
      <c r="K7867" s="61"/>
      <c r="L7867" s="61"/>
      <c r="M7867" s="61"/>
      <c r="N7867" s="61"/>
      <c r="O7867" s="61"/>
      <c r="P7867" s="61"/>
      <c r="Q7867" s="61"/>
      <c r="R7867" s="61"/>
      <c r="S7867" s="61"/>
      <c r="T7867" s="61"/>
      <c r="U7867" s="61"/>
      <c r="V7867" s="61"/>
      <c r="W7867" s="61"/>
      <c r="X7867" s="61"/>
      <c r="Y7867" s="61"/>
      <c r="Z7867" s="61"/>
      <c r="AA7867" s="61"/>
      <c r="AB7867" s="61"/>
      <c r="AC7867" s="61"/>
      <c r="AD7867" s="61"/>
      <c r="AE7867" s="61"/>
      <c r="AF7867" s="61"/>
      <c r="AG7867" s="61"/>
      <c r="AH7867" s="61"/>
      <c r="AI7867" s="61"/>
      <c r="AJ7867" s="61"/>
      <c r="AK7867" s="61"/>
      <c r="AL7867" s="61"/>
      <c r="AM7867" s="61"/>
      <c r="AN7867" s="61"/>
      <c r="AO7867" s="61"/>
      <c r="AP7867" s="62"/>
      <c r="AQ7867" s="61"/>
      <c r="AR7867" s="61"/>
      <c r="AS7867" s="61"/>
      <c r="AT7867" s="61"/>
      <c r="AU7867" s="61"/>
      <c r="AV7867" s="61"/>
      <c r="AW7867" s="60"/>
    </row>
    <row r="7868" s="59" customFormat="1" customHeight="1" spans="1:49">
      <c r="A7868" s="60"/>
      <c r="B7868" s="60"/>
      <c r="C7868" s="60"/>
      <c r="D7868" s="60"/>
      <c r="H7868" s="61"/>
      <c r="I7868" s="61"/>
      <c r="J7868" s="61"/>
      <c r="K7868" s="61"/>
      <c r="L7868" s="61"/>
      <c r="M7868" s="61"/>
      <c r="N7868" s="61"/>
      <c r="O7868" s="61"/>
      <c r="P7868" s="61"/>
      <c r="Q7868" s="61"/>
      <c r="R7868" s="61"/>
      <c r="S7868" s="61"/>
      <c r="T7868" s="61"/>
      <c r="U7868" s="61"/>
      <c r="V7868" s="61"/>
      <c r="W7868" s="61"/>
      <c r="X7868" s="61"/>
      <c r="Y7868" s="61"/>
      <c r="Z7868" s="61"/>
      <c r="AA7868" s="61"/>
      <c r="AB7868" s="61"/>
      <c r="AC7868" s="61"/>
      <c r="AD7868" s="61"/>
      <c r="AE7868" s="61"/>
      <c r="AF7868" s="61"/>
      <c r="AG7868" s="61"/>
      <c r="AH7868" s="61"/>
      <c r="AI7868" s="61"/>
      <c r="AJ7868" s="61"/>
      <c r="AK7868" s="61"/>
      <c r="AL7868" s="61"/>
      <c r="AM7868" s="61"/>
      <c r="AN7868" s="61"/>
      <c r="AO7868" s="61"/>
      <c r="AP7868" s="62"/>
      <c r="AQ7868" s="61"/>
      <c r="AR7868" s="61"/>
      <c r="AS7868" s="61"/>
      <c r="AT7868" s="61"/>
      <c r="AU7868" s="61"/>
      <c r="AV7868" s="61"/>
      <c r="AW7868" s="60"/>
    </row>
    <row r="7869" s="59" customFormat="1" customHeight="1" spans="1:49">
      <c r="A7869" s="60"/>
      <c r="B7869" s="60"/>
      <c r="C7869" s="60"/>
      <c r="D7869" s="60"/>
      <c r="H7869" s="61"/>
      <c r="I7869" s="61"/>
      <c r="J7869" s="61"/>
      <c r="K7869" s="61"/>
      <c r="L7869" s="61"/>
      <c r="M7869" s="61"/>
      <c r="N7869" s="61"/>
      <c r="O7869" s="61"/>
      <c r="P7869" s="61"/>
      <c r="Q7869" s="61"/>
      <c r="R7869" s="61"/>
      <c r="S7869" s="61"/>
      <c r="T7869" s="61"/>
      <c r="U7869" s="61"/>
      <c r="V7869" s="61"/>
      <c r="W7869" s="61"/>
      <c r="X7869" s="61"/>
      <c r="Y7869" s="61"/>
      <c r="Z7869" s="61"/>
      <c r="AA7869" s="61"/>
      <c r="AB7869" s="61"/>
      <c r="AC7869" s="61"/>
      <c r="AD7869" s="61"/>
      <c r="AE7869" s="61"/>
      <c r="AF7869" s="61"/>
      <c r="AG7869" s="61"/>
      <c r="AH7869" s="61"/>
      <c r="AI7869" s="61"/>
      <c r="AJ7869" s="61"/>
      <c r="AK7869" s="61"/>
      <c r="AL7869" s="61"/>
      <c r="AM7869" s="61"/>
      <c r="AN7869" s="61"/>
      <c r="AO7869" s="61"/>
      <c r="AP7869" s="62"/>
      <c r="AQ7869" s="61"/>
      <c r="AR7869" s="61"/>
      <c r="AS7869" s="61"/>
      <c r="AT7869" s="61"/>
      <c r="AU7869" s="61"/>
      <c r="AV7869" s="61"/>
      <c r="AW7869" s="60"/>
    </row>
    <row r="7870" s="59" customFormat="1" customHeight="1" spans="1:49">
      <c r="A7870" s="60"/>
      <c r="B7870" s="60"/>
      <c r="C7870" s="60"/>
      <c r="D7870" s="60"/>
      <c r="H7870" s="61"/>
      <c r="I7870" s="61"/>
      <c r="J7870" s="61"/>
      <c r="K7870" s="61"/>
      <c r="L7870" s="61"/>
      <c r="M7870" s="61"/>
      <c r="N7870" s="61"/>
      <c r="O7870" s="61"/>
      <c r="P7870" s="61"/>
      <c r="Q7870" s="61"/>
      <c r="R7870" s="61"/>
      <c r="S7870" s="61"/>
      <c r="T7870" s="61"/>
      <c r="U7870" s="61"/>
      <c r="V7870" s="61"/>
      <c r="W7870" s="61"/>
      <c r="X7870" s="61"/>
      <c r="Y7870" s="61"/>
      <c r="Z7870" s="61"/>
      <c r="AA7870" s="61"/>
      <c r="AB7870" s="61"/>
      <c r="AC7870" s="61"/>
      <c r="AD7870" s="61"/>
      <c r="AE7870" s="61"/>
      <c r="AF7870" s="61"/>
      <c r="AG7870" s="61"/>
      <c r="AH7870" s="61"/>
      <c r="AI7870" s="61"/>
      <c r="AJ7870" s="61"/>
      <c r="AK7870" s="61"/>
      <c r="AL7870" s="61"/>
      <c r="AM7870" s="61"/>
      <c r="AN7870" s="61"/>
      <c r="AO7870" s="61"/>
      <c r="AP7870" s="62"/>
      <c r="AQ7870" s="61"/>
      <c r="AR7870" s="61"/>
      <c r="AS7870" s="61"/>
      <c r="AT7870" s="61"/>
      <c r="AU7870" s="61"/>
      <c r="AV7870" s="61"/>
      <c r="AW7870" s="60"/>
    </row>
    <row r="7871" s="59" customFormat="1" customHeight="1" spans="1:49">
      <c r="A7871" s="60"/>
      <c r="B7871" s="60"/>
      <c r="C7871" s="60"/>
      <c r="D7871" s="60"/>
      <c r="H7871" s="61"/>
      <c r="I7871" s="61"/>
      <c r="J7871" s="61"/>
      <c r="K7871" s="61"/>
      <c r="L7871" s="61"/>
      <c r="M7871" s="61"/>
      <c r="N7871" s="61"/>
      <c r="O7871" s="61"/>
      <c r="P7871" s="61"/>
      <c r="Q7871" s="61"/>
      <c r="R7871" s="61"/>
      <c r="S7871" s="61"/>
      <c r="T7871" s="61"/>
      <c r="U7871" s="61"/>
      <c r="V7871" s="61"/>
      <c r="W7871" s="61"/>
      <c r="X7871" s="61"/>
      <c r="Y7871" s="61"/>
      <c r="Z7871" s="61"/>
      <c r="AA7871" s="61"/>
      <c r="AB7871" s="61"/>
      <c r="AC7871" s="61"/>
      <c r="AD7871" s="61"/>
      <c r="AE7871" s="61"/>
      <c r="AF7871" s="61"/>
      <c r="AG7871" s="61"/>
      <c r="AH7871" s="61"/>
      <c r="AI7871" s="61"/>
      <c r="AJ7871" s="61"/>
      <c r="AK7871" s="61"/>
      <c r="AL7871" s="61"/>
      <c r="AM7871" s="61"/>
      <c r="AN7871" s="61"/>
      <c r="AO7871" s="61"/>
      <c r="AP7871" s="62"/>
      <c r="AQ7871" s="61"/>
      <c r="AR7871" s="61"/>
      <c r="AS7871" s="61"/>
      <c r="AT7871" s="61"/>
      <c r="AU7871" s="61"/>
      <c r="AV7871" s="61"/>
      <c r="AW7871" s="60"/>
    </row>
    <row r="7872" s="59" customFormat="1" customHeight="1" spans="1:49">
      <c r="A7872" s="60"/>
      <c r="B7872" s="60"/>
      <c r="C7872" s="60"/>
      <c r="D7872" s="60"/>
      <c r="H7872" s="61"/>
      <c r="I7872" s="61"/>
      <c r="J7872" s="61"/>
      <c r="K7872" s="61"/>
      <c r="L7872" s="61"/>
      <c r="M7872" s="61"/>
      <c r="N7872" s="61"/>
      <c r="O7872" s="61"/>
      <c r="P7872" s="61"/>
      <c r="Q7872" s="61"/>
      <c r="R7872" s="61"/>
      <c r="S7872" s="61"/>
      <c r="T7872" s="61"/>
      <c r="U7872" s="61"/>
      <c r="V7872" s="61"/>
      <c r="W7872" s="61"/>
      <c r="X7872" s="61"/>
      <c r="Y7872" s="61"/>
      <c r="Z7872" s="61"/>
      <c r="AA7872" s="61"/>
      <c r="AB7872" s="61"/>
      <c r="AC7872" s="61"/>
      <c r="AD7872" s="61"/>
      <c r="AE7872" s="61"/>
      <c r="AF7872" s="61"/>
      <c r="AG7872" s="61"/>
      <c r="AH7872" s="61"/>
      <c r="AI7872" s="61"/>
      <c r="AJ7872" s="61"/>
      <c r="AK7872" s="61"/>
      <c r="AL7872" s="61"/>
      <c r="AM7872" s="61"/>
      <c r="AN7872" s="61"/>
      <c r="AO7872" s="61"/>
      <c r="AP7872" s="62"/>
      <c r="AQ7872" s="61"/>
      <c r="AR7872" s="61"/>
      <c r="AS7872" s="61"/>
      <c r="AT7872" s="61"/>
      <c r="AU7872" s="61"/>
      <c r="AV7872" s="61"/>
      <c r="AW7872" s="60"/>
    </row>
    <row r="7873" s="59" customFormat="1" customHeight="1" spans="1:49">
      <c r="A7873" s="60"/>
      <c r="B7873" s="60"/>
      <c r="C7873" s="60"/>
      <c r="D7873" s="60"/>
      <c r="H7873" s="61"/>
      <c r="I7873" s="61"/>
      <c r="J7873" s="61"/>
      <c r="K7873" s="61"/>
      <c r="L7873" s="61"/>
      <c r="M7873" s="61"/>
      <c r="N7873" s="61"/>
      <c r="O7873" s="61"/>
      <c r="P7873" s="61"/>
      <c r="Q7873" s="61"/>
      <c r="R7873" s="61"/>
      <c r="S7873" s="61"/>
      <c r="T7873" s="61"/>
      <c r="U7873" s="61"/>
      <c r="V7873" s="61"/>
      <c r="W7873" s="61"/>
      <c r="X7873" s="61"/>
      <c r="Y7873" s="61"/>
      <c r="Z7873" s="61"/>
      <c r="AA7873" s="61"/>
      <c r="AB7873" s="61"/>
      <c r="AC7873" s="61"/>
      <c r="AD7873" s="61"/>
      <c r="AE7873" s="61"/>
      <c r="AF7873" s="61"/>
      <c r="AG7873" s="61"/>
      <c r="AH7873" s="61"/>
      <c r="AI7873" s="61"/>
      <c r="AJ7873" s="61"/>
      <c r="AK7873" s="61"/>
      <c r="AL7873" s="61"/>
      <c r="AM7873" s="61"/>
      <c r="AN7873" s="61"/>
      <c r="AO7873" s="61"/>
      <c r="AP7873" s="62"/>
      <c r="AQ7873" s="61"/>
      <c r="AR7873" s="61"/>
      <c r="AS7873" s="61"/>
      <c r="AT7873" s="61"/>
      <c r="AU7873" s="61"/>
      <c r="AV7873" s="61"/>
      <c r="AW7873" s="60"/>
    </row>
    <row r="7874" s="59" customFormat="1" customHeight="1" spans="1:49">
      <c r="A7874" s="60"/>
      <c r="B7874" s="60"/>
      <c r="C7874" s="60"/>
      <c r="D7874" s="60"/>
      <c r="H7874" s="61"/>
      <c r="I7874" s="61"/>
      <c r="J7874" s="61"/>
      <c r="K7874" s="61"/>
      <c r="L7874" s="61"/>
      <c r="M7874" s="61"/>
      <c r="N7874" s="61"/>
      <c r="O7874" s="61"/>
      <c r="P7874" s="61"/>
      <c r="Q7874" s="61"/>
      <c r="R7874" s="61"/>
      <c r="S7874" s="61"/>
      <c r="T7874" s="61"/>
      <c r="U7874" s="61"/>
      <c r="V7874" s="61"/>
      <c r="W7874" s="61"/>
      <c r="X7874" s="61"/>
      <c r="Y7874" s="61"/>
      <c r="Z7874" s="61"/>
      <c r="AA7874" s="61"/>
      <c r="AB7874" s="61"/>
      <c r="AC7874" s="61"/>
      <c r="AD7874" s="61"/>
      <c r="AE7874" s="61"/>
      <c r="AF7874" s="61"/>
      <c r="AG7874" s="61"/>
      <c r="AH7874" s="61"/>
      <c r="AI7874" s="61"/>
      <c r="AJ7874" s="61"/>
      <c r="AK7874" s="61"/>
      <c r="AL7874" s="61"/>
      <c r="AM7874" s="61"/>
      <c r="AN7874" s="61"/>
      <c r="AO7874" s="61"/>
      <c r="AP7874" s="62"/>
      <c r="AQ7874" s="61"/>
      <c r="AR7874" s="61"/>
      <c r="AS7874" s="61"/>
      <c r="AT7874" s="61"/>
      <c r="AU7874" s="61"/>
      <c r="AV7874" s="61"/>
      <c r="AW7874" s="60"/>
    </row>
    <row r="7875" s="59" customFormat="1" customHeight="1" spans="1:49">
      <c r="A7875" s="60"/>
      <c r="B7875" s="60"/>
      <c r="C7875" s="60"/>
      <c r="D7875" s="60"/>
      <c r="H7875" s="61"/>
      <c r="I7875" s="61"/>
      <c r="J7875" s="61"/>
      <c r="K7875" s="61"/>
      <c r="L7875" s="61"/>
      <c r="M7875" s="61"/>
      <c r="N7875" s="61"/>
      <c r="O7875" s="61"/>
      <c r="P7875" s="61"/>
      <c r="Q7875" s="61"/>
      <c r="R7875" s="61"/>
      <c r="S7875" s="61"/>
      <c r="T7875" s="61"/>
      <c r="U7875" s="61"/>
      <c r="V7875" s="61"/>
      <c r="W7875" s="61"/>
      <c r="X7875" s="61"/>
      <c r="Y7875" s="61"/>
      <c r="Z7875" s="61"/>
      <c r="AA7875" s="61"/>
      <c r="AB7875" s="61"/>
      <c r="AC7875" s="61"/>
      <c r="AD7875" s="61"/>
      <c r="AE7875" s="61"/>
      <c r="AF7875" s="61"/>
      <c r="AG7875" s="61"/>
      <c r="AH7875" s="61"/>
      <c r="AI7875" s="61"/>
      <c r="AJ7875" s="61"/>
      <c r="AK7875" s="61"/>
      <c r="AL7875" s="61"/>
      <c r="AM7875" s="61"/>
      <c r="AN7875" s="61"/>
      <c r="AO7875" s="61"/>
      <c r="AP7875" s="62"/>
      <c r="AQ7875" s="61"/>
      <c r="AR7875" s="61"/>
      <c r="AS7875" s="61"/>
      <c r="AT7875" s="61"/>
      <c r="AU7875" s="61"/>
      <c r="AV7875" s="61"/>
      <c r="AW7875" s="60"/>
    </row>
    <row r="7876" s="59" customFormat="1" customHeight="1" spans="1:49">
      <c r="A7876" s="60"/>
      <c r="B7876" s="60"/>
      <c r="C7876" s="60"/>
      <c r="D7876" s="60"/>
      <c r="H7876" s="61"/>
      <c r="I7876" s="61"/>
      <c r="J7876" s="61"/>
      <c r="K7876" s="61"/>
      <c r="L7876" s="61"/>
      <c r="M7876" s="61"/>
      <c r="N7876" s="61"/>
      <c r="O7876" s="61"/>
      <c r="P7876" s="61"/>
      <c r="Q7876" s="61"/>
      <c r="R7876" s="61"/>
      <c r="S7876" s="61"/>
      <c r="T7876" s="61"/>
      <c r="U7876" s="61"/>
      <c r="V7876" s="61"/>
      <c r="W7876" s="61"/>
      <c r="X7876" s="61"/>
      <c r="Y7876" s="61"/>
      <c r="Z7876" s="61"/>
      <c r="AA7876" s="61"/>
      <c r="AB7876" s="61"/>
      <c r="AC7876" s="61"/>
      <c r="AD7876" s="61"/>
      <c r="AE7876" s="61"/>
      <c r="AF7876" s="61"/>
      <c r="AG7876" s="61"/>
      <c r="AH7876" s="61"/>
      <c r="AI7876" s="61"/>
      <c r="AJ7876" s="61"/>
      <c r="AK7876" s="61"/>
      <c r="AL7876" s="61"/>
      <c r="AM7876" s="61"/>
      <c r="AN7876" s="61"/>
      <c r="AO7876" s="61"/>
      <c r="AP7876" s="62"/>
      <c r="AQ7876" s="61"/>
      <c r="AR7876" s="61"/>
      <c r="AS7876" s="61"/>
      <c r="AT7876" s="61"/>
      <c r="AU7876" s="61"/>
      <c r="AV7876" s="61"/>
      <c r="AW7876" s="60"/>
    </row>
    <row r="7877" s="59" customFormat="1" customHeight="1" spans="1:49">
      <c r="A7877" s="60"/>
      <c r="B7877" s="60"/>
      <c r="C7877" s="60"/>
      <c r="D7877" s="60"/>
      <c r="H7877" s="61"/>
      <c r="I7877" s="61"/>
      <c r="J7877" s="61"/>
      <c r="K7877" s="61"/>
      <c r="L7877" s="61"/>
      <c r="M7877" s="61"/>
      <c r="N7877" s="61"/>
      <c r="O7877" s="61"/>
      <c r="P7877" s="61"/>
      <c r="Q7877" s="61"/>
      <c r="R7877" s="61"/>
      <c r="S7877" s="61"/>
      <c r="T7877" s="61"/>
      <c r="U7877" s="61"/>
      <c r="V7877" s="61"/>
      <c r="W7877" s="61"/>
      <c r="X7877" s="61"/>
      <c r="Y7877" s="61"/>
      <c r="Z7877" s="61"/>
      <c r="AA7877" s="61"/>
      <c r="AB7877" s="61"/>
      <c r="AC7877" s="61"/>
      <c r="AD7877" s="61"/>
      <c r="AE7877" s="61"/>
      <c r="AF7877" s="61"/>
      <c r="AG7877" s="61"/>
      <c r="AH7877" s="61"/>
      <c r="AI7877" s="61"/>
      <c r="AJ7877" s="61"/>
      <c r="AK7877" s="61"/>
      <c r="AL7877" s="61"/>
      <c r="AM7877" s="61"/>
      <c r="AN7877" s="61"/>
      <c r="AO7877" s="61"/>
      <c r="AP7877" s="62"/>
      <c r="AQ7877" s="61"/>
      <c r="AR7877" s="61"/>
      <c r="AS7877" s="61"/>
      <c r="AT7877" s="61"/>
      <c r="AU7877" s="61"/>
      <c r="AV7877" s="61"/>
      <c r="AW7877" s="60"/>
    </row>
    <row r="7878" s="59" customFormat="1" customHeight="1" spans="1:49">
      <c r="A7878" s="60"/>
      <c r="B7878" s="60"/>
      <c r="C7878" s="60"/>
      <c r="D7878" s="60"/>
      <c r="H7878" s="61"/>
      <c r="I7878" s="61"/>
      <c r="J7878" s="61"/>
      <c r="K7878" s="61"/>
      <c r="L7878" s="61"/>
      <c r="M7878" s="61"/>
      <c r="N7878" s="61"/>
      <c r="O7878" s="61"/>
      <c r="P7878" s="61"/>
      <c r="Q7878" s="61"/>
      <c r="R7878" s="61"/>
      <c r="S7878" s="61"/>
      <c r="T7878" s="61"/>
      <c r="U7878" s="61"/>
      <c r="V7878" s="61"/>
      <c r="W7878" s="61"/>
      <c r="X7878" s="61"/>
      <c r="Y7878" s="61"/>
      <c r="Z7878" s="61"/>
      <c r="AA7878" s="61"/>
      <c r="AB7878" s="61"/>
      <c r="AC7878" s="61"/>
      <c r="AD7878" s="61"/>
      <c r="AE7878" s="61"/>
      <c r="AF7878" s="61"/>
      <c r="AG7878" s="61"/>
      <c r="AH7878" s="61"/>
      <c r="AI7878" s="61"/>
      <c r="AJ7878" s="61"/>
      <c r="AK7878" s="61"/>
      <c r="AL7878" s="61"/>
      <c r="AM7878" s="61"/>
      <c r="AN7878" s="61"/>
      <c r="AO7878" s="61"/>
      <c r="AP7878" s="62"/>
      <c r="AQ7878" s="61"/>
      <c r="AR7878" s="61"/>
      <c r="AS7878" s="61"/>
      <c r="AT7878" s="61"/>
      <c r="AU7878" s="61"/>
      <c r="AV7878" s="61"/>
      <c r="AW7878" s="60"/>
    </row>
    <row r="7879" s="59" customFormat="1" customHeight="1" spans="1:49">
      <c r="A7879" s="60"/>
      <c r="B7879" s="60"/>
      <c r="C7879" s="60"/>
      <c r="D7879" s="60"/>
      <c r="H7879" s="61"/>
      <c r="I7879" s="61"/>
      <c r="J7879" s="61"/>
      <c r="K7879" s="61"/>
      <c r="L7879" s="61"/>
      <c r="M7879" s="61"/>
      <c r="N7879" s="61"/>
      <c r="O7879" s="61"/>
      <c r="P7879" s="61"/>
      <c r="Q7879" s="61"/>
      <c r="R7879" s="61"/>
      <c r="S7879" s="61"/>
      <c r="T7879" s="61"/>
      <c r="U7879" s="61"/>
      <c r="V7879" s="61"/>
      <c r="W7879" s="61"/>
      <c r="X7879" s="61"/>
      <c r="Y7879" s="61"/>
      <c r="Z7879" s="61"/>
      <c r="AA7879" s="61"/>
      <c r="AB7879" s="61"/>
      <c r="AC7879" s="61"/>
      <c r="AD7879" s="61"/>
      <c r="AE7879" s="61"/>
      <c r="AF7879" s="61"/>
      <c r="AG7879" s="61"/>
      <c r="AH7879" s="61"/>
      <c r="AI7879" s="61"/>
      <c r="AJ7879" s="61"/>
      <c r="AK7879" s="61"/>
      <c r="AL7879" s="61"/>
      <c r="AM7879" s="61"/>
      <c r="AN7879" s="61"/>
      <c r="AO7879" s="61"/>
      <c r="AP7879" s="62"/>
      <c r="AQ7879" s="61"/>
      <c r="AR7879" s="61"/>
      <c r="AS7879" s="61"/>
      <c r="AT7879" s="61"/>
      <c r="AU7879" s="61"/>
      <c r="AV7879" s="61"/>
      <c r="AW7879" s="60"/>
    </row>
    <row r="7880" s="59" customFormat="1" customHeight="1" spans="1:49">
      <c r="A7880" s="60"/>
      <c r="B7880" s="60"/>
      <c r="C7880" s="60"/>
      <c r="D7880" s="60"/>
      <c r="H7880" s="61"/>
      <c r="I7880" s="61"/>
      <c r="J7880" s="61"/>
      <c r="K7880" s="61"/>
      <c r="L7880" s="61"/>
      <c r="M7880" s="61"/>
      <c r="N7880" s="61"/>
      <c r="O7880" s="61"/>
      <c r="P7880" s="61"/>
      <c r="Q7880" s="61"/>
      <c r="R7880" s="61"/>
      <c r="S7880" s="61"/>
      <c r="T7880" s="61"/>
      <c r="U7880" s="61"/>
      <c r="V7880" s="61"/>
      <c r="W7880" s="61"/>
      <c r="X7880" s="61"/>
      <c r="Y7880" s="61"/>
      <c r="Z7880" s="61"/>
      <c r="AA7880" s="61"/>
      <c r="AB7880" s="61"/>
      <c r="AC7880" s="61"/>
      <c r="AD7880" s="61"/>
      <c r="AE7880" s="61"/>
      <c r="AF7880" s="61"/>
      <c r="AG7880" s="61"/>
      <c r="AH7880" s="61"/>
      <c r="AI7880" s="61"/>
      <c r="AJ7880" s="61"/>
      <c r="AK7880" s="61"/>
      <c r="AL7880" s="61"/>
      <c r="AM7880" s="61"/>
      <c r="AN7880" s="61"/>
      <c r="AO7880" s="61"/>
      <c r="AP7880" s="62"/>
      <c r="AQ7880" s="61"/>
      <c r="AR7880" s="61"/>
      <c r="AS7880" s="61"/>
      <c r="AT7880" s="61"/>
      <c r="AU7880" s="61"/>
      <c r="AV7880" s="61"/>
      <c r="AW7880" s="60"/>
    </row>
    <row r="7881" s="59" customFormat="1" customHeight="1" spans="1:49">
      <c r="A7881" s="60"/>
      <c r="B7881" s="60"/>
      <c r="C7881" s="60"/>
      <c r="D7881" s="60"/>
      <c r="H7881" s="61"/>
      <c r="I7881" s="61"/>
      <c r="J7881" s="61"/>
      <c r="K7881" s="61"/>
      <c r="L7881" s="61"/>
      <c r="M7881" s="61"/>
      <c r="N7881" s="61"/>
      <c r="O7881" s="61"/>
      <c r="P7881" s="61"/>
      <c r="Q7881" s="61"/>
      <c r="R7881" s="61"/>
      <c r="S7881" s="61"/>
      <c r="T7881" s="61"/>
      <c r="U7881" s="61"/>
      <c r="V7881" s="61"/>
      <c r="W7881" s="61"/>
      <c r="X7881" s="61"/>
      <c r="Y7881" s="61"/>
      <c r="Z7881" s="61"/>
      <c r="AA7881" s="61"/>
      <c r="AB7881" s="61"/>
      <c r="AC7881" s="61"/>
      <c r="AD7881" s="61"/>
      <c r="AE7881" s="61"/>
      <c r="AF7881" s="61"/>
      <c r="AG7881" s="61"/>
      <c r="AH7881" s="61"/>
      <c r="AI7881" s="61"/>
      <c r="AJ7881" s="61"/>
      <c r="AK7881" s="61"/>
      <c r="AL7881" s="61"/>
      <c r="AM7881" s="61"/>
      <c r="AN7881" s="61"/>
      <c r="AO7881" s="61"/>
      <c r="AP7881" s="62"/>
      <c r="AQ7881" s="61"/>
      <c r="AR7881" s="61"/>
      <c r="AS7881" s="61"/>
      <c r="AT7881" s="61"/>
      <c r="AU7881" s="61"/>
      <c r="AV7881" s="61"/>
      <c r="AW7881" s="60"/>
    </row>
    <row r="7882" s="59" customFormat="1" customHeight="1" spans="1:49">
      <c r="A7882" s="60"/>
      <c r="B7882" s="60"/>
      <c r="C7882" s="60"/>
      <c r="D7882" s="60"/>
      <c r="H7882" s="61"/>
      <c r="I7882" s="61"/>
      <c r="J7882" s="61"/>
      <c r="K7882" s="61"/>
      <c r="L7882" s="61"/>
      <c r="M7882" s="61"/>
      <c r="N7882" s="61"/>
      <c r="O7882" s="61"/>
      <c r="P7882" s="61"/>
      <c r="Q7882" s="61"/>
      <c r="R7882" s="61"/>
      <c r="S7882" s="61"/>
      <c r="T7882" s="61"/>
      <c r="U7882" s="61"/>
      <c r="V7882" s="61"/>
      <c r="W7882" s="61"/>
      <c r="X7882" s="61"/>
      <c r="Y7882" s="61"/>
      <c r="Z7882" s="61"/>
      <c r="AA7882" s="61"/>
      <c r="AB7882" s="61"/>
      <c r="AC7882" s="61"/>
      <c r="AD7882" s="61"/>
      <c r="AE7882" s="61"/>
      <c r="AF7882" s="61"/>
      <c r="AG7882" s="61"/>
      <c r="AH7882" s="61"/>
      <c r="AI7882" s="61"/>
      <c r="AJ7882" s="61"/>
      <c r="AK7882" s="61"/>
      <c r="AL7882" s="61"/>
      <c r="AM7882" s="61"/>
      <c r="AN7882" s="61"/>
      <c r="AO7882" s="61"/>
      <c r="AP7882" s="62"/>
      <c r="AQ7882" s="61"/>
      <c r="AR7882" s="61"/>
      <c r="AS7882" s="61"/>
      <c r="AT7882" s="61"/>
      <c r="AU7882" s="61"/>
      <c r="AV7882" s="61"/>
      <c r="AW7882" s="60"/>
    </row>
    <row r="7883" s="59" customFormat="1" customHeight="1" spans="1:49">
      <c r="A7883" s="60"/>
      <c r="B7883" s="60"/>
      <c r="C7883" s="60"/>
      <c r="D7883" s="60"/>
      <c r="H7883" s="61"/>
      <c r="I7883" s="61"/>
      <c r="J7883" s="61"/>
      <c r="K7883" s="61"/>
      <c r="L7883" s="61"/>
      <c r="M7883" s="61"/>
      <c r="N7883" s="61"/>
      <c r="O7883" s="61"/>
      <c r="P7883" s="61"/>
      <c r="Q7883" s="61"/>
      <c r="R7883" s="61"/>
      <c r="S7883" s="61"/>
      <c r="T7883" s="61"/>
      <c r="U7883" s="61"/>
      <c r="V7883" s="61"/>
      <c r="W7883" s="61"/>
      <c r="X7883" s="61"/>
      <c r="Y7883" s="61"/>
      <c r="Z7883" s="61"/>
      <c r="AA7883" s="61"/>
      <c r="AB7883" s="61"/>
      <c r="AC7883" s="61"/>
      <c r="AD7883" s="61"/>
      <c r="AE7883" s="61"/>
      <c r="AF7883" s="61"/>
      <c r="AG7883" s="61"/>
      <c r="AH7883" s="61"/>
      <c r="AI7883" s="61"/>
      <c r="AJ7883" s="61"/>
      <c r="AK7883" s="61"/>
      <c r="AL7883" s="61"/>
      <c r="AM7883" s="61"/>
      <c r="AN7883" s="61"/>
      <c r="AO7883" s="61"/>
      <c r="AP7883" s="62"/>
      <c r="AQ7883" s="61"/>
      <c r="AR7883" s="61"/>
      <c r="AS7883" s="61"/>
      <c r="AT7883" s="61"/>
      <c r="AU7883" s="61"/>
      <c r="AV7883" s="61"/>
      <c r="AW7883" s="60"/>
    </row>
    <row r="7884" s="59" customFormat="1" customHeight="1" spans="1:49">
      <c r="A7884" s="60"/>
      <c r="B7884" s="60"/>
      <c r="C7884" s="60"/>
      <c r="D7884" s="60"/>
      <c r="H7884" s="61"/>
      <c r="I7884" s="61"/>
      <c r="J7884" s="61"/>
      <c r="K7884" s="61"/>
      <c r="L7884" s="61"/>
      <c r="M7884" s="61"/>
      <c r="N7884" s="61"/>
      <c r="O7884" s="61"/>
      <c r="P7884" s="61"/>
      <c r="Q7884" s="61"/>
      <c r="R7884" s="61"/>
      <c r="S7884" s="61"/>
      <c r="T7884" s="61"/>
      <c r="U7884" s="61"/>
      <c r="V7884" s="61"/>
      <c r="W7884" s="61"/>
      <c r="X7884" s="61"/>
      <c r="Y7884" s="61"/>
      <c r="Z7884" s="61"/>
      <c r="AA7884" s="61"/>
      <c r="AB7884" s="61"/>
      <c r="AC7884" s="61"/>
      <c r="AD7884" s="61"/>
      <c r="AE7884" s="61"/>
      <c r="AF7884" s="61"/>
      <c r="AG7884" s="61"/>
      <c r="AH7884" s="61"/>
      <c r="AI7884" s="61"/>
      <c r="AJ7884" s="61"/>
      <c r="AK7884" s="61"/>
      <c r="AL7884" s="61"/>
      <c r="AM7884" s="61"/>
      <c r="AN7884" s="61"/>
      <c r="AO7884" s="61"/>
      <c r="AP7884" s="62"/>
      <c r="AQ7884" s="61"/>
      <c r="AR7884" s="61"/>
      <c r="AS7884" s="61"/>
      <c r="AT7884" s="61"/>
      <c r="AU7884" s="61"/>
      <c r="AV7884" s="61"/>
      <c r="AW7884" s="60"/>
    </row>
    <row r="7885" s="59" customFormat="1" customHeight="1" spans="1:49">
      <c r="A7885" s="60"/>
      <c r="B7885" s="60"/>
      <c r="C7885" s="60"/>
      <c r="D7885" s="60"/>
      <c r="H7885" s="61"/>
      <c r="I7885" s="61"/>
      <c r="J7885" s="61"/>
      <c r="K7885" s="61"/>
      <c r="L7885" s="61"/>
      <c r="M7885" s="61"/>
      <c r="N7885" s="61"/>
      <c r="O7885" s="61"/>
      <c r="P7885" s="61"/>
      <c r="Q7885" s="61"/>
      <c r="R7885" s="61"/>
      <c r="S7885" s="61"/>
      <c r="T7885" s="61"/>
      <c r="U7885" s="61"/>
      <c r="V7885" s="61"/>
      <c r="W7885" s="61"/>
      <c r="X7885" s="61"/>
      <c r="Y7885" s="61"/>
      <c r="Z7885" s="61"/>
      <c r="AA7885" s="61"/>
      <c r="AB7885" s="61"/>
      <c r="AC7885" s="61"/>
      <c r="AD7885" s="61"/>
      <c r="AE7885" s="61"/>
      <c r="AF7885" s="61"/>
      <c r="AG7885" s="61"/>
      <c r="AH7885" s="61"/>
      <c r="AI7885" s="61"/>
      <c r="AJ7885" s="61"/>
      <c r="AK7885" s="61"/>
      <c r="AL7885" s="61"/>
      <c r="AM7885" s="61"/>
      <c r="AN7885" s="61"/>
      <c r="AO7885" s="61"/>
      <c r="AP7885" s="62"/>
      <c r="AQ7885" s="61"/>
      <c r="AR7885" s="61"/>
      <c r="AS7885" s="61"/>
      <c r="AT7885" s="61"/>
      <c r="AU7885" s="61"/>
      <c r="AV7885" s="61"/>
      <c r="AW7885" s="60"/>
    </row>
    <row r="7886" s="59" customFormat="1" customHeight="1" spans="1:49">
      <c r="A7886" s="60"/>
      <c r="B7886" s="60"/>
      <c r="C7886" s="60"/>
      <c r="D7886" s="60"/>
      <c r="H7886" s="61"/>
      <c r="I7886" s="61"/>
      <c r="J7886" s="61"/>
      <c r="K7886" s="61"/>
      <c r="L7886" s="61"/>
      <c r="M7886" s="61"/>
      <c r="N7886" s="61"/>
      <c r="O7886" s="61"/>
      <c r="P7886" s="61"/>
      <c r="Q7886" s="61"/>
      <c r="R7886" s="61"/>
      <c r="S7886" s="61"/>
      <c r="T7886" s="61"/>
      <c r="U7886" s="61"/>
      <c r="V7886" s="61"/>
      <c r="W7886" s="61"/>
      <c r="X7886" s="61"/>
      <c r="Y7886" s="61"/>
      <c r="Z7886" s="61"/>
      <c r="AA7886" s="61"/>
      <c r="AB7886" s="61"/>
      <c r="AC7886" s="61"/>
      <c r="AD7886" s="61"/>
      <c r="AE7886" s="61"/>
      <c r="AF7886" s="61"/>
      <c r="AG7886" s="61"/>
      <c r="AH7886" s="61"/>
      <c r="AI7886" s="61"/>
      <c r="AJ7886" s="61"/>
      <c r="AK7886" s="61"/>
      <c r="AL7886" s="61"/>
      <c r="AM7886" s="61"/>
      <c r="AN7886" s="61"/>
      <c r="AO7886" s="61"/>
      <c r="AP7886" s="62"/>
      <c r="AQ7886" s="61"/>
      <c r="AR7886" s="61"/>
      <c r="AS7886" s="61"/>
      <c r="AT7886" s="61"/>
      <c r="AU7886" s="61"/>
      <c r="AV7886" s="61"/>
      <c r="AW7886" s="60"/>
    </row>
    <row r="7887" s="59" customFormat="1" customHeight="1" spans="1:49">
      <c r="A7887" s="60"/>
      <c r="B7887" s="60"/>
      <c r="C7887" s="60"/>
      <c r="D7887" s="60"/>
      <c r="H7887" s="61"/>
      <c r="I7887" s="61"/>
      <c r="J7887" s="61"/>
      <c r="K7887" s="61"/>
      <c r="L7887" s="61"/>
      <c r="M7887" s="61"/>
      <c r="N7887" s="61"/>
      <c r="O7887" s="61"/>
      <c r="P7887" s="61"/>
      <c r="Q7887" s="61"/>
      <c r="R7887" s="61"/>
      <c r="S7887" s="61"/>
      <c r="T7887" s="61"/>
      <c r="U7887" s="61"/>
      <c r="V7887" s="61"/>
      <c r="W7887" s="61"/>
      <c r="X7887" s="61"/>
      <c r="Y7887" s="61"/>
      <c r="Z7887" s="61"/>
      <c r="AA7887" s="61"/>
      <c r="AB7887" s="61"/>
      <c r="AC7887" s="61"/>
      <c r="AD7887" s="61"/>
      <c r="AE7887" s="61"/>
      <c r="AF7887" s="61"/>
      <c r="AG7887" s="61"/>
      <c r="AH7887" s="61"/>
      <c r="AI7887" s="61"/>
      <c r="AJ7887" s="61"/>
      <c r="AK7887" s="61"/>
      <c r="AL7887" s="61"/>
      <c r="AM7887" s="61"/>
      <c r="AN7887" s="61"/>
      <c r="AO7887" s="61"/>
      <c r="AP7887" s="62"/>
      <c r="AQ7887" s="61"/>
      <c r="AR7887" s="61"/>
      <c r="AS7887" s="61"/>
      <c r="AT7887" s="61"/>
      <c r="AU7887" s="61"/>
      <c r="AV7887" s="61"/>
      <c r="AW7887" s="60"/>
    </row>
    <row r="7888" s="59" customFormat="1" customHeight="1" spans="1:49">
      <c r="A7888" s="60"/>
      <c r="B7888" s="60"/>
      <c r="C7888" s="60"/>
      <c r="D7888" s="60"/>
      <c r="H7888" s="61"/>
      <c r="I7888" s="61"/>
      <c r="J7888" s="61"/>
      <c r="K7888" s="61"/>
      <c r="L7888" s="61"/>
      <c r="M7888" s="61"/>
      <c r="N7888" s="61"/>
      <c r="O7888" s="61"/>
      <c r="P7888" s="61"/>
      <c r="Q7888" s="61"/>
      <c r="R7888" s="61"/>
      <c r="S7888" s="61"/>
      <c r="T7888" s="61"/>
      <c r="U7888" s="61"/>
      <c r="V7888" s="61"/>
      <c r="W7888" s="61"/>
      <c r="X7888" s="61"/>
      <c r="Y7888" s="61"/>
      <c r="Z7888" s="61"/>
      <c r="AA7888" s="61"/>
      <c r="AB7888" s="61"/>
      <c r="AC7888" s="61"/>
      <c r="AD7888" s="61"/>
      <c r="AE7888" s="61"/>
      <c r="AF7888" s="61"/>
      <c r="AG7888" s="61"/>
      <c r="AH7888" s="61"/>
      <c r="AI7888" s="61"/>
      <c r="AJ7888" s="61"/>
      <c r="AK7888" s="61"/>
      <c r="AL7888" s="61"/>
      <c r="AM7888" s="61"/>
      <c r="AN7888" s="61"/>
      <c r="AO7888" s="61"/>
      <c r="AP7888" s="62"/>
      <c r="AQ7888" s="61"/>
      <c r="AR7888" s="61"/>
      <c r="AS7888" s="61"/>
      <c r="AT7888" s="61"/>
      <c r="AU7888" s="61"/>
      <c r="AV7888" s="61"/>
      <c r="AW7888" s="60"/>
    </row>
    <row r="7889" s="59" customFormat="1" customHeight="1" spans="1:49">
      <c r="A7889" s="60"/>
      <c r="B7889" s="60"/>
      <c r="C7889" s="60"/>
      <c r="D7889" s="60"/>
      <c r="H7889" s="61"/>
      <c r="I7889" s="61"/>
      <c r="J7889" s="61"/>
      <c r="K7889" s="61"/>
      <c r="L7889" s="61"/>
      <c r="M7889" s="61"/>
      <c r="N7889" s="61"/>
      <c r="O7889" s="61"/>
      <c r="P7889" s="61"/>
      <c r="Q7889" s="61"/>
      <c r="R7889" s="61"/>
      <c r="S7889" s="61"/>
      <c r="T7889" s="61"/>
      <c r="U7889" s="61"/>
      <c r="V7889" s="61"/>
      <c r="W7889" s="61"/>
      <c r="X7889" s="61"/>
      <c r="Y7889" s="61"/>
      <c r="Z7889" s="61"/>
      <c r="AA7889" s="61"/>
      <c r="AB7889" s="61"/>
      <c r="AC7889" s="61"/>
      <c r="AD7889" s="61"/>
      <c r="AE7889" s="61"/>
      <c r="AF7889" s="61"/>
      <c r="AG7889" s="61"/>
      <c r="AH7889" s="61"/>
      <c r="AI7889" s="61"/>
      <c r="AJ7889" s="61"/>
      <c r="AK7889" s="61"/>
      <c r="AL7889" s="61"/>
      <c r="AM7889" s="61"/>
      <c r="AN7889" s="61"/>
      <c r="AO7889" s="61"/>
      <c r="AP7889" s="62"/>
      <c r="AQ7889" s="61"/>
      <c r="AR7889" s="61"/>
      <c r="AS7889" s="61"/>
      <c r="AT7889" s="61"/>
      <c r="AU7889" s="61"/>
      <c r="AV7889" s="61"/>
      <c r="AW7889" s="60"/>
    </row>
    <row r="7890" s="59" customFormat="1" customHeight="1" spans="1:49">
      <c r="A7890" s="60"/>
      <c r="B7890" s="60"/>
      <c r="C7890" s="60"/>
      <c r="D7890" s="60"/>
      <c r="H7890" s="61"/>
      <c r="I7890" s="61"/>
      <c r="J7890" s="61"/>
      <c r="K7890" s="61"/>
      <c r="L7890" s="61"/>
      <c r="M7890" s="61"/>
      <c r="N7890" s="61"/>
      <c r="O7890" s="61"/>
      <c r="P7890" s="61"/>
      <c r="Q7890" s="61"/>
      <c r="R7890" s="61"/>
      <c r="S7890" s="61"/>
      <c r="T7890" s="61"/>
      <c r="U7890" s="61"/>
      <c r="V7890" s="61"/>
      <c r="W7890" s="61"/>
      <c r="X7890" s="61"/>
      <c r="Y7890" s="61"/>
      <c r="Z7890" s="61"/>
      <c r="AA7890" s="61"/>
      <c r="AB7890" s="61"/>
      <c r="AC7890" s="61"/>
      <c r="AD7890" s="61"/>
      <c r="AE7890" s="61"/>
      <c r="AF7890" s="61"/>
      <c r="AG7890" s="61"/>
      <c r="AH7890" s="61"/>
      <c r="AI7890" s="61"/>
      <c r="AJ7890" s="61"/>
      <c r="AK7890" s="61"/>
      <c r="AL7890" s="61"/>
      <c r="AM7890" s="61"/>
      <c r="AN7890" s="61"/>
      <c r="AO7890" s="61"/>
      <c r="AP7890" s="62"/>
      <c r="AQ7890" s="61"/>
      <c r="AR7890" s="61"/>
      <c r="AS7890" s="61"/>
      <c r="AT7890" s="61"/>
      <c r="AU7890" s="61"/>
      <c r="AV7890" s="61"/>
      <c r="AW7890" s="60"/>
    </row>
    <row r="7891" s="59" customFormat="1" customHeight="1" spans="1:49">
      <c r="A7891" s="60"/>
      <c r="B7891" s="60"/>
      <c r="C7891" s="60"/>
      <c r="D7891" s="60"/>
      <c r="H7891" s="61"/>
      <c r="I7891" s="61"/>
      <c r="J7891" s="61"/>
      <c r="K7891" s="61"/>
      <c r="L7891" s="61"/>
      <c r="M7891" s="61"/>
      <c r="N7891" s="61"/>
      <c r="O7891" s="61"/>
      <c r="P7891" s="61"/>
      <c r="Q7891" s="61"/>
      <c r="R7891" s="61"/>
      <c r="S7891" s="61"/>
      <c r="T7891" s="61"/>
      <c r="U7891" s="61"/>
      <c r="V7891" s="61"/>
      <c r="W7891" s="61"/>
      <c r="X7891" s="61"/>
      <c r="Y7891" s="61"/>
      <c r="Z7891" s="61"/>
      <c r="AA7891" s="61"/>
      <c r="AB7891" s="61"/>
      <c r="AC7891" s="61"/>
      <c r="AD7891" s="61"/>
      <c r="AE7891" s="61"/>
      <c r="AF7891" s="61"/>
      <c r="AG7891" s="61"/>
      <c r="AH7891" s="61"/>
      <c r="AI7891" s="61"/>
      <c r="AJ7891" s="61"/>
      <c r="AK7891" s="61"/>
      <c r="AL7891" s="61"/>
      <c r="AM7891" s="61"/>
      <c r="AN7891" s="61"/>
      <c r="AO7891" s="61"/>
      <c r="AP7891" s="62"/>
      <c r="AQ7891" s="61"/>
      <c r="AR7891" s="61"/>
      <c r="AS7891" s="61"/>
      <c r="AT7891" s="61"/>
      <c r="AU7891" s="61"/>
      <c r="AV7891" s="61"/>
      <c r="AW7891" s="60"/>
    </row>
    <row r="7892" s="59" customFormat="1" customHeight="1" spans="1:49">
      <c r="A7892" s="60"/>
      <c r="B7892" s="60"/>
      <c r="C7892" s="60"/>
      <c r="D7892" s="60"/>
      <c r="H7892" s="61"/>
      <c r="I7892" s="61"/>
      <c r="J7892" s="61"/>
      <c r="K7892" s="61"/>
      <c r="L7892" s="61"/>
      <c r="M7892" s="61"/>
      <c r="N7892" s="61"/>
      <c r="O7892" s="61"/>
      <c r="P7892" s="61"/>
      <c r="Q7892" s="61"/>
      <c r="R7892" s="61"/>
      <c r="S7892" s="61"/>
      <c r="T7892" s="61"/>
      <c r="U7892" s="61"/>
      <c r="V7892" s="61"/>
      <c r="W7892" s="61"/>
      <c r="X7892" s="61"/>
      <c r="Y7892" s="61"/>
      <c r="Z7892" s="61"/>
      <c r="AA7892" s="61"/>
      <c r="AB7892" s="61"/>
      <c r="AC7892" s="61"/>
      <c r="AD7892" s="61"/>
      <c r="AE7892" s="61"/>
      <c r="AF7892" s="61"/>
      <c r="AG7892" s="61"/>
      <c r="AH7892" s="61"/>
      <c r="AI7892" s="61"/>
      <c r="AJ7892" s="61"/>
      <c r="AK7892" s="61"/>
      <c r="AL7892" s="61"/>
      <c r="AM7892" s="61"/>
      <c r="AN7892" s="61"/>
      <c r="AO7892" s="61"/>
      <c r="AP7892" s="62"/>
      <c r="AQ7892" s="61"/>
      <c r="AR7892" s="61"/>
      <c r="AS7892" s="61"/>
      <c r="AT7892" s="61"/>
      <c r="AU7892" s="61"/>
      <c r="AV7892" s="61"/>
      <c r="AW7892" s="60"/>
    </row>
    <row r="7893" s="59" customFormat="1" customHeight="1" spans="1:49">
      <c r="A7893" s="60"/>
      <c r="B7893" s="60"/>
      <c r="C7893" s="60"/>
      <c r="D7893" s="60"/>
      <c r="H7893" s="61"/>
      <c r="I7893" s="61"/>
      <c r="J7893" s="61"/>
      <c r="K7893" s="61"/>
      <c r="L7893" s="61"/>
      <c r="M7893" s="61"/>
      <c r="N7893" s="61"/>
      <c r="O7893" s="61"/>
      <c r="P7893" s="61"/>
      <c r="Q7893" s="61"/>
      <c r="R7893" s="61"/>
      <c r="S7893" s="61"/>
      <c r="T7893" s="61"/>
      <c r="U7893" s="61"/>
      <c r="V7893" s="61"/>
      <c r="W7893" s="61"/>
      <c r="X7893" s="61"/>
      <c r="Y7893" s="61"/>
      <c r="Z7893" s="61"/>
      <c r="AA7893" s="61"/>
      <c r="AB7893" s="61"/>
      <c r="AC7893" s="61"/>
      <c r="AD7893" s="61"/>
      <c r="AE7893" s="61"/>
      <c r="AF7893" s="61"/>
      <c r="AG7893" s="61"/>
      <c r="AH7893" s="61"/>
      <c r="AI7893" s="61"/>
      <c r="AJ7893" s="61"/>
      <c r="AK7893" s="61"/>
      <c r="AL7893" s="61"/>
      <c r="AM7893" s="61"/>
      <c r="AN7893" s="61"/>
      <c r="AO7893" s="61"/>
      <c r="AP7893" s="62"/>
      <c r="AQ7893" s="61"/>
      <c r="AR7893" s="61"/>
      <c r="AS7893" s="61"/>
      <c r="AT7893" s="61"/>
      <c r="AU7893" s="61"/>
      <c r="AV7893" s="61"/>
      <c r="AW7893" s="60"/>
    </row>
    <row r="7894" s="59" customFormat="1" customHeight="1" spans="1:49">
      <c r="A7894" s="60"/>
      <c r="B7894" s="60"/>
      <c r="C7894" s="60"/>
      <c r="D7894" s="60"/>
      <c r="H7894" s="61"/>
      <c r="I7894" s="61"/>
      <c r="J7894" s="61"/>
      <c r="K7894" s="61"/>
      <c r="L7894" s="61"/>
      <c r="M7894" s="61"/>
      <c r="N7894" s="61"/>
      <c r="O7894" s="61"/>
      <c r="P7894" s="61"/>
      <c r="Q7894" s="61"/>
      <c r="R7894" s="61"/>
      <c r="S7894" s="61"/>
      <c r="T7894" s="61"/>
      <c r="U7894" s="61"/>
      <c r="V7894" s="61"/>
      <c r="W7894" s="61"/>
      <c r="X7894" s="61"/>
      <c r="Y7894" s="61"/>
      <c r="Z7894" s="61"/>
      <c r="AA7894" s="61"/>
      <c r="AB7894" s="61"/>
      <c r="AC7894" s="61"/>
      <c r="AD7894" s="61"/>
      <c r="AE7894" s="61"/>
      <c r="AF7894" s="61"/>
      <c r="AG7894" s="61"/>
      <c r="AH7894" s="61"/>
      <c r="AI7894" s="61"/>
      <c r="AJ7894" s="61"/>
      <c r="AK7894" s="61"/>
      <c r="AL7894" s="61"/>
      <c r="AM7894" s="61"/>
      <c r="AN7894" s="61"/>
      <c r="AO7894" s="61"/>
      <c r="AP7894" s="62"/>
      <c r="AQ7894" s="61"/>
      <c r="AR7894" s="61"/>
      <c r="AS7894" s="61"/>
      <c r="AT7894" s="61"/>
      <c r="AU7894" s="61"/>
      <c r="AV7894" s="61"/>
      <c r="AW7894" s="60"/>
    </row>
    <row r="7895" s="59" customFormat="1" customHeight="1" spans="1:49">
      <c r="A7895" s="60"/>
      <c r="B7895" s="60"/>
      <c r="C7895" s="60"/>
      <c r="D7895" s="60"/>
      <c r="H7895" s="61"/>
      <c r="I7895" s="61"/>
      <c r="J7895" s="61"/>
      <c r="K7895" s="61"/>
      <c r="L7895" s="61"/>
      <c r="M7895" s="61"/>
      <c r="N7895" s="61"/>
      <c r="O7895" s="61"/>
      <c r="P7895" s="61"/>
      <c r="Q7895" s="61"/>
      <c r="R7895" s="61"/>
      <c r="S7895" s="61"/>
      <c r="T7895" s="61"/>
      <c r="U7895" s="61"/>
      <c r="V7895" s="61"/>
      <c r="W7895" s="61"/>
      <c r="X7895" s="61"/>
      <c r="Y7895" s="61"/>
      <c r="Z7895" s="61"/>
      <c r="AA7895" s="61"/>
      <c r="AB7895" s="61"/>
      <c r="AC7895" s="61"/>
      <c r="AD7895" s="61"/>
      <c r="AE7895" s="61"/>
      <c r="AF7895" s="61"/>
      <c r="AG7895" s="61"/>
      <c r="AH7895" s="61"/>
      <c r="AI7895" s="61"/>
      <c r="AJ7895" s="61"/>
      <c r="AK7895" s="61"/>
      <c r="AL7895" s="61"/>
      <c r="AM7895" s="61"/>
      <c r="AN7895" s="61"/>
      <c r="AO7895" s="61"/>
      <c r="AP7895" s="62"/>
      <c r="AQ7895" s="61"/>
      <c r="AR7895" s="61"/>
      <c r="AS7895" s="61"/>
      <c r="AT7895" s="61"/>
      <c r="AU7895" s="61"/>
      <c r="AV7895" s="61"/>
      <c r="AW7895" s="60"/>
    </row>
    <row r="7896" s="59" customFormat="1" customHeight="1" spans="1:49">
      <c r="A7896" s="60"/>
      <c r="B7896" s="60"/>
      <c r="C7896" s="60"/>
      <c r="D7896" s="60"/>
      <c r="H7896" s="61"/>
      <c r="I7896" s="61"/>
      <c r="J7896" s="61"/>
      <c r="K7896" s="61"/>
      <c r="L7896" s="61"/>
      <c r="M7896" s="61"/>
      <c r="N7896" s="61"/>
      <c r="O7896" s="61"/>
      <c r="P7896" s="61"/>
      <c r="Q7896" s="61"/>
      <c r="R7896" s="61"/>
      <c r="S7896" s="61"/>
      <c r="T7896" s="61"/>
      <c r="U7896" s="61"/>
      <c r="V7896" s="61"/>
      <c r="W7896" s="61"/>
      <c r="X7896" s="61"/>
      <c r="Y7896" s="61"/>
      <c r="Z7896" s="61"/>
      <c r="AA7896" s="61"/>
      <c r="AB7896" s="61"/>
      <c r="AC7896" s="61"/>
      <c r="AD7896" s="61"/>
      <c r="AE7896" s="61"/>
      <c r="AF7896" s="61"/>
      <c r="AG7896" s="61"/>
      <c r="AH7896" s="61"/>
      <c r="AI7896" s="61"/>
      <c r="AJ7896" s="61"/>
      <c r="AK7896" s="61"/>
      <c r="AL7896" s="61"/>
      <c r="AM7896" s="61"/>
      <c r="AN7896" s="61"/>
      <c r="AO7896" s="61"/>
      <c r="AP7896" s="62"/>
      <c r="AQ7896" s="61"/>
      <c r="AR7896" s="61"/>
      <c r="AS7896" s="61"/>
      <c r="AT7896" s="61"/>
      <c r="AU7896" s="61"/>
      <c r="AV7896" s="61"/>
      <c r="AW7896" s="60"/>
    </row>
    <row r="7897" s="59" customFormat="1" customHeight="1" spans="1:49">
      <c r="A7897" s="60"/>
      <c r="B7897" s="60"/>
      <c r="C7897" s="60"/>
      <c r="D7897" s="60"/>
      <c r="H7897" s="61"/>
      <c r="I7897" s="61"/>
      <c r="J7897" s="61"/>
      <c r="K7897" s="61"/>
      <c r="L7897" s="61"/>
      <c r="M7897" s="61"/>
      <c r="N7897" s="61"/>
      <c r="O7897" s="61"/>
      <c r="P7897" s="61"/>
      <c r="Q7897" s="61"/>
      <c r="R7897" s="61"/>
      <c r="S7897" s="61"/>
      <c r="T7897" s="61"/>
      <c r="U7897" s="61"/>
      <c r="V7897" s="61"/>
      <c r="W7897" s="61"/>
      <c r="X7897" s="61"/>
      <c r="Y7897" s="61"/>
      <c r="Z7897" s="61"/>
      <c r="AA7897" s="61"/>
      <c r="AB7897" s="61"/>
      <c r="AC7897" s="61"/>
      <c r="AD7897" s="61"/>
      <c r="AE7897" s="61"/>
      <c r="AF7897" s="61"/>
      <c r="AG7897" s="61"/>
      <c r="AH7897" s="61"/>
      <c r="AI7897" s="61"/>
      <c r="AJ7897" s="61"/>
      <c r="AK7897" s="61"/>
      <c r="AL7897" s="61"/>
      <c r="AM7897" s="61"/>
      <c r="AN7897" s="61"/>
      <c r="AO7897" s="61"/>
      <c r="AP7897" s="62"/>
      <c r="AQ7897" s="61"/>
      <c r="AR7897" s="61"/>
      <c r="AS7897" s="61"/>
      <c r="AT7897" s="61"/>
      <c r="AU7897" s="61"/>
      <c r="AV7897" s="61"/>
      <c r="AW7897" s="60"/>
    </row>
    <row r="7898" s="59" customFormat="1" customHeight="1" spans="1:49">
      <c r="A7898" s="60"/>
      <c r="B7898" s="60"/>
      <c r="C7898" s="60"/>
      <c r="D7898" s="60"/>
      <c r="H7898" s="61"/>
      <c r="I7898" s="61"/>
      <c r="J7898" s="61"/>
      <c r="K7898" s="61"/>
      <c r="L7898" s="61"/>
      <c r="M7898" s="61"/>
      <c r="N7898" s="61"/>
      <c r="O7898" s="61"/>
      <c r="P7898" s="61"/>
      <c r="Q7898" s="61"/>
      <c r="R7898" s="61"/>
      <c r="S7898" s="61"/>
      <c r="T7898" s="61"/>
      <c r="U7898" s="61"/>
      <c r="V7898" s="61"/>
      <c r="W7898" s="61"/>
      <c r="X7898" s="61"/>
      <c r="Y7898" s="61"/>
      <c r="Z7898" s="61"/>
      <c r="AA7898" s="61"/>
      <c r="AB7898" s="61"/>
      <c r="AC7898" s="61"/>
      <c r="AD7898" s="61"/>
      <c r="AE7898" s="61"/>
      <c r="AF7898" s="61"/>
      <c r="AG7898" s="61"/>
      <c r="AH7898" s="61"/>
      <c r="AI7898" s="61"/>
      <c r="AJ7898" s="61"/>
      <c r="AK7898" s="61"/>
      <c r="AL7898" s="61"/>
      <c r="AM7898" s="61"/>
      <c r="AN7898" s="61"/>
      <c r="AO7898" s="61"/>
      <c r="AP7898" s="62"/>
      <c r="AQ7898" s="61"/>
      <c r="AR7898" s="61"/>
      <c r="AS7898" s="61"/>
      <c r="AT7898" s="61"/>
      <c r="AU7898" s="61"/>
      <c r="AV7898" s="61"/>
      <c r="AW7898" s="60"/>
    </row>
    <row r="7899" s="59" customFormat="1" customHeight="1" spans="1:49">
      <c r="A7899" s="60"/>
      <c r="B7899" s="60"/>
      <c r="C7899" s="60"/>
      <c r="D7899" s="60"/>
      <c r="H7899" s="61"/>
      <c r="I7899" s="61"/>
      <c r="J7899" s="61"/>
      <c r="K7899" s="61"/>
      <c r="L7899" s="61"/>
      <c r="M7899" s="61"/>
      <c r="N7899" s="61"/>
      <c r="O7899" s="61"/>
      <c r="P7899" s="61"/>
      <c r="Q7899" s="61"/>
      <c r="R7899" s="61"/>
      <c r="S7899" s="61"/>
      <c r="T7899" s="61"/>
      <c r="U7899" s="61"/>
      <c r="V7899" s="61"/>
      <c r="W7899" s="61"/>
      <c r="X7899" s="61"/>
      <c r="Y7899" s="61"/>
      <c r="Z7899" s="61"/>
      <c r="AA7899" s="61"/>
      <c r="AB7899" s="61"/>
      <c r="AC7899" s="61"/>
      <c r="AD7899" s="61"/>
      <c r="AE7899" s="61"/>
      <c r="AF7899" s="61"/>
      <c r="AG7899" s="61"/>
      <c r="AH7899" s="61"/>
      <c r="AI7899" s="61"/>
      <c r="AJ7899" s="61"/>
      <c r="AK7899" s="61"/>
      <c r="AL7899" s="61"/>
      <c r="AM7899" s="61"/>
      <c r="AN7899" s="61"/>
      <c r="AO7899" s="61"/>
      <c r="AP7899" s="62"/>
      <c r="AQ7899" s="61"/>
      <c r="AR7899" s="61"/>
      <c r="AS7899" s="61"/>
      <c r="AT7899" s="61"/>
      <c r="AU7899" s="61"/>
      <c r="AV7899" s="61"/>
      <c r="AW7899" s="60"/>
    </row>
    <row r="7900" s="59" customFormat="1" customHeight="1" spans="1:49">
      <c r="A7900" s="60"/>
      <c r="B7900" s="60"/>
      <c r="C7900" s="60"/>
      <c r="D7900" s="60"/>
      <c r="H7900" s="61"/>
      <c r="I7900" s="61"/>
      <c r="J7900" s="61"/>
      <c r="K7900" s="61"/>
      <c r="L7900" s="61"/>
      <c r="M7900" s="61"/>
      <c r="N7900" s="61"/>
      <c r="O7900" s="61"/>
      <c r="P7900" s="61"/>
      <c r="Q7900" s="61"/>
      <c r="R7900" s="61"/>
      <c r="S7900" s="61"/>
      <c r="T7900" s="61"/>
      <c r="U7900" s="61"/>
      <c r="V7900" s="61"/>
      <c r="W7900" s="61"/>
      <c r="X7900" s="61"/>
      <c r="Y7900" s="61"/>
      <c r="Z7900" s="61"/>
      <c r="AA7900" s="61"/>
      <c r="AB7900" s="61"/>
      <c r="AC7900" s="61"/>
      <c r="AD7900" s="61"/>
      <c r="AE7900" s="61"/>
      <c r="AF7900" s="61"/>
      <c r="AG7900" s="61"/>
      <c r="AH7900" s="61"/>
      <c r="AI7900" s="61"/>
      <c r="AJ7900" s="61"/>
      <c r="AK7900" s="61"/>
      <c r="AL7900" s="61"/>
      <c r="AM7900" s="61"/>
      <c r="AN7900" s="61"/>
      <c r="AO7900" s="61"/>
      <c r="AP7900" s="62"/>
      <c r="AQ7900" s="61"/>
      <c r="AR7900" s="61"/>
      <c r="AS7900" s="61"/>
      <c r="AT7900" s="61"/>
      <c r="AU7900" s="61"/>
      <c r="AV7900" s="61"/>
      <c r="AW7900" s="60"/>
    </row>
    <row r="7901" s="59" customFormat="1" customHeight="1" spans="1:49">
      <c r="A7901" s="60"/>
      <c r="B7901" s="60"/>
      <c r="C7901" s="60"/>
      <c r="D7901" s="60"/>
      <c r="H7901" s="61"/>
      <c r="I7901" s="61"/>
      <c r="J7901" s="61"/>
      <c r="K7901" s="61"/>
      <c r="L7901" s="61"/>
      <c r="M7901" s="61"/>
      <c r="N7901" s="61"/>
      <c r="O7901" s="61"/>
      <c r="P7901" s="61"/>
      <c r="Q7901" s="61"/>
      <c r="R7901" s="61"/>
      <c r="S7901" s="61"/>
      <c r="T7901" s="61"/>
      <c r="U7901" s="61"/>
      <c r="V7901" s="61"/>
      <c r="W7901" s="61"/>
      <c r="X7901" s="61"/>
      <c r="Y7901" s="61"/>
      <c r="Z7901" s="61"/>
      <c r="AA7901" s="61"/>
      <c r="AB7901" s="61"/>
      <c r="AC7901" s="61"/>
      <c r="AD7901" s="61"/>
      <c r="AE7901" s="61"/>
      <c r="AF7901" s="61"/>
      <c r="AG7901" s="61"/>
      <c r="AH7901" s="61"/>
      <c r="AI7901" s="61"/>
      <c r="AJ7901" s="61"/>
      <c r="AK7901" s="61"/>
      <c r="AL7901" s="61"/>
      <c r="AM7901" s="61"/>
      <c r="AN7901" s="61"/>
      <c r="AO7901" s="61"/>
      <c r="AP7901" s="62"/>
      <c r="AQ7901" s="61"/>
      <c r="AR7901" s="61"/>
      <c r="AS7901" s="61"/>
      <c r="AT7901" s="61"/>
      <c r="AU7901" s="61"/>
      <c r="AV7901" s="61"/>
      <c r="AW7901" s="60"/>
    </row>
    <row r="7902" s="59" customFormat="1" customHeight="1" spans="1:49">
      <c r="A7902" s="60"/>
      <c r="B7902" s="60"/>
      <c r="C7902" s="60"/>
      <c r="D7902" s="60"/>
      <c r="H7902" s="61"/>
      <c r="I7902" s="61"/>
      <c r="J7902" s="61"/>
      <c r="K7902" s="61"/>
      <c r="L7902" s="61"/>
      <c r="M7902" s="61"/>
      <c r="N7902" s="61"/>
      <c r="O7902" s="61"/>
      <c r="P7902" s="61"/>
      <c r="Q7902" s="61"/>
      <c r="R7902" s="61"/>
      <c r="S7902" s="61"/>
      <c r="T7902" s="61"/>
      <c r="U7902" s="61"/>
      <c r="V7902" s="61"/>
      <c r="W7902" s="61"/>
      <c r="X7902" s="61"/>
      <c r="Y7902" s="61"/>
      <c r="Z7902" s="61"/>
      <c r="AA7902" s="61"/>
      <c r="AB7902" s="61"/>
      <c r="AC7902" s="61"/>
      <c r="AD7902" s="61"/>
      <c r="AE7902" s="61"/>
      <c r="AF7902" s="61"/>
      <c r="AG7902" s="61"/>
      <c r="AH7902" s="61"/>
      <c r="AI7902" s="61"/>
      <c r="AJ7902" s="61"/>
      <c r="AK7902" s="61"/>
      <c r="AL7902" s="61"/>
      <c r="AM7902" s="61"/>
      <c r="AN7902" s="61"/>
      <c r="AO7902" s="61"/>
      <c r="AP7902" s="62"/>
      <c r="AQ7902" s="61"/>
      <c r="AR7902" s="61"/>
      <c r="AS7902" s="61"/>
      <c r="AT7902" s="61"/>
      <c r="AU7902" s="61"/>
      <c r="AV7902" s="61"/>
      <c r="AW7902" s="60"/>
    </row>
    <row r="7903" s="59" customFormat="1" customHeight="1" spans="1:49">
      <c r="A7903" s="60"/>
      <c r="B7903" s="60"/>
      <c r="C7903" s="60"/>
      <c r="D7903" s="60"/>
      <c r="H7903" s="61"/>
      <c r="I7903" s="61"/>
      <c r="J7903" s="61"/>
      <c r="K7903" s="61"/>
      <c r="L7903" s="61"/>
      <c r="M7903" s="61"/>
      <c r="N7903" s="61"/>
      <c r="O7903" s="61"/>
      <c r="P7903" s="61"/>
      <c r="Q7903" s="61"/>
      <c r="R7903" s="61"/>
      <c r="S7903" s="61"/>
      <c r="T7903" s="61"/>
      <c r="U7903" s="61"/>
      <c r="V7903" s="61"/>
      <c r="W7903" s="61"/>
      <c r="X7903" s="61"/>
      <c r="Y7903" s="61"/>
      <c r="Z7903" s="61"/>
      <c r="AA7903" s="61"/>
      <c r="AB7903" s="61"/>
      <c r="AC7903" s="61"/>
      <c r="AD7903" s="61"/>
      <c r="AE7903" s="61"/>
      <c r="AF7903" s="61"/>
      <c r="AG7903" s="61"/>
      <c r="AH7903" s="61"/>
      <c r="AI7903" s="61"/>
      <c r="AJ7903" s="61"/>
      <c r="AK7903" s="61"/>
      <c r="AL7903" s="61"/>
      <c r="AM7903" s="61"/>
      <c r="AN7903" s="61"/>
      <c r="AO7903" s="61"/>
      <c r="AP7903" s="62"/>
      <c r="AQ7903" s="61"/>
      <c r="AR7903" s="61"/>
      <c r="AS7903" s="61"/>
      <c r="AT7903" s="61"/>
      <c r="AU7903" s="61"/>
      <c r="AV7903" s="61"/>
      <c r="AW7903" s="60"/>
    </row>
    <row r="7904" s="59" customFormat="1" customHeight="1" spans="1:49">
      <c r="A7904" s="60"/>
      <c r="B7904" s="60"/>
      <c r="C7904" s="60"/>
      <c r="D7904" s="60"/>
      <c r="H7904" s="61"/>
      <c r="I7904" s="61"/>
      <c r="J7904" s="61"/>
      <c r="K7904" s="61"/>
      <c r="L7904" s="61"/>
      <c r="M7904" s="61"/>
      <c r="N7904" s="61"/>
      <c r="O7904" s="61"/>
      <c r="P7904" s="61"/>
      <c r="Q7904" s="61"/>
      <c r="R7904" s="61"/>
      <c r="S7904" s="61"/>
      <c r="T7904" s="61"/>
      <c r="U7904" s="61"/>
      <c r="V7904" s="61"/>
      <c r="W7904" s="61"/>
      <c r="X7904" s="61"/>
      <c r="Y7904" s="61"/>
      <c r="Z7904" s="61"/>
      <c r="AA7904" s="61"/>
      <c r="AB7904" s="61"/>
      <c r="AC7904" s="61"/>
      <c r="AD7904" s="61"/>
      <c r="AE7904" s="61"/>
      <c r="AF7904" s="61"/>
      <c r="AG7904" s="61"/>
      <c r="AH7904" s="61"/>
      <c r="AI7904" s="61"/>
      <c r="AJ7904" s="61"/>
      <c r="AK7904" s="61"/>
      <c r="AL7904" s="61"/>
      <c r="AM7904" s="61"/>
      <c r="AN7904" s="61"/>
      <c r="AO7904" s="61"/>
      <c r="AP7904" s="62"/>
      <c r="AQ7904" s="61"/>
      <c r="AR7904" s="61"/>
      <c r="AS7904" s="61"/>
      <c r="AT7904" s="61"/>
      <c r="AU7904" s="61"/>
      <c r="AV7904" s="61"/>
      <c r="AW7904" s="60"/>
    </row>
    <row r="7905" s="59" customFormat="1" customHeight="1" spans="1:49">
      <c r="A7905" s="60"/>
      <c r="B7905" s="60"/>
      <c r="C7905" s="60"/>
      <c r="D7905" s="60"/>
      <c r="H7905" s="61"/>
      <c r="I7905" s="61"/>
      <c r="J7905" s="61"/>
      <c r="K7905" s="61"/>
      <c r="L7905" s="61"/>
      <c r="M7905" s="61"/>
      <c r="N7905" s="61"/>
      <c r="O7905" s="61"/>
      <c r="P7905" s="61"/>
      <c r="Q7905" s="61"/>
      <c r="R7905" s="61"/>
      <c r="S7905" s="61"/>
      <c r="T7905" s="61"/>
      <c r="U7905" s="61"/>
      <c r="V7905" s="61"/>
      <c r="W7905" s="61"/>
      <c r="X7905" s="61"/>
      <c r="Y7905" s="61"/>
      <c r="Z7905" s="61"/>
      <c r="AA7905" s="61"/>
      <c r="AB7905" s="61"/>
      <c r="AC7905" s="61"/>
      <c r="AD7905" s="61"/>
      <c r="AE7905" s="61"/>
      <c r="AF7905" s="61"/>
      <c r="AG7905" s="61"/>
      <c r="AH7905" s="61"/>
      <c r="AI7905" s="61"/>
      <c r="AJ7905" s="61"/>
      <c r="AK7905" s="61"/>
      <c r="AL7905" s="61"/>
      <c r="AM7905" s="61"/>
      <c r="AN7905" s="61"/>
      <c r="AO7905" s="61"/>
      <c r="AP7905" s="62"/>
      <c r="AQ7905" s="61"/>
      <c r="AR7905" s="61"/>
      <c r="AS7905" s="61"/>
      <c r="AT7905" s="61"/>
      <c r="AU7905" s="61"/>
      <c r="AV7905" s="61"/>
      <c r="AW7905" s="60"/>
    </row>
    <row r="7906" s="59" customFormat="1" customHeight="1" spans="1:49">
      <c r="A7906" s="60"/>
      <c r="B7906" s="60"/>
      <c r="C7906" s="60"/>
      <c r="D7906" s="60"/>
      <c r="H7906" s="61"/>
      <c r="I7906" s="61"/>
      <c r="J7906" s="61"/>
      <c r="K7906" s="61"/>
      <c r="L7906" s="61"/>
      <c r="M7906" s="61"/>
      <c r="N7906" s="61"/>
      <c r="O7906" s="61"/>
      <c r="P7906" s="61"/>
      <c r="Q7906" s="61"/>
      <c r="R7906" s="61"/>
      <c r="S7906" s="61"/>
      <c r="T7906" s="61"/>
      <c r="U7906" s="61"/>
      <c r="V7906" s="61"/>
      <c r="W7906" s="61"/>
      <c r="X7906" s="61"/>
      <c r="Y7906" s="61"/>
      <c r="Z7906" s="61"/>
      <c r="AA7906" s="61"/>
      <c r="AB7906" s="61"/>
      <c r="AC7906" s="61"/>
      <c r="AD7906" s="61"/>
      <c r="AE7906" s="61"/>
      <c r="AF7906" s="61"/>
      <c r="AG7906" s="61"/>
      <c r="AH7906" s="61"/>
      <c r="AI7906" s="61"/>
      <c r="AJ7906" s="61"/>
      <c r="AK7906" s="61"/>
      <c r="AL7906" s="61"/>
      <c r="AM7906" s="61"/>
      <c r="AN7906" s="61"/>
      <c r="AO7906" s="61"/>
      <c r="AP7906" s="62"/>
      <c r="AQ7906" s="61"/>
      <c r="AR7906" s="61"/>
      <c r="AS7906" s="61"/>
      <c r="AT7906" s="61"/>
      <c r="AU7906" s="61"/>
      <c r="AV7906" s="61"/>
      <c r="AW7906" s="60"/>
    </row>
    <row r="7907" s="59" customFormat="1" customHeight="1" spans="1:49">
      <c r="A7907" s="60"/>
      <c r="B7907" s="60"/>
      <c r="C7907" s="60"/>
      <c r="D7907" s="60"/>
      <c r="H7907" s="61"/>
      <c r="I7907" s="61"/>
      <c r="J7907" s="61"/>
      <c r="K7907" s="61"/>
      <c r="L7907" s="61"/>
      <c r="M7907" s="61"/>
      <c r="N7907" s="61"/>
      <c r="O7907" s="61"/>
      <c r="P7907" s="61"/>
      <c r="Q7907" s="61"/>
      <c r="R7907" s="61"/>
      <c r="S7907" s="61"/>
      <c r="T7907" s="61"/>
      <c r="U7907" s="61"/>
      <c r="V7907" s="61"/>
      <c r="W7907" s="61"/>
      <c r="X7907" s="61"/>
      <c r="Y7907" s="61"/>
      <c r="Z7907" s="61"/>
      <c r="AA7907" s="61"/>
      <c r="AB7907" s="61"/>
      <c r="AC7907" s="61"/>
      <c r="AD7907" s="61"/>
      <c r="AE7907" s="61"/>
      <c r="AF7907" s="61"/>
      <c r="AG7907" s="61"/>
      <c r="AH7907" s="61"/>
      <c r="AI7907" s="61"/>
      <c r="AJ7907" s="61"/>
      <c r="AK7907" s="61"/>
      <c r="AL7907" s="61"/>
      <c r="AM7907" s="61"/>
      <c r="AN7907" s="61"/>
      <c r="AO7907" s="61"/>
      <c r="AP7907" s="62"/>
      <c r="AQ7907" s="61"/>
      <c r="AR7907" s="61"/>
      <c r="AS7907" s="61"/>
      <c r="AT7907" s="61"/>
      <c r="AU7907" s="61"/>
      <c r="AV7907" s="61"/>
      <c r="AW7907" s="60"/>
    </row>
    <row r="7908" s="59" customFormat="1" customHeight="1" spans="1:49">
      <c r="A7908" s="60"/>
      <c r="B7908" s="60"/>
      <c r="C7908" s="60"/>
      <c r="D7908" s="60"/>
      <c r="H7908" s="61"/>
      <c r="I7908" s="61"/>
      <c r="J7908" s="61"/>
      <c r="K7908" s="61"/>
      <c r="L7908" s="61"/>
      <c r="M7908" s="61"/>
      <c r="N7908" s="61"/>
      <c r="O7908" s="61"/>
      <c r="P7908" s="61"/>
      <c r="Q7908" s="61"/>
      <c r="R7908" s="61"/>
      <c r="S7908" s="61"/>
      <c r="T7908" s="61"/>
      <c r="U7908" s="61"/>
      <c r="V7908" s="61"/>
      <c r="W7908" s="61"/>
      <c r="X7908" s="61"/>
      <c r="Y7908" s="61"/>
      <c r="Z7908" s="61"/>
      <c r="AA7908" s="61"/>
      <c r="AB7908" s="61"/>
      <c r="AC7908" s="61"/>
      <c r="AD7908" s="61"/>
      <c r="AE7908" s="61"/>
      <c r="AF7908" s="61"/>
      <c r="AG7908" s="61"/>
      <c r="AH7908" s="61"/>
      <c r="AI7908" s="61"/>
      <c r="AJ7908" s="61"/>
      <c r="AK7908" s="61"/>
      <c r="AL7908" s="61"/>
      <c r="AM7908" s="61"/>
      <c r="AN7908" s="61"/>
      <c r="AO7908" s="61"/>
      <c r="AP7908" s="62"/>
      <c r="AQ7908" s="61"/>
      <c r="AR7908" s="61"/>
      <c r="AS7908" s="61"/>
      <c r="AT7908" s="61"/>
      <c r="AU7908" s="61"/>
      <c r="AV7908" s="61"/>
      <c r="AW7908" s="60"/>
    </row>
    <row r="7909" s="59" customFormat="1" customHeight="1" spans="1:49">
      <c r="A7909" s="60"/>
      <c r="B7909" s="60"/>
      <c r="C7909" s="60"/>
      <c r="D7909" s="60"/>
      <c r="H7909" s="61"/>
      <c r="I7909" s="61"/>
      <c r="J7909" s="61"/>
      <c r="K7909" s="61"/>
      <c r="L7909" s="61"/>
      <c r="M7909" s="61"/>
      <c r="N7909" s="61"/>
      <c r="O7909" s="61"/>
      <c r="P7909" s="61"/>
      <c r="Q7909" s="61"/>
      <c r="R7909" s="61"/>
      <c r="S7909" s="61"/>
      <c r="T7909" s="61"/>
      <c r="U7909" s="61"/>
      <c r="V7909" s="61"/>
      <c r="W7909" s="61"/>
      <c r="X7909" s="61"/>
      <c r="Y7909" s="61"/>
      <c r="Z7909" s="61"/>
      <c r="AA7909" s="61"/>
      <c r="AB7909" s="61"/>
      <c r="AC7909" s="61"/>
      <c r="AD7909" s="61"/>
      <c r="AE7909" s="61"/>
      <c r="AF7909" s="61"/>
      <c r="AG7909" s="61"/>
      <c r="AH7909" s="61"/>
      <c r="AI7909" s="61"/>
      <c r="AJ7909" s="61"/>
      <c r="AK7909" s="61"/>
      <c r="AL7909" s="61"/>
      <c r="AM7909" s="61"/>
      <c r="AN7909" s="61"/>
      <c r="AO7909" s="61"/>
      <c r="AP7909" s="62"/>
      <c r="AQ7909" s="61"/>
      <c r="AR7909" s="61"/>
      <c r="AS7909" s="61"/>
      <c r="AT7909" s="61"/>
      <c r="AU7909" s="61"/>
      <c r="AV7909" s="61"/>
      <c r="AW7909" s="60"/>
    </row>
    <row r="7910" s="59" customFormat="1" customHeight="1" spans="1:49">
      <c r="A7910" s="60"/>
      <c r="B7910" s="60"/>
      <c r="C7910" s="60"/>
      <c r="D7910" s="60"/>
      <c r="H7910" s="61"/>
      <c r="I7910" s="61"/>
      <c r="J7910" s="61"/>
      <c r="K7910" s="61"/>
      <c r="L7910" s="61"/>
      <c r="M7910" s="61"/>
      <c r="N7910" s="61"/>
      <c r="O7910" s="61"/>
      <c r="P7910" s="61"/>
      <c r="Q7910" s="61"/>
      <c r="R7910" s="61"/>
      <c r="S7910" s="61"/>
      <c r="T7910" s="61"/>
      <c r="U7910" s="61"/>
      <c r="V7910" s="61"/>
      <c r="W7910" s="61"/>
      <c r="X7910" s="61"/>
      <c r="Y7910" s="61"/>
      <c r="Z7910" s="61"/>
      <c r="AA7910" s="61"/>
      <c r="AB7910" s="61"/>
      <c r="AC7910" s="61"/>
      <c r="AD7910" s="61"/>
      <c r="AE7910" s="61"/>
      <c r="AF7910" s="61"/>
      <c r="AG7910" s="61"/>
      <c r="AH7910" s="61"/>
      <c r="AI7910" s="61"/>
      <c r="AJ7910" s="61"/>
      <c r="AK7910" s="61"/>
      <c r="AL7910" s="61"/>
      <c r="AM7910" s="61"/>
      <c r="AN7910" s="61"/>
      <c r="AO7910" s="61"/>
      <c r="AP7910" s="62"/>
      <c r="AQ7910" s="61"/>
      <c r="AR7910" s="61"/>
      <c r="AS7910" s="61"/>
      <c r="AT7910" s="61"/>
      <c r="AU7910" s="61"/>
      <c r="AV7910" s="61"/>
      <c r="AW7910" s="60"/>
    </row>
    <row r="7911" s="59" customFormat="1" customHeight="1" spans="1:49">
      <c r="A7911" s="60"/>
      <c r="B7911" s="60"/>
      <c r="C7911" s="60"/>
      <c r="D7911" s="60"/>
      <c r="H7911" s="61"/>
      <c r="I7911" s="61"/>
      <c r="J7911" s="61"/>
      <c r="K7911" s="61"/>
      <c r="L7911" s="61"/>
      <c r="M7911" s="61"/>
      <c r="N7911" s="61"/>
      <c r="O7911" s="61"/>
      <c r="P7911" s="61"/>
      <c r="Q7911" s="61"/>
      <c r="R7911" s="61"/>
      <c r="S7911" s="61"/>
      <c r="T7911" s="61"/>
      <c r="U7911" s="61"/>
      <c r="V7911" s="61"/>
      <c r="W7911" s="61"/>
      <c r="X7911" s="61"/>
      <c r="Y7911" s="61"/>
      <c r="Z7911" s="61"/>
      <c r="AA7911" s="61"/>
      <c r="AB7911" s="61"/>
      <c r="AC7911" s="61"/>
      <c r="AD7911" s="61"/>
      <c r="AE7911" s="61"/>
      <c r="AF7911" s="61"/>
      <c r="AG7911" s="61"/>
      <c r="AH7911" s="61"/>
      <c r="AI7911" s="61"/>
      <c r="AJ7911" s="61"/>
      <c r="AK7911" s="61"/>
      <c r="AL7911" s="61"/>
      <c r="AM7911" s="61"/>
      <c r="AN7911" s="61"/>
      <c r="AO7911" s="61"/>
      <c r="AP7911" s="62"/>
      <c r="AQ7911" s="61"/>
      <c r="AR7911" s="61"/>
      <c r="AS7911" s="61"/>
      <c r="AT7911" s="61"/>
      <c r="AU7911" s="61"/>
      <c r="AV7911" s="61"/>
      <c r="AW7911" s="60"/>
    </row>
    <row r="7912" s="59" customFormat="1" customHeight="1" spans="1:49">
      <c r="A7912" s="60"/>
      <c r="B7912" s="60"/>
      <c r="C7912" s="60"/>
      <c r="D7912" s="60"/>
      <c r="H7912" s="61"/>
      <c r="I7912" s="61"/>
      <c r="J7912" s="61"/>
      <c r="K7912" s="61"/>
      <c r="L7912" s="61"/>
      <c r="M7912" s="61"/>
      <c r="N7912" s="61"/>
      <c r="O7912" s="61"/>
      <c r="P7912" s="61"/>
      <c r="Q7912" s="61"/>
      <c r="R7912" s="61"/>
      <c r="S7912" s="61"/>
      <c r="T7912" s="61"/>
      <c r="U7912" s="61"/>
      <c r="V7912" s="61"/>
      <c r="W7912" s="61"/>
      <c r="X7912" s="61"/>
      <c r="Y7912" s="61"/>
      <c r="Z7912" s="61"/>
      <c r="AA7912" s="61"/>
      <c r="AB7912" s="61"/>
      <c r="AC7912" s="61"/>
      <c r="AD7912" s="61"/>
      <c r="AE7912" s="61"/>
      <c r="AF7912" s="61"/>
      <c r="AG7912" s="61"/>
      <c r="AH7912" s="61"/>
      <c r="AI7912" s="61"/>
      <c r="AJ7912" s="61"/>
      <c r="AK7912" s="61"/>
      <c r="AL7912" s="61"/>
      <c r="AM7912" s="61"/>
      <c r="AN7912" s="61"/>
      <c r="AO7912" s="61"/>
      <c r="AP7912" s="62"/>
      <c r="AQ7912" s="61"/>
      <c r="AR7912" s="61"/>
      <c r="AS7912" s="61"/>
      <c r="AT7912" s="61"/>
      <c r="AU7912" s="61"/>
      <c r="AV7912" s="61"/>
      <c r="AW7912" s="60"/>
    </row>
    <row r="7913" s="59" customFormat="1" customHeight="1" spans="1:49">
      <c r="A7913" s="60"/>
      <c r="B7913" s="60"/>
      <c r="C7913" s="60"/>
      <c r="D7913" s="60"/>
      <c r="H7913" s="61"/>
      <c r="I7913" s="61"/>
      <c r="J7913" s="61"/>
      <c r="K7913" s="61"/>
      <c r="L7913" s="61"/>
      <c r="M7913" s="61"/>
      <c r="N7913" s="61"/>
      <c r="O7913" s="61"/>
      <c r="P7913" s="61"/>
      <c r="Q7913" s="61"/>
      <c r="R7913" s="61"/>
      <c r="S7913" s="61"/>
      <c r="T7913" s="61"/>
      <c r="U7913" s="61"/>
      <c r="V7913" s="61"/>
      <c r="W7913" s="61"/>
      <c r="X7913" s="61"/>
      <c r="Y7913" s="61"/>
      <c r="Z7913" s="61"/>
      <c r="AA7913" s="61"/>
      <c r="AB7913" s="61"/>
      <c r="AC7913" s="61"/>
      <c r="AD7913" s="61"/>
      <c r="AE7913" s="61"/>
      <c r="AF7913" s="61"/>
      <c r="AG7913" s="61"/>
      <c r="AH7913" s="61"/>
      <c r="AI7913" s="61"/>
      <c r="AJ7913" s="61"/>
      <c r="AK7913" s="61"/>
      <c r="AL7913" s="61"/>
      <c r="AM7913" s="61"/>
      <c r="AN7913" s="61"/>
      <c r="AO7913" s="61"/>
      <c r="AP7913" s="62"/>
      <c r="AQ7913" s="61"/>
      <c r="AR7913" s="61"/>
      <c r="AS7913" s="61"/>
      <c r="AT7913" s="61"/>
      <c r="AU7913" s="61"/>
      <c r="AV7913" s="61"/>
      <c r="AW7913" s="60"/>
    </row>
    <row r="7914" s="59" customFormat="1" customHeight="1" spans="1:49">
      <c r="A7914" s="60"/>
      <c r="B7914" s="60"/>
      <c r="C7914" s="60"/>
      <c r="D7914" s="60"/>
      <c r="H7914" s="61"/>
      <c r="I7914" s="61"/>
      <c r="J7914" s="61"/>
      <c r="K7914" s="61"/>
      <c r="L7914" s="61"/>
      <c r="M7914" s="61"/>
      <c r="N7914" s="61"/>
      <c r="O7914" s="61"/>
      <c r="P7914" s="61"/>
      <c r="Q7914" s="61"/>
      <c r="R7914" s="61"/>
      <c r="S7914" s="61"/>
      <c r="T7914" s="61"/>
      <c r="U7914" s="61"/>
      <c r="V7914" s="61"/>
      <c r="W7914" s="61"/>
      <c r="X7914" s="61"/>
      <c r="Y7914" s="61"/>
      <c r="Z7914" s="61"/>
      <c r="AA7914" s="61"/>
      <c r="AB7914" s="61"/>
      <c r="AC7914" s="61"/>
      <c r="AD7914" s="61"/>
      <c r="AE7914" s="61"/>
      <c r="AF7914" s="61"/>
      <c r="AG7914" s="61"/>
      <c r="AH7914" s="61"/>
      <c r="AI7914" s="61"/>
      <c r="AJ7914" s="61"/>
      <c r="AK7914" s="61"/>
      <c r="AL7914" s="61"/>
      <c r="AM7914" s="61"/>
      <c r="AN7914" s="61"/>
      <c r="AO7914" s="61"/>
      <c r="AP7914" s="62"/>
      <c r="AQ7914" s="61"/>
      <c r="AR7914" s="61"/>
      <c r="AS7914" s="61"/>
      <c r="AT7914" s="61"/>
      <c r="AU7914" s="61"/>
      <c r="AV7914" s="61"/>
      <c r="AW7914" s="60"/>
    </row>
    <row r="7915" s="59" customFormat="1" customHeight="1" spans="1:49">
      <c r="A7915" s="60"/>
      <c r="B7915" s="60"/>
      <c r="C7915" s="60"/>
      <c r="D7915" s="60"/>
      <c r="H7915" s="61"/>
      <c r="I7915" s="61"/>
      <c r="J7915" s="61"/>
      <c r="K7915" s="61"/>
      <c r="L7915" s="61"/>
      <c r="M7915" s="61"/>
      <c r="N7915" s="61"/>
      <c r="O7915" s="61"/>
      <c r="P7915" s="61"/>
      <c r="Q7915" s="61"/>
      <c r="R7915" s="61"/>
      <c r="S7915" s="61"/>
      <c r="T7915" s="61"/>
      <c r="U7915" s="61"/>
      <c r="V7915" s="61"/>
      <c r="W7915" s="61"/>
      <c r="X7915" s="61"/>
      <c r="Y7915" s="61"/>
      <c r="Z7915" s="61"/>
      <c r="AA7915" s="61"/>
      <c r="AB7915" s="61"/>
      <c r="AC7915" s="61"/>
      <c r="AD7915" s="61"/>
      <c r="AE7915" s="61"/>
      <c r="AF7915" s="61"/>
      <c r="AG7915" s="61"/>
      <c r="AH7915" s="61"/>
      <c r="AI7915" s="61"/>
      <c r="AJ7915" s="61"/>
      <c r="AK7915" s="61"/>
      <c r="AL7915" s="61"/>
      <c r="AM7915" s="61"/>
      <c r="AN7915" s="61"/>
      <c r="AO7915" s="61"/>
      <c r="AP7915" s="62"/>
      <c r="AQ7915" s="61"/>
      <c r="AR7915" s="61"/>
      <c r="AS7915" s="61"/>
      <c r="AT7915" s="61"/>
      <c r="AU7915" s="61"/>
      <c r="AV7915" s="61"/>
      <c r="AW7915" s="60"/>
    </row>
    <row r="7916" s="59" customFormat="1" customHeight="1" spans="1:49">
      <c r="A7916" s="60"/>
      <c r="B7916" s="60"/>
      <c r="C7916" s="60"/>
      <c r="D7916" s="60"/>
      <c r="H7916" s="61"/>
      <c r="I7916" s="61"/>
      <c r="J7916" s="61"/>
      <c r="K7916" s="61"/>
      <c r="L7916" s="61"/>
      <c r="M7916" s="61"/>
      <c r="N7916" s="61"/>
      <c r="O7916" s="61"/>
      <c r="P7916" s="61"/>
      <c r="Q7916" s="61"/>
      <c r="R7916" s="61"/>
      <c r="S7916" s="61"/>
      <c r="T7916" s="61"/>
      <c r="U7916" s="61"/>
      <c r="V7916" s="61"/>
      <c r="W7916" s="61"/>
      <c r="X7916" s="61"/>
      <c r="Y7916" s="61"/>
      <c r="Z7916" s="61"/>
      <c r="AA7916" s="61"/>
      <c r="AB7916" s="61"/>
      <c r="AC7916" s="61"/>
      <c r="AD7916" s="61"/>
      <c r="AE7916" s="61"/>
      <c r="AF7916" s="61"/>
      <c r="AG7916" s="61"/>
      <c r="AH7916" s="61"/>
      <c r="AI7916" s="61"/>
      <c r="AJ7916" s="61"/>
      <c r="AK7916" s="61"/>
      <c r="AL7916" s="61"/>
      <c r="AM7916" s="61"/>
      <c r="AN7916" s="61"/>
      <c r="AO7916" s="61"/>
      <c r="AP7916" s="62"/>
      <c r="AQ7916" s="61"/>
      <c r="AR7916" s="61"/>
      <c r="AS7916" s="61"/>
      <c r="AT7916" s="61"/>
      <c r="AU7916" s="61"/>
      <c r="AV7916" s="61"/>
      <c r="AW7916" s="60"/>
    </row>
    <row r="7917" s="59" customFormat="1" customHeight="1" spans="1:49">
      <c r="A7917" s="60"/>
      <c r="B7917" s="60"/>
      <c r="C7917" s="60"/>
      <c r="D7917" s="60"/>
      <c r="H7917" s="61"/>
      <c r="I7917" s="61"/>
      <c r="J7917" s="61"/>
      <c r="K7917" s="61"/>
      <c r="L7917" s="61"/>
      <c r="M7917" s="61"/>
      <c r="N7917" s="61"/>
      <c r="O7917" s="61"/>
      <c r="P7917" s="61"/>
      <c r="Q7917" s="61"/>
      <c r="R7917" s="61"/>
      <c r="S7917" s="61"/>
      <c r="T7917" s="61"/>
      <c r="U7917" s="61"/>
      <c r="V7917" s="61"/>
      <c r="W7917" s="61"/>
      <c r="X7917" s="61"/>
      <c r="Y7917" s="61"/>
      <c r="Z7917" s="61"/>
      <c r="AA7917" s="61"/>
      <c r="AB7917" s="61"/>
      <c r="AC7917" s="61"/>
      <c r="AD7917" s="61"/>
      <c r="AE7917" s="61"/>
      <c r="AF7917" s="61"/>
      <c r="AG7917" s="61"/>
      <c r="AH7917" s="61"/>
      <c r="AI7917" s="61"/>
      <c r="AJ7917" s="61"/>
      <c r="AK7917" s="61"/>
      <c r="AL7917" s="61"/>
      <c r="AM7917" s="61"/>
      <c r="AN7917" s="61"/>
      <c r="AO7917" s="61"/>
      <c r="AP7917" s="62"/>
      <c r="AQ7917" s="61"/>
      <c r="AR7917" s="61"/>
      <c r="AS7917" s="61"/>
      <c r="AT7917" s="61"/>
      <c r="AU7917" s="61"/>
      <c r="AV7917" s="61"/>
      <c r="AW7917" s="60"/>
    </row>
    <row r="7918" s="59" customFormat="1" customHeight="1" spans="1:49">
      <c r="A7918" s="60"/>
      <c r="B7918" s="60"/>
      <c r="C7918" s="60"/>
      <c r="D7918" s="60"/>
      <c r="H7918" s="61"/>
      <c r="I7918" s="61"/>
      <c r="J7918" s="61"/>
      <c r="K7918" s="61"/>
      <c r="L7918" s="61"/>
      <c r="M7918" s="61"/>
      <c r="N7918" s="61"/>
      <c r="O7918" s="61"/>
      <c r="P7918" s="61"/>
      <c r="Q7918" s="61"/>
      <c r="R7918" s="61"/>
      <c r="S7918" s="61"/>
      <c r="T7918" s="61"/>
      <c r="U7918" s="61"/>
      <c r="V7918" s="61"/>
      <c r="W7918" s="61"/>
      <c r="X7918" s="61"/>
      <c r="Y7918" s="61"/>
      <c r="Z7918" s="61"/>
      <c r="AA7918" s="61"/>
      <c r="AB7918" s="61"/>
      <c r="AC7918" s="61"/>
      <c r="AD7918" s="61"/>
      <c r="AE7918" s="61"/>
      <c r="AF7918" s="61"/>
      <c r="AG7918" s="61"/>
      <c r="AH7918" s="61"/>
      <c r="AI7918" s="61"/>
      <c r="AJ7918" s="61"/>
      <c r="AK7918" s="61"/>
      <c r="AL7918" s="61"/>
      <c r="AM7918" s="61"/>
      <c r="AN7918" s="61"/>
      <c r="AO7918" s="61"/>
      <c r="AP7918" s="62"/>
      <c r="AQ7918" s="61"/>
      <c r="AR7918" s="61"/>
      <c r="AS7918" s="61"/>
      <c r="AT7918" s="61"/>
      <c r="AU7918" s="61"/>
      <c r="AV7918" s="61"/>
      <c r="AW7918" s="60"/>
    </row>
    <row r="7919" s="59" customFormat="1" customHeight="1" spans="1:49">
      <c r="A7919" s="60"/>
      <c r="B7919" s="60"/>
      <c r="C7919" s="60"/>
      <c r="D7919" s="60"/>
      <c r="H7919" s="61"/>
      <c r="I7919" s="61"/>
      <c r="J7919" s="61"/>
      <c r="K7919" s="61"/>
      <c r="L7919" s="61"/>
      <c r="M7919" s="61"/>
      <c r="N7919" s="61"/>
      <c r="O7919" s="61"/>
      <c r="P7919" s="61"/>
      <c r="Q7919" s="61"/>
      <c r="R7919" s="61"/>
      <c r="S7919" s="61"/>
      <c r="T7919" s="61"/>
      <c r="U7919" s="61"/>
      <c r="V7919" s="61"/>
      <c r="W7919" s="61"/>
      <c r="X7919" s="61"/>
      <c r="Y7919" s="61"/>
      <c r="Z7919" s="61"/>
      <c r="AA7919" s="61"/>
      <c r="AB7919" s="61"/>
      <c r="AC7919" s="61"/>
      <c r="AD7919" s="61"/>
      <c r="AE7919" s="61"/>
      <c r="AF7919" s="61"/>
      <c r="AG7919" s="61"/>
      <c r="AH7919" s="61"/>
      <c r="AI7919" s="61"/>
      <c r="AJ7919" s="61"/>
      <c r="AK7919" s="61"/>
      <c r="AL7919" s="61"/>
      <c r="AM7919" s="61"/>
      <c r="AN7919" s="61"/>
      <c r="AO7919" s="61"/>
      <c r="AP7919" s="62"/>
      <c r="AQ7919" s="61"/>
      <c r="AR7919" s="61"/>
      <c r="AS7919" s="61"/>
      <c r="AT7919" s="61"/>
      <c r="AU7919" s="61"/>
      <c r="AV7919" s="61"/>
      <c r="AW7919" s="60"/>
    </row>
    <row r="7920" s="59" customFormat="1" customHeight="1" spans="1:49">
      <c r="A7920" s="60"/>
      <c r="B7920" s="60"/>
      <c r="C7920" s="60"/>
      <c r="D7920" s="60"/>
      <c r="H7920" s="61"/>
      <c r="I7920" s="61"/>
      <c r="J7920" s="61"/>
      <c r="K7920" s="61"/>
      <c r="L7920" s="61"/>
      <c r="M7920" s="61"/>
      <c r="N7920" s="61"/>
      <c r="O7920" s="61"/>
      <c r="P7920" s="61"/>
      <c r="Q7920" s="61"/>
      <c r="R7920" s="61"/>
      <c r="S7920" s="61"/>
      <c r="T7920" s="61"/>
      <c r="U7920" s="61"/>
      <c r="V7920" s="61"/>
      <c r="W7920" s="61"/>
      <c r="X7920" s="61"/>
      <c r="Y7920" s="61"/>
      <c r="Z7920" s="61"/>
      <c r="AA7920" s="61"/>
      <c r="AB7920" s="61"/>
      <c r="AC7920" s="61"/>
      <c r="AD7920" s="61"/>
      <c r="AE7920" s="61"/>
      <c r="AF7920" s="61"/>
      <c r="AG7920" s="61"/>
      <c r="AH7920" s="61"/>
      <c r="AI7920" s="61"/>
      <c r="AJ7920" s="61"/>
      <c r="AK7920" s="61"/>
      <c r="AL7920" s="61"/>
      <c r="AM7920" s="61"/>
      <c r="AN7920" s="61"/>
      <c r="AO7920" s="61"/>
      <c r="AP7920" s="62"/>
      <c r="AQ7920" s="61"/>
      <c r="AR7920" s="61"/>
      <c r="AS7920" s="61"/>
      <c r="AT7920" s="61"/>
      <c r="AU7920" s="61"/>
      <c r="AV7920" s="61"/>
      <c r="AW7920" s="60"/>
    </row>
    <row r="7921" s="59" customFormat="1" customHeight="1" spans="1:49">
      <c r="A7921" s="60"/>
      <c r="B7921" s="60"/>
      <c r="C7921" s="60"/>
      <c r="D7921" s="60"/>
      <c r="H7921" s="61"/>
      <c r="I7921" s="61"/>
      <c r="J7921" s="61"/>
      <c r="K7921" s="61"/>
      <c r="L7921" s="61"/>
      <c r="M7921" s="61"/>
      <c r="N7921" s="61"/>
      <c r="O7921" s="61"/>
      <c r="P7921" s="61"/>
      <c r="Q7921" s="61"/>
      <c r="R7921" s="61"/>
      <c r="S7921" s="61"/>
      <c r="T7921" s="61"/>
      <c r="U7921" s="61"/>
      <c r="V7921" s="61"/>
      <c r="W7921" s="61"/>
      <c r="X7921" s="61"/>
      <c r="Y7921" s="61"/>
      <c r="Z7921" s="61"/>
      <c r="AA7921" s="61"/>
      <c r="AB7921" s="61"/>
      <c r="AC7921" s="61"/>
      <c r="AD7921" s="61"/>
      <c r="AE7921" s="61"/>
      <c r="AF7921" s="61"/>
      <c r="AG7921" s="61"/>
      <c r="AH7921" s="61"/>
      <c r="AI7921" s="61"/>
      <c r="AJ7921" s="61"/>
      <c r="AK7921" s="61"/>
      <c r="AL7921" s="61"/>
      <c r="AM7921" s="61"/>
      <c r="AN7921" s="61"/>
      <c r="AO7921" s="61"/>
      <c r="AP7921" s="62"/>
      <c r="AQ7921" s="61"/>
      <c r="AR7921" s="61"/>
      <c r="AS7921" s="61"/>
      <c r="AT7921" s="61"/>
      <c r="AU7921" s="61"/>
      <c r="AV7921" s="61"/>
      <c r="AW7921" s="60"/>
    </row>
    <row r="7922" s="59" customFormat="1" customHeight="1" spans="1:49">
      <c r="A7922" s="60"/>
      <c r="B7922" s="60"/>
      <c r="C7922" s="60"/>
      <c r="D7922" s="60"/>
      <c r="H7922" s="61"/>
      <c r="I7922" s="61"/>
      <c r="J7922" s="61"/>
      <c r="K7922" s="61"/>
      <c r="L7922" s="61"/>
      <c r="M7922" s="61"/>
      <c r="N7922" s="61"/>
      <c r="O7922" s="61"/>
      <c r="P7922" s="61"/>
      <c r="Q7922" s="61"/>
      <c r="R7922" s="61"/>
      <c r="S7922" s="61"/>
      <c r="T7922" s="61"/>
      <c r="U7922" s="61"/>
      <c r="V7922" s="61"/>
      <c r="W7922" s="61"/>
      <c r="X7922" s="61"/>
      <c r="Y7922" s="61"/>
      <c r="Z7922" s="61"/>
      <c r="AA7922" s="61"/>
      <c r="AB7922" s="61"/>
      <c r="AC7922" s="61"/>
      <c r="AD7922" s="61"/>
      <c r="AE7922" s="61"/>
      <c r="AF7922" s="61"/>
      <c r="AG7922" s="61"/>
      <c r="AH7922" s="61"/>
      <c r="AI7922" s="61"/>
      <c r="AJ7922" s="61"/>
      <c r="AK7922" s="61"/>
      <c r="AL7922" s="61"/>
      <c r="AM7922" s="61"/>
      <c r="AN7922" s="61"/>
      <c r="AO7922" s="61"/>
      <c r="AP7922" s="62"/>
      <c r="AQ7922" s="61"/>
      <c r="AR7922" s="61"/>
      <c r="AS7922" s="61"/>
      <c r="AT7922" s="61"/>
      <c r="AU7922" s="61"/>
      <c r="AV7922" s="61"/>
      <c r="AW7922" s="60"/>
    </row>
    <row r="7923" s="59" customFormat="1" customHeight="1" spans="1:49">
      <c r="A7923" s="60"/>
      <c r="B7923" s="60"/>
      <c r="C7923" s="60"/>
      <c r="D7923" s="60"/>
      <c r="H7923" s="61"/>
      <c r="I7923" s="61"/>
      <c r="J7923" s="61"/>
      <c r="K7923" s="61"/>
      <c r="L7923" s="61"/>
      <c r="M7923" s="61"/>
      <c r="N7923" s="61"/>
      <c r="O7923" s="61"/>
      <c r="P7923" s="61"/>
      <c r="Q7923" s="61"/>
      <c r="R7923" s="61"/>
      <c r="S7923" s="61"/>
      <c r="T7923" s="61"/>
      <c r="U7923" s="61"/>
      <c r="V7923" s="61"/>
      <c r="W7923" s="61"/>
      <c r="X7923" s="61"/>
      <c r="Y7923" s="61"/>
      <c r="Z7923" s="61"/>
      <c r="AA7923" s="61"/>
      <c r="AB7923" s="61"/>
      <c r="AC7923" s="61"/>
      <c r="AD7923" s="61"/>
      <c r="AE7923" s="61"/>
      <c r="AF7923" s="61"/>
      <c r="AG7923" s="61"/>
      <c r="AH7923" s="61"/>
      <c r="AI7923" s="61"/>
      <c r="AJ7923" s="61"/>
      <c r="AK7923" s="61"/>
      <c r="AL7923" s="61"/>
      <c r="AM7923" s="61"/>
      <c r="AN7923" s="61"/>
      <c r="AO7923" s="61"/>
      <c r="AP7923" s="62"/>
      <c r="AQ7923" s="61"/>
      <c r="AR7923" s="61"/>
      <c r="AS7923" s="61"/>
      <c r="AT7923" s="61"/>
      <c r="AU7923" s="61"/>
      <c r="AV7923" s="61"/>
      <c r="AW7923" s="60"/>
    </row>
    <row r="7924" s="59" customFormat="1" customHeight="1" spans="1:49">
      <c r="A7924" s="60"/>
      <c r="B7924" s="60"/>
      <c r="C7924" s="60"/>
      <c r="D7924" s="60"/>
      <c r="H7924" s="61"/>
      <c r="I7924" s="61"/>
      <c r="J7924" s="61"/>
      <c r="K7924" s="61"/>
      <c r="L7924" s="61"/>
      <c r="M7924" s="61"/>
      <c r="N7924" s="61"/>
      <c r="O7924" s="61"/>
      <c r="P7924" s="61"/>
      <c r="Q7924" s="61"/>
      <c r="R7924" s="61"/>
      <c r="S7924" s="61"/>
      <c r="T7924" s="61"/>
      <c r="U7924" s="61"/>
      <c r="V7924" s="61"/>
      <c r="W7924" s="61"/>
      <c r="X7924" s="61"/>
      <c r="Y7924" s="61"/>
      <c r="Z7924" s="61"/>
      <c r="AA7924" s="61"/>
      <c r="AB7924" s="61"/>
      <c r="AC7924" s="61"/>
      <c r="AD7924" s="61"/>
      <c r="AE7924" s="61"/>
      <c r="AF7924" s="61"/>
      <c r="AG7924" s="61"/>
      <c r="AH7924" s="61"/>
      <c r="AI7924" s="61"/>
      <c r="AJ7924" s="61"/>
      <c r="AK7924" s="61"/>
      <c r="AL7924" s="61"/>
      <c r="AM7924" s="61"/>
      <c r="AN7924" s="61"/>
      <c r="AO7924" s="61"/>
      <c r="AP7924" s="62"/>
      <c r="AQ7924" s="61"/>
      <c r="AR7924" s="61"/>
      <c r="AS7924" s="61"/>
      <c r="AT7924" s="61"/>
      <c r="AU7924" s="61"/>
      <c r="AV7924" s="61"/>
      <c r="AW7924" s="60"/>
    </row>
    <row r="7925" s="59" customFormat="1" customHeight="1" spans="1:49">
      <c r="A7925" s="60"/>
      <c r="B7925" s="60"/>
      <c r="C7925" s="60"/>
      <c r="D7925" s="60"/>
      <c r="H7925" s="61"/>
      <c r="I7925" s="61"/>
      <c r="J7925" s="61"/>
      <c r="K7925" s="61"/>
      <c r="L7925" s="61"/>
      <c r="M7925" s="61"/>
      <c r="N7925" s="61"/>
      <c r="O7925" s="61"/>
      <c r="P7925" s="61"/>
      <c r="Q7925" s="61"/>
      <c r="R7925" s="61"/>
      <c r="S7925" s="61"/>
      <c r="T7925" s="61"/>
      <c r="U7925" s="61"/>
      <c r="V7925" s="61"/>
      <c r="W7925" s="61"/>
      <c r="X7925" s="61"/>
      <c r="Y7925" s="61"/>
      <c r="Z7925" s="61"/>
      <c r="AA7925" s="61"/>
      <c r="AB7925" s="61"/>
      <c r="AC7925" s="61"/>
      <c r="AD7925" s="61"/>
      <c r="AE7925" s="61"/>
      <c r="AF7925" s="61"/>
      <c r="AG7925" s="61"/>
      <c r="AH7925" s="61"/>
      <c r="AI7925" s="61"/>
      <c r="AJ7925" s="61"/>
      <c r="AK7925" s="61"/>
      <c r="AL7925" s="61"/>
      <c r="AM7925" s="61"/>
      <c r="AN7925" s="61"/>
      <c r="AO7925" s="61"/>
      <c r="AP7925" s="62"/>
      <c r="AQ7925" s="61"/>
      <c r="AR7925" s="61"/>
      <c r="AS7925" s="61"/>
      <c r="AT7925" s="61"/>
      <c r="AU7925" s="61"/>
      <c r="AV7925" s="61"/>
      <c r="AW7925" s="60"/>
    </row>
    <row r="7926" s="59" customFormat="1" customHeight="1" spans="1:49">
      <c r="A7926" s="60"/>
      <c r="B7926" s="60"/>
      <c r="C7926" s="60"/>
      <c r="D7926" s="60"/>
      <c r="H7926" s="61"/>
      <c r="I7926" s="61"/>
      <c r="J7926" s="61"/>
      <c r="K7926" s="61"/>
      <c r="L7926" s="61"/>
      <c r="M7926" s="61"/>
      <c r="N7926" s="61"/>
      <c r="O7926" s="61"/>
      <c r="P7926" s="61"/>
      <c r="Q7926" s="61"/>
      <c r="R7926" s="61"/>
      <c r="S7926" s="61"/>
      <c r="T7926" s="61"/>
      <c r="U7926" s="61"/>
      <c r="V7926" s="61"/>
      <c r="W7926" s="61"/>
      <c r="X7926" s="61"/>
      <c r="Y7926" s="61"/>
      <c r="Z7926" s="61"/>
      <c r="AA7926" s="61"/>
      <c r="AB7926" s="61"/>
      <c r="AC7926" s="61"/>
      <c r="AD7926" s="61"/>
      <c r="AE7926" s="61"/>
      <c r="AF7926" s="61"/>
      <c r="AG7926" s="61"/>
      <c r="AH7926" s="61"/>
      <c r="AI7926" s="61"/>
      <c r="AJ7926" s="61"/>
      <c r="AK7926" s="61"/>
      <c r="AL7926" s="61"/>
      <c r="AM7926" s="61"/>
      <c r="AN7926" s="61"/>
      <c r="AO7926" s="61"/>
      <c r="AP7926" s="62"/>
      <c r="AQ7926" s="61"/>
      <c r="AR7926" s="61"/>
      <c r="AS7926" s="61"/>
      <c r="AT7926" s="61"/>
      <c r="AU7926" s="61"/>
      <c r="AV7926" s="61"/>
      <c r="AW7926" s="60"/>
    </row>
    <row r="7927" s="59" customFormat="1" customHeight="1" spans="1:49">
      <c r="A7927" s="60"/>
      <c r="B7927" s="60"/>
      <c r="C7927" s="60"/>
      <c r="D7927" s="60"/>
      <c r="H7927" s="61"/>
      <c r="I7927" s="61"/>
      <c r="J7927" s="61"/>
      <c r="K7927" s="61"/>
      <c r="L7927" s="61"/>
      <c r="M7927" s="61"/>
      <c r="N7927" s="61"/>
      <c r="O7927" s="61"/>
      <c r="P7927" s="61"/>
      <c r="Q7927" s="61"/>
      <c r="R7927" s="61"/>
      <c r="S7927" s="61"/>
      <c r="T7927" s="61"/>
      <c r="U7927" s="61"/>
      <c r="V7927" s="61"/>
      <c r="W7927" s="61"/>
      <c r="X7927" s="61"/>
      <c r="Y7927" s="61"/>
      <c r="Z7927" s="61"/>
      <c r="AA7927" s="61"/>
      <c r="AB7927" s="61"/>
      <c r="AC7927" s="61"/>
      <c r="AD7927" s="61"/>
      <c r="AE7927" s="61"/>
      <c r="AF7927" s="61"/>
      <c r="AG7927" s="61"/>
      <c r="AH7927" s="61"/>
      <c r="AI7927" s="61"/>
      <c r="AJ7927" s="61"/>
      <c r="AK7927" s="61"/>
      <c r="AL7927" s="61"/>
      <c r="AM7927" s="61"/>
      <c r="AN7927" s="61"/>
      <c r="AO7927" s="61"/>
      <c r="AP7927" s="62"/>
      <c r="AQ7927" s="61"/>
      <c r="AR7927" s="61"/>
      <c r="AS7927" s="61"/>
      <c r="AT7927" s="61"/>
      <c r="AU7927" s="61"/>
      <c r="AV7927" s="61"/>
      <c r="AW7927" s="60"/>
    </row>
    <row r="7928" s="59" customFormat="1" customHeight="1" spans="1:49">
      <c r="A7928" s="60"/>
      <c r="B7928" s="60"/>
      <c r="C7928" s="60"/>
      <c r="D7928" s="60"/>
      <c r="H7928" s="61"/>
      <c r="I7928" s="61"/>
      <c r="J7928" s="61"/>
      <c r="K7928" s="61"/>
      <c r="L7928" s="61"/>
      <c r="M7928" s="61"/>
      <c r="N7928" s="61"/>
      <c r="O7928" s="61"/>
      <c r="P7928" s="61"/>
      <c r="Q7928" s="61"/>
      <c r="R7928" s="61"/>
      <c r="S7928" s="61"/>
      <c r="T7928" s="61"/>
      <c r="U7928" s="61"/>
      <c r="V7928" s="61"/>
      <c r="W7928" s="61"/>
      <c r="X7928" s="61"/>
      <c r="Y7928" s="61"/>
      <c r="Z7928" s="61"/>
      <c r="AA7928" s="61"/>
      <c r="AB7928" s="61"/>
      <c r="AC7928" s="61"/>
      <c r="AD7928" s="61"/>
      <c r="AE7928" s="61"/>
      <c r="AF7928" s="61"/>
      <c r="AG7928" s="61"/>
      <c r="AH7928" s="61"/>
      <c r="AI7928" s="61"/>
      <c r="AJ7928" s="61"/>
      <c r="AK7928" s="61"/>
      <c r="AL7928" s="61"/>
      <c r="AM7928" s="61"/>
      <c r="AN7928" s="61"/>
      <c r="AO7928" s="61"/>
      <c r="AP7928" s="62"/>
      <c r="AQ7928" s="61"/>
      <c r="AR7928" s="61"/>
      <c r="AS7928" s="61"/>
      <c r="AT7928" s="61"/>
      <c r="AU7928" s="61"/>
      <c r="AV7928" s="61"/>
      <c r="AW7928" s="60"/>
    </row>
    <row r="7929" s="59" customFormat="1" customHeight="1" spans="1:49">
      <c r="A7929" s="60"/>
      <c r="B7929" s="60"/>
      <c r="C7929" s="60"/>
      <c r="D7929" s="60"/>
      <c r="H7929" s="61"/>
      <c r="I7929" s="61"/>
      <c r="J7929" s="61"/>
      <c r="K7929" s="61"/>
      <c r="L7929" s="61"/>
      <c r="M7929" s="61"/>
      <c r="N7929" s="61"/>
      <c r="O7929" s="61"/>
      <c r="P7929" s="61"/>
      <c r="Q7929" s="61"/>
      <c r="R7929" s="61"/>
      <c r="S7929" s="61"/>
      <c r="T7929" s="61"/>
      <c r="U7929" s="61"/>
      <c r="V7929" s="61"/>
      <c r="W7929" s="61"/>
      <c r="X7929" s="61"/>
      <c r="Y7929" s="61"/>
      <c r="Z7929" s="61"/>
      <c r="AA7929" s="61"/>
      <c r="AB7929" s="61"/>
      <c r="AC7929" s="61"/>
      <c r="AD7929" s="61"/>
      <c r="AE7929" s="61"/>
      <c r="AF7929" s="61"/>
      <c r="AG7929" s="61"/>
      <c r="AH7929" s="61"/>
      <c r="AI7929" s="61"/>
      <c r="AJ7929" s="61"/>
      <c r="AK7929" s="61"/>
      <c r="AL7929" s="61"/>
      <c r="AM7929" s="61"/>
      <c r="AN7929" s="61"/>
      <c r="AO7929" s="61"/>
      <c r="AP7929" s="62"/>
      <c r="AQ7929" s="61"/>
      <c r="AR7929" s="61"/>
      <c r="AS7929" s="61"/>
      <c r="AT7929" s="61"/>
      <c r="AU7929" s="61"/>
      <c r="AV7929" s="61"/>
      <c r="AW7929" s="60"/>
    </row>
    <row r="7930" s="59" customFormat="1" customHeight="1" spans="1:49">
      <c r="A7930" s="60"/>
      <c r="B7930" s="60"/>
      <c r="C7930" s="60"/>
      <c r="D7930" s="60"/>
      <c r="H7930" s="61"/>
      <c r="I7930" s="61"/>
      <c r="J7930" s="61"/>
      <c r="K7930" s="61"/>
      <c r="L7930" s="61"/>
      <c r="M7930" s="61"/>
      <c r="N7930" s="61"/>
      <c r="O7930" s="61"/>
      <c r="P7930" s="61"/>
      <c r="Q7930" s="61"/>
      <c r="R7930" s="61"/>
      <c r="S7930" s="61"/>
      <c r="T7930" s="61"/>
      <c r="U7930" s="61"/>
      <c r="V7930" s="61"/>
      <c r="W7930" s="61"/>
      <c r="X7930" s="61"/>
      <c r="Y7930" s="61"/>
      <c r="Z7930" s="61"/>
      <c r="AA7930" s="61"/>
      <c r="AB7930" s="61"/>
      <c r="AC7930" s="61"/>
      <c r="AD7930" s="61"/>
      <c r="AE7930" s="61"/>
      <c r="AF7930" s="61"/>
      <c r="AG7930" s="61"/>
      <c r="AH7930" s="61"/>
      <c r="AI7930" s="61"/>
      <c r="AJ7930" s="61"/>
      <c r="AK7930" s="61"/>
      <c r="AL7930" s="61"/>
      <c r="AM7930" s="61"/>
      <c r="AN7930" s="61"/>
      <c r="AO7930" s="61"/>
      <c r="AP7930" s="62"/>
      <c r="AQ7930" s="61"/>
      <c r="AR7930" s="61"/>
      <c r="AS7930" s="61"/>
      <c r="AT7930" s="61"/>
      <c r="AU7930" s="61"/>
      <c r="AV7930" s="61"/>
      <c r="AW7930" s="60"/>
    </row>
    <row r="7931" s="59" customFormat="1" customHeight="1" spans="1:49">
      <c r="A7931" s="60"/>
      <c r="B7931" s="60"/>
      <c r="C7931" s="60"/>
      <c r="D7931" s="60"/>
      <c r="H7931" s="61"/>
      <c r="I7931" s="61"/>
      <c r="J7931" s="61"/>
      <c r="K7931" s="61"/>
      <c r="L7931" s="61"/>
      <c r="M7931" s="61"/>
      <c r="N7931" s="61"/>
      <c r="O7931" s="61"/>
      <c r="P7931" s="61"/>
      <c r="Q7931" s="61"/>
      <c r="R7931" s="61"/>
      <c r="S7931" s="61"/>
      <c r="T7931" s="61"/>
      <c r="U7931" s="61"/>
      <c r="V7931" s="61"/>
      <c r="W7931" s="61"/>
      <c r="X7931" s="61"/>
      <c r="Y7931" s="61"/>
      <c r="Z7931" s="61"/>
      <c r="AA7931" s="61"/>
      <c r="AB7931" s="61"/>
      <c r="AC7931" s="61"/>
      <c r="AD7931" s="61"/>
      <c r="AE7931" s="61"/>
      <c r="AF7931" s="61"/>
      <c r="AG7931" s="61"/>
      <c r="AH7931" s="61"/>
      <c r="AI7931" s="61"/>
      <c r="AJ7931" s="61"/>
      <c r="AK7931" s="61"/>
      <c r="AL7931" s="61"/>
      <c r="AM7931" s="61"/>
      <c r="AN7931" s="61"/>
      <c r="AO7931" s="61"/>
      <c r="AP7931" s="62"/>
      <c r="AQ7931" s="61"/>
      <c r="AR7931" s="61"/>
      <c r="AS7931" s="61"/>
      <c r="AT7931" s="61"/>
      <c r="AU7931" s="61"/>
      <c r="AV7931" s="61"/>
      <c r="AW7931" s="60"/>
    </row>
    <row r="7932" s="59" customFormat="1" customHeight="1" spans="1:49">
      <c r="A7932" s="60"/>
      <c r="B7932" s="60"/>
      <c r="C7932" s="60"/>
      <c r="D7932" s="60"/>
      <c r="H7932" s="61"/>
      <c r="I7932" s="61"/>
      <c r="J7932" s="61"/>
      <c r="K7932" s="61"/>
      <c r="L7932" s="61"/>
      <c r="M7932" s="61"/>
      <c r="N7932" s="61"/>
      <c r="O7932" s="61"/>
      <c r="P7932" s="61"/>
      <c r="Q7932" s="61"/>
      <c r="R7932" s="61"/>
      <c r="S7932" s="61"/>
      <c r="T7932" s="61"/>
      <c r="U7932" s="61"/>
      <c r="V7932" s="61"/>
      <c r="W7932" s="61"/>
      <c r="X7932" s="61"/>
      <c r="Y7932" s="61"/>
      <c r="Z7932" s="61"/>
      <c r="AA7932" s="61"/>
      <c r="AB7932" s="61"/>
      <c r="AC7932" s="61"/>
      <c r="AD7932" s="61"/>
      <c r="AE7932" s="61"/>
      <c r="AF7932" s="61"/>
      <c r="AG7932" s="61"/>
      <c r="AH7932" s="61"/>
      <c r="AI7932" s="61"/>
      <c r="AJ7932" s="61"/>
      <c r="AK7932" s="61"/>
      <c r="AL7932" s="61"/>
      <c r="AM7932" s="61"/>
      <c r="AN7932" s="61"/>
      <c r="AO7932" s="61"/>
      <c r="AP7932" s="62"/>
      <c r="AQ7932" s="61"/>
      <c r="AR7932" s="61"/>
      <c r="AS7932" s="61"/>
      <c r="AT7932" s="61"/>
      <c r="AU7932" s="61"/>
      <c r="AV7932" s="61"/>
      <c r="AW7932" s="60"/>
    </row>
    <row r="7933" s="59" customFormat="1" customHeight="1" spans="1:49">
      <c r="A7933" s="60"/>
      <c r="B7933" s="60"/>
      <c r="C7933" s="60"/>
      <c r="D7933" s="60"/>
      <c r="H7933" s="61"/>
      <c r="I7933" s="61"/>
      <c r="J7933" s="61"/>
      <c r="K7933" s="61"/>
      <c r="L7933" s="61"/>
      <c r="M7933" s="61"/>
      <c r="N7933" s="61"/>
      <c r="O7933" s="61"/>
      <c r="P7933" s="61"/>
      <c r="Q7933" s="61"/>
      <c r="R7933" s="61"/>
      <c r="S7933" s="61"/>
      <c r="T7933" s="61"/>
      <c r="U7933" s="61"/>
      <c r="V7933" s="61"/>
      <c r="W7933" s="61"/>
      <c r="X7933" s="61"/>
      <c r="Y7933" s="61"/>
      <c r="Z7933" s="61"/>
      <c r="AA7933" s="61"/>
      <c r="AB7933" s="61"/>
      <c r="AC7933" s="61"/>
      <c r="AD7933" s="61"/>
      <c r="AE7933" s="61"/>
      <c r="AF7933" s="61"/>
      <c r="AG7933" s="61"/>
      <c r="AH7933" s="61"/>
      <c r="AI7933" s="61"/>
      <c r="AJ7933" s="61"/>
      <c r="AK7933" s="61"/>
      <c r="AL7933" s="61"/>
      <c r="AM7933" s="61"/>
      <c r="AN7933" s="61"/>
      <c r="AO7933" s="61"/>
      <c r="AP7933" s="62"/>
      <c r="AQ7933" s="61"/>
      <c r="AR7933" s="61"/>
      <c r="AS7933" s="61"/>
      <c r="AT7933" s="61"/>
      <c r="AU7933" s="61"/>
      <c r="AV7933" s="61"/>
      <c r="AW7933" s="60"/>
    </row>
    <row r="7934" s="59" customFormat="1" customHeight="1" spans="1:49">
      <c r="A7934" s="60"/>
      <c r="B7934" s="60"/>
      <c r="C7934" s="60"/>
      <c r="D7934" s="60"/>
      <c r="H7934" s="61"/>
      <c r="I7934" s="61"/>
      <c r="J7934" s="61"/>
      <c r="K7934" s="61"/>
      <c r="L7934" s="61"/>
      <c r="M7934" s="61"/>
      <c r="N7934" s="61"/>
      <c r="O7934" s="61"/>
      <c r="P7934" s="61"/>
      <c r="Q7934" s="61"/>
      <c r="R7934" s="61"/>
      <c r="S7934" s="61"/>
      <c r="T7934" s="61"/>
      <c r="U7934" s="61"/>
      <c r="V7934" s="61"/>
      <c r="W7934" s="61"/>
      <c r="X7934" s="61"/>
      <c r="Y7934" s="61"/>
      <c r="Z7934" s="61"/>
      <c r="AA7934" s="61"/>
      <c r="AB7934" s="61"/>
      <c r="AC7934" s="61"/>
      <c r="AD7934" s="61"/>
      <c r="AE7934" s="61"/>
      <c r="AF7934" s="61"/>
      <c r="AG7934" s="61"/>
      <c r="AH7934" s="61"/>
      <c r="AI7934" s="61"/>
      <c r="AJ7934" s="61"/>
      <c r="AK7934" s="61"/>
      <c r="AL7934" s="61"/>
      <c r="AM7934" s="61"/>
      <c r="AN7934" s="61"/>
      <c r="AO7934" s="61"/>
      <c r="AP7934" s="62"/>
      <c r="AQ7934" s="61"/>
      <c r="AR7934" s="61"/>
      <c r="AS7934" s="61"/>
      <c r="AT7934" s="61"/>
      <c r="AU7934" s="61"/>
      <c r="AV7934" s="61"/>
      <c r="AW7934" s="60"/>
    </row>
    <row r="7935" s="59" customFormat="1" customHeight="1" spans="1:49">
      <c r="A7935" s="60"/>
      <c r="B7935" s="60"/>
      <c r="C7935" s="60"/>
      <c r="D7935" s="60"/>
      <c r="H7935" s="61"/>
      <c r="I7935" s="61"/>
      <c r="J7935" s="61"/>
      <c r="K7935" s="61"/>
      <c r="L7935" s="61"/>
      <c r="M7935" s="61"/>
      <c r="N7935" s="61"/>
      <c r="O7935" s="61"/>
      <c r="P7935" s="61"/>
      <c r="Q7935" s="61"/>
      <c r="R7935" s="61"/>
      <c r="S7935" s="61"/>
      <c r="T7935" s="61"/>
      <c r="U7935" s="61"/>
      <c r="V7935" s="61"/>
      <c r="W7935" s="61"/>
      <c r="X7935" s="61"/>
      <c r="Y7935" s="61"/>
      <c r="Z7935" s="61"/>
      <c r="AA7935" s="61"/>
      <c r="AB7935" s="61"/>
      <c r="AC7935" s="61"/>
      <c r="AD7935" s="61"/>
      <c r="AE7935" s="61"/>
      <c r="AF7935" s="61"/>
      <c r="AG7935" s="61"/>
      <c r="AH7935" s="61"/>
      <c r="AI7935" s="61"/>
      <c r="AJ7935" s="61"/>
      <c r="AK7935" s="61"/>
      <c r="AL7935" s="61"/>
      <c r="AM7935" s="61"/>
      <c r="AN7935" s="61"/>
      <c r="AO7935" s="61"/>
      <c r="AP7935" s="62"/>
      <c r="AQ7935" s="61"/>
      <c r="AR7935" s="61"/>
      <c r="AS7935" s="61"/>
      <c r="AT7935" s="61"/>
      <c r="AU7935" s="61"/>
      <c r="AV7935" s="61"/>
      <c r="AW7935" s="60"/>
    </row>
    <row r="7936" s="59" customFormat="1" customHeight="1" spans="1:49">
      <c r="A7936" s="60"/>
      <c r="B7936" s="60"/>
      <c r="C7936" s="60"/>
      <c r="D7936" s="60"/>
      <c r="H7936" s="61"/>
      <c r="I7936" s="61"/>
      <c r="J7936" s="61"/>
      <c r="K7936" s="61"/>
      <c r="L7936" s="61"/>
      <c r="M7936" s="61"/>
      <c r="N7936" s="61"/>
      <c r="O7936" s="61"/>
      <c r="P7936" s="61"/>
      <c r="Q7936" s="61"/>
      <c r="R7936" s="61"/>
      <c r="S7936" s="61"/>
      <c r="T7936" s="61"/>
      <c r="U7936" s="61"/>
      <c r="V7936" s="61"/>
      <c r="W7936" s="61"/>
      <c r="X7936" s="61"/>
      <c r="Y7936" s="61"/>
      <c r="Z7936" s="61"/>
      <c r="AA7936" s="61"/>
      <c r="AB7936" s="61"/>
      <c r="AC7936" s="61"/>
      <c r="AD7936" s="61"/>
      <c r="AE7936" s="61"/>
      <c r="AF7936" s="61"/>
      <c r="AG7936" s="61"/>
      <c r="AH7936" s="61"/>
      <c r="AI7936" s="61"/>
      <c r="AJ7936" s="61"/>
      <c r="AK7936" s="61"/>
      <c r="AL7936" s="61"/>
      <c r="AM7936" s="61"/>
      <c r="AN7936" s="61"/>
      <c r="AO7936" s="61"/>
      <c r="AP7936" s="62"/>
      <c r="AQ7936" s="61"/>
      <c r="AR7936" s="61"/>
      <c r="AS7936" s="61"/>
      <c r="AT7936" s="61"/>
      <c r="AU7936" s="61"/>
      <c r="AV7936" s="61"/>
      <c r="AW7936" s="60"/>
    </row>
    <row r="7937" s="59" customFormat="1" customHeight="1" spans="1:49">
      <c r="A7937" s="60"/>
      <c r="B7937" s="60"/>
      <c r="C7937" s="60"/>
      <c r="D7937" s="60"/>
      <c r="H7937" s="61"/>
      <c r="I7937" s="61"/>
      <c r="J7937" s="61"/>
      <c r="K7937" s="61"/>
      <c r="L7937" s="61"/>
      <c r="M7937" s="61"/>
      <c r="N7937" s="61"/>
      <c r="O7937" s="61"/>
      <c r="P7937" s="61"/>
      <c r="Q7937" s="61"/>
      <c r="R7937" s="61"/>
      <c r="S7937" s="61"/>
      <c r="T7937" s="61"/>
      <c r="U7937" s="61"/>
      <c r="V7937" s="61"/>
      <c r="W7937" s="61"/>
      <c r="X7937" s="61"/>
      <c r="Y7937" s="61"/>
      <c r="Z7937" s="61"/>
      <c r="AA7937" s="61"/>
      <c r="AB7937" s="61"/>
      <c r="AC7937" s="61"/>
      <c r="AD7937" s="61"/>
      <c r="AE7937" s="61"/>
      <c r="AF7937" s="61"/>
      <c r="AG7937" s="61"/>
      <c r="AH7937" s="61"/>
      <c r="AI7937" s="61"/>
      <c r="AJ7937" s="61"/>
      <c r="AK7937" s="61"/>
      <c r="AL7937" s="61"/>
      <c r="AM7937" s="61"/>
      <c r="AN7937" s="61"/>
      <c r="AO7937" s="61"/>
      <c r="AP7937" s="62"/>
      <c r="AQ7937" s="61"/>
      <c r="AR7937" s="61"/>
      <c r="AS7937" s="61"/>
      <c r="AT7937" s="61"/>
      <c r="AU7937" s="61"/>
      <c r="AV7937" s="61"/>
      <c r="AW7937" s="60"/>
    </row>
    <row r="7938" s="59" customFormat="1" customHeight="1" spans="1:49">
      <c r="A7938" s="60"/>
      <c r="B7938" s="60"/>
      <c r="C7938" s="60"/>
      <c r="D7938" s="60"/>
      <c r="H7938" s="61"/>
      <c r="I7938" s="61"/>
      <c r="J7938" s="61"/>
      <c r="K7938" s="61"/>
      <c r="L7938" s="61"/>
      <c r="M7938" s="61"/>
      <c r="N7938" s="61"/>
      <c r="O7938" s="61"/>
      <c r="P7938" s="61"/>
      <c r="Q7938" s="61"/>
      <c r="R7938" s="61"/>
      <c r="S7938" s="61"/>
      <c r="T7938" s="61"/>
      <c r="U7938" s="61"/>
      <c r="V7938" s="61"/>
      <c r="W7938" s="61"/>
      <c r="X7938" s="61"/>
      <c r="Y7938" s="61"/>
      <c r="Z7938" s="61"/>
      <c r="AA7938" s="61"/>
      <c r="AB7938" s="61"/>
      <c r="AC7938" s="61"/>
      <c r="AD7938" s="61"/>
      <c r="AE7938" s="61"/>
      <c r="AF7938" s="61"/>
      <c r="AG7938" s="61"/>
      <c r="AH7938" s="61"/>
      <c r="AI7938" s="61"/>
      <c r="AJ7938" s="61"/>
      <c r="AK7938" s="61"/>
      <c r="AL7938" s="61"/>
      <c r="AM7938" s="61"/>
      <c r="AN7938" s="61"/>
      <c r="AO7938" s="61"/>
      <c r="AP7938" s="62"/>
      <c r="AQ7938" s="61"/>
      <c r="AR7938" s="61"/>
      <c r="AS7938" s="61"/>
      <c r="AT7938" s="61"/>
      <c r="AU7938" s="61"/>
      <c r="AV7938" s="61"/>
      <c r="AW7938" s="60"/>
    </row>
    <row r="7939" s="59" customFormat="1" customHeight="1" spans="1:49">
      <c r="A7939" s="60"/>
      <c r="B7939" s="60"/>
      <c r="C7939" s="60"/>
      <c r="D7939" s="60"/>
      <c r="H7939" s="61"/>
      <c r="I7939" s="61"/>
      <c r="J7939" s="61"/>
      <c r="K7939" s="61"/>
      <c r="L7939" s="61"/>
      <c r="M7939" s="61"/>
      <c r="N7939" s="61"/>
      <c r="O7939" s="61"/>
      <c r="P7939" s="61"/>
      <c r="Q7939" s="61"/>
      <c r="R7939" s="61"/>
      <c r="S7939" s="61"/>
      <c r="T7939" s="61"/>
      <c r="U7939" s="61"/>
      <c r="V7939" s="61"/>
      <c r="W7939" s="61"/>
      <c r="X7939" s="61"/>
      <c r="Y7939" s="61"/>
      <c r="Z7939" s="61"/>
      <c r="AA7939" s="61"/>
      <c r="AB7939" s="61"/>
      <c r="AC7939" s="61"/>
      <c r="AD7939" s="61"/>
      <c r="AE7939" s="61"/>
      <c r="AF7939" s="61"/>
      <c r="AG7939" s="61"/>
      <c r="AH7939" s="61"/>
      <c r="AI7939" s="61"/>
      <c r="AJ7939" s="61"/>
      <c r="AK7939" s="61"/>
      <c r="AL7939" s="61"/>
      <c r="AM7939" s="61"/>
      <c r="AN7939" s="61"/>
      <c r="AO7939" s="61"/>
      <c r="AP7939" s="62"/>
      <c r="AQ7939" s="61"/>
      <c r="AR7939" s="61"/>
      <c r="AS7939" s="61"/>
      <c r="AT7939" s="61"/>
      <c r="AU7939" s="61"/>
      <c r="AV7939" s="61"/>
      <c r="AW7939" s="60"/>
    </row>
    <row r="7940" s="59" customFormat="1" customHeight="1" spans="1:49">
      <c r="A7940" s="60"/>
      <c r="B7940" s="60"/>
      <c r="C7940" s="60"/>
      <c r="D7940" s="60"/>
      <c r="H7940" s="61"/>
      <c r="I7940" s="61"/>
      <c r="J7940" s="61"/>
      <c r="K7940" s="61"/>
      <c r="L7940" s="61"/>
      <c r="M7940" s="61"/>
      <c r="N7940" s="61"/>
      <c r="O7940" s="61"/>
      <c r="P7940" s="61"/>
      <c r="Q7940" s="61"/>
      <c r="R7940" s="61"/>
      <c r="S7940" s="61"/>
      <c r="T7940" s="61"/>
      <c r="U7940" s="61"/>
      <c r="V7940" s="61"/>
      <c r="W7940" s="61"/>
      <c r="X7940" s="61"/>
      <c r="Y7940" s="61"/>
      <c r="Z7940" s="61"/>
      <c r="AA7940" s="61"/>
      <c r="AB7940" s="61"/>
      <c r="AC7940" s="61"/>
      <c r="AD7940" s="61"/>
      <c r="AE7940" s="61"/>
      <c r="AF7940" s="61"/>
      <c r="AG7940" s="61"/>
      <c r="AH7940" s="61"/>
      <c r="AI7940" s="61"/>
      <c r="AJ7940" s="61"/>
      <c r="AK7940" s="61"/>
      <c r="AL7940" s="61"/>
      <c r="AM7940" s="61"/>
      <c r="AN7940" s="61"/>
      <c r="AO7940" s="61"/>
      <c r="AP7940" s="62"/>
      <c r="AQ7940" s="61"/>
      <c r="AR7940" s="61"/>
      <c r="AS7940" s="61"/>
      <c r="AT7940" s="61"/>
      <c r="AU7940" s="61"/>
      <c r="AV7940" s="61"/>
      <c r="AW7940" s="60"/>
    </row>
    <row r="7941" s="59" customFormat="1" customHeight="1" spans="1:49">
      <c r="A7941" s="60"/>
      <c r="B7941" s="60"/>
      <c r="C7941" s="60"/>
      <c r="D7941" s="60"/>
      <c r="H7941" s="61"/>
      <c r="I7941" s="61"/>
      <c r="J7941" s="61"/>
      <c r="K7941" s="61"/>
      <c r="L7941" s="61"/>
      <c r="M7941" s="61"/>
      <c r="N7941" s="61"/>
      <c r="O7941" s="61"/>
      <c r="P7941" s="61"/>
      <c r="Q7941" s="61"/>
      <c r="R7941" s="61"/>
      <c r="S7941" s="61"/>
      <c r="T7941" s="61"/>
      <c r="U7941" s="61"/>
      <c r="V7941" s="61"/>
      <c r="W7941" s="61"/>
      <c r="X7941" s="61"/>
      <c r="Y7941" s="61"/>
      <c r="Z7941" s="61"/>
      <c r="AA7941" s="61"/>
      <c r="AB7941" s="61"/>
      <c r="AC7941" s="61"/>
      <c r="AD7941" s="61"/>
      <c r="AE7941" s="61"/>
      <c r="AF7941" s="61"/>
      <c r="AG7941" s="61"/>
      <c r="AH7941" s="61"/>
      <c r="AI7941" s="61"/>
      <c r="AJ7941" s="61"/>
      <c r="AK7941" s="61"/>
      <c r="AL7941" s="61"/>
      <c r="AM7941" s="61"/>
      <c r="AN7941" s="61"/>
      <c r="AO7941" s="61"/>
      <c r="AP7941" s="62"/>
      <c r="AQ7941" s="61"/>
      <c r="AR7941" s="61"/>
      <c r="AS7941" s="61"/>
      <c r="AT7941" s="61"/>
      <c r="AU7941" s="61"/>
      <c r="AV7941" s="61"/>
      <c r="AW7941" s="60"/>
    </row>
    <row r="7942" s="59" customFormat="1" customHeight="1" spans="1:49">
      <c r="A7942" s="60"/>
      <c r="B7942" s="60"/>
      <c r="C7942" s="60"/>
      <c r="D7942" s="60"/>
      <c r="H7942" s="61"/>
      <c r="I7942" s="61"/>
      <c r="J7942" s="61"/>
      <c r="K7942" s="61"/>
      <c r="L7942" s="61"/>
      <c r="M7942" s="61"/>
      <c r="N7942" s="61"/>
      <c r="O7942" s="61"/>
      <c r="P7942" s="61"/>
      <c r="Q7942" s="61"/>
      <c r="R7942" s="61"/>
      <c r="S7942" s="61"/>
      <c r="T7942" s="61"/>
      <c r="U7942" s="61"/>
      <c r="V7942" s="61"/>
      <c r="W7942" s="61"/>
      <c r="X7942" s="61"/>
      <c r="Y7942" s="61"/>
      <c r="Z7942" s="61"/>
      <c r="AA7942" s="61"/>
      <c r="AB7942" s="61"/>
      <c r="AC7942" s="61"/>
      <c r="AD7942" s="61"/>
      <c r="AE7942" s="61"/>
      <c r="AF7942" s="61"/>
      <c r="AG7942" s="61"/>
      <c r="AH7942" s="61"/>
      <c r="AI7942" s="61"/>
      <c r="AJ7942" s="61"/>
      <c r="AK7942" s="61"/>
      <c r="AL7942" s="61"/>
      <c r="AM7942" s="61"/>
      <c r="AN7942" s="61"/>
      <c r="AO7942" s="61"/>
      <c r="AP7942" s="62"/>
      <c r="AQ7942" s="61"/>
      <c r="AR7942" s="61"/>
      <c r="AS7942" s="61"/>
      <c r="AT7942" s="61"/>
      <c r="AU7942" s="61"/>
      <c r="AV7942" s="61"/>
      <c r="AW7942" s="60"/>
    </row>
    <row r="7943" s="59" customFormat="1" customHeight="1" spans="1:49">
      <c r="A7943" s="60"/>
      <c r="B7943" s="60"/>
      <c r="C7943" s="60"/>
      <c r="D7943" s="60"/>
      <c r="H7943" s="61"/>
      <c r="I7943" s="61"/>
      <c r="J7943" s="61"/>
      <c r="K7943" s="61"/>
      <c r="L7943" s="61"/>
      <c r="M7943" s="61"/>
      <c r="N7943" s="61"/>
      <c r="O7943" s="61"/>
      <c r="P7943" s="61"/>
      <c r="Q7943" s="61"/>
      <c r="R7943" s="61"/>
      <c r="S7943" s="61"/>
      <c r="T7943" s="61"/>
      <c r="U7943" s="61"/>
      <c r="V7943" s="61"/>
      <c r="W7943" s="61"/>
      <c r="X7943" s="61"/>
      <c r="Y7943" s="61"/>
      <c r="Z7943" s="61"/>
      <c r="AA7943" s="61"/>
      <c r="AB7943" s="61"/>
      <c r="AC7943" s="61"/>
      <c r="AD7943" s="61"/>
      <c r="AE7943" s="61"/>
      <c r="AF7943" s="61"/>
      <c r="AG7943" s="61"/>
      <c r="AH7943" s="61"/>
      <c r="AI7943" s="61"/>
      <c r="AJ7943" s="61"/>
      <c r="AK7943" s="61"/>
      <c r="AL7943" s="61"/>
      <c r="AM7943" s="61"/>
      <c r="AN7943" s="61"/>
      <c r="AO7943" s="61"/>
      <c r="AP7943" s="62"/>
      <c r="AQ7943" s="61"/>
      <c r="AR7943" s="61"/>
      <c r="AS7943" s="61"/>
      <c r="AT7943" s="61"/>
      <c r="AU7943" s="61"/>
      <c r="AV7943" s="61"/>
      <c r="AW7943" s="60"/>
    </row>
    <row r="7944" s="59" customFormat="1" customHeight="1" spans="1:49">
      <c r="A7944" s="60"/>
      <c r="B7944" s="60"/>
      <c r="C7944" s="60"/>
      <c r="D7944" s="60"/>
      <c r="H7944" s="61"/>
      <c r="I7944" s="61"/>
      <c r="J7944" s="61"/>
      <c r="K7944" s="61"/>
      <c r="L7944" s="61"/>
      <c r="M7944" s="61"/>
      <c r="N7944" s="61"/>
      <c r="O7944" s="61"/>
      <c r="P7944" s="61"/>
      <c r="Q7944" s="61"/>
      <c r="R7944" s="61"/>
      <c r="S7944" s="61"/>
      <c r="T7944" s="61"/>
      <c r="U7944" s="61"/>
      <c r="V7944" s="61"/>
      <c r="W7944" s="61"/>
      <c r="X7944" s="61"/>
      <c r="Y7944" s="61"/>
      <c r="Z7944" s="61"/>
      <c r="AA7944" s="61"/>
      <c r="AB7944" s="61"/>
      <c r="AC7944" s="61"/>
      <c r="AD7944" s="61"/>
      <c r="AE7944" s="61"/>
      <c r="AF7944" s="61"/>
      <c r="AG7944" s="61"/>
      <c r="AH7944" s="61"/>
      <c r="AI7944" s="61"/>
      <c r="AJ7944" s="61"/>
      <c r="AK7944" s="61"/>
      <c r="AL7944" s="61"/>
      <c r="AM7944" s="61"/>
      <c r="AN7944" s="61"/>
      <c r="AO7944" s="61"/>
      <c r="AP7944" s="62"/>
      <c r="AQ7944" s="61"/>
      <c r="AR7944" s="61"/>
      <c r="AS7944" s="61"/>
      <c r="AT7944" s="61"/>
      <c r="AU7944" s="61"/>
      <c r="AV7944" s="61"/>
      <c r="AW7944" s="60"/>
    </row>
    <row r="7945" s="59" customFormat="1" customHeight="1" spans="1:49">
      <c r="A7945" s="60"/>
      <c r="B7945" s="60"/>
      <c r="C7945" s="60"/>
      <c r="D7945" s="60"/>
      <c r="H7945" s="61"/>
      <c r="I7945" s="61"/>
      <c r="J7945" s="61"/>
      <c r="K7945" s="61"/>
      <c r="L7945" s="61"/>
      <c r="M7945" s="61"/>
      <c r="N7945" s="61"/>
      <c r="O7945" s="61"/>
      <c r="P7945" s="61"/>
      <c r="Q7945" s="61"/>
      <c r="R7945" s="61"/>
      <c r="S7945" s="61"/>
      <c r="T7945" s="61"/>
      <c r="U7945" s="61"/>
      <c r="V7945" s="61"/>
      <c r="W7945" s="61"/>
      <c r="X7945" s="61"/>
      <c r="Y7945" s="61"/>
      <c r="Z7945" s="61"/>
      <c r="AA7945" s="61"/>
      <c r="AB7945" s="61"/>
      <c r="AC7945" s="61"/>
      <c r="AD7945" s="61"/>
      <c r="AE7945" s="61"/>
      <c r="AF7945" s="61"/>
      <c r="AG7945" s="61"/>
      <c r="AH7945" s="61"/>
      <c r="AI7945" s="61"/>
      <c r="AJ7945" s="61"/>
      <c r="AK7945" s="61"/>
      <c r="AL7945" s="61"/>
      <c r="AM7945" s="61"/>
      <c r="AN7945" s="61"/>
      <c r="AO7945" s="61"/>
      <c r="AP7945" s="62"/>
      <c r="AQ7945" s="61"/>
      <c r="AR7945" s="61"/>
      <c r="AS7945" s="61"/>
      <c r="AT7945" s="61"/>
      <c r="AU7945" s="61"/>
      <c r="AV7945" s="61"/>
      <c r="AW7945" s="60"/>
    </row>
    <row r="7946" s="59" customFormat="1" customHeight="1" spans="1:49">
      <c r="A7946" s="60"/>
      <c r="B7946" s="60"/>
      <c r="C7946" s="60"/>
      <c r="D7946" s="60"/>
      <c r="H7946" s="61"/>
      <c r="I7946" s="61"/>
      <c r="J7946" s="61"/>
      <c r="K7946" s="61"/>
      <c r="L7946" s="61"/>
      <c r="M7946" s="61"/>
      <c r="N7946" s="61"/>
      <c r="O7946" s="61"/>
      <c r="P7946" s="61"/>
      <c r="Q7946" s="61"/>
      <c r="R7946" s="61"/>
      <c r="S7946" s="61"/>
      <c r="T7946" s="61"/>
      <c r="U7946" s="61"/>
      <c r="V7946" s="61"/>
      <c r="W7946" s="61"/>
      <c r="X7946" s="61"/>
      <c r="Y7946" s="61"/>
      <c r="Z7946" s="61"/>
      <c r="AA7946" s="61"/>
      <c r="AB7946" s="61"/>
      <c r="AC7946" s="61"/>
      <c r="AD7946" s="61"/>
      <c r="AE7946" s="61"/>
      <c r="AF7946" s="61"/>
      <c r="AG7946" s="61"/>
      <c r="AH7946" s="61"/>
      <c r="AI7946" s="61"/>
      <c r="AJ7946" s="61"/>
      <c r="AK7946" s="61"/>
      <c r="AL7946" s="61"/>
      <c r="AM7946" s="61"/>
      <c r="AN7946" s="61"/>
      <c r="AO7946" s="61"/>
      <c r="AP7946" s="62"/>
      <c r="AQ7946" s="61"/>
      <c r="AR7946" s="61"/>
      <c r="AS7946" s="61"/>
      <c r="AT7946" s="61"/>
      <c r="AU7946" s="61"/>
      <c r="AV7946" s="61"/>
      <c r="AW7946" s="60"/>
    </row>
    <row r="7947" s="59" customFormat="1" customHeight="1" spans="1:49">
      <c r="A7947" s="60"/>
      <c r="B7947" s="60"/>
      <c r="C7947" s="60"/>
      <c r="D7947" s="60"/>
      <c r="H7947" s="61"/>
      <c r="I7947" s="61"/>
      <c r="J7947" s="61"/>
      <c r="K7947" s="61"/>
      <c r="L7947" s="61"/>
      <c r="M7947" s="61"/>
      <c r="N7947" s="61"/>
      <c r="O7947" s="61"/>
      <c r="P7947" s="61"/>
      <c r="Q7947" s="61"/>
      <c r="R7947" s="61"/>
      <c r="S7947" s="61"/>
      <c r="T7947" s="61"/>
      <c r="U7947" s="61"/>
      <c r="V7947" s="61"/>
      <c r="W7947" s="61"/>
      <c r="X7947" s="61"/>
      <c r="Y7947" s="61"/>
      <c r="Z7947" s="61"/>
      <c r="AA7947" s="61"/>
      <c r="AB7947" s="61"/>
      <c r="AC7947" s="61"/>
      <c r="AD7947" s="61"/>
      <c r="AE7947" s="61"/>
      <c r="AF7947" s="61"/>
      <c r="AG7947" s="61"/>
      <c r="AH7947" s="61"/>
      <c r="AI7947" s="61"/>
      <c r="AJ7947" s="61"/>
      <c r="AK7947" s="61"/>
      <c r="AL7947" s="61"/>
      <c r="AM7947" s="61"/>
      <c r="AN7947" s="61"/>
      <c r="AO7947" s="61"/>
      <c r="AP7947" s="62"/>
      <c r="AQ7947" s="61"/>
      <c r="AR7947" s="61"/>
      <c r="AS7947" s="61"/>
      <c r="AT7947" s="61"/>
      <c r="AU7947" s="61"/>
      <c r="AV7947" s="61"/>
      <c r="AW7947" s="60"/>
    </row>
    <row r="7948" s="59" customFormat="1" customHeight="1" spans="1:49">
      <c r="A7948" s="60"/>
      <c r="B7948" s="60"/>
      <c r="C7948" s="60"/>
      <c r="D7948" s="60"/>
      <c r="H7948" s="61"/>
      <c r="I7948" s="61"/>
      <c r="J7948" s="61"/>
      <c r="K7948" s="61"/>
      <c r="L7948" s="61"/>
      <c r="M7948" s="61"/>
      <c r="N7948" s="61"/>
      <c r="O7948" s="61"/>
      <c r="P7948" s="61"/>
      <c r="Q7948" s="61"/>
      <c r="R7948" s="61"/>
      <c r="S7948" s="61"/>
      <c r="T7948" s="61"/>
      <c r="U7948" s="61"/>
      <c r="V7948" s="61"/>
      <c r="W7948" s="61"/>
      <c r="X7948" s="61"/>
      <c r="Y7948" s="61"/>
      <c r="Z7948" s="61"/>
      <c r="AA7948" s="61"/>
      <c r="AB7948" s="61"/>
      <c r="AC7948" s="61"/>
      <c r="AD7948" s="61"/>
      <c r="AE7948" s="61"/>
      <c r="AF7948" s="61"/>
      <c r="AG7948" s="61"/>
      <c r="AH7948" s="61"/>
      <c r="AI7948" s="61"/>
      <c r="AJ7948" s="61"/>
      <c r="AK7948" s="61"/>
      <c r="AL7948" s="61"/>
      <c r="AM7948" s="61"/>
      <c r="AN7948" s="61"/>
      <c r="AO7948" s="61"/>
      <c r="AP7948" s="62"/>
      <c r="AQ7948" s="61"/>
      <c r="AR7948" s="61"/>
      <c r="AS7948" s="61"/>
      <c r="AT7948" s="61"/>
      <c r="AU7948" s="61"/>
      <c r="AV7948" s="61"/>
      <c r="AW7948" s="60"/>
    </row>
    <row r="7949" s="59" customFormat="1" customHeight="1" spans="1:49">
      <c r="A7949" s="60"/>
      <c r="B7949" s="60"/>
      <c r="C7949" s="60"/>
      <c r="D7949" s="60"/>
      <c r="H7949" s="61"/>
      <c r="I7949" s="61"/>
      <c r="J7949" s="61"/>
      <c r="K7949" s="61"/>
      <c r="L7949" s="61"/>
      <c r="M7949" s="61"/>
      <c r="N7949" s="61"/>
      <c r="O7949" s="61"/>
      <c r="P7949" s="61"/>
      <c r="Q7949" s="61"/>
      <c r="R7949" s="61"/>
      <c r="S7949" s="61"/>
      <c r="T7949" s="61"/>
      <c r="U7949" s="61"/>
      <c r="V7949" s="61"/>
      <c r="W7949" s="61"/>
      <c r="X7949" s="61"/>
      <c r="Y7949" s="61"/>
      <c r="Z7949" s="61"/>
      <c r="AA7949" s="61"/>
      <c r="AB7949" s="61"/>
      <c r="AC7949" s="61"/>
      <c r="AD7949" s="61"/>
      <c r="AE7949" s="61"/>
      <c r="AF7949" s="61"/>
      <c r="AG7949" s="61"/>
      <c r="AH7949" s="61"/>
      <c r="AI7949" s="61"/>
      <c r="AJ7949" s="61"/>
      <c r="AK7949" s="61"/>
      <c r="AL7949" s="61"/>
      <c r="AM7949" s="61"/>
      <c r="AN7949" s="61"/>
      <c r="AO7949" s="61"/>
      <c r="AP7949" s="62"/>
      <c r="AQ7949" s="61"/>
      <c r="AR7949" s="61"/>
      <c r="AS7949" s="61"/>
      <c r="AT7949" s="61"/>
      <c r="AU7949" s="61"/>
      <c r="AV7949" s="61"/>
      <c r="AW7949" s="60"/>
    </row>
    <row r="7950" s="59" customFormat="1" customHeight="1" spans="1:49">
      <c r="A7950" s="60"/>
      <c r="B7950" s="60"/>
      <c r="C7950" s="60"/>
      <c r="D7950" s="60"/>
      <c r="H7950" s="61"/>
      <c r="I7950" s="61"/>
      <c r="J7950" s="61"/>
      <c r="K7950" s="61"/>
      <c r="L7950" s="61"/>
      <c r="M7950" s="61"/>
      <c r="N7950" s="61"/>
      <c r="O7950" s="61"/>
      <c r="P7950" s="61"/>
      <c r="Q7950" s="61"/>
      <c r="R7950" s="61"/>
      <c r="S7950" s="61"/>
      <c r="T7950" s="61"/>
      <c r="U7950" s="61"/>
      <c r="V7950" s="61"/>
      <c r="W7950" s="61"/>
      <c r="X7950" s="61"/>
      <c r="Y7950" s="61"/>
      <c r="Z7950" s="61"/>
      <c r="AA7950" s="61"/>
      <c r="AB7950" s="61"/>
      <c r="AC7950" s="61"/>
      <c r="AD7950" s="61"/>
      <c r="AE7950" s="61"/>
      <c r="AF7950" s="61"/>
      <c r="AG7950" s="61"/>
      <c r="AH7950" s="61"/>
      <c r="AI7950" s="61"/>
      <c r="AJ7950" s="61"/>
      <c r="AK7950" s="61"/>
      <c r="AL7950" s="61"/>
      <c r="AM7950" s="61"/>
      <c r="AN7950" s="61"/>
      <c r="AO7950" s="61"/>
      <c r="AP7950" s="62"/>
      <c r="AQ7950" s="61"/>
      <c r="AR7950" s="61"/>
      <c r="AS7950" s="61"/>
      <c r="AT7950" s="61"/>
      <c r="AU7950" s="61"/>
      <c r="AV7950" s="61"/>
      <c r="AW7950" s="60"/>
    </row>
    <row r="7951" s="59" customFormat="1" customHeight="1" spans="1:49">
      <c r="A7951" s="60"/>
      <c r="B7951" s="60"/>
      <c r="C7951" s="60"/>
      <c r="D7951" s="60"/>
      <c r="H7951" s="61"/>
      <c r="I7951" s="61"/>
      <c r="J7951" s="61"/>
      <c r="K7951" s="61"/>
      <c r="L7951" s="61"/>
      <c r="M7951" s="61"/>
      <c r="N7951" s="61"/>
      <c r="O7951" s="61"/>
      <c r="P7951" s="61"/>
      <c r="Q7951" s="61"/>
      <c r="R7951" s="61"/>
      <c r="S7951" s="61"/>
      <c r="T7951" s="61"/>
      <c r="U7951" s="61"/>
      <c r="V7951" s="61"/>
      <c r="W7951" s="61"/>
      <c r="X7951" s="61"/>
      <c r="Y7951" s="61"/>
      <c r="Z7951" s="61"/>
      <c r="AA7951" s="61"/>
      <c r="AB7951" s="61"/>
      <c r="AC7951" s="61"/>
      <c r="AD7951" s="61"/>
      <c r="AE7951" s="61"/>
      <c r="AF7951" s="61"/>
      <c r="AG7951" s="61"/>
      <c r="AH7951" s="61"/>
      <c r="AI7951" s="61"/>
      <c r="AJ7951" s="61"/>
      <c r="AK7951" s="61"/>
      <c r="AL7951" s="61"/>
      <c r="AM7951" s="61"/>
      <c r="AN7951" s="61"/>
      <c r="AO7951" s="61"/>
      <c r="AP7951" s="62"/>
      <c r="AQ7951" s="61"/>
      <c r="AR7951" s="61"/>
      <c r="AS7951" s="61"/>
      <c r="AT7951" s="61"/>
      <c r="AU7951" s="61"/>
      <c r="AV7951" s="61"/>
      <c r="AW7951" s="60"/>
    </row>
    <row r="7952" s="59" customFormat="1" customHeight="1" spans="1:49">
      <c r="A7952" s="60"/>
      <c r="B7952" s="60"/>
      <c r="C7952" s="60"/>
      <c r="D7952" s="60"/>
      <c r="H7952" s="61"/>
      <c r="I7952" s="61"/>
      <c r="J7952" s="61"/>
      <c r="K7952" s="61"/>
      <c r="L7952" s="61"/>
      <c r="M7952" s="61"/>
      <c r="N7952" s="61"/>
      <c r="O7952" s="61"/>
      <c r="P7952" s="61"/>
      <c r="Q7952" s="61"/>
      <c r="R7952" s="61"/>
      <c r="S7952" s="61"/>
      <c r="T7952" s="61"/>
      <c r="U7952" s="61"/>
      <c r="V7952" s="61"/>
      <c r="W7952" s="61"/>
      <c r="X7952" s="61"/>
      <c r="Y7952" s="61"/>
      <c r="Z7952" s="61"/>
      <c r="AA7952" s="61"/>
      <c r="AB7952" s="61"/>
      <c r="AC7952" s="61"/>
      <c r="AD7952" s="61"/>
      <c r="AE7952" s="61"/>
      <c r="AF7952" s="61"/>
      <c r="AG7952" s="61"/>
      <c r="AH7952" s="61"/>
      <c r="AI7952" s="61"/>
      <c r="AJ7952" s="61"/>
      <c r="AK7952" s="61"/>
      <c r="AL7952" s="61"/>
      <c r="AM7952" s="61"/>
      <c r="AN7952" s="61"/>
      <c r="AO7952" s="61"/>
      <c r="AP7952" s="62"/>
      <c r="AQ7952" s="61"/>
      <c r="AR7952" s="61"/>
      <c r="AS7952" s="61"/>
      <c r="AT7952" s="61"/>
      <c r="AU7952" s="61"/>
      <c r="AV7952" s="61"/>
      <c r="AW7952" s="60"/>
    </row>
    <row r="7953" s="59" customFormat="1" customHeight="1" spans="1:49">
      <c r="A7953" s="60"/>
      <c r="B7953" s="60"/>
      <c r="C7953" s="60"/>
      <c r="D7953" s="60"/>
      <c r="H7953" s="61"/>
      <c r="I7953" s="61"/>
      <c r="J7953" s="61"/>
      <c r="K7953" s="61"/>
      <c r="L7953" s="61"/>
      <c r="M7953" s="61"/>
      <c r="N7953" s="61"/>
      <c r="O7953" s="61"/>
      <c r="P7953" s="61"/>
      <c r="Q7953" s="61"/>
      <c r="R7953" s="61"/>
      <c r="S7953" s="61"/>
      <c r="T7953" s="61"/>
      <c r="U7953" s="61"/>
      <c r="V7953" s="61"/>
      <c r="W7953" s="61"/>
      <c r="X7953" s="61"/>
      <c r="Y7953" s="61"/>
      <c r="Z7953" s="61"/>
      <c r="AA7953" s="61"/>
      <c r="AB7953" s="61"/>
      <c r="AC7953" s="61"/>
      <c r="AD7953" s="61"/>
      <c r="AE7953" s="61"/>
      <c r="AF7953" s="61"/>
      <c r="AG7953" s="61"/>
      <c r="AH7953" s="61"/>
      <c r="AI7953" s="61"/>
      <c r="AJ7953" s="61"/>
      <c r="AK7953" s="61"/>
      <c r="AL7953" s="61"/>
      <c r="AM7953" s="61"/>
      <c r="AN7953" s="61"/>
      <c r="AO7953" s="61"/>
      <c r="AP7953" s="62"/>
      <c r="AQ7953" s="61"/>
      <c r="AR7953" s="61"/>
      <c r="AS7953" s="61"/>
      <c r="AT7953" s="61"/>
      <c r="AU7953" s="61"/>
      <c r="AV7953" s="61"/>
      <c r="AW7953" s="60"/>
    </row>
    <row r="7954" s="59" customFormat="1" customHeight="1" spans="1:49">
      <c r="A7954" s="60"/>
      <c r="B7954" s="60"/>
      <c r="C7954" s="60"/>
      <c r="D7954" s="60"/>
      <c r="H7954" s="61"/>
      <c r="I7954" s="61"/>
      <c r="J7954" s="61"/>
      <c r="K7954" s="61"/>
      <c r="L7954" s="61"/>
      <c r="M7954" s="61"/>
      <c r="N7954" s="61"/>
      <c r="O7954" s="61"/>
      <c r="P7954" s="61"/>
      <c r="Q7954" s="61"/>
      <c r="R7954" s="61"/>
      <c r="S7954" s="61"/>
      <c r="T7954" s="61"/>
      <c r="U7954" s="61"/>
      <c r="V7954" s="61"/>
      <c r="W7954" s="61"/>
      <c r="X7954" s="61"/>
      <c r="Y7954" s="61"/>
      <c r="Z7954" s="61"/>
      <c r="AA7954" s="61"/>
      <c r="AB7954" s="61"/>
      <c r="AC7954" s="61"/>
      <c r="AD7954" s="61"/>
      <c r="AE7954" s="61"/>
      <c r="AF7954" s="61"/>
      <c r="AG7954" s="61"/>
      <c r="AH7954" s="61"/>
      <c r="AI7954" s="61"/>
      <c r="AJ7954" s="61"/>
      <c r="AK7954" s="61"/>
      <c r="AL7954" s="61"/>
      <c r="AM7954" s="61"/>
      <c r="AN7954" s="61"/>
      <c r="AO7954" s="61"/>
      <c r="AP7954" s="62"/>
      <c r="AQ7954" s="61"/>
      <c r="AR7954" s="61"/>
      <c r="AS7954" s="61"/>
      <c r="AT7954" s="61"/>
      <c r="AU7954" s="61"/>
      <c r="AV7954" s="61"/>
      <c r="AW7954" s="60"/>
    </row>
    <row r="7955" s="59" customFormat="1" customHeight="1" spans="1:49">
      <c r="A7955" s="60"/>
      <c r="B7955" s="60"/>
      <c r="C7955" s="60"/>
      <c r="D7955" s="60"/>
      <c r="H7955" s="61"/>
      <c r="I7955" s="61"/>
      <c r="J7955" s="61"/>
      <c r="K7955" s="61"/>
      <c r="L7955" s="61"/>
      <c r="M7955" s="61"/>
      <c r="N7955" s="61"/>
      <c r="O7955" s="61"/>
      <c r="P7955" s="61"/>
      <c r="Q7955" s="61"/>
      <c r="R7955" s="61"/>
      <c r="S7955" s="61"/>
      <c r="T7955" s="61"/>
      <c r="U7955" s="61"/>
      <c r="V7955" s="61"/>
      <c r="W7955" s="61"/>
      <c r="X7955" s="61"/>
      <c r="Y7955" s="61"/>
      <c r="Z7955" s="61"/>
      <c r="AA7955" s="61"/>
      <c r="AB7955" s="61"/>
      <c r="AC7955" s="61"/>
      <c r="AD7955" s="61"/>
      <c r="AE7955" s="61"/>
      <c r="AF7955" s="61"/>
      <c r="AG7955" s="61"/>
      <c r="AH7955" s="61"/>
      <c r="AI7955" s="61"/>
      <c r="AJ7955" s="61"/>
      <c r="AK7955" s="61"/>
      <c r="AL7955" s="61"/>
      <c r="AM7955" s="61"/>
      <c r="AN7955" s="61"/>
      <c r="AO7955" s="61"/>
      <c r="AP7955" s="62"/>
      <c r="AQ7955" s="61"/>
      <c r="AR7955" s="61"/>
      <c r="AS7955" s="61"/>
      <c r="AT7955" s="61"/>
      <c r="AU7955" s="61"/>
      <c r="AV7955" s="61"/>
      <c r="AW7955" s="60"/>
    </row>
    <row r="7956" s="59" customFormat="1" customHeight="1" spans="1:49">
      <c r="A7956" s="60"/>
      <c r="B7956" s="60"/>
      <c r="C7956" s="60"/>
      <c r="D7956" s="60"/>
      <c r="H7956" s="61"/>
      <c r="I7956" s="61"/>
      <c r="J7956" s="61"/>
      <c r="K7956" s="61"/>
      <c r="L7956" s="61"/>
      <c r="M7956" s="61"/>
      <c r="N7956" s="61"/>
      <c r="O7956" s="61"/>
      <c r="P7956" s="61"/>
      <c r="Q7956" s="61"/>
      <c r="R7956" s="61"/>
      <c r="S7956" s="61"/>
      <c r="T7956" s="61"/>
      <c r="U7956" s="61"/>
      <c r="V7956" s="61"/>
      <c r="W7956" s="61"/>
      <c r="X7956" s="61"/>
      <c r="Y7956" s="61"/>
      <c r="Z7956" s="61"/>
      <c r="AA7956" s="61"/>
      <c r="AB7956" s="61"/>
      <c r="AC7956" s="61"/>
      <c r="AD7956" s="61"/>
      <c r="AE7956" s="61"/>
      <c r="AF7956" s="61"/>
      <c r="AG7956" s="61"/>
      <c r="AH7956" s="61"/>
      <c r="AI7956" s="61"/>
      <c r="AJ7956" s="61"/>
      <c r="AK7956" s="61"/>
      <c r="AL7956" s="61"/>
      <c r="AM7956" s="61"/>
      <c r="AN7956" s="61"/>
      <c r="AO7956" s="61"/>
      <c r="AP7956" s="62"/>
      <c r="AQ7956" s="61"/>
      <c r="AR7956" s="61"/>
      <c r="AS7956" s="61"/>
      <c r="AT7956" s="61"/>
      <c r="AU7956" s="61"/>
      <c r="AV7956" s="61"/>
      <c r="AW7956" s="60"/>
    </row>
    <row r="7957" s="59" customFormat="1" customHeight="1" spans="1:49">
      <c r="A7957" s="60"/>
      <c r="B7957" s="60"/>
      <c r="C7957" s="60"/>
      <c r="D7957" s="60"/>
      <c r="H7957" s="61"/>
      <c r="I7957" s="61"/>
      <c r="J7957" s="61"/>
      <c r="K7957" s="61"/>
      <c r="L7957" s="61"/>
      <c r="M7957" s="61"/>
      <c r="N7957" s="61"/>
      <c r="O7957" s="61"/>
      <c r="P7957" s="61"/>
      <c r="Q7957" s="61"/>
      <c r="R7957" s="61"/>
      <c r="S7957" s="61"/>
      <c r="T7957" s="61"/>
      <c r="U7957" s="61"/>
      <c r="V7957" s="61"/>
      <c r="W7957" s="61"/>
      <c r="X7957" s="61"/>
      <c r="Y7957" s="61"/>
      <c r="Z7957" s="61"/>
      <c r="AA7957" s="61"/>
      <c r="AB7957" s="61"/>
      <c r="AC7957" s="61"/>
      <c r="AD7957" s="61"/>
      <c r="AE7957" s="61"/>
      <c r="AF7957" s="61"/>
      <c r="AG7957" s="61"/>
      <c r="AH7957" s="61"/>
      <c r="AI7957" s="61"/>
      <c r="AJ7957" s="61"/>
      <c r="AK7957" s="61"/>
      <c r="AL7957" s="61"/>
      <c r="AM7957" s="61"/>
      <c r="AN7957" s="61"/>
      <c r="AO7957" s="61"/>
      <c r="AP7957" s="62"/>
      <c r="AQ7957" s="61"/>
      <c r="AR7957" s="61"/>
      <c r="AS7957" s="61"/>
      <c r="AT7957" s="61"/>
      <c r="AU7957" s="61"/>
      <c r="AV7957" s="61"/>
      <c r="AW7957" s="60"/>
    </row>
    <row r="7958" s="59" customFormat="1" customHeight="1" spans="1:49">
      <c r="A7958" s="60"/>
      <c r="B7958" s="60"/>
      <c r="C7958" s="60"/>
      <c r="D7958" s="60"/>
      <c r="H7958" s="61"/>
      <c r="I7958" s="61"/>
      <c r="J7958" s="61"/>
      <c r="K7958" s="61"/>
      <c r="L7958" s="61"/>
      <c r="M7958" s="61"/>
      <c r="N7958" s="61"/>
      <c r="O7958" s="61"/>
      <c r="P7958" s="61"/>
      <c r="Q7958" s="61"/>
      <c r="R7958" s="61"/>
      <c r="S7958" s="61"/>
      <c r="T7958" s="61"/>
      <c r="U7958" s="61"/>
      <c r="V7958" s="61"/>
      <c r="W7958" s="61"/>
      <c r="X7958" s="61"/>
      <c r="Y7958" s="61"/>
      <c r="Z7958" s="61"/>
      <c r="AA7958" s="61"/>
      <c r="AB7958" s="61"/>
      <c r="AC7958" s="61"/>
      <c r="AD7958" s="61"/>
      <c r="AE7958" s="61"/>
      <c r="AF7958" s="61"/>
      <c r="AG7958" s="61"/>
      <c r="AH7958" s="61"/>
      <c r="AI7958" s="61"/>
      <c r="AJ7958" s="61"/>
      <c r="AK7958" s="61"/>
      <c r="AL7958" s="61"/>
      <c r="AM7958" s="61"/>
      <c r="AN7958" s="61"/>
      <c r="AO7958" s="61"/>
      <c r="AP7958" s="62"/>
      <c r="AQ7958" s="61"/>
      <c r="AR7958" s="61"/>
      <c r="AS7958" s="61"/>
      <c r="AT7958" s="61"/>
      <c r="AU7958" s="61"/>
      <c r="AV7958" s="61"/>
      <c r="AW7958" s="60"/>
    </row>
    <row r="7959" s="59" customFormat="1" customHeight="1" spans="1:49">
      <c r="A7959" s="60"/>
      <c r="B7959" s="60"/>
      <c r="C7959" s="60"/>
      <c r="D7959" s="60"/>
      <c r="H7959" s="61"/>
      <c r="I7959" s="61"/>
      <c r="J7959" s="61"/>
      <c r="K7959" s="61"/>
      <c r="L7959" s="61"/>
      <c r="M7959" s="61"/>
      <c r="N7959" s="61"/>
      <c r="O7959" s="61"/>
      <c r="P7959" s="61"/>
      <c r="Q7959" s="61"/>
      <c r="R7959" s="61"/>
      <c r="S7959" s="61"/>
      <c r="T7959" s="61"/>
      <c r="U7959" s="61"/>
      <c r="V7959" s="61"/>
      <c r="W7959" s="61"/>
      <c r="X7959" s="61"/>
      <c r="Y7959" s="61"/>
      <c r="Z7959" s="61"/>
      <c r="AA7959" s="61"/>
      <c r="AB7959" s="61"/>
      <c r="AC7959" s="61"/>
      <c r="AD7959" s="61"/>
      <c r="AE7959" s="61"/>
      <c r="AF7959" s="61"/>
      <c r="AG7959" s="61"/>
      <c r="AH7959" s="61"/>
      <c r="AI7959" s="61"/>
      <c r="AJ7959" s="61"/>
      <c r="AK7959" s="61"/>
      <c r="AL7959" s="61"/>
      <c r="AM7959" s="61"/>
      <c r="AN7959" s="61"/>
      <c r="AO7959" s="61"/>
      <c r="AP7959" s="62"/>
      <c r="AQ7959" s="61"/>
      <c r="AR7959" s="61"/>
      <c r="AS7959" s="61"/>
      <c r="AT7959" s="61"/>
      <c r="AU7959" s="61"/>
      <c r="AV7959" s="61"/>
      <c r="AW7959" s="60"/>
    </row>
    <row r="7960" s="59" customFormat="1" customHeight="1" spans="1:49">
      <c r="A7960" s="60"/>
      <c r="B7960" s="60"/>
      <c r="C7960" s="60"/>
      <c r="D7960" s="60"/>
      <c r="H7960" s="61"/>
      <c r="I7960" s="61"/>
      <c r="J7960" s="61"/>
      <c r="K7960" s="61"/>
      <c r="L7960" s="61"/>
      <c r="M7960" s="61"/>
      <c r="N7960" s="61"/>
      <c r="O7960" s="61"/>
      <c r="P7960" s="61"/>
      <c r="Q7960" s="61"/>
      <c r="R7960" s="61"/>
      <c r="S7960" s="61"/>
      <c r="T7960" s="61"/>
      <c r="U7960" s="61"/>
      <c r="V7960" s="61"/>
      <c r="W7960" s="61"/>
      <c r="X7960" s="61"/>
      <c r="Y7960" s="61"/>
      <c r="Z7960" s="61"/>
      <c r="AA7960" s="61"/>
      <c r="AB7960" s="61"/>
      <c r="AC7960" s="61"/>
      <c r="AD7960" s="61"/>
      <c r="AE7960" s="61"/>
      <c r="AF7960" s="61"/>
      <c r="AG7960" s="61"/>
      <c r="AH7960" s="61"/>
      <c r="AI7960" s="61"/>
      <c r="AJ7960" s="61"/>
      <c r="AK7960" s="61"/>
      <c r="AL7960" s="61"/>
      <c r="AM7960" s="61"/>
      <c r="AN7960" s="61"/>
      <c r="AO7960" s="61"/>
      <c r="AP7960" s="62"/>
      <c r="AQ7960" s="61"/>
      <c r="AR7960" s="61"/>
      <c r="AS7960" s="61"/>
      <c r="AT7960" s="61"/>
      <c r="AU7960" s="61"/>
      <c r="AV7960" s="61"/>
      <c r="AW7960" s="60"/>
    </row>
    <row r="7961" s="59" customFormat="1" customHeight="1" spans="1:49">
      <c r="A7961" s="60"/>
      <c r="B7961" s="60"/>
      <c r="C7961" s="60"/>
      <c r="D7961" s="60"/>
      <c r="H7961" s="61"/>
      <c r="I7961" s="61"/>
      <c r="J7961" s="61"/>
      <c r="K7961" s="61"/>
      <c r="L7961" s="61"/>
      <c r="M7961" s="61"/>
      <c r="N7961" s="61"/>
      <c r="O7961" s="61"/>
      <c r="P7961" s="61"/>
      <c r="Q7961" s="61"/>
      <c r="R7961" s="61"/>
      <c r="S7961" s="61"/>
      <c r="T7961" s="61"/>
      <c r="U7961" s="61"/>
      <c r="V7961" s="61"/>
      <c r="W7961" s="61"/>
      <c r="X7961" s="61"/>
      <c r="Y7961" s="61"/>
      <c r="Z7961" s="61"/>
      <c r="AA7961" s="61"/>
      <c r="AB7961" s="61"/>
      <c r="AC7961" s="61"/>
      <c r="AD7961" s="61"/>
      <c r="AE7961" s="61"/>
      <c r="AF7961" s="61"/>
      <c r="AG7961" s="61"/>
      <c r="AH7961" s="61"/>
      <c r="AI7961" s="61"/>
      <c r="AJ7961" s="61"/>
      <c r="AK7961" s="61"/>
      <c r="AL7961" s="61"/>
      <c r="AM7961" s="61"/>
      <c r="AN7961" s="61"/>
      <c r="AO7961" s="61"/>
      <c r="AP7961" s="62"/>
      <c r="AQ7961" s="61"/>
      <c r="AR7961" s="61"/>
      <c r="AS7961" s="61"/>
      <c r="AT7961" s="61"/>
      <c r="AU7961" s="61"/>
      <c r="AV7961" s="61"/>
      <c r="AW7961" s="60"/>
    </row>
    <row r="7962" s="59" customFormat="1" customHeight="1" spans="1:49">
      <c r="A7962" s="60"/>
      <c r="B7962" s="60"/>
      <c r="C7962" s="60"/>
      <c r="D7962" s="60"/>
      <c r="H7962" s="61"/>
      <c r="I7962" s="61"/>
      <c r="J7962" s="61"/>
      <c r="K7962" s="61"/>
      <c r="L7962" s="61"/>
      <c r="M7962" s="61"/>
      <c r="N7962" s="61"/>
      <c r="O7962" s="61"/>
      <c r="P7962" s="61"/>
      <c r="Q7962" s="61"/>
      <c r="R7962" s="61"/>
      <c r="S7962" s="61"/>
      <c r="T7962" s="61"/>
      <c r="U7962" s="61"/>
      <c r="V7962" s="61"/>
      <c r="W7962" s="61"/>
      <c r="X7962" s="61"/>
      <c r="Y7962" s="61"/>
      <c r="Z7962" s="61"/>
      <c r="AA7962" s="61"/>
      <c r="AB7962" s="61"/>
      <c r="AC7962" s="61"/>
      <c r="AD7962" s="61"/>
      <c r="AE7962" s="61"/>
      <c r="AF7962" s="61"/>
      <c r="AG7962" s="61"/>
      <c r="AH7962" s="61"/>
      <c r="AI7962" s="61"/>
      <c r="AJ7962" s="61"/>
      <c r="AK7962" s="61"/>
      <c r="AL7962" s="61"/>
      <c r="AM7962" s="61"/>
      <c r="AN7962" s="61"/>
      <c r="AO7962" s="61"/>
      <c r="AP7962" s="62"/>
      <c r="AQ7962" s="61"/>
      <c r="AR7962" s="61"/>
      <c r="AS7962" s="61"/>
      <c r="AT7962" s="61"/>
      <c r="AU7962" s="61"/>
      <c r="AV7962" s="61"/>
      <c r="AW7962" s="60"/>
    </row>
    <row r="7963" s="59" customFormat="1" customHeight="1" spans="1:49">
      <c r="A7963" s="60"/>
      <c r="B7963" s="60"/>
      <c r="C7963" s="60"/>
      <c r="D7963" s="60"/>
      <c r="H7963" s="61"/>
      <c r="I7963" s="61"/>
      <c r="J7963" s="61"/>
      <c r="K7963" s="61"/>
      <c r="L7963" s="61"/>
      <c r="M7963" s="61"/>
      <c r="N7963" s="61"/>
      <c r="O7963" s="61"/>
      <c r="P7963" s="61"/>
      <c r="Q7963" s="61"/>
      <c r="R7963" s="61"/>
      <c r="S7963" s="61"/>
      <c r="T7963" s="61"/>
      <c r="U7963" s="61"/>
      <c r="V7963" s="61"/>
      <c r="W7963" s="61"/>
      <c r="X7963" s="61"/>
      <c r="Y7963" s="61"/>
      <c r="Z7963" s="61"/>
      <c r="AA7963" s="61"/>
      <c r="AB7963" s="61"/>
      <c r="AC7963" s="61"/>
      <c r="AD7963" s="61"/>
      <c r="AE7963" s="61"/>
      <c r="AF7963" s="61"/>
      <c r="AG7963" s="61"/>
      <c r="AH7963" s="61"/>
      <c r="AI7963" s="61"/>
      <c r="AJ7963" s="61"/>
      <c r="AK7963" s="61"/>
      <c r="AL7963" s="61"/>
      <c r="AM7963" s="61"/>
      <c r="AN7963" s="61"/>
      <c r="AO7963" s="61"/>
      <c r="AP7963" s="62"/>
      <c r="AQ7963" s="61"/>
      <c r="AR7963" s="61"/>
      <c r="AS7963" s="61"/>
      <c r="AT7963" s="61"/>
      <c r="AU7963" s="61"/>
      <c r="AV7963" s="61"/>
      <c r="AW7963" s="60"/>
    </row>
    <row r="7964" s="59" customFormat="1" customHeight="1" spans="1:49">
      <c r="A7964" s="60"/>
      <c r="B7964" s="60"/>
      <c r="C7964" s="60"/>
      <c r="D7964" s="60"/>
      <c r="H7964" s="61"/>
      <c r="I7964" s="61"/>
      <c r="J7964" s="61"/>
      <c r="K7964" s="61"/>
      <c r="L7964" s="61"/>
      <c r="M7964" s="61"/>
      <c r="N7964" s="61"/>
      <c r="O7964" s="61"/>
      <c r="P7964" s="61"/>
      <c r="Q7964" s="61"/>
      <c r="R7964" s="61"/>
      <c r="S7964" s="61"/>
      <c r="T7964" s="61"/>
      <c r="U7964" s="61"/>
      <c r="V7964" s="61"/>
      <c r="W7964" s="61"/>
      <c r="X7964" s="61"/>
      <c r="Y7964" s="61"/>
      <c r="Z7964" s="61"/>
      <c r="AA7964" s="61"/>
      <c r="AB7964" s="61"/>
      <c r="AC7964" s="61"/>
      <c r="AD7964" s="61"/>
      <c r="AE7964" s="61"/>
      <c r="AF7964" s="61"/>
      <c r="AG7964" s="61"/>
      <c r="AH7964" s="61"/>
      <c r="AI7964" s="61"/>
      <c r="AJ7964" s="61"/>
      <c r="AK7964" s="61"/>
      <c r="AL7964" s="61"/>
      <c r="AM7964" s="61"/>
      <c r="AN7964" s="61"/>
      <c r="AO7964" s="61"/>
      <c r="AP7964" s="62"/>
      <c r="AQ7964" s="61"/>
      <c r="AR7964" s="61"/>
      <c r="AS7964" s="61"/>
      <c r="AT7964" s="61"/>
      <c r="AU7964" s="61"/>
      <c r="AV7964" s="61"/>
      <c r="AW7964" s="60"/>
    </row>
    <row r="7965" s="59" customFormat="1" customHeight="1" spans="1:49">
      <c r="A7965" s="60"/>
      <c r="B7965" s="60"/>
      <c r="C7965" s="60"/>
      <c r="D7965" s="60"/>
      <c r="H7965" s="61"/>
      <c r="I7965" s="61"/>
      <c r="J7965" s="61"/>
      <c r="K7965" s="61"/>
      <c r="L7965" s="61"/>
      <c r="M7965" s="61"/>
      <c r="N7965" s="61"/>
      <c r="O7965" s="61"/>
      <c r="P7965" s="61"/>
      <c r="Q7965" s="61"/>
      <c r="R7965" s="61"/>
      <c r="S7965" s="61"/>
      <c r="T7965" s="61"/>
      <c r="U7965" s="61"/>
      <c r="V7965" s="61"/>
      <c r="W7965" s="61"/>
      <c r="X7965" s="61"/>
      <c r="Y7965" s="61"/>
      <c r="Z7965" s="61"/>
      <c r="AA7965" s="61"/>
      <c r="AB7965" s="61"/>
      <c r="AC7965" s="61"/>
      <c r="AD7965" s="61"/>
      <c r="AE7965" s="61"/>
      <c r="AF7965" s="61"/>
      <c r="AG7965" s="61"/>
      <c r="AH7965" s="61"/>
      <c r="AI7965" s="61"/>
      <c r="AJ7965" s="61"/>
      <c r="AK7965" s="61"/>
      <c r="AL7965" s="61"/>
      <c r="AM7965" s="61"/>
      <c r="AN7965" s="61"/>
      <c r="AO7965" s="61"/>
      <c r="AP7965" s="62"/>
      <c r="AQ7965" s="61"/>
      <c r="AR7965" s="61"/>
      <c r="AS7965" s="61"/>
      <c r="AT7965" s="61"/>
      <c r="AU7965" s="61"/>
      <c r="AV7965" s="61"/>
      <c r="AW7965" s="60"/>
    </row>
    <row r="7966" s="59" customFormat="1" customHeight="1" spans="1:49">
      <c r="A7966" s="60"/>
      <c r="B7966" s="60"/>
      <c r="C7966" s="60"/>
      <c r="D7966" s="60"/>
      <c r="H7966" s="61"/>
      <c r="I7966" s="61"/>
      <c r="J7966" s="61"/>
      <c r="K7966" s="61"/>
      <c r="L7966" s="61"/>
      <c r="M7966" s="61"/>
      <c r="N7966" s="61"/>
      <c r="O7966" s="61"/>
      <c r="P7966" s="61"/>
      <c r="Q7966" s="61"/>
      <c r="R7966" s="61"/>
      <c r="S7966" s="61"/>
      <c r="T7966" s="61"/>
      <c r="U7966" s="61"/>
      <c r="V7966" s="61"/>
      <c r="W7966" s="61"/>
      <c r="X7966" s="61"/>
      <c r="Y7966" s="61"/>
      <c r="Z7966" s="61"/>
      <c r="AA7966" s="61"/>
      <c r="AB7966" s="61"/>
      <c r="AC7966" s="61"/>
      <c r="AD7966" s="61"/>
      <c r="AE7966" s="61"/>
      <c r="AF7966" s="61"/>
      <c r="AG7966" s="61"/>
      <c r="AH7966" s="61"/>
      <c r="AI7966" s="61"/>
      <c r="AJ7966" s="61"/>
      <c r="AK7966" s="61"/>
      <c r="AL7966" s="61"/>
      <c r="AM7966" s="61"/>
      <c r="AN7966" s="61"/>
      <c r="AO7966" s="61"/>
      <c r="AP7966" s="62"/>
      <c r="AQ7966" s="61"/>
      <c r="AR7966" s="61"/>
      <c r="AS7966" s="61"/>
      <c r="AT7966" s="61"/>
      <c r="AU7966" s="61"/>
      <c r="AV7966" s="61"/>
      <c r="AW7966" s="60"/>
    </row>
    <row r="7967" s="59" customFormat="1" customHeight="1" spans="1:49">
      <c r="A7967" s="60"/>
      <c r="B7967" s="60"/>
      <c r="C7967" s="60"/>
      <c r="D7967" s="60"/>
      <c r="H7967" s="61"/>
      <c r="I7967" s="61"/>
      <c r="J7967" s="61"/>
      <c r="K7967" s="61"/>
      <c r="L7967" s="61"/>
      <c r="M7967" s="61"/>
      <c r="N7967" s="61"/>
      <c r="O7967" s="61"/>
      <c r="P7967" s="61"/>
      <c r="Q7967" s="61"/>
      <c r="R7967" s="61"/>
      <c r="S7967" s="61"/>
      <c r="T7967" s="61"/>
      <c r="U7967" s="61"/>
      <c r="V7967" s="61"/>
      <c r="W7967" s="61"/>
      <c r="X7967" s="61"/>
      <c r="Y7967" s="61"/>
      <c r="Z7967" s="61"/>
      <c r="AA7967" s="61"/>
      <c r="AB7967" s="61"/>
      <c r="AC7967" s="61"/>
      <c r="AD7967" s="61"/>
      <c r="AE7967" s="61"/>
      <c r="AF7967" s="61"/>
      <c r="AG7967" s="61"/>
      <c r="AH7967" s="61"/>
      <c r="AI7967" s="61"/>
      <c r="AJ7967" s="61"/>
      <c r="AK7967" s="61"/>
      <c r="AL7967" s="61"/>
      <c r="AM7967" s="61"/>
      <c r="AN7967" s="61"/>
      <c r="AO7967" s="61"/>
      <c r="AP7967" s="62"/>
      <c r="AQ7967" s="61"/>
      <c r="AR7967" s="61"/>
      <c r="AS7967" s="61"/>
      <c r="AT7967" s="61"/>
      <c r="AU7967" s="61"/>
      <c r="AV7967" s="61"/>
      <c r="AW7967" s="60"/>
    </row>
    <row r="7968" s="59" customFormat="1" customHeight="1" spans="1:49">
      <c r="A7968" s="60"/>
      <c r="B7968" s="60"/>
      <c r="C7968" s="60"/>
      <c r="D7968" s="60"/>
      <c r="H7968" s="61"/>
      <c r="I7968" s="61"/>
      <c r="J7968" s="61"/>
      <c r="K7968" s="61"/>
      <c r="L7968" s="61"/>
      <c r="M7968" s="61"/>
      <c r="N7968" s="61"/>
      <c r="O7968" s="61"/>
      <c r="P7968" s="61"/>
      <c r="Q7968" s="61"/>
      <c r="R7968" s="61"/>
      <c r="S7968" s="61"/>
      <c r="T7968" s="61"/>
      <c r="U7968" s="61"/>
      <c r="V7968" s="61"/>
      <c r="W7968" s="61"/>
      <c r="X7968" s="61"/>
      <c r="Y7968" s="61"/>
      <c r="Z7968" s="61"/>
      <c r="AA7968" s="61"/>
      <c r="AB7968" s="61"/>
      <c r="AC7968" s="61"/>
      <c r="AD7968" s="61"/>
      <c r="AE7968" s="61"/>
      <c r="AF7968" s="61"/>
      <c r="AG7968" s="61"/>
      <c r="AH7968" s="61"/>
      <c r="AI7968" s="61"/>
      <c r="AJ7968" s="61"/>
      <c r="AK7968" s="61"/>
      <c r="AL7968" s="61"/>
      <c r="AM7968" s="61"/>
      <c r="AN7968" s="61"/>
      <c r="AO7968" s="61"/>
      <c r="AP7968" s="62"/>
      <c r="AQ7968" s="61"/>
      <c r="AR7968" s="61"/>
      <c r="AS7968" s="61"/>
      <c r="AT7968" s="61"/>
      <c r="AU7968" s="61"/>
      <c r="AV7968" s="61"/>
      <c r="AW7968" s="60"/>
    </row>
    <row r="7969" s="59" customFormat="1" customHeight="1" spans="1:49">
      <c r="A7969" s="60"/>
      <c r="B7969" s="60"/>
      <c r="C7969" s="60"/>
      <c r="D7969" s="60"/>
      <c r="H7969" s="61"/>
      <c r="I7969" s="61"/>
      <c r="J7969" s="61"/>
      <c r="K7969" s="61"/>
      <c r="L7969" s="61"/>
      <c r="M7969" s="61"/>
      <c r="N7969" s="61"/>
      <c r="O7969" s="61"/>
      <c r="P7969" s="61"/>
      <c r="Q7969" s="61"/>
      <c r="R7969" s="61"/>
      <c r="S7969" s="61"/>
      <c r="T7969" s="61"/>
      <c r="U7969" s="61"/>
      <c r="V7969" s="61"/>
      <c r="W7969" s="61"/>
      <c r="X7969" s="61"/>
      <c r="Y7969" s="61"/>
      <c r="Z7969" s="61"/>
      <c r="AA7969" s="61"/>
      <c r="AB7969" s="61"/>
      <c r="AC7969" s="61"/>
      <c r="AD7969" s="61"/>
      <c r="AE7969" s="61"/>
      <c r="AF7969" s="61"/>
      <c r="AG7969" s="61"/>
      <c r="AH7969" s="61"/>
      <c r="AI7969" s="61"/>
      <c r="AJ7969" s="61"/>
      <c r="AK7969" s="61"/>
      <c r="AL7969" s="61"/>
      <c r="AM7969" s="61"/>
      <c r="AN7969" s="61"/>
      <c r="AO7969" s="61"/>
      <c r="AP7969" s="62"/>
      <c r="AQ7969" s="61"/>
      <c r="AR7969" s="61"/>
      <c r="AS7969" s="61"/>
      <c r="AT7969" s="61"/>
      <c r="AU7969" s="61"/>
      <c r="AV7969" s="61"/>
      <c r="AW7969" s="60"/>
    </row>
    <row r="7970" s="59" customFormat="1" customHeight="1" spans="1:49">
      <c r="A7970" s="60"/>
      <c r="B7970" s="60"/>
      <c r="C7970" s="60"/>
      <c r="D7970" s="60"/>
      <c r="H7970" s="61"/>
      <c r="I7970" s="61"/>
      <c r="J7970" s="61"/>
      <c r="K7970" s="61"/>
      <c r="L7970" s="61"/>
      <c r="M7970" s="61"/>
      <c r="N7970" s="61"/>
      <c r="O7970" s="61"/>
      <c r="P7970" s="61"/>
      <c r="Q7970" s="61"/>
      <c r="R7970" s="61"/>
      <c r="S7970" s="61"/>
      <c r="T7970" s="61"/>
      <c r="U7970" s="61"/>
      <c r="V7970" s="61"/>
      <c r="W7970" s="61"/>
      <c r="X7970" s="61"/>
      <c r="Y7970" s="61"/>
      <c r="Z7970" s="61"/>
      <c r="AA7970" s="61"/>
      <c r="AB7970" s="61"/>
      <c r="AC7970" s="61"/>
      <c r="AD7970" s="61"/>
      <c r="AE7970" s="61"/>
      <c r="AF7970" s="61"/>
      <c r="AG7970" s="61"/>
      <c r="AH7970" s="61"/>
      <c r="AI7970" s="61"/>
      <c r="AJ7970" s="61"/>
      <c r="AK7970" s="61"/>
      <c r="AL7970" s="61"/>
      <c r="AM7970" s="61"/>
      <c r="AN7970" s="61"/>
      <c r="AO7970" s="61"/>
      <c r="AP7970" s="62"/>
      <c r="AQ7970" s="61"/>
      <c r="AR7970" s="61"/>
      <c r="AS7970" s="61"/>
      <c r="AT7970" s="61"/>
      <c r="AU7970" s="61"/>
      <c r="AV7970" s="61"/>
      <c r="AW7970" s="60"/>
    </row>
    <row r="7971" s="59" customFormat="1" customHeight="1" spans="1:49">
      <c r="A7971" s="60"/>
      <c r="B7971" s="60"/>
      <c r="C7971" s="60"/>
      <c r="D7971" s="60"/>
      <c r="H7971" s="61"/>
      <c r="I7971" s="61"/>
      <c r="J7971" s="61"/>
      <c r="K7971" s="61"/>
      <c r="L7971" s="61"/>
      <c r="M7971" s="61"/>
      <c r="N7971" s="61"/>
      <c r="O7971" s="61"/>
      <c r="P7971" s="61"/>
      <c r="Q7971" s="61"/>
      <c r="R7971" s="61"/>
      <c r="S7971" s="61"/>
      <c r="T7971" s="61"/>
      <c r="U7971" s="61"/>
      <c r="V7971" s="61"/>
      <c r="W7971" s="61"/>
      <c r="X7971" s="61"/>
      <c r="Y7971" s="61"/>
      <c r="Z7971" s="61"/>
      <c r="AA7971" s="61"/>
      <c r="AB7971" s="61"/>
      <c r="AC7971" s="61"/>
      <c r="AD7971" s="61"/>
      <c r="AE7971" s="61"/>
      <c r="AF7971" s="61"/>
      <c r="AG7971" s="61"/>
      <c r="AH7971" s="61"/>
      <c r="AI7971" s="61"/>
      <c r="AJ7971" s="61"/>
      <c r="AK7971" s="61"/>
      <c r="AL7971" s="61"/>
      <c r="AM7971" s="61"/>
      <c r="AN7971" s="61"/>
      <c r="AO7971" s="61"/>
      <c r="AP7971" s="62"/>
      <c r="AQ7971" s="61"/>
      <c r="AR7971" s="61"/>
      <c r="AS7971" s="61"/>
      <c r="AT7971" s="61"/>
      <c r="AU7971" s="61"/>
      <c r="AV7971" s="61"/>
      <c r="AW7971" s="60"/>
    </row>
    <row r="7972" s="59" customFormat="1" customHeight="1" spans="1:49">
      <c r="A7972" s="60"/>
      <c r="B7972" s="60"/>
      <c r="C7972" s="60"/>
      <c r="D7972" s="60"/>
      <c r="H7972" s="61"/>
      <c r="I7972" s="61"/>
      <c r="J7972" s="61"/>
      <c r="K7972" s="61"/>
      <c r="L7972" s="61"/>
      <c r="M7972" s="61"/>
      <c r="N7972" s="61"/>
      <c r="O7972" s="61"/>
      <c r="P7972" s="61"/>
      <c r="Q7972" s="61"/>
      <c r="R7972" s="61"/>
      <c r="S7972" s="61"/>
      <c r="T7972" s="61"/>
      <c r="U7972" s="61"/>
      <c r="V7972" s="61"/>
      <c r="W7972" s="61"/>
      <c r="X7972" s="61"/>
      <c r="Y7972" s="61"/>
      <c r="Z7972" s="61"/>
      <c r="AA7972" s="61"/>
      <c r="AB7972" s="61"/>
      <c r="AC7972" s="61"/>
      <c r="AD7972" s="61"/>
      <c r="AE7972" s="61"/>
      <c r="AF7972" s="61"/>
      <c r="AG7972" s="61"/>
      <c r="AH7972" s="61"/>
      <c r="AI7972" s="61"/>
      <c r="AJ7972" s="61"/>
      <c r="AK7972" s="61"/>
      <c r="AL7972" s="61"/>
      <c r="AM7972" s="61"/>
      <c r="AN7972" s="61"/>
      <c r="AO7972" s="61"/>
      <c r="AP7972" s="62"/>
      <c r="AQ7972" s="61"/>
      <c r="AR7972" s="61"/>
      <c r="AS7972" s="61"/>
      <c r="AT7972" s="61"/>
      <c r="AU7972" s="61"/>
      <c r="AV7972" s="61"/>
      <c r="AW7972" s="60"/>
    </row>
    <row r="7973" s="59" customFormat="1" customHeight="1" spans="1:49">
      <c r="A7973" s="60"/>
      <c r="B7973" s="60"/>
      <c r="C7973" s="60"/>
      <c r="D7973" s="60"/>
      <c r="H7973" s="61"/>
      <c r="I7973" s="61"/>
      <c r="J7973" s="61"/>
      <c r="K7973" s="61"/>
      <c r="L7973" s="61"/>
      <c r="M7973" s="61"/>
      <c r="N7973" s="61"/>
      <c r="O7973" s="61"/>
      <c r="P7973" s="61"/>
      <c r="Q7973" s="61"/>
      <c r="R7973" s="61"/>
      <c r="S7973" s="61"/>
      <c r="T7973" s="61"/>
      <c r="U7973" s="61"/>
      <c r="V7973" s="61"/>
      <c r="W7973" s="61"/>
      <c r="X7973" s="61"/>
      <c r="Y7973" s="61"/>
      <c r="Z7973" s="61"/>
      <c r="AA7973" s="61"/>
      <c r="AB7973" s="61"/>
      <c r="AC7973" s="61"/>
      <c r="AD7973" s="61"/>
      <c r="AE7973" s="61"/>
      <c r="AF7973" s="61"/>
      <c r="AG7973" s="61"/>
      <c r="AH7973" s="61"/>
      <c r="AI7973" s="61"/>
      <c r="AJ7973" s="61"/>
      <c r="AK7973" s="61"/>
      <c r="AL7973" s="61"/>
      <c r="AM7973" s="61"/>
      <c r="AN7973" s="61"/>
      <c r="AO7973" s="61"/>
      <c r="AP7973" s="62"/>
      <c r="AQ7973" s="61"/>
      <c r="AR7973" s="61"/>
      <c r="AS7973" s="61"/>
      <c r="AT7973" s="61"/>
      <c r="AU7973" s="61"/>
      <c r="AV7973" s="61"/>
      <c r="AW7973" s="60"/>
    </row>
    <row r="7974" s="59" customFormat="1" customHeight="1" spans="1:49">
      <c r="A7974" s="60"/>
      <c r="B7974" s="60"/>
      <c r="C7974" s="60"/>
      <c r="D7974" s="60"/>
      <c r="H7974" s="61"/>
      <c r="I7974" s="61"/>
      <c r="J7974" s="61"/>
      <c r="K7974" s="61"/>
      <c r="L7974" s="61"/>
      <c r="M7974" s="61"/>
      <c r="N7974" s="61"/>
      <c r="O7974" s="61"/>
      <c r="P7974" s="61"/>
      <c r="Q7974" s="61"/>
      <c r="R7974" s="61"/>
      <c r="S7974" s="61"/>
      <c r="T7974" s="61"/>
      <c r="U7974" s="61"/>
      <c r="V7974" s="61"/>
      <c r="W7974" s="61"/>
      <c r="X7974" s="61"/>
      <c r="Y7974" s="61"/>
      <c r="Z7974" s="61"/>
      <c r="AA7974" s="61"/>
      <c r="AB7974" s="61"/>
      <c r="AC7974" s="61"/>
      <c r="AD7974" s="61"/>
      <c r="AE7974" s="61"/>
      <c r="AF7974" s="61"/>
      <c r="AG7974" s="61"/>
      <c r="AH7974" s="61"/>
      <c r="AI7974" s="61"/>
      <c r="AJ7974" s="61"/>
      <c r="AK7974" s="61"/>
      <c r="AL7974" s="61"/>
      <c r="AM7974" s="61"/>
      <c r="AN7974" s="61"/>
      <c r="AO7974" s="61"/>
      <c r="AP7974" s="62"/>
      <c r="AQ7974" s="61"/>
      <c r="AR7974" s="61"/>
      <c r="AS7974" s="61"/>
      <c r="AT7974" s="61"/>
      <c r="AU7974" s="61"/>
      <c r="AV7974" s="61"/>
      <c r="AW7974" s="60"/>
    </row>
    <row r="7975" s="59" customFormat="1" customHeight="1" spans="1:49">
      <c r="A7975" s="60"/>
      <c r="B7975" s="60"/>
      <c r="C7975" s="60"/>
      <c r="D7975" s="60"/>
      <c r="H7975" s="61"/>
      <c r="I7975" s="61"/>
      <c r="J7975" s="61"/>
      <c r="K7975" s="61"/>
      <c r="L7975" s="61"/>
      <c r="M7975" s="61"/>
      <c r="N7975" s="61"/>
      <c r="O7975" s="61"/>
      <c r="P7975" s="61"/>
      <c r="Q7975" s="61"/>
      <c r="R7975" s="61"/>
      <c r="S7975" s="61"/>
      <c r="T7975" s="61"/>
      <c r="U7975" s="61"/>
      <c r="V7975" s="61"/>
      <c r="W7975" s="61"/>
      <c r="X7975" s="61"/>
      <c r="Y7975" s="61"/>
      <c r="Z7975" s="61"/>
      <c r="AA7975" s="61"/>
      <c r="AB7975" s="61"/>
      <c r="AC7975" s="61"/>
      <c r="AD7975" s="61"/>
      <c r="AE7975" s="61"/>
      <c r="AF7975" s="61"/>
      <c r="AG7975" s="61"/>
      <c r="AH7975" s="61"/>
      <c r="AI7975" s="61"/>
      <c r="AJ7975" s="61"/>
      <c r="AK7975" s="61"/>
      <c r="AL7975" s="61"/>
      <c r="AM7975" s="61"/>
      <c r="AN7975" s="61"/>
      <c r="AO7975" s="61"/>
      <c r="AP7975" s="62"/>
      <c r="AQ7975" s="61"/>
      <c r="AR7975" s="61"/>
      <c r="AS7975" s="61"/>
      <c r="AT7975" s="61"/>
      <c r="AU7975" s="61"/>
      <c r="AV7975" s="61"/>
      <c r="AW7975" s="60"/>
    </row>
    <row r="7976" s="59" customFormat="1" customHeight="1" spans="1:49">
      <c r="A7976" s="60"/>
      <c r="B7976" s="60"/>
      <c r="C7976" s="60"/>
      <c r="D7976" s="60"/>
      <c r="H7976" s="61"/>
      <c r="I7976" s="61"/>
      <c r="J7976" s="61"/>
      <c r="K7976" s="61"/>
      <c r="L7976" s="61"/>
      <c r="M7976" s="61"/>
      <c r="N7976" s="61"/>
      <c r="O7976" s="61"/>
      <c r="P7976" s="61"/>
      <c r="Q7976" s="61"/>
      <c r="R7976" s="61"/>
      <c r="S7976" s="61"/>
      <c r="T7976" s="61"/>
      <c r="U7976" s="61"/>
      <c r="V7976" s="61"/>
      <c r="W7976" s="61"/>
      <c r="X7976" s="61"/>
      <c r="Y7976" s="61"/>
      <c r="Z7976" s="61"/>
      <c r="AA7976" s="61"/>
      <c r="AB7976" s="61"/>
      <c r="AC7976" s="61"/>
      <c r="AD7976" s="61"/>
      <c r="AE7976" s="61"/>
      <c r="AF7976" s="61"/>
      <c r="AG7976" s="61"/>
      <c r="AH7976" s="61"/>
      <c r="AI7976" s="61"/>
      <c r="AJ7976" s="61"/>
      <c r="AK7976" s="61"/>
      <c r="AL7976" s="61"/>
      <c r="AM7976" s="61"/>
      <c r="AN7976" s="61"/>
      <c r="AO7976" s="61"/>
      <c r="AP7976" s="62"/>
      <c r="AQ7976" s="61"/>
      <c r="AR7976" s="61"/>
      <c r="AS7976" s="61"/>
      <c r="AT7976" s="61"/>
      <c r="AU7976" s="61"/>
      <c r="AV7976" s="61"/>
      <c r="AW7976" s="60"/>
    </row>
    <row r="7977" s="59" customFormat="1" customHeight="1" spans="1:49">
      <c r="A7977" s="60"/>
      <c r="B7977" s="60"/>
      <c r="C7977" s="60"/>
      <c r="D7977" s="60"/>
      <c r="H7977" s="61"/>
      <c r="I7977" s="61"/>
      <c r="J7977" s="61"/>
      <c r="K7977" s="61"/>
      <c r="L7977" s="61"/>
      <c r="M7977" s="61"/>
      <c r="N7977" s="61"/>
      <c r="O7977" s="61"/>
      <c r="P7977" s="61"/>
      <c r="Q7977" s="61"/>
      <c r="R7977" s="61"/>
      <c r="S7977" s="61"/>
      <c r="T7977" s="61"/>
      <c r="U7977" s="61"/>
      <c r="V7977" s="61"/>
      <c r="W7977" s="61"/>
      <c r="X7977" s="61"/>
      <c r="Y7977" s="61"/>
      <c r="Z7977" s="61"/>
      <c r="AA7977" s="61"/>
      <c r="AB7977" s="61"/>
      <c r="AC7977" s="61"/>
      <c r="AD7977" s="61"/>
      <c r="AE7977" s="61"/>
      <c r="AF7977" s="61"/>
      <c r="AG7977" s="61"/>
      <c r="AH7977" s="61"/>
      <c r="AI7977" s="61"/>
      <c r="AJ7977" s="61"/>
      <c r="AK7977" s="61"/>
      <c r="AL7977" s="61"/>
      <c r="AM7977" s="61"/>
      <c r="AN7977" s="61"/>
      <c r="AO7977" s="61"/>
      <c r="AP7977" s="62"/>
      <c r="AQ7977" s="61"/>
      <c r="AR7977" s="61"/>
      <c r="AS7977" s="61"/>
      <c r="AT7977" s="61"/>
      <c r="AU7977" s="61"/>
      <c r="AV7977" s="61"/>
      <c r="AW7977" s="60"/>
    </row>
    <row r="7978" s="59" customFormat="1" customHeight="1" spans="1:49">
      <c r="A7978" s="60"/>
      <c r="B7978" s="60"/>
      <c r="C7978" s="60"/>
      <c r="D7978" s="60"/>
      <c r="H7978" s="61"/>
      <c r="I7978" s="61"/>
      <c r="J7978" s="61"/>
      <c r="K7978" s="61"/>
      <c r="L7978" s="61"/>
      <c r="M7978" s="61"/>
      <c r="N7978" s="61"/>
      <c r="O7978" s="61"/>
      <c r="P7978" s="61"/>
      <c r="Q7978" s="61"/>
      <c r="R7978" s="61"/>
      <c r="S7978" s="61"/>
      <c r="T7978" s="61"/>
      <c r="U7978" s="61"/>
      <c r="V7978" s="61"/>
      <c r="W7978" s="61"/>
      <c r="X7978" s="61"/>
      <c r="Y7978" s="61"/>
      <c r="Z7978" s="61"/>
      <c r="AA7978" s="61"/>
      <c r="AB7978" s="61"/>
      <c r="AC7978" s="61"/>
      <c r="AD7978" s="61"/>
      <c r="AE7978" s="61"/>
      <c r="AF7978" s="61"/>
      <c r="AG7978" s="61"/>
      <c r="AH7978" s="61"/>
      <c r="AI7978" s="61"/>
      <c r="AJ7978" s="61"/>
      <c r="AK7978" s="61"/>
      <c r="AL7978" s="61"/>
      <c r="AM7978" s="61"/>
      <c r="AN7978" s="61"/>
      <c r="AO7978" s="61"/>
      <c r="AP7978" s="62"/>
      <c r="AQ7978" s="61"/>
      <c r="AR7978" s="61"/>
      <c r="AS7978" s="61"/>
      <c r="AT7978" s="61"/>
      <c r="AU7978" s="61"/>
      <c r="AV7978" s="61"/>
      <c r="AW7978" s="60"/>
    </row>
    <row r="7979" s="59" customFormat="1" customHeight="1" spans="1:49">
      <c r="A7979" s="60"/>
      <c r="B7979" s="60"/>
      <c r="C7979" s="60"/>
      <c r="D7979" s="60"/>
      <c r="H7979" s="61"/>
      <c r="I7979" s="61"/>
      <c r="J7979" s="61"/>
      <c r="K7979" s="61"/>
      <c r="L7979" s="61"/>
      <c r="M7979" s="61"/>
      <c r="N7979" s="61"/>
      <c r="O7979" s="61"/>
      <c r="P7979" s="61"/>
      <c r="Q7979" s="61"/>
      <c r="R7979" s="61"/>
      <c r="S7979" s="61"/>
      <c r="T7979" s="61"/>
      <c r="U7979" s="61"/>
      <c r="V7979" s="61"/>
      <c r="W7979" s="61"/>
      <c r="X7979" s="61"/>
      <c r="Y7979" s="61"/>
      <c r="Z7979" s="61"/>
      <c r="AA7979" s="61"/>
      <c r="AB7979" s="61"/>
      <c r="AC7979" s="61"/>
      <c r="AD7979" s="61"/>
      <c r="AE7979" s="61"/>
      <c r="AF7979" s="61"/>
      <c r="AG7979" s="61"/>
      <c r="AH7979" s="61"/>
      <c r="AI7979" s="61"/>
      <c r="AJ7979" s="61"/>
      <c r="AK7979" s="61"/>
      <c r="AL7979" s="61"/>
      <c r="AM7979" s="61"/>
      <c r="AN7979" s="61"/>
      <c r="AO7979" s="61"/>
      <c r="AP7979" s="62"/>
      <c r="AQ7979" s="61"/>
      <c r="AR7979" s="61"/>
      <c r="AS7979" s="61"/>
      <c r="AT7979" s="61"/>
      <c r="AU7979" s="61"/>
      <c r="AV7979" s="61"/>
      <c r="AW7979" s="60"/>
    </row>
    <row r="7980" s="59" customFormat="1" customHeight="1" spans="1:49">
      <c r="A7980" s="60"/>
      <c r="B7980" s="60"/>
      <c r="C7980" s="60"/>
      <c r="D7980" s="60"/>
      <c r="H7980" s="61"/>
      <c r="I7980" s="61"/>
      <c r="J7980" s="61"/>
      <c r="K7980" s="61"/>
      <c r="L7980" s="61"/>
      <c r="M7980" s="61"/>
      <c r="N7980" s="61"/>
      <c r="O7980" s="61"/>
      <c r="P7980" s="61"/>
      <c r="Q7980" s="61"/>
      <c r="R7980" s="61"/>
      <c r="S7980" s="61"/>
      <c r="T7980" s="61"/>
      <c r="U7980" s="61"/>
      <c r="V7980" s="61"/>
      <c r="W7980" s="61"/>
      <c r="X7980" s="61"/>
      <c r="Y7980" s="61"/>
      <c r="Z7980" s="61"/>
      <c r="AA7980" s="61"/>
      <c r="AB7980" s="61"/>
      <c r="AC7980" s="61"/>
      <c r="AD7980" s="61"/>
      <c r="AE7980" s="61"/>
      <c r="AF7980" s="61"/>
      <c r="AG7980" s="61"/>
      <c r="AH7980" s="61"/>
      <c r="AI7980" s="61"/>
      <c r="AJ7980" s="61"/>
      <c r="AK7980" s="61"/>
      <c r="AL7980" s="61"/>
      <c r="AM7980" s="61"/>
      <c r="AN7980" s="61"/>
      <c r="AO7980" s="61"/>
      <c r="AP7980" s="62"/>
      <c r="AQ7980" s="61"/>
      <c r="AR7980" s="61"/>
      <c r="AS7980" s="61"/>
      <c r="AT7980" s="61"/>
      <c r="AU7980" s="61"/>
      <c r="AV7980" s="61"/>
      <c r="AW7980" s="60"/>
    </row>
    <row r="7981" s="59" customFormat="1" customHeight="1" spans="1:49">
      <c r="A7981" s="60"/>
      <c r="B7981" s="60"/>
      <c r="C7981" s="60"/>
      <c r="D7981" s="60"/>
      <c r="H7981" s="61"/>
      <c r="I7981" s="61"/>
      <c r="J7981" s="61"/>
      <c r="K7981" s="61"/>
      <c r="L7981" s="61"/>
      <c r="M7981" s="61"/>
      <c r="N7981" s="61"/>
      <c r="O7981" s="61"/>
      <c r="P7981" s="61"/>
      <c r="Q7981" s="61"/>
      <c r="R7981" s="61"/>
      <c r="S7981" s="61"/>
      <c r="T7981" s="61"/>
      <c r="U7981" s="61"/>
      <c r="V7981" s="61"/>
      <c r="W7981" s="61"/>
      <c r="X7981" s="61"/>
      <c r="Y7981" s="61"/>
      <c r="Z7981" s="61"/>
      <c r="AA7981" s="61"/>
      <c r="AB7981" s="61"/>
      <c r="AC7981" s="61"/>
      <c r="AD7981" s="61"/>
      <c r="AE7981" s="61"/>
      <c r="AF7981" s="61"/>
      <c r="AG7981" s="61"/>
      <c r="AH7981" s="61"/>
      <c r="AI7981" s="61"/>
      <c r="AJ7981" s="61"/>
      <c r="AK7981" s="61"/>
      <c r="AL7981" s="61"/>
      <c r="AM7981" s="61"/>
      <c r="AN7981" s="61"/>
      <c r="AO7981" s="61"/>
      <c r="AP7981" s="62"/>
      <c r="AQ7981" s="61"/>
      <c r="AR7981" s="61"/>
      <c r="AS7981" s="61"/>
      <c r="AT7981" s="61"/>
      <c r="AU7981" s="61"/>
      <c r="AV7981" s="61"/>
      <c r="AW7981" s="60"/>
    </row>
    <row r="7982" s="59" customFormat="1" customHeight="1" spans="1:49">
      <c r="A7982" s="60"/>
      <c r="B7982" s="60"/>
      <c r="C7982" s="60"/>
      <c r="D7982" s="60"/>
      <c r="H7982" s="61"/>
      <c r="I7982" s="61"/>
      <c r="J7982" s="61"/>
      <c r="K7982" s="61"/>
      <c r="L7982" s="61"/>
      <c r="M7982" s="61"/>
      <c r="N7982" s="61"/>
      <c r="O7982" s="61"/>
      <c r="P7982" s="61"/>
      <c r="Q7982" s="61"/>
      <c r="R7982" s="61"/>
      <c r="S7982" s="61"/>
      <c r="T7982" s="61"/>
      <c r="U7982" s="61"/>
      <c r="V7982" s="61"/>
      <c r="W7982" s="61"/>
      <c r="X7982" s="61"/>
      <c r="Y7982" s="61"/>
      <c r="Z7982" s="61"/>
      <c r="AA7982" s="61"/>
      <c r="AB7982" s="61"/>
      <c r="AC7982" s="61"/>
      <c r="AD7982" s="61"/>
      <c r="AE7982" s="61"/>
      <c r="AF7982" s="61"/>
      <c r="AG7982" s="61"/>
      <c r="AH7982" s="61"/>
      <c r="AI7982" s="61"/>
      <c r="AJ7982" s="61"/>
      <c r="AK7982" s="61"/>
      <c r="AL7982" s="61"/>
      <c r="AM7982" s="61"/>
      <c r="AN7982" s="61"/>
      <c r="AO7982" s="61"/>
      <c r="AP7982" s="62"/>
      <c r="AQ7982" s="61"/>
      <c r="AR7982" s="61"/>
      <c r="AS7982" s="61"/>
      <c r="AT7982" s="61"/>
      <c r="AU7982" s="61"/>
      <c r="AV7982" s="61"/>
      <c r="AW7982" s="60"/>
    </row>
    <row r="7983" s="59" customFormat="1" customHeight="1" spans="1:49">
      <c r="A7983" s="60"/>
      <c r="B7983" s="60"/>
      <c r="C7983" s="60"/>
      <c r="D7983" s="60"/>
      <c r="H7983" s="61"/>
      <c r="I7983" s="61"/>
      <c r="J7983" s="61"/>
      <c r="K7983" s="61"/>
      <c r="L7983" s="61"/>
      <c r="M7983" s="61"/>
      <c r="N7983" s="61"/>
      <c r="O7983" s="61"/>
      <c r="P7983" s="61"/>
      <c r="Q7983" s="61"/>
      <c r="R7983" s="61"/>
      <c r="S7983" s="61"/>
      <c r="T7983" s="61"/>
      <c r="U7983" s="61"/>
      <c r="V7983" s="61"/>
      <c r="W7983" s="61"/>
      <c r="X7983" s="61"/>
      <c r="Y7983" s="61"/>
      <c r="Z7983" s="61"/>
      <c r="AA7983" s="61"/>
      <c r="AB7983" s="61"/>
      <c r="AC7983" s="61"/>
      <c r="AD7983" s="61"/>
      <c r="AE7983" s="61"/>
      <c r="AF7983" s="61"/>
      <c r="AG7983" s="61"/>
      <c r="AH7983" s="61"/>
      <c r="AI7983" s="61"/>
      <c r="AJ7983" s="61"/>
      <c r="AK7983" s="61"/>
      <c r="AL7983" s="61"/>
      <c r="AM7983" s="61"/>
      <c r="AN7983" s="61"/>
      <c r="AO7983" s="61"/>
      <c r="AP7983" s="62"/>
      <c r="AQ7983" s="61"/>
      <c r="AR7983" s="61"/>
      <c r="AS7983" s="61"/>
      <c r="AT7983" s="61"/>
      <c r="AU7983" s="61"/>
      <c r="AV7983" s="61"/>
      <c r="AW7983" s="60"/>
    </row>
    <row r="7984" s="59" customFormat="1" customHeight="1" spans="1:49">
      <c r="A7984" s="60"/>
      <c r="B7984" s="60"/>
      <c r="C7984" s="60"/>
      <c r="D7984" s="60"/>
      <c r="H7984" s="61"/>
      <c r="I7984" s="61"/>
      <c r="J7984" s="61"/>
      <c r="K7984" s="61"/>
      <c r="L7984" s="61"/>
      <c r="M7984" s="61"/>
      <c r="N7984" s="61"/>
      <c r="O7984" s="61"/>
      <c r="P7984" s="61"/>
      <c r="Q7984" s="61"/>
      <c r="R7984" s="61"/>
      <c r="S7984" s="61"/>
      <c r="T7984" s="61"/>
      <c r="U7984" s="61"/>
      <c r="V7984" s="61"/>
      <c r="W7984" s="61"/>
      <c r="X7984" s="61"/>
      <c r="Y7984" s="61"/>
      <c r="Z7984" s="61"/>
      <c r="AA7984" s="61"/>
      <c r="AB7984" s="61"/>
      <c r="AC7984" s="61"/>
      <c r="AD7984" s="61"/>
      <c r="AE7984" s="61"/>
      <c r="AF7984" s="61"/>
      <c r="AG7984" s="61"/>
      <c r="AH7984" s="61"/>
      <c r="AI7984" s="61"/>
      <c r="AJ7984" s="61"/>
      <c r="AK7984" s="61"/>
      <c r="AL7984" s="61"/>
      <c r="AM7984" s="61"/>
      <c r="AN7984" s="61"/>
      <c r="AO7984" s="61"/>
      <c r="AP7984" s="62"/>
      <c r="AQ7984" s="61"/>
      <c r="AR7984" s="61"/>
      <c r="AS7984" s="61"/>
      <c r="AT7984" s="61"/>
      <c r="AU7984" s="61"/>
      <c r="AV7984" s="61"/>
      <c r="AW7984" s="60"/>
    </row>
    <row r="7985" s="59" customFormat="1" customHeight="1" spans="1:49">
      <c r="A7985" s="60"/>
      <c r="B7985" s="60"/>
      <c r="C7985" s="60"/>
      <c r="D7985" s="60"/>
      <c r="H7985" s="61"/>
      <c r="I7985" s="61"/>
      <c r="J7985" s="61"/>
      <c r="K7985" s="61"/>
      <c r="L7985" s="61"/>
      <c r="M7985" s="61"/>
      <c r="N7985" s="61"/>
      <c r="O7985" s="61"/>
      <c r="P7985" s="61"/>
      <c r="Q7985" s="61"/>
      <c r="R7985" s="61"/>
      <c r="S7985" s="61"/>
      <c r="T7985" s="61"/>
      <c r="U7985" s="61"/>
      <c r="V7985" s="61"/>
      <c r="W7985" s="61"/>
      <c r="X7985" s="61"/>
      <c r="Y7985" s="61"/>
      <c r="Z7985" s="61"/>
      <c r="AA7985" s="61"/>
      <c r="AB7985" s="61"/>
      <c r="AC7985" s="61"/>
      <c r="AD7985" s="61"/>
      <c r="AE7985" s="61"/>
      <c r="AF7985" s="61"/>
      <c r="AG7985" s="61"/>
      <c r="AH7985" s="61"/>
      <c r="AI7985" s="61"/>
      <c r="AJ7985" s="61"/>
      <c r="AK7985" s="61"/>
      <c r="AL7985" s="61"/>
      <c r="AM7985" s="61"/>
      <c r="AN7985" s="61"/>
      <c r="AO7985" s="61"/>
      <c r="AP7985" s="62"/>
      <c r="AQ7985" s="61"/>
      <c r="AR7985" s="61"/>
      <c r="AS7985" s="61"/>
      <c r="AT7985" s="61"/>
      <c r="AU7985" s="61"/>
      <c r="AV7985" s="61"/>
      <c r="AW7985" s="60"/>
    </row>
    <row r="7986" s="59" customFormat="1" customHeight="1" spans="1:49">
      <c r="A7986" s="60"/>
      <c r="B7986" s="60"/>
      <c r="C7986" s="60"/>
      <c r="D7986" s="60"/>
      <c r="H7986" s="61"/>
      <c r="I7986" s="61"/>
      <c r="J7986" s="61"/>
      <c r="K7986" s="61"/>
      <c r="L7986" s="61"/>
      <c r="M7986" s="61"/>
      <c r="N7986" s="61"/>
      <c r="O7986" s="61"/>
      <c r="P7986" s="61"/>
      <c r="Q7986" s="61"/>
      <c r="R7986" s="61"/>
      <c r="S7986" s="61"/>
      <c r="T7986" s="61"/>
      <c r="U7986" s="61"/>
      <c r="V7986" s="61"/>
      <c r="W7986" s="61"/>
      <c r="X7986" s="61"/>
      <c r="Y7986" s="61"/>
      <c r="Z7986" s="61"/>
      <c r="AA7986" s="61"/>
      <c r="AB7986" s="61"/>
      <c r="AC7986" s="61"/>
      <c r="AD7986" s="61"/>
      <c r="AE7986" s="61"/>
      <c r="AF7986" s="61"/>
      <c r="AG7986" s="61"/>
      <c r="AH7986" s="61"/>
      <c r="AI7986" s="61"/>
      <c r="AJ7986" s="61"/>
      <c r="AK7986" s="61"/>
      <c r="AL7986" s="61"/>
      <c r="AM7986" s="61"/>
      <c r="AN7986" s="61"/>
      <c r="AO7986" s="61"/>
      <c r="AP7986" s="62"/>
      <c r="AQ7986" s="61"/>
      <c r="AR7986" s="61"/>
      <c r="AS7986" s="61"/>
      <c r="AT7986" s="61"/>
      <c r="AU7986" s="61"/>
      <c r="AV7986" s="61"/>
      <c r="AW7986" s="60"/>
    </row>
    <row r="7987" s="59" customFormat="1" customHeight="1" spans="1:49">
      <c r="A7987" s="60"/>
      <c r="B7987" s="60"/>
      <c r="C7987" s="60"/>
      <c r="D7987" s="60"/>
      <c r="H7987" s="61"/>
      <c r="I7987" s="61"/>
      <c r="J7987" s="61"/>
      <c r="K7987" s="61"/>
      <c r="L7987" s="61"/>
      <c r="M7987" s="61"/>
      <c r="N7987" s="61"/>
      <c r="O7987" s="61"/>
      <c r="P7987" s="61"/>
      <c r="Q7987" s="61"/>
      <c r="R7987" s="61"/>
      <c r="S7987" s="61"/>
      <c r="T7987" s="61"/>
      <c r="U7987" s="61"/>
      <c r="V7987" s="61"/>
      <c r="W7987" s="61"/>
      <c r="X7987" s="61"/>
      <c r="Y7987" s="61"/>
      <c r="Z7987" s="61"/>
      <c r="AA7987" s="61"/>
      <c r="AB7987" s="61"/>
      <c r="AC7987" s="61"/>
      <c r="AD7987" s="61"/>
      <c r="AE7987" s="61"/>
      <c r="AF7987" s="61"/>
      <c r="AG7987" s="61"/>
      <c r="AH7987" s="61"/>
      <c r="AI7987" s="61"/>
      <c r="AJ7987" s="61"/>
      <c r="AK7987" s="61"/>
      <c r="AL7987" s="61"/>
      <c r="AM7987" s="61"/>
      <c r="AN7987" s="61"/>
      <c r="AO7987" s="61"/>
      <c r="AP7987" s="62"/>
      <c r="AQ7987" s="61"/>
      <c r="AR7987" s="61"/>
      <c r="AS7987" s="61"/>
      <c r="AT7987" s="61"/>
      <c r="AU7987" s="61"/>
      <c r="AV7987" s="61"/>
      <c r="AW7987" s="60"/>
    </row>
    <row r="7988" s="59" customFormat="1" customHeight="1" spans="1:49">
      <c r="A7988" s="60"/>
      <c r="B7988" s="60"/>
      <c r="C7988" s="60"/>
      <c r="D7988" s="60"/>
      <c r="H7988" s="61"/>
      <c r="I7988" s="61"/>
      <c r="J7988" s="61"/>
      <c r="K7988" s="61"/>
      <c r="L7988" s="61"/>
      <c r="M7988" s="61"/>
      <c r="N7988" s="61"/>
      <c r="O7988" s="61"/>
      <c r="P7988" s="61"/>
      <c r="Q7988" s="61"/>
      <c r="R7988" s="61"/>
      <c r="S7988" s="61"/>
      <c r="T7988" s="61"/>
      <c r="U7988" s="61"/>
      <c r="V7988" s="61"/>
      <c r="W7988" s="61"/>
      <c r="X7988" s="61"/>
      <c r="Y7988" s="61"/>
      <c r="Z7988" s="61"/>
      <c r="AA7988" s="61"/>
      <c r="AB7988" s="61"/>
      <c r="AC7988" s="61"/>
      <c r="AD7988" s="61"/>
      <c r="AE7988" s="61"/>
      <c r="AF7988" s="61"/>
      <c r="AG7988" s="61"/>
      <c r="AH7988" s="61"/>
      <c r="AI7988" s="61"/>
      <c r="AJ7988" s="61"/>
      <c r="AK7988" s="61"/>
      <c r="AL7988" s="61"/>
      <c r="AM7988" s="61"/>
      <c r="AN7988" s="61"/>
      <c r="AO7988" s="61"/>
      <c r="AP7988" s="62"/>
      <c r="AQ7988" s="61"/>
      <c r="AR7988" s="61"/>
      <c r="AS7988" s="61"/>
      <c r="AT7988" s="61"/>
      <c r="AU7988" s="61"/>
      <c r="AV7988" s="61"/>
      <c r="AW7988" s="60"/>
    </row>
    <row r="7989" s="59" customFormat="1" customHeight="1" spans="1:49">
      <c r="A7989" s="60"/>
      <c r="B7989" s="60"/>
      <c r="C7989" s="60"/>
      <c r="D7989" s="60"/>
      <c r="H7989" s="61"/>
      <c r="I7989" s="61"/>
      <c r="J7989" s="61"/>
      <c r="K7989" s="61"/>
      <c r="L7989" s="61"/>
      <c r="M7989" s="61"/>
      <c r="N7989" s="61"/>
      <c r="O7989" s="61"/>
      <c r="P7989" s="61"/>
      <c r="Q7989" s="61"/>
      <c r="R7989" s="61"/>
      <c r="S7989" s="61"/>
      <c r="T7989" s="61"/>
      <c r="U7989" s="61"/>
      <c r="V7989" s="61"/>
      <c r="W7989" s="61"/>
      <c r="X7989" s="61"/>
      <c r="Y7989" s="61"/>
      <c r="Z7989" s="61"/>
      <c r="AA7989" s="61"/>
      <c r="AB7989" s="61"/>
      <c r="AC7989" s="61"/>
      <c r="AD7989" s="61"/>
      <c r="AE7989" s="61"/>
      <c r="AF7989" s="61"/>
      <c r="AG7989" s="61"/>
      <c r="AH7989" s="61"/>
      <c r="AI7989" s="61"/>
      <c r="AJ7989" s="61"/>
      <c r="AK7989" s="61"/>
      <c r="AL7989" s="61"/>
      <c r="AM7989" s="61"/>
      <c r="AN7989" s="61"/>
      <c r="AO7989" s="61"/>
      <c r="AP7989" s="62"/>
      <c r="AQ7989" s="61"/>
      <c r="AR7989" s="61"/>
      <c r="AS7989" s="61"/>
      <c r="AT7989" s="61"/>
      <c r="AU7989" s="61"/>
      <c r="AV7989" s="61"/>
      <c r="AW7989" s="60"/>
    </row>
    <row r="7990" s="59" customFormat="1" customHeight="1" spans="1:49">
      <c r="A7990" s="60"/>
      <c r="B7990" s="60"/>
      <c r="C7990" s="60"/>
      <c r="D7990" s="60"/>
      <c r="H7990" s="61"/>
      <c r="I7990" s="61"/>
      <c r="J7990" s="61"/>
      <c r="K7990" s="61"/>
      <c r="L7990" s="61"/>
      <c r="M7990" s="61"/>
      <c r="N7990" s="61"/>
      <c r="O7990" s="61"/>
      <c r="P7990" s="61"/>
      <c r="Q7990" s="61"/>
      <c r="R7990" s="61"/>
      <c r="S7990" s="61"/>
      <c r="T7990" s="61"/>
      <c r="U7990" s="61"/>
      <c r="V7990" s="61"/>
      <c r="W7990" s="61"/>
      <c r="X7990" s="61"/>
      <c r="Y7990" s="61"/>
      <c r="Z7990" s="61"/>
      <c r="AA7990" s="61"/>
      <c r="AB7990" s="61"/>
      <c r="AC7990" s="61"/>
      <c r="AD7990" s="61"/>
      <c r="AE7990" s="61"/>
      <c r="AF7990" s="61"/>
      <c r="AG7990" s="61"/>
      <c r="AH7990" s="61"/>
      <c r="AI7990" s="61"/>
      <c r="AJ7990" s="61"/>
      <c r="AK7990" s="61"/>
      <c r="AL7990" s="61"/>
      <c r="AM7990" s="61"/>
      <c r="AN7990" s="61"/>
      <c r="AO7990" s="61"/>
      <c r="AP7990" s="62"/>
      <c r="AQ7990" s="61"/>
      <c r="AR7990" s="61"/>
      <c r="AS7990" s="61"/>
      <c r="AT7990" s="61"/>
      <c r="AU7990" s="61"/>
      <c r="AV7990" s="61"/>
      <c r="AW7990" s="60"/>
    </row>
    <row r="7991" s="59" customFormat="1" customHeight="1" spans="1:49">
      <c r="A7991" s="60"/>
      <c r="B7991" s="60"/>
      <c r="C7991" s="60"/>
      <c r="D7991" s="60"/>
      <c r="H7991" s="61"/>
      <c r="I7991" s="61"/>
      <c r="J7991" s="61"/>
      <c r="K7991" s="61"/>
      <c r="L7991" s="61"/>
      <c r="M7991" s="61"/>
      <c r="N7991" s="61"/>
      <c r="O7991" s="61"/>
      <c r="P7991" s="61"/>
      <c r="Q7991" s="61"/>
      <c r="R7991" s="61"/>
      <c r="S7991" s="61"/>
      <c r="T7991" s="61"/>
      <c r="U7991" s="61"/>
      <c r="V7991" s="61"/>
      <c r="W7991" s="61"/>
      <c r="X7991" s="61"/>
      <c r="Y7991" s="61"/>
      <c r="Z7991" s="61"/>
      <c r="AA7991" s="61"/>
      <c r="AB7991" s="61"/>
      <c r="AC7991" s="61"/>
      <c r="AD7991" s="61"/>
      <c r="AE7991" s="61"/>
      <c r="AF7991" s="61"/>
      <c r="AG7991" s="61"/>
      <c r="AH7991" s="61"/>
      <c r="AI7991" s="61"/>
      <c r="AJ7991" s="61"/>
      <c r="AK7991" s="61"/>
      <c r="AL7991" s="61"/>
      <c r="AM7991" s="61"/>
      <c r="AN7991" s="61"/>
      <c r="AO7991" s="61"/>
      <c r="AP7991" s="62"/>
      <c r="AQ7991" s="61"/>
      <c r="AR7991" s="61"/>
      <c r="AS7991" s="61"/>
      <c r="AT7991" s="61"/>
      <c r="AU7991" s="61"/>
      <c r="AV7991" s="61"/>
      <c r="AW7991" s="60"/>
    </row>
    <row r="7992" s="59" customFormat="1" customHeight="1" spans="1:49">
      <c r="A7992" s="60"/>
      <c r="B7992" s="60"/>
      <c r="C7992" s="60"/>
      <c r="D7992" s="60"/>
      <c r="H7992" s="61"/>
      <c r="I7992" s="61"/>
      <c r="J7992" s="61"/>
      <c r="K7992" s="61"/>
      <c r="L7992" s="61"/>
      <c r="M7992" s="61"/>
      <c r="N7992" s="61"/>
      <c r="O7992" s="61"/>
      <c r="P7992" s="61"/>
      <c r="Q7992" s="61"/>
      <c r="R7992" s="61"/>
      <c r="S7992" s="61"/>
      <c r="T7992" s="61"/>
      <c r="U7992" s="61"/>
      <c r="V7992" s="61"/>
      <c r="W7992" s="61"/>
      <c r="X7992" s="61"/>
      <c r="Y7992" s="61"/>
      <c r="Z7992" s="61"/>
      <c r="AA7992" s="61"/>
      <c r="AB7992" s="61"/>
      <c r="AC7992" s="61"/>
      <c r="AD7992" s="61"/>
      <c r="AE7992" s="61"/>
      <c r="AF7992" s="61"/>
      <c r="AG7992" s="61"/>
      <c r="AH7992" s="61"/>
      <c r="AI7992" s="61"/>
      <c r="AJ7992" s="61"/>
      <c r="AK7992" s="61"/>
      <c r="AL7992" s="61"/>
      <c r="AM7992" s="61"/>
      <c r="AN7992" s="61"/>
      <c r="AO7992" s="61"/>
      <c r="AP7992" s="62"/>
      <c r="AQ7992" s="61"/>
      <c r="AR7992" s="61"/>
      <c r="AS7992" s="61"/>
      <c r="AT7992" s="61"/>
      <c r="AU7992" s="61"/>
      <c r="AV7992" s="61"/>
      <c r="AW7992" s="60"/>
    </row>
    <row r="7993" s="59" customFormat="1" customHeight="1" spans="1:49">
      <c r="A7993" s="60"/>
      <c r="B7993" s="60"/>
      <c r="C7993" s="60"/>
      <c r="D7993" s="60"/>
      <c r="H7993" s="61"/>
      <c r="I7993" s="61"/>
      <c r="J7993" s="61"/>
      <c r="K7993" s="61"/>
      <c r="L7993" s="61"/>
      <c r="M7993" s="61"/>
      <c r="N7993" s="61"/>
      <c r="O7993" s="61"/>
      <c r="P7993" s="61"/>
      <c r="Q7993" s="61"/>
      <c r="R7993" s="61"/>
      <c r="S7993" s="61"/>
      <c r="T7993" s="61"/>
      <c r="U7993" s="61"/>
      <c r="V7993" s="61"/>
      <c r="W7993" s="61"/>
      <c r="X7993" s="61"/>
      <c r="Y7993" s="61"/>
      <c r="Z7993" s="61"/>
      <c r="AA7993" s="61"/>
      <c r="AB7993" s="61"/>
      <c r="AC7993" s="61"/>
      <c r="AD7993" s="61"/>
      <c r="AE7993" s="61"/>
      <c r="AF7993" s="61"/>
      <c r="AG7993" s="61"/>
      <c r="AH7993" s="61"/>
      <c r="AI7993" s="61"/>
      <c r="AJ7993" s="61"/>
      <c r="AK7993" s="61"/>
      <c r="AL7993" s="61"/>
      <c r="AM7993" s="61"/>
      <c r="AN7993" s="61"/>
      <c r="AO7993" s="61"/>
      <c r="AP7993" s="62"/>
      <c r="AQ7993" s="61"/>
      <c r="AR7993" s="61"/>
      <c r="AS7993" s="61"/>
      <c r="AT7993" s="61"/>
      <c r="AU7993" s="61"/>
      <c r="AV7993" s="61"/>
      <c r="AW7993" s="60"/>
    </row>
    <row r="7994" s="59" customFormat="1" customHeight="1" spans="1:49">
      <c r="A7994" s="60"/>
      <c r="B7994" s="60"/>
      <c r="C7994" s="60"/>
      <c r="D7994" s="60"/>
      <c r="H7994" s="61"/>
      <c r="I7994" s="61"/>
      <c r="J7994" s="61"/>
      <c r="K7994" s="61"/>
      <c r="L7994" s="61"/>
      <c r="M7994" s="61"/>
      <c r="N7994" s="61"/>
      <c r="O7994" s="61"/>
      <c r="P7994" s="61"/>
      <c r="Q7994" s="61"/>
      <c r="R7994" s="61"/>
      <c r="S7994" s="61"/>
      <c r="T7994" s="61"/>
      <c r="U7994" s="61"/>
      <c r="V7994" s="61"/>
      <c r="W7994" s="61"/>
      <c r="X7994" s="61"/>
      <c r="Y7994" s="61"/>
      <c r="Z7994" s="61"/>
      <c r="AA7994" s="61"/>
      <c r="AB7994" s="61"/>
      <c r="AC7994" s="61"/>
      <c r="AD7994" s="61"/>
      <c r="AE7994" s="61"/>
      <c r="AF7994" s="61"/>
      <c r="AG7994" s="61"/>
      <c r="AH7994" s="61"/>
      <c r="AI7994" s="61"/>
      <c r="AJ7994" s="61"/>
      <c r="AK7994" s="61"/>
      <c r="AL7994" s="61"/>
      <c r="AM7994" s="61"/>
      <c r="AN7994" s="61"/>
      <c r="AO7994" s="61"/>
      <c r="AP7994" s="62"/>
      <c r="AQ7994" s="61"/>
      <c r="AR7994" s="61"/>
      <c r="AS7994" s="61"/>
      <c r="AT7994" s="61"/>
      <c r="AU7994" s="61"/>
      <c r="AV7994" s="61"/>
      <c r="AW7994" s="60"/>
    </row>
    <row r="7995" s="59" customFormat="1" customHeight="1" spans="1:49">
      <c r="A7995" s="60"/>
      <c r="B7995" s="60"/>
      <c r="C7995" s="60"/>
      <c r="D7995" s="60"/>
      <c r="H7995" s="61"/>
      <c r="I7995" s="61"/>
      <c r="J7995" s="61"/>
      <c r="K7995" s="61"/>
      <c r="L7995" s="61"/>
      <c r="M7995" s="61"/>
      <c r="N7995" s="61"/>
      <c r="O7995" s="61"/>
      <c r="P7995" s="61"/>
      <c r="Q7995" s="61"/>
      <c r="R7995" s="61"/>
      <c r="S7995" s="61"/>
      <c r="T7995" s="61"/>
      <c r="U7995" s="61"/>
      <c r="V7995" s="61"/>
      <c r="W7995" s="61"/>
      <c r="X7995" s="61"/>
      <c r="Y7995" s="61"/>
      <c r="Z7995" s="61"/>
      <c r="AA7995" s="61"/>
      <c r="AB7995" s="61"/>
      <c r="AC7995" s="61"/>
      <c r="AD7995" s="61"/>
      <c r="AE7995" s="61"/>
      <c r="AF7995" s="61"/>
      <c r="AG7995" s="61"/>
      <c r="AH7995" s="61"/>
      <c r="AI7995" s="61"/>
      <c r="AJ7995" s="61"/>
      <c r="AK7995" s="61"/>
      <c r="AL7995" s="61"/>
      <c r="AM7995" s="61"/>
      <c r="AN7995" s="61"/>
      <c r="AO7995" s="61"/>
      <c r="AP7995" s="62"/>
      <c r="AQ7995" s="61"/>
      <c r="AR7995" s="61"/>
      <c r="AS7995" s="61"/>
      <c r="AT7995" s="61"/>
      <c r="AU7995" s="61"/>
      <c r="AV7995" s="61"/>
      <c r="AW7995" s="60"/>
    </row>
    <row r="7996" s="59" customFormat="1" customHeight="1" spans="1:49">
      <c r="A7996" s="60"/>
      <c r="B7996" s="60"/>
      <c r="C7996" s="60"/>
      <c r="D7996" s="60"/>
      <c r="H7996" s="61"/>
      <c r="I7996" s="61"/>
      <c r="J7996" s="61"/>
      <c r="K7996" s="61"/>
      <c r="L7996" s="61"/>
      <c r="M7996" s="61"/>
      <c r="N7996" s="61"/>
      <c r="O7996" s="61"/>
      <c r="P7996" s="61"/>
      <c r="Q7996" s="61"/>
      <c r="R7996" s="61"/>
      <c r="S7996" s="61"/>
      <c r="T7996" s="61"/>
      <c r="U7996" s="61"/>
      <c r="V7996" s="61"/>
      <c r="W7996" s="61"/>
      <c r="X7996" s="61"/>
      <c r="Y7996" s="61"/>
      <c r="Z7996" s="61"/>
      <c r="AA7996" s="61"/>
      <c r="AB7996" s="61"/>
      <c r="AC7996" s="61"/>
      <c r="AD7996" s="61"/>
      <c r="AE7996" s="61"/>
      <c r="AF7996" s="61"/>
      <c r="AG7996" s="61"/>
      <c r="AH7996" s="61"/>
      <c r="AI7996" s="61"/>
      <c r="AJ7996" s="61"/>
      <c r="AK7996" s="61"/>
      <c r="AL7996" s="61"/>
      <c r="AM7996" s="61"/>
      <c r="AN7996" s="61"/>
      <c r="AO7996" s="61"/>
      <c r="AP7996" s="62"/>
      <c r="AQ7996" s="61"/>
      <c r="AR7996" s="61"/>
      <c r="AS7996" s="61"/>
      <c r="AT7996" s="61"/>
      <c r="AU7996" s="61"/>
      <c r="AV7996" s="61"/>
      <c r="AW7996" s="60"/>
    </row>
    <row r="7997" s="59" customFormat="1" customHeight="1" spans="1:49">
      <c r="A7997" s="60"/>
      <c r="B7997" s="60"/>
      <c r="C7997" s="60"/>
      <c r="D7997" s="60"/>
      <c r="H7997" s="61"/>
      <c r="I7997" s="61"/>
      <c r="J7997" s="61"/>
      <c r="K7997" s="61"/>
      <c r="L7997" s="61"/>
      <c r="M7997" s="61"/>
      <c r="N7997" s="61"/>
      <c r="O7997" s="61"/>
      <c r="P7997" s="61"/>
      <c r="Q7997" s="61"/>
      <c r="R7997" s="61"/>
      <c r="S7997" s="61"/>
      <c r="T7997" s="61"/>
      <c r="U7997" s="61"/>
      <c r="V7997" s="61"/>
      <c r="W7997" s="61"/>
      <c r="X7997" s="61"/>
      <c r="Y7997" s="61"/>
      <c r="Z7997" s="61"/>
      <c r="AA7997" s="61"/>
      <c r="AB7997" s="61"/>
      <c r="AC7997" s="61"/>
      <c r="AD7997" s="61"/>
      <c r="AE7997" s="61"/>
      <c r="AF7997" s="61"/>
      <c r="AG7997" s="61"/>
      <c r="AH7997" s="61"/>
      <c r="AI7997" s="61"/>
      <c r="AJ7997" s="61"/>
      <c r="AK7997" s="61"/>
      <c r="AL7997" s="61"/>
      <c r="AM7997" s="61"/>
      <c r="AN7997" s="61"/>
      <c r="AO7997" s="61"/>
      <c r="AP7997" s="62"/>
      <c r="AQ7997" s="61"/>
      <c r="AR7997" s="61"/>
      <c r="AS7997" s="61"/>
      <c r="AT7997" s="61"/>
      <c r="AU7997" s="61"/>
      <c r="AV7997" s="61"/>
      <c r="AW7997" s="60"/>
    </row>
    <row r="7998" s="59" customFormat="1" customHeight="1" spans="1:49">
      <c r="A7998" s="60"/>
      <c r="B7998" s="60"/>
      <c r="C7998" s="60"/>
      <c r="D7998" s="60"/>
      <c r="H7998" s="61"/>
      <c r="I7998" s="61"/>
      <c r="J7998" s="61"/>
      <c r="K7998" s="61"/>
      <c r="L7998" s="61"/>
      <c r="M7998" s="61"/>
      <c r="N7998" s="61"/>
      <c r="O7998" s="61"/>
      <c r="P7998" s="61"/>
      <c r="Q7998" s="61"/>
      <c r="R7998" s="61"/>
      <c r="S7998" s="61"/>
      <c r="T7998" s="61"/>
      <c r="U7998" s="61"/>
      <c r="V7998" s="61"/>
      <c r="W7998" s="61"/>
      <c r="X7998" s="61"/>
      <c r="Y7998" s="61"/>
      <c r="Z7998" s="61"/>
      <c r="AA7998" s="61"/>
      <c r="AB7998" s="61"/>
      <c r="AC7998" s="61"/>
      <c r="AD7998" s="61"/>
      <c r="AE7998" s="61"/>
      <c r="AF7998" s="61"/>
      <c r="AG7998" s="61"/>
      <c r="AH7998" s="61"/>
      <c r="AI7998" s="61"/>
      <c r="AJ7998" s="61"/>
      <c r="AK7998" s="61"/>
      <c r="AL7998" s="61"/>
      <c r="AM7998" s="61"/>
      <c r="AN7998" s="61"/>
      <c r="AO7998" s="61"/>
      <c r="AP7998" s="62"/>
      <c r="AQ7998" s="61"/>
      <c r="AR7998" s="61"/>
      <c r="AS7998" s="61"/>
      <c r="AT7998" s="61"/>
      <c r="AU7998" s="61"/>
      <c r="AV7998" s="61"/>
      <c r="AW7998" s="60"/>
    </row>
    <row r="7999" s="59" customFormat="1" customHeight="1" spans="1:49">
      <c r="A7999" s="60"/>
      <c r="B7999" s="60"/>
      <c r="C7999" s="60"/>
      <c r="D7999" s="60"/>
      <c r="H7999" s="61"/>
      <c r="I7999" s="61"/>
      <c r="J7999" s="61"/>
      <c r="K7999" s="61"/>
      <c r="L7999" s="61"/>
      <c r="M7999" s="61"/>
      <c r="N7999" s="61"/>
      <c r="O7999" s="61"/>
      <c r="P7999" s="61"/>
      <c r="Q7999" s="61"/>
      <c r="R7999" s="61"/>
      <c r="S7999" s="61"/>
      <c r="T7999" s="61"/>
      <c r="U7999" s="61"/>
      <c r="V7999" s="61"/>
      <c r="W7999" s="61"/>
      <c r="X7999" s="61"/>
      <c r="Y7999" s="61"/>
      <c r="Z7999" s="61"/>
      <c r="AA7999" s="61"/>
      <c r="AB7999" s="61"/>
      <c r="AC7999" s="61"/>
      <c r="AD7999" s="61"/>
      <c r="AE7999" s="61"/>
      <c r="AF7999" s="61"/>
      <c r="AG7999" s="61"/>
      <c r="AH7999" s="61"/>
      <c r="AI7999" s="61"/>
      <c r="AJ7999" s="61"/>
      <c r="AK7999" s="61"/>
      <c r="AL7999" s="61"/>
      <c r="AM7999" s="61"/>
      <c r="AN7999" s="61"/>
      <c r="AO7999" s="61"/>
      <c r="AP7999" s="62"/>
      <c r="AQ7999" s="61"/>
      <c r="AR7999" s="61"/>
      <c r="AS7999" s="61"/>
      <c r="AT7999" s="61"/>
      <c r="AU7999" s="61"/>
      <c r="AV7999" s="61"/>
      <c r="AW7999" s="60"/>
    </row>
    <row r="8000" s="59" customFormat="1" customHeight="1" spans="1:49">
      <c r="A8000" s="60"/>
      <c r="B8000" s="60"/>
      <c r="C8000" s="60"/>
      <c r="D8000" s="60"/>
      <c r="H8000" s="61"/>
      <c r="I8000" s="61"/>
      <c r="J8000" s="61"/>
      <c r="K8000" s="61"/>
      <c r="L8000" s="61"/>
      <c r="M8000" s="61"/>
      <c r="N8000" s="61"/>
      <c r="O8000" s="61"/>
      <c r="P8000" s="61"/>
      <c r="Q8000" s="61"/>
      <c r="R8000" s="61"/>
      <c r="S8000" s="61"/>
      <c r="T8000" s="61"/>
      <c r="U8000" s="61"/>
      <c r="V8000" s="61"/>
      <c r="W8000" s="61"/>
      <c r="X8000" s="61"/>
      <c r="Y8000" s="61"/>
      <c r="Z8000" s="61"/>
      <c r="AA8000" s="61"/>
      <c r="AB8000" s="61"/>
      <c r="AC8000" s="61"/>
      <c r="AD8000" s="61"/>
      <c r="AE8000" s="61"/>
      <c r="AF8000" s="61"/>
      <c r="AG8000" s="61"/>
      <c r="AH8000" s="61"/>
      <c r="AI8000" s="61"/>
      <c r="AJ8000" s="61"/>
      <c r="AK8000" s="61"/>
      <c r="AL8000" s="61"/>
      <c r="AM8000" s="61"/>
      <c r="AN8000" s="61"/>
      <c r="AO8000" s="61"/>
      <c r="AP8000" s="62"/>
      <c r="AQ8000" s="61"/>
      <c r="AR8000" s="61"/>
      <c r="AS8000" s="61"/>
      <c r="AT8000" s="61"/>
      <c r="AU8000" s="61"/>
      <c r="AV8000" s="61"/>
      <c r="AW8000" s="60"/>
    </row>
    <row r="8001" s="59" customFormat="1" customHeight="1" spans="1:49">
      <c r="A8001" s="60"/>
      <c r="B8001" s="60"/>
      <c r="C8001" s="60"/>
      <c r="D8001" s="60"/>
      <c r="H8001" s="61"/>
      <c r="I8001" s="61"/>
      <c r="J8001" s="61"/>
      <c r="K8001" s="61"/>
      <c r="L8001" s="61"/>
      <c r="M8001" s="61"/>
      <c r="N8001" s="61"/>
      <c r="O8001" s="61"/>
      <c r="P8001" s="61"/>
      <c r="Q8001" s="61"/>
      <c r="R8001" s="61"/>
      <c r="S8001" s="61"/>
      <c r="T8001" s="61"/>
      <c r="U8001" s="61"/>
      <c r="V8001" s="61"/>
      <c r="W8001" s="61"/>
      <c r="X8001" s="61"/>
      <c r="Y8001" s="61"/>
      <c r="Z8001" s="61"/>
      <c r="AA8001" s="61"/>
      <c r="AB8001" s="61"/>
      <c r="AC8001" s="61"/>
      <c r="AD8001" s="61"/>
      <c r="AE8001" s="61"/>
      <c r="AF8001" s="61"/>
      <c r="AG8001" s="61"/>
      <c r="AH8001" s="61"/>
      <c r="AI8001" s="61"/>
      <c r="AJ8001" s="61"/>
      <c r="AK8001" s="61"/>
      <c r="AL8001" s="61"/>
      <c r="AM8001" s="61"/>
      <c r="AN8001" s="61"/>
      <c r="AO8001" s="61"/>
      <c r="AP8001" s="62"/>
      <c r="AQ8001" s="61"/>
      <c r="AR8001" s="61"/>
      <c r="AS8001" s="61"/>
      <c r="AT8001" s="61"/>
      <c r="AU8001" s="61"/>
      <c r="AV8001" s="61"/>
      <c r="AW8001" s="60"/>
    </row>
    <row r="8002" s="59" customFormat="1" customHeight="1" spans="1:49">
      <c r="A8002" s="60"/>
      <c r="B8002" s="60"/>
      <c r="C8002" s="60"/>
      <c r="D8002" s="60"/>
      <c r="H8002" s="61"/>
      <c r="I8002" s="61"/>
      <c r="J8002" s="61"/>
      <c r="K8002" s="61"/>
      <c r="L8002" s="61"/>
      <c r="M8002" s="61"/>
      <c r="N8002" s="61"/>
      <c r="O8002" s="61"/>
      <c r="P8002" s="61"/>
      <c r="Q8002" s="61"/>
      <c r="R8002" s="61"/>
      <c r="S8002" s="61"/>
      <c r="T8002" s="61"/>
      <c r="U8002" s="61"/>
      <c r="V8002" s="61"/>
      <c r="W8002" s="61"/>
      <c r="X8002" s="61"/>
      <c r="Y8002" s="61"/>
      <c r="Z8002" s="61"/>
      <c r="AA8002" s="61"/>
      <c r="AB8002" s="61"/>
      <c r="AC8002" s="61"/>
      <c r="AD8002" s="61"/>
      <c r="AE8002" s="61"/>
      <c r="AF8002" s="61"/>
      <c r="AG8002" s="61"/>
      <c r="AH8002" s="61"/>
      <c r="AI8002" s="61"/>
      <c r="AJ8002" s="61"/>
      <c r="AK8002" s="61"/>
      <c r="AL8002" s="61"/>
      <c r="AM8002" s="61"/>
      <c r="AN8002" s="61"/>
      <c r="AO8002" s="61"/>
      <c r="AP8002" s="62"/>
      <c r="AQ8002" s="61"/>
      <c r="AR8002" s="61"/>
      <c r="AS8002" s="61"/>
      <c r="AT8002" s="61"/>
      <c r="AU8002" s="61"/>
      <c r="AV8002" s="61"/>
      <c r="AW8002" s="60"/>
    </row>
    <row r="8003" s="59" customFormat="1" customHeight="1" spans="1:49">
      <c r="A8003" s="60"/>
      <c r="B8003" s="60"/>
      <c r="C8003" s="60"/>
      <c r="D8003" s="60"/>
      <c r="H8003" s="61"/>
      <c r="I8003" s="61"/>
      <c r="J8003" s="61"/>
      <c r="K8003" s="61"/>
      <c r="L8003" s="61"/>
      <c r="M8003" s="61"/>
      <c r="N8003" s="61"/>
      <c r="O8003" s="61"/>
      <c r="P8003" s="61"/>
      <c r="Q8003" s="61"/>
      <c r="R8003" s="61"/>
      <c r="S8003" s="61"/>
      <c r="T8003" s="61"/>
      <c r="U8003" s="61"/>
      <c r="V8003" s="61"/>
      <c r="W8003" s="61"/>
      <c r="X8003" s="61"/>
      <c r="Y8003" s="61"/>
      <c r="Z8003" s="61"/>
      <c r="AA8003" s="61"/>
      <c r="AB8003" s="61"/>
      <c r="AC8003" s="61"/>
      <c r="AD8003" s="61"/>
      <c r="AE8003" s="61"/>
      <c r="AF8003" s="61"/>
      <c r="AG8003" s="61"/>
      <c r="AH8003" s="61"/>
      <c r="AI8003" s="61"/>
      <c r="AJ8003" s="61"/>
      <c r="AK8003" s="61"/>
      <c r="AL8003" s="61"/>
      <c r="AM8003" s="61"/>
      <c r="AN8003" s="61"/>
      <c r="AO8003" s="61"/>
      <c r="AP8003" s="62"/>
      <c r="AQ8003" s="61"/>
      <c r="AR8003" s="61"/>
      <c r="AS8003" s="61"/>
      <c r="AT8003" s="61"/>
      <c r="AU8003" s="61"/>
      <c r="AV8003" s="61"/>
      <c r="AW8003" s="60"/>
    </row>
    <row r="8004" s="59" customFormat="1" customHeight="1" spans="1:49">
      <c r="A8004" s="60"/>
      <c r="B8004" s="60"/>
      <c r="C8004" s="60"/>
      <c r="D8004" s="60"/>
      <c r="H8004" s="61"/>
      <c r="I8004" s="61"/>
      <c r="J8004" s="61"/>
      <c r="K8004" s="61"/>
      <c r="L8004" s="61"/>
      <c r="M8004" s="61"/>
      <c r="N8004" s="61"/>
      <c r="O8004" s="61"/>
      <c r="P8004" s="61"/>
      <c r="Q8004" s="61"/>
      <c r="R8004" s="61"/>
      <c r="S8004" s="61"/>
      <c r="T8004" s="61"/>
      <c r="U8004" s="61"/>
      <c r="V8004" s="61"/>
      <c r="W8004" s="61"/>
      <c r="X8004" s="61"/>
      <c r="Y8004" s="61"/>
      <c r="Z8004" s="61"/>
      <c r="AA8004" s="61"/>
      <c r="AB8004" s="61"/>
      <c r="AC8004" s="61"/>
      <c r="AD8004" s="61"/>
      <c r="AE8004" s="61"/>
      <c r="AF8004" s="61"/>
      <c r="AG8004" s="61"/>
      <c r="AH8004" s="61"/>
      <c r="AI8004" s="61"/>
      <c r="AJ8004" s="61"/>
      <c r="AK8004" s="61"/>
      <c r="AL8004" s="61"/>
      <c r="AM8004" s="61"/>
      <c r="AN8004" s="61"/>
      <c r="AO8004" s="61"/>
      <c r="AP8004" s="62"/>
      <c r="AQ8004" s="61"/>
      <c r="AR8004" s="61"/>
      <c r="AS8004" s="61"/>
      <c r="AT8004" s="61"/>
      <c r="AU8004" s="61"/>
      <c r="AV8004" s="61"/>
      <c r="AW8004" s="60"/>
    </row>
    <row r="8005" s="59" customFormat="1" customHeight="1" spans="1:49">
      <c r="A8005" s="60"/>
      <c r="B8005" s="60"/>
      <c r="C8005" s="60"/>
      <c r="D8005" s="60"/>
      <c r="H8005" s="61"/>
      <c r="I8005" s="61"/>
      <c r="J8005" s="61"/>
      <c r="K8005" s="61"/>
      <c r="L8005" s="61"/>
      <c r="M8005" s="61"/>
      <c r="N8005" s="61"/>
      <c r="O8005" s="61"/>
      <c r="P8005" s="61"/>
      <c r="Q8005" s="61"/>
      <c r="R8005" s="61"/>
      <c r="S8005" s="61"/>
      <c r="T8005" s="61"/>
      <c r="U8005" s="61"/>
      <c r="V8005" s="61"/>
      <c r="W8005" s="61"/>
      <c r="X8005" s="61"/>
      <c r="Y8005" s="61"/>
      <c r="Z8005" s="61"/>
      <c r="AA8005" s="61"/>
      <c r="AB8005" s="61"/>
      <c r="AC8005" s="61"/>
      <c r="AD8005" s="61"/>
      <c r="AE8005" s="61"/>
      <c r="AF8005" s="61"/>
      <c r="AG8005" s="61"/>
      <c r="AH8005" s="61"/>
      <c r="AI8005" s="61"/>
      <c r="AJ8005" s="61"/>
      <c r="AK8005" s="61"/>
      <c r="AL8005" s="61"/>
      <c r="AM8005" s="61"/>
      <c r="AN8005" s="61"/>
      <c r="AO8005" s="61"/>
      <c r="AP8005" s="62"/>
      <c r="AQ8005" s="61"/>
      <c r="AR8005" s="61"/>
      <c r="AS8005" s="61"/>
      <c r="AT8005" s="61"/>
      <c r="AU8005" s="61"/>
      <c r="AV8005" s="61"/>
      <c r="AW8005" s="60"/>
    </row>
    <row r="8006" s="59" customFormat="1" customHeight="1" spans="1:49">
      <c r="A8006" s="60"/>
      <c r="B8006" s="60"/>
      <c r="C8006" s="60"/>
      <c r="D8006" s="60"/>
      <c r="H8006" s="61"/>
      <c r="I8006" s="61"/>
      <c r="J8006" s="61"/>
      <c r="K8006" s="61"/>
      <c r="L8006" s="61"/>
      <c r="M8006" s="61"/>
      <c r="N8006" s="61"/>
      <c r="O8006" s="61"/>
      <c r="P8006" s="61"/>
      <c r="Q8006" s="61"/>
      <c r="R8006" s="61"/>
      <c r="S8006" s="61"/>
      <c r="T8006" s="61"/>
      <c r="U8006" s="61"/>
      <c r="V8006" s="61"/>
      <c r="W8006" s="61"/>
      <c r="X8006" s="61"/>
      <c r="Y8006" s="61"/>
      <c r="Z8006" s="61"/>
      <c r="AA8006" s="61"/>
      <c r="AB8006" s="61"/>
      <c r="AC8006" s="61"/>
      <c r="AD8006" s="61"/>
      <c r="AE8006" s="61"/>
      <c r="AF8006" s="61"/>
      <c r="AG8006" s="61"/>
      <c r="AH8006" s="61"/>
      <c r="AI8006" s="61"/>
      <c r="AJ8006" s="61"/>
      <c r="AK8006" s="61"/>
      <c r="AL8006" s="61"/>
      <c r="AM8006" s="61"/>
      <c r="AN8006" s="61"/>
      <c r="AO8006" s="61"/>
      <c r="AP8006" s="62"/>
      <c r="AQ8006" s="61"/>
      <c r="AR8006" s="61"/>
      <c r="AS8006" s="61"/>
      <c r="AT8006" s="61"/>
      <c r="AU8006" s="61"/>
      <c r="AV8006" s="61"/>
      <c r="AW8006" s="60"/>
    </row>
    <row r="8007" s="59" customFormat="1" customHeight="1" spans="1:49">
      <c r="A8007" s="60"/>
      <c r="B8007" s="60"/>
      <c r="C8007" s="60"/>
      <c r="D8007" s="60"/>
      <c r="H8007" s="61"/>
      <c r="I8007" s="61"/>
      <c r="J8007" s="61"/>
      <c r="K8007" s="61"/>
      <c r="L8007" s="61"/>
      <c r="M8007" s="61"/>
      <c r="N8007" s="61"/>
      <c r="O8007" s="61"/>
      <c r="P8007" s="61"/>
      <c r="Q8007" s="61"/>
      <c r="R8007" s="61"/>
      <c r="S8007" s="61"/>
      <c r="T8007" s="61"/>
      <c r="U8007" s="61"/>
      <c r="V8007" s="61"/>
      <c r="W8007" s="61"/>
      <c r="X8007" s="61"/>
      <c r="Y8007" s="61"/>
      <c r="Z8007" s="61"/>
      <c r="AA8007" s="61"/>
      <c r="AB8007" s="61"/>
      <c r="AC8007" s="61"/>
      <c r="AD8007" s="61"/>
      <c r="AE8007" s="61"/>
      <c r="AF8007" s="61"/>
      <c r="AG8007" s="61"/>
      <c r="AH8007" s="61"/>
      <c r="AI8007" s="61"/>
      <c r="AJ8007" s="61"/>
      <c r="AK8007" s="61"/>
      <c r="AL8007" s="61"/>
      <c r="AM8007" s="61"/>
      <c r="AN8007" s="61"/>
      <c r="AO8007" s="61"/>
      <c r="AP8007" s="62"/>
      <c r="AQ8007" s="61"/>
      <c r="AR8007" s="61"/>
      <c r="AS8007" s="61"/>
      <c r="AT8007" s="61"/>
      <c r="AU8007" s="61"/>
      <c r="AV8007" s="61"/>
      <c r="AW8007" s="60"/>
    </row>
    <row r="8008" s="59" customFormat="1" customHeight="1" spans="1:49">
      <c r="A8008" s="60"/>
      <c r="B8008" s="60"/>
      <c r="C8008" s="60"/>
      <c r="D8008" s="60"/>
      <c r="H8008" s="61"/>
      <c r="I8008" s="61"/>
      <c r="J8008" s="61"/>
      <c r="K8008" s="61"/>
      <c r="L8008" s="61"/>
      <c r="M8008" s="61"/>
      <c r="N8008" s="61"/>
      <c r="O8008" s="61"/>
      <c r="P8008" s="61"/>
      <c r="Q8008" s="61"/>
      <c r="R8008" s="61"/>
      <c r="S8008" s="61"/>
      <c r="T8008" s="61"/>
      <c r="U8008" s="61"/>
      <c r="V8008" s="61"/>
      <c r="W8008" s="61"/>
      <c r="X8008" s="61"/>
      <c r="Y8008" s="61"/>
      <c r="Z8008" s="61"/>
      <c r="AA8008" s="61"/>
      <c r="AB8008" s="61"/>
      <c r="AC8008" s="61"/>
      <c r="AD8008" s="61"/>
      <c r="AE8008" s="61"/>
      <c r="AF8008" s="61"/>
      <c r="AG8008" s="61"/>
      <c r="AH8008" s="61"/>
      <c r="AI8008" s="61"/>
      <c r="AJ8008" s="61"/>
      <c r="AK8008" s="61"/>
      <c r="AL8008" s="61"/>
      <c r="AM8008" s="61"/>
      <c r="AN8008" s="61"/>
      <c r="AO8008" s="61"/>
      <c r="AP8008" s="62"/>
      <c r="AQ8008" s="61"/>
      <c r="AR8008" s="61"/>
      <c r="AS8008" s="61"/>
      <c r="AT8008" s="61"/>
      <c r="AU8008" s="61"/>
      <c r="AV8008" s="61"/>
      <c r="AW8008" s="60"/>
    </row>
    <row r="8009" s="59" customFormat="1" customHeight="1" spans="1:49">
      <c r="A8009" s="60"/>
      <c r="B8009" s="60"/>
      <c r="C8009" s="60"/>
      <c r="D8009" s="60"/>
      <c r="H8009" s="61"/>
      <c r="I8009" s="61"/>
      <c r="J8009" s="61"/>
      <c r="K8009" s="61"/>
      <c r="L8009" s="61"/>
      <c r="M8009" s="61"/>
      <c r="N8009" s="61"/>
      <c r="O8009" s="61"/>
      <c r="P8009" s="61"/>
      <c r="Q8009" s="61"/>
      <c r="R8009" s="61"/>
      <c r="S8009" s="61"/>
      <c r="T8009" s="61"/>
      <c r="U8009" s="61"/>
      <c r="V8009" s="61"/>
      <c r="W8009" s="61"/>
      <c r="X8009" s="61"/>
      <c r="Y8009" s="61"/>
      <c r="Z8009" s="61"/>
      <c r="AA8009" s="61"/>
      <c r="AB8009" s="61"/>
      <c r="AC8009" s="61"/>
      <c r="AD8009" s="61"/>
      <c r="AE8009" s="61"/>
      <c r="AF8009" s="61"/>
      <c r="AG8009" s="61"/>
      <c r="AH8009" s="61"/>
      <c r="AI8009" s="61"/>
      <c r="AJ8009" s="61"/>
      <c r="AK8009" s="61"/>
      <c r="AL8009" s="61"/>
      <c r="AM8009" s="61"/>
      <c r="AN8009" s="61"/>
      <c r="AO8009" s="61"/>
      <c r="AP8009" s="62"/>
      <c r="AQ8009" s="61"/>
      <c r="AR8009" s="61"/>
      <c r="AS8009" s="61"/>
      <c r="AT8009" s="61"/>
      <c r="AU8009" s="61"/>
      <c r="AV8009" s="61"/>
      <c r="AW8009" s="60"/>
    </row>
    <row r="8010" s="59" customFormat="1" customHeight="1" spans="1:49">
      <c r="A8010" s="60"/>
      <c r="B8010" s="60"/>
      <c r="C8010" s="60"/>
      <c r="D8010" s="60"/>
      <c r="H8010" s="61"/>
      <c r="I8010" s="61"/>
      <c r="J8010" s="61"/>
      <c r="K8010" s="61"/>
      <c r="L8010" s="61"/>
      <c r="M8010" s="61"/>
      <c r="N8010" s="61"/>
      <c r="O8010" s="61"/>
      <c r="P8010" s="61"/>
      <c r="Q8010" s="61"/>
      <c r="R8010" s="61"/>
      <c r="S8010" s="61"/>
      <c r="T8010" s="61"/>
      <c r="U8010" s="61"/>
      <c r="V8010" s="61"/>
      <c r="W8010" s="61"/>
      <c r="X8010" s="61"/>
      <c r="Y8010" s="61"/>
      <c r="Z8010" s="61"/>
      <c r="AA8010" s="61"/>
      <c r="AB8010" s="61"/>
      <c r="AC8010" s="61"/>
      <c r="AD8010" s="61"/>
      <c r="AE8010" s="61"/>
      <c r="AF8010" s="61"/>
      <c r="AG8010" s="61"/>
      <c r="AH8010" s="61"/>
      <c r="AI8010" s="61"/>
      <c r="AJ8010" s="61"/>
      <c r="AK8010" s="61"/>
      <c r="AL8010" s="61"/>
      <c r="AM8010" s="61"/>
      <c r="AN8010" s="61"/>
      <c r="AO8010" s="61"/>
      <c r="AP8010" s="62"/>
      <c r="AQ8010" s="61"/>
      <c r="AR8010" s="61"/>
      <c r="AS8010" s="61"/>
      <c r="AT8010" s="61"/>
      <c r="AU8010" s="61"/>
      <c r="AV8010" s="61"/>
      <c r="AW8010" s="60"/>
    </row>
    <row r="8011" s="59" customFormat="1" customHeight="1" spans="1:49">
      <c r="A8011" s="60"/>
      <c r="B8011" s="60"/>
      <c r="C8011" s="60"/>
      <c r="D8011" s="60"/>
      <c r="H8011" s="61"/>
      <c r="I8011" s="61"/>
      <c r="J8011" s="61"/>
      <c r="K8011" s="61"/>
      <c r="L8011" s="61"/>
      <c r="M8011" s="61"/>
      <c r="N8011" s="61"/>
      <c r="O8011" s="61"/>
      <c r="P8011" s="61"/>
      <c r="Q8011" s="61"/>
      <c r="R8011" s="61"/>
      <c r="S8011" s="61"/>
      <c r="T8011" s="61"/>
      <c r="U8011" s="61"/>
      <c r="V8011" s="61"/>
      <c r="W8011" s="61"/>
      <c r="X8011" s="61"/>
      <c r="Y8011" s="61"/>
      <c r="Z8011" s="61"/>
      <c r="AA8011" s="61"/>
      <c r="AB8011" s="61"/>
      <c r="AC8011" s="61"/>
      <c r="AD8011" s="61"/>
      <c r="AE8011" s="61"/>
      <c r="AF8011" s="61"/>
      <c r="AG8011" s="61"/>
      <c r="AH8011" s="61"/>
      <c r="AI8011" s="61"/>
      <c r="AJ8011" s="61"/>
      <c r="AK8011" s="61"/>
      <c r="AL8011" s="61"/>
      <c r="AM8011" s="61"/>
      <c r="AN8011" s="61"/>
      <c r="AO8011" s="61"/>
      <c r="AP8011" s="62"/>
      <c r="AQ8011" s="61"/>
      <c r="AR8011" s="61"/>
      <c r="AS8011" s="61"/>
      <c r="AT8011" s="61"/>
      <c r="AU8011" s="61"/>
      <c r="AV8011" s="61"/>
      <c r="AW8011" s="60"/>
    </row>
    <row r="8012" s="59" customFormat="1" customHeight="1" spans="1:49">
      <c r="A8012" s="60"/>
      <c r="B8012" s="60"/>
      <c r="C8012" s="60"/>
      <c r="D8012" s="60"/>
      <c r="H8012" s="61"/>
      <c r="I8012" s="61"/>
      <c r="J8012" s="61"/>
      <c r="K8012" s="61"/>
      <c r="L8012" s="61"/>
      <c r="M8012" s="61"/>
      <c r="N8012" s="61"/>
      <c r="O8012" s="61"/>
      <c r="P8012" s="61"/>
      <c r="Q8012" s="61"/>
      <c r="R8012" s="61"/>
      <c r="S8012" s="61"/>
      <c r="T8012" s="61"/>
      <c r="U8012" s="61"/>
      <c r="V8012" s="61"/>
      <c r="W8012" s="61"/>
      <c r="X8012" s="61"/>
      <c r="Y8012" s="61"/>
      <c r="Z8012" s="61"/>
      <c r="AA8012" s="61"/>
      <c r="AB8012" s="61"/>
      <c r="AC8012" s="61"/>
      <c r="AD8012" s="61"/>
      <c r="AE8012" s="61"/>
      <c r="AF8012" s="61"/>
      <c r="AG8012" s="61"/>
      <c r="AH8012" s="61"/>
      <c r="AI8012" s="61"/>
      <c r="AJ8012" s="61"/>
      <c r="AK8012" s="61"/>
      <c r="AL8012" s="61"/>
      <c r="AM8012" s="61"/>
      <c r="AN8012" s="61"/>
      <c r="AO8012" s="61"/>
      <c r="AP8012" s="62"/>
      <c r="AQ8012" s="61"/>
      <c r="AR8012" s="61"/>
      <c r="AS8012" s="61"/>
      <c r="AT8012" s="61"/>
      <c r="AU8012" s="61"/>
      <c r="AV8012" s="61"/>
      <c r="AW8012" s="60"/>
    </row>
    <row r="8013" s="59" customFormat="1" customHeight="1" spans="1:49">
      <c r="A8013" s="60"/>
      <c r="B8013" s="60"/>
      <c r="C8013" s="60"/>
      <c r="D8013" s="60"/>
      <c r="H8013" s="61"/>
      <c r="I8013" s="61"/>
      <c r="J8013" s="61"/>
      <c r="K8013" s="61"/>
      <c r="L8013" s="61"/>
      <c r="M8013" s="61"/>
      <c r="N8013" s="61"/>
      <c r="O8013" s="61"/>
      <c r="P8013" s="61"/>
      <c r="Q8013" s="61"/>
      <c r="R8013" s="61"/>
      <c r="S8013" s="61"/>
      <c r="T8013" s="61"/>
      <c r="U8013" s="61"/>
      <c r="V8013" s="61"/>
      <c r="W8013" s="61"/>
      <c r="X8013" s="61"/>
      <c r="Y8013" s="61"/>
      <c r="Z8013" s="61"/>
      <c r="AA8013" s="61"/>
      <c r="AB8013" s="61"/>
      <c r="AC8013" s="61"/>
      <c r="AD8013" s="61"/>
      <c r="AE8013" s="61"/>
      <c r="AF8013" s="61"/>
      <c r="AG8013" s="61"/>
      <c r="AH8013" s="61"/>
      <c r="AI8013" s="61"/>
      <c r="AJ8013" s="61"/>
      <c r="AK8013" s="61"/>
      <c r="AL8013" s="61"/>
      <c r="AM8013" s="61"/>
      <c r="AN8013" s="61"/>
      <c r="AO8013" s="61"/>
      <c r="AP8013" s="62"/>
      <c r="AQ8013" s="61"/>
      <c r="AR8013" s="61"/>
      <c r="AS8013" s="61"/>
      <c r="AT8013" s="61"/>
      <c r="AU8013" s="61"/>
      <c r="AV8013" s="61"/>
      <c r="AW8013" s="60"/>
    </row>
    <row r="8014" s="59" customFormat="1" customHeight="1" spans="1:49">
      <c r="A8014" s="60"/>
      <c r="B8014" s="60"/>
      <c r="C8014" s="60"/>
      <c r="D8014" s="60"/>
      <c r="H8014" s="61"/>
      <c r="I8014" s="61"/>
      <c r="J8014" s="61"/>
      <c r="K8014" s="61"/>
      <c r="L8014" s="61"/>
      <c r="M8014" s="61"/>
      <c r="N8014" s="61"/>
      <c r="O8014" s="61"/>
      <c r="P8014" s="61"/>
      <c r="Q8014" s="61"/>
      <c r="R8014" s="61"/>
      <c r="S8014" s="61"/>
      <c r="T8014" s="61"/>
      <c r="U8014" s="61"/>
      <c r="V8014" s="61"/>
      <c r="W8014" s="61"/>
      <c r="X8014" s="61"/>
      <c r="Y8014" s="61"/>
      <c r="Z8014" s="61"/>
      <c r="AA8014" s="61"/>
      <c r="AB8014" s="61"/>
      <c r="AC8014" s="61"/>
      <c r="AD8014" s="61"/>
      <c r="AE8014" s="61"/>
      <c r="AF8014" s="61"/>
      <c r="AG8014" s="61"/>
      <c r="AH8014" s="61"/>
      <c r="AI8014" s="61"/>
      <c r="AJ8014" s="61"/>
      <c r="AK8014" s="61"/>
      <c r="AL8014" s="61"/>
      <c r="AM8014" s="61"/>
      <c r="AN8014" s="61"/>
      <c r="AO8014" s="61"/>
      <c r="AP8014" s="62"/>
      <c r="AQ8014" s="61"/>
      <c r="AR8014" s="61"/>
      <c r="AS8014" s="61"/>
      <c r="AT8014" s="61"/>
      <c r="AU8014" s="61"/>
      <c r="AV8014" s="61"/>
      <c r="AW8014" s="60"/>
    </row>
    <row r="8015" s="59" customFormat="1" customHeight="1" spans="1:49">
      <c r="A8015" s="60"/>
      <c r="B8015" s="60"/>
      <c r="C8015" s="60"/>
      <c r="D8015" s="60"/>
      <c r="H8015" s="61"/>
      <c r="I8015" s="61"/>
      <c r="J8015" s="61"/>
      <c r="K8015" s="61"/>
      <c r="L8015" s="61"/>
      <c r="M8015" s="61"/>
      <c r="N8015" s="61"/>
      <c r="O8015" s="61"/>
      <c r="P8015" s="61"/>
      <c r="Q8015" s="61"/>
      <c r="R8015" s="61"/>
      <c r="S8015" s="61"/>
      <c r="T8015" s="61"/>
      <c r="U8015" s="61"/>
      <c r="V8015" s="61"/>
      <c r="W8015" s="61"/>
      <c r="X8015" s="61"/>
      <c r="Y8015" s="61"/>
      <c r="Z8015" s="61"/>
      <c r="AA8015" s="61"/>
      <c r="AB8015" s="61"/>
      <c r="AC8015" s="61"/>
      <c r="AD8015" s="61"/>
      <c r="AE8015" s="61"/>
      <c r="AF8015" s="61"/>
      <c r="AG8015" s="61"/>
      <c r="AH8015" s="61"/>
      <c r="AI8015" s="61"/>
      <c r="AJ8015" s="61"/>
      <c r="AK8015" s="61"/>
      <c r="AL8015" s="61"/>
      <c r="AM8015" s="61"/>
      <c r="AN8015" s="61"/>
      <c r="AO8015" s="61"/>
      <c r="AP8015" s="62"/>
      <c r="AQ8015" s="61"/>
      <c r="AR8015" s="61"/>
      <c r="AS8015" s="61"/>
      <c r="AT8015" s="61"/>
      <c r="AU8015" s="61"/>
      <c r="AV8015" s="61"/>
      <c r="AW8015" s="60"/>
    </row>
    <row r="8016" s="59" customFormat="1" customHeight="1" spans="1:49">
      <c r="A8016" s="60"/>
      <c r="B8016" s="60"/>
      <c r="C8016" s="60"/>
      <c r="D8016" s="60"/>
      <c r="H8016" s="61"/>
      <c r="I8016" s="61"/>
      <c r="J8016" s="61"/>
      <c r="K8016" s="61"/>
      <c r="L8016" s="61"/>
      <c r="M8016" s="61"/>
      <c r="N8016" s="61"/>
      <c r="O8016" s="61"/>
      <c r="P8016" s="61"/>
      <c r="Q8016" s="61"/>
      <c r="R8016" s="61"/>
      <c r="S8016" s="61"/>
      <c r="T8016" s="61"/>
      <c r="U8016" s="61"/>
      <c r="V8016" s="61"/>
      <c r="W8016" s="61"/>
      <c r="X8016" s="61"/>
      <c r="Y8016" s="61"/>
      <c r="Z8016" s="61"/>
      <c r="AA8016" s="61"/>
      <c r="AB8016" s="61"/>
      <c r="AC8016" s="61"/>
      <c r="AD8016" s="61"/>
      <c r="AE8016" s="61"/>
      <c r="AF8016" s="61"/>
      <c r="AG8016" s="61"/>
      <c r="AH8016" s="61"/>
      <c r="AI8016" s="61"/>
      <c r="AJ8016" s="61"/>
      <c r="AK8016" s="61"/>
      <c r="AL8016" s="61"/>
      <c r="AM8016" s="61"/>
      <c r="AN8016" s="61"/>
      <c r="AO8016" s="61"/>
      <c r="AP8016" s="62"/>
      <c r="AQ8016" s="61"/>
      <c r="AR8016" s="61"/>
      <c r="AS8016" s="61"/>
      <c r="AT8016" s="61"/>
      <c r="AU8016" s="61"/>
      <c r="AV8016" s="61"/>
      <c r="AW8016" s="60"/>
    </row>
    <row r="8017" s="59" customFormat="1" customHeight="1" spans="1:49">
      <c r="A8017" s="60"/>
      <c r="B8017" s="60"/>
      <c r="C8017" s="60"/>
      <c r="D8017" s="60"/>
      <c r="H8017" s="61"/>
      <c r="I8017" s="61"/>
      <c r="J8017" s="61"/>
      <c r="K8017" s="61"/>
      <c r="L8017" s="61"/>
      <c r="M8017" s="61"/>
      <c r="N8017" s="61"/>
      <c r="O8017" s="61"/>
      <c r="P8017" s="61"/>
      <c r="Q8017" s="61"/>
      <c r="R8017" s="61"/>
      <c r="S8017" s="61"/>
      <c r="T8017" s="61"/>
      <c r="U8017" s="61"/>
      <c r="V8017" s="61"/>
      <c r="W8017" s="61"/>
      <c r="X8017" s="61"/>
      <c r="Y8017" s="61"/>
      <c r="Z8017" s="61"/>
      <c r="AA8017" s="61"/>
      <c r="AB8017" s="61"/>
      <c r="AC8017" s="61"/>
      <c r="AD8017" s="61"/>
      <c r="AE8017" s="61"/>
      <c r="AF8017" s="61"/>
      <c r="AG8017" s="61"/>
      <c r="AH8017" s="61"/>
      <c r="AI8017" s="61"/>
      <c r="AJ8017" s="61"/>
      <c r="AK8017" s="61"/>
      <c r="AL8017" s="61"/>
      <c r="AM8017" s="61"/>
      <c r="AN8017" s="61"/>
      <c r="AO8017" s="61"/>
      <c r="AP8017" s="62"/>
      <c r="AQ8017" s="61"/>
      <c r="AR8017" s="61"/>
      <c r="AS8017" s="61"/>
      <c r="AT8017" s="61"/>
      <c r="AU8017" s="61"/>
      <c r="AV8017" s="61"/>
      <c r="AW8017" s="60"/>
    </row>
    <row r="8018" s="59" customFormat="1" customHeight="1" spans="1:49">
      <c r="A8018" s="60"/>
      <c r="B8018" s="60"/>
      <c r="C8018" s="60"/>
      <c r="D8018" s="60"/>
      <c r="H8018" s="61"/>
      <c r="I8018" s="61"/>
      <c r="J8018" s="61"/>
      <c r="K8018" s="61"/>
      <c r="L8018" s="61"/>
      <c r="M8018" s="61"/>
      <c r="N8018" s="61"/>
      <c r="O8018" s="61"/>
      <c r="P8018" s="61"/>
      <c r="Q8018" s="61"/>
      <c r="R8018" s="61"/>
      <c r="S8018" s="61"/>
      <c r="T8018" s="61"/>
      <c r="U8018" s="61"/>
      <c r="V8018" s="61"/>
      <c r="W8018" s="61"/>
      <c r="X8018" s="61"/>
      <c r="Y8018" s="61"/>
      <c r="Z8018" s="61"/>
      <c r="AA8018" s="61"/>
      <c r="AB8018" s="61"/>
      <c r="AC8018" s="61"/>
      <c r="AD8018" s="61"/>
      <c r="AE8018" s="61"/>
      <c r="AF8018" s="61"/>
      <c r="AG8018" s="61"/>
      <c r="AH8018" s="61"/>
      <c r="AI8018" s="61"/>
      <c r="AJ8018" s="61"/>
      <c r="AK8018" s="61"/>
      <c r="AL8018" s="61"/>
      <c r="AM8018" s="61"/>
      <c r="AN8018" s="61"/>
      <c r="AO8018" s="61"/>
      <c r="AP8018" s="62"/>
      <c r="AQ8018" s="61"/>
      <c r="AR8018" s="61"/>
      <c r="AS8018" s="61"/>
      <c r="AT8018" s="61"/>
      <c r="AU8018" s="61"/>
      <c r="AV8018" s="61"/>
      <c r="AW8018" s="60"/>
    </row>
    <row r="8019" s="59" customFormat="1" customHeight="1" spans="1:49">
      <c r="A8019" s="60"/>
      <c r="B8019" s="60"/>
      <c r="C8019" s="60"/>
      <c r="D8019" s="60"/>
      <c r="H8019" s="61"/>
      <c r="I8019" s="61"/>
      <c r="J8019" s="61"/>
      <c r="K8019" s="61"/>
      <c r="L8019" s="61"/>
      <c r="M8019" s="61"/>
      <c r="N8019" s="61"/>
      <c r="O8019" s="61"/>
      <c r="P8019" s="61"/>
      <c r="Q8019" s="61"/>
      <c r="R8019" s="61"/>
      <c r="S8019" s="61"/>
      <c r="T8019" s="61"/>
      <c r="U8019" s="61"/>
      <c r="V8019" s="61"/>
      <c r="W8019" s="61"/>
      <c r="X8019" s="61"/>
      <c r="Y8019" s="61"/>
      <c r="Z8019" s="61"/>
      <c r="AA8019" s="61"/>
      <c r="AB8019" s="61"/>
      <c r="AC8019" s="61"/>
      <c r="AD8019" s="61"/>
      <c r="AE8019" s="61"/>
      <c r="AF8019" s="61"/>
      <c r="AG8019" s="61"/>
      <c r="AH8019" s="61"/>
      <c r="AI8019" s="61"/>
      <c r="AJ8019" s="61"/>
      <c r="AK8019" s="61"/>
      <c r="AL8019" s="61"/>
      <c r="AM8019" s="61"/>
      <c r="AN8019" s="61"/>
      <c r="AO8019" s="61"/>
      <c r="AP8019" s="62"/>
      <c r="AQ8019" s="61"/>
      <c r="AR8019" s="61"/>
      <c r="AS8019" s="61"/>
      <c r="AT8019" s="61"/>
      <c r="AU8019" s="61"/>
      <c r="AV8019" s="61"/>
      <c r="AW8019" s="60"/>
    </row>
    <row r="8020" s="59" customFormat="1" customHeight="1" spans="1:49">
      <c r="A8020" s="60"/>
      <c r="B8020" s="60"/>
      <c r="C8020" s="60"/>
      <c r="D8020" s="60"/>
      <c r="H8020" s="61"/>
      <c r="I8020" s="61"/>
      <c r="J8020" s="61"/>
      <c r="K8020" s="61"/>
      <c r="L8020" s="61"/>
      <c r="M8020" s="61"/>
      <c r="N8020" s="61"/>
      <c r="O8020" s="61"/>
      <c r="P8020" s="61"/>
      <c r="Q8020" s="61"/>
      <c r="R8020" s="61"/>
      <c r="S8020" s="61"/>
      <c r="T8020" s="61"/>
      <c r="U8020" s="61"/>
      <c r="V8020" s="61"/>
      <c r="W8020" s="61"/>
      <c r="X8020" s="61"/>
      <c r="Y8020" s="61"/>
      <c r="Z8020" s="61"/>
      <c r="AA8020" s="61"/>
      <c r="AB8020" s="61"/>
      <c r="AC8020" s="61"/>
      <c r="AD8020" s="61"/>
      <c r="AE8020" s="61"/>
      <c r="AF8020" s="61"/>
      <c r="AG8020" s="61"/>
      <c r="AH8020" s="61"/>
      <c r="AI8020" s="61"/>
      <c r="AJ8020" s="61"/>
      <c r="AK8020" s="61"/>
      <c r="AL8020" s="61"/>
      <c r="AM8020" s="61"/>
      <c r="AN8020" s="61"/>
      <c r="AO8020" s="61"/>
      <c r="AP8020" s="62"/>
      <c r="AQ8020" s="61"/>
      <c r="AR8020" s="61"/>
      <c r="AS8020" s="61"/>
      <c r="AT8020" s="61"/>
      <c r="AU8020" s="61"/>
      <c r="AV8020" s="61"/>
      <c r="AW8020" s="60"/>
    </row>
    <row r="8021" s="59" customFormat="1" customHeight="1" spans="1:49">
      <c r="A8021" s="60"/>
      <c r="B8021" s="60"/>
      <c r="C8021" s="60"/>
      <c r="D8021" s="60"/>
      <c r="H8021" s="61"/>
      <c r="I8021" s="61"/>
      <c r="J8021" s="61"/>
      <c r="K8021" s="61"/>
      <c r="L8021" s="61"/>
      <c r="M8021" s="61"/>
      <c r="N8021" s="61"/>
      <c r="O8021" s="61"/>
      <c r="P8021" s="61"/>
      <c r="Q8021" s="61"/>
      <c r="R8021" s="61"/>
      <c r="S8021" s="61"/>
      <c r="T8021" s="61"/>
      <c r="U8021" s="61"/>
      <c r="V8021" s="61"/>
      <c r="W8021" s="61"/>
      <c r="X8021" s="61"/>
      <c r="Y8021" s="61"/>
      <c r="Z8021" s="61"/>
      <c r="AA8021" s="61"/>
      <c r="AB8021" s="61"/>
      <c r="AC8021" s="61"/>
      <c r="AD8021" s="61"/>
      <c r="AE8021" s="61"/>
      <c r="AF8021" s="61"/>
      <c r="AG8021" s="61"/>
      <c r="AH8021" s="61"/>
      <c r="AI8021" s="61"/>
      <c r="AJ8021" s="61"/>
      <c r="AK8021" s="61"/>
      <c r="AL8021" s="61"/>
      <c r="AM8021" s="61"/>
      <c r="AN8021" s="61"/>
      <c r="AO8021" s="61"/>
      <c r="AP8021" s="62"/>
      <c r="AQ8021" s="61"/>
      <c r="AR8021" s="61"/>
      <c r="AS8021" s="61"/>
      <c r="AT8021" s="61"/>
      <c r="AU8021" s="61"/>
      <c r="AV8021" s="61"/>
      <c r="AW8021" s="60"/>
    </row>
    <row r="8022" s="59" customFormat="1" customHeight="1" spans="1:49">
      <c r="A8022" s="60"/>
      <c r="B8022" s="60"/>
      <c r="C8022" s="60"/>
      <c r="D8022" s="60"/>
      <c r="H8022" s="61"/>
      <c r="I8022" s="61"/>
      <c r="J8022" s="61"/>
      <c r="K8022" s="61"/>
      <c r="L8022" s="61"/>
      <c r="M8022" s="61"/>
      <c r="N8022" s="61"/>
      <c r="O8022" s="61"/>
      <c r="P8022" s="61"/>
      <c r="Q8022" s="61"/>
      <c r="R8022" s="61"/>
      <c r="S8022" s="61"/>
      <c r="T8022" s="61"/>
      <c r="U8022" s="61"/>
      <c r="V8022" s="61"/>
      <c r="W8022" s="61"/>
      <c r="X8022" s="61"/>
      <c r="Y8022" s="61"/>
      <c r="Z8022" s="61"/>
      <c r="AA8022" s="61"/>
      <c r="AB8022" s="61"/>
      <c r="AC8022" s="61"/>
      <c r="AD8022" s="61"/>
      <c r="AE8022" s="61"/>
      <c r="AF8022" s="61"/>
      <c r="AG8022" s="61"/>
      <c r="AH8022" s="61"/>
      <c r="AI8022" s="61"/>
      <c r="AJ8022" s="61"/>
      <c r="AK8022" s="61"/>
      <c r="AL8022" s="61"/>
      <c r="AM8022" s="61"/>
      <c r="AN8022" s="61"/>
      <c r="AO8022" s="61"/>
      <c r="AP8022" s="62"/>
      <c r="AQ8022" s="61"/>
      <c r="AR8022" s="61"/>
      <c r="AS8022" s="61"/>
      <c r="AT8022" s="61"/>
      <c r="AU8022" s="61"/>
      <c r="AV8022" s="61"/>
      <c r="AW8022" s="60"/>
    </row>
    <row r="8023" s="59" customFormat="1" customHeight="1" spans="1:49">
      <c r="A8023" s="60"/>
      <c r="B8023" s="60"/>
      <c r="C8023" s="60"/>
      <c r="D8023" s="60"/>
      <c r="H8023" s="61"/>
      <c r="I8023" s="61"/>
      <c r="J8023" s="61"/>
      <c r="K8023" s="61"/>
      <c r="L8023" s="61"/>
      <c r="M8023" s="61"/>
      <c r="N8023" s="61"/>
      <c r="O8023" s="61"/>
      <c r="P8023" s="61"/>
      <c r="Q8023" s="61"/>
      <c r="R8023" s="61"/>
      <c r="S8023" s="61"/>
      <c r="T8023" s="61"/>
      <c r="U8023" s="61"/>
      <c r="V8023" s="61"/>
      <c r="W8023" s="61"/>
      <c r="X8023" s="61"/>
      <c r="Y8023" s="61"/>
      <c r="Z8023" s="61"/>
      <c r="AA8023" s="61"/>
      <c r="AB8023" s="61"/>
      <c r="AC8023" s="61"/>
      <c r="AD8023" s="61"/>
      <c r="AE8023" s="61"/>
      <c r="AF8023" s="61"/>
      <c r="AG8023" s="61"/>
      <c r="AH8023" s="61"/>
      <c r="AI8023" s="61"/>
      <c r="AJ8023" s="61"/>
      <c r="AK8023" s="61"/>
      <c r="AL8023" s="61"/>
      <c r="AM8023" s="61"/>
      <c r="AN8023" s="61"/>
      <c r="AO8023" s="61"/>
      <c r="AP8023" s="62"/>
      <c r="AQ8023" s="61"/>
      <c r="AR8023" s="61"/>
      <c r="AS8023" s="61"/>
      <c r="AT8023" s="61"/>
      <c r="AU8023" s="61"/>
      <c r="AV8023" s="61"/>
      <c r="AW8023" s="60"/>
    </row>
    <row r="8024" s="59" customFormat="1" customHeight="1" spans="1:49">
      <c r="A8024" s="60"/>
      <c r="B8024" s="60"/>
      <c r="C8024" s="60"/>
      <c r="D8024" s="60"/>
      <c r="H8024" s="61"/>
      <c r="I8024" s="61"/>
      <c r="J8024" s="61"/>
      <c r="K8024" s="61"/>
      <c r="L8024" s="61"/>
      <c r="M8024" s="61"/>
      <c r="N8024" s="61"/>
      <c r="O8024" s="61"/>
      <c r="P8024" s="61"/>
      <c r="Q8024" s="61"/>
      <c r="R8024" s="61"/>
      <c r="S8024" s="61"/>
      <c r="T8024" s="61"/>
      <c r="U8024" s="61"/>
      <c r="V8024" s="61"/>
      <c r="W8024" s="61"/>
      <c r="X8024" s="61"/>
      <c r="Y8024" s="61"/>
      <c r="Z8024" s="61"/>
      <c r="AA8024" s="61"/>
      <c r="AB8024" s="61"/>
      <c r="AC8024" s="61"/>
      <c r="AD8024" s="61"/>
      <c r="AE8024" s="61"/>
      <c r="AF8024" s="61"/>
      <c r="AG8024" s="61"/>
      <c r="AH8024" s="61"/>
      <c r="AI8024" s="61"/>
      <c r="AJ8024" s="61"/>
      <c r="AK8024" s="61"/>
      <c r="AL8024" s="61"/>
      <c r="AM8024" s="61"/>
      <c r="AN8024" s="61"/>
      <c r="AO8024" s="61"/>
      <c r="AP8024" s="62"/>
      <c r="AQ8024" s="61"/>
      <c r="AR8024" s="61"/>
      <c r="AS8024" s="61"/>
      <c r="AT8024" s="61"/>
      <c r="AU8024" s="61"/>
      <c r="AV8024" s="61"/>
      <c r="AW8024" s="60"/>
    </row>
    <row r="8025" s="59" customFormat="1" customHeight="1" spans="1:49">
      <c r="A8025" s="60"/>
      <c r="B8025" s="60"/>
      <c r="C8025" s="60"/>
      <c r="D8025" s="60"/>
      <c r="H8025" s="61"/>
      <c r="I8025" s="61"/>
      <c r="J8025" s="61"/>
      <c r="K8025" s="61"/>
      <c r="L8025" s="61"/>
      <c r="M8025" s="61"/>
      <c r="N8025" s="61"/>
      <c r="O8025" s="61"/>
      <c r="P8025" s="61"/>
      <c r="Q8025" s="61"/>
      <c r="R8025" s="61"/>
      <c r="S8025" s="61"/>
      <c r="T8025" s="61"/>
      <c r="U8025" s="61"/>
      <c r="V8025" s="61"/>
      <c r="W8025" s="61"/>
      <c r="X8025" s="61"/>
      <c r="Y8025" s="61"/>
      <c r="Z8025" s="61"/>
      <c r="AA8025" s="61"/>
      <c r="AB8025" s="61"/>
      <c r="AC8025" s="61"/>
      <c r="AD8025" s="61"/>
      <c r="AE8025" s="61"/>
      <c r="AF8025" s="61"/>
      <c r="AG8025" s="61"/>
      <c r="AH8025" s="61"/>
      <c r="AI8025" s="61"/>
      <c r="AJ8025" s="61"/>
      <c r="AK8025" s="61"/>
      <c r="AL8025" s="61"/>
      <c r="AM8025" s="61"/>
      <c r="AN8025" s="61"/>
      <c r="AO8025" s="61"/>
      <c r="AP8025" s="62"/>
      <c r="AQ8025" s="61"/>
      <c r="AR8025" s="61"/>
      <c r="AS8025" s="61"/>
      <c r="AT8025" s="61"/>
      <c r="AU8025" s="61"/>
      <c r="AV8025" s="61"/>
      <c r="AW8025" s="60"/>
    </row>
    <row r="8026" s="59" customFormat="1" customHeight="1" spans="1:49">
      <c r="A8026" s="60"/>
      <c r="B8026" s="60"/>
      <c r="C8026" s="60"/>
      <c r="D8026" s="60"/>
      <c r="H8026" s="61"/>
      <c r="I8026" s="61"/>
      <c r="J8026" s="61"/>
      <c r="K8026" s="61"/>
      <c r="L8026" s="61"/>
      <c r="M8026" s="61"/>
      <c r="N8026" s="61"/>
      <c r="O8026" s="61"/>
      <c r="P8026" s="61"/>
      <c r="Q8026" s="61"/>
      <c r="R8026" s="61"/>
      <c r="S8026" s="61"/>
      <c r="T8026" s="61"/>
      <c r="U8026" s="61"/>
      <c r="V8026" s="61"/>
      <c r="W8026" s="61"/>
      <c r="X8026" s="61"/>
      <c r="Y8026" s="61"/>
      <c r="Z8026" s="61"/>
      <c r="AA8026" s="61"/>
      <c r="AB8026" s="61"/>
      <c r="AC8026" s="61"/>
      <c r="AD8026" s="61"/>
      <c r="AE8026" s="61"/>
      <c r="AF8026" s="61"/>
      <c r="AG8026" s="61"/>
      <c r="AH8026" s="61"/>
      <c r="AI8026" s="61"/>
      <c r="AJ8026" s="61"/>
      <c r="AK8026" s="61"/>
      <c r="AL8026" s="61"/>
      <c r="AM8026" s="61"/>
      <c r="AN8026" s="61"/>
      <c r="AO8026" s="61"/>
      <c r="AP8026" s="62"/>
      <c r="AQ8026" s="61"/>
      <c r="AR8026" s="61"/>
      <c r="AS8026" s="61"/>
      <c r="AT8026" s="61"/>
      <c r="AU8026" s="61"/>
      <c r="AV8026" s="61"/>
      <c r="AW8026" s="60"/>
    </row>
    <row r="8027" s="59" customFormat="1" customHeight="1" spans="1:49">
      <c r="A8027" s="60"/>
      <c r="B8027" s="60"/>
      <c r="C8027" s="60"/>
      <c r="D8027" s="60"/>
      <c r="H8027" s="61"/>
      <c r="I8027" s="61"/>
      <c r="J8027" s="61"/>
      <c r="K8027" s="61"/>
      <c r="L8027" s="61"/>
      <c r="M8027" s="61"/>
      <c r="N8027" s="61"/>
      <c r="O8027" s="61"/>
      <c r="P8027" s="61"/>
      <c r="Q8027" s="61"/>
      <c r="R8027" s="61"/>
      <c r="S8027" s="61"/>
      <c r="T8027" s="61"/>
      <c r="U8027" s="61"/>
      <c r="V8027" s="61"/>
      <c r="W8027" s="61"/>
      <c r="X8027" s="61"/>
      <c r="Y8027" s="61"/>
      <c r="Z8027" s="61"/>
      <c r="AA8027" s="61"/>
      <c r="AB8027" s="61"/>
      <c r="AC8027" s="61"/>
      <c r="AD8027" s="61"/>
      <c r="AE8027" s="61"/>
      <c r="AF8027" s="61"/>
      <c r="AG8027" s="61"/>
      <c r="AH8027" s="61"/>
      <c r="AI8027" s="61"/>
      <c r="AJ8027" s="61"/>
      <c r="AK8027" s="61"/>
      <c r="AL8027" s="61"/>
      <c r="AM8027" s="61"/>
      <c r="AN8027" s="61"/>
      <c r="AO8027" s="61"/>
      <c r="AP8027" s="62"/>
      <c r="AQ8027" s="61"/>
      <c r="AR8027" s="61"/>
      <c r="AS8027" s="61"/>
      <c r="AT8027" s="61"/>
      <c r="AU8027" s="61"/>
      <c r="AV8027" s="61"/>
      <c r="AW8027" s="60"/>
    </row>
    <row r="8028" s="59" customFormat="1" customHeight="1" spans="1:49">
      <c r="A8028" s="60"/>
      <c r="B8028" s="60"/>
      <c r="C8028" s="60"/>
      <c r="D8028" s="60"/>
      <c r="H8028" s="61"/>
      <c r="I8028" s="61"/>
      <c r="J8028" s="61"/>
      <c r="K8028" s="61"/>
      <c r="L8028" s="61"/>
      <c r="M8028" s="61"/>
      <c r="N8028" s="61"/>
      <c r="O8028" s="61"/>
      <c r="P8028" s="61"/>
      <c r="Q8028" s="61"/>
      <c r="R8028" s="61"/>
      <c r="S8028" s="61"/>
      <c r="T8028" s="61"/>
      <c r="U8028" s="61"/>
      <c r="V8028" s="61"/>
      <c r="W8028" s="61"/>
      <c r="X8028" s="61"/>
      <c r="Y8028" s="61"/>
      <c r="Z8028" s="61"/>
      <c r="AA8028" s="61"/>
      <c r="AB8028" s="61"/>
      <c r="AC8028" s="61"/>
      <c r="AD8028" s="61"/>
      <c r="AE8028" s="61"/>
      <c r="AF8028" s="61"/>
      <c r="AG8028" s="61"/>
      <c r="AH8028" s="61"/>
      <c r="AI8028" s="61"/>
      <c r="AJ8028" s="61"/>
      <c r="AK8028" s="61"/>
      <c r="AL8028" s="61"/>
      <c r="AM8028" s="61"/>
      <c r="AN8028" s="61"/>
      <c r="AO8028" s="61"/>
      <c r="AP8028" s="62"/>
      <c r="AQ8028" s="61"/>
      <c r="AR8028" s="61"/>
      <c r="AS8028" s="61"/>
      <c r="AT8028" s="61"/>
      <c r="AU8028" s="61"/>
      <c r="AV8028" s="61"/>
      <c r="AW8028" s="60"/>
    </row>
    <row r="8029" s="59" customFormat="1" customHeight="1" spans="1:49">
      <c r="A8029" s="60"/>
      <c r="B8029" s="60"/>
      <c r="C8029" s="60"/>
      <c r="D8029" s="60"/>
      <c r="H8029" s="61"/>
      <c r="I8029" s="61"/>
      <c r="J8029" s="61"/>
      <c r="K8029" s="61"/>
      <c r="L8029" s="61"/>
      <c r="M8029" s="61"/>
      <c r="N8029" s="61"/>
      <c r="O8029" s="61"/>
      <c r="P8029" s="61"/>
      <c r="Q8029" s="61"/>
      <c r="R8029" s="61"/>
      <c r="S8029" s="61"/>
      <c r="T8029" s="61"/>
      <c r="U8029" s="61"/>
      <c r="V8029" s="61"/>
      <c r="W8029" s="61"/>
      <c r="X8029" s="61"/>
      <c r="Y8029" s="61"/>
      <c r="Z8029" s="61"/>
      <c r="AA8029" s="61"/>
      <c r="AB8029" s="61"/>
      <c r="AC8029" s="61"/>
      <c r="AD8029" s="61"/>
      <c r="AE8029" s="61"/>
      <c r="AF8029" s="61"/>
      <c r="AG8029" s="61"/>
      <c r="AH8029" s="61"/>
      <c r="AI8029" s="61"/>
      <c r="AJ8029" s="61"/>
      <c r="AK8029" s="61"/>
      <c r="AL8029" s="61"/>
      <c r="AM8029" s="61"/>
      <c r="AN8029" s="61"/>
      <c r="AO8029" s="61"/>
      <c r="AP8029" s="62"/>
      <c r="AQ8029" s="61"/>
      <c r="AR8029" s="61"/>
      <c r="AS8029" s="61"/>
      <c r="AT8029" s="61"/>
      <c r="AU8029" s="61"/>
      <c r="AV8029" s="61"/>
      <c r="AW8029" s="60"/>
    </row>
    <row r="8030" s="59" customFormat="1" customHeight="1" spans="1:49">
      <c r="A8030" s="60"/>
      <c r="B8030" s="60"/>
      <c r="C8030" s="60"/>
      <c r="D8030" s="60"/>
      <c r="H8030" s="61"/>
      <c r="I8030" s="61"/>
      <c r="J8030" s="61"/>
      <c r="K8030" s="61"/>
      <c r="L8030" s="61"/>
      <c r="M8030" s="61"/>
      <c r="N8030" s="61"/>
      <c r="O8030" s="61"/>
      <c r="P8030" s="61"/>
      <c r="Q8030" s="61"/>
      <c r="R8030" s="61"/>
      <c r="S8030" s="61"/>
      <c r="T8030" s="61"/>
      <c r="U8030" s="61"/>
      <c r="V8030" s="61"/>
      <c r="W8030" s="61"/>
      <c r="X8030" s="61"/>
      <c r="Y8030" s="61"/>
      <c r="Z8030" s="61"/>
      <c r="AA8030" s="61"/>
      <c r="AB8030" s="61"/>
      <c r="AC8030" s="61"/>
      <c r="AD8030" s="61"/>
      <c r="AE8030" s="61"/>
      <c r="AF8030" s="61"/>
      <c r="AG8030" s="61"/>
      <c r="AH8030" s="61"/>
      <c r="AI8030" s="61"/>
      <c r="AJ8030" s="61"/>
      <c r="AK8030" s="61"/>
      <c r="AL8030" s="61"/>
      <c r="AM8030" s="61"/>
      <c r="AN8030" s="61"/>
      <c r="AO8030" s="61"/>
      <c r="AP8030" s="62"/>
      <c r="AQ8030" s="61"/>
      <c r="AR8030" s="61"/>
      <c r="AS8030" s="61"/>
      <c r="AT8030" s="61"/>
      <c r="AU8030" s="61"/>
      <c r="AV8030" s="61"/>
      <c r="AW8030" s="60"/>
    </row>
    <row r="8031" s="59" customFormat="1" customHeight="1" spans="1:49">
      <c r="A8031" s="60"/>
      <c r="B8031" s="60"/>
      <c r="C8031" s="60"/>
      <c r="D8031" s="60"/>
      <c r="H8031" s="61"/>
      <c r="I8031" s="61"/>
      <c r="J8031" s="61"/>
      <c r="K8031" s="61"/>
      <c r="L8031" s="61"/>
      <c r="M8031" s="61"/>
      <c r="N8031" s="61"/>
      <c r="O8031" s="61"/>
      <c r="P8031" s="61"/>
      <c r="Q8031" s="61"/>
      <c r="R8031" s="61"/>
      <c r="S8031" s="61"/>
      <c r="T8031" s="61"/>
      <c r="U8031" s="61"/>
      <c r="V8031" s="61"/>
      <c r="W8031" s="61"/>
      <c r="X8031" s="61"/>
      <c r="Y8031" s="61"/>
      <c r="Z8031" s="61"/>
      <c r="AA8031" s="61"/>
      <c r="AB8031" s="61"/>
      <c r="AC8031" s="61"/>
      <c r="AD8031" s="61"/>
      <c r="AE8031" s="61"/>
      <c r="AF8031" s="61"/>
      <c r="AG8031" s="61"/>
      <c r="AH8031" s="61"/>
      <c r="AI8031" s="61"/>
      <c r="AJ8031" s="61"/>
      <c r="AK8031" s="61"/>
      <c r="AL8031" s="61"/>
      <c r="AM8031" s="61"/>
      <c r="AN8031" s="61"/>
      <c r="AO8031" s="61"/>
      <c r="AP8031" s="62"/>
      <c r="AQ8031" s="61"/>
      <c r="AR8031" s="61"/>
      <c r="AS8031" s="61"/>
      <c r="AT8031" s="61"/>
      <c r="AU8031" s="61"/>
      <c r="AV8031" s="61"/>
      <c r="AW8031" s="60"/>
    </row>
    <row r="8032" s="59" customFormat="1" customHeight="1" spans="1:49">
      <c r="A8032" s="60"/>
      <c r="B8032" s="60"/>
      <c r="C8032" s="60"/>
      <c r="D8032" s="60"/>
      <c r="H8032" s="61"/>
      <c r="I8032" s="61"/>
      <c r="J8032" s="61"/>
      <c r="K8032" s="61"/>
      <c r="L8032" s="61"/>
      <c r="M8032" s="61"/>
      <c r="N8032" s="61"/>
      <c r="O8032" s="61"/>
      <c r="P8032" s="61"/>
      <c r="Q8032" s="61"/>
      <c r="R8032" s="61"/>
      <c r="S8032" s="61"/>
      <c r="T8032" s="61"/>
      <c r="U8032" s="61"/>
      <c r="V8032" s="61"/>
      <c r="W8032" s="61"/>
      <c r="X8032" s="61"/>
      <c r="Y8032" s="61"/>
      <c r="Z8032" s="61"/>
      <c r="AA8032" s="61"/>
      <c r="AB8032" s="61"/>
      <c r="AC8032" s="61"/>
      <c r="AD8032" s="61"/>
      <c r="AE8032" s="61"/>
      <c r="AF8032" s="61"/>
      <c r="AG8032" s="61"/>
      <c r="AH8032" s="61"/>
      <c r="AI8032" s="61"/>
      <c r="AJ8032" s="61"/>
      <c r="AK8032" s="61"/>
      <c r="AL8032" s="61"/>
      <c r="AM8032" s="61"/>
      <c r="AN8032" s="61"/>
      <c r="AO8032" s="61"/>
      <c r="AP8032" s="62"/>
      <c r="AQ8032" s="61"/>
      <c r="AR8032" s="61"/>
      <c r="AS8032" s="61"/>
      <c r="AT8032" s="61"/>
      <c r="AU8032" s="61"/>
      <c r="AV8032" s="61"/>
      <c r="AW8032" s="60"/>
    </row>
    <row r="8033" s="59" customFormat="1" customHeight="1" spans="1:49">
      <c r="A8033" s="60"/>
      <c r="B8033" s="60"/>
      <c r="C8033" s="60"/>
      <c r="D8033" s="60"/>
      <c r="H8033" s="61"/>
      <c r="I8033" s="61"/>
      <c r="J8033" s="61"/>
      <c r="K8033" s="61"/>
      <c r="L8033" s="61"/>
      <c r="M8033" s="61"/>
      <c r="N8033" s="61"/>
      <c r="O8033" s="61"/>
      <c r="P8033" s="61"/>
      <c r="Q8033" s="61"/>
      <c r="R8033" s="61"/>
      <c r="S8033" s="61"/>
      <c r="T8033" s="61"/>
      <c r="U8033" s="61"/>
      <c r="V8033" s="61"/>
      <c r="W8033" s="61"/>
      <c r="X8033" s="61"/>
      <c r="Y8033" s="61"/>
      <c r="Z8033" s="61"/>
      <c r="AA8033" s="61"/>
      <c r="AB8033" s="61"/>
      <c r="AC8033" s="61"/>
      <c r="AD8033" s="61"/>
      <c r="AE8033" s="61"/>
      <c r="AF8033" s="61"/>
      <c r="AG8033" s="61"/>
      <c r="AH8033" s="61"/>
      <c r="AI8033" s="61"/>
      <c r="AJ8033" s="61"/>
      <c r="AK8033" s="61"/>
      <c r="AL8033" s="61"/>
      <c r="AM8033" s="61"/>
      <c r="AN8033" s="61"/>
      <c r="AO8033" s="61"/>
      <c r="AP8033" s="62"/>
      <c r="AQ8033" s="61"/>
      <c r="AR8033" s="61"/>
      <c r="AS8033" s="61"/>
      <c r="AT8033" s="61"/>
      <c r="AU8033" s="61"/>
      <c r="AV8033" s="61"/>
      <c r="AW8033" s="60"/>
    </row>
    <row r="8034" s="59" customFormat="1" customHeight="1" spans="1:49">
      <c r="A8034" s="60"/>
      <c r="B8034" s="60"/>
      <c r="C8034" s="60"/>
      <c r="D8034" s="60"/>
      <c r="H8034" s="61"/>
      <c r="I8034" s="61"/>
      <c r="J8034" s="61"/>
      <c r="K8034" s="61"/>
      <c r="L8034" s="61"/>
      <c r="M8034" s="61"/>
      <c r="N8034" s="61"/>
      <c r="O8034" s="61"/>
      <c r="P8034" s="61"/>
      <c r="Q8034" s="61"/>
      <c r="R8034" s="61"/>
      <c r="S8034" s="61"/>
      <c r="T8034" s="61"/>
      <c r="U8034" s="61"/>
      <c r="V8034" s="61"/>
      <c r="W8034" s="61"/>
      <c r="X8034" s="61"/>
      <c r="Y8034" s="61"/>
      <c r="Z8034" s="61"/>
      <c r="AA8034" s="61"/>
      <c r="AB8034" s="61"/>
      <c r="AC8034" s="61"/>
      <c r="AD8034" s="61"/>
      <c r="AE8034" s="61"/>
      <c r="AF8034" s="61"/>
      <c r="AG8034" s="61"/>
      <c r="AH8034" s="61"/>
      <c r="AI8034" s="61"/>
      <c r="AJ8034" s="61"/>
      <c r="AK8034" s="61"/>
      <c r="AL8034" s="61"/>
      <c r="AM8034" s="61"/>
      <c r="AN8034" s="61"/>
      <c r="AO8034" s="61"/>
      <c r="AP8034" s="62"/>
      <c r="AQ8034" s="61"/>
      <c r="AR8034" s="61"/>
      <c r="AS8034" s="61"/>
      <c r="AT8034" s="61"/>
      <c r="AU8034" s="61"/>
      <c r="AV8034" s="61"/>
      <c r="AW8034" s="60"/>
    </row>
    <row r="8035" s="59" customFormat="1" customHeight="1" spans="1:49">
      <c r="A8035" s="60"/>
      <c r="B8035" s="60"/>
      <c r="C8035" s="60"/>
      <c r="D8035" s="60"/>
      <c r="H8035" s="61"/>
      <c r="I8035" s="61"/>
      <c r="J8035" s="61"/>
      <c r="K8035" s="61"/>
      <c r="L8035" s="61"/>
      <c r="M8035" s="61"/>
      <c r="N8035" s="61"/>
      <c r="O8035" s="61"/>
      <c r="P8035" s="61"/>
      <c r="Q8035" s="61"/>
      <c r="R8035" s="61"/>
      <c r="S8035" s="61"/>
      <c r="T8035" s="61"/>
      <c r="U8035" s="61"/>
      <c r="V8035" s="61"/>
      <c r="W8035" s="61"/>
      <c r="X8035" s="61"/>
      <c r="Y8035" s="61"/>
      <c r="Z8035" s="61"/>
      <c r="AA8035" s="61"/>
      <c r="AB8035" s="61"/>
      <c r="AC8035" s="61"/>
      <c r="AD8035" s="61"/>
      <c r="AE8035" s="61"/>
      <c r="AF8035" s="61"/>
      <c r="AG8035" s="61"/>
      <c r="AH8035" s="61"/>
      <c r="AI8035" s="61"/>
      <c r="AJ8035" s="61"/>
      <c r="AK8035" s="61"/>
      <c r="AL8035" s="61"/>
      <c r="AM8035" s="61"/>
      <c r="AN8035" s="61"/>
      <c r="AO8035" s="61"/>
      <c r="AP8035" s="62"/>
      <c r="AQ8035" s="61"/>
      <c r="AR8035" s="61"/>
      <c r="AS8035" s="61"/>
      <c r="AT8035" s="61"/>
      <c r="AU8035" s="61"/>
      <c r="AV8035" s="61"/>
      <c r="AW8035" s="60"/>
    </row>
    <row r="8036" s="59" customFormat="1" customHeight="1" spans="1:49">
      <c r="A8036" s="60"/>
      <c r="B8036" s="60"/>
      <c r="C8036" s="60"/>
      <c r="D8036" s="60"/>
      <c r="H8036" s="61"/>
      <c r="I8036" s="61"/>
      <c r="J8036" s="61"/>
      <c r="K8036" s="61"/>
      <c r="L8036" s="61"/>
      <c r="M8036" s="61"/>
      <c r="N8036" s="61"/>
      <c r="O8036" s="61"/>
      <c r="P8036" s="61"/>
      <c r="Q8036" s="61"/>
      <c r="R8036" s="61"/>
      <c r="S8036" s="61"/>
      <c r="T8036" s="61"/>
      <c r="U8036" s="61"/>
      <c r="V8036" s="61"/>
      <c r="W8036" s="61"/>
      <c r="X8036" s="61"/>
      <c r="Y8036" s="61"/>
      <c r="Z8036" s="61"/>
      <c r="AA8036" s="61"/>
      <c r="AB8036" s="61"/>
      <c r="AC8036" s="61"/>
      <c r="AD8036" s="61"/>
      <c r="AE8036" s="61"/>
      <c r="AF8036" s="61"/>
      <c r="AG8036" s="61"/>
      <c r="AH8036" s="61"/>
      <c r="AI8036" s="61"/>
      <c r="AJ8036" s="61"/>
      <c r="AK8036" s="61"/>
      <c r="AL8036" s="61"/>
      <c r="AM8036" s="61"/>
      <c r="AN8036" s="61"/>
      <c r="AO8036" s="61"/>
      <c r="AP8036" s="62"/>
      <c r="AQ8036" s="61"/>
      <c r="AR8036" s="61"/>
      <c r="AS8036" s="61"/>
      <c r="AT8036" s="61"/>
      <c r="AU8036" s="61"/>
      <c r="AV8036" s="61"/>
      <c r="AW8036" s="60"/>
    </row>
    <row r="8037" s="59" customFormat="1" customHeight="1" spans="1:49">
      <c r="A8037" s="60"/>
      <c r="B8037" s="60"/>
      <c r="C8037" s="60"/>
      <c r="D8037" s="60"/>
      <c r="H8037" s="61"/>
      <c r="I8037" s="61"/>
      <c r="J8037" s="61"/>
      <c r="K8037" s="61"/>
      <c r="L8037" s="61"/>
      <c r="M8037" s="61"/>
      <c r="N8037" s="61"/>
      <c r="O8037" s="61"/>
      <c r="P8037" s="61"/>
      <c r="Q8037" s="61"/>
      <c r="R8037" s="61"/>
      <c r="S8037" s="61"/>
      <c r="T8037" s="61"/>
      <c r="U8037" s="61"/>
      <c r="V8037" s="61"/>
      <c r="W8037" s="61"/>
      <c r="X8037" s="61"/>
      <c r="Y8037" s="61"/>
      <c r="Z8037" s="61"/>
      <c r="AA8037" s="61"/>
      <c r="AB8037" s="61"/>
      <c r="AC8037" s="61"/>
      <c r="AD8037" s="61"/>
      <c r="AE8037" s="61"/>
      <c r="AF8037" s="61"/>
      <c r="AG8037" s="61"/>
      <c r="AH8037" s="61"/>
      <c r="AI8037" s="61"/>
      <c r="AJ8037" s="61"/>
      <c r="AK8037" s="61"/>
      <c r="AL8037" s="61"/>
      <c r="AM8037" s="61"/>
      <c r="AN8037" s="61"/>
      <c r="AO8037" s="61"/>
      <c r="AP8037" s="62"/>
      <c r="AQ8037" s="61"/>
      <c r="AR8037" s="61"/>
      <c r="AS8037" s="61"/>
      <c r="AT8037" s="61"/>
      <c r="AU8037" s="61"/>
      <c r="AV8037" s="61"/>
      <c r="AW8037" s="60"/>
    </row>
    <row r="8038" s="59" customFormat="1" customHeight="1" spans="1:49">
      <c r="A8038" s="60"/>
      <c r="B8038" s="60"/>
      <c r="C8038" s="60"/>
      <c r="D8038" s="60"/>
      <c r="H8038" s="61"/>
      <c r="I8038" s="61"/>
      <c r="J8038" s="61"/>
      <c r="K8038" s="61"/>
      <c r="L8038" s="61"/>
      <c r="M8038" s="61"/>
      <c r="N8038" s="61"/>
      <c r="O8038" s="61"/>
      <c r="P8038" s="61"/>
      <c r="Q8038" s="61"/>
      <c r="R8038" s="61"/>
      <c r="S8038" s="61"/>
      <c r="T8038" s="61"/>
      <c r="U8038" s="61"/>
      <c r="V8038" s="61"/>
      <c r="W8038" s="61"/>
      <c r="X8038" s="61"/>
      <c r="Y8038" s="61"/>
      <c r="Z8038" s="61"/>
      <c r="AA8038" s="61"/>
      <c r="AB8038" s="61"/>
      <c r="AC8038" s="61"/>
      <c r="AD8038" s="61"/>
      <c r="AE8038" s="61"/>
      <c r="AF8038" s="61"/>
      <c r="AG8038" s="61"/>
      <c r="AH8038" s="61"/>
      <c r="AI8038" s="61"/>
      <c r="AJ8038" s="61"/>
      <c r="AK8038" s="61"/>
      <c r="AL8038" s="61"/>
      <c r="AM8038" s="61"/>
      <c r="AN8038" s="61"/>
      <c r="AO8038" s="61"/>
      <c r="AP8038" s="62"/>
      <c r="AQ8038" s="61"/>
      <c r="AR8038" s="61"/>
      <c r="AS8038" s="61"/>
      <c r="AT8038" s="61"/>
      <c r="AU8038" s="61"/>
      <c r="AV8038" s="61"/>
      <c r="AW8038" s="60"/>
    </row>
    <row r="8039" s="59" customFormat="1" customHeight="1" spans="1:49">
      <c r="A8039" s="60"/>
      <c r="B8039" s="60"/>
      <c r="C8039" s="60"/>
      <c r="D8039" s="60"/>
      <c r="H8039" s="61"/>
      <c r="I8039" s="61"/>
      <c r="J8039" s="61"/>
      <c r="K8039" s="61"/>
      <c r="L8039" s="61"/>
      <c r="M8039" s="61"/>
      <c r="N8039" s="61"/>
      <c r="O8039" s="61"/>
      <c r="P8039" s="61"/>
      <c r="Q8039" s="61"/>
      <c r="R8039" s="61"/>
      <c r="S8039" s="61"/>
      <c r="T8039" s="61"/>
      <c r="U8039" s="61"/>
      <c r="V8039" s="61"/>
      <c r="W8039" s="61"/>
      <c r="X8039" s="61"/>
      <c r="Y8039" s="61"/>
      <c r="Z8039" s="61"/>
      <c r="AA8039" s="61"/>
      <c r="AB8039" s="61"/>
      <c r="AC8039" s="61"/>
      <c r="AD8039" s="61"/>
      <c r="AE8039" s="61"/>
      <c r="AF8039" s="61"/>
      <c r="AG8039" s="61"/>
      <c r="AH8039" s="61"/>
      <c r="AI8039" s="61"/>
      <c r="AJ8039" s="61"/>
      <c r="AK8039" s="61"/>
      <c r="AL8039" s="61"/>
      <c r="AM8039" s="61"/>
      <c r="AN8039" s="61"/>
      <c r="AO8039" s="61"/>
      <c r="AP8039" s="62"/>
      <c r="AQ8039" s="61"/>
      <c r="AR8039" s="61"/>
      <c r="AS8039" s="61"/>
      <c r="AT8039" s="61"/>
      <c r="AU8039" s="61"/>
      <c r="AV8039" s="61"/>
      <c r="AW8039" s="60"/>
    </row>
    <row r="8040" s="59" customFormat="1" customHeight="1" spans="1:49">
      <c r="A8040" s="60"/>
      <c r="B8040" s="60"/>
      <c r="C8040" s="60"/>
      <c r="D8040" s="60"/>
      <c r="H8040" s="61"/>
      <c r="I8040" s="61"/>
      <c r="J8040" s="61"/>
      <c r="K8040" s="61"/>
      <c r="L8040" s="61"/>
      <c r="M8040" s="61"/>
      <c r="N8040" s="61"/>
      <c r="O8040" s="61"/>
      <c r="P8040" s="61"/>
      <c r="Q8040" s="61"/>
      <c r="R8040" s="61"/>
      <c r="S8040" s="61"/>
      <c r="T8040" s="61"/>
      <c r="U8040" s="61"/>
      <c r="V8040" s="61"/>
      <c r="W8040" s="61"/>
      <c r="X8040" s="61"/>
      <c r="Y8040" s="61"/>
      <c r="Z8040" s="61"/>
      <c r="AA8040" s="61"/>
      <c r="AB8040" s="61"/>
      <c r="AC8040" s="61"/>
      <c r="AD8040" s="61"/>
      <c r="AE8040" s="61"/>
      <c r="AF8040" s="61"/>
      <c r="AG8040" s="61"/>
      <c r="AH8040" s="61"/>
      <c r="AI8040" s="61"/>
      <c r="AJ8040" s="61"/>
      <c r="AK8040" s="61"/>
      <c r="AL8040" s="61"/>
      <c r="AM8040" s="61"/>
      <c r="AN8040" s="61"/>
      <c r="AO8040" s="61"/>
      <c r="AP8040" s="62"/>
      <c r="AQ8040" s="61"/>
      <c r="AR8040" s="61"/>
      <c r="AS8040" s="61"/>
      <c r="AT8040" s="61"/>
      <c r="AU8040" s="61"/>
      <c r="AV8040" s="61"/>
      <c r="AW8040" s="60"/>
    </row>
    <row r="8041" s="59" customFormat="1" customHeight="1" spans="1:49">
      <c r="A8041" s="60"/>
      <c r="B8041" s="60"/>
      <c r="C8041" s="60"/>
      <c r="D8041" s="60"/>
      <c r="H8041" s="61"/>
      <c r="I8041" s="61"/>
      <c r="J8041" s="61"/>
      <c r="K8041" s="61"/>
      <c r="L8041" s="61"/>
      <c r="M8041" s="61"/>
      <c r="N8041" s="61"/>
      <c r="O8041" s="61"/>
      <c r="P8041" s="61"/>
      <c r="Q8041" s="61"/>
      <c r="R8041" s="61"/>
      <c r="S8041" s="61"/>
      <c r="T8041" s="61"/>
      <c r="U8041" s="61"/>
      <c r="V8041" s="61"/>
      <c r="W8041" s="61"/>
      <c r="X8041" s="61"/>
      <c r="Y8041" s="61"/>
      <c r="Z8041" s="61"/>
      <c r="AA8041" s="61"/>
      <c r="AB8041" s="61"/>
      <c r="AC8041" s="61"/>
      <c r="AD8041" s="61"/>
      <c r="AE8041" s="61"/>
      <c r="AF8041" s="61"/>
      <c r="AG8041" s="61"/>
      <c r="AH8041" s="61"/>
      <c r="AI8041" s="61"/>
      <c r="AJ8041" s="61"/>
      <c r="AK8041" s="61"/>
      <c r="AL8041" s="61"/>
      <c r="AM8041" s="61"/>
      <c r="AN8041" s="61"/>
      <c r="AO8041" s="61"/>
      <c r="AP8041" s="62"/>
      <c r="AQ8041" s="61"/>
      <c r="AR8041" s="61"/>
      <c r="AS8041" s="61"/>
      <c r="AT8041" s="61"/>
      <c r="AU8041" s="61"/>
      <c r="AV8041" s="61"/>
      <c r="AW8041" s="60"/>
    </row>
    <row r="8042" s="59" customFormat="1" customHeight="1" spans="1:49">
      <c r="A8042" s="60"/>
      <c r="B8042" s="60"/>
      <c r="C8042" s="60"/>
      <c r="D8042" s="60"/>
      <c r="H8042" s="61"/>
      <c r="I8042" s="61"/>
      <c r="J8042" s="61"/>
      <c r="K8042" s="61"/>
      <c r="L8042" s="61"/>
      <c r="M8042" s="61"/>
      <c r="N8042" s="61"/>
      <c r="O8042" s="61"/>
      <c r="P8042" s="61"/>
      <c r="Q8042" s="61"/>
      <c r="R8042" s="61"/>
      <c r="S8042" s="61"/>
      <c r="T8042" s="61"/>
      <c r="U8042" s="61"/>
      <c r="V8042" s="61"/>
      <c r="W8042" s="61"/>
      <c r="X8042" s="61"/>
      <c r="Y8042" s="61"/>
      <c r="Z8042" s="61"/>
      <c r="AA8042" s="61"/>
      <c r="AB8042" s="61"/>
      <c r="AC8042" s="61"/>
      <c r="AD8042" s="61"/>
      <c r="AE8042" s="61"/>
      <c r="AF8042" s="61"/>
      <c r="AG8042" s="61"/>
      <c r="AH8042" s="61"/>
      <c r="AI8042" s="61"/>
      <c r="AJ8042" s="61"/>
      <c r="AK8042" s="61"/>
      <c r="AL8042" s="61"/>
      <c r="AM8042" s="61"/>
      <c r="AN8042" s="61"/>
      <c r="AO8042" s="61"/>
      <c r="AP8042" s="62"/>
      <c r="AQ8042" s="61"/>
      <c r="AR8042" s="61"/>
      <c r="AS8042" s="61"/>
      <c r="AT8042" s="61"/>
      <c r="AU8042" s="61"/>
      <c r="AV8042" s="61"/>
      <c r="AW8042" s="60"/>
    </row>
    <row r="8043" s="59" customFormat="1" customHeight="1" spans="1:49">
      <c r="A8043" s="60"/>
      <c r="B8043" s="60"/>
      <c r="C8043" s="60"/>
      <c r="D8043" s="60"/>
      <c r="H8043" s="61"/>
      <c r="I8043" s="61"/>
      <c r="J8043" s="61"/>
      <c r="K8043" s="61"/>
      <c r="L8043" s="61"/>
      <c r="M8043" s="61"/>
      <c r="N8043" s="61"/>
      <c r="O8043" s="61"/>
      <c r="P8043" s="61"/>
      <c r="Q8043" s="61"/>
      <c r="R8043" s="61"/>
      <c r="S8043" s="61"/>
      <c r="T8043" s="61"/>
      <c r="U8043" s="61"/>
      <c r="V8043" s="61"/>
      <c r="W8043" s="61"/>
      <c r="X8043" s="61"/>
      <c r="Y8043" s="61"/>
      <c r="Z8043" s="61"/>
      <c r="AA8043" s="61"/>
      <c r="AB8043" s="61"/>
      <c r="AC8043" s="61"/>
      <c r="AD8043" s="61"/>
      <c r="AE8043" s="61"/>
      <c r="AF8043" s="61"/>
      <c r="AG8043" s="61"/>
      <c r="AH8043" s="61"/>
      <c r="AI8043" s="61"/>
      <c r="AJ8043" s="61"/>
      <c r="AK8043" s="61"/>
      <c r="AL8043" s="61"/>
      <c r="AM8043" s="61"/>
      <c r="AN8043" s="61"/>
      <c r="AO8043" s="61"/>
      <c r="AP8043" s="62"/>
      <c r="AQ8043" s="61"/>
      <c r="AR8043" s="61"/>
      <c r="AS8043" s="61"/>
      <c r="AT8043" s="61"/>
      <c r="AU8043" s="61"/>
      <c r="AV8043" s="61"/>
      <c r="AW8043" s="60"/>
    </row>
    <row r="8044" s="59" customFormat="1" customHeight="1" spans="1:49">
      <c r="A8044" s="60"/>
      <c r="B8044" s="60"/>
      <c r="C8044" s="60"/>
      <c r="D8044" s="60"/>
      <c r="H8044" s="61"/>
      <c r="I8044" s="61"/>
      <c r="J8044" s="61"/>
      <c r="K8044" s="61"/>
      <c r="L8044" s="61"/>
      <c r="M8044" s="61"/>
      <c r="N8044" s="61"/>
      <c r="O8044" s="61"/>
      <c r="P8044" s="61"/>
      <c r="Q8044" s="61"/>
      <c r="R8044" s="61"/>
      <c r="S8044" s="61"/>
      <c r="T8044" s="61"/>
      <c r="U8044" s="61"/>
      <c r="V8044" s="61"/>
      <c r="W8044" s="61"/>
      <c r="X8044" s="61"/>
      <c r="Y8044" s="61"/>
      <c r="Z8044" s="61"/>
      <c r="AA8044" s="61"/>
      <c r="AB8044" s="61"/>
      <c r="AC8044" s="61"/>
      <c r="AD8044" s="61"/>
      <c r="AE8044" s="61"/>
      <c r="AF8044" s="61"/>
      <c r="AG8044" s="61"/>
      <c r="AH8044" s="61"/>
      <c r="AI8044" s="61"/>
      <c r="AJ8044" s="61"/>
      <c r="AK8044" s="61"/>
      <c r="AL8044" s="61"/>
      <c r="AM8044" s="61"/>
      <c r="AN8044" s="61"/>
      <c r="AO8044" s="61"/>
      <c r="AP8044" s="62"/>
      <c r="AQ8044" s="61"/>
      <c r="AR8044" s="61"/>
      <c r="AS8044" s="61"/>
      <c r="AT8044" s="61"/>
      <c r="AU8044" s="61"/>
      <c r="AV8044" s="61"/>
      <c r="AW8044" s="60"/>
    </row>
    <row r="8045" s="59" customFormat="1" customHeight="1" spans="1:49">
      <c r="A8045" s="60"/>
      <c r="B8045" s="60"/>
      <c r="C8045" s="60"/>
      <c r="D8045" s="60"/>
      <c r="H8045" s="61"/>
      <c r="I8045" s="61"/>
      <c r="J8045" s="61"/>
      <c r="K8045" s="61"/>
      <c r="L8045" s="61"/>
      <c r="M8045" s="61"/>
      <c r="N8045" s="61"/>
      <c r="O8045" s="61"/>
      <c r="P8045" s="61"/>
      <c r="Q8045" s="61"/>
      <c r="R8045" s="61"/>
      <c r="S8045" s="61"/>
      <c r="T8045" s="61"/>
      <c r="U8045" s="61"/>
      <c r="V8045" s="61"/>
      <c r="W8045" s="61"/>
      <c r="X8045" s="61"/>
      <c r="Y8045" s="61"/>
      <c r="Z8045" s="61"/>
      <c r="AA8045" s="61"/>
      <c r="AB8045" s="61"/>
      <c r="AC8045" s="61"/>
      <c r="AD8045" s="61"/>
      <c r="AE8045" s="61"/>
      <c r="AF8045" s="61"/>
      <c r="AG8045" s="61"/>
      <c r="AH8045" s="61"/>
      <c r="AI8045" s="61"/>
      <c r="AJ8045" s="61"/>
      <c r="AK8045" s="61"/>
      <c r="AL8045" s="61"/>
      <c r="AM8045" s="61"/>
      <c r="AN8045" s="61"/>
      <c r="AO8045" s="61"/>
      <c r="AP8045" s="62"/>
      <c r="AQ8045" s="61"/>
      <c r="AR8045" s="61"/>
      <c r="AS8045" s="61"/>
      <c r="AT8045" s="61"/>
      <c r="AU8045" s="61"/>
      <c r="AV8045" s="61"/>
      <c r="AW8045" s="60"/>
    </row>
    <row r="8046" s="59" customFormat="1" customHeight="1" spans="1:49">
      <c r="A8046" s="60"/>
      <c r="B8046" s="60"/>
      <c r="C8046" s="60"/>
      <c r="D8046" s="60"/>
      <c r="H8046" s="61"/>
      <c r="I8046" s="61"/>
      <c r="J8046" s="61"/>
      <c r="K8046" s="61"/>
      <c r="L8046" s="61"/>
      <c r="M8046" s="61"/>
      <c r="N8046" s="61"/>
      <c r="O8046" s="61"/>
      <c r="P8046" s="61"/>
      <c r="Q8046" s="61"/>
      <c r="R8046" s="61"/>
      <c r="S8046" s="61"/>
      <c r="T8046" s="61"/>
      <c r="U8046" s="61"/>
      <c r="V8046" s="61"/>
      <c r="W8046" s="61"/>
      <c r="X8046" s="61"/>
      <c r="Y8046" s="61"/>
      <c r="Z8046" s="61"/>
      <c r="AA8046" s="61"/>
      <c r="AB8046" s="61"/>
      <c r="AC8046" s="61"/>
      <c r="AD8046" s="61"/>
      <c r="AE8046" s="61"/>
      <c r="AF8046" s="61"/>
      <c r="AG8046" s="61"/>
      <c r="AH8046" s="61"/>
      <c r="AI8046" s="61"/>
      <c r="AJ8046" s="61"/>
      <c r="AK8046" s="61"/>
      <c r="AL8046" s="61"/>
      <c r="AM8046" s="61"/>
      <c r="AN8046" s="61"/>
      <c r="AO8046" s="61"/>
      <c r="AP8046" s="62"/>
      <c r="AQ8046" s="61"/>
      <c r="AR8046" s="61"/>
      <c r="AS8046" s="61"/>
      <c r="AT8046" s="61"/>
      <c r="AU8046" s="61"/>
      <c r="AV8046" s="61"/>
      <c r="AW8046" s="60"/>
    </row>
    <row r="8047" s="59" customFormat="1" customHeight="1" spans="1:49">
      <c r="A8047" s="60"/>
      <c r="B8047" s="60"/>
      <c r="C8047" s="60"/>
      <c r="D8047" s="60"/>
      <c r="H8047" s="61"/>
      <c r="I8047" s="61"/>
      <c r="J8047" s="61"/>
      <c r="K8047" s="61"/>
      <c r="L8047" s="61"/>
      <c r="M8047" s="61"/>
      <c r="N8047" s="61"/>
      <c r="O8047" s="61"/>
      <c r="P8047" s="61"/>
      <c r="Q8047" s="61"/>
      <c r="R8047" s="61"/>
      <c r="S8047" s="61"/>
      <c r="T8047" s="61"/>
      <c r="U8047" s="61"/>
      <c r="V8047" s="61"/>
      <c r="W8047" s="61"/>
      <c r="X8047" s="61"/>
      <c r="Y8047" s="61"/>
      <c r="Z8047" s="61"/>
      <c r="AA8047" s="61"/>
      <c r="AB8047" s="61"/>
      <c r="AC8047" s="61"/>
      <c r="AD8047" s="61"/>
      <c r="AE8047" s="61"/>
      <c r="AF8047" s="61"/>
      <c r="AG8047" s="61"/>
      <c r="AH8047" s="61"/>
      <c r="AI8047" s="61"/>
      <c r="AJ8047" s="61"/>
      <c r="AK8047" s="61"/>
      <c r="AL8047" s="61"/>
      <c r="AM8047" s="61"/>
      <c r="AN8047" s="61"/>
      <c r="AO8047" s="61"/>
      <c r="AP8047" s="62"/>
      <c r="AQ8047" s="61"/>
      <c r="AR8047" s="61"/>
      <c r="AS8047" s="61"/>
      <c r="AT8047" s="61"/>
      <c r="AU8047" s="61"/>
      <c r="AV8047" s="61"/>
      <c r="AW8047" s="60"/>
    </row>
    <row r="8048" s="59" customFormat="1" customHeight="1" spans="1:49">
      <c r="A8048" s="60"/>
      <c r="B8048" s="60"/>
      <c r="C8048" s="60"/>
      <c r="D8048" s="60"/>
      <c r="H8048" s="61"/>
      <c r="I8048" s="61"/>
      <c r="J8048" s="61"/>
      <c r="K8048" s="61"/>
      <c r="L8048" s="61"/>
      <c r="M8048" s="61"/>
      <c r="N8048" s="61"/>
      <c r="O8048" s="61"/>
      <c r="P8048" s="61"/>
      <c r="Q8048" s="61"/>
      <c r="R8048" s="61"/>
      <c r="S8048" s="61"/>
      <c r="T8048" s="61"/>
      <c r="U8048" s="61"/>
      <c r="V8048" s="61"/>
      <c r="W8048" s="61"/>
      <c r="X8048" s="61"/>
      <c r="Y8048" s="61"/>
      <c r="Z8048" s="61"/>
      <c r="AA8048" s="61"/>
      <c r="AB8048" s="61"/>
      <c r="AC8048" s="61"/>
      <c r="AD8048" s="61"/>
      <c r="AE8048" s="61"/>
      <c r="AF8048" s="61"/>
      <c r="AG8048" s="61"/>
      <c r="AH8048" s="61"/>
      <c r="AI8048" s="61"/>
      <c r="AJ8048" s="61"/>
      <c r="AK8048" s="61"/>
      <c r="AL8048" s="61"/>
      <c r="AM8048" s="61"/>
      <c r="AN8048" s="61"/>
      <c r="AO8048" s="61"/>
      <c r="AP8048" s="62"/>
      <c r="AQ8048" s="61"/>
      <c r="AR8048" s="61"/>
      <c r="AS8048" s="61"/>
      <c r="AT8048" s="61"/>
      <c r="AU8048" s="61"/>
      <c r="AV8048" s="61"/>
      <c r="AW8048" s="60"/>
    </row>
    <row r="8049" s="59" customFormat="1" customHeight="1" spans="1:49">
      <c r="A8049" s="60"/>
      <c r="B8049" s="60"/>
      <c r="C8049" s="60"/>
      <c r="D8049" s="60"/>
      <c r="H8049" s="61"/>
      <c r="I8049" s="61"/>
      <c r="J8049" s="61"/>
      <c r="K8049" s="61"/>
      <c r="L8049" s="61"/>
      <c r="M8049" s="61"/>
      <c r="N8049" s="61"/>
      <c r="O8049" s="61"/>
      <c r="P8049" s="61"/>
      <c r="Q8049" s="61"/>
      <c r="R8049" s="61"/>
      <c r="S8049" s="61"/>
      <c r="T8049" s="61"/>
      <c r="U8049" s="61"/>
      <c r="V8049" s="61"/>
      <c r="W8049" s="61"/>
      <c r="X8049" s="61"/>
      <c r="Y8049" s="61"/>
      <c r="Z8049" s="61"/>
      <c r="AA8049" s="61"/>
      <c r="AB8049" s="61"/>
      <c r="AC8049" s="61"/>
      <c r="AD8049" s="61"/>
      <c r="AE8049" s="61"/>
      <c r="AF8049" s="61"/>
      <c r="AG8049" s="61"/>
      <c r="AH8049" s="61"/>
      <c r="AI8049" s="61"/>
      <c r="AJ8049" s="61"/>
      <c r="AK8049" s="61"/>
      <c r="AL8049" s="61"/>
      <c r="AM8049" s="61"/>
      <c r="AN8049" s="61"/>
      <c r="AO8049" s="61"/>
      <c r="AP8049" s="62"/>
      <c r="AQ8049" s="61"/>
      <c r="AR8049" s="61"/>
      <c r="AS8049" s="61"/>
      <c r="AT8049" s="61"/>
      <c r="AU8049" s="61"/>
      <c r="AV8049" s="61"/>
      <c r="AW8049" s="60"/>
    </row>
    <row r="8050" s="59" customFormat="1" customHeight="1" spans="1:49">
      <c r="A8050" s="60"/>
      <c r="B8050" s="60"/>
      <c r="C8050" s="60"/>
      <c r="D8050" s="60"/>
      <c r="H8050" s="61"/>
      <c r="I8050" s="61"/>
      <c r="J8050" s="61"/>
      <c r="K8050" s="61"/>
      <c r="L8050" s="61"/>
      <c r="M8050" s="61"/>
      <c r="N8050" s="61"/>
      <c r="O8050" s="61"/>
      <c r="P8050" s="61"/>
      <c r="Q8050" s="61"/>
      <c r="R8050" s="61"/>
      <c r="S8050" s="61"/>
      <c r="T8050" s="61"/>
      <c r="U8050" s="61"/>
      <c r="V8050" s="61"/>
      <c r="W8050" s="61"/>
      <c r="X8050" s="61"/>
      <c r="Y8050" s="61"/>
      <c r="Z8050" s="61"/>
      <c r="AA8050" s="61"/>
      <c r="AB8050" s="61"/>
      <c r="AC8050" s="61"/>
      <c r="AD8050" s="61"/>
      <c r="AE8050" s="61"/>
      <c r="AF8050" s="61"/>
      <c r="AG8050" s="61"/>
      <c r="AH8050" s="61"/>
      <c r="AI8050" s="61"/>
      <c r="AJ8050" s="61"/>
      <c r="AK8050" s="61"/>
      <c r="AL8050" s="61"/>
      <c r="AM8050" s="61"/>
      <c r="AN8050" s="61"/>
      <c r="AO8050" s="61"/>
      <c r="AP8050" s="62"/>
      <c r="AQ8050" s="61"/>
      <c r="AR8050" s="61"/>
      <c r="AS8050" s="61"/>
      <c r="AT8050" s="61"/>
      <c r="AU8050" s="61"/>
      <c r="AV8050" s="61"/>
      <c r="AW8050" s="60"/>
    </row>
    <row r="8051" s="59" customFormat="1" customHeight="1" spans="1:49">
      <c r="A8051" s="60"/>
      <c r="B8051" s="60"/>
      <c r="C8051" s="60"/>
      <c r="D8051" s="60"/>
      <c r="H8051" s="61"/>
      <c r="I8051" s="61"/>
      <c r="J8051" s="61"/>
      <c r="K8051" s="61"/>
      <c r="L8051" s="61"/>
      <c r="M8051" s="61"/>
      <c r="N8051" s="61"/>
      <c r="O8051" s="61"/>
      <c r="P8051" s="61"/>
      <c r="Q8051" s="61"/>
      <c r="R8051" s="61"/>
      <c r="S8051" s="61"/>
      <c r="T8051" s="61"/>
      <c r="U8051" s="61"/>
      <c r="V8051" s="61"/>
      <c r="W8051" s="61"/>
      <c r="X8051" s="61"/>
      <c r="Y8051" s="61"/>
      <c r="Z8051" s="61"/>
      <c r="AA8051" s="61"/>
      <c r="AB8051" s="61"/>
      <c r="AC8051" s="61"/>
      <c r="AD8051" s="61"/>
      <c r="AE8051" s="61"/>
      <c r="AF8051" s="61"/>
      <c r="AG8051" s="61"/>
      <c r="AH8051" s="61"/>
      <c r="AI8051" s="61"/>
      <c r="AJ8051" s="61"/>
      <c r="AK8051" s="61"/>
      <c r="AL8051" s="61"/>
      <c r="AM8051" s="61"/>
      <c r="AN8051" s="61"/>
      <c r="AO8051" s="61"/>
      <c r="AP8051" s="62"/>
      <c r="AQ8051" s="61"/>
      <c r="AR8051" s="61"/>
      <c r="AS8051" s="61"/>
      <c r="AT8051" s="61"/>
      <c r="AU8051" s="61"/>
      <c r="AV8051" s="61"/>
      <c r="AW8051" s="60"/>
    </row>
    <row r="8052" s="59" customFormat="1" customHeight="1" spans="1:49">
      <c r="A8052" s="60"/>
      <c r="B8052" s="60"/>
      <c r="C8052" s="60"/>
      <c r="D8052" s="60"/>
      <c r="H8052" s="61"/>
      <c r="I8052" s="61"/>
      <c r="J8052" s="61"/>
      <c r="K8052" s="61"/>
      <c r="L8052" s="61"/>
      <c r="M8052" s="61"/>
      <c r="N8052" s="61"/>
      <c r="O8052" s="61"/>
      <c r="P8052" s="61"/>
      <c r="Q8052" s="61"/>
      <c r="R8052" s="61"/>
      <c r="S8052" s="61"/>
      <c r="T8052" s="61"/>
      <c r="U8052" s="61"/>
      <c r="V8052" s="61"/>
      <c r="W8052" s="61"/>
      <c r="X8052" s="61"/>
      <c r="Y8052" s="61"/>
      <c r="Z8052" s="61"/>
      <c r="AA8052" s="61"/>
      <c r="AB8052" s="61"/>
      <c r="AC8052" s="61"/>
      <c r="AD8052" s="61"/>
      <c r="AE8052" s="61"/>
      <c r="AF8052" s="61"/>
      <c r="AG8052" s="61"/>
      <c r="AH8052" s="61"/>
      <c r="AI8052" s="61"/>
      <c r="AJ8052" s="61"/>
      <c r="AK8052" s="61"/>
      <c r="AL8052" s="61"/>
      <c r="AM8052" s="61"/>
      <c r="AN8052" s="61"/>
      <c r="AO8052" s="61"/>
      <c r="AP8052" s="62"/>
      <c r="AQ8052" s="61"/>
      <c r="AR8052" s="61"/>
      <c r="AS8052" s="61"/>
      <c r="AT8052" s="61"/>
      <c r="AU8052" s="61"/>
      <c r="AV8052" s="61"/>
      <c r="AW8052" s="60"/>
    </row>
    <row r="8053" s="59" customFormat="1" customHeight="1" spans="1:49">
      <c r="A8053" s="60"/>
      <c r="B8053" s="60"/>
      <c r="C8053" s="60"/>
      <c r="D8053" s="60"/>
      <c r="H8053" s="61"/>
      <c r="I8053" s="61"/>
      <c r="J8053" s="61"/>
      <c r="K8053" s="61"/>
      <c r="L8053" s="61"/>
      <c r="M8053" s="61"/>
      <c r="N8053" s="61"/>
      <c r="O8053" s="61"/>
      <c r="P8053" s="61"/>
      <c r="Q8053" s="61"/>
      <c r="R8053" s="61"/>
      <c r="S8053" s="61"/>
      <c r="T8053" s="61"/>
      <c r="U8053" s="61"/>
      <c r="V8053" s="61"/>
      <c r="W8053" s="61"/>
      <c r="X8053" s="61"/>
      <c r="Y8053" s="61"/>
      <c r="Z8053" s="61"/>
      <c r="AA8053" s="61"/>
      <c r="AB8053" s="61"/>
      <c r="AC8053" s="61"/>
      <c r="AD8053" s="61"/>
      <c r="AE8053" s="61"/>
      <c r="AF8053" s="61"/>
      <c r="AG8053" s="61"/>
      <c r="AH8053" s="61"/>
      <c r="AI8053" s="61"/>
      <c r="AJ8053" s="61"/>
      <c r="AK8053" s="61"/>
      <c r="AL8053" s="61"/>
      <c r="AM8053" s="61"/>
      <c r="AN8053" s="61"/>
      <c r="AO8053" s="61"/>
      <c r="AP8053" s="62"/>
      <c r="AQ8053" s="61"/>
      <c r="AR8053" s="61"/>
      <c r="AS8053" s="61"/>
      <c r="AT8053" s="61"/>
      <c r="AU8053" s="61"/>
      <c r="AV8053" s="61"/>
      <c r="AW8053" s="60"/>
    </row>
    <row r="8054" s="59" customFormat="1" customHeight="1" spans="1:49">
      <c r="A8054" s="60"/>
      <c r="B8054" s="60"/>
      <c r="C8054" s="60"/>
      <c r="D8054" s="60"/>
      <c r="H8054" s="61"/>
      <c r="I8054" s="61"/>
      <c r="J8054" s="61"/>
      <c r="K8054" s="61"/>
      <c r="L8054" s="61"/>
      <c r="M8054" s="61"/>
      <c r="N8054" s="61"/>
      <c r="O8054" s="61"/>
      <c r="P8054" s="61"/>
      <c r="Q8054" s="61"/>
      <c r="R8054" s="61"/>
      <c r="S8054" s="61"/>
      <c r="T8054" s="61"/>
      <c r="U8054" s="61"/>
      <c r="V8054" s="61"/>
      <c r="W8054" s="61"/>
      <c r="X8054" s="61"/>
      <c r="Y8054" s="61"/>
      <c r="Z8054" s="61"/>
      <c r="AA8054" s="61"/>
      <c r="AB8054" s="61"/>
      <c r="AC8054" s="61"/>
      <c r="AD8054" s="61"/>
      <c r="AE8054" s="61"/>
      <c r="AF8054" s="61"/>
      <c r="AG8054" s="61"/>
      <c r="AH8054" s="61"/>
      <c r="AI8054" s="61"/>
      <c r="AJ8054" s="61"/>
      <c r="AK8054" s="61"/>
      <c r="AL8054" s="61"/>
      <c r="AM8054" s="61"/>
      <c r="AN8054" s="61"/>
      <c r="AO8054" s="61"/>
      <c r="AP8054" s="62"/>
      <c r="AQ8054" s="61"/>
      <c r="AR8054" s="61"/>
      <c r="AS8054" s="61"/>
      <c r="AT8054" s="61"/>
      <c r="AU8054" s="61"/>
      <c r="AV8054" s="61"/>
      <c r="AW8054" s="60"/>
    </row>
    <row r="8055" s="59" customFormat="1" customHeight="1" spans="1:49">
      <c r="A8055" s="60"/>
      <c r="B8055" s="60"/>
      <c r="C8055" s="60"/>
      <c r="D8055" s="60"/>
      <c r="H8055" s="61"/>
      <c r="I8055" s="61"/>
      <c r="J8055" s="61"/>
      <c r="K8055" s="61"/>
      <c r="L8055" s="61"/>
      <c r="M8055" s="61"/>
      <c r="N8055" s="61"/>
      <c r="O8055" s="61"/>
      <c r="P8055" s="61"/>
      <c r="Q8055" s="61"/>
      <c r="R8055" s="61"/>
      <c r="S8055" s="61"/>
      <c r="T8055" s="61"/>
      <c r="U8055" s="61"/>
      <c r="V8055" s="61"/>
      <c r="W8055" s="61"/>
      <c r="X8055" s="61"/>
      <c r="Y8055" s="61"/>
      <c r="Z8055" s="61"/>
      <c r="AA8055" s="61"/>
      <c r="AB8055" s="61"/>
      <c r="AC8055" s="61"/>
      <c r="AD8055" s="61"/>
      <c r="AE8055" s="61"/>
      <c r="AF8055" s="61"/>
      <c r="AG8055" s="61"/>
      <c r="AH8055" s="61"/>
      <c r="AI8055" s="61"/>
      <c r="AJ8055" s="61"/>
      <c r="AK8055" s="61"/>
      <c r="AL8055" s="61"/>
      <c r="AM8055" s="61"/>
      <c r="AN8055" s="61"/>
      <c r="AO8055" s="61"/>
      <c r="AP8055" s="62"/>
      <c r="AQ8055" s="61"/>
      <c r="AR8055" s="61"/>
      <c r="AS8055" s="61"/>
      <c r="AT8055" s="61"/>
      <c r="AU8055" s="61"/>
      <c r="AV8055" s="61"/>
      <c r="AW8055" s="60"/>
    </row>
    <row r="8056" s="59" customFormat="1" customHeight="1" spans="1:49">
      <c r="A8056" s="60"/>
      <c r="B8056" s="60"/>
      <c r="C8056" s="60"/>
      <c r="D8056" s="60"/>
      <c r="H8056" s="61"/>
      <c r="I8056" s="61"/>
      <c r="J8056" s="61"/>
      <c r="K8056" s="61"/>
      <c r="L8056" s="61"/>
      <c r="M8056" s="61"/>
      <c r="N8056" s="61"/>
      <c r="O8056" s="61"/>
      <c r="P8056" s="61"/>
      <c r="Q8056" s="61"/>
      <c r="R8056" s="61"/>
      <c r="S8056" s="61"/>
      <c r="T8056" s="61"/>
      <c r="U8056" s="61"/>
      <c r="V8056" s="61"/>
      <c r="W8056" s="61"/>
      <c r="X8056" s="61"/>
      <c r="Y8056" s="61"/>
      <c r="Z8056" s="61"/>
      <c r="AA8056" s="61"/>
      <c r="AB8056" s="61"/>
      <c r="AC8056" s="61"/>
      <c r="AD8056" s="61"/>
      <c r="AE8056" s="61"/>
      <c r="AF8056" s="61"/>
      <c r="AG8056" s="61"/>
      <c r="AH8056" s="61"/>
      <c r="AI8056" s="61"/>
      <c r="AJ8056" s="61"/>
      <c r="AK8056" s="61"/>
      <c r="AL8056" s="61"/>
      <c r="AM8056" s="61"/>
      <c r="AN8056" s="61"/>
      <c r="AO8056" s="61"/>
      <c r="AP8056" s="62"/>
      <c r="AQ8056" s="61"/>
      <c r="AR8056" s="61"/>
      <c r="AS8056" s="61"/>
      <c r="AT8056" s="61"/>
      <c r="AU8056" s="61"/>
      <c r="AV8056" s="61"/>
      <c r="AW8056" s="60"/>
    </row>
    <row r="8057" s="59" customFormat="1" customHeight="1" spans="1:49">
      <c r="A8057" s="60"/>
      <c r="B8057" s="60"/>
      <c r="C8057" s="60"/>
      <c r="D8057" s="60"/>
      <c r="H8057" s="61"/>
      <c r="I8057" s="61"/>
      <c r="J8057" s="61"/>
      <c r="K8057" s="61"/>
      <c r="L8057" s="61"/>
      <c r="M8057" s="61"/>
      <c r="N8057" s="61"/>
      <c r="O8057" s="61"/>
      <c r="P8057" s="61"/>
      <c r="Q8057" s="61"/>
      <c r="R8057" s="61"/>
      <c r="S8057" s="61"/>
      <c r="T8057" s="61"/>
      <c r="U8057" s="61"/>
      <c r="V8057" s="61"/>
      <c r="W8057" s="61"/>
      <c r="X8057" s="61"/>
      <c r="Y8057" s="61"/>
      <c r="Z8057" s="61"/>
      <c r="AA8057" s="61"/>
      <c r="AB8057" s="61"/>
      <c r="AC8057" s="61"/>
      <c r="AD8057" s="61"/>
      <c r="AE8057" s="61"/>
      <c r="AF8057" s="61"/>
      <c r="AG8057" s="61"/>
      <c r="AH8057" s="61"/>
      <c r="AI8057" s="61"/>
      <c r="AJ8057" s="61"/>
      <c r="AK8057" s="61"/>
      <c r="AL8057" s="61"/>
      <c r="AM8057" s="61"/>
      <c r="AN8057" s="61"/>
      <c r="AO8057" s="61"/>
      <c r="AP8057" s="62"/>
      <c r="AQ8057" s="61"/>
      <c r="AR8057" s="61"/>
      <c r="AS8057" s="61"/>
      <c r="AT8057" s="61"/>
      <c r="AU8057" s="61"/>
      <c r="AV8057" s="61"/>
      <c r="AW8057" s="60"/>
    </row>
    <row r="8058" s="59" customFormat="1" customHeight="1" spans="1:49">
      <c r="A8058" s="60"/>
      <c r="B8058" s="60"/>
      <c r="C8058" s="60"/>
      <c r="D8058" s="60"/>
      <c r="H8058" s="61"/>
      <c r="I8058" s="61"/>
      <c r="J8058" s="61"/>
      <c r="K8058" s="61"/>
      <c r="L8058" s="61"/>
      <c r="M8058" s="61"/>
      <c r="N8058" s="61"/>
      <c r="O8058" s="61"/>
      <c r="P8058" s="61"/>
      <c r="Q8058" s="61"/>
      <c r="R8058" s="61"/>
      <c r="S8058" s="61"/>
      <c r="T8058" s="61"/>
      <c r="U8058" s="61"/>
      <c r="V8058" s="61"/>
      <c r="W8058" s="61"/>
      <c r="X8058" s="61"/>
      <c r="Y8058" s="61"/>
      <c r="Z8058" s="61"/>
      <c r="AA8058" s="61"/>
      <c r="AB8058" s="61"/>
      <c r="AC8058" s="61"/>
      <c r="AD8058" s="61"/>
      <c r="AE8058" s="61"/>
      <c r="AF8058" s="61"/>
      <c r="AG8058" s="61"/>
      <c r="AH8058" s="61"/>
      <c r="AI8058" s="61"/>
      <c r="AJ8058" s="61"/>
      <c r="AK8058" s="61"/>
      <c r="AL8058" s="61"/>
      <c r="AM8058" s="61"/>
      <c r="AN8058" s="61"/>
      <c r="AO8058" s="61"/>
      <c r="AP8058" s="62"/>
      <c r="AQ8058" s="61"/>
      <c r="AR8058" s="61"/>
      <c r="AS8058" s="61"/>
      <c r="AT8058" s="61"/>
      <c r="AU8058" s="61"/>
      <c r="AV8058" s="61"/>
      <c r="AW8058" s="60"/>
    </row>
    <row r="8059" s="59" customFormat="1" customHeight="1" spans="1:49">
      <c r="A8059" s="60"/>
      <c r="B8059" s="60"/>
      <c r="C8059" s="60"/>
      <c r="D8059" s="60"/>
      <c r="H8059" s="61"/>
      <c r="I8059" s="61"/>
      <c r="J8059" s="61"/>
      <c r="K8059" s="61"/>
      <c r="L8059" s="61"/>
      <c r="M8059" s="61"/>
      <c r="N8059" s="61"/>
      <c r="O8059" s="61"/>
      <c r="P8059" s="61"/>
      <c r="Q8059" s="61"/>
      <c r="R8059" s="61"/>
      <c r="S8059" s="61"/>
      <c r="T8059" s="61"/>
      <c r="U8059" s="61"/>
      <c r="V8059" s="61"/>
      <c r="W8059" s="61"/>
      <c r="X8059" s="61"/>
      <c r="Y8059" s="61"/>
      <c r="Z8059" s="61"/>
      <c r="AA8059" s="61"/>
      <c r="AB8059" s="61"/>
      <c r="AC8059" s="61"/>
      <c r="AD8059" s="61"/>
      <c r="AE8059" s="61"/>
      <c r="AF8059" s="61"/>
      <c r="AG8059" s="61"/>
      <c r="AH8059" s="61"/>
      <c r="AI8059" s="61"/>
      <c r="AJ8059" s="61"/>
      <c r="AK8059" s="61"/>
      <c r="AL8059" s="61"/>
      <c r="AM8059" s="61"/>
      <c r="AN8059" s="61"/>
      <c r="AO8059" s="61"/>
      <c r="AP8059" s="62"/>
      <c r="AQ8059" s="61"/>
      <c r="AR8059" s="61"/>
      <c r="AS8059" s="61"/>
      <c r="AT8059" s="61"/>
      <c r="AU8059" s="61"/>
      <c r="AV8059" s="61"/>
      <c r="AW8059" s="60"/>
    </row>
    <row r="8060" s="59" customFormat="1" customHeight="1" spans="1:49">
      <c r="A8060" s="60"/>
      <c r="B8060" s="60"/>
      <c r="C8060" s="60"/>
      <c r="D8060" s="60"/>
      <c r="H8060" s="61"/>
      <c r="I8060" s="61"/>
      <c r="J8060" s="61"/>
      <c r="K8060" s="61"/>
      <c r="L8060" s="61"/>
      <c r="M8060" s="61"/>
      <c r="N8060" s="61"/>
      <c r="O8060" s="61"/>
      <c r="P8060" s="61"/>
      <c r="Q8060" s="61"/>
      <c r="R8060" s="61"/>
      <c r="S8060" s="61"/>
      <c r="T8060" s="61"/>
      <c r="U8060" s="61"/>
      <c r="V8060" s="61"/>
      <c r="W8060" s="61"/>
      <c r="X8060" s="61"/>
      <c r="Y8060" s="61"/>
      <c r="Z8060" s="61"/>
      <c r="AA8060" s="61"/>
      <c r="AB8060" s="61"/>
      <c r="AC8060" s="61"/>
      <c r="AD8060" s="61"/>
      <c r="AE8060" s="61"/>
      <c r="AF8060" s="61"/>
      <c r="AG8060" s="61"/>
      <c r="AH8060" s="61"/>
      <c r="AI8060" s="61"/>
      <c r="AJ8060" s="61"/>
      <c r="AK8060" s="61"/>
      <c r="AL8060" s="61"/>
      <c r="AM8060" s="61"/>
      <c r="AN8060" s="61"/>
      <c r="AO8060" s="61"/>
      <c r="AP8060" s="62"/>
      <c r="AQ8060" s="61"/>
      <c r="AR8060" s="61"/>
      <c r="AS8060" s="61"/>
      <c r="AT8060" s="61"/>
      <c r="AU8060" s="61"/>
      <c r="AV8060" s="61"/>
      <c r="AW8060" s="60"/>
    </row>
    <row r="8061" s="59" customFormat="1" customHeight="1" spans="1:49">
      <c r="A8061" s="60"/>
      <c r="B8061" s="60"/>
      <c r="C8061" s="60"/>
      <c r="D8061" s="60"/>
      <c r="H8061" s="61"/>
      <c r="I8061" s="61"/>
      <c r="J8061" s="61"/>
      <c r="K8061" s="61"/>
      <c r="L8061" s="61"/>
      <c r="M8061" s="61"/>
      <c r="N8061" s="61"/>
      <c r="O8061" s="61"/>
      <c r="P8061" s="61"/>
      <c r="Q8061" s="61"/>
      <c r="R8061" s="61"/>
      <c r="S8061" s="61"/>
      <c r="T8061" s="61"/>
      <c r="U8061" s="61"/>
      <c r="V8061" s="61"/>
      <c r="W8061" s="61"/>
      <c r="X8061" s="61"/>
      <c r="Y8061" s="61"/>
      <c r="Z8061" s="61"/>
      <c r="AA8061" s="61"/>
      <c r="AB8061" s="61"/>
      <c r="AC8061" s="61"/>
      <c r="AD8061" s="61"/>
      <c r="AE8061" s="61"/>
      <c r="AF8061" s="61"/>
      <c r="AG8061" s="61"/>
      <c r="AH8061" s="61"/>
      <c r="AI8061" s="61"/>
      <c r="AJ8061" s="61"/>
      <c r="AK8061" s="61"/>
      <c r="AL8061" s="61"/>
      <c r="AM8061" s="61"/>
      <c r="AN8061" s="61"/>
      <c r="AO8061" s="61"/>
      <c r="AP8061" s="62"/>
      <c r="AQ8061" s="61"/>
      <c r="AR8061" s="61"/>
      <c r="AS8061" s="61"/>
      <c r="AT8061" s="61"/>
      <c r="AU8061" s="61"/>
      <c r="AV8061" s="61"/>
      <c r="AW8061" s="60"/>
    </row>
    <row r="8062" s="59" customFormat="1" customHeight="1" spans="1:49">
      <c r="A8062" s="60"/>
      <c r="B8062" s="60"/>
      <c r="C8062" s="60"/>
      <c r="D8062" s="60"/>
      <c r="H8062" s="61"/>
      <c r="I8062" s="61"/>
      <c r="J8062" s="61"/>
      <c r="K8062" s="61"/>
      <c r="L8062" s="61"/>
      <c r="M8062" s="61"/>
      <c r="N8062" s="61"/>
      <c r="O8062" s="61"/>
      <c r="P8062" s="61"/>
      <c r="Q8062" s="61"/>
      <c r="R8062" s="61"/>
      <c r="S8062" s="61"/>
      <c r="T8062" s="61"/>
      <c r="U8062" s="61"/>
      <c r="V8062" s="61"/>
      <c r="W8062" s="61"/>
      <c r="X8062" s="61"/>
      <c r="Y8062" s="61"/>
      <c r="Z8062" s="61"/>
      <c r="AA8062" s="61"/>
      <c r="AB8062" s="61"/>
      <c r="AC8062" s="61"/>
      <c r="AD8062" s="61"/>
      <c r="AE8062" s="61"/>
      <c r="AF8062" s="61"/>
      <c r="AG8062" s="61"/>
      <c r="AH8062" s="61"/>
      <c r="AI8062" s="61"/>
      <c r="AJ8062" s="61"/>
      <c r="AK8062" s="61"/>
      <c r="AL8062" s="61"/>
      <c r="AM8062" s="61"/>
      <c r="AN8062" s="61"/>
      <c r="AO8062" s="61"/>
      <c r="AP8062" s="62"/>
      <c r="AQ8062" s="61"/>
      <c r="AR8062" s="61"/>
      <c r="AS8062" s="61"/>
      <c r="AT8062" s="61"/>
      <c r="AU8062" s="61"/>
      <c r="AV8062" s="61"/>
      <c r="AW8062" s="60"/>
    </row>
    <row r="8063" s="59" customFormat="1" customHeight="1" spans="1:49">
      <c r="A8063" s="60"/>
      <c r="B8063" s="60"/>
      <c r="C8063" s="60"/>
      <c r="D8063" s="60"/>
      <c r="H8063" s="61"/>
      <c r="I8063" s="61"/>
      <c r="J8063" s="61"/>
      <c r="K8063" s="61"/>
      <c r="L8063" s="61"/>
      <c r="M8063" s="61"/>
      <c r="N8063" s="61"/>
      <c r="O8063" s="61"/>
      <c r="P8063" s="61"/>
      <c r="Q8063" s="61"/>
      <c r="R8063" s="61"/>
      <c r="S8063" s="61"/>
      <c r="T8063" s="61"/>
      <c r="U8063" s="61"/>
      <c r="V8063" s="61"/>
      <c r="W8063" s="61"/>
      <c r="X8063" s="61"/>
      <c r="Y8063" s="61"/>
      <c r="Z8063" s="61"/>
      <c r="AA8063" s="61"/>
      <c r="AB8063" s="61"/>
      <c r="AC8063" s="61"/>
      <c r="AD8063" s="61"/>
      <c r="AE8063" s="61"/>
      <c r="AF8063" s="61"/>
      <c r="AG8063" s="61"/>
      <c r="AH8063" s="61"/>
      <c r="AI8063" s="61"/>
      <c r="AJ8063" s="61"/>
      <c r="AK8063" s="61"/>
      <c r="AL8063" s="61"/>
      <c r="AM8063" s="61"/>
      <c r="AN8063" s="61"/>
      <c r="AO8063" s="61"/>
      <c r="AP8063" s="62"/>
      <c r="AQ8063" s="61"/>
      <c r="AR8063" s="61"/>
      <c r="AS8063" s="61"/>
      <c r="AT8063" s="61"/>
      <c r="AU8063" s="61"/>
      <c r="AV8063" s="61"/>
      <c r="AW8063" s="60"/>
    </row>
    <row r="8064" s="59" customFormat="1" customHeight="1" spans="1:49">
      <c r="A8064" s="60"/>
      <c r="B8064" s="60"/>
      <c r="C8064" s="60"/>
      <c r="D8064" s="60"/>
      <c r="H8064" s="61"/>
      <c r="I8064" s="61"/>
      <c r="J8064" s="61"/>
      <c r="K8064" s="61"/>
      <c r="L8064" s="61"/>
      <c r="M8064" s="61"/>
      <c r="N8064" s="61"/>
      <c r="O8064" s="61"/>
      <c r="P8064" s="61"/>
      <c r="Q8064" s="61"/>
      <c r="R8064" s="61"/>
      <c r="S8064" s="61"/>
      <c r="T8064" s="61"/>
      <c r="U8064" s="61"/>
      <c r="V8064" s="61"/>
      <c r="W8064" s="61"/>
      <c r="X8064" s="61"/>
      <c r="Y8064" s="61"/>
      <c r="Z8064" s="61"/>
      <c r="AA8064" s="61"/>
      <c r="AB8064" s="61"/>
      <c r="AC8064" s="61"/>
      <c r="AD8064" s="61"/>
      <c r="AE8064" s="61"/>
      <c r="AF8064" s="61"/>
      <c r="AG8064" s="61"/>
      <c r="AH8064" s="61"/>
      <c r="AI8064" s="61"/>
      <c r="AJ8064" s="61"/>
      <c r="AK8064" s="61"/>
      <c r="AL8064" s="61"/>
      <c r="AM8064" s="61"/>
      <c r="AN8064" s="61"/>
      <c r="AO8064" s="61"/>
      <c r="AP8064" s="62"/>
      <c r="AQ8064" s="61"/>
      <c r="AR8064" s="61"/>
      <c r="AS8064" s="61"/>
      <c r="AT8064" s="61"/>
      <c r="AU8064" s="61"/>
      <c r="AV8064" s="61"/>
      <c r="AW8064" s="60"/>
    </row>
    <row r="8065" s="59" customFormat="1" customHeight="1" spans="1:49">
      <c r="A8065" s="60"/>
      <c r="B8065" s="60"/>
      <c r="C8065" s="60"/>
      <c r="D8065" s="60"/>
      <c r="H8065" s="61"/>
      <c r="I8065" s="61"/>
      <c r="J8065" s="61"/>
      <c r="K8065" s="61"/>
      <c r="L8065" s="61"/>
      <c r="M8065" s="61"/>
      <c r="N8065" s="61"/>
      <c r="O8065" s="61"/>
      <c r="P8065" s="61"/>
      <c r="Q8065" s="61"/>
      <c r="R8065" s="61"/>
      <c r="S8065" s="61"/>
      <c r="T8065" s="61"/>
      <c r="U8065" s="61"/>
      <c r="V8065" s="61"/>
      <c r="W8065" s="61"/>
      <c r="X8065" s="61"/>
      <c r="Y8065" s="61"/>
      <c r="Z8065" s="61"/>
      <c r="AA8065" s="61"/>
      <c r="AB8065" s="61"/>
      <c r="AC8065" s="61"/>
      <c r="AD8065" s="61"/>
      <c r="AE8065" s="61"/>
      <c r="AF8065" s="61"/>
      <c r="AG8065" s="61"/>
      <c r="AH8065" s="61"/>
      <c r="AI8065" s="61"/>
      <c r="AJ8065" s="61"/>
      <c r="AK8065" s="61"/>
      <c r="AL8065" s="61"/>
      <c r="AM8065" s="61"/>
      <c r="AN8065" s="61"/>
      <c r="AO8065" s="61"/>
      <c r="AP8065" s="62"/>
      <c r="AQ8065" s="61"/>
      <c r="AR8065" s="61"/>
      <c r="AS8065" s="61"/>
      <c r="AT8065" s="61"/>
      <c r="AU8065" s="61"/>
      <c r="AV8065" s="61"/>
      <c r="AW8065" s="60"/>
    </row>
    <row r="8066" s="59" customFormat="1" customHeight="1" spans="1:49">
      <c r="A8066" s="60"/>
      <c r="B8066" s="60"/>
      <c r="C8066" s="60"/>
      <c r="D8066" s="60"/>
      <c r="H8066" s="61"/>
      <c r="I8066" s="61"/>
      <c r="J8066" s="61"/>
      <c r="K8066" s="61"/>
      <c r="L8066" s="61"/>
      <c r="M8066" s="61"/>
      <c r="N8066" s="61"/>
      <c r="O8066" s="61"/>
      <c r="P8066" s="61"/>
      <c r="Q8066" s="61"/>
      <c r="R8066" s="61"/>
      <c r="S8066" s="61"/>
      <c r="T8066" s="61"/>
      <c r="U8066" s="61"/>
      <c r="V8066" s="61"/>
      <c r="W8066" s="61"/>
      <c r="X8066" s="61"/>
      <c r="Y8066" s="61"/>
      <c r="Z8066" s="61"/>
      <c r="AA8066" s="61"/>
      <c r="AB8066" s="61"/>
      <c r="AC8066" s="61"/>
      <c r="AD8066" s="61"/>
      <c r="AE8066" s="61"/>
      <c r="AF8066" s="61"/>
      <c r="AG8066" s="61"/>
      <c r="AH8066" s="61"/>
      <c r="AI8066" s="61"/>
      <c r="AJ8066" s="61"/>
      <c r="AK8066" s="61"/>
      <c r="AL8066" s="61"/>
      <c r="AM8066" s="61"/>
      <c r="AN8066" s="61"/>
      <c r="AO8066" s="61"/>
      <c r="AP8066" s="62"/>
      <c r="AQ8066" s="61"/>
      <c r="AR8066" s="61"/>
      <c r="AS8066" s="61"/>
      <c r="AT8066" s="61"/>
      <c r="AU8066" s="61"/>
      <c r="AV8066" s="61"/>
      <c r="AW8066" s="60"/>
    </row>
    <row r="8067" s="59" customFormat="1" customHeight="1" spans="1:49">
      <c r="A8067" s="60"/>
      <c r="B8067" s="60"/>
      <c r="C8067" s="60"/>
      <c r="D8067" s="60"/>
      <c r="H8067" s="61"/>
      <c r="I8067" s="61"/>
      <c r="J8067" s="61"/>
      <c r="K8067" s="61"/>
      <c r="L8067" s="61"/>
      <c r="M8067" s="61"/>
      <c r="N8067" s="61"/>
      <c r="O8067" s="61"/>
      <c r="P8067" s="61"/>
      <c r="Q8067" s="61"/>
      <c r="R8067" s="61"/>
      <c r="S8067" s="61"/>
      <c r="T8067" s="61"/>
      <c r="U8067" s="61"/>
      <c r="V8067" s="61"/>
      <c r="W8067" s="61"/>
      <c r="X8067" s="61"/>
      <c r="Y8067" s="61"/>
      <c r="Z8067" s="61"/>
      <c r="AA8067" s="61"/>
      <c r="AB8067" s="61"/>
      <c r="AC8067" s="61"/>
      <c r="AD8067" s="61"/>
      <c r="AE8067" s="61"/>
      <c r="AF8067" s="61"/>
      <c r="AG8067" s="61"/>
      <c r="AH8067" s="61"/>
      <c r="AI8067" s="61"/>
      <c r="AJ8067" s="61"/>
      <c r="AK8067" s="61"/>
      <c r="AL8067" s="61"/>
      <c r="AM8067" s="61"/>
      <c r="AN8067" s="61"/>
      <c r="AO8067" s="61"/>
      <c r="AP8067" s="62"/>
      <c r="AQ8067" s="61"/>
      <c r="AR8067" s="61"/>
      <c r="AS8067" s="61"/>
      <c r="AT8067" s="61"/>
      <c r="AU8067" s="61"/>
      <c r="AV8067" s="61"/>
      <c r="AW8067" s="60"/>
    </row>
    <row r="8068" s="59" customFormat="1" customHeight="1" spans="1:49">
      <c r="A8068" s="60"/>
      <c r="B8068" s="60"/>
      <c r="C8068" s="60"/>
      <c r="D8068" s="60"/>
      <c r="H8068" s="61"/>
      <c r="I8068" s="61"/>
      <c r="J8068" s="61"/>
      <c r="K8068" s="61"/>
      <c r="L8068" s="61"/>
      <c r="M8068" s="61"/>
      <c r="N8068" s="61"/>
      <c r="O8068" s="61"/>
      <c r="P8068" s="61"/>
      <c r="Q8068" s="61"/>
      <c r="R8068" s="61"/>
      <c r="S8068" s="61"/>
      <c r="T8068" s="61"/>
      <c r="U8068" s="61"/>
      <c r="V8068" s="61"/>
      <c r="W8068" s="61"/>
      <c r="X8068" s="61"/>
      <c r="Y8068" s="61"/>
      <c r="Z8068" s="61"/>
      <c r="AA8068" s="61"/>
      <c r="AB8068" s="61"/>
      <c r="AC8068" s="61"/>
      <c r="AD8068" s="61"/>
      <c r="AE8068" s="61"/>
      <c r="AF8068" s="61"/>
      <c r="AG8068" s="61"/>
      <c r="AH8068" s="61"/>
      <c r="AI8068" s="61"/>
      <c r="AJ8068" s="61"/>
      <c r="AK8068" s="61"/>
      <c r="AL8068" s="61"/>
      <c r="AM8068" s="61"/>
      <c r="AN8068" s="61"/>
      <c r="AO8068" s="61"/>
      <c r="AP8068" s="62"/>
      <c r="AQ8068" s="61"/>
      <c r="AR8068" s="61"/>
      <c r="AS8068" s="61"/>
      <c r="AT8068" s="61"/>
      <c r="AU8068" s="61"/>
      <c r="AV8068" s="61"/>
      <c r="AW8068" s="60"/>
    </row>
    <row r="8069" s="59" customFormat="1" customHeight="1" spans="1:49">
      <c r="A8069" s="60"/>
      <c r="B8069" s="60"/>
      <c r="C8069" s="60"/>
      <c r="D8069" s="60"/>
      <c r="H8069" s="61"/>
      <c r="I8069" s="61"/>
      <c r="J8069" s="61"/>
      <c r="K8069" s="61"/>
      <c r="L8069" s="61"/>
      <c r="M8069" s="61"/>
      <c r="N8069" s="61"/>
      <c r="O8069" s="61"/>
      <c r="P8069" s="61"/>
      <c r="Q8069" s="61"/>
      <c r="R8069" s="61"/>
      <c r="S8069" s="61"/>
      <c r="T8069" s="61"/>
      <c r="U8069" s="61"/>
      <c r="V8069" s="61"/>
      <c r="W8069" s="61"/>
      <c r="X8069" s="61"/>
      <c r="Y8069" s="61"/>
      <c r="Z8069" s="61"/>
      <c r="AA8069" s="61"/>
      <c r="AB8069" s="61"/>
      <c r="AC8069" s="61"/>
      <c r="AD8069" s="61"/>
      <c r="AE8069" s="61"/>
      <c r="AF8069" s="61"/>
      <c r="AG8069" s="61"/>
      <c r="AH8069" s="61"/>
      <c r="AI8069" s="61"/>
      <c r="AJ8069" s="61"/>
      <c r="AK8069" s="61"/>
      <c r="AL8069" s="61"/>
      <c r="AM8069" s="61"/>
      <c r="AN8069" s="61"/>
      <c r="AO8069" s="61"/>
      <c r="AP8069" s="62"/>
      <c r="AQ8069" s="61"/>
      <c r="AR8069" s="61"/>
      <c r="AS8069" s="61"/>
      <c r="AT8069" s="61"/>
      <c r="AU8069" s="61"/>
      <c r="AV8069" s="61"/>
      <c r="AW8069" s="60"/>
    </row>
    <row r="8070" s="59" customFormat="1" customHeight="1" spans="1:49">
      <c r="A8070" s="60"/>
      <c r="B8070" s="60"/>
      <c r="C8070" s="60"/>
      <c r="D8070" s="60"/>
      <c r="H8070" s="61"/>
      <c r="I8070" s="61"/>
      <c r="J8070" s="61"/>
      <c r="K8070" s="61"/>
      <c r="L8070" s="61"/>
      <c r="M8070" s="61"/>
      <c r="N8070" s="61"/>
      <c r="O8070" s="61"/>
      <c r="P8070" s="61"/>
      <c r="Q8070" s="61"/>
      <c r="R8070" s="61"/>
      <c r="S8070" s="61"/>
      <c r="T8070" s="61"/>
      <c r="U8070" s="61"/>
      <c r="V8070" s="61"/>
      <c r="W8070" s="61"/>
      <c r="X8070" s="61"/>
      <c r="Y8070" s="61"/>
      <c r="Z8070" s="61"/>
      <c r="AA8070" s="61"/>
      <c r="AB8070" s="61"/>
      <c r="AC8070" s="61"/>
      <c r="AD8070" s="61"/>
      <c r="AE8070" s="61"/>
      <c r="AF8070" s="61"/>
      <c r="AG8070" s="61"/>
      <c r="AH8070" s="61"/>
      <c r="AI8070" s="61"/>
      <c r="AJ8070" s="61"/>
      <c r="AK8070" s="61"/>
      <c r="AL8070" s="61"/>
      <c r="AM8070" s="61"/>
      <c r="AN8070" s="61"/>
      <c r="AO8070" s="61"/>
      <c r="AP8070" s="62"/>
      <c r="AQ8070" s="61"/>
      <c r="AR8070" s="61"/>
      <c r="AS8070" s="61"/>
      <c r="AT8070" s="61"/>
      <c r="AU8070" s="61"/>
      <c r="AV8070" s="61"/>
      <c r="AW8070" s="60"/>
    </row>
    <row r="8071" s="59" customFormat="1" customHeight="1" spans="1:49">
      <c r="A8071" s="60"/>
      <c r="B8071" s="60"/>
      <c r="C8071" s="60"/>
      <c r="D8071" s="60"/>
      <c r="H8071" s="61"/>
      <c r="I8071" s="61"/>
      <c r="J8071" s="61"/>
      <c r="K8071" s="61"/>
      <c r="L8071" s="61"/>
      <c r="M8071" s="61"/>
      <c r="N8071" s="61"/>
      <c r="O8071" s="61"/>
      <c r="P8071" s="61"/>
      <c r="Q8071" s="61"/>
      <c r="R8071" s="61"/>
      <c r="S8071" s="61"/>
      <c r="T8071" s="61"/>
      <c r="U8071" s="61"/>
      <c r="V8071" s="61"/>
      <c r="W8071" s="61"/>
      <c r="X8071" s="61"/>
      <c r="Y8071" s="61"/>
      <c r="Z8071" s="61"/>
      <c r="AA8071" s="61"/>
      <c r="AB8071" s="61"/>
      <c r="AC8071" s="61"/>
      <c r="AD8071" s="61"/>
      <c r="AE8071" s="61"/>
      <c r="AF8071" s="61"/>
      <c r="AG8071" s="61"/>
      <c r="AH8071" s="61"/>
      <c r="AI8071" s="61"/>
      <c r="AJ8071" s="61"/>
      <c r="AK8071" s="61"/>
      <c r="AL8071" s="61"/>
      <c r="AM8071" s="61"/>
      <c r="AN8071" s="61"/>
      <c r="AO8071" s="61"/>
      <c r="AP8071" s="62"/>
      <c r="AQ8071" s="61"/>
      <c r="AR8071" s="61"/>
      <c r="AS8071" s="61"/>
      <c r="AT8071" s="61"/>
      <c r="AU8071" s="61"/>
      <c r="AV8071" s="61"/>
      <c r="AW8071" s="60"/>
    </row>
    <row r="8072" s="59" customFormat="1" customHeight="1" spans="1:49">
      <c r="A8072" s="60"/>
      <c r="B8072" s="60"/>
      <c r="C8072" s="60"/>
      <c r="D8072" s="60"/>
      <c r="H8072" s="61"/>
      <c r="I8072" s="61"/>
      <c r="J8072" s="61"/>
      <c r="K8072" s="61"/>
      <c r="L8072" s="61"/>
      <c r="M8072" s="61"/>
      <c r="N8072" s="61"/>
      <c r="O8072" s="61"/>
      <c r="P8072" s="61"/>
      <c r="Q8072" s="61"/>
      <c r="R8072" s="61"/>
      <c r="S8072" s="61"/>
      <c r="T8072" s="61"/>
      <c r="U8072" s="61"/>
      <c r="V8072" s="61"/>
      <c r="W8072" s="61"/>
      <c r="X8072" s="61"/>
      <c r="Y8072" s="61"/>
      <c r="Z8072" s="61"/>
      <c r="AA8072" s="61"/>
      <c r="AB8072" s="61"/>
      <c r="AC8072" s="61"/>
      <c r="AD8072" s="61"/>
      <c r="AE8072" s="61"/>
      <c r="AF8072" s="61"/>
      <c r="AG8072" s="61"/>
      <c r="AH8072" s="61"/>
      <c r="AI8072" s="61"/>
      <c r="AJ8072" s="61"/>
      <c r="AK8072" s="61"/>
      <c r="AL8072" s="61"/>
      <c r="AM8072" s="61"/>
      <c r="AN8072" s="61"/>
      <c r="AO8072" s="61"/>
      <c r="AP8072" s="62"/>
      <c r="AQ8072" s="61"/>
      <c r="AR8072" s="61"/>
      <c r="AS8072" s="61"/>
      <c r="AT8072" s="61"/>
      <c r="AU8072" s="61"/>
      <c r="AV8072" s="61"/>
      <c r="AW8072" s="60"/>
    </row>
    <row r="8073" s="59" customFormat="1" customHeight="1" spans="1:49">
      <c r="A8073" s="60"/>
      <c r="B8073" s="60"/>
      <c r="C8073" s="60"/>
      <c r="D8073" s="60"/>
      <c r="H8073" s="61"/>
      <c r="I8073" s="61"/>
      <c r="J8073" s="61"/>
      <c r="K8073" s="61"/>
      <c r="L8073" s="61"/>
      <c r="M8073" s="61"/>
      <c r="N8073" s="61"/>
      <c r="O8073" s="61"/>
      <c r="P8073" s="61"/>
      <c r="Q8073" s="61"/>
      <c r="R8073" s="61"/>
      <c r="S8073" s="61"/>
      <c r="T8073" s="61"/>
      <c r="U8073" s="61"/>
      <c r="V8073" s="61"/>
      <c r="W8073" s="61"/>
      <c r="X8073" s="61"/>
      <c r="Y8073" s="61"/>
      <c r="Z8073" s="61"/>
      <c r="AA8073" s="61"/>
      <c r="AB8073" s="61"/>
      <c r="AC8073" s="61"/>
      <c r="AD8073" s="61"/>
      <c r="AE8073" s="61"/>
      <c r="AF8073" s="61"/>
      <c r="AG8073" s="61"/>
      <c r="AH8073" s="61"/>
      <c r="AI8073" s="61"/>
      <c r="AJ8073" s="61"/>
      <c r="AK8073" s="61"/>
      <c r="AL8073" s="61"/>
      <c r="AM8073" s="61"/>
      <c r="AN8073" s="61"/>
      <c r="AO8073" s="61"/>
      <c r="AP8073" s="62"/>
      <c r="AQ8073" s="61"/>
      <c r="AR8073" s="61"/>
      <c r="AS8073" s="61"/>
      <c r="AT8073" s="61"/>
      <c r="AU8073" s="61"/>
      <c r="AV8073" s="61"/>
      <c r="AW8073" s="60"/>
    </row>
    <row r="8074" s="59" customFormat="1" customHeight="1" spans="1:49">
      <c r="A8074" s="60"/>
      <c r="B8074" s="60"/>
      <c r="C8074" s="60"/>
      <c r="D8074" s="60"/>
      <c r="H8074" s="61"/>
      <c r="I8074" s="61"/>
      <c r="J8074" s="61"/>
      <c r="K8074" s="61"/>
      <c r="L8074" s="61"/>
      <c r="M8074" s="61"/>
      <c r="N8074" s="61"/>
      <c r="O8074" s="61"/>
      <c r="P8074" s="61"/>
      <c r="Q8074" s="61"/>
      <c r="R8074" s="61"/>
      <c r="S8074" s="61"/>
      <c r="T8074" s="61"/>
      <c r="U8074" s="61"/>
      <c r="V8074" s="61"/>
      <c r="W8074" s="61"/>
      <c r="X8074" s="61"/>
      <c r="Y8074" s="61"/>
      <c r="Z8074" s="61"/>
      <c r="AA8074" s="61"/>
      <c r="AB8074" s="61"/>
      <c r="AC8074" s="61"/>
      <c r="AD8074" s="61"/>
      <c r="AE8074" s="61"/>
      <c r="AF8074" s="61"/>
      <c r="AG8074" s="61"/>
      <c r="AH8074" s="61"/>
      <c r="AI8074" s="61"/>
      <c r="AJ8074" s="61"/>
      <c r="AK8074" s="61"/>
      <c r="AL8074" s="61"/>
      <c r="AM8074" s="61"/>
      <c r="AN8074" s="61"/>
      <c r="AO8074" s="61"/>
      <c r="AP8074" s="62"/>
      <c r="AQ8074" s="61"/>
      <c r="AR8074" s="61"/>
      <c r="AS8074" s="61"/>
      <c r="AT8074" s="61"/>
      <c r="AU8074" s="61"/>
      <c r="AV8074" s="61"/>
      <c r="AW8074" s="60"/>
    </row>
    <row r="8075" s="59" customFormat="1" customHeight="1" spans="1:49">
      <c r="A8075" s="60"/>
      <c r="B8075" s="60"/>
      <c r="C8075" s="60"/>
      <c r="D8075" s="60"/>
      <c r="H8075" s="61"/>
      <c r="I8075" s="61"/>
      <c r="J8075" s="61"/>
      <c r="K8075" s="61"/>
      <c r="L8075" s="61"/>
      <c r="M8075" s="61"/>
      <c r="N8075" s="61"/>
      <c r="O8075" s="61"/>
      <c r="P8075" s="61"/>
      <c r="Q8075" s="61"/>
      <c r="R8075" s="61"/>
      <c r="S8075" s="61"/>
      <c r="T8075" s="61"/>
      <c r="U8075" s="61"/>
      <c r="V8075" s="61"/>
      <c r="W8075" s="61"/>
      <c r="X8075" s="61"/>
      <c r="Y8075" s="61"/>
      <c r="Z8075" s="61"/>
      <c r="AA8075" s="61"/>
      <c r="AB8075" s="61"/>
      <c r="AC8075" s="61"/>
      <c r="AD8075" s="61"/>
      <c r="AE8075" s="61"/>
      <c r="AF8075" s="61"/>
      <c r="AG8075" s="61"/>
      <c r="AH8075" s="61"/>
      <c r="AI8075" s="61"/>
      <c r="AJ8075" s="61"/>
      <c r="AK8075" s="61"/>
      <c r="AL8075" s="61"/>
      <c r="AM8075" s="61"/>
      <c r="AN8075" s="61"/>
      <c r="AO8075" s="61"/>
      <c r="AP8075" s="62"/>
      <c r="AQ8075" s="61"/>
      <c r="AR8075" s="61"/>
      <c r="AS8075" s="61"/>
      <c r="AT8075" s="61"/>
      <c r="AU8075" s="61"/>
      <c r="AV8075" s="61"/>
      <c r="AW8075" s="60"/>
    </row>
    <row r="8076" s="59" customFormat="1" customHeight="1" spans="1:49">
      <c r="A8076" s="60"/>
      <c r="B8076" s="60"/>
      <c r="C8076" s="60"/>
      <c r="D8076" s="60"/>
      <c r="H8076" s="61"/>
      <c r="I8076" s="61"/>
      <c r="J8076" s="61"/>
      <c r="K8076" s="61"/>
      <c r="L8076" s="61"/>
      <c r="M8076" s="61"/>
      <c r="N8076" s="61"/>
      <c r="O8076" s="61"/>
      <c r="P8076" s="61"/>
      <c r="Q8076" s="61"/>
      <c r="R8076" s="61"/>
      <c r="S8076" s="61"/>
      <c r="T8076" s="61"/>
      <c r="U8076" s="61"/>
      <c r="V8076" s="61"/>
      <c r="W8076" s="61"/>
      <c r="X8076" s="61"/>
      <c r="Y8076" s="61"/>
      <c r="Z8076" s="61"/>
      <c r="AA8076" s="61"/>
      <c r="AB8076" s="61"/>
      <c r="AC8076" s="61"/>
      <c r="AD8076" s="61"/>
      <c r="AE8076" s="61"/>
      <c r="AF8076" s="61"/>
      <c r="AG8076" s="61"/>
      <c r="AH8076" s="61"/>
      <c r="AI8076" s="61"/>
      <c r="AJ8076" s="61"/>
      <c r="AK8076" s="61"/>
      <c r="AL8076" s="61"/>
      <c r="AM8076" s="61"/>
      <c r="AN8076" s="61"/>
      <c r="AO8076" s="61"/>
      <c r="AP8076" s="62"/>
      <c r="AQ8076" s="61"/>
      <c r="AR8076" s="61"/>
      <c r="AS8076" s="61"/>
      <c r="AT8076" s="61"/>
      <c r="AU8076" s="61"/>
      <c r="AV8076" s="61"/>
      <c r="AW8076" s="60"/>
    </row>
    <row r="8077" s="59" customFormat="1" customHeight="1" spans="1:49">
      <c r="A8077" s="60"/>
      <c r="B8077" s="60"/>
      <c r="C8077" s="60"/>
      <c r="D8077" s="60"/>
      <c r="H8077" s="61"/>
      <c r="I8077" s="61"/>
      <c r="J8077" s="61"/>
      <c r="K8077" s="61"/>
      <c r="L8077" s="61"/>
      <c r="M8077" s="61"/>
      <c r="N8077" s="61"/>
      <c r="O8077" s="61"/>
      <c r="P8077" s="61"/>
      <c r="Q8077" s="61"/>
      <c r="R8077" s="61"/>
      <c r="S8077" s="61"/>
      <c r="T8077" s="61"/>
      <c r="U8077" s="61"/>
      <c r="V8077" s="61"/>
      <c r="W8077" s="61"/>
      <c r="X8077" s="61"/>
      <c r="Y8077" s="61"/>
      <c r="Z8077" s="61"/>
      <c r="AA8077" s="61"/>
      <c r="AB8077" s="61"/>
      <c r="AC8077" s="61"/>
      <c r="AD8077" s="61"/>
      <c r="AE8077" s="61"/>
      <c r="AF8077" s="61"/>
      <c r="AG8077" s="61"/>
      <c r="AH8077" s="61"/>
      <c r="AI8077" s="61"/>
      <c r="AJ8077" s="61"/>
      <c r="AK8077" s="61"/>
      <c r="AL8077" s="61"/>
      <c r="AM8077" s="61"/>
      <c r="AN8077" s="61"/>
      <c r="AO8077" s="61"/>
      <c r="AP8077" s="62"/>
      <c r="AQ8077" s="61"/>
      <c r="AR8077" s="61"/>
      <c r="AS8077" s="61"/>
      <c r="AT8077" s="61"/>
      <c r="AU8077" s="61"/>
      <c r="AV8077" s="61"/>
      <c r="AW8077" s="60"/>
    </row>
    <row r="8078" s="59" customFormat="1" customHeight="1" spans="1:49">
      <c r="A8078" s="60"/>
      <c r="B8078" s="60"/>
      <c r="C8078" s="60"/>
      <c r="D8078" s="60"/>
      <c r="H8078" s="61"/>
      <c r="I8078" s="61"/>
      <c r="J8078" s="61"/>
      <c r="K8078" s="61"/>
      <c r="L8078" s="61"/>
      <c r="M8078" s="61"/>
      <c r="N8078" s="61"/>
      <c r="O8078" s="61"/>
      <c r="P8078" s="61"/>
      <c r="Q8078" s="61"/>
      <c r="R8078" s="61"/>
      <c r="S8078" s="61"/>
      <c r="T8078" s="61"/>
      <c r="U8078" s="61"/>
      <c r="V8078" s="61"/>
      <c r="W8078" s="61"/>
      <c r="X8078" s="61"/>
      <c r="Y8078" s="61"/>
      <c r="Z8078" s="61"/>
      <c r="AA8078" s="61"/>
      <c r="AB8078" s="61"/>
      <c r="AC8078" s="61"/>
      <c r="AD8078" s="61"/>
      <c r="AE8078" s="61"/>
      <c r="AF8078" s="61"/>
      <c r="AG8078" s="61"/>
      <c r="AH8078" s="61"/>
      <c r="AI8078" s="61"/>
      <c r="AJ8078" s="61"/>
      <c r="AK8078" s="61"/>
      <c r="AL8078" s="61"/>
      <c r="AM8078" s="61"/>
      <c r="AN8078" s="61"/>
      <c r="AO8078" s="61"/>
      <c r="AP8078" s="62"/>
      <c r="AQ8078" s="61"/>
      <c r="AR8078" s="61"/>
      <c r="AS8078" s="61"/>
      <c r="AT8078" s="61"/>
      <c r="AU8078" s="61"/>
      <c r="AV8078" s="61"/>
      <c r="AW8078" s="60"/>
    </row>
    <row r="8079" s="59" customFormat="1" customHeight="1" spans="1:49">
      <c r="A8079" s="60"/>
      <c r="B8079" s="60"/>
      <c r="C8079" s="60"/>
      <c r="D8079" s="60"/>
      <c r="H8079" s="61"/>
      <c r="I8079" s="61"/>
      <c r="J8079" s="61"/>
      <c r="K8079" s="61"/>
      <c r="L8079" s="61"/>
      <c r="M8079" s="61"/>
      <c r="N8079" s="61"/>
      <c r="O8079" s="61"/>
      <c r="P8079" s="61"/>
      <c r="Q8079" s="61"/>
      <c r="R8079" s="61"/>
      <c r="S8079" s="61"/>
      <c r="T8079" s="61"/>
      <c r="U8079" s="61"/>
      <c r="V8079" s="61"/>
      <c r="W8079" s="61"/>
      <c r="X8079" s="61"/>
      <c r="Y8079" s="61"/>
      <c r="Z8079" s="61"/>
      <c r="AA8079" s="61"/>
      <c r="AB8079" s="61"/>
      <c r="AC8079" s="61"/>
      <c r="AD8079" s="61"/>
      <c r="AE8079" s="61"/>
      <c r="AF8079" s="61"/>
      <c r="AG8079" s="61"/>
      <c r="AH8079" s="61"/>
      <c r="AI8079" s="61"/>
      <c r="AJ8079" s="61"/>
      <c r="AK8079" s="61"/>
      <c r="AL8079" s="61"/>
      <c r="AM8079" s="61"/>
      <c r="AN8079" s="61"/>
      <c r="AO8079" s="61"/>
      <c r="AP8079" s="62"/>
      <c r="AQ8079" s="61"/>
      <c r="AR8079" s="61"/>
      <c r="AS8079" s="61"/>
      <c r="AT8079" s="61"/>
      <c r="AU8079" s="61"/>
      <c r="AV8079" s="61"/>
      <c r="AW8079" s="60"/>
    </row>
    <row r="8080" s="59" customFormat="1" customHeight="1" spans="1:49">
      <c r="A8080" s="60"/>
      <c r="B8080" s="60"/>
      <c r="C8080" s="60"/>
      <c r="D8080" s="60"/>
      <c r="H8080" s="61"/>
      <c r="I8080" s="61"/>
      <c r="J8080" s="61"/>
      <c r="K8080" s="61"/>
      <c r="L8080" s="61"/>
      <c r="M8080" s="61"/>
      <c r="N8080" s="61"/>
      <c r="O8080" s="61"/>
      <c r="P8080" s="61"/>
      <c r="Q8080" s="61"/>
      <c r="R8080" s="61"/>
      <c r="S8080" s="61"/>
      <c r="T8080" s="61"/>
      <c r="U8080" s="61"/>
      <c r="V8080" s="61"/>
      <c r="W8080" s="61"/>
      <c r="X8080" s="61"/>
      <c r="Y8080" s="61"/>
      <c r="Z8080" s="61"/>
      <c r="AA8080" s="61"/>
      <c r="AB8080" s="61"/>
      <c r="AC8080" s="61"/>
      <c r="AD8080" s="61"/>
      <c r="AE8080" s="61"/>
      <c r="AF8080" s="61"/>
      <c r="AG8080" s="61"/>
      <c r="AH8080" s="61"/>
      <c r="AI8080" s="61"/>
      <c r="AJ8080" s="61"/>
      <c r="AK8080" s="61"/>
      <c r="AL8080" s="61"/>
      <c r="AM8080" s="61"/>
      <c r="AN8080" s="61"/>
      <c r="AO8080" s="61"/>
      <c r="AP8080" s="62"/>
      <c r="AQ8080" s="61"/>
      <c r="AR8080" s="61"/>
      <c r="AS8080" s="61"/>
      <c r="AT8080" s="61"/>
      <c r="AU8080" s="61"/>
      <c r="AV8080" s="61"/>
      <c r="AW8080" s="60"/>
    </row>
    <row r="8081" s="59" customFormat="1" customHeight="1" spans="1:49">
      <c r="A8081" s="60"/>
      <c r="B8081" s="60"/>
      <c r="C8081" s="60"/>
      <c r="D8081" s="60"/>
      <c r="H8081" s="61"/>
      <c r="I8081" s="61"/>
      <c r="J8081" s="61"/>
      <c r="K8081" s="61"/>
      <c r="L8081" s="61"/>
      <c r="M8081" s="61"/>
      <c r="N8081" s="61"/>
      <c r="O8081" s="61"/>
      <c r="P8081" s="61"/>
      <c r="Q8081" s="61"/>
      <c r="R8081" s="61"/>
      <c r="S8081" s="61"/>
      <c r="T8081" s="61"/>
      <c r="U8081" s="61"/>
      <c r="V8081" s="61"/>
      <c r="W8081" s="61"/>
      <c r="X8081" s="61"/>
      <c r="Y8081" s="61"/>
      <c r="Z8081" s="61"/>
      <c r="AA8081" s="61"/>
      <c r="AB8081" s="61"/>
      <c r="AC8081" s="61"/>
      <c r="AD8081" s="61"/>
      <c r="AE8081" s="61"/>
      <c r="AF8081" s="61"/>
      <c r="AG8081" s="61"/>
      <c r="AH8081" s="61"/>
      <c r="AI8081" s="61"/>
      <c r="AJ8081" s="61"/>
      <c r="AK8081" s="61"/>
      <c r="AL8081" s="61"/>
      <c r="AM8081" s="61"/>
      <c r="AN8081" s="61"/>
      <c r="AO8081" s="61"/>
      <c r="AP8081" s="62"/>
      <c r="AQ8081" s="61"/>
      <c r="AR8081" s="61"/>
      <c r="AS8081" s="61"/>
      <c r="AT8081" s="61"/>
      <c r="AU8081" s="61"/>
      <c r="AV8081" s="61"/>
      <c r="AW8081" s="60"/>
    </row>
    <row r="8082" s="59" customFormat="1" customHeight="1" spans="1:49">
      <c r="A8082" s="60"/>
      <c r="B8082" s="60"/>
      <c r="C8082" s="60"/>
      <c r="D8082" s="60"/>
      <c r="H8082" s="61"/>
      <c r="I8082" s="61"/>
      <c r="J8082" s="61"/>
      <c r="K8082" s="61"/>
      <c r="L8082" s="61"/>
      <c r="M8082" s="61"/>
      <c r="N8082" s="61"/>
      <c r="O8082" s="61"/>
      <c r="P8082" s="61"/>
      <c r="Q8082" s="61"/>
      <c r="R8082" s="61"/>
      <c r="S8082" s="61"/>
      <c r="T8082" s="61"/>
      <c r="U8082" s="61"/>
      <c r="V8082" s="61"/>
      <c r="W8082" s="61"/>
      <c r="X8082" s="61"/>
      <c r="Y8082" s="61"/>
      <c r="Z8082" s="61"/>
      <c r="AA8082" s="61"/>
      <c r="AB8082" s="61"/>
      <c r="AC8082" s="61"/>
      <c r="AD8082" s="61"/>
      <c r="AE8082" s="61"/>
      <c r="AF8082" s="61"/>
      <c r="AG8082" s="61"/>
      <c r="AH8082" s="61"/>
      <c r="AI8082" s="61"/>
      <c r="AJ8082" s="61"/>
      <c r="AK8082" s="61"/>
      <c r="AL8082" s="61"/>
      <c r="AM8082" s="61"/>
      <c r="AN8082" s="61"/>
      <c r="AO8082" s="61"/>
      <c r="AP8082" s="62"/>
      <c r="AQ8082" s="61"/>
      <c r="AR8082" s="61"/>
      <c r="AS8082" s="61"/>
      <c r="AT8082" s="61"/>
      <c r="AU8082" s="61"/>
      <c r="AV8082" s="61"/>
      <c r="AW8082" s="60"/>
    </row>
    <row r="8083" s="59" customFormat="1" customHeight="1" spans="1:49">
      <c r="A8083" s="60"/>
      <c r="B8083" s="60"/>
      <c r="C8083" s="60"/>
      <c r="D8083" s="60"/>
      <c r="H8083" s="61"/>
      <c r="I8083" s="61"/>
      <c r="J8083" s="61"/>
      <c r="K8083" s="61"/>
      <c r="L8083" s="61"/>
      <c r="M8083" s="61"/>
      <c r="N8083" s="61"/>
      <c r="O8083" s="61"/>
      <c r="P8083" s="61"/>
      <c r="Q8083" s="61"/>
      <c r="R8083" s="61"/>
      <c r="S8083" s="61"/>
      <c r="T8083" s="61"/>
      <c r="U8083" s="61"/>
      <c r="V8083" s="61"/>
      <c r="W8083" s="61"/>
      <c r="X8083" s="61"/>
      <c r="Y8083" s="61"/>
      <c r="Z8083" s="61"/>
      <c r="AA8083" s="61"/>
      <c r="AB8083" s="61"/>
      <c r="AC8083" s="61"/>
      <c r="AD8083" s="61"/>
      <c r="AE8083" s="61"/>
      <c r="AF8083" s="61"/>
      <c r="AG8083" s="61"/>
      <c r="AH8083" s="61"/>
      <c r="AI8083" s="61"/>
      <c r="AJ8083" s="61"/>
      <c r="AK8083" s="61"/>
      <c r="AL8083" s="61"/>
      <c r="AM8083" s="61"/>
      <c r="AN8083" s="61"/>
      <c r="AO8083" s="61"/>
      <c r="AP8083" s="62"/>
      <c r="AQ8083" s="61"/>
      <c r="AR8083" s="61"/>
      <c r="AS8083" s="61"/>
      <c r="AT8083" s="61"/>
      <c r="AU8083" s="61"/>
      <c r="AV8083" s="61"/>
      <c r="AW8083" s="60"/>
    </row>
    <row r="8084" s="59" customFormat="1" customHeight="1" spans="1:49">
      <c r="A8084" s="60"/>
      <c r="B8084" s="60"/>
      <c r="C8084" s="60"/>
      <c r="D8084" s="60"/>
      <c r="H8084" s="61"/>
      <c r="I8084" s="61"/>
      <c r="J8084" s="61"/>
      <c r="K8084" s="61"/>
      <c r="L8084" s="61"/>
      <c r="M8084" s="61"/>
      <c r="N8084" s="61"/>
      <c r="O8084" s="61"/>
      <c r="P8084" s="61"/>
      <c r="Q8084" s="61"/>
      <c r="R8084" s="61"/>
      <c r="S8084" s="61"/>
      <c r="T8084" s="61"/>
      <c r="U8084" s="61"/>
      <c r="V8084" s="61"/>
      <c r="W8084" s="61"/>
      <c r="X8084" s="61"/>
      <c r="Y8084" s="61"/>
      <c r="Z8084" s="61"/>
      <c r="AA8084" s="61"/>
      <c r="AB8084" s="61"/>
      <c r="AC8084" s="61"/>
      <c r="AD8084" s="61"/>
      <c r="AE8084" s="61"/>
      <c r="AF8084" s="61"/>
      <c r="AG8084" s="61"/>
      <c r="AH8084" s="61"/>
      <c r="AI8084" s="61"/>
      <c r="AJ8084" s="61"/>
      <c r="AK8084" s="61"/>
      <c r="AL8084" s="61"/>
      <c r="AM8084" s="61"/>
      <c r="AN8084" s="61"/>
      <c r="AO8084" s="61"/>
      <c r="AP8084" s="62"/>
      <c r="AQ8084" s="61"/>
      <c r="AR8084" s="61"/>
      <c r="AS8084" s="61"/>
      <c r="AT8084" s="61"/>
      <c r="AU8084" s="61"/>
      <c r="AV8084" s="61"/>
      <c r="AW8084" s="60"/>
    </row>
    <row r="8085" s="59" customFormat="1" customHeight="1" spans="1:49">
      <c r="A8085" s="60"/>
      <c r="B8085" s="60"/>
      <c r="C8085" s="60"/>
      <c r="D8085" s="60"/>
      <c r="H8085" s="61"/>
      <c r="I8085" s="61"/>
      <c r="J8085" s="61"/>
      <c r="K8085" s="61"/>
      <c r="L8085" s="61"/>
      <c r="M8085" s="61"/>
      <c r="N8085" s="61"/>
      <c r="O8085" s="61"/>
      <c r="P8085" s="61"/>
      <c r="Q8085" s="61"/>
      <c r="R8085" s="61"/>
      <c r="S8085" s="61"/>
      <c r="T8085" s="61"/>
      <c r="U8085" s="61"/>
      <c r="V8085" s="61"/>
      <c r="W8085" s="61"/>
      <c r="X8085" s="61"/>
      <c r="Y8085" s="61"/>
      <c r="Z8085" s="61"/>
      <c r="AA8085" s="61"/>
      <c r="AB8085" s="61"/>
      <c r="AC8085" s="61"/>
      <c r="AD8085" s="61"/>
      <c r="AE8085" s="61"/>
      <c r="AF8085" s="61"/>
      <c r="AG8085" s="61"/>
      <c r="AH8085" s="61"/>
      <c r="AI8085" s="61"/>
      <c r="AJ8085" s="61"/>
      <c r="AK8085" s="61"/>
      <c r="AL8085" s="61"/>
      <c r="AM8085" s="61"/>
      <c r="AN8085" s="61"/>
      <c r="AO8085" s="61"/>
      <c r="AP8085" s="62"/>
      <c r="AQ8085" s="61"/>
      <c r="AR8085" s="61"/>
      <c r="AS8085" s="61"/>
      <c r="AT8085" s="61"/>
      <c r="AU8085" s="61"/>
      <c r="AV8085" s="61"/>
      <c r="AW8085" s="60"/>
    </row>
    <row r="8086" s="59" customFormat="1" customHeight="1" spans="1:49">
      <c r="A8086" s="60"/>
      <c r="B8086" s="60"/>
      <c r="C8086" s="60"/>
      <c r="D8086" s="60"/>
      <c r="H8086" s="61"/>
      <c r="I8086" s="61"/>
      <c r="J8086" s="61"/>
      <c r="K8086" s="61"/>
      <c r="L8086" s="61"/>
      <c r="M8086" s="61"/>
      <c r="N8086" s="61"/>
      <c r="O8086" s="61"/>
      <c r="P8086" s="61"/>
      <c r="Q8086" s="61"/>
      <c r="R8086" s="61"/>
      <c r="S8086" s="61"/>
      <c r="T8086" s="61"/>
      <c r="U8086" s="61"/>
      <c r="V8086" s="61"/>
      <c r="W8086" s="61"/>
      <c r="X8086" s="61"/>
      <c r="Y8086" s="61"/>
      <c r="Z8086" s="61"/>
      <c r="AA8086" s="61"/>
      <c r="AB8086" s="61"/>
      <c r="AC8086" s="61"/>
      <c r="AD8086" s="61"/>
      <c r="AE8086" s="61"/>
      <c r="AF8086" s="61"/>
      <c r="AG8086" s="61"/>
      <c r="AH8086" s="61"/>
      <c r="AI8086" s="61"/>
      <c r="AJ8086" s="61"/>
      <c r="AK8086" s="61"/>
      <c r="AL8086" s="61"/>
      <c r="AM8086" s="61"/>
      <c r="AN8086" s="61"/>
      <c r="AO8086" s="61"/>
      <c r="AP8086" s="62"/>
      <c r="AQ8086" s="61"/>
      <c r="AR8086" s="61"/>
      <c r="AS8086" s="61"/>
      <c r="AT8086" s="61"/>
      <c r="AU8086" s="61"/>
      <c r="AV8086" s="61"/>
      <c r="AW8086" s="60"/>
    </row>
    <row r="8087" s="59" customFormat="1" customHeight="1" spans="1:49">
      <c r="A8087" s="60"/>
      <c r="B8087" s="60"/>
      <c r="C8087" s="60"/>
      <c r="D8087" s="60"/>
      <c r="H8087" s="61"/>
      <c r="I8087" s="61"/>
      <c r="J8087" s="61"/>
      <c r="K8087" s="61"/>
      <c r="L8087" s="61"/>
      <c r="M8087" s="61"/>
      <c r="N8087" s="61"/>
      <c r="O8087" s="61"/>
      <c r="P8087" s="61"/>
      <c r="Q8087" s="61"/>
      <c r="R8087" s="61"/>
      <c r="S8087" s="61"/>
      <c r="T8087" s="61"/>
      <c r="U8087" s="61"/>
      <c r="V8087" s="61"/>
      <c r="W8087" s="61"/>
      <c r="X8087" s="61"/>
      <c r="Y8087" s="61"/>
      <c r="Z8087" s="61"/>
      <c r="AA8087" s="61"/>
      <c r="AB8087" s="61"/>
      <c r="AC8087" s="61"/>
      <c r="AD8087" s="61"/>
      <c r="AE8087" s="61"/>
      <c r="AF8087" s="61"/>
      <c r="AG8087" s="61"/>
      <c r="AH8087" s="61"/>
      <c r="AI8087" s="61"/>
      <c r="AJ8087" s="61"/>
      <c r="AK8087" s="61"/>
      <c r="AL8087" s="61"/>
      <c r="AM8087" s="61"/>
      <c r="AN8087" s="61"/>
      <c r="AO8087" s="61"/>
      <c r="AP8087" s="62"/>
      <c r="AQ8087" s="61"/>
      <c r="AR8087" s="61"/>
      <c r="AS8087" s="61"/>
      <c r="AT8087" s="61"/>
      <c r="AU8087" s="61"/>
      <c r="AV8087" s="61"/>
      <c r="AW8087" s="60"/>
    </row>
    <row r="8088" s="59" customFormat="1" customHeight="1" spans="1:49">
      <c r="A8088" s="60"/>
      <c r="B8088" s="60"/>
      <c r="C8088" s="60"/>
      <c r="D8088" s="60"/>
      <c r="H8088" s="61"/>
      <c r="I8088" s="61"/>
      <c r="J8088" s="61"/>
      <c r="K8088" s="61"/>
      <c r="L8088" s="61"/>
      <c r="M8088" s="61"/>
      <c r="N8088" s="61"/>
      <c r="O8088" s="61"/>
      <c r="P8088" s="61"/>
      <c r="Q8088" s="61"/>
      <c r="R8088" s="61"/>
      <c r="S8088" s="61"/>
      <c r="T8088" s="61"/>
      <c r="U8088" s="61"/>
      <c r="V8088" s="61"/>
      <c r="W8088" s="61"/>
      <c r="X8088" s="61"/>
      <c r="Y8088" s="61"/>
      <c r="Z8088" s="61"/>
      <c r="AA8088" s="61"/>
      <c r="AB8088" s="61"/>
      <c r="AC8088" s="61"/>
      <c r="AD8088" s="61"/>
      <c r="AE8088" s="61"/>
      <c r="AF8088" s="61"/>
      <c r="AG8088" s="61"/>
      <c r="AH8088" s="61"/>
      <c r="AI8088" s="61"/>
      <c r="AJ8088" s="61"/>
      <c r="AK8088" s="61"/>
      <c r="AL8088" s="61"/>
      <c r="AM8088" s="61"/>
      <c r="AN8088" s="61"/>
      <c r="AO8088" s="61"/>
      <c r="AP8088" s="62"/>
      <c r="AQ8088" s="61"/>
      <c r="AR8088" s="61"/>
      <c r="AS8088" s="61"/>
      <c r="AT8088" s="61"/>
      <c r="AU8088" s="61"/>
      <c r="AV8088" s="61"/>
      <c r="AW8088" s="60"/>
    </row>
    <row r="8089" s="59" customFormat="1" customHeight="1" spans="1:49">
      <c r="A8089" s="60"/>
      <c r="B8089" s="60"/>
      <c r="C8089" s="60"/>
      <c r="D8089" s="60"/>
      <c r="H8089" s="61"/>
      <c r="I8089" s="61"/>
      <c r="J8089" s="61"/>
      <c r="K8089" s="61"/>
      <c r="L8089" s="61"/>
      <c r="M8089" s="61"/>
      <c r="N8089" s="61"/>
      <c r="O8089" s="61"/>
      <c r="P8089" s="61"/>
      <c r="Q8089" s="61"/>
      <c r="R8089" s="61"/>
      <c r="S8089" s="61"/>
      <c r="T8089" s="61"/>
      <c r="U8089" s="61"/>
      <c r="V8089" s="61"/>
      <c r="W8089" s="61"/>
      <c r="X8089" s="61"/>
      <c r="Y8089" s="61"/>
      <c r="Z8089" s="61"/>
      <c r="AA8089" s="61"/>
      <c r="AB8089" s="61"/>
      <c r="AC8089" s="61"/>
      <c r="AD8089" s="61"/>
      <c r="AE8089" s="61"/>
      <c r="AF8089" s="61"/>
      <c r="AG8089" s="61"/>
      <c r="AH8089" s="61"/>
      <c r="AI8089" s="61"/>
      <c r="AJ8089" s="61"/>
      <c r="AK8089" s="61"/>
      <c r="AL8089" s="61"/>
      <c r="AM8089" s="61"/>
      <c r="AN8089" s="61"/>
      <c r="AO8089" s="61"/>
      <c r="AP8089" s="62"/>
      <c r="AQ8089" s="61"/>
      <c r="AR8089" s="61"/>
      <c r="AS8089" s="61"/>
      <c r="AT8089" s="61"/>
      <c r="AU8089" s="61"/>
      <c r="AV8089" s="61"/>
      <c r="AW8089" s="60"/>
    </row>
    <row r="8090" s="59" customFormat="1" customHeight="1" spans="1:49">
      <c r="A8090" s="60"/>
      <c r="B8090" s="60"/>
      <c r="C8090" s="60"/>
      <c r="D8090" s="60"/>
      <c r="H8090" s="61"/>
      <c r="I8090" s="61"/>
      <c r="J8090" s="61"/>
      <c r="K8090" s="61"/>
      <c r="L8090" s="61"/>
      <c r="M8090" s="61"/>
      <c r="N8090" s="61"/>
      <c r="O8090" s="61"/>
      <c r="P8090" s="61"/>
      <c r="Q8090" s="61"/>
      <c r="R8090" s="61"/>
      <c r="S8090" s="61"/>
      <c r="T8090" s="61"/>
      <c r="U8090" s="61"/>
      <c r="V8090" s="61"/>
      <c r="W8090" s="61"/>
      <c r="X8090" s="61"/>
      <c r="Y8090" s="61"/>
      <c r="Z8090" s="61"/>
      <c r="AA8090" s="61"/>
      <c r="AB8090" s="61"/>
      <c r="AC8090" s="61"/>
      <c r="AD8090" s="61"/>
      <c r="AE8090" s="61"/>
      <c r="AF8090" s="61"/>
      <c r="AG8090" s="61"/>
      <c r="AH8090" s="61"/>
      <c r="AI8090" s="61"/>
      <c r="AJ8090" s="61"/>
      <c r="AK8090" s="61"/>
      <c r="AL8090" s="61"/>
      <c r="AM8090" s="61"/>
      <c r="AN8090" s="61"/>
      <c r="AO8090" s="61"/>
      <c r="AP8090" s="62"/>
      <c r="AQ8090" s="61"/>
      <c r="AR8090" s="61"/>
      <c r="AS8090" s="61"/>
      <c r="AT8090" s="61"/>
      <c r="AU8090" s="61"/>
      <c r="AV8090" s="61"/>
      <c r="AW8090" s="60"/>
    </row>
    <row r="8091" s="59" customFormat="1" customHeight="1" spans="1:49">
      <c r="A8091" s="60"/>
      <c r="B8091" s="60"/>
      <c r="C8091" s="60"/>
      <c r="D8091" s="60"/>
      <c r="H8091" s="61"/>
      <c r="I8091" s="61"/>
      <c r="J8091" s="61"/>
      <c r="K8091" s="61"/>
      <c r="L8091" s="61"/>
      <c r="M8091" s="61"/>
      <c r="N8091" s="61"/>
      <c r="O8091" s="61"/>
      <c r="P8091" s="61"/>
      <c r="Q8091" s="61"/>
      <c r="R8091" s="61"/>
      <c r="S8091" s="61"/>
      <c r="T8091" s="61"/>
      <c r="U8091" s="61"/>
      <c r="V8091" s="61"/>
      <c r="W8091" s="61"/>
      <c r="X8091" s="61"/>
      <c r="Y8091" s="61"/>
      <c r="Z8091" s="61"/>
      <c r="AA8091" s="61"/>
      <c r="AB8091" s="61"/>
      <c r="AC8091" s="61"/>
      <c r="AD8091" s="61"/>
      <c r="AE8091" s="61"/>
      <c r="AF8091" s="61"/>
      <c r="AG8091" s="61"/>
      <c r="AH8091" s="61"/>
      <c r="AI8091" s="61"/>
      <c r="AJ8091" s="61"/>
      <c r="AK8091" s="61"/>
      <c r="AL8091" s="61"/>
      <c r="AM8091" s="61"/>
      <c r="AN8091" s="61"/>
      <c r="AO8091" s="61"/>
      <c r="AP8091" s="62"/>
      <c r="AQ8091" s="61"/>
      <c r="AR8091" s="61"/>
      <c r="AS8091" s="61"/>
      <c r="AT8091" s="61"/>
      <c r="AU8091" s="61"/>
      <c r="AV8091" s="61"/>
      <c r="AW8091" s="60"/>
    </row>
    <row r="8092" s="59" customFormat="1" customHeight="1" spans="1:49">
      <c r="A8092" s="60"/>
      <c r="B8092" s="60"/>
      <c r="C8092" s="60"/>
      <c r="D8092" s="60"/>
      <c r="H8092" s="61"/>
      <c r="I8092" s="61"/>
      <c r="J8092" s="61"/>
      <c r="K8092" s="61"/>
      <c r="L8092" s="61"/>
      <c r="M8092" s="61"/>
      <c r="N8092" s="61"/>
      <c r="O8092" s="61"/>
      <c r="P8092" s="61"/>
      <c r="Q8092" s="61"/>
      <c r="R8092" s="61"/>
      <c r="S8092" s="61"/>
      <c r="T8092" s="61"/>
      <c r="U8092" s="61"/>
      <c r="V8092" s="61"/>
      <c r="W8092" s="61"/>
      <c r="X8092" s="61"/>
      <c r="Y8092" s="61"/>
      <c r="Z8092" s="61"/>
      <c r="AA8092" s="61"/>
      <c r="AB8092" s="61"/>
      <c r="AC8092" s="61"/>
      <c r="AD8092" s="61"/>
      <c r="AE8092" s="61"/>
      <c r="AF8092" s="61"/>
      <c r="AG8092" s="61"/>
      <c r="AH8092" s="61"/>
      <c r="AI8092" s="61"/>
      <c r="AJ8092" s="61"/>
      <c r="AK8092" s="61"/>
      <c r="AL8092" s="61"/>
      <c r="AM8092" s="61"/>
      <c r="AN8092" s="61"/>
      <c r="AO8092" s="61"/>
      <c r="AP8092" s="62"/>
      <c r="AQ8092" s="61"/>
      <c r="AR8092" s="61"/>
      <c r="AS8092" s="61"/>
      <c r="AT8092" s="61"/>
      <c r="AU8092" s="61"/>
      <c r="AV8092" s="61"/>
      <c r="AW8092" s="60"/>
    </row>
    <row r="8093" s="59" customFormat="1" customHeight="1" spans="1:49">
      <c r="A8093" s="60"/>
      <c r="B8093" s="60"/>
      <c r="C8093" s="60"/>
      <c r="D8093" s="60"/>
      <c r="H8093" s="61"/>
      <c r="I8093" s="61"/>
      <c r="J8093" s="61"/>
      <c r="K8093" s="61"/>
      <c r="L8093" s="61"/>
      <c r="M8093" s="61"/>
      <c r="N8093" s="61"/>
      <c r="O8093" s="61"/>
      <c r="P8093" s="61"/>
      <c r="Q8093" s="61"/>
      <c r="R8093" s="61"/>
      <c r="S8093" s="61"/>
      <c r="T8093" s="61"/>
      <c r="U8093" s="61"/>
      <c r="V8093" s="61"/>
      <c r="W8093" s="61"/>
      <c r="X8093" s="61"/>
      <c r="Y8093" s="61"/>
      <c r="Z8093" s="61"/>
      <c r="AA8093" s="61"/>
      <c r="AB8093" s="61"/>
      <c r="AC8093" s="61"/>
      <c r="AD8093" s="61"/>
      <c r="AE8093" s="61"/>
      <c r="AF8093" s="61"/>
      <c r="AG8093" s="61"/>
      <c r="AH8093" s="61"/>
      <c r="AI8093" s="61"/>
      <c r="AJ8093" s="61"/>
      <c r="AK8093" s="61"/>
      <c r="AL8093" s="61"/>
      <c r="AM8093" s="61"/>
      <c r="AN8093" s="61"/>
      <c r="AO8093" s="61"/>
      <c r="AP8093" s="62"/>
      <c r="AQ8093" s="61"/>
      <c r="AR8093" s="61"/>
      <c r="AS8093" s="61"/>
      <c r="AT8093" s="61"/>
      <c r="AU8093" s="61"/>
      <c r="AV8093" s="61"/>
      <c r="AW8093" s="60"/>
    </row>
    <row r="8094" s="59" customFormat="1" customHeight="1" spans="1:49">
      <c r="A8094" s="60"/>
      <c r="B8094" s="60"/>
      <c r="C8094" s="60"/>
      <c r="D8094" s="60"/>
      <c r="H8094" s="61"/>
      <c r="I8094" s="61"/>
      <c r="J8094" s="61"/>
      <c r="K8094" s="61"/>
      <c r="L8094" s="61"/>
      <c r="M8094" s="61"/>
      <c r="N8094" s="61"/>
      <c r="O8094" s="61"/>
      <c r="P8094" s="61"/>
      <c r="Q8094" s="61"/>
      <c r="R8094" s="61"/>
      <c r="S8094" s="61"/>
      <c r="T8094" s="61"/>
      <c r="U8094" s="61"/>
      <c r="V8094" s="61"/>
      <c r="W8094" s="61"/>
      <c r="X8094" s="61"/>
      <c r="Y8094" s="61"/>
      <c r="Z8094" s="61"/>
      <c r="AA8094" s="61"/>
      <c r="AB8094" s="61"/>
      <c r="AC8094" s="61"/>
      <c r="AD8094" s="61"/>
      <c r="AE8094" s="61"/>
      <c r="AF8094" s="61"/>
      <c r="AG8094" s="61"/>
      <c r="AH8094" s="61"/>
      <c r="AI8094" s="61"/>
      <c r="AJ8094" s="61"/>
      <c r="AK8094" s="61"/>
      <c r="AL8094" s="61"/>
      <c r="AM8094" s="61"/>
      <c r="AN8094" s="61"/>
      <c r="AO8094" s="61"/>
      <c r="AP8094" s="62"/>
      <c r="AQ8094" s="61"/>
      <c r="AR8094" s="61"/>
      <c r="AS8094" s="61"/>
      <c r="AT8094" s="61"/>
      <c r="AU8094" s="61"/>
      <c r="AV8094" s="61"/>
      <c r="AW8094" s="60"/>
    </row>
    <row r="8095" s="59" customFormat="1" customHeight="1" spans="1:49">
      <c r="A8095" s="60"/>
      <c r="B8095" s="60"/>
      <c r="C8095" s="60"/>
      <c r="D8095" s="60"/>
      <c r="H8095" s="61"/>
      <c r="I8095" s="61"/>
      <c r="J8095" s="61"/>
      <c r="K8095" s="61"/>
      <c r="L8095" s="61"/>
      <c r="M8095" s="61"/>
      <c r="N8095" s="61"/>
      <c r="O8095" s="61"/>
      <c r="P8095" s="61"/>
      <c r="Q8095" s="61"/>
      <c r="R8095" s="61"/>
      <c r="S8095" s="61"/>
      <c r="T8095" s="61"/>
      <c r="U8095" s="61"/>
      <c r="V8095" s="61"/>
      <c r="W8095" s="61"/>
      <c r="X8095" s="61"/>
      <c r="Y8095" s="61"/>
      <c r="Z8095" s="61"/>
      <c r="AA8095" s="61"/>
      <c r="AB8095" s="61"/>
      <c r="AC8095" s="61"/>
      <c r="AD8095" s="61"/>
      <c r="AE8095" s="61"/>
      <c r="AF8095" s="61"/>
      <c r="AG8095" s="61"/>
      <c r="AH8095" s="61"/>
      <c r="AI8095" s="61"/>
      <c r="AJ8095" s="61"/>
      <c r="AK8095" s="61"/>
      <c r="AL8095" s="61"/>
      <c r="AM8095" s="61"/>
      <c r="AN8095" s="61"/>
      <c r="AO8095" s="61"/>
      <c r="AP8095" s="62"/>
      <c r="AQ8095" s="61"/>
      <c r="AR8095" s="61"/>
      <c r="AS8095" s="61"/>
      <c r="AT8095" s="61"/>
      <c r="AU8095" s="61"/>
      <c r="AV8095" s="61"/>
      <c r="AW8095" s="60"/>
    </row>
    <row r="8096" s="59" customFormat="1" customHeight="1" spans="1:49">
      <c r="A8096" s="60"/>
      <c r="B8096" s="60"/>
      <c r="C8096" s="60"/>
      <c r="D8096" s="60"/>
      <c r="H8096" s="61"/>
      <c r="I8096" s="61"/>
      <c r="J8096" s="61"/>
      <c r="K8096" s="61"/>
      <c r="L8096" s="61"/>
      <c r="M8096" s="61"/>
      <c r="N8096" s="61"/>
      <c r="O8096" s="61"/>
      <c r="P8096" s="61"/>
      <c r="Q8096" s="61"/>
      <c r="R8096" s="61"/>
      <c r="S8096" s="61"/>
      <c r="T8096" s="61"/>
      <c r="U8096" s="61"/>
      <c r="V8096" s="61"/>
      <c r="W8096" s="61"/>
      <c r="X8096" s="61"/>
      <c r="Y8096" s="61"/>
      <c r="Z8096" s="61"/>
      <c r="AA8096" s="61"/>
      <c r="AB8096" s="61"/>
      <c r="AC8096" s="61"/>
      <c r="AD8096" s="61"/>
      <c r="AE8096" s="61"/>
      <c r="AF8096" s="61"/>
      <c r="AG8096" s="61"/>
      <c r="AH8096" s="61"/>
      <c r="AI8096" s="61"/>
      <c r="AJ8096" s="61"/>
      <c r="AK8096" s="61"/>
      <c r="AL8096" s="61"/>
      <c r="AM8096" s="61"/>
      <c r="AN8096" s="61"/>
      <c r="AO8096" s="61"/>
      <c r="AP8096" s="62"/>
      <c r="AQ8096" s="61"/>
      <c r="AR8096" s="61"/>
      <c r="AS8096" s="61"/>
      <c r="AT8096" s="61"/>
      <c r="AU8096" s="61"/>
      <c r="AV8096" s="61"/>
      <c r="AW8096" s="60"/>
    </row>
    <row r="8097" s="59" customFormat="1" customHeight="1" spans="1:49">
      <c r="A8097" s="60"/>
      <c r="B8097" s="60"/>
      <c r="C8097" s="60"/>
      <c r="D8097" s="60"/>
      <c r="H8097" s="61"/>
      <c r="I8097" s="61"/>
      <c r="J8097" s="61"/>
      <c r="K8097" s="61"/>
      <c r="L8097" s="61"/>
      <c r="M8097" s="61"/>
      <c r="N8097" s="61"/>
      <c r="O8097" s="61"/>
      <c r="P8097" s="61"/>
      <c r="Q8097" s="61"/>
      <c r="R8097" s="61"/>
      <c r="S8097" s="61"/>
      <c r="T8097" s="61"/>
      <c r="U8097" s="61"/>
      <c r="V8097" s="61"/>
      <c r="W8097" s="61"/>
      <c r="X8097" s="61"/>
      <c r="Y8097" s="61"/>
      <c r="Z8097" s="61"/>
      <c r="AA8097" s="61"/>
      <c r="AB8097" s="61"/>
      <c r="AC8097" s="61"/>
      <c r="AD8097" s="61"/>
      <c r="AE8097" s="61"/>
      <c r="AF8097" s="61"/>
      <c r="AG8097" s="61"/>
      <c r="AH8097" s="61"/>
      <c r="AI8097" s="61"/>
      <c r="AJ8097" s="61"/>
      <c r="AK8097" s="61"/>
      <c r="AL8097" s="61"/>
      <c r="AM8097" s="61"/>
      <c r="AN8097" s="61"/>
      <c r="AO8097" s="61"/>
      <c r="AP8097" s="62"/>
      <c r="AQ8097" s="61"/>
      <c r="AR8097" s="61"/>
      <c r="AS8097" s="61"/>
      <c r="AT8097" s="61"/>
      <c r="AU8097" s="61"/>
      <c r="AV8097" s="61"/>
      <c r="AW8097" s="60"/>
    </row>
    <row r="8098" s="59" customFormat="1" customHeight="1" spans="1:49">
      <c r="A8098" s="60"/>
      <c r="B8098" s="60"/>
      <c r="C8098" s="60"/>
      <c r="D8098" s="60"/>
      <c r="H8098" s="61"/>
      <c r="I8098" s="61"/>
      <c r="J8098" s="61"/>
      <c r="K8098" s="61"/>
      <c r="L8098" s="61"/>
      <c r="M8098" s="61"/>
      <c r="N8098" s="61"/>
      <c r="O8098" s="61"/>
      <c r="P8098" s="61"/>
      <c r="Q8098" s="61"/>
      <c r="R8098" s="61"/>
      <c r="S8098" s="61"/>
      <c r="T8098" s="61"/>
      <c r="U8098" s="61"/>
      <c r="V8098" s="61"/>
      <c r="W8098" s="61"/>
      <c r="X8098" s="61"/>
      <c r="Y8098" s="61"/>
      <c r="Z8098" s="61"/>
      <c r="AA8098" s="61"/>
      <c r="AB8098" s="61"/>
      <c r="AC8098" s="61"/>
      <c r="AD8098" s="61"/>
      <c r="AE8098" s="61"/>
      <c r="AF8098" s="61"/>
      <c r="AG8098" s="61"/>
      <c r="AH8098" s="61"/>
      <c r="AI8098" s="61"/>
      <c r="AJ8098" s="61"/>
      <c r="AK8098" s="61"/>
      <c r="AL8098" s="61"/>
      <c r="AM8098" s="61"/>
      <c r="AN8098" s="61"/>
      <c r="AO8098" s="61"/>
      <c r="AP8098" s="62"/>
      <c r="AQ8098" s="61"/>
      <c r="AR8098" s="61"/>
      <c r="AS8098" s="61"/>
      <c r="AT8098" s="61"/>
      <c r="AU8098" s="61"/>
      <c r="AV8098" s="61"/>
      <c r="AW8098" s="60"/>
    </row>
    <row r="8099" s="59" customFormat="1" customHeight="1" spans="1:49">
      <c r="A8099" s="60"/>
      <c r="B8099" s="60"/>
      <c r="C8099" s="60"/>
      <c r="D8099" s="60"/>
      <c r="H8099" s="61"/>
      <c r="I8099" s="61"/>
      <c r="J8099" s="61"/>
      <c r="K8099" s="61"/>
      <c r="L8099" s="61"/>
      <c r="M8099" s="61"/>
      <c r="N8099" s="61"/>
      <c r="O8099" s="61"/>
      <c r="P8099" s="61"/>
      <c r="Q8099" s="61"/>
      <c r="R8099" s="61"/>
      <c r="S8099" s="61"/>
      <c r="T8099" s="61"/>
      <c r="U8099" s="61"/>
      <c r="V8099" s="61"/>
      <c r="W8099" s="61"/>
      <c r="X8099" s="61"/>
      <c r="Y8099" s="61"/>
      <c r="Z8099" s="61"/>
      <c r="AA8099" s="61"/>
      <c r="AB8099" s="61"/>
      <c r="AC8099" s="61"/>
      <c r="AD8099" s="61"/>
      <c r="AE8099" s="61"/>
      <c r="AF8099" s="61"/>
      <c r="AG8099" s="61"/>
      <c r="AH8099" s="61"/>
      <c r="AI8099" s="61"/>
      <c r="AJ8099" s="61"/>
      <c r="AK8099" s="61"/>
      <c r="AL8099" s="61"/>
      <c r="AM8099" s="61"/>
      <c r="AN8099" s="61"/>
      <c r="AO8099" s="61"/>
      <c r="AP8099" s="62"/>
      <c r="AQ8099" s="61"/>
      <c r="AR8099" s="61"/>
      <c r="AS8099" s="61"/>
      <c r="AT8099" s="61"/>
      <c r="AU8099" s="61"/>
      <c r="AV8099" s="61"/>
      <c r="AW8099" s="60"/>
    </row>
    <row r="8100" s="59" customFormat="1" customHeight="1" spans="1:49">
      <c r="A8100" s="60"/>
      <c r="B8100" s="60"/>
      <c r="C8100" s="60"/>
      <c r="D8100" s="60"/>
      <c r="H8100" s="61"/>
      <c r="I8100" s="61"/>
      <c r="J8100" s="61"/>
      <c r="K8100" s="61"/>
      <c r="L8100" s="61"/>
      <c r="M8100" s="61"/>
      <c r="N8100" s="61"/>
      <c r="O8100" s="61"/>
      <c r="P8100" s="61"/>
      <c r="Q8100" s="61"/>
      <c r="R8100" s="61"/>
      <c r="S8100" s="61"/>
      <c r="T8100" s="61"/>
      <c r="U8100" s="61"/>
      <c r="V8100" s="61"/>
      <c r="W8100" s="61"/>
      <c r="X8100" s="61"/>
      <c r="Y8100" s="61"/>
      <c r="Z8100" s="61"/>
      <c r="AA8100" s="61"/>
      <c r="AB8100" s="61"/>
      <c r="AC8100" s="61"/>
      <c r="AD8100" s="61"/>
      <c r="AE8100" s="61"/>
      <c r="AF8100" s="61"/>
      <c r="AG8100" s="61"/>
      <c r="AH8100" s="61"/>
      <c r="AI8100" s="61"/>
      <c r="AJ8100" s="61"/>
      <c r="AK8100" s="61"/>
      <c r="AL8100" s="61"/>
      <c r="AM8100" s="61"/>
      <c r="AN8100" s="61"/>
      <c r="AO8100" s="61"/>
      <c r="AP8100" s="62"/>
      <c r="AQ8100" s="61"/>
      <c r="AR8100" s="61"/>
      <c r="AS8100" s="61"/>
      <c r="AT8100" s="61"/>
      <c r="AU8100" s="61"/>
      <c r="AV8100" s="61"/>
      <c r="AW8100" s="60"/>
    </row>
    <row r="8101" s="59" customFormat="1" customHeight="1" spans="1:49">
      <c r="A8101" s="60"/>
      <c r="B8101" s="60"/>
      <c r="C8101" s="60"/>
      <c r="D8101" s="60"/>
      <c r="H8101" s="61"/>
      <c r="I8101" s="61"/>
      <c r="J8101" s="61"/>
      <c r="K8101" s="61"/>
      <c r="L8101" s="61"/>
      <c r="M8101" s="61"/>
      <c r="N8101" s="61"/>
      <c r="O8101" s="61"/>
      <c r="P8101" s="61"/>
      <c r="Q8101" s="61"/>
      <c r="R8101" s="61"/>
      <c r="S8101" s="61"/>
      <c r="T8101" s="61"/>
      <c r="U8101" s="61"/>
      <c r="V8101" s="61"/>
      <c r="W8101" s="61"/>
      <c r="X8101" s="61"/>
      <c r="Y8101" s="61"/>
      <c r="Z8101" s="61"/>
      <c r="AA8101" s="61"/>
      <c r="AB8101" s="61"/>
      <c r="AC8101" s="61"/>
      <c r="AD8101" s="61"/>
      <c r="AE8101" s="61"/>
      <c r="AF8101" s="61"/>
      <c r="AG8101" s="61"/>
      <c r="AH8101" s="61"/>
      <c r="AI8101" s="61"/>
      <c r="AJ8101" s="61"/>
      <c r="AK8101" s="61"/>
      <c r="AL8101" s="61"/>
      <c r="AM8101" s="61"/>
      <c r="AN8101" s="61"/>
      <c r="AO8101" s="61"/>
      <c r="AP8101" s="62"/>
      <c r="AQ8101" s="61"/>
      <c r="AR8101" s="61"/>
      <c r="AS8101" s="61"/>
      <c r="AT8101" s="61"/>
      <c r="AU8101" s="61"/>
      <c r="AV8101" s="61"/>
      <c r="AW8101" s="60"/>
    </row>
    <row r="8102" s="59" customFormat="1" customHeight="1" spans="1:49">
      <c r="A8102" s="60"/>
      <c r="B8102" s="60"/>
      <c r="C8102" s="60"/>
      <c r="D8102" s="60"/>
      <c r="H8102" s="61"/>
      <c r="I8102" s="61"/>
      <c r="J8102" s="61"/>
      <c r="K8102" s="61"/>
      <c r="L8102" s="61"/>
      <c r="M8102" s="61"/>
      <c r="N8102" s="61"/>
      <c r="O8102" s="61"/>
      <c r="P8102" s="61"/>
      <c r="Q8102" s="61"/>
      <c r="R8102" s="61"/>
      <c r="S8102" s="61"/>
      <c r="T8102" s="61"/>
      <c r="U8102" s="61"/>
      <c r="V8102" s="61"/>
      <c r="W8102" s="61"/>
      <c r="X8102" s="61"/>
      <c r="Y8102" s="61"/>
      <c r="Z8102" s="61"/>
      <c r="AA8102" s="61"/>
      <c r="AB8102" s="61"/>
      <c r="AC8102" s="61"/>
      <c r="AD8102" s="61"/>
      <c r="AE8102" s="61"/>
      <c r="AF8102" s="61"/>
      <c r="AG8102" s="61"/>
      <c r="AH8102" s="61"/>
      <c r="AI8102" s="61"/>
      <c r="AJ8102" s="61"/>
      <c r="AK8102" s="61"/>
      <c r="AL8102" s="61"/>
      <c r="AM8102" s="61"/>
      <c r="AN8102" s="61"/>
      <c r="AO8102" s="61"/>
      <c r="AP8102" s="62"/>
      <c r="AQ8102" s="61"/>
      <c r="AR8102" s="61"/>
      <c r="AS8102" s="61"/>
      <c r="AT8102" s="61"/>
      <c r="AU8102" s="61"/>
      <c r="AV8102" s="61"/>
      <c r="AW8102" s="60"/>
    </row>
    <row r="8103" s="59" customFormat="1" customHeight="1" spans="1:49">
      <c r="A8103" s="60"/>
      <c r="B8103" s="60"/>
      <c r="C8103" s="60"/>
      <c r="D8103" s="60"/>
      <c r="H8103" s="61"/>
      <c r="I8103" s="61"/>
      <c r="J8103" s="61"/>
      <c r="K8103" s="61"/>
      <c r="L8103" s="61"/>
      <c r="M8103" s="61"/>
      <c r="N8103" s="61"/>
      <c r="O8103" s="61"/>
      <c r="P8103" s="61"/>
      <c r="Q8103" s="61"/>
      <c r="R8103" s="61"/>
      <c r="S8103" s="61"/>
      <c r="T8103" s="61"/>
      <c r="U8103" s="61"/>
      <c r="V8103" s="61"/>
      <c r="W8103" s="61"/>
      <c r="X8103" s="61"/>
      <c r="Y8103" s="61"/>
      <c r="Z8103" s="61"/>
      <c r="AA8103" s="61"/>
      <c r="AB8103" s="61"/>
      <c r="AC8103" s="61"/>
      <c r="AD8103" s="61"/>
      <c r="AE8103" s="61"/>
      <c r="AF8103" s="61"/>
      <c r="AG8103" s="61"/>
      <c r="AH8103" s="61"/>
      <c r="AI8103" s="61"/>
      <c r="AJ8103" s="61"/>
      <c r="AK8103" s="61"/>
      <c r="AL8103" s="61"/>
      <c r="AM8103" s="61"/>
      <c r="AN8103" s="61"/>
      <c r="AO8103" s="61"/>
      <c r="AP8103" s="62"/>
      <c r="AQ8103" s="61"/>
      <c r="AR8103" s="61"/>
      <c r="AS8103" s="61"/>
      <c r="AT8103" s="61"/>
      <c r="AU8103" s="61"/>
      <c r="AV8103" s="61"/>
      <c r="AW8103" s="60"/>
    </row>
    <row r="8104" s="59" customFormat="1" customHeight="1" spans="1:49">
      <c r="A8104" s="60"/>
      <c r="B8104" s="60"/>
      <c r="C8104" s="60"/>
      <c r="D8104" s="60"/>
      <c r="H8104" s="61"/>
      <c r="I8104" s="61"/>
      <c r="J8104" s="61"/>
      <c r="K8104" s="61"/>
      <c r="L8104" s="61"/>
      <c r="M8104" s="61"/>
      <c r="N8104" s="61"/>
      <c r="O8104" s="61"/>
      <c r="P8104" s="61"/>
      <c r="Q8104" s="61"/>
      <c r="R8104" s="61"/>
      <c r="S8104" s="61"/>
      <c r="T8104" s="61"/>
      <c r="U8104" s="61"/>
      <c r="V8104" s="61"/>
      <c r="W8104" s="61"/>
      <c r="X8104" s="61"/>
      <c r="Y8104" s="61"/>
      <c r="Z8104" s="61"/>
      <c r="AA8104" s="61"/>
      <c r="AB8104" s="61"/>
      <c r="AC8104" s="61"/>
      <c r="AD8104" s="61"/>
      <c r="AE8104" s="61"/>
      <c r="AF8104" s="61"/>
      <c r="AG8104" s="61"/>
      <c r="AH8104" s="61"/>
      <c r="AI8104" s="61"/>
      <c r="AJ8104" s="61"/>
      <c r="AK8104" s="61"/>
      <c r="AL8104" s="61"/>
      <c r="AM8104" s="61"/>
      <c r="AN8104" s="61"/>
      <c r="AO8104" s="61"/>
      <c r="AP8104" s="62"/>
      <c r="AQ8104" s="61"/>
      <c r="AR8104" s="61"/>
      <c r="AS8104" s="61"/>
      <c r="AT8104" s="61"/>
      <c r="AU8104" s="61"/>
      <c r="AV8104" s="61"/>
      <c r="AW8104" s="60"/>
    </row>
    <row r="8105" s="59" customFormat="1" customHeight="1" spans="1:49">
      <c r="A8105" s="60"/>
      <c r="B8105" s="60"/>
      <c r="C8105" s="60"/>
      <c r="D8105" s="60"/>
      <c r="H8105" s="61"/>
      <c r="I8105" s="61"/>
      <c r="J8105" s="61"/>
      <c r="K8105" s="61"/>
      <c r="L8105" s="61"/>
      <c r="M8105" s="61"/>
      <c r="N8105" s="61"/>
      <c r="O8105" s="61"/>
      <c r="P8105" s="61"/>
      <c r="Q8105" s="61"/>
      <c r="R8105" s="61"/>
      <c r="S8105" s="61"/>
      <c r="T8105" s="61"/>
      <c r="U8105" s="61"/>
      <c r="V8105" s="61"/>
      <c r="W8105" s="61"/>
      <c r="X8105" s="61"/>
      <c r="Y8105" s="61"/>
      <c r="Z8105" s="61"/>
      <c r="AA8105" s="61"/>
      <c r="AB8105" s="61"/>
      <c r="AC8105" s="61"/>
      <c r="AD8105" s="61"/>
      <c r="AE8105" s="61"/>
      <c r="AF8105" s="61"/>
      <c r="AG8105" s="61"/>
      <c r="AH8105" s="61"/>
      <c r="AI8105" s="61"/>
      <c r="AJ8105" s="61"/>
      <c r="AK8105" s="61"/>
      <c r="AL8105" s="61"/>
      <c r="AM8105" s="61"/>
      <c r="AN8105" s="61"/>
      <c r="AO8105" s="61"/>
      <c r="AP8105" s="62"/>
      <c r="AQ8105" s="61"/>
      <c r="AR8105" s="61"/>
      <c r="AS8105" s="61"/>
      <c r="AT8105" s="61"/>
      <c r="AU8105" s="61"/>
      <c r="AV8105" s="61"/>
      <c r="AW8105" s="60"/>
    </row>
    <row r="8106" s="59" customFormat="1" customHeight="1" spans="1:49">
      <c r="A8106" s="60"/>
      <c r="B8106" s="60"/>
      <c r="C8106" s="60"/>
      <c r="D8106" s="60"/>
      <c r="H8106" s="61"/>
      <c r="I8106" s="61"/>
      <c r="J8106" s="61"/>
      <c r="K8106" s="61"/>
      <c r="L8106" s="61"/>
      <c r="M8106" s="61"/>
      <c r="N8106" s="61"/>
      <c r="O8106" s="61"/>
      <c r="P8106" s="61"/>
      <c r="Q8106" s="61"/>
      <c r="R8106" s="61"/>
      <c r="S8106" s="61"/>
      <c r="T8106" s="61"/>
      <c r="U8106" s="61"/>
      <c r="V8106" s="61"/>
      <c r="W8106" s="61"/>
      <c r="X8106" s="61"/>
      <c r="Y8106" s="61"/>
      <c r="Z8106" s="61"/>
      <c r="AA8106" s="61"/>
      <c r="AB8106" s="61"/>
      <c r="AC8106" s="61"/>
      <c r="AD8106" s="61"/>
      <c r="AE8106" s="61"/>
      <c r="AF8106" s="61"/>
      <c r="AG8106" s="61"/>
      <c r="AH8106" s="61"/>
      <c r="AI8106" s="61"/>
      <c r="AJ8106" s="61"/>
      <c r="AK8106" s="61"/>
      <c r="AL8106" s="61"/>
      <c r="AM8106" s="61"/>
      <c r="AN8106" s="61"/>
      <c r="AO8106" s="61"/>
      <c r="AP8106" s="62"/>
      <c r="AQ8106" s="61"/>
      <c r="AR8106" s="61"/>
      <c r="AS8106" s="61"/>
      <c r="AT8106" s="61"/>
      <c r="AU8106" s="61"/>
      <c r="AV8106" s="61"/>
      <c r="AW8106" s="60"/>
    </row>
    <row r="8107" s="59" customFormat="1" customHeight="1" spans="1:49">
      <c r="A8107" s="60"/>
      <c r="B8107" s="60"/>
      <c r="C8107" s="60"/>
      <c r="D8107" s="60"/>
      <c r="H8107" s="61"/>
      <c r="I8107" s="61"/>
      <c r="J8107" s="61"/>
      <c r="K8107" s="61"/>
      <c r="L8107" s="61"/>
      <c r="M8107" s="61"/>
      <c r="N8107" s="61"/>
      <c r="O8107" s="61"/>
      <c r="P8107" s="61"/>
      <c r="Q8107" s="61"/>
      <c r="R8107" s="61"/>
      <c r="S8107" s="61"/>
      <c r="T8107" s="61"/>
      <c r="U8107" s="61"/>
      <c r="V8107" s="61"/>
      <c r="W8107" s="61"/>
      <c r="X8107" s="61"/>
      <c r="Y8107" s="61"/>
      <c r="Z8107" s="61"/>
      <c r="AA8107" s="61"/>
      <c r="AB8107" s="61"/>
      <c r="AC8107" s="61"/>
      <c r="AD8107" s="61"/>
      <c r="AE8107" s="61"/>
      <c r="AF8107" s="61"/>
      <c r="AG8107" s="61"/>
      <c r="AH8107" s="61"/>
      <c r="AI8107" s="61"/>
      <c r="AJ8107" s="61"/>
      <c r="AK8107" s="61"/>
      <c r="AL8107" s="61"/>
      <c r="AM8107" s="61"/>
      <c r="AN8107" s="61"/>
      <c r="AO8107" s="61"/>
      <c r="AP8107" s="62"/>
      <c r="AQ8107" s="61"/>
      <c r="AR8107" s="61"/>
      <c r="AS8107" s="61"/>
      <c r="AT8107" s="61"/>
      <c r="AU8107" s="61"/>
      <c r="AV8107" s="61"/>
      <c r="AW8107" s="60"/>
    </row>
    <row r="8108" s="59" customFormat="1" customHeight="1" spans="1:49">
      <c r="A8108" s="60"/>
      <c r="B8108" s="60"/>
      <c r="C8108" s="60"/>
      <c r="D8108" s="60"/>
      <c r="H8108" s="61"/>
      <c r="I8108" s="61"/>
      <c r="J8108" s="61"/>
      <c r="K8108" s="61"/>
      <c r="L8108" s="61"/>
      <c r="M8108" s="61"/>
      <c r="N8108" s="61"/>
      <c r="O8108" s="61"/>
      <c r="P8108" s="61"/>
      <c r="Q8108" s="61"/>
      <c r="R8108" s="61"/>
      <c r="S8108" s="61"/>
      <c r="T8108" s="61"/>
      <c r="U8108" s="61"/>
      <c r="V8108" s="61"/>
      <c r="W8108" s="61"/>
      <c r="X8108" s="61"/>
      <c r="Y8108" s="61"/>
      <c r="Z8108" s="61"/>
      <c r="AA8108" s="61"/>
      <c r="AB8108" s="61"/>
      <c r="AC8108" s="61"/>
      <c r="AD8108" s="61"/>
      <c r="AE8108" s="61"/>
      <c r="AF8108" s="61"/>
      <c r="AG8108" s="61"/>
      <c r="AH8108" s="61"/>
      <c r="AI8108" s="61"/>
      <c r="AJ8108" s="61"/>
      <c r="AK8108" s="61"/>
      <c r="AL8108" s="61"/>
      <c r="AM8108" s="61"/>
      <c r="AN8108" s="61"/>
      <c r="AO8108" s="61"/>
      <c r="AP8108" s="62"/>
      <c r="AQ8108" s="61"/>
      <c r="AR8108" s="61"/>
      <c r="AS8108" s="61"/>
      <c r="AT8108" s="61"/>
      <c r="AU8108" s="61"/>
      <c r="AV8108" s="61"/>
      <c r="AW8108" s="60"/>
    </row>
    <row r="8109" s="59" customFormat="1" customHeight="1" spans="1:49">
      <c r="A8109" s="60"/>
      <c r="B8109" s="60"/>
      <c r="C8109" s="60"/>
      <c r="D8109" s="60"/>
      <c r="H8109" s="61"/>
      <c r="I8109" s="61"/>
      <c r="J8109" s="61"/>
      <c r="K8109" s="61"/>
      <c r="L8109" s="61"/>
      <c r="M8109" s="61"/>
      <c r="N8109" s="61"/>
      <c r="O8109" s="61"/>
      <c r="P8109" s="61"/>
      <c r="Q8109" s="61"/>
      <c r="R8109" s="61"/>
      <c r="S8109" s="61"/>
      <c r="T8109" s="61"/>
      <c r="U8109" s="61"/>
      <c r="V8109" s="61"/>
      <c r="W8109" s="61"/>
      <c r="X8109" s="61"/>
      <c r="Y8109" s="61"/>
      <c r="Z8109" s="61"/>
      <c r="AA8109" s="61"/>
      <c r="AB8109" s="61"/>
      <c r="AC8109" s="61"/>
      <c r="AD8109" s="61"/>
      <c r="AE8109" s="61"/>
      <c r="AF8109" s="61"/>
      <c r="AG8109" s="61"/>
      <c r="AH8109" s="61"/>
      <c r="AI8109" s="61"/>
      <c r="AJ8109" s="61"/>
      <c r="AK8109" s="61"/>
      <c r="AL8109" s="61"/>
      <c r="AM8109" s="61"/>
      <c r="AN8109" s="61"/>
      <c r="AO8109" s="61"/>
      <c r="AP8109" s="62"/>
      <c r="AQ8109" s="61"/>
      <c r="AR8109" s="61"/>
      <c r="AS8109" s="61"/>
      <c r="AT8109" s="61"/>
      <c r="AU8109" s="61"/>
      <c r="AV8109" s="61"/>
      <c r="AW8109" s="60"/>
    </row>
    <row r="8110" s="59" customFormat="1" customHeight="1" spans="1:49">
      <c r="A8110" s="60"/>
      <c r="B8110" s="60"/>
      <c r="C8110" s="60"/>
      <c r="D8110" s="60"/>
      <c r="H8110" s="61"/>
      <c r="I8110" s="61"/>
      <c r="J8110" s="61"/>
      <c r="K8110" s="61"/>
      <c r="L8110" s="61"/>
      <c r="M8110" s="61"/>
      <c r="N8110" s="61"/>
      <c r="O8110" s="61"/>
      <c r="P8110" s="61"/>
      <c r="Q8110" s="61"/>
      <c r="R8110" s="61"/>
      <c r="S8110" s="61"/>
      <c r="T8110" s="61"/>
      <c r="U8110" s="61"/>
      <c r="V8110" s="61"/>
      <c r="W8110" s="61"/>
      <c r="X8110" s="61"/>
      <c r="Y8110" s="61"/>
      <c r="Z8110" s="61"/>
      <c r="AA8110" s="61"/>
      <c r="AB8110" s="61"/>
      <c r="AC8110" s="61"/>
      <c r="AD8110" s="61"/>
      <c r="AE8110" s="61"/>
      <c r="AF8110" s="61"/>
      <c r="AG8110" s="61"/>
      <c r="AH8110" s="61"/>
      <c r="AI8110" s="61"/>
      <c r="AJ8110" s="61"/>
      <c r="AK8110" s="61"/>
      <c r="AL8110" s="61"/>
      <c r="AM8110" s="61"/>
      <c r="AN8110" s="61"/>
      <c r="AO8110" s="61"/>
      <c r="AP8110" s="62"/>
      <c r="AQ8110" s="61"/>
      <c r="AR8110" s="61"/>
      <c r="AS8110" s="61"/>
      <c r="AT8110" s="61"/>
      <c r="AU8110" s="61"/>
      <c r="AV8110" s="61"/>
      <c r="AW8110" s="60"/>
    </row>
    <row r="8111" s="59" customFormat="1" customHeight="1" spans="1:49">
      <c r="A8111" s="60"/>
      <c r="B8111" s="60"/>
      <c r="C8111" s="60"/>
      <c r="D8111" s="60"/>
      <c r="H8111" s="61"/>
      <c r="I8111" s="61"/>
      <c r="J8111" s="61"/>
      <c r="K8111" s="61"/>
      <c r="L8111" s="61"/>
      <c r="M8111" s="61"/>
      <c r="N8111" s="61"/>
      <c r="O8111" s="61"/>
      <c r="P8111" s="61"/>
      <c r="Q8111" s="61"/>
      <c r="R8111" s="61"/>
      <c r="S8111" s="61"/>
      <c r="T8111" s="61"/>
      <c r="U8111" s="61"/>
      <c r="V8111" s="61"/>
      <c r="W8111" s="61"/>
      <c r="X8111" s="61"/>
      <c r="Y8111" s="61"/>
      <c r="Z8111" s="61"/>
      <c r="AA8111" s="61"/>
      <c r="AB8111" s="61"/>
      <c r="AC8111" s="61"/>
      <c r="AD8111" s="61"/>
      <c r="AE8111" s="61"/>
      <c r="AF8111" s="61"/>
      <c r="AG8111" s="61"/>
      <c r="AH8111" s="61"/>
      <c r="AI8111" s="61"/>
      <c r="AJ8111" s="61"/>
      <c r="AK8111" s="61"/>
      <c r="AL8111" s="61"/>
      <c r="AM8111" s="61"/>
      <c r="AN8111" s="61"/>
      <c r="AO8111" s="61"/>
      <c r="AP8111" s="62"/>
      <c r="AQ8111" s="61"/>
      <c r="AR8111" s="61"/>
      <c r="AS8111" s="61"/>
      <c r="AT8111" s="61"/>
      <c r="AU8111" s="61"/>
      <c r="AV8111" s="61"/>
      <c r="AW8111" s="60"/>
    </row>
    <row r="8112" s="59" customFormat="1" customHeight="1" spans="1:49">
      <c r="A8112" s="60"/>
      <c r="B8112" s="60"/>
      <c r="C8112" s="60"/>
      <c r="D8112" s="60"/>
      <c r="H8112" s="61"/>
      <c r="I8112" s="61"/>
      <c r="J8112" s="61"/>
      <c r="K8112" s="61"/>
      <c r="L8112" s="61"/>
      <c r="M8112" s="61"/>
      <c r="N8112" s="61"/>
      <c r="O8112" s="61"/>
      <c r="P8112" s="61"/>
      <c r="Q8112" s="61"/>
      <c r="R8112" s="61"/>
      <c r="S8112" s="61"/>
      <c r="T8112" s="61"/>
      <c r="U8112" s="61"/>
      <c r="V8112" s="61"/>
      <c r="W8112" s="61"/>
      <c r="X8112" s="61"/>
      <c r="Y8112" s="61"/>
      <c r="Z8112" s="61"/>
      <c r="AA8112" s="61"/>
      <c r="AB8112" s="61"/>
      <c r="AC8112" s="61"/>
      <c r="AD8112" s="61"/>
      <c r="AE8112" s="61"/>
      <c r="AF8112" s="61"/>
      <c r="AG8112" s="61"/>
      <c r="AH8112" s="61"/>
      <c r="AI8112" s="61"/>
      <c r="AJ8112" s="61"/>
      <c r="AK8112" s="61"/>
      <c r="AL8112" s="61"/>
      <c r="AM8112" s="61"/>
      <c r="AN8112" s="61"/>
      <c r="AO8112" s="61"/>
      <c r="AP8112" s="62"/>
      <c r="AQ8112" s="61"/>
      <c r="AR8112" s="61"/>
      <c r="AS8112" s="61"/>
      <c r="AT8112" s="61"/>
      <c r="AU8112" s="61"/>
      <c r="AV8112" s="61"/>
      <c r="AW8112" s="60"/>
    </row>
    <row r="8113" s="59" customFormat="1" customHeight="1" spans="1:49">
      <c r="A8113" s="60"/>
      <c r="B8113" s="60"/>
      <c r="C8113" s="60"/>
      <c r="D8113" s="60"/>
      <c r="H8113" s="61"/>
      <c r="I8113" s="61"/>
      <c r="J8113" s="61"/>
      <c r="K8113" s="61"/>
      <c r="L8113" s="61"/>
      <c r="M8113" s="61"/>
      <c r="N8113" s="61"/>
      <c r="O8113" s="61"/>
      <c r="P8113" s="61"/>
      <c r="Q8113" s="61"/>
      <c r="R8113" s="61"/>
      <c r="S8113" s="61"/>
      <c r="T8113" s="61"/>
      <c r="U8113" s="61"/>
      <c r="V8113" s="61"/>
      <c r="W8113" s="61"/>
      <c r="X8113" s="61"/>
      <c r="Y8113" s="61"/>
      <c r="Z8113" s="61"/>
      <c r="AA8113" s="61"/>
      <c r="AB8113" s="61"/>
      <c r="AC8113" s="61"/>
      <c r="AD8113" s="61"/>
      <c r="AE8113" s="61"/>
      <c r="AF8113" s="61"/>
      <c r="AG8113" s="61"/>
      <c r="AH8113" s="61"/>
      <c r="AI8113" s="61"/>
      <c r="AJ8113" s="61"/>
      <c r="AK8113" s="61"/>
      <c r="AL8113" s="61"/>
      <c r="AM8113" s="61"/>
      <c r="AN8113" s="61"/>
      <c r="AO8113" s="61"/>
      <c r="AP8113" s="62"/>
      <c r="AQ8113" s="61"/>
      <c r="AR8113" s="61"/>
      <c r="AS8113" s="61"/>
      <c r="AT8113" s="61"/>
      <c r="AU8113" s="61"/>
      <c r="AV8113" s="61"/>
      <c r="AW8113" s="60"/>
    </row>
    <row r="8114" s="59" customFormat="1" customHeight="1" spans="1:49">
      <c r="A8114" s="60"/>
      <c r="B8114" s="60"/>
      <c r="C8114" s="60"/>
      <c r="D8114" s="60"/>
      <c r="H8114" s="61"/>
      <c r="I8114" s="61"/>
      <c r="J8114" s="61"/>
      <c r="K8114" s="61"/>
      <c r="L8114" s="61"/>
      <c r="M8114" s="61"/>
      <c r="N8114" s="61"/>
      <c r="O8114" s="61"/>
      <c r="P8114" s="61"/>
      <c r="Q8114" s="61"/>
      <c r="R8114" s="61"/>
      <c r="S8114" s="61"/>
      <c r="T8114" s="61"/>
      <c r="U8114" s="61"/>
      <c r="V8114" s="61"/>
      <c r="W8114" s="61"/>
      <c r="X8114" s="61"/>
      <c r="Y8114" s="61"/>
      <c r="Z8114" s="61"/>
      <c r="AA8114" s="61"/>
      <c r="AB8114" s="61"/>
      <c r="AC8114" s="61"/>
      <c r="AD8114" s="61"/>
      <c r="AE8114" s="61"/>
      <c r="AF8114" s="61"/>
      <c r="AG8114" s="61"/>
      <c r="AH8114" s="61"/>
      <c r="AI8114" s="61"/>
      <c r="AJ8114" s="61"/>
      <c r="AK8114" s="61"/>
      <c r="AL8114" s="61"/>
      <c r="AM8114" s="61"/>
      <c r="AN8114" s="61"/>
      <c r="AO8114" s="61"/>
      <c r="AP8114" s="62"/>
      <c r="AQ8114" s="61"/>
      <c r="AR8114" s="61"/>
      <c r="AS8114" s="61"/>
      <c r="AT8114" s="61"/>
      <c r="AU8114" s="61"/>
      <c r="AV8114" s="61"/>
      <c r="AW8114" s="60"/>
    </row>
    <row r="8115" s="59" customFormat="1" customHeight="1" spans="1:49">
      <c r="A8115" s="60"/>
      <c r="B8115" s="60"/>
      <c r="C8115" s="60"/>
      <c r="D8115" s="60"/>
      <c r="H8115" s="61"/>
      <c r="I8115" s="61"/>
      <c r="J8115" s="61"/>
      <c r="K8115" s="61"/>
      <c r="L8115" s="61"/>
      <c r="M8115" s="61"/>
      <c r="N8115" s="61"/>
      <c r="O8115" s="61"/>
      <c r="P8115" s="61"/>
      <c r="Q8115" s="61"/>
      <c r="R8115" s="61"/>
      <c r="S8115" s="61"/>
      <c r="T8115" s="61"/>
      <c r="U8115" s="61"/>
      <c r="V8115" s="61"/>
      <c r="W8115" s="61"/>
      <c r="X8115" s="61"/>
      <c r="Y8115" s="61"/>
      <c r="Z8115" s="61"/>
      <c r="AA8115" s="61"/>
      <c r="AB8115" s="61"/>
      <c r="AC8115" s="61"/>
      <c r="AD8115" s="61"/>
      <c r="AE8115" s="61"/>
      <c r="AF8115" s="61"/>
      <c r="AG8115" s="61"/>
      <c r="AH8115" s="61"/>
      <c r="AI8115" s="61"/>
      <c r="AJ8115" s="61"/>
      <c r="AK8115" s="61"/>
      <c r="AL8115" s="61"/>
      <c r="AM8115" s="61"/>
      <c r="AN8115" s="61"/>
      <c r="AO8115" s="61"/>
      <c r="AP8115" s="62"/>
      <c r="AQ8115" s="61"/>
      <c r="AR8115" s="61"/>
      <c r="AS8115" s="61"/>
      <c r="AT8115" s="61"/>
      <c r="AU8115" s="61"/>
      <c r="AV8115" s="61"/>
      <c r="AW8115" s="60"/>
    </row>
    <row r="8116" s="59" customFormat="1" customHeight="1" spans="1:49">
      <c r="A8116" s="60"/>
      <c r="B8116" s="60"/>
      <c r="C8116" s="60"/>
      <c r="D8116" s="60"/>
      <c r="H8116" s="61"/>
      <c r="I8116" s="61"/>
      <c r="J8116" s="61"/>
      <c r="K8116" s="61"/>
      <c r="L8116" s="61"/>
      <c r="M8116" s="61"/>
      <c r="N8116" s="61"/>
      <c r="O8116" s="61"/>
      <c r="P8116" s="61"/>
      <c r="Q8116" s="61"/>
      <c r="R8116" s="61"/>
      <c r="S8116" s="61"/>
      <c r="T8116" s="61"/>
      <c r="U8116" s="61"/>
      <c r="V8116" s="61"/>
      <c r="W8116" s="61"/>
      <c r="X8116" s="61"/>
      <c r="Y8116" s="61"/>
      <c r="Z8116" s="61"/>
      <c r="AA8116" s="61"/>
      <c r="AB8116" s="61"/>
      <c r="AC8116" s="61"/>
      <c r="AD8116" s="61"/>
      <c r="AE8116" s="61"/>
      <c r="AF8116" s="61"/>
      <c r="AG8116" s="61"/>
      <c r="AH8116" s="61"/>
      <c r="AI8116" s="61"/>
      <c r="AJ8116" s="61"/>
      <c r="AK8116" s="61"/>
      <c r="AL8116" s="61"/>
      <c r="AM8116" s="61"/>
      <c r="AN8116" s="61"/>
      <c r="AO8116" s="61"/>
      <c r="AP8116" s="62"/>
      <c r="AQ8116" s="61"/>
      <c r="AR8116" s="61"/>
      <c r="AS8116" s="61"/>
      <c r="AT8116" s="61"/>
      <c r="AU8116" s="61"/>
      <c r="AV8116" s="61"/>
      <c r="AW8116" s="60"/>
    </row>
    <row r="8117" s="59" customFormat="1" customHeight="1" spans="1:49">
      <c r="A8117" s="60"/>
      <c r="B8117" s="60"/>
      <c r="C8117" s="60"/>
      <c r="D8117" s="60"/>
      <c r="H8117" s="61"/>
      <c r="I8117" s="61"/>
      <c r="J8117" s="61"/>
      <c r="K8117" s="61"/>
      <c r="L8117" s="61"/>
      <c r="M8117" s="61"/>
      <c r="N8117" s="61"/>
      <c r="O8117" s="61"/>
      <c r="P8117" s="61"/>
      <c r="Q8117" s="61"/>
      <c r="R8117" s="61"/>
      <c r="S8117" s="61"/>
      <c r="T8117" s="61"/>
      <c r="U8117" s="61"/>
      <c r="V8117" s="61"/>
      <c r="W8117" s="61"/>
      <c r="X8117" s="61"/>
      <c r="Y8117" s="61"/>
      <c r="Z8117" s="61"/>
      <c r="AA8117" s="61"/>
      <c r="AB8117" s="61"/>
      <c r="AC8117" s="61"/>
      <c r="AD8117" s="61"/>
      <c r="AE8117" s="61"/>
      <c r="AF8117" s="61"/>
      <c r="AG8117" s="61"/>
      <c r="AH8117" s="61"/>
      <c r="AI8117" s="61"/>
      <c r="AJ8117" s="61"/>
      <c r="AK8117" s="61"/>
      <c r="AL8117" s="61"/>
      <c r="AM8117" s="61"/>
      <c r="AN8117" s="61"/>
      <c r="AO8117" s="61"/>
      <c r="AP8117" s="62"/>
      <c r="AQ8117" s="61"/>
      <c r="AR8117" s="61"/>
      <c r="AS8117" s="61"/>
      <c r="AT8117" s="61"/>
      <c r="AU8117" s="61"/>
      <c r="AV8117" s="61"/>
      <c r="AW8117" s="60"/>
    </row>
    <row r="8118" s="59" customFormat="1" customHeight="1" spans="1:49">
      <c r="A8118" s="60"/>
      <c r="B8118" s="60"/>
      <c r="C8118" s="60"/>
      <c r="D8118" s="60"/>
      <c r="H8118" s="61"/>
      <c r="I8118" s="61"/>
      <c r="J8118" s="61"/>
      <c r="K8118" s="61"/>
      <c r="L8118" s="61"/>
      <c r="M8118" s="61"/>
      <c r="N8118" s="61"/>
      <c r="O8118" s="61"/>
      <c r="P8118" s="61"/>
      <c r="Q8118" s="61"/>
      <c r="R8118" s="61"/>
      <c r="S8118" s="61"/>
      <c r="T8118" s="61"/>
      <c r="U8118" s="61"/>
      <c r="V8118" s="61"/>
      <c r="W8118" s="61"/>
      <c r="X8118" s="61"/>
      <c r="Y8118" s="61"/>
      <c r="Z8118" s="61"/>
      <c r="AA8118" s="61"/>
      <c r="AB8118" s="61"/>
      <c r="AC8118" s="61"/>
      <c r="AD8118" s="61"/>
      <c r="AE8118" s="61"/>
      <c r="AF8118" s="61"/>
      <c r="AG8118" s="61"/>
      <c r="AH8118" s="61"/>
      <c r="AI8118" s="61"/>
      <c r="AJ8118" s="61"/>
      <c r="AK8118" s="61"/>
      <c r="AL8118" s="61"/>
      <c r="AM8118" s="61"/>
      <c r="AN8118" s="61"/>
      <c r="AO8118" s="61"/>
      <c r="AP8118" s="62"/>
      <c r="AQ8118" s="61"/>
      <c r="AR8118" s="61"/>
      <c r="AS8118" s="61"/>
      <c r="AT8118" s="61"/>
      <c r="AU8118" s="61"/>
      <c r="AV8118" s="61"/>
      <c r="AW8118" s="60"/>
    </row>
    <row r="8119" s="59" customFormat="1" customHeight="1" spans="1:49">
      <c r="A8119" s="60"/>
      <c r="B8119" s="60"/>
      <c r="C8119" s="60"/>
      <c r="D8119" s="60"/>
      <c r="H8119" s="61"/>
      <c r="I8119" s="61"/>
      <c r="J8119" s="61"/>
      <c r="K8119" s="61"/>
      <c r="L8119" s="61"/>
      <c r="M8119" s="61"/>
      <c r="N8119" s="61"/>
      <c r="O8119" s="61"/>
      <c r="P8119" s="61"/>
      <c r="Q8119" s="61"/>
      <c r="R8119" s="61"/>
      <c r="S8119" s="61"/>
      <c r="T8119" s="61"/>
      <c r="U8119" s="61"/>
      <c r="V8119" s="61"/>
      <c r="W8119" s="61"/>
      <c r="X8119" s="61"/>
      <c r="Y8119" s="61"/>
      <c r="Z8119" s="61"/>
      <c r="AA8119" s="61"/>
      <c r="AB8119" s="61"/>
      <c r="AC8119" s="61"/>
      <c r="AD8119" s="61"/>
      <c r="AE8119" s="61"/>
      <c r="AF8119" s="61"/>
      <c r="AG8119" s="61"/>
      <c r="AH8119" s="61"/>
      <c r="AI8119" s="61"/>
      <c r="AJ8119" s="61"/>
      <c r="AK8119" s="61"/>
      <c r="AL8119" s="61"/>
      <c r="AM8119" s="61"/>
      <c r="AN8119" s="61"/>
      <c r="AO8119" s="61"/>
      <c r="AP8119" s="62"/>
      <c r="AQ8119" s="61"/>
      <c r="AR8119" s="61"/>
      <c r="AS8119" s="61"/>
      <c r="AT8119" s="61"/>
      <c r="AU8119" s="61"/>
      <c r="AV8119" s="61"/>
      <c r="AW8119" s="60"/>
    </row>
    <row r="8120" s="59" customFormat="1" customHeight="1" spans="1:49">
      <c r="A8120" s="60"/>
      <c r="B8120" s="60"/>
      <c r="C8120" s="60"/>
      <c r="D8120" s="60"/>
      <c r="H8120" s="61"/>
      <c r="I8120" s="61"/>
      <c r="J8120" s="61"/>
      <c r="K8120" s="61"/>
      <c r="L8120" s="61"/>
      <c r="M8120" s="61"/>
      <c r="N8120" s="61"/>
      <c r="O8120" s="61"/>
      <c r="P8120" s="61"/>
      <c r="Q8120" s="61"/>
      <c r="R8120" s="61"/>
      <c r="S8120" s="61"/>
      <c r="T8120" s="61"/>
      <c r="U8120" s="61"/>
      <c r="V8120" s="61"/>
      <c r="W8120" s="61"/>
      <c r="X8120" s="61"/>
      <c r="Y8120" s="61"/>
      <c r="Z8120" s="61"/>
      <c r="AA8120" s="61"/>
      <c r="AB8120" s="61"/>
      <c r="AC8120" s="61"/>
      <c r="AD8120" s="61"/>
      <c r="AE8120" s="61"/>
      <c r="AF8120" s="61"/>
      <c r="AG8120" s="61"/>
      <c r="AH8120" s="61"/>
      <c r="AI8120" s="61"/>
      <c r="AJ8120" s="61"/>
      <c r="AK8120" s="61"/>
      <c r="AL8120" s="61"/>
      <c r="AM8120" s="61"/>
      <c r="AN8120" s="61"/>
      <c r="AO8120" s="61"/>
      <c r="AP8120" s="62"/>
      <c r="AQ8120" s="61"/>
      <c r="AR8120" s="61"/>
      <c r="AS8120" s="61"/>
      <c r="AT8120" s="61"/>
      <c r="AU8120" s="61"/>
      <c r="AV8120" s="61"/>
      <c r="AW8120" s="60"/>
    </row>
    <row r="8121" s="59" customFormat="1" customHeight="1" spans="1:49">
      <c r="A8121" s="60"/>
      <c r="B8121" s="60"/>
      <c r="C8121" s="60"/>
      <c r="D8121" s="60"/>
      <c r="H8121" s="61"/>
      <c r="I8121" s="61"/>
      <c r="J8121" s="61"/>
      <c r="K8121" s="61"/>
      <c r="L8121" s="61"/>
      <c r="M8121" s="61"/>
      <c r="N8121" s="61"/>
      <c r="O8121" s="61"/>
      <c r="P8121" s="61"/>
      <c r="Q8121" s="61"/>
      <c r="R8121" s="61"/>
      <c r="S8121" s="61"/>
      <c r="T8121" s="61"/>
      <c r="U8121" s="61"/>
      <c r="V8121" s="61"/>
      <c r="W8121" s="61"/>
      <c r="X8121" s="61"/>
      <c r="Y8121" s="61"/>
      <c r="Z8121" s="61"/>
      <c r="AA8121" s="61"/>
      <c r="AB8121" s="61"/>
      <c r="AC8121" s="61"/>
      <c r="AD8121" s="61"/>
      <c r="AE8121" s="61"/>
      <c r="AF8121" s="61"/>
      <c r="AG8121" s="61"/>
      <c r="AH8121" s="61"/>
      <c r="AI8121" s="61"/>
      <c r="AJ8121" s="61"/>
      <c r="AK8121" s="61"/>
      <c r="AL8121" s="61"/>
      <c r="AM8121" s="61"/>
      <c r="AN8121" s="61"/>
      <c r="AO8121" s="61"/>
      <c r="AP8121" s="62"/>
      <c r="AQ8121" s="61"/>
      <c r="AR8121" s="61"/>
      <c r="AS8121" s="61"/>
      <c r="AT8121" s="61"/>
      <c r="AU8121" s="61"/>
      <c r="AV8121" s="61"/>
      <c r="AW8121" s="60"/>
    </row>
    <row r="8122" s="59" customFormat="1" customHeight="1" spans="1:49">
      <c r="A8122" s="60"/>
      <c r="B8122" s="60"/>
      <c r="C8122" s="60"/>
      <c r="D8122" s="60"/>
      <c r="H8122" s="61"/>
      <c r="I8122" s="61"/>
      <c r="J8122" s="61"/>
      <c r="K8122" s="61"/>
      <c r="L8122" s="61"/>
      <c r="M8122" s="61"/>
      <c r="N8122" s="61"/>
      <c r="O8122" s="61"/>
      <c r="P8122" s="61"/>
      <c r="Q8122" s="61"/>
      <c r="R8122" s="61"/>
      <c r="S8122" s="61"/>
      <c r="T8122" s="61"/>
      <c r="U8122" s="61"/>
      <c r="V8122" s="61"/>
      <c r="W8122" s="61"/>
      <c r="X8122" s="61"/>
      <c r="Y8122" s="61"/>
      <c r="Z8122" s="61"/>
      <c r="AA8122" s="61"/>
      <c r="AB8122" s="61"/>
      <c r="AC8122" s="61"/>
      <c r="AD8122" s="61"/>
      <c r="AE8122" s="61"/>
      <c r="AF8122" s="61"/>
      <c r="AG8122" s="61"/>
      <c r="AH8122" s="61"/>
      <c r="AI8122" s="61"/>
      <c r="AJ8122" s="61"/>
      <c r="AK8122" s="61"/>
      <c r="AL8122" s="61"/>
      <c r="AM8122" s="61"/>
      <c r="AN8122" s="61"/>
      <c r="AO8122" s="61"/>
      <c r="AP8122" s="62"/>
      <c r="AQ8122" s="61"/>
      <c r="AR8122" s="61"/>
      <c r="AS8122" s="61"/>
      <c r="AT8122" s="61"/>
      <c r="AU8122" s="61"/>
      <c r="AV8122" s="61"/>
      <c r="AW8122" s="60"/>
    </row>
    <row r="8123" s="59" customFormat="1" customHeight="1" spans="1:49">
      <c r="A8123" s="60"/>
      <c r="B8123" s="60"/>
      <c r="C8123" s="60"/>
      <c r="D8123" s="60"/>
      <c r="H8123" s="61"/>
      <c r="I8123" s="61"/>
      <c r="J8123" s="61"/>
      <c r="K8123" s="61"/>
      <c r="L8123" s="61"/>
      <c r="M8123" s="61"/>
      <c r="N8123" s="61"/>
      <c r="O8123" s="61"/>
      <c r="P8123" s="61"/>
      <c r="Q8123" s="61"/>
      <c r="R8123" s="61"/>
      <c r="S8123" s="61"/>
      <c r="T8123" s="61"/>
      <c r="U8123" s="61"/>
      <c r="V8123" s="61"/>
      <c r="W8123" s="61"/>
      <c r="X8123" s="61"/>
      <c r="Y8123" s="61"/>
      <c r="Z8123" s="61"/>
      <c r="AA8123" s="61"/>
      <c r="AB8123" s="61"/>
      <c r="AC8123" s="61"/>
      <c r="AD8123" s="61"/>
      <c r="AE8123" s="61"/>
      <c r="AF8123" s="61"/>
      <c r="AG8123" s="61"/>
      <c r="AH8123" s="61"/>
      <c r="AI8123" s="61"/>
      <c r="AJ8123" s="61"/>
      <c r="AK8123" s="61"/>
      <c r="AL8123" s="61"/>
      <c r="AM8123" s="61"/>
      <c r="AN8123" s="61"/>
      <c r="AO8123" s="61"/>
      <c r="AP8123" s="62"/>
      <c r="AQ8123" s="61"/>
      <c r="AR8123" s="61"/>
      <c r="AS8123" s="61"/>
      <c r="AT8123" s="61"/>
      <c r="AU8123" s="61"/>
      <c r="AV8123" s="61"/>
      <c r="AW8123" s="60"/>
    </row>
    <row r="8124" s="59" customFormat="1" customHeight="1" spans="1:49">
      <c r="A8124" s="60"/>
      <c r="B8124" s="60"/>
      <c r="C8124" s="60"/>
      <c r="D8124" s="60"/>
      <c r="H8124" s="61"/>
      <c r="I8124" s="61"/>
      <c r="J8124" s="61"/>
      <c r="K8124" s="61"/>
      <c r="L8124" s="61"/>
      <c r="M8124" s="61"/>
      <c r="N8124" s="61"/>
      <c r="O8124" s="61"/>
      <c r="P8124" s="61"/>
      <c r="Q8124" s="61"/>
      <c r="R8124" s="61"/>
      <c r="S8124" s="61"/>
      <c r="T8124" s="61"/>
      <c r="U8124" s="61"/>
      <c r="V8124" s="61"/>
      <c r="W8124" s="61"/>
      <c r="X8124" s="61"/>
      <c r="Y8124" s="61"/>
      <c r="Z8124" s="61"/>
      <c r="AA8124" s="61"/>
      <c r="AB8124" s="61"/>
      <c r="AC8124" s="61"/>
      <c r="AD8124" s="61"/>
      <c r="AE8124" s="61"/>
      <c r="AF8124" s="61"/>
      <c r="AG8124" s="61"/>
      <c r="AH8124" s="61"/>
      <c r="AI8124" s="61"/>
      <c r="AJ8124" s="61"/>
      <c r="AK8124" s="61"/>
      <c r="AL8124" s="61"/>
      <c r="AM8124" s="61"/>
      <c r="AN8124" s="61"/>
      <c r="AO8124" s="61"/>
      <c r="AP8124" s="62"/>
      <c r="AQ8124" s="61"/>
      <c r="AR8124" s="61"/>
      <c r="AS8124" s="61"/>
      <c r="AT8124" s="61"/>
      <c r="AU8124" s="61"/>
      <c r="AV8124" s="61"/>
      <c r="AW8124" s="60"/>
    </row>
    <row r="8125" s="59" customFormat="1" customHeight="1" spans="1:49">
      <c r="A8125" s="60"/>
      <c r="B8125" s="60"/>
      <c r="C8125" s="60"/>
      <c r="D8125" s="60"/>
      <c r="H8125" s="61"/>
      <c r="I8125" s="61"/>
      <c r="J8125" s="61"/>
      <c r="K8125" s="61"/>
      <c r="L8125" s="61"/>
      <c r="M8125" s="61"/>
      <c r="N8125" s="61"/>
      <c r="O8125" s="61"/>
      <c r="P8125" s="61"/>
      <c r="Q8125" s="61"/>
      <c r="R8125" s="61"/>
      <c r="S8125" s="61"/>
      <c r="T8125" s="61"/>
      <c r="U8125" s="61"/>
      <c r="V8125" s="61"/>
      <c r="W8125" s="61"/>
      <c r="X8125" s="61"/>
      <c r="Y8125" s="61"/>
      <c r="Z8125" s="61"/>
      <c r="AA8125" s="61"/>
      <c r="AB8125" s="61"/>
      <c r="AC8125" s="61"/>
      <c r="AD8125" s="61"/>
      <c r="AE8125" s="61"/>
      <c r="AF8125" s="61"/>
      <c r="AG8125" s="61"/>
      <c r="AH8125" s="61"/>
      <c r="AI8125" s="61"/>
      <c r="AJ8125" s="61"/>
      <c r="AK8125" s="61"/>
      <c r="AL8125" s="61"/>
      <c r="AM8125" s="61"/>
      <c r="AN8125" s="61"/>
      <c r="AO8125" s="61"/>
      <c r="AP8125" s="62"/>
      <c r="AQ8125" s="61"/>
      <c r="AR8125" s="61"/>
      <c r="AS8125" s="61"/>
      <c r="AT8125" s="61"/>
      <c r="AU8125" s="61"/>
      <c r="AV8125" s="61"/>
      <c r="AW8125" s="60"/>
    </row>
    <row r="8126" s="59" customFormat="1" customHeight="1" spans="1:49">
      <c r="A8126" s="60"/>
      <c r="B8126" s="60"/>
      <c r="C8126" s="60"/>
      <c r="D8126" s="60"/>
      <c r="H8126" s="61"/>
      <c r="I8126" s="61"/>
      <c r="J8126" s="61"/>
      <c r="K8126" s="61"/>
      <c r="L8126" s="61"/>
      <c r="M8126" s="61"/>
      <c r="N8126" s="61"/>
      <c r="O8126" s="61"/>
      <c r="P8126" s="61"/>
      <c r="Q8126" s="61"/>
      <c r="R8126" s="61"/>
      <c r="S8126" s="61"/>
      <c r="T8126" s="61"/>
      <c r="U8126" s="61"/>
      <c r="V8126" s="61"/>
      <c r="W8126" s="61"/>
      <c r="X8126" s="61"/>
      <c r="Y8126" s="61"/>
      <c r="Z8126" s="61"/>
      <c r="AA8126" s="61"/>
      <c r="AB8126" s="61"/>
      <c r="AC8126" s="61"/>
      <c r="AD8126" s="61"/>
      <c r="AE8126" s="61"/>
      <c r="AF8126" s="61"/>
      <c r="AG8126" s="61"/>
      <c r="AH8126" s="61"/>
      <c r="AI8126" s="61"/>
      <c r="AJ8126" s="61"/>
      <c r="AK8126" s="61"/>
      <c r="AL8126" s="61"/>
      <c r="AM8126" s="61"/>
      <c r="AN8126" s="61"/>
      <c r="AO8126" s="61"/>
      <c r="AP8126" s="62"/>
      <c r="AQ8126" s="61"/>
      <c r="AR8126" s="61"/>
      <c r="AS8126" s="61"/>
      <c r="AT8126" s="61"/>
      <c r="AU8126" s="61"/>
      <c r="AV8126" s="61"/>
      <c r="AW8126" s="60"/>
    </row>
    <row r="8127" s="59" customFormat="1" customHeight="1" spans="1:49">
      <c r="A8127" s="60"/>
      <c r="B8127" s="60"/>
      <c r="C8127" s="60"/>
      <c r="D8127" s="60"/>
      <c r="H8127" s="61"/>
      <c r="I8127" s="61"/>
      <c r="J8127" s="61"/>
      <c r="K8127" s="61"/>
      <c r="L8127" s="61"/>
      <c r="M8127" s="61"/>
      <c r="N8127" s="61"/>
      <c r="O8127" s="61"/>
      <c r="P8127" s="61"/>
      <c r="Q8127" s="61"/>
      <c r="R8127" s="61"/>
      <c r="S8127" s="61"/>
      <c r="T8127" s="61"/>
      <c r="U8127" s="61"/>
      <c r="V8127" s="61"/>
      <c r="W8127" s="61"/>
      <c r="X8127" s="61"/>
      <c r="Y8127" s="61"/>
      <c r="Z8127" s="61"/>
      <c r="AA8127" s="61"/>
      <c r="AB8127" s="61"/>
      <c r="AC8127" s="61"/>
      <c r="AD8127" s="61"/>
      <c r="AE8127" s="61"/>
      <c r="AF8127" s="61"/>
      <c r="AG8127" s="61"/>
      <c r="AH8127" s="61"/>
      <c r="AI8127" s="61"/>
      <c r="AJ8127" s="61"/>
      <c r="AK8127" s="61"/>
      <c r="AL8127" s="61"/>
      <c r="AM8127" s="61"/>
      <c r="AN8127" s="61"/>
      <c r="AO8127" s="61"/>
      <c r="AP8127" s="62"/>
      <c r="AQ8127" s="61"/>
      <c r="AR8127" s="61"/>
      <c r="AS8127" s="61"/>
      <c r="AT8127" s="61"/>
      <c r="AU8127" s="61"/>
      <c r="AV8127" s="61"/>
      <c r="AW8127" s="60"/>
    </row>
    <row r="8128" s="59" customFormat="1" customHeight="1" spans="1:49">
      <c r="A8128" s="60"/>
      <c r="B8128" s="60"/>
      <c r="C8128" s="60"/>
      <c r="D8128" s="60"/>
      <c r="H8128" s="61"/>
      <c r="I8128" s="61"/>
      <c r="J8128" s="61"/>
      <c r="K8128" s="61"/>
      <c r="L8128" s="61"/>
      <c r="M8128" s="61"/>
      <c r="N8128" s="61"/>
      <c r="O8128" s="61"/>
      <c r="P8128" s="61"/>
      <c r="Q8128" s="61"/>
      <c r="R8128" s="61"/>
      <c r="S8128" s="61"/>
      <c r="T8128" s="61"/>
      <c r="U8128" s="61"/>
      <c r="V8128" s="61"/>
      <c r="W8128" s="61"/>
      <c r="X8128" s="61"/>
      <c r="Y8128" s="61"/>
      <c r="Z8128" s="61"/>
      <c r="AA8128" s="61"/>
      <c r="AB8128" s="61"/>
      <c r="AC8128" s="61"/>
      <c r="AD8128" s="61"/>
      <c r="AE8128" s="61"/>
      <c r="AF8128" s="61"/>
      <c r="AG8128" s="61"/>
      <c r="AH8128" s="61"/>
      <c r="AI8128" s="61"/>
      <c r="AJ8128" s="61"/>
      <c r="AK8128" s="61"/>
      <c r="AL8128" s="61"/>
      <c r="AM8128" s="61"/>
      <c r="AN8128" s="61"/>
      <c r="AO8128" s="61"/>
      <c r="AP8128" s="62"/>
      <c r="AQ8128" s="61"/>
      <c r="AR8128" s="61"/>
      <c r="AS8128" s="61"/>
      <c r="AT8128" s="61"/>
      <c r="AU8128" s="61"/>
      <c r="AV8128" s="61"/>
      <c r="AW8128" s="60"/>
    </row>
    <row r="8129" s="59" customFormat="1" customHeight="1" spans="1:49">
      <c r="A8129" s="60"/>
      <c r="B8129" s="60"/>
      <c r="C8129" s="60"/>
      <c r="D8129" s="60"/>
      <c r="H8129" s="61"/>
      <c r="I8129" s="61"/>
      <c r="J8129" s="61"/>
      <c r="K8129" s="61"/>
      <c r="L8129" s="61"/>
      <c r="M8129" s="61"/>
      <c r="N8129" s="61"/>
      <c r="O8129" s="61"/>
      <c r="P8129" s="61"/>
      <c r="Q8129" s="61"/>
      <c r="R8129" s="61"/>
      <c r="S8129" s="61"/>
      <c r="T8129" s="61"/>
      <c r="U8129" s="61"/>
      <c r="V8129" s="61"/>
      <c r="W8129" s="61"/>
      <c r="X8129" s="61"/>
      <c r="Y8129" s="61"/>
      <c r="Z8129" s="61"/>
      <c r="AA8129" s="61"/>
      <c r="AB8129" s="61"/>
      <c r="AC8129" s="61"/>
      <c r="AD8129" s="61"/>
      <c r="AE8129" s="61"/>
      <c r="AF8129" s="61"/>
      <c r="AG8129" s="61"/>
      <c r="AH8129" s="61"/>
      <c r="AI8129" s="61"/>
      <c r="AJ8129" s="61"/>
      <c r="AK8129" s="61"/>
      <c r="AL8129" s="61"/>
      <c r="AM8129" s="61"/>
      <c r="AN8129" s="61"/>
      <c r="AO8129" s="61"/>
      <c r="AP8129" s="62"/>
      <c r="AQ8129" s="61"/>
      <c r="AR8129" s="61"/>
      <c r="AS8129" s="61"/>
      <c r="AT8129" s="61"/>
      <c r="AU8129" s="61"/>
      <c r="AV8129" s="61"/>
      <c r="AW8129" s="60"/>
    </row>
    <row r="8130" s="59" customFormat="1" customHeight="1" spans="1:49">
      <c r="A8130" s="60"/>
      <c r="B8130" s="60"/>
      <c r="C8130" s="60"/>
      <c r="D8130" s="60"/>
      <c r="H8130" s="61"/>
      <c r="I8130" s="61"/>
      <c r="J8130" s="61"/>
      <c r="K8130" s="61"/>
      <c r="L8130" s="61"/>
      <c r="M8130" s="61"/>
      <c r="N8130" s="61"/>
      <c r="O8130" s="61"/>
      <c r="P8130" s="61"/>
      <c r="Q8130" s="61"/>
      <c r="R8130" s="61"/>
      <c r="S8130" s="61"/>
      <c r="T8130" s="61"/>
      <c r="U8130" s="61"/>
      <c r="V8130" s="61"/>
      <c r="W8130" s="61"/>
      <c r="X8130" s="61"/>
      <c r="Y8130" s="61"/>
      <c r="Z8130" s="61"/>
      <c r="AA8130" s="61"/>
      <c r="AB8130" s="61"/>
      <c r="AC8130" s="61"/>
      <c r="AD8130" s="61"/>
      <c r="AE8130" s="61"/>
      <c r="AF8130" s="61"/>
      <c r="AG8130" s="61"/>
      <c r="AH8130" s="61"/>
      <c r="AI8130" s="61"/>
      <c r="AJ8130" s="61"/>
      <c r="AK8130" s="61"/>
      <c r="AL8130" s="61"/>
      <c r="AM8130" s="61"/>
      <c r="AN8130" s="61"/>
      <c r="AO8130" s="61"/>
      <c r="AP8130" s="62"/>
      <c r="AQ8130" s="61"/>
      <c r="AR8130" s="61"/>
      <c r="AS8130" s="61"/>
      <c r="AT8130" s="61"/>
      <c r="AU8130" s="61"/>
      <c r="AV8130" s="61"/>
      <c r="AW8130" s="60"/>
    </row>
    <row r="8131" s="59" customFormat="1" customHeight="1" spans="1:49">
      <c r="A8131" s="60"/>
      <c r="B8131" s="60"/>
      <c r="C8131" s="60"/>
      <c r="D8131" s="60"/>
      <c r="H8131" s="61"/>
      <c r="I8131" s="61"/>
      <c r="J8131" s="61"/>
      <c r="K8131" s="61"/>
      <c r="L8131" s="61"/>
      <c r="M8131" s="61"/>
      <c r="N8131" s="61"/>
      <c r="O8131" s="61"/>
      <c r="P8131" s="61"/>
      <c r="Q8131" s="61"/>
      <c r="R8131" s="61"/>
      <c r="S8131" s="61"/>
      <c r="T8131" s="61"/>
      <c r="U8131" s="61"/>
      <c r="V8131" s="61"/>
      <c r="W8131" s="61"/>
      <c r="X8131" s="61"/>
      <c r="Y8131" s="61"/>
      <c r="Z8131" s="61"/>
      <c r="AA8131" s="61"/>
      <c r="AB8131" s="61"/>
      <c r="AC8131" s="61"/>
      <c r="AD8131" s="61"/>
      <c r="AE8131" s="61"/>
      <c r="AF8131" s="61"/>
      <c r="AG8131" s="61"/>
      <c r="AH8131" s="61"/>
      <c r="AI8131" s="61"/>
      <c r="AJ8131" s="61"/>
      <c r="AK8131" s="61"/>
      <c r="AL8131" s="61"/>
      <c r="AM8131" s="61"/>
      <c r="AN8131" s="61"/>
      <c r="AO8131" s="61"/>
      <c r="AP8131" s="62"/>
      <c r="AQ8131" s="61"/>
      <c r="AR8131" s="61"/>
      <c r="AS8131" s="61"/>
      <c r="AT8131" s="61"/>
      <c r="AU8131" s="61"/>
      <c r="AV8131" s="61"/>
      <c r="AW8131" s="60"/>
    </row>
    <row r="8132" s="59" customFormat="1" customHeight="1" spans="1:49">
      <c r="A8132" s="60"/>
      <c r="B8132" s="60"/>
      <c r="C8132" s="60"/>
      <c r="D8132" s="60"/>
      <c r="H8132" s="61"/>
      <c r="I8132" s="61"/>
      <c r="J8132" s="61"/>
      <c r="K8132" s="61"/>
      <c r="L8132" s="61"/>
      <c r="M8132" s="61"/>
      <c r="N8132" s="61"/>
      <c r="O8132" s="61"/>
      <c r="P8132" s="61"/>
      <c r="Q8132" s="61"/>
      <c r="R8132" s="61"/>
      <c r="S8132" s="61"/>
      <c r="T8132" s="61"/>
      <c r="U8132" s="61"/>
      <c r="V8132" s="61"/>
      <c r="W8132" s="61"/>
      <c r="X8132" s="61"/>
      <c r="Y8132" s="61"/>
      <c r="Z8132" s="61"/>
      <c r="AA8132" s="61"/>
      <c r="AB8132" s="61"/>
      <c r="AC8132" s="61"/>
      <c r="AD8132" s="61"/>
      <c r="AE8132" s="61"/>
      <c r="AF8132" s="61"/>
      <c r="AG8132" s="61"/>
      <c r="AH8132" s="61"/>
      <c r="AI8132" s="61"/>
      <c r="AJ8132" s="61"/>
      <c r="AK8132" s="61"/>
      <c r="AL8132" s="61"/>
      <c r="AM8132" s="61"/>
      <c r="AN8132" s="61"/>
      <c r="AO8132" s="61"/>
      <c r="AP8132" s="62"/>
      <c r="AQ8132" s="61"/>
      <c r="AR8132" s="61"/>
      <c r="AS8132" s="61"/>
      <c r="AT8132" s="61"/>
      <c r="AU8132" s="61"/>
      <c r="AV8132" s="61"/>
      <c r="AW8132" s="60"/>
    </row>
    <row r="8133" s="59" customFormat="1" customHeight="1" spans="1:49">
      <c r="A8133" s="60"/>
      <c r="B8133" s="60"/>
      <c r="C8133" s="60"/>
      <c r="D8133" s="60"/>
      <c r="H8133" s="61"/>
      <c r="I8133" s="61"/>
      <c r="J8133" s="61"/>
      <c r="K8133" s="61"/>
      <c r="L8133" s="61"/>
      <c r="M8133" s="61"/>
      <c r="N8133" s="61"/>
      <c r="O8133" s="61"/>
      <c r="P8133" s="61"/>
      <c r="Q8133" s="61"/>
      <c r="R8133" s="61"/>
      <c r="S8133" s="61"/>
      <c r="T8133" s="61"/>
      <c r="U8133" s="61"/>
      <c r="V8133" s="61"/>
      <c r="W8133" s="61"/>
      <c r="X8133" s="61"/>
      <c r="Y8133" s="61"/>
      <c r="Z8133" s="61"/>
      <c r="AA8133" s="61"/>
      <c r="AB8133" s="61"/>
      <c r="AC8133" s="61"/>
      <c r="AD8133" s="61"/>
      <c r="AE8133" s="61"/>
      <c r="AF8133" s="61"/>
      <c r="AG8133" s="61"/>
      <c r="AH8133" s="61"/>
      <c r="AI8133" s="61"/>
      <c r="AJ8133" s="61"/>
      <c r="AK8133" s="61"/>
      <c r="AL8133" s="61"/>
      <c r="AM8133" s="61"/>
      <c r="AN8133" s="61"/>
      <c r="AO8133" s="61"/>
      <c r="AP8133" s="62"/>
      <c r="AQ8133" s="61"/>
      <c r="AR8133" s="61"/>
      <c r="AS8133" s="61"/>
      <c r="AT8133" s="61"/>
      <c r="AU8133" s="61"/>
      <c r="AV8133" s="61"/>
      <c r="AW8133" s="60"/>
    </row>
    <row r="8134" s="59" customFormat="1" customHeight="1" spans="1:49">
      <c r="A8134" s="60"/>
      <c r="B8134" s="60"/>
      <c r="C8134" s="60"/>
      <c r="D8134" s="60"/>
      <c r="H8134" s="61"/>
      <c r="I8134" s="61"/>
      <c r="J8134" s="61"/>
      <c r="K8134" s="61"/>
      <c r="L8134" s="61"/>
      <c r="M8134" s="61"/>
      <c r="N8134" s="61"/>
      <c r="O8134" s="61"/>
      <c r="P8134" s="61"/>
      <c r="Q8134" s="61"/>
      <c r="R8134" s="61"/>
      <c r="S8134" s="61"/>
      <c r="T8134" s="61"/>
      <c r="U8134" s="61"/>
      <c r="V8134" s="61"/>
      <c r="W8134" s="61"/>
      <c r="X8134" s="61"/>
      <c r="Y8134" s="61"/>
      <c r="Z8134" s="61"/>
      <c r="AA8134" s="61"/>
      <c r="AB8134" s="61"/>
      <c r="AC8134" s="61"/>
      <c r="AD8134" s="61"/>
      <c r="AE8134" s="61"/>
      <c r="AF8134" s="61"/>
      <c r="AG8134" s="61"/>
      <c r="AH8134" s="61"/>
      <c r="AI8134" s="61"/>
      <c r="AJ8134" s="61"/>
      <c r="AK8134" s="61"/>
      <c r="AL8134" s="61"/>
      <c r="AM8134" s="61"/>
      <c r="AN8134" s="61"/>
      <c r="AO8134" s="61"/>
      <c r="AP8134" s="62"/>
      <c r="AQ8134" s="61"/>
      <c r="AR8134" s="61"/>
      <c r="AS8134" s="61"/>
      <c r="AT8134" s="61"/>
      <c r="AU8134" s="61"/>
      <c r="AV8134" s="61"/>
      <c r="AW8134" s="60"/>
    </row>
    <row r="8135" s="59" customFormat="1" customHeight="1" spans="1:49">
      <c r="A8135" s="60"/>
      <c r="B8135" s="60"/>
      <c r="C8135" s="60"/>
      <c r="D8135" s="60"/>
      <c r="H8135" s="61"/>
      <c r="I8135" s="61"/>
      <c r="J8135" s="61"/>
      <c r="K8135" s="61"/>
      <c r="L8135" s="61"/>
      <c r="M8135" s="61"/>
      <c r="N8135" s="61"/>
      <c r="O8135" s="61"/>
      <c r="P8135" s="61"/>
      <c r="Q8135" s="61"/>
      <c r="R8135" s="61"/>
      <c r="S8135" s="61"/>
      <c r="T8135" s="61"/>
      <c r="U8135" s="61"/>
      <c r="V8135" s="61"/>
      <c r="W8135" s="61"/>
      <c r="X8135" s="61"/>
      <c r="Y8135" s="61"/>
      <c r="Z8135" s="61"/>
      <c r="AA8135" s="61"/>
      <c r="AB8135" s="61"/>
      <c r="AC8135" s="61"/>
      <c r="AD8135" s="61"/>
      <c r="AE8135" s="61"/>
      <c r="AF8135" s="61"/>
      <c r="AG8135" s="61"/>
      <c r="AH8135" s="61"/>
      <c r="AI8135" s="61"/>
      <c r="AJ8135" s="61"/>
      <c r="AK8135" s="61"/>
      <c r="AL8135" s="61"/>
      <c r="AM8135" s="61"/>
      <c r="AN8135" s="61"/>
      <c r="AO8135" s="61"/>
      <c r="AP8135" s="62"/>
      <c r="AQ8135" s="61"/>
      <c r="AR8135" s="61"/>
      <c r="AS8135" s="61"/>
      <c r="AT8135" s="61"/>
      <c r="AU8135" s="61"/>
      <c r="AV8135" s="61"/>
      <c r="AW8135" s="60"/>
    </row>
    <row r="8136" s="59" customFormat="1" customHeight="1" spans="1:49">
      <c r="A8136" s="60"/>
      <c r="B8136" s="60"/>
      <c r="C8136" s="60"/>
      <c r="D8136" s="60"/>
      <c r="H8136" s="61"/>
      <c r="I8136" s="61"/>
      <c r="J8136" s="61"/>
      <c r="K8136" s="61"/>
      <c r="L8136" s="61"/>
      <c r="M8136" s="61"/>
      <c r="N8136" s="61"/>
      <c r="O8136" s="61"/>
      <c r="P8136" s="61"/>
      <c r="Q8136" s="61"/>
      <c r="R8136" s="61"/>
      <c r="S8136" s="61"/>
      <c r="T8136" s="61"/>
      <c r="U8136" s="61"/>
      <c r="V8136" s="61"/>
      <c r="W8136" s="61"/>
      <c r="X8136" s="61"/>
      <c r="Y8136" s="61"/>
      <c r="Z8136" s="61"/>
      <c r="AA8136" s="61"/>
      <c r="AB8136" s="61"/>
      <c r="AC8136" s="61"/>
      <c r="AD8136" s="61"/>
      <c r="AE8136" s="61"/>
      <c r="AF8136" s="61"/>
      <c r="AG8136" s="61"/>
      <c r="AH8136" s="61"/>
      <c r="AI8136" s="61"/>
      <c r="AJ8136" s="61"/>
      <c r="AK8136" s="61"/>
      <c r="AL8136" s="61"/>
      <c r="AM8136" s="61"/>
      <c r="AN8136" s="61"/>
      <c r="AO8136" s="61"/>
      <c r="AP8136" s="62"/>
      <c r="AQ8136" s="61"/>
      <c r="AR8136" s="61"/>
      <c r="AS8136" s="61"/>
      <c r="AT8136" s="61"/>
      <c r="AU8136" s="61"/>
      <c r="AV8136" s="61"/>
      <c r="AW8136" s="60"/>
    </row>
    <row r="8137" s="59" customFormat="1" customHeight="1" spans="1:49">
      <c r="A8137" s="60"/>
      <c r="B8137" s="60"/>
      <c r="C8137" s="60"/>
      <c r="D8137" s="60"/>
      <c r="H8137" s="61"/>
      <c r="I8137" s="61"/>
      <c r="J8137" s="61"/>
      <c r="K8137" s="61"/>
      <c r="L8137" s="61"/>
      <c r="M8137" s="61"/>
      <c r="N8137" s="61"/>
      <c r="O8137" s="61"/>
      <c r="P8137" s="61"/>
      <c r="Q8137" s="61"/>
      <c r="R8137" s="61"/>
      <c r="S8137" s="61"/>
      <c r="T8137" s="61"/>
      <c r="U8137" s="61"/>
      <c r="V8137" s="61"/>
      <c r="W8137" s="61"/>
      <c r="X8137" s="61"/>
      <c r="Y8137" s="61"/>
      <c r="Z8137" s="61"/>
      <c r="AA8137" s="61"/>
      <c r="AB8137" s="61"/>
      <c r="AC8137" s="61"/>
      <c r="AD8137" s="61"/>
      <c r="AE8137" s="61"/>
      <c r="AF8137" s="61"/>
      <c r="AG8137" s="61"/>
      <c r="AH8137" s="61"/>
      <c r="AI8137" s="61"/>
      <c r="AJ8137" s="61"/>
      <c r="AK8137" s="61"/>
      <c r="AL8137" s="61"/>
      <c r="AM8137" s="61"/>
      <c r="AN8137" s="61"/>
      <c r="AO8137" s="61"/>
      <c r="AP8137" s="62"/>
      <c r="AQ8137" s="61"/>
      <c r="AR8137" s="61"/>
      <c r="AS8137" s="61"/>
      <c r="AT8137" s="61"/>
      <c r="AU8137" s="61"/>
      <c r="AV8137" s="61"/>
      <c r="AW8137" s="60"/>
    </row>
    <row r="8138" s="59" customFormat="1" customHeight="1" spans="1:49">
      <c r="A8138" s="60"/>
      <c r="B8138" s="60"/>
      <c r="C8138" s="60"/>
      <c r="D8138" s="60"/>
      <c r="H8138" s="61"/>
      <c r="I8138" s="61"/>
      <c r="J8138" s="61"/>
      <c r="K8138" s="61"/>
      <c r="L8138" s="61"/>
      <c r="M8138" s="61"/>
      <c r="N8138" s="61"/>
      <c r="O8138" s="61"/>
      <c r="P8138" s="61"/>
      <c r="Q8138" s="61"/>
      <c r="R8138" s="61"/>
      <c r="S8138" s="61"/>
      <c r="T8138" s="61"/>
      <c r="U8138" s="61"/>
      <c r="V8138" s="61"/>
      <c r="W8138" s="61"/>
      <c r="X8138" s="61"/>
      <c r="Y8138" s="61"/>
      <c r="Z8138" s="61"/>
      <c r="AA8138" s="61"/>
      <c r="AB8138" s="61"/>
      <c r="AC8138" s="61"/>
      <c r="AD8138" s="61"/>
      <c r="AE8138" s="61"/>
      <c r="AF8138" s="61"/>
      <c r="AG8138" s="61"/>
      <c r="AH8138" s="61"/>
      <c r="AI8138" s="61"/>
      <c r="AJ8138" s="61"/>
      <c r="AK8138" s="61"/>
      <c r="AL8138" s="61"/>
      <c r="AM8138" s="61"/>
      <c r="AN8138" s="61"/>
      <c r="AO8138" s="61"/>
      <c r="AP8138" s="62"/>
      <c r="AQ8138" s="61"/>
      <c r="AR8138" s="61"/>
      <c r="AS8138" s="61"/>
      <c r="AT8138" s="61"/>
      <c r="AU8138" s="61"/>
      <c r="AV8138" s="61"/>
      <c r="AW8138" s="60"/>
    </row>
    <row r="8139" s="59" customFormat="1" customHeight="1" spans="1:49">
      <c r="A8139" s="60"/>
      <c r="B8139" s="60"/>
      <c r="C8139" s="60"/>
      <c r="D8139" s="60"/>
      <c r="H8139" s="61"/>
      <c r="I8139" s="61"/>
      <c r="J8139" s="61"/>
      <c r="K8139" s="61"/>
      <c r="L8139" s="61"/>
      <c r="M8139" s="61"/>
      <c r="N8139" s="61"/>
      <c r="O8139" s="61"/>
      <c r="P8139" s="61"/>
      <c r="Q8139" s="61"/>
      <c r="R8139" s="61"/>
      <c r="S8139" s="61"/>
      <c r="T8139" s="61"/>
      <c r="U8139" s="61"/>
      <c r="V8139" s="61"/>
      <c r="W8139" s="61"/>
      <c r="X8139" s="61"/>
      <c r="Y8139" s="61"/>
      <c r="Z8139" s="61"/>
      <c r="AA8139" s="61"/>
      <c r="AB8139" s="61"/>
      <c r="AC8139" s="61"/>
      <c r="AD8139" s="61"/>
      <c r="AE8139" s="61"/>
      <c r="AF8139" s="61"/>
      <c r="AG8139" s="61"/>
      <c r="AH8139" s="61"/>
      <c r="AI8139" s="61"/>
      <c r="AJ8139" s="61"/>
      <c r="AK8139" s="61"/>
      <c r="AL8139" s="61"/>
      <c r="AM8139" s="61"/>
      <c r="AN8139" s="61"/>
      <c r="AO8139" s="61"/>
      <c r="AP8139" s="62"/>
      <c r="AQ8139" s="61"/>
      <c r="AR8139" s="61"/>
      <c r="AS8139" s="61"/>
      <c r="AT8139" s="61"/>
      <c r="AU8139" s="61"/>
      <c r="AV8139" s="61"/>
      <c r="AW8139" s="60"/>
    </row>
    <row r="8140" s="59" customFormat="1" customHeight="1" spans="1:49">
      <c r="A8140" s="60"/>
      <c r="B8140" s="60"/>
      <c r="C8140" s="60"/>
      <c r="D8140" s="60"/>
      <c r="H8140" s="61"/>
      <c r="I8140" s="61"/>
      <c r="J8140" s="61"/>
      <c r="K8140" s="61"/>
      <c r="L8140" s="61"/>
      <c r="M8140" s="61"/>
      <c r="N8140" s="61"/>
      <c r="O8140" s="61"/>
      <c r="P8140" s="61"/>
      <c r="Q8140" s="61"/>
      <c r="R8140" s="61"/>
      <c r="S8140" s="61"/>
      <c r="T8140" s="61"/>
      <c r="U8140" s="61"/>
      <c r="V8140" s="61"/>
      <c r="W8140" s="61"/>
      <c r="X8140" s="61"/>
      <c r="Y8140" s="61"/>
      <c r="Z8140" s="61"/>
      <c r="AA8140" s="61"/>
      <c r="AB8140" s="61"/>
      <c r="AC8140" s="61"/>
      <c r="AD8140" s="61"/>
      <c r="AE8140" s="61"/>
      <c r="AF8140" s="61"/>
      <c r="AG8140" s="61"/>
      <c r="AH8140" s="61"/>
      <c r="AI8140" s="61"/>
      <c r="AJ8140" s="61"/>
      <c r="AK8140" s="61"/>
      <c r="AL8140" s="61"/>
      <c r="AM8140" s="61"/>
      <c r="AN8140" s="61"/>
      <c r="AO8140" s="61"/>
      <c r="AP8140" s="62"/>
      <c r="AQ8140" s="61"/>
      <c r="AR8140" s="61"/>
      <c r="AS8140" s="61"/>
      <c r="AT8140" s="61"/>
      <c r="AU8140" s="61"/>
      <c r="AV8140" s="61"/>
      <c r="AW8140" s="60"/>
    </row>
    <row r="8141" s="59" customFormat="1" customHeight="1" spans="1:49">
      <c r="A8141" s="60"/>
      <c r="B8141" s="60"/>
      <c r="C8141" s="60"/>
      <c r="D8141" s="60"/>
      <c r="H8141" s="61"/>
      <c r="I8141" s="61"/>
      <c r="J8141" s="61"/>
      <c r="K8141" s="61"/>
      <c r="L8141" s="61"/>
      <c r="M8141" s="61"/>
      <c r="N8141" s="61"/>
      <c r="O8141" s="61"/>
      <c r="P8141" s="61"/>
      <c r="Q8141" s="61"/>
      <c r="R8141" s="61"/>
      <c r="S8141" s="61"/>
      <c r="T8141" s="61"/>
      <c r="U8141" s="61"/>
      <c r="V8141" s="61"/>
      <c r="W8141" s="61"/>
      <c r="X8141" s="61"/>
      <c r="Y8141" s="61"/>
      <c r="Z8141" s="61"/>
      <c r="AA8141" s="61"/>
      <c r="AB8141" s="61"/>
      <c r="AC8141" s="61"/>
      <c r="AD8141" s="61"/>
      <c r="AE8141" s="61"/>
      <c r="AF8141" s="61"/>
      <c r="AG8141" s="61"/>
      <c r="AH8141" s="61"/>
      <c r="AI8141" s="61"/>
      <c r="AJ8141" s="61"/>
      <c r="AK8141" s="61"/>
      <c r="AL8141" s="61"/>
      <c r="AM8141" s="61"/>
      <c r="AN8141" s="61"/>
      <c r="AO8141" s="61"/>
      <c r="AP8141" s="62"/>
      <c r="AQ8141" s="61"/>
      <c r="AR8141" s="61"/>
      <c r="AS8141" s="61"/>
      <c r="AT8141" s="61"/>
      <c r="AU8141" s="61"/>
      <c r="AV8141" s="61"/>
      <c r="AW8141" s="60"/>
    </row>
    <row r="8142" s="59" customFormat="1" customHeight="1" spans="1:49">
      <c r="A8142" s="60"/>
      <c r="B8142" s="60"/>
      <c r="C8142" s="60"/>
      <c r="D8142" s="60"/>
      <c r="H8142" s="61"/>
      <c r="I8142" s="61"/>
      <c r="J8142" s="61"/>
      <c r="K8142" s="61"/>
      <c r="L8142" s="61"/>
      <c r="M8142" s="61"/>
      <c r="N8142" s="61"/>
      <c r="O8142" s="61"/>
      <c r="P8142" s="61"/>
      <c r="Q8142" s="61"/>
      <c r="R8142" s="61"/>
      <c r="S8142" s="61"/>
      <c r="T8142" s="61"/>
      <c r="U8142" s="61"/>
      <c r="V8142" s="61"/>
      <c r="W8142" s="61"/>
      <c r="X8142" s="61"/>
      <c r="Y8142" s="61"/>
      <c r="Z8142" s="61"/>
      <c r="AA8142" s="61"/>
      <c r="AB8142" s="61"/>
      <c r="AC8142" s="61"/>
      <c r="AD8142" s="61"/>
      <c r="AE8142" s="61"/>
      <c r="AF8142" s="61"/>
      <c r="AG8142" s="61"/>
      <c r="AH8142" s="61"/>
      <c r="AI8142" s="61"/>
      <c r="AJ8142" s="61"/>
      <c r="AK8142" s="61"/>
      <c r="AL8142" s="61"/>
      <c r="AM8142" s="61"/>
      <c r="AN8142" s="61"/>
      <c r="AO8142" s="61"/>
      <c r="AP8142" s="62"/>
      <c r="AQ8142" s="61"/>
      <c r="AR8142" s="61"/>
      <c r="AS8142" s="61"/>
      <c r="AT8142" s="61"/>
      <c r="AU8142" s="61"/>
      <c r="AV8142" s="61"/>
      <c r="AW8142" s="60"/>
    </row>
    <row r="8143" s="59" customFormat="1" customHeight="1" spans="1:49">
      <c r="A8143" s="60"/>
      <c r="B8143" s="60"/>
      <c r="C8143" s="60"/>
      <c r="D8143" s="60"/>
      <c r="H8143" s="61"/>
      <c r="I8143" s="61"/>
      <c r="J8143" s="61"/>
      <c r="K8143" s="61"/>
      <c r="L8143" s="61"/>
      <c r="M8143" s="61"/>
      <c r="N8143" s="61"/>
      <c r="O8143" s="61"/>
      <c r="P8143" s="61"/>
      <c r="Q8143" s="61"/>
      <c r="R8143" s="61"/>
      <c r="S8143" s="61"/>
      <c r="T8143" s="61"/>
      <c r="U8143" s="61"/>
      <c r="V8143" s="61"/>
      <c r="W8143" s="61"/>
      <c r="X8143" s="61"/>
      <c r="Y8143" s="61"/>
      <c r="Z8143" s="61"/>
      <c r="AA8143" s="61"/>
      <c r="AB8143" s="61"/>
      <c r="AC8143" s="61"/>
      <c r="AD8143" s="61"/>
      <c r="AE8143" s="61"/>
      <c r="AF8143" s="61"/>
      <c r="AG8143" s="61"/>
      <c r="AH8143" s="61"/>
      <c r="AI8143" s="61"/>
      <c r="AJ8143" s="61"/>
      <c r="AK8143" s="61"/>
      <c r="AL8143" s="61"/>
      <c r="AM8143" s="61"/>
      <c r="AN8143" s="61"/>
      <c r="AO8143" s="61"/>
      <c r="AP8143" s="62"/>
      <c r="AQ8143" s="61"/>
      <c r="AR8143" s="61"/>
      <c r="AS8143" s="61"/>
      <c r="AT8143" s="61"/>
      <c r="AU8143" s="61"/>
      <c r="AV8143" s="61"/>
      <c r="AW8143" s="60"/>
    </row>
    <row r="8144" s="59" customFormat="1" customHeight="1" spans="1:49">
      <c r="A8144" s="60"/>
      <c r="B8144" s="60"/>
      <c r="C8144" s="60"/>
      <c r="D8144" s="60"/>
      <c r="H8144" s="61"/>
      <c r="I8144" s="61"/>
      <c r="J8144" s="61"/>
      <c r="K8144" s="61"/>
      <c r="L8144" s="61"/>
      <c r="M8144" s="61"/>
      <c r="N8144" s="61"/>
      <c r="O8144" s="61"/>
      <c r="P8144" s="61"/>
      <c r="Q8144" s="61"/>
      <c r="R8144" s="61"/>
      <c r="S8144" s="61"/>
      <c r="T8144" s="61"/>
      <c r="U8144" s="61"/>
      <c r="V8144" s="61"/>
      <c r="W8144" s="61"/>
      <c r="X8144" s="61"/>
      <c r="Y8144" s="61"/>
      <c r="Z8144" s="61"/>
      <c r="AA8144" s="61"/>
      <c r="AB8144" s="61"/>
      <c r="AC8144" s="61"/>
      <c r="AD8144" s="61"/>
      <c r="AE8144" s="61"/>
      <c r="AF8144" s="61"/>
      <c r="AG8144" s="61"/>
      <c r="AH8144" s="61"/>
      <c r="AI8144" s="61"/>
      <c r="AJ8144" s="61"/>
      <c r="AK8144" s="61"/>
      <c r="AL8144" s="61"/>
      <c r="AM8144" s="61"/>
      <c r="AN8144" s="61"/>
      <c r="AO8144" s="61"/>
      <c r="AP8144" s="62"/>
      <c r="AQ8144" s="61"/>
      <c r="AR8144" s="61"/>
      <c r="AS8144" s="61"/>
      <c r="AT8144" s="61"/>
      <c r="AU8144" s="61"/>
      <c r="AV8144" s="61"/>
      <c r="AW8144" s="60"/>
    </row>
    <row r="8145" s="59" customFormat="1" customHeight="1" spans="1:49">
      <c r="A8145" s="60"/>
      <c r="B8145" s="60"/>
      <c r="C8145" s="60"/>
      <c r="D8145" s="60"/>
      <c r="H8145" s="61"/>
      <c r="I8145" s="61"/>
      <c r="J8145" s="61"/>
      <c r="K8145" s="61"/>
      <c r="L8145" s="61"/>
      <c r="M8145" s="61"/>
      <c r="N8145" s="61"/>
      <c r="O8145" s="61"/>
      <c r="P8145" s="61"/>
      <c r="Q8145" s="61"/>
      <c r="R8145" s="61"/>
      <c r="S8145" s="61"/>
      <c r="T8145" s="61"/>
      <c r="U8145" s="61"/>
      <c r="V8145" s="61"/>
      <c r="W8145" s="61"/>
      <c r="X8145" s="61"/>
      <c r="Y8145" s="61"/>
      <c r="Z8145" s="61"/>
      <c r="AA8145" s="61"/>
      <c r="AB8145" s="61"/>
      <c r="AC8145" s="61"/>
      <c r="AD8145" s="61"/>
      <c r="AE8145" s="61"/>
      <c r="AF8145" s="61"/>
      <c r="AG8145" s="61"/>
      <c r="AH8145" s="61"/>
      <c r="AI8145" s="61"/>
      <c r="AJ8145" s="61"/>
      <c r="AK8145" s="61"/>
      <c r="AL8145" s="61"/>
      <c r="AM8145" s="61"/>
      <c r="AN8145" s="61"/>
      <c r="AO8145" s="61"/>
      <c r="AP8145" s="62"/>
      <c r="AQ8145" s="61"/>
      <c r="AR8145" s="61"/>
      <c r="AS8145" s="61"/>
      <c r="AT8145" s="61"/>
      <c r="AU8145" s="61"/>
      <c r="AV8145" s="61"/>
      <c r="AW8145" s="60"/>
    </row>
    <row r="8146" s="59" customFormat="1" customHeight="1" spans="1:49">
      <c r="A8146" s="60"/>
      <c r="B8146" s="60"/>
      <c r="C8146" s="60"/>
      <c r="D8146" s="60"/>
      <c r="H8146" s="61"/>
      <c r="I8146" s="61"/>
      <c r="J8146" s="61"/>
      <c r="K8146" s="61"/>
      <c r="L8146" s="61"/>
      <c r="M8146" s="61"/>
      <c r="N8146" s="61"/>
      <c r="O8146" s="61"/>
      <c r="P8146" s="61"/>
      <c r="Q8146" s="61"/>
      <c r="R8146" s="61"/>
      <c r="S8146" s="61"/>
      <c r="T8146" s="61"/>
      <c r="U8146" s="61"/>
      <c r="V8146" s="61"/>
      <c r="W8146" s="61"/>
      <c r="X8146" s="61"/>
      <c r="Y8146" s="61"/>
      <c r="Z8146" s="61"/>
      <c r="AA8146" s="61"/>
      <c r="AB8146" s="61"/>
      <c r="AC8146" s="61"/>
      <c r="AD8146" s="61"/>
      <c r="AE8146" s="61"/>
      <c r="AF8146" s="61"/>
      <c r="AG8146" s="61"/>
      <c r="AH8146" s="61"/>
      <c r="AI8146" s="61"/>
      <c r="AJ8146" s="61"/>
      <c r="AK8146" s="61"/>
      <c r="AL8146" s="61"/>
      <c r="AM8146" s="61"/>
      <c r="AN8146" s="61"/>
      <c r="AO8146" s="61"/>
      <c r="AP8146" s="62"/>
      <c r="AQ8146" s="61"/>
      <c r="AR8146" s="61"/>
      <c r="AS8146" s="61"/>
      <c r="AT8146" s="61"/>
      <c r="AU8146" s="61"/>
      <c r="AV8146" s="61"/>
      <c r="AW8146" s="60"/>
    </row>
    <row r="8147" s="59" customFormat="1" customHeight="1" spans="1:49">
      <c r="A8147" s="60"/>
      <c r="B8147" s="60"/>
      <c r="C8147" s="60"/>
      <c r="D8147" s="60"/>
      <c r="H8147" s="61"/>
      <c r="I8147" s="61"/>
      <c r="J8147" s="61"/>
      <c r="K8147" s="61"/>
      <c r="L8147" s="61"/>
      <c r="M8147" s="61"/>
      <c r="N8147" s="61"/>
      <c r="O8147" s="61"/>
      <c r="P8147" s="61"/>
      <c r="Q8147" s="61"/>
      <c r="R8147" s="61"/>
      <c r="S8147" s="61"/>
      <c r="T8147" s="61"/>
      <c r="U8147" s="61"/>
      <c r="V8147" s="61"/>
      <c r="W8147" s="61"/>
      <c r="X8147" s="61"/>
      <c r="Y8147" s="61"/>
      <c r="Z8147" s="61"/>
      <c r="AA8147" s="61"/>
      <c r="AB8147" s="61"/>
      <c r="AC8147" s="61"/>
      <c r="AD8147" s="61"/>
      <c r="AE8147" s="61"/>
      <c r="AF8147" s="61"/>
      <c r="AG8147" s="61"/>
      <c r="AH8147" s="61"/>
      <c r="AI8147" s="61"/>
      <c r="AJ8147" s="61"/>
      <c r="AK8147" s="61"/>
      <c r="AL8147" s="61"/>
      <c r="AM8147" s="61"/>
      <c r="AN8147" s="61"/>
      <c r="AO8147" s="61"/>
      <c r="AP8147" s="62"/>
      <c r="AQ8147" s="61"/>
      <c r="AR8147" s="61"/>
      <c r="AS8147" s="61"/>
      <c r="AT8147" s="61"/>
      <c r="AU8147" s="61"/>
      <c r="AV8147" s="61"/>
      <c r="AW8147" s="60"/>
    </row>
    <row r="8148" s="59" customFormat="1" customHeight="1" spans="1:49">
      <c r="A8148" s="60"/>
      <c r="B8148" s="60"/>
      <c r="C8148" s="60"/>
      <c r="D8148" s="60"/>
      <c r="H8148" s="61"/>
      <c r="I8148" s="61"/>
      <c r="J8148" s="61"/>
      <c r="K8148" s="61"/>
      <c r="L8148" s="61"/>
      <c r="M8148" s="61"/>
      <c r="N8148" s="61"/>
      <c r="O8148" s="61"/>
      <c r="P8148" s="61"/>
      <c r="Q8148" s="61"/>
      <c r="R8148" s="61"/>
      <c r="S8148" s="61"/>
      <c r="T8148" s="61"/>
      <c r="U8148" s="61"/>
      <c r="V8148" s="61"/>
      <c r="W8148" s="61"/>
      <c r="X8148" s="61"/>
      <c r="Y8148" s="61"/>
      <c r="Z8148" s="61"/>
      <c r="AA8148" s="61"/>
      <c r="AB8148" s="61"/>
      <c r="AC8148" s="61"/>
      <c r="AD8148" s="61"/>
      <c r="AE8148" s="61"/>
      <c r="AF8148" s="61"/>
      <c r="AG8148" s="61"/>
      <c r="AH8148" s="61"/>
      <c r="AI8148" s="61"/>
      <c r="AJ8148" s="61"/>
      <c r="AK8148" s="61"/>
      <c r="AL8148" s="61"/>
      <c r="AM8148" s="61"/>
      <c r="AN8148" s="61"/>
      <c r="AO8148" s="61"/>
      <c r="AP8148" s="62"/>
      <c r="AQ8148" s="61"/>
      <c r="AR8148" s="61"/>
      <c r="AS8148" s="61"/>
      <c r="AT8148" s="61"/>
      <c r="AU8148" s="61"/>
      <c r="AV8148" s="61"/>
      <c r="AW8148" s="60"/>
    </row>
    <row r="8149" s="59" customFormat="1" customHeight="1" spans="1:49">
      <c r="A8149" s="60"/>
      <c r="B8149" s="60"/>
      <c r="C8149" s="60"/>
      <c r="D8149" s="60"/>
      <c r="H8149" s="61"/>
      <c r="I8149" s="61"/>
      <c r="J8149" s="61"/>
      <c r="K8149" s="61"/>
      <c r="L8149" s="61"/>
      <c r="M8149" s="61"/>
      <c r="N8149" s="61"/>
      <c r="O8149" s="61"/>
      <c r="P8149" s="61"/>
      <c r="Q8149" s="61"/>
      <c r="R8149" s="61"/>
      <c r="S8149" s="61"/>
      <c r="T8149" s="61"/>
      <c r="U8149" s="61"/>
      <c r="V8149" s="61"/>
      <c r="W8149" s="61"/>
      <c r="X8149" s="61"/>
      <c r="Y8149" s="61"/>
      <c r="Z8149" s="61"/>
      <c r="AA8149" s="61"/>
      <c r="AB8149" s="61"/>
      <c r="AC8149" s="61"/>
      <c r="AD8149" s="61"/>
      <c r="AE8149" s="61"/>
      <c r="AF8149" s="61"/>
      <c r="AG8149" s="61"/>
      <c r="AH8149" s="61"/>
      <c r="AI8149" s="61"/>
      <c r="AJ8149" s="61"/>
      <c r="AK8149" s="61"/>
      <c r="AL8149" s="61"/>
      <c r="AM8149" s="61"/>
      <c r="AN8149" s="61"/>
      <c r="AO8149" s="61"/>
      <c r="AP8149" s="62"/>
      <c r="AQ8149" s="61"/>
      <c r="AR8149" s="61"/>
      <c r="AS8149" s="61"/>
      <c r="AT8149" s="61"/>
      <c r="AU8149" s="61"/>
      <c r="AV8149" s="61"/>
      <c r="AW8149" s="60"/>
    </row>
    <row r="8150" s="59" customFormat="1" customHeight="1" spans="1:49">
      <c r="A8150" s="60"/>
      <c r="B8150" s="60"/>
      <c r="C8150" s="60"/>
      <c r="D8150" s="60"/>
      <c r="H8150" s="61"/>
      <c r="I8150" s="61"/>
      <c r="J8150" s="61"/>
      <c r="K8150" s="61"/>
      <c r="L8150" s="61"/>
      <c r="M8150" s="61"/>
      <c r="N8150" s="61"/>
      <c r="O8150" s="61"/>
      <c r="P8150" s="61"/>
      <c r="Q8150" s="61"/>
      <c r="R8150" s="61"/>
      <c r="S8150" s="61"/>
      <c r="T8150" s="61"/>
      <c r="U8150" s="61"/>
      <c r="V8150" s="61"/>
      <c r="W8150" s="61"/>
      <c r="X8150" s="61"/>
      <c r="Y8150" s="61"/>
      <c r="Z8150" s="61"/>
      <c r="AA8150" s="61"/>
      <c r="AB8150" s="61"/>
      <c r="AC8150" s="61"/>
      <c r="AD8150" s="61"/>
      <c r="AE8150" s="61"/>
      <c r="AF8150" s="61"/>
      <c r="AG8150" s="61"/>
      <c r="AH8150" s="61"/>
      <c r="AI8150" s="61"/>
      <c r="AJ8150" s="61"/>
      <c r="AK8150" s="61"/>
      <c r="AL8150" s="61"/>
      <c r="AM8150" s="61"/>
      <c r="AN8150" s="61"/>
      <c r="AO8150" s="61"/>
      <c r="AP8150" s="62"/>
      <c r="AQ8150" s="61"/>
      <c r="AR8150" s="61"/>
      <c r="AS8150" s="61"/>
      <c r="AT8150" s="61"/>
      <c r="AU8150" s="61"/>
      <c r="AV8150" s="61"/>
      <c r="AW8150" s="60"/>
    </row>
    <row r="8151" s="59" customFormat="1" customHeight="1" spans="1:49">
      <c r="A8151" s="60"/>
      <c r="B8151" s="60"/>
      <c r="C8151" s="60"/>
      <c r="D8151" s="60"/>
      <c r="H8151" s="61"/>
      <c r="I8151" s="61"/>
      <c r="J8151" s="61"/>
      <c r="K8151" s="61"/>
      <c r="L8151" s="61"/>
      <c r="M8151" s="61"/>
      <c r="N8151" s="61"/>
      <c r="O8151" s="61"/>
      <c r="P8151" s="61"/>
      <c r="Q8151" s="61"/>
      <c r="R8151" s="61"/>
      <c r="S8151" s="61"/>
      <c r="T8151" s="61"/>
      <c r="U8151" s="61"/>
      <c r="V8151" s="61"/>
      <c r="W8151" s="61"/>
      <c r="X8151" s="61"/>
      <c r="Y8151" s="61"/>
      <c r="Z8151" s="61"/>
      <c r="AA8151" s="61"/>
      <c r="AB8151" s="61"/>
      <c r="AC8151" s="61"/>
      <c r="AD8151" s="61"/>
      <c r="AE8151" s="61"/>
      <c r="AF8151" s="61"/>
      <c r="AG8151" s="61"/>
      <c r="AH8151" s="61"/>
      <c r="AI8151" s="61"/>
      <c r="AJ8151" s="61"/>
      <c r="AK8151" s="61"/>
      <c r="AL8151" s="61"/>
      <c r="AM8151" s="61"/>
      <c r="AN8151" s="61"/>
      <c r="AO8151" s="61"/>
      <c r="AP8151" s="62"/>
      <c r="AQ8151" s="61"/>
      <c r="AR8151" s="61"/>
      <c r="AS8151" s="61"/>
      <c r="AT8151" s="61"/>
      <c r="AU8151" s="61"/>
      <c r="AV8151" s="61"/>
      <c r="AW8151" s="60"/>
    </row>
    <row r="8152" s="59" customFormat="1" customHeight="1" spans="1:49">
      <c r="A8152" s="60"/>
      <c r="B8152" s="60"/>
      <c r="C8152" s="60"/>
      <c r="D8152" s="60"/>
      <c r="H8152" s="61"/>
      <c r="I8152" s="61"/>
      <c r="J8152" s="61"/>
      <c r="K8152" s="61"/>
      <c r="L8152" s="61"/>
      <c r="M8152" s="61"/>
      <c r="N8152" s="61"/>
      <c r="O8152" s="61"/>
      <c r="P8152" s="61"/>
      <c r="Q8152" s="61"/>
      <c r="R8152" s="61"/>
      <c r="S8152" s="61"/>
      <c r="T8152" s="61"/>
      <c r="U8152" s="61"/>
      <c r="V8152" s="61"/>
      <c r="W8152" s="61"/>
      <c r="X8152" s="61"/>
      <c r="Y8152" s="61"/>
      <c r="Z8152" s="61"/>
      <c r="AA8152" s="61"/>
      <c r="AB8152" s="61"/>
      <c r="AC8152" s="61"/>
      <c r="AD8152" s="61"/>
      <c r="AE8152" s="61"/>
      <c r="AF8152" s="61"/>
      <c r="AG8152" s="61"/>
      <c r="AH8152" s="61"/>
      <c r="AI8152" s="61"/>
      <c r="AJ8152" s="61"/>
      <c r="AK8152" s="61"/>
      <c r="AL8152" s="61"/>
      <c r="AM8152" s="61"/>
      <c r="AN8152" s="61"/>
      <c r="AO8152" s="61"/>
      <c r="AP8152" s="62"/>
      <c r="AQ8152" s="61"/>
      <c r="AR8152" s="61"/>
      <c r="AS8152" s="61"/>
      <c r="AT8152" s="61"/>
      <c r="AU8152" s="61"/>
      <c r="AV8152" s="61"/>
      <c r="AW8152" s="60"/>
    </row>
    <row r="8153" s="59" customFormat="1" customHeight="1" spans="1:49">
      <c r="A8153" s="60"/>
      <c r="B8153" s="60"/>
      <c r="C8153" s="60"/>
      <c r="D8153" s="60"/>
      <c r="H8153" s="61"/>
      <c r="I8153" s="61"/>
      <c r="J8153" s="61"/>
      <c r="K8153" s="61"/>
      <c r="L8153" s="61"/>
      <c r="M8153" s="61"/>
      <c r="N8153" s="61"/>
      <c r="O8153" s="61"/>
      <c r="P8153" s="61"/>
      <c r="Q8153" s="61"/>
      <c r="R8153" s="61"/>
      <c r="S8153" s="61"/>
      <c r="T8153" s="61"/>
      <c r="U8153" s="61"/>
      <c r="V8153" s="61"/>
      <c r="W8153" s="61"/>
      <c r="X8153" s="61"/>
      <c r="Y8153" s="61"/>
      <c r="Z8153" s="61"/>
      <c r="AA8153" s="61"/>
      <c r="AB8153" s="61"/>
      <c r="AC8153" s="61"/>
      <c r="AD8153" s="61"/>
      <c r="AE8153" s="61"/>
      <c r="AF8153" s="61"/>
      <c r="AG8153" s="61"/>
      <c r="AH8153" s="61"/>
      <c r="AI8153" s="61"/>
      <c r="AJ8153" s="61"/>
      <c r="AK8153" s="61"/>
      <c r="AL8153" s="61"/>
      <c r="AM8153" s="61"/>
      <c r="AN8153" s="61"/>
      <c r="AO8153" s="61"/>
      <c r="AP8153" s="62"/>
      <c r="AQ8153" s="61"/>
      <c r="AR8153" s="61"/>
      <c r="AS8153" s="61"/>
      <c r="AT8153" s="61"/>
      <c r="AU8153" s="61"/>
      <c r="AV8153" s="61"/>
      <c r="AW8153" s="60"/>
    </row>
    <row r="8154" s="59" customFormat="1" customHeight="1" spans="1:49">
      <c r="A8154" s="60"/>
      <c r="B8154" s="60"/>
      <c r="C8154" s="60"/>
      <c r="D8154" s="60"/>
      <c r="H8154" s="61"/>
      <c r="I8154" s="61"/>
      <c r="J8154" s="61"/>
      <c r="K8154" s="61"/>
      <c r="L8154" s="61"/>
      <c r="M8154" s="61"/>
      <c r="N8154" s="61"/>
      <c r="O8154" s="61"/>
      <c r="P8154" s="61"/>
      <c r="Q8154" s="61"/>
      <c r="R8154" s="61"/>
      <c r="S8154" s="61"/>
      <c r="T8154" s="61"/>
      <c r="U8154" s="61"/>
      <c r="V8154" s="61"/>
      <c r="W8154" s="61"/>
      <c r="X8154" s="61"/>
      <c r="Y8154" s="61"/>
      <c r="Z8154" s="61"/>
      <c r="AA8154" s="61"/>
      <c r="AB8154" s="61"/>
      <c r="AC8154" s="61"/>
      <c r="AD8154" s="61"/>
      <c r="AE8154" s="61"/>
      <c r="AF8154" s="61"/>
      <c r="AG8154" s="61"/>
      <c r="AH8154" s="61"/>
      <c r="AI8154" s="61"/>
      <c r="AJ8154" s="61"/>
      <c r="AK8154" s="61"/>
      <c r="AL8154" s="61"/>
      <c r="AM8154" s="61"/>
      <c r="AN8154" s="61"/>
      <c r="AO8154" s="61"/>
      <c r="AP8154" s="62"/>
      <c r="AQ8154" s="61"/>
      <c r="AR8154" s="61"/>
      <c r="AS8154" s="61"/>
      <c r="AT8154" s="61"/>
      <c r="AU8154" s="61"/>
      <c r="AV8154" s="61"/>
      <c r="AW8154" s="60"/>
    </row>
    <row r="8155" s="59" customFormat="1" customHeight="1" spans="1:49">
      <c r="A8155" s="60"/>
      <c r="B8155" s="60"/>
      <c r="C8155" s="60"/>
      <c r="D8155" s="60"/>
      <c r="H8155" s="61"/>
      <c r="I8155" s="61"/>
      <c r="J8155" s="61"/>
      <c r="K8155" s="61"/>
      <c r="L8155" s="61"/>
      <c r="M8155" s="61"/>
      <c r="N8155" s="61"/>
      <c r="O8155" s="61"/>
      <c r="P8155" s="61"/>
      <c r="Q8155" s="61"/>
      <c r="R8155" s="61"/>
      <c r="S8155" s="61"/>
      <c r="T8155" s="61"/>
      <c r="U8155" s="61"/>
      <c r="V8155" s="61"/>
      <c r="W8155" s="61"/>
      <c r="X8155" s="61"/>
      <c r="Y8155" s="61"/>
      <c r="Z8155" s="61"/>
      <c r="AA8155" s="61"/>
      <c r="AB8155" s="61"/>
      <c r="AC8155" s="61"/>
      <c r="AD8155" s="61"/>
      <c r="AE8155" s="61"/>
      <c r="AF8155" s="61"/>
      <c r="AG8155" s="61"/>
      <c r="AH8155" s="61"/>
      <c r="AI8155" s="61"/>
      <c r="AJ8155" s="61"/>
      <c r="AK8155" s="61"/>
      <c r="AL8155" s="61"/>
      <c r="AM8155" s="61"/>
      <c r="AN8155" s="61"/>
      <c r="AO8155" s="61"/>
      <c r="AP8155" s="62"/>
      <c r="AQ8155" s="61"/>
      <c r="AR8155" s="61"/>
      <c r="AS8155" s="61"/>
      <c r="AT8155" s="61"/>
      <c r="AU8155" s="61"/>
      <c r="AV8155" s="61"/>
      <c r="AW8155" s="60"/>
    </row>
    <row r="8156" s="59" customFormat="1" customHeight="1" spans="1:49">
      <c r="A8156" s="60"/>
      <c r="B8156" s="60"/>
      <c r="C8156" s="60"/>
      <c r="D8156" s="60"/>
      <c r="H8156" s="61"/>
      <c r="I8156" s="61"/>
      <c r="J8156" s="61"/>
      <c r="K8156" s="61"/>
      <c r="L8156" s="61"/>
      <c r="M8156" s="61"/>
      <c r="N8156" s="61"/>
      <c r="O8156" s="61"/>
      <c r="P8156" s="61"/>
      <c r="Q8156" s="61"/>
      <c r="R8156" s="61"/>
      <c r="S8156" s="61"/>
      <c r="T8156" s="61"/>
      <c r="U8156" s="61"/>
      <c r="V8156" s="61"/>
      <c r="W8156" s="61"/>
      <c r="X8156" s="61"/>
      <c r="Y8156" s="61"/>
      <c r="Z8156" s="61"/>
      <c r="AA8156" s="61"/>
      <c r="AB8156" s="61"/>
      <c r="AC8156" s="61"/>
      <c r="AD8156" s="61"/>
      <c r="AE8156" s="61"/>
      <c r="AF8156" s="61"/>
      <c r="AG8156" s="61"/>
      <c r="AH8156" s="61"/>
      <c r="AI8156" s="61"/>
      <c r="AJ8156" s="61"/>
      <c r="AK8156" s="61"/>
      <c r="AL8156" s="61"/>
      <c r="AM8156" s="61"/>
      <c r="AN8156" s="61"/>
      <c r="AO8156" s="61"/>
      <c r="AP8156" s="62"/>
      <c r="AQ8156" s="61"/>
      <c r="AR8156" s="61"/>
      <c r="AS8156" s="61"/>
      <c r="AT8156" s="61"/>
      <c r="AU8156" s="61"/>
      <c r="AV8156" s="61"/>
      <c r="AW8156" s="60"/>
    </row>
    <row r="8157" s="59" customFormat="1" customHeight="1" spans="1:49">
      <c r="A8157" s="60"/>
      <c r="B8157" s="60"/>
      <c r="C8157" s="60"/>
      <c r="D8157" s="60"/>
      <c r="H8157" s="61"/>
      <c r="I8157" s="61"/>
      <c r="J8157" s="61"/>
      <c r="K8157" s="61"/>
      <c r="L8157" s="61"/>
      <c r="M8157" s="61"/>
      <c r="N8157" s="61"/>
      <c r="O8157" s="61"/>
      <c r="P8157" s="61"/>
      <c r="Q8157" s="61"/>
      <c r="R8157" s="61"/>
      <c r="S8157" s="61"/>
      <c r="T8157" s="61"/>
      <c r="U8157" s="61"/>
      <c r="V8157" s="61"/>
      <c r="W8157" s="61"/>
      <c r="X8157" s="61"/>
      <c r="Y8157" s="61"/>
      <c r="Z8157" s="61"/>
      <c r="AA8157" s="61"/>
      <c r="AB8157" s="61"/>
      <c r="AC8157" s="61"/>
      <c r="AD8157" s="61"/>
      <c r="AE8157" s="61"/>
      <c r="AF8157" s="61"/>
      <c r="AG8157" s="61"/>
      <c r="AH8157" s="61"/>
      <c r="AI8157" s="61"/>
      <c r="AJ8157" s="61"/>
      <c r="AK8157" s="61"/>
      <c r="AL8157" s="61"/>
      <c r="AM8157" s="61"/>
      <c r="AN8157" s="61"/>
      <c r="AO8157" s="61"/>
      <c r="AP8157" s="62"/>
      <c r="AQ8157" s="61"/>
      <c r="AR8157" s="61"/>
      <c r="AS8157" s="61"/>
      <c r="AT8157" s="61"/>
      <c r="AU8157" s="61"/>
      <c r="AV8157" s="61"/>
      <c r="AW8157" s="60"/>
    </row>
    <row r="8158" s="59" customFormat="1" customHeight="1" spans="1:49">
      <c r="A8158" s="60"/>
      <c r="B8158" s="60"/>
      <c r="C8158" s="60"/>
      <c r="D8158" s="60"/>
      <c r="H8158" s="61"/>
      <c r="I8158" s="61"/>
      <c r="J8158" s="61"/>
      <c r="K8158" s="61"/>
      <c r="L8158" s="61"/>
      <c r="M8158" s="61"/>
      <c r="N8158" s="61"/>
      <c r="O8158" s="61"/>
      <c r="P8158" s="61"/>
      <c r="Q8158" s="61"/>
      <c r="R8158" s="61"/>
      <c r="S8158" s="61"/>
      <c r="T8158" s="61"/>
      <c r="U8158" s="61"/>
      <c r="V8158" s="61"/>
      <c r="W8158" s="61"/>
      <c r="X8158" s="61"/>
      <c r="Y8158" s="61"/>
      <c r="Z8158" s="61"/>
      <c r="AA8158" s="61"/>
      <c r="AB8158" s="61"/>
      <c r="AC8158" s="61"/>
      <c r="AD8158" s="61"/>
      <c r="AE8158" s="61"/>
      <c r="AF8158" s="61"/>
      <c r="AG8158" s="61"/>
      <c r="AH8158" s="61"/>
      <c r="AI8158" s="61"/>
      <c r="AJ8158" s="61"/>
      <c r="AK8158" s="61"/>
      <c r="AL8158" s="61"/>
      <c r="AM8158" s="61"/>
      <c r="AN8158" s="61"/>
      <c r="AO8158" s="61"/>
      <c r="AP8158" s="62"/>
      <c r="AQ8158" s="61"/>
      <c r="AR8158" s="61"/>
      <c r="AS8158" s="61"/>
      <c r="AT8158" s="61"/>
      <c r="AU8158" s="61"/>
      <c r="AV8158" s="61"/>
      <c r="AW8158" s="60"/>
    </row>
    <row r="8159" s="59" customFormat="1" customHeight="1" spans="1:49">
      <c r="A8159" s="60"/>
      <c r="B8159" s="60"/>
      <c r="C8159" s="60"/>
      <c r="D8159" s="60"/>
      <c r="H8159" s="61"/>
      <c r="I8159" s="61"/>
      <c r="J8159" s="61"/>
      <c r="K8159" s="61"/>
      <c r="L8159" s="61"/>
      <c r="M8159" s="61"/>
      <c r="N8159" s="61"/>
      <c r="O8159" s="61"/>
      <c r="P8159" s="61"/>
      <c r="Q8159" s="61"/>
      <c r="R8159" s="61"/>
      <c r="S8159" s="61"/>
      <c r="T8159" s="61"/>
      <c r="U8159" s="61"/>
      <c r="V8159" s="61"/>
      <c r="W8159" s="61"/>
      <c r="X8159" s="61"/>
      <c r="Y8159" s="61"/>
      <c r="Z8159" s="61"/>
      <c r="AA8159" s="61"/>
      <c r="AB8159" s="61"/>
      <c r="AC8159" s="61"/>
      <c r="AD8159" s="61"/>
      <c r="AE8159" s="61"/>
      <c r="AF8159" s="61"/>
      <c r="AG8159" s="61"/>
      <c r="AH8159" s="61"/>
      <c r="AI8159" s="61"/>
      <c r="AJ8159" s="61"/>
      <c r="AK8159" s="61"/>
      <c r="AL8159" s="61"/>
      <c r="AM8159" s="61"/>
      <c r="AN8159" s="61"/>
      <c r="AO8159" s="61"/>
      <c r="AP8159" s="62"/>
      <c r="AQ8159" s="61"/>
      <c r="AR8159" s="61"/>
      <c r="AS8159" s="61"/>
      <c r="AT8159" s="61"/>
      <c r="AU8159" s="61"/>
      <c r="AV8159" s="61"/>
      <c r="AW8159" s="60"/>
    </row>
    <row r="8160" s="59" customFormat="1" customHeight="1" spans="1:49">
      <c r="A8160" s="60"/>
      <c r="B8160" s="60"/>
      <c r="C8160" s="60"/>
      <c r="D8160" s="60"/>
      <c r="H8160" s="61"/>
      <c r="I8160" s="61"/>
      <c r="J8160" s="61"/>
      <c r="K8160" s="61"/>
      <c r="L8160" s="61"/>
      <c r="M8160" s="61"/>
      <c r="N8160" s="61"/>
      <c r="O8160" s="61"/>
      <c r="P8160" s="61"/>
      <c r="Q8160" s="61"/>
      <c r="R8160" s="61"/>
      <c r="S8160" s="61"/>
      <c r="T8160" s="61"/>
      <c r="U8160" s="61"/>
      <c r="V8160" s="61"/>
      <c r="W8160" s="61"/>
      <c r="X8160" s="61"/>
      <c r="Y8160" s="61"/>
      <c r="Z8160" s="61"/>
      <c r="AA8160" s="61"/>
      <c r="AB8160" s="61"/>
      <c r="AC8160" s="61"/>
      <c r="AD8160" s="61"/>
      <c r="AE8160" s="61"/>
      <c r="AF8160" s="61"/>
      <c r="AG8160" s="61"/>
      <c r="AH8160" s="61"/>
      <c r="AI8160" s="61"/>
      <c r="AJ8160" s="61"/>
      <c r="AK8160" s="61"/>
      <c r="AL8160" s="61"/>
      <c r="AM8160" s="61"/>
      <c r="AN8160" s="61"/>
      <c r="AO8160" s="61"/>
      <c r="AP8160" s="62"/>
      <c r="AQ8160" s="61"/>
      <c r="AR8160" s="61"/>
      <c r="AS8160" s="61"/>
      <c r="AT8160" s="61"/>
      <c r="AU8160" s="61"/>
      <c r="AV8160" s="61"/>
      <c r="AW8160" s="60"/>
    </row>
    <row r="8161" s="59" customFormat="1" customHeight="1" spans="1:49">
      <c r="A8161" s="60"/>
      <c r="B8161" s="60"/>
      <c r="C8161" s="60"/>
      <c r="D8161" s="60"/>
      <c r="H8161" s="61"/>
      <c r="I8161" s="61"/>
      <c r="J8161" s="61"/>
      <c r="K8161" s="61"/>
      <c r="L8161" s="61"/>
      <c r="M8161" s="61"/>
      <c r="N8161" s="61"/>
      <c r="O8161" s="61"/>
      <c r="P8161" s="61"/>
      <c r="Q8161" s="61"/>
      <c r="R8161" s="61"/>
      <c r="S8161" s="61"/>
      <c r="T8161" s="61"/>
      <c r="U8161" s="61"/>
      <c r="V8161" s="61"/>
      <c r="W8161" s="61"/>
      <c r="X8161" s="61"/>
      <c r="Y8161" s="61"/>
      <c r="Z8161" s="61"/>
      <c r="AA8161" s="61"/>
      <c r="AB8161" s="61"/>
      <c r="AC8161" s="61"/>
      <c r="AD8161" s="61"/>
      <c r="AE8161" s="61"/>
      <c r="AF8161" s="61"/>
      <c r="AG8161" s="61"/>
      <c r="AH8161" s="61"/>
      <c r="AI8161" s="61"/>
      <c r="AJ8161" s="61"/>
      <c r="AK8161" s="61"/>
      <c r="AL8161" s="61"/>
      <c r="AM8161" s="61"/>
      <c r="AN8161" s="61"/>
      <c r="AO8161" s="61"/>
      <c r="AP8161" s="62"/>
      <c r="AQ8161" s="61"/>
      <c r="AR8161" s="61"/>
      <c r="AS8161" s="61"/>
      <c r="AT8161" s="61"/>
      <c r="AU8161" s="61"/>
      <c r="AV8161" s="61"/>
      <c r="AW8161" s="60"/>
    </row>
    <row r="8162" s="59" customFormat="1" customHeight="1" spans="1:49">
      <c r="A8162" s="60"/>
      <c r="B8162" s="60"/>
      <c r="C8162" s="60"/>
      <c r="D8162" s="60"/>
      <c r="H8162" s="61"/>
      <c r="I8162" s="61"/>
      <c r="J8162" s="61"/>
      <c r="K8162" s="61"/>
      <c r="L8162" s="61"/>
      <c r="M8162" s="61"/>
      <c r="N8162" s="61"/>
      <c r="O8162" s="61"/>
      <c r="P8162" s="61"/>
      <c r="Q8162" s="61"/>
      <c r="R8162" s="61"/>
      <c r="S8162" s="61"/>
      <c r="T8162" s="61"/>
      <c r="U8162" s="61"/>
      <c r="V8162" s="61"/>
      <c r="W8162" s="61"/>
      <c r="X8162" s="61"/>
      <c r="Y8162" s="61"/>
      <c r="Z8162" s="61"/>
      <c r="AA8162" s="61"/>
      <c r="AB8162" s="61"/>
      <c r="AC8162" s="61"/>
      <c r="AD8162" s="61"/>
      <c r="AE8162" s="61"/>
      <c r="AF8162" s="61"/>
      <c r="AG8162" s="61"/>
      <c r="AH8162" s="61"/>
      <c r="AI8162" s="61"/>
      <c r="AJ8162" s="61"/>
      <c r="AK8162" s="61"/>
      <c r="AL8162" s="61"/>
      <c r="AM8162" s="61"/>
      <c r="AN8162" s="61"/>
      <c r="AO8162" s="61"/>
      <c r="AP8162" s="62"/>
      <c r="AQ8162" s="61"/>
      <c r="AR8162" s="61"/>
      <c r="AS8162" s="61"/>
      <c r="AT8162" s="61"/>
      <c r="AU8162" s="61"/>
      <c r="AV8162" s="61"/>
      <c r="AW8162" s="60"/>
    </row>
    <row r="8163" s="59" customFormat="1" customHeight="1" spans="1:49">
      <c r="A8163" s="60"/>
      <c r="B8163" s="60"/>
      <c r="C8163" s="60"/>
      <c r="D8163" s="60"/>
      <c r="H8163" s="61"/>
      <c r="I8163" s="61"/>
      <c r="J8163" s="61"/>
      <c r="K8163" s="61"/>
      <c r="L8163" s="61"/>
      <c r="M8163" s="61"/>
      <c r="N8163" s="61"/>
      <c r="O8163" s="61"/>
      <c r="P8163" s="61"/>
      <c r="Q8163" s="61"/>
      <c r="R8163" s="61"/>
      <c r="S8163" s="61"/>
      <c r="T8163" s="61"/>
      <c r="U8163" s="61"/>
      <c r="V8163" s="61"/>
      <c r="W8163" s="61"/>
      <c r="X8163" s="61"/>
      <c r="Y8163" s="61"/>
      <c r="Z8163" s="61"/>
      <c r="AA8163" s="61"/>
      <c r="AB8163" s="61"/>
      <c r="AC8163" s="61"/>
      <c r="AD8163" s="61"/>
      <c r="AE8163" s="61"/>
      <c r="AF8163" s="61"/>
      <c r="AG8163" s="61"/>
      <c r="AH8163" s="61"/>
      <c r="AI8163" s="61"/>
      <c r="AJ8163" s="61"/>
      <c r="AK8163" s="61"/>
      <c r="AL8163" s="61"/>
      <c r="AM8163" s="61"/>
      <c r="AN8163" s="61"/>
      <c r="AO8163" s="61"/>
      <c r="AP8163" s="62"/>
      <c r="AQ8163" s="61"/>
      <c r="AR8163" s="61"/>
      <c r="AS8163" s="61"/>
      <c r="AT8163" s="61"/>
      <c r="AU8163" s="61"/>
      <c r="AV8163" s="61"/>
      <c r="AW8163" s="60"/>
    </row>
    <row r="8164" s="59" customFormat="1" customHeight="1" spans="1:49">
      <c r="A8164" s="60"/>
      <c r="B8164" s="60"/>
      <c r="C8164" s="60"/>
      <c r="D8164" s="60"/>
      <c r="H8164" s="61"/>
      <c r="I8164" s="61"/>
      <c r="J8164" s="61"/>
      <c r="K8164" s="61"/>
      <c r="L8164" s="61"/>
      <c r="M8164" s="61"/>
      <c r="N8164" s="61"/>
      <c r="O8164" s="61"/>
      <c r="P8164" s="61"/>
      <c r="Q8164" s="61"/>
      <c r="R8164" s="61"/>
      <c r="S8164" s="61"/>
      <c r="T8164" s="61"/>
      <c r="U8164" s="61"/>
      <c r="V8164" s="61"/>
      <c r="W8164" s="61"/>
      <c r="X8164" s="61"/>
      <c r="Y8164" s="61"/>
      <c r="Z8164" s="61"/>
      <c r="AA8164" s="61"/>
      <c r="AB8164" s="61"/>
      <c r="AC8164" s="61"/>
      <c r="AD8164" s="61"/>
      <c r="AE8164" s="61"/>
      <c r="AF8164" s="61"/>
      <c r="AG8164" s="61"/>
      <c r="AH8164" s="61"/>
      <c r="AI8164" s="61"/>
      <c r="AJ8164" s="61"/>
      <c r="AK8164" s="61"/>
      <c r="AL8164" s="61"/>
      <c r="AM8164" s="61"/>
      <c r="AN8164" s="61"/>
      <c r="AO8164" s="61"/>
      <c r="AP8164" s="62"/>
      <c r="AQ8164" s="61"/>
      <c r="AR8164" s="61"/>
      <c r="AS8164" s="61"/>
      <c r="AT8164" s="61"/>
      <c r="AU8164" s="61"/>
      <c r="AV8164" s="61"/>
      <c r="AW8164" s="60"/>
    </row>
    <row r="8165" s="59" customFormat="1" customHeight="1" spans="1:49">
      <c r="A8165" s="60"/>
      <c r="B8165" s="60"/>
      <c r="C8165" s="60"/>
      <c r="D8165" s="60"/>
      <c r="H8165" s="61"/>
      <c r="I8165" s="61"/>
      <c r="J8165" s="61"/>
      <c r="K8165" s="61"/>
      <c r="L8165" s="61"/>
      <c r="M8165" s="61"/>
      <c r="N8165" s="61"/>
      <c r="O8165" s="61"/>
      <c r="P8165" s="61"/>
      <c r="Q8165" s="61"/>
      <c r="R8165" s="61"/>
      <c r="S8165" s="61"/>
      <c r="T8165" s="61"/>
      <c r="U8165" s="61"/>
      <c r="V8165" s="61"/>
      <c r="W8165" s="61"/>
      <c r="X8165" s="61"/>
      <c r="Y8165" s="61"/>
      <c r="Z8165" s="61"/>
      <c r="AA8165" s="61"/>
      <c r="AB8165" s="61"/>
      <c r="AC8165" s="61"/>
      <c r="AD8165" s="61"/>
      <c r="AE8165" s="61"/>
      <c r="AF8165" s="61"/>
      <c r="AG8165" s="61"/>
      <c r="AH8165" s="61"/>
      <c r="AI8165" s="61"/>
      <c r="AJ8165" s="61"/>
      <c r="AK8165" s="61"/>
      <c r="AL8165" s="61"/>
      <c r="AM8165" s="61"/>
      <c r="AN8165" s="61"/>
      <c r="AO8165" s="61"/>
      <c r="AP8165" s="62"/>
      <c r="AQ8165" s="61"/>
      <c r="AR8165" s="61"/>
      <c r="AS8165" s="61"/>
      <c r="AT8165" s="61"/>
      <c r="AU8165" s="61"/>
      <c r="AV8165" s="61"/>
      <c r="AW8165" s="60"/>
    </row>
    <row r="8166" s="59" customFormat="1" customHeight="1" spans="1:49">
      <c r="A8166" s="60"/>
      <c r="B8166" s="60"/>
      <c r="C8166" s="60"/>
      <c r="D8166" s="60"/>
      <c r="H8166" s="61"/>
      <c r="I8166" s="61"/>
      <c r="J8166" s="61"/>
      <c r="K8166" s="61"/>
      <c r="L8166" s="61"/>
      <c r="M8166" s="61"/>
      <c r="N8166" s="61"/>
      <c r="O8166" s="61"/>
      <c r="P8166" s="61"/>
      <c r="Q8166" s="61"/>
      <c r="R8166" s="61"/>
      <c r="S8166" s="61"/>
      <c r="T8166" s="61"/>
      <c r="U8166" s="61"/>
      <c r="V8166" s="61"/>
      <c r="W8166" s="61"/>
      <c r="X8166" s="61"/>
      <c r="Y8166" s="61"/>
      <c r="Z8166" s="61"/>
      <c r="AA8166" s="61"/>
      <c r="AB8166" s="61"/>
      <c r="AC8166" s="61"/>
      <c r="AD8166" s="61"/>
      <c r="AE8166" s="61"/>
      <c r="AF8166" s="61"/>
      <c r="AG8166" s="61"/>
      <c r="AH8166" s="61"/>
      <c r="AI8166" s="61"/>
      <c r="AJ8166" s="61"/>
      <c r="AK8166" s="61"/>
      <c r="AL8166" s="61"/>
      <c r="AM8166" s="61"/>
      <c r="AN8166" s="61"/>
      <c r="AO8166" s="61"/>
      <c r="AP8166" s="62"/>
      <c r="AQ8166" s="61"/>
      <c r="AR8166" s="61"/>
      <c r="AS8166" s="61"/>
      <c r="AT8166" s="61"/>
      <c r="AU8166" s="61"/>
      <c r="AV8166" s="61"/>
      <c r="AW8166" s="60"/>
    </row>
    <row r="8167" s="59" customFormat="1" customHeight="1" spans="1:49">
      <c r="A8167" s="60"/>
      <c r="B8167" s="60"/>
      <c r="C8167" s="60"/>
      <c r="D8167" s="60"/>
      <c r="H8167" s="61"/>
      <c r="I8167" s="61"/>
      <c r="J8167" s="61"/>
      <c r="K8167" s="61"/>
      <c r="L8167" s="61"/>
      <c r="M8167" s="61"/>
      <c r="N8167" s="61"/>
      <c r="O8167" s="61"/>
      <c r="P8167" s="61"/>
      <c r="Q8167" s="61"/>
      <c r="R8167" s="61"/>
      <c r="S8167" s="61"/>
      <c r="T8167" s="61"/>
      <c r="U8167" s="61"/>
      <c r="V8167" s="61"/>
      <c r="W8167" s="61"/>
      <c r="X8167" s="61"/>
      <c r="Y8167" s="61"/>
      <c r="Z8167" s="61"/>
      <c r="AA8167" s="61"/>
      <c r="AB8167" s="61"/>
      <c r="AC8167" s="61"/>
      <c r="AD8167" s="61"/>
      <c r="AE8167" s="61"/>
      <c r="AF8167" s="61"/>
      <c r="AG8167" s="61"/>
      <c r="AH8167" s="61"/>
      <c r="AI8167" s="61"/>
      <c r="AJ8167" s="61"/>
      <c r="AK8167" s="61"/>
      <c r="AL8167" s="61"/>
      <c r="AM8167" s="61"/>
      <c r="AN8167" s="61"/>
      <c r="AO8167" s="61"/>
      <c r="AP8167" s="62"/>
      <c r="AQ8167" s="61"/>
      <c r="AR8167" s="61"/>
      <c r="AS8167" s="61"/>
      <c r="AT8167" s="61"/>
      <c r="AU8167" s="61"/>
      <c r="AV8167" s="61"/>
      <c r="AW8167" s="60"/>
    </row>
    <row r="8168" s="59" customFormat="1" customHeight="1" spans="1:49">
      <c r="A8168" s="60"/>
      <c r="B8168" s="60"/>
      <c r="C8168" s="60"/>
      <c r="D8168" s="60"/>
      <c r="H8168" s="61"/>
      <c r="I8168" s="61"/>
      <c r="J8168" s="61"/>
      <c r="K8168" s="61"/>
      <c r="L8168" s="61"/>
      <c r="M8168" s="61"/>
      <c r="N8168" s="61"/>
      <c r="O8168" s="61"/>
      <c r="P8168" s="61"/>
      <c r="Q8168" s="61"/>
      <c r="R8168" s="61"/>
      <c r="S8168" s="61"/>
      <c r="T8168" s="61"/>
      <c r="U8168" s="61"/>
      <c r="V8168" s="61"/>
      <c r="W8168" s="61"/>
      <c r="X8168" s="61"/>
      <c r="Y8168" s="61"/>
      <c r="Z8168" s="61"/>
      <c r="AA8168" s="61"/>
      <c r="AB8168" s="61"/>
      <c r="AC8168" s="61"/>
      <c r="AD8168" s="61"/>
      <c r="AE8168" s="61"/>
      <c r="AF8168" s="61"/>
      <c r="AG8168" s="61"/>
      <c r="AH8168" s="61"/>
      <c r="AI8168" s="61"/>
      <c r="AJ8168" s="61"/>
      <c r="AK8168" s="61"/>
      <c r="AL8168" s="61"/>
      <c r="AM8168" s="61"/>
      <c r="AN8168" s="61"/>
      <c r="AO8168" s="61"/>
      <c r="AP8168" s="62"/>
      <c r="AQ8168" s="61"/>
      <c r="AR8168" s="61"/>
      <c r="AS8168" s="61"/>
      <c r="AT8168" s="61"/>
      <c r="AU8168" s="61"/>
      <c r="AV8168" s="61"/>
      <c r="AW8168" s="60"/>
    </row>
    <row r="8169" s="59" customFormat="1" customHeight="1" spans="1:49">
      <c r="A8169" s="60"/>
      <c r="B8169" s="60"/>
      <c r="C8169" s="60"/>
      <c r="D8169" s="60"/>
      <c r="H8169" s="61"/>
      <c r="I8169" s="61"/>
      <c r="J8169" s="61"/>
      <c r="K8169" s="61"/>
      <c r="L8169" s="61"/>
      <c r="M8169" s="61"/>
      <c r="N8169" s="61"/>
      <c r="O8169" s="61"/>
      <c r="P8169" s="61"/>
      <c r="Q8169" s="61"/>
      <c r="R8169" s="61"/>
      <c r="S8169" s="61"/>
      <c r="T8169" s="61"/>
      <c r="U8169" s="61"/>
      <c r="V8169" s="61"/>
      <c r="W8169" s="61"/>
      <c r="X8169" s="61"/>
      <c r="Y8169" s="61"/>
      <c r="Z8169" s="61"/>
      <c r="AA8169" s="61"/>
      <c r="AB8169" s="61"/>
      <c r="AC8169" s="61"/>
      <c r="AD8169" s="61"/>
      <c r="AE8169" s="61"/>
      <c r="AF8169" s="61"/>
      <c r="AG8169" s="61"/>
      <c r="AH8169" s="61"/>
      <c r="AI8169" s="61"/>
      <c r="AJ8169" s="61"/>
      <c r="AK8169" s="61"/>
      <c r="AL8169" s="61"/>
      <c r="AM8169" s="61"/>
      <c r="AN8169" s="61"/>
      <c r="AO8169" s="61"/>
      <c r="AP8169" s="62"/>
      <c r="AQ8169" s="61"/>
      <c r="AR8169" s="61"/>
      <c r="AS8169" s="61"/>
      <c r="AT8169" s="61"/>
      <c r="AU8169" s="61"/>
      <c r="AV8169" s="61"/>
      <c r="AW8169" s="60"/>
    </row>
    <row r="8170" s="59" customFormat="1" customHeight="1" spans="1:49">
      <c r="A8170" s="60"/>
      <c r="B8170" s="60"/>
      <c r="C8170" s="60"/>
      <c r="D8170" s="60"/>
      <c r="H8170" s="61"/>
      <c r="I8170" s="61"/>
      <c r="J8170" s="61"/>
      <c r="K8170" s="61"/>
      <c r="L8170" s="61"/>
      <c r="M8170" s="61"/>
      <c r="N8170" s="61"/>
      <c r="O8170" s="61"/>
      <c r="P8170" s="61"/>
      <c r="Q8170" s="61"/>
      <c r="R8170" s="61"/>
      <c r="S8170" s="61"/>
      <c r="T8170" s="61"/>
      <c r="U8170" s="61"/>
      <c r="V8170" s="61"/>
      <c r="W8170" s="61"/>
      <c r="X8170" s="61"/>
      <c r="Y8170" s="61"/>
      <c r="Z8170" s="61"/>
      <c r="AA8170" s="61"/>
      <c r="AB8170" s="61"/>
      <c r="AC8170" s="61"/>
      <c r="AD8170" s="61"/>
      <c r="AE8170" s="61"/>
      <c r="AF8170" s="61"/>
      <c r="AG8170" s="61"/>
      <c r="AH8170" s="61"/>
      <c r="AI8170" s="61"/>
      <c r="AJ8170" s="61"/>
      <c r="AK8170" s="61"/>
      <c r="AL8170" s="61"/>
      <c r="AM8170" s="61"/>
      <c r="AN8170" s="61"/>
      <c r="AO8170" s="61"/>
      <c r="AP8170" s="62"/>
      <c r="AQ8170" s="61"/>
      <c r="AR8170" s="61"/>
      <c r="AS8170" s="61"/>
      <c r="AT8170" s="61"/>
      <c r="AU8170" s="61"/>
      <c r="AV8170" s="61"/>
      <c r="AW8170" s="60"/>
    </row>
    <row r="8171" s="59" customFormat="1" customHeight="1" spans="1:49">
      <c r="A8171" s="60"/>
      <c r="B8171" s="60"/>
      <c r="C8171" s="60"/>
      <c r="D8171" s="60"/>
      <c r="H8171" s="61"/>
      <c r="I8171" s="61"/>
      <c r="J8171" s="61"/>
      <c r="K8171" s="61"/>
      <c r="L8171" s="61"/>
      <c r="M8171" s="61"/>
      <c r="N8171" s="61"/>
      <c r="O8171" s="61"/>
      <c r="P8171" s="61"/>
      <c r="Q8171" s="61"/>
      <c r="R8171" s="61"/>
      <c r="S8171" s="61"/>
      <c r="T8171" s="61"/>
      <c r="U8171" s="61"/>
      <c r="V8171" s="61"/>
      <c r="W8171" s="61"/>
      <c r="X8171" s="61"/>
      <c r="Y8171" s="61"/>
      <c r="Z8171" s="61"/>
      <c r="AA8171" s="61"/>
      <c r="AB8171" s="61"/>
      <c r="AC8171" s="61"/>
      <c r="AD8171" s="61"/>
      <c r="AE8171" s="61"/>
      <c r="AF8171" s="61"/>
      <c r="AG8171" s="61"/>
      <c r="AH8171" s="61"/>
      <c r="AI8171" s="61"/>
      <c r="AJ8171" s="61"/>
      <c r="AK8171" s="61"/>
      <c r="AL8171" s="61"/>
      <c r="AM8171" s="61"/>
      <c r="AN8171" s="61"/>
      <c r="AO8171" s="61"/>
      <c r="AP8171" s="62"/>
      <c r="AQ8171" s="61"/>
      <c r="AR8171" s="61"/>
      <c r="AS8171" s="61"/>
      <c r="AT8171" s="61"/>
      <c r="AU8171" s="61"/>
      <c r="AV8171" s="61"/>
      <c r="AW8171" s="60"/>
    </row>
    <row r="8172" s="59" customFormat="1" customHeight="1" spans="1:49">
      <c r="A8172" s="60"/>
      <c r="B8172" s="60"/>
      <c r="C8172" s="60"/>
      <c r="D8172" s="60"/>
      <c r="H8172" s="61"/>
      <c r="I8172" s="61"/>
      <c r="J8172" s="61"/>
      <c r="K8172" s="61"/>
      <c r="L8172" s="61"/>
      <c r="M8172" s="61"/>
      <c r="N8172" s="61"/>
      <c r="O8172" s="61"/>
      <c r="P8172" s="61"/>
      <c r="Q8172" s="61"/>
      <c r="R8172" s="61"/>
      <c r="S8172" s="61"/>
      <c r="T8172" s="61"/>
      <c r="U8172" s="61"/>
      <c r="V8172" s="61"/>
      <c r="W8172" s="61"/>
      <c r="X8172" s="61"/>
      <c r="Y8172" s="61"/>
      <c r="Z8172" s="61"/>
      <c r="AA8172" s="61"/>
      <c r="AB8172" s="61"/>
      <c r="AC8172" s="61"/>
      <c r="AD8172" s="61"/>
      <c r="AE8172" s="61"/>
      <c r="AF8172" s="61"/>
      <c r="AG8172" s="61"/>
      <c r="AH8172" s="61"/>
      <c r="AI8172" s="61"/>
      <c r="AJ8172" s="61"/>
      <c r="AK8172" s="61"/>
      <c r="AL8172" s="61"/>
      <c r="AM8172" s="61"/>
      <c r="AN8172" s="61"/>
      <c r="AO8172" s="61"/>
      <c r="AP8172" s="62"/>
      <c r="AQ8172" s="61"/>
      <c r="AR8172" s="61"/>
      <c r="AS8172" s="61"/>
      <c r="AT8172" s="61"/>
      <c r="AU8172" s="61"/>
      <c r="AV8172" s="61"/>
      <c r="AW8172" s="60"/>
    </row>
    <row r="8173" s="59" customFormat="1" customHeight="1" spans="1:49">
      <c r="A8173" s="60"/>
      <c r="B8173" s="60"/>
      <c r="C8173" s="60"/>
      <c r="D8173" s="60"/>
      <c r="H8173" s="61"/>
      <c r="I8173" s="61"/>
      <c r="J8173" s="61"/>
      <c r="K8173" s="61"/>
      <c r="L8173" s="61"/>
      <c r="M8173" s="61"/>
      <c r="N8173" s="61"/>
      <c r="O8173" s="61"/>
      <c r="P8173" s="61"/>
      <c r="Q8173" s="61"/>
      <c r="R8173" s="61"/>
      <c r="S8173" s="61"/>
      <c r="T8173" s="61"/>
      <c r="U8173" s="61"/>
      <c r="V8173" s="61"/>
      <c r="W8173" s="61"/>
      <c r="X8173" s="61"/>
      <c r="Y8173" s="61"/>
      <c r="Z8173" s="61"/>
      <c r="AA8173" s="61"/>
      <c r="AB8173" s="61"/>
      <c r="AC8173" s="61"/>
      <c r="AD8173" s="61"/>
      <c r="AE8173" s="61"/>
      <c r="AF8173" s="61"/>
      <c r="AG8173" s="61"/>
      <c r="AH8173" s="61"/>
      <c r="AI8173" s="61"/>
      <c r="AJ8173" s="61"/>
      <c r="AK8173" s="61"/>
      <c r="AL8173" s="61"/>
      <c r="AM8173" s="61"/>
      <c r="AN8173" s="61"/>
      <c r="AO8173" s="61"/>
      <c r="AP8173" s="62"/>
      <c r="AQ8173" s="61"/>
      <c r="AR8173" s="61"/>
      <c r="AS8173" s="61"/>
      <c r="AT8173" s="61"/>
      <c r="AU8173" s="61"/>
      <c r="AV8173" s="61"/>
      <c r="AW8173" s="60"/>
    </row>
    <row r="8174" s="59" customFormat="1" customHeight="1" spans="1:49">
      <c r="A8174" s="60"/>
      <c r="B8174" s="60"/>
      <c r="C8174" s="60"/>
      <c r="D8174" s="60"/>
      <c r="H8174" s="61"/>
      <c r="I8174" s="61"/>
      <c r="J8174" s="61"/>
      <c r="K8174" s="61"/>
      <c r="L8174" s="61"/>
      <c r="M8174" s="61"/>
      <c r="N8174" s="61"/>
      <c r="O8174" s="61"/>
      <c r="P8174" s="61"/>
      <c r="Q8174" s="61"/>
      <c r="R8174" s="61"/>
      <c r="S8174" s="61"/>
      <c r="T8174" s="61"/>
      <c r="U8174" s="61"/>
      <c r="V8174" s="61"/>
      <c r="W8174" s="61"/>
      <c r="X8174" s="61"/>
      <c r="Y8174" s="61"/>
      <c r="Z8174" s="61"/>
      <c r="AA8174" s="61"/>
      <c r="AB8174" s="61"/>
      <c r="AC8174" s="61"/>
      <c r="AD8174" s="61"/>
      <c r="AE8174" s="61"/>
      <c r="AF8174" s="61"/>
      <c r="AG8174" s="61"/>
      <c r="AH8174" s="61"/>
      <c r="AI8174" s="61"/>
      <c r="AJ8174" s="61"/>
      <c r="AK8174" s="61"/>
      <c r="AL8174" s="61"/>
      <c r="AM8174" s="61"/>
      <c r="AN8174" s="61"/>
      <c r="AO8174" s="61"/>
      <c r="AP8174" s="62"/>
      <c r="AQ8174" s="61"/>
      <c r="AR8174" s="61"/>
      <c r="AS8174" s="61"/>
      <c r="AT8174" s="61"/>
      <c r="AU8174" s="61"/>
      <c r="AV8174" s="61"/>
      <c r="AW8174" s="60"/>
    </row>
    <row r="8175" s="59" customFormat="1" customHeight="1" spans="1:49">
      <c r="A8175" s="60"/>
      <c r="B8175" s="60"/>
      <c r="C8175" s="60"/>
      <c r="D8175" s="60"/>
      <c r="H8175" s="61"/>
      <c r="I8175" s="61"/>
      <c r="J8175" s="61"/>
      <c r="K8175" s="61"/>
      <c r="L8175" s="61"/>
      <c r="M8175" s="61"/>
      <c r="N8175" s="61"/>
      <c r="O8175" s="61"/>
      <c r="P8175" s="61"/>
      <c r="Q8175" s="61"/>
      <c r="R8175" s="61"/>
      <c r="S8175" s="61"/>
      <c r="T8175" s="61"/>
      <c r="U8175" s="61"/>
      <c r="V8175" s="61"/>
      <c r="W8175" s="61"/>
      <c r="X8175" s="61"/>
      <c r="Y8175" s="61"/>
      <c r="Z8175" s="61"/>
      <c r="AA8175" s="61"/>
      <c r="AB8175" s="61"/>
      <c r="AC8175" s="61"/>
      <c r="AD8175" s="61"/>
      <c r="AE8175" s="61"/>
      <c r="AF8175" s="61"/>
      <c r="AG8175" s="61"/>
      <c r="AH8175" s="61"/>
      <c r="AI8175" s="61"/>
      <c r="AJ8175" s="61"/>
      <c r="AK8175" s="61"/>
      <c r="AL8175" s="61"/>
      <c r="AM8175" s="61"/>
      <c r="AN8175" s="61"/>
      <c r="AO8175" s="61"/>
      <c r="AP8175" s="62"/>
      <c r="AQ8175" s="61"/>
      <c r="AR8175" s="61"/>
      <c r="AS8175" s="61"/>
      <c r="AT8175" s="61"/>
      <c r="AU8175" s="61"/>
      <c r="AV8175" s="61"/>
      <c r="AW8175" s="60"/>
    </row>
    <row r="8176" s="59" customFormat="1" customHeight="1" spans="1:49">
      <c r="A8176" s="60"/>
      <c r="B8176" s="60"/>
      <c r="C8176" s="60"/>
      <c r="D8176" s="60"/>
      <c r="H8176" s="61"/>
      <c r="I8176" s="61"/>
      <c r="J8176" s="61"/>
      <c r="K8176" s="61"/>
      <c r="L8176" s="61"/>
      <c r="M8176" s="61"/>
      <c r="N8176" s="61"/>
      <c r="O8176" s="61"/>
      <c r="P8176" s="61"/>
      <c r="Q8176" s="61"/>
      <c r="R8176" s="61"/>
      <c r="S8176" s="61"/>
      <c r="T8176" s="61"/>
      <c r="U8176" s="61"/>
      <c r="V8176" s="61"/>
      <c r="W8176" s="61"/>
      <c r="X8176" s="61"/>
      <c r="Y8176" s="61"/>
      <c r="Z8176" s="61"/>
      <c r="AA8176" s="61"/>
      <c r="AB8176" s="61"/>
      <c r="AC8176" s="61"/>
      <c r="AD8176" s="61"/>
      <c r="AE8176" s="61"/>
      <c r="AF8176" s="61"/>
      <c r="AG8176" s="61"/>
      <c r="AH8176" s="61"/>
      <c r="AI8176" s="61"/>
      <c r="AJ8176" s="61"/>
      <c r="AK8176" s="61"/>
      <c r="AL8176" s="61"/>
      <c r="AM8176" s="61"/>
      <c r="AN8176" s="61"/>
      <c r="AO8176" s="61"/>
      <c r="AP8176" s="62"/>
      <c r="AQ8176" s="61"/>
      <c r="AR8176" s="61"/>
      <c r="AS8176" s="61"/>
      <c r="AT8176" s="61"/>
      <c r="AU8176" s="61"/>
      <c r="AV8176" s="61"/>
      <c r="AW8176" s="60"/>
    </row>
    <row r="8177" s="59" customFormat="1" customHeight="1" spans="1:49">
      <c r="A8177" s="60"/>
      <c r="B8177" s="60"/>
      <c r="C8177" s="60"/>
      <c r="D8177" s="60"/>
      <c r="H8177" s="61"/>
      <c r="I8177" s="61"/>
      <c r="J8177" s="61"/>
      <c r="K8177" s="61"/>
      <c r="L8177" s="61"/>
      <c r="M8177" s="61"/>
      <c r="N8177" s="61"/>
      <c r="O8177" s="61"/>
      <c r="P8177" s="61"/>
      <c r="Q8177" s="61"/>
      <c r="R8177" s="61"/>
      <c r="S8177" s="61"/>
      <c r="T8177" s="61"/>
      <c r="U8177" s="61"/>
      <c r="V8177" s="61"/>
      <c r="W8177" s="61"/>
      <c r="X8177" s="61"/>
      <c r="Y8177" s="61"/>
      <c r="Z8177" s="61"/>
      <c r="AA8177" s="61"/>
      <c r="AB8177" s="61"/>
      <c r="AC8177" s="61"/>
      <c r="AD8177" s="61"/>
      <c r="AE8177" s="61"/>
      <c r="AF8177" s="61"/>
      <c r="AG8177" s="61"/>
      <c r="AH8177" s="61"/>
      <c r="AI8177" s="61"/>
      <c r="AJ8177" s="61"/>
      <c r="AK8177" s="61"/>
      <c r="AL8177" s="61"/>
      <c r="AM8177" s="61"/>
      <c r="AN8177" s="61"/>
      <c r="AO8177" s="61"/>
      <c r="AP8177" s="62"/>
      <c r="AQ8177" s="61"/>
      <c r="AR8177" s="61"/>
      <c r="AS8177" s="61"/>
      <c r="AT8177" s="61"/>
      <c r="AU8177" s="61"/>
      <c r="AV8177" s="61"/>
      <c r="AW8177" s="60"/>
    </row>
    <row r="8178" s="59" customFormat="1" customHeight="1" spans="1:49">
      <c r="A8178" s="60"/>
      <c r="B8178" s="60"/>
      <c r="C8178" s="60"/>
      <c r="D8178" s="60"/>
      <c r="H8178" s="61"/>
      <c r="I8178" s="61"/>
      <c r="J8178" s="61"/>
      <c r="K8178" s="61"/>
      <c r="L8178" s="61"/>
      <c r="M8178" s="61"/>
      <c r="N8178" s="61"/>
      <c r="O8178" s="61"/>
      <c r="P8178" s="61"/>
      <c r="Q8178" s="61"/>
      <c r="R8178" s="61"/>
      <c r="S8178" s="61"/>
      <c r="T8178" s="61"/>
      <c r="U8178" s="61"/>
      <c r="V8178" s="61"/>
      <c r="W8178" s="61"/>
      <c r="X8178" s="61"/>
      <c r="Y8178" s="61"/>
      <c r="Z8178" s="61"/>
      <c r="AA8178" s="61"/>
      <c r="AB8178" s="61"/>
      <c r="AC8178" s="61"/>
      <c r="AD8178" s="61"/>
      <c r="AE8178" s="61"/>
      <c r="AF8178" s="61"/>
      <c r="AG8178" s="61"/>
      <c r="AH8178" s="61"/>
      <c r="AI8178" s="61"/>
      <c r="AJ8178" s="61"/>
      <c r="AK8178" s="61"/>
      <c r="AL8178" s="61"/>
      <c r="AM8178" s="61"/>
      <c r="AN8178" s="61"/>
      <c r="AO8178" s="61"/>
      <c r="AP8178" s="62"/>
      <c r="AQ8178" s="61"/>
      <c r="AR8178" s="61"/>
      <c r="AS8178" s="61"/>
      <c r="AT8178" s="61"/>
      <c r="AU8178" s="61"/>
      <c r="AV8178" s="61"/>
      <c r="AW8178" s="60"/>
    </row>
    <row r="8179" s="59" customFormat="1" customHeight="1" spans="1:49">
      <c r="A8179" s="60"/>
      <c r="B8179" s="60"/>
      <c r="C8179" s="60"/>
      <c r="D8179" s="60"/>
      <c r="H8179" s="61"/>
      <c r="I8179" s="61"/>
      <c r="J8179" s="61"/>
      <c r="K8179" s="61"/>
      <c r="L8179" s="61"/>
      <c r="M8179" s="61"/>
      <c r="N8179" s="61"/>
      <c r="O8179" s="61"/>
      <c r="P8179" s="61"/>
      <c r="Q8179" s="61"/>
      <c r="R8179" s="61"/>
      <c r="S8179" s="61"/>
      <c r="T8179" s="61"/>
      <c r="U8179" s="61"/>
      <c r="V8179" s="61"/>
      <c r="W8179" s="61"/>
      <c r="X8179" s="61"/>
      <c r="Y8179" s="61"/>
      <c r="Z8179" s="61"/>
      <c r="AA8179" s="61"/>
      <c r="AB8179" s="61"/>
      <c r="AC8179" s="61"/>
      <c r="AD8179" s="61"/>
      <c r="AE8179" s="61"/>
      <c r="AF8179" s="61"/>
      <c r="AG8179" s="61"/>
      <c r="AH8179" s="61"/>
      <c r="AI8179" s="61"/>
      <c r="AJ8179" s="61"/>
      <c r="AK8179" s="61"/>
      <c r="AL8179" s="61"/>
      <c r="AM8179" s="61"/>
      <c r="AN8179" s="61"/>
      <c r="AO8179" s="61"/>
      <c r="AP8179" s="62"/>
      <c r="AQ8179" s="61"/>
      <c r="AR8179" s="61"/>
      <c r="AS8179" s="61"/>
      <c r="AT8179" s="61"/>
      <c r="AU8179" s="61"/>
      <c r="AV8179" s="61"/>
      <c r="AW8179" s="60"/>
    </row>
    <row r="8180" s="59" customFormat="1" customHeight="1" spans="1:49">
      <c r="A8180" s="60"/>
      <c r="B8180" s="60"/>
      <c r="C8180" s="60"/>
      <c r="D8180" s="60"/>
      <c r="H8180" s="61"/>
      <c r="I8180" s="61"/>
      <c r="J8180" s="61"/>
      <c r="K8180" s="61"/>
      <c r="L8180" s="61"/>
      <c r="M8180" s="61"/>
      <c r="N8180" s="61"/>
      <c r="O8180" s="61"/>
      <c r="P8180" s="61"/>
      <c r="Q8180" s="61"/>
      <c r="R8180" s="61"/>
      <c r="S8180" s="61"/>
      <c r="T8180" s="61"/>
      <c r="U8180" s="61"/>
      <c r="V8180" s="61"/>
      <c r="W8180" s="61"/>
      <c r="X8180" s="61"/>
      <c r="Y8180" s="61"/>
      <c r="Z8180" s="61"/>
      <c r="AA8180" s="61"/>
      <c r="AB8180" s="61"/>
      <c r="AC8180" s="61"/>
      <c r="AD8180" s="61"/>
      <c r="AE8180" s="61"/>
      <c r="AF8180" s="61"/>
      <c r="AG8180" s="61"/>
      <c r="AH8180" s="61"/>
      <c r="AI8180" s="61"/>
      <c r="AJ8180" s="61"/>
      <c r="AK8180" s="61"/>
      <c r="AL8180" s="61"/>
      <c r="AM8180" s="61"/>
      <c r="AN8180" s="61"/>
      <c r="AO8180" s="61"/>
      <c r="AP8180" s="62"/>
      <c r="AQ8180" s="61"/>
      <c r="AR8180" s="61"/>
      <c r="AS8180" s="61"/>
      <c r="AT8180" s="61"/>
      <c r="AU8180" s="61"/>
      <c r="AV8180" s="61"/>
      <c r="AW8180" s="60"/>
    </row>
    <row r="8181" s="59" customFormat="1" customHeight="1" spans="1:49">
      <c r="A8181" s="60"/>
      <c r="B8181" s="60"/>
      <c r="C8181" s="60"/>
      <c r="D8181" s="60"/>
      <c r="H8181" s="61"/>
      <c r="I8181" s="61"/>
      <c r="J8181" s="61"/>
      <c r="K8181" s="61"/>
      <c r="L8181" s="61"/>
      <c r="M8181" s="61"/>
      <c r="N8181" s="61"/>
      <c r="O8181" s="61"/>
      <c r="P8181" s="61"/>
      <c r="Q8181" s="61"/>
      <c r="R8181" s="61"/>
      <c r="S8181" s="61"/>
      <c r="T8181" s="61"/>
      <c r="U8181" s="61"/>
      <c r="V8181" s="61"/>
      <c r="W8181" s="61"/>
      <c r="X8181" s="61"/>
      <c r="Y8181" s="61"/>
      <c r="Z8181" s="61"/>
      <c r="AA8181" s="61"/>
      <c r="AB8181" s="61"/>
      <c r="AC8181" s="61"/>
      <c r="AD8181" s="61"/>
      <c r="AE8181" s="61"/>
      <c r="AF8181" s="61"/>
      <c r="AG8181" s="61"/>
      <c r="AH8181" s="61"/>
      <c r="AI8181" s="61"/>
      <c r="AJ8181" s="61"/>
      <c r="AK8181" s="61"/>
      <c r="AL8181" s="61"/>
      <c r="AM8181" s="61"/>
      <c r="AN8181" s="61"/>
      <c r="AO8181" s="61"/>
      <c r="AP8181" s="62"/>
      <c r="AQ8181" s="61"/>
      <c r="AR8181" s="61"/>
      <c r="AS8181" s="61"/>
      <c r="AT8181" s="61"/>
      <c r="AU8181" s="61"/>
      <c r="AV8181" s="61"/>
      <c r="AW8181" s="60"/>
    </row>
    <row r="8182" s="59" customFormat="1" customHeight="1" spans="1:49">
      <c r="A8182" s="60"/>
      <c r="B8182" s="60"/>
      <c r="C8182" s="60"/>
      <c r="D8182" s="60"/>
      <c r="H8182" s="61"/>
      <c r="I8182" s="61"/>
      <c r="J8182" s="61"/>
      <c r="K8182" s="61"/>
      <c r="L8182" s="61"/>
      <c r="M8182" s="61"/>
      <c r="N8182" s="61"/>
      <c r="O8182" s="61"/>
      <c r="P8182" s="61"/>
      <c r="Q8182" s="61"/>
      <c r="R8182" s="61"/>
      <c r="S8182" s="61"/>
      <c r="T8182" s="61"/>
      <c r="U8182" s="61"/>
      <c r="V8182" s="61"/>
      <c r="W8182" s="61"/>
      <c r="X8182" s="61"/>
      <c r="Y8182" s="61"/>
      <c r="Z8182" s="61"/>
      <c r="AA8182" s="61"/>
      <c r="AB8182" s="61"/>
      <c r="AC8182" s="61"/>
      <c r="AD8182" s="61"/>
      <c r="AE8182" s="61"/>
      <c r="AF8182" s="61"/>
      <c r="AG8182" s="61"/>
      <c r="AH8182" s="61"/>
      <c r="AI8182" s="61"/>
      <c r="AJ8182" s="61"/>
      <c r="AK8182" s="61"/>
      <c r="AL8182" s="61"/>
      <c r="AM8182" s="61"/>
      <c r="AN8182" s="61"/>
      <c r="AO8182" s="61"/>
      <c r="AP8182" s="62"/>
      <c r="AQ8182" s="61"/>
      <c r="AR8182" s="61"/>
      <c r="AS8182" s="61"/>
      <c r="AT8182" s="61"/>
      <c r="AU8182" s="61"/>
      <c r="AV8182" s="61"/>
      <c r="AW8182" s="60"/>
    </row>
    <row r="8183" s="59" customFormat="1" customHeight="1" spans="1:49">
      <c r="A8183" s="60"/>
      <c r="B8183" s="60"/>
      <c r="C8183" s="60"/>
      <c r="D8183" s="60"/>
      <c r="H8183" s="61"/>
      <c r="I8183" s="61"/>
      <c r="J8183" s="61"/>
      <c r="K8183" s="61"/>
      <c r="L8183" s="61"/>
      <c r="M8183" s="61"/>
      <c r="N8183" s="61"/>
      <c r="O8183" s="61"/>
      <c r="P8183" s="61"/>
      <c r="Q8183" s="61"/>
      <c r="R8183" s="61"/>
      <c r="S8183" s="61"/>
      <c r="T8183" s="61"/>
      <c r="U8183" s="61"/>
      <c r="V8183" s="61"/>
      <c r="W8183" s="61"/>
      <c r="X8183" s="61"/>
      <c r="Y8183" s="61"/>
      <c r="Z8183" s="61"/>
      <c r="AA8183" s="61"/>
      <c r="AB8183" s="61"/>
      <c r="AC8183" s="61"/>
      <c r="AD8183" s="61"/>
      <c r="AE8183" s="61"/>
      <c r="AF8183" s="61"/>
      <c r="AG8183" s="61"/>
      <c r="AH8183" s="61"/>
      <c r="AI8183" s="61"/>
      <c r="AJ8183" s="61"/>
      <c r="AK8183" s="61"/>
      <c r="AL8183" s="61"/>
      <c r="AM8183" s="61"/>
      <c r="AN8183" s="61"/>
      <c r="AO8183" s="61"/>
      <c r="AP8183" s="62"/>
      <c r="AQ8183" s="61"/>
      <c r="AR8183" s="61"/>
      <c r="AS8183" s="61"/>
      <c r="AT8183" s="61"/>
      <c r="AU8183" s="61"/>
      <c r="AV8183" s="61"/>
      <c r="AW8183" s="60"/>
    </row>
    <row r="8184" s="59" customFormat="1" customHeight="1" spans="1:49">
      <c r="A8184" s="60"/>
      <c r="B8184" s="60"/>
      <c r="C8184" s="60"/>
      <c r="D8184" s="60"/>
      <c r="H8184" s="61"/>
      <c r="I8184" s="61"/>
      <c r="J8184" s="61"/>
      <c r="K8184" s="61"/>
      <c r="L8184" s="61"/>
      <c r="M8184" s="61"/>
      <c r="N8184" s="61"/>
      <c r="O8184" s="61"/>
      <c r="P8184" s="61"/>
      <c r="Q8184" s="61"/>
      <c r="R8184" s="61"/>
      <c r="S8184" s="61"/>
      <c r="T8184" s="61"/>
      <c r="U8184" s="61"/>
      <c r="V8184" s="61"/>
      <c r="W8184" s="61"/>
      <c r="X8184" s="61"/>
      <c r="Y8184" s="61"/>
      <c r="Z8184" s="61"/>
      <c r="AA8184" s="61"/>
      <c r="AB8184" s="61"/>
      <c r="AC8184" s="61"/>
      <c r="AD8184" s="61"/>
      <c r="AE8184" s="61"/>
      <c r="AF8184" s="61"/>
      <c r="AG8184" s="61"/>
      <c r="AH8184" s="61"/>
      <c r="AI8184" s="61"/>
      <c r="AJ8184" s="61"/>
      <c r="AK8184" s="61"/>
      <c r="AL8184" s="61"/>
      <c r="AM8184" s="61"/>
      <c r="AN8184" s="61"/>
      <c r="AO8184" s="61"/>
      <c r="AP8184" s="62"/>
      <c r="AQ8184" s="61"/>
      <c r="AR8184" s="61"/>
      <c r="AS8184" s="61"/>
      <c r="AT8184" s="61"/>
      <c r="AU8184" s="61"/>
      <c r="AV8184" s="61"/>
      <c r="AW8184" s="60"/>
    </row>
    <row r="8185" s="59" customFormat="1" customHeight="1" spans="1:49">
      <c r="A8185" s="60"/>
      <c r="B8185" s="60"/>
      <c r="C8185" s="60"/>
      <c r="D8185" s="60"/>
      <c r="H8185" s="61"/>
      <c r="I8185" s="61"/>
      <c r="J8185" s="61"/>
      <c r="K8185" s="61"/>
      <c r="L8185" s="61"/>
      <c r="M8185" s="61"/>
      <c r="N8185" s="61"/>
      <c r="O8185" s="61"/>
      <c r="P8185" s="61"/>
      <c r="Q8185" s="61"/>
      <c r="R8185" s="61"/>
      <c r="S8185" s="61"/>
      <c r="T8185" s="61"/>
      <c r="U8185" s="61"/>
      <c r="V8185" s="61"/>
      <c r="W8185" s="61"/>
      <c r="X8185" s="61"/>
      <c r="Y8185" s="61"/>
      <c r="Z8185" s="61"/>
      <c r="AA8185" s="61"/>
      <c r="AB8185" s="61"/>
      <c r="AC8185" s="61"/>
      <c r="AD8185" s="61"/>
      <c r="AE8185" s="61"/>
      <c r="AF8185" s="61"/>
      <c r="AG8185" s="61"/>
      <c r="AH8185" s="61"/>
      <c r="AI8185" s="61"/>
      <c r="AJ8185" s="61"/>
      <c r="AK8185" s="61"/>
      <c r="AL8185" s="61"/>
      <c r="AM8185" s="61"/>
      <c r="AN8185" s="61"/>
      <c r="AO8185" s="61"/>
      <c r="AP8185" s="62"/>
      <c r="AQ8185" s="61"/>
      <c r="AR8185" s="61"/>
      <c r="AS8185" s="61"/>
      <c r="AT8185" s="61"/>
      <c r="AU8185" s="61"/>
      <c r="AV8185" s="61"/>
      <c r="AW8185" s="60"/>
    </row>
    <row r="8186" s="59" customFormat="1" customHeight="1" spans="1:49">
      <c r="A8186" s="60"/>
      <c r="B8186" s="60"/>
      <c r="C8186" s="60"/>
      <c r="D8186" s="60"/>
      <c r="H8186" s="61"/>
      <c r="I8186" s="61"/>
      <c r="J8186" s="61"/>
      <c r="K8186" s="61"/>
      <c r="L8186" s="61"/>
      <c r="M8186" s="61"/>
      <c r="N8186" s="61"/>
      <c r="O8186" s="61"/>
      <c r="P8186" s="61"/>
      <c r="Q8186" s="61"/>
      <c r="R8186" s="61"/>
      <c r="S8186" s="61"/>
      <c r="T8186" s="61"/>
      <c r="U8186" s="61"/>
      <c r="V8186" s="61"/>
      <c r="W8186" s="61"/>
      <c r="X8186" s="61"/>
      <c r="Y8186" s="61"/>
      <c r="Z8186" s="61"/>
      <c r="AA8186" s="61"/>
      <c r="AB8186" s="61"/>
      <c r="AC8186" s="61"/>
      <c r="AD8186" s="61"/>
      <c r="AE8186" s="61"/>
      <c r="AF8186" s="61"/>
      <c r="AG8186" s="61"/>
      <c r="AH8186" s="61"/>
      <c r="AI8186" s="61"/>
      <c r="AJ8186" s="61"/>
      <c r="AK8186" s="61"/>
      <c r="AL8186" s="61"/>
      <c r="AM8186" s="61"/>
      <c r="AN8186" s="61"/>
      <c r="AO8186" s="61"/>
      <c r="AP8186" s="62"/>
      <c r="AQ8186" s="61"/>
      <c r="AR8186" s="61"/>
      <c r="AS8186" s="61"/>
      <c r="AT8186" s="61"/>
      <c r="AU8186" s="61"/>
      <c r="AV8186" s="61"/>
      <c r="AW8186" s="60"/>
    </row>
    <row r="8187" s="59" customFormat="1" customHeight="1" spans="1:49">
      <c r="A8187" s="60"/>
      <c r="B8187" s="60"/>
      <c r="C8187" s="60"/>
      <c r="D8187" s="60"/>
      <c r="H8187" s="61"/>
      <c r="I8187" s="61"/>
      <c r="J8187" s="61"/>
      <c r="K8187" s="61"/>
      <c r="L8187" s="61"/>
      <c r="M8187" s="61"/>
      <c r="N8187" s="61"/>
      <c r="O8187" s="61"/>
      <c r="P8187" s="61"/>
      <c r="Q8187" s="61"/>
      <c r="R8187" s="61"/>
      <c r="S8187" s="61"/>
      <c r="T8187" s="61"/>
      <c r="U8187" s="61"/>
      <c r="V8187" s="61"/>
      <c r="W8187" s="61"/>
      <c r="X8187" s="61"/>
      <c r="Y8187" s="61"/>
      <c r="Z8187" s="61"/>
      <c r="AA8187" s="61"/>
      <c r="AB8187" s="61"/>
      <c r="AC8187" s="61"/>
      <c r="AD8187" s="61"/>
      <c r="AE8187" s="61"/>
      <c r="AF8187" s="61"/>
      <c r="AG8187" s="61"/>
      <c r="AH8187" s="61"/>
      <c r="AI8187" s="61"/>
      <c r="AJ8187" s="61"/>
      <c r="AK8187" s="61"/>
      <c r="AL8187" s="61"/>
      <c r="AM8187" s="61"/>
      <c r="AN8187" s="61"/>
      <c r="AO8187" s="61"/>
      <c r="AP8187" s="62"/>
      <c r="AQ8187" s="61"/>
      <c r="AR8187" s="61"/>
      <c r="AS8187" s="61"/>
      <c r="AT8187" s="61"/>
      <c r="AU8187" s="61"/>
      <c r="AV8187" s="61"/>
      <c r="AW8187" s="60"/>
    </row>
    <row r="8188" s="59" customFormat="1" customHeight="1" spans="1:49">
      <c r="A8188" s="60"/>
      <c r="B8188" s="60"/>
      <c r="C8188" s="60"/>
      <c r="D8188" s="60"/>
      <c r="H8188" s="61"/>
      <c r="I8188" s="61"/>
      <c r="J8188" s="61"/>
      <c r="K8188" s="61"/>
      <c r="L8188" s="61"/>
      <c r="M8188" s="61"/>
      <c r="N8188" s="61"/>
      <c r="O8188" s="61"/>
      <c r="P8188" s="61"/>
      <c r="Q8188" s="61"/>
      <c r="R8188" s="61"/>
      <c r="S8188" s="61"/>
      <c r="T8188" s="61"/>
      <c r="U8188" s="61"/>
      <c r="V8188" s="61"/>
      <c r="W8188" s="61"/>
      <c r="X8188" s="61"/>
      <c r="Y8188" s="61"/>
      <c r="Z8188" s="61"/>
      <c r="AA8188" s="61"/>
      <c r="AB8188" s="61"/>
      <c r="AC8188" s="61"/>
      <c r="AD8188" s="61"/>
      <c r="AE8188" s="61"/>
      <c r="AF8188" s="61"/>
      <c r="AG8188" s="61"/>
      <c r="AH8188" s="61"/>
      <c r="AI8188" s="61"/>
      <c r="AJ8188" s="61"/>
      <c r="AK8188" s="61"/>
      <c r="AL8188" s="61"/>
      <c r="AM8188" s="61"/>
      <c r="AN8188" s="61"/>
      <c r="AO8188" s="61"/>
      <c r="AP8188" s="62"/>
      <c r="AQ8188" s="61"/>
      <c r="AR8188" s="61"/>
      <c r="AS8188" s="61"/>
      <c r="AT8188" s="61"/>
      <c r="AU8188" s="61"/>
      <c r="AV8188" s="61"/>
      <c r="AW8188" s="60"/>
    </row>
    <row r="8189" s="59" customFormat="1" customHeight="1" spans="1:49">
      <c r="A8189" s="60"/>
      <c r="B8189" s="60"/>
      <c r="C8189" s="60"/>
      <c r="D8189" s="60"/>
      <c r="H8189" s="61"/>
      <c r="I8189" s="61"/>
      <c r="J8189" s="61"/>
      <c r="K8189" s="61"/>
      <c r="L8189" s="61"/>
      <c r="M8189" s="61"/>
      <c r="N8189" s="61"/>
      <c r="O8189" s="61"/>
      <c r="P8189" s="61"/>
      <c r="Q8189" s="61"/>
      <c r="R8189" s="61"/>
      <c r="S8189" s="61"/>
      <c r="T8189" s="61"/>
      <c r="U8189" s="61"/>
      <c r="V8189" s="61"/>
      <c r="W8189" s="61"/>
      <c r="X8189" s="61"/>
      <c r="Y8189" s="61"/>
      <c r="Z8189" s="61"/>
      <c r="AA8189" s="61"/>
      <c r="AB8189" s="61"/>
      <c r="AC8189" s="61"/>
      <c r="AD8189" s="61"/>
      <c r="AE8189" s="61"/>
      <c r="AF8189" s="61"/>
      <c r="AG8189" s="61"/>
      <c r="AH8189" s="61"/>
      <c r="AI8189" s="61"/>
      <c r="AJ8189" s="61"/>
      <c r="AK8189" s="61"/>
      <c r="AL8189" s="61"/>
      <c r="AM8189" s="61"/>
      <c r="AN8189" s="61"/>
      <c r="AO8189" s="61"/>
      <c r="AP8189" s="62"/>
      <c r="AQ8189" s="61"/>
      <c r="AR8189" s="61"/>
      <c r="AS8189" s="61"/>
      <c r="AT8189" s="61"/>
      <c r="AU8189" s="61"/>
      <c r="AV8189" s="61"/>
      <c r="AW8189" s="60"/>
    </row>
    <row r="8190" s="59" customFormat="1" customHeight="1" spans="1:49">
      <c r="A8190" s="60"/>
      <c r="B8190" s="60"/>
      <c r="C8190" s="60"/>
      <c r="D8190" s="60"/>
      <c r="H8190" s="61"/>
      <c r="I8190" s="61"/>
      <c r="J8190" s="61"/>
      <c r="K8190" s="61"/>
      <c r="L8190" s="61"/>
      <c r="M8190" s="61"/>
      <c r="N8190" s="61"/>
      <c r="O8190" s="61"/>
      <c r="P8190" s="61"/>
      <c r="Q8190" s="61"/>
      <c r="R8190" s="61"/>
      <c r="S8190" s="61"/>
      <c r="T8190" s="61"/>
      <c r="U8190" s="61"/>
      <c r="V8190" s="61"/>
      <c r="W8190" s="61"/>
      <c r="X8190" s="61"/>
      <c r="Y8190" s="61"/>
      <c r="Z8190" s="61"/>
      <c r="AA8190" s="61"/>
      <c r="AB8190" s="61"/>
      <c r="AC8190" s="61"/>
      <c r="AD8190" s="61"/>
      <c r="AE8190" s="61"/>
      <c r="AF8190" s="61"/>
      <c r="AG8190" s="61"/>
      <c r="AH8190" s="61"/>
      <c r="AI8190" s="61"/>
      <c r="AJ8190" s="61"/>
      <c r="AK8190" s="61"/>
      <c r="AL8190" s="61"/>
      <c r="AM8190" s="61"/>
      <c r="AN8190" s="61"/>
      <c r="AO8190" s="61"/>
      <c r="AP8190" s="62"/>
      <c r="AQ8190" s="61"/>
      <c r="AR8190" s="61"/>
      <c r="AS8190" s="61"/>
      <c r="AT8190" s="61"/>
      <c r="AU8190" s="61"/>
      <c r="AV8190" s="61"/>
      <c r="AW8190" s="60"/>
    </row>
    <row r="8191" s="59" customFormat="1" customHeight="1" spans="1:49">
      <c r="A8191" s="60"/>
      <c r="B8191" s="60"/>
      <c r="C8191" s="60"/>
      <c r="D8191" s="60"/>
      <c r="H8191" s="61"/>
      <c r="I8191" s="61"/>
      <c r="J8191" s="61"/>
      <c r="K8191" s="61"/>
      <c r="L8191" s="61"/>
      <c r="M8191" s="61"/>
      <c r="N8191" s="61"/>
      <c r="O8191" s="61"/>
      <c r="P8191" s="61"/>
      <c r="Q8191" s="61"/>
      <c r="R8191" s="61"/>
      <c r="S8191" s="61"/>
      <c r="T8191" s="61"/>
      <c r="U8191" s="61"/>
      <c r="V8191" s="61"/>
      <c r="W8191" s="61"/>
      <c r="X8191" s="61"/>
      <c r="Y8191" s="61"/>
      <c r="Z8191" s="61"/>
      <c r="AA8191" s="61"/>
      <c r="AB8191" s="61"/>
      <c r="AC8191" s="61"/>
      <c r="AD8191" s="61"/>
      <c r="AE8191" s="61"/>
      <c r="AF8191" s="61"/>
      <c r="AG8191" s="61"/>
      <c r="AH8191" s="61"/>
      <c r="AI8191" s="61"/>
      <c r="AJ8191" s="61"/>
      <c r="AK8191" s="61"/>
      <c r="AL8191" s="61"/>
      <c r="AM8191" s="61"/>
      <c r="AN8191" s="61"/>
      <c r="AO8191" s="61"/>
      <c r="AP8191" s="62"/>
      <c r="AQ8191" s="61"/>
      <c r="AR8191" s="61"/>
      <c r="AS8191" s="61"/>
      <c r="AT8191" s="61"/>
      <c r="AU8191" s="61"/>
      <c r="AV8191" s="61"/>
      <c r="AW8191" s="60"/>
    </row>
    <row r="8192" s="59" customFormat="1" customHeight="1" spans="1:49">
      <c r="A8192" s="60"/>
      <c r="B8192" s="60"/>
      <c r="C8192" s="60"/>
      <c r="D8192" s="60"/>
      <c r="H8192" s="61"/>
      <c r="I8192" s="61"/>
      <c r="J8192" s="61"/>
      <c r="K8192" s="61"/>
      <c r="L8192" s="61"/>
      <c r="M8192" s="61"/>
      <c r="N8192" s="61"/>
      <c r="O8192" s="61"/>
      <c r="P8192" s="61"/>
      <c r="Q8192" s="61"/>
      <c r="R8192" s="61"/>
      <c r="S8192" s="61"/>
      <c r="T8192" s="61"/>
      <c r="U8192" s="61"/>
      <c r="V8192" s="61"/>
      <c r="W8192" s="61"/>
      <c r="X8192" s="61"/>
      <c r="Y8192" s="61"/>
      <c r="Z8192" s="61"/>
      <c r="AA8192" s="61"/>
      <c r="AB8192" s="61"/>
      <c r="AC8192" s="61"/>
      <c r="AD8192" s="61"/>
      <c r="AE8192" s="61"/>
      <c r="AF8192" s="61"/>
      <c r="AG8192" s="61"/>
      <c r="AH8192" s="61"/>
      <c r="AI8192" s="61"/>
      <c r="AJ8192" s="61"/>
      <c r="AK8192" s="61"/>
      <c r="AL8192" s="61"/>
      <c r="AM8192" s="61"/>
      <c r="AN8192" s="61"/>
      <c r="AO8192" s="61"/>
      <c r="AP8192" s="62"/>
      <c r="AQ8192" s="61"/>
      <c r="AR8192" s="61"/>
      <c r="AS8192" s="61"/>
      <c r="AT8192" s="61"/>
      <c r="AU8192" s="61"/>
      <c r="AV8192" s="61"/>
      <c r="AW8192" s="60"/>
    </row>
    <row r="8193" s="59" customFormat="1" customHeight="1" spans="1:49">
      <c r="A8193" s="60"/>
      <c r="B8193" s="60"/>
      <c r="C8193" s="60"/>
      <c r="D8193" s="60"/>
      <c r="H8193" s="61"/>
      <c r="I8193" s="61"/>
      <c r="J8193" s="61"/>
      <c r="K8193" s="61"/>
      <c r="L8193" s="61"/>
      <c r="M8193" s="61"/>
      <c r="N8193" s="61"/>
      <c r="O8193" s="61"/>
      <c r="P8193" s="61"/>
      <c r="Q8193" s="61"/>
      <c r="R8193" s="61"/>
      <c r="S8193" s="61"/>
      <c r="T8193" s="61"/>
      <c r="U8193" s="61"/>
      <c r="V8193" s="61"/>
      <c r="W8193" s="61"/>
      <c r="X8193" s="61"/>
      <c r="Y8193" s="61"/>
      <c r="Z8193" s="61"/>
      <c r="AA8193" s="61"/>
      <c r="AB8193" s="61"/>
      <c r="AC8193" s="61"/>
      <c r="AD8193" s="61"/>
      <c r="AE8193" s="61"/>
      <c r="AF8193" s="61"/>
      <c r="AG8193" s="61"/>
      <c r="AH8193" s="61"/>
      <c r="AI8193" s="61"/>
      <c r="AJ8193" s="61"/>
      <c r="AK8193" s="61"/>
      <c r="AL8193" s="61"/>
      <c r="AM8193" s="61"/>
      <c r="AN8193" s="61"/>
      <c r="AO8193" s="61"/>
      <c r="AP8193" s="62"/>
      <c r="AQ8193" s="61"/>
      <c r="AR8193" s="61"/>
      <c r="AS8193" s="61"/>
      <c r="AT8193" s="61"/>
      <c r="AU8193" s="61"/>
      <c r="AV8193" s="61"/>
      <c r="AW8193" s="60"/>
    </row>
    <row r="8194" s="59" customFormat="1" customHeight="1" spans="1:49">
      <c r="A8194" s="60"/>
      <c r="B8194" s="60"/>
      <c r="C8194" s="60"/>
      <c r="D8194" s="60"/>
      <c r="H8194" s="61"/>
      <c r="I8194" s="61"/>
      <c r="J8194" s="61"/>
      <c r="K8194" s="61"/>
      <c r="L8194" s="61"/>
      <c r="M8194" s="61"/>
      <c r="N8194" s="61"/>
      <c r="O8194" s="61"/>
      <c r="P8194" s="61"/>
      <c r="Q8194" s="61"/>
      <c r="R8194" s="61"/>
      <c r="S8194" s="61"/>
      <c r="T8194" s="61"/>
      <c r="U8194" s="61"/>
      <c r="V8194" s="61"/>
      <c r="W8194" s="61"/>
      <c r="X8194" s="61"/>
      <c r="Y8194" s="61"/>
      <c r="Z8194" s="61"/>
      <c r="AA8194" s="61"/>
      <c r="AB8194" s="61"/>
      <c r="AC8194" s="61"/>
      <c r="AD8194" s="61"/>
      <c r="AE8194" s="61"/>
      <c r="AF8194" s="61"/>
      <c r="AG8194" s="61"/>
      <c r="AH8194" s="61"/>
      <c r="AI8194" s="61"/>
      <c r="AJ8194" s="61"/>
      <c r="AK8194" s="61"/>
      <c r="AL8194" s="61"/>
      <c r="AM8194" s="61"/>
      <c r="AN8194" s="61"/>
      <c r="AO8194" s="61"/>
      <c r="AP8194" s="62"/>
      <c r="AQ8194" s="61"/>
      <c r="AR8194" s="61"/>
      <c r="AS8194" s="61"/>
      <c r="AT8194" s="61"/>
      <c r="AU8194" s="61"/>
      <c r="AV8194" s="61"/>
      <c r="AW8194" s="60"/>
    </row>
    <row r="8195" s="59" customFormat="1" customHeight="1" spans="1:49">
      <c r="A8195" s="60"/>
      <c r="B8195" s="60"/>
      <c r="C8195" s="60"/>
      <c r="D8195" s="60"/>
      <c r="H8195" s="61"/>
      <c r="I8195" s="61"/>
      <c r="J8195" s="61"/>
      <c r="K8195" s="61"/>
      <c r="L8195" s="61"/>
      <c r="M8195" s="61"/>
      <c r="N8195" s="61"/>
      <c r="O8195" s="61"/>
      <c r="P8195" s="61"/>
      <c r="Q8195" s="61"/>
      <c r="R8195" s="61"/>
      <c r="S8195" s="61"/>
      <c r="T8195" s="61"/>
      <c r="U8195" s="61"/>
      <c r="V8195" s="61"/>
      <c r="W8195" s="61"/>
      <c r="X8195" s="61"/>
      <c r="Y8195" s="61"/>
      <c r="Z8195" s="61"/>
      <c r="AA8195" s="61"/>
      <c r="AB8195" s="61"/>
      <c r="AC8195" s="61"/>
      <c r="AD8195" s="61"/>
      <c r="AE8195" s="61"/>
      <c r="AF8195" s="61"/>
      <c r="AG8195" s="61"/>
      <c r="AH8195" s="61"/>
      <c r="AI8195" s="61"/>
      <c r="AJ8195" s="61"/>
      <c r="AK8195" s="61"/>
      <c r="AL8195" s="61"/>
      <c r="AM8195" s="61"/>
      <c r="AN8195" s="61"/>
      <c r="AO8195" s="61"/>
      <c r="AP8195" s="62"/>
      <c r="AQ8195" s="61"/>
      <c r="AR8195" s="61"/>
      <c r="AS8195" s="61"/>
      <c r="AT8195" s="61"/>
      <c r="AU8195" s="61"/>
      <c r="AV8195" s="61"/>
      <c r="AW8195" s="60"/>
    </row>
    <row r="8196" s="59" customFormat="1" customHeight="1" spans="1:49">
      <c r="A8196" s="60"/>
      <c r="B8196" s="60"/>
      <c r="C8196" s="60"/>
      <c r="D8196" s="60"/>
      <c r="H8196" s="61"/>
      <c r="I8196" s="61"/>
      <c r="J8196" s="61"/>
      <c r="K8196" s="61"/>
      <c r="L8196" s="61"/>
      <c r="M8196" s="61"/>
      <c r="N8196" s="61"/>
      <c r="O8196" s="61"/>
      <c r="P8196" s="61"/>
      <c r="Q8196" s="61"/>
      <c r="R8196" s="61"/>
      <c r="S8196" s="61"/>
      <c r="T8196" s="61"/>
      <c r="U8196" s="61"/>
      <c r="V8196" s="61"/>
      <c r="W8196" s="61"/>
      <c r="X8196" s="61"/>
      <c r="Y8196" s="61"/>
      <c r="Z8196" s="61"/>
      <c r="AA8196" s="61"/>
      <c r="AB8196" s="61"/>
      <c r="AC8196" s="61"/>
      <c r="AD8196" s="61"/>
      <c r="AE8196" s="61"/>
      <c r="AF8196" s="61"/>
      <c r="AG8196" s="61"/>
      <c r="AH8196" s="61"/>
      <c r="AI8196" s="61"/>
      <c r="AJ8196" s="61"/>
      <c r="AK8196" s="61"/>
      <c r="AL8196" s="61"/>
      <c r="AM8196" s="61"/>
      <c r="AN8196" s="61"/>
      <c r="AO8196" s="61"/>
      <c r="AP8196" s="62"/>
      <c r="AQ8196" s="61"/>
      <c r="AR8196" s="61"/>
      <c r="AS8196" s="61"/>
      <c r="AT8196" s="61"/>
      <c r="AU8196" s="61"/>
      <c r="AV8196" s="61"/>
      <c r="AW8196" s="60"/>
    </row>
    <row r="8197" s="59" customFormat="1" customHeight="1" spans="1:49">
      <c r="A8197" s="60"/>
      <c r="B8197" s="60"/>
      <c r="C8197" s="60"/>
      <c r="D8197" s="60"/>
      <c r="H8197" s="61"/>
      <c r="I8197" s="61"/>
      <c r="J8197" s="61"/>
      <c r="K8197" s="61"/>
      <c r="L8197" s="61"/>
      <c r="M8197" s="61"/>
      <c r="N8197" s="61"/>
      <c r="O8197" s="61"/>
      <c r="P8197" s="61"/>
      <c r="Q8197" s="61"/>
      <c r="R8197" s="61"/>
      <c r="S8197" s="61"/>
      <c r="T8197" s="61"/>
      <c r="U8197" s="61"/>
      <c r="V8197" s="61"/>
      <c r="W8197" s="61"/>
      <c r="X8197" s="61"/>
      <c r="Y8197" s="61"/>
      <c r="Z8197" s="61"/>
      <c r="AA8197" s="61"/>
      <c r="AB8197" s="61"/>
      <c r="AC8197" s="61"/>
      <c r="AD8197" s="61"/>
      <c r="AE8197" s="61"/>
      <c r="AF8197" s="61"/>
      <c r="AG8197" s="61"/>
      <c r="AH8197" s="61"/>
      <c r="AI8197" s="61"/>
      <c r="AJ8197" s="61"/>
      <c r="AK8197" s="61"/>
      <c r="AL8197" s="61"/>
      <c r="AM8197" s="61"/>
      <c r="AN8197" s="61"/>
      <c r="AO8197" s="61"/>
      <c r="AP8197" s="62"/>
      <c r="AQ8197" s="61"/>
      <c r="AR8197" s="61"/>
      <c r="AS8197" s="61"/>
      <c r="AT8197" s="61"/>
      <c r="AU8197" s="61"/>
      <c r="AV8197" s="61"/>
      <c r="AW8197" s="60"/>
    </row>
    <row r="8198" s="59" customFormat="1" customHeight="1" spans="1:49">
      <c r="A8198" s="60"/>
      <c r="B8198" s="60"/>
      <c r="C8198" s="60"/>
      <c r="D8198" s="60"/>
      <c r="H8198" s="61"/>
      <c r="I8198" s="61"/>
      <c r="J8198" s="61"/>
      <c r="K8198" s="61"/>
      <c r="L8198" s="61"/>
      <c r="M8198" s="61"/>
      <c r="N8198" s="61"/>
      <c r="O8198" s="61"/>
      <c r="P8198" s="61"/>
      <c r="Q8198" s="61"/>
      <c r="R8198" s="61"/>
      <c r="S8198" s="61"/>
      <c r="T8198" s="61"/>
      <c r="U8198" s="61"/>
      <c r="V8198" s="61"/>
      <c r="W8198" s="61"/>
      <c r="X8198" s="61"/>
      <c r="Y8198" s="61"/>
      <c r="Z8198" s="61"/>
      <c r="AA8198" s="61"/>
      <c r="AB8198" s="61"/>
      <c r="AC8198" s="61"/>
      <c r="AD8198" s="61"/>
      <c r="AE8198" s="61"/>
      <c r="AF8198" s="61"/>
      <c r="AG8198" s="61"/>
      <c r="AH8198" s="61"/>
      <c r="AI8198" s="61"/>
      <c r="AJ8198" s="61"/>
      <c r="AK8198" s="61"/>
      <c r="AL8198" s="61"/>
      <c r="AM8198" s="61"/>
      <c r="AN8198" s="61"/>
      <c r="AO8198" s="61"/>
      <c r="AP8198" s="62"/>
      <c r="AQ8198" s="61"/>
      <c r="AR8198" s="61"/>
      <c r="AS8198" s="61"/>
      <c r="AT8198" s="61"/>
      <c r="AU8198" s="61"/>
      <c r="AV8198" s="61"/>
      <c r="AW8198" s="60"/>
    </row>
    <row r="8199" s="59" customFormat="1" customHeight="1" spans="1:49">
      <c r="A8199" s="60"/>
      <c r="B8199" s="60"/>
      <c r="C8199" s="60"/>
      <c r="D8199" s="60"/>
      <c r="H8199" s="61"/>
      <c r="I8199" s="61"/>
      <c r="J8199" s="61"/>
      <c r="K8199" s="61"/>
      <c r="L8199" s="61"/>
      <c r="M8199" s="61"/>
      <c r="N8199" s="61"/>
      <c r="O8199" s="61"/>
      <c r="P8199" s="61"/>
      <c r="Q8199" s="61"/>
      <c r="R8199" s="61"/>
      <c r="S8199" s="61"/>
      <c r="T8199" s="61"/>
      <c r="U8199" s="61"/>
      <c r="V8199" s="61"/>
      <c r="W8199" s="61"/>
      <c r="X8199" s="61"/>
      <c r="Y8199" s="61"/>
      <c r="Z8199" s="61"/>
      <c r="AA8199" s="61"/>
      <c r="AB8199" s="61"/>
      <c r="AC8199" s="61"/>
      <c r="AD8199" s="61"/>
      <c r="AE8199" s="61"/>
      <c r="AF8199" s="61"/>
      <c r="AG8199" s="61"/>
      <c r="AH8199" s="61"/>
      <c r="AI8199" s="61"/>
      <c r="AJ8199" s="61"/>
      <c r="AK8199" s="61"/>
      <c r="AL8199" s="61"/>
      <c r="AM8199" s="61"/>
      <c r="AN8199" s="61"/>
      <c r="AO8199" s="61"/>
      <c r="AP8199" s="62"/>
      <c r="AQ8199" s="61"/>
      <c r="AR8199" s="61"/>
      <c r="AS8199" s="61"/>
      <c r="AT8199" s="61"/>
      <c r="AU8199" s="61"/>
      <c r="AV8199" s="61"/>
      <c r="AW8199" s="60"/>
    </row>
    <row r="8200" s="59" customFormat="1" customHeight="1" spans="1:49">
      <c r="A8200" s="60"/>
      <c r="B8200" s="60"/>
      <c r="C8200" s="60"/>
      <c r="D8200" s="60"/>
      <c r="H8200" s="61"/>
      <c r="I8200" s="61"/>
      <c r="J8200" s="61"/>
      <c r="K8200" s="61"/>
      <c r="L8200" s="61"/>
      <c r="M8200" s="61"/>
      <c r="N8200" s="61"/>
      <c r="O8200" s="61"/>
      <c r="P8200" s="61"/>
      <c r="Q8200" s="61"/>
      <c r="R8200" s="61"/>
      <c r="S8200" s="61"/>
      <c r="T8200" s="61"/>
      <c r="U8200" s="61"/>
      <c r="V8200" s="61"/>
      <c r="W8200" s="61"/>
      <c r="X8200" s="61"/>
      <c r="Y8200" s="61"/>
      <c r="Z8200" s="61"/>
      <c r="AA8200" s="61"/>
      <c r="AB8200" s="61"/>
      <c r="AC8200" s="61"/>
      <c r="AD8200" s="61"/>
      <c r="AE8200" s="61"/>
      <c r="AF8200" s="61"/>
      <c r="AG8200" s="61"/>
      <c r="AH8200" s="61"/>
      <c r="AI8200" s="61"/>
      <c r="AJ8200" s="61"/>
      <c r="AK8200" s="61"/>
      <c r="AL8200" s="61"/>
      <c r="AM8200" s="61"/>
      <c r="AN8200" s="61"/>
      <c r="AO8200" s="61"/>
      <c r="AP8200" s="62"/>
      <c r="AQ8200" s="61"/>
      <c r="AR8200" s="61"/>
      <c r="AS8200" s="61"/>
      <c r="AT8200" s="61"/>
      <c r="AU8200" s="61"/>
      <c r="AV8200" s="61"/>
      <c r="AW8200" s="60"/>
    </row>
    <row r="8201" s="59" customFormat="1" customHeight="1" spans="1:49">
      <c r="A8201" s="60"/>
      <c r="B8201" s="60"/>
      <c r="C8201" s="60"/>
      <c r="D8201" s="60"/>
      <c r="H8201" s="61"/>
      <c r="I8201" s="61"/>
      <c r="J8201" s="61"/>
      <c r="K8201" s="61"/>
      <c r="L8201" s="61"/>
      <c r="M8201" s="61"/>
      <c r="N8201" s="61"/>
      <c r="O8201" s="61"/>
      <c r="P8201" s="61"/>
      <c r="Q8201" s="61"/>
      <c r="R8201" s="61"/>
      <c r="S8201" s="61"/>
      <c r="T8201" s="61"/>
      <c r="U8201" s="61"/>
      <c r="V8201" s="61"/>
      <c r="W8201" s="61"/>
      <c r="X8201" s="61"/>
      <c r="Y8201" s="61"/>
      <c r="Z8201" s="61"/>
      <c r="AA8201" s="61"/>
      <c r="AB8201" s="61"/>
      <c r="AC8201" s="61"/>
      <c r="AD8201" s="61"/>
      <c r="AE8201" s="61"/>
      <c r="AF8201" s="61"/>
      <c r="AG8201" s="61"/>
      <c r="AH8201" s="61"/>
      <c r="AI8201" s="61"/>
      <c r="AJ8201" s="61"/>
      <c r="AK8201" s="61"/>
      <c r="AL8201" s="61"/>
      <c r="AM8201" s="61"/>
      <c r="AN8201" s="61"/>
      <c r="AO8201" s="61"/>
      <c r="AP8201" s="62"/>
      <c r="AQ8201" s="61"/>
      <c r="AR8201" s="61"/>
      <c r="AS8201" s="61"/>
      <c r="AT8201" s="61"/>
      <c r="AU8201" s="61"/>
      <c r="AV8201" s="61"/>
      <c r="AW8201" s="60"/>
    </row>
    <row r="8202" s="59" customFormat="1" customHeight="1" spans="1:49">
      <c r="A8202" s="60"/>
      <c r="B8202" s="60"/>
      <c r="C8202" s="60"/>
      <c r="D8202" s="60"/>
      <c r="H8202" s="61"/>
      <c r="I8202" s="61"/>
      <c r="J8202" s="61"/>
      <c r="K8202" s="61"/>
      <c r="L8202" s="61"/>
      <c r="M8202" s="61"/>
      <c r="N8202" s="61"/>
      <c r="O8202" s="61"/>
      <c r="P8202" s="61"/>
      <c r="Q8202" s="61"/>
      <c r="R8202" s="61"/>
      <c r="S8202" s="61"/>
      <c r="T8202" s="61"/>
      <c r="U8202" s="61"/>
      <c r="V8202" s="61"/>
      <c r="W8202" s="61"/>
      <c r="X8202" s="61"/>
      <c r="Y8202" s="61"/>
      <c r="Z8202" s="61"/>
      <c r="AA8202" s="61"/>
      <c r="AB8202" s="61"/>
      <c r="AC8202" s="61"/>
      <c r="AD8202" s="61"/>
      <c r="AE8202" s="61"/>
      <c r="AF8202" s="61"/>
      <c r="AG8202" s="61"/>
      <c r="AH8202" s="61"/>
      <c r="AI8202" s="61"/>
      <c r="AJ8202" s="61"/>
      <c r="AK8202" s="61"/>
      <c r="AL8202" s="61"/>
      <c r="AM8202" s="61"/>
      <c r="AN8202" s="61"/>
      <c r="AO8202" s="61"/>
      <c r="AP8202" s="62"/>
      <c r="AQ8202" s="61"/>
      <c r="AR8202" s="61"/>
      <c r="AS8202" s="61"/>
      <c r="AT8202" s="61"/>
      <c r="AU8202" s="61"/>
      <c r="AV8202" s="61"/>
      <c r="AW8202" s="60"/>
    </row>
    <row r="8203" s="59" customFormat="1" customHeight="1" spans="1:49">
      <c r="A8203" s="60"/>
      <c r="B8203" s="60"/>
      <c r="C8203" s="60"/>
      <c r="D8203" s="60"/>
      <c r="H8203" s="61"/>
      <c r="I8203" s="61"/>
      <c r="J8203" s="61"/>
      <c r="K8203" s="61"/>
      <c r="L8203" s="61"/>
      <c r="M8203" s="61"/>
      <c r="N8203" s="61"/>
      <c r="O8203" s="61"/>
      <c r="P8203" s="61"/>
      <c r="Q8203" s="61"/>
      <c r="R8203" s="61"/>
      <c r="S8203" s="61"/>
      <c r="T8203" s="61"/>
      <c r="U8203" s="61"/>
      <c r="V8203" s="61"/>
      <c r="W8203" s="61"/>
      <c r="X8203" s="61"/>
      <c r="Y8203" s="61"/>
      <c r="Z8203" s="61"/>
      <c r="AA8203" s="61"/>
      <c r="AB8203" s="61"/>
      <c r="AC8203" s="61"/>
      <c r="AD8203" s="61"/>
      <c r="AE8203" s="61"/>
      <c r="AF8203" s="61"/>
      <c r="AG8203" s="61"/>
      <c r="AH8203" s="61"/>
      <c r="AI8203" s="61"/>
      <c r="AJ8203" s="61"/>
      <c r="AK8203" s="61"/>
      <c r="AL8203" s="61"/>
      <c r="AM8203" s="61"/>
      <c r="AN8203" s="61"/>
      <c r="AO8203" s="61"/>
      <c r="AP8203" s="62"/>
      <c r="AQ8203" s="61"/>
      <c r="AR8203" s="61"/>
      <c r="AS8203" s="61"/>
      <c r="AT8203" s="61"/>
      <c r="AU8203" s="61"/>
      <c r="AV8203" s="61"/>
      <c r="AW8203" s="60"/>
    </row>
    <row r="8204" s="59" customFormat="1" customHeight="1" spans="1:49">
      <c r="A8204" s="60"/>
      <c r="B8204" s="60"/>
      <c r="C8204" s="60"/>
      <c r="D8204" s="60"/>
      <c r="H8204" s="61"/>
      <c r="I8204" s="61"/>
      <c r="J8204" s="61"/>
      <c r="K8204" s="61"/>
      <c r="L8204" s="61"/>
      <c r="M8204" s="61"/>
      <c r="N8204" s="61"/>
      <c r="O8204" s="61"/>
      <c r="P8204" s="61"/>
      <c r="Q8204" s="61"/>
      <c r="R8204" s="61"/>
      <c r="S8204" s="61"/>
      <c r="T8204" s="61"/>
      <c r="U8204" s="61"/>
      <c r="V8204" s="61"/>
      <c r="W8204" s="61"/>
      <c r="X8204" s="61"/>
      <c r="Y8204" s="61"/>
      <c r="Z8204" s="61"/>
      <c r="AA8204" s="61"/>
      <c r="AB8204" s="61"/>
      <c r="AC8204" s="61"/>
      <c r="AD8204" s="61"/>
      <c r="AE8204" s="61"/>
      <c r="AF8204" s="61"/>
      <c r="AG8204" s="61"/>
      <c r="AH8204" s="61"/>
      <c r="AI8204" s="61"/>
      <c r="AJ8204" s="61"/>
      <c r="AK8204" s="61"/>
      <c r="AL8204" s="61"/>
      <c r="AM8204" s="61"/>
      <c r="AN8204" s="61"/>
      <c r="AO8204" s="61"/>
      <c r="AP8204" s="62"/>
      <c r="AQ8204" s="61"/>
      <c r="AR8204" s="61"/>
      <c r="AS8204" s="61"/>
      <c r="AT8204" s="61"/>
      <c r="AU8204" s="61"/>
      <c r="AV8204" s="61"/>
      <c r="AW8204" s="60"/>
    </row>
    <row r="8205" s="59" customFormat="1" customHeight="1" spans="1:49">
      <c r="A8205" s="60"/>
      <c r="B8205" s="60"/>
      <c r="C8205" s="60"/>
      <c r="D8205" s="60"/>
      <c r="H8205" s="61"/>
      <c r="I8205" s="61"/>
      <c r="J8205" s="61"/>
      <c r="K8205" s="61"/>
      <c r="L8205" s="61"/>
      <c r="M8205" s="61"/>
      <c r="N8205" s="61"/>
      <c r="O8205" s="61"/>
      <c r="P8205" s="61"/>
      <c r="Q8205" s="61"/>
      <c r="R8205" s="61"/>
      <c r="S8205" s="61"/>
      <c r="T8205" s="61"/>
      <c r="U8205" s="61"/>
      <c r="V8205" s="61"/>
      <c r="W8205" s="61"/>
      <c r="X8205" s="61"/>
      <c r="Y8205" s="61"/>
      <c r="Z8205" s="61"/>
      <c r="AA8205" s="61"/>
      <c r="AB8205" s="61"/>
      <c r="AC8205" s="61"/>
      <c r="AD8205" s="61"/>
      <c r="AE8205" s="61"/>
      <c r="AF8205" s="61"/>
      <c r="AG8205" s="61"/>
      <c r="AH8205" s="61"/>
      <c r="AI8205" s="61"/>
      <c r="AJ8205" s="61"/>
      <c r="AK8205" s="61"/>
      <c r="AL8205" s="61"/>
      <c r="AM8205" s="61"/>
      <c r="AN8205" s="61"/>
      <c r="AO8205" s="61"/>
      <c r="AP8205" s="62"/>
      <c r="AQ8205" s="61"/>
      <c r="AR8205" s="61"/>
      <c r="AS8205" s="61"/>
      <c r="AT8205" s="61"/>
      <c r="AU8205" s="61"/>
      <c r="AV8205" s="61"/>
      <c r="AW8205" s="60"/>
    </row>
    <row r="8206" s="59" customFormat="1" customHeight="1" spans="1:49">
      <c r="A8206" s="60"/>
      <c r="B8206" s="60"/>
      <c r="C8206" s="60"/>
      <c r="D8206" s="60"/>
      <c r="H8206" s="61"/>
      <c r="I8206" s="61"/>
      <c r="J8206" s="61"/>
      <c r="K8206" s="61"/>
      <c r="L8206" s="61"/>
      <c r="M8206" s="61"/>
      <c r="N8206" s="61"/>
      <c r="O8206" s="61"/>
      <c r="P8206" s="61"/>
      <c r="Q8206" s="61"/>
      <c r="R8206" s="61"/>
      <c r="S8206" s="61"/>
      <c r="T8206" s="61"/>
      <c r="U8206" s="61"/>
      <c r="V8206" s="61"/>
      <c r="W8206" s="61"/>
      <c r="X8206" s="61"/>
      <c r="Y8206" s="61"/>
      <c r="Z8206" s="61"/>
      <c r="AA8206" s="61"/>
      <c r="AB8206" s="61"/>
      <c r="AC8206" s="61"/>
      <c r="AD8206" s="61"/>
      <c r="AE8206" s="61"/>
      <c r="AF8206" s="61"/>
      <c r="AG8206" s="61"/>
      <c r="AH8206" s="61"/>
      <c r="AI8206" s="61"/>
      <c r="AJ8206" s="61"/>
      <c r="AK8206" s="61"/>
      <c r="AL8206" s="61"/>
      <c r="AM8206" s="61"/>
      <c r="AN8206" s="61"/>
      <c r="AO8206" s="61"/>
      <c r="AP8206" s="62"/>
      <c r="AQ8206" s="61"/>
      <c r="AR8206" s="61"/>
      <c r="AS8206" s="61"/>
      <c r="AT8206" s="61"/>
      <c r="AU8206" s="61"/>
      <c r="AV8206" s="61"/>
      <c r="AW8206" s="60"/>
    </row>
    <row r="8207" s="59" customFormat="1" customHeight="1" spans="1:49">
      <c r="A8207" s="60"/>
      <c r="B8207" s="60"/>
      <c r="C8207" s="60"/>
      <c r="D8207" s="60"/>
      <c r="H8207" s="61"/>
      <c r="I8207" s="61"/>
      <c r="J8207" s="61"/>
      <c r="K8207" s="61"/>
      <c r="L8207" s="61"/>
      <c r="M8207" s="61"/>
      <c r="N8207" s="61"/>
      <c r="O8207" s="61"/>
      <c r="P8207" s="61"/>
      <c r="Q8207" s="61"/>
      <c r="R8207" s="61"/>
      <c r="S8207" s="61"/>
      <c r="T8207" s="61"/>
      <c r="U8207" s="61"/>
      <c r="V8207" s="61"/>
      <c r="W8207" s="61"/>
      <c r="X8207" s="61"/>
      <c r="Y8207" s="61"/>
      <c r="Z8207" s="61"/>
      <c r="AA8207" s="61"/>
      <c r="AB8207" s="61"/>
      <c r="AC8207" s="61"/>
      <c r="AD8207" s="61"/>
      <c r="AE8207" s="61"/>
      <c r="AF8207" s="61"/>
      <c r="AG8207" s="61"/>
      <c r="AH8207" s="61"/>
      <c r="AI8207" s="61"/>
      <c r="AJ8207" s="61"/>
      <c r="AK8207" s="61"/>
      <c r="AL8207" s="61"/>
      <c r="AM8207" s="61"/>
      <c r="AN8207" s="61"/>
      <c r="AO8207" s="61"/>
      <c r="AP8207" s="62"/>
      <c r="AQ8207" s="61"/>
      <c r="AR8207" s="61"/>
      <c r="AS8207" s="61"/>
      <c r="AT8207" s="61"/>
      <c r="AU8207" s="61"/>
      <c r="AV8207" s="61"/>
      <c r="AW8207" s="60"/>
    </row>
    <row r="8208" s="59" customFormat="1" customHeight="1" spans="1:49">
      <c r="A8208" s="60"/>
      <c r="B8208" s="60"/>
      <c r="C8208" s="60"/>
      <c r="D8208" s="60"/>
      <c r="H8208" s="61"/>
      <c r="I8208" s="61"/>
      <c r="J8208" s="61"/>
      <c r="K8208" s="61"/>
      <c r="L8208" s="61"/>
      <c r="M8208" s="61"/>
      <c r="N8208" s="61"/>
      <c r="O8208" s="61"/>
      <c r="P8208" s="61"/>
      <c r="Q8208" s="61"/>
      <c r="R8208" s="61"/>
      <c r="S8208" s="61"/>
      <c r="T8208" s="61"/>
      <c r="U8208" s="61"/>
      <c r="V8208" s="61"/>
      <c r="W8208" s="61"/>
      <c r="X8208" s="61"/>
      <c r="Y8208" s="61"/>
      <c r="Z8208" s="61"/>
      <c r="AA8208" s="61"/>
      <c r="AB8208" s="61"/>
      <c r="AC8208" s="61"/>
      <c r="AD8208" s="61"/>
      <c r="AE8208" s="61"/>
      <c r="AF8208" s="61"/>
      <c r="AG8208" s="61"/>
      <c r="AH8208" s="61"/>
      <c r="AI8208" s="61"/>
      <c r="AJ8208" s="61"/>
      <c r="AK8208" s="61"/>
      <c r="AL8208" s="61"/>
      <c r="AM8208" s="61"/>
      <c r="AN8208" s="61"/>
      <c r="AO8208" s="61"/>
      <c r="AP8208" s="62"/>
      <c r="AQ8208" s="61"/>
      <c r="AR8208" s="61"/>
      <c r="AS8208" s="61"/>
      <c r="AT8208" s="61"/>
      <c r="AU8208" s="61"/>
      <c r="AV8208" s="61"/>
      <c r="AW8208" s="60"/>
    </row>
    <row r="8209" s="59" customFormat="1" customHeight="1" spans="1:49">
      <c r="A8209" s="60"/>
      <c r="B8209" s="60"/>
      <c r="C8209" s="60"/>
      <c r="D8209" s="60"/>
      <c r="H8209" s="61"/>
      <c r="I8209" s="61"/>
      <c r="J8209" s="61"/>
      <c r="K8209" s="61"/>
      <c r="L8209" s="61"/>
      <c r="M8209" s="61"/>
      <c r="N8209" s="61"/>
      <c r="O8209" s="61"/>
      <c r="P8209" s="61"/>
      <c r="Q8209" s="61"/>
      <c r="R8209" s="61"/>
      <c r="S8209" s="61"/>
      <c r="T8209" s="61"/>
      <c r="U8209" s="61"/>
      <c r="V8209" s="61"/>
      <c r="W8209" s="61"/>
      <c r="X8209" s="61"/>
      <c r="Y8209" s="61"/>
      <c r="Z8209" s="61"/>
      <c r="AA8209" s="61"/>
      <c r="AB8209" s="61"/>
      <c r="AC8209" s="61"/>
      <c r="AD8209" s="61"/>
      <c r="AE8209" s="61"/>
      <c r="AF8209" s="61"/>
      <c r="AG8209" s="61"/>
      <c r="AH8209" s="61"/>
      <c r="AI8209" s="61"/>
      <c r="AJ8209" s="61"/>
      <c r="AK8209" s="61"/>
      <c r="AL8209" s="61"/>
      <c r="AM8209" s="61"/>
      <c r="AN8209" s="61"/>
      <c r="AO8209" s="61"/>
      <c r="AP8209" s="62"/>
      <c r="AQ8209" s="61"/>
      <c r="AR8209" s="61"/>
      <c r="AS8209" s="61"/>
      <c r="AT8209" s="61"/>
      <c r="AU8209" s="61"/>
      <c r="AV8209" s="61"/>
      <c r="AW8209" s="60"/>
    </row>
    <row r="8210" s="59" customFormat="1" customHeight="1" spans="1:49">
      <c r="A8210" s="60"/>
      <c r="B8210" s="60"/>
      <c r="C8210" s="60"/>
      <c r="D8210" s="60"/>
      <c r="H8210" s="61"/>
      <c r="I8210" s="61"/>
      <c r="J8210" s="61"/>
      <c r="K8210" s="61"/>
      <c r="L8210" s="61"/>
      <c r="M8210" s="61"/>
      <c r="N8210" s="61"/>
      <c r="O8210" s="61"/>
      <c r="P8210" s="61"/>
      <c r="Q8210" s="61"/>
      <c r="R8210" s="61"/>
      <c r="S8210" s="61"/>
      <c r="T8210" s="61"/>
      <c r="U8210" s="61"/>
      <c r="V8210" s="61"/>
      <c r="W8210" s="61"/>
      <c r="X8210" s="61"/>
      <c r="Y8210" s="61"/>
      <c r="Z8210" s="61"/>
      <c r="AA8210" s="61"/>
      <c r="AB8210" s="61"/>
      <c r="AC8210" s="61"/>
      <c r="AD8210" s="61"/>
      <c r="AE8210" s="61"/>
      <c r="AF8210" s="61"/>
      <c r="AG8210" s="61"/>
      <c r="AH8210" s="61"/>
      <c r="AI8210" s="61"/>
      <c r="AJ8210" s="61"/>
      <c r="AK8210" s="61"/>
      <c r="AL8210" s="61"/>
      <c r="AM8210" s="61"/>
      <c r="AN8210" s="61"/>
      <c r="AO8210" s="61"/>
      <c r="AP8210" s="62"/>
      <c r="AQ8210" s="61"/>
      <c r="AR8210" s="61"/>
      <c r="AS8210" s="61"/>
      <c r="AT8210" s="61"/>
      <c r="AU8210" s="61"/>
      <c r="AV8210" s="61"/>
      <c r="AW8210" s="60"/>
    </row>
    <row r="8211" s="59" customFormat="1" customHeight="1" spans="1:49">
      <c r="A8211" s="60"/>
      <c r="B8211" s="60"/>
      <c r="C8211" s="60"/>
      <c r="D8211" s="60"/>
      <c r="H8211" s="61"/>
      <c r="I8211" s="61"/>
      <c r="J8211" s="61"/>
      <c r="K8211" s="61"/>
      <c r="L8211" s="61"/>
      <c r="M8211" s="61"/>
      <c r="N8211" s="61"/>
      <c r="O8211" s="61"/>
      <c r="P8211" s="61"/>
      <c r="Q8211" s="61"/>
      <c r="R8211" s="61"/>
      <c r="S8211" s="61"/>
      <c r="T8211" s="61"/>
      <c r="U8211" s="61"/>
      <c r="V8211" s="61"/>
      <c r="W8211" s="61"/>
      <c r="X8211" s="61"/>
      <c r="Y8211" s="61"/>
      <c r="Z8211" s="61"/>
      <c r="AA8211" s="61"/>
      <c r="AB8211" s="61"/>
      <c r="AC8211" s="61"/>
      <c r="AD8211" s="61"/>
      <c r="AE8211" s="61"/>
      <c r="AF8211" s="61"/>
      <c r="AG8211" s="61"/>
      <c r="AH8211" s="61"/>
      <c r="AI8211" s="61"/>
      <c r="AJ8211" s="61"/>
      <c r="AK8211" s="61"/>
      <c r="AL8211" s="61"/>
      <c r="AM8211" s="61"/>
      <c r="AN8211" s="61"/>
      <c r="AO8211" s="61"/>
      <c r="AP8211" s="62"/>
      <c r="AQ8211" s="61"/>
      <c r="AR8211" s="61"/>
      <c r="AS8211" s="61"/>
      <c r="AT8211" s="61"/>
      <c r="AU8211" s="61"/>
      <c r="AV8211" s="61"/>
      <c r="AW8211" s="60"/>
    </row>
    <row r="8212" s="59" customFormat="1" customHeight="1" spans="1:49">
      <c r="A8212" s="60"/>
      <c r="B8212" s="60"/>
      <c r="C8212" s="60"/>
      <c r="D8212" s="60"/>
      <c r="H8212" s="61"/>
      <c r="I8212" s="61"/>
      <c r="J8212" s="61"/>
      <c r="K8212" s="61"/>
      <c r="L8212" s="61"/>
      <c r="M8212" s="61"/>
      <c r="N8212" s="61"/>
      <c r="O8212" s="61"/>
      <c r="P8212" s="61"/>
      <c r="Q8212" s="61"/>
      <c r="R8212" s="61"/>
      <c r="S8212" s="61"/>
      <c r="T8212" s="61"/>
      <c r="U8212" s="61"/>
      <c r="V8212" s="61"/>
      <c r="W8212" s="61"/>
      <c r="X8212" s="61"/>
      <c r="Y8212" s="61"/>
      <c r="Z8212" s="61"/>
      <c r="AA8212" s="61"/>
      <c r="AB8212" s="61"/>
      <c r="AC8212" s="61"/>
      <c r="AD8212" s="61"/>
      <c r="AE8212" s="61"/>
      <c r="AF8212" s="61"/>
      <c r="AG8212" s="61"/>
      <c r="AH8212" s="61"/>
      <c r="AI8212" s="61"/>
      <c r="AJ8212" s="61"/>
      <c r="AK8212" s="61"/>
      <c r="AL8212" s="61"/>
      <c r="AM8212" s="61"/>
      <c r="AN8212" s="61"/>
      <c r="AO8212" s="61"/>
      <c r="AP8212" s="62"/>
      <c r="AQ8212" s="61"/>
      <c r="AR8212" s="61"/>
      <c r="AS8212" s="61"/>
      <c r="AT8212" s="61"/>
      <c r="AU8212" s="61"/>
      <c r="AV8212" s="61"/>
      <c r="AW8212" s="60"/>
    </row>
    <row r="8213" s="59" customFormat="1" customHeight="1" spans="1:49">
      <c r="A8213" s="60"/>
      <c r="B8213" s="60"/>
      <c r="C8213" s="60"/>
      <c r="D8213" s="60"/>
      <c r="H8213" s="61"/>
      <c r="I8213" s="61"/>
      <c r="J8213" s="61"/>
      <c r="K8213" s="61"/>
      <c r="L8213" s="61"/>
      <c r="M8213" s="61"/>
      <c r="N8213" s="61"/>
      <c r="O8213" s="61"/>
      <c r="P8213" s="61"/>
      <c r="Q8213" s="61"/>
      <c r="R8213" s="61"/>
      <c r="S8213" s="61"/>
      <c r="T8213" s="61"/>
      <c r="U8213" s="61"/>
      <c r="V8213" s="61"/>
      <c r="W8213" s="61"/>
      <c r="X8213" s="61"/>
      <c r="Y8213" s="61"/>
      <c r="Z8213" s="61"/>
      <c r="AA8213" s="61"/>
      <c r="AB8213" s="61"/>
      <c r="AC8213" s="61"/>
      <c r="AD8213" s="61"/>
      <c r="AE8213" s="61"/>
      <c r="AF8213" s="61"/>
      <c r="AG8213" s="61"/>
      <c r="AH8213" s="61"/>
      <c r="AI8213" s="61"/>
      <c r="AJ8213" s="61"/>
      <c r="AK8213" s="61"/>
      <c r="AL8213" s="61"/>
      <c r="AM8213" s="61"/>
      <c r="AN8213" s="61"/>
      <c r="AO8213" s="61"/>
      <c r="AP8213" s="62"/>
      <c r="AQ8213" s="61"/>
      <c r="AR8213" s="61"/>
      <c r="AS8213" s="61"/>
      <c r="AT8213" s="61"/>
      <c r="AU8213" s="61"/>
      <c r="AV8213" s="61"/>
      <c r="AW8213" s="60"/>
    </row>
    <row r="8214" s="59" customFormat="1" customHeight="1" spans="1:49">
      <c r="A8214" s="60"/>
      <c r="B8214" s="60"/>
      <c r="C8214" s="60"/>
      <c r="D8214" s="60"/>
      <c r="H8214" s="61"/>
      <c r="I8214" s="61"/>
      <c r="J8214" s="61"/>
      <c r="K8214" s="61"/>
      <c r="L8214" s="61"/>
      <c r="M8214" s="61"/>
      <c r="N8214" s="61"/>
      <c r="O8214" s="61"/>
      <c r="P8214" s="61"/>
      <c r="Q8214" s="61"/>
      <c r="R8214" s="61"/>
      <c r="S8214" s="61"/>
      <c r="T8214" s="61"/>
      <c r="U8214" s="61"/>
      <c r="V8214" s="61"/>
      <c r="W8214" s="61"/>
      <c r="X8214" s="61"/>
      <c r="Y8214" s="61"/>
      <c r="Z8214" s="61"/>
      <c r="AA8214" s="61"/>
      <c r="AB8214" s="61"/>
      <c r="AC8214" s="61"/>
      <c r="AD8214" s="61"/>
      <c r="AE8214" s="61"/>
      <c r="AF8214" s="61"/>
      <c r="AG8214" s="61"/>
      <c r="AH8214" s="61"/>
      <c r="AI8214" s="61"/>
      <c r="AJ8214" s="61"/>
      <c r="AK8214" s="61"/>
      <c r="AL8214" s="61"/>
      <c r="AM8214" s="61"/>
      <c r="AN8214" s="61"/>
      <c r="AO8214" s="61"/>
      <c r="AP8214" s="62"/>
      <c r="AQ8214" s="61"/>
      <c r="AR8214" s="61"/>
      <c r="AS8214" s="61"/>
      <c r="AT8214" s="61"/>
      <c r="AU8214" s="61"/>
      <c r="AV8214" s="61"/>
      <c r="AW8214" s="60"/>
    </row>
    <row r="8215" s="59" customFormat="1" customHeight="1" spans="1:49">
      <c r="A8215" s="60"/>
      <c r="B8215" s="60"/>
      <c r="C8215" s="60"/>
      <c r="D8215" s="60"/>
      <c r="H8215" s="61"/>
      <c r="I8215" s="61"/>
      <c r="J8215" s="61"/>
      <c r="K8215" s="61"/>
      <c r="L8215" s="61"/>
      <c r="M8215" s="61"/>
      <c r="N8215" s="61"/>
      <c r="O8215" s="61"/>
      <c r="P8215" s="61"/>
      <c r="Q8215" s="61"/>
      <c r="R8215" s="61"/>
      <c r="S8215" s="61"/>
      <c r="T8215" s="61"/>
      <c r="U8215" s="61"/>
      <c r="V8215" s="61"/>
      <c r="W8215" s="61"/>
      <c r="X8215" s="61"/>
      <c r="Y8215" s="61"/>
      <c r="Z8215" s="61"/>
      <c r="AA8215" s="61"/>
      <c r="AB8215" s="61"/>
      <c r="AC8215" s="61"/>
      <c r="AD8215" s="61"/>
      <c r="AE8215" s="61"/>
      <c r="AF8215" s="61"/>
      <c r="AG8215" s="61"/>
      <c r="AH8215" s="61"/>
      <c r="AI8215" s="61"/>
      <c r="AJ8215" s="61"/>
      <c r="AK8215" s="61"/>
      <c r="AL8215" s="61"/>
      <c r="AM8215" s="61"/>
      <c r="AN8215" s="61"/>
      <c r="AO8215" s="61"/>
      <c r="AP8215" s="62"/>
      <c r="AQ8215" s="61"/>
      <c r="AR8215" s="61"/>
      <c r="AS8215" s="61"/>
      <c r="AT8215" s="61"/>
      <c r="AU8215" s="61"/>
      <c r="AV8215" s="61"/>
      <c r="AW8215" s="60"/>
    </row>
    <row r="8216" s="59" customFormat="1" customHeight="1" spans="1:49">
      <c r="A8216" s="60"/>
      <c r="B8216" s="60"/>
      <c r="C8216" s="60"/>
      <c r="D8216" s="60"/>
      <c r="H8216" s="61"/>
      <c r="I8216" s="61"/>
      <c r="J8216" s="61"/>
      <c r="K8216" s="61"/>
      <c r="L8216" s="61"/>
      <c r="M8216" s="61"/>
      <c r="N8216" s="61"/>
      <c r="O8216" s="61"/>
      <c r="P8216" s="61"/>
      <c r="Q8216" s="61"/>
      <c r="R8216" s="61"/>
      <c r="S8216" s="61"/>
      <c r="T8216" s="61"/>
      <c r="U8216" s="61"/>
      <c r="V8216" s="61"/>
      <c r="W8216" s="61"/>
      <c r="X8216" s="61"/>
      <c r="Y8216" s="61"/>
      <c r="Z8216" s="61"/>
      <c r="AA8216" s="61"/>
      <c r="AB8216" s="61"/>
      <c r="AC8216" s="61"/>
      <c r="AD8216" s="61"/>
      <c r="AE8216" s="61"/>
      <c r="AF8216" s="61"/>
      <c r="AG8216" s="61"/>
      <c r="AH8216" s="61"/>
      <c r="AI8216" s="61"/>
      <c r="AJ8216" s="61"/>
      <c r="AK8216" s="61"/>
      <c r="AL8216" s="61"/>
      <c r="AM8216" s="61"/>
      <c r="AN8216" s="61"/>
      <c r="AO8216" s="61"/>
      <c r="AP8216" s="62"/>
      <c r="AQ8216" s="61"/>
      <c r="AR8216" s="61"/>
      <c r="AS8216" s="61"/>
      <c r="AT8216" s="61"/>
      <c r="AU8216" s="61"/>
      <c r="AV8216" s="61"/>
      <c r="AW8216" s="60"/>
    </row>
    <row r="8217" s="59" customFormat="1" customHeight="1" spans="1:49">
      <c r="A8217" s="60"/>
      <c r="B8217" s="60"/>
      <c r="C8217" s="60"/>
      <c r="D8217" s="60"/>
      <c r="H8217" s="61"/>
      <c r="I8217" s="61"/>
      <c r="J8217" s="61"/>
      <c r="K8217" s="61"/>
      <c r="L8217" s="61"/>
      <c r="M8217" s="61"/>
      <c r="N8217" s="61"/>
      <c r="O8217" s="61"/>
      <c r="P8217" s="61"/>
      <c r="Q8217" s="61"/>
      <c r="R8217" s="61"/>
      <c r="S8217" s="61"/>
      <c r="T8217" s="61"/>
      <c r="U8217" s="61"/>
      <c r="V8217" s="61"/>
      <c r="W8217" s="61"/>
      <c r="X8217" s="61"/>
      <c r="Y8217" s="61"/>
      <c r="Z8217" s="61"/>
      <c r="AA8217" s="61"/>
      <c r="AB8217" s="61"/>
      <c r="AC8217" s="61"/>
      <c r="AD8217" s="61"/>
      <c r="AE8217" s="61"/>
      <c r="AF8217" s="61"/>
      <c r="AG8217" s="61"/>
      <c r="AH8217" s="61"/>
      <c r="AI8217" s="61"/>
      <c r="AJ8217" s="61"/>
      <c r="AK8217" s="61"/>
      <c r="AL8217" s="61"/>
      <c r="AM8217" s="61"/>
      <c r="AN8217" s="61"/>
      <c r="AO8217" s="61"/>
      <c r="AP8217" s="62"/>
      <c r="AQ8217" s="61"/>
      <c r="AR8217" s="61"/>
      <c r="AS8217" s="61"/>
      <c r="AT8217" s="61"/>
      <c r="AU8217" s="61"/>
      <c r="AV8217" s="61"/>
      <c r="AW8217" s="60"/>
    </row>
    <row r="8218" s="59" customFormat="1" customHeight="1" spans="1:49">
      <c r="A8218" s="60"/>
      <c r="B8218" s="60"/>
      <c r="C8218" s="60"/>
      <c r="D8218" s="60"/>
      <c r="H8218" s="61"/>
      <c r="I8218" s="61"/>
      <c r="J8218" s="61"/>
      <c r="K8218" s="61"/>
      <c r="L8218" s="61"/>
      <c r="M8218" s="61"/>
      <c r="N8218" s="61"/>
      <c r="O8218" s="61"/>
      <c r="P8218" s="61"/>
      <c r="Q8218" s="61"/>
      <c r="R8218" s="61"/>
      <c r="S8218" s="61"/>
      <c r="T8218" s="61"/>
      <c r="U8218" s="61"/>
      <c r="V8218" s="61"/>
      <c r="W8218" s="61"/>
      <c r="X8218" s="61"/>
      <c r="Y8218" s="61"/>
      <c r="Z8218" s="61"/>
      <c r="AA8218" s="61"/>
      <c r="AB8218" s="61"/>
      <c r="AC8218" s="61"/>
      <c r="AD8218" s="61"/>
      <c r="AE8218" s="61"/>
      <c r="AF8218" s="61"/>
      <c r="AG8218" s="61"/>
      <c r="AH8218" s="61"/>
      <c r="AI8218" s="61"/>
      <c r="AJ8218" s="61"/>
      <c r="AK8218" s="61"/>
      <c r="AL8218" s="61"/>
      <c r="AM8218" s="61"/>
      <c r="AN8218" s="61"/>
      <c r="AO8218" s="61"/>
      <c r="AP8218" s="62"/>
      <c r="AQ8218" s="61"/>
      <c r="AR8218" s="61"/>
      <c r="AS8218" s="61"/>
      <c r="AT8218" s="61"/>
      <c r="AU8218" s="61"/>
      <c r="AV8218" s="61"/>
      <c r="AW8218" s="60"/>
    </row>
    <row r="8219" s="59" customFormat="1" customHeight="1" spans="1:49">
      <c r="A8219" s="60"/>
      <c r="B8219" s="60"/>
      <c r="C8219" s="60"/>
      <c r="D8219" s="60"/>
      <c r="H8219" s="61"/>
      <c r="I8219" s="61"/>
      <c r="J8219" s="61"/>
      <c r="K8219" s="61"/>
      <c r="L8219" s="61"/>
      <c r="M8219" s="61"/>
      <c r="N8219" s="61"/>
      <c r="O8219" s="61"/>
      <c r="P8219" s="61"/>
      <c r="Q8219" s="61"/>
      <c r="R8219" s="61"/>
      <c r="S8219" s="61"/>
      <c r="T8219" s="61"/>
      <c r="U8219" s="61"/>
      <c r="V8219" s="61"/>
      <c r="W8219" s="61"/>
      <c r="X8219" s="61"/>
      <c r="Y8219" s="61"/>
      <c r="Z8219" s="61"/>
      <c r="AA8219" s="61"/>
      <c r="AB8219" s="61"/>
      <c r="AC8219" s="61"/>
      <c r="AD8219" s="61"/>
      <c r="AE8219" s="61"/>
      <c r="AF8219" s="61"/>
      <c r="AG8219" s="61"/>
      <c r="AH8219" s="61"/>
      <c r="AI8219" s="61"/>
      <c r="AJ8219" s="61"/>
      <c r="AK8219" s="61"/>
      <c r="AL8219" s="61"/>
      <c r="AM8219" s="61"/>
      <c r="AN8219" s="61"/>
      <c r="AO8219" s="61"/>
      <c r="AP8219" s="62"/>
      <c r="AQ8219" s="61"/>
      <c r="AR8219" s="61"/>
      <c r="AS8219" s="61"/>
      <c r="AT8219" s="61"/>
      <c r="AU8219" s="61"/>
      <c r="AV8219" s="61"/>
      <c r="AW8219" s="60"/>
    </row>
    <row r="8220" s="59" customFormat="1" customHeight="1" spans="1:49">
      <c r="A8220" s="60"/>
      <c r="B8220" s="60"/>
      <c r="C8220" s="60"/>
      <c r="D8220" s="60"/>
      <c r="H8220" s="61"/>
      <c r="I8220" s="61"/>
      <c r="J8220" s="61"/>
      <c r="K8220" s="61"/>
      <c r="L8220" s="61"/>
      <c r="M8220" s="61"/>
      <c r="N8220" s="61"/>
      <c r="O8220" s="61"/>
      <c r="P8220" s="61"/>
      <c r="Q8220" s="61"/>
      <c r="R8220" s="61"/>
      <c r="S8220" s="61"/>
      <c r="T8220" s="61"/>
      <c r="U8220" s="61"/>
      <c r="V8220" s="61"/>
      <c r="W8220" s="61"/>
      <c r="X8220" s="61"/>
      <c r="Y8220" s="61"/>
      <c r="Z8220" s="61"/>
      <c r="AA8220" s="61"/>
      <c r="AB8220" s="61"/>
      <c r="AC8220" s="61"/>
      <c r="AD8220" s="61"/>
      <c r="AE8220" s="61"/>
      <c r="AF8220" s="61"/>
      <c r="AG8220" s="61"/>
      <c r="AH8220" s="61"/>
      <c r="AI8220" s="61"/>
      <c r="AJ8220" s="61"/>
      <c r="AK8220" s="61"/>
      <c r="AL8220" s="61"/>
      <c r="AM8220" s="61"/>
      <c r="AN8220" s="61"/>
      <c r="AO8220" s="61"/>
      <c r="AP8220" s="62"/>
      <c r="AQ8220" s="61"/>
      <c r="AR8220" s="61"/>
      <c r="AS8220" s="61"/>
      <c r="AT8220" s="61"/>
      <c r="AU8220" s="61"/>
      <c r="AV8220" s="61"/>
      <c r="AW8220" s="60"/>
    </row>
    <row r="8221" s="59" customFormat="1" customHeight="1" spans="1:49">
      <c r="A8221" s="60"/>
      <c r="B8221" s="60"/>
      <c r="C8221" s="60"/>
      <c r="D8221" s="60"/>
      <c r="H8221" s="61"/>
      <c r="I8221" s="61"/>
      <c r="J8221" s="61"/>
      <c r="K8221" s="61"/>
      <c r="L8221" s="61"/>
      <c r="M8221" s="61"/>
      <c r="N8221" s="61"/>
      <c r="O8221" s="61"/>
      <c r="P8221" s="61"/>
      <c r="Q8221" s="61"/>
      <c r="R8221" s="61"/>
      <c r="S8221" s="61"/>
      <c r="T8221" s="61"/>
      <c r="U8221" s="61"/>
      <c r="V8221" s="61"/>
      <c r="W8221" s="61"/>
      <c r="X8221" s="61"/>
      <c r="Y8221" s="61"/>
      <c r="Z8221" s="61"/>
      <c r="AA8221" s="61"/>
      <c r="AB8221" s="61"/>
      <c r="AC8221" s="61"/>
      <c r="AD8221" s="61"/>
      <c r="AE8221" s="61"/>
      <c r="AF8221" s="61"/>
      <c r="AG8221" s="61"/>
      <c r="AH8221" s="61"/>
      <c r="AI8221" s="61"/>
      <c r="AJ8221" s="61"/>
      <c r="AK8221" s="61"/>
      <c r="AL8221" s="61"/>
      <c r="AM8221" s="61"/>
      <c r="AN8221" s="61"/>
      <c r="AO8221" s="61"/>
      <c r="AP8221" s="62"/>
      <c r="AQ8221" s="61"/>
      <c r="AR8221" s="61"/>
      <c r="AS8221" s="61"/>
      <c r="AT8221" s="61"/>
      <c r="AU8221" s="61"/>
      <c r="AV8221" s="61"/>
      <c r="AW8221" s="60"/>
    </row>
    <row r="8222" s="59" customFormat="1" customHeight="1" spans="1:49">
      <c r="A8222" s="60"/>
      <c r="B8222" s="60"/>
      <c r="C8222" s="60"/>
      <c r="D8222" s="60"/>
      <c r="H8222" s="61"/>
      <c r="I8222" s="61"/>
      <c r="J8222" s="61"/>
      <c r="K8222" s="61"/>
      <c r="L8222" s="61"/>
      <c r="M8222" s="61"/>
      <c r="N8222" s="61"/>
      <c r="O8222" s="61"/>
      <c r="P8222" s="61"/>
      <c r="Q8222" s="61"/>
      <c r="R8222" s="61"/>
      <c r="S8222" s="61"/>
      <c r="T8222" s="61"/>
      <c r="U8222" s="61"/>
      <c r="V8222" s="61"/>
      <c r="W8222" s="61"/>
      <c r="X8222" s="61"/>
      <c r="Y8222" s="61"/>
      <c r="Z8222" s="61"/>
      <c r="AA8222" s="61"/>
      <c r="AB8222" s="61"/>
      <c r="AC8222" s="61"/>
      <c r="AD8222" s="61"/>
      <c r="AE8222" s="61"/>
      <c r="AF8222" s="61"/>
      <c r="AG8222" s="61"/>
      <c r="AH8222" s="61"/>
      <c r="AI8222" s="61"/>
      <c r="AJ8222" s="61"/>
      <c r="AK8222" s="61"/>
      <c r="AL8222" s="61"/>
      <c r="AM8222" s="61"/>
      <c r="AN8222" s="61"/>
      <c r="AO8222" s="61"/>
      <c r="AP8222" s="62"/>
      <c r="AQ8222" s="61"/>
      <c r="AR8222" s="61"/>
      <c r="AS8222" s="61"/>
      <c r="AT8222" s="61"/>
      <c r="AU8222" s="61"/>
      <c r="AV8222" s="61"/>
      <c r="AW8222" s="60"/>
    </row>
    <row r="8223" s="59" customFormat="1" customHeight="1" spans="1:49">
      <c r="A8223" s="60"/>
      <c r="B8223" s="60"/>
      <c r="C8223" s="60"/>
      <c r="D8223" s="60"/>
      <c r="H8223" s="61"/>
      <c r="I8223" s="61"/>
      <c r="J8223" s="61"/>
      <c r="K8223" s="61"/>
      <c r="L8223" s="61"/>
      <c r="M8223" s="61"/>
      <c r="N8223" s="61"/>
      <c r="O8223" s="61"/>
      <c r="P8223" s="61"/>
      <c r="Q8223" s="61"/>
      <c r="R8223" s="61"/>
      <c r="S8223" s="61"/>
      <c r="T8223" s="61"/>
      <c r="U8223" s="61"/>
      <c r="V8223" s="61"/>
      <c r="W8223" s="61"/>
      <c r="X8223" s="61"/>
      <c r="Y8223" s="61"/>
      <c r="Z8223" s="61"/>
      <c r="AA8223" s="61"/>
      <c r="AB8223" s="61"/>
      <c r="AC8223" s="61"/>
      <c r="AD8223" s="61"/>
      <c r="AE8223" s="61"/>
      <c r="AF8223" s="61"/>
      <c r="AG8223" s="61"/>
      <c r="AH8223" s="61"/>
      <c r="AI8223" s="61"/>
      <c r="AJ8223" s="61"/>
      <c r="AK8223" s="61"/>
      <c r="AL8223" s="61"/>
      <c r="AM8223" s="61"/>
      <c r="AN8223" s="61"/>
      <c r="AO8223" s="61"/>
      <c r="AP8223" s="62"/>
      <c r="AQ8223" s="61"/>
      <c r="AR8223" s="61"/>
      <c r="AS8223" s="61"/>
      <c r="AT8223" s="61"/>
      <c r="AU8223" s="61"/>
      <c r="AV8223" s="61"/>
      <c r="AW8223" s="60"/>
    </row>
    <row r="8224" s="59" customFormat="1" customHeight="1" spans="1:49">
      <c r="A8224" s="60"/>
      <c r="B8224" s="60"/>
      <c r="C8224" s="60"/>
      <c r="D8224" s="60"/>
      <c r="H8224" s="61"/>
      <c r="I8224" s="61"/>
      <c r="J8224" s="61"/>
      <c r="K8224" s="61"/>
      <c r="L8224" s="61"/>
      <c r="M8224" s="61"/>
      <c r="N8224" s="61"/>
      <c r="O8224" s="61"/>
      <c r="P8224" s="61"/>
      <c r="Q8224" s="61"/>
      <c r="R8224" s="61"/>
      <c r="S8224" s="61"/>
      <c r="T8224" s="61"/>
      <c r="U8224" s="61"/>
      <c r="V8224" s="61"/>
      <c r="W8224" s="61"/>
      <c r="X8224" s="61"/>
      <c r="Y8224" s="61"/>
      <c r="Z8224" s="61"/>
      <c r="AA8224" s="61"/>
      <c r="AB8224" s="61"/>
      <c r="AC8224" s="61"/>
      <c r="AD8224" s="61"/>
      <c r="AE8224" s="61"/>
      <c r="AF8224" s="61"/>
      <c r="AG8224" s="61"/>
      <c r="AH8224" s="61"/>
      <c r="AI8224" s="61"/>
      <c r="AJ8224" s="61"/>
      <c r="AK8224" s="61"/>
      <c r="AL8224" s="61"/>
      <c r="AM8224" s="61"/>
      <c r="AN8224" s="61"/>
      <c r="AO8224" s="61"/>
      <c r="AP8224" s="62"/>
      <c r="AQ8224" s="61"/>
      <c r="AR8224" s="61"/>
      <c r="AS8224" s="61"/>
      <c r="AT8224" s="61"/>
      <c r="AU8224" s="61"/>
      <c r="AV8224" s="61"/>
      <c r="AW8224" s="60"/>
    </row>
    <row r="8225" s="59" customFormat="1" customHeight="1" spans="1:49">
      <c r="A8225" s="60"/>
      <c r="B8225" s="60"/>
      <c r="C8225" s="60"/>
      <c r="D8225" s="60"/>
      <c r="H8225" s="61"/>
      <c r="I8225" s="61"/>
      <c r="J8225" s="61"/>
      <c r="K8225" s="61"/>
      <c r="L8225" s="61"/>
      <c r="M8225" s="61"/>
      <c r="N8225" s="61"/>
      <c r="O8225" s="61"/>
      <c r="P8225" s="61"/>
      <c r="Q8225" s="61"/>
      <c r="R8225" s="61"/>
      <c r="S8225" s="61"/>
      <c r="T8225" s="61"/>
      <c r="U8225" s="61"/>
      <c r="V8225" s="61"/>
      <c r="W8225" s="61"/>
      <c r="X8225" s="61"/>
      <c r="Y8225" s="61"/>
      <c r="Z8225" s="61"/>
      <c r="AA8225" s="61"/>
      <c r="AB8225" s="61"/>
      <c r="AC8225" s="61"/>
      <c r="AD8225" s="61"/>
      <c r="AE8225" s="61"/>
      <c r="AF8225" s="61"/>
      <c r="AG8225" s="61"/>
      <c r="AH8225" s="61"/>
      <c r="AI8225" s="61"/>
      <c r="AJ8225" s="61"/>
      <c r="AK8225" s="61"/>
      <c r="AL8225" s="61"/>
      <c r="AM8225" s="61"/>
      <c r="AN8225" s="61"/>
      <c r="AO8225" s="61"/>
      <c r="AP8225" s="62"/>
      <c r="AQ8225" s="61"/>
      <c r="AR8225" s="61"/>
      <c r="AS8225" s="61"/>
      <c r="AT8225" s="61"/>
      <c r="AU8225" s="61"/>
      <c r="AV8225" s="61"/>
      <c r="AW8225" s="60"/>
    </row>
    <row r="8226" s="59" customFormat="1" customHeight="1" spans="1:49">
      <c r="A8226" s="60"/>
      <c r="B8226" s="60"/>
      <c r="C8226" s="60"/>
      <c r="D8226" s="60"/>
      <c r="H8226" s="61"/>
      <c r="I8226" s="61"/>
      <c r="J8226" s="61"/>
      <c r="K8226" s="61"/>
      <c r="L8226" s="61"/>
      <c r="M8226" s="61"/>
      <c r="N8226" s="61"/>
      <c r="O8226" s="61"/>
      <c r="P8226" s="61"/>
      <c r="Q8226" s="61"/>
      <c r="R8226" s="61"/>
      <c r="S8226" s="61"/>
      <c r="T8226" s="61"/>
      <c r="U8226" s="61"/>
      <c r="V8226" s="61"/>
      <c r="W8226" s="61"/>
      <c r="X8226" s="61"/>
      <c r="Y8226" s="61"/>
      <c r="Z8226" s="61"/>
      <c r="AA8226" s="61"/>
      <c r="AB8226" s="61"/>
      <c r="AC8226" s="61"/>
      <c r="AD8226" s="61"/>
      <c r="AE8226" s="61"/>
      <c r="AF8226" s="61"/>
      <c r="AG8226" s="61"/>
      <c r="AH8226" s="61"/>
      <c r="AI8226" s="61"/>
      <c r="AJ8226" s="61"/>
      <c r="AK8226" s="61"/>
      <c r="AL8226" s="61"/>
      <c r="AM8226" s="61"/>
      <c r="AN8226" s="61"/>
      <c r="AO8226" s="61"/>
      <c r="AP8226" s="62"/>
      <c r="AQ8226" s="61"/>
      <c r="AR8226" s="61"/>
      <c r="AS8226" s="61"/>
      <c r="AT8226" s="61"/>
      <c r="AU8226" s="61"/>
      <c r="AV8226" s="61"/>
      <c r="AW8226" s="60"/>
    </row>
    <row r="8227" s="59" customFormat="1" customHeight="1" spans="1:49">
      <c r="A8227" s="60"/>
      <c r="B8227" s="60"/>
      <c r="C8227" s="60"/>
      <c r="D8227" s="60"/>
      <c r="H8227" s="61"/>
      <c r="I8227" s="61"/>
      <c r="J8227" s="61"/>
      <c r="K8227" s="61"/>
      <c r="L8227" s="61"/>
      <c r="M8227" s="61"/>
      <c r="N8227" s="61"/>
      <c r="O8227" s="61"/>
      <c r="P8227" s="61"/>
      <c r="Q8227" s="61"/>
      <c r="R8227" s="61"/>
      <c r="S8227" s="61"/>
      <c r="T8227" s="61"/>
      <c r="U8227" s="61"/>
      <c r="V8227" s="61"/>
      <c r="W8227" s="61"/>
      <c r="X8227" s="61"/>
      <c r="Y8227" s="61"/>
      <c r="Z8227" s="61"/>
      <c r="AA8227" s="61"/>
      <c r="AB8227" s="61"/>
      <c r="AC8227" s="61"/>
      <c r="AD8227" s="61"/>
      <c r="AE8227" s="61"/>
      <c r="AF8227" s="61"/>
      <c r="AG8227" s="61"/>
      <c r="AH8227" s="61"/>
      <c r="AI8227" s="61"/>
      <c r="AJ8227" s="61"/>
      <c r="AK8227" s="61"/>
      <c r="AL8227" s="61"/>
      <c r="AM8227" s="61"/>
      <c r="AN8227" s="61"/>
      <c r="AO8227" s="61"/>
      <c r="AP8227" s="62"/>
      <c r="AQ8227" s="61"/>
      <c r="AR8227" s="61"/>
      <c r="AS8227" s="61"/>
      <c r="AT8227" s="61"/>
      <c r="AU8227" s="61"/>
      <c r="AV8227" s="61"/>
      <c r="AW8227" s="60"/>
    </row>
    <row r="8228" s="59" customFormat="1" customHeight="1" spans="1:49">
      <c r="A8228" s="60"/>
      <c r="B8228" s="60"/>
      <c r="C8228" s="60"/>
      <c r="D8228" s="60"/>
      <c r="H8228" s="61"/>
      <c r="I8228" s="61"/>
      <c r="J8228" s="61"/>
      <c r="K8228" s="61"/>
      <c r="L8228" s="61"/>
      <c r="M8228" s="61"/>
      <c r="N8228" s="61"/>
      <c r="O8228" s="61"/>
      <c r="P8228" s="61"/>
      <c r="Q8228" s="61"/>
      <c r="R8228" s="61"/>
      <c r="S8228" s="61"/>
      <c r="T8228" s="61"/>
      <c r="U8228" s="61"/>
      <c r="V8228" s="61"/>
      <c r="W8228" s="61"/>
      <c r="X8228" s="61"/>
      <c r="Y8228" s="61"/>
      <c r="Z8228" s="61"/>
      <c r="AA8228" s="61"/>
      <c r="AB8228" s="61"/>
      <c r="AC8228" s="61"/>
      <c r="AD8228" s="61"/>
      <c r="AE8228" s="61"/>
      <c r="AF8228" s="61"/>
      <c r="AG8228" s="61"/>
      <c r="AH8228" s="61"/>
      <c r="AI8228" s="61"/>
      <c r="AJ8228" s="61"/>
      <c r="AK8228" s="61"/>
      <c r="AL8228" s="61"/>
      <c r="AM8228" s="61"/>
      <c r="AN8228" s="61"/>
      <c r="AO8228" s="61"/>
      <c r="AP8228" s="62"/>
      <c r="AQ8228" s="61"/>
      <c r="AR8228" s="61"/>
      <c r="AS8228" s="61"/>
      <c r="AT8228" s="61"/>
      <c r="AU8228" s="61"/>
      <c r="AV8228" s="61"/>
      <c r="AW8228" s="60"/>
    </row>
    <row r="8229" s="59" customFormat="1" customHeight="1" spans="1:49">
      <c r="A8229" s="60"/>
      <c r="B8229" s="60"/>
      <c r="C8229" s="60"/>
      <c r="D8229" s="60"/>
      <c r="H8229" s="61"/>
      <c r="I8229" s="61"/>
      <c r="J8229" s="61"/>
      <c r="K8229" s="61"/>
      <c r="L8229" s="61"/>
      <c r="M8229" s="61"/>
      <c r="N8229" s="61"/>
      <c r="O8229" s="61"/>
      <c r="P8229" s="61"/>
      <c r="Q8229" s="61"/>
      <c r="R8229" s="61"/>
      <c r="S8229" s="61"/>
      <c r="T8229" s="61"/>
      <c r="U8229" s="61"/>
      <c r="V8229" s="61"/>
      <c r="W8229" s="61"/>
      <c r="X8229" s="61"/>
      <c r="Y8229" s="61"/>
      <c r="Z8229" s="61"/>
      <c r="AA8229" s="61"/>
      <c r="AB8229" s="61"/>
      <c r="AC8229" s="61"/>
      <c r="AD8229" s="61"/>
      <c r="AE8229" s="61"/>
      <c r="AF8229" s="61"/>
      <c r="AG8229" s="61"/>
      <c r="AH8229" s="61"/>
      <c r="AI8229" s="61"/>
      <c r="AJ8229" s="61"/>
      <c r="AK8229" s="61"/>
      <c r="AL8229" s="61"/>
      <c r="AM8229" s="61"/>
      <c r="AN8229" s="61"/>
      <c r="AO8229" s="61"/>
      <c r="AP8229" s="62"/>
      <c r="AQ8229" s="61"/>
      <c r="AR8229" s="61"/>
      <c r="AS8229" s="61"/>
      <c r="AT8229" s="61"/>
      <c r="AU8229" s="61"/>
      <c r="AV8229" s="61"/>
      <c r="AW8229" s="60"/>
    </row>
    <row r="8230" s="59" customFormat="1" customHeight="1" spans="1:49">
      <c r="A8230" s="60"/>
      <c r="B8230" s="60"/>
      <c r="C8230" s="60"/>
      <c r="D8230" s="60"/>
      <c r="H8230" s="61"/>
      <c r="I8230" s="61"/>
      <c r="J8230" s="61"/>
      <c r="K8230" s="61"/>
      <c r="L8230" s="61"/>
      <c r="M8230" s="61"/>
      <c r="N8230" s="61"/>
      <c r="O8230" s="61"/>
      <c r="P8230" s="61"/>
      <c r="Q8230" s="61"/>
      <c r="R8230" s="61"/>
      <c r="S8230" s="61"/>
      <c r="T8230" s="61"/>
      <c r="U8230" s="61"/>
      <c r="V8230" s="61"/>
      <c r="W8230" s="61"/>
      <c r="X8230" s="61"/>
      <c r="Y8230" s="61"/>
      <c r="Z8230" s="61"/>
      <c r="AA8230" s="61"/>
      <c r="AB8230" s="61"/>
      <c r="AC8230" s="61"/>
      <c r="AD8230" s="61"/>
      <c r="AE8230" s="61"/>
      <c r="AF8230" s="61"/>
      <c r="AG8230" s="61"/>
      <c r="AH8230" s="61"/>
      <c r="AI8230" s="61"/>
      <c r="AJ8230" s="61"/>
      <c r="AK8230" s="61"/>
      <c r="AL8230" s="61"/>
      <c r="AM8230" s="61"/>
      <c r="AN8230" s="61"/>
      <c r="AO8230" s="61"/>
      <c r="AP8230" s="62"/>
      <c r="AQ8230" s="61"/>
      <c r="AR8230" s="61"/>
      <c r="AS8230" s="61"/>
      <c r="AT8230" s="61"/>
      <c r="AU8230" s="61"/>
      <c r="AV8230" s="61"/>
      <c r="AW8230" s="60"/>
    </row>
    <row r="8231" s="59" customFormat="1" customHeight="1" spans="1:49">
      <c r="A8231" s="60"/>
      <c r="B8231" s="60"/>
      <c r="C8231" s="60"/>
      <c r="D8231" s="60"/>
      <c r="H8231" s="61"/>
      <c r="I8231" s="61"/>
      <c r="J8231" s="61"/>
      <c r="K8231" s="61"/>
      <c r="L8231" s="61"/>
      <c r="M8231" s="61"/>
      <c r="N8231" s="61"/>
      <c r="O8231" s="61"/>
      <c r="P8231" s="61"/>
      <c r="Q8231" s="61"/>
      <c r="R8231" s="61"/>
      <c r="S8231" s="61"/>
      <c r="T8231" s="61"/>
      <c r="U8231" s="61"/>
      <c r="V8231" s="61"/>
      <c r="W8231" s="61"/>
      <c r="X8231" s="61"/>
      <c r="Y8231" s="61"/>
      <c r="Z8231" s="61"/>
      <c r="AA8231" s="61"/>
      <c r="AB8231" s="61"/>
      <c r="AC8231" s="61"/>
      <c r="AD8231" s="61"/>
      <c r="AE8231" s="61"/>
      <c r="AF8231" s="61"/>
      <c r="AG8231" s="61"/>
      <c r="AH8231" s="61"/>
      <c r="AI8231" s="61"/>
      <c r="AJ8231" s="61"/>
      <c r="AK8231" s="61"/>
      <c r="AL8231" s="61"/>
      <c r="AM8231" s="61"/>
      <c r="AN8231" s="61"/>
      <c r="AO8231" s="61"/>
      <c r="AP8231" s="62"/>
      <c r="AQ8231" s="61"/>
      <c r="AR8231" s="61"/>
      <c r="AS8231" s="61"/>
      <c r="AT8231" s="61"/>
      <c r="AU8231" s="61"/>
      <c r="AV8231" s="61"/>
      <c r="AW8231" s="60"/>
    </row>
    <row r="8232" s="59" customFormat="1" customHeight="1" spans="1:49">
      <c r="A8232" s="60"/>
      <c r="B8232" s="60"/>
      <c r="C8232" s="60"/>
      <c r="D8232" s="60"/>
      <c r="H8232" s="61"/>
      <c r="I8232" s="61"/>
      <c r="J8232" s="61"/>
      <c r="K8232" s="61"/>
      <c r="L8232" s="61"/>
      <c r="M8232" s="61"/>
      <c r="N8232" s="61"/>
      <c r="O8232" s="61"/>
      <c r="P8232" s="61"/>
      <c r="Q8232" s="61"/>
      <c r="R8232" s="61"/>
      <c r="S8232" s="61"/>
      <c r="T8232" s="61"/>
      <c r="U8232" s="61"/>
      <c r="V8232" s="61"/>
      <c r="W8232" s="61"/>
      <c r="X8232" s="61"/>
      <c r="Y8232" s="61"/>
      <c r="Z8232" s="61"/>
      <c r="AA8232" s="61"/>
      <c r="AB8232" s="61"/>
      <c r="AC8232" s="61"/>
      <c r="AD8232" s="61"/>
      <c r="AE8232" s="61"/>
      <c r="AF8232" s="61"/>
      <c r="AG8232" s="61"/>
      <c r="AH8232" s="61"/>
      <c r="AI8232" s="61"/>
      <c r="AJ8232" s="61"/>
      <c r="AK8232" s="61"/>
      <c r="AL8232" s="61"/>
      <c r="AM8232" s="61"/>
      <c r="AN8232" s="61"/>
      <c r="AO8232" s="61"/>
      <c r="AP8232" s="62"/>
      <c r="AQ8232" s="61"/>
      <c r="AR8232" s="61"/>
      <c r="AS8232" s="61"/>
      <c r="AT8232" s="61"/>
      <c r="AU8232" s="61"/>
      <c r="AV8232" s="61"/>
      <c r="AW8232" s="60"/>
    </row>
    <row r="8233" s="59" customFormat="1" customHeight="1" spans="1:49">
      <c r="A8233" s="60"/>
      <c r="B8233" s="60"/>
      <c r="C8233" s="60"/>
      <c r="D8233" s="60"/>
      <c r="H8233" s="61"/>
      <c r="I8233" s="61"/>
      <c r="J8233" s="61"/>
      <c r="K8233" s="61"/>
      <c r="L8233" s="61"/>
      <c r="M8233" s="61"/>
      <c r="N8233" s="61"/>
      <c r="O8233" s="61"/>
      <c r="P8233" s="61"/>
      <c r="Q8233" s="61"/>
      <c r="R8233" s="61"/>
      <c r="S8233" s="61"/>
      <c r="T8233" s="61"/>
      <c r="U8233" s="61"/>
      <c r="V8233" s="61"/>
      <c r="W8233" s="61"/>
      <c r="X8233" s="61"/>
      <c r="Y8233" s="61"/>
      <c r="Z8233" s="61"/>
      <c r="AA8233" s="61"/>
      <c r="AB8233" s="61"/>
      <c r="AC8233" s="61"/>
      <c r="AD8233" s="61"/>
      <c r="AE8233" s="61"/>
      <c r="AF8233" s="61"/>
      <c r="AG8233" s="61"/>
      <c r="AH8233" s="61"/>
      <c r="AI8233" s="61"/>
      <c r="AJ8233" s="61"/>
      <c r="AK8233" s="61"/>
      <c r="AL8233" s="61"/>
      <c r="AM8233" s="61"/>
      <c r="AN8233" s="61"/>
      <c r="AO8233" s="61"/>
      <c r="AP8233" s="62"/>
      <c r="AQ8233" s="61"/>
      <c r="AR8233" s="61"/>
      <c r="AS8233" s="61"/>
      <c r="AT8233" s="61"/>
      <c r="AU8233" s="61"/>
      <c r="AV8233" s="61"/>
      <c r="AW8233" s="60"/>
    </row>
    <row r="8234" s="59" customFormat="1" customHeight="1" spans="1:49">
      <c r="A8234" s="60"/>
      <c r="B8234" s="60"/>
      <c r="C8234" s="60"/>
      <c r="D8234" s="60"/>
      <c r="H8234" s="61"/>
      <c r="I8234" s="61"/>
      <c r="J8234" s="61"/>
      <c r="K8234" s="61"/>
      <c r="L8234" s="61"/>
      <c r="M8234" s="61"/>
      <c r="N8234" s="61"/>
      <c r="O8234" s="61"/>
      <c r="P8234" s="61"/>
      <c r="Q8234" s="61"/>
      <c r="R8234" s="61"/>
      <c r="S8234" s="61"/>
      <c r="T8234" s="61"/>
      <c r="U8234" s="61"/>
      <c r="V8234" s="61"/>
      <c r="W8234" s="61"/>
      <c r="X8234" s="61"/>
      <c r="Y8234" s="61"/>
      <c r="Z8234" s="61"/>
      <c r="AA8234" s="61"/>
      <c r="AB8234" s="61"/>
      <c r="AC8234" s="61"/>
      <c r="AD8234" s="61"/>
      <c r="AE8234" s="61"/>
      <c r="AF8234" s="61"/>
      <c r="AG8234" s="61"/>
      <c r="AH8234" s="61"/>
      <c r="AI8234" s="61"/>
      <c r="AJ8234" s="61"/>
      <c r="AK8234" s="61"/>
      <c r="AL8234" s="61"/>
      <c r="AM8234" s="61"/>
      <c r="AN8234" s="61"/>
      <c r="AO8234" s="61"/>
      <c r="AP8234" s="62"/>
      <c r="AQ8234" s="61"/>
      <c r="AR8234" s="61"/>
      <c r="AS8234" s="61"/>
      <c r="AT8234" s="61"/>
      <c r="AU8234" s="61"/>
      <c r="AV8234" s="61"/>
      <c r="AW8234" s="60"/>
    </row>
    <row r="8235" s="59" customFormat="1" customHeight="1" spans="1:49">
      <c r="A8235" s="60"/>
      <c r="B8235" s="60"/>
      <c r="C8235" s="60"/>
      <c r="D8235" s="60"/>
      <c r="H8235" s="61"/>
      <c r="I8235" s="61"/>
      <c r="J8235" s="61"/>
      <c r="K8235" s="61"/>
      <c r="L8235" s="61"/>
      <c r="M8235" s="61"/>
      <c r="N8235" s="61"/>
      <c r="O8235" s="61"/>
      <c r="P8235" s="61"/>
      <c r="Q8235" s="61"/>
      <c r="R8235" s="61"/>
      <c r="S8235" s="61"/>
      <c r="T8235" s="61"/>
      <c r="U8235" s="61"/>
      <c r="V8235" s="61"/>
      <c r="W8235" s="61"/>
      <c r="X8235" s="61"/>
      <c r="Y8235" s="61"/>
      <c r="Z8235" s="61"/>
      <c r="AA8235" s="61"/>
      <c r="AB8235" s="61"/>
      <c r="AC8235" s="61"/>
      <c r="AD8235" s="61"/>
      <c r="AE8235" s="61"/>
      <c r="AF8235" s="61"/>
      <c r="AG8235" s="61"/>
      <c r="AH8235" s="61"/>
      <c r="AI8235" s="61"/>
      <c r="AJ8235" s="61"/>
      <c r="AK8235" s="61"/>
      <c r="AL8235" s="61"/>
      <c r="AM8235" s="61"/>
      <c r="AN8235" s="61"/>
      <c r="AO8235" s="61"/>
      <c r="AP8235" s="62"/>
      <c r="AQ8235" s="61"/>
      <c r="AR8235" s="61"/>
      <c r="AS8235" s="61"/>
      <c r="AT8235" s="61"/>
      <c r="AU8235" s="61"/>
      <c r="AV8235" s="61"/>
      <c r="AW8235" s="60"/>
    </row>
    <row r="8236" s="59" customFormat="1" customHeight="1" spans="1:49">
      <c r="A8236" s="60"/>
      <c r="B8236" s="60"/>
      <c r="C8236" s="60"/>
      <c r="D8236" s="60"/>
      <c r="H8236" s="61"/>
      <c r="I8236" s="61"/>
      <c r="J8236" s="61"/>
      <c r="K8236" s="61"/>
      <c r="L8236" s="61"/>
      <c r="M8236" s="61"/>
      <c r="N8236" s="61"/>
      <c r="O8236" s="61"/>
      <c r="P8236" s="61"/>
      <c r="Q8236" s="61"/>
      <c r="R8236" s="61"/>
      <c r="S8236" s="61"/>
      <c r="T8236" s="61"/>
      <c r="U8236" s="61"/>
      <c r="V8236" s="61"/>
      <c r="W8236" s="61"/>
      <c r="X8236" s="61"/>
      <c r="Y8236" s="61"/>
      <c r="Z8236" s="61"/>
      <c r="AA8236" s="61"/>
      <c r="AB8236" s="61"/>
      <c r="AC8236" s="61"/>
      <c r="AD8236" s="61"/>
      <c r="AE8236" s="61"/>
      <c r="AF8236" s="61"/>
      <c r="AG8236" s="61"/>
      <c r="AH8236" s="61"/>
      <c r="AI8236" s="61"/>
      <c r="AJ8236" s="61"/>
      <c r="AK8236" s="61"/>
      <c r="AL8236" s="61"/>
      <c r="AM8236" s="61"/>
      <c r="AN8236" s="61"/>
      <c r="AO8236" s="61"/>
      <c r="AP8236" s="62"/>
      <c r="AQ8236" s="61"/>
      <c r="AR8236" s="61"/>
      <c r="AS8236" s="61"/>
      <c r="AT8236" s="61"/>
      <c r="AU8236" s="61"/>
      <c r="AV8236" s="61"/>
      <c r="AW8236" s="60"/>
    </row>
    <row r="8237" s="59" customFormat="1" customHeight="1" spans="1:49">
      <c r="A8237" s="60"/>
      <c r="B8237" s="60"/>
      <c r="C8237" s="60"/>
      <c r="D8237" s="60"/>
      <c r="H8237" s="61"/>
      <c r="I8237" s="61"/>
      <c r="J8237" s="61"/>
      <c r="K8237" s="61"/>
      <c r="L8237" s="61"/>
      <c r="M8237" s="61"/>
      <c r="N8237" s="61"/>
      <c r="O8237" s="61"/>
      <c r="P8237" s="61"/>
      <c r="Q8237" s="61"/>
      <c r="R8237" s="61"/>
      <c r="S8237" s="61"/>
      <c r="T8237" s="61"/>
      <c r="U8237" s="61"/>
      <c r="V8237" s="61"/>
      <c r="W8237" s="61"/>
      <c r="X8237" s="61"/>
      <c r="Y8237" s="61"/>
      <c r="Z8237" s="61"/>
      <c r="AA8237" s="61"/>
      <c r="AB8237" s="61"/>
      <c r="AC8237" s="61"/>
      <c r="AD8237" s="61"/>
      <c r="AE8237" s="61"/>
      <c r="AF8237" s="61"/>
      <c r="AG8237" s="61"/>
      <c r="AH8237" s="61"/>
      <c r="AI8237" s="61"/>
      <c r="AJ8237" s="61"/>
      <c r="AK8237" s="61"/>
      <c r="AL8237" s="61"/>
      <c r="AM8237" s="61"/>
      <c r="AN8237" s="61"/>
      <c r="AO8237" s="61"/>
      <c r="AP8237" s="62"/>
      <c r="AQ8237" s="61"/>
      <c r="AR8237" s="61"/>
      <c r="AS8237" s="61"/>
      <c r="AT8237" s="61"/>
      <c r="AU8237" s="61"/>
      <c r="AV8237" s="61"/>
      <c r="AW8237" s="60"/>
    </row>
    <row r="8238" s="59" customFormat="1" customHeight="1" spans="1:49">
      <c r="A8238" s="60"/>
      <c r="B8238" s="60"/>
      <c r="C8238" s="60"/>
      <c r="D8238" s="60"/>
      <c r="H8238" s="61"/>
      <c r="I8238" s="61"/>
      <c r="J8238" s="61"/>
      <c r="K8238" s="61"/>
      <c r="L8238" s="61"/>
      <c r="M8238" s="61"/>
      <c r="N8238" s="61"/>
      <c r="O8238" s="61"/>
      <c r="P8238" s="61"/>
      <c r="Q8238" s="61"/>
      <c r="R8238" s="61"/>
      <c r="S8238" s="61"/>
      <c r="T8238" s="61"/>
      <c r="U8238" s="61"/>
      <c r="V8238" s="61"/>
      <c r="W8238" s="61"/>
      <c r="X8238" s="61"/>
      <c r="Y8238" s="61"/>
      <c r="Z8238" s="61"/>
      <c r="AA8238" s="61"/>
      <c r="AB8238" s="61"/>
      <c r="AC8238" s="61"/>
      <c r="AD8238" s="61"/>
      <c r="AE8238" s="61"/>
      <c r="AF8238" s="61"/>
      <c r="AG8238" s="61"/>
      <c r="AH8238" s="61"/>
      <c r="AI8238" s="61"/>
      <c r="AJ8238" s="61"/>
      <c r="AK8238" s="61"/>
      <c r="AL8238" s="61"/>
      <c r="AM8238" s="61"/>
      <c r="AN8238" s="61"/>
      <c r="AO8238" s="61"/>
      <c r="AP8238" s="62"/>
      <c r="AQ8238" s="61"/>
      <c r="AR8238" s="61"/>
      <c r="AS8238" s="61"/>
      <c r="AT8238" s="61"/>
      <c r="AU8238" s="61"/>
      <c r="AV8238" s="61"/>
      <c r="AW8238" s="60"/>
    </row>
    <row r="8239" s="59" customFormat="1" customHeight="1" spans="1:49">
      <c r="A8239" s="60"/>
      <c r="B8239" s="60"/>
      <c r="C8239" s="60"/>
      <c r="D8239" s="60"/>
      <c r="H8239" s="61"/>
      <c r="I8239" s="61"/>
      <c r="J8239" s="61"/>
      <c r="K8239" s="61"/>
      <c r="L8239" s="61"/>
      <c r="M8239" s="61"/>
      <c r="N8239" s="61"/>
      <c r="O8239" s="61"/>
      <c r="P8239" s="61"/>
      <c r="Q8239" s="61"/>
      <c r="R8239" s="61"/>
      <c r="S8239" s="61"/>
      <c r="T8239" s="61"/>
      <c r="U8239" s="61"/>
      <c r="V8239" s="61"/>
      <c r="W8239" s="61"/>
      <c r="X8239" s="61"/>
      <c r="Y8239" s="61"/>
      <c r="Z8239" s="61"/>
      <c r="AA8239" s="61"/>
      <c r="AB8239" s="61"/>
      <c r="AC8239" s="61"/>
      <c r="AD8239" s="61"/>
      <c r="AE8239" s="61"/>
      <c r="AF8239" s="61"/>
      <c r="AG8239" s="61"/>
      <c r="AH8239" s="61"/>
      <c r="AI8239" s="61"/>
      <c r="AJ8239" s="61"/>
      <c r="AK8239" s="61"/>
      <c r="AL8239" s="61"/>
      <c r="AM8239" s="61"/>
      <c r="AN8239" s="61"/>
      <c r="AO8239" s="61"/>
      <c r="AP8239" s="62"/>
      <c r="AQ8239" s="61"/>
      <c r="AR8239" s="61"/>
      <c r="AS8239" s="61"/>
      <c r="AT8239" s="61"/>
      <c r="AU8239" s="61"/>
      <c r="AV8239" s="61"/>
      <c r="AW8239" s="60"/>
    </row>
    <row r="8240" s="59" customFormat="1" customHeight="1" spans="1:49">
      <c r="A8240" s="60"/>
      <c r="B8240" s="60"/>
      <c r="C8240" s="60"/>
      <c r="D8240" s="60"/>
      <c r="H8240" s="61"/>
      <c r="I8240" s="61"/>
      <c r="J8240" s="61"/>
      <c r="K8240" s="61"/>
      <c r="L8240" s="61"/>
      <c r="M8240" s="61"/>
      <c r="N8240" s="61"/>
      <c r="O8240" s="61"/>
      <c r="P8240" s="61"/>
      <c r="Q8240" s="61"/>
      <c r="R8240" s="61"/>
      <c r="S8240" s="61"/>
      <c r="T8240" s="61"/>
      <c r="U8240" s="61"/>
      <c r="V8240" s="61"/>
      <c r="W8240" s="61"/>
      <c r="X8240" s="61"/>
      <c r="Y8240" s="61"/>
      <c r="Z8240" s="61"/>
      <c r="AA8240" s="61"/>
      <c r="AB8240" s="61"/>
      <c r="AC8240" s="61"/>
      <c r="AD8240" s="61"/>
      <c r="AE8240" s="61"/>
      <c r="AF8240" s="61"/>
      <c r="AG8240" s="61"/>
      <c r="AH8240" s="61"/>
      <c r="AI8240" s="61"/>
      <c r="AJ8240" s="61"/>
      <c r="AK8240" s="61"/>
      <c r="AL8240" s="61"/>
      <c r="AM8240" s="61"/>
      <c r="AN8240" s="61"/>
      <c r="AO8240" s="61"/>
      <c r="AP8240" s="62"/>
      <c r="AQ8240" s="61"/>
      <c r="AR8240" s="61"/>
      <c r="AS8240" s="61"/>
      <c r="AT8240" s="61"/>
      <c r="AU8240" s="61"/>
      <c r="AV8240" s="61"/>
      <c r="AW8240" s="60"/>
    </row>
    <row r="8241" s="59" customFormat="1" customHeight="1" spans="1:49">
      <c r="A8241" s="60"/>
      <c r="B8241" s="60"/>
      <c r="C8241" s="60"/>
      <c r="D8241" s="60"/>
      <c r="H8241" s="61"/>
      <c r="I8241" s="61"/>
      <c r="J8241" s="61"/>
      <c r="K8241" s="61"/>
      <c r="L8241" s="61"/>
      <c r="M8241" s="61"/>
      <c r="N8241" s="61"/>
      <c r="O8241" s="61"/>
      <c r="P8241" s="61"/>
      <c r="Q8241" s="61"/>
      <c r="R8241" s="61"/>
      <c r="S8241" s="61"/>
      <c r="T8241" s="61"/>
      <c r="U8241" s="61"/>
      <c r="V8241" s="61"/>
      <c r="W8241" s="61"/>
      <c r="X8241" s="61"/>
      <c r="Y8241" s="61"/>
      <c r="Z8241" s="61"/>
      <c r="AA8241" s="61"/>
      <c r="AB8241" s="61"/>
      <c r="AC8241" s="61"/>
      <c r="AD8241" s="61"/>
      <c r="AE8241" s="61"/>
      <c r="AF8241" s="61"/>
      <c r="AG8241" s="61"/>
      <c r="AH8241" s="61"/>
      <c r="AI8241" s="61"/>
      <c r="AJ8241" s="61"/>
      <c r="AK8241" s="61"/>
      <c r="AL8241" s="61"/>
      <c r="AM8241" s="61"/>
      <c r="AN8241" s="61"/>
      <c r="AO8241" s="61"/>
      <c r="AP8241" s="62"/>
      <c r="AQ8241" s="61"/>
      <c r="AR8241" s="61"/>
      <c r="AS8241" s="61"/>
      <c r="AT8241" s="61"/>
      <c r="AU8241" s="61"/>
      <c r="AV8241" s="61"/>
      <c r="AW8241" s="60"/>
    </row>
    <row r="8242" s="59" customFormat="1" customHeight="1" spans="1:49">
      <c r="A8242" s="60"/>
      <c r="B8242" s="60"/>
      <c r="C8242" s="60"/>
      <c r="D8242" s="60"/>
      <c r="H8242" s="61"/>
      <c r="I8242" s="61"/>
      <c r="J8242" s="61"/>
      <c r="K8242" s="61"/>
      <c r="L8242" s="61"/>
      <c r="M8242" s="61"/>
      <c r="N8242" s="61"/>
      <c r="O8242" s="61"/>
      <c r="P8242" s="61"/>
      <c r="Q8242" s="61"/>
      <c r="R8242" s="61"/>
      <c r="S8242" s="61"/>
      <c r="T8242" s="61"/>
      <c r="U8242" s="61"/>
      <c r="V8242" s="61"/>
      <c r="W8242" s="61"/>
      <c r="X8242" s="61"/>
      <c r="Y8242" s="61"/>
      <c r="Z8242" s="61"/>
      <c r="AA8242" s="61"/>
      <c r="AB8242" s="61"/>
      <c r="AC8242" s="61"/>
      <c r="AD8242" s="61"/>
      <c r="AE8242" s="61"/>
      <c r="AF8242" s="61"/>
      <c r="AG8242" s="61"/>
      <c r="AH8242" s="61"/>
      <c r="AI8242" s="61"/>
      <c r="AJ8242" s="61"/>
      <c r="AK8242" s="61"/>
      <c r="AL8242" s="61"/>
      <c r="AM8242" s="61"/>
      <c r="AN8242" s="61"/>
      <c r="AO8242" s="61"/>
      <c r="AP8242" s="62"/>
      <c r="AQ8242" s="61"/>
      <c r="AR8242" s="61"/>
      <c r="AS8242" s="61"/>
      <c r="AT8242" s="61"/>
      <c r="AU8242" s="61"/>
      <c r="AV8242" s="61"/>
      <c r="AW8242" s="60"/>
    </row>
    <row r="8243" s="59" customFormat="1" customHeight="1" spans="1:49">
      <c r="A8243" s="60"/>
      <c r="B8243" s="60"/>
      <c r="C8243" s="60"/>
      <c r="D8243" s="60"/>
      <c r="H8243" s="61"/>
      <c r="I8243" s="61"/>
      <c r="J8243" s="61"/>
      <c r="K8243" s="61"/>
      <c r="L8243" s="61"/>
      <c r="M8243" s="61"/>
      <c r="N8243" s="61"/>
      <c r="O8243" s="61"/>
      <c r="P8243" s="61"/>
      <c r="Q8243" s="61"/>
      <c r="R8243" s="61"/>
      <c r="S8243" s="61"/>
      <c r="T8243" s="61"/>
      <c r="U8243" s="61"/>
      <c r="V8243" s="61"/>
      <c r="W8243" s="61"/>
      <c r="X8243" s="61"/>
      <c r="Y8243" s="61"/>
      <c r="Z8243" s="61"/>
      <c r="AA8243" s="61"/>
      <c r="AB8243" s="61"/>
      <c r="AC8243" s="61"/>
      <c r="AD8243" s="61"/>
      <c r="AE8243" s="61"/>
      <c r="AF8243" s="61"/>
      <c r="AG8243" s="61"/>
      <c r="AH8243" s="61"/>
      <c r="AI8243" s="61"/>
      <c r="AJ8243" s="61"/>
      <c r="AK8243" s="61"/>
      <c r="AL8243" s="61"/>
      <c r="AM8243" s="61"/>
      <c r="AN8243" s="61"/>
      <c r="AO8243" s="61"/>
      <c r="AP8243" s="62"/>
      <c r="AQ8243" s="61"/>
      <c r="AR8243" s="61"/>
      <c r="AS8243" s="61"/>
      <c r="AT8243" s="61"/>
      <c r="AU8243" s="61"/>
      <c r="AV8243" s="61"/>
      <c r="AW8243" s="60"/>
    </row>
    <row r="8244" s="59" customFormat="1" customHeight="1" spans="1:49">
      <c r="A8244" s="60"/>
      <c r="B8244" s="60"/>
      <c r="C8244" s="60"/>
      <c r="D8244" s="60"/>
      <c r="H8244" s="61"/>
      <c r="I8244" s="61"/>
      <c r="J8244" s="61"/>
      <c r="K8244" s="61"/>
      <c r="L8244" s="61"/>
      <c r="M8244" s="61"/>
      <c r="N8244" s="61"/>
      <c r="O8244" s="61"/>
      <c r="P8244" s="61"/>
      <c r="Q8244" s="61"/>
      <c r="R8244" s="61"/>
      <c r="S8244" s="61"/>
      <c r="T8244" s="61"/>
      <c r="U8244" s="61"/>
      <c r="V8244" s="61"/>
      <c r="W8244" s="61"/>
      <c r="X8244" s="61"/>
      <c r="Y8244" s="61"/>
      <c r="Z8244" s="61"/>
      <c r="AA8244" s="61"/>
      <c r="AB8244" s="61"/>
      <c r="AC8244" s="61"/>
      <c r="AD8244" s="61"/>
      <c r="AE8244" s="61"/>
      <c r="AF8244" s="61"/>
      <c r="AG8244" s="61"/>
      <c r="AH8244" s="61"/>
      <c r="AI8244" s="61"/>
      <c r="AJ8244" s="61"/>
      <c r="AK8244" s="61"/>
      <c r="AL8244" s="61"/>
      <c r="AM8244" s="61"/>
      <c r="AN8244" s="61"/>
      <c r="AO8244" s="61"/>
      <c r="AP8244" s="62"/>
      <c r="AQ8244" s="61"/>
      <c r="AR8244" s="61"/>
      <c r="AS8244" s="61"/>
      <c r="AT8244" s="61"/>
      <c r="AU8244" s="61"/>
      <c r="AV8244" s="61"/>
      <c r="AW8244" s="60"/>
    </row>
    <row r="8245" s="59" customFormat="1" customHeight="1" spans="1:49">
      <c r="A8245" s="60"/>
      <c r="B8245" s="60"/>
      <c r="C8245" s="60"/>
      <c r="D8245" s="60"/>
      <c r="H8245" s="61"/>
      <c r="I8245" s="61"/>
      <c r="J8245" s="61"/>
      <c r="K8245" s="61"/>
      <c r="L8245" s="61"/>
      <c r="M8245" s="61"/>
      <c r="N8245" s="61"/>
      <c r="O8245" s="61"/>
      <c r="P8245" s="61"/>
      <c r="Q8245" s="61"/>
      <c r="R8245" s="61"/>
      <c r="S8245" s="61"/>
      <c r="T8245" s="61"/>
      <c r="U8245" s="61"/>
      <c r="V8245" s="61"/>
      <c r="W8245" s="61"/>
      <c r="X8245" s="61"/>
      <c r="Y8245" s="61"/>
      <c r="Z8245" s="61"/>
      <c r="AA8245" s="61"/>
      <c r="AB8245" s="61"/>
      <c r="AC8245" s="61"/>
      <c r="AD8245" s="61"/>
      <c r="AE8245" s="61"/>
      <c r="AF8245" s="61"/>
      <c r="AG8245" s="61"/>
      <c r="AH8245" s="61"/>
      <c r="AI8245" s="61"/>
      <c r="AJ8245" s="61"/>
      <c r="AK8245" s="61"/>
      <c r="AL8245" s="61"/>
      <c r="AM8245" s="61"/>
      <c r="AN8245" s="61"/>
      <c r="AO8245" s="61"/>
      <c r="AP8245" s="62"/>
      <c r="AQ8245" s="61"/>
      <c r="AR8245" s="61"/>
      <c r="AS8245" s="61"/>
      <c r="AT8245" s="61"/>
      <c r="AU8245" s="61"/>
      <c r="AV8245" s="61"/>
      <c r="AW8245" s="60"/>
    </row>
    <row r="8246" s="59" customFormat="1" customHeight="1" spans="1:49">
      <c r="A8246" s="60"/>
      <c r="B8246" s="60"/>
      <c r="C8246" s="60"/>
      <c r="D8246" s="60"/>
      <c r="H8246" s="61"/>
      <c r="I8246" s="61"/>
      <c r="J8246" s="61"/>
      <c r="K8246" s="61"/>
      <c r="L8246" s="61"/>
      <c r="M8246" s="61"/>
      <c r="N8246" s="61"/>
      <c r="O8246" s="61"/>
      <c r="P8246" s="61"/>
      <c r="Q8246" s="61"/>
      <c r="R8246" s="61"/>
      <c r="S8246" s="61"/>
      <c r="T8246" s="61"/>
      <c r="U8246" s="61"/>
      <c r="V8246" s="61"/>
      <c r="W8246" s="61"/>
      <c r="X8246" s="61"/>
      <c r="Y8246" s="61"/>
      <c r="Z8246" s="61"/>
      <c r="AA8246" s="61"/>
      <c r="AB8246" s="61"/>
      <c r="AC8246" s="61"/>
      <c r="AD8246" s="61"/>
      <c r="AE8246" s="61"/>
      <c r="AF8246" s="61"/>
      <c r="AG8246" s="61"/>
      <c r="AH8246" s="61"/>
      <c r="AI8246" s="61"/>
      <c r="AJ8246" s="61"/>
      <c r="AK8246" s="61"/>
      <c r="AL8246" s="61"/>
      <c r="AM8246" s="61"/>
      <c r="AN8246" s="61"/>
      <c r="AO8246" s="61"/>
      <c r="AP8246" s="62"/>
      <c r="AQ8246" s="61"/>
      <c r="AR8246" s="61"/>
      <c r="AS8246" s="61"/>
      <c r="AT8246" s="61"/>
      <c r="AU8246" s="61"/>
      <c r="AV8246" s="61"/>
      <c r="AW8246" s="60"/>
    </row>
    <row r="8247" s="59" customFormat="1" customHeight="1" spans="1:49">
      <c r="A8247" s="60"/>
      <c r="B8247" s="60"/>
      <c r="C8247" s="60"/>
      <c r="D8247" s="60"/>
      <c r="H8247" s="61"/>
      <c r="I8247" s="61"/>
      <c r="J8247" s="61"/>
      <c r="K8247" s="61"/>
      <c r="L8247" s="61"/>
      <c r="M8247" s="61"/>
      <c r="N8247" s="61"/>
      <c r="O8247" s="61"/>
      <c r="P8247" s="61"/>
      <c r="Q8247" s="61"/>
      <c r="R8247" s="61"/>
      <c r="S8247" s="61"/>
      <c r="T8247" s="61"/>
      <c r="U8247" s="61"/>
      <c r="V8247" s="61"/>
      <c r="W8247" s="61"/>
      <c r="X8247" s="61"/>
      <c r="Y8247" s="61"/>
      <c r="Z8247" s="61"/>
      <c r="AA8247" s="61"/>
      <c r="AB8247" s="61"/>
      <c r="AC8247" s="61"/>
      <c r="AD8247" s="61"/>
      <c r="AE8247" s="61"/>
      <c r="AF8247" s="61"/>
      <c r="AG8247" s="61"/>
      <c r="AH8247" s="61"/>
      <c r="AI8247" s="61"/>
      <c r="AJ8247" s="61"/>
      <c r="AK8247" s="61"/>
      <c r="AL8247" s="61"/>
      <c r="AM8247" s="61"/>
      <c r="AN8247" s="61"/>
      <c r="AO8247" s="61"/>
      <c r="AP8247" s="62"/>
      <c r="AQ8247" s="61"/>
      <c r="AR8247" s="61"/>
      <c r="AS8247" s="61"/>
      <c r="AT8247" s="61"/>
      <c r="AU8247" s="61"/>
      <c r="AV8247" s="61"/>
      <c r="AW8247" s="60"/>
    </row>
    <row r="8248" s="59" customFormat="1" customHeight="1" spans="1:49">
      <c r="A8248" s="60"/>
      <c r="B8248" s="60"/>
      <c r="C8248" s="60"/>
      <c r="D8248" s="60"/>
      <c r="H8248" s="61"/>
      <c r="I8248" s="61"/>
      <c r="J8248" s="61"/>
      <c r="K8248" s="61"/>
      <c r="L8248" s="61"/>
      <c r="M8248" s="61"/>
      <c r="N8248" s="61"/>
      <c r="O8248" s="61"/>
      <c r="P8248" s="61"/>
      <c r="Q8248" s="61"/>
      <c r="R8248" s="61"/>
      <c r="S8248" s="61"/>
      <c r="T8248" s="61"/>
      <c r="U8248" s="61"/>
      <c r="V8248" s="61"/>
      <c r="W8248" s="61"/>
      <c r="X8248" s="61"/>
      <c r="Y8248" s="61"/>
      <c r="Z8248" s="61"/>
      <c r="AA8248" s="61"/>
      <c r="AB8248" s="61"/>
      <c r="AC8248" s="61"/>
      <c r="AD8248" s="61"/>
      <c r="AE8248" s="61"/>
      <c r="AF8248" s="61"/>
      <c r="AG8248" s="61"/>
      <c r="AH8248" s="61"/>
      <c r="AI8248" s="61"/>
      <c r="AJ8248" s="61"/>
      <c r="AK8248" s="61"/>
      <c r="AL8248" s="61"/>
      <c r="AM8248" s="61"/>
      <c r="AN8248" s="61"/>
      <c r="AO8248" s="61"/>
      <c r="AP8248" s="62"/>
      <c r="AQ8248" s="61"/>
      <c r="AR8248" s="61"/>
      <c r="AS8248" s="61"/>
      <c r="AT8248" s="61"/>
      <c r="AU8248" s="61"/>
      <c r="AV8248" s="61"/>
      <c r="AW8248" s="60"/>
    </row>
    <row r="8249" s="59" customFormat="1" customHeight="1" spans="1:49">
      <c r="A8249" s="60"/>
      <c r="B8249" s="60"/>
      <c r="C8249" s="60"/>
      <c r="D8249" s="60"/>
      <c r="H8249" s="61"/>
      <c r="I8249" s="61"/>
      <c r="J8249" s="61"/>
      <c r="K8249" s="61"/>
      <c r="L8249" s="61"/>
      <c r="M8249" s="61"/>
      <c r="N8249" s="61"/>
      <c r="O8249" s="61"/>
      <c r="P8249" s="61"/>
      <c r="Q8249" s="61"/>
      <c r="R8249" s="61"/>
      <c r="S8249" s="61"/>
      <c r="T8249" s="61"/>
      <c r="U8249" s="61"/>
      <c r="V8249" s="61"/>
      <c r="W8249" s="61"/>
      <c r="X8249" s="61"/>
      <c r="Y8249" s="61"/>
      <c r="Z8249" s="61"/>
      <c r="AA8249" s="61"/>
      <c r="AB8249" s="61"/>
      <c r="AC8249" s="61"/>
      <c r="AD8249" s="61"/>
      <c r="AE8249" s="61"/>
      <c r="AF8249" s="61"/>
      <c r="AG8249" s="61"/>
      <c r="AH8249" s="61"/>
      <c r="AI8249" s="61"/>
      <c r="AJ8249" s="61"/>
      <c r="AK8249" s="61"/>
      <c r="AL8249" s="61"/>
      <c r="AM8249" s="61"/>
      <c r="AN8249" s="61"/>
      <c r="AO8249" s="61"/>
      <c r="AP8249" s="62"/>
      <c r="AQ8249" s="61"/>
      <c r="AR8249" s="61"/>
      <c r="AS8249" s="61"/>
      <c r="AT8249" s="61"/>
      <c r="AU8249" s="61"/>
      <c r="AV8249" s="61"/>
      <c r="AW8249" s="60"/>
    </row>
    <row r="8250" s="59" customFormat="1" customHeight="1" spans="1:49">
      <c r="A8250" s="60"/>
      <c r="B8250" s="60"/>
      <c r="C8250" s="60"/>
      <c r="D8250" s="60"/>
      <c r="H8250" s="61"/>
      <c r="I8250" s="61"/>
      <c r="J8250" s="61"/>
      <c r="K8250" s="61"/>
      <c r="L8250" s="61"/>
      <c r="M8250" s="61"/>
      <c r="N8250" s="61"/>
      <c r="O8250" s="61"/>
      <c r="P8250" s="61"/>
      <c r="Q8250" s="61"/>
      <c r="R8250" s="61"/>
      <c r="S8250" s="61"/>
      <c r="T8250" s="61"/>
      <c r="U8250" s="61"/>
      <c r="V8250" s="61"/>
      <c r="W8250" s="61"/>
      <c r="X8250" s="61"/>
      <c r="Y8250" s="61"/>
      <c r="Z8250" s="61"/>
      <c r="AA8250" s="61"/>
      <c r="AB8250" s="61"/>
      <c r="AC8250" s="61"/>
      <c r="AD8250" s="61"/>
      <c r="AE8250" s="61"/>
      <c r="AF8250" s="61"/>
      <c r="AG8250" s="61"/>
      <c r="AH8250" s="61"/>
      <c r="AI8250" s="61"/>
      <c r="AJ8250" s="61"/>
      <c r="AK8250" s="61"/>
      <c r="AL8250" s="61"/>
      <c r="AM8250" s="61"/>
      <c r="AN8250" s="61"/>
      <c r="AO8250" s="61"/>
      <c r="AP8250" s="62"/>
      <c r="AQ8250" s="61"/>
      <c r="AR8250" s="61"/>
      <c r="AS8250" s="61"/>
      <c r="AT8250" s="61"/>
      <c r="AU8250" s="61"/>
      <c r="AV8250" s="61"/>
      <c r="AW8250" s="60"/>
    </row>
    <row r="8251" s="59" customFormat="1" customHeight="1" spans="1:49">
      <c r="A8251" s="60"/>
      <c r="B8251" s="60"/>
      <c r="C8251" s="60"/>
      <c r="D8251" s="60"/>
      <c r="H8251" s="61"/>
      <c r="I8251" s="61"/>
      <c r="J8251" s="61"/>
      <c r="K8251" s="61"/>
      <c r="L8251" s="61"/>
      <c r="M8251" s="61"/>
      <c r="N8251" s="61"/>
      <c r="O8251" s="61"/>
      <c r="P8251" s="61"/>
      <c r="Q8251" s="61"/>
      <c r="R8251" s="61"/>
      <c r="S8251" s="61"/>
      <c r="T8251" s="61"/>
      <c r="U8251" s="61"/>
      <c r="V8251" s="61"/>
      <c r="W8251" s="61"/>
      <c r="X8251" s="61"/>
      <c r="Y8251" s="61"/>
      <c r="Z8251" s="61"/>
      <c r="AA8251" s="61"/>
      <c r="AB8251" s="61"/>
      <c r="AC8251" s="61"/>
      <c r="AD8251" s="61"/>
      <c r="AE8251" s="61"/>
      <c r="AF8251" s="61"/>
      <c r="AG8251" s="61"/>
      <c r="AH8251" s="61"/>
      <c r="AI8251" s="61"/>
      <c r="AJ8251" s="61"/>
      <c r="AK8251" s="61"/>
      <c r="AL8251" s="61"/>
      <c r="AM8251" s="61"/>
      <c r="AN8251" s="61"/>
      <c r="AO8251" s="61"/>
      <c r="AP8251" s="62"/>
      <c r="AQ8251" s="61"/>
      <c r="AR8251" s="61"/>
      <c r="AS8251" s="61"/>
      <c r="AT8251" s="61"/>
      <c r="AU8251" s="61"/>
      <c r="AV8251" s="61"/>
      <c r="AW8251" s="60"/>
    </row>
    <row r="8252" s="59" customFormat="1" customHeight="1" spans="1:49">
      <c r="A8252" s="60"/>
      <c r="B8252" s="60"/>
      <c r="C8252" s="60"/>
      <c r="D8252" s="60"/>
      <c r="H8252" s="61"/>
      <c r="I8252" s="61"/>
      <c r="J8252" s="61"/>
      <c r="K8252" s="61"/>
      <c r="L8252" s="61"/>
      <c r="M8252" s="61"/>
      <c r="N8252" s="61"/>
      <c r="O8252" s="61"/>
      <c r="P8252" s="61"/>
      <c r="Q8252" s="61"/>
      <c r="R8252" s="61"/>
      <c r="S8252" s="61"/>
      <c r="T8252" s="61"/>
      <c r="U8252" s="61"/>
      <c r="V8252" s="61"/>
      <c r="W8252" s="61"/>
      <c r="X8252" s="61"/>
      <c r="Y8252" s="61"/>
      <c r="Z8252" s="61"/>
      <c r="AA8252" s="61"/>
      <c r="AB8252" s="61"/>
      <c r="AC8252" s="61"/>
      <c r="AD8252" s="61"/>
      <c r="AE8252" s="61"/>
      <c r="AF8252" s="61"/>
      <c r="AG8252" s="61"/>
      <c r="AH8252" s="61"/>
      <c r="AI8252" s="61"/>
      <c r="AJ8252" s="61"/>
      <c r="AK8252" s="61"/>
      <c r="AL8252" s="61"/>
      <c r="AM8252" s="61"/>
      <c r="AN8252" s="61"/>
      <c r="AO8252" s="61"/>
      <c r="AP8252" s="62"/>
      <c r="AQ8252" s="61"/>
      <c r="AR8252" s="61"/>
      <c r="AS8252" s="61"/>
      <c r="AT8252" s="61"/>
      <c r="AU8252" s="61"/>
      <c r="AV8252" s="61"/>
      <c r="AW8252" s="60"/>
    </row>
    <row r="8253" s="59" customFormat="1" customHeight="1" spans="1:49">
      <c r="A8253" s="60"/>
      <c r="B8253" s="60"/>
      <c r="C8253" s="60"/>
      <c r="D8253" s="60"/>
      <c r="H8253" s="61"/>
      <c r="I8253" s="61"/>
      <c r="J8253" s="61"/>
      <c r="K8253" s="61"/>
      <c r="L8253" s="61"/>
      <c r="M8253" s="61"/>
      <c r="N8253" s="61"/>
      <c r="O8253" s="61"/>
      <c r="P8253" s="61"/>
      <c r="Q8253" s="61"/>
      <c r="R8253" s="61"/>
      <c r="S8253" s="61"/>
      <c r="T8253" s="61"/>
      <c r="U8253" s="61"/>
      <c r="V8253" s="61"/>
      <c r="W8253" s="61"/>
      <c r="X8253" s="61"/>
      <c r="Y8253" s="61"/>
      <c r="Z8253" s="61"/>
      <c r="AA8253" s="61"/>
      <c r="AB8253" s="61"/>
      <c r="AC8253" s="61"/>
      <c r="AD8253" s="61"/>
      <c r="AE8253" s="61"/>
      <c r="AF8253" s="61"/>
      <c r="AG8253" s="61"/>
      <c r="AH8253" s="61"/>
      <c r="AI8253" s="61"/>
      <c r="AJ8253" s="61"/>
      <c r="AK8253" s="61"/>
      <c r="AL8253" s="61"/>
      <c r="AM8253" s="61"/>
      <c r="AN8253" s="61"/>
      <c r="AO8253" s="61"/>
      <c r="AP8253" s="62"/>
      <c r="AQ8253" s="61"/>
      <c r="AR8253" s="61"/>
      <c r="AS8253" s="61"/>
      <c r="AT8253" s="61"/>
      <c r="AU8253" s="61"/>
      <c r="AV8253" s="61"/>
      <c r="AW8253" s="60"/>
    </row>
    <row r="8254" s="59" customFormat="1" customHeight="1" spans="1:49">
      <c r="A8254" s="60"/>
      <c r="B8254" s="60"/>
      <c r="C8254" s="60"/>
      <c r="D8254" s="60"/>
      <c r="H8254" s="61"/>
      <c r="I8254" s="61"/>
      <c r="J8254" s="61"/>
      <c r="K8254" s="61"/>
      <c r="L8254" s="61"/>
      <c r="M8254" s="61"/>
      <c r="N8254" s="61"/>
      <c r="O8254" s="61"/>
      <c r="P8254" s="61"/>
      <c r="Q8254" s="61"/>
      <c r="R8254" s="61"/>
      <c r="S8254" s="61"/>
      <c r="T8254" s="61"/>
      <c r="U8254" s="61"/>
      <c r="V8254" s="61"/>
      <c r="W8254" s="61"/>
      <c r="X8254" s="61"/>
      <c r="Y8254" s="61"/>
      <c r="Z8254" s="61"/>
      <c r="AA8254" s="61"/>
      <c r="AB8254" s="61"/>
      <c r="AC8254" s="61"/>
      <c r="AD8254" s="61"/>
      <c r="AE8254" s="61"/>
      <c r="AF8254" s="61"/>
      <c r="AG8254" s="61"/>
      <c r="AH8254" s="61"/>
      <c r="AI8254" s="61"/>
      <c r="AJ8254" s="61"/>
      <c r="AK8254" s="61"/>
      <c r="AL8254" s="61"/>
      <c r="AM8254" s="61"/>
      <c r="AN8254" s="61"/>
      <c r="AO8254" s="61"/>
      <c r="AP8254" s="62"/>
      <c r="AQ8254" s="61"/>
      <c r="AR8254" s="61"/>
      <c r="AS8254" s="61"/>
      <c r="AT8254" s="61"/>
      <c r="AU8254" s="61"/>
      <c r="AV8254" s="61"/>
      <c r="AW8254" s="60"/>
    </row>
    <row r="8255" s="59" customFormat="1" customHeight="1" spans="1:49">
      <c r="A8255" s="60"/>
      <c r="B8255" s="60"/>
      <c r="C8255" s="60"/>
      <c r="D8255" s="60"/>
      <c r="H8255" s="61"/>
      <c r="I8255" s="61"/>
      <c r="J8255" s="61"/>
      <c r="K8255" s="61"/>
      <c r="L8255" s="61"/>
      <c r="M8255" s="61"/>
      <c r="N8255" s="61"/>
      <c r="O8255" s="61"/>
      <c r="P8255" s="61"/>
      <c r="Q8255" s="61"/>
      <c r="R8255" s="61"/>
      <c r="S8255" s="61"/>
      <c r="T8255" s="61"/>
      <c r="U8255" s="61"/>
      <c r="V8255" s="61"/>
      <c r="W8255" s="61"/>
      <c r="X8255" s="61"/>
      <c r="Y8255" s="61"/>
      <c r="Z8255" s="61"/>
      <c r="AA8255" s="61"/>
      <c r="AB8255" s="61"/>
      <c r="AC8255" s="61"/>
      <c r="AD8255" s="61"/>
      <c r="AE8255" s="61"/>
      <c r="AF8255" s="61"/>
      <c r="AG8255" s="61"/>
      <c r="AH8255" s="61"/>
      <c r="AI8255" s="61"/>
      <c r="AJ8255" s="61"/>
      <c r="AK8255" s="61"/>
      <c r="AL8255" s="61"/>
      <c r="AM8255" s="61"/>
      <c r="AN8255" s="61"/>
      <c r="AO8255" s="61"/>
      <c r="AP8255" s="62"/>
      <c r="AQ8255" s="61"/>
      <c r="AR8255" s="61"/>
      <c r="AS8255" s="61"/>
      <c r="AT8255" s="61"/>
      <c r="AU8255" s="61"/>
      <c r="AV8255" s="61"/>
      <c r="AW8255" s="60"/>
    </row>
    <row r="8256" s="59" customFormat="1" customHeight="1" spans="1:49">
      <c r="A8256" s="60"/>
      <c r="B8256" s="60"/>
      <c r="C8256" s="60"/>
      <c r="D8256" s="60"/>
      <c r="H8256" s="61"/>
      <c r="I8256" s="61"/>
      <c r="J8256" s="61"/>
      <c r="K8256" s="61"/>
      <c r="L8256" s="61"/>
      <c r="M8256" s="61"/>
      <c r="N8256" s="61"/>
      <c r="O8256" s="61"/>
      <c r="P8256" s="61"/>
      <c r="Q8256" s="61"/>
      <c r="R8256" s="61"/>
      <c r="S8256" s="61"/>
      <c r="T8256" s="61"/>
      <c r="U8256" s="61"/>
      <c r="V8256" s="61"/>
      <c r="W8256" s="61"/>
      <c r="X8256" s="61"/>
      <c r="Y8256" s="61"/>
      <c r="Z8256" s="61"/>
      <c r="AA8256" s="61"/>
      <c r="AB8256" s="61"/>
      <c r="AC8256" s="61"/>
      <c r="AD8256" s="61"/>
      <c r="AE8256" s="61"/>
      <c r="AF8256" s="61"/>
      <c r="AG8256" s="61"/>
      <c r="AH8256" s="61"/>
      <c r="AI8256" s="61"/>
      <c r="AJ8256" s="61"/>
      <c r="AK8256" s="61"/>
      <c r="AL8256" s="61"/>
      <c r="AM8256" s="61"/>
      <c r="AN8256" s="61"/>
      <c r="AO8256" s="61"/>
      <c r="AP8256" s="62"/>
      <c r="AQ8256" s="61"/>
      <c r="AR8256" s="61"/>
      <c r="AS8256" s="61"/>
      <c r="AT8256" s="61"/>
      <c r="AU8256" s="61"/>
      <c r="AV8256" s="61"/>
      <c r="AW8256" s="60"/>
    </row>
    <row r="8257" s="59" customFormat="1" customHeight="1" spans="1:49">
      <c r="A8257" s="60"/>
      <c r="B8257" s="60"/>
      <c r="C8257" s="60"/>
      <c r="D8257" s="60"/>
      <c r="H8257" s="61"/>
      <c r="I8257" s="61"/>
      <c r="J8257" s="61"/>
      <c r="K8257" s="61"/>
      <c r="L8257" s="61"/>
      <c r="M8257" s="61"/>
      <c r="N8257" s="61"/>
      <c r="O8257" s="61"/>
      <c r="P8257" s="61"/>
      <c r="Q8257" s="61"/>
      <c r="R8257" s="61"/>
      <c r="S8257" s="61"/>
      <c r="T8257" s="61"/>
      <c r="U8257" s="61"/>
      <c r="V8257" s="61"/>
      <c r="W8257" s="61"/>
      <c r="X8257" s="61"/>
      <c r="Y8257" s="61"/>
      <c r="Z8257" s="61"/>
      <c r="AA8257" s="61"/>
      <c r="AB8257" s="61"/>
      <c r="AC8257" s="61"/>
      <c r="AD8257" s="61"/>
      <c r="AE8257" s="61"/>
      <c r="AF8257" s="61"/>
      <c r="AG8257" s="61"/>
      <c r="AH8257" s="61"/>
      <c r="AI8257" s="61"/>
      <c r="AJ8257" s="61"/>
      <c r="AK8257" s="61"/>
      <c r="AL8257" s="61"/>
      <c r="AM8257" s="61"/>
      <c r="AN8257" s="61"/>
      <c r="AO8257" s="61"/>
      <c r="AP8257" s="62"/>
      <c r="AQ8257" s="61"/>
      <c r="AR8257" s="61"/>
      <c r="AS8257" s="61"/>
      <c r="AT8257" s="61"/>
      <c r="AU8257" s="61"/>
      <c r="AV8257" s="61"/>
      <c r="AW8257" s="60"/>
    </row>
    <row r="8258" s="59" customFormat="1" customHeight="1" spans="1:49">
      <c r="A8258" s="60"/>
      <c r="B8258" s="60"/>
      <c r="C8258" s="60"/>
      <c r="D8258" s="60"/>
      <c r="H8258" s="61"/>
      <c r="I8258" s="61"/>
      <c r="J8258" s="61"/>
      <c r="K8258" s="61"/>
      <c r="L8258" s="61"/>
      <c r="M8258" s="61"/>
      <c r="N8258" s="61"/>
      <c r="O8258" s="61"/>
      <c r="P8258" s="61"/>
      <c r="Q8258" s="61"/>
      <c r="R8258" s="61"/>
      <c r="S8258" s="61"/>
      <c r="T8258" s="61"/>
      <c r="U8258" s="61"/>
      <c r="V8258" s="61"/>
      <c r="W8258" s="61"/>
      <c r="X8258" s="61"/>
      <c r="Y8258" s="61"/>
      <c r="Z8258" s="61"/>
      <c r="AA8258" s="61"/>
      <c r="AB8258" s="61"/>
      <c r="AC8258" s="61"/>
      <c r="AD8258" s="61"/>
      <c r="AE8258" s="61"/>
      <c r="AF8258" s="61"/>
      <c r="AG8258" s="61"/>
      <c r="AH8258" s="61"/>
      <c r="AI8258" s="61"/>
      <c r="AJ8258" s="61"/>
      <c r="AK8258" s="61"/>
      <c r="AL8258" s="61"/>
      <c r="AM8258" s="61"/>
      <c r="AN8258" s="61"/>
      <c r="AO8258" s="61"/>
      <c r="AP8258" s="62"/>
      <c r="AQ8258" s="61"/>
      <c r="AR8258" s="61"/>
      <c r="AS8258" s="61"/>
      <c r="AT8258" s="61"/>
      <c r="AU8258" s="61"/>
      <c r="AV8258" s="61"/>
      <c r="AW8258" s="60"/>
    </row>
    <row r="8259" s="59" customFormat="1" customHeight="1" spans="1:49">
      <c r="A8259" s="60"/>
      <c r="B8259" s="60"/>
      <c r="C8259" s="60"/>
      <c r="D8259" s="60"/>
      <c r="H8259" s="61"/>
      <c r="I8259" s="61"/>
      <c r="J8259" s="61"/>
      <c r="K8259" s="61"/>
      <c r="L8259" s="61"/>
      <c r="M8259" s="61"/>
      <c r="N8259" s="61"/>
      <c r="O8259" s="61"/>
      <c r="P8259" s="61"/>
      <c r="Q8259" s="61"/>
      <c r="R8259" s="61"/>
      <c r="S8259" s="61"/>
      <c r="T8259" s="61"/>
      <c r="U8259" s="61"/>
      <c r="V8259" s="61"/>
      <c r="W8259" s="61"/>
      <c r="X8259" s="61"/>
      <c r="Y8259" s="61"/>
      <c r="Z8259" s="61"/>
      <c r="AA8259" s="61"/>
      <c r="AB8259" s="61"/>
      <c r="AC8259" s="61"/>
      <c r="AD8259" s="61"/>
      <c r="AE8259" s="61"/>
      <c r="AF8259" s="61"/>
      <c r="AG8259" s="61"/>
      <c r="AH8259" s="61"/>
      <c r="AI8259" s="61"/>
      <c r="AJ8259" s="61"/>
      <c r="AK8259" s="61"/>
      <c r="AL8259" s="61"/>
      <c r="AM8259" s="61"/>
      <c r="AN8259" s="61"/>
      <c r="AO8259" s="61"/>
      <c r="AP8259" s="62"/>
      <c r="AQ8259" s="61"/>
      <c r="AR8259" s="61"/>
      <c r="AS8259" s="61"/>
      <c r="AT8259" s="61"/>
      <c r="AU8259" s="61"/>
      <c r="AV8259" s="61"/>
      <c r="AW8259" s="60"/>
    </row>
    <row r="8260" s="59" customFormat="1" customHeight="1" spans="1:49">
      <c r="A8260" s="60"/>
      <c r="B8260" s="60"/>
      <c r="C8260" s="60"/>
      <c r="D8260" s="60"/>
      <c r="H8260" s="61"/>
      <c r="I8260" s="61"/>
      <c r="J8260" s="61"/>
      <c r="K8260" s="61"/>
      <c r="L8260" s="61"/>
      <c r="M8260" s="61"/>
      <c r="N8260" s="61"/>
      <c r="O8260" s="61"/>
      <c r="P8260" s="61"/>
      <c r="Q8260" s="61"/>
      <c r="R8260" s="61"/>
      <c r="S8260" s="61"/>
      <c r="T8260" s="61"/>
      <c r="U8260" s="61"/>
      <c r="V8260" s="61"/>
      <c r="W8260" s="61"/>
      <c r="X8260" s="61"/>
      <c r="Y8260" s="61"/>
      <c r="Z8260" s="61"/>
      <c r="AA8260" s="61"/>
      <c r="AB8260" s="61"/>
      <c r="AC8260" s="61"/>
      <c r="AD8260" s="61"/>
      <c r="AE8260" s="61"/>
      <c r="AF8260" s="61"/>
      <c r="AG8260" s="61"/>
      <c r="AH8260" s="61"/>
      <c r="AI8260" s="61"/>
      <c r="AJ8260" s="61"/>
      <c r="AK8260" s="61"/>
      <c r="AL8260" s="61"/>
      <c r="AM8260" s="61"/>
      <c r="AN8260" s="61"/>
      <c r="AO8260" s="61"/>
      <c r="AP8260" s="62"/>
      <c r="AQ8260" s="61"/>
      <c r="AR8260" s="61"/>
      <c r="AS8260" s="61"/>
      <c r="AT8260" s="61"/>
      <c r="AU8260" s="61"/>
      <c r="AV8260" s="61"/>
      <c r="AW8260" s="60"/>
    </row>
    <row r="8261" s="59" customFormat="1" customHeight="1" spans="1:49">
      <c r="A8261" s="60"/>
      <c r="B8261" s="60"/>
      <c r="C8261" s="60"/>
      <c r="D8261" s="60"/>
      <c r="H8261" s="61"/>
      <c r="I8261" s="61"/>
      <c r="J8261" s="61"/>
      <c r="K8261" s="61"/>
      <c r="L8261" s="61"/>
      <c r="M8261" s="61"/>
      <c r="N8261" s="61"/>
      <c r="O8261" s="61"/>
      <c r="P8261" s="61"/>
      <c r="Q8261" s="61"/>
      <c r="R8261" s="61"/>
      <c r="S8261" s="61"/>
      <c r="T8261" s="61"/>
      <c r="U8261" s="61"/>
      <c r="V8261" s="61"/>
      <c r="W8261" s="61"/>
      <c r="X8261" s="61"/>
      <c r="Y8261" s="61"/>
      <c r="Z8261" s="61"/>
      <c r="AA8261" s="61"/>
      <c r="AB8261" s="61"/>
      <c r="AC8261" s="61"/>
      <c r="AD8261" s="61"/>
      <c r="AE8261" s="61"/>
      <c r="AF8261" s="61"/>
      <c r="AG8261" s="61"/>
      <c r="AH8261" s="61"/>
      <c r="AI8261" s="61"/>
      <c r="AJ8261" s="61"/>
      <c r="AK8261" s="61"/>
      <c r="AL8261" s="61"/>
      <c r="AM8261" s="61"/>
      <c r="AN8261" s="61"/>
      <c r="AO8261" s="61"/>
      <c r="AP8261" s="62"/>
      <c r="AQ8261" s="61"/>
      <c r="AR8261" s="61"/>
      <c r="AS8261" s="61"/>
      <c r="AT8261" s="61"/>
      <c r="AU8261" s="61"/>
      <c r="AV8261" s="61"/>
      <c r="AW8261" s="60"/>
    </row>
    <row r="8262" s="59" customFormat="1" customHeight="1" spans="1:49">
      <c r="A8262" s="60"/>
      <c r="B8262" s="60"/>
      <c r="C8262" s="60"/>
      <c r="D8262" s="60"/>
      <c r="H8262" s="61"/>
      <c r="I8262" s="61"/>
      <c r="J8262" s="61"/>
      <c r="K8262" s="61"/>
      <c r="L8262" s="61"/>
      <c r="M8262" s="61"/>
      <c r="N8262" s="61"/>
      <c r="O8262" s="61"/>
      <c r="P8262" s="61"/>
      <c r="Q8262" s="61"/>
      <c r="R8262" s="61"/>
      <c r="S8262" s="61"/>
      <c r="T8262" s="61"/>
      <c r="U8262" s="61"/>
      <c r="V8262" s="61"/>
      <c r="W8262" s="61"/>
      <c r="X8262" s="61"/>
      <c r="Y8262" s="61"/>
      <c r="Z8262" s="61"/>
      <c r="AA8262" s="61"/>
      <c r="AB8262" s="61"/>
      <c r="AC8262" s="61"/>
      <c r="AD8262" s="61"/>
      <c r="AE8262" s="61"/>
      <c r="AF8262" s="61"/>
      <c r="AG8262" s="61"/>
      <c r="AH8262" s="61"/>
      <c r="AI8262" s="61"/>
      <c r="AJ8262" s="61"/>
      <c r="AK8262" s="61"/>
      <c r="AL8262" s="61"/>
      <c r="AM8262" s="61"/>
      <c r="AN8262" s="61"/>
      <c r="AO8262" s="61"/>
      <c r="AP8262" s="62"/>
      <c r="AQ8262" s="61"/>
      <c r="AR8262" s="61"/>
      <c r="AS8262" s="61"/>
      <c r="AT8262" s="61"/>
      <c r="AU8262" s="61"/>
      <c r="AV8262" s="61"/>
      <c r="AW8262" s="60"/>
    </row>
    <row r="8263" s="59" customFormat="1" customHeight="1" spans="1:49">
      <c r="A8263" s="60"/>
      <c r="B8263" s="60"/>
      <c r="C8263" s="60"/>
      <c r="D8263" s="60"/>
      <c r="H8263" s="61"/>
      <c r="I8263" s="61"/>
      <c r="J8263" s="61"/>
      <c r="K8263" s="61"/>
      <c r="L8263" s="61"/>
      <c r="M8263" s="61"/>
      <c r="N8263" s="61"/>
      <c r="O8263" s="61"/>
      <c r="P8263" s="61"/>
      <c r="Q8263" s="61"/>
      <c r="R8263" s="61"/>
      <c r="S8263" s="61"/>
      <c r="T8263" s="61"/>
      <c r="U8263" s="61"/>
      <c r="V8263" s="61"/>
      <c r="W8263" s="61"/>
      <c r="X8263" s="61"/>
      <c r="Y8263" s="61"/>
      <c r="Z8263" s="61"/>
      <c r="AA8263" s="61"/>
      <c r="AB8263" s="61"/>
      <c r="AC8263" s="61"/>
      <c r="AD8263" s="61"/>
      <c r="AE8263" s="61"/>
      <c r="AF8263" s="61"/>
      <c r="AG8263" s="61"/>
      <c r="AH8263" s="61"/>
      <c r="AI8263" s="61"/>
      <c r="AJ8263" s="61"/>
      <c r="AK8263" s="61"/>
      <c r="AL8263" s="61"/>
      <c r="AM8263" s="61"/>
      <c r="AN8263" s="61"/>
      <c r="AO8263" s="61"/>
      <c r="AP8263" s="62"/>
      <c r="AQ8263" s="61"/>
      <c r="AR8263" s="61"/>
      <c r="AS8263" s="61"/>
      <c r="AT8263" s="61"/>
      <c r="AU8263" s="61"/>
      <c r="AV8263" s="61"/>
      <c r="AW8263" s="60"/>
    </row>
    <row r="8264" s="59" customFormat="1" customHeight="1" spans="1:49">
      <c r="A8264" s="60"/>
      <c r="B8264" s="60"/>
      <c r="C8264" s="60"/>
      <c r="D8264" s="60"/>
      <c r="H8264" s="61"/>
      <c r="I8264" s="61"/>
      <c r="J8264" s="61"/>
      <c r="K8264" s="61"/>
      <c r="L8264" s="61"/>
      <c r="M8264" s="61"/>
      <c r="N8264" s="61"/>
      <c r="O8264" s="61"/>
      <c r="P8264" s="61"/>
      <c r="Q8264" s="61"/>
      <c r="R8264" s="61"/>
      <c r="S8264" s="61"/>
      <c r="T8264" s="61"/>
      <c r="U8264" s="61"/>
      <c r="V8264" s="61"/>
      <c r="W8264" s="61"/>
      <c r="X8264" s="61"/>
      <c r="Y8264" s="61"/>
      <c r="Z8264" s="61"/>
      <c r="AA8264" s="61"/>
      <c r="AB8264" s="61"/>
      <c r="AC8264" s="61"/>
      <c r="AD8264" s="61"/>
      <c r="AE8264" s="61"/>
      <c r="AF8264" s="61"/>
      <c r="AG8264" s="61"/>
      <c r="AH8264" s="61"/>
      <c r="AI8264" s="61"/>
      <c r="AJ8264" s="61"/>
      <c r="AK8264" s="61"/>
      <c r="AL8264" s="61"/>
      <c r="AM8264" s="61"/>
      <c r="AN8264" s="61"/>
      <c r="AO8264" s="61"/>
      <c r="AP8264" s="62"/>
      <c r="AQ8264" s="61"/>
      <c r="AR8264" s="61"/>
      <c r="AS8264" s="61"/>
      <c r="AT8264" s="61"/>
      <c r="AU8264" s="61"/>
      <c r="AV8264" s="61"/>
      <c r="AW8264" s="60"/>
    </row>
    <row r="8265" s="59" customFormat="1" customHeight="1" spans="1:49">
      <c r="A8265" s="60"/>
      <c r="B8265" s="60"/>
      <c r="C8265" s="60"/>
      <c r="D8265" s="60"/>
      <c r="H8265" s="61"/>
      <c r="I8265" s="61"/>
      <c r="J8265" s="61"/>
      <c r="K8265" s="61"/>
      <c r="L8265" s="61"/>
      <c r="M8265" s="61"/>
      <c r="N8265" s="61"/>
      <c r="O8265" s="61"/>
      <c r="P8265" s="61"/>
      <c r="Q8265" s="61"/>
      <c r="R8265" s="61"/>
      <c r="S8265" s="61"/>
      <c r="T8265" s="61"/>
      <c r="U8265" s="61"/>
      <c r="V8265" s="61"/>
      <c r="W8265" s="61"/>
      <c r="X8265" s="61"/>
      <c r="Y8265" s="61"/>
      <c r="Z8265" s="61"/>
      <c r="AA8265" s="61"/>
      <c r="AB8265" s="61"/>
      <c r="AC8265" s="61"/>
      <c r="AD8265" s="61"/>
      <c r="AE8265" s="61"/>
      <c r="AF8265" s="61"/>
      <c r="AG8265" s="61"/>
      <c r="AH8265" s="61"/>
      <c r="AI8265" s="61"/>
      <c r="AJ8265" s="61"/>
      <c r="AK8265" s="61"/>
      <c r="AL8265" s="61"/>
      <c r="AM8265" s="61"/>
      <c r="AN8265" s="61"/>
      <c r="AO8265" s="61"/>
      <c r="AP8265" s="62"/>
      <c r="AQ8265" s="61"/>
      <c r="AR8265" s="61"/>
      <c r="AS8265" s="61"/>
      <c r="AT8265" s="61"/>
      <c r="AU8265" s="61"/>
      <c r="AV8265" s="61"/>
      <c r="AW8265" s="60"/>
    </row>
    <row r="8266" s="59" customFormat="1" customHeight="1" spans="1:49">
      <c r="A8266" s="60"/>
      <c r="B8266" s="60"/>
      <c r="C8266" s="60"/>
      <c r="D8266" s="60"/>
      <c r="H8266" s="61"/>
      <c r="I8266" s="61"/>
      <c r="J8266" s="61"/>
      <c r="K8266" s="61"/>
      <c r="L8266" s="61"/>
      <c r="M8266" s="61"/>
      <c r="N8266" s="61"/>
      <c r="O8266" s="61"/>
      <c r="P8266" s="61"/>
      <c r="Q8266" s="61"/>
      <c r="R8266" s="61"/>
      <c r="S8266" s="61"/>
      <c r="T8266" s="61"/>
      <c r="U8266" s="61"/>
      <c r="V8266" s="61"/>
      <c r="W8266" s="61"/>
      <c r="X8266" s="61"/>
      <c r="Y8266" s="61"/>
      <c r="Z8266" s="61"/>
      <c r="AA8266" s="61"/>
      <c r="AB8266" s="61"/>
      <c r="AC8266" s="61"/>
      <c r="AD8266" s="61"/>
      <c r="AE8266" s="61"/>
      <c r="AF8266" s="61"/>
      <c r="AG8266" s="61"/>
      <c r="AH8266" s="61"/>
      <c r="AI8266" s="61"/>
      <c r="AJ8266" s="61"/>
      <c r="AK8266" s="61"/>
      <c r="AL8266" s="61"/>
      <c r="AM8266" s="61"/>
      <c r="AN8266" s="61"/>
      <c r="AO8266" s="61"/>
      <c r="AP8266" s="62"/>
      <c r="AQ8266" s="61"/>
      <c r="AR8266" s="61"/>
      <c r="AS8266" s="61"/>
      <c r="AT8266" s="61"/>
      <c r="AU8266" s="61"/>
      <c r="AV8266" s="61"/>
      <c r="AW8266" s="60"/>
    </row>
    <row r="8267" s="59" customFormat="1" customHeight="1" spans="1:49">
      <c r="A8267" s="60"/>
      <c r="B8267" s="60"/>
      <c r="C8267" s="60"/>
      <c r="D8267" s="60"/>
      <c r="H8267" s="61"/>
      <c r="I8267" s="61"/>
      <c r="J8267" s="61"/>
      <c r="K8267" s="61"/>
      <c r="L8267" s="61"/>
      <c r="M8267" s="61"/>
      <c r="N8267" s="61"/>
      <c r="O8267" s="61"/>
      <c r="P8267" s="61"/>
      <c r="Q8267" s="61"/>
      <c r="R8267" s="61"/>
      <c r="S8267" s="61"/>
      <c r="T8267" s="61"/>
      <c r="U8267" s="61"/>
      <c r="V8267" s="61"/>
      <c r="W8267" s="61"/>
      <c r="X8267" s="61"/>
      <c r="Y8267" s="61"/>
      <c r="Z8267" s="61"/>
      <c r="AA8267" s="61"/>
      <c r="AB8267" s="61"/>
      <c r="AC8267" s="61"/>
      <c r="AD8267" s="61"/>
      <c r="AE8267" s="61"/>
      <c r="AF8267" s="61"/>
      <c r="AG8267" s="61"/>
      <c r="AH8267" s="61"/>
      <c r="AI8267" s="61"/>
      <c r="AJ8267" s="61"/>
      <c r="AK8267" s="61"/>
      <c r="AL8267" s="61"/>
      <c r="AM8267" s="61"/>
      <c r="AN8267" s="61"/>
      <c r="AO8267" s="61"/>
      <c r="AP8267" s="62"/>
      <c r="AQ8267" s="61"/>
      <c r="AR8267" s="61"/>
      <c r="AS8267" s="61"/>
      <c r="AT8267" s="61"/>
      <c r="AU8267" s="61"/>
      <c r="AV8267" s="61"/>
      <c r="AW8267" s="60"/>
    </row>
    <row r="8268" s="59" customFormat="1" customHeight="1" spans="1:49">
      <c r="A8268" s="60"/>
      <c r="B8268" s="60"/>
      <c r="C8268" s="60"/>
      <c r="D8268" s="60"/>
      <c r="H8268" s="61"/>
      <c r="I8268" s="61"/>
      <c r="J8268" s="61"/>
      <c r="K8268" s="61"/>
      <c r="L8268" s="61"/>
      <c r="M8268" s="61"/>
      <c r="N8268" s="61"/>
      <c r="O8268" s="61"/>
      <c r="P8268" s="61"/>
      <c r="Q8268" s="61"/>
      <c r="R8268" s="61"/>
      <c r="S8268" s="61"/>
      <c r="T8268" s="61"/>
      <c r="U8268" s="61"/>
      <c r="V8268" s="61"/>
      <c r="W8268" s="61"/>
      <c r="X8268" s="61"/>
      <c r="Y8268" s="61"/>
      <c r="Z8268" s="61"/>
      <c r="AA8268" s="61"/>
      <c r="AB8268" s="61"/>
      <c r="AC8268" s="61"/>
      <c r="AD8268" s="61"/>
      <c r="AE8268" s="61"/>
      <c r="AF8268" s="61"/>
      <c r="AG8268" s="61"/>
      <c r="AH8268" s="61"/>
      <c r="AI8268" s="61"/>
      <c r="AJ8268" s="61"/>
      <c r="AK8268" s="61"/>
      <c r="AL8268" s="61"/>
      <c r="AM8268" s="61"/>
      <c r="AN8268" s="61"/>
      <c r="AO8268" s="61"/>
      <c r="AP8268" s="62"/>
      <c r="AQ8268" s="61"/>
      <c r="AR8268" s="61"/>
      <c r="AS8268" s="61"/>
      <c r="AT8268" s="61"/>
      <c r="AU8268" s="61"/>
      <c r="AV8268" s="61"/>
      <c r="AW8268" s="60"/>
    </row>
    <row r="8269" s="59" customFormat="1" customHeight="1" spans="1:49">
      <c r="A8269" s="60"/>
      <c r="B8269" s="60"/>
      <c r="C8269" s="60"/>
      <c r="D8269" s="60"/>
      <c r="H8269" s="61"/>
      <c r="I8269" s="61"/>
      <c r="J8269" s="61"/>
      <c r="K8269" s="61"/>
      <c r="L8269" s="61"/>
      <c r="M8269" s="61"/>
      <c r="N8269" s="61"/>
      <c r="O8269" s="61"/>
      <c r="P8269" s="61"/>
      <c r="Q8269" s="61"/>
      <c r="R8269" s="61"/>
      <c r="S8269" s="61"/>
      <c r="T8269" s="61"/>
      <c r="U8269" s="61"/>
      <c r="V8269" s="61"/>
      <c r="W8269" s="61"/>
      <c r="X8269" s="61"/>
      <c r="Y8269" s="61"/>
      <c r="Z8269" s="61"/>
      <c r="AA8269" s="61"/>
      <c r="AB8269" s="61"/>
      <c r="AC8269" s="61"/>
      <c r="AD8269" s="61"/>
      <c r="AE8269" s="61"/>
      <c r="AF8269" s="61"/>
      <c r="AG8269" s="61"/>
      <c r="AH8269" s="61"/>
      <c r="AI8269" s="61"/>
      <c r="AJ8269" s="61"/>
      <c r="AK8269" s="61"/>
      <c r="AL8269" s="61"/>
      <c r="AM8269" s="61"/>
      <c r="AN8269" s="61"/>
      <c r="AO8269" s="61"/>
      <c r="AP8269" s="62"/>
      <c r="AQ8269" s="61"/>
      <c r="AR8269" s="61"/>
      <c r="AS8269" s="61"/>
      <c r="AT8269" s="61"/>
      <c r="AU8269" s="61"/>
      <c r="AV8269" s="61"/>
      <c r="AW8269" s="60"/>
    </row>
    <row r="8270" s="59" customFormat="1" customHeight="1" spans="1:49">
      <c r="A8270" s="60"/>
      <c r="B8270" s="60"/>
      <c r="C8270" s="60"/>
      <c r="D8270" s="60"/>
      <c r="H8270" s="61"/>
      <c r="I8270" s="61"/>
      <c r="J8270" s="61"/>
      <c r="K8270" s="61"/>
      <c r="L8270" s="61"/>
      <c r="M8270" s="61"/>
      <c r="N8270" s="61"/>
      <c r="O8270" s="61"/>
      <c r="P8270" s="61"/>
      <c r="Q8270" s="61"/>
      <c r="R8270" s="61"/>
      <c r="S8270" s="61"/>
      <c r="T8270" s="61"/>
      <c r="U8270" s="61"/>
      <c r="V8270" s="61"/>
      <c r="W8270" s="61"/>
      <c r="X8270" s="61"/>
      <c r="Y8270" s="61"/>
      <c r="Z8270" s="61"/>
      <c r="AA8270" s="61"/>
      <c r="AB8270" s="61"/>
      <c r="AC8270" s="61"/>
      <c r="AD8270" s="61"/>
      <c r="AE8270" s="61"/>
      <c r="AF8270" s="61"/>
      <c r="AG8270" s="61"/>
      <c r="AH8270" s="61"/>
      <c r="AI8270" s="61"/>
      <c r="AJ8270" s="61"/>
      <c r="AK8270" s="61"/>
      <c r="AL8270" s="61"/>
      <c r="AM8270" s="61"/>
      <c r="AN8270" s="61"/>
      <c r="AO8270" s="61"/>
      <c r="AP8270" s="62"/>
      <c r="AQ8270" s="61"/>
      <c r="AR8270" s="61"/>
      <c r="AS8270" s="61"/>
      <c r="AT8270" s="61"/>
      <c r="AU8270" s="61"/>
      <c r="AV8270" s="61"/>
      <c r="AW8270" s="60"/>
    </row>
    <row r="8271" s="59" customFormat="1" customHeight="1" spans="1:49">
      <c r="A8271" s="60"/>
      <c r="B8271" s="60"/>
      <c r="C8271" s="60"/>
      <c r="D8271" s="60"/>
      <c r="H8271" s="61"/>
      <c r="I8271" s="61"/>
      <c r="J8271" s="61"/>
      <c r="K8271" s="61"/>
      <c r="L8271" s="61"/>
      <c r="M8271" s="61"/>
      <c r="N8271" s="61"/>
      <c r="O8271" s="61"/>
      <c r="P8271" s="61"/>
      <c r="Q8271" s="61"/>
      <c r="R8271" s="61"/>
      <c r="S8271" s="61"/>
      <c r="T8271" s="61"/>
      <c r="U8271" s="61"/>
      <c r="V8271" s="61"/>
      <c r="W8271" s="61"/>
      <c r="X8271" s="61"/>
      <c r="Y8271" s="61"/>
      <c r="Z8271" s="61"/>
      <c r="AA8271" s="61"/>
      <c r="AB8271" s="61"/>
      <c r="AC8271" s="61"/>
      <c r="AD8271" s="61"/>
      <c r="AE8271" s="61"/>
      <c r="AF8271" s="61"/>
      <c r="AG8271" s="61"/>
      <c r="AH8271" s="61"/>
      <c r="AI8271" s="61"/>
      <c r="AJ8271" s="61"/>
      <c r="AK8271" s="61"/>
      <c r="AL8271" s="61"/>
      <c r="AM8271" s="61"/>
      <c r="AN8271" s="61"/>
      <c r="AO8271" s="61"/>
      <c r="AP8271" s="62"/>
      <c r="AQ8271" s="61"/>
      <c r="AR8271" s="61"/>
      <c r="AS8271" s="61"/>
      <c r="AT8271" s="61"/>
      <c r="AU8271" s="61"/>
      <c r="AV8271" s="61"/>
      <c r="AW8271" s="60"/>
    </row>
    <row r="8272" s="59" customFormat="1" customHeight="1" spans="1:49">
      <c r="A8272" s="60"/>
      <c r="B8272" s="60"/>
      <c r="C8272" s="60"/>
      <c r="D8272" s="60"/>
      <c r="H8272" s="61"/>
      <c r="I8272" s="61"/>
      <c r="J8272" s="61"/>
      <c r="K8272" s="61"/>
      <c r="L8272" s="61"/>
      <c r="M8272" s="61"/>
      <c r="N8272" s="61"/>
      <c r="O8272" s="61"/>
      <c r="P8272" s="61"/>
      <c r="Q8272" s="61"/>
      <c r="R8272" s="61"/>
      <c r="S8272" s="61"/>
      <c r="T8272" s="61"/>
      <c r="U8272" s="61"/>
      <c r="V8272" s="61"/>
      <c r="W8272" s="61"/>
      <c r="X8272" s="61"/>
      <c r="Y8272" s="61"/>
      <c r="Z8272" s="61"/>
      <c r="AA8272" s="61"/>
      <c r="AB8272" s="61"/>
      <c r="AC8272" s="61"/>
      <c r="AD8272" s="61"/>
      <c r="AE8272" s="61"/>
      <c r="AF8272" s="61"/>
      <c r="AG8272" s="61"/>
      <c r="AH8272" s="61"/>
      <c r="AI8272" s="61"/>
      <c r="AJ8272" s="61"/>
      <c r="AK8272" s="61"/>
      <c r="AL8272" s="61"/>
      <c r="AM8272" s="61"/>
      <c r="AN8272" s="61"/>
      <c r="AO8272" s="61"/>
      <c r="AP8272" s="62"/>
      <c r="AQ8272" s="61"/>
      <c r="AR8272" s="61"/>
      <c r="AS8272" s="61"/>
      <c r="AT8272" s="61"/>
      <c r="AU8272" s="61"/>
      <c r="AV8272" s="61"/>
      <c r="AW8272" s="60"/>
    </row>
    <row r="8273" s="59" customFormat="1" customHeight="1" spans="1:49">
      <c r="A8273" s="60"/>
      <c r="B8273" s="60"/>
      <c r="C8273" s="60"/>
      <c r="D8273" s="60"/>
      <c r="H8273" s="61"/>
      <c r="I8273" s="61"/>
      <c r="J8273" s="61"/>
      <c r="K8273" s="61"/>
      <c r="L8273" s="61"/>
      <c r="M8273" s="61"/>
      <c r="N8273" s="61"/>
      <c r="O8273" s="61"/>
      <c r="P8273" s="61"/>
      <c r="Q8273" s="61"/>
      <c r="R8273" s="61"/>
      <c r="S8273" s="61"/>
      <c r="T8273" s="61"/>
      <c r="U8273" s="61"/>
      <c r="V8273" s="61"/>
      <c r="W8273" s="61"/>
      <c r="X8273" s="61"/>
      <c r="Y8273" s="61"/>
      <c r="Z8273" s="61"/>
      <c r="AA8273" s="61"/>
      <c r="AB8273" s="61"/>
      <c r="AC8273" s="61"/>
      <c r="AD8273" s="61"/>
      <c r="AE8273" s="61"/>
      <c r="AF8273" s="61"/>
      <c r="AG8273" s="61"/>
      <c r="AH8273" s="61"/>
      <c r="AI8273" s="61"/>
      <c r="AJ8273" s="61"/>
      <c r="AK8273" s="61"/>
      <c r="AL8273" s="61"/>
      <c r="AM8273" s="61"/>
      <c r="AN8273" s="61"/>
      <c r="AO8273" s="61"/>
      <c r="AP8273" s="62"/>
      <c r="AQ8273" s="61"/>
      <c r="AR8273" s="61"/>
      <c r="AS8273" s="61"/>
      <c r="AT8273" s="61"/>
      <c r="AU8273" s="61"/>
      <c r="AV8273" s="61"/>
      <c r="AW8273" s="60"/>
    </row>
    <row r="8274" s="59" customFormat="1" customHeight="1" spans="1:49">
      <c r="A8274" s="60"/>
      <c r="B8274" s="60"/>
      <c r="C8274" s="60"/>
      <c r="D8274" s="60"/>
      <c r="H8274" s="61"/>
      <c r="I8274" s="61"/>
      <c r="J8274" s="61"/>
      <c r="K8274" s="61"/>
      <c r="L8274" s="61"/>
      <c r="M8274" s="61"/>
      <c r="N8274" s="61"/>
      <c r="O8274" s="61"/>
      <c r="P8274" s="61"/>
      <c r="Q8274" s="61"/>
      <c r="R8274" s="61"/>
      <c r="S8274" s="61"/>
      <c r="T8274" s="61"/>
      <c r="U8274" s="61"/>
      <c r="V8274" s="61"/>
      <c r="W8274" s="61"/>
      <c r="X8274" s="61"/>
      <c r="Y8274" s="61"/>
      <c r="Z8274" s="61"/>
      <c r="AA8274" s="61"/>
      <c r="AB8274" s="61"/>
      <c r="AC8274" s="61"/>
      <c r="AD8274" s="61"/>
      <c r="AE8274" s="61"/>
      <c r="AF8274" s="61"/>
      <c r="AG8274" s="61"/>
      <c r="AH8274" s="61"/>
      <c r="AI8274" s="61"/>
      <c r="AJ8274" s="61"/>
      <c r="AK8274" s="61"/>
      <c r="AL8274" s="61"/>
      <c r="AM8274" s="61"/>
      <c r="AN8274" s="61"/>
      <c r="AO8274" s="61"/>
      <c r="AP8274" s="62"/>
      <c r="AQ8274" s="61"/>
      <c r="AR8274" s="61"/>
      <c r="AS8274" s="61"/>
      <c r="AT8274" s="61"/>
      <c r="AU8274" s="61"/>
      <c r="AV8274" s="61"/>
      <c r="AW8274" s="60"/>
    </row>
    <row r="8275" s="59" customFormat="1" customHeight="1" spans="1:49">
      <c r="A8275" s="60"/>
      <c r="B8275" s="60"/>
      <c r="C8275" s="60"/>
      <c r="D8275" s="60"/>
      <c r="H8275" s="61"/>
      <c r="I8275" s="61"/>
      <c r="J8275" s="61"/>
      <c r="K8275" s="61"/>
      <c r="L8275" s="61"/>
      <c r="M8275" s="61"/>
      <c r="N8275" s="61"/>
      <c r="O8275" s="61"/>
      <c r="P8275" s="61"/>
      <c r="Q8275" s="61"/>
      <c r="R8275" s="61"/>
      <c r="S8275" s="61"/>
      <c r="T8275" s="61"/>
      <c r="U8275" s="61"/>
      <c r="V8275" s="61"/>
      <c r="W8275" s="61"/>
      <c r="X8275" s="61"/>
      <c r="Y8275" s="61"/>
      <c r="Z8275" s="61"/>
      <c r="AA8275" s="61"/>
      <c r="AB8275" s="61"/>
      <c r="AC8275" s="61"/>
      <c r="AD8275" s="61"/>
      <c r="AE8275" s="61"/>
      <c r="AF8275" s="61"/>
      <c r="AG8275" s="61"/>
      <c r="AH8275" s="61"/>
      <c r="AI8275" s="61"/>
      <c r="AJ8275" s="61"/>
      <c r="AK8275" s="61"/>
      <c r="AL8275" s="61"/>
      <c r="AM8275" s="61"/>
      <c r="AN8275" s="61"/>
      <c r="AO8275" s="61"/>
      <c r="AP8275" s="62"/>
      <c r="AQ8275" s="61"/>
      <c r="AR8275" s="61"/>
      <c r="AS8275" s="61"/>
      <c r="AT8275" s="61"/>
      <c r="AU8275" s="61"/>
      <c r="AV8275" s="61"/>
      <c r="AW8275" s="60"/>
    </row>
    <row r="8276" s="59" customFormat="1" customHeight="1" spans="1:49">
      <c r="A8276" s="60"/>
      <c r="B8276" s="60"/>
      <c r="C8276" s="60"/>
      <c r="D8276" s="60"/>
      <c r="H8276" s="61"/>
      <c r="I8276" s="61"/>
      <c r="J8276" s="61"/>
      <c r="K8276" s="61"/>
      <c r="L8276" s="61"/>
      <c r="M8276" s="61"/>
      <c r="N8276" s="61"/>
      <c r="O8276" s="61"/>
      <c r="P8276" s="61"/>
      <c r="Q8276" s="61"/>
      <c r="R8276" s="61"/>
      <c r="S8276" s="61"/>
      <c r="T8276" s="61"/>
      <c r="U8276" s="61"/>
      <c r="V8276" s="61"/>
      <c r="W8276" s="61"/>
      <c r="X8276" s="61"/>
      <c r="Y8276" s="61"/>
      <c r="Z8276" s="61"/>
      <c r="AA8276" s="61"/>
      <c r="AB8276" s="61"/>
      <c r="AC8276" s="61"/>
      <c r="AD8276" s="61"/>
      <c r="AE8276" s="61"/>
      <c r="AF8276" s="61"/>
      <c r="AG8276" s="61"/>
      <c r="AH8276" s="61"/>
      <c r="AI8276" s="61"/>
      <c r="AJ8276" s="61"/>
      <c r="AK8276" s="61"/>
      <c r="AL8276" s="61"/>
      <c r="AM8276" s="61"/>
      <c r="AN8276" s="61"/>
      <c r="AO8276" s="61"/>
      <c r="AP8276" s="62"/>
      <c r="AQ8276" s="61"/>
      <c r="AR8276" s="61"/>
      <c r="AS8276" s="61"/>
      <c r="AT8276" s="61"/>
      <c r="AU8276" s="61"/>
      <c r="AV8276" s="61"/>
      <c r="AW8276" s="60"/>
    </row>
    <row r="8277" s="59" customFormat="1" customHeight="1" spans="1:49">
      <c r="A8277" s="60"/>
      <c r="B8277" s="60"/>
      <c r="C8277" s="60"/>
      <c r="D8277" s="60"/>
      <c r="H8277" s="61"/>
      <c r="I8277" s="61"/>
      <c r="J8277" s="61"/>
      <c r="K8277" s="61"/>
      <c r="L8277" s="61"/>
      <c r="M8277" s="61"/>
      <c r="N8277" s="61"/>
      <c r="O8277" s="61"/>
      <c r="P8277" s="61"/>
      <c r="Q8277" s="61"/>
      <c r="R8277" s="61"/>
      <c r="S8277" s="61"/>
      <c r="T8277" s="61"/>
      <c r="U8277" s="61"/>
      <c r="V8277" s="61"/>
      <c r="W8277" s="61"/>
      <c r="X8277" s="61"/>
      <c r="Y8277" s="61"/>
      <c r="Z8277" s="61"/>
      <c r="AA8277" s="61"/>
      <c r="AB8277" s="61"/>
      <c r="AC8277" s="61"/>
      <c r="AD8277" s="61"/>
      <c r="AE8277" s="61"/>
      <c r="AF8277" s="61"/>
      <c r="AG8277" s="61"/>
      <c r="AH8277" s="61"/>
      <c r="AI8277" s="61"/>
      <c r="AJ8277" s="61"/>
      <c r="AK8277" s="61"/>
      <c r="AL8277" s="61"/>
      <c r="AM8277" s="61"/>
      <c r="AN8277" s="61"/>
      <c r="AO8277" s="61"/>
      <c r="AP8277" s="62"/>
      <c r="AQ8277" s="61"/>
      <c r="AR8277" s="61"/>
      <c r="AS8277" s="61"/>
      <c r="AT8277" s="61"/>
      <c r="AU8277" s="61"/>
      <c r="AV8277" s="61"/>
      <c r="AW8277" s="60"/>
    </row>
    <row r="8278" s="59" customFormat="1" customHeight="1" spans="1:49">
      <c r="A8278" s="60"/>
      <c r="B8278" s="60"/>
      <c r="C8278" s="60"/>
      <c r="D8278" s="60"/>
      <c r="H8278" s="61"/>
      <c r="I8278" s="61"/>
      <c r="J8278" s="61"/>
      <c r="K8278" s="61"/>
      <c r="L8278" s="61"/>
      <c r="M8278" s="61"/>
      <c r="N8278" s="61"/>
      <c r="O8278" s="61"/>
      <c r="P8278" s="61"/>
      <c r="Q8278" s="61"/>
      <c r="R8278" s="61"/>
      <c r="S8278" s="61"/>
      <c r="T8278" s="61"/>
      <c r="U8278" s="61"/>
      <c r="V8278" s="61"/>
      <c r="W8278" s="61"/>
      <c r="X8278" s="61"/>
      <c r="Y8278" s="61"/>
      <c r="Z8278" s="61"/>
      <c r="AA8278" s="61"/>
      <c r="AB8278" s="61"/>
      <c r="AC8278" s="61"/>
      <c r="AD8278" s="61"/>
      <c r="AE8278" s="61"/>
      <c r="AF8278" s="61"/>
      <c r="AG8278" s="61"/>
      <c r="AH8278" s="61"/>
      <c r="AI8278" s="61"/>
      <c r="AJ8278" s="61"/>
      <c r="AK8278" s="61"/>
      <c r="AL8278" s="61"/>
      <c r="AM8278" s="61"/>
      <c r="AN8278" s="61"/>
      <c r="AO8278" s="61"/>
      <c r="AP8278" s="62"/>
      <c r="AQ8278" s="61"/>
      <c r="AR8278" s="61"/>
      <c r="AS8278" s="61"/>
      <c r="AT8278" s="61"/>
      <c r="AU8278" s="61"/>
      <c r="AV8278" s="61"/>
      <c r="AW8278" s="60"/>
    </row>
    <row r="8279" s="59" customFormat="1" customHeight="1" spans="1:49">
      <c r="A8279" s="60"/>
      <c r="B8279" s="60"/>
      <c r="C8279" s="60"/>
      <c r="D8279" s="60"/>
      <c r="H8279" s="61"/>
      <c r="I8279" s="61"/>
      <c r="J8279" s="61"/>
      <c r="K8279" s="61"/>
      <c r="L8279" s="61"/>
      <c r="M8279" s="61"/>
      <c r="N8279" s="61"/>
      <c r="O8279" s="61"/>
      <c r="P8279" s="61"/>
      <c r="Q8279" s="61"/>
      <c r="R8279" s="61"/>
      <c r="S8279" s="61"/>
      <c r="T8279" s="61"/>
      <c r="U8279" s="61"/>
      <c r="V8279" s="61"/>
      <c r="W8279" s="61"/>
      <c r="X8279" s="61"/>
      <c r="Y8279" s="61"/>
      <c r="Z8279" s="61"/>
      <c r="AA8279" s="61"/>
      <c r="AB8279" s="61"/>
      <c r="AC8279" s="61"/>
      <c r="AD8279" s="61"/>
      <c r="AE8279" s="61"/>
      <c r="AF8279" s="61"/>
      <c r="AG8279" s="61"/>
      <c r="AH8279" s="61"/>
      <c r="AI8279" s="61"/>
      <c r="AJ8279" s="61"/>
      <c r="AK8279" s="61"/>
      <c r="AL8279" s="61"/>
      <c r="AM8279" s="61"/>
      <c r="AN8279" s="61"/>
      <c r="AO8279" s="61"/>
      <c r="AP8279" s="62"/>
      <c r="AQ8279" s="61"/>
      <c r="AR8279" s="61"/>
      <c r="AS8279" s="61"/>
      <c r="AT8279" s="61"/>
      <c r="AU8279" s="61"/>
      <c r="AV8279" s="61"/>
      <c r="AW8279" s="60"/>
    </row>
    <row r="8280" s="59" customFormat="1" customHeight="1" spans="1:49">
      <c r="A8280" s="60"/>
      <c r="B8280" s="60"/>
      <c r="C8280" s="60"/>
      <c r="D8280" s="60"/>
      <c r="H8280" s="61"/>
      <c r="I8280" s="61"/>
      <c r="J8280" s="61"/>
      <c r="K8280" s="61"/>
      <c r="L8280" s="61"/>
      <c r="M8280" s="61"/>
      <c r="N8280" s="61"/>
      <c r="O8280" s="61"/>
      <c r="P8280" s="61"/>
      <c r="Q8280" s="61"/>
      <c r="R8280" s="61"/>
      <c r="S8280" s="61"/>
      <c r="T8280" s="61"/>
      <c r="U8280" s="61"/>
      <c r="V8280" s="61"/>
      <c r="W8280" s="61"/>
      <c r="X8280" s="61"/>
      <c r="Y8280" s="61"/>
      <c r="Z8280" s="61"/>
      <c r="AA8280" s="61"/>
      <c r="AB8280" s="61"/>
      <c r="AC8280" s="61"/>
      <c r="AD8280" s="61"/>
      <c r="AE8280" s="61"/>
      <c r="AF8280" s="61"/>
      <c r="AG8280" s="61"/>
      <c r="AH8280" s="61"/>
      <c r="AI8280" s="61"/>
      <c r="AJ8280" s="61"/>
      <c r="AK8280" s="61"/>
      <c r="AL8280" s="61"/>
      <c r="AM8280" s="61"/>
      <c r="AN8280" s="61"/>
      <c r="AO8280" s="61"/>
      <c r="AP8280" s="62"/>
      <c r="AQ8280" s="61"/>
      <c r="AR8280" s="61"/>
      <c r="AS8280" s="61"/>
      <c r="AT8280" s="61"/>
      <c r="AU8280" s="61"/>
      <c r="AV8280" s="61"/>
      <c r="AW8280" s="60"/>
    </row>
    <row r="8281" s="59" customFormat="1" customHeight="1" spans="1:49">
      <c r="A8281" s="60"/>
      <c r="B8281" s="60"/>
      <c r="C8281" s="60"/>
      <c r="D8281" s="60"/>
      <c r="H8281" s="61"/>
      <c r="I8281" s="61"/>
      <c r="J8281" s="61"/>
      <c r="K8281" s="61"/>
      <c r="L8281" s="61"/>
      <c r="M8281" s="61"/>
      <c r="N8281" s="61"/>
      <c r="O8281" s="61"/>
      <c r="P8281" s="61"/>
      <c r="Q8281" s="61"/>
      <c r="R8281" s="61"/>
      <c r="S8281" s="61"/>
      <c r="T8281" s="61"/>
      <c r="U8281" s="61"/>
      <c r="V8281" s="61"/>
      <c r="W8281" s="61"/>
      <c r="X8281" s="61"/>
      <c r="Y8281" s="61"/>
      <c r="Z8281" s="61"/>
      <c r="AA8281" s="61"/>
      <c r="AB8281" s="61"/>
      <c r="AC8281" s="61"/>
      <c r="AD8281" s="61"/>
      <c r="AE8281" s="61"/>
      <c r="AF8281" s="61"/>
      <c r="AG8281" s="61"/>
      <c r="AH8281" s="61"/>
      <c r="AI8281" s="61"/>
      <c r="AJ8281" s="61"/>
      <c r="AK8281" s="61"/>
      <c r="AL8281" s="61"/>
      <c r="AM8281" s="61"/>
      <c r="AN8281" s="61"/>
      <c r="AO8281" s="61"/>
      <c r="AP8281" s="62"/>
      <c r="AQ8281" s="61"/>
      <c r="AR8281" s="61"/>
      <c r="AS8281" s="61"/>
      <c r="AT8281" s="61"/>
      <c r="AU8281" s="61"/>
      <c r="AV8281" s="61"/>
      <c r="AW8281" s="60"/>
    </row>
    <row r="8282" s="59" customFormat="1" customHeight="1" spans="1:49">
      <c r="A8282" s="60"/>
      <c r="B8282" s="60"/>
      <c r="C8282" s="60"/>
      <c r="D8282" s="60"/>
      <c r="H8282" s="61"/>
      <c r="I8282" s="61"/>
      <c r="J8282" s="61"/>
      <c r="K8282" s="61"/>
      <c r="L8282" s="61"/>
      <c r="M8282" s="61"/>
      <c r="N8282" s="61"/>
      <c r="O8282" s="61"/>
      <c r="P8282" s="61"/>
      <c r="Q8282" s="61"/>
      <c r="R8282" s="61"/>
      <c r="S8282" s="61"/>
      <c r="T8282" s="61"/>
      <c r="U8282" s="61"/>
      <c r="V8282" s="61"/>
      <c r="W8282" s="61"/>
      <c r="X8282" s="61"/>
      <c r="Y8282" s="61"/>
      <c r="Z8282" s="61"/>
      <c r="AA8282" s="61"/>
      <c r="AB8282" s="61"/>
      <c r="AC8282" s="61"/>
      <c r="AD8282" s="61"/>
      <c r="AE8282" s="61"/>
      <c r="AF8282" s="61"/>
      <c r="AG8282" s="61"/>
      <c r="AH8282" s="61"/>
      <c r="AI8282" s="61"/>
      <c r="AJ8282" s="61"/>
      <c r="AK8282" s="61"/>
      <c r="AL8282" s="61"/>
      <c r="AM8282" s="61"/>
      <c r="AN8282" s="61"/>
      <c r="AO8282" s="61"/>
      <c r="AP8282" s="62"/>
      <c r="AQ8282" s="61"/>
      <c r="AR8282" s="61"/>
      <c r="AS8282" s="61"/>
      <c r="AT8282" s="61"/>
      <c r="AU8282" s="61"/>
      <c r="AV8282" s="61"/>
      <c r="AW8282" s="60"/>
    </row>
    <row r="8283" s="59" customFormat="1" customHeight="1" spans="1:49">
      <c r="A8283" s="60"/>
      <c r="B8283" s="60"/>
      <c r="C8283" s="60"/>
      <c r="D8283" s="60"/>
      <c r="H8283" s="61"/>
      <c r="I8283" s="61"/>
      <c r="J8283" s="61"/>
      <c r="K8283" s="61"/>
      <c r="L8283" s="61"/>
      <c r="M8283" s="61"/>
      <c r="N8283" s="61"/>
      <c r="O8283" s="61"/>
      <c r="P8283" s="61"/>
      <c r="Q8283" s="61"/>
      <c r="R8283" s="61"/>
      <c r="S8283" s="61"/>
      <c r="T8283" s="61"/>
      <c r="U8283" s="61"/>
      <c r="V8283" s="61"/>
      <c r="W8283" s="61"/>
      <c r="X8283" s="61"/>
      <c r="Y8283" s="61"/>
      <c r="Z8283" s="61"/>
      <c r="AA8283" s="61"/>
      <c r="AB8283" s="61"/>
      <c r="AC8283" s="61"/>
      <c r="AD8283" s="61"/>
      <c r="AE8283" s="61"/>
      <c r="AF8283" s="61"/>
      <c r="AG8283" s="61"/>
      <c r="AH8283" s="61"/>
      <c r="AI8283" s="61"/>
      <c r="AJ8283" s="61"/>
      <c r="AK8283" s="61"/>
      <c r="AL8283" s="61"/>
      <c r="AM8283" s="61"/>
      <c r="AN8283" s="61"/>
      <c r="AO8283" s="61"/>
      <c r="AP8283" s="62"/>
      <c r="AQ8283" s="61"/>
      <c r="AR8283" s="61"/>
      <c r="AS8283" s="61"/>
      <c r="AT8283" s="61"/>
      <c r="AU8283" s="61"/>
      <c r="AV8283" s="61"/>
      <c r="AW8283" s="60"/>
    </row>
    <row r="8284" s="59" customFormat="1" customHeight="1" spans="1:49">
      <c r="A8284" s="60"/>
      <c r="B8284" s="60"/>
      <c r="C8284" s="60"/>
      <c r="D8284" s="60"/>
      <c r="H8284" s="61"/>
      <c r="I8284" s="61"/>
      <c r="J8284" s="61"/>
      <c r="K8284" s="61"/>
      <c r="L8284" s="61"/>
      <c r="M8284" s="61"/>
      <c r="N8284" s="61"/>
      <c r="O8284" s="61"/>
      <c r="P8284" s="61"/>
      <c r="Q8284" s="61"/>
      <c r="R8284" s="61"/>
      <c r="S8284" s="61"/>
      <c r="T8284" s="61"/>
      <c r="U8284" s="61"/>
      <c r="V8284" s="61"/>
      <c r="W8284" s="61"/>
      <c r="X8284" s="61"/>
      <c r="Y8284" s="61"/>
      <c r="Z8284" s="61"/>
      <c r="AA8284" s="61"/>
      <c r="AB8284" s="61"/>
      <c r="AC8284" s="61"/>
      <c r="AD8284" s="61"/>
      <c r="AE8284" s="61"/>
      <c r="AF8284" s="61"/>
      <c r="AG8284" s="61"/>
      <c r="AH8284" s="61"/>
      <c r="AI8284" s="61"/>
      <c r="AJ8284" s="61"/>
      <c r="AK8284" s="61"/>
      <c r="AL8284" s="61"/>
      <c r="AM8284" s="61"/>
      <c r="AN8284" s="61"/>
      <c r="AO8284" s="61"/>
      <c r="AP8284" s="62"/>
      <c r="AQ8284" s="61"/>
      <c r="AR8284" s="61"/>
      <c r="AS8284" s="61"/>
      <c r="AT8284" s="61"/>
      <c r="AU8284" s="61"/>
      <c r="AV8284" s="61"/>
      <c r="AW8284" s="60"/>
    </row>
    <row r="8285" s="59" customFormat="1" customHeight="1" spans="1:49">
      <c r="A8285" s="60"/>
      <c r="B8285" s="60"/>
      <c r="C8285" s="60"/>
      <c r="D8285" s="60"/>
      <c r="H8285" s="61"/>
      <c r="I8285" s="61"/>
      <c r="J8285" s="61"/>
      <c r="K8285" s="61"/>
      <c r="L8285" s="61"/>
      <c r="M8285" s="61"/>
      <c r="N8285" s="61"/>
      <c r="O8285" s="61"/>
      <c r="P8285" s="61"/>
      <c r="Q8285" s="61"/>
      <c r="R8285" s="61"/>
      <c r="S8285" s="61"/>
      <c r="T8285" s="61"/>
      <c r="U8285" s="61"/>
      <c r="V8285" s="61"/>
      <c r="W8285" s="61"/>
      <c r="X8285" s="61"/>
      <c r="Y8285" s="61"/>
      <c r="Z8285" s="61"/>
      <c r="AA8285" s="61"/>
      <c r="AB8285" s="61"/>
      <c r="AC8285" s="61"/>
      <c r="AD8285" s="61"/>
      <c r="AE8285" s="61"/>
      <c r="AF8285" s="61"/>
      <c r="AG8285" s="61"/>
      <c r="AH8285" s="61"/>
      <c r="AI8285" s="61"/>
      <c r="AJ8285" s="61"/>
      <c r="AK8285" s="61"/>
      <c r="AL8285" s="61"/>
      <c r="AM8285" s="61"/>
      <c r="AN8285" s="61"/>
      <c r="AO8285" s="61"/>
      <c r="AP8285" s="62"/>
      <c r="AQ8285" s="61"/>
      <c r="AR8285" s="61"/>
      <c r="AS8285" s="61"/>
      <c r="AT8285" s="61"/>
      <c r="AU8285" s="61"/>
      <c r="AV8285" s="61"/>
      <c r="AW8285" s="60"/>
    </row>
    <row r="8286" s="59" customFormat="1" customHeight="1" spans="1:49">
      <c r="A8286" s="60"/>
      <c r="B8286" s="60"/>
      <c r="C8286" s="60"/>
      <c r="D8286" s="60"/>
      <c r="H8286" s="61"/>
      <c r="I8286" s="61"/>
      <c r="J8286" s="61"/>
      <c r="K8286" s="61"/>
      <c r="L8286" s="61"/>
      <c r="M8286" s="61"/>
      <c r="N8286" s="61"/>
      <c r="O8286" s="61"/>
      <c r="P8286" s="61"/>
      <c r="Q8286" s="61"/>
      <c r="R8286" s="61"/>
      <c r="S8286" s="61"/>
      <c r="T8286" s="61"/>
      <c r="U8286" s="61"/>
      <c r="V8286" s="61"/>
      <c r="W8286" s="61"/>
      <c r="X8286" s="61"/>
      <c r="Y8286" s="61"/>
      <c r="Z8286" s="61"/>
      <c r="AA8286" s="61"/>
      <c r="AB8286" s="61"/>
      <c r="AC8286" s="61"/>
      <c r="AD8286" s="61"/>
      <c r="AE8286" s="61"/>
      <c r="AF8286" s="61"/>
      <c r="AG8286" s="61"/>
      <c r="AH8286" s="61"/>
      <c r="AI8286" s="61"/>
      <c r="AJ8286" s="61"/>
      <c r="AK8286" s="61"/>
      <c r="AL8286" s="61"/>
      <c r="AM8286" s="61"/>
      <c r="AN8286" s="61"/>
      <c r="AO8286" s="61"/>
      <c r="AP8286" s="62"/>
      <c r="AQ8286" s="61"/>
      <c r="AR8286" s="61"/>
      <c r="AS8286" s="61"/>
      <c r="AT8286" s="61"/>
      <c r="AU8286" s="61"/>
      <c r="AV8286" s="61"/>
      <c r="AW8286" s="60"/>
    </row>
    <row r="8287" s="59" customFormat="1" customHeight="1" spans="1:49">
      <c r="A8287" s="60"/>
      <c r="B8287" s="60"/>
      <c r="C8287" s="60"/>
      <c r="D8287" s="60"/>
      <c r="H8287" s="61"/>
      <c r="I8287" s="61"/>
      <c r="J8287" s="61"/>
      <c r="K8287" s="61"/>
      <c r="L8287" s="61"/>
      <c r="M8287" s="61"/>
      <c r="N8287" s="61"/>
      <c r="O8287" s="61"/>
      <c r="P8287" s="61"/>
      <c r="Q8287" s="61"/>
      <c r="R8287" s="61"/>
      <c r="S8287" s="61"/>
      <c r="T8287" s="61"/>
      <c r="U8287" s="61"/>
      <c r="V8287" s="61"/>
      <c r="W8287" s="61"/>
      <c r="X8287" s="61"/>
      <c r="Y8287" s="61"/>
      <c r="Z8287" s="61"/>
      <c r="AA8287" s="61"/>
      <c r="AB8287" s="61"/>
      <c r="AC8287" s="61"/>
      <c r="AD8287" s="61"/>
      <c r="AE8287" s="61"/>
      <c r="AF8287" s="61"/>
      <c r="AG8287" s="61"/>
      <c r="AH8287" s="61"/>
      <c r="AI8287" s="61"/>
      <c r="AJ8287" s="61"/>
      <c r="AK8287" s="61"/>
      <c r="AL8287" s="61"/>
      <c r="AM8287" s="61"/>
      <c r="AN8287" s="61"/>
      <c r="AO8287" s="61"/>
      <c r="AP8287" s="62"/>
      <c r="AQ8287" s="61"/>
      <c r="AR8287" s="61"/>
      <c r="AS8287" s="61"/>
      <c r="AT8287" s="61"/>
      <c r="AU8287" s="61"/>
      <c r="AV8287" s="61"/>
      <c r="AW8287" s="60"/>
    </row>
    <row r="8288" s="59" customFormat="1" customHeight="1" spans="1:49">
      <c r="A8288" s="60"/>
      <c r="B8288" s="60"/>
      <c r="C8288" s="60"/>
      <c r="D8288" s="60"/>
      <c r="H8288" s="61"/>
      <c r="I8288" s="61"/>
      <c r="J8288" s="61"/>
      <c r="K8288" s="61"/>
      <c r="L8288" s="61"/>
      <c r="M8288" s="61"/>
      <c r="N8288" s="61"/>
      <c r="O8288" s="61"/>
      <c r="P8288" s="61"/>
      <c r="Q8288" s="61"/>
      <c r="R8288" s="61"/>
      <c r="S8288" s="61"/>
      <c r="T8288" s="61"/>
      <c r="U8288" s="61"/>
      <c r="V8288" s="61"/>
      <c r="W8288" s="61"/>
      <c r="X8288" s="61"/>
      <c r="Y8288" s="61"/>
      <c r="Z8288" s="61"/>
      <c r="AA8288" s="61"/>
      <c r="AB8288" s="61"/>
      <c r="AC8288" s="61"/>
      <c r="AD8288" s="61"/>
      <c r="AE8288" s="61"/>
      <c r="AF8288" s="61"/>
      <c r="AG8288" s="61"/>
      <c r="AH8288" s="61"/>
      <c r="AI8288" s="61"/>
      <c r="AJ8288" s="61"/>
      <c r="AK8288" s="61"/>
      <c r="AL8288" s="61"/>
      <c r="AM8288" s="61"/>
      <c r="AN8288" s="61"/>
      <c r="AO8288" s="61"/>
      <c r="AP8288" s="62"/>
      <c r="AQ8288" s="61"/>
      <c r="AR8288" s="61"/>
      <c r="AS8288" s="61"/>
      <c r="AT8288" s="61"/>
      <c r="AU8288" s="61"/>
      <c r="AV8288" s="61"/>
      <c r="AW8288" s="60"/>
    </row>
    <row r="8289" s="59" customFormat="1" customHeight="1" spans="1:49">
      <c r="A8289" s="60"/>
      <c r="B8289" s="60"/>
      <c r="C8289" s="60"/>
      <c r="D8289" s="60"/>
      <c r="H8289" s="61"/>
      <c r="I8289" s="61"/>
      <c r="J8289" s="61"/>
      <c r="K8289" s="61"/>
      <c r="L8289" s="61"/>
      <c r="M8289" s="61"/>
      <c r="N8289" s="61"/>
      <c r="O8289" s="61"/>
      <c r="P8289" s="61"/>
      <c r="Q8289" s="61"/>
      <c r="R8289" s="61"/>
      <c r="S8289" s="61"/>
      <c r="T8289" s="61"/>
      <c r="U8289" s="61"/>
      <c r="V8289" s="61"/>
      <c r="W8289" s="61"/>
      <c r="X8289" s="61"/>
      <c r="Y8289" s="61"/>
      <c r="Z8289" s="61"/>
      <c r="AA8289" s="61"/>
      <c r="AB8289" s="61"/>
      <c r="AC8289" s="61"/>
      <c r="AD8289" s="61"/>
      <c r="AE8289" s="61"/>
      <c r="AF8289" s="61"/>
      <c r="AG8289" s="61"/>
      <c r="AH8289" s="61"/>
      <c r="AI8289" s="61"/>
      <c r="AJ8289" s="61"/>
      <c r="AK8289" s="61"/>
      <c r="AL8289" s="61"/>
      <c r="AM8289" s="61"/>
      <c r="AN8289" s="61"/>
      <c r="AO8289" s="61"/>
      <c r="AP8289" s="62"/>
      <c r="AQ8289" s="61"/>
      <c r="AR8289" s="61"/>
      <c r="AS8289" s="61"/>
      <c r="AT8289" s="61"/>
      <c r="AU8289" s="61"/>
      <c r="AV8289" s="61"/>
      <c r="AW8289" s="60"/>
    </row>
    <row r="8290" s="59" customFormat="1" customHeight="1" spans="1:49">
      <c r="A8290" s="60"/>
      <c r="B8290" s="60"/>
      <c r="C8290" s="60"/>
      <c r="D8290" s="60"/>
      <c r="H8290" s="61"/>
      <c r="I8290" s="61"/>
      <c r="J8290" s="61"/>
      <c r="K8290" s="61"/>
      <c r="L8290" s="61"/>
      <c r="M8290" s="61"/>
      <c r="N8290" s="61"/>
      <c r="O8290" s="61"/>
      <c r="P8290" s="61"/>
      <c r="Q8290" s="61"/>
      <c r="R8290" s="61"/>
      <c r="S8290" s="61"/>
      <c r="T8290" s="61"/>
      <c r="U8290" s="61"/>
      <c r="V8290" s="61"/>
      <c r="W8290" s="61"/>
      <c r="X8290" s="61"/>
      <c r="Y8290" s="61"/>
      <c r="Z8290" s="61"/>
      <c r="AA8290" s="61"/>
      <c r="AB8290" s="61"/>
      <c r="AC8290" s="61"/>
      <c r="AD8290" s="61"/>
      <c r="AE8290" s="61"/>
      <c r="AF8290" s="61"/>
      <c r="AG8290" s="61"/>
      <c r="AH8290" s="61"/>
      <c r="AI8290" s="61"/>
      <c r="AJ8290" s="61"/>
      <c r="AK8290" s="61"/>
      <c r="AL8290" s="61"/>
      <c r="AM8290" s="61"/>
      <c r="AN8290" s="61"/>
      <c r="AO8290" s="61"/>
      <c r="AP8290" s="62"/>
      <c r="AQ8290" s="61"/>
      <c r="AR8290" s="61"/>
      <c r="AS8290" s="61"/>
      <c r="AT8290" s="61"/>
      <c r="AU8290" s="61"/>
      <c r="AV8290" s="61"/>
      <c r="AW8290" s="60"/>
    </row>
    <row r="8291" s="59" customFormat="1" customHeight="1" spans="1:49">
      <c r="A8291" s="60"/>
      <c r="B8291" s="60"/>
      <c r="C8291" s="60"/>
      <c r="D8291" s="60"/>
      <c r="H8291" s="61"/>
      <c r="I8291" s="61"/>
      <c r="J8291" s="61"/>
      <c r="K8291" s="61"/>
      <c r="L8291" s="61"/>
      <c r="M8291" s="61"/>
      <c r="N8291" s="61"/>
      <c r="O8291" s="61"/>
      <c r="P8291" s="61"/>
      <c r="Q8291" s="61"/>
      <c r="R8291" s="61"/>
      <c r="S8291" s="61"/>
      <c r="T8291" s="61"/>
      <c r="U8291" s="61"/>
      <c r="V8291" s="61"/>
      <c r="W8291" s="61"/>
      <c r="X8291" s="61"/>
      <c r="Y8291" s="61"/>
      <c r="Z8291" s="61"/>
      <c r="AA8291" s="61"/>
      <c r="AB8291" s="61"/>
      <c r="AC8291" s="61"/>
      <c r="AD8291" s="61"/>
      <c r="AE8291" s="61"/>
      <c r="AF8291" s="61"/>
      <c r="AG8291" s="61"/>
      <c r="AH8291" s="61"/>
      <c r="AI8291" s="61"/>
      <c r="AJ8291" s="61"/>
      <c r="AK8291" s="61"/>
      <c r="AL8291" s="61"/>
      <c r="AM8291" s="61"/>
      <c r="AN8291" s="61"/>
      <c r="AO8291" s="61"/>
      <c r="AP8291" s="62"/>
      <c r="AQ8291" s="61"/>
      <c r="AR8291" s="61"/>
      <c r="AS8291" s="61"/>
      <c r="AT8291" s="61"/>
      <c r="AU8291" s="61"/>
      <c r="AV8291" s="61"/>
      <c r="AW8291" s="60"/>
    </row>
    <row r="8292" s="59" customFormat="1" customHeight="1" spans="1:49">
      <c r="A8292" s="60"/>
      <c r="B8292" s="60"/>
      <c r="C8292" s="60"/>
      <c r="D8292" s="60"/>
      <c r="H8292" s="61"/>
      <c r="I8292" s="61"/>
      <c r="J8292" s="61"/>
      <c r="K8292" s="61"/>
      <c r="L8292" s="61"/>
      <c r="M8292" s="61"/>
      <c r="N8292" s="61"/>
      <c r="O8292" s="61"/>
      <c r="P8292" s="61"/>
      <c r="Q8292" s="61"/>
      <c r="R8292" s="61"/>
      <c r="S8292" s="61"/>
      <c r="T8292" s="61"/>
      <c r="U8292" s="61"/>
      <c r="V8292" s="61"/>
      <c r="W8292" s="61"/>
      <c r="X8292" s="61"/>
      <c r="Y8292" s="61"/>
      <c r="Z8292" s="61"/>
      <c r="AA8292" s="61"/>
      <c r="AB8292" s="61"/>
      <c r="AC8292" s="61"/>
      <c r="AD8292" s="61"/>
      <c r="AE8292" s="61"/>
      <c r="AF8292" s="61"/>
      <c r="AG8292" s="61"/>
      <c r="AH8292" s="61"/>
      <c r="AI8292" s="61"/>
      <c r="AJ8292" s="61"/>
      <c r="AK8292" s="61"/>
      <c r="AL8292" s="61"/>
      <c r="AM8292" s="61"/>
      <c r="AN8292" s="61"/>
      <c r="AO8292" s="61"/>
      <c r="AP8292" s="62"/>
      <c r="AQ8292" s="61"/>
      <c r="AR8292" s="61"/>
      <c r="AS8292" s="61"/>
      <c r="AT8292" s="61"/>
      <c r="AU8292" s="61"/>
      <c r="AV8292" s="61"/>
      <c r="AW8292" s="60"/>
    </row>
    <row r="8293" s="59" customFormat="1" customHeight="1" spans="1:49">
      <c r="A8293" s="60"/>
      <c r="B8293" s="60"/>
      <c r="C8293" s="60"/>
      <c r="D8293" s="60"/>
      <c r="H8293" s="61"/>
      <c r="I8293" s="61"/>
      <c r="J8293" s="61"/>
      <c r="K8293" s="61"/>
      <c r="L8293" s="61"/>
      <c r="M8293" s="61"/>
      <c r="N8293" s="61"/>
      <c r="O8293" s="61"/>
      <c r="P8293" s="61"/>
      <c r="Q8293" s="61"/>
      <c r="R8293" s="61"/>
      <c r="S8293" s="61"/>
      <c r="T8293" s="61"/>
      <c r="U8293" s="61"/>
      <c r="V8293" s="61"/>
      <c r="W8293" s="61"/>
      <c r="X8293" s="61"/>
      <c r="Y8293" s="61"/>
      <c r="Z8293" s="61"/>
      <c r="AA8293" s="61"/>
      <c r="AB8293" s="61"/>
      <c r="AC8293" s="61"/>
      <c r="AD8293" s="61"/>
      <c r="AE8293" s="61"/>
      <c r="AF8293" s="61"/>
      <c r="AG8293" s="61"/>
      <c r="AH8293" s="61"/>
      <c r="AI8293" s="61"/>
      <c r="AJ8293" s="61"/>
      <c r="AK8293" s="61"/>
      <c r="AL8293" s="61"/>
      <c r="AM8293" s="61"/>
      <c r="AN8293" s="61"/>
      <c r="AO8293" s="61"/>
      <c r="AP8293" s="62"/>
      <c r="AQ8293" s="61"/>
      <c r="AR8293" s="61"/>
      <c r="AS8293" s="61"/>
      <c r="AT8293" s="61"/>
      <c r="AU8293" s="61"/>
      <c r="AV8293" s="61"/>
      <c r="AW8293" s="60"/>
    </row>
    <row r="8294" s="59" customFormat="1" customHeight="1" spans="1:49">
      <c r="A8294" s="60"/>
      <c r="B8294" s="60"/>
      <c r="C8294" s="60"/>
      <c r="D8294" s="60"/>
      <c r="H8294" s="61"/>
      <c r="I8294" s="61"/>
      <c r="J8294" s="61"/>
      <c r="K8294" s="61"/>
      <c r="L8294" s="61"/>
      <c r="M8294" s="61"/>
      <c r="N8294" s="61"/>
      <c r="O8294" s="61"/>
      <c r="P8294" s="61"/>
      <c r="Q8294" s="61"/>
      <c r="R8294" s="61"/>
      <c r="S8294" s="61"/>
      <c r="T8294" s="61"/>
      <c r="U8294" s="61"/>
      <c r="V8294" s="61"/>
      <c r="W8294" s="61"/>
      <c r="X8294" s="61"/>
      <c r="Y8294" s="61"/>
      <c r="Z8294" s="61"/>
      <c r="AA8294" s="61"/>
      <c r="AB8294" s="61"/>
      <c r="AC8294" s="61"/>
      <c r="AD8294" s="61"/>
      <c r="AE8294" s="61"/>
      <c r="AF8294" s="61"/>
      <c r="AG8294" s="61"/>
      <c r="AH8294" s="61"/>
      <c r="AI8294" s="61"/>
      <c r="AJ8294" s="61"/>
      <c r="AK8294" s="61"/>
      <c r="AL8294" s="61"/>
      <c r="AM8294" s="61"/>
      <c r="AN8294" s="61"/>
      <c r="AO8294" s="61"/>
      <c r="AP8294" s="62"/>
      <c r="AQ8294" s="61"/>
      <c r="AR8294" s="61"/>
      <c r="AS8294" s="61"/>
      <c r="AT8294" s="61"/>
      <c r="AU8294" s="61"/>
      <c r="AV8294" s="61"/>
      <c r="AW8294" s="60"/>
    </row>
    <row r="8295" s="59" customFormat="1" customHeight="1" spans="1:49">
      <c r="A8295" s="60"/>
      <c r="B8295" s="60"/>
      <c r="C8295" s="60"/>
      <c r="D8295" s="60"/>
      <c r="H8295" s="61"/>
      <c r="I8295" s="61"/>
      <c r="J8295" s="61"/>
      <c r="K8295" s="61"/>
      <c r="L8295" s="61"/>
      <c r="M8295" s="61"/>
      <c r="N8295" s="61"/>
      <c r="O8295" s="61"/>
      <c r="P8295" s="61"/>
      <c r="Q8295" s="61"/>
      <c r="R8295" s="61"/>
      <c r="S8295" s="61"/>
      <c r="T8295" s="61"/>
      <c r="U8295" s="61"/>
      <c r="V8295" s="61"/>
      <c r="W8295" s="61"/>
      <c r="X8295" s="61"/>
      <c r="Y8295" s="61"/>
      <c r="Z8295" s="61"/>
      <c r="AA8295" s="61"/>
      <c r="AB8295" s="61"/>
      <c r="AC8295" s="61"/>
      <c r="AD8295" s="61"/>
      <c r="AE8295" s="61"/>
      <c r="AF8295" s="61"/>
      <c r="AG8295" s="61"/>
      <c r="AH8295" s="61"/>
      <c r="AI8295" s="61"/>
      <c r="AJ8295" s="61"/>
      <c r="AK8295" s="61"/>
      <c r="AL8295" s="61"/>
      <c r="AM8295" s="61"/>
      <c r="AN8295" s="61"/>
      <c r="AO8295" s="61"/>
      <c r="AP8295" s="62"/>
      <c r="AQ8295" s="61"/>
      <c r="AR8295" s="61"/>
      <c r="AS8295" s="61"/>
      <c r="AT8295" s="61"/>
      <c r="AU8295" s="61"/>
      <c r="AV8295" s="61"/>
      <c r="AW8295" s="60"/>
    </row>
    <row r="8296" s="59" customFormat="1" customHeight="1" spans="1:49">
      <c r="A8296" s="60"/>
      <c r="B8296" s="60"/>
      <c r="C8296" s="60"/>
      <c r="D8296" s="60"/>
      <c r="H8296" s="61"/>
      <c r="I8296" s="61"/>
      <c r="J8296" s="61"/>
      <c r="K8296" s="61"/>
      <c r="L8296" s="61"/>
      <c r="M8296" s="61"/>
      <c r="N8296" s="61"/>
      <c r="O8296" s="61"/>
      <c r="P8296" s="61"/>
      <c r="Q8296" s="61"/>
      <c r="R8296" s="61"/>
      <c r="S8296" s="61"/>
      <c r="T8296" s="61"/>
      <c r="U8296" s="61"/>
      <c r="V8296" s="61"/>
      <c r="W8296" s="61"/>
      <c r="X8296" s="61"/>
      <c r="Y8296" s="61"/>
      <c r="Z8296" s="61"/>
      <c r="AA8296" s="61"/>
      <c r="AB8296" s="61"/>
      <c r="AC8296" s="61"/>
      <c r="AD8296" s="61"/>
      <c r="AE8296" s="61"/>
      <c r="AF8296" s="61"/>
      <c r="AG8296" s="61"/>
      <c r="AH8296" s="61"/>
      <c r="AI8296" s="61"/>
      <c r="AJ8296" s="61"/>
      <c r="AK8296" s="61"/>
      <c r="AL8296" s="61"/>
      <c r="AM8296" s="61"/>
      <c r="AN8296" s="61"/>
      <c r="AO8296" s="61"/>
      <c r="AP8296" s="62"/>
      <c r="AQ8296" s="61"/>
      <c r="AR8296" s="61"/>
      <c r="AS8296" s="61"/>
      <c r="AT8296" s="61"/>
      <c r="AU8296" s="61"/>
      <c r="AV8296" s="61"/>
      <c r="AW8296" s="60"/>
    </row>
    <row r="8297" s="59" customFormat="1" customHeight="1" spans="1:49">
      <c r="A8297" s="60"/>
      <c r="B8297" s="60"/>
      <c r="C8297" s="60"/>
      <c r="D8297" s="60"/>
      <c r="H8297" s="61"/>
      <c r="I8297" s="61"/>
      <c r="J8297" s="61"/>
      <c r="K8297" s="61"/>
      <c r="L8297" s="61"/>
      <c r="M8297" s="61"/>
      <c r="N8297" s="61"/>
      <c r="O8297" s="61"/>
      <c r="P8297" s="61"/>
      <c r="Q8297" s="61"/>
      <c r="R8297" s="61"/>
      <c r="S8297" s="61"/>
      <c r="T8297" s="61"/>
      <c r="U8297" s="61"/>
      <c r="V8297" s="61"/>
      <c r="W8297" s="61"/>
      <c r="X8297" s="61"/>
      <c r="Y8297" s="61"/>
      <c r="Z8297" s="61"/>
      <c r="AA8297" s="61"/>
      <c r="AB8297" s="61"/>
      <c r="AC8297" s="61"/>
      <c r="AD8297" s="61"/>
      <c r="AE8297" s="61"/>
      <c r="AF8297" s="61"/>
      <c r="AG8297" s="61"/>
      <c r="AH8297" s="61"/>
      <c r="AI8297" s="61"/>
      <c r="AJ8297" s="61"/>
      <c r="AK8297" s="61"/>
      <c r="AL8297" s="61"/>
      <c r="AM8297" s="61"/>
      <c r="AN8297" s="61"/>
      <c r="AO8297" s="61"/>
      <c r="AP8297" s="62"/>
      <c r="AQ8297" s="61"/>
      <c r="AR8297" s="61"/>
      <c r="AS8297" s="61"/>
      <c r="AT8297" s="61"/>
      <c r="AU8297" s="61"/>
      <c r="AV8297" s="61"/>
      <c r="AW8297" s="60"/>
    </row>
    <row r="8298" s="59" customFormat="1" customHeight="1" spans="1:49">
      <c r="A8298" s="60"/>
      <c r="B8298" s="60"/>
      <c r="C8298" s="60"/>
      <c r="D8298" s="60"/>
      <c r="H8298" s="61"/>
      <c r="I8298" s="61"/>
      <c r="J8298" s="61"/>
      <c r="K8298" s="61"/>
      <c r="L8298" s="61"/>
      <c r="M8298" s="61"/>
      <c r="N8298" s="61"/>
      <c r="O8298" s="61"/>
      <c r="P8298" s="61"/>
      <c r="Q8298" s="61"/>
      <c r="R8298" s="61"/>
      <c r="S8298" s="61"/>
      <c r="T8298" s="61"/>
      <c r="U8298" s="61"/>
      <c r="V8298" s="61"/>
      <c r="W8298" s="61"/>
      <c r="X8298" s="61"/>
      <c r="Y8298" s="61"/>
      <c r="Z8298" s="61"/>
      <c r="AA8298" s="61"/>
      <c r="AB8298" s="61"/>
      <c r="AC8298" s="61"/>
      <c r="AD8298" s="61"/>
      <c r="AE8298" s="61"/>
      <c r="AF8298" s="61"/>
      <c r="AG8298" s="61"/>
      <c r="AH8298" s="61"/>
      <c r="AI8298" s="61"/>
      <c r="AJ8298" s="61"/>
      <c r="AK8298" s="61"/>
      <c r="AL8298" s="61"/>
      <c r="AM8298" s="61"/>
      <c r="AN8298" s="61"/>
      <c r="AO8298" s="61"/>
      <c r="AP8298" s="62"/>
      <c r="AQ8298" s="61"/>
      <c r="AR8298" s="61"/>
      <c r="AS8298" s="61"/>
      <c r="AT8298" s="61"/>
      <c r="AU8298" s="61"/>
      <c r="AV8298" s="61"/>
      <c r="AW8298" s="60"/>
    </row>
    <row r="8299" s="59" customFormat="1" customHeight="1" spans="1:49">
      <c r="A8299" s="60"/>
      <c r="B8299" s="60"/>
      <c r="C8299" s="60"/>
      <c r="D8299" s="60"/>
      <c r="H8299" s="61"/>
      <c r="I8299" s="61"/>
      <c r="J8299" s="61"/>
      <c r="K8299" s="61"/>
      <c r="L8299" s="61"/>
      <c r="M8299" s="61"/>
      <c r="N8299" s="61"/>
      <c r="O8299" s="61"/>
      <c r="P8299" s="61"/>
      <c r="Q8299" s="61"/>
      <c r="R8299" s="61"/>
      <c r="S8299" s="61"/>
      <c r="T8299" s="61"/>
      <c r="U8299" s="61"/>
      <c r="V8299" s="61"/>
      <c r="W8299" s="61"/>
      <c r="X8299" s="61"/>
      <c r="Y8299" s="61"/>
      <c r="Z8299" s="61"/>
      <c r="AA8299" s="61"/>
      <c r="AB8299" s="61"/>
      <c r="AC8299" s="61"/>
      <c r="AD8299" s="61"/>
      <c r="AE8299" s="61"/>
      <c r="AF8299" s="61"/>
      <c r="AG8299" s="61"/>
      <c r="AH8299" s="61"/>
      <c r="AI8299" s="61"/>
      <c r="AJ8299" s="61"/>
      <c r="AK8299" s="61"/>
      <c r="AL8299" s="61"/>
      <c r="AM8299" s="61"/>
      <c r="AN8299" s="61"/>
      <c r="AO8299" s="61"/>
      <c r="AP8299" s="62"/>
      <c r="AQ8299" s="61"/>
      <c r="AR8299" s="61"/>
      <c r="AS8299" s="61"/>
      <c r="AT8299" s="61"/>
      <c r="AU8299" s="61"/>
      <c r="AV8299" s="61"/>
      <c r="AW8299" s="60"/>
    </row>
    <row r="8300" s="59" customFormat="1" customHeight="1" spans="1:49">
      <c r="A8300" s="60"/>
      <c r="B8300" s="60"/>
      <c r="C8300" s="60"/>
      <c r="D8300" s="60"/>
      <c r="H8300" s="61"/>
      <c r="I8300" s="61"/>
      <c r="J8300" s="61"/>
      <c r="K8300" s="61"/>
      <c r="L8300" s="61"/>
      <c r="M8300" s="61"/>
      <c r="N8300" s="61"/>
      <c r="O8300" s="61"/>
      <c r="P8300" s="61"/>
      <c r="Q8300" s="61"/>
      <c r="R8300" s="61"/>
      <c r="S8300" s="61"/>
      <c r="T8300" s="61"/>
      <c r="U8300" s="61"/>
      <c r="V8300" s="61"/>
      <c r="W8300" s="61"/>
      <c r="X8300" s="61"/>
      <c r="Y8300" s="61"/>
      <c r="Z8300" s="61"/>
      <c r="AA8300" s="61"/>
      <c r="AB8300" s="61"/>
      <c r="AC8300" s="61"/>
      <c r="AD8300" s="61"/>
      <c r="AE8300" s="61"/>
      <c r="AF8300" s="61"/>
      <c r="AG8300" s="61"/>
      <c r="AH8300" s="61"/>
      <c r="AI8300" s="61"/>
      <c r="AJ8300" s="61"/>
      <c r="AK8300" s="61"/>
      <c r="AL8300" s="61"/>
      <c r="AM8300" s="61"/>
      <c r="AN8300" s="61"/>
      <c r="AO8300" s="61"/>
      <c r="AP8300" s="62"/>
      <c r="AQ8300" s="61"/>
      <c r="AR8300" s="61"/>
      <c r="AS8300" s="61"/>
      <c r="AT8300" s="61"/>
      <c r="AU8300" s="61"/>
      <c r="AV8300" s="61"/>
      <c r="AW8300" s="60"/>
    </row>
    <row r="8301" s="59" customFormat="1" customHeight="1" spans="1:49">
      <c r="A8301" s="60"/>
      <c r="B8301" s="60"/>
      <c r="C8301" s="60"/>
      <c r="D8301" s="60"/>
      <c r="H8301" s="61"/>
      <c r="I8301" s="61"/>
      <c r="J8301" s="61"/>
      <c r="K8301" s="61"/>
      <c r="L8301" s="61"/>
      <c r="M8301" s="61"/>
      <c r="N8301" s="61"/>
      <c r="O8301" s="61"/>
      <c r="P8301" s="61"/>
      <c r="Q8301" s="61"/>
      <c r="R8301" s="61"/>
      <c r="S8301" s="61"/>
      <c r="T8301" s="61"/>
      <c r="U8301" s="61"/>
      <c r="V8301" s="61"/>
      <c r="W8301" s="61"/>
      <c r="X8301" s="61"/>
      <c r="Y8301" s="61"/>
      <c r="Z8301" s="61"/>
      <c r="AA8301" s="61"/>
      <c r="AB8301" s="61"/>
      <c r="AC8301" s="61"/>
      <c r="AD8301" s="61"/>
      <c r="AE8301" s="61"/>
      <c r="AF8301" s="61"/>
      <c r="AG8301" s="61"/>
      <c r="AH8301" s="61"/>
      <c r="AI8301" s="61"/>
      <c r="AJ8301" s="61"/>
      <c r="AK8301" s="61"/>
      <c r="AL8301" s="61"/>
      <c r="AM8301" s="61"/>
      <c r="AN8301" s="61"/>
      <c r="AO8301" s="61"/>
      <c r="AP8301" s="62"/>
      <c r="AQ8301" s="61"/>
      <c r="AR8301" s="61"/>
      <c r="AS8301" s="61"/>
      <c r="AT8301" s="61"/>
      <c r="AU8301" s="61"/>
      <c r="AV8301" s="61"/>
      <c r="AW8301" s="60"/>
    </row>
    <row r="8302" s="59" customFormat="1" customHeight="1" spans="1:49">
      <c r="A8302" s="60"/>
      <c r="B8302" s="60"/>
      <c r="C8302" s="60"/>
      <c r="D8302" s="60"/>
      <c r="H8302" s="61"/>
      <c r="I8302" s="61"/>
      <c r="J8302" s="61"/>
      <c r="K8302" s="61"/>
      <c r="L8302" s="61"/>
      <c r="M8302" s="61"/>
      <c r="N8302" s="61"/>
      <c r="O8302" s="61"/>
      <c r="P8302" s="61"/>
      <c r="Q8302" s="61"/>
      <c r="R8302" s="61"/>
      <c r="S8302" s="61"/>
      <c r="T8302" s="61"/>
      <c r="U8302" s="61"/>
      <c r="V8302" s="61"/>
      <c r="W8302" s="61"/>
      <c r="X8302" s="61"/>
      <c r="Y8302" s="61"/>
      <c r="Z8302" s="61"/>
      <c r="AA8302" s="61"/>
      <c r="AB8302" s="61"/>
      <c r="AC8302" s="61"/>
      <c r="AD8302" s="61"/>
      <c r="AE8302" s="61"/>
      <c r="AF8302" s="61"/>
      <c r="AG8302" s="61"/>
      <c r="AH8302" s="61"/>
      <c r="AI8302" s="61"/>
      <c r="AJ8302" s="61"/>
      <c r="AK8302" s="61"/>
      <c r="AL8302" s="61"/>
      <c r="AM8302" s="61"/>
      <c r="AN8302" s="61"/>
      <c r="AO8302" s="61"/>
      <c r="AP8302" s="62"/>
      <c r="AQ8302" s="61"/>
      <c r="AR8302" s="61"/>
      <c r="AS8302" s="61"/>
      <c r="AT8302" s="61"/>
      <c r="AU8302" s="61"/>
      <c r="AV8302" s="61"/>
      <c r="AW8302" s="60"/>
    </row>
    <row r="8303" s="59" customFormat="1" customHeight="1" spans="1:49">
      <c r="A8303" s="60"/>
      <c r="B8303" s="60"/>
      <c r="C8303" s="60"/>
      <c r="D8303" s="60"/>
      <c r="H8303" s="61"/>
      <c r="I8303" s="61"/>
      <c r="J8303" s="61"/>
      <c r="K8303" s="61"/>
      <c r="L8303" s="61"/>
      <c r="M8303" s="61"/>
      <c r="N8303" s="61"/>
      <c r="O8303" s="61"/>
      <c r="P8303" s="61"/>
      <c r="Q8303" s="61"/>
      <c r="R8303" s="61"/>
      <c r="S8303" s="61"/>
      <c r="T8303" s="61"/>
      <c r="U8303" s="61"/>
      <c r="V8303" s="61"/>
      <c r="W8303" s="61"/>
      <c r="X8303" s="61"/>
      <c r="Y8303" s="61"/>
      <c r="Z8303" s="61"/>
      <c r="AA8303" s="61"/>
      <c r="AB8303" s="61"/>
      <c r="AC8303" s="61"/>
      <c r="AD8303" s="61"/>
      <c r="AE8303" s="61"/>
      <c r="AF8303" s="61"/>
      <c r="AG8303" s="61"/>
      <c r="AH8303" s="61"/>
      <c r="AI8303" s="61"/>
      <c r="AJ8303" s="61"/>
      <c r="AK8303" s="61"/>
      <c r="AL8303" s="61"/>
      <c r="AM8303" s="61"/>
      <c r="AN8303" s="61"/>
      <c r="AO8303" s="61"/>
      <c r="AP8303" s="62"/>
      <c r="AQ8303" s="61"/>
      <c r="AR8303" s="61"/>
      <c r="AS8303" s="61"/>
      <c r="AT8303" s="61"/>
      <c r="AU8303" s="61"/>
      <c r="AV8303" s="61"/>
      <c r="AW8303" s="60"/>
    </row>
    <row r="8304" s="59" customFormat="1" customHeight="1" spans="1:49">
      <c r="A8304" s="60"/>
      <c r="B8304" s="60"/>
      <c r="C8304" s="60"/>
      <c r="D8304" s="60"/>
      <c r="H8304" s="61"/>
      <c r="I8304" s="61"/>
      <c r="J8304" s="61"/>
      <c r="K8304" s="61"/>
      <c r="L8304" s="61"/>
      <c r="M8304" s="61"/>
      <c r="N8304" s="61"/>
      <c r="O8304" s="61"/>
      <c r="P8304" s="61"/>
      <c r="Q8304" s="61"/>
      <c r="R8304" s="61"/>
      <c r="S8304" s="61"/>
      <c r="T8304" s="61"/>
      <c r="U8304" s="61"/>
      <c r="V8304" s="61"/>
      <c r="W8304" s="61"/>
      <c r="X8304" s="61"/>
      <c r="Y8304" s="61"/>
      <c r="Z8304" s="61"/>
      <c r="AA8304" s="61"/>
      <c r="AB8304" s="61"/>
      <c r="AC8304" s="61"/>
      <c r="AD8304" s="61"/>
      <c r="AE8304" s="61"/>
      <c r="AF8304" s="61"/>
      <c r="AG8304" s="61"/>
      <c r="AH8304" s="61"/>
      <c r="AI8304" s="61"/>
      <c r="AJ8304" s="61"/>
      <c r="AK8304" s="61"/>
      <c r="AL8304" s="61"/>
      <c r="AM8304" s="61"/>
      <c r="AN8304" s="61"/>
      <c r="AO8304" s="61"/>
      <c r="AP8304" s="62"/>
      <c r="AQ8304" s="61"/>
      <c r="AR8304" s="61"/>
      <c r="AS8304" s="61"/>
      <c r="AT8304" s="61"/>
      <c r="AU8304" s="61"/>
      <c r="AV8304" s="61"/>
      <c r="AW8304" s="60"/>
    </row>
    <row r="8305" s="59" customFormat="1" customHeight="1" spans="1:49">
      <c r="A8305" s="60"/>
      <c r="B8305" s="60"/>
      <c r="C8305" s="60"/>
      <c r="D8305" s="60"/>
      <c r="H8305" s="61"/>
      <c r="I8305" s="61"/>
      <c r="J8305" s="61"/>
      <c r="K8305" s="61"/>
      <c r="L8305" s="61"/>
      <c r="M8305" s="61"/>
      <c r="N8305" s="61"/>
      <c r="O8305" s="61"/>
      <c r="P8305" s="61"/>
      <c r="Q8305" s="61"/>
      <c r="R8305" s="61"/>
      <c r="S8305" s="61"/>
      <c r="T8305" s="61"/>
      <c r="U8305" s="61"/>
      <c r="V8305" s="61"/>
      <c r="W8305" s="61"/>
      <c r="X8305" s="61"/>
      <c r="Y8305" s="61"/>
      <c r="Z8305" s="61"/>
      <c r="AA8305" s="61"/>
      <c r="AB8305" s="61"/>
      <c r="AC8305" s="61"/>
      <c r="AD8305" s="61"/>
      <c r="AE8305" s="61"/>
      <c r="AF8305" s="61"/>
      <c r="AG8305" s="61"/>
      <c r="AH8305" s="61"/>
      <c r="AI8305" s="61"/>
      <c r="AJ8305" s="61"/>
      <c r="AK8305" s="61"/>
      <c r="AL8305" s="61"/>
      <c r="AM8305" s="61"/>
      <c r="AN8305" s="61"/>
      <c r="AO8305" s="61"/>
      <c r="AP8305" s="62"/>
      <c r="AQ8305" s="61"/>
      <c r="AR8305" s="61"/>
      <c r="AS8305" s="61"/>
      <c r="AT8305" s="61"/>
      <c r="AU8305" s="61"/>
      <c r="AV8305" s="61"/>
      <c r="AW8305" s="60"/>
    </row>
    <row r="8306" s="59" customFormat="1" customHeight="1" spans="1:49">
      <c r="A8306" s="60"/>
      <c r="B8306" s="60"/>
      <c r="C8306" s="60"/>
      <c r="D8306" s="60"/>
      <c r="H8306" s="61"/>
      <c r="I8306" s="61"/>
      <c r="J8306" s="61"/>
      <c r="K8306" s="61"/>
      <c r="L8306" s="61"/>
      <c r="M8306" s="61"/>
      <c r="N8306" s="61"/>
      <c r="O8306" s="61"/>
      <c r="P8306" s="61"/>
      <c r="Q8306" s="61"/>
      <c r="R8306" s="61"/>
      <c r="S8306" s="61"/>
      <c r="T8306" s="61"/>
      <c r="U8306" s="61"/>
      <c r="V8306" s="61"/>
      <c r="W8306" s="61"/>
      <c r="X8306" s="61"/>
      <c r="Y8306" s="61"/>
      <c r="Z8306" s="61"/>
      <c r="AA8306" s="61"/>
      <c r="AB8306" s="61"/>
      <c r="AC8306" s="61"/>
      <c r="AD8306" s="61"/>
      <c r="AE8306" s="61"/>
      <c r="AF8306" s="61"/>
      <c r="AG8306" s="61"/>
      <c r="AH8306" s="61"/>
      <c r="AI8306" s="61"/>
      <c r="AJ8306" s="61"/>
      <c r="AK8306" s="61"/>
      <c r="AL8306" s="61"/>
      <c r="AM8306" s="61"/>
      <c r="AN8306" s="61"/>
      <c r="AO8306" s="61"/>
      <c r="AP8306" s="62"/>
      <c r="AQ8306" s="61"/>
      <c r="AR8306" s="61"/>
      <c r="AS8306" s="61"/>
      <c r="AT8306" s="61"/>
      <c r="AU8306" s="61"/>
      <c r="AV8306" s="61"/>
      <c r="AW8306" s="60"/>
    </row>
    <row r="8307" s="59" customFormat="1" customHeight="1" spans="1:49">
      <c r="A8307" s="60"/>
      <c r="B8307" s="60"/>
      <c r="C8307" s="60"/>
      <c r="D8307" s="60"/>
      <c r="H8307" s="61"/>
      <c r="I8307" s="61"/>
      <c r="J8307" s="61"/>
      <c r="K8307" s="61"/>
      <c r="L8307" s="61"/>
      <c r="M8307" s="61"/>
      <c r="N8307" s="61"/>
      <c r="O8307" s="61"/>
      <c r="P8307" s="61"/>
      <c r="Q8307" s="61"/>
      <c r="R8307" s="61"/>
      <c r="S8307" s="61"/>
      <c r="T8307" s="61"/>
      <c r="U8307" s="61"/>
      <c r="V8307" s="61"/>
      <c r="W8307" s="61"/>
      <c r="X8307" s="61"/>
      <c r="Y8307" s="61"/>
      <c r="Z8307" s="61"/>
      <c r="AA8307" s="61"/>
      <c r="AB8307" s="61"/>
      <c r="AC8307" s="61"/>
      <c r="AD8307" s="61"/>
      <c r="AE8307" s="61"/>
      <c r="AF8307" s="61"/>
      <c r="AG8307" s="61"/>
      <c r="AH8307" s="61"/>
      <c r="AI8307" s="61"/>
      <c r="AJ8307" s="61"/>
      <c r="AK8307" s="61"/>
      <c r="AL8307" s="61"/>
      <c r="AM8307" s="61"/>
      <c r="AN8307" s="61"/>
      <c r="AO8307" s="61"/>
      <c r="AP8307" s="62"/>
      <c r="AQ8307" s="61"/>
      <c r="AR8307" s="61"/>
      <c r="AS8307" s="61"/>
      <c r="AT8307" s="61"/>
      <c r="AU8307" s="61"/>
      <c r="AV8307" s="61"/>
      <c r="AW8307" s="60"/>
    </row>
    <row r="8308" s="59" customFormat="1" customHeight="1" spans="1:49">
      <c r="A8308" s="60"/>
      <c r="B8308" s="60"/>
      <c r="C8308" s="60"/>
      <c r="D8308" s="60"/>
      <c r="H8308" s="61"/>
      <c r="I8308" s="61"/>
      <c r="J8308" s="61"/>
      <c r="K8308" s="61"/>
      <c r="L8308" s="61"/>
      <c r="M8308" s="61"/>
      <c r="N8308" s="61"/>
      <c r="O8308" s="61"/>
      <c r="P8308" s="61"/>
      <c r="Q8308" s="61"/>
      <c r="R8308" s="61"/>
      <c r="S8308" s="61"/>
      <c r="T8308" s="61"/>
      <c r="U8308" s="61"/>
      <c r="V8308" s="61"/>
      <c r="W8308" s="61"/>
      <c r="X8308" s="61"/>
      <c r="Y8308" s="61"/>
      <c r="Z8308" s="61"/>
      <c r="AA8308" s="61"/>
      <c r="AB8308" s="61"/>
      <c r="AC8308" s="61"/>
      <c r="AD8308" s="61"/>
      <c r="AE8308" s="61"/>
      <c r="AF8308" s="61"/>
      <c r="AG8308" s="61"/>
      <c r="AH8308" s="61"/>
      <c r="AI8308" s="61"/>
      <c r="AJ8308" s="61"/>
      <c r="AK8308" s="61"/>
      <c r="AL8308" s="61"/>
      <c r="AM8308" s="61"/>
      <c r="AN8308" s="61"/>
      <c r="AO8308" s="61"/>
      <c r="AP8308" s="62"/>
      <c r="AQ8308" s="61"/>
      <c r="AR8308" s="61"/>
      <c r="AS8308" s="61"/>
      <c r="AT8308" s="61"/>
      <c r="AU8308" s="61"/>
      <c r="AV8308" s="61"/>
      <c r="AW8308" s="60"/>
    </row>
    <row r="8309" s="59" customFormat="1" customHeight="1" spans="1:49">
      <c r="A8309" s="60"/>
      <c r="B8309" s="60"/>
      <c r="C8309" s="60"/>
      <c r="D8309" s="60"/>
      <c r="H8309" s="61"/>
      <c r="I8309" s="61"/>
      <c r="J8309" s="61"/>
      <c r="K8309" s="61"/>
      <c r="L8309" s="61"/>
      <c r="M8309" s="61"/>
      <c r="N8309" s="61"/>
      <c r="O8309" s="61"/>
      <c r="P8309" s="61"/>
      <c r="Q8309" s="61"/>
      <c r="R8309" s="61"/>
      <c r="S8309" s="61"/>
      <c r="T8309" s="61"/>
      <c r="U8309" s="61"/>
      <c r="V8309" s="61"/>
      <c r="W8309" s="61"/>
      <c r="X8309" s="61"/>
      <c r="Y8309" s="61"/>
      <c r="Z8309" s="61"/>
      <c r="AA8309" s="61"/>
      <c r="AB8309" s="61"/>
      <c r="AC8309" s="61"/>
      <c r="AD8309" s="61"/>
      <c r="AE8309" s="61"/>
      <c r="AF8309" s="61"/>
      <c r="AG8309" s="61"/>
      <c r="AH8309" s="61"/>
      <c r="AI8309" s="61"/>
      <c r="AJ8309" s="61"/>
      <c r="AK8309" s="61"/>
      <c r="AL8309" s="61"/>
      <c r="AM8309" s="61"/>
      <c r="AN8309" s="61"/>
      <c r="AO8309" s="61"/>
      <c r="AP8309" s="62"/>
      <c r="AQ8309" s="61"/>
      <c r="AR8309" s="61"/>
      <c r="AS8309" s="61"/>
      <c r="AT8309" s="61"/>
      <c r="AU8309" s="61"/>
      <c r="AV8309" s="61"/>
      <c r="AW8309" s="60"/>
    </row>
    <row r="8310" s="59" customFormat="1" customHeight="1" spans="1:49">
      <c r="A8310" s="60"/>
      <c r="B8310" s="60"/>
      <c r="C8310" s="60"/>
      <c r="D8310" s="60"/>
      <c r="H8310" s="61"/>
      <c r="I8310" s="61"/>
      <c r="J8310" s="61"/>
      <c r="K8310" s="61"/>
      <c r="L8310" s="61"/>
      <c r="M8310" s="61"/>
      <c r="N8310" s="61"/>
      <c r="O8310" s="61"/>
      <c r="P8310" s="61"/>
      <c r="Q8310" s="61"/>
      <c r="R8310" s="61"/>
      <c r="S8310" s="61"/>
      <c r="T8310" s="61"/>
      <c r="U8310" s="61"/>
      <c r="V8310" s="61"/>
      <c r="W8310" s="61"/>
      <c r="X8310" s="61"/>
      <c r="Y8310" s="61"/>
      <c r="Z8310" s="61"/>
      <c r="AA8310" s="61"/>
      <c r="AB8310" s="61"/>
      <c r="AC8310" s="61"/>
      <c r="AD8310" s="61"/>
      <c r="AE8310" s="61"/>
      <c r="AF8310" s="61"/>
      <c r="AG8310" s="61"/>
      <c r="AH8310" s="61"/>
      <c r="AI8310" s="61"/>
      <c r="AJ8310" s="61"/>
      <c r="AK8310" s="61"/>
      <c r="AL8310" s="61"/>
      <c r="AM8310" s="61"/>
      <c r="AN8310" s="61"/>
      <c r="AO8310" s="61"/>
      <c r="AP8310" s="62"/>
      <c r="AQ8310" s="61"/>
      <c r="AR8310" s="61"/>
      <c r="AS8310" s="61"/>
      <c r="AT8310" s="61"/>
      <c r="AU8310" s="61"/>
      <c r="AV8310" s="61"/>
      <c r="AW8310" s="60"/>
    </row>
    <row r="8311" s="59" customFormat="1" customHeight="1" spans="1:49">
      <c r="A8311" s="60"/>
      <c r="B8311" s="60"/>
      <c r="C8311" s="60"/>
      <c r="D8311" s="60"/>
      <c r="H8311" s="61"/>
      <c r="I8311" s="61"/>
      <c r="J8311" s="61"/>
      <c r="K8311" s="61"/>
      <c r="L8311" s="61"/>
      <c r="M8311" s="61"/>
      <c r="N8311" s="61"/>
      <c r="O8311" s="61"/>
      <c r="P8311" s="61"/>
      <c r="Q8311" s="61"/>
      <c r="R8311" s="61"/>
      <c r="S8311" s="61"/>
      <c r="T8311" s="61"/>
      <c r="U8311" s="61"/>
      <c r="V8311" s="61"/>
      <c r="W8311" s="61"/>
      <c r="X8311" s="61"/>
      <c r="Y8311" s="61"/>
      <c r="Z8311" s="61"/>
      <c r="AA8311" s="61"/>
      <c r="AB8311" s="61"/>
      <c r="AC8311" s="61"/>
      <c r="AD8311" s="61"/>
      <c r="AE8311" s="61"/>
      <c r="AF8311" s="61"/>
      <c r="AG8311" s="61"/>
      <c r="AH8311" s="61"/>
      <c r="AI8311" s="61"/>
      <c r="AJ8311" s="61"/>
      <c r="AK8311" s="61"/>
      <c r="AL8311" s="61"/>
      <c r="AM8311" s="61"/>
      <c r="AN8311" s="61"/>
      <c r="AO8311" s="61"/>
      <c r="AP8311" s="62"/>
      <c r="AQ8311" s="61"/>
      <c r="AR8311" s="61"/>
      <c r="AS8311" s="61"/>
      <c r="AT8311" s="61"/>
      <c r="AU8311" s="61"/>
      <c r="AV8311" s="61"/>
      <c r="AW8311" s="60"/>
    </row>
    <row r="8312" s="59" customFormat="1" customHeight="1" spans="1:49">
      <c r="A8312" s="60"/>
      <c r="B8312" s="60"/>
      <c r="C8312" s="60"/>
      <c r="D8312" s="60"/>
      <c r="H8312" s="61"/>
      <c r="I8312" s="61"/>
      <c r="J8312" s="61"/>
      <c r="K8312" s="61"/>
      <c r="L8312" s="61"/>
      <c r="M8312" s="61"/>
      <c r="N8312" s="61"/>
      <c r="O8312" s="61"/>
      <c r="P8312" s="61"/>
      <c r="Q8312" s="61"/>
      <c r="R8312" s="61"/>
      <c r="S8312" s="61"/>
      <c r="T8312" s="61"/>
      <c r="U8312" s="61"/>
      <c r="V8312" s="61"/>
      <c r="W8312" s="61"/>
      <c r="X8312" s="61"/>
      <c r="Y8312" s="61"/>
      <c r="Z8312" s="61"/>
      <c r="AA8312" s="61"/>
      <c r="AB8312" s="61"/>
      <c r="AC8312" s="61"/>
      <c r="AD8312" s="61"/>
      <c r="AE8312" s="61"/>
      <c r="AF8312" s="61"/>
      <c r="AG8312" s="61"/>
      <c r="AH8312" s="61"/>
      <c r="AI8312" s="61"/>
      <c r="AJ8312" s="61"/>
      <c r="AK8312" s="61"/>
      <c r="AL8312" s="61"/>
      <c r="AM8312" s="61"/>
      <c r="AN8312" s="61"/>
      <c r="AO8312" s="61"/>
      <c r="AP8312" s="62"/>
      <c r="AQ8312" s="61"/>
      <c r="AR8312" s="61"/>
      <c r="AS8312" s="61"/>
      <c r="AT8312" s="61"/>
      <c r="AU8312" s="61"/>
      <c r="AV8312" s="61"/>
      <c r="AW8312" s="60"/>
    </row>
    <row r="8313" s="59" customFormat="1" customHeight="1" spans="1:49">
      <c r="A8313" s="60"/>
      <c r="B8313" s="60"/>
      <c r="C8313" s="60"/>
      <c r="D8313" s="60"/>
      <c r="H8313" s="61"/>
      <c r="I8313" s="61"/>
      <c r="J8313" s="61"/>
      <c r="K8313" s="61"/>
      <c r="L8313" s="61"/>
      <c r="M8313" s="61"/>
      <c r="N8313" s="61"/>
      <c r="O8313" s="61"/>
      <c r="P8313" s="61"/>
      <c r="Q8313" s="61"/>
      <c r="R8313" s="61"/>
      <c r="S8313" s="61"/>
      <c r="T8313" s="61"/>
      <c r="U8313" s="61"/>
      <c r="V8313" s="61"/>
      <c r="W8313" s="61"/>
      <c r="X8313" s="61"/>
      <c r="Y8313" s="61"/>
      <c r="Z8313" s="61"/>
      <c r="AA8313" s="61"/>
      <c r="AB8313" s="61"/>
      <c r="AC8313" s="61"/>
      <c r="AD8313" s="61"/>
      <c r="AE8313" s="61"/>
      <c r="AF8313" s="61"/>
      <c r="AG8313" s="61"/>
      <c r="AH8313" s="61"/>
      <c r="AI8313" s="61"/>
      <c r="AJ8313" s="61"/>
      <c r="AK8313" s="61"/>
      <c r="AL8313" s="61"/>
      <c r="AM8313" s="61"/>
      <c r="AN8313" s="61"/>
      <c r="AO8313" s="61"/>
      <c r="AP8313" s="62"/>
      <c r="AQ8313" s="61"/>
      <c r="AR8313" s="61"/>
      <c r="AS8313" s="61"/>
      <c r="AT8313" s="61"/>
      <c r="AU8313" s="61"/>
      <c r="AV8313" s="61"/>
      <c r="AW8313" s="60"/>
    </row>
    <row r="8314" s="59" customFormat="1" customHeight="1" spans="1:49">
      <c r="A8314" s="60"/>
      <c r="B8314" s="60"/>
      <c r="C8314" s="60"/>
      <c r="D8314" s="60"/>
      <c r="H8314" s="61"/>
      <c r="I8314" s="61"/>
      <c r="J8314" s="61"/>
      <c r="K8314" s="61"/>
      <c r="L8314" s="61"/>
      <c r="M8314" s="61"/>
      <c r="N8314" s="61"/>
      <c r="O8314" s="61"/>
      <c r="P8314" s="61"/>
      <c r="Q8314" s="61"/>
      <c r="R8314" s="61"/>
      <c r="S8314" s="61"/>
      <c r="T8314" s="61"/>
      <c r="U8314" s="61"/>
      <c r="V8314" s="61"/>
      <c r="W8314" s="61"/>
      <c r="X8314" s="61"/>
      <c r="Y8314" s="61"/>
      <c r="Z8314" s="61"/>
      <c r="AA8314" s="61"/>
      <c r="AB8314" s="61"/>
      <c r="AC8314" s="61"/>
      <c r="AD8314" s="61"/>
      <c r="AE8314" s="61"/>
      <c r="AF8314" s="61"/>
      <c r="AG8314" s="61"/>
      <c r="AH8314" s="61"/>
      <c r="AI8314" s="61"/>
      <c r="AJ8314" s="61"/>
      <c r="AK8314" s="61"/>
      <c r="AL8314" s="61"/>
      <c r="AM8314" s="61"/>
      <c r="AN8314" s="61"/>
      <c r="AO8314" s="61"/>
      <c r="AP8314" s="62"/>
      <c r="AQ8314" s="61"/>
      <c r="AR8314" s="61"/>
      <c r="AS8314" s="61"/>
      <c r="AT8314" s="61"/>
      <c r="AU8314" s="61"/>
      <c r="AV8314" s="61"/>
      <c r="AW8314" s="60"/>
    </row>
    <row r="8315" s="59" customFormat="1" customHeight="1" spans="1:49">
      <c r="A8315" s="60"/>
      <c r="B8315" s="60"/>
      <c r="C8315" s="60"/>
      <c r="D8315" s="60"/>
      <c r="H8315" s="61"/>
      <c r="I8315" s="61"/>
      <c r="J8315" s="61"/>
      <c r="K8315" s="61"/>
      <c r="L8315" s="61"/>
      <c r="M8315" s="61"/>
      <c r="N8315" s="61"/>
      <c r="O8315" s="61"/>
      <c r="P8315" s="61"/>
      <c r="Q8315" s="61"/>
      <c r="R8315" s="61"/>
      <c r="S8315" s="61"/>
      <c r="T8315" s="61"/>
      <c r="U8315" s="61"/>
      <c r="V8315" s="61"/>
      <c r="W8315" s="61"/>
      <c r="X8315" s="61"/>
      <c r="Y8315" s="61"/>
      <c r="Z8315" s="61"/>
      <c r="AA8315" s="61"/>
      <c r="AB8315" s="61"/>
      <c r="AC8315" s="61"/>
      <c r="AD8315" s="61"/>
      <c r="AE8315" s="61"/>
      <c r="AF8315" s="61"/>
      <c r="AG8315" s="61"/>
      <c r="AH8315" s="61"/>
      <c r="AI8315" s="61"/>
      <c r="AJ8315" s="61"/>
      <c r="AK8315" s="61"/>
      <c r="AL8315" s="61"/>
      <c r="AM8315" s="61"/>
      <c r="AN8315" s="61"/>
      <c r="AO8315" s="61"/>
      <c r="AP8315" s="62"/>
      <c r="AQ8315" s="61"/>
      <c r="AR8315" s="61"/>
      <c r="AS8315" s="61"/>
      <c r="AT8315" s="61"/>
      <c r="AU8315" s="61"/>
      <c r="AV8315" s="61"/>
      <c r="AW8315" s="60"/>
    </row>
    <row r="8316" s="59" customFormat="1" customHeight="1" spans="1:49">
      <c r="A8316" s="60"/>
      <c r="B8316" s="60"/>
      <c r="C8316" s="60"/>
      <c r="D8316" s="60"/>
      <c r="H8316" s="61"/>
      <c r="I8316" s="61"/>
      <c r="J8316" s="61"/>
      <c r="K8316" s="61"/>
      <c r="L8316" s="61"/>
      <c r="M8316" s="61"/>
      <c r="N8316" s="61"/>
      <c r="O8316" s="61"/>
      <c r="P8316" s="61"/>
      <c r="Q8316" s="61"/>
      <c r="R8316" s="61"/>
      <c r="S8316" s="61"/>
      <c r="T8316" s="61"/>
      <c r="U8316" s="61"/>
      <c r="V8316" s="61"/>
      <c r="W8316" s="61"/>
      <c r="X8316" s="61"/>
      <c r="Y8316" s="61"/>
      <c r="Z8316" s="61"/>
      <c r="AA8316" s="61"/>
      <c r="AB8316" s="61"/>
      <c r="AC8316" s="61"/>
      <c r="AD8316" s="61"/>
      <c r="AE8316" s="61"/>
      <c r="AF8316" s="61"/>
      <c r="AG8316" s="61"/>
      <c r="AH8316" s="61"/>
      <c r="AI8316" s="61"/>
      <c r="AJ8316" s="61"/>
      <c r="AK8316" s="61"/>
      <c r="AL8316" s="61"/>
      <c r="AM8316" s="61"/>
      <c r="AN8316" s="61"/>
      <c r="AO8316" s="61"/>
      <c r="AP8316" s="62"/>
      <c r="AQ8316" s="61"/>
      <c r="AR8316" s="61"/>
      <c r="AS8316" s="61"/>
      <c r="AT8316" s="61"/>
      <c r="AU8316" s="61"/>
      <c r="AV8316" s="61"/>
      <c r="AW8316" s="60"/>
    </row>
    <row r="8317" s="59" customFormat="1" customHeight="1" spans="1:49">
      <c r="A8317" s="60"/>
      <c r="B8317" s="60"/>
      <c r="C8317" s="60"/>
      <c r="D8317" s="60"/>
      <c r="H8317" s="61"/>
      <c r="I8317" s="61"/>
      <c r="J8317" s="61"/>
      <c r="K8317" s="61"/>
      <c r="L8317" s="61"/>
      <c r="M8317" s="61"/>
      <c r="N8317" s="61"/>
      <c r="O8317" s="61"/>
      <c r="P8317" s="61"/>
      <c r="Q8317" s="61"/>
      <c r="R8317" s="61"/>
      <c r="S8317" s="61"/>
      <c r="T8317" s="61"/>
      <c r="U8317" s="61"/>
      <c r="V8317" s="61"/>
      <c r="W8317" s="61"/>
      <c r="X8317" s="61"/>
      <c r="Y8317" s="61"/>
      <c r="Z8317" s="61"/>
      <c r="AA8317" s="61"/>
      <c r="AB8317" s="61"/>
      <c r="AC8317" s="61"/>
      <c r="AD8317" s="61"/>
      <c r="AE8317" s="61"/>
      <c r="AF8317" s="61"/>
      <c r="AG8317" s="61"/>
      <c r="AH8317" s="61"/>
      <c r="AI8317" s="61"/>
      <c r="AJ8317" s="61"/>
      <c r="AK8317" s="61"/>
      <c r="AL8317" s="61"/>
      <c r="AM8317" s="61"/>
      <c r="AN8317" s="61"/>
      <c r="AO8317" s="61"/>
      <c r="AP8317" s="62"/>
      <c r="AQ8317" s="61"/>
      <c r="AR8317" s="61"/>
      <c r="AS8317" s="61"/>
      <c r="AT8317" s="61"/>
      <c r="AU8317" s="61"/>
      <c r="AV8317" s="61"/>
      <c r="AW8317" s="60"/>
    </row>
    <row r="8318" s="59" customFormat="1" customHeight="1" spans="1:49">
      <c r="A8318" s="60"/>
      <c r="B8318" s="60"/>
      <c r="C8318" s="60"/>
      <c r="D8318" s="60"/>
      <c r="H8318" s="61"/>
      <c r="I8318" s="61"/>
      <c r="J8318" s="61"/>
      <c r="K8318" s="61"/>
      <c r="L8318" s="61"/>
      <c r="M8318" s="61"/>
      <c r="N8318" s="61"/>
      <c r="O8318" s="61"/>
      <c r="P8318" s="61"/>
      <c r="Q8318" s="61"/>
      <c r="R8318" s="61"/>
      <c r="S8318" s="61"/>
      <c r="T8318" s="61"/>
      <c r="U8318" s="61"/>
      <c r="V8318" s="61"/>
      <c r="W8318" s="61"/>
      <c r="X8318" s="61"/>
      <c r="Y8318" s="61"/>
      <c r="Z8318" s="61"/>
      <c r="AA8318" s="61"/>
      <c r="AB8318" s="61"/>
      <c r="AC8318" s="61"/>
      <c r="AD8318" s="61"/>
      <c r="AE8318" s="61"/>
      <c r="AF8318" s="61"/>
      <c r="AG8318" s="61"/>
      <c r="AH8318" s="61"/>
      <c r="AI8318" s="61"/>
      <c r="AJ8318" s="61"/>
      <c r="AK8318" s="61"/>
      <c r="AL8318" s="61"/>
      <c r="AM8318" s="61"/>
      <c r="AN8318" s="61"/>
      <c r="AO8318" s="61"/>
      <c r="AP8318" s="62"/>
      <c r="AQ8318" s="61"/>
      <c r="AR8318" s="61"/>
      <c r="AS8318" s="61"/>
      <c r="AT8318" s="61"/>
      <c r="AU8318" s="61"/>
      <c r="AV8318" s="61"/>
      <c r="AW8318" s="60"/>
    </row>
    <row r="8319" s="59" customFormat="1" customHeight="1" spans="1:49">
      <c r="A8319" s="60"/>
      <c r="B8319" s="60"/>
      <c r="C8319" s="60"/>
      <c r="D8319" s="60"/>
      <c r="H8319" s="61"/>
      <c r="I8319" s="61"/>
      <c r="J8319" s="61"/>
      <c r="K8319" s="61"/>
      <c r="L8319" s="61"/>
      <c r="M8319" s="61"/>
      <c r="N8319" s="61"/>
      <c r="O8319" s="61"/>
      <c r="P8319" s="61"/>
      <c r="Q8319" s="61"/>
      <c r="R8319" s="61"/>
      <c r="S8319" s="61"/>
      <c r="T8319" s="61"/>
      <c r="U8319" s="61"/>
      <c r="V8319" s="61"/>
      <c r="W8319" s="61"/>
      <c r="X8319" s="61"/>
      <c r="Y8319" s="61"/>
      <c r="Z8319" s="61"/>
      <c r="AA8319" s="61"/>
      <c r="AB8319" s="61"/>
      <c r="AC8319" s="61"/>
      <c r="AD8319" s="61"/>
      <c r="AE8319" s="61"/>
      <c r="AF8319" s="61"/>
      <c r="AG8319" s="61"/>
      <c r="AH8319" s="61"/>
      <c r="AI8319" s="61"/>
      <c r="AJ8319" s="61"/>
      <c r="AK8319" s="61"/>
      <c r="AL8319" s="61"/>
      <c r="AM8319" s="61"/>
      <c r="AN8319" s="61"/>
      <c r="AO8319" s="61"/>
      <c r="AP8319" s="62"/>
      <c r="AQ8319" s="61"/>
      <c r="AR8319" s="61"/>
      <c r="AS8319" s="61"/>
      <c r="AT8319" s="61"/>
      <c r="AU8319" s="61"/>
      <c r="AV8319" s="61"/>
      <c r="AW8319" s="60"/>
    </row>
    <row r="8320" s="59" customFormat="1" customHeight="1" spans="1:49">
      <c r="A8320" s="60"/>
      <c r="B8320" s="60"/>
      <c r="C8320" s="60"/>
      <c r="D8320" s="60"/>
      <c r="H8320" s="61"/>
      <c r="I8320" s="61"/>
      <c r="J8320" s="61"/>
      <c r="K8320" s="61"/>
      <c r="L8320" s="61"/>
      <c r="M8320" s="61"/>
      <c r="N8320" s="61"/>
      <c r="O8320" s="61"/>
      <c r="P8320" s="61"/>
      <c r="Q8320" s="61"/>
      <c r="R8320" s="61"/>
      <c r="S8320" s="61"/>
      <c r="T8320" s="61"/>
      <c r="U8320" s="61"/>
      <c r="V8320" s="61"/>
      <c r="W8320" s="61"/>
      <c r="X8320" s="61"/>
      <c r="Y8320" s="61"/>
      <c r="Z8320" s="61"/>
      <c r="AA8320" s="61"/>
      <c r="AB8320" s="61"/>
      <c r="AC8320" s="61"/>
      <c r="AD8320" s="61"/>
      <c r="AE8320" s="61"/>
      <c r="AF8320" s="61"/>
      <c r="AG8320" s="61"/>
      <c r="AH8320" s="61"/>
      <c r="AI8320" s="61"/>
      <c r="AJ8320" s="61"/>
      <c r="AK8320" s="61"/>
      <c r="AL8320" s="61"/>
      <c r="AM8320" s="61"/>
      <c r="AN8320" s="61"/>
      <c r="AO8320" s="61"/>
      <c r="AP8320" s="62"/>
      <c r="AQ8320" s="61"/>
      <c r="AR8320" s="61"/>
      <c r="AS8320" s="61"/>
      <c r="AT8320" s="61"/>
      <c r="AU8320" s="61"/>
      <c r="AV8320" s="61"/>
      <c r="AW8320" s="60"/>
    </row>
    <row r="8321" s="59" customFormat="1" customHeight="1" spans="1:49">
      <c r="A8321" s="60"/>
      <c r="B8321" s="60"/>
      <c r="C8321" s="60"/>
      <c r="D8321" s="60"/>
      <c r="H8321" s="61"/>
      <c r="I8321" s="61"/>
      <c r="J8321" s="61"/>
      <c r="K8321" s="61"/>
      <c r="L8321" s="61"/>
      <c r="M8321" s="61"/>
      <c r="N8321" s="61"/>
      <c r="O8321" s="61"/>
      <c r="P8321" s="61"/>
      <c r="Q8321" s="61"/>
      <c r="R8321" s="61"/>
      <c r="S8321" s="61"/>
      <c r="T8321" s="61"/>
      <c r="U8321" s="61"/>
      <c r="V8321" s="61"/>
      <c r="W8321" s="61"/>
      <c r="X8321" s="61"/>
      <c r="Y8321" s="61"/>
      <c r="Z8321" s="61"/>
      <c r="AA8321" s="61"/>
      <c r="AB8321" s="61"/>
      <c r="AC8321" s="61"/>
      <c r="AD8321" s="61"/>
      <c r="AE8321" s="61"/>
      <c r="AF8321" s="61"/>
      <c r="AG8321" s="61"/>
      <c r="AH8321" s="61"/>
      <c r="AI8321" s="61"/>
      <c r="AJ8321" s="61"/>
      <c r="AK8321" s="61"/>
      <c r="AL8321" s="61"/>
      <c r="AM8321" s="61"/>
      <c r="AN8321" s="61"/>
      <c r="AO8321" s="61"/>
      <c r="AP8321" s="62"/>
      <c r="AQ8321" s="61"/>
      <c r="AR8321" s="61"/>
      <c r="AS8321" s="61"/>
      <c r="AT8321" s="61"/>
      <c r="AU8321" s="61"/>
      <c r="AV8321" s="61"/>
      <c r="AW8321" s="60"/>
    </row>
    <row r="8322" s="59" customFormat="1" customHeight="1" spans="1:49">
      <c r="A8322" s="60"/>
      <c r="B8322" s="60"/>
      <c r="C8322" s="60"/>
      <c r="D8322" s="60"/>
      <c r="H8322" s="61"/>
      <c r="I8322" s="61"/>
      <c r="J8322" s="61"/>
      <c r="K8322" s="61"/>
      <c r="L8322" s="61"/>
      <c r="M8322" s="61"/>
      <c r="N8322" s="61"/>
      <c r="O8322" s="61"/>
      <c r="P8322" s="61"/>
      <c r="Q8322" s="61"/>
      <c r="R8322" s="61"/>
      <c r="S8322" s="61"/>
      <c r="T8322" s="61"/>
      <c r="U8322" s="61"/>
      <c r="V8322" s="61"/>
      <c r="W8322" s="61"/>
      <c r="X8322" s="61"/>
      <c r="Y8322" s="61"/>
      <c r="Z8322" s="61"/>
      <c r="AA8322" s="61"/>
      <c r="AB8322" s="61"/>
      <c r="AC8322" s="61"/>
      <c r="AD8322" s="61"/>
      <c r="AE8322" s="61"/>
      <c r="AF8322" s="61"/>
      <c r="AG8322" s="61"/>
      <c r="AH8322" s="61"/>
      <c r="AI8322" s="61"/>
      <c r="AJ8322" s="61"/>
      <c r="AK8322" s="61"/>
      <c r="AL8322" s="61"/>
      <c r="AM8322" s="61"/>
      <c r="AN8322" s="61"/>
      <c r="AO8322" s="61"/>
      <c r="AP8322" s="62"/>
      <c r="AQ8322" s="61"/>
      <c r="AR8322" s="61"/>
      <c r="AS8322" s="61"/>
      <c r="AT8322" s="61"/>
      <c r="AU8322" s="61"/>
      <c r="AV8322" s="61"/>
      <c r="AW8322" s="60"/>
    </row>
    <row r="8323" s="59" customFormat="1" customHeight="1" spans="1:49">
      <c r="A8323" s="60"/>
      <c r="B8323" s="60"/>
      <c r="C8323" s="60"/>
      <c r="D8323" s="60"/>
      <c r="H8323" s="61"/>
      <c r="I8323" s="61"/>
      <c r="J8323" s="61"/>
      <c r="K8323" s="61"/>
      <c r="L8323" s="61"/>
      <c r="M8323" s="61"/>
      <c r="N8323" s="61"/>
      <c r="O8323" s="61"/>
      <c r="P8323" s="61"/>
      <c r="Q8323" s="61"/>
      <c r="R8323" s="61"/>
      <c r="S8323" s="61"/>
      <c r="T8323" s="61"/>
      <c r="U8323" s="61"/>
      <c r="V8323" s="61"/>
      <c r="W8323" s="61"/>
      <c r="X8323" s="61"/>
      <c r="Y8323" s="61"/>
      <c r="Z8323" s="61"/>
      <c r="AA8323" s="61"/>
      <c r="AB8323" s="61"/>
      <c r="AC8323" s="61"/>
      <c r="AD8323" s="61"/>
      <c r="AE8323" s="61"/>
      <c r="AF8323" s="61"/>
      <c r="AG8323" s="61"/>
      <c r="AH8323" s="61"/>
      <c r="AI8323" s="61"/>
      <c r="AJ8323" s="61"/>
      <c r="AK8323" s="61"/>
      <c r="AL8323" s="61"/>
      <c r="AM8323" s="61"/>
      <c r="AN8323" s="61"/>
      <c r="AO8323" s="61"/>
      <c r="AP8323" s="62"/>
      <c r="AQ8323" s="61"/>
      <c r="AR8323" s="61"/>
      <c r="AS8323" s="61"/>
      <c r="AT8323" s="61"/>
      <c r="AU8323" s="61"/>
      <c r="AV8323" s="61"/>
      <c r="AW8323" s="60"/>
    </row>
    <row r="8324" s="59" customFormat="1" customHeight="1" spans="1:49">
      <c r="A8324" s="60"/>
      <c r="B8324" s="60"/>
      <c r="C8324" s="60"/>
      <c r="D8324" s="60"/>
      <c r="H8324" s="61"/>
      <c r="I8324" s="61"/>
      <c r="J8324" s="61"/>
      <c r="K8324" s="61"/>
      <c r="L8324" s="61"/>
      <c r="M8324" s="61"/>
      <c r="N8324" s="61"/>
      <c r="O8324" s="61"/>
      <c r="P8324" s="61"/>
      <c r="Q8324" s="61"/>
      <c r="R8324" s="61"/>
      <c r="S8324" s="61"/>
      <c r="T8324" s="61"/>
      <c r="U8324" s="61"/>
      <c r="V8324" s="61"/>
      <c r="W8324" s="61"/>
      <c r="X8324" s="61"/>
      <c r="Y8324" s="61"/>
      <c r="Z8324" s="61"/>
      <c r="AA8324" s="61"/>
      <c r="AB8324" s="61"/>
      <c r="AC8324" s="61"/>
      <c r="AD8324" s="61"/>
      <c r="AE8324" s="61"/>
      <c r="AF8324" s="61"/>
      <c r="AG8324" s="61"/>
      <c r="AH8324" s="61"/>
      <c r="AI8324" s="61"/>
      <c r="AJ8324" s="61"/>
      <c r="AK8324" s="61"/>
      <c r="AL8324" s="61"/>
      <c r="AM8324" s="61"/>
      <c r="AN8324" s="61"/>
      <c r="AO8324" s="61"/>
      <c r="AP8324" s="62"/>
      <c r="AQ8324" s="61"/>
      <c r="AR8324" s="61"/>
      <c r="AS8324" s="61"/>
      <c r="AT8324" s="61"/>
      <c r="AU8324" s="61"/>
      <c r="AV8324" s="61"/>
      <c r="AW8324" s="60"/>
    </row>
    <row r="8325" s="59" customFormat="1" customHeight="1" spans="1:49">
      <c r="A8325" s="60"/>
      <c r="B8325" s="60"/>
      <c r="C8325" s="60"/>
      <c r="D8325" s="60"/>
      <c r="H8325" s="61"/>
      <c r="I8325" s="61"/>
      <c r="J8325" s="61"/>
      <c r="K8325" s="61"/>
      <c r="L8325" s="61"/>
      <c r="M8325" s="61"/>
      <c r="N8325" s="61"/>
      <c r="O8325" s="61"/>
      <c r="P8325" s="61"/>
      <c r="Q8325" s="61"/>
      <c r="R8325" s="61"/>
      <c r="S8325" s="61"/>
      <c r="T8325" s="61"/>
      <c r="U8325" s="61"/>
      <c r="V8325" s="61"/>
      <c r="W8325" s="61"/>
      <c r="X8325" s="61"/>
      <c r="Y8325" s="61"/>
      <c r="Z8325" s="61"/>
      <c r="AA8325" s="61"/>
      <c r="AB8325" s="61"/>
      <c r="AC8325" s="61"/>
      <c r="AD8325" s="61"/>
      <c r="AE8325" s="61"/>
      <c r="AF8325" s="61"/>
      <c r="AG8325" s="61"/>
      <c r="AH8325" s="61"/>
      <c r="AI8325" s="61"/>
      <c r="AJ8325" s="61"/>
      <c r="AK8325" s="61"/>
      <c r="AL8325" s="61"/>
      <c r="AM8325" s="61"/>
      <c r="AN8325" s="61"/>
      <c r="AO8325" s="61"/>
      <c r="AP8325" s="62"/>
      <c r="AQ8325" s="61"/>
      <c r="AR8325" s="61"/>
      <c r="AS8325" s="61"/>
      <c r="AT8325" s="61"/>
      <c r="AU8325" s="61"/>
      <c r="AV8325" s="61"/>
      <c r="AW8325" s="60"/>
    </row>
    <row r="8326" s="59" customFormat="1" customHeight="1" spans="1:49">
      <c r="A8326" s="60"/>
      <c r="B8326" s="60"/>
      <c r="C8326" s="60"/>
      <c r="D8326" s="60"/>
      <c r="H8326" s="61"/>
      <c r="I8326" s="61"/>
      <c r="J8326" s="61"/>
      <c r="K8326" s="61"/>
      <c r="L8326" s="61"/>
      <c r="M8326" s="61"/>
      <c r="N8326" s="61"/>
      <c r="O8326" s="61"/>
      <c r="P8326" s="61"/>
      <c r="Q8326" s="61"/>
      <c r="R8326" s="61"/>
      <c r="S8326" s="61"/>
      <c r="T8326" s="61"/>
      <c r="U8326" s="61"/>
      <c r="V8326" s="61"/>
      <c r="W8326" s="61"/>
      <c r="X8326" s="61"/>
      <c r="Y8326" s="61"/>
      <c r="Z8326" s="61"/>
      <c r="AA8326" s="61"/>
      <c r="AB8326" s="61"/>
      <c r="AC8326" s="61"/>
      <c r="AD8326" s="61"/>
      <c r="AE8326" s="61"/>
      <c r="AF8326" s="61"/>
      <c r="AG8326" s="61"/>
      <c r="AH8326" s="61"/>
      <c r="AI8326" s="61"/>
      <c r="AJ8326" s="61"/>
      <c r="AK8326" s="61"/>
      <c r="AL8326" s="61"/>
      <c r="AM8326" s="61"/>
      <c r="AN8326" s="61"/>
      <c r="AO8326" s="61"/>
      <c r="AP8326" s="62"/>
      <c r="AQ8326" s="61"/>
      <c r="AR8326" s="61"/>
      <c r="AS8326" s="61"/>
      <c r="AT8326" s="61"/>
      <c r="AU8326" s="61"/>
      <c r="AV8326" s="61"/>
      <c r="AW8326" s="60"/>
    </row>
    <row r="8327" s="59" customFormat="1" customHeight="1" spans="1:49">
      <c r="A8327" s="60"/>
      <c r="B8327" s="60"/>
      <c r="C8327" s="60"/>
      <c r="D8327" s="60"/>
      <c r="H8327" s="61"/>
      <c r="I8327" s="61"/>
      <c r="J8327" s="61"/>
      <c r="K8327" s="61"/>
      <c r="L8327" s="61"/>
      <c r="M8327" s="61"/>
      <c r="N8327" s="61"/>
      <c r="O8327" s="61"/>
      <c r="P8327" s="61"/>
      <c r="Q8327" s="61"/>
      <c r="R8327" s="61"/>
      <c r="S8327" s="61"/>
      <c r="T8327" s="61"/>
      <c r="U8327" s="61"/>
      <c r="V8327" s="61"/>
      <c r="W8327" s="61"/>
      <c r="X8327" s="61"/>
      <c r="Y8327" s="61"/>
      <c r="Z8327" s="61"/>
      <c r="AA8327" s="61"/>
      <c r="AB8327" s="61"/>
      <c r="AC8327" s="61"/>
      <c r="AD8327" s="61"/>
      <c r="AE8327" s="61"/>
      <c r="AF8327" s="61"/>
      <c r="AG8327" s="61"/>
      <c r="AH8327" s="61"/>
      <c r="AI8327" s="61"/>
      <c r="AJ8327" s="61"/>
      <c r="AK8327" s="61"/>
      <c r="AL8327" s="61"/>
      <c r="AM8327" s="61"/>
      <c r="AN8327" s="61"/>
      <c r="AO8327" s="61"/>
      <c r="AP8327" s="62"/>
      <c r="AQ8327" s="61"/>
      <c r="AR8327" s="61"/>
      <c r="AS8327" s="61"/>
      <c r="AT8327" s="61"/>
      <c r="AU8327" s="61"/>
      <c r="AV8327" s="61"/>
      <c r="AW8327" s="60"/>
    </row>
    <row r="8328" s="59" customFormat="1" customHeight="1" spans="1:49">
      <c r="A8328" s="60"/>
      <c r="B8328" s="60"/>
      <c r="C8328" s="60"/>
      <c r="D8328" s="60"/>
      <c r="H8328" s="61"/>
      <c r="I8328" s="61"/>
      <c r="J8328" s="61"/>
      <c r="K8328" s="61"/>
      <c r="L8328" s="61"/>
      <c r="M8328" s="61"/>
      <c r="N8328" s="61"/>
      <c r="O8328" s="61"/>
      <c r="P8328" s="61"/>
      <c r="Q8328" s="61"/>
      <c r="R8328" s="61"/>
      <c r="S8328" s="61"/>
      <c r="T8328" s="61"/>
      <c r="U8328" s="61"/>
      <c r="V8328" s="61"/>
      <c r="W8328" s="61"/>
      <c r="X8328" s="61"/>
      <c r="Y8328" s="61"/>
      <c r="Z8328" s="61"/>
      <c r="AA8328" s="61"/>
      <c r="AB8328" s="61"/>
      <c r="AC8328" s="61"/>
      <c r="AD8328" s="61"/>
      <c r="AE8328" s="61"/>
      <c r="AF8328" s="61"/>
      <c r="AG8328" s="61"/>
      <c r="AH8328" s="61"/>
      <c r="AI8328" s="61"/>
      <c r="AJ8328" s="61"/>
      <c r="AK8328" s="61"/>
      <c r="AL8328" s="61"/>
      <c r="AM8328" s="61"/>
      <c r="AN8328" s="61"/>
      <c r="AO8328" s="61"/>
      <c r="AP8328" s="62"/>
      <c r="AQ8328" s="61"/>
      <c r="AR8328" s="61"/>
      <c r="AS8328" s="61"/>
      <c r="AT8328" s="61"/>
      <c r="AU8328" s="61"/>
      <c r="AV8328" s="61"/>
      <c r="AW8328" s="60"/>
    </row>
    <row r="8329" s="59" customFormat="1" customHeight="1" spans="1:49">
      <c r="A8329" s="60"/>
      <c r="B8329" s="60"/>
      <c r="C8329" s="60"/>
      <c r="D8329" s="60"/>
      <c r="H8329" s="61"/>
      <c r="I8329" s="61"/>
      <c r="J8329" s="61"/>
      <c r="K8329" s="61"/>
      <c r="L8329" s="61"/>
      <c r="M8329" s="61"/>
      <c r="N8329" s="61"/>
      <c r="O8329" s="61"/>
      <c r="P8329" s="61"/>
      <c r="Q8329" s="61"/>
      <c r="R8329" s="61"/>
      <c r="S8329" s="61"/>
      <c r="T8329" s="61"/>
      <c r="U8329" s="61"/>
      <c r="V8329" s="61"/>
      <c r="W8329" s="61"/>
      <c r="X8329" s="61"/>
      <c r="Y8329" s="61"/>
      <c r="Z8329" s="61"/>
      <c r="AA8329" s="61"/>
      <c r="AB8329" s="61"/>
      <c r="AC8329" s="61"/>
      <c r="AD8329" s="61"/>
      <c r="AE8329" s="61"/>
      <c r="AF8329" s="61"/>
      <c r="AG8329" s="61"/>
      <c r="AH8329" s="61"/>
      <c r="AI8329" s="61"/>
      <c r="AJ8329" s="61"/>
      <c r="AK8329" s="61"/>
      <c r="AL8329" s="61"/>
      <c r="AM8329" s="61"/>
      <c r="AN8329" s="61"/>
      <c r="AO8329" s="61"/>
      <c r="AP8329" s="62"/>
      <c r="AQ8329" s="61"/>
      <c r="AR8329" s="61"/>
      <c r="AS8329" s="61"/>
      <c r="AT8329" s="61"/>
      <c r="AU8329" s="61"/>
      <c r="AV8329" s="61"/>
      <c r="AW8329" s="60"/>
    </row>
    <row r="8330" s="59" customFormat="1" customHeight="1" spans="1:49">
      <c r="A8330" s="60"/>
      <c r="B8330" s="60"/>
      <c r="C8330" s="60"/>
      <c r="D8330" s="60"/>
      <c r="H8330" s="61"/>
      <c r="I8330" s="61"/>
      <c r="J8330" s="61"/>
      <c r="K8330" s="61"/>
      <c r="L8330" s="61"/>
      <c r="M8330" s="61"/>
      <c r="N8330" s="61"/>
      <c r="O8330" s="61"/>
      <c r="P8330" s="61"/>
      <c r="Q8330" s="61"/>
      <c r="R8330" s="61"/>
      <c r="S8330" s="61"/>
      <c r="T8330" s="61"/>
      <c r="U8330" s="61"/>
      <c r="V8330" s="61"/>
      <c r="W8330" s="61"/>
      <c r="X8330" s="61"/>
      <c r="Y8330" s="61"/>
      <c r="Z8330" s="61"/>
      <c r="AA8330" s="61"/>
      <c r="AB8330" s="61"/>
      <c r="AC8330" s="61"/>
      <c r="AD8330" s="61"/>
      <c r="AE8330" s="61"/>
      <c r="AF8330" s="61"/>
      <c r="AG8330" s="61"/>
      <c r="AH8330" s="61"/>
      <c r="AI8330" s="61"/>
      <c r="AJ8330" s="61"/>
      <c r="AK8330" s="61"/>
      <c r="AL8330" s="61"/>
      <c r="AM8330" s="61"/>
      <c r="AN8330" s="61"/>
      <c r="AO8330" s="61"/>
      <c r="AP8330" s="62"/>
      <c r="AQ8330" s="61"/>
      <c r="AR8330" s="61"/>
      <c r="AS8330" s="61"/>
      <c r="AT8330" s="61"/>
      <c r="AU8330" s="61"/>
      <c r="AV8330" s="61"/>
      <c r="AW8330" s="60"/>
    </row>
    <row r="8331" s="59" customFormat="1" customHeight="1" spans="1:49">
      <c r="A8331" s="60"/>
      <c r="B8331" s="60"/>
      <c r="C8331" s="60"/>
      <c r="D8331" s="60"/>
      <c r="H8331" s="61"/>
      <c r="I8331" s="61"/>
      <c r="J8331" s="61"/>
      <c r="K8331" s="61"/>
      <c r="L8331" s="61"/>
      <c r="M8331" s="61"/>
      <c r="N8331" s="61"/>
      <c r="O8331" s="61"/>
      <c r="P8331" s="61"/>
      <c r="Q8331" s="61"/>
      <c r="R8331" s="61"/>
      <c r="S8331" s="61"/>
      <c r="T8331" s="61"/>
      <c r="U8331" s="61"/>
      <c r="V8331" s="61"/>
      <c r="W8331" s="61"/>
      <c r="X8331" s="61"/>
      <c r="Y8331" s="61"/>
      <c r="Z8331" s="61"/>
      <c r="AA8331" s="61"/>
      <c r="AB8331" s="61"/>
      <c r="AC8331" s="61"/>
      <c r="AD8331" s="61"/>
      <c r="AE8331" s="61"/>
      <c r="AF8331" s="61"/>
      <c r="AG8331" s="61"/>
      <c r="AH8331" s="61"/>
      <c r="AI8331" s="61"/>
      <c r="AJ8331" s="61"/>
      <c r="AK8331" s="61"/>
      <c r="AL8331" s="61"/>
      <c r="AM8331" s="61"/>
      <c r="AN8331" s="61"/>
      <c r="AO8331" s="61"/>
      <c r="AP8331" s="62"/>
      <c r="AQ8331" s="61"/>
      <c r="AR8331" s="61"/>
      <c r="AS8331" s="61"/>
      <c r="AT8331" s="61"/>
      <c r="AU8331" s="61"/>
      <c r="AV8331" s="61"/>
      <c r="AW8331" s="60"/>
    </row>
    <row r="8332" s="59" customFormat="1" customHeight="1" spans="1:49">
      <c r="A8332" s="60"/>
      <c r="B8332" s="60"/>
      <c r="C8332" s="60"/>
      <c r="D8332" s="60"/>
      <c r="H8332" s="61"/>
      <c r="I8332" s="61"/>
      <c r="J8332" s="61"/>
      <c r="K8332" s="61"/>
      <c r="L8332" s="61"/>
      <c r="M8332" s="61"/>
      <c r="N8332" s="61"/>
      <c r="O8332" s="61"/>
      <c r="P8332" s="61"/>
      <c r="Q8332" s="61"/>
      <c r="R8332" s="61"/>
      <c r="S8332" s="61"/>
      <c r="T8332" s="61"/>
      <c r="U8332" s="61"/>
      <c r="V8332" s="61"/>
      <c r="W8332" s="61"/>
      <c r="X8332" s="61"/>
      <c r="Y8332" s="61"/>
      <c r="Z8332" s="61"/>
      <c r="AA8332" s="61"/>
      <c r="AB8332" s="61"/>
      <c r="AC8332" s="61"/>
      <c r="AD8332" s="61"/>
      <c r="AE8332" s="61"/>
      <c r="AF8332" s="61"/>
      <c r="AG8332" s="61"/>
      <c r="AH8332" s="61"/>
      <c r="AI8332" s="61"/>
      <c r="AJ8332" s="61"/>
      <c r="AK8332" s="61"/>
      <c r="AL8332" s="61"/>
      <c r="AM8332" s="61"/>
      <c r="AN8332" s="61"/>
      <c r="AO8332" s="61"/>
      <c r="AP8332" s="62"/>
      <c r="AQ8332" s="61"/>
      <c r="AR8332" s="61"/>
      <c r="AS8332" s="61"/>
      <c r="AT8332" s="61"/>
      <c r="AU8332" s="61"/>
      <c r="AV8332" s="61"/>
      <c r="AW8332" s="60"/>
    </row>
    <row r="8333" s="59" customFormat="1" customHeight="1" spans="1:49">
      <c r="A8333" s="60"/>
      <c r="B8333" s="60"/>
      <c r="C8333" s="60"/>
      <c r="D8333" s="60"/>
      <c r="H8333" s="61"/>
      <c r="I8333" s="61"/>
      <c r="J8333" s="61"/>
      <c r="K8333" s="61"/>
      <c r="L8333" s="61"/>
      <c r="M8333" s="61"/>
      <c r="N8333" s="61"/>
      <c r="O8333" s="61"/>
      <c r="P8333" s="61"/>
      <c r="Q8333" s="61"/>
      <c r="R8333" s="61"/>
      <c r="S8333" s="61"/>
      <c r="T8333" s="61"/>
      <c r="U8333" s="61"/>
      <c r="V8333" s="61"/>
      <c r="W8333" s="61"/>
      <c r="X8333" s="61"/>
      <c r="Y8333" s="61"/>
      <c r="Z8333" s="61"/>
      <c r="AA8333" s="61"/>
      <c r="AB8333" s="61"/>
      <c r="AC8333" s="61"/>
      <c r="AD8333" s="61"/>
      <c r="AE8333" s="61"/>
      <c r="AF8333" s="61"/>
      <c r="AG8333" s="61"/>
      <c r="AH8333" s="61"/>
      <c r="AI8333" s="61"/>
      <c r="AJ8333" s="61"/>
      <c r="AK8333" s="61"/>
      <c r="AL8333" s="61"/>
      <c r="AM8333" s="61"/>
      <c r="AN8333" s="61"/>
      <c r="AO8333" s="61"/>
      <c r="AP8333" s="62"/>
      <c r="AQ8333" s="61"/>
      <c r="AR8333" s="61"/>
      <c r="AS8333" s="61"/>
      <c r="AT8333" s="61"/>
      <c r="AU8333" s="61"/>
      <c r="AV8333" s="61"/>
      <c r="AW8333" s="60"/>
    </row>
    <row r="8334" s="59" customFormat="1" customHeight="1" spans="1:49">
      <c r="A8334" s="60"/>
      <c r="B8334" s="60"/>
      <c r="C8334" s="60"/>
      <c r="D8334" s="60"/>
      <c r="H8334" s="61"/>
      <c r="I8334" s="61"/>
      <c r="J8334" s="61"/>
      <c r="K8334" s="61"/>
      <c r="L8334" s="61"/>
      <c r="M8334" s="61"/>
      <c r="N8334" s="61"/>
      <c r="O8334" s="61"/>
      <c r="P8334" s="61"/>
      <c r="Q8334" s="61"/>
      <c r="R8334" s="61"/>
      <c r="S8334" s="61"/>
      <c r="T8334" s="61"/>
      <c r="U8334" s="61"/>
      <c r="V8334" s="61"/>
      <c r="W8334" s="61"/>
      <c r="X8334" s="61"/>
      <c r="Y8334" s="61"/>
      <c r="Z8334" s="61"/>
      <c r="AA8334" s="61"/>
      <c r="AB8334" s="61"/>
      <c r="AC8334" s="61"/>
      <c r="AD8334" s="61"/>
      <c r="AE8334" s="61"/>
      <c r="AF8334" s="61"/>
      <c r="AG8334" s="61"/>
      <c r="AH8334" s="61"/>
      <c r="AI8334" s="61"/>
      <c r="AJ8334" s="61"/>
      <c r="AK8334" s="61"/>
      <c r="AL8334" s="61"/>
      <c r="AM8334" s="61"/>
      <c r="AN8334" s="61"/>
      <c r="AO8334" s="61"/>
      <c r="AP8334" s="62"/>
      <c r="AQ8334" s="61"/>
      <c r="AR8334" s="61"/>
      <c r="AS8334" s="61"/>
      <c r="AT8334" s="61"/>
      <c r="AU8334" s="61"/>
      <c r="AV8334" s="61"/>
      <c r="AW8334" s="60"/>
    </row>
    <row r="8335" s="59" customFormat="1" customHeight="1" spans="1:49">
      <c r="A8335" s="60"/>
      <c r="B8335" s="60"/>
      <c r="C8335" s="60"/>
      <c r="D8335" s="60"/>
      <c r="H8335" s="61"/>
      <c r="I8335" s="61"/>
      <c r="J8335" s="61"/>
      <c r="K8335" s="61"/>
      <c r="L8335" s="61"/>
      <c r="M8335" s="61"/>
      <c r="N8335" s="61"/>
      <c r="O8335" s="61"/>
      <c r="P8335" s="61"/>
      <c r="Q8335" s="61"/>
      <c r="R8335" s="61"/>
      <c r="S8335" s="61"/>
      <c r="T8335" s="61"/>
      <c r="U8335" s="61"/>
      <c r="V8335" s="61"/>
      <c r="W8335" s="61"/>
      <c r="X8335" s="61"/>
      <c r="Y8335" s="61"/>
      <c r="Z8335" s="61"/>
      <c r="AA8335" s="61"/>
      <c r="AB8335" s="61"/>
      <c r="AC8335" s="61"/>
      <c r="AD8335" s="61"/>
      <c r="AE8335" s="61"/>
      <c r="AF8335" s="61"/>
      <c r="AG8335" s="61"/>
      <c r="AH8335" s="61"/>
      <c r="AI8335" s="61"/>
      <c r="AJ8335" s="61"/>
      <c r="AK8335" s="61"/>
      <c r="AL8335" s="61"/>
      <c r="AM8335" s="61"/>
      <c r="AN8335" s="61"/>
      <c r="AO8335" s="61"/>
      <c r="AP8335" s="62"/>
      <c r="AQ8335" s="61"/>
      <c r="AR8335" s="61"/>
      <c r="AS8335" s="61"/>
      <c r="AT8335" s="61"/>
      <c r="AU8335" s="61"/>
      <c r="AV8335" s="61"/>
      <c r="AW8335" s="60"/>
    </row>
    <row r="8336" s="59" customFormat="1" customHeight="1" spans="1:49">
      <c r="A8336" s="60"/>
      <c r="B8336" s="60"/>
      <c r="C8336" s="60"/>
      <c r="D8336" s="60"/>
      <c r="H8336" s="61"/>
      <c r="I8336" s="61"/>
      <c r="J8336" s="61"/>
      <c r="K8336" s="61"/>
      <c r="L8336" s="61"/>
      <c r="M8336" s="61"/>
      <c r="N8336" s="61"/>
      <c r="O8336" s="61"/>
      <c r="P8336" s="61"/>
      <c r="Q8336" s="61"/>
      <c r="R8336" s="61"/>
      <c r="S8336" s="61"/>
      <c r="T8336" s="61"/>
      <c r="U8336" s="61"/>
      <c r="V8336" s="61"/>
      <c r="W8336" s="61"/>
      <c r="X8336" s="61"/>
      <c r="Y8336" s="61"/>
      <c r="Z8336" s="61"/>
      <c r="AA8336" s="61"/>
      <c r="AB8336" s="61"/>
      <c r="AC8336" s="61"/>
      <c r="AD8336" s="61"/>
      <c r="AE8336" s="61"/>
      <c r="AF8336" s="61"/>
      <c r="AG8336" s="61"/>
      <c r="AH8336" s="61"/>
      <c r="AI8336" s="61"/>
      <c r="AJ8336" s="61"/>
      <c r="AK8336" s="61"/>
      <c r="AL8336" s="61"/>
      <c r="AM8336" s="61"/>
      <c r="AN8336" s="61"/>
      <c r="AO8336" s="61"/>
      <c r="AP8336" s="62"/>
      <c r="AQ8336" s="61"/>
      <c r="AR8336" s="61"/>
      <c r="AS8336" s="61"/>
      <c r="AT8336" s="61"/>
      <c r="AU8336" s="61"/>
      <c r="AV8336" s="61"/>
      <c r="AW8336" s="60"/>
    </row>
    <row r="8337" s="59" customFormat="1" customHeight="1" spans="1:49">
      <c r="A8337" s="60"/>
      <c r="B8337" s="60"/>
      <c r="C8337" s="60"/>
      <c r="D8337" s="60"/>
      <c r="H8337" s="61"/>
      <c r="I8337" s="61"/>
      <c r="J8337" s="61"/>
      <c r="K8337" s="61"/>
      <c r="L8337" s="61"/>
      <c r="M8337" s="61"/>
      <c r="N8337" s="61"/>
      <c r="O8337" s="61"/>
      <c r="P8337" s="61"/>
      <c r="Q8337" s="61"/>
      <c r="R8337" s="61"/>
      <c r="S8337" s="61"/>
      <c r="T8337" s="61"/>
      <c r="U8337" s="61"/>
      <c r="V8337" s="61"/>
      <c r="W8337" s="61"/>
      <c r="X8337" s="61"/>
      <c r="Y8337" s="61"/>
      <c r="Z8337" s="61"/>
      <c r="AA8337" s="61"/>
      <c r="AB8337" s="61"/>
      <c r="AC8337" s="61"/>
      <c r="AD8337" s="61"/>
      <c r="AE8337" s="61"/>
      <c r="AF8337" s="61"/>
      <c r="AG8337" s="61"/>
      <c r="AH8337" s="61"/>
      <c r="AI8337" s="61"/>
      <c r="AJ8337" s="61"/>
      <c r="AK8337" s="61"/>
      <c r="AL8337" s="61"/>
      <c r="AM8337" s="61"/>
      <c r="AN8337" s="61"/>
      <c r="AO8337" s="61"/>
      <c r="AP8337" s="62"/>
      <c r="AQ8337" s="61"/>
      <c r="AR8337" s="61"/>
      <c r="AS8337" s="61"/>
      <c r="AT8337" s="61"/>
      <c r="AU8337" s="61"/>
      <c r="AV8337" s="61"/>
      <c r="AW8337" s="60"/>
    </row>
    <row r="8338" s="59" customFormat="1" customHeight="1" spans="1:49">
      <c r="A8338" s="60"/>
      <c r="B8338" s="60"/>
      <c r="C8338" s="60"/>
      <c r="D8338" s="60"/>
      <c r="H8338" s="61"/>
      <c r="I8338" s="61"/>
      <c r="J8338" s="61"/>
      <c r="K8338" s="61"/>
      <c r="L8338" s="61"/>
      <c r="M8338" s="61"/>
      <c r="N8338" s="61"/>
      <c r="O8338" s="61"/>
      <c r="P8338" s="61"/>
      <c r="Q8338" s="61"/>
      <c r="R8338" s="61"/>
      <c r="S8338" s="61"/>
      <c r="T8338" s="61"/>
      <c r="U8338" s="61"/>
      <c r="V8338" s="61"/>
      <c r="W8338" s="61"/>
      <c r="X8338" s="61"/>
      <c r="Y8338" s="61"/>
      <c r="Z8338" s="61"/>
      <c r="AA8338" s="61"/>
      <c r="AB8338" s="61"/>
      <c r="AC8338" s="61"/>
      <c r="AD8338" s="61"/>
      <c r="AE8338" s="61"/>
      <c r="AF8338" s="61"/>
      <c r="AG8338" s="61"/>
      <c r="AH8338" s="61"/>
      <c r="AI8338" s="61"/>
      <c r="AJ8338" s="61"/>
      <c r="AK8338" s="61"/>
      <c r="AL8338" s="61"/>
      <c r="AM8338" s="61"/>
      <c r="AN8338" s="61"/>
      <c r="AO8338" s="61"/>
      <c r="AP8338" s="62"/>
      <c r="AQ8338" s="61"/>
      <c r="AR8338" s="61"/>
      <c r="AS8338" s="61"/>
      <c r="AT8338" s="61"/>
      <c r="AU8338" s="61"/>
      <c r="AV8338" s="61"/>
      <c r="AW8338" s="60"/>
    </row>
    <row r="8339" s="59" customFormat="1" customHeight="1" spans="1:49">
      <c r="A8339" s="60"/>
      <c r="B8339" s="60"/>
      <c r="C8339" s="60"/>
      <c r="D8339" s="60"/>
      <c r="H8339" s="61"/>
      <c r="I8339" s="61"/>
      <c r="J8339" s="61"/>
      <c r="K8339" s="61"/>
      <c r="L8339" s="61"/>
      <c r="M8339" s="61"/>
      <c r="N8339" s="61"/>
      <c r="O8339" s="61"/>
      <c r="P8339" s="61"/>
      <c r="Q8339" s="61"/>
      <c r="R8339" s="61"/>
      <c r="S8339" s="61"/>
      <c r="T8339" s="61"/>
      <c r="U8339" s="61"/>
      <c r="V8339" s="61"/>
      <c r="W8339" s="61"/>
      <c r="X8339" s="61"/>
      <c r="Y8339" s="61"/>
      <c r="Z8339" s="61"/>
      <c r="AA8339" s="61"/>
      <c r="AB8339" s="61"/>
      <c r="AC8339" s="61"/>
      <c r="AD8339" s="61"/>
      <c r="AE8339" s="61"/>
      <c r="AF8339" s="61"/>
      <c r="AG8339" s="61"/>
      <c r="AH8339" s="61"/>
      <c r="AI8339" s="61"/>
      <c r="AJ8339" s="61"/>
      <c r="AK8339" s="61"/>
      <c r="AL8339" s="61"/>
      <c r="AM8339" s="61"/>
      <c r="AN8339" s="61"/>
      <c r="AO8339" s="61"/>
      <c r="AP8339" s="62"/>
      <c r="AQ8339" s="61"/>
      <c r="AR8339" s="61"/>
      <c r="AS8339" s="61"/>
      <c r="AT8339" s="61"/>
      <c r="AU8339" s="61"/>
      <c r="AV8339" s="61"/>
      <c r="AW8339" s="60"/>
    </row>
    <row r="8340" s="59" customFormat="1" customHeight="1" spans="1:49">
      <c r="A8340" s="60"/>
      <c r="B8340" s="60"/>
      <c r="C8340" s="60"/>
      <c r="D8340" s="60"/>
      <c r="H8340" s="61"/>
      <c r="I8340" s="61"/>
      <c r="J8340" s="61"/>
      <c r="K8340" s="61"/>
      <c r="L8340" s="61"/>
      <c r="M8340" s="61"/>
      <c r="N8340" s="61"/>
      <c r="O8340" s="61"/>
      <c r="P8340" s="61"/>
      <c r="Q8340" s="61"/>
      <c r="R8340" s="61"/>
      <c r="S8340" s="61"/>
      <c r="T8340" s="61"/>
      <c r="U8340" s="61"/>
      <c r="V8340" s="61"/>
      <c r="W8340" s="61"/>
      <c r="X8340" s="61"/>
      <c r="Y8340" s="61"/>
      <c r="Z8340" s="61"/>
      <c r="AA8340" s="61"/>
      <c r="AB8340" s="61"/>
      <c r="AC8340" s="61"/>
      <c r="AD8340" s="61"/>
      <c r="AE8340" s="61"/>
      <c r="AF8340" s="61"/>
      <c r="AG8340" s="61"/>
      <c r="AH8340" s="61"/>
      <c r="AI8340" s="61"/>
      <c r="AJ8340" s="61"/>
      <c r="AK8340" s="61"/>
      <c r="AL8340" s="61"/>
      <c r="AM8340" s="61"/>
      <c r="AN8340" s="61"/>
      <c r="AO8340" s="61"/>
      <c r="AP8340" s="62"/>
      <c r="AQ8340" s="61"/>
      <c r="AR8340" s="61"/>
      <c r="AS8340" s="61"/>
      <c r="AT8340" s="61"/>
      <c r="AU8340" s="61"/>
      <c r="AV8340" s="61"/>
      <c r="AW8340" s="60"/>
    </row>
    <row r="8341" s="59" customFormat="1" customHeight="1" spans="1:49">
      <c r="A8341" s="60"/>
      <c r="B8341" s="60"/>
      <c r="C8341" s="60"/>
      <c r="D8341" s="60"/>
      <c r="H8341" s="61"/>
      <c r="I8341" s="61"/>
      <c r="J8341" s="61"/>
      <c r="K8341" s="61"/>
      <c r="L8341" s="61"/>
      <c r="M8341" s="61"/>
      <c r="N8341" s="61"/>
      <c r="O8341" s="61"/>
      <c r="P8341" s="61"/>
      <c r="Q8341" s="61"/>
      <c r="R8341" s="61"/>
      <c r="S8341" s="61"/>
      <c r="T8341" s="61"/>
      <c r="U8341" s="61"/>
      <c r="V8341" s="61"/>
      <c r="W8341" s="61"/>
      <c r="X8341" s="61"/>
      <c r="Y8341" s="61"/>
      <c r="Z8341" s="61"/>
      <c r="AA8341" s="61"/>
      <c r="AB8341" s="61"/>
      <c r="AC8341" s="61"/>
      <c r="AD8341" s="61"/>
      <c r="AE8341" s="61"/>
      <c r="AF8341" s="61"/>
      <c r="AG8341" s="61"/>
      <c r="AH8341" s="61"/>
      <c r="AI8341" s="61"/>
      <c r="AJ8341" s="61"/>
      <c r="AK8341" s="61"/>
      <c r="AL8341" s="61"/>
      <c r="AM8341" s="61"/>
      <c r="AN8341" s="61"/>
      <c r="AO8341" s="61"/>
      <c r="AP8341" s="62"/>
      <c r="AQ8341" s="61"/>
      <c r="AR8341" s="61"/>
      <c r="AS8341" s="61"/>
      <c r="AT8341" s="61"/>
      <c r="AU8341" s="61"/>
      <c r="AV8341" s="61"/>
      <c r="AW8341" s="60"/>
    </row>
    <row r="8342" s="59" customFormat="1" customHeight="1" spans="1:49">
      <c r="A8342" s="60"/>
      <c r="B8342" s="60"/>
      <c r="C8342" s="60"/>
      <c r="D8342" s="60"/>
      <c r="H8342" s="61"/>
      <c r="I8342" s="61"/>
      <c r="J8342" s="61"/>
      <c r="K8342" s="61"/>
      <c r="L8342" s="61"/>
      <c r="M8342" s="61"/>
      <c r="N8342" s="61"/>
      <c r="O8342" s="61"/>
      <c r="P8342" s="61"/>
      <c r="Q8342" s="61"/>
      <c r="R8342" s="61"/>
      <c r="S8342" s="61"/>
      <c r="T8342" s="61"/>
      <c r="U8342" s="61"/>
      <c r="V8342" s="61"/>
      <c r="W8342" s="61"/>
      <c r="X8342" s="61"/>
      <c r="Y8342" s="61"/>
      <c r="Z8342" s="61"/>
      <c r="AA8342" s="61"/>
      <c r="AB8342" s="61"/>
      <c r="AC8342" s="61"/>
      <c r="AD8342" s="61"/>
      <c r="AE8342" s="61"/>
      <c r="AF8342" s="61"/>
      <c r="AG8342" s="61"/>
      <c r="AH8342" s="61"/>
      <c r="AI8342" s="61"/>
      <c r="AJ8342" s="61"/>
      <c r="AK8342" s="61"/>
      <c r="AL8342" s="61"/>
      <c r="AM8342" s="61"/>
      <c r="AN8342" s="61"/>
      <c r="AO8342" s="61"/>
      <c r="AP8342" s="62"/>
      <c r="AQ8342" s="61"/>
      <c r="AR8342" s="61"/>
      <c r="AS8342" s="61"/>
      <c r="AT8342" s="61"/>
      <c r="AU8342" s="61"/>
      <c r="AV8342" s="61"/>
      <c r="AW8342" s="60"/>
    </row>
    <row r="8343" s="59" customFormat="1" customHeight="1" spans="1:49">
      <c r="A8343" s="60"/>
      <c r="B8343" s="60"/>
      <c r="C8343" s="60"/>
      <c r="D8343" s="60"/>
      <c r="H8343" s="61"/>
      <c r="I8343" s="61"/>
      <c r="J8343" s="61"/>
      <c r="K8343" s="61"/>
      <c r="L8343" s="61"/>
      <c r="M8343" s="61"/>
      <c r="N8343" s="61"/>
      <c r="O8343" s="61"/>
      <c r="P8343" s="61"/>
      <c r="Q8343" s="61"/>
      <c r="R8343" s="61"/>
      <c r="S8343" s="61"/>
      <c r="T8343" s="61"/>
      <c r="U8343" s="61"/>
      <c r="V8343" s="61"/>
      <c r="W8343" s="61"/>
      <c r="X8343" s="61"/>
      <c r="Y8343" s="61"/>
      <c r="Z8343" s="61"/>
      <c r="AA8343" s="61"/>
      <c r="AB8343" s="61"/>
      <c r="AC8343" s="61"/>
      <c r="AD8343" s="61"/>
      <c r="AE8343" s="61"/>
      <c r="AF8343" s="61"/>
      <c r="AG8343" s="61"/>
      <c r="AH8343" s="61"/>
      <c r="AI8343" s="61"/>
      <c r="AJ8343" s="61"/>
      <c r="AK8343" s="61"/>
      <c r="AL8343" s="61"/>
      <c r="AM8343" s="61"/>
      <c r="AN8343" s="61"/>
      <c r="AO8343" s="61"/>
      <c r="AP8343" s="62"/>
      <c r="AQ8343" s="61"/>
      <c r="AR8343" s="61"/>
      <c r="AS8343" s="61"/>
      <c r="AT8343" s="61"/>
      <c r="AU8343" s="61"/>
      <c r="AV8343" s="61"/>
      <c r="AW8343" s="60"/>
    </row>
    <row r="8344" s="59" customFormat="1" customHeight="1" spans="1:49">
      <c r="A8344" s="60"/>
      <c r="B8344" s="60"/>
      <c r="C8344" s="60"/>
      <c r="D8344" s="60"/>
      <c r="H8344" s="61"/>
      <c r="I8344" s="61"/>
      <c r="J8344" s="61"/>
      <c r="K8344" s="61"/>
      <c r="L8344" s="61"/>
      <c r="M8344" s="61"/>
      <c r="N8344" s="61"/>
      <c r="O8344" s="61"/>
      <c r="P8344" s="61"/>
      <c r="Q8344" s="61"/>
      <c r="R8344" s="61"/>
      <c r="S8344" s="61"/>
      <c r="T8344" s="61"/>
      <c r="U8344" s="61"/>
      <c r="V8344" s="61"/>
      <c r="W8344" s="61"/>
      <c r="X8344" s="61"/>
      <c r="Y8344" s="61"/>
      <c r="Z8344" s="61"/>
      <c r="AA8344" s="61"/>
      <c r="AB8344" s="61"/>
      <c r="AC8344" s="61"/>
      <c r="AD8344" s="61"/>
      <c r="AE8344" s="61"/>
      <c r="AF8344" s="61"/>
      <c r="AG8344" s="61"/>
      <c r="AH8344" s="61"/>
      <c r="AI8344" s="61"/>
      <c r="AJ8344" s="61"/>
      <c r="AK8344" s="61"/>
      <c r="AL8344" s="61"/>
      <c r="AM8344" s="61"/>
      <c r="AN8344" s="61"/>
      <c r="AO8344" s="61"/>
      <c r="AP8344" s="62"/>
      <c r="AQ8344" s="61"/>
      <c r="AR8344" s="61"/>
      <c r="AS8344" s="61"/>
      <c r="AT8344" s="61"/>
      <c r="AU8344" s="61"/>
      <c r="AV8344" s="61"/>
      <c r="AW8344" s="60"/>
    </row>
    <row r="8345" s="59" customFormat="1" customHeight="1" spans="1:49">
      <c r="A8345" s="60"/>
      <c r="B8345" s="60"/>
      <c r="C8345" s="60"/>
      <c r="D8345" s="60"/>
      <c r="H8345" s="61"/>
      <c r="I8345" s="61"/>
      <c r="J8345" s="61"/>
      <c r="K8345" s="61"/>
      <c r="L8345" s="61"/>
      <c r="M8345" s="61"/>
      <c r="N8345" s="61"/>
      <c r="O8345" s="61"/>
      <c r="P8345" s="61"/>
      <c r="Q8345" s="61"/>
      <c r="R8345" s="61"/>
      <c r="S8345" s="61"/>
      <c r="T8345" s="61"/>
      <c r="U8345" s="61"/>
      <c r="V8345" s="61"/>
      <c r="W8345" s="61"/>
      <c r="X8345" s="61"/>
      <c r="Y8345" s="61"/>
      <c r="Z8345" s="61"/>
      <c r="AA8345" s="61"/>
      <c r="AB8345" s="61"/>
      <c r="AC8345" s="61"/>
      <c r="AD8345" s="61"/>
      <c r="AE8345" s="61"/>
      <c r="AF8345" s="61"/>
      <c r="AG8345" s="61"/>
      <c r="AH8345" s="61"/>
      <c r="AI8345" s="61"/>
      <c r="AJ8345" s="61"/>
      <c r="AK8345" s="61"/>
      <c r="AL8345" s="61"/>
      <c r="AM8345" s="61"/>
      <c r="AN8345" s="61"/>
      <c r="AO8345" s="61"/>
      <c r="AP8345" s="62"/>
      <c r="AQ8345" s="61"/>
      <c r="AR8345" s="61"/>
      <c r="AS8345" s="61"/>
      <c r="AT8345" s="61"/>
      <c r="AU8345" s="61"/>
      <c r="AV8345" s="61"/>
      <c r="AW8345" s="60"/>
    </row>
    <row r="8346" s="59" customFormat="1" customHeight="1" spans="1:49">
      <c r="A8346" s="60"/>
      <c r="B8346" s="60"/>
      <c r="C8346" s="60"/>
      <c r="D8346" s="60"/>
      <c r="H8346" s="61"/>
      <c r="I8346" s="61"/>
      <c r="J8346" s="61"/>
      <c r="K8346" s="61"/>
      <c r="L8346" s="61"/>
      <c r="M8346" s="61"/>
      <c r="N8346" s="61"/>
      <c r="O8346" s="61"/>
      <c r="P8346" s="61"/>
      <c r="Q8346" s="61"/>
      <c r="R8346" s="61"/>
      <c r="S8346" s="61"/>
      <c r="T8346" s="61"/>
      <c r="U8346" s="61"/>
      <c r="V8346" s="61"/>
      <c r="W8346" s="61"/>
      <c r="X8346" s="61"/>
      <c r="Y8346" s="61"/>
      <c r="Z8346" s="61"/>
      <c r="AA8346" s="61"/>
      <c r="AB8346" s="61"/>
      <c r="AC8346" s="61"/>
      <c r="AD8346" s="61"/>
      <c r="AE8346" s="61"/>
      <c r="AF8346" s="61"/>
      <c r="AG8346" s="61"/>
      <c r="AH8346" s="61"/>
      <c r="AI8346" s="61"/>
      <c r="AJ8346" s="61"/>
      <c r="AK8346" s="61"/>
      <c r="AL8346" s="61"/>
      <c r="AM8346" s="61"/>
      <c r="AN8346" s="61"/>
      <c r="AO8346" s="61"/>
      <c r="AP8346" s="62"/>
      <c r="AQ8346" s="61"/>
      <c r="AR8346" s="61"/>
      <c r="AS8346" s="61"/>
      <c r="AT8346" s="61"/>
      <c r="AU8346" s="61"/>
      <c r="AV8346" s="61"/>
      <c r="AW8346" s="60"/>
    </row>
    <row r="8347" s="59" customFormat="1" customHeight="1" spans="1:49">
      <c r="A8347" s="60"/>
      <c r="B8347" s="60"/>
      <c r="C8347" s="60"/>
      <c r="D8347" s="60"/>
      <c r="H8347" s="61"/>
      <c r="I8347" s="61"/>
      <c r="J8347" s="61"/>
      <c r="K8347" s="61"/>
      <c r="L8347" s="61"/>
      <c r="M8347" s="61"/>
      <c r="N8347" s="61"/>
      <c r="O8347" s="61"/>
      <c r="P8347" s="61"/>
      <c r="Q8347" s="61"/>
      <c r="R8347" s="61"/>
      <c r="S8347" s="61"/>
      <c r="T8347" s="61"/>
      <c r="U8347" s="61"/>
      <c r="V8347" s="61"/>
      <c r="W8347" s="61"/>
      <c r="X8347" s="61"/>
      <c r="Y8347" s="61"/>
      <c r="Z8347" s="61"/>
      <c r="AA8347" s="61"/>
      <c r="AB8347" s="61"/>
      <c r="AC8347" s="61"/>
      <c r="AD8347" s="61"/>
      <c r="AE8347" s="61"/>
      <c r="AF8347" s="61"/>
      <c r="AG8347" s="61"/>
      <c r="AH8347" s="61"/>
      <c r="AI8347" s="61"/>
      <c r="AJ8347" s="61"/>
      <c r="AK8347" s="61"/>
      <c r="AL8347" s="61"/>
      <c r="AM8347" s="61"/>
      <c r="AN8347" s="61"/>
      <c r="AO8347" s="61"/>
      <c r="AP8347" s="62"/>
      <c r="AQ8347" s="61"/>
      <c r="AR8347" s="61"/>
      <c r="AS8347" s="61"/>
      <c r="AT8347" s="61"/>
      <c r="AU8347" s="61"/>
      <c r="AV8347" s="61"/>
      <c r="AW8347" s="60"/>
    </row>
    <row r="8348" s="59" customFormat="1" customHeight="1" spans="1:49">
      <c r="A8348" s="60"/>
      <c r="B8348" s="60"/>
      <c r="C8348" s="60"/>
      <c r="D8348" s="60"/>
      <c r="H8348" s="61"/>
      <c r="I8348" s="61"/>
      <c r="J8348" s="61"/>
      <c r="K8348" s="61"/>
      <c r="L8348" s="61"/>
      <c r="M8348" s="61"/>
      <c r="N8348" s="61"/>
      <c r="O8348" s="61"/>
      <c r="P8348" s="61"/>
      <c r="Q8348" s="61"/>
      <c r="R8348" s="61"/>
      <c r="S8348" s="61"/>
      <c r="T8348" s="61"/>
      <c r="U8348" s="61"/>
      <c r="V8348" s="61"/>
      <c r="W8348" s="61"/>
      <c r="X8348" s="61"/>
      <c r="Y8348" s="61"/>
      <c r="Z8348" s="61"/>
      <c r="AA8348" s="61"/>
      <c r="AB8348" s="61"/>
      <c r="AC8348" s="61"/>
      <c r="AD8348" s="61"/>
      <c r="AE8348" s="61"/>
      <c r="AF8348" s="61"/>
      <c r="AG8348" s="61"/>
      <c r="AH8348" s="61"/>
      <c r="AI8348" s="61"/>
      <c r="AJ8348" s="61"/>
      <c r="AK8348" s="61"/>
      <c r="AL8348" s="61"/>
      <c r="AM8348" s="61"/>
      <c r="AN8348" s="61"/>
      <c r="AO8348" s="61"/>
      <c r="AP8348" s="62"/>
      <c r="AQ8348" s="61"/>
      <c r="AR8348" s="61"/>
      <c r="AS8348" s="61"/>
      <c r="AT8348" s="61"/>
      <c r="AU8348" s="61"/>
      <c r="AV8348" s="61"/>
      <c r="AW8348" s="60"/>
    </row>
    <row r="8349" s="59" customFormat="1" customHeight="1" spans="1:49">
      <c r="A8349" s="60"/>
      <c r="B8349" s="60"/>
      <c r="C8349" s="60"/>
      <c r="D8349" s="60"/>
      <c r="H8349" s="61"/>
      <c r="I8349" s="61"/>
      <c r="J8349" s="61"/>
      <c r="K8349" s="61"/>
      <c r="L8349" s="61"/>
      <c r="M8349" s="61"/>
      <c r="N8349" s="61"/>
      <c r="O8349" s="61"/>
      <c r="P8349" s="61"/>
      <c r="Q8349" s="61"/>
      <c r="R8349" s="61"/>
      <c r="S8349" s="61"/>
      <c r="T8349" s="61"/>
      <c r="U8349" s="61"/>
      <c r="V8349" s="61"/>
      <c r="W8349" s="61"/>
      <c r="X8349" s="61"/>
      <c r="Y8349" s="61"/>
      <c r="Z8349" s="61"/>
      <c r="AA8349" s="61"/>
      <c r="AB8349" s="61"/>
      <c r="AC8349" s="61"/>
      <c r="AD8349" s="61"/>
      <c r="AE8349" s="61"/>
      <c r="AF8349" s="61"/>
      <c r="AG8349" s="61"/>
      <c r="AH8349" s="61"/>
      <c r="AI8349" s="61"/>
      <c r="AJ8349" s="61"/>
      <c r="AK8349" s="61"/>
      <c r="AL8349" s="61"/>
      <c r="AM8349" s="61"/>
      <c r="AN8349" s="61"/>
      <c r="AO8349" s="61"/>
      <c r="AP8349" s="62"/>
      <c r="AQ8349" s="61"/>
      <c r="AR8349" s="61"/>
      <c r="AS8349" s="61"/>
      <c r="AT8349" s="61"/>
      <c r="AU8349" s="61"/>
      <c r="AV8349" s="61"/>
      <c r="AW8349" s="60"/>
    </row>
    <row r="8350" s="59" customFormat="1" customHeight="1" spans="1:49">
      <c r="A8350" s="60"/>
      <c r="B8350" s="60"/>
      <c r="C8350" s="60"/>
      <c r="D8350" s="60"/>
      <c r="H8350" s="61"/>
      <c r="I8350" s="61"/>
      <c r="J8350" s="61"/>
      <c r="K8350" s="61"/>
      <c r="L8350" s="61"/>
      <c r="M8350" s="61"/>
      <c r="N8350" s="61"/>
      <c r="O8350" s="61"/>
      <c r="P8350" s="61"/>
      <c r="Q8350" s="61"/>
      <c r="R8350" s="61"/>
      <c r="S8350" s="61"/>
      <c r="T8350" s="61"/>
      <c r="U8350" s="61"/>
      <c r="V8350" s="61"/>
      <c r="W8350" s="61"/>
      <c r="X8350" s="61"/>
      <c r="Y8350" s="61"/>
      <c r="Z8350" s="61"/>
      <c r="AA8350" s="61"/>
      <c r="AB8350" s="61"/>
      <c r="AC8350" s="61"/>
      <c r="AD8350" s="61"/>
      <c r="AE8350" s="61"/>
      <c r="AF8350" s="61"/>
      <c r="AG8350" s="61"/>
      <c r="AH8350" s="61"/>
      <c r="AI8350" s="61"/>
      <c r="AJ8350" s="61"/>
      <c r="AK8350" s="61"/>
      <c r="AL8350" s="61"/>
      <c r="AM8350" s="61"/>
      <c r="AN8350" s="61"/>
      <c r="AO8350" s="61"/>
      <c r="AP8350" s="62"/>
      <c r="AQ8350" s="61"/>
      <c r="AR8350" s="61"/>
      <c r="AS8350" s="61"/>
      <c r="AT8350" s="61"/>
      <c r="AU8350" s="61"/>
      <c r="AV8350" s="61"/>
      <c r="AW8350" s="60"/>
    </row>
    <row r="8351" s="59" customFormat="1" customHeight="1" spans="1:49">
      <c r="A8351" s="60"/>
      <c r="B8351" s="60"/>
      <c r="C8351" s="60"/>
      <c r="D8351" s="60"/>
      <c r="H8351" s="61"/>
      <c r="I8351" s="61"/>
      <c r="J8351" s="61"/>
      <c r="K8351" s="61"/>
      <c r="L8351" s="61"/>
      <c r="M8351" s="61"/>
      <c r="N8351" s="61"/>
      <c r="O8351" s="61"/>
      <c r="P8351" s="61"/>
      <c r="Q8351" s="61"/>
      <c r="R8351" s="61"/>
      <c r="S8351" s="61"/>
      <c r="T8351" s="61"/>
      <c r="U8351" s="61"/>
      <c r="V8351" s="61"/>
      <c r="W8351" s="61"/>
      <c r="X8351" s="61"/>
      <c r="Y8351" s="61"/>
      <c r="Z8351" s="61"/>
      <c r="AA8351" s="61"/>
      <c r="AB8351" s="61"/>
      <c r="AC8351" s="61"/>
      <c r="AD8351" s="61"/>
      <c r="AE8351" s="61"/>
      <c r="AF8351" s="61"/>
      <c r="AG8351" s="61"/>
      <c r="AH8351" s="61"/>
      <c r="AI8351" s="61"/>
      <c r="AJ8351" s="61"/>
      <c r="AK8351" s="61"/>
      <c r="AL8351" s="61"/>
      <c r="AM8351" s="61"/>
      <c r="AN8351" s="61"/>
      <c r="AO8351" s="61"/>
      <c r="AP8351" s="62"/>
      <c r="AQ8351" s="61"/>
      <c r="AR8351" s="61"/>
      <c r="AS8351" s="61"/>
      <c r="AT8351" s="61"/>
      <c r="AU8351" s="61"/>
      <c r="AV8351" s="61"/>
      <c r="AW8351" s="60"/>
    </row>
    <row r="8352" s="59" customFormat="1" customHeight="1" spans="1:49">
      <c r="A8352" s="60"/>
      <c r="B8352" s="60"/>
      <c r="C8352" s="60"/>
      <c r="D8352" s="60"/>
      <c r="H8352" s="61"/>
      <c r="I8352" s="61"/>
      <c r="J8352" s="61"/>
      <c r="K8352" s="61"/>
      <c r="L8352" s="61"/>
      <c r="M8352" s="61"/>
      <c r="N8352" s="61"/>
      <c r="O8352" s="61"/>
      <c r="P8352" s="61"/>
      <c r="Q8352" s="61"/>
      <c r="R8352" s="61"/>
      <c r="S8352" s="61"/>
      <c r="T8352" s="61"/>
      <c r="U8352" s="61"/>
      <c r="V8352" s="61"/>
      <c r="W8352" s="61"/>
      <c r="X8352" s="61"/>
      <c r="Y8352" s="61"/>
      <c r="Z8352" s="61"/>
      <c r="AA8352" s="61"/>
      <c r="AB8352" s="61"/>
      <c r="AC8352" s="61"/>
      <c r="AD8352" s="61"/>
      <c r="AE8352" s="61"/>
      <c r="AF8352" s="61"/>
      <c r="AG8352" s="61"/>
      <c r="AH8352" s="61"/>
      <c r="AI8352" s="61"/>
      <c r="AJ8352" s="61"/>
      <c r="AK8352" s="61"/>
      <c r="AL8352" s="61"/>
      <c r="AM8352" s="61"/>
      <c r="AN8352" s="61"/>
      <c r="AO8352" s="61"/>
      <c r="AP8352" s="62"/>
      <c r="AQ8352" s="61"/>
      <c r="AR8352" s="61"/>
      <c r="AS8352" s="61"/>
      <c r="AT8352" s="61"/>
      <c r="AU8352" s="61"/>
      <c r="AV8352" s="61"/>
      <c r="AW8352" s="60"/>
    </row>
    <row r="8353" s="59" customFormat="1" customHeight="1" spans="1:49">
      <c r="A8353" s="60"/>
      <c r="B8353" s="60"/>
      <c r="C8353" s="60"/>
      <c r="D8353" s="60"/>
      <c r="H8353" s="61"/>
      <c r="I8353" s="61"/>
      <c r="J8353" s="61"/>
      <c r="K8353" s="61"/>
      <c r="L8353" s="61"/>
      <c r="M8353" s="61"/>
      <c r="N8353" s="61"/>
      <c r="O8353" s="61"/>
      <c r="P8353" s="61"/>
      <c r="Q8353" s="61"/>
      <c r="R8353" s="61"/>
      <c r="S8353" s="61"/>
      <c r="T8353" s="61"/>
      <c r="U8353" s="61"/>
      <c r="V8353" s="61"/>
      <c r="W8353" s="61"/>
      <c r="X8353" s="61"/>
      <c r="Y8353" s="61"/>
      <c r="Z8353" s="61"/>
      <c r="AA8353" s="61"/>
      <c r="AB8353" s="61"/>
      <c r="AC8353" s="61"/>
      <c r="AD8353" s="61"/>
      <c r="AE8353" s="61"/>
      <c r="AF8353" s="61"/>
      <c r="AG8353" s="61"/>
      <c r="AH8353" s="61"/>
      <c r="AI8353" s="61"/>
      <c r="AJ8353" s="61"/>
      <c r="AK8353" s="61"/>
      <c r="AL8353" s="61"/>
      <c r="AM8353" s="61"/>
      <c r="AN8353" s="61"/>
      <c r="AO8353" s="61"/>
      <c r="AP8353" s="62"/>
      <c r="AQ8353" s="61"/>
      <c r="AR8353" s="61"/>
      <c r="AS8353" s="61"/>
      <c r="AT8353" s="61"/>
      <c r="AU8353" s="61"/>
      <c r="AV8353" s="61"/>
      <c r="AW8353" s="60"/>
    </row>
    <row r="8354" s="59" customFormat="1" customHeight="1" spans="1:49">
      <c r="A8354" s="60"/>
      <c r="B8354" s="60"/>
      <c r="C8354" s="60"/>
      <c r="D8354" s="60"/>
      <c r="H8354" s="61"/>
      <c r="I8354" s="61"/>
      <c r="J8354" s="61"/>
      <c r="K8354" s="61"/>
      <c r="L8354" s="61"/>
      <c r="M8354" s="61"/>
      <c r="N8354" s="61"/>
      <c r="O8354" s="61"/>
      <c r="P8354" s="61"/>
      <c r="Q8354" s="61"/>
      <c r="R8354" s="61"/>
      <c r="S8354" s="61"/>
      <c r="T8354" s="61"/>
      <c r="U8354" s="61"/>
      <c r="V8354" s="61"/>
      <c r="W8354" s="61"/>
      <c r="X8354" s="61"/>
      <c r="Y8354" s="61"/>
      <c r="Z8354" s="61"/>
      <c r="AA8354" s="61"/>
      <c r="AB8354" s="61"/>
      <c r="AC8354" s="61"/>
      <c r="AD8354" s="61"/>
      <c r="AE8354" s="61"/>
      <c r="AF8354" s="61"/>
      <c r="AG8354" s="61"/>
      <c r="AH8354" s="61"/>
      <c r="AI8354" s="61"/>
      <c r="AJ8354" s="61"/>
      <c r="AK8354" s="61"/>
      <c r="AL8354" s="61"/>
      <c r="AM8354" s="61"/>
      <c r="AN8354" s="61"/>
      <c r="AO8354" s="61"/>
      <c r="AP8354" s="62"/>
      <c r="AQ8354" s="61"/>
      <c r="AR8354" s="61"/>
      <c r="AS8354" s="61"/>
      <c r="AT8354" s="61"/>
      <c r="AU8354" s="61"/>
      <c r="AV8354" s="61"/>
      <c r="AW8354" s="60"/>
    </row>
    <row r="8355" s="59" customFormat="1" customHeight="1" spans="1:49">
      <c r="A8355" s="60"/>
      <c r="B8355" s="60"/>
      <c r="C8355" s="60"/>
      <c r="D8355" s="60"/>
      <c r="H8355" s="61"/>
      <c r="I8355" s="61"/>
      <c r="J8355" s="61"/>
      <c r="K8355" s="61"/>
      <c r="L8355" s="61"/>
      <c r="M8355" s="61"/>
      <c r="N8355" s="61"/>
      <c r="O8355" s="61"/>
      <c r="P8355" s="61"/>
      <c r="Q8355" s="61"/>
      <c r="R8355" s="61"/>
      <c r="S8355" s="61"/>
      <c r="T8355" s="61"/>
      <c r="U8355" s="61"/>
      <c r="V8355" s="61"/>
      <c r="W8355" s="61"/>
      <c r="X8355" s="61"/>
      <c r="Y8355" s="61"/>
      <c r="Z8355" s="61"/>
      <c r="AA8355" s="61"/>
      <c r="AB8355" s="61"/>
      <c r="AC8355" s="61"/>
      <c r="AD8355" s="61"/>
      <c r="AE8355" s="61"/>
      <c r="AF8355" s="61"/>
      <c r="AG8355" s="61"/>
      <c r="AH8355" s="61"/>
      <c r="AI8355" s="61"/>
      <c r="AJ8355" s="61"/>
      <c r="AK8355" s="61"/>
      <c r="AL8355" s="61"/>
      <c r="AM8355" s="61"/>
      <c r="AN8355" s="61"/>
      <c r="AO8355" s="61"/>
      <c r="AP8355" s="62"/>
      <c r="AQ8355" s="61"/>
      <c r="AR8355" s="61"/>
      <c r="AS8355" s="61"/>
      <c r="AT8355" s="61"/>
      <c r="AU8355" s="61"/>
      <c r="AV8355" s="61"/>
      <c r="AW8355" s="60"/>
    </row>
    <row r="8356" s="59" customFormat="1" customHeight="1" spans="1:49">
      <c r="A8356" s="60"/>
      <c r="B8356" s="60"/>
      <c r="C8356" s="60"/>
      <c r="D8356" s="60"/>
      <c r="H8356" s="61"/>
      <c r="I8356" s="61"/>
      <c r="J8356" s="61"/>
      <c r="K8356" s="61"/>
      <c r="L8356" s="61"/>
      <c r="M8356" s="61"/>
      <c r="N8356" s="61"/>
      <c r="O8356" s="61"/>
      <c r="P8356" s="61"/>
      <c r="Q8356" s="61"/>
      <c r="R8356" s="61"/>
      <c r="S8356" s="61"/>
      <c r="T8356" s="61"/>
      <c r="U8356" s="61"/>
      <c r="V8356" s="61"/>
      <c r="W8356" s="61"/>
      <c r="X8356" s="61"/>
      <c r="Y8356" s="61"/>
      <c r="Z8356" s="61"/>
      <c r="AA8356" s="61"/>
      <c r="AB8356" s="61"/>
      <c r="AC8356" s="61"/>
      <c r="AD8356" s="61"/>
      <c r="AE8356" s="61"/>
      <c r="AF8356" s="61"/>
      <c r="AG8356" s="61"/>
      <c r="AH8356" s="61"/>
      <c r="AI8356" s="61"/>
      <c r="AJ8356" s="61"/>
      <c r="AK8356" s="61"/>
      <c r="AL8356" s="61"/>
      <c r="AM8356" s="61"/>
      <c r="AN8356" s="61"/>
      <c r="AO8356" s="61"/>
      <c r="AP8356" s="62"/>
      <c r="AQ8356" s="61"/>
      <c r="AR8356" s="61"/>
      <c r="AS8356" s="61"/>
      <c r="AT8356" s="61"/>
      <c r="AU8356" s="61"/>
      <c r="AV8356" s="61"/>
      <c r="AW8356" s="60"/>
    </row>
    <row r="8357" s="59" customFormat="1" customHeight="1" spans="1:49">
      <c r="A8357" s="60"/>
      <c r="B8357" s="60"/>
      <c r="C8357" s="60"/>
      <c r="D8357" s="60"/>
      <c r="H8357" s="61"/>
      <c r="I8357" s="61"/>
      <c r="J8357" s="61"/>
      <c r="K8357" s="61"/>
      <c r="L8357" s="61"/>
      <c r="M8357" s="61"/>
      <c r="N8357" s="61"/>
      <c r="O8357" s="61"/>
      <c r="P8357" s="61"/>
      <c r="Q8357" s="61"/>
      <c r="R8357" s="61"/>
      <c r="S8357" s="61"/>
      <c r="T8357" s="61"/>
      <c r="U8357" s="61"/>
      <c r="V8357" s="61"/>
      <c r="W8357" s="61"/>
      <c r="X8357" s="61"/>
      <c r="Y8357" s="61"/>
      <c r="Z8357" s="61"/>
      <c r="AA8357" s="61"/>
      <c r="AB8357" s="61"/>
      <c r="AC8357" s="61"/>
      <c r="AD8357" s="61"/>
      <c r="AE8357" s="61"/>
      <c r="AF8357" s="61"/>
      <c r="AG8357" s="61"/>
      <c r="AH8357" s="61"/>
      <c r="AI8357" s="61"/>
      <c r="AJ8357" s="61"/>
      <c r="AK8357" s="61"/>
      <c r="AL8357" s="61"/>
      <c r="AM8357" s="61"/>
      <c r="AN8357" s="61"/>
      <c r="AO8357" s="61"/>
      <c r="AP8357" s="62"/>
      <c r="AQ8357" s="61"/>
      <c r="AR8357" s="61"/>
      <c r="AS8357" s="61"/>
      <c r="AT8357" s="61"/>
      <c r="AU8357" s="61"/>
      <c r="AV8357" s="61"/>
      <c r="AW8357" s="60"/>
    </row>
    <row r="8358" s="59" customFormat="1" customHeight="1" spans="1:49">
      <c r="A8358" s="60"/>
      <c r="B8358" s="60"/>
      <c r="C8358" s="60"/>
      <c r="D8358" s="60"/>
      <c r="H8358" s="61"/>
      <c r="I8358" s="61"/>
      <c r="J8358" s="61"/>
      <c r="K8358" s="61"/>
      <c r="L8358" s="61"/>
      <c r="M8358" s="61"/>
      <c r="N8358" s="61"/>
      <c r="O8358" s="61"/>
      <c r="P8358" s="61"/>
      <c r="Q8358" s="61"/>
      <c r="R8358" s="61"/>
      <c r="S8358" s="61"/>
      <c r="T8358" s="61"/>
      <c r="U8358" s="61"/>
      <c r="V8358" s="61"/>
      <c r="W8358" s="61"/>
      <c r="X8358" s="61"/>
      <c r="Y8358" s="61"/>
      <c r="Z8358" s="61"/>
      <c r="AA8358" s="61"/>
      <c r="AB8358" s="61"/>
      <c r="AC8358" s="61"/>
      <c r="AD8358" s="61"/>
      <c r="AE8358" s="61"/>
      <c r="AF8358" s="61"/>
      <c r="AG8358" s="61"/>
      <c r="AH8358" s="61"/>
      <c r="AI8358" s="61"/>
      <c r="AJ8358" s="61"/>
      <c r="AK8358" s="61"/>
      <c r="AL8358" s="61"/>
      <c r="AM8358" s="61"/>
      <c r="AN8358" s="61"/>
      <c r="AO8358" s="61"/>
      <c r="AP8358" s="62"/>
      <c r="AQ8358" s="61"/>
      <c r="AR8358" s="61"/>
      <c r="AS8358" s="61"/>
      <c r="AT8358" s="61"/>
      <c r="AU8358" s="61"/>
      <c r="AV8358" s="61"/>
      <c r="AW8358" s="60"/>
    </row>
    <row r="8359" s="59" customFormat="1" customHeight="1" spans="1:49">
      <c r="A8359" s="60"/>
      <c r="B8359" s="60"/>
      <c r="C8359" s="60"/>
      <c r="D8359" s="60"/>
      <c r="H8359" s="61"/>
      <c r="I8359" s="61"/>
      <c r="J8359" s="61"/>
      <c r="K8359" s="61"/>
      <c r="L8359" s="61"/>
      <c r="M8359" s="61"/>
      <c r="N8359" s="61"/>
      <c r="O8359" s="61"/>
      <c r="P8359" s="61"/>
      <c r="Q8359" s="61"/>
      <c r="R8359" s="61"/>
      <c r="S8359" s="61"/>
      <c r="T8359" s="61"/>
      <c r="U8359" s="61"/>
      <c r="V8359" s="61"/>
      <c r="W8359" s="61"/>
      <c r="X8359" s="61"/>
      <c r="Y8359" s="61"/>
      <c r="Z8359" s="61"/>
      <c r="AA8359" s="61"/>
      <c r="AB8359" s="61"/>
      <c r="AC8359" s="61"/>
      <c r="AD8359" s="61"/>
      <c r="AE8359" s="61"/>
      <c r="AF8359" s="61"/>
      <c r="AG8359" s="61"/>
      <c r="AH8359" s="61"/>
      <c r="AI8359" s="61"/>
      <c r="AJ8359" s="61"/>
      <c r="AK8359" s="61"/>
      <c r="AL8359" s="61"/>
      <c r="AM8359" s="61"/>
      <c r="AN8359" s="61"/>
      <c r="AO8359" s="61"/>
      <c r="AP8359" s="62"/>
      <c r="AQ8359" s="61"/>
      <c r="AR8359" s="61"/>
      <c r="AS8359" s="61"/>
      <c r="AT8359" s="61"/>
      <c r="AU8359" s="61"/>
      <c r="AV8359" s="61"/>
      <c r="AW8359" s="60"/>
    </row>
    <row r="8360" s="59" customFormat="1" customHeight="1" spans="1:49">
      <c r="A8360" s="60"/>
      <c r="B8360" s="60"/>
      <c r="C8360" s="60"/>
      <c r="D8360" s="60"/>
      <c r="H8360" s="61"/>
      <c r="I8360" s="61"/>
      <c r="J8360" s="61"/>
      <c r="K8360" s="61"/>
      <c r="L8360" s="61"/>
      <c r="M8360" s="61"/>
      <c r="N8360" s="61"/>
      <c r="O8360" s="61"/>
      <c r="P8360" s="61"/>
      <c r="Q8360" s="61"/>
      <c r="R8360" s="61"/>
      <c r="S8360" s="61"/>
      <c r="T8360" s="61"/>
      <c r="U8360" s="61"/>
      <c r="V8360" s="61"/>
      <c r="W8360" s="61"/>
      <c r="X8360" s="61"/>
      <c r="Y8360" s="61"/>
      <c r="Z8360" s="61"/>
      <c r="AA8360" s="61"/>
      <c r="AB8360" s="61"/>
      <c r="AC8360" s="61"/>
      <c r="AD8360" s="61"/>
      <c r="AE8360" s="61"/>
      <c r="AF8360" s="61"/>
      <c r="AG8360" s="61"/>
      <c r="AH8360" s="61"/>
      <c r="AI8360" s="61"/>
      <c r="AJ8360" s="61"/>
      <c r="AK8360" s="61"/>
      <c r="AL8360" s="61"/>
      <c r="AM8360" s="61"/>
      <c r="AN8360" s="61"/>
      <c r="AO8360" s="61"/>
      <c r="AP8360" s="62"/>
      <c r="AQ8360" s="61"/>
      <c r="AR8360" s="61"/>
      <c r="AS8360" s="61"/>
      <c r="AT8360" s="61"/>
      <c r="AU8360" s="61"/>
      <c r="AV8360" s="61"/>
      <c r="AW8360" s="60"/>
    </row>
    <row r="8361" s="59" customFormat="1" customHeight="1" spans="1:49">
      <c r="A8361" s="60"/>
      <c r="B8361" s="60"/>
      <c r="C8361" s="60"/>
      <c r="D8361" s="60"/>
      <c r="H8361" s="61"/>
      <c r="I8361" s="61"/>
      <c r="J8361" s="61"/>
      <c r="K8361" s="61"/>
      <c r="L8361" s="61"/>
      <c r="M8361" s="61"/>
      <c r="N8361" s="61"/>
      <c r="O8361" s="61"/>
      <c r="P8361" s="61"/>
      <c r="Q8361" s="61"/>
      <c r="R8361" s="61"/>
      <c r="S8361" s="61"/>
      <c r="T8361" s="61"/>
      <c r="U8361" s="61"/>
      <c r="V8361" s="61"/>
      <c r="W8361" s="61"/>
      <c r="X8361" s="61"/>
      <c r="Y8361" s="61"/>
      <c r="Z8361" s="61"/>
      <c r="AA8361" s="61"/>
      <c r="AB8361" s="61"/>
      <c r="AC8361" s="61"/>
      <c r="AD8361" s="61"/>
      <c r="AE8361" s="61"/>
      <c r="AF8361" s="61"/>
      <c r="AG8361" s="61"/>
      <c r="AH8361" s="61"/>
      <c r="AI8361" s="61"/>
      <c r="AJ8361" s="61"/>
      <c r="AK8361" s="61"/>
      <c r="AL8361" s="61"/>
      <c r="AM8361" s="61"/>
      <c r="AN8361" s="61"/>
      <c r="AO8361" s="61"/>
      <c r="AP8361" s="62"/>
      <c r="AQ8361" s="61"/>
      <c r="AR8361" s="61"/>
      <c r="AS8361" s="61"/>
      <c r="AT8361" s="61"/>
      <c r="AU8361" s="61"/>
      <c r="AV8361" s="61"/>
      <c r="AW8361" s="60"/>
    </row>
    <row r="8362" s="59" customFormat="1" customHeight="1" spans="1:49">
      <c r="A8362" s="60"/>
      <c r="B8362" s="60"/>
      <c r="C8362" s="60"/>
      <c r="D8362" s="60"/>
      <c r="H8362" s="61"/>
      <c r="I8362" s="61"/>
      <c r="J8362" s="61"/>
      <c r="K8362" s="61"/>
      <c r="L8362" s="61"/>
      <c r="M8362" s="61"/>
      <c r="N8362" s="61"/>
      <c r="O8362" s="61"/>
      <c r="P8362" s="61"/>
      <c r="Q8362" s="61"/>
      <c r="R8362" s="61"/>
      <c r="S8362" s="61"/>
      <c r="T8362" s="61"/>
      <c r="U8362" s="61"/>
      <c r="V8362" s="61"/>
      <c r="W8362" s="61"/>
      <c r="X8362" s="61"/>
      <c r="Y8362" s="61"/>
      <c r="Z8362" s="61"/>
      <c r="AA8362" s="61"/>
      <c r="AB8362" s="61"/>
      <c r="AC8362" s="61"/>
      <c r="AD8362" s="61"/>
      <c r="AE8362" s="61"/>
      <c r="AF8362" s="61"/>
      <c r="AG8362" s="61"/>
      <c r="AH8362" s="61"/>
      <c r="AI8362" s="61"/>
      <c r="AJ8362" s="61"/>
      <c r="AK8362" s="61"/>
      <c r="AL8362" s="61"/>
      <c r="AM8362" s="61"/>
      <c r="AN8362" s="61"/>
      <c r="AO8362" s="61"/>
      <c r="AP8362" s="62"/>
      <c r="AQ8362" s="61"/>
      <c r="AR8362" s="61"/>
      <c r="AS8362" s="61"/>
      <c r="AT8362" s="61"/>
      <c r="AU8362" s="61"/>
      <c r="AV8362" s="61"/>
      <c r="AW8362" s="60"/>
    </row>
    <row r="8363" s="59" customFormat="1" customHeight="1" spans="1:49">
      <c r="A8363" s="60"/>
      <c r="B8363" s="60"/>
      <c r="C8363" s="60"/>
      <c r="D8363" s="60"/>
      <c r="H8363" s="61"/>
      <c r="I8363" s="61"/>
      <c r="J8363" s="61"/>
      <c r="K8363" s="61"/>
      <c r="L8363" s="61"/>
      <c r="M8363" s="61"/>
      <c r="N8363" s="61"/>
      <c r="O8363" s="61"/>
      <c r="P8363" s="61"/>
      <c r="Q8363" s="61"/>
      <c r="R8363" s="61"/>
      <c r="S8363" s="61"/>
      <c r="T8363" s="61"/>
      <c r="U8363" s="61"/>
      <c r="V8363" s="61"/>
      <c r="W8363" s="61"/>
      <c r="X8363" s="61"/>
      <c r="Y8363" s="61"/>
      <c r="Z8363" s="61"/>
      <c r="AA8363" s="61"/>
      <c r="AB8363" s="61"/>
      <c r="AC8363" s="61"/>
      <c r="AD8363" s="61"/>
      <c r="AE8363" s="61"/>
      <c r="AF8363" s="61"/>
      <c r="AG8363" s="61"/>
      <c r="AH8363" s="61"/>
      <c r="AI8363" s="61"/>
      <c r="AJ8363" s="61"/>
      <c r="AK8363" s="61"/>
      <c r="AL8363" s="61"/>
      <c r="AM8363" s="61"/>
      <c r="AN8363" s="61"/>
      <c r="AO8363" s="61"/>
      <c r="AP8363" s="62"/>
      <c r="AQ8363" s="61"/>
      <c r="AR8363" s="61"/>
      <c r="AS8363" s="61"/>
      <c r="AT8363" s="61"/>
      <c r="AU8363" s="61"/>
      <c r="AV8363" s="61"/>
      <c r="AW8363" s="60"/>
    </row>
    <row r="8364" s="59" customFormat="1" customHeight="1" spans="1:49">
      <c r="A8364" s="60"/>
      <c r="B8364" s="60"/>
      <c r="C8364" s="60"/>
      <c r="D8364" s="60"/>
      <c r="H8364" s="61"/>
      <c r="I8364" s="61"/>
      <c r="J8364" s="61"/>
      <c r="K8364" s="61"/>
      <c r="L8364" s="61"/>
      <c r="M8364" s="61"/>
      <c r="N8364" s="61"/>
      <c r="O8364" s="61"/>
      <c r="P8364" s="61"/>
      <c r="Q8364" s="61"/>
      <c r="R8364" s="61"/>
      <c r="S8364" s="61"/>
      <c r="T8364" s="61"/>
      <c r="U8364" s="61"/>
      <c r="V8364" s="61"/>
      <c r="W8364" s="61"/>
      <c r="X8364" s="61"/>
      <c r="Y8364" s="61"/>
      <c r="Z8364" s="61"/>
      <c r="AA8364" s="61"/>
      <c r="AB8364" s="61"/>
      <c r="AC8364" s="61"/>
      <c r="AD8364" s="61"/>
      <c r="AE8364" s="61"/>
      <c r="AF8364" s="61"/>
      <c r="AG8364" s="61"/>
      <c r="AH8364" s="61"/>
      <c r="AI8364" s="61"/>
      <c r="AJ8364" s="61"/>
      <c r="AK8364" s="61"/>
      <c r="AL8364" s="61"/>
      <c r="AM8364" s="61"/>
      <c r="AN8364" s="61"/>
      <c r="AO8364" s="61"/>
      <c r="AP8364" s="62"/>
      <c r="AQ8364" s="61"/>
      <c r="AR8364" s="61"/>
      <c r="AS8364" s="61"/>
      <c r="AT8364" s="61"/>
      <c r="AU8364" s="61"/>
      <c r="AV8364" s="61"/>
      <c r="AW8364" s="60"/>
    </row>
    <row r="8365" s="59" customFormat="1" customHeight="1" spans="1:49">
      <c r="A8365" s="60"/>
      <c r="B8365" s="60"/>
      <c r="C8365" s="60"/>
      <c r="D8365" s="60"/>
      <c r="H8365" s="61"/>
      <c r="I8365" s="61"/>
      <c r="J8365" s="61"/>
      <c r="K8365" s="61"/>
      <c r="L8365" s="61"/>
      <c r="M8365" s="61"/>
      <c r="N8365" s="61"/>
      <c r="O8365" s="61"/>
      <c r="P8365" s="61"/>
      <c r="Q8365" s="61"/>
      <c r="R8365" s="61"/>
      <c r="S8365" s="61"/>
      <c r="T8365" s="61"/>
      <c r="U8365" s="61"/>
      <c r="V8365" s="61"/>
      <c r="W8365" s="61"/>
      <c r="X8365" s="61"/>
      <c r="Y8365" s="61"/>
      <c r="Z8365" s="61"/>
      <c r="AA8365" s="61"/>
      <c r="AB8365" s="61"/>
      <c r="AC8365" s="61"/>
      <c r="AD8365" s="61"/>
      <c r="AE8365" s="61"/>
      <c r="AF8365" s="61"/>
      <c r="AG8365" s="61"/>
      <c r="AH8365" s="61"/>
      <c r="AI8365" s="61"/>
      <c r="AJ8365" s="61"/>
      <c r="AK8365" s="61"/>
      <c r="AL8365" s="61"/>
      <c r="AM8365" s="61"/>
      <c r="AN8365" s="61"/>
      <c r="AO8365" s="61"/>
      <c r="AP8365" s="62"/>
      <c r="AQ8365" s="61"/>
      <c r="AR8365" s="61"/>
      <c r="AS8365" s="61"/>
      <c r="AT8365" s="61"/>
      <c r="AU8365" s="61"/>
      <c r="AV8365" s="61"/>
      <c r="AW8365" s="60"/>
    </row>
    <row r="8366" s="59" customFormat="1" customHeight="1" spans="1:49">
      <c r="A8366" s="60"/>
      <c r="B8366" s="60"/>
      <c r="C8366" s="60"/>
      <c r="D8366" s="60"/>
      <c r="H8366" s="61"/>
      <c r="I8366" s="61"/>
      <c r="J8366" s="61"/>
      <c r="K8366" s="61"/>
      <c r="L8366" s="61"/>
      <c r="M8366" s="61"/>
      <c r="N8366" s="61"/>
      <c r="O8366" s="61"/>
      <c r="P8366" s="61"/>
      <c r="Q8366" s="61"/>
      <c r="R8366" s="61"/>
      <c r="S8366" s="61"/>
      <c r="T8366" s="61"/>
      <c r="U8366" s="61"/>
      <c r="V8366" s="61"/>
      <c r="W8366" s="61"/>
      <c r="X8366" s="61"/>
      <c r="Y8366" s="61"/>
      <c r="Z8366" s="61"/>
      <c r="AA8366" s="61"/>
      <c r="AB8366" s="61"/>
      <c r="AC8366" s="61"/>
      <c r="AD8366" s="61"/>
      <c r="AE8366" s="61"/>
      <c r="AF8366" s="61"/>
      <c r="AG8366" s="61"/>
      <c r="AH8366" s="61"/>
      <c r="AI8366" s="61"/>
      <c r="AJ8366" s="61"/>
      <c r="AK8366" s="61"/>
      <c r="AL8366" s="61"/>
      <c r="AM8366" s="61"/>
      <c r="AN8366" s="61"/>
      <c r="AO8366" s="61"/>
      <c r="AP8366" s="62"/>
      <c r="AQ8366" s="61"/>
      <c r="AR8366" s="61"/>
      <c r="AS8366" s="61"/>
      <c r="AT8366" s="61"/>
      <c r="AU8366" s="61"/>
      <c r="AV8366" s="61"/>
      <c r="AW8366" s="60"/>
    </row>
    <row r="8367" s="59" customFormat="1" customHeight="1" spans="1:49">
      <c r="A8367" s="60"/>
      <c r="B8367" s="60"/>
      <c r="C8367" s="60"/>
      <c r="D8367" s="60"/>
      <c r="H8367" s="61"/>
      <c r="I8367" s="61"/>
      <c r="J8367" s="61"/>
      <c r="K8367" s="61"/>
      <c r="L8367" s="61"/>
      <c r="M8367" s="61"/>
      <c r="N8367" s="61"/>
      <c r="O8367" s="61"/>
      <c r="P8367" s="61"/>
      <c r="Q8367" s="61"/>
      <c r="R8367" s="61"/>
      <c r="S8367" s="61"/>
      <c r="T8367" s="61"/>
      <c r="U8367" s="61"/>
      <c r="V8367" s="61"/>
      <c r="W8367" s="61"/>
      <c r="X8367" s="61"/>
      <c r="Y8367" s="61"/>
      <c r="Z8367" s="61"/>
      <c r="AA8367" s="61"/>
      <c r="AB8367" s="61"/>
      <c r="AC8367" s="61"/>
      <c r="AD8367" s="61"/>
      <c r="AE8367" s="61"/>
      <c r="AF8367" s="61"/>
      <c r="AG8367" s="61"/>
      <c r="AH8367" s="61"/>
      <c r="AI8367" s="61"/>
      <c r="AJ8367" s="61"/>
      <c r="AK8367" s="61"/>
      <c r="AL8367" s="61"/>
      <c r="AM8367" s="61"/>
      <c r="AN8367" s="61"/>
      <c r="AO8367" s="61"/>
      <c r="AP8367" s="62"/>
      <c r="AQ8367" s="61"/>
      <c r="AR8367" s="61"/>
      <c r="AS8367" s="61"/>
      <c r="AT8367" s="61"/>
      <c r="AU8367" s="61"/>
      <c r="AV8367" s="61"/>
      <c r="AW8367" s="60"/>
    </row>
    <row r="8368" s="59" customFormat="1" customHeight="1" spans="1:49">
      <c r="A8368" s="60"/>
      <c r="B8368" s="60"/>
      <c r="C8368" s="60"/>
      <c r="D8368" s="60"/>
      <c r="H8368" s="61"/>
      <c r="I8368" s="61"/>
      <c r="J8368" s="61"/>
      <c r="K8368" s="61"/>
      <c r="L8368" s="61"/>
      <c r="M8368" s="61"/>
      <c r="N8368" s="61"/>
      <c r="O8368" s="61"/>
      <c r="P8368" s="61"/>
      <c r="Q8368" s="61"/>
      <c r="R8368" s="61"/>
      <c r="S8368" s="61"/>
      <c r="T8368" s="61"/>
      <c r="U8368" s="61"/>
      <c r="V8368" s="61"/>
      <c r="W8368" s="61"/>
      <c r="X8368" s="61"/>
      <c r="Y8368" s="61"/>
      <c r="Z8368" s="61"/>
      <c r="AA8368" s="61"/>
      <c r="AB8368" s="61"/>
      <c r="AC8368" s="61"/>
      <c r="AD8368" s="61"/>
      <c r="AE8368" s="61"/>
      <c r="AF8368" s="61"/>
      <c r="AG8368" s="61"/>
      <c r="AH8368" s="61"/>
      <c r="AI8368" s="61"/>
      <c r="AJ8368" s="61"/>
      <c r="AK8368" s="61"/>
      <c r="AL8368" s="61"/>
      <c r="AM8368" s="61"/>
      <c r="AN8368" s="61"/>
      <c r="AO8368" s="61"/>
      <c r="AP8368" s="62"/>
      <c r="AQ8368" s="61"/>
      <c r="AR8368" s="61"/>
      <c r="AS8368" s="61"/>
      <c r="AT8368" s="61"/>
      <c r="AU8368" s="61"/>
      <c r="AV8368" s="61"/>
      <c r="AW8368" s="60"/>
    </row>
    <row r="8369" s="59" customFormat="1" customHeight="1" spans="1:49">
      <c r="A8369" s="60"/>
      <c r="B8369" s="60"/>
      <c r="C8369" s="60"/>
      <c r="D8369" s="60"/>
      <c r="H8369" s="61"/>
      <c r="I8369" s="61"/>
      <c r="J8369" s="61"/>
      <c r="K8369" s="61"/>
      <c r="L8369" s="61"/>
      <c r="M8369" s="61"/>
      <c r="N8369" s="61"/>
      <c r="O8369" s="61"/>
      <c r="P8369" s="61"/>
      <c r="Q8369" s="61"/>
      <c r="R8369" s="61"/>
      <c r="S8369" s="61"/>
      <c r="T8369" s="61"/>
      <c r="U8369" s="61"/>
      <c r="V8369" s="61"/>
      <c r="W8369" s="61"/>
      <c r="X8369" s="61"/>
      <c r="Y8369" s="61"/>
      <c r="Z8369" s="61"/>
      <c r="AA8369" s="61"/>
      <c r="AB8369" s="61"/>
      <c r="AC8369" s="61"/>
      <c r="AD8369" s="61"/>
      <c r="AE8369" s="61"/>
      <c r="AF8369" s="61"/>
      <c r="AG8369" s="61"/>
      <c r="AH8369" s="61"/>
      <c r="AI8369" s="61"/>
      <c r="AJ8369" s="61"/>
      <c r="AK8369" s="61"/>
      <c r="AL8369" s="61"/>
      <c r="AM8369" s="61"/>
      <c r="AN8369" s="61"/>
      <c r="AO8369" s="61"/>
      <c r="AP8369" s="62"/>
      <c r="AQ8369" s="61"/>
      <c r="AR8369" s="61"/>
      <c r="AS8369" s="61"/>
      <c r="AT8369" s="61"/>
      <c r="AU8369" s="61"/>
      <c r="AV8369" s="61"/>
      <c r="AW8369" s="60"/>
    </row>
    <row r="8370" s="59" customFormat="1" customHeight="1" spans="1:49">
      <c r="A8370" s="60"/>
      <c r="B8370" s="60"/>
      <c r="C8370" s="60"/>
      <c r="D8370" s="60"/>
      <c r="H8370" s="61"/>
      <c r="I8370" s="61"/>
      <c r="J8370" s="61"/>
      <c r="K8370" s="61"/>
      <c r="L8370" s="61"/>
      <c r="M8370" s="61"/>
      <c r="N8370" s="61"/>
      <c r="O8370" s="61"/>
      <c r="P8370" s="61"/>
      <c r="Q8370" s="61"/>
      <c r="R8370" s="61"/>
      <c r="S8370" s="61"/>
      <c r="T8370" s="61"/>
      <c r="U8370" s="61"/>
      <c r="V8370" s="61"/>
      <c r="W8370" s="61"/>
      <c r="X8370" s="61"/>
      <c r="Y8370" s="61"/>
      <c r="Z8370" s="61"/>
      <c r="AA8370" s="61"/>
      <c r="AB8370" s="61"/>
      <c r="AC8370" s="61"/>
      <c r="AD8370" s="61"/>
      <c r="AE8370" s="61"/>
      <c r="AF8370" s="61"/>
      <c r="AG8370" s="61"/>
      <c r="AH8370" s="61"/>
      <c r="AI8370" s="61"/>
      <c r="AJ8370" s="61"/>
      <c r="AK8370" s="61"/>
      <c r="AL8370" s="61"/>
      <c r="AM8370" s="61"/>
      <c r="AN8370" s="61"/>
      <c r="AO8370" s="61"/>
      <c r="AP8370" s="62"/>
      <c r="AQ8370" s="61"/>
      <c r="AR8370" s="61"/>
      <c r="AS8370" s="61"/>
      <c r="AT8370" s="61"/>
      <c r="AU8370" s="61"/>
      <c r="AV8370" s="61"/>
      <c r="AW8370" s="60"/>
    </row>
    <row r="8371" s="59" customFormat="1" customHeight="1" spans="1:49">
      <c r="A8371" s="60"/>
      <c r="B8371" s="60"/>
      <c r="C8371" s="60"/>
      <c r="D8371" s="60"/>
      <c r="H8371" s="61"/>
      <c r="I8371" s="61"/>
      <c r="J8371" s="61"/>
      <c r="K8371" s="61"/>
      <c r="L8371" s="61"/>
      <c r="M8371" s="61"/>
      <c r="N8371" s="61"/>
      <c r="O8371" s="61"/>
      <c r="P8371" s="61"/>
      <c r="Q8371" s="61"/>
      <c r="R8371" s="61"/>
      <c r="S8371" s="61"/>
      <c r="T8371" s="61"/>
      <c r="U8371" s="61"/>
      <c r="V8371" s="61"/>
      <c r="W8371" s="61"/>
      <c r="X8371" s="61"/>
      <c r="Y8371" s="61"/>
      <c r="Z8371" s="61"/>
      <c r="AA8371" s="61"/>
      <c r="AB8371" s="61"/>
      <c r="AC8371" s="61"/>
      <c r="AD8371" s="61"/>
      <c r="AE8371" s="61"/>
      <c r="AF8371" s="61"/>
      <c r="AG8371" s="61"/>
      <c r="AH8371" s="61"/>
      <c r="AI8371" s="61"/>
      <c r="AJ8371" s="61"/>
      <c r="AK8371" s="61"/>
      <c r="AL8371" s="61"/>
      <c r="AM8371" s="61"/>
      <c r="AN8371" s="61"/>
      <c r="AO8371" s="61"/>
      <c r="AP8371" s="62"/>
      <c r="AQ8371" s="61"/>
      <c r="AR8371" s="61"/>
      <c r="AS8371" s="61"/>
      <c r="AT8371" s="61"/>
      <c r="AU8371" s="61"/>
      <c r="AV8371" s="61"/>
      <c r="AW8371" s="60"/>
    </row>
    <row r="8372" s="59" customFormat="1" customHeight="1" spans="1:49">
      <c r="A8372" s="60"/>
      <c r="B8372" s="60"/>
      <c r="C8372" s="60"/>
      <c r="D8372" s="60"/>
      <c r="H8372" s="61"/>
      <c r="I8372" s="61"/>
      <c r="J8372" s="61"/>
      <c r="K8372" s="61"/>
      <c r="L8372" s="61"/>
      <c r="M8372" s="61"/>
      <c r="N8372" s="61"/>
      <c r="O8372" s="61"/>
      <c r="P8372" s="61"/>
      <c r="Q8372" s="61"/>
      <c r="R8372" s="61"/>
      <c r="S8372" s="61"/>
      <c r="T8372" s="61"/>
      <c r="U8372" s="61"/>
      <c r="V8372" s="61"/>
      <c r="W8372" s="61"/>
      <c r="X8372" s="61"/>
      <c r="Y8372" s="61"/>
      <c r="Z8372" s="61"/>
      <c r="AA8372" s="61"/>
      <c r="AB8372" s="61"/>
      <c r="AC8372" s="61"/>
      <c r="AD8372" s="61"/>
      <c r="AE8372" s="61"/>
      <c r="AF8372" s="61"/>
      <c r="AG8372" s="61"/>
      <c r="AH8372" s="61"/>
      <c r="AI8372" s="61"/>
      <c r="AJ8372" s="61"/>
      <c r="AK8372" s="61"/>
      <c r="AL8372" s="61"/>
      <c r="AM8372" s="61"/>
      <c r="AN8372" s="61"/>
      <c r="AO8372" s="61"/>
      <c r="AP8372" s="62"/>
      <c r="AQ8372" s="61"/>
      <c r="AR8372" s="61"/>
      <c r="AS8372" s="61"/>
      <c r="AT8372" s="61"/>
      <c r="AU8372" s="61"/>
      <c r="AV8372" s="61"/>
      <c r="AW8372" s="60"/>
    </row>
    <row r="8373" s="59" customFormat="1" customHeight="1" spans="1:49">
      <c r="A8373" s="60"/>
      <c r="B8373" s="60"/>
      <c r="C8373" s="60"/>
      <c r="D8373" s="60"/>
      <c r="H8373" s="61"/>
      <c r="I8373" s="61"/>
      <c r="J8373" s="61"/>
      <c r="K8373" s="61"/>
      <c r="L8373" s="61"/>
      <c r="M8373" s="61"/>
      <c r="N8373" s="61"/>
      <c r="O8373" s="61"/>
      <c r="P8373" s="61"/>
      <c r="Q8373" s="61"/>
      <c r="R8373" s="61"/>
      <c r="S8373" s="61"/>
      <c r="T8373" s="61"/>
      <c r="U8373" s="61"/>
      <c r="V8373" s="61"/>
      <c r="W8373" s="61"/>
      <c r="X8373" s="61"/>
      <c r="Y8373" s="61"/>
      <c r="Z8373" s="61"/>
      <c r="AA8373" s="61"/>
      <c r="AB8373" s="61"/>
      <c r="AC8373" s="61"/>
      <c r="AD8373" s="61"/>
      <c r="AE8373" s="61"/>
      <c r="AF8373" s="61"/>
      <c r="AG8373" s="61"/>
      <c r="AH8373" s="61"/>
      <c r="AI8373" s="61"/>
      <c r="AJ8373" s="61"/>
      <c r="AK8373" s="61"/>
      <c r="AL8373" s="61"/>
      <c r="AM8373" s="61"/>
      <c r="AN8373" s="61"/>
      <c r="AO8373" s="61"/>
      <c r="AP8373" s="62"/>
      <c r="AQ8373" s="61"/>
      <c r="AR8373" s="61"/>
      <c r="AS8373" s="61"/>
      <c r="AT8373" s="61"/>
      <c r="AU8373" s="61"/>
      <c r="AV8373" s="61"/>
      <c r="AW8373" s="60"/>
    </row>
    <row r="8374" s="59" customFormat="1" customHeight="1" spans="1:49">
      <c r="A8374" s="60"/>
      <c r="B8374" s="60"/>
      <c r="C8374" s="60"/>
      <c r="D8374" s="60"/>
      <c r="H8374" s="61"/>
      <c r="I8374" s="61"/>
      <c r="J8374" s="61"/>
      <c r="K8374" s="61"/>
      <c r="L8374" s="61"/>
      <c r="M8374" s="61"/>
      <c r="N8374" s="61"/>
      <c r="O8374" s="61"/>
      <c r="P8374" s="61"/>
      <c r="Q8374" s="61"/>
      <c r="R8374" s="61"/>
      <c r="S8374" s="61"/>
      <c r="T8374" s="61"/>
      <c r="U8374" s="61"/>
      <c r="V8374" s="61"/>
      <c r="W8374" s="61"/>
      <c r="X8374" s="61"/>
      <c r="Y8374" s="61"/>
      <c r="Z8374" s="61"/>
      <c r="AA8374" s="61"/>
      <c r="AB8374" s="61"/>
      <c r="AC8374" s="61"/>
      <c r="AD8374" s="61"/>
      <c r="AE8374" s="61"/>
      <c r="AF8374" s="61"/>
      <c r="AG8374" s="61"/>
      <c r="AH8374" s="61"/>
      <c r="AI8374" s="61"/>
      <c r="AJ8374" s="61"/>
      <c r="AK8374" s="61"/>
      <c r="AL8374" s="61"/>
      <c r="AM8374" s="61"/>
      <c r="AN8374" s="61"/>
      <c r="AO8374" s="61"/>
      <c r="AP8374" s="62"/>
      <c r="AQ8374" s="61"/>
      <c r="AR8374" s="61"/>
      <c r="AS8374" s="61"/>
      <c r="AT8374" s="61"/>
      <c r="AU8374" s="61"/>
      <c r="AV8374" s="61"/>
      <c r="AW8374" s="60"/>
    </row>
    <row r="8375" s="59" customFormat="1" customHeight="1" spans="1:49">
      <c r="A8375" s="60"/>
      <c r="B8375" s="60"/>
      <c r="C8375" s="60"/>
      <c r="D8375" s="60"/>
      <c r="H8375" s="61"/>
      <c r="I8375" s="61"/>
      <c r="J8375" s="61"/>
      <c r="K8375" s="61"/>
      <c r="L8375" s="61"/>
      <c r="M8375" s="61"/>
      <c r="N8375" s="61"/>
      <c r="O8375" s="61"/>
      <c r="P8375" s="61"/>
      <c r="Q8375" s="61"/>
      <c r="R8375" s="61"/>
      <c r="S8375" s="61"/>
      <c r="T8375" s="61"/>
      <c r="U8375" s="61"/>
      <c r="V8375" s="61"/>
      <c r="W8375" s="61"/>
      <c r="X8375" s="61"/>
      <c r="Y8375" s="61"/>
      <c r="Z8375" s="61"/>
      <c r="AA8375" s="61"/>
      <c r="AB8375" s="61"/>
      <c r="AC8375" s="61"/>
      <c r="AD8375" s="61"/>
      <c r="AE8375" s="61"/>
      <c r="AF8375" s="61"/>
      <c r="AG8375" s="61"/>
      <c r="AH8375" s="61"/>
      <c r="AI8375" s="61"/>
      <c r="AJ8375" s="61"/>
      <c r="AK8375" s="61"/>
      <c r="AL8375" s="61"/>
      <c r="AM8375" s="61"/>
      <c r="AN8375" s="61"/>
      <c r="AO8375" s="61"/>
      <c r="AP8375" s="62"/>
      <c r="AQ8375" s="61"/>
      <c r="AR8375" s="61"/>
      <c r="AS8375" s="61"/>
      <c r="AT8375" s="61"/>
      <c r="AU8375" s="61"/>
      <c r="AV8375" s="61"/>
      <c r="AW8375" s="60"/>
    </row>
    <row r="8376" s="59" customFormat="1" customHeight="1" spans="1:49">
      <c r="A8376" s="60"/>
      <c r="B8376" s="60"/>
      <c r="C8376" s="60"/>
      <c r="D8376" s="60"/>
      <c r="H8376" s="61"/>
      <c r="I8376" s="61"/>
      <c r="J8376" s="61"/>
      <c r="K8376" s="61"/>
      <c r="L8376" s="61"/>
      <c r="M8376" s="61"/>
      <c r="N8376" s="61"/>
      <c r="O8376" s="61"/>
      <c r="P8376" s="61"/>
      <c r="Q8376" s="61"/>
      <c r="R8376" s="61"/>
      <c r="S8376" s="61"/>
      <c r="T8376" s="61"/>
      <c r="U8376" s="61"/>
      <c r="V8376" s="61"/>
      <c r="W8376" s="61"/>
      <c r="X8376" s="61"/>
      <c r="Y8376" s="61"/>
      <c r="Z8376" s="61"/>
      <c r="AA8376" s="61"/>
      <c r="AB8376" s="61"/>
      <c r="AC8376" s="61"/>
      <c r="AD8376" s="61"/>
      <c r="AE8376" s="61"/>
      <c r="AF8376" s="61"/>
      <c r="AG8376" s="61"/>
      <c r="AH8376" s="61"/>
      <c r="AI8376" s="61"/>
      <c r="AJ8376" s="61"/>
      <c r="AK8376" s="61"/>
      <c r="AL8376" s="61"/>
      <c r="AM8376" s="61"/>
      <c r="AN8376" s="61"/>
      <c r="AO8376" s="61"/>
      <c r="AP8376" s="62"/>
      <c r="AQ8376" s="61"/>
      <c r="AR8376" s="61"/>
      <c r="AS8376" s="61"/>
      <c r="AT8376" s="61"/>
      <c r="AU8376" s="61"/>
      <c r="AV8376" s="61"/>
      <c r="AW8376" s="60"/>
    </row>
    <row r="8377" s="59" customFormat="1" customHeight="1" spans="1:49">
      <c r="A8377" s="60"/>
      <c r="B8377" s="60"/>
      <c r="C8377" s="60"/>
      <c r="D8377" s="60"/>
      <c r="H8377" s="61"/>
      <c r="I8377" s="61"/>
      <c r="J8377" s="61"/>
      <c r="K8377" s="61"/>
      <c r="L8377" s="61"/>
      <c r="M8377" s="61"/>
      <c r="N8377" s="61"/>
      <c r="O8377" s="61"/>
      <c r="P8377" s="61"/>
      <c r="Q8377" s="61"/>
      <c r="R8377" s="61"/>
      <c r="S8377" s="61"/>
      <c r="T8377" s="61"/>
      <c r="U8377" s="61"/>
      <c r="V8377" s="61"/>
      <c r="W8377" s="61"/>
      <c r="X8377" s="61"/>
      <c r="Y8377" s="61"/>
      <c r="Z8377" s="61"/>
      <c r="AA8377" s="61"/>
      <c r="AB8377" s="61"/>
      <c r="AC8377" s="61"/>
      <c r="AD8377" s="61"/>
      <c r="AE8377" s="61"/>
      <c r="AF8377" s="61"/>
      <c r="AG8377" s="61"/>
      <c r="AH8377" s="61"/>
      <c r="AI8377" s="61"/>
      <c r="AJ8377" s="61"/>
      <c r="AK8377" s="61"/>
      <c r="AL8377" s="61"/>
      <c r="AM8377" s="61"/>
      <c r="AN8377" s="61"/>
      <c r="AO8377" s="61"/>
      <c r="AP8377" s="62"/>
      <c r="AQ8377" s="61"/>
      <c r="AR8377" s="61"/>
      <c r="AS8377" s="61"/>
      <c r="AT8377" s="61"/>
      <c r="AU8377" s="61"/>
      <c r="AV8377" s="61"/>
      <c r="AW8377" s="60"/>
    </row>
    <row r="8378" s="59" customFormat="1" customHeight="1" spans="1:49">
      <c r="A8378" s="60"/>
      <c r="B8378" s="60"/>
      <c r="C8378" s="60"/>
      <c r="D8378" s="60"/>
      <c r="H8378" s="61"/>
      <c r="I8378" s="61"/>
      <c r="J8378" s="61"/>
      <c r="K8378" s="61"/>
      <c r="L8378" s="61"/>
      <c r="M8378" s="61"/>
      <c r="N8378" s="61"/>
      <c r="O8378" s="61"/>
      <c r="P8378" s="61"/>
      <c r="Q8378" s="61"/>
      <c r="R8378" s="61"/>
      <c r="S8378" s="61"/>
      <c r="T8378" s="61"/>
      <c r="U8378" s="61"/>
      <c r="V8378" s="61"/>
      <c r="W8378" s="61"/>
      <c r="X8378" s="61"/>
      <c r="Y8378" s="61"/>
      <c r="Z8378" s="61"/>
      <c r="AA8378" s="61"/>
      <c r="AB8378" s="61"/>
      <c r="AC8378" s="61"/>
      <c r="AD8378" s="61"/>
      <c r="AE8378" s="61"/>
      <c r="AF8378" s="61"/>
      <c r="AG8378" s="61"/>
      <c r="AH8378" s="61"/>
      <c r="AI8378" s="61"/>
      <c r="AJ8378" s="61"/>
      <c r="AK8378" s="61"/>
      <c r="AL8378" s="61"/>
      <c r="AM8378" s="61"/>
      <c r="AN8378" s="61"/>
      <c r="AO8378" s="61"/>
      <c r="AP8378" s="62"/>
      <c r="AQ8378" s="61"/>
      <c r="AR8378" s="61"/>
      <c r="AS8378" s="61"/>
      <c r="AT8378" s="61"/>
      <c r="AU8378" s="61"/>
      <c r="AV8378" s="61"/>
      <c r="AW8378" s="60"/>
    </row>
    <row r="8379" s="59" customFormat="1" customHeight="1" spans="1:49">
      <c r="A8379" s="60"/>
      <c r="B8379" s="60"/>
      <c r="C8379" s="60"/>
      <c r="D8379" s="60"/>
      <c r="H8379" s="61"/>
      <c r="I8379" s="61"/>
      <c r="J8379" s="61"/>
      <c r="K8379" s="61"/>
      <c r="L8379" s="61"/>
      <c r="M8379" s="61"/>
      <c r="N8379" s="61"/>
      <c r="O8379" s="61"/>
      <c r="P8379" s="61"/>
      <c r="Q8379" s="61"/>
      <c r="R8379" s="61"/>
      <c r="S8379" s="61"/>
      <c r="T8379" s="61"/>
      <c r="U8379" s="61"/>
      <c r="V8379" s="61"/>
      <c r="W8379" s="61"/>
      <c r="X8379" s="61"/>
      <c r="Y8379" s="61"/>
      <c r="Z8379" s="61"/>
      <c r="AA8379" s="61"/>
      <c r="AB8379" s="61"/>
      <c r="AC8379" s="61"/>
      <c r="AD8379" s="61"/>
      <c r="AE8379" s="61"/>
      <c r="AF8379" s="61"/>
      <c r="AG8379" s="61"/>
      <c r="AH8379" s="61"/>
      <c r="AI8379" s="61"/>
      <c r="AJ8379" s="61"/>
      <c r="AK8379" s="61"/>
      <c r="AL8379" s="61"/>
      <c r="AM8379" s="61"/>
      <c r="AN8379" s="61"/>
      <c r="AO8379" s="61"/>
      <c r="AP8379" s="62"/>
      <c r="AQ8379" s="61"/>
      <c r="AR8379" s="61"/>
      <c r="AS8379" s="61"/>
      <c r="AT8379" s="61"/>
      <c r="AU8379" s="61"/>
      <c r="AV8379" s="61"/>
      <c r="AW8379" s="60"/>
    </row>
    <row r="8380" s="59" customFormat="1" customHeight="1" spans="1:49">
      <c r="A8380" s="60"/>
      <c r="B8380" s="60"/>
      <c r="C8380" s="60"/>
      <c r="D8380" s="60"/>
      <c r="H8380" s="61"/>
      <c r="I8380" s="61"/>
      <c r="J8380" s="61"/>
      <c r="K8380" s="61"/>
      <c r="L8380" s="61"/>
      <c r="M8380" s="61"/>
      <c r="N8380" s="61"/>
      <c r="O8380" s="61"/>
      <c r="P8380" s="61"/>
      <c r="Q8380" s="61"/>
      <c r="R8380" s="61"/>
      <c r="S8380" s="61"/>
      <c r="T8380" s="61"/>
      <c r="U8380" s="61"/>
      <c r="V8380" s="61"/>
      <c r="W8380" s="61"/>
      <c r="X8380" s="61"/>
      <c r="Y8380" s="61"/>
      <c r="Z8380" s="61"/>
      <c r="AA8380" s="61"/>
      <c r="AB8380" s="61"/>
      <c r="AC8380" s="61"/>
      <c r="AD8380" s="61"/>
      <c r="AE8380" s="61"/>
      <c r="AF8380" s="61"/>
      <c r="AG8380" s="61"/>
      <c r="AH8380" s="61"/>
      <c r="AI8380" s="61"/>
      <c r="AJ8380" s="61"/>
      <c r="AK8380" s="61"/>
      <c r="AL8380" s="61"/>
      <c r="AM8380" s="61"/>
      <c r="AN8380" s="61"/>
      <c r="AO8380" s="61"/>
      <c r="AP8380" s="62"/>
      <c r="AQ8380" s="61"/>
      <c r="AR8380" s="61"/>
      <c r="AS8380" s="61"/>
      <c r="AT8380" s="61"/>
      <c r="AU8380" s="61"/>
      <c r="AV8380" s="61"/>
      <c r="AW8380" s="60"/>
    </row>
    <row r="8381" s="59" customFormat="1" customHeight="1" spans="1:49">
      <c r="A8381" s="60"/>
      <c r="B8381" s="60"/>
      <c r="C8381" s="60"/>
      <c r="D8381" s="60"/>
      <c r="H8381" s="61"/>
      <c r="I8381" s="61"/>
      <c r="J8381" s="61"/>
      <c r="K8381" s="61"/>
      <c r="L8381" s="61"/>
      <c r="M8381" s="61"/>
      <c r="N8381" s="61"/>
      <c r="O8381" s="61"/>
      <c r="P8381" s="61"/>
      <c r="Q8381" s="61"/>
      <c r="R8381" s="61"/>
      <c r="S8381" s="61"/>
      <c r="T8381" s="61"/>
      <c r="U8381" s="61"/>
      <c r="V8381" s="61"/>
      <c r="W8381" s="61"/>
      <c r="X8381" s="61"/>
      <c r="Y8381" s="61"/>
      <c r="Z8381" s="61"/>
      <c r="AA8381" s="61"/>
      <c r="AB8381" s="61"/>
      <c r="AC8381" s="61"/>
      <c r="AD8381" s="61"/>
      <c r="AE8381" s="61"/>
      <c r="AF8381" s="61"/>
      <c r="AG8381" s="61"/>
      <c r="AH8381" s="61"/>
      <c r="AI8381" s="61"/>
      <c r="AJ8381" s="61"/>
      <c r="AK8381" s="61"/>
      <c r="AL8381" s="61"/>
      <c r="AM8381" s="61"/>
      <c r="AN8381" s="61"/>
      <c r="AO8381" s="61"/>
      <c r="AP8381" s="62"/>
      <c r="AQ8381" s="61"/>
      <c r="AR8381" s="61"/>
      <c r="AS8381" s="61"/>
      <c r="AT8381" s="61"/>
      <c r="AU8381" s="61"/>
      <c r="AV8381" s="61"/>
      <c r="AW8381" s="60"/>
    </row>
    <row r="8382" s="59" customFormat="1" customHeight="1" spans="1:49">
      <c r="A8382" s="60"/>
      <c r="B8382" s="60"/>
      <c r="C8382" s="60"/>
      <c r="D8382" s="60"/>
      <c r="H8382" s="61"/>
      <c r="I8382" s="61"/>
      <c r="J8382" s="61"/>
      <c r="K8382" s="61"/>
      <c r="L8382" s="61"/>
      <c r="M8382" s="61"/>
      <c r="N8382" s="61"/>
      <c r="O8382" s="61"/>
      <c r="P8382" s="61"/>
      <c r="Q8382" s="61"/>
      <c r="R8382" s="61"/>
      <c r="S8382" s="61"/>
      <c r="T8382" s="61"/>
      <c r="U8382" s="61"/>
      <c r="V8382" s="61"/>
      <c r="W8382" s="61"/>
      <c r="X8382" s="61"/>
      <c r="Y8382" s="61"/>
      <c r="Z8382" s="61"/>
      <c r="AA8382" s="61"/>
      <c r="AB8382" s="61"/>
      <c r="AC8382" s="61"/>
      <c r="AD8382" s="61"/>
      <c r="AE8382" s="61"/>
      <c r="AF8382" s="61"/>
      <c r="AG8382" s="61"/>
      <c r="AH8382" s="61"/>
      <c r="AI8382" s="61"/>
      <c r="AJ8382" s="61"/>
      <c r="AK8382" s="61"/>
      <c r="AL8382" s="61"/>
      <c r="AM8382" s="61"/>
      <c r="AN8382" s="61"/>
      <c r="AO8382" s="61"/>
      <c r="AP8382" s="62"/>
      <c r="AQ8382" s="61"/>
      <c r="AR8382" s="61"/>
      <c r="AS8382" s="61"/>
      <c r="AT8382" s="61"/>
      <c r="AU8382" s="61"/>
      <c r="AV8382" s="61"/>
      <c r="AW8382" s="60"/>
    </row>
    <row r="8383" s="59" customFormat="1" customHeight="1" spans="1:49">
      <c r="A8383" s="60"/>
      <c r="B8383" s="60"/>
      <c r="C8383" s="60"/>
      <c r="D8383" s="60"/>
      <c r="H8383" s="61"/>
      <c r="I8383" s="61"/>
      <c r="J8383" s="61"/>
      <c r="K8383" s="61"/>
      <c r="L8383" s="61"/>
      <c r="M8383" s="61"/>
      <c r="N8383" s="61"/>
      <c r="O8383" s="61"/>
      <c r="P8383" s="61"/>
      <c r="Q8383" s="61"/>
      <c r="R8383" s="61"/>
      <c r="S8383" s="61"/>
      <c r="T8383" s="61"/>
      <c r="U8383" s="61"/>
      <c r="V8383" s="61"/>
      <c r="W8383" s="61"/>
      <c r="X8383" s="61"/>
      <c r="Y8383" s="61"/>
      <c r="Z8383" s="61"/>
      <c r="AA8383" s="61"/>
      <c r="AB8383" s="61"/>
      <c r="AC8383" s="61"/>
      <c r="AD8383" s="61"/>
      <c r="AE8383" s="61"/>
      <c r="AF8383" s="61"/>
      <c r="AG8383" s="61"/>
      <c r="AH8383" s="61"/>
      <c r="AI8383" s="61"/>
      <c r="AJ8383" s="61"/>
      <c r="AK8383" s="61"/>
      <c r="AL8383" s="61"/>
      <c r="AM8383" s="61"/>
      <c r="AN8383" s="61"/>
      <c r="AO8383" s="61"/>
      <c r="AP8383" s="62"/>
      <c r="AQ8383" s="61"/>
      <c r="AR8383" s="61"/>
      <c r="AS8383" s="61"/>
      <c r="AT8383" s="61"/>
      <c r="AU8383" s="61"/>
      <c r="AV8383" s="61"/>
      <c r="AW8383" s="60"/>
    </row>
    <row r="8384" s="59" customFormat="1" customHeight="1" spans="1:49">
      <c r="A8384" s="60"/>
      <c r="B8384" s="60"/>
      <c r="C8384" s="60"/>
      <c r="D8384" s="60"/>
      <c r="H8384" s="61"/>
      <c r="I8384" s="61"/>
      <c r="J8384" s="61"/>
      <c r="K8384" s="61"/>
      <c r="L8384" s="61"/>
      <c r="M8384" s="61"/>
      <c r="N8384" s="61"/>
      <c r="O8384" s="61"/>
      <c r="P8384" s="61"/>
      <c r="Q8384" s="61"/>
      <c r="R8384" s="61"/>
      <c r="S8384" s="61"/>
      <c r="T8384" s="61"/>
      <c r="U8384" s="61"/>
      <c r="V8384" s="61"/>
      <c r="W8384" s="61"/>
      <c r="X8384" s="61"/>
      <c r="Y8384" s="61"/>
      <c r="Z8384" s="61"/>
      <c r="AA8384" s="61"/>
      <c r="AB8384" s="61"/>
      <c r="AC8384" s="61"/>
      <c r="AD8384" s="61"/>
      <c r="AE8384" s="61"/>
      <c r="AF8384" s="61"/>
      <c r="AG8384" s="61"/>
      <c r="AH8384" s="61"/>
      <c r="AI8384" s="61"/>
      <c r="AJ8384" s="61"/>
      <c r="AK8384" s="61"/>
      <c r="AL8384" s="61"/>
      <c r="AM8384" s="61"/>
      <c r="AN8384" s="61"/>
      <c r="AO8384" s="61"/>
      <c r="AP8384" s="62"/>
      <c r="AQ8384" s="61"/>
      <c r="AR8384" s="61"/>
      <c r="AS8384" s="61"/>
      <c r="AT8384" s="61"/>
      <c r="AU8384" s="61"/>
      <c r="AV8384" s="61"/>
      <c r="AW8384" s="60"/>
    </row>
    <row r="8385" s="59" customFormat="1" customHeight="1" spans="1:49">
      <c r="A8385" s="60"/>
      <c r="B8385" s="60"/>
      <c r="C8385" s="60"/>
      <c r="D8385" s="60"/>
      <c r="H8385" s="61"/>
      <c r="I8385" s="61"/>
      <c r="J8385" s="61"/>
      <c r="K8385" s="61"/>
      <c r="L8385" s="61"/>
      <c r="M8385" s="61"/>
      <c r="N8385" s="61"/>
      <c r="O8385" s="61"/>
      <c r="P8385" s="61"/>
      <c r="Q8385" s="61"/>
      <c r="R8385" s="61"/>
      <c r="S8385" s="61"/>
      <c r="T8385" s="61"/>
      <c r="U8385" s="61"/>
      <c r="V8385" s="61"/>
      <c r="W8385" s="61"/>
      <c r="X8385" s="61"/>
      <c r="Y8385" s="61"/>
      <c r="Z8385" s="61"/>
      <c r="AA8385" s="61"/>
      <c r="AB8385" s="61"/>
      <c r="AC8385" s="61"/>
      <c r="AD8385" s="61"/>
      <c r="AE8385" s="61"/>
      <c r="AF8385" s="61"/>
      <c r="AG8385" s="61"/>
      <c r="AH8385" s="61"/>
      <c r="AI8385" s="61"/>
      <c r="AJ8385" s="61"/>
      <c r="AK8385" s="61"/>
      <c r="AL8385" s="61"/>
      <c r="AM8385" s="61"/>
      <c r="AN8385" s="61"/>
      <c r="AO8385" s="61"/>
      <c r="AP8385" s="62"/>
      <c r="AQ8385" s="61"/>
      <c r="AR8385" s="61"/>
      <c r="AS8385" s="61"/>
      <c r="AT8385" s="61"/>
      <c r="AU8385" s="61"/>
      <c r="AV8385" s="61"/>
      <c r="AW8385" s="60"/>
    </row>
    <row r="8386" s="59" customFormat="1" customHeight="1" spans="1:49">
      <c r="A8386" s="60"/>
      <c r="B8386" s="60"/>
      <c r="C8386" s="60"/>
      <c r="D8386" s="60"/>
      <c r="H8386" s="61"/>
      <c r="I8386" s="61"/>
      <c r="J8386" s="61"/>
      <c r="K8386" s="61"/>
      <c r="L8386" s="61"/>
      <c r="M8386" s="61"/>
      <c r="N8386" s="61"/>
      <c r="O8386" s="61"/>
      <c r="P8386" s="61"/>
      <c r="Q8386" s="61"/>
      <c r="R8386" s="61"/>
      <c r="S8386" s="61"/>
      <c r="T8386" s="61"/>
      <c r="U8386" s="61"/>
      <c r="V8386" s="61"/>
      <c r="W8386" s="61"/>
      <c r="X8386" s="61"/>
      <c r="Y8386" s="61"/>
      <c r="Z8386" s="61"/>
      <c r="AA8386" s="61"/>
      <c r="AB8386" s="61"/>
      <c r="AC8386" s="61"/>
      <c r="AD8386" s="61"/>
      <c r="AE8386" s="61"/>
      <c r="AF8386" s="61"/>
      <c r="AG8386" s="61"/>
      <c r="AH8386" s="61"/>
      <c r="AI8386" s="61"/>
      <c r="AJ8386" s="61"/>
      <c r="AK8386" s="61"/>
      <c r="AL8386" s="61"/>
      <c r="AM8386" s="61"/>
      <c r="AN8386" s="61"/>
      <c r="AO8386" s="61"/>
      <c r="AP8386" s="62"/>
      <c r="AQ8386" s="61"/>
      <c r="AR8386" s="61"/>
      <c r="AS8386" s="61"/>
      <c r="AT8386" s="61"/>
      <c r="AU8386" s="61"/>
      <c r="AV8386" s="61"/>
      <c r="AW8386" s="60"/>
    </row>
    <row r="8387" s="59" customFormat="1" customHeight="1" spans="1:49">
      <c r="A8387" s="60"/>
      <c r="B8387" s="60"/>
      <c r="C8387" s="60"/>
      <c r="D8387" s="60"/>
      <c r="H8387" s="61"/>
      <c r="I8387" s="61"/>
      <c r="J8387" s="61"/>
      <c r="K8387" s="61"/>
      <c r="L8387" s="61"/>
      <c r="M8387" s="61"/>
      <c r="N8387" s="61"/>
      <c r="O8387" s="61"/>
      <c r="P8387" s="61"/>
      <c r="Q8387" s="61"/>
      <c r="R8387" s="61"/>
      <c r="S8387" s="61"/>
      <c r="T8387" s="61"/>
      <c r="U8387" s="61"/>
      <c r="V8387" s="61"/>
      <c r="W8387" s="61"/>
      <c r="X8387" s="61"/>
      <c r="Y8387" s="61"/>
      <c r="Z8387" s="61"/>
      <c r="AA8387" s="61"/>
      <c r="AB8387" s="61"/>
      <c r="AC8387" s="61"/>
      <c r="AD8387" s="61"/>
      <c r="AE8387" s="61"/>
      <c r="AF8387" s="61"/>
      <c r="AG8387" s="61"/>
      <c r="AH8387" s="61"/>
      <c r="AI8387" s="61"/>
      <c r="AJ8387" s="61"/>
      <c r="AK8387" s="61"/>
      <c r="AL8387" s="61"/>
      <c r="AM8387" s="61"/>
      <c r="AN8387" s="61"/>
      <c r="AO8387" s="61"/>
      <c r="AP8387" s="62"/>
      <c r="AQ8387" s="61"/>
      <c r="AR8387" s="61"/>
      <c r="AS8387" s="61"/>
      <c r="AT8387" s="61"/>
      <c r="AU8387" s="61"/>
      <c r="AV8387" s="61"/>
      <c r="AW8387" s="60"/>
    </row>
    <row r="8388" s="59" customFormat="1" customHeight="1" spans="1:49">
      <c r="A8388" s="60"/>
      <c r="B8388" s="60"/>
      <c r="C8388" s="60"/>
      <c r="D8388" s="60"/>
      <c r="H8388" s="61"/>
      <c r="I8388" s="61"/>
      <c r="J8388" s="61"/>
      <c r="K8388" s="61"/>
      <c r="L8388" s="61"/>
      <c r="M8388" s="61"/>
      <c r="N8388" s="61"/>
      <c r="O8388" s="61"/>
      <c r="P8388" s="61"/>
      <c r="Q8388" s="61"/>
      <c r="R8388" s="61"/>
      <c r="S8388" s="61"/>
      <c r="T8388" s="61"/>
      <c r="U8388" s="61"/>
      <c r="V8388" s="61"/>
      <c r="W8388" s="61"/>
      <c r="X8388" s="61"/>
      <c r="Y8388" s="61"/>
      <c r="Z8388" s="61"/>
      <c r="AA8388" s="61"/>
      <c r="AB8388" s="61"/>
      <c r="AC8388" s="61"/>
      <c r="AD8388" s="61"/>
      <c r="AE8388" s="61"/>
      <c r="AF8388" s="61"/>
      <c r="AG8388" s="61"/>
      <c r="AH8388" s="61"/>
      <c r="AI8388" s="61"/>
      <c r="AJ8388" s="61"/>
      <c r="AK8388" s="61"/>
      <c r="AL8388" s="61"/>
      <c r="AM8388" s="61"/>
      <c r="AN8388" s="61"/>
      <c r="AO8388" s="61"/>
      <c r="AP8388" s="62"/>
      <c r="AQ8388" s="61"/>
      <c r="AR8388" s="61"/>
      <c r="AS8388" s="61"/>
      <c r="AT8388" s="61"/>
      <c r="AU8388" s="61"/>
      <c r="AV8388" s="61"/>
      <c r="AW8388" s="60"/>
    </row>
    <row r="8389" s="59" customFormat="1" customHeight="1" spans="1:49">
      <c r="A8389" s="60"/>
      <c r="B8389" s="60"/>
      <c r="C8389" s="60"/>
      <c r="D8389" s="60"/>
      <c r="H8389" s="61"/>
      <c r="I8389" s="61"/>
      <c r="J8389" s="61"/>
      <c r="K8389" s="61"/>
      <c r="L8389" s="61"/>
      <c r="M8389" s="61"/>
      <c r="N8389" s="61"/>
      <c r="O8389" s="61"/>
      <c r="P8389" s="61"/>
      <c r="Q8389" s="61"/>
      <c r="R8389" s="61"/>
      <c r="S8389" s="61"/>
      <c r="T8389" s="61"/>
      <c r="U8389" s="61"/>
      <c r="V8389" s="61"/>
      <c r="W8389" s="61"/>
      <c r="X8389" s="61"/>
      <c r="Y8389" s="61"/>
      <c r="Z8389" s="61"/>
      <c r="AA8389" s="61"/>
      <c r="AB8389" s="61"/>
      <c r="AC8389" s="61"/>
      <c r="AD8389" s="61"/>
      <c r="AE8389" s="61"/>
      <c r="AF8389" s="61"/>
      <c r="AG8389" s="61"/>
      <c r="AH8389" s="61"/>
      <c r="AI8389" s="61"/>
      <c r="AJ8389" s="61"/>
      <c r="AK8389" s="61"/>
      <c r="AL8389" s="61"/>
      <c r="AM8389" s="61"/>
      <c r="AN8389" s="61"/>
      <c r="AO8389" s="61"/>
      <c r="AP8389" s="62"/>
      <c r="AQ8389" s="61"/>
      <c r="AR8389" s="61"/>
      <c r="AS8389" s="61"/>
      <c r="AT8389" s="61"/>
      <c r="AU8389" s="61"/>
      <c r="AV8389" s="61"/>
      <c r="AW8389" s="60"/>
    </row>
    <row r="8390" s="59" customFormat="1" customHeight="1" spans="1:49">
      <c r="A8390" s="60"/>
      <c r="B8390" s="60"/>
      <c r="C8390" s="60"/>
      <c r="D8390" s="60"/>
      <c r="H8390" s="61"/>
      <c r="I8390" s="61"/>
      <c r="J8390" s="61"/>
      <c r="K8390" s="61"/>
      <c r="L8390" s="61"/>
      <c r="M8390" s="61"/>
      <c r="N8390" s="61"/>
      <c r="O8390" s="61"/>
      <c r="P8390" s="61"/>
      <c r="Q8390" s="61"/>
      <c r="R8390" s="61"/>
      <c r="S8390" s="61"/>
      <c r="T8390" s="61"/>
      <c r="U8390" s="61"/>
      <c r="V8390" s="61"/>
      <c r="W8390" s="61"/>
      <c r="X8390" s="61"/>
      <c r="Y8390" s="61"/>
      <c r="Z8390" s="61"/>
      <c r="AA8390" s="61"/>
      <c r="AB8390" s="61"/>
      <c r="AC8390" s="61"/>
      <c r="AD8390" s="61"/>
      <c r="AE8390" s="61"/>
      <c r="AF8390" s="61"/>
      <c r="AG8390" s="61"/>
      <c r="AH8390" s="61"/>
      <c r="AI8390" s="61"/>
      <c r="AJ8390" s="61"/>
      <c r="AK8390" s="61"/>
      <c r="AL8390" s="61"/>
      <c r="AM8390" s="61"/>
      <c r="AN8390" s="61"/>
      <c r="AO8390" s="61"/>
      <c r="AP8390" s="62"/>
      <c r="AQ8390" s="61"/>
      <c r="AR8390" s="61"/>
      <c r="AS8390" s="61"/>
      <c r="AT8390" s="61"/>
      <c r="AU8390" s="61"/>
      <c r="AV8390" s="61"/>
      <c r="AW8390" s="60"/>
    </row>
    <row r="8391" s="59" customFormat="1" customHeight="1" spans="1:49">
      <c r="A8391" s="60"/>
      <c r="B8391" s="60"/>
      <c r="C8391" s="60"/>
      <c r="D8391" s="60"/>
      <c r="H8391" s="61"/>
      <c r="I8391" s="61"/>
      <c r="J8391" s="61"/>
      <c r="K8391" s="61"/>
      <c r="L8391" s="61"/>
      <c r="M8391" s="61"/>
      <c r="N8391" s="61"/>
      <c r="O8391" s="61"/>
      <c r="P8391" s="61"/>
      <c r="Q8391" s="61"/>
      <c r="R8391" s="61"/>
      <c r="S8391" s="61"/>
      <c r="T8391" s="61"/>
      <c r="U8391" s="61"/>
      <c r="V8391" s="61"/>
      <c r="W8391" s="61"/>
      <c r="X8391" s="61"/>
      <c r="Y8391" s="61"/>
      <c r="Z8391" s="61"/>
      <c r="AA8391" s="61"/>
      <c r="AB8391" s="61"/>
      <c r="AC8391" s="61"/>
      <c r="AD8391" s="61"/>
      <c r="AE8391" s="61"/>
      <c r="AF8391" s="61"/>
      <c r="AG8391" s="61"/>
      <c r="AH8391" s="61"/>
      <c r="AI8391" s="61"/>
      <c r="AJ8391" s="61"/>
      <c r="AK8391" s="61"/>
      <c r="AL8391" s="61"/>
      <c r="AM8391" s="61"/>
      <c r="AN8391" s="61"/>
      <c r="AO8391" s="61"/>
      <c r="AP8391" s="62"/>
      <c r="AQ8391" s="61"/>
      <c r="AR8391" s="61"/>
      <c r="AS8391" s="61"/>
      <c r="AT8391" s="61"/>
      <c r="AU8391" s="61"/>
      <c r="AV8391" s="61"/>
      <c r="AW8391" s="60"/>
    </row>
    <row r="8392" s="59" customFormat="1" customHeight="1" spans="1:49">
      <c r="A8392" s="60"/>
      <c r="B8392" s="60"/>
      <c r="C8392" s="60"/>
      <c r="D8392" s="60"/>
      <c r="H8392" s="61"/>
      <c r="I8392" s="61"/>
      <c r="J8392" s="61"/>
      <c r="K8392" s="61"/>
      <c r="L8392" s="61"/>
      <c r="M8392" s="61"/>
      <c r="N8392" s="61"/>
      <c r="O8392" s="61"/>
      <c r="P8392" s="61"/>
      <c r="Q8392" s="61"/>
      <c r="R8392" s="61"/>
      <c r="S8392" s="61"/>
      <c r="T8392" s="61"/>
      <c r="U8392" s="61"/>
      <c r="V8392" s="61"/>
      <c r="W8392" s="61"/>
      <c r="X8392" s="61"/>
      <c r="Y8392" s="61"/>
      <c r="Z8392" s="61"/>
      <c r="AA8392" s="61"/>
      <c r="AB8392" s="61"/>
      <c r="AC8392" s="61"/>
      <c r="AD8392" s="61"/>
      <c r="AE8392" s="61"/>
      <c r="AF8392" s="61"/>
      <c r="AG8392" s="61"/>
      <c r="AH8392" s="61"/>
      <c r="AI8392" s="61"/>
      <c r="AJ8392" s="61"/>
      <c r="AK8392" s="61"/>
      <c r="AL8392" s="61"/>
      <c r="AM8392" s="61"/>
      <c r="AN8392" s="61"/>
      <c r="AO8392" s="61"/>
      <c r="AP8392" s="62"/>
      <c r="AQ8392" s="61"/>
      <c r="AR8392" s="61"/>
      <c r="AS8392" s="61"/>
      <c r="AT8392" s="61"/>
      <c r="AU8392" s="61"/>
      <c r="AV8392" s="61"/>
      <c r="AW8392" s="60"/>
    </row>
    <row r="8393" s="59" customFormat="1" customHeight="1" spans="1:49">
      <c r="A8393" s="60"/>
      <c r="B8393" s="60"/>
      <c r="C8393" s="60"/>
      <c r="D8393" s="60"/>
      <c r="H8393" s="61"/>
      <c r="I8393" s="61"/>
      <c r="J8393" s="61"/>
      <c r="K8393" s="61"/>
      <c r="L8393" s="61"/>
      <c r="M8393" s="61"/>
      <c r="N8393" s="61"/>
      <c r="O8393" s="61"/>
      <c r="P8393" s="61"/>
      <c r="Q8393" s="61"/>
      <c r="R8393" s="61"/>
      <c r="S8393" s="61"/>
      <c r="T8393" s="61"/>
      <c r="U8393" s="61"/>
      <c r="V8393" s="61"/>
      <c r="W8393" s="61"/>
      <c r="X8393" s="61"/>
      <c r="Y8393" s="61"/>
      <c r="Z8393" s="61"/>
      <c r="AA8393" s="61"/>
      <c r="AB8393" s="61"/>
      <c r="AC8393" s="61"/>
      <c r="AD8393" s="61"/>
      <c r="AE8393" s="61"/>
      <c r="AF8393" s="61"/>
      <c r="AG8393" s="61"/>
      <c r="AH8393" s="61"/>
      <c r="AI8393" s="61"/>
      <c r="AJ8393" s="61"/>
      <c r="AK8393" s="61"/>
      <c r="AL8393" s="61"/>
      <c r="AM8393" s="61"/>
      <c r="AN8393" s="61"/>
      <c r="AO8393" s="61"/>
      <c r="AP8393" s="62"/>
      <c r="AQ8393" s="61"/>
      <c r="AR8393" s="61"/>
      <c r="AS8393" s="61"/>
      <c r="AT8393" s="61"/>
      <c r="AU8393" s="61"/>
      <c r="AV8393" s="61"/>
      <c r="AW8393" s="60"/>
    </row>
    <row r="8394" s="59" customFormat="1" customHeight="1" spans="1:49">
      <c r="A8394" s="60"/>
      <c r="B8394" s="60"/>
      <c r="C8394" s="60"/>
      <c r="D8394" s="60"/>
      <c r="H8394" s="61"/>
      <c r="I8394" s="61"/>
      <c r="J8394" s="61"/>
      <c r="K8394" s="61"/>
      <c r="L8394" s="61"/>
      <c r="M8394" s="61"/>
      <c r="N8394" s="61"/>
      <c r="O8394" s="61"/>
      <c r="P8394" s="61"/>
      <c r="Q8394" s="61"/>
      <c r="R8394" s="61"/>
      <c r="S8394" s="61"/>
      <c r="T8394" s="61"/>
      <c r="U8394" s="61"/>
      <c r="V8394" s="61"/>
      <c r="W8394" s="61"/>
      <c r="X8394" s="61"/>
      <c r="Y8394" s="61"/>
      <c r="Z8394" s="61"/>
      <c r="AA8394" s="61"/>
      <c r="AB8394" s="61"/>
      <c r="AC8394" s="61"/>
      <c r="AD8394" s="61"/>
      <c r="AE8394" s="61"/>
      <c r="AF8394" s="61"/>
      <c r="AG8394" s="61"/>
      <c r="AH8394" s="61"/>
      <c r="AI8394" s="61"/>
      <c r="AJ8394" s="61"/>
      <c r="AK8394" s="61"/>
      <c r="AL8394" s="61"/>
      <c r="AM8394" s="61"/>
      <c r="AN8394" s="61"/>
      <c r="AO8394" s="61"/>
      <c r="AP8394" s="62"/>
      <c r="AQ8394" s="61"/>
      <c r="AR8394" s="61"/>
      <c r="AS8394" s="61"/>
      <c r="AT8394" s="61"/>
      <c r="AU8394" s="61"/>
      <c r="AV8394" s="61"/>
      <c r="AW8394" s="60"/>
    </row>
    <row r="8395" s="59" customFormat="1" customHeight="1" spans="1:49">
      <c r="A8395" s="60"/>
      <c r="B8395" s="60"/>
      <c r="C8395" s="60"/>
      <c r="D8395" s="60"/>
      <c r="H8395" s="61"/>
      <c r="I8395" s="61"/>
      <c r="J8395" s="61"/>
      <c r="K8395" s="61"/>
      <c r="L8395" s="61"/>
      <c r="M8395" s="61"/>
      <c r="N8395" s="61"/>
      <c r="O8395" s="61"/>
      <c r="P8395" s="61"/>
      <c r="Q8395" s="61"/>
      <c r="R8395" s="61"/>
      <c r="S8395" s="61"/>
      <c r="T8395" s="61"/>
      <c r="U8395" s="61"/>
      <c r="V8395" s="61"/>
      <c r="W8395" s="61"/>
      <c r="X8395" s="61"/>
      <c r="Y8395" s="61"/>
      <c r="Z8395" s="61"/>
      <c r="AA8395" s="61"/>
      <c r="AB8395" s="61"/>
      <c r="AC8395" s="61"/>
      <c r="AD8395" s="61"/>
      <c r="AE8395" s="61"/>
      <c r="AF8395" s="61"/>
      <c r="AG8395" s="61"/>
      <c r="AH8395" s="61"/>
      <c r="AI8395" s="61"/>
      <c r="AJ8395" s="61"/>
      <c r="AK8395" s="61"/>
      <c r="AL8395" s="61"/>
      <c r="AM8395" s="61"/>
      <c r="AN8395" s="61"/>
      <c r="AO8395" s="61"/>
      <c r="AP8395" s="62"/>
      <c r="AQ8395" s="61"/>
      <c r="AR8395" s="61"/>
      <c r="AS8395" s="61"/>
      <c r="AT8395" s="61"/>
      <c r="AU8395" s="61"/>
      <c r="AV8395" s="61"/>
      <c r="AW8395" s="60"/>
    </row>
    <row r="8396" s="59" customFormat="1" customHeight="1" spans="1:49">
      <c r="A8396" s="60"/>
      <c r="B8396" s="60"/>
      <c r="C8396" s="60"/>
      <c r="D8396" s="60"/>
      <c r="H8396" s="61"/>
      <c r="I8396" s="61"/>
      <c r="J8396" s="61"/>
      <c r="K8396" s="61"/>
      <c r="L8396" s="61"/>
      <c r="M8396" s="61"/>
      <c r="N8396" s="61"/>
      <c r="O8396" s="61"/>
      <c r="P8396" s="61"/>
      <c r="Q8396" s="61"/>
      <c r="R8396" s="61"/>
      <c r="S8396" s="61"/>
      <c r="T8396" s="61"/>
      <c r="U8396" s="61"/>
      <c r="V8396" s="61"/>
      <c r="W8396" s="61"/>
      <c r="X8396" s="61"/>
      <c r="Y8396" s="61"/>
      <c r="Z8396" s="61"/>
      <c r="AA8396" s="61"/>
      <c r="AB8396" s="61"/>
      <c r="AC8396" s="61"/>
      <c r="AD8396" s="61"/>
      <c r="AE8396" s="61"/>
      <c r="AF8396" s="61"/>
      <c r="AG8396" s="61"/>
      <c r="AH8396" s="61"/>
      <c r="AI8396" s="61"/>
      <c r="AJ8396" s="61"/>
      <c r="AK8396" s="61"/>
      <c r="AL8396" s="61"/>
      <c r="AM8396" s="61"/>
      <c r="AN8396" s="61"/>
      <c r="AO8396" s="61"/>
      <c r="AP8396" s="62"/>
      <c r="AQ8396" s="61"/>
      <c r="AR8396" s="61"/>
      <c r="AS8396" s="61"/>
      <c r="AT8396" s="61"/>
      <c r="AU8396" s="61"/>
      <c r="AV8396" s="61"/>
      <c r="AW8396" s="60"/>
    </row>
    <row r="8397" s="59" customFormat="1" customHeight="1" spans="1:49">
      <c r="A8397" s="60"/>
      <c r="B8397" s="60"/>
      <c r="C8397" s="60"/>
      <c r="D8397" s="60"/>
      <c r="H8397" s="61"/>
      <c r="I8397" s="61"/>
      <c r="J8397" s="61"/>
      <c r="K8397" s="61"/>
      <c r="L8397" s="61"/>
      <c r="M8397" s="61"/>
      <c r="N8397" s="61"/>
      <c r="O8397" s="61"/>
      <c r="P8397" s="61"/>
      <c r="Q8397" s="61"/>
      <c r="R8397" s="61"/>
      <c r="S8397" s="61"/>
      <c r="T8397" s="61"/>
      <c r="U8397" s="61"/>
      <c r="V8397" s="61"/>
      <c r="W8397" s="61"/>
      <c r="X8397" s="61"/>
      <c r="Y8397" s="61"/>
      <c r="Z8397" s="61"/>
      <c r="AA8397" s="61"/>
      <c r="AB8397" s="61"/>
      <c r="AC8397" s="61"/>
      <c r="AD8397" s="61"/>
      <c r="AE8397" s="61"/>
      <c r="AF8397" s="61"/>
      <c r="AG8397" s="61"/>
      <c r="AH8397" s="61"/>
      <c r="AI8397" s="61"/>
      <c r="AJ8397" s="61"/>
      <c r="AK8397" s="61"/>
      <c r="AL8397" s="61"/>
      <c r="AM8397" s="61"/>
      <c r="AN8397" s="61"/>
      <c r="AO8397" s="61"/>
      <c r="AP8397" s="62"/>
      <c r="AQ8397" s="61"/>
      <c r="AR8397" s="61"/>
      <c r="AS8397" s="61"/>
      <c r="AT8397" s="61"/>
      <c r="AU8397" s="61"/>
      <c r="AV8397" s="61"/>
      <c r="AW8397" s="60"/>
    </row>
    <row r="8398" s="59" customFormat="1" customHeight="1" spans="1:49">
      <c r="A8398" s="60"/>
      <c r="B8398" s="60"/>
      <c r="C8398" s="60"/>
      <c r="D8398" s="60"/>
      <c r="H8398" s="61"/>
      <c r="I8398" s="61"/>
      <c r="J8398" s="61"/>
      <c r="K8398" s="61"/>
      <c r="L8398" s="61"/>
      <c r="M8398" s="61"/>
      <c r="N8398" s="61"/>
      <c r="O8398" s="61"/>
      <c r="P8398" s="61"/>
      <c r="Q8398" s="61"/>
      <c r="R8398" s="61"/>
      <c r="S8398" s="61"/>
      <c r="T8398" s="61"/>
      <c r="U8398" s="61"/>
      <c r="V8398" s="61"/>
      <c r="W8398" s="61"/>
      <c r="X8398" s="61"/>
      <c r="Y8398" s="61"/>
      <c r="Z8398" s="61"/>
      <c r="AA8398" s="61"/>
      <c r="AB8398" s="61"/>
      <c r="AC8398" s="61"/>
      <c r="AD8398" s="61"/>
      <c r="AE8398" s="61"/>
      <c r="AF8398" s="61"/>
      <c r="AG8398" s="61"/>
      <c r="AH8398" s="61"/>
      <c r="AI8398" s="61"/>
      <c r="AJ8398" s="61"/>
      <c r="AK8398" s="61"/>
      <c r="AL8398" s="61"/>
      <c r="AM8398" s="61"/>
      <c r="AN8398" s="61"/>
      <c r="AO8398" s="61"/>
      <c r="AP8398" s="62"/>
      <c r="AQ8398" s="61"/>
      <c r="AR8398" s="61"/>
      <c r="AS8398" s="61"/>
      <c r="AT8398" s="61"/>
      <c r="AU8398" s="61"/>
      <c r="AV8398" s="61"/>
      <c r="AW8398" s="60"/>
    </row>
    <row r="8399" s="59" customFormat="1" customHeight="1" spans="1:49">
      <c r="A8399" s="60"/>
      <c r="B8399" s="60"/>
      <c r="C8399" s="60"/>
      <c r="D8399" s="60"/>
      <c r="H8399" s="61"/>
      <c r="I8399" s="61"/>
      <c r="J8399" s="61"/>
      <c r="K8399" s="61"/>
      <c r="L8399" s="61"/>
      <c r="M8399" s="61"/>
      <c r="N8399" s="61"/>
      <c r="O8399" s="61"/>
      <c r="P8399" s="61"/>
      <c r="Q8399" s="61"/>
      <c r="R8399" s="61"/>
      <c r="S8399" s="61"/>
      <c r="T8399" s="61"/>
      <c r="U8399" s="61"/>
      <c r="V8399" s="61"/>
      <c r="W8399" s="61"/>
      <c r="X8399" s="61"/>
      <c r="Y8399" s="61"/>
      <c r="Z8399" s="61"/>
      <c r="AA8399" s="61"/>
      <c r="AB8399" s="61"/>
      <c r="AC8399" s="61"/>
      <c r="AD8399" s="61"/>
      <c r="AE8399" s="61"/>
      <c r="AF8399" s="61"/>
      <c r="AG8399" s="61"/>
      <c r="AH8399" s="61"/>
      <c r="AI8399" s="61"/>
      <c r="AJ8399" s="61"/>
      <c r="AK8399" s="61"/>
      <c r="AL8399" s="61"/>
      <c r="AM8399" s="61"/>
      <c r="AN8399" s="61"/>
      <c r="AO8399" s="61"/>
      <c r="AP8399" s="62"/>
      <c r="AQ8399" s="61"/>
      <c r="AR8399" s="61"/>
      <c r="AS8399" s="61"/>
      <c r="AT8399" s="61"/>
      <c r="AU8399" s="61"/>
      <c r="AV8399" s="61"/>
      <c r="AW8399" s="60"/>
    </row>
    <row r="8400" s="59" customFormat="1" customHeight="1" spans="1:49">
      <c r="A8400" s="60"/>
      <c r="B8400" s="60"/>
      <c r="C8400" s="60"/>
      <c r="D8400" s="60"/>
      <c r="H8400" s="61"/>
      <c r="I8400" s="61"/>
      <c r="J8400" s="61"/>
      <c r="K8400" s="61"/>
      <c r="L8400" s="61"/>
      <c r="M8400" s="61"/>
      <c r="N8400" s="61"/>
      <c r="O8400" s="61"/>
      <c r="P8400" s="61"/>
      <c r="Q8400" s="61"/>
      <c r="R8400" s="61"/>
      <c r="S8400" s="61"/>
      <c r="T8400" s="61"/>
      <c r="U8400" s="61"/>
      <c r="V8400" s="61"/>
      <c r="W8400" s="61"/>
      <c r="X8400" s="61"/>
      <c r="Y8400" s="61"/>
      <c r="Z8400" s="61"/>
      <c r="AA8400" s="61"/>
      <c r="AB8400" s="61"/>
      <c r="AC8400" s="61"/>
      <c r="AD8400" s="61"/>
      <c r="AE8400" s="61"/>
      <c r="AF8400" s="61"/>
      <c r="AG8400" s="61"/>
      <c r="AH8400" s="61"/>
      <c r="AI8400" s="61"/>
      <c r="AJ8400" s="61"/>
      <c r="AK8400" s="61"/>
      <c r="AL8400" s="61"/>
      <c r="AM8400" s="61"/>
      <c r="AN8400" s="61"/>
      <c r="AO8400" s="61"/>
      <c r="AP8400" s="62"/>
      <c r="AQ8400" s="61"/>
      <c r="AR8400" s="61"/>
      <c r="AS8400" s="61"/>
      <c r="AT8400" s="61"/>
      <c r="AU8400" s="61"/>
      <c r="AV8400" s="61"/>
      <c r="AW8400" s="60"/>
    </row>
    <row r="8401" s="59" customFormat="1" customHeight="1" spans="1:49">
      <c r="A8401" s="60"/>
      <c r="B8401" s="60"/>
      <c r="C8401" s="60"/>
      <c r="D8401" s="60"/>
      <c r="H8401" s="61"/>
      <c r="I8401" s="61"/>
      <c r="J8401" s="61"/>
      <c r="K8401" s="61"/>
      <c r="L8401" s="61"/>
      <c r="M8401" s="61"/>
      <c r="N8401" s="61"/>
      <c r="O8401" s="61"/>
      <c r="P8401" s="61"/>
      <c r="Q8401" s="61"/>
      <c r="R8401" s="61"/>
      <c r="S8401" s="61"/>
      <c r="T8401" s="61"/>
      <c r="U8401" s="61"/>
      <c r="V8401" s="61"/>
      <c r="W8401" s="61"/>
      <c r="X8401" s="61"/>
      <c r="Y8401" s="61"/>
      <c r="Z8401" s="61"/>
      <c r="AA8401" s="61"/>
      <c r="AB8401" s="61"/>
      <c r="AC8401" s="61"/>
      <c r="AD8401" s="61"/>
      <c r="AE8401" s="61"/>
      <c r="AF8401" s="61"/>
      <c r="AG8401" s="61"/>
      <c r="AH8401" s="61"/>
      <c r="AI8401" s="61"/>
      <c r="AJ8401" s="61"/>
      <c r="AK8401" s="61"/>
      <c r="AL8401" s="61"/>
      <c r="AM8401" s="61"/>
      <c r="AN8401" s="61"/>
      <c r="AO8401" s="61"/>
      <c r="AP8401" s="62"/>
      <c r="AQ8401" s="61"/>
      <c r="AR8401" s="61"/>
      <c r="AS8401" s="61"/>
      <c r="AT8401" s="61"/>
      <c r="AU8401" s="61"/>
      <c r="AV8401" s="61"/>
      <c r="AW8401" s="60"/>
    </row>
    <row r="8402" s="59" customFormat="1" customHeight="1" spans="1:49">
      <c r="A8402" s="60"/>
      <c r="B8402" s="60"/>
      <c r="C8402" s="60"/>
      <c r="D8402" s="60"/>
      <c r="H8402" s="61"/>
      <c r="I8402" s="61"/>
      <c r="J8402" s="61"/>
      <c r="K8402" s="61"/>
      <c r="L8402" s="61"/>
      <c r="M8402" s="61"/>
      <c r="N8402" s="61"/>
      <c r="O8402" s="61"/>
      <c r="P8402" s="61"/>
      <c r="Q8402" s="61"/>
      <c r="R8402" s="61"/>
      <c r="S8402" s="61"/>
      <c r="T8402" s="61"/>
      <c r="U8402" s="61"/>
      <c r="V8402" s="61"/>
      <c r="W8402" s="61"/>
      <c r="X8402" s="61"/>
      <c r="Y8402" s="61"/>
      <c r="Z8402" s="61"/>
      <c r="AA8402" s="61"/>
      <c r="AB8402" s="61"/>
      <c r="AC8402" s="61"/>
      <c r="AD8402" s="61"/>
      <c r="AE8402" s="61"/>
      <c r="AF8402" s="61"/>
      <c r="AG8402" s="61"/>
      <c r="AH8402" s="61"/>
      <c r="AI8402" s="61"/>
      <c r="AJ8402" s="61"/>
      <c r="AK8402" s="61"/>
      <c r="AL8402" s="61"/>
      <c r="AM8402" s="61"/>
      <c r="AN8402" s="61"/>
      <c r="AO8402" s="61"/>
      <c r="AP8402" s="62"/>
      <c r="AQ8402" s="61"/>
      <c r="AR8402" s="61"/>
      <c r="AS8402" s="61"/>
      <c r="AT8402" s="61"/>
      <c r="AU8402" s="61"/>
      <c r="AV8402" s="61"/>
      <c r="AW8402" s="60"/>
    </row>
    <row r="8403" s="59" customFormat="1" customHeight="1" spans="1:49">
      <c r="A8403" s="60"/>
      <c r="B8403" s="60"/>
      <c r="C8403" s="60"/>
      <c r="D8403" s="60"/>
      <c r="H8403" s="61"/>
      <c r="I8403" s="61"/>
      <c r="J8403" s="61"/>
      <c r="K8403" s="61"/>
      <c r="L8403" s="61"/>
      <c r="M8403" s="61"/>
      <c r="N8403" s="61"/>
      <c r="O8403" s="61"/>
      <c r="P8403" s="61"/>
      <c r="Q8403" s="61"/>
      <c r="R8403" s="61"/>
      <c r="S8403" s="61"/>
      <c r="T8403" s="61"/>
      <c r="U8403" s="61"/>
      <c r="V8403" s="61"/>
      <c r="W8403" s="61"/>
      <c r="X8403" s="61"/>
      <c r="Y8403" s="61"/>
      <c r="Z8403" s="61"/>
      <c r="AA8403" s="61"/>
      <c r="AB8403" s="61"/>
      <c r="AC8403" s="61"/>
      <c r="AD8403" s="61"/>
      <c r="AE8403" s="61"/>
      <c r="AF8403" s="61"/>
      <c r="AG8403" s="61"/>
      <c r="AH8403" s="61"/>
      <c r="AI8403" s="61"/>
      <c r="AJ8403" s="61"/>
      <c r="AK8403" s="61"/>
      <c r="AL8403" s="61"/>
      <c r="AM8403" s="61"/>
      <c r="AN8403" s="61"/>
      <c r="AO8403" s="61"/>
      <c r="AP8403" s="62"/>
      <c r="AQ8403" s="61"/>
      <c r="AR8403" s="61"/>
      <c r="AS8403" s="61"/>
      <c r="AT8403" s="61"/>
      <c r="AU8403" s="61"/>
      <c r="AV8403" s="61"/>
      <c r="AW8403" s="60"/>
    </row>
    <row r="8404" s="59" customFormat="1" customHeight="1" spans="1:49">
      <c r="A8404" s="60"/>
      <c r="B8404" s="60"/>
      <c r="C8404" s="60"/>
      <c r="D8404" s="60"/>
      <c r="H8404" s="61"/>
      <c r="I8404" s="61"/>
      <c r="J8404" s="61"/>
      <c r="K8404" s="61"/>
      <c r="L8404" s="61"/>
      <c r="M8404" s="61"/>
      <c r="N8404" s="61"/>
      <c r="O8404" s="61"/>
      <c r="P8404" s="61"/>
      <c r="Q8404" s="61"/>
      <c r="R8404" s="61"/>
      <c r="S8404" s="61"/>
      <c r="T8404" s="61"/>
      <c r="U8404" s="61"/>
      <c r="V8404" s="61"/>
      <c r="W8404" s="61"/>
      <c r="X8404" s="61"/>
      <c r="Y8404" s="61"/>
      <c r="Z8404" s="61"/>
      <c r="AA8404" s="61"/>
      <c r="AB8404" s="61"/>
      <c r="AC8404" s="61"/>
      <c r="AD8404" s="61"/>
      <c r="AE8404" s="61"/>
      <c r="AF8404" s="61"/>
      <c r="AG8404" s="61"/>
      <c r="AH8404" s="61"/>
      <c r="AI8404" s="61"/>
      <c r="AJ8404" s="61"/>
      <c r="AK8404" s="61"/>
      <c r="AL8404" s="61"/>
      <c r="AM8404" s="61"/>
      <c r="AN8404" s="61"/>
      <c r="AO8404" s="61"/>
      <c r="AP8404" s="62"/>
      <c r="AQ8404" s="61"/>
      <c r="AR8404" s="61"/>
      <c r="AS8404" s="61"/>
      <c r="AT8404" s="61"/>
      <c r="AU8404" s="61"/>
      <c r="AV8404" s="61"/>
      <c r="AW8404" s="60"/>
    </row>
    <row r="8405" s="59" customFormat="1" customHeight="1" spans="1:49">
      <c r="A8405" s="60"/>
      <c r="B8405" s="60"/>
      <c r="C8405" s="60"/>
      <c r="D8405" s="60"/>
      <c r="H8405" s="61"/>
      <c r="I8405" s="61"/>
      <c r="J8405" s="61"/>
      <c r="K8405" s="61"/>
      <c r="L8405" s="61"/>
      <c r="M8405" s="61"/>
      <c r="N8405" s="61"/>
      <c r="O8405" s="61"/>
      <c r="P8405" s="61"/>
      <c r="Q8405" s="61"/>
      <c r="R8405" s="61"/>
      <c r="S8405" s="61"/>
      <c r="T8405" s="61"/>
      <c r="U8405" s="61"/>
      <c r="V8405" s="61"/>
      <c r="W8405" s="61"/>
      <c r="X8405" s="61"/>
      <c r="Y8405" s="61"/>
      <c r="Z8405" s="61"/>
      <c r="AA8405" s="61"/>
      <c r="AB8405" s="61"/>
      <c r="AC8405" s="61"/>
      <c r="AD8405" s="61"/>
      <c r="AE8405" s="61"/>
      <c r="AF8405" s="61"/>
      <c r="AG8405" s="61"/>
      <c r="AH8405" s="61"/>
      <c r="AI8405" s="61"/>
      <c r="AJ8405" s="61"/>
      <c r="AK8405" s="61"/>
      <c r="AL8405" s="61"/>
      <c r="AM8405" s="61"/>
      <c r="AN8405" s="61"/>
      <c r="AO8405" s="61"/>
      <c r="AP8405" s="62"/>
      <c r="AQ8405" s="61"/>
      <c r="AR8405" s="61"/>
      <c r="AS8405" s="61"/>
      <c r="AT8405" s="61"/>
      <c r="AU8405" s="61"/>
      <c r="AV8405" s="61"/>
      <c r="AW8405" s="60"/>
    </row>
    <row r="8406" s="59" customFormat="1" customHeight="1" spans="1:49">
      <c r="A8406" s="60"/>
      <c r="B8406" s="60"/>
      <c r="C8406" s="60"/>
      <c r="D8406" s="60"/>
      <c r="H8406" s="61"/>
      <c r="I8406" s="61"/>
      <c r="J8406" s="61"/>
      <c r="K8406" s="61"/>
      <c r="L8406" s="61"/>
      <c r="M8406" s="61"/>
      <c r="N8406" s="61"/>
      <c r="O8406" s="61"/>
      <c r="P8406" s="61"/>
      <c r="Q8406" s="61"/>
      <c r="R8406" s="61"/>
      <c r="S8406" s="61"/>
      <c r="T8406" s="61"/>
      <c r="U8406" s="61"/>
      <c r="V8406" s="61"/>
      <c r="W8406" s="61"/>
      <c r="X8406" s="61"/>
      <c r="Y8406" s="61"/>
      <c r="Z8406" s="61"/>
      <c r="AA8406" s="61"/>
      <c r="AB8406" s="61"/>
      <c r="AC8406" s="61"/>
      <c r="AD8406" s="61"/>
      <c r="AE8406" s="61"/>
      <c r="AF8406" s="61"/>
      <c r="AG8406" s="61"/>
      <c r="AH8406" s="61"/>
      <c r="AI8406" s="61"/>
      <c r="AJ8406" s="61"/>
      <c r="AK8406" s="61"/>
      <c r="AL8406" s="61"/>
      <c r="AM8406" s="61"/>
      <c r="AN8406" s="61"/>
      <c r="AO8406" s="61"/>
      <c r="AP8406" s="62"/>
      <c r="AQ8406" s="61"/>
      <c r="AR8406" s="61"/>
      <c r="AS8406" s="61"/>
      <c r="AT8406" s="61"/>
      <c r="AU8406" s="61"/>
      <c r="AV8406" s="61"/>
      <c r="AW8406" s="60"/>
    </row>
    <row r="8407" s="59" customFormat="1" customHeight="1" spans="1:49">
      <c r="A8407" s="60"/>
      <c r="B8407" s="60"/>
      <c r="C8407" s="60"/>
      <c r="D8407" s="60"/>
      <c r="H8407" s="61"/>
      <c r="I8407" s="61"/>
      <c r="J8407" s="61"/>
      <c r="K8407" s="61"/>
      <c r="L8407" s="61"/>
      <c r="M8407" s="61"/>
      <c r="N8407" s="61"/>
      <c r="O8407" s="61"/>
      <c r="P8407" s="61"/>
      <c r="Q8407" s="61"/>
      <c r="R8407" s="61"/>
      <c r="S8407" s="61"/>
      <c r="T8407" s="61"/>
      <c r="U8407" s="61"/>
      <c r="V8407" s="61"/>
      <c r="W8407" s="61"/>
      <c r="X8407" s="61"/>
      <c r="Y8407" s="61"/>
      <c r="Z8407" s="61"/>
      <c r="AA8407" s="61"/>
      <c r="AB8407" s="61"/>
      <c r="AC8407" s="61"/>
      <c r="AD8407" s="61"/>
      <c r="AE8407" s="61"/>
      <c r="AF8407" s="61"/>
      <c r="AG8407" s="61"/>
      <c r="AH8407" s="61"/>
      <c r="AI8407" s="61"/>
      <c r="AJ8407" s="61"/>
      <c r="AK8407" s="61"/>
      <c r="AL8407" s="61"/>
      <c r="AM8407" s="61"/>
      <c r="AN8407" s="61"/>
      <c r="AO8407" s="61"/>
      <c r="AP8407" s="62"/>
      <c r="AQ8407" s="61"/>
      <c r="AR8407" s="61"/>
      <c r="AS8407" s="61"/>
      <c r="AT8407" s="61"/>
      <c r="AU8407" s="61"/>
      <c r="AV8407" s="61"/>
      <c r="AW8407" s="60"/>
    </row>
    <row r="8408" s="59" customFormat="1" customHeight="1" spans="1:49">
      <c r="A8408" s="60"/>
      <c r="B8408" s="60"/>
      <c r="C8408" s="60"/>
      <c r="D8408" s="60"/>
      <c r="H8408" s="61"/>
      <c r="I8408" s="61"/>
      <c r="J8408" s="61"/>
      <c r="K8408" s="61"/>
      <c r="L8408" s="61"/>
      <c r="M8408" s="61"/>
      <c r="N8408" s="61"/>
      <c r="O8408" s="61"/>
      <c r="P8408" s="61"/>
      <c r="Q8408" s="61"/>
      <c r="R8408" s="61"/>
      <c r="S8408" s="61"/>
      <c r="T8408" s="61"/>
      <c r="U8408" s="61"/>
      <c r="V8408" s="61"/>
      <c r="W8408" s="61"/>
      <c r="X8408" s="61"/>
      <c r="Y8408" s="61"/>
      <c r="Z8408" s="61"/>
      <c r="AA8408" s="61"/>
      <c r="AB8408" s="61"/>
      <c r="AC8408" s="61"/>
      <c r="AD8408" s="61"/>
      <c r="AE8408" s="61"/>
      <c r="AF8408" s="61"/>
      <c r="AG8408" s="61"/>
      <c r="AH8408" s="61"/>
      <c r="AI8408" s="61"/>
      <c r="AJ8408" s="61"/>
      <c r="AK8408" s="61"/>
      <c r="AL8408" s="61"/>
      <c r="AM8408" s="61"/>
      <c r="AN8408" s="61"/>
      <c r="AO8408" s="61"/>
      <c r="AP8408" s="62"/>
      <c r="AQ8408" s="61"/>
      <c r="AR8408" s="61"/>
      <c r="AS8408" s="61"/>
      <c r="AT8408" s="61"/>
      <c r="AU8408" s="61"/>
      <c r="AV8408" s="61"/>
      <c r="AW8408" s="60"/>
    </row>
    <row r="8409" s="59" customFormat="1" customHeight="1" spans="1:49">
      <c r="A8409" s="60"/>
      <c r="B8409" s="60"/>
      <c r="C8409" s="60"/>
      <c r="D8409" s="60"/>
      <c r="H8409" s="61"/>
      <c r="I8409" s="61"/>
      <c r="J8409" s="61"/>
      <c r="K8409" s="61"/>
      <c r="L8409" s="61"/>
      <c r="M8409" s="61"/>
      <c r="N8409" s="61"/>
      <c r="O8409" s="61"/>
      <c r="P8409" s="61"/>
      <c r="Q8409" s="61"/>
      <c r="R8409" s="61"/>
      <c r="S8409" s="61"/>
      <c r="T8409" s="61"/>
      <c r="U8409" s="61"/>
      <c r="V8409" s="61"/>
      <c r="W8409" s="61"/>
      <c r="X8409" s="61"/>
      <c r="Y8409" s="61"/>
      <c r="Z8409" s="61"/>
      <c r="AA8409" s="61"/>
      <c r="AB8409" s="61"/>
      <c r="AC8409" s="61"/>
      <c r="AD8409" s="61"/>
      <c r="AE8409" s="61"/>
      <c r="AF8409" s="61"/>
      <c r="AG8409" s="61"/>
      <c r="AH8409" s="61"/>
      <c r="AI8409" s="61"/>
      <c r="AJ8409" s="61"/>
      <c r="AK8409" s="61"/>
      <c r="AL8409" s="61"/>
      <c r="AM8409" s="61"/>
      <c r="AN8409" s="61"/>
      <c r="AO8409" s="61"/>
      <c r="AP8409" s="62"/>
      <c r="AQ8409" s="61"/>
      <c r="AR8409" s="61"/>
      <c r="AS8409" s="61"/>
      <c r="AT8409" s="61"/>
      <c r="AU8409" s="61"/>
      <c r="AV8409" s="61"/>
      <c r="AW8409" s="60"/>
    </row>
    <row r="8410" s="59" customFormat="1" customHeight="1" spans="1:49">
      <c r="A8410" s="60"/>
      <c r="B8410" s="60"/>
      <c r="C8410" s="60"/>
      <c r="D8410" s="60"/>
      <c r="H8410" s="61"/>
      <c r="I8410" s="61"/>
      <c r="J8410" s="61"/>
      <c r="K8410" s="61"/>
      <c r="L8410" s="61"/>
      <c r="M8410" s="61"/>
      <c r="N8410" s="61"/>
      <c r="O8410" s="61"/>
      <c r="P8410" s="61"/>
      <c r="Q8410" s="61"/>
      <c r="R8410" s="61"/>
      <c r="S8410" s="61"/>
      <c r="T8410" s="61"/>
      <c r="U8410" s="61"/>
      <c r="V8410" s="61"/>
      <c r="W8410" s="61"/>
      <c r="X8410" s="61"/>
      <c r="Y8410" s="61"/>
      <c r="Z8410" s="61"/>
      <c r="AA8410" s="61"/>
      <c r="AB8410" s="61"/>
      <c r="AC8410" s="61"/>
      <c r="AD8410" s="61"/>
      <c r="AE8410" s="61"/>
      <c r="AF8410" s="61"/>
      <c r="AG8410" s="61"/>
      <c r="AH8410" s="61"/>
      <c r="AI8410" s="61"/>
      <c r="AJ8410" s="61"/>
      <c r="AK8410" s="61"/>
      <c r="AL8410" s="61"/>
      <c r="AM8410" s="61"/>
      <c r="AN8410" s="61"/>
      <c r="AO8410" s="61"/>
      <c r="AP8410" s="62"/>
      <c r="AQ8410" s="61"/>
      <c r="AR8410" s="61"/>
      <c r="AS8410" s="61"/>
      <c r="AT8410" s="61"/>
      <c r="AU8410" s="61"/>
      <c r="AV8410" s="61"/>
      <c r="AW8410" s="60"/>
    </row>
    <row r="8411" s="59" customFormat="1" customHeight="1" spans="1:49">
      <c r="A8411" s="60"/>
      <c r="B8411" s="60"/>
      <c r="C8411" s="60"/>
      <c r="D8411" s="60"/>
      <c r="H8411" s="61"/>
      <c r="I8411" s="61"/>
      <c r="J8411" s="61"/>
      <c r="K8411" s="61"/>
      <c r="L8411" s="61"/>
      <c r="M8411" s="61"/>
      <c r="N8411" s="61"/>
      <c r="O8411" s="61"/>
      <c r="P8411" s="61"/>
      <c r="Q8411" s="61"/>
      <c r="R8411" s="61"/>
      <c r="S8411" s="61"/>
      <c r="T8411" s="61"/>
      <c r="U8411" s="61"/>
      <c r="V8411" s="61"/>
      <c r="W8411" s="61"/>
      <c r="X8411" s="61"/>
      <c r="Y8411" s="61"/>
      <c r="Z8411" s="61"/>
      <c r="AA8411" s="61"/>
      <c r="AB8411" s="61"/>
      <c r="AC8411" s="61"/>
      <c r="AD8411" s="61"/>
      <c r="AE8411" s="61"/>
      <c r="AF8411" s="61"/>
      <c r="AG8411" s="61"/>
      <c r="AH8411" s="61"/>
      <c r="AI8411" s="61"/>
      <c r="AJ8411" s="61"/>
      <c r="AK8411" s="61"/>
      <c r="AL8411" s="61"/>
      <c r="AM8411" s="61"/>
      <c r="AN8411" s="61"/>
      <c r="AO8411" s="61"/>
      <c r="AP8411" s="62"/>
      <c r="AQ8411" s="61"/>
      <c r="AR8411" s="61"/>
      <c r="AS8411" s="61"/>
      <c r="AT8411" s="61"/>
      <c r="AU8411" s="61"/>
      <c r="AV8411" s="61"/>
      <c r="AW8411" s="60"/>
    </row>
    <row r="8412" s="59" customFormat="1" customHeight="1" spans="1:49">
      <c r="A8412" s="60"/>
      <c r="B8412" s="60"/>
      <c r="C8412" s="60"/>
      <c r="D8412" s="60"/>
      <c r="H8412" s="61"/>
      <c r="I8412" s="61"/>
      <c r="J8412" s="61"/>
      <c r="K8412" s="61"/>
      <c r="L8412" s="61"/>
      <c r="M8412" s="61"/>
      <c r="N8412" s="61"/>
      <c r="O8412" s="61"/>
      <c r="P8412" s="61"/>
      <c r="Q8412" s="61"/>
      <c r="R8412" s="61"/>
      <c r="S8412" s="61"/>
      <c r="T8412" s="61"/>
      <c r="U8412" s="61"/>
      <c r="V8412" s="61"/>
      <c r="W8412" s="61"/>
      <c r="X8412" s="61"/>
      <c r="Y8412" s="61"/>
      <c r="Z8412" s="61"/>
      <c r="AA8412" s="61"/>
      <c r="AB8412" s="61"/>
      <c r="AC8412" s="61"/>
      <c r="AD8412" s="61"/>
      <c r="AE8412" s="61"/>
      <c r="AF8412" s="61"/>
      <c r="AG8412" s="61"/>
      <c r="AH8412" s="61"/>
      <c r="AI8412" s="61"/>
      <c r="AJ8412" s="61"/>
      <c r="AK8412" s="61"/>
      <c r="AL8412" s="61"/>
      <c r="AM8412" s="61"/>
      <c r="AN8412" s="61"/>
      <c r="AO8412" s="61"/>
      <c r="AP8412" s="62"/>
      <c r="AQ8412" s="61"/>
      <c r="AR8412" s="61"/>
      <c r="AS8412" s="61"/>
      <c r="AT8412" s="61"/>
      <c r="AU8412" s="61"/>
      <c r="AV8412" s="61"/>
      <c r="AW8412" s="60"/>
    </row>
    <row r="8413" s="59" customFormat="1" customHeight="1" spans="1:49">
      <c r="A8413" s="60"/>
      <c r="B8413" s="60"/>
      <c r="C8413" s="60"/>
      <c r="D8413" s="60"/>
      <c r="H8413" s="61"/>
      <c r="I8413" s="61"/>
      <c r="J8413" s="61"/>
      <c r="K8413" s="61"/>
      <c r="L8413" s="61"/>
      <c r="M8413" s="61"/>
      <c r="N8413" s="61"/>
      <c r="O8413" s="61"/>
      <c r="P8413" s="61"/>
      <c r="Q8413" s="61"/>
      <c r="R8413" s="61"/>
      <c r="S8413" s="61"/>
      <c r="T8413" s="61"/>
      <c r="U8413" s="61"/>
      <c r="V8413" s="61"/>
      <c r="W8413" s="61"/>
      <c r="X8413" s="61"/>
      <c r="Y8413" s="61"/>
      <c r="Z8413" s="61"/>
      <c r="AA8413" s="61"/>
      <c r="AB8413" s="61"/>
      <c r="AC8413" s="61"/>
      <c r="AD8413" s="61"/>
      <c r="AE8413" s="61"/>
      <c r="AF8413" s="61"/>
      <c r="AG8413" s="61"/>
      <c r="AH8413" s="61"/>
      <c r="AI8413" s="61"/>
      <c r="AJ8413" s="61"/>
      <c r="AK8413" s="61"/>
      <c r="AL8413" s="61"/>
      <c r="AM8413" s="61"/>
      <c r="AN8413" s="61"/>
      <c r="AO8413" s="61"/>
      <c r="AP8413" s="62"/>
      <c r="AQ8413" s="61"/>
      <c r="AR8413" s="61"/>
      <c r="AS8413" s="61"/>
      <c r="AT8413" s="61"/>
      <c r="AU8413" s="61"/>
      <c r="AV8413" s="61"/>
      <c r="AW8413" s="60"/>
    </row>
    <row r="8414" s="59" customFormat="1" customHeight="1" spans="1:49">
      <c r="A8414" s="60"/>
      <c r="B8414" s="60"/>
      <c r="C8414" s="60"/>
      <c r="D8414" s="60"/>
      <c r="H8414" s="61"/>
      <c r="I8414" s="61"/>
      <c r="J8414" s="61"/>
      <c r="K8414" s="61"/>
      <c r="L8414" s="61"/>
      <c r="M8414" s="61"/>
      <c r="N8414" s="61"/>
      <c r="O8414" s="61"/>
      <c r="P8414" s="61"/>
      <c r="Q8414" s="61"/>
      <c r="R8414" s="61"/>
      <c r="S8414" s="61"/>
      <c r="T8414" s="61"/>
      <c r="U8414" s="61"/>
      <c r="V8414" s="61"/>
      <c r="W8414" s="61"/>
      <c r="X8414" s="61"/>
      <c r="Y8414" s="61"/>
      <c r="Z8414" s="61"/>
      <c r="AA8414" s="61"/>
      <c r="AB8414" s="61"/>
      <c r="AC8414" s="61"/>
      <c r="AD8414" s="61"/>
      <c r="AE8414" s="61"/>
      <c r="AF8414" s="61"/>
      <c r="AG8414" s="61"/>
      <c r="AH8414" s="61"/>
      <c r="AI8414" s="61"/>
      <c r="AJ8414" s="61"/>
      <c r="AK8414" s="61"/>
      <c r="AL8414" s="61"/>
      <c r="AM8414" s="61"/>
      <c r="AN8414" s="61"/>
      <c r="AO8414" s="61"/>
      <c r="AP8414" s="62"/>
      <c r="AQ8414" s="61"/>
      <c r="AR8414" s="61"/>
      <c r="AS8414" s="61"/>
      <c r="AT8414" s="61"/>
      <c r="AU8414" s="61"/>
      <c r="AV8414" s="61"/>
      <c r="AW8414" s="60"/>
    </row>
    <row r="8415" s="59" customFormat="1" customHeight="1" spans="1:49">
      <c r="A8415" s="60"/>
      <c r="B8415" s="60"/>
      <c r="C8415" s="60"/>
      <c r="D8415" s="60"/>
      <c r="H8415" s="61"/>
      <c r="I8415" s="61"/>
      <c r="J8415" s="61"/>
      <c r="K8415" s="61"/>
      <c r="L8415" s="61"/>
      <c r="M8415" s="61"/>
      <c r="N8415" s="61"/>
      <c r="O8415" s="61"/>
      <c r="P8415" s="61"/>
      <c r="Q8415" s="61"/>
      <c r="R8415" s="61"/>
      <c r="S8415" s="61"/>
      <c r="T8415" s="61"/>
      <c r="U8415" s="61"/>
      <c r="V8415" s="61"/>
      <c r="W8415" s="61"/>
      <c r="X8415" s="61"/>
      <c r="Y8415" s="61"/>
      <c r="Z8415" s="61"/>
      <c r="AA8415" s="61"/>
      <c r="AB8415" s="61"/>
      <c r="AC8415" s="61"/>
      <c r="AD8415" s="61"/>
      <c r="AE8415" s="61"/>
      <c r="AF8415" s="61"/>
      <c r="AG8415" s="61"/>
      <c r="AH8415" s="61"/>
      <c r="AI8415" s="61"/>
      <c r="AJ8415" s="61"/>
      <c r="AK8415" s="61"/>
      <c r="AL8415" s="61"/>
      <c r="AM8415" s="61"/>
      <c r="AN8415" s="61"/>
      <c r="AO8415" s="61"/>
      <c r="AP8415" s="62"/>
      <c r="AQ8415" s="61"/>
      <c r="AR8415" s="61"/>
      <c r="AS8415" s="61"/>
      <c r="AT8415" s="61"/>
      <c r="AU8415" s="61"/>
      <c r="AV8415" s="61"/>
      <c r="AW8415" s="60"/>
    </row>
    <row r="8416" s="59" customFormat="1" customHeight="1" spans="1:49">
      <c r="A8416" s="60"/>
      <c r="B8416" s="60"/>
      <c r="C8416" s="60"/>
      <c r="D8416" s="60"/>
      <c r="H8416" s="61"/>
      <c r="I8416" s="61"/>
      <c r="J8416" s="61"/>
      <c r="K8416" s="61"/>
      <c r="L8416" s="61"/>
      <c r="M8416" s="61"/>
      <c r="N8416" s="61"/>
      <c r="O8416" s="61"/>
      <c r="P8416" s="61"/>
      <c r="Q8416" s="61"/>
      <c r="R8416" s="61"/>
      <c r="S8416" s="61"/>
      <c r="T8416" s="61"/>
      <c r="U8416" s="61"/>
      <c r="V8416" s="61"/>
      <c r="W8416" s="61"/>
      <c r="X8416" s="61"/>
      <c r="Y8416" s="61"/>
      <c r="Z8416" s="61"/>
      <c r="AA8416" s="61"/>
      <c r="AB8416" s="61"/>
      <c r="AC8416" s="61"/>
      <c r="AD8416" s="61"/>
      <c r="AE8416" s="61"/>
      <c r="AF8416" s="61"/>
      <c r="AG8416" s="61"/>
      <c r="AH8416" s="61"/>
      <c r="AI8416" s="61"/>
      <c r="AJ8416" s="61"/>
      <c r="AK8416" s="61"/>
      <c r="AL8416" s="61"/>
      <c r="AM8416" s="61"/>
      <c r="AN8416" s="61"/>
      <c r="AO8416" s="61"/>
      <c r="AP8416" s="62"/>
      <c r="AQ8416" s="61"/>
      <c r="AR8416" s="61"/>
      <c r="AS8416" s="61"/>
      <c r="AT8416" s="61"/>
      <c r="AU8416" s="61"/>
      <c r="AV8416" s="61"/>
      <c r="AW8416" s="60"/>
    </row>
    <row r="8417" s="59" customFormat="1" customHeight="1" spans="1:49">
      <c r="A8417" s="60"/>
      <c r="B8417" s="60"/>
      <c r="C8417" s="60"/>
      <c r="D8417" s="60"/>
      <c r="H8417" s="61"/>
      <c r="I8417" s="61"/>
      <c r="J8417" s="61"/>
      <c r="K8417" s="61"/>
      <c r="L8417" s="61"/>
      <c r="M8417" s="61"/>
      <c r="N8417" s="61"/>
      <c r="O8417" s="61"/>
      <c r="P8417" s="61"/>
      <c r="Q8417" s="61"/>
      <c r="R8417" s="61"/>
      <c r="S8417" s="61"/>
      <c r="T8417" s="61"/>
      <c r="U8417" s="61"/>
      <c r="V8417" s="61"/>
      <c r="W8417" s="61"/>
      <c r="X8417" s="61"/>
      <c r="Y8417" s="61"/>
      <c r="Z8417" s="61"/>
      <c r="AA8417" s="61"/>
      <c r="AB8417" s="61"/>
      <c r="AC8417" s="61"/>
      <c r="AD8417" s="61"/>
      <c r="AE8417" s="61"/>
      <c r="AF8417" s="61"/>
      <c r="AG8417" s="61"/>
      <c r="AH8417" s="61"/>
      <c r="AI8417" s="61"/>
      <c r="AJ8417" s="61"/>
      <c r="AK8417" s="61"/>
      <c r="AL8417" s="61"/>
      <c r="AM8417" s="61"/>
      <c r="AN8417" s="61"/>
      <c r="AO8417" s="61"/>
      <c r="AP8417" s="62"/>
      <c r="AQ8417" s="61"/>
      <c r="AR8417" s="61"/>
      <c r="AS8417" s="61"/>
      <c r="AT8417" s="61"/>
      <c r="AU8417" s="61"/>
      <c r="AV8417" s="61"/>
      <c r="AW8417" s="60"/>
    </row>
    <row r="8418" s="59" customFormat="1" customHeight="1" spans="1:49">
      <c r="A8418" s="60"/>
      <c r="B8418" s="60"/>
      <c r="C8418" s="60"/>
      <c r="D8418" s="60"/>
      <c r="H8418" s="61"/>
      <c r="I8418" s="61"/>
      <c r="J8418" s="61"/>
      <c r="K8418" s="61"/>
      <c r="L8418" s="61"/>
      <c r="M8418" s="61"/>
      <c r="N8418" s="61"/>
      <c r="O8418" s="61"/>
      <c r="P8418" s="61"/>
      <c r="Q8418" s="61"/>
      <c r="R8418" s="61"/>
      <c r="S8418" s="61"/>
      <c r="T8418" s="61"/>
      <c r="U8418" s="61"/>
      <c r="V8418" s="61"/>
      <c r="W8418" s="61"/>
      <c r="X8418" s="61"/>
      <c r="Y8418" s="61"/>
      <c r="Z8418" s="61"/>
      <c r="AA8418" s="61"/>
      <c r="AB8418" s="61"/>
      <c r="AC8418" s="61"/>
      <c r="AD8418" s="61"/>
      <c r="AE8418" s="61"/>
      <c r="AF8418" s="61"/>
      <c r="AG8418" s="61"/>
      <c r="AH8418" s="61"/>
      <c r="AI8418" s="61"/>
      <c r="AJ8418" s="61"/>
      <c r="AK8418" s="61"/>
      <c r="AL8418" s="61"/>
      <c r="AM8418" s="61"/>
      <c r="AN8418" s="61"/>
      <c r="AO8418" s="61"/>
      <c r="AP8418" s="62"/>
      <c r="AQ8418" s="61"/>
      <c r="AR8418" s="61"/>
      <c r="AS8418" s="61"/>
      <c r="AT8418" s="61"/>
      <c r="AU8418" s="61"/>
      <c r="AV8418" s="61"/>
      <c r="AW8418" s="60"/>
    </row>
    <row r="8419" s="59" customFormat="1" customHeight="1" spans="1:49">
      <c r="A8419" s="60"/>
      <c r="B8419" s="60"/>
      <c r="C8419" s="60"/>
      <c r="D8419" s="60"/>
      <c r="H8419" s="61"/>
      <c r="I8419" s="61"/>
      <c r="J8419" s="61"/>
      <c r="K8419" s="61"/>
      <c r="L8419" s="61"/>
      <c r="M8419" s="61"/>
      <c r="N8419" s="61"/>
      <c r="O8419" s="61"/>
      <c r="P8419" s="61"/>
      <c r="Q8419" s="61"/>
      <c r="R8419" s="61"/>
      <c r="S8419" s="61"/>
      <c r="T8419" s="61"/>
      <c r="U8419" s="61"/>
      <c r="V8419" s="61"/>
      <c r="W8419" s="61"/>
      <c r="X8419" s="61"/>
      <c r="Y8419" s="61"/>
      <c r="Z8419" s="61"/>
      <c r="AA8419" s="61"/>
      <c r="AB8419" s="61"/>
      <c r="AC8419" s="61"/>
      <c r="AD8419" s="61"/>
      <c r="AE8419" s="61"/>
      <c r="AF8419" s="61"/>
      <c r="AG8419" s="61"/>
      <c r="AH8419" s="61"/>
      <c r="AI8419" s="61"/>
      <c r="AJ8419" s="61"/>
      <c r="AK8419" s="61"/>
      <c r="AL8419" s="61"/>
      <c r="AM8419" s="61"/>
      <c r="AN8419" s="61"/>
      <c r="AO8419" s="61"/>
      <c r="AP8419" s="62"/>
      <c r="AQ8419" s="61"/>
      <c r="AR8419" s="61"/>
      <c r="AS8419" s="61"/>
      <c r="AT8419" s="61"/>
      <c r="AU8419" s="61"/>
      <c r="AV8419" s="61"/>
      <c r="AW8419" s="60"/>
    </row>
    <row r="8420" s="59" customFormat="1" customHeight="1" spans="1:49">
      <c r="A8420" s="60"/>
      <c r="B8420" s="60"/>
      <c r="C8420" s="60"/>
      <c r="D8420" s="60"/>
      <c r="H8420" s="61"/>
      <c r="I8420" s="61"/>
      <c r="J8420" s="61"/>
      <c r="K8420" s="61"/>
      <c r="L8420" s="61"/>
      <c r="M8420" s="61"/>
      <c r="N8420" s="61"/>
      <c r="O8420" s="61"/>
      <c r="P8420" s="61"/>
      <c r="Q8420" s="61"/>
      <c r="R8420" s="61"/>
      <c r="S8420" s="61"/>
      <c r="T8420" s="61"/>
      <c r="U8420" s="61"/>
      <c r="V8420" s="61"/>
      <c r="W8420" s="61"/>
      <c r="X8420" s="61"/>
      <c r="Y8420" s="61"/>
      <c r="Z8420" s="61"/>
      <c r="AA8420" s="61"/>
      <c r="AB8420" s="61"/>
      <c r="AC8420" s="61"/>
      <c r="AD8420" s="61"/>
      <c r="AE8420" s="61"/>
      <c r="AF8420" s="61"/>
      <c r="AG8420" s="61"/>
      <c r="AH8420" s="61"/>
      <c r="AI8420" s="61"/>
      <c r="AJ8420" s="61"/>
      <c r="AK8420" s="61"/>
      <c r="AL8420" s="61"/>
      <c r="AM8420" s="61"/>
      <c r="AN8420" s="61"/>
      <c r="AO8420" s="61"/>
      <c r="AP8420" s="62"/>
      <c r="AQ8420" s="61"/>
      <c r="AR8420" s="61"/>
      <c r="AS8420" s="61"/>
      <c r="AT8420" s="61"/>
      <c r="AU8420" s="61"/>
      <c r="AV8420" s="61"/>
      <c r="AW8420" s="60"/>
    </row>
    <row r="8421" s="59" customFormat="1" customHeight="1" spans="1:49">
      <c r="A8421" s="60"/>
      <c r="B8421" s="60"/>
      <c r="C8421" s="60"/>
      <c r="D8421" s="60"/>
      <c r="H8421" s="61"/>
      <c r="I8421" s="61"/>
      <c r="J8421" s="61"/>
      <c r="K8421" s="61"/>
      <c r="L8421" s="61"/>
      <c r="M8421" s="61"/>
      <c r="N8421" s="61"/>
      <c r="O8421" s="61"/>
      <c r="P8421" s="61"/>
      <c r="Q8421" s="61"/>
      <c r="R8421" s="61"/>
      <c r="S8421" s="61"/>
      <c r="T8421" s="61"/>
      <c r="U8421" s="61"/>
      <c r="V8421" s="61"/>
      <c r="W8421" s="61"/>
      <c r="X8421" s="61"/>
      <c r="Y8421" s="61"/>
      <c r="Z8421" s="61"/>
      <c r="AA8421" s="61"/>
      <c r="AB8421" s="61"/>
      <c r="AC8421" s="61"/>
      <c r="AD8421" s="61"/>
      <c r="AE8421" s="61"/>
      <c r="AF8421" s="61"/>
      <c r="AG8421" s="61"/>
      <c r="AH8421" s="61"/>
      <c r="AI8421" s="61"/>
      <c r="AJ8421" s="61"/>
      <c r="AK8421" s="61"/>
      <c r="AL8421" s="61"/>
      <c r="AM8421" s="61"/>
      <c r="AN8421" s="61"/>
      <c r="AO8421" s="61"/>
      <c r="AP8421" s="62"/>
      <c r="AQ8421" s="61"/>
      <c r="AR8421" s="61"/>
      <c r="AS8421" s="61"/>
      <c r="AT8421" s="61"/>
      <c r="AU8421" s="61"/>
      <c r="AV8421" s="61"/>
      <c r="AW8421" s="60"/>
    </row>
    <row r="8422" s="59" customFormat="1" customHeight="1" spans="1:49">
      <c r="A8422" s="60"/>
      <c r="B8422" s="60"/>
      <c r="C8422" s="60"/>
      <c r="D8422" s="60"/>
      <c r="H8422" s="61"/>
      <c r="I8422" s="61"/>
      <c r="J8422" s="61"/>
      <c r="K8422" s="61"/>
      <c r="L8422" s="61"/>
      <c r="M8422" s="61"/>
      <c r="N8422" s="61"/>
      <c r="O8422" s="61"/>
      <c r="P8422" s="61"/>
      <c r="Q8422" s="61"/>
      <c r="R8422" s="61"/>
      <c r="S8422" s="61"/>
      <c r="T8422" s="61"/>
      <c r="U8422" s="61"/>
      <c r="V8422" s="61"/>
      <c r="W8422" s="61"/>
      <c r="X8422" s="61"/>
      <c r="Y8422" s="61"/>
      <c r="Z8422" s="61"/>
      <c r="AA8422" s="61"/>
      <c r="AB8422" s="61"/>
      <c r="AC8422" s="61"/>
      <c r="AD8422" s="61"/>
      <c r="AE8422" s="61"/>
      <c r="AF8422" s="61"/>
      <c r="AG8422" s="61"/>
      <c r="AH8422" s="61"/>
      <c r="AI8422" s="61"/>
      <c r="AJ8422" s="61"/>
      <c r="AK8422" s="61"/>
      <c r="AL8422" s="61"/>
      <c r="AM8422" s="61"/>
      <c r="AN8422" s="61"/>
      <c r="AO8422" s="61"/>
      <c r="AP8422" s="62"/>
      <c r="AQ8422" s="61"/>
      <c r="AR8422" s="61"/>
      <c r="AS8422" s="61"/>
      <c r="AT8422" s="61"/>
      <c r="AU8422" s="61"/>
      <c r="AV8422" s="61"/>
      <c r="AW8422" s="60"/>
    </row>
    <row r="8423" s="59" customFormat="1" customHeight="1" spans="1:49">
      <c r="A8423" s="60"/>
      <c r="B8423" s="60"/>
      <c r="C8423" s="60"/>
      <c r="D8423" s="60"/>
      <c r="H8423" s="61"/>
      <c r="I8423" s="61"/>
      <c r="J8423" s="61"/>
      <c r="K8423" s="61"/>
      <c r="L8423" s="61"/>
      <c r="M8423" s="61"/>
      <c r="N8423" s="61"/>
      <c r="O8423" s="61"/>
      <c r="P8423" s="61"/>
      <c r="Q8423" s="61"/>
      <c r="R8423" s="61"/>
      <c r="S8423" s="61"/>
      <c r="T8423" s="61"/>
      <c r="U8423" s="61"/>
      <c r="V8423" s="61"/>
      <c r="W8423" s="61"/>
      <c r="X8423" s="61"/>
      <c r="Y8423" s="61"/>
      <c r="Z8423" s="61"/>
      <c r="AA8423" s="61"/>
      <c r="AB8423" s="61"/>
      <c r="AC8423" s="61"/>
      <c r="AD8423" s="61"/>
      <c r="AE8423" s="61"/>
      <c r="AF8423" s="61"/>
      <c r="AG8423" s="61"/>
      <c r="AH8423" s="61"/>
      <c r="AI8423" s="61"/>
      <c r="AJ8423" s="61"/>
      <c r="AK8423" s="61"/>
      <c r="AL8423" s="61"/>
      <c r="AM8423" s="61"/>
      <c r="AN8423" s="61"/>
      <c r="AO8423" s="61"/>
      <c r="AP8423" s="62"/>
      <c r="AQ8423" s="61"/>
      <c r="AR8423" s="61"/>
      <c r="AS8423" s="61"/>
      <c r="AT8423" s="61"/>
      <c r="AU8423" s="61"/>
      <c r="AV8423" s="61"/>
      <c r="AW8423" s="60"/>
    </row>
    <row r="8424" s="59" customFormat="1" customHeight="1" spans="1:49">
      <c r="A8424" s="60"/>
      <c r="B8424" s="60"/>
      <c r="C8424" s="60"/>
      <c r="D8424" s="60"/>
      <c r="H8424" s="61"/>
      <c r="I8424" s="61"/>
      <c r="J8424" s="61"/>
      <c r="K8424" s="61"/>
      <c r="L8424" s="61"/>
      <c r="M8424" s="61"/>
      <c r="N8424" s="61"/>
      <c r="O8424" s="61"/>
      <c r="P8424" s="61"/>
      <c r="Q8424" s="61"/>
      <c r="R8424" s="61"/>
      <c r="S8424" s="61"/>
      <c r="T8424" s="61"/>
      <c r="U8424" s="61"/>
      <c r="V8424" s="61"/>
      <c r="W8424" s="61"/>
      <c r="X8424" s="61"/>
      <c r="Y8424" s="61"/>
      <c r="Z8424" s="61"/>
      <c r="AA8424" s="61"/>
      <c r="AB8424" s="61"/>
      <c r="AC8424" s="61"/>
      <c r="AD8424" s="61"/>
      <c r="AE8424" s="61"/>
      <c r="AF8424" s="61"/>
      <c r="AG8424" s="61"/>
      <c r="AH8424" s="61"/>
      <c r="AI8424" s="61"/>
      <c r="AJ8424" s="61"/>
      <c r="AK8424" s="61"/>
      <c r="AL8424" s="61"/>
      <c r="AM8424" s="61"/>
      <c r="AN8424" s="61"/>
      <c r="AO8424" s="61"/>
      <c r="AP8424" s="62"/>
      <c r="AQ8424" s="61"/>
      <c r="AR8424" s="61"/>
      <c r="AS8424" s="61"/>
      <c r="AT8424" s="61"/>
      <c r="AU8424" s="61"/>
      <c r="AV8424" s="61"/>
      <c r="AW8424" s="60"/>
    </row>
    <row r="8425" s="59" customFormat="1" customHeight="1" spans="1:49">
      <c r="A8425" s="60"/>
      <c r="B8425" s="60"/>
      <c r="C8425" s="60"/>
      <c r="D8425" s="60"/>
      <c r="H8425" s="61"/>
      <c r="I8425" s="61"/>
      <c r="J8425" s="61"/>
      <c r="K8425" s="61"/>
      <c r="L8425" s="61"/>
      <c r="M8425" s="61"/>
      <c r="N8425" s="61"/>
      <c r="O8425" s="61"/>
      <c r="P8425" s="61"/>
      <c r="Q8425" s="61"/>
      <c r="R8425" s="61"/>
      <c r="S8425" s="61"/>
      <c r="T8425" s="61"/>
      <c r="U8425" s="61"/>
      <c r="V8425" s="61"/>
      <c r="W8425" s="61"/>
      <c r="X8425" s="61"/>
      <c r="Y8425" s="61"/>
      <c r="Z8425" s="61"/>
      <c r="AA8425" s="61"/>
      <c r="AB8425" s="61"/>
      <c r="AC8425" s="61"/>
      <c r="AD8425" s="61"/>
      <c r="AE8425" s="61"/>
      <c r="AF8425" s="61"/>
      <c r="AG8425" s="61"/>
      <c r="AH8425" s="61"/>
      <c r="AI8425" s="61"/>
      <c r="AJ8425" s="61"/>
      <c r="AK8425" s="61"/>
      <c r="AL8425" s="61"/>
      <c r="AM8425" s="61"/>
      <c r="AN8425" s="61"/>
      <c r="AO8425" s="61"/>
      <c r="AP8425" s="62"/>
      <c r="AQ8425" s="61"/>
      <c r="AR8425" s="61"/>
      <c r="AS8425" s="61"/>
      <c r="AT8425" s="61"/>
      <c r="AU8425" s="61"/>
      <c r="AV8425" s="61"/>
      <c r="AW8425" s="60"/>
    </row>
    <row r="8426" s="59" customFormat="1" customHeight="1" spans="1:49">
      <c r="A8426" s="60"/>
      <c r="B8426" s="60"/>
      <c r="C8426" s="60"/>
      <c r="D8426" s="60"/>
      <c r="H8426" s="61"/>
      <c r="I8426" s="61"/>
      <c r="J8426" s="61"/>
      <c r="K8426" s="61"/>
      <c r="L8426" s="61"/>
      <c r="M8426" s="61"/>
      <c r="N8426" s="61"/>
      <c r="O8426" s="61"/>
      <c r="P8426" s="61"/>
      <c r="Q8426" s="61"/>
      <c r="R8426" s="61"/>
      <c r="S8426" s="61"/>
      <c r="T8426" s="61"/>
      <c r="U8426" s="61"/>
      <c r="V8426" s="61"/>
      <c r="W8426" s="61"/>
      <c r="X8426" s="61"/>
      <c r="Y8426" s="61"/>
      <c r="Z8426" s="61"/>
      <c r="AA8426" s="61"/>
      <c r="AB8426" s="61"/>
      <c r="AC8426" s="61"/>
      <c r="AD8426" s="61"/>
      <c r="AE8426" s="61"/>
      <c r="AF8426" s="61"/>
      <c r="AG8426" s="61"/>
      <c r="AH8426" s="61"/>
      <c r="AI8426" s="61"/>
      <c r="AJ8426" s="61"/>
      <c r="AK8426" s="61"/>
      <c r="AL8426" s="61"/>
      <c r="AM8426" s="61"/>
      <c r="AN8426" s="61"/>
      <c r="AO8426" s="61"/>
      <c r="AP8426" s="62"/>
      <c r="AQ8426" s="61"/>
      <c r="AR8426" s="61"/>
      <c r="AS8426" s="61"/>
      <c r="AT8426" s="61"/>
      <c r="AU8426" s="61"/>
      <c r="AV8426" s="61"/>
      <c r="AW8426" s="60"/>
    </row>
    <row r="8427" s="59" customFormat="1" customHeight="1" spans="1:49">
      <c r="A8427" s="60"/>
      <c r="B8427" s="60"/>
      <c r="C8427" s="60"/>
      <c r="D8427" s="60"/>
      <c r="H8427" s="61"/>
      <c r="I8427" s="61"/>
      <c r="J8427" s="61"/>
      <c r="K8427" s="61"/>
      <c r="L8427" s="61"/>
      <c r="M8427" s="61"/>
      <c r="N8427" s="61"/>
      <c r="O8427" s="61"/>
      <c r="P8427" s="61"/>
      <c r="Q8427" s="61"/>
      <c r="R8427" s="61"/>
      <c r="S8427" s="61"/>
      <c r="T8427" s="61"/>
      <c r="U8427" s="61"/>
      <c r="V8427" s="61"/>
      <c r="W8427" s="61"/>
      <c r="X8427" s="61"/>
      <c r="Y8427" s="61"/>
      <c r="Z8427" s="61"/>
      <c r="AA8427" s="61"/>
      <c r="AB8427" s="61"/>
      <c r="AC8427" s="61"/>
      <c r="AD8427" s="61"/>
      <c r="AE8427" s="61"/>
      <c r="AF8427" s="61"/>
      <c r="AG8427" s="61"/>
      <c r="AH8427" s="61"/>
      <c r="AI8427" s="61"/>
      <c r="AJ8427" s="61"/>
      <c r="AK8427" s="61"/>
      <c r="AL8427" s="61"/>
      <c r="AM8427" s="61"/>
      <c r="AN8427" s="61"/>
      <c r="AO8427" s="61"/>
      <c r="AP8427" s="62"/>
      <c r="AQ8427" s="61"/>
      <c r="AR8427" s="61"/>
      <c r="AS8427" s="61"/>
      <c r="AT8427" s="61"/>
      <c r="AU8427" s="61"/>
      <c r="AV8427" s="61"/>
      <c r="AW8427" s="60"/>
    </row>
    <row r="8428" s="59" customFormat="1" customHeight="1" spans="1:49">
      <c r="A8428" s="60"/>
      <c r="B8428" s="60"/>
      <c r="C8428" s="60"/>
      <c r="D8428" s="60"/>
      <c r="H8428" s="61"/>
      <c r="I8428" s="61"/>
      <c r="J8428" s="61"/>
      <c r="K8428" s="61"/>
      <c r="L8428" s="61"/>
      <c r="M8428" s="61"/>
      <c r="N8428" s="61"/>
      <c r="O8428" s="61"/>
      <c r="P8428" s="61"/>
      <c r="Q8428" s="61"/>
      <c r="R8428" s="61"/>
      <c r="S8428" s="61"/>
      <c r="T8428" s="61"/>
      <c r="U8428" s="61"/>
      <c r="V8428" s="61"/>
      <c r="W8428" s="61"/>
      <c r="X8428" s="61"/>
      <c r="Y8428" s="61"/>
      <c r="Z8428" s="61"/>
      <c r="AA8428" s="61"/>
      <c r="AB8428" s="61"/>
      <c r="AC8428" s="61"/>
      <c r="AD8428" s="61"/>
      <c r="AE8428" s="61"/>
      <c r="AF8428" s="61"/>
      <c r="AG8428" s="61"/>
      <c r="AH8428" s="61"/>
      <c r="AI8428" s="61"/>
      <c r="AJ8428" s="61"/>
      <c r="AK8428" s="61"/>
      <c r="AL8428" s="61"/>
      <c r="AM8428" s="61"/>
      <c r="AN8428" s="61"/>
      <c r="AO8428" s="61"/>
      <c r="AP8428" s="62"/>
      <c r="AQ8428" s="61"/>
      <c r="AR8428" s="61"/>
      <c r="AS8428" s="61"/>
      <c r="AT8428" s="61"/>
      <c r="AU8428" s="61"/>
      <c r="AV8428" s="61"/>
      <c r="AW8428" s="60"/>
    </row>
    <row r="8429" s="59" customFormat="1" customHeight="1" spans="1:49">
      <c r="A8429" s="60"/>
      <c r="B8429" s="60"/>
      <c r="C8429" s="60"/>
      <c r="D8429" s="60"/>
      <c r="H8429" s="61"/>
      <c r="I8429" s="61"/>
      <c r="J8429" s="61"/>
      <c r="K8429" s="61"/>
      <c r="L8429" s="61"/>
      <c r="M8429" s="61"/>
      <c r="N8429" s="61"/>
      <c r="O8429" s="61"/>
      <c r="P8429" s="61"/>
      <c r="Q8429" s="61"/>
      <c r="R8429" s="61"/>
      <c r="S8429" s="61"/>
      <c r="T8429" s="61"/>
      <c r="U8429" s="61"/>
      <c r="V8429" s="61"/>
      <c r="W8429" s="61"/>
      <c r="X8429" s="61"/>
      <c r="Y8429" s="61"/>
      <c r="Z8429" s="61"/>
      <c r="AA8429" s="61"/>
      <c r="AB8429" s="61"/>
      <c r="AC8429" s="61"/>
      <c r="AD8429" s="61"/>
      <c r="AE8429" s="61"/>
      <c r="AF8429" s="61"/>
      <c r="AG8429" s="61"/>
      <c r="AH8429" s="61"/>
      <c r="AI8429" s="61"/>
      <c r="AJ8429" s="61"/>
      <c r="AK8429" s="61"/>
      <c r="AL8429" s="61"/>
      <c r="AM8429" s="61"/>
      <c r="AN8429" s="61"/>
      <c r="AO8429" s="61"/>
      <c r="AP8429" s="62"/>
      <c r="AQ8429" s="61"/>
      <c r="AR8429" s="61"/>
      <c r="AS8429" s="61"/>
      <c r="AT8429" s="61"/>
      <c r="AU8429" s="61"/>
      <c r="AV8429" s="61"/>
      <c r="AW8429" s="60"/>
    </row>
    <row r="8430" s="59" customFormat="1" customHeight="1" spans="1:49">
      <c r="A8430" s="60"/>
      <c r="B8430" s="60"/>
      <c r="C8430" s="60"/>
      <c r="D8430" s="60"/>
      <c r="H8430" s="61"/>
      <c r="I8430" s="61"/>
      <c r="J8430" s="61"/>
      <c r="K8430" s="61"/>
      <c r="L8430" s="61"/>
      <c r="M8430" s="61"/>
      <c r="N8430" s="61"/>
      <c r="O8430" s="61"/>
      <c r="P8430" s="61"/>
      <c r="Q8430" s="61"/>
      <c r="R8430" s="61"/>
      <c r="S8430" s="61"/>
      <c r="T8430" s="61"/>
      <c r="U8430" s="61"/>
      <c r="V8430" s="61"/>
      <c r="W8430" s="61"/>
      <c r="X8430" s="61"/>
      <c r="Y8430" s="61"/>
      <c r="Z8430" s="61"/>
      <c r="AA8430" s="61"/>
      <c r="AB8430" s="61"/>
      <c r="AC8430" s="61"/>
      <c r="AD8430" s="61"/>
      <c r="AE8430" s="61"/>
      <c r="AF8430" s="61"/>
      <c r="AG8430" s="61"/>
      <c r="AH8430" s="61"/>
      <c r="AI8430" s="61"/>
      <c r="AJ8430" s="61"/>
      <c r="AK8430" s="61"/>
      <c r="AL8430" s="61"/>
      <c r="AM8430" s="61"/>
      <c r="AN8430" s="61"/>
      <c r="AO8430" s="61"/>
      <c r="AP8430" s="62"/>
      <c r="AQ8430" s="61"/>
      <c r="AR8430" s="61"/>
      <c r="AS8430" s="61"/>
      <c r="AT8430" s="61"/>
      <c r="AU8430" s="61"/>
      <c r="AV8430" s="61"/>
      <c r="AW8430" s="60"/>
    </row>
    <row r="8431" s="59" customFormat="1" customHeight="1" spans="1:49">
      <c r="A8431" s="60"/>
      <c r="B8431" s="60"/>
      <c r="C8431" s="60"/>
      <c r="D8431" s="60"/>
      <c r="H8431" s="61"/>
      <c r="I8431" s="61"/>
      <c r="J8431" s="61"/>
      <c r="K8431" s="61"/>
      <c r="L8431" s="61"/>
      <c r="M8431" s="61"/>
      <c r="N8431" s="61"/>
      <c r="O8431" s="61"/>
      <c r="P8431" s="61"/>
      <c r="Q8431" s="61"/>
      <c r="R8431" s="61"/>
      <c r="S8431" s="61"/>
      <c r="T8431" s="61"/>
      <c r="U8431" s="61"/>
      <c r="V8431" s="61"/>
      <c r="W8431" s="61"/>
      <c r="X8431" s="61"/>
      <c r="Y8431" s="61"/>
      <c r="Z8431" s="61"/>
      <c r="AA8431" s="61"/>
      <c r="AB8431" s="61"/>
      <c r="AC8431" s="61"/>
      <c r="AD8431" s="61"/>
      <c r="AE8431" s="61"/>
      <c r="AF8431" s="61"/>
      <c r="AG8431" s="61"/>
      <c r="AH8431" s="61"/>
      <c r="AI8431" s="61"/>
      <c r="AJ8431" s="61"/>
      <c r="AK8431" s="61"/>
      <c r="AL8431" s="61"/>
      <c r="AM8431" s="61"/>
      <c r="AN8431" s="61"/>
      <c r="AO8431" s="61"/>
      <c r="AP8431" s="62"/>
      <c r="AQ8431" s="61"/>
      <c r="AR8431" s="61"/>
      <c r="AS8431" s="61"/>
      <c r="AT8431" s="61"/>
      <c r="AU8431" s="61"/>
      <c r="AV8431" s="61"/>
      <c r="AW8431" s="60"/>
    </row>
    <row r="8432" s="59" customFormat="1" customHeight="1" spans="1:49">
      <c r="A8432" s="60"/>
      <c r="B8432" s="60"/>
      <c r="C8432" s="60"/>
      <c r="D8432" s="60"/>
      <c r="H8432" s="61"/>
      <c r="I8432" s="61"/>
      <c r="J8432" s="61"/>
      <c r="K8432" s="61"/>
      <c r="L8432" s="61"/>
      <c r="M8432" s="61"/>
      <c r="N8432" s="61"/>
      <c r="O8432" s="61"/>
      <c r="P8432" s="61"/>
      <c r="Q8432" s="61"/>
      <c r="R8432" s="61"/>
      <c r="S8432" s="61"/>
      <c r="T8432" s="61"/>
      <c r="U8432" s="61"/>
      <c r="V8432" s="61"/>
      <c r="W8432" s="61"/>
      <c r="X8432" s="61"/>
      <c r="Y8432" s="61"/>
      <c r="Z8432" s="61"/>
      <c r="AA8432" s="61"/>
      <c r="AB8432" s="61"/>
      <c r="AC8432" s="61"/>
      <c r="AD8432" s="61"/>
      <c r="AE8432" s="61"/>
      <c r="AF8432" s="61"/>
      <c r="AG8432" s="61"/>
      <c r="AH8432" s="61"/>
      <c r="AI8432" s="61"/>
      <c r="AJ8432" s="61"/>
      <c r="AK8432" s="61"/>
      <c r="AL8432" s="61"/>
      <c r="AM8432" s="61"/>
      <c r="AN8432" s="61"/>
      <c r="AO8432" s="61"/>
      <c r="AP8432" s="62"/>
      <c r="AQ8432" s="61"/>
      <c r="AR8432" s="61"/>
      <c r="AS8432" s="61"/>
      <c r="AT8432" s="61"/>
      <c r="AU8432" s="61"/>
      <c r="AV8432" s="61"/>
      <c r="AW8432" s="60"/>
    </row>
    <row r="8433" s="59" customFormat="1" customHeight="1" spans="1:49">
      <c r="A8433" s="60"/>
      <c r="B8433" s="60"/>
      <c r="C8433" s="60"/>
      <c r="D8433" s="60"/>
      <c r="H8433" s="61"/>
      <c r="I8433" s="61"/>
      <c r="J8433" s="61"/>
      <c r="K8433" s="61"/>
      <c r="L8433" s="61"/>
      <c r="M8433" s="61"/>
      <c r="N8433" s="61"/>
      <c r="O8433" s="61"/>
      <c r="P8433" s="61"/>
      <c r="Q8433" s="61"/>
      <c r="R8433" s="61"/>
      <c r="S8433" s="61"/>
      <c r="T8433" s="61"/>
      <c r="U8433" s="61"/>
      <c r="V8433" s="61"/>
      <c r="W8433" s="61"/>
      <c r="X8433" s="61"/>
      <c r="Y8433" s="61"/>
      <c r="Z8433" s="61"/>
      <c r="AA8433" s="61"/>
      <c r="AB8433" s="61"/>
      <c r="AC8433" s="61"/>
      <c r="AD8433" s="61"/>
      <c r="AE8433" s="61"/>
      <c r="AF8433" s="61"/>
      <c r="AG8433" s="61"/>
      <c r="AH8433" s="61"/>
      <c r="AI8433" s="61"/>
      <c r="AJ8433" s="61"/>
      <c r="AK8433" s="61"/>
      <c r="AL8433" s="61"/>
      <c r="AM8433" s="61"/>
      <c r="AN8433" s="61"/>
      <c r="AO8433" s="61"/>
      <c r="AP8433" s="62"/>
      <c r="AQ8433" s="61"/>
      <c r="AR8433" s="61"/>
      <c r="AS8433" s="61"/>
      <c r="AT8433" s="61"/>
      <c r="AU8433" s="61"/>
      <c r="AV8433" s="61"/>
      <c r="AW8433" s="60"/>
    </row>
    <row r="8434" s="59" customFormat="1" customHeight="1" spans="1:49">
      <c r="A8434" s="60"/>
      <c r="B8434" s="60"/>
      <c r="C8434" s="60"/>
      <c r="D8434" s="60"/>
      <c r="H8434" s="61"/>
      <c r="I8434" s="61"/>
      <c r="J8434" s="61"/>
      <c r="K8434" s="61"/>
      <c r="L8434" s="61"/>
      <c r="M8434" s="61"/>
      <c r="N8434" s="61"/>
      <c r="O8434" s="61"/>
      <c r="P8434" s="61"/>
      <c r="Q8434" s="61"/>
      <c r="R8434" s="61"/>
      <c r="S8434" s="61"/>
      <c r="T8434" s="61"/>
      <c r="U8434" s="61"/>
      <c r="V8434" s="61"/>
      <c r="W8434" s="61"/>
      <c r="X8434" s="61"/>
      <c r="Y8434" s="61"/>
      <c r="Z8434" s="61"/>
      <c r="AA8434" s="61"/>
      <c r="AB8434" s="61"/>
      <c r="AC8434" s="61"/>
      <c r="AD8434" s="61"/>
      <c r="AE8434" s="61"/>
      <c r="AF8434" s="61"/>
      <c r="AG8434" s="61"/>
      <c r="AH8434" s="61"/>
      <c r="AI8434" s="61"/>
      <c r="AJ8434" s="61"/>
      <c r="AK8434" s="61"/>
      <c r="AL8434" s="61"/>
      <c r="AM8434" s="61"/>
      <c r="AN8434" s="61"/>
      <c r="AO8434" s="61"/>
      <c r="AP8434" s="62"/>
      <c r="AQ8434" s="61"/>
      <c r="AR8434" s="61"/>
      <c r="AS8434" s="61"/>
      <c r="AT8434" s="61"/>
      <c r="AU8434" s="61"/>
      <c r="AV8434" s="61"/>
      <c r="AW8434" s="60"/>
    </row>
    <row r="8435" s="59" customFormat="1" customHeight="1" spans="1:49">
      <c r="A8435" s="60"/>
      <c r="B8435" s="60"/>
      <c r="C8435" s="60"/>
      <c r="D8435" s="60"/>
      <c r="H8435" s="61"/>
      <c r="I8435" s="61"/>
      <c r="J8435" s="61"/>
      <c r="K8435" s="61"/>
      <c r="L8435" s="61"/>
      <c r="M8435" s="61"/>
      <c r="N8435" s="61"/>
      <c r="O8435" s="61"/>
      <c r="P8435" s="61"/>
      <c r="Q8435" s="61"/>
      <c r="R8435" s="61"/>
      <c r="S8435" s="61"/>
      <c r="T8435" s="61"/>
      <c r="U8435" s="61"/>
      <c r="V8435" s="61"/>
      <c r="W8435" s="61"/>
      <c r="X8435" s="61"/>
      <c r="Y8435" s="61"/>
      <c r="Z8435" s="61"/>
      <c r="AA8435" s="61"/>
      <c r="AB8435" s="61"/>
      <c r="AC8435" s="61"/>
      <c r="AD8435" s="61"/>
      <c r="AE8435" s="61"/>
      <c r="AF8435" s="61"/>
      <c r="AG8435" s="61"/>
      <c r="AH8435" s="61"/>
      <c r="AI8435" s="61"/>
      <c r="AJ8435" s="61"/>
      <c r="AK8435" s="61"/>
      <c r="AL8435" s="61"/>
      <c r="AM8435" s="61"/>
      <c r="AN8435" s="61"/>
      <c r="AO8435" s="61"/>
      <c r="AP8435" s="62"/>
      <c r="AQ8435" s="61"/>
      <c r="AR8435" s="61"/>
      <c r="AS8435" s="61"/>
      <c r="AT8435" s="61"/>
      <c r="AU8435" s="61"/>
      <c r="AV8435" s="61"/>
      <c r="AW8435" s="60"/>
    </row>
    <row r="8436" s="59" customFormat="1" customHeight="1" spans="1:49">
      <c r="A8436" s="60"/>
      <c r="B8436" s="60"/>
      <c r="C8436" s="60"/>
      <c r="D8436" s="60"/>
      <c r="H8436" s="61"/>
      <c r="I8436" s="61"/>
      <c r="J8436" s="61"/>
      <c r="K8436" s="61"/>
      <c r="L8436" s="61"/>
      <c r="M8436" s="61"/>
      <c r="N8436" s="61"/>
      <c r="O8436" s="61"/>
      <c r="P8436" s="61"/>
      <c r="Q8436" s="61"/>
      <c r="R8436" s="61"/>
      <c r="S8436" s="61"/>
      <c r="T8436" s="61"/>
      <c r="U8436" s="61"/>
      <c r="V8436" s="61"/>
      <c r="W8436" s="61"/>
      <c r="X8436" s="61"/>
      <c r="Y8436" s="61"/>
      <c r="Z8436" s="61"/>
      <c r="AA8436" s="61"/>
      <c r="AB8436" s="61"/>
      <c r="AC8436" s="61"/>
      <c r="AD8436" s="61"/>
      <c r="AE8436" s="61"/>
      <c r="AF8436" s="61"/>
      <c r="AG8436" s="61"/>
      <c r="AH8436" s="61"/>
      <c r="AI8436" s="61"/>
      <c r="AJ8436" s="61"/>
      <c r="AK8436" s="61"/>
      <c r="AL8436" s="61"/>
      <c r="AM8436" s="61"/>
      <c r="AN8436" s="61"/>
      <c r="AO8436" s="61"/>
      <c r="AP8436" s="62"/>
      <c r="AQ8436" s="61"/>
      <c r="AR8436" s="61"/>
      <c r="AS8436" s="61"/>
      <c r="AT8436" s="61"/>
      <c r="AU8436" s="61"/>
      <c r="AV8436" s="61"/>
      <c r="AW8436" s="60"/>
    </row>
    <row r="8437" s="59" customFormat="1" customHeight="1" spans="1:49">
      <c r="A8437" s="60"/>
      <c r="B8437" s="60"/>
      <c r="C8437" s="60"/>
      <c r="D8437" s="60"/>
      <c r="H8437" s="61"/>
      <c r="I8437" s="61"/>
      <c r="J8437" s="61"/>
      <c r="K8437" s="61"/>
      <c r="L8437" s="61"/>
      <c r="M8437" s="61"/>
      <c r="N8437" s="61"/>
      <c r="O8437" s="61"/>
      <c r="P8437" s="61"/>
      <c r="Q8437" s="61"/>
      <c r="R8437" s="61"/>
      <c r="S8437" s="61"/>
      <c r="T8437" s="61"/>
      <c r="U8437" s="61"/>
      <c r="V8437" s="61"/>
      <c r="W8437" s="61"/>
      <c r="X8437" s="61"/>
      <c r="Y8437" s="61"/>
      <c r="Z8437" s="61"/>
      <c r="AA8437" s="61"/>
      <c r="AB8437" s="61"/>
      <c r="AC8437" s="61"/>
      <c r="AD8437" s="61"/>
      <c r="AE8437" s="61"/>
      <c r="AF8437" s="61"/>
      <c r="AG8437" s="61"/>
      <c r="AH8437" s="61"/>
      <c r="AI8437" s="61"/>
      <c r="AJ8437" s="61"/>
      <c r="AK8437" s="61"/>
      <c r="AL8437" s="61"/>
      <c r="AM8437" s="61"/>
      <c r="AN8437" s="61"/>
      <c r="AO8437" s="61"/>
      <c r="AP8437" s="62"/>
      <c r="AQ8437" s="61"/>
      <c r="AR8437" s="61"/>
      <c r="AS8437" s="61"/>
      <c r="AT8437" s="61"/>
      <c r="AU8437" s="61"/>
      <c r="AV8437" s="61"/>
      <c r="AW8437" s="60"/>
    </row>
    <row r="8438" s="59" customFormat="1" customHeight="1" spans="1:49">
      <c r="A8438" s="60"/>
      <c r="B8438" s="60"/>
      <c r="C8438" s="60"/>
      <c r="D8438" s="60"/>
      <c r="H8438" s="61"/>
      <c r="I8438" s="61"/>
      <c r="J8438" s="61"/>
      <c r="K8438" s="61"/>
      <c r="L8438" s="61"/>
      <c r="M8438" s="61"/>
      <c r="N8438" s="61"/>
      <c r="O8438" s="61"/>
      <c r="P8438" s="61"/>
      <c r="Q8438" s="61"/>
      <c r="R8438" s="61"/>
      <c r="S8438" s="61"/>
      <c r="T8438" s="61"/>
      <c r="U8438" s="61"/>
      <c r="V8438" s="61"/>
      <c r="W8438" s="61"/>
      <c r="X8438" s="61"/>
      <c r="Y8438" s="61"/>
      <c r="Z8438" s="61"/>
      <c r="AA8438" s="61"/>
      <c r="AB8438" s="61"/>
      <c r="AC8438" s="61"/>
      <c r="AD8438" s="61"/>
      <c r="AE8438" s="61"/>
      <c r="AF8438" s="61"/>
      <c r="AG8438" s="61"/>
      <c r="AH8438" s="61"/>
      <c r="AI8438" s="61"/>
      <c r="AJ8438" s="61"/>
      <c r="AK8438" s="61"/>
      <c r="AL8438" s="61"/>
      <c r="AM8438" s="61"/>
      <c r="AN8438" s="61"/>
      <c r="AO8438" s="61"/>
      <c r="AP8438" s="62"/>
      <c r="AQ8438" s="61"/>
      <c r="AR8438" s="61"/>
      <c r="AS8438" s="61"/>
      <c r="AT8438" s="61"/>
      <c r="AU8438" s="61"/>
      <c r="AV8438" s="61"/>
      <c r="AW8438" s="60"/>
    </row>
    <row r="8439" s="59" customFormat="1" customHeight="1" spans="1:49">
      <c r="A8439" s="60"/>
      <c r="B8439" s="60"/>
      <c r="C8439" s="60"/>
      <c r="D8439" s="60"/>
      <c r="H8439" s="61"/>
      <c r="I8439" s="61"/>
      <c r="J8439" s="61"/>
      <c r="K8439" s="61"/>
      <c r="L8439" s="61"/>
      <c r="M8439" s="61"/>
      <c r="N8439" s="61"/>
      <c r="O8439" s="61"/>
      <c r="P8439" s="61"/>
      <c r="Q8439" s="61"/>
      <c r="R8439" s="61"/>
      <c r="S8439" s="61"/>
      <c r="T8439" s="61"/>
      <c r="U8439" s="61"/>
      <c r="V8439" s="61"/>
      <c r="W8439" s="61"/>
      <c r="X8439" s="61"/>
      <c r="Y8439" s="61"/>
      <c r="Z8439" s="61"/>
      <c r="AA8439" s="61"/>
      <c r="AB8439" s="61"/>
      <c r="AC8439" s="61"/>
      <c r="AD8439" s="61"/>
      <c r="AE8439" s="61"/>
      <c r="AF8439" s="61"/>
      <c r="AG8439" s="61"/>
      <c r="AH8439" s="61"/>
      <c r="AI8439" s="61"/>
      <c r="AJ8439" s="61"/>
      <c r="AK8439" s="61"/>
      <c r="AL8439" s="61"/>
      <c r="AM8439" s="61"/>
      <c r="AN8439" s="61"/>
      <c r="AO8439" s="61"/>
      <c r="AP8439" s="62"/>
      <c r="AQ8439" s="61"/>
      <c r="AR8439" s="61"/>
      <c r="AS8439" s="61"/>
      <c r="AT8439" s="61"/>
      <c r="AU8439" s="61"/>
      <c r="AV8439" s="61"/>
      <c r="AW8439" s="60"/>
    </row>
    <row r="8440" s="59" customFormat="1" customHeight="1" spans="1:49">
      <c r="A8440" s="60"/>
      <c r="B8440" s="60"/>
      <c r="C8440" s="60"/>
      <c r="D8440" s="60"/>
      <c r="H8440" s="61"/>
      <c r="I8440" s="61"/>
      <c r="J8440" s="61"/>
      <c r="K8440" s="61"/>
      <c r="L8440" s="61"/>
      <c r="M8440" s="61"/>
      <c r="N8440" s="61"/>
      <c r="O8440" s="61"/>
      <c r="P8440" s="61"/>
      <c r="Q8440" s="61"/>
      <c r="R8440" s="61"/>
      <c r="S8440" s="61"/>
      <c r="T8440" s="61"/>
      <c r="U8440" s="61"/>
      <c r="V8440" s="61"/>
      <c r="W8440" s="61"/>
      <c r="X8440" s="61"/>
      <c r="Y8440" s="61"/>
      <c r="Z8440" s="61"/>
      <c r="AA8440" s="61"/>
      <c r="AB8440" s="61"/>
      <c r="AC8440" s="61"/>
      <c r="AD8440" s="61"/>
      <c r="AE8440" s="61"/>
      <c r="AF8440" s="61"/>
      <c r="AG8440" s="61"/>
      <c r="AH8440" s="61"/>
      <c r="AI8440" s="61"/>
      <c r="AJ8440" s="61"/>
      <c r="AK8440" s="61"/>
      <c r="AL8440" s="61"/>
      <c r="AM8440" s="61"/>
      <c r="AN8440" s="61"/>
      <c r="AO8440" s="61"/>
      <c r="AP8440" s="62"/>
      <c r="AQ8440" s="61"/>
      <c r="AR8440" s="61"/>
      <c r="AS8440" s="61"/>
      <c r="AT8440" s="61"/>
      <c r="AU8440" s="61"/>
      <c r="AV8440" s="61"/>
      <c r="AW8440" s="60"/>
    </row>
    <row r="8441" s="59" customFormat="1" customHeight="1" spans="1:49">
      <c r="A8441" s="60"/>
      <c r="B8441" s="60"/>
      <c r="C8441" s="60"/>
      <c r="D8441" s="60"/>
      <c r="H8441" s="61"/>
      <c r="I8441" s="61"/>
      <c r="J8441" s="61"/>
      <c r="K8441" s="61"/>
      <c r="L8441" s="61"/>
      <c r="M8441" s="61"/>
      <c r="N8441" s="61"/>
      <c r="O8441" s="61"/>
      <c r="P8441" s="61"/>
      <c r="Q8441" s="61"/>
      <c r="R8441" s="61"/>
      <c r="S8441" s="61"/>
      <c r="T8441" s="61"/>
      <c r="U8441" s="61"/>
      <c r="V8441" s="61"/>
      <c r="W8441" s="61"/>
      <c r="X8441" s="61"/>
      <c r="Y8441" s="61"/>
      <c r="Z8441" s="61"/>
      <c r="AA8441" s="61"/>
      <c r="AB8441" s="61"/>
      <c r="AC8441" s="61"/>
      <c r="AD8441" s="61"/>
      <c r="AE8441" s="61"/>
      <c r="AF8441" s="61"/>
      <c r="AG8441" s="61"/>
      <c r="AH8441" s="61"/>
      <c r="AI8441" s="61"/>
      <c r="AJ8441" s="61"/>
      <c r="AK8441" s="61"/>
      <c r="AL8441" s="61"/>
      <c r="AM8441" s="61"/>
      <c r="AN8441" s="61"/>
      <c r="AO8441" s="61"/>
      <c r="AP8441" s="62"/>
      <c r="AQ8441" s="61"/>
      <c r="AR8441" s="61"/>
      <c r="AS8441" s="61"/>
      <c r="AT8441" s="61"/>
      <c r="AU8441" s="61"/>
      <c r="AV8441" s="61"/>
      <c r="AW8441" s="60"/>
    </row>
    <row r="8442" s="59" customFormat="1" customHeight="1" spans="1:49">
      <c r="A8442" s="60"/>
      <c r="B8442" s="60"/>
      <c r="C8442" s="60"/>
      <c r="D8442" s="60"/>
      <c r="H8442" s="61"/>
      <c r="I8442" s="61"/>
      <c r="J8442" s="61"/>
      <c r="K8442" s="61"/>
      <c r="L8442" s="61"/>
      <c r="M8442" s="61"/>
      <c r="N8442" s="61"/>
      <c r="O8442" s="61"/>
      <c r="P8442" s="61"/>
      <c r="Q8442" s="61"/>
      <c r="R8442" s="61"/>
      <c r="S8442" s="61"/>
      <c r="T8442" s="61"/>
      <c r="U8442" s="61"/>
      <c r="V8442" s="61"/>
      <c r="W8442" s="61"/>
      <c r="X8442" s="61"/>
      <c r="Y8442" s="61"/>
      <c r="Z8442" s="61"/>
      <c r="AA8442" s="61"/>
      <c r="AB8442" s="61"/>
      <c r="AC8442" s="61"/>
      <c r="AD8442" s="61"/>
      <c r="AE8442" s="61"/>
      <c r="AF8442" s="61"/>
      <c r="AG8442" s="61"/>
      <c r="AH8442" s="61"/>
      <c r="AI8442" s="61"/>
      <c r="AJ8442" s="61"/>
      <c r="AK8442" s="61"/>
      <c r="AL8442" s="61"/>
      <c r="AM8442" s="61"/>
      <c r="AN8442" s="61"/>
      <c r="AO8442" s="61"/>
      <c r="AP8442" s="62"/>
      <c r="AQ8442" s="61"/>
      <c r="AR8442" s="61"/>
      <c r="AS8442" s="61"/>
      <c r="AT8442" s="61"/>
      <c r="AU8442" s="61"/>
      <c r="AV8442" s="61"/>
      <c r="AW8442" s="60"/>
    </row>
    <row r="8443" s="59" customFormat="1" customHeight="1" spans="1:49">
      <c r="A8443" s="60"/>
      <c r="B8443" s="60"/>
      <c r="C8443" s="60"/>
      <c r="D8443" s="60"/>
      <c r="H8443" s="61"/>
      <c r="I8443" s="61"/>
      <c r="J8443" s="61"/>
      <c r="K8443" s="61"/>
      <c r="L8443" s="61"/>
      <c r="M8443" s="61"/>
      <c r="N8443" s="61"/>
      <c r="O8443" s="61"/>
      <c r="P8443" s="61"/>
      <c r="Q8443" s="61"/>
      <c r="R8443" s="61"/>
      <c r="S8443" s="61"/>
      <c r="T8443" s="61"/>
      <c r="U8443" s="61"/>
      <c r="V8443" s="61"/>
      <c r="W8443" s="61"/>
      <c r="X8443" s="61"/>
      <c r="Y8443" s="61"/>
      <c r="Z8443" s="61"/>
      <c r="AA8443" s="61"/>
      <c r="AB8443" s="61"/>
      <c r="AC8443" s="61"/>
      <c r="AD8443" s="61"/>
      <c r="AE8443" s="61"/>
      <c r="AF8443" s="61"/>
      <c r="AG8443" s="61"/>
      <c r="AH8443" s="61"/>
      <c r="AI8443" s="61"/>
      <c r="AJ8443" s="61"/>
      <c r="AK8443" s="61"/>
      <c r="AL8443" s="61"/>
      <c r="AM8443" s="61"/>
      <c r="AN8443" s="61"/>
      <c r="AO8443" s="61"/>
      <c r="AP8443" s="62"/>
      <c r="AQ8443" s="61"/>
      <c r="AR8443" s="61"/>
      <c r="AS8443" s="61"/>
      <c r="AT8443" s="61"/>
      <c r="AU8443" s="61"/>
      <c r="AV8443" s="61"/>
      <c r="AW8443" s="60"/>
    </row>
    <row r="8444" s="59" customFormat="1" customHeight="1" spans="1:49">
      <c r="A8444" s="60"/>
      <c r="B8444" s="60"/>
      <c r="C8444" s="60"/>
      <c r="D8444" s="60"/>
      <c r="H8444" s="61"/>
      <c r="I8444" s="61"/>
      <c r="J8444" s="61"/>
      <c r="K8444" s="61"/>
      <c r="L8444" s="61"/>
      <c r="M8444" s="61"/>
      <c r="N8444" s="61"/>
      <c r="O8444" s="61"/>
      <c r="P8444" s="61"/>
      <c r="Q8444" s="61"/>
      <c r="R8444" s="61"/>
      <c r="S8444" s="61"/>
      <c r="T8444" s="61"/>
      <c r="U8444" s="61"/>
      <c r="V8444" s="61"/>
      <c r="W8444" s="61"/>
      <c r="X8444" s="61"/>
      <c r="Y8444" s="61"/>
      <c r="Z8444" s="61"/>
      <c r="AA8444" s="61"/>
      <c r="AB8444" s="61"/>
      <c r="AC8444" s="61"/>
      <c r="AD8444" s="61"/>
      <c r="AE8444" s="61"/>
      <c r="AF8444" s="61"/>
      <c r="AG8444" s="61"/>
      <c r="AH8444" s="61"/>
      <c r="AI8444" s="61"/>
      <c r="AJ8444" s="61"/>
      <c r="AK8444" s="61"/>
      <c r="AL8444" s="61"/>
      <c r="AM8444" s="61"/>
      <c r="AN8444" s="61"/>
      <c r="AO8444" s="61"/>
      <c r="AP8444" s="62"/>
      <c r="AQ8444" s="61"/>
      <c r="AR8444" s="61"/>
      <c r="AS8444" s="61"/>
      <c r="AT8444" s="61"/>
      <c r="AU8444" s="61"/>
      <c r="AV8444" s="61"/>
      <c r="AW8444" s="60"/>
    </row>
    <row r="8445" s="59" customFormat="1" customHeight="1" spans="1:49">
      <c r="A8445" s="60"/>
      <c r="B8445" s="60"/>
      <c r="C8445" s="60"/>
      <c r="D8445" s="60"/>
      <c r="H8445" s="61"/>
      <c r="I8445" s="61"/>
      <c r="J8445" s="61"/>
      <c r="K8445" s="61"/>
      <c r="L8445" s="61"/>
      <c r="M8445" s="61"/>
      <c r="N8445" s="61"/>
      <c r="O8445" s="61"/>
      <c r="P8445" s="61"/>
      <c r="Q8445" s="61"/>
      <c r="R8445" s="61"/>
      <c r="S8445" s="61"/>
      <c r="T8445" s="61"/>
      <c r="U8445" s="61"/>
      <c r="V8445" s="61"/>
      <c r="W8445" s="61"/>
      <c r="X8445" s="61"/>
      <c r="Y8445" s="61"/>
      <c r="Z8445" s="61"/>
      <c r="AA8445" s="61"/>
      <c r="AB8445" s="61"/>
      <c r="AC8445" s="61"/>
      <c r="AD8445" s="61"/>
      <c r="AE8445" s="61"/>
      <c r="AF8445" s="61"/>
      <c r="AG8445" s="61"/>
      <c r="AH8445" s="61"/>
      <c r="AI8445" s="61"/>
      <c r="AJ8445" s="61"/>
      <c r="AK8445" s="61"/>
      <c r="AL8445" s="61"/>
      <c r="AM8445" s="61"/>
      <c r="AN8445" s="61"/>
      <c r="AO8445" s="61"/>
      <c r="AP8445" s="62"/>
      <c r="AQ8445" s="61"/>
      <c r="AR8445" s="61"/>
      <c r="AS8445" s="61"/>
      <c r="AT8445" s="61"/>
      <c r="AU8445" s="61"/>
      <c r="AV8445" s="61"/>
      <c r="AW8445" s="60"/>
    </row>
    <row r="8446" s="59" customFormat="1" customHeight="1" spans="1:49">
      <c r="A8446" s="60"/>
      <c r="B8446" s="60"/>
      <c r="C8446" s="60"/>
      <c r="D8446" s="60"/>
      <c r="H8446" s="61"/>
      <c r="I8446" s="61"/>
      <c r="J8446" s="61"/>
      <c r="K8446" s="61"/>
      <c r="L8446" s="61"/>
      <c r="M8446" s="61"/>
      <c r="N8446" s="61"/>
      <c r="O8446" s="61"/>
      <c r="P8446" s="61"/>
      <c r="Q8446" s="61"/>
      <c r="R8446" s="61"/>
      <c r="S8446" s="61"/>
      <c r="T8446" s="61"/>
      <c r="U8446" s="61"/>
      <c r="V8446" s="61"/>
      <c r="W8446" s="61"/>
      <c r="X8446" s="61"/>
      <c r="Y8446" s="61"/>
      <c r="Z8446" s="61"/>
      <c r="AA8446" s="61"/>
      <c r="AB8446" s="61"/>
      <c r="AC8446" s="61"/>
      <c r="AD8446" s="61"/>
      <c r="AE8446" s="61"/>
      <c r="AF8446" s="61"/>
      <c r="AG8446" s="61"/>
      <c r="AH8446" s="61"/>
      <c r="AI8446" s="61"/>
      <c r="AJ8446" s="61"/>
      <c r="AK8446" s="61"/>
      <c r="AL8446" s="61"/>
      <c r="AM8446" s="61"/>
      <c r="AN8446" s="61"/>
      <c r="AO8446" s="61"/>
      <c r="AP8446" s="62"/>
      <c r="AQ8446" s="61"/>
      <c r="AR8446" s="61"/>
      <c r="AS8446" s="61"/>
      <c r="AT8446" s="61"/>
      <c r="AU8446" s="61"/>
      <c r="AV8446" s="61"/>
      <c r="AW8446" s="60"/>
    </row>
    <row r="8447" s="59" customFormat="1" customHeight="1" spans="1:49">
      <c r="A8447" s="60"/>
      <c r="B8447" s="60"/>
      <c r="C8447" s="60"/>
      <c r="D8447" s="60"/>
      <c r="H8447" s="61"/>
      <c r="I8447" s="61"/>
      <c r="J8447" s="61"/>
      <c r="K8447" s="61"/>
      <c r="L8447" s="61"/>
      <c r="M8447" s="61"/>
      <c r="N8447" s="61"/>
      <c r="O8447" s="61"/>
      <c r="P8447" s="61"/>
      <c r="Q8447" s="61"/>
      <c r="R8447" s="61"/>
      <c r="S8447" s="61"/>
      <c r="T8447" s="61"/>
      <c r="U8447" s="61"/>
      <c r="V8447" s="61"/>
      <c r="W8447" s="61"/>
      <c r="X8447" s="61"/>
      <c r="Y8447" s="61"/>
      <c r="Z8447" s="61"/>
      <c r="AA8447" s="61"/>
      <c r="AB8447" s="61"/>
      <c r="AC8447" s="61"/>
      <c r="AD8447" s="61"/>
      <c r="AE8447" s="61"/>
      <c r="AF8447" s="61"/>
      <c r="AG8447" s="61"/>
      <c r="AH8447" s="61"/>
      <c r="AI8447" s="61"/>
      <c r="AJ8447" s="61"/>
      <c r="AK8447" s="61"/>
      <c r="AL8447" s="61"/>
      <c r="AM8447" s="61"/>
      <c r="AN8447" s="61"/>
      <c r="AO8447" s="61"/>
      <c r="AP8447" s="62"/>
      <c r="AQ8447" s="61"/>
      <c r="AR8447" s="61"/>
      <c r="AS8447" s="61"/>
      <c r="AT8447" s="61"/>
      <c r="AU8447" s="61"/>
      <c r="AV8447" s="61"/>
      <c r="AW8447" s="60"/>
    </row>
    <row r="8448" s="59" customFormat="1" customHeight="1" spans="1:49">
      <c r="A8448" s="60"/>
      <c r="B8448" s="60"/>
      <c r="C8448" s="60"/>
      <c r="D8448" s="60"/>
      <c r="H8448" s="61"/>
      <c r="I8448" s="61"/>
      <c r="J8448" s="61"/>
      <c r="K8448" s="61"/>
      <c r="L8448" s="61"/>
      <c r="M8448" s="61"/>
      <c r="N8448" s="61"/>
      <c r="O8448" s="61"/>
      <c r="P8448" s="61"/>
      <c r="Q8448" s="61"/>
      <c r="R8448" s="61"/>
      <c r="S8448" s="61"/>
      <c r="T8448" s="61"/>
      <c r="U8448" s="61"/>
      <c r="V8448" s="61"/>
      <c r="W8448" s="61"/>
      <c r="X8448" s="61"/>
      <c r="Y8448" s="61"/>
      <c r="Z8448" s="61"/>
      <c r="AA8448" s="61"/>
      <c r="AB8448" s="61"/>
      <c r="AC8448" s="61"/>
      <c r="AD8448" s="61"/>
      <c r="AE8448" s="61"/>
      <c r="AF8448" s="61"/>
      <c r="AG8448" s="61"/>
      <c r="AH8448" s="61"/>
      <c r="AI8448" s="61"/>
      <c r="AJ8448" s="61"/>
      <c r="AK8448" s="61"/>
      <c r="AL8448" s="61"/>
      <c r="AM8448" s="61"/>
      <c r="AN8448" s="61"/>
      <c r="AO8448" s="61"/>
      <c r="AP8448" s="62"/>
      <c r="AQ8448" s="61"/>
      <c r="AR8448" s="61"/>
      <c r="AS8448" s="61"/>
      <c r="AT8448" s="61"/>
      <c r="AU8448" s="61"/>
      <c r="AV8448" s="61"/>
      <c r="AW8448" s="60"/>
    </row>
    <row r="8449" s="59" customFormat="1" customHeight="1" spans="1:49">
      <c r="A8449" s="60"/>
      <c r="B8449" s="60"/>
      <c r="C8449" s="60"/>
      <c r="D8449" s="60"/>
      <c r="H8449" s="61"/>
      <c r="I8449" s="61"/>
      <c r="J8449" s="61"/>
      <c r="K8449" s="61"/>
      <c r="L8449" s="61"/>
      <c r="M8449" s="61"/>
      <c r="N8449" s="61"/>
      <c r="O8449" s="61"/>
      <c r="P8449" s="61"/>
      <c r="Q8449" s="61"/>
      <c r="R8449" s="61"/>
      <c r="S8449" s="61"/>
      <c r="T8449" s="61"/>
      <c r="U8449" s="61"/>
      <c r="V8449" s="61"/>
      <c r="W8449" s="61"/>
      <c r="X8449" s="61"/>
      <c r="Y8449" s="61"/>
      <c r="Z8449" s="61"/>
      <c r="AA8449" s="61"/>
      <c r="AB8449" s="61"/>
      <c r="AC8449" s="61"/>
      <c r="AD8449" s="61"/>
      <c r="AE8449" s="61"/>
      <c r="AF8449" s="61"/>
      <c r="AG8449" s="61"/>
      <c r="AH8449" s="61"/>
      <c r="AI8449" s="61"/>
      <c r="AJ8449" s="61"/>
      <c r="AK8449" s="61"/>
      <c r="AL8449" s="61"/>
      <c r="AM8449" s="61"/>
      <c r="AN8449" s="61"/>
      <c r="AO8449" s="61"/>
      <c r="AP8449" s="62"/>
      <c r="AQ8449" s="61"/>
      <c r="AR8449" s="61"/>
      <c r="AS8449" s="61"/>
      <c r="AT8449" s="61"/>
      <c r="AU8449" s="61"/>
      <c r="AV8449" s="61"/>
      <c r="AW8449" s="60"/>
    </row>
    <row r="8450" s="59" customFormat="1" customHeight="1" spans="1:49">
      <c r="A8450" s="60"/>
      <c r="B8450" s="60"/>
      <c r="C8450" s="60"/>
      <c r="D8450" s="60"/>
      <c r="H8450" s="61"/>
      <c r="I8450" s="61"/>
      <c r="J8450" s="61"/>
      <c r="K8450" s="61"/>
      <c r="L8450" s="61"/>
      <c r="M8450" s="61"/>
      <c r="N8450" s="61"/>
      <c r="O8450" s="61"/>
      <c r="P8450" s="61"/>
      <c r="Q8450" s="61"/>
      <c r="R8450" s="61"/>
      <c r="S8450" s="61"/>
      <c r="T8450" s="61"/>
      <c r="U8450" s="61"/>
      <c r="V8450" s="61"/>
      <c r="W8450" s="61"/>
      <c r="X8450" s="61"/>
      <c r="Y8450" s="61"/>
      <c r="Z8450" s="61"/>
      <c r="AA8450" s="61"/>
      <c r="AB8450" s="61"/>
      <c r="AC8450" s="61"/>
      <c r="AD8450" s="61"/>
      <c r="AE8450" s="61"/>
      <c r="AF8450" s="61"/>
      <c r="AG8450" s="61"/>
      <c r="AH8450" s="61"/>
      <c r="AI8450" s="61"/>
      <c r="AJ8450" s="61"/>
      <c r="AK8450" s="61"/>
      <c r="AL8450" s="61"/>
      <c r="AM8450" s="61"/>
      <c r="AN8450" s="61"/>
      <c r="AO8450" s="61"/>
      <c r="AP8450" s="62"/>
      <c r="AQ8450" s="61"/>
      <c r="AR8450" s="61"/>
      <c r="AS8450" s="61"/>
      <c r="AT8450" s="61"/>
      <c r="AU8450" s="61"/>
      <c r="AV8450" s="61"/>
      <c r="AW8450" s="60"/>
    </row>
    <row r="8451" s="59" customFormat="1" customHeight="1" spans="1:49">
      <c r="A8451" s="60"/>
      <c r="B8451" s="60"/>
      <c r="C8451" s="60"/>
      <c r="D8451" s="60"/>
      <c r="H8451" s="61"/>
      <c r="I8451" s="61"/>
      <c r="J8451" s="61"/>
      <c r="K8451" s="61"/>
      <c r="L8451" s="61"/>
      <c r="M8451" s="61"/>
      <c r="N8451" s="61"/>
      <c r="O8451" s="61"/>
      <c r="P8451" s="61"/>
      <c r="Q8451" s="61"/>
      <c r="R8451" s="61"/>
      <c r="S8451" s="61"/>
      <c r="T8451" s="61"/>
      <c r="U8451" s="61"/>
      <c r="V8451" s="61"/>
      <c r="W8451" s="61"/>
      <c r="X8451" s="61"/>
      <c r="Y8451" s="61"/>
      <c r="Z8451" s="61"/>
      <c r="AA8451" s="61"/>
      <c r="AB8451" s="61"/>
      <c r="AC8451" s="61"/>
      <c r="AD8451" s="61"/>
      <c r="AE8451" s="61"/>
      <c r="AF8451" s="61"/>
      <c r="AG8451" s="61"/>
      <c r="AH8451" s="61"/>
      <c r="AI8451" s="61"/>
      <c r="AJ8451" s="61"/>
      <c r="AK8451" s="61"/>
      <c r="AL8451" s="61"/>
      <c r="AM8451" s="61"/>
      <c r="AN8451" s="61"/>
      <c r="AO8451" s="61"/>
      <c r="AP8451" s="62"/>
      <c r="AQ8451" s="61"/>
      <c r="AR8451" s="61"/>
      <c r="AS8451" s="61"/>
      <c r="AT8451" s="61"/>
      <c r="AU8451" s="61"/>
      <c r="AV8451" s="61"/>
      <c r="AW8451" s="60"/>
    </row>
    <row r="8452" s="59" customFormat="1" customHeight="1" spans="1:49">
      <c r="A8452" s="60"/>
      <c r="B8452" s="60"/>
      <c r="C8452" s="60"/>
      <c r="D8452" s="60"/>
      <c r="H8452" s="61"/>
      <c r="I8452" s="61"/>
      <c r="J8452" s="61"/>
      <c r="K8452" s="61"/>
      <c r="L8452" s="61"/>
      <c r="M8452" s="61"/>
      <c r="N8452" s="61"/>
      <c r="O8452" s="61"/>
      <c r="P8452" s="61"/>
      <c r="Q8452" s="61"/>
      <c r="R8452" s="61"/>
      <c r="S8452" s="61"/>
      <c r="T8452" s="61"/>
      <c r="U8452" s="61"/>
      <c r="V8452" s="61"/>
      <c r="W8452" s="61"/>
      <c r="X8452" s="61"/>
      <c r="Y8452" s="61"/>
      <c r="Z8452" s="61"/>
      <c r="AA8452" s="61"/>
      <c r="AB8452" s="61"/>
      <c r="AC8452" s="61"/>
      <c r="AD8452" s="61"/>
      <c r="AE8452" s="61"/>
      <c r="AF8452" s="61"/>
      <c r="AG8452" s="61"/>
      <c r="AH8452" s="61"/>
      <c r="AI8452" s="61"/>
      <c r="AJ8452" s="61"/>
      <c r="AK8452" s="61"/>
      <c r="AL8452" s="61"/>
      <c r="AM8452" s="61"/>
      <c r="AN8452" s="61"/>
      <c r="AO8452" s="61"/>
      <c r="AP8452" s="62"/>
      <c r="AQ8452" s="61"/>
      <c r="AR8452" s="61"/>
      <c r="AS8452" s="61"/>
      <c r="AT8452" s="61"/>
      <c r="AU8452" s="61"/>
      <c r="AV8452" s="61"/>
      <c r="AW8452" s="60"/>
    </row>
    <row r="8453" s="59" customFormat="1" customHeight="1" spans="1:49">
      <c r="A8453" s="60"/>
      <c r="B8453" s="60"/>
      <c r="C8453" s="60"/>
      <c r="D8453" s="60"/>
      <c r="H8453" s="61"/>
      <c r="I8453" s="61"/>
      <c r="J8453" s="61"/>
      <c r="K8453" s="61"/>
      <c r="L8453" s="61"/>
      <c r="M8453" s="61"/>
      <c r="N8453" s="61"/>
      <c r="O8453" s="61"/>
      <c r="P8453" s="61"/>
      <c r="Q8453" s="61"/>
      <c r="R8453" s="61"/>
      <c r="S8453" s="61"/>
      <c r="T8453" s="61"/>
      <c r="U8453" s="61"/>
      <c r="V8453" s="61"/>
      <c r="W8453" s="61"/>
      <c r="X8453" s="61"/>
      <c r="Y8453" s="61"/>
      <c r="Z8453" s="61"/>
      <c r="AA8453" s="61"/>
      <c r="AB8453" s="61"/>
      <c r="AC8453" s="61"/>
      <c r="AD8453" s="61"/>
      <c r="AE8453" s="61"/>
      <c r="AF8453" s="61"/>
      <c r="AG8453" s="61"/>
      <c r="AH8453" s="61"/>
      <c r="AI8453" s="61"/>
      <c r="AJ8453" s="61"/>
      <c r="AK8453" s="61"/>
      <c r="AL8453" s="61"/>
      <c r="AM8453" s="61"/>
      <c r="AN8453" s="61"/>
      <c r="AO8453" s="61"/>
      <c r="AP8453" s="62"/>
      <c r="AQ8453" s="61"/>
      <c r="AR8453" s="61"/>
      <c r="AS8453" s="61"/>
      <c r="AT8453" s="61"/>
      <c r="AU8453" s="61"/>
      <c r="AV8453" s="61"/>
      <c r="AW8453" s="60"/>
    </row>
    <row r="8454" s="59" customFormat="1" customHeight="1" spans="1:49">
      <c r="A8454" s="60"/>
      <c r="B8454" s="60"/>
      <c r="C8454" s="60"/>
      <c r="D8454" s="60"/>
      <c r="H8454" s="61"/>
      <c r="I8454" s="61"/>
      <c r="J8454" s="61"/>
      <c r="K8454" s="61"/>
      <c r="L8454" s="61"/>
      <c r="M8454" s="61"/>
      <c r="N8454" s="61"/>
      <c r="O8454" s="61"/>
      <c r="P8454" s="61"/>
      <c r="Q8454" s="61"/>
      <c r="R8454" s="61"/>
      <c r="S8454" s="61"/>
      <c r="T8454" s="61"/>
      <c r="U8454" s="61"/>
      <c r="V8454" s="61"/>
      <c r="W8454" s="61"/>
      <c r="X8454" s="61"/>
      <c r="Y8454" s="61"/>
      <c r="Z8454" s="61"/>
      <c r="AA8454" s="61"/>
      <c r="AB8454" s="61"/>
      <c r="AC8454" s="61"/>
      <c r="AD8454" s="61"/>
      <c r="AE8454" s="61"/>
      <c r="AF8454" s="61"/>
      <c r="AG8454" s="61"/>
      <c r="AH8454" s="61"/>
      <c r="AI8454" s="61"/>
      <c r="AJ8454" s="61"/>
      <c r="AK8454" s="61"/>
      <c r="AL8454" s="61"/>
      <c r="AM8454" s="61"/>
      <c r="AN8454" s="61"/>
      <c r="AO8454" s="61"/>
      <c r="AP8454" s="62"/>
      <c r="AQ8454" s="61"/>
      <c r="AR8454" s="61"/>
      <c r="AS8454" s="61"/>
      <c r="AT8454" s="61"/>
      <c r="AU8454" s="61"/>
      <c r="AV8454" s="61"/>
      <c r="AW8454" s="60"/>
    </row>
    <row r="8455" s="59" customFormat="1" customHeight="1" spans="1:49">
      <c r="A8455" s="60"/>
      <c r="B8455" s="60"/>
      <c r="C8455" s="60"/>
      <c r="D8455" s="60"/>
      <c r="H8455" s="61"/>
      <c r="I8455" s="61"/>
      <c r="J8455" s="61"/>
      <c r="K8455" s="61"/>
      <c r="L8455" s="61"/>
      <c r="M8455" s="61"/>
      <c r="N8455" s="61"/>
      <c r="O8455" s="61"/>
      <c r="P8455" s="61"/>
      <c r="Q8455" s="61"/>
      <c r="R8455" s="61"/>
      <c r="S8455" s="61"/>
      <c r="T8455" s="61"/>
      <c r="U8455" s="61"/>
      <c r="V8455" s="61"/>
      <c r="W8455" s="61"/>
      <c r="X8455" s="61"/>
      <c r="Y8455" s="61"/>
      <c r="Z8455" s="61"/>
      <c r="AA8455" s="61"/>
      <c r="AB8455" s="61"/>
      <c r="AC8455" s="61"/>
      <c r="AD8455" s="61"/>
      <c r="AE8455" s="61"/>
      <c r="AF8455" s="61"/>
      <c r="AG8455" s="61"/>
      <c r="AH8455" s="61"/>
      <c r="AI8455" s="61"/>
      <c r="AJ8455" s="61"/>
      <c r="AK8455" s="61"/>
      <c r="AL8455" s="61"/>
      <c r="AM8455" s="61"/>
      <c r="AN8455" s="61"/>
      <c r="AO8455" s="61"/>
      <c r="AP8455" s="62"/>
      <c r="AQ8455" s="61"/>
      <c r="AR8455" s="61"/>
      <c r="AS8455" s="61"/>
      <c r="AT8455" s="61"/>
      <c r="AU8455" s="61"/>
      <c r="AV8455" s="61"/>
      <c r="AW8455" s="60"/>
    </row>
    <row r="8456" s="59" customFormat="1" customHeight="1" spans="1:49">
      <c r="A8456" s="60"/>
      <c r="B8456" s="60"/>
      <c r="C8456" s="60"/>
      <c r="D8456" s="60"/>
      <c r="H8456" s="61"/>
      <c r="I8456" s="61"/>
      <c r="J8456" s="61"/>
      <c r="K8456" s="61"/>
      <c r="L8456" s="61"/>
      <c r="M8456" s="61"/>
      <c r="N8456" s="61"/>
      <c r="O8456" s="61"/>
      <c r="P8456" s="61"/>
      <c r="Q8456" s="61"/>
      <c r="R8456" s="61"/>
      <c r="S8456" s="61"/>
      <c r="T8456" s="61"/>
      <c r="U8456" s="61"/>
      <c r="V8456" s="61"/>
      <c r="W8456" s="61"/>
      <c r="X8456" s="61"/>
      <c r="Y8456" s="61"/>
      <c r="Z8456" s="61"/>
      <c r="AA8456" s="61"/>
      <c r="AB8456" s="61"/>
      <c r="AC8456" s="61"/>
      <c r="AD8456" s="61"/>
      <c r="AE8456" s="61"/>
      <c r="AF8456" s="61"/>
      <c r="AG8456" s="61"/>
      <c r="AH8456" s="61"/>
      <c r="AI8456" s="61"/>
      <c r="AJ8456" s="61"/>
      <c r="AK8456" s="61"/>
      <c r="AL8456" s="61"/>
      <c r="AM8456" s="61"/>
      <c r="AN8456" s="61"/>
      <c r="AO8456" s="61"/>
      <c r="AP8456" s="62"/>
      <c r="AQ8456" s="61"/>
      <c r="AR8456" s="61"/>
      <c r="AS8456" s="61"/>
      <c r="AT8456" s="61"/>
      <c r="AU8456" s="61"/>
      <c r="AV8456" s="61"/>
      <c r="AW8456" s="60"/>
    </row>
    <row r="8457" s="59" customFormat="1" customHeight="1" spans="1:49">
      <c r="A8457" s="60"/>
      <c r="B8457" s="60"/>
      <c r="C8457" s="60"/>
      <c r="D8457" s="60"/>
      <c r="H8457" s="61"/>
      <c r="I8457" s="61"/>
      <c r="J8457" s="61"/>
      <c r="K8457" s="61"/>
      <c r="L8457" s="61"/>
      <c r="M8457" s="61"/>
      <c r="N8457" s="61"/>
      <c r="O8457" s="61"/>
      <c r="P8457" s="61"/>
      <c r="Q8457" s="61"/>
      <c r="R8457" s="61"/>
      <c r="S8457" s="61"/>
      <c r="T8457" s="61"/>
      <c r="U8457" s="61"/>
      <c r="V8457" s="61"/>
      <c r="W8457" s="61"/>
      <c r="X8457" s="61"/>
      <c r="Y8457" s="61"/>
      <c r="Z8457" s="61"/>
      <c r="AA8457" s="61"/>
      <c r="AB8457" s="61"/>
      <c r="AC8457" s="61"/>
      <c r="AD8457" s="61"/>
      <c r="AE8457" s="61"/>
      <c r="AF8457" s="61"/>
      <c r="AG8457" s="61"/>
      <c r="AH8457" s="61"/>
      <c r="AI8457" s="61"/>
      <c r="AJ8457" s="61"/>
      <c r="AK8457" s="61"/>
      <c r="AL8457" s="61"/>
      <c r="AM8457" s="61"/>
      <c r="AN8457" s="61"/>
      <c r="AO8457" s="61"/>
      <c r="AP8457" s="62"/>
      <c r="AQ8457" s="61"/>
      <c r="AR8457" s="61"/>
      <c r="AS8457" s="61"/>
      <c r="AT8457" s="61"/>
      <c r="AU8457" s="61"/>
      <c r="AV8457" s="61"/>
      <c r="AW8457" s="60"/>
    </row>
    <row r="8458" s="59" customFormat="1" customHeight="1" spans="1:49">
      <c r="A8458" s="60"/>
      <c r="B8458" s="60"/>
      <c r="C8458" s="60"/>
      <c r="D8458" s="60"/>
      <c r="H8458" s="61"/>
      <c r="I8458" s="61"/>
      <c r="J8458" s="61"/>
      <c r="K8458" s="61"/>
      <c r="L8458" s="61"/>
      <c r="M8458" s="61"/>
      <c r="N8458" s="61"/>
      <c r="O8458" s="61"/>
      <c r="P8458" s="61"/>
      <c r="Q8458" s="61"/>
      <c r="R8458" s="61"/>
      <c r="S8458" s="61"/>
      <c r="T8458" s="61"/>
      <c r="U8458" s="61"/>
      <c r="V8458" s="61"/>
      <c r="W8458" s="61"/>
      <c r="X8458" s="61"/>
      <c r="Y8458" s="61"/>
      <c r="Z8458" s="61"/>
      <c r="AA8458" s="61"/>
      <c r="AB8458" s="61"/>
      <c r="AC8458" s="61"/>
      <c r="AD8458" s="61"/>
      <c r="AE8458" s="61"/>
      <c r="AF8458" s="61"/>
      <c r="AG8458" s="61"/>
      <c r="AH8458" s="61"/>
      <c r="AI8458" s="61"/>
      <c r="AJ8458" s="61"/>
      <c r="AK8458" s="61"/>
      <c r="AL8458" s="61"/>
      <c r="AM8458" s="61"/>
      <c r="AN8458" s="61"/>
      <c r="AO8458" s="61"/>
      <c r="AP8458" s="62"/>
      <c r="AQ8458" s="61"/>
      <c r="AR8458" s="61"/>
      <c r="AS8458" s="61"/>
      <c r="AT8458" s="61"/>
      <c r="AU8458" s="61"/>
      <c r="AV8458" s="61"/>
      <c r="AW8458" s="60"/>
    </row>
    <row r="8459" s="59" customFormat="1" customHeight="1" spans="1:49">
      <c r="A8459" s="60"/>
      <c r="B8459" s="60"/>
      <c r="C8459" s="60"/>
      <c r="D8459" s="60"/>
      <c r="H8459" s="61"/>
      <c r="I8459" s="61"/>
      <c r="J8459" s="61"/>
      <c r="K8459" s="61"/>
      <c r="L8459" s="61"/>
      <c r="M8459" s="61"/>
      <c r="N8459" s="61"/>
      <c r="O8459" s="61"/>
      <c r="P8459" s="61"/>
      <c r="Q8459" s="61"/>
      <c r="R8459" s="61"/>
      <c r="S8459" s="61"/>
      <c r="T8459" s="61"/>
      <c r="U8459" s="61"/>
      <c r="V8459" s="61"/>
      <c r="W8459" s="61"/>
      <c r="X8459" s="61"/>
      <c r="Y8459" s="61"/>
      <c r="Z8459" s="61"/>
      <c r="AA8459" s="61"/>
      <c r="AB8459" s="61"/>
      <c r="AC8459" s="61"/>
      <c r="AD8459" s="61"/>
      <c r="AE8459" s="61"/>
      <c r="AF8459" s="61"/>
      <c r="AG8459" s="61"/>
      <c r="AH8459" s="61"/>
      <c r="AI8459" s="61"/>
      <c r="AJ8459" s="61"/>
      <c r="AK8459" s="61"/>
      <c r="AL8459" s="61"/>
      <c r="AM8459" s="61"/>
      <c r="AN8459" s="61"/>
      <c r="AO8459" s="61"/>
      <c r="AP8459" s="62"/>
      <c r="AQ8459" s="61"/>
      <c r="AR8459" s="61"/>
      <c r="AS8459" s="61"/>
      <c r="AT8459" s="61"/>
      <c r="AU8459" s="61"/>
      <c r="AV8459" s="61"/>
      <c r="AW8459" s="60"/>
    </row>
    <row r="8460" s="59" customFormat="1" customHeight="1" spans="1:49">
      <c r="A8460" s="60"/>
      <c r="B8460" s="60"/>
      <c r="C8460" s="60"/>
      <c r="D8460" s="60"/>
      <c r="H8460" s="61"/>
      <c r="I8460" s="61"/>
      <c r="J8460" s="61"/>
      <c r="K8460" s="61"/>
      <c r="L8460" s="61"/>
      <c r="M8460" s="61"/>
      <c r="N8460" s="61"/>
      <c r="O8460" s="61"/>
      <c r="P8460" s="61"/>
      <c r="Q8460" s="61"/>
      <c r="R8460" s="61"/>
      <c r="S8460" s="61"/>
      <c r="T8460" s="61"/>
      <c r="U8460" s="61"/>
      <c r="V8460" s="61"/>
      <c r="W8460" s="61"/>
      <c r="X8460" s="61"/>
      <c r="Y8460" s="61"/>
      <c r="Z8460" s="61"/>
      <c r="AA8460" s="61"/>
      <c r="AB8460" s="61"/>
      <c r="AC8460" s="61"/>
      <c r="AD8460" s="61"/>
      <c r="AE8460" s="61"/>
      <c r="AF8460" s="61"/>
      <c r="AG8460" s="61"/>
      <c r="AH8460" s="61"/>
      <c r="AI8460" s="61"/>
      <c r="AJ8460" s="61"/>
      <c r="AK8460" s="61"/>
      <c r="AL8460" s="61"/>
      <c r="AM8460" s="61"/>
      <c r="AN8460" s="61"/>
      <c r="AO8460" s="61"/>
      <c r="AP8460" s="62"/>
      <c r="AQ8460" s="61"/>
      <c r="AR8460" s="61"/>
      <c r="AS8460" s="61"/>
      <c r="AT8460" s="61"/>
      <c r="AU8460" s="61"/>
      <c r="AV8460" s="61"/>
      <c r="AW8460" s="60"/>
    </row>
    <row r="8461" s="59" customFormat="1" customHeight="1" spans="1:49">
      <c r="A8461" s="60"/>
      <c r="B8461" s="60"/>
      <c r="C8461" s="60"/>
      <c r="D8461" s="60"/>
      <c r="H8461" s="61"/>
      <c r="I8461" s="61"/>
      <c r="J8461" s="61"/>
      <c r="K8461" s="61"/>
      <c r="L8461" s="61"/>
      <c r="M8461" s="61"/>
      <c r="N8461" s="61"/>
      <c r="O8461" s="61"/>
      <c r="P8461" s="61"/>
      <c r="Q8461" s="61"/>
      <c r="R8461" s="61"/>
      <c r="S8461" s="61"/>
      <c r="T8461" s="61"/>
      <c r="U8461" s="61"/>
      <c r="V8461" s="61"/>
      <c r="W8461" s="61"/>
      <c r="X8461" s="61"/>
      <c r="Y8461" s="61"/>
      <c r="Z8461" s="61"/>
      <c r="AA8461" s="61"/>
      <c r="AB8461" s="61"/>
      <c r="AC8461" s="61"/>
      <c r="AD8461" s="61"/>
      <c r="AE8461" s="61"/>
      <c r="AF8461" s="61"/>
      <c r="AG8461" s="61"/>
      <c r="AH8461" s="61"/>
      <c r="AI8461" s="61"/>
      <c r="AJ8461" s="61"/>
      <c r="AK8461" s="61"/>
      <c r="AL8461" s="61"/>
      <c r="AM8461" s="61"/>
      <c r="AN8461" s="61"/>
      <c r="AO8461" s="61"/>
      <c r="AP8461" s="62"/>
      <c r="AQ8461" s="61"/>
      <c r="AR8461" s="61"/>
      <c r="AS8461" s="61"/>
      <c r="AT8461" s="61"/>
      <c r="AU8461" s="61"/>
      <c r="AV8461" s="61"/>
      <c r="AW8461" s="60"/>
    </row>
    <row r="8462" s="59" customFormat="1" customHeight="1" spans="1:49">
      <c r="A8462" s="60"/>
      <c r="B8462" s="60"/>
      <c r="C8462" s="60"/>
      <c r="D8462" s="60"/>
      <c r="H8462" s="61"/>
      <c r="I8462" s="61"/>
      <c r="J8462" s="61"/>
      <c r="K8462" s="61"/>
      <c r="L8462" s="61"/>
      <c r="M8462" s="61"/>
      <c r="N8462" s="61"/>
      <c r="O8462" s="61"/>
      <c r="P8462" s="61"/>
      <c r="Q8462" s="61"/>
      <c r="R8462" s="61"/>
      <c r="S8462" s="61"/>
      <c r="T8462" s="61"/>
      <c r="U8462" s="61"/>
      <c r="V8462" s="61"/>
      <c r="W8462" s="61"/>
      <c r="X8462" s="61"/>
      <c r="Y8462" s="61"/>
      <c r="Z8462" s="61"/>
      <c r="AA8462" s="61"/>
      <c r="AB8462" s="61"/>
      <c r="AC8462" s="61"/>
      <c r="AD8462" s="61"/>
      <c r="AE8462" s="61"/>
      <c r="AF8462" s="61"/>
      <c r="AG8462" s="61"/>
      <c r="AH8462" s="61"/>
      <c r="AI8462" s="61"/>
      <c r="AJ8462" s="61"/>
      <c r="AK8462" s="61"/>
      <c r="AL8462" s="61"/>
      <c r="AM8462" s="61"/>
      <c r="AN8462" s="61"/>
      <c r="AO8462" s="61"/>
      <c r="AP8462" s="62"/>
      <c r="AQ8462" s="61"/>
      <c r="AR8462" s="61"/>
      <c r="AS8462" s="61"/>
      <c r="AT8462" s="61"/>
      <c r="AU8462" s="61"/>
      <c r="AV8462" s="61"/>
      <c r="AW8462" s="60"/>
    </row>
    <row r="8463" s="59" customFormat="1" customHeight="1" spans="1:49">
      <c r="A8463" s="60"/>
      <c r="B8463" s="60"/>
      <c r="C8463" s="60"/>
      <c r="D8463" s="60"/>
      <c r="H8463" s="61"/>
      <c r="I8463" s="61"/>
      <c r="J8463" s="61"/>
      <c r="K8463" s="61"/>
      <c r="L8463" s="61"/>
      <c r="M8463" s="61"/>
      <c r="N8463" s="61"/>
      <c r="O8463" s="61"/>
      <c r="P8463" s="61"/>
      <c r="Q8463" s="61"/>
      <c r="R8463" s="61"/>
      <c r="S8463" s="61"/>
      <c r="T8463" s="61"/>
      <c r="U8463" s="61"/>
      <c r="V8463" s="61"/>
      <c r="W8463" s="61"/>
      <c r="X8463" s="61"/>
      <c r="Y8463" s="61"/>
      <c r="Z8463" s="61"/>
      <c r="AA8463" s="61"/>
      <c r="AB8463" s="61"/>
      <c r="AC8463" s="61"/>
      <c r="AD8463" s="61"/>
      <c r="AE8463" s="61"/>
      <c r="AF8463" s="61"/>
      <c r="AG8463" s="61"/>
      <c r="AH8463" s="61"/>
      <c r="AI8463" s="61"/>
      <c r="AJ8463" s="61"/>
      <c r="AK8463" s="61"/>
      <c r="AL8463" s="61"/>
      <c r="AM8463" s="61"/>
      <c r="AN8463" s="61"/>
      <c r="AO8463" s="61"/>
      <c r="AP8463" s="62"/>
      <c r="AQ8463" s="61"/>
      <c r="AR8463" s="61"/>
      <c r="AS8463" s="61"/>
      <c r="AT8463" s="61"/>
      <c r="AU8463" s="61"/>
      <c r="AV8463" s="61"/>
      <c r="AW8463" s="60"/>
    </row>
    <row r="8464" s="59" customFormat="1" customHeight="1" spans="1:49">
      <c r="A8464" s="60"/>
      <c r="B8464" s="60"/>
      <c r="C8464" s="60"/>
      <c r="D8464" s="60"/>
      <c r="H8464" s="61"/>
      <c r="I8464" s="61"/>
      <c r="J8464" s="61"/>
      <c r="K8464" s="61"/>
      <c r="L8464" s="61"/>
      <c r="M8464" s="61"/>
      <c r="N8464" s="61"/>
      <c r="O8464" s="61"/>
      <c r="P8464" s="61"/>
      <c r="Q8464" s="61"/>
      <c r="R8464" s="61"/>
      <c r="S8464" s="61"/>
      <c r="T8464" s="61"/>
      <c r="U8464" s="61"/>
      <c r="V8464" s="61"/>
      <c r="W8464" s="61"/>
      <c r="X8464" s="61"/>
      <c r="Y8464" s="61"/>
      <c r="Z8464" s="61"/>
      <c r="AA8464" s="61"/>
      <c r="AB8464" s="61"/>
      <c r="AC8464" s="61"/>
      <c r="AD8464" s="61"/>
      <c r="AE8464" s="61"/>
      <c r="AF8464" s="61"/>
      <c r="AG8464" s="61"/>
      <c r="AH8464" s="61"/>
      <c r="AI8464" s="61"/>
      <c r="AJ8464" s="61"/>
      <c r="AK8464" s="61"/>
      <c r="AL8464" s="61"/>
      <c r="AM8464" s="61"/>
      <c r="AN8464" s="61"/>
      <c r="AO8464" s="61"/>
      <c r="AP8464" s="62"/>
      <c r="AQ8464" s="61"/>
      <c r="AR8464" s="61"/>
      <c r="AS8464" s="61"/>
      <c r="AT8464" s="61"/>
      <c r="AU8464" s="61"/>
      <c r="AV8464" s="61"/>
      <c r="AW8464" s="60"/>
    </row>
    <row r="8465" s="59" customFormat="1" customHeight="1" spans="1:49">
      <c r="A8465" s="60"/>
      <c r="B8465" s="60"/>
      <c r="C8465" s="60"/>
      <c r="D8465" s="60"/>
      <c r="H8465" s="61"/>
      <c r="I8465" s="61"/>
      <c r="J8465" s="61"/>
      <c r="K8465" s="61"/>
      <c r="L8465" s="61"/>
      <c r="M8465" s="61"/>
      <c r="N8465" s="61"/>
      <c r="O8465" s="61"/>
      <c r="P8465" s="61"/>
      <c r="Q8465" s="61"/>
      <c r="R8465" s="61"/>
      <c r="S8465" s="61"/>
      <c r="T8465" s="61"/>
      <c r="U8465" s="61"/>
      <c r="V8465" s="61"/>
      <c r="W8465" s="61"/>
      <c r="X8465" s="61"/>
      <c r="Y8465" s="61"/>
      <c r="Z8465" s="61"/>
      <c r="AA8465" s="61"/>
      <c r="AB8465" s="61"/>
      <c r="AC8465" s="61"/>
      <c r="AD8465" s="61"/>
      <c r="AE8465" s="61"/>
      <c r="AF8465" s="61"/>
      <c r="AG8465" s="61"/>
      <c r="AH8465" s="61"/>
      <c r="AI8465" s="61"/>
      <c r="AJ8465" s="61"/>
      <c r="AK8465" s="61"/>
      <c r="AL8465" s="61"/>
      <c r="AM8465" s="61"/>
      <c r="AN8465" s="61"/>
      <c r="AO8465" s="61"/>
      <c r="AP8465" s="62"/>
      <c r="AQ8465" s="61"/>
      <c r="AR8465" s="61"/>
      <c r="AS8465" s="61"/>
      <c r="AT8465" s="61"/>
      <c r="AU8465" s="61"/>
      <c r="AV8465" s="61"/>
      <c r="AW8465" s="60"/>
    </row>
    <row r="8466" s="59" customFormat="1" customHeight="1" spans="1:49">
      <c r="A8466" s="60"/>
      <c r="B8466" s="60"/>
      <c r="C8466" s="60"/>
      <c r="D8466" s="60"/>
      <c r="H8466" s="61"/>
      <c r="I8466" s="61"/>
      <c r="J8466" s="61"/>
      <c r="K8466" s="61"/>
      <c r="L8466" s="61"/>
      <c r="M8466" s="61"/>
      <c r="N8466" s="61"/>
      <c r="O8466" s="61"/>
      <c r="P8466" s="61"/>
      <c r="Q8466" s="61"/>
      <c r="R8466" s="61"/>
      <c r="S8466" s="61"/>
      <c r="T8466" s="61"/>
      <c r="U8466" s="61"/>
      <c r="V8466" s="61"/>
      <c r="W8466" s="61"/>
      <c r="X8466" s="61"/>
      <c r="Y8466" s="61"/>
      <c r="Z8466" s="61"/>
      <c r="AA8466" s="61"/>
      <c r="AB8466" s="61"/>
      <c r="AC8466" s="61"/>
      <c r="AD8466" s="61"/>
      <c r="AE8466" s="61"/>
      <c r="AF8466" s="61"/>
      <c r="AG8466" s="61"/>
      <c r="AH8466" s="61"/>
      <c r="AI8466" s="61"/>
      <c r="AJ8466" s="61"/>
      <c r="AK8466" s="61"/>
      <c r="AL8466" s="61"/>
      <c r="AM8466" s="61"/>
      <c r="AN8466" s="61"/>
      <c r="AO8466" s="61"/>
      <c r="AP8466" s="62"/>
      <c r="AQ8466" s="61"/>
      <c r="AR8466" s="61"/>
      <c r="AS8466" s="61"/>
      <c r="AT8466" s="61"/>
      <c r="AU8466" s="61"/>
      <c r="AV8466" s="61"/>
      <c r="AW8466" s="60"/>
    </row>
    <row r="8467" s="59" customFormat="1" customHeight="1" spans="1:49">
      <c r="A8467" s="60"/>
      <c r="B8467" s="60"/>
      <c r="C8467" s="60"/>
      <c r="D8467" s="60"/>
      <c r="H8467" s="61"/>
      <c r="I8467" s="61"/>
      <c r="J8467" s="61"/>
      <c r="K8467" s="61"/>
      <c r="L8467" s="61"/>
      <c r="M8467" s="61"/>
      <c r="N8467" s="61"/>
      <c r="O8467" s="61"/>
      <c r="P8467" s="61"/>
      <c r="Q8467" s="61"/>
      <c r="R8467" s="61"/>
      <c r="S8467" s="61"/>
      <c r="T8467" s="61"/>
      <c r="U8467" s="61"/>
      <c r="V8467" s="61"/>
      <c r="W8467" s="61"/>
      <c r="X8467" s="61"/>
      <c r="Y8467" s="61"/>
      <c r="Z8467" s="61"/>
      <c r="AA8467" s="61"/>
      <c r="AB8467" s="61"/>
      <c r="AC8467" s="61"/>
      <c r="AD8467" s="61"/>
      <c r="AE8467" s="61"/>
      <c r="AF8467" s="61"/>
      <c r="AG8467" s="61"/>
      <c r="AH8467" s="61"/>
      <c r="AI8467" s="61"/>
      <c r="AJ8467" s="61"/>
      <c r="AK8467" s="61"/>
      <c r="AL8467" s="61"/>
      <c r="AM8467" s="61"/>
      <c r="AN8467" s="61"/>
      <c r="AO8467" s="61"/>
      <c r="AP8467" s="62"/>
      <c r="AQ8467" s="61"/>
      <c r="AR8467" s="61"/>
      <c r="AS8467" s="61"/>
      <c r="AT8467" s="61"/>
      <c r="AU8467" s="61"/>
      <c r="AV8467" s="61"/>
      <c r="AW8467" s="60"/>
    </row>
    <row r="8468" s="59" customFormat="1" customHeight="1" spans="1:49">
      <c r="A8468" s="60"/>
      <c r="B8468" s="60"/>
      <c r="C8468" s="60"/>
      <c r="D8468" s="60"/>
      <c r="H8468" s="61"/>
      <c r="I8468" s="61"/>
      <c r="J8468" s="61"/>
      <c r="K8468" s="61"/>
      <c r="L8468" s="61"/>
      <c r="M8468" s="61"/>
      <c r="N8468" s="61"/>
      <c r="O8468" s="61"/>
      <c r="P8468" s="61"/>
      <c r="Q8468" s="61"/>
      <c r="R8468" s="61"/>
      <c r="S8468" s="61"/>
      <c r="T8468" s="61"/>
      <c r="U8468" s="61"/>
      <c r="V8468" s="61"/>
      <c r="W8468" s="61"/>
      <c r="X8468" s="61"/>
      <c r="Y8468" s="61"/>
      <c r="Z8468" s="61"/>
      <c r="AA8468" s="61"/>
      <c r="AB8468" s="61"/>
      <c r="AC8468" s="61"/>
      <c r="AD8468" s="61"/>
      <c r="AE8468" s="61"/>
      <c r="AF8468" s="61"/>
      <c r="AG8468" s="61"/>
      <c r="AH8468" s="61"/>
      <c r="AI8468" s="61"/>
      <c r="AJ8468" s="61"/>
      <c r="AK8468" s="61"/>
      <c r="AL8468" s="61"/>
      <c r="AM8468" s="61"/>
      <c r="AN8468" s="61"/>
      <c r="AO8468" s="61"/>
      <c r="AP8468" s="62"/>
      <c r="AQ8468" s="61"/>
      <c r="AR8468" s="61"/>
      <c r="AS8468" s="61"/>
      <c r="AT8468" s="61"/>
      <c r="AU8468" s="61"/>
      <c r="AV8468" s="61"/>
      <c r="AW8468" s="60"/>
    </row>
    <row r="8469" s="59" customFormat="1" customHeight="1" spans="1:49">
      <c r="A8469" s="60"/>
      <c r="B8469" s="60"/>
      <c r="C8469" s="60"/>
      <c r="D8469" s="60"/>
      <c r="H8469" s="61"/>
      <c r="I8469" s="61"/>
      <c r="J8469" s="61"/>
      <c r="K8469" s="61"/>
      <c r="L8469" s="61"/>
      <c r="M8469" s="61"/>
      <c r="N8469" s="61"/>
      <c r="O8469" s="61"/>
      <c r="P8469" s="61"/>
      <c r="Q8469" s="61"/>
      <c r="R8469" s="61"/>
      <c r="S8469" s="61"/>
      <c r="T8469" s="61"/>
      <c r="U8469" s="61"/>
      <c r="V8469" s="61"/>
      <c r="W8469" s="61"/>
      <c r="X8469" s="61"/>
      <c r="Y8469" s="61"/>
      <c r="Z8469" s="61"/>
      <c r="AA8469" s="61"/>
      <c r="AB8469" s="61"/>
      <c r="AC8469" s="61"/>
      <c r="AD8469" s="61"/>
      <c r="AE8469" s="61"/>
      <c r="AF8469" s="61"/>
      <c r="AG8469" s="61"/>
      <c r="AH8469" s="61"/>
      <c r="AI8469" s="61"/>
      <c r="AJ8469" s="61"/>
      <c r="AK8469" s="61"/>
      <c r="AL8469" s="61"/>
      <c r="AM8469" s="61"/>
      <c r="AN8469" s="61"/>
      <c r="AO8469" s="61"/>
      <c r="AP8469" s="62"/>
      <c r="AQ8469" s="61"/>
      <c r="AR8469" s="61"/>
      <c r="AS8469" s="61"/>
      <c r="AT8469" s="61"/>
      <c r="AU8469" s="61"/>
      <c r="AV8469" s="61"/>
      <c r="AW8469" s="60"/>
    </row>
    <row r="8470" s="59" customFormat="1" customHeight="1" spans="1:49">
      <c r="A8470" s="60"/>
      <c r="B8470" s="60"/>
      <c r="C8470" s="60"/>
      <c r="D8470" s="60"/>
      <c r="H8470" s="61"/>
      <c r="I8470" s="61"/>
      <c r="J8470" s="61"/>
      <c r="K8470" s="61"/>
      <c r="L8470" s="61"/>
      <c r="M8470" s="61"/>
      <c r="N8470" s="61"/>
      <c r="O8470" s="61"/>
      <c r="P8470" s="61"/>
      <c r="Q8470" s="61"/>
      <c r="R8470" s="61"/>
      <c r="S8470" s="61"/>
      <c r="T8470" s="61"/>
      <c r="U8470" s="61"/>
      <c r="V8470" s="61"/>
      <c r="W8470" s="61"/>
      <c r="X8470" s="61"/>
      <c r="Y8470" s="61"/>
      <c r="Z8470" s="61"/>
      <c r="AA8470" s="61"/>
      <c r="AB8470" s="61"/>
      <c r="AC8470" s="61"/>
      <c r="AD8470" s="61"/>
      <c r="AE8470" s="61"/>
      <c r="AF8470" s="61"/>
      <c r="AG8470" s="61"/>
      <c r="AH8470" s="61"/>
      <c r="AI8470" s="61"/>
      <c r="AJ8470" s="61"/>
      <c r="AK8470" s="61"/>
      <c r="AL8470" s="61"/>
      <c r="AM8470" s="61"/>
      <c r="AN8470" s="61"/>
      <c r="AO8470" s="61"/>
      <c r="AP8470" s="62"/>
      <c r="AQ8470" s="61"/>
      <c r="AR8470" s="61"/>
      <c r="AS8470" s="61"/>
      <c r="AT8470" s="61"/>
      <c r="AU8470" s="61"/>
      <c r="AV8470" s="61"/>
      <c r="AW8470" s="60"/>
    </row>
    <row r="8471" s="59" customFormat="1" customHeight="1" spans="1:49">
      <c r="A8471" s="60"/>
      <c r="B8471" s="60"/>
      <c r="C8471" s="60"/>
      <c r="D8471" s="60"/>
      <c r="H8471" s="61"/>
      <c r="I8471" s="61"/>
      <c r="J8471" s="61"/>
      <c r="K8471" s="61"/>
      <c r="L8471" s="61"/>
      <c r="M8471" s="61"/>
      <c r="N8471" s="61"/>
      <c r="O8471" s="61"/>
      <c r="P8471" s="61"/>
      <c r="Q8471" s="61"/>
      <c r="R8471" s="61"/>
      <c r="S8471" s="61"/>
      <c r="T8471" s="61"/>
      <c r="U8471" s="61"/>
      <c r="V8471" s="61"/>
      <c r="W8471" s="61"/>
      <c r="X8471" s="61"/>
      <c r="Y8471" s="61"/>
      <c r="Z8471" s="61"/>
      <c r="AA8471" s="61"/>
      <c r="AB8471" s="61"/>
      <c r="AC8471" s="61"/>
      <c r="AD8471" s="61"/>
      <c r="AE8471" s="61"/>
      <c r="AF8471" s="61"/>
      <c r="AG8471" s="61"/>
      <c r="AH8471" s="61"/>
      <c r="AI8471" s="61"/>
      <c r="AJ8471" s="61"/>
      <c r="AK8471" s="61"/>
      <c r="AL8471" s="61"/>
      <c r="AM8471" s="61"/>
      <c r="AN8471" s="61"/>
      <c r="AO8471" s="61"/>
      <c r="AP8471" s="62"/>
      <c r="AQ8471" s="61"/>
      <c r="AR8471" s="61"/>
      <c r="AS8471" s="61"/>
      <c r="AT8471" s="61"/>
      <c r="AU8471" s="61"/>
      <c r="AV8471" s="61"/>
      <c r="AW8471" s="60"/>
    </row>
    <row r="8472" s="59" customFormat="1" customHeight="1" spans="1:49">
      <c r="A8472" s="60"/>
      <c r="B8472" s="60"/>
      <c r="C8472" s="60"/>
      <c r="D8472" s="60"/>
      <c r="H8472" s="61"/>
      <c r="I8472" s="61"/>
      <c r="J8472" s="61"/>
      <c r="K8472" s="61"/>
      <c r="L8472" s="61"/>
      <c r="M8472" s="61"/>
      <c r="N8472" s="61"/>
      <c r="O8472" s="61"/>
      <c r="P8472" s="61"/>
      <c r="Q8472" s="61"/>
      <c r="R8472" s="61"/>
      <c r="S8472" s="61"/>
      <c r="T8472" s="61"/>
      <c r="U8472" s="61"/>
      <c r="V8472" s="61"/>
      <c r="W8472" s="61"/>
      <c r="X8472" s="61"/>
      <c r="Y8472" s="61"/>
      <c r="Z8472" s="61"/>
      <c r="AA8472" s="61"/>
      <c r="AB8472" s="61"/>
      <c r="AC8472" s="61"/>
      <c r="AD8472" s="61"/>
      <c r="AE8472" s="61"/>
      <c r="AF8472" s="61"/>
      <c r="AG8472" s="61"/>
      <c r="AH8472" s="61"/>
      <c r="AI8472" s="61"/>
      <c r="AJ8472" s="61"/>
      <c r="AK8472" s="61"/>
      <c r="AL8472" s="61"/>
      <c r="AM8472" s="61"/>
      <c r="AN8472" s="61"/>
      <c r="AO8472" s="61"/>
      <c r="AP8472" s="62"/>
      <c r="AQ8472" s="61"/>
      <c r="AR8472" s="61"/>
      <c r="AS8472" s="61"/>
      <c r="AT8472" s="61"/>
      <c r="AU8472" s="61"/>
      <c r="AV8472" s="61"/>
      <c r="AW8472" s="60"/>
    </row>
    <row r="8473" s="59" customFormat="1" customHeight="1" spans="1:49">
      <c r="A8473" s="60"/>
      <c r="B8473" s="60"/>
      <c r="C8473" s="60"/>
      <c r="D8473" s="60"/>
      <c r="H8473" s="61"/>
      <c r="I8473" s="61"/>
      <c r="J8473" s="61"/>
      <c r="K8473" s="61"/>
      <c r="L8473" s="61"/>
      <c r="M8473" s="61"/>
      <c r="N8473" s="61"/>
      <c r="O8473" s="61"/>
      <c r="P8473" s="61"/>
      <c r="Q8473" s="61"/>
      <c r="R8473" s="61"/>
      <c r="S8473" s="61"/>
      <c r="T8473" s="61"/>
      <c r="U8473" s="61"/>
      <c r="V8473" s="61"/>
      <c r="W8473" s="61"/>
      <c r="X8473" s="61"/>
      <c r="Y8473" s="61"/>
      <c r="Z8473" s="61"/>
      <c r="AA8473" s="61"/>
      <c r="AB8473" s="61"/>
      <c r="AC8473" s="61"/>
      <c r="AD8473" s="61"/>
      <c r="AE8473" s="61"/>
      <c r="AF8473" s="61"/>
      <c r="AG8473" s="61"/>
      <c r="AH8473" s="61"/>
      <c r="AI8473" s="61"/>
      <c r="AJ8473" s="61"/>
      <c r="AK8473" s="61"/>
      <c r="AL8473" s="61"/>
      <c r="AM8473" s="61"/>
      <c r="AN8473" s="61"/>
      <c r="AO8473" s="61"/>
      <c r="AP8473" s="62"/>
      <c r="AQ8473" s="61"/>
      <c r="AR8473" s="61"/>
      <c r="AS8473" s="61"/>
      <c r="AT8473" s="61"/>
      <c r="AU8473" s="61"/>
      <c r="AV8473" s="61"/>
      <c r="AW8473" s="60"/>
    </row>
    <row r="8474" s="59" customFormat="1" customHeight="1" spans="1:49">
      <c r="A8474" s="60"/>
      <c r="B8474" s="60"/>
      <c r="C8474" s="60"/>
      <c r="D8474" s="60"/>
      <c r="H8474" s="61"/>
      <c r="I8474" s="61"/>
      <c r="J8474" s="61"/>
      <c r="K8474" s="61"/>
      <c r="L8474" s="61"/>
      <c r="M8474" s="61"/>
      <c r="N8474" s="61"/>
      <c r="O8474" s="61"/>
      <c r="P8474" s="61"/>
      <c r="Q8474" s="61"/>
      <c r="R8474" s="61"/>
      <c r="S8474" s="61"/>
      <c r="T8474" s="61"/>
      <c r="U8474" s="61"/>
      <c r="V8474" s="61"/>
      <c r="W8474" s="61"/>
      <c r="X8474" s="61"/>
      <c r="Y8474" s="61"/>
      <c r="Z8474" s="61"/>
      <c r="AA8474" s="61"/>
      <c r="AB8474" s="61"/>
      <c r="AC8474" s="61"/>
      <c r="AD8474" s="61"/>
      <c r="AE8474" s="61"/>
      <c r="AF8474" s="61"/>
      <c r="AG8474" s="61"/>
      <c r="AH8474" s="61"/>
      <c r="AI8474" s="61"/>
      <c r="AJ8474" s="61"/>
      <c r="AK8474" s="61"/>
      <c r="AL8474" s="61"/>
      <c r="AM8474" s="61"/>
      <c r="AN8474" s="61"/>
      <c r="AO8474" s="61"/>
      <c r="AP8474" s="62"/>
      <c r="AQ8474" s="61"/>
      <c r="AR8474" s="61"/>
      <c r="AS8474" s="61"/>
      <c r="AT8474" s="61"/>
      <c r="AU8474" s="61"/>
      <c r="AV8474" s="61"/>
      <c r="AW8474" s="60"/>
    </row>
    <row r="8475" s="59" customFormat="1" customHeight="1" spans="1:49">
      <c r="A8475" s="60"/>
      <c r="B8475" s="60"/>
      <c r="C8475" s="60"/>
      <c r="D8475" s="60"/>
      <c r="H8475" s="61"/>
      <c r="I8475" s="61"/>
      <c r="J8475" s="61"/>
      <c r="K8475" s="61"/>
      <c r="L8475" s="61"/>
      <c r="M8475" s="61"/>
      <c r="N8475" s="61"/>
      <c r="O8475" s="61"/>
      <c r="P8475" s="61"/>
      <c r="Q8475" s="61"/>
      <c r="R8475" s="61"/>
      <c r="S8475" s="61"/>
      <c r="T8475" s="61"/>
      <c r="U8475" s="61"/>
      <c r="V8475" s="61"/>
      <c r="W8475" s="61"/>
      <c r="X8475" s="61"/>
      <c r="Y8475" s="61"/>
      <c r="Z8475" s="61"/>
      <c r="AA8475" s="61"/>
      <c r="AB8475" s="61"/>
      <c r="AC8475" s="61"/>
      <c r="AD8475" s="61"/>
      <c r="AE8475" s="61"/>
      <c r="AF8475" s="61"/>
      <c r="AG8475" s="61"/>
      <c r="AH8475" s="61"/>
      <c r="AI8475" s="61"/>
      <c r="AJ8475" s="61"/>
      <c r="AK8475" s="61"/>
      <c r="AL8475" s="61"/>
      <c r="AM8475" s="61"/>
      <c r="AN8475" s="61"/>
      <c r="AO8475" s="61"/>
      <c r="AP8475" s="62"/>
      <c r="AQ8475" s="61"/>
      <c r="AR8475" s="61"/>
      <c r="AS8475" s="61"/>
      <c r="AT8475" s="61"/>
      <c r="AU8475" s="61"/>
      <c r="AV8475" s="61"/>
      <c r="AW8475" s="60"/>
    </row>
    <row r="8476" s="59" customFormat="1" customHeight="1" spans="1:49">
      <c r="A8476" s="60"/>
      <c r="B8476" s="60"/>
      <c r="C8476" s="60"/>
      <c r="D8476" s="60"/>
      <c r="H8476" s="61"/>
      <c r="I8476" s="61"/>
      <c r="J8476" s="61"/>
      <c r="K8476" s="61"/>
      <c r="L8476" s="61"/>
      <c r="M8476" s="61"/>
      <c r="N8476" s="61"/>
      <c r="O8476" s="61"/>
      <c r="P8476" s="61"/>
      <c r="Q8476" s="61"/>
      <c r="R8476" s="61"/>
      <c r="S8476" s="61"/>
      <c r="T8476" s="61"/>
      <c r="U8476" s="61"/>
      <c r="V8476" s="61"/>
      <c r="W8476" s="61"/>
      <c r="X8476" s="61"/>
      <c r="Y8476" s="61"/>
      <c r="Z8476" s="61"/>
      <c r="AA8476" s="61"/>
      <c r="AB8476" s="61"/>
      <c r="AC8476" s="61"/>
      <c r="AD8476" s="61"/>
      <c r="AE8476" s="61"/>
      <c r="AF8476" s="61"/>
      <c r="AG8476" s="61"/>
      <c r="AH8476" s="61"/>
      <c r="AI8476" s="61"/>
      <c r="AJ8476" s="61"/>
      <c r="AK8476" s="61"/>
      <c r="AL8476" s="61"/>
      <c r="AM8476" s="61"/>
      <c r="AN8476" s="61"/>
      <c r="AO8476" s="61"/>
      <c r="AP8476" s="62"/>
      <c r="AQ8476" s="61"/>
      <c r="AR8476" s="61"/>
      <c r="AS8476" s="61"/>
      <c r="AT8476" s="61"/>
      <c r="AU8476" s="61"/>
      <c r="AV8476" s="61"/>
      <c r="AW8476" s="60"/>
    </row>
    <row r="8477" s="59" customFormat="1" customHeight="1" spans="1:49">
      <c r="A8477" s="60"/>
      <c r="B8477" s="60"/>
      <c r="C8477" s="60"/>
      <c r="D8477" s="60"/>
      <c r="H8477" s="61"/>
      <c r="I8477" s="61"/>
      <c r="J8477" s="61"/>
      <c r="K8477" s="61"/>
      <c r="L8477" s="61"/>
      <c r="M8477" s="61"/>
      <c r="N8477" s="61"/>
      <c r="O8477" s="61"/>
      <c r="P8477" s="61"/>
      <c r="Q8477" s="61"/>
      <c r="R8477" s="61"/>
      <c r="S8477" s="61"/>
      <c r="T8477" s="61"/>
      <c r="U8477" s="61"/>
      <c r="V8477" s="61"/>
      <c r="W8477" s="61"/>
      <c r="X8477" s="61"/>
      <c r="Y8477" s="61"/>
      <c r="Z8477" s="61"/>
      <c r="AA8477" s="61"/>
      <c r="AB8477" s="61"/>
      <c r="AC8477" s="61"/>
      <c r="AD8477" s="61"/>
      <c r="AE8477" s="61"/>
      <c r="AF8477" s="61"/>
      <c r="AG8477" s="61"/>
      <c r="AH8477" s="61"/>
      <c r="AI8477" s="61"/>
      <c r="AJ8477" s="61"/>
      <c r="AK8477" s="61"/>
      <c r="AL8477" s="61"/>
      <c r="AM8477" s="61"/>
      <c r="AN8477" s="61"/>
      <c r="AO8477" s="61"/>
      <c r="AP8477" s="62"/>
      <c r="AQ8477" s="61"/>
      <c r="AR8477" s="61"/>
      <c r="AS8477" s="61"/>
      <c r="AT8477" s="61"/>
      <c r="AU8477" s="61"/>
      <c r="AV8477" s="61"/>
      <c r="AW8477" s="60"/>
    </row>
    <row r="8478" s="59" customFormat="1" customHeight="1" spans="1:49">
      <c r="A8478" s="60"/>
      <c r="B8478" s="60"/>
      <c r="C8478" s="60"/>
      <c r="D8478" s="60"/>
      <c r="H8478" s="61"/>
      <c r="I8478" s="61"/>
      <c r="J8478" s="61"/>
      <c r="K8478" s="61"/>
      <c r="L8478" s="61"/>
      <c r="M8478" s="61"/>
      <c r="N8478" s="61"/>
      <c r="O8478" s="61"/>
      <c r="P8478" s="61"/>
      <c r="Q8478" s="61"/>
      <c r="R8478" s="61"/>
      <c r="S8478" s="61"/>
      <c r="T8478" s="61"/>
      <c r="U8478" s="61"/>
      <c r="V8478" s="61"/>
      <c r="W8478" s="61"/>
      <c r="X8478" s="61"/>
      <c r="Y8478" s="61"/>
      <c r="Z8478" s="61"/>
      <c r="AA8478" s="61"/>
      <c r="AB8478" s="61"/>
      <c r="AC8478" s="61"/>
      <c r="AD8478" s="61"/>
      <c r="AE8478" s="61"/>
      <c r="AF8478" s="61"/>
      <c r="AG8478" s="61"/>
      <c r="AH8478" s="61"/>
      <c r="AI8478" s="61"/>
      <c r="AJ8478" s="61"/>
      <c r="AK8478" s="61"/>
      <c r="AL8478" s="61"/>
      <c r="AM8478" s="61"/>
      <c r="AN8478" s="61"/>
      <c r="AO8478" s="61"/>
      <c r="AP8478" s="62"/>
      <c r="AQ8478" s="61"/>
      <c r="AR8478" s="61"/>
      <c r="AS8478" s="61"/>
      <c r="AT8478" s="61"/>
      <c r="AU8478" s="61"/>
      <c r="AV8478" s="61"/>
      <c r="AW8478" s="60"/>
    </row>
    <row r="8479" s="59" customFormat="1" customHeight="1" spans="1:49">
      <c r="A8479" s="60"/>
      <c r="B8479" s="60"/>
      <c r="C8479" s="60"/>
      <c r="D8479" s="60"/>
      <c r="H8479" s="61"/>
      <c r="I8479" s="61"/>
      <c r="J8479" s="61"/>
      <c r="K8479" s="61"/>
      <c r="L8479" s="61"/>
      <c r="M8479" s="61"/>
      <c r="N8479" s="61"/>
      <c r="O8479" s="61"/>
      <c r="P8479" s="61"/>
      <c r="Q8479" s="61"/>
      <c r="R8479" s="61"/>
      <c r="S8479" s="61"/>
      <c r="T8479" s="61"/>
      <c r="U8479" s="61"/>
      <c r="V8479" s="61"/>
      <c r="W8479" s="61"/>
      <c r="X8479" s="61"/>
      <c r="Y8479" s="61"/>
      <c r="Z8479" s="61"/>
      <c r="AA8479" s="61"/>
      <c r="AB8479" s="61"/>
      <c r="AC8479" s="61"/>
      <c r="AD8479" s="61"/>
      <c r="AE8479" s="61"/>
      <c r="AF8479" s="61"/>
      <c r="AG8479" s="61"/>
      <c r="AH8479" s="61"/>
      <c r="AI8479" s="61"/>
      <c r="AJ8479" s="61"/>
      <c r="AK8479" s="61"/>
      <c r="AL8479" s="61"/>
      <c r="AM8479" s="61"/>
      <c r="AN8479" s="61"/>
      <c r="AO8479" s="61"/>
      <c r="AP8479" s="62"/>
      <c r="AQ8479" s="61"/>
      <c r="AR8479" s="61"/>
      <c r="AS8479" s="61"/>
      <c r="AT8479" s="61"/>
      <c r="AU8479" s="61"/>
      <c r="AV8479" s="61"/>
      <c r="AW8479" s="60"/>
    </row>
    <row r="8480" s="59" customFormat="1" customHeight="1" spans="1:49">
      <c r="A8480" s="60"/>
      <c r="B8480" s="60"/>
      <c r="C8480" s="60"/>
      <c r="D8480" s="60"/>
      <c r="H8480" s="61"/>
      <c r="I8480" s="61"/>
      <c r="J8480" s="61"/>
      <c r="K8480" s="61"/>
      <c r="L8480" s="61"/>
      <c r="M8480" s="61"/>
      <c r="N8480" s="61"/>
      <c r="O8480" s="61"/>
      <c r="P8480" s="61"/>
      <c r="Q8480" s="61"/>
      <c r="R8480" s="61"/>
      <c r="S8480" s="61"/>
      <c r="T8480" s="61"/>
      <c r="U8480" s="61"/>
      <c r="V8480" s="61"/>
      <c r="W8480" s="61"/>
      <c r="X8480" s="61"/>
      <c r="Y8480" s="61"/>
      <c r="Z8480" s="61"/>
      <c r="AA8480" s="61"/>
      <c r="AB8480" s="61"/>
      <c r="AC8480" s="61"/>
      <c r="AD8480" s="61"/>
      <c r="AE8480" s="61"/>
      <c r="AF8480" s="61"/>
      <c r="AG8480" s="61"/>
      <c r="AH8480" s="61"/>
      <c r="AI8480" s="61"/>
      <c r="AJ8480" s="61"/>
      <c r="AK8480" s="61"/>
      <c r="AL8480" s="61"/>
      <c r="AM8480" s="61"/>
      <c r="AN8480" s="61"/>
      <c r="AO8480" s="61"/>
      <c r="AP8480" s="62"/>
      <c r="AQ8480" s="61"/>
      <c r="AR8480" s="61"/>
      <c r="AS8480" s="61"/>
      <c r="AT8480" s="61"/>
      <c r="AU8480" s="61"/>
      <c r="AV8480" s="61"/>
      <c r="AW8480" s="60"/>
    </row>
    <row r="8481" s="59" customFormat="1" customHeight="1" spans="1:49">
      <c r="A8481" s="60"/>
      <c r="B8481" s="60"/>
      <c r="C8481" s="60"/>
      <c r="D8481" s="60"/>
      <c r="H8481" s="61"/>
      <c r="I8481" s="61"/>
      <c r="J8481" s="61"/>
      <c r="K8481" s="61"/>
      <c r="L8481" s="61"/>
      <c r="M8481" s="61"/>
      <c r="N8481" s="61"/>
      <c r="O8481" s="61"/>
      <c r="P8481" s="61"/>
      <c r="Q8481" s="61"/>
      <c r="R8481" s="61"/>
      <c r="S8481" s="61"/>
      <c r="T8481" s="61"/>
      <c r="U8481" s="61"/>
      <c r="V8481" s="61"/>
      <c r="W8481" s="61"/>
      <c r="X8481" s="61"/>
      <c r="Y8481" s="61"/>
      <c r="Z8481" s="61"/>
      <c r="AA8481" s="61"/>
      <c r="AB8481" s="61"/>
      <c r="AC8481" s="61"/>
      <c r="AD8481" s="61"/>
      <c r="AE8481" s="61"/>
      <c r="AF8481" s="61"/>
      <c r="AG8481" s="61"/>
      <c r="AH8481" s="61"/>
      <c r="AI8481" s="61"/>
      <c r="AJ8481" s="61"/>
      <c r="AK8481" s="61"/>
      <c r="AL8481" s="61"/>
      <c r="AM8481" s="61"/>
      <c r="AN8481" s="61"/>
      <c r="AO8481" s="61"/>
      <c r="AP8481" s="62"/>
      <c r="AQ8481" s="61"/>
      <c r="AR8481" s="61"/>
      <c r="AS8481" s="61"/>
      <c r="AT8481" s="61"/>
      <c r="AU8481" s="61"/>
      <c r="AV8481" s="61"/>
      <c r="AW8481" s="60"/>
    </row>
    <row r="8482" s="59" customFormat="1" customHeight="1" spans="1:49">
      <c r="A8482" s="60"/>
      <c r="B8482" s="60"/>
      <c r="C8482" s="60"/>
      <c r="D8482" s="60"/>
      <c r="H8482" s="61"/>
      <c r="I8482" s="61"/>
      <c r="J8482" s="61"/>
      <c r="K8482" s="61"/>
      <c r="L8482" s="61"/>
      <c r="M8482" s="61"/>
      <c r="N8482" s="61"/>
      <c r="O8482" s="61"/>
      <c r="P8482" s="61"/>
      <c r="Q8482" s="61"/>
      <c r="R8482" s="61"/>
      <c r="S8482" s="61"/>
      <c r="T8482" s="61"/>
      <c r="U8482" s="61"/>
      <c r="V8482" s="61"/>
      <c r="W8482" s="61"/>
      <c r="X8482" s="61"/>
      <c r="Y8482" s="61"/>
      <c r="Z8482" s="61"/>
      <c r="AA8482" s="61"/>
      <c r="AB8482" s="61"/>
      <c r="AC8482" s="61"/>
      <c r="AD8482" s="61"/>
      <c r="AE8482" s="61"/>
      <c r="AF8482" s="61"/>
      <c r="AG8482" s="61"/>
      <c r="AH8482" s="61"/>
      <c r="AI8482" s="61"/>
      <c r="AJ8482" s="61"/>
      <c r="AK8482" s="61"/>
      <c r="AL8482" s="61"/>
      <c r="AM8482" s="61"/>
      <c r="AN8482" s="61"/>
      <c r="AO8482" s="61"/>
      <c r="AP8482" s="62"/>
      <c r="AQ8482" s="61"/>
      <c r="AR8482" s="61"/>
      <c r="AS8482" s="61"/>
      <c r="AT8482" s="61"/>
      <c r="AU8482" s="61"/>
      <c r="AV8482" s="61"/>
      <c r="AW8482" s="60"/>
    </row>
    <row r="8483" s="59" customFormat="1" customHeight="1" spans="1:49">
      <c r="A8483" s="60"/>
      <c r="B8483" s="60"/>
      <c r="C8483" s="60"/>
      <c r="D8483" s="60"/>
      <c r="H8483" s="61"/>
      <c r="I8483" s="61"/>
      <c r="J8483" s="61"/>
      <c r="K8483" s="61"/>
      <c r="L8483" s="61"/>
      <c r="M8483" s="61"/>
      <c r="N8483" s="61"/>
      <c r="O8483" s="61"/>
      <c r="P8483" s="61"/>
      <c r="Q8483" s="61"/>
      <c r="R8483" s="61"/>
      <c r="S8483" s="61"/>
      <c r="T8483" s="61"/>
      <c r="U8483" s="61"/>
      <c r="V8483" s="61"/>
      <c r="W8483" s="61"/>
      <c r="X8483" s="61"/>
      <c r="Y8483" s="61"/>
      <c r="Z8483" s="61"/>
      <c r="AA8483" s="61"/>
      <c r="AB8483" s="61"/>
      <c r="AC8483" s="61"/>
      <c r="AD8483" s="61"/>
      <c r="AE8483" s="61"/>
      <c r="AF8483" s="61"/>
      <c r="AG8483" s="61"/>
      <c r="AH8483" s="61"/>
      <c r="AI8483" s="61"/>
      <c r="AJ8483" s="61"/>
      <c r="AK8483" s="61"/>
      <c r="AL8483" s="61"/>
      <c r="AM8483" s="61"/>
      <c r="AN8483" s="61"/>
      <c r="AO8483" s="61"/>
      <c r="AP8483" s="62"/>
      <c r="AQ8483" s="61"/>
      <c r="AR8483" s="61"/>
      <c r="AS8483" s="61"/>
      <c r="AT8483" s="61"/>
      <c r="AU8483" s="61"/>
      <c r="AV8483" s="61"/>
      <c r="AW8483" s="60"/>
    </row>
    <row r="8484" s="59" customFormat="1" customHeight="1" spans="1:49">
      <c r="A8484" s="60"/>
      <c r="B8484" s="60"/>
      <c r="C8484" s="60"/>
      <c r="D8484" s="60"/>
      <c r="H8484" s="61"/>
      <c r="I8484" s="61"/>
      <c r="J8484" s="61"/>
      <c r="K8484" s="61"/>
      <c r="L8484" s="61"/>
      <c r="M8484" s="61"/>
      <c r="N8484" s="61"/>
      <c r="O8484" s="61"/>
      <c r="P8484" s="61"/>
      <c r="Q8484" s="61"/>
      <c r="R8484" s="61"/>
      <c r="S8484" s="61"/>
      <c r="T8484" s="61"/>
      <c r="U8484" s="61"/>
      <c r="V8484" s="61"/>
      <c r="W8484" s="61"/>
      <c r="X8484" s="61"/>
      <c r="Y8484" s="61"/>
      <c r="Z8484" s="61"/>
      <c r="AA8484" s="61"/>
      <c r="AB8484" s="61"/>
      <c r="AC8484" s="61"/>
      <c r="AD8484" s="61"/>
      <c r="AE8484" s="61"/>
      <c r="AF8484" s="61"/>
      <c r="AG8484" s="61"/>
      <c r="AH8484" s="61"/>
      <c r="AI8484" s="61"/>
      <c r="AJ8484" s="61"/>
      <c r="AK8484" s="61"/>
      <c r="AL8484" s="61"/>
      <c r="AM8484" s="61"/>
      <c r="AN8484" s="61"/>
      <c r="AO8484" s="61"/>
      <c r="AP8484" s="62"/>
      <c r="AQ8484" s="61"/>
      <c r="AR8484" s="61"/>
      <c r="AS8484" s="61"/>
      <c r="AT8484" s="61"/>
      <c r="AU8484" s="61"/>
      <c r="AV8484" s="61"/>
      <c r="AW8484" s="60"/>
    </row>
    <row r="8485" s="59" customFormat="1" customHeight="1" spans="1:49">
      <c r="A8485" s="60"/>
      <c r="B8485" s="60"/>
      <c r="C8485" s="60"/>
      <c r="D8485" s="60"/>
      <c r="H8485" s="61"/>
      <c r="I8485" s="61"/>
      <c r="J8485" s="61"/>
      <c r="K8485" s="61"/>
      <c r="L8485" s="61"/>
      <c r="M8485" s="61"/>
      <c r="N8485" s="61"/>
      <c r="O8485" s="61"/>
      <c r="P8485" s="61"/>
      <c r="Q8485" s="61"/>
      <c r="R8485" s="61"/>
      <c r="S8485" s="61"/>
      <c r="T8485" s="61"/>
      <c r="U8485" s="61"/>
      <c r="V8485" s="61"/>
      <c r="W8485" s="61"/>
      <c r="X8485" s="61"/>
      <c r="Y8485" s="61"/>
      <c r="Z8485" s="61"/>
      <c r="AA8485" s="61"/>
      <c r="AB8485" s="61"/>
      <c r="AC8485" s="61"/>
      <c r="AD8485" s="61"/>
      <c r="AE8485" s="61"/>
      <c r="AF8485" s="61"/>
      <c r="AG8485" s="61"/>
      <c r="AH8485" s="61"/>
      <c r="AI8485" s="61"/>
      <c r="AJ8485" s="61"/>
      <c r="AK8485" s="61"/>
      <c r="AL8485" s="61"/>
      <c r="AM8485" s="61"/>
      <c r="AN8485" s="61"/>
      <c r="AO8485" s="61"/>
      <c r="AP8485" s="62"/>
      <c r="AQ8485" s="61"/>
      <c r="AR8485" s="61"/>
      <c r="AS8485" s="61"/>
      <c r="AT8485" s="61"/>
      <c r="AU8485" s="61"/>
      <c r="AV8485" s="61"/>
      <c r="AW8485" s="60"/>
    </row>
    <row r="8486" s="59" customFormat="1" customHeight="1" spans="1:49">
      <c r="A8486" s="60"/>
      <c r="B8486" s="60"/>
      <c r="C8486" s="60"/>
      <c r="D8486" s="60"/>
      <c r="H8486" s="61"/>
      <c r="I8486" s="61"/>
      <c r="J8486" s="61"/>
      <c r="K8486" s="61"/>
      <c r="L8486" s="61"/>
      <c r="M8486" s="61"/>
      <c r="N8486" s="61"/>
      <c r="O8486" s="61"/>
      <c r="P8486" s="61"/>
      <c r="Q8486" s="61"/>
      <c r="R8486" s="61"/>
      <c r="S8486" s="61"/>
      <c r="T8486" s="61"/>
      <c r="U8486" s="61"/>
      <c r="V8486" s="61"/>
      <c r="W8486" s="61"/>
      <c r="X8486" s="61"/>
      <c r="Y8486" s="61"/>
      <c r="Z8486" s="61"/>
      <c r="AA8486" s="61"/>
      <c r="AB8486" s="61"/>
      <c r="AC8486" s="61"/>
      <c r="AD8486" s="61"/>
      <c r="AE8486" s="61"/>
      <c r="AF8486" s="61"/>
      <c r="AG8486" s="61"/>
      <c r="AH8486" s="61"/>
      <c r="AI8486" s="61"/>
      <c r="AJ8486" s="61"/>
      <c r="AK8486" s="61"/>
      <c r="AL8486" s="61"/>
      <c r="AM8486" s="61"/>
      <c r="AN8486" s="61"/>
      <c r="AO8486" s="61"/>
      <c r="AP8486" s="62"/>
      <c r="AQ8486" s="61"/>
      <c r="AR8486" s="61"/>
      <c r="AS8486" s="61"/>
      <c r="AT8486" s="61"/>
      <c r="AU8486" s="61"/>
      <c r="AV8486" s="61"/>
      <c r="AW8486" s="60"/>
    </row>
    <row r="8487" s="59" customFormat="1" customHeight="1" spans="1:49">
      <c r="A8487" s="60"/>
      <c r="B8487" s="60"/>
      <c r="C8487" s="60"/>
      <c r="D8487" s="60"/>
      <c r="H8487" s="61"/>
      <c r="I8487" s="61"/>
      <c r="J8487" s="61"/>
      <c r="K8487" s="61"/>
      <c r="L8487" s="61"/>
      <c r="M8487" s="61"/>
      <c r="N8487" s="61"/>
      <c r="O8487" s="61"/>
      <c r="P8487" s="61"/>
      <c r="Q8487" s="61"/>
      <c r="R8487" s="61"/>
      <c r="S8487" s="61"/>
      <c r="T8487" s="61"/>
      <c r="U8487" s="61"/>
      <c r="V8487" s="61"/>
      <c r="W8487" s="61"/>
      <c r="X8487" s="61"/>
      <c r="Y8487" s="61"/>
      <c r="Z8487" s="61"/>
      <c r="AA8487" s="61"/>
      <c r="AB8487" s="61"/>
      <c r="AC8487" s="61"/>
      <c r="AD8487" s="61"/>
      <c r="AE8487" s="61"/>
      <c r="AF8487" s="61"/>
      <c r="AG8487" s="61"/>
      <c r="AH8487" s="61"/>
      <c r="AI8487" s="61"/>
      <c r="AJ8487" s="61"/>
      <c r="AK8487" s="61"/>
      <c r="AL8487" s="61"/>
      <c r="AM8487" s="61"/>
      <c r="AN8487" s="61"/>
      <c r="AO8487" s="61"/>
      <c r="AP8487" s="62"/>
      <c r="AQ8487" s="61"/>
      <c r="AR8487" s="61"/>
      <c r="AS8487" s="61"/>
      <c r="AT8487" s="61"/>
      <c r="AU8487" s="61"/>
      <c r="AV8487" s="61"/>
      <c r="AW8487" s="60"/>
    </row>
    <row r="8488" s="59" customFormat="1" customHeight="1" spans="1:49">
      <c r="A8488" s="60"/>
      <c r="B8488" s="60"/>
      <c r="C8488" s="60"/>
      <c r="D8488" s="60"/>
      <c r="H8488" s="61"/>
      <c r="I8488" s="61"/>
      <c r="J8488" s="61"/>
      <c r="K8488" s="61"/>
      <c r="L8488" s="61"/>
      <c r="M8488" s="61"/>
      <c r="N8488" s="61"/>
      <c r="O8488" s="61"/>
      <c r="P8488" s="61"/>
      <c r="Q8488" s="61"/>
      <c r="R8488" s="61"/>
      <c r="S8488" s="61"/>
      <c r="T8488" s="61"/>
      <c r="U8488" s="61"/>
      <c r="V8488" s="61"/>
      <c r="W8488" s="61"/>
      <c r="X8488" s="61"/>
      <c r="Y8488" s="61"/>
      <c r="Z8488" s="61"/>
      <c r="AA8488" s="61"/>
      <c r="AB8488" s="61"/>
      <c r="AC8488" s="61"/>
      <c r="AD8488" s="61"/>
      <c r="AE8488" s="61"/>
      <c r="AF8488" s="61"/>
      <c r="AG8488" s="61"/>
      <c r="AH8488" s="61"/>
      <c r="AI8488" s="61"/>
      <c r="AJ8488" s="61"/>
      <c r="AK8488" s="61"/>
      <c r="AL8488" s="61"/>
      <c r="AM8488" s="61"/>
      <c r="AN8488" s="61"/>
      <c r="AO8488" s="61"/>
      <c r="AP8488" s="62"/>
      <c r="AQ8488" s="61"/>
      <c r="AR8488" s="61"/>
      <c r="AS8488" s="61"/>
      <c r="AT8488" s="61"/>
      <c r="AU8488" s="61"/>
      <c r="AV8488" s="61"/>
      <c r="AW8488" s="60"/>
    </row>
    <row r="8489" s="59" customFormat="1" customHeight="1" spans="1:49">
      <c r="A8489" s="60"/>
      <c r="B8489" s="60"/>
      <c r="C8489" s="60"/>
      <c r="D8489" s="60"/>
      <c r="H8489" s="61"/>
      <c r="I8489" s="61"/>
      <c r="J8489" s="61"/>
      <c r="K8489" s="61"/>
      <c r="L8489" s="61"/>
      <c r="M8489" s="61"/>
      <c r="N8489" s="61"/>
      <c r="O8489" s="61"/>
      <c r="P8489" s="61"/>
      <c r="Q8489" s="61"/>
      <c r="R8489" s="61"/>
      <c r="S8489" s="61"/>
      <c r="T8489" s="61"/>
      <c r="U8489" s="61"/>
      <c r="V8489" s="61"/>
      <c r="W8489" s="61"/>
      <c r="X8489" s="61"/>
      <c r="Y8489" s="61"/>
      <c r="Z8489" s="61"/>
      <c r="AA8489" s="61"/>
      <c r="AB8489" s="61"/>
      <c r="AC8489" s="61"/>
      <c r="AD8489" s="61"/>
      <c r="AE8489" s="61"/>
      <c r="AF8489" s="61"/>
      <c r="AG8489" s="61"/>
      <c r="AH8489" s="61"/>
      <c r="AI8489" s="61"/>
      <c r="AJ8489" s="61"/>
      <c r="AK8489" s="61"/>
      <c r="AL8489" s="61"/>
      <c r="AM8489" s="61"/>
      <c r="AN8489" s="61"/>
      <c r="AO8489" s="61"/>
      <c r="AP8489" s="62"/>
      <c r="AQ8489" s="61"/>
      <c r="AR8489" s="61"/>
      <c r="AS8489" s="61"/>
      <c r="AT8489" s="61"/>
      <c r="AU8489" s="61"/>
      <c r="AV8489" s="61"/>
      <c r="AW8489" s="60"/>
    </row>
    <row r="8490" s="59" customFormat="1" customHeight="1" spans="1:49">
      <c r="A8490" s="60"/>
      <c r="B8490" s="60"/>
      <c r="C8490" s="60"/>
      <c r="D8490" s="60"/>
      <c r="H8490" s="61"/>
      <c r="I8490" s="61"/>
      <c r="J8490" s="61"/>
      <c r="K8490" s="61"/>
      <c r="L8490" s="61"/>
      <c r="M8490" s="61"/>
      <c r="N8490" s="61"/>
      <c r="O8490" s="61"/>
      <c r="P8490" s="61"/>
      <c r="Q8490" s="61"/>
      <c r="R8490" s="61"/>
      <c r="S8490" s="61"/>
      <c r="T8490" s="61"/>
      <c r="U8490" s="61"/>
      <c r="V8490" s="61"/>
      <c r="W8490" s="61"/>
      <c r="X8490" s="61"/>
      <c r="Y8490" s="61"/>
      <c r="Z8490" s="61"/>
      <c r="AA8490" s="61"/>
      <c r="AB8490" s="61"/>
      <c r="AC8490" s="61"/>
      <c r="AD8490" s="61"/>
      <c r="AE8490" s="61"/>
      <c r="AF8490" s="61"/>
      <c r="AG8490" s="61"/>
      <c r="AH8490" s="61"/>
      <c r="AI8490" s="61"/>
      <c r="AJ8490" s="61"/>
      <c r="AK8490" s="61"/>
      <c r="AL8490" s="61"/>
      <c r="AM8490" s="61"/>
      <c r="AN8490" s="61"/>
      <c r="AO8490" s="61"/>
      <c r="AP8490" s="62"/>
      <c r="AQ8490" s="61"/>
      <c r="AR8490" s="61"/>
      <c r="AS8490" s="61"/>
      <c r="AT8490" s="61"/>
      <c r="AU8490" s="61"/>
      <c r="AV8490" s="61"/>
      <c r="AW8490" s="60"/>
    </row>
    <row r="8491" s="59" customFormat="1" customHeight="1" spans="1:49">
      <c r="A8491" s="60"/>
      <c r="B8491" s="60"/>
      <c r="C8491" s="60"/>
      <c r="D8491" s="60"/>
      <c r="H8491" s="61"/>
      <c r="I8491" s="61"/>
      <c r="J8491" s="61"/>
      <c r="K8491" s="61"/>
      <c r="L8491" s="61"/>
      <c r="M8491" s="61"/>
      <c r="N8491" s="61"/>
      <c r="O8491" s="61"/>
      <c r="P8491" s="61"/>
      <c r="Q8491" s="61"/>
      <c r="R8491" s="61"/>
      <c r="S8491" s="61"/>
      <c r="T8491" s="61"/>
      <c r="U8491" s="61"/>
      <c r="V8491" s="61"/>
      <c r="W8491" s="61"/>
      <c r="X8491" s="61"/>
      <c r="Y8491" s="61"/>
      <c r="Z8491" s="61"/>
      <c r="AA8491" s="61"/>
      <c r="AB8491" s="61"/>
      <c r="AC8491" s="61"/>
      <c r="AD8491" s="61"/>
      <c r="AE8491" s="61"/>
      <c r="AF8491" s="61"/>
      <c r="AG8491" s="61"/>
      <c r="AH8491" s="61"/>
      <c r="AI8491" s="61"/>
      <c r="AJ8491" s="61"/>
      <c r="AK8491" s="61"/>
      <c r="AL8491" s="61"/>
      <c r="AM8491" s="61"/>
      <c r="AN8491" s="61"/>
      <c r="AO8491" s="61"/>
      <c r="AP8491" s="62"/>
      <c r="AQ8491" s="61"/>
      <c r="AR8491" s="61"/>
      <c r="AS8491" s="61"/>
      <c r="AT8491" s="61"/>
      <c r="AU8491" s="61"/>
      <c r="AV8491" s="61"/>
      <c r="AW8491" s="60"/>
    </row>
    <row r="8492" s="59" customFormat="1" customHeight="1" spans="1:49">
      <c r="A8492" s="60"/>
      <c r="B8492" s="60"/>
      <c r="C8492" s="60"/>
      <c r="D8492" s="60"/>
      <c r="H8492" s="61"/>
      <c r="I8492" s="61"/>
      <c r="J8492" s="61"/>
      <c r="K8492" s="61"/>
      <c r="L8492" s="61"/>
      <c r="M8492" s="61"/>
      <c r="N8492" s="61"/>
      <c r="O8492" s="61"/>
      <c r="P8492" s="61"/>
      <c r="Q8492" s="61"/>
      <c r="R8492" s="61"/>
      <c r="S8492" s="61"/>
      <c r="T8492" s="61"/>
      <c r="U8492" s="61"/>
      <c r="V8492" s="61"/>
      <c r="W8492" s="61"/>
      <c r="X8492" s="61"/>
      <c r="Y8492" s="61"/>
      <c r="Z8492" s="61"/>
      <c r="AA8492" s="61"/>
      <c r="AB8492" s="61"/>
      <c r="AC8492" s="61"/>
      <c r="AD8492" s="61"/>
      <c r="AE8492" s="61"/>
      <c r="AF8492" s="61"/>
      <c r="AG8492" s="61"/>
      <c r="AH8492" s="61"/>
      <c r="AI8492" s="61"/>
      <c r="AJ8492" s="61"/>
      <c r="AK8492" s="61"/>
      <c r="AL8492" s="61"/>
      <c r="AM8492" s="61"/>
      <c r="AN8492" s="61"/>
      <c r="AO8492" s="61"/>
      <c r="AP8492" s="62"/>
      <c r="AQ8492" s="61"/>
      <c r="AR8492" s="61"/>
      <c r="AS8492" s="61"/>
      <c r="AT8492" s="61"/>
      <c r="AU8492" s="61"/>
      <c r="AV8492" s="61"/>
      <c r="AW8492" s="60"/>
    </row>
    <row r="8493" s="59" customFormat="1" customHeight="1" spans="1:49">
      <c r="A8493" s="60"/>
      <c r="B8493" s="60"/>
      <c r="C8493" s="60"/>
      <c r="D8493" s="60"/>
      <c r="H8493" s="61"/>
      <c r="I8493" s="61"/>
      <c r="J8493" s="61"/>
      <c r="K8493" s="61"/>
      <c r="L8493" s="61"/>
      <c r="M8493" s="61"/>
      <c r="N8493" s="61"/>
      <c r="O8493" s="61"/>
      <c r="P8493" s="61"/>
      <c r="Q8493" s="61"/>
      <c r="R8493" s="61"/>
      <c r="S8493" s="61"/>
      <c r="T8493" s="61"/>
      <c r="U8493" s="61"/>
      <c r="V8493" s="61"/>
      <c r="W8493" s="61"/>
      <c r="X8493" s="61"/>
      <c r="Y8493" s="61"/>
      <c r="Z8493" s="61"/>
      <c r="AA8493" s="61"/>
      <c r="AB8493" s="61"/>
      <c r="AC8493" s="61"/>
      <c r="AD8493" s="61"/>
      <c r="AE8493" s="61"/>
      <c r="AF8493" s="61"/>
      <c r="AG8493" s="61"/>
      <c r="AH8493" s="61"/>
      <c r="AI8493" s="61"/>
      <c r="AJ8493" s="61"/>
      <c r="AK8493" s="61"/>
      <c r="AL8493" s="61"/>
      <c r="AM8493" s="61"/>
      <c r="AN8493" s="61"/>
      <c r="AO8493" s="61"/>
      <c r="AP8493" s="62"/>
      <c r="AQ8493" s="61"/>
      <c r="AR8493" s="61"/>
      <c r="AS8493" s="61"/>
      <c r="AT8493" s="61"/>
      <c r="AU8493" s="61"/>
      <c r="AV8493" s="61"/>
      <c r="AW8493" s="60"/>
    </row>
    <row r="8494" s="59" customFormat="1" customHeight="1" spans="1:49">
      <c r="A8494" s="60"/>
      <c r="B8494" s="60"/>
      <c r="C8494" s="60"/>
      <c r="D8494" s="60"/>
      <c r="H8494" s="61"/>
      <c r="I8494" s="61"/>
      <c r="J8494" s="61"/>
      <c r="K8494" s="61"/>
      <c r="L8494" s="61"/>
      <c r="M8494" s="61"/>
      <c r="N8494" s="61"/>
      <c r="O8494" s="61"/>
      <c r="P8494" s="61"/>
      <c r="Q8494" s="61"/>
      <c r="R8494" s="61"/>
      <c r="S8494" s="61"/>
      <c r="T8494" s="61"/>
      <c r="U8494" s="61"/>
      <c r="V8494" s="61"/>
      <c r="W8494" s="61"/>
      <c r="X8494" s="61"/>
      <c r="Y8494" s="61"/>
      <c r="Z8494" s="61"/>
      <c r="AA8494" s="61"/>
      <c r="AB8494" s="61"/>
      <c r="AC8494" s="61"/>
      <c r="AD8494" s="61"/>
      <c r="AE8494" s="61"/>
      <c r="AF8494" s="61"/>
      <c r="AG8494" s="61"/>
      <c r="AH8494" s="61"/>
      <c r="AI8494" s="61"/>
      <c r="AJ8494" s="61"/>
      <c r="AK8494" s="61"/>
      <c r="AL8494" s="61"/>
      <c r="AM8494" s="61"/>
      <c r="AN8494" s="61"/>
      <c r="AO8494" s="61"/>
      <c r="AP8494" s="62"/>
      <c r="AQ8494" s="61"/>
      <c r="AR8494" s="61"/>
      <c r="AS8494" s="61"/>
      <c r="AT8494" s="61"/>
      <c r="AU8494" s="61"/>
      <c r="AV8494" s="61"/>
      <c r="AW8494" s="60"/>
    </row>
    <row r="8495" s="59" customFormat="1" customHeight="1" spans="1:49">
      <c r="A8495" s="60"/>
      <c r="B8495" s="60"/>
      <c r="C8495" s="60"/>
      <c r="D8495" s="60"/>
      <c r="H8495" s="61"/>
      <c r="I8495" s="61"/>
      <c r="J8495" s="61"/>
      <c r="K8495" s="61"/>
      <c r="L8495" s="61"/>
      <c r="M8495" s="61"/>
      <c r="N8495" s="61"/>
      <c r="O8495" s="61"/>
      <c r="P8495" s="61"/>
      <c r="Q8495" s="61"/>
      <c r="R8495" s="61"/>
      <c r="S8495" s="61"/>
      <c r="T8495" s="61"/>
      <c r="U8495" s="61"/>
      <c r="V8495" s="61"/>
      <c r="W8495" s="61"/>
      <c r="X8495" s="61"/>
      <c r="Y8495" s="61"/>
      <c r="Z8495" s="61"/>
      <c r="AA8495" s="61"/>
      <c r="AB8495" s="61"/>
      <c r="AC8495" s="61"/>
      <c r="AD8495" s="61"/>
      <c r="AE8495" s="61"/>
      <c r="AF8495" s="61"/>
      <c r="AG8495" s="61"/>
      <c r="AH8495" s="61"/>
      <c r="AI8495" s="61"/>
      <c r="AJ8495" s="61"/>
      <c r="AK8495" s="61"/>
      <c r="AL8495" s="61"/>
      <c r="AM8495" s="61"/>
      <c r="AN8495" s="61"/>
      <c r="AO8495" s="61"/>
      <c r="AP8495" s="62"/>
      <c r="AQ8495" s="61"/>
      <c r="AR8495" s="61"/>
      <c r="AS8495" s="61"/>
      <c r="AT8495" s="61"/>
      <c r="AU8495" s="61"/>
      <c r="AV8495" s="61"/>
      <c r="AW8495" s="60"/>
    </row>
    <row r="8496" s="59" customFormat="1" customHeight="1" spans="1:49">
      <c r="A8496" s="60"/>
      <c r="B8496" s="60"/>
      <c r="C8496" s="60"/>
      <c r="D8496" s="60"/>
      <c r="H8496" s="61"/>
      <c r="I8496" s="61"/>
      <c r="J8496" s="61"/>
      <c r="K8496" s="61"/>
      <c r="L8496" s="61"/>
      <c r="M8496" s="61"/>
      <c r="N8496" s="61"/>
      <c r="O8496" s="61"/>
      <c r="P8496" s="61"/>
      <c r="Q8496" s="61"/>
      <c r="R8496" s="61"/>
      <c r="S8496" s="61"/>
      <c r="T8496" s="61"/>
      <c r="U8496" s="61"/>
      <c r="V8496" s="61"/>
      <c r="W8496" s="61"/>
      <c r="X8496" s="61"/>
      <c r="Y8496" s="61"/>
      <c r="Z8496" s="61"/>
      <c r="AA8496" s="61"/>
      <c r="AB8496" s="61"/>
      <c r="AC8496" s="61"/>
      <c r="AD8496" s="61"/>
      <c r="AE8496" s="61"/>
      <c r="AF8496" s="61"/>
      <c r="AG8496" s="61"/>
      <c r="AH8496" s="61"/>
      <c r="AI8496" s="61"/>
      <c r="AJ8496" s="61"/>
      <c r="AK8496" s="61"/>
      <c r="AL8496" s="61"/>
      <c r="AM8496" s="61"/>
      <c r="AN8496" s="61"/>
      <c r="AO8496" s="61"/>
      <c r="AP8496" s="62"/>
      <c r="AQ8496" s="61"/>
      <c r="AR8496" s="61"/>
      <c r="AS8496" s="61"/>
      <c r="AT8496" s="61"/>
      <c r="AU8496" s="61"/>
      <c r="AV8496" s="61"/>
      <c r="AW8496" s="60"/>
    </row>
    <row r="8497" s="59" customFormat="1" customHeight="1" spans="1:49">
      <c r="A8497" s="60"/>
      <c r="B8497" s="60"/>
      <c r="C8497" s="60"/>
      <c r="D8497" s="60"/>
      <c r="H8497" s="61"/>
      <c r="I8497" s="61"/>
      <c r="J8497" s="61"/>
      <c r="K8497" s="61"/>
      <c r="L8497" s="61"/>
      <c r="M8497" s="61"/>
      <c r="N8497" s="61"/>
      <c r="O8497" s="61"/>
      <c r="P8497" s="61"/>
      <c r="Q8497" s="61"/>
      <c r="R8497" s="61"/>
      <c r="S8497" s="61"/>
      <c r="T8497" s="61"/>
      <c r="U8497" s="61"/>
      <c r="V8497" s="61"/>
      <c r="W8497" s="61"/>
      <c r="X8497" s="61"/>
      <c r="Y8497" s="61"/>
      <c r="Z8497" s="61"/>
      <c r="AA8497" s="61"/>
      <c r="AB8497" s="61"/>
      <c r="AC8497" s="61"/>
      <c r="AD8497" s="61"/>
      <c r="AE8497" s="61"/>
      <c r="AF8497" s="61"/>
      <c r="AG8497" s="61"/>
      <c r="AH8497" s="61"/>
      <c r="AI8497" s="61"/>
      <c r="AJ8497" s="61"/>
      <c r="AK8497" s="61"/>
      <c r="AL8497" s="61"/>
      <c r="AM8497" s="61"/>
      <c r="AN8497" s="61"/>
      <c r="AO8497" s="61"/>
      <c r="AP8497" s="62"/>
      <c r="AQ8497" s="61"/>
      <c r="AR8497" s="61"/>
      <c r="AS8497" s="61"/>
      <c r="AT8497" s="61"/>
      <c r="AU8497" s="61"/>
      <c r="AV8497" s="61"/>
      <c r="AW8497" s="60"/>
    </row>
    <row r="8498" s="59" customFormat="1" customHeight="1" spans="1:49">
      <c r="A8498" s="60"/>
      <c r="B8498" s="60"/>
      <c r="C8498" s="60"/>
      <c r="D8498" s="60"/>
      <c r="H8498" s="61"/>
      <c r="I8498" s="61"/>
      <c r="J8498" s="61"/>
      <c r="K8498" s="61"/>
      <c r="L8498" s="61"/>
      <c r="M8498" s="61"/>
      <c r="N8498" s="61"/>
      <c r="O8498" s="61"/>
      <c r="P8498" s="61"/>
      <c r="Q8498" s="61"/>
      <c r="R8498" s="61"/>
      <c r="S8498" s="61"/>
      <c r="T8498" s="61"/>
      <c r="U8498" s="61"/>
      <c r="V8498" s="61"/>
      <c r="W8498" s="61"/>
      <c r="X8498" s="61"/>
      <c r="Y8498" s="61"/>
      <c r="Z8498" s="61"/>
      <c r="AA8498" s="61"/>
      <c r="AB8498" s="61"/>
      <c r="AC8498" s="61"/>
      <c r="AD8498" s="61"/>
      <c r="AE8498" s="61"/>
      <c r="AF8498" s="61"/>
      <c r="AG8498" s="61"/>
      <c r="AH8498" s="61"/>
      <c r="AI8498" s="61"/>
      <c r="AJ8498" s="61"/>
      <c r="AK8498" s="61"/>
      <c r="AL8498" s="61"/>
      <c r="AM8498" s="61"/>
      <c r="AN8498" s="61"/>
      <c r="AO8498" s="61"/>
      <c r="AP8498" s="62"/>
      <c r="AQ8498" s="61"/>
      <c r="AR8498" s="61"/>
      <c r="AS8498" s="61"/>
      <c r="AT8498" s="61"/>
      <c r="AU8498" s="61"/>
      <c r="AV8498" s="61"/>
      <c r="AW8498" s="60"/>
    </row>
    <row r="8499" s="59" customFormat="1" customHeight="1" spans="1:49">
      <c r="A8499" s="60"/>
      <c r="B8499" s="60"/>
      <c r="C8499" s="60"/>
      <c r="D8499" s="60"/>
      <c r="H8499" s="61"/>
      <c r="I8499" s="61"/>
      <c r="J8499" s="61"/>
      <c r="K8499" s="61"/>
      <c r="L8499" s="61"/>
      <c r="M8499" s="61"/>
      <c r="N8499" s="61"/>
      <c r="O8499" s="61"/>
      <c r="P8499" s="61"/>
      <c r="Q8499" s="61"/>
      <c r="R8499" s="61"/>
      <c r="S8499" s="61"/>
      <c r="T8499" s="61"/>
      <c r="U8499" s="61"/>
      <c r="V8499" s="61"/>
      <c r="W8499" s="61"/>
      <c r="X8499" s="61"/>
      <c r="Y8499" s="61"/>
      <c r="Z8499" s="61"/>
      <c r="AA8499" s="61"/>
      <c r="AB8499" s="61"/>
      <c r="AC8499" s="61"/>
      <c r="AD8499" s="61"/>
      <c r="AE8499" s="61"/>
      <c r="AF8499" s="61"/>
      <c r="AG8499" s="61"/>
      <c r="AH8499" s="61"/>
      <c r="AI8499" s="61"/>
      <c r="AJ8499" s="61"/>
      <c r="AK8499" s="61"/>
      <c r="AL8499" s="61"/>
      <c r="AM8499" s="61"/>
      <c r="AN8499" s="61"/>
      <c r="AO8499" s="61"/>
      <c r="AP8499" s="62"/>
      <c r="AQ8499" s="61"/>
      <c r="AR8499" s="61"/>
      <c r="AS8499" s="61"/>
      <c r="AT8499" s="61"/>
      <c r="AU8499" s="61"/>
      <c r="AV8499" s="61"/>
      <c r="AW8499" s="60"/>
    </row>
    <row r="8500" s="59" customFormat="1" customHeight="1" spans="1:49">
      <c r="A8500" s="60"/>
      <c r="B8500" s="60"/>
      <c r="C8500" s="60"/>
      <c r="D8500" s="60"/>
      <c r="H8500" s="61"/>
      <c r="I8500" s="61"/>
      <c r="J8500" s="61"/>
      <c r="K8500" s="61"/>
      <c r="L8500" s="61"/>
      <c r="M8500" s="61"/>
      <c r="N8500" s="61"/>
      <c r="O8500" s="61"/>
      <c r="P8500" s="61"/>
      <c r="Q8500" s="61"/>
      <c r="R8500" s="61"/>
      <c r="S8500" s="61"/>
      <c r="T8500" s="61"/>
      <c r="U8500" s="61"/>
      <c r="V8500" s="61"/>
      <c r="W8500" s="61"/>
      <c r="X8500" s="61"/>
      <c r="Y8500" s="61"/>
      <c r="Z8500" s="61"/>
      <c r="AA8500" s="61"/>
      <c r="AB8500" s="61"/>
      <c r="AC8500" s="61"/>
      <c r="AD8500" s="61"/>
      <c r="AE8500" s="61"/>
      <c r="AF8500" s="61"/>
      <c r="AG8500" s="61"/>
      <c r="AH8500" s="61"/>
      <c r="AI8500" s="61"/>
      <c r="AJ8500" s="61"/>
      <c r="AK8500" s="61"/>
      <c r="AL8500" s="61"/>
      <c r="AM8500" s="61"/>
      <c r="AN8500" s="61"/>
      <c r="AO8500" s="61"/>
      <c r="AP8500" s="62"/>
      <c r="AQ8500" s="61"/>
      <c r="AR8500" s="61"/>
      <c r="AS8500" s="61"/>
      <c r="AT8500" s="61"/>
      <c r="AU8500" s="61"/>
      <c r="AV8500" s="61"/>
      <c r="AW8500" s="60"/>
    </row>
    <row r="8501" s="59" customFormat="1" customHeight="1" spans="1:49">
      <c r="A8501" s="60"/>
      <c r="B8501" s="60"/>
      <c r="C8501" s="60"/>
      <c r="D8501" s="60"/>
      <c r="H8501" s="61"/>
      <c r="I8501" s="61"/>
      <c r="J8501" s="61"/>
      <c r="K8501" s="61"/>
      <c r="L8501" s="61"/>
      <c r="M8501" s="61"/>
      <c r="N8501" s="61"/>
      <c r="O8501" s="61"/>
      <c r="P8501" s="61"/>
      <c r="Q8501" s="61"/>
      <c r="R8501" s="61"/>
      <c r="S8501" s="61"/>
      <c r="T8501" s="61"/>
      <c r="U8501" s="61"/>
      <c r="V8501" s="61"/>
      <c r="W8501" s="61"/>
      <c r="X8501" s="61"/>
      <c r="Y8501" s="61"/>
      <c r="Z8501" s="61"/>
      <c r="AA8501" s="61"/>
      <c r="AB8501" s="61"/>
      <c r="AC8501" s="61"/>
      <c r="AD8501" s="61"/>
      <c r="AE8501" s="61"/>
      <c r="AF8501" s="61"/>
      <c r="AG8501" s="61"/>
      <c r="AH8501" s="61"/>
      <c r="AI8501" s="61"/>
      <c r="AJ8501" s="61"/>
      <c r="AK8501" s="61"/>
      <c r="AL8501" s="61"/>
      <c r="AM8501" s="61"/>
      <c r="AN8501" s="61"/>
      <c r="AO8501" s="61"/>
      <c r="AP8501" s="62"/>
      <c r="AQ8501" s="61"/>
      <c r="AR8501" s="61"/>
      <c r="AS8501" s="61"/>
      <c r="AT8501" s="61"/>
      <c r="AU8501" s="61"/>
      <c r="AV8501" s="61"/>
      <c r="AW8501" s="60"/>
    </row>
    <row r="8502" s="59" customFormat="1" customHeight="1" spans="1:49">
      <c r="A8502" s="60"/>
      <c r="B8502" s="60"/>
      <c r="C8502" s="60"/>
      <c r="D8502" s="60"/>
      <c r="H8502" s="61"/>
      <c r="I8502" s="61"/>
      <c r="J8502" s="61"/>
      <c r="K8502" s="61"/>
      <c r="L8502" s="61"/>
      <c r="M8502" s="61"/>
      <c r="N8502" s="61"/>
      <c r="O8502" s="61"/>
      <c r="P8502" s="61"/>
      <c r="Q8502" s="61"/>
      <c r="R8502" s="61"/>
      <c r="S8502" s="61"/>
      <c r="T8502" s="61"/>
      <c r="U8502" s="61"/>
      <c r="V8502" s="61"/>
      <c r="W8502" s="61"/>
      <c r="X8502" s="61"/>
      <c r="Y8502" s="61"/>
      <c r="Z8502" s="61"/>
      <c r="AA8502" s="61"/>
      <c r="AB8502" s="61"/>
      <c r="AC8502" s="61"/>
      <c r="AD8502" s="61"/>
      <c r="AE8502" s="61"/>
      <c r="AF8502" s="61"/>
      <c r="AG8502" s="61"/>
      <c r="AH8502" s="61"/>
      <c r="AI8502" s="61"/>
      <c r="AJ8502" s="61"/>
      <c r="AK8502" s="61"/>
      <c r="AL8502" s="61"/>
      <c r="AM8502" s="61"/>
      <c r="AN8502" s="61"/>
      <c r="AO8502" s="61"/>
      <c r="AP8502" s="62"/>
      <c r="AQ8502" s="61"/>
      <c r="AR8502" s="61"/>
      <c r="AS8502" s="61"/>
      <c r="AT8502" s="61"/>
      <c r="AU8502" s="61"/>
      <c r="AV8502" s="61"/>
      <c r="AW8502" s="60"/>
    </row>
    <row r="8503" s="59" customFormat="1" customHeight="1" spans="1:49">
      <c r="A8503" s="60"/>
      <c r="B8503" s="60"/>
      <c r="C8503" s="60"/>
      <c r="D8503" s="60"/>
      <c r="H8503" s="61"/>
      <c r="I8503" s="61"/>
      <c r="J8503" s="61"/>
      <c r="K8503" s="61"/>
      <c r="L8503" s="61"/>
      <c r="M8503" s="61"/>
      <c r="N8503" s="61"/>
      <c r="O8503" s="61"/>
      <c r="P8503" s="61"/>
      <c r="Q8503" s="61"/>
      <c r="R8503" s="61"/>
      <c r="S8503" s="61"/>
      <c r="T8503" s="61"/>
      <c r="U8503" s="61"/>
      <c r="V8503" s="61"/>
      <c r="W8503" s="61"/>
      <c r="X8503" s="61"/>
      <c r="Y8503" s="61"/>
      <c r="Z8503" s="61"/>
      <c r="AA8503" s="61"/>
      <c r="AB8503" s="61"/>
      <c r="AC8503" s="61"/>
      <c r="AD8503" s="61"/>
      <c r="AE8503" s="61"/>
      <c r="AF8503" s="61"/>
      <c r="AG8503" s="61"/>
      <c r="AH8503" s="61"/>
      <c r="AI8503" s="61"/>
      <c r="AJ8503" s="61"/>
      <c r="AK8503" s="61"/>
      <c r="AL8503" s="61"/>
      <c r="AM8503" s="61"/>
      <c r="AN8503" s="61"/>
      <c r="AO8503" s="61"/>
      <c r="AP8503" s="62"/>
      <c r="AQ8503" s="61"/>
      <c r="AR8503" s="61"/>
      <c r="AS8503" s="61"/>
      <c r="AT8503" s="61"/>
      <c r="AU8503" s="61"/>
      <c r="AV8503" s="61"/>
      <c r="AW8503" s="60"/>
    </row>
    <row r="8504" s="59" customFormat="1" customHeight="1" spans="1:49">
      <c r="A8504" s="60"/>
      <c r="B8504" s="60"/>
      <c r="C8504" s="60"/>
      <c r="D8504" s="60"/>
      <c r="H8504" s="61"/>
      <c r="I8504" s="61"/>
      <c r="J8504" s="61"/>
      <c r="K8504" s="61"/>
      <c r="L8504" s="61"/>
      <c r="M8504" s="61"/>
      <c r="N8504" s="61"/>
      <c r="O8504" s="61"/>
      <c r="P8504" s="61"/>
      <c r="Q8504" s="61"/>
      <c r="R8504" s="61"/>
      <c r="S8504" s="61"/>
      <c r="T8504" s="61"/>
      <c r="U8504" s="61"/>
      <c r="V8504" s="61"/>
      <c r="W8504" s="61"/>
      <c r="X8504" s="61"/>
      <c r="Y8504" s="61"/>
      <c r="Z8504" s="61"/>
      <c r="AA8504" s="61"/>
      <c r="AB8504" s="61"/>
      <c r="AC8504" s="61"/>
      <c r="AD8504" s="61"/>
      <c r="AE8504" s="61"/>
      <c r="AF8504" s="61"/>
      <c r="AG8504" s="61"/>
      <c r="AH8504" s="61"/>
      <c r="AI8504" s="61"/>
      <c r="AJ8504" s="61"/>
      <c r="AK8504" s="61"/>
      <c r="AL8504" s="61"/>
      <c r="AM8504" s="61"/>
      <c r="AN8504" s="61"/>
      <c r="AO8504" s="61"/>
      <c r="AP8504" s="62"/>
      <c r="AQ8504" s="61"/>
      <c r="AR8504" s="61"/>
      <c r="AS8504" s="61"/>
      <c r="AT8504" s="61"/>
      <c r="AU8504" s="61"/>
      <c r="AV8504" s="61"/>
      <c r="AW8504" s="60"/>
    </row>
    <row r="8505" s="59" customFormat="1" customHeight="1" spans="1:49">
      <c r="A8505" s="60"/>
      <c r="B8505" s="60"/>
      <c r="C8505" s="60"/>
      <c r="D8505" s="60"/>
      <c r="H8505" s="61"/>
      <c r="I8505" s="61"/>
      <c r="J8505" s="61"/>
      <c r="K8505" s="61"/>
      <c r="L8505" s="61"/>
      <c r="M8505" s="61"/>
      <c r="N8505" s="61"/>
      <c r="O8505" s="61"/>
      <c r="P8505" s="61"/>
      <c r="Q8505" s="61"/>
      <c r="R8505" s="61"/>
      <c r="S8505" s="61"/>
      <c r="T8505" s="61"/>
      <c r="U8505" s="61"/>
      <c r="V8505" s="61"/>
      <c r="W8505" s="61"/>
      <c r="X8505" s="61"/>
      <c r="Y8505" s="61"/>
      <c r="Z8505" s="61"/>
      <c r="AA8505" s="61"/>
      <c r="AB8505" s="61"/>
      <c r="AC8505" s="61"/>
      <c r="AD8505" s="61"/>
      <c r="AE8505" s="61"/>
      <c r="AF8505" s="61"/>
      <c r="AG8505" s="61"/>
      <c r="AH8505" s="61"/>
      <c r="AI8505" s="61"/>
      <c r="AJ8505" s="61"/>
      <c r="AK8505" s="61"/>
      <c r="AL8505" s="61"/>
      <c r="AM8505" s="61"/>
      <c r="AN8505" s="61"/>
      <c r="AO8505" s="61"/>
      <c r="AP8505" s="62"/>
      <c r="AQ8505" s="61"/>
      <c r="AR8505" s="61"/>
      <c r="AS8505" s="61"/>
      <c r="AT8505" s="61"/>
      <c r="AU8505" s="61"/>
      <c r="AV8505" s="61"/>
      <c r="AW8505" s="60"/>
    </row>
    <row r="8506" s="59" customFormat="1" customHeight="1" spans="1:49">
      <c r="A8506" s="60"/>
      <c r="B8506" s="60"/>
      <c r="C8506" s="60"/>
      <c r="D8506" s="60"/>
      <c r="H8506" s="61"/>
      <c r="I8506" s="61"/>
      <c r="J8506" s="61"/>
      <c r="K8506" s="61"/>
      <c r="L8506" s="61"/>
      <c r="M8506" s="61"/>
      <c r="N8506" s="61"/>
      <c r="O8506" s="61"/>
      <c r="P8506" s="61"/>
      <c r="Q8506" s="61"/>
      <c r="R8506" s="61"/>
      <c r="S8506" s="61"/>
      <c r="T8506" s="61"/>
      <c r="U8506" s="61"/>
      <c r="V8506" s="61"/>
      <c r="W8506" s="61"/>
      <c r="X8506" s="61"/>
      <c r="Y8506" s="61"/>
      <c r="Z8506" s="61"/>
      <c r="AA8506" s="61"/>
      <c r="AB8506" s="61"/>
      <c r="AC8506" s="61"/>
      <c r="AD8506" s="61"/>
      <c r="AE8506" s="61"/>
      <c r="AF8506" s="61"/>
      <c r="AG8506" s="61"/>
      <c r="AH8506" s="61"/>
      <c r="AI8506" s="61"/>
      <c r="AJ8506" s="61"/>
      <c r="AK8506" s="61"/>
      <c r="AL8506" s="61"/>
      <c r="AM8506" s="61"/>
      <c r="AN8506" s="61"/>
      <c r="AO8506" s="61"/>
      <c r="AP8506" s="62"/>
      <c r="AQ8506" s="61"/>
      <c r="AR8506" s="61"/>
      <c r="AS8506" s="61"/>
      <c r="AT8506" s="61"/>
      <c r="AU8506" s="61"/>
      <c r="AV8506" s="61"/>
      <c r="AW8506" s="60"/>
    </row>
    <row r="8507" s="59" customFormat="1" customHeight="1" spans="1:49">
      <c r="A8507" s="60"/>
      <c r="B8507" s="60"/>
      <c r="C8507" s="60"/>
      <c r="D8507" s="60"/>
      <c r="H8507" s="61"/>
      <c r="I8507" s="61"/>
      <c r="J8507" s="61"/>
      <c r="K8507" s="61"/>
      <c r="L8507" s="61"/>
      <c r="M8507" s="61"/>
      <c r="N8507" s="61"/>
      <c r="O8507" s="61"/>
      <c r="P8507" s="61"/>
      <c r="Q8507" s="61"/>
      <c r="R8507" s="61"/>
      <c r="S8507" s="61"/>
      <c r="T8507" s="61"/>
      <c r="U8507" s="61"/>
      <c r="V8507" s="61"/>
      <c r="W8507" s="61"/>
      <c r="X8507" s="61"/>
      <c r="Y8507" s="61"/>
      <c r="Z8507" s="61"/>
      <c r="AA8507" s="61"/>
      <c r="AB8507" s="61"/>
      <c r="AC8507" s="61"/>
      <c r="AD8507" s="61"/>
      <c r="AE8507" s="61"/>
      <c r="AF8507" s="61"/>
      <c r="AG8507" s="61"/>
      <c r="AH8507" s="61"/>
      <c r="AI8507" s="61"/>
      <c r="AJ8507" s="61"/>
      <c r="AK8507" s="61"/>
      <c r="AL8507" s="61"/>
      <c r="AM8507" s="61"/>
      <c r="AN8507" s="61"/>
      <c r="AO8507" s="61"/>
      <c r="AP8507" s="62"/>
      <c r="AQ8507" s="61"/>
      <c r="AR8507" s="61"/>
      <c r="AS8507" s="61"/>
      <c r="AT8507" s="61"/>
      <c r="AU8507" s="61"/>
      <c r="AV8507" s="61"/>
      <c r="AW8507" s="60"/>
    </row>
    <row r="8508" s="59" customFormat="1" customHeight="1" spans="1:49">
      <c r="A8508" s="60"/>
      <c r="B8508" s="60"/>
      <c r="C8508" s="60"/>
      <c r="D8508" s="60"/>
      <c r="H8508" s="61"/>
      <c r="I8508" s="61"/>
      <c r="J8508" s="61"/>
      <c r="K8508" s="61"/>
      <c r="L8508" s="61"/>
      <c r="M8508" s="61"/>
      <c r="N8508" s="61"/>
      <c r="O8508" s="61"/>
      <c r="P8508" s="61"/>
      <c r="Q8508" s="61"/>
      <c r="R8508" s="61"/>
      <c r="S8508" s="61"/>
      <c r="T8508" s="61"/>
      <c r="U8508" s="61"/>
      <c r="V8508" s="61"/>
      <c r="W8508" s="61"/>
      <c r="X8508" s="61"/>
      <c r="Y8508" s="61"/>
      <c r="Z8508" s="61"/>
      <c r="AA8508" s="61"/>
      <c r="AB8508" s="61"/>
      <c r="AC8508" s="61"/>
      <c r="AD8508" s="61"/>
      <c r="AE8508" s="61"/>
      <c r="AF8508" s="61"/>
      <c r="AG8508" s="61"/>
      <c r="AH8508" s="61"/>
      <c r="AI8508" s="61"/>
      <c r="AJ8508" s="61"/>
      <c r="AK8508" s="61"/>
      <c r="AL8508" s="61"/>
      <c r="AM8508" s="61"/>
      <c r="AN8508" s="61"/>
      <c r="AO8508" s="61"/>
      <c r="AP8508" s="62"/>
      <c r="AQ8508" s="61"/>
      <c r="AR8508" s="61"/>
      <c r="AS8508" s="61"/>
      <c r="AT8508" s="61"/>
      <c r="AU8508" s="61"/>
      <c r="AV8508" s="61"/>
      <c r="AW8508" s="60"/>
    </row>
    <row r="8509" s="59" customFormat="1" customHeight="1" spans="1:49">
      <c r="A8509" s="60"/>
      <c r="B8509" s="60"/>
      <c r="C8509" s="60"/>
      <c r="D8509" s="60"/>
      <c r="H8509" s="61"/>
      <c r="I8509" s="61"/>
      <c r="J8509" s="61"/>
      <c r="K8509" s="61"/>
      <c r="L8509" s="61"/>
      <c r="M8509" s="61"/>
      <c r="N8509" s="61"/>
      <c r="O8509" s="61"/>
      <c r="P8509" s="61"/>
      <c r="Q8509" s="61"/>
      <c r="R8509" s="61"/>
      <c r="S8509" s="61"/>
      <c r="T8509" s="61"/>
      <c r="U8509" s="61"/>
      <c r="V8509" s="61"/>
      <c r="W8509" s="61"/>
      <c r="X8509" s="61"/>
      <c r="Y8509" s="61"/>
      <c r="Z8509" s="61"/>
      <c r="AA8509" s="61"/>
      <c r="AB8509" s="61"/>
      <c r="AC8509" s="61"/>
      <c r="AD8509" s="61"/>
      <c r="AE8509" s="61"/>
      <c r="AF8509" s="61"/>
      <c r="AG8509" s="61"/>
      <c r="AH8509" s="61"/>
      <c r="AI8509" s="61"/>
      <c r="AJ8509" s="61"/>
      <c r="AK8509" s="61"/>
      <c r="AL8509" s="61"/>
      <c r="AM8509" s="61"/>
      <c r="AN8509" s="61"/>
      <c r="AO8509" s="61"/>
      <c r="AP8509" s="62"/>
      <c r="AQ8509" s="61"/>
      <c r="AR8509" s="61"/>
      <c r="AS8509" s="61"/>
      <c r="AT8509" s="61"/>
      <c r="AU8509" s="61"/>
      <c r="AV8509" s="61"/>
      <c r="AW8509" s="60"/>
    </row>
    <row r="8510" s="59" customFormat="1" customHeight="1" spans="1:49">
      <c r="A8510" s="60"/>
      <c r="B8510" s="60"/>
      <c r="C8510" s="60"/>
      <c r="D8510" s="60"/>
      <c r="H8510" s="61"/>
      <c r="I8510" s="61"/>
      <c r="J8510" s="61"/>
      <c r="K8510" s="61"/>
      <c r="L8510" s="61"/>
      <c r="M8510" s="61"/>
      <c r="N8510" s="61"/>
      <c r="O8510" s="61"/>
      <c r="P8510" s="61"/>
      <c r="Q8510" s="61"/>
      <c r="R8510" s="61"/>
      <c r="S8510" s="61"/>
      <c r="T8510" s="61"/>
      <c r="U8510" s="61"/>
      <c r="V8510" s="61"/>
      <c r="W8510" s="61"/>
      <c r="X8510" s="61"/>
      <c r="Y8510" s="61"/>
      <c r="Z8510" s="61"/>
      <c r="AA8510" s="61"/>
      <c r="AB8510" s="61"/>
      <c r="AC8510" s="61"/>
      <c r="AD8510" s="61"/>
      <c r="AE8510" s="61"/>
      <c r="AF8510" s="61"/>
      <c r="AG8510" s="61"/>
      <c r="AH8510" s="61"/>
      <c r="AI8510" s="61"/>
      <c r="AJ8510" s="61"/>
      <c r="AK8510" s="61"/>
      <c r="AL8510" s="61"/>
      <c r="AM8510" s="61"/>
      <c r="AN8510" s="61"/>
      <c r="AO8510" s="61"/>
      <c r="AP8510" s="62"/>
      <c r="AQ8510" s="61"/>
      <c r="AR8510" s="61"/>
      <c r="AS8510" s="61"/>
      <c r="AT8510" s="61"/>
      <c r="AU8510" s="61"/>
      <c r="AV8510" s="61"/>
      <c r="AW8510" s="60"/>
    </row>
    <row r="8511" s="59" customFormat="1" customHeight="1" spans="1:49">
      <c r="A8511" s="60"/>
      <c r="B8511" s="60"/>
      <c r="C8511" s="60"/>
      <c r="D8511" s="60"/>
      <c r="H8511" s="61"/>
      <c r="I8511" s="61"/>
      <c r="J8511" s="61"/>
      <c r="K8511" s="61"/>
      <c r="L8511" s="61"/>
      <c r="M8511" s="61"/>
      <c r="N8511" s="61"/>
      <c r="O8511" s="61"/>
      <c r="P8511" s="61"/>
      <c r="Q8511" s="61"/>
      <c r="R8511" s="61"/>
      <c r="S8511" s="61"/>
      <c r="T8511" s="61"/>
      <c r="U8511" s="61"/>
      <c r="V8511" s="61"/>
      <c r="W8511" s="61"/>
      <c r="X8511" s="61"/>
      <c r="Y8511" s="61"/>
      <c r="Z8511" s="61"/>
      <c r="AA8511" s="61"/>
      <c r="AB8511" s="61"/>
      <c r="AC8511" s="61"/>
      <c r="AD8511" s="61"/>
      <c r="AE8511" s="61"/>
      <c r="AF8511" s="61"/>
      <c r="AG8511" s="61"/>
      <c r="AH8511" s="61"/>
      <c r="AI8511" s="61"/>
      <c r="AJ8511" s="61"/>
      <c r="AK8511" s="61"/>
      <c r="AL8511" s="61"/>
      <c r="AM8511" s="61"/>
      <c r="AN8511" s="61"/>
      <c r="AO8511" s="61"/>
      <c r="AP8511" s="62"/>
      <c r="AQ8511" s="61"/>
      <c r="AR8511" s="61"/>
      <c r="AS8511" s="61"/>
      <c r="AT8511" s="61"/>
      <c r="AU8511" s="61"/>
      <c r="AV8511" s="61"/>
      <c r="AW8511" s="60"/>
    </row>
    <row r="8512" s="59" customFormat="1" customHeight="1" spans="1:49">
      <c r="A8512" s="60"/>
      <c r="B8512" s="60"/>
      <c r="C8512" s="60"/>
      <c r="D8512" s="60"/>
      <c r="H8512" s="61"/>
      <c r="I8512" s="61"/>
      <c r="J8512" s="61"/>
      <c r="K8512" s="61"/>
      <c r="L8512" s="61"/>
      <c r="M8512" s="61"/>
      <c r="N8512" s="61"/>
      <c r="O8512" s="61"/>
      <c r="P8512" s="61"/>
      <c r="Q8512" s="61"/>
      <c r="R8512" s="61"/>
      <c r="S8512" s="61"/>
      <c r="T8512" s="61"/>
      <c r="U8512" s="61"/>
      <c r="V8512" s="61"/>
      <c r="W8512" s="61"/>
      <c r="X8512" s="61"/>
      <c r="Y8512" s="61"/>
      <c r="Z8512" s="61"/>
      <c r="AA8512" s="61"/>
      <c r="AB8512" s="61"/>
      <c r="AC8512" s="61"/>
      <c r="AD8512" s="61"/>
      <c r="AE8512" s="61"/>
      <c r="AF8512" s="61"/>
      <c r="AG8512" s="61"/>
      <c r="AH8512" s="61"/>
      <c r="AI8512" s="61"/>
      <c r="AJ8512" s="61"/>
      <c r="AK8512" s="61"/>
      <c r="AL8512" s="61"/>
      <c r="AM8512" s="61"/>
      <c r="AN8512" s="61"/>
      <c r="AO8512" s="61"/>
      <c r="AP8512" s="62"/>
      <c r="AQ8512" s="61"/>
      <c r="AR8512" s="61"/>
      <c r="AS8512" s="61"/>
      <c r="AT8512" s="61"/>
      <c r="AU8512" s="61"/>
      <c r="AV8512" s="61"/>
      <c r="AW8512" s="60"/>
    </row>
    <row r="8513" s="59" customFormat="1" customHeight="1" spans="1:49">
      <c r="A8513" s="60"/>
      <c r="B8513" s="60"/>
      <c r="C8513" s="60"/>
      <c r="D8513" s="60"/>
      <c r="H8513" s="61"/>
      <c r="I8513" s="61"/>
      <c r="J8513" s="61"/>
      <c r="K8513" s="61"/>
      <c r="L8513" s="61"/>
      <c r="M8513" s="61"/>
      <c r="N8513" s="61"/>
      <c r="O8513" s="61"/>
      <c r="P8513" s="61"/>
      <c r="Q8513" s="61"/>
      <c r="R8513" s="61"/>
      <c r="S8513" s="61"/>
      <c r="T8513" s="61"/>
      <c r="U8513" s="61"/>
      <c r="V8513" s="61"/>
      <c r="W8513" s="61"/>
      <c r="X8513" s="61"/>
      <c r="Y8513" s="61"/>
      <c r="Z8513" s="61"/>
      <c r="AA8513" s="61"/>
      <c r="AB8513" s="61"/>
      <c r="AC8513" s="61"/>
      <c r="AD8513" s="61"/>
      <c r="AE8513" s="61"/>
      <c r="AF8513" s="61"/>
      <c r="AG8513" s="61"/>
      <c r="AH8513" s="61"/>
      <c r="AI8513" s="61"/>
      <c r="AJ8513" s="61"/>
      <c r="AK8513" s="61"/>
      <c r="AL8513" s="61"/>
      <c r="AM8513" s="61"/>
      <c r="AN8513" s="61"/>
      <c r="AO8513" s="61"/>
      <c r="AP8513" s="62"/>
      <c r="AQ8513" s="61"/>
      <c r="AR8513" s="61"/>
      <c r="AS8513" s="61"/>
      <c r="AT8513" s="61"/>
      <c r="AU8513" s="61"/>
      <c r="AV8513" s="61"/>
      <c r="AW8513" s="60"/>
    </row>
    <row r="8514" s="59" customFormat="1" customHeight="1" spans="1:49">
      <c r="A8514" s="60"/>
      <c r="B8514" s="60"/>
      <c r="C8514" s="60"/>
      <c r="D8514" s="60"/>
      <c r="H8514" s="61"/>
      <c r="I8514" s="61"/>
      <c r="J8514" s="61"/>
      <c r="K8514" s="61"/>
      <c r="L8514" s="61"/>
      <c r="M8514" s="61"/>
      <c r="N8514" s="61"/>
      <c r="O8514" s="61"/>
      <c r="P8514" s="61"/>
      <c r="Q8514" s="61"/>
      <c r="R8514" s="61"/>
      <c r="S8514" s="61"/>
      <c r="T8514" s="61"/>
      <c r="U8514" s="61"/>
      <c r="V8514" s="61"/>
      <c r="W8514" s="61"/>
      <c r="X8514" s="61"/>
      <c r="Y8514" s="61"/>
      <c r="Z8514" s="61"/>
      <c r="AA8514" s="61"/>
      <c r="AB8514" s="61"/>
      <c r="AC8514" s="61"/>
      <c r="AD8514" s="61"/>
      <c r="AE8514" s="61"/>
      <c r="AF8514" s="61"/>
      <c r="AG8514" s="61"/>
      <c r="AH8514" s="61"/>
      <c r="AI8514" s="61"/>
      <c r="AJ8514" s="61"/>
      <c r="AK8514" s="61"/>
      <c r="AL8514" s="61"/>
      <c r="AM8514" s="61"/>
      <c r="AN8514" s="61"/>
      <c r="AO8514" s="61"/>
      <c r="AP8514" s="62"/>
      <c r="AQ8514" s="61"/>
      <c r="AR8514" s="61"/>
      <c r="AS8514" s="61"/>
      <c r="AT8514" s="61"/>
      <c r="AU8514" s="61"/>
      <c r="AV8514" s="61"/>
      <c r="AW8514" s="60"/>
    </row>
    <row r="8515" s="59" customFormat="1" customHeight="1" spans="1:49">
      <c r="A8515" s="60"/>
      <c r="B8515" s="60"/>
      <c r="C8515" s="60"/>
      <c r="D8515" s="60"/>
      <c r="H8515" s="61"/>
      <c r="I8515" s="61"/>
      <c r="J8515" s="61"/>
      <c r="K8515" s="61"/>
      <c r="L8515" s="61"/>
      <c r="M8515" s="61"/>
      <c r="N8515" s="61"/>
      <c r="O8515" s="61"/>
      <c r="P8515" s="61"/>
      <c r="Q8515" s="61"/>
      <c r="R8515" s="61"/>
      <c r="S8515" s="61"/>
      <c r="T8515" s="61"/>
      <c r="U8515" s="61"/>
      <c r="V8515" s="61"/>
      <c r="W8515" s="61"/>
      <c r="X8515" s="61"/>
      <c r="Y8515" s="61"/>
      <c r="Z8515" s="61"/>
      <c r="AA8515" s="61"/>
      <c r="AB8515" s="61"/>
      <c r="AC8515" s="61"/>
      <c r="AD8515" s="61"/>
      <c r="AE8515" s="61"/>
      <c r="AF8515" s="61"/>
      <c r="AG8515" s="61"/>
      <c r="AH8515" s="61"/>
      <c r="AI8515" s="61"/>
      <c r="AJ8515" s="61"/>
      <c r="AK8515" s="61"/>
      <c r="AL8515" s="61"/>
      <c r="AM8515" s="61"/>
      <c r="AN8515" s="61"/>
      <c r="AO8515" s="61"/>
      <c r="AP8515" s="62"/>
      <c r="AQ8515" s="61"/>
      <c r="AR8515" s="61"/>
      <c r="AS8515" s="61"/>
      <c r="AT8515" s="61"/>
      <c r="AU8515" s="61"/>
      <c r="AV8515" s="61"/>
      <c r="AW8515" s="60"/>
    </row>
    <row r="8516" s="59" customFormat="1" customHeight="1" spans="1:49">
      <c r="A8516" s="60"/>
      <c r="B8516" s="60"/>
      <c r="C8516" s="60"/>
      <c r="D8516" s="60"/>
      <c r="H8516" s="61"/>
      <c r="I8516" s="61"/>
      <c r="J8516" s="61"/>
      <c r="K8516" s="61"/>
      <c r="L8516" s="61"/>
      <c r="M8516" s="61"/>
      <c r="N8516" s="61"/>
      <c r="O8516" s="61"/>
      <c r="P8516" s="61"/>
      <c r="Q8516" s="61"/>
      <c r="R8516" s="61"/>
      <c r="S8516" s="61"/>
      <c r="T8516" s="61"/>
      <c r="U8516" s="61"/>
      <c r="V8516" s="61"/>
      <c r="W8516" s="61"/>
      <c r="X8516" s="61"/>
      <c r="Y8516" s="61"/>
      <c r="Z8516" s="61"/>
      <c r="AA8516" s="61"/>
      <c r="AB8516" s="61"/>
      <c r="AC8516" s="61"/>
      <c r="AD8516" s="61"/>
      <c r="AE8516" s="61"/>
      <c r="AF8516" s="61"/>
      <c r="AG8516" s="61"/>
      <c r="AH8516" s="61"/>
      <c r="AI8516" s="61"/>
      <c r="AJ8516" s="61"/>
      <c r="AK8516" s="61"/>
      <c r="AL8516" s="61"/>
      <c r="AM8516" s="61"/>
      <c r="AN8516" s="61"/>
      <c r="AO8516" s="61"/>
      <c r="AP8516" s="62"/>
      <c r="AQ8516" s="61"/>
      <c r="AR8516" s="61"/>
      <c r="AS8516" s="61"/>
      <c r="AT8516" s="61"/>
      <c r="AU8516" s="61"/>
      <c r="AV8516" s="61"/>
      <c r="AW8516" s="60"/>
    </row>
    <row r="8517" s="59" customFormat="1" customHeight="1" spans="1:49">
      <c r="A8517" s="60"/>
      <c r="B8517" s="60"/>
      <c r="C8517" s="60"/>
      <c r="D8517" s="60"/>
      <c r="H8517" s="61"/>
      <c r="I8517" s="61"/>
      <c r="J8517" s="61"/>
      <c r="K8517" s="61"/>
      <c r="L8517" s="61"/>
      <c r="M8517" s="61"/>
      <c r="N8517" s="61"/>
      <c r="O8517" s="61"/>
      <c r="P8517" s="61"/>
      <c r="Q8517" s="61"/>
      <c r="R8517" s="61"/>
      <c r="S8517" s="61"/>
      <c r="T8517" s="61"/>
      <c r="U8517" s="61"/>
      <c r="V8517" s="61"/>
      <c r="W8517" s="61"/>
      <c r="X8517" s="61"/>
      <c r="Y8517" s="61"/>
      <c r="Z8517" s="61"/>
      <c r="AA8517" s="61"/>
      <c r="AB8517" s="61"/>
      <c r="AC8517" s="61"/>
      <c r="AD8517" s="61"/>
      <c r="AE8517" s="61"/>
      <c r="AF8517" s="61"/>
      <c r="AG8517" s="61"/>
      <c r="AH8517" s="61"/>
      <c r="AI8517" s="61"/>
      <c r="AJ8517" s="61"/>
      <c r="AK8517" s="61"/>
      <c r="AL8517" s="61"/>
      <c r="AM8517" s="61"/>
      <c r="AN8517" s="61"/>
      <c r="AO8517" s="61"/>
      <c r="AP8517" s="62"/>
      <c r="AQ8517" s="61"/>
      <c r="AR8517" s="61"/>
      <c r="AS8517" s="61"/>
      <c r="AT8517" s="61"/>
      <c r="AU8517" s="61"/>
      <c r="AV8517" s="61"/>
      <c r="AW8517" s="60"/>
    </row>
    <row r="8518" s="59" customFormat="1" customHeight="1" spans="1:49">
      <c r="A8518" s="60"/>
      <c r="B8518" s="60"/>
      <c r="C8518" s="60"/>
      <c r="D8518" s="60"/>
      <c r="H8518" s="61"/>
      <c r="I8518" s="61"/>
      <c r="J8518" s="61"/>
      <c r="K8518" s="61"/>
      <c r="L8518" s="61"/>
      <c r="M8518" s="61"/>
      <c r="N8518" s="61"/>
      <c r="O8518" s="61"/>
      <c r="P8518" s="61"/>
      <c r="Q8518" s="61"/>
      <c r="R8518" s="61"/>
      <c r="S8518" s="61"/>
      <c r="T8518" s="61"/>
      <c r="U8518" s="61"/>
      <c r="V8518" s="61"/>
      <c r="W8518" s="61"/>
      <c r="X8518" s="61"/>
      <c r="Y8518" s="61"/>
      <c r="Z8518" s="61"/>
      <c r="AA8518" s="61"/>
      <c r="AB8518" s="61"/>
      <c r="AC8518" s="61"/>
      <c r="AD8518" s="61"/>
      <c r="AE8518" s="61"/>
      <c r="AF8518" s="61"/>
      <c r="AG8518" s="61"/>
      <c r="AH8518" s="61"/>
      <c r="AI8518" s="61"/>
      <c r="AJ8518" s="61"/>
      <c r="AK8518" s="61"/>
      <c r="AL8518" s="61"/>
      <c r="AM8518" s="61"/>
      <c r="AN8518" s="61"/>
      <c r="AO8518" s="61"/>
      <c r="AP8518" s="62"/>
      <c r="AQ8518" s="61"/>
      <c r="AR8518" s="61"/>
      <c r="AS8518" s="61"/>
      <c r="AT8518" s="61"/>
      <c r="AU8518" s="61"/>
      <c r="AV8518" s="61"/>
      <c r="AW8518" s="60"/>
    </row>
    <row r="8519" s="59" customFormat="1" customHeight="1" spans="1:49">
      <c r="A8519" s="60"/>
      <c r="B8519" s="60"/>
      <c r="C8519" s="60"/>
      <c r="D8519" s="60"/>
      <c r="H8519" s="61"/>
      <c r="I8519" s="61"/>
      <c r="J8519" s="61"/>
      <c r="K8519" s="61"/>
      <c r="L8519" s="61"/>
      <c r="M8519" s="61"/>
      <c r="N8519" s="61"/>
      <c r="O8519" s="61"/>
      <c r="P8519" s="61"/>
      <c r="Q8519" s="61"/>
      <c r="R8519" s="61"/>
      <c r="S8519" s="61"/>
      <c r="T8519" s="61"/>
      <c r="U8519" s="61"/>
      <c r="V8519" s="61"/>
      <c r="W8519" s="61"/>
      <c r="X8519" s="61"/>
      <c r="Y8519" s="61"/>
      <c r="Z8519" s="61"/>
      <c r="AA8519" s="61"/>
      <c r="AB8519" s="61"/>
      <c r="AC8519" s="61"/>
      <c r="AD8519" s="61"/>
      <c r="AE8519" s="61"/>
      <c r="AF8519" s="61"/>
      <c r="AG8519" s="61"/>
      <c r="AH8519" s="61"/>
      <c r="AI8519" s="61"/>
      <c r="AJ8519" s="61"/>
      <c r="AK8519" s="61"/>
      <c r="AL8519" s="61"/>
      <c r="AM8519" s="61"/>
      <c r="AN8519" s="61"/>
      <c r="AO8519" s="61"/>
      <c r="AP8519" s="62"/>
      <c r="AQ8519" s="61"/>
      <c r="AR8519" s="61"/>
      <c r="AS8519" s="61"/>
      <c r="AT8519" s="61"/>
      <c r="AU8519" s="61"/>
      <c r="AV8519" s="61"/>
      <c r="AW8519" s="60"/>
    </row>
    <row r="8520" s="59" customFormat="1" customHeight="1" spans="1:49">
      <c r="A8520" s="60"/>
      <c r="B8520" s="60"/>
      <c r="C8520" s="60"/>
      <c r="D8520" s="60"/>
      <c r="H8520" s="61"/>
      <c r="I8520" s="61"/>
      <c r="J8520" s="61"/>
      <c r="K8520" s="61"/>
      <c r="L8520" s="61"/>
      <c r="M8520" s="61"/>
      <c r="N8520" s="61"/>
      <c r="O8520" s="61"/>
      <c r="P8520" s="61"/>
      <c r="Q8520" s="61"/>
      <c r="R8520" s="61"/>
      <c r="S8520" s="61"/>
      <c r="T8520" s="61"/>
      <c r="U8520" s="61"/>
      <c r="V8520" s="61"/>
      <c r="W8520" s="61"/>
      <c r="X8520" s="61"/>
      <c r="Y8520" s="61"/>
      <c r="Z8520" s="61"/>
      <c r="AA8520" s="61"/>
      <c r="AB8520" s="61"/>
      <c r="AC8520" s="61"/>
      <c r="AD8520" s="61"/>
      <c r="AE8520" s="61"/>
      <c r="AF8520" s="61"/>
      <c r="AG8520" s="61"/>
      <c r="AH8520" s="61"/>
      <c r="AI8520" s="61"/>
      <c r="AJ8520" s="61"/>
      <c r="AK8520" s="61"/>
      <c r="AL8520" s="61"/>
      <c r="AM8520" s="61"/>
      <c r="AN8520" s="61"/>
      <c r="AO8520" s="61"/>
      <c r="AP8520" s="62"/>
      <c r="AQ8520" s="61"/>
      <c r="AR8520" s="61"/>
      <c r="AS8520" s="61"/>
      <c r="AT8520" s="61"/>
      <c r="AU8520" s="61"/>
      <c r="AV8520" s="61"/>
      <c r="AW8520" s="60"/>
    </row>
    <row r="8521" s="59" customFormat="1" customHeight="1" spans="1:49">
      <c r="A8521" s="60"/>
      <c r="B8521" s="60"/>
      <c r="C8521" s="60"/>
      <c r="D8521" s="60"/>
      <c r="H8521" s="61"/>
      <c r="I8521" s="61"/>
      <c r="J8521" s="61"/>
      <c r="K8521" s="61"/>
      <c r="L8521" s="61"/>
      <c r="M8521" s="61"/>
      <c r="N8521" s="61"/>
      <c r="O8521" s="61"/>
      <c r="P8521" s="61"/>
      <c r="Q8521" s="61"/>
      <c r="R8521" s="61"/>
      <c r="S8521" s="61"/>
      <c r="T8521" s="61"/>
      <c r="U8521" s="61"/>
      <c r="V8521" s="61"/>
      <c r="W8521" s="61"/>
      <c r="X8521" s="61"/>
      <c r="Y8521" s="61"/>
      <c r="Z8521" s="61"/>
      <c r="AA8521" s="61"/>
      <c r="AB8521" s="61"/>
      <c r="AC8521" s="61"/>
      <c r="AD8521" s="61"/>
      <c r="AE8521" s="61"/>
      <c r="AF8521" s="61"/>
      <c r="AG8521" s="61"/>
      <c r="AH8521" s="61"/>
      <c r="AI8521" s="61"/>
      <c r="AJ8521" s="61"/>
      <c r="AK8521" s="61"/>
      <c r="AL8521" s="61"/>
      <c r="AM8521" s="61"/>
      <c r="AN8521" s="61"/>
      <c r="AO8521" s="61"/>
      <c r="AP8521" s="62"/>
      <c r="AQ8521" s="61"/>
      <c r="AR8521" s="61"/>
      <c r="AS8521" s="61"/>
      <c r="AT8521" s="61"/>
      <c r="AU8521" s="61"/>
      <c r="AV8521" s="61"/>
      <c r="AW8521" s="60"/>
    </row>
    <row r="8522" s="59" customFormat="1" customHeight="1" spans="1:49">
      <c r="A8522" s="60"/>
      <c r="B8522" s="60"/>
      <c r="C8522" s="60"/>
      <c r="D8522" s="60"/>
      <c r="H8522" s="61"/>
      <c r="I8522" s="61"/>
      <c r="J8522" s="61"/>
      <c r="K8522" s="61"/>
      <c r="L8522" s="61"/>
      <c r="M8522" s="61"/>
      <c r="N8522" s="61"/>
      <c r="O8522" s="61"/>
      <c r="P8522" s="61"/>
      <c r="Q8522" s="61"/>
      <c r="R8522" s="61"/>
      <c r="S8522" s="61"/>
      <c r="T8522" s="61"/>
      <c r="U8522" s="61"/>
      <c r="V8522" s="61"/>
      <c r="W8522" s="61"/>
      <c r="X8522" s="61"/>
      <c r="Y8522" s="61"/>
      <c r="Z8522" s="61"/>
      <c r="AA8522" s="61"/>
      <c r="AB8522" s="61"/>
      <c r="AC8522" s="61"/>
      <c r="AD8522" s="61"/>
      <c r="AE8522" s="61"/>
      <c r="AF8522" s="61"/>
      <c r="AG8522" s="61"/>
      <c r="AH8522" s="61"/>
      <c r="AI8522" s="61"/>
      <c r="AJ8522" s="61"/>
      <c r="AK8522" s="61"/>
      <c r="AL8522" s="61"/>
      <c r="AM8522" s="61"/>
      <c r="AN8522" s="61"/>
      <c r="AO8522" s="61"/>
      <c r="AP8522" s="62"/>
      <c r="AQ8522" s="61"/>
      <c r="AR8522" s="61"/>
      <c r="AS8522" s="61"/>
      <c r="AT8522" s="61"/>
      <c r="AU8522" s="61"/>
      <c r="AV8522" s="61"/>
      <c r="AW8522" s="60"/>
    </row>
    <row r="8523" s="59" customFormat="1" customHeight="1" spans="1:49">
      <c r="A8523" s="60"/>
      <c r="B8523" s="60"/>
      <c r="C8523" s="60"/>
      <c r="D8523" s="60"/>
      <c r="H8523" s="61"/>
      <c r="I8523" s="61"/>
      <c r="J8523" s="61"/>
      <c r="K8523" s="61"/>
      <c r="L8523" s="61"/>
      <c r="M8523" s="61"/>
      <c r="N8523" s="61"/>
      <c r="O8523" s="61"/>
      <c r="P8523" s="61"/>
      <c r="Q8523" s="61"/>
      <c r="R8523" s="61"/>
      <c r="S8523" s="61"/>
      <c r="T8523" s="61"/>
      <c r="U8523" s="61"/>
      <c r="V8523" s="61"/>
      <c r="W8523" s="61"/>
      <c r="X8523" s="61"/>
      <c r="Y8523" s="61"/>
      <c r="Z8523" s="61"/>
      <c r="AA8523" s="61"/>
      <c r="AB8523" s="61"/>
      <c r="AC8523" s="61"/>
      <c r="AD8523" s="61"/>
      <c r="AE8523" s="61"/>
      <c r="AF8523" s="61"/>
      <c r="AG8523" s="61"/>
      <c r="AH8523" s="61"/>
      <c r="AI8523" s="61"/>
      <c r="AJ8523" s="61"/>
      <c r="AK8523" s="61"/>
      <c r="AL8523" s="61"/>
      <c r="AM8523" s="61"/>
      <c r="AN8523" s="61"/>
      <c r="AO8523" s="61"/>
      <c r="AP8523" s="62"/>
      <c r="AQ8523" s="61"/>
      <c r="AR8523" s="61"/>
      <c r="AS8523" s="61"/>
      <c r="AT8523" s="61"/>
      <c r="AU8523" s="61"/>
      <c r="AV8523" s="61"/>
      <c r="AW8523" s="60"/>
    </row>
    <row r="8524" s="59" customFormat="1" customHeight="1" spans="1:49">
      <c r="A8524" s="60"/>
      <c r="B8524" s="60"/>
      <c r="C8524" s="60"/>
      <c r="D8524" s="60"/>
      <c r="H8524" s="61"/>
      <c r="I8524" s="61"/>
      <c r="J8524" s="61"/>
      <c r="K8524" s="61"/>
      <c r="L8524" s="61"/>
      <c r="M8524" s="61"/>
      <c r="N8524" s="61"/>
      <c r="O8524" s="61"/>
      <c r="P8524" s="61"/>
      <c r="Q8524" s="61"/>
      <c r="R8524" s="61"/>
      <c r="S8524" s="61"/>
      <c r="T8524" s="61"/>
      <c r="U8524" s="61"/>
      <c r="V8524" s="61"/>
      <c r="W8524" s="61"/>
      <c r="X8524" s="61"/>
      <c r="Y8524" s="61"/>
      <c r="Z8524" s="61"/>
      <c r="AA8524" s="61"/>
      <c r="AB8524" s="61"/>
      <c r="AC8524" s="61"/>
      <c r="AD8524" s="61"/>
      <c r="AE8524" s="61"/>
      <c r="AF8524" s="61"/>
      <c r="AG8524" s="61"/>
      <c r="AH8524" s="61"/>
      <c r="AI8524" s="61"/>
      <c r="AJ8524" s="61"/>
      <c r="AK8524" s="61"/>
      <c r="AL8524" s="61"/>
      <c r="AM8524" s="61"/>
      <c r="AN8524" s="61"/>
      <c r="AO8524" s="61"/>
      <c r="AP8524" s="62"/>
      <c r="AQ8524" s="61"/>
      <c r="AR8524" s="61"/>
      <c r="AS8524" s="61"/>
      <c r="AT8524" s="61"/>
      <c r="AU8524" s="61"/>
      <c r="AV8524" s="61"/>
      <c r="AW8524" s="60"/>
    </row>
    <row r="8525" s="59" customFormat="1" customHeight="1" spans="1:49">
      <c r="A8525" s="60"/>
      <c r="B8525" s="60"/>
      <c r="C8525" s="60"/>
      <c r="D8525" s="60"/>
      <c r="H8525" s="61"/>
      <c r="I8525" s="61"/>
      <c r="J8525" s="61"/>
      <c r="K8525" s="61"/>
      <c r="L8525" s="61"/>
      <c r="M8525" s="61"/>
      <c r="N8525" s="61"/>
      <c r="O8525" s="61"/>
      <c r="P8525" s="61"/>
      <c r="Q8525" s="61"/>
      <c r="R8525" s="61"/>
      <c r="S8525" s="61"/>
      <c r="T8525" s="61"/>
      <c r="U8525" s="61"/>
      <c r="V8525" s="61"/>
      <c r="W8525" s="61"/>
      <c r="X8525" s="61"/>
      <c r="Y8525" s="61"/>
      <c r="Z8525" s="61"/>
      <c r="AA8525" s="61"/>
      <c r="AB8525" s="61"/>
      <c r="AC8525" s="61"/>
      <c r="AD8525" s="61"/>
      <c r="AE8525" s="61"/>
      <c r="AF8525" s="61"/>
      <c r="AG8525" s="61"/>
      <c r="AH8525" s="61"/>
      <c r="AI8525" s="61"/>
      <c r="AJ8525" s="61"/>
      <c r="AK8525" s="61"/>
      <c r="AL8525" s="61"/>
      <c r="AM8525" s="61"/>
      <c r="AN8525" s="61"/>
      <c r="AO8525" s="61"/>
      <c r="AP8525" s="62"/>
      <c r="AQ8525" s="61"/>
      <c r="AR8525" s="61"/>
      <c r="AS8525" s="61"/>
      <c r="AT8525" s="61"/>
      <c r="AU8525" s="61"/>
      <c r="AV8525" s="61"/>
      <c r="AW8525" s="60"/>
    </row>
    <row r="8526" s="59" customFormat="1" customHeight="1" spans="1:49">
      <c r="A8526" s="60"/>
      <c r="B8526" s="60"/>
      <c r="C8526" s="60"/>
      <c r="D8526" s="60"/>
      <c r="H8526" s="61"/>
      <c r="I8526" s="61"/>
      <c r="J8526" s="61"/>
      <c r="K8526" s="61"/>
      <c r="L8526" s="61"/>
      <c r="M8526" s="61"/>
      <c r="N8526" s="61"/>
      <c r="O8526" s="61"/>
      <c r="P8526" s="61"/>
      <c r="Q8526" s="61"/>
      <c r="R8526" s="61"/>
      <c r="S8526" s="61"/>
      <c r="T8526" s="61"/>
      <c r="U8526" s="61"/>
      <c r="V8526" s="61"/>
      <c r="W8526" s="61"/>
      <c r="X8526" s="61"/>
      <c r="Y8526" s="61"/>
      <c r="Z8526" s="61"/>
      <c r="AA8526" s="61"/>
      <c r="AB8526" s="61"/>
      <c r="AC8526" s="61"/>
      <c r="AD8526" s="61"/>
      <c r="AE8526" s="61"/>
      <c r="AF8526" s="61"/>
      <c r="AG8526" s="61"/>
      <c r="AH8526" s="61"/>
      <c r="AI8526" s="61"/>
      <c r="AJ8526" s="61"/>
      <c r="AK8526" s="61"/>
      <c r="AL8526" s="61"/>
      <c r="AM8526" s="61"/>
      <c r="AN8526" s="61"/>
      <c r="AO8526" s="61"/>
      <c r="AP8526" s="62"/>
      <c r="AQ8526" s="61"/>
      <c r="AR8526" s="61"/>
      <c r="AS8526" s="61"/>
      <c r="AT8526" s="61"/>
      <c r="AU8526" s="61"/>
      <c r="AV8526" s="61"/>
      <c r="AW8526" s="60"/>
    </row>
    <row r="8527" s="59" customFormat="1" customHeight="1" spans="1:49">
      <c r="A8527" s="60"/>
      <c r="B8527" s="60"/>
      <c r="C8527" s="60"/>
      <c r="D8527" s="60"/>
      <c r="H8527" s="61"/>
      <c r="I8527" s="61"/>
      <c r="J8527" s="61"/>
      <c r="K8527" s="61"/>
      <c r="L8527" s="61"/>
      <c r="M8527" s="61"/>
      <c r="N8527" s="61"/>
      <c r="O8527" s="61"/>
      <c r="P8527" s="61"/>
      <c r="Q8527" s="61"/>
      <c r="R8527" s="61"/>
      <c r="S8527" s="61"/>
      <c r="T8527" s="61"/>
      <c r="U8527" s="61"/>
      <c r="V8527" s="61"/>
      <c r="W8527" s="61"/>
      <c r="X8527" s="61"/>
      <c r="Y8527" s="61"/>
      <c r="Z8527" s="61"/>
      <c r="AA8527" s="61"/>
      <c r="AB8527" s="61"/>
      <c r="AC8527" s="61"/>
      <c r="AD8527" s="61"/>
      <c r="AE8527" s="61"/>
      <c r="AF8527" s="61"/>
      <c r="AG8527" s="61"/>
      <c r="AH8527" s="61"/>
      <c r="AI8527" s="61"/>
      <c r="AJ8527" s="61"/>
      <c r="AK8527" s="61"/>
      <c r="AL8527" s="61"/>
      <c r="AM8527" s="61"/>
      <c r="AN8527" s="61"/>
      <c r="AO8527" s="61"/>
      <c r="AP8527" s="62"/>
      <c r="AQ8527" s="61"/>
      <c r="AR8527" s="61"/>
      <c r="AS8527" s="61"/>
      <c r="AT8527" s="61"/>
      <c r="AU8527" s="61"/>
      <c r="AV8527" s="61"/>
      <c r="AW8527" s="60"/>
    </row>
    <row r="8528" s="59" customFormat="1" customHeight="1" spans="1:49">
      <c r="A8528" s="60"/>
      <c r="B8528" s="60"/>
      <c r="C8528" s="60"/>
      <c r="D8528" s="60"/>
      <c r="H8528" s="61"/>
      <c r="I8528" s="61"/>
      <c r="J8528" s="61"/>
      <c r="K8528" s="61"/>
      <c r="L8528" s="61"/>
      <c r="M8528" s="61"/>
      <c r="N8528" s="61"/>
      <c r="O8528" s="61"/>
      <c r="P8528" s="61"/>
      <c r="Q8528" s="61"/>
      <c r="R8528" s="61"/>
      <c r="S8528" s="61"/>
      <c r="T8528" s="61"/>
      <c r="U8528" s="61"/>
      <c r="V8528" s="61"/>
      <c r="W8528" s="61"/>
      <c r="X8528" s="61"/>
      <c r="Y8528" s="61"/>
      <c r="Z8528" s="61"/>
      <c r="AA8528" s="61"/>
      <c r="AB8528" s="61"/>
      <c r="AC8528" s="61"/>
      <c r="AD8528" s="61"/>
      <c r="AE8528" s="61"/>
      <c r="AF8528" s="61"/>
      <c r="AG8528" s="61"/>
      <c r="AH8528" s="61"/>
      <c r="AI8528" s="61"/>
      <c r="AJ8528" s="61"/>
      <c r="AK8528" s="61"/>
      <c r="AL8528" s="61"/>
      <c r="AM8528" s="61"/>
      <c r="AN8528" s="61"/>
      <c r="AO8528" s="61"/>
      <c r="AP8528" s="62"/>
      <c r="AQ8528" s="61"/>
      <c r="AR8528" s="61"/>
      <c r="AS8528" s="61"/>
      <c r="AT8528" s="61"/>
      <c r="AU8528" s="61"/>
      <c r="AV8528" s="61"/>
      <c r="AW8528" s="60"/>
    </row>
    <row r="8529" s="59" customFormat="1" customHeight="1" spans="1:49">
      <c r="A8529" s="60"/>
      <c r="B8529" s="60"/>
      <c r="C8529" s="60"/>
      <c r="D8529" s="60"/>
      <c r="H8529" s="61"/>
      <c r="I8529" s="61"/>
      <c r="J8529" s="61"/>
      <c r="K8529" s="61"/>
      <c r="L8529" s="61"/>
      <c r="M8529" s="61"/>
      <c r="N8529" s="61"/>
      <c r="O8529" s="61"/>
      <c r="P8529" s="61"/>
      <c r="Q8529" s="61"/>
      <c r="R8529" s="61"/>
      <c r="S8529" s="61"/>
      <c r="T8529" s="61"/>
      <c r="U8529" s="61"/>
      <c r="V8529" s="61"/>
      <c r="W8529" s="61"/>
      <c r="X8529" s="61"/>
      <c r="Y8529" s="61"/>
      <c r="Z8529" s="61"/>
      <c r="AA8529" s="61"/>
      <c r="AB8529" s="61"/>
      <c r="AC8529" s="61"/>
      <c r="AD8529" s="61"/>
      <c r="AE8529" s="61"/>
      <c r="AF8529" s="61"/>
      <c r="AG8529" s="61"/>
      <c r="AH8529" s="61"/>
      <c r="AI8529" s="61"/>
      <c r="AJ8529" s="61"/>
      <c r="AK8529" s="61"/>
      <c r="AL8529" s="61"/>
      <c r="AM8529" s="61"/>
      <c r="AN8529" s="61"/>
      <c r="AO8529" s="61"/>
      <c r="AP8529" s="62"/>
      <c r="AQ8529" s="61"/>
      <c r="AR8529" s="61"/>
      <c r="AS8529" s="61"/>
      <c r="AT8529" s="61"/>
      <c r="AU8529" s="61"/>
      <c r="AV8529" s="61"/>
      <c r="AW8529" s="60"/>
    </row>
    <row r="8530" s="59" customFormat="1" customHeight="1" spans="1:49">
      <c r="A8530" s="60"/>
      <c r="B8530" s="60"/>
      <c r="C8530" s="60"/>
      <c r="D8530" s="60"/>
      <c r="H8530" s="61"/>
      <c r="I8530" s="61"/>
      <c r="J8530" s="61"/>
      <c r="K8530" s="61"/>
      <c r="L8530" s="61"/>
      <c r="M8530" s="61"/>
      <c r="N8530" s="61"/>
      <c r="O8530" s="61"/>
      <c r="P8530" s="61"/>
      <c r="Q8530" s="61"/>
      <c r="R8530" s="61"/>
      <c r="S8530" s="61"/>
      <c r="T8530" s="61"/>
      <c r="U8530" s="61"/>
      <c r="V8530" s="61"/>
      <c r="W8530" s="61"/>
      <c r="X8530" s="61"/>
      <c r="Y8530" s="61"/>
      <c r="Z8530" s="61"/>
      <c r="AA8530" s="61"/>
      <c r="AB8530" s="61"/>
      <c r="AC8530" s="61"/>
      <c r="AD8530" s="61"/>
      <c r="AE8530" s="61"/>
      <c r="AF8530" s="61"/>
      <c r="AG8530" s="61"/>
      <c r="AH8530" s="61"/>
      <c r="AI8530" s="61"/>
      <c r="AJ8530" s="61"/>
      <c r="AK8530" s="61"/>
      <c r="AL8530" s="61"/>
      <c r="AM8530" s="61"/>
      <c r="AN8530" s="61"/>
      <c r="AO8530" s="61"/>
      <c r="AP8530" s="62"/>
      <c r="AQ8530" s="61"/>
      <c r="AR8530" s="61"/>
      <c r="AS8530" s="61"/>
      <c r="AT8530" s="61"/>
      <c r="AU8530" s="61"/>
      <c r="AV8530" s="61"/>
      <c r="AW8530" s="60"/>
    </row>
    <row r="8531" s="59" customFormat="1" customHeight="1" spans="1:49">
      <c r="A8531" s="60"/>
      <c r="B8531" s="60"/>
      <c r="C8531" s="60"/>
      <c r="D8531" s="60"/>
      <c r="H8531" s="61"/>
      <c r="I8531" s="61"/>
      <c r="J8531" s="61"/>
      <c r="K8531" s="61"/>
      <c r="L8531" s="61"/>
      <c r="M8531" s="61"/>
      <c r="N8531" s="61"/>
      <c r="O8531" s="61"/>
      <c r="P8531" s="61"/>
      <c r="Q8531" s="61"/>
      <c r="R8531" s="61"/>
      <c r="S8531" s="61"/>
      <c r="T8531" s="61"/>
      <c r="U8531" s="61"/>
      <c r="V8531" s="61"/>
      <c r="W8531" s="61"/>
      <c r="X8531" s="61"/>
      <c r="Y8531" s="61"/>
      <c r="Z8531" s="61"/>
      <c r="AA8531" s="61"/>
      <c r="AB8531" s="61"/>
      <c r="AC8531" s="61"/>
      <c r="AD8531" s="61"/>
      <c r="AE8531" s="61"/>
      <c r="AF8531" s="61"/>
      <c r="AG8531" s="61"/>
      <c r="AH8531" s="61"/>
      <c r="AI8531" s="61"/>
      <c r="AJ8531" s="61"/>
      <c r="AK8531" s="61"/>
      <c r="AL8531" s="61"/>
      <c r="AM8531" s="61"/>
      <c r="AN8531" s="61"/>
      <c r="AO8531" s="61"/>
      <c r="AP8531" s="62"/>
      <c r="AQ8531" s="61"/>
      <c r="AR8531" s="61"/>
      <c r="AS8531" s="61"/>
      <c r="AT8531" s="61"/>
      <c r="AU8531" s="61"/>
      <c r="AV8531" s="61"/>
      <c r="AW8531" s="60"/>
    </row>
    <row r="8532" s="59" customFormat="1" customHeight="1" spans="1:49">
      <c r="A8532" s="60"/>
      <c r="B8532" s="60"/>
      <c r="C8532" s="60"/>
      <c r="D8532" s="60"/>
      <c r="H8532" s="61"/>
      <c r="I8532" s="61"/>
      <c r="J8532" s="61"/>
      <c r="K8532" s="61"/>
      <c r="L8532" s="61"/>
      <c r="M8532" s="61"/>
      <c r="N8532" s="61"/>
      <c r="O8532" s="61"/>
      <c r="P8532" s="61"/>
      <c r="Q8532" s="61"/>
      <c r="R8532" s="61"/>
      <c r="S8532" s="61"/>
      <c r="T8532" s="61"/>
      <c r="U8532" s="61"/>
      <c r="V8532" s="61"/>
      <c r="W8532" s="61"/>
      <c r="X8532" s="61"/>
      <c r="Y8532" s="61"/>
      <c r="Z8532" s="61"/>
      <c r="AA8532" s="61"/>
      <c r="AB8532" s="61"/>
      <c r="AC8532" s="61"/>
      <c r="AD8532" s="61"/>
      <c r="AE8532" s="61"/>
      <c r="AF8532" s="61"/>
      <c r="AG8532" s="61"/>
      <c r="AH8532" s="61"/>
      <c r="AI8532" s="61"/>
      <c r="AJ8532" s="61"/>
      <c r="AK8532" s="61"/>
      <c r="AL8532" s="61"/>
      <c r="AM8532" s="61"/>
      <c r="AN8532" s="61"/>
      <c r="AO8532" s="61"/>
      <c r="AP8532" s="62"/>
      <c r="AQ8532" s="61"/>
      <c r="AR8532" s="61"/>
      <c r="AS8532" s="61"/>
      <c r="AT8532" s="61"/>
      <c r="AU8532" s="61"/>
      <c r="AV8532" s="61"/>
      <c r="AW8532" s="60"/>
    </row>
    <row r="8533" s="59" customFormat="1" customHeight="1" spans="1:49">
      <c r="A8533" s="60"/>
      <c r="B8533" s="60"/>
      <c r="C8533" s="60"/>
      <c r="D8533" s="60"/>
      <c r="H8533" s="61"/>
      <c r="I8533" s="61"/>
      <c r="J8533" s="61"/>
      <c r="K8533" s="61"/>
      <c r="L8533" s="61"/>
      <c r="M8533" s="61"/>
      <c r="N8533" s="61"/>
      <c r="O8533" s="61"/>
      <c r="P8533" s="61"/>
      <c r="Q8533" s="61"/>
      <c r="R8533" s="61"/>
      <c r="S8533" s="61"/>
      <c r="T8533" s="61"/>
      <c r="U8533" s="61"/>
      <c r="V8533" s="61"/>
      <c r="W8533" s="61"/>
      <c r="X8533" s="61"/>
      <c r="Y8533" s="61"/>
      <c r="Z8533" s="61"/>
      <c r="AA8533" s="61"/>
      <c r="AB8533" s="61"/>
      <c r="AC8533" s="61"/>
      <c r="AD8533" s="61"/>
      <c r="AE8533" s="61"/>
      <c r="AF8533" s="61"/>
      <c r="AG8533" s="61"/>
      <c r="AH8533" s="61"/>
      <c r="AI8533" s="61"/>
      <c r="AJ8533" s="61"/>
      <c r="AK8533" s="61"/>
      <c r="AL8533" s="61"/>
      <c r="AM8533" s="61"/>
      <c r="AN8533" s="61"/>
      <c r="AO8533" s="61"/>
      <c r="AP8533" s="62"/>
      <c r="AQ8533" s="61"/>
      <c r="AR8533" s="61"/>
      <c r="AS8533" s="61"/>
      <c r="AT8533" s="61"/>
      <c r="AU8533" s="61"/>
      <c r="AV8533" s="61"/>
      <c r="AW8533" s="60"/>
    </row>
    <row r="8534" s="59" customFormat="1" customHeight="1" spans="1:49">
      <c r="A8534" s="60"/>
      <c r="B8534" s="60"/>
      <c r="C8534" s="60"/>
      <c r="D8534" s="60"/>
      <c r="H8534" s="61"/>
      <c r="I8534" s="61"/>
      <c r="J8534" s="61"/>
      <c r="K8534" s="61"/>
      <c r="L8534" s="61"/>
      <c r="M8534" s="61"/>
      <c r="N8534" s="61"/>
      <c r="O8534" s="61"/>
      <c r="P8534" s="61"/>
      <c r="Q8534" s="61"/>
      <c r="R8534" s="61"/>
      <c r="S8534" s="61"/>
      <c r="T8534" s="61"/>
      <c r="U8534" s="61"/>
      <c r="V8534" s="61"/>
      <c r="W8534" s="61"/>
      <c r="X8534" s="61"/>
      <c r="Y8534" s="61"/>
      <c r="Z8534" s="61"/>
      <c r="AA8534" s="61"/>
      <c r="AB8534" s="61"/>
      <c r="AC8534" s="61"/>
      <c r="AD8534" s="61"/>
      <c r="AE8534" s="61"/>
      <c r="AF8534" s="61"/>
      <c r="AG8534" s="61"/>
      <c r="AH8534" s="61"/>
      <c r="AI8534" s="61"/>
      <c r="AJ8534" s="61"/>
      <c r="AK8534" s="61"/>
      <c r="AL8534" s="61"/>
      <c r="AM8534" s="61"/>
      <c r="AN8534" s="61"/>
      <c r="AO8534" s="61"/>
      <c r="AP8534" s="62"/>
      <c r="AQ8534" s="61"/>
      <c r="AR8534" s="61"/>
      <c r="AS8534" s="61"/>
      <c r="AT8534" s="61"/>
      <c r="AU8534" s="61"/>
      <c r="AV8534" s="61"/>
      <c r="AW8534" s="60"/>
    </row>
    <row r="8535" s="59" customFormat="1" customHeight="1" spans="1:49">
      <c r="A8535" s="60"/>
      <c r="B8535" s="60"/>
      <c r="C8535" s="60"/>
      <c r="D8535" s="60"/>
      <c r="H8535" s="61"/>
      <c r="I8535" s="61"/>
      <c r="J8535" s="61"/>
      <c r="K8535" s="61"/>
      <c r="L8535" s="61"/>
      <c r="M8535" s="61"/>
      <c r="N8535" s="61"/>
      <c r="O8535" s="61"/>
      <c r="P8535" s="61"/>
      <c r="Q8535" s="61"/>
      <c r="R8535" s="61"/>
      <c r="S8535" s="61"/>
      <c r="T8535" s="61"/>
      <c r="U8535" s="61"/>
      <c r="V8535" s="61"/>
      <c r="W8535" s="61"/>
      <c r="X8535" s="61"/>
      <c r="Y8535" s="61"/>
      <c r="Z8535" s="61"/>
      <c r="AA8535" s="61"/>
      <c r="AB8535" s="61"/>
      <c r="AC8535" s="61"/>
      <c r="AD8535" s="61"/>
      <c r="AE8535" s="61"/>
      <c r="AF8535" s="61"/>
      <c r="AG8535" s="61"/>
      <c r="AH8535" s="61"/>
      <c r="AI8535" s="61"/>
      <c r="AJ8535" s="61"/>
      <c r="AK8535" s="61"/>
      <c r="AL8535" s="61"/>
      <c r="AM8535" s="61"/>
      <c r="AN8535" s="61"/>
      <c r="AO8535" s="61"/>
      <c r="AP8535" s="62"/>
      <c r="AQ8535" s="61"/>
      <c r="AR8535" s="61"/>
      <c r="AS8535" s="61"/>
      <c r="AT8535" s="61"/>
      <c r="AU8535" s="61"/>
      <c r="AV8535" s="61"/>
      <c r="AW8535" s="60"/>
    </row>
    <row r="8536" s="59" customFormat="1" customHeight="1" spans="1:49">
      <c r="A8536" s="60"/>
      <c r="B8536" s="60"/>
      <c r="C8536" s="60"/>
      <c r="D8536" s="60"/>
      <c r="H8536" s="61"/>
      <c r="I8536" s="61"/>
      <c r="J8536" s="61"/>
      <c r="K8536" s="61"/>
      <c r="L8536" s="61"/>
      <c r="M8536" s="61"/>
      <c r="N8536" s="61"/>
      <c r="O8536" s="61"/>
      <c r="P8536" s="61"/>
      <c r="Q8536" s="61"/>
      <c r="R8536" s="61"/>
      <c r="S8536" s="61"/>
      <c r="T8536" s="61"/>
      <c r="U8536" s="61"/>
      <c r="V8536" s="61"/>
      <c r="W8536" s="61"/>
      <c r="X8536" s="61"/>
      <c r="Y8536" s="61"/>
      <c r="Z8536" s="61"/>
      <c r="AA8536" s="61"/>
      <c r="AB8536" s="61"/>
      <c r="AC8536" s="61"/>
      <c r="AD8536" s="61"/>
      <c r="AE8536" s="61"/>
      <c r="AF8536" s="61"/>
      <c r="AG8536" s="61"/>
      <c r="AH8536" s="61"/>
      <c r="AI8536" s="61"/>
      <c r="AJ8536" s="61"/>
      <c r="AK8536" s="61"/>
      <c r="AL8536" s="61"/>
      <c r="AM8536" s="61"/>
      <c r="AN8536" s="61"/>
      <c r="AO8536" s="61"/>
      <c r="AP8536" s="62"/>
      <c r="AQ8536" s="61"/>
      <c r="AR8536" s="61"/>
      <c r="AS8536" s="61"/>
      <c r="AT8536" s="61"/>
      <c r="AU8536" s="61"/>
      <c r="AV8536" s="61"/>
      <c r="AW8536" s="60"/>
    </row>
    <row r="8537" s="59" customFormat="1" customHeight="1" spans="1:49">
      <c r="A8537" s="60"/>
      <c r="B8537" s="60"/>
      <c r="C8537" s="60"/>
      <c r="D8537" s="60"/>
      <c r="H8537" s="61"/>
      <c r="I8537" s="61"/>
      <c r="J8537" s="61"/>
      <c r="K8537" s="61"/>
      <c r="L8537" s="61"/>
      <c r="M8537" s="61"/>
      <c r="N8537" s="61"/>
      <c r="O8537" s="61"/>
      <c r="P8537" s="61"/>
      <c r="Q8537" s="61"/>
      <c r="R8537" s="61"/>
      <c r="S8537" s="61"/>
      <c r="T8537" s="61"/>
      <c r="U8537" s="61"/>
      <c r="V8537" s="61"/>
      <c r="W8537" s="61"/>
      <c r="X8537" s="61"/>
      <c r="Y8537" s="61"/>
      <c r="Z8537" s="61"/>
      <c r="AA8537" s="61"/>
      <c r="AB8537" s="61"/>
      <c r="AC8537" s="61"/>
      <c r="AD8537" s="61"/>
      <c r="AE8537" s="61"/>
      <c r="AF8537" s="61"/>
      <c r="AG8537" s="61"/>
      <c r="AH8537" s="61"/>
      <c r="AI8537" s="61"/>
      <c r="AJ8537" s="61"/>
      <c r="AK8537" s="61"/>
      <c r="AL8537" s="61"/>
      <c r="AM8537" s="61"/>
      <c r="AN8537" s="61"/>
      <c r="AO8537" s="61"/>
      <c r="AP8537" s="62"/>
      <c r="AQ8537" s="61"/>
      <c r="AR8537" s="61"/>
      <c r="AS8537" s="61"/>
      <c r="AT8537" s="61"/>
      <c r="AU8537" s="61"/>
      <c r="AV8537" s="61"/>
      <c r="AW8537" s="60"/>
    </row>
    <row r="8538" s="59" customFormat="1" customHeight="1" spans="1:49">
      <c r="A8538" s="60"/>
      <c r="B8538" s="60"/>
      <c r="C8538" s="60"/>
      <c r="D8538" s="60"/>
      <c r="H8538" s="61"/>
      <c r="I8538" s="61"/>
      <c r="J8538" s="61"/>
      <c r="K8538" s="61"/>
      <c r="L8538" s="61"/>
      <c r="M8538" s="61"/>
      <c r="N8538" s="61"/>
      <c r="O8538" s="61"/>
      <c r="P8538" s="61"/>
      <c r="Q8538" s="61"/>
      <c r="R8538" s="61"/>
      <c r="S8538" s="61"/>
      <c r="T8538" s="61"/>
      <c r="U8538" s="61"/>
      <c r="V8538" s="61"/>
      <c r="W8538" s="61"/>
      <c r="X8538" s="61"/>
      <c r="Y8538" s="61"/>
      <c r="Z8538" s="61"/>
      <c r="AA8538" s="61"/>
      <c r="AB8538" s="61"/>
      <c r="AC8538" s="61"/>
      <c r="AD8538" s="61"/>
      <c r="AE8538" s="61"/>
      <c r="AF8538" s="61"/>
      <c r="AG8538" s="61"/>
      <c r="AH8538" s="61"/>
      <c r="AI8538" s="61"/>
      <c r="AJ8538" s="61"/>
      <c r="AK8538" s="61"/>
      <c r="AL8538" s="61"/>
      <c r="AM8538" s="61"/>
      <c r="AN8538" s="61"/>
      <c r="AO8538" s="61"/>
      <c r="AP8538" s="62"/>
      <c r="AQ8538" s="61"/>
      <c r="AR8538" s="61"/>
      <c r="AS8538" s="61"/>
      <c r="AT8538" s="61"/>
      <c r="AU8538" s="61"/>
      <c r="AV8538" s="61"/>
      <c r="AW8538" s="60"/>
    </row>
    <row r="8539" s="59" customFormat="1" customHeight="1" spans="1:49">
      <c r="A8539" s="60"/>
      <c r="B8539" s="60"/>
      <c r="C8539" s="60"/>
      <c r="D8539" s="60"/>
      <c r="H8539" s="61"/>
      <c r="I8539" s="61"/>
      <c r="J8539" s="61"/>
      <c r="K8539" s="61"/>
      <c r="L8539" s="61"/>
      <c r="M8539" s="61"/>
      <c r="N8539" s="61"/>
      <c r="O8539" s="61"/>
      <c r="P8539" s="61"/>
      <c r="Q8539" s="61"/>
      <c r="R8539" s="61"/>
      <c r="S8539" s="61"/>
      <c r="T8539" s="61"/>
      <c r="U8539" s="61"/>
      <c r="V8539" s="61"/>
      <c r="W8539" s="61"/>
      <c r="X8539" s="61"/>
      <c r="Y8539" s="61"/>
      <c r="Z8539" s="61"/>
      <c r="AA8539" s="61"/>
      <c r="AB8539" s="61"/>
      <c r="AC8539" s="61"/>
      <c r="AD8539" s="61"/>
      <c r="AE8539" s="61"/>
      <c r="AF8539" s="61"/>
      <c r="AG8539" s="61"/>
      <c r="AH8539" s="61"/>
      <c r="AI8539" s="61"/>
      <c r="AJ8539" s="61"/>
      <c r="AK8539" s="61"/>
      <c r="AL8539" s="61"/>
      <c r="AM8539" s="61"/>
      <c r="AN8539" s="61"/>
      <c r="AO8539" s="61"/>
      <c r="AP8539" s="62"/>
      <c r="AQ8539" s="61"/>
      <c r="AR8539" s="61"/>
      <c r="AS8539" s="61"/>
      <c r="AT8539" s="61"/>
      <c r="AU8539" s="61"/>
      <c r="AV8539" s="61"/>
      <c r="AW8539" s="60"/>
    </row>
    <row r="8540" s="59" customFormat="1" customHeight="1" spans="1:49">
      <c r="A8540" s="60"/>
      <c r="B8540" s="60"/>
      <c r="C8540" s="60"/>
      <c r="D8540" s="60"/>
      <c r="H8540" s="61"/>
      <c r="I8540" s="61"/>
      <c r="J8540" s="61"/>
      <c r="K8540" s="61"/>
      <c r="L8540" s="61"/>
      <c r="M8540" s="61"/>
      <c r="N8540" s="61"/>
      <c r="O8540" s="61"/>
      <c r="P8540" s="61"/>
      <c r="Q8540" s="61"/>
      <c r="R8540" s="61"/>
      <c r="S8540" s="61"/>
      <c r="T8540" s="61"/>
      <c r="U8540" s="61"/>
      <c r="V8540" s="61"/>
      <c r="W8540" s="61"/>
      <c r="X8540" s="61"/>
      <c r="Y8540" s="61"/>
      <c r="Z8540" s="61"/>
      <c r="AA8540" s="61"/>
      <c r="AB8540" s="61"/>
      <c r="AC8540" s="61"/>
      <c r="AD8540" s="61"/>
      <c r="AE8540" s="61"/>
      <c r="AF8540" s="61"/>
      <c r="AG8540" s="61"/>
      <c r="AH8540" s="61"/>
      <c r="AI8540" s="61"/>
      <c r="AJ8540" s="61"/>
      <c r="AK8540" s="61"/>
      <c r="AL8540" s="61"/>
      <c r="AM8540" s="61"/>
      <c r="AN8540" s="61"/>
      <c r="AO8540" s="61"/>
      <c r="AP8540" s="62"/>
      <c r="AQ8540" s="61"/>
      <c r="AR8540" s="61"/>
      <c r="AS8540" s="61"/>
      <c r="AT8540" s="61"/>
      <c r="AU8540" s="61"/>
      <c r="AV8540" s="61"/>
      <c r="AW8540" s="60"/>
    </row>
    <row r="8541" s="59" customFormat="1" customHeight="1" spans="1:49">
      <c r="A8541" s="60"/>
      <c r="B8541" s="60"/>
      <c r="C8541" s="60"/>
      <c r="D8541" s="60"/>
      <c r="H8541" s="61"/>
      <c r="I8541" s="61"/>
      <c r="J8541" s="61"/>
      <c r="K8541" s="61"/>
      <c r="L8541" s="61"/>
      <c r="M8541" s="61"/>
      <c r="N8541" s="61"/>
      <c r="O8541" s="61"/>
      <c r="P8541" s="61"/>
      <c r="Q8541" s="61"/>
      <c r="R8541" s="61"/>
      <c r="S8541" s="61"/>
      <c r="T8541" s="61"/>
      <c r="U8541" s="61"/>
      <c r="V8541" s="61"/>
      <c r="W8541" s="61"/>
      <c r="X8541" s="61"/>
      <c r="Y8541" s="61"/>
      <c r="Z8541" s="61"/>
      <c r="AA8541" s="61"/>
      <c r="AB8541" s="61"/>
      <c r="AC8541" s="61"/>
      <c r="AD8541" s="61"/>
      <c r="AE8541" s="61"/>
      <c r="AF8541" s="61"/>
      <c r="AG8541" s="61"/>
      <c r="AH8541" s="61"/>
      <c r="AI8541" s="61"/>
      <c r="AJ8541" s="61"/>
      <c r="AK8541" s="61"/>
      <c r="AL8541" s="61"/>
      <c r="AM8541" s="61"/>
      <c r="AN8541" s="61"/>
      <c r="AO8541" s="61"/>
      <c r="AP8541" s="62"/>
      <c r="AQ8541" s="61"/>
      <c r="AR8541" s="61"/>
      <c r="AS8541" s="61"/>
      <c r="AT8541" s="61"/>
      <c r="AU8541" s="61"/>
      <c r="AV8541" s="61"/>
      <c r="AW8541" s="60"/>
    </row>
    <row r="8542" s="59" customFormat="1" customHeight="1" spans="1:49">
      <c r="A8542" s="60"/>
      <c r="B8542" s="60"/>
      <c r="C8542" s="60"/>
      <c r="D8542" s="60"/>
      <c r="H8542" s="61"/>
      <c r="I8542" s="61"/>
      <c r="J8542" s="61"/>
      <c r="K8542" s="61"/>
      <c r="L8542" s="61"/>
      <c r="M8542" s="61"/>
      <c r="N8542" s="61"/>
      <c r="O8542" s="61"/>
      <c r="P8542" s="61"/>
      <c r="Q8542" s="61"/>
      <c r="R8542" s="61"/>
      <c r="S8542" s="61"/>
      <c r="T8542" s="61"/>
      <c r="U8542" s="61"/>
      <c r="V8542" s="61"/>
      <c r="W8542" s="61"/>
      <c r="X8542" s="61"/>
      <c r="Y8542" s="61"/>
      <c r="Z8542" s="61"/>
      <c r="AA8542" s="61"/>
      <c r="AB8542" s="61"/>
      <c r="AC8542" s="61"/>
      <c r="AD8542" s="61"/>
      <c r="AE8542" s="61"/>
      <c r="AF8542" s="61"/>
      <c r="AG8542" s="61"/>
      <c r="AH8542" s="61"/>
      <c r="AI8542" s="61"/>
      <c r="AJ8542" s="61"/>
      <c r="AK8542" s="61"/>
      <c r="AL8542" s="61"/>
      <c r="AM8542" s="61"/>
      <c r="AN8542" s="61"/>
      <c r="AO8542" s="61"/>
      <c r="AP8542" s="62"/>
      <c r="AQ8542" s="61"/>
      <c r="AR8542" s="61"/>
      <c r="AS8542" s="61"/>
      <c r="AT8542" s="61"/>
      <c r="AU8542" s="61"/>
      <c r="AV8542" s="61"/>
      <c r="AW8542" s="60"/>
    </row>
    <row r="8543" s="59" customFormat="1" customHeight="1" spans="1:49">
      <c r="A8543" s="60"/>
      <c r="B8543" s="60"/>
      <c r="C8543" s="60"/>
      <c r="D8543" s="60"/>
      <c r="H8543" s="61"/>
      <c r="I8543" s="61"/>
      <c r="J8543" s="61"/>
      <c r="K8543" s="61"/>
      <c r="L8543" s="61"/>
      <c r="M8543" s="61"/>
      <c r="N8543" s="61"/>
      <c r="O8543" s="61"/>
      <c r="P8543" s="61"/>
      <c r="Q8543" s="61"/>
      <c r="R8543" s="61"/>
      <c r="S8543" s="61"/>
      <c r="T8543" s="61"/>
      <c r="U8543" s="61"/>
      <c r="V8543" s="61"/>
      <c r="W8543" s="61"/>
      <c r="X8543" s="61"/>
      <c r="Y8543" s="61"/>
      <c r="Z8543" s="61"/>
      <c r="AA8543" s="61"/>
      <c r="AB8543" s="61"/>
      <c r="AC8543" s="61"/>
      <c r="AD8543" s="61"/>
      <c r="AE8543" s="61"/>
      <c r="AF8543" s="61"/>
      <c r="AG8543" s="61"/>
      <c r="AH8543" s="61"/>
      <c r="AI8543" s="61"/>
      <c r="AJ8543" s="61"/>
      <c r="AK8543" s="61"/>
      <c r="AL8543" s="61"/>
      <c r="AM8543" s="61"/>
      <c r="AN8543" s="61"/>
      <c r="AO8543" s="61"/>
      <c r="AP8543" s="62"/>
      <c r="AQ8543" s="61"/>
      <c r="AR8543" s="61"/>
      <c r="AS8543" s="61"/>
      <c r="AT8543" s="61"/>
      <c r="AU8543" s="61"/>
      <c r="AV8543" s="61"/>
      <c r="AW8543" s="60"/>
    </row>
    <row r="8544" s="59" customFormat="1" customHeight="1" spans="1:49">
      <c r="A8544" s="60"/>
      <c r="B8544" s="60"/>
      <c r="C8544" s="60"/>
      <c r="D8544" s="60"/>
      <c r="H8544" s="61"/>
      <c r="I8544" s="61"/>
      <c r="J8544" s="61"/>
      <c r="K8544" s="61"/>
      <c r="L8544" s="61"/>
      <c r="M8544" s="61"/>
      <c r="N8544" s="61"/>
      <c r="O8544" s="61"/>
      <c r="P8544" s="61"/>
      <c r="Q8544" s="61"/>
      <c r="R8544" s="61"/>
      <c r="S8544" s="61"/>
      <c r="T8544" s="61"/>
      <c r="U8544" s="61"/>
      <c r="V8544" s="61"/>
      <c r="W8544" s="61"/>
      <c r="X8544" s="61"/>
      <c r="Y8544" s="61"/>
      <c r="Z8544" s="61"/>
      <c r="AA8544" s="61"/>
      <c r="AB8544" s="61"/>
      <c r="AC8544" s="61"/>
      <c r="AD8544" s="61"/>
      <c r="AE8544" s="61"/>
      <c r="AF8544" s="61"/>
      <c r="AG8544" s="61"/>
      <c r="AH8544" s="61"/>
      <c r="AI8544" s="61"/>
      <c r="AJ8544" s="61"/>
      <c r="AK8544" s="61"/>
      <c r="AL8544" s="61"/>
      <c r="AM8544" s="61"/>
      <c r="AN8544" s="61"/>
      <c r="AO8544" s="61"/>
      <c r="AP8544" s="62"/>
      <c r="AQ8544" s="61"/>
      <c r="AR8544" s="61"/>
      <c r="AS8544" s="61"/>
      <c r="AT8544" s="61"/>
      <c r="AU8544" s="61"/>
      <c r="AV8544" s="61"/>
      <c r="AW8544" s="60"/>
    </row>
    <row r="8545" s="59" customFormat="1" customHeight="1" spans="1:49">
      <c r="A8545" s="60"/>
      <c r="B8545" s="60"/>
      <c r="C8545" s="60"/>
      <c r="D8545" s="60"/>
      <c r="H8545" s="61"/>
      <c r="I8545" s="61"/>
      <c r="J8545" s="61"/>
      <c r="K8545" s="61"/>
      <c r="L8545" s="61"/>
      <c r="M8545" s="61"/>
      <c r="N8545" s="61"/>
      <c r="O8545" s="61"/>
      <c r="P8545" s="61"/>
      <c r="Q8545" s="61"/>
      <c r="R8545" s="61"/>
      <c r="S8545" s="61"/>
      <c r="T8545" s="61"/>
      <c r="U8545" s="61"/>
      <c r="V8545" s="61"/>
      <c r="W8545" s="61"/>
      <c r="X8545" s="61"/>
      <c r="Y8545" s="61"/>
      <c r="Z8545" s="61"/>
      <c r="AA8545" s="61"/>
      <c r="AB8545" s="61"/>
      <c r="AC8545" s="61"/>
      <c r="AD8545" s="61"/>
      <c r="AE8545" s="61"/>
      <c r="AF8545" s="61"/>
      <c r="AG8545" s="61"/>
      <c r="AH8545" s="61"/>
      <c r="AI8545" s="61"/>
      <c r="AJ8545" s="61"/>
      <c r="AK8545" s="61"/>
      <c r="AL8545" s="61"/>
      <c r="AM8545" s="61"/>
      <c r="AN8545" s="61"/>
      <c r="AO8545" s="61"/>
      <c r="AP8545" s="62"/>
      <c r="AQ8545" s="61"/>
      <c r="AR8545" s="61"/>
      <c r="AS8545" s="61"/>
      <c r="AT8545" s="61"/>
      <c r="AU8545" s="61"/>
      <c r="AV8545" s="61"/>
      <c r="AW8545" s="60"/>
    </row>
    <row r="8546" s="59" customFormat="1" customHeight="1" spans="1:49">
      <c r="A8546" s="60"/>
      <c r="B8546" s="60"/>
      <c r="C8546" s="60"/>
      <c r="D8546" s="60"/>
      <c r="H8546" s="61"/>
      <c r="I8546" s="61"/>
      <c r="J8546" s="61"/>
      <c r="K8546" s="61"/>
      <c r="L8546" s="61"/>
      <c r="M8546" s="61"/>
      <c r="N8546" s="61"/>
      <c r="O8546" s="61"/>
      <c r="P8546" s="61"/>
      <c r="Q8546" s="61"/>
      <c r="R8546" s="61"/>
      <c r="S8546" s="61"/>
      <c r="T8546" s="61"/>
      <c r="U8546" s="61"/>
      <c r="V8546" s="61"/>
      <c r="W8546" s="61"/>
      <c r="X8546" s="61"/>
      <c r="Y8546" s="61"/>
      <c r="Z8546" s="61"/>
      <c r="AA8546" s="61"/>
      <c r="AB8546" s="61"/>
      <c r="AC8546" s="61"/>
      <c r="AD8546" s="61"/>
      <c r="AE8546" s="61"/>
      <c r="AF8546" s="61"/>
      <c r="AG8546" s="61"/>
      <c r="AH8546" s="61"/>
      <c r="AI8546" s="61"/>
      <c r="AJ8546" s="61"/>
      <c r="AK8546" s="61"/>
      <c r="AL8546" s="61"/>
      <c r="AM8546" s="61"/>
      <c r="AN8546" s="61"/>
      <c r="AO8546" s="61"/>
      <c r="AP8546" s="62"/>
      <c r="AQ8546" s="61"/>
      <c r="AR8546" s="61"/>
      <c r="AS8546" s="61"/>
      <c r="AT8546" s="61"/>
      <c r="AU8546" s="61"/>
      <c r="AV8546" s="61"/>
      <c r="AW8546" s="60"/>
    </row>
    <row r="8547" s="59" customFormat="1" customHeight="1" spans="1:49">
      <c r="A8547" s="60"/>
      <c r="B8547" s="60"/>
      <c r="C8547" s="60"/>
      <c r="D8547" s="60"/>
      <c r="H8547" s="61"/>
      <c r="I8547" s="61"/>
      <c r="J8547" s="61"/>
      <c r="K8547" s="61"/>
      <c r="L8547" s="61"/>
      <c r="M8547" s="61"/>
      <c r="N8547" s="61"/>
      <c r="O8547" s="61"/>
      <c r="P8547" s="61"/>
      <c r="Q8547" s="61"/>
      <c r="R8547" s="61"/>
      <c r="S8547" s="61"/>
      <c r="T8547" s="61"/>
      <c r="U8547" s="61"/>
      <c r="V8547" s="61"/>
      <c r="W8547" s="61"/>
      <c r="X8547" s="61"/>
      <c r="Y8547" s="61"/>
      <c r="Z8547" s="61"/>
      <c r="AA8547" s="61"/>
      <c r="AB8547" s="61"/>
      <c r="AC8547" s="61"/>
      <c r="AD8547" s="61"/>
      <c r="AE8547" s="61"/>
      <c r="AF8547" s="61"/>
      <c r="AG8547" s="61"/>
      <c r="AH8547" s="61"/>
      <c r="AI8547" s="61"/>
      <c r="AJ8547" s="61"/>
      <c r="AK8547" s="61"/>
      <c r="AL8547" s="61"/>
      <c r="AM8547" s="61"/>
      <c r="AN8547" s="61"/>
      <c r="AO8547" s="61"/>
      <c r="AP8547" s="62"/>
      <c r="AQ8547" s="61"/>
      <c r="AR8547" s="61"/>
      <c r="AS8547" s="61"/>
      <c r="AT8547" s="61"/>
      <c r="AU8547" s="61"/>
      <c r="AV8547" s="61"/>
      <c r="AW8547" s="60"/>
    </row>
    <row r="8548" s="59" customFormat="1" customHeight="1" spans="1:49">
      <c r="A8548" s="60"/>
      <c r="B8548" s="60"/>
      <c r="C8548" s="60"/>
      <c r="D8548" s="60"/>
      <c r="H8548" s="61"/>
      <c r="I8548" s="61"/>
      <c r="J8548" s="61"/>
      <c r="K8548" s="61"/>
      <c r="L8548" s="61"/>
      <c r="M8548" s="61"/>
      <c r="N8548" s="61"/>
      <c r="O8548" s="61"/>
      <c r="P8548" s="61"/>
      <c r="Q8548" s="61"/>
      <c r="R8548" s="61"/>
      <c r="S8548" s="61"/>
      <c r="T8548" s="61"/>
      <c r="U8548" s="61"/>
      <c r="V8548" s="61"/>
      <c r="W8548" s="61"/>
      <c r="X8548" s="61"/>
      <c r="Y8548" s="61"/>
      <c r="Z8548" s="61"/>
      <c r="AA8548" s="61"/>
      <c r="AB8548" s="61"/>
      <c r="AC8548" s="61"/>
      <c r="AD8548" s="61"/>
      <c r="AE8548" s="61"/>
      <c r="AF8548" s="61"/>
      <c r="AG8548" s="61"/>
      <c r="AH8548" s="61"/>
      <c r="AI8548" s="61"/>
      <c r="AJ8548" s="61"/>
      <c r="AK8548" s="61"/>
      <c r="AL8548" s="61"/>
      <c r="AM8548" s="61"/>
      <c r="AN8548" s="61"/>
      <c r="AO8548" s="61"/>
      <c r="AP8548" s="62"/>
      <c r="AQ8548" s="61"/>
      <c r="AR8548" s="61"/>
      <c r="AS8548" s="61"/>
      <c r="AT8548" s="61"/>
      <c r="AU8548" s="61"/>
      <c r="AV8548" s="61"/>
      <c r="AW8548" s="60"/>
    </row>
    <row r="8549" s="59" customFormat="1" customHeight="1" spans="1:49">
      <c r="A8549" s="60"/>
      <c r="B8549" s="60"/>
      <c r="C8549" s="60"/>
      <c r="D8549" s="60"/>
      <c r="H8549" s="61"/>
      <c r="I8549" s="61"/>
      <c r="J8549" s="61"/>
      <c r="K8549" s="61"/>
      <c r="L8549" s="61"/>
      <c r="M8549" s="61"/>
      <c r="N8549" s="61"/>
      <c r="O8549" s="61"/>
      <c r="P8549" s="61"/>
      <c r="Q8549" s="61"/>
      <c r="R8549" s="61"/>
      <c r="S8549" s="61"/>
      <c r="T8549" s="61"/>
      <c r="U8549" s="61"/>
      <c r="V8549" s="61"/>
      <c r="W8549" s="61"/>
      <c r="X8549" s="61"/>
      <c r="Y8549" s="61"/>
      <c r="Z8549" s="61"/>
      <c r="AA8549" s="61"/>
      <c r="AB8549" s="61"/>
      <c r="AC8549" s="61"/>
      <c r="AD8549" s="61"/>
      <c r="AE8549" s="61"/>
      <c r="AF8549" s="61"/>
      <c r="AG8549" s="61"/>
      <c r="AH8549" s="61"/>
      <c r="AI8549" s="61"/>
      <c r="AJ8549" s="61"/>
      <c r="AK8549" s="61"/>
      <c r="AL8549" s="61"/>
      <c r="AM8549" s="61"/>
      <c r="AN8549" s="61"/>
      <c r="AO8549" s="61"/>
      <c r="AP8549" s="62"/>
      <c r="AQ8549" s="61"/>
      <c r="AR8549" s="61"/>
      <c r="AS8549" s="61"/>
      <c r="AT8549" s="61"/>
      <c r="AU8549" s="61"/>
      <c r="AV8549" s="61"/>
      <c r="AW8549" s="60"/>
    </row>
    <row r="8550" s="59" customFormat="1" customHeight="1" spans="1:49">
      <c r="A8550" s="60"/>
      <c r="B8550" s="60"/>
      <c r="C8550" s="60"/>
      <c r="D8550" s="60"/>
      <c r="H8550" s="61"/>
      <c r="I8550" s="61"/>
      <c r="J8550" s="61"/>
      <c r="K8550" s="61"/>
      <c r="L8550" s="61"/>
      <c r="M8550" s="61"/>
      <c r="N8550" s="61"/>
      <c r="O8550" s="61"/>
      <c r="P8550" s="61"/>
      <c r="Q8550" s="61"/>
      <c r="R8550" s="61"/>
      <c r="S8550" s="61"/>
      <c r="T8550" s="61"/>
      <c r="U8550" s="61"/>
      <c r="V8550" s="61"/>
      <c r="W8550" s="61"/>
      <c r="X8550" s="61"/>
      <c r="Y8550" s="61"/>
      <c r="Z8550" s="61"/>
      <c r="AA8550" s="61"/>
      <c r="AB8550" s="61"/>
      <c r="AC8550" s="61"/>
      <c r="AD8550" s="61"/>
      <c r="AE8550" s="61"/>
      <c r="AF8550" s="61"/>
      <c r="AG8550" s="61"/>
      <c r="AH8550" s="61"/>
      <c r="AI8550" s="61"/>
      <c r="AJ8550" s="61"/>
      <c r="AK8550" s="61"/>
      <c r="AL8550" s="61"/>
      <c r="AM8550" s="61"/>
      <c r="AN8550" s="61"/>
      <c r="AO8550" s="61"/>
      <c r="AP8550" s="62"/>
      <c r="AQ8550" s="61"/>
      <c r="AR8550" s="61"/>
      <c r="AS8550" s="61"/>
      <c r="AT8550" s="61"/>
      <c r="AU8550" s="61"/>
      <c r="AV8550" s="61"/>
      <c r="AW8550" s="60"/>
    </row>
    <row r="8551" s="59" customFormat="1" customHeight="1" spans="1:49">
      <c r="A8551" s="60"/>
      <c r="B8551" s="60"/>
      <c r="C8551" s="60"/>
      <c r="D8551" s="60"/>
      <c r="H8551" s="61"/>
      <c r="I8551" s="61"/>
      <c r="J8551" s="61"/>
      <c r="K8551" s="61"/>
      <c r="L8551" s="61"/>
      <c r="M8551" s="61"/>
      <c r="N8551" s="61"/>
      <c r="O8551" s="61"/>
      <c r="P8551" s="61"/>
      <c r="Q8551" s="61"/>
      <c r="R8551" s="61"/>
      <c r="S8551" s="61"/>
      <c r="T8551" s="61"/>
      <c r="U8551" s="61"/>
      <c r="V8551" s="61"/>
      <c r="W8551" s="61"/>
      <c r="X8551" s="61"/>
      <c r="Y8551" s="61"/>
      <c r="Z8551" s="61"/>
      <c r="AA8551" s="61"/>
      <c r="AB8551" s="61"/>
      <c r="AC8551" s="61"/>
      <c r="AD8551" s="61"/>
      <c r="AE8551" s="61"/>
      <c r="AF8551" s="61"/>
      <c r="AG8551" s="61"/>
      <c r="AH8551" s="61"/>
      <c r="AI8551" s="61"/>
      <c r="AJ8551" s="61"/>
      <c r="AK8551" s="61"/>
      <c r="AL8551" s="61"/>
      <c r="AM8551" s="61"/>
      <c r="AN8551" s="61"/>
      <c r="AO8551" s="61"/>
      <c r="AP8551" s="62"/>
      <c r="AQ8551" s="61"/>
      <c r="AR8551" s="61"/>
      <c r="AS8551" s="61"/>
      <c r="AT8551" s="61"/>
      <c r="AU8551" s="61"/>
      <c r="AV8551" s="61"/>
      <c r="AW8551" s="60"/>
    </row>
    <row r="8552" s="59" customFormat="1" customHeight="1" spans="1:49">
      <c r="A8552" s="60"/>
      <c r="B8552" s="60"/>
      <c r="C8552" s="60"/>
      <c r="D8552" s="60"/>
      <c r="H8552" s="61"/>
      <c r="I8552" s="61"/>
      <c r="J8552" s="61"/>
      <c r="K8552" s="61"/>
      <c r="L8552" s="61"/>
      <c r="M8552" s="61"/>
      <c r="N8552" s="61"/>
      <c r="O8552" s="61"/>
      <c r="P8552" s="61"/>
      <c r="Q8552" s="61"/>
      <c r="R8552" s="61"/>
      <c r="S8552" s="61"/>
      <c r="T8552" s="61"/>
      <c r="U8552" s="61"/>
      <c r="V8552" s="61"/>
      <c r="W8552" s="61"/>
      <c r="X8552" s="61"/>
      <c r="Y8552" s="61"/>
      <c r="Z8552" s="61"/>
      <c r="AA8552" s="61"/>
      <c r="AB8552" s="61"/>
      <c r="AC8552" s="61"/>
      <c r="AD8552" s="61"/>
      <c r="AE8552" s="61"/>
      <c r="AF8552" s="61"/>
      <c r="AG8552" s="61"/>
      <c r="AH8552" s="61"/>
      <c r="AI8552" s="61"/>
      <c r="AJ8552" s="61"/>
      <c r="AK8552" s="61"/>
      <c r="AL8552" s="61"/>
      <c r="AM8552" s="61"/>
      <c r="AN8552" s="61"/>
      <c r="AO8552" s="61"/>
      <c r="AP8552" s="62"/>
      <c r="AQ8552" s="61"/>
      <c r="AR8552" s="61"/>
      <c r="AS8552" s="61"/>
      <c r="AT8552" s="61"/>
      <c r="AU8552" s="61"/>
      <c r="AV8552" s="61"/>
      <c r="AW8552" s="60"/>
    </row>
    <row r="8553" s="59" customFormat="1" customHeight="1" spans="1:49">
      <c r="A8553" s="60"/>
      <c r="B8553" s="60"/>
      <c r="C8553" s="60"/>
      <c r="D8553" s="60"/>
      <c r="H8553" s="61"/>
      <c r="I8553" s="61"/>
      <c r="J8553" s="61"/>
      <c r="K8553" s="61"/>
      <c r="L8553" s="61"/>
      <c r="M8553" s="61"/>
      <c r="N8553" s="61"/>
      <c r="O8553" s="61"/>
      <c r="P8553" s="61"/>
      <c r="Q8553" s="61"/>
      <c r="R8553" s="61"/>
      <c r="S8553" s="61"/>
      <c r="T8553" s="61"/>
      <c r="U8553" s="61"/>
      <c r="V8553" s="61"/>
      <c r="W8553" s="61"/>
      <c r="X8553" s="61"/>
      <c r="Y8553" s="61"/>
      <c r="Z8553" s="61"/>
      <c r="AA8553" s="61"/>
      <c r="AB8553" s="61"/>
      <c r="AC8553" s="61"/>
      <c r="AD8553" s="61"/>
      <c r="AE8553" s="61"/>
      <c r="AF8553" s="61"/>
      <c r="AG8553" s="61"/>
      <c r="AH8553" s="61"/>
      <c r="AI8553" s="61"/>
      <c r="AJ8553" s="61"/>
      <c r="AK8553" s="61"/>
      <c r="AL8553" s="61"/>
      <c r="AM8553" s="61"/>
      <c r="AN8553" s="61"/>
      <c r="AO8553" s="61"/>
      <c r="AP8553" s="62"/>
      <c r="AQ8553" s="61"/>
      <c r="AR8553" s="61"/>
      <c r="AS8553" s="61"/>
      <c r="AT8553" s="61"/>
      <c r="AU8553" s="61"/>
      <c r="AV8553" s="61"/>
      <c r="AW8553" s="60"/>
    </row>
    <row r="8554" s="59" customFormat="1" customHeight="1" spans="1:49">
      <c r="A8554" s="60"/>
      <c r="B8554" s="60"/>
      <c r="C8554" s="60"/>
      <c r="D8554" s="60"/>
      <c r="H8554" s="61"/>
      <c r="I8554" s="61"/>
      <c r="J8554" s="61"/>
      <c r="K8554" s="61"/>
      <c r="L8554" s="61"/>
      <c r="M8554" s="61"/>
      <c r="N8554" s="61"/>
      <c r="O8554" s="61"/>
      <c r="P8554" s="61"/>
      <c r="Q8554" s="61"/>
      <c r="R8554" s="61"/>
      <c r="S8554" s="61"/>
      <c r="T8554" s="61"/>
      <c r="U8554" s="61"/>
      <c r="V8554" s="61"/>
      <c r="W8554" s="61"/>
      <c r="X8554" s="61"/>
      <c r="Y8554" s="61"/>
      <c r="Z8554" s="61"/>
      <c r="AA8554" s="61"/>
      <c r="AB8554" s="61"/>
      <c r="AC8554" s="61"/>
      <c r="AD8554" s="61"/>
      <c r="AE8554" s="61"/>
      <c r="AF8554" s="61"/>
      <c r="AG8554" s="61"/>
      <c r="AH8554" s="61"/>
      <c r="AI8554" s="61"/>
      <c r="AJ8554" s="61"/>
      <c r="AK8554" s="61"/>
      <c r="AL8554" s="61"/>
      <c r="AM8554" s="61"/>
      <c r="AN8554" s="61"/>
      <c r="AO8554" s="61"/>
      <c r="AP8554" s="62"/>
      <c r="AQ8554" s="61"/>
      <c r="AR8554" s="61"/>
      <c r="AS8554" s="61"/>
      <c r="AT8554" s="61"/>
      <c r="AU8554" s="61"/>
      <c r="AV8554" s="61"/>
      <c r="AW8554" s="60"/>
    </row>
    <row r="8555" s="59" customFormat="1" customHeight="1" spans="1:49">
      <c r="A8555" s="60"/>
      <c r="B8555" s="60"/>
      <c r="C8555" s="60"/>
      <c r="D8555" s="60"/>
      <c r="H8555" s="61"/>
      <c r="I8555" s="61"/>
      <c r="J8555" s="61"/>
      <c r="K8555" s="61"/>
      <c r="L8555" s="61"/>
      <c r="M8555" s="61"/>
      <c r="N8555" s="61"/>
      <c r="O8555" s="61"/>
      <c r="P8555" s="61"/>
      <c r="Q8555" s="61"/>
      <c r="R8555" s="61"/>
      <c r="S8555" s="61"/>
      <c r="T8555" s="61"/>
      <c r="U8555" s="61"/>
      <c r="V8555" s="61"/>
      <c r="W8555" s="61"/>
      <c r="X8555" s="61"/>
      <c r="Y8555" s="61"/>
      <c r="Z8555" s="61"/>
      <c r="AA8555" s="61"/>
      <c r="AB8555" s="61"/>
      <c r="AC8555" s="61"/>
      <c r="AD8555" s="61"/>
      <c r="AE8555" s="61"/>
      <c r="AF8555" s="61"/>
      <c r="AG8555" s="61"/>
      <c r="AH8555" s="61"/>
      <c r="AI8555" s="61"/>
      <c r="AJ8555" s="61"/>
      <c r="AK8555" s="61"/>
      <c r="AL8555" s="61"/>
      <c r="AM8555" s="61"/>
      <c r="AN8555" s="61"/>
      <c r="AO8555" s="61"/>
      <c r="AP8555" s="62"/>
      <c r="AQ8555" s="61"/>
      <c r="AR8555" s="61"/>
      <c r="AS8555" s="61"/>
      <c r="AT8555" s="61"/>
      <c r="AU8555" s="61"/>
      <c r="AV8555" s="61"/>
      <c r="AW8555" s="60"/>
    </row>
    <row r="8556" s="59" customFormat="1" customHeight="1" spans="1:49">
      <c r="A8556" s="60"/>
      <c r="B8556" s="60"/>
      <c r="C8556" s="60"/>
      <c r="D8556" s="60"/>
      <c r="H8556" s="61"/>
      <c r="I8556" s="61"/>
      <c r="J8556" s="61"/>
      <c r="K8556" s="61"/>
      <c r="L8556" s="61"/>
      <c r="M8556" s="61"/>
      <c r="N8556" s="61"/>
      <c r="O8556" s="61"/>
      <c r="P8556" s="61"/>
      <c r="Q8556" s="61"/>
      <c r="R8556" s="61"/>
      <c r="S8556" s="61"/>
      <c r="T8556" s="61"/>
      <c r="U8556" s="61"/>
      <c r="V8556" s="61"/>
      <c r="W8556" s="61"/>
      <c r="X8556" s="61"/>
      <c r="Y8556" s="61"/>
      <c r="Z8556" s="61"/>
      <c r="AA8556" s="61"/>
      <c r="AB8556" s="61"/>
      <c r="AC8556" s="61"/>
      <c r="AD8556" s="61"/>
      <c r="AE8556" s="61"/>
      <c r="AF8556" s="61"/>
      <c r="AG8556" s="61"/>
      <c r="AH8556" s="61"/>
      <c r="AI8556" s="61"/>
      <c r="AJ8556" s="61"/>
      <c r="AK8556" s="61"/>
      <c r="AL8556" s="61"/>
      <c r="AM8556" s="61"/>
      <c r="AN8556" s="61"/>
      <c r="AO8556" s="61"/>
      <c r="AP8556" s="62"/>
      <c r="AQ8556" s="61"/>
      <c r="AR8556" s="61"/>
      <c r="AS8556" s="61"/>
      <c r="AT8556" s="61"/>
      <c r="AU8556" s="61"/>
      <c r="AV8556" s="61"/>
      <c r="AW8556" s="60"/>
    </row>
    <row r="8557" s="59" customFormat="1" customHeight="1" spans="1:49">
      <c r="A8557" s="60"/>
      <c r="B8557" s="60"/>
      <c r="C8557" s="60"/>
      <c r="D8557" s="60"/>
      <c r="H8557" s="61"/>
      <c r="I8557" s="61"/>
      <c r="J8557" s="61"/>
      <c r="K8557" s="61"/>
      <c r="L8557" s="61"/>
      <c r="M8557" s="61"/>
      <c r="N8557" s="61"/>
      <c r="O8557" s="61"/>
      <c r="P8557" s="61"/>
      <c r="Q8557" s="61"/>
      <c r="R8557" s="61"/>
      <c r="S8557" s="61"/>
      <c r="T8557" s="61"/>
      <c r="U8557" s="61"/>
      <c r="V8557" s="61"/>
      <c r="W8557" s="61"/>
      <c r="X8557" s="61"/>
      <c r="Y8557" s="61"/>
      <c r="Z8557" s="61"/>
      <c r="AA8557" s="61"/>
      <c r="AB8557" s="61"/>
      <c r="AC8557" s="61"/>
      <c r="AD8557" s="61"/>
      <c r="AE8557" s="61"/>
      <c r="AF8557" s="61"/>
      <c r="AG8557" s="61"/>
      <c r="AH8557" s="61"/>
      <c r="AI8557" s="61"/>
      <c r="AJ8557" s="61"/>
      <c r="AK8557" s="61"/>
      <c r="AL8557" s="61"/>
      <c r="AM8557" s="61"/>
      <c r="AN8557" s="61"/>
      <c r="AO8557" s="61"/>
      <c r="AP8557" s="62"/>
      <c r="AQ8557" s="61"/>
      <c r="AR8557" s="61"/>
      <c r="AS8557" s="61"/>
      <c r="AT8557" s="61"/>
      <c r="AU8557" s="61"/>
      <c r="AV8557" s="61"/>
      <c r="AW8557" s="60"/>
    </row>
    <row r="8558" s="59" customFormat="1" customHeight="1" spans="1:49">
      <c r="A8558" s="60"/>
      <c r="B8558" s="60"/>
      <c r="C8558" s="60"/>
      <c r="D8558" s="60"/>
      <c r="H8558" s="61"/>
      <c r="I8558" s="61"/>
      <c r="J8558" s="61"/>
      <c r="K8558" s="61"/>
      <c r="L8558" s="61"/>
      <c r="M8558" s="61"/>
      <c r="N8558" s="61"/>
      <c r="O8558" s="61"/>
      <c r="P8558" s="61"/>
      <c r="Q8558" s="61"/>
      <c r="R8558" s="61"/>
      <c r="S8558" s="61"/>
      <c r="T8558" s="61"/>
      <c r="U8558" s="61"/>
      <c r="V8558" s="61"/>
      <c r="W8558" s="61"/>
      <c r="X8558" s="61"/>
      <c r="Y8558" s="61"/>
      <c r="Z8558" s="61"/>
      <c r="AA8558" s="61"/>
      <c r="AB8558" s="61"/>
      <c r="AC8558" s="61"/>
      <c r="AD8558" s="61"/>
      <c r="AE8558" s="61"/>
      <c r="AF8558" s="61"/>
      <c r="AG8558" s="61"/>
      <c r="AH8558" s="61"/>
      <c r="AI8558" s="61"/>
      <c r="AJ8558" s="61"/>
      <c r="AK8558" s="61"/>
      <c r="AL8558" s="61"/>
      <c r="AM8558" s="61"/>
      <c r="AN8558" s="61"/>
      <c r="AO8558" s="61"/>
      <c r="AP8558" s="62"/>
      <c r="AQ8558" s="61"/>
      <c r="AR8558" s="61"/>
      <c r="AS8558" s="61"/>
      <c r="AT8558" s="61"/>
      <c r="AU8558" s="61"/>
      <c r="AV8558" s="61"/>
      <c r="AW8558" s="60"/>
    </row>
    <row r="8559" s="59" customFormat="1" customHeight="1" spans="1:49">
      <c r="A8559" s="60"/>
      <c r="B8559" s="60"/>
      <c r="C8559" s="60"/>
      <c r="D8559" s="60"/>
      <c r="H8559" s="61"/>
      <c r="I8559" s="61"/>
      <c r="J8559" s="61"/>
      <c r="K8559" s="61"/>
      <c r="L8559" s="61"/>
      <c r="M8559" s="61"/>
      <c r="N8559" s="61"/>
      <c r="O8559" s="61"/>
      <c r="P8559" s="61"/>
      <c r="Q8559" s="61"/>
      <c r="R8559" s="61"/>
      <c r="S8559" s="61"/>
      <c r="T8559" s="61"/>
      <c r="U8559" s="61"/>
      <c r="V8559" s="61"/>
      <c r="W8559" s="61"/>
      <c r="X8559" s="61"/>
      <c r="Y8559" s="61"/>
      <c r="Z8559" s="61"/>
      <c r="AA8559" s="61"/>
      <c r="AB8559" s="61"/>
      <c r="AC8559" s="61"/>
      <c r="AD8559" s="61"/>
      <c r="AE8559" s="61"/>
      <c r="AF8559" s="61"/>
      <c r="AG8559" s="61"/>
      <c r="AH8559" s="61"/>
      <c r="AI8559" s="61"/>
      <c r="AJ8559" s="61"/>
      <c r="AK8559" s="61"/>
      <c r="AL8559" s="61"/>
      <c r="AM8559" s="61"/>
      <c r="AN8559" s="61"/>
      <c r="AO8559" s="61"/>
      <c r="AP8559" s="62"/>
      <c r="AQ8559" s="61"/>
      <c r="AR8559" s="61"/>
      <c r="AS8559" s="61"/>
      <c r="AT8559" s="61"/>
      <c r="AU8559" s="61"/>
      <c r="AV8559" s="61"/>
      <c r="AW8559" s="60"/>
    </row>
    <row r="8560" s="59" customFormat="1" customHeight="1" spans="1:49">
      <c r="A8560" s="60"/>
      <c r="B8560" s="60"/>
      <c r="C8560" s="60"/>
      <c r="D8560" s="60"/>
      <c r="H8560" s="61"/>
      <c r="I8560" s="61"/>
      <c r="J8560" s="61"/>
      <c r="K8560" s="61"/>
      <c r="L8560" s="61"/>
      <c r="M8560" s="61"/>
      <c r="N8560" s="61"/>
      <c r="O8560" s="61"/>
      <c r="P8560" s="61"/>
      <c r="Q8560" s="61"/>
      <c r="R8560" s="61"/>
      <c r="S8560" s="61"/>
      <c r="T8560" s="61"/>
      <c r="U8560" s="61"/>
      <c r="V8560" s="61"/>
      <c r="W8560" s="61"/>
      <c r="X8560" s="61"/>
      <c r="Y8560" s="61"/>
      <c r="Z8560" s="61"/>
      <c r="AA8560" s="61"/>
      <c r="AB8560" s="61"/>
      <c r="AC8560" s="61"/>
      <c r="AD8560" s="61"/>
      <c r="AE8560" s="61"/>
      <c r="AF8560" s="61"/>
      <c r="AG8560" s="61"/>
      <c r="AH8560" s="61"/>
      <c r="AI8560" s="61"/>
      <c r="AJ8560" s="61"/>
      <c r="AK8560" s="61"/>
      <c r="AL8560" s="61"/>
      <c r="AM8560" s="61"/>
      <c r="AN8560" s="61"/>
      <c r="AO8560" s="61"/>
      <c r="AP8560" s="62"/>
      <c r="AQ8560" s="61"/>
      <c r="AR8560" s="61"/>
      <c r="AS8560" s="61"/>
      <c r="AT8560" s="61"/>
      <c r="AU8560" s="61"/>
      <c r="AV8560" s="61"/>
      <c r="AW8560" s="60"/>
    </row>
    <row r="8561" s="59" customFormat="1" customHeight="1" spans="1:49">
      <c r="A8561" s="60"/>
      <c r="B8561" s="60"/>
      <c r="C8561" s="60"/>
      <c r="D8561" s="60"/>
      <c r="H8561" s="61"/>
      <c r="I8561" s="61"/>
      <c r="J8561" s="61"/>
      <c r="K8561" s="61"/>
      <c r="L8561" s="61"/>
      <c r="M8561" s="61"/>
      <c r="N8561" s="61"/>
      <c r="O8561" s="61"/>
      <c r="P8561" s="61"/>
      <c r="Q8561" s="61"/>
      <c r="R8561" s="61"/>
      <c r="S8561" s="61"/>
      <c r="T8561" s="61"/>
      <c r="U8561" s="61"/>
      <c r="V8561" s="61"/>
      <c r="W8561" s="61"/>
      <c r="X8561" s="61"/>
      <c r="Y8561" s="61"/>
      <c r="Z8561" s="61"/>
      <c r="AA8561" s="61"/>
      <c r="AB8561" s="61"/>
      <c r="AC8561" s="61"/>
      <c r="AD8561" s="61"/>
      <c r="AE8561" s="61"/>
      <c r="AF8561" s="61"/>
      <c r="AG8561" s="61"/>
      <c r="AH8561" s="61"/>
      <c r="AI8561" s="61"/>
      <c r="AJ8561" s="61"/>
      <c r="AK8561" s="61"/>
      <c r="AL8561" s="61"/>
      <c r="AM8561" s="61"/>
      <c r="AN8561" s="61"/>
      <c r="AO8561" s="61"/>
      <c r="AP8561" s="62"/>
      <c r="AQ8561" s="61"/>
      <c r="AR8561" s="61"/>
      <c r="AS8561" s="61"/>
      <c r="AT8561" s="61"/>
      <c r="AU8561" s="61"/>
      <c r="AV8561" s="61"/>
      <c r="AW8561" s="60"/>
    </row>
    <row r="8562" s="59" customFormat="1" customHeight="1" spans="1:49">
      <c r="A8562" s="60"/>
      <c r="B8562" s="60"/>
      <c r="C8562" s="60"/>
      <c r="D8562" s="60"/>
      <c r="H8562" s="61"/>
      <c r="I8562" s="61"/>
      <c r="J8562" s="61"/>
      <c r="K8562" s="61"/>
      <c r="L8562" s="61"/>
      <c r="M8562" s="61"/>
      <c r="N8562" s="61"/>
      <c r="O8562" s="61"/>
      <c r="P8562" s="61"/>
      <c r="Q8562" s="61"/>
      <c r="R8562" s="61"/>
      <c r="S8562" s="61"/>
      <c r="T8562" s="61"/>
      <c r="U8562" s="61"/>
      <c r="V8562" s="61"/>
      <c r="W8562" s="61"/>
      <c r="X8562" s="61"/>
      <c r="Y8562" s="61"/>
      <c r="Z8562" s="61"/>
      <c r="AA8562" s="61"/>
      <c r="AB8562" s="61"/>
      <c r="AC8562" s="61"/>
      <c r="AD8562" s="61"/>
      <c r="AE8562" s="61"/>
      <c r="AF8562" s="61"/>
      <c r="AG8562" s="61"/>
      <c r="AH8562" s="61"/>
      <c r="AI8562" s="61"/>
      <c r="AJ8562" s="61"/>
      <c r="AK8562" s="61"/>
      <c r="AL8562" s="61"/>
      <c r="AM8562" s="61"/>
      <c r="AN8562" s="61"/>
      <c r="AO8562" s="61"/>
      <c r="AP8562" s="62"/>
      <c r="AQ8562" s="61"/>
      <c r="AR8562" s="61"/>
      <c r="AS8562" s="61"/>
      <c r="AT8562" s="61"/>
      <c r="AU8562" s="61"/>
      <c r="AV8562" s="61"/>
      <c r="AW8562" s="60"/>
    </row>
    <row r="8563" s="59" customFormat="1" customHeight="1" spans="1:49">
      <c r="A8563" s="60"/>
      <c r="B8563" s="60"/>
      <c r="C8563" s="60"/>
      <c r="D8563" s="60"/>
      <c r="H8563" s="61"/>
      <c r="I8563" s="61"/>
      <c r="J8563" s="61"/>
      <c r="K8563" s="61"/>
      <c r="L8563" s="61"/>
      <c r="M8563" s="61"/>
      <c r="N8563" s="61"/>
      <c r="O8563" s="61"/>
      <c r="P8563" s="61"/>
      <c r="Q8563" s="61"/>
      <c r="R8563" s="61"/>
      <c r="S8563" s="61"/>
      <c r="T8563" s="61"/>
      <c r="U8563" s="61"/>
      <c r="V8563" s="61"/>
      <c r="W8563" s="61"/>
      <c r="X8563" s="61"/>
      <c r="Y8563" s="61"/>
      <c r="Z8563" s="61"/>
      <c r="AA8563" s="61"/>
      <c r="AB8563" s="61"/>
      <c r="AC8563" s="61"/>
      <c r="AD8563" s="61"/>
      <c r="AE8563" s="61"/>
      <c r="AF8563" s="61"/>
      <c r="AG8563" s="61"/>
      <c r="AH8563" s="61"/>
      <c r="AI8563" s="61"/>
      <c r="AJ8563" s="61"/>
      <c r="AK8563" s="61"/>
      <c r="AL8563" s="61"/>
      <c r="AM8563" s="61"/>
      <c r="AN8563" s="61"/>
      <c r="AO8563" s="61"/>
      <c r="AP8563" s="62"/>
      <c r="AQ8563" s="61"/>
      <c r="AR8563" s="61"/>
      <c r="AS8563" s="61"/>
      <c r="AT8563" s="61"/>
      <c r="AU8563" s="61"/>
      <c r="AV8563" s="61"/>
      <c r="AW8563" s="60"/>
    </row>
    <row r="8564" s="59" customFormat="1" customHeight="1" spans="1:49">
      <c r="A8564" s="60"/>
      <c r="B8564" s="60"/>
      <c r="C8564" s="60"/>
      <c r="D8564" s="60"/>
      <c r="H8564" s="61"/>
      <c r="I8564" s="61"/>
      <c r="J8564" s="61"/>
      <c r="K8564" s="61"/>
      <c r="L8564" s="61"/>
      <c r="M8564" s="61"/>
      <c r="N8564" s="61"/>
      <c r="O8564" s="61"/>
      <c r="P8564" s="61"/>
      <c r="Q8564" s="61"/>
      <c r="R8564" s="61"/>
      <c r="S8564" s="61"/>
      <c r="T8564" s="61"/>
      <c r="U8564" s="61"/>
      <c r="V8564" s="61"/>
      <c r="W8564" s="61"/>
      <c r="X8564" s="61"/>
      <c r="Y8564" s="61"/>
      <c r="Z8564" s="61"/>
      <c r="AA8564" s="61"/>
      <c r="AB8564" s="61"/>
      <c r="AC8564" s="61"/>
      <c r="AD8564" s="61"/>
      <c r="AE8564" s="61"/>
      <c r="AF8564" s="61"/>
      <c r="AG8564" s="61"/>
      <c r="AH8564" s="61"/>
      <c r="AI8564" s="61"/>
      <c r="AJ8564" s="61"/>
      <c r="AK8564" s="61"/>
      <c r="AL8564" s="61"/>
      <c r="AM8564" s="61"/>
      <c r="AN8564" s="61"/>
      <c r="AO8564" s="61"/>
      <c r="AP8564" s="62"/>
      <c r="AQ8564" s="61"/>
      <c r="AR8564" s="61"/>
      <c r="AS8564" s="61"/>
      <c r="AT8564" s="61"/>
      <c r="AU8564" s="61"/>
      <c r="AV8564" s="61"/>
      <c r="AW8564" s="60"/>
    </row>
    <row r="8565" s="59" customFormat="1" customHeight="1" spans="1:49">
      <c r="A8565" s="60"/>
      <c r="B8565" s="60"/>
      <c r="C8565" s="60"/>
      <c r="D8565" s="60"/>
      <c r="H8565" s="61"/>
      <c r="I8565" s="61"/>
      <c r="J8565" s="61"/>
      <c r="K8565" s="61"/>
      <c r="L8565" s="61"/>
      <c r="M8565" s="61"/>
      <c r="N8565" s="61"/>
      <c r="O8565" s="61"/>
      <c r="P8565" s="61"/>
      <c r="Q8565" s="61"/>
      <c r="R8565" s="61"/>
      <c r="S8565" s="61"/>
      <c r="T8565" s="61"/>
      <c r="U8565" s="61"/>
      <c r="V8565" s="61"/>
      <c r="W8565" s="61"/>
      <c r="X8565" s="61"/>
      <c r="Y8565" s="61"/>
      <c r="Z8565" s="61"/>
      <c r="AA8565" s="61"/>
      <c r="AB8565" s="61"/>
      <c r="AC8565" s="61"/>
      <c r="AD8565" s="61"/>
      <c r="AE8565" s="61"/>
      <c r="AF8565" s="61"/>
      <c r="AG8565" s="61"/>
      <c r="AH8565" s="61"/>
      <c r="AI8565" s="61"/>
      <c r="AJ8565" s="61"/>
      <c r="AK8565" s="61"/>
      <c r="AL8565" s="61"/>
      <c r="AM8565" s="61"/>
      <c r="AN8565" s="61"/>
      <c r="AO8565" s="61"/>
      <c r="AP8565" s="62"/>
      <c r="AQ8565" s="61"/>
      <c r="AR8565" s="61"/>
      <c r="AS8565" s="61"/>
      <c r="AT8565" s="61"/>
      <c r="AU8565" s="61"/>
      <c r="AV8565" s="61"/>
      <c r="AW8565" s="60"/>
    </row>
    <row r="8566" s="59" customFormat="1" customHeight="1" spans="1:49">
      <c r="A8566" s="60"/>
      <c r="B8566" s="60"/>
      <c r="C8566" s="60"/>
      <c r="D8566" s="60"/>
      <c r="H8566" s="61"/>
      <c r="I8566" s="61"/>
      <c r="J8566" s="61"/>
      <c r="K8566" s="61"/>
      <c r="L8566" s="61"/>
      <c r="M8566" s="61"/>
      <c r="N8566" s="61"/>
      <c r="O8566" s="61"/>
      <c r="P8566" s="61"/>
      <c r="Q8566" s="61"/>
      <c r="R8566" s="61"/>
      <c r="S8566" s="61"/>
      <c r="T8566" s="61"/>
      <c r="U8566" s="61"/>
      <c r="V8566" s="61"/>
      <c r="W8566" s="61"/>
      <c r="X8566" s="61"/>
      <c r="Y8566" s="61"/>
      <c r="Z8566" s="61"/>
      <c r="AA8566" s="61"/>
      <c r="AB8566" s="61"/>
      <c r="AC8566" s="61"/>
      <c r="AD8566" s="61"/>
      <c r="AE8566" s="61"/>
      <c r="AF8566" s="61"/>
      <c r="AG8566" s="61"/>
      <c r="AH8566" s="61"/>
      <c r="AI8566" s="61"/>
      <c r="AJ8566" s="61"/>
      <c r="AK8566" s="61"/>
      <c r="AL8566" s="61"/>
      <c r="AM8566" s="61"/>
      <c r="AN8566" s="61"/>
      <c r="AO8566" s="61"/>
      <c r="AP8566" s="62"/>
      <c r="AQ8566" s="61"/>
      <c r="AR8566" s="61"/>
      <c r="AS8566" s="61"/>
      <c r="AT8566" s="61"/>
      <c r="AU8566" s="61"/>
      <c r="AV8566" s="61"/>
      <c r="AW8566" s="60"/>
    </row>
    <row r="8567" s="59" customFormat="1" customHeight="1" spans="1:49">
      <c r="A8567" s="60"/>
      <c r="B8567" s="60"/>
      <c r="C8567" s="60"/>
      <c r="D8567" s="60"/>
      <c r="H8567" s="61"/>
      <c r="I8567" s="61"/>
      <c r="J8567" s="61"/>
      <c r="K8567" s="61"/>
      <c r="L8567" s="61"/>
      <c r="M8567" s="61"/>
      <c r="N8567" s="61"/>
      <c r="O8567" s="61"/>
      <c r="P8567" s="61"/>
      <c r="Q8567" s="61"/>
      <c r="R8567" s="61"/>
      <c r="S8567" s="61"/>
      <c r="T8567" s="61"/>
      <c r="U8567" s="61"/>
      <c r="V8567" s="61"/>
      <c r="W8567" s="61"/>
      <c r="X8567" s="61"/>
      <c r="Y8567" s="61"/>
      <c r="Z8567" s="61"/>
      <c r="AA8567" s="61"/>
      <c r="AB8567" s="61"/>
      <c r="AC8567" s="61"/>
      <c r="AD8567" s="61"/>
      <c r="AE8567" s="61"/>
      <c r="AF8567" s="61"/>
      <c r="AG8567" s="61"/>
      <c r="AH8567" s="61"/>
      <c r="AI8567" s="61"/>
      <c r="AJ8567" s="61"/>
      <c r="AK8567" s="61"/>
      <c r="AL8567" s="61"/>
      <c r="AM8567" s="61"/>
      <c r="AN8567" s="61"/>
      <c r="AO8567" s="61"/>
      <c r="AP8567" s="62"/>
      <c r="AQ8567" s="61"/>
      <c r="AR8567" s="61"/>
      <c r="AS8567" s="61"/>
      <c r="AT8567" s="61"/>
      <c r="AU8567" s="61"/>
      <c r="AV8567" s="61"/>
      <c r="AW8567" s="60"/>
    </row>
    <row r="8568" s="59" customFormat="1" customHeight="1" spans="1:49">
      <c r="A8568" s="60"/>
      <c r="B8568" s="60"/>
      <c r="C8568" s="60"/>
      <c r="D8568" s="60"/>
      <c r="H8568" s="61"/>
      <c r="I8568" s="61"/>
      <c r="J8568" s="61"/>
      <c r="K8568" s="61"/>
      <c r="L8568" s="61"/>
      <c r="M8568" s="61"/>
      <c r="N8568" s="61"/>
      <c r="O8568" s="61"/>
      <c r="P8568" s="61"/>
      <c r="Q8568" s="61"/>
      <c r="R8568" s="61"/>
      <c r="S8568" s="61"/>
      <c r="T8568" s="61"/>
      <c r="U8568" s="61"/>
      <c r="V8568" s="61"/>
      <c r="W8568" s="61"/>
      <c r="X8568" s="61"/>
      <c r="Y8568" s="61"/>
      <c r="Z8568" s="61"/>
      <c r="AA8568" s="61"/>
      <c r="AB8568" s="61"/>
      <c r="AC8568" s="61"/>
      <c r="AD8568" s="61"/>
      <c r="AE8568" s="61"/>
      <c r="AF8568" s="61"/>
      <c r="AG8568" s="61"/>
      <c r="AH8568" s="61"/>
      <c r="AI8568" s="61"/>
      <c r="AJ8568" s="61"/>
      <c r="AK8568" s="61"/>
      <c r="AL8568" s="61"/>
      <c r="AM8568" s="61"/>
      <c r="AN8568" s="61"/>
      <c r="AO8568" s="61"/>
      <c r="AP8568" s="62"/>
      <c r="AQ8568" s="61"/>
      <c r="AR8568" s="61"/>
      <c r="AS8568" s="61"/>
      <c r="AT8568" s="61"/>
      <c r="AU8568" s="61"/>
      <c r="AV8568" s="61"/>
      <c r="AW8568" s="60"/>
    </row>
    <row r="8569" s="59" customFormat="1" customHeight="1" spans="1:49">
      <c r="A8569" s="60"/>
      <c r="B8569" s="60"/>
      <c r="C8569" s="60"/>
      <c r="D8569" s="60"/>
      <c r="H8569" s="61"/>
      <c r="I8569" s="61"/>
      <c r="J8569" s="61"/>
      <c r="K8569" s="61"/>
      <c r="L8569" s="61"/>
      <c r="M8569" s="61"/>
      <c r="N8569" s="61"/>
      <c r="O8569" s="61"/>
      <c r="P8569" s="61"/>
      <c r="Q8569" s="61"/>
      <c r="R8569" s="61"/>
      <c r="S8569" s="61"/>
      <c r="T8569" s="61"/>
      <c r="U8569" s="61"/>
      <c r="V8569" s="61"/>
      <c r="W8569" s="61"/>
      <c r="X8569" s="61"/>
      <c r="Y8569" s="61"/>
      <c r="Z8569" s="61"/>
      <c r="AA8569" s="61"/>
      <c r="AB8569" s="61"/>
      <c r="AC8569" s="61"/>
      <c r="AD8569" s="61"/>
      <c r="AE8569" s="61"/>
      <c r="AF8569" s="61"/>
      <c r="AG8569" s="61"/>
      <c r="AH8569" s="61"/>
      <c r="AI8569" s="61"/>
      <c r="AJ8569" s="61"/>
      <c r="AK8569" s="61"/>
      <c r="AL8569" s="61"/>
      <c r="AM8569" s="61"/>
      <c r="AN8569" s="61"/>
      <c r="AO8569" s="61"/>
      <c r="AP8569" s="62"/>
      <c r="AQ8569" s="61"/>
      <c r="AR8569" s="61"/>
      <c r="AS8569" s="61"/>
      <c r="AT8569" s="61"/>
      <c r="AU8569" s="61"/>
      <c r="AV8569" s="61"/>
      <c r="AW8569" s="60"/>
    </row>
    <row r="8570" s="59" customFormat="1" customHeight="1" spans="1:49">
      <c r="A8570" s="60"/>
      <c r="B8570" s="60"/>
      <c r="C8570" s="60"/>
      <c r="D8570" s="60"/>
      <c r="H8570" s="61"/>
      <c r="I8570" s="61"/>
      <c r="J8570" s="61"/>
      <c r="K8570" s="61"/>
      <c r="L8570" s="61"/>
      <c r="M8570" s="61"/>
      <c r="N8570" s="61"/>
      <c r="O8570" s="61"/>
      <c r="P8570" s="61"/>
      <c r="Q8570" s="61"/>
      <c r="R8570" s="61"/>
      <c r="S8570" s="61"/>
      <c r="T8570" s="61"/>
      <c r="U8570" s="61"/>
      <c r="V8570" s="61"/>
      <c r="W8570" s="61"/>
      <c r="X8570" s="61"/>
      <c r="Y8570" s="61"/>
      <c r="Z8570" s="61"/>
      <c r="AA8570" s="61"/>
      <c r="AB8570" s="61"/>
      <c r="AC8570" s="61"/>
      <c r="AD8570" s="61"/>
      <c r="AE8570" s="61"/>
      <c r="AF8570" s="61"/>
      <c r="AG8570" s="61"/>
      <c r="AH8570" s="61"/>
      <c r="AI8570" s="61"/>
      <c r="AJ8570" s="61"/>
      <c r="AK8570" s="61"/>
      <c r="AL8570" s="61"/>
      <c r="AM8570" s="61"/>
      <c r="AN8570" s="61"/>
      <c r="AO8570" s="61"/>
      <c r="AP8570" s="62"/>
      <c r="AQ8570" s="61"/>
      <c r="AR8570" s="61"/>
      <c r="AS8570" s="61"/>
      <c r="AT8570" s="61"/>
      <c r="AU8570" s="61"/>
      <c r="AV8570" s="61"/>
      <c r="AW8570" s="60"/>
    </row>
    <row r="8571" s="59" customFormat="1" customHeight="1" spans="1:49">
      <c r="A8571" s="60"/>
      <c r="B8571" s="60"/>
      <c r="C8571" s="60"/>
      <c r="D8571" s="60"/>
      <c r="H8571" s="61"/>
      <c r="I8571" s="61"/>
      <c r="J8571" s="61"/>
      <c r="K8571" s="61"/>
      <c r="L8571" s="61"/>
      <c r="M8571" s="61"/>
      <c r="N8571" s="61"/>
      <c r="O8571" s="61"/>
      <c r="P8571" s="61"/>
      <c r="Q8571" s="61"/>
      <c r="R8571" s="61"/>
      <c r="S8571" s="61"/>
      <c r="T8571" s="61"/>
      <c r="U8571" s="61"/>
      <c r="V8571" s="61"/>
      <c r="W8571" s="61"/>
      <c r="X8571" s="61"/>
      <c r="Y8571" s="61"/>
      <c r="Z8571" s="61"/>
      <c r="AA8571" s="61"/>
      <c r="AB8571" s="61"/>
      <c r="AC8571" s="61"/>
      <c r="AD8571" s="61"/>
      <c r="AE8571" s="61"/>
      <c r="AF8571" s="61"/>
      <c r="AG8571" s="61"/>
      <c r="AH8571" s="61"/>
      <c r="AI8571" s="61"/>
      <c r="AJ8571" s="61"/>
      <c r="AK8571" s="61"/>
      <c r="AL8571" s="61"/>
      <c r="AM8571" s="61"/>
      <c r="AN8571" s="61"/>
      <c r="AO8571" s="61"/>
      <c r="AP8571" s="62"/>
      <c r="AQ8571" s="61"/>
      <c r="AR8571" s="61"/>
      <c r="AS8571" s="61"/>
      <c r="AT8571" s="61"/>
      <c r="AU8571" s="61"/>
      <c r="AV8571" s="61"/>
      <c r="AW8571" s="60"/>
    </row>
    <row r="8572" s="59" customFormat="1" customHeight="1" spans="1:49">
      <c r="A8572" s="60"/>
      <c r="B8572" s="60"/>
      <c r="C8572" s="60"/>
      <c r="D8572" s="60"/>
      <c r="H8572" s="61"/>
      <c r="I8572" s="61"/>
      <c r="J8572" s="61"/>
      <c r="K8572" s="61"/>
      <c r="L8572" s="61"/>
      <c r="M8572" s="61"/>
      <c r="N8572" s="61"/>
      <c r="O8572" s="61"/>
      <c r="P8572" s="61"/>
      <c r="Q8572" s="61"/>
      <c r="R8572" s="61"/>
      <c r="S8572" s="61"/>
      <c r="T8572" s="61"/>
      <c r="U8572" s="61"/>
      <c r="V8572" s="61"/>
      <c r="W8572" s="61"/>
      <c r="X8572" s="61"/>
      <c r="Y8572" s="61"/>
      <c r="Z8572" s="61"/>
      <c r="AA8572" s="61"/>
      <c r="AB8572" s="61"/>
      <c r="AC8572" s="61"/>
      <c r="AD8572" s="61"/>
      <c r="AE8572" s="61"/>
      <c r="AF8572" s="61"/>
      <c r="AG8572" s="61"/>
      <c r="AH8572" s="61"/>
      <c r="AI8572" s="61"/>
      <c r="AJ8572" s="61"/>
      <c r="AK8572" s="61"/>
      <c r="AL8572" s="61"/>
      <c r="AM8572" s="61"/>
      <c r="AN8572" s="61"/>
      <c r="AO8572" s="61"/>
      <c r="AP8572" s="62"/>
      <c r="AQ8572" s="61"/>
      <c r="AR8572" s="61"/>
      <c r="AS8572" s="61"/>
      <c r="AT8572" s="61"/>
      <c r="AU8572" s="61"/>
      <c r="AV8572" s="61"/>
      <c r="AW8572" s="60"/>
    </row>
    <row r="8573" s="59" customFormat="1" customHeight="1" spans="1:49">
      <c r="A8573" s="60"/>
      <c r="B8573" s="60"/>
      <c r="C8573" s="60"/>
      <c r="D8573" s="60"/>
      <c r="H8573" s="61"/>
      <c r="I8573" s="61"/>
      <c r="J8573" s="61"/>
      <c r="K8573" s="61"/>
      <c r="L8573" s="61"/>
      <c r="M8573" s="61"/>
      <c r="N8573" s="61"/>
      <c r="O8573" s="61"/>
      <c r="P8573" s="61"/>
      <c r="Q8573" s="61"/>
      <c r="R8573" s="61"/>
      <c r="S8573" s="61"/>
      <c r="T8573" s="61"/>
      <c r="U8573" s="61"/>
      <c r="V8573" s="61"/>
      <c r="W8573" s="61"/>
      <c r="X8573" s="61"/>
      <c r="Y8573" s="61"/>
      <c r="Z8573" s="61"/>
      <c r="AA8573" s="61"/>
      <c r="AB8573" s="61"/>
      <c r="AC8573" s="61"/>
      <c r="AD8573" s="61"/>
      <c r="AE8573" s="61"/>
      <c r="AF8573" s="61"/>
      <c r="AG8573" s="61"/>
      <c r="AH8573" s="61"/>
      <c r="AI8573" s="61"/>
      <c r="AJ8573" s="61"/>
      <c r="AK8573" s="61"/>
      <c r="AL8573" s="61"/>
      <c r="AM8573" s="61"/>
      <c r="AN8573" s="61"/>
      <c r="AO8573" s="61"/>
      <c r="AP8573" s="62"/>
      <c r="AQ8573" s="61"/>
      <c r="AR8573" s="61"/>
      <c r="AS8573" s="61"/>
      <c r="AT8573" s="61"/>
      <c r="AU8573" s="61"/>
      <c r="AV8573" s="61"/>
      <c r="AW8573" s="60"/>
    </row>
    <row r="8574" s="59" customFormat="1" customHeight="1" spans="1:49">
      <c r="A8574" s="60"/>
      <c r="B8574" s="60"/>
      <c r="C8574" s="60"/>
      <c r="D8574" s="60"/>
      <c r="H8574" s="61"/>
      <c r="I8574" s="61"/>
      <c r="J8574" s="61"/>
      <c r="K8574" s="61"/>
      <c r="L8574" s="61"/>
      <c r="M8574" s="61"/>
      <c r="N8574" s="61"/>
      <c r="O8574" s="61"/>
      <c r="P8574" s="61"/>
      <c r="Q8574" s="61"/>
      <c r="R8574" s="61"/>
      <c r="S8574" s="61"/>
      <c r="T8574" s="61"/>
      <c r="U8574" s="61"/>
      <c r="V8574" s="61"/>
      <c r="W8574" s="61"/>
      <c r="X8574" s="61"/>
      <c r="Y8574" s="61"/>
      <c r="Z8574" s="61"/>
      <c r="AA8574" s="61"/>
      <c r="AB8574" s="61"/>
      <c r="AC8574" s="61"/>
      <c r="AD8574" s="61"/>
      <c r="AE8574" s="61"/>
      <c r="AF8574" s="61"/>
      <c r="AG8574" s="61"/>
      <c r="AH8574" s="61"/>
      <c r="AI8574" s="61"/>
      <c r="AJ8574" s="61"/>
      <c r="AK8574" s="61"/>
      <c r="AL8574" s="61"/>
      <c r="AM8574" s="61"/>
      <c r="AN8574" s="61"/>
      <c r="AO8574" s="61"/>
      <c r="AP8574" s="62"/>
      <c r="AQ8574" s="61"/>
      <c r="AR8574" s="61"/>
      <c r="AS8574" s="61"/>
      <c r="AT8574" s="61"/>
      <c r="AU8574" s="61"/>
      <c r="AV8574" s="61"/>
      <c r="AW8574" s="60"/>
    </row>
    <row r="8575" s="59" customFormat="1" customHeight="1" spans="1:49">
      <c r="A8575" s="60"/>
      <c r="B8575" s="60"/>
      <c r="C8575" s="60"/>
      <c r="D8575" s="60"/>
      <c r="H8575" s="61"/>
      <c r="I8575" s="61"/>
      <c r="J8575" s="61"/>
      <c r="K8575" s="61"/>
      <c r="L8575" s="61"/>
      <c r="M8575" s="61"/>
      <c r="N8575" s="61"/>
      <c r="O8575" s="61"/>
      <c r="P8575" s="61"/>
      <c r="Q8575" s="61"/>
      <c r="R8575" s="61"/>
      <c r="S8575" s="61"/>
      <c r="T8575" s="61"/>
      <c r="U8575" s="61"/>
      <c r="V8575" s="61"/>
      <c r="W8575" s="61"/>
      <c r="X8575" s="61"/>
      <c r="Y8575" s="61"/>
      <c r="Z8575" s="61"/>
      <c r="AA8575" s="61"/>
      <c r="AB8575" s="61"/>
      <c r="AC8575" s="61"/>
      <c r="AD8575" s="61"/>
      <c r="AE8575" s="61"/>
      <c r="AF8575" s="61"/>
      <c r="AG8575" s="61"/>
      <c r="AH8575" s="61"/>
      <c r="AI8575" s="61"/>
      <c r="AJ8575" s="61"/>
      <c r="AK8575" s="61"/>
      <c r="AL8575" s="61"/>
      <c r="AM8575" s="61"/>
      <c r="AN8575" s="61"/>
      <c r="AO8575" s="61"/>
      <c r="AP8575" s="62"/>
      <c r="AQ8575" s="61"/>
      <c r="AR8575" s="61"/>
      <c r="AS8575" s="61"/>
      <c r="AT8575" s="61"/>
      <c r="AU8575" s="61"/>
      <c r="AV8575" s="61"/>
      <c r="AW8575" s="60"/>
    </row>
    <row r="8576" s="59" customFormat="1" customHeight="1" spans="1:49">
      <c r="A8576" s="60"/>
      <c r="B8576" s="60"/>
      <c r="C8576" s="60"/>
      <c r="D8576" s="60"/>
      <c r="H8576" s="61"/>
      <c r="I8576" s="61"/>
      <c r="J8576" s="61"/>
      <c r="K8576" s="61"/>
      <c r="L8576" s="61"/>
      <c r="M8576" s="61"/>
      <c r="N8576" s="61"/>
      <c r="O8576" s="61"/>
      <c r="P8576" s="61"/>
      <c r="Q8576" s="61"/>
      <c r="R8576" s="61"/>
      <c r="S8576" s="61"/>
      <c r="T8576" s="61"/>
      <c r="U8576" s="61"/>
      <c r="V8576" s="61"/>
      <c r="W8576" s="61"/>
      <c r="X8576" s="61"/>
      <c r="Y8576" s="61"/>
      <c r="Z8576" s="61"/>
      <c r="AA8576" s="61"/>
      <c r="AB8576" s="61"/>
      <c r="AC8576" s="61"/>
      <c r="AD8576" s="61"/>
      <c r="AE8576" s="61"/>
      <c r="AF8576" s="61"/>
      <c r="AG8576" s="61"/>
      <c r="AH8576" s="61"/>
      <c r="AI8576" s="61"/>
      <c r="AJ8576" s="61"/>
      <c r="AK8576" s="61"/>
      <c r="AL8576" s="61"/>
      <c r="AM8576" s="61"/>
      <c r="AN8576" s="61"/>
      <c r="AO8576" s="61"/>
      <c r="AP8576" s="62"/>
      <c r="AQ8576" s="61"/>
      <c r="AR8576" s="61"/>
      <c r="AS8576" s="61"/>
      <c r="AT8576" s="61"/>
      <c r="AU8576" s="61"/>
      <c r="AV8576" s="61"/>
      <c r="AW8576" s="60"/>
    </row>
    <row r="8577" s="59" customFormat="1" customHeight="1" spans="1:49">
      <c r="A8577" s="60"/>
      <c r="B8577" s="60"/>
      <c r="C8577" s="60"/>
      <c r="D8577" s="60"/>
      <c r="H8577" s="61"/>
      <c r="I8577" s="61"/>
      <c r="J8577" s="61"/>
      <c r="K8577" s="61"/>
      <c r="L8577" s="61"/>
      <c r="M8577" s="61"/>
      <c r="N8577" s="61"/>
      <c r="O8577" s="61"/>
      <c r="P8577" s="61"/>
      <c r="Q8577" s="61"/>
      <c r="R8577" s="61"/>
      <c r="S8577" s="61"/>
      <c r="T8577" s="61"/>
      <c r="U8577" s="61"/>
      <c r="V8577" s="61"/>
      <c r="W8577" s="61"/>
      <c r="X8577" s="61"/>
      <c r="Y8577" s="61"/>
      <c r="Z8577" s="61"/>
      <c r="AA8577" s="61"/>
      <c r="AB8577" s="61"/>
      <c r="AC8577" s="61"/>
      <c r="AD8577" s="61"/>
      <c r="AE8577" s="61"/>
      <c r="AF8577" s="61"/>
      <c r="AG8577" s="61"/>
      <c r="AH8577" s="61"/>
      <c r="AI8577" s="61"/>
      <c r="AJ8577" s="61"/>
      <c r="AK8577" s="61"/>
      <c r="AL8577" s="61"/>
      <c r="AM8577" s="61"/>
      <c r="AN8577" s="61"/>
      <c r="AO8577" s="61"/>
      <c r="AP8577" s="62"/>
      <c r="AQ8577" s="61"/>
      <c r="AR8577" s="61"/>
      <c r="AS8577" s="61"/>
      <c r="AT8577" s="61"/>
      <c r="AU8577" s="61"/>
      <c r="AV8577" s="61"/>
      <c r="AW8577" s="60"/>
    </row>
    <row r="8578" s="59" customFormat="1" customHeight="1" spans="1:49">
      <c r="A8578" s="60"/>
      <c r="B8578" s="60"/>
      <c r="C8578" s="60"/>
      <c r="D8578" s="60"/>
      <c r="H8578" s="61"/>
      <c r="I8578" s="61"/>
      <c r="J8578" s="61"/>
      <c r="K8578" s="61"/>
      <c r="L8578" s="61"/>
      <c r="M8578" s="61"/>
      <c r="N8578" s="61"/>
      <c r="O8578" s="61"/>
      <c r="P8578" s="61"/>
      <c r="Q8578" s="61"/>
      <c r="R8578" s="61"/>
      <c r="S8578" s="61"/>
      <c r="T8578" s="61"/>
      <c r="U8578" s="61"/>
      <c r="V8578" s="61"/>
      <c r="W8578" s="61"/>
      <c r="X8578" s="61"/>
      <c r="Y8578" s="61"/>
      <c r="Z8578" s="61"/>
      <c r="AA8578" s="61"/>
      <c r="AB8578" s="61"/>
      <c r="AC8578" s="61"/>
      <c r="AD8578" s="61"/>
      <c r="AE8578" s="61"/>
      <c r="AF8578" s="61"/>
      <c r="AG8578" s="61"/>
      <c r="AH8578" s="61"/>
      <c r="AI8578" s="61"/>
      <c r="AJ8578" s="61"/>
      <c r="AK8578" s="61"/>
      <c r="AL8578" s="61"/>
      <c r="AM8578" s="61"/>
      <c r="AN8578" s="61"/>
      <c r="AO8578" s="61"/>
      <c r="AP8578" s="62"/>
      <c r="AQ8578" s="61"/>
      <c r="AR8578" s="61"/>
      <c r="AS8578" s="61"/>
      <c r="AT8578" s="61"/>
      <c r="AU8578" s="61"/>
      <c r="AV8578" s="61"/>
      <c r="AW8578" s="60"/>
    </row>
    <row r="8579" s="59" customFormat="1" customHeight="1" spans="1:49">
      <c r="A8579" s="60"/>
      <c r="B8579" s="60"/>
      <c r="C8579" s="60"/>
      <c r="D8579" s="60"/>
      <c r="H8579" s="61"/>
      <c r="I8579" s="61"/>
      <c r="J8579" s="61"/>
      <c r="K8579" s="61"/>
      <c r="L8579" s="61"/>
      <c r="M8579" s="61"/>
      <c r="N8579" s="61"/>
      <c r="O8579" s="61"/>
      <c r="P8579" s="61"/>
      <c r="Q8579" s="61"/>
      <c r="R8579" s="61"/>
      <c r="S8579" s="61"/>
      <c r="T8579" s="61"/>
      <c r="U8579" s="61"/>
      <c r="V8579" s="61"/>
      <c r="W8579" s="61"/>
      <c r="X8579" s="61"/>
      <c r="Y8579" s="61"/>
      <c r="Z8579" s="61"/>
      <c r="AA8579" s="61"/>
      <c r="AB8579" s="61"/>
      <c r="AC8579" s="61"/>
      <c r="AD8579" s="61"/>
      <c r="AE8579" s="61"/>
      <c r="AF8579" s="61"/>
      <c r="AG8579" s="61"/>
      <c r="AH8579" s="61"/>
      <c r="AI8579" s="61"/>
      <c r="AJ8579" s="61"/>
      <c r="AK8579" s="61"/>
      <c r="AL8579" s="61"/>
      <c r="AM8579" s="61"/>
      <c r="AN8579" s="61"/>
      <c r="AO8579" s="61"/>
      <c r="AP8579" s="62"/>
      <c r="AQ8579" s="61"/>
      <c r="AR8579" s="61"/>
      <c r="AS8579" s="61"/>
      <c r="AT8579" s="61"/>
      <c r="AU8579" s="61"/>
      <c r="AV8579" s="61"/>
      <c r="AW8579" s="60"/>
    </row>
    <row r="8580" s="59" customFormat="1" customHeight="1" spans="1:49">
      <c r="A8580" s="60"/>
      <c r="B8580" s="60"/>
      <c r="C8580" s="60"/>
      <c r="D8580" s="60"/>
      <c r="H8580" s="61"/>
      <c r="I8580" s="61"/>
      <c r="J8580" s="61"/>
      <c r="K8580" s="61"/>
      <c r="L8580" s="61"/>
      <c r="M8580" s="61"/>
      <c r="N8580" s="61"/>
      <c r="O8580" s="61"/>
      <c r="P8580" s="61"/>
      <c r="Q8580" s="61"/>
      <c r="R8580" s="61"/>
      <c r="S8580" s="61"/>
      <c r="T8580" s="61"/>
      <c r="U8580" s="61"/>
      <c r="V8580" s="61"/>
      <c r="W8580" s="61"/>
      <c r="X8580" s="61"/>
      <c r="Y8580" s="61"/>
      <c r="Z8580" s="61"/>
      <c r="AA8580" s="61"/>
      <c r="AB8580" s="61"/>
      <c r="AC8580" s="61"/>
      <c r="AD8580" s="61"/>
      <c r="AE8580" s="61"/>
      <c r="AF8580" s="61"/>
      <c r="AG8580" s="61"/>
      <c r="AH8580" s="61"/>
      <c r="AI8580" s="61"/>
      <c r="AJ8580" s="61"/>
      <c r="AK8580" s="61"/>
      <c r="AL8580" s="61"/>
      <c r="AM8580" s="61"/>
      <c r="AN8580" s="61"/>
      <c r="AO8580" s="61"/>
      <c r="AP8580" s="62"/>
      <c r="AQ8580" s="61"/>
      <c r="AR8580" s="61"/>
      <c r="AS8580" s="61"/>
      <c r="AT8580" s="61"/>
      <c r="AU8580" s="61"/>
      <c r="AV8580" s="61"/>
      <c r="AW8580" s="60"/>
    </row>
    <row r="8581" s="59" customFormat="1" customHeight="1" spans="1:49">
      <c r="A8581" s="60"/>
      <c r="B8581" s="60"/>
      <c r="C8581" s="60"/>
      <c r="D8581" s="60"/>
      <c r="H8581" s="61"/>
      <c r="I8581" s="61"/>
      <c r="J8581" s="61"/>
      <c r="K8581" s="61"/>
      <c r="L8581" s="61"/>
      <c r="M8581" s="61"/>
      <c r="N8581" s="61"/>
      <c r="O8581" s="61"/>
      <c r="P8581" s="61"/>
      <c r="Q8581" s="61"/>
      <c r="R8581" s="61"/>
      <c r="S8581" s="61"/>
      <c r="T8581" s="61"/>
      <c r="U8581" s="61"/>
      <c r="V8581" s="61"/>
      <c r="W8581" s="61"/>
      <c r="X8581" s="61"/>
      <c r="Y8581" s="61"/>
      <c r="Z8581" s="61"/>
      <c r="AA8581" s="61"/>
      <c r="AB8581" s="61"/>
      <c r="AC8581" s="61"/>
      <c r="AD8581" s="61"/>
      <c r="AE8581" s="61"/>
      <c r="AF8581" s="61"/>
      <c r="AG8581" s="61"/>
      <c r="AH8581" s="61"/>
      <c r="AI8581" s="61"/>
      <c r="AJ8581" s="61"/>
      <c r="AK8581" s="61"/>
      <c r="AL8581" s="61"/>
      <c r="AM8581" s="61"/>
      <c r="AN8581" s="61"/>
      <c r="AO8581" s="61"/>
      <c r="AP8581" s="62"/>
      <c r="AQ8581" s="61"/>
      <c r="AR8581" s="61"/>
      <c r="AS8581" s="61"/>
      <c r="AT8581" s="61"/>
      <c r="AU8581" s="61"/>
      <c r="AV8581" s="61"/>
      <c r="AW8581" s="60"/>
    </row>
    <row r="8582" s="59" customFormat="1" customHeight="1" spans="1:49">
      <c r="A8582" s="60"/>
      <c r="B8582" s="60"/>
      <c r="C8582" s="60"/>
      <c r="D8582" s="60"/>
      <c r="H8582" s="61"/>
      <c r="I8582" s="61"/>
      <c r="J8582" s="61"/>
      <c r="K8582" s="61"/>
      <c r="L8582" s="61"/>
      <c r="M8582" s="61"/>
      <c r="N8582" s="61"/>
      <c r="O8582" s="61"/>
      <c r="P8582" s="61"/>
      <c r="Q8582" s="61"/>
      <c r="R8582" s="61"/>
      <c r="S8582" s="61"/>
      <c r="T8582" s="61"/>
      <c r="U8582" s="61"/>
      <c r="V8582" s="61"/>
      <c r="W8582" s="61"/>
      <c r="X8582" s="61"/>
      <c r="Y8582" s="61"/>
      <c r="Z8582" s="61"/>
      <c r="AA8582" s="61"/>
      <c r="AB8582" s="61"/>
      <c r="AC8582" s="61"/>
      <c r="AD8582" s="61"/>
      <c r="AE8582" s="61"/>
      <c r="AF8582" s="61"/>
      <c r="AG8582" s="61"/>
      <c r="AH8582" s="61"/>
      <c r="AI8582" s="61"/>
      <c r="AJ8582" s="61"/>
      <c r="AK8582" s="61"/>
      <c r="AL8582" s="61"/>
      <c r="AM8582" s="61"/>
      <c r="AN8582" s="61"/>
      <c r="AO8582" s="61"/>
      <c r="AP8582" s="62"/>
      <c r="AQ8582" s="61"/>
      <c r="AR8582" s="61"/>
      <c r="AS8582" s="61"/>
      <c r="AT8582" s="61"/>
      <c r="AU8582" s="61"/>
      <c r="AV8582" s="61"/>
      <c r="AW8582" s="60"/>
    </row>
    <row r="8583" s="59" customFormat="1" customHeight="1" spans="1:49">
      <c r="A8583" s="60"/>
      <c r="B8583" s="60"/>
      <c r="C8583" s="60"/>
      <c r="D8583" s="60"/>
      <c r="H8583" s="61"/>
      <c r="I8583" s="61"/>
      <c r="J8583" s="61"/>
      <c r="K8583" s="61"/>
      <c r="L8583" s="61"/>
      <c r="M8583" s="61"/>
      <c r="N8583" s="61"/>
      <c r="O8583" s="61"/>
      <c r="P8583" s="61"/>
      <c r="Q8583" s="61"/>
      <c r="R8583" s="61"/>
      <c r="S8583" s="61"/>
      <c r="T8583" s="61"/>
      <c r="U8583" s="61"/>
      <c r="V8583" s="61"/>
      <c r="W8583" s="61"/>
      <c r="X8583" s="61"/>
      <c r="Y8583" s="61"/>
      <c r="Z8583" s="61"/>
      <c r="AA8583" s="61"/>
      <c r="AB8583" s="61"/>
      <c r="AC8583" s="61"/>
      <c r="AD8583" s="61"/>
      <c r="AE8583" s="61"/>
      <c r="AF8583" s="61"/>
      <c r="AG8583" s="61"/>
      <c r="AH8583" s="61"/>
      <c r="AI8583" s="61"/>
      <c r="AJ8583" s="61"/>
      <c r="AK8583" s="61"/>
      <c r="AL8583" s="61"/>
      <c r="AM8583" s="61"/>
      <c r="AN8583" s="61"/>
      <c r="AO8583" s="61"/>
      <c r="AP8583" s="62"/>
      <c r="AQ8583" s="61"/>
      <c r="AR8583" s="61"/>
      <c r="AS8583" s="61"/>
      <c r="AT8583" s="61"/>
      <c r="AU8583" s="61"/>
      <c r="AV8583" s="61"/>
      <c r="AW8583" s="60"/>
    </row>
    <row r="8584" s="59" customFormat="1" customHeight="1" spans="1:49">
      <c r="A8584" s="60"/>
      <c r="B8584" s="60"/>
      <c r="C8584" s="60"/>
      <c r="D8584" s="60"/>
      <c r="H8584" s="61"/>
      <c r="I8584" s="61"/>
      <c r="J8584" s="61"/>
      <c r="K8584" s="61"/>
      <c r="L8584" s="61"/>
      <c r="M8584" s="61"/>
      <c r="N8584" s="61"/>
      <c r="O8584" s="61"/>
      <c r="P8584" s="61"/>
      <c r="Q8584" s="61"/>
      <c r="R8584" s="61"/>
      <c r="S8584" s="61"/>
      <c r="T8584" s="61"/>
      <c r="U8584" s="61"/>
      <c r="V8584" s="61"/>
      <c r="W8584" s="61"/>
      <c r="X8584" s="61"/>
      <c r="Y8584" s="61"/>
      <c r="Z8584" s="61"/>
      <c r="AA8584" s="61"/>
      <c r="AB8584" s="61"/>
      <c r="AC8584" s="61"/>
      <c r="AD8584" s="61"/>
      <c r="AE8584" s="61"/>
      <c r="AF8584" s="61"/>
      <c r="AG8584" s="61"/>
      <c r="AH8584" s="61"/>
      <c r="AI8584" s="61"/>
      <c r="AJ8584" s="61"/>
      <c r="AK8584" s="61"/>
      <c r="AL8584" s="61"/>
      <c r="AM8584" s="61"/>
      <c r="AN8584" s="61"/>
      <c r="AO8584" s="61"/>
      <c r="AP8584" s="62"/>
      <c r="AQ8584" s="61"/>
      <c r="AR8584" s="61"/>
      <c r="AS8584" s="61"/>
      <c r="AT8584" s="61"/>
      <c r="AU8584" s="61"/>
      <c r="AV8584" s="61"/>
      <c r="AW8584" s="60"/>
    </row>
    <row r="8585" s="59" customFormat="1" customHeight="1" spans="1:49">
      <c r="A8585" s="60"/>
      <c r="B8585" s="60"/>
      <c r="C8585" s="60"/>
      <c r="D8585" s="60"/>
      <c r="H8585" s="61"/>
      <c r="I8585" s="61"/>
      <c r="J8585" s="61"/>
      <c r="K8585" s="61"/>
      <c r="L8585" s="61"/>
      <c r="M8585" s="61"/>
      <c r="N8585" s="61"/>
      <c r="O8585" s="61"/>
      <c r="P8585" s="61"/>
      <c r="Q8585" s="61"/>
      <c r="R8585" s="61"/>
      <c r="S8585" s="61"/>
      <c r="T8585" s="61"/>
      <c r="U8585" s="61"/>
      <c r="V8585" s="61"/>
      <c r="W8585" s="61"/>
      <c r="X8585" s="61"/>
      <c r="Y8585" s="61"/>
      <c r="Z8585" s="61"/>
      <c r="AA8585" s="61"/>
      <c r="AB8585" s="61"/>
      <c r="AC8585" s="61"/>
      <c r="AD8585" s="61"/>
      <c r="AE8585" s="61"/>
      <c r="AF8585" s="61"/>
      <c r="AG8585" s="61"/>
      <c r="AH8585" s="61"/>
      <c r="AI8585" s="61"/>
      <c r="AJ8585" s="61"/>
      <c r="AK8585" s="61"/>
      <c r="AL8585" s="61"/>
      <c r="AM8585" s="61"/>
      <c r="AN8585" s="61"/>
      <c r="AO8585" s="61"/>
      <c r="AP8585" s="62"/>
      <c r="AQ8585" s="61"/>
      <c r="AR8585" s="61"/>
      <c r="AS8585" s="61"/>
      <c r="AT8585" s="61"/>
      <c r="AU8585" s="61"/>
      <c r="AV8585" s="61"/>
      <c r="AW8585" s="60"/>
    </row>
    <row r="8586" s="59" customFormat="1" customHeight="1" spans="1:49">
      <c r="A8586" s="60"/>
      <c r="B8586" s="60"/>
      <c r="C8586" s="60"/>
      <c r="D8586" s="60"/>
      <c r="H8586" s="61"/>
      <c r="I8586" s="61"/>
      <c r="J8586" s="61"/>
      <c r="K8586" s="61"/>
      <c r="L8586" s="61"/>
      <c r="M8586" s="61"/>
      <c r="N8586" s="61"/>
      <c r="O8586" s="61"/>
      <c r="P8586" s="61"/>
      <c r="Q8586" s="61"/>
      <c r="R8586" s="61"/>
      <c r="S8586" s="61"/>
      <c r="T8586" s="61"/>
      <c r="U8586" s="61"/>
      <c r="V8586" s="61"/>
      <c r="W8586" s="61"/>
      <c r="X8586" s="61"/>
      <c r="Y8586" s="61"/>
      <c r="Z8586" s="61"/>
      <c r="AA8586" s="61"/>
      <c r="AB8586" s="61"/>
      <c r="AC8586" s="61"/>
      <c r="AD8586" s="61"/>
      <c r="AE8586" s="61"/>
      <c r="AF8586" s="61"/>
      <c r="AG8586" s="61"/>
      <c r="AH8586" s="61"/>
      <c r="AI8586" s="61"/>
      <c r="AJ8586" s="61"/>
      <c r="AK8586" s="61"/>
      <c r="AL8586" s="61"/>
      <c r="AM8586" s="61"/>
      <c r="AN8586" s="61"/>
      <c r="AO8586" s="61"/>
      <c r="AP8586" s="62"/>
      <c r="AQ8586" s="61"/>
      <c r="AR8586" s="61"/>
      <c r="AS8586" s="61"/>
      <c r="AT8586" s="61"/>
      <c r="AU8586" s="61"/>
      <c r="AV8586" s="61"/>
      <c r="AW8586" s="60"/>
    </row>
    <row r="8587" s="59" customFormat="1" customHeight="1" spans="1:49">
      <c r="A8587" s="60"/>
      <c r="B8587" s="60"/>
      <c r="C8587" s="60"/>
      <c r="D8587" s="60"/>
      <c r="H8587" s="61"/>
      <c r="I8587" s="61"/>
      <c r="J8587" s="61"/>
      <c r="K8587" s="61"/>
      <c r="L8587" s="61"/>
      <c r="M8587" s="61"/>
      <c r="N8587" s="61"/>
      <c r="O8587" s="61"/>
      <c r="P8587" s="61"/>
      <c r="Q8587" s="61"/>
      <c r="R8587" s="61"/>
      <c r="S8587" s="61"/>
      <c r="T8587" s="61"/>
      <c r="U8587" s="61"/>
      <c r="V8587" s="61"/>
      <c r="W8587" s="61"/>
      <c r="X8587" s="61"/>
      <c r="Y8587" s="61"/>
      <c r="Z8587" s="61"/>
      <c r="AA8587" s="61"/>
      <c r="AB8587" s="61"/>
      <c r="AC8587" s="61"/>
      <c r="AD8587" s="61"/>
      <c r="AE8587" s="61"/>
      <c r="AF8587" s="61"/>
      <c r="AG8587" s="61"/>
      <c r="AH8587" s="61"/>
      <c r="AI8587" s="61"/>
      <c r="AJ8587" s="61"/>
      <c r="AK8587" s="61"/>
      <c r="AL8587" s="61"/>
      <c r="AM8587" s="61"/>
      <c r="AN8587" s="61"/>
      <c r="AO8587" s="61"/>
      <c r="AP8587" s="62"/>
      <c r="AQ8587" s="61"/>
      <c r="AR8587" s="61"/>
      <c r="AS8587" s="61"/>
      <c r="AT8587" s="61"/>
      <c r="AU8587" s="61"/>
      <c r="AV8587" s="61"/>
      <c r="AW8587" s="60"/>
    </row>
    <row r="8588" s="59" customFormat="1" customHeight="1" spans="1:49">
      <c r="A8588" s="60"/>
      <c r="B8588" s="60"/>
      <c r="C8588" s="60"/>
      <c r="D8588" s="60"/>
      <c r="H8588" s="61"/>
      <c r="I8588" s="61"/>
      <c r="J8588" s="61"/>
      <c r="K8588" s="61"/>
      <c r="L8588" s="61"/>
      <c r="M8588" s="61"/>
      <c r="N8588" s="61"/>
      <c r="O8588" s="61"/>
      <c r="P8588" s="61"/>
      <c r="Q8588" s="61"/>
      <c r="R8588" s="61"/>
      <c r="S8588" s="61"/>
      <c r="T8588" s="61"/>
      <c r="U8588" s="61"/>
      <c r="V8588" s="61"/>
      <c r="W8588" s="61"/>
      <c r="X8588" s="61"/>
      <c r="Y8588" s="61"/>
      <c r="Z8588" s="61"/>
      <c r="AA8588" s="61"/>
      <c r="AB8588" s="61"/>
      <c r="AC8588" s="61"/>
      <c r="AD8588" s="61"/>
      <c r="AE8588" s="61"/>
      <c r="AF8588" s="61"/>
      <c r="AG8588" s="61"/>
      <c r="AH8588" s="61"/>
      <c r="AI8588" s="61"/>
      <c r="AJ8588" s="61"/>
      <c r="AK8588" s="61"/>
      <c r="AL8588" s="61"/>
      <c r="AM8588" s="61"/>
      <c r="AN8588" s="61"/>
      <c r="AO8588" s="61"/>
      <c r="AP8588" s="62"/>
      <c r="AQ8588" s="61"/>
      <c r="AR8588" s="61"/>
      <c r="AS8588" s="61"/>
      <c r="AT8588" s="61"/>
      <c r="AU8588" s="61"/>
      <c r="AV8588" s="61"/>
      <c r="AW8588" s="60"/>
    </row>
    <row r="8589" s="59" customFormat="1" customHeight="1" spans="1:49">
      <c r="A8589" s="60"/>
      <c r="B8589" s="60"/>
      <c r="C8589" s="60"/>
      <c r="D8589" s="60"/>
      <c r="H8589" s="61"/>
      <c r="I8589" s="61"/>
      <c r="J8589" s="61"/>
      <c r="K8589" s="61"/>
      <c r="L8589" s="61"/>
      <c r="M8589" s="61"/>
      <c r="N8589" s="61"/>
      <c r="O8589" s="61"/>
      <c r="P8589" s="61"/>
      <c r="Q8589" s="61"/>
      <c r="R8589" s="61"/>
      <c r="S8589" s="61"/>
      <c r="T8589" s="61"/>
      <c r="U8589" s="61"/>
      <c r="V8589" s="61"/>
      <c r="W8589" s="61"/>
      <c r="X8589" s="61"/>
      <c r="Y8589" s="61"/>
      <c r="Z8589" s="61"/>
      <c r="AA8589" s="61"/>
      <c r="AB8589" s="61"/>
      <c r="AC8589" s="61"/>
      <c r="AD8589" s="61"/>
      <c r="AE8589" s="61"/>
      <c r="AF8589" s="61"/>
      <c r="AG8589" s="61"/>
      <c r="AH8589" s="61"/>
      <c r="AI8589" s="61"/>
      <c r="AJ8589" s="61"/>
      <c r="AK8589" s="61"/>
      <c r="AL8589" s="61"/>
      <c r="AM8589" s="61"/>
      <c r="AN8589" s="61"/>
      <c r="AO8589" s="61"/>
      <c r="AP8589" s="62"/>
      <c r="AQ8589" s="61"/>
      <c r="AR8589" s="61"/>
      <c r="AS8589" s="61"/>
      <c r="AT8589" s="61"/>
      <c r="AU8589" s="61"/>
      <c r="AV8589" s="61"/>
      <c r="AW8589" s="60"/>
    </row>
    <row r="8590" s="59" customFormat="1" customHeight="1" spans="1:49">
      <c r="A8590" s="60"/>
      <c r="B8590" s="60"/>
      <c r="C8590" s="60"/>
      <c r="D8590" s="60"/>
      <c r="H8590" s="61"/>
      <c r="I8590" s="61"/>
      <c r="J8590" s="61"/>
      <c r="K8590" s="61"/>
      <c r="L8590" s="61"/>
      <c r="M8590" s="61"/>
      <c r="N8590" s="61"/>
      <c r="O8590" s="61"/>
      <c r="P8590" s="61"/>
      <c r="Q8590" s="61"/>
      <c r="R8590" s="61"/>
      <c r="S8590" s="61"/>
      <c r="T8590" s="61"/>
      <c r="U8590" s="61"/>
      <c r="V8590" s="61"/>
      <c r="W8590" s="61"/>
      <c r="X8590" s="61"/>
      <c r="Y8590" s="61"/>
      <c r="Z8590" s="61"/>
      <c r="AA8590" s="61"/>
      <c r="AB8590" s="61"/>
      <c r="AC8590" s="61"/>
      <c r="AD8590" s="61"/>
      <c r="AE8590" s="61"/>
      <c r="AF8590" s="61"/>
      <c r="AG8590" s="61"/>
      <c r="AH8590" s="61"/>
      <c r="AI8590" s="61"/>
      <c r="AJ8590" s="61"/>
      <c r="AK8590" s="61"/>
      <c r="AL8590" s="61"/>
      <c r="AM8590" s="61"/>
      <c r="AN8590" s="61"/>
      <c r="AO8590" s="61"/>
      <c r="AP8590" s="62"/>
      <c r="AQ8590" s="61"/>
      <c r="AR8590" s="61"/>
      <c r="AS8590" s="61"/>
      <c r="AT8590" s="61"/>
      <c r="AU8590" s="61"/>
      <c r="AV8590" s="61"/>
      <c r="AW8590" s="60"/>
    </row>
    <row r="8591" s="59" customFormat="1" customHeight="1" spans="1:49">
      <c r="A8591" s="60"/>
      <c r="B8591" s="60"/>
      <c r="C8591" s="60"/>
      <c r="D8591" s="60"/>
      <c r="H8591" s="61"/>
      <c r="I8591" s="61"/>
      <c r="J8591" s="61"/>
      <c r="K8591" s="61"/>
      <c r="L8591" s="61"/>
      <c r="M8591" s="61"/>
      <c r="N8591" s="61"/>
      <c r="O8591" s="61"/>
      <c r="P8591" s="61"/>
      <c r="Q8591" s="61"/>
      <c r="R8591" s="61"/>
      <c r="S8591" s="61"/>
      <c r="T8591" s="61"/>
      <c r="U8591" s="61"/>
      <c r="V8591" s="61"/>
      <c r="W8591" s="61"/>
      <c r="X8591" s="61"/>
      <c r="Y8591" s="61"/>
      <c r="Z8591" s="61"/>
      <c r="AA8591" s="61"/>
      <c r="AB8591" s="61"/>
      <c r="AC8591" s="61"/>
      <c r="AD8591" s="61"/>
      <c r="AE8591" s="61"/>
      <c r="AF8591" s="61"/>
      <c r="AG8591" s="61"/>
      <c r="AH8591" s="61"/>
      <c r="AI8591" s="61"/>
      <c r="AJ8591" s="61"/>
      <c r="AK8591" s="61"/>
      <c r="AL8591" s="61"/>
      <c r="AM8591" s="61"/>
      <c r="AN8591" s="61"/>
      <c r="AO8591" s="61"/>
      <c r="AP8591" s="62"/>
      <c r="AQ8591" s="61"/>
      <c r="AR8591" s="61"/>
      <c r="AS8591" s="61"/>
      <c r="AT8591" s="61"/>
      <c r="AU8591" s="61"/>
      <c r="AV8591" s="61"/>
      <c r="AW8591" s="60"/>
    </row>
    <row r="8592" s="59" customFormat="1" customHeight="1" spans="1:49">
      <c r="A8592" s="60"/>
      <c r="B8592" s="60"/>
      <c r="C8592" s="60"/>
      <c r="D8592" s="60"/>
      <c r="H8592" s="61"/>
      <c r="I8592" s="61"/>
      <c r="J8592" s="61"/>
      <c r="K8592" s="61"/>
      <c r="L8592" s="61"/>
      <c r="M8592" s="61"/>
      <c r="N8592" s="61"/>
      <c r="O8592" s="61"/>
      <c r="P8592" s="61"/>
      <c r="Q8592" s="61"/>
      <c r="R8592" s="61"/>
      <c r="S8592" s="61"/>
      <c r="T8592" s="61"/>
      <c r="U8592" s="61"/>
      <c r="V8592" s="61"/>
      <c r="W8592" s="61"/>
      <c r="X8592" s="61"/>
      <c r="Y8592" s="61"/>
      <c r="Z8592" s="61"/>
      <c r="AA8592" s="61"/>
      <c r="AB8592" s="61"/>
      <c r="AC8592" s="61"/>
      <c r="AD8592" s="61"/>
      <c r="AE8592" s="61"/>
      <c r="AF8592" s="61"/>
      <c r="AG8592" s="61"/>
      <c r="AH8592" s="61"/>
      <c r="AI8592" s="61"/>
      <c r="AJ8592" s="61"/>
      <c r="AK8592" s="61"/>
      <c r="AL8592" s="61"/>
      <c r="AM8592" s="61"/>
      <c r="AN8592" s="61"/>
      <c r="AO8592" s="61"/>
      <c r="AP8592" s="62"/>
      <c r="AQ8592" s="61"/>
      <c r="AR8592" s="61"/>
      <c r="AS8592" s="61"/>
      <c r="AT8592" s="61"/>
      <c r="AU8592" s="61"/>
      <c r="AV8592" s="61"/>
      <c r="AW8592" s="60"/>
    </row>
    <row r="8593" s="59" customFormat="1" customHeight="1" spans="1:49">
      <c r="A8593" s="60"/>
      <c r="B8593" s="60"/>
      <c r="C8593" s="60"/>
      <c r="D8593" s="60"/>
      <c r="H8593" s="61"/>
      <c r="I8593" s="61"/>
      <c r="J8593" s="61"/>
      <c r="K8593" s="61"/>
      <c r="L8593" s="61"/>
      <c r="M8593" s="61"/>
      <c r="N8593" s="61"/>
      <c r="O8593" s="61"/>
      <c r="P8593" s="61"/>
      <c r="Q8593" s="61"/>
      <c r="R8593" s="61"/>
      <c r="S8593" s="61"/>
      <c r="T8593" s="61"/>
      <c r="U8593" s="61"/>
      <c r="V8593" s="61"/>
      <c r="W8593" s="61"/>
      <c r="X8593" s="61"/>
      <c r="Y8593" s="61"/>
      <c r="Z8593" s="61"/>
      <c r="AA8593" s="61"/>
      <c r="AB8593" s="61"/>
      <c r="AC8593" s="61"/>
      <c r="AD8593" s="61"/>
      <c r="AE8593" s="61"/>
      <c r="AF8593" s="61"/>
      <c r="AG8593" s="61"/>
      <c r="AH8593" s="61"/>
      <c r="AI8593" s="61"/>
      <c r="AJ8593" s="61"/>
      <c r="AK8593" s="61"/>
      <c r="AL8593" s="61"/>
      <c r="AM8593" s="61"/>
      <c r="AN8593" s="61"/>
      <c r="AO8593" s="61"/>
      <c r="AP8593" s="62"/>
      <c r="AQ8593" s="61"/>
      <c r="AR8593" s="61"/>
      <c r="AS8593" s="61"/>
      <c r="AT8593" s="61"/>
      <c r="AU8593" s="61"/>
      <c r="AV8593" s="61"/>
      <c r="AW8593" s="60"/>
    </row>
    <row r="8594" s="59" customFormat="1" customHeight="1" spans="1:49">
      <c r="A8594" s="60"/>
      <c r="B8594" s="60"/>
      <c r="C8594" s="60"/>
      <c r="D8594" s="60"/>
      <c r="H8594" s="61"/>
      <c r="I8594" s="61"/>
      <c r="J8594" s="61"/>
      <c r="K8594" s="61"/>
      <c r="L8594" s="61"/>
      <c r="M8594" s="61"/>
      <c r="N8594" s="61"/>
      <c r="O8594" s="61"/>
      <c r="P8594" s="61"/>
      <c r="Q8594" s="61"/>
      <c r="R8594" s="61"/>
      <c r="S8594" s="61"/>
      <c r="T8594" s="61"/>
      <c r="U8594" s="61"/>
      <c r="V8594" s="61"/>
      <c r="W8594" s="61"/>
      <c r="X8594" s="61"/>
      <c r="Y8594" s="61"/>
      <c r="Z8594" s="61"/>
      <c r="AA8594" s="61"/>
      <c r="AB8594" s="61"/>
      <c r="AC8594" s="61"/>
      <c r="AD8594" s="61"/>
      <c r="AE8594" s="61"/>
      <c r="AF8594" s="61"/>
      <c r="AG8594" s="61"/>
      <c r="AH8594" s="61"/>
      <c r="AI8594" s="61"/>
      <c r="AJ8594" s="61"/>
      <c r="AK8594" s="61"/>
      <c r="AL8594" s="61"/>
      <c r="AM8594" s="61"/>
      <c r="AN8594" s="61"/>
      <c r="AO8594" s="61"/>
      <c r="AP8594" s="62"/>
      <c r="AQ8594" s="61"/>
      <c r="AR8594" s="61"/>
      <c r="AS8594" s="61"/>
      <c r="AT8594" s="61"/>
      <c r="AU8594" s="61"/>
      <c r="AV8594" s="61"/>
      <c r="AW8594" s="60"/>
    </row>
    <row r="8595" s="59" customFormat="1" customHeight="1" spans="1:49">
      <c r="A8595" s="60"/>
      <c r="B8595" s="60"/>
      <c r="C8595" s="60"/>
      <c r="D8595" s="60"/>
      <c r="H8595" s="61"/>
      <c r="I8595" s="61"/>
      <c r="J8595" s="61"/>
      <c r="K8595" s="61"/>
      <c r="L8595" s="61"/>
      <c r="M8595" s="61"/>
      <c r="N8595" s="61"/>
      <c r="O8595" s="61"/>
      <c r="P8595" s="61"/>
      <c r="Q8595" s="61"/>
      <c r="R8595" s="61"/>
      <c r="S8595" s="61"/>
      <c r="T8595" s="61"/>
      <c r="U8595" s="61"/>
      <c r="V8595" s="61"/>
      <c r="W8595" s="61"/>
      <c r="X8595" s="61"/>
      <c r="Y8595" s="61"/>
      <c r="Z8595" s="61"/>
      <c r="AA8595" s="61"/>
      <c r="AB8595" s="61"/>
      <c r="AC8595" s="61"/>
      <c r="AD8595" s="61"/>
      <c r="AE8595" s="61"/>
      <c r="AF8595" s="61"/>
      <c r="AG8595" s="61"/>
      <c r="AH8595" s="61"/>
      <c r="AI8595" s="61"/>
      <c r="AJ8595" s="61"/>
      <c r="AK8595" s="61"/>
      <c r="AL8595" s="61"/>
      <c r="AM8595" s="61"/>
      <c r="AN8595" s="61"/>
      <c r="AO8595" s="61"/>
      <c r="AP8595" s="62"/>
      <c r="AQ8595" s="61"/>
      <c r="AR8595" s="61"/>
      <c r="AS8595" s="61"/>
      <c r="AT8595" s="61"/>
      <c r="AU8595" s="61"/>
      <c r="AV8595" s="61"/>
      <c r="AW8595" s="60"/>
    </row>
    <row r="8596" s="59" customFormat="1" customHeight="1" spans="1:49">
      <c r="A8596" s="60"/>
      <c r="B8596" s="60"/>
      <c r="C8596" s="60"/>
      <c r="D8596" s="60"/>
      <c r="H8596" s="61"/>
      <c r="I8596" s="61"/>
      <c r="J8596" s="61"/>
      <c r="K8596" s="61"/>
      <c r="L8596" s="61"/>
      <c r="M8596" s="61"/>
      <c r="N8596" s="61"/>
      <c r="O8596" s="61"/>
      <c r="P8596" s="61"/>
      <c r="Q8596" s="61"/>
      <c r="R8596" s="61"/>
      <c r="S8596" s="61"/>
      <c r="T8596" s="61"/>
      <c r="U8596" s="61"/>
      <c r="V8596" s="61"/>
      <c r="W8596" s="61"/>
      <c r="X8596" s="61"/>
      <c r="Y8596" s="61"/>
      <c r="Z8596" s="61"/>
      <c r="AA8596" s="61"/>
      <c r="AB8596" s="61"/>
      <c r="AC8596" s="61"/>
      <c r="AD8596" s="61"/>
      <c r="AE8596" s="61"/>
      <c r="AF8596" s="61"/>
      <c r="AG8596" s="61"/>
      <c r="AH8596" s="61"/>
      <c r="AI8596" s="61"/>
      <c r="AJ8596" s="61"/>
      <c r="AK8596" s="61"/>
      <c r="AL8596" s="61"/>
      <c r="AM8596" s="61"/>
      <c r="AN8596" s="61"/>
      <c r="AO8596" s="61"/>
      <c r="AP8596" s="62"/>
      <c r="AQ8596" s="61"/>
      <c r="AR8596" s="61"/>
      <c r="AS8596" s="61"/>
      <c r="AT8596" s="61"/>
      <c r="AU8596" s="61"/>
      <c r="AV8596" s="61"/>
      <c r="AW8596" s="60"/>
    </row>
    <row r="8597" s="59" customFormat="1" customHeight="1" spans="1:49">
      <c r="A8597" s="60"/>
      <c r="B8597" s="60"/>
      <c r="C8597" s="60"/>
      <c r="D8597" s="60"/>
      <c r="H8597" s="61"/>
      <c r="I8597" s="61"/>
      <c r="J8597" s="61"/>
      <c r="K8597" s="61"/>
      <c r="L8597" s="61"/>
      <c r="M8597" s="61"/>
      <c r="N8597" s="61"/>
      <c r="O8597" s="61"/>
      <c r="P8597" s="61"/>
      <c r="Q8597" s="61"/>
      <c r="R8597" s="61"/>
      <c r="S8597" s="61"/>
      <c r="T8597" s="61"/>
      <c r="U8597" s="61"/>
      <c r="V8597" s="61"/>
      <c r="W8597" s="61"/>
      <c r="X8597" s="61"/>
      <c r="Y8597" s="61"/>
      <c r="Z8597" s="61"/>
      <c r="AA8597" s="61"/>
      <c r="AB8597" s="61"/>
      <c r="AC8597" s="61"/>
      <c r="AD8597" s="61"/>
      <c r="AE8597" s="61"/>
      <c r="AF8597" s="61"/>
      <c r="AG8597" s="61"/>
      <c r="AH8597" s="61"/>
      <c r="AI8597" s="61"/>
      <c r="AJ8597" s="61"/>
      <c r="AK8597" s="61"/>
      <c r="AL8597" s="61"/>
      <c r="AM8597" s="61"/>
      <c r="AN8597" s="61"/>
      <c r="AO8597" s="61"/>
      <c r="AP8597" s="62"/>
      <c r="AQ8597" s="61"/>
      <c r="AR8597" s="61"/>
      <c r="AS8597" s="61"/>
      <c r="AT8597" s="61"/>
      <c r="AU8597" s="61"/>
      <c r="AV8597" s="61"/>
      <c r="AW8597" s="60"/>
    </row>
    <row r="8598" s="59" customFormat="1" customHeight="1" spans="1:49">
      <c r="A8598" s="60"/>
      <c r="B8598" s="60"/>
      <c r="C8598" s="60"/>
      <c r="D8598" s="60"/>
      <c r="H8598" s="61"/>
      <c r="I8598" s="61"/>
      <c r="J8598" s="61"/>
      <c r="K8598" s="61"/>
      <c r="L8598" s="61"/>
      <c r="M8598" s="61"/>
      <c r="N8598" s="61"/>
      <c r="O8598" s="61"/>
      <c r="P8598" s="61"/>
      <c r="Q8598" s="61"/>
      <c r="R8598" s="61"/>
      <c r="S8598" s="61"/>
      <c r="T8598" s="61"/>
      <c r="U8598" s="61"/>
      <c r="V8598" s="61"/>
      <c r="W8598" s="61"/>
      <c r="X8598" s="61"/>
      <c r="Y8598" s="61"/>
      <c r="Z8598" s="61"/>
      <c r="AA8598" s="61"/>
      <c r="AB8598" s="61"/>
      <c r="AC8598" s="61"/>
      <c r="AD8598" s="61"/>
      <c r="AE8598" s="61"/>
      <c r="AF8598" s="61"/>
      <c r="AG8598" s="61"/>
      <c r="AH8598" s="61"/>
      <c r="AI8598" s="61"/>
      <c r="AJ8598" s="61"/>
      <c r="AK8598" s="61"/>
      <c r="AL8598" s="61"/>
      <c r="AM8598" s="61"/>
      <c r="AN8598" s="61"/>
      <c r="AO8598" s="61"/>
      <c r="AP8598" s="62"/>
      <c r="AQ8598" s="61"/>
      <c r="AR8598" s="61"/>
      <c r="AS8598" s="61"/>
      <c r="AT8598" s="61"/>
      <c r="AU8598" s="61"/>
      <c r="AV8598" s="61"/>
      <c r="AW8598" s="60"/>
    </row>
    <row r="8599" s="59" customFormat="1" customHeight="1" spans="1:49">
      <c r="A8599" s="60"/>
      <c r="B8599" s="60"/>
      <c r="C8599" s="60"/>
      <c r="D8599" s="60"/>
      <c r="H8599" s="61"/>
      <c r="I8599" s="61"/>
      <c r="J8599" s="61"/>
      <c r="K8599" s="61"/>
      <c r="L8599" s="61"/>
      <c r="M8599" s="61"/>
      <c r="N8599" s="61"/>
      <c r="O8599" s="61"/>
      <c r="P8599" s="61"/>
      <c r="Q8599" s="61"/>
      <c r="R8599" s="61"/>
      <c r="S8599" s="61"/>
      <c r="T8599" s="61"/>
      <c r="U8599" s="61"/>
      <c r="V8599" s="61"/>
      <c r="W8599" s="61"/>
      <c r="X8599" s="61"/>
      <c r="Y8599" s="61"/>
      <c r="Z8599" s="61"/>
      <c r="AA8599" s="61"/>
      <c r="AB8599" s="61"/>
      <c r="AC8599" s="61"/>
      <c r="AD8599" s="61"/>
      <c r="AE8599" s="61"/>
      <c r="AF8599" s="61"/>
      <c r="AG8599" s="61"/>
      <c r="AH8599" s="61"/>
      <c r="AI8599" s="61"/>
      <c r="AJ8599" s="61"/>
      <c r="AK8599" s="61"/>
      <c r="AL8599" s="61"/>
      <c r="AM8599" s="61"/>
      <c r="AN8599" s="61"/>
      <c r="AO8599" s="61"/>
      <c r="AP8599" s="62"/>
      <c r="AQ8599" s="61"/>
      <c r="AR8599" s="61"/>
      <c r="AS8599" s="61"/>
      <c r="AT8599" s="61"/>
      <c r="AU8599" s="61"/>
      <c r="AV8599" s="61"/>
      <c r="AW8599" s="60"/>
    </row>
    <row r="8600" s="59" customFormat="1" customHeight="1" spans="1:49">
      <c r="A8600" s="60"/>
      <c r="B8600" s="60"/>
      <c r="C8600" s="60"/>
      <c r="D8600" s="60"/>
      <c r="H8600" s="61"/>
      <c r="I8600" s="61"/>
      <c r="J8600" s="61"/>
      <c r="K8600" s="61"/>
      <c r="L8600" s="61"/>
      <c r="M8600" s="61"/>
      <c r="N8600" s="61"/>
      <c r="O8600" s="61"/>
      <c r="P8600" s="61"/>
      <c r="Q8600" s="61"/>
      <c r="R8600" s="61"/>
      <c r="S8600" s="61"/>
      <c r="T8600" s="61"/>
      <c r="U8600" s="61"/>
      <c r="V8600" s="61"/>
      <c r="W8600" s="61"/>
      <c r="X8600" s="61"/>
      <c r="Y8600" s="61"/>
      <c r="Z8600" s="61"/>
      <c r="AA8600" s="61"/>
      <c r="AB8600" s="61"/>
      <c r="AC8600" s="61"/>
      <c r="AD8600" s="61"/>
      <c r="AE8600" s="61"/>
      <c r="AF8600" s="61"/>
      <c r="AG8600" s="61"/>
      <c r="AH8600" s="61"/>
      <c r="AI8600" s="61"/>
      <c r="AJ8600" s="61"/>
      <c r="AK8600" s="61"/>
      <c r="AL8600" s="61"/>
      <c r="AM8600" s="61"/>
      <c r="AN8600" s="61"/>
      <c r="AO8600" s="61"/>
      <c r="AP8600" s="62"/>
      <c r="AQ8600" s="61"/>
      <c r="AR8600" s="61"/>
      <c r="AS8600" s="61"/>
      <c r="AT8600" s="61"/>
      <c r="AU8600" s="61"/>
      <c r="AV8600" s="61"/>
      <c r="AW8600" s="60"/>
    </row>
    <row r="8601" s="59" customFormat="1" customHeight="1" spans="1:49">
      <c r="A8601" s="60"/>
      <c r="B8601" s="60"/>
      <c r="C8601" s="60"/>
      <c r="D8601" s="60"/>
      <c r="H8601" s="61"/>
      <c r="I8601" s="61"/>
      <c r="J8601" s="61"/>
      <c r="K8601" s="61"/>
      <c r="L8601" s="61"/>
      <c r="M8601" s="61"/>
      <c r="N8601" s="61"/>
      <c r="O8601" s="61"/>
      <c r="P8601" s="61"/>
      <c r="Q8601" s="61"/>
      <c r="R8601" s="61"/>
      <c r="S8601" s="61"/>
      <c r="T8601" s="61"/>
      <c r="U8601" s="61"/>
      <c r="V8601" s="61"/>
      <c r="W8601" s="61"/>
      <c r="X8601" s="61"/>
      <c r="Y8601" s="61"/>
      <c r="Z8601" s="61"/>
      <c r="AA8601" s="61"/>
      <c r="AB8601" s="61"/>
      <c r="AC8601" s="61"/>
      <c r="AD8601" s="61"/>
      <c r="AE8601" s="61"/>
      <c r="AF8601" s="61"/>
      <c r="AG8601" s="61"/>
      <c r="AH8601" s="61"/>
      <c r="AI8601" s="61"/>
      <c r="AJ8601" s="61"/>
      <c r="AK8601" s="61"/>
      <c r="AL8601" s="61"/>
      <c r="AM8601" s="61"/>
      <c r="AN8601" s="61"/>
      <c r="AO8601" s="61"/>
      <c r="AP8601" s="62"/>
      <c r="AQ8601" s="61"/>
      <c r="AR8601" s="61"/>
      <c r="AS8601" s="61"/>
      <c r="AT8601" s="61"/>
      <c r="AU8601" s="61"/>
      <c r="AV8601" s="61"/>
      <c r="AW8601" s="60"/>
    </row>
    <row r="8602" s="59" customFormat="1" customHeight="1" spans="1:49">
      <c r="A8602" s="60"/>
      <c r="B8602" s="60"/>
      <c r="C8602" s="60"/>
      <c r="D8602" s="60"/>
      <c r="H8602" s="61"/>
      <c r="I8602" s="61"/>
      <c r="J8602" s="61"/>
      <c r="K8602" s="61"/>
      <c r="L8602" s="61"/>
      <c r="M8602" s="61"/>
      <c r="N8602" s="61"/>
      <c r="O8602" s="61"/>
      <c r="P8602" s="61"/>
      <c r="Q8602" s="61"/>
      <c r="R8602" s="61"/>
      <c r="S8602" s="61"/>
      <c r="T8602" s="61"/>
      <c r="U8602" s="61"/>
      <c r="V8602" s="61"/>
      <c r="W8602" s="61"/>
      <c r="X8602" s="61"/>
      <c r="Y8602" s="61"/>
      <c r="Z8602" s="61"/>
      <c r="AA8602" s="61"/>
      <c r="AB8602" s="61"/>
      <c r="AC8602" s="61"/>
      <c r="AD8602" s="61"/>
      <c r="AE8602" s="61"/>
      <c r="AF8602" s="61"/>
      <c r="AG8602" s="61"/>
      <c r="AH8602" s="61"/>
      <c r="AI8602" s="61"/>
      <c r="AJ8602" s="61"/>
      <c r="AK8602" s="61"/>
      <c r="AL8602" s="61"/>
      <c r="AM8602" s="61"/>
      <c r="AN8602" s="61"/>
      <c r="AO8602" s="61"/>
      <c r="AP8602" s="62"/>
      <c r="AQ8602" s="61"/>
      <c r="AR8602" s="61"/>
      <c r="AS8602" s="61"/>
      <c r="AT8602" s="61"/>
      <c r="AU8602" s="61"/>
      <c r="AV8602" s="61"/>
      <c r="AW8602" s="60"/>
    </row>
    <row r="8603" s="59" customFormat="1" customHeight="1" spans="1:49">
      <c r="A8603" s="60"/>
      <c r="B8603" s="60"/>
      <c r="C8603" s="60"/>
      <c r="D8603" s="60"/>
      <c r="H8603" s="61"/>
      <c r="I8603" s="61"/>
      <c r="J8603" s="61"/>
      <c r="K8603" s="61"/>
      <c r="L8603" s="61"/>
      <c r="M8603" s="61"/>
      <c r="N8603" s="61"/>
      <c r="O8603" s="61"/>
      <c r="P8603" s="61"/>
      <c r="Q8603" s="61"/>
      <c r="R8603" s="61"/>
      <c r="S8603" s="61"/>
      <c r="T8603" s="61"/>
      <c r="U8603" s="61"/>
      <c r="V8603" s="61"/>
      <c r="W8603" s="61"/>
      <c r="X8603" s="61"/>
      <c r="Y8603" s="61"/>
      <c r="Z8603" s="61"/>
      <c r="AA8603" s="61"/>
      <c r="AB8603" s="61"/>
      <c r="AC8603" s="61"/>
      <c r="AD8603" s="61"/>
      <c r="AE8603" s="61"/>
      <c r="AF8603" s="61"/>
      <c r="AG8603" s="61"/>
      <c r="AH8603" s="61"/>
      <c r="AI8603" s="61"/>
      <c r="AJ8603" s="61"/>
      <c r="AK8603" s="61"/>
      <c r="AL8603" s="61"/>
      <c r="AM8603" s="61"/>
      <c r="AN8603" s="61"/>
      <c r="AO8603" s="61"/>
      <c r="AP8603" s="62"/>
      <c r="AQ8603" s="61"/>
      <c r="AR8603" s="61"/>
      <c r="AS8603" s="61"/>
      <c r="AT8603" s="61"/>
      <c r="AU8603" s="61"/>
      <c r="AV8603" s="61"/>
      <c r="AW8603" s="60"/>
    </row>
    <row r="8604" s="59" customFormat="1" customHeight="1" spans="1:49">
      <c r="A8604" s="60"/>
      <c r="B8604" s="60"/>
      <c r="C8604" s="60"/>
      <c r="D8604" s="60"/>
      <c r="H8604" s="61"/>
      <c r="I8604" s="61"/>
      <c r="J8604" s="61"/>
      <c r="K8604" s="61"/>
      <c r="L8604" s="61"/>
      <c r="M8604" s="61"/>
      <c r="N8604" s="61"/>
      <c r="O8604" s="61"/>
      <c r="P8604" s="61"/>
      <c r="Q8604" s="61"/>
      <c r="R8604" s="61"/>
      <c r="S8604" s="61"/>
      <c r="T8604" s="61"/>
      <c r="U8604" s="61"/>
      <c r="V8604" s="61"/>
      <c r="W8604" s="61"/>
      <c r="X8604" s="61"/>
      <c r="Y8604" s="61"/>
      <c r="Z8604" s="61"/>
      <c r="AA8604" s="61"/>
      <c r="AB8604" s="61"/>
      <c r="AC8604" s="61"/>
      <c r="AD8604" s="61"/>
      <c r="AE8604" s="61"/>
      <c r="AF8604" s="61"/>
      <c r="AG8604" s="61"/>
      <c r="AH8604" s="61"/>
      <c r="AI8604" s="61"/>
      <c r="AJ8604" s="61"/>
      <c r="AK8604" s="61"/>
      <c r="AL8604" s="61"/>
      <c r="AM8604" s="61"/>
      <c r="AN8604" s="61"/>
      <c r="AO8604" s="61"/>
      <c r="AP8604" s="62"/>
      <c r="AQ8604" s="61"/>
      <c r="AR8604" s="61"/>
      <c r="AS8604" s="61"/>
      <c r="AT8604" s="61"/>
      <c r="AU8604" s="61"/>
      <c r="AV8604" s="61"/>
      <c r="AW8604" s="60"/>
    </row>
    <row r="8605" s="59" customFormat="1" customHeight="1" spans="1:49">
      <c r="A8605" s="60"/>
      <c r="B8605" s="60"/>
      <c r="C8605" s="60"/>
      <c r="D8605" s="60"/>
      <c r="H8605" s="61"/>
      <c r="I8605" s="61"/>
      <c r="J8605" s="61"/>
      <c r="K8605" s="61"/>
      <c r="L8605" s="61"/>
      <c r="M8605" s="61"/>
      <c r="N8605" s="61"/>
      <c r="O8605" s="61"/>
      <c r="P8605" s="61"/>
      <c r="Q8605" s="61"/>
      <c r="R8605" s="61"/>
      <c r="S8605" s="61"/>
      <c r="T8605" s="61"/>
      <c r="U8605" s="61"/>
      <c r="V8605" s="61"/>
      <c r="W8605" s="61"/>
      <c r="X8605" s="61"/>
      <c r="Y8605" s="61"/>
      <c r="Z8605" s="61"/>
      <c r="AA8605" s="61"/>
      <c r="AB8605" s="61"/>
      <c r="AC8605" s="61"/>
      <c r="AD8605" s="61"/>
      <c r="AE8605" s="61"/>
      <c r="AF8605" s="61"/>
      <c r="AG8605" s="61"/>
      <c r="AH8605" s="61"/>
      <c r="AI8605" s="61"/>
      <c r="AJ8605" s="61"/>
      <c r="AK8605" s="61"/>
      <c r="AL8605" s="61"/>
      <c r="AM8605" s="61"/>
      <c r="AN8605" s="61"/>
      <c r="AO8605" s="61"/>
      <c r="AP8605" s="62"/>
      <c r="AQ8605" s="61"/>
      <c r="AR8605" s="61"/>
      <c r="AS8605" s="61"/>
      <c r="AT8605" s="61"/>
      <c r="AU8605" s="61"/>
      <c r="AV8605" s="61"/>
      <c r="AW8605" s="60"/>
    </row>
    <row r="8606" s="59" customFormat="1" customHeight="1" spans="1:49">
      <c r="A8606" s="60"/>
      <c r="B8606" s="60"/>
      <c r="C8606" s="60"/>
      <c r="D8606" s="60"/>
      <c r="H8606" s="61"/>
      <c r="I8606" s="61"/>
      <c r="J8606" s="61"/>
      <c r="K8606" s="61"/>
      <c r="L8606" s="61"/>
      <c r="M8606" s="61"/>
      <c r="N8606" s="61"/>
      <c r="O8606" s="61"/>
      <c r="P8606" s="61"/>
      <c r="Q8606" s="61"/>
      <c r="R8606" s="61"/>
      <c r="S8606" s="61"/>
      <c r="T8606" s="61"/>
      <c r="U8606" s="61"/>
      <c r="V8606" s="61"/>
      <c r="W8606" s="61"/>
      <c r="X8606" s="61"/>
      <c r="Y8606" s="61"/>
      <c r="Z8606" s="61"/>
      <c r="AA8606" s="61"/>
      <c r="AB8606" s="61"/>
      <c r="AC8606" s="61"/>
      <c r="AD8606" s="61"/>
      <c r="AE8606" s="61"/>
      <c r="AF8606" s="61"/>
      <c r="AG8606" s="61"/>
      <c r="AH8606" s="61"/>
      <c r="AI8606" s="61"/>
      <c r="AJ8606" s="61"/>
      <c r="AK8606" s="61"/>
      <c r="AL8606" s="61"/>
      <c r="AM8606" s="61"/>
      <c r="AN8606" s="61"/>
      <c r="AO8606" s="61"/>
      <c r="AP8606" s="62"/>
      <c r="AQ8606" s="61"/>
      <c r="AR8606" s="61"/>
      <c r="AS8606" s="61"/>
      <c r="AT8606" s="61"/>
      <c r="AU8606" s="61"/>
      <c r="AV8606" s="61"/>
      <c r="AW8606" s="60"/>
    </row>
    <row r="8607" s="59" customFormat="1" customHeight="1" spans="1:49">
      <c r="A8607" s="60"/>
      <c r="B8607" s="60"/>
      <c r="C8607" s="60"/>
      <c r="D8607" s="60"/>
      <c r="H8607" s="61"/>
      <c r="I8607" s="61"/>
      <c r="J8607" s="61"/>
      <c r="K8607" s="61"/>
      <c r="L8607" s="61"/>
      <c r="M8607" s="61"/>
      <c r="N8607" s="61"/>
      <c r="O8607" s="61"/>
      <c r="P8607" s="61"/>
      <c r="Q8607" s="61"/>
      <c r="R8607" s="61"/>
      <c r="S8607" s="61"/>
      <c r="T8607" s="61"/>
      <c r="U8607" s="61"/>
      <c r="V8607" s="61"/>
      <c r="W8607" s="61"/>
      <c r="X8607" s="61"/>
      <c r="Y8607" s="61"/>
      <c r="Z8607" s="61"/>
      <c r="AA8607" s="61"/>
      <c r="AB8607" s="61"/>
      <c r="AC8607" s="61"/>
      <c r="AD8607" s="61"/>
      <c r="AE8607" s="61"/>
      <c r="AF8607" s="61"/>
      <c r="AG8607" s="61"/>
      <c r="AH8607" s="61"/>
      <c r="AI8607" s="61"/>
      <c r="AJ8607" s="61"/>
      <c r="AK8607" s="61"/>
      <c r="AL8607" s="61"/>
      <c r="AM8607" s="61"/>
      <c r="AN8607" s="61"/>
      <c r="AO8607" s="61"/>
      <c r="AP8607" s="62"/>
      <c r="AQ8607" s="61"/>
      <c r="AR8607" s="61"/>
      <c r="AS8607" s="61"/>
      <c r="AT8607" s="61"/>
      <c r="AU8607" s="61"/>
      <c r="AV8607" s="61"/>
      <c r="AW8607" s="60"/>
    </row>
    <row r="8608" s="59" customFormat="1" customHeight="1" spans="1:49">
      <c r="A8608" s="60"/>
      <c r="B8608" s="60"/>
      <c r="C8608" s="60"/>
      <c r="D8608" s="60"/>
      <c r="H8608" s="61"/>
      <c r="I8608" s="61"/>
      <c r="J8608" s="61"/>
      <c r="K8608" s="61"/>
      <c r="L8608" s="61"/>
      <c r="M8608" s="61"/>
      <c r="N8608" s="61"/>
      <c r="O8608" s="61"/>
      <c r="P8608" s="61"/>
      <c r="Q8608" s="61"/>
      <c r="R8608" s="61"/>
      <c r="S8608" s="61"/>
      <c r="T8608" s="61"/>
      <c r="U8608" s="61"/>
      <c r="V8608" s="61"/>
      <c r="W8608" s="61"/>
      <c r="X8608" s="61"/>
      <c r="Y8608" s="61"/>
      <c r="Z8608" s="61"/>
      <c r="AA8608" s="61"/>
      <c r="AB8608" s="61"/>
      <c r="AC8608" s="61"/>
      <c r="AD8608" s="61"/>
      <c r="AE8608" s="61"/>
      <c r="AF8608" s="61"/>
      <c r="AG8608" s="61"/>
      <c r="AH8608" s="61"/>
      <c r="AI8608" s="61"/>
      <c r="AJ8608" s="61"/>
      <c r="AK8608" s="61"/>
      <c r="AL8608" s="61"/>
      <c r="AM8608" s="61"/>
      <c r="AN8608" s="61"/>
      <c r="AO8608" s="61"/>
      <c r="AP8608" s="62"/>
      <c r="AQ8608" s="61"/>
      <c r="AR8608" s="61"/>
      <c r="AS8608" s="61"/>
      <c r="AT8608" s="61"/>
      <c r="AU8608" s="61"/>
      <c r="AV8608" s="61"/>
      <c r="AW8608" s="60"/>
    </row>
    <row r="8609" s="59" customFormat="1" customHeight="1" spans="1:49">
      <c r="A8609" s="60"/>
      <c r="B8609" s="60"/>
      <c r="C8609" s="60"/>
      <c r="D8609" s="60"/>
      <c r="H8609" s="61"/>
      <c r="I8609" s="61"/>
      <c r="J8609" s="61"/>
      <c r="K8609" s="61"/>
      <c r="L8609" s="61"/>
      <c r="M8609" s="61"/>
      <c r="N8609" s="61"/>
      <c r="O8609" s="61"/>
      <c r="P8609" s="61"/>
      <c r="Q8609" s="61"/>
      <c r="R8609" s="61"/>
      <c r="S8609" s="61"/>
      <c r="T8609" s="61"/>
      <c r="U8609" s="61"/>
      <c r="V8609" s="61"/>
      <c r="W8609" s="61"/>
      <c r="X8609" s="61"/>
      <c r="Y8609" s="61"/>
      <c r="Z8609" s="61"/>
      <c r="AA8609" s="61"/>
      <c r="AB8609" s="61"/>
      <c r="AC8609" s="61"/>
      <c r="AD8609" s="61"/>
      <c r="AE8609" s="61"/>
      <c r="AF8609" s="61"/>
      <c r="AG8609" s="61"/>
      <c r="AH8609" s="61"/>
      <c r="AI8609" s="61"/>
      <c r="AJ8609" s="61"/>
      <c r="AK8609" s="61"/>
      <c r="AL8609" s="61"/>
      <c r="AM8609" s="61"/>
      <c r="AN8609" s="61"/>
      <c r="AO8609" s="61"/>
      <c r="AP8609" s="62"/>
      <c r="AQ8609" s="61"/>
      <c r="AR8609" s="61"/>
      <c r="AS8609" s="61"/>
      <c r="AT8609" s="61"/>
      <c r="AU8609" s="61"/>
      <c r="AV8609" s="61"/>
      <c r="AW8609" s="60"/>
    </row>
    <row r="8610" s="59" customFormat="1" customHeight="1" spans="1:49">
      <c r="A8610" s="60"/>
      <c r="B8610" s="60"/>
      <c r="C8610" s="60"/>
      <c r="D8610" s="60"/>
      <c r="H8610" s="61"/>
      <c r="I8610" s="61"/>
      <c r="J8610" s="61"/>
      <c r="K8610" s="61"/>
      <c r="L8610" s="61"/>
      <c r="M8610" s="61"/>
      <c r="N8610" s="61"/>
      <c r="O8610" s="61"/>
      <c r="P8610" s="61"/>
      <c r="Q8610" s="61"/>
      <c r="R8610" s="61"/>
      <c r="S8610" s="61"/>
      <c r="T8610" s="61"/>
      <c r="U8610" s="61"/>
      <c r="V8610" s="61"/>
      <c r="W8610" s="61"/>
      <c r="X8610" s="61"/>
      <c r="Y8610" s="61"/>
      <c r="Z8610" s="61"/>
      <c r="AA8610" s="61"/>
      <c r="AB8610" s="61"/>
      <c r="AC8610" s="61"/>
      <c r="AD8610" s="61"/>
      <c r="AE8610" s="61"/>
      <c r="AF8610" s="61"/>
      <c r="AG8610" s="61"/>
      <c r="AH8610" s="61"/>
      <c r="AI8610" s="61"/>
      <c r="AJ8610" s="61"/>
      <c r="AK8610" s="61"/>
      <c r="AL8610" s="61"/>
      <c r="AM8610" s="61"/>
      <c r="AN8610" s="61"/>
      <c r="AO8610" s="61"/>
      <c r="AP8610" s="62"/>
      <c r="AQ8610" s="61"/>
      <c r="AR8610" s="61"/>
      <c r="AS8610" s="61"/>
      <c r="AT8610" s="61"/>
      <c r="AU8610" s="61"/>
      <c r="AV8610" s="61"/>
      <c r="AW8610" s="60"/>
    </row>
    <row r="8611" s="59" customFormat="1" customHeight="1" spans="1:49">
      <c r="A8611" s="60"/>
      <c r="B8611" s="60"/>
      <c r="C8611" s="60"/>
      <c r="D8611" s="60"/>
      <c r="H8611" s="61"/>
      <c r="I8611" s="61"/>
      <c r="J8611" s="61"/>
      <c r="K8611" s="61"/>
      <c r="L8611" s="61"/>
      <c r="M8611" s="61"/>
      <c r="N8611" s="61"/>
      <c r="O8611" s="61"/>
      <c r="P8611" s="61"/>
      <c r="Q8611" s="61"/>
      <c r="R8611" s="61"/>
      <c r="S8611" s="61"/>
      <c r="T8611" s="61"/>
      <c r="U8611" s="61"/>
      <c r="V8611" s="61"/>
      <c r="W8611" s="61"/>
      <c r="X8611" s="61"/>
      <c r="Y8611" s="61"/>
      <c r="Z8611" s="61"/>
      <c r="AA8611" s="61"/>
      <c r="AB8611" s="61"/>
      <c r="AC8611" s="61"/>
      <c r="AD8611" s="61"/>
      <c r="AE8611" s="61"/>
      <c r="AF8611" s="61"/>
      <c r="AG8611" s="61"/>
      <c r="AH8611" s="61"/>
      <c r="AI8611" s="61"/>
      <c r="AJ8611" s="61"/>
      <c r="AK8611" s="61"/>
      <c r="AL8611" s="61"/>
      <c r="AM8611" s="61"/>
      <c r="AN8611" s="61"/>
      <c r="AO8611" s="61"/>
      <c r="AP8611" s="62"/>
      <c r="AQ8611" s="61"/>
      <c r="AR8611" s="61"/>
      <c r="AS8611" s="61"/>
      <c r="AT8611" s="61"/>
      <c r="AU8611" s="61"/>
      <c r="AV8611" s="61"/>
      <c r="AW8611" s="60"/>
    </row>
    <row r="8612" s="59" customFormat="1" customHeight="1" spans="1:49">
      <c r="A8612" s="60"/>
      <c r="B8612" s="60"/>
      <c r="C8612" s="60"/>
      <c r="D8612" s="60"/>
      <c r="H8612" s="61"/>
      <c r="I8612" s="61"/>
      <c r="J8612" s="61"/>
      <c r="K8612" s="61"/>
      <c r="L8612" s="61"/>
      <c r="M8612" s="61"/>
      <c r="N8612" s="61"/>
      <c r="O8612" s="61"/>
      <c r="P8612" s="61"/>
      <c r="Q8612" s="61"/>
      <c r="R8612" s="61"/>
      <c r="S8612" s="61"/>
      <c r="T8612" s="61"/>
      <c r="U8612" s="61"/>
      <c r="V8612" s="61"/>
      <c r="W8612" s="61"/>
      <c r="X8612" s="61"/>
      <c r="Y8612" s="61"/>
      <c r="Z8612" s="61"/>
      <c r="AA8612" s="61"/>
      <c r="AB8612" s="61"/>
      <c r="AC8612" s="61"/>
      <c r="AD8612" s="61"/>
      <c r="AE8612" s="61"/>
      <c r="AF8612" s="61"/>
      <c r="AG8612" s="61"/>
      <c r="AH8612" s="61"/>
      <c r="AI8612" s="61"/>
      <c r="AJ8612" s="61"/>
      <c r="AK8612" s="61"/>
      <c r="AL8612" s="61"/>
      <c r="AM8612" s="61"/>
      <c r="AN8612" s="61"/>
      <c r="AO8612" s="61"/>
      <c r="AP8612" s="62"/>
      <c r="AQ8612" s="61"/>
      <c r="AR8612" s="61"/>
      <c r="AS8612" s="61"/>
      <c r="AT8612" s="61"/>
      <c r="AU8612" s="61"/>
      <c r="AV8612" s="61"/>
      <c r="AW8612" s="60"/>
    </row>
    <row r="8613" s="59" customFormat="1" customHeight="1" spans="1:49">
      <c r="A8613" s="60"/>
      <c r="B8613" s="60"/>
      <c r="C8613" s="60"/>
      <c r="D8613" s="60"/>
      <c r="H8613" s="61"/>
      <c r="I8613" s="61"/>
      <c r="J8613" s="61"/>
      <c r="K8613" s="61"/>
      <c r="L8613" s="61"/>
      <c r="M8613" s="61"/>
      <c r="N8613" s="61"/>
      <c r="O8613" s="61"/>
      <c r="P8613" s="61"/>
      <c r="Q8613" s="61"/>
      <c r="R8613" s="61"/>
      <c r="S8613" s="61"/>
      <c r="T8613" s="61"/>
      <c r="U8613" s="61"/>
      <c r="V8613" s="61"/>
      <c r="W8613" s="61"/>
      <c r="X8613" s="61"/>
      <c r="Y8613" s="61"/>
      <c r="Z8613" s="61"/>
      <c r="AA8613" s="61"/>
      <c r="AB8613" s="61"/>
      <c r="AC8613" s="61"/>
      <c r="AD8613" s="61"/>
      <c r="AE8613" s="61"/>
      <c r="AF8613" s="61"/>
      <c r="AG8613" s="61"/>
      <c r="AH8613" s="61"/>
      <c r="AI8613" s="61"/>
      <c r="AJ8613" s="61"/>
      <c r="AK8613" s="61"/>
      <c r="AL8613" s="61"/>
      <c r="AM8613" s="61"/>
      <c r="AN8613" s="61"/>
      <c r="AO8613" s="61"/>
      <c r="AP8613" s="62"/>
      <c r="AQ8613" s="61"/>
      <c r="AR8613" s="61"/>
      <c r="AS8613" s="61"/>
      <c r="AT8613" s="61"/>
      <c r="AU8613" s="61"/>
      <c r="AV8613" s="61"/>
      <c r="AW8613" s="60"/>
    </row>
    <row r="8614" s="59" customFormat="1" customHeight="1" spans="1:49">
      <c r="A8614" s="60"/>
      <c r="B8614" s="60"/>
      <c r="C8614" s="60"/>
      <c r="D8614" s="60"/>
      <c r="H8614" s="61"/>
      <c r="I8614" s="61"/>
      <c r="J8614" s="61"/>
      <c r="K8614" s="61"/>
      <c r="L8614" s="61"/>
      <c r="M8614" s="61"/>
      <c r="N8614" s="61"/>
      <c r="O8614" s="61"/>
      <c r="P8614" s="61"/>
      <c r="Q8614" s="61"/>
      <c r="R8614" s="61"/>
      <c r="S8614" s="61"/>
      <c r="T8614" s="61"/>
      <c r="U8614" s="61"/>
      <c r="V8614" s="61"/>
      <c r="W8614" s="61"/>
      <c r="X8614" s="61"/>
      <c r="Y8614" s="61"/>
      <c r="Z8614" s="61"/>
      <c r="AA8614" s="61"/>
      <c r="AB8614" s="61"/>
      <c r="AC8614" s="61"/>
      <c r="AD8614" s="61"/>
      <c r="AE8614" s="61"/>
      <c r="AF8614" s="61"/>
      <c r="AG8614" s="61"/>
      <c r="AH8614" s="61"/>
      <c r="AI8614" s="61"/>
      <c r="AJ8614" s="61"/>
      <c r="AK8614" s="61"/>
      <c r="AL8614" s="61"/>
      <c r="AM8614" s="61"/>
      <c r="AN8614" s="61"/>
      <c r="AO8614" s="61"/>
      <c r="AP8614" s="62"/>
      <c r="AQ8614" s="61"/>
      <c r="AR8614" s="61"/>
      <c r="AS8614" s="61"/>
      <c r="AT8614" s="61"/>
      <c r="AU8614" s="61"/>
      <c r="AV8614" s="61"/>
      <c r="AW8614" s="60"/>
    </row>
    <row r="8615" s="59" customFormat="1" customHeight="1" spans="1:49">
      <c r="A8615" s="60"/>
      <c r="B8615" s="60"/>
      <c r="C8615" s="60"/>
      <c r="D8615" s="60"/>
      <c r="H8615" s="61"/>
      <c r="I8615" s="61"/>
      <c r="J8615" s="61"/>
      <c r="K8615" s="61"/>
      <c r="L8615" s="61"/>
      <c r="M8615" s="61"/>
      <c r="N8615" s="61"/>
      <c r="O8615" s="61"/>
      <c r="P8615" s="61"/>
      <c r="Q8615" s="61"/>
      <c r="R8615" s="61"/>
      <c r="S8615" s="61"/>
      <c r="T8615" s="61"/>
      <c r="U8615" s="61"/>
      <c r="V8615" s="61"/>
      <c r="W8615" s="61"/>
      <c r="X8615" s="61"/>
      <c r="Y8615" s="61"/>
      <c r="Z8615" s="61"/>
      <c r="AA8615" s="61"/>
      <c r="AB8615" s="61"/>
      <c r="AC8615" s="61"/>
      <c r="AD8615" s="61"/>
      <c r="AE8615" s="61"/>
      <c r="AF8615" s="61"/>
      <c r="AG8615" s="61"/>
      <c r="AH8615" s="61"/>
      <c r="AI8615" s="61"/>
      <c r="AJ8615" s="61"/>
      <c r="AK8615" s="61"/>
      <c r="AL8615" s="61"/>
      <c r="AM8615" s="61"/>
      <c r="AN8615" s="61"/>
      <c r="AO8615" s="61"/>
      <c r="AP8615" s="62"/>
      <c r="AQ8615" s="61"/>
      <c r="AR8615" s="61"/>
      <c r="AS8615" s="61"/>
      <c r="AT8615" s="61"/>
      <c r="AU8615" s="61"/>
      <c r="AV8615" s="61"/>
      <c r="AW8615" s="60"/>
    </row>
    <row r="8616" s="59" customFormat="1" customHeight="1" spans="1:49">
      <c r="A8616" s="60"/>
      <c r="B8616" s="60"/>
      <c r="C8616" s="60"/>
      <c r="D8616" s="60"/>
      <c r="H8616" s="61"/>
      <c r="I8616" s="61"/>
      <c r="J8616" s="61"/>
      <c r="K8616" s="61"/>
      <c r="L8616" s="61"/>
      <c r="M8616" s="61"/>
      <c r="N8616" s="61"/>
      <c r="O8616" s="61"/>
      <c r="P8616" s="61"/>
      <c r="Q8616" s="61"/>
      <c r="R8616" s="61"/>
      <c r="S8616" s="61"/>
      <c r="T8616" s="61"/>
      <c r="U8616" s="61"/>
      <c r="V8616" s="61"/>
      <c r="W8616" s="61"/>
      <c r="X8616" s="61"/>
      <c r="Y8616" s="61"/>
      <c r="Z8616" s="61"/>
      <c r="AA8616" s="61"/>
      <c r="AB8616" s="61"/>
      <c r="AC8616" s="61"/>
      <c r="AD8616" s="61"/>
      <c r="AE8616" s="61"/>
      <c r="AF8616" s="61"/>
      <c r="AG8616" s="61"/>
      <c r="AH8616" s="61"/>
      <c r="AI8616" s="61"/>
      <c r="AJ8616" s="61"/>
      <c r="AK8616" s="61"/>
      <c r="AL8616" s="61"/>
      <c r="AM8616" s="61"/>
      <c r="AN8616" s="61"/>
      <c r="AO8616" s="61"/>
      <c r="AP8616" s="62"/>
      <c r="AQ8616" s="61"/>
      <c r="AR8616" s="61"/>
      <c r="AS8616" s="61"/>
      <c r="AT8616" s="61"/>
      <c r="AU8616" s="61"/>
      <c r="AV8616" s="61"/>
      <c r="AW8616" s="60"/>
    </row>
    <row r="8617" s="59" customFormat="1" customHeight="1" spans="1:49">
      <c r="A8617" s="60"/>
      <c r="B8617" s="60"/>
      <c r="C8617" s="60"/>
      <c r="D8617" s="60"/>
      <c r="H8617" s="61"/>
      <c r="I8617" s="61"/>
      <c r="J8617" s="61"/>
      <c r="K8617" s="61"/>
      <c r="L8617" s="61"/>
      <c r="M8617" s="61"/>
      <c r="N8617" s="61"/>
      <c r="O8617" s="61"/>
      <c r="P8617" s="61"/>
      <c r="Q8617" s="61"/>
      <c r="R8617" s="61"/>
      <c r="S8617" s="61"/>
      <c r="T8617" s="61"/>
      <c r="U8617" s="61"/>
      <c r="V8617" s="61"/>
      <c r="W8617" s="61"/>
      <c r="X8617" s="61"/>
      <c r="Y8617" s="61"/>
      <c r="Z8617" s="61"/>
      <c r="AA8617" s="61"/>
      <c r="AB8617" s="61"/>
      <c r="AC8617" s="61"/>
      <c r="AD8617" s="61"/>
      <c r="AE8617" s="61"/>
      <c r="AF8617" s="61"/>
      <c r="AG8617" s="61"/>
      <c r="AH8617" s="61"/>
      <c r="AI8617" s="61"/>
      <c r="AJ8617" s="61"/>
      <c r="AK8617" s="61"/>
      <c r="AL8617" s="61"/>
      <c r="AM8617" s="61"/>
      <c r="AN8617" s="61"/>
      <c r="AO8617" s="61"/>
      <c r="AP8617" s="62"/>
      <c r="AQ8617" s="61"/>
      <c r="AR8617" s="61"/>
      <c r="AS8617" s="61"/>
      <c r="AT8617" s="61"/>
      <c r="AU8617" s="61"/>
      <c r="AV8617" s="61"/>
      <c r="AW8617" s="60"/>
    </row>
    <row r="8618" s="59" customFormat="1" customHeight="1" spans="1:49">
      <c r="A8618" s="60"/>
      <c r="B8618" s="60"/>
      <c r="C8618" s="60"/>
      <c r="D8618" s="60"/>
      <c r="H8618" s="61"/>
      <c r="I8618" s="61"/>
      <c r="J8618" s="61"/>
      <c r="K8618" s="61"/>
      <c r="L8618" s="61"/>
      <c r="M8618" s="61"/>
      <c r="N8618" s="61"/>
      <c r="O8618" s="61"/>
      <c r="P8618" s="61"/>
      <c r="Q8618" s="61"/>
      <c r="R8618" s="61"/>
      <c r="S8618" s="61"/>
      <c r="T8618" s="61"/>
      <c r="U8618" s="61"/>
      <c r="V8618" s="61"/>
      <c r="W8618" s="61"/>
      <c r="X8618" s="61"/>
      <c r="Y8618" s="61"/>
      <c r="Z8618" s="61"/>
      <c r="AA8618" s="61"/>
      <c r="AB8618" s="61"/>
      <c r="AC8618" s="61"/>
      <c r="AD8618" s="61"/>
      <c r="AE8618" s="61"/>
      <c r="AF8618" s="61"/>
      <c r="AG8618" s="61"/>
      <c r="AH8618" s="61"/>
      <c r="AI8618" s="61"/>
      <c r="AJ8618" s="61"/>
      <c r="AK8618" s="61"/>
      <c r="AL8618" s="61"/>
      <c r="AM8618" s="61"/>
      <c r="AN8618" s="61"/>
      <c r="AO8618" s="61"/>
      <c r="AP8618" s="62"/>
      <c r="AQ8618" s="61"/>
      <c r="AR8618" s="61"/>
      <c r="AS8618" s="61"/>
      <c r="AT8618" s="61"/>
      <c r="AU8618" s="61"/>
      <c r="AV8618" s="61"/>
      <c r="AW8618" s="60"/>
    </row>
    <row r="8619" s="59" customFormat="1" customHeight="1" spans="1:49">
      <c r="A8619" s="60"/>
      <c r="B8619" s="60"/>
      <c r="C8619" s="60"/>
      <c r="D8619" s="60"/>
      <c r="H8619" s="61"/>
      <c r="I8619" s="61"/>
      <c r="J8619" s="61"/>
      <c r="K8619" s="61"/>
      <c r="L8619" s="61"/>
      <c r="M8619" s="61"/>
      <c r="N8619" s="61"/>
      <c r="O8619" s="61"/>
      <c r="P8619" s="61"/>
      <c r="Q8619" s="61"/>
      <c r="R8619" s="61"/>
      <c r="S8619" s="61"/>
      <c r="T8619" s="61"/>
      <c r="U8619" s="61"/>
      <c r="V8619" s="61"/>
      <c r="W8619" s="61"/>
      <c r="X8619" s="61"/>
      <c r="Y8619" s="61"/>
      <c r="Z8619" s="61"/>
      <c r="AA8619" s="61"/>
      <c r="AB8619" s="61"/>
      <c r="AC8619" s="61"/>
      <c r="AD8619" s="61"/>
      <c r="AE8619" s="61"/>
      <c r="AF8619" s="61"/>
      <c r="AG8619" s="61"/>
      <c r="AH8619" s="61"/>
      <c r="AI8619" s="61"/>
      <c r="AJ8619" s="61"/>
      <c r="AK8619" s="61"/>
      <c r="AL8619" s="61"/>
      <c r="AM8619" s="61"/>
      <c r="AN8619" s="61"/>
      <c r="AO8619" s="61"/>
      <c r="AP8619" s="62"/>
      <c r="AQ8619" s="61"/>
      <c r="AR8619" s="61"/>
      <c r="AS8619" s="61"/>
      <c r="AT8619" s="61"/>
      <c r="AU8619" s="61"/>
      <c r="AV8619" s="61"/>
      <c r="AW8619" s="60"/>
    </row>
    <row r="8620" s="59" customFormat="1" customHeight="1" spans="1:49">
      <c r="A8620" s="60"/>
      <c r="B8620" s="60"/>
      <c r="C8620" s="60"/>
      <c r="D8620" s="60"/>
      <c r="H8620" s="61"/>
      <c r="I8620" s="61"/>
      <c r="J8620" s="61"/>
      <c r="K8620" s="61"/>
      <c r="L8620" s="61"/>
      <c r="M8620" s="61"/>
      <c r="N8620" s="61"/>
      <c r="O8620" s="61"/>
      <c r="P8620" s="61"/>
      <c r="Q8620" s="61"/>
      <c r="R8620" s="61"/>
      <c r="S8620" s="61"/>
      <c r="T8620" s="61"/>
      <c r="U8620" s="61"/>
      <c r="V8620" s="61"/>
      <c r="W8620" s="61"/>
      <c r="X8620" s="61"/>
      <c r="Y8620" s="61"/>
      <c r="Z8620" s="61"/>
      <c r="AA8620" s="61"/>
      <c r="AB8620" s="61"/>
      <c r="AC8620" s="61"/>
      <c r="AD8620" s="61"/>
      <c r="AE8620" s="61"/>
      <c r="AF8620" s="61"/>
      <c r="AG8620" s="61"/>
      <c r="AH8620" s="61"/>
      <c r="AI8620" s="61"/>
      <c r="AJ8620" s="61"/>
      <c r="AK8620" s="61"/>
      <c r="AL8620" s="61"/>
      <c r="AM8620" s="61"/>
      <c r="AN8620" s="61"/>
      <c r="AO8620" s="61"/>
      <c r="AP8620" s="62"/>
      <c r="AQ8620" s="61"/>
      <c r="AR8620" s="61"/>
      <c r="AS8620" s="61"/>
      <c r="AT8620" s="61"/>
      <c r="AU8620" s="61"/>
      <c r="AV8620" s="61"/>
      <c r="AW8620" s="60"/>
    </row>
    <row r="8621" s="59" customFormat="1" customHeight="1" spans="1:49">
      <c r="A8621" s="60"/>
      <c r="B8621" s="60"/>
      <c r="C8621" s="60"/>
      <c r="D8621" s="60"/>
      <c r="H8621" s="61"/>
      <c r="I8621" s="61"/>
      <c r="J8621" s="61"/>
      <c r="K8621" s="61"/>
      <c r="L8621" s="61"/>
      <c r="M8621" s="61"/>
      <c r="N8621" s="61"/>
      <c r="O8621" s="61"/>
      <c r="P8621" s="61"/>
      <c r="Q8621" s="61"/>
      <c r="R8621" s="61"/>
      <c r="S8621" s="61"/>
      <c r="T8621" s="61"/>
      <c r="U8621" s="61"/>
      <c r="V8621" s="61"/>
      <c r="W8621" s="61"/>
      <c r="X8621" s="61"/>
      <c r="Y8621" s="61"/>
      <c r="Z8621" s="61"/>
      <c r="AA8621" s="61"/>
      <c r="AB8621" s="61"/>
      <c r="AC8621" s="61"/>
      <c r="AD8621" s="61"/>
      <c r="AE8621" s="61"/>
      <c r="AF8621" s="61"/>
      <c r="AG8621" s="61"/>
      <c r="AH8621" s="61"/>
      <c r="AI8621" s="61"/>
      <c r="AJ8621" s="61"/>
      <c r="AK8621" s="61"/>
      <c r="AL8621" s="61"/>
      <c r="AM8621" s="61"/>
      <c r="AN8621" s="61"/>
      <c r="AO8621" s="61"/>
      <c r="AP8621" s="62"/>
      <c r="AQ8621" s="61"/>
      <c r="AR8621" s="61"/>
      <c r="AS8621" s="61"/>
      <c r="AT8621" s="61"/>
      <c r="AU8621" s="61"/>
      <c r="AV8621" s="61"/>
      <c r="AW8621" s="60"/>
    </row>
    <row r="8622" s="59" customFormat="1" customHeight="1" spans="1:49">
      <c r="A8622" s="60"/>
      <c r="B8622" s="60"/>
      <c r="C8622" s="60"/>
      <c r="D8622" s="60"/>
      <c r="H8622" s="61"/>
      <c r="I8622" s="61"/>
      <c r="J8622" s="61"/>
      <c r="K8622" s="61"/>
      <c r="L8622" s="61"/>
      <c r="M8622" s="61"/>
      <c r="N8622" s="61"/>
      <c r="O8622" s="61"/>
      <c r="P8622" s="61"/>
      <c r="Q8622" s="61"/>
      <c r="R8622" s="61"/>
      <c r="S8622" s="61"/>
      <c r="T8622" s="61"/>
      <c r="U8622" s="61"/>
      <c r="V8622" s="61"/>
      <c r="W8622" s="61"/>
      <c r="X8622" s="61"/>
      <c r="Y8622" s="61"/>
      <c r="Z8622" s="61"/>
      <c r="AA8622" s="61"/>
      <c r="AB8622" s="61"/>
      <c r="AC8622" s="61"/>
      <c r="AD8622" s="61"/>
      <c r="AE8622" s="61"/>
      <c r="AF8622" s="61"/>
      <c r="AG8622" s="61"/>
      <c r="AH8622" s="61"/>
      <c r="AI8622" s="61"/>
      <c r="AJ8622" s="61"/>
      <c r="AK8622" s="61"/>
      <c r="AL8622" s="61"/>
      <c r="AM8622" s="61"/>
      <c r="AN8622" s="61"/>
      <c r="AO8622" s="61"/>
      <c r="AP8622" s="62"/>
      <c r="AQ8622" s="61"/>
      <c r="AR8622" s="61"/>
      <c r="AS8622" s="61"/>
      <c r="AT8622" s="61"/>
      <c r="AU8622" s="61"/>
      <c r="AV8622" s="61"/>
      <c r="AW8622" s="60"/>
    </row>
    <row r="8623" s="59" customFormat="1" customHeight="1" spans="1:49">
      <c r="A8623" s="60"/>
      <c r="B8623" s="60"/>
      <c r="C8623" s="60"/>
      <c r="D8623" s="60"/>
      <c r="H8623" s="61"/>
      <c r="I8623" s="61"/>
      <c r="J8623" s="61"/>
      <c r="K8623" s="61"/>
      <c r="L8623" s="61"/>
      <c r="M8623" s="61"/>
      <c r="N8623" s="61"/>
      <c r="O8623" s="61"/>
      <c r="P8623" s="61"/>
      <c r="Q8623" s="61"/>
      <c r="R8623" s="61"/>
      <c r="S8623" s="61"/>
      <c r="T8623" s="61"/>
      <c r="U8623" s="61"/>
      <c r="V8623" s="61"/>
      <c r="W8623" s="61"/>
      <c r="X8623" s="61"/>
      <c r="Y8623" s="61"/>
      <c r="Z8623" s="61"/>
      <c r="AA8623" s="61"/>
      <c r="AB8623" s="61"/>
      <c r="AC8623" s="61"/>
      <c r="AD8623" s="61"/>
      <c r="AE8623" s="61"/>
      <c r="AF8623" s="61"/>
      <c r="AG8623" s="61"/>
      <c r="AH8623" s="61"/>
      <c r="AI8623" s="61"/>
      <c r="AJ8623" s="61"/>
      <c r="AK8623" s="61"/>
      <c r="AL8623" s="61"/>
      <c r="AM8623" s="61"/>
      <c r="AN8623" s="61"/>
      <c r="AO8623" s="61"/>
      <c r="AP8623" s="62"/>
      <c r="AQ8623" s="61"/>
      <c r="AR8623" s="61"/>
      <c r="AS8623" s="61"/>
      <c r="AT8623" s="61"/>
      <c r="AU8623" s="61"/>
      <c r="AV8623" s="61"/>
      <c r="AW8623" s="60"/>
    </row>
    <row r="8624" s="59" customFormat="1" customHeight="1" spans="1:49">
      <c r="A8624" s="60"/>
      <c r="B8624" s="60"/>
      <c r="C8624" s="60"/>
      <c r="D8624" s="60"/>
      <c r="H8624" s="61"/>
      <c r="I8624" s="61"/>
      <c r="J8624" s="61"/>
      <c r="K8624" s="61"/>
      <c r="L8624" s="61"/>
      <c r="M8624" s="61"/>
      <c r="N8624" s="61"/>
      <c r="O8624" s="61"/>
      <c r="P8624" s="61"/>
      <c r="Q8624" s="61"/>
      <c r="R8624" s="61"/>
      <c r="S8624" s="61"/>
      <c r="T8624" s="61"/>
      <c r="U8624" s="61"/>
      <c r="V8624" s="61"/>
      <c r="W8624" s="61"/>
      <c r="X8624" s="61"/>
      <c r="Y8624" s="61"/>
      <c r="Z8624" s="61"/>
      <c r="AA8624" s="61"/>
      <c r="AB8624" s="61"/>
      <c r="AC8624" s="61"/>
      <c r="AD8624" s="61"/>
      <c r="AE8624" s="61"/>
      <c r="AF8624" s="61"/>
      <c r="AG8624" s="61"/>
      <c r="AH8624" s="61"/>
      <c r="AI8624" s="61"/>
      <c r="AJ8624" s="61"/>
      <c r="AK8624" s="61"/>
      <c r="AL8624" s="61"/>
      <c r="AM8624" s="61"/>
      <c r="AN8624" s="61"/>
      <c r="AO8624" s="61"/>
      <c r="AP8624" s="62"/>
      <c r="AQ8624" s="61"/>
      <c r="AR8624" s="61"/>
      <c r="AS8624" s="61"/>
      <c r="AT8624" s="61"/>
      <c r="AU8624" s="61"/>
      <c r="AV8624" s="61"/>
      <c r="AW8624" s="60"/>
    </row>
    <row r="8625" s="59" customFormat="1" customHeight="1" spans="1:49">
      <c r="A8625" s="60"/>
      <c r="B8625" s="60"/>
      <c r="C8625" s="60"/>
      <c r="D8625" s="60"/>
      <c r="H8625" s="61"/>
      <c r="I8625" s="61"/>
      <c r="J8625" s="61"/>
      <c r="K8625" s="61"/>
      <c r="L8625" s="61"/>
      <c r="M8625" s="61"/>
      <c r="N8625" s="61"/>
      <c r="O8625" s="61"/>
      <c r="P8625" s="61"/>
      <c r="Q8625" s="61"/>
      <c r="R8625" s="61"/>
      <c r="S8625" s="61"/>
      <c r="T8625" s="61"/>
      <c r="U8625" s="61"/>
      <c r="V8625" s="61"/>
      <c r="W8625" s="61"/>
      <c r="X8625" s="61"/>
      <c r="Y8625" s="61"/>
      <c r="Z8625" s="61"/>
      <c r="AA8625" s="61"/>
      <c r="AB8625" s="61"/>
      <c r="AC8625" s="61"/>
      <c r="AD8625" s="61"/>
      <c r="AE8625" s="61"/>
      <c r="AF8625" s="61"/>
      <c r="AG8625" s="61"/>
      <c r="AH8625" s="61"/>
      <c r="AI8625" s="61"/>
      <c r="AJ8625" s="61"/>
      <c r="AK8625" s="61"/>
      <c r="AL8625" s="61"/>
      <c r="AM8625" s="61"/>
      <c r="AN8625" s="61"/>
      <c r="AO8625" s="61"/>
      <c r="AP8625" s="62"/>
      <c r="AQ8625" s="61"/>
      <c r="AR8625" s="61"/>
      <c r="AS8625" s="61"/>
      <c r="AT8625" s="61"/>
      <c r="AU8625" s="61"/>
      <c r="AV8625" s="61"/>
      <c r="AW8625" s="60"/>
    </row>
    <row r="8626" s="59" customFormat="1" customHeight="1" spans="1:49">
      <c r="A8626" s="60"/>
      <c r="B8626" s="60"/>
      <c r="C8626" s="60"/>
      <c r="D8626" s="60"/>
      <c r="H8626" s="61"/>
      <c r="I8626" s="61"/>
      <c r="J8626" s="61"/>
      <c r="K8626" s="61"/>
      <c r="L8626" s="61"/>
      <c r="M8626" s="61"/>
      <c r="N8626" s="61"/>
      <c r="O8626" s="61"/>
      <c r="P8626" s="61"/>
      <c r="Q8626" s="61"/>
      <c r="R8626" s="61"/>
      <c r="S8626" s="61"/>
      <c r="T8626" s="61"/>
      <c r="U8626" s="61"/>
      <c r="V8626" s="61"/>
      <c r="W8626" s="61"/>
      <c r="X8626" s="61"/>
      <c r="Y8626" s="61"/>
      <c r="Z8626" s="61"/>
      <c r="AA8626" s="61"/>
      <c r="AB8626" s="61"/>
      <c r="AC8626" s="61"/>
      <c r="AD8626" s="61"/>
      <c r="AE8626" s="61"/>
      <c r="AF8626" s="61"/>
      <c r="AG8626" s="61"/>
      <c r="AH8626" s="61"/>
      <c r="AI8626" s="61"/>
      <c r="AJ8626" s="61"/>
      <c r="AK8626" s="61"/>
      <c r="AL8626" s="61"/>
      <c r="AM8626" s="61"/>
      <c r="AN8626" s="61"/>
      <c r="AO8626" s="61"/>
      <c r="AP8626" s="62"/>
      <c r="AQ8626" s="61"/>
      <c r="AR8626" s="61"/>
      <c r="AS8626" s="61"/>
      <c r="AT8626" s="61"/>
      <c r="AU8626" s="61"/>
      <c r="AV8626" s="61"/>
      <c r="AW8626" s="60"/>
    </row>
    <row r="8627" s="59" customFormat="1" customHeight="1" spans="1:49">
      <c r="A8627" s="60"/>
      <c r="B8627" s="60"/>
      <c r="C8627" s="60"/>
      <c r="D8627" s="60"/>
      <c r="H8627" s="61"/>
      <c r="I8627" s="61"/>
      <c r="J8627" s="61"/>
      <c r="K8627" s="61"/>
      <c r="L8627" s="61"/>
      <c r="M8627" s="61"/>
      <c r="N8627" s="61"/>
      <c r="O8627" s="61"/>
      <c r="P8627" s="61"/>
      <c r="Q8627" s="61"/>
      <c r="R8627" s="61"/>
      <c r="S8627" s="61"/>
      <c r="T8627" s="61"/>
      <c r="U8627" s="61"/>
      <c r="V8627" s="61"/>
      <c r="W8627" s="61"/>
      <c r="X8627" s="61"/>
      <c r="Y8627" s="61"/>
      <c r="Z8627" s="61"/>
      <c r="AA8627" s="61"/>
      <c r="AB8627" s="61"/>
      <c r="AC8627" s="61"/>
      <c r="AD8627" s="61"/>
      <c r="AE8627" s="61"/>
      <c r="AF8627" s="61"/>
      <c r="AG8627" s="61"/>
      <c r="AH8627" s="61"/>
      <c r="AI8627" s="61"/>
      <c r="AJ8627" s="61"/>
      <c r="AK8627" s="61"/>
      <c r="AL8627" s="61"/>
      <c r="AM8627" s="61"/>
      <c r="AN8627" s="61"/>
      <c r="AO8627" s="61"/>
      <c r="AP8627" s="62"/>
      <c r="AQ8627" s="61"/>
      <c r="AR8627" s="61"/>
      <c r="AS8627" s="61"/>
      <c r="AT8627" s="61"/>
      <c r="AU8627" s="61"/>
      <c r="AV8627" s="61"/>
      <c r="AW8627" s="60"/>
    </row>
    <row r="8628" s="59" customFormat="1" customHeight="1" spans="1:49">
      <c r="A8628" s="60"/>
      <c r="B8628" s="60"/>
      <c r="C8628" s="60"/>
      <c r="D8628" s="60"/>
      <c r="H8628" s="61"/>
      <c r="I8628" s="61"/>
      <c r="J8628" s="61"/>
      <c r="K8628" s="61"/>
      <c r="L8628" s="61"/>
      <c r="M8628" s="61"/>
      <c r="N8628" s="61"/>
      <c r="O8628" s="61"/>
      <c r="P8628" s="61"/>
      <c r="Q8628" s="61"/>
      <c r="R8628" s="61"/>
      <c r="S8628" s="61"/>
      <c r="T8628" s="61"/>
      <c r="U8628" s="61"/>
      <c r="V8628" s="61"/>
      <c r="W8628" s="61"/>
      <c r="X8628" s="61"/>
      <c r="Y8628" s="61"/>
      <c r="Z8628" s="61"/>
      <c r="AA8628" s="61"/>
      <c r="AB8628" s="61"/>
      <c r="AC8628" s="61"/>
      <c r="AD8628" s="61"/>
      <c r="AE8628" s="61"/>
      <c r="AF8628" s="61"/>
      <c r="AG8628" s="61"/>
      <c r="AH8628" s="61"/>
      <c r="AI8628" s="61"/>
      <c r="AJ8628" s="61"/>
      <c r="AK8628" s="61"/>
      <c r="AL8628" s="61"/>
      <c r="AM8628" s="61"/>
      <c r="AN8628" s="61"/>
      <c r="AO8628" s="61"/>
      <c r="AP8628" s="62"/>
      <c r="AQ8628" s="61"/>
      <c r="AR8628" s="61"/>
      <c r="AS8628" s="61"/>
      <c r="AT8628" s="61"/>
      <c r="AU8628" s="61"/>
      <c r="AV8628" s="61"/>
      <c r="AW8628" s="60"/>
    </row>
    <row r="8629" s="59" customFormat="1" customHeight="1" spans="1:49">
      <c r="A8629" s="60"/>
      <c r="B8629" s="60"/>
      <c r="C8629" s="60"/>
      <c r="D8629" s="60"/>
      <c r="H8629" s="61"/>
      <c r="I8629" s="61"/>
      <c r="J8629" s="61"/>
      <c r="K8629" s="61"/>
      <c r="L8629" s="61"/>
      <c r="M8629" s="61"/>
      <c r="N8629" s="61"/>
      <c r="O8629" s="61"/>
      <c r="P8629" s="61"/>
      <c r="Q8629" s="61"/>
      <c r="R8629" s="61"/>
      <c r="S8629" s="61"/>
      <c r="T8629" s="61"/>
      <c r="U8629" s="61"/>
      <c r="V8629" s="61"/>
      <c r="W8629" s="61"/>
      <c r="X8629" s="61"/>
      <c r="Y8629" s="61"/>
      <c r="Z8629" s="61"/>
      <c r="AA8629" s="61"/>
      <c r="AB8629" s="61"/>
      <c r="AC8629" s="61"/>
      <c r="AD8629" s="61"/>
      <c r="AE8629" s="61"/>
      <c r="AF8629" s="61"/>
      <c r="AG8629" s="61"/>
      <c r="AH8629" s="61"/>
      <c r="AI8629" s="61"/>
      <c r="AJ8629" s="61"/>
      <c r="AK8629" s="61"/>
      <c r="AL8629" s="61"/>
      <c r="AM8629" s="61"/>
      <c r="AN8629" s="61"/>
      <c r="AO8629" s="61"/>
      <c r="AP8629" s="62"/>
      <c r="AQ8629" s="61"/>
      <c r="AR8629" s="61"/>
      <c r="AS8629" s="61"/>
      <c r="AT8629" s="61"/>
      <c r="AU8629" s="61"/>
      <c r="AV8629" s="61"/>
      <c r="AW8629" s="60"/>
    </row>
    <row r="8630" s="59" customFormat="1" customHeight="1" spans="1:49">
      <c r="A8630" s="60"/>
      <c r="B8630" s="60"/>
      <c r="C8630" s="60"/>
      <c r="D8630" s="60"/>
      <c r="H8630" s="61"/>
      <c r="I8630" s="61"/>
      <c r="J8630" s="61"/>
      <c r="K8630" s="61"/>
      <c r="L8630" s="61"/>
      <c r="M8630" s="61"/>
      <c r="N8630" s="61"/>
      <c r="O8630" s="61"/>
      <c r="P8630" s="61"/>
      <c r="Q8630" s="61"/>
      <c r="R8630" s="61"/>
      <c r="S8630" s="61"/>
      <c r="T8630" s="61"/>
      <c r="U8630" s="61"/>
      <c r="V8630" s="61"/>
      <c r="W8630" s="61"/>
      <c r="X8630" s="61"/>
      <c r="Y8630" s="61"/>
      <c r="Z8630" s="61"/>
      <c r="AA8630" s="61"/>
      <c r="AB8630" s="61"/>
      <c r="AC8630" s="61"/>
      <c r="AD8630" s="61"/>
      <c r="AE8630" s="61"/>
      <c r="AF8630" s="61"/>
      <c r="AG8630" s="61"/>
      <c r="AH8630" s="61"/>
      <c r="AI8630" s="61"/>
      <c r="AJ8630" s="61"/>
      <c r="AK8630" s="61"/>
      <c r="AL8630" s="61"/>
      <c r="AM8630" s="61"/>
      <c r="AN8630" s="61"/>
      <c r="AO8630" s="61"/>
      <c r="AP8630" s="62"/>
      <c r="AQ8630" s="61"/>
      <c r="AR8630" s="61"/>
      <c r="AS8630" s="61"/>
      <c r="AT8630" s="61"/>
      <c r="AU8630" s="61"/>
      <c r="AV8630" s="61"/>
      <c r="AW8630" s="60"/>
    </row>
    <row r="8631" s="59" customFormat="1" customHeight="1" spans="1:49">
      <c r="A8631" s="60"/>
      <c r="B8631" s="60"/>
      <c r="C8631" s="60"/>
      <c r="D8631" s="60"/>
      <c r="H8631" s="61"/>
      <c r="I8631" s="61"/>
      <c r="J8631" s="61"/>
      <c r="K8631" s="61"/>
      <c r="L8631" s="61"/>
      <c r="M8631" s="61"/>
      <c r="N8631" s="61"/>
      <c r="O8631" s="61"/>
      <c r="P8631" s="61"/>
      <c r="Q8631" s="61"/>
      <c r="R8631" s="61"/>
      <c r="S8631" s="61"/>
      <c r="T8631" s="61"/>
      <c r="U8631" s="61"/>
      <c r="V8631" s="61"/>
      <c r="W8631" s="61"/>
      <c r="X8631" s="61"/>
      <c r="Y8631" s="61"/>
      <c r="Z8631" s="61"/>
      <c r="AA8631" s="61"/>
      <c r="AB8631" s="61"/>
      <c r="AC8631" s="61"/>
      <c r="AD8631" s="61"/>
      <c r="AE8631" s="61"/>
      <c r="AF8631" s="61"/>
      <c r="AG8631" s="61"/>
      <c r="AH8631" s="61"/>
      <c r="AI8631" s="61"/>
      <c r="AJ8631" s="61"/>
      <c r="AK8631" s="61"/>
      <c r="AL8631" s="61"/>
      <c r="AM8631" s="61"/>
      <c r="AN8631" s="61"/>
      <c r="AO8631" s="61"/>
      <c r="AP8631" s="62"/>
      <c r="AQ8631" s="61"/>
      <c r="AR8631" s="61"/>
      <c r="AS8631" s="61"/>
      <c r="AT8631" s="61"/>
      <c r="AU8631" s="61"/>
      <c r="AV8631" s="61"/>
      <c r="AW8631" s="60"/>
    </row>
    <row r="8632" s="59" customFormat="1" customHeight="1" spans="1:49">
      <c r="A8632" s="60"/>
      <c r="B8632" s="60"/>
      <c r="C8632" s="60"/>
      <c r="D8632" s="60"/>
      <c r="H8632" s="61"/>
      <c r="I8632" s="61"/>
      <c r="J8632" s="61"/>
      <c r="K8632" s="61"/>
      <c r="L8632" s="61"/>
      <c r="M8632" s="61"/>
      <c r="N8632" s="61"/>
      <c r="O8632" s="61"/>
      <c r="P8632" s="61"/>
      <c r="Q8632" s="61"/>
      <c r="R8632" s="61"/>
      <c r="S8632" s="61"/>
      <c r="T8632" s="61"/>
      <c r="U8632" s="61"/>
      <c r="V8632" s="61"/>
      <c r="W8632" s="61"/>
      <c r="X8632" s="61"/>
      <c r="Y8632" s="61"/>
      <c r="Z8632" s="61"/>
      <c r="AA8632" s="61"/>
      <c r="AB8632" s="61"/>
      <c r="AC8632" s="61"/>
      <c r="AD8632" s="61"/>
      <c r="AE8632" s="61"/>
      <c r="AF8632" s="61"/>
      <c r="AG8632" s="61"/>
      <c r="AH8632" s="61"/>
      <c r="AI8632" s="61"/>
      <c r="AJ8632" s="61"/>
      <c r="AK8632" s="61"/>
      <c r="AL8632" s="61"/>
      <c r="AM8632" s="61"/>
      <c r="AN8632" s="61"/>
      <c r="AO8632" s="61"/>
      <c r="AP8632" s="62"/>
      <c r="AQ8632" s="61"/>
      <c r="AR8632" s="61"/>
      <c r="AS8632" s="61"/>
      <c r="AT8632" s="61"/>
      <c r="AU8632" s="61"/>
      <c r="AV8632" s="61"/>
      <c r="AW8632" s="60"/>
    </row>
    <row r="8633" s="59" customFormat="1" customHeight="1" spans="1:49">
      <c r="A8633" s="60"/>
      <c r="B8633" s="60"/>
      <c r="C8633" s="60"/>
      <c r="D8633" s="60"/>
      <c r="H8633" s="61"/>
      <c r="I8633" s="61"/>
      <c r="J8633" s="61"/>
      <c r="K8633" s="61"/>
      <c r="L8633" s="61"/>
      <c r="M8633" s="61"/>
      <c r="N8633" s="61"/>
      <c r="O8633" s="61"/>
      <c r="P8633" s="61"/>
      <c r="Q8633" s="61"/>
      <c r="R8633" s="61"/>
      <c r="S8633" s="61"/>
      <c r="T8633" s="61"/>
      <c r="U8633" s="61"/>
      <c r="V8633" s="61"/>
      <c r="W8633" s="61"/>
      <c r="X8633" s="61"/>
      <c r="Y8633" s="61"/>
      <c r="Z8633" s="61"/>
      <c r="AA8633" s="61"/>
      <c r="AB8633" s="61"/>
      <c r="AC8633" s="61"/>
      <c r="AD8633" s="61"/>
      <c r="AE8633" s="61"/>
      <c r="AF8633" s="61"/>
      <c r="AG8633" s="61"/>
      <c r="AH8633" s="61"/>
      <c r="AI8633" s="61"/>
      <c r="AJ8633" s="61"/>
      <c r="AK8633" s="61"/>
      <c r="AL8633" s="61"/>
      <c r="AM8633" s="61"/>
      <c r="AN8633" s="61"/>
      <c r="AO8633" s="61"/>
      <c r="AP8633" s="62"/>
      <c r="AQ8633" s="61"/>
      <c r="AR8633" s="61"/>
      <c r="AS8633" s="61"/>
      <c r="AT8633" s="61"/>
      <c r="AU8633" s="61"/>
      <c r="AV8633" s="61"/>
      <c r="AW8633" s="60"/>
    </row>
    <row r="8634" s="59" customFormat="1" customHeight="1" spans="1:49">
      <c r="A8634" s="60"/>
      <c r="B8634" s="60"/>
      <c r="C8634" s="60"/>
      <c r="D8634" s="60"/>
      <c r="H8634" s="61"/>
      <c r="I8634" s="61"/>
      <c r="J8634" s="61"/>
      <c r="K8634" s="61"/>
      <c r="L8634" s="61"/>
      <c r="M8634" s="61"/>
      <c r="N8634" s="61"/>
      <c r="O8634" s="61"/>
      <c r="P8634" s="61"/>
      <c r="Q8634" s="61"/>
      <c r="R8634" s="61"/>
      <c r="S8634" s="61"/>
      <c r="T8634" s="61"/>
      <c r="U8634" s="61"/>
      <c r="V8634" s="61"/>
      <c r="W8634" s="61"/>
      <c r="X8634" s="61"/>
      <c r="Y8634" s="61"/>
      <c r="Z8634" s="61"/>
      <c r="AA8634" s="61"/>
      <c r="AB8634" s="61"/>
      <c r="AC8634" s="61"/>
      <c r="AD8634" s="61"/>
      <c r="AE8634" s="61"/>
      <c r="AF8634" s="61"/>
      <c r="AG8634" s="61"/>
      <c r="AH8634" s="61"/>
      <c r="AI8634" s="61"/>
      <c r="AJ8634" s="61"/>
      <c r="AK8634" s="61"/>
      <c r="AL8634" s="61"/>
      <c r="AM8634" s="61"/>
      <c r="AN8634" s="61"/>
      <c r="AO8634" s="61"/>
      <c r="AP8634" s="62"/>
      <c r="AQ8634" s="61"/>
      <c r="AR8634" s="61"/>
      <c r="AS8634" s="61"/>
      <c r="AT8634" s="61"/>
      <c r="AU8634" s="61"/>
      <c r="AV8634" s="61"/>
      <c r="AW8634" s="60"/>
    </row>
    <row r="8635" s="59" customFormat="1" customHeight="1" spans="1:49">
      <c r="A8635" s="60"/>
      <c r="B8635" s="60"/>
      <c r="C8635" s="60"/>
      <c r="D8635" s="60"/>
      <c r="H8635" s="61"/>
      <c r="I8635" s="61"/>
      <c r="J8635" s="61"/>
      <c r="K8635" s="61"/>
      <c r="L8635" s="61"/>
      <c r="M8635" s="61"/>
      <c r="N8635" s="61"/>
      <c r="O8635" s="61"/>
      <c r="P8635" s="61"/>
      <c r="Q8635" s="61"/>
      <c r="R8635" s="61"/>
      <c r="S8635" s="61"/>
      <c r="T8635" s="61"/>
      <c r="U8635" s="61"/>
      <c r="V8635" s="61"/>
      <c r="W8635" s="61"/>
      <c r="X8635" s="61"/>
      <c r="Y8635" s="61"/>
      <c r="Z8635" s="61"/>
      <c r="AA8635" s="61"/>
      <c r="AB8635" s="61"/>
      <c r="AC8635" s="61"/>
      <c r="AD8635" s="61"/>
      <c r="AE8635" s="61"/>
      <c r="AF8635" s="61"/>
      <c r="AG8635" s="61"/>
      <c r="AH8635" s="61"/>
      <c r="AI8635" s="61"/>
      <c r="AJ8635" s="61"/>
      <c r="AK8635" s="61"/>
      <c r="AL8635" s="61"/>
      <c r="AM8635" s="61"/>
      <c r="AN8635" s="61"/>
      <c r="AO8635" s="61"/>
      <c r="AP8635" s="62"/>
      <c r="AQ8635" s="61"/>
      <c r="AR8635" s="61"/>
      <c r="AS8635" s="61"/>
      <c r="AT8635" s="61"/>
      <c r="AU8635" s="61"/>
      <c r="AV8635" s="61"/>
      <c r="AW8635" s="60"/>
    </row>
    <row r="8636" s="59" customFormat="1" customHeight="1" spans="1:49">
      <c r="A8636" s="60"/>
      <c r="B8636" s="60"/>
      <c r="C8636" s="60"/>
      <c r="D8636" s="60"/>
      <c r="H8636" s="61"/>
      <c r="I8636" s="61"/>
      <c r="J8636" s="61"/>
      <c r="K8636" s="61"/>
      <c r="L8636" s="61"/>
      <c r="M8636" s="61"/>
      <c r="N8636" s="61"/>
      <c r="O8636" s="61"/>
      <c r="P8636" s="61"/>
      <c r="Q8636" s="61"/>
      <c r="R8636" s="61"/>
      <c r="S8636" s="61"/>
      <c r="T8636" s="61"/>
      <c r="U8636" s="61"/>
      <c r="V8636" s="61"/>
      <c r="W8636" s="61"/>
      <c r="X8636" s="61"/>
      <c r="Y8636" s="61"/>
      <c r="Z8636" s="61"/>
      <c r="AA8636" s="61"/>
      <c r="AB8636" s="61"/>
      <c r="AC8636" s="61"/>
      <c r="AD8636" s="61"/>
      <c r="AE8636" s="61"/>
      <c r="AF8636" s="61"/>
      <c r="AG8636" s="61"/>
      <c r="AH8636" s="61"/>
      <c r="AI8636" s="61"/>
      <c r="AJ8636" s="61"/>
      <c r="AK8636" s="61"/>
      <c r="AL8636" s="61"/>
      <c r="AM8636" s="61"/>
      <c r="AN8636" s="61"/>
      <c r="AO8636" s="61"/>
      <c r="AP8636" s="62"/>
      <c r="AQ8636" s="61"/>
      <c r="AR8636" s="61"/>
      <c r="AS8636" s="61"/>
      <c r="AT8636" s="61"/>
      <c r="AU8636" s="61"/>
      <c r="AV8636" s="61"/>
      <c r="AW8636" s="60"/>
    </row>
    <row r="8637" s="59" customFormat="1" customHeight="1" spans="1:49">
      <c r="A8637" s="60"/>
      <c r="B8637" s="60"/>
      <c r="C8637" s="60"/>
      <c r="D8637" s="60"/>
      <c r="H8637" s="61"/>
      <c r="I8637" s="61"/>
      <c r="J8637" s="61"/>
      <c r="K8637" s="61"/>
      <c r="L8637" s="61"/>
      <c r="M8637" s="61"/>
      <c r="N8637" s="61"/>
      <c r="O8637" s="61"/>
      <c r="P8637" s="61"/>
      <c r="Q8637" s="61"/>
      <c r="R8637" s="61"/>
      <c r="S8637" s="61"/>
      <c r="T8637" s="61"/>
      <c r="U8637" s="61"/>
      <c r="V8637" s="61"/>
      <c r="W8637" s="61"/>
      <c r="X8637" s="61"/>
      <c r="Y8637" s="61"/>
      <c r="Z8637" s="61"/>
      <c r="AA8637" s="61"/>
      <c r="AB8637" s="61"/>
      <c r="AC8637" s="61"/>
      <c r="AD8637" s="61"/>
      <c r="AE8637" s="61"/>
      <c r="AF8637" s="61"/>
      <c r="AG8637" s="61"/>
      <c r="AH8637" s="61"/>
      <c r="AI8637" s="61"/>
      <c r="AJ8637" s="61"/>
      <c r="AK8637" s="61"/>
      <c r="AL8637" s="61"/>
      <c r="AM8637" s="61"/>
      <c r="AN8637" s="61"/>
      <c r="AO8637" s="61"/>
      <c r="AP8637" s="62"/>
      <c r="AQ8637" s="61"/>
      <c r="AR8637" s="61"/>
      <c r="AS8637" s="61"/>
      <c r="AT8637" s="61"/>
      <c r="AU8637" s="61"/>
      <c r="AV8637" s="61"/>
      <c r="AW8637" s="60"/>
    </row>
    <row r="8638" s="59" customFormat="1" customHeight="1" spans="1:49">
      <c r="A8638" s="60"/>
      <c r="B8638" s="60"/>
      <c r="C8638" s="60"/>
      <c r="D8638" s="60"/>
      <c r="H8638" s="61"/>
      <c r="I8638" s="61"/>
      <c r="J8638" s="61"/>
      <c r="K8638" s="61"/>
      <c r="L8638" s="61"/>
      <c r="M8638" s="61"/>
      <c r="N8638" s="61"/>
      <c r="O8638" s="61"/>
      <c r="P8638" s="61"/>
      <c r="Q8638" s="61"/>
      <c r="R8638" s="61"/>
      <c r="S8638" s="61"/>
      <c r="T8638" s="61"/>
      <c r="U8638" s="61"/>
      <c r="V8638" s="61"/>
      <c r="W8638" s="61"/>
      <c r="X8638" s="61"/>
      <c r="Y8638" s="61"/>
      <c r="Z8638" s="61"/>
      <c r="AA8638" s="61"/>
      <c r="AB8638" s="61"/>
      <c r="AC8638" s="61"/>
      <c r="AD8638" s="61"/>
      <c r="AE8638" s="61"/>
      <c r="AF8638" s="61"/>
      <c r="AG8638" s="61"/>
      <c r="AH8638" s="61"/>
      <c r="AI8638" s="61"/>
      <c r="AJ8638" s="61"/>
      <c r="AK8638" s="61"/>
      <c r="AL8638" s="61"/>
      <c r="AM8638" s="61"/>
      <c r="AN8638" s="61"/>
      <c r="AO8638" s="61"/>
      <c r="AP8638" s="62"/>
      <c r="AQ8638" s="61"/>
      <c r="AR8638" s="61"/>
      <c r="AS8638" s="61"/>
      <c r="AT8638" s="61"/>
      <c r="AU8638" s="61"/>
      <c r="AV8638" s="61"/>
      <c r="AW8638" s="60"/>
    </row>
    <row r="8639" s="59" customFormat="1" customHeight="1" spans="1:49">
      <c r="A8639" s="60"/>
      <c r="B8639" s="60"/>
      <c r="C8639" s="60"/>
      <c r="D8639" s="60"/>
      <c r="H8639" s="61"/>
      <c r="I8639" s="61"/>
      <c r="J8639" s="61"/>
      <c r="K8639" s="61"/>
      <c r="L8639" s="61"/>
      <c r="M8639" s="61"/>
      <c r="N8639" s="61"/>
      <c r="O8639" s="61"/>
      <c r="P8639" s="61"/>
      <c r="Q8639" s="61"/>
      <c r="R8639" s="61"/>
      <c r="S8639" s="61"/>
      <c r="T8639" s="61"/>
      <c r="U8639" s="61"/>
      <c r="V8639" s="61"/>
      <c r="W8639" s="61"/>
      <c r="X8639" s="61"/>
      <c r="Y8639" s="61"/>
      <c r="Z8639" s="61"/>
      <c r="AA8639" s="61"/>
      <c r="AB8639" s="61"/>
      <c r="AC8639" s="61"/>
      <c r="AD8639" s="61"/>
      <c r="AE8639" s="61"/>
      <c r="AF8639" s="61"/>
      <c r="AG8639" s="61"/>
      <c r="AH8639" s="61"/>
      <c r="AI8639" s="61"/>
      <c r="AJ8639" s="61"/>
      <c r="AK8639" s="61"/>
      <c r="AL8639" s="61"/>
      <c r="AM8639" s="61"/>
      <c r="AN8639" s="61"/>
      <c r="AO8639" s="61"/>
      <c r="AP8639" s="62"/>
      <c r="AQ8639" s="61"/>
      <c r="AR8639" s="61"/>
      <c r="AS8639" s="61"/>
      <c r="AT8639" s="61"/>
      <c r="AU8639" s="61"/>
      <c r="AV8639" s="61"/>
      <c r="AW8639" s="60"/>
    </row>
    <row r="8640" s="59" customFormat="1" customHeight="1" spans="1:49">
      <c r="A8640" s="60"/>
      <c r="B8640" s="60"/>
      <c r="C8640" s="60"/>
      <c r="D8640" s="60"/>
      <c r="H8640" s="61"/>
      <c r="I8640" s="61"/>
      <c r="J8640" s="61"/>
      <c r="K8640" s="61"/>
      <c r="L8640" s="61"/>
      <c r="M8640" s="61"/>
      <c r="N8640" s="61"/>
      <c r="O8640" s="61"/>
      <c r="P8640" s="61"/>
      <c r="Q8640" s="61"/>
      <c r="R8640" s="61"/>
      <c r="S8640" s="61"/>
      <c r="T8640" s="61"/>
      <c r="U8640" s="61"/>
      <c r="V8640" s="61"/>
      <c r="W8640" s="61"/>
      <c r="X8640" s="61"/>
      <c r="Y8640" s="61"/>
      <c r="Z8640" s="61"/>
      <c r="AA8640" s="61"/>
      <c r="AB8640" s="61"/>
      <c r="AC8640" s="61"/>
      <c r="AD8640" s="61"/>
      <c r="AE8640" s="61"/>
      <c r="AF8640" s="61"/>
      <c r="AG8640" s="61"/>
      <c r="AH8640" s="61"/>
      <c r="AI8640" s="61"/>
      <c r="AJ8640" s="61"/>
      <c r="AK8640" s="61"/>
      <c r="AL8640" s="61"/>
      <c r="AM8640" s="61"/>
      <c r="AN8640" s="61"/>
      <c r="AO8640" s="61"/>
      <c r="AP8640" s="62"/>
      <c r="AQ8640" s="61"/>
      <c r="AR8640" s="61"/>
      <c r="AS8640" s="61"/>
      <c r="AT8640" s="61"/>
      <c r="AU8640" s="61"/>
      <c r="AV8640" s="61"/>
      <c r="AW8640" s="60"/>
    </row>
    <row r="8641" s="59" customFormat="1" customHeight="1" spans="1:49">
      <c r="A8641" s="60"/>
      <c r="B8641" s="60"/>
      <c r="C8641" s="60"/>
      <c r="D8641" s="60"/>
      <c r="H8641" s="61"/>
      <c r="I8641" s="61"/>
      <c r="J8641" s="61"/>
      <c r="K8641" s="61"/>
      <c r="L8641" s="61"/>
      <c r="M8641" s="61"/>
      <c r="N8641" s="61"/>
      <c r="O8641" s="61"/>
      <c r="P8641" s="61"/>
      <c r="Q8641" s="61"/>
      <c r="R8641" s="61"/>
      <c r="S8641" s="61"/>
      <c r="T8641" s="61"/>
      <c r="U8641" s="61"/>
      <c r="V8641" s="61"/>
      <c r="W8641" s="61"/>
      <c r="X8641" s="61"/>
      <c r="Y8641" s="61"/>
      <c r="Z8641" s="61"/>
      <c r="AA8641" s="61"/>
      <c r="AB8641" s="61"/>
      <c r="AC8641" s="61"/>
      <c r="AD8641" s="61"/>
      <c r="AE8641" s="61"/>
      <c r="AF8641" s="61"/>
      <c r="AG8641" s="61"/>
      <c r="AH8641" s="61"/>
      <c r="AI8641" s="61"/>
      <c r="AJ8641" s="61"/>
      <c r="AK8641" s="61"/>
      <c r="AL8641" s="61"/>
      <c r="AM8641" s="61"/>
      <c r="AN8641" s="61"/>
      <c r="AO8641" s="61"/>
      <c r="AP8641" s="62"/>
      <c r="AQ8641" s="61"/>
      <c r="AR8641" s="61"/>
      <c r="AS8641" s="61"/>
      <c r="AT8641" s="61"/>
      <c r="AU8641" s="61"/>
      <c r="AV8641" s="61"/>
      <c r="AW8641" s="60"/>
    </row>
    <row r="8642" s="59" customFormat="1" customHeight="1" spans="1:49">
      <c r="A8642" s="60"/>
      <c r="B8642" s="60"/>
      <c r="C8642" s="60"/>
      <c r="D8642" s="60"/>
      <c r="H8642" s="61"/>
      <c r="I8642" s="61"/>
      <c r="J8642" s="61"/>
      <c r="K8642" s="61"/>
      <c r="L8642" s="61"/>
      <c r="M8642" s="61"/>
      <c r="N8642" s="61"/>
      <c r="O8642" s="61"/>
      <c r="P8642" s="61"/>
      <c r="Q8642" s="61"/>
      <c r="R8642" s="61"/>
      <c r="S8642" s="61"/>
      <c r="T8642" s="61"/>
      <c r="U8642" s="61"/>
      <c r="V8642" s="61"/>
      <c r="W8642" s="61"/>
      <c r="X8642" s="61"/>
      <c r="Y8642" s="61"/>
      <c r="Z8642" s="61"/>
      <c r="AA8642" s="61"/>
      <c r="AB8642" s="61"/>
      <c r="AC8642" s="61"/>
      <c r="AD8642" s="61"/>
      <c r="AE8642" s="61"/>
      <c r="AF8642" s="61"/>
      <c r="AG8642" s="61"/>
      <c r="AH8642" s="61"/>
      <c r="AI8642" s="61"/>
      <c r="AJ8642" s="61"/>
      <c r="AK8642" s="61"/>
      <c r="AL8642" s="61"/>
      <c r="AM8642" s="61"/>
      <c r="AN8642" s="61"/>
      <c r="AO8642" s="61"/>
      <c r="AP8642" s="62"/>
      <c r="AQ8642" s="61"/>
      <c r="AR8642" s="61"/>
      <c r="AS8642" s="61"/>
      <c r="AT8642" s="61"/>
      <c r="AU8642" s="61"/>
      <c r="AV8642" s="61"/>
      <c r="AW8642" s="60"/>
    </row>
    <row r="8643" s="59" customFormat="1" customHeight="1" spans="1:49">
      <c r="A8643" s="60"/>
      <c r="B8643" s="60"/>
      <c r="C8643" s="60"/>
      <c r="D8643" s="60"/>
      <c r="H8643" s="61"/>
      <c r="I8643" s="61"/>
      <c r="J8643" s="61"/>
      <c r="K8643" s="61"/>
      <c r="L8643" s="61"/>
      <c r="M8643" s="61"/>
      <c r="N8643" s="61"/>
      <c r="O8643" s="61"/>
      <c r="P8643" s="61"/>
      <c r="Q8643" s="61"/>
      <c r="R8643" s="61"/>
      <c r="S8643" s="61"/>
      <c r="T8643" s="61"/>
      <c r="U8643" s="61"/>
      <c r="V8643" s="61"/>
      <c r="W8643" s="61"/>
      <c r="X8643" s="61"/>
      <c r="Y8643" s="61"/>
      <c r="Z8643" s="61"/>
      <c r="AA8643" s="61"/>
      <c r="AB8643" s="61"/>
      <c r="AC8643" s="61"/>
      <c r="AD8643" s="61"/>
      <c r="AE8643" s="61"/>
      <c r="AF8643" s="61"/>
      <c r="AG8643" s="61"/>
      <c r="AH8643" s="61"/>
      <c r="AI8643" s="61"/>
      <c r="AJ8643" s="61"/>
      <c r="AK8643" s="61"/>
      <c r="AL8643" s="61"/>
      <c r="AM8643" s="61"/>
      <c r="AN8643" s="61"/>
      <c r="AO8643" s="61"/>
      <c r="AP8643" s="62"/>
      <c r="AQ8643" s="61"/>
      <c r="AR8643" s="61"/>
      <c r="AS8643" s="61"/>
      <c r="AT8643" s="61"/>
      <c r="AU8643" s="61"/>
      <c r="AV8643" s="61"/>
      <c r="AW8643" s="60"/>
    </row>
    <row r="8644" s="59" customFormat="1" customHeight="1" spans="1:49">
      <c r="A8644" s="60"/>
      <c r="B8644" s="60"/>
      <c r="C8644" s="60"/>
      <c r="D8644" s="60"/>
      <c r="H8644" s="61"/>
      <c r="I8644" s="61"/>
      <c r="J8644" s="61"/>
      <c r="K8644" s="61"/>
      <c r="L8644" s="61"/>
      <c r="M8644" s="61"/>
      <c r="N8644" s="61"/>
      <c r="O8644" s="61"/>
      <c r="P8644" s="61"/>
      <c r="Q8644" s="61"/>
      <c r="R8644" s="61"/>
      <c r="S8644" s="61"/>
      <c r="T8644" s="61"/>
      <c r="U8644" s="61"/>
      <c r="V8644" s="61"/>
      <c r="W8644" s="61"/>
      <c r="X8644" s="61"/>
      <c r="Y8644" s="61"/>
      <c r="Z8644" s="61"/>
      <c r="AA8644" s="61"/>
      <c r="AB8644" s="61"/>
      <c r="AC8644" s="61"/>
      <c r="AD8644" s="61"/>
      <c r="AE8644" s="61"/>
      <c r="AF8644" s="61"/>
      <c r="AG8644" s="61"/>
      <c r="AH8644" s="61"/>
      <c r="AI8644" s="61"/>
      <c r="AJ8644" s="61"/>
      <c r="AK8644" s="61"/>
      <c r="AL8644" s="61"/>
      <c r="AM8644" s="61"/>
      <c r="AN8644" s="61"/>
      <c r="AO8644" s="61"/>
      <c r="AP8644" s="62"/>
      <c r="AQ8644" s="61"/>
      <c r="AR8644" s="61"/>
      <c r="AS8644" s="61"/>
      <c r="AT8644" s="61"/>
      <c r="AU8644" s="61"/>
      <c r="AV8644" s="61"/>
      <c r="AW8644" s="60"/>
    </row>
    <row r="8645" s="59" customFormat="1" customHeight="1" spans="1:49">
      <c r="A8645" s="60"/>
      <c r="B8645" s="60"/>
      <c r="C8645" s="60"/>
      <c r="D8645" s="60"/>
      <c r="H8645" s="61"/>
      <c r="I8645" s="61"/>
      <c r="J8645" s="61"/>
      <c r="K8645" s="61"/>
      <c r="L8645" s="61"/>
      <c r="M8645" s="61"/>
      <c r="N8645" s="61"/>
      <c r="O8645" s="61"/>
      <c r="P8645" s="61"/>
      <c r="Q8645" s="61"/>
      <c r="R8645" s="61"/>
      <c r="S8645" s="61"/>
      <c r="T8645" s="61"/>
      <c r="U8645" s="61"/>
      <c r="V8645" s="61"/>
      <c r="W8645" s="61"/>
      <c r="X8645" s="61"/>
      <c r="Y8645" s="61"/>
      <c r="Z8645" s="61"/>
      <c r="AA8645" s="61"/>
      <c r="AB8645" s="61"/>
      <c r="AC8645" s="61"/>
      <c r="AD8645" s="61"/>
      <c r="AE8645" s="61"/>
      <c r="AF8645" s="61"/>
      <c r="AG8645" s="61"/>
      <c r="AH8645" s="61"/>
      <c r="AI8645" s="61"/>
      <c r="AJ8645" s="61"/>
      <c r="AK8645" s="61"/>
      <c r="AL8645" s="61"/>
      <c r="AM8645" s="61"/>
      <c r="AN8645" s="61"/>
      <c r="AO8645" s="61"/>
      <c r="AP8645" s="62"/>
      <c r="AQ8645" s="61"/>
      <c r="AR8645" s="61"/>
      <c r="AS8645" s="61"/>
      <c r="AT8645" s="61"/>
      <c r="AU8645" s="61"/>
      <c r="AV8645" s="61"/>
      <c r="AW8645" s="60"/>
    </row>
    <row r="8646" s="59" customFormat="1" customHeight="1" spans="1:49">
      <c r="A8646" s="60"/>
      <c r="B8646" s="60"/>
      <c r="C8646" s="60"/>
      <c r="D8646" s="60"/>
      <c r="H8646" s="61"/>
      <c r="I8646" s="61"/>
      <c r="J8646" s="61"/>
      <c r="K8646" s="61"/>
      <c r="L8646" s="61"/>
      <c r="M8646" s="61"/>
      <c r="N8646" s="61"/>
      <c r="O8646" s="61"/>
      <c r="P8646" s="61"/>
      <c r="Q8646" s="61"/>
      <c r="R8646" s="61"/>
      <c r="S8646" s="61"/>
      <c r="T8646" s="61"/>
      <c r="U8646" s="61"/>
      <c r="V8646" s="61"/>
      <c r="W8646" s="61"/>
      <c r="X8646" s="61"/>
      <c r="Y8646" s="61"/>
      <c r="Z8646" s="61"/>
      <c r="AA8646" s="61"/>
      <c r="AB8646" s="61"/>
      <c r="AC8646" s="61"/>
      <c r="AD8646" s="61"/>
      <c r="AE8646" s="61"/>
      <c r="AF8646" s="61"/>
      <c r="AG8646" s="61"/>
      <c r="AH8646" s="61"/>
      <c r="AI8646" s="61"/>
      <c r="AJ8646" s="61"/>
      <c r="AK8646" s="61"/>
      <c r="AL8646" s="61"/>
      <c r="AM8646" s="61"/>
      <c r="AN8646" s="61"/>
      <c r="AO8646" s="61"/>
      <c r="AP8646" s="62"/>
      <c r="AQ8646" s="61"/>
      <c r="AR8646" s="61"/>
      <c r="AS8646" s="61"/>
      <c r="AT8646" s="61"/>
      <c r="AU8646" s="61"/>
      <c r="AV8646" s="61"/>
      <c r="AW8646" s="60"/>
    </row>
    <row r="8647" s="59" customFormat="1" customHeight="1" spans="1:49">
      <c r="A8647" s="60"/>
      <c r="B8647" s="60"/>
      <c r="C8647" s="60"/>
      <c r="D8647" s="60"/>
      <c r="H8647" s="61"/>
      <c r="I8647" s="61"/>
      <c r="J8647" s="61"/>
      <c r="K8647" s="61"/>
      <c r="L8647" s="61"/>
      <c r="M8647" s="61"/>
      <c r="N8647" s="61"/>
      <c r="O8647" s="61"/>
      <c r="P8647" s="61"/>
      <c r="Q8647" s="61"/>
      <c r="R8647" s="61"/>
      <c r="S8647" s="61"/>
      <c r="T8647" s="61"/>
      <c r="U8647" s="61"/>
      <c r="V8647" s="61"/>
      <c r="W8647" s="61"/>
      <c r="X8647" s="61"/>
      <c r="Y8647" s="61"/>
      <c r="Z8647" s="61"/>
      <c r="AA8647" s="61"/>
      <c r="AB8647" s="61"/>
      <c r="AC8647" s="61"/>
      <c r="AD8647" s="61"/>
      <c r="AE8647" s="61"/>
      <c r="AF8647" s="61"/>
      <c r="AG8647" s="61"/>
      <c r="AH8647" s="61"/>
      <c r="AI8647" s="61"/>
      <c r="AJ8647" s="61"/>
      <c r="AK8647" s="61"/>
      <c r="AL8647" s="61"/>
      <c r="AM8647" s="61"/>
      <c r="AN8647" s="61"/>
      <c r="AO8647" s="61"/>
      <c r="AP8647" s="62"/>
      <c r="AQ8647" s="61"/>
      <c r="AR8647" s="61"/>
      <c r="AS8647" s="61"/>
      <c r="AT8647" s="61"/>
      <c r="AU8647" s="61"/>
      <c r="AV8647" s="61"/>
      <c r="AW8647" s="60"/>
    </row>
    <row r="8648" s="59" customFormat="1" customHeight="1" spans="1:49">
      <c r="A8648" s="60"/>
      <c r="B8648" s="60"/>
      <c r="C8648" s="60"/>
      <c r="D8648" s="60"/>
      <c r="H8648" s="61"/>
      <c r="I8648" s="61"/>
      <c r="J8648" s="61"/>
      <c r="K8648" s="61"/>
      <c r="L8648" s="61"/>
      <c r="M8648" s="61"/>
      <c r="N8648" s="61"/>
      <c r="O8648" s="61"/>
      <c r="P8648" s="61"/>
      <c r="Q8648" s="61"/>
      <c r="R8648" s="61"/>
      <c r="S8648" s="61"/>
      <c r="T8648" s="61"/>
      <c r="U8648" s="61"/>
      <c r="V8648" s="61"/>
      <c r="W8648" s="61"/>
      <c r="X8648" s="61"/>
      <c r="Y8648" s="61"/>
      <c r="Z8648" s="61"/>
      <c r="AA8648" s="61"/>
      <c r="AB8648" s="61"/>
      <c r="AC8648" s="61"/>
      <c r="AD8648" s="61"/>
      <c r="AE8648" s="61"/>
      <c r="AF8648" s="61"/>
      <c r="AG8648" s="61"/>
      <c r="AH8648" s="61"/>
      <c r="AI8648" s="61"/>
      <c r="AJ8648" s="61"/>
      <c r="AK8648" s="61"/>
      <c r="AL8648" s="61"/>
      <c r="AM8648" s="61"/>
      <c r="AN8648" s="61"/>
      <c r="AO8648" s="61"/>
      <c r="AP8648" s="62"/>
      <c r="AQ8648" s="61"/>
      <c r="AR8648" s="61"/>
      <c r="AS8648" s="61"/>
      <c r="AT8648" s="61"/>
      <c r="AU8648" s="61"/>
      <c r="AV8648" s="61"/>
      <c r="AW8648" s="60"/>
    </row>
    <row r="8649" s="59" customFormat="1" customHeight="1" spans="1:49">
      <c r="A8649" s="60"/>
      <c r="B8649" s="60"/>
      <c r="C8649" s="60"/>
      <c r="D8649" s="60"/>
      <c r="H8649" s="61"/>
      <c r="I8649" s="61"/>
      <c r="J8649" s="61"/>
      <c r="K8649" s="61"/>
      <c r="L8649" s="61"/>
      <c r="M8649" s="61"/>
      <c r="N8649" s="61"/>
      <c r="O8649" s="61"/>
      <c r="P8649" s="61"/>
      <c r="Q8649" s="61"/>
      <c r="R8649" s="61"/>
      <c r="S8649" s="61"/>
      <c r="T8649" s="61"/>
      <c r="U8649" s="61"/>
      <c r="V8649" s="61"/>
      <c r="W8649" s="61"/>
      <c r="X8649" s="61"/>
      <c r="Y8649" s="61"/>
      <c r="Z8649" s="61"/>
      <c r="AA8649" s="61"/>
      <c r="AB8649" s="61"/>
      <c r="AC8649" s="61"/>
      <c r="AD8649" s="61"/>
      <c r="AE8649" s="61"/>
      <c r="AF8649" s="61"/>
      <c r="AG8649" s="61"/>
      <c r="AH8649" s="61"/>
      <c r="AI8649" s="61"/>
      <c r="AJ8649" s="61"/>
      <c r="AK8649" s="61"/>
      <c r="AL8649" s="61"/>
      <c r="AM8649" s="61"/>
      <c r="AN8649" s="61"/>
      <c r="AO8649" s="61"/>
      <c r="AP8649" s="62"/>
      <c r="AQ8649" s="61"/>
      <c r="AR8649" s="61"/>
      <c r="AS8649" s="61"/>
      <c r="AT8649" s="61"/>
      <c r="AU8649" s="61"/>
      <c r="AV8649" s="61"/>
      <c r="AW8649" s="60"/>
    </row>
    <row r="8650" s="59" customFormat="1" customHeight="1" spans="1:49">
      <c r="A8650" s="60"/>
      <c r="B8650" s="60"/>
      <c r="C8650" s="60"/>
      <c r="D8650" s="60"/>
      <c r="H8650" s="61"/>
      <c r="I8650" s="61"/>
      <c r="J8650" s="61"/>
      <c r="K8650" s="61"/>
      <c r="L8650" s="61"/>
      <c r="M8650" s="61"/>
      <c r="N8650" s="61"/>
      <c r="O8650" s="61"/>
      <c r="P8650" s="61"/>
      <c r="Q8650" s="61"/>
      <c r="R8650" s="61"/>
      <c r="S8650" s="61"/>
      <c r="T8650" s="61"/>
      <c r="U8650" s="61"/>
      <c r="V8650" s="61"/>
      <c r="W8650" s="61"/>
      <c r="X8650" s="61"/>
      <c r="Y8650" s="61"/>
      <c r="Z8650" s="61"/>
      <c r="AA8650" s="61"/>
      <c r="AB8650" s="61"/>
      <c r="AC8650" s="61"/>
      <c r="AD8650" s="61"/>
      <c r="AE8650" s="61"/>
      <c r="AF8650" s="61"/>
      <c r="AG8650" s="61"/>
      <c r="AH8650" s="61"/>
      <c r="AI8650" s="61"/>
      <c r="AJ8650" s="61"/>
      <c r="AK8650" s="61"/>
      <c r="AL8650" s="61"/>
      <c r="AM8650" s="61"/>
      <c r="AN8650" s="61"/>
      <c r="AO8650" s="61"/>
      <c r="AP8650" s="62"/>
      <c r="AQ8650" s="61"/>
      <c r="AR8650" s="61"/>
      <c r="AS8650" s="61"/>
      <c r="AT8650" s="61"/>
      <c r="AU8650" s="61"/>
      <c r="AV8650" s="61"/>
      <c r="AW8650" s="60"/>
    </row>
    <row r="8651" s="59" customFormat="1" customHeight="1" spans="1:49">
      <c r="A8651" s="60"/>
      <c r="B8651" s="60"/>
      <c r="C8651" s="60"/>
      <c r="D8651" s="60"/>
      <c r="H8651" s="61"/>
      <c r="I8651" s="61"/>
      <c r="J8651" s="61"/>
      <c r="K8651" s="61"/>
      <c r="L8651" s="61"/>
      <c r="M8651" s="61"/>
      <c r="N8651" s="61"/>
      <c r="O8651" s="61"/>
      <c r="P8651" s="61"/>
      <c r="Q8651" s="61"/>
      <c r="R8651" s="61"/>
      <c r="S8651" s="61"/>
      <c r="T8651" s="61"/>
      <c r="U8651" s="61"/>
      <c r="V8651" s="61"/>
      <c r="W8651" s="61"/>
      <c r="X8651" s="61"/>
      <c r="Y8651" s="61"/>
      <c r="Z8651" s="61"/>
      <c r="AA8651" s="61"/>
      <c r="AB8651" s="61"/>
      <c r="AC8651" s="61"/>
      <c r="AD8651" s="61"/>
      <c r="AE8651" s="61"/>
      <c r="AF8651" s="61"/>
      <c r="AG8651" s="61"/>
      <c r="AH8651" s="61"/>
      <c r="AI8651" s="61"/>
      <c r="AJ8651" s="61"/>
      <c r="AK8651" s="61"/>
      <c r="AL8651" s="61"/>
      <c r="AM8651" s="61"/>
      <c r="AN8651" s="61"/>
      <c r="AO8651" s="61"/>
      <c r="AP8651" s="62"/>
      <c r="AQ8651" s="61"/>
      <c r="AR8651" s="61"/>
      <c r="AS8651" s="61"/>
      <c r="AT8651" s="61"/>
      <c r="AU8651" s="61"/>
      <c r="AV8651" s="61"/>
      <c r="AW8651" s="60"/>
    </row>
    <row r="8652" s="59" customFormat="1" customHeight="1" spans="1:49">
      <c r="A8652" s="60"/>
      <c r="B8652" s="60"/>
      <c r="C8652" s="60"/>
      <c r="D8652" s="60"/>
      <c r="H8652" s="61"/>
      <c r="I8652" s="61"/>
      <c r="J8652" s="61"/>
      <c r="K8652" s="61"/>
      <c r="L8652" s="61"/>
      <c r="M8652" s="61"/>
      <c r="N8652" s="61"/>
      <c r="O8652" s="61"/>
      <c r="P8652" s="61"/>
      <c r="Q8652" s="61"/>
      <c r="R8652" s="61"/>
      <c r="S8652" s="61"/>
      <c r="T8652" s="61"/>
      <c r="U8652" s="61"/>
      <c r="V8652" s="61"/>
      <c r="W8652" s="61"/>
      <c r="X8652" s="61"/>
      <c r="Y8652" s="61"/>
      <c r="Z8652" s="61"/>
      <c r="AA8652" s="61"/>
      <c r="AB8652" s="61"/>
      <c r="AC8652" s="61"/>
      <c r="AD8652" s="61"/>
      <c r="AE8652" s="61"/>
      <c r="AF8652" s="61"/>
      <c r="AG8652" s="61"/>
      <c r="AH8652" s="61"/>
      <c r="AI8652" s="61"/>
      <c r="AJ8652" s="61"/>
      <c r="AK8652" s="61"/>
      <c r="AL8652" s="61"/>
      <c r="AM8652" s="61"/>
      <c r="AN8652" s="61"/>
      <c r="AO8652" s="61"/>
      <c r="AP8652" s="62"/>
      <c r="AQ8652" s="61"/>
      <c r="AR8652" s="61"/>
      <c r="AS8652" s="61"/>
      <c r="AT8652" s="61"/>
      <c r="AU8652" s="61"/>
      <c r="AV8652" s="61"/>
      <c r="AW8652" s="60"/>
    </row>
    <row r="8653" s="59" customFormat="1" customHeight="1" spans="1:49">
      <c r="A8653" s="60"/>
      <c r="B8653" s="60"/>
      <c r="C8653" s="60"/>
      <c r="D8653" s="60"/>
      <c r="H8653" s="61"/>
      <c r="I8653" s="61"/>
      <c r="J8653" s="61"/>
      <c r="K8653" s="61"/>
      <c r="L8653" s="61"/>
      <c r="M8653" s="61"/>
      <c r="N8653" s="61"/>
      <c r="O8653" s="61"/>
      <c r="P8653" s="61"/>
      <c r="Q8653" s="61"/>
      <c r="R8653" s="61"/>
      <c r="S8653" s="61"/>
      <c r="T8653" s="61"/>
      <c r="U8653" s="61"/>
      <c r="V8653" s="61"/>
      <c r="W8653" s="61"/>
      <c r="X8653" s="61"/>
      <c r="Y8653" s="61"/>
      <c r="Z8653" s="61"/>
      <c r="AA8653" s="61"/>
      <c r="AB8653" s="61"/>
      <c r="AC8653" s="61"/>
      <c r="AD8653" s="61"/>
      <c r="AE8653" s="61"/>
      <c r="AF8653" s="61"/>
      <c r="AG8653" s="61"/>
      <c r="AH8653" s="61"/>
      <c r="AI8653" s="61"/>
      <c r="AJ8653" s="61"/>
      <c r="AK8653" s="61"/>
      <c r="AL8653" s="61"/>
      <c r="AM8653" s="61"/>
      <c r="AN8653" s="61"/>
      <c r="AO8653" s="61"/>
      <c r="AP8653" s="62"/>
      <c r="AQ8653" s="61"/>
      <c r="AR8653" s="61"/>
      <c r="AS8653" s="61"/>
      <c r="AT8653" s="61"/>
      <c r="AU8653" s="61"/>
      <c r="AV8653" s="61"/>
      <c r="AW8653" s="60"/>
    </row>
    <row r="8654" s="59" customFormat="1" customHeight="1" spans="1:49">
      <c r="A8654" s="60"/>
      <c r="B8654" s="60"/>
      <c r="C8654" s="60"/>
      <c r="D8654" s="60"/>
      <c r="H8654" s="61"/>
      <c r="I8654" s="61"/>
      <c r="J8654" s="61"/>
      <c r="K8654" s="61"/>
      <c r="L8654" s="61"/>
      <c r="M8654" s="61"/>
      <c r="N8654" s="61"/>
      <c r="O8654" s="61"/>
      <c r="P8654" s="61"/>
      <c r="Q8654" s="61"/>
      <c r="R8654" s="61"/>
      <c r="S8654" s="61"/>
      <c r="T8654" s="61"/>
      <c r="U8654" s="61"/>
      <c r="V8654" s="61"/>
      <c r="W8654" s="61"/>
      <c r="X8654" s="61"/>
      <c r="Y8654" s="61"/>
      <c r="Z8654" s="61"/>
      <c r="AA8654" s="61"/>
      <c r="AB8654" s="61"/>
      <c r="AC8654" s="61"/>
      <c r="AD8654" s="61"/>
      <c r="AE8654" s="61"/>
      <c r="AF8654" s="61"/>
      <c r="AG8654" s="61"/>
      <c r="AH8654" s="61"/>
      <c r="AI8654" s="61"/>
      <c r="AJ8654" s="61"/>
      <c r="AK8654" s="61"/>
      <c r="AL8654" s="61"/>
      <c r="AM8654" s="61"/>
      <c r="AN8654" s="61"/>
      <c r="AO8654" s="61"/>
      <c r="AP8654" s="62"/>
      <c r="AQ8654" s="61"/>
      <c r="AR8654" s="61"/>
      <c r="AS8654" s="61"/>
      <c r="AT8654" s="61"/>
      <c r="AU8654" s="61"/>
      <c r="AV8654" s="61"/>
      <c r="AW8654" s="60"/>
    </row>
    <row r="8655" s="59" customFormat="1" customHeight="1" spans="1:49">
      <c r="A8655" s="60"/>
      <c r="B8655" s="60"/>
      <c r="C8655" s="60"/>
      <c r="D8655" s="60"/>
      <c r="H8655" s="61"/>
      <c r="I8655" s="61"/>
      <c r="J8655" s="61"/>
      <c r="K8655" s="61"/>
      <c r="L8655" s="61"/>
      <c r="M8655" s="61"/>
      <c r="N8655" s="61"/>
      <c r="O8655" s="61"/>
      <c r="P8655" s="61"/>
      <c r="Q8655" s="61"/>
      <c r="R8655" s="61"/>
      <c r="S8655" s="61"/>
      <c r="T8655" s="61"/>
      <c r="U8655" s="61"/>
      <c r="V8655" s="61"/>
      <c r="W8655" s="61"/>
      <c r="X8655" s="61"/>
      <c r="Y8655" s="61"/>
      <c r="Z8655" s="61"/>
      <c r="AA8655" s="61"/>
      <c r="AB8655" s="61"/>
      <c r="AC8655" s="61"/>
      <c r="AD8655" s="61"/>
      <c r="AE8655" s="61"/>
      <c r="AF8655" s="61"/>
      <c r="AG8655" s="61"/>
      <c r="AH8655" s="61"/>
      <c r="AI8655" s="61"/>
      <c r="AJ8655" s="61"/>
      <c r="AK8655" s="61"/>
      <c r="AL8655" s="61"/>
      <c r="AM8655" s="61"/>
      <c r="AN8655" s="61"/>
      <c r="AO8655" s="61"/>
      <c r="AP8655" s="62"/>
      <c r="AQ8655" s="61"/>
      <c r="AR8655" s="61"/>
      <c r="AS8655" s="61"/>
      <c r="AT8655" s="61"/>
      <c r="AU8655" s="61"/>
      <c r="AV8655" s="61"/>
      <c r="AW8655" s="60"/>
    </row>
    <row r="8656" s="59" customFormat="1" customHeight="1" spans="1:49">
      <c r="A8656" s="60"/>
      <c r="B8656" s="60"/>
      <c r="C8656" s="60"/>
      <c r="D8656" s="60"/>
      <c r="H8656" s="61"/>
      <c r="I8656" s="61"/>
      <c r="J8656" s="61"/>
      <c r="K8656" s="61"/>
      <c r="L8656" s="61"/>
      <c r="M8656" s="61"/>
      <c r="N8656" s="61"/>
      <c r="O8656" s="61"/>
      <c r="P8656" s="61"/>
      <c r="Q8656" s="61"/>
      <c r="R8656" s="61"/>
      <c r="S8656" s="61"/>
      <c r="T8656" s="61"/>
      <c r="U8656" s="61"/>
      <c r="V8656" s="61"/>
      <c r="W8656" s="61"/>
      <c r="X8656" s="61"/>
      <c r="Y8656" s="61"/>
      <c r="Z8656" s="61"/>
      <c r="AA8656" s="61"/>
      <c r="AB8656" s="61"/>
      <c r="AC8656" s="61"/>
      <c r="AD8656" s="61"/>
      <c r="AE8656" s="61"/>
      <c r="AF8656" s="61"/>
      <c r="AG8656" s="61"/>
      <c r="AH8656" s="61"/>
      <c r="AI8656" s="61"/>
      <c r="AJ8656" s="61"/>
      <c r="AK8656" s="61"/>
      <c r="AL8656" s="61"/>
      <c r="AM8656" s="61"/>
      <c r="AN8656" s="61"/>
      <c r="AO8656" s="61"/>
      <c r="AP8656" s="62"/>
      <c r="AQ8656" s="61"/>
      <c r="AR8656" s="61"/>
      <c r="AS8656" s="61"/>
      <c r="AT8656" s="61"/>
      <c r="AU8656" s="61"/>
      <c r="AV8656" s="61"/>
      <c r="AW8656" s="60"/>
    </row>
    <row r="8657" s="59" customFormat="1" customHeight="1" spans="1:49">
      <c r="A8657" s="60"/>
      <c r="B8657" s="60"/>
      <c r="C8657" s="60"/>
      <c r="D8657" s="60"/>
      <c r="H8657" s="61"/>
      <c r="I8657" s="61"/>
      <c r="J8657" s="61"/>
      <c r="K8657" s="61"/>
      <c r="L8657" s="61"/>
      <c r="M8657" s="61"/>
      <c r="N8657" s="61"/>
      <c r="O8657" s="61"/>
      <c r="P8657" s="61"/>
      <c r="Q8657" s="61"/>
      <c r="R8657" s="61"/>
      <c r="S8657" s="61"/>
      <c r="T8657" s="61"/>
      <c r="U8657" s="61"/>
      <c r="V8657" s="61"/>
      <c r="W8657" s="61"/>
      <c r="X8657" s="61"/>
      <c r="Y8657" s="61"/>
      <c r="Z8657" s="61"/>
      <c r="AA8657" s="61"/>
      <c r="AB8657" s="61"/>
      <c r="AC8657" s="61"/>
      <c r="AD8657" s="61"/>
      <c r="AE8657" s="61"/>
      <c r="AF8657" s="61"/>
      <c r="AG8657" s="61"/>
      <c r="AH8657" s="61"/>
      <c r="AI8657" s="61"/>
      <c r="AJ8657" s="61"/>
      <c r="AK8657" s="61"/>
      <c r="AL8657" s="61"/>
      <c r="AM8657" s="61"/>
      <c r="AN8657" s="61"/>
      <c r="AO8657" s="61"/>
      <c r="AP8657" s="62"/>
      <c r="AQ8657" s="61"/>
      <c r="AR8657" s="61"/>
      <c r="AS8657" s="61"/>
      <c r="AT8657" s="61"/>
      <c r="AU8657" s="61"/>
      <c r="AV8657" s="61"/>
      <c r="AW8657" s="60"/>
    </row>
    <row r="8658" s="59" customFormat="1" customHeight="1" spans="1:49">
      <c r="A8658" s="60"/>
      <c r="B8658" s="60"/>
      <c r="C8658" s="60"/>
      <c r="D8658" s="60"/>
      <c r="H8658" s="61"/>
      <c r="I8658" s="61"/>
      <c r="J8658" s="61"/>
      <c r="K8658" s="61"/>
      <c r="L8658" s="61"/>
      <c r="M8658" s="61"/>
      <c r="N8658" s="61"/>
      <c r="O8658" s="61"/>
      <c r="P8658" s="61"/>
      <c r="Q8658" s="61"/>
      <c r="R8658" s="61"/>
      <c r="S8658" s="61"/>
      <c r="T8658" s="61"/>
      <c r="U8658" s="61"/>
      <c r="V8658" s="61"/>
      <c r="W8658" s="61"/>
      <c r="X8658" s="61"/>
      <c r="Y8658" s="61"/>
      <c r="Z8658" s="61"/>
      <c r="AA8658" s="61"/>
      <c r="AB8658" s="61"/>
      <c r="AC8658" s="61"/>
      <c r="AD8658" s="61"/>
      <c r="AE8658" s="61"/>
      <c r="AF8658" s="61"/>
      <c r="AG8658" s="61"/>
      <c r="AH8658" s="61"/>
      <c r="AI8658" s="61"/>
      <c r="AJ8658" s="61"/>
      <c r="AK8658" s="61"/>
      <c r="AL8658" s="61"/>
      <c r="AM8658" s="61"/>
      <c r="AN8658" s="61"/>
      <c r="AO8658" s="61"/>
      <c r="AP8658" s="62"/>
      <c r="AQ8658" s="61"/>
      <c r="AR8658" s="61"/>
      <c r="AS8658" s="61"/>
      <c r="AT8658" s="61"/>
      <c r="AU8658" s="61"/>
      <c r="AV8658" s="61"/>
      <c r="AW8658" s="60"/>
    </row>
    <row r="8659" s="59" customFormat="1" customHeight="1" spans="1:49">
      <c r="A8659" s="60"/>
      <c r="B8659" s="60"/>
      <c r="C8659" s="60"/>
      <c r="D8659" s="60"/>
      <c r="H8659" s="61"/>
      <c r="I8659" s="61"/>
      <c r="J8659" s="61"/>
      <c r="K8659" s="61"/>
      <c r="L8659" s="61"/>
      <c r="M8659" s="61"/>
      <c r="N8659" s="61"/>
      <c r="O8659" s="61"/>
      <c r="P8659" s="61"/>
      <c r="Q8659" s="61"/>
      <c r="R8659" s="61"/>
      <c r="S8659" s="61"/>
      <c r="T8659" s="61"/>
      <c r="U8659" s="61"/>
      <c r="V8659" s="61"/>
      <c r="W8659" s="61"/>
      <c r="X8659" s="61"/>
      <c r="Y8659" s="61"/>
      <c r="Z8659" s="61"/>
      <c r="AA8659" s="61"/>
      <c r="AB8659" s="61"/>
      <c r="AC8659" s="61"/>
      <c r="AD8659" s="61"/>
      <c r="AE8659" s="61"/>
      <c r="AF8659" s="61"/>
      <c r="AG8659" s="61"/>
      <c r="AH8659" s="61"/>
      <c r="AI8659" s="61"/>
      <c r="AJ8659" s="61"/>
      <c r="AK8659" s="61"/>
      <c r="AL8659" s="61"/>
      <c r="AM8659" s="61"/>
      <c r="AN8659" s="61"/>
      <c r="AO8659" s="61"/>
      <c r="AP8659" s="62"/>
      <c r="AQ8659" s="61"/>
      <c r="AR8659" s="61"/>
      <c r="AS8659" s="61"/>
      <c r="AT8659" s="61"/>
      <c r="AU8659" s="61"/>
      <c r="AV8659" s="61"/>
      <c r="AW8659" s="60"/>
    </row>
    <row r="8660" s="59" customFormat="1" customHeight="1" spans="1:49">
      <c r="A8660" s="60"/>
      <c r="B8660" s="60"/>
      <c r="C8660" s="60"/>
      <c r="D8660" s="60"/>
      <c r="H8660" s="61"/>
      <c r="I8660" s="61"/>
      <c r="J8660" s="61"/>
      <c r="K8660" s="61"/>
      <c r="L8660" s="61"/>
      <c r="M8660" s="61"/>
      <c r="N8660" s="61"/>
      <c r="O8660" s="61"/>
      <c r="P8660" s="61"/>
      <c r="Q8660" s="61"/>
      <c r="R8660" s="61"/>
      <c r="S8660" s="61"/>
      <c r="T8660" s="61"/>
      <c r="U8660" s="61"/>
      <c r="V8660" s="61"/>
      <c r="W8660" s="61"/>
      <c r="X8660" s="61"/>
      <c r="Y8660" s="61"/>
      <c r="Z8660" s="61"/>
      <c r="AA8660" s="61"/>
      <c r="AB8660" s="61"/>
      <c r="AC8660" s="61"/>
      <c r="AD8660" s="61"/>
      <c r="AE8660" s="61"/>
      <c r="AF8660" s="61"/>
      <c r="AG8660" s="61"/>
      <c r="AH8660" s="61"/>
      <c r="AI8660" s="61"/>
      <c r="AJ8660" s="61"/>
      <c r="AK8660" s="61"/>
      <c r="AL8660" s="61"/>
      <c r="AM8660" s="61"/>
      <c r="AN8660" s="61"/>
      <c r="AO8660" s="61"/>
      <c r="AP8660" s="62"/>
      <c r="AQ8660" s="61"/>
      <c r="AR8660" s="61"/>
      <c r="AS8660" s="61"/>
      <c r="AT8660" s="61"/>
      <c r="AU8660" s="61"/>
      <c r="AV8660" s="61"/>
      <c r="AW8660" s="60"/>
    </row>
    <row r="8661" s="59" customFormat="1" customHeight="1" spans="1:49">
      <c r="A8661" s="60"/>
      <c r="B8661" s="60"/>
      <c r="C8661" s="60"/>
      <c r="D8661" s="60"/>
      <c r="H8661" s="61"/>
      <c r="I8661" s="61"/>
      <c r="J8661" s="61"/>
      <c r="K8661" s="61"/>
      <c r="L8661" s="61"/>
      <c r="M8661" s="61"/>
      <c r="N8661" s="61"/>
      <c r="O8661" s="61"/>
      <c r="P8661" s="61"/>
      <c r="Q8661" s="61"/>
      <c r="R8661" s="61"/>
      <c r="S8661" s="61"/>
      <c r="T8661" s="61"/>
      <c r="U8661" s="61"/>
      <c r="V8661" s="61"/>
      <c r="W8661" s="61"/>
      <c r="X8661" s="61"/>
      <c r="Y8661" s="61"/>
      <c r="Z8661" s="61"/>
      <c r="AA8661" s="61"/>
      <c r="AB8661" s="61"/>
      <c r="AC8661" s="61"/>
      <c r="AD8661" s="61"/>
      <c r="AE8661" s="61"/>
      <c r="AF8661" s="61"/>
      <c r="AG8661" s="61"/>
      <c r="AH8661" s="61"/>
      <c r="AI8661" s="61"/>
      <c r="AJ8661" s="61"/>
      <c r="AK8661" s="61"/>
      <c r="AL8661" s="61"/>
      <c r="AM8661" s="61"/>
      <c r="AN8661" s="61"/>
      <c r="AO8661" s="61"/>
      <c r="AP8661" s="62"/>
      <c r="AQ8661" s="61"/>
      <c r="AR8661" s="61"/>
      <c r="AS8661" s="61"/>
      <c r="AT8661" s="61"/>
      <c r="AU8661" s="61"/>
      <c r="AV8661" s="61"/>
      <c r="AW8661" s="60"/>
    </row>
    <row r="8662" s="59" customFormat="1" customHeight="1" spans="1:49">
      <c r="A8662" s="60"/>
      <c r="B8662" s="60"/>
      <c r="C8662" s="60"/>
      <c r="D8662" s="60"/>
      <c r="H8662" s="61"/>
      <c r="I8662" s="61"/>
      <c r="J8662" s="61"/>
      <c r="K8662" s="61"/>
      <c r="L8662" s="61"/>
      <c r="M8662" s="61"/>
      <c r="N8662" s="61"/>
      <c r="O8662" s="61"/>
      <c r="P8662" s="61"/>
      <c r="Q8662" s="61"/>
      <c r="R8662" s="61"/>
      <c r="S8662" s="61"/>
      <c r="T8662" s="61"/>
      <c r="U8662" s="61"/>
      <c r="V8662" s="61"/>
      <c r="W8662" s="61"/>
      <c r="X8662" s="61"/>
      <c r="Y8662" s="61"/>
      <c r="Z8662" s="61"/>
      <c r="AA8662" s="61"/>
      <c r="AB8662" s="61"/>
      <c r="AC8662" s="61"/>
      <c r="AD8662" s="61"/>
      <c r="AE8662" s="61"/>
      <c r="AF8662" s="61"/>
      <c r="AG8662" s="61"/>
      <c r="AH8662" s="61"/>
      <c r="AI8662" s="61"/>
      <c r="AJ8662" s="61"/>
      <c r="AK8662" s="61"/>
      <c r="AL8662" s="61"/>
      <c r="AM8662" s="61"/>
      <c r="AN8662" s="61"/>
      <c r="AO8662" s="61"/>
      <c r="AP8662" s="62"/>
      <c r="AQ8662" s="61"/>
      <c r="AR8662" s="61"/>
      <c r="AS8662" s="61"/>
      <c r="AT8662" s="61"/>
      <c r="AU8662" s="61"/>
      <c r="AV8662" s="61"/>
      <c r="AW8662" s="60"/>
    </row>
    <row r="8663" s="59" customFormat="1" customHeight="1" spans="1:49">
      <c r="A8663" s="60"/>
      <c r="B8663" s="60"/>
      <c r="C8663" s="60"/>
      <c r="D8663" s="60"/>
      <c r="H8663" s="61"/>
      <c r="I8663" s="61"/>
      <c r="J8663" s="61"/>
      <c r="K8663" s="61"/>
      <c r="L8663" s="61"/>
      <c r="M8663" s="61"/>
      <c r="N8663" s="61"/>
      <c r="O8663" s="61"/>
      <c r="P8663" s="61"/>
      <c r="Q8663" s="61"/>
      <c r="R8663" s="61"/>
      <c r="S8663" s="61"/>
      <c r="T8663" s="61"/>
      <c r="U8663" s="61"/>
      <c r="V8663" s="61"/>
      <c r="W8663" s="61"/>
      <c r="X8663" s="61"/>
      <c r="Y8663" s="61"/>
      <c r="Z8663" s="61"/>
      <c r="AA8663" s="61"/>
      <c r="AB8663" s="61"/>
      <c r="AC8663" s="61"/>
      <c r="AD8663" s="61"/>
      <c r="AE8663" s="61"/>
      <c r="AF8663" s="61"/>
      <c r="AG8663" s="61"/>
      <c r="AH8663" s="61"/>
      <c r="AI8663" s="61"/>
      <c r="AJ8663" s="61"/>
      <c r="AK8663" s="61"/>
      <c r="AL8663" s="61"/>
      <c r="AM8663" s="61"/>
      <c r="AN8663" s="61"/>
      <c r="AO8663" s="61"/>
      <c r="AP8663" s="62"/>
      <c r="AQ8663" s="61"/>
      <c r="AR8663" s="61"/>
      <c r="AS8663" s="61"/>
      <c r="AT8663" s="61"/>
      <c r="AU8663" s="61"/>
      <c r="AV8663" s="61"/>
      <c r="AW8663" s="60"/>
    </row>
    <row r="8664" s="59" customFormat="1" customHeight="1" spans="1:49">
      <c r="A8664" s="60"/>
      <c r="B8664" s="60"/>
      <c r="C8664" s="60"/>
      <c r="D8664" s="60"/>
      <c r="H8664" s="61"/>
      <c r="I8664" s="61"/>
      <c r="J8664" s="61"/>
      <c r="K8664" s="61"/>
      <c r="L8664" s="61"/>
      <c r="M8664" s="61"/>
      <c r="N8664" s="61"/>
      <c r="O8664" s="61"/>
      <c r="P8664" s="61"/>
      <c r="Q8664" s="61"/>
      <c r="R8664" s="61"/>
      <c r="S8664" s="61"/>
      <c r="T8664" s="61"/>
      <c r="U8664" s="61"/>
      <c r="V8664" s="61"/>
      <c r="W8664" s="61"/>
      <c r="X8664" s="61"/>
      <c r="Y8664" s="61"/>
      <c r="Z8664" s="61"/>
      <c r="AA8664" s="61"/>
      <c r="AB8664" s="61"/>
      <c r="AC8664" s="61"/>
      <c r="AD8664" s="61"/>
      <c r="AE8664" s="61"/>
      <c r="AF8664" s="61"/>
      <c r="AG8664" s="61"/>
      <c r="AH8664" s="61"/>
      <c r="AI8664" s="61"/>
      <c r="AJ8664" s="61"/>
      <c r="AK8664" s="61"/>
      <c r="AL8664" s="61"/>
      <c r="AM8664" s="61"/>
      <c r="AN8664" s="61"/>
      <c r="AO8664" s="61"/>
      <c r="AP8664" s="62"/>
      <c r="AQ8664" s="61"/>
      <c r="AR8664" s="61"/>
      <c r="AS8664" s="61"/>
      <c r="AT8664" s="61"/>
      <c r="AU8664" s="61"/>
      <c r="AV8664" s="61"/>
      <c r="AW8664" s="60"/>
    </row>
    <row r="8665" s="59" customFormat="1" customHeight="1" spans="1:49">
      <c r="A8665" s="60"/>
      <c r="B8665" s="60"/>
      <c r="C8665" s="60"/>
      <c r="D8665" s="60"/>
      <c r="H8665" s="61"/>
      <c r="I8665" s="61"/>
      <c r="J8665" s="61"/>
      <c r="K8665" s="61"/>
      <c r="L8665" s="61"/>
      <c r="M8665" s="61"/>
      <c r="N8665" s="61"/>
      <c r="O8665" s="61"/>
      <c r="P8665" s="61"/>
      <c r="Q8665" s="61"/>
      <c r="R8665" s="61"/>
      <c r="S8665" s="61"/>
      <c r="T8665" s="61"/>
      <c r="U8665" s="61"/>
      <c r="V8665" s="61"/>
      <c r="W8665" s="61"/>
      <c r="X8665" s="61"/>
      <c r="Y8665" s="61"/>
      <c r="Z8665" s="61"/>
      <c r="AA8665" s="61"/>
      <c r="AB8665" s="61"/>
      <c r="AC8665" s="61"/>
      <c r="AD8665" s="61"/>
      <c r="AE8665" s="61"/>
      <c r="AF8665" s="61"/>
      <c r="AG8665" s="61"/>
      <c r="AH8665" s="61"/>
      <c r="AI8665" s="61"/>
      <c r="AJ8665" s="61"/>
      <c r="AK8665" s="61"/>
      <c r="AL8665" s="61"/>
      <c r="AM8665" s="61"/>
      <c r="AN8665" s="61"/>
      <c r="AO8665" s="61"/>
      <c r="AP8665" s="62"/>
      <c r="AQ8665" s="61"/>
      <c r="AR8665" s="61"/>
      <c r="AS8665" s="61"/>
      <c r="AT8665" s="61"/>
      <c r="AU8665" s="61"/>
      <c r="AV8665" s="61"/>
      <c r="AW8665" s="60"/>
    </row>
    <row r="8666" s="59" customFormat="1" customHeight="1" spans="1:49">
      <c r="A8666" s="60"/>
      <c r="B8666" s="60"/>
      <c r="C8666" s="60"/>
      <c r="D8666" s="60"/>
      <c r="H8666" s="61"/>
      <c r="I8666" s="61"/>
      <c r="J8666" s="61"/>
      <c r="K8666" s="61"/>
      <c r="L8666" s="61"/>
      <c r="M8666" s="61"/>
      <c r="N8666" s="61"/>
      <c r="O8666" s="61"/>
      <c r="P8666" s="61"/>
      <c r="Q8666" s="61"/>
      <c r="R8666" s="61"/>
      <c r="S8666" s="61"/>
      <c r="T8666" s="61"/>
      <c r="U8666" s="61"/>
      <c r="V8666" s="61"/>
      <c r="W8666" s="61"/>
      <c r="X8666" s="61"/>
      <c r="Y8666" s="61"/>
      <c r="Z8666" s="61"/>
      <c r="AA8666" s="61"/>
      <c r="AB8666" s="61"/>
      <c r="AC8666" s="61"/>
      <c r="AD8666" s="61"/>
      <c r="AE8666" s="61"/>
      <c r="AF8666" s="61"/>
      <c r="AG8666" s="61"/>
      <c r="AH8666" s="61"/>
      <c r="AI8666" s="61"/>
      <c r="AJ8666" s="61"/>
      <c r="AK8666" s="61"/>
      <c r="AL8666" s="61"/>
      <c r="AM8666" s="61"/>
      <c r="AN8666" s="61"/>
      <c r="AO8666" s="61"/>
      <c r="AP8666" s="62"/>
      <c r="AQ8666" s="61"/>
      <c r="AR8666" s="61"/>
      <c r="AS8666" s="61"/>
      <c r="AT8666" s="61"/>
      <c r="AU8666" s="61"/>
      <c r="AV8666" s="61"/>
      <c r="AW8666" s="60"/>
    </row>
    <row r="8667" s="59" customFormat="1" customHeight="1" spans="1:49">
      <c r="A8667" s="60"/>
      <c r="B8667" s="60"/>
      <c r="C8667" s="60"/>
      <c r="D8667" s="60"/>
      <c r="H8667" s="61"/>
      <c r="I8667" s="61"/>
      <c r="J8667" s="61"/>
      <c r="K8667" s="61"/>
      <c r="L8667" s="61"/>
      <c r="M8667" s="61"/>
      <c r="N8667" s="61"/>
      <c r="O8667" s="61"/>
      <c r="P8667" s="61"/>
      <c r="Q8667" s="61"/>
      <c r="R8667" s="61"/>
      <c r="S8667" s="61"/>
      <c r="T8667" s="61"/>
      <c r="U8667" s="61"/>
      <c r="V8667" s="61"/>
      <c r="W8667" s="61"/>
      <c r="X8667" s="61"/>
      <c r="Y8667" s="61"/>
      <c r="Z8667" s="61"/>
      <c r="AA8667" s="61"/>
      <c r="AB8667" s="61"/>
      <c r="AC8667" s="61"/>
      <c r="AD8667" s="61"/>
      <c r="AE8667" s="61"/>
      <c r="AF8667" s="61"/>
      <c r="AG8667" s="61"/>
      <c r="AH8667" s="61"/>
      <c r="AI8667" s="61"/>
      <c r="AJ8667" s="61"/>
      <c r="AK8667" s="61"/>
      <c r="AL8667" s="61"/>
      <c r="AM8667" s="61"/>
      <c r="AN8667" s="61"/>
      <c r="AO8667" s="61"/>
      <c r="AP8667" s="62"/>
      <c r="AQ8667" s="61"/>
      <c r="AR8667" s="61"/>
      <c r="AS8667" s="61"/>
      <c r="AT8667" s="61"/>
      <c r="AU8667" s="61"/>
      <c r="AV8667" s="61"/>
      <c r="AW8667" s="60"/>
    </row>
    <row r="8668" s="59" customFormat="1" customHeight="1" spans="1:49">
      <c r="A8668" s="60"/>
      <c r="B8668" s="60"/>
      <c r="C8668" s="60"/>
      <c r="D8668" s="60"/>
      <c r="H8668" s="61"/>
      <c r="I8668" s="61"/>
      <c r="J8668" s="61"/>
      <c r="K8668" s="61"/>
      <c r="L8668" s="61"/>
      <c r="M8668" s="61"/>
      <c r="N8668" s="61"/>
      <c r="O8668" s="61"/>
      <c r="P8668" s="61"/>
      <c r="Q8668" s="61"/>
      <c r="R8668" s="61"/>
      <c r="S8668" s="61"/>
      <c r="T8668" s="61"/>
      <c r="U8668" s="61"/>
      <c r="V8668" s="61"/>
      <c r="W8668" s="61"/>
      <c r="X8668" s="61"/>
      <c r="Y8668" s="61"/>
      <c r="Z8668" s="61"/>
      <c r="AA8668" s="61"/>
      <c r="AB8668" s="61"/>
      <c r="AC8668" s="61"/>
      <c r="AD8668" s="61"/>
      <c r="AE8668" s="61"/>
      <c r="AF8668" s="61"/>
      <c r="AG8668" s="61"/>
      <c r="AH8668" s="61"/>
      <c r="AI8668" s="61"/>
      <c r="AJ8668" s="61"/>
      <c r="AK8668" s="61"/>
      <c r="AL8668" s="61"/>
      <c r="AM8668" s="61"/>
      <c r="AN8668" s="61"/>
      <c r="AO8668" s="61"/>
      <c r="AP8668" s="62"/>
      <c r="AQ8668" s="61"/>
      <c r="AR8668" s="61"/>
      <c r="AS8668" s="61"/>
      <c r="AT8668" s="61"/>
      <c r="AU8668" s="61"/>
      <c r="AV8668" s="61"/>
      <c r="AW8668" s="60"/>
    </row>
    <row r="8669" s="59" customFormat="1" customHeight="1" spans="1:49">
      <c r="A8669" s="60"/>
      <c r="B8669" s="60"/>
      <c r="C8669" s="60"/>
      <c r="D8669" s="60"/>
      <c r="H8669" s="61"/>
      <c r="I8669" s="61"/>
      <c r="J8669" s="61"/>
      <c r="K8669" s="61"/>
      <c r="L8669" s="61"/>
      <c r="M8669" s="61"/>
      <c r="N8669" s="61"/>
      <c r="O8669" s="61"/>
      <c r="P8669" s="61"/>
      <c r="Q8669" s="61"/>
      <c r="R8669" s="61"/>
      <c r="S8669" s="61"/>
      <c r="T8669" s="61"/>
      <c r="U8669" s="61"/>
      <c r="V8669" s="61"/>
      <c r="W8669" s="61"/>
      <c r="X8669" s="61"/>
      <c r="Y8669" s="61"/>
      <c r="Z8669" s="61"/>
      <c r="AA8669" s="61"/>
      <c r="AB8669" s="61"/>
      <c r="AC8669" s="61"/>
      <c r="AD8669" s="61"/>
      <c r="AE8669" s="61"/>
      <c r="AF8669" s="61"/>
      <c r="AG8669" s="61"/>
      <c r="AH8669" s="61"/>
      <c r="AI8669" s="61"/>
      <c r="AJ8669" s="61"/>
      <c r="AK8669" s="61"/>
      <c r="AL8669" s="61"/>
      <c r="AM8669" s="61"/>
      <c r="AN8669" s="61"/>
      <c r="AO8669" s="61"/>
      <c r="AP8669" s="62"/>
      <c r="AQ8669" s="61"/>
      <c r="AR8669" s="61"/>
      <c r="AS8669" s="61"/>
      <c r="AT8669" s="61"/>
      <c r="AU8669" s="61"/>
      <c r="AV8669" s="61"/>
      <c r="AW8669" s="60"/>
    </row>
    <row r="8670" s="59" customFormat="1" customHeight="1" spans="1:49">
      <c r="A8670" s="60"/>
      <c r="B8670" s="60"/>
      <c r="C8670" s="60"/>
      <c r="D8670" s="60"/>
      <c r="H8670" s="61"/>
      <c r="I8670" s="61"/>
      <c r="J8670" s="61"/>
      <c r="K8670" s="61"/>
      <c r="L8670" s="61"/>
      <c r="M8670" s="61"/>
      <c r="N8670" s="61"/>
      <c r="O8670" s="61"/>
      <c r="P8670" s="61"/>
      <c r="Q8670" s="61"/>
      <c r="R8670" s="61"/>
      <c r="S8670" s="61"/>
      <c r="T8670" s="61"/>
      <c r="U8670" s="61"/>
      <c r="V8670" s="61"/>
      <c r="W8670" s="61"/>
      <c r="X8670" s="61"/>
      <c r="Y8670" s="61"/>
      <c r="Z8670" s="61"/>
      <c r="AA8670" s="61"/>
      <c r="AB8670" s="61"/>
      <c r="AC8670" s="61"/>
      <c r="AD8670" s="61"/>
      <c r="AE8670" s="61"/>
      <c r="AF8670" s="61"/>
      <c r="AG8670" s="61"/>
      <c r="AH8670" s="61"/>
      <c r="AI8670" s="61"/>
      <c r="AJ8670" s="61"/>
      <c r="AK8670" s="61"/>
      <c r="AL8670" s="61"/>
      <c r="AM8670" s="61"/>
      <c r="AN8670" s="61"/>
      <c r="AO8670" s="61"/>
      <c r="AP8670" s="62"/>
      <c r="AQ8670" s="61"/>
      <c r="AR8670" s="61"/>
      <c r="AS8670" s="61"/>
      <c r="AT8670" s="61"/>
      <c r="AU8670" s="61"/>
      <c r="AV8670" s="61"/>
      <c r="AW8670" s="60"/>
    </row>
    <row r="8671" s="59" customFormat="1" customHeight="1" spans="1:49">
      <c r="A8671" s="60"/>
      <c r="B8671" s="60"/>
      <c r="C8671" s="60"/>
      <c r="D8671" s="60"/>
      <c r="H8671" s="61"/>
      <c r="I8671" s="61"/>
      <c r="J8671" s="61"/>
      <c r="K8671" s="61"/>
      <c r="L8671" s="61"/>
      <c r="M8671" s="61"/>
      <c r="N8671" s="61"/>
      <c r="O8671" s="61"/>
      <c r="P8671" s="61"/>
      <c r="Q8671" s="61"/>
      <c r="R8671" s="61"/>
      <c r="S8671" s="61"/>
      <c r="T8671" s="61"/>
      <c r="U8671" s="61"/>
      <c r="V8671" s="61"/>
      <c r="W8671" s="61"/>
      <c r="X8671" s="61"/>
      <c r="Y8671" s="61"/>
      <c r="Z8671" s="61"/>
      <c r="AA8671" s="61"/>
      <c r="AB8671" s="61"/>
      <c r="AC8671" s="61"/>
      <c r="AD8671" s="61"/>
      <c r="AE8671" s="61"/>
      <c r="AF8671" s="61"/>
      <c r="AG8671" s="61"/>
      <c r="AH8671" s="61"/>
      <c r="AI8671" s="61"/>
      <c r="AJ8671" s="61"/>
      <c r="AK8671" s="61"/>
      <c r="AL8671" s="61"/>
      <c r="AM8671" s="61"/>
      <c r="AN8671" s="61"/>
      <c r="AO8671" s="61"/>
      <c r="AP8671" s="62"/>
      <c r="AQ8671" s="61"/>
      <c r="AR8671" s="61"/>
      <c r="AS8671" s="61"/>
      <c r="AT8671" s="61"/>
      <c r="AU8671" s="61"/>
      <c r="AV8671" s="61"/>
      <c r="AW8671" s="60"/>
    </row>
    <row r="8672" s="59" customFormat="1" customHeight="1" spans="1:49">
      <c r="A8672" s="60"/>
      <c r="B8672" s="60"/>
      <c r="C8672" s="60"/>
      <c r="D8672" s="60"/>
      <c r="H8672" s="61"/>
      <c r="I8672" s="61"/>
      <c r="J8672" s="61"/>
      <c r="K8672" s="61"/>
      <c r="L8672" s="61"/>
      <c r="M8672" s="61"/>
      <c r="N8672" s="61"/>
      <c r="O8672" s="61"/>
      <c r="P8672" s="61"/>
      <c r="Q8672" s="61"/>
      <c r="R8672" s="61"/>
      <c r="S8672" s="61"/>
      <c r="T8672" s="61"/>
      <c r="U8672" s="61"/>
      <c r="V8672" s="61"/>
      <c r="W8672" s="61"/>
      <c r="X8672" s="61"/>
      <c r="Y8672" s="61"/>
      <c r="Z8672" s="61"/>
      <c r="AA8672" s="61"/>
      <c r="AB8672" s="61"/>
      <c r="AC8672" s="61"/>
      <c r="AD8672" s="61"/>
      <c r="AE8672" s="61"/>
      <c r="AF8672" s="61"/>
      <c r="AG8672" s="61"/>
      <c r="AH8672" s="61"/>
      <c r="AI8672" s="61"/>
      <c r="AJ8672" s="61"/>
      <c r="AK8672" s="61"/>
      <c r="AL8672" s="61"/>
      <c r="AM8672" s="61"/>
      <c r="AN8672" s="61"/>
      <c r="AO8672" s="61"/>
      <c r="AP8672" s="62"/>
      <c r="AQ8672" s="61"/>
      <c r="AR8672" s="61"/>
      <c r="AS8672" s="61"/>
      <c r="AT8672" s="61"/>
      <c r="AU8672" s="61"/>
      <c r="AV8672" s="61"/>
      <c r="AW8672" s="60"/>
    </row>
    <row r="8673" s="59" customFormat="1" customHeight="1" spans="1:49">
      <c r="A8673" s="60"/>
      <c r="B8673" s="60"/>
      <c r="C8673" s="60"/>
      <c r="D8673" s="60"/>
      <c r="H8673" s="61"/>
      <c r="I8673" s="61"/>
      <c r="J8673" s="61"/>
      <c r="K8673" s="61"/>
      <c r="L8673" s="61"/>
      <c r="M8673" s="61"/>
      <c r="N8673" s="61"/>
      <c r="O8673" s="61"/>
      <c r="P8673" s="61"/>
      <c r="Q8673" s="61"/>
      <c r="R8673" s="61"/>
      <c r="S8673" s="61"/>
      <c r="T8673" s="61"/>
      <c r="U8673" s="61"/>
      <c r="V8673" s="61"/>
      <c r="W8673" s="61"/>
      <c r="X8673" s="61"/>
      <c r="Y8673" s="61"/>
      <c r="Z8673" s="61"/>
      <c r="AA8673" s="61"/>
      <c r="AB8673" s="61"/>
      <c r="AC8673" s="61"/>
      <c r="AD8673" s="61"/>
      <c r="AE8673" s="61"/>
      <c r="AF8673" s="61"/>
      <c r="AG8673" s="61"/>
      <c r="AH8673" s="61"/>
      <c r="AI8673" s="61"/>
      <c r="AJ8673" s="61"/>
      <c r="AK8673" s="61"/>
      <c r="AL8673" s="61"/>
      <c r="AM8673" s="61"/>
      <c r="AN8673" s="61"/>
      <c r="AO8673" s="61"/>
      <c r="AP8673" s="62"/>
      <c r="AQ8673" s="61"/>
      <c r="AR8673" s="61"/>
      <c r="AS8673" s="61"/>
      <c r="AT8673" s="61"/>
      <c r="AU8673" s="61"/>
      <c r="AV8673" s="61"/>
      <c r="AW8673" s="60"/>
    </row>
    <row r="8674" s="59" customFormat="1" customHeight="1" spans="1:49">
      <c r="A8674" s="60"/>
      <c r="B8674" s="60"/>
      <c r="C8674" s="60"/>
      <c r="D8674" s="60"/>
      <c r="H8674" s="61"/>
      <c r="I8674" s="61"/>
      <c r="J8674" s="61"/>
      <c r="K8674" s="61"/>
      <c r="L8674" s="61"/>
      <c r="M8674" s="61"/>
      <c r="N8674" s="61"/>
      <c r="O8674" s="61"/>
      <c r="P8674" s="61"/>
      <c r="Q8674" s="61"/>
      <c r="R8674" s="61"/>
      <c r="S8674" s="61"/>
      <c r="T8674" s="61"/>
      <c r="U8674" s="61"/>
      <c r="V8674" s="61"/>
      <c r="W8674" s="61"/>
      <c r="X8674" s="61"/>
      <c r="Y8674" s="61"/>
      <c r="Z8674" s="61"/>
      <c r="AA8674" s="61"/>
      <c r="AB8674" s="61"/>
      <c r="AC8674" s="61"/>
      <c r="AD8674" s="61"/>
      <c r="AE8674" s="61"/>
      <c r="AF8674" s="61"/>
      <c r="AG8674" s="61"/>
      <c r="AH8674" s="61"/>
      <c r="AI8674" s="61"/>
      <c r="AJ8674" s="61"/>
      <c r="AK8674" s="61"/>
      <c r="AL8674" s="61"/>
      <c r="AM8674" s="61"/>
      <c r="AN8674" s="61"/>
      <c r="AO8674" s="61"/>
      <c r="AP8674" s="62"/>
      <c r="AQ8674" s="61"/>
      <c r="AR8674" s="61"/>
      <c r="AS8674" s="61"/>
      <c r="AT8674" s="61"/>
      <c r="AU8674" s="61"/>
      <c r="AV8674" s="61"/>
      <c r="AW8674" s="60"/>
    </row>
    <row r="8675" s="59" customFormat="1" customHeight="1" spans="1:49">
      <c r="A8675" s="60"/>
      <c r="B8675" s="60"/>
      <c r="C8675" s="60"/>
      <c r="D8675" s="60"/>
      <c r="H8675" s="61"/>
      <c r="I8675" s="61"/>
      <c r="J8675" s="61"/>
      <c r="K8675" s="61"/>
      <c r="L8675" s="61"/>
      <c r="M8675" s="61"/>
      <c r="N8675" s="61"/>
      <c r="O8675" s="61"/>
      <c r="P8675" s="61"/>
      <c r="Q8675" s="61"/>
      <c r="R8675" s="61"/>
      <c r="S8675" s="61"/>
      <c r="T8675" s="61"/>
      <c r="U8675" s="61"/>
      <c r="V8675" s="61"/>
      <c r="W8675" s="61"/>
      <c r="X8675" s="61"/>
      <c r="Y8675" s="61"/>
      <c r="Z8675" s="61"/>
      <c r="AA8675" s="61"/>
      <c r="AB8675" s="61"/>
      <c r="AC8675" s="61"/>
      <c r="AD8675" s="61"/>
      <c r="AE8675" s="61"/>
      <c r="AF8675" s="61"/>
      <c r="AG8675" s="61"/>
      <c r="AH8675" s="61"/>
      <c r="AI8675" s="61"/>
      <c r="AJ8675" s="61"/>
      <c r="AK8675" s="61"/>
      <c r="AL8675" s="61"/>
      <c r="AM8675" s="61"/>
      <c r="AN8675" s="61"/>
      <c r="AO8675" s="61"/>
      <c r="AP8675" s="62"/>
      <c r="AQ8675" s="61"/>
      <c r="AR8675" s="61"/>
      <c r="AS8675" s="61"/>
      <c r="AT8675" s="61"/>
      <c r="AU8675" s="61"/>
      <c r="AV8675" s="61"/>
      <c r="AW8675" s="60"/>
    </row>
    <row r="8676" s="59" customFormat="1" customHeight="1" spans="1:49">
      <c r="A8676" s="60"/>
      <c r="B8676" s="60"/>
      <c r="C8676" s="60"/>
      <c r="D8676" s="60"/>
      <c r="H8676" s="61"/>
      <c r="I8676" s="61"/>
      <c r="J8676" s="61"/>
      <c r="K8676" s="61"/>
      <c r="L8676" s="61"/>
      <c r="M8676" s="61"/>
      <c r="N8676" s="61"/>
      <c r="O8676" s="61"/>
      <c r="P8676" s="61"/>
      <c r="Q8676" s="61"/>
      <c r="R8676" s="61"/>
      <c r="S8676" s="61"/>
      <c r="T8676" s="61"/>
      <c r="U8676" s="61"/>
      <c r="V8676" s="61"/>
      <c r="W8676" s="61"/>
      <c r="X8676" s="61"/>
      <c r="Y8676" s="61"/>
      <c r="Z8676" s="61"/>
      <c r="AA8676" s="61"/>
      <c r="AB8676" s="61"/>
      <c r="AC8676" s="61"/>
      <c r="AD8676" s="61"/>
      <c r="AE8676" s="61"/>
      <c r="AF8676" s="61"/>
      <c r="AG8676" s="61"/>
      <c r="AH8676" s="61"/>
      <c r="AI8676" s="61"/>
      <c r="AJ8676" s="61"/>
      <c r="AK8676" s="61"/>
      <c r="AL8676" s="61"/>
      <c r="AM8676" s="61"/>
      <c r="AN8676" s="61"/>
      <c r="AO8676" s="61"/>
      <c r="AP8676" s="62"/>
      <c r="AQ8676" s="61"/>
      <c r="AR8676" s="61"/>
      <c r="AS8676" s="61"/>
      <c r="AT8676" s="61"/>
      <c r="AU8676" s="61"/>
      <c r="AV8676" s="61"/>
      <c r="AW8676" s="60"/>
    </row>
    <row r="8677" s="59" customFormat="1" customHeight="1" spans="1:49">
      <c r="A8677" s="60"/>
      <c r="B8677" s="60"/>
      <c r="C8677" s="60"/>
      <c r="D8677" s="60"/>
      <c r="H8677" s="61"/>
      <c r="I8677" s="61"/>
      <c r="J8677" s="61"/>
      <c r="K8677" s="61"/>
      <c r="L8677" s="61"/>
      <c r="M8677" s="61"/>
      <c r="N8677" s="61"/>
      <c r="O8677" s="61"/>
      <c r="P8677" s="61"/>
      <c r="Q8677" s="61"/>
      <c r="R8677" s="61"/>
      <c r="S8677" s="61"/>
      <c r="T8677" s="61"/>
      <c r="U8677" s="61"/>
      <c r="V8677" s="61"/>
      <c r="W8677" s="61"/>
      <c r="X8677" s="61"/>
      <c r="Y8677" s="61"/>
      <c r="Z8677" s="61"/>
      <c r="AA8677" s="61"/>
      <c r="AB8677" s="61"/>
      <c r="AC8677" s="61"/>
      <c r="AD8677" s="61"/>
      <c r="AE8677" s="61"/>
      <c r="AF8677" s="61"/>
      <c r="AG8677" s="61"/>
      <c r="AH8677" s="61"/>
      <c r="AI8677" s="61"/>
      <c r="AJ8677" s="61"/>
      <c r="AK8677" s="61"/>
      <c r="AL8677" s="61"/>
      <c r="AM8677" s="61"/>
      <c r="AN8677" s="61"/>
      <c r="AO8677" s="61"/>
      <c r="AP8677" s="62"/>
      <c r="AQ8677" s="61"/>
      <c r="AR8677" s="61"/>
      <c r="AS8677" s="61"/>
      <c r="AT8677" s="61"/>
      <c r="AU8677" s="61"/>
      <c r="AV8677" s="61"/>
      <c r="AW8677" s="60"/>
    </row>
    <row r="8678" s="59" customFormat="1" customHeight="1" spans="1:49">
      <c r="A8678" s="60"/>
      <c r="B8678" s="60"/>
      <c r="C8678" s="60"/>
      <c r="D8678" s="60"/>
      <c r="H8678" s="61"/>
      <c r="I8678" s="61"/>
      <c r="J8678" s="61"/>
      <c r="K8678" s="61"/>
      <c r="L8678" s="61"/>
      <c r="M8678" s="61"/>
      <c r="N8678" s="61"/>
      <c r="O8678" s="61"/>
      <c r="P8678" s="61"/>
      <c r="Q8678" s="61"/>
      <c r="R8678" s="61"/>
      <c r="S8678" s="61"/>
      <c r="T8678" s="61"/>
      <c r="U8678" s="61"/>
      <c r="V8678" s="61"/>
      <c r="W8678" s="61"/>
      <c r="X8678" s="61"/>
      <c r="Y8678" s="61"/>
      <c r="Z8678" s="61"/>
      <c r="AA8678" s="61"/>
      <c r="AB8678" s="61"/>
      <c r="AC8678" s="61"/>
      <c r="AD8678" s="61"/>
      <c r="AE8678" s="61"/>
      <c r="AF8678" s="61"/>
      <c r="AG8678" s="61"/>
      <c r="AH8678" s="61"/>
      <c r="AI8678" s="61"/>
      <c r="AJ8678" s="61"/>
      <c r="AK8678" s="61"/>
      <c r="AL8678" s="61"/>
      <c r="AM8678" s="61"/>
      <c r="AN8678" s="61"/>
      <c r="AO8678" s="61"/>
      <c r="AP8678" s="62"/>
      <c r="AQ8678" s="61"/>
      <c r="AR8678" s="61"/>
      <c r="AS8678" s="61"/>
      <c r="AT8678" s="61"/>
      <c r="AU8678" s="61"/>
      <c r="AV8678" s="61"/>
      <c r="AW8678" s="60"/>
    </row>
    <row r="8679" s="59" customFormat="1" customHeight="1" spans="1:49">
      <c r="A8679" s="60"/>
      <c r="B8679" s="60"/>
      <c r="C8679" s="60"/>
      <c r="D8679" s="60"/>
      <c r="H8679" s="61"/>
      <c r="I8679" s="61"/>
      <c r="J8679" s="61"/>
      <c r="K8679" s="61"/>
      <c r="L8679" s="61"/>
      <c r="M8679" s="61"/>
      <c r="N8679" s="61"/>
      <c r="O8679" s="61"/>
      <c r="P8679" s="61"/>
      <c r="Q8679" s="61"/>
      <c r="R8679" s="61"/>
      <c r="S8679" s="61"/>
      <c r="T8679" s="61"/>
      <c r="U8679" s="61"/>
      <c r="V8679" s="61"/>
      <c r="W8679" s="61"/>
      <c r="X8679" s="61"/>
      <c r="Y8679" s="61"/>
      <c r="Z8679" s="61"/>
      <c r="AA8679" s="61"/>
      <c r="AB8679" s="61"/>
      <c r="AC8679" s="61"/>
      <c r="AD8679" s="61"/>
      <c r="AE8679" s="61"/>
      <c r="AF8679" s="61"/>
      <c r="AG8679" s="61"/>
      <c r="AH8679" s="61"/>
      <c r="AI8679" s="61"/>
      <c r="AJ8679" s="61"/>
      <c r="AK8679" s="61"/>
      <c r="AL8679" s="61"/>
      <c r="AM8679" s="61"/>
      <c r="AN8679" s="61"/>
      <c r="AO8679" s="61"/>
      <c r="AP8679" s="62"/>
      <c r="AQ8679" s="61"/>
      <c r="AR8679" s="61"/>
      <c r="AS8679" s="61"/>
      <c r="AT8679" s="61"/>
      <c r="AU8679" s="61"/>
      <c r="AV8679" s="61"/>
      <c r="AW8679" s="60"/>
    </row>
    <row r="8680" s="59" customFormat="1" customHeight="1" spans="1:49">
      <c r="A8680" s="60"/>
      <c r="B8680" s="60"/>
      <c r="C8680" s="60"/>
      <c r="D8680" s="60"/>
      <c r="H8680" s="61"/>
      <c r="I8680" s="61"/>
      <c r="J8680" s="61"/>
      <c r="K8680" s="61"/>
      <c r="L8680" s="61"/>
      <c r="M8680" s="61"/>
      <c r="N8680" s="61"/>
      <c r="O8680" s="61"/>
      <c r="P8680" s="61"/>
      <c r="Q8680" s="61"/>
      <c r="R8680" s="61"/>
      <c r="S8680" s="61"/>
      <c r="T8680" s="61"/>
      <c r="U8680" s="61"/>
      <c r="V8680" s="61"/>
      <c r="W8680" s="61"/>
      <c r="X8680" s="61"/>
      <c r="Y8680" s="61"/>
      <c r="Z8680" s="61"/>
      <c r="AA8680" s="61"/>
      <c r="AB8680" s="61"/>
      <c r="AC8680" s="61"/>
      <c r="AD8680" s="61"/>
      <c r="AE8680" s="61"/>
      <c r="AF8680" s="61"/>
      <c r="AG8680" s="61"/>
      <c r="AH8680" s="61"/>
      <c r="AI8680" s="61"/>
      <c r="AJ8680" s="61"/>
      <c r="AK8680" s="61"/>
      <c r="AL8680" s="61"/>
      <c r="AM8680" s="61"/>
      <c r="AN8680" s="61"/>
      <c r="AO8680" s="61"/>
      <c r="AP8680" s="62"/>
      <c r="AQ8680" s="61"/>
      <c r="AR8680" s="61"/>
      <c r="AS8680" s="61"/>
      <c r="AT8680" s="61"/>
      <c r="AU8680" s="61"/>
      <c r="AV8680" s="61"/>
      <c r="AW8680" s="60"/>
    </row>
    <row r="8681" s="59" customFormat="1" customHeight="1" spans="1:49">
      <c r="A8681" s="60"/>
      <c r="B8681" s="60"/>
      <c r="C8681" s="60"/>
      <c r="D8681" s="60"/>
      <c r="H8681" s="61"/>
      <c r="I8681" s="61"/>
      <c r="J8681" s="61"/>
      <c r="K8681" s="61"/>
      <c r="L8681" s="61"/>
      <c r="M8681" s="61"/>
      <c r="N8681" s="61"/>
      <c r="O8681" s="61"/>
      <c r="P8681" s="61"/>
      <c r="Q8681" s="61"/>
      <c r="R8681" s="61"/>
      <c r="S8681" s="61"/>
      <c r="T8681" s="61"/>
      <c r="U8681" s="61"/>
      <c r="V8681" s="61"/>
      <c r="W8681" s="61"/>
      <c r="X8681" s="61"/>
      <c r="Y8681" s="61"/>
      <c r="Z8681" s="61"/>
      <c r="AA8681" s="61"/>
      <c r="AB8681" s="61"/>
      <c r="AC8681" s="61"/>
      <c r="AD8681" s="61"/>
      <c r="AE8681" s="61"/>
      <c r="AF8681" s="61"/>
      <c r="AG8681" s="61"/>
      <c r="AH8681" s="61"/>
      <c r="AI8681" s="61"/>
      <c r="AJ8681" s="61"/>
      <c r="AK8681" s="61"/>
      <c r="AL8681" s="61"/>
      <c r="AM8681" s="61"/>
      <c r="AN8681" s="61"/>
      <c r="AO8681" s="61"/>
      <c r="AP8681" s="62"/>
      <c r="AQ8681" s="61"/>
      <c r="AR8681" s="61"/>
      <c r="AS8681" s="61"/>
      <c r="AT8681" s="61"/>
      <c r="AU8681" s="61"/>
      <c r="AV8681" s="61"/>
      <c r="AW8681" s="60"/>
    </row>
    <row r="8682" s="59" customFormat="1" customHeight="1" spans="1:49">
      <c r="A8682" s="60"/>
      <c r="B8682" s="60"/>
      <c r="C8682" s="60"/>
      <c r="D8682" s="60"/>
      <c r="H8682" s="61"/>
      <c r="I8682" s="61"/>
      <c r="J8682" s="61"/>
      <c r="K8682" s="61"/>
      <c r="L8682" s="61"/>
      <c r="M8682" s="61"/>
      <c r="N8682" s="61"/>
      <c r="O8682" s="61"/>
      <c r="P8682" s="61"/>
      <c r="Q8682" s="61"/>
      <c r="R8682" s="61"/>
      <c r="S8682" s="61"/>
      <c r="T8682" s="61"/>
      <c r="U8682" s="61"/>
      <c r="V8682" s="61"/>
      <c r="W8682" s="61"/>
      <c r="X8682" s="61"/>
      <c r="Y8682" s="61"/>
      <c r="Z8682" s="61"/>
      <c r="AA8682" s="61"/>
      <c r="AB8682" s="61"/>
      <c r="AC8682" s="61"/>
      <c r="AD8682" s="61"/>
      <c r="AE8682" s="61"/>
      <c r="AF8682" s="61"/>
      <c r="AG8682" s="61"/>
      <c r="AH8682" s="61"/>
      <c r="AI8682" s="61"/>
      <c r="AJ8682" s="61"/>
      <c r="AK8682" s="61"/>
      <c r="AL8682" s="61"/>
      <c r="AM8682" s="61"/>
      <c r="AN8682" s="61"/>
      <c r="AO8682" s="61"/>
      <c r="AP8682" s="62"/>
      <c r="AQ8682" s="61"/>
      <c r="AR8682" s="61"/>
      <c r="AS8682" s="61"/>
      <c r="AT8682" s="61"/>
      <c r="AU8682" s="61"/>
      <c r="AV8682" s="61"/>
      <c r="AW8682" s="60"/>
    </row>
    <row r="8683" s="59" customFormat="1" customHeight="1" spans="1:49">
      <c r="A8683" s="60"/>
      <c r="B8683" s="60"/>
      <c r="C8683" s="60"/>
      <c r="D8683" s="60"/>
      <c r="H8683" s="61"/>
      <c r="I8683" s="61"/>
      <c r="J8683" s="61"/>
      <c r="K8683" s="61"/>
      <c r="L8683" s="61"/>
      <c r="M8683" s="61"/>
      <c r="N8683" s="61"/>
      <c r="O8683" s="61"/>
      <c r="P8683" s="61"/>
      <c r="Q8683" s="61"/>
      <c r="R8683" s="61"/>
      <c r="S8683" s="61"/>
      <c r="T8683" s="61"/>
      <c r="U8683" s="61"/>
      <c r="V8683" s="61"/>
      <c r="W8683" s="61"/>
      <c r="X8683" s="61"/>
      <c r="Y8683" s="61"/>
      <c r="Z8683" s="61"/>
      <c r="AA8683" s="61"/>
      <c r="AB8683" s="61"/>
      <c r="AC8683" s="61"/>
      <c r="AD8683" s="61"/>
      <c r="AE8683" s="61"/>
      <c r="AF8683" s="61"/>
      <c r="AG8683" s="61"/>
      <c r="AH8683" s="61"/>
      <c r="AI8683" s="61"/>
      <c r="AJ8683" s="61"/>
      <c r="AK8683" s="61"/>
      <c r="AL8683" s="61"/>
      <c r="AM8683" s="61"/>
      <c r="AN8683" s="61"/>
      <c r="AO8683" s="61"/>
      <c r="AP8683" s="62"/>
      <c r="AQ8683" s="61"/>
      <c r="AR8683" s="61"/>
      <c r="AS8683" s="61"/>
      <c r="AT8683" s="61"/>
      <c r="AU8683" s="61"/>
      <c r="AV8683" s="61"/>
      <c r="AW8683" s="60"/>
    </row>
    <row r="8684" s="59" customFormat="1" customHeight="1" spans="1:49">
      <c r="A8684" s="60"/>
      <c r="B8684" s="60"/>
      <c r="C8684" s="60"/>
      <c r="D8684" s="60"/>
      <c r="H8684" s="61"/>
      <c r="I8684" s="61"/>
      <c r="J8684" s="61"/>
      <c r="K8684" s="61"/>
      <c r="L8684" s="61"/>
      <c r="M8684" s="61"/>
      <c r="N8684" s="61"/>
      <c r="O8684" s="61"/>
      <c r="P8684" s="61"/>
      <c r="Q8684" s="61"/>
      <c r="R8684" s="61"/>
      <c r="S8684" s="61"/>
      <c r="T8684" s="61"/>
      <c r="U8684" s="61"/>
      <c r="V8684" s="61"/>
      <c r="W8684" s="61"/>
      <c r="X8684" s="61"/>
      <c r="Y8684" s="61"/>
      <c r="Z8684" s="61"/>
      <c r="AA8684" s="61"/>
      <c r="AB8684" s="61"/>
      <c r="AC8684" s="61"/>
      <c r="AD8684" s="61"/>
      <c r="AE8684" s="61"/>
      <c r="AF8684" s="61"/>
      <c r="AG8684" s="61"/>
      <c r="AH8684" s="61"/>
      <c r="AI8684" s="61"/>
      <c r="AJ8684" s="61"/>
      <c r="AK8684" s="61"/>
      <c r="AL8684" s="61"/>
      <c r="AM8684" s="61"/>
      <c r="AN8684" s="61"/>
      <c r="AO8684" s="61"/>
      <c r="AP8684" s="62"/>
      <c r="AQ8684" s="61"/>
      <c r="AR8684" s="61"/>
      <c r="AS8684" s="61"/>
      <c r="AT8684" s="61"/>
      <c r="AU8684" s="61"/>
      <c r="AV8684" s="61"/>
      <c r="AW8684" s="60"/>
    </row>
    <row r="8685" s="59" customFormat="1" customHeight="1" spans="1:49">
      <c r="A8685" s="60"/>
      <c r="B8685" s="60"/>
      <c r="C8685" s="60"/>
      <c r="D8685" s="60"/>
      <c r="H8685" s="61"/>
      <c r="I8685" s="61"/>
      <c r="J8685" s="61"/>
      <c r="K8685" s="61"/>
      <c r="L8685" s="61"/>
      <c r="M8685" s="61"/>
      <c r="N8685" s="61"/>
      <c r="O8685" s="61"/>
      <c r="P8685" s="61"/>
      <c r="Q8685" s="61"/>
      <c r="R8685" s="61"/>
      <c r="S8685" s="61"/>
      <c r="T8685" s="61"/>
      <c r="U8685" s="61"/>
      <c r="V8685" s="61"/>
      <c r="W8685" s="61"/>
      <c r="X8685" s="61"/>
      <c r="Y8685" s="61"/>
      <c r="Z8685" s="61"/>
      <c r="AA8685" s="61"/>
      <c r="AB8685" s="61"/>
      <c r="AC8685" s="61"/>
      <c r="AD8685" s="61"/>
      <c r="AE8685" s="61"/>
      <c r="AF8685" s="61"/>
      <c r="AG8685" s="61"/>
      <c r="AH8685" s="61"/>
      <c r="AI8685" s="61"/>
      <c r="AJ8685" s="61"/>
      <c r="AK8685" s="61"/>
      <c r="AL8685" s="61"/>
      <c r="AM8685" s="61"/>
      <c r="AN8685" s="61"/>
      <c r="AO8685" s="61"/>
      <c r="AP8685" s="62"/>
      <c r="AQ8685" s="61"/>
      <c r="AR8685" s="61"/>
      <c r="AS8685" s="61"/>
      <c r="AT8685" s="61"/>
      <c r="AU8685" s="61"/>
      <c r="AV8685" s="61"/>
      <c r="AW8685" s="60"/>
    </row>
    <row r="8686" s="59" customFormat="1" customHeight="1" spans="1:49">
      <c r="A8686" s="60"/>
      <c r="B8686" s="60"/>
      <c r="C8686" s="60"/>
      <c r="D8686" s="60"/>
      <c r="H8686" s="61"/>
      <c r="I8686" s="61"/>
      <c r="J8686" s="61"/>
      <c r="K8686" s="61"/>
      <c r="L8686" s="61"/>
      <c r="M8686" s="61"/>
      <c r="N8686" s="61"/>
      <c r="O8686" s="61"/>
      <c r="P8686" s="61"/>
      <c r="Q8686" s="61"/>
      <c r="R8686" s="61"/>
      <c r="S8686" s="61"/>
      <c r="T8686" s="61"/>
      <c r="U8686" s="61"/>
      <c r="V8686" s="61"/>
      <c r="W8686" s="61"/>
      <c r="X8686" s="61"/>
      <c r="Y8686" s="61"/>
      <c r="Z8686" s="61"/>
      <c r="AA8686" s="61"/>
      <c r="AB8686" s="61"/>
      <c r="AC8686" s="61"/>
      <c r="AD8686" s="61"/>
      <c r="AE8686" s="61"/>
      <c r="AF8686" s="61"/>
      <c r="AG8686" s="61"/>
      <c r="AH8686" s="61"/>
      <c r="AI8686" s="61"/>
      <c r="AJ8686" s="61"/>
      <c r="AK8686" s="61"/>
      <c r="AL8686" s="61"/>
      <c r="AM8686" s="61"/>
      <c r="AN8686" s="61"/>
      <c r="AO8686" s="61"/>
      <c r="AP8686" s="62"/>
      <c r="AQ8686" s="61"/>
      <c r="AR8686" s="61"/>
      <c r="AS8686" s="61"/>
      <c r="AT8686" s="61"/>
      <c r="AU8686" s="61"/>
      <c r="AV8686" s="61"/>
      <c r="AW8686" s="60"/>
    </row>
    <row r="8687" s="59" customFormat="1" customHeight="1" spans="1:49">
      <c r="A8687" s="60"/>
      <c r="B8687" s="60"/>
      <c r="C8687" s="60"/>
      <c r="D8687" s="60"/>
      <c r="H8687" s="61"/>
      <c r="I8687" s="61"/>
      <c r="J8687" s="61"/>
      <c r="K8687" s="61"/>
      <c r="L8687" s="61"/>
      <c r="M8687" s="61"/>
      <c r="N8687" s="61"/>
      <c r="O8687" s="61"/>
      <c r="P8687" s="61"/>
      <c r="Q8687" s="61"/>
      <c r="R8687" s="61"/>
      <c r="S8687" s="61"/>
      <c r="T8687" s="61"/>
      <c r="U8687" s="61"/>
      <c r="V8687" s="61"/>
      <c r="W8687" s="61"/>
      <c r="X8687" s="61"/>
      <c r="Y8687" s="61"/>
      <c r="Z8687" s="61"/>
      <c r="AA8687" s="61"/>
      <c r="AB8687" s="61"/>
      <c r="AC8687" s="61"/>
      <c r="AD8687" s="61"/>
      <c r="AE8687" s="61"/>
      <c r="AF8687" s="61"/>
      <c r="AG8687" s="61"/>
      <c r="AH8687" s="61"/>
      <c r="AI8687" s="61"/>
      <c r="AJ8687" s="61"/>
      <c r="AK8687" s="61"/>
      <c r="AL8687" s="61"/>
      <c r="AM8687" s="61"/>
      <c r="AN8687" s="61"/>
      <c r="AO8687" s="61"/>
      <c r="AP8687" s="62"/>
      <c r="AQ8687" s="61"/>
      <c r="AR8687" s="61"/>
      <c r="AS8687" s="61"/>
      <c r="AT8687" s="61"/>
      <c r="AU8687" s="61"/>
      <c r="AV8687" s="61"/>
      <c r="AW8687" s="60"/>
    </row>
    <row r="8688" s="59" customFormat="1" customHeight="1" spans="1:49">
      <c r="A8688" s="60"/>
      <c r="B8688" s="60"/>
      <c r="C8688" s="60"/>
      <c r="D8688" s="60"/>
      <c r="H8688" s="61"/>
      <c r="I8688" s="61"/>
      <c r="J8688" s="61"/>
      <c r="K8688" s="61"/>
      <c r="L8688" s="61"/>
      <c r="M8688" s="61"/>
      <c r="N8688" s="61"/>
      <c r="O8688" s="61"/>
      <c r="P8688" s="61"/>
      <c r="Q8688" s="61"/>
      <c r="R8688" s="61"/>
      <c r="S8688" s="61"/>
      <c r="T8688" s="61"/>
      <c r="U8688" s="61"/>
      <c r="V8688" s="61"/>
      <c r="W8688" s="61"/>
      <c r="X8688" s="61"/>
      <c r="Y8688" s="61"/>
      <c r="Z8688" s="61"/>
      <c r="AA8688" s="61"/>
      <c r="AB8688" s="61"/>
      <c r="AC8688" s="61"/>
      <c r="AD8688" s="61"/>
      <c r="AE8688" s="61"/>
      <c r="AF8688" s="61"/>
      <c r="AG8688" s="61"/>
      <c r="AH8688" s="61"/>
      <c r="AI8688" s="61"/>
      <c r="AJ8688" s="61"/>
      <c r="AK8688" s="61"/>
      <c r="AL8688" s="61"/>
      <c r="AM8688" s="61"/>
      <c r="AN8688" s="61"/>
      <c r="AO8688" s="61"/>
      <c r="AP8688" s="62"/>
      <c r="AQ8688" s="61"/>
      <c r="AR8688" s="61"/>
      <c r="AS8688" s="61"/>
      <c r="AT8688" s="61"/>
      <c r="AU8688" s="61"/>
      <c r="AV8688" s="61"/>
      <c r="AW8688" s="60"/>
    </row>
    <row r="8689" s="59" customFormat="1" customHeight="1" spans="1:49">
      <c r="A8689" s="60"/>
      <c r="B8689" s="60"/>
      <c r="C8689" s="60"/>
      <c r="D8689" s="60"/>
      <c r="H8689" s="61"/>
      <c r="I8689" s="61"/>
      <c r="J8689" s="61"/>
      <c r="K8689" s="61"/>
      <c r="L8689" s="61"/>
      <c r="M8689" s="61"/>
      <c r="N8689" s="61"/>
      <c r="O8689" s="61"/>
      <c r="P8689" s="61"/>
      <c r="Q8689" s="61"/>
      <c r="R8689" s="61"/>
      <c r="S8689" s="61"/>
      <c r="T8689" s="61"/>
      <c r="U8689" s="61"/>
      <c r="V8689" s="61"/>
      <c r="W8689" s="61"/>
      <c r="X8689" s="61"/>
      <c r="Y8689" s="61"/>
      <c r="Z8689" s="61"/>
      <c r="AA8689" s="61"/>
      <c r="AB8689" s="61"/>
      <c r="AC8689" s="61"/>
      <c r="AD8689" s="61"/>
      <c r="AE8689" s="61"/>
      <c r="AF8689" s="61"/>
      <c r="AG8689" s="61"/>
      <c r="AH8689" s="61"/>
      <c r="AI8689" s="61"/>
      <c r="AJ8689" s="61"/>
      <c r="AK8689" s="61"/>
      <c r="AL8689" s="61"/>
      <c r="AM8689" s="61"/>
      <c r="AN8689" s="61"/>
      <c r="AO8689" s="61"/>
      <c r="AP8689" s="62"/>
      <c r="AQ8689" s="61"/>
      <c r="AR8689" s="61"/>
      <c r="AS8689" s="61"/>
      <c r="AT8689" s="61"/>
      <c r="AU8689" s="61"/>
      <c r="AV8689" s="61"/>
      <c r="AW8689" s="60"/>
    </row>
    <row r="8690" s="59" customFormat="1" customHeight="1" spans="1:49">
      <c r="A8690" s="60"/>
      <c r="B8690" s="60"/>
      <c r="C8690" s="60"/>
      <c r="D8690" s="60"/>
      <c r="H8690" s="61"/>
      <c r="I8690" s="61"/>
      <c r="J8690" s="61"/>
      <c r="K8690" s="61"/>
      <c r="L8690" s="61"/>
      <c r="M8690" s="61"/>
      <c r="N8690" s="61"/>
      <c r="O8690" s="61"/>
      <c r="P8690" s="61"/>
      <c r="Q8690" s="61"/>
      <c r="R8690" s="61"/>
      <c r="S8690" s="61"/>
      <c r="T8690" s="61"/>
      <c r="U8690" s="61"/>
      <c r="V8690" s="61"/>
      <c r="W8690" s="61"/>
      <c r="X8690" s="61"/>
      <c r="Y8690" s="61"/>
      <c r="Z8690" s="61"/>
      <c r="AA8690" s="61"/>
      <c r="AB8690" s="61"/>
      <c r="AC8690" s="61"/>
      <c r="AD8690" s="61"/>
      <c r="AE8690" s="61"/>
      <c r="AF8690" s="61"/>
      <c r="AG8690" s="61"/>
      <c r="AH8690" s="61"/>
      <c r="AI8690" s="61"/>
      <c r="AJ8690" s="61"/>
      <c r="AK8690" s="61"/>
      <c r="AL8690" s="61"/>
      <c r="AM8690" s="61"/>
      <c r="AN8690" s="61"/>
      <c r="AO8690" s="61"/>
      <c r="AP8690" s="62"/>
      <c r="AQ8690" s="61"/>
      <c r="AR8690" s="61"/>
      <c r="AS8690" s="61"/>
      <c r="AT8690" s="61"/>
      <c r="AU8690" s="61"/>
      <c r="AV8690" s="61"/>
      <c r="AW8690" s="60"/>
    </row>
    <row r="8691" s="59" customFormat="1" customHeight="1" spans="1:49">
      <c r="A8691" s="60"/>
      <c r="B8691" s="60"/>
      <c r="C8691" s="60"/>
      <c r="D8691" s="60"/>
      <c r="H8691" s="61"/>
      <c r="I8691" s="61"/>
      <c r="J8691" s="61"/>
      <c r="K8691" s="61"/>
      <c r="L8691" s="61"/>
      <c r="M8691" s="61"/>
      <c r="N8691" s="61"/>
      <c r="O8691" s="61"/>
      <c r="P8691" s="61"/>
      <c r="Q8691" s="61"/>
      <c r="R8691" s="61"/>
      <c r="S8691" s="61"/>
      <c r="T8691" s="61"/>
      <c r="U8691" s="61"/>
      <c r="V8691" s="61"/>
      <c r="W8691" s="61"/>
      <c r="X8691" s="61"/>
      <c r="Y8691" s="61"/>
      <c r="Z8691" s="61"/>
      <c r="AA8691" s="61"/>
      <c r="AB8691" s="61"/>
      <c r="AC8691" s="61"/>
      <c r="AD8691" s="61"/>
      <c r="AE8691" s="61"/>
      <c r="AF8691" s="61"/>
      <c r="AG8691" s="61"/>
      <c r="AH8691" s="61"/>
      <c r="AI8691" s="61"/>
      <c r="AJ8691" s="61"/>
      <c r="AK8691" s="61"/>
      <c r="AL8691" s="61"/>
      <c r="AM8691" s="61"/>
      <c r="AN8691" s="61"/>
      <c r="AO8691" s="61"/>
      <c r="AP8691" s="62"/>
      <c r="AQ8691" s="61"/>
      <c r="AR8691" s="61"/>
      <c r="AS8691" s="61"/>
      <c r="AT8691" s="61"/>
      <c r="AU8691" s="61"/>
      <c r="AV8691" s="61"/>
      <c r="AW8691" s="60"/>
    </row>
    <row r="8692" s="59" customFormat="1" customHeight="1" spans="1:49">
      <c r="A8692" s="60"/>
      <c r="B8692" s="60"/>
      <c r="C8692" s="60"/>
      <c r="D8692" s="60"/>
      <c r="H8692" s="61"/>
      <c r="I8692" s="61"/>
      <c r="J8692" s="61"/>
      <c r="K8692" s="61"/>
      <c r="L8692" s="61"/>
      <c r="M8692" s="61"/>
      <c r="N8692" s="61"/>
      <c r="O8692" s="61"/>
      <c r="P8692" s="61"/>
      <c r="Q8692" s="61"/>
      <c r="R8692" s="61"/>
      <c r="S8692" s="61"/>
      <c r="T8692" s="61"/>
      <c r="U8692" s="61"/>
      <c r="V8692" s="61"/>
      <c r="W8692" s="61"/>
      <c r="X8692" s="61"/>
      <c r="Y8692" s="61"/>
      <c r="Z8692" s="61"/>
      <c r="AA8692" s="61"/>
      <c r="AB8692" s="61"/>
      <c r="AC8692" s="61"/>
      <c r="AD8692" s="61"/>
      <c r="AE8692" s="61"/>
      <c r="AF8692" s="61"/>
      <c r="AG8692" s="61"/>
      <c r="AH8692" s="61"/>
      <c r="AI8692" s="61"/>
      <c r="AJ8692" s="61"/>
      <c r="AK8692" s="61"/>
      <c r="AL8692" s="61"/>
      <c r="AM8692" s="61"/>
      <c r="AN8692" s="61"/>
      <c r="AO8692" s="61"/>
      <c r="AP8692" s="62"/>
      <c r="AQ8692" s="61"/>
      <c r="AR8692" s="61"/>
      <c r="AS8692" s="61"/>
      <c r="AT8692" s="61"/>
      <c r="AU8692" s="61"/>
      <c r="AV8692" s="61"/>
      <c r="AW8692" s="60"/>
    </row>
    <row r="8693" s="59" customFormat="1" customHeight="1" spans="1:49">
      <c r="A8693" s="60"/>
      <c r="B8693" s="60"/>
      <c r="C8693" s="60"/>
      <c r="D8693" s="60"/>
      <c r="H8693" s="61"/>
      <c r="I8693" s="61"/>
      <c r="J8693" s="61"/>
      <c r="K8693" s="61"/>
      <c r="L8693" s="61"/>
      <c r="M8693" s="61"/>
      <c r="N8693" s="61"/>
      <c r="O8693" s="61"/>
      <c r="P8693" s="61"/>
      <c r="Q8693" s="61"/>
      <c r="R8693" s="61"/>
      <c r="S8693" s="61"/>
      <c r="T8693" s="61"/>
      <c r="U8693" s="61"/>
      <c r="V8693" s="61"/>
      <c r="W8693" s="61"/>
      <c r="X8693" s="61"/>
      <c r="Y8693" s="61"/>
      <c r="Z8693" s="61"/>
      <c r="AA8693" s="61"/>
      <c r="AB8693" s="61"/>
      <c r="AC8693" s="61"/>
      <c r="AD8693" s="61"/>
      <c r="AE8693" s="61"/>
      <c r="AF8693" s="61"/>
      <c r="AG8693" s="61"/>
      <c r="AH8693" s="61"/>
      <c r="AI8693" s="61"/>
      <c r="AJ8693" s="61"/>
      <c r="AK8693" s="61"/>
      <c r="AL8693" s="61"/>
      <c r="AM8693" s="61"/>
      <c r="AN8693" s="61"/>
      <c r="AO8693" s="61"/>
      <c r="AP8693" s="62"/>
      <c r="AQ8693" s="61"/>
      <c r="AR8693" s="61"/>
      <c r="AS8693" s="61"/>
      <c r="AT8693" s="61"/>
      <c r="AU8693" s="61"/>
      <c r="AV8693" s="61"/>
      <c r="AW8693" s="60"/>
    </row>
    <row r="8694" s="59" customFormat="1" customHeight="1" spans="1:49">
      <c r="A8694" s="60"/>
      <c r="B8694" s="60"/>
      <c r="C8694" s="60"/>
      <c r="D8694" s="60"/>
      <c r="H8694" s="61"/>
      <c r="I8694" s="61"/>
      <c r="J8694" s="61"/>
      <c r="K8694" s="61"/>
      <c r="L8694" s="61"/>
      <c r="M8694" s="61"/>
      <c r="N8694" s="61"/>
      <c r="O8694" s="61"/>
      <c r="P8694" s="61"/>
      <c r="Q8694" s="61"/>
      <c r="R8694" s="61"/>
      <c r="S8694" s="61"/>
      <c r="T8694" s="61"/>
      <c r="U8694" s="61"/>
      <c r="V8694" s="61"/>
      <c r="W8694" s="61"/>
      <c r="X8694" s="61"/>
      <c r="Y8694" s="61"/>
      <c r="Z8694" s="61"/>
      <c r="AA8694" s="61"/>
      <c r="AB8694" s="61"/>
      <c r="AC8694" s="61"/>
      <c r="AD8694" s="61"/>
      <c r="AE8694" s="61"/>
      <c r="AF8694" s="61"/>
      <c r="AG8694" s="61"/>
      <c r="AH8694" s="61"/>
      <c r="AI8694" s="61"/>
      <c r="AJ8694" s="61"/>
      <c r="AK8694" s="61"/>
      <c r="AL8694" s="61"/>
      <c r="AM8694" s="61"/>
      <c r="AN8694" s="61"/>
      <c r="AO8694" s="61"/>
      <c r="AP8694" s="62"/>
      <c r="AQ8694" s="61"/>
      <c r="AR8694" s="61"/>
      <c r="AS8694" s="61"/>
      <c r="AT8694" s="61"/>
      <c r="AU8694" s="61"/>
      <c r="AV8694" s="61"/>
      <c r="AW8694" s="60"/>
    </row>
    <row r="8695" s="59" customFormat="1" customHeight="1" spans="1:49">
      <c r="A8695" s="60"/>
      <c r="B8695" s="60"/>
      <c r="C8695" s="60"/>
      <c r="D8695" s="60"/>
      <c r="H8695" s="61"/>
      <c r="I8695" s="61"/>
      <c r="J8695" s="61"/>
      <c r="K8695" s="61"/>
      <c r="L8695" s="61"/>
      <c r="M8695" s="61"/>
      <c r="N8695" s="61"/>
      <c r="O8695" s="61"/>
      <c r="P8695" s="61"/>
      <c r="Q8695" s="61"/>
      <c r="R8695" s="61"/>
      <c r="S8695" s="61"/>
      <c r="T8695" s="61"/>
      <c r="U8695" s="61"/>
      <c r="V8695" s="61"/>
      <c r="W8695" s="61"/>
      <c r="X8695" s="61"/>
      <c r="Y8695" s="61"/>
      <c r="Z8695" s="61"/>
      <c r="AA8695" s="61"/>
      <c r="AB8695" s="61"/>
      <c r="AC8695" s="61"/>
      <c r="AD8695" s="61"/>
      <c r="AE8695" s="61"/>
      <c r="AF8695" s="61"/>
      <c r="AG8695" s="61"/>
      <c r="AH8695" s="61"/>
      <c r="AI8695" s="61"/>
      <c r="AJ8695" s="61"/>
      <c r="AK8695" s="61"/>
      <c r="AL8695" s="61"/>
      <c r="AM8695" s="61"/>
      <c r="AN8695" s="61"/>
      <c r="AO8695" s="61"/>
      <c r="AP8695" s="62"/>
      <c r="AQ8695" s="61"/>
      <c r="AR8695" s="61"/>
      <c r="AS8695" s="61"/>
      <c r="AT8695" s="61"/>
      <c r="AU8695" s="61"/>
      <c r="AV8695" s="61"/>
      <c r="AW8695" s="60"/>
    </row>
    <row r="8696" s="59" customFormat="1" customHeight="1" spans="1:49">
      <c r="A8696" s="60"/>
      <c r="B8696" s="60"/>
      <c r="C8696" s="60"/>
      <c r="D8696" s="60"/>
      <c r="H8696" s="61"/>
      <c r="I8696" s="61"/>
      <c r="J8696" s="61"/>
      <c r="K8696" s="61"/>
      <c r="L8696" s="61"/>
      <c r="M8696" s="61"/>
      <c r="N8696" s="61"/>
      <c r="O8696" s="61"/>
      <c r="P8696" s="61"/>
      <c r="Q8696" s="61"/>
      <c r="R8696" s="61"/>
      <c r="S8696" s="61"/>
      <c r="T8696" s="61"/>
      <c r="U8696" s="61"/>
      <c r="V8696" s="61"/>
      <c r="W8696" s="61"/>
      <c r="X8696" s="61"/>
      <c r="Y8696" s="61"/>
      <c r="Z8696" s="61"/>
      <c r="AA8696" s="61"/>
      <c r="AB8696" s="61"/>
      <c r="AC8696" s="61"/>
      <c r="AD8696" s="61"/>
      <c r="AE8696" s="61"/>
      <c r="AF8696" s="61"/>
      <c r="AG8696" s="61"/>
      <c r="AH8696" s="61"/>
      <c r="AI8696" s="61"/>
      <c r="AJ8696" s="61"/>
      <c r="AK8696" s="61"/>
      <c r="AL8696" s="61"/>
      <c r="AM8696" s="61"/>
      <c r="AN8696" s="61"/>
      <c r="AO8696" s="61"/>
      <c r="AP8696" s="62"/>
      <c r="AQ8696" s="61"/>
      <c r="AR8696" s="61"/>
      <c r="AS8696" s="61"/>
      <c r="AT8696" s="61"/>
      <c r="AU8696" s="61"/>
      <c r="AV8696" s="61"/>
      <c r="AW8696" s="60"/>
    </row>
    <row r="8697" s="59" customFormat="1" customHeight="1" spans="1:49">
      <c r="A8697" s="60"/>
      <c r="B8697" s="60"/>
      <c r="C8697" s="60"/>
      <c r="D8697" s="60"/>
      <c r="H8697" s="61"/>
      <c r="I8697" s="61"/>
      <c r="J8697" s="61"/>
      <c r="K8697" s="61"/>
      <c r="L8697" s="61"/>
      <c r="M8697" s="61"/>
      <c r="N8697" s="61"/>
      <c r="O8697" s="61"/>
      <c r="P8697" s="61"/>
      <c r="Q8697" s="61"/>
      <c r="R8697" s="61"/>
      <c r="S8697" s="61"/>
      <c r="T8697" s="61"/>
      <c r="U8697" s="61"/>
      <c r="V8697" s="61"/>
      <c r="W8697" s="61"/>
      <c r="X8697" s="61"/>
      <c r="Y8697" s="61"/>
      <c r="Z8697" s="61"/>
      <c r="AA8697" s="61"/>
      <c r="AB8697" s="61"/>
      <c r="AC8697" s="61"/>
      <c r="AD8697" s="61"/>
      <c r="AE8697" s="61"/>
      <c r="AF8697" s="61"/>
      <c r="AG8697" s="61"/>
      <c r="AH8697" s="61"/>
      <c r="AI8697" s="61"/>
      <c r="AJ8697" s="61"/>
      <c r="AK8697" s="61"/>
      <c r="AL8697" s="61"/>
      <c r="AM8697" s="61"/>
      <c r="AN8697" s="61"/>
      <c r="AO8697" s="61"/>
      <c r="AP8697" s="62"/>
      <c r="AQ8697" s="61"/>
      <c r="AR8697" s="61"/>
      <c r="AS8697" s="61"/>
      <c r="AT8697" s="61"/>
      <c r="AU8697" s="61"/>
      <c r="AV8697" s="61"/>
      <c r="AW8697" s="60"/>
    </row>
    <row r="8698" s="59" customFormat="1" customHeight="1" spans="1:49">
      <c r="A8698" s="60"/>
      <c r="B8698" s="60"/>
      <c r="C8698" s="60"/>
      <c r="D8698" s="60"/>
      <c r="H8698" s="61"/>
      <c r="I8698" s="61"/>
      <c r="J8698" s="61"/>
      <c r="K8698" s="61"/>
      <c r="L8698" s="61"/>
      <c r="M8698" s="61"/>
      <c r="N8698" s="61"/>
      <c r="O8698" s="61"/>
      <c r="P8698" s="61"/>
      <c r="Q8698" s="61"/>
      <c r="R8698" s="61"/>
      <c r="S8698" s="61"/>
      <c r="T8698" s="61"/>
      <c r="U8698" s="61"/>
      <c r="V8698" s="61"/>
      <c r="W8698" s="61"/>
      <c r="X8698" s="61"/>
      <c r="Y8698" s="61"/>
      <c r="Z8698" s="61"/>
      <c r="AA8698" s="61"/>
      <c r="AB8698" s="61"/>
      <c r="AC8698" s="61"/>
      <c r="AD8698" s="61"/>
      <c r="AE8698" s="61"/>
      <c r="AF8698" s="61"/>
      <c r="AG8698" s="61"/>
      <c r="AH8698" s="61"/>
      <c r="AI8698" s="61"/>
      <c r="AJ8698" s="61"/>
      <c r="AK8698" s="61"/>
      <c r="AL8698" s="61"/>
      <c r="AM8698" s="61"/>
      <c r="AN8698" s="61"/>
      <c r="AO8698" s="61"/>
      <c r="AP8698" s="62"/>
      <c r="AQ8698" s="61"/>
      <c r="AR8698" s="61"/>
      <c r="AS8698" s="61"/>
      <c r="AT8698" s="61"/>
      <c r="AU8698" s="61"/>
      <c r="AV8698" s="61"/>
      <c r="AW8698" s="60"/>
    </row>
    <row r="8699" s="59" customFormat="1" customHeight="1" spans="1:49">
      <c r="A8699" s="60"/>
      <c r="B8699" s="60"/>
      <c r="C8699" s="60"/>
      <c r="D8699" s="60"/>
      <c r="H8699" s="61"/>
      <c r="I8699" s="61"/>
      <c r="J8699" s="61"/>
      <c r="K8699" s="61"/>
      <c r="L8699" s="61"/>
      <c r="M8699" s="61"/>
      <c r="N8699" s="61"/>
      <c r="O8699" s="61"/>
      <c r="P8699" s="61"/>
      <c r="Q8699" s="61"/>
      <c r="R8699" s="61"/>
      <c r="S8699" s="61"/>
      <c r="T8699" s="61"/>
      <c r="U8699" s="61"/>
      <c r="V8699" s="61"/>
      <c r="W8699" s="61"/>
      <c r="X8699" s="61"/>
      <c r="Y8699" s="61"/>
      <c r="Z8699" s="61"/>
      <c r="AA8699" s="61"/>
      <c r="AB8699" s="61"/>
      <c r="AC8699" s="61"/>
      <c r="AD8699" s="61"/>
      <c r="AE8699" s="61"/>
      <c r="AF8699" s="61"/>
      <c r="AG8699" s="61"/>
      <c r="AH8699" s="61"/>
      <c r="AI8699" s="61"/>
      <c r="AJ8699" s="61"/>
      <c r="AK8699" s="61"/>
      <c r="AL8699" s="61"/>
      <c r="AM8699" s="61"/>
      <c r="AN8699" s="61"/>
      <c r="AO8699" s="61"/>
      <c r="AP8699" s="62"/>
      <c r="AQ8699" s="61"/>
      <c r="AR8699" s="61"/>
      <c r="AS8699" s="61"/>
      <c r="AT8699" s="61"/>
      <c r="AU8699" s="61"/>
      <c r="AV8699" s="61"/>
      <c r="AW8699" s="60"/>
    </row>
    <row r="8700" s="59" customFormat="1" customHeight="1" spans="1:49">
      <c r="A8700" s="60"/>
      <c r="B8700" s="60"/>
      <c r="C8700" s="60"/>
      <c r="D8700" s="60"/>
      <c r="H8700" s="61"/>
      <c r="I8700" s="61"/>
      <c r="J8700" s="61"/>
      <c r="K8700" s="61"/>
      <c r="L8700" s="61"/>
      <c r="M8700" s="61"/>
      <c r="N8700" s="61"/>
      <c r="O8700" s="61"/>
      <c r="P8700" s="61"/>
      <c r="Q8700" s="61"/>
      <c r="R8700" s="61"/>
      <c r="S8700" s="61"/>
      <c r="T8700" s="61"/>
      <c r="U8700" s="61"/>
      <c r="V8700" s="61"/>
      <c r="W8700" s="61"/>
      <c r="X8700" s="61"/>
      <c r="Y8700" s="61"/>
      <c r="Z8700" s="61"/>
      <c r="AA8700" s="61"/>
      <c r="AB8700" s="61"/>
      <c r="AC8700" s="61"/>
      <c r="AD8700" s="61"/>
      <c r="AE8700" s="61"/>
      <c r="AF8700" s="61"/>
      <c r="AG8700" s="61"/>
      <c r="AH8700" s="61"/>
      <c r="AI8700" s="61"/>
      <c r="AJ8700" s="61"/>
      <c r="AK8700" s="61"/>
      <c r="AL8700" s="61"/>
      <c r="AM8700" s="61"/>
      <c r="AN8700" s="61"/>
      <c r="AO8700" s="61"/>
      <c r="AP8700" s="62"/>
      <c r="AQ8700" s="61"/>
      <c r="AR8700" s="61"/>
      <c r="AS8700" s="61"/>
      <c r="AT8700" s="61"/>
      <c r="AU8700" s="61"/>
      <c r="AV8700" s="61"/>
      <c r="AW8700" s="60"/>
    </row>
    <row r="8701" s="59" customFormat="1" customHeight="1" spans="1:49">
      <c r="A8701" s="60"/>
      <c r="B8701" s="60"/>
      <c r="C8701" s="60"/>
      <c r="D8701" s="60"/>
      <c r="H8701" s="61"/>
      <c r="I8701" s="61"/>
      <c r="J8701" s="61"/>
      <c r="K8701" s="61"/>
      <c r="L8701" s="61"/>
      <c r="M8701" s="61"/>
      <c r="N8701" s="61"/>
      <c r="O8701" s="61"/>
      <c r="P8701" s="61"/>
      <c r="Q8701" s="61"/>
      <c r="R8701" s="61"/>
      <c r="S8701" s="61"/>
      <c r="T8701" s="61"/>
      <c r="U8701" s="61"/>
      <c r="V8701" s="61"/>
      <c r="W8701" s="61"/>
      <c r="X8701" s="61"/>
      <c r="Y8701" s="61"/>
      <c r="Z8701" s="61"/>
      <c r="AA8701" s="61"/>
      <c r="AB8701" s="61"/>
      <c r="AC8701" s="61"/>
      <c r="AD8701" s="61"/>
      <c r="AE8701" s="61"/>
      <c r="AF8701" s="61"/>
      <c r="AG8701" s="61"/>
      <c r="AH8701" s="61"/>
      <c r="AI8701" s="61"/>
      <c r="AJ8701" s="61"/>
      <c r="AK8701" s="61"/>
      <c r="AL8701" s="61"/>
      <c r="AM8701" s="61"/>
      <c r="AN8701" s="61"/>
      <c r="AO8701" s="61"/>
      <c r="AP8701" s="62"/>
      <c r="AQ8701" s="61"/>
      <c r="AR8701" s="61"/>
      <c r="AS8701" s="61"/>
      <c r="AT8701" s="61"/>
      <c r="AU8701" s="61"/>
      <c r="AV8701" s="61"/>
      <c r="AW8701" s="60"/>
    </row>
    <row r="8702" s="59" customFormat="1" customHeight="1" spans="1:49">
      <c r="A8702" s="60"/>
      <c r="B8702" s="60"/>
      <c r="C8702" s="60"/>
      <c r="D8702" s="60"/>
      <c r="H8702" s="61"/>
      <c r="I8702" s="61"/>
      <c r="J8702" s="61"/>
      <c r="K8702" s="61"/>
      <c r="L8702" s="61"/>
      <c r="M8702" s="61"/>
      <c r="N8702" s="61"/>
      <c r="O8702" s="61"/>
      <c r="P8702" s="61"/>
      <c r="Q8702" s="61"/>
      <c r="R8702" s="61"/>
      <c r="S8702" s="61"/>
      <c r="T8702" s="61"/>
      <c r="U8702" s="61"/>
      <c r="V8702" s="61"/>
      <c r="W8702" s="61"/>
      <c r="X8702" s="61"/>
      <c r="Y8702" s="61"/>
      <c r="Z8702" s="61"/>
      <c r="AA8702" s="61"/>
      <c r="AB8702" s="61"/>
      <c r="AC8702" s="61"/>
      <c r="AD8702" s="61"/>
      <c r="AE8702" s="61"/>
      <c r="AF8702" s="61"/>
      <c r="AG8702" s="61"/>
      <c r="AH8702" s="61"/>
      <c r="AI8702" s="61"/>
      <c r="AJ8702" s="61"/>
      <c r="AK8702" s="61"/>
      <c r="AL8702" s="61"/>
      <c r="AM8702" s="61"/>
      <c r="AN8702" s="61"/>
      <c r="AO8702" s="61"/>
      <c r="AP8702" s="62"/>
      <c r="AQ8702" s="61"/>
      <c r="AR8702" s="61"/>
      <c r="AS8702" s="61"/>
      <c r="AT8702" s="61"/>
      <c r="AU8702" s="61"/>
      <c r="AV8702" s="61"/>
      <c r="AW8702" s="60"/>
    </row>
    <row r="8703" s="59" customFormat="1" customHeight="1" spans="1:49">
      <c r="A8703" s="60"/>
      <c r="B8703" s="60"/>
      <c r="C8703" s="60"/>
      <c r="D8703" s="60"/>
      <c r="H8703" s="61"/>
      <c r="I8703" s="61"/>
      <c r="J8703" s="61"/>
      <c r="K8703" s="61"/>
      <c r="L8703" s="61"/>
      <c r="M8703" s="61"/>
      <c r="N8703" s="61"/>
      <c r="O8703" s="61"/>
      <c r="P8703" s="61"/>
      <c r="Q8703" s="61"/>
      <c r="R8703" s="61"/>
      <c r="S8703" s="61"/>
      <c r="T8703" s="61"/>
      <c r="U8703" s="61"/>
      <c r="V8703" s="61"/>
      <c r="W8703" s="61"/>
      <c r="X8703" s="61"/>
      <c r="Y8703" s="61"/>
      <c r="Z8703" s="61"/>
      <c r="AA8703" s="61"/>
      <c r="AB8703" s="61"/>
      <c r="AC8703" s="61"/>
      <c r="AD8703" s="61"/>
      <c r="AE8703" s="61"/>
      <c r="AF8703" s="61"/>
      <c r="AG8703" s="61"/>
      <c r="AH8703" s="61"/>
      <c r="AI8703" s="61"/>
      <c r="AJ8703" s="61"/>
      <c r="AK8703" s="61"/>
      <c r="AL8703" s="61"/>
      <c r="AM8703" s="61"/>
      <c r="AN8703" s="61"/>
      <c r="AO8703" s="61"/>
      <c r="AP8703" s="62"/>
      <c r="AQ8703" s="61"/>
      <c r="AR8703" s="61"/>
      <c r="AS8703" s="61"/>
      <c r="AT8703" s="61"/>
      <c r="AU8703" s="61"/>
      <c r="AV8703" s="61"/>
      <c r="AW8703" s="60"/>
    </row>
    <row r="8704" s="59" customFormat="1" customHeight="1" spans="1:49">
      <c r="A8704" s="60"/>
      <c r="B8704" s="60"/>
      <c r="C8704" s="60"/>
      <c r="D8704" s="60"/>
      <c r="H8704" s="61"/>
      <c r="I8704" s="61"/>
      <c r="J8704" s="61"/>
      <c r="K8704" s="61"/>
      <c r="L8704" s="61"/>
      <c r="M8704" s="61"/>
      <c r="N8704" s="61"/>
      <c r="O8704" s="61"/>
      <c r="P8704" s="61"/>
      <c r="Q8704" s="61"/>
      <c r="R8704" s="61"/>
      <c r="S8704" s="61"/>
      <c r="T8704" s="61"/>
      <c r="U8704" s="61"/>
      <c r="V8704" s="61"/>
      <c r="W8704" s="61"/>
      <c r="X8704" s="61"/>
      <c r="Y8704" s="61"/>
      <c r="Z8704" s="61"/>
      <c r="AA8704" s="61"/>
      <c r="AB8704" s="61"/>
      <c r="AC8704" s="61"/>
      <c r="AD8704" s="61"/>
      <c r="AE8704" s="61"/>
      <c r="AF8704" s="61"/>
      <c r="AG8704" s="61"/>
      <c r="AH8704" s="61"/>
      <c r="AI8704" s="61"/>
      <c r="AJ8704" s="61"/>
      <c r="AK8704" s="61"/>
      <c r="AL8704" s="61"/>
      <c r="AM8704" s="61"/>
      <c r="AN8704" s="61"/>
      <c r="AO8704" s="61"/>
      <c r="AP8704" s="62"/>
      <c r="AQ8704" s="61"/>
      <c r="AR8704" s="61"/>
      <c r="AS8704" s="61"/>
      <c r="AT8704" s="61"/>
      <c r="AU8704" s="61"/>
      <c r="AV8704" s="61"/>
      <c r="AW8704" s="60"/>
    </row>
    <row r="8705" s="59" customFormat="1" customHeight="1" spans="1:49">
      <c r="A8705" s="60"/>
      <c r="B8705" s="60"/>
      <c r="C8705" s="60"/>
      <c r="D8705" s="60"/>
      <c r="H8705" s="61"/>
      <c r="I8705" s="61"/>
      <c r="J8705" s="61"/>
      <c r="K8705" s="61"/>
      <c r="L8705" s="61"/>
      <c r="M8705" s="61"/>
      <c r="N8705" s="61"/>
      <c r="O8705" s="61"/>
      <c r="P8705" s="61"/>
      <c r="Q8705" s="61"/>
      <c r="R8705" s="61"/>
      <c r="S8705" s="61"/>
      <c r="T8705" s="61"/>
      <c r="U8705" s="61"/>
      <c r="V8705" s="61"/>
      <c r="W8705" s="61"/>
      <c r="X8705" s="61"/>
      <c r="Y8705" s="61"/>
      <c r="Z8705" s="61"/>
      <c r="AA8705" s="61"/>
      <c r="AB8705" s="61"/>
      <c r="AC8705" s="61"/>
      <c r="AD8705" s="61"/>
      <c r="AE8705" s="61"/>
      <c r="AF8705" s="61"/>
      <c r="AG8705" s="61"/>
      <c r="AH8705" s="61"/>
      <c r="AI8705" s="61"/>
      <c r="AJ8705" s="61"/>
      <c r="AK8705" s="61"/>
      <c r="AL8705" s="61"/>
      <c r="AM8705" s="61"/>
      <c r="AN8705" s="61"/>
      <c r="AO8705" s="61"/>
      <c r="AP8705" s="62"/>
      <c r="AQ8705" s="61"/>
      <c r="AR8705" s="61"/>
      <c r="AS8705" s="61"/>
      <c r="AT8705" s="61"/>
      <c r="AU8705" s="61"/>
      <c r="AV8705" s="61"/>
      <c r="AW8705" s="60"/>
    </row>
    <row r="8706" s="59" customFormat="1" customHeight="1" spans="1:49">
      <c r="A8706" s="60"/>
      <c r="B8706" s="60"/>
      <c r="C8706" s="60"/>
      <c r="D8706" s="60"/>
      <c r="H8706" s="61"/>
      <c r="I8706" s="61"/>
      <c r="J8706" s="61"/>
      <c r="K8706" s="61"/>
      <c r="L8706" s="61"/>
      <c r="M8706" s="61"/>
      <c r="N8706" s="61"/>
      <c r="O8706" s="61"/>
      <c r="P8706" s="61"/>
      <c r="Q8706" s="61"/>
      <c r="R8706" s="61"/>
      <c r="S8706" s="61"/>
      <c r="T8706" s="61"/>
      <c r="U8706" s="61"/>
      <c r="V8706" s="61"/>
      <c r="W8706" s="61"/>
      <c r="X8706" s="61"/>
      <c r="Y8706" s="61"/>
      <c r="Z8706" s="61"/>
      <c r="AA8706" s="61"/>
      <c r="AB8706" s="61"/>
      <c r="AC8706" s="61"/>
      <c r="AD8706" s="61"/>
      <c r="AE8706" s="61"/>
      <c r="AF8706" s="61"/>
      <c r="AG8706" s="61"/>
      <c r="AH8706" s="61"/>
      <c r="AI8706" s="61"/>
      <c r="AJ8706" s="61"/>
      <c r="AK8706" s="61"/>
      <c r="AL8706" s="61"/>
      <c r="AM8706" s="61"/>
      <c r="AN8706" s="61"/>
      <c r="AO8706" s="61"/>
      <c r="AP8706" s="62"/>
      <c r="AQ8706" s="61"/>
      <c r="AR8706" s="61"/>
      <c r="AS8706" s="61"/>
      <c r="AT8706" s="61"/>
      <c r="AU8706" s="61"/>
      <c r="AV8706" s="61"/>
      <c r="AW8706" s="60"/>
    </row>
    <row r="8707" s="59" customFormat="1" customHeight="1" spans="1:49">
      <c r="A8707" s="60"/>
      <c r="B8707" s="60"/>
      <c r="C8707" s="60"/>
      <c r="D8707" s="60"/>
      <c r="H8707" s="61"/>
      <c r="I8707" s="61"/>
      <c r="J8707" s="61"/>
      <c r="K8707" s="61"/>
      <c r="L8707" s="61"/>
      <c r="M8707" s="61"/>
      <c r="N8707" s="61"/>
      <c r="O8707" s="61"/>
      <c r="P8707" s="61"/>
      <c r="Q8707" s="61"/>
      <c r="R8707" s="61"/>
      <c r="S8707" s="61"/>
      <c r="T8707" s="61"/>
      <c r="U8707" s="61"/>
      <c r="V8707" s="61"/>
      <c r="W8707" s="61"/>
      <c r="X8707" s="61"/>
      <c r="Y8707" s="61"/>
      <c r="Z8707" s="61"/>
      <c r="AA8707" s="61"/>
      <c r="AB8707" s="61"/>
      <c r="AC8707" s="61"/>
      <c r="AD8707" s="61"/>
      <c r="AE8707" s="61"/>
      <c r="AF8707" s="61"/>
      <c r="AG8707" s="61"/>
      <c r="AH8707" s="61"/>
      <c r="AI8707" s="61"/>
      <c r="AJ8707" s="61"/>
      <c r="AK8707" s="61"/>
      <c r="AL8707" s="61"/>
      <c r="AM8707" s="61"/>
      <c r="AN8707" s="61"/>
      <c r="AO8707" s="61"/>
      <c r="AP8707" s="62"/>
      <c r="AQ8707" s="61"/>
      <c r="AR8707" s="61"/>
      <c r="AS8707" s="61"/>
      <c r="AT8707" s="61"/>
      <c r="AU8707" s="61"/>
      <c r="AV8707" s="61"/>
      <c r="AW8707" s="60"/>
    </row>
    <row r="8708" s="59" customFormat="1" customHeight="1" spans="1:49">
      <c r="A8708" s="60"/>
      <c r="B8708" s="60"/>
      <c r="C8708" s="60"/>
      <c r="D8708" s="60"/>
      <c r="H8708" s="61"/>
      <c r="I8708" s="61"/>
      <c r="J8708" s="61"/>
      <c r="K8708" s="61"/>
      <c r="L8708" s="61"/>
      <c r="M8708" s="61"/>
      <c r="N8708" s="61"/>
      <c r="O8708" s="61"/>
      <c r="P8708" s="61"/>
      <c r="Q8708" s="61"/>
      <c r="R8708" s="61"/>
      <c r="S8708" s="61"/>
      <c r="T8708" s="61"/>
      <c r="U8708" s="61"/>
      <c r="V8708" s="61"/>
      <c r="W8708" s="61"/>
      <c r="X8708" s="61"/>
      <c r="Y8708" s="61"/>
      <c r="Z8708" s="61"/>
      <c r="AA8708" s="61"/>
      <c r="AB8708" s="61"/>
      <c r="AC8708" s="61"/>
      <c r="AD8708" s="61"/>
      <c r="AE8708" s="61"/>
      <c r="AF8708" s="61"/>
      <c r="AG8708" s="61"/>
      <c r="AH8708" s="61"/>
      <c r="AI8708" s="61"/>
      <c r="AJ8708" s="61"/>
      <c r="AK8708" s="61"/>
      <c r="AL8708" s="61"/>
      <c r="AM8708" s="61"/>
      <c r="AN8708" s="61"/>
      <c r="AO8708" s="61"/>
      <c r="AP8708" s="62"/>
      <c r="AQ8708" s="61"/>
      <c r="AR8708" s="61"/>
      <c r="AS8708" s="61"/>
      <c r="AT8708" s="61"/>
      <c r="AU8708" s="61"/>
      <c r="AV8708" s="61"/>
      <c r="AW8708" s="60"/>
    </row>
    <row r="8709" s="59" customFormat="1" customHeight="1" spans="1:49">
      <c r="A8709" s="60"/>
      <c r="B8709" s="60"/>
      <c r="C8709" s="60"/>
      <c r="D8709" s="60"/>
      <c r="H8709" s="61"/>
      <c r="I8709" s="61"/>
      <c r="J8709" s="61"/>
      <c r="K8709" s="61"/>
      <c r="L8709" s="61"/>
      <c r="M8709" s="61"/>
      <c r="N8709" s="61"/>
      <c r="O8709" s="61"/>
      <c r="P8709" s="61"/>
      <c r="Q8709" s="61"/>
      <c r="R8709" s="61"/>
      <c r="S8709" s="61"/>
      <c r="T8709" s="61"/>
      <c r="U8709" s="61"/>
      <c r="V8709" s="61"/>
      <c r="W8709" s="61"/>
      <c r="X8709" s="61"/>
      <c r="Y8709" s="61"/>
      <c r="Z8709" s="61"/>
      <c r="AA8709" s="61"/>
      <c r="AB8709" s="61"/>
      <c r="AC8709" s="61"/>
      <c r="AD8709" s="61"/>
      <c r="AE8709" s="61"/>
      <c r="AF8709" s="61"/>
      <c r="AG8709" s="61"/>
      <c r="AH8709" s="61"/>
      <c r="AI8709" s="61"/>
      <c r="AJ8709" s="61"/>
      <c r="AK8709" s="61"/>
      <c r="AL8709" s="61"/>
      <c r="AM8709" s="61"/>
      <c r="AN8709" s="61"/>
      <c r="AO8709" s="61"/>
      <c r="AP8709" s="62"/>
      <c r="AQ8709" s="61"/>
      <c r="AR8709" s="61"/>
      <c r="AS8709" s="61"/>
      <c r="AT8709" s="61"/>
      <c r="AU8709" s="61"/>
      <c r="AV8709" s="61"/>
      <c r="AW8709" s="60"/>
    </row>
    <row r="8710" s="59" customFormat="1" customHeight="1" spans="1:49">
      <c r="A8710" s="60"/>
      <c r="B8710" s="60"/>
      <c r="C8710" s="60"/>
      <c r="D8710" s="60"/>
      <c r="H8710" s="61"/>
      <c r="I8710" s="61"/>
      <c r="J8710" s="61"/>
      <c r="K8710" s="61"/>
      <c r="L8710" s="61"/>
      <c r="M8710" s="61"/>
      <c r="N8710" s="61"/>
      <c r="O8710" s="61"/>
      <c r="P8710" s="61"/>
      <c r="Q8710" s="61"/>
      <c r="R8710" s="61"/>
      <c r="S8710" s="61"/>
      <c r="T8710" s="61"/>
      <c r="U8710" s="61"/>
      <c r="V8710" s="61"/>
      <c r="W8710" s="61"/>
      <c r="X8710" s="61"/>
      <c r="Y8710" s="61"/>
      <c r="Z8710" s="61"/>
      <c r="AA8710" s="61"/>
      <c r="AB8710" s="61"/>
      <c r="AC8710" s="61"/>
      <c r="AD8710" s="61"/>
      <c r="AE8710" s="61"/>
      <c r="AF8710" s="61"/>
      <c r="AG8710" s="61"/>
      <c r="AH8710" s="61"/>
      <c r="AI8710" s="61"/>
      <c r="AJ8710" s="61"/>
      <c r="AK8710" s="61"/>
      <c r="AL8710" s="61"/>
      <c r="AM8710" s="61"/>
      <c r="AN8710" s="61"/>
      <c r="AO8710" s="61"/>
      <c r="AP8710" s="62"/>
      <c r="AQ8710" s="61"/>
      <c r="AR8710" s="61"/>
      <c r="AS8710" s="61"/>
      <c r="AT8710" s="61"/>
      <c r="AU8710" s="61"/>
      <c r="AV8710" s="61"/>
      <c r="AW8710" s="60"/>
    </row>
    <row r="8711" s="59" customFormat="1" customHeight="1" spans="1:49">
      <c r="A8711" s="60"/>
      <c r="B8711" s="60"/>
      <c r="C8711" s="60"/>
      <c r="D8711" s="60"/>
      <c r="H8711" s="61"/>
      <c r="I8711" s="61"/>
      <c r="J8711" s="61"/>
      <c r="K8711" s="61"/>
      <c r="L8711" s="61"/>
      <c r="M8711" s="61"/>
      <c r="N8711" s="61"/>
      <c r="O8711" s="61"/>
      <c r="P8711" s="61"/>
      <c r="Q8711" s="61"/>
      <c r="R8711" s="61"/>
      <c r="S8711" s="61"/>
      <c r="T8711" s="61"/>
      <c r="U8711" s="61"/>
      <c r="V8711" s="61"/>
      <c r="W8711" s="61"/>
      <c r="X8711" s="61"/>
      <c r="Y8711" s="61"/>
      <c r="Z8711" s="61"/>
      <c r="AA8711" s="61"/>
      <c r="AB8711" s="61"/>
      <c r="AC8711" s="61"/>
      <c r="AD8711" s="61"/>
      <c r="AE8711" s="61"/>
      <c r="AF8711" s="61"/>
      <c r="AG8711" s="61"/>
      <c r="AH8711" s="61"/>
      <c r="AI8711" s="61"/>
      <c r="AJ8711" s="61"/>
      <c r="AK8711" s="61"/>
      <c r="AL8711" s="61"/>
      <c r="AM8711" s="61"/>
      <c r="AN8711" s="61"/>
      <c r="AO8711" s="61"/>
      <c r="AP8711" s="62"/>
      <c r="AQ8711" s="61"/>
      <c r="AR8711" s="61"/>
      <c r="AS8711" s="61"/>
      <c r="AT8711" s="61"/>
      <c r="AU8711" s="61"/>
      <c r="AV8711" s="61"/>
      <c r="AW8711" s="60"/>
    </row>
    <row r="8712" s="59" customFormat="1" customHeight="1" spans="1:49">
      <c r="A8712" s="60"/>
      <c r="B8712" s="60"/>
      <c r="C8712" s="60"/>
      <c r="D8712" s="60"/>
      <c r="H8712" s="61"/>
      <c r="I8712" s="61"/>
      <c r="J8712" s="61"/>
      <c r="K8712" s="61"/>
      <c r="L8712" s="61"/>
      <c r="M8712" s="61"/>
      <c r="N8712" s="61"/>
      <c r="O8712" s="61"/>
      <c r="P8712" s="61"/>
      <c r="Q8712" s="61"/>
      <c r="R8712" s="61"/>
      <c r="S8712" s="61"/>
      <c r="T8712" s="61"/>
      <c r="U8712" s="61"/>
      <c r="V8712" s="61"/>
      <c r="W8712" s="61"/>
      <c r="X8712" s="61"/>
      <c r="Y8712" s="61"/>
      <c r="Z8712" s="61"/>
      <c r="AA8712" s="61"/>
      <c r="AB8712" s="61"/>
      <c r="AC8712" s="61"/>
      <c r="AD8712" s="61"/>
      <c r="AE8712" s="61"/>
      <c r="AF8712" s="61"/>
      <c r="AG8712" s="61"/>
      <c r="AH8712" s="61"/>
      <c r="AI8712" s="61"/>
      <c r="AJ8712" s="61"/>
      <c r="AK8712" s="61"/>
      <c r="AL8712" s="61"/>
      <c r="AM8712" s="61"/>
      <c r="AN8712" s="61"/>
      <c r="AO8712" s="61"/>
      <c r="AP8712" s="62"/>
      <c r="AQ8712" s="61"/>
      <c r="AR8712" s="61"/>
      <c r="AS8712" s="61"/>
      <c r="AT8712" s="61"/>
      <c r="AU8712" s="61"/>
      <c r="AV8712" s="61"/>
      <c r="AW8712" s="60"/>
    </row>
    <row r="8713" s="59" customFormat="1" customHeight="1" spans="1:49">
      <c r="A8713" s="60"/>
      <c r="B8713" s="60"/>
      <c r="C8713" s="60"/>
      <c r="D8713" s="60"/>
      <c r="H8713" s="61"/>
      <c r="I8713" s="61"/>
      <c r="J8713" s="61"/>
      <c r="K8713" s="61"/>
      <c r="L8713" s="61"/>
      <c r="M8713" s="61"/>
      <c r="N8713" s="61"/>
      <c r="O8713" s="61"/>
      <c r="P8713" s="61"/>
      <c r="Q8713" s="61"/>
      <c r="R8713" s="61"/>
      <c r="S8713" s="61"/>
      <c r="T8713" s="61"/>
      <c r="U8713" s="61"/>
      <c r="V8713" s="61"/>
      <c r="W8713" s="61"/>
      <c r="X8713" s="61"/>
      <c r="Y8713" s="61"/>
      <c r="Z8713" s="61"/>
      <c r="AA8713" s="61"/>
      <c r="AB8713" s="61"/>
      <c r="AC8713" s="61"/>
      <c r="AD8713" s="61"/>
      <c r="AE8713" s="61"/>
      <c r="AF8713" s="61"/>
      <c r="AG8713" s="61"/>
      <c r="AH8713" s="61"/>
      <c r="AI8713" s="61"/>
      <c r="AJ8713" s="61"/>
      <c r="AK8713" s="61"/>
      <c r="AL8713" s="61"/>
      <c r="AM8713" s="61"/>
      <c r="AN8713" s="61"/>
      <c r="AO8713" s="61"/>
      <c r="AP8713" s="62"/>
      <c r="AQ8713" s="61"/>
      <c r="AR8713" s="61"/>
      <c r="AS8713" s="61"/>
      <c r="AT8713" s="61"/>
      <c r="AU8713" s="61"/>
      <c r="AV8713" s="61"/>
      <c r="AW8713" s="60"/>
    </row>
    <row r="8714" s="59" customFormat="1" customHeight="1" spans="1:49">
      <c r="A8714" s="60"/>
      <c r="B8714" s="60"/>
      <c r="C8714" s="60"/>
      <c r="D8714" s="60"/>
      <c r="H8714" s="61"/>
      <c r="I8714" s="61"/>
      <c r="J8714" s="61"/>
      <c r="K8714" s="61"/>
      <c r="L8714" s="61"/>
      <c r="M8714" s="61"/>
      <c r="N8714" s="61"/>
      <c r="O8714" s="61"/>
      <c r="P8714" s="61"/>
      <c r="Q8714" s="61"/>
      <c r="R8714" s="61"/>
      <c r="S8714" s="61"/>
      <c r="T8714" s="61"/>
      <c r="U8714" s="61"/>
      <c r="V8714" s="61"/>
      <c r="W8714" s="61"/>
      <c r="X8714" s="61"/>
      <c r="Y8714" s="61"/>
      <c r="Z8714" s="61"/>
      <c r="AA8714" s="61"/>
      <c r="AB8714" s="61"/>
      <c r="AC8714" s="61"/>
      <c r="AD8714" s="61"/>
      <c r="AE8714" s="61"/>
      <c r="AF8714" s="61"/>
      <c r="AG8714" s="61"/>
      <c r="AH8714" s="61"/>
      <c r="AI8714" s="61"/>
      <c r="AJ8714" s="61"/>
      <c r="AK8714" s="61"/>
      <c r="AL8714" s="61"/>
      <c r="AM8714" s="61"/>
      <c r="AN8714" s="61"/>
      <c r="AO8714" s="61"/>
      <c r="AP8714" s="62"/>
      <c r="AQ8714" s="61"/>
      <c r="AR8714" s="61"/>
      <c r="AS8714" s="61"/>
      <c r="AT8714" s="61"/>
      <c r="AU8714" s="61"/>
      <c r="AV8714" s="61"/>
      <c r="AW8714" s="60"/>
    </row>
    <row r="8715" s="59" customFormat="1" customHeight="1" spans="1:49">
      <c r="A8715" s="60"/>
      <c r="B8715" s="60"/>
      <c r="C8715" s="60"/>
      <c r="D8715" s="60"/>
      <c r="H8715" s="61"/>
      <c r="I8715" s="61"/>
      <c r="J8715" s="61"/>
      <c r="K8715" s="61"/>
      <c r="L8715" s="61"/>
      <c r="M8715" s="61"/>
      <c r="N8715" s="61"/>
      <c r="O8715" s="61"/>
      <c r="P8715" s="61"/>
      <c r="Q8715" s="61"/>
      <c r="R8715" s="61"/>
      <c r="S8715" s="61"/>
      <c r="T8715" s="61"/>
      <c r="U8715" s="61"/>
      <c r="V8715" s="61"/>
      <c r="W8715" s="61"/>
      <c r="X8715" s="61"/>
      <c r="Y8715" s="61"/>
      <c r="Z8715" s="61"/>
      <c r="AA8715" s="61"/>
      <c r="AB8715" s="61"/>
      <c r="AC8715" s="61"/>
      <c r="AD8715" s="61"/>
      <c r="AE8715" s="61"/>
      <c r="AF8715" s="61"/>
      <c r="AG8715" s="61"/>
      <c r="AH8715" s="61"/>
      <c r="AI8715" s="61"/>
      <c r="AJ8715" s="61"/>
      <c r="AK8715" s="61"/>
      <c r="AL8715" s="61"/>
      <c r="AM8715" s="61"/>
      <c r="AN8715" s="61"/>
      <c r="AO8715" s="61"/>
      <c r="AP8715" s="62"/>
      <c r="AQ8715" s="61"/>
      <c r="AR8715" s="61"/>
      <c r="AS8715" s="61"/>
      <c r="AT8715" s="61"/>
      <c r="AU8715" s="61"/>
      <c r="AV8715" s="61"/>
      <c r="AW8715" s="60"/>
    </row>
    <row r="8716" s="59" customFormat="1" customHeight="1" spans="1:49">
      <c r="A8716" s="60"/>
      <c r="B8716" s="60"/>
      <c r="C8716" s="60"/>
      <c r="D8716" s="60"/>
      <c r="H8716" s="61"/>
      <c r="I8716" s="61"/>
      <c r="J8716" s="61"/>
      <c r="K8716" s="61"/>
      <c r="L8716" s="61"/>
      <c r="M8716" s="61"/>
      <c r="N8716" s="61"/>
      <c r="O8716" s="61"/>
      <c r="P8716" s="61"/>
      <c r="Q8716" s="61"/>
      <c r="R8716" s="61"/>
      <c r="S8716" s="61"/>
      <c r="T8716" s="61"/>
      <c r="U8716" s="61"/>
      <c r="V8716" s="61"/>
      <c r="W8716" s="61"/>
      <c r="X8716" s="61"/>
      <c r="Y8716" s="61"/>
      <c r="Z8716" s="61"/>
      <c r="AA8716" s="61"/>
      <c r="AB8716" s="61"/>
      <c r="AC8716" s="61"/>
      <c r="AD8716" s="61"/>
      <c r="AE8716" s="61"/>
      <c r="AF8716" s="61"/>
      <c r="AG8716" s="61"/>
      <c r="AH8716" s="61"/>
      <c r="AI8716" s="61"/>
      <c r="AJ8716" s="61"/>
      <c r="AK8716" s="61"/>
      <c r="AL8716" s="61"/>
      <c r="AM8716" s="61"/>
      <c r="AN8716" s="61"/>
      <c r="AO8716" s="61"/>
      <c r="AP8716" s="62"/>
      <c r="AQ8716" s="61"/>
      <c r="AR8716" s="61"/>
      <c r="AS8716" s="61"/>
      <c r="AT8716" s="61"/>
      <c r="AU8716" s="61"/>
      <c r="AV8716" s="61"/>
      <c r="AW8716" s="60"/>
    </row>
    <row r="8717" s="59" customFormat="1" customHeight="1" spans="1:49">
      <c r="A8717" s="60"/>
      <c r="B8717" s="60"/>
      <c r="C8717" s="60"/>
      <c r="D8717" s="60"/>
      <c r="H8717" s="61"/>
      <c r="I8717" s="61"/>
      <c r="J8717" s="61"/>
      <c r="K8717" s="61"/>
      <c r="L8717" s="61"/>
      <c r="M8717" s="61"/>
      <c r="N8717" s="61"/>
      <c r="O8717" s="61"/>
      <c r="P8717" s="61"/>
      <c r="Q8717" s="61"/>
      <c r="R8717" s="61"/>
      <c r="S8717" s="61"/>
      <c r="T8717" s="61"/>
      <c r="U8717" s="61"/>
      <c r="V8717" s="61"/>
      <c r="W8717" s="61"/>
      <c r="X8717" s="61"/>
      <c r="Y8717" s="61"/>
      <c r="Z8717" s="61"/>
      <c r="AA8717" s="61"/>
      <c r="AB8717" s="61"/>
      <c r="AC8717" s="61"/>
      <c r="AD8717" s="61"/>
      <c r="AE8717" s="61"/>
      <c r="AF8717" s="61"/>
      <c r="AG8717" s="61"/>
      <c r="AH8717" s="61"/>
      <c r="AI8717" s="61"/>
      <c r="AJ8717" s="61"/>
      <c r="AK8717" s="61"/>
      <c r="AL8717" s="61"/>
      <c r="AM8717" s="61"/>
      <c r="AN8717" s="61"/>
      <c r="AO8717" s="61"/>
      <c r="AP8717" s="62"/>
      <c r="AQ8717" s="61"/>
      <c r="AR8717" s="61"/>
      <c r="AS8717" s="61"/>
      <c r="AT8717" s="61"/>
      <c r="AU8717" s="61"/>
      <c r="AV8717" s="61"/>
      <c r="AW8717" s="60"/>
    </row>
    <row r="8718" s="59" customFormat="1" customHeight="1" spans="1:49">
      <c r="A8718" s="60"/>
      <c r="B8718" s="60"/>
      <c r="C8718" s="60"/>
      <c r="D8718" s="60"/>
      <c r="H8718" s="61"/>
      <c r="I8718" s="61"/>
      <c r="J8718" s="61"/>
      <c r="K8718" s="61"/>
      <c r="L8718" s="61"/>
      <c r="M8718" s="61"/>
      <c r="N8718" s="61"/>
      <c r="O8718" s="61"/>
      <c r="P8718" s="61"/>
      <c r="Q8718" s="61"/>
      <c r="R8718" s="61"/>
      <c r="S8718" s="61"/>
      <c r="T8718" s="61"/>
      <c r="U8718" s="61"/>
      <c r="V8718" s="61"/>
      <c r="W8718" s="61"/>
      <c r="X8718" s="61"/>
      <c r="Y8718" s="61"/>
      <c r="Z8718" s="61"/>
      <c r="AA8718" s="61"/>
      <c r="AB8718" s="61"/>
      <c r="AC8718" s="61"/>
      <c r="AD8718" s="61"/>
      <c r="AE8718" s="61"/>
      <c r="AF8718" s="61"/>
      <c r="AG8718" s="61"/>
      <c r="AH8718" s="61"/>
      <c r="AI8718" s="61"/>
      <c r="AJ8718" s="61"/>
      <c r="AK8718" s="61"/>
      <c r="AL8718" s="61"/>
      <c r="AM8718" s="61"/>
      <c r="AN8718" s="61"/>
      <c r="AO8718" s="61"/>
      <c r="AP8718" s="62"/>
      <c r="AQ8718" s="61"/>
      <c r="AR8718" s="61"/>
      <c r="AS8718" s="61"/>
      <c r="AT8718" s="61"/>
      <c r="AU8718" s="61"/>
      <c r="AV8718" s="61"/>
      <c r="AW8718" s="60"/>
    </row>
    <row r="8719" s="59" customFormat="1" customHeight="1" spans="1:49">
      <c r="A8719" s="60"/>
      <c r="B8719" s="60"/>
      <c r="C8719" s="60"/>
      <c r="D8719" s="60"/>
      <c r="H8719" s="61"/>
      <c r="I8719" s="61"/>
      <c r="J8719" s="61"/>
      <c r="K8719" s="61"/>
      <c r="L8719" s="61"/>
      <c r="M8719" s="61"/>
      <c r="N8719" s="61"/>
      <c r="O8719" s="61"/>
      <c r="P8719" s="61"/>
      <c r="Q8719" s="61"/>
      <c r="R8719" s="61"/>
      <c r="S8719" s="61"/>
      <c r="T8719" s="61"/>
      <c r="U8719" s="61"/>
      <c r="V8719" s="61"/>
      <c r="W8719" s="61"/>
      <c r="X8719" s="61"/>
      <c r="Y8719" s="61"/>
      <c r="Z8719" s="61"/>
      <c r="AA8719" s="61"/>
      <c r="AB8719" s="61"/>
      <c r="AC8719" s="61"/>
      <c r="AD8719" s="61"/>
      <c r="AE8719" s="61"/>
      <c r="AF8719" s="61"/>
      <c r="AG8719" s="61"/>
      <c r="AH8719" s="61"/>
      <c r="AI8719" s="61"/>
      <c r="AJ8719" s="61"/>
      <c r="AK8719" s="61"/>
      <c r="AL8719" s="61"/>
      <c r="AM8719" s="61"/>
      <c r="AN8719" s="61"/>
      <c r="AO8719" s="61"/>
      <c r="AP8719" s="62"/>
      <c r="AQ8719" s="61"/>
      <c r="AR8719" s="61"/>
      <c r="AS8719" s="61"/>
      <c r="AT8719" s="61"/>
      <c r="AU8719" s="61"/>
      <c r="AV8719" s="61"/>
      <c r="AW8719" s="60"/>
    </row>
    <row r="8720" s="59" customFormat="1" customHeight="1" spans="1:49">
      <c r="A8720" s="60"/>
      <c r="B8720" s="60"/>
      <c r="C8720" s="60"/>
      <c r="D8720" s="60"/>
      <c r="H8720" s="61"/>
      <c r="I8720" s="61"/>
      <c r="J8720" s="61"/>
      <c r="K8720" s="61"/>
      <c r="L8720" s="61"/>
      <c r="M8720" s="61"/>
      <c r="N8720" s="61"/>
      <c r="O8720" s="61"/>
      <c r="P8720" s="61"/>
      <c r="Q8720" s="61"/>
      <c r="R8720" s="61"/>
      <c r="S8720" s="61"/>
      <c r="T8720" s="61"/>
      <c r="U8720" s="61"/>
      <c r="V8720" s="61"/>
      <c r="W8720" s="61"/>
      <c r="X8720" s="61"/>
      <c r="Y8720" s="61"/>
      <c r="Z8720" s="61"/>
      <c r="AA8720" s="61"/>
      <c r="AB8720" s="61"/>
      <c r="AC8720" s="61"/>
      <c r="AD8720" s="61"/>
      <c r="AE8720" s="61"/>
      <c r="AF8720" s="61"/>
      <c r="AG8720" s="61"/>
      <c r="AH8720" s="61"/>
      <c r="AI8720" s="61"/>
      <c r="AJ8720" s="61"/>
      <c r="AK8720" s="61"/>
      <c r="AL8720" s="61"/>
      <c r="AM8720" s="61"/>
      <c r="AN8720" s="61"/>
      <c r="AO8720" s="61"/>
      <c r="AP8720" s="62"/>
      <c r="AQ8720" s="61"/>
      <c r="AR8720" s="61"/>
      <c r="AS8720" s="61"/>
      <c r="AT8720" s="61"/>
      <c r="AU8720" s="61"/>
      <c r="AV8720" s="61"/>
      <c r="AW8720" s="60"/>
    </row>
    <row r="8721" s="59" customFormat="1" customHeight="1" spans="1:49">
      <c r="A8721" s="60"/>
      <c r="B8721" s="60"/>
      <c r="C8721" s="60"/>
      <c r="D8721" s="60"/>
      <c r="H8721" s="61"/>
      <c r="I8721" s="61"/>
      <c r="J8721" s="61"/>
      <c r="K8721" s="61"/>
      <c r="L8721" s="61"/>
      <c r="M8721" s="61"/>
      <c r="N8721" s="61"/>
      <c r="O8721" s="61"/>
      <c r="P8721" s="61"/>
      <c r="Q8721" s="61"/>
      <c r="R8721" s="61"/>
      <c r="S8721" s="61"/>
      <c r="T8721" s="61"/>
      <c r="U8721" s="61"/>
      <c r="V8721" s="61"/>
      <c r="W8721" s="61"/>
      <c r="X8721" s="61"/>
      <c r="Y8721" s="61"/>
      <c r="Z8721" s="61"/>
      <c r="AA8721" s="61"/>
      <c r="AB8721" s="61"/>
      <c r="AC8721" s="61"/>
      <c r="AD8721" s="61"/>
      <c r="AE8721" s="61"/>
      <c r="AF8721" s="61"/>
      <c r="AG8721" s="61"/>
      <c r="AH8721" s="61"/>
      <c r="AI8721" s="61"/>
      <c r="AJ8721" s="61"/>
      <c r="AK8721" s="61"/>
      <c r="AL8721" s="61"/>
      <c r="AM8721" s="61"/>
      <c r="AN8721" s="61"/>
      <c r="AO8721" s="61"/>
      <c r="AP8721" s="62"/>
      <c r="AQ8721" s="61"/>
      <c r="AR8721" s="61"/>
      <c r="AS8721" s="61"/>
      <c r="AT8721" s="61"/>
      <c r="AU8721" s="61"/>
      <c r="AV8721" s="61"/>
      <c r="AW8721" s="60"/>
    </row>
    <row r="8722" s="59" customFormat="1" customHeight="1" spans="1:49">
      <c r="A8722" s="60"/>
      <c r="B8722" s="60"/>
      <c r="C8722" s="60"/>
      <c r="D8722" s="60"/>
      <c r="H8722" s="61"/>
      <c r="I8722" s="61"/>
      <c r="J8722" s="61"/>
      <c r="K8722" s="61"/>
      <c r="L8722" s="61"/>
      <c r="M8722" s="61"/>
      <c r="N8722" s="61"/>
      <c r="O8722" s="61"/>
      <c r="P8722" s="61"/>
      <c r="Q8722" s="61"/>
      <c r="R8722" s="61"/>
      <c r="S8722" s="61"/>
      <c r="T8722" s="61"/>
      <c r="U8722" s="61"/>
      <c r="V8722" s="61"/>
      <c r="W8722" s="61"/>
      <c r="X8722" s="61"/>
      <c r="Y8722" s="61"/>
      <c r="Z8722" s="61"/>
      <c r="AA8722" s="61"/>
      <c r="AB8722" s="61"/>
      <c r="AC8722" s="61"/>
      <c r="AD8722" s="61"/>
      <c r="AE8722" s="61"/>
      <c r="AF8722" s="61"/>
      <c r="AG8722" s="61"/>
      <c r="AH8722" s="61"/>
      <c r="AI8722" s="61"/>
      <c r="AJ8722" s="61"/>
      <c r="AK8722" s="61"/>
      <c r="AL8722" s="61"/>
      <c r="AM8722" s="61"/>
      <c r="AN8722" s="61"/>
      <c r="AO8722" s="61"/>
      <c r="AP8722" s="62"/>
      <c r="AQ8722" s="61"/>
      <c r="AR8722" s="61"/>
      <c r="AS8722" s="61"/>
      <c r="AT8722" s="61"/>
      <c r="AU8722" s="61"/>
      <c r="AV8722" s="61"/>
      <c r="AW8722" s="60"/>
    </row>
    <row r="8723" s="59" customFormat="1" customHeight="1" spans="1:49">
      <c r="A8723" s="60"/>
      <c r="B8723" s="60"/>
      <c r="C8723" s="60"/>
      <c r="D8723" s="60"/>
      <c r="H8723" s="61"/>
      <c r="I8723" s="61"/>
      <c r="J8723" s="61"/>
      <c r="K8723" s="61"/>
      <c r="L8723" s="61"/>
      <c r="M8723" s="61"/>
      <c r="N8723" s="61"/>
      <c r="O8723" s="61"/>
      <c r="P8723" s="61"/>
      <c r="Q8723" s="61"/>
      <c r="R8723" s="61"/>
      <c r="S8723" s="61"/>
      <c r="T8723" s="61"/>
      <c r="U8723" s="61"/>
      <c r="V8723" s="61"/>
      <c r="W8723" s="61"/>
      <c r="X8723" s="61"/>
      <c r="Y8723" s="61"/>
      <c r="Z8723" s="61"/>
      <c r="AA8723" s="61"/>
      <c r="AB8723" s="61"/>
      <c r="AC8723" s="61"/>
      <c r="AD8723" s="61"/>
      <c r="AE8723" s="61"/>
      <c r="AF8723" s="61"/>
      <c r="AG8723" s="61"/>
      <c r="AH8723" s="61"/>
      <c r="AI8723" s="61"/>
      <c r="AJ8723" s="61"/>
      <c r="AK8723" s="61"/>
      <c r="AL8723" s="61"/>
      <c r="AM8723" s="61"/>
      <c r="AN8723" s="61"/>
      <c r="AO8723" s="61"/>
      <c r="AP8723" s="62"/>
      <c r="AQ8723" s="61"/>
      <c r="AR8723" s="61"/>
      <c r="AS8723" s="61"/>
      <c r="AT8723" s="61"/>
      <c r="AU8723" s="61"/>
      <c r="AV8723" s="61"/>
      <c r="AW8723" s="60"/>
    </row>
    <row r="8724" s="59" customFormat="1" customHeight="1" spans="1:49">
      <c r="A8724" s="60"/>
      <c r="B8724" s="60"/>
      <c r="C8724" s="60"/>
      <c r="D8724" s="60"/>
      <c r="H8724" s="61"/>
      <c r="I8724" s="61"/>
      <c r="J8724" s="61"/>
      <c r="K8724" s="61"/>
      <c r="L8724" s="61"/>
      <c r="M8724" s="61"/>
      <c r="N8724" s="61"/>
      <c r="O8724" s="61"/>
      <c r="P8724" s="61"/>
      <c r="Q8724" s="61"/>
      <c r="R8724" s="61"/>
      <c r="S8724" s="61"/>
      <c r="T8724" s="61"/>
      <c r="U8724" s="61"/>
      <c r="V8724" s="61"/>
      <c r="W8724" s="61"/>
      <c r="X8724" s="61"/>
      <c r="Y8724" s="61"/>
      <c r="Z8724" s="61"/>
      <c r="AA8724" s="61"/>
      <c r="AB8724" s="61"/>
      <c r="AC8724" s="61"/>
      <c r="AD8724" s="61"/>
      <c r="AE8724" s="61"/>
      <c r="AF8724" s="61"/>
      <c r="AG8724" s="61"/>
      <c r="AH8724" s="61"/>
      <c r="AI8724" s="61"/>
      <c r="AJ8724" s="61"/>
      <c r="AK8724" s="61"/>
      <c r="AL8724" s="61"/>
      <c r="AM8724" s="61"/>
      <c r="AN8724" s="61"/>
      <c r="AO8724" s="61"/>
      <c r="AP8724" s="62"/>
      <c r="AQ8724" s="61"/>
      <c r="AR8724" s="61"/>
      <c r="AS8724" s="61"/>
      <c r="AT8724" s="61"/>
      <c r="AU8724" s="61"/>
      <c r="AV8724" s="61"/>
      <c r="AW8724" s="60"/>
    </row>
    <row r="8725" s="59" customFormat="1" customHeight="1" spans="1:49">
      <c r="A8725" s="60"/>
      <c r="B8725" s="60"/>
      <c r="C8725" s="60"/>
      <c r="D8725" s="60"/>
      <c r="H8725" s="61"/>
      <c r="I8725" s="61"/>
      <c r="J8725" s="61"/>
      <c r="K8725" s="61"/>
      <c r="L8725" s="61"/>
      <c r="M8725" s="61"/>
      <c r="N8725" s="61"/>
      <c r="O8725" s="61"/>
      <c r="P8725" s="61"/>
      <c r="Q8725" s="61"/>
      <c r="R8725" s="61"/>
      <c r="S8725" s="61"/>
      <c r="T8725" s="61"/>
      <c r="U8725" s="61"/>
      <c r="V8725" s="61"/>
      <c r="W8725" s="61"/>
      <c r="X8725" s="61"/>
      <c r="Y8725" s="61"/>
      <c r="Z8725" s="61"/>
      <c r="AA8725" s="61"/>
      <c r="AB8725" s="61"/>
      <c r="AC8725" s="61"/>
      <c r="AD8725" s="61"/>
      <c r="AE8725" s="61"/>
      <c r="AF8725" s="61"/>
      <c r="AG8725" s="61"/>
      <c r="AH8725" s="61"/>
      <c r="AI8725" s="61"/>
      <c r="AJ8725" s="61"/>
      <c r="AK8725" s="61"/>
      <c r="AL8725" s="61"/>
      <c r="AM8725" s="61"/>
      <c r="AN8725" s="61"/>
      <c r="AO8725" s="61"/>
      <c r="AP8725" s="62"/>
      <c r="AQ8725" s="61"/>
      <c r="AR8725" s="61"/>
      <c r="AS8725" s="61"/>
      <c r="AT8725" s="61"/>
      <c r="AU8725" s="61"/>
      <c r="AV8725" s="61"/>
      <c r="AW8725" s="60"/>
    </row>
    <row r="8726" s="59" customFormat="1" customHeight="1" spans="1:49">
      <c r="A8726" s="60"/>
      <c r="B8726" s="60"/>
      <c r="C8726" s="60"/>
      <c r="D8726" s="60"/>
      <c r="H8726" s="61"/>
      <c r="I8726" s="61"/>
      <c r="J8726" s="61"/>
      <c r="K8726" s="61"/>
      <c r="L8726" s="61"/>
      <c r="M8726" s="61"/>
      <c r="N8726" s="61"/>
      <c r="O8726" s="61"/>
      <c r="P8726" s="61"/>
      <c r="Q8726" s="61"/>
      <c r="R8726" s="61"/>
      <c r="S8726" s="61"/>
      <c r="T8726" s="61"/>
      <c r="U8726" s="61"/>
      <c r="V8726" s="61"/>
      <c r="W8726" s="61"/>
      <c r="X8726" s="61"/>
      <c r="Y8726" s="61"/>
      <c r="Z8726" s="61"/>
      <c r="AA8726" s="61"/>
      <c r="AB8726" s="61"/>
      <c r="AC8726" s="61"/>
      <c r="AD8726" s="61"/>
      <c r="AE8726" s="61"/>
      <c r="AF8726" s="61"/>
      <c r="AG8726" s="61"/>
      <c r="AH8726" s="61"/>
      <c r="AI8726" s="61"/>
      <c r="AJ8726" s="61"/>
      <c r="AK8726" s="61"/>
      <c r="AL8726" s="61"/>
      <c r="AM8726" s="61"/>
      <c r="AN8726" s="61"/>
      <c r="AO8726" s="61"/>
      <c r="AP8726" s="62"/>
      <c r="AQ8726" s="61"/>
      <c r="AR8726" s="61"/>
      <c r="AS8726" s="61"/>
      <c r="AT8726" s="61"/>
      <c r="AU8726" s="61"/>
      <c r="AV8726" s="61"/>
      <c r="AW8726" s="60"/>
    </row>
    <row r="8727" s="59" customFormat="1" customHeight="1" spans="1:49">
      <c r="A8727" s="60"/>
      <c r="B8727" s="60"/>
      <c r="C8727" s="60"/>
      <c r="D8727" s="60"/>
      <c r="H8727" s="61"/>
      <c r="I8727" s="61"/>
      <c r="J8727" s="61"/>
      <c r="K8727" s="61"/>
      <c r="L8727" s="61"/>
      <c r="M8727" s="61"/>
      <c r="N8727" s="61"/>
      <c r="O8727" s="61"/>
      <c r="P8727" s="61"/>
      <c r="Q8727" s="61"/>
      <c r="R8727" s="61"/>
      <c r="S8727" s="61"/>
      <c r="T8727" s="61"/>
      <c r="U8727" s="61"/>
      <c r="V8727" s="61"/>
      <c r="W8727" s="61"/>
      <c r="X8727" s="61"/>
      <c r="Y8727" s="61"/>
      <c r="Z8727" s="61"/>
      <c r="AA8727" s="61"/>
      <c r="AB8727" s="61"/>
      <c r="AC8727" s="61"/>
      <c r="AD8727" s="61"/>
      <c r="AE8727" s="61"/>
      <c r="AF8727" s="61"/>
      <c r="AG8727" s="61"/>
      <c r="AH8727" s="61"/>
      <c r="AI8727" s="61"/>
      <c r="AJ8727" s="61"/>
      <c r="AK8727" s="61"/>
      <c r="AL8727" s="61"/>
      <c r="AM8727" s="61"/>
      <c r="AN8727" s="61"/>
      <c r="AO8727" s="61"/>
      <c r="AP8727" s="62"/>
      <c r="AQ8727" s="61"/>
      <c r="AR8727" s="61"/>
      <c r="AS8727" s="61"/>
      <c r="AT8727" s="61"/>
      <c r="AU8727" s="61"/>
      <c r="AV8727" s="61"/>
      <c r="AW8727" s="60"/>
    </row>
    <row r="8728" s="59" customFormat="1" customHeight="1" spans="1:49">
      <c r="A8728" s="60"/>
      <c r="B8728" s="60"/>
      <c r="C8728" s="60"/>
      <c r="D8728" s="60"/>
      <c r="H8728" s="61"/>
      <c r="I8728" s="61"/>
      <c r="J8728" s="61"/>
      <c r="K8728" s="61"/>
      <c r="L8728" s="61"/>
      <c r="M8728" s="61"/>
      <c r="N8728" s="61"/>
      <c r="O8728" s="61"/>
      <c r="P8728" s="61"/>
      <c r="Q8728" s="61"/>
      <c r="R8728" s="61"/>
      <c r="S8728" s="61"/>
      <c r="T8728" s="61"/>
      <c r="U8728" s="61"/>
      <c r="V8728" s="61"/>
      <c r="W8728" s="61"/>
      <c r="X8728" s="61"/>
      <c r="Y8728" s="61"/>
      <c r="Z8728" s="61"/>
      <c r="AA8728" s="61"/>
      <c r="AB8728" s="61"/>
      <c r="AC8728" s="61"/>
      <c r="AD8728" s="61"/>
      <c r="AE8728" s="61"/>
      <c r="AF8728" s="61"/>
      <c r="AG8728" s="61"/>
      <c r="AH8728" s="61"/>
      <c r="AI8728" s="61"/>
      <c r="AJ8728" s="61"/>
      <c r="AK8728" s="61"/>
      <c r="AL8728" s="61"/>
      <c r="AM8728" s="61"/>
      <c r="AN8728" s="61"/>
      <c r="AO8728" s="61"/>
      <c r="AP8728" s="62"/>
      <c r="AQ8728" s="61"/>
      <c r="AR8728" s="61"/>
      <c r="AS8728" s="61"/>
      <c r="AT8728" s="61"/>
      <c r="AU8728" s="61"/>
      <c r="AV8728" s="61"/>
      <c r="AW8728" s="60"/>
    </row>
    <row r="8729" s="59" customFormat="1" customHeight="1" spans="1:49">
      <c r="A8729" s="60"/>
      <c r="B8729" s="60"/>
      <c r="C8729" s="60"/>
      <c r="D8729" s="60"/>
      <c r="H8729" s="61"/>
      <c r="I8729" s="61"/>
      <c r="J8729" s="61"/>
      <c r="K8729" s="61"/>
      <c r="L8729" s="61"/>
      <c r="M8729" s="61"/>
      <c r="N8729" s="61"/>
      <c r="O8729" s="61"/>
      <c r="P8729" s="61"/>
      <c r="Q8729" s="61"/>
      <c r="R8729" s="61"/>
      <c r="S8729" s="61"/>
      <c r="T8729" s="61"/>
      <c r="U8729" s="61"/>
      <c r="V8729" s="61"/>
      <c r="W8729" s="61"/>
      <c r="X8729" s="61"/>
      <c r="Y8729" s="61"/>
      <c r="Z8729" s="61"/>
      <c r="AA8729" s="61"/>
      <c r="AB8729" s="61"/>
      <c r="AC8729" s="61"/>
      <c r="AD8729" s="61"/>
      <c r="AE8729" s="61"/>
      <c r="AF8729" s="61"/>
      <c r="AG8729" s="61"/>
      <c r="AH8729" s="61"/>
      <c r="AI8729" s="61"/>
      <c r="AJ8729" s="61"/>
      <c r="AK8729" s="61"/>
      <c r="AL8729" s="61"/>
      <c r="AM8729" s="61"/>
      <c r="AN8729" s="61"/>
      <c r="AO8729" s="61"/>
      <c r="AP8729" s="62"/>
      <c r="AQ8729" s="61"/>
      <c r="AR8729" s="61"/>
      <c r="AS8729" s="61"/>
      <c r="AT8729" s="61"/>
      <c r="AU8729" s="61"/>
      <c r="AV8729" s="61"/>
      <c r="AW8729" s="60"/>
    </row>
    <row r="8730" s="59" customFormat="1" customHeight="1" spans="1:49">
      <c r="A8730" s="60"/>
      <c r="B8730" s="60"/>
      <c r="C8730" s="60"/>
      <c r="D8730" s="60"/>
      <c r="H8730" s="61"/>
      <c r="I8730" s="61"/>
      <c r="J8730" s="61"/>
      <c r="K8730" s="61"/>
      <c r="L8730" s="61"/>
      <c r="M8730" s="61"/>
      <c r="N8730" s="61"/>
      <c r="O8730" s="61"/>
      <c r="P8730" s="61"/>
      <c r="Q8730" s="61"/>
      <c r="R8730" s="61"/>
      <c r="S8730" s="61"/>
      <c r="T8730" s="61"/>
      <c r="U8730" s="61"/>
      <c r="V8730" s="61"/>
      <c r="W8730" s="61"/>
      <c r="X8730" s="61"/>
      <c r="Y8730" s="61"/>
      <c r="Z8730" s="61"/>
      <c r="AA8730" s="61"/>
      <c r="AB8730" s="61"/>
      <c r="AC8730" s="61"/>
      <c r="AD8730" s="61"/>
      <c r="AE8730" s="61"/>
      <c r="AF8730" s="61"/>
      <c r="AG8730" s="61"/>
      <c r="AH8730" s="61"/>
      <c r="AI8730" s="61"/>
      <c r="AJ8730" s="61"/>
      <c r="AK8730" s="61"/>
      <c r="AL8730" s="61"/>
      <c r="AM8730" s="61"/>
      <c r="AN8730" s="61"/>
      <c r="AO8730" s="61"/>
      <c r="AP8730" s="62"/>
      <c r="AQ8730" s="61"/>
      <c r="AR8730" s="61"/>
      <c r="AS8730" s="61"/>
      <c r="AT8730" s="61"/>
      <c r="AU8730" s="61"/>
      <c r="AV8730" s="61"/>
      <c r="AW8730" s="60"/>
    </row>
    <row r="8731" s="59" customFormat="1" customHeight="1" spans="1:49">
      <c r="A8731" s="60"/>
      <c r="B8731" s="60"/>
      <c r="C8731" s="60"/>
      <c r="D8731" s="60"/>
      <c r="H8731" s="61"/>
      <c r="I8731" s="61"/>
      <c r="J8731" s="61"/>
      <c r="K8731" s="61"/>
      <c r="L8731" s="61"/>
      <c r="M8731" s="61"/>
      <c r="N8731" s="61"/>
      <c r="O8731" s="61"/>
      <c r="P8731" s="61"/>
      <c r="Q8731" s="61"/>
      <c r="R8731" s="61"/>
      <c r="S8731" s="61"/>
      <c r="T8731" s="61"/>
      <c r="U8731" s="61"/>
      <c r="V8731" s="61"/>
      <c r="W8731" s="61"/>
      <c r="X8731" s="61"/>
      <c r="Y8731" s="61"/>
      <c r="Z8731" s="61"/>
      <c r="AA8731" s="61"/>
      <c r="AB8731" s="61"/>
      <c r="AC8731" s="61"/>
      <c r="AD8731" s="61"/>
      <c r="AE8731" s="61"/>
      <c r="AF8731" s="61"/>
      <c r="AG8731" s="61"/>
      <c r="AH8731" s="61"/>
      <c r="AI8731" s="61"/>
      <c r="AJ8731" s="61"/>
      <c r="AK8731" s="61"/>
      <c r="AL8731" s="61"/>
      <c r="AM8731" s="61"/>
      <c r="AN8731" s="61"/>
      <c r="AO8731" s="61"/>
      <c r="AP8731" s="62"/>
      <c r="AQ8731" s="61"/>
      <c r="AR8731" s="61"/>
      <c r="AS8731" s="61"/>
      <c r="AT8731" s="61"/>
      <c r="AU8731" s="61"/>
      <c r="AV8731" s="61"/>
      <c r="AW8731" s="60"/>
    </row>
    <row r="8732" s="59" customFormat="1" customHeight="1" spans="1:49">
      <c r="A8732" s="60"/>
      <c r="B8732" s="60"/>
      <c r="C8732" s="60"/>
      <c r="D8732" s="60"/>
      <c r="H8732" s="61"/>
      <c r="I8732" s="61"/>
      <c r="J8732" s="61"/>
      <c r="K8732" s="61"/>
      <c r="L8732" s="61"/>
      <c r="M8732" s="61"/>
      <c r="N8732" s="61"/>
      <c r="O8732" s="61"/>
      <c r="P8732" s="61"/>
      <c r="Q8732" s="61"/>
      <c r="R8732" s="61"/>
      <c r="S8732" s="61"/>
      <c r="T8732" s="61"/>
      <c r="U8732" s="61"/>
      <c r="V8732" s="61"/>
      <c r="W8732" s="61"/>
      <c r="X8732" s="61"/>
      <c r="Y8732" s="61"/>
      <c r="Z8732" s="61"/>
      <c r="AA8732" s="61"/>
      <c r="AB8732" s="61"/>
      <c r="AC8732" s="61"/>
      <c r="AD8732" s="61"/>
      <c r="AE8732" s="61"/>
      <c r="AF8732" s="61"/>
      <c r="AG8732" s="61"/>
      <c r="AH8732" s="61"/>
      <c r="AI8732" s="61"/>
      <c r="AJ8732" s="61"/>
      <c r="AK8732" s="61"/>
      <c r="AL8732" s="61"/>
      <c r="AM8732" s="61"/>
      <c r="AN8732" s="61"/>
      <c r="AO8732" s="61"/>
      <c r="AP8732" s="62"/>
      <c r="AQ8732" s="61"/>
      <c r="AR8732" s="61"/>
      <c r="AS8732" s="61"/>
      <c r="AT8732" s="61"/>
      <c r="AU8732" s="61"/>
      <c r="AV8732" s="61"/>
      <c r="AW8732" s="60"/>
    </row>
    <row r="8733" s="59" customFormat="1" customHeight="1" spans="1:49">
      <c r="A8733" s="60"/>
      <c r="B8733" s="60"/>
      <c r="C8733" s="60"/>
      <c r="D8733" s="60"/>
      <c r="H8733" s="61"/>
      <c r="I8733" s="61"/>
      <c r="J8733" s="61"/>
      <c r="K8733" s="61"/>
      <c r="L8733" s="61"/>
      <c r="M8733" s="61"/>
      <c r="N8733" s="61"/>
      <c r="O8733" s="61"/>
      <c r="P8733" s="61"/>
      <c r="Q8733" s="61"/>
      <c r="R8733" s="61"/>
      <c r="S8733" s="61"/>
      <c r="T8733" s="61"/>
      <c r="U8733" s="61"/>
      <c r="V8733" s="61"/>
      <c r="W8733" s="61"/>
      <c r="X8733" s="61"/>
      <c r="Y8733" s="61"/>
      <c r="Z8733" s="61"/>
      <c r="AA8733" s="61"/>
      <c r="AB8733" s="61"/>
      <c r="AC8733" s="61"/>
      <c r="AD8733" s="61"/>
      <c r="AE8733" s="61"/>
      <c r="AF8733" s="61"/>
      <c r="AG8733" s="61"/>
      <c r="AH8733" s="61"/>
      <c r="AI8733" s="61"/>
      <c r="AJ8733" s="61"/>
      <c r="AK8733" s="61"/>
      <c r="AL8733" s="61"/>
      <c r="AM8733" s="61"/>
      <c r="AN8733" s="61"/>
      <c r="AO8733" s="61"/>
      <c r="AP8733" s="62"/>
      <c r="AQ8733" s="61"/>
      <c r="AR8733" s="61"/>
      <c r="AS8733" s="61"/>
      <c r="AT8733" s="61"/>
      <c r="AU8733" s="61"/>
      <c r="AV8733" s="61"/>
      <c r="AW8733" s="60"/>
    </row>
    <row r="8734" s="59" customFormat="1" customHeight="1" spans="1:49">
      <c r="A8734" s="60"/>
      <c r="B8734" s="60"/>
      <c r="C8734" s="60"/>
      <c r="D8734" s="60"/>
      <c r="H8734" s="61"/>
      <c r="I8734" s="61"/>
      <c r="J8734" s="61"/>
      <c r="K8734" s="61"/>
      <c r="L8734" s="61"/>
      <c r="M8734" s="61"/>
      <c r="N8734" s="61"/>
      <c r="O8734" s="61"/>
      <c r="P8734" s="61"/>
      <c r="Q8734" s="61"/>
      <c r="R8734" s="61"/>
      <c r="S8734" s="61"/>
      <c r="T8734" s="61"/>
      <c r="U8734" s="61"/>
      <c r="V8734" s="61"/>
      <c r="W8734" s="61"/>
      <c r="X8734" s="61"/>
      <c r="Y8734" s="61"/>
      <c r="Z8734" s="61"/>
      <c r="AA8734" s="61"/>
      <c r="AB8734" s="61"/>
      <c r="AC8734" s="61"/>
      <c r="AD8734" s="61"/>
      <c r="AE8734" s="61"/>
      <c r="AF8734" s="61"/>
      <c r="AG8734" s="61"/>
      <c r="AH8734" s="61"/>
      <c r="AI8734" s="61"/>
      <c r="AJ8734" s="61"/>
      <c r="AK8734" s="61"/>
      <c r="AL8734" s="61"/>
      <c r="AM8734" s="61"/>
      <c r="AN8734" s="61"/>
      <c r="AO8734" s="61"/>
      <c r="AP8734" s="62"/>
      <c r="AQ8734" s="61"/>
      <c r="AR8734" s="61"/>
      <c r="AS8734" s="61"/>
      <c r="AT8734" s="61"/>
      <c r="AU8734" s="61"/>
      <c r="AV8734" s="61"/>
      <c r="AW8734" s="60"/>
    </row>
    <row r="8735" s="59" customFormat="1" customHeight="1" spans="1:49">
      <c r="A8735" s="60"/>
      <c r="B8735" s="60"/>
      <c r="C8735" s="60"/>
      <c r="D8735" s="60"/>
      <c r="H8735" s="61"/>
      <c r="I8735" s="61"/>
      <c r="J8735" s="61"/>
      <c r="K8735" s="61"/>
      <c r="L8735" s="61"/>
      <c r="M8735" s="61"/>
      <c r="N8735" s="61"/>
      <c r="O8735" s="61"/>
      <c r="P8735" s="61"/>
      <c r="Q8735" s="61"/>
      <c r="R8735" s="61"/>
      <c r="S8735" s="61"/>
      <c r="T8735" s="61"/>
      <c r="U8735" s="61"/>
      <c r="V8735" s="61"/>
      <c r="W8735" s="61"/>
      <c r="X8735" s="61"/>
      <c r="Y8735" s="61"/>
      <c r="Z8735" s="61"/>
      <c r="AA8735" s="61"/>
      <c r="AB8735" s="61"/>
      <c r="AC8735" s="61"/>
      <c r="AD8735" s="61"/>
      <c r="AE8735" s="61"/>
      <c r="AF8735" s="61"/>
      <c r="AG8735" s="61"/>
      <c r="AH8735" s="61"/>
      <c r="AI8735" s="61"/>
      <c r="AJ8735" s="61"/>
      <c r="AK8735" s="61"/>
      <c r="AL8735" s="61"/>
      <c r="AM8735" s="61"/>
      <c r="AN8735" s="61"/>
      <c r="AO8735" s="61"/>
      <c r="AP8735" s="62"/>
      <c r="AQ8735" s="61"/>
      <c r="AR8735" s="61"/>
      <c r="AS8735" s="61"/>
      <c r="AT8735" s="61"/>
      <c r="AU8735" s="61"/>
      <c r="AV8735" s="61"/>
      <c r="AW8735" s="60"/>
    </row>
    <row r="8736" s="59" customFormat="1" customHeight="1" spans="1:49">
      <c r="A8736" s="60"/>
      <c r="B8736" s="60"/>
      <c r="C8736" s="60"/>
      <c r="D8736" s="60"/>
      <c r="H8736" s="61"/>
      <c r="I8736" s="61"/>
      <c r="J8736" s="61"/>
      <c r="K8736" s="61"/>
      <c r="L8736" s="61"/>
      <c r="M8736" s="61"/>
      <c r="N8736" s="61"/>
      <c r="O8736" s="61"/>
      <c r="P8736" s="61"/>
      <c r="Q8736" s="61"/>
      <c r="R8736" s="61"/>
      <c r="S8736" s="61"/>
      <c r="T8736" s="61"/>
      <c r="U8736" s="61"/>
      <c r="V8736" s="61"/>
      <c r="W8736" s="61"/>
      <c r="X8736" s="61"/>
      <c r="Y8736" s="61"/>
      <c r="Z8736" s="61"/>
      <c r="AA8736" s="61"/>
      <c r="AB8736" s="61"/>
      <c r="AC8736" s="61"/>
      <c r="AD8736" s="61"/>
      <c r="AE8736" s="61"/>
      <c r="AF8736" s="61"/>
      <c r="AG8736" s="61"/>
      <c r="AH8736" s="61"/>
      <c r="AI8736" s="61"/>
      <c r="AJ8736" s="61"/>
      <c r="AK8736" s="61"/>
      <c r="AL8736" s="61"/>
      <c r="AM8736" s="61"/>
      <c r="AN8736" s="61"/>
      <c r="AO8736" s="61"/>
      <c r="AP8736" s="62"/>
      <c r="AQ8736" s="61"/>
      <c r="AR8736" s="61"/>
      <c r="AS8736" s="61"/>
      <c r="AT8736" s="61"/>
      <c r="AU8736" s="61"/>
      <c r="AV8736" s="61"/>
      <c r="AW8736" s="60"/>
    </row>
    <row r="8737" s="59" customFormat="1" customHeight="1" spans="1:49">
      <c r="A8737" s="60"/>
      <c r="B8737" s="60"/>
      <c r="C8737" s="60"/>
      <c r="D8737" s="60"/>
      <c r="H8737" s="61"/>
      <c r="I8737" s="61"/>
      <c r="J8737" s="61"/>
      <c r="K8737" s="61"/>
      <c r="L8737" s="61"/>
      <c r="M8737" s="61"/>
      <c r="N8737" s="61"/>
      <c r="O8737" s="61"/>
      <c r="P8737" s="61"/>
      <c r="Q8737" s="61"/>
      <c r="R8737" s="61"/>
      <c r="S8737" s="61"/>
      <c r="T8737" s="61"/>
      <c r="U8737" s="61"/>
      <c r="V8737" s="61"/>
      <c r="W8737" s="61"/>
      <c r="X8737" s="61"/>
      <c r="Y8737" s="61"/>
      <c r="Z8737" s="61"/>
      <c r="AA8737" s="61"/>
      <c r="AB8737" s="61"/>
      <c r="AC8737" s="61"/>
      <c r="AD8737" s="61"/>
      <c r="AE8737" s="61"/>
      <c r="AF8737" s="61"/>
      <c r="AG8737" s="61"/>
      <c r="AH8737" s="61"/>
      <c r="AI8737" s="61"/>
      <c r="AJ8737" s="61"/>
      <c r="AK8737" s="61"/>
      <c r="AL8737" s="61"/>
      <c r="AM8737" s="61"/>
      <c r="AN8737" s="61"/>
      <c r="AO8737" s="61"/>
      <c r="AP8737" s="62"/>
      <c r="AQ8737" s="61"/>
      <c r="AR8737" s="61"/>
      <c r="AS8737" s="61"/>
      <c r="AT8737" s="61"/>
      <c r="AU8737" s="61"/>
      <c r="AV8737" s="61"/>
      <c r="AW8737" s="60"/>
    </row>
    <row r="8738" s="59" customFormat="1" customHeight="1" spans="1:49">
      <c r="A8738" s="60"/>
      <c r="B8738" s="60"/>
      <c r="C8738" s="60"/>
      <c r="D8738" s="60"/>
      <c r="H8738" s="61"/>
      <c r="I8738" s="61"/>
      <c r="J8738" s="61"/>
      <c r="K8738" s="61"/>
      <c r="L8738" s="61"/>
      <c r="M8738" s="61"/>
      <c r="N8738" s="61"/>
      <c r="O8738" s="61"/>
      <c r="P8738" s="61"/>
      <c r="Q8738" s="61"/>
      <c r="R8738" s="61"/>
      <c r="S8738" s="61"/>
      <c r="T8738" s="61"/>
      <c r="U8738" s="61"/>
      <c r="V8738" s="61"/>
      <c r="W8738" s="61"/>
      <c r="X8738" s="61"/>
      <c r="Y8738" s="61"/>
      <c r="Z8738" s="61"/>
      <c r="AA8738" s="61"/>
      <c r="AB8738" s="61"/>
      <c r="AC8738" s="61"/>
      <c r="AD8738" s="61"/>
      <c r="AE8738" s="61"/>
      <c r="AF8738" s="61"/>
      <c r="AG8738" s="61"/>
      <c r="AH8738" s="61"/>
      <c r="AI8738" s="61"/>
      <c r="AJ8738" s="61"/>
      <c r="AK8738" s="61"/>
      <c r="AL8738" s="61"/>
      <c r="AM8738" s="61"/>
      <c r="AN8738" s="61"/>
      <c r="AO8738" s="61"/>
      <c r="AP8738" s="62"/>
      <c r="AQ8738" s="61"/>
      <c r="AR8738" s="61"/>
      <c r="AS8738" s="61"/>
      <c r="AT8738" s="61"/>
      <c r="AU8738" s="61"/>
      <c r="AV8738" s="61"/>
      <c r="AW8738" s="60"/>
    </row>
    <row r="8739" s="59" customFormat="1" customHeight="1" spans="1:49">
      <c r="A8739" s="60"/>
      <c r="B8739" s="60"/>
      <c r="C8739" s="60"/>
      <c r="D8739" s="60"/>
      <c r="H8739" s="61"/>
      <c r="I8739" s="61"/>
      <c r="J8739" s="61"/>
      <c r="K8739" s="61"/>
      <c r="L8739" s="61"/>
      <c r="M8739" s="61"/>
      <c r="N8739" s="61"/>
      <c r="O8739" s="61"/>
      <c r="P8739" s="61"/>
      <c r="Q8739" s="61"/>
      <c r="R8739" s="61"/>
      <c r="S8739" s="61"/>
      <c r="T8739" s="61"/>
      <c r="U8739" s="61"/>
      <c r="V8739" s="61"/>
      <c r="W8739" s="61"/>
      <c r="X8739" s="61"/>
      <c r="Y8739" s="61"/>
      <c r="Z8739" s="61"/>
      <c r="AA8739" s="61"/>
      <c r="AB8739" s="61"/>
      <c r="AC8739" s="61"/>
      <c r="AD8739" s="61"/>
      <c r="AE8739" s="61"/>
      <c r="AF8739" s="61"/>
      <c r="AG8739" s="61"/>
      <c r="AH8739" s="61"/>
      <c r="AI8739" s="61"/>
      <c r="AJ8739" s="61"/>
      <c r="AK8739" s="61"/>
      <c r="AL8739" s="61"/>
      <c r="AM8739" s="61"/>
      <c r="AN8739" s="61"/>
      <c r="AO8739" s="61"/>
      <c r="AP8739" s="62"/>
      <c r="AQ8739" s="61"/>
      <c r="AR8739" s="61"/>
      <c r="AS8739" s="61"/>
      <c r="AT8739" s="61"/>
      <c r="AU8739" s="61"/>
      <c r="AV8739" s="61"/>
      <c r="AW8739" s="60"/>
    </row>
    <row r="8740" s="59" customFormat="1" customHeight="1" spans="1:49">
      <c r="A8740" s="60"/>
      <c r="B8740" s="60"/>
      <c r="C8740" s="60"/>
      <c r="D8740" s="60"/>
      <c r="H8740" s="61"/>
      <c r="I8740" s="61"/>
      <c r="J8740" s="61"/>
      <c r="K8740" s="61"/>
      <c r="L8740" s="61"/>
      <c r="M8740" s="61"/>
      <c r="N8740" s="61"/>
      <c r="O8740" s="61"/>
      <c r="P8740" s="61"/>
      <c r="Q8740" s="61"/>
      <c r="R8740" s="61"/>
      <c r="S8740" s="61"/>
      <c r="T8740" s="61"/>
      <c r="U8740" s="61"/>
      <c r="V8740" s="61"/>
      <c r="W8740" s="61"/>
      <c r="X8740" s="61"/>
      <c r="Y8740" s="61"/>
      <c r="Z8740" s="61"/>
      <c r="AA8740" s="61"/>
      <c r="AB8740" s="61"/>
      <c r="AC8740" s="61"/>
      <c r="AD8740" s="61"/>
      <c r="AE8740" s="61"/>
      <c r="AF8740" s="61"/>
      <c r="AG8740" s="61"/>
      <c r="AH8740" s="61"/>
      <c r="AI8740" s="61"/>
      <c r="AJ8740" s="61"/>
      <c r="AK8740" s="61"/>
      <c r="AL8740" s="61"/>
      <c r="AM8740" s="61"/>
      <c r="AN8740" s="61"/>
      <c r="AO8740" s="61"/>
      <c r="AP8740" s="62"/>
      <c r="AQ8740" s="61"/>
      <c r="AR8740" s="61"/>
      <c r="AS8740" s="61"/>
      <c r="AT8740" s="61"/>
      <c r="AU8740" s="61"/>
      <c r="AV8740" s="61"/>
      <c r="AW8740" s="60"/>
    </row>
    <row r="8741" s="59" customFormat="1" customHeight="1" spans="1:49">
      <c r="A8741" s="60"/>
      <c r="B8741" s="60"/>
      <c r="C8741" s="60"/>
      <c r="D8741" s="60"/>
      <c r="H8741" s="61"/>
      <c r="I8741" s="61"/>
      <c r="J8741" s="61"/>
      <c r="K8741" s="61"/>
      <c r="L8741" s="61"/>
      <c r="M8741" s="61"/>
      <c r="N8741" s="61"/>
      <c r="O8741" s="61"/>
      <c r="P8741" s="61"/>
      <c r="Q8741" s="61"/>
      <c r="R8741" s="61"/>
      <c r="S8741" s="61"/>
      <c r="T8741" s="61"/>
      <c r="U8741" s="61"/>
      <c r="V8741" s="61"/>
      <c r="W8741" s="61"/>
      <c r="X8741" s="61"/>
      <c r="Y8741" s="61"/>
      <c r="Z8741" s="61"/>
      <c r="AA8741" s="61"/>
      <c r="AB8741" s="61"/>
      <c r="AC8741" s="61"/>
      <c r="AD8741" s="61"/>
      <c r="AE8741" s="61"/>
      <c r="AF8741" s="61"/>
      <c r="AG8741" s="61"/>
      <c r="AH8741" s="61"/>
      <c r="AI8741" s="61"/>
      <c r="AJ8741" s="61"/>
      <c r="AK8741" s="61"/>
      <c r="AL8741" s="61"/>
      <c r="AM8741" s="61"/>
      <c r="AN8741" s="61"/>
      <c r="AO8741" s="61"/>
      <c r="AP8741" s="62"/>
      <c r="AQ8741" s="61"/>
      <c r="AR8741" s="61"/>
      <c r="AS8741" s="61"/>
      <c r="AT8741" s="61"/>
      <c r="AU8741" s="61"/>
      <c r="AV8741" s="61"/>
      <c r="AW8741" s="60"/>
    </row>
    <row r="8742" s="59" customFormat="1" customHeight="1" spans="1:49">
      <c r="A8742" s="60"/>
      <c r="B8742" s="60"/>
      <c r="C8742" s="60"/>
      <c r="D8742" s="60"/>
      <c r="H8742" s="61"/>
      <c r="I8742" s="61"/>
      <c r="J8742" s="61"/>
      <c r="K8742" s="61"/>
      <c r="L8742" s="61"/>
      <c r="M8742" s="61"/>
      <c r="N8742" s="61"/>
      <c r="O8742" s="61"/>
      <c r="P8742" s="61"/>
      <c r="Q8742" s="61"/>
      <c r="R8742" s="61"/>
      <c r="S8742" s="61"/>
      <c r="T8742" s="61"/>
      <c r="U8742" s="61"/>
      <c r="V8742" s="61"/>
      <c r="W8742" s="61"/>
      <c r="X8742" s="61"/>
      <c r="Y8742" s="61"/>
      <c r="Z8742" s="61"/>
      <c r="AA8742" s="61"/>
      <c r="AB8742" s="61"/>
      <c r="AC8742" s="61"/>
      <c r="AD8742" s="61"/>
      <c r="AE8742" s="61"/>
      <c r="AF8742" s="61"/>
      <c r="AG8742" s="61"/>
      <c r="AH8742" s="61"/>
      <c r="AI8742" s="61"/>
      <c r="AJ8742" s="61"/>
      <c r="AK8742" s="61"/>
      <c r="AL8742" s="61"/>
      <c r="AM8742" s="61"/>
      <c r="AN8742" s="61"/>
      <c r="AO8742" s="61"/>
      <c r="AP8742" s="62"/>
      <c r="AQ8742" s="61"/>
      <c r="AR8742" s="61"/>
      <c r="AS8742" s="61"/>
      <c r="AT8742" s="61"/>
      <c r="AU8742" s="61"/>
      <c r="AV8742" s="61"/>
      <c r="AW8742" s="60"/>
    </row>
    <row r="8743" s="59" customFormat="1" customHeight="1" spans="1:49">
      <c r="A8743" s="60"/>
      <c r="B8743" s="60"/>
      <c r="C8743" s="60"/>
      <c r="D8743" s="60"/>
      <c r="H8743" s="61"/>
      <c r="I8743" s="61"/>
      <c r="J8743" s="61"/>
      <c r="K8743" s="61"/>
      <c r="L8743" s="61"/>
      <c r="M8743" s="61"/>
      <c r="N8743" s="61"/>
      <c r="O8743" s="61"/>
      <c r="P8743" s="61"/>
      <c r="Q8743" s="61"/>
      <c r="R8743" s="61"/>
      <c r="S8743" s="61"/>
      <c r="T8743" s="61"/>
      <c r="U8743" s="61"/>
      <c r="V8743" s="61"/>
      <c r="W8743" s="61"/>
      <c r="X8743" s="61"/>
      <c r="Y8743" s="61"/>
      <c r="Z8743" s="61"/>
      <c r="AA8743" s="61"/>
      <c r="AB8743" s="61"/>
      <c r="AC8743" s="61"/>
      <c r="AD8743" s="61"/>
      <c r="AE8743" s="61"/>
      <c r="AF8743" s="61"/>
      <c r="AG8743" s="61"/>
      <c r="AH8743" s="61"/>
      <c r="AI8743" s="61"/>
      <c r="AJ8743" s="61"/>
      <c r="AK8743" s="61"/>
      <c r="AL8743" s="61"/>
      <c r="AM8743" s="61"/>
      <c r="AN8743" s="61"/>
      <c r="AO8743" s="61"/>
      <c r="AP8743" s="62"/>
      <c r="AQ8743" s="61"/>
      <c r="AR8743" s="61"/>
      <c r="AS8743" s="61"/>
      <c r="AT8743" s="61"/>
      <c r="AU8743" s="61"/>
      <c r="AV8743" s="61"/>
      <c r="AW8743" s="60"/>
    </row>
    <row r="8744" s="59" customFormat="1" customHeight="1" spans="1:49">
      <c r="A8744" s="60"/>
      <c r="B8744" s="60"/>
      <c r="C8744" s="60"/>
      <c r="D8744" s="60"/>
      <c r="H8744" s="61"/>
      <c r="I8744" s="61"/>
      <c r="J8744" s="61"/>
      <c r="K8744" s="61"/>
      <c r="L8744" s="61"/>
      <c r="M8744" s="61"/>
      <c r="N8744" s="61"/>
      <c r="O8744" s="61"/>
      <c r="P8744" s="61"/>
      <c r="Q8744" s="61"/>
      <c r="R8744" s="61"/>
      <c r="S8744" s="61"/>
      <c r="T8744" s="61"/>
      <c r="U8744" s="61"/>
      <c r="V8744" s="61"/>
      <c r="W8744" s="61"/>
      <c r="X8744" s="61"/>
      <c r="Y8744" s="61"/>
      <c r="Z8744" s="61"/>
      <c r="AA8744" s="61"/>
      <c r="AB8744" s="61"/>
      <c r="AC8744" s="61"/>
      <c r="AD8744" s="61"/>
      <c r="AE8744" s="61"/>
      <c r="AF8744" s="61"/>
      <c r="AG8744" s="61"/>
      <c r="AH8744" s="61"/>
      <c r="AI8744" s="61"/>
      <c r="AJ8744" s="61"/>
      <c r="AK8744" s="61"/>
      <c r="AL8744" s="61"/>
      <c r="AM8744" s="61"/>
      <c r="AN8744" s="61"/>
      <c r="AO8744" s="61"/>
      <c r="AP8744" s="62"/>
      <c r="AQ8744" s="61"/>
      <c r="AR8744" s="61"/>
      <c r="AS8744" s="61"/>
      <c r="AT8744" s="61"/>
      <c r="AU8744" s="61"/>
      <c r="AV8744" s="61"/>
      <c r="AW8744" s="60"/>
    </row>
    <row r="8745" s="59" customFormat="1" customHeight="1" spans="1:49">
      <c r="A8745" s="60"/>
      <c r="B8745" s="60"/>
      <c r="C8745" s="60"/>
      <c r="D8745" s="60"/>
      <c r="H8745" s="61"/>
      <c r="I8745" s="61"/>
      <c r="J8745" s="61"/>
      <c r="K8745" s="61"/>
      <c r="L8745" s="61"/>
      <c r="M8745" s="61"/>
      <c r="N8745" s="61"/>
      <c r="O8745" s="61"/>
      <c r="P8745" s="61"/>
      <c r="Q8745" s="61"/>
      <c r="R8745" s="61"/>
      <c r="S8745" s="61"/>
      <c r="T8745" s="61"/>
      <c r="U8745" s="61"/>
      <c r="V8745" s="61"/>
      <c r="W8745" s="61"/>
      <c r="X8745" s="61"/>
      <c r="Y8745" s="61"/>
      <c r="Z8745" s="61"/>
      <c r="AA8745" s="61"/>
      <c r="AB8745" s="61"/>
      <c r="AC8745" s="61"/>
      <c r="AD8745" s="61"/>
      <c r="AE8745" s="61"/>
      <c r="AF8745" s="61"/>
      <c r="AG8745" s="61"/>
      <c r="AH8745" s="61"/>
      <c r="AI8745" s="61"/>
      <c r="AJ8745" s="61"/>
      <c r="AK8745" s="61"/>
      <c r="AL8745" s="61"/>
      <c r="AM8745" s="61"/>
      <c r="AN8745" s="61"/>
      <c r="AO8745" s="61"/>
      <c r="AP8745" s="62"/>
      <c r="AQ8745" s="61"/>
      <c r="AR8745" s="61"/>
      <c r="AS8745" s="61"/>
      <c r="AT8745" s="61"/>
      <c r="AU8745" s="61"/>
      <c r="AV8745" s="61"/>
      <c r="AW8745" s="60"/>
    </row>
    <row r="8746" s="59" customFormat="1" customHeight="1" spans="1:49">
      <c r="A8746" s="60"/>
      <c r="B8746" s="60"/>
      <c r="C8746" s="60"/>
      <c r="D8746" s="60"/>
      <c r="H8746" s="61"/>
      <c r="I8746" s="61"/>
      <c r="J8746" s="61"/>
      <c r="K8746" s="61"/>
      <c r="L8746" s="61"/>
      <c r="M8746" s="61"/>
      <c r="N8746" s="61"/>
      <c r="O8746" s="61"/>
      <c r="P8746" s="61"/>
      <c r="Q8746" s="61"/>
      <c r="R8746" s="61"/>
      <c r="S8746" s="61"/>
      <c r="T8746" s="61"/>
      <c r="U8746" s="61"/>
      <c r="V8746" s="61"/>
      <c r="W8746" s="61"/>
      <c r="X8746" s="61"/>
      <c r="Y8746" s="61"/>
      <c r="Z8746" s="61"/>
      <c r="AA8746" s="61"/>
      <c r="AB8746" s="61"/>
      <c r="AC8746" s="61"/>
      <c r="AD8746" s="61"/>
      <c r="AE8746" s="61"/>
      <c r="AF8746" s="61"/>
      <c r="AG8746" s="61"/>
      <c r="AH8746" s="61"/>
      <c r="AI8746" s="61"/>
      <c r="AJ8746" s="61"/>
      <c r="AK8746" s="61"/>
      <c r="AL8746" s="61"/>
      <c r="AM8746" s="61"/>
      <c r="AN8746" s="61"/>
      <c r="AO8746" s="61"/>
      <c r="AP8746" s="62"/>
      <c r="AQ8746" s="61"/>
      <c r="AR8746" s="61"/>
      <c r="AS8746" s="61"/>
      <c r="AT8746" s="61"/>
      <c r="AU8746" s="61"/>
      <c r="AV8746" s="61"/>
      <c r="AW8746" s="60"/>
    </row>
    <row r="8747" s="59" customFormat="1" customHeight="1" spans="1:49">
      <c r="A8747" s="60"/>
      <c r="B8747" s="60"/>
      <c r="C8747" s="60"/>
      <c r="D8747" s="60"/>
      <c r="H8747" s="61"/>
      <c r="I8747" s="61"/>
      <c r="J8747" s="61"/>
      <c r="K8747" s="61"/>
      <c r="L8747" s="61"/>
      <c r="M8747" s="61"/>
      <c r="N8747" s="61"/>
      <c r="O8747" s="61"/>
      <c r="P8747" s="61"/>
      <c r="Q8747" s="61"/>
      <c r="R8747" s="61"/>
      <c r="S8747" s="61"/>
      <c r="T8747" s="61"/>
      <c r="U8747" s="61"/>
      <c r="V8747" s="61"/>
      <c r="W8747" s="61"/>
      <c r="X8747" s="61"/>
      <c r="Y8747" s="61"/>
      <c r="Z8747" s="61"/>
      <c r="AA8747" s="61"/>
      <c r="AB8747" s="61"/>
      <c r="AC8747" s="61"/>
      <c r="AD8747" s="61"/>
      <c r="AE8747" s="61"/>
      <c r="AF8747" s="61"/>
      <c r="AG8747" s="61"/>
      <c r="AH8747" s="61"/>
      <c r="AI8747" s="61"/>
      <c r="AJ8747" s="61"/>
      <c r="AK8747" s="61"/>
      <c r="AL8747" s="61"/>
      <c r="AM8747" s="61"/>
      <c r="AN8747" s="61"/>
      <c r="AO8747" s="61"/>
      <c r="AP8747" s="62"/>
      <c r="AQ8747" s="61"/>
      <c r="AR8747" s="61"/>
      <c r="AS8747" s="61"/>
      <c r="AT8747" s="61"/>
      <c r="AU8747" s="61"/>
      <c r="AV8747" s="61"/>
      <c r="AW8747" s="60"/>
    </row>
    <row r="8748" s="59" customFormat="1" customHeight="1" spans="1:49">
      <c r="A8748" s="60"/>
      <c r="B8748" s="60"/>
      <c r="C8748" s="60"/>
      <c r="D8748" s="60"/>
      <c r="H8748" s="61"/>
      <c r="I8748" s="61"/>
      <c r="J8748" s="61"/>
      <c r="K8748" s="61"/>
      <c r="L8748" s="61"/>
      <c r="M8748" s="61"/>
      <c r="N8748" s="61"/>
      <c r="O8748" s="61"/>
      <c r="P8748" s="61"/>
      <c r="Q8748" s="61"/>
      <c r="R8748" s="61"/>
      <c r="S8748" s="61"/>
      <c r="T8748" s="61"/>
      <c r="U8748" s="61"/>
      <c r="V8748" s="61"/>
      <c r="W8748" s="61"/>
      <c r="X8748" s="61"/>
      <c r="Y8748" s="61"/>
      <c r="Z8748" s="61"/>
      <c r="AA8748" s="61"/>
      <c r="AB8748" s="61"/>
      <c r="AC8748" s="61"/>
      <c r="AD8748" s="61"/>
      <c r="AE8748" s="61"/>
      <c r="AF8748" s="61"/>
      <c r="AG8748" s="61"/>
      <c r="AH8748" s="61"/>
      <c r="AI8748" s="61"/>
      <c r="AJ8748" s="61"/>
      <c r="AK8748" s="61"/>
      <c r="AL8748" s="61"/>
      <c r="AM8748" s="61"/>
      <c r="AN8748" s="61"/>
      <c r="AO8748" s="61"/>
      <c r="AP8748" s="62"/>
      <c r="AQ8748" s="61"/>
      <c r="AR8748" s="61"/>
      <c r="AS8748" s="61"/>
      <c r="AT8748" s="61"/>
      <c r="AU8748" s="61"/>
      <c r="AV8748" s="61"/>
      <c r="AW8748" s="60"/>
    </row>
    <row r="8749" s="59" customFormat="1" customHeight="1" spans="1:49">
      <c r="A8749" s="60"/>
      <c r="B8749" s="60"/>
      <c r="C8749" s="60"/>
      <c r="D8749" s="60"/>
      <c r="H8749" s="61"/>
      <c r="I8749" s="61"/>
      <c r="J8749" s="61"/>
      <c r="K8749" s="61"/>
      <c r="L8749" s="61"/>
      <c r="M8749" s="61"/>
      <c r="N8749" s="61"/>
      <c r="O8749" s="61"/>
      <c r="P8749" s="61"/>
      <c r="Q8749" s="61"/>
      <c r="R8749" s="61"/>
      <c r="S8749" s="61"/>
      <c r="T8749" s="61"/>
      <c r="U8749" s="61"/>
      <c r="V8749" s="61"/>
      <c r="W8749" s="61"/>
      <c r="X8749" s="61"/>
      <c r="Y8749" s="61"/>
      <c r="Z8749" s="61"/>
      <c r="AA8749" s="61"/>
      <c r="AB8749" s="61"/>
      <c r="AC8749" s="61"/>
      <c r="AD8749" s="61"/>
      <c r="AE8749" s="61"/>
      <c r="AF8749" s="61"/>
      <c r="AG8749" s="61"/>
      <c r="AH8749" s="61"/>
      <c r="AI8749" s="61"/>
      <c r="AJ8749" s="61"/>
      <c r="AK8749" s="61"/>
      <c r="AL8749" s="61"/>
      <c r="AM8749" s="61"/>
      <c r="AN8749" s="61"/>
      <c r="AO8749" s="61"/>
      <c r="AP8749" s="62"/>
      <c r="AQ8749" s="61"/>
      <c r="AR8749" s="61"/>
      <c r="AS8749" s="61"/>
      <c r="AT8749" s="61"/>
      <c r="AU8749" s="61"/>
      <c r="AV8749" s="61"/>
      <c r="AW8749" s="60"/>
    </row>
    <row r="8750" s="59" customFormat="1" customHeight="1" spans="1:49">
      <c r="A8750" s="60"/>
      <c r="B8750" s="60"/>
      <c r="C8750" s="60"/>
      <c r="D8750" s="60"/>
      <c r="H8750" s="61"/>
      <c r="I8750" s="61"/>
      <c r="J8750" s="61"/>
      <c r="K8750" s="61"/>
      <c r="L8750" s="61"/>
      <c r="M8750" s="61"/>
      <c r="N8750" s="61"/>
      <c r="O8750" s="61"/>
      <c r="P8750" s="61"/>
      <c r="Q8750" s="61"/>
      <c r="R8750" s="61"/>
      <c r="S8750" s="61"/>
      <c r="T8750" s="61"/>
      <c r="U8750" s="61"/>
      <c r="V8750" s="61"/>
      <c r="W8750" s="61"/>
      <c r="X8750" s="61"/>
      <c r="Y8750" s="61"/>
      <c r="Z8750" s="61"/>
      <c r="AA8750" s="61"/>
      <c r="AB8750" s="61"/>
      <c r="AC8750" s="61"/>
      <c r="AD8750" s="61"/>
      <c r="AE8750" s="61"/>
      <c r="AF8750" s="61"/>
      <c r="AG8750" s="61"/>
      <c r="AH8750" s="61"/>
      <c r="AI8750" s="61"/>
      <c r="AJ8750" s="61"/>
      <c r="AK8750" s="61"/>
      <c r="AL8750" s="61"/>
      <c r="AM8750" s="61"/>
      <c r="AN8750" s="61"/>
      <c r="AO8750" s="61"/>
      <c r="AP8750" s="62"/>
      <c r="AQ8750" s="61"/>
      <c r="AR8750" s="61"/>
      <c r="AS8750" s="61"/>
      <c r="AT8750" s="61"/>
      <c r="AU8750" s="61"/>
      <c r="AV8750" s="61"/>
      <c r="AW8750" s="60"/>
    </row>
    <row r="8751" s="59" customFormat="1" customHeight="1" spans="1:49">
      <c r="A8751" s="60"/>
      <c r="B8751" s="60"/>
      <c r="C8751" s="60"/>
      <c r="D8751" s="60"/>
      <c r="H8751" s="61"/>
      <c r="I8751" s="61"/>
      <c r="J8751" s="61"/>
      <c r="K8751" s="61"/>
      <c r="L8751" s="61"/>
      <c r="M8751" s="61"/>
      <c r="N8751" s="61"/>
      <c r="O8751" s="61"/>
      <c r="P8751" s="61"/>
      <c r="Q8751" s="61"/>
      <c r="R8751" s="61"/>
      <c r="S8751" s="61"/>
      <c r="T8751" s="61"/>
      <c r="U8751" s="61"/>
      <c r="V8751" s="61"/>
      <c r="W8751" s="61"/>
      <c r="X8751" s="61"/>
      <c r="Y8751" s="61"/>
      <c r="Z8751" s="61"/>
      <c r="AA8751" s="61"/>
      <c r="AB8751" s="61"/>
      <c r="AC8751" s="61"/>
      <c r="AD8751" s="61"/>
      <c r="AE8751" s="61"/>
      <c r="AF8751" s="61"/>
      <c r="AG8751" s="61"/>
      <c r="AH8751" s="61"/>
      <c r="AI8751" s="61"/>
      <c r="AJ8751" s="61"/>
      <c r="AK8751" s="61"/>
      <c r="AL8751" s="61"/>
      <c r="AM8751" s="61"/>
      <c r="AN8751" s="61"/>
      <c r="AO8751" s="61"/>
      <c r="AP8751" s="62"/>
      <c r="AQ8751" s="61"/>
      <c r="AR8751" s="61"/>
      <c r="AS8751" s="61"/>
      <c r="AT8751" s="61"/>
      <c r="AU8751" s="61"/>
      <c r="AV8751" s="61"/>
      <c r="AW8751" s="60"/>
    </row>
    <row r="8752" s="59" customFormat="1" customHeight="1" spans="1:49">
      <c r="A8752" s="60"/>
      <c r="B8752" s="60"/>
      <c r="C8752" s="60"/>
      <c r="D8752" s="60"/>
      <c r="H8752" s="61"/>
      <c r="I8752" s="61"/>
      <c r="J8752" s="61"/>
      <c r="K8752" s="61"/>
      <c r="L8752" s="61"/>
      <c r="M8752" s="61"/>
      <c r="N8752" s="61"/>
      <c r="O8752" s="61"/>
      <c r="P8752" s="61"/>
      <c r="Q8752" s="61"/>
      <c r="R8752" s="61"/>
      <c r="S8752" s="61"/>
      <c r="T8752" s="61"/>
      <c r="U8752" s="61"/>
      <c r="V8752" s="61"/>
      <c r="W8752" s="61"/>
      <c r="X8752" s="61"/>
      <c r="Y8752" s="61"/>
      <c r="Z8752" s="61"/>
      <c r="AA8752" s="61"/>
      <c r="AB8752" s="61"/>
      <c r="AC8752" s="61"/>
      <c r="AD8752" s="61"/>
      <c r="AE8752" s="61"/>
      <c r="AF8752" s="61"/>
      <c r="AG8752" s="61"/>
      <c r="AH8752" s="61"/>
      <c r="AI8752" s="61"/>
      <c r="AJ8752" s="61"/>
      <c r="AK8752" s="61"/>
      <c r="AL8752" s="61"/>
      <c r="AM8752" s="61"/>
      <c r="AN8752" s="61"/>
      <c r="AO8752" s="61"/>
      <c r="AP8752" s="62"/>
      <c r="AQ8752" s="61"/>
      <c r="AR8752" s="61"/>
      <c r="AS8752" s="61"/>
      <c r="AT8752" s="61"/>
      <c r="AU8752" s="61"/>
      <c r="AV8752" s="61"/>
      <c r="AW8752" s="60"/>
    </row>
    <row r="8753" s="59" customFormat="1" customHeight="1" spans="1:49">
      <c r="A8753" s="60"/>
      <c r="B8753" s="60"/>
      <c r="C8753" s="60"/>
      <c r="D8753" s="60"/>
      <c r="H8753" s="61"/>
      <c r="I8753" s="61"/>
      <c r="J8753" s="61"/>
      <c r="K8753" s="61"/>
      <c r="L8753" s="61"/>
      <c r="M8753" s="61"/>
      <c r="N8753" s="61"/>
      <c r="O8753" s="61"/>
      <c r="P8753" s="61"/>
      <c r="Q8753" s="61"/>
      <c r="R8753" s="61"/>
      <c r="S8753" s="61"/>
      <c r="T8753" s="61"/>
      <c r="U8753" s="61"/>
      <c r="V8753" s="61"/>
      <c r="W8753" s="61"/>
      <c r="X8753" s="61"/>
      <c r="Y8753" s="61"/>
      <c r="Z8753" s="61"/>
      <c r="AA8753" s="61"/>
      <c r="AB8753" s="61"/>
      <c r="AC8753" s="61"/>
      <c r="AD8753" s="61"/>
      <c r="AE8753" s="61"/>
      <c r="AF8753" s="61"/>
      <c r="AG8753" s="61"/>
      <c r="AH8753" s="61"/>
      <c r="AI8753" s="61"/>
      <c r="AJ8753" s="61"/>
      <c r="AK8753" s="61"/>
      <c r="AL8753" s="61"/>
      <c r="AM8753" s="61"/>
      <c r="AN8753" s="61"/>
      <c r="AO8753" s="61"/>
      <c r="AP8753" s="62"/>
      <c r="AQ8753" s="61"/>
      <c r="AR8753" s="61"/>
      <c r="AS8753" s="61"/>
      <c r="AT8753" s="61"/>
      <c r="AU8753" s="61"/>
      <c r="AV8753" s="61"/>
      <c r="AW8753" s="60"/>
    </row>
    <row r="8754" s="59" customFormat="1" customHeight="1" spans="1:49">
      <c r="A8754" s="60"/>
      <c r="B8754" s="60"/>
      <c r="C8754" s="60"/>
      <c r="D8754" s="60"/>
      <c r="H8754" s="61"/>
      <c r="I8754" s="61"/>
      <c r="J8754" s="61"/>
      <c r="K8754" s="61"/>
      <c r="L8754" s="61"/>
      <c r="M8754" s="61"/>
      <c r="N8754" s="61"/>
      <c r="O8754" s="61"/>
      <c r="P8754" s="61"/>
      <c r="Q8754" s="61"/>
      <c r="R8754" s="61"/>
      <c r="S8754" s="61"/>
      <c r="T8754" s="61"/>
      <c r="U8754" s="61"/>
      <c r="V8754" s="61"/>
      <c r="W8754" s="61"/>
      <c r="X8754" s="61"/>
      <c r="Y8754" s="61"/>
      <c r="Z8754" s="61"/>
      <c r="AA8754" s="61"/>
      <c r="AB8754" s="61"/>
      <c r="AC8754" s="61"/>
      <c r="AD8754" s="61"/>
      <c r="AE8754" s="61"/>
      <c r="AF8754" s="61"/>
      <c r="AG8754" s="61"/>
      <c r="AH8754" s="61"/>
      <c r="AI8754" s="61"/>
      <c r="AJ8754" s="61"/>
      <c r="AK8754" s="61"/>
      <c r="AL8754" s="61"/>
      <c r="AM8754" s="61"/>
      <c r="AN8754" s="61"/>
      <c r="AO8754" s="61"/>
      <c r="AP8754" s="62"/>
      <c r="AQ8754" s="61"/>
      <c r="AR8754" s="61"/>
      <c r="AS8754" s="61"/>
      <c r="AT8754" s="61"/>
      <c r="AU8754" s="61"/>
      <c r="AV8754" s="61"/>
      <c r="AW8754" s="60"/>
    </row>
    <row r="8755" s="59" customFormat="1" customHeight="1" spans="1:49">
      <c r="A8755" s="60"/>
      <c r="B8755" s="60"/>
      <c r="C8755" s="60"/>
      <c r="D8755" s="60"/>
      <c r="H8755" s="61"/>
      <c r="I8755" s="61"/>
      <c r="J8755" s="61"/>
      <c r="K8755" s="61"/>
      <c r="L8755" s="61"/>
      <c r="M8755" s="61"/>
      <c r="N8755" s="61"/>
      <c r="O8755" s="61"/>
      <c r="P8755" s="61"/>
      <c r="Q8755" s="61"/>
      <c r="R8755" s="61"/>
      <c r="S8755" s="61"/>
      <c r="T8755" s="61"/>
      <c r="U8755" s="61"/>
      <c r="V8755" s="61"/>
      <c r="W8755" s="61"/>
      <c r="X8755" s="61"/>
      <c r="Y8755" s="61"/>
      <c r="Z8755" s="61"/>
      <c r="AA8755" s="61"/>
      <c r="AB8755" s="61"/>
      <c r="AC8755" s="61"/>
      <c r="AD8755" s="61"/>
      <c r="AE8755" s="61"/>
      <c r="AF8755" s="61"/>
      <c r="AG8755" s="61"/>
      <c r="AH8755" s="61"/>
      <c r="AI8755" s="61"/>
      <c r="AJ8755" s="61"/>
      <c r="AK8755" s="61"/>
      <c r="AL8755" s="61"/>
      <c r="AM8755" s="61"/>
      <c r="AN8755" s="61"/>
      <c r="AO8755" s="61"/>
      <c r="AP8755" s="62"/>
      <c r="AQ8755" s="61"/>
      <c r="AR8755" s="61"/>
      <c r="AS8755" s="61"/>
      <c r="AT8755" s="61"/>
      <c r="AU8755" s="61"/>
      <c r="AV8755" s="61"/>
      <c r="AW8755" s="60"/>
    </row>
    <row r="8756" s="59" customFormat="1" customHeight="1" spans="1:49">
      <c r="A8756" s="60"/>
      <c r="B8756" s="60"/>
      <c r="C8756" s="60"/>
      <c r="D8756" s="60"/>
      <c r="H8756" s="61"/>
      <c r="I8756" s="61"/>
      <c r="J8756" s="61"/>
      <c r="K8756" s="61"/>
      <c r="L8756" s="61"/>
      <c r="M8756" s="61"/>
      <c r="N8756" s="61"/>
      <c r="O8756" s="61"/>
      <c r="P8756" s="61"/>
      <c r="Q8756" s="61"/>
      <c r="R8756" s="61"/>
      <c r="S8756" s="61"/>
      <c r="T8756" s="61"/>
      <c r="U8756" s="61"/>
      <c r="V8756" s="61"/>
      <c r="W8756" s="61"/>
      <c r="X8756" s="61"/>
      <c r="Y8756" s="61"/>
      <c r="Z8756" s="61"/>
      <c r="AA8756" s="61"/>
      <c r="AB8756" s="61"/>
      <c r="AC8756" s="61"/>
      <c r="AD8756" s="61"/>
      <c r="AE8756" s="61"/>
      <c r="AF8756" s="61"/>
      <c r="AG8756" s="61"/>
      <c r="AH8756" s="61"/>
      <c r="AI8756" s="61"/>
      <c r="AJ8756" s="61"/>
      <c r="AK8756" s="61"/>
      <c r="AL8756" s="61"/>
      <c r="AM8756" s="61"/>
      <c r="AN8756" s="61"/>
      <c r="AO8756" s="61"/>
      <c r="AP8756" s="62"/>
      <c r="AQ8756" s="61"/>
      <c r="AR8756" s="61"/>
      <c r="AS8756" s="61"/>
      <c r="AT8756" s="61"/>
      <c r="AU8756" s="61"/>
      <c r="AV8756" s="61"/>
      <c r="AW8756" s="60"/>
    </row>
    <row r="8757" s="59" customFormat="1" customHeight="1" spans="1:49">
      <c r="A8757" s="60"/>
      <c r="B8757" s="60"/>
      <c r="C8757" s="60"/>
      <c r="D8757" s="60"/>
      <c r="H8757" s="61"/>
      <c r="I8757" s="61"/>
      <c r="J8757" s="61"/>
      <c r="K8757" s="61"/>
      <c r="L8757" s="61"/>
      <c r="M8757" s="61"/>
      <c r="N8757" s="61"/>
      <c r="O8757" s="61"/>
      <c r="P8757" s="61"/>
      <c r="Q8757" s="61"/>
      <c r="R8757" s="61"/>
      <c r="S8757" s="61"/>
      <c r="T8757" s="61"/>
      <c r="U8757" s="61"/>
      <c r="V8757" s="61"/>
      <c r="W8757" s="61"/>
      <c r="X8757" s="61"/>
      <c r="Y8757" s="61"/>
      <c r="Z8757" s="61"/>
      <c r="AA8757" s="61"/>
      <c r="AB8757" s="61"/>
      <c r="AC8757" s="61"/>
      <c r="AD8757" s="61"/>
      <c r="AE8757" s="61"/>
      <c r="AF8757" s="61"/>
      <c r="AG8757" s="61"/>
      <c r="AH8757" s="61"/>
      <c r="AI8757" s="61"/>
      <c r="AJ8757" s="61"/>
      <c r="AK8757" s="61"/>
      <c r="AL8757" s="61"/>
      <c r="AM8757" s="61"/>
      <c r="AN8757" s="61"/>
      <c r="AO8757" s="61"/>
      <c r="AP8757" s="62"/>
      <c r="AQ8757" s="61"/>
      <c r="AR8757" s="61"/>
      <c r="AS8757" s="61"/>
      <c r="AT8757" s="61"/>
      <c r="AU8757" s="61"/>
      <c r="AV8757" s="61"/>
      <c r="AW8757" s="60"/>
    </row>
    <row r="8758" s="59" customFormat="1" customHeight="1" spans="1:49">
      <c r="A8758" s="60"/>
      <c r="B8758" s="60"/>
      <c r="C8758" s="60"/>
      <c r="D8758" s="60"/>
      <c r="H8758" s="61"/>
      <c r="I8758" s="61"/>
      <c r="J8758" s="61"/>
      <c r="K8758" s="61"/>
      <c r="L8758" s="61"/>
      <c r="M8758" s="61"/>
      <c r="N8758" s="61"/>
      <c r="O8758" s="61"/>
      <c r="P8758" s="61"/>
      <c r="Q8758" s="61"/>
      <c r="R8758" s="61"/>
      <c r="S8758" s="61"/>
      <c r="T8758" s="61"/>
      <c r="U8758" s="61"/>
      <c r="V8758" s="61"/>
      <c r="W8758" s="61"/>
      <c r="X8758" s="61"/>
      <c r="Y8758" s="61"/>
      <c r="Z8758" s="61"/>
      <c r="AA8758" s="61"/>
      <c r="AB8758" s="61"/>
      <c r="AC8758" s="61"/>
      <c r="AD8758" s="61"/>
      <c r="AE8758" s="61"/>
      <c r="AF8758" s="61"/>
      <c r="AG8758" s="61"/>
      <c r="AH8758" s="61"/>
      <c r="AI8758" s="61"/>
      <c r="AJ8758" s="61"/>
      <c r="AK8758" s="61"/>
      <c r="AL8758" s="61"/>
      <c r="AM8758" s="61"/>
      <c r="AN8758" s="61"/>
      <c r="AO8758" s="61"/>
      <c r="AP8758" s="62"/>
      <c r="AQ8758" s="61"/>
      <c r="AR8758" s="61"/>
      <c r="AS8758" s="61"/>
      <c r="AT8758" s="61"/>
      <c r="AU8758" s="61"/>
      <c r="AV8758" s="61"/>
      <c r="AW8758" s="60"/>
    </row>
    <row r="8759" s="59" customFormat="1" customHeight="1" spans="1:49">
      <c r="A8759" s="60"/>
      <c r="B8759" s="60"/>
      <c r="C8759" s="60"/>
      <c r="D8759" s="60"/>
      <c r="H8759" s="61"/>
      <c r="I8759" s="61"/>
      <c r="J8759" s="61"/>
      <c r="K8759" s="61"/>
      <c r="L8759" s="61"/>
      <c r="M8759" s="61"/>
      <c r="N8759" s="61"/>
      <c r="O8759" s="61"/>
      <c r="P8759" s="61"/>
      <c r="Q8759" s="61"/>
      <c r="R8759" s="61"/>
      <c r="S8759" s="61"/>
      <c r="T8759" s="61"/>
      <c r="U8759" s="61"/>
      <c r="V8759" s="61"/>
      <c r="W8759" s="61"/>
      <c r="X8759" s="61"/>
      <c r="Y8759" s="61"/>
      <c r="Z8759" s="61"/>
      <c r="AA8759" s="61"/>
      <c r="AB8759" s="61"/>
      <c r="AC8759" s="61"/>
      <c r="AD8759" s="61"/>
      <c r="AE8759" s="61"/>
      <c r="AF8759" s="61"/>
      <c r="AG8759" s="61"/>
      <c r="AH8759" s="61"/>
      <c r="AI8759" s="61"/>
      <c r="AJ8759" s="61"/>
      <c r="AK8759" s="61"/>
      <c r="AL8759" s="61"/>
      <c r="AM8759" s="61"/>
      <c r="AN8759" s="61"/>
      <c r="AO8759" s="61"/>
      <c r="AP8759" s="62"/>
      <c r="AQ8759" s="61"/>
      <c r="AR8759" s="61"/>
      <c r="AS8759" s="61"/>
      <c r="AT8759" s="61"/>
      <c r="AU8759" s="61"/>
      <c r="AV8759" s="61"/>
      <c r="AW8759" s="60"/>
    </row>
    <row r="8760" s="59" customFormat="1" customHeight="1" spans="1:49">
      <c r="A8760" s="60"/>
      <c r="B8760" s="60"/>
      <c r="C8760" s="60"/>
      <c r="D8760" s="60"/>
      <c r="H8760" s="61"/>
      <c r="I8760" s="61"/>
      <c r="J8760" s="61"/>
      <c r="K8760" s="61"/>
      <c r="L8760" s="61"/>
      <c r="M8760" s="61"/>
      <c r="N8760" s="61"/>
      <c r="O8760" s="61"/>
      <c r="P8760" s="61"/>
      <c r="Q8760" s="61"/>
      <c r="R8760" s="61"/>
      <c r="S8760" s="61"/>
      <c r="T8760" s="61"/>
      <c r="U8760" s="61"/>
      <c r="V8760" s="61"/>
      <c r="W8760" s="61"/>
      <c r="X8760" s="61"/>
      <c r="Y8760" s="61"/>
      <c r="Z8760" s="61"/>
      <c r="AA8760" s="61"/>
      <c r="AB8760" s="61"/>
      <c r="AC8760" s="61"/>
      <c r="AD8760" s="61"/>
      <c r="AE8760" s="61"/>
      <c r="AF8760" s="61"/>
      <c r="AG8760" s="61"/>
      <c r="AH8760" s="61"/>
      <c r="AI8760" s="61"/>
      <c r="AJ8760" s="61"/>
      <c r="AK8760" s="61"/>
      <c r="AL8760" s="61"/>
      <c r="AM8760" s="61"/>
      <c r="AN8760" s="61"/>
      <c r="AO8760" s="61"/>
      <c r="AP8760" s="62"/>
      <c r="AQ8760" s="61"/>
      <c r="AR8760" s="61"/>
      <c r="AS8760" s="61"/>
      <c r="AT8760" s="61"/>
      <c r="AU8760" s="61"/>
      <c r="AV8760" s="61"/>
      <c r="AW8760" s="60"/>
    </row>
    <row r="8761" s="59" customFormat="1" customHeight="1" spans="1:49">
      <c r="A8761" s="60"/>
      <c r="B8761" s="60"/>
      <c r="C8761" s="60"/>
      <c r="D8761" s="60"/>
      <c r="H8761" s="61"/>
      <c r="I8761" s="61"/>
      <c r="J8761" s="61"/>
      <c r="K8761" s="61"/>
      <c r="L8761" s="61"/>
      <c r="M8761" s="61"/>
      <c r="N8761" s="61"/>
      <c r="O8761" s="61"/>
      <c r="P8761" s="61"/>
      <c r="Q8761" s="61"/>
      <c r="R8761" s="61"/>
      <c r="S8761" s="61"/>
      <c r="T8761" s="61"/>
      <c r="U8761" s="61"/>
      <c r="V8761" s="61"/>
      <c r="W8761" s="61"/>
      <c r="X8761" s="61"/>
      <c r="Y8761" s="61"/>
      <c r="Z8761" s="61"/>
      <c r="AA8761" s="61"/>
      <c r="AB8761" s="61"/>
      <c r="AC8761" s="61"/>
      <c r="AD8761" s="61"/>
      <c r="AE8761" s="61"/>
      <c r="AF8761" s="61"/>
      <c r="AG8761" s="61"/>
      <c r="AH8761" s="61"/>
      <c r="AI8761" s="61"/>
      <c r="AJ8761" s="61"/>
      <c r="AK8761" s="61"/>
      <c r="AL8761" s="61"/>
      <c r="AM8761" s="61"/>
      <c r="AN8761" s="61"/>
      <c r="AO8761" s="61"/>
      <c r="AP8761" s="62"/>
      <c r="AQ8761" s="61"/>
      <c r="AR8761" s="61"/>
      <c r="AS8761" s="61"/>
      <c r="AT8761" s="61"/>
      <c r="AU8761" s="61"/>
      <c r="AV8761" s="61"/>
      <c r="AW8761" s="60"/>
    </row>
    <row r="8762" s="59" customFormat="1" customHeight="1" spans="1:49">
      <c r="A8762" s="60"/>
      <c r="B8762" s="60"/>
      <c r="C8762" s="60"/>
      <c r="D8762" s="60"/>
      <c r="H8762" s="61"/>
      <c r="I8762" s="61"/>
      <c r="J8762" s="61"/>
      <c r="K8762" s="61"/>
      <c r="L8762" s="61"/>
      <c r="M8762" s="61"/>
      <c r="N8762" s="61"/>
      <c r="O8762" s="61"/>
      <c r="P8762" s="61"/>
      <c r="Q8762" s="61"/>
      <c r="R8762" s="61"/>
      <c r="S8762" s="61"/>
      <c r="T8762" s="61"/>
      <c r="U8762" s="61"/>
      <c r="V8762" s="61"/>
      <c r="W8762" s="61"/>
      <c r="X8762" s="61"/>
      <c r="Y8762" s="61"/>
      <c r="Z8762" s="61"/>
      <c r="AA8762" s="61"/>
      <c r="AB8762" s="61"/>
      <c r="AC8762" s="61"/>
      <c r="AD8762" s="61"/>
      <c r="AE8762" s="61"/>
      <c r="AF8762" s="61"/>
      <c r="AG8762" s="61"/>
      <c r="AH8762" s="61"/>
      <c r="AI8762" s="61"/>
      <c r="AJ8762" s="61"/>
      <c r="AK8762" s="61"/>
      <c r="AL8762" s="61"/>
      <c r="AM8762" s="61"/>
      <c r="AN8762" s="61"/>
      <c r="AO8762" s="61"/>
      <c r="AP8762" s="62"/>
      <c r="AQ8762" s="61"/>
      <c r="AR8762" s="61"/>
      <c r="AS8762" s="61"/>
      <c r="AT8762" s="61"/>
      <c r="AU8762" s="61"/>
      <c r="AV8762" s="61"/>
      <c r="AW8762" s="60"/>
    </row>
    <row r="8763" s="59" customFormat="1" customHeight="1" spans="1:49">
      <c r="A8763" s="60"/>
      <c r="B8763" s="60"/>
      <c r="C8763" s="60"/>
      <c r="D8763" s="60"/>
      <c r="H8763" s="61"/>
      <c r="I8763" s="61"/>
      <c r="J8763" s="61"/>
      <c r="K8763" s="61"/>
      <c r="L8763" s="61"/>
      <c r="M8763" s="61"/>
      <c r="N8763" s="61"/>
      <c r="O8763" s="61"/>
      <c r="P8763" s="61"/>
      <c r="Q8763" s="61"/>
      <c r="R8763" s="61"/>
      <c r="S8763" s="61"/>
      <c r="T8763" s="61"/>
      <c r="U8763" s="61"/>
      <c r="V8763" s="61"/>
      <c r="W8763" s="61"/>
      <c r="X8763" s="61"/>
      <c r="Y8763" s="61"/>
      <c r="Z8763" s="61"/>
      <c r="AA8763" s="61"/>
      <c r="AB8763" s="61"/>
      <c r="AC8763" s="61"/>
      <c r="AD8763" s="61"/>
      <c r="AE8763" s="61"/>
      <c r="AF8763" s="61"/>
      <c r="AG8763" s="61"/>
      <c r="AH8763" s="61"/>
      <c r="AI8763" s="61"/>
      <c r="AJ8763" s="61"/>
      <c r="AK8763" s="61"/>
      <c r="AL8763" s="61"/>
      <c r="AM8763" s="61"/>
      <c r="AN8763" s="61"/>
      <c r="AO8763" s="61"/>
      <c r="AP8763" s="62"/>
      <c r="AQ8763" s="61"/>
      <c r="AR8763" s="61"/>
      <c r="AS8763" s="61"/>
      <c r="AT8763" s="61"/>
      <c r="AU8763" s="61"/>
      <c r="AV8763" s="61"/>
      <c r="AW8763" s="60"/>
    </row>
    <row r="8764" s="59" customFormat="1" customHeight="1" spans="1:49">
      <c r="A8764" s="60"/>
      <c r="B8764" s="60"/>
      <c r="C8764" s="60"/>
      <c r="D8764" s="60"/>
      <c r="H8764" s="61"/>
      <c r="I8764" s="61"/>
      <c r="J8764" s="61"/>
      <c r="K8764" s="61"/>
      <c r="L8764" s="61"/>
      <c r="M8764" s="61"/>
      <c r="N8764" s="61"/>
      <c r="O8764" s="61"/>
      <c r="P8764" s="61"/>
      <c r="Q8764" s="61"/>
      <c r="R8764" s="61"/>
      <c r="S8764" s="61"/>
      <c r="T8764" s="61"/>
      <c r="U8764" s="61"/>
      <c r="V8764" s="61"/>
      <c r="W8764" s="61"/>
      <c r="X8764" s="61"/>
      <c r="Y8764" s="61"/>
      <c r="Z8764" s="61"/>
      <c r="AA8764" s="61"/>
      <c r="AB8764" s="61"/>
      <c r="AC8764" s="61"/>
      <c r="AD8764" s="61"/>
      <c r="AE8764" s="61"/>
      <c r="AF8764" s="61"/>
      <c r="AG8764" s="61"/>
      <c r="AH8764" s="61"/>
      <c r="AI8764" s="61"/>
      <c r="AJ8764" s="61"/>
      <c r="AK8764" s="61"/>
      <c r="AL8764" s="61"/>
      <c r="AM8764" s="61"/>
      <c r="AN8764" s="61"/>
      <c r="AO8764" s="61"/>
      <c r="AP8764" s="62"/>
      <c r="AQ8764" s="61"/>
      <c r="AR8764" s="61"/>
      <c r="AS8764" s="61"/>
      <c r="AT8764" s="61"/>
      <c r="AU8764" s="61"/>
      <c r="AV8764" s="61"/>
      <c r="AW8764" s="60"/>
    </row>
    <row r="8765" s="59" customFormat="1" customHeight="1" spans="1:49">
      <c r="A8765" s="60"/>
      <c r="B8765" s="60"/>
      <c r="C8765" s="60"/>
      <c r="D8765" s="60"/>
      <c r="H8765" s="61"/>
      <c r="I8765" s="61"/>
      <c r="J8765" s="61"/>
      <c r="K8765" s="61"/>
      <c r="L8765" s="61"/>
      <c r="M8765" s="61"/>
      <c r="N8765" s="61"/>
      <c r="O8765" s="61"/>
      <c r="P8765" s="61"/>
      <c r="Q8765" s="61"/>
      <c r="R8765" s="61"/>
      <c r="S8765" s="61"/>
      <c r="T8765" s="61"/>
      <c r="U8765" s="61"/>
      <c r="V8765" s="61"/>
      <c r="W8765" s="61"/>
      <c r="X8765" s="61"/>
      <c r="Y8765" s="61"/>
      <c r="Z8765" s="61"/>
      <c r="AA8765" s="61"/>
      <c r="AB8765" s="61"/>
      <c r="AC8765" s="61"/>
      <c r="AD8765" s="61"/>
      <c r="AE8765" s="61"/>
      <c r="AF8765" s="61"/>
      <c r="AG8765" s="61"/>
      <c r="AH8765" s="61"/>
      <c r="AI8765" s="61"/>
      <c r="AJ8765" s="61"/>
      <c r="AK8765" s="61"/>
      <c r="AL8765" s="61"/>
      <c r="AM8765" s="61"/>
      <c r="AN8765" s="61"/>
      <c r="AO8765" s="61"/>
      <c r="AP8765" s="62"/>
      <c r="AQ8765" s="61"/>
      <c r="AR8765" s="61"/>
      <c r="AS8765" s="61"/>
      <c r="AT8765" s="61"/>
      <c r="AU8765" s="61"/>
      <c r="AV8765" s="61"/>
      <c r="AW8765" s="60"/>
    </row>
    <row r="8766" s="59" customFormat="1" customHeight="1" spans="1:49">
      <c r="A8766" s="60"/>
      <c r="B8766" s="60"/>
      <c r="C8766" s="60"/>
      <c r="D8766" s="60"/>
      <c r="H8766" s="61"/>
      <c r="I8766" s="61"/>
      <c r="J8766" s="61"/>
      <c r="K8766" s="61"/>
      <c r="L8766" s="61"/>
      <c r="M8766" s="61"/>
      <c r="N8766" s="61"/>
      <c r="O8766" s="61"/>
      <c r="P8766" s="61"/>
      <c r="Q8766" s="61"/>
      <c r="R8766" s="61"/>
      <c r="S8766" s="61"/>
      <c r="T8766" s="61"/>
      <c r="U8766" s="61"/>
      <c r="V8766" s="61"/>
      <c r="W8766" s="61"/>
      <c r="X8766" s="61"/>
      <c r="Y8766" s="61"/>
      <c r="Z8766" s="61"/>
      <c r="AA8766" s="61"/>
      <c r="AB8766" s="61"/>
      <c r="AC8766" s="61"/>
      <c r="AD8766" s="61"/>
      <c r="AE8766" s="61"/>
      <c r="AF8766" s="61"/>
      <c r="AG8766" s="61"/>
      <c r="AH8766" s="61"/>
      <c r="AI8766" s="61"/>
      <c r="AJ8766" s="61"/>
      <c r="AK8766" s="61"/>
      <c r="AL8766" s="61"/>
      <c r="AM8766" s="61"/>
      <c r="AN8766" s="61"/>
      <c r="AO8766" s="61"/>
      <c r="AP8766" s="62"/>
      <c r="AQ8766" s="61"/>
      <c r="AR8766" s="61"/>
      <c r="AS8766" s="61"/>
      <c r="AT8766" s="61"/>
      <c r="AU8766" s="61"/>
      <c r="AV8766" s="61"/>
      <c r="AW8766" s="60"/>
    </row>
    <row r="8767" s="59" customFormat="1" customHeight="1" spans="1:49">
      <c r="A8767" s="60"/>
      <c r="B8767" s="60"/>
      <c r="C8767" s="60"/>
      <c r="D8767" s="60"/>
      <c r="H8767" s="61"/>
      <c r="I8767" s="61"/>
      <c r="J8767" s="61"/>
      <c r="K8767" s="61"/>
      <c r="L8767" s="61"/>
      <c r="M8767" s="61"/>
      <c r="N8767" s="61"/>
      <c r="O8767" s="61"/>
      <c r="P8767" s="61"/>
      <c r="Q8767" s="61"/>
      <c r="R8767" s="61"/>
      <c r="S8767" s="61"/>
      <c r="T8767" s="61"/>
      <c r="U8767" s="61"/>
      <c r="V8767" s="61"/>
      <c r="W8767" s="61"/>
      <c r="X8767" s="61"/>
      <c r="Y8767" s="61"/>
      <c r="Z8767" s="61"/>
      <c r="AA8767" s="61"/>
      <c r="AB8767" s="61"/>
      <c r="AC8767" s="61"/>
      <c r="AD8767" s="61"/>
      <c r="AE8767" s="61"/>
      <c r="AF8767" s="61"/>
      <c r="AG8767" s="61"/>
      <c r="AH8767" s="61"/>
      <c r="AI8767" s="61"/>
      <c r="AJ8767" s="61"/>
      <c r="AK8767" s="61"/>
      <c r="AL8767" s="61"/>
      <c r="AM8767" s="61"/>
      <c r="AN8767" s="61"/>
      <c r="AO8767" s="61"/>
      <c r="AP8767" s="62"/>
      <c r="AQ8767" s="61"/>
      <c r="AR8767" s="61"/>
      <c r="AS8767" s="61"/>
      <c r="AT8767" s="61"/>
      <c r="AU8767" s="61"/>
      <c r="AV8767" s="61"/>
      <c r="AW8767" s="60"/>
    </row>
    <row r="8768" s="59" customFormat="1" customHeight="1" spans="1:49">
      <c r="A8768" s="60"/>
      <c r="B8768" s="60"/>
      <c r="C8768" s="60"/>
      <c r="D8768" s="60"/>
      <c r="H8768" s="61"/>
      <c r="I8768" s="61"/>
      <c r="J8768" s="61"/>
      <c r="K8768" s="61"/>
      <c r="L8768" s="61"/>
      <c r="M8768" s="61"/>
      <c r="N8768" s="61"/>
      <c r="O8768" s="61"/>
      <c r="P8768" s="61"/>
      <c r="Q8768" s="61"/>
      <c r="R8768" s="61"/>
      <c r="S8768" s="61"/>
      <c r="T8768" s="61"/>
      <c r="U8768" s="61"/>
      <c r="V8768" s="61"/>
      <c r="W8768" s="61"/>
      <c r="X8768" s="61"/>
      <c r="Y8768" s="61"/>
      <c r="Z8768" s="61"/>
      <c r="AA8768" s="61"/>
      <c r="AB8768" s="61"/>
      <c r="AC8768" s="61"/>
      <c r="AD8768" s="61"/>
      <c r="AE8768" s="61"/>
      <c r="AF8768" s="61"/>
      <c r="AG8768" s="61"/>
      <c r="AH8768" s="61"/>
      <c r="AI8768" s="61"/>
      <c r="AJ8768" s="61"/>
      <c r="AK8768" s="61"/>
      <c r="AL8768" s="61"/>
      <c r="AM8768" s="61"/>
      <c r="AN8768" s="61"/>
      <c r="AO8768" s="61"/>
      <c r="AP8768" s="62"/>
      <c r="AQ8768" s="61"/>
      <c r="AR8768" s="61"/>
      <c r="AS8768" s="61"/>
      <c r="AT8768" s="61"/>
      <c r="AU8768" s="61"/>
      <c r="AV8768" s="61"/>
      <c r="AW8768" s="60"/>
    </row>
    <row r="8769" s="59" customFormat="1" customHeight="1" spans="1:49">
      <c r="A8769" s="60"/>
      <c r="B8769" s="60"/>
      <c r="C8769" s="60"/>
      <c r="D8769" s="60"/>
      <c r="H8769" s="61"/>
      <c r="I8769" s="61"/>
      <c r="J8769" s="61"/>
      <c r="K8769" s="61"/>
      <c r="L8769" s="61"/>
      <c r="M8769" s="61"/>
      <c r="N8769" s="61"/>
      <c r="O8769" s="61"/>
      <c r="P8769" s="61"/>
      <c r="Q8769" s="61"/>
      <c r="R8769" s="61"/>
      <c r="S8769" s="61"/>
      <c r="T8769" s="61"/>
      <c r="U8769" s="61"/>
      <c r="V8769" s="61"/>
      <c r="W8769" s="61"/>
      <c r="X8769" s="61"/>
      <c r="Y8769" s="61"/>
      <c r="Z8769" s="61"/>
      <c r="AA8769" s="61"/>
      <c r="AB8769" s="61"/>
      <c r="AC8769" s="61"/>
      <c r="AD8769" s="61"/>
      <c r="AE8769" s="61"/>
      <c r="AF8769" s="61"/>
      <c r="AG8769" s="61"/>
      <c r="AH8769" s="61"/>
      <c r="AI8769" s="61"/>
      <c r="AJ8769" s="61"/>
      <c r="AK8769" s="61"/>
      <c r="AL8769" s="61"/>
      <c r="AM8769" s="61"/>
      <c r="AN8769" s="61"/>
      <c r="AO8769" s="61"/>
      <c r="AP8769" s="62"/>
      <c r="AQ8769" s="61"/>
      <c r="AR8769" s="61"/>
      <c r="AS8769" s="61"/>
      <c r="AT8769" s="61"/>
      <c r="AU8769" s="61"/>
      <c r="AV8769" s="61"/>
      <c r="AW8769" s="60"/>
    </row>
    <row r="8770" s="59" customFormat="1" customHeight="1" spans="1:49">
      <c r="A8770" s="60"/>
      <c r="B8770" s="60"/>
      <c r="C8770" s="60"/>
      <c r="D8770" s="60"/>
      <c r="H8770" s="61"/>
      <c r="I8770" s="61"/>
      <c r="J8770" s="61"/>
      <c r="K8770" s="61"/>
      <c r="L8770" s="61"/>
      <c r="M8770" s="61"/>
      <c r="N8770" s="61"/>
      <c r="O8770" s="61"/>
      <c r="P8770" s="61"/>
      <c r="Q8770" s="61"/>
      <c r="R8770" s="61"/>
      <c r="S8770" s="61"/>
      <c r="T8770" s="61"/>
      <c r="U8770" s="61"/>
      <c r="V8770" s="61"/>
      <c r="W8770" s="61"/>
      <c r="X8770" s="61"/>
      <c r="Y8770" s="61"/>
      <c r="Z8770" s="61"/>
      <c r="AA8770" s="61"/>
      <c r="AB8770" s="61"/>
      <c r="AC8770" s="61"/>
      <c r="AD8770" s="61"/>
      <c r="AE8770" s="61"/>
      <c r="AF8770" s="61"/>
      <c r="AG8770" s="61"/>
      <c r="AH8770" s="61"/>
      <c r="AI8770" s="61"/>
      <c r="AJ8770" s="61"/>
      <c r="AK8770" s="61"/>
      <c r="AL8770" s="61"/>
      <c r="AM8770" s="61"/>
      <c r="AN8770" s="61"/>
      <c r="AO8770" s="61"/>
      <c r="AP8770" s="62"/>
      <c r="AQ8770" s="61"/>
      <c r="AR8770" s="61"/>
      <c r="AS8770" s="61"/>
      <c r="AT8770" s="61"/>
      <c r="AU8770" s="61"/>
      <c r="AV8770" s="61"/>
      <c r="AW8770" s="60"/>
    </row>
    <row r="8771" s="59" customFormat="1" customHeight="1" spans="1:49">
      <c r="A8771" s="60"/>
      <c r="B8771" s="60"/>
      <c r="C8771" s="60"/>
      <c r="D8771" s="60"/>
      <c r="H8771" s="61"/>
      <c r="I8771" s="61"/>
      <c r="J8771" s="61"/>
      <c r="K8771" s="61"/>
      <c r="L8771" s="61"/>
      <c r="M8771" s="61"/>
      <c r="N8771" s="61"/>
      <c r="O8771" s="61"/>
      <c r="P8771" s="61"/>
      <c r="Q8771" s="61"/>
      <c r="R8771" s="61"/>
      <c r="S8771" s="61"/>
      <c r="T8771" s="61"/>
      <c r="U8771" s="61"/>
      <c r="V8771" s="61"/>
      <c r="W8771" s="61"/>
      <c r="X8771" s="61"/>
      <c r="Y8771" s="61"/>
      <c r="Z8771" s="61"/>
      <c r="AA8771" s="61"/>
      <c r="AB8771" s="61"/>
      <c r="AC8771" s="61"/>
      <c r="AD8771" s="61"/>
      <c r="AE8771" s="61"/>
      <c r="AF8771" s="61"/>
      <c r="AG8771" s="61"/>
      <c r="AH8771" s="61"/>
      <c r="AI8771" s="61"/>
      <c r="AJ8771" s="61"/>
      <c r="AK8771" s="61"/>
      <c r="AL8771" s="61"/>
      <c r="AM8771" s="61"/>
      <c r="AN8771" s="61"/>
      <c r="AO8771" s="61"/>
      <c r="AP8771" s="62"/>
      <c r="AQ8771" s="61"/>
      <c r="AR8771" s="61"/>
      <c r="AS8771" s="61"/>
      <c r="AT8771" s="61"/>
      <c r="AU8771" s="61"/>
      <c r="AV8771" s="61"/>
      <c r="AW8771" s="60"/>
    </row>
    <row r="8772" s="59" customFormat="1" customHeight="1" spans="1:49">
      <c r="A8772" s="60"/>
      <c r="B8772" s="60"/>
      <c r="C8772" s="60"/>
      <c r="D8772" s="60"/>
      <c r="H8772" s="61"/>
      <c r="I8772" s="61"/>
      <c r="J8772" s="61"/>
      <c r="K8772" s="61"/>
      <c r="L8772" s="61"/>
      <c r="M8772" s="61"/>
      <c r="N8772" s="61"/>
      <c r="O8772" s="61"/>
      <c r="P8772" s="61"/>
      <c r="Q8772" s="61"/>
      <c r="R8772" s="61"/>
      <c r="S8772" s="61"/>
      <c r="T8772" s="61"/>
      <c r="U8772" s="61"/>
      <c r="V8772" s="61"/>
      <c r="W8772" s="61"/>
      <c r="X8772" s="61"/>
      <c r="Y8772" s="61"/>
      <c r="Z8772" s="61"/>
      <c r="AA8772" s="61"/>
      <c r="AB8772" s="61"/>
      <c r="AC8772" s="61"/>
      <c r="AD8772" s="61"/>
      <c r="AE8772" s="61"/>
      <c r="AF8772" s="61"/>
      <c r="AG8772" s="61"/>
      <c r="AH8772" s="61"/>
      <c r="AI8772" s="61"/>
      <c r="AJ8772" s="61"/>
      <c r="AK8772" s="61"/>
      <c r="AL8772" s="61"/>
      <c r="AM8772" s="61"/>
      <c r="AN8772" s="61"/>
      <c r="AO8772" s="61"/>
      <c r="AP8772" s="62"/>
      <c r="AQ8772" s="61"/>
      <c r="AR8772" s="61"/>
      <c r="AS8772" s="61"/>
      <c r="AT8772" s="61"/>
      <c r="AU8772" s="61"/>
      <c r="AV8772" s="61"/>
      <c r="AW8772" s="60"/>
    </row>
    <row r="8773" s="59" customFormat="1" customHeight="1" spans="1:49">
      <c r="A8773" s="60"/>
      <c r="B8773" s="60"/>
      <c r="C8773" s="60"/>
      <c r="D8773" s="60"/>
      <c r="H8773" s="61"/>
      <c r="I8773" s="61"/>
      <c r="J8773" s="61"/>
      <c r="K8773" s="61"/>
      <c r="L8773" s="61"/>
      <c r="M8773" s="61"/>
      <c r="N8773" s="61"/>
      <c r="O8773" s="61"/>
      <c r="P8773" s="61"/>
      <c r="Q8773" s="61"/>
      <c r="R8773" s="61"/>
      <c r="S8773" s="61"/>
      <c r="T8773" s="61"/>
      <c r="U8773" s="61"/>
      <c r="V8773" s="61"/>
      <c r="W8773" s="61"/>
      <c r="X8773" s="61"/>
      <c r="Y8773" s="61"/>
      <c r="Z8773" s="61"/>
      <c r="AA8773" s="61"/>
      <c r="AB8773" s="61"/>
      <c r="AC8773" s="61"/>
      <c r="AD8773" s="61"/>
      <c r="AE8773" s="61"/>
      <c r="AF8773" s="61"/>
      <c r="AG8773" s="61"/>
      <c r="AH8773" s="61"/>
      <c r="AI8773" s="61"/>
      <c r="AJ8773" s="61"/>
      <c r="AK8773" s="61"/>
      <c r="AL8773" s="61"/>
      <c r="AM8773" s="61"/>
      <c r="AN8773" s="61"/>
      <c r="AO8773" s="61"/>
      <c r="AP8773" s="62"/>
      <c r="AQ8773" s="61"/>
      <c r="AR8773" s="61"/>
      <c r="AS8773" s="61"/>
      <c r="AT8773" s="61"/>
      <c r="AU8773" s="61"/>
      <c r="AV8773" s="61"/>
      <c r="AW8773" s="60"/>
    </row>
    <row r="8774" s="59" customFormat="1" customHeight="1" spans="1:49">
      <c r="A8774" s="60"/>
      <c r="B8774" s="60"/>
      <c r="C8774" s="60"/>
      <c r="D8774" s="60"/>
      <c r="H8774" s="61"/>
      <c r="I8774" s="61"/>
      <c r="J8774" s="61"/>
      <c r="K8774" s="61"/>
      <c r="L8774" s="61"/>
      <c r="M8774" s="61"/>
      <c r="N8774" s="61"/>
      <c r="O8774" s="61"/>
      <c r="P8774" s="61"/>
      <c r="Q8774" s="61"/>
      <c r="R8774" s="61"/>
      <c r="S8774" s="61"/>
      <c r="T8774" s="61"/>
      <c r="U8774" s="61"/>
      <c r="V8774" s="61"/>
      <c r="W8774" s="61"/>
      <c r="X8774" s="61"/>
      <c r="Y8774" s="61"/>
      <c r="Z8774" s="61"/>
      <c r="AA8774" s="61"/>
      <c r="AB8774" s="61"/>
      <c r="AC8774" s="61"/>
      <c r="AD8774" s="61"/>
      <c r="AE8774" s="61"/>
      <c r="AF8774" s="61"/>
      <c r="AG8774" s="61"/>
      <c r="AH8774" s="61"/>
      <c r="AI8774" s="61"/>
      <c r="AJ8774" s="61"/>
      <c r="AK8774" s="61"/>
      <c r="AL8774" s="61"/>
      <c r="AM8774" s="61"/>
      <c r="AN8774" s="61"/>
      <c r="AO8774" s="61"/>
      <c r="AP8774" s="62"/>
      <c r="AQ8774" s="61"/>
      <c r="AR8774" s="61"/>
      <c r="AS8774" s="61"/>
      <c r="AT8774" s="61"/>
      <c r="AU8774" s="61"/>
      <c r="AV8774" s="61"/>
      <c r="AW8774" s="60"/>
    </row>
    <row r="8775" s="59" customFormat="1" customHeight="1" spans="1:49">
      <c r="A8775" s="60"/>
      <c r="B8775" s="60"/>
      <c r="C8775" s="60"/>
      <c r="D8775" s="60"/>
      <c r="H8775" s="61"/>
      <c r="I8775" s="61"/>
      <c r="J8775" s="61"/>
      <c r="K8775" s="61"/>
      <c r="L8775" s="61"/>
      <c r="M8775" s="61"/>
      <c r="N8775" s="61"/>
      <c r="O8775" s="61"/>
      <c r="P8775" s="61"/>
      <c r="Q8775" s="61"/>
      <c r="R8775" s="61"/>
      <c r="S8775" s="61"/>
      <c r="T8775" s="61"/>
      <c r="U8775" s="61"/>
      <c r="V8775" s="61"/>
      <c r="W8775" s="61"/>
      <c r="X8775" s="61"/>
      <c r="Y8775" s="61"/>
      <c r="Z8775" s="61"/>
      <c r="AA8775" s="61"/>
      <c r="AB8775" s="61"/>
      <c r="AC8775" s="61"/>
      <c r="AD8775" s="61"/>
      <c r="AE8775" s="61"/>
      <c r="AF8775" s="61"/>
      <c r="AG8775" s="61"/>
      <c r="AH8775" s="61"/>
      <c r="AI8775" s="61"/>
      <c r="AJ8775" s="61"/>
      <c r="AK8775" s="61"/>
      <c r="AL8775" s="61"/>
      <c r="AM8775" s="61"/>
      <c r="AN8775" s="61"/>
      <c r="AO8775" s="61"/>
      <c r="AP8775" s="62"/>
      <c r="AQ8775" s="61"/>
      <c r="AR8775" s="61"/>
      <c r="AS8775" s="61"/>
      <c r="AT8775" s="61"/>
      <c r="AU8775" s="61"/>
      <c r="AV8775" s="61"/>
      <c r="AW8775" s="60"/>
    </row>
    <row r="8776" s="59" customFormat="1" customHeight="1" spans="1:49">
      <c r="A8776" s="60"/>
      <c r="B8776" s="60"/>
      <c r="C8776" s="60"/>
      <c r="D8776" s="60"/>
      <c r="H8776" s="61"/>
      <c r="I8776" s="61"/>
      <c r="J8776" s="61"/>
      <c r="K8776" s="61"/>
      <c r="L8776" s="61"/>
      <c r="M8776" s="61"/>
      <c r="N8776" s="61"/>
      <c r="O8776" s="61"/>
      <c r="P8776" s="61"/>
      <c r="Q8776" s="61"/>
      <c r="R8776" s="61"/>
      <c r="S8776" s="61"/>
      <c r="T8776" s="61"/>
      <c r="U8776" s="61"/>
      <c r="V8776" s="61"/>
      <c r="W8776" s="61"/>
      <c r="X8776" s="61"/>
      <c r="Y8776" s="61"/>
      <c r="Z8776" s="61"/>
      <c r="AA8776" s="61"/>
      <c r="AB8776" s="61"/>
      <c r="AC8776" s="61"/>
      <c r="AD8776" s="61"/>
      <c r="AE8776" s="61"/>
      <c r="AF8776" s="61"/>
      <c r="AG8776" s="61"/>
      <c r="AH8776" s="61"/>
      <c r="AI8776" s="61"/>
      <c r="AJ8776" s="61"/>
      <c r="AK8776" s="61"/>
      <c r="AL8776" s="61"/>
      <c r="AM8776" s="61"/>
      <c r="AN8776" s="61"/>
      <c r="AO8776" s="61"/>
      <c r="AP8776" s="62"/>
      <c r="AQ8776" s="61"/>
      <c r="AR8776" s="61"/>
      <c r="AS8776" s="61"/>
      <c r="AT8776" s="61"/>
      <c r="AU8776" s="61"/>
      <c r="AV8776" s="61"/>
      <c r="AW8776" s="60"/>
    </row>
    <row r="8777" s="59" customFormat="1" customHeight="1" spans="1:49">
      <c r="A8777" s="60"/>
      <c r="B8777" s="60"/>
      <c r="C8777" s="60"/>
      <c r="D8777" s="60"/>
      <c r="H8777" s="61"/>
      <c r="I8777" s="61"/>
      <c r="J8777" s="61"/>
      <c r="K8777" s="61"/>
      <c r="L8777" s="61"/>
      <c r="M8777" s="61"/>
      <c r="N8777" s="61"/>
      <c r="O8777" s="61"/>
      <c r="P8777" s="61"/>
      <c r="Q8777" s="61"/>
      <c r="R8777" s="61"/>
      <c r="S8777" s="61"/>
      <c r="T8777" s="61"/>
      <c r="U8777" s="61"/>
      <c r="V8777" s="61"/>
      <c r="W8777" s="61"/>
      <c r="X8777" s="61"/>
      <c r="Y8777" s="61"/>
      <c r="Z8777" s="61"/>
      <c r="AA8777" s="61"/>
      <c r="AB8777" s="61"/>
      <c r="AC8777" s="61"/>
      <c r="AD8777" s="61"/>
      <c r="AE8777" s="61"/>
      <c r="AF8777" s="61"/>
      <c r="AG8777" s="61"/>
      <c r="AH8777" s="61"/>
      <c r="AI8777" s="61"/>
      <c r="AJ8777" s="61"/>
      <c r="AK8777" s="61"/>
      <c r="AL8777" s="61"/>
      <c r="AM8777" s="61"/>
      <c r="AN8777" s="61"/>
      <c r="AO8777" s="61"/>
      <c r="AP8777" s="62"/>
      <c r="AQ8777" s="61"/>
      <c r="AR8777" s="61"/>
      <c r="AS8777" s="61"/>
      <c r="AT8777" s="61"/>
      <c r="AU8777" s="61"/>
      <c r="AV8777" s="61"/>
      <c r="AW8777" s="60"/>
    </row>
    <row r="8778" s="59" customFormat="1" customHeight="1" spans="1:49">
      <c r="A8778" s="60"/>
      <c r="B8778" s="60"/>
      <c r="C8778" s="60"/>
      <c r="D8778" s="60"/>
      <c r="H8778" s="61"/>
      <c r="I8778" s="61"/>
      <c r="J8778" s="61"/>
      <c r="K8778" s="61"/>
      <c r="L8778" s="61"/>
      <c r="M8778" s="61"/>
      <c r="N8778" s="61"/>
      <c r="O8778" s="61"/>
      <c r="P8778" s="61"/>
      <c r="Q8778" s="61"/>
      <c r="R8778" s="61"/>
      <c r="S8778" s="61"/>
      <c r="T8778" s="61"/>
      <c r="U8778" s="61"/>
      <c r="V8778" s="61"/>
      <c r="W8778" s="61"/>
      <c r="X8778" s="61"/>
      <c r="Y8778" s="61"/>
      <c r="Z8778" s="61"/>
      <c r="AA8778" s="61"/>
      <c r="AB8778" s="61"/>
      <c r="AC8778" s="61"/>
      <c r="AD8778" s="61"/>
      <c r="AE8778" s="61"/>
      <c r="AF8778" s="61"/>
      <c r="AG8778" s="61"/>
      <c r="AH8778" s="61"/>
      <c r="AI8778" s="61"/>
      <c r="AJ8778" s="61"/>
      <c r="AK8778" s="61"/>
      <c r="AL8778" s="61"/>
      <c r="AM8778" s="61"/>
      <c r="AN8778" s="61"/>
      <c r="AO8778" s="61"/>
      <c r="AP8778" s="62"/>
      <c r="AQ8778" s="61"/>
      <c r="AR8778" s="61"/>
      <c r="AS8778" s="61"/>
      <c r="AT8778" s="61"/>
      <c r="AU8778" s="61"/>
      <c r="AV8778" s="61"/>
      <c r="AW8778" s="60"/>
    </row>
    <row r="8779" s="59" customFormat="1" customHeight="1" spans="1:49">
      <c r="A8779" s="60"/>
      <c r="B8779" s="60"/>
      <c r="C8779" s="60"/>
      <c r="D8779" s="60"/>
      <c r="H8779" s="61"/>
      <c r="I8779" s="61"/>
      <c r="J8779" s="61"/>
      <c r="K8779" s="61"/>
      <c r="L8779" s="61"/>
      <c r="M8779" s="61"/>
      <c r="N8779" s="61"/>
      <c r="O8779" s="61"/>
      <c r="P8779" s="61"/>
      <c r="Q8779" s="61"/>
      <c r="R8779" s="61"/>
      <c r="S8779" s="61"/>
      <c r="T8779" s="61"/>
      <c r="U8779" s="61"/>
      <c r="V8779" s="61"/>
      <c r="W8779" s="61"/>
      <c r="X8779" s="61"/>
      <c r="Y8779" s="61"/>
      <c r="Z8779" s="61"/>
      <c r="AA8779" s="61"/>
      <c r="AB8779" s="61"/>
      <c r="AC8779" s="61"/>
      <c r="AD8779" s="61"/>
      <c r="AE8779" s="61"/>
      <c r="AF8779" s="61"/>
      <c r="AG8779" s="61"/>
      <c r="AH8779" s="61"/>
      <c r="AI8779" s="61"/>
      <c r="AJ8779" s="61"/>
      <c r="AK8779" s="61"/>
      <c r="AL8779" s="61"/>
      <c r="AM8779" s="61"/>
      <c r="AN8779" s="61"/>
      <c r="AO8779" s="61"/>
      <c r="AP8779" s="62"/>
      <c r="AQ8779" s="61"/>
      <c r="AR8779" s="61"/>
      <c r="AS8779" s="61"/>
      <c r="AT8779" s="61"/>
      <c r="AU8779" s="61"/>
      <c r="AV8779" s="61"/>
      <c r="AW8779" s="60"/>
    </row>
    <row r="8780" s="59" customFormat="1" customHeight="1" spans="1:49">
      <c r="A8780" s="60"/>
      <c r="B8780" s="60"/>
      <c r="C8780" s="60"/>
      <c r="D8780" s="60"/>
      <c r="H8780" s="61"/>
      <c r="I8780" s="61"/>
      <c r="J8780" s="61"/>
      <c r="K8780" s="61"/>
      <c r="L8780" s="61"/>
      <c r="M8780" s="61"/>
      <c r="N8780" s="61"/>
      <c r="O8780" s="61"/>
      <c r="P8780" s="61"/>
      <c r="Q8780" s="61"/>
      <c r="R8780" s="61"/>
      <c r="S8780" s="61"/>
      <c r="T8780" s="61"/>
      <c r="U8780" s="61"/>
      <c r="V8780" s="61"/>
      <c r="W8780" s="61"/>
      <c r="X8780" s="61"/>
      <c r="Y8780" s="61"/>
      <c r="Z8780" s="61"/>
      <c r="AA8780" s="61"/>
      <c r="AB8780" s="61"/>
      <c r="AC8780" s="61"/>
      <c r="AD8780" s="61"/>
      <c r="AE8780" s="61"/>
      <c r="AF8780" s="61"/>
      <c r="AG8780" s="61"/>
      <c r="AH8780" s="61"/>
      <c r="AI8780" s="61"/>
      <c r="AJ8780" s="61"/>
      <c r="AK8780" s="61"/>
      <c r="AL8780" s="61"/>
      <c r="AM8780" s="61"/>
      <c r="AN8780" s="61"/>
      <c r="AO8780" s="61"/>
      <c r="AP8780" s="62"/>
      <c r="AQ8780" s="61"/>
      <c r="AR8780" s="61"/>
      <c r="AS8780" s="61"/>
      <c r="AT8780" s="61"/>
      <c r="AU8780" s="61"/>
      <c r="AV8780" s="61"/>
      <c r="AW8780" s="60"/>
    </row>
    <row r="8781" s="59" customFormat="1" customHeight="1" spans="1:49">
      <c r="A8781" s="60"/>
      <c r="B8781" s="60"/>
      <c r="C8781" s="60"/>
      <c r="D8781" s="60"/>
      <c r="H8781" s="61"/>
      <c r="I8781" s="61"/>
      <c r="J8781" s="61"/>
      <c r="K8781" s="61"/>
      <c r="L8781" s="61"/>
      <c r="M8781" s="61"/>
      <c r="N8781" s="61"/>
      <c r="O8781" s="61"/>
      <c r="P8781" s="61"/>
      <c r="Q8781" s="61"/>
      <c r="R8781" s="61"/>
      <c r="S8781" s="61"/>
      <c r="T8781" s="61"/>
      <c r="U8781" s="61"/>
      <c r="V8781" s="61"/>
      <c r="W8781" s="61"/>
      <c r="X8781" s="61"/>
      <c r="Y8781" s="61"/>
      <c r="Z8781" s="61"/>
      <c r="AA8781" s="61"/>
      <c r="AB8781" s="61"/>
      <c r="AC8781" s="61"/>
      <c r="AD8781" s="61"/>
      <c r="AE8781" s="61"/>
      <c r="AF8781" s="61"/>
      <c r="AG8781" s="61"/>
      <c r="AH8781" s="61"/>
      <c r="AI8781" s="61"/>
      <c r="AJ8781" s="61"/>
      <c r="AK8781" s="61"/>
      <c r="AL8781" s="61"/>
      <c r="AM8781" s="61"/>
      <c r="AN8781" s="61"/>
      <c r="AO8781" s="61"/>
      <c r="AP8781" s="62"/>
      <c r="AQ8781" s="61"/>
      <c r="AR8781" s="61"/>
      <c r="AS8781" s="61"/>
      <c r="AT8781" s="61"/>
      <c r="AU8781" s="61"/>
      <c r="AV8781" s="61"/>
      <c r="AW8781" s="60"/>
    </row>
    <row r="8782" s="59" customFormat="1" customHeight="1" spans="1:49">
      <c r="A8782" s="60"/>
      <c r="B8782" s="60"/>
      <c r="C8782" s="60"/>
      <c r="D8782" s="60"/>
      <c r="H8782" s="61"/>
      <c r="I8782" s="61"/>
      <c r="J8782" s="61"/>
      <c r="K8782" s="61"/>
      <c r="L8782" s="61"/>
      <c r="M8782" s="61"/>
      <c r="N8782" s="61"/>
      <c r="O8782" s="61"/>
      <c r="P8782" s="61"/>
      <c r="Q8782" s="61"/>
      <c r="R8782" s="61"/>
      <c r="S8782" s="61"/>
      <c r="T8782" s="61"/>
      <c r="U8782" s="61"/>
      <c r="V8782" s="61"/>
      <c r="W8782" s="61"/>
      <c r="X8782" s="61"/>
      <c r="Y8782" s="61"/>
      <c r="Z8782" s="61"/>
      <c r="AA8782" s="61"/>
      <c r="AB8782" s="61"/>
      <c r="AC8782" s="61"/>
      <c r="AD8782" s="61"/>
      <c r="AE8782" s="61"/>
      <c r="AF8782" s="61"/>
      <c r="AG8782" s="61"/>
      <c r="AH8782" s="61"/>
      <c r="AI8782" s="61"/>
      <c r="AJ8782" s="61"/>
      <c r="AK8782" s="61"/>
      <c r="AL8782" s="61"/>
      <c r="AM8782" s="61"/>
      <c r="AN8782" s="61"/>
      <c r="AO8782" s="61"/>
      <c r="AP8782" s="62"/>
      <c r="AQ8782" s="61"/>
      <c r="AR8782" s="61"/>
      <c r="AS8782" s="61"/>
      <c r="AT8782" s="61"/>
      <c r="AU8782" s="61"/>
      <c r="AV8782" s="61"/>
      <c r="AW8782" s="60"/>
    </row>
    <row r="8783" s="59" customFormat="1" customHeight="1" spans="1:49">
      <c r="A8783" s="60"/>
      <c r="B8783" s="60"/>
      <c r="C8783" s="60"/>
      <c r="D8783" s="60"/>
      <c r="H8783" s="61"/>
      <c r="I8783" s="61"/>
      <c r="J8783" s="61"/>
      <c r="K8783" s="61"/>
      <c r="L8783" s="61"/>
      <c r="M8783" s="61"/>
      <c r="N8783" s="61"/>
      <c r="O8783" s="61"/>
      <c r="P8783" s="61"/>
      <c r="Q8783" s="61"/>
      <c r="R8783" s="61"/>
      <c r="S8783" s="61"/>
      <c r="T8783" s="61"/>
      <c r="U8783" s="61"/>
      <c r="V8783" s="61"/>
      <c r="W8783" s="61"/>
      <c r="X8783" s="61"/>
      <c r="Y8783" s="61"/>
      <c r="Z8783" s="61"/>
      <c r="AA8783" s="61"/>
      <c r="AB8783" s="61"/>
      <c r="AC8783" s="61"/>
      <c r="AD8783" s="61"/>
      <c r="AE8783" s="61"/>
      <c r="AF8783" s="61"/>
      <c r="AG8783" s="61"/>
      <c r="AH8783" s="61"/>
      <c r="AI8783" s="61"/>
      <c r="AJ8783" s="61"/>
      <c r="AK8783" s="61"/>
      <c r="AL8783" s="61"/>
      <c r="AM8783" s="61"/>
      <c r="AN8783" s="61"/>
      <c r="AO8783" s="61"/>
      <c r="AP8783" s="62"/>
      <c r="AQ8783" s="61"/>
      <c r="AR8783" s="61"/>
      <c r="AS8783" s="61"/>
      <c r="AT8783" s="61"/>
      <c r="AU8783" s="61"/>
      <c r="AV8783" s="61"/>
      <c r="AW8783" s="60"/>
    </row>
    <row r="8784" s="59" customFormat="1" customHeight="1" spans="1:49">
      <c r="A8784" s="60"/>
      <c r="B8784" s="60"/>
      <c r="C8784" s="60"/>
      <c r="D8784" s="60"/>
      <c r="H8784" s="61"/>
      <c r="I8784" s="61"/>
      <c r="J8784" s="61"/>
      <c r="K8784" s="61"/>
      <c r="L8784" s="61"/>
      <c r="M8784" s="61"/>
      <c r="N8784" s="61"/>
      <c r="O8784" s="61"/>
      <c r="P8784" s="61"/>
      <c r="Q8784" s="61"/>
      <c r="R8784" s="61"/>
      <c r="S8784" s="61"/>
      <c r="T8784" s="61"/>
      <c r="U8784" s="61"/>
      <c r="V8784" s="61"/>
      <c r="W8784" s="61"/>
      <c r="X8784" s="61"/>
      <c r="Y8784" s="61"/>
      <c r="Z8784" s="61"/>
      <c r="AA8784" s="61"/>
      <c r="AB8784" s="61"/>
      <c r="AC8784" s="61"/>
      <c r="AD8784" s="61"/>
      <c r="AE8784" s="61"/>
      <c r="AF8784" s="61"/>
      <c r="AG8784" s="61"/>
      <c r="AH8784" s="61"/>
      <c r="AI8784" s="61"/>
      <c r="AJ8784" s="61"/>
      <c r="AK8784" s="61"/>
      <c r="AL8784" s="61"/>
      <c r="AM8784" s="61"/>
      <c r="AN8784" s="61"/>
      <c r="AO8784" s="61"/>
      <c r="AP8784" s="62"/>
      <c r="AQ8784" s="61"/>
      <c r="AR8784" s="61"/>
      <c r="AS8784" s="61"/>
      <c r="AT8784" s="61"/>
      <c r="AU8784" s="61"/>
      <c r="AV8784" s="61"/>
      <c r="AW8784" s="60"/>
    </row>
    <row r="8785" s="59" customFormat="1" customHeight="1" spans="1:49">
      <c r="A8785" s="60"/>
      <c r="B8785" s="60"/>
      <c r="C8785" s="60"/>
      <c r="D8785" s="60"/>
      <c r="H8785" s="61"/>
      <c r="I8785" s="61"/>
      <c r="J8785" s="61"/>
      <c r="K8785" s="61"/>
      <c r="L8785" s="61"/>
      <c r="M8785" s="61"/>
      <c r="N8785" s="61"/>
      <c r="O8785" s="61"/>
      <c r="P8785" s="61"/>
      <c r="Q8785" s="61"/>
      <c r="R8785" s="61"/>
      <c r="S8785" s="61"/>
      <c r="T8785" s="61"/>
      <c r="U8785" s="61"/>
      <c r="V8785" s="61"/>
      <c r="W8785" s="61"/>
      <c r="X8785" s="61"/>
      <c r="Y8785" s="61"/>
      <c r="Z8785" s="61"/>
      <c r="AA8785" s="61"/>
      <c r="AB8785" s="61"/>
      <c r="AC8785" s="61"/>
      <c r="AD8785" s="61"/>
      <c r="AE8785" s="61"/>
      <c r="AF8785" s="61"/>
      <c r="AG8785" s="61"/>
      <c r="AH8785" s="61"/>
      <c r="AI8785" s="61"/>
      <c r="AJ8785" s="61"/>
      <c r="AK8785" s="61"/>
      <c r="AL8785" s="61"/>
      <c r="AM8785" s="61"/>
      <c r="AN8785" s="61"/>
      <c r="AO8785" s="61"/>
      <c r="AP8785" s="62"/>
      <c r="AQ8785" s="61"/>
      <c r="AR8785" s="61"/>
      <c r="AS8785" s="61"/>
      <c r="AT8785" s="61"/>
      <c r="AU8785" s="61"/>
      <c r="AV8785" s="61"/>
      <c r="AW8785" s="60"/>
    </row>
    <row r="8786" s="59" customFormat="1" customHeight="1" spans="1:49">
      <c r="A8786" s="60"/>
      <c r="B8786" s="60"/>
      <c r="C8786" s="60"/>
      <c r="D8786" s="60"/>
      <c r="H8786" s="61"/>
      <c r="I8786" s="61"/>
      <c r="J8786" s="61"/>
      <c r="K8786" s="61"/>
      <c r="L8786" s="61"/>
      <c r="M8786" s="61"/>
      <c r="N8786" s="61"/>
      <c r="O8786" s="61"/>
      <c r="P8786" s="61"/>
      <c r="Q8786" s="61"/>
      <c r="R8786" s="61"/>
      <c r="S8786" s="61"/>
      <c r="T8786" s="61"/>
      <c r="U8786" s="61"/>
      <c r="V8786" s="61"/>
      <c r="W8786" s="61"/>
      <c r="X8786" s="61"/>
      <c r="Y8786" s="61"/>
      <c r="Z8786" s="61"/>
      <c r="AA8786" s="61"/>
      <c r="AB8786" s="61"/>
      <c r="AC8786" s="61"/>
      <c r="AD8786" s="61"/>
      <c r="AE8786" s="61"/>
      <c r="AF8786" s="61"/>
      <c r="AG8786" s="61"/>
      <c r="AH8786" s="61"/>
      <c r="AI8786" s="61"/>
      <c r="AJ8786" s="61"/>
      <c r="AK8786" s="61"/>
      <c r="AL8786" s="61"/>
      <c r="AM8786" s="61"/>
      <c r="AN8786" s="61"/>
      <c r="AO8786" s="61"/>
      <c r="AP8786" s="62"/>
      <c r="AQ8786" s="61"/>
      <c r="AR8786" s="61"/>
      <c r="AS8786" s="61"/>
      <c r="AT8786" s="61"/>
      <c r="AU8786" s="61"/>
      <c r="AV8786" s="61"/>
      <c r="AW8786" s="60"/>
    </row>
    <row r="8787" s="59" customFormat="1" customHeight="1" spans="1:49">
      <c r="A8787" s="60"/>
      <c r="B8787" s="60"/>
      <c r="C8787" s="60"/>
      <c r="D8787" s="60"/>
      <c r="H8787" s="61"/>
      <c r="I8787" s="61"/>
      <c r="J8787" s="61"/>
      <c r="K8787" s="61"/>
      <c r="L8787" s="61"/>
      <c r="M8787" s="61"/>
      <c r="N8787" s="61"/>
      <c r="O8787" s="61"/>
      <c r="P8787" s="61"/>
      <c r="Q8787" s="61"/>
      <c r="R8787" s="61"/>
      <c r="S8787" s="61"/>
      <c r="T8787" s="61"/>
      <c r="U8787" s="61"/>
      <c r="V8787" s="61"/>
      <c r="W8787" s="61"/>
      <c r="X8787" s="61"/>
      <c r="Y8787" s="61"/>
      <c r="Z8787" s="61"/>
      <c r="AA8787" s="61"/>
      <c r="AB8787" s="61"/>
      <c r="AC8787" s="61"/>
      <c r="AD8787" s="61"/>
      <c r="AE8787" s="61"/>
      <c r="AF8787" s="61"/>
      <c r="AG8787" s="61"/>
      <c r="AH8787" s="61"/>
      <c r="AI8787" s="61"/>
      <c r="AJ8787" s="61"/>
      <c r="AK8787" s="61"/>
      <c r="AL8787" s="61"/>
      <c r="AM8787" s="61"/>
      <c r="AN8787" s="61"/>
      <c r="AO8787" s="61"/>
      <c r="AP8787" s="62"/>
      <c r="AQ8787" s="61"/>
      <c r="AR8787" s="61"/>
      <c r="AS8787" s="61"/>
      <c r="AT8787" s="61"/>
      <c r="AU8787" s="61"/>
      <c r="AV8787" s="61"/>
      <c r="AW8787" s="60"/>
    </row>
    <row r="8788" s="59" customFormat="1" customHeight="1" spans="1:49">
      <c r="A8788" s="60"/>
      <c r="B8788" s="60"/>
      <c r="C8788" s="60"/>
      <c r="D8788" s="60"/>
      <c r="H8788" s="61"/>
      <c r="I8788" s="61"/>
      <c r="J8788" s="61"/>
      <c r="K8788" s="61"/>
      <c r="L8788" s="61"/>
      <c r="M8788" s="61"/>
      <c r="N8788" s="61"/>
      <c r="O8788" s="61"/>
      <c r="P8788" s="61"/>
      <c r="Q8788" s="61"/>
      <c r="R8788" s="61"/>
      <c r="S8788" s="61"/>
      <c r="T8788" s="61"/>
      <c r="U8788" s="61"/>
      <c r="V8788" s="61"/>
      <c r="W8788" s="61"/>
      <c r="X8788" s="61"/>
      <c r="Y8788" s="61"/>
      <c r="Z8788" s="61"/>
      <c r="AA8788" s="61"/>
      <c r="AB8788" s="61"/>
      <c r="AC8788" s="61"/>
      <c r="AD8788" s="61"/>
      <c r="AE8788" s="61"/>
      <c r="AF8788" s="61"/>
      <c r="AG8788" s="61"/>
      <c r="AH8788" s="61"/>
      <c r="AI8788" s="61"/>
      <c r="AJ8788" s="61"/>
      <c r="AK8788" s="61"/>
      <c r="AL8788" s="61"/>
      <c r="AM8788" s="61"/>
      <c r="AN8788" s="61"/>
      <c r="AO8788" s="61"/>
      <c r="AP8788" s="62"/>
      <c r="AQ8788" s="61"/>
      <c r="AR8788" s="61"/>
      <c r="AS8788" s="61"/>
      <c r="AT8788" s="61"/>
      <c r="AU8788" s="61"/>
      <c r="AV8788" s="61"/>
      <c r="AW8788" s="60"/>
    </row>
    <row r="8789" s="59" customFormat="1" customHeight="1" spans="1:49">
      <c r="A8789" s="60"/>
      <c r="B8789" s="60"/>
      <c r="C8789" s="60"/>
      <c r="D8789" s="60"/>
      <c r="H8789" s="61"/>
      <c r="I8789" s="61"/>
      <c r="J8789" s="61"/>
      <c r="K8789" s="61"/>
      <c r="L8789" s="61"/>
      <c r="M8789" s="61"/>
      <c r="N8789" s="61"/>
      <c r="O8789" s="61"/>
      <c r="P8789" s="61"/>
      <c r="Q8789" s="61"/>
      <c r="R8789" s="61"/>
      <c r="S8789" s="61"/>
      <c r="T8789" s="61"/>
      <c r="U8789" s="61"/>
      <c r="V8789" s="61"/>
      <c r="W8789" s="61"/>
      <c r="X8789" s="61"/>
      <c r="Y8789" s="61"/>
      <c r="Z8789" s="61"/>
      <c r="AA8789" s="61"/>
      <c r="AB8789" s="61"/>
      <c r="AC8789" s="61"/>
      <c r="AD8789" s="61"/>
      <c r="AE8789" s="61"/>
      <c r="AF8789" s="61"/>
      <c r="AG8789" s="61"/>
      <c r="AH8789" s="61"/>
      <c r="AI8789" s="61"/>
      <c r="AJ8789" s="61"/>
      <c r="AK8789" s="61"/>
      <c r="AL8789" s="61"/>
      <c r="AM8789" s="61"/>
      <c r="AN8789" s="61"/>
      <c r="AO8789" s="61"/>
      <c r="AP8789" s="62"/>
      <c r="AQ8789" s="61"/>
      <c r="AR8789" s="61"/>
      <c r="AS8789" s="61"/>
      <c r="AT8789" s="61"/>
      <c r="AU8789" s="61"/>
      <c r="AV8789" s="61"/>
      <c r="AW8789" s="60"/>
    </row>
    <row r="8790" s="59" customFormat="1" customHeight="1" spans="1:49">
      <c r="A8790" s="60"/>
      <c r="B8790" s="60"/>
      <c r="C8790" s="60"/>
      <c r="D8790" s="60"/>
      <c r="H8790" s="61"/>
      <c r="I8790" s="61"/>
      <c r="J8790" s="61"/>
      <c r="K8790" s="61"/>
      <c r="L8790" s="61"/>
      <c r="M8790" s="61"/>
      <c r="N8790" s="61"/>
      <c r="O8790" s="61"/>
      <c r="P8790" s="61"/>
      <c r="Q8790" s="61"/>
      <c r="R8790" s="61"/>
      <c r="S8790" s="61"/>
      <c r="T8790" s="61"/>
      <c r="U8790" s="61"/>
      <c r="V8790" s="61"/>
      <c r="W8790" s="61"/>
      <c r="X8790" s="61"/>
      <c r="Y8790" s="61"/>
      <c r="Z8790" s="61"/>
      <c r="AA8790" s="61"/>
      <c r="AB8790" s="61"/>
      <c r="AC8790" s="61"/>
      <c r="AD8790" s="61"/>
      <c r="AE8790" s="61"/>
      <c r="AF8790" s="61"/>
      <c r="AG8790" s="61"/>
      <c r="AH8790" s="61"/>
      <c r="AI8790" s="61"/>
      <c r="AJ8790" s="61"/>
      <c r="AK8790" s="61"/>
      <c r="AL8790" s="61"/>
      <c r="AM8790" s="61"/>
      <c r="AN8790" s="61"/>
      <c r="AO8790" s="61"/>
      <c r="AP8790" s="62"/>
      <c r="AQ8790" s="61"/>
      <c r="AR8790" s="61"/>
      <c r="AS8790" s="61"/>
      <c r="AT8790" s="61"/>
      <c r="AU8790" s="61"/>
      <c r="AV8790" s="61"/>
      <c r="AW8790" s="60"/>
    </row>
    <row r="8791" s="59" customFormat="1" customHeight="1" spans="1:49">
      <c r="A8791" s="60"/>
      <c r="B8791" s="60"/>
      <c r="C8791" s="60"/>
      <c r="D8791" s="60"/>
      <c r="H8791" s="61"/>
      <c r="I8791" s="61"/>
      <c r="J8791" s="61"/>
      <c r="K8791" s="61"/>
      <c r="L8791" s="61"/>
      <c r="M8791" s="61"/>
      <c r="N8791" s="61"/>
      <c r="O8791" s="61"/>
      <c r="P8791" s="61"/>
      <c r="Q8791" s="61"/>
      <c r="R8791" s="61"/>
      <c r="S8791" s="61"/>
      <c r="T8791" s="61"/>
      <c r="U8791" s="61"/>
      <c r="V8791" s="61"/>
      <c r="W8791" s="61"/>
      <c r="X8791" s="61"/>
      <c r="Y8791" s="61"/>
      <c r="Z8791" s="61"/>
      <c r="AA8791" s="61"/>
      <c r="AB8791" s="61"/>
      <c r="AC8791" s="61"/>
      <c r="AD8791" s="61"/>
      <c r="AE8791" s="61"/>
      <c r="AF8791" s="61"/>
      <c r="AG8791" s="61"/>
      <c r="AH8791" s="61"/>
      <c r="AI8791" s="61"/>
      <c r="AJ8791" s="61"/>
      <c r="AK8791" s="61"/>
      <c r="AL8791" s="61"/>
      <c r="AM8791" s="61"/>
      <c r="AN8791" s="61"/>
      <c r="AO8791" s="61"/>
      <c r="AP8791" s="62"/>
      <c r="AQ8791" s="61"/>
      <c r="AR8791" s="61"/>
      <c r="AS8791" s="61"/>
      <c r="AT8791" s="61"/>
      <c r="AU8791" s="61"/>
      <c r="AV8791" s="61"/>
      <c r="AW8791" s="60"/>
    </row>
    <row r="8792" s="59" customFormat="1" customHeight="1" spans="1:49">
      <c r="A8792" s="60"/>
      <c r="B8792" s="60"/>
      <c r="C8792" s="60"/>
      <c r="D8792" s="60"/>
      <c r="H8792" s="61"/>
      <c r="I8792" s="61"/>
      <c r="J8792" s="61"/>
      <c r="K8792" s="61"/>
      <c r="L8792" s="61"/>
      <c r="M8792" s="61"/>
      <c r="N8792" s="61"/>
      <c r="O8792" s="61"/>
      <c r="P8792" s="61"/>
      <c r="Q8792" s="61"/>
      <c r="R8792" s="61"/>
      <c r="S8792" s="61"/>
      <c r="T8792" s="61"/>
      <c r="U8792" s="61"/>
      <c r="V8792" s="61"/>
      <c r="W8792" s="61"/>
      <c r="X8792" s="61"/>
      <c r="Y8792" s="61"/>
      <c r="Z8792" s="61"/>
      <c r="AA8792" s="61"/>
      <c r="AB8792" s="61"/>
      <c r="AC8792" s="61"/>
      <c r="AD8792" s="61"/>
      <c r="AE8792" s="61"/>
      <c r="AF8792" s="61"/>
      <c r="AG8792" s="61"/>
      <c r="AH8792" s="61"/>
      <c r="AI8792" s="61"/>
      <c r="AJ8792" s="61"/>
      <c r="AK8792" s="61"/>
      <c r="AL8792" s="61"/>
      <c r="AM8792" s="61"/>
      <c r="AN8792" s="61"/>
      <c r="AO8792" s="61"/>
      <c r="AP8792" s="62"/>
      <c r="AQ8792" s="61"/>
      <c r="AR8792" s="61"/>
      <c r="AS8792" s="61"/>
      <c r="AT8792" s="61"/>
      <c r="AU8792" s="61"/>
      <c r="AV8792" s="61"/>
      <c r="AW8792" s="60"/>
    </row>
    <row r="8793" s="59" customFormat="1" customHeight="1" spans="1:49">
      <c r="A8793" s="60"/>
      <c r="B8793" s="60"/>
      <c r="C8793" s="60"/>
      <c r="D8793" s="60"/>
      <c r="H8793" s="61"/>
      <c r="I8793" s="61"/>
      <c r="J8793" s="61"/>
      <c r="K8793" s="61"/>
      <c r="L8793" s="61"/>
      <c r="M8793" s="61"/>
      <c r="N8793" s="61"/>
      <c r="O8793" s="61"/>
      <c r="P8793" s="61"/>
      <c r="Q8793" s="61"/>
      <c r="R8793" s="61"/>
      <c r="S8793" s="61"/>
      <c r="T8793" s="61"/>
      <c r="U8793" s="61"/>
      <c r="V8793" s="61"/>
      <c r="W8793" s="61"/>
      <c r="X8793" s="61"/>
      <c r="Y8793" s="61"/>
      <c r="Z8793" s="61"/>
      <c r="AA8793" s="61"/>
      <c r="AB8793" s="61"/>
      <c r="AC8793" s="61"/>
      <c r="AD8793" s="61"/>
      <c r="AE8793" s="61"/>
      <c r="AF8793" s="61"/>
      <c r="AG8793" s="61"/>
      <c r="AH8793" s="61"/>
      <c r="AI8793" s="61"/>
      <c r="AJ8793" s="61"/>
      <c r="AK8793" s="61"/>
      <c r="AL8793" s="61"/>
      <c r="AM8793" s="61"/>
      <c r="AN8793" s="61"/>
      <c r="AO8793" s="61"/>
      <c r="AP8793" s="62"/>
      <c r="AQ8793" s="61"/>
      <c r="AR8793" s="61"/>
      <c r="AS8793" s="61"/>
      <c r="AT8793" s="61"/>
      <c r="AU8793" s="61"/>
      <c r="AV8793" s="61"/>
      <c r="AW8793" s="60"/>
    </row>
    <row r="8794" s="59" customFormat="1" customHeight="1" spans="1:49">
      <c r="A8794" s="60"/>
      <c r="B8794" s="60"/>
      <c r="C8794" s="60"/>
      <c r="D8794" s="60"/>
      <c r="H8794" s="61"/>
      <c r="I8794" s="61"/>
      <c r="J8794" s="61"/>
      <c r="K8794" s="61"/>
      <c r="L8794" s="61"/>
      <c r="M8794" s="61"/>
      <c r="N8794" s="61"/>
      <c r="O8794" s="61"/>
      <c r="P8794" s="61"/>
      <c r="Q8794" s="61"/>
      <c r="R8794" s="61"/>
      <c r="S8794" s="61"/>
      <c r="T8794" s="61"/>
      <c r="U8794" s="61"/>
      <c r="V8794" s="61"/>
      <c r="W8794" s="61"/>
      <c r="X8794" s="61"/>
      <c r="Y8794" s="61"/>
      <c r="Z8794" s="61"/>
      <c r="AA8794" s="61"/>
      <c r="AB8794" s="61"/>
      <c r="AC8794" s="61"/>
      <c r="AD8794" s="61"/>
      <c r="AE8794" s="61"/>
      <c r="AF8794" s="61"/>
      <c r="AG8794" s="61"/>
      <c r="AH8794" s="61"/>
      <c r="AI8794" s="61"/>
      <c r="AJ8794" s="61"/>
      <c r="AK8794" s="61"/>
      <c r="AL8794" s="61"/>
      <c r="AM8794" s="61"/>
      <c r="AN8794" s="61"/>
      <c r="AO8794" s="61"/>
      <c r="AP8794" s="62"/>
      <c r="AQ8794" s="61"/>
      <c r="AR8794" s="61"/>
      <c r="AS8794" s="61"/>
      <c r="AT8794" s="61"/>
      <c r="AU8794" s="61"/>
      <c r="AV8794" s="61"/>
      <c r="AW8794" s="60"/>
    </row>
    <row r="8795" s="59" customFormat="1" customHeight="1" spans="1:49">
      <c r="A8795" s="60"/>
      <c r="B8795" s="60"/>
      <c r="C8795" s="60"/>
      <c r="D8795" s="60"/>
      <c r="H8795" s="61"/>
      <c r="I8795" s="61"/>
      <c r="J8795" s="61"/>
      <c r="K8795" s="61"/>
      <c r="L8795" s="61"/>
      <c r="M8795" s="61"/>
      <c r="N8795" s="61"/>
      <c r="O8795" s="61"/>
      <c r="P8795" s="61"/>
      <c r="Q8795" s="61"/>
      <c r="R8795" s="61"/>
      <c r="S8795" s="61"/>
      <c r="T8795" s="61"/>
      <c r="U8795" s="61"/>
      <c r="V8795" s="61"/>
      <c r="W8795" s="61"/>
      <c r="X8795" s="61"/>
      <c r="Y8795" s="61"/>
      <c r="Z8795" s="61"/>
      <c r="AA8795" s="61"/>
      <c r="AB8795" s="61"/>
      <c r="AC8795" s="61"/>
      <c r="AD8795" s="61"/>
      <c r="AE8795" s="61"/>
      <c r="AF8795" s="61"/>
      <c r="AG8795" s="61"/>
      <c r="AH8795" s="61"/>
      <c r="AI8795" s="61"/>
      <c r="AJ8795" s="61"/>
      <c r="AK8795" s="61"/>
      <c r="AL8795" s="61"/>
      <c r="AM8795" s="61"/>
      <c r="AN8795" s="61"/>
      <c r="AO8795" s="61"/>
      <c r="AP8795" s="62"/>
      <c r="AQ8795" s="61"/>
      <c r="AR8795" s="61"/>
      <c r="AS8795" s="61"/>
      <c r="AT8795" s="61"/>
      <c r="AU8795" s="61"/>
      <c r="AV8795" s="61"/>
      <c r="AW8795" s="60"/>
    </row>
    <row r="8796" s="59" customFormat="1" customHeight="1" spans="1:49">
      <c r="A8796" s="60"/>
      <c r="B8796" s="60"/>
      <c r="C8796" s="60"/>
      <c r="D8796" s="60"/>
      <c r="H8796" s="61"/>
      <c r="I8796" s="61"/>
      <c r="J8796" s="61"/>
      <c r="K8796" s="61"/>
      <c r="L8796" s="61"/>
      <c r="M8796" s="61"/>
      <c r="N8796" s="61"/>
      <c r="O8796" s="61"/>
      <c r="P8796" s="61"/>
      <c r="Q8796" s="61"/>
      <c r="R8796" s="61"/>
      <c r="S8796" s="61"/>
      <c r="T8796" s="61"/>
      <c r="U8796" s="61"/>
      <c r="V8796" s="61"/>
      <c r="W8796" s="61"/>
      <c r="X8796" s="61"/>
      <c r="Y8796" s="61"/>
      <c r="Z8796" s="61"/>
      <c r="AA8796" s="61"/>
      <c r="AB8796" s="61"/>
      <c r="AC8796" s="61"/>
      <c r="AD8796" s="61"/>
      <c r="AE8796" s="61"/>
      <c r="AF8796" s="61"/>
      <c r="AG8796" s="61"/>
      <c r="AH8796" s="61"/>
      <c r="AI8796" s="61"/>
      <c r="AJ8796" s="61"/>
      <c r="AK8796" s="61"/>
      <c r="AL8796" s="61"/>
      <c r="AM8796" s="61"/>
      <c r="AN8796" s="61"/>
      <c r="AO8796" s="61"/>
      <c r="AP8796" s="62"/>
      <c r="AQ8796" s="61"/>
      <c r="AR8796" s="61"/>
      <c r="AS8796" s="61"/>
      <c r="AT8796" s="61"/>
      <c r="AU8796" s="61"/>
      <c r="AV8796" s="61"/>
      <c r="AW8796" s="60"/>
    </row>
    <row r="8797" s="59" customFormat="1" customHeight="1" spans="1:49">
      <c r="A8797" s="60"/>
      <c r="B8797" s="60"/>
      <c r="C8797" s="60"/>
      <c r="D8797" s="60"/>
      <c r="H8797" s="61"/>
      <c r="I8797" s="61"/>
      <c r="J8797" s="61"/>
      <c r="K8797" s="61"/>
      <c r="L8797" s="61"/>
      <c r="M8797" s="61"/>
      <c r="N8797" s="61"/>
      <c r="O8797" s="61"/>
      <c r="P8797" s="61"/>
      <c r="Q8797" s="61"/>
      <c r="R8797" s="61"/>
      <c r="S8797" s="61"/>
      <c r="T8797" s="61"/>
      <c r="U8797" s="61"/>
      <c r="V8797" s="61"/>
      <c r="W8797" s="61"/>
      <c r="X8797" s="61"/>
      <c r="Y8797" s="61"/>
      <c r="Z8797" s="61"/>
      <c r="AA8797" s="61"/>
      <c r="AB8797" s="61"/>
      <c r="AC8797" s="61"/>
      <c r="AD8797" s="61"/>
      <c r="AE8797" s="61"/>
      <c r="AF8797" s="61"/>
      <c r="AG8797" s="61"/>
      <c r="AH8797" s="61"/>
      <c r="AI8797" s="61"/>
      <c r="AJ8797" s="61"/>
      <c r="AK8797" s="61"/>
      <c r="AL8797" s="61"/>
      <c r="AM8797" s="61"/>
      <c r="AN8797" s="61"/>
      <c r="AO8797" s="61"/>
      <c r="AP8797" s="62"/>
      <c r="AQ8797" s="61"/>
      <c r="AR8797" s="61"/>
      <c r="AS8797" s="61"/>
      <c r="AT8797" s="61"/>
      <c r="AU8797" s="61"/>
      <c r="AV8797" s="61"/>
      <c r="AW8797" s="60"/>
    </row>
    <row r="8798" s="59" customFormat="1" customHeight="1" spans="1:49">
      <c r="A8798" s="60"/>
      <c r="B8798" s="60"/>
      <c r="C8798" s="60"/>
      <c r="D8798" s="60"/>
      <c r="H8798" s="61"/>
      <c r="I8798" s="61"/>
      <c r="J8798" s="61"/>
      <c r="K8798" s="61"/>
      <c r="L8798" s="61"/>
      <c r="M8798" s="61"/>
      <c r="N8798" s="61"/>
      <c r="O8798" s="61"/>
      <c r="P8798" s="61"/>
      <c r="Q8798" s="61"/>
      <c r="R8798" s="61"/>
      <c r="S8798" s="61"/>
      <c r="T8798" s="61"/>
      <c r="U8798" s="61"/>
      <c r="V8798" s="61"/>
      <c r="W8798" s="61"/>
      <c r="X8798" s="61"/>
      <c r="Y8798" s="61"/>
      <c r="Z8798" s="61"/>
      <c r="AA8798" s="61"/>
      <c r="AB8798" s="61"/>
      <c r="AC8798" s="61"/>
      <c r="AD8798" s="61"/>
      <c r="AE8798" s="61"/>
      <c r="AF8798" s="61"/>
      <c r="AG8798" s="61"/>
      <c r="AH8798" s="61"/>
      <c r="AI8798" s="61"/>
      <c r="AJ8798" s="61"/>
      <c r="AK8798" s="61"/>
      <c r="AL8798" s="61"/>
      <c r="AM8798" s="61"/>
      <c r="AN8798" s="61"/>
      <c r="AO8798" s="61"/>
      <c r="AP8798" s="62"/>
      <c r="AQ8798" s="61"/>
      <c r="AR8798" s="61"/>
      <c r="AS8798" s="61"/>
      <c r="AT8798" s="61"/>
      <c r="AU8798" s="61"/>
      <c r="AV8798" s="61"/>
      <c r="AW8798" s="60"/>
    </row>
    <row r="8799" s="59" customFormat="1" customHeight="1" spans="1:49">
      <c r="A8799" s="60"/>
      <c r="B8799" s="60"/>
      <c r="C8799" s="60"/>
      <c r="D8799" s="60"/>
      <c r="H8799" s="61"/>
      <c r="I8799" s="61"/>
      <c r="J8799" s="61"/>
      <c r="K8799" s="61"/>
      <c r="L8799" s="61"/>
      <c r="M8799" s="61"/>
      <c r="N8799" s="61"/>
      <c r="O8799" s="61"/>
      <c r="P8799" s="61"/>
      <c r="Q8799" s="61"/>
      <c r="R8799" s="61"/>
      <c r="S8799" s="61"/>
      <c r="T8799" s="61"/>
      <c r="U8799" s="61"/>
      <c r="V8799" s="61"/>
      <c r="W8799" s="61"/>
      <c r="X8799" s="61"/>
      <c r="Y8799" s="61"/>
      <c r="Z8799" s="61"/>
      <c r="AA8799" s="61"/>
      <c r="AB8799" s="61"/>
      <c r="AC8799" s="61"/>
      <c r="AD8799" s="61"/>
      <c r="AE8799" s="61"/>
      <c r="AF8799" s="61"/>
      <c r="AG8799" s="61"/>
      <c r="AH8799" s="61"/>
      <c r="AI8799" s="61"/>
      <c r="AJ8799" s="61"/>
      <c r="AK8799" s="61"/>
      <c r="AL8799" s="61"/>
      <c r="AM8799" s="61"/>
      <c r="AN8799" s="61"/>
      <c r="AO8799" s="61"/>
      <c r="AP8799" s="62"/>
      <c r="AQ8799" s="61"/>
      <c r="AR8799" s="61"/>
      <c r="AS8799" s="61"/>
      <c r="AT8799" s="61"/>
      <c r="AU8799" s="61"/>
      <c r="AV8799" s="61"/>
      <c r="AW8799" s="60"/>
    </row>
    <row r="8800" s="59" customFormat="1" customHeight="1" spans="1:49">
      <c r="A8800" s="60"/>
      <c r="B8800" s="60"/>
      <c r="C8800" s="60"/>
      <c r="D8800" s="60"/>
      <c r="H8800" s="61"/>
      <c r="I8800" s="61"/>
      <c r="J8800" s="61"/>
      <c r="K8800" s="61"/>
      <c r="L8800" s="61"/>
      <c r="M8800" s="61"/>
      <c r="N8800" s="61"/>
      <c r="O8800" s="61"/>
      <c r="P8800" s="61"/>
      <c r="Q8800" s="61"/>
      <c r="R8800" s="61"/>
      <c r="S8800" s="61"/>
      <c r="T8800" s="61"/>
      <c r="U8800" s="61"/>
      <c r="V8800" s="61"/>
      <c r="W8800" s="61"/>
      <c r="X8800" s="61"/>
      <c r="Y8800" s="61"/>
      <c r="Z8800" s="61"/>
      <c r="AA8800" s="61"/>
      <c r="AB8800" s="61"/>
      <c r="AC8800" s="61"/>
      <c r="AD8800" s="61"/>
      <c r="AE8800" s="61"/>
      <c r="AF8800" s="61"/>
      <c r="AG8800" s="61"/>
      <c r="AH8800" s="61"/>
      <c r="AI8800" s="61"/>
      <c r="AJ8800" s="61"/>
      <c r="AK8800" s="61"/>
      <c r="AL8800" s="61"/>
      <c r="AM8800" s="61"/>
      <c r="AN8800" s="61"/>
      <c r="AO8800" s="61"/>
      <c r="AP8800" s="62"/>
      <c r="AQ8800" s="61"/>
      <c r="AR8800" s="61"/>
      <c r="AS8800" s="61"/>
      <c r="AT8800" s="61"/>
      <c r="AU8800" s="61"/>
      <c r="AV8800" s="61"/>
      <c r="AW8800" s="60"/>
    </row>
    <row r="8801" s="59" customFormat="1" customHeight="1" spans="1:49">
      <c r="A8801" s="60"/>
      <c r="B8801" s="60"/>
      <c r="C8801" s="60"/>
      <c r="D8801" s="60"/>
      <c r="H8801" s="61"/>
      <c r="I8801" s="61"/>
      <c r="J8801" s="61"/>
      <c r="K8801" s="61"/>
      <c r="L8801" s="61"/>
      <c r="M8801" s="61"/>
      <c r="N8801" s="61"/>
      <c r="O8801" s="61"/>
      <c r="P8801" s="61"/>
      <c r="Q8801" s="61"/>
      <c r="R8801" s="61"/>
      <c r="S8801" s="61"/>
      <c r="T8801" s="61"/>
      <c r="U8801" s="61"/>
      <c r="V8801" s="61"/>
      <c r="W8801" s="61"/>
      <c r="X8801" s="61"/>
      <c r="Y8801" s="61"/>
      <c r="Z8801" s="61"/>
      <c r="AA8801" s="61"/>
      <c r="AB8801" s="61"/>
      <c r="AC8801" s="61"/>
      <c r="AD8801" s="61"/>
      <c r="AE8801" s="61"/>
      <c r="AF8801" s="61"/>
      <c r="AG8801" s="61"/>
      <c r="AH8801" s="61"/>
      <c r="AI8801" s="61"/>
      <c r="AJ8801" s="61"/>
      <c r="AK8801" s="61"/>
      <c r="AL8801" s="61"/>
      <c r="AM8801" s="61"/>
      <c r="AN8801" s="61"/>
      <c r="AO8801" s="61"/>
      <c r="AP8801" s="62"/>
      <c r="AQ8801" s="61"/>
      <c r="AR8801" s="61"/>
      <c r="AS8801" s="61"/>
      <c r="AT8801" s="61"/>
      <c r="AU8801" s="61"/>
      <c r="AV8801" s="61"/>
      <c r="AW8801" s="60"/>
    </row>
    <row r="8802" s="59" customFormat="1" customHeight="1" spans="1:49">
      <c r="A8802" s="60"/>
      <c r="B8802" s="60"/>
      <c r="C8802" s="60"/>
      <c r="D8802" s="60"/>
      <c r="H8802" s="61"/>
      <c r="I8802" s="61"/>
      <c r="J8802" s="61"/>
      <c r="K8802" s="61"/>
      <c r="L8802" s="61"/>
      <c r="M8802" s="61"/>
      <c r="N8802" s="61"/>
      <c r="O8802" s="61"/>
      <c r="P8802" s="61"/>
      <c r="Q8802" s="61"/>
      <c r="R8802" s="61"/>
      <c r="S8802" s="61"/>
      <c r="T8802" s="61"/>
      <c r="U8802" s="61"/>
      <c r="V8802" s="61"/>
      <c r="W8802" s="61"/>
      <c r="X8802" s="61"/>
      <c r="Y8802" s="61"/>
      <c r="Z8802" s="61"/>
      <c r="AA8802" s="61"/>
      <c r="AB8802" s="61"/>
      <c r="AC8802" s="61"/>
      <c r="AD8802" s="61"/>
      <c r="AE8802" s="61"/>
      <c r="AF8802" s="61"/>
      <c r="AG8802" s="61"/>
      <c r="AH8802" s="61"/>
      <c r="AI8802" s="61"/>
      <c r="AJ8802" s="61"/>
      <c r="AK8802" s="61"/>
      <c r="AL8802" s="61"/>
      <c r="AM8802" s="61"/>
      <c r="AN8802" s="61"/>
      <c r="AO8802" s="61"/>
      <c r="AP8802" s="62"/>
      <c r="AQ8802" s="61"/>
      <c r="AR8802" s="61"/>
      <c r="AS8802" s="61"/>
      <c r="AT8802" s="61"/>
      <c r="AU8802" s="61"/>
      <c r="AV8802" s="61"/>
      <c r="AW8802" s="60"/>
    </row>
    <row r="8803" s="59" customFormat="1" customHeight="1" spans="1:49">
      <c r="A8803" s="60"/>
      <c r="B8803" s="60"/>
      <c r="C8803" s="60"/>
      <c r="D8803" s="60"/>
      <c r="H8803" s="61"/>
      <c r="I8803" s="61"/>
      <c r="J8803" s="61"/>
      <c r="K8803" s="61"/>
      <c r="L8803" s="61"/>
      <c r="M8803" s="61"/>
      <c r="N8803" s="61"/>
      <c r="O8803" s="61"/>
      <c r="P8803" s="61"/>
      <c r="Q8803" s="61"/>
      <c r="R8803" s="61"/>
      <c r="S8803" s="61"/>
      <c r="T8803" s="61"/>
      <c r="U8803" s="61"/>
      <c r="V8803" s="61"/>
      <c r="W8803" s="61"/>
      <c r="X8803" s="61"/>
      <c r="Y8803" s="61"/>
      <c r="Z8803" s="61"/>
      <c r="AA8803" s="61"/>
      <c r="AB8803" s="61"/>
      <c r="AC8803" s="61"/>
      <c r="AD8803" s="61"/>
      <c r="AE8803" s="61"/>
      <c r="AF8803" s="61"/>
      <c r="AG8803" s="61"/>
      <c r="AH8803" s="61"/>
      <c r="AI8803" s="61"/>
      <c r="AJ8803" s="61"/>
      <c r="AK8803" s="61"/>
      <c r="AL8803" s="61"/>
      <c r="AM8803" s="61"/>
      <c r="AN8803" s="61"/>
      <c r="AO8803" s="61"/>
      <c r="AP8803" s="62"/>
      <c r="AQ8803" s="61"/>
      <c r="AR8803" s="61"/>
      <c r="AS8803" s="61"/>
      <c r="AT8803" s="61"/>
      <c r="AU8803" s="61"/>
      <c r="AV8803" s="61"/>
      <c r="AW8803" s="60"/>
    </row>
    <row r="8804" s="59" customFormat="1" customHeight="1" spans="1:49">
      <c r="A8804" s="60"/>
      <c r="B8804" s="60"/>
      <c r="C8804" s="60"/>
      <c r="D8804" s="60"/>
      <c r="H8804" s="61"/>
      <c r="I8804" s="61"/>
      <c r="J8804" s="61"/>
      <c r="K8804" s="61"/>
      <c r="L8804" s="61"/>
      <c r="M8804" s="61"/>
      <c r="N8804" s="61"/>
      <c r="O8804" s="61"/>
      <c r="P8804" s="61"/>
      <c r="Q8804" s="61"/>
      <c r="R8804" s="61"/>
      <c r="S8804" s="61"/>
      <c r="T8804" s="61"/>
      <c r="U8804" s="61"/>
      <c r="V8804" s="61"/>
      <c r="W8804" s="61"/>
      <c r="X8804" s="61"/>
      <c r="Y8804" s="61"/>
      <c r="Z8804" s="61"/>
      <c r="AA8804" s="61"/>
      <c r="AB8804" s="61"/>
      <c r="AC8804" s="61"/>
      <c r="AD8804" s="61"/>
      <c r="AE8804" s="61"/>
      <c r="AF8804" s="61"/>
      <c r="AG8804" s="61"/>
      <c r="AH8804" s="61"/>
      <c r="AI8804" s="61"/>
      <c r="AJ8804" s="61"/>
      <c r="AK8804" s="61"/>
      <c r="AL8804" s="61"/>
      <c r="AM8804" s="61"/>
      <c r="AN8804" s="61"/>
      <c r="AO8804" s="61"/>
      <c r="AP8804" s="62"/>
      <c r="AQ8804" s="61"/>
      <c r="AR8804" s="61"/>
      <c r="AS8804" s="61"/>
      <c r="AT8804" s="61"/>
      <c r="AU8804" s="61"/>
      <c r="AV8804" s="61"/>
      <c r="AW8804" s="60"/>
    </row>
    <row r="8805" s="59" customFormat="1" customHeight="1" spans="1:49">
      <c r="A8805" s="60"/>
      <c r="B8805" s="60"/>
      <c r="C8805" s="60"/>
      <c r="D8805" s="60"/>
      <c r="H8805" s="61"/>
      <c r="I8805" s="61"/>
      <c r="J8805" s="61"/>
      <c r="K8805" s="61"/>
      <c r="L8805" s="61"/>
      <c r="M8805" s="61"/>
      <c r="N8805" s="61"/>
      <c r="O8805" s="61"/>
      <c r="P8805" s="61"/>
      <c r="Q8805" s="61"/>
      <c r="R8805" s="61"/>
      <c r="S8805" s="61"/>
      <c r="T8805" s="61"/>
      <c r="U8805" s="61"/>
      <c r="V8805" s="61"/>
      <c r="W8805" s="61"/>
      <c r="X8805" s="61"/>
      <c r="Y8805" s="61"/>
      <c r="Z8805" s="61"/>
      <c r="AA8805" s="61"/>
      <c r="AB8805" s="61"/>
      <c r="AC8805" s="61"/>
      <c r="AD8805" s="61"/>
      <c r="AE8805" s="61"/>
      <c r="AF8805" s="61"/>
      <c r="AG8805" s="61"/>
      <c r="AH8805" s="61"/>
      <c r="AI8805" s="61"/>
      <c r="AJ8805" s="61"/>
      <c r="AK8805" s="61"/>
      <c r="AL8805" s="61"/>
      <c r="AM8805" s="61"/>
      <c r="AN8805" s="61"/>
      <c r="AO8805" s="61"/>
      <c r="AP8805" s="62"/>
      <c r="AQ8805" s="61"/>
      <c r="AR8805" s="61"/>
      <c r="AS8805" s="61"/>
      <c r="AT8805" s="61"/>
      <c r="AU8805" s="61"/>
      <c r="AV8805" s="61"/>
      <c r="AW8805" s="60"/>
    </row>
    <row r="8806" s="59" customFormat="1" customHeight="1" spans="1:49">
      <c r="A8806" s="60"/>
      <c r="B8806" s="60"/>
      <c r="C8806" s="60"/>
      <c r="D8806" s="60"/>
      <c r="H8806" s="61"/>
      <c r="I8806" s="61"/>
      <c r="J8806" s="61"/>
      <c r="K8806" s="61"/>
      <c r="L8806" s="61"/>
      <c r="M8806" s="61"/>
      <c r="N8806" s="61"/>
      <c r="O8806" s="61"/>
      <c r="P8806" s="61"/>
      <c r="Q8806" s="61"/>
      <c r="R8806" s="61"/>
      <c r="S8806" s="61"/>
      <c r="T8806" s="61"/>
      <c r="U8806" s="61"/>
      <c r="V8806" s="61"/>
      <c r="W8806" s="61"/>
      <c r="X8806" s="61"/>
      <c r="Y8806" s="61"/>
      <c r="Z8806" s="61"/>
      <c r="AA8806" s="61"/>
      <c r="AB8806" s="61"/>
      <c r="AC8806" s="61"/>
      <c r="AD8806" s="61"/>
      <c r="AE8806" s="61"/>
      <c r="AF8806" s="61"/>
      <c r="AG8806" s="61"/>
      <c r="AH8806" s="61"/>
      <c r="AI8806" s="61"/>
      <c r="AJ8806" s="61"/>
      <c r="AK8806" s="61"/>
      <c r="AL8806" s="61"/>
      <c r="AM8806" s="61"/>
      <c r="AN8806" s="61"/>
      <c r="AO8806" s="61"/>
      <c r="AP8806" s="62"/>
      <c r="AQ8806" s="61"/>
      <c r="AR8806" s="61"/>
      <c r="AS8806" s="61"/>
      <c r="AT8806" s="61"/>
      <c r="AU8806" s="61"/>
      <c r="AV8806" s="61"/>
      <c r="AW8806" s="60"/>
    </row>
    <row r="8807" s="59" customFormat="1" customHeight="1" spans="1:49">
      <c r="A8807" s="60"/>
      <c r="B8807" s="60"/>
      <c r="C8807" s="60"/>
      <c r="D8807" s="60"/>
      <c r="H8807" s="61"/>
      <c r="I8807" s="61"/>
      <c r="J8807" s="61"/>
      <c r="K8807" s="61"/>
      <c r="L8807" s="61"/>
      <c r="M8807" s="61"/>
      <c r="N8807" s="61"/>
      <c r="O8807" s="61"/>
      <c r="P8807" s="61"/>
      <c r="Q8807" s="61"/>
      <c r="R8807" s="61"/>
      <c r="S8807" s="61"/>
      <c r="T8807" s="61"/>
      <c r="U8807" s="61"/>
      <c r="V8807" s="61"/>
      <c r="W8807" s="61"/>
      <c r="X8807" s="61"/>
      <c r="Y8807" s="61"/>
      <c r="Z8807" s="61"/>
      <c r="AA8807" s="61"/>
      <c r="AB8807" s="61"/>
      <c r="AC8807" s="61"/>
      <c r="AD8807" s="61"/>
      <c r="AE8807" s="61"/>
      <c r="AF8807" s="61"/>
      <c r="AG8807" s="61"/>
      <c r="AH8807" s="61"/>
      <c r="AI8807" s="61"/>
      <c r="AJ8807" s="61"/>
      <c r="AK8807" s="61"/>
      <c r="AL8807" s="61"/>
      <c r="AM8807" s="61"/>
      <c r="AN8807" s="61"/>
      <c r="AO8807" s="61"/>
      <c r="AP8807" s="62"/>
      <c r="AQ8807" s="61"/>
      <c r="AR8807" s="61"/>
      <c r="AS8807" s="61"/>
      <c r="AT8807" s="61"/>
      <c r="AU8807" s="61"/>
      <c r="AV8807" s="61"/>
      <c r="AW8807" s="60"/>
    </row>
    <row r="8808" s="59" customFormat="1" customHeight="1" spans="1:49">
      <c r="A8808" s="60"/>
      <c r="B8808" s="60"/>
      <c r="C8808" s="60"/>
      <c r="D8808" s="60"/>
      <c r="H8808" s="61"/>
      <c r="I8808" s="61"/>
      <c r="J8808" s="61"/>
      <c r="K8808" s="61"/>
      <c r="L8808" s="61"/>
      <c r="M8808" s="61"/>
      <c r="N8808" s="61"/>
      <c r="O8808" s="61"/>
      <c r="P8808" s="61"/>
      <c r="Q8808" s="61"/>
      <c r="R8808" s="61"/>
      <c r="S8808" s="61"/>
      <c r="T8808" s="61"/>
      <c r="U8808" s="61"/>
      <c r="V8808" s="61"/>
      <c r="W8808" s="61"/>
      <c r="X8808" s="61"/>
      <c r="Y8808" s="61"/>
      <c r="Z8808" s="61"/>
      <c r="AA8808" s="61"/>
      <c r="AB8808" s="61"/>
      <c r="AC8808" s="61"/>
      <c r="AD8808" s="61"/>
      <c r="AE8808" s="61"/>
      <c r="AF8808" s="61"/>
      <c r="AG8808" s="61"/>
      <c r="AH8808" s="61"/>
      <c r="AI8808" s="61"/>
      <c r="AJ8808" s="61"/>
      <c r="AK8808" s="61"/>
      <c r="AL8808" s="61"/>
      <c r="AM8808" s="61"/>
      <c r="AN8808" s="61"/>
      <c r="AO8808" s="61"/>
      <c r="AP8808" s="62"/>
      <c r="AQ8808" s="61"/>
      <c r="AR8808" s="61"/>
      <c r="AS8808" s="61"/>
      <c r="AT8808" s="61"/>
      <c r="AU8808" s="61"/>
      <c r="AV8808" s="61"/>
      <c r="AW8808" s="60"/>
    </row>
    <row r="8809" s="59" customFormat="1" customHeight="1" spans="1:49">
      <c r="A8809" s="60"/>
      <c r="B8809" s="60"/>
      <c r="C8809" s="60"/>
      <c r="D8809" s="60"/>
      <c r="H8809" s="61"/>
      <c r="I8809" s="61"/>
      <c r="J8809" s="61"/>
      <c r="K8809" s="61"/>
      <c r="L8809" s="61"/>
      <c r="M8809" s="61"/>
      <c r="N8809" s="61"/>
      <c r="O8809" s="61"/>
      <c r="P8809" s="61"/>
      <c r="Q8809" s="61"/>
      <c r="R8809" s="61"/>
      <c r="S8809" s="61"/>
      <c r="T8809" s="61"/>
      <c r="U8809" s="61"/>
      <c r="V8809" s="61"/>
      <c r="W8809" s="61"/>
      <c r="X8809" s="61"/>
      <c r="Y8809" s="61"/>
      <c r="Z8809" s="61"/>
      <c r="AA8809" s="61"/>
      <c r="AB8809" s="61"/>
      <c r="AC8809" s="61"/>
      <c r="AD8809" s="61"/>
      <c r="AE8809" s="61"/>
      <c r="AF8809" s="61"/>
      <c r="AG8809" s="61"/>
      <c r="AH8809" s="61"/>
      <c r="AI8809" s="61"/>
      <c r="AJ8809" s="61"/>
      <c r="AK8809" s="61"/>
      <c r="AL8809" s="61"/>
      <c r="AM8809" s="61"/>
      <c r="AN8809" s="61"/>
      <c r="AO8809" s="61"/>
      <c r="AP8809" s="62"/>
      <c r="AQ8809" s="61"/>
      <c r="AR8809" s="61"/>
      <c r="AS8809" s="61"/>
      <c r="AT8809" s="61"/>
      <c r="AU8809" s="61"/>
      <c r="AV8809" s="61"/>
      <c r="AW8809" s="60"/>
    </row>
    <row r="8810" s="59" customFormat="1" customHeight="1" spans="1:49">
      <c r="A8810" s="60"/>
      <c r="B8810" s="60"/>
      <c r="C8810" s="60"/>
      <c r="D8810" s="60"/>
      <c r="H8810" s="61"/>
      <c r="I8810" s="61"/>
      <c r="J8810" s="61"/>
      <c r="K8810" s="61"/>
      <c r="L8810" s="61"/>
      <c r="M8810" s="61"/>
      <c r="N8810" s="61"/>
      <c r="O8810" s="61"/>
      <c r="P8810" s="61"/>
      <c r="Q8810" s="61"/>
      <c r="R8810" s="61"/>
      <c r="S8810" s="61"/>
      <c r="T8810" s="61"/>
      <c r="U8810" s="61"/>
      <c r="V8810" s="61"/>
      <c r="W8810" s="61"/>
      <c r="X8810" s="61"/>
      <c r="Y8810" s="61"/>
      <c r="Z8810" s="61"/>
      <c r="AA8810" s="61"/>
      <c r="AB8810" s="61"/>
      <c r="AC8810" s="61"/>
      <c r="AD8810" s="61"/>
      <c r="AE8810" s="61"/>
      <c r="AF8810" s="61"/>
      <c r="AG8810" s="61"/>
      <c r="AH8810" s="61"/>
      <c r="AI8810" s="61"/>
      <c r="AJ8810" s="61"/>
      <c r="AK8810" s="61"/>
      <c r="AL8810" s="61"/>
      <c r="AM8810" s="61"/>
      <c r="AN8810" s="61"/>
      <c r="AO8810" s="61"/>
      <c r="AP8810" s="62"/>
      <c r="AQ8810" s="61"/>
      <c r="AR8810" s="61"/>
      <c r="AS8810" s="61"/>
      <c r="AT8810" s="61"/>
      <c r="AU8810" s="61"/>
      <c r="AV8810" s="61"/>
      <c r="AW8810" s="60"/>
    </row>
    <row r="8811" s="59" customFormat="1" customHeight="1" spans="1:49">
      <c r="A8811" s="60"/>
      <c r="B8811" s="60"/>
      <c r="C8811" s="60"/>
      <c r="D8811" s="60"/>
      <c r="H8811" s="61"/>
      <c r="I8811" s="61"/>
      <c r="J8811" s="61"/>
      <c r="K8811" s="61"/>
      <c r="L8811" s="61"/>
      <c r="M8811" s="61"/>
      <c r="N8811" s="61"/>
      <c r="O8811" s="61"/>
      <c r="P8811" s="61"/>
      <c r="Q8811" s="61"/>
      <c r="R8811" s="61"/>
      <c r="S8811" s="61"/>
      <c r="T8811" s="61"/>
      <c r="U8811" s="61"/>
      <c r="V8811" s="61"/>
      <c r="W8811" s="61"/>
      <c r="X8811" s="61"/>
      <c r="Y8811" s="61"/>
      <c r="Z8811" s="61"/>
      <c r="AA8811" s="61"/>
      <c r="AB8811" s="61"/>
      <c r="AC8811" s="61"/>
      <c r="AD8811" s="61"/>
      <c r="AE8811" s="61"/>
      <c r="AF8811" s="61"/>
      <c r="AG8811" s="61"/>
      <c r="AH8811" s="61"/>
      <c r="AI8811" s="61"/>
      <c r="AJ8811" s="61"/>
      <c r="AK8811" s="61"/>
      <c r="AL8811" s="61"/>
      <c r="AM8811" s="61"/>
      <c r="AN8811" s="61"/>
      <c r="AO8811" s="61"/>
      <c r="AP8811" s="62"/>
      <c r="AQ8811" s="61"/>
      <c r="AR8811" s="61"/>
      <c r="AS8811" s="61"/>
      <c r="AT8811" s="61"/>
      <c r="AU8811" s="61"/>
      <c r="AV8811" s="61"/>
      <c r="AW8811" s="60"/>
    </row>
    <row r="8812" s="59" customFormat="1" customHeight="1" spans="1:49">
      <c r="A8812" s="60"/>
      <c r="B8812" s="60"/>
      <c r="C8812" s="60"/>
      <c r="D8812" s="60"/>
      <c r="H8812" s="61"/>
      <c r="I8812" s="61"/>
      <c r="J8812" s="61"/>
      <c r="K8812" s="61"/>
      <c r="L8812" s="61"/>
      <c r="M8812" s="61"/>
      <c r="N8812" s="61"/>
      <c r="O8812" s="61"/>
      <c r="P8812" s="61"/>
      <c r="Q8812" s="61"/>
      <c r="R8812" s="61"/>
      <c r="S8812" s="61"/>
      <c r="T8812" s="61"/>
      <c r="U8812" s="61"/>
      <c r="V8812" s="61"/>
      <c r="W8812" s="61"/>
      <c r="X8812" s="61"/>
      <c r="Y8812" s="61"/>
      <c r="Z8812" s="61"/>
      <c r="AA8812" s="61"/>
      <c r="AB8812" s="61"/>
      <c r="AC8812" s="61"/>
      <c r="AD8812" s="61"/>
      <c r="AE8812" s="61"/>
      <c r="AF8812" s="61"/>
      <c r="AG8812" s="61"/>
      <c r="AH8812" s="61"/>
      <c r="AI8812" s="61"/>
      <c r="AJ8812" s="61"/>
      <c r="AK8812" s="61"/>
      <c r="AL8812" s="61"/>
      <c r="AM8812" s="61"/>
      <c r="AN8812" s="61"/>
      <c r="AO8812" s="61"/>
      <c r="AP8812" s="62"/>
      <c r="AQ8812" s="61"/>
      <c r="AR8812" s="61"/>
      <c r="AS8812" s="61"/>
      <c r="AT8812" s="61"/>
      <c r="AU8812" s="61"/>
      <c r="AV8812" s="61"/>
      <c r="AW8812" s="60"/>
    </row>
    <row r="8813" s="59" customFormat="1" customHeight="1" spans="1:49">
      <c r="A8813" s="60"/>
      <c r="B8813" s="60"/>
      <c r="C8813" s="60"/>
      <c r="D8813" s="60"/>
      <c r="H8813" s="61"/>
      <c r="I8813" s="61"/>
      <c r="J8813" s="61"/>
      <c r="K8813" s="61"/>
      <c r="L8813" s="61"/>
      <c r="M8813" s="61"/>
      <c r="N8813" s="61"/>
      <c r="O8813" s="61"/>
      <c r="P8813" s="61"/>
      <c r="Q8813" s="61"/>
      <c r="R8813" s="61"/>
      <c r="S8813" s="61"/>
      <c r="T8813" s="61"/>
      <c r="U8813" s="61"/>
      <c r="V8813" s="61"/>
      <c r="W8813" s="61"/>
      <c r="X8813" s="61"/>
      <c r="Y8813" s="61"/>
      <c r="Z8813" s="61"/>
      <c r="AA8813" s="61"/>
      <c r="AB8813" s="61"/>
      <c r="AC8813" s="61"/>
      <c r="AD8813" s="61"/>
      <c r="AE8813" s="61"/>
      <c r="AF8813" s="61"/>
      <c r="AG8813" s="61"/>
      <c r="AH8813" s="61"/>
      <c r="AI8813" s="61"/>
      <c r="AJ8813" s="61"/>
      <c r="AK8813" s="61"/>
      <c r="AL8813" s="61"/>
      <c r="AM8813" s="61"/>
      <c r="AN8813" s="61"/>
      <c r="AO8813" s="61"/>
      <c r="AP8813" s="62"/>
      <c r="AQ8813" s="61"/>
      <c r="AR8813" s="61"/>
      <c r="AS8813" s="61"/>
      <c r="AT8813" s="61"/>
      <c r="AU8813" s="61"/>
      <c r="AV8813" s="61"/>
      <c r="AW8813" s="60"/>
    </row>
    <row r="8814" s="59" customFormat="1" customHeight="1" spans="1:49">
      <c r="A8814" s="60"/>
      <c r="B8814" s="60"/>
      <c r="C8814" s="60"/>
      <c r="D8814" s="60"/>
      <c r="H8814" s="61"/>
      <c r="I8814" s="61"/>
      <c r="J8814" s="61"/>
      <c r="K8814" s="61"/>
      <c r="L8814" s="61"/>
      <c r="M8814" s="61"/>
      <c r="N8814" s="61"/>
      <c r="O8814" s="61"/>
      <c r="P8814" s="61"/>
      <c r="Q8814" s="61"/>
      <c r="R8814" s="61"/>
      <c r="S8814" s="61"/>
      <c r="T8814" s="61"/>
      <c r="U8814" s="61"/>
      <c r="V8814" s="61"/>
      <c r="W8814" s="61"/>
      <c r="X8814" s="61"/>
      <c r="Y8814" s="61"/>
      <c r="Z8814" s="61"/>
      <c r="AA8814" s="61"/>
      <c r="AB8814" s="61"/>
      <c r="AC8814" s="61"/>
      <c r="AD8814" s="61"/>
      <c r="AE8814" s="61"/>
      <c r="AF8814" s="61"/>
      <c r="AG8814" s="61"/>
      <c r="AH8814" s="61"/>
      <c r="AI8814" s="61"/>
      <c r="AJ8814" s="61"/>
      <c r="AK8814" s="61"/>
      <c r="AL8814" s="61"/>
      <c r="AM8814" s="61"/>
      <c r="AN8814" s="61"/>
      <c r="AO8814" s="61"/>
      <c r="AP8814" s="62"/>
      <c r="AQ8814" s="61"/>
      <c r="AR8814" s="61"/>
      <c r="AS8814" s="61"/>
      <c r="AT8814" s="61"/>
      <c r="AU8814" s="61"/>
      <c r="AV8814" s="61"/>
      <c r="AW8814" s="60"/>
    </row>
    <row r="8815" s="59" customFormat="1" customHeight="1" spans="1:49">
      <c r="A8815" s="60"/>
      <c r="B8815" s="60"/>
      <c r="C8815" s="60"/>
      <c r="D8815" s="60"/>
      <c r="H8815" s="61"/>
      <c r="I8815" s="61"/>
      <c r="J8815" s="61"/>
      <c r="K8815" s="61"/>
      <c r="L8815" s="61"/>
      <c r="M8815" s="61"/>
      <c r="N8815" s="61"/>
      <c r="O8815" s="61"/>
      <c r="P8815" s="61"/>
      <c r="Q8815" s="61"/>
      <c r="R8815" s="61"/>
      <c r="S8815" s="61"/>
      <c r="T8815" s="61"/>
      <c r="U8815" s="61"/>
      <c r="V8815" s="61"/>
      <c r="W8815" s="61"/>
      <c r="X8815" s="61"/>
      <c r="Y8815" s="61"/>
      <c r="Z8815" s="61"/>
      <c r="AA8815" s="61"/>
      <c r="AB8815" s="61"/>
      <c r="AC8815" s="61"/>
      <c r="AD8815" s="61"/>
      <c r="AE8815" s="61"/>
      <c r="AF8815" s="61"/>
      <c r="AG8815" s="61"/>
      <c r="AH8815" s="61"/>
      <c r="AI8815" s="61"/>
      <c r="AJ8815" s="61"/>
      <c r="AK8815" s="61"/>
      <c r="AL8815" s="61"/>
      <c r="AM8815" s="61"/>
      <c r="AN8815" s="61"/>
      <c r="AO8815" s="61"/>
      <c r="AP8815" s="62"/>
      <c r="AQ8815" s="61"/>
      <c r="AR8815" s="61"/>
      <c r="AS8815" s="61"/>
      <c r="AT8815" s="61"/>
      <c r="AU8815" s="61"/>
      <c r="AV8815" s="61"/>
      <c r="AW8815" s="60"/>
    </row>
    <row r="8816" s="59" customFormat="1" customHeight="1" spans="1:49">
      <c r="A8816" s="60"/>
      <c r="B8816" s="60"/>
      <c r="C8816" s="60"/>
      <c r="D8816" s="60"/>
      <c r="H8816" s="61"/>
      <c r="I8816" s="61"/>
      <c r="J8816" s="61"/>
      <c r="K8816" s="61"/>
      <c r="L8816" s="61"/>
      <c r="M8816" s="61"/>
      <c r="N8816" s="61"/>
      <c r="O8816" s="61"/>
      <c r="P8816" s="61"/>
      <c r="Q8816" s="61"/>
      <c r="R8816" s="61"/>
      <c r="S8816" s="61"/>
      <c r="T8816" s="61"/>
      <c r="U8816" s="61"/>
      <c r="V8816" s="61"/>
      <c r="W8816" s="61"/>
      <c r="X8816" s="61"/>
      <c r="Y8816" s="61"/>
      <c r="Z8816" s="61"/>
      <c r="AA8816" s="61"/>
      <c r="AB8816" s="61"/>
      <c r="AC8816" s="61"/>
      <c r="AD8816" s="61"/>
      <c r="AE8816" s="61"/>
      <c r="AF8816" s="61"/>
      <c r="AG8816" s="61"/>
      <c r="AH8816" s="61"/>
      <c r="AI8816" s="61"/>
      <c r="AJ8816" s="61"/>
      <c r="AK8816" s="61"/>
      <c r="AL8816" s="61"/>
      <c r="AM8816" s="61"/>
      <c r="AN8816" s="61"/>
      <c r="AO8816" s="61"/>
      <c r="AP8816" s="62"/>
      <c r="AQ8816" s="61"/>
      <c r="AR8816" s="61"/>
      <c r="AS8816" s="61"/>
      <c r="AT8816" s="61"/>
      <c r="AU8816" s="61"/>
      <c r="AV8816" s="61"/>
      <c r="AW8816" s="60"/>
    </row>
    <row r="8817" s="59" customFormat="1" customHeight="1" spans="1:49">
      <c r="A8817" s="60"/>
      <c r="B8817" s="60"/>
      <c r="C8817" s="60"/>
      <c r="D8817" s="60"/>
      <c r="H8817" s="61"/>
      <c r="I8817" s="61"/>
      <c r="J8817" s="61"/>
      <c r="K8817" s="61"/>
      <c r="L8817" s="61"/>
      <c r="M8817" s="61"/>
      <c r="N8817" s="61"/>
      <c r="O8817" s="61"/>
      <c r="P8817" s="61"/>
      <c r="Q8817" s="61"/>
      <c r="R8817" s="61"/>
      <c r="S8817" s="61"/>
      <c r="T8817" s="61"/>
      <c r="U8817" s="61"/>
      <c r="V8817" s="61"/>
      <c r="W8817" s="61"/>
      <c r="X8817" s="61"/>
      <c r="Y8817" s="61"/>
      <c r="Z8817" s="61"/>
      <c r="AA8817" s="61"/>
      <c r="AB8817" s="61"/>
      <c r="AC8817" s="61"/>
      <c r="AD8817" s="61"/>
      <c r="AE8817" s="61"/>
      <c r="AF8817" s="61"/>
      <c r="AG8817" s="61"/>
      <c r="AH8817" s="61"/>
      <c r="AI8817" s="61"/>
      <c r="AJ8817" s="61"/>
      <c r="AK8817" s="61"/>
      <c r="AL8817" s="61"/>
      <c r="AM8817" s="61"/>
      <c r="AN8817" s="61"/>
      <c r="AO8817" s="61"/>
      <c r="AP8817" s="62"/>
      <c r="AQ8817" s="61"/>
      <c r="AR8817" s="61"/>
      <c r="AS8817" s="61"/>
      <c r="AT8817" s="61"/>
      <c r="AU8817" s="61"/>
      <c r="AV8817" s="61"/>
      <c r="AW8817" s="60"/>
    </row>
    <row r="8818" s="59" customFormat="1" customHeight="1" spans="1:49">
      <c r="A8818" s="60"/>
      <c r="B8818" s="60"/>
      <c r="C8818" s="60"/>
      <c r="D8818" s="60"/>
      <c r="H8818" s="61"/>
      <c r="I8818" s="61"/>
      <c r="J8818" s="61"/>
      <c r="K8818" s="61"/>
      <c r="L8818" s="61"/>
      <c r="M8818" s="61"/>
      <c r="N8818" s="61"/>
      <c r="O8818" s="61"/>
      <c r="P8818" s="61"/>
      <c r="Q8818" s="61"/>
      <c r="R8818" s="61"/>
      <c r="S8818" s="61"/>
      <c r="T8818" s="61"/>
      <c r="U8818" s="61"/>
      <c r="V8818" s="61"/>
      <c r="W8818" s="61"/>
      <c r="X8818" s="61"/>
      <c r="Y8818" s="61"/>
      <c r="Z8818" s="61"/>
      <c r="AA8818" s="61"/>
      <c r="AB8818" s="61"/>
      <c r="AC8818" s="61"/>
      <c r="AD8818" s="61"/>
      <c r="AE8818" s="61"/>
      <c r="AF8818" s="61"/>
      <c r="AG8818" s="61"/>
      <c r="AH8818" s="61"/>
      <c r="AI8818" s="61"/>
      <c r="AJ8818" s="61"/>
      <c r="AK8818" s="61"/>
      <c r="AL8818" s="61"/>
      <c r="AM8818" s="61"/>
      <c r="AN8818" s="61"/>
      <c r="AO8818" s="61"/>
      <c r="AP8818" s="62"/>
      <c r="AQ8818" s="61"/>
      <c r="AR8818" s="61"/>
      <c r="AS8818" s="61"/>
      <c r="AT8818" s="61"/>
      <c r="AU8818" s="61"/>
      <c r="AV8818" s="61"/>
      <c r="AW8818" s="60"/>
    </row>
    <row r="8819" s="59" customFormat="1" customHeight="1" spans="1:49">
      <c r="A8819" s="60"/>
      <c r="B8819" s="60"/>
      <c r="C8819" s="60"/>
      <c r="D8819" s="60"/>
      <c r="H8819" s="61"/>
      <c r="I8819" s="61"/>
      <c r="J8819" s="61"/>
      <c r="K8819" s="61"/>
      <c r="L8819" s="61"/>
      <c r="M8819" s="61"/>
      <c r="N8819" s="61"/>
      <c r="O8819" s="61"/>
      <c r="P8819" s="61"/>
      <c r="Q8819" s="61"/>
      <c r="R8819" s="61"/>
      <c r="S8819" s="61"/>
      <c r="T8819" s="61"/>
      <c r="U8819" s="61"/>
      <c r="V8819" s="61"/>
      <c r="W8819" s="61"/>
      <c r="X8819" s="61"/>
      <c r="Y8819" s="61"/>
      <c r="Z8819" s="61"/>
      <c r="AA8819" s="61"/>
      <c r="AB8819" s="61"/>
      <c r="AC8819" s="61"/>
      <c r="AD8819" s="61"/>
      <c r="AE8819" s="61"/>
      <c r="AF8819" s="61"/>
      <c r="AG8819" s="61"/>
      <c r="AH8819" s="61"/>
      <c r="AI8819" s="61"/>
      <c r="AJ8819" s="61"/>
      <c r="AK8819" s="61"/>
      <c r="AL8819" s="61"/>
      <c r="AM8819" s="61"/>
      <c r="AN8819" s="61"/>
      <c r="AO8819" s="61"/>
      <c r="AP8819" s="62"/>
      <c r="AQ8819" s="61"/>
      <c r="AR8819" s="61"/>
      <c r="AS8819" s="61"/>
      <c r="AT8819" s="61"/>
      <c r="AU8819" s="61"/>
      <c r="AV8819" s="61"/>
      <c r="AW8819" s="60"/>
    </row>
    <row r="8820" s="59" customFormat="1" customHeight="1" spans="1:49">
      <c r="A8820" s="60"/>
      <c r="B8820" s="60"/>
      <c r="C8820" s="60"/>
      <c r="D8820" s="60"/>
      <c r="H8820" s="61"/>
      <c r="I8820" s="61"/>
      <c r="J8820" s="61"/>
      <c r="K8820" s="61"/>
      <c r="L8820" s="61"/>
      <c r="M8820" s="61"/>
      <c r="N8820" s="61"/>
      <c r="O8820" s="61"/>
      <c r="P8820" s="61"/>
      <c r="Q8820" s="61"/>
      <c r="R8820" s="61"/>
      <c r="S8820" s="61"/>
      <c r="T8820" s="61"/>
      <c r="U8820" s="61"/>
      <c r="V8820" s="61"/>
      <c r="W8820" s="61"/>
      <c r="X8820" s="61"/>
      <c r="Y8820" s="61"/>
      <c r="Z8820" s="61"/>
      <c r="AA8820" s="61"/>
      <c r="AB8820" s="61"/>
      <c r="AC8820" s="61"/>
      <c r="AD8820" s="61"/>
      <c r="AE8820" s="61"/>
      <c r="AF8820" s="61"/>
      <c r="AG8820" s="61"/>
      <c r="AH8820" s="61"/>
      <c r="AI8820" s="61"/>
      <c r="AJ8820" s="61"/>
      <c r="AK8820" s="61"/>
      <c r="AL8820" s="61"/>
      <c r="AM8820" s="61"/>
      <c r="AN8820" s="61"/>
      <c r="AO8820" s="61"/>
      <c r="AP8820" s="62"/>
      <c r="AQ8820" s="61"/>
      <c r="AR8820" s="61"/>
      <c r="AS8820" s="61"/>
      <c r="AT8820" s="61"/>
      <c r="AU8820" s="61"/>
      <c r="AV8820" s="61"/>
      <c r="AW8820" s="60"/>
    </row>
    <row r="8821" s="59" customFormat="1" customHeight="1" spans="1:49">
      <c r="A8821" s="60"/>
      <c r="B8821" s="60"/>
      <c r="C8821" s="60"/>
      <c r="D8821" s="60"/>
      <c r="H8821" s="61"/>
      <c r="I8821" s="61"/>
      <c r="J8821" s="61"/>
      <c r="K8821" s="61"/>
      <c r="L8821" s="61"/>
      <c r="M8821" s="61"/>
      <c r="N8821" s="61"/>
      <c r="O8821" s="61"/>
      <c r="P8821" s="61"/>
      <c r="Q8821" s="61"/>
      <c r="R8821" s="61"/>
      <c r="S8821" s="61"/>
      <c r="T8821" s="61"/>
      <c r="U8821" s="61"/>
      <c r="V8821" s="61"/>
      <c r="W8821" s="61"/>
      <c r="X8821" s="61"/>
      <c r="Y8821" s="61"/>
      <c r="Z8821" s="61"/>
      <c r="AA8821" s="61"/>
      <c r="AB8821" s="61"/>
      <c r="AC8821" s="61"/>
      <c r="AD8821" s="61"/>
      <c r="AE8821" s="61"/>
      <c r="AF8821" s="61"/>
      <c r="AG8821" s="61"/>
      <c r="AH8821" s="61"/>
      <c r="AI8821" s="61"/>
      <c r="AJ8821" s="61"/>
      <c r="AK8821" s="61"/>
      <c r="AL8821" s="61"/>
      <c r="AM8821" s="61"/>
      <c r="AN8821" s="61"/>
      <c r="AO8821" s="61"/>
      <c r="AP8821" s="62"/>
      <c r="AQ8821" s="61"/>
      <c r="AR8821" s="61"/>
      <c r="AS8821" s="61"/>
      <c r="AT8821" s="61"/>
      <c r="AU8821" s="61"/>
      <c r="AV8821" s="61"/>
      <c r="AW8821" s="60"/>
    </row>
    <row r="8822" s="59" customFormat="1" customHeight="1" spans="1:49">
      <c r="A8822" s="60"/>
      <c r="B8822" s="60"/>
      <c r="C8822" s="60"/>
      <c r="D8822" s="60"/>
      <c r="H8822" s="61"/>
      <c r="I8822" s="61"/>
      <c r="J8822" s="61"/>
      <c r="K8822" s="61"/>
      <c r="L8822" s="61"/>
      <c r="M8822" s="61"/>
      <c r="N8822" s="61"/>
      <c r="O8822" s="61"/>
      <c r="P8822" s="61"/>
      <c r="Q8822" s="61"/>
      <c r="R8822" s="61"/>
      <c r="S8822" s="61"/>
      <c r="T8822" s="61"/>
      <c r="U8822" s="61"/>
      <c r="V8822" s="61"/>
      <c r="W8822" s="61"/>
      <c r="X8822" s="61"/>
      <c r="Y8822" s="61"/>
      <c r="Z8822" s="61"/>
      <c r="AA8822" s="61"/>
      <c r="AB8822" s="61"/>
      <c r="AC8822" s="61"/>
      <c r="AD8822" s="61"/>
      <c r="AE8822" s="61"/>
      <c r="AF8822" s="61"/>
      <c r="AG8822" s="61"/>
      <c r="AH8822" s="61"/>
      <c r="AI8822" s="61"/>
      <c r="AJ8822" s="61"/>
      <c r="AK8822" s="61"/>
      <c r="AL8822" s="61"/>
      <c r="AM8822" s="61"/>
      <c r="AN8822" s="61"/>
      <c r="AO8822" s="61"/>
      <c r="AP8822" s="62"/>
      <c r="AQ8822" s="61"/>
      <c r="AR8822" s="61"/>
      <c r="AS8822" s="61"/>
      <c r="AT8822" s="61"/>
      <c r="AU8822" s="61"/>
      <c r="AV8822" s="61"/>
      <c r="AW8822" s="60"/>
    </row>
    <row r="8823" s="59" customFormat="1" customHeight="1" spans="1:49">
      <c r="A8823" s="60"/>
      <c r="B8823" s="60"/>
      <c r="C8823" s="60"/>
      <c r="D8823" s="60"/>
      <c r="H8823" s="61"/>
      <c r="I8823" s="61"/>
      <c r="J8823" s="61"/>
      <c r="K8823" s="61"/>
      <c r="L8823" s="61"/>
      <c r="M8823" s="61"/>
      <c r="N8823" s="61"/>
      <c r="O8823" s="61"/>
      <c r="P8823" s="61"/>
      <c r="Q8823" s="61"/>
      <c r="R8823" s="61"/>
      <c r="S8823" s="61"/>
      <c r="T8823" s="61"/>
      <c r="U8823" s="61"/>
      <c r="V8823" s="61"/>
      <c r="W8823" s="61"/>
      <c r="X8823" s="61"/>
      <c r="Y8823" s="61"/>
      <c r="Z8823" s="61"/>
      <c r="AA8823" s="61"/>
      <c r="AB8823" s="61"/>
      <c r="AC8823" s="61"/>
      <c r="AD8823" s="61"/>
      <c r="AE8823" s="61"/>
      <c r="AF8823" s="61"/>
      <c r="AG8823" s="61"/>
      <c r="AH8823" s="61"/>
      <c r="AI8823" s="61"/>
      <c r="AJ8823" s="61"/>
      <c r="AK8823" s="61"/>
      <c r="AL8823" s="61"/>
      <c r="AM8823" s="61"/>
      <c r="AN8823" s="61"/>
      <c r="AO8823" s="61"/>
      <c r="AP8823" s="62"/>
      <c r="AQ8823" s="61"/>
      <c r="AR8823" s="61"/>
      <c r="AS8823" s="61"/>
      <c r="AT8823" s="61"/>
      <c r="AU8823" s="61"/>
      <c r="AV8823" s="61"/>
      <c r="AW8823" s="60"/>
    </row>
    <row r="8824" s="59" customFormat="1" customHeight="1" spans="1:49">
      <c r="A8824" s="60"/>
      <c r="B8824" s="60"/>
      <c r="C8824" s="60"/>
      <c r="D8824" s="60"/>
      <c r="H8824" s="61"/>
      <c r="I8824" s="61"/>
      <c r="J8824" s="61"/>
      <c r="K8824" s="61"/>
      <c r="L8824" s="61"/>
      <c r="M8824" s="61"/>
      <c r="N8824" s="61"/>
      <c r="O8824" s="61"/>
      <c r="P8824" s="61"/>
      <c r="Q8824" s="61"/>
      <c r="R8824" s="61"/>
      <c r="S8824" s="61"/>
      <c r="T8824" s="61"/>
      <c r="U8824" s="61"/>
      <c r="V8824" s="61"/>
      <c r="W8824" s="61"/>
      <c r="X8824" s="61"/>
      <c r="Y8824" s="61"/>
      <c r="Z8824" s="61"/>
      <c r="AA8824" s="61"/>
      <c r="AB8824" s="61"/>
      <c r="AC8824" s="61"/>
      <c r="AD8824" s="61"/>
      <c r="AE8824" s="61"/>
      <c r="AF8824" s="61"/>
      <c r="AG8824" s="61"/>
      <c r="AH8824" s="61"/>
      <c r="AI8824" s="61"/>
      <c r="AJ8824" s="61"/>
      <c r="AK8824" s="61"/>
      <c r="AL8824" s="61"/>
      <c r="AM8824" s="61"/>
      <c r="AN8824" s="61"/>
      <c r="AO8824" s="61"/>
      <c r="AP8824" s="62"/>
      <c r="AQ8824" s="61"/>
      <c r="AR8824" s="61"/>
      <c r="AS8824" s="61"/>
      <c r="AT8824" s="61"/>
      <c r="AU8824" s="61"/>
      <c r="AV8824" s="61"/>
      <c r="AW8824" s="60"/>
    </row>
    <row r="8825" s="59" customFormat="1" customHeight="1" spans="1:49">
      <c r="A8825" s="60"/>
      <c r="B8825" s="60"/>
      <c r="C8825" s="60"/>
      <c r="D8825" s="60"/>
      <c r="H8825" s="61"/>
      <c r="I8825" s="61"/>
      <c r="J8825" s="61"/>
      <c r="K8825" s="61"/>
      <c r="L8825" s="61"/>
      <c r="M8825" s="61"/>
      <c r="N8825" s="61"/>
      <c r="O8825" s="61"/>
      <c r="P8825" s="61"/>
      <c r="Q8825" s="61"/>
      <c r="R8825" s="61"/>
      <c r="S8825" s="61"/>
      <c r="T8825" s="61"/>
      <c r="U8825" s="61"/>
      <c r="V8825" s="61"/>
      <c r="W8825" s="61"/>
      <c r="X8825" s="61"/>
      <c r="Y8825" s="61"/>
      <c r="Z8825" s="61"/>
      <c r="AA8825" s="61"/>
      <c r="AB8825" s="61"/>
      <c r="AC8825" s="61"/>
      <c r="AD8825" s="61"/>
      <c r="AE8825" s="61"/>
      <c r="AF8825" s="61"/>
      <c r="AG8825" s="61"/>
      <c r="AH8825" s="61"/>
      <c r="AI8825" s="61"/>
      <c r="AJ8825" s="61"/>
      <c r="AK8825" s="61"/>
      <c r="AL8825" s="61"/>
      <c r="AM8825" s="61"/>
      <c r="AN8825" s="61"/>
      <c r="AO8825" s="61"/>
      <c r="AP8825" s="62"/>
      <c r="AQ8825" s="61"/>
      <c r="AR8825" s="61"/>
      <c r="AS8825" s="61"/>
      <c r="AT8825" s="61"/>
      <c r="AU8825" s="61"/>
      <c r="AV8825" s="61"/>
      <c r="AW8825" s="60"/>
    </row>
    <row r="8826" s="59" customFormat="1" customHeight="1" spans="1:49">
      <c r="A8826" s="60"/>
      <c r="B8826" s="60"/>
      <c r="C8826" s="60"/>
      <c r="D8826" s="60"/>
      <c r="H8826" s="61"/>
      <c r="I8826" s="61"/>
      <c r="J8826" s="61"/>
      <c r="K8826" s="61"/>
      <c r="L8826" s="61"/>
      <c r="M8826" s="61"/>
      <c r="N8826" s="61"/>
      <c r="O8826" s="61"/>
      <c r="P8826" s="61"/>
      <c r="Q8826" s="61"/>
      <c r="R8826" s="61"/>
      <c r="S8826" s="61"/>
      <c r="T8826" s="61"/>
      <c r="U8826" s="61"/>
      <c r="V8826" s="61"/>
      <c r="W8826" s="61"/>
      <c r="X8826" s="61"/>
      <c r="Y8826" s="61"/>
      <c r="Z8826" s="61"/>
      <c r="AA8826" s="61"/>
      <c r="AB8826" s="61"/>
      <c r="AC8826" s="61"/>
      <c r="AD8826" s="61"/>
      <c r="AE8826" s="61"/>
      <c r="AF8826" s="61"/>
      <c r="AG8826" s="61"/>
      <c r="AH8826" s="61"/>
      <c r="AI8826" s="61"/>
      <c r="AJ8826" s="61"/>
      <c r="AK8826" s="61"/>
      <c r="AL8826" s="61"/>
      <c r="AM8826" s="61"/>
      <c r="AN8826" s="61"/>
      <c r="AO8826" s="61"/>
      <c r="AP8826" s="62"/>
      <c r="AQ8826" s="61"/>
      <c r="AR8826" s="61"/>
      <c r="AS8826" s="61"/>
      <c r="AT8826" s="61"/>
      <c r="AU8826" s="61"/>
      <c r="AV8826" s="61"/>
      <c r="AW8826" s="60"/>
    </row>
    <row r="8827" s="59" customFormat="1" customHeight="1" spans="1:49">
      <c r="A8827" s="60"/>
      <c r="B8827" s="60"/>
      <c r="C8827" s="60"/>
      <c r="D8827" s="60"/>
      <c r="H8827" s="61"/>
      <c r="I8827" s="61"/>
      <c r="J8827" s="61"/>
      <c r="K8827" s="61"/>
      <c r="L8827" s="61"/>
      <c r="M8827" s="61"/>
      <c r="N8827" s="61"/>
      <c r="O8827" s="61"/>
      <c r="P8827" s="61"/>
      <c r="Q8827" s="61"/>
      <c r="R8827" s="61"/>
      <c r="S8827" s="61"/>
      <c r="T8827" s="61"/>
      <c r="U8827" s="61"/>
      <c r="V8827" s="61"/>
      <c r="W8827" s="61"/>
      <c r="X8827" s="61"/>
      <c r="Y8827" s="61"/>
      <c r="Z8827" s="61"/>
      <c r="AA8827" s="61"/>
      <c r="AB8827" s="61"/>
      <c r="AC8827" s="61"/>
      <c r="AD8827" s="61"/>
      <c r="AE8827" s="61"/>
      <c r="AF8827" s="61"/>
      <c r="AG8827" s="61"/>
      <c r="AH8827" s="61"/>
      <c r="AI8827" s="61"/>
      <c r="AJ8827" s="61"/>
      <c r="AK8827" s="61"/>
      <c r="AL8827" s="61"/>
      <c r="AM8827" s="61"/>
      <c r="AN8827" s="61"/>
      <c r="AO8827" s="61"/>
      <c r="AP8827" s="62"/>
      <c r="AQ8827" s="61"/>
      <c r="AR8827" s="61"/>
      <c r="AS8827" s="61"/>
      <c r="AT8827" s="61"/>
      <c r="AU8827" s="61"/>
      <c r="AV8827" s="61"/>
      <c r="AW8827" s="60"/>
    </row>
    <row r="8828" s="59" customFormat="1" customHeight="1" spans="1:49">
      <c r="A8828" s="60"/>
      <c r="B8828" s="60"/>
      <c r="C8828" s="60"/>
      <c r="D8828" s="60"/>
      <c r="H8828" s="61"/>
      <c r="I8828" s="61"/>
      <c r="J8828" s="61"/>
      <c r="K8828" s="61"/>
      <c r="L8828" s="61"/>
      <c r="M8828" s="61"/>
      <c r="N8828" s="61"/>
      <c r="O8828" s="61"/>
      <c r="P8828" s="61"/>
      <c r="Q8828" s="61"/>
      <c r="R8828" s="61"/>
      <c r="S8828" s="61"/>
      <c r="T8828" s="61"/>
      <c r="U8828" s="61"/>
      <c r="V8828" s="61"/>
      <c r="W8828" s="61"/>
      <c r="X8828" s="61"/>
      <c r="Y8828" s="61"/>
      <c r="Z8828" s="61"/>
      <c r="AA8828" s="61"/>
      <c r="AB8828" s="61"/>
      <c r="AC8828" s="61"/>
      <c r="AD8828" s="61"/>
      <c r="AE8828" s="61"/>
      <c r="AF8828" s="61"/>
      <c r="AG8828" s="61"/>
      <c r="AH8828" s="61"/>
      <c r="AI8828" s="61"/>
      <c r="AJ8828" s="61"/>
      <c r="AK8828" s="61"/>
      <c r="AL8828" s="61"/>
      <c r="AM8828" s="61"/>
      <c r="AN8828" s="61"/>
      <c r="AO8828" s="61"/>
      <c r="AP8828" s="62"/>
      <c r="AQ8828" s="61"/>
      <c r="AR8828" s="61"/>
      <c r="AS8828" s="61"/>
      <c r="AT8828" s="61"/>
      <c r="AU8828" s="61"/>
      <c r="AV8828" s="61"/>
      <c r="AW8828" s="60"/>
    </row>
    <row r="8829" s="59" customFormat="1" customHeight="1" spans="1:49">
      <c r="A8829" s="60"/>
      <c r="B8829" s="60"/>
      <c r="C8829" s="60"/>
      <c r="D8829" s="60"/>
      <c r="H8829" s="61"/>
      <c r="I8829" s="61"/>
      <c r="J8829" s="61"/>
      <c r="K8829" s="61"/>
      <c r="L8829" s="61"/>
      <c r="M8829" s="61"/>
      <c r="N8829" s="61"/>
      <c r="O8829" s="61"/>
      <c r="P8829" s="61"/>
      <c r="Q8829" s="61"/>
      <c r="R8829" s="61"/>
      <c r="S8829" s="61"/>
      <c r="T8829" s="61"/>
      <c r="U8829" s="61"/>
      <c r="V8829" s="61"/>
      <c r="W8829" s="61"/>
      <c r="X8829" s="61"/>
      <c r="Y8829" s="61"/>
      <c r="Z8829" s="61"/>
      <c r="AA8829" s="61"/>
      <c r="AB8829" s="61"/>
      <c r="AC8829" s="61"/>
      <c r="AD8829" s="61"/>
      <c r="AE8829" s="61"/>
      <c r="AF8829" s="61"/>
      <c r="AG8829" s="61"/>
      <c r="AH8829" s="61"/>
      <c r="AI8829" s="61"/>
      <c r="AJ8829" s="61"/>
      <c r="AK8829" s="61"/>
      <c r="AL8829" s="61"/>
      <c r="AM8829" s="61"/>
      <c r="AN8829" s="61"/>
      <c r="AO8829" s="61"/>
      <c r="AP8829" s="62"/>
      <c r="AQ8829" s="61"/>
      <c r="AR8829" s="61"/>
      <c r="AS8829" s="61"/>
      <c r="AT8829" s="61"/>
      <c r="AU8829" s="61"/>
      <c r="AV8829" s="61"/>
      <c r="AW8829" s="60"/>
    </row>
    <row r="8830" s="59" customFormat="1" customHeight="1" spans="1:49">
      <c r="A8830" s="60"/>
      <c r="B8830" s="60"/>
      <c r="C8830" s="60"/>
      <c r="D8830" s="60"/>
      <c r="H8830" s="61"/>
      <c r="I8830" s="61"/>
      <c r="J8830" s="61"/>
      <c r="K8830" s="61"/>
      <c r="L8830" s="61"/>
      <c r="M8830" s="61"/>
      <c r="N8830" s="61"/>
      <c r="O8830" s="61"/>
      <c r="P8830" s="61"/>
      <c r="Q8830" s="61"/>
      <c r="R8830" s="61"/>
      <c r="S8830" s="61"/>
      <c r="T8830" s="61"/>
      <c r="U8830" s="61"/>
      <c r="V8830" s="61"/>
      <c r="W8830" s="61"/>
      <c r="X8830" s="61"/>
      <c r="Y8830" s="61"/>
      <c r="Z8830" s="61"/>
      <c r="AA8830" s="61"/>
      <c r="AB8830" s="61"/>
      <c r="AC8830" s="61"/>
      <c r="AD8830" s="61"/>
      <c r="AE8830" s="61"/>
      <c r="AF8830" s="61"/>
      <c r="AG8830" s="61"/>
      <c r="AH8830" s="61"/>
      <c r="AI8830" s="61"/>
      <c r="AJ8830" s="61"/>
      <c r="AK8830" s="61"/>
      <c r="AL8830" s="61"/>
      <c r="AM8830" s="61"/>
      <c r="AN8830" s="61"/>
      <c r="AO8830" s="61"/>
      <c r="AP8830" s="62"/>
      <c r="AQ8830" s="61"/>
      <c r="AR8830" s="61"/>
      <c r="AS8830" s="61"/>
      <c r="AT8830" s="61"/>
      <c r="AU8830" s="61"/>
      <c r="AV8830" s="61"/>
      <c r="AW8830" s="60"/>
    </row>
    <row r="8831" s="59" customFormat="1" customHeight="1" spans="1:49">
      <c r="A8831" s="60"/>
      <c r="B8831" s="60"/>
      <c r="C8831" s="60"/>
      <c r="D8831" s="60"/>
      <c r="H8831" s="61"/>
      <c r="I8831" s="61"/>
      <c r="J8831" s="61"/>
      <c r="K8831" s="61"/>
      <c r="L8831" s="61"/>
      <c r="M8831" s="61"/>
      <c r="N8831" s="61"/>
      <c r="O8831" s="61"/>
      <c r="P8831" s="61"/>
      <c r="Q8831" s="61"/>
      <c r="R8831" s="61"/>
      <c r="S8831" s="61"/>
      <c r="T8831" s="61"/>
      <c r="U8831" s="61"/>
      <c r="V8831" s="61"/>
      <c r="W8831" s="61"/>
      <c r="X8831" s="61"/>
      <c r="Y8831" s="61"/>
      <c r="Z8831" s="61"/>
      <c r="AA8831" s="61"/>
      <c r="AB8831" s="61"/>
      <c r="AC8831" s="61"/>
      <c r="AD8831" s="61"/>
      <c r="AE8831" s="61"/>
      <c r="AF8831" s="61"/>
      <c r="AG8831" s="61"/>
      <c r="AH8831" s="61"/>
      <c r="AI8831" s="61"/>
      <c r="AJ8831" s="61"/>
      <c r="AK8831" s="61"/>
      <c r="AL8831" s="61"/>
      <c r="AM8831" s="61"/>
      <c r="AN8831" s="61"/>
      <c r="AO8831" s="61"/>
      <c r="AP8831" s="62"/>
      <c r="AQ8831" s="61"/>
      <c r="AR8831" s="61"/>
      <c r="AS8831" s="61"/>
      <c r="AT8831" s="61"/>
      <c r="AU8831" s="61"/>
      <c r="AV8831" s="61"/>
      <c r="AW8831" s="60"/>
    </row>
    <row r="8832" s="59" customFormat="1" customHeight="1" spans="1:49">
      <c r="A8832" s="60"/>
      <c r="B8832" s="60"/>
      <c r="C8832" s="60"/>
      <c r="D8832" s="60"/>
      <c r="H8832" s="61"/>
      <c r="I8832" s="61"/>
      <c r="J8832" s="61"/>
      <c r="K8832" s="61"/>
      <c r="L8832" s="61"/>
      <c r="M8832" s="61"/>
      <c r="N8832" s="61"/>
      <c r="O8832" s="61"/>
      <c r="P8832" s="61"/>
      <c r="Q8832" s="61"/>
      <c r="R8832" s="61"/>
      <c r="S8832" s="61"/>
      <c r="T8832" s="61"/>
      <c r="U8832" s="61"/>
      <c r="V8832" s="61"/>
      <c r="W8832" s="61"/>
      <c r="X8832" s="61"/>
      <c r="Y8832" s="61"/>
      <c r="Z8832" s="61"/>
      <c r="AA8832" s="61"/>
      <c r="AB8832" s="61"/>
      <c r="AC8832" s="61"/>
      <c r="AD8832" s="61"/>
      <c r="AE8832" s="61"/>
      <c r="AF8832" s="61"/>
      <c r="AG8832" s="61"/>
      <c r="AH8832" s="61"/>
      <c r="AI8832" s="61"/>
      <c r="AJ8832" s="61"/>
      <c r="AK8832" s="61"/>
      <c r="AL8832" s="61"/>
      <c r="AM8832" s="61"/>
      <c r="AN8832" s="61"/>
      <c r="AO8832" s="61"/>
      <c r="AP8832" s="62"/>
      <c r="AQ8832" s="61"/>
      <c r="AR8832" s="61"/>
      <c r="AS8832" s="61"/>
      <c r="AT8832" s="61"/>
      <c r="AU8832" s="61"/>
      <c r="AV8832" s="61"/>
      <c r="AW8832" s="60"/>
    </row>
    <row r="8833" s="59" customFormat="1" customHeight="1" spans="1:49">
      <c r="A8833" s="60"/>
      <c r="B8833" s="60"/>
      <c r="C8833" s="60"/>
      <c r="D8833" s="60"/>
      <c r="H8833" s="61"/>
      <c r="I8833" s="61"/>
      <c r="J8833" s="61"/>
      <c r="K8833" s="61"/>
      <c r="L8833" s="61"/>
      <c r="M8833" s="61"/>
      <c r="N8833" s="61"/>
      <c r="O8833" s="61"/>
      <c r="P8833" s="61"/>
      <c r="Q8833" s="61"/>
      <c r="R8833" s="61"/>
      <c r="S8833" s="61"/>
      <c r="T8833" s="61"/>
      <c r="U8833" s="61"/>
      <c r="V8833" s="61"/>
      <c r="W8833" s="61"/>
      <c r="X8833" s="61"/>
      <c r="Y8833" s="61"/>
      <c r="Z8833" s="61"/>
      <c r="AA8833" s="61"/>
      <c r="AB8833" s="61"/>
      <c r="AC8833" s="61"/>
      <c r="AD8833" s="61"/>
      <c r="AE8833" s="61"/>
      <c r="AF8833" s="61"/>
      <c r="AG8833" s="61"/>
      <c r="AH8833" s="61"/>
      <c r="AI8833" s="61"/>
      <c r="AJ8833" s="61"/>
      <c r="AK8833" s="61"/>
      <c r="AL8833" s="61"/>
      <c r="AM8833" s="61"/>
      <c r="AN8833" s="61"/>
      <c r="AO8833" s="61"/>
      <c r="AP8833" s="62"/>
      <c r="AQ8833" s="61"/>
      <c r="AR8833" s="61"/>
      <c r="AS8833" s="61"/>
      <c r="AT8833" s="61"/>
      <c r="AU8833" s="61"/>
      <c r="AV8833" s="61"/>
      <c r="AW8833" s="60"/>
    </row>
    <row r="8834" s="59" customFormat="1" customHeight="1" spans="1:49">
      <c r="A8834" s="60"/>
      <c r="B8834" s="60"/>
      <c r="C8834" s="60"/>
      <c r="D8834" s="60"/>
      <c r="H8834" s="61"/>
      <c r="I8834" s="61"/>
      <c r="J8834" s="61"/>
      <c r="K8834" s="61"/>
      <c r="L8834" s="61"/>
      <c r="M8834" s="61"/>
      <c r="N8834" s="61"/>
      <c r="O8834" s="61"/>
      <c r="P8834" s="61"/>
      <c r="Q8834" s="61"/>
      <c r="R8834" s="61"/>
      <c r="S8834" s="61"/>
      <c r="T8834" s="61"/>
      <c r="U8834" s="61"/>
      <c r="V8834" s="61"/>
      <c r="W8834" s="61"/>
      <c r="X8834" s="61"/>
      <c r="Y8834" s="61"/>
      <c r="Z8834" s="61"/>
      <c r="AA8834" s="61"/>
      <c r="AB8834" s="61"/>
      <c r="AC8834" s="61"/>
      <c r="AD8834" s="61"/>
      <c r="AE8834" s="61"/>
      <c r="AF8834" s="61"/>
      <c r="AG8834" s="61"/>
      <c r="AH8834" s="61"/>
      <c r="AI8834" s="61"/>
      <c r="AJ8834" s="61"/>
      <c r="AK8834" s="61"/>
      <c r="AL8834" s="61"/>
      <c r="AM8834" s="61"/>
      <c r="AN8834" s="61"/>
      <c r="AO8834" s="61"/>
      <c r="AP8834" s="62"/>
      <c r="AQ8834" s="61"/>
      <c r="AR8834" s="61"/>
      <c r="AS8834" s="61"/>
      <c r="AT8834" s="61"/>
      <c r="AU8834" s="61"/>
      <c r="AV8834" s="61"/>
      <c r="AW8834" s="60"/>
    </row>
    <row r="8835" s="59" customFormat="1" customHeight="1" spans="1:49">
      <c r="A8835" s="60"/>
      <c r="B8835" s="60"/>
      <c r="C8835" s="60"/>
      <c r="D8835" s="60"/>
      <c r="H8835" s="61"/>
      <c r="I8835" s="61"/>
      <c r="J8835" s="61"/>
      <c r="K8835" s="61"/>
      <c r="L8835" s="61"/>
      <c r="M8835" s="61"/>
      <c r="N8835" s="61"/>
      <c r="O8835" s="61"/>
      <c r="P8835" s="61"/>
      <c r="Q8835" s="61"/>
      <c r="R8835" s="61"/>
      <c r="S8835" s="61"/>
      <c r="T8835" s="61"/>
      <c r="U8835" s="61"/>
      <c r="V8835" s="61"/>
      <c r="W8835" s="61"/>
      <c r="X8835" s="61"/>
      <c r="Y8835" s="61"/>
      <c r="Z8835" s="61"/>
      <c r="AA8835" s="61"/>
      <c r="AB8835" s="61"/>
      <c r="AC8835" s="61"/>
      <c r="AD8835" s="61"/>
      <c r="AE8835" s="61"/>
      <c r="AF8835" s="61"/>
      <c r="AG8835" s="61"/>
      <c r="AH8835" s="61"/>
      <c r="AI8835" s="61"/>
      <c r="AJ8835" s="61"/>
      <c r="AK8835" s="61"/>
      <c r="AL8835" s="61"/>
      <c r="AM8835" s="61"/>
      <c r="AN8835" s="61"/>
      <c r="AO8835" s="61"/>
      <c r="AP8835" s="62"/>
      <c r="AQ8835" s="61"/>
      <c r="AR8835" s="61"/>
      <c r="AS8835" s="61"/>
      <c r="AT8835" s="61"/>
      <c r="AU8835" s="61"/>
      <c r="AV8835" s="61"/>
      <c r="AW8835" s="60"/>
    </row>
    <row r="8836" s="59" customFormat="1" customHeight="1" spans="1:49">
      <c r="A8836" s="60"/>
      <c r="B8836" s="60"/>
      <c r="C8836" s="60"/>
      <c r="D8836" s="60"/>
      <c r="H8836" s="61"/>
      <c r="I8836" s="61"/>
      <c r="J8836" s="61"/>
      <c r="K8836" s="61"/>
      <c r="L8836" s="61"/>
      <c r="M8836" s="61"/>
      <c r="N8836" s="61"/>
      <c r="O8836" s="61"/>
      <c r="P8836" s="61"/>
      <c r="Q8836" s="61"/>
      <c r="R8836" s="61"/>
      <c r="S8836" s="61"/>
      <c r="T8836" s="61"/>
      <c r="U8836" s="61"/>
      <c r="V8836" s="61"/>
      <c r="W8836" s="61"/>
      <c r="X8836" s="61"/>
      <c r="Y8836" s="61"/>
      <c r="Z8836" s="61"/>
      <c r="AA8836" s="61"/>
      <c r="AB8836" s="61"/>
      <c r="AC8836" s="61"/>
      <c r="AD8836" s="61"/>
      <c r="AE8836" s="61"/>
      <c r="AF8836" s="61"/>
      <c r="AG8836" s="61"/>
      <c r="AH8836" s="61"/>
      <c r="AI8836" s="61"/>
      <c r="AJ8836" s="61"/>
      <c r="AK8836" s="61"/>
      <c r="AL8836" s="61"/>
      <c r="AM8836" s="61"/>
      <c r="AN8836" s="61"/>
      <c r="AO8836" s="61"/>
      <c r="AP8836" s="62"/>
      <c r="AQ8836" s="61"/>
      <c r="AR8836" s="61"/>
      <c r="AS8836" s="61"/>
      <c r="AT8836" s="61"/>
      <c r="AU8836" s="61"/>
      <c r="AV8836" s="61"/>
      <c r="AW8836" s="60"/>
    </row>
    <row r="8837" s="59" customFormat="1" customHeight="1" spans="1:49">
      <c r="A8837" s="60"/>
      <c r="B8837" s="60"/>
      <c r="C8837" s="60"/>
      <c r="D8837" s="60"/>
      <c r="H8837" s="61"/>
      <c r="I8837" s="61"/>
      <c r="J8837" s="61"/>
      <c r="K8837" s="61"/>
      <c r="L8837" s="61"/>
      <c r="M8837" s="61"/>
      <c r="N8837" s="61"/>
      <c r="O8837" s="61"/>
      <c r="P8837" s="61"/>
      <c r="Q8837" s="61"/>
      <c r="R8837" s="61"/>
      <c r="S8837" s="61"/>
      <c r="T8837" s="61"/>
      <c r="U8837" s="61"/>
      <c r="V8837" s="61"/>
      <c r="W8837" s="61"/>
      <c r="X8837" s="61"/>
      <c r="Y8837" s="61"/>
      <c r="Z8837" s="61"/>
      <c r="AA8837" s="61"/>
      <c r="AB8837" s="61"/>
      <c r="AC8837" s="61"/>
      <c r="AD8837" s="61"/>
      <c r="AE8837" s="61"/>
      <c r="AF8837" s="61"/>
      <c r="AG8837" s="61"/>
      <c r="AH8837" s="61"/>
      <c r="AI8837" s="61"/>
      <c r="AJ8837" s="61"/>
      <c r="AK8837" s="61"/>
      <c r="AL8837" s="61"/>
      <c r="AM8837" s="61"/>
      <c r="AN8837" s="61"/>
      <c r="AO8837" s="61"/>
      <c r="AP8837" s="62"/>
      <c r="AQ8837" s="61"/>
      <c r="AR8837" s="61"/>
      <c r="AS8837" s="61"/>
      <c r="AT8837" s="61"/>
      <c r="AU8837" s="61"/>
      <c r="AV8837" s="61"/>
      <c r="AW8837" s="60"/>
    </row>
    <row r="8838" s="59" customFormat="1" customHeight="1" spans="1:49">
      <c r="A8838" s="60"/>
      <c r="B8838" s="60"/>
      <c r="C8838" s="60"/>
      <c r="D8838" s="60"/>
      <c r="H8838" s="61"/>
      <c r="I8838" s="61"/>
      <c r="J8838" s="61"/>
      <c r="K8838" s="61"/>
      <c r="L8838" s="61"/>
      <c r="M8838" s="61"/>
      <c r="N8838" s="61"/>
      <c r="O8838" s="61"/>
      <c r="P8838" s="61"/>
      <c r="Q8838" s="61"/>
      <c r="R8838" s="61"/>
      <c r="S8838" s="61"/>
      <c r="T8838" s="61"/>
      <c r="U8838" s="61"/>
      <c r="V8838" s="61"/>
      <c r="W8838" s="61"/>
      <c r="X8838" s="61"/>
      <c r="Y8838" s="61"/>
      <c r="Z8838" s="61"/>
      <c r="AA8838" s="61"/>
      <c r="AB8838" s="61"/>
      <c r="AC8838" s="61"/>
      <c r="AD8838" s="61"/>
      <c r="AE8838" s="61"/>
      <c r="AF8838" s="61"/>
      <c r="AG8838" s="61"/>
      <c r="AH8838" s="61"/>
      <c r="AI8838" s="61"/>
      <c r="AJ8838" s="61"/>
      <c r="AK8838" s="61"/>
      <c r="AL8838" s="61"/>
      <c r="AM8838" s="61"/>
      <c r="AN8838" s="61"/>
      <c r="AO8838" s="61"/>
      <c r="AP8838" s="62"/>
      <c r="AQ8838" s="61"/>
      <c r="AR8838" s="61"/>
      <c r="AS8838" s="61"/>
      <c r="AT8838" s="61"/>
      <c r="AU8838" s="61"/>
      <c r="AV8838" s="61"/>
      <c r="AW8838" s="60"/>
    </row>
    <row r="8839" s="59" customFormat="1" customHeight="1" spans="1:49">
      <c r="A8839" s="60"/>
      <c r="B8839" s="60"/>
      <c r="C8839" s="60"/>
      <c r="D8839" s="60"/>
      <c r="H8839" s="61"/>
      <c r="I8839" s="61"/>
      <c r="J8839" s="61"/>
      <c r="K8839" s="61"/>
      <c r="L8839" s="61"/>
      <c r="M8839" s="61"/>
      <c r="N8839" s="61"/>
      <c r="O8839" s="61"/>
      <c r="P8839" s="61"/>
      <c r="Q8839" s="61"/>
      <c r="R8839" s="61"/>
      <c r="S8839" s="61"/>
      <c r="T8839" s="61"/>
      <c r="U8839" s="61"/>
      <c r="V8839" s="61"/>
      <c r="W8839" s="61"/>
      <c r="X8839" s="61"/>
      <c r="Y8839" s="61"/>
      <c r="Z8839" s="61"/>
      <c r="AA8839" s="61"/>
      <c r="AB8839" s="61"/>
      <c r="AC8839" s="61"/>
      <c r="AD8839" s="61"/>
      <c r="AE8839" s="61"/>
      <c r="AF8839" s="61"/>
      <c r="AG8839" s="61"/>
      <c r="AH8839" s="61"/>
      <c r="AI8839" s="61"/>
      <c r="AJ8839" s="61"/>
      <c r="AK8839" s="61"/>
      <c r="AL8839" s="61"/>
      <c r="AM8839" s="61"/>
      <c r="AN8839" s="61"/>
      <c r="AO8839" s="61"/>
      <c r="AP8839" s="62"/>
      <c r="AQ8839" s="61"/>
      <c r="AR8839" s="61"/>
      <c r="AS8839" s="61"/>
      <c r="AT8839" s="61"/>
      <c r="AU8839" s="61"/>
      <c r="AV8839" s="61"/>
      <c r="AW8839" s="60"/>
    </row>
    <row r="8840" s="59" customFormat="1" customHeight="1" spans="1:49">
      <c r="A8840" s="60"/>
      <c r="B8840" s="60"/>
      <c r="C8840" s="60"/>
      <c r="D8840" s="60"/>
      <c r="H8840" s="61"/>
      <c r="I8840" s="61"/>
      <c r="J8840" s="61"/>
      <c r="K8840" s="61"/>
      <c r="L8840" s="61"/>
      <c r="M8840" s="61"/>
      <c r="N8840" s="61"/>
      <c r="O8840" s="61"/>
      <c r="P8840" s="61"/>
      <c r="Q8840" s="61"/>
      <c r="R8840" s="61"/>
      <c r="S8840" s="61"/>
      <c r="T8840" s="61"/>
      <c r="U8840" s="61"/>
      <c r="V8840" s="61"/>
      <c r="W8840" s="61"/>
      <c r="X8840" s="61"/>
      <c r="Y8840" s="61"/>
      <c r="Z8840" s="61"/>
      <c r="AA8840" s="61"/>
      <c r="AB8840" s="61"/>
      <c r="AC8840" s="61"/>
      <c r="AD8840" s="61"/>
      <c r="AE8840" s="61"/>
      <c r="AF8840" s="61"/>
      <c r="AG8840" s="61"/>
      <c r="AH8840" s="61"/>
      <c r="AI8840" s="61"/>
      <c r="AJ8840" s="61"/>
      <c r="AK8840" s="61"/>
      <c r="AL8840" s="61"/>
      <c r="AM8840" s="61"/>
      <c r="AN8840" s="61"/>
      <c r="AO8840" s="61"/>
      <c r="AP8840" s="62"/>
      <c r="AQ8840" s="61"/>
      <c r="AR8840" s="61"/>
      <c r="AS8840" s="61"/>
      <c r="AT8840" s="61"/>
      <c r="AU8840" s="61"/>
      <c r="AV8840" s="61"/>
      <c r="AW8840" s="60"/>
    </row>
    <row r="8841" s="59" customFormat="1" customHeight="1" spans="1:49">
      <c r="A8841" s="60"/>
      <c r="B8841" s="60"/>
      <c r="C8841" s="60"/>
      <c r="D8841" s="60"/>
      <c r="H8841" s="61"/>
      <c r="I8841" s="61"/>
      <c r="J8841" s="61"/>
      <c r="K8841" s="61"/>
      <c r="L8841" s="61"/>
      <c r="M8841" s="61"/>
      <c r="N8841" s="61"/>
      <c r="O8841" s="61"/>
      <c r="P8841" s="61"/>
      <c r="Q8841" s="61"/>
      <c r="R8841" s="61"/>
      <c r="S8841" s="61"/>
      <c r="T8841" s="61"/>
      <c r="U8841" s="61"/>
      <c r="V8841" s="61"/>
      <c r="W8841" s="61"/>
      <c r="X8841" s="61"/>
      <c r="Y8841" s="61"/>
      <c r="Z8841" s="61"/>
      <c r="AA8841" s="61"/>
      <c r="AB8841" s="61"/>
      <c r="AC8841" s="61"/>
      <c r="AD8841" s="61"/>
      <c r="AE8841" s="61"/>
      <c r="AF8841" s="61"/>
      <c r="AG8841" s="61"/>
      <c r="AH8841" s="61"/>
      <c r="AI8841" s="61"/>
      <c r="AJ8841" s="61"/>
      <c r="AK8841" s="61"/>
      <c r="AL8841" s="61"/>
      <c r="AM8841" s="61"/>
      <c r="AN8841" s="61"/>
      <c r="AO8841" s="61"/>
      <c r="AP8841" s="62"/>
      <c r="AQ8841" s="61"/>
      <c r="AR8841" s="61"/>
      <c r="AS8841" s="61"/>
      <c r="AT8841" s="61"/>
      <c r="AU8841" s="61"/>
      <c r="AV8841" s="61"/>
      <c r="AW8841" s="60"/>
    </row>
    <row r="8842" s="59" customFormat="1" customHeight="1" spans="1:49">
      <c r="A8842" s="60"/>
      <c r="B8842" s="60"/>
      <c r="C8842" s="60"/>
      <c r="D8842" s="60"/>
      <c r="H8842" s="61"/>
      <c r="I8842" s="61"/>
      <c r="J8842" s="61"/>
      <c r="K8842" s="61"/>
      <c r="L8842" s="61"/>
      <c r="M8842" s="61"/>
      <c r="N8842" s="61"/>
      <c r="O8842" s="61"/>
      <c r="P8842" s="61"/>
      <c r="Q8842" s="61"/>
      <c r="R8842" s="61"/>
      <c r="S8842" s="61"/>
      <c r="T8842" s="61"/>
      <c r="U8842" s="61"/>
      <c r="V8842" s="61"/>
      <c r="W8842" s="61"/>
      <c r="X8842" s="61"/>
      <c r="Y8842" s="61"/>
      <c r="Z8842" s="61"/>
      <c r="AA8842" s="61"/>
      <c r="AB8842" s="61"/>
      <c r="AC8842" s="61"/>
      <c r="AD8842" s="61"/>
      <c r="AE8842" s="61"/>
      <c r="AF8842" s="61"/>
      <c r="AG8842" s="61"/>
      <c r="AH8842" s="61"/>
      <c r="AI8842" s="61"/>
      <c r="AJ8842" s="61"/>
      <c r="AK8842" s="61"/>
      <c r="AL8842" s="61"/>
      <c r="AM8842" s="61"/>
      <c r="AN8842" s="61"/>
      <c r="AO8842" s="61"/>
      <c r="AP8842" s="62"/>
      <c r="AQ8842" s="61"/>
      <c r="AR8842" s="61"/>
      <c r="AS8842" s="61"/>
      <c r="AT8842" s="61"/>
      <c r="AU8842" s="61"/>
      <c r="AV8842" s="61"/>
      <c r="AW8842" s="60"/>
    </row>
    <row r="8843" s="59" customFormat="1" customHeight="1" spans="1:49">
      <c r="A8843" s="60"/>
      <c r="B8843" s="60"/>
      <c r="C8843" s="60"/>
      <c r="D8843" s="60"/>
      <c r="H8843" s="61"/>
      <c r="I8843" s="61"/>
      <c r="J8843" s="61"/>
      <c r="K8843" s="61"/>
      <c r="L8843" s="61"/>
      <c r="M8843" s="61"/>
      <c r="N8843" s="61"/>
      <c r="O8843" s="61"/>
      <c r="P8843" s="61"/>
      <c r="Q8843" s="61"/>
      <c r="R8843" s="61"/>
      <c r="S8843" s="61"/>
      <c r="T8843" s="61"/>
      <c r="U8843" s="61"/>
      <c r="V8843" s="61"/>
      <c r="W8843" s="61"/>
      <c r="X8843" s="61"/>
      <c r="Y8843" s="61"/>
      <c r="Z8843" s="61"/>
      <c r="AA8843" s="61"/>
      <c r="AB8843" s="61"/>
      <c r="AC8843" s="61"/>
      <c r="AD8843" s="61"/>
      <c r="AE8843" s="61"/>
      <c r="AF8843" s="61"/>
      <c r="AG8843" s="61"/>
      <c r="AH8843" s="61"/>
      <c r="AI8843" s="61"/>
      <c r="AJ8843" s="61"/>
      <c r="AK8843" s="61"/>
      <c r="AL8843" s="61"/>
      <c r="AM8843" s="61"/>
      <c r="AN8843" s="61"/>
      <c r="AO8843" s="61"/>
      <c r="AP8843" s="62"/>
      <c r="AQ8843" s="61"/>
      <c r="AR8843" s="61"/>
      <c r="AS8843" s="61"/>
      <c r="AT8843" s="61"/>
      <c r="AU8843" s="61"/>
      <c r="AV8843" s="61"/>
      <c r="AW8843" s="60"/>
    </row>
    <row r="8844" s="59" customFormat="1" customHeight="1" spans="1:49">
      <c r="A8844" s="60"/>
      <c r="B8844" s="60"/>
      <c r="C8844" s="60"/>
      <c r="D8844" s="60"/>
      <c r="H8844" s="61"/>
      <c r="I8844" s="61"/>
      <c r="J8844" s="61"/>
      <c r="K8844" s="61"/>
      <c r="L8844" s="61"/>
      <c r="M8844" s="61"/>
      <c r="N8844" s="61"/>
      <c r="O8844" s="61"/>
      <c r="P8844" s="61"/>
      <c r="Q8844" s="61"/>
      <c r="R8844" s="61"/>
      <c r="S8844" s="61"/>
      <c r="T8844" s="61"/>
      <c r="U8844" s="61"/>
      <c r="V8844" s="61"/>
      <c r="W8844" s="61"/>
      <c r="X8844" s="61"/>
      <c r="Y8844" s="61"/>
      <c r="Z8844" s="61"/>
      <c r="AA8844" s="61"/>
      <c r="AB8844" s="61"/>
      <c r="AC8844" s="61"/>
      <c r="AD8844" s="61"/>
      <c r="AE8844" s="61"/>
      <c r="AF8844" s="61"/>
      <c r="AG8844" s="61"/>
      <c r="AH8844" s="61"/>
      <c r="AI8844" s="61"/>
      <c r="AJ8844" s="61"/>
      <c r="AK8844" s="61"/>
      <c r="AL8844" s="61"/>
      <c r="AM8844" s="61"/>
      <c r="AN8844" s="61"/>
      <c r="AO8844" s="61"/>
      <c r="AP8844" s="62"/>
      <c r="AQ8844" s="61"/>
      <c r="AR8844" s="61"/>
      <c r="AS8844" s="61"/>
      <c r="AT8844" s="61"/>
      <c r="AU8844" s="61"/>
      <c r="AV8844" s="61"/>
      <c r="AW8844" s="60"/>
    </row>
    <row r="8845" s="59" customFormat="1" customHeight="1" spans="1:49">
      <c r="A8845" s="60"/>
      <c r="B8845" s="60"/>
      <c r="C8845" s="60"/>
      <c r="D8845" s="60"/>
      <c r="H8845" s="61"/>
      <c r="I8845" s="61"/>
      <c r="J8845" s="61"/>
      <c r="K8845" s="61"/>
      <c r="L8845" s="61"/>
      <c r="M8845" s="61"/>
      <c r="N8845" s="61"/>
      <c r="O8845" s="61"/>
      <c r="P8845" s="61"/>
      <c r="Q8845" s="61"/>
      <c r="R8845" s="61"/>
      <c r="S8845" s="61"/>
      <c r="T8845" s="61"/>
      <c r="U8845" s="61"/>
      <c r="V8845" s="61"/>
      <c r="W8845" s="61"/>
      <c r="X8845" s="61"/>
      <c r="Y8845" s="61"/>
      <c r="Z8845" s="61"/>
      <c r="AA8845" s="61"/>
      <c r="AB8845" s="61"/>
      <c r="AC8845" s="61"/>
      <c r="AD8845" s="61"/>
      <c r="AE8845" s="61"/>
      <c r="AF8845" s="61"/>
      <c r="AG8845" s="61"/>
      <c r="AH8845" s="61"/>
      <c r="AI8845" s="61"/>
      <c r="AJ8845" s="61"/>
      <c r="AK8845" s="61"/>
      <c r="AL8845" s="61"/>
      <c r="AM8845" s="61"/>
      <c r="AN8845" s="61"/>
      <c r="AO8845" s="61"/>
      <c r="AP8845" s="62"/>
      <c r="AQ8845" s="61"/>
      <c r="AR8845" s="61"/>
      <c r="AS8845" s="61"/>
      <c r="AT8845" s="61"/>
      <c r="AU8845" s="61"/>
      <c r="AV8845" s="61"/>
      <c r="AW8845" s="60"/>
    </row>
    <row r="8846" s="59" customFormat="1" customHeight="1" spans="1:49">
      <c r="A8846" s="60"/>
      <c r="B8846" s="60"/>
      <c r="C8846" s="60"/>
      <c r="D8846" s="60"/>
      <c r="H8846" s="61"/>
      <c r="I8846" s="61"/>
      <c r="J8846" s="61"/>
      <c r="K8846" s="61"/>
      <c r="L8846" s="61"/>
      <c r="M8846" s="61"/>
      <c r="N8846" s="61"/>
      <c r="O8846" s="61"/>
      <c r="P8846" s="61"/>
      <c r="Q8846" s="61"/>
      <c r="R8846" s="61"/>
      <c r="S8846" s="61"/>
      <c r="T8846" s="61"/>
      <c r="U8846" s="61"/>
      <c r="V8846" s="61"/>
      <c r="W8846" s="61"/>
      <c r="X8846" s="61"/>
      <c r="Y8846" s="61"/>
      <c r="Z8846" s="61"/>
      <c r="AA8846" s="61"/>
      <c r="AB8846" s="61"/>
      <c r="AC8846" s="61"/>
      <c r="AD8846" s="61"/>
      <c r="AE8846" s="61"/>
      <c r="AF8846" s="61"/>
      <c r="AG8846" s="61"/>
      <c r="AH8846" s="61"/>
      <c r="AI8846" s="61"/>
      <c r="AJ8846" s="61"/>
      <c r="AK8846" s="61"/>
      <c r="AL8846" s="61"/>
      <c r="AM8846" s="61"/>
      <c r="AN8846" s="61"/>
      <c r="AO8846" s="61"/>
      <c r="AP8846" s="62"/>
      <c r="AQ8846" s="61"/>
      <c r="AR8846" s="61"/>
      <c r="AS8846" s="61"/>
      <c r="AT8846" s="61"/>
      <c r="AU8846" s="61"/>
      <c r="AV8846" s="61"/>
      <c r="AW8846" s="60"/>
    </row>
    <row r="8847" s="59" customFormat="1" customHeight="1" spans="1:49">
      <c r="A8847" s="60"/>
      <c r="B8847" s="60"/>
      <c r="C8847" s="60"/>
      <c r="D8847" s="60"/>
      <c r="H8847" s="61"/>
      <c r="I8847" s="61"/>
      <c r="J8847" s="61"/>
      <c r="K8847" s="61"/>
      <c r="L8847" s="61"/>
      <c r="M8847" s="61"/>
      <c r="N8847" s="61"/>
      <c r="O8847" s="61"/>
      <c r="P8847" s="61"/>
      <c r="Q8847" s="61"/>
      <c r="R8847" s="61"/>
      <c r="S8847" s="61"/>
      <c r="T8847" s="61"/>
      <c r="U8847" s="61"/>
      <c r="V8847" s="61"/>
      <c r="W8847" s="61"/>
      <c r="X8847" s="61"/>
      <c r="Y8847" s="61"/>
      <c r="Z8847" s="61"/>
      <c r="AA8847" s="61"/>
      <c r="AB8847" s="61"/>
      <c r="AC8847" s="61"/>
      <c r="AD8847" s="61"/>
      <c r="AE8847" s="61"/>
      <c r="AF8847" s="61"/>
      <c r="AG8847" s="61"/>
      <c r="AH8847" s="61"/>
      <c r="AI8847" s="61"/>
      <c r="AJ8847" s="61"/>
      <c r="AK8847" s="61"/>
      <c r="AL8847" s="61"/>
      <c r="AM8847" s="61"/>
      <c r="AN8847" s="61"/>
      <c r="AO8847" s="61"/>
      <c r="AP8847" s="62"/>
      <c r="AQ8847" s="61"/>
      <c r="AR8847" s="61"/>
      <c r="AS8847" s="61"/>
      <c r="AT8847" s="61"/>
      <c r="AU8847" s="61"/>
      <c r="AV8847" s="61"/>
      <c r="AW8847" s="60"/>
    </row>
    <row r="8848" s="59" customFormat="1" customHeight="1" spans="1:49">
      <c r="A8848" s="60"/>
      <c r="B8848" s="60"/>
      <c r="C8848" s="60"/>
      <c r="D8848" s="60"/>
      <c r="H8848" s="61"/>
      <c r="I8848" s="61"/>
      <c r="J8848" s="61"/>
      <c r="K8848" s="61"/>
      <c r="L8848" s="61"/>
      <c r="M8848" s="61"/>
      <c r="N8848" s="61"/>
      <c r="O8848" s="61"/>
      <c r="P8848" s="61"/>
      <c r="Q8848" s="61"/>
      <c r="R8848" s="61"/>
      <c r="S8848" s="61"/>
      <c r="T8848" s="61"/>
      <c r="U8848" s="61"/>
      <c r="V8848" s="61"/>
      <c r="W8848" s="61"/>
      <c r="X8848" s="61"/>
      <c r="Y8848" s="61"/>
      <c r="Z8848" s="61"/>
      <c r="AA8848" s="61"/>
      <c r="AB8848" s="61"/>
      <c r="AC8848" s="61"/>
      <c r="AD8848" s="61"/>
      <c r="AE8848" s="61"/>
      <c r="AF8848" s="61"/>
      <c r="AG8848" s="61"/>
      <c r="AH8848" s="61"/>
      <c r="AI8848" s="61"/>
      <c r="AJ8848" s="61"/>
      <c r="AK8848" s="61"/>
      <c r="AL8848" s="61"/>
      <c r="AM8848" s="61"/>
      <c r="AN8848" s="61"/>
      <c r="AO8848" s="61"/>
      <c r="AP8848" s="62"/>
      <c r="AQ8848" s="61"/>
      <c r="AR8848" s="61"/>
      <c r="AS8848" s="61"/>
      <c r="AT8848" s="61"/>
      <c r="AU8848" s="61"/>
      <c r="AV8848" s="61"/>
      <c r="AW8848" s="60"/>
    </row>
    <row r="8849" s="59" customFormat="1" customHeight="1" spans="1:49">
      <c r="A8849" s="60"/>
      <c r="B8849" s="60"/>
      <c r="C8849" s="60"/>
      <c r="D8849" s="60"/>
      <c r="H8849" s="61"/>
      <c r="I8849" s="61"/>
      <c r="J8849" s="61"/>
      <c r="K8849" s="61"/>
      <c r="L8849" s="61"/>
      <c r="M8849" s="61"/>
      <c r="N8849" s="61"/>
      <c r="O8849" s="61"/>
      <c r="P8849" s="61"/>
      <c r="Q8849" s="61"/>
      <c r="R8849" s="61"/>
      <c r="S8849" s="61"/>
      <c r="T8849" s="61"/>
      <c r="U8849" s="61"/>
      <c r="V8849" s="61"/>
      <c r="W8849" s="61"/>
      <c r="X8849" s="61"/>
      <c r="Y8849" s="61"/>
      <c r="Z8849" s="61"/>
      <c r="AA8849" s="61"/>
      <c r="AB8849" s="61"/>
      <c r="AC8849" s="61"/>
      <c r="AD8849" s="61"/>
      <c r="AE8849" s="61"/>
      <c r="AF8849" s="61"/>
      <c r="AG8849" s="61"/>
      <c r="AH8849" s="61"/>
      <c r="AI8849" s="61"/>
      <c r="AJ8849" s="61"/>
      <c r="AK8849" s="61"/>
      <c r="AL8849" s="61"/>
      <c r="AM8849" s="61"/>
      <c r="AN8849" s="61"/>
      <c r="AO8849" s="61"/>
      <c r="AP8849" s="62"/>
      <c r="AQ8849" s="61"/>
      <c r="AR8849" s="61"/>
      <c r="AS8849" s="61"/>
      <c r="AT8849" s="61"/>
      <c r="AU8849" s="61"/>
      <c r="AV8849" s="61"/>
      <c r="AW8849" s="60"/>
    </row>
    <row r="8850" s="59" customFormat="1" customHeight="1" spans="1:49">
      <c r="A8850" s="60"/>
      <c r="B8850" s="60"/>
      <c r="C8850" s="60"/>
      <c r="D8850" s="60"/>
      <c r="H8850" s="61"/>
      <c r="I8850" s="61"/>
      <c r="J8850" s="61"/>
      <c r="K8850" s="61"/>
      <c r="L8850" s="61"/>
      <c r="M8850" s="61"/>
      <c r="N8850" s="61"/>
      <c r="O8850" s="61"/>
      <c r="P8850" s="61"/>
      <c r="Q8850" s="61"/>
      <c r="R8850" s="61"/>
      <c r="S8850" s="61"/>
      <c r="T8850" s="61"/>
      <c r="U8850" s="61"/>
      <c r="V8850" s="61"/>
      <c r="W8850" s="61"/>
      <c r="X8850" s="61"/>
      <c r="Y8850" s="61"/>
      <c r="Z8850" s="61"/>
      <c r="AA8850" s="61"/>
      <c r="AB8850" s="61"/>
      <c r="AC8850" s="61"/>
      <c r="AD8850" s="61"/>
      <c r="AE8850" s="61"/>
      <c r="AF8850" s="61"/>
      <c r="AG8850" s="61"/>
      <c r="AH8850" s="61"/>
      <c r="AI8850" s="61"/>
      <c r="AJ8850" s="61"/>
      <c r="AK8850" s="61"/>
      <c r="AL8850" s="61"/>
      <c r="AM8850" s="61"/>
      <c r="AN8850" s="61"/>
      <c r="AO8850" s="61"/>
      <c r="AP8850" s="62"/>
      <c r="AQ8850" s="61"/>
      <c r="AR8850" s="61"/>
      <c r="AS8850" s="61"/>
      <c r="AT8850" s="61"/>
      <c r="AU8850" s="61"/>
      <c r="AV8850" s="61"/>
      <c r="AW8850" s="60"/>
    </row>
    <row r="8851" s="59" customFormat="1" customHeight="1" spans="1:49">
      <c r="A8851" s="60"/>
      <c r="B8851" s="60"/>
      <c r="C8851" s="60"/>
      <c r="D8851" s="60"/>
      <c r="H8851" s="61"/>
      <c r="I8851" s="61"/>
      <c r="J8851" s="61"/>
      <c r="K8851" s="61"/>
      <c r="L8851" s="61"/>
      <c r="M8851" s="61"/>
      <c r="N8851" s="61"/>
      <c r="O8851" s="61"/>
      <c r="P8851" s="61"/>
      <c r="Q8851" s="61"/>
      <c r="R8851" s="61"/>
      <c r="S8851" s="61"/>
      <c r="T8851" s="61"/>
      <c r="U8851" s="61"/>
      <c r="V8851" s="61"/>
      <c r="W8851" s="61"/>
      <c r="X8851" s="61"/>
      <c r="Y8851" s="61"/>
      <c r="Z8851" s="61"/>
      <c r="AA8851" s="61"/>
      <c r="AB8851" s="61"/>
      <c r="AC8851" s="61"/>
      <c r="AD8851" s="61"/>
      <c r="AE8851" s="61"/>
      <c r="AF8851" s="61"/>
      <c r="AG8851" s="61"/>
      <c r="AH8851" s="61"/>
      <c r="AI8851" s="61"/>
      <c r="AJ8851" s="61"/>
      <c r="AK8851" s="61"/>
      <c r="AL8851" s="61"/>
      <c r="AM8851" s="61"/>
      <c r="AN8851" s="61"/>
      <c r="AO8851" s="61"/>
      <c r="AP8851" s="62"/>
      <c r="AQ8851" s="61"/>
      <c r="AR8851" s="61"/>
      <c r="AS8851" s="61"/>
      <c r="AT8851" s="61"/>
      <c r="AU8851" s="61"/>
      <c r="AV8851" s="61"/>
      <c r="AW8851" s="60"/>
    </row>
    <row r="8852" s="59" customFormat="1" customHeight="1" spans="1:49">
      <c r="A8852" s="60"/>
      <c r="B8852" s="60"/>
      <c r="C8852" s="60"/>
      <c r="D8852" s="60"/>
      <c r="H8852" s="61"/>
      <c r="I8852" s="61"/>
      <c r="J8852" s="61"/>
      <c r="K8852" s="61"/>
      <c r="L8852" s="61"/>
      <c r="M8852" s="61"/>
      <c r="N8852" s="61"/>
      <c r="O8852" s="61"/>
      <c r="P8852" s="61"/>
      <c r="Q8852" s="61"/>
      <c r="R8852" s="61"/>
      <c r="S8852" s="61"/>
      <c r="T8852" s="61"/>
      <c r="U8852" s="61"/>
      <c r="V8852" s="61"/>
      <c r="W8852" s="61"/>
      <c r="X8852" s="61"/>
      <c r="Y8852" s="61"/>
      <c r="Z8852" s="61"/>
      <c r="AA8852" s="61"/>
      <c r="AB8852" s="61"/>
      <c r="AC8852" s="61"/>
      <c r="AD8852" s="61"/>
      <c r="AE8852" s="61"/>
      <c r="AF8852" s="61"/>
      <c r="AG8852" s="61"/>
      <c r="AH8852" s="61"/>
      <c r="AI8852" s="61"/>
      <c r="AJ8852" s="61"/>
      <c r="AK8852" s="61"/>
      <c r="AL8852" s="61"/>
      <c r="AM8852" s="61"/>
      <c r="AN8852" s="61"/>
      <c r="AO8852" s="61"/>
      <c r="AP8852" s="62"/>
      <c r="AQ8852" s="61"/>
      <c r="AR8852" s="61"/>
      <c r="AS8852" s="61"/>
      <c r="AT8852" s="61"/>
      <c r="AU8852" s="61"/>
      <c r="AV8852" s="61"/>
      <c r="AW8852" s="60"/>
    </row>
    <row r="8853" s="59" customFormat="1" customHeight="1" spans="1:49">
      <c r="A8853" s="60"/>
      <c r="B8853" s="60"/>
      <c r="C8853" s="60"/>
      <c r="D8853" s="60"/>
      <c r="H8853" s="61"/>
      <c r="I8853" s="61"/>
      <c r="J8853" s="61"/>
      <c r="K8853" s="61"/>
      <c r="L8853" s="61"/>
      <c r="M8853" s="61"/>
      <c r="N8853" s="61"/>
      <c r="O8853" s="61"/>
      <c r="P8853" s="61"/>
      <c r="Q8853" s="61"/>
      <c r="R8853" s="61"/>
      <c r="S8853" s="61"/>
      <c r="T8853" s="61"/>
      <c r="U8853" s="61"/>
      <c r="V8853" s="61"/>
      <c r="W8853" s="61"/>
      <c r="X8853" s="61"/>
      <c r="Y8853" s="61"/>
      <c r="Z8853" s="61"/>
      <c r="AA8853" s="61"/>
      <c r="AB8853" s="61"/>
      <c r="AC8853" s="61"/>
      <c r="AD8853" s="61"/>
      <c r="AE8853" s="61"/>
      <c r="AF8853" s="61"/>
      <c r="AG8853" s="61"/>
      <c r="AH8853" s="61"/>
      <c r="AI8853" s="61"/>
      <c r="AJ8853" s="61"/>
      <c r="AK8853" s="61"/>
      <c r="AL8853" s="61"/>
      <c r="AM8853" s="61"/>
      <c r="AN8853" s="61"/>
      <c r="AO8853" s="61"/>
      <c r="AP8853" s="62"/>
      <c r="AQ8853" s="61"/>
      <c r="AR8853" s="61"/>
      <c r="AS8853" s="61"/>
      <c r="AT8853" s="61"/>
      <c r="AU8853" s="61"/>
      <c r="AV8853" s="61"/>
      <c r="AW8853" s="60"/>
    </row>
    <row r="8854" s="59" customFormat="1" customHeight="1" spans="1:49">
      <c r="A8854" s="60"/>
      <c r="B8854" s="60"/>
      <c r="C8854" s="60"/>
      <c r="D8854" s="60"/>
      <c r="H8854" s="61"/>
      <c r="I8854" s="61"/>
      <c r="J8854" s="61"/>
      <c r="K8854" s="61"/>
      <c r="L8854" s="61"/>
      <c r="M8854" s="61"/>
      <c r="N8854" s="61"/>
      <c r="O8854" s="61"/>
      <c r="P8854" s="61"/>
      <c r="Q8854" s="61"/>
      <c r="R8854" s="61"/>
      <c r="S8854" s="61"/>
      <c r="T8854" s="61"/>
      <c r="U8854" s="61"/>
      <c r="V8854" s="61"/>
      <c r="W8854" s="61"/>
      <c r="X8854" s="61"/>
      <c r="Y8854" s="61"/>
      <c r="Z8854" s="61"/>
      <c r="AA8854" s="61"/>
      <c r="AB8854" s="61"/>
      <c r="AC8854" s="61"/>
      <c r="AD8854" s="61"/>
      <c r="AE8854" s="61"/>
      <c r="AF8854" s="61"/>
      <c r="AG8854" s="61"/>
      <c r="AH8854" s="61"/>
      <c r="AI8854" s="61"/>
      <c r="AJ8854" s="61"/>
      <c r="AK8854" s="61"/>
      <c r="AL8854" s="61"/>
      <c r="AM8854" s="61"/>
      <c r="AN8854" s="61"/>
      <c r="AO8854" s="61"/>
      <c r="AP8854" s="62"/>
      <c r="AQ8854" s="61"/>
      <c r="AR8854" s="61"/>
      <c r="AS8854" s="61"/>
      <c r="AT8854" s="61"/>
      <c r="AU8854" s="61"/>
      <c r="AV8854" s="61"/>
      <c r="AW8854" s="60"/>
    </row>
    <row r="8855" s="59" customFormat="1" customHeight="1" spans="1:49">
      <c r="A8855" s="60"/>
      <c r="B8855" s="60"/>
      <c r="C8855" s="60"/>
      <c r="D8855" s="60"/>
      <c r="H8855" s="61"/>
      <c r="I8855" s="61"/>
      <c r="J8855" s="61"/>
      <c r="K8855" s="61"/>
      <c r="L8855" s="61"/>
      <c r="M8855" s="61"/>
      <c r="N8855" s="61"/>
      <c r="O8855" s="61"/>
      <c r="P8855" s="61"/>
      <c r="Q8855" s="61"/>
      <c r="R8855" s="61"/>
      <c r="S8855" s="61"/>
      <c r="T8855" s="61"/>
      <c r="U8855" s="61"/>
      <c r="V8855" s="61"/>
      <c r="W8855" s="61"/>
      <c r="X8855" s="61"/>
      <c r="Y8855" s="61"/>
      <c r="Z8855" s="61"/>
      <c r="AA8855" s="61"/>
      <c r="AB8855" s="61"/>
      <c r="AC8855" s="61"/>
      <c r="AD8855" s="61"/>
      <c r="AE8855" s="61"/>
      <c r="AF8855" s="61"/>
      <c r="AG8855" s="61"/>
      <c r="AH8855" s="61"/>
      <c r="AI8855" s="61"/>
      <c r="AJ8855" s="61"/>
      <c r="AK8855" s="61"/>
      <c r="AL8855" s="61"/>
      <c r="AM8855" s="61"/>
      <c r="AN8855" s="61"/>
      <c r="AO8855" s="61"/>
      <c r="AP8855" s="62"/>
      <c r="AQ8855" s="61"/>
      <c r="AR8855" s="61"/>
      <c r="AS8855" s="61"/>
      <c r="AT8855" s="61"/>
      <c r="AU8855" s="61"/>
      <c r="AV8855" s="61"/>
      <c r="AW8855" s="60"/>
    </row>
    <row r="8856" s="59" customFormat="1" customHeight="1" spans="1:49">
      <c r="A8856" s="60"/>
      <c r="B8856" s="60"/>
      <c r="C8856" s="60"/>
      <c r="D8856" s="60"/>
      <c r="H8856" s="61"/>
      <c r="I8856" s="61"/>
      <c r="J8856" s="61"/>
      <c r="K8856" s="61"/>
      <c r="L8856" s="61"/>
      <c r="M8856" s="61"/>
      <c r="N8856" s="61"/>
      <c r="O8856" s="61"/>
      <c r="P8856" s="61"/>
      <c r="Q8856" s="61"/>
      <c r="R8856" s="61"/>
      <c r="S8856" s="61"/>
      <c r="T8856" s="61"/>
      <c r="U8856" s="61"/>
      <c r="V8856" s="61"/>
      <c r="W8856" s="61"/>
      <c r="X8856" s="61"/>
      <c r="Y8856" s="61"/>
      <c r="Z8856" s="61"/>
      <c r="AA8856" s="61"/>
      <c r="AB8856" s="61"/>
      <c r="AC8856" s="61"/>
      <c r="AD8856" s="61"/>
      <c r="AE8856" s="61"/>
      <c r="AF8856" s="61"/>
      <c r="AG8856" s="61"/>
      <c r="AH8856" s="61"/>
      <c r="AI8856" s="61"/>
      <c r="AJ8856" s="61"/>
      <c r="AK8856" s="61"/>
      <c r="AL8856" s="61"/>
      <c r="AM8856" s="61"/>
      <c r="AN8856" s="61"/>
      <c r="AO8856" s="61"/>
      <c r="AP8856" s="62"/>
      <c r="AQ8856" s="61"/>
      <c r="AR8856" s="61"/>
      <c r="AS8856" s="61"/>
      <c r="AT8856" s="61"/>
      <c r="AU8856" s="61"/>
      <c r="AV8856" s="61"/>
      <c r="AW8856" s="60"/>
    </row>
    <row r="8857" s="59" customFormat="1" customHeight="1" spans="1:49">
      <c r="A8857" s="60"/>
      <c r="B8857" s="60"/>
      <c r="C8857" s="60"/>
      <c r="D8857" s="60"/>
      <c r="H8857" s="61"/>
      <c r="I8857" s="61"/>
      <c r="J8857" s="61"/>
      <c r="K8857" s="61"/>
      <c r="L8857" s="61"/>
      <c r="M8857" s="61"/>
      <c r="N8857" s="61"/>
      <c r="O8857" s="61"/>
      <c r="P8857" s="61"/>
      <c r="Q8857" s="61"/>
      <c r="R8857" s="61"/>
      <c r="S8857" s="61"/>
      <c r="T8857" s="61"/>
      <c r="U8857" s="61"/>
      <c r="V8857" s="61"/>
      <c r="W8857" s="61"/>
      <c r="X8857" s="61"/>
      <c r="Y8857" s="61"/>
      <c r="Z8857" s="61"/>
      <c r="AA8857" s="61"/>
      <c r="AB8857" s="61"/>
      <c r="AC8857" s="61"/>
      <c r="AD8857" s="61"/>
      <c r="AE8857" s="61"/>
      <c r="AF8857" s="61"/>
      <c r="AG8857" s="61"/>
      <c r="AH8857" s="61"/>
      <c r="AI8857" s="61"/>
      <c r="AJ8857" s="61"/>
      <c r="AK8857" s="61"/>
      <c r="AL8857" s="61"/>
      <c r="AM8857" s="61"/>
      <c r="AN8857" s="61"/>
      <c r="AO8857" s="61"/>
      <c r="AP8857" s="62"/>
      <c r="AQ8857" s="61"/>
      <c r="AR8857" s="61"/>
      <c r="AS8857" s="61"/>
      <c r="AT8857" s="61"/>
      <c r="AU8857" s="61"/>
      <c r="AV8857" s="61"/>
      <c r="AW8857" s="60"/>
    </row>
    <row r="8858" s="59" customFormat="1" customHeight="1" spans="1:49">
      <c r="A8858" s="60"/>
      <c r="B8858" s="60"/>
      <c r="C8858" s="60"/>
      <c r="D8858" s="60"/>
      <c r="H8858" s="61"/>
      <c r="I8858" s="61"/>
      <c r="J8858" s="61"/>
      <c r="K8858" s="61"/>
      <c r="L8858" s="61"/>
      <c r="M8858" s="61"/>
      <c r="N8858" s="61"/>
      <c r="O8858" s="61"/>
      <c r="P8858" s="61"/>
      <c r="Q8858" s="61"/>
      <c r="R8858" s="61"/>
      <c r="S8858" s="61"/>
      <c r="T8858" s="61"/>
      <c r="U8858" s="61"/>
      <c r="V8858" s="61"/>
      <c r="W8858" s="61"/>
      <c r="X8858" s="61"/>
      <c r="Y8858" s="61"/>
      <c r="Z8858" s="61"/>
      <c r="AA8858" s="61"/>
      <c r="AB8858" s="61"/>
      <c r="AC8858" s="61"/>
      <c r="AD8858" s="61"/>
      <c r="AE8858" s="61"/>
      <c r="AF8858" s="61"/>
      <c r="AG8858" s="61"/>
      <c r="AH8858" s="61"/>
      <c r="AI8858" s="61"/>
      <c r="AJ8858" s="61"/>
      <c r="AK8858" s="61"/>
      <c r="AL8858" s="61"/>
      <c r="AM8858" s="61"/>
      <c r="AN8858" s="61"/>
      <c r="AO8858" s="61"/>
      <c r="AP8858" s="62"/>
      <c r="AQ8858" s="61"/>
      <c r="AR8858" s="61"/>
      <c r="AS8858" s="61"/>
      <c r="AT8858" s="61"/>
      <c r="AU8858" s="61"/>
      <c r="AV8858" s="61"/>
      <c r="AW8858" s="60"/>
    </row>
    <row r="8859" s="59" customFormat="1" customHeight="1" spans="1:49">
      <c r="A8859" s="60"/>
      <c r="B8859" s="60"/>
      <c r="C8859" s="60"/>
      <c r="D8859" s="60"/>
      <c r="H8859" s="61"/>
      <c r="I8859" s="61"/>
      <c r="J8859" s="61"/>
      <c r="K8859" s="61"/>
      <c r="L8859" s="61"/>
      <c r="M8859" s="61"/>
      <c r="N8859" s="61"/>
      <c r="O8859" s="61"/>
      <c r="P8859" s="61"/>
      <c r="Q8859" s="61"/>
      <c r="R8859" s="61"/>
      <c r="S8859" s="61"/>
      <c r="T8859" s="61"/>
      <c r="U8859" s="61"/>
      <c r="V8859" s="61"/>
      <c r="W8859" s="61"/>
      <c r="X8859" s="61"/>
      <c r="Y8859" s="61"/>
      <c r="Z8859" s="61"/>
      <c r="AA8859" s="61"/>
      <c r="AB8859" s="61"/>
      <c r="AC8859" s="61"/>
      <c r="AD8859" s="61"/>
      <c r="AE8859" s="61"/>
      <c r="AF8859" s="61"/>
      <c r="AG8859" s="61"/>
      <c r="AH8859" s="61"/>
      <c r="AI8859" s="61"/>
      <c r="AJ8859" s="61"/>
      <c r="AK8859" s="61"/>
      <c r="AL8859" s="61"/>
      <c r="AM8859" s="61"/>
      <c r="AN8859" s="61"/>
      <c r="AO8859" s="61"/>
      <c r="AP8859" s="62"/>
      <c r="AQ8859" s="61"/>
      <c r="AR8859" s="61"/>
      <c r="AS8859" s="61"/>
      <c r="AT8859" s="61"/>
      <c r="AU8859" s="61"/>
      <c r="AV8859" s="61"/>
      <c r="AW8859" s="60"/>
    </row>
    <row r="8860" s="59" customFormat="1" customHeight="1" spans="1:49">
      <c r="A8860" s="60"/>
      <c r="B8860" s="60"/>
      <c r="C8860" s="60"/>
      <c r="D8860" s="60"/>
      <c r="H8860" s="61"/>
      <c r="I8860" s="61"/>
      <c r="J8860" s="61"/>
      <c r="K8860" s="61"/>
      <c r="L8860" s="61"/>
      <c r="M8860" s="61"/>
      <c r="N8860" s="61"/>
      <c r="O8860" s="61"/>
      <c r="P8860" s="61"/>
      <c r="Q8860" s="61"/>
      <c r="R8860" s="61"/>
      <c r="S8860" s="61"/>
      <c r="T8860" s="61"/>
      <c r="U8860" s="61"/>
      <c r="V8860" s="61"/>
      <c r="W8860" s="61"/>
      <c r="X8860" s="61"/>
      <c r="Y8860" s="61"/>
      <c r="Z8860" s="61"/>
      <c r="AA8860" s="61"/>
      <c r="AB8860" s="61"/>
      <c r="AC8860" s="61"/>
      <c r="AD8860" s="61"/>
      <c r="AE8860" s="61"/>
      <c r="AF8860" s="61"/>
      <c r="AG8860" s="61"/>
      <c r="AH8860" s="61"/>
      <c r="AI8860" s="61"/>
      <c r="AJ8860" s="61"/>
      <c r="AK8860" s="61"/>
      <c r="AL8860" s="61"/>
      <c r="AM8860" s="61"/>
      <c r="AN8860" s="61"/>
      <c r="AO8860" s="61"/>
      <c r="AP8860" s="62"/>
      <c r="AQ8860" s="61"/>
      <c r="AR8860" s="61"/>
      <c r="AS8860" s="61"/>
      <c r="AT8860" s="61"/>
      <c r="AU8860" s="61"/>
      <c r="AV8860" s="61"/>
      <c r="AW8860" s="60"/>
    </row>
    <row r="8861" s="59" customFormat="1" customHeight="1" spans="1:49">
      <c r="A8861" s="60"/>
      <c r="B8861" s="60"/>
      <c r="C8861" s="60"/>
      <c r="D8861" s="60"/>
      <c r="H8861" s="61"/>
      <c r="I8861" s="61"/>
      <c r="J8861" s="61"/>
      <c r="K8861" s="61"/>
      <c r="L8861" s="61"/>
      <c r="M8861" s="61"/>
      <c r="N8861" s="61"/>
      <c r="O8861" s="61"/>
      <c r="P8861" s="61"/>
      <c r="Q8861" s="61"/>
      <c r="R8861" s="61"/>
      <c r="S8861" s="61"/>
      <c r="T8861" s="61"/>
      <c r="U8861" s="61"/>
      <c r="V8861" s="61"/>
      <c r="W8861" s="61"/>
      <c r="X8861" s="61"/>
      <c r="Y8861" s="61"/>
      <c r="Z8861" s="61"/>
      <c r="AA8861" s="61"/>
      <c r="AB8861" s="61"/>
      <c r="AC8861" s="61"/>
      <c r="AD8861" s="61"/>
      <c r="AE8861" s="61"/>
      <c r="AF8861" s="61"/>
      <c r="AG8861" s="61"/>
      <c r="AH8861" s="61"/>
      <c r="AI8861" s="61"/>
      <c r="AJ8861" s="61"/>
      <c r="AK8861" s="61"/>
      <c r="AL8861" s="61"/>
      <c r="AM8861" s="61"/>
      <c r="AN8861" s="61"/>
      <c r="AO8861" s="61"/>
      <c r="AP8861" s="62"/>
      <c r="AQ8861" s="61"/>
      <c r="AR8861" s="61"/>
      <c r="AS8861" s="61"/>
      <c r="AT8861" s="61"/>
      <c r="AU8861" s="61"/>
      <c r="AV8861" s="61"/>
      <c r="AW8861" s="60"/>
    </row>
    <row r="8862" s="59" customFormat="1" customHeight="1" spans="1:49">
      <c r="A8862" s="60"/>
      <c r="B8862" s="60"/>
      <c r="C8862" s="60"/>
      <c r="D8862" s="60"/>
      <c r="H8862" s="61"/>
      <c r="I8862" s="61"/>
      <c r="J8862" s="61"/>
      <c r="K8862" s="61"/>
      <c r="L8862" s="61"/>
      <c r="M8862" s="61"/>
      <c r="N8862" s="61"/>
      <c r="O8862" s="61"/>
      <c r="P8862" s="61"/>
      <c r="Q8862" s="61"/>
      <c r="R8862" s="61"/>
      <c r="S8862" s="61"/>
      <c r="T8862" s="61"/>
      <c r="U8862" s="61"/>
      <c r="V8862" s="61"/>
      <c r="W8862" s="61"/>
      <c r="X8862" s="61"/>
      <c r="Y8862" s="61"/>
      <c r="Z8862" s="61"/>
      <c r="AA8862" s="61"/>
      <c r="AB8862" s="61"/>
      <c r="AC8862" s="61"/>
      <c r="AD8862" s="61"/>
      <c r="AE8862" s="61"/>
      <c r="AF8862" s="61"/>
      <c r="AG8862" s="61"/>
      <c r="AH8862" s="61"/>
      <c r="AI8862" s="61"/>
      <c r="AJ8862" s="61"/>
      <c r="AK8862" s="61"/>
      <c r="AL8862" s="61"/>
      <c r="AM8862" s="61"/>
      <c r="AN8862" s="61"/>
      <c r="AO8862" s="61"/>
      <c r="AP8862" s="62"/>
      <c r="AQ8862" s="61"/>
      <c r="AR8862" s="61"/>
      <c r="AS8862" s="61"/>
      <c r="AT8862" s="61"/>
      <c r="AU8862" s="61"/>
      <c r="AV8862" s="61"/>
      <c r="AW8862" s="60"/>
    </row>
    <row r="8863" s="59" customFormat="1" customHeight="1" spans="1:49">
      <c r="A8863" s="60"/>
      <c r="B8863" s="60"/>
      <c r="C8863" s="60"/>
      <c r="D8863" s="60"/>
      <c r="H8863" s="61"/>
      <c r="I8863" s="61"/>
      <c r="J8863" s="61"/>
      <c r="K8863" s="61"/>
      <c r="L8863" s="61"/>
      <c r="M8863" s="61"/>
      <c r="N8863" s="61"/>
      <c r="O8863" s="61"/>
      <c r="P8863" s="61"/>
      <c r="Q8863" s="61"/>
      <c r="R8863" s="61"/>
      <c r="S8863" s="61"/>
      <c r="T8863" s="61"/>
      <c r="U8863" s="61"/>
      <c r="V8863" s="61"/>
      <c r="W8863" s="61"/>
      <c r="X8863" s="61"/>
      <c r="Y8863" s="61"/>
      <c r="Z8863" s="61"/>
      <c r="AA8863" s="61"/>
      <c r="AB8863" s="61"/>
      <c r="AC8863" s="61"/>
      <c r="AD8863" s="61"/>
      <c r="AE8863" s="61"/>
      <c r="AF8863" s="61"/>
      <c r="AG8863" s="61"/>
      <c r="AH8863" s="61"/>
      <c r="AI8863" s="61"/>
      <c r="AJ8863" s="61"/>
      <c r="AK8863" s="61"/>
      <c r="AL8863" s="61"/>
      <c r="AM8863" s="61"/>
      <c r="AN8863" s="61"/>
      <c r="AO8863" s="61"/>
      <c r="AP8863" s="62"/>
      <c r="AQ8863" s="61"/>
      <c r="AR8863" s="61"/>
      <c r="AS8863" s="61"/>
      <c r="AT8863" s="61"/>
      <c r="AU8863" s="61"/>
      <c r="AV8863" s="61"/>
      <c r="AW8863" s="60"/>
    </row>
    <row r="8864" s="59" customFormat="1" customHeight="1" spans="1:49">
      <c r="A8864" s="60"/>
      <c r="B8864" s="60"/>
      <c r="C8864" s="60"/>
      <c r="D8864" s="60"/>
      <c r="H8864" s="61"/>
      <c r="I8864" s="61"/>
      <c r="J8864" s="61"/>
      <c r="K8864" s="61"/>
      <c r="L8864" s="61"/>
      <c r="M8864" s="61"/>
      <c r="N8864" s="61"/>
      <c r="O8864" s="61"/>
      <c r="P8864" s="61"/>
      <c r="Q8864" s="61"/>
      <c r="R8864" s="61"/>
      <c r="S8864" s="61"/>
      <c r="T8864" s="61"/>
      <c r="U8864" s="61"/>
      <c r="V8864" s="61"/>
      <c r="W8864" s="61"/>
      <c r="X8864" s="61"/>
      <c r="Y8864" s="61"/>
      <c r="Z8864" s="61"/>
      <c r="AA8864" s="61"/>
      <c r="AB8864" s="61"/>
      <c r="AC8864" s="61"/>
      <c r="AD8864" s="61"/>
      <c r="AE8864" s="61"/>
      <c r="AF8864" s="61"/>
      <c r="AG8864" s="61"/>
      <c r="AH8864" s="61"/>
      <c r="AI8864" s="61"/>
      <c r="AJ8864" s="61"/>
      <c r="AK8864" s="61"/>
      <c r="AL8864" s="61"/>
      <c r="AM8864" s="61"/>
      <c r="AN8864" s="61"/>
      <c r="AO8864" s="61"/>
      <c r="AP8864" s="62"/>
      <c r="AQ8864" s="61"/>
      <c r="AR8864" s="61"/>
      <c r="AS8864" s="61"/>
      <c r="AT8864" s="61"/>
      <c r="AU8864" s="61"/>
      <c r="AV8864" s="61"/>
      <c r="AW8864" s="60"/>
    </row>
    <row r="8865" s="59" customFormat="1" customHeight="1" spans="1:49">
      <c r="A8865" s="60"/>
      <c r="B8865" s="60"/>
      <c r="C8865" s="60"/>
      <c r="D8865" s="60"/>
      <c r="H8865" s="61"/>
      <c r="I8865" s="61"/>
      <c r="J8865" s="61"/>
      <c r="K8865" s="61"/>
      <c r="L8865" s="61"/>
      <c r="M8865" s="61"/>
      <c r="N8865" s="61"/>
      <c r="O8865" s="61"/>
      <c r="P8865" s="61"/>
      <c r="Q8865" s="61"/>
      <c r="R8865" s="61"/>
      <c r="S8865" s="61"/>
      <c r="T8865" s="61"/>
      <c r="U8865" s="61"/>
      <c r="V8865" s="61"/>
      <c r="W8865" s="61"/>
      <c r="X8865" s="61"/>
      <c r="Y8865" s="61"/>
      <c r="Z8865" s="61"/>
      <c r="AA8865" s="61"/>
      <c r="AB8865" s="61"/>
      <c r="AC8865" s="61"/>
      <c r="AD8865" s="61"/>
      <c r="AE8865" s="61"/>
      <c r="AF8865" s="61"/>
      <c r="AG8865" s="61"/>
      <c r="AH8865" s="61"/>
      <c r="AI8865" s="61"/>
      <c r="AJ8865" s="61"/>
      <c r="AK8865" s="61"/>
      <c r="AL8865" s="61"/>
      <c r="AM8865" s="61"/>
      <c r="AN8865" s="61"/>
      <c r="AO8865" s="61"/>
      <c r="AP8865" s="62"/>
      <c r="AQ8865" s="61"/>
      <c r="AR8865" s="61"/>
      <c r="AS8865" s="61"/>
      <c r="AT8865" s="61"/>
      <c r="AU8865" s="61"/>
      <c r="AV8865" s="61"/>
      <c r="AW8865" s="60"/>
    </row>
    <row r="8866" s="59" customFormat="1" customHeight="1" spans="1:49">
      <c r="A8866" s="60"/>
      <c r="B8866" s="60"/>
      <c r="C8866" s="60"/>
      <c r="D8866" s="60"/>
      <c r="H8866" s="61"/>
      <c r="I8866" s="61"/>
      <c r="J8866" s="61"/>
      <c r="K8866" s="61"/>
      <c r="L8866" s="61"/>
      <c r="M8866" s="61"/>
      <c r="N8866" s="61"/>
      <c r="O8866" s="61"/>
      <c r="P8866" s="61"/>
      <c r="Q8866" s="61"/>
      <c r="R8866" s="61"/>
      <c r="S8866" s="61"/>
      <c r="T8866" s="61"/>
      <c r="U8866" s="61"/>
      <c r="V8866" s="61"/>
      <c r="W8866" s="61"/>
      <c r="X8866" s="61"/>
      <c r="Y8866" s="61"/>
      <c r="Z8866" s="61"/>
      <c r="AA8866" s="61"/>
      <c r="AB8866" s="61"/>
      <c r="AC8866" s="61"/>
      <c r="AD8866" s="61"/>
      <c r="AE8866" s="61"/>
      <c r="AF8866" s="61"/>
      <c r="AG8866" s="61"/>
      <c r="AH8866" s="61"/>
      <c r="AI8866" s="61"/>
      <c r="AJ8866" s="61"/>
      <c r="AK8866" s="61"/>
      <c r="AL8866" s="61"/>
      <c r="AM8866" s="61"/>
      <c r="AN8866" s="61"/>
      <c r="AO8866" s="61"/>
      <c r="AP8866" s="62"/>
      <c r="AQ8866" s="61"/>
      <c r="AR8866" s="61"/>
      <c r="AS8866" s="61"/>
      <c r="AT8866" s="61"/>
      <c r="AU8866" s="61"/>
      <c r="AV8866" s="61"/>
      <c r="AW8866" s="60"/>
    </row>
    <row r="8867" s="59" customFormat="1" customHeight="1" spans="1:49">
      <c r="A8867" s="60"/>
      <c r="B8867" s="60"/>
      <c r="C8867" s="60"/>
      <c r="D8867" s="60"/>
      <c r="H8867" s="61"/>
      <c r="I8867" s="61"/>
      <c r="J8867" s="61"/>
      <c r="K8867" s="61"/>
      <c r="L8867" s="61"/>
      <c r="M8867" s="61"/>
      <c r="N8867" s="61"/>
      <c r="O8867" s="61"/>
      <c r="P8867" s="61"/>
      <c r="Q8867" s="61"/>
      <c r="R8867" s="61"/>
      <c r="S8867" s="61"/>
      <c r="T8867" s="61"/>
      <c r="U8867" s="61"/>
      <c r="V8867" s="61"/>
      <c r="W8867" s="61"/>
      <c r="X8867" s="61"/>
      <c r="Y8867" s="61"/>
      <c r="Z8867" s="61"/>
      <c r="AA8867" s="61"/>
      <c r="AB8867" s="61"/>
      <c r="AC8867" s="61"/>
      <c r="AD8867" s="61"/>
      <c r="AE8867" s="61"/>
      <c r="AF8867" s="61"/>
      <c r="AG8867" s="61"/>
      <c r="AH8867" s="61"/>
      <c r="AI8867" s="61"/>
      <c r="AJ8867" s="61"/>
      <c r="AK8867" s="61"/>
      <c r="AL8867" s="61"/>
      <c r="AM8867" s="61"/>
      <c r="AN8867" s="61"/>
      <c r="AO8867" s="61"/>
      <c r="AP8867" s="62"/>
      <c r="AQ8867" s="61"/>
      <c r="AR8867" s="61"/>
      <c r="AS8867" s="61"/>
      <c r="AT8867" s="61"/>
      <c r="AU8867" s="61"/>
      <c r="AV8867" s="61"/>
      <c r="AW8867" s="60"/>
    </row>
    <row r="8868" s="59" customFormat="1" customHeight="1" spans="1:49">
      <c r="A8868" s="60"/>
      <c r="B8868" s="60"/>
      <c r="C8868" s="60"/>
      <c r="D8868" s="60"/>
      <c r="H8868" s="61"/>
      <c r="I8868" s="61"/>
      <c r="J8868" s="61"/>
      <c r="K8868" s="61"/>
      <c r="L8868" s="61"/>
      <c r="M8868" s="61"/>
      <c r="N8868" s="61"/>
      <c r="O8868" s="61"/>
      <c r="P8868" s="61"/>
      <c r="Q8868" s="61"/>
      <c r="R8868" s="61"/>
      <c r="S8868" s="61"/>
      <c r="T8868" s="61"/>
      <c r="U8868" s="61"/>
      <c r="V8868" s="61"/>
      <c r="W8868" s="61"/>
      <c r="X8868" s="61"/>
      <c r="Y8868" s="61"/>
      <c r="Z8868" s="61"/>
      <c r="AA8868" s="61"/>
      <c r="AB8868" s="61"/>
      <c r="AC8868" s="61"/>
      <c r="AD8868" s="61"/>
      <c r="AE8868" s="61"/>
      <c r="AF8868" s="61"/>
      <c r="AG8868" s="61"/>
      <c r="AH8868" s="61"/>
      <c r="AI8868" s="61"/>
      <c r="AJ8868" s="61"/>
      <c r="AK8868" s="61"/>
      <c r="AL8868" s="61"/>
      <c r="AM8868" s="61"/>
      <c r="AN8868" s="61"/>
      <c r="AO8868" s="61"/>
      <c r="AP8868" s="62"/>
      <c r="AQ8868" s="61"/>
      <c r="AR8868" s="61"/>
      <c r="AS8868" s="61"/>
      <c r="AT8868" s="61"/>
      <c r="AU8868" s="61"/>
      <c r="AV8868" s="61"/>
      <c r="AW8868" s="60"/>
    </row>
    <row r="8869" s="59" customFormat="1" customHeight="1" spans="1:49">
      <c r="A8869" s="60"/>
      <c r="B8869" s="60"/>
      <c r="C8869" s="60"/>
      <c r="D8869" s="60"/>
      <c r="H8869" s="61"/>
      <c r="I8869" s="61"/>
      <c r="J8869" s="61"/>
      <c r="K8869" s="61"/>
      <c r="L8869" s="61"/>
      <c r="M8869" s="61"/>
      <c r="N8869" s="61"/>
      <c r="O8869" s="61"/>
      <c r="P8869" s="61"/>
      <c r="Q8869" s="61"/>
      <c r="R8869" s="61"/>
      <c r="S8869" s="61"/>
      <c r="T8869" s="61"/>
      <c r="U8869" s="61"/>
      <c r="V8869" s="61"/>
      <c r="W8869" s="61"/>
      <c r="X8869" s="61"/>
      <c r="Y8869" s="61"/>
      <c r="Z8869" s="61"/>
      <c r="AA8869" s="61"/>
      <c r="AB8869" s="61"/>
      <c r="AC8869" s="61"/>
      <c r="AD8869" s="61"/>
      <c r="AE8869" s="61"/>
      <c r="AF8869" s="61"/>
      <c r="AG8869" s="61"/>
      <c r="AH8869" s="61"/>
      <c r="AI8869" s="61"/>
      <c r="AJ8869" s="61"/>
      <c r="AK8869" s="61"/>
      <c r="AL8869" s="61"/>
      <c r="AM8869" s="61"/>
      <c r="AN8869" s="61"/>
      <c r="AO8869" s="61"/>
      <c r="AP8869" s="62"/>
      <c r="AQ8869" s="61"/>
      <c r="AR8869" s="61"/>
      <c r="AS8869" s="61"/>
      <c r="AT8869" s="61"/>
      <c r="AU8869" s="61"/>
      <c r="AV8869" s="61"/>
      <c r="AW8869" s="60"/>
    </row>
    <row r="8870" s="59" customFormat="1" customHeight="1" spans="1:49">
      <c r="A8870" s="60"/>
      <c r="B8870" s="60"/>
      <c r="C8870" s="60"/>
      <c r="D8870" s="60"/>
      <c r="H8870" s="61"/>
      <c r="I8870" s="61"/>
      <c r="J8870" s="61"/>
      <c r="K8870" s="61"/>
      <c r="L8870" s="61"/>
      <c r="M8870" s="61"/>
      <c r="N8870" s="61"/>
      <c r="O8870" s="61"/>
      <c r="P8870" s="61"/>
      <c r="Q8870" s="61"/>
      <c r="R8870" s="61"/>
      <c r="S8870" s="61"/>
      <c r="T8870" s="61"/>
      <c r="U8870" s="61"/>
      <c r="V8870" s="61"/>
      <c r="W8870" s="61"/>
      <c r="X8870" s="61"/>
      <c r="Y8870" s="61"/>
      <c r="Z8870" s="61"/>
      <c r="AA8870" s="61"/>
      <c r="AB8870" s="61"/>
      <c r="AC8870" s="61"/>
      <c r="AD8870" s="61"/>
      <c r="AE8870" s="61"/>
      <c r="AF8870" s="61"/>
      <c r="AG8870" s="61"/>
      <c r="AH8870" s="61"/>
      <c r="AI8870" s="61"/>
      <c r="AJ8870" s="61"/>
      <c r="AK8870" s="61"/>
      <c r="AL8870" s="61"/>
      <c r="AM8870" s="61"/>
      <c r="AN8870" s="61"/>
      <c r="AO8870" s="61"/>
      <c r="AP8870" s="62"/>
      <c r="AQ8870" s="61"/>
      <c r="AR8870" s="61"/>
      <c r="AS8870" s="61"/>
      <c r="AT8870" s="61"/>
      <c r="AU8870" s="61"/>
      <c r="AV8870" s="61"/>
      <c r="AW8870" s="60"/>
    </row>
    <row r="8871" s="59" customFormat="1" customHeight="1" spans="1:49">
      <c r="A8871" s="60"/>
      <c r="B8871" s="60"/>
      <c r="C8871" s="60"/>
      <c r="D8871" s="60"/>
      <c r="H8871" s="61"/>
      <c r="I8871" s="61"/>
      <c r="J8871" s="61"/>
      <c r="K8871" s="61"/>
      <c r="L8871" s="61"/>
      <c r="M8871" s="61"/>
      <c r="N8871" s="61"/>
      <c r="O8871" s="61"/>
      <c r="P8871" s="61"/>
      <c r="Q8871" s="61"/>
      <c r="R8871" s="61"/>
      <c r="S8871" s="61"/>
      <c r="T8871" s="61"/>
      <c r="U8871" s="61"/>
      <c r="V8871" s="61"/>
      <c r="W8871" s="61"/>
      <c r="X8871" s="61"/>
      <c r="Y8871" s="61"/>
      <c r="Z8871" s="61"/>
      <c r="AA8871" s="61"/>
      <c r="AB8871" s="61"/>
      <c r="AC8871" s="61"/>
      <c r="AD8871" s="61"/>
      <c r="AE8871" s="61"/>
      <c r="AF8871" s="61"/>
      <c r="AG8871" s="61"/>
      <c r="AH8871" s="61"/>
      <c r="AI8871" s="61"/>
      <c r="AJ8871" s="61"/>
      <c r="AK8871" s="61"/>
      <c r="AL8871" s="61"/>
      <c r="AM8871" s="61"/>
      <c r="AN8871" s="61"/>
      <c r="AO8871" s="61"/>
      <c r="AP8871" s="62"/>
      <c r="AQ8871" s="61"/>
      <c r="AR8871" s="61"/>
      <c r="AS8871" s="61"/>
      <c r="AT8871" s="61"/>
      <c r="AU8871" s="61"/>
      <c r="AV8871" s="61"/>
      <c r="AW8871" s="60"/>
    </row>
    <row r="8872" s="59" customFormat="1" customHeight="1" spans="1:49">
      <c r="A8872" s="60"/>
      <c r="B8872" s="60"/>
      <c r="C8872" s="60"/>
      <c r="D8872" s="60"/>
      <c r="H8872" s="61"/>
      <c r="I8872" s="61"/>
      <c r="J8872" s="61"/>
      <c r="K8872" s="61"/>
      <c r="L8872" s="61"/>
      <c r="M8872" s="61"/>
      <c r="N8872" s="61"/>
      <c r="O8872" s="61"/>
      <c r="P8872" s="61"/>
      <c r="Q8872" s="61"/>
      <c r="R8872" s="61"/>
      <c r="S8872" s="61"/>
      <c r="T8872" s="61"/>
      <c r="U8872" s="61"/>
      <c r="V8872" s="61"/>
      <c r="W8872" s="61"/>
      <c r="X8872" s="61"/>
      <c r="Y8872" s="61"/>
      <c r="Z8872" s="61"/>
      <c r="AA8872" s="61"/>
      <c r="AB8872" s="61"/>
      <c r="AC8872" s="61"/>
      <c r="AD8872" s="61"/>
      <c r="AE8872" s="61"/>
      <c r="AF8872" s="61"/>
      <c r="AG8872" s="61"/>
      <c r="AH8872" s="61"/>
      <c r="AI8872" s="61"/>
      <c r="AJ8872" s="61"/>
      <c r="AK8872" s="61"/>
      <c r="AL8872" s="61"/>
      <c r="AM8872" s="61"/>
      <c r="AN8872" s="61"/>
      <c r="AO8872" s="61"/>
      <c r="AP8872" s="62"/>
      <c r="AQ8872" s="61"/>
      <c r="AR8872" s="61"/>
      <c r="AS8872" s="61"/>
      <c r="AT8872" s="61"/>
      <c r="AU8872" s="61"/>
      <c r="AV8872" s="61"/>
      <c r="AW8872" s="60"/>
    </row>
    <row r="8873" s="59" customFormat="1" customHeight="1" spans="1:49">
      <c r="A8873" s="60"/>
      <c r="B8873" s="60"/>
      <c r="C8873" s="60"/>
      <c r="D8873" s="60"/>
      <c r="H8873" s="61"/>
      <c r="I8873" s="61"/>
      <c r="J8873" s="61"/>
      <c r="K8873" s="61"/>
      <c r="L8873" s="61"/>
      <c r="M8873" s="61"/>
      <c r="N8873" s="61"/>
      <c r="O8873" s="61"/>
      <c r="P8873" s="61"/>
      <c r="Q8873" s="61"/>
      <c r="R8873" s="61"/>
      <c r="S8873" s="61"/>
      <c r="T8873" s="61"/>
      <c r="U8873" s="61"/>
      <c r="V8873" s="61"/>
      <c r="W8873" s="61"/>
      <c r="X8873" s="61"/>
      <c r="Y8873" s="61"/>
      <c r="Z8873" s="61"/>
      <c r="AA8873" s="61"/>
      <c r="AB8873" s="61"/>
      <c r="AC8873" s="61"/>
      <c r="AD8873" s="61"/>
      <c r="AE8873" s="61"/>
      <c r="AF8873" s="61"/>
      <c r="AG8873" s="61"/>
      <c r="AH8873" s="61"/>
      <c r="AI8873" s="61"/>
      <c r="AJ8873" s="61"/>
      <c r="AK8873" s="61"/>
      <c r="AL8873" s="61"/>
      <c r="AM8873" s="61"/>
      <c r="AN8873" s="61"/>
      <c r="AO8873" s="61"/>
      <c r="AP8873" s="62"/>
      <c r="AQ8873" s="61"/>
      <c r="AR8873" s="61"/>
      <c r="AS8873" s="61"/>
      <c r="AT8873" s="61"/>
      <c r="AU8873" s="61"/>
      <c r="AV8873" s="61"/>
      <c r="AW8873" s="60"/>
    </row>
    <row r="8874" s="59" customFormat="1" customHeight="1" spans="1:49">
      <c r="A8874" s="60"/>
      <c r="B8874" s="60"/>
      <c r="C8874" s="60"/>
      <c r="D8874" s="60"/>
      <c r="H8874" s="61"/>
      <c r="I8874" s="61"/>
      <c r="J8874" s="61"/>
      <c r="K8874" s="61"/>
      <c r="L8874" s="61"/>
      <c r="M8874" s="61"/>
      <c r="N8874" s="61"/>
      <c r="O8874" s="61"/>
      <c r="P8874" s="61"/>
      <c r="Q8874" s="61"/>
      <c r="R8874" s="61"/>
      <c r="S8874" s="61"/>
      <c r="T8874" s="61"/>
      <c r="U8874" s="61"/>
      <c r="V8874" s="61"/>
      <c r="W8874" s="61"/>
      <c r="X8874" s="61"/>
      <c r="Y8874" s="61"/>
      <c r="Z8874" s="61"/>
      <c r="AA8874" s="61"/>
      <c r="AB8874" s="61"/>
      <c r="AC8874" s="61"/>
      <c r="AD8874" s="61"/>
      <c r="AE8874" s="61"/>
      <c r="AF8874" s="61"/>
      <c r="AG8874" s="61"/>
      <c r="AH8874" s="61"/>
      <c r="AI8874" s="61"/>
      <c r="AJ8874" s="61"/>
      <c r="AK8874" s="61"/>
      <c r="AL8874" s="61"/>
      <c r="AM8874" s="61"/>
      <c r="AN8874" s="61"/>
      <c r="AO8874" s="61"/>
      <c r="AP8874" s="62"/>
      <c r="AQ8874" s="61"/>
      <c r="AR8874" s="61"/>
      <c r="AS8874" s="61"/>
      <c r="AT8874" s="61"/>
      <c r="AU8874" s="61"/>
      <c r="AV8874" s="61"/>
      <c r="AW8874" s="60"/>
    </row>
    <row r="8875" s="59" customFormat="1" customHeight="1" spans="1:49">
      <c r="A8875" s="60"/>
      <c r="B8875" s="60"/>
      <c r="C8875" s="60"/>
      <c r="D8875" s="60"/>
      <c r="H8875" s="61"/>
      <c r="I8875" s="61"/>
      <c r="J8875" s="61"/>
      <c r="K8875" s="61"/>
      <c r="L8875" s="61"/>
      <c r="M8875" s="61"/>
      <c r="N8875" s="61"/>
      <c r="O8875" s="61"/>
      <c r="P8875" s="61"/>
      <c r="Q8875" s="61"/>
      <c r="R8875" s="61"/>
      <c r="S8875" s="61"/>
      <c r="T8875" s="61"/>
      <c r="U8875" s="61"/>
      <c r="V8875" s="61"/>
      <c r="W8875" s="61"/>
      <c r="X8875" s="61"/>
      <c r="Y8875" s="61"/>
      <c r="Z8875" s="61"/>
      <c r="AA8875" s="61"/>
      <c r="AB8875" s="61"/>
      <c r="AC8875" s="61"/>
      <c r="AD8875" s="61"/>
      <c r="AE8875" s="61"/>
      <c r="AF8875" s="61"/>
      <c r="AG8875" s="61"/>
      <c r="AH8875" s="61"/>
      <c r="AI8875" s="61"/>
      <c r="AJ8875" s="61"/>
      <c r="AK8875" s="61"/>
      <c r="AL8875" s="61"/>
      <c r="AM8875" s="61"/>
      <c r="AN8875" s="61"/>
      <c r="AO8875" s="61"/>
      <c r="AP8875" s="62"/>
      <c r="AQ8875" s="61"/>
      <c r="AR8875" s="61"/>
      <c r="AS8875" s="61"/>
      <c r="AT8875" s="61"/>
      <c r="AU8875" s="61"/>
      <c r="AV8875" s="61"/>
      <c r="AW8875" s="60"/>
    </row>
    <row r="8876" s="59" customFormat="1" customHeight="1" spans="1:49">
      <c r="A8876" s="60"/>
      <c r="B8876" s="60"/>
      <c r="C8876" s="60"/>
      <c r="D8876" s="60"/>
      <c r="H8876" s="61"/>
      <c r="I8876" s="61"/>
      <c r="J8876" s="61"/>
      <c r="K8876" s="61"/>
      <c r="L8876" s="61"/>
      <c r="M8876" s="61"/>
      <c r="N8876" s="61"/>
      <c r="O8876" s="61"/>
      <c r="P8876" s="61"/>
      <c r="Q8876" s="61"/>
      <c r="R8876" s="61"/>
      <c r="S8876" s="61"/>
      <c r="T8876" s="61"/>
      <c r="U8876" s="61"/>
      <c r="V8876" s="61"/>
      <c r="W8876" s="61"/>
      <c r="X8876" s="61"/>
      <c r="Y8876" s="61"/>
      <c r="Z8876" s="61"/>
      <c r="AA8876" s="61"/>
      <c r="AB8876" s="61"/>
      <c r="AC8876" s="61"/>
      <c r="AD8876" s="61"/>
      <c r="AE8876" s="61"/>
      <c r="AF8876" s="61"/>
      <c r="AG8876" s="61"/>
      <c r="AH8876" s="61"/>
      <c r="AI8876" s="61"/>
      <c r="AJ8876" s="61"/>
      <c r="AK8876" s="61"/>
      <c r="AL8876" s="61"/>
      <c r="AM8876" s="61"/>
      <c r="AN8876" s="61"/>
      <c r="AO8876" s="61"/>
      <c r="AP8876" s="62"/>
      <c r="AQ8876" s="61"/>
      <c r="AR8876" s="61"/>
      <c r="AS8876" s="61"/>
      <c r="AT8876" s="61"/>
      <c r="AU8876" s="61"/>
      <c r="AV8876" s="61"/>
      <c r="AW8876" s="60"/>
    </row>
    <row r="8877" s="59" customFormat="1" customHeight="1" spans="1:49">
      <c r="A8877" s="60"/>
      <c r="B8877" s="60"/>
      <c r="C8877" s="60"/>
      <c r="D8877" s="60"/>
      <c r="H8877" s="61"/>
      <c r="I8877" s="61"/>
      <c r="J8877" s="61"/>
      <c r="K8877" s="61"/>
      <c r="L8877" s="61"/>
      <c r="M8877" s="61"/>
      <c r="N8877" s="61"/>
      <c r="O8877" s="61"/>
      <c r="P8877" s="61"/>
      <c r="Q8877" s="61"/>
      <c r="R8877" s="61"/>
      <c r="S8877" s="61"/>
      <c r="T8877" s="61"/>
      <c r="U8877" s="61"/>
      <c r="V8877" s="61"/>
      <c r="W8877" s="61"/>
      <c r="X8877" s="61"/>
      <c r="Y8877" s="61"/>
      <c r="Z8877" s="61"/>
      <c r="AA8877" s="61"/>
      <c r="AB8877" s="61"/>
      <c r="AC8877" s="61"/>
      <c r="AD8877" s="61"/>
      <c r="AE8877" s="61"/>
      <c r="AF8877" s="61"/>
      <c r="AG8877" s="61"/>
      <c r="AH8877" s="61"/>
      <c r="AI8877" s="61"/>
      <c r="AJ8877" s="61"/>
      <c r="AK8877" s="61"/>
      <c r="AL8877" s="61"/>
      <c r="AM8877" s="61"/>
      <c r="AN8877" s="61"/>
      <c r="AO8877" s="61"/>
      <c r="AP8877" s="62"/>
      <c r="AQ8877" s="61"/>
      <c r="AR8877" s="61"/>
      <c r="AS8877" s="61"/>
      <c r="AT8877" s="61"/>
      <c r="AU8877" s="61"/>
      <c r="AV8877" s="61"/>
      <c r="AW8877" s="60"/>
    </row>
    <row r="8878" s="59" customFormat="1" customHeight="1" spans="1:49">
      <c r="A8878" s="60"/>
      <c r="B8878" s="60"/>
      <c r="C8878" s="60"/>
      <c r="D8878" s="60"/>
      <c r="H8878" s="61"/>
      <c r="I8878" s="61"/>
      <c r="J8878" s="61"/>
      <c r="K8878" s="61"/>
      <c r="L8878" s="61"/>
      <c r="M8878" s="61"/>
      <c r="N8878" s="61"/>
      <c r="O8878" s="61"/>
      <c r="P8878" s="61"/>
      <c r="Q8878" s="61"/>
      <c r="R8878" s="61"/>
      <c r="S8878" s="61"/>
      <c r="T8878" s="61"/>
      <c r="U8878" s="61"/>
      <c r="V8878" s="61"/>
      <c r="W8878" s="61"/>
      <c r="X8878" s="61"/>
      <c r="Y8878" s="61"/>
      <c r="Z8878" s="61"/>
      <c r="AA8878" s="61"/>
      <c r="AB8878" s="61"/>
      <c r="AC8878" s="61"/>
      <c r="AD8878" s="61"/>
      <c r="AE8878" s="61"/>
      <c r="AF8878" s="61"/>
      <c r="AG8878" s="61"/>
      <c r="AH8878" s="61"/>
      <c r="AI8878" s="61"/>
      <c r="AJ8878" s="61"/>
      <c r="AK8878" s="61"/>
      <c r="AL8878" s="61"/>
      <c r="AM8878" s="61"/>
      <c r="AN8878" s="61"/>
      <c r="AO8878" s="61"/>
      <c r="AP8878" s="62"/>
      <c r="AQ8878" s="61"/>
      <c r="AR8878" s="61"/>
      <c r="AS8878" s="61"/>
      <c r="AT8878" s="61"/>
      <c r="AU8878" s="61"/>
      <c r="AV8878" s="61"/>
      <c r="AW8878" s="60"/>
    </row>
    <row r="8879" s="59" customFormat="1" customHeight="1" spans="1:49">
      <c r="A8879" s="60"/>
      <c r="B8879" s="60"/>
      <c r="C8879" s="60"/>
      <c r="D8879" s="60"/>
      <c r="H8879" s="61"/>
      <c r="I8879" s="61"/>
      <c r="J8879" s="61"/>
      <c r="K8879" s="61"/>
      <c r="L8879" s="61"/>
      <c r="M8879" s="61"/>
      <c r="N8879" s="61"/>
      <c r="O8879" s="61"/>
      <c r="P8879" s="61"/>
      <c r="Q8879" s="61"/>
      <c r="R8879" s="61"/>
      <c r="S8879" s="61"/>
      <c r="T8879" s="61"/>
      <c r="U8879" s="61"/>
      <c r="V8879" s="61"/>
      <c r="W8879" s="61"/>
      <c r="X8879" s="61"/>
      <c r="Y8879" s="61"/>
      <c r="Z8879" s="61"/>
      <c r="AA8879" s="61"/>
      <c r="AB8879" s="61"/>
      <c r="AC8879" s="61"/>
      <c r="AD8879" s="61"/>
      <c r="AE8879" s="61"/>
      <c r="AF8879" s="61"/>
      <c r="AG8879" s="61"/>
      <c r="AH8879" s="61"/>
      <c r="AI8879" s="61"/>
      <c r="AJ8879" s="61"/>
      <c r="AK8879" s="61"/>
      <c r="AL8879" s="61"/>
      <c r="AM8879" s="61"/>
      <c r="AN8879" s="61"/>
      <c r="AO8879" s="61"/>
      <c r="AP8879" s="62"/>
      <c r="AQ8879" s="61"/>
      <c r="AR8879" s="61"/>
      <c r="AS8879" s="61"/>
      <c r="AT8879" s="61"/>
      <c r="AU8879" s="61"/>
      <c r="AV8879" s="61"/>
      <c r="AW8879" s="60"/>
    </row>
    <row r="8880" s="59" customFormat="1" customHeight="1" spans="1:49">
      <c r="A8880" s="60"/>
      <c r="B8880" s="60"/>
      <c r="C8880" s="60"/>
      <c r="D8880" s="60"/>
      <c r="H8880" s="61"/>
      <c r="I8880" s="61"/>
      <c r="J8880" s="61"/>
      <c r="K8880" s="61"/>
      <c r="L8880" s="61"/>
      <c r="M8880" s="61"/>
      <c r="N8880" s="61"/>
      <c r="O8880" s="61"/>
      <c r="P8880" s="61"/>
      <c r="Q8880" s="61"/>
      <c r="R8880" s="61"/>
      <c r="S8880" s="61"/>
      <c r="T8880" s="61"/>
      <c r="U8880" s="61"/>
      <c r="V8880" s="61"/>
      <c r="W8880" s="61"/>
      <c r="X8880" s="61"/>
      <c r="Y8880" s="61"/>
      <c r="Z8880" s="61"/>
      <c r="AA8880" s="61"/>
      <c r="AB8880" s="61"/>
      <c r="AC8880" s="61"/>
      <c r="AD8880" s="61"/>
      <c r="AE8880" s="61"/>
      <c r="AF8880" s="61"/>
      <c r="AG8880" s="61"/>
      <c r="AH8880" s="61"/>
      <c r="AI8880" s="61"/>
      <c r="AJ8880" s="61"/>
      <c r="AK8880" s="61"/>
      <c r="AL8880" s="61"/>
      <c r="AM8880" s="61"/>
      <c r="AN8880" s="61"/>
      <c r="AO8880" s="61"/>
      <c r="AP8880" s="62"/>
      <c r="AQ8880" s="61"/>
      <c r="AR8880" s="61"/>
      <c r="AS8880" s="61"/>
      <c r="AT8880" s="61"/>
      <c r="AU8880" s="61"/>
      <c r="AV8880" s="61"/>
      <c r="AW8880" s="60"/>
    </row>
    <row r="8881" s="59" customFormat="1" customHeight="1" spans="1:49">
      <c r="A8881" s="60"/>
      <c r="B8881" s="60"/>
      <c r="C8881" s="60"/>
      <c r="D8881" s="60"/>
      <c r="H8881" s="61"/>
      <c r="I8881" s="61"/>
      <c r="J8881" s="61"/>
      <c r="K8881" s="61"/>
      <c r="L8881" s="61"/>
      <c r="M8881" s="61"/>
      <c r="N8881" s="61"/>
      <c r="O8881" s="61"/>
      <c r="P8881" s="61"/>
      <c r="Q8881" s="61"/>
      <c r="R8881" s="61"/>
      <c r="S8881" s="61"/>
      <c r="T8881" s="61"/>
      <c r="U8881" s="61"/>
      <c r="V8881" s="61"/>
      <c r="W8881" s="61"/>
      <c r="X8881" s="61"/>
      <c r="Y8881" s="61"/>
      <c r="Z8881" s="61"/>
      <c r="AA8881" s="61"/>
      <c r="AB8881" s="61"/>
      <c r="AC8881" s="61"/>
      <c r="AD8881" s="61"/>
      <c r="AE8881" s="61"/>
      <c r="AF8881" s="61"/>
      <c r="AG8881" s="61"/>
      <c r="AH8881" s="61"/>
      <c r="AI8881" s="61"/>
      <c r="AJ8881" s="61"/>
      <c r="AK8881" s="61"/>
      <c r="AL8881" s="61"/>
      <c r="AM8881" s="61"/>
      <c r="AN8881" s="61"/>
      <c r="AO8881" s="61"/>
      <c r="AP8881" s="62"/>
      <c r="AQ8881" s="61"/>
      <c r="AR8881" s="61"/>
      <c r="AS8881" s="61"/>
      <c r="AT8881" s="61"/>
      <c r="AU8881" s="61"/>
      <c r="AV8881" s="61"/>
      <c r="AW8881" s="60"/>
    </row>
    <row r="8882" s="59" customFormat="1" customHeight="1" spans="1:49">
      <c r="A8882" s="60"/>
      <c r="B8882" s="60"/>
      <c r="C8882" s="60"/>
      <c r="D8882" s="60"/>
      <c r="H8882" s="61"/>
      <c r="I8882" s="61"/>
      <c r="J8882" s="61"/>
      <c r="K8882" s="61"/>
      <c r="L8882" s="61"/>
      <c r="M8882" s="61"/>
      <c r="N8882" s="61"/>
      <c r="O8882" s="61"/>
      <c r="P8882" s="61"/>
      <c r="Q8882" s="61"/>
      <c r="R8882" s="61"/>
      <c r="S8882" s="61"/>
      <c r="T8882" s="61"/>
      <c r="U8882" s="61"/>
      <c r="V8882" s="61"/>
      <c r="W8882" s="61"/>
      <c r="X8882" s="61"/>
      <c r="Y8882" s="61"/>
      <c r="Z8882" s="61"/>
      <c r="AA8882" s="61"/>
      <c r="AB8882" s="61"/>
      <c r="AC8882" s="61"/>
      <c r="AD8882" s="61"/>
      <c r="AE8882" s="61"/>
      <c r="AF8882" s="61"/>
      <c r="AG8882" s="61"/>
      <c r="AH8882" s="61"/>
      <c r="AI8882" s="61"/>
      <c r="AJ8882" s="61"/>
      <c r="AK8882" s="61"/>
      <c r="AL8882" s="61"/>
      <c r="AM8882" s="61"/>
      <c r="AN8882" s="61"/>
      <c r="AO8882" s="61"/>
      <c r="AP8882" s="62"/>
      <c r="AQ8882" s="61"/>
      <c r="AR8882" s="61"/>
      <c r="AS8882" s="61"/>
      <c r="AT8882" s="61"/>
      <c r="AU8882" s="61"/>
      <c r="AV8882" s="61"/>
      <c r="AW8882" s="60"/>
    </row>
    <row r="8883" s="59" customFormat="1" customHeight="1" spans="1:49">
      <c r="A8883" s="60"/>
      <c r="B8883" s="60"/>
      <c r="C8883" s="60"/>
      <c r="D8883" s="60"/>
      <c r="H8883" s="61"/>
      <c r="I8883" s="61"/>
      <c r="J8883" s="61"/>
      <c r="K8883" s="61"/>
      <c r="L8883" s="61"/>
      <c r="M8883" s="61"/>
      <c r="N8883" s="61"/>
      <c r="O8883" s="61"/>
      <c r="P8883" s="61"/>
      <c r="Q8883" s="61"/>
      <c r="R8883" s="61"/>
      <c r="S8883" s="61"/>
      <c r="T8883" s="61"/>
      <c r="U8883" s="61"/>
      <c r="V8883" s="61"/>
      <c r="W8883" s="61"/>
      <c r="X8883" s="61"/>
      <c r="Y8883" s="61"/>
      <c r="Z8883" s="61"/>
      <c r="AA8883" s="61"/>
      <c r="AB8883" s="61"/>
      <c r="AC8883" s="61"/>
      <c r="AD8883" s="61"/>
      <c r="AE8883" s="61"/>
      <c r="AF8883" s="61"/>
      <c r="AG8883" s="61"/>
      <c r="AH8883" s="61"/>
      <c r="AI8883" s="61"/>
      <c r="AJ8883" s="61"/>
      <c r="AK8883" s="61"/>
      <c r="AL8883" s="61"/>
      <c r="AM8883" s="61"/>
      <c r="AN8883" s="61"/>
      <c r="AO8883" s="61"/>
      <c r="AP8883" s="62"/>
      <c r="AQ8883" s="61"/>
      <c r="AR8883" s="61"/>
      <c r="AS8883" s="61"/>
      <c r="AT8883" s="61"/>
      <c r="AU8883" s="61"/>
      <c r="AV8883" s="61"/>
      <c r="AW8883" s="60"/>
    </row>
    <row r="8884" s="59" customFormat="1" customHeight="1" spans="1:49">
      <c r="A8884" s="60"/>
      <c r="B8884" s="60"/>
      <c r="C8884" s="60"/>
      <c r="D8884" s="60"/>
      <c r="H8884" s="61"/>
      <c r="I8884" s="61"/>
      <c r="J8884" s="61"/>
      <c r="K8884" s="61"/>
      <c r="L8884" s="61"/>
      <c r="M8884" s="61"/>
      <c r="N8884" s="61"/>
      <c r="O8884" s="61"/>
      <c r="P8884" s="61"/>
      <c r="Q8884" s="61"/>
      <c r="R8884" s="61"/>
      <c r="S8884" s="61"/>
      <c r="T8884" s="61"/>
      <c r="U8884" s="61"/>
      <c r="V8884" s="61"/>
      <c r="W8884" s="61"/>
      <c r="X8884" s="61"/>
      <c r="Y8884" s="61"/>
      <c r="Z8884" s="61"/>
      <c r="AA8884" s="61"/>
      <c r="AB8884" s="61"/>
      <c r="AC8884" s="61"/>
      <c r="AD8884" s="61"/>
      <c r="AE8884" s="61"/>
      <c r="AF8884" s="61"/>
      <c r="AG8884" s="61"/>
      <c r="AH8884" s="61"/>
      <c r="AI8884" s="61"/>
      <c r="AJ8884" s="61"/>
      <c r="AK8884" s="61"/>
      <c r="AL8884" s="61"/>
      <c r="AM8884" s="61"/>
      <c r="AN8884" s="61"/>
      <c r="AO8884" s="61"/>
      <c r="AP8884" s="62"/>
      <c r="AQ8884" s="61"/>
      <c r="AR8884" s="61"/>
      <c r="AS8884" s="61"/>
      <c r="AT8884" s="61"/>
      <c r="AU8884" s="61"/>
      <c r="AV8884" s="61"/>
      <c r="AW8884" s="60"/>
    </row>
    <row r="8885" s="59" customFormat="1" customHeight="1" spans="1:49">
      <c r="A8885" s="60"/>
      <c r="B8885" s="60"/>
      <c r="C8885" s="60"/>
      <c r="D8885" s="60"/>
      <c r="H8885" s="61"/>
      <c r="I8885" s="61"/>
      <c r="J8885" s="61"/>
      <c r="K8885" s="61"/>
      <c r="L8885" s="61"/>
      <c r="M8885" s="61"/>
      <c r="N8885" s="61"/>
      <c r="O8885" s="61"/>
      <c r="P8885" s="61"/>
      <c r="Q8885" s="61"/>
      <c r="R8885" s="61"/>
      <c r="S8885" s="61"/>
      <c r="T8885" s="61"/>
      <c r="U8885" s="61"/>
      <c r="V8885" s="61"/>
      <c r="W8885" s="61"/>
      <c r="X8885" s="61"/>
      <c r="Y8885" s="61"/>
      <c r="Z8885" s="61"/>
      <c r="AA8885" s="61"/>
      <c r="AB8885" s="61"/>
      <c r="AC8885" s="61"/>
      <c r="AD8885" s="61"/>
      <c r="AE8885" s="61"/>
      <c r="AF8885" s="61"/>
      <c r="AG8885" s="61"/>
      <c r="AH8885" s="61"/>
      <c r="AI8885" s="61"/>
      <c r="AJ8885" s="61"/>
      <c r="AK8885" s="61"/>
      <c r="AL8885" s="61"/>
      <c r="AM8885" s="61"/>
      <c r="AN8885" s="61"/>
      <c r="AO8885" s="61"/>
      <c r="AP8885" s="62"/>
      <c r="AQ8885" s="61"/>
      <c r="AR8885" s="61"/>
      <c r="AS8885" s="61"/>
      <c r="AT8885" s="61"/>
      <c r="AU8885" s="61"/>
      <c r="AV8885" s="61"/>
      <c r="AW8885" s="60"/>
    </row>
    <row r="8886" s="59" customFormat="1" customHeight="1" spans="1:49">
      <c r="A8886" s="60"/>
      <c r="B8886" s="60"/>
      <c r="C8886" s="60"/>
      <c r="D8886" s="60"/>
      <c r="H8886" s="61"/>
      <c r="I8886" s="61"/>
      <c r="J8886" s="61"/>
      <c r="K8886" s="61"/>
      <c r="L8886" s="61"/>
      <c r="M8886" s="61"/>
      <c r="N8886" s="61"/>
      <c r="O8886" s="61"/>
      <c r="P8886" s="61"/>
      <c r="Q8886" s="61"/>
      <c r="R8886" s="61"/>
      <c r="S8886" s="61"/>
      <c r="T8886" s="61"/>
      <c r="U8886" s="61"/>
      <c r="V8886" s="61"/>
      <c r="W8886" s="61"/>
      <c r="X8886" s="61"/>
      <c r="Y8886" s="61"/>
      <c r="Z8886" s="61"/>
      <c r="AA8886" s="61"/>
      <c r="AB8886" s="61"/>
      <c r="AC8886" s="61"/>
      <c r="AD8886" s="61"/>
      <c r="AE8886" s="61"/>
      <c r="AF8886" s="61"/>
      <c r="AG8886" s="61"/>
      <c r="AH8886" s="61"/>
      <c r="AI8886" s="61"/>
      <c r="AJ8886" s="61"/>
      <c r="AK8886" s="61"/>
      <c r="AL8886" s="61"/>
      <c r="AM8886" s="61"/>
      <c r="AN8886" s="61"/>
      <c r="AO8886" s="61"/>
      <c r="AP8886" s="62"/>
      <c r="AQ8886" s="61"/>
      <c r="AR8886" s="61"/>
      <c r="AS8886" s="61"/>
      <c r="AT8886" s="61"/>
      <c r="AU8886" s="61"/>
      <c r="AV8886" s="61"/>
      <c r="AW8886" s="60"/>
    </row>
    <row r="8887" s="59" customFormat="1" customHeight="1" spans="1:49">
      <c r="A8887" s="60"/>
      <c r="B8887" s="60"/>
      <c r="C8887" s="60"/>
      <c r="D8887" s="60"/>
      <c r="H8887" s="61"/>
      <c r="I8887" s="61"/>
      <c r="J8887" s="61"/>
      <c r="K8887" s="61"/>
      <c r="L8887" s="61"/>
      <c r="M8887" s="61"/>
      <c r="N8887" s="61"/>
      <c r="O8887" s="61"/>
      <c r="P8887" s="61"/>
      <c r="Q8887" s="61"/>
      <c r="R8887" s="61"/>
      <c r="S8887" s="61"/>
      <c r="T8887" s="61"/>
      <c r="U8887" s="61"/>
      <c r="V8887" s="61"/>
      <c r="W8887" s="61"/>
      <c r="X8887" s="61"/>
      <c r="Y8887" s="61"/>
      <c r="Z8887" s="61"/>
      <c r="AA8887" s="61"/>
      <c r="AB8887" s="61"/>
      <c r="AC8887" s="61"/>
      <c r="AD8887" s="61"/>
      <c r="AE8887" s="61"/>
      <c r="AF8887" s="61"/>
      <c r="AG8887" s="61"/>
      <c r="AH8887" s="61"/>
      <c r="AI8887" s="61"/>
      <c r="AJ8887" s="61"/>
      <c r="AK8887" s="61"/>
      <c r="AL8887" s="61"/>
      <c r="AM8887" s="61"/>
      <c r="AN8887" s="61"/>
      <c r="AO8887" s="61"/>
      <c r="AP8887" s="62"/>
      <c r="AQ8887" s="61"/>
      <c r="AR8887" s="61"/>
      <c r="AS8887" s="61"/>
      <c r="AT8887" s="61"/>
      <c r="AU8887" s="61"/>
      <c r="AV8887" s="61"/>
      <c r="AW8887" s="60"/>
    </row>
    <row r="8888" s="59" customFormat="1" customHeight="1" spans="1:49">
      <c r="A8888" s="60"/>
      <c r="B8888" s="60"/>
      <c r="C8888" s="60"/>
      <c r="D8888" s="60"/>
      <c r="H8888" s="61"/>
      <c r="I8888" s="61"/>
      <c r="J8888" s="61"/>
      <c r="K8888" s="61"/>
      <c r="L8888" s="61"/>
      <c r="M8888" s="61"/>
      <c r="N8888" s="61"/>
      <c r="O8888" s="61"/>
      <c r="P8888" s="61"/>
      <c r="Q8888" s="61"/>
      <c r="R8888" s="61"/>
      <c r="S8888" s="61"/>
      <c r="T8888" s="61"/>
      <c r="U8888" s="61"/>
      <c r="V8888" s="61"/>
      <c r="W8888" s="61"/>
      <c r="X8888" s="61"/>
      <c r="Y8888" s="61"/>
      <c r="Z8888" s="61"/>
      <c r="AA8888" s="61"/>
      <c r="AB8888" s="61"/>
      <c r="AC8888" s="61"/>
      <c r="AD8888" s="61"/>
      <c r="AE8888" s="61"/>
      <c r="AF8888" s="61"/>
      <c r="AG8888" s="61"/>
      <c r="AH8888" s="61"/>
      <c r="AI8888" s="61"/>
      <c r="AJ8888" s="61"/>
      <c r="AK8888" s="61"/>
      <c r="AL8888" s="61"/>
      <c r="AM8888" s="61"/>
      <c r="AN8888" s="61"/>
      <c r="AO8888" s="61"/>
      <c r="AP8888" s="62"/>
      <c r="AQ8888" s="61"/>
      <c r="AR8888" s="61"/>
      <c r="AS8888" s="61"/>
      <c r="AT8888" s="61"/>
      <c r="AU8888" s="61"/>
      <c r="AV8888" s="61"/>
      <c r="AW8888" s="60"/>
    </row>
    <row r="8889" s="59" customFormat="1" customHeight="1" spans="1:49">
      <c r="A8889" s="60"/>
      <c r="B8889" s="60"/>
      <c r="C8889" s="60"/>
      <c r="D8889" s="60"/>
      <c r="H8889" s="61"/>
      <c r="I8889" s="61"/>
      <c r="J8889" s="61"/>
      <c r="K8889" s="61"/>
      <c r="L8889" s="61"/>
      <c r="M8889" s="61"/>
      <c r="N8889" s="61"/>
      <c r="O8889" s="61"/>
      <c r="P8889" s="61"/>
      <c r="Q8889" s="61"/>
      <c r="R8889" s="61"/>
      <c r="S8889" s="61"/>
      <c r="T8889" s="61"/>
      <c r="U8889" s="61"/>
      <c r="V8889" s="61"/>
      <c r="W8889" s="61"/>
      <c r="X8889" s="61"/>
      <c r="Y8889" s="61"/>
      <c r="Z8889" s="61"/>
      <c r="AA8889" s="61"/>
      <c r="AB8889" s="61"/>
      <c r="AC8889" s="61"/>
      <c r="AD8889" s="61"/>
      <c r="AE8889" s="61"/>
      <c r="AF8889" s="61"/>
      <c r="AG8889" s="61"/>
      <c r="AH8889" s="61"/>
      <c r="AI8889" s="61"/>
      <c r="AJ8889" s="61"/>
      <c r="AK8889" s="61"/>
      <c r="AL8889" s="61"/>
      <c r="AM8889" s="61"/>
      <c r="AN8889" s="61"/>
      <c r="AO8889" s="61"/>
      <c r="AP8889" s="62"/>
      <c r="AQ8889" s="61"/>
      <c r="AR8889" s="61"/>
      <c r="AS8889" s="61"/>
      <c r="AT8889" s="61"/>
      <c r="AU8889" s="61"/>
      <c r="AV8889" s="61"/>
      <c r="AW8889" s="60"/>
    </row>
    <row r="8890" s="59" customFormat="1" customHeight="1" spans="1:49">
      <c r="A8890" s="60"/>
      <c r="B8890" s="60"/>
      <c r="C8890" s="60"/>
      <c r="D8890" s="60"/>
      <c r="H8890" s="61"/>
      <c r="I8890" s="61"/>
      <c r="J8890" s="61"/>
      <c r="K8890" s="61"/>
      <c r="L8890" s="61"/>
      <c r="M8890" s="61"/>
      <c r="N8890" s="61"/>
      <c r="O8890" s="61"/>
      <c r="P8890" s="61"/>
      <c r="Q8890" s="61"/>
      <c r="R8890" s="61"/>
      <c r="S8890" s="61"/>
      <c r="T8890" s="61"/>
      <c r="U8890" s="61"/>
      <c r="V8890" s="61"/>
      <c r="W8890" s="61"/>
      <c r="X8890" s="61"/>
      <c r="Y8890" s="61"/>
      <c r="Z8890" s="61"/>
      <c r="AA8890" s="61"/>
      <c r="AB8890" s="61"/>
      <c r="AC8890" s="61"/>
      <c r="AD8890" s="61"/>
      <c r="AE8890" s="61"/>
      <c r="AF8890" s="61"/>
      <c r="AG8890" s="61"/>
      <c r="AH8890" s="61"/>
      <c r="AI8890" s="61"/>
      <c r="AJ8890" s="61"/>
      <c r="AK8890" s="61"/>
      <c r="AL8890" s="61"/>
      <c r="AM8890" s="61"/>
      <c r="AN8890" s="61"/>
      <c r="AO8890" s="61"/>
      <c r="AP8890" s="62"/>
      <c r="AQ8890" s="61"/>
      <c r="AR8890" s="61"/>
      <c r="AS8890" s="61"/>
      <c r="AT8890" s="61"/>
      <c r="AU8890" s="61"/>
      <c r="AV8890" s="61"/>
      <c r="AW8890" s="60"/>
    </row>
    <row r="8891" s="59" customFormat="1" customHeight="1" spans="1:49">
      <c r="A8891" s="60"/>
      <c r="B8891" s="60"/>
      <c r="C8891" s="60"/>
      <c r="D8891" s="60"/>
      <c r="H8891" s="61"/>
      <c r="I8891" s="61"/>
      <c r="J8891" s="61"/>
      <c r="K8891" s="61"/>
      <c r="L8891" s="61"/>
      <c r="M8891" s="61"/>
      <c r="N8891" s="61"/>
      <c r="O8891" s="61"/>
      <c r="P8891" s="61"/>
      <c r="Q8891" s="61"/>
      <c r="R8891" s="61"/>
      <c r="S8891" s="61"/>
      <c r="T8891" s="61"/>
      <c r="U8891" s="61"/>
      <c r="V8891" s="61"/>
      <c r="W8891" s="61"/>
      <c r="X8891" s="61"/>
      <c r="Y8891" s="61"/>
      <c r="Z8891" s="61"/>
      <c r="AA8891" s="61"/>
      <c r="AB8891" s="61"/>
      <c r="AC8891" s="61"/>
      <c r="AD8891" s="61"/>
      <c r="AE8891" s="61"/>
      <c r="AF8891" s="61"/>
      <c r="AG8891" s="61"/>
      <c r="AH8891" s="61"/>
      <c r="AI8891" s="61"/>
      <c r="AJ8891" s="61"/>
      <c r="AK8891" s="61"/>
      <c r="AL8891" s="61"/>
      <c r="AM8891" s="61"/>
      <c r="AN8891" s="61"/>
      <c r="AO8891" s="61"/>
      <c r="AP8891" s="62"/>
      <c r="AQ8891" s="61"/>
      <c r="AR8891" s="61"/>
      <c r="AS8891" s="61"/>
      <c r="AT8891" s="61"/>
      <c r="AU8891" s="61"/>
      <c r="AV8891" s="61"/>
      <c r="AW8891" s="60"/>
    </row>
    <row r="8892" s="59" customFormat="1" customHeight="1" spans="1:49">
      <c r="A8892" s="60"/>
      <c r="B8892" s="60"/>
      <c r="C8892" s="60"/>
      <c r="D8892" s="60"/>
      <c r="H8892" s="61"/>
      <c r="I8892" s="61"/>
      <c r="J8892" s="61"/>
      <c r="K8892" s="61"/>
      <c r="L8892" s="61"/>
      <c r="M8892" s="61"/>
      <c r="N8892" s="61"/>
      <c r="O8892" s="61"/>
      <c r="P8892" s="61"/>
      <c r="Q8892" s="61"/>
      <c r="R8892" s="61"/>
      <c r="S8892" s="61"/>
      <c r="T8892" s="61"/>
      <c r="U8892" s="61"/>
      <c r="V8892" s="61"/>
      <c r="W8892" s="61"/>
      <c r="X8892" s="61"/>
      <c r="Y8892" s="61"/>
      <c r="Z8892" s="61"/>
      <c r="AA8892" s="61"/>
      <c r="AB8892" s="61"/>
      <c r="AC8892" s="61"/>
      <c r="AD8892" s="61"/>
      <c r="AE8892" s="61"/>
      <c r="AF8892" s="61"/>
      <c r="AG8892" s="61"/>
      <c r="AH8892" s="61"/>
      <c r="AI8892" s="61"/>
      <c r="AJ8892" s="61"/>
      <c r="AK8892" s="61"/>
      <c r="AL8892" s="61"/>
      <c r="AM8892" s="61"/>
      <c r="AN8892" s="61"/>
      <c r="AO8892" s="61"/>
      <c r="AP8892" s="62"/>
      <c r="AQ8892" s="61"/>
      <c r="AR8892" s="61"/>
      <c r="AS8892" s="61"/>
      <c r="AT8892" s="61"/>
      <c r="AU8892" s="61"/>
      <c r="AV8892" s="61"/>
      <c r="AW8892" s="60"/>
    </row>
    <row r="8893" s="59" customFormat="1" customHeight="1" spans="1:49">
      <c r="A8893" s="60"/>
      <c r="B8893" s="60"/>
      <c r="C8893" s="60"/>
      <c r="D8893" s="60"/>
      <c r="H8893" s="61"/>
      <c r="I8893" s="61"/>
      <c r="J8893" s="61"/>
      <c r="K8893" s="61"/>
      <c r="L8893" s="61"/>
      <c r="M8893" s="61"/>
      <c r="N8893" s="61"/>
      <c r="O8893" s="61"/>
      <c r="P8893" s="61"/>
      <c r="Q8893" s="61"/>
      <c r="R8893" s="61"/>
      <c r="S8893" s="61"/>
      <c r="T8893" s="61"/>
      <c r="U8893" s="61"/>
      <c r="V8893" s="61"/>
      <c r="W8893" s="61"/>
      <c r="X8893" s="61"/>
      <c r="Y8893" s="61"/>
      <c r="Z8893" s="61"/>
      <c r="AA8893" s="61"/>
      <c r="AB8893" s="61"/>
      <c r="AC8893" s="61"/>
      <c r="AD8893" s="61"/>
      <c r="AE8893" s="61"/>
      <c r="AF8893" s="61"/>
      <c r="AG8893" s="61"/>
      <c r="AH8893" s="61"/>
      <c r="AI8893" s="61"/>
      <c r="AJ8893" s="61"/>
      <c r="AK8893" s="61"/>
      <c r="AL8893" s="61"/>
      <c r="AM8893" s="61"/>
      <c r="AN8893" s="61"/>
      <c r="AO8893" s="61"/>
      <c r="AP8893" s="62"/>
      <c r="AQ8893" s="61"/>
      <c r="AR8893" s="61"/>
      <c r="AS8893" s="61"/>
      <c r="AT8893" s="61"/>
      <c r="AU8893" s="61"/>
      <c r="AV8893" s="61"/>
      <c r="AW8893" s="60"/>
    </row>
    <row r="8894" s="59" customFormat="1" customHeight="1" spans="1:49">
      <c r="A8894" s="60"/>
      <c r="B8894" s="60"/>
      <c r="C8894" s="60"/>
      <c r="D8894" s="60"/>
      <c r="H8894" s="61"/>
      <c r="I8894" s="61"/>
      <c r="J8894" s="61"/>
      <c r="K8894" s="61"/>
      <c r="L8894" s="61"/>
      <c r="M8894" s="61"/>
      <c r="N8894" s="61"/>
      <c r="O8894" s="61"/>
      <c r="P8894" s="61"/>
      <c r="Q8894" s="61"/>
      <c r="R8894" s="61"/>
      <c r="S8894" s="61"/>
      <c r="T8894" s="61"/>
      <c r="U8894" s="61"/>
      <c r="V8894" s="61"/>
      <c r="W8894" s="61"/>
      <c r="X8894" s="61"/>
      <c r="Y8894" s="61"/>
      <c r="Z8894" s="61"/>
      <c r="AA8894" s="61"/>
      <c r="AB8894" s="61"/>
      <c r="AC8894" s="61"/>
      <c r="AD8894" s="61"/>
      <c r="AE8894" s="61"/>
      <c r="AF8894" s="61"/>
      <c r="AG8894" s="61"/>
      <c r="AH8894" s="61"/>
      <c r="AI8894" s="61"/>
      <c r="AJ8894" s="61"/>
      <c r="AK8894" s="61"/>
      <c r="AL8894" s="61"/>
      <c r="AM8894" s="61"/>
      <c r="AN8894" s="61"/>
      <c r="AO8894" s="61"/>
      <c r="AP8894" s="62"/>
      <c r="AQ8894" s="61"/>
      <c r="AR8894" s="61"/>
      <c r="AS8894" s="61"/>
      <c r="AT8894" s="61"/>
      <c r="AU8894" s="61"/>
      <c r="AV8894" s="61"/>
      <c r="AW8894" s="60"/>
    </row>
    <row r="8895" s="59" customFormat="1" customHeight="1" spans="1:49">
      <c r="A8895" s="60"/>
      <c r="B8895" s="60"/>
      <c r="C8895" s="60"/>
      <c r="D8895" s="60"/>
      <c r="H8895" s="61"/>
      <c r="I8895" s="61"/>
      <c r="J8895" s="61"/>
      <c r="K8895" s="61"/>
      <c r="L8895" s="61"/>
      <c r="M8895" s="61"/>
      <c r="N8895" s="61"/>
      <c r="O8895" s="61"/>
      <c r="P8895" s="61"/>
      <c r="Q8895" s="61"/>
      <c r="R8895" s="61"/>
      <c r="S8895" s="61"/>
      <c r="T8895" s="61"/>
      <c r="U8895" s="61"/>
      <c r="V8895" s="61"/>
      <c r="W8895" s="61"/>
      <c r="X8895" s="61"/>
      <c r="Y8895" s="61"/>
      <c r="Z8895" s="61"/>
      <c r="AA8895" s="61"/>
      <c r="AB8895" s="61"/>
      <c r="AC8895" s="61"/>
      <c r="AD8895" s="61"/>
      <c r="AE8895" s="61"/>
      <c r="AF8895" s="61"/>
      <c r="AG8895" s="61"/>
      <c r="AH8895" s="61"/>
      <c r="AI8895" s="61"/>
      <c r="AJ8895" s="61"/>
      <c r="AK8895" s="61"/>
      <c r="AL8895" s="61"/>
      <c r="AM8895" s="61"/>
      <c r="AN8895" s="61"/>
      <c r="AO8895" s="61"/>
      <c r="AP8895" s="62"/>
      <c r="AQ8895" s="61"/>
      <c r="AR8895" s="61"/>
      <c r="AS8895" s="61"/>
      <c r="AT8895" s="61"/>
      <c r="AU8895" s="61"/>
      <c r="AV8895" s="61"/>
      <c r="AW8895" s="60"/>
    </row>
    <row r="8896" s="59" customFormat="1" customHeight="1" spans="1:49">
      <c r="A8896" s="60"/>
      <c r="B8896" s="60"/>
      <c r="C8896" s="60"/>
      <c r="D8896" s="60"/>
      <c r="H8896" s="61"/>
      <c r="I8896" s="61"/>
      <c r="J8896" s="61"/>
      <c r="K8896" s="61"/>
      <c r="L8896" s="61"/>
      <c r="M8896" s="61"/>
      <c r="N8896" s="61"/>
      <c r="O8896" s="61"/>
      <c r="P8896" s="61"/>
      <c r="Q8896" s="61"/>
      <c r="R8896" s="61"/>
      <c r="S8896" s="61"/>
      <c r="T8896" s="61"/>
      <c r="U8896" s="61"/>
      <c r="V8896" s="61"/>
      <c r="W8896" s="61"/>
      <c r="X8896" s="61"/>
      <c r="Y8896" s="61"/>
      <c r="Z8896" s="61"/>
      <c r="AA8896" s="61"/>
      <c r="AB8896" s="61"/>
      <c r="AC8896" s="61"/>
      <c r="AD8896" s="61"/>
      <c r="AE8896" s="61"/>
      <c r="AF8896" s="61"/>
      <c r="AG8896" s="61"/>
      <c r="AH8896" s="61"/>
      <c r="AI8896" s="61"/>
      <c r="AJ8896" s="61"/>
      <c r="AK8896" s="61"/>
      <c r="AL8896" s="61"/>
      <c r="AM8896" s="61"/>
      <c r="AN8896" s="61"/>
      <c r="AO8896" s="61"/>
      <c r="AP8896" s="62"/>
      <c r="AQ8896" s="61"/>
      <c r="AR8896" s="61"/>
      <c r="AS8896" s="61"/>
      <c r="AT8896" s="61"/>
      <c r="AU8896" s="61"/>
      <c r="AV8896" s="61"/>
      <c r="AW8896" s="60"/>
    </row>
    <row r="8897" s="59" customFormat="1" customHeight="1" spans="1:49">
      <c r="A8897" s="60"/>
      <c r="B8897" s="60"/>
      <c r="C8897" s="60"/>
      <c r="D8897" s="60"/>
      <c r="H8897" s="61"/>
      <c r="I8897" s="61"/>
      <c r="J8897" s="61"/>
      <c r="K8897" s="61"/>
      <c r="L8897" s="61"/>
      <c r="M8897" s="61"/>
      <c r="N8897" s="61"/>
      <c r="O8897" s="61"/>
      <c r="P8897" s="61"/>
      <c r="Q8897" s="61"/>
      <c r="R8897" s="61"/>
      <c r="S8897" s="61"/>
      <c r="T8897" s="61"/>
      <c r="U8897" s="61"/>
      <c r="V8897" s="61"/>
      <c r="W8897" s="61"/>
      <c r="X8897" s="61"/>
      <c r="Y8897" s="61"/>
      <c r="Z8897" s="61"/>
      <c r="AA8897" s="61"/>
      <c r="AB8897" s="61"/>
      <c r="AC8897" s="61"/>
      <c r="AD8897" s="61"/>
      <c r="AE8897" s="61"/>
      <c r="AF8897" s="61"/>
      <c r="AG8897" s="61"/>
      <c r="AH8897" s="61"/>
      <c r="AI8897" s="61"/>
      <c r="AJ8897" s="61"/>
      <c r="AK8897" s="61"/>
      <c r="AL8897" s="61"/>
      <c r="AM8897" s="61"/>
      <c r="AN8897" s="61"/>
      <c r="AO8897" s="61"/>
      <c r="AP8897" s="62"/>
      <c r="AQ8897" s="61"/>
      <c r="AR8897" s="61"/>
      <c r="AS8897" s="61"/>
      <c r="AT8897" s="61"/>
      <c r="AU8897" s="61"/>
      <c r="AV8897" s="61"/>
      <c r="AW8897" s="60"/>
    </row>
    <row r="8898" s="59" customFormat="1" customHeight="1" spans="1:49">
      <c r="A8898" s="60"/>
      <c r="B8898" s="60"/>
      <c r="C8898" s="60"/>
      <c r="D8898" s="60"/>
      <c r="H8898" s="61"/>
      <c r="I8898" s="61"/>
      <c r="J8898" s="61"/>
      <c r="K8898" s="61"/>
      <c r="L8898" s="61"/>
      <c r="M8898" s="61"/>
      <c r="N8898" s="61"/>
      <c r="O8898" s="61"/>
      <c r="P8898" s="61"/>
      <c r="Q8898" s="61"/>
      <c r="R8898" s="61"/>
      <c r="S8898" s="61"/>
      <c r="T8898" s="61"/>
      <c r="U8898" s="61"/>
      <c r="V8898" s="61"/>
      <c r="W8898" s="61"/>
      <c r="X8898" s="61"/>
      <c r="Y8898" s="61"/>
      <c r="Z8898" s="61"/>
      <c r="AA8898" s="61"/>
      <c r="AB8898" s="61"/>
      <c r="AC8898" s="61"/>
      <c r="AD8898" s="61"/>
      <c r="AE8898" s="61"/>
      <c r="AF8898" s="61"/>
      <c r="AG8898" s="61"/>
      <c r="AH8898" s="61"/>
      <c r="AI8898" s="61"/>
      <c r="AJ8898" s="61"/>
      <c r="AK8898" s="61"/>
      <c r="AL8898" s="61"/>
      <c r="AM8898" s="61"/>
      <c r="AN8898" s="61"/>
      <c r="AO8898" s="61"/>
      <c r="AP8898" s="62"/>
      <c r="AQ8898" s="61"/>
      <c r="AR8898" s="61"/>
      <c r="AS8898" s="61"/>
      <c r="AT8898" s="61"/>
      <c r="AU8898" s="61"/>
      <c r="AV8898" s="61"/>
      <c r="AW8898" s="60"/>
    </row>
    <row r="8899" s="59" customFormat="1" customHeight="1" spans="1:49">
      <c r="A8899" s="60"/>
      <c r="B8899" s="60"/>
      <c r="C8899" s="60"/>
      <c r="D8899" s="60"/>
      <c r="H8899" s="61"/>
      <c r="I8899" s="61"/>
      <c r="J8899" s="61"/>
      <c r="K8899" s="61"/>
      <c r="L8899" s="61"/>
      <c r="M8899" s="61"/>
      <c r="N8899" s="61"/>
      <c r="O8899" s="61"/>
      <c r="P8899" s="61"/>
      <c r="Q8899" s="61"/>
      <c r="R8899" s="61"/>
      <c r="S8899" s="61"/>
      <c r="T8899" s="61"/>
      <c r="U8899" s="61"/>
      <c r="V8899" s="61"/>
      <c r="W8899" s="61"/>
      <c r="X8899" s="61"/>
      <c r="Y8899" s="61"/>
      <c r="Z8899" s="61"/>
      <c r="AA8899" s="61"/>
      <c r="AB8899" s="61"/>
      <c r="AC8899" s="61"/>
      <c r="AD8899" s="61"/>
      <c r="AE8899" s="61"/>
      <c r="AF8899" s="61"/>
      <c r="AG8899" s="61"/>
      <c r="AH8899" s="61"/>
      <c r="AI8899" s="61"/>
      <c r="AJ8899" s="61"/>
      <c r="AK8899" s="61"/>
      <c r="AL8899" s="61"/>
      <c r="AM8899" s="61"/>
      <c r="AN8899" s="61"/>
      <c r="AO8899" s="61"/>
      <c r="AP8899" s="62"/>
      <c r="AQ8899" s="61"/>
      <c r="AR8899" s="61"/>
      <c r="AS8899" s="61"/>
      <c r="AT8899" s="61"/>
      <c r="AU8899" s="61"/>
      <c r="AV8899" s="61"/>
      <c r="AW8899" s="60"/>
    </row>
    <row r="8900" s="59" customFormat="1" customHeight="1" spans="1:49">
      <c r="A8900" s="60"/>
      <c r="B8900" s="60"/>
      <c r="C8900" s="60"/>
      <c r="D8900" s="60"/>
      <c r="H8900" s="61"/>
      <c r="I8900" s="61"/>
      <c r="J8900" s="61"/>
      <c r="K8900" s="61"/>
      <c r="L8900" s="61"/>
      <c r="M8900" s="61"/>
      <c r="N8900" s="61"/>
      <c r="O8900" s="61"/>
      <c r="P8900" s="61"/>
      <c r="Q8900" s="61"/>
      <c r="R8900" s="61"/>
      <c r="S8900" s="61"/>
      <c r="T8900" s="61"/>
      <c r="U8900" s="61"/>
      <c r="V8900" s="61"/>
      <c r="W8900" s="61"/>
      <c r="X8900" s="61"/>
      <c r="Y8900" s="61"/>
      <c r="Z8900" s="61"/>
      <c r="AA8900" s="61"/>
      <c r="AB8900" s="61"/>
      <c r="AC8900" s="61"/>
      <c r="AD8900" s="61"/>
      <c r="AE8900" s="61"/>
      <c r="AF8900" s="61"/>
      <c r="AG8900" s="61"/>
      <c r="AH8900" s="61"/>
      <c r="AI8900" s="61"/>
      <c r="AJ8900" s="61"/>
      <c r="AK8900" s="61"/>
      <c r="AL8900" s="61"/>
      <c r="AM8900" s="61"/>
      <c r="AN8900" s="61"/>
      <c r="AO8900" s="61"/>
      <c r="AP8900" s="62"/>
      <c r="AQ8900" s="61"/>
      <c r="AR8900" s="61"/>
      <c r="AS8900" s="61"/>
      <c r="AT8900" s="61"/>
      <c r="AU8900" s="61"/>
      <c r="AV8900" s="61"/>
      <c r="AW8900" s="60"/>
    </row>
    <row r="8901" s="59" customFormat="1" customHeight="1" spans="1:49">
      <c r="A8901" s="60"/>
      <c r="B8901" s="60"/>
      <c r="C8901" s="60"/>
      <c r="D8901" s="60"/>
      <c r="H8901" s="61"/>
      <c r="I8901" s="61"/>
      <c r="J8901" s="61"/>
      <c r="K8901" s="61"/>
      <c r="L8901" s="61"/>
      <c r="M8901" s="61"/>
      <c r="N8901" s="61"/>
      <c r="O8901" s="61"/>
      <c r="P8901" s="61"/>
      <c r="Q8901" s="61"/>
      <c r="R8901" s="61"/>
      <c r="S8901" s="61"/>
      <c r="T8901" s="61"/>
      <c r="U8901" s="61"/>
      <c r="V8901" s="61"/>
      <c r="W8901" s="61"/>
      <c r="X8901" s="61"/>
      <c r="Y8901" s="61"/>
      <c r="Z8901" s="61"/>
      <c r="AA8901" s="61"/>
      <c r="AB8901" s="61"/>
      <c r="AC8901" s="61"/>
      <c r="AD8901" s="61"/>
      <c r="AE8901" s="61"/>
      <c r="AF8901" s="61"/>
      <c r="AG8901" s="61"/>
      <c r="AH8901" s="61"/>
      <c r="AI8901" s="61"/>
      <c r="AJ8901" s="61"/>
      <c r="AK8901" s="61"/>
      <c r="AL8901" s="61"/>
      <c r="AM8901" s="61"/>
      <c r="AN8901" s="61"/>
      <c r="AO8901" s="61"/>
      <c r="AP8901" s="62"/>
      <c r="AQ8901" s="61"/>
      <c r="AR8901" s="61"/>
      <c r="AS8901" s="61"/>
      <c r="AT8901" s="61"/>
      <c r="AU8901" s="61"/>
      <c r="AV8901" s="61"/>
      <c r="AW8901" s="60"/>
    </row>
    <row r="8902" s="59" customFormat="1" customHeight="1" spans="1:49">
      <c r="A8902" s="60"/>
      <c r="B8902" s="60"/>
      <c r="C8902" s="60"/>
      <c r="D8902" s="60"/>
      <c r="H8902" s="61"/>
      <c r="I8902" s="61"/>
      <c r="J8902" s="61"/>
      <c r="K8902" s="61"/>
      <c r="L8902" s="61"/>
      <c r="M8902" s="61"/>
      <c r="N8902" s="61"/>
      <c r="O8902" s="61"/>
      <c r="P8902" s="61"/>
      <c r="Q8902" s="61"/>
      <c r="R8902" s="61"/>
      <c r="S8902" s="61"/>
      <c r="T8902" s="61"/>
      <c r="U8902" s="61"/>
      <c r="V8902" s="61"/>
      <c r="W8902" s="61"/>
      <c r="X8902" s="61"/>
      <c r="Y8902" s="61"/>
      <c r="Z8902" s="61"/>
      <c r="AA8902" s="61"/>
      <c r="AB8902" s="61"/>
      <c r="AC8902" s="61"/>
      <c r="AD8902" s="61"/>
      <c r="AE8902" s="61"/>
      <c r="AF8902" s="61"/>
      <c r="AG8902" s="61"/>
      <c r="AH8902" s="61"/>
      <c r="AI8902" s="61"/>
      <c r="AJ8902" s="61"/>
      <c r="AK8902" s="61"/>
      <c r="AL8902" s="61"/>
      <c r="AM8902" s="61"/>
      <c r="AN8902" s="61"/>
      <c r="AO8902" s="61"/>
      <c r="AP8902" s="62"/>
      <c r="AQ8902" s="61"/>
      <c r="AR8902" s="61"/>
      <c r="AS8902" s="61"/>
      <c r="AT8902" s="61"/>
      <c r="AU8902" s="61"/>
      <c r="AV8902" s="61"/>
      <c r="AW8902" s="60"/>
    </row>
    <row r="8903" s="59" customFormat="1" customHeight="1" spans="1:49">
      <c r="A8903" s="60"/>
      <c r="B8903" s="60"/>
      <c r="C8903" s="60"/>
      <c r="D8903" s="60"/>
      <c r="H8903" s="61"/>
      <c r="I8903" s="61"/>
      <c r="J8903" s="61"/>
      <c r="K8903" s="61"/>
      <c r="L8903" s="61"/>
      <c r="M8903" s="61"/>
      <c r="N8903" s="61"/>
      <c r="O8903" s="61"/>
      <c r="P8903" s="61"/>
      <c r="Q8903" s="61"/>
      <c r="R8903" s="61"/>
      <c r="S8903" s="61"/>
      <c r="T8903" s="61"/>
      <c r="U8903" s="61"/>
      <c r="V8903" s="61"/>
      <c r="W8903" s="61"/>
      <c r="X8903" s="61"/>
      <c r="Y8903" s="61"/>
      <c r="Z8903" s="61"/>
      <c r="AA8903" s="61"/>
      <c r="AB8903" s="61"/>
      <c r="AC8903" s="61"/>
      <c r="AD8903" s="61"/>
      <c r="AE8903" s="61"/>
      <c r="AF8903" s="61"/>
      <c r="AG8903" s="61"/>
      <c r="AH8903" s="61"/>
      <c r="AI8903" s="61"/>
      <c r="AJ8903" s="61"/>
      <c r="AK8903" s="61"/>
      <c r="AL8903" s="61"/>
      <c r="AM8903" s="61"/>
      <c r="AN8903" s="61"/>
      <c r="AO8903" s="61"/>
      <c r="AP8903" s="62"/>
      <c r="AQ8903" s="61"/>
      <c r="AR8903" s="61"/>
      <c r="AS8903" s="61"/>
      <c r="AT8903" s="61"/>
      <c r="AU8903" s="61"/>
      <c r="AV8903" s="61"/>
      <c r="AW8903" s="60"/>
    </row>
    <row r="8904" s="59" customFormat="1" customHeight="1" spans="1:49">
      <c r="A8904" s="60"/>
      <c r="B8904" s="60"/>
      <c r="C8904" s="60"/>
      <c r="D8904" s="60"/>
      <c r="H8904" s="61"/>
      <c r="I8904" s="61"/>
      <c r="J8904" s="61"/>
      <c r="K8904" s="61"/>
      <c r="L8904" s="61"/>
      <c r="M8904" s="61"/>
      <c r="N8904" s="61"/>
      <c r="O8904" s="61"/>
      <c r="P8904" s="61"/>
      <c r="Q8904" s="61"/>
      <c r="R8904" s="61"/>
      <c r="S8904" s="61"/>
      <c r="T8904" s="61"/>
      <c r="U8904" s="61"/>
      <c r="V8904" s="61"/>
      <c r="W8904" s="61"/>
      <c r="X8904" s="61"/>
      <c r="Y8904" s="61"/>
      <c r="Z8904" s="61"/>
      <c r="AA8904" s="61"/>
      <c r="AB8904" s="61"/>
      <c r="AC8904" s="61"/>
      <c r="AD8904" s="61"/>
      <c r="AE8904" s="61"/>
      <c r="AF8904" s="61"/>
      <c r="AG8904" s="61"/>
      <c r="AH8904" s="61"/>
      <c r="AI8904" s="61"/>
      <c r="AJ8904" s="61"/>
      <c r="AK8904" s="61"/>
      <c r="AL8904" s="61"/>
      <c r="AM8904" s="61"/>
      <c r="AN8904" s="61"/>
      <c r="AO8904" s="61"/>
      <c r="AP8904" s="62"/>
      <c r="AQ8904" s="61"/>
      <c r="AR8904" s="61"/>
      <c r="AS8904" s="61"/>
      <c r="AT8904" s="61"/>
      <c r="AU8904" s="61"/>
      <c r="AV8904" s="61"/>
      <c r="AW8904" s="60"/>
    </row>
    <row r="8905" s="59" customFormat="1" customHeight="1" spans="1:49">
      <c r="A8905" s="60"/>
      <c r="B8905" s="60"/>
      <c r="C8905" s="60"/>
      <c r="D8905" s="60"/>
      <c r="H8905" s="61"/>
      <c r="I8905" s="61"/>
      <c r="J8905" s="61"/>
      <c r="K8905" s="61"/>
      <c r="L8905" s="61"/>
      <c r="M8905" s="61"/>
      <c r="N8905" s="61"/>
      <c r="O8905" s="61"/>
      <c r="P8905" s="61"/>
      <c r="Q8905" s="61"/>
      <c r="R8905" s="61"/>
      <c r="S8905" s="61"/>
      <c r="T8905" s="61"/>
      <c r="U8905" s="61"/>
      <c r="V8905" s="61"/>
      <c r="W8905" s="61"/>
      <c r="X8905" s="61"/>
      <c r="Y8905" s="61"/>
      <c r="Z8905" s="61"/>
      <c r="AA8905" s="61"/>
      <c r="AB8905" s="61"/>
      <c r="AC8905" s="61"/>
      <c r="AD8905" s="61"/>
      <c r="AE8905" s="61"/>
      <c r="AF8905" s="61"/>
      <c r="AG8905" s="61"/>
      <c r="AH8905" s="61"/>
      <c r="AI8905" s="61"/>
      <c r="AJ8905" s="61"/>
      <c r="AK8905" s="61"/>
      <c r="AL8905" s="61"/>
      <c r="AM8905" s="61"/>
      <c r="AN8905" s="61"/>
      <c r="AO8905" s="61"/>
      <c r="AP8905" s="62"/>
      <c r="AQ8905" s="61"/>
      <c r="AR8905" s="61"/>
      <c r="AS8905" s="61"/>
      <c r="AT8905" s="61"/>
      <c r="AU8905" s="61"/>
      <c r="AV8905" s="61"/>
      <c r="AW8905" s="60"/>
    </row>
    <row r="8906" s="59" customFormat="1" customHeight="1" spans="1:49">
      <c r="A8906" s="60"/>
      <c r="B8906" s="60"/>
      <c r="C8906" s="60"/>
      <c r="D8906" s="60"/>
      <c r="H8906" s="61"/>
      <c r="I8906" s="61"/>
      <c r="J8906" s="61"/>
      <c r="K8906" s="61"/>
      <c r="L8906" s="61"/>
      <c r="M8906" s="61"/>
      <c r="N8906" s="61"/>
      <c r="O8906" s="61"/>
      <c r="P8906" s="61"/>
      <c r="Q8906" s="61"/>
      <c r="R8906" s="61"/>
      <c r="S8906" s="61"/>
      <c r="T8906" s="61"/>
      <c r="U8906" s="61"/>
      <c r="V8906" s="61"/>
      <c r="W8906" s="61"/>
      <c r="X8906" s="61"/>
      <c r="Y8906" s="61"/>
      <c r="Z8906" s="61"/>
      <c r="AA8906" s="61"/>
      <c r="AB8906" s="61"/>
      <c r="AC8906" s="61"/>
      <c r="AD8906" s="61"/>
      <c r="AE8906" s="61"/>
      <c r="AF8906" s="61"/>
      <c r="AG8906" s="61"/>
      <c r="AH8906" s="61"/>
      <c r="AI8906" s="61"/>
      <c r="AJ8906" s="61"/>
      <c r="AK8906" s="61"/>
      <c r="AL8906" s="61"/>
      <c r="AM8906" s="61"/>
      <c r="AN8906" s="61"/>
      <c r="AO8906" s="61"/>
      <c r="AP8906" s="62"/>
      <c r="AQ8906" s="61"/>
      <c r="AR8906" s="61"/>
      <c r="AS8906" s="61"/>
      <c r="AT8906" s="61"/>
      <c r="AU8906" s="61"/>
      <c r="AV8906" s="61"/>
      <c r="AW8906" s="60"/>
    </row>
    <row r="8907" s="59" customFormat="1" customHeight="1" spans="1:49">
      <c r="A8907" s="60"/>
      <c r="B8907" s="60"/>
      <c r="C8907" s="60"/>
      <c r="D8907" s="60"/>
      <c r="H8907" s="61"/>
      <c r="I8907" s="61"/>
      <c r="J8907" s="61"/>
      <c r="K8907" s="61"/>
      <c r="L8907" s="61"/>
      <c r="M8907" s="61"/>
      <c r="N8907" s="61"/>
      <c r="O8907" s="61"/>
      <c r="P8907" s="61"/>
      <c r="Q8907" s="61"/>
      <c r="R8907" s="61"/>
      <c r="S8907" s="61"/>
      <c r="T8907" s="61"/>
      <c r="U8907" s="61"/>
      <c r="V8907" s="61"/>
      <c r="W8907" s="61"/>
      <c r="X8907" s="61"/>
      <c r="Y8907" s="61"/>
      <c r="Z8907" s="61"/>
      <c r="AA8907" s="61"/>
      <c r="AB8907" s="61"/>
      <c r="AC8907" s="61"/>
      <c r="AD8907" s="61"/>
      <c r="AE8907" s="61"/>
      <c r="AF8907" s="61"/>
      <c r="AG8907" s="61"/>
      <c r="AH8907" s="61"/>
      <c r="AI8907" s="61"/>
      <c r="AJ8907" s="61"/>
      <c r="AK8907" s="61"/>
      <c r="AL8907" s="61"/>
      <c r="AM8907" s="61"/>
      <c r="AN8907" s="61"/>
      <c r="AO8907" s="61"/>
      <c r="AP8907" s="62"/>
      <c r="AQ8907" s="61"/>
      <c r="AR8907" s="61"/>
      <c r="AS8907" s="61"/>
      <c r="AT8907" s="61"/>
      <c r="AU8907" s="61"/>
      <c r="AV8907" s="61"/>
      <c r="AW8907" s="60"/>
    </row>
    <row r="8908" s="59" customFormat="1" customHeight="1" spans="1:49">
      <c r="A8908" s="60"/>
      <c r="B8908" s="60"/>
      <c r="C8908" s="60"/>
      <c r="D8908" s="60"/>
      <c r="H8908" s="61"/>
      <c r="I8908" s="61"/>
      <c r="J8908" s="61"/>
      <c r="K8908" s="61"/>
      <c r="L8908" s="61"/>
      <c r="M8908" s="61"/>
      <c r="N8908" s="61"/>
      <c r="O8908" s="61"/>
      <c r="P8908" s="61"/>
      <c r="Q8908" s="61"/>
      <c r="R8908" s="61"/>
      <c r="S8908" s="61"/>
      <c r="T8908" s="61"/>
      <c r="U8908" s="61"/>
      <c r="V8908" s="61"/>
      <c r="W8908" s="61"/>
      <c r="X8908" s="61"/>
      <c r="Y8908" s="61"/>
      <c r="Z8908" s="61"/>
      <c r="AA8908" s="61"/>
      <c r="AB8908" s="61"/>
      <c r="AC8908" s="61"/>
      <c r="AD8908" s="61"/>
      <c r="AE8908" s="61"/>
      <c r="AF8908" s="61"/>
      <c r="AG8908" s="61"/>
      <c r="AH8908" s="61"/>
      <c r="AI8908" s="61"/>
      <c r="AJ8908" s="61"/>
      <c r="AK8908" s="61"/>
      <c r="AL8908" s="61"/>
      <c r="AM8908" s="61"/>
      <c r="AN8908" s="61"/>
      <c r="AO8908" s="61"/>
      <c r="AP8908" s="62"/>
      <c r="AQ8908" s="61"/>
      <c r="AR8908" s="61"/>
      <c r="AS8908" s="61"/>
      <c r="AT8908" s="61"/>
      <c r="AU8908" s="61"/>
      <c r="AV8908" s="61"/>
      <c r="AW8908" s="60"/>
    </row>
    <row r="8909" s="59" customFormat="1" customHeight="1" spans="1:49">
      <c r="A8909" s="60"/>
      <c r="B8909" s="60"/>
      <c r="C8909" s="60"/>
      <c r="D8909" s="60"/>
      <c r="H8909" s="61"/>
      <c r="I8909" s="61"/>
      <c r="J8909" s="61"/>
      <c r="K8909" s="61"/>
      <c r="L8909" s="61"/>
      <c r="M8909" s="61"/>
      <c r="N8909" s="61"/>
      <c r="O8909" s="61"/>
      <c r="P8909" s="61"/>
      <c r="Q8909" s="61"/>
      <c r="R8909" s="61"/>
      <c r="S8909" s="61"/>
      <c r="T8909" s="61"/>
      <c r="U8909" s="61"/>
      <c r="V8909" s="61"/>
      <c r="W8909" s="61"/>
      <c r="X8909" s="61"/>
      <c r="Y8909" s="61"/>
      <c r="Z8909" s="61"/>
      <c r="AA8909" s="61"/>
      <c r="AB8909" s="61"/>
      <c r="AC8909" s="61"/>
      <c r="AD8909" s="61"/>
      <c r="AE8909" s="61"/>
      <c r="AF8909" s="61"/>
      <c r="AG8909" s="61"/>
      <c r="AH8909" s="61"/>
      <c r="AI8909" s="61"/>
      <c r="AJ8909" s="61"/>
      <c r="AK8909" s="61"/>
      <c r="AL8909" s="61"/>
      <c r="AM8909" s="61"/>
      <c r="AN8909" s="61"/>
      <c r="AO8909" s="61"/>
      <c r="AP8909" s="62"/>
      <c r="AQ8909" s="61"/>
      <c r="AR8909" s="61"/>
      <c r="AS8909" s="61"/>
      <c r="AT8909" s="61"/>
      <c r="AU8909" s="61"/>
      <c r="AV8909" s="61"/>
      <c r="AW8909" s="60"/>
    </row>
    <row r="8910" s="59" customFormat="1" customHeight="1" spans="1:49">
      <c r="A8910" s="60"/>
      <c r="B8910" s="60"/>
      <c r="C8910" s="60"/>
      <c r="D8910" s="60"/>
      <c r="H8910" s="61"/>
      <c r="I8910" s="61"/>
      <c r="J8910" s="61"/>
      <c r="K8910" s="61"/>
      <c r="L8910" s="61"/>
      <c r="M8910" s="61"/>
      <c r="N8910" s="61"/>
      <c r="O8910" s="61"/>
      <c r="P8910" s="61"/>
      <c r="Q8910" s="61"/>
      <c r="R8910" s="61"/>
      <c r="S8910" s="61"/>
      <c r="T8910" s="61"/>
      <c r="U8910" s="61"/>
      <c r="V8910" s="61"/>
      <c r="W8910" s="61"/>
      <c r="X8910" s="61"/>
      <c r="Y8910" s="61"/>
      <c r="Z8910" s="61"/>
      <c r="AA8910" s="61"/>
      <c r="AB8910" s="61"/>
      <c r="AC8910" s="61"/>
      <c r="AD8910" s="61"/>
      <c r="AE8910" s="61"/>
      <c r="AF8910" s="61"/>
      <c r="AG8910" s="61"/>
      <c r="AH8910" s="61"/>
      <c r="AI8910" s="61"/>
      <c r="AJ8910" s="61"/>
      <c r="AK8910" s="61"/>
      <c r="AL8910" s="61"/>
      <c r="AM8910" s="61"/>
      <c r="AN8910" s="61"/>
      <c r="AO8910" s="61"/>
      <c r="AP8910" s="62"/>
      <c r="AQ8910" s="61"/>
      <c r="AR8910" s="61"/>
      <c r="AS8910" s="61"/>
      <c r="AT8910" s="61"/>
      <c r="AU8910" s="61"/>
      <c r="AV8910" s="61"/>
      <c r="AW8910" s="60"/>
    </row>
    <row r="8911" s="59" customFormat="1" customHeight="1" spans="1:49">
      <c r="A8911" s="60"/>
      <c r="B8911" s="60"/>
      <c r="C8911" s="60"/>
      <c r="D8911" s="60"/>
      <c r="H8911" s="61"/>
      <c r="I8911" s="61"/>
      <c r="J8911" s="61"/>
      <c r="K8911" s="61"/>
      <c r="L8911" s="61"/>
      <c r="M8911" s="61"/>
      <c r="N8911" s="61"/>
      <c r="O8911" s="61"/>
      <c r="P8911" s="61"/>
      <c r="Q8911" s="61"/>
      <c r="R8911" s="61"/>
      <c r="S8911" s="61"/>
      <c r="T8911" s="61"/>
      <c r="U8911" s="61"/>
      <c r="V8911" s="61"/>
      <c r="W8911" s="61"/>
      <c r="X8911" s="61"/>
      <c r="Y8911" s="61"/>
      <c r="Z8911" s="61"/>
      <c r="AA8911" s="61"/>
      <c r="AB8911" s="61"/>
      <c r="AC8911" s="61"/>
      <c r="AD8911" s="61"/>
      <c r="AE8911" s="61"/>
      <c r="AF8911" s="61"/>
      <c r="AG8911" s="61"/>
      <c r="AH8911" s="61"/>
      <c r="AI8911" s="61"/>
      <c r="AJ8911" s="61"/>
      <c r="AK8911" s="61"/>
      <c r="AL8911" s="61"/>
      <c r="AM8911" s="61"/>
      <c r="AN8911" s="61"/>
      <c r="AO8911" s="61"/>
      <c r="AP8911" s="62"/>
      <c r="AQ8911" s="61"/>
      <c r="AR8911" s="61"/>
      <c r="AS8911" s="61"/>
      <c r="AT8911" s="61"/>
      <c r="AU8911" s="61"/>
      <c r="AV8911" s="61"/>
      <c r="AW8911" s="60"/>
    </row>
    <row r="8912" s="59" customFormat="1" customHeight="1" spans="1:49">
      <c r="A8912" s="60"/>
      <c r="B8912" s="60"/>
      <c r="C8912" s="60"/>
      <c r="D8912" s="60"/>
      <c r="H8912" s="61"/>
      <c r="I8912" s="61"/>
      <c r="J8912" s="61"/>
      <c r="K8912" s="61"/>
      <c r="L8912" s="61"/>
      <c r="M8912" s="61"/>
      <c r="N8912" s="61"/>
      <c r="O8912" s="61"/>
      <c r="P8912" s="61"/>
      <c r="Q8912" s="61"/>
      <c r="R8912" s="61"/>
      <c r="S8912" s="61"/>
      <c r="T8912" s="61"/>
      <c r="U8912" s="61"/>
      <c r="V8912" s="61"/>
      <c r="W8912" s="61"/>
      <c r="X8912" s="61"/>
      <c r="Y8912" s="61"/>
      <c r="Z8912" s="61"/>
      <c r="AA8912" s="61"/>
      <c r="AB8912" s="61"/>
      <c r="AC8912" s="61"/>
      <c r="AD8912" s="61"/>
      <c r="AE8912" s="61"/>
      <c r="AF8912" s="61"/>
      <c r="AG8912" s="61"/>
      <c r="AH8912" s="61"/>
      <c r="AI8912" s="61"/>
      <c r="AJ8912" s="61"/>
      <c r="AK8912" s="61"/>
      <c r="AL8912" s="61"/>
      <c r="AM8912" s="61"/>
      <c r="AN8912" s="61"/>
      <c r="AO8912" s="61"/>
      <c r="AP8912" s="62"/>
      <c r="AQ8912" s="61"/>
      <c r="AR8912" s="61"/>
      <c r="AS8912" s="61"/>
      <c r="AT8912" s="61"/>
      <c r="AU8912" s="61"/>
      <c r="AV8912" s="61"/>
      <c r="AW8912" s="60"/>
    </row>
    <row r="8913" s="59" customFormat="1" customHeight="1" spans="1:49">
      <c r="A8913" s="60"/>
      <c r="B8913" s="60"/>
      <c r="C8913" s="60"/>
      <c r="D8913" s="60"/>
      <c r="H8913" s="61"/>
      <c r="I8913" s="61"/>
      <c r="J8913" s="61"/>
      <c r="K8913" s="61"/>
      <c r="L8913" s="61"/>
      <c r="M8913" s="61"/>
      <c r="N8913" s="61"/>
      <c r="O8913" s="61"/>
      <c r="P8913" s="61"/>
      <c r="Q8913" s="61"/>
      <c r="R8913" s="61"/>
      <c r="S8913" s="61"/>
      <c r="T8913" s="61"/>
      <c r="U8913" s="61"/>
      <c r="V8913" s="61"/>
      <c r="W8913" s="61"/>
      <c r="X8913" s="61"/>
      <c r="Y8913" s="61"/>
      <c r="Z8913" s="61"/>
      <c r="AA8913" s="61"/>
      <c r="AB8913" s="61"/>
      <c r="AC8913" s="61"/>
      <c r="AD8913" s="61"/>
      <c r="AE8913" s="61"/>
      <c r="AF8913" s="61"/>
      <c r="AG8913" s="61"/>
      <c r="AH8913" s="61"/>
      <c r="AI8913" s="61"/>
      <c r="AJ8913" s="61"/>
      <c r="AK8913" s="61"/>
      <c r="AL8913" s="61"/>
      <c r="AM8913" s="61"/>
      <c r="AN8913" s="61"/>
      <c r="AO8913" s="61"/>
      <c r="AP8913" s="62"/>
      <c r="AQ8913" s="61"/>
      <c r="AR8913" s="61"/>
      <c r="AS8913" s="61"/>
      <c r="AT8913" s="61"/>
      <c r="AU8913" s="61"/>
      <c r="AV8913" s="61"/>
      <c r="AW8913" s="60"/>
    </row>
    <row r="8914" s="59" customFormat="1" customHeight="1" spans="1:49">
      <c r="A8914" s="60"/>
      <c r="B8914" s="60"/>
      <c r="C8914" s="60"/>
      <c r="D8914" s="60"/>
      <c r="H8914" s="61"/>
      <c r="I8914" s="61"/>
      <c r="J8914" s="61"/>
      <c r="K8914" s="61"/>
      <c r="L8914" s="61"/>
      <c r="M8914" s="61"/>
      <c r="N8914" s="61"/>
      <c r="O8914" s="61"/>
      <c r="P8914" s="61"/>
      <c r="Q8914" s="61"/>
      <c r="R8914" s="61"/>
      <c r="S8914" s="61"/>
      <c r="T8914" s="61"/>
      <c r="U8914" s="61"/>
      <c r="V8914" s="61"/>
      <c r="W8914" s="61"/>
      <c r="X8914" s="61"/>
      <c r="Y8914" s="61"/>
      <c r="Z8914" s="61"/>
      <c r="AA8914" s="61"/>
      <c r="AB8914" s="61"/>
      <c r="AC8914" s="61"/>
      <c r="AD8914" s="61"/>
      <c r="AE8914" s="61"/>
      <c r="AF8914" s="61"/>
      <c r="AG8914" s="61"/>
      <c r="AH8914" s="61"/>
      <c r="AI8914" s="61"/>
      <c r="AJ8914" s="61"/>
      <c r="AK8914" s="61"/>
      <c r="AL8914" s="61"/>
      <c r="AM8914" s="61"/>
      <c r="AN8914" s="61"/>
      <c r="AO8914" s="61"/>
      <c r="AP8914" s="62"/>
      <c r="AQ8914" s="61"/>
      <c r="AR8914" s="61"/>
      <c r="AS8914" s="61"/>
      <c r="AT8914" s="61"/>
      <c r="AU8914" s="61"/>
      <c r="AV8914" s="61"/>
      <c r="AW8914" s="60"/>
    </row>
    <row r="8915" s="59" customFormat="1" customHeight="1" spans="1:49">
      <c r="A8915" s="60"/>
      <c r="B8915" s="60"/>
      <c r="C8915" s="60"/>
      <c r="D8915" s="60"/>
      <c r="H8915" s="61"/>
      <c r="I8915" s="61"/>
      <c r="J8915" s="61"/>
      <c r="K8915" s="61"/>
      <c r="L8915" s="61"/>
      <c r="M8915" s="61"/>
      <c r="N8915" s="61"/>
      <c r="O8915" s="61"/>
      <c r="P8915" s="61"/>
      <c r="Q8915" s="61"/>
      <c r="R8915" s="61"/>
      <c r="S8915" s="61"/>
      <c r="T8915" s="61"/>
      <c r="U8915" s="61"/>
      <c r="V8915" s="61"/>
      <c r="W8915" s="61"/>
      <c r="X8915" s="61"/>
      <c r="Y8915" s="61"/>
      <c r="Z8915" s="61"/>
      <c r="AA8915" s="61"/>
      <c r="AB8915" s="61"/>
      <c r="AC8915" s="61"/>
      <c r="AD8915" s="61"/>
      <c r="AE8915" s="61"/>
      <c r="AF8915" s="61"/>
      <c r="AG8915" s="61"/>
      <c r="AH8915" s="61"/>
      <c r="AI8915" s="61"/>
      <c r="AJ8915" s="61"/>
      <c r="AK8915" s="61"/>
      <c r="AL8915" s="61"/>
      <c r="AM8915" s="61"/>
      <c r="AN8915" s="61"/>
      <c r="AO8915" s="61"/>
      <c r="AP8915" s="62"/>
      <c r="AQ8915" s="61"/>
      <c r="AR8915" s="61"/>
      <c r="AS8915" s="61"/>
      <c r="AT8915" s="61"/>
      <c r="AU8915" s="61"/>
      <c r="AV8915" s="61"/>
      <c r="AW8915" s="60"/>
    </row>
    <row r="8916" s="59" customFormat="1" customHeight="1" spans="1:49">
      <c r="A8916" s="60"/>
      <c r="B8916" s="60"/>
      <c r="C8916" s="60"/>
      <c r="D8916" s="60"/>
      <c r="H8916" s="61"/>
      <c r="I8916" s="61"/>
      <c r="J8916" s="61"/>
      <c r="K8916" s="61"/>
      <c r="L8916" s="61"/>
      <c r="M8916" s="61"/>
      <c r="N8916" s="61"/>
      <c r="O8916" s="61"/>
      <c r="P8916" s="61"/>
      <c r="Q8916" s="61"/>
      <c r="R8916" s="61"/>
      <c r="S8916" s="61"/>
      <c r="T8916" s="61"/>
      <c r="U8916" s="61"/>
      <c r="V8916" s="61"/>
      <c r="W8916" s="61"/>
      <c r="X8916" s="61"/>
      <c r="Y8916" s="61"/>
      <c r="Z8916" s="61"/>
      <c r="AA8916" s="61"/>
      <c r="AB8916" s="61"/>
      <c r="AC8916" s="61"/>
      <c r="AD8916" s="61"/>
      <c r="AE8916" s="61"/>
      <c r="AF8916" s="61"/>
      <c r="AG8916" s="61"/>
      <c r="AH8916" s="61"/>
      <c r="AI8916" s="61"/>
      <c r="AJ8916" s="61"/>
      <c r="AK8916" s="61"/>
      <c r="AL8916" s="61"/>
      <c r="AM8916" s="61"/>
      <c r="AN8916" s="61"/>
      <c r="AO8916" s="61"/>
      <c r="AP8916" s="62"/>
      <c r="AQ8916" s="61"/>
      <c r="AR8916" s="61"/>
      <c r="AS8916" s="61"/>
      <c r="AT8916" s="61"/>
      <c r="AU8916" s="61"/>
      <c r="AV8916" s="61"/>
      <c r="AW8916" s="60"/>
    </row>
    <row r="8917" s="59" customFormat="1" customHeight="1" spans="1:49">
      <c r="A8917" s="60"/>
      <c r="B8917" s="60"/>
      <c r="C8917" s="60"/>
      <c r="D8917" s="60"/>
      <c r="H8917" s="61"/>
      <c r="I8917" s="61"/>
      <c r="J8917" s="61"/>
      <c r="K8917" s="61"/>
      <c r="L8917" s="61"/>
      <c r="M8917" s="61"/>
      <c r="N8917" s="61"/>
      <c r="O8917" s="61"/>
      <c r="P8917" s="61"/>
      <c r="Q8917" s="61"/>
      <c r="R8917" s="61"/>
      <c r="S8917" s="61"/>
      <c r="T8917" s="61"/>
      <c r="U8917" s="61"/>
      <c r="V8917" s="61"/>
      <c r="W8917" s="61"/>
      <c r="X8917" s="61"/>
      <c r="Y8917" s="61"/>
      <c r="Z8917" s="61"/>
      <c r="AA8917" s="61"/>
      <c r="AB8917" s="61"/>
      <c r="AC8917" s="61"/>
      <c r="AD8917" s="61"/>
      <c r="AE8917" s="61"/>
      <c r="AF8917" s="61"/>
      <c r="AG8917" s="61"/>
      <c r="AH8917" s="61"/>
      <c r="AI8917" s="61"/>
      <c r="AJ8917" s="61"/>
      <c r="AK8917" s="61"/>
      <c r="AL8917" s="61"/>
      <c r="AM8917" s="61"/>
      <c r="AN8917" s="61"/>
      <c r="AO8917" s="61"/>
      <c r="AP8917" s="62"/>
      <c r="AQ8917" s="61"/>
      <c r="AR8917" s="61"/>
      <c r="AS8917" s="61"/>
      <c r="AT8917" s="61"/>
      <c r="AU8917" s="61"/>
      <c r="AV8917" s="61"/>
      <c r="AW8917" s="60"/>
    </row>
    <row r="8918" s="59" customFormat="1" customHeight="1" spans="1:49">
      <c r="A8918" s="60"/>
      <c r="B8918" s="60"/>
      <c r="C8918" s="60"/>
      <c r="D8918" s="60"/>
      <c r="H8918" s="61"/>
      <c r="I8918" s="61"/>
      <c r="J8918" s="61"/>
      <c r="K8918" s="61"/>
      <c r="L8918" s="61"/>
      <c r="M8918" s="61"/>
      <c r="N8918" s="61"/>
      <c r="O8918" s="61"/>
      <c r="P8918" s="61"/>
      <c r="Q8918" s="61"/>
      <c r="R8918" s="61"/>
      <c r="S8918" s="61"/>
      <c r="T8918" s="61"/>
      <c r="U8918" s="61"/>
      <c r="V8918" s="61"/>
      <c r="W8918" s="61"/>
      <c r="X8918" s="61"/>
      <c r="Y8918" s="61"/>
      <c r="Z8918" s="61"/>
      <c r="AA8918" s="61"/>
      <c r="AB8918" s="61"/>
      <c r="AC8918" s="61"/>
      <c r="AD8918" s="61"/>
      <c r="AE8918" s="61"/>
      <c r="AF8918" s="61"/>
      <c r="AG8918" s="61"/>
      <c r="AH8918" s="61"/>
      <c r="AI8918" s="61"/>
      <c r="AJ8918" s="61"/>
      <c r="AK8918" s="61"/>
      <c r="AL8918" s="61"/>
      <c r="AM8918" s="61"/>
      <c r="AN8918" s="61"/>
      <c r="AO8918" s="61"/>
      <c r="AP8918" s="62"/>
      <c r="AQ8918" s="61"/>
      <c r="AR8918" s="61"/>
      <c r="AS8918" s="61"/>
      <c r="AT8918" s="61"/>
      <c r="AU8918" s="61"/>
      <c r="AV8918" s="61"/>
      <c r="AW8918" s="60"/>
    </row>
    <row r="8919" s="59" customFormat="1" customHeight="1" spans="1:49">
      <c r="A8919" s="60"/>
      <c r="B8919" s="60"/>
      <c r="C8919" s="60"/>
      <c r="D8919" s="60"/>
      <c r="H8919" s="61"/>
      <c r="I8919" s="61"/>
      <c r="J8919" s="61"/>
      <c r="K8919" s="61"/>
      <c r="L8919" s="61"/>
      <c r="M8919" s="61"/>
      <c r="N8919" s="61"/>
      <c r="O8919" s="61"/>
      <c r="P8919" s="61"/>
      <c r="Q8919" s="61"/>
      <c r="R8919" s="61"/>
      <c r="S8919" s="61"/>
      <c r="T8919" s="61"/>
      <c r="U8919" s="61"/>
      <c r="V8919" s="61"/>
      <c r="W8919" s="61"/>
      <c r="X8919" s="61"/>
      <c r="Y8919" s="61"/>
      <c r="Z8919" s="61"/>
      <c r="AA8919" s="61"/>
      <c r="AB8919" s="61"/>
      <c r="AC8919" s="61"/>
      <c r="AD8919" s="61"/>
      <c r="AE8919" s="61"/>
      <c r="AF8919" s="61"/>
      <c r="AG8919" s="61"/>
      <c r="AH8919" s="61"/>
      <c r="AI8919" s="61"/>
      <c r="AJ8919" s="61"/>
      <c r="AK8919" s="61"/>
      <c r="AL8919" s="61"/>
      <c r="AM8919" s="61"/>
      <c r="AN8919" s="61"/>
      <c r="AO8919" s="61"/>
      <c r="AP8919" s="62"/>
      <c r="AQ8919" s="61"/>
      <c r="AR8919" s="61"/>
      <c r="AS8919" s="61"/>
      <c r="AT8919" s="61"/>
      <c r="AU8919" s="61"/>
      <c r="AV8919" s="61"/>
      <c r="AW8919" s="60"/>
    </row>
    <row r="8920" s="59" customFormat="1" customHeight="1" spans="1:49">
      <c r="A8920" s="60"/>
      <c r="B8920" s="60"/>
      <c r="C8920" s="60"/>
      <c r="D8920" s="60"/>
      <c r="H8920" s="61"/>
      <c r="I8920" s="61"/>
      <c r="J8920" s="61"/>
      <c r="K8920" s="61"/>
      <c r="L8920" s="61"/>
      <c r="M8920" s="61"/>
      <c r="N8920" s="61"/>
      <c r="O8920" s="61"/>
      <c r="P8920" s="61"/>
      <c r="Q8920" s="61"/>
      <c r="R8920" s="61"/>
      <c r="S8920" s="61"/>
      <c r="T8920" s="61"/>
      <c r="U8920" s="61"/>
      <c r="V8920" s="61"/>
      <c r="W8920" s="61"/>
      <c r="X8920" s="61"/>
      <c r="Y8920" s="61"/>
      <c r="Z8920" s="61"/>
      <c r="AA8920" s="61"/>
      <c r="AB8920" s="61"/>
      <c r="AC8920" s="61"/>
      <c r="AD8920" s="61"/>
      <c r="AE8920" s="61"/>
      <c r="AF8920" s="61"/>
      <c r="AG8920" s="61"/>
      <c r="AH8920" s="61"/>
      <c r="AI8920" s="61"/>
      <c r="AJ8920" s="61"/>
      <c r="AK8920" s="61"/>
      <c r="AL8920" s="61"/>
      <c r="AM8920" s="61"/>
      <c r="AN8920" s="61"/>
      <c r="AO8920" s="61"/>
      <c r="AP8920" s="62"/>
      <c r="AQ8920" s="61"/>
      <c r="AR8920" s="61"/>
      <c r="AS8920" s="61"/>
      <c r="AT8920" s="61"/>
      <c r="AU8920" s="61"/>
      <c r="AV8920" s="61"/>
      <c r="AW8920" s="60"/>
    </row>
    <row r="8921" s="59" customFormat="1" customHeight="1" spans="1:49">
      <c r="A8921" s="60"/>
      <c r="B8921" s="60"/>
      <c r="C8921" s="60"/>
      <c r="D8921" s="60"/>
      <c r="H8921" s="61"/>
      <c r="I8921" s="61"/>
      <c r="J8921" s="61"/>
      <c r="K8921" s="61"/>
      <c r="L8921" s="61"/>
      <c r="M8921" s="61"/>
      <c r="N8921" s="61"/>
      <c r="O8921" s="61"/>
      <c r="P8921" s="61"/>
      <c r="Q8921" s="61"/>
      <c r="R8921" s="61"/>
      <c r="S8921" s="61"/>
      <c r="T8921" s="61"/>
      <c r="U8921" s="61"/>
      <c r="V8921" s="61"/>
      <c r="W8921" s="61"/>
      <c r="X8921" s="61"/>
      <c r="Y8921" s="61"/>
      <c r="Z8921" s="61"/>
      <c r="AA8921" s="61"/>
      <c r="AB8921" s="61"/>
      <c r="AC8921" s="61"/>
      <c r="AD8921" s="61"/>
      <c r="AE8921" s="61"/>
      <c r="AF8921" s="61"/>
      <c r="AG8921" s="61"/>
      <c r="AH8921" s="61"/>
      <c r="AI8921" s="61"/>
      <c r="AJ8921" s="61"/>
      <c r="AK8921" s="61"/>
      <c r="AL8921" s="61"/>
      <c r="AM8921" s="61"/>
      <c r="AN8921" s="61"/>
      <c r="AO8921" s="61"/>
      <c r="AP8921" s="62"/>
      <c r="AQ8921" s="61"/>
      <c r="AR8921" s="61"/>
      <c r="AS8921" s="61"/>
      <c r="AT8921" s="61"/>
      <c r="AU8921" s="61"/>
      <c r="AV8921" s="61"/>
      <c r="AW8921" s="60"/>
    </row>
    <row r="8922" s="59" customFormat="1" customHeight="1" spans="1:49">
      <c r="A8922" s="60"/>
      <c r="B8922" s="60"/>
      <c r="C8922" s="60"/>
      <c r="D8922" s="60"/>
      <c r="H8922" s="61"/>
      <c r="I8922" s="61"/>
      <c r="J8922" s="61"/>
      <c r="K8922" s="61"/>
      <c r="L8922" s="61"/>
      <c r="M8922" s="61"/>
      <c r="N8922" s="61"/>
      <c r="O8922" s="61"/>
      <c r="P8922" s="61"/>
      <c r="Q8922" s="61"/>
      <c r="R8922" s="61"/>
      <c r="S8922" s="61"/>
      <c r="T8922" s="61"/>
      <c r="U8922" s="61"/>
      <c r="V8922" s="61"/>
      <c r="W8922" s="61"/>
      <c r="X8922" s="61"/>
      <c r="Y8922" s="61"/>
      <c r="Z8922" s="61"/>
      <c r="AA8922" s="61"/>
      <c r="AB8922" s="61"/>
      <c r="AC8922" s="61"/>
      <c r="AD8922" s="61"/>
      <c r="AE8922" s="61"/>
      <c r="AF8922" s="61"/>
      <c r="AG8922" s="61"/>
      <c r="AH8922" s="61"/>
      <c r="AI8922" s="61"/>
      <c r="AJ8922" s="61"/>
      <c r="AK8922" s="61"/>
      <c r="AL8922" s="61"/>
      <c r="AM8922" s="61"/>
      <c r="AN8922" s="61"/>
      <c r="AO8922" s="61"/>
      <c r="AP8922" s="62"/>
      <c r="AQ8922" s="61"/>
      <c r="AR8922" s="61"/>
      <c r="AS8922" s="61"/>
      <c r="AT8922" s="61"/>
      <c r="AU8922" s="61"/>
      <c r="AV8922" s="61"/>
      <c r="AW8922" s="60"/>
    </row>
    <row r="8923" s="59" customFormat="1" customHeight="1" spans="1:49">
      <c r="A8923" s="60"/>
      <c r="B8923" s="60"/>
      <c r="C8923" s="60"/>
      <c r="D8923" s="60"/>
      <c r="H8923" s="61"/>
      <c r="I8923" s="61"/>
      <c r="J8923" s="61"/>
      <c r="K8923" s="61"/>
      <c r="L8923" s="61"/>
      <c r="M8923" s="61"/>
      <c r="N8923" s="61"/>
      <c r="O8923" s="61"/>
      <c r="P8923" s="61"/>
      <c r="Q8923" s="61"/>
      <c r="R8923" s="61"/>
      <c r="S8923" s="61"/>
      <c r="T8923" s="61"/>
      <c r="U8923" s="61"/>
      <c r="V8923" s="61"/>
      <c r="W8923" s="61"/>
      <c r="X8923" s="61"/>
      <c r="Y8923" s="61"/>
      <c r="Z8923" s="61"/>
      <c r="AA8923" s="61"/>
      <c r="AB8923" s="61"/>
      <c r="AC8923" s="61"/>
      <c r="AD8923" s="61"/>
      <c r="AE8923" s="61"/>
      <c r="AF8923" s="61"/>
      <c r="AG8923" s="61"/>
      <c r="AH8923" s="61"/>
      <c r="AI8923" s="61"/>
      <c r="AJ8923" s="61"/>
      <c r="AK8923" s="61"/>
      <c r="AL8923" s="61"/>
      <c r="AM8923" s="61"/>
      <c r="AN8923" s="61"/>
      <c r="AO8923" s="61"/>
      <c r="AP8923" s="62"/>
      <c r="AQ8923" s="61"/>
      <c r="AR8923" s="61"/>
      <c r="AS8923" s="61"/>
      <c r="AT8923" s="61"/>
      <c r="AU8923" s="61"/>
      <c r="AV8923" s="61"/>
      <c r="AW8923" s="60"/>
    </row>
    <row r="8924" s="59" customFormat="1" customHeight="1" spans="1:49">
      <c r="A8924" s="60"/>
      <c r="B8924" s="60"/>
      <c r="C8924" s="60"/>
      <c r="D8924" s="60"/>
      <c r="H8924" s="61"/>
      <c r="I8924" s="61"/>
      <c r="J8924" s="61"/>
      <c r="K8924" s="61"/>
      <c r="L8924" s="61"/>
      <c r="M8924" s="61"/>
      <c r="N8924" s="61"/>
      <c r="O8924" s="61"/>
      <c r="P8924" s="61"/>
      <c r="Q8924" s="61"/>
      <c r="R8924" s="61"/>
      <c r="S8924" s="61"/>
      <c r="T8924" s="61"/>
      <c r="U8924" s="61"/>
      <c r="V8924" s="61"/>
      <c r="W8924" s="61"/>
      <c r="X8924" s="61"/>
      <c r="Y8924" s="61"/>
      <c r="Z8924" s="61"/>
      <c r="AA8924" s="61"/>
      <c r="AB8924" s="61"/>
      <c r="AC8924" s="61"/>
      <c r="AD8924" s="61"/>
      <c r="AE8924" s="61"/>
      <c r="AF8924" s="61"/>
      <c r="AG8924" s="61"/>
      <c r="AH8924" s="61"/>
      <c r="AI8924" s="61"/>
      <c r="AJ8924" s="61"/>
      <c r="AK8924" s="61"/>
      <c r="AL8924" s="61"/>
      <c r="AM8924" s="61"/>
      <c r="AN8924" s="61"/>
      <c r="AO8924" s="61"/>
      <c r="AP8924" s="62"/>
      <c r="AQ8924" s="61"/>
      <c r="AR8924" s="61"/>
      <c r="AS8924" s="61"/>
      <c r="AT8924" s="61"/>
      <c r="AU8924" s="61"/>
      <c r="AV8924" s="61"/>
      <c r="AW8924" s="60"/>
    </row>
    <row r="8925" s="59" customFormat="1" customHeight="1" spans="1:49">
      <c r="A8925" s="60"/>
      <c r="B8925" s="60"/>
      <c r="C8925" s="60"/>
      <c r="D8925" s="60"/>
      <c r="H8925" s="61"/>
      <c r="I8925" s="61"/>
      <c r="J8925" s="61"/>
      <c r="K8925" s="61"/>
      <c r="L8925" s="61"/>
      <c r="M8925" s="61"/>
      <c r="N8925" s="61"/>
      <c r="O8925" s="61"/>
      <c r="P8925" s="61"/>
      <c r="Q8925" s="61"/>
      <c r="R8925" s="61"/>
      <c r="S8925" s="61"/>
      <c r="T8925" s="61"/>
      <c r="U8925" s="61"/>
      <c r="V8925" s="61"/>
      <c r="W8925" s="61"/>
      <c r="X8925" s="61"/>
      <c r="Y8925" s="61"/>
      <c r="Z8925" s="61"/>
      <c r="AA8925" s="61"/>
      <c r="AB8925" s="61"/>
      <c r="AC8925" s="61"/>
      <c r="AD8925" s="61"/>
      <c r="AE8925" s="61"/>
      <c r="AF8925" s="61"/>
      <c r="AG8925" s="61"/>
      <c r="AH8925" s="61"/>
      <c r="AI8925" s="61"/>
      <c r="AJ8925" s="61"/>
      <c r="AK8925" s="61"/>
      <c r="AL8925" s="61"/>
      <c r="AM8925" s="61"/>
      <c r="AN8925" s="61"/>
      <c r="AO8925" s="61"/>
      <c r="AP8925" s="62"/>
      <c r="AQ8925" s="61"/>
      <c r="AR8925" s="61"/>
      <c r="AS8925" s="61"/>
      <c r="AT8925" s="61"/>
      <c r="AU8925" s="61"/>
      <c r="AV8925" s="61"/>
      <c r="AW8925" s="60"/>
    </row>
    <row r="8926" s="59" customFormat="1" customHeight="1" spans="1:49">
      <c r="A8926" s="60"/>
      <c r="B8926" s="60"/>
      <c r="C8926" s="60"/>
      <c r="D8926" s="60"/>
      <c r="H8926" s="61"/>
      <c r="I8926" s="61"/>
      <c r="J8926" s="61"/>
      <c r="K8926" s="61"/>
      <c r="L8926" s="61"/>
      <c r="M8926" s="61"/>
      <c r="N8926" s="61"/>
      <c r="O8926" s="61"/>
      <c r="P8926" s="61"/>
      <c r="Q8926" s="61"/>
      <c r="R8926" s="61"/>
      <c r="S8926" s="61"/>
      <c r="T8926" s="61"/>
      <c r="U8926" s="61"/>
      <c r="V8926" s="61"/>
      <c r="W8926" s="61"/>
      <c r="X8926" s="61"/>
      <c r="Y8926" s="61"/>
      <c r="Z8926" s="61"/>
      <c r="AA8926" s="61"/>
      <c r="AB8926" s="61"/>
      <c r="AC8926" s="61"/>
      <c r="AD8926" s="61"/>
      <c r="AE8926" s="61"/>
      <c r="AF8926" s="61"/>
      <c r="AG8926" s="61"/>
      <c r="AH8926" s="61"/>
      <c r="AI8926" s="61"/>
      <c r="AJ8926" s="61"/>
      <c r="AK8926" s="61"/>
      <c r="AL8926" s="61"/>
      <c r="AM8926" s="61"/>
      <c r="AN8926" s="61"/>
      <c r="AO8926" s="61"/>
      <c r="AP8926" s="62"/>
      <c r="AQ8926" s="61"/>
      <c r="AR8926" s="61"/>
      <c r="AS8926" s="61"/>
      <c r="AT8926" s="61"/>
      <c r="AU8926" s="61"/>
      <c r="AV8926" s="61"/>
      <c r="AW8926" s="60"/>
    </row>
    <row r="8927" s="59" customFormat="1" customHeight="1" spans="1:49">
      <c r="A8927" s="60"/>
      <c r="B8927" s="60"/>
      <c r="C8927" s="60"/>
      <c r="D8927" s="60"/>
      <c r="H8927" s="61"/>
      <c r="I8927" s="61"/>
      <c r="J8927" s="61"/>
      <c r="K8927" s="61"/>
      <c r="L8927" s="61"/>
      <c r="M8927" s="61"/>
      <c r="N8927" s="61"/>
      <c r="O8927" s="61"/>
      <c r="P8927" s="61"/>
      <c r="Q8927" s="61"/>
      <c r="R8927" s="61"/>
      <c r="S8927" s="61"/>
      <c r="T8927" s="61"/>
      <c r="U8927" s="61"/>
      <c r="V8927" s="61"/>
      <c r="W8927" s="61"/>
      <c r="X8927" s="61"/>
      <c r="Y8927" s="61"/>
      <c r="Z8927" s="61"/>
      <c r="AA8927" s="61"/>
      <c r="AB8927" s="61"/>
      <c r="AC8927" s="61"/>
      <c r="AD8927" s="61"/>
      <c r="AE8927" s="61"/>
      <c r="AF8927" s="61"/>
      <c r="AG8927" s="61"/>
      <c r="AH8927" s="61"/>
      <c r="AI8927" s="61"/>
      <c r="AJ8927" s="61"/>
      <c r="AK8927" s="61"/>
      <c r="AL8927" s="61"/>
      <c r="AM8927" s="61"/>
      <c r="AN8927" s="61"/>
      <c r="AO8927" s="61"/>
      <c r="AP8927" s="62"/>
      <c r="AQ8927" s="61"/>
      <c r="AR8927" s="61"/>
      <c r="AS8927" s="61"/>
      <c r="AT8927" s="61"/>
      <c r="AU8927" s="61"/>
      <c r="AV8927" s="61"/>
      <c r="AW8927" s="60"/>
    </row>
    <row r="8928" s="59" customFormat="1" customHeight="1" spans="1:49">
      <c r="A8928" s="60"/>
      <c r="B8928" s="60"/>
      <c r="C8928" s="60"/>
      <c r="D8928" s="60"/>
      <c r="H8928" s="61"/>
      <c r="I8928" s="61"/>
      <c r="J8928" s="61"/>
      <c r="K8928" s="61"/>
      <c r="L8928" s="61"/>
      <c r="M8928" s="61"/>
      <c r="N8928" s="61"/>
      <c r="O8928" s="61"/>
      <c r="P8928" s="61"/>
      <c r="Q8928" s="61"/>
      <c r="R8928" s="61"/>
      <c r="S8928" s="61"/>
      <c r="T8928" s="61"/>
      <c r="U8928" s="61"/>
      <c r="V8928" s="61"/>
      <c r="W8928" s="61"/>
      <c r="X8928" s="61"/>
      <c r="Y8928" s="61"/>
      <c r="Z8928" s="61"/>
      <c r="AA8928" s="61"/>
      <c r="AB8928" s="61"/>
      <c r="AC8928" s="61"/>
      <c r="AD8928" s="61"/>
      <c r="AE8928" s="61"/>
      <c r="AF8928" s="61"/>
      <c r="AG8928" s="61"/>
      <c r="AH8928" s="61"/>
      <c r="AI8928" s="61"/>
      <c r="AJ8928" s="61"/>
      <c r="AK8928" s="61"/>
      <c r="AL8928" s="61"/>
      <c r="AM8928" s="61"/>
      <c r="AN8928" s="61"/>
      <c r="AO8928" s="61"/>
      <c r="AP8928" s="62"/>
      <c r="AQ8928" s="61"/>
      <c r="AR8928" s="61"/>
      <c r="AS8928" s="61"/>
      <c r="AT8928" s="61"/>
      <c r="AU8928" s="61"/>
      <c r="AV8928" s="61"/>
      <c r="AW8928" s="60"/>
    </row>
    <row r="8929" s="59" customFormat="1" customHeight="1" spans="1:49">
      <c r="A8929" s="60"/>
      <c r="B8929" s="60"/>
      <c r="C8929" s="60"/>
      <c r="D8929" s="60"/>
      <c r="H8929" s="61"/>
      <c r="I8929" s="61"/>
      <c r="J8929" s="61"/>
      <c r="K8929" s="61"/>
      <c r="L8929" s="61"/>
      <c r="M8929" s="61"/>
      <c r="N8929" s="61"/>
      <c r="O8929" s="61"/>
      <c r="P8929" s="61"/>
      <c r="Q8929" s="61"/>
      <c r="R8929" s="61"/>
      <c r="S8929" s="61"/>
      <c r="T8929" s="61"/>
      <c r="U8929" s="61"/>
      <c r="V8929" s="61"/>
      <c r="W8929" s="61"/>
      <c r="X8929" s="61"/>
      <c r="Y8929" s="61"/>
      <c r="Z8929" s="61"/>
      <c r="AA8929" s="61"/>
      <c r="AB8929" s="61"/>
      <c r="AC8929" s="61"/>
      <c r="AD8929" s="61"/>
      <c r="AE8929" s="61"/>
      <c r="AF8929" s="61"/>
      <c r="AG8929" s="61"/>
      <c r="AH8929" s="61"/>
      <c r="AI8929" s="61"/>
      <c r="AJ8929" s="61"/>
      <c r="AK8929" s="61"/>
      <c r="AL8929" s="61"/>
      <c r="AM8929" s="61"/>
      <c r="AN8929" s="61"/>
      <c r="AO8929" s="61"/>
      <c r="AP8929" s="62"/>
      <c r="AQ8929" s="61"/>
      <c r="AR8929" s="61"/>
      <c r="AS8929" s="61"/>
      <c r="AT8929" s="61"/>
      <c r="AU8929" s="61"/>
      <c r="AV8929" s="61"/>
      <c r="AW8929" s="60"/>
    </row>
    <row r="8930" s="59" customFormat="1" customHeight="1" spans="1:49">
      <c r="A8930" s="60"/>
      <c r="B8930" s="60"/>
      <c r="C8930" s="60"/>
      <c r="D8930" s="60"/>
      <c r="H8930" s="61"/>
      <c r="I8930" s="61"/>
      <c r="J8930" s="61"/>
      <c r="K8930" s="61"/>
      <c r="L8930" s="61"/>
      <c r="M8930" s="61"/>
      <c r="N8930" s="61"/>
      <c r="O8930" s="61"/>
      <c r="P8930" s="61"/>
      <c r="Q8930" s="61"/>
      <c r="R8930" s="61"/>
      <c r="S8930" s="61"/>
      <c r="T8930" s="61"/>
      <c r="U8930" s="61"/>
      <c r="V8930" s="61"/>
      <c r="W8930" s="61"/>
      <c r="X8930" s="61"/>
      <c r="Y8930" s="61"/>
      <c r="Z8930" s="61"/>
      <c r="AA8930" s="61"/>
      <c r="AB8930" s="61"/>
      <c r="AC8930" s="61"/>
      <c r="AD8930" s="61"/>
      <c r="AE8930" s="61"/>
      <c r="AF8930" s="61"/>
      <c r="AG8930" s="61"/>
      <c r="AH8930" s="61"/>
      <c r="AI8930" s="61"/>
      <c r="AJ8930" s="61"/>
      <c r="AK8930" s="61"/>
      <c r="AL8930" s="61"/>
      <c r="AM8930" s="61"/>
      <c r="AN8930" s="61"/>
      <c r="AO8930" s="61"/>
      <c r="AP8930" s="62"/>
      <c r="AQ8930" s="61"/>
      <c r="AR8930" s="61"/>
      <c r="AS8930" s="61"/>
      <c r="AT8930" s="61"/>
      <c r="AU8930" s="61"/>
      <c r="AV8930" s="61"/>
      <c r="AW8930" s="60"/>
    </row>
    <row r="8931" s="59" customFormat="1" customHeight="1" spans="1:49">
      <c r="A8931" s="60"/>
      <c r="B8931" s="60"/>
      <c r="C8931" s="60"/>
      <c r="D8931" s="60"/>
      <c r="H8931" s="61"/>
      <c r="I8931" s="61"/>
      <c r="J8931" s="61"/>
      <c r="K8931" s="61"/>
      <c r="L8931" s="61"/>
      <c r="M8931" s="61"/>
      <c r="N8931" s="61"/>
      <c r="O8931" s="61"/>
      <c r="P8931" s="61"/>
      <c r="Q8931" s="61"/>
      <c r="R8931" s="61"/>
      <c r="S8931" s="61"/>
      <c r="T8931" s="61"/>
      <c r="U8931" s="61"/>
      <c r="V8931" s="61"/>
      <c r="W8931" s="61"/>
      <c r="X8931" s="61"/>
      <c r="Y8931" s="61"/>
      <c r="Z8931" s="61"/>
      <c r="AA8931" s="61"/>
      <c r="AB8931" s="61"/>
      <c r="AC8931" s="61"/>
      <c r="AD8931" s="61"/>
      <c r="AE8931" s="61"/>
      <c r="AF8931" s="61"/>
      <c r="AG8931" s="61"/>
      <c r="AH8931" s="61"/>
      <c r="AI8931" s="61"/>
      <c r="AJ8931" s="61"/>
      <c r="AK8931" s="61"/>
      <c r="AL8931" s="61"/>
      <c r="AM8931" s="61"/>
      <c r="AN8931" s="61"/>
      <c r="AO8931" s="61"/>
      <c r="AP8931" s="62"/>
      <c r="AQ8931" s="61"/>
      <c r="AR8931" s="61"/>
      <c r="AS8931" s="61"/>
      <c r="AT8931" s="61"/>
      <c r="AU8931" s="61"/>
      <c r="AV8931" s="61"/>
      <c r="AW8931" s="60"/>
    </row>
    <row r="8932" s="59" customFormat="1" customHeight="1" spans="1:49">
      <c r="A8932" s="60"/>
      <c r="B8932" s="60"/>
      <c r="C8932" s="60"/>
      <c r="D8932" s="60"/>
      <c r="H8932" s="61"/>
      <c r="I8932" s="61"/>
      <c r="J8932" s="61"/>
      <c r="K8932" s="61"/>
      <c r="L8932" s="61"/>
      <c r="M8932" s="61"/>
      <c r="N8932" s="61"/>
      <c r="O8932" s="61"/>
      <c r="P8932" s="61"/>
      <c r="Q8932" s="61"/>
      <c r="R8932" s="61"/>
      <c r="S8932" s="61"/>
      <c r="T8932" s="61"/>
      <c r="U8932" s="61"/>
      <c r="V8932" s="61"/>
      <c r="W8932" s="61"/>
      <c r="X8932" s="61"/>
      <c r="Y8932" s="61"/>
      <c r="Z8932" s="61"/>
      <c r="AA8932" s="61"/>
      <c r="AB8932" s="61"/>
      <c r="AC8932" s="61"/>
      <c r="AD8932" s="61"/>
      <c r="AE8932" s="61"/>
      <c r="AF8932" s="61"/>
      <c r="AG8932" s="61"/>
      <c r="AH8932" s="61"/>
      <c r="AI8932" s="61"/>
      <c r="AJ8932" s="61"/>
      <c r="AK8932" s="61"/>
      <c r="AL8932" s="61"/>
      <c r="AM8932" s="61"/>
      <c r="AN8932" s="61"/>
      <c r="AO8932" s="61"/>
      <c r="AP8932" s="62"/>
      <c r="AQ8932" s="61"/>
      <c r="AR8932" s="61"/>
      <c r="AS8932" s="61"/>
      <c r="AT8932" s="61"/>
      <c r="AU8932" s="61"/>
      <c r="AV8932" s="61"/>
      <c r="AW8932" s="60"/>
    </row>
    <row r="8933" s="59" customFormat="1" customHeight="1" spans="1:49">
      <c r="A8933" s="60"/>
      <c r="B8933" s="60"/>
      <c r="C8933" s="60"/>
      <c r="D8933" s="60"/>
      <c r="H8933" s="61"/>
      <c r="I8933" s="61"/>
      <c r="J8933" s="61"/>
      <c r="K8933" s="61"/>
      <c r="L8933" s="61"/>
      <c r="M8933" s="61"/>
      <c r="N8933" s="61"/>
      <c r="O8933" s="61"/>
      <c r="P8933" s="61"/>
      <c r="Q8933" s="61"/>
      <c r="R8933" s="61"/>
      <c r="S8933" s="61"/>
      <c r="T8933" s="61"/>
      <c r="U8933" s="61"/>
      <c r="V8933" s="61"/>
      <c r="W8933" s="61"/>
      <c r="X8933" s="61"/>
      <c r="Y8933" s="61"/>
      <c r="Z8933" s="61"/>
      <c r="AA8933" s="61"/>
      <c r="AB8933" s="61"/>
      <c r="AC8933" s="61"/>
      <c r="AD8933" s="61"/>
      <c r="AE8933" s="61"/>
      <c r="AF8933" s="61"/>
      <c r="AG8933" s="61"/>
      <c r="AH8933" s="61"/>
      <c r="AI8933" s="61"/>
      <c r="AJ8933" s="61"/>
      <c r="AK8933" s="61"/>
      <c r="AL8933" s="61"/>
      <c r="AM8933" s="61"/>
      <c r="AN8933" s="61"/>
      <c r="AO8933" s="61"/>
      <c r="AP8933" s="62"/>
      <c r="AQ8933" s="61"/>
      <c r="AR8933" s="61"/>
      <c r="AS8933" s="61"/>
      <c r="AT8933" s="61"/>
      <c r="AU8933" s="61"/>
      <c r="AV8933" s="61"/>
      <c r="AW8933" s="60"/>
    </row>
    <row r="8934" s="59" customFormat="1" customHeight="1" spans="1:49">
      <c r="A8934" s="60"/>
      <c r="B8934" s="60"/>
      <c r="C8934" s="60"/>
      <c r="D8934" s="60"/>
      <c r="H8934" s="61"/>
      <c r="I8934" s="61"/>
      <c r="J8934" s="61"/>
      <c r="K8934" s="61"/>
      <c r="L8934" s="61"/>
      <c r="M8934" s="61"/>
      <c r="N8934" s="61"/>
      <c r="O8934" s="61"/>
      <c r="P8934" s="61"/>
      <c r="Q8934" s="61"/>
      <c r="R8934" s="61"/>
      <c r="S8934" s="61"/>
      <c r="T8934" s="61"/>
      <c r="U8934" s="61"/>
      <c r="V8934" s="61"/>
      <c r="W8934" s="61"/>
      <c r="X8934" s="61"/>
      <c r="Y8934" s="61"/>
      <c r="Z8934" s="61"/>
      <c r="AA8934" s="61"/>
      <c r="AB8934" s="61"/>
      <c r="AC8934" s="61"/>
      <c r="AD8934" s="61"/>
      <c r="AE8934" s="61"/>
      <c r="AF8934" s="61"/>
      <c r="AG8934" s="61"/>
      <c r="AH8934" s="61"/>
      <c r="AI8934" s="61"/>
      <c r="AJ8934" s="61"/>
      <c r="AK8934" s="61"/>
      <c r="AL8934" s="61"/>
      <c r="AM8934" s="61"/>
      <c r="AN8934" s="61"/>
      <c r="AO8934" s="61"/>
      <c r="AP8934" s="62"/>
      <c r="AQ8934" s="61"/>
      <c r="AR8934" s="61"/>
      <c r="AS8934" s="61"/>
      <c r="AT8934" s="61"/>
      <c r="AU8934" s="61"/>
      <c r="AV8934" s="61"/>
      <c r="AW8934" s="60"/>
    </row>
    <row r="8935" s="59" customFormat="1" customHeight="1" spans="1:49">
      <c r="A8935" s="60"/>
      <c r="B8935" s="60"/>
      <c r="C8935" s="60"/>
      <c r="D8935" s="60"/>
      <c r="H8935" s="61"/>
      <c r="I8935" s="61"/>
      <c r="J8935" s="61"/>
      <c r="K8935" s="61"/>
      <c r="L8935" s="61"/>
      <c r="M8935" s="61"/>
      <c r="N8935" s="61"/>
      <c r="O8935" s="61"/>
      <c r="P8935" s="61"/>
      <c r="Q8935" s="61"/>
      <c r="R8935" s="61"/>
      <c r="S8935" s="61"/>
      <c r="T8935" s="61"/>
      <c r="U8935" s="61"/>
      <c r="V8935" s="61"/>
      <c r="W8935" s="61"/>
      <c r="X8935" s="61"/>
      <c r="Y8935" s="61"/>
      <c r="Z8935" s="61"/>
      <c r="AA8935" s="61"/>
      <c r="AB8935" s="61"/>
      <c r="AC8935" s="61"/>
      <c r="AD8935" s="61"/>
      <c r="AE8935" s="61"/>
      <c r="AF8935" s="61"/>
      <c r="AG8935" s="61"/>
      <c r="AH8935" s="61"/>
      <c r="AI8935" s="61"/>
      <c r="AJ8935" s="61"/>
      <c r="AK8935" s="61"/>
      <c r="AL8935" s="61"/>
      <c r="AM8935" s="61"/>
      <c r="AN8935" s="61"/>
      <c r="AO8935" s="61"/>
      <c r="AP8935" s="62"/>
      <c r="AQ8935" s="61"/>
      <c r="AR8935" s="61"/>
      <c r="AS8935" s="61"/>
      <c r="AT8935" s="61"/>
      <c r="AU8935" s="61"/>
      <c r="AV8935" s="61"/>
      <c r="AW8935" s="60"/>
    </row>
    <row r="8936" s="59" customFormat="1" customHeight="1" spans="1:49">
      <c r="A8936" s="60"/>
      <c r="B8936" s="60"/>
      <c r="C8936" s="60"/>
      <c r="D8936" s="60"/>
      <c r="H8936" s="61"/>
      <c r="I8936" s="61"/>
      <c r="J8936" s="61"/>
      <c r="K8936" s="61"/>
      <c r="L8936" s="61"/>
      <c r="M8936" s="61"/>
      <c r="N8936" s="61"/>
      <c r="O8936" s="61"/>
      <c r="P8936" s="61"/>
      <c r="Q8936" s="61"/>
      <c r="R8936" s="61"/>
      <c r="S8936" s="61"/>
      <c r="T8936" s="61"/>
      <c r="U8936" s="61"/>
      <c r="V8936" s="61"/>
      <c r="W8936" s="61"/>
      <c r="X8936" s="61"/>
      <c r="Y8936" s="61"/>
      <c r="Z8936" s="61"/>
      <c r="AA8936" s="61"/>
      <c r="AB8936" s="61"/>
      <c r="AC8936" s="61"/>
      <c r="AD8936" s="61"/>
      <c r="AE8936" s="61"/>
      <c r="AF8936" s="61"/>
      <c r="AG8936" s="61"/>
      <c r="AH8936" s="61"/>
      <c r="AI8936" s="61"/>
      <c r="AJ8936" s="61"/>
      <c r="AK8936" s="61"/>
      <c r="AL8936" s="61"/>
      <c r="AM8936" s="61"/>
      <c r="AN8936" s="61"/>
      <c r="AO8936" s="61"/>
      <c r="AP8936" s="62"/>
      <c r="AQ8936" s="61"/>
      <c r="AR8936" s="61"/>
      <c r="AS8936" s="61"/>
      <c r="AT8936" s="61"/>
      <c r="AU8936" s="61"/>
      <c r="AV8936" s="61"/>
      <c r="AW8936" s="60"/>
    </row>
    <row r="8937" s="59" customFormat="1" customHeight="1" spans="1:49">
      <c r="A8937" s="60"/>
      <c r="B8937" s="60"/>
      <c r="C8937" s="60"/>
      <c r="D8937" s="60"/>
      <c r="H8937" s="61"/>
      <c r="I8937" s="61"/>
      <c r="J8937" s="61"/>
      <c r="K8937" s="61"/>
      <c r="L8937" s="61"/>
      <c r="M8937" s="61"/>
      <c r="N8937" s="61"/>
      <c r="O8937" s="61"/>
      <c r="P8937" s="61"/>
      <c r="Q8937" s="61"/>
      <c r="R8937" s="61"/>
      <c r="S8937" s="61"/>
      <c r="T8937" s="61"/>
      <c r="U8937" s="61"/>
      <c r="V8937" s="61"/>
      <c r="W8937" s="61"/>
      <c r="X8937" s="61"/>
      <c r="Y8937" s="61"/>
      <c r="Z8937" s="61"/>
      <c r="AA8937" s="61"/>
      <c r="AB8937" s="61"/>
      <c r="AC8937" s="61"/>
      <c r="AD8937" s="61"/>
      <c r="AE8937" s="61"/>
      <c r="AF8937" s="61"/>
      <c r="AG8937" s="61"/>
      <c r="AH8937" s="61"/>
      <c r="AI8937" s="61"/>
      <c r="AJ8937" s="61"/>
      <c r="AK8937" s="61"/>
      <c r="AL8937" s="61"/>
      <c r="AM8937" s="61"/>
      <c r="AN8937" s="61"/>
      <c r="AO8937" s="61"/>
      <c r="AP8937" s="62"/>
      <c r="AQ8937" s="61"/>
      <c r="AR8937" s="61"/>
      <c r="AS8937" s="61"/>
      <c r="AT8937" s="61"/>
      <c r="AU8937" s="61"/>
      <c r="AV8937" s="61"/>
      <c r="AW8937" s="60"/>
    </row>
    <row r="8938" s="59" customFormat="1" customHeight="1" spans="1:49">
      <c r="A8938" s="60"/>
      <c r="B8938" s="60"/>
      <c r="C8938" s="60"/>
      <c r="D8938" s="60"/>
      <c r="H8938" s="61"/>
      <c r="I8938" s="61"/>
      <c r="J8938" s="61"/>
      <c r="K8938" s="61"/>
      <c r="L8938" s="61"/>
      <c r="M8938" s="61"/>
      <c r="N8938" s="61"/>
      <c r="O8938" s="61"/>
      <c r="P8938" s="61"/>
      <c r="Q8938" s="61"/>
      <c r="R8938" s="61"/>
      <c r="S8938" s="61"/>
      <c r="T8938" s="61"/>
      <c r="U8938" s="61"/>
      <c r="V8938" s="61"/>
      <c r="W8938" s="61"/>
      <c r="X8938" s="61"/>
      <c r="Y8938" s="61"/>
      <c r="Z8938" s="61"/>
      <c r="AA8938" s="61"/>
      <c r="AB8938" s="61"/>
      <c r="AC8938" s="61"/>
      <c r="AD8938" s="61"/>
      <c r="AE8938" s="61"/>
      <c r="AF8938" s="61"/>
      <c r="AG8938" s="61"/>
      <c r="AH8938" s="61"/>
      <c r="AI8938" s="61"/>
      <c r="AJ8938" s="61"/>
      <c r="AK8938" s="61"/>
      <c r="AL8938" s="61"/>
      <c r="AM8938" s="61"/>
      <c r="AN8938" s="61"/>
      <c r="AO8938" s="61"/>
      <c r="AP8938" s="62"/>
      <c r="AQ8938" s="61"/>
      <c r="AR8938" s="61"/>
      <c r="AS8938" s="61"/>
      <c r="AT8938" s="61"/>
      <c r="AU8938" s="61"/>
      <c r="AV8938" s="61"/>
      <c r="AW8938" s="60"/>
    </row>
    <row r="8939" s="59" customFormat="1" customHeight="1" spans="1:49">
      <c r="A8939" s="60"/>
      <c r="B8939" s="60"/>
      <c r="C8939" s="60"/>
      <c r="D8939" s="60"/>
      <c r="H8939" s="61"/>
      <c r="I8939" s="61"/>
      <c r="J8939" s="61"/>
      <c r="K8939" s="61"/>
      <c r="L8939" s="61"/>
      <c r="M8939" s="61"/>
      <c r="N8939" s="61"/>
      <c r="O8939" s="61"/>
      <c r="P8939" s="61"/>
      <c r="Q8939" s="61"/>
      <c r="R8939" s="61"/>
      <c r="S8939" s="61"/>
      <c r="T8939" s="61"/>
      <c r="U8939" s="61"/>
      <c r="V8939" s="61"/>
      <c r="W8939" s="61"/>
      <c r="X8939" s="61"/>
      <c r="Y8939" s="61"/>
      <c r="Z8939" s="61"/>
      <c r="AA8939" s="61"/>
      <c r="AB8939" s="61"/>
      <c r="AC8939" s="61"/>
      <c r="AD8939" s="61"/>
      <c r="AE8939" s="61"/>
      <c r="AF8939" s="61"/>
      <c r="AG8939" s="61"/>
      <c r="AH8939" s="61"/>
      <c r="AI8939" s="61"/>
      <c r="AJ8939" s="61"/>
      <c r="AK8939" s="61"/>
      <c r="AL8939" s="61"/>
      <c r="AM8939" s="61"/>
      <c r="AN8939" s="61"/>
      <c r="AO8939" s="61"/>
      <c r="AP8939" s="62"/>
      <c r="AQ8939" s="61"/>
      <c r="AR8939" s="61"/>
      <c r="AS8939" s="61"/>
      <c r="AT8939" s="61"/>
      <c r="AU8939" s="61"/>
      <c r="AV8939" s="61"/>
      <c r="AW8939" s="60"/>
    </row>
    <row r="8940" s="59" customFormat="1" customHeight="1" spans="1:49">
      <c r="A8940" s="60"/>
      <c r="B8940" s="60"/>
      <c r="C8940" s="60"/>
      <c r="D8940" s="60"/>
      <c r="H8940" s="61"/>
      <c r="I8940" s="61"/>
      <c r="J8940" s="61"/>
      <c r="K8940" s="61"/>
      <c r="L8940" s="61"/>
      <c r="M8940" s="61"/>
      <c r="N8940" s="61"/>
      <c r="O8940" s="61"/>
      <c r="P8940" s="61"/>
      <c r="Q8940" s="61"/>
      <c r="R8940" s="61"/>
      <c r="S8940" s="61"/>
      <c r="T8940" s="61"/>
      <c r="U8940" s="61"/>
      <c r="V8940" s="61"/>
      <c r="W8940" s="61"/>
      <c r="X8940" s="61"/>
      <c r="Y8940" s="61"/>
      <c r="Z8940" s="61"/>
      <c r="AA8940" s="61"/>
      <c r="AB8940" s="61"/>
      <c r="AC8940" s="61"/>
      <c r="AD8940" s="61"/>
      <c r="AE8940" s="61"/>
      <c r="AF8940" s="61"/>
      <c r="AG8940" s="61"/>
      <c r="AH8940" s="61"/>
      <c r="AI8940" s="61"/>
      <c r="AJ8940" s="61"/>
      <c r="AK8940" s="61"/>
      <c r="AL8940" s="61"/>
      <c r="AM8940" s="61"/>
      <c r="AN8940" s="61"/>
      <c r="AO8940" s="61"/>
      <c r="AP8940" s="62"/>
      <c r="AQ8940" s="61"/>
      <c r="AR8940" s="61"/>
      <c r="AS8940" s="61"/>
      <c r="AT8940" s="61"/>
      <c r="AU8940" s="61"/>
      <c r="AV8940" s="61"/>
      <c r="AW8940" s="60"/>
    </row>
    <row r="8941" s="59" customFormat="1" customHeight="1" spans="1:49">
      <c r="A8941" s="60"/>
      <c r="B8941" s="60"/>
      <c r="C8941" s="60"/>
      <c r="D8941" s="60"/>
      <c r="H8941" s="61"/>
      <c r="I8941" s="61"/>
      <c r="J8941" s="61"/>
      <c r="K8941" s="61"/>
      <c r="L8941" s="61"/>
      <c r="M8941" s="61"/>
      <c r="N8941" s="61"/>
      <c r="O8941" s="61"/>
      <c r="P8941" s="61"/>
      <c r="Q8941" s="61"/>
      <c r="R8941" s="61"/>
      <c r="S8941" s="61"/>
      <c r="T8941" s="61"/>
      <c r="U8941" s="61"/>
      <c r="V8941" s="61"/>
      <c r="W8941" s="61"/>
      <c r="X8941" s="61"/>
      <c r="Y8941" s="61"/>
      <c r="Z8941" s="61"/>
      <c r="AA8941" s="61"/>
      <c r="AB8941" s="61"/>
      <c r="AC8941" s="61"/>
      <c r="AD8941" s="61"/>
      <c r="AE8941" s="61"/>
      <c r="AF8941" s="61"/>
      <c r="AG8941" s="61"/>
      <c r="AH8941" s="61"/>
      <c r="AI8941" s="61"/>
      <c r="AJ8941" s="61"/>
      <c r="AK8941" s="61"/>
      <c r="AL8941" s="61"/>
      <c r="AM8941" s="61"/>
      <c r="AN8941" s="61"/>
      <c r="AO8941" s="61"/>
      <c r="AP8941" s="62"/>
      <c r="AQ8941" s="61"/>
      <c r="AR8941" s="61"/>
      <c r="AS8941" s="61"/>
      <c r="AT8941" s="61"/>
      <c r="AU8941" s="61"/>
      <c r="AV8941" s="61"/>
      <c r="AW8941" s="60"/>
    </row>
    <row r="8942" s="59" customFormat="1" customHeight="1" spans="1:49">
      <c r="A8942" s="60"/>
      <c r="B8942" s="60"/>
      <c r="C8942" s="60"/>
      <c r="D8942" s="60"/>
      <c r="H8942" s="61"/>
      <c r="I8942" s="61"/>
      <c r="J8942" s="61"/>
      <c r="K8942" s="61"/>
      <c r="L8942" s="61"/>
      <c r="M8942" s="61"/>
      <c r="N8942" s="61"/>
      <c r="O8942" s="61"/>
      <c r="P8942" s="61"/>
      <c r="Q8942" s="61"/>
      <c r="R8942" s="61"/>
      <c r="S8942" s="61"/>
      <c r="T8942" s="61"/>
      <c r="U8942" s="61"/>
      <c r="V8942" s="61"/>
      <c r="W8942" s="61"/>
      <c r="X8942" s="61"/>
      <c r="Y8942" s="61"/>
      <c r="Z8942" s="61"/>
      <c r="AA8942" s="61"/>
      <c r="AB8942" s="61"/>
      <c r="AC8942" s="61"/>
      <c r="AD8942" s="61"/>
      <c r="AE8942" s="61"/>
      <c r="AF8942" s="61"/>
      <c r="AG8942" s="61"/>
      <c r="AH8942" s="61"/>
      <c r="AI8942" s="61"/>
      <c r="AJ8942" s="61"/>
      <c r="AK8942" s="61"/>
      <c r="AL8942" s="61"/>
      <c r="AM8942" s="61"/>
      <c r="AN8942" s="61"/>
      <c r="AO8942" s="61"/>
      <c r="AP8942" s="62"/>
      <c r="AQ8942" s="61"/>
      <c r="AR8942" s="61"/>
      <c r="AS8942" s="61"/>
      <c r="AT8942" s="61"/>
      <c r="AU8942" s="61"/>
      <c r="AV8942" s="61"/>
      <c r="AW8942" s="60"/>
    </row>
    <row r="8943" s="59" customFormat="1" customHeight="1" spans="1:49">
      <c r="A8943" s="60"/>
      <c r="B8943" s="60"/>
      <c r="C8943" s="60"/>
      <c r="D8943" s="60"/>
      <c r="H8943" s="61"/>
      <c r="I8943" s="61"/>
      <c r="J8943" s="61"/>
      <c r="K8943" s="61"/>
      <c r="L8943" s="61"/>
      <c r="M8943" s="61"/>
      <c r="N8943" s="61"/>
      <c r="O8943" s="61"/>
      <c r="P8943" s="61"/>
      <c r="Q8943" s="61"/>
      <c r="R8943" s="61"/>
      <c r="S8943" s="61"/>
      <c r="T8943" s="61"/>
      <c r="U8943" s="61"/>
      <c r="V8943" s="61"/>
      <c r="W8943" s="61"/>
      <c r="X8943" s="61"/>
      <c r="Y8943" s="61"/>
      <c r="Z8943" s="61"/>
      <c r="AA8943" s="61"/>
      <c r="AB8943" s="61"/>
      <c r="AC8943" s="61"/>
      <c r="AD8943" s="61"/>
      <c r="AE8943" s="61"/>
      <c r="AF8943" s="61"/>
      <c r="AG8943" s="61"/>
      <c r="AH8943" s="61"/>
      <c r="AI8943" s="61"/>
      <c r="AJ8943" s="61"/>
      <c r="AK8943" s="61"/>
      <c r="AL8943" s="61"/>
      <c r="AM8943" s="61"/>
      <c r="AN8943" s="61"/>
      <c r="AO8943" s="61"/>
      <c r="AP8943" s="62"/>
      <c r="AQ8943" s="61"/>
      <c r="AR8943" s="61"/>
      <c r="AS8943" s="61"/>
      <c r="AT8943" s="61"/>
      <c r="AU8943" s="61"/>
      <c r="AV8943" s="61"/>
      <c r="AW8943" s="60"/>
    </row>
    <row r="8944" s="59" customFormat="1" customHeight="1" spans="1:49">
      <c r="A8944" s="60"/>
      <c r="B8944" s="60"/>
      <c r="C8944" s="60"/>
      <c r="D8944" s="60"/>
      <c r="H8944" s="61"/>
      <c r="I8944" s="61"/>
      <c r="J8944" s="61"/>
      <c r="K8944" s="61"/>
      <c r="L8944" s="61"/>
      <c r="M8944" s="61"/>
      <c r="N8944" s="61"/>
      <c r="O8944" s="61"/>
      <c r="P8944" s="61"/>
      <c r="Q8944" s="61"/>
      <c r="R8944" s="61"/>
      <c r="S8944" s="61"/>
      <c r="T8944" s="61"/>
      <c r="U8944" s="61"/>
      <c r="V8944" s="61"/>
      <c r="W8944" s="61"/>
      <c r="X8944" s="61"/>
      <c r="Y8944" s="61"/>
      <c r="Z8944" s="61"/>
      <c r="AA8944" s="61"/>
      <c r="AB8944" s="61"/>
      <c r="AC8944" s="61"/>
      <c r="AD8944" s="61"/>
      <c r="AE8944" s="61"/>
      <c r="AF8944" s="61"/>
      <c r="AG8944" s="61"/>
      <c r="AH8944" s="61"/>
      <c r="AI8944" s="61"/>
      <c r="AJ8944" s="61"/>
      <c r="AK8944" s="61"/>
      <c r="AL8944" s="61"/>
      <c r="AM8944" s="61"/>
      <c r="AN8944" s="61"/>
      <c r="AO8944" s="61"/>
      <c r="AP8944" s="62"/>
      <c r="AQ8944" s="61"/>
      <c r="AR8944" s="61"/>
      <c r="AS8944" s="61"/>
      <c r="AT8944" s="61"/>
      <c r="AU8944" s="61"/>
      <c r="AV8944" s="61"/>
      <c r="AW8944" s="60"/>
    </row>
    <row r="8945" s="59" customFormat="1" customHeight="1" spans="1:49">
      <c r="A8945" s="60"/>
      <c r="B8945" s="60"/>
      <c r="C8945" s="60"/>
      <c r="D8945" s="60"/>
      <c r="H8945" s="61"/>
      <c r="I8945" s="61"/>
      <c r="J8945" s="61"/>
      <c r="K8945" s="61"/>
      <c r="L8945" s="61"/>
      <c r="M8945" s="61"/>
      <c r="N8945" s="61"/>
      <c r="O8945" s="61"/>
      <c r="P8945" s="61"/>
      <c r="Q8945" s="61"/>
      <c r="R8945" s="61"/>
      <c r="S8945" s="61"/>
      <c r="T8945" s="61"/>
      <c r="U8945" s="61"/>
      <c r="V8945" s="61"/>
      <c r="W8945" s="61"/>
      <c r="X8945" s="61"/>
      <c r="Y8945" s="61"/>
      <c r="Z8945" s="61"/>
      <c r="AA8945" s="61"/>
      <c r="AB8945" s="61"/>
      <c r="AC8945" s="61"/>
      <c r="AD8945" s="61"/>
      <c r="AE8945" s="61"/>
      <c r="AF8945" s="61"/>
      <c r="AG8945" s="61"/>
      <c r="AH8945" s="61"/>
      <c r="AI8945" s="61"/>
      <c r="AJ8945" s="61"/>
      <c r="AK8945" s="61"/>
      <c r="AL8945" s="61"/>
      <c r="AM8945" s="61"/>
      <c r="AN8945" s="61"/>
      <c r="AO8945" s="61"/>
      <c r="AP8945" s="62"/>
      <c r="AQ8945" s="61"/>
      <c r="AR8945" s="61"/>
      <c r="AS8945" s="61"/>
      <c r="AT8945" s="61"/>
      <c r="AU8945" s="61"/>
      <c r="AV8945" s="61"/>
      <c r="AW8945" s="60"/>
    </row>
    <row r="8946" s="59" customFormat="1" customHeight="1" spans="1:49">
      <c r="A8946" s="60"/>
      <c r="B8946" s="60"/>
      <c r="C8946" s="60"/>
      <c r="D8946" s="60"/>
      <c r="H8946" s="61"/>
      <c r="I8946" s="61"/>
      <c r="J8946" s="61"/>
      <c r="K8946" s="61"/>
      <c r="L8946" s="61"/>
      <c r="M8946" s="61"/>
      <c r="N8946" s="61"/>
      <c r="O8946" s="61"/>
      <c r="P8946" s="61"/>
      <c r="Q8946" s="61"/>
      <c r="R8946" s="61"/>
      <c r="S8946" s="61"/>
      <c r="T8946" s="61"/>
      <c r="U8946" s="61"/>
      <c r="V8946" s="61"/>
      <c r="W8946" s="61"/>
      <c r="X8946" s="61"/>
      <c r="Y8946" s="61"/>
      <c r="Z8946" s="61"/>
      <c r="AA8946" s="61"/>
      <c r="AB8946" s="61"/>
      <c r="AC8946" s="61"/>
      <c r="AD8946" s="61"/>
      <c r="AE8946" s="61"/>
      <c r="AF8946" s="61"/>
      <c r="AG8946" s="61"/>
      <c r="AH8946" s="61"/>
      <c r="AI8946" s="61"/>
      <c r="AJ8946" s="61"/>
      <c r="AK8946" s="61"/>
      <c r="AL8946" s="61"/>
      <c r="AM8946" s="61"/>
      <c r="AN8946" s="61"/>
      <c r="AO8946" s="61"/>
      <c r="AP8946" s="62"/>
      <c r="AQ8946" s="61"/>
      <c r="AR8946" s="61"/>
      <c r="AS8946" s="61"/>
      <c r="AT8946" s="61"/>
      <c r="AU8946" s="61"/>
      <c r="AV8946" s="61"/>
      <c r="AW8946" s="60"/>
    </row>
    <row r="8947" s="59" customFormat="1" customHeight="1" spans="1:49">
      <c r="A8947" s="60"/>
      <c r="B8947" s="60"/>
      <c r="C8947" s="60"/>
      <c r="D8947" s="60"/>
      <c r="H8947" s="61"/>
      <c r="I8947" s="61"/>
      <c r="J8947" s="61"/>
      <c r="K8947" s="61"/>
      <c r="L8947" s="61"/>
      <c r="M8947" s="61"/>
      <c r="N8947" s="61"/>
      <c r="O8947" s="61"/>
      <c r="P8947" s="61"/>
      <c r="Q8947" s="61"/>
      <c r="R8947" s="61"/>
      <c r="S8947" s="61"/>
      <c r="T8947" s="61"/>
      <c r="U8947" s="61"/>
      <c r="V8947" s="61"/>
      <c r="W8947" s="61"/>
      <c r="X8947" s="61"/>
      <c r="Y8947" s="61"/>
      <c r="Z8947" s="61"/>
      <c r="AA8947" s="61"/>
      <c r="AB8947" s="61"/>
      <c r="AC8947" s="61"/>
      <c r="AD8947" s="61"/>
      <c r="AE8947" s="61"/>
      <c r="AF8947" s="61"/>
      <c r="AG8947" s="61"/>
      <c r="AH8947" s="61"/>
      <c r="AI8947" s="61"/>
      <c r="AJ8947" s="61"/>
      <c r="AK8947" s="61"/>
      <c r="AL8947" s="61"/>
      <c r="AM8947" s="61"/>
      <c r="AN8947" s="61"/>
      <c r="AO8947" s="61"/>
      <c r="AP8947" s="62"/>
      <c r="AQ8947" s="61"/>
      <c r="AR8947" s="61"/>
      <c r="AS8947" s="61"/>
      <c r="AT8947" s="61"/>
      <c r="AU8947" s="61"/>
      <c r="AV8947" s="61"/>
      <c r="AW8947" s="60"/>
    </row>
    <row r="8948" s="59" customFormat="1" customHeight="1" spans="1:49">
      <c r="A8948" s="60"/>
      <c r="B8948" s="60"/>
      <c r="C8948" s="60"/>
      <c r="D8948" s="60"/>
      <c r="H8948" s="61"/>
      <c r="I8948" s="61"/>
      <c r="J8948" s="61"/>
      <c r="K8948" s="61"/>
      <c r="L8948" s="61"/>
      <c r="M8948" s="61"/>
      <c r="N8948" s="61"/>
      <c r="O8948" s="61"/>
      <c r="P8948" s="61"/>
      <c r="Q8948" s="61"/>
      <c r="R8948" s="61"/>
      <c r="S8948" s="61"/>
      <c r="T8948" s="61"/>
      <c r="U8948" s="61"/>
      <c r="V8948" s="61"/>
      <c r="W8948" s="61"/>
      <c r="X8948" s="61"/>
      <c r="Y8948" s="61"/>
      <c r="Z8948" s="61"/>
      <c r="AA8948" s="61"/>
      <c r="AB8948" s="61"/>
      <c r="AC8948" s="61"/>
      <c r="AD8948" s="61"/>
      <c r="AE8948" s="61"/>
      <c r="AF8948" s="61"/>
      <c r="AG8948" s="61"/>
      <c r="AH8948" s="61"/>
      <c r="AI8948" s="61"/>
      <c r="AJ8948" s="61"/>
      <c r="AK8948" s="61"/>
      <c r="AL8948" s="61"/>
      <c r="AM8948" s="61"/>
      <c r="AN8948" s="61"/>
      <c r="AO8948" s="61"/>
      <c r="AP8948" s="62"/>
      <c r="AQ8948" s="61"/>
      <c r="AR8948" s="61"/>
      <c r="AS8948" s="61"/>
      <c r="AT8948" s="61"/>
      <c r="AU8948" s="61"/>
      <c r="AV8948" s="61"/>
      <c r="AW8948" s="60"/>
    </row>
    <row r="8949" s="59" customFormat="1" customHeight="1" spans="1:49">
      <c r="A8949" s="60"/>
      <c r="B8949" s="60"/>
      <c r="C8949" s="60"/>
      <c r="D8949" s="60"/>
      <c r="H8949" s="61"/>
      <c r="I8949" s="61"/>
      <c r="J8949" s="61"/>
      <c r="K8949" s="61"/>
      <c r="L8949" s="61"/>
      <c r="M8949" s="61"/>
      <c r="N8949" s="61"/>
      <c r="O8949" s="61"/>
      <c r="P8949" s="61"/>
      <c r="Q8949" s="61"/>
      <c r="R8949" s="61"/>
      <c r="S8949" s="61"/>
      <c r="T8949" s="61"/>
      <c r="U8949" s="61"/>
      <c r="V8949" s="61"/>
      <c r="W8949" s="61"/>
      <c r="X8949" s="61"/>
      <c r="Y8949" s="61"/>
      <c r="Z8949" s="61"/>
      <c r="AA8949" s="61"/>
      <c r="AB8949" s="61"/>
      <c r="AC8949" s="61"/>
      <c r="AD8949" s="61"/>
      <c r="AE8949" s="61"/>
      <c r="AF8949" s="61"/>
      <c r="AG8949" s="61"/>
      <c r="AH8949" s="61"/>
      <c r="AI8949" s="61"/>
      <c r="AJ8949" s="61"/>
      <c r="AK8949" s="61"/>
      <c r="AL8949" s="61"/>
      <c r="AM8949" s="61"/>
      <c r="AN8949" s="61"/>
      <c r="AO8949" s="61"/>
      <c r="AP8949" s="62"/>
      <c r="AQ8949" s="61"/>
      <c r="AR8949" s="61"/>
      <c r="AS8949" s="61"/>
      <c r="AT8949" s="61"/>
      <c r="AU8949" s="61"/>
      <c r="AV8949" s="61"/>
      <c r="AW8949" s="60"/>
    </row>
    <row r="8950" s="59" customFormat="1" customHeight="1" spans="1:49">
      <c r="A8950" s="60"/>
      <c r="B8950" s="60"/>
      <c r="C8950" s="60"/>
      <c r="D8950" s="60"/>
      <c r="H8950" s="61"/>
      <c r="I8950" s="61"/>
      <c r="J8950" s="61"/>
      <c r="K8950" s="61"/>
      <c r="L8950" s="61"/>
      <c r="M8950" s="61"/>
      <c r="N8950" s="61"/>
      <c r="O8950" s="61"/>
      <c r="P8950" s="61"/>
      <c r="Q8950" s="61"/>
      <c r="R8950" s="61"/>
      <c r="S8950" s="61"/>
      <c r="T8950" s="61"/>
      <c r="U8950" s="61"/>
      <c r="V8950" s="61"/>
      <c r="W8950" s="61"/>
      <c r="X8950" s="61"/>
      <c r="Y8950" s="61"/>
      <c r="Z8950" s="61"/>
      <c r="AA8950" s="61"/>
      <c r="AB8950" s="61"/>
      <c r="AC8950" s="61"/>
      <c r="AD8950" s="61"/>
      <c r="AE8950" s="61"/>
      <c r="AF8950" s="61"/>
      <c r="AG8950" s="61"/>
      <c r="AH8950" s="61"/>
      <c r="AI8950" s="61"/>
      <c r="AJ8950" s="61"/>
      <c r="AK8950" s="61"/>
      <c r="AL8950" s="61"/>
      <c r="AM8950" s="61"/>
      <c r="AN8950" s="61"/>
      <c r="AO8950" s="61"/>
      <c r="AP8950" s="62"/>
      <c r="AQ8950" s="61"/>
      <c r="AR8950" s="61"/>
      <c r="AS8950" s="61"/>
      <c r="AT8950" s="61"/>
      <c r="AU8950" s="61"/>
      <c r="AV8950" s="61"/>
      <c r="AW8950" s="60"/>
    </row>
    <row r="8951" s="59" customFormat="1" customHeight="1" spans="1:49">
      <c r="A8951" s="60"/>
      <c r="B8951" s="60"/>
      <c r="C8951" s="60"/>
      <c r="D8951" s="60"/>
      <c r="H8951" s="61"/>
      <c r="I8951" s="61"/>
      <c r="J8951" s="61"/>
      <c r="K8951" s="61"/>
      <c r="L8951" s="61"/>
      <c r="M8951" s="61"/>
      <c r="N8951" s="61"/>
      <c r="O8951" s="61"/>
      <c r="P8951" s="61"/>
      <c r="Q8951" s="61"/>
      <c r="R8951" s="61"/>
      <c r="S8951" s="61"/>
      <c r="T8951" s="61"/>
      <c r="U8951" s="61"/>
      <c r="V8951" s="61"/>
      <c r="W8951" s="61"/>
      <c r="X8951" s="61"/>
      <c r="Y8951" s="61"/>
      <c r="Z8951" s="61"/>
      <c r="AA8951" s="61"/>
      <c r="AB8951" s="61"/>
      <c r="AC8951" s="61"/>
      <c r="AD8951" s="61"/>
      <c r="AE8951" s="61"/>
      <c r="AF8951" s="61"/>
      <c r="AG8951" s="61"/>
      <c r="AH8951" s="61"/>
      <c r="AI8951" s="61"/>
      <c r="AJ8951" s="61"/>
      <c r="AK8951" s="61"/>
      <c r="AL8951" s="61"/>
      <c r="AM8951" s="61"/>
      <c r="AN8951" s="61"/>
      <c r="AO8951" s="61"/>
      <c r="AP8951" s="62"/>
      <c r="AQ8951" s="61"/>
      <c r="AR8951" s="61"/>
      <c r="AS8951" s="61"/>
      <c r="AT8951" s="61"/>
      <c r="AU8951" s="61"/>
      <c r="AV8951" s="61"/>
      <c r="AW8951" s="60"/>
    </row>
    <row r="8952" s="59" customFormat="1" customHeight="1" spans="1:49">
      <c r="A8952" s="60"/>
      <c r="B8952" s="60"/>
      <c r="C8952" s="60"/>
      <c r="D8952" s="60"/>
      <c r="H8952" s="61"/>
      <c r="I8952" s="61"/>
      <c r="J8952" s="61"/>
      <c r="K8952" s="61"/>
      <c r="L8952" s="61"/>
      <c r="M8952" s="61"/>
      <c r="N8952" s="61"/>
      <c r="O8952" s="61"/>
      <c r="P8952" s="61"/>
      <c r="Q8952" s="61"/>
      <c r="R8952" s="61"/>
      <c r="S8952" s="61"/>
      <c r="T8952" s="61"/>
      <c r="U8952" s="61"/>
      <c r="V8952" s="61"/>
      <c r="W8952" s="61"/>
      <c r="X8952" s="61"/>
      <c r="Y8952" s="61"/>
      <c r="Z8952" s="61"/>
      <c r="AA8952" s="61"/>
      <c r="AB8952" s="61"/>
      <c r="AC8952" s="61"/>
      <c r="AD8952" s="61"/>
      <c r="AE8952" s="61"/>
      <c r="AF8952" s="61"/>
      <c r="AG8952" s="61"/>
      <c r="AH8952" s="61"/>
      <c r="AI8952" s="61"/>
      <c r="AJ8952" s="61"/>
      <c r="AK8952" s="61"/>
      <c r="AL8952" s="61"/>
      <c r="AM8952" s="61"/>
      <c r="AN8952" s="61"/>
      <c r="AO8952" s="61"/>
      <c r="AP8952" s="62"/>
      <c r="AQ8952" s="61"/>
      <c r="AR8952" s="61"/>
      <c r="AS8952" s="61"/>
      <c r="AT8952" s="61"/>
      <c r="AU8952" s="61"/>
      <c r="AV8952" s="61"/>
      <c r="AW8952" s="60"/>
    </row>
    <row r="8953" s="59" customFormat="1" customHeight="1" spans="1:49">
      <c r="A8953" s="60"/>
      <c r="B8953" s="60"/>
      <c r="C8953" s="60"/>
      <c r="D8953" s="60"/>
      <c r="H8953" s="61"/>
      <c r="I8953" s="61"/>
      <c r="J8953" s="61"/>
      <c r="K8953" s="61"/>
      <c r="L8953" s="61"/>
      <c r="M8953" s="61"/>
      <c r="N8953" s="61"/>
      <c r="O8953" s="61"/>
      <c r="P8953" s="61"/>
      <c r="Q8953" s="61"/>
      <c r="R8953" s="61"/>
      <c r="S8953" s="61"/>
      <c r="T8953" s="61"/>
      <c r="U8953" s="61"/>
      <c r="V8953" s="61"/>
      <c r="W8953" s="61"/>
      <c r="X8953" s="61"/>
      <c r="Y8953" s="61"/>
      <c r="Z8953" s="61"/>
      <c r="AA8953" s="61"/>
      <c r="AB8953" s="61"/>
      <c r="AC8953" s="61"/>
      <c r="AD8953" s="61"/>
      <c r="AE8953" s="61"/>
      <c r="AF8953" s="61"/>
      <c r="AG8953" s="61"/>
      <c r="AH8953" s="61"/>
      <c r="AI8953" s="61"/>
      <c r="AJ8953" s="61"/>
      <c r="AK8953" s="61"/>
      <c r="AL8953" s="61"/>
      <c r="AM8953" s="61"/>
      <c r="AN8953" s="61"/>
      <c r="AO8953" s="61"/>
      <c r="AP8953" s="62"/>
      <c r="AQ8953" s="61"/>
      <c r="AR8953" s="61"/>
      <c r="AS8953" s="61"/>
      <c r="AT8953" s="61"/>
      <c r="AU8953" s="61"/>
      <c r="AV8953" s="61"/>
      <c r="AW8953" s="60"/>
    </row>
    <row r="8954" s="59" customFormat="1" customHeight="1" spans="1:49">
      <c r="A8954" s="60"/>
      <c r="B8954" s="60"/>
      <c r="C8954" s="60"/>
      <c r="D8954" s="60"/>
      <c r="H8954" s="61"/>
      <c r="I8954" s="61"/>
      <c r="J8954" s="61"/>
      <c r="K8954" s="61"/>
      <c r="L8954" s="61"/>
      <c r="M8954" s="61"/>
      <c r="N8954" s="61"/>
      <c r="O8954" s="61"/>
      <c r="P8954" s="61"/>
      <c r="Q8954" s="61"/>
      <c r="R8954" s="61"/>
      <c r="S8954" s="61"/>
      <c r="T8954" s="61"/>
      <c r="U8954" s="61"/>
      <c r="V8954" s="61"/>
      <c r="W8954" s="61"/>
      <c r="X8954" s="61"/>
      <c r="Y8954" s="61"/>
      <c r="Z8954" s="61"/>
      <c r="AA8954" s="61"/>
      <c r="AB8954" s="61"/>
      <c r="AC8954" s="61"/>
      <c r="AD8954" s="61"/>
      <c r="AE8954" s="61"/>
      <c r="AF8954" s="61"/>
      <c r="AG8954" s="61"/>
      <c r="AH8954" s="61"/>
      <c r="AI8954" s="61"/>
      <c r="AJ8954" s="61"/>
      <c r="AK8954" s="61"/>
      <c r="AL8954" s="61"/>
      <c r="AM8954" s="61"/>
      <c r="AN8954" s="61"/>
      <c r="AO8954" s="61"/>
      <c r="AP8954" s="62"/>
      <c r="AQ8954" s="61"/>
      <c r="AR8954" s="61"/>
      <c r="AS8954" s="61"/>
      <c r="AT8954" s="61"/>
      <c r="AU8954" s="61"/>
      <c r="AV8954" s="61"/>
      <c r="AW8954" s="60"/>
    </row>
    <row r="8955" s="59" customFormat="1" customHeight="1" spans="1:49">
      <c r="A8955" s="60"/>
      <c r="B8955" s="60"/>
      <c r="C8955" s="60"/>
      <c r="D8955" s="60"/>
      <c r="H8955" s="61"/>
      <c r="I8955" s="61"/>
      <c r="J8955" s="61"/>
      <c r="K8955" s="61"/>
      <c r="L8955" s="61"/>
      <c r="M8955" s="61"/>
      <c r="N8955" s="61"/>
      <c r="O8955" s="61"/>
      <c r="P8955" s="61"/>
      <c r="Q8955" s="61"/>
      <c r="R8955" s="61"/>
      <c r="S8955" s="61"/>
      <c r="T8955" s="61"/>
      <c r="U8955" s="61"/>
      <c r="V8955" s="61"/>
      <c r="W8955" s="61"/>
      <c r="X8955" s="61"/>
      <c r="Y8955" s="61"/>
      <c r="Z8955" s="61"/>
      <c r="AA8955" s="61"/>
      <c r="AB8955" s="61"/>
      <c r="AC8955" s="61"/>
      <c r="AD8955" s="61"/>
      <c r="AE8955" s="61"/>
      <c r="AF8955" s="61"/>
      <c r="AG8955" s="61"/>
      <c r="AH8955" s="61"/>
      <c r="AI8955" s="61"/>
      <c r="AJ8955" s="61"/>
      <c r="AK8955" s="61"/>
      <c r="AL8955" s="61"/>
      <c r="AM8955" s="61"/>
      <c r="AN8955" s="61"/>
      <c r="AO8955" s="61"/>
      <c r="AP8955" s="62"/>
      <c r="AQ8955" s="61"/>
      <c r="AR8955" s="61"/>
      <c r="AS8955" s="61"/>
      <c r="AT8955" s="61"/>
      <c r="AU8955" s="61"/>
      <c r="AV8955" s="61"/>
      <c r="AW8955" s="60"/>
    </row>
    <row r="8956" s="59" customFormat="1" customHeight="1" spans="1:49">
      <c r="A8956" s="60"/>
      <c r="B8956" s="60"/>
      <c r="C8956" s="60"/>
      <c r="D8956" s="60"/>
      <c r="H8956" s="61"/>
      <c r="I8956" s="61"/>
      <c r="J8956" s="61"/>
      <c r="K8956" s="61"/>
      <c r="L8956" s="61"/>
      <c r="M8956" s="61"/>
      <c r="N8956" s="61"/>
      <c r="O8956" s="61"/>
      <c r="P8956" s="61"/>
      <c r="Q8956" s="61"/>
      <c r="R8956" s="61"/>
      <c r="S8956" s="61"/>
      <c r="T8956" s="61"/>
      <c r="U8956" s="61"/>
      <c r="V8956" s="61"/>
      <c r="W8956" s="61"/>
      <c r="X8956" s="61"/>
      <c r="Y8956" s="61"/>
      <c r="Z8956" s="61"/>
      <c r="AA8956" s="61"/>
      <c r="AB8956" s="61"/>
      <c r="AC8956" s="61"/>
      <c r="AD8956" s="61"/>
      <c r="AE8956" s="61"/>
      <c r="AF8956" s="61"/>
      <c r="AG8956" s="61"/>
      <c r="AH8956" s="61"/>
      <c r="AI8956" s="61"/>
      <c r="AJ8956" s="61"/>
      <c r="AK8956" s="61"/>
      <c r="AL8956" s="61"/>
      <c r="AM8956" s="61"/>
      <c r="AN8956" s="61"/>
      <c r="AO8956" s="61"/>
      <c r="AP8956" s="62"/>
      <c r="AQ8956" s="61"/>
      <c r="AR8956" s="61"/>
      <c r="AS8956" s="61"/>
      <c r="AT8956" s="61"/>
      <c r="AU8956" s="61"/>
      <c r="AV8956" s="61"/>
      <c r="AW8956" s="60"/>
    </row>
    <row r="8957" s="59" customFormat="1" customHeight="1" spans="1:49">
      <c r="A8957" s="60"/>
      <c r="B8957" s="60"/>
      <c r="C8957" s="60"/>
      <c r="D8957" s="60"/>
      <c r="H8957" s="61"/>
      <c r="I8957" s="61"/>
      <c r="J8957" s="61"/>
      <c r="K8957" s="61"/>
      <c r="L8957" s="61"/>
      <c r="M8957" s="61"/>
      <c r="N8957" s="61"/>
      <c r="O8957" s="61"/>
      <c r="P8957" s="61"/>
      <c r="Q8957" s="61"/>
      <c r="R8957" s="61"/>
      <c r="S8957" s="61"/>
      <c r="T8957" s="61"/>
      <c r="U8957" s="61"/>
      <c r="V8957" s="61"/>
      <c r="W8957" s="61"/>
      <c r="X8957" s="61"/>
      <c r="Y8957" s="61"/>
      <c r="Z8957" s="61"/>
      <c r="AA8957" s="61"/>
      <c r="AB8957" s="61"/>
      <c r="AC8957" s="61"/>
      <c r="AD8957" s="61"/>
      <c r="AE8957" s="61"/>
      <c r="AF8957" s="61"/>
      <c r="AG8957" s="61"/>
      <c r="AH8957" s="61"/>
      <c r="AI8957" s="61"/>
      <c r="AJ8957" s="61"/>
      <c r="AK8957" s="61"/>
      <c r="AL8957" s="61"/>
      <c r="AM8957" s="61"/>
      <c r="AN8957" s="61"/>
      <c r="AO8957" s="61"/>
      <c r="AP8957" s="62"/>
      <c r="AQ8957" s="61"/>
      <c r="AR8957" s="61"/>
      <c r="AS8957" s="61"/>
      <c r="AT8957" s="61"/>
      <c r="AU8957" s="61"/>
      <c r="AV8957" s="61"/>
      <c r="AW8957" s="60"/>
    </row>
    <row r="8958" s="59" customFormat="1" customHeight="1" spans="1:49">
      <c r="A8958" s="60"/>
      <c r="B8958" s="60"/>
      <c r="C8958" s="60"/>
      <c r="D8958" s="60"/>
      <c r="H8958" s="61"/>
      <c r="I8958" s="61"/>
      <c r="J8958" s="61"/>
      <c r="K8958" s="61"/>
      <c r="L8958" s="61"/>
      <c r="M8958" s="61"/>
      <c r="N8958" s="61"/>
      <c r="O8958" s="61"/>
      <c r="P8958" s="61"/>
      <c r="Q8958" s="61"/>
      <c r="R8958" s="61"/>
      <c r="S8958" s="61"/>
      <c r="T8958" s="61"/>
      <c r="U8958" s="61"/>
      <c r="V8958" s="61"/>
      <c r="W8958" s="61"/>
      <c r="X8958" s="61"/>
      <c r="Y8958" s="61"/>
      <c r="Z8958" s="61"/>
      <c r="AA8958" s="61"/>
      <c r="AB8958" s="61"/>
      <c r="AC8958" s="61"/>
      <c r="AD8958" s="61"/>
      <c r="AE8958" s="61"/>
      <c r="AF8958" s="61"/>
      <c r="AG8958" s="61"/>
      <c r="AH8958" s="61"/>
      <c r="AI8958" s="61"/>
      <c r="AJ8958" s="61"/>
      <c r="AK8958" s="61"/>
      <c r="AL8958" s="61"/>
      <c r="AM8958" s="61"/>
      <c r="AN8958" s="61"/>
      <c r="AO8958" s="61"/>
      <c r="AP8958" s="62"/>
      <c r="AQ8958" s="61"/>
      <c r="AR8958" s="61"/>
      <c r="AS8958" s="61"/>
      <c r="AT8958" s="61"/>
      <c r="AU8958" s="61"/>
      <c r="AV8958" s="61"/>
      <c r="AW8958" s="60"/>
    </row>
    <row r="8959" s="59" customFormat="1" customHeight="1" spans="1:49">
      <c r="A8959" s="60"/>
      <c r="B8959" s="60"/>
      <c r="C8959" s="60"/>
      <c r="D8959" s="60"/>
      <c r="H8959" s="61"/>
      <c r="I8959" s="61"/>
      <c r="J8959" s="61"/>
      <c r="K8959" s="61"/>
      <c r="L8959" s="61"/>
      <c r="M8959" s="61"/>
      <c r="N8959" s="61"/>
      <c r="O8959" s="61"/>
      <c r="P8959" s="61"/>
      <c r="Q8959" s="61"/>
      <c r="R8959" s="61"/>
      <c r="S8959" s="61"/>
      <c r="T8959" s="61"/>
      <c r="U8959" s="61"/>
      <c r="V8959" s="61"/>
      <c r="W8959" s="61"/>
      <c r="X8959" s="61"/>
      <c r="Y8959" s="61"/>
      <c r="Z8959" s="61"/>
      <c r="AA8959" s="61"/>
      <c r="AB8959" s="61"/>
      <c r="AC8959" s="61"/>
      <c r="AD8959" s="61"/>
      <c r="AE8959" s="61"/>
      <c r="AF8959" s="61"/>
      <c r="AG8959" s="61"/>
      <c r="AH8959" s="61"/>
      <c r="AI8959" s="61"/>
      <c r="AJ8959" s="61"/>
      <c r="AK8959" s="61"/>
      <c r="AL8959" s="61"/>
      <c r="AM8959" s="61"/>
      <c r="AN8959" s="61"/>
      <c r="AO8959" s="61"/>
      <c r="AP8959" s="62"/>
      <c r="AQ8959" s="61"/>
      <c r="AR8959" s="61"/>
      <c r="AS8959" s="61"/>
      <c r="AT8959" s="61"/>
      <c r="AU8959" s="61"/>
      <c r="AV8959" s="61"/>
      <c r="AW8959" s="60"/>
    </row>
    <row r="8960" s="59" customFormat="1" customHeight="1" spans="1:49">
      <c r="A8960" s="60"/>
      <c r="B8960" s="60"/>
      <c r="C8960" s="60"/>
      <c r="D8960" s="60"/>
      <c r="H8960" s="61"/>
      <c r="I8960" s="61"/>
      <c r="J8960" s="61"/>
      <c r="K8960" s="61"/>
      <c r="L8960" s="61"/>
      <c r="M8960" s="61"/>
      <c r="N8960" s="61"/>
      <c r="O8960" s="61"/>
      <c r="P8960" s="61"/>
      <c r="Q8960" s="61"/>
      <c r="R8960" s="61"/>
      <c r="S8960" s="61"/>
      <c r="T8960" s="61"/>
      <c r="U8960" s="61"/>
      <c r="V8960" s="61"/>
      <c r="W8960" s="61"/>
      <c r="X8960" s="61"/>
      <c r="Y8960" s="61"/>
      <c r="Z8960" s="61"/>
      <c r="AA8960" s="61"/>
      <c r="AB8960" s="61"/>
      <c r="AC8960" s="61"/>
      <c r="AD8960" s="61"/>
      <c r="AE8960" s="61"/>
      <c r="AF8960" s="61"/>
      <c r="AG8960" s="61"/>
      <c r="AH8960" s="61"/>
      <c r="AI8960" s="61"/>
      <c r="AJ8960" s="61"/>
      <c r="AK8960" s="61"/>
      <c r="AL8960" s="61"/>
      <c r="AM8960" s="61"/>
      <c r="AN8960" s="61"/>
      <c r="AO8960" s="61"/>
      <c r="AP8960" s="62"/>
      <c r="AQ8960" s="61"/>
      <c r="AR8960" s="61"/>
      <c r="AS8960" s="61"/>
      <c r="AT8960" s="61"/>
      <c r="AU8960" s="61"/>
      <c r="AV8960" s="61"/>
      <c r="AW8960" s="60"/>
    </row>
    <row r="8961" s="59" customFormat="1" customHeight="1" spans="1:49">
      <c r="A8961" s="60"/>
      <c r="B8961" s="60"/>
      <c r="C8961" s="60"/>
      <c r="D8961" s="60"/>
      <c r="H8961" s="61"/>
      <c r="I8961" s="61"/>
      <c r="J8961" s="61"/>
      <c r="K8961" s="61"/>
      <c r="L8961" s="61"/>
      <c r="M8961" s="61"/>
      <c r="N8961" s="61"/>
      <c r="O8961" s="61"/>
      <c r="P8961" s="61"/>
      <c r="Q8961" s="61"/>
      <c r="R8961" s="61"/>
      <c r="S8961" s="61"/>
      <c r="T8961" s="61"/>
      <c r="U8961" s="61"/>
      <c r="V8961" s="61"/>
      <c r="W8961" s="61"/>
      <c r="X8961" s="61"/>
      <c r="Y8961" s="61"/>
      <c r="Z8961" s="61"/>
      <c r="AA8961" s="61"/>
      <c r="AB8961" s="61"/>
      <c r="AC8961" s="61"/>
      <c r="AD8961" s="61"/>
      <c r="AE8961" s="61"/>
      <c r="AF8961" s="61"/>
      <c r="AG8961" s="61"/>
      <c r="AH8961" s="61"/>
      <c r="AI8961" s="61"/>
      <c r="AJ8961" s="61"/>
      <c r="AK8961" s="61"/>
      <c r="AL8961" s="61"/>
      <c r="AM8961" s="61"/>
      <c r="AN8961" s="61"/>
      <c r="AO8961" s="61"/>
      <c r="AP8961" s="62"/>
      <c r="AQ8961" s="61"/>
      <c r="AR8961" s="61"/>
      <c r="AS8961" s="61"/>
      <c r="AT8961" s="61"/>
      <c r="AU8961" s="61"/>
      <c r="AV8961" s="61"/>
      <c r="AW8961" s="60"/>
    </row>
    <row r="8962" s="59" customFormat="1" customHeight="1" spans="1:49">
      <c r="A8962" s="60"/>
      <c r="B8962" s="60"/>
      <c r="C8962" s="60"/>
      <c r="D8962" s="60"/>
      <c r="H8962" s="61"/>
      <c r="I8962" s="61"/>
      <c r="J8962" s="61"/>
      <c r="K8962" s="61"/>
      <c r="L8962" s="61"/>
      <c r="M8962" s="61"/>
      <c r="N8962" s="61"/>
      <c r="O8962" s="61"/>
      <c r="P8962" s="61"/>
      <c r="Q8962" s="61"/>
      <c r="R8962" s="61"/>
      <c r="S8962" s="61"/>
      <c r="T8962" s="61"/>
      <c r="U8962" s="61"/>
      <c r="V8962" s="61"/>
      <c r="W8962" s="61"/>
      <c r="X8962" s="61"/>
      <c r="Y8962" s="61"/>
      <c r="Z8962" s="61"/>
      <c r="AA8962" s="61"/>
      <c r="AB8962" s="61"/>
      <c r="AC8962" s="61"/>
      <c r="AD8962" s="61"/>
      <c r="AE8962" s="61"/>
      <c r="AF8962" s="61"/>
      <c r="AG8962" s="61"/>
      <c r="AH8962" s="61"/>
      <c r="AI8962" s="61"/>
      <c r="AJ8962" s="61"/>
      <c r="AK8962" s="61"/>
      <c r="AL8962" s="61"/>
      <c r="AM8962" s="61"/>
      <c r="AN8962" s="61"/>
      <c r="AO8962" s="61"/>
      <c r="AP8962" s="62"/>
      <c r="AQ8962" s="61"/>
      <c r="AR8962" s="61"/>
      <c r="AS8962" s="61"/>
      <c r="AT8962" s="61"/>
      <c r="AU8962" s="61"/>
      <c r="AV8962" s="61"/>
      <c r="AW8962" s="60"/>
    </row>
    <row r="8963" s="59" customFormat="1" customHeight="1" spans="1:49">
      <c r="A8963" s="60"/>
      <c r="B8963" s="60"/>
      <c r="C8963" s="60"/>
      <c r="D8963" s="60"/>
      <c r="H8963" s="61"/>
      <c r="I8963" s="61"/>
      <c r="J8963" s="61"/>
      <c r="K8963" s="61"/>
      <c r="L8963" s="61"/>
      <c r="M8963" s="61"/>
      <c r="N8963" s="61"/>
      <c r="O8963" s="61"/>
      <c r="P8963" s="61"/>
      <c r="Q8963" s="61"/>
      <c r="R8963" s="61"/>
      <c r="S8963" s="61"/>
      <c r="T8963" s="61"/>
      <c r="U8963" s="61"/>
      <c r="V8963" s="61"/>
      <c r="W8963" s="61"/>
      <c r="X8963" s="61"/>
      <c r="Y8963" s="61"/>
      <c r="Z8963" s="61"/>
      <c r="AA8963" s="61"/>
      <c r="AB8963" s="61"/>
      <c r="AC8963" s="61"/>
      <c r="AD8963" s="61"/>
      <c r="AE8963" s="61"/>
      <c r="AF8963" s="61"/>
      <c r="AG8963" s="61"/>
      <c r="AH8963" s="61"/>
      <c r="AI8963" s="61"/>
      <c r="AJ8963" s="61"/>
      <c r="AK8963" s="61"/>
      <c r="AL8963" s="61"/>
      <c r="AM8963" s="61"/>
      <c r="AN8963" s="61"/>
      <c r="AO8963" s="61"/>
      <c r="AP8963" s="62"/>
      <c r="AQ8963" s="61"/>
      <c r="AR8963" s="61"/>
      <c r="AS8963" s="61"/>
      <c r="AT8963" s="61"/>
      <c r="AU8963" s="61"/>
      <c r="AV8963" s="61"/>
      <c r="AW8963" s="60"/>
    </row>
    <row r="8964" s="59" customFormat="1" customHeight="1" spans="1:49">
      <c r="A8964" s="60"/>
      <c r="B8964" s="60"/>
      <c r="C8964" s="60"/>
      <c r="D8964" s="60"/>
      <c r="H8964" s="61"/>
      <c r="I8964" s="61"/>
      <c r="J8964" s="61"/>
      <c r="K8964" s="61"/>
      <c r="L8964" s="61"/>
      <c r="M8964" s="61"/>
      <c r="N8964" s="61"/>
      <c r="O8964" s="61"/>
      <c r="P8964" s="61"/>
      <c r="Q8964" s="61"/>
      <c r="R8964" s="61"/>
      <c r="S8964" s="61"/>
      <c r="T8964" s="61"/>
      <c r="U8964" s="61"/>
      <c r="V8964" s="61"/>
      <c r="W8964" s="61"/>
      <c r="X8964" s="61"/>
      <c r="Y8964" s="61"/>
      <c r="Z8964" s="61"/>
      <c r="AA8964" s="61"/>
      <c r="AB8964" s="61"/>
      <c r="AC8964" s="61"/>
      <c r="AD8964" s="61"/>
      <c r="AE8964" s="61"/>
      <c r="AF8964" s="61"/>
      <c r="AG8964" s="61"/>
      <c r="AH8964" s="61"/>
      <c r="AI8964" s="61"/>
      <c r="AJ8964" s="61"/>
      <c r="AK8964" s="61"/>
      <c r="AL8964" s="61"/>
      <c r="AM8964" s="61"/>
      <c r="AN8964" s="61"/>
      <c r="AO8964" s="61"/>
      <c r="AP8964" s="62"/>
      <c r="AQ8964" s="61"/>
      <c r="AR8964" s="61"/>
      <c r="AS8964" s="61"/>
      <c r="AT8964" s="61"/>
      <c r="AU8964" s="61"/>
      <c r="AV8964" s="61"/>
      <c r="AW8964" s="60"/>
    </row>
    <row r="8965" s="59" customFormat="1" customHeight="1" spans="1:49">
      <c r="A8965" s="60"/>
      <c r="B8965" s="60"/>
      <c r="C8965" s="60"/>
      <c r="D8965" s="60"/>
      <c r="H8965" s="61"/>
      <c r="I8965" s="61"/>
      <c r="J8965" s="61"/>
      <c r="K8965" s="61"/>
      <c r="L8965" s="61"/>
      <c r="M8965" s="61"/>
      <c r="N8965" s="61"/>
      <c r="O8965" s="61"/>
      <c r="P8965" s="61"/>
      <c r="Q8965" s="61"/>
      <c r="R8965" s="61"/>
      <c r="S8965" s="61"/>
      <c r="T8965" s="61"/>
      <c r="U8965" s="61"/>
      <c r="V8965" s="61"/>
      <c r="W8965" s="61"/>
      <c r="X8965" s="61"/>
      <c r="Y8965" s="61"/>
      <c r="Z8965" s="61"/>
      <c r="AA8965" s="61"/>
      <c r="AB8965" s="61"/>
      <c r="AC8965" s="61"/>
      <c r="AD8965" s="61"/>
      <c r="AE8965" s="61"/>
      <c r="AF8965" s="61"/>
      <c r="AG8965" s="61"/>
      <c r="AH8965" s="61"/>
      <c r="AI8965" s="61"/>
      <c r="AJ8965" s="61"/>
      <c r="AK8965" s="61"/>
      <c r="AL8965" s="61"/>
      <c r="AM8965" s="61"/>
      <c r="AN8965" s="61"/>
      <c r="AO8965" s="61"/>
      <c r="AP8965" s="62"/>
      <c r="AQ8965" s="61"/>
      <c r="AR8965" s="61"/>
      <c r="AS8965" s="61"/>
      <c r="AT8965" s="61"/>
      <c r="AU8965" s="61"/>
      <c r="AV8965" s="61"/>
      <c r="AW8965" s="60"/>
    </row>
    <row r="8966" s="59" customFormat="1" customHeight="1" spans="1:49">
      <c r="A8966" s="60"/>
      <c r="B8966" s="60"/>
      <c r="C8966" s="60"/>
      <c r="D8966" s="60"/>
      <c r="H8966" s="61"/>
      <c r="I8966" s="61"/>
      <c r="J8966" s="61"/>
      <c r="K8966" s="61"/>
      <c r="L8966" s="61"/>
      <c r="M8966" s="61"/>
      <c r="N8966" s="61"/>
      <c r="O8966" s="61"/>
      <c r="P8966" s="61"/>
      <c r="Q8966" s="61"/>
      <c r="R8966" s="61"/>
      <c r="S8966" s="61"/>
      <c r="T8966" s="61"/>
      <c r="U8966" s="61"/>
      <c r="V8966" s="61"/>
      <c r="W8966" s="61"/>
      <c r="X8966" s="61"/>
      <c r="Y8966" s="61"/>
      <c r="Z8966" s="61"/>
      <c r="AA8966" s="61"/>
      <c r="AB8966" s="61"/>
      <c r="AC8966" s="61"/>
      <c r="AD8966" s="61"/>
      <c r="AE8966" s="61"/>
      <c r="AF8966" s="61"/>
      <c r="AG8966" s="61"/>
      <c r="AH8966" s="61"/>
      <c r="AI8966" s="61"/>
      <c r="AJ8966" s="61"/>
      <c r="AK8966" s="61"/>
      <c r="AL8966" s="61"/>
      <c r="AM8966" s="61"/>
      <c r="AN8966" s="61"/>
      <c r="AO8966" s="61"/>
      <c r="AP8966" s="62"/>
      <c r="AQ8966" s="61"/>
      <c r="AR8966" s="61"/>
      <c r="AS8966" s="61"/>
      <c r="AT8966" s="61"/>
      <c r="AU8966" s="61"/>
      <c r="AV8966" s="61"/>
      <c r="AW8966" s="60"/>
    </row>
    <row r="8967" s="59" customFormat="1" customHeight="1" spans="1:49">
      <c r="A8967" s="60"/>
      <c r="B8967" s="60"/>
      <c r="C8967" s="60"/>
      <c r="D8967" s="60"/>
      <c r="H8967" s="61"/>
      <c r="I8967" s="61"/>
      <c r="J8967" s="61"/>
      <c r="K8967" s="61"/>
      <c r="L8967" s="61"/>
      <c r="M8967" s="61"/>
      <c r="N8967" s="61"/>
      <c r="O8967" s="61"/>
      <c r="P8967" s="61"/>
      <c r="Q8967" s="61"/>
      <c r="R8967" s="61"/>
      <c r="S8967" s="61"/>
      <c r="T8967" s="61"/>
      <c r="U8967" s="61"/>
      <c r="V8967" s="61"/>
      <c r="W8967" s="61"/>
      <c r="X8967" s="61"/>
      <c r="Y8967" s="61"/>
      <c r="Z8967" s="61"/>
      <c r="AA8967" s="61"/>
      <c r="AB8967" s="61"/>
      <c r="AC8967" s="61"/>
      <c r="AD8967" s="61"/>
      <c r="AE8967" s="61"/>
      <c r="AF8967" s="61"/>
      <c r="AG8967" s="61"/>
      <c r="AH8967" s="61"/>
      <c r="AI8967" s="61"/>
      <c r="AJ8967" s="61"/>
      <c r="AK8967" s="61"/>
      <c r="AL8967" s="61"/>
      <c r="AM8967" s="61"/>
      <c r="AN8967" s="61"/>
      <c r="AO8967" s="61"/>
      <c r="AP8967" s="62"/>
      <c r="AQ8967" s="61"/>
      <c r="AR8967" s="61"/>
      <c r="AS8967" s="61"/>
      <c r="AT8967" s="61"/>
      <c r="AU8967" s="61"/>
      <c r="AV8967" s="61"/>
      <c r="AW8967" s="60"/>
    </row>
    <row r="8968" s="59" customFormat="1" customHeight="1" spans="1:49">
      <c r="A8968" s="60"/>
      <c r="B8968" s="60"/>
      <c r="C8968" s="60"/>
      <c r="D8968" s="60"/>
      <c r="H8968" s="61"/>
      <c r="I8968" s="61"/>
      <c r="J8968" s="61"/>
      <c r="K8968" s="61"/>
      <c r="L8968" s="61"/>
      <c r="M8968" s="61"/>
      <c r="N8968" s="61"/>
      <c r="O8968" s="61"/>
      <c r="P8968" s="61"/>
      <c r="Q8968" s="61"/>
      <c r="R8968" s="61"/>
      <c r="S8968" s="61"/>
      <c r="T8968" s="61"/>
      <c r="U8968" s="61"/>
      <c r="V8968" s="61"/>
      <c r="W8968" s="61"/>
      <c r="X8968" s="61"/>
      <c r="Y8968" s="61"/>
      <c r="Z8968" s="61"/>
      <c r="AA8968" s="61"/>
      <c r="AB8968" s="61"/>
      <c r="AC8968" s="61"/>
      <c r="AD8968" s="61"/>
      <c r="AE8968" s="61"/>
      <c r="AF8968" s="61"/>
      <c r="AG8968" s="61"/>
      <c r="AH8968" s="61"/>
      <c r="AI8968" s="61"/>
      <c r="AJ8968" s="61"/>
      <c r="AK8968" s="61"/>
      <c r="AL8968" s="61"/>
      <c r="AM8968" s="61"/>
      <c r="AN8968" s="61"/>
      <c r="AO8968" s="61"/>
      <c r="AP8968" s="62"/>
      <c r="AQ8968" s="61"/>
      <c r="AR8968" s="61"/>
      <c r="AS8968" s="61"/>
      <c r="AT8968" s="61"/>
      <c r="AU8968" s="61"/>
      <c r="AV8968" s="61"/>
      <c r="AW8968" s="60"/>
    </row>
    <row r="8969" s="59" customFormat="1" customHeight="1" spans="1:49">
      <c r="A8969" s="60"/>
      <c r="B8969" s="60"/>
      <c r="C8969" s="60"/>
      <c r="D8969" s="60"/>
      <c r="H8969" s="61"/>
      <c r="I8969" s="61"/>
      <c r="J8969" s="61"/>
      <c r="K8969" s="61"/>
      <c r="L8969" s="61"/>
      <c r="M8969" s="61"/>
      <c r="N8969" s="61"/>
      <c r="O8969" s="61"/>
      <c r="P8969" s="61"/>
      <c r="Q8969" s="61"/>
      <c r="R8969" s="61"/>
      <c r="S8969" s="61"/>
      <c r="T8969" s="61"/>
      <c r="U8969" s="61"/>
      <c r="V8969" s="61"/>
      <c r="W8969" s="61"/>
      <c r="X8969" s="61"/>
      <c r="Y8969" s="61"/>
      <c r="Z8969" s="61"/>
      <c r="AA8969" s="61"/>
      <c r="AB8969" s="61"/>
      <c r="AC8969" s="61"/>
      <c r="AD8969" s="61"/>
      <c r="AE8969" s="61"/>
      <c r="AF8969" s="61"/>
      <c r="AG8969" s="61"/>
      <c r="AH8969" s="61"/>
      <c r="AI8969" s="61"/>
      <c r="AJ8969" s="61"/>
      <c r="AK8969" s="61"/>
      <c r="AL8969" s="61"/>
      <c r="AM8969" s="61"/>
      <c r="AN8969" s="61"/>
      <c r="AO8969" s="61"/>
      <c r="AP8969" s="62"/>
      <c r="AQ8969" s="61"/>
      <c r="AR8969" s="61"/>
      <c r="AS8969" s="61"/>
      <c r="AT8969" s="61"/>
      <c r="AU8969" s="61"/>
      <c r="AV8969" s="61"/>
      <c r="AW8969" s="60"/>
    </row>
    <row r="8970" s="59" customFormat="1" customHeight="1" spans="1:49">
      <c r="A8970" s="60"/>
      <c r="B8970" s="60"/>
      <c r="C8970" s="60"/>
      <c r="D8970" s="60"/>
      <c r="H8970" s="61"/>
      <c r="I8970" s="61"/>
      <c r="J8970" s="61"/>
      <c r="K8970" s="61"/>
      <c r="L8970" s="61"/>
      <c r="M8970" s="61"/>
      <c r="N8970" s="61"/>
      <c r="O8970" s="61"/>
      <c r="P8970" s="61"/>
      <c r="Q8970" s="61"/>
      <c r="R8970" s="61"/>
      <c r="S8970" s="61"/>
      <c r="T8970" s="61"/>
      <c r="U8970" s="61"/>
      <c r="V8970" s="61"/>
      <c r="W8970" s="61"/>
      <c r="X8970" s="61"/>
      <c r="Y8970" s="61"/>
      <c r="Z8970" s="61"/>
      <c r="AA8970" s="61"/>
      <c r="AB8970" s="61"/>
      <c r="AC8970" s="61"/>
      <c r="AD8970" s="61"/>
      <c r="AE8970" s="61"/>
      <c r="AF8970" s="61"/>
      <c r="AG8970" s="61"/>
      <c r="AH8970" s="61"/>
      <c r="AI8970" s="61"/>
      <c r="AJ8970" s="61"/>
      <c r="AK8970" s="61"/>
      <c r="AL8970" s="61"/>
      <c r="AM8970" s="61"/>
      <c r="AN8970" s="61"/>
      <c r="AO8970" s="61"/>
      <c r="AP8970" s="62"/>
      <c r="AQ8970" s="61"/>
      <c r="AR8970" s="61"/>
      <c r="AS8970" s="61"/>
      <c r="AT8970" s="61"/>
      <c r="AU8970" s="61"/>
      <c r="AV8970" s="61"/>
      <c r="AW8970" s="60"/>
    </row>
    <row r="8971" s="59" customFormat="1" customHeight="1" spans="1:49">
      <c r="A8971" s="60"/>
      <c r="B8971" s="60"/>
      <c r="C8971" s="60"/>
      <c r="D8971" s="60"/>
      <c r="H8971" s="61"/>
      <c r="I8971" s="61"/>
      <c r="J8971" s="61"/>
      <c r="K8971" s="61"/>
      <c r="L8971" s="61"/>
      <c r="M8971" s="61"/>
      <c r="N8971" s="61"/>
      <c r="O8971" s="61"/>
      <c r="P8971" s="61"/>
      <c r="Q8971" s="61"/>
      <c r="R8971" s="61"/>
      <c r="S8971" s="61"/>
      <c r="T8971" s="61"/>
      <c r="U8971" s="61"/>
      <c r="V8971" s="61"/>
      <c r="W8971" s="61"/>
      <c r="X8971" s="61"/>
      <c r="Y8971" s="61"/>
      <c r="Z8971" s="61"/>
      <c r="AA8971" s="61"/>
      <c r="AB8971" s="61"/>
      <c r="AC8971" s="61"/>
      <c r="AD8971" s="61"/>
      <c r="AE8971" s="61"/>
      <c r="AF8971" s="61"/>
      <c r="AG8971" s="61"/>
      <c r="AH8971" s="61"/>
      <c r="AI8971" s="61"/>
      <c r="AJ8971" s="61"/>
      <c r="AK8971" s="61"/>
      <c r="AL8971" s="61"/>
      <c r="AM8971" s="61"/>
      <c r="AN8971" s="61"/>
      <c r="AO8971" s="61"/>
      <c r="AP8971" s="62"/>
      <c r="AQ8971" s="61"/>
      <c r="AR8971" s="61"/>
      <c r="AS8971" s="61"/>
      <c r="AT8971" s="61"/>
      <c r="AU8971" s="61"/>
      <c r="AV8971" s="61"/>
      <c r="AW8971" s="60"/>
    </row>
    <row r="8972" s="59" customFormat="1" customHeight="1" spans="1:49">
      <c r="A8972" s="60"/>
      <c r="B8972" s="60"/>
      <c r="C8972" s="60"/>
      <c r="D8972" s="60"/>
      <c r="H8972" s="61"/>
      <c r="I8972" s="61"/>
      <c r="J8972" s="61"/>
      <c r="K8972" s="61"/>
      <c r="L8972" s="61"/>
      <c r="M8972" s="61"/>
      <c r="N8972" s="61"/>
      <c r="O8972" s="61"/>
      <c r="P8972" s="61"/>
      <c r="Q8972" s="61"/>
      <c r="R8972" s="61"/>
      <c r="S8972" s="61"/>
      <c r="T8972" s="61"/>
      <c r="U8972" s="61"/>
      <c r="V8972" s="61"/>
      <c r="W8972" s="61"/>
      <c r="X8972" s="61"/>
      <c r="Y8972" s="61"/>
      <c r="Z8972" s="61"/>
      <c r="AA8972" s="61"/>
      <c r="AB8972" s="61"/>
      <c r="AC8972" s="61"/>
      <c r="AD8972" s="61"/>
      <c r="AE8972" s="61"/>
      <c r="AF8972" s="61"/>
      <c r="AG8972" s="61"/>
      <c r="AH8972" s="61"/>
      <c r="AI8972" s="61"/>
      <c r="AJ8972" s="61"/>
      <c r="AK8972" s="61"/>
      <c r="AL8972" s="61"/>
      <c r="AM8972" s="61"/>
      <c r="AN8972" s="61"/>
      <c r="AO8972" s="61"/>
      <c r="AP8972" s="62"/>
      <c r="AQ8972" s="61"/>
      <c r="AR8972" s="61"/>
      <c r="AS8972" s="61"/>
      <c r="AT8972" s="61"/>
      <c r="AU8972" s="61"/>
      <c r="AV8972" s="61"/>
      <c r="AW8972" s="60"/>
    </row>
    <row r="8973" s="59" customFormat="1" customHeight="1" spans="1:49">
      <c r="A8973" s="60"/>
      <c r="B8973" s="60"/>
      <c r="C8973" s="60"/>
      <c r="D8973" s="60"/>
      <c r="H8973" s="61"/>
      <c r="I8973" s="61"/>
      <c r="J8973" s="61"/>
      <c r="K8973" s="61"/>
      <c r="L8973" s="61"/>
      <c r="M8973" s="61"/>
      <c r="N8973" s="61"/>
      <c r="O8973" s="61"/>
      <c r="P8973" s="61"/>
      <c r="Q8973" s="61"/>
      <c r="R8973" s="61"/>
      <c r="S8973" s="61"/>
      <c r="T8973" s="61"/>
      <c r="U8973" s="61"/>
      <c r="V8973" s="61"/>
      <c r="W8973" s="61"/>
      <c r="X8973" s="61"/>
      <c r="Y8973" s="61"/>
      <c r="Z8973" s="61"/>
      <c r="AA8973" s="61"/>
      <c r="AB8973" s="61"/>
      <c r="AC8973" s="61"/>
      <c r="AD8973" s="61"/>
      <c r="AE8973" s="61"/>
      <c r="AF8973" s="61"/>
      <c r="AG8973" s="61"/>
      <c r="AH8973" s="61"/>
      <c r="AI8973" s="61"/>
      <c r="AJ8973" s="61"/>
      <c r="AK8973" s="61"/>
      <c r="AL8973" s="61"/>
      <c r="AM8973" s="61"/>
      <c r="AN8973" s="61"/>
      <c r="AO8973" s="61"/>
      <c r="AP8973" s="62"/>
      <c r="AQ8973" s="61"/>
      <c r="AR8973" s="61"/>
      <c r="AS8973" s="61"/>
      <c r="AT8973" s="61"/>
      <c r="AU8973" s="61"/>
      <c r="AV8973" s="61"/>
      <c r="AW8973" s="60"/>
    </row>
    <row r="8974" s="59" customFormat="1" customHeight="1" spans="1:49">
      <c r="A8974" s="60"/>
      <c r="B8974" s="60"/>
      <c r="C8974" s="60"/>
      <c r="D8974" s="60"/>
      <c r="H8974" s="61"/>
      <c r="I8974" s="61"/>
      <c r="J8974" s="61"/>
      <c r="K8974" s="61"/>
      <c r="L8974" s="61"/>
      <c r="M8974" s="61"/>
      <c r="N8974" s="61"/>
      <c r="O8974" s="61"/>
      <c r="P8974" s="61"/>
      <c r="Q8974" s="61"/>
      <c r="R8974" s="61"/>
      <c r="S8974" s="61"/>
      <c r="T8974" s="61"/>
      <c r="U8974" s="61"/>
      <c r="V8974" s="61"/>
      <c r="W8974" s="61"/>
      <c r="X8974" s="61"/>
      <c r="Y8974" s="61"/>
      <c r="Z8974" s="61"/>
      <c r="AA8974" s="61"/>
      <c r="AB8974" s="61"/>
      <c r="AC8974" s="61"/>
      <c r="AD8974" s="61"/>
      <c r="AE8974" s="61"/>
      <c r="AF8974" s="61"/>
      <c r="AG8974" s="61"/>
      <c r="AH8974" s="61"/>
      <c r="AI8974" s="61"/>
      <c r="AJ8974" s="61"/>
      <c r="AK8974" s="61"/>
      <c r="AL8974" s="61"/>
      <c r="AM8974" s="61"/>
      <c r="AN8974" s="61"/>
      <c r="AO8974" s="61"/>
      <c r="AP8974" s="62"/>
      <c r="AQ8974" s="61"/>
      <c r="AR8974" s="61"/>
      <c r="AS8974" s="61"/>
      <c r="AT8974" s="61"/>
      <c r="AU8974" s="61"/>
      <c r="AV8974" s="61"/>
      <c r="AW8974" s="60"/>
    </row>
    <row r="8975" s="59" customFormat="1" customHeight="1" spans="1:49">
      <c r="A8975" s="60"/>
      <c r="B8975" s="60"/>
      <c r="C8975" s="60"/>
      <c r="D8975" s="60"/>
      <c r="H8975" s="61"/>
      <c r="I8975" s="61"/>
      <c r="J8975" s="61"/>
      <c r="K8975" s="61"/>
      <c r="L8975" s="61"/>
      <c r="M8975" s="61"/>
      <c r="N8975" s="61"/>
      <c r="O8975" s="61"/>
      <c r="P8975" s="61"/>
      <c r="Q8975" s="61"/>
      <c r="R8975" s="61"/>
      <c r="S8975" s="61"/>
      <c r="T8975" s="61"/>
      <c r="U8975" s="61"/>
      <c r="V8975" s="61"/>
      <c r="W8975" s="61"/>
      <c r="X8975" s="61"/>
      <c r="Y8975" s="61"/>
      <c r="Z8975" s="61"/>
      <c r="AA8975" s="61"/>
      <c r="AB8975" s="61"/>
      <c r="AC8975" s="61"/>
      <c r="AD8975" s="61"/>
      <c r="AE8975" s="61"/>
      <c r="AF8975" s="61"/>
      <c r="AG8975" s="61"/>
      <c r="AH8975" s="61"/>
      <c r="AI8975" s="61"/>
      <c r="AJ8975" s="61"/>
      <c r="AK8975" s="61"/>
      <c r="AL8975" s="61"/>
      <c r="AM8975" s="61"/>
      <c r="AN8975" s="61"/>
      <c r="AO8975" s="61"/>
      <c r="AP8975" s="62"/>
      <c r="AQ8975" s="61"/>
      <c r="AR8975" s="61"/>
      <c r="AS8975" s="61"/>
      <c r="AT8975" s="61"/>
      <c r="AU8975" s="61"/>
      <c r="AV8975" s="61"/>
      <c r="AW8975" s="60"/>
    </row>
    <row r="8976" s="59" customFormat="1" customHeight="1" spans="1:49">
      <c r="A8976" s="60"/>
      <c r="B8976" s="60"/>
      <c r="C8976" s="60"/>
      <c r="D8976" s="60"/>
      <c r="H8976" s="61"/>
      <c r="I8976" s="61"/>
      <c r="J8976" s="61"/>
      <c r="K8976" s="61"/>
      <c r="L8976" s="61"/>
      <c r="M8976" s="61"/>
      <c r="N8976" s="61"/>
      <c r="O8976" s="61"/>
      <c r="P8976" s="61"/>
      <c r="Q8976" s="61"/>
      <c r="R8976" s="61"/>
      <c r="S8976" s="61"/>
      <c r="T8976" s="61"/>
      <c r="U8976" s="61"/>
      <c r="V8976" s="61"/>
      <c r="W8976" s="61"/>
      <c r="X8976" s="61"/>
      <c r="Y8976" s="61"/>
      <c r="Z8976" s="61"/>
      <c r="AA8976" s="61"/>
      <c r="AB8976" s="61"/>
      <c r="AC8976" s="61"/>
      <c r="AD8976" s="61"/>
      <c r="AE8976" s="61"/>
      <c r="AF8976" s="61"/>
      <c r="AG8976" s="61"/>
      <c r="AH8976" s="61"/>
      <c r="AI8976" s="61"/>
      <c r="AJ8976" s="61"/>
      <c r="AK8976" s="61"/>
      <c r="AL8976" s="61"/>
      <c r="AM8976" s="61"/>
      <c r="AN8976" s="61"/>
      <c r="AO8976" s="61"/>
      <c r="AP8976" s="62"/>
      <c r="AQ8976" s="61"/>
      <c r="AR8976" s="61"/>
      <c r="AS8976" s="61"/>
      <c r="AT8976" s="61"/>
      <c r="AU8976" s="61"/>
      <c r="AV8976" s="61"/>
      <c r="AW8976" s="60"/>
    </row>
    <row r="8977" s="59" customFormat="1" customHeight="1" spans="1:49">
      <c r="A8977" s="60"/>
      <c r="B8977" s="60"/>
      <c r="C8977" s="60"/>
      <c r="D8977" s="60"/>
      <c r="H8977" s="61"/>
      <c r="I8977" s="61"/>
      <c r="J8977" s="61"/>
      <c r="K8977" s="61"/>
      <c r="L8977" s="61"/>
      <c r="M8977" s="61"/>
      <c r="N8977" s="61"/>
      <c r="O8977" s="61"/>
      <c r="P8977" s="61"/>
      <c r="Q8977" s="61"/>
      <c r="R8977" s="61"/>
      <c r="S8977" s="61"/>
      <c r="T8977" s="61"/>
      <c r="U8977" s="61"/>
      <c r="V8977" s="61"/>
      <c r="W8977" s="61"/>
      <c r="X8977" s="61"/>
      <c r="Y8977" s="61"/>
      <c r="Z8977" s="61"/>
      <c r="AA8977" s="61"/>
      <c r="AB8977" s="61"/>
      <c r="AC8977" s="61"/>
      <c r="AD8977" s="61"/>
      <c r="AE8977" s="61"/>
      <c r="AF8977" s="61"/>
      <c r="AG8977" s="61"/>
      <c r="AH8977" s="61"/>
      <c r="AI8977" s="61"/>
      <c r="AJ8977" s="61"/>
      <c r="AK8977" s="61"/>
      <c r="AL8977" s="61"/>
      <c r="AM8977" s="61"/>
      <c r="AN8977" s="61"/>
      <c r="AO8977" s="61"/>
      <c r="AP8977" s="62"/>
      <c r="AQ8977" s="61"/>
      <c r="AR8977" s="61"/>
      <c r="AS8977" s="61"/>
      <c r="AT8977" s="61"/>
      <c r="AU8977" s="61"/>
      <c r="AV8977" s="61"/>
      <c r="AW8977" s="60"/>
    </row>
    <row r="8978" s="59" customFormat="1" customHeight="1" spans="1:49">
      <c r="A8978" s="60"/>
      <c r="B8978" s="60"/>
      <c r="C8978" s="60"/>
      <c r="D8978" s="60"/>
      <c r="H8978" s="61"/>
      <c r="I8978" s="61"/>
      <c r="J8978" s="61"/>
      <c r="K8978" s="61"/>
      <c r="L8978" s="61"/>
      <c r="M8978" s="61"/>
      <c r="N8978" s="61"/>
      <c r="O8978" s="61"/>
      <c r="P8978" s="61"/>
      <c r="Q8978" s="61"/>
      <c r="R8978" s="61"/>
      <c r="S8978" s="61"/>
      <c r="T8978" s="61"/>
      <c r="U8978" s="61"/>
      <c r="V8978" s="61"/>
      <c r="W8978" s="61"/>
      <c r="X8978" s="61"/>
      <c r="Y8978" s="61"/>
      <c r="Z8978" s="61"/>
      <c r="AA8978" s="61"/>
      <c r="AB8978" s="61"/>
      <c r="AC8978" s="61"/>
      <c r="AD8978" s="61"/>
      <c r="AE8978" s="61"/>
      <c r="AF8978" s="61"/>
      <c r="AG8978" s="61"/>
      <c r="AH8978" s="61"/>
      <c r="AI8978" s="61"/>
      <c r="AJ8978" s="61"/>
      <c r="AK8978" s="61"/>
      <c r="AL8978" s="61"/>
      <c r="AM8978" s="61"/>
      <c r="AN8978" s="61"/>
      <c r="AO8978" s="61"/>
      <c r="AP8978" s="62"/>
      <c r="AQ8978" s="61"/>
      <c r="AR8978" s="61"/>
      <c r="AS8978" s="61"/>
      <c r="AT8978" s="61"/>
      <c r="AU8978" s="61"/>
      <c r="AV8978" s="61"/>
      <c r="AW8978" s="60"/>
    </row>
    <row r="8979" s="59" customFormat="1" customHeight="1" spans="1:49">
      <c r="A8979" s="60"/>
      <c r="B8979" s="60"/>
      <c r="C8979" s="60"/>
      <c r="D8979" s="60"/>
      <c r="H8979" s="61"/>
      <c r="I8979" s="61"/>
      <c r="J8979" s="61"/>
      <c r="K8979" s="61"/>
      <c r="L8979" s="61"/>
      <c r="M8979" s="61"/>
      <c r="N8979" s="61"/>
      <c r="O8979" s="61"/>
      <c r="P8979" s="61"/>
      <c r="Q8979" s="61"/>
      <c r="R8979" s="61"/>
      <c r="S8979" s="61"/>
      <c r="T8979" s="61"/>
      <c r="U8979" s="61"/>
      <c r="V8979" s="61"/>
      <c r="W8979" s="61"/>
      <c r="X8979" s="61"/>
      <c r="Y8979" s="61"/>
      <c r="Z8979" s="61"/>
      <c r="AA8979" s="61"/>
      <c r="AB8979" s="61"/>
      <c r="AC8979" s="61"/>
      <c r="AD8979" s="61"/>
      <c r="AE8979" s="61"/>
      <c r="AF8979" s="61"/>
      <c r="AG8979" s="61"/>
      <c r="AH8979" s="61"/>
      <c r="AI8979" s="61"/>
      <c r="AJ8979" s="61"/>
      <c r="AK8979" s="61"/>
      <c r="AL8979" s="61"/>
      <c r="AM8979" s="61"/>
      <c r="AN8979" s="61"/>
      <c r="AO8979" s="61"/>
      <c r="AP8979" s="62"/>
      <c r="AQ8979" s="61"/>
      <c r="AR8979" s="61"/>
      <c r="AS8979" s="61"/>
      <c r="AT8979" s="61"/>
      <c r="AU8979" s="61"/>
      <c r="AV8979" s="61"/>
      <c r="AW8979" s="60"/>
    </row>
    <row r="8980" s="59" customFormat="1" customHeight="1" spans="1:49">
      <c r="A8980" s="60"/>
      <c r="B8980" s="60"/>
      <c r="C8980" s="60"/>
      <c r="D8980" s="60"/>
      <c r="H8980" s="61"/>
      <c r="I8980" s="61"/>
      <c r="J8980" s="61"/>
      <c r="K8980" s="61"/>
      <c r="L8980" s="61"/>
      <c r="M8980" s="61"/>
      <c r="N8980" s="61"/>
      <c r="O8980" s="61"/>
      <c r="P8980" s="61"/>
      <c r="Q8980" s="61"/>
      <c r="R8980" s="61"/>
      <c r="S8980" s="61"/>
      <c r="T8980" s="61"/>
      <c r="U8980" s="61"/>
      <c r="V8980" s="61"/>
      <c r="W8980" s="61"/>
      <c r="X8980" s="61"/>
      <c r="Y8980" s="61"/>
      <c r="Z8980" s="61"/>
      <c r="AA8980" s="61"/>
      <c r="AB8980" s="61"/>
      <c r="AC8980" s="61"/>
      <c r="AD8980" s="61"/>
      <c r="AE8980" s="61"/>
      <c r="AF8980" s="61"/>
      <c r="AG8980" s="61"/>
      <c r="AH8980" s="61"/>
      <c r="AI8980" s="61"/>
      <c r="AJ8980" s="61"/>
      <c r="AK8980" s="61"/>
      <c r="AL8980" s="61"/>
      <c r="AM8980" s="61"/>
      <c r="AN8980" s="61"/>
      <c r="AO8980" s="61"/>
      <c r="AP8980" s="62"/>
      <c r="AQ8980" s="61"/>
      <c r="AR8980" s="61"/>
      <c r="AS8980" s="61"/>
      <c r="AT8980" s="61"/>
      <c r="AU8980" s="61"/>
      <c r="AV8980" s="61"/>
      <c r="AW8980" s="60"/>
    </row>
    <row r="8981" s="59" customFormat="1" customHeight="1" spans="1:49">
      <c r="A8981" s="60"/>
      <c r="B8981" s="60"/>
      <c r="C8981" s="60"/>
      <c r="D8981" s="60"/>
      <c r="H8981" s="61"/>
      <c r="I8981" s="61"/>
      <c r="J8981" s="61"/>
      <c r="K8981" s="61"/>
      <c r="L8981" s="61"/>
      <c r="M8981" s="61"/>
      <c r="N8981" s="61"/>
      <c r="O8981" s="61"/>
      <c r="P8981" s="61"/>
      <c r="Q8981" s="61"/>
      <c r="R8981" s="61"/>
      <c r="S8981" s="61"/>
      <c r="T8981" s="61"/>
      <c r="U8981" s="61"/>
      <c r="V8981" s="61"/>
      <c r="W8981" s="61"/>
      <c r="X8981" s="61"/>
      <c r="Y8981" s="61"/>
      <c r="Z8981" s="61"/>
      <c r="AA8981" s="61"/>
      <c r="AB8981" s="61"/>
      <c r="AC8981" s="61"/>
      <c r="AD8981" s="61"/>
      <c r="AE8981" s="61"/>
      <c r="AF8981" s="61"/>
      <c r="AG8981" s="61"/>
      <c r="AH8981" s="61"/>
      <c r="AI8981" s="61"/>
      <c r="AJ8981" s="61"/>
      <c r="AK8981" s="61"/>
      <c r="AL8981" s="61"/>
      <c r="AM8981" s="61"/>
      <c r="AN8981" s="61"/>
      <c r="AO8981" s="61"/>
      <c r="AP8981" s="62"/>
      <c r="AQ8981" s="61"/>
      <c r="AR8981" s="61"/>
      <c r="AS8981" s="61"/>
      <c r="AT8981" s="61"/>
      <c r="AU8981" s="61"/>
      <c r="AV8981" s="61"/>
      <c r="AW8981" s="60"/>
    </row>
    <row r="8982" s="59" customFormat="1" customHeight="1" spans="1:49">
      <c r="A8982" s="60"/>
      <c r="B8982" s="60"/>
      <c r="C8982" s="60"/>
      <c r="D8982" s="60"/>
      <c r="H8982" s="61"/>
      <c r="I8982" s="61"/>
      <c r="J8982" s="61"/>
      <c r="K8982" s="61"/>
      <c r="L8982" s="61"/>
      <c r="M8982" s="61"/>
      <c r="N8982" s="61"/>
      <c r="O8982" s="61"/>
      <c r="P8982" s="61"/>
      <c r="Q8982" s="61"/>
      <c r="R8982" s="61"/>
      <c r="S8982" s="61"/>
      <c r="T8982" s="61"/>
      <c r="U8982" s="61"/>
      <c r="V8982" s="61"/>
      <c r="W8982" s="61"/>
      <c r="X8982" s="61"/>
      <c r="Y8982" s="61"/>
      <c r="Z8982" s="61"/>
      <c r="AA8982" s="61"/>
      <c r="AB8982" s="61"/>
      <c r="AC8982" s="61"/>
      <c r="AD8982" s="61"/>
      <c r="AE8982" s="61"/>
      <c r="AF8982" s="61"/>
      <c r="AG8982" s="61"/>
      <c r="AH8982" s="61"/>
      <c r="AI8982" s="61"/>
      <c r="AJ8982" s="61"/>
      <c r="AK8982" s="61"/>
      <c r="AL8982" s="61"/>
      <c r="AM8982" s="61"/>
      <c r="AN8982" s="61"/>
      <c r="AO8982" s="61"/>
      <c r="AP8982" s="62"/>
      <c r="AQ8982" s="61"/>
      <c r="AR8982" s="61"/>
      <c r="AS8982" s="61"/>
      <c r="AT8982" s="61"/>
      <c r="AU8982" s="61"/>
      <c r="AV8982" s="61"/>
      <c r="AW8982" s="60"/>
    </row>
    <row r="8983" s="59" customFormat="1" customHeight="1" spans="1:49">
      <c r="A8983" s="60"/>
      <c r="B8983" s="60"/>
      <c r="C8983" s="60"/>
      <c r="D8983" s="60"/>
      <c r="H8983" s="61"/>
      <c r="I8983" s="61"/>
      <c r="J8983" s="61"/>
      <c r="K8983" s="61"/>
      <c r="L8983" s="61"/>
      <c r="M8983" s="61"/>
      <c r="N8983" s="61"/>
      <c r="O8983" s="61"/>
      <c r="P8983" s="61"/>
      <c r="Q8983" s="61"/>
      <c r="R8983" s="61"/>
      <c r="S8983" s="61"/>
      <c r="T8983" s="61"/>
      <c r="U8983" s="61"/>
      <c r="V8983" s="61"/>
      <c r="W8983" s="61"/>
      <c r="X8983" s="61"/>
      <c r="Y8983" s="61"/>
      <c r="Z8983" s="61"/>
      <c r="AA8983" s="61"/>
      <c r="AB8983" s="61"/>
      <c r="AC8983" s="61"/>
      <c r="AD8983" s="61"/>
      <c r="AE8983" s="61"/>
      <c r="AF8983" s="61"/>
      <c r="AG8983" s="61"/>
      <c r="AH8983" s="61"/>
      <c r="AI8983" s="61"/>
      <c r="AJ8983" s="61"/>
      <c r="AK8983" s="61"/>
      <c r="AL8983" s="61"/>
      <c r="AM8983" s="61"/>
      <c r="AN8983" s="61"/>
      <c r="AO8983" s="61"/>
      <c r="AP8983" s="62"/>
      <c r="AQ8983" s="61"/>
      <c r="AR8983" s="61"/>
      <c r="AS8983" s="61"/>
      <c r="AT8983" s="61"/>
      <c r="AU8983" s="61"/>
      <c r="AV8983" s="61"/>
      <c r="AW8983" s="60"/>
    </row>
    <row r="8984" s="59" customFormat="1" customHeight="1" spans="1:49">
      <c r="A8984" s="60"/>
      <c r="B8984" s="60"/>
      <c r="C8984" s="60"/>
      <c r="D8984" s="60"/>
      <c r="H8984" s="61"/>
      <c r="I8984" s="61"/>
      <c r="J8984" s="61"/>
      <c r="K8984" s="61"/>
      <c r="L8984" s="61"/>
      <c r="M8984" s="61"/>
      <c r="N8984" s="61"/>
      <c r="O8984" s="61"/>
      <c r="P8984" s="61"/>
      <c r="Q8984" s="61"/>
      <c r="R8984" s="61"/>
      <c r="S8984" s="61"/>
      <c r="T8984" s="61"/>
      <c r="U8984" s="61"/>
      <c r="V8984" s="61"/>
      <c r="W8984" s="61"/>
      <c r="X8984" s="61"/>
      <c r="Y8984" s="61"/>
      <c r="Z8984" s="61"/>
      <c r="AA8984" s="61"/>
      <c r="AB8984" s="61"/>
      <c r="AC8984" s="61"/>
      <c r="AD8984" s="61"/>
      <c r="AE8984" s="61"/>
      <c r="AF8984" s="61"/>
      <c r="AG8984" s="61"/>
      <c r="AH8984" s="61"/>
      <c r="AI8984" s="61"/>
      <c r="AJ8984" s="61"/>
      <c r="AK8984" s="61"/>
      <c r="AL8984" s="61"/>
      <c r="AM8984" s="61"/>
      <c r="AN8984" s="61"/>
      <c r="AO8984" s="61"/>
      <c r="AP8984" s="62"/>
      <c r="AQ8984" s="61"/>
      <c r="AR8984" s="61"/>
      <c r="AS8984" s="61"/>
      <c r="AT8984" s="61"/>
      <c r="AU8984" s="61"/>
      <c r="AV8984" s="61"/>
      <c r="AW8984" s="60"/>
    </row>
    <row r="8985" s="59" customFormat="1" customHeight="1" spans="1:49">
      <c r="A8985" s="60"/>
      <c r="B8985" s="60"/>
      <c r="C8985" s="60"/>
      <c r="D8985" s="60"/>
      <c r="H8985" s="61"/>
      <c r="I8985" s="61"/>
      <c r="J8985" s="61"/>
      <c r="K8985" s="61"/>
      <c r="L8985" s="61"/>
      <c r="M8985" s="61"/>
      <c r="N8985" s="61"/>
      <c r="O8985" s="61"/>
      <c r="P8985" s="61"/>
      <c r="Q8985" s="61"/>
      <c r="R8985" s="61"/>
      <c r="S8985" s="61"/>
      <c r="T8985" s="61"/>
      <c r="U8985" s="61"/>
      <c r="V8985" s="61"/>
      <c r="W8985" s="61"/>
      <c r="X8985" s="61"/>
      <c r="Y8985" s="61"/>
      <c r="Z8985" s="61"/>
      <c r="AA8985" s="61"/>
      <c r="AB8985" s="61"/>
      <c r="AC8985" s="61"/>
      <c r="AD8985" s="61"/>
      <c r="AE8985" s="61"/>
      <c r="AF8985" s="61"/>
      <c r="AG8985" s="61"/>
      <c r="AH8985" s="61"/>
      <c r="AI8985" s="61"/>
      <c r="AJ8985" s="61"/>
      <c r="AK8985" s="61"/>
      <c r="AL8985" s="61"/>
      <c r="AM8985" s="61"/>
      <c r="AN8985" s="61"/>
      <c r="AO8985" s="61"/>
      <c r="AP8985" s="62"/>
      <c r="AQ8985" s="61"/>
      <c r="AR8985" s="61"/>
      <c r="AS8985" s="61"/>
      <c r="AT8985" s="61"/>
      <c r="AU8985" s="61"/>
      <c r="AV8985" s="61"/>
      <c r="AW8985" s="60"/>
    </row>
    <row r="8986" s="59" customFormat="1" customHeight="1" spans="1:49">
      <c r="A8986" s="60"/>
      <c r="B8986" s="60"/>
      <c r="C8986" s="60"/>
      <c r="D8986" s="60"/>
      <c r="H8986" s="61"/>
      <c r="I8986" s="61"/>
      <c r="J8986" s="61"/>
      <c r="K8986" s="61"/>
      <c r="L8986" s="61"/>
      <c r="M8986" s="61"/>
      <c r="N8986" s="61"/>
      <c r="O8986" s="61"/>
      <c r="P8986" s="61"/>
      <c r="Q8986" s="61"/>
      <c r="R8986" s="61"/>
      <c r="S8986" s="61"/>
      <c r="T8986" s="61"/>
      <c r="U8986" s="61"/>
      <c r="V8986" s="61"/>
      <c r="W8986" s="61"/>
      <c r="X8986" s="61"/>
      <c r="Y8986" s="61"/>
      <c r="Z8986" s="61"/>
      <c r="AA8986" s="61"/>
      <c r="AB8986" s="61"/>
      <c r="AC8986" s="61"/>
      <c r="AD8986" s="61"/>
      <c r="AE8986" s="61"/>
      <c r="AF8986" s="61"/>
      <c r="AG8986" s="61"/>
      <c r="AH8986" s="61"/>
      <c r="AI8986" s="61"/>
      <c r="AJ8986" s="61"/>
      <c r="AK8986" s="61"/>
      <c r="AL8986" s="61"/>
      <c r="AM8986" s="61"/>
      <c r="AN8986" s="61"/>
      <c r="AO8986" s="61"/>
      <c r="AP8986" s="62"/>
      <c r="AQ8986" s="61"/>
      <c r="AR8986" s="61"/>
      <c r="AS8986" s="61"/>
      <c r="AT8986" s="61"/>
      <c r="AU8986" s="61"/>
      <c r="AV8986" s="61"/>
      <c r="AW8986" s="60"/>
    </row>
    <row r="8987" s="59" customFormat="1" customHeight="1" spans="1:49">
      <c r="A8987" s="60"/>
      <c r="B8987" s="60"/>
      <c r="C8987" s="60"/>
      <c r="D8987" s="60"/>
      <c r="H8987" s="61"/>
      <c r="I8987" s="61"/>
      <c r="J8987" s="61"/>
      <c r="K8987" s="61"/>
      <c r="L8987" s="61"/>
      <c r="M8987" s="61"/>
      <c r="N8987" s="61"/>
      <c r="O8987" s="61"/>
      <c r="P8987" s="61"/>
      <c r="Q8987" s="61"/>
      <c r="R8987" s="61"/>
      <c r="S8987" s="61"/>
      <c r="T8987" s="61"/>
      <c r="U8987" s="61"/>
      <c r="V8987" s="61"/>
      <c r="W8987" s="61"/>
      <c r="X8987" s="61"/>
      <c r="Y8987" s="61"/>
      <c r="Z8987" s="61"/>
      <c r="AA8987" s="61"/>
      <c r="AB8987" s="61"/>
      <c r="AC8987" s="61"/>
      <c r="AD8987" s="61"/>
      <c r="AE8987" s="61"/>
      <c r="AF8987" s="61"/>
      <c r="AG8987" s="61"/>
      <c r="AH8987" s="61"/>
      <c r="AI8987" s="61"/>
      <c r="AJ8987" s="61"/>
      <c r="AK8987" s="61"/>
      <c r="AL8987" s="61"/>
      <c r="AM8987" s="61"/>
      <c r="AN8987" s="61"/>
      <c r="AO8987" s="61"/>
      <c r="AP8987" s="62"/>
      <c r="AQ8987" s="61"/>
      <c r="AR8987" s="61"/>
      <c r="AS8987" s="61"/>
      <c r="AT8987" s="61"/>
      <c r="AU8987" s="61"/>
      <c r="AV8987" s="61"/>
      <c r="AW8987" s="60"/>
    </row>
    <row r="8988" s="59" customFormat="1" customHeight="1" spans="1:49">
      <c r="A8988" s="60"/>
      <c r="B8988" s="60"/>
      <c r="C8988" s="60"/>
      <c r="D8988" s="60"/>
      <c r="H8988" s="61"/>
      <c r="I8988" s="61"/>
      <c r="J8988" s="61"/>
      <c r="K8988" s="61"/>
      <c r="L8988" s="61"/>
      <c r="M8988" s="61"/>
      <c r="N8988" s="61"/>
      <c r="O8988" s="61"/>
      <c r="P8988" s="61"/>
      <c r="Q8988" s="61"/>
      <c r="R8988" s="61"/>
      <c r="S8988" s="61"/>
      <c r="T8988" s="61"/>
      <c r="U8988" s="61"/>
      <c r="V8988" s="61"/>
      <c r="W8988" s="61"/>
      <c r="X8988" s="61"/>
      <c r="Y8988" s="61"/>
      <c r="Z8988" s="61"/>
      <c r="AA8988" s="61"/>
      <c r="AB8988" s="61"/>
      <c r="AC8988" s="61"/>
      <c r="AD8988" s="61"/>
      <c r="AE8988" s="61"/>
      <c r="AF8988" s="61"/>
      <c r="AG8988" s="61"/>
      <c r="AH8988" s="61"/>
      <c r="AI8988" s="61"/>
      <c r="AJ8988" s="61"/>
      <c r="AK8988" s="61"/>
      <c r="AL8988" s="61"/>
      <c r="AM8988" s="61"/>
      <c r="AN8988" s="61"/>
      <c r="AO8988" s="61"/>
      <c r="AP8988" s="62"/>
      <c r="AQ8988" s="61"/>
      <c r="AR8988" s="61"/>
      <c r="AS8988" s="61"/>
      <c r="AT8988" s="61"/>
      <c r="AU8988" s="61"/>
      <c r="AV8988" s="61"/>
      <c r="AW8988" s="60"/>
    </row>
    <row r="8989" s="59" customFormat="1" customHeight="1" spans="1:49">
      <c r="A8989" s="60"/>
      <c r="B8989" s="60"/>
      <c r="C8989" s="60"/>
      <c r="D8989" s="60"/>
      <c r="H8989" s="61"/>
      <c r="I8989" s="61"/>
      <c r="J8989" s="61"/>
      <c r="K8989" s="61"/>
      <c r="L8989" s="61"/>
      <c r="M8989" s="61"/>
      <c r="N8989" s="61"/>
      <c r="O8989" s="61"/>
      <c r="P8989" s="61"/>
      <c r="Q8989" s="61"/>
      <c r="R8989" s="61"/>
      <c r="S8989" s="61"/>
      <c r="T8989" s="61"/>
      <c r="U8989" s="61"/>
      <c r="V8989" s="61"/>
      <c r="W8989" s="61"/>
      <c r="X8989" s="61"/>
      <c r="Y8989" s="61"/>
      <c r="Z8989" s="61"/>
      <c r="AA8989" s="61"/>
      <c r="AB8989" s="61"/>
      <c r="AC8989" s="61"/>
      <c r="AD8989" s="61"/>
      <c r="AE8989" s="61"/>
      <c r="AF8989" s="61"/>
      <c r="AG8989" s="61"/>
      <c r="AH8989" s="61"/>
      <c r="AI8989" s="61"/>
      <c r="AJ8989" s="61"/>
      <c r="AK8989" s="61"/>
      <c r="AL8989" s="61"/>
      <c r="AM8989" s="61"/>
      <c r="AN8989" s="61"/>
      <c r="AO8989" s="61"/>
      <c r="AP8989" s="62"/>
      <c r="AQ8989" s="61"/>
      <c r="AR8989" s="61"/>
      <c r="AS8989" s="61"/>
      <c r="AT8989" s="61"/>
      <c r="AU8989" s="61"/>
      <c r="AV8989" s="61"/>
      <c r="AW8989" s="60"/>
    </row>
    <row r="8990" s="59" customFormat="1" customHeight="1" spans="1:49">
      <c r="A8990" s="60"/>
      <c r="B8990" s="60"/>
      <c r="C8990" s="60"/>
      <c r="D8990" s="60"/>
      <c r="H8990" s="61"/>
      <c r="I8990" s="61"/>
      <c r="J8990" s="61"/>
      <c r="K8990" s="61"/>
      <c r="L8990" s="61"/>
      <c r="M8990" s="61"/>
      <c r="N8990" s="61"/>
      <c r="O8990" s="61"/>
      <c r="P8990" s="61"/>
      <c r="Q8990" s="61"/>
      <c r="R8990" s="61"/>
      <c r="S8990" s="61"/>
      <c r="T8990" s="61"/>
      <c r="U8990" s="61"/>
      <c r="V8990" s="61"/>
      <c r="W8990" s="61"/>
      <c r="X8990" s="61"/>
      <c r="Y8990" s="61"/>
      <c r="Z8990" s="61"/>
      <c r="AA8990" s="61"/>
      <c r="AB8990" s="61"/>
      <c r="AC8990" s="61"/>
      <c r="AD8990" s="61"/>
      <c r="AE8990" s="61"/>
      <c r="AF8990" s="61"/>
      <c r="AG8990" s="61"/>
      <c r="AH8990" s="61"/>
      <c r="AI8990" s="61"/>
      <c r="AJ8990" s="61"/>
      <c r="AK8990" s="61"/>
      <c r="AL8990" s="61"/>
      <c r="AM8990" s="61"/>
      <c r="AN8990" s="61"/>
      <c r="AO8990" s="61"/>
      <c r="AP8990" s="62"/>
      <c r="AQ8990" s="61"/>
      <c r="AR8990" s="61"/>
      <c r="AS8990" s="61"/>
      <c r="AT8990" s="61"/>
      <c r="AU8990" s="61"/>
      <c r="AV8990" s="61"/>
      <c r="AW8990" s="60"/>
    </row>
    <row r="8991" s="59" customFormat="1" customHeight="1" spans="1:49">
      <c r="A8991" s="60"/>
      <c r="B8991" s="60"/>
      <c r="C8991" s="60"/>
      <c r="D8991" s="60"/>
      <c r="H8991" s="61"/>
      <c r="I8991" s="61"/>
      <c r="J8991" s="61"/>
      <c r="K8991" s="61"/>
      <c r="L8991" s="61"/>
      <c r="M8991" s="61"/>
      <c r="N8991" s="61"/>
      <c r="O8991" s="61"/>
      <c r="P8991" s="61"/>
      <c r="Q8991" s="61"/>
      <c r="R8991" s="61"/>
      <c r="S8991" s="61"/>
      <c r="T8991" s="61"/>
      <c r="U8991" s="61"/>
      <c r="V8991" s="61"/>
      <c r="W8991" s="61"/>
      <c r="X8991" s="61"/>
      <c r="Y8991" s="61"/>
      <c r="Z8991" s="61"/>
      <c r="AA8991" s="61"/>
      <c r="AB8991" s="61"/>
      <c r="AC8991" s="61"/>
      <c r="AD8991" s="61"/>
      <c r="AE8991" s="61"/>
      <c r="AF8991" s="61"/>
      <c r="AG8991" s="61"/>
      <c r="AH8991" s="61"/>
      <c r="AI8991" s="61"/>
      <c r="AJ8991" s="61"/>
      <c r="AK8991" s="61"/>
      <c r="AL8991" s="61"/>
      <c r="AM8991" s="61"/>
      <c r="AN8991" s="61"/>
      <c r="AO8991" s="61"/>
      <c r="AP8991" s="62"/>
      <c r="AQ8991" s="61"/>
      <c r="AR8991" s="61"/>
      <c r="AS8991" s="61"/>
      <c r="AT8991" s="61"/>
      <c r="AU8991" s="61"/>
      <c r="AV8991" s="61"/>
      <c r="AW8991" s="60"/>
    </row>
    <row r="8992" s="59" customFormat="1" customHeight="1" spans="1:49">
      <c r="A8992" s="60"/>
      <c r="B8992" s="60"/>
      <c r="C8992" s="60"/>
      <c r="D8992" s="60"/>
      <c r="H8992" s="61"/>
      <c r="I8992" s="61"/>
      <c r="J8992" s="61"/>
      <c r="K8992" s="61"/>
      <c r="L8992" s="61"/>
      <c r="M8992" s="61"/>
      <c r="N8992" s="61"/>
      <c r="O8992" s="61"/>
      <c r="P8992" s="61"/>
      <c r="Q8992" s="61"/>
      <c r="R8992" s="61"/>
      <c r="S8992" s="61"/>
      <c r="T8992" s="61"/>
      <c r="U8992" s="61"/>
      <c r="V8992" s="61"/>
      <c r="W8992" s="61"/>
      <c r="X8992" s="61"/>
      <c r="Y8992" s="61"/>
      <c r="Z8992" s="61"/>
      <c r="AA8992" s="61"/>
      <c r="AB8992" s="61"/>
      <c r="AC8992" s="61"/>
      <c r="AD8992" s="61"/>
      <c r="AE8992" s="61"/>
      <c r="AF8992" s="61"/>
      <c r="AG8992" s="61"/>
      <c r="AH8992" s="61"/>
      <c r="AI8992" s="61"/>
      <c r="AJ8992" s="61"/>
      <c r="AK8992" s="61"/>
      <c r="AL8992" s="61"/>
      <c r="AM8992" s="61"/>
      <c r="AN8992" s="61"/>
      <c r="AO8992" s="61"/>
      <c r="AP8992" s="62"/>
      <c r="AQ8992" s="61"/>
      <c r="AR8992" s="61"/>
      <c r="AS8992" s="61"/>
      <c r="AT8992" s="61"/>
      <c r="AU8992" s="61"/>
      <c r="AV8992" s="61"/>
      <c r="AW8992" s="60"/>
    </row>
    <row r="8993" s="59" customFormat="1" customHeight="1" spans="1:49">
      <c r="A8993" s="60"/>
      <c r="B8993" s="60"/>
      <c r="C8993" s="60"/>
      <c r="D8993" s="60"/>
      <c r="H8993" s="61"/>
      <c r="I8993" s="61"/>
      <c r="J8993" s="61"/>
      <c r="K8993" s="61"/>
      <c r="L8993" s="61"/>
      <c r="M8993" s="61"/>
      <c r="N8993" s="61"/>
      <c r="O8993" s="61"/>
      <c r="P8993" s="61"/>
      <c r="Q8993" s="61"/>
      <c r="R8993" s="61"/>
      <c r="S8993" s="61"/>
      <c r="T8993" s="61"/>
      <c r="U8993" s="61"/>
      <c r="V8993" s="61"/>
      <c r="W8993" s="61"/>
      <c r="X8993" s="61"/>
      <c r="Y8993" s="61"/>
      <c r="Z8993" s="61"/>
      <c r="AA8993" s="61"/>
      <c r="AB8993" s="61"/>
      <c r="AC8993" s="61"/>
      <c r="AD8993" s="61"/>
      <c r="AE8993" s="61"/>
      <c r="AF8993" s="61"/>
      <c r="AG8993" s="61"/>
      <c r="AH8993" s="61"/>
      <c r="AI8993" s="61"/>
      <c r="AJ8993" s="61"/>
      <c r="AK8993" s="61"/>
      <c r="AL8993" s="61"/>
      <c r="AM8993" s="61"/>
      <c r="AN8993" s="61"/>
      <c r="AO8993" s="61"/>
      <c r="AP8993" s="62"/>
      <c r="AQ8993" s="61"/>
      <c r="AR8993" s="61"/>
      <c r="AS8993" s="61"/>
      <c r="AT8993" s="61"/>
      <c r="AU8993" s="61"/>
      <c r="AV8993" s="61"/>
      <c r="AW8993" s="60"/>
    </row>
    <row r="8994" s="59" customFormat="1" customHeight="1" spans="1:49">
      <c r="A8994" s="60"/>
      <c r="B8994" s="60"/>
      <c r="C8994" s="60"/>
      <c r="D8994" s="60"/>
      <c r="H8994" s="61"/>
      <c r="I8994" s="61"/>
      <c r="J8994" s="61"/>
      <c r="K8994" s="61"/>
      <c r="L8994" s="61"/>
      <c r="M8994" s="61"/>
      <c r="N8994" s="61"/>
      <c r="O8994" s="61"/>
      <c r="P8994" s="61"/>
      <c r="Q8994" s="61"/>
      <c r="R8994" s="61"/>
      <c r="S8994" s="61"/>
      <c r="T8994" s="61"/>
      <c r="U8994" s="61"/>
      <c r="V8994" s="61"/>
      <c r="W8994" s="61"/>
      <c r="X8994" s="61"/>
      <c r="Y8994" s="61"/>
      <c r="Z8994" s="61"/>
      <c r="AA8994" s="61"/>
      <c r="AB8994" s="61"/>
      <c r="AC8994" s="61"/>
      <c r="AD8994" s="61"/>
      <c r="AE8994" s="61"/>
      <c r="AF8994" s="61"/>
      <c r="AG8994" s="61"/>
      <c r="AH8994" s="61"/>
      <c r="AI8994" s="61"/>
      <c r="AJ8994" s="61"/>
      <c r="AK8994" s="61"/>
      <c r="AL8994" s="61"/>
      <c r="AM8994" s="61"/>
      <c r="AN8994" s="61"/>
      <c r="AO8994" s="61"/>
      <c r="AP8994" s="62"/>
      <c r="AQ8994" s="61"/>
      <c r="AR8994" s="61"/>
      <c r="AS8994" s="61"/>
      <c r="AT8994" s="61"/>
      <c r="AU8994" s="61"/>
      <c r="AV8994" s="61"/>
      <c r="AW8994" s="60"/>
    </row>
    <row r="8995" s="59" customFormat="1" customHeight="1" spans="1:49">
      <c r="A8995" s="60"/>
      <c r="B8995" s="60"/>
      <c r="C8995" s="60"/>
      <c r="D8995" s="60"/>
      <c r="H8995" s="61"/>
      <c r="I8995" s="61"/>
      <c r="J8995" s="61"/>
      <c r="K8995" s="61"/>
      <c r="L8995" s="61"/>
      <c r="M8995" s="61"/>
      <c r="N8995" s="61"/>
      <c r="O8995" s="61"/>
      <c r="P8995" s="61"/>
      <c r="Q8995" s="61"/>
      <c r="R8995" s="61"/>
      <c r="S8995" s="61"/>
      <c r="T8995" s="61"/>
      <c r="U8995" s="61"/>
      <c r="V8995" s="61"/>
      <c r="W8995" s="61"/>
      <c r="X8995" s="61"/>
      <c r="Y8995" s="61"/>
      <c r="Z8995" s="61"/>
      <c r="AA8995" s="61"/>
      <c r="AB8995" s="61"/>
      <c r="AC8995" s="61"/>
      <c r="AD8995" s="61"/>
      <c r="AE8995" s="61"/>
      <c r="AF8995" s="61"/>
      <c r="AG8995" s="61"/>
      <c r="AH8995" s="61"/>
      <c r="AI8995" s="61"/>
      <c r="AJ8995" s="61"/>
      <c r="AK8995" s="61"/>
      <c r="AL8995" s="61"/>
      <c r="AM8995" s="61"/>
      <c r="AN8995" s="61"/>
      <c r="AO8995" s="61"/>
      <c r="AP8995" s="62"/>
      <c r="AQ8995" s="61"/>
      <c r="AR8995" s="61"/>
      <c r="AS8995" s="61"/>
      <c r="AT8995" s="61"/>
      <c r="AU8995" s="61"/>
      <c r="AV8995" s="61"/>
      <c r="AW8995" s="60"/>
    </row>
    <row r="8996" s="59" customFormat="1" customHeight="1" spans="1:49">
      <c r="A8996" s="60"/>
      <c r="B8996" s="60"/>
      <c r="C8996" s="60"/>
      <c r="D8996" s="60"/>
      <c r="H8996" s="61"/>
      <c r="I8996" s="61"/>
      <c r="J8996" s="61"/>
      <c r="K8996" s="61"/>
      <c r="L8996" s="61"/>
      <c r="M8996" s="61"/>
      <c r="N8996" s="61"/>
      <c r="O8996" s="61"/>
      <c r="P8996" s="61"/>
      <c r="Q8996" s="61"/>
      <c r="R8996" s="61"/>
      <c r="S8996" s="61"/>
      <c r="T8996" s="61"/>
      <c r="U8996" s="61"/>
      <c r="V8996" s="61"/>
      <c r="W8996" s="61"/>
      <c r="X8996" s="61"/>
      <c r="Y8996" s="61"/>
      <c r="Z8996" s="61"/>
      <c r="AA8996" s="61"/>
      <c r="AB8996" s="61"/>
      <c r="AC8996" s="61"/>
      <c r="AD8996" s="61"/>
      <c r="AE8996" s="61"/>
      <c r="AF8996" s="61"/>
      <c r="AG8996" s="61"/>
      <c r="AH8996" s="61"/>
      <c r="AI8996" s="61"/>
      <c r="AJ8996" s="61"/>
      <c r="AK8996" s="61"/>
      <c r="AL8996" s="61"/>
      <c r="AM8996" s="61"/>
      <c r="AN8996" s="61"/>
      <c r="AO8996" s="61"/>
      <c r="AP8996" s="62"/>
      <c r="AQ8996" s="61"/>
      <c r="AR8996" s="61"/>
      <c r="AS8996" s="61"/>
      <c r="AT8996" s="61"/>
      <c r="AU8996" s="61"/>
      <c r="AV8996" s="61"/>
      <c r="AW8996" s="60"/>
    </row>
    <row r="8997" s="59" customFormat="1" customHeight="1" spans="1:49">
      <c r="A8997" s="60"/>
      <c r="B8997" s="60"/>
      <c r="C8997" s="60"/>
      <c r="D8997" s="60"/>
      <c r="H8997" s="61"/>
      <c r="I8997" s="61"/>
      <c r="J8997" s="61"/>
      <c r="K8997" s="61"/>
      <c r="L8997" s="61"/>
      <c r="M8997" s="61"/>
      <c r="N8997" s="61"/>
      <c r="O8997" s="61"/>
      <c r="P8997" s="61"/>
      <c r="Q8997" s="61"/>
      <c r="R8997" s="61"/>
      <c r="S8997" s="61"/>
      <c r="T8997" s="61"/>
      <c r="U8997" s="61"/>
      <c r="V8997" s="61"/>
      <c r="W8997" s="61"/>
      <c r="X8997" s="61"/>
      <c r="Y8997" s="61"/>
      <c r="Z8997" s="61"/>
      <c r="AA8997" s="61"/>
      <c r="AB8997" s="61"/>
      <c r="AC8997" s="61"/>
      <c r="AD8997" s="61"/>
      <c r="AE8997" s="61"/>
      <c r="AF8997" s="61"/>
      <c r="AG8997" s="61"/>
      <c r="AH8997" s="61"/>
      <c r="AI8997" s="61"/>
      <c r="AJ8997" s="61"/>
      <c r="AK8997" s="61"/>
      <c r="AL8997" s="61"/>
      <c r="AM8997" s="61"/>
      <c r="AN8997" s="61"/>
      <c r="AO8997" s="61"/>
      <c r="AP8997" s="62"/>
      <c r="AQ8997" s="61"/>
      <c r="AR8997" s="61"/>
      <c r="AS8997" s="61"/>
      <c r="AT8997" s="61"/>
      <c r="AU8997" s="61"/>
      <c r="AV8997" s="61"/>
      <c r="AW8997" s="60"/>
    </row>
    <row r="8998" s="59" customFormat="1" customHeight="1" spans="1:49">
      <c r="A8998" s="60"/>
      <c r="B8998" s="60"/>
      <c r="C8998" s="60"/>
      <c r="D8998" s="60"/>
      <c r="H8998" s="61"/>
      <c r="I8998" s="61"/>
      <c r="J8998" s="61"/>
      <c r="K8998" s="61"/>
      <c r="L8998" s="61"/>
      <c r="M8998" s="61"/>
      <c r="N8998" s="61"/>
      <c r="O8998" s="61"/>
      <c r="P8998" s="61"/>
      <c r="Q8998" s="61"/>
      <c r="R8998" s="61"/>
      <c r="S8998" s="61"/>
      <c r="T8998" s="61"/>
      <c r="U8998" s="61"/>
      <c r="V8998" s="61"/>
      <c r="W8998" s="61"/>
      <c r="X8998" s="61"/>
      <c r="Y8998" s="61"/>
      <c r="Z8998" s="61"/>
      <c r="AA8998" s="61"/>
      <c r="AB8998" s="61"/>
      <c r="AC8998" s="61"/>
      <c r="AD8998" s="61"/>
      <c r="AE8998" s="61"/>
      <c r="AF8998" s="61"/>
      <c r="AG8998" s="61"/>
      <c r="AH8998" s="61"/>
      <c r="AI8998" s="61"/>
      <c r="AJ8998" s="61"/>
      <c r="AK8998" s="61"/>
      <c r="AL8998" s="61"/>
      <c r="AM8998" s="61"/>
      <c r="AN8998" s="61"/>
      <c r="AO8998" s="61"/>
      <c r="AP8998" s="62"/>
      <c r="AQ8998" s="61"/>
      <c r="AR8998" s="61"/>
      <c r="AS8998" s="61"/>
      <c r="AT8998" s="61"/>
      <c r="AU8998" s="61"/>
      <c r="AV8998" s="61"/>
      <c r="AW8998" s="60"/>
    </row>
    <row r="8999" s="59" customFormat="1" customHeight="1" spans="1:49">
      <c r="A8999" s="60"/>
      <c r="B8999" s="60"/>
      <c r="C8999" s="60"/>
      <c r="D8999" s="60"/>
      <c r="H8999" s="61"/>
      <c r="I8999" s="61"/>
      <c r="J8999" s="61"/>
      <c r="K8999" s="61"/>
      <c r="L8999" s="61"/>
      <c r="M8999" s="61"/>
      <c r="N8999" s="61"/>
      <c r="O8999" s="61"/>
      <c r="P8999" s="61"/>
      <c r="Q8999" s="61"/>
      <c r="R8999" s="61"/>
      <c r="S8999" s="61"/>
      <c r="T8999" s="61"/>
      <c r="U8999" s="61"/>
      <c r="V8999" s="61"/>
      <c r="W8999" s="61"/>
      <c r="X8999" s="61"/>
      <c r="Y8999" s="61"/>
      <c r="Z8999" s="61"/>
      <c r="AA8999" s="61"/>
      <c r="AB8999" s="61"/>
      <c r="AC8999" s="61"/>
      <c r="AD8999" s="61"/>
      <c r="AE8999" s="61"/>
      <c r="AF8999" s="61"/>
      <c r="AG8999" s="61"/>
      <c r="AH8999" s="61"/>
      <c r="AI8999" s="61"/>
      <c r="AJ8999" s="61"/>
      <c r="AK8999" s="61"/>
      <c r="AL8999" s="61"/>
      <c r="AM8999" s="61"/>
      <c r="AN8999" s="61"/>
      <c r="AO8999" s="61"/>
      <c r="AP8999" s="62"/>
      <c r="AQ8999" s="61"/>
      <c r="AR8999" s="61"/>
      <c r="AS8999" s="61"/>
      <c r="AT8999" s="61"/>
      <c r="AU8999" s="61"/>
      <c r="AV8999" s="61"/>
      <c r="AW8999" s="60"/>
    </row>
    <row r="9000" s="59" customFormat="1" customHeight="1" spans="1:49">
      <c r="A9000" s="60"/>
      <c r="B9000" s="60"/>
      <c r="C9000" s="60"/>
      <c r="D9000" s="60"/>
      <c r="H9000" s="61"/>
      <c r="I9000" s="61"/>
      <c r="J9000" s="61"/>
      <c r="K9000" s="61"/>
      <c r="L9000" s="61"/>
      <c r="M9000" s="61"/>
      <c r="N9000" s="61"/>
      <c r="O9000" s="61"/>
      <c r="P9000" s="61"/>
      <c r="Q9000" s="61"/>
      <c r="R9000" s="61"/>
      <c r="S9000" s="61"/>
      <c r="T9000" s="61"/>
      <c r="U9000" s="61"/>
      <c r="V9000" s="61"/>
      <c r="W9000" s="61"/>
      <c r="X9000" s="61"/>
      <c r="Y9000" s="61"/>
      <c r="Z9000" s="61"/>
      <c r="AA9000" s="61"/>
      <c r="AB9000" s="61"/>
      <c r="AC9000" s="61"/>
      <c r="AD9000" s="61"/>
      <c r="AE9000" s="61"/>
      <c r="AF9000" s="61"/>
      <c r="AG9000" s="61"/>
      <c r="AH9000" s="61"/>
      <c r="AI9000" s="61"/>
      <c r="AJ9000" s="61"/>
      <c r="AK9000" s="61"/>
      <c r="AL9000" s="61"/>
      <c r="AM9000" s="61"/>
      <c r="AN9000" s="61"/>
      <c r="AO9000" s="61"/>
      <c r="AP9000" s="62"/>
      <c r="AQ9000" s="61"/>
      <c r="AR9000" s="61"/>
      <c r="AS9000" s="61"/>
      <c r="AT9000" s="61"/>
      <c r="AU9000" s="61"/>
      <c r="AV9000" s="61"/>
      <c r="AW9000" s="60"/>
    </row>
    <row r="9001" s="59" customFormat="1" customHeight="1" spans="1:49">
      <c r="A9001" s="60"/>
      <c r="B9001" s="60"/>
      <c r="C9001" s="60"/>
      <c r="D9001" s="60"/>
      <c r="H9001" s="61"/>
      <c r="I9001" s="61"/>
      <c r="J9001" s="61"/>
      <c r="K9001" s="61"/>
      <c r="L9001" s="61"/>
      <c r="M9001" s="61"/>
      <c r="N9001" s="61"/>
      <c r="O9001" s="61"/>
      <c r="P9001" s="61"/>
      <c r="Q9001" s="61"/>
      <c r="R9001" s="61"/>
      <c r="S9001" s="61"/>
      <c r="T9001" s="61"/>
      <c r="U9001" s="61"/>
      <c r="V9001" s="61"/>
      <c r="W9001" s="61"/>
      <c r="X9001" s="61"/>
      <c r="Y9001" s="61"/>
      <c r="Z9001" s="61"/>
      <c r="AA9001" s="61"/>
      <c r="AB9001" s="61"/>
      <c r="AC9001" s="61"/>
      <c r="AD9001" s="61"/>
      <c r="AE9001" s="61"/>
      <c r="AF9001" s="61"/>
      <c r="AG9001" s="61"/>
      <c r="AH9001" s="61"/>
      <c r="AI9001" s="61"/>
      <c r="AJ9001" s="61"/>
      <c r="AK9001" s="61"/>
      <c r="AL9001" s="61"/>
      <c r="AM9001" s="61"/>
      <c r="AN9001" s="61"/>
      <c r="AO9001" s="61"/>
      <c r="AP9001" s="62"/>
      <c r="AQ9001" s="61"/>
      <c r="AR9001" s="61"/>
      <c r="AS9001" s="61"/>
      <c r="AT9001" s="61"/>
      <c r="AU9001" s="61"/>
      <c r="AV9001" s="61"/>
      <c r="AW9001" s="60"/>
    </row>
    <row r="9002" s="59" customFormat="1" customHeight="1" spans="1:49">
      <c r="A9002" s="60"/>
      <c r="B9002" s="60"/>
      <c r="C9002" s="60"/>
      <c r="D9002" s="60"/>
      <c r="H9002" s="61"/>
      <c r="I9002" s="61"/>
      <c r="J9002" s="61"/>
      <c r="K9002" s="61"/>
      <c r="L9002" s="61"/>
      <c r="M9002" s="61"/>
      <c r="N9002" s="61"/>
      <c r="O9002" s="61"/>
      <c r="P9002" s="61"/>
      <c r="Q9002" s="61"/>
      <c r="R9002" s="61"/>
      <c r="S9002" s="61"/>
      <c r="T9002" s="61"/>
      <c r="U9002" s="61"/>
      <c r="V9002" s="61"/>
      <c r="W9002" s="61"/>
      <c r="X9002" s="61"/>
      <c r="Y9002" s="61"/>
      <c r="Z9002" s="61"/>
      <c r="AA9002" s="61"/>
      <c r="AB9002" s="61"/>
      <c r="AC9002" s="61"/>
      <c r="AD9002" s="61"/>
      <c r="AE9002" s="61"/>
      <c r="AF9002" s="61"/>
      <c r="AG9002" s="61"/>
      <c r="AH9002" s="61"/>
      <c r="AI9002" s="61"/>
      <c r="AJ9002" s="61"/>
      <c r="AK9002" s="61"/>
      <c r="AL9002" s="61"/>
      <c r="AM9002" s="61"/>
      <c r="AN9002" s="61"/>
      <c r="AO9002" s="61"/>
      <c r="AP9002" s="62"/>
      <c r="AQ9002" s="61"/>
      <c r="AR9002" s="61"/>
      <c r="AS9002" s="61"/>
      <c r="AT9002" s="61"/>
      <c r="AU9002" s="61"/>
      <c r="AV9002" s="61"/>
      <c r="AW9002" s="60"/>
    </row>
    <row r="9003" s="59" customFormat="1" customHeight="1" spans="1:49">
      <c r="A9003" s="60"/>
      <c r="B9003" s="60"/>
      <c r="C9003" s="60"/>
      <c r="D9003" s="60"/>
      <c r="H9003" s="61"/>
      <c r="I9003" s="61"/>
      <c r="J9003" s="61"/>
      <c r="K9003" s="61"/>
      <c r="L9003" s="61"/>
      <c r="M9003" s="61"/>
      <c r="N9003" s="61"/>
      <c r="O9003" s="61"/>
      <c r="P9003" s="61"/>
      <c r="Q9003" s="61"/>
      <c r="R9003" s="61"/>
      <c r="S9003" s="61"/>
      <c r="T9003" s="61"/>
      <c r="U9003" s="61"/>
      <c r="V9003" s="61"/>
      <c r="W9003" s="61"/>
      <c r="X9003" s="61"/>
      <c r="Y9003" s="61"/>
      <c r="Z9003" s="61"/>
      <c r="AA9003" s="61"/>
      <c r="AB9003" s="61"/>
      <c r="AC9003" s="61"/>
      <c r="AD9003" s="61"/>
      <c r="AE9003" s="61"/>
      <c r="AF9003" s="61"/>
      <c r="AG9003" s="61"/>
      <c r="AH9003" s="61"/>
      <c r="AI9003" s="61"/>
      <c r="AJ9003" s="61"/>
      <c r="AK9003" s="61"/>
      <c r="AL9003" s="61"/>
      <c r="AM9003" s="61"/>
      <c r="AN9003" s="61"/>
      <c r="AO9003" s="61"/>
      <c r="AP9003" s="62"/>
      <c r="AQ9003" s="61"/>
      <c r="AR9003" s="61"/>
      <c r="AS9003" s="61"/>
      <c r="AT9003" s="61"/>
      <c r="AU9003" s="61"/>
      <c r="AV9003" s="61"/>
      <c r="AW9003" s="60"/>
    </row>
    <row r="9004" s="59" customFormat="1" customHeight="1" spans="1:49">
      <c r="A9004" s="60"/>
      <c r="B9004" s="60"/>
      <c r="C9004" s="60"/>
      <c r="D9004" s="60"/>
      <c r="H9004" s="61"/>
      <c r="I9004" s="61"/>
      <c r="J9004" s="61"/>
      <c r="K9004" s="61"/>
      <c r="L9004" s="61"/>
      <c r="M9004" s="61"/>
      <c r="N9004" s="61"/>
      <c r="O9004" s="61"/>
      <c r="P9004" s="61"/>
      <c r="Q9004" s="61"/>
      <c r="R9004" s="61"/>
      <c r="S9004" s="61"/>
      <c r="T9004" s="61"/>
      <c r="U9004" s="61"/>
      <c r="V9004" s="61"/>
      <c r="W9004" s="61"/>
      <c r="X9004" s="61"/>
      <c r="Y9004" s="61"/>
      <c r="Z9004" s="61"/>
      <c r="AA9004" s="61"/>
      <c r="AB9004" s="61"/>
      <c r="AC9004" s="61"/>
      <c r="AD9004" s="61"/>
      <c r="AE9004" s="61"/>
      <c r="AF9004" s="61"/>
      <c r="AG9004" s="61"/>
      <c r="AH9004" s="61"/>
      <c r="AI9004" s="61"/>
      <c r="AJ9004" s="61"/>
      <c r="AK9004" s="61"/>
      <c r="AL9004" s="61"/>
      <c r="AM9004" s="61"/>
      <c r="AN9004" s="61"/>
      <c r="AO9004" s="61"/>
      <c r="AP9004" s="62"/>
      <c r="AQ9004" s="61"/>
      <c r="AR9004" s="61"/>
      <c r="AS9004" s="61"/>
      <c r="AT9004" s="61"/>
      <c r="AU9004" s="61"/>
      <c r="AV9004" s="61"/>
      <c r="AW9004" s="60"/>
    </row>
    <row r="9005" s="59" customFormat="1" customHeight="1" spans="1:49">
      <c r="A9005" s="60"/>
      <c r="B9005" s="60"/>
      <c r="C9005" s="60"/>
      <c r="D9005" s="60"/>
      <c r="H9005" s="61"/>
      <c r="I9005" s="61"/>
      <c r="J9005" s="61"/>
      <c r="K9005" s="61"/>
      <c r="L9005" s="61"/>
      <c r="M9005" s="61"/>
      <c r="N9005" s="61"/>
      <c r="O9005" s="61"/>
      <c r="P9005" s="61"/>
      <c r="Q9005" s="61"/>
      <c r="R9005" s="61"/>
      <c r="S9005" s="61"/>
      <c r="T9005" s="61"/>
      <c r="U9005" s="61"/>
      <c r="V9005" s="61"/>
      <c r="W9005" s="61"/>
      <c r="X9005" s="61"/>
      <c r="Y9005" s="61"/>
      <c r="Z9005" s="61"/>
      <c r="AA9005" s="61"/>
      <c r="AB9005" s="61"/>
      <c r="AC9005" s="61"/>
      <c r="AD9005" s="61"/>
      <c r="AE9005" s="61"/>
      <c r="AF9005" s="61"/>
      <c r="AG9005" s="61"/>
      <c r="AH9005" s="61"/>
      <c r="AI9005" s="61"/>
      <c r="AJ9005" s="61"/>
      <c r="AK9005" s="61"/>
      <c r="AL9005" s="61"/>
      <c r="AM9005" s="61"/>
      <c r="AN9005" s="61"/>
      <c r="AO9005" s="61"/>
      <c r="AP9005" s="62"/>
      <c r="AQ9005" s="61"/>
      <c r="AR9005" s="61"/>
      <c r="AS9005" s="61"/>
      <c r="AT9005" s="61"/>
      <c r="AU9005" s="61"/>
      <c r="AV9005" s="61"/>
      <c r="AW9005" s="60"/>
    </row>
    <row r="9006" s="59" customFormat="1" customHeight="1" spans="1:49">
      <c r="A9006" s="60"/>
      <c r="B9006" s="60"/>
      <c r="C9006" s="60"/>
      <c r="D9006" s="60"/>
      <c r="H9006" s="61"/>
      <c r="I9006" s="61"/>
      <c r="J9006" s="61"/>
      <c r="K9006" s="61"/>
      <c r="L9006" s="61"/>
      <c r="M9006" s="61"/>
      <c r="N9006" s="61"/>
      <c r="O9006" s="61"/>
      <c r="P9006" s="61"/>
      <c r="Q9006" s="61"/>
      <c r="R9006" s="61"/>
      <c r="S9006" s="61"/>
      <c r="T9006" s="61"/>
      <c r="U9006" s="61"/>
      <c r="V9006" s="61"/>
      <c r="W9006" s="61"/>
      <c r="X9006" s="61"/>
      <c r="Y9006" s="61"/>
      <c r="Z9006" s="61"/>
      <c r="AA9006" s="61"/>
      <c r="AB9006" s="61"/>
      <c r="AC9006" s="61"/>
      <c r="AD9006" s="61"/>
      <c r="AE9006" s="61"/>
      <c r="AF9006" s="61"/>
      <c r="AG9006" s="61"/>
      <c r="AH9006" s="61"/>
      <c r="AI9006" s="61"/>
      <c r="AJ9006" s="61"/>
      <c r="AK9006" s="61"/>
      <c r="AL9006" s="61"/>
      <c r="AM9006" s="61"/>
      <c r="AN9006" s="61"/>
      <c r="AO9006" s="61"/>
      <c r="AP9006" s="62"/>
      <c r="AQ9006" s="61"/>
      <c r="AR9006" s="61"/>
      <c r="AS9006" s="61"/>
      <c r="AT9006" s="61"/>
      <c r="AU9006" s="61"/>
      <c r="AV9006" s="61"/>
      <c r="AW9006" s="60"/>
    </row>
    <row r="9007" s="59" customFormat="1" customHeight="1" spans="1:49">
      <c r="A9007" s="60"/>
      <c r="B9007" s="60"/>
      <c r="C9007" s="60"/>
      <c r="D9007" s="60"/>
      <c r="H9007" s="61"/>
      <c r="I9007" s="61"/>
      <c r="J9007" s="61"/>
      <c r="K9007" s="61"/>
      <c r="L9007" s="61"/>
      <c r="M9007" s="61"/>
      <c r="N9007" s="61"/>
      <c r="O9007" s="61"/>
      <c r="P9007" s="61"/>
      <c r="Q9007" s="61"/>
      <c r="R9007" s="61"/>
      <c r="S9007" s="61"/>
      <c r="T9007" s="61"/>
      <c r="U9007" s="61"/>
      <c r="V9007" s="61"/>
      <c r="W9007" s="61"/>
      <c r="X9007" s="61"/>
      <c r="Y9007" s="61"/>
      <c r="Z9007" s="61"/>
      <c r="AA9007" s="61"/>
      <c r="AB9007" s="61"/>
      <c r="AC9007" s="61"/>
      <c r="AD9007" s="61"/>
      <c r="AE9007" s="61"/>
      <c r="AF9007" s="61"/>
      <c r="AG9007" s="61"/>
      <c r="AH9007" s="61"/>
      <c r="AI9007" s="61"/>
      <c r="AJ9007" s="61"/>
      <c r="AK9007" s="61"/>
      <c r="AL9007" s="61"/>
      <c r="AM9007" s="61"/>
      <c r="AN9007" s="61"/>
      <c r="AO9007" s="61"/>
      <c r="AP9007" s="62"/>
      <c r="AQ9007" s="61"/>
      <c r="AR9007" s="61"/>
      <c r="AS9007" s="61"/>
      <c r="AT9007" s="61"/>
      <c r="AU9007" s="61"/>
      <c r="AV9007" s="61"/>
      <c r="AW9007" s="60"/>
    </row>
    <row r="9008" s="59" customFormat="1" customHeight="1" spans="1:49">
      <c r="A9008" s="60"/>
      <c r="B9008" s="60"/>
      <c r="C9008" s="60"/>
      <c r="D9008" s="60"/>
      <c r="H9008" s="61"/>
      <c r="I9008" s="61"/>
      <c r="J9008" s="61"/>
      <c r="K9008" s="61"/>
      <c r="L9008" s="61"/>
      <c r="M9008" s="61"/>
      <c r="N9008" s="61"/>
      <c r="O9008" s="61"/>
      <c r="P9008" s="61"/>
      <c r="Q9008" s="61"/>
      <c r="R9008" s="61"/>
      <c r="S9008" s="61"/>
      <c r="T9008" s="61"/>
      <c r="U9008" s="61"/>
      <c r="V9008" s="61"/>
      <c r="W9008" s="61"/>
      <c r="X9008" s="61"/>
      <c r="Y9008" s="61"/>
      <c r="Z9008" s="61"/>
      <c r="AA9008" s="61"/>
      <c r="AB9008" s="61"/>
      <c r="AC9008" s="61"/>
      <c r="AD9008" s="61"/>
      <c r="AE9008" s="61"/>
      <c r="AF9008" s="61"/>
      <c r="AG9008" s="61"/>
      <c r="AH9008" s="61"/>
      <c r="AI9008" s="61"/>
      <c r="AJ9008" s="61"/>
      <c r="AK9008" s="61"/>
      <c r="AL9008" s="61"/>
      <c r="AM9008" s="61"/>
      <c r="AN9008" s="61"/>
      <c r="AO9008" s="61"/>
      <c r="AP9008" s="62"/>
      <c r="AQ9008" s="61"/>
      <c r="AR9008" s="61"/>
      <c r="AS9008" s="61"/>
      <c r="AT9008" s="61"/>
      <c r="AU9008" s="61"/>
      <c r="AV9008" s="61"/>
      <c r="AW9008" s="60"/>
    </row>
    <row r="9009" s="59" customFormat="1" customHeight="1" spans="1:49">
      <c r="A9009" s="60"/>
      <c r="B9009" s="60"/>
      <c r="C9009" s="60"/>
      <c r="D9009" s="60"/>
      <c r="H9009" s="61"/>
      <c r="I9009" s="61"/>
      <c r="J9009" s="61"/>
      <c r="K9009" s="61"/>
      <c r="L9009" s="61"/>
      <c r="M9009" s="61"/>
      <c r="N9009" s="61"/>
      <c r="O9009" s="61"/>
      <c r="P9009" s="61"/>
      <c r="Q9009" s="61"/>
      <c r="R9009" s="61"/>
      <c r="S9009" s="61"/>
      <c r="T9009" s="61"/>
      <c r="U9009" s="61"/>
      <c r="V9009" s="61"/>
      <c r="W9009" s="61"/>
      <c r="X9009" s="61"/>
      <c r="Y9009" s="61"/>
      <c r="Z9009" s="61"/>
      <c r="AA9009" s="61"/>
      <c r="AB9009" s="61"/>
      <c r="AC9009" s="61"/>
      <c r="AD9009" s="61"/>
      <c r="AE9009" s="61"/>
      <c r="AF9009" s="61"/>
      <c r="AG9009" s="61"/>
      <c r="AH9009" s="61"/>
      <c r="AI9009" s="61"/>
      <c r="AJ9009" s="61"/>
      <c r="AK9009" s="61"/>
      <c r="AL9009" s="61"/>
      <c r="AM9009" s="61"/>
      <c r="AN9009" s="61"/>
      <c r="AO9009" s="61"/>
      <c r="AP9009" s="62"/>
      <c r="AQ9009" s="61"/>
      <c r="AR9009" s="61"/>
      <c r="AS9009" s="61"/>
      <c r="AT9009" s="61"/>
      <c r="AU9009" s="61"/>
      <c r="AV9009" s="61"/>
      <c r="AW9009" s="60"/>
    </row>
    <row r="9010" s="59" customFormat="1" customHeight="1" spans="1:49">
      <c r="A9010" s="60"/>
      <c r="B9010" s="60"/>
      <c r="C9010" s="60"/>
      <c r="D9010" s="60"/>
      <c r="H9010" s="61"/>
      <c r="I9010" s="61"/>
      <c r="J9010" s="61"/>
      <c r="K9010" s="61"/>
      <c r="L9010" s="61"/>
      <c r="M9010" s="61"/>
      <c r="N9010" s="61"/>
      <c r="O9010" s="61"/>
      <c r="P9010" s="61"/>
      <c r="Q9010" s="61"/>
      <c r="R9010" s="61"/>
      <c r="S9010" s="61"/>
      <c r="T9010" s="61"/>
      <c r="U9010" s="61"/>
      <c r="V9010" s="61"/>
      <c r="W9010" s="61"/>
      <c r="X9010" s="61"/>
      <c r="Y9010" s="61"/>
      <c r="Z9010" s="61"/>
      <c r="AA9010" s="61"/>
      <c r="AB9010" s="61"/>
      <c r="AC9010" s="61"/>
      <c r="AD9010" s="61"/>
      <c r="AE9010" s="61"/>
      <c r="AF9010" s="61"/>
      <c r="AG9010" s="61"/>
      <c r="AH9010" s="61"/>
      <c r="AI9010" s="61"/>
      <c r="AJ9010" s="61"/>
      <c r="AK9010" s="61"/>
      <c r="AL9010" s="61"/>
      <c r="AM9010" s="61"/>
      <c r="AN9010" s="61"/>
      <c r="AO9010" s="61"/>
      <c r="AP9010" s="62"/>
      <c r="AQ9010" s="61"/>
      <c r="AR9010" s="61"/>
      <c r="AS9010" s="61"/>
      <c r="AT9010" s="61"/>
      <c r="AU9010" s="61"/>
      <c r="AV9010" s="61"/>
      <c r="AW9010" s="60"/>
    </row>
    <row r="9011" s="59" customFormat="1" customHeight="1" spans="1:49">
      <c r="A9011" s="60"/>
      <c r="B9011" s="60"/>
      <c r="C9011" s="60"/>
      <c r="D9011" s="60"/>
      <c r="H9011" s="61"/>
      <c r="I9011" s="61"/>
      <c r="J9011" s="61"/>
      <c r="K9011" s="61"/>
      <c r="L9011" s="61"/>
      <c r="M9011" s="61"/>
      <c r="N9011" s="61"/>
      <c r="O9011" s="61"/>
      <c r="P9011" s="61"/>
      <c r="Q9011" s="61"/>
      <c r="R9011" s="61"/>
      <c r="S9011" s="61"/>
      <c r="T9011" s="61"/>
      <c r="U9011" s="61"/>
      <c r="V9011" s="61"/>
      <c r="W9011" s="61"/>
      <c r="X9011" s="61"/>
      <c r="Y9011" s="61"/>
      <c r="Z9011" s="61"/>
      <c r="AA9011" s="61"/>
      <c r="AB9011" s="61"/>
      <c r="AC9011" s="61"/>
      <c r="AD9011" s="61"/>
      <c r="AE9011" s="61"/>
      <c r="AF9011" s="61"/>
      <c r="AG9011" s="61"/>
      <c r="AH9011" s="61"/>
      <c r="AI9011" s="61"/>
      <c r="AJ9011" s="61"/>
      <c r="AK9011" s="61"/>
      <c r="AL9011" s="61"/>
      <c r="AM9011" s="61"/>
      <c r="AN9011" s="61"/>
      <c r="AO9011" s="61"/>
      <c r="AP9011" s="62"/>
      <c r="AQ9011" s="61"/>
      <c r="AR9011" s="61"/>
      <c r="AS9011" s="61"/>
      <c r="AT9011" s="61"/>
      <c r="AU9011" s="61"/>
      <c r="AV9011" s="61"/>
      <c r="AW9011" s="60"/>
    </row>
    <row r="9012" s="59" customFormat="1" customHeight="1" spans="1:49">
      <c r="A9012" s="60"/>
      <c r="B9012" s="60"/>
      <c r="C9012" s="60"/>
      <c r="D9012" s="60"/>
      <c r="H9012" s="61"/>
      <c r="I9012" s="61"/>
      <c r="J9012" s="61"/>
      <c r="K9012" s="61"/>
      <c r="L9012" s="61"/>
      <c r="M9012" s="61"/>
      <c r="N9012" s="61"/>
      <c r="O9012" s="61"/>
      <c r="P9012" s="61"/>
      <c r="Q9012" s="61"/>
      <c r="R9012" s="61"/>
      <c r="S9012" s="61"/>
      <c r="T9012" s="61"/>
      <c r="U9012" s="61"/>
      <c r="V9012" s="61"/>
      <c r="W9012" s="61"/>
      <c r="X9012" s="61"/>
      <c r="Y9012" s="61"/>
      <c r="Z9012" s="61"/>
      <c r="AA9012" s="61"/>
      <c r="AB9012" s="61"/>
      <c r="AC9012" s="61"/>
      <c r="AD9012" s="61"/>
      <c r="AE9012" s="61"/>
      <c r="AF9012" s="61"/>
      <c r="AG9012" s="61"/>
      <c r="AH9012" s="61"/>
      <c r="AI9012" s="61"/>
      <c r="AJ9012" s="61"/>
      <c r="AK9012" s="61"/>
      <c r="AL9012" s="61"/>
      <c r="AM9012" s="61"/>
      <c r="AN9012" s="61"/>
      <c r="AO9012" s="61"/>
      <c r="AP9012" s="62"/>
      <c r="AQ9012" s="61"/>
      <c r="AR9012" s="61"/>
      <c r="AS9012" s="61"/>
      <c r="AT9012" s="61"/>
      <c r="AU9012" s="61"/>
      <c r="AV9012" s="61"/>
      <c r="AW9012" s="60"/>
    </row>
    <row r="9013" s="59" customFormat="1" customHeight="1" spans="1:49">
      <c r="A9013" s="60"/>
      <c r="B9013" s="60"/>
      <c r="C9013" s="60"/>
      <c r="D9013" s="60"/>
      <c r="H9013" s="61"/>
      <c r="I9013" s="61"/>
      <c r="J9013" s="61"/>
      <c r="K9013" s="61"/>
      <c r="L9013" s="61"/>
      <c r="M9013" s="61"/>
      <c r="N9013" s="61"/>
      <c r="O9013" s="61"/>
      <c r="P9013" s="61"/>
      <c r="Q9013" s="61"/>
      <c r="R9013" s="61"/>
      <c r="S9013" s="61"/>
      <c r="T9013" s="61"/>
      <c r="U9013" s="61"/>
      <c r="V9013" s="61"/>
      <c r="W9013" s="61"/>
      <c r="X9013" s="61"/>
      <c r="Y9013" s="61"/>
      <c r="Z9013" s="61"/>
      <c r="AA9013" s="61"/>
      <c r="AB9013" s="61"/>
      <c r="AC9013" s="61"/>
      <c r="AD9013" s="61"/>
      <c r="AE9013" s="61"/>
      <c r="AF9013" s="61"/>
      <c r="AG9013" s="61"/>
      <c r="AH9013" s="61"/>
      <c r="AI9013" s="61"/>
      <c r="AJ9013" s="61"/>
      <c r="AK9013" s="61"/>
      <c r="AL9013" s="61"/>
      <c r="AM9013" s="61"/>
      <c r="AN9013" s="61"/>
      <c r="AO9013" s="61"/>
      <c r="AP9013" s="62"/>
      <c r="AQ9013" s="61"/>
      <c r="AR9013" s="61"/>
      <c r="AS9013" s="61"/>
      <c r="AT9013" s="61"/>
      <c r="AU9013" s="61"/>
      <c r="AV9013" s="61"/>
      <c r="AW9013" s="60"/>
    </row>
    <row r="9014" s="59" customFormat="1" customHeight="1" spans="1:49">
      <c r="A9014" s="60"/>
      <c r="B9014" s="60"/>
      <c r="C9014" s="60"/>
      <c r="D9014" s="60"/>
      <c r="H9014" s="61"/>
      <c r="I9014" s="61"/>
      <c r="J9014" s="61"/>
      <c r="K9014" s="61"/>
      <c r="L9014" s="61"/>
      <c r="M9014" s="61"/>
      <c r="N9014" s="61"/>
      <c r="O9014" s="61"/>
      <c r="P9014" s="61"/>
      <c r="Q9014" s="61"/>
      <c r="R9014" s="61"/>
      <c r="S9014" s="61"/>
      <c r="T9014" s="61"/>
      <c r="U9014" s="61"/>
      <c r="V9014" s="61"/>
      <c r="W9014" s="61"/>
      <c r="X9014" s="61"/>
      <c r="Y9014" s="61"/>
      <c r="Z9014" s="61"/>
      <c r="AA9014" s="61"/>
      <c r="AB9014" s="61"/>
      <c r="AC9014" s="61"/>
      <c r="AD9014" s="61"/>
      <c r="AE9014" s="61"/>
      <c r="AF9014" s="61"/>
      <c r="AG9014" s="61"/>
      <c r="AH9014" s="61"/>
      <c r="AI9014" s="61"/>
      <c r="AJ9014" s="61"/>
      <c r="AK9014" s="61"/>
      <c r="AL9014" s="61"/>
      <c r="AM9014" s="61"/>
      <c r="AN9014" s="61"/>
      <c r="AO9014" s="61"/>
      <c r="AP9014" s="62"/>
      <c r="AQ9014" s="61"/>
      <c r="AR9014" s="61"/>
      <c r="AS9014" s="61"/>
      <c r="AT9014" s="61"/>
      <c r="AU9014" s="61"/>
      <c r="AV9014" s="61"/>
      <c r="AW9014" s="60"/>
    </row>
    <row r="9015" s="59" customFormat="1" customHeight="1" spans="1:49">
      <c r="A9015" s="60"/>
      <c r="B9015" s="60"/>
      <c r="C9015" s="60"/>
      <c r="D9015" s="60"/>
      <c r="H9015" s="61"/>
      <c r="I9015" s="61"/>
      <c r="J9015" s="61"/>
      <c r="K9015" s="61"/>
      <c r="L9015" s="61"/>
      <c r="M9015" s="61"/>
      <c r="N9015" s="61"/>
      <c r="O9015" s="61"/>
      <c r="P9015" s="61"/>
      <c r="Q9015" s="61"/>
      <c r="R9015" s="61"/>
      <c r="S9015" s="61"/>
      <c r="T9015" s="61"/>
      <c r="U9015" s="61"/>
      <c r="V9015" s="61"/>
      <c r="W9015" s="61"/>
      <c r="X9015" s="61"/>
      <c r="Y9015" s="61"/>
      <c r="Z9015" s="61"/>
      <c r="AA9015" s="61"/>
      <c r="AB9015" s="61"/>
      <c r="AC9015" s="61"/>
      <c r="AD9015" s="61"/>
      <c r="AE9015" s="61"/>
      <c r="AF9015" s="61"/>
      <c r="AG9015" s="61"/>
      <c r="AH9015" s="61"/>
      <c r="AI9015" s="61"/>
      <c r="AJ9015" s="61"/>
      <c r="AK9015" s="61"/>
      <c r="AL9015" s="61"/>
      <c r="AM9015" s="61"/>
      <c r="AN9015" s="61"/>
      <c r="AO9015" s="61"/>
      <c r="AP9015" s="62"/>
      <c r="AQ9015" s="61"/>
      <c r="AR9015" s="61"/>
      <c r="AS9015" s="61"/>
      <c r="AT9015" s="61"/>
      <c r="AU9015" s="61"/>
      <c r="AV9015" s="61"/>
      <c r="AW9015" s="60"/>
    </row>
    <row r="9016" s="59" customFormat="1" customHeight="1" spans="1:49">
      <c r="A9016" s="60"/>
      <c r="B9016" s="60"/>
      <c r="C9016" s="60"/>
      <c r="D9016" s="60"/>
      <c r="H9016" s="61"/>
      <c r="I9016" s="61"/>
      <c r="J9016" s="61"/>
      <c r="K9016" s="61"/>
      <c r="L9016" s="61"/>
      <c r="M9016" s="61"/>
      <c r="N9016" s="61"/>
      <c r="O9016" s="61"/>
      <c r="P9016" s="61"/>
      <c r="Q9016" s="61"/>
      <c r="R9016" s="61"/>
      <c r="S9016" s="61"/>
      <c r="T9016" s="61"/>
      <c r="U9016" s="61"/>
      <c r="V9016" s="61"/>
      <c r="W9016" s="61"/>
      <c r="X9016" s="61"/>
      <c r="Y9016" s="61"/>
      <c r="Z9016" s="61"/>
      <c r="AA9016" s="61"/>
      <c r="AB9016" s="61"/>
      <c r="AC9016" s="61"/>
      <c r="AD9016" s="61"/>
      <c r="AE9016" s="61"/>
      <c r="AF9016" s="61"/>
      <c r="AG9016" s="61"/>
      <c r="AH9016" s="61"/>
      <c r="AI9016" s="61"/>
      <c r="AJ9016" s="61"/>
      <c r="AK9016" s="61"/>
      <c r="AL9016" s="61"/>
      <c r="AM9016" s="61"/>
      <c r="AN9016" s="61"/>
      <c r="AO9016" s="61"/>
      <c r="AP9016" s="62"/>
      <c r="AQ9016" s="61"/>
      <c r="AR9016" s="61"/>
      <c r="AS9016" s="61"/>
      <c r="AT9016" s="61"/>
      <c r="AU9016" s="61"/>
      <c r="AV9016" s="61"/>
      <c r="AW9016" s="60"/>
    </row>
    <row r="9017" s="59" customFormat="1" customHeight="1" spans="1:49">
      <c r="A9017" s="60"/>
      <c r="B9017" s="60"/>
      <c r="C9017" s="60"/>
      <c r="D9017" s="60"/>
      <c r="H9017" s="61"/>
      <c r="I9017" s="61"/>
      <c r="J9017" s="61"/>
      <c r="K9017" s="61"/>
      <c r="L9017" s="61"/>
      <c r="M9017" s="61"/>
      <c r="N9017" s="61"/>
      <c r="O9017" s="61"/>
      <c r="P9017" s="61"/>
      <c r="Q9017" s="61"/>
      <c r="R9017" s="61"/>
      <c r="S9017" s="61"/>
      <c r="T9017" s="61"/>
      <c r="U9017" s="61"/>
      <c r="V9017" s="61"/>
      <c r="W9017" s="61"/>
      <c r="X9017" s="61"/>
      <c r="Y9017" s="61"/>
      <c r="Z9017" s="61"/>
      <c r="AA9017" s="61"/>
      <c r="AB9017" s="61"/>
      <c r="AC9017" s="61"/>
      <c r="AD9017" s="61"/>
      <c r="AE9017" s="61"/>
      <c r="AF9017" s="61"/>
      <c r="AG9017" s="61"/>
      <c r="AH9017" s="61"/>
      <c r="AI9017" s="61"/>
      <c r="AJ9017" s="61"/>
      <c r="AK9017" s="61"/>
      <c r="AL9017" s="61"/>
      <c r="AM9017" s="61"/>
      <c r="AN9017" s="61"/>
      <c r="AO9017" s="61"/>
      <c r="AP9017" s="62"/>
      <c r="AQ9017" s="61"/>
      <c r="AR9017" s="61"/>
      <c r="AS9017" s="61"/>
      <c r="AT9017" s="61"/>
      <c r="AU9017" s="61"/>
      <c r="AV9017" s="61"/>
      <c r="AW9017" s="60"/>
    </row>
    <row r="9018" s="59" customFormat="1" customHeight="1" spans="1:49">
      <c r="A9018" s="60"/>
      <c r="B9018" s="60"/>
      <c r="C9018" s="60"/>
      <c r="D9018" s="60"/>
      <c r="H9018" s="61"/>
      <c r="I9018" s="61"/>
      <c r="J9018" s="61"/>
      <c r="K9018" s="61"/>
      <c r="L9018" s="61"/>
      <c r="M9018" s="61"/>
      <c r="N9018" s="61"/>
      <c r="O9018" s="61"/>
      <c r="P9018" s="61"/>
      <c r="Q9018" s="61"/>
      <c r="R9018" s="61"/>
      <c r="S9018" s="61"/>
      <c r="T9018" s="61"/>
      <c r="U9018" s="61"/>
      <c r="V9018" s="61"/>
      <c r="W9018" s="61"/>
      <c r="X9018" s="61"/>
      <c r="Y9018" s="61"/>
      <c r="Z9018" s="61"/>
      <c r="AA9018" s="61"/>
      <c r="AB9018" s="61"/>
      <c r="AC9018" s="61"/>
      <c r="AD9018" s="61"/>
      <c r="AE9018" s="61"/>
      <c r="AF9018" s="61"/>
      <c r="AG9018" s="61"/>
      <c r="AH9018" s="61"/>
      <c r="AI9018" s="61"/>
      <c r="AJ9018" s="61"/>
      <c r="AK9018" s="61"/>
      <c r="AL9018" s="61"/>
      <c r="AM9018" s="61"/>
      <c r="AN9018" s="61"/>
      <c r="AO9018" s="61"/>
      <c r="AP9018" s="62"/>
      <c r="AQ9018" s="61"/>
      <c r="AR9018" s="61"/>
      <c r="AS9018" s="61"/>
      <c r="AT9018" s="61"/>
      <c r="AU9018" s="61"/>
      <c r="AV9018" s="61"/>
      <c r="AW9018" s="60"/>
    </row>
    <row r="9019" s="59" customFormat="1" customHeight="1" spans="1:49">
      <c r="A9019" s="60"/>
      <c r="B9019" s="60"/>
      <c r="C9019" s="60"/>
      <c r="D9019" s="60"/>
      <c r="H9019" s="61"/>
      <c r="I9019" s="61"/>
      <c r="J9019" s="61"/>
      <c r="K9019" s="61"/>
      <c r="L9019" s="61"/>
      <c r="M9019" s="61"/>
      <c r="N9019" s="61"/>
      <c r="O9019" s="61"/>
      <c r="P9019" s="61"/>
      <c r="Q9019" s="61"/>
      <c r="R9019" s="61"/>
      <c r="S9019" s="61"/>
      <c r="T9019" s="61"/>
      <c r="U9019" s="61"/>
      <c r="V9019" s="61"/>
      <c r="W9019" s="61"/>
      <c r="X9019" s="61"/>
      <c r="Y9019" s="61"/>
      <c r="Z9019" s="61"/>
      <c r="AA9019" s="61"/>
      <c r="AB9019" s="61"/>
      <c r="AC9019" s="61"/>
      <c r="AD9019" s="61"/>
      <c r="AE9019" s="61"/>
      <c r="AF9019" s="61"/>
      <c r="AG9019" s="61"/>
      <c r="AH9019" s="61"/>
      <c r="AI9019" s="61"/>
      <c r="AJ9019" s="61"/>
      <c r="AK9019" s="61"/>
      <c r="AL9019" s="61"/>
      <c r="AM9019" s="61"/>
      <c r="AN9019" s="61"/>
      <c r="AO9019" s="61"/>
      <c r="AP9019" s="62"/>
      <c r="AQ9019" s="61"/>
      <c r="AR9019" s="61"/>
      <c r="AS9019" s="61"/>
      <c r="AT9019" s="61"/>
      <c r="AU9019" s="61"/>
      <c r="AV9019" s="61"/>
      <c r="AW9019" s="60"/>
    </row>
    <row r="9020" s="59" customFormat="1" customHeight="1" spans="1:49">
      <c r="A9020" s="60"/>
      <c r="B9020" s="60"/>
      <c r="C9020" s="60"/>
      <c r="D9020" s="60"/>
      <c r="H9020" s="61"/>
      <c r="I9020" s="61"/>
      <c r="J9020" s="61"/>
      <c r="K9020" s="61"/>
      <c r="L9020" s="61"/>
      <c r="M9020" s="61"/>
      <c r="N9020" s="61"/>
      <c r="O9020" s="61"/>
      <c r="P9020" s="61"/>
      <c r="Q9020" s="61"/>
      <c r="R9020" s="61"/>
      <c r="S9020" s="61"/>
      <c r="T9020" s="61"/>
      <c r="U9020" s="61"/>
      <c r="V9020" s="61"/>
      <c r="W9020" s="61"/>
      <c r="X9020" s="61"/>
      <c r="Y9020" s="61"/>
      <c r="Z9020" s="61"/>
      <c r="AA9020" s="61"/>
      <c r="AB9020" s="61"/>
      <c r="AC9020" s="61"/>
      <c r="AD9020" s="61"/>
      <c r="AE9020" s="61"/>
      <c r="AF9020" s="61"/>
      <c r="AG9020" s="61"/>
      <c r="AH9020" s="61"/>
      <c r="AI9020" s="61"/>
      <c r="AJ9020" s="61"/>
      <c r="AK9020" s="61"/>
      <c r="AL9020" s="61"/>
      <c r="AM9020" s="61"/>
      <c r="AN9020" s="61"/>
      <c r="AO9020" s="61"/>
      <c r="AP9020" s="62"/>
      <c r="AQ9020" s="61"/>
      <c r="AR9020" s="61"/>
      <c r="AS9020" s="61"/>
      <c r="AT9020" s="61"/>
      <c r="AU9020" s="61"/>
      <c r="AV9020" s="61"/>
      <c r="AW9020" s="60"/>
    </row>
    <row r="9021" s="59" customFormat="1" customHeight="1" spans="1:49">
      <c r="A9021" s="60"/>
      <c r="B9021" s="60"/>
      <c r="C9021" s="60"/>
      <c r="D9021" s="60"/>
      <c r="H9021" s="61"/>
      <c r="I9021" s="61"/>
      <c r="J9021" s="61"/>
      <c r="K9021" s="61"/>
      <c r="L9021" s="61"/>
      <c r="M9021" s="61"/>
      <c r="N9021" s="61"/>
      <c r="O9021" s="61"/>
      <c r="P9021" s="61"/>
      <c r="Q9021" s="61"/>
      <c r="R9021" s="61"/>
      <c r="S9021" s="61"/>
      <c r="T9021" s="61"/>
      <c r="U9021" s="61"/>
      <c r="V9021" s="61"/>
      <c r="W9021" s="61"/>
      <c r="X9021" s="61"/>
      <c r="Y9021" s="61"/>
      <c r="Z9021" s="61"/>
      <c r="AA9021" s="61"/>
      <c r="AB9021" s="61"/>
      <c r="AC9021" s="61"/>
      <c r="AD9021" s="61"/>
      <c r="AE9021" s="61"/>
      <c r="AF9021" s="61"/>
      <c r="AG9021" s="61"/>
      <c r="AH9021" s="61"/>
      <c r="AI9021" s="61"/>
      <c r="AJ9021" s="61"/>
      <c r="AK9021" s="61"/>
      <c r="AL9021" s="61"/>
      <c r="AM9021" s="61"/>
      <c r="AN9021" s="61"/>
      <c r="AO9021" s="61"/>
      <c r="AP9021" s="62"/>
      <c r="AQ9021" s="61"/>
      <c r="AR9021" s="61"/>
      <c r="AS9021" s="61"/>
      <c r="AT9021" s="61"/>
      <c r="AU9021" s="61"/>
      <c r="AV9021" s="61"/>
      <c r="AW9021" s="60"/>
    </row>
    <row r="9022" s="59" customFormat="1" customHeight="1" spans="1:49">
      <c r="A9022" s="60"/>
      <c r="B9022" s="60"/>
      <c r="C9022" s="60"/>
      <c r="D9022" s="60"/>
      <c r="H9022" s="61"/>
      <c r="I9022" s="61"/>
      <c r="J9022" s="61"/>
      <c r="K9022" s="61"/>
      <c r="L9022" s="61"/>
      <c r="M9022" s="61"/>
      <c r="N9022" s="61"/>
      <c r="O9022" s="61"/>
      <c r="P9022" s="61"/>
      <c r="Q9022" s="61"/>
      <c r="R9022" s="61"/>
      <c r="S9022" s="61"/>
      <c r="T9022" s="61"/>
      <c r="U9022" s="61"/>
      <c r="V9022" s="61"/>
      <c r="W9022" s="61"/>
      <c r="X9022" s="61"/>
      <c r="Y9022" s="61"/>
      <c r="Z9022" s="61"/>
      <c r="AA9022" s="61"/>
      <c r="AB9022" s="61"/>
      <c r="AC9022" s="61"/>
      <c r="AD9022" s="61"/>
      <c r="AE9022" s="61"/>
      <c r="AF9022" s="61"/>
      <c r="AG9022" s="61"/>
      <c r="AH9022" s="61"/>
      <c r="AI9022" s="61"/>
      <c r="AJ9022" s="61"/>
      <c r="AK9022" s="61"/>
      <c r="AL9022" s="61"/>
      <c r="AM9022" s="61"/>
      <c r="AN9022" s="61"/>
      <c r="AO9022" s="61"/>
      <c r="AP9022" s="62"/>
      <c r="AQ9022" s="61"/>
      <c r="AR9022" s="61"/>
      <c r="AS9022" s="61"/>
      <c r="AT9022" s="61"/>
      <c r="AU9022" s="61"/>
      <c r="AV9022" s="61"/>
      <c r="AW9022" s="60"/>
    </row>
    <row r="9023" s="59" customFormat="1" customHeight="1" spans="1:49">
      <c r="A9023" s="60"/>
      <c r="B9023" s="60"/>
      <c r="C9023" s="60"/>
      <c r="D9023" s="60"/>
      <c r="H9023" s="61"/>
      <c r="I9023" s="61"/>
      <c r="J9023" s="61"/>
      <c r="K9023" s="61"/>
      <c r="L9023" s="61"/>
      <c r="M9023" s="61"/>
      <c r="N9023" s="61"/>
      <c r="O9023" s="61"/>
      <c r="P9023" s="61"/>
      <c r="Q9023" s="61"/>
      <c r="R9023" s="61"/>
      <c r="S9023" s="61"/>
      <c r="T9023" s="61"/>
      <c r="U9023" s="61"/>
      <c r="V9023" s="61"/>
      <c r="W9023" s="61"/>
      <c r="X9023" s="61"/>
      <c r="Y9023" s="61"/>
      <c r="Z9023" s="61"/>
      <c r="AA9023" s="61"/>
      <c r="AB9023" s="61"/>
      <c r="AC9023" s="61"/>
      <c r="AD9023" s="61"/>
      <c r="AE9023" s="61"/>
      <c r="AF9023" s="61"/>
      <c r="AG9023" s="61"/>
      <c r="AH9023" s="61"/>
      <c r="AI9023" s="61"/>
      <c r="AJ9023" s="61"/>
      <c r="AK9023" s="61"/>
      <c r="AL9023" s="61"/>
      <c r="AM9023" s="61"/>
      <c r="AN9023" s="61"/>
      <c r="AO9023" s="61"/>
      <c r="AP9023" s="62"/>
      <c r="AQ9023" s="61"/>
      <c r="AR9023" s="61"/>
      <c r="AS9023" s="61"/>
      <c r="AT9023" s="61"/>
      <c r="AU9023" s="61"/>
      <c r="AV9023" s="61"/>
      <c r="AW9023" s="60"/>
    </row>
    <row r="9024" s="59" customFormat="1" customHeight="1" spans="1:49">
      <c r="A9024" s="60"/>
      <c r="B9024" s="60"/>
      <c r="C9024" s="60"/>
      <c r="D9024" s="60"/>
      <c r="H9024" s="61"/>
      <c r="I9024" s="61"/>
      <c r="J9024" s="61"/>
      <c r="K9024" s="61"/>
      <c r="L9024" s="61"/>
      <c r="M9024" s="61"/>
      <c r="N9024" s="61"/>
      <c r="O9024" s="61"/>
      <c r="P9024" s="61"/>
      <c r="Q9024" s="61"/>
      <c r="R9024" s="61"/>
      <c r="S9024" s="61"/>
      <c r="T9024" s="61"/>
      <c r="U9024" s="61"/>
      <c r="V9024" s="61"/>
      <c r="W9024" s="61"/>
      <c r="X9024" s="61"/>
      <c r="Y9024" s="61"/>
      <c r="Z9024" s="61"/>
      <c r="AA9024" s="61"/>
      <c r="AB9024" s="61"/>
      <c r="AC9024" s="61"/>
      <c r="AD9024" s="61"/>
      <c r="AE9024" s="61"/>
      <c r="AF9024" s="61"/>
      <c r="AG9024" s="61"/>
      <c r="AH9024" s="61"/>
      <c r="AI9024" s="61"/>
      <c r="AJ9024" s="61"/>
      <c r="AK9024" s="61"/>
      <c r="AL9024" s="61"/>
      <c r="AM9024" s="61"/>
      <c r="AN9024" s="61"/>
      <c r="AO9024" s="61"/>
      <c r="AP9024" s="62"/>
      <c r="AQ9024" s="61"/>
      <c r="AR9024" s="61"/>
      <c r="AS9024" s="61"/>
      <c r="AT9024" s="61"/>
      <c r="AU9024" s="61"/>
      <c r="AV9024" s="61"/>
      <c r="AW9024" s="60"/>
    </row>
    <row r="9025" s="59" customFormat="1" customHeight="1" spans="1:49">
      <c r="A9025" s="60"/>
      <c r="B9025" s="60"/>
      <c r="C9025" s="60"/>
      <c r="D9025" s="60"/>
      <c r="H9025" s="61"/>
      <c r="I9025" s="61"/>
      <c r="J9025" s="61"/>
      <c r="K9025" s="61"/>
      <c r="L9025" s="61"/>
      <c r="M9025" s="61"/>
      <c r="N9025" s="61"/>
      <c r="O9025" s="61"/>
      <c r="P9025" s="61"/>
      <c r="Q9025" s="61"/>
      <c r="R9025" s="61"/>
      <c r="S9025" s="61"/>
      <c r="T9025" s="61"/>
      <c r="U9025" s="61"/>
      <c r="V9025" s="61"/>
      <c r="W9025" s="61"/>
      <c r="X9025" s="61"/>
      <c r="Y9025" s="61"/>
      <c r="Z9025" s="61"/>
      <c r="AA9025" s="61"/>
      <c r="AB9025" s="61"/>
      <c r="AC9025" s="61"/>
      <c r="AD9025" s="61"/>
      <c r="AE9025" s="61"/>
      <c r="AF9025" s="61"/>
      <c r="AG9025" s="61"/>
      <c r="AH9025" s="61"/>
      <c r="AI9025" s="61"/>
      <c r="AJ9025" s="61"/>
      <c r="AK9025" s="61"/>
      <c r="AL9025" s="61"/>
      <c r="AM9025" s="61"/>
      <c r="AN9025" s="61"/>
      <c r="AO9025" s="61"/>
      <c r="AP9025" s="62"/>
      <c r="AQ9025" s="61"/>
      <c r="AR9025" s="61"/>
      <c r="AS9025" s="61"/>
      <c r="AT9025" s="61"/>
      <c r="AU9025" s="61"/>
      <c r="AV9025" s="61"/>
      <c r="AW9025" s="60"/>
    </row>
    <row r="9026" s="59" customFormat="1" customHeight="1" spans="1:49">
      <c r="A9026" s="60"/>
      <c r="B9026" s="60"/>
      <c r="C9026" s="60"/>
      <c r="D9026" s="60"/>
      <c r="H9026" s="61"/>
      <c r="I9026" s="61"/>
      <c r="J9026" s="61"/>
      <c r="K9026" s="61"/>
      <c r="L9026" s="61"/>
      <c r="M9026" s="61"/>
      <c r="N9026" s="61"/>
      <c r="O9026" s="61"/>
      <c r="P9026" s="61"/>
      <c r="Q9026" s="61"/>
      <c r="R9026" s="61"/>
      <c r="S9026" s="61"/>
      <c r="T9026" s="61"/>
      <c r="U9026" s="61"/>
      <c r="V9026" s="61"/>
      <c r="W9026" s="61"/>
      <c r="X9026" s="61"/>
      <c r="Y9026" s="61"/>
      <c r="Z9026" s="61"/>
      <c r="AA9026" s="61"/>
      <c r="AB9026" s="61"/>
      <c r="AC9026" s="61"/>
      <c r="AD9026" s="61"/>
      <c r="AE9026" s="61"/>
      <c r="AF9026" s="61"/>
      <c r="AG9026" s="61"/>
      <c r="AH9026" s="61"/>
      <c r="AI9026" s="61"/>
      <c r="AJ9026" s="61"/>
      <c r="AK9026" s="61"/>
      <c r="AL9026" s="61"/>
      <c r="AM9026" s="61"/>
      <c r="AN9026" s="61"/>
      <c r="AO9026" s="61"/>
      <c r="AP9026" s="62"/>
      <c r="AQ9026" s="61"/>
      <c r="AR9026" s="61"/>
      <c r="AS9026" s="61"/>
      <c r="AT9026" s="61"/>
      <c r="AU9026" s="61"/>
      <c r="AV9026" s="61"/>
      <c r="AW9026" s="60"/>
    </row>
    <row r="9027" s="59" customFormat="1" customHeight="1" spans="1:49">
      <c r="A9027" s="60"/>
      <c r="B9027" s="60"/>
      <c r="C9027" s="60"/>
      <c r="D9027" s="60"/>
      <c r="H9027" s="61"/>
      <c r="I9027" s="61"/>
      <c r="J9027" s="61"/>
      <c r="K9027" s="61"/>
      <c r="L9027" s="61"/>
      <c r="M9027" s="61"/>
      <c r="N9027" s="61"/>
      <c r="O9027" s="61"/>
      <c r="P9027" s="61"/>
      <c r="Q9027" s="61"/>
      <c r="R9027" s="61"/>
      <c r="S9027" s="61"/>
      <c r="T9027" s="61"/>
      <c r="U9027" s="61"/>
      <c r="V9027" s="61"/>
      <c r="W9027" s="61"/>
      <c r="X9027" s="61"/>
      <c r="Y9027" s="61"/>
      <c r="Z9027" s="61"/>
      <c r="AA9027" s="61"/>
      <c r="AB9027" s="61"/>
      <c r="AC9027" s="61"/>
      <c r="AD9027" s="61"/>
      <c r="AE9027" s="61"/>
      <c r="AF9027" s="61"/>
      <c r="AG9027" s="61"/>
      <c r="AH9027" s="61"/>
      <c r="AI9027" s="61"/>
      <c r="AJ9027" s="61"/>
      <c r="AK9027" s="61"/>
      <c r="AL9027" s="61"/>
      <c r="AM9027" s="61"/>
      <c r="AN9027" s="61"/>
      <c r="AO9027" s="61"/>
      <c r="AP9027" s="62"/>
      <c r="AQ9027" s="61"/>
      <c r="AR9027" s="61"/>
      <c r="AS9027" s="61"/>
      <c r="AT9027" s="61"/>
      <c r="AU9027" s="61"/>
      <c r="AV9027" s="61"/>
      <c r="AW9027" s="60"/>
    </row>
    <row r="9028" s="59" customFormat="1" customHeight="1" spans="1:49">
      <c r="A9028" s="60"/>
      <c r="B9028" s="60"/>
      <c r="C9028" s="60"/>
      <c r="D9028" s="60"/>
      <c r="H9028" s="61"/>
      <c r="I9028" s="61"/>
      <c r="J9028" s="61"/>
      <c r="K9028" s="61"/>
      <c r="L9028" s="61"/>
      <c r="M9028" s="61"/>
      <c r="N9028" s="61"/>
      <c r="O9028" s="61"/>
      <c r="P9028" s="61"/>
      <c r="Q9028" s="61"/>
      <c r="R9028" s="61"/>
      <c r="S9028" s="61"/>
      <c r="T9028" s="61"/>
      <c r="U9028" s="61"/>
      <c r="V9028" s="61"/>
      <c r="W9028" s="61"/>
      <c r="X9028" s="61"/>
      <c r="Y9028" s="61"/>
      <c r="Z9028" s="61"/>
      <c r="AA9028" s="61"/>
      <c r="AB9028" s="61"/>
      <c r="AC9028" s="61"/>
      <c r="AD9028" s="61"/>
      <c r="AE9028" s="61"/>
      <c r="AF9028" s="61"/>
      <c r="AG9028" s="61"/>
      <c r="AH9028" s="61"/>
      <c r="AI9028" s="61"/>
      <c r="AJ9028" s="61"/>
      <c r="AK9028" s="61"/>
      <c r="AL9028" s="61"/>
      <c r="AM9028" s="61"/>
      <c r="AN9028" s="61"/>
      <c r="AO9028" s="61"/>
      <c r="AP9028" s="62"/>
      <c r="AQ9028" s="61"/>
      <c r="AR9028" s="61"/>
      <c r="AS9028" s="61"/>
      <c r="AT9028" s="61"/>
      <c r="AU9028" s="61"/>
      <c r="AV9028" s="61"/>
      <c r="AW9028" s="60"/>
    </row>
    <row r="9029" s="59" customFormat="1" customHeight="1" spans="1:49">
      <c r="A9029" s="60"/>
      <c r="B9029" s="60"/>
      <c r="C9029" s="60"/>
      <c r="D9029" s="60"/>
      <c r="H9029" s="61"/>
      <c r="I9029" s="61"/>
      <c r="J9029" s="61"/>
      <c r="K9029" s="61"/>
      <c r="L9029" s="61"/>
      <c r="M9029" s="61"/>
      <c r="N9029" s="61"/>
      <c r="O9029" s="61"/>
      <c r="P9029" s="61"/>
      <c r="Q9029" s="61"/>
      <c r="R9029" s="61"/>
      <c r="S9029" s="61"/>
      <c r="T9029" s="61"/>
      <c r="U9029" s="61"/>
      <c r="V9029" s="61"/>
      <c r="W9029" s="61"/>
      <c r="X9029" s="61"/>
      <c r="Y9029" s="61"/>
      <c r="Z9029" s="61"/>
      <c r="AA9029" s="61"/>
      <c r="AB9029" s="61"/>
      <c r="AC9029" s="61"/>
      <c r="AD9029" s="61"/>
      <c r="AE9029" s="61"/>
      <c r="AF9029" s="61"/>
      <c r="AG9029" s="61"/>
      <c r="AH9029" s="61"/>
      <c r="AI9029" s="61"/>
      <c r="AJ9029" s="61"/>
      <c r="AK9029" s="61"/>
      <c r="AL9029" s="61"/>
      <c r="AM9029" s="61"/>
      <c r="AN9029" s="61"/>
      <c r="AO9029" s="61"/>
      <c r="AP9029" s="62"/>
      <c r="AQ9029" s="61"/>
      <c r="AR9029" s="61"/>
      <c r="AS9029" s="61"/>
      <c r="AT9029" s="61"/>
      <c r="AU9029" s="61"/>
      <c r="AV9029" s="61"/>
      <c r="AW9029" s="60"/>
    </row>
    <row r="9030" s="59" customFormat="1" customHeight="1" spans="1:49">
      <c r="A9030" s="60"/>
      <c r="B9030" s="60"/>
      <c r="C9030" s="60"/>
      <c r="D9030" s="60"/>
      <c r="H9030" s="61"/>
      <c r="I9030" s="61"/>
      <c r="J9030" s="61"/>
      <c r="K9030" s="61"/>
      <c r="L9030" s="61"/>
      <c r="M9030" s="61"/>
      <c r="N9030" s="61"/>
      <c r="O9030" s="61"/>
      <c r="P9030" s="61"/>
      <c r="Q9030" s="61"/>
      <c r="R9030" s="61"/>
      <c r="S9030" s="61"/>
      <c r="T9030" s="61"/>
      <c r="U9030" s="61"/>
      <c r="V9030" s="61"/>
      <c r="W9030" s="61"/>
      <c r="X9030" s="61"/>
      <c r="Y9030" s="61"/>
      <c r="Z9030" s="61"/>
      <c r="AA9030" s="61"/>
      <c r="AB9030" s="61"/>
      <c r="AC9030" s="61"/>
      <c r="AD9030" s="61"/>
      <c r="AE9030" s="61"/>
      <c r="AF9030" s="61"/>
      <c r="AG9030" s="61"/>
      <c r="AH9030" s="61"/>
      <c r="AI9030" s="61"/>
      <c r="AJ9030" s="61"/>
      <c r="AK9030" s="61"/>
      <c r="AL9030" s="61"/>
      <c r="AM9030" s="61"/>
      <c r="AN9030" s="61"/>
      <c r="AO9030" s="61"/>
      <c r="AP9030" s="62"/>
      <c r="AQ9030" s="61"/>
      <c r="AR9030" s="61"/>
      <c r="AS9030" s="61"/>
      <c r="AT9030" s="61"/>
      <c r="AU9030" s="61"/>
      <c r="AV9030" s="61"/>
      <c r="AW9030" s="60"/>
    </row>
    <row r="9031" s="59" customFormat="1" customHeight="1" spans="1:49">
      <c r="A9031" s="60"/>
      <c r="B9031" s="60"/>
      <c r="C9031" s="60"/>
      <c r="D9031" s="60"/>
      <c r="H9031" s="61"/>
      <c r="I9031" s="61"/>
      <c r="J9031" s="61"/>
      <c r="K9031" s="61"/>
      <c r="L9031" s="61"/>
      <c r="M9031" s="61"/>
      <c r="N9031" s="61"/>
      <c r="O9031" s="61"/>
      <c r="P9031" s="61"/>
      <c r="Q9031" s="61"/>
      <c r="R9031" s="61"/>
      <c r="S9031" s="61"/>
      <c r="T9031" s="61"/>
      <c r="U9031" s="61"/>
      <c r="V9031" s="61"/>
      <c r="W9031" s="61"/>
      <c r="X9031" s="61"/>
      <c r="Y9031" s="61"/>
      <c r="Z9031" s="61"/>
      <c r="AA9031" s="61"/>
      <c r="AB9031" s="61"/>
      <c r="AC9031" s="61"/>
      <c r="AD9031" s="61"/>
      <c r="AE9031" s="61"/>
      <c r="AF9031" s="61"/>
      <c r="AG9031" s="61"/>
      <c r="AH9031" s="61"/>
      <c r="AI9031" s="61"/>
      <c r="AJ9031" s="61"/>
      <c r="AK9031" s="61"/>
      <c r="AL9031" s="61"/>
      <c r="AM9031" s="61"/>
      <c r="AN9031" s="61"/>
      <c r="AO9031" s="61"/>
      <c r="AP9031" s="62"/>
      <c r="AQ9031" s="61"/>
      <c r="AR9031" s="61"/>
      <c r="AS9031" s="61"/>
      <c r="AT9031" s="61"/>
      <c r="AU9031" s="61"/>
      <c r="AV9031" s="61"/>
      <c r="AW9031" s="60"/>
    </row>
    <row r="9032" s="59" customFormat="1" customHeight="1" spans="1:49">
      <c r="A9032" s="60"/>
      <c r="B9032" s="60"/>
      <c r="C9032" s="60"/>
      <c r="D9032" s="60"/>
      <c r="H9032" s="61"/>
      <c r="I9032" s="61"/>
      <c r="J9032" s="61"/>
      <c r="K9032" s="61"/>
      <c r="L9032" s="61"/>
      <c r="M9032" s="61"/>
      <c r="N9032" s="61"/>
      <c r="O9032" s="61"/>
      <c r="P9032" s="61"/>
      <c r="Q9032" s="61"/>
      <c r="R9032" s="61"/>
      <c r="S9032" s="61"/>
      <c r="T9032" s="61"/>
      <c r="U9032" s="61"/>
      <c r="V9032" s="61"/>
      <c r="W9032" s="61"/>
      <c r="X9032" s="61"/>
      <c r="Y9032" s="61"/>
      <c r="Z9032" s="61"/>
      <c r="AA9032" s="61"/>
      <c r="AB9032" s="61"/>
      <c r="AC9032" s="61"/>
      <c r="AD9032" s="61"/>
      <c r="AE9032" s="61"/>
      <c r="AF9032" s="61"/>
      <c r="AG9032" s="61"/>
      <c r="AH9032" s="61"/>
      <c r="AI9032" s="61"/>
      <c r="AJ9032" s="61"/>
      <c r="AK9032" s="61"/>
      <c r="AL9032" s="61"/>
      <c r="AM9032" s="61"/>
      <c r="AN9032" s="61"/>
      <c r="AO9032" s="61"/>
      <c r="AP9032" s="62"/>
      <c r="AQ9032" s="61"/>
      <c r="AR9032" s="61"/>
      <c r="AS9032" s="61"/>
      <c r="AT9032" s="61"/>
      <c r="AU9032" s="61"/>
      <c r="AV9032" s="61"/>
      <c r="AW9032" s="60"/>
    </row>
    <row r="9033" s="59" customFormat="1" customHeight="1" spans="1:49">
      <c r="A9033" s="60"/>
      <c r="B9033" s="60"/>
      <c r="C9033" s="60"/>
      <c r="D9033" s="60"/>
      <c r="H9033" s="61"/>
      <c r="I9033" s="61"/>
      <c r="J9033" s="61"/>
      <c r="K9033" s="61"/>
      <c r="L9033" s="61"/>
      <c r="M9033" s="61"/>
      <c r="N9033" s="61"/>
      <c r="O9033" s="61"/>
      <c r="P9033" s="61"/>
      <c r="Q9033" s="61"/>
      <c r="R9033" s="61"/>
      <c r="S9033" s="61"/>
      <c r="T9033" s="61"/>
      <c r="U9033" s="61"/>
      <c r="V9033" s="61"/>
      <c r="W9033" s="61"/>
      <c r="X9033" s="61"/>
      <c r="Y9033" s="61"/>
      <c r="Z9033" s="61"/>
      <c r="AA9033" s="61"/>
      <c r="AB9033" s="61"/>
      <c r="AC9033" s="61"/>
      <c r="AD9033" s="61"/>
      <c r="AE9033" s="61"/>
      <c r="AF9033" s="61"/>
      <c r="AG9033" s="61"/>
      <c r="AH9033" s="61"/>
      <c r="AI9033" s="61"/>
      <c r="AJ9033" s="61"/>
      <c r="AK9033" s="61"/>
      <c r="AL9033" s="61"/>
      <c r="AM9033" s="61"/>
      <c r="AN9033" s="61"/>
      <c r="AO9033" s="61"/>
      <c r="AP9033" s="62"/>
      <c r="AQ9033" s="61"/>
      <c r="AR9033" s="61"/>
      <c r="AS9033" s="61"/>
      <c r="AT9033" s="61"/>
      <c r="AU9033" s="61"/>
      <c r="AV9033" s="61"/>
      <c r="AW9033" s="60"/>
    </row>
    <row r="9034" s="59" customFormat="1" customHeight="1" spans="1:49">
      <c r="A9034" s="60"/>
      <c r="B9034" s="60"/>
      <c r="C9034" s="60"/>
      <c r="D9034" s="60"/>
      <c r="H9034" s="61"/>
      <c r="I9034" s="61"/>
      <c r="J9034" s="61"/>
      <c r="K9034" s="61"/>
      <c r="L9034" s="61"/>
      <c r="M9034" s="61"/>
      <c r="N9034" s="61"/>
      <c r="O9034" s="61"/>
      <c r="P9034" s="61"/>
      <c r="Q9034" s="61"/>
      <c r="R9034" s="61"/>
      <c r="S9034" s="61"/>
      <c r="T9034" s="61"/>
      <c r="U9034" s="61"/>
      <c r="V9034" s="61"/>
      <c r="W9034" s="61"/>
      <c r="X9034" s="61"/>
      <c r="Y9034" s="61"/>
      <c r="Z9034" s="61"/>
      <c r="AA9034" s="61"/>
      <c r="AB9034" s="61"/>
      <c r="AC9034" s="61"/>
      <c r="AD9034" s="61"/>
      <c r="AE9034" s="61"/>
      <c r="AF9034" s="61"/>
      <c r="AG9034" s="61"/>
      <c r="AH9034" s="61"/>
      <c r="AI9034" s="61"/>
      <c r="AJ9034" s="61"/>
      <c r="AK9034" s="61"/>
      <c r="AL9034" s="61"/>
      <c r="AM9034" s="61"/>
      <c r="AN9034" s="61"/>
      <c r="AO9034" s="61"/>
      <c r="AP9034" s="62"/>
      <c r="AQ9034" s="61"/>
      <c r="AR9034" s="61"/>
      <c r="AS9034" s="61"/>
      <c r="AT9034" s="61"/>
      <c r="AU9034" s="61"/>
      <c r="AV9034" s="61"/>
      <c r="AW9034" s="60"/>
    </row>
    <row r="9035" s="59" customFormat="1" customHeight="1" spans="1:49">
      <c r="A9035" s="60"/>
      <c r="B9035" s="60"/>
      <c r="C9035" s="60"/>
      <c r="D9035" s="60"/>
      <c r="H9035" s="61"/>
      <c r="I9035" s="61"/>
      <c r="J9035" s="61"/>
      <c r="K9035" s="61"/>
      <c r="L9035" s="61"/>
      <c r="M9035" s="61"/>
      <c r="N9035" s="61"/>
      <c r="O9035" s="61"/>
      <c r="P9035" s="61"/>
      <c r="Q9035" s="61"/>
      <c r="R9035" s="61"/>
      <c r="S9035" s="61"/>
      <c r="T9035" s="61"/>
      <c r="U9035" s="61"/>
      <c r="V9035" s="61"/>
      <c r="W9035" s="61"/>
      <c r="X9035" s="61"/>
      <c r="Y9035" s="61"/>
      <c r="Z9035" s="61"/>
      <c r="AA9035" s="61"/>
      <c r="AB9035" s="61"/>
      <c r="AC9035" s="61"/>
      <c r="AD9035" s="61"/>
      <c r="AE9035" s="61"/>
      <c r="AF9035" s="61"/>
      <c r="AG9035" s="61"/>
      <c r="AH9035" s="61"/>
      <c r="AI9035" s="61"/>
      <c r="AJ9035" s="61"/>
      <c r="AK9035" s="61"/>
      <c r="AL9035" s="61"/>
      <c r="AM9035" s="61"/>
      <c r="AN9035" s="61"/>
      <c r="AO9035" s="61"/>
      <c r="AP9035" s="62"/>
      <c r="AQ9035" s="61"/>
      <c r="AR9035" s="61"/>
      <c r="AS9035" s="61"/>
      <c r="AT9035" s="61"/>
      <c r="AU9035" s="61"/>
      <c r="AV9035" s="61"/>
      <c r="AW9035" s="60"/>
    </row>
    <row r="9036" s="59" customFormat="1" customHeight="1" spans="1:49">
      <c r="A9036" s="60"/>
      <c r="B9036" s="60"/>
      <c r="C9036" s="60"/>
      <c r="D9036" s="60"/>
      <c r="H9036" s="61"/>
      <c r="I9036" s="61"/>
      <c r="J9036" s="61"/>
      <c r="K9036" s="61"/>
      <c r="L9036" s="61"/>
      <c r="M9036" s="61"/>
      <c r="N9036" s="61"/>
      <c r="O9036" s="61"/>
      <c r="P9036" s="61"/>
      <c r="Q9036" s="61"/>
      <c r="R9036" s="61"/>
      <c r="S9036" s="61"/>
      <c r="T9036" s="61"/>
      <c r="U9036" s="61"/>
      <c r="V9036" s="61"/>
      <c r="W9036" s="61"/>
      <c r="X9036" s="61"/>
      <c r="Y9036" s="61"/>
      <c r="Z9036" s="61"/>
      <c r="AA9036" s="61"/>
      <c r="AB9036" s="61"/>
      <c r="AC9036" s="61"/>
      <c r="AD9036" s="61"/>
      <c r="AE9036" s="61"/>
      <c r="AF9036" s="61"/>
      <c r="AG9036" s="61"/>
      <c r="AH9036" s="61"/>
      <c r="AI9036" s="61"/>
      <c r="AJ9036" s="61"/>
      <c r="AK9036" s="61"/>
      <c r="AL9036" s="61"/>
      <c r="AM9036" s="61"/>
      <c r="AN9036" s="61"/>
      <c r="AO9036" s="61"/>
      <c r="AP9036" s="62"/>
      <c r="AQ9036" s="61"/>
      <c r="AR9036" s="61"/>
      <c r="AS9036" s="61"/>
      <c r="AT9036" s="61"/>
      <c r="AU9036" s="61"/>
      <c r="AV9036" s="61"/>
      <c r="AW9036" s="60"/>
    </row>
    <row r="9037" s="59" customFormat="1" customHeight="1" spans="1:49">
      <c r="A9037" s="60"/>
      <c r="B9037" s="60"/>
      <c r="C9037" s="60"/>
      <c r="D9037" s="60"/>
      <c r="H9037" s="61"/>
      <c r="I9037" s="61"/>
      <c r="J9037" s="61"/>
      <c r="K9037" s="61"/>
      <c r="L9037" s="61"/>
      <c r="M9037" s="61"/>
      <c r="N9037" s="61"/>
      <c r="O9037" s="61"/>
      <c r="P9037" s="61"/>
      <c r="Q9037" s="61"/>
      <c r="R9037" s="61"/>
      <c r="S9037" s="61"/>
      <c r="T9037" s="61"/>
      <c r="U9037" s="61"/>
      <c r="V9037" s="61"/>
      <c r="W9037" s="61"/>
      <c r="X9037" s="61"/>
      <c r="Y9037" s="61"/>
      <c r="Z9037" s="61"/>
      <c r="AA9037" s="61"/>
      <c r="AB9037" s="61"/>
      <c r="AC9037" s="61"/>
      <c r="AD9037" s="61"/>
      <c r="AE9037" s="61"/>
      <c r="AF9037" s="61"/>
      <c r="AG9037" s="61"/>
      <c r="AH9037" s="61"/>
      <c r="AI9037" s="61"/>
      <c r="AJ9037" s="61"/>
      <c r="AK9037" s="61"/>
      <c r="AL9037" s="61"/>
      <c r="AM9037" s="61"/>
      <c r="AN9037" s="61"/>
      <c r="AO9037" s="61"/>
      <c r="AP9037" s="62"/>
      <c r="AQ9037" s="61"/>
      <c r="AR9037" s="61"/>
      <c r="AS9037" s="61"/>
      <c r="AT9037" s="61"/>
      <c r="AU9037" s="61"/>
      <c r="AV9037" s="61"/>
      <c r="AW9037" s="60"/>
    </row>
    <row r="9038" s="59" customFormat="1" customHeight="1" spans="1:49">
      <c r="A9038" s="60"/>
      <c r="B9038" s="60"/>
      <c r="C9038" s="60"/>
      <c r="D9038" s="60"/>
      <c r="H9038" s="61"/>
      <c r="I9038" s="61"/>
      <c r="J9038" s="61"/>
      <c r="K9038" s="61"/>
      <c r="L9038" s="61"/>
      <c r="M9038" s="61"/>
      <c r="N9038" s="61"/>
      <c r="O9038" s="61"/>
      <c r="P9038" s="61"/>
      <c r="Q9038" s="61"/>
      <c r="R9038" s="61"/>
      <c r="S9038" s="61"/>
      <c r="T9038" s="61"/>
      <c r="U9038" s="61"/>
      <c r="V9038" s="61"/>
      <c r="W9038" s="61"/>
      <c r="X9038" s="61"/>
      <c r="Y9038" s="61"/>
      <c r="Z9038" s="61"/>
      <c r="AA9038" s="61"/>
      <c r="AB9038" s="61"/>
      <c r="AC9038" s="61"/>
      <c r="AD9038" s="61"/>
      <c r="AE9038" s="61"/>
      <c r="AF9038" s="61"/>
      <c r="AG9038" s="61"/>
      <c r="AH9038" s="61"/>
      <c r="AI9038" s="61"/>
      <c r="AJ9038" s="61"/>
      <c r="AK9038" s="61"/>
      <c r="AL9038" s="61"/>
      <c r="AM9038" s="61"/>
      <c r="AN9038" s="61"/>
      <c r="AO9038" s="61"/>
      <c r="AP9038" s="62"/>
      <c r="AQ9038" s="61"/>
      <c r="AR9038" s="61"/>
      <c r="AS9038" s="61"/>
      <c r="AT9038" s="61"/>
      <c r="AU9038" s="61"/>
      <c r="AV9038" s="61"/>
      <c r="AW9038" s="60"/>
    </row>
    <row r="9039" s="59" customFormat="1" customHeight="1" spans="1:49">
      <c r="A9039" s="60"/>
      <c r="B9039" s="60"/>
      <c r="C9039" s="60"/>
      <c r="D9039" s="60"/>
      <c r="H9039" s="61"/>
      <c r="I9039" s="61"/>
      <c r="J9039" s="61"/>
      <c r="K9039" s="61"/>
      <c r="L9039" s="61"/>
      <c r="M9039" s="61"/>
      <c r="N9039" s="61"/>
      <c r="O9039" s="61"/>
      <c r="P9039" s="61"/>
      <c r="Q9039" s="61"/>
      <c r="R9039" s="61"/>
      <c r="S9039" s="61"/>
      <c r="T9039" s="61"/>
      <c r="U9039" s="61"/>
      <c r="V9039" s="61"/>
      <c r="W9039" s="61"/>
      <c r="X9039" s="61"/>
      <c r="Y9039" s="61"/>
      <c r="Z9039" s="61"/>
      <c r="AA9039" s="61"/>
      <c r="AB9039" s="61"/>
      <c r="AC9039" s="61"/>
      <c r="AD9039" s="61"/>
      <c r="AE9039" s="61"/>
      <c r="AF9039" s="61"/>
      <c r="AG9039" s="61"/>
      <c r="AH9039" s="61"/>
      <c r="AI9039" s="61"/>
      <c r="AJ9039" s="61"/>
      <c r="AK9039" s="61"/>
      <c r="AL9039" s="61"/>
      <c r="AM9039" s="61"/>
      <c r="AN9039" s="61"/>
      <c r="AO9039" s="61"/>
      <c r="AP9039" s="62"/>
      <c r="AQ9039" s="61"/>
      <c r="AR9039" s="61"/>
      <c r="AS9039" s="61"/>
      <c r="AT9039" s="61"/>
      <c r="AU9039" s="61"/>
      <c r="AV9039" s="61"/>
      <c r="AW9039" s="60"/>
    </row>
    <row r="9040" s="59" customFormat="1" customHeight="1" spans="1:49">
      <c r="A9040" s="60"/>
      <c r="B9040" s="60"/>
      <c r="C9040" s="60"/>
      <c r="D9040" s="60"/>
      <c r="H9040" s="61"/>
      <c r="I9040" s="61"/>
      <c r="J9040" s="61"/>
      <c r="K9040" s="61"/>
      <c r="L9040" s="61"/>
      <c r="M9040" s="61"/>
      <c r="N9040" s="61"/>
      <c r="O9040" s="61"/>
      <c r="P9040" s="61"/>
      <c r="Q9040" s="61"/>
      <c r="R9040" s="61"/>
      <c r="S9040" s="61"/>
      <c r="T9040" s="61"/>
      <c r="U9040" s="61"/>
      <c r="V9040" s="61"/>
      <c r="W9040" s="61"/>
      <c r="X9040" s="61"/>
      <c r="Y9040" s="61"/>
      <c r="Z9040" s="61"/>
      <c r="AA9040" s="61"/>
      <c r="AB9040" s="61"/>
      <c r="AC9040" s="61"/>
      <c r="AD9040" s="61"/>
      <c r="AE9040" s="61"/>
      <c r="AF9040" s="61"/>
      <c r="AG9040" s="61"/>
      <c r="AH9040" s="61"/>
      <c r="AI9040" s="61"/>
      <c r="AJ9040" s="61"/>
      <c r="AK9040" s="61"/>
      <c r="AL9040" s="61"/>
      <c r="AM9040" s="61"/>
      <c r="AN9040" s="61"/>
      <c r="AO9040" s="61"/>
      <c r="AP9040" s="62"/>
      <c r="AQ9040" s="61"/>
      <c r="AR9040" s="61"/>
      <c r="AS9040" s="61"/>
      <c r="AT9040" s="61"/>
      <c r="AU9040" s="61"/>
      <c r="AV9040" s="61"/>
      <c r="AW9040" s="60"/>
    </row>
    <row r="9041" s="59" customFormat="1" customHeight="1" spans="1:49">
      <c r="A9041" s="60"/>
      <c r="B9041" s="60"/>
      <c r="C9041" s="60"/>
      <c r="D9041" s="60"/>
      <c r="H9041" s="61"/>
      <c r="I9041" s="61"/>
      <c r="J9041" s="61"/>
      <c r="K9041" s="61"/>
      <c r="L9041" s="61"/>
      <c r="M9041" s="61"/>
      <c r="N9041" s="61"/>
      <c r="O9041" s="61"/>
      <c r="P9041" s="61"/>
      <c r="Q9041" s="61"/>
      <c r="R9041" s="61"/>
      <c r="S9041" s="61"/>
      <c r="T9041" s="61"/>
      <c r="U9041" s="61"/>
      <c r="V9041" s="61"/>
      <c r="W9041" s="61"/>
      <c r="X9041" s="61"/>
      <c r="Y9041" s="61"/>
      <c r="Z9041" s="61"/>
      <c r="AA9041" s="61"/>
      <c r="AB9041" s="61"/>
      <c r="AC9041" s="61"/>
      <c r="AD9041" s="61"/>
      <c r="AE9041" s="61"/>
      <c r="AF9041" s="61"/>
      <c r="AG9041" s="61"/>
      <c r="AH9041" s="61"/>
      <c r="AI9041" s="61"/>
      <c r="AJ9041" s="61"/>
      <c r="AK9041" s="61"/>
      <c r="AL9041" s="61"/>
      <c r="AM9041" s="61"/>
      <c r="AN9041" s="61"/>
      <c r="AO9041" s="61"/>
      <c r="AP9041" s="62"/>
      <c r="AQ9041" s="61"/>
      <c r="AR9041" s="61"/>
      <c r="AS9041" s="61"/>
      <c r="AT9041" s="61"/>
      <c r="AU9041" s="61"/>
      <c r="AV9041" s="61"/>
      <c r="AW9041" s="60"/>
    </row>
    <row r="9042" s="59" customFormat="1" customHeight="1" spans="1:49">
      <c r="A9042" s="60"/>
      <c r="B9042" s="60"/>
      <c r="C9042" s="60"/>
      <c r="D9042" s="60"/>
      <c r="H9042" s="61"/>
      <c r="I9042" s="61"/>
      <c r="J9042" s="61"/>
      <c r="K9042" s="61"/>
      <c r="L9042" s="61"/>
      <c r="M9042" s="61"/>
      <c r="N9042" s="61"/>
      <c r="O9042" s="61"/>
      <c r="P9042" s="61"/>
      <c r="Q9042" s="61"/>
      <c r="R9042" s="61"/>
      <c r="S9042" s="61"/>
      <c r="T9042" s="61"/>
      <c r="U9042" s="61"/>
      <c r="V9042" s="61"/>
      <c r="W9042" s="61"/>
      <c r="X9042" s="61"/>
      <c r="Y9042" s="61"/>
      <c r="Z9042" s="61"/>
      <c r="AA9042" s="61"/>
      <c r="AB9042" s="61"/>
      <c r="AC9042" s="61"/>
      <c r="AD9042" s="61"/>
      <c r="AE9042" s="61"/>
      <c r="AF9042" s="61"/>
      <c r="AG9042" s="61"/>
      <c r="AH9042" s="61"/>
      <c r="AI9042" s="61"/>
      <c r="AJ9042" s="61"/>
      <c r="AK9042" s="61"/>
      <c r="AL9042" s="61"/>
      <c r="AM9042" s="61"/>
      <c r="AN9042" s="61"/>
      <c r="AO9042" s="61"/>
      <c r="AP9042" s="62"/>
      <c r="AQ9042" s="61"/>
      <c r="AR9042" s="61"/>
      <c r="AS9042" s="61"/>
      <c r="AT9042" s="61"/>
      <c r="AU9042" s="61"/>
      <c r="AV9042" s="61"/>
      <c r="AW9042" s="60"/>
    </row>
    <row r="9043" s="59" customFormat="1" customHeight="1" spans="1:49">
      <c r="A9043" s="60"/>
      <c r="B9043" s="60"/>
      <c r="C9043" s="60"/>
      <c r="D9043" s="60"/>
      <c r="H9043" s="61"/>
      <c r="I9043" s="61"/>
      <c r="J9043" s="61"/>
      <c r="K9043" s="61"/>
      <c r="L9043" s="61"/>
      <c r="M9043" s="61"/>
      <c r="N9043" s="61"/>
      <c r="O9043" s="61"/>
      <c r="P9043" s="61"/>
      <c r="Q9043" s="61"/>
      <c r="R9043" s="61"/>
      <c r="S9043" s="61"/>
      <c r="T9043" s="61"/>
      <c r="U9043" s="61"/>
      <c r="V9043" s="61"/>
      <c r="W9043" s="61"/>
      <c r="X9043" s="61"/>
      <c r="Y9043" s="61"/>
      <c r="Z9043" s="61"/>
      <c r="AA9043" s="61"/>
      <c r="AB9043" s="61"/>
      <c r="AC9043" s="61"/>
      <c r="AD9043" s="61"/>
      <c r="AE9043" s="61"/>
      <c r="AF9043" s="61"/>
      <c r="AG9043" s="61"/>
      <c r="AH9043" s="61"/>
      <c r="AI9043" s="61"/>
      <c r="AJ9043" s="61"/>
      <c r="AK9043" s="61"/>
      <c r="AL9043" s="61"/>
      <c r="AM9043" s="61"/>
      <c r="AN9043" s="61"/>
      <c r="AO9043" s="61"/>
      <c r="AP9043" s="62"/>
      <c r="AQ9043" s="61"/>
      <c r="AR9043" s="61"/>
      <c r="AS9043" s="61"/>
      <c r="AT9043" s="61"/>
      <c r="AU9043" s="61"/>
      <c r="AV9043" s="61"/>
      <c r="AW9043" s="60"/>
    </row>
    <row r="9044" s="59" customFormat="1" customHeight="1" spans="1:49">
      <c r="A9044" s="60"/>
      <c r="B9044" s="60"/>
      <c r="C9044" s="60"/>
      <c r="D9044" s="60"/>
      <c r="H9044" s="61"/>
      <c r="I9044" s="61"/>
      <c r="J9044" s="61"/>
      <c r="K9044" s="61"/>
      <c r="L9044" s="61"/>
      <c r="M9044" s="61"/>
      <c r="N9044" s="61"/>
      <c r="O9044" s="61"/>
      <c r="P9044" s="61"/>
      <c r="Q9044" s="61"/>
      <c r="R9044" s="61"/>
      <c r="S9044" s="61"/>
      <c r="T9044" s="61"/>
      <c r="U9044" s="61"/>
      <c r="V9044" s="61"/>
      <c r="W9044" s="61"/>
      <c r="X9044" s="61"/>
      <c r="Y9044" s="61"/>
      <c r="Z9044" s="61"/>
      <c r="AA9044" s="61"/>
      <c r="AB9044" s="61"/>
      <c r="AC9044" s="61"/>
      <c r="AD9044" s="61"/>
      <c r="AE9044" s="61"/>
      <c r="AF9044" s="61"/>
      <c r="AG9044" s="61"/>
      <c r="AH9044" s="61"/>
      <c r="AI9044" s="61"/>
      <c r="AJ9044" s="61"/>
      <c r="AK9044" s="61"/>
      <c r="AL9044" s="61"/>
      <c r="AM9044" s="61"/>
      <c r="AN9044" s="61"/>
      <c r="AO9044" s="61"/>
      <c r="AP9044" s="62"/>
      <c r="AQ9044" s="61"/>
      <c r="AR9044" s="61"/>
      <c r="AS9044" s="61"/>
      <c r="AT9044" s="61"/>
      <c r="AU9044" s="61"/>
      <c r="AV9044" s="61"/>
      <c r="AW9044" s="60"/>
    </row>
    <row r="9045" s="59" customFormat="1" customHeight="1" spans="1:49">
      <c r="A9045" s="60"/>
      <c r="B9045" s="60"/>
      <c r="C9045" s="60"/>
      <c r="D9045" s="60"/>
      <c r="H9045" s="61"/>
      <c r="I9045" s="61"/>
      <c r="J9045" s="61"/>
      <c r="K9045" s="61"/>
      <c r="L9045" s="61"/>
      <c r="M9045" s="61"/>
      <c r="N9045" s="61"/>
      <c r="O9045" s="61"/>
      <c r="P9045" s="61"/>
      <c r="Q9045" s="61"/>
      <c r="R9045" s="61"/>
      <c r="S9045" s="61"/>
      <c r="T9045" s="61"/>
      <c r="U9045" s="61"/>
      <c r="V9045" s="61"/>
      <c r="W9045" s="61"/>
      <c r="X9045" s="61"/>
      <c r="Y9045" s="61"/>
      <c r="Z9045" s="61"/>
      <c r="AA9045" s="61"/>
      <c r="AB9045" s="61"/>
      <c r="AC9045" s="61"/>
      <c r="AD9045" s="61"/>
      <c r="AE9045" s="61"/>
      <c r="AF9045" s="61"/>
      <c r="AG9045" s="61"/>
      <c r="AH9045" s="61"/>
      <c r="AI9045" s="61"/>
      <c r="AJ9045" s="61"/>
      <c r="AK9045" s="61"/>
      <c r="AL9045" s="61"/>
      <c r="AM9045" s="61"/>
      <c r="AN9045" s="61"/>
      <c r="AO9045" s="61"/>
      <c r="AP9045" s="62"/>
      <c r="AQ9045" s="61"/>
      <c r="AR9045" s="61"/>
      <c r="AS9045" s="61"/>
      <c r="AT9045" s="61"/>
      <c r="AU9045" s="61"/>
      <c r="AV9045" s="61"/>
      <c r="AW9045" s="60"/>
    </row>
    <row r="9046" s="59" customFormat="1" customHeight="1" spans="1:49">
      <c r="A9046" s="60"/>
      <c r="B9046" s="60"/>
      <c r="C9046" s="60"/>
      <c r="D9046" s="60"/>
      <c r="H9046" s="61"/>
      <c r="I9046" s="61"/>
      <c r="J9046" s="61"/>
      <c r="K9046" s="61"/>
      <c r="L9046" s="61"/>
      <c r="M9046" s="61"/>
      <c r="N9046" s="61"/>
      <c r="O9046" s="61"/>
      <c r="P9046" s="61"/>
      <c r="Q9046" s="61"/>
      <c r="R9046" s="61"/>
      <c r="S9046" s="61"/>
      <c r="T9046" s="61"/>
      <c r="U9046" s="61"/>
      <c r="V9046" s="61"/>
      <c r="W9046" s="61"/>
      <c r="X9046" s="61"/>
      <c r="Y9046" s="61"/>
      <c r="Z9046" s="61"/>
      <c r="AA9046" s="61"/>
      <c r="AB9046" s="61"/>
      <c r="AC9046" s="61"/>
      <c r="AD9046" s="61"/>
      <c r="AE9046" s="61"/>
      <c r="AF9046" s="61"/>
      <c r="AG9046" s="61"/>
      <c r="AH9046" s="61"/>
      <c r="AI9046" s="61"/>
      <c r="AJ9046" s="61"/>
      <c r="AK9046" s="61"/>
      <c r="AL9046" s="61"/>
      <c r="AM9046" s="61"/>
      <c r="AN9046" s="61"/>
      <c r="AO9046" s="61"/>
      <c r="AP9046" s="62"/>
      <c r="AQ9046" s="61"/>
      <c r="AR9046" s="61"/>
      <c r="AS9046" s="61"/>
      <c r="AT9046" s="61"/>
      <c r="AU9046" s="61"/>
      <c r="AV9046" s="61"/>
      <c r="AW9046" s="60"/>
    </row>
    <row r="9047" s="59" customFormat="1" customHeight="1" spans="1:49">
      <c r="A9047" s="60"/>
      <c r="B9047" s="60"/>
      <c r="C9047" s="60"/>
      <c r="D9047" s="60"/>
      <c r="H9047" s="61"/>
      <c r="I9047" s="61"/>
      <c r="J9047" s="61"/>
      <c r="K9047" s="61"/>
      <c r="L9047" s="61"/>
      <c r="M9047" s="61"/>
      <c r="N9047" s="61"/>
      <c r="O9047" s="61"/>
      <c r="P9047" s="61"/>
      <c r="Q9047" s="61"/>
      <c r="R9047" s="61"/>
      <c r="S9047" s="61"/>
      <c r="T9047" s="61"/>
      <c r="U9047" s="61"/>
      <c r="V9047" s="61"/>
      <c r="W9047" s="61"/>
      <c r="X9047" s="61"/>
      <c r="Y9047" s="61"/>
      <c r="Z9047" s="61"/>
      <c r="AA9047" s="61"/>
      <c r="AB9047" s="61"/>
      <c r="AC9047" s="61"/>
      <c r="AD9047" s="61"/>
      <c r="AE9047" s="61"/>
      <c r="AF9047" s="61"/>
      <c r="AG9047" s="61"/>
      <c r="AH9047" s="61"/>
      <c r="AI9047" s="61"/>
      <c r="AJ9047" s="61"/>
      <c r="AK9047" s="61"/>
      <c r="AL9047" s="61"/>
      <c r="AM9047" s="61"/>
      <c r="AN9047" s="61"/>
      <c r="AO9047" s="61"/>
      <c r="AP9047" s="62"/>
      <c r="AQ9047" s="61"/>
      <c r="AR9047" s="61"/>
      <c r="AS9047" s="61"/>
      <c r="AT9047" s="61"/>
      <c r="AU9047" s="61"/>
      <c r="AV9047" s="61"/>
      <c r="AW9047" s="60"/>
    </row>
    <row r="9048" s="59" customFormat="1" customHeight="1" spans="1:49">
      <c r="A9048" s="60"/>
      <c r="B9048" s="60"/>
      <c r="C9048" s="60"/>
      <c r="D9048" s="60"/>
      <c r="H9048" s="61"/>
      <c r="I9048" s="61"/>
      <c r="J9048" s="61"/>
      <c r="K9048" s="61"/>
      <c r="L9048" s="61"/>
      <c r="M9048" s="61"/>
      <c r="N9048" s="61"/>
      <c r="O9048" s="61"/>
      <c r="P9048" s="61"/>
      <c r="Q9048" s="61"/>
      <c r="R9048" s="61"/>
      <c r="S9048" s="61"/>
      <c r="T9048" s="61"/>
      <c r="U9048" s="61"/>
      <c r="V9048" s="61"/>
      <c r="W9048" s="61"/>
      <c r="X9048" s="61"/>
      <c r="Y9048" s="61"/>
      <c r="Z9048" s="61"/>
      <c r="AA9048" s="61"/>
      <c r="AB9048" s="61"/>
      <c r="AC9048" s="61"/>
      <c r="AD9048" s="61"/>
      <c r="AE9048" s="61"/>
      <c r="AF9048" s="61"/>
      <c r="AG9048" s="61"/>
      <c r="AH9048" s="61"/>
      <c r="AI9048" s="61"/>
      <c r="AJ9048" s="61"/>
      <c r="AK9048" s="61"/>
      <c r="AL9048" s="61"/>
      <c r="AM9048" s="61"/>
      <c r="AN9048" s="61"/>
      <c r="AO9048" s="61"/>
      <c r="AP9048" s="62"/>
      <c r="AQ9048" s="61"/>
      <c r="AR9048" s="61"/>
      <c r="AS9048" s="61"/>
      <c r="AT9048" s="61"/>
      <c r="AU9048" s="61"/>
      <c r="AV9048" s="61"/>
      <c r="AW9048" s="60"/>
    </row>
    <row r="9049" s="59" customFormat="1" customHeight="1" spans="1:49">
      <c r="A9049" s="60"/>
      <c r="B9049" s="60"/>
      <c r="C9049" s="60"/>
      <c r="D9049" s="60"/>
      <c r="H9049" s="61"/>
      <c r="I9049" s="61"/>
      <c r="J9049" s="61"/>
      <c r="K9049" s="61"/>
      <c r="L9049" s="61"/>
      <c r="M9049" s="61"/>
      <c r="N9049" s="61"/>
      <c r="O9049" s="61"/>
      <c r="P9049" s="61"/>
      <c r="Q9049" s="61"/>
      <c r="R9049" s="61"/>
      <c r="S9049" s="61"/>
      <c r="T9049" s="61"/>
      <c r="U9049" s="61"/>
      <c r="V9049" s="61"/>
      <c r="W9049" s="61"/>
      <c r="X9049" s="61"/>
      <c r="Y9049" s="61"/>
      <c r="Z9049" s="61"/>
      <c r="AA9049" s="61"/>
      <c r="AB9049" s="61"/>
      <c r="AC9049" s="61"/>
      <c r="AD9049" s="61"/>
      <c r="AE9049" s="61"/>
      <c r="AF9049" s="61"/>
      <c r="AG9049" s="61"/>
      <c r="AH9049" s="61"/>
      <c r="AI9049" s="61"/>
      <c r="AJ9049" s="61"/>
      <c r="AK9049" s="61"/>
      <c r="AL9049" s="61"/>
      <c r="AM9049" s="61"/>
      <c r="AN9049" s="61"/>
      <c r="AO9049" s="61"/>
      <c r="AP9049" s="62"/>
      <c r="AQ9049" s="61"/>
      <c r="AR9049" s="61"/>
      <c r="AS9049" s="61"/>
      <c r="AT9049" s="61"/>
      <c r="AU9049" s="61"/>
      <c r="AV9049" s="61"/>
      <c r="AW9049" s="60"/>
    </row>
    <row r="9050" s="59" customFormat="1" customHeight="1" spans="1:49">
      <c r="A9050" s="60"/>
      <c r="B9050" s="60"/>
      <c r="C9050" s="60"/>
      <c r="D9050" s="60"/>
      <c r="H9050" s="61"/>
      <c r="I9050" s="61"/>
      <c r="J9050" s="61"/>
      <c r="K9050" s="61"/>
      <c r="L9050" s="61"/>
      <c r="M9050" s="61"/>
      <c r="N9050" s="61"/>
      <c r="O9050" s="61"/>
      <c r="P9050" s="61"/>
      <c r="Q9050" s="61"/>
      <c r="R9050" s="61"/>
      <c r="S9050" s="61"/>
      <c r="T9050" s="61"/>
      <c r="U9050" s="61"/>
      <c r="V9050" s="61"/>
      <c r="W9050" s="61"/>
      <c r="X9050" s="61"/>
      <c r="Y9050" s="61"/>
      <c r="Z9050" s="61"/>
      <c r="AA9050" s="61"/>
      <c r="AB9050" s="61"/>
      <c r="AC9050" s="61"/>
      <c r="AD9050" s="61"/>
      <c r="AE9050" s="61"/>
      <c r="AF9050" s="61"/>
      <c r="AG9050" s="61"/>
      <c r="AH9050" s="61"/>
      <c r="AI9050" s="61"/>
      <c r="AJ9050" s="61"/>
      <c r="AK9050" s="61"/>
      <c r="AL9050" s="61"/>
      <c r="AM9050" s="61"/>
      <c r="AN9050" s="61"/>
      <c r="AO9050" s="61"/>
      <c r="AP9050" s="62"/>
      <c r="AQ9050" s="61"/>
      <c r="AR9050" s="61"/>
      <c r="AS9050" s="61"/>
      <c r="AT9050" s="61"/>
      <c r="AU9050" s="61"/>
      <c r="AV9050" s="61"/>
      <c r="AW9050" s="60"/>
    </row>
    <row r="9051" s="59" customFormat="1" customHeight="1" spans="1:49">
      <c r="A9051" s="60"/>
      <c r="B9051" s="60"/>
      <c r="C9051" s="60"/>
      <c r="D9051" s="60"/>
      <c r="H9051" s="61"/>
      <c r="I9051" s="61"/>
      <c r="J9051" s="61"/>
      <c r="K9051" s="61"/>
      <c r="L9051" s="61"/>
      <c r="M9051" s="61"/>
      <c r="N9051" s="61"/>
      <c r="O9051" s="61"/>
      <c r="P9051" s="61"/>
      <c r="Q9051" s="61"/>
      <c r="R9051" s="61"/>
      <c r="S9051" s="61"/>
      <c r="T9051" s="61"/>
      <c r="U9051" s="61"/>
      <c r="V9051" s="61"/>
      <c r="W9051" s="61"/>
      <c r="X9051" s="61"/>
      <c r="Y9051" s="61"/>
      <c r="Z9051" s="61"/>
      <c r="AA9051" s="61"/>
      <c r="AB9051" s="61"/>
      <c r="AC9051" s="61"/>
      <c r="AD9051" s="61"/>
      <c r="AE9051" s="61"/>
      <c r="AF9051" s="61"/>
      <c r="AG9051" s="61"/>
      <c r="AH9051" s="61"/>
      <c r="AI9051" s="61"/>
      <c r="AJ9051" s="61"/>
      <c r="AK9051" s="61"/>
      <c r="AL9051" s="61"/>
      <c r="AM9051" s="61"/>
      <c r="AN9051" s="61"/>
      <c r="AO9051" s="61"/>
      <c r="AP9051" s="62"/>
      <c r="AQ9051" s="61"/>
      <c r="AR9051" s="61"/>
      <c r="AS9051" s="61"/>
      <c r="AT9051" s="61"/>
      <c r="AU9051" s="61"/>
      <c r="AV9051" s="61"/>
      <c r="AW9051" s="60"/>
    </row>
    <row r="9052" s="59" customFormat="1" customHeight="1" spans="1:49">
      <c r="A9052" s="60"/>
      <c r="B9052" s="60"/>
      <c r="C9052" s="60"/>
      <c r="D9052" s="60"/>
      <c r="H9052" s="61"/>
      <c r="I9052" s="61"/>
      <c r="J9052" s="61"/>
      <c r="K9052" s="61"/>
      <c r="L9052" s="61"/>
      <c r="M9052" s="61"/>
      <c r="N9052" s="61"/>
      <c r="O9052" s="61"/>
      <c r="P9052" s="61"/>
      <c r="Q9052" s="61"/>
      <c r="R9052" s="61"/>
      <c r="S9052" s="61"/>
      <c r="T9052" s="61"/>
      <c r="U9052" s="61"/>
      <c r="V9052" s="61"/>
      <c r="W9052" s="61"/>
      <c r="X9052" s="61"/>
      <c r="Y9052" s="61"/>
      <c r="Z9052" s="61"/>
      <c r="AA9052" s="61"/>
      <c r="AB9052" s="61"/>
      <c r="AC9052" s="61"/>
      <c r="AD9052" s="61"/>
      <c r="AE9052" s="61"/>
      <c r="AF9052" s="61"/>
      <c r="AG9052" s="61"/>
      <c r="AH9052" s="61"/>
      <c r="AI9052" s="61"/>
      <c r="AJ9052" s="61"/>
      <c r="AK9052" s="61"/>
      <c r="AL9052" s="61"/>
      <c r="AM9052" s="61"/>
      <c r="AN9052" s="61"/>
      <c r="AO9052" s="61"/>
      <c r="AP9052" s="62"/>
      <c r="AQ9052" s="61"/>
      <c r="AR9052" s="61"/>
      <c r="AS9052" s="61"/>
      <c r="AT9052" s="61"/>
      <c r="AU9052" s="61"/>
      <c r="AV9052" s="61"/>
      <c r="AW9052" s="60"/>
    </row>
    <row r="9053" s="59" customFormat="1" customHeight="1" spans="1:49">
      <c r="A9053" s="60"/>
      <c r="B9053" s="60"/>
      <c r="C9053" s="60"/>
      <c r="D9053" s="60"/>
      <c r="H9053" s="61"/>
      <c r="I9053" s="61"/>
      <c r="J9053" s="61"/>
      <c r="K9053" s="61"/>
      <c r="L9053" s="61"/>
      <c r="M9053" s="61"/>
      <c r="N9053" s="61"/>
      <c r="O9053" s="61"/>
      <c r="P9053" s="61"/>
      <c r="Q9053" s="61"/>
      <c r="R9053" s="61"/>
      <c r="S9053" s="61"/>
      <c r="T9053" s="61"/>
      <c r="U9053" s="61"/>
      <c r="V9053" s="61"/>
      <c r="W9053" s="61"/>
      <c r="X9053" s="61"/>
      <c r="Y9053" s="61"/>
      <c r="Z9053" s="61"/>
      <c r="AA9053" s="61"/>
      <c r="AB9053" s="61"/>
      <c r="AC9053" s="61"/>
      <c r="AD9053" s="61"/>
      <c r="AE9053" s="61"/>
      <c r="AF9053" s="61"/>
      <c r="AG9053" s="61"/>
      <c r="AH9053" s="61"/>
      <c r="AI9053" s="61"/>
      <c r="AJ9053" s="61"/>
      <c r="AK9053" s="61"/>
      <c r="AL9053" s="61"/>
      <c r="AM9053" s="61"/>
      <c r="AN9053" s="61"/>
      <c r="AO9053" s="61"/>
      <c r="AP9053" s="62"/>
      <c r="AQ9053" s="61"/>
      <c r="AR9053" s="61"/>
      <c r="AS9053" s="61"/>
      <c r="AT9053" s="61"/>
      <c r="AU9053" s="61"/>
      <c r="AV9053" s="61"/>
      <c r="AW9053" s="60"/>
    </row>
    <row r="9054" s="59" customFormat="1" customHeight="1" spans="1:49">
      <c r="A9054" s="60"/>
      <c r="B9054" s="60"/>
      <c r="C9054" s="60"/>
      <c r="D9054" s="60"/>
      <c r="H9054" s="61"/>
      <c r="I9054" s="61"/>
      <c r="J9054" s="61"/>
      <c r="K9054" s="61"/>
      <c r="L9054" s="61"/>
      <c r="M9054" s="61"/>
      <c r="N9054" s="61"/>
      <c r="O9054" s="61"/>
      <c r="P9054" s="61"/>
      <c r="Q9054" s="61"/>
      <c r="R9054" s="61"/>
      <c r="S9054" s="61"/>
      <c r="T9054" s="61"/>
      <c r="U9054" s="61"/>
      <c r="V9054" s="61"/>
      <c r="W9054" s="61"/>
      <c r="X9054" s="61"/>
      <c r="Y9054" s="61"/>
      <c r="Z9054" s="61"/>
      <c r="AA9054" s="61"/>
      <c r="AB9054" s="61"/>
      <c r="AC9054" s="61"/>
      <c r="AD9054" s="61"/>
      <c r="AE9054" s="61"/>
      <c r="AF9054" s="61"/>
      <c r="AG9054" s="61"/>
      <c r="AH9054" s="61"/>
      <c r="AI9054" s="61"/>
      <c r="AJ9054" s="61"/>
      <c r="AK9054" s="61"/>
      <c r="AL9054" s="61"/>
      <c r="AM9054" s="61"/>
      <c r="AN9054" s="61"/>
      <c r="AO9054" s="61"/>
      <c r="AP9054" s="62"/>
      <c r="AQ9054" s="61"/>
      <c r="AR9054" s="61"/>
      <c r="AS9054" s="61"/>
      <c r="AT9054" s="61"/>
      <c r="AU9054" s="61"/>
      <c r="AV9054" s="61"/>
      <c r="AW9054" s="60"/>
    </row>
    <row r="9055" s="59" customFormat="1" customHeight="1" spans="1:49">
      <c r="A9055" s="60"/>
      <c r="B9055" s="60"/>
      <c r="C9055" s="60"/>
      <c r="D9055" s="60"/>
      <c r="H9055" s="61"/>
      <c r="I9055" s="61"/>
      <c r="J9055" s="61"/>
      <c r="K9055" s="61"/>
      <c r="L9055" s="61"/>
      <c r="M9055" s="61"/>
      <c r="N9055" s="61"/>
      <c r="O9055" s="61"/>
      <c r="P9055" s="61"/>
      <c r="Q9055" s="61"/>
      <c r="R9055" s="61"/>
      <c r="S9055" s="61"/>
      <c r="T9055" s="61"/>
      <c r="U9055" s="61"/>
      <c r="V9055" s="61"/>
      <c r="W9055" s="61"/>
      <c r="X9055" s="61"/>
      <c r="Y9055" s="61"/>
      <c r="Z9055" s="61"/>
      <c r="AA9055" s="61"/>
      <c r="AB9055" s="61"/>
      <c r="AC9055" s="61"/>
      <c r="AD9055" s="61"/>
      <c r="AE9055" s="61"/>
      <c r="AF9055" s="61"/>
      <c r="AG9055" s="61"/>
      <c r="AH9055" s="61"/>
      <c r="AI9055" s="61"/>
      <c r="AJ9055" s="61"/>
      <c r="AK9055" s="61"/>
      <c r="AL9055" s="61"/>
      <c r="AM9055" s="61"/>
      <c r="AN9055" s="61"/>
      <c r="AO9055" s="61"/>
      <c r="AP9055" s="62"/>
      <c r="AQ9055" s="61"/>
      <c r="AR9055" s="61"/>
      <c r="AS9055" s="61"/>
      <c r="AT9055" s="61"/>
      <c r="AU9055" s="61"/>
      <c r="AV9055" s="61"/>
      <c r="AW9055" s="60"/>
    </row>
    <row r="9056" s="59" customFormat="1" customHeight="1" spans="1:49">
      <c r="A9056" s="60"/>
      <c r="B9056" s="60"/>
      <c r="C9056" s="60"/>
      <c r="D9056" s="60"/>
      <c r="H9056" s="61"/>
      <c r="I9056" s="61"/>
      <c r="J9056" s="61"/>
      <c r="K9056" s="61"/>
      <c r="L9056" s="61"/>
      <c r="M9056" s="61"/>
      <c r="N9056" s="61"/>
      <c r="O9056" s="61"/>
      <c r="P9056" s="61"/>
      <c r="Q9056" s="61"/>
      <c r="R9056" s="61"/>
      <c r="S9056" s="61"/>
      <c r="T9056" s="61"/>
      <c r="U9056" s="61"/>
      <c r="V9056" s="61"/>
      <c r="W9056" s="61"/>
      <c r="X9056" s="61"/>
      <c r="Y9056" s="61"/>
      <c r="Z9056" s="61"/>
      <c r="AA9056" s="61"/>
      <c r="AB9056" s="61"/>
      <c r="AC9056" s="61"/>
      <c r="AD9056" s="61"/>
      <c r="AE9056" s="61"/>
      <c r="AF9056" s="61"/>
      <c r="AG9056" s="61"/>
      <c r="AH9056" s="61"/>
      <c r="AI9056" s="61"/>
      <c r="AJ9056" s="61"/>
      <c r="AK9056" s="61"/>
      <c r="AL9056" s="61"/>
      <c r="AM9056" s="61"/>
      <c r="AN9056" s="61"/>
      <c r="AO9056" s="61"/>
      <c r="AP9056" s="62"/>
      <c r="AQ9056" s="61"/>
      <c r="AR9056" s="61"/>
      <c r="AS9056" s="61"/>
      <c r="AT9056" s="61"/>
      <c r="AU9056" s="61"/>
      <c r="AV9056" s="61"/>
      <c r="AW9056" s="60"/>
    </row>
    <row r="9057" s="59" customFormat="1" customHeight="1" spans="1:49">
      <c r="A9057" s="60"/>
      <c r="B9057" s="60"/>
      <c r="C9057" s="60"/>
      <c r="D9057" s="60"/>
      <c r="H9057" s="61"/>
      <c r="I9057" s="61"/>
      <c r="J9057" s="61"/>
      <c r="K9057" s="61"/>
      <c r="L9057" s="61"/>
      <c r="M9057" s="61"/>
      <c r="N9057" s="61"/>
      <c r="O9057" s="61"/>
      <c r="P9057" s="61"/>
      <c r="Q9057" s="61"/>
      <c r="R9057" s="61"/>
      <c r="S9057" s="61"/>
      <c r="T9057" s="61"/>
      <c r="U9057" s="61"/>
      <c r="V9057" s="61"/>
      <c r="W9057" s="61"/>
      <c r="X9057" s="61"/>
      <c r="Y9057" s="61"/>
      <c r="Z9057" s="61"/>
      <c r="AA9057" s="61"/>
      <c r="AB9057" s="61"/>
      <c r="AC9057" s="61"/>
      <c r="AD9057" s="61"/>
      <c r="AE9057" s="61"/>
      <c r="AF9057" s="61"/>
      <c r="AG9057" s="61"/>
      <c r="AH9057" s="61"/>
      <c r="AI9057" s="61"/>
      <c r="AJ9057" s="61"/>
      <c r="AK9057" s="61"/>
      <c r="AL9057" s="61"/>
      <c r="AM9057" s="61"/>
      <c r="AN9057" s="61"/>
      <c r="AO9057" s="61"/>
      <c r="AP9057" s="62"/>
      <c r="AQ9057" s="61"/>
      <c r="AR9057" s="61"/>
      <c r="AS9057" s="61"/>
      <c r="AT9057" s="61"/>
      <c r="AU9057" s="61"/>
      <c r="AV9057" s="61"/>
      <c r="AW9057" s="60"/>
    </row>
    <row r="9058" s="59" customFormat="1" customHeight="1" spans="1:49">
      <c r="A9058" s="60"/>
      <c r="B9058" s="60"/>
      <c r="C9058" s="60"/>
      <c r="D9058" s="60"/>
      <c r="H9058" s="61"/>
      <c r="I9058" s="61"/>
      <c r="J9058" s="61"/>
      <c r="K9058" s="61"/>
      <c r="L9058" s="61"/>
      <c r="M9058" s="61"/>
      <c r="N9058" s="61"/>
      <c r="O9058" s="61"/>
      <c r="P9058" s="61"/>
      <c r="Q9058" s="61"/>
      <c r="R9058" s="61"/>
      <c r="S9058" s="61"/>
      <c r="T9058" s="61"/>
      <c r="U9058" s="61"/>
      <c r="V9058" s="61"/>
      <c r="W9058" s="61"/>
      <c r="X9058" s="61"/>
      <c r="Y9058" s="61"/>
      <c r="Z9058" s="61"/>
      <c r="AA9058" s="61"/>
      <c r="AB9058" s="61"/>
      <c r="AC9058" s="61"/>
      <c r="AD9058" s="61"/>
      <c r="AE9058" s="61"/>
      <c r="AF9058" s="61"/>
      <c r="AG9058" s="61"/>
      <c r="AH9058" s="61"/>
      <c r="AI9058" s="61"/>
      <c r="AJ9058" s="61"/>
      <c r="AK9058" s="61"/>
      <c r="AL9058" s="61"/>
      <c r="AM9058" s="61"/>
      <c r="AN9058" s="61"/>
      <c r="AO9058" s="61"/>
      <c r="AP9058" s="62"/>
      <c r="AQ9058" s="61"/>
      <c r="AR9058" s="61"/>
      <c r="AS9058" s="61"/>
      <c r="AT9058" s="61"/>
      <c r="AU9058" s="61"/>
      <c r="AV9058" s="61"/>
      <c r="AW9058" s="60"/>
    </row>
    <row r="9059" s="59" customFormat="1" customHeight="1" spans="1:49">
      <c r="A9059" s="60"/>
      <c r="B9059" s="60"/>
      <c r="C9059" s="60"/>
      <c r="D9059" s="60"/>
      <c r="H9059" s="61"/>
      <c r="I9059" s="61"/>
      <c r="J9059" s="61"/>
      <c r="K9059" s="61"/>
      <c r="L9059" s="61"/>
      <c r="M9059" s="61"/>
      <c r="N9059" s="61"/>
      <c r="O9059" s="61"/>
      <c r="P9059" s="61"/>
      <c r="Q9059" s="61"/>
      <c r="R9059" s="61"/>
      <c r="S9059" s="61"/>
      <c r="T9059" s="61"/>
      <c r="U9059" s="61"/>
      <c r="V9059" s="61"/>
      <c r="W9059" s="61"/>
      <c r="X9059" s="61"/>
      <c r="Y9059" s="61"/>
      <c r="Z9059" s="61"/>
      <c r="AA9059" s="61"/>
      <c r="AB9059" s="61"/>
      <c r="AC9059" s="61"/>
      <c r="AD9059" s="61"/>
      <c r="AE9059" s="61"/>
      <c r="AF9059" s="61"/>
      <c r="AG9059" s="61"/>
      <c r="AH9059" s="61"/>
      <c r="AI9059" s="61"/>
      <c r="AJ9059" s="61"/>
      <c r="AK9059" s="61"/>
      <c r="AL9059" s="61"/>
      <c r="AM9059" s="61"/>
      <c r="AN9059" s="61"/>
      <c r="AO9059" s="61"/>
      <c r="AP9059" s="62"/>
      <c r="AQ9059" s="61"/>
      <c r="AR9059" s="61"/>
      <c r="AS9059" s="61"/>
      <c r="AT9059" s="61"/>
      <c r="AU9059" s="61"/>
      <c r="AV9059" s="61"/>
      <c r="AW9059" s="60"/>
    </row>
    <row r="9060" s="59" customFormat="1" customHeight="1" spans="1:49">
      <c r="A9060" s="60"/>
      <c r="B9060" s="60"/>
      <c r="C9060" s="60"/>
      <c r="D9060" s="60"/>
      <c r="H9060" s="61"/>
      <c r="I9060" s="61"/>
      <c r="J9060" s="61"/>
      <c r="K9060" s="61"/>
      <c r="L9060" s="61"/>
      <c r="M9060" s="61"/>
      <c r="N9060" s="61"/>
      <c r="O9060" s="61"/>
      <c r="P9060" s="61"/>
      <c r="Q9060" s="61"/>
      <c r="R9060" s="61"/>
      <c r="S9060" s="61"/>
      <c r="T9060" s="61"/>
      <c r="U9060" s="61"/>
      <c r="V9060" s="61"/>
      <c r="W9060" s="61"/>
      <c r="X9060" s="61"/>
      <c r="Y9060" s="61"/>
      <c r="Z9060" s="61"/>
      <c r="AA9060" s="61"/>
      <c r="AB9060" s="61"/>
      <c r="AC9060" s="61"/>
      <c r="AD9060" s="61"/>
      <c r="AE9060" s="61"/>
      <c r="AF9060" s="61"/>
      <c r="AG9060" s="61"/>
      <c r="AH9060" s="61"/>
      <c r="AI9060" s="61"/>
      <c r="AJ9060" s="61"/>
      <c r="AK9060" s="61"/>
      <c r="AL9060" s="61"/>
      <c r="AM9060" s="61"/>
      <c r="AN9060" s="61"/>
      <c r="AO9060" s="61"/>
      <c r="AP9060" s="62"/>
      <c r="AQ9060" s="61"/>
      <c r="AR9060" s="61"/>
      <c r="AS9060" s="61"/>
      <c r="AT9060" s="61"/>
      <c r="AU9060" s="61"/>
      <c r="AV9060" s="61"/>
      <c r="AW9060" s="60"/>
    </row>
    <row r="9061" s="59" customFormat="1" customHeight="1" spans="1:49">
      <c r="A9061" s="60"/>
      <c r="B9061" s="60"/>
      <c r="C9061" s="60"/>
      <c r="D9061" s="60"/>
      <c r="H9061" s="61"/>
      <c r="I9061" s="61"/>
      <c r="J9061" s="61"/>
      <c r="K9061" s="61"/>
      <c r="L9061" s="61"/>
      <c r="M9061" s="61"/>
      <c r="N9061" s="61"/>
      <c r="O9061" s="61"/>
      <c r="P9061" s="61"/>
      <c r="Q9061" s="61"/>
      <c r="R9061" s="61"/>
      <c r="S9061" s="61"/>
      <c r="T9061" s="61"/>
      <c r="U9061" s="61"/>
      <c r="V9061" s="61"/>
      <c r="W9061" s="61"/>
      <c r="X9061" s="61"/>
      <c r="Y9061" s="61"/>
      <c r="Z9061" s="61"/>
      <c r="AA9061" s="61"/>
      <c r="AB9061" s="61"/>
      <c r="AC9061" s="61"/>
      <c r="AD9061" s="61"/>
      <c r="AE9061" s="61"/>
      <c r="AF9061" s="61"/>
      <c r="AG9061" s="61"/>
      <c r="AH9061" s="61"/>
      <c r="AI9061" s="61"/>
      <c r="AJ9061" s="61"/>
      <c r="AK9061" s="61"/>
      <c r="AL9061" s="61"/>
      <c r="AM9061" s="61"/>
      <c r="AN9061" s="61"/>
      <c r="AO9061" s="61"/>
      <c r="AP9061" s="62"/>
      <c r="AQ9061" s="61"/>
      <c r="AR9061" s="61"/>
      <c r="AS9061" s="61"/>
      <c r="AT9061" s="61"/>
      <c r="AU9061" s="61"/>
      <c r="AV9061" s="61"/>
      <c r="AW9061" s="60"/>
    </row>
    <row r="9062" s="59" customFormat="1" customHeight="1" spans="1:49">
      <c r="A9062" s="60"/>
      <c r="B9062" s="60"/>
      <c r="C9062" s="60"/>
      <c r="D9062" s="60"/>
      <c r="H9062" s="61"/>
      <c r="I9062" s="61"/>
      <c r="J9062" s="61"/>
      <c r="K9062" s="61"/>
      <c r="L9062" s="61"/>
      <c r="M9062" s="61"/>
      <c r="N9062" s="61"/>
      <c r="O9062" s="61"/>
      <c r="P9062" s="61"/>
      <c r="Q9062" s="61"/>
      <c r="R9062" s="61"/>
      <c r="S9062" s="61"/>
      <c r="T9062" s="61"/>
      <c r="U9062" s="61"/>
      <c r="V9062" s="61"/>
      <c r="W9062" s="61"/>
      <c r="X9062" s="61"/>
      <c r="Y9062" s="61"/>
      <c r="Z9062" s="61"/>
      <c r="AA9062" s="61"/>
      <c r="AB9062" s="61"/>
      <c r="AC9062" s="61"/>
      <c r="AD9062" s="61"/>
      <c r="AE9062" s="61"/>
      <c r="AF9062" s="61"/>
      <c r="AG9062" s="61"/>
      <c r="AH9062" s="61"/>
      <c r="AI9062" s="61"/>
      <c r="AJ9062" s="61"/>
      <c r="AK9062" s="61"/>
      <c r="AL9062" s="61"/>
      <c r="AM9062" s="61"/>
      <c r="AN9062" s="61"/>
      <c r="AO9062" s="61"/>
      <c r="AP9062" s="62"/>
      <c r="AQ9062" s="61"/>
      <c r="AR9062" s="61"/>
      <c r="AS9062" s="61"/>
      <c r="AT9062" s="61"/>
      <c r="AU9062" s="61"/>
      <c r="AV9062" s="61"/>
      <c r="AW9062" s="60"/>
    </row>
    <row r="9063" s="59" customFormat="1" customHeight="1" spans="1:49">
      <c r="A9063" s="60"/>
      <c r="B9063" s="60"/>
      <c r="C9063" s="60"/>
      <c r="D9063" s="60"/>
      <c r="H9063" s="61"/>
      <c r="I9063" s="61"/>
      <c r="J9063" s="61"/>
      <c r="K9063" s="61"/>
      <c r="L9063" s="61"/>
      <c r="M9063" s="61"/>
      <c r="N9063" s="61"/>
      <c r="O9063" s="61"/>
      <c r="P9063" s="61"/>
      <c r="Q9063" s="61"/>
      <c r="R9063" s="61"/>
      <c r="S9063" s="61"/>
      <c r="T9063" s="61"/>
      <c r="U9063" s="61"/>
      <c r="V9063" s="61"/>
      <c r="W9063" s="61"/>
      <c r="X9063" s="61"/>
      <c r="Y9063" s="61"/>
      <c r="Z9063" s="61"/>
      <c r="AA9063" s="61"/>
      <c r="AB9063" s="61"/>
      <c r="AC9063" s="61"/>
      <c r="AD9063" s="61"/>
      <c r="AE9063" s="61"/>
      <c r="AF9063" s="61"/>
      <c r="AG9063" s="61"/>
      <c r="AH9063" s="61"/>
      <c r="AI9063" s="61"/>
      <c r="AJ9063" s="61"/>
      <c r="AK9063" s="61"/>
      <c r="AL9063" s="61"/>
      <c r="AM9063" s="61"/>
      <c r="AN9063" s="61"/>
      <c r="AO9063" s="61"/>
      <c r="AP9063" s="62"/>
      <c r="AQ9063" s="61"/>
      <c r="AR9063" s="61"/>
      <c r="AS9063" s="61"/>
      <c r="AT9063" s="61"/>
      <c r="AU9063" s="61"/>
      <c r="AV9063" s="61"/>
      <c r="AW9063" s="60"/>
    </row>
    <row r="9064" s="59" customFormat="1" customHeight="1" spans="1:49">
      <c r="A9064" s="60"/>
      <c r="B9064" s="60"/>
      <c r="C9064" s="60"/>
      <c r="D9064" s="60"/>
      <c r="H9064" s="61"/>
      <c r="I9064" s="61"/>
      <c r="J9064" s="61"/>
      <c r="K9064" s="61"/>
      <c r="L9064" s="61"/>
      <c r="M9064" s="61"/>
      <c r="N9064" s="61"/>
      <c r="O9064" s="61"/>
      <c r="P9064" s="61"/>
      <c r="Q9064" s="61"/>
      <c r="R9064" s="61"/>
      <c r="S9064" s="61"/>
      <c r="T9064" s="61"/>
      <c r="U9064" s="61"/>
      <c r="V9064" s="61"/>
      <c r="W9064" s="61"/>
      <c r="X9064" s="61"/>
      <c r="Y9064" s="61"/>
      <c r="Z9064" s="61"/>
      <c r="AA9064" s="61"/>
      <c r="AB9064" s="61"/>
      <c r="AC9064" s="61"/>
      <c r="AD9064" s="61"/>
      <c r="AE9064" s="61"/>
      <c r="AF9064" s="61"/>
      <c r="AG9064" s="61"/>
      <c r="AH9064" s="61"/>
      <c r="AI9064" s="61"/>
      <c r="AJ9064" s="61"/>
      <c r="AK9064" s="61"/>
      <c r="AL9064" s="61"/>
      <c r="AM9064" s="61"/>
      <c r="AN9064" s="61"/>
      <c r="AO9064" s="61"/>
      <c r="AP9064" s="62"/>
      <c r="AQ9064" s="61"/>
      <c r="AR9064" s="61"/>
      <c r="AS9064" s="61"/>
      <c r="AT9064" s="61"/>
      <c r="AU9064" s="61"/>
      <c r="AV9064" s="61"/>
      <c r="AW9064" s="60"/>
    </row>
    <row r="9065" s="59" customFormat="1" customHeight="1" spans="1:49">
      <c r="A9065" s="60"/>
      <c r="B9065" s="60"/>
      <c r="C9065" s="60"/>
      <c r="D9065" s="60"/>
      <c r="H9065" s="61"/>
      <c r="I9065" s="61"/>
      <c r="J9065" s="61"/>
      <c r="K9065" s="61"/>
      <c r="L9065" s="61"/>
      <c r="M9065" s="61"/>
      <c r="N9065" s="61"/>
      <c r="O9065" s="61"/>
      <c r="P9065" s="61"/>
      <c r="Q9065" s="61"/>
      <c r="R9065" s="61"/>
      <c r="S9065" s="61"/>
      <c r="T9065" s="61"/>
      <c r="U9065" s="61"/>
      <c r="V9065" s="61"/>
      <c r="W9065" s="61"/>
      <c r="X9065" s="61"/>
      <c r="Y9065" s="61"/>
      <c r="Z9065" s="61"/>
      <c r="AA9065" s="61"/>
      <c r="AB9065" s="61"/>
      <c r="AC9065" s="61"/>
      <c r="AD9065" s="61"/>
      <c r="AE9065" s="61"/>
      <c r="AF9065" s="61"/>
      <c r="AG9065" s="61"/>
      <c r="AH9065" s="61"/>
      <c r="AI9065" s="61"/>
      <c r="AJ9065" s="61"/>
      <c r="AK9065" s="61"/>
      <c r="AL9065" s="61"/>
      <c r="AM9065" s="61"/>
      <c r="AN9065" s="61"/>
      <c r="AO9065" s="61"/>
      <c r="AP9065" s="62"/>
      <c r="AQ9065" s="61"/>
      <c r="AR9065" s="61"/>
      <c r="AS9065" s="61"/>
      <c r="AT9065" s="61"/>
      <c r="AU9065" s="61"/>
      <c r="AV9065" s="61"/>
      <c r="AW9065" s="60"/>
    </row>
    <row r="9066" s="59" customFormat="1" customHeight="1" spans="1:49">
      <c r="A9066" s="60"/>
      <c r="B9066" s="60"/>
      <c r="C9066" s="60"/>
      <c r="D9066" s="60"/>
      <c r="H9066" s="61"/>
      <c r="I9066" s="61"/>
      <c r="J9066" s="61"/>
      <c r="K9066" s="61"/>
      <c r="L9066" s="61"/>
      <c r="M9066" s="61"/>
      <c r="N9066" s="61"/>
      <c r="O9066" s="61"/>
      <c r="P9066" s="61"/>
      <c r="Q9066" s="61"/>
      <c r="R9066" s="61"/>
      <c r="S9066" s="61"/>
      <c r="T9066" s="61"/>
      <c r="U9066" s="61"/>
      <c r="V9066" s="61"/>
      <c r="W9066" s="61"/>
      <c r="X9066" s="61"/>
      <c r="Y9066" s="61"/>
      <c r="Z9066" s="61"/>
      <c r="AA9066" s="61"/>
      <c r="AB9066" s="61"/>
      <c r="AC9066" s="61"/>
      <c r="AD9066" s="61"/>
      <c r="AE9066" s="61"/>
      <c r="AF9066" s="61"/>
      <c r="AG9066" s="61"/>
      <c r="AH9066" s="61"/>
      <c r="AI9066" s="61"/>
      <c r="AJ9066" s="61"/>
      <c r="AK9066" s="61"/>
      <c r="AL9066" s="61"/>
      <c r="AM9066" s="61"/>
      <c r="AN9066" s="61"/>
      <c r="AO9066" s="61"/>
      <c r="AP9066" s="62"/>
      <c r="AQ9066" s="61"/>
      <c r="AR9066" s="61"/>
      <c r="AS9066" s="61"/>
      <c r="AT9066" s="61"/>
      <c r="AU9066" s="61"/>
      <c r="AV9066" s="61"/>
      <c r="AW9066" s="60"/>
    </row>
    <row r="9067" s="59" customFormat="1" customHeight="1" spans="1:49">
      <c r="A9067" s="60"/>
      <c r="B9067" s="60"/>
      <c r="C9067" s="60"/>
      <c r="D9067" s="60"/>
      <c r="H9067" s="61"/>
      <c r="I9067" s="61"/>
      <c r="J9067" s="61"/>
      <c r="K9067" s="61"/>
      <c r="L9067" s="61"/>
      <c r="M9067" s="61"/>
      <c r="N9067" s="61"/>
      <c r="O9067" s="61"/>
      <c r="P9067" s="61"/>
      <c r="Q9067" s="61"/>
      <c r="R9067" s="61"/>
      <c r="S9067" s="61"/>
      <c r="T9067" s="61"/>
      <c r="U9067" s="61"/>
      <c r="V9067" s="61"/>
      <c r="W9067" s="61"/>
      <c r="X9067" s="61"/>
      <c r="Y9067" s="61"/>
      <c r="Z9067" s="61"/>
      <c r="AA9067" s="61"/>
      <c r="AB9067" s="61"/>
      <c r="AC9067" s="61"/>
      <c r="AD9067" s="61"/>
      <c r="AE9067" s="61"/>
      <c r="AF9067" s="61"/>
      <c r="AG9067" s="61"/>
      <c r="AH9067" s="61"/>
      <c r="AI9067" s="61"/>
      <c r="AJ9067" s="61"/>
      <c r="AK9067" s="61"/>
      <c r="AL9067" s="61"/>
      <c r="AM9067" s="61"/>
      <c r="AN9067" s="61"/>
      <c r="AO9067" s="61"/>
      <c r="AP9067" s="62"/>
      <c r="AQ9067" s="61"/>
      <c r="AR9067" s="61"/>
      <c r="AS9067" s="61"/>
      <c r="AT9067" s="61"/>
      <c r="AU9067" s="61"/>
      <c r="AV9067" s="61"/>
      <c r="AW9067" s="60"/>
    </row>
    <row r="9068" s="59" customFormat="1" customHeight="1" spans="1:49">
      <c r="A9068" s="60"/>
      <c r="B9068" s="60"/>
      <c r="C9068" s="60"/>
      <c r="D9068" s="60"/>
      <c r="H9068" s="61"/>
      <c r="I9068" s="61"/>
      <c r="J9068" s="61"/>
      <c r="K9068" s="61"/>
      <c r="L9068" s="61"/>
      <c r="M9068" s="61"/>
      <c r="N9068" s="61"/>
      <c r="O9068" s="61"/>
      <c r="P9068" s="61"/>
      <c r="Q9068" s="61"/>
      <c r="R9068" s="61"/>
      <c r="S9068" s="61"/>
      <c r="T9068" s="61"/>
      <c r="U9068" s="61"/>
      <c r="V9068" s="61"/>
      <c r="W9068" s="61"/>
      <c r="X9068" s="61"/>
      <c r="Y9068" s="61"/>
      <c r="Z9068" s="61"/>
      <c r="AA9068" s="61"/>
      <c r="AB9068" s="61"/>
      <c r="AC9068" s="61"/>
      <c r="AD9068" s="61"/>
      <c r="AE9068" s="61"/>
      <c r="AF9068" s="61"/>
      <c r="AG9068" s="61"/>
      <c r="AH9068" s="61"/>
      <c r="AI9068" s="61"/>
      <c r="AJ9068" s="61"/>
      <c r="AK9068" s="61"/>
      <c r="AL9068" s="61"/>
      <c r="AM9068" s="61"/>
      <c r="AN9068" s="61"/>
      <c r="AO9068" s="61"/>
      <c r="AP9068" s="62"/>
      <c r="AQ9068" s="61"/>
      <c r="AR9068" s="61"/>
      <c r="AS9068" s="61"/>
      <c r="AT9068" s="61"/>
      <c r="AU9068" s="61"/>
      <c r="AV9068" s="61"/>
      <c r="AW9068" s="60"/>
    </row>
    <row r="9069" s="59" customFormat="1" customHeight="1" spans="1:49">
      <c r="A9069" s="60"/>
      <c r="B9069" s="60"/>
      <c r="C9069" s="60"/>
      <c r="D9069" s="60"/>
      <c r="H9069" s="61"/>
      <c r="I9069" s="61"/>
      <c r="J9069" s="61"/>
      <c r="K9069" s="61"/>
      <c r="L9069" s="61"/>
      <c r="M9069" s="61"/>
      <c r="N9069" s="61"/>
      <c r="O9069" s="61"/>
      <c r="P9069" s="61"/>
      <c r="Q9069" s="61"/>
      <c r="R9069" s="61"/>
      <c r="S9069" s="61"/>
      <c r="T9069" s="61"/>
      <c r="U9069" s="61"/>
      <c r="V9069" s="61"/>
      <c r="W9069" s="61"/>
      <c r="X9069" s="61"/>
      <c r="Y9069" s="61"/>
      <c r="Z9069" s="61"/>
      <c r="AA9069" s="61"/>
      <c r="AB9069" s="61"/>
      <c r="AC9069" s="61"/>
      <c r="AD9069" s="61"/>
      <c r="AE9069" s="61"/>
      <c r="AF9069" s="61"/>
      <c r="AG9069" s="61"/>
      <c r="AH9069" s="61"/>
      <c r="AI9069" s="61"/>
      <c r="AJ9069" s="61"/>
      <c r="AK9069" s="61"/>
      <c r="AL9069" s="61"/>
      <c r="AM9069" s="61"/>
      <c r="AN9069" s="61"/>
      <c r="AO9069" s="61"/>
      <c r="AP9069" s="62"/>
      <c r="AQ9069" s="61"/>
      <c r="AR9069" s="61"/>
      <c r="AS9069" s="61"/>
      <c r="AT9069" s="61"/>
      <c r="AU9069" s="61"/>
      <c r="AV9069" s="61"/>
      <c r="AW9069" s="60"/>
    </row>
    <row r="9070" s="59" customFormat="1" customHeight="1" spans="1:49">
      <c r="A9070" s="60"/>
      <c r="B9070" s="60"/>
      <c r="C9070" s="60"/>
      <c r="D9070" s="60"/>
      <c r="H9070" s="61"/>
      <c r="I9070" s="61"/>
      <c r="J9070" s="61"/>
      <c r="K9070" s="61"/>
      <c r="L9070" s="61"/>
      <c r="M9070" s="61"/>
      <c r="N9070" s="61"/>
      <c r="O9070" s="61"/>
      <c r="P9070" s="61"/>
      <c r="Q9070" s="61"/>
      <c r="R9070" s="61"/>
      <c r="S9070" s="61"/>
      <c r="T9070" s="61"/>
      <c r="U9070" s="61"/>
      <c r="V9070" s="61"/>
      <c r="W9070" s="61"/>
      <c r="X9070" s="61"/>
      <c r="Y9070" s="61"/>
      <c r="Z9070" s="61"/>
      <c r="AA9070" s="61"/>
      <c r="AB9070" s="61"/>
      <c r="AC9070" s="61"/>
      <c r="AD9070" s="61"/>
      <c r="AE9070" s="61"/>
      <c r="AF9070" s="61"/>
      <c r="AG9070" s="61"/>
      <c r="AH9070" s="61"/>
      <c r="AI9070" s="61"/>
      <c r="AJ9070" s="61"/>
      <c r="AK9070" s="61"/>
      <c r="AL9070" s="61"/>
      <c r="AM9070" s="61"/>
      <c r="AN9070" s="61"/>
      <c r="AO9070" s="61"/>
      <c r="AP9070" s="62"/>
      <c r="AQ9070" s="61"/>
      <c r="AR9070" s="61"/>
      <c r="AS9070" s="61"/>
      <c r="AT9070" s="61"/>
      <c r="AU9070" s="61"/>
      <c r="AV9070" s="61"/>
      <c r="AW9070" s="60"/>
    </row>
    <row r="9071" s="59" customFormat="1" customHeight="1" spans="1:49">
      <c r="A9071" s="60"/>
      <c r="B9071" s="60"/>
      <c r="C9071" s="60"/>
      <c r="D9071" s="60"/>
      <c r="H9071" s="61"/>
      <c r="I9071" s="61"/>
      <c r="J9071" s="61"/>
      <c r="K9071" s="61"/>
      <c r="L9071" s="61"/>
      <c r="M9071" s="61"/>
      <c r="N9071" s="61"/>
      <c r="O9071" s="61"/>
      <c r="P9071" s="61"/>
      <c r="Q9071" s="61"/>
      <c r="R9071" s="61"/>
      <c r="S9071" s="61"/>
      <c r="T9071" s="61"/>
      <c r="U9071" s="61"/>
      <c r="V9071" s="61"/>
      <c r="W9071" s="61"/>
      <c r="X9071" s="61"/>
      <c r="Y9071" s="61"/>
      <c r="Z9071" s="61"/>
      <c r="AA9071" s="61"/>
      <c r="AB9071" s="61"/>
      <c r="AC9071" s="61"/>
      <c r="AD9071" s="61"/>
      <c r="AE9071" s="61"/>
      <c r="AF9071" s="61"/>
      <c r="AG9071" s="61"/>
      <c r="AH9071" s="61"/>
      <c r="AI9071" s="61"/>
      <c r="AJ9071" s="61"/>
      <c r="AK9071" s="61"/>
      <c r="AL9071" s="61"/>
      <c r="AM9071" s="61"/>
      <c r="AN9071" s="61"/>
      <c r="AO9071" s="61"/>
      <c r="AP9071" s="62"/>
      <c r="AQ9071" s="61"/>
      <c r="AR9071" s="61"/>
      <c r="AS9071" s="61"/>
      <c r="AT9071" s="61"/>
      <c r="AU9071" s="61"/>
      <c r="AV9071" s="61"/>
      <c r="AW9071" s="60"/>
    </row>
    <row r="9072" s="59" customFormat="1" customHeight="1" spans="1:49">
      <c r="A9072" s="60"/>
      <c r="B9072" s="60"/>
      <c r="C9072" s="60"/>
      <c r="D9072" s="60"/>
      <c r="H9072" s="61"/>
      <c r="I9072" s="61"/>
      <c r="J9072" s="61"/>
      <c r="K9072" s="61"/>
      <c r="L9072" s="61"/>
      <c r="M9072" s="61"/>
      <c r="N9072" s="61"/>
      <c r="O9072" s="61"/>
      <c r="P9072" s="61"/>
      <c r="Q9072" s="61"/>
      <c r="R9072" s="61"/>
      <c r="S9072" s="61"/>
      <c r="T9072" s="61"/>
      <c r="U9072" s="61"/>
      <c r="V9072" s="61"/>
      <c r="W9072" s="61"/>
      <c r="X9072" s="61"/>
      <c r="Y9072" s="61"/>
      <c r="Z9072" s="61"/>
      <c r="AA9072" s="61"/>
      <c r="AB9072" s="61"/>
      <c r="AC9072" s="61"/>
      <c r="AD9072" s="61"/>
      <c r="AE9072" s="61"/>
      <c r="AF9072" s="61"/>
      <c r="AG9072" s="61"/>
      <c r="AH9072" s="61"/>
      <c r="AI9072" s="61"/>
      <c r="AJ9072" s="61"/>
      <c r="AK9072" s="61"/>
      <c r="AL9072" s="61"/>
      <c r="AM9072" s="61"/>
      <c r="AN9072" s="61"/>
      <c r="AO9072" s="61"/>
      <c r="AP9072" s="62"/>
      <c r="AQ9072" s="61"/>
      <c r="AR9072" s="61"/>
      <c r="AS9072" s="61"/>
      <c r="AT9072" s="61"/>
      <c r="AU9072" s="61"/>
      <c r="AV9072" s="61"/>
      <c r="AW9072" s="60"/>
    </row>
    <row r="9073" s="59" customFormat="1" customHeight="1" spans="1:49">
      <c r="A9073" s="60"/>
      <c r="B9073" s="60"/>
      <c r="C9073" s="60"/>
      <c r="D9073" s="60"/>
      <c r="H9073" s="61"/>
      <c r="I9073" s="61"/>
      <c r="J9073" s="61"/>
      <c r="K9073" s="61"/>
      <c r="L9073" s="61"/>
      <c r="M9073" s="61"/>
      <c r="N9073" s="61"/>
      <c r="O9073" s="61"/>
      <c r="P9073" s="61"/>
      <c r="Q9073" s="61"/>
      <c r="R9073" s="61"/>
      <c r="S9073" s="61"/>
      <c r="T9073" s="61"/>
      <c r="U9073" s="61"/>
      <c r="V9073" s="61"/>
      <c r="W9073" s="61"/>
      <c r="X9073" s="61"/>
      <c r="Y9073" s="61"/>
      <c r="Z9073" s="61"/>
      <c r="AA9073" s="61"/>
      <c r="AB9073" s="61"/>
      <c r="AC9073" s="61"/>
      <c r="AD9073" s="61"/>
      <c r="AE9073" s="61"/>
      <c r="AF9073" s="61"/>
      <c r="AG9073" s="61"/>
      <c r="AH9073" s="61"/>
      <c r="AI9073" s="61"/>
      <c r="AJ9073" s="61"/>
      <c r="AK9073" s="61"/>
      <c r="AL9073" s="61"/>
      <c r="AM9073" s="61"/>
      <c r="AN9073" s="61"/>
      <c r="AO9073" s="61"/>
      <c r="AP9073" s="62"/>
      <c r="AQ9073" s="61"/>
      <c r="AR9073" s="61"/>
      <c r="AS9073" s="61"/>
      <c r="AT9073" s="61"/>
      <c r="AU9073" s="61"/>
      <c r="AV9073" s="61"/>
      <c r="AW9073" s="60"/>
    </row>
    <row r="9074" s="59" customFormat="1" customHeight="1" spans="1:49">
      <c r="A9074" s="60"/>
      <c r="B9074" s="60"/>
      <c r="C9074" s="60"/>
      <c r="D9074" s="60"/>
      <c r="H9074" s="61"/>
      <c r="I9074" s="61"/>
      <c r="J9074" s="61"/>
      <c r="K9074" s="61"/>
      <c r="L9074" s="61"/>
      <c r="M9074" s="61"/>
      <c r="N9074" s="61"/>
      <c r="O9074" s="61"/>
      <c r="P9074" s="61"/>
      <c r="Q9074" s="61"/>
      <c r="R9074" s="61"/>
      <c r="S9074" s="61"/>
      <c r="T9074" s="61"/>
      <c r="U9074" s="61"/>
      <c r="V9074" s="61"/>
      <c r="W9074" s="61"/>
      <c r="X9074" s="61"/>
      <c r="Y9074" s="61"/>
      <c r="Z9074" s="61"/>
      <c r="AA9074" s="61"/>
      <c r="AB9074" s="61"/>
      <c r="AC9074" s="61"/>
      <c r="AD9074" s="61"/>
      <c r="AE9074" s="61"/>
      <c r="AF9074" s="61"/>
      <c r="AG9074" s="61"/>
      <c r="AH9074" s="61"/>
      <c r="AI9074" s="61"/>
      <c r="AJ9074" s="61"/>
      <c r="AK9074" s="61"/>
      <c r="AL9074" s="61"/>
      <c r="AM9074" s="61"/>
      <c r="AN9074" s="61"/>
      <c r="AO9074" s="61"/>
      <c r="AP9074" s="62"/>
      <c r="AQ9074" s="61"/>
      <c r="AR9074" s="61"/>
      <c r="AS9074" s="61"/>
      <c r="AT9074" s="61"/>
      <c r="AU9074" s="61"/>
      <c r="AV9074" s="61"/>
      <c r="AW9074" s="60"/>
    </row>
    <row r="9075" s="59" customFormat="1" customHeight="1" spans="1:49">
      <c r="A9075" s="60"/>
      <c r="B9075" s="60"/>
      <c r="C9075" s="60"/>
      <c r="D9075" s="60"/>
      <c r="H9075" s="61"/>
      <c r="I9075" s="61"/>
      <c r="J9075" s="61"/>
      <c r="K9075" s="61"/>
      <c r="L9075" s="61"/>
      <c r="M9075" s="61"/>
      <c r="N9075" s="61"/>
      <c r="O9075" s="61"/>
      <c r="P9075" s="61"/>
      <c r="Q9075" s="61"/>
      <c r="R9075" s="61"/>
      <c r="S9075" s="61"/>
      <c r="T9075" s="61"/>
      <c r="U9075" s="61"/>
      <c r="V9075" s="61"/>
      <c r="W9075" s="61"/>
      <c r="X9075" s="61"/>
      <c r="Y9075" s="61"/>
      <c r="Z9075" s="61"/>
      <c r="AA9075" s="61"/>
      <c r="AB9075" s="61"/>
      <c r="AC9075" s="61"/>
      <c r="AD9075" s="61"/>
      <c r="AE9075" s="61"/>
      <c r="AF9075" s="61"/>
      <c r="AG9075" s="61"/>
      <c r="AH9075" s="61"/>
      <c r="AI9075" s="61"/>
      <c r="AJ9075" s="61"/>
      <c r="AK9075" s="61"/>
      <c r="AL9075" s="61"/>
      <c r="AM9075" s="61"/>
      <c r="AN9075" s="61"/>
      <c r="AO9075" s="61"/>
      <c r="AP9075" s="62"/>
      <c r="AQ9075" s="61"/>
      <c r="AR9075" s="61"/>
      <c r="AS9075" s="61"/>
      <c r="AT9075" s="61"/>
      <c r="AU9075" s="61"/>
      <c r="AV9075" s="61"/>
      <c r="AW9075" s="60"/>
    </row>
    <row r="9076" s="59" customFormat="1" customHeight="1" spans="1:49">
      <c r="A9076" s="60"/>
      <c r="B9076" s="60"/>
      <c r="C9076" s="60"/>
      <c r="D9076" s="60"/>
      <c r="H9076" s="61"/>
      <c r="I9076" s="61"/>
      <c r="J9076" s="61"/>
      <c r="K9076" s="61"/>
      <c r="L9076" s="61"/>
      <c r="M9076" s="61"/>
      <c r="N9076" s="61"/>
      <c r="O9076" s="61"/>
      <c r="P9076" s="61"/>
      <c r="Q9076" s="61"/>
      <c r="R9076" s="61"/>
      <c r="S9076" s="61"/>
      <c r="T9076" s="61"/>
      <c r="U9076" s="61"/>
      <c r="V9076" s="61"/>
      <c r="W9076" s="61"/>
      <c r="X9076" s="61"/>
      <c r="Y9076" s="61"/>
      <c r="Z9076" s="61"/>
      <c r="AA9076" s="61"/>
      <c r="AB9076" s="61"/>
      <c r="AC9076" s="61"/>
      <c r="AD9076" s="61"/>
      <c r="AE9076" s="61"/>
      <c r="AF9076" s="61"/>
      <c r="AG9076" s="61"/>
      <c r="AH9076" s="61"/>
      <c r="AI9076" s="61"/>
      <c r="AJ9076" s="61"/>
      <c r="AK9076" s="61"/>
      <c r="AL9076" s="61"/>
      <c r="AM9076" s="61"/>
      <c r="AN9076" s="61"/>
      <c r="AO9076" s="61"/>
      <c r="AP9076" s="62"/>
      <c r="AQ9076" s="61"/>
      <c r="AR9076" s="61"/>
      <c r="AS9076" s="61"/>
      <c r="AT9076" s="61"/>
      <c r="AU9076" s="61"/>
      <c r="AV9076" s="61"/>
      <c r="AW9076" s="60"/>
    </row>
    <row r="9077" s="59" customFormat="1" customHeight="1" spans="1:49">
      <c r="A9077" s="60"/>
      <c r="B9077" s="60"/>
      <c r="C9077" s="60"/>
      <c r="D9077" s="60"/>
      <c r="H9077" s="61"/>
      <c r="I9077" s="61"/>
      <c r="J9077" s="61"/>
      <c r="K9077" s="61"/>
      <c r="L9077" s="61"/>
      <c r="M9077" s="61"/>
      <c r="N9077" s="61"/>
      <c r="O9077" s="61"/>
      <c r="P9077" s="61"/>
      <c r="Q9077" s="61"/>
      <c r="R9077" s="61"/>
      <c r="S9077" s="61"/>
      <c r="T9077" s="61"/>
      <c r="U9077" s="61"/>
      <c r="V9077" s="61"/>
      <c r="W9077" s="61"/>
      <c r="X9077" s="61"/>
      <c r="Y9077" s="61"/>
      <c r="Z9077" s="61"/>
      <c r="AA9077" s="61"/>
      <c r="AB9077" s="61"/>
      <c r="AC9077" s="61"/>
      <c r="AD9077" s="61"/>
      <c r="AE9077" s="61"/>
      <c r="AF9077" s="61"/>
      <c r="AG9077" s="61"/>
      <c r="AH9077" s="61"/>
      <c r="AI9077" s="61"/>
      <c r="AJ9077" s="61"/>
      <c r="AK9077" s="61"/>
      <c r="AL9077" s="61"/>
      <c r="AM9077" s="61"/>
      <c r="AN9077" s="61"/>
      <c r="AO9077" s="61"/>
      <c r="AP9077" s="62"/>
      <c r="AQ9077" s="61"/>
      <c r="AR9077" s="61"/>
      <c r="AS9077" s="61"/>
      <c r="AT9077" s="61"/>
      <c r="AU9077" s="61"/>
      <c r="AV9077" s="61"/>
      <c r="AW9077" s="60"/>
    </row>
    <row r="9078" s="59" customFormat="1" customHeight="1" spans="1:49">
      <c r="A9078" s="60"/>
      <c r="B9078" s="60"/>
      <c r="C9078" s="60"/>
      <c r="D9078" s="60"/>
      <c r="H9078" s="61"/>
      <c r="I9078" s="61"/>
      <c r="J9078" s="61"/>
      <c r="K9078" s="61"/>
      <c r="L9078" s="61"/>
      <c r="M9078" s="61"/>
      <c r="N9078" s="61"/>
      <c r="O9078" s="61"/>
      <c r="P9078" s="61"/>
      <c r="Q9078" s="61"/>
      <c r="R9078" s="61"/>
      <c r="S9078" s="61"/>
      <c r="T9078" s="61"/>
      <c r="U9078" s="61"/>
      <c r="V9078" s="61"/>
      <c r="W9078" s="61"/>
      <c r="X9078" s="61"/>
      <c r="Y9078" s="61"/>
      <c r="Z9078" s="61"/>
      <c r="AA9078" s="61"/>
      <c r="AB9078" s="61"/>
      <c r="AC9078" s="61"/>
      <c r="AD9078" s="61"/>
      <c r="AE9078" s="61"/>
      <c r="AF9078" s="61"/>
      <c r="AG9078" s="61"/>
      <c r="AH9078" s="61"/>
      <c r="AI9078" s="61"/>
      <c r="AJ9078" s="61"/>
      <c r="AK9078" s="61"/>
      <c r="AL9078" s="61"/>
      <c r="AM9078" s="61"/>
      <c r="AN9078" s="61"/>
      <c r="AO9078" s="61"/>
      <c r="AP9078" s="62"/>
      <c r="AQ9078" s="61"/>
      <c r="AR9078" s="61"/>
      <c r="AS9078" s="61"/>
      <c r="AT9078" s="61"/>
      <c r="AU9078" s="61"/>
      <c r="AV9078" s="61"/>
      <c r="AW9078" s="60"/>
    </row>
    <row r="9079" s="59" customFormat="1" customHeight="1" spans="1:49">
      <c r="A9079" s="60"/>
      <c r="B9079" s="60"/>
      <c r="C9079" s="60"/>
      <c r="D9079" s="60"/>
      <c r="H9079" s="61"/>
      <c r="I9079" s="61"/>
      <c r="J9079" s="61"/>
      <c r="K9079" s="61"/>
      <c r="L9079" s="61"/>
      <c r="M9079" s="61"/>
      <c r="N9079" s="61"/>
      <c r="O9079" s="61"/>
      <c r="P9079" s="61"/>
      <c r="Q9079" s="61"/>
      <c r="R9079" s="61"/>
      <c r="S9079" s="61"/>
      <c r="T9079" s="61"/>
      <c r="U9079" s="61"/>
      <c r="V9079" s="61"/>
      <c r="W9079" s="61"/>
      <c r="X9079" s="61"/>
      <c r="Y9079" s="61"/>
      <c r="Z9079" s="61"/>
      <c r="AA9079" s="61"/>
      <c r="AB9079" s="61"/>
      <c r="AC9079" s="61"/>
      <c r="AD9079" s="61"/>
      <c r="AE9079" s="61"/>
      <c r="AF9079" s="61"/>
      <c r="AG9079" s="61"/>
      <c r="AH9079" s="61"/>
      <c r="AI9079" s="61"/>
      <c r="AJ9079" s="61"/>
      <c r="AK9079" s="61"/>
      <c r="AL9079" s="61"/>
      <c r="AM9079" s="61"/>
      <c r="AN9079" s="61"/>
      <c r="AO9079" s="61"/>
      <c r="AP9079" s="62"/>
      <c r="AQ9079" s="61"/>
      <c r="AR9079" s="61"/>
      <c r="AS9079" s="61"/>
      <c r="AT9079" s="61"/>
      <c r="AU9079" s="61"/>
      <c r="AV9079" s="61"/>
      <c r="AW9079" s="60"/>
    </row>
    <row r="9080" s="59" customFormat="1" customHeight="1" spans="1:49">
      <c r="A9080" s="60"/>
      <c r="B9080" s="60"/>
      <c r="C9080" s="60"/>
      <c r="D9080" s="60"/>
      <c r="H9080" s="61"/>
      <c r="I9080" s="61"/>
      <c r="J9080" s="61"/>
      <c r="K9080" s="61"/>
      <c r="L9080" s="61"/>
      <c r="M9080" s="61"/>
      <c r="N9080" s="61"/>
      <c r="O9080" s="61"/>
      <c r="P9080" s="61"/>
      <c r="Q9080" s="61"/>
      <c r="R9080" s="61"/>
      <c r="S9080" s="61"/>
      <c r="T9080" s="61"/>
      <c r="U9080" s="61"/>
      <c r="V9080" s="61"/>
      <c r="W9080" s="61"/>
      <c r="X9080" s="61"/>
      <c r="Y9080" s="61"/>
      <c r="Z9080" s="61"/>
      <c r="AA9080" s="61"/>
      <c r="AB9080" s="61"/>
      <c r="AC9080" s="61"/>
      <c r="AD9080" s="61"/>
      <c r="AE9080" s="61"/>
      <c r="AF9080" s="61"/>
      <c r="AG9080" s="61"/>
      <c r="AH9080" s="61"/>
      <c r="AI9080" s="61"/>
      <c r="AJ9080" s="61"/>
      <c r="AK9080" s="61"/>
      <c r="AL9080" s="61"/>
      <c r="AM9080" s="61"/>
      <c r="AN9080" s="61"/>
      <c r="AO9080" s="61"/>
      <c r="AP9080" s="62"/>
      <c r="AQ9080" s="61"/>
      <c r="AR9080" s="61"/>
      <c r="AS9080" s="61"/>
      <c r="AT9080" s="61"/>
      <c r="AU9080" s="61"/>
      <c r="AV9080" s="61"/>
      <c r="AW9080" s="60"/>
    </row>
    <row r="9081" s="59" customFormat="1" customHeight="1" spans="1:49">
      <c r="A9081" s="60"/>
      <c r="B9081" s="60"/>
      <c r="C9081" s="60"/>
      <c r="D9081" s="60"/>
      <c r="H9081" s="61"/>
      <c r="I9081" s="61"/>
      <c r="J9081" s="61"/>
      <c r="K9081" s="61"/>
      <c r="L9081" s="61"/>
      <c r="M9081" s="61"/>
      <c r="N9081" s="61"/>
      <c r="O9081" s="61"/>
      <c r="P9081" s="61"/>
      <c r="Q9081" s="61"/>
      <c r="R9081" s="61"/>
      <c r="S9081" s="61"/>
      <c r="T9081" s="61"/>
      <c r="U9081" s="61"/>
      <c r="V9081" s="61"/>
      <c r="W9081" s="61"/>
      <c r="X9081" s="61"/>
      <c r="Y9081" s="61"/>
      <c r="Z9081" s="61"/>
      <c r="AA9081" s="61"/>
      <c r="AB9081" s="61"/>
      <c r="AC9081" s="61"/>
      <c r="AD9081" s="61"/>
      <c r="AE9081" s="61"/>
      <c r="AF9081" s="61"/>
      <c r="AG9081" s="61"/>
      <c r="AH9081" s="61"/>
      <c r="AI9081" s="61"/>
      <c r="AJ9081" s="61"/>
      <c r="AK9081" s="61"/>
      <c r="AL9081" s="61"/>
      <c r="AM9081" s="61"/>
      <c r="AN9081" s="61"/>
      <c r="AO9081" s="61"/>
      <c r="AP9081" s="62"/>
      <c r="AQ9081" s="61"/>
      <c r="AR9081" s="61"/>
      <c r="AS9081" s="61"/>
      <c r="AT9081" s="61"/>
      <c r="AU9081" s="61"/>
      <c r="AV9081" s="61"/>
      <c r="AW9081" s="60"/>
    </row>
    <row r="9082" s="59" customFormat="1" customHeight="1" spans="1:49">
      <c r="A9082" s="60"/>
      <c r="B9082" s="60"/>
      <c r="C9082" s="60"/>
      <c r="D9082" s="60"/>
      <c r="H9082" s="61"/>
      <c r="I9082" s="61"/>
      <c r="J9082" s="61"/>
      <c r="K9082" s="61"/>
      <c r="L9082" s="61"/>
      <c r="M9082" s="61"/>
      <c r="N9082" s="61"/>
      <c r="O9082" s="61"/>
      <c r="P9082" s="61"/>
      <c r="Q9082" s="61"/>
      <c r="R9082" s="61"/>
      <c r="S9082" s="61"/>
      <c r="T9082" s="61"/>
      <c r="U9082" s="61"/>
      <c r="V9082" s="61"/>
      <c r="W9082" s="61"/>
      <c r="X9082" s="61"/>
      <c r="Y9082" s="61"/>
      <c r="Z9082" s="61"/>
      <c r="AA9082" s="61"/>
      <c r="AB9082" s="61"/>
      <c r="AC9082" s="61"/>
      <c r="AD9082" s="61"/>
      <c r="AE9082" s="61"/>
      <c r="AF9082" s="61"/>
      <c r="AG9082" s="61"/>
      <c r="AH9082" s="61"/>
      <c r="AI9082" s="61"/>
      <c r="AJ9082" s="61"/>
      <c r="AK9082" s="61"/>
      <c r="AL9082" s="61"/>
      <c r="AM9082" s="61"/>
      <c r="AN9082" s="61"/>
      <c r="AO9082" s="61"/>
      <c r="AP9082" s="62"/>
      <c r="AQ9082" s="61"/>
      <c r="AR9082" s="61"/>
      <c r="AS9082" s="61"/>
      <c r="AT9082" s="61"/>
      <c r="AU9082" s="61"/>
      <c r="AV9082" s="61"/>
      <c r="AW9082" s="60"/>
    </row>
    <row r="9083" s="59" customFormat="1" customHeight="1" spans="1:49">
      <c r="A9083" s="60"/>
      <c r="B9083" s="60"/>
      <c r="C9083" s="60"/>
      <c r="D9083" s="60"/>
      <c r="H9083" s="61"/>
      <c r="I9083" s="61"/>
      <c r="J9083" s="61"/>
      <c r="K9083" s="61"/>
      <c r="L9083" s="61"/>
      <c r="M9083" s="61"/>
      <c r="N9083" s="61"/>
      <c r="O9083" s="61"/>
      <c r="P9083" s="61"/>
      <c r="Q9083" s="61"/>
      <c r="R9083" s="61"/>
      <c r="S9083" s="61"/>
      <c r="T9083" s="61"/>
      <c r="U9083" s="61"/>
      <c r="V9083" s="61"/>
      <c r="W9083" s="61"/>
      <c r="X9083" s="61"/>
      <c r="Y9083" s="61"/>
      <c r="Z9083" s="61"/>
      <c r="AA9083" s="61"/>
      <c r="AB9083" s="61"/>
      <c r="AC9083" s="61"/>
      <c r="AD9083" s="61"/>
      <c r="AE9083" s="61"/>
      <c r="AF9083" s="61"/>
      <c r="AG9083" s="61"/>
      <c r="AH9083" s="61"/>
      <c r="AI9083" s="61"/>
      <c r="AJ9083" s="61"/>
      <c r="AK9083" s="61"/>
      <c r="AL9083" s="61"/>
      <c r="AM9083" s="61"/>
      <c r="AN9083" s="61"/>
      <c r="AO9083" s="61"/>
      <c r="AP9083" s="62"/>
      <c r="AQ9083" s="61"/>
      <c r="AR9083" s="61"/>
      <c r="AS9083" s="61"/>
      <c r="AT9083" s="61"/>
      <c r="AU9083" s="61"/>
      <c r="AV9083" s="61"/>
      <c r="AW9083" s="60"/>
    </row>
    <row r="9084" s="59" customFormat="1" customHeight="1" spans="1:49">
      <c r="A9084" s="60"/>
      <c r="B9084" s="60"/>
      <c r="C9084" s="60"/>
      <c r="D9084" s="60"/>
      <c r="H9084" s="61"/>
      <c r="I9084" s="61"/>
      <c r="J9084" s="61"/>
      <c r="K9084" s="61"/>
      <c r="L9084" s="61"/>
      <c r="M9084" s="61"/>
      <c r="N9084" s="61"/>
      <c r="O9084" s="61"/>
      <c r="P9084" s="61"/>
      <c r="Q9084" s="61"/>
      <c r="R9084" s="61"/>
      <c r="S9084" s="61"/>
      <c r="T9084" s="61"/>
      <c r="U9084" s="61"/>
      <c r="V9084" s="61"/>
      <c r="W9084" s="61"/>
      <c r="X9084" s="61"/>
      <c r="Y9084" s="61"/>
      <c r="Z9084" s="61"/>
      <c r="AA9084" s="61"/>
      <c r="AB9084" s="61"/>
      <c r="AC9084" s="61"/>
      <c r="AD9084" s="61"/>
      <c r="AE9084" s="61"/>
      <c r="AF9084" s="61"/>
      <c r="AG9084" s="61"/>
      <c r="AH9084" s="61"/>
      <c r="AI9084" s="61"/>
      <c r="AJ9084" s="61"/>
      <c r="AK9084" s="61"/>
      <c r="AL9084" s="61"/>
      <c r="AM9084" s="61"/>
      <c r="AN9084" s="61"/>
      <c r="AO9084" s="61"/>
      <c r="AP9084" s="62"/>
      <c r="AQ9084" s="61"/>
      <c r="AR9084" s="61"/>
      <c r="AS9084" s="61"/>
      <c r="AT9084" s="61"/>
      <c r="AU9084" s="61"/>
      <c r="AV9084" s="61"/>
      <c r="AW9084" s="60"/>
    </row>
    <row r="9085" s="59" customFormat="1" customHeight="1" spans="1:49">
      <c r="A9085" s="60"/>
      <c r="B9085" s="60"/>
      <c r="C9085" s="60"/>
      <c r="D9085" s="60"/>
      <c r="H9085" s="61"/>
      <c r="I9085" s="61"/>
      <c r="J9085" s="61"/>
      <c r="K9085" s="61"/>
      <c r="L9085" s="61"/>
      <c r="M9085" s="61"/>
      <c r="N9085" s="61"/>
      <c r="O9085" s="61"/>
      <c r="P9085" s="61"/>
      <c r="Q9085" s="61"/>
      <c r="R9085" s="61"/>
      <c r="S9085" s="61"/>
      <c r="T9085" s="61"/>
      <c r="U9085" s="61"/>
      <c r="V9085" s="61"/>
      <c r="W9085" s="61"/>
      <c r="X9085" s="61"/>
      <c r="Y9085" s="61"/>
      <c r="Z9085" s="61"/>
      <c r="AA9085" s="61"/>
      <c r="AB9085" s="61"/>
      <c r="AC9085" s="61"/>
      <c r="AD9085" s="61"/>
      <c r="AE9085" s="61"/>
      <c r="AF9085" s="61"/>
      <c r="AG9085" s="61"/>
      <c r="AH9085" s="61"/>
      <c r="AI9085" s="61"/>
      <c r="AJ9085" s="61"/>
      <c r="AK9085" s="61"/>
      <c r="AL9085" s="61"/>
      <c r="AM9085" s="61"/>
      <c r="AN9085" s="61"/>
      <c r="AO9085" s="61"/>
      <c r="AP9085" s="62"/>
      <c r="AQ9085" s="61"/>
      <c r="AR9085" s="61"/>
      <c r="AS9085" s="61"/>
      <c r="AT9085" s="61"/>
      <c r="AU9085" s="61"/>
      <c r="AV9085" s="61"/>
      <c r="AW9085" s="60"/>
    </row>
    <row r="9086" s="59" customFormat="1" customHeight="1" spans="1:49">
      <c r="A9086" s="60"/>
      <c r="B9086" s="60"/>
      <c r="C9086" s="60"/>
      <c r="D9086" s="60"/>
      <c r="H9086" s="61"/>
      <c r="I9086" s="61"/>
      <c r="J9086" s="61"/>
      <c r="K9086" s="61"/>
      <c r="L9086" s="61"/>
      <c r="M9086" s="61"/>
      <c r="N9086" s="61"/>
      <c r="O9086" s="61"/>
      <c r="P9086" s="61"/>
      <c r="Q9086" s="61"/>
      <c r="R9086" s="61"/>
      <c r="S9086" s="61"/>
      <c r="T9086" s="61"/>
      <c r="U9086" s="61"/>
      <c r="V9086" s="61"/>
      <c r="W9086" s="61"/>
      <c r="X9086" s="61"/>
      <c r="Y9086" s="61"/>
      <c r="Z9086" s="61"/>
      <c r="AA9086" s="61"/>
      <c r="AB9086" s="61"/>
      <c r="AC9086" s="61"/>
      <c r="AD9086" s="61"/>
      <c r="AE9086" s="61"/>
      <c r="AF9086" s="61"/>
      <c r="AG9086" s="61"/>
      <c r="AH9086" s="61"/>
      <c r="AI9086" s="61"/>
      <c r="AJ9086" s="61"/>
      <c r="AK9086" s="61"/>
      <c r="AL9086" s="61"/>
      <c r="AM9086" s="61"/>
      <c r="AN9086" s="61"/>
      <c r="AO9086" s="61"/>
      <c r="AP9086" s="62"/>
      <c r="AQ9086" s="61"/>
      <c r="AR9086" s="61"/>
      <c r="AS9086" s="61"/>
      <c r="AT9086" s="61"/>
      <c r="AU9086" s="61"/>
      <c r="AV9086" s="61"/>
      <c r="AW9086" s="60"/>
    </row>
    <row r="9087" s="59" customFormat="1" customHeight="1" spans="1:49">
      <c r="A9087" s="60"/>
      <c r="B9087" s="60"/>
      <c r="C9087" s="60"/>
      <c r="D9087" s="60"/>
      <c r="H9087" s="61"/>
      <c r="I9087" s="61"/>
      <c r="J9087" s="61"/>
      <c r="K9087" s="61"/>
      <c r="L9087" s="61"/>
      <c r="M9087" s="61"/>
      <c r="N9087" s="61"/>
      <c r="O9087" s="61"/>
      <c r="P9087" s="61"/>
      <c r="Q9087" s="61"/>
      <c r="R9087" s="61"/>
      <c r="S9087" s="61"/>
      <c r="T9087" s="61"/>
      <c r="U9087" s="61"/>
      <c r="V9087" s="61"/>
      <c r="W9087" s="61"/>
      <c r="X9087" s="61"/>
      <c r="Y9087" s="61"/>
      <c r="Z9087" s="61"/>
      <c r="AA9087" s="61"/>
      <c r="AB9087" s="61"/>
      <c r="AC9087" s="61"/>
      <c r="AD9087" s="61"/>
      <c r="AE9087" s="61"/>
      <c r="AF9087" s="61"/>
      <c r="AG9087" s="61"/>
      <c r="AH9087" s="61"/>
      <c r="AI9087" s="61"/>
      <c r="AJ9087" s="61"/>
      <c r="AK9087" s="61"/>
      <c r="AL9087" s="61"/>
      <c r="AM9087" s="61"/>
      <c r="AN9087" s="61"/>
      <c r="AO9087" s="61"/>
      <c r="AP9087" s="62"/>
      <c r="AQ9087" s="61"/>
      <c r="AR9087" s="61"/>
      <c r="AS9087" s="61"/>
      <c r="AT9087" s="61"/>
      <c r="AU9087" s="61"/>
      <c r="AV9087" s="61"/>
      <c r="AW9087" s="60"/>
    </row>
    <row r="9088" s="59" customFormat="1" customHeight="1" spans="1:49">
      <c r="A9088" s="60"/>
      <c r="B9088" s="60"/>
      <c r="C9088" s="60"/>
      <c r="D9088" s="60"/>
      <c r="H9088" s="61"/>
      <c r="I9088" s="61"/>
      <c r="J9088" s="61"/>
      <c r="K9088" s="61"/>
      <c r="L9088" s="61"/>
      <c r="M9088" s="61"/>
      <c r="N9088" s="61"/>
      <c r="O9088" s="61"/>
      <c r="P9088" s="61"/>
      <c r="Q9088" s="61"/>
      <c r="R9088" s="61"/>
      <c r="S9088" s="61"/>
      <c r="T9088" s="61"/>
      <c r="U9088" s="61"/>
      <c r="V9088" s="61"/>
      <c r="W9088" s="61"/>
      <c r="X9088" s="61"/>
      <c r="Y9088" s="61"/>
      <c r="Z9088" s="61"/>
      <c r="AA9088" s="61"/>
      <c r="AB9088" s="61"/>
      <c r="AC9088" s="61"/>
      <c r="AD9088" s="61"/>
      <c r="AE9088" s="61"/>
      <c r="AF9088" s="61"/>
      <c r="AG9088" s="61"/>
      <c r="AH9088" s="61"/>
      <c r="AI9088" s="61"/>
      <c r="AJ9088" s="61"/>
      <c r="AK9088" s="61"/>
      <c r="AL9088" s="61"/>
      <c r="AM9088" s="61"/>
      <c r="AN9088" s="61"/>
      <c r="AO9088" s="61"/>
      <c r="AP9088" s="62"/>
      <c r="AQ9088" s="61"/>
      <c r="AR9088" s="61"/>
      <c r="AS9088" s="61"/>
      <c r="AT9088" s="61"/>
      <c r="AU9088" s="61"/>
      <c r="AV9088" s="61"/>
      <c r="AW9088" s="60"/>
    </row>
    <row r="9089" s="59" customFormat="1" customHeight="1" spans="1:49">
      <c r="A9089" s="60"/>
      <c r="B9089" s="60"/>
      <c r="C9089" s="60"/>
      <c r="D9089" s="60"/>
      <c r="H9089" s="61"/>
      <c r="I9089" s="61"/>
      <c r="J9089" s="61"/>
      <c r="K9089" s="61"/>
      <c r="L9089" s="61"/>
      <c r="M9089" s="61"/>
      <c r="N9089" s="61"/>
      <c r="O9089" s="61"/>
      <c r="P9089" s="61"/>
      <c r="Q9089" s="61"/>
      <c r="R9089" s="61"/>
      <c r="S9089" s="61"/>
      <c r="T9089" s="61"/>
      <c r="U9089" s="61"/>
      <c r="V9089" s="61"/>
      <c r="W9089" s="61"/>
      <c r="X9089" s="61"/>
      <c r="Y9089" s="61"/>
      <c r="Z9089" s="61"/>
      <c r="AA9089" s="61"/>
      <c r="AB9089" s="61"/>
      <c r="AC9089" s="61"/>
      <c r="AD9089" s="61"/>
      <c r="AE9089" s="61"/>
      <c r="AF9089" s="61"/>
      <c r="AG9089" s="61"/>
      <c r="AH9089" s="61"/>
      <c r="AI9089" s="61"/>
      <c r="AJ9089" s="61"/>
      <c r="AK9089" s="61"/>
      <c r="AL9089" s="61"/>
      <c r="AM9089" s="61"/>
      <c r="AN9089" s="61"/>
      <c r="AO9089" s="61"/>
      <c r="AP9089" s="62"/>
      <c r="AQ9089" s="61"/>
      <c r="AR9089" s="61"/>
      <c r="AS9089" s="61"/>
      <c r="AT9089" s="61"/>
      <c r="AU9089" s="61"/>
      <c r="AV9089" s="61"/>
      <c r="AW9089" s="60"/>
    </row>
    <row r="9090" s="59" customFormat="1" customHeight="1" spans="1:49">
      <c r="A9090" s="60"/>
      <c r="B9090" s="60"/>
      <c r="C9090" s="60"/>
      <c r="D9090" s="60"/>
      <c r="H9090" s="61"/>
      <c r="I9090" s="61"/>
      <c r="J9090" s="61"/>
      <c r="K9090" s="61"/>
      <c r="L9090" s="61"/>
      <c r="M9090" s="61"/>
      <c r="N9090" s="61"/>
      <c r="O9090" s="61"/>
      <c r="P9090" s="61"/>
      <c r="Q9090" s="61"/>
      <c r="R9090" s="61"/>
      <c r="S9090" s="61"/>
      <c r="T9090" s="61"/>
      <c r="U9090" s="61"/>
      <c r="V9090" s="61"/>
      <c r="W9090" s="61"/>
      <c r="X9090" s="61"/>
      <c r="Y9090" s="61"/>
      <c r="Z9090" s="61"/>
      <c r="AA9090" s="61"/>
      <c r="AB9090" s="61"/>
      <c r="AC9090" s="61"/>
      <c r="AD9090" s="61"/>
      <c r="AE9090" s="61"/>
      <c r="AF9090" s="61"/>
      <c r="AG9090" s="61"/>
      <c r="AH9090" s="61"/>
      <c r="AI9090" s="61"/>
      <c r="AJ9090" s="61"/>
      <c r="AK9090" s="61"/>
      <c r="AL9090" s="61"/>
      <c r="AM9090" s="61"/>
      <c r="AN9090" s="61"/>
      <c r="AO9090" s="61"/>
      <c r="AP9090" s="62"/>
      <c r="AQ9090" s="61"/>
      <c r="AR9090" s="61"/>
      <c r="AS9090" s="61"/>
      <c r="AT9090" s="61"/>
      <c r="AU9090" s="61"/>
      <c r="AV9090" s="61"/>
      <c r="AW9090" s="60"/>
    </row>
    <row r="9091" s="59" customFormat="1" customHeight="1" spans="1:49">
      <c r="A9091" s="60"/>
      <c r="B9091" s="60"/>
      <c r="C9091" s="60"/>
      <c r="D9091" s="60"/>
      <c r="H9091" s="61"/>
      <c r="I9091" s="61"/>
      <c r="J9091" s="61"/>
      <c r="K9091" s="61"/>
      <c r="L9091" s="61"/>
      <c r="M9091" s="61"/>
      <c r="N9091" s="61"/>
      <c r="O9091" s="61"/>
      <c r="P9091" s="61"/>
      <c r="Q9091" s="61"/>
      <c r="R9091" s="61"/>
      <c r="S9091" s="61"/>
      <c r="T9091" s="61"/>
      <c r="U9091" s="61"/>
      <c r="V9091" s="61"/>
      <c r="W9091" s="61"/>
      <c r="X9091" s="61"/>
      <c r="Y9091" s="61"/>
      <c r="Z9091" s="61"/>
      <c r="AA9091" s="61"/>
      <c r="AB9091" s="61"/>
      <c r="AC9091" s="61"/>
      <c r="AD9091" s="61"/>
      <c r="AE9091" s="61"/>
      <c r="AF9091" s="61"/>
      <c r="AG9091" s="61"/>
      <c r="AH9091" s="61"/>
      <c r="AI9091" s="61"/>
      <c r="AJ9091" s="61"/>
      <c r="AK9091" s="61"/>
      <c r="AL9091" s="61"/>
      <c r="AM9091" s="61"/>
      <c r="AN9091" s="61"/>
      <c r="AO9091" s="61"/>
      <c r="AP9091" s="62"/>
      <c r="AQ9091" s="61"/>
      <c r="AR9091" s="61"/>
      <c r="AS9091" s="61"/>
      <c r="AT9091" s="61"/>
      <c r="AU9091" s="61"/>
      <c r="AV9091" s="61"/>
      <c r="AW9091" s="60"/>
    </row>
    <row r="9092" s="59" customFormat="1" customHeight="1" spans="1:49">
      <c r="A9092" s="60"/>
      <c r="B9092" s="60"/>
      <c r="C9092" s="60"/>
      <c r="D9092" s="60"/>
      <c r="H9092" s="61"/>
      <c r="I9092" s="61"/>
      <c r="J9092" s="61"/>
      <c r="K9092" s="61"/>
      <c r="L9092" s="61"/>
      <c r="M9092" s="61"/>
      <c r="N9092" s="61"/>
      <c r="O9092" s="61"/>
      <c r="P9092" s="61"/>
      <c r="Q9092" s="61"/>
      <c r="R9092" s="61"/>
      <c r="S9092" s="61"/>
      <c r="T9092" s="61"/>
      <c r="U9092" s="61"/>
      <c r="V9092" s="61"/>
      <c r="W9092" s="61"/>
      <c r="X9092" s="61"/>
      <c r="Y9092" s="61"/>
      <c r="Z9092" s="61"/>
      <c r="AA9092" s="61"/>
      <c r="AB9092" s="61"/>
      <c r="AC9092" s="61"/>
      <c r="AD9092" s="61"/>
      <c r="AE9092" s="61"/>
      <c r="AF9092" s="61"/>
      <c r="AG9092" s="61"/>
      <c r="AH9092" s="61"/>
      <c r="AI9092" s="61"/>
      <c r="AJ9092" s="61"/>
      <c r="AK9092" s="61"/>
      <c r="AL9092" s="61"/>
      <c r="AM9092" s="61"/>
      <c r="AN9092" s="61"/>
      <c r="AO9092" s="61"/>
      <c r="AP9092" s="62"/>
      <c r="AQ9092" s="61"/>
      <c r="AR9092" s="61"/>
      <c r="AS9092" s="61"/>
      <c r="AT9092" s="61"/>
      <c r="AU9092" s="61"/>
      <c r="AV9092" s="61"/>
      <c r="AW9092" s="60"/>
    </row>
    <row r="9093" s="59" customFormat="1" customHeight="1" spans="1:49">
      <c r="A9093" s="60"/>
      <c r="B9093" s="60"/>
      <c r="C9093" s="60"/>
      <c r="D9093" s="60"/>
      <c r="H9093" s="61"/>
      <c r="I9093" s="61"/>
      <c r="J9093" s="61"/>
      <c r="K9093" s="61"/>
      <c r="L9093" s="61"/>
      <c r="M9093" s="61"/>
      <c r="N9093" s="61"/>
      <c r="O9093" s="61"/>
      <c r="P9093" s="61"/>
      <c r="Q9093" s="61"/>
      <c r="R9093" s="61"/>
      <c r="S9093" s="61"/>
      <c r="T9093" s="61"/>
      <c r="U9093" s="61"/>
      <c r="V9093" s="61"/>
      <c r="W9093" s="61"/>
      <c r="X9093" s="61"/>
      <c r="Y9093" s="61"/>
      <c r="Z9093" s="61"/>
      <c r="AA9093" s="61"/>
      <c r="AB9093" s="61"/>
      <c r="AC9093" s="61"/>
      <c r="AD9093" s="61"/>
      <c r="AE9093" s="61"/>
      <c r="AF9093" s="61"/>
      <c r="AG9093" s="61"/>
      <c r="AH9093" s="61"/>
      <c r="AI9093" s="61"/>
      <c r="AJ9093" s="61"/>
      <c r="AK9093" s="61"/>
      <c r="AL9093" s="61"/>
      <c r="AM9093" s="61"/>
      <c r="AN9093" s="61"/>
      <c r="AO9093" s="61"/>
      <c r="AP9093" s="62"/>
      <c r="AQ9093" s="61"/>
      <c r="AR9093" s="61"/>
      <c r="AS9093" s="61"/>
      <c r="AT9093" s="61"/>
      <c r="AU9093" s="61"/>
      <c r="AV9093" s="61"/>
      <c r="AW9093" s="60"/>
    </row>
    <row r="9094" s="59" customFormat="1" customHeight="1" spans="1:49">
      <c r="A9094" s="60"/>
      <c r="B9094" s="60"/>
      <c r="C9094" s="60"/>
      <c r="D9094" s="60"/>
      <c r="H9094" s="61"/>
      <c r="I9094" s="61"/>
      <c r="J9094" s="61"/>
      <c r="K9094" s="61"/>
      <c r="L9094" s="61"/>
      <c r="M9094" s="61"/>
      <c r="N9094" s="61"/>
      <c r="O9094" s="61"/>
      <c r="P9094" s="61"/>
      <c r="Q9094" s="61"/>
      <c r="R9094" s="61"/>
      <c r="S9094" s="61"/>
      <c r="T9094" s="61"/>
      <c r="U9094" s="61"/>
      <c r="V9094" s="61"/>
      <c r="W9094" s="61"/>
      <c r="X9094" s="61"/>
      <c r="Y9094" s="61"/>
      <c r="Z9094" s="61"/>
      <c r="AA9094" s="61"/>
      <c r="AB9094" s="61"/>
      <c r="AC9094" s="61"/>
      <c r="AD9094" s="61"/>
      <c r="AE9094" s="61"/>
      <c r="AF9094" s="61"/>
      <c r="AG9094" s="61"/>
      <c r="AH9094" s="61"/>
      <c r="AI9094" s="61"/>
      <c r="AJ9094" s="61"/>
      <c r="AK9094" s="61"/>
      <c r="AL9094" s="61"/>
      <c r="AM9094" s="61"/>
      <c r="AN9094" s="61"/>
      <c r="AO9094" s="61"/>
      <c r="AP9094" s="62"/>
      <c r="AQ9094" s="61"/>
      <c r="AR9094" s="61"/>
      <c r="AS9094" s="61"/>
      <c r="AT9094" s="61"/>
      <c r="AU9094" s="61"/>
      <c r="AV9094" s="61"/>
      <c r="AW9094" s="60"/>
    </row>
    <row r="9095" s="59" customFormat="1" customHeight="1" spans="1:49">
      <c r="A9095" s="60"/>
      <c r="B9095" s="60"/>
      <c r="C9095" s="60"/>
      <c r="D9095" s="60"/>
      <c r="H9095" s="61"/>
      <c r="I9095" s="61"/>
      <c r="J9095" s="61"/>
      <c r="K9095" s="61"/>
      <c r="L9095" s="61"/>
      <c r="M9095" s="61"/>
      <c r="N9095" s="61"/>
      <c r="O9095" s="61"/>
      <c r="P9095" s="61"/>
      <c r="Q9095" s="61"/>
      <c r="R9095" s="61"/>
      <c r="S9095" s="61"/>
      <c r="T9095" s="61"/>
      <c r="U9095" s="61"/>
      <c r="V9095" s="61"/>
      <c r="W9095" s="61"/>
      <c r="X9095" s="61"/>
      <c r="Y9095" s="61"/>
      <c r="Z9095" s="61"/>
      <c r="AA9095" s="61"/>
      <c r="AB9095" s="61"/>
      <c r="AC9095" s="61"/>
      <c r="AD9095" s="61"/>
      <c r="AE9095" s="61"/>
      <c r="AF9095" s="61"/>
      <c r="AG9095" s="61"/>
      <c r="AH9095" s="61"/>
      <c r="AI9095" s="61"/>
      <c r="AJ9095" s="61"/>
      <c r="AK9095" s="61"/>
      <c r="AL9095" s="61"/>
      <c r="AM9095" s="61"/>
      <c r="AN9095" s="61"/>
      <c r="AO9095" s="61"/>
      <c r="AP9095" s="62"/>
      <c r="AQ9095" s="61"/>
      <c r="AR9095" s="61"/>
      <c r="AS9095" s="61"/>
      <c r="AT9095" s="61"/>
      <c r="AU9095" s="61"/>
      <c r="AV9095" s="61"/>
      <c r="AW9095" s="60"/>
    </row>
    <row r="9096" s="59" customFormat="1" customHeight="1" spans="1:49">
      <c r="A9096" s="60"/>
      <c r="B9096" s="60"/>
      <c r="C9096" s="60"/>
      <c r="D9096" s="60"/>
      <c r="H9096" s="61"/>
      <c r="I9096" s="61"/>
      <c r="J9096" s="61"/>
      <c r="K9096" s="61"/>
      <c r="L9096" s="61"/>
      <c r="M9096" s="61"/>
      <c r="N9096" s="61"/>
      <c r="O9096" s="61"/>
      <c r="P9096" s="61"/>
      <c r="Q9096" s="61"/>
      <c r="R9096" s="61"/>
      <c r="S9096" s="61"/>
      <c r="T9096" s="61"/>
      <c r="U9096" s="61"/>
      <c r="V9096" s="61"/>
      <c r="W9096" s="61"/>
      <c r="X9096" s="61"/>
      <c r="Y9096" s="61"/>
      <c r="Z9096" s="61"/>
      <c r="AA9096" s="61"/>
      <c r="AB9096" s="61"/>
      <c r="AC9096" s="61"/>
      <c r="AD9096" s="61"/>
      <c r="AE9096" s="61"/>
      <c r="AF9096" s="61"/>
      <c r="AG9096" s="61"/>
      <c r="AH9096" s="61"/>
      <c r="AI9096" s="61"/>
      <c r="AJ9096" s="61"/>
      <c r="AK9096" s="61"/>
      <c r="AL9096" s="61"/>
      <c r="AM9096" s="61"/>
      <c r="AN9096" s="61"/>
      <c r="AO9096" s="61"/>
      <c r="AP9096" s="62"/>
      <c r="AQ9096" s="61"/>
      <c r="AR9096" s="61"/>
      <c r="AS9096" s="61"/>
      <c r="AT9096" s="61"/>
      <c r="AU9096" s="61"/>
      <c r="AV9096" s="61"/>
      <c r="AW9096" s="60"/>
    </row>
    <row r="9097" s="59" customFormat="1" customHeight="1" spans="1:49">
      <c r="A9097" s="60"/>
      <c r="B9097" s="60"/>
      <c r="C9097" s="60"/>
      <c r="D9097" s="60"/>
      <c r="H9097" s="61"/>
      <c r="I9097" s="61"/>
      <c r="J9097" s="61"/>
      <c r="K9097" s="61"/>
      <c r="L9097" s="61"/>
      <c r="M9097" s="61"/>
      <c r="N9097" s="61"/>
      <c r="O9097" s="61"/>
      <c r="P9097" s="61"/>
      <c r="Q9097" s="61"/>
      <c r="R9097" s="61"/>
      <c r="S9097" s="61"/>
      <c r="T9097" s="61"/>
      <c r="U9097" s="61"/>
      <c r="V9097" s="61"/>
      <c r="W9097" s="61"/>
      <c r="X9097" s="61"/>
      <c r="Y9097" s="61"/>
      <c r="Z9097" s="61"/>
      <c r="AA9097" s="61"/>
      <c r="AB9097" s="61"/>
      <c r="AC9097" s="61"/>
      <c r="AD9097" s="61"/>
      <c r="AE9097" s="61"/>
      <c r="AF9097" s="61"/>
      <c r="AG9097" s="61"/>
      <c r="AH9097" s="61"/>
      <c r="AI9097" s="61"/>
      <c r="AJ9097" s="61"/>
      <c r="AK9097" s="61"/>
      <c r="AL9097" s="61"/>
      <c r="AM9097" s="61"/>
      <c r="AN9097" s="61"/>
      <c r="AO9097" s="61"/>
      <c r="AP9097" s="62"/>
      <c r="AQ9097" s="61"/>
      <c r="AR9097" s="61"/>
      <c r="AS9097" s="61"/>
      <c r="AT9097" s="61"/>
      <c r="AU9097" s="61"/>
      <c r="AV9097" s="61"/>
      <c r="AW9097" s="60"/>
    </row>
    <row r="9098" s="59" customFormat="1" customHeight="1" spans="1:49">
      <c r="A9098" s="60"/>
      <c r="B9098" s="60"/>
      <c r="C9098" s="60"/>
      <c r="D9098" s="60"/>
      <c r="H9098" s="61"/>
      <c r="I9098" s="61"/>
      <c r="J9098" s="61"/>
      <c r="K9098" s="61"/>
      <c r="L9098" s="61"/>
      <c r="M9098" s="61"/>
      <c r="N9098" s="61"/>
      <c r="O9098" s="61"/>
      <c r="P9098" s="61"/>
      <c r="Q9098" s="61"/>
      <c r="R9098" s="61"/>
      <c r="S9098" s="61"/>
      <c r="T9098" s="61"/>
      <c r="U9098" s="61"/>
      <c r="V9098" s="61"/>
      <c r="W9098" s="61"/>
      <c r="X9098" s="61"/>
      <c r="Y9098" s="61"/>
      <c r="Z9098" s="61"/>
      <c r="AA9098" s="61"/>
      <c r="AB9098" s="61"/>
      <c r="AC9098" s="61"/>
      <c r="AD9098" s="61"/>
      <c r="AE9098" s="61"/>
      <c r="AF9098" s="61"/>
      <c r="AG9098" s="61"/>
      <c r="AH9098" s="61"/>
      <c r="AI9098" s="61"/>
      <c r="AJ9098" s="61"/>
      <c r="AK9098" s="61"/>
      <c r="AL9098" s="61"/>
      <c r="AM9098" s="61"/>
      <c r="AN9098" s="61"/>
      <c r="AO9098" s="61"/>
      <c r="AP9098" s="62"/>
      <c r="AQ9098" s="61"/>
      <c r="AR9098" s="61"/>
      <c r="AS9098" s="61"/>
      <c r="AT9098" s="61"/>
      <c r="AU9098" s="61"/>
      <c r="AV9098" s="61"/>
      <c r="AW9098" s="60"/>
    </row>
    <row r="9099" s="59" customFormat="1" customHeight="1" spans="1:49">
      <c r="A9099" s="60"/>
      <c r="B9099" s="60"/>
      <c r="C9099" s="60"/>
      <c r="D9099" s="60"/>
      <c r="H9099" s="61"/>
      <c r="I9099" s="61"/>
      <c r="J9099" s="61"/>
      <c r="K9099" s="61"/>
      <c r="L9099" s="61"/>
      <c r="M9099" s="61"/>
      <c r="N9099" s="61"/>
      <c r="O9099" s="61"/>
      <c r="P9099" s="61"/>
      <c r="Q9099" s="61"/>
      <c r="R9099" s="61"/>
      <c r="S9099" s="61"/>
      <c r="T9099" s="61"/>
      <c r="U9099" s="61"/>
      <c r="V9099" s="61"/>
      <c r="W9099" s="61"/>
      <c r="X9099" s="61"/>
      <c r="Y9099" s="61"/>
      <c r="Z9099" s="61"/>
      <c r="AA9099" s="61"/>
      <c r="AB9099" s="61"/>
      <c r="AC9099" s="61"/>
      <c r="AD9099" s="61"/>
      <c r="AE9099" s="61"/>
      <c r="AF9099" s="61"/>
      <c r="AG9099" s="61"/>
      <c r="AH9099" s="61"/>
      <c r="AI9099" s="61"/>
      <c r="AJ9099" s="61"/>
      <c r="AK9099" s="61"/>
      <c r="AL9099" s="61"/>
      <c r="AM9099" s="61"/>
      <c r="AN9099" s="61"/>
      <c r="AO9099" s="61"/>
      <c r="AP9099" s="62"/>
      <c r="AQ9099" s="61"/>
      <c r="AR9099" s="61"/>
      <c r="AS9099" s="61"/>
      <c r="AT9099" s="61"/>
      <c r="AU9099" s="61"/>
      <c r="AV9099" s="61"/>
      <c r="AW9099" s="60"/>
    </row>
    <row r="9100" s="59" customFormat="1" customHeight="1" spans="1:49">
      <c r="A9100" s="60"/>
      <c r="B9100" s="60"/>
      <c r="C9100" s="60"/>
      <c r="D9100" s="60"/>
      <c r="H9100" s="61"/>
      <c r="I9100" s="61"/>
      <c r="J9100" s="61"/>
      <c r="K9100" s="61"/>
      <c r="L9100" s="61"/>
      <c r="M9100" s="61"/>
      <c r="N9100" s="61"/>
      <c r="O9100" s="61"/>
      <c r="P9100" s="61"/>
      <c r="Q9100" s="61"/>
      <c r="R9100" s="61"/>
      <c r="S9100" s="61"/>
      <c r="T9100" s="61"/>
      <c r="U9100" s="61"/>
      <c r="V9100" s="61"/>
      <c r="W9100" s="61"/>
      <c r="X9100" s="61"/>
      <c r="Y9100" s="61"/>
      <c r="Z9100" s="61"/>
      <c r="AA9100" s="61"/>
      <c r="AB9100" s="61"/>
      <c r="AC9100" s="61"/>
      <c r="AD9100" s="61"/>
      <c r="AE9100" s="61"/>
      <c r="AF9100" s="61"/>
      <c r="AG9100" s="61"/>
      <c r="AH9100" s="61"/>
      <c r="AI9100" s="61"/>
      <c r="AJ9100" s="61"/>
      <c r="AK9100" s="61"/>
      <c r="AL9100" s="61"/>
      <c r="AM9100" s="61"/>
      <c r="AN9100" s="61"/>
      <c r="AO9100" s="61"/>
      <c r="AP9100" s="62"/>
      <c r="AQ9100" s="61"/>
      <c r="AR9100" s="61"/>
      <c r="AS9100" s="61"/>
      <c r="AT9100" s="61"/>
      <c r="AU9100" s="61"/>
      <c r="AV9100" s="61"/>
      <c r="AW9100" s="60"/>
    </row>
    <row r="9101" s="59" customFormat="1" customHeight="1" spans="1:49">
      <c r="A9101" s="60"/>
      <c r="B9101" s="60"/>
      <c r="C9101" s="60"/>
      <c r="D9101" s="60"/>
      <c r="H9101" s="61"/>
      <c r="I9101" s="61"/>
      <c r="J9101" s="61"/>
      <c r="K9101" s="61"/>
      <c r="L9101" s="61"/>
      <c r="M9101" s="61"/>
      <c r="N9101" s="61"/>
      <c r="O9101" s="61"/>
      <c r="P9101" s="61"/>
      <c r="Q9101" s="61"/>
      <c r="R9101" s="61"/>
      <c r="S9101" s="61"/>
      <c r="T9101" s="61"/>
      <c r="U9101" s="61"/>
      <c r="V9101" s="61"/>
      <c r="W9101" s="61"/>
      <c r="X9101" s="61"/>
      <c r="Y9101" s="61"/>
      <c r="Z9101" s="61"/>
      <c r="AA9101" s="61"/>
      <c r="AB9101" s="61"/>
      <c r="AC9101" s="61"/>
      <c r="AD9101" s="61"/>
      <c r="AE9101" s="61"/>
      <c r="AF9101" s="61"/>
      <c r="AG9101" s="61"/>
      <c r="AH9101" s="61"/>
      <c r="AI9101" s="61"/>
      <c r="AJ9101" s="61"/>
      <c r="AK9101" s="61"/>
      <c r="AL9101" s="61"/>
      <c r="AM9101" s="61"/>
      <c r="AN9101" s="61"/>
      <c r="AO9101" s="61"/>
      <c r="AP9101" s="62"/>
      <c r="AQ9101" s="61"/>
      <c r="AR9101" s="61"/>
      <c r="AS9101" s="61"/>
      <c r="AT9101" s="61"/>
      <c r="AU9101" s="61"/>
      <c r="AV9101" s="61"/>
      <c r="AW9101" s="60"/>
    </row>
    <row r="9102" s="59" customFormat="1" customHeight="1" spans="1:49">
      <c r="A9102" s="60"/>
      <c r="B9102" s="60"/>
      <c r="C9102" s="60"/>
      <c r="D9102" s="60"/>
      <c r="H9102" s="61"/>
      <c r="I9102" s="61"/>
      <c r="J9102" s="61"/>
      <c r="K9102" s="61"/>
      <c r="L9102" s="61"/>
      <c r="M9102" s="61"/>
      <c r="N9102" s="61"/>
      <c r="O9102" s="61"/>
      <c r="P9102" s="61"/>
      <c r="Q9102" s="61"/>
      <c r="R9102" s="61"/>
      <c r="S9102" s="61"/>
      <c r="T9102" s="61"/>
      <c r="U9102" s="61"/>
      <c r="V9102" s="61"/>
      <c r="W9102" s="61"/>
      <c r="X9102" s="61"/>
      <c r="Y9102" s="61"/>
      <c r="Z9102" s="61"/>
      <c r="AA9102" s="61"/>
      <c r="AB9102" s="61"/>
      <c r="AC9102" s="61"/>
      <c r="AD9102" s="61"/>
      <c r="AE9102" s="61"/>
      <c r="AF9102" s="61"/>
      <c r="AG9102" s="61"/>
      <c r="AH9102" s="61"/>
      <c r="AI9102" s="61"/>
      <c r="AJ9102" s="61"/>
      <c r="AK9102" s="61"/>
      <c r="AL9102" s="61"/>
      <c r="AM9102" s="61"/>
      <c r="AN9102" s="61"/>
      <c r="AO9102" s="61"/>
      <c r="AP9102" s="62"/>
      <c r="AQ9102" s="61"/>
      <c r="AR9102" s="61"/>
      <c r="AS9102" s="61"/>
      <c r="AT9102" s="61"/>
      <c r="AU9102" s="61"/>
      <c r="AV9102" s="61"/>
      <c r="AW9102" s="60"/>
    </row>
    <row r="9103" s="59" customFormat="1" customHeight="1" spans="1:49">
      <c r="A9103" s="60"/>
      <c r="B9103" s="60"/>
      <c r="C9103" s="60"/>
      <c r="D9103" s="60"/>
      <c r="H9103" s="61"/>
      <c r="I9103" s="61"/>
      <c r="J9103" s="61"/>
      <c r="K9103" s="61"/>
      <c r="L9103" s="61"/>
      <c r="M9103" s="61"/>
      <c r="N9103" s="61"/>
      <c r="O9103" s="61"/>
      <c r="P9103" s="61"/>
      <c r="Q9103" s="61"/>
      <c r="R9103" s="61"/>
      <c r="S9103" s="61"/>
      <c r="T9103" s="61"/>
      <c r="U9103" s="61"/>
      <c r="V9103" s="61"/>
      <c r="W9103" s="61"/>
      <c r="X9103" s="61"/>
      <c r="Y9103" s="61"/>
      <c r="Z9103" s="61"/>
      <c r="AA9103" s="61"/>
      <c r="AB9103" s="61"/>
      <c r="AC9103" s="61"/>
      <c r="AD9103" s="61"/>
      <c r="AE9103" s="61"/>
      <c r="AF9103" s="61"/>
      <c r="AG9103" s="61"/>
      <c r="AH9103" s="61"/>
      <c r="AI9103" s="61"/>
      <c r="AJ9103" s="61"/>
      <c r="AK9103" s="61"/>
      <c r="AL9103" s="61"/>
      <c r="AM9103" s="61"/>
      <c r="AN9103" s="61"/>
      <c r="AO9103" s="61"/>
      <c r="AP9103" s="62"/>
      <c r="AQ9103" s="61"/>
      <c r="AR9103" s="61"/>
      <c r="AS9103" s="61"/>
      <c r="AT9103" s="61"/>
      <c r="AU9103" s="61"/>
      <c r="AV9103" s="61"/>
      <c r="AW9103" s="60"/>
    </row>
    <row r="9104" s="59" customFormat="1" customHeight="1" spans="1:49">
      <c r="A9104" s="60"/>
      <c r="B9104" s="60"/>
      <c r="C9104" s="60"/>
      <c r="D9104" s="60"/>
      <c r="H9104" s="61"/>
      <c r="I9104" s="61"/>
      <c r="J9104" s="61"/>
      <c r="K9104" s="61"/>
      <c r="L9104" s="61"/>
      <c r="M9104" s="61"/>
      <c r="N9104" s="61"/>
      <c r="O9104" s="61"/>
      <c r="P9104" s="61"/>
      <c r="Q9104" s="61"/>
      <c r="R9104" s="61"/>
      <c r="S9104" s="61"/>
      <c r="T9104" s="61"/>
      <c r="U9104" s="61"/>
      <c r="V9104" s="61"/>
      <c r="W9104" s="61"/>
      <c r="X9104" s="61"/>
      <c r="Y9104" s="61"/>
      <c r="Z9104" s="61"/>
      <c r="AA9104" s="61"/>
      <c r="AB9104" s="61"/>
      <c r="AC9104" s="61"/>
      <c r="AD9104" s="61"/>
      <c r="AE9104" s="61"/>
      <c r="AF9104" s="61"/>
      <c r="AG9104" s="61"/>
      <c r="AH9104" s="61"/>
      <c r="AI9104" s="61"/>
      <c r="AJ9104" s="61"/>
      <c r="AK9104" s="61"/>
      <c r="AL9104" s="61"/>
      <c r="AM9104" s="61"/>
      <c r="AN9104" s="61"/>
      <c r="AO9104" s="61"/>
      <c r="AP9104" s="62"/>
      <c r="AQ9104" s="61"/>
      <c r="AR9104" s="61"/>
      <c r="AS9104" s="61"/>
      <c r="AT9104" s="61"/>
      <c r="AU9104" s="61"/>
      <c r="AV9104" s="61"/>
      <c r="AW9104" s="60"/>
    </row>
    <row r="9105" s="59" customFormat="1" customHeight="1" spans="1:49">
      <c r="A9105" s="60"/>
      <c r="B9105" s="60"/>
      <c r="C9105" s="60"/>
      <c r="D9105" s="60"/>
      <c r="H9105" s="61"/>
      <c r="I9105" s="61"/>
      <c r="J9105" s="61"/>
      <c r="K9105" s="61"/>
      <c r="L9105" s="61"/>
      <c r="M9105" s="61"/>
      <c r="N9105" s="61"/>
      <c r="O9105" s="61"/>
      <c r="P9105" s="61"/>
      <c r="Q9105" s="61"/>
      <c r="R9105" s="61"/>
      <c r="S9105" s="61"/>
      <c r="T9105" s="61"/>
      <c r="U9105" s="61"/>
      <c r="V9105" s="61"/>
      <c r="W9105" s="61"/>
      <c r="X9105" s="61"/>
      <c r="Y9105" s="61"/>
      <c r="Z9105" s="61"/>
      <c r="AA9105" s="61"/>
      <c r="AB9105" s="61"/>
      <c r="AC9105" s="61"/>
      <c r="AD9105" s="61"/>
      <c r="AE9105" s="61"/>
      <c r="AF9105" s="61"/>
      <c r="AG9105" s="61"/>
      <c r="AH9105" s="61"/>
      <c r="AI9105" s="61"/>
      <c r="AJ9105" s="61"/>
      <c r="AK9105" s="61"/>
      <c r="AL9105" s="61"/>
      <c r="AM9105" s="61"/>
      <c r="AN9105" s="61"/>
      <c r="AO9105" s="61"/>
      <c r="AP9105" s="62"/>
      <c r="AQ9105" s="61"/>
      <c r="AR9105" s="61"/>
      <c r="AS9105" s="61"/>
      <c r="AT9105" s="61"/>
      <c r="AU9105" s="61"/>
      <c r="AV9105" s="61"/>
      <c r="AW9105" s="60"/>
    </row>
    <row r="9106" s="59" customFormat="1" customHeight="1" spans="1:49">
      <c r="A9106" s="60"/>
      <c r="B9106" s="60"/>
      <c r="C9106" s="60"/>
      <c r="D9106" s="60"/>
      <c r="H9106" s="61"/>
      <c r="I9106" s="61"/>
      <c r="J9106" s="61"/>
      <c r="K9106" s="61"/>
      <c r="L9106" s="61"/>
      <c r="M9106" s="61"/>
      <c r="N9106" s="61"/>
      <c r="O9106" s="61"/>
      <c r="P9106" s="61"/>
      <c r="Q9106" s="61"/>
      <c r="R9106" s="61"/>
      <c r="S9106" s="61"/>
      <c r="T9106" s="61"/>
      <c r="U9106" s="61"/>
      <c r="V9106" s="61"/>
      <c r="W9106" s="61"/>
      <c r="X9106" s="61"/>
      <c r="Y9106" s="61"/>
      <c r="Z9106" s="61"/>
      <c r="AA9106" s="61"/>
      <c r="AB9106" s="61"/>
      <c r="AC9106" s="61"/>
      <c r="AD9106" s="61"/>
      <c r="AE9106" s="61"/>
      <c r="AF9106" s="61"/>
      <c r="AG9106" s="61"/>
      <c r="AH9106" s="61"/>
      <c r="AI9106" s="61"/>
      <c r="AJ9106" s="61"/>
      <c r="AK9106" s="61"/>
      <c r="AL9106" s="61"/>
      <c r="AM9106" s="61"/>
      <c r="AN9106" s="61"/>
      <c r="AO9106" s="61"/>
      <c r="AP9106" s="62"/>
      <c r="AQ9106" s="61"/>
      <c r="AR9106" s="61"/>
      <c r="AS9106" s="61"/>
      <c r="AT9106" s="61"/>
      <c r="AU9106" s="61"/>
      <c r="AV9106" s="61"/>
      <c r="AW9106" s="60"/>
    </row>
    <row r="9107" s="59" customFormat="1" customHeight="1" spans="1:49">
      <c r="A9107" s="60"/>
      <c r="B9107" s="60"/>
      <c r="C9107" s="60"/>
      <c r="D9107" s="60"/>
      <c r="H9107" s="61"/>
      <c r="I9107" s="61"/>
      <c r="J9107" s="61"/>
      <c r="K9107" s="61"/>
      <c r="L9107" s="61"/>
      <c r="M9107" s="61"/>
      <c r="N9107" s="61"/>
      <c r="O9107" s="61"/>
      <c r="P9107" s="61"/>
      <c r="Q9107" s="61"/>
      <c r="R9107" s="61"/>
      <c r="S9107" s="61"/>
      <c r="T9107" s="61"/>
      <c r="U9107" s="61"/>
      <c r="V9107" s="61"/>
      <c r="W9107" s="61"/>
      <c r="X9107" s="61"/>
      <c r="Y9107" s="61"/>
      <c r="Z9107" s="61"/>
      <c r="AA9107" s="61"/>
      <c r="AB9107" s="61"/>
      <c r="AC9107" s="61"/>
      <c r="AD9107" s="61"/>
      <c r="AE9107" s="61"/>
      <c r="AF9107" s="61"/>
      <c r="AG9107" s="61"/>
      <c r="AH9107" s="61"/>
      <c r="AI9107" s="61"/>
      <c r="AJ9107" s="61"/>
      <c r="AK9107" s="61"/>
      <c r="AL9107" s="61"/>
      <c r="AM9107" s="61"/>
      <c r="AN9107" s="61"/>
      <c r="AO9107" s="61"/>
      <c r="AP9107" s="62"/>
      <c r="AQ9107" s="61"/>
      <c r="AR9107" s="61"/>
      <c r="AS9107" s="61"/>
      <c r="AT9107" s="61"/>
      <c r="AU9107" s="61"/>
      <c r="AV9107" s="61"/>
      <c r="AW9107" s="60"/>
    </row>
    <row r="9108" s="59" customFormat="1" customHeight="1" spans="1:49">
      <c r="A9108" s="60"/>
      <c r="B9108" s="60"/>
      <c r="C9108" s="60"/>
      <c r="D9108" s="60"/>
      <c r="H9108" s="61"/>
      <c r="I9108" s="61"/>
      <c r="J9108" s="61"/>
      <c r="K9108" s="61"/>
      <c r="L9108" s="61"/>
      <c r="M9108" s="61"/>
      <c r="N9108" s="61"/>
      <c r="O9108" s="61"/>
      <c r="P9108" s="61"/>
      <c r="Q9108" s="61"/>
      <c r="R9108" s="61"/>
      <c r="S9108" s="61"/>
      <c r="T9108" s="61"/>
      <c r="U9108" s="61"/>
      <c r="V9108" s="61"/>
      <c r="W9108" s="61"/>
      <c r="X9108" s="61"/>
      <c r="Y9108" s="61"/>
      <c r="Z9108" s="61"/>
      <c r="AA9108" s="61"/>
      <c r="AB9108" s="61"/>
      <c r="AC9108" s="61"/>
      <c r="AD9108" s="61"/>
      <c r="AE9108" s="61"/>
      <c r="AF9108" s="61"/>
      <c r="AG9108" s="61"/>
      <c r="AH9108" s="61"/>
      <c r="AI9108" s="61"/>
      <c r="AJ9108" s="61"/>
      <c r="AK9108" s="61"/>
      <c r="AL9108" s="61"/>
      <c r="AM9108" s="61"/>
      <c r="AN9108" s="61"/>
      <c r="AO9108" s="61"/>
      <c r="AP9108" s="62"/>
      <c r="AQ9108" s="61"/>
      <c r="AR9108" s="61"/>
      <c r="AS9108" s="61"/>
      <c r="AT9108" s="61"/>
      <c r="AU9108" s="61"/>
      <c r="AV9108" s="61"/>
      <c r="AW9108" s="60"/>
    </row>
    <row r="9109" s="59" customFormat="1" customHeight="1" spans="1:49">
      <c r="A9109" s="60"/>
      <c r="B9109" s="60"/>
      <c r="C9109" s="60"/>
      <c r="D9109" s="60"/>
      <c r="H9109" s="61"/>
      <c r="I9109" s="61"/>
      <c r="J9109" s="61"/>
      <c r="K9109" s="61"/>
      <c r="L9109" s="61"/>
      <c r="M9109" s="61"/>
      <c r="N9109" s="61"/>
      <c r="O9109" s="61"/>
      <c r="P9109" s="61"/>
      <c r="Q9109" s="61"/>
      <c r="R9109" s="61"/>
      <c r="S9109" s="61"/>
      <c r="T9109" s="61"/>
      <c r="U9109" s="61"/>
      <c r="V9109" s="61"/>
      <c r="W9109" s="61"/>
      <c r="X9109" s="61"/>
      <c r="Y9109" s="61"/>
      <c r="Z9109" s="61"/>
      <c r="AA9109" s="61"/>
      <c r="AB9109" s="61"/>
      <c r="AC9109" s="61"/>
      <c r="AD9109" s="61"/>
      <c r="AE9109" s="61"/>
      <c r="AF9109" s="61"/>
      <c r="AG9109" s="61"/>
      <c r="AH9109" s="61"/>
      <c r="AI9109" s="61"/>
      <c r="AJ9109" s="61"/>
      <c r="AK9109" s="61"/>
      <c r="AL9109" s="61"/>
      <c r="AM9109" s="61"/>
      <c r="AN9109" s="61"/>
      <c r="AO9109" s="61"/>
      <c r="AP9109" s="62"/>
      <c r="AQ9109" s="61"/>
      <c r="AR9109" s="61"/>
      <c r="AS9109" s="61"/>
      <c r="AT9109" s="61"/>
      <c r="AU9109" s="61"/>
      <c r="AV9109" s="61"/>
      <c r="AW9109" s="60"/>
    </row>
    <row r="9110" s="59" customFormat="1" customHeight="1" spans="1:49">
      <c r="A9110" s="60"/>
      <c r="B9110" s="60"/>
      <c r="C9110" s="60"/>
      <c r="D9110" s="60"/>
      <c r="H9110" s="61"/>
      <c r="I9110" s="61"/>
      <c r="J9110" s="61"/>
      <c r="K9110" s="61"/>
      <c r="L9110" s="61"/>
      <c r="M9110" s="61"/>
      <c r="N9110" s="61"/>
      <c r="O9110" s="61"/>
      <c r="P9110" s="61"/>
      <c r="Q9110" s="61"/>
      <c r="R9110" s="61"/>
      <c r="S9110" s="61"/>
      <c r="T9110" s="61"/>
      <c r="U9110" s="61"/>
      <c r="V9110" s="61"/>
      <c r="W9110" s="61"/>
      <c r="X9110" s="61"/>
      <c r="Y9110" s="61"/>
      <c r="Z9110" s="61"/>
      <c r="AA9110" s="61"/>
      <c r="AB9110" s="61"/>
      <c r="AC9110" s="61"/>
      <c r="AD9110" s="61"/>
      <c r="AE9110" s="61"/>
      <c r="AF9110" s="61"/>
      <c r="AG9110" s="61"/>
      <c r="AH9110" s="61"/>
      <c r="AI9110" s="61"/>
      <c r="AJ9110" s="61"/>
      <c r="AK9110" s="61"/>
      <c r="AL9110" s="61"/>
      <c r="AM9110" s="61"/>
      <c r="AN9110" s="61"/>
      <c r="AO9110" s="61"/>
      <c r="AP9110" s="62"/>
      <c r="AQ9110" s="61"/>
      <c r="AR9110" s="61"/>
      <c r="AS9110" s="61"/>
      <c r="AT9110" s="61"/>
      <c r="AU9110" s="61"/>
      <c r="AV9110" s="61"/>
      <c r="AW9110" s="60"/>
    </row>
    <row r="9111" s="59" customFormat="1" customHeight="1" spans="1:49">
      <c r="A9111" s="60"/>
      <c r="B9111" s="60"/>
      <c r="C9111" s="60"/>
      <c r="D9111" s="60"/>
      <c r="H9111" s="61"/>
      <c r="I9111" s="61"/>
      <c r="J9111" s="61"/>
      <c r="K9111" s="61"/>
      <c r="L9111" s="61"/>
      <c r="M9111" s="61"/>
      <c r="N9111" s="61"/>
      <c r="O9111" s="61"/>
      <c r="P9111" s="61"/>
      <c r="Q9111" s="61"/>
      <c r="R9111" s="61"/>
      <c r="S9111" s="61"/>
      <c r="T9111" s="61"/>
      <c r="U9111" s="61"/>
      <c r="V9111" s="61"/>
      <c r="W9111" s="61"/>
      <c r="X9111" s="61"/>
      <c r="Y9111" s="61"/>
      <c r="Z9111" s="61"/>
      <c r="AA9111" s="61"/>
      <c r="AB9111" s="61"/>
      <c r="AC9111" s="61"/>
      <c r="AD9111" s="61"/>
      <c r="AE9111" s="61"/>
      <c r="AF9111" s="61"/>
      <c r="AG9111" s="61"/>
      <c r="AH9111" s="61"/>
      <c r="AI9111" s="61"/>
      <c r="AJ9111" s="61"/>
      <c r="AK9111" s="61"/>
      <c r="AL9111" s="61"/>
      <c r="AM9111" s="61"/>
      <c r="AN9111" s="61"/>
      <c r="AO9111" s="61"/>
      <c r="AP9111" s="62"/>
      <c r="AQ9111" s="61"/>
      <c r="AR9111" s="61"/>
      <c r="AS9111" s="61"/>
      <c r="AT9111" s="61"/>
      <c r="AU9111" s="61"/>
      <c r="AV9111" s="61"/>
      <c r="AW9111" s="60"/>
    </row>
    <row r="9112" s="59" customFormat="1" customHeight="1" spans="1:49">
      <c r="A9112" s="60"/>
      <c r="B9112" s="60"/>
      <c r="C9112" s="60"/>
      <c r="D9112" s="60"/>
      <c r="H9112" s="61"/>
      <c r="I9112" s="61"/>
      <c r="J9112" s="61"/>
      <c r="K9112" s="61"/>
      <c r="L9112" s="61"/>
      <c r="M9112" s="61"/>
      <c r="N9112" s="61"/>
      <c r="O9112" s="61"/>
      <c r="P9112" s="61"/>
      <c r="Q9112" s="61"/>
      <c r="R9112" s="61"/>
      <c r="S9112" s="61"/>
      <c r="T9112" s="61"/>
      <c r="U9112" s="61"/>
      <c r="V9112" s="61"/>
      <c r="W9112" s="61"/>
      <c r="X9112" s="61"/>
      <c r="Y9112" s="61"/>
      <c r="Z9112" s="61"/>
      <c r="AA9112" s="61"/>
      <c r="AB9112" s="61"/>
      <c r="AC9112" s="61"/>
      <c r="AD9112" s="61"/>
      <c r="AE9112" s="61"/>
      <c r="AF9112" s="61"/>
      <c r="AG9112" s="61"/>
      <c r="AH9112" s="61"/>
      <c r="AI9112" s="61"/>
      <c r="AJ9112" s="61"/>
      <c r="AK9112" s="61"/>
      <c r="AL9112" s="61"/>
      <c r="AM9112" s="61"/>
      <c r="AN9112" s="61"/>
      <c r="AO9112" s="61"/>
      <c r="AP9112" s="62"/>
      <c r="AQ9112" s="61"/>
      <c r="AR9112" s="61"/>
      <c r="AS9112" s="61"/>
      <c r="AT9112" s="61"/>
      <c r="AU9112" s="61"/>
      <c r="AV9112" s="61"/>
      <c r="AW9112" s="60"/>
    </row>
    <row r="9113" s="59" customFormat="1" customHeight="1" spans="1:49">
      <c r="A9113" s="60"/>
      <c r="B9113" s="60"/>
      <c r="C9113" s="60"/>
      <c r="D9113" s="60"/>
      <c r="H9113" s="61"/>
      <c r="I9113" s="61"/>
      <c r="J9113" s="61"/>
      <c r="K9113" s="61"/>
      <c r="L9113" s="61"/>
      <c r="M9113" s="61"/>
      <c r="N9113" s="61"/>
      <c r="O9113" s="61"/>
      <c r="P9113" s="61"/>
      <c r="Q9113" s="61"/>
      <c r="R9113" s="61"/>
      <c r="S9113" s="61"/>
      <c r="T9113" s="61"/>
      <c r="U9113" s="61"/>
      <c r="V9113" s="61"/>
      <c r="W9113" s="61"/>
      <c r="X9113" s="61"/>
      <c r="Y9113" s="61"/>
      <c r="Z9113" s="61"/>
      <c r="AA9113" s="61"/>
      <c r="AB9113" s="61"/>
      <c r="AC9113" s="61"/>
      <c r="AD9113" s="61"/>
      <c r="AE9113" s="61"/>
      <c r="AF9113" s="61"/>
      <c r="AG9113" s="61"/>
      <c r="AH9113" s="61"/>
      <c r="AI9113" s="61"/>
      <c r="AJ9113" s="61"/>
      <c r="AK9113" s="61"/>
      <c r="AL9113" s="61"/>
      <c r="AM9113" s="61"/>
      <c r="AN9113" s="61"/>
      <c r="AO9113" s="61"/>
      <c r="AP9113" s="62"/>
      <c r="AQ9113" s="61"/>
      <c r="AR9113" s="61"/>
      <c r="AS9113" s="61"/>
      <c r="AT9113" s="61"/>
      <c r="AU9113" s="61"/>
      <c r="AV9113" s="61"/>
      <c r="AW9113" s="60"/>
    </row>
    <row r="9114" s="59" customFormat="1" customHeight="1" spans="1:49">
      <c r="A9114" s="60"/>
      <c r="B9114" s="60"/>
      <c r="C9114" s="60"/>
      <c r="D9114" s="60"/>
      <c r="H9114" s="61"/>
      <c r="I9114" s="61"/>
      <c r="J9114" s="61"/>
      <c r="K9114" s="61"/>
      <c r="L9114" s="61"/>
      <c r="M9114" s="61"/>
      <c r="N9114" s="61"/>
      <c r="O9114" s="61"/>
      <c r="P9114" s="61"/>
      <c r="Q9114" s="61"/>
      <c r="R9114" s="61"/>
      <c r="S9114" s="61"/>
      <c r="T9114" s="61"/>
      <c r="U9114" s="61"/>
      <c r="V9114" s="61"/>
      <c r="W9114" s="61"/>
      <c r="X9114" s="61"/>
      <c r="Y9114" s="61"/>
      <c r="Z9114" s="61"/>
      <c r="AA9114" s="61"/>
      <c r="AB9114" s="61"/>
      <c r="AC9114" s="61"/>
      <c r="AD9114" s="61"/>
      <c r="AE9114" s="61"/>
      <c r="AF9114" s="61"/>
      <c r="AG9114" s="61"/>
      <c r="AH9114" s="61"/>
      <c r="AI9114" s="61"/>
      <c r="AJ9114" s="61"/>
      <c r="AK9114" s="61"/>
      <c r="AL9114" s="61"/>
      <c r="AM9114" s="61"/>
      <c r="AN9114" s="61"/>
      <c r="AO9114" s="61"/>
      <c r="AP9114" s="62"/>
      <c r="AQ9114" s="61"/>
      <c r="AR9114" s="61"/>
      <c r="AS9114" s="61"/>
      <c r="AT9114" s="61"/>
      <c r="AU9114" s="61"/>
      <c r="AV9114" s="61"/>
      <c r="AW9114" s="60"/>
    </row>
    <row r="9115" s="59" customFormat="1" customHeight="1" spans="1:49">
      <c r="A9115" s="60"/>
      <c r="B9115" s="60"/>
      <c r="C9115" s="60"/>
      <c r="D9115" s="60"/>
      <c r="H9115" s="61"/>
      <c r="I9115" s="61"/>
      <c r="J9115" s="61"/>
      <c r="K9115" s="61"/>
      <c r="L9115" s="61"/>
      <c r="M9115" s="61"/>
      <c r="N9115" s="61"/>
      <c r="O9115" s="61"/>
      <c r="P9115" s="61"/>
      <c r="Q9115" s="61"/>
      <c r="R9115" s="61"/>
      <c r="S9115" s="61"/>
      <c r="T9115" s="61"/>
      <c r="U9115" s="61"/>
      <c r="V9115" s="61"/>
      <c r="W9115" s="61"/>
      <c r="X9115" s="61"/>
      <c r="Y9115" s="61"/>
      <c r="Z9115" s="61"/>
      <c r="AA9115" s="61"/>
      <c r="AB9115" s="61"/>
      <c r="AC9115" s="61"/>
      <c r="AD9115" s="61"/>
      <c r="AE9115" s="61"/>
      <c r="AF9115" s="61"/>
      <c r="AG9115" s="61"/>
      <c r="AH9115" s="61"/>
      <c r="AI9115" s="61"/>
      <c r="AJ9115" s="61"/>
      <c r="AK9115" s="61"/>
      <c r="AL9115" s="61"/>
      <c r="AM9115" s="61"/>
      <c r="AN9115" s="61"/>
      <c r="AO9115" s="61"/>
      <c r="AP9115" s="62"/>
      <c r="AQ9115" s="61"/>
      <c r="AR9115" s="61"/>
      <c r="AS9115" s="61"/>
      <c r="AT9115" s="61"/>
      <c r="AU9115" s="61"/>
      <c r="AV9115" s="61"/>
      <c r="AW9115" s="60"/>
    </row>
    <row r="9116" s="59" customFormat="1" customHeight="1" spans="1:49">
      <c r="A9116" s="60"/>
      <c r="B9116" s="60"/>
      <c r="C9116" s="60"/>
      <c r="D9116" s="60"/>
      <c r="H9116" s="61"/>
      <c r="I9116" s="61"/>
      <c r="J9116" s="61"/>
      <c r="K9116" s="61"/>
      <c r="L9116" s="61"/>
      <c r="M9116" s="61"/>
      <c r="N9116" s="61"/>
      <c r="O9116" s="61"/>
      <c r="P9116" s="61"/>
      <c r="Q9116" s="61"/>
      <c r="R9116" s="61"/>
      <c r="S9116" s="61"/>
      <c r="T9116" s="61"/>
      <c r="U9116" s="61"/>
      <c r="V9116" s="61"/>
      <c r="W9116" s="61"/>
      <c r="X9116" s="61"/>
      <c r="Y9116" s="61"/>
      <c r="Z9116" s="61"/>
      <c r="AA9116" s="61"/>
      <c r="AB9116" s="61"/>
      <c r="AC9116" s="61"/>
      <c r="AD9116" s="61"/>
      <c r="AE9116" s="61"/>
      <c r="AF9116" s="61"/>
      <c r="AG9116" s="61"/>
      <c r="AH9116" s="61"/>
      <c r="AI9116" s="61"/>
      <c r="AJ9116" s="61"/>
      <c r="AK9116" s="61"/>
      <c r="AL9116" s="61"/>
      <c r="AM9116" s="61"/>
      <c r="AN9116" s="61"/>
      <c r="AO9116" s="61"/>
      <c r="AP9116" s="62"/>
      <c r="AQ9116" s="61"/>
      <c r="AR9116" s="61"/>
      <c r="AS9116" s="61"/>
      <c r="AT9116" s="61"/>
      <c r="AU9116" s="61"/>
      <c r="AV9116" s="61"/>
      <c r="AW9116" s="60"/>
    </row>
    <row r="9117" s="59" customFormat="1" customHeight="1" spans="1:49">
      <c r="A9117" s="60"/>
      <c r="B9117" s="60"/>
      <c r="C9117" s="60"/>
      <c r="D9117" s="60"/>
      <c r="H9117" s="61"/>
      <c r="I9117" s="61"/>
      <c r="J9117" s="61"/>
      <c r="K9117" s="61"/>
      <c r="L9117" s="61"/>
      <c r="M9117" s="61"/>
      <c r="N9117" s="61"/>
      <c r="O9117" s="61"/>
      <c r="P9117" s="61"/>
      <c r="Q9117" s="61"/>
      <c r="R9117" s="61"/>
      <c r="S9117" s="61"/>
      <c r="T9117" s="61"/>
      <c r="U9117" s="61"/>
      <c r="V9117" s="61"/>
      <c r="W9117" s="61"/>
      <c r="X9117" s="61"/>
      <c r="Y9117" s="61"/>
      <c r="Z9117" s="61"/>
      <c r="AA9117" s="61"/>
      <c r="AB9117" s="61"/>
      <c r="AC9117" s="61"/>
      <c r="AD9117" s="61"/>
      <c r="AE9117" s="61"/>
      <c r="AF9117" s="61"/>
      <c r="AG9117" s="61"/>
      <c r="AH9117" s="61"/>
      <c r="AI9117" s="61"/>
      <c r="AJ9117" s="61"/>
      <c r="AK9117" s="61"/>
      <c r="AL9117" s="61"/>
      <c r="AM9117" s="61"/>
      <c r="AN9117" s="61"/>
      <c r="AO9117" s="61"/>
      <c r="AP9117" s="62"/>
      <c r="AQ9117" s="61"/>
      <c r="AR9117" s="61"/>
      <c r="AS9117" s="61"/>
      <c r="AT9117" s="61"/>
      <c r="AU9117" s="61"/>
      <c r="AV9117" s="61"/>
      <c r="AW9117" s="60"/>
    </row>
    <row r="9118" s="59" customFormat="1" customHeight="1" spans="1:49">
      <c r="A9118" s="60"/>
      <c r="B9118" s="60"/>
      <c r="C9118" s="60"/>
      <c r="D9118" s="60"/>
      <c r="H9118" s="61"/>
      <c r="I9118" s="61"/>
      <c r="J9118" s="61"/>
      <c r="K9118" s="61"/>
      <c r="L9118" s="61"/>
      <c r="M9118" s="61"/>
      <c r="N9118" s="61"/>
      <c r="O9118" s="61"/>
      <c r="P9118" s="61"/>
      <c r="Q9118" s="61"/>
      <c r="R9118" s="61"/>
      <c r="S9118" s="61"/>
      <c r="T9118" s="61"/>
      <c r="U9118" s="61"/>
      <c r="V9118" s="61"/>
      <c r="W9118" s="61"/>
      <c r="X9118" s="61"/>
      <c r="Y9118" s="61"/>
      <c r="Z9118" s="61"/>
      <c r="AA9118" s="61"/>
      <c r="AB9118" s="61"/>
      <c r="AC9118" s="61"/>
      <c r="AD9118" s="61"/>
      <c r="AE9118" s="61"/>
      <c r="AF9118" s="61"/>
      <c r="AG9118" s="61"/>
      <c r="AH9118" s="61"/>
      <c r="AI9118" s="61"/>
      <c r="AJ9118" s="61"/>
      <c r="AK9118" s="61"/>
      <c r="AL9118" s="61"/>
      <c r="AM9118" s="61"/>
      <c r="AN9118" s="61"/>
      <c r="AO9118" s="61"/>
      <c r="AP9118" s="62"/>
      <c r="AQ9118" s="61"/>
      <c r="AR9118" s="61"/>
      <c r="AS9118" s="61"/>
      <c r="AT9118" s="61"/>
      <c r="AU9118" s="61"/>
      <c r="AV9118" s="61"/>
      <c r="AW9118" s="60"/>
    </row>
    <row r="9119" s="59" customFormat="1" customHeight="1" spans="1:49">
      <c r="A9119" s="60"/>
      <c r="B9119" s="60"/>
      <c r="C9119" s="60"/>
      <c r="D9119" s="60"/>
      <c r="H9119" s="61"/>
      <c r="I9119" s="61"/>
      <c r="J9119" s="61"/>
      <c r="K9119" s="61"/>
      <c r="L9119" s="61"/>
      <c r="M9119" s="61"/>
      <c r="N9119" s="61"/>
      <c r="O9119" s="61"/>
      <c r="P9119" s="61"/>
      <c r="Q9119" s="61"/>
      <c r="R9119" s="61"/>
      <c r="S9119" s="61"/>
      <c r="T9119" s="61"/>
      <c r="U9119" s="61"/>
      <c r="V9119" s="61"/>
      <c r="W9119" s="61"/>
      <c r="X9119" s="61"/>
      <c r="Y9119" s="61"/>
      <c r="Z9119" s="61"/>
      <c r="AA9119" s="61"/>
      <c r="AB9119" s="61"/>
      <c r="AC9119" s="61"/>
      <c r="AD9119" s="61"/>
      <c r="AE9119" s="61"/>
      <c r="AF9119" s="61"/>
      <c r="AG9119" s="61"/>
      <c r="AH9119" s="61"/>
      <c r="AI9119" s="61"/>
      <c r="AJ9119" s="61"/>
      <c r="AK9119" s="61"/>
      <c r="AL9119" s="61"/>
      <c r="AM9119" s="61"/>
      <c r="AN9119" s="61"/>
      <c r="AO9119" s="61"/>
      <c r="AP9119" s="62"/>
      <c r="AQ9119" s="61"/>
      <c r="AR9119" s="61"/>
      <c r="AS9119" s="61"/>
      <c r="AT9119" s="61"/>
      <c r="AU9119" s="61"/>
      <c r="AV9119" s="61"/>
      <c r="AW9119" s="60"/>
    </row>
    <row r="9120" s="59" customFormat="1" customHeight="1" spans="1:49">
      <c r="A9120" s="60"/>
      <c r="B9120" s="60"/>
      <c r="C9120" s="60"/>
      <c r="D9120" s="60"/>
      <c r="H9120" s="61"/>
      <c r="I9120" s="61"/>
      <c r="J9120" s="61"/>
      <c r="K9120" s="61"/>
      <c r="L9120" s="61"/>
      <c r="M9120" s="61"/>
      <c r="N9120" s="61"/>
      <c r="O9120" s="61"/>
      <c r="P9120" s="61"/>
      <c r="Q9120" s="61"/>
      <c r="R9120" s="61"/>
      <c r="S9120" s="61"/>
      <c r="T9120" s="61"/>
      <c r="U9120" s="61"/>
      <c r="V9120" s="61"/>
      <c r="W9120" s="61"/>
      <c r="X9120" s="61"/>
      <c r="Y9120" s="61"/>
      <c r="Z9120" s="61"/>
      <c r="AA9120" s="61"/>
      <c r="AB9120" s="61"/>
      <c r="AC9120" s="61"/>
      <c r="AD9120" s="61"/>
      <c r="AE9120" s="61"/>
      <c r="AF9120" s="61"/>
      <c r="AG9120" s="61"/>
      <c r="AH9120" s="61"/>
      <c r="AI9120" s="61"/>
      <c r="AJ9120" s="61"/>
      <c r="AK9120" s="61"/>
      <c r="AL9120" s="61"/>
      <c r="AM9120" s="61"/>
      <c r="AN9120" s="61"/>
      <c r="AO9120" s="61"/>
      <c r="AP9120" s="62"/>
      <c r="AQ9120" s="61"/>
      <c r="AR9120" s="61"/>
      <c r="AS9120" s="61"/>
      <c r="AT9120" s="61"/>
      <c r="AU9120" s="61"/>
      <c r="AV9120" s="61"/>
      <c r="AW9120" s="60"/>
    </row>
    <row r="9121" s="59" customFormat="1" customHeight="1" spans="1:49">
      <c r="A9121" s="60"/>
      <c r="B9121" s="60"/>
      <c r="C9121" s="60"/>
      <c r="D9121" s="60"/>
      <c r="H9121" s="61"/>
      <c r="I9121" s="61"/>
      <c r="J9121" s="61"/>
      <c r="K9121" s="61"/>
      <c r="L9121" s="61"/>
      <c r="M9121" s="61"/>
      <c r="N9121" s="61"/>
      <c r="O9121" s="61"/>
      <c r="P9121" s="61"/>
      <c r="Q9121" s="61"/>
      <c r="R9121" s="61"/>
      <c r="S9121" s="61"/>
      <c r="T9121" s="61"/>
      <c r="U9121" s="61"/>
      <c r="V9121" s="61"/>
      <c r="W9121" s="61"/>
      <c r="X9121" s="61"/>
      <c r="Y9121" s="61"/>
      <c r="Z9121" s="61"/>
      <c r="AA9121" s="61"/>
      <c r="AB9121" s="61"/>
      <c r="AC9121" s="61"/>
      <c r="AD9121" s="61"/>
      <c r="AE9121" s="61"/>
      <c r="AF9121" s="61"/>
      <c r="AG9121" s="61"/>
      <c r="AH9121" s="61"/>
      <c r="AI9121" s="61"/>
      <c r="AJ9121" s="61"/>
      <c r="AK9121" s="61"/>
      <c r="AL9121" s="61"/>
      <c r="AM9121" s="61"/>
      <c r="AN9121" s="61"/>
      <c r="AO9121" s="61"/>
      <c r="AP9121" s="62"/>
      <c r="AQ9121" s="61"/>
      <c r="AR9121" s="61"/>
      <c r="AS9121" s="61"/>
      <c r="AT9121" s="61"/>
      <c r="AU9121" s="61"/>
      <c r="AV9121" s="61"/>
      <c r="AW9121" s="60"/>
    </row>
    <row r="9122" s="59" customFormat="1" customHeight="1" spans="1:49">
      <c r="A9122" s="60"/>
      <c r="B9122" s="60"/>
      <c r="C9122" s="60"/>
      <c r="D9122" s="60"/>
      <c r="H9122" s="61"/>
      <c r="I9122" s="61"/>
      <c r="J9122" s="61"/>
      <c r="K9122" s="61"/>
      <c r="L9122" s="61"/>
      <c r="M9122" s="61"/>
      <c r="N9122" s="61"/>
      <c r="O9122" s="61"/>
      <c r="P9122" s="61"/>
      <c r="Q9122" s="61"/>
      <c r="R9122" s="61"/>
      <c r="S9122" s="61"/>
      <c r="T9122" s="61"/>
      <c r="U9122" s="61"/>
      <c r="V9122" s="61"/>
      <c r="W9122" s="61"/>
      <c r="X9122" s="61"/>
      <c r="Y9122" s="61"/>
      <c r="Z9122" s="61"/>
      <c r="AA9122" s="61"/>
      <c r="AB9122" s="61"/>
      <c r="AC9122" s="61"/>
      <c r="AD9122" s="61"/>
      <c r="AE9122" s="61"/>
      <c r="AF9122" s="61"/>
      <c r="AG9122" s="61"/>
      <c r="AH9122" s="61"/>
      <c r="AI9122" s="61"/>
      <c r="AJ9122" s="61"/>
      <c r="AK9122" s="61"/>
      <c r="AL9122" s="61"/>
      <c r="AM9122" s="61"/>
      <c r="AN9122" s="61"/>
      <c r="AO9122" s="61"/>
      <c r="AP9122" s="62"/>
      <c r="AQ9122" s="61"/>
      <c r="AR9122" s="61"/>
      <c r="AS9122" s="61"/>
      <c r="AT9122" s="61"/>
      <c r="AU9122" s="61"/>
      <c r="AV9122" s="61"/>
      <c r="AW9122" s="60"/>
    </row>
    <row r="9123" s="59" customFormat="1" customHeight="1" spans="1:49">
      <c r="A9123" s="60"/>
      <c r="B9123" s="60"/>
      <c r="C9123" s="60"/>
      <c r="D9123" s="60"/>
      <c r="H9123" s="61"/>
      <c r="I9123" s="61"/>
      <c r="J9123" s="61"/>
      <c r="K9123" s="61"/>
      <c r="L9123" s="61"/>
      <c r="M9123" s="61"/>
      <c r="N9123" s="61"/>
      <c r="O9123" s="61"/>
      <c r="P9123" s="61"/>
      <c r="Q9123" s="61"/>
      <c r="R9123" s="61"/>
      <c r="S9123" s="61"/>
      <c r="T9123" s="61"/>
      <c r="U9123" s="61"/>
      <c r="V9123" s="61"/>
      <c r="W9123" s="61"/>
      <c r="X9123" s="61"/>
      <c r="Y9123" s="61"/>
      <c r="Z9123" s="61"/>
      <c r="AA9123" s="61"/>
      <c r="AB9123" s="61"/>
      <c r="AC9123" s="61"/>
      <c r="AD9123" s="61"/>
      <c r="AE9123" s="61"/>
      <c r="AF9123" s="61"/>
      <c r="AG9123" s="61"/>
      <c r="AH9123" s="61"/>
      <c r="AI9123" s="61"/>
      <c r="AJ9123" s="61"/>
      <c r="AK9123" s="61"/>
      <c r="AL9123" s="61"/>
      <c r="AM9123" s="61"/>
      <c r="AN9123" s="61"/>
      <c r="AO9123" s="61"/>
      <c r="AP9123" s="62"/>
      <c r="AQ9123" s="61"/>
      <c r="AR9123" s="61"/>
      <c r="AS9123" s="61"/>
      <c r="AT9123" s="61"/>
      <c r="AU9123" s="61"/>
      <c r="AV9123" s="61"/>
      <c r="AW9123" s="60"/>
    </row>
    <row r="9124" s="59" customFormat="1" customHeight="1" spans="1:49">
      <c r="A9124" s="60"/>
      <c r="B9124" s="60"/>
      <c r="C9124" s="60"/>
      <c r="D9124" s="60"/>
      <c r="H9124" s="61"/>
      <c r="I9124" s="61"/>
      <c r="J9124" s="61"/>
      <c r="K9124" s="61"/>
      <c r="L9124" s="61"/>
      <c r="M9124" s="61"/>
      <c r="N9124" s="61"/>
      <c r="O9124" s="61"/>
      <c r="P9124" s="61"/>
      <c r="Q9124" s="61"/>
      <c r="R9124" s="61"/>
      <c r="S9124" s="61"/>
      <c r="T9124" s="61"/>
      <c r="U9124" s="61"/>
      <c r="V9124" s="61"/>
      <c r="W9124" s="61"/>
      <c r="X9124" s="61"/>
      <c r="Y9124" s="61"/>
      <c r="Z9124" s="61"/>
      <c r="AA9124" s="61"/>
      <c r="AB9124" s="61"/>
      <c r="AC9124" s="61"/>
      <c r="AD9124" s="61"/>
      <c r="AE9124" s="61"/>
      <c r="AF9124" s="61"/>
      <c r="AG9124" s="61"/>
      <c r="AH9124" s="61"/>
      <c r="AI9124" s="61"/>
      <c r="AJ9124" s="61"/>
      <c r="AK9124" s="61"/>
      <c r="AL9124" s="61"/>
      <c r="AM9124" s="61"/>
      <c r="AN9124" s="61"/>
      <c r="AO9124" s="61"/>
      <c r="AP9124" s="62"/>
      <c r="AQ9124" s="61"/>
      <c r="AR9124" s="61"/>
      <c r="AS9124" s="61"/>
      <c r="AT9124" s="61"/>
      <c r="AU9124" s="61"/>
      <c r="AV9124" s="61"/>
      <c r="AW9124" s="60"/>
    </row>
    <row r="9125" s="59" customFormat="1" customHeight="1" spans="1:49">
      <c r="A9125" s="60"/>
      <c r="B9125" s="60"/>
      <c r="C9125" s="60"/>
      <c r="D9125" s="60"/>
      <c r="H9125" s="61"/>
      <c r="I9125" s="61"/>
      <c r="J9125" s="61"/>
      <c r="K9125" s="61"/>
      <c r="L9125" s="61"/>
      <c r="M9125" s="61"/>
      <c r="N9125" s="61"/>
      <c r="O9125" s="61"/>
      <c r="P9125" s="61"/>
      <c r="Q9125" s="61"/>
      <c r="R9125" s="61"/>
      <c r="S9125" s="61"/>
      <c r="T9125" s="61"/>
      <c r="U9125" s="61"/>
      <c r="V9125" s="61"/>
      <c r="W9125" s="61"/>
      <c r="X9125" s="61"/>
      <c r="Y9125" s="61"/>
      <c r="Z9125" s="61"/>
      <c r="AA9125" s="61"/>
      <c r="AB9125" s="61"/>
      <c r="AC9125" s="61"/>
      <c r="AD9125" s="61"/>
      <c r="AE9125" s="61"/>
      <c r="AF9125" s="61"/>
      <c r="AG9125" s="61"/>
      <c r="AH9125" s="61"/>
      <c r="AI9125" s="61"/>
      <c r="AJ9125" s="61"/>
      <c r="AK9125" s="61"/>
      <c r="AL9125" s="61"/>
      <c r="AM9125" s="61"/>
      <c r="AN9125" s="61"/>
      <c r="AO9125" s="61"/>
      <c r="AP9125" s="62"/>
      <c r="AQ9125" s="61"/>
      <c r="AR9125" s="61"/>
      <c r="AS9125" s="61"/>
      <c r="AT9125" s="61"/>
      <c r="AU9125" s="61"/>
      <c r="AV9125" s="61"/>
      <c r="AW9125" s="60"/>
    </row>
    <row r="9126" s="59" customFormat="1" customHeight="1" spans="1:49">
      <c r="A9126" s="60"/>
      <c r="B9126" s="60"/>
      <c r="C9126" s="60"/>
      <c r="D9126" s="60"/>
      <c r="H9126" s="61"/>
      <c r="I9126" s="61"/>
      <c r="J9126" s="61"/>
      <c r="K9126" s="61"/>
      <c r="L9126" s="61"/>
      <c r="M9126" s="61"/>
      <c r="N9126" s="61"/>
      <c r="O9126" s="61"/>
      <c r="P9126" s="61"/>
      <c r="Q9126" s="61"/>
      <c r="R9126" s="61"/>
      <c r="S9126" s="61"/>
      <c r="T9126" s="61"/>
      <c r="U9126" s="61"/>
      <c r="V9126" s="61"/>
      <c r="W9126" s="61"/>
      <c r="X9126" s="61"/>
      <c r="Y9126" s="61"/>
      <c r="Z9126" s="61"/>
      <c r="AA9126" s="61"/>
      <c r="AB9126" s="61"/>
      <c r="AC9126" s="61"/>
      <c r="AD9126" s="61"/>
      <c r="AE9126" s="61"/>
      <c r="AF9126" s="61"/>
      <c r="AG9126" s="61"/>
      <c r="AH9126" s="61"/>
      <c r="AI9126" s="61"/>
      <c r="AJ9126" s="61"/>
      <c r="AK9126" s="61"/>
      <c r="AL9126" s="61"/>
      <c r="AM9126" s="61"/>
      <c r="AN9126" s="61"/>
      <c r="AO9126" s="61"/>
      <c r="AP9126" s="62"/>
      <c r="AQ9126" s="61"/>
      <c r="AR9126" s="61"/>
      <c r="AS9126" s="61"/>
      <c r="AT9126" s="61"/>
      <c r="AU9126" s="61"/>
      <c r="AV9126" s="61"/>
      <c r="AW9126" s="60"/>
    </row>
    <row r="9127" s="59" customFormat="1" customHeight="1" spans="1:49">
      <c r="A9127" s="60"/>
      <c r="B9127" s="60"/>
      <c r="C9127" s="60"/>
      <c r="D9127" s="60"/>
      <c r="H9127" s="61"/>
      <c r="I9127" s="61"/>
      <c r="J9127" s="61"/>
      <c r="K9127" s="61"/>
      <c r="L9127" s="61"/>
      <c r="M9127" s="61"/>
      <c r="N9127" s="61"/>
      <c r="O9127" s="61"/>
      <c r="P9127" s="61"/>
      <c r="Q9127" s="61"/>
      <c r="R9127" s="61"/>
      <c r="S9127" s="61"/>
      <c r="T9127" s="61"/>
      <c r="U9127" s="61"/>
      <c r="V9127" s="61"/>
      <c r="W9127" s="61"/>
      <c r="X9127" s="61"/>
      <c r="Y9127" s="61"/>
      <c r="Z9127" s="61"/>
      <c r="AA9127" s="61"/>
      <c r="AB9127" s="61"/>
      <c r="AC9127" s="61"/>
      <c r="AD9127" s="61"/>
      <c r="AE9127" s="61"/>
      <c r="AF9127" s="61"/>
      <c r="AG9127" s="61"/>
      <c r="AH9127" s="61"/>
      <c r="AI9127" s="61"/>
      <c r="AJ9127" s="61"/>
      <c r="AK9127" s="61"/>
      <c r="AL9127" s="61"/>
      <c r="AM9127" s="61"/>
      <c r="AN9127" s="61"/>
      <c r="AO9127" s="61"/>
      <c r="AP9127" s="62"/>
      <c r="AQ9127" s="61"/>
      <c r="AR9127" s="61"/>
      <c r="AS9127" s="61"/>
      <c r="AT9127" s="61"/>
      <c r="AU9127" s="61"/>
      <c r="AV9127" s="61"/>
      <c r="AW9127" s="60"/>
    </row>
    <row r="9128" s="59" customFormat="1" customHeight="1" spans="1:49">
      <c r="A9128" s="60"/>
      <c r="B9128" s="60"/>
      <c r="C9128" s="60"/>
      <c r="D9128" s="60"/>
      <c r="H9128" s="61"/>
      <c r="I9128" s="61"/>
      <c r="J9128" s="61"/>
      <c r="K9128" s="61"/>
      <c r="L9128" s="61"/>
      <c r="M9128" s="61"/>
      <c r="N9128" s="61"/>
      <c r="O9128" s="61"/>
      <c r="P9128" s="61"/>
      <c r="Q9128" s="61"/>
      <c r="R9128" s="61"/>
      <c r="S9128" s="61"/>
      <c r="T9128" s="61"/>
      <c r="U9128" s="61"/>
      <c r="V9128" s="61"/>
      <c r="W9128" s="61"/>
      <c r="X9128" s="61"/>
      <c r="Y9128" s="61"/>
      <c r="Z9128" s="61"/>
      <c r="AA9128" s="61"/>
      <c r="AB9128" s="61"/>
      <c r="AC9128" s="61"/>
      <c r="AD9128" s="61"/>
      <c r="AE9128" s="61"/>
      <c r="AF9128" s="61"/>
      <c r="AG9128" s="61"/>
      <c r="AH9128" s="61"/>
      <c r="AI9128" s="61"/>
      <c r="AJ9128" s="61"/>
      <c r="AK9128" s="61"/>
      <c r="AL9128" s="61"/>
      <c r="AM9128" s="61"/>
      <c r="AN9128" s="61"/>
      <c r="AO9128" s="61"/>
      <c r="AP9128" s="62"/>
      <c r="AQ9128" s="61"/>
      <c r="AR9128" s="61"/>
      <c r="AS9128" s="61"/>
      <c r="AT9128" s="61"/>
      <c r="AU9128" s="61"/>
      <c r="AV9128" s="61"/>
      <c r="AW9128" s="60"/>
    </row>
    <row r="9129" s="59" customFormat="1" customHeight="1" spans="1:49">
      <c r="A9129" s="60"/>
      <c r="B9129" s="60"/>
      <c r="C9129" s="60"/>
      <c r="D9129" s="60"/>
      <c r="H9129" s="61"/>
      <c r="I9129" s="61"/>
      <c r="J9129" s="61"/>
      <c r="K9129" s="61"/>
      <c r="L9129" s="61"/>
      <c r="M9129" s="61"/>
      <c r="N9129" s="61"/>
      <c r="O9129" s="61"/>
      <c r="P9129" s="61"/>
      <c r="Q9129" s="61"/>
      <c r="R9129" s="61"/>
      <c r="S9129" s="61"/>
      <c r="T9129" s="61"/>
      <c r="U9129" s="61"/>
      <c r="V9129" s="61"/>
      <c r="W9129" s="61"/>
      <c r="X9129" s="61"/>
      <c r="Y9129" s="61"/>
      <c r="Z9129" s="61"/>
      <c r="AA9129" s="61"/>
      <c r="AB9129" s="61"/>
      <c r="AC9129" s="61"/>
      <c r="AD9129" s="61"/>
      <c r="AE9129" s="61"/>
      <c r="AF9129" s="61"/>
      <c r="AG9129" s="61"/>
      <c r="AH9129" s="61"/>
      <c r="AI9129" s="61"/>
      <c r="AJ9129" s="61"/>
      <c r="AK9129" s="61"/>
      <c r="AL9129" s="61"/>
      <c r="AM9129" s="61"/>
      <c r="AN9129" s="61"/>
      <c r="AO9129" s="61"/>
      <c r="AP9129" s="62"/>
      <c r="AQ9129" s="61"/>
      <c r="AR9129" s="61"/>
      <c r="AS9129" s="61"/>
      <c r="AT9129" s="61"/>
      <c r="AU9129" s="61"/>
      <c r="AV9129" s="61"/>
      <c r="AW9129" s="60"/>
    </row>
    <row r="9130" s="59" customFormat="1" customHeight="1" spans="1:49">
      <c r="A9130" s="60"/>
      <c r="B9130" s="60"/>
      <c r="C9130" s="60"/>
      <c r="D9130" s="60"/>
      <c r="H9130" s="61"/>
      <c r="I9130" s="61"/>
      <c r="J9130" s="61"/>
      <c r="K9130" s="61"/>
      <c r="L9130" s="61"/>
      <c r="M9130" s="61"/>
      <c r="N9130" s="61"/>
      <c r="O9130" s="61"/>
      <c r="P9130" s="61"/>
      <c r="Q9130" s="61"/>
      <c r="R9130" s="61"/>
      <c r="S9130" s="61"/>
      <c r="T9130" s="61"/>
      <c r="U9130" s="61"/>
      <c r="V9130" s="61"/>
      <c r="W9130" s="61"/>
      <c r="X9130" s="61"/>
      <c r="Y9130" s="61"/>
      <c r="Z9130" s="61"/>
      <c r="AA9130" s="61"/>
      <c r="AB9130" s="61"/>
      <c r="AC9130" s="61"/>
      <c r="AD9130" s="61"/>
      <c r="AE9130" s="61"/>
      <c r="AF9130" s="61"/>
      <c r="AG9130" s="61"/>
      <c r="AH9130" s="61"/>
      <c r="AI9130" s="61"/>
      <c r="AJ9130" s="61"/>
      <c r="AK9130" s="61"/>
      <c r="AL9130" s="61"/>
      <c r="AM9130" s="61"/>
      <c r="AN9130" s="61"/>
      <c r="AO9130" s="61"/>
      <c r="AP9130" s="62"/>
      <c r="AQ9130" s="61"/>
      <c r="AR9130" s="61"/>
      <c r="AS9130" s="61"/>
      <c r="AT9130" s="61"/>
      <c r="AU9130" s="61"/>
      <c r="AV9130" s="61"/>
      <c r="AW9130" s="60"/>
    </row>
    <row r="9131" s="59" customFormat="1" customHeight="1" spans="1:49">
      <c r="A9131" s="60"/>
      <c r="B9131" s="60"/>
      <c r="C9131" s="60"/>
      <c r="D9131" s="60"/>
      <c r="H9131" s="61"/>
      <c r="I9131" s="61"/>
      <c r="J9131" s="61"/>
      <c r="K9131" s="61"/>
      <c r="L9131" s="61"/>
      <c r="M9131" s="61"/>
      <c r="N9131" s="61"/>
      <c r="O9131" s="61"/>
      <c r="P9131" s="61"/>
      <c r="Q9131" s="61"/>
      <c r="R9131" s="61"/>
      <c r="S9131" s="61"/>
      <c r="T9131" s="61"/>
      <c r="U9131" s="61"/>
      <c r="V9131" s="61"/>
      <c r="W9131" s="61"/>
      <c r="X9131" s="61"/>
      <c r="Y9131" s="61"/>
      <c r="Z9131" s="61"/>
      <c r="AA9131" s="61"/>
      <c r="AB9131" s="61"/>
      <c r="AC9131" s="61"/>
      <c r="AD9131" s="61"/>
      <c r="AE9131" s="61"/>
      <c r="AF9131" s="61"/>
      <c r="AG9131" s="61"/>
      <c r="AH9131" s="61"/>
      <c r="AI9131" s="61"/>
      <c r="AJ9131" s="61"/>
      <c r="AK9131" s="61"/>
      <c r="AL9131" s="61"/>
      <c r="AM9131" s="61"/>
      <c r="AN9131" s="61"/>
      <c r="AO9131" s="61"/>
      <c r="AP9131" s="62"/>
      <c r="AQ9131" s="61"/>
      <c r="AR9131" s="61"/>
      <c r="AS9131" s="61"/>
      <c r="AT9131" s="61"/>
      <c r="AU9131" s="61"/>
      <c r="AV9131" s="61"/>
      <c r="AW9131" s="60"/>
    </row>
    <row r="9132" s="59" customFormat="1" customHeight="1" spans="1:49">
      <c r="A9132" s="60"/>
      <c r="B9132" s="60"/>
      <c r="C9132" s="60"/>
      <c r="D9132" s="60"/>
      <c r="H9132" s="61"/>
      <c r="I9132" s="61"/>
      <c r="J9132" s="61"/>
      <c r="K9132" s="61"/>
      <c r="L9132" s="61"/>
      <c r="M9132" s="61"/>
      <c r="N9132" s="61"/>
      <c r="O9132" s="61"/>
      <c r="P9132" s="61"/>
      <c r="Q9132" s="61"/>
      <c r="R9132" s="61"/>
      <c r="S9132" s="61"/>
      <c r="T9132" s="61"/>
      <c r="U9132" s="61"/>
      <c r="V9132" s="61"/>
      <c r="W9132" s="61"/>
      <c r="X9132" s="61"/>
      <c r="Y9132" s="61"/>
      <c r="Z9132" s="61"/>
      <c r="AA9132" s="61"/>
      <c r="AB9132" s="61"/>
      <c r="AC9132" s="61"/>
      <c r="AD9132" s="61"/>
      <c r="AE9132" s="61"/>
      <c r="AF9132" s="61"/>
      <c r="AG9132" s="61"/>
      <c r="AH9132" s="61"/>
      <c r="AI9132" s="61"/>
      <c r="AJ9132" s="61"/>
      <c r="AK9132" s="61"/>
      <c r="AL9132" s="61"/>
      <c r="AM9132" s="61"/>
      <c r="AN9132" s="61"/>
      <c r="AO9132" s="61"/>
      <c r="AP9132" s="62"/>
      <c r="AQ9132" s="61"/>
      <c r="AR9132" s="61"/>
      <c r="AS9132" s="61"/>
      <c r="AT9132" s="61"/>
      <c r="AU9132" s="61"/>
      <c r="AV9132" s="61"/>
      <c r="AW9132" s="60"/>
    </row>
    <row r="9133" s="59" customFormat="1" customHeight="1" spans="1:49">
      <c r="A9133" s="60"/>
      <c r="B9133" s="60"/>
      <c r="C9133" s="60"/>
      <c r="D9133" s="60"/>
      <c r="H9133" s="61"/>
      <c r="I9133" s="61"/>
      <c r="J9133" s="61"/>
      <c r="K9133" s="61"/>
      <c r="L9133" s="61"/>
      <c r="M9133" s="61"/>
      <c r="N9133" s="61"/>
      <c r="O9133" s="61"/>
      <c r="P9133" s="61"/>
      <c r="Q9133" s="61"/>
      <c r="R9133" s="61"/>
      <c r="S9133" s="61"/>
      <c r="T9133" s="61"/>
      <c r="U9133" s="61"/>
      <c r="V9133" s="61"/>
      <c r="W9133" s="61"/>
      <c r="X9133" s="61"/>
      <c r="Y9133" s="61"/>
      <c r="Z9133" s="61"/>
      <c r="AA9133" s="61"/>
      <c r="AB9133" s="61"/>
      <c r="AC9133" s="61"/>
      <c r="AD9133" s="61"/>
      <c r="AE9133" s="61"/>
      <c r="AF9133" s="61"/>
      <c r="AG9133" s="61"/>
      <c r="AH9133" s="61"/>
      <c r="AI9133" s="61"/>
      <c r="AJ9133" s="61"/>
      <c r="AK9133" s="61"/>
      <c r="AL9133" s="61"/>
      <c r="AM9133" s="61"/>
      <c r="AN9133" s="61"/>
      <c r="AO9133" s="61"/>
      <c r="AP9133" s="62"/>
      <c r="AQ9133" s="61"/>
      <c r="AR9133" s="61"/>
      <c r="AS9133" s="61"/>
      <c r="AT9133" s="61"/>
      <c r="AU9133" s="61"/>
      <c r="AV9133" s="61"/>
      <c r="AW9133" s="60"/>
    </row>
    <row r="9134" s="59" customFormat="1" customHeight="1" spans="1:49">
      <c r="A9134" s="60"/>
      <c r="B9134" s="60"/>
      <c r="C9134" s="60"/>
      <c r="D9134" s="60"/>
      <c r="H9134" s="61"/>
      <c r="I9134" s="61"/>
      <c r="J9134" s="61"/>
      <c r="K9134" s="61"/>
      <c r="L9134" s="61"/>
      <c r="M9134" s="61"/>
      <c r="N9134" s="61"/>
      <c r="O9134" s="61"/>
      <c r="P9134" s="61"/>
      <c r="Q9134" s="61"/>
      <c r="R9134" s="61"/>
      <c r="S9134" s="61"/>
      <c r="T9134" s="61"/>
      <c r="U9134" s="61"/>
      <c r="V9134" s="61"/>
      <c r="W9134" s="61"/>
      <c r="X9134" s="61"/>
      <c r="Y9134" s="61"/>
      <c r="Z9134" s="61"/>
      <c r="AA9134" s="61"/>
      <c r="AB9134" s="61"/>
      <c r="AC9134" s="61"/>
      <c r="AD9134" s="61"/>
      <c r="AE9134" s="61"/>
      <c r="AF9134" s="61"/>
      <c r="AG9134" s="61"/>
      <c r="AH9134" s="61"/>
      <c r="AI9134" s="61"/>
      <c r="AJ9134" s="61"/>
      <c r="AK9134" s="61"/>
      <c r="AL9134" s="61"/>
      <c r="AM9134" s="61"/>
      <c r="AN9134" s="61"/>
      <c r="AO9134" s="61"/>
      <c r="AP9134" s="62"/>
      <c r="AQ9134" s="61"/>
      <c r="AR9134" s="61"/>
      <c r="AS9134" s="61"/>
      <c r="AT9134" s="61"/>
      <c r="AU9134" s="61"/>
      <c r="AV9134" s="61"/>
      <c r="AW9134" s="60"/>
    </row>
    <row r="9135" s="59" customFormat="1" customHeight="1" spans="1:49">
      <c r="A9135" s="60"/>
      <c r="B9135" s="60"/>
      <c r="C9135" s="60"/>
      <c r="D9135" s="60"/>
      <c r="H9135" s="61"/>
      <c r="I9135" s="61"/>
      <c r="J9135" s="61"/>
      <c r="K9135" s="61"/>
      <c r="L9135" s="61"/>
      <c r="M9135" s="61"/>
      <c r="N9135" s="61"/>
      <c r="O9135" s="61"/>
      <c r="P9135" s="61"/>
      <c r="Q9135" s="61"/>
      <c r="R9135" s="61"/>
      <c r="S9135" s="61"/>
      <c r="T9135" s="61"/>
      <c r="U9135" s="61"/>
      <c r="V9135" s="61"/>
      <c r="W9135" s="61"/>
      <c r="X9135" s="61"/>
      <c r="Y9135" s="61"/>
      <c r="Z9135" s="61"/>
      <c r="AA9135" s="61"/>
      <c r="AB9135" s="61"/>
      <c r="AC9135" s="61"/>
      <c r="AD9135" s="61"/>
      <c r="AE9135" s="61"/>
      <c r="AF9135" s="61"/>
      <c r="AG9135" s="61"/>
      <c r="AH9135" s="61"/>
      <c r="AI9135" s="61"/>
      <c r="AJ9135" s="61"/>
      <c r="AK9135" s="61"/>
      <c r="AL9135" s="61"/>
      <c r="AM9135" s="61"/>
      <c r="AN9135" s="61"/>
      <c r="AO9135" s="61"/>
      <c r="AP9135" s="62"/>
      <c r="AQ9135" s="61"/>
      <c r="AR9135" s="61"/>
      <c r="AS9135" s="61"/>
      <c r="AT9135" s="61"/>
      <c r="AU9135" s="61"/>
      <c r="AV9135" s="61"/>
      <c r="AW9135" s="60"/>
    </row>
    <row r="9136" s="59" customFormat="1" customHeight="1" spans="1:49">
      <c r="A9136" s="60"/>
      <c r="B9136" s="60"/>
      <c r="C9136" s="60"/>
      <c r="D9136" s="60"/>
      <c r="H9136" s="61"/>
      <c r="I9136" s="61"/>
      <c r="J9136" s="61"/>
      <c r="K9136" s="61"/>
      <c r="L9136" s="61"/>
      <c r="M9136" s="61"/>
      <c r="N9136" s="61"/>
      <c r="O9136" s="61"/>
      <c r="P9136" s="61"/>
      <c r="Q9136" s="61"/>
      <c r="R9136" s="61"/>
      <c r="S9136" s="61"/>
      <c r="T9136" s="61"/>
      <c r="U9136" s="61"/>
      <c r="V9136" s="61"/>
      <c r="W9136" s="61"/>
      <c r="X9136" s="61"/>
      <c r="Y9136" s="61"/>
      <c r="Z9136" s="61"/>
      <c r="AA9136" s="61"/>
      <c r="AB9136" s="61"/>
      <c r="AC9136" s="61"/>
      <c r="AD9136" s="61"/>
      <c r="AE9136" s="61"/>
      <c r="AF9136" s="61"/>
      <c r="AG9136" s="61"/>
      <c r="AH9136" s="61"/>
      <c r="AI9136" s="61"/>
      <c r="AJ9136" s="61"/>
      <c r="AK9136" s="61"/>
      <c r="AL9136" s="61"/>
      <c r="AM9136" s="61"/>
      <c r="AN9136" s="61"/>
      <c r="AO9136" s="61"/>
      <c r="AP9136" s="62"/>
      <c r="AQ9136" s="61"/>
      <c r="AR9136" s="61"/>
      <c r="AS9136" s="61"/>
      <c r="AT9136" s="61"/>
      <c r="AU9136" s="61"/>
      <c r="AV9136" s="61"/>
      <c r="AW9136" s="60"/>
    </row>
    <row r="9137" s="59" customFormat="1" customHeight="1" spans="1:49">
      <c r="A9137" s="60"/>
      <c r="B9137" s="60"/>
      <c r="C9137" s="60"/>
      <c r="D9137" s="60"/>
      <c r="H9137" s="61"/>
      <c r="I9137" s="61"/>
      <c r="J9137" s="61"/>
      <c r="K9137" s="61"/>
      <c r="L9137" s="61"/>
      <c r="M9137" s="61"/>
      <c r="N9137" s="61"/>
      <c r="O9137" s="61"/>
      <c r="P9137" s="61"/>
      <c r="Q9137" s="61"/>
      <c r="R9137" s="61"/>
      <c r="S9137" s="61"/>
      <c r="T9137" s="61"/>
      <c r="U9137" s="61"/>
      <c r="V9137" s="61"/>
      <c r="W9137" s="61"/>
      <c r="X9137" s="61"/>
      <c r="Y9137" s="61"/>
      <c r="Z9137" s="61"/>
      <c r="AA9137" s="61"/>
      <c r="AB9137" s="61"/>
      <c r="AC9137" s="61"/>
      <c r="AD9137" s="61"/>
      <c r="AE9137" s="61"/>
      <c r="AF9137" s="61"/>
      <c r="AG9137" s="61"/>
      <c r="AH9137" s="61"/>
      <c r="AI9137" s="61"/>
      <c r="AJ9137" s="61"/>
      <c r="AK9137" s="61"/>
      <c r="AL9137" s="61"/>
      <c r="AM9137" s="61"/>
      <c r="AN9137" s="61"/>
      <c r="AO9137" s="61"/>
      <c r="AP9137" s="62"/>
      <c r="AQ9137" s="61"/>
      <c r="AR9137" s="61"/>
      <c r="AS9137" s="61"/>
      <c r="AT9137" s="61"/>
      <c r="AU9137" s="61"/>
      <c r="AV9137" s="61"/>
      <c r="AW9137" s="60"/>
    </row>
    <row r="9138" s="59" customFormat="1" customHeight="1" spans="1:49">
      <c r="A9138" s="60"/>
      <c r="B9138" s="60"/>
      <c r="C9138" s="60"/>
      <c r="D9138" s="60"/>
      <c r="H9138" s="61"/>
      <c r="I9138" s="61"/>
      <c r="J9138" s="61"/>
      <c r="K9138" s="61"/>
      <c r="L9138" s="61"/>
      <c r="M9138" s="61"/>
      <c r="N9138" s="61"/>
      <c r="O9138" s="61"/>
      <c r="P9138" s="61"/>
      <c r="Q9138" s="61"/>
      <c r="R9138" s="61"/>
      <c r="S9138" s="61"/>
      <c r="T9138" s="61"/>
      <c r="U9138" s="61"/>
      <c r="V9138" s="61"/>
      <c r="W9138" s="61"/>
      <c r="X9138" s="61"/>
      <c r="Y9138" s="61"/>
      <c r="Z9138" s="61"/>
      <c r="AA9138" s="61"/>
      <c r="AB9138" s="61"/>
      <c r="AC9138" s="61"/>
      <c r="AD9138" s="61"/>
      <c r="AE9138" s="61"/>
      <c r="AF9138" s="61"/>
      <c r="AG9138" s="61"/>
      <c r="AH9138" s="61"/>
      <c r="AI9138" s="61"/>
      <c r="AJ9138" s="61"/>
      <c r="AK9138" s="61"/>
      <c r="AL9138" s="61"/>
      <c r="AM9138" s="61"/>
      <c r="AN9138" s="61"/>
      <c r="AO9138" s="61"/>
      <c r="AP9138" s="62"/>
      <c r="AQ9138" s="61"/>
      <c r="AR9138" s="61"/>
      <c r="AS9138" s="61"/>
      <c r="AT9138" s="61"/>
      <c r="AU9138" s="61"/>
      <c r="AV9138" s="61"/>
      <c r="AW9138" s="60"/>
    </row>
    <row r="9139" s="59" customFormat="1" customHeight="1" spans="1:49">
      <c r="A9139" s="60"/>
      <c r="B9139" s="60"/>
      <c r="C9139" s="60"/>
      <c r="D9139" s="60"/>
      <c r="H9139" s="61"/>
      <c r="I9139" s="61"/>
      <c r="J9139" s="61"/>
      <c r="K9139" s="61"/>
      <c r="L9139" s="61"/>
      <c r="M9139" s="61"/>
      <c r="N9139" s="61"/>
      <c r="O9139" s="61"/>
      <c r="P9139" s="61"/>
      <c r="Q9139" s="61"/>
      <c r="R9139" s="61"/>
      <c r="S9139" s="61"/>
      <c r="T9139" s="61"/>
      <c r="U9139" s="61"/>
      <c r="V9139" s="61"/>
      <c r="W9139" s="61"/>
      <c r="X9139" s="61"/>
      <c r="Y9139" s="61"/>
      <c r="Z9139" s="61"/>
      <c r="AA9139" s="61"/>
      <c r="AB9139" s="61"/>
      <c r="AC9139" s="61"/>
      <c r="AD9139" s="61"/>
      <c r="AE9139" s="61"/>
      <c r="AF9139" s="61"/>
      <c r="AG9139" s="61"/>
      <c r="AH9139" s="61"/>
      <c r="AI9139" s="61"/>
      <c r="AJ9139" s="61"/>
      <c r="AK9139" s="61"/>
      <c r="AL9139" s="61"/>
      <c r="AM9139" s="61"/>
      <c r="AN9139" s="61"/>
      <c r="AO9139" s="61"/>
      <c r="AP9139" s="62"/>
      <c r="AQ9139" s="61"/>
      <c r="AR9139" s="61"/>
      <c r="AS9139" s="61"/>
      <c r="AT9139" s="61"/>
      <c r="AU9139" s="61"/>
      <c r="AV9139" s="61"/>
      <c r="AW9139" s="60"/>
    </row>
    <row r="9140" s="59" customFormat="1" customHeight="1" spans="1:49">
      <c r="A9140" s="60"/>
      <c r="B9140" s="60"/>
      <c r="C9140" s="60"/>
      <c r="D9140" s="60"/>
      <c r="H9140" s="61"/>
      <c r="I9140" s="61"/>
      <c r="J9140" s="61"/>
      <c r="K9140" s="61"/>
      <c r="L9140" s="61"/>
      <c r="M9140" s="61"/>
      <c r="N9140" s="61"/>
      <c r="O9140" s="61"/>
      <c r="P9140" s="61"/>
      <c r="Q9140" s="61"/>
      <c r="R9140" s="61"/>
      <c r="S9140" s="61"/>
      <c r="T9140" s="61"/>
      <c r="U9140" s="61"/>
      <c r="V9140" s="61"/>
      <c r="W9140" s="61"/>
      <c r="X9140" s="61"/>
      <c r="Y9140" s="61"/>
      <c r="Z9140" s="61"/>
      <c r="AA9140" s="61"/>
      <c r="AB9140" s="61"/>
      <c r="AC9140" s="61"/>
      <c r="AD9140" s="61"/>
      <c r="AE9140" s="61"/>
      <c r="AF9140" s="61"/>
      <c r="AG9140" s="61"/>
      <c r="AH9140" s="61"/>
      <c r="AI9140" s="61"/>
      <c r="AJ9140" s="61"/>
      <c r="AK9140" s="61"/>
      <c r="AL9140" s="61"/>
      <c r="AM9140" s="61"/>
      <c r="AN9140" s="61"/>
      <c r="AO9140" s="61"/>
      <c r="AP9140" s="62"/>
      <c r="AQ9140" s="61"/>
      <c r="AR9140" s="61"/>
      <c r="AS9140" s="61"/>
      <c r="AT9140" s="61"/>
      <c r="AU9140" s="61"/>
      <c r="AV9140" s="61"/>
      <c r="AW9140" s="60"/>
    </row>
    <row r="9141" s="59" customFormat="1" customHeight="1" spans="1:49">
      <c r="A9141" s="60"/>
      <c r="B9141" s="60"/>
      <c r="C9141" s="60"/>
      <c r="D9141" s="60"/>
      <c r="H9141" s="61"/>
      <c r="I9141" s="61"/>
      <c r="J9141" s="61"/>
      <c r="K9141" s="61"/>
      <c r="L9141" s="61"/>
      <c r="M9141" s="61"/>
      <c r="N9141" s="61"/>
      <c r="O9141" s="61"/>
      <c r="P9141" s="61"/>
      <c r="Q9141" s="61"/>
      <c r="R9141" s="61"/>
      <c r="S9141" s="61"/>
      <c r="T9141" s="61"/>
      <c r="U9141" s="61"/>
      <c r="V9141" s="61"/>
      <c r="W9141" s="61"/>
      <c r="X9141" s="61"/>
      <c r="Y9141" s="61"/>
      <c r="Z9141" s="61"/>
      <c r="AA9141" s="61"/>
      <c r="AB9141" s="61"/>
      <c r="AC9141" s="61"/>
      <c r="AD9141" s="61"/>
      <c r="AE9141" s="61"/>
      <c r="AF9141" s="61"/>
      <c r="AG9141" s="61"/>
      <c r="AH9141" s="61"/>
      <c r="AI9141" s="61"/>
      <c r="AJ9141" s="61"/>
      <c r="AK9141" s="61"/>
      <c r="AL9141" s="61"/>
      <c r="AM9141" s="61"/>
      <c r="AN9141" s="61"/>
      <c r="AO9141" s="61"/>
      <c r="AP9141" s="62"/>
      <c r="AQ9141" s="61"/>
      <c r="AR9141" s="61"/>
      <c r="AS9141" s="61"/>
      <c r="AT9141" s="61"/>
      <c r="AU9141" s="61"/>
      <c r="AV9141" s="61"/>
      <c r="AW9141" s="60"/>
    </row>
    <row r="9142" s="59" customFormat="1" customHeight="1" spans="1:49">
      <c r="A9142" s="60"/>
      <c r="B9142" s="60"/>
      <c r="C9142" s="60"/>
      <c r="D9142" s="60"/>
      <c r="H9142" s="61"/>
      <c r="I9142" s="61"/>
      <c r="J9142" s="61"/>
      <c r="K9142" s="61"/>
      <c r="L9142" s="61"/>
      <c r="M9142" s="61"/>
      <c r="N9142" s="61"/>
      <c r="O9142" s="61"/>
      <c r="P9142" s="61"/>
      <c r="Q9142" s="61"/>
      <c r="R9142" s="61"/>
      <c r="S9142" s="61"/>
      <c r="T9142" s="61"/>
      <c r="U9142" s="61"/>
      <c r="V9142" s="61"/>
      <c r="W9142" s="61"/>
      <c r="X9142" s="61"/>
      <c r="Y9142" s="61"/>
      <c r="Z9142" s="61"/>
      <c r="AA9142" s="61"/>
      <c r="AB9142" s="61"/>
      <c r="AC9142" s="61"/>
      <c r="AD9142" s="61"/>
      <c r="AE9142" s="61"/>
      <c r="AF9142" s="61"/>
      <c r="AG9142" s="61"/>
      <c r="AH9142" s="61"/>
      <c r="AI9142" s="61"/>
      <c r="AJ9142" s="61"/>
      <c r="AK9142" s="61"/>
      <c r="AL9142" s="61"/>
      <c r="AM9142" s="61"/>
      <c r="AN9142" s="61"/>
      <c r="AO9142" s="61"/>
      <c r="AP9142" s="62"/>
      <c r="AQ9142" s="61"/>
      <c r="AR9142" s="61"/>
      <c r="AS9142" s="61"/>
      <c r="AT9142" s="61"/>
      <c r="AU9142" s="61"/>
      <c r="AV9142" s="61"/>
      <c r="AW9142" s="60"/>
    </row>
    <row r="9143" s="59" customFormat="1" customHeight="1" spans="1:49">
      <c r="A9143" s="60"/>
      <c r="B9143" s="60"/>
      <c r="C9143" s="60"/>
      <c r="D9143" s="60"/>
      <c r="H9143" s="61"/>
      <c r="I9143" s="61"/>
      <c r="J9143" s="61"/>
      <c r="K9143" s="61"/>
      <c r="L9143" s="61"/>
      <c r="M9143" s="61"/>
      <c r="N9143" s="61"/>
      <c r="O9143" s="61"/>
      <c r="P9143" s="61"/>
      <c r="Q9143" s="61"/>
      <c r="R9143" s="61"/>
      <c r="S9143" s="61"/>
      <c r="T9143" s="61"/>
      <c r="U9143" s="61"/>
      <c r="V9143" s="61"/>
      <c r="W9143" s="61"/>
      <c r="X9143" s="61"/>
      <c r="Y9143" s="61"/>
      <c r="Z9143" s="61"/>
      <c r="AA9143" s="61"/>
      <c r="AB9143" s="61"/>
      <c r="AC9143" s="61"/>
      <c r="AD9143" s="61"/>
      <c r="AE9143" s="61"/>
      <c r="AF9143" s="61"/>
      <c r="AG9143" s="61"/>
      <c r="AH9143" s="61"/>
      <c r="AI9143" s="61"/>
      <c r="AJ9143" s="61"/>
      <c r="AK9143" s="61"/>
      <c r="AL9143" s="61"/>
      <c r="AM9143" s="61"/>
      <c r="AN9143" s="61"/>
      <c r="AO9143" s="61"/>
      <c r="AP9143" s="62"/>
      <c r="AQ9143" s="61"/>
      <c r="AR9143" s="61"/>
      <c r="AS9143" s="61"/>
      <c r="AT9143" s="61"/>
      <c r="AU9143" s="61"/>
      <c r="AV9143" s="61"/>
      <c r="AW9143" s="60"/>
    </row>
    <row r="9144" s="59" customFormat="1" customHeight="1" spans="1:49">
      <c r="A9144" s="60"/>
      <c r="B9144" s="60"/>
      <c r="C9144" s="60"/>
      <c r="D9144" s="60"/>
      <c r="H9144" s="61"/>
      <c r="I9144" s="61"/>
      <c r="J9144" s="61"/>
      <c r="K9144" s="61"/>
      <c r="L9144" s="61"/>
      <c r="M9144" s="61"/>
      <c r="N9144" s="61"/>
      <c r="O9144" s="61"/>
      <c r="P9144" s="61"/>
      <c r="Q9144" s="61"/>
      <c r="R9144" s="61"/>
      <c r="S9144" s="61"/>
      <c r="T9144" s="61"/>
      <c r="U9144" s="61"/>
      <c r="V9144" s="61"/>
      <c r="W9144" s="61"/>
      <c r="X9144" s="61"/>
      <c r="Y9144" s="61"/>
      <c r="Z9144" s="61"/>
      <c r="AA9144" s="61"/>
      <c r="AB9144" s="61"/>
      <c r="AC9144" s="61"/>
      <c r="AD9144" s="61"/>
      <c r="AE9144" s="61"/>
      <c r="AF9144" s="61"/>
      <c r="AG9144" s="61"/>
      <c r="AH9144" s="61"/>
      <c r="AI9144" s="61"/>
      <c r="AJ9144" s="61"/>
      <c r="AK9144" s="61"/>
      <c r="AL9144" s="61"/>
      <c r="AM9144" s="61"/>
      <c r="AN9144" s="61"/>
      <c r="AO9144" s="61"/>
      <c r="AP9144" s="62"/>
      <c r="AQ9144" s="61"/>
      <c r="AR9144" s="61"/>
      <c r="AS9144" s="61"/>
      <c r="AT9144" s="61"/>
      <c r="AU9144" s="61"/>
      <c r="AV9144" s="61"/>
      <c r="AW9144" s="60"/>
    </row>
    <row r="9145" s="59" customFormat="1" customHeight="1" spans="1:49">
      <c r="A9145" s="60"/>
      <c r="B9145" s="60"/>
      <c r="C9145" s="60"/>
      <c r="D9145" s="60"/>
      <c r="H9145" s="61"/>
      <c r="I9145" s="61"/>
      <c r="J9145" s="61"/>
      <c r="K9145" s="61"/>
      <c r="L9145" s="61"/>
      <c r="M9145" s="61"/>
      <c r="N9145" s="61"/>
      <c r="O9145" s="61"/>
      <c r="P9145" s="61"/>
      <c r="Q9145" s="61"/>
      <c r="R9145" s="61"/>
      <c r="S9145" s="61"/>
      <c r="T9145" s="61"/>
      <c r="U9145" s="61"/>
      <c r="V9145" s="61"/>
      <c r="W9145" s="61"/>
      <c r="X9145" s="61"/>
      <c r="Y9145" s="61"/>
      <c r="Z9145" s="61"/>
      <c r="AA9145" s="61"/>
      <c r="AB9145" s="61"/>
      <c r="AC9145" s="61"/>
      <c r="AD9145" s="61"/>
      <c r="AE9145" s="61"/>
      <c r="AF9145" s="61"/>
      <c r="AG9145" s="61"/>
      <c r="AH9145" s="61"/>
      <c r="AI9145" s="61"/>
      <c r="AJ9145" s="61"/>
      <c r="AK9145" s="61"/>
      <c r="AL9145" s="61"/>
      <c r="AM9145" s="61"/>
      <c r="AN9145" s="61"/>
      <c r="AO9145" s="61"/>
      <c r="AP9145" s="62"/>
      <c r="AQ9145" s="61"/>
      <c r="AR9145" s="61"/>
      <c r="AS9145" s="61"/>
      <c r="AT9145" s="61"/>
      <c r="AU9145" s="61"/>
      <c r="AV9145" s="61"/>
      <c r="AW9145" s="60"/>
    </row>
    <row r="9146" s="59" customFormat="1" customHeight="1" spans="1:49">
      <c r="A9146" s="60"/>
      <c r="B9146" s="60"/>
      <c r="C9146" s="60"/>
      <c r="D9146" s="60"/>
      <c r="H9146" s="61"/>
      <c r="I9146" s="61"/>
      <c r="J9146" s="61"/>
      <c r="K9146" s="61"/>
      <c r="L9146" s="61"/>
      <c r="M9146" s="61"/>
      <c r="N9146" s="61"/>
      <c r="O9146" s="61"/>
      <c r="P9146" s="61"/>
      <c r="Q9146" s="61"/>
      <c r="R9146" s="61"/>
      <c r="S9146" s="61"/>
      <c r="T9146" s="61"/>
      <c r="U9146" s="61"/>
      <c r="V9146" s="61"/>
      <c r="W9146" s="61"/>
      <c r="X9146" s="61"/>
      <c r="Y9146" s="61"/>
      <c r="Z9146" s="61"/>
      <c r="AA9146" s="61"/>
      <c r="AB9146" s="61"/>
      <c r="AC9146" s="61"/>
      <c r="AD9146" s="61"/>
      <c r="AE9146" s="61"/>
      <c r="AF9146" s="61"/>
      <c r="AG9146" s="61"/>
      <c r="AH9146" s="61"/>
      <c r="AI9146" s="61"/>
      <c r="AJ9146" s="61"/>
      <c r="AK9146" s="61"/>
      <c r="AL9146" s="61"/>
      <c r="AM9146" s="61"/>
      <c r="AN9146" s="61"/>
      <c r="AO9146" s="61"/>
      <c r="AP9146" s="62"/>
      <c r="AQ9146" s="61"/>
      <c r="AR9146" s="61"/>
      <c r="AS9146" s="61"/>
      <c r="AT9146" s="61"/>
      <c r="AU9146" s="61"/>
      <c r="AV9146" s="61"/>
      <c r="AW9146" s="60"/>
    </row>
    <row r="9147" s="59" customFormat="1" customHeight="1" spans="1:49">
      <c r="A9147" s="60"/>
      <c r="B9147" s="60"/>
      <c r="C9147" s="60"/>
      <c r="D9147" s="60"/>
      <c r="H9147" s="61"/>
      <c r="I9147" s="61"/>
      <c r="J9147" s="61"/>
      <c r="K9147" s="61"/>
      <c r="L9147" s="61"/>
      <c r="M9147" s="61"/>
      <c r="N9147" s="61"/>
      <c r="O9147" s="61"/>
      <c r="P9147" s="61"/>
      <c r="Q9147" s="61"/>
      <c r="R9147" s="61"/>
      <c r="S9147" s="61"/>
      <c r="T9147" s="61"/>
      <c r="U9147" s="61"/>
      <c r="V9147" s="61"/>
      <c r="W9147" s="61"/>
      <c r="X9147" s="61"/>
      <c r="Y9147" s="61"/>
      <c r="Z9147" s="61"/>
      <c r="AA9147" s="61"/>
      <c r="AB9147" s="61"/>
      <c r="AC9147" s="61"/>
      <c r="AD9147" s="61"/>
      <c r="AE9147" s="61"/>
      <c r="AF9147" s="61"/>
      <c r="AG9147" s="61"/>
      <c r="AH9147" s="61"/>
      <c r="AI9147" s="61"/>
      <c r="AJ9147" s="61"/>
      <c r="AK9147" s="61"/>
      <c r="AL9147" s="61"/>
      <c r="AM9147" s="61"/>
      <c r="AN9147" s="61"/>
      <c r="AO9147" s="61"/>
      <c r="AP9147" s="62"/>
      <c r="AQ9147" s="61"/>
      <c r="AR9147" s="61"/>
      <c r="AS9147" s="61"/>
      <c r="AT9147" s="61"/>
      <c r="AU9147" s="61"/>
      <c r="AV9147" s="61"/>
      <c r="AW9147" s="60"/>
    </row>
    <row r="9148" s="59" customFormat="1" customHeight="1" spans="1:49">
      <c r="A9148" s="60"/>
      <c r="B9148" s="60"/>
      <c r="C9148" s="60"/>
      <c r="D9148" s="60"/>
      <c r="H9148" s="61"/>
      <c r="I9148" s="61"/>
      <c r="J9148" s="61"/>
      <c r="K9148" s="61"/>
      <c r="L9148" s="61"/>
      <c r="M9148" s="61"/>
      <c r="N9148" s="61"/>
      <c r="O9148" s="61"/>
      <c r="P9148" s="61"/>
      <c r="Q9148" s="61"/>
      <c r="R9148" s="61"/>
      <c r="S9148" s="61"/>
      <c r="T9148" s="61"/>
      <c r="U9148" s="61"/>
      <c r="V9148" s="61"/>
      <c r="W9148" s="61"/>
      <c r="X9148" s="61"/>
      <c r="Y9148" s="61"/>
      <c r="Z9148" s="61"/>
      <c r="AA9148" s="61"/>
      <c r="AB9148" s="61"/>
      <c r="AC9148" s="61"/>
      <c r="AD9148" s="61"/>
      <c r="AE9148" s="61"/>
      <c r="AF9148" s="61"/>
      <c r="AG9148" s="61"/>
      <c r="AH9148" s="61"/>
      <c r="AI9148" s="61"/>
      <c r="AJ9148" s="61"/>
      <c r="AK9148" s="61"/>
      <c r="AL9148" s="61"/>
      <c r="AM9148" s="61"/>
      <c r="AN9148" s="61"/>
      <c r="AO9148" s="61"/>
      <c r="AP9148" s="62"/>
      <c r="AQ9148" s="61"/>
      <c r="AR9148" s="61"/>
      <c r="AS9148" s="61"/>
      <c r="AT9148" s="61"/>
      <c r="AU9148" s="61"/>
      <c r="AV9148" s="61"/>
      <c r="AW9148" s="60"/>
    </row>
    <row r="9149" s="59" customFormat="1" customHeight="1" spans="1:49">
      <c r="A9149" s="60"/>
      <c r="B9149" s="60"/>
      <c r="C9149" s="60"/>
      <c r="D9149" s="60"/>
      <c r="H9149" s="61"/>
      <c r="I9149" s="61"/>
      <c r="J9149" s="61"/>
      <c r="K9149" s="61"/>
      <c r="L9149" s="61"/>
      <c r="M9149" s="61"/>
      <c r="N9149" s="61"/>
      <c r="O9149" s="61"/>
      <c r="P9149" s="61"/>
      <c r="Q9149" s="61"/>
      <c r="R9149" s="61"/>
      <c r="S9149" s="61"/>
      <c r="T9149" s="61"/>
      <c r="U9149" s="61"/>
      <c r="V9149" s="61"/>
      <c r="W9149" s="61"/>
      <c r="X9149" s="61"/>
      <c r="Y9149" s="61"/>
      <c r="Z9149" s="61"/>
      <c r="AA9149" s="61"/>
      <c r="AB9149" s="61"/>
      <c r="AC9149" s="61"/>
      <c r="AD9149" s="61"/>
      <c r="AE9149" s="61"/>
      <c r="AF9149" s="61"/>
      <c r="AG9149" s="61"/>
      <c r="AH9149" s="61"/>
      <c r="AI9149" s="61"/>
      <c r="AJ9149" s="61"/>
      <c r="AK9149" s="61"/>
      <c r="AL9149" s="61"/>
      <c r="AM9149" s="61"/>
      <c r="AN9149" s="61"/>
      <c r="AO9149" s="61"/>
      <c r="AP9149" s="62"/>
      <c r="AQ9149" s="61"/>
      <c r="AR9149" s="61"/>
      <c r="AS9149" s="61"/>
      <c r="AT9149" s="61"/>
      <c r="AU9149" s="61"/>
      <c r="AV9149" s="61"/>
      <c r="AW9149" s="60"/>
    </row>
    <row r="9150" s="59" customFormat="1" customHeight="1" spans="1:49">
      <c r="A9150" s="60"/>
      <c r="B9150" s="60"/>
      <c r="C9150" s="60"/>
      <c r="D9150" s="60"/>
      <c r="H9150" s="61"/>
      <c r="I9150" s="61"/>
      <c r="J9150" s="61"/>
      <c r="K9150" s="61"/>
      <c r="L9150" s="61"/>
      <c r="M9150" s="61"/>
      <c r="N9150" s="61"/>
      <c r="O9150" s="61"/>
      <c r="P9150" s="61"/>
      <c r="Q9150" s="61"/>
      <c r="R9150" s="61"/>
      <c r="S9150" s="61"/>
      <c r="T9150" s="61"/>
      <c r="U9150" s="61"/>
      <c r="V9150" s="61"/>
      <c r="W9150" s="61"/>
      <c r="X9150" s="61"/>
      <c r="Y9150" s="61"/>
      <c r="Z9150" s="61"/>
      <c r="AA9150" s="61"/>
      <c r="AB9150" s="61"/>
      <c r="AC9150" s="61"/>
      <c r="AD9150" s="61"/>
      <c r="AE9150" s="61"/>
      <c r="AF9150" s="61"/>
      <c r="AG9150" s="61"/>
      <c r="AH9150" s="61"/>
      <c r="AI9150" s="61"/>
      <c r="AJ9150" s="61"/>
      <c r="AK9150" s="61"/>
      <c r="AL9150" s="61"/>
      <c r="AM9150" s="61"/>
      <c r="AN9150" s="61"/>
      <c r="AO9150" s="61"/>
      <c r="AP9150" s="62"/>
      <c r="AQ9150" s="61"/>
      <c r="AR9150" s="61"/>
      <c r="AS9150" s="61"/>
      <c r="AT9150" s="61"/>
      <c r="AU9150" s="61"/>
      <c r="AV9150" s="61"/>
      <c r="AW9150" s="60"/>
    </row>
    <row r="9151" s="59" customFormat="1" customHeight="1" spans="1:49">
      <c r="A9151" s="60"/>
      <c r="B9151" s="60"/>
      <c r="C9151" s="60"/>
      <c r="D9151" s="60"/>
      <c r="H9151" s="61"/>
      <c r="I9151" s="61"/>
      <c r="J9151" s="61"/>
      <c r="K9151" s="61"/>
      <c r="L9151" s="61"/>
      <c r="M9151" s="61"/>
      <c r="N9151" s="61"/>
      <c r="O9151" s="61"/>
      <c r="P9151" s="61"/>
      <c r="Q9151" s="61"/>
      <c r="R9151" s="61"/>
      <c r="S9151" s="61"/>
      <c r="T9151" s="61"/>
      <c r="U9151" s="61"/>
      <c r="V9151" s="61"/>
      <c r="W9151" s="61"/>
      <c r="X9151" s="61"/>
      <c r="Y9151" s="61"/>
      <c r="Z9151" s="61"/>
      <c r="AA9151" s="61"/>
      <c r="AB9151" s="61"/>
      <c r="AC9151" s="61"/>
      <c r="AD9151" s="61"/>
      <c r="AE9151" s="61"/>
      <c r="AF9151" s="61"/>
      <c r="AG9151" s="61"/>
      <c r="AH9151" s="61"/>
      <c r="AI9151" s="61"/>
      <c r="AJ9151" s="61"/>
      <c r="AK9151" s="61"/>
      <c r="AL9151" s="61"/>
      <c r="AM9151" s="61"/>
      <c r="AN9151" s="61"/>
      <c r="AO9151" s="61"/>
      <c r="AP9151" s="62"/>
      <c r="AQ9151" s="61"/>
      <c r="AR9151" s="61"/>
      <c r="AS9151" s="61"/>
      <c r="AT9151" s="61"/>
      <c r="AU9151" s="61"/>
      <c r="AV9151" s="61"/>
      <c r="AW9151" s="60"/>
    </row>
    <row r="9152" s="59" customFormat="1" customHeight="1" spans="1:49">
      <c r="A9152" s="60"/>
      <c r="B9152" s="60"/>
      <c r="C9152" s="60"/>
      <c r="D9152" s="60"/>
      <c r="H9152" s="61"/>
      <c r="I9152" s="61"/>
      <c r="J9152" s="61"/>
      <c r="K9152" s="61"/>
      <c r="L9152" s="61"/>
      <c r="M9152" s="61"/>
      <c r="N9152" s="61"/>
      <c r="O9152" s="61"/>
      <c r="P9152" s="61"/>
      <c r="Q9152" s="61"/>
      <c r="R9152" s="61"/>
      <c r="S9152" s="61"/>
      <c r="T9152" s="61"/>
      <c r="U9152" s="61"/>
      <c r="V9152" s="61"/>
      <c r="W9152" s="61"/>
      <c r="X9152" s="61"/>
      <c r="Y9152" s="61"/>
      <c r="Z9152" s="61"/>
      <c r="AA9152" s="61"/>
      <c r="AB9152" s="61"/>
      <c r="AC9152" s="61"/>
      <c r="AD9152" s="61"/>
      <c r="AE9152" s="61"/>
      <c r="AF9152" s="61"/>
      <c r="AG9152" s="61"/>
      <c r="AH9152" s="61"/>
      <c r="AI9152" s="61"/>
      <c r="AJ9152" s="61"/>
      <c r="AK9152" s="61"/>
      <c r="AL9152" s="61"/>
      <c r="AM9152" s="61"/>
      <c r="AN9152" s="61"/>
      <c r="AO9152" s="61"/>
      <c r="AP9152" s="62"/>
      <c r="AQ9152" s="61"/>
      <c r="AR9152" s="61"/>
      <c r="AS9152" s="61"/>
      <c r="AT9152" s="61"/>
      <c r="AU9152" s="61"/>
      <c r="AV9152" s="61"/>
      <c r="AW9152" s="60"/>
    </row>
    <row r="9153" s="59" customFormat="1" customHeight="1" spans="1:49">
      <c r="A9153" s="60"/>
      <c r="B9153" s="60"/>
      <c r="C9153" s="60"/>
      <c r="D9153" s="60"/>
      <c r="H9153" s="61"/>
      <c r="I9153" s="61"/>
      <c r="J9153" s="61"/>
      <c r="K9153" s="61"/>
      <c r="L9153" s="61"/>
      <c r="M9153" s="61"/>
      <c r="N9153" s="61"/>
      <c r="O9153" s="61"/>
      <c r="P9153" s="61"/>
      <c r="Q9153" s="61"/>
      <c r="R9153" s="61"/>
      <c r="S9153" s="61"/>
      <c r="T9153" s="61"/>
      <c r="U9153" s="61"/>
      <c r="V9153" s="61"/>
      <c r="W9153" s="61"/>
      <c r="X9153" s="61"/>
      <c r="Y9153" s="61"/>
      <c r="Z9153" s="61"/>
      <c r="AA9153" s="61"/>
      <c r="AB9153" s="61"/>
      <c r="AC9153" s="61"/>
      <c r="AD9153" s="61"/>
      <c r="AE9153" s="61"/>
      <c r="AF9153" s="61"/>
      <c r="AG9153" s="61"/>
      <c r="AH9153" s="61"/>
      <c r="AI9153" s="61"/>
      <c r="AJ9153" s="61"/>
      <c r="AK9153" s="61"/>
      <c r="AL9153" s="61"/>
      <c r="AM9153" s="61"/>
      <c r="AN9153" s="61"/>
      <c r="AO9153" s="61"/>
      <c r="AP9153" s="62"/>
      <c r="AQ9153" s="61"/>
      <c r="AR9153" s="61"/>
      <c r="AS9153" s="61"/>
      <c r="AT9153" s="61"/>
      <c r="AU9153" s="61"/>
      <c r="AV9153" s="61"/>
      <c r="AW9153" s="60"/>
    </row>
    <row r="9154" s="59" customFormat="1" customHeight="1" spans="1:49">
      <c r="A9154" s="60"/>
      <c r="B9154" s="60"/>
      <c r="C9154" s="60"/>
      <c r="D9154" s="60"/>
      <c r="H9154" s="61"/>
      <c r="I9154" s="61"/>
      <c r="J9154" s="61"/>
      <c r="K9154" s="61"/>
      <c r="L9154" s="61"/>
      <c r="M9154" s="61"/>
      <c r="N9154" s="61"/>
      <c r="O9154" s="61"/>
      <c r="P9154" s="61"/>
      <c r="Q9154" s="61"/>
      <c r="R9154" s="61"/>
      <c r="S9154" s="61"/>
      <c r="T9154" s="61"/>
      <c r="U9154" s="61"/>
      <c r="V9154" s="61"/>
      <c r="W9154" s="61"/>
      <c r="X9154" s="61"/>
      <c r="Y9154" s="61"/>
      <c r="Z9154" s="61"/>
      <c r="AA9154" s="61"/>
      <c r="AB9154" s="61"/>
      <c r="AC9154" s="61"/>
      <c r="AD9154" s="61"/>
      <c r="AE9154" s="61"/>
      <c r="AF9154" s="61"/>
      <c r="AG9154" s="61"/>
      <c r="AH9154" s="61"/>
      <c r="AI9154" s="61"/>
      <c r="AJ9154" s="61"/>
      <c r="AK9154" s="61"/>
      <c r="AL9154" s="61"/>
      <c r="AM9154" s="61"/>
      <c r="AN9154" s="61"/>
      <c r="AO9154" s="61"/>
      <c r="AP9154" s="62"/>
      <c r="AQ9154" s="61"/>
      <c r="AR9154" s="61"/>
      <c r="AS9154" s="61"/>
      <c r="AT9154" s="61"/>
      <c r="AU9154" s="61"/>
      <c r="AV9154" s="61"/>
      <c r="AW9154" s="60"/>
    </row>
    <row r="9155" s="59" customFormat="1" customHeight="1" spans="1:49">
      <c r="A9155" s="60"/>
      <c r="B9155" s="60"/>
      <c r="C9155" s="60"/>
      <c r="D9155" s="60"/>
      <c r="H9155" s="61"/>
      <c r="I9155" s="61"/>
      <c r="J9155" s="61"/>
      <c r="K9155" s="61"/>
      <c r="L9155" s="61"/>
      <c r="M9155" s="61"/>
      <c r="N9155" s="61"/>
      <c r="O9155" s="61"/>
      <c r="P9155" s="61"/>
      <c r="Q9155" s="61"/>
      <c r="R9155" s="61"/>
      <c r="S9155" s="61"/>
      <c r="T9155" s="61"/>
      <c r="U9155" s="61"/>
      <c r="V9155" s="61"/>
      <c r="W9155" s="61"/>
      <c r="X9155" s="61"/>
      <c r="Y9155" s="61"/>
      <c r="Z9155" s="61"/>
      <c r="AA9155" s="61"/>
      <c r="AB9155" s="61"/>
      <c r="AC9155" s="61"/>
      <c r="AD9155" s="61"/>
      <c r="AE9155" s="61"/>
      <c r="AF9155" s="61"/>
      <c r="AG9155" s="61"/>
      <c r="AH9155" s="61"/>
      <c r="AI9155" s="61"/>
      <c r="AJ9155" s="61"/>
      <c r="AK9155" s="61"/>
      <c r="AL9155" s="61"/>
      <c r="AM9155" s="61"/>
      <c r="AN9155" s="61"/>
      <c r="AO9155" s="61"/>
      <c r="AP9155" s="62"/>
      <c r="AQ9155" s="61"/>
      <c r="AR9155" s="61"/>
      <c r="AS9155" s="61"/>
      <c r="AT9155" s="61"/>
      <c r="AU9155" s="61"/>
      <c r="AV9155" s="61"/>
      <c r="AW9155" s="60"/>
    </row>
    <row r="9156" s="59" customFormat="1" customHeight="1" spans="1:49">
      <c r="A9156" s="60"/>
      <c r="B9156" s="60"/>
      <c r="C9156" s="60"/>
      <c r="D9156" s="60"/>
      <c r="H9156" s="61"/>
      <c r="I9156" s="61"/>
      <c r="J9156" s="61"/>
      <c r="K9156" s="61"/>
      <c r="L9156" s="61"/>
      <c r="M9156" s="61"/>
      <c r="N9156" s="61"/>
      <c r="O9156" s="61"/>
      <c r="P9156" s="61"/>
      <c r="Q9156" s="61"/>
      <c r="R9156" s="61"/>
      <c r="S9156" s="61"/>
      <c r="T9156" s="61"/>
      <c r="U9156" s="61"/>
      <c r="V9156" s="61"/>
      <c r="W9156" s="61"/>
      <c r="X9156" s="61"/>
      <c r="Y9156" s="61"/>
      <c r="Z9156" s="61"/>
      <c r="AA9156" s="61"/>
      <c r="AB9156" s="61"/>
      <c r="AC9156" s="61"/>
      <c r="AD9156" s="61"/>
      <c r="AE9156" s="61"/>
      <c r="AF9156" s="61"/>
      <c r="AG9156" s="61"/>
      <c r="AH9156" s="61"/>
      <c r="AI9156" s="61"/>
      <c r="AJ9156" s="61"/>
      <c r="AK9156" s="61"/>
      <c r="AL9156" s="61"/>
      <c r="AM9156" s="61"/>
      <c r="AN9156" s="61"/>
      <c r="AO9156" s="61"/>
      <c r="AP9156" s="62"/>
      <c r="AQ9156" s="61"/>
      <c r="AR9156" s="61"/>
      <c r="AS9156" s="61"/>
      <c r="AT9156" s="61"/>
      <c r="AU9156" s="61"/>
      <c r="AV9156" s="61"/>
      <c r="AW9156" s="60"/>
    </row>
    <row r="9157" s="59" customFormat="1" customHeight="1" spans="1:49">
      <c r="A9157" s="60"/>
      <c r="B9157" s="60"/>
      <c r="C9157" s="60"/>
      <c r="D9157" s="60"/>
      <c r="H9157" s="61"/>
      <c r="I9157" s="61"/>
      <c r="J9157" s="61"/>
      <c r="K9157" s="61"/>
      <c r="L9157" s="61"/>
      <c r="M9157" s="61"/>
      <c r="N9157" s="61"/>
      <c r="O9157" s="61"/>
      <c r="P9157" s="61"/>
      <c r="Q9157" s="61"/>
      <c r="R9157" s="61"/>
      <c r="S9157" s="61"/>
      <c r="T9157" s="61"/>
      <c r="U9157" s="61"/>
      <c r="V9157" s="61"/>
      <c r="W9157" s="61"/>
      <c r="X9157" s="61"/>
      <c r="Y9157" s="61"/>
      <c r="Z9157" s="61"/>
      <c r="AA9157" s="61"/>
      <c r="AB9157" s="61"/>
      <c r="AC9157" s="61"/>
      <c r="AD9157" s="61"/>
      <c r="AE9157" s="61"/>
      <c r="AF9157" s="61"/>
      <c r="AG9157" s="61"/>
      <c r="AH9157" s="61"/>
      <c r="AI9157" s="61"/>
      <c r="AJ9157" s="61"/>
      <c r="AK9157" s="61"/>
      <c r="AL9157" s="61"/>
      <c r="AM9157" s="61"/>
      <c r="AN9157" s="61"/>
      <c r="AO9157" s="61"/>
      <c r="AP9157" s="62"/>
      <c r="AQ9157" s="61"/>
      <c r="AR9157" s="61"/>
      <c r="AS9157" s="61"/>
      <c r="AT9157" s="61"/>
      <c r="AU9157" s="61"/>
      <c r="AV9157" s="61"/>
      <c r="AW9157" s="60"/>
    </row>
    <row r="9158" s="59" customFormat="1" customHeight="1" spans="1:49">
      <c r="A9158" s="60"/>
      <c r="B9158" s="60"/>
      <c r="C9158" s="60"/>
      <c r="D9158" s="60"/>
      <c r="H9158" s="61"/>
      <c r="I9158" s="61"/>
      <c r="J9158" s="61"/>
      <c r="K9158" s="61"/>
      <c r="L9158" s="61"/>
      <c r="M9158" s="61"/>
      <c r="N9158" s="61"/>
      <c r="O9158" s="61"/>
      <c r="P9158" s="61"/>
      <c r="Q9158" s="61"/>
      <c r="R9158" s="61"/>
      <c r="S9158" s="61"/>
      <c r="T9158" s="61"/>
      <c r="U9158" s="61"/>
      <c r="V9158" s="61"/>
      <c r="W9158" s="61"/>
      <c r="X9158" s="61"/>
      <c r="Y9158" s="61"/>
      <c r="Z9158" s="61"/>
      <c r="AA9158" s="61"/>
      <c r="AB9158" s="61"/>
      <c r="AC9158" s="61"/>
      <c r="AD9158" s="61"/>
      <c r="AE9158" s="61"/>
      <c r="AF9158" s="61"/>
      <c r="AG9158" s="61"/>
      <c r="AH9158" s="61"/>
      <c r="AI9158" s="61"/>
      <c r="AJ9158" s="61"/>
      <c r="AK9158" s="61"/>
      <c r="AL9158" s="61"/>
      <c r="AM9158" s="61"/>
      <c r="AN9158" s="61"/>
      <c r="AO9158" s="61"/>
      <c r="AP9158" s="62"/>
      <c r="AQ9158" s="61"/>
      <c r="AR9158" s="61"/>
      <c r="AS9158" s="61"/>
      <c r="AT9158" s="61"/>
      <c r="AU9158" s="61"/>
      <c r="AV9158" s="61"/>
      <c r="AW9158" s="60"/>
    </row>
    <row r="9159" s="59" customFormat="1" customHeight="1" spans="1:49">
      <c r="A9159" s="60"/>
      <c r="B9159" s="60"/>
      <c r="C9159" s="60"/>
      <c r="D9159" s="60"/>
      <c r="H9159" s="61"/>
      <c r="I9159" s="61"/>
      <c r="J9159" s="61"/>
      <c r="K9159" s="61"/>
      <c r="L9159" s="61"/>
      <c r="M9159" s="61"/>
      <c r="N9159" s="61"/>
      <c r="O9159" s="61"/>
      <c r="P9159" s="61"/>
      <c r="Q9159" s="61"/>
      <c r="R9159" s="61"/>
      <c r="S9159" s="61"/>
      <c r="T9159" s="61"/>
      <c r="U9159" s="61"/>
      <c r="V9159" s="61"/>
      <c r="W9159" s="61"/>
      <c r="X9159" s="61"/>
      <c r="Y9159" s="61"/>
      <c r="Z9159" s="61"/>
      <c r="AA9159" s="61"/>
      <c r="AB9159" s="61"/>
      <c r="AC9159" s="61"/>
      <c r="AD9159" s="61"/>
      <c r="AE9159" s="61"/>
      <c r="AF9159" s="61"/>
      <c r="AG9159" s="61"/>
      <c r="AH9159" s="61"/>
      <c r="AI9159" s="61"/>
      <c r="AJ9159" s="61"/>
      <c r="AK9159" s="61"/>
      <c r="AL9159" s="61"/>
      <c r="AM9159" s="61"/>
      <c r="AN9159" s="61"/>
      <c r="AO9159" s="61"/>
      <c r="AP9159" s="62"/>
      <c r="AQ9159" s="61"/>
      <c r="AR9159" s="61"/>
      <c r="AS9159" s="61"/>
      <c r="AT9159" s="61"/>
      <c r="AU9159" s="61"/>
      <c r="AV9159" s="61"/>
      <c r="AW9159" s="60"/>
    </row>
    <row r="9160" s="59" customFormat="1" customHeight="1" spans="1:49">
      <c r="A9160" s="60"/>
      <c r="B9160" s="60"/>
      <c r="C9160" s="60"/>
      <c r="D9160" s="60"/>
      <c r="H9160" s="61"/>
      <c r="I9160" s="61"/>
      <c r="J9160" s="61"/>
      <c r="K9160" s="61"/>
      <c r="L9160" s="61"/>
      <c r="M9160" s="61"/>
      <c r="N9160" s="61"/>
      <c r="O9160" s="61"/>
      <c r="P9160" s="61"/>
      <c r="Q9160" s="61"/>
      <c r="R9160" s="61"/>
      <c r="S9160" s="61"/>
      <c r="T9160" s="61"/>
      <c r="U9160" s="61"/>
      <c r="V9160" s="61"/>
      <c r="W9160" s="61"/>
      <c r="X9160" s="61"/>
      <c r="Y9160" s="61"/>
      <c r="Z9160" s="61"/>
      <c r="AA9160" s="61"/>
      <c r="AB9160" s="61"/>
      <c r="AC9160" s="61"/>
      <c r="AD9160" s="61"/>
      <c r="AE9160" s="61"/>
      <c r="AF9160" s="61"/>
      <c r="AG9160" s="61"/>
      <c r="AH9160" s="61"/>
      <c r="AI9160" s="61"/>
      <c r="AJ9160" s="61"/>
      <c r="AK9160" s="61"/>
      <c r="AL9160" s="61"/>
      <c r="AM9160" s="61"/>
      <c r="AN9160" s="61"/>
      <c r="AO9160" s="61"/>
      <c r="AP9160" s="62"/>
      <c r="AQ9160" s="61"/>
      <c r="AR9160" s="61"/>
      <c r="AS9160" s="61"/>
      <c r="AT9160" s="61"/>
      <c r="AU9160" s="61"/>
      <c r="AV9160" s="61"/>
      <c r="AW9160" s="60"/>
    </row>
    <row r="9161" s="59" customFormat="1" customHeight="1" spans="1:49">
      <c r="A9161" s="60"/>
      <c r="B9161" s="60"/>
      <c r="C9161" s="60"/>
      <c r="D9161" s="60"/>
      <c r="H9161" s="61"/>
      <c r="I9161" s="61"/>
      <c r="J9161" s="61"/>
      <c r="K9161" s="61"/>
      <c r="L9161" s="61"/>
      <c r="M9161" s="61"/>
      <c r="N9161" s="61"/>
      <c r="O9161" s="61"/>
      <c r="P9161" s="61"/>
      <c r="Q9161" s="61"/>
      <c r="R9161" s="61"/>
      <c r="S9161" s="61"/>
      <c r="T9161" s="61"/>
      <c r="U9161" s="61"/>
      <c r="V9161" s="61"/>
      <c r="W9161" s="61"/>
      <c r="X9161" s="61"/>
      <c r="Y9161" s="61"/>
      <c r="Z9161" s="61"/>
      <c r="AA9161" s="61"/>
      <c r="AB9161" s="61"/>
      <c r="AC9161" s="61"/>
      <c r="AD9161" s="61"/>
      <c r="AE9161" s="61"/>
      <c r="AF9161" s="61"/>
      <c r="AG9161" s="61"/>
      <c r="AH9161" s="61"/>
      <c r="AI9161" s="61"/>
      <c r="AJ9161" s="61"/>
      <c r="AK9161" s="61"/>
      <c r="AL9161" s="61"/>
      <c r="AM9161" s="61"/>
      <c r="AN9161" s="61"/>
      <c r="AO9161" s="61"/>
      <c r="AP9161" s="62"/>
      <c r="AQ9161" s="61"/>
      <c r="AR9161" s="61"/>
      <c r="AS9161" s="61"/>
      <c r="AT9161" s="61"/>
      <c r="AU9161" s="61"/>
      <c r="AV9161" s="61"/>
      <c r="AW9161" s="60"/>
    </row>
    <row r="9162" s="59" customFormat="1" customHeight="1" spans="1:49">
      <c r="A9162" s="60"/>
      <c r="B9162" s="60"/>
      <c r="C9162" s="60"/>
      <c r="D9162" s="60"/>
      <c r="H9162" s="61"/>
      <c r="I9162" s="61"/>
      <c r="J9162" s="61"/>
      <c r="K9162" s="61"/>
      <c r="L9162" s="61"/>
      <c r="M9162" s="61"/>
      <c r="N9162" s="61"/>
      <c r="O9162" s="61"/>
      <c r="P9162" s="61"/>
      <c r="Q9162" s="61"/>
      <c r="R9162" s="61"/>
      <c r="S9162" s="61"/>
      <c r="T9162" s="61"/>
      <c r="U9162" s="61"/>
      <c r="V9162" s="61"/>
      <c r="W9162" s="61"/>
      <c r="X9162" s="61"/>
      <c r="Y9162" s="61"/>
      <c r="Z9162" s="61"/>
      <c r="AA9162" s="61"/>
      <c r="AB9162" s="61"/>
      <c r="AC9162" s="61"/>
      <c r="AD9162" s="61"/>
      <c r="AE9162" s="61"/>
      <c r="AF9162" s="61"/>
      <c r="AG9162" s="61"/>
      <c r="AH9162" s="61"/>
      <c r="AI9162" s="61"/>
      <c r="AJ9162" s="61"/>
      <c r="AK9162" s="61"/>
      <c r="AL9162" s="61"/>
      <c r="AM9162" s="61"/>
      <c r="AN9162" s="61"/>
      <c r="AO9162" s="61"/>
      <c r="AP9162" s="62"/>
      <c r="AQ9162" s="61"/>
      <c r="AR9162" s="61"/>
      <c r="AS9162" s="61"/>
      <c r="AT9162" s="61"/>
      <c r="AU9162" s="61"/>
      <c r="AV9162" s="61"/>
      <c r="AW9162" s="60"/>
    </row>
    <row r="9163" s="59" customFormat="1" customHeight="1" spans="1:49">
      <c r="A9163" s="60"/>
      <c r="B9163" s="60"/>
      <c r="C9163" s="60"/>
      <c r="D9163" s="60"/>
      <c r="H9163" s="61"/>
      <c r="I9163" s="61"/>
      <c r="J9163" s="61"/>
      <c r="K9163" s="61"/>
      <c r="L9163" s="61"/>
      <c r="M9163" s="61"/>
      <c r="N9163" s="61"/>
      <c r="O9163" s="61"/>
      <c r="P9163" s="61"/>
      <c r="Q9163" s="61"/>
      <c r="R9163" s="61"/>
      <c r="S9163" s="61"/>
      <c r="T9163" s="61"/>
      <c r="U9163" s="61"/>
      <c r="V9163" s="61"/>
      <c r="W9163" s="61"/>
      <c r="X9163" s="61"/>
      <c r="Y9163" s="61"/>
      <c r="Z9163" s="61"/>
      <c r="AA9163" s="61"/>
      <c r="AB9163" s="61"/>
      <c r="AC9163" s="61"/>
      <c r="AD9163" s="61"/>
      <c r="AE9163" s="61"/>
      <c r="AF9163" s="61"/>
      <c r="AG9163" s="61"/>
      <c r="AH9163" s="61"/>
      <c r="AI9163" s="61"/>
      <c r="AJ9163" s="61"/>
      <c r="AK9163" s="61"/>
      <c r="AL9163" s="61"/>
      <c r="AM9163" s="61"/>
      <c r="AN9163" s="61"/>
      <c r="AO9163" s="61"/>
      <c r="AP9163" s="62"/>
      <c r="AQ9163" s="61"/>
      <c r="AR9163" s="61"/>
      <c r="AS9163" s="61"/>
      <c r="AT9163" s="61"/>
      <c r="AU9163" s="61"/>
      <c r="AV9163" s="61"/>
      <c r="AW9163" s="60"/>
    </row>
    <row r="9164" s="59" customFormat="1" customHeight="1" spans="1:49">
      <c r="A9164" s="60"/>
      <c r="B9164" s="60"/>
      <c r="C9164" s="60"/>
      <c r="D9164" s="60"/>
      <c r="H9164" s="61"/>
      <c r="I9164" s="61"/>
      <c r="J9164" s="61"/>
      <c r="K9164" s="61"/>
      <c r="L9164" s="61"/>
      <c r="M9164" s="61"/>
      <c r="N9164" s="61"/>
      <c r="O9164" s="61"/>
      <c r="P9164" s="61"/>
      <c r="Q9164" s="61"/>
      <c r="R9164" s="61"/>
      <c r="S9164" s="61"/>
      <c r="T9164" s="61"/>
      <c r="U9164" s="61"/>
      <c r="V9164" s="61"/>
      <c r="W9164" s="61"/>
      <c r="X9164" s="61"/>
      <c r="Y9164" s="61"/>
      <c r="Z9164" s="61"/>
      <c r="AA9164" s="61"/>
      <c r="AB9164" s="61"/>
      <c r="AC9164" s="61"/>
      <c r="AD9164" s="61"/>
      <c r="AE9164" s="61"/>
      <c r="AF9164" s="61"/>
      <c r="AG9164" s="61"/>
      <c r="AH9164" s="61"/>
      <c r="AI9164" s="61"/>
      <c r="AJ9164" s="61"/>
      <c r="AK9164" s="61"/>
      <c r="AL9164" s="61"/>
      <c r="AM9164" s="61"/>
      <c r="AN9164" s="61"/>
      <c r="AO9164" s="61"/>
      <c r="AP9164" s="62"/>
      <c r="AQ9164" s="61"/>
      <c r="AR9164" s="61"/>
      <c r="AS9164" s="61"/>
      <c r="AT9164" s="61"/>
      <c r="AU9164" s="61"/>
      <c r="AV9164" s="61"/>
      <c r="AW9164" s="60"/>
    </row>
    <row r="9165" s="59" customFormat="1" customHeight="1" spans="1:49">
      <c r="A9165" s="60"/>
      <c r="B9165" s="60"/>
      <c r="C9165" s="60"/>
      <c r="D9165" s="60"/>
      <c r="H9165" s="61"/>
      <c r="I9165" s="61"/>
      <c r="J9165" s="61"/>
      <c r="K9165" s="61"/>
      <c r="L9165" s="61"/>
      <c r="M9165" s="61"/>
      <c r="N9165" s="61"/>
      <c r="O9165" s="61"/>
      <c r="P9165" s="61"/>
      <c r="Q9165" s="61"/>
      <c r="R9165" s="61"/>
      <c r="S9165" s="61"/>
      <c r="T9165" s="61"/>
      <c r="U9165" s="61"/>
      <c r="V9165" s="61"/>
      <c r="W9165" s="61"/>
      <c r="X9165" s="61"/>
      <c r="Y9165" s="61"/>
      <c r="Z9165" s="61"/>
      <c r="AA9165" s="61"/>
      <c r="AB9165" s="61"/>
      <c r="AC9165" s="61"/>
      <c r="AD9165" s="61"/>
      <c r="AE9165" s="61"/>
      <c r="AF9165" s="61"/>
      <c r="AG9165" s="61"/>
      <c r="AH9165" s="61"/>
      <c r="AI9165" s="61"/>
      <c r="AJ9165" s="61"/>
      <c r="AK9165" s="61"/>
      <c r="AL9165" s="61"/>
      <c r="AM9165" s="61"/>
      <c r="AN9165" s="61"/>
      <c r="AO9165" s="61"/>
      <c r="AP9165" s="62"/>
      <c r="AQ9165" s="61"/>
      <c r="AR9165" s="61"/>
      <c r="AS9165" s="61"/>
      <c r="AT9165" s="61"/>
      <c r="AU9165" s="61"/>
      <c r="AV9165" s="61"/>
      <c r="AW9165" s="60"/>
    </row>
    <row r="9166" s="59" customFormat="1" customHeight="1" spans="1:49">
      <c r="A9166" s="60"/>
      <c r="B9166" s="60"/>
      <c r="C9166" s="60"/>
      <c r="D9166" s="60"/>
      <c r="H9166" s="61"/>
      <c r="I9166" s="61"/>
      <c r="J9166" s="61"/>
      <c r="K9166" s="61"/>
      <c r="L9166" s="61"/>
      <c r="M9166" s="61"/>
      <c r="N9166" s="61"/>
      <c r="O9166" s="61"/>
      <c r="P9166" s="61"/>
      <c r="Q9166" s="61"/>
      <c r="R9166" s="61"/>
      <c r="S9166" s="61"/>
      <c r="T9166" s="61"/>
      <c r="U9166" s="61"/>
      <c r="V9166" s="61"/>
      <c r="W9166" s="61"/>
      <c r="X9166" s="61"/>
      <c r="Y9166" s="61"/>
      <c r="Z9166" s="61"/>
      <c r="AA9166" s="61"/>
      <c r="AB9166" s="61"/>
      <c r="AC9166" s="61"/>
      <c r="AD9166" s="61"/>
      <c r="AE9166" s="61"/>
      <c r="AF9166" s="61"/>
      <c r="AG9166" s="61"/>
      <c r="AH9166" s="61"/>
      <c r="AI9166" s="61"/>
      <c r="AJ9166" s="61"/>
      <c r="AK9166" s="61"/>
      <c r="AL9166" s="61"/>
      <c r="AM9166" s="61"/>
      <c r="AN9166" s="61"/>
      <c r="AO9166" s="61"/>
      <c r="AP9166" s="62"/>
      <c r="AQ9166" s="61"/>
      <c r="AR9166" s="61"/>
      <c r="AS9166" s="61"/>
      <c r="AT9166" s="61"/>
      <c r="AU9166" s="61"/>
      <c r="AV9166" s="61"/>
      <c r="AW9166" s="60"/>
    </row>
    <row r="9167" s="59" customFormat="1" customHeight="1" spans="1:49">
      <c r="A9167" s="60"/>
      <c r="B9167" s="60"/>
      <c r="C9167" s="60"/>
      <c r="D9167" s="60"/>
      <c r="H9167" s="61"/>
      <c r="I9167" s="61"/>
      <c r="J9167" s="61"/>
      <c r="K9167" s="61"/>
      <c r="L9167" s="61"/>
      <c r="M9167" s="61"/>
      <c r="N9167" s="61"/>
      <c r="O9167" s="61"/>
      <c r="P9167" s="61"/>
      <c r="Q9167" s="61"/>
      <c r="R9167" s="61"/>
      <c r="S9167" s="61"/>
      <c r="T9167" s="61"/>
      <c r="U9167" s="61"/>
      <c r="V9167" s="61"/>
      <c r="W9167" s="61"/>
      <c r="X9167" s="61"/>
      <c r="Y9167" s="61"/>
      <c r="Z9167" s="61"/>
      <c r="AA9167" s="61"/>
      <c r="AB9167" s="61"/>
      <c r="AC9167" s="61"/>
      <c r="AD9167" s="61"/>
      <c r="AE9167" s="61"/>
      <c r="AF9167" s="61"/>
      <c r="AG9167" s="61"/>
      <c r="AH9167" s="61"/>
      <c r="AI9167" s="61"/>
      <c r="AJ9167" s="61"/>
      <c r="AK9167" s="61"/>
      <c r="AL9167" s="61"/>
      <c r="AM9167" s="61"/>
      <c r="AN9167" s="61"/>
      <c r="AO9167" s="61"/>
      <c r="AP9167" s="62"/>
      <c r="AQ9167" s="61"/>
      <c r="AR9167" s="61"/>
      <c r="AS9167" s="61"/>
      <c r="AT9167" s="61"/>
      <c r="AU9167" s="61"/>
      <c r="AV9167" s="61"/>
      <c r="AW9167" s="60"/>
    </row>
    <row r="9168" s="59" customFormat="1" customHeight="1" spans="1:49">
      <c r="A9168" s="60"/>
      <c r="B9168" s="60"/>
      <c r="C9168" s="60"/>
      <c r="D9168" s="60"/>
      <c r="H9168" s="61"/>
      <c r="I9168" s="61"/>
      <c r="J9168" s="61"/>
      <c r="K9168" s="61"/>
      <c r="L9168" s="61"/>
      <c r="M9168" s="61"/>
      <c r="N9168" s="61"/>
      <c r="O9168" s="61"/>
      <c r="P9168" s="61"/>
      <c r="Q9168" s="61"/>
      <c r="R9168" s="61"/>
      <c r="S9168" s="61"/>
      <c r="T9168" s="61"/>
      <c r="U9168" s="61"/>
      <c r="V9168" s="61"/>
      <c r="W9168" s="61"/>
      <c r="X9168" s="61"/>
      <c r="Y9168" s="61"/>
      <c r="Z9168" s="61"/>
      <c r="AA9168" s="61"/>
      <c r="AB9168" s="61"/>
      <c r="AC9168" s="61"/>
      <c r="AD9168" s="61"/>
      <c r="AE9168" s="61"/>
      <c r="AF9168" s="61"/>
      <c r="AG9168" s="61"/>
      <c r="AH9168" s="61"/>
      <c r="AI9168" s="61"/>
      <c r="AJ9168" s="61"/>
      <c r="AK9168" s="61"/>
      <c r="AL9168" s="61"/>
      <c r="AM9168" s="61"/>
      <c r="AN9168" s="61"/>
      <c r="AO9168" s="61"/>
      <c r="AP9168" s="62"/>
      <c r="AQ9168" s="61"/>
      <c r="AR9168" s="61"/>
      <c r="AS9168" s="61"/>
      <c r="AT9168" s="61"/>
      <c r="AU9168" s="61"/>
      <c r="AV9168" s="61"/>
      <c r="AW9168" s="60"/>
    </row>
    <row r="9169" s="59" customFormat="1" customHeight="1" spans="1:49">
      <c r="A9169" s="60"/>
      <c r="B9169" s="60"/>
      <c r="C9169" s="60"/>
      <c r="D9169" s="60"/>
      <c r="H9169" s="61"/>
      <c r="I9169" s="61"/>
      <c r="J9169" s="61"/>
      <c r="K9169" s="61"/>
      <c r="L9169" s="61"/>
      <c r="M9169" s="61"/>
      <c r="N9169" s="61"/>
      <c r="O9169" s="61"/>
      <c r="P9169" s="61"/>
      <c r="Q9169" s="61"/>
      <c r="R9169" s="61"/>
      <c r="S9169" s="61"/>
      <c r="T9169" s="61"/>
      <c r="U9169" s="61"/>
      <c r="V9169" s="61"/>
      <c r="W9169" s="61"/>
      <c r="X9169" s="61"/>
      <c r="Y9169" s="61"/>
      <c r="Z9169" s="61"/>
      <c r="AA9169" s="61"/>
      <c r="AB9169" s="61"/>
      <c r="AC9169" s="61"/>
      <c r="AD9169" s="61"/>
      <c r="AE9169" s="61"/>
      <c r="AF9169" s="61"/>
      <c r="AG9169" s="61"/>
      <c r="AH9169" s="61"/>
      <c r="AI9169" s="61"/>
      <c r="AJ9169" s="61"/>
      <c r="AK9169" s="61"/>
      <c r="AL9169" s="61"/>
      <c r="AM9169" s="61"/>
      <c r="AN9169" s="61"/>
      <c r="AO9169" s="61"/>
      <c r="AP9169" s="62"/>
      <c r="AQ9169" s="61"/>
      <c r="AR9169" s="61"/>
      <c r="AS9169" s="61"/>
      <c r="AT9169" s="61"/>
      <c r="AU9169" s="61"/>
      <c r="AV9169" s="61"/>
      <c r="AW9169" s="60"/>
    </row>
    <row r="9170" s="59" customFormat="1" customHeight="1" spans="1:49">
      <c r="A9170" s="60"/>
      <c r="B9170" s="60"/>
      <c r="C9170" s="60"/>
      <c r="D9170" s="60"/>
      <c r="H9170" s="61"/>
      <c r="I9170" s="61"/>
      <c r="J9170" s="61"/>
      <c r="K9170" s="61"/>
      <c r="L9170" s="61"/>
      <c r="M9170" s="61"/>
      <c r="N9170" s="61"/>
      <c r="O9170" s="61"/>
      <c r="P9170" s="61"/>
      <c r="Q9170" s="61"/>
      <c r="R9170" s="61"/>
      <c r="S9170" s="61"/>
      <c r="T9170" s="61"/>
      <c r="U9170" s="61"/>
      <c r="V9170" s="61"/>
      <c r="W9170" s="61"/>
      <c r="X9170" s="61"/>
      <c r="Y9170" s="61"/>
      <c r="Z9170" s="61"/>
      <c r="AA9170" s="61"/>
      <c r="AB9170" s="61"/>
      <c r="AC9170" s="61"/>
      <c r="AD9170" s="61"/>
      <c r="AE9170" s="61"/>
      <c r="AF9170" s="61"/>
      <c r="AG9170" s="61"/>
      <c r="AH9170" s="61"/>
      <c r="AI9170" s="61"/>
      <c r="AJ9170" s="61"/>
      <c r="AK9170" s="61"/>
      <c r="AL9170" s="61"/>
      <c r="AM9170" s="61"/>
      <c r="AN9170" s="61"/>
      <c r="AO9170" s="61"/>
      <c r="AP9170" s="62"/>
      <c r="AQ9170" s="61"/>
      <c r="AR9170" s="61"/>
      <c r="AS9170" s="61"/>
      <c r="AT9170" s="61"/>
      <c r="AU9170" s="61"/>
      <c r="AV9170" s="61"/>
      <c r="AW9170" s="60"/>
    </row>
    <row r="9171" s="59" customFormat="1" customHeight="1" spans="1:49">
      <c r="A9171" s="60"/>
      <c r="B9171" s="60"/>
      <c r="C9171" s="60"/>
      <c r="D9171" s="60"/>
      <c r="H9171" s="61"/>
      <c r="I9171" s="61"/>
      <c r="J9171" s="61"/>
      <c r="K9171" s="61"/>
      <c r="L9171" s="61"/>
      <c r="M9171" s="61"/>
      <c r="N9171" s="61"/>
      <c r="O9171" s="61"/>
      <c r="P9171" s="61"/>
      <c r="Q9171" s="61"/>
      <c r="R9171" s="61"/>
      <c r="S9171" s="61"/>
      <c r="T9171" s="61"/>
      <c r="U9171" s="61"/>
      <c r="V9171" s="61"/>
      <c r="W9171" s="61"/>
      <c r="X9171" s="61"/>
      <c r="Y9171" s="61"/>
      <c r="Z9171" s="61"/>
      <c r="AA9171" s="61"/>
      <c r="AB9171" s="61"/>
      <c r="AC9171" s="61"/>
      <c r="AD9171" s="61"/>
      <c r="AE9171" s="61"/>
      <c r="AF9171" s="61"/>
      <c r="AG9171" s="61"/>
      <c r="AH9171" s="61"/>
      <c r="AI9171" s="61"/>
      <c r="AJ9171" s="61"/>
      <c r="AK9171" s="61"/>
      <c r="AL9171" s="61"/>
      <c r="AM9171" s="61"/>
      <c r="AN9171" s="61"/>
      <c r="AO9171" s="61"/>
      <c r="AP9171" s="62"/>
      <c r="AQ9171" s="61"/>
      <c r="AR9171" s="61"/>
      <c r="AS9171" s="61"/>
      <c r="AT9171" s="61"/>
      <c r="AU9171" s="61"/>
      <c r="AV9171" s="61"/>
      <c r="AW9171" s="60"/>
    </row>
    <row r="9172" s="59" customFormat="1" customHeight="1" spans="1:49">
      <c r="A9172" s="60"/>
      <c r="B9172" s="60"/>
      <c r="C9172" s="60"/>
      <c r="D9172" s="60"/>
      <c r="H9172" s="61"/>
      <c r="I9172" s="61"/>
      <c r="J9172" s="61"/>
      <c r="K9172" s="61"/>
      <c r="L9172" s="61"/>
      <c r="M9172" s="61"/>
      <c r="N9172" s="61"/>
      <c r="O9172" s="61"/>
      <c r="P9172" s="61"/>
      <c r="Q9172" s="61"/>
      <c r="R9172" s="61"/>
      <c r="S9172" s="61"/>
      <c r="T9172" s="61"/>
      <c r="U9172" s="61"/>
      <c r="V9172" s="61"/>
      <c r="W9172" s="61"/>
      <c r="X9172" s="61"/>
      <c r="Y9172" s="61"/>
      <c r="Z9172" s="61"/>
      <c r="AA9172" s="61"/>
      <c r="AB9172" s="61"/>
      <c r="AC9172" s="61"/>
      <c r="AD9172" s="61"/>
      <c r="AE9172" s="61"/>
      <c r="AF9172" s="61"/>
      <c r="AG9172" s="61"/>
      <c r="AH9172" s="61"/>
      <c r="AI9172" s="61"/>
      <c r="AJ9172" s="61"/>
      <c r="AK9172" s="61"/>
      <c r="AL9172" s="61"/>
      <c r="AM9172" s="61"/>
      <c r="AN9172" s="61"/>
      <c r="AO9172" s="61"/>
      <c r="AP9172" s="62"/>
      <c r="AQ9172" s="61"/>
      <c r="AR9172" s="61"/>
      <c r="AS9172" s="61"/>
      <c r="AT9172" s="61"/>
      <c r="AU9172" s="61"/>
      <c r="AV9172" s="61"/>
      <c r="AW9172" s="60"/>
    </row>
    <row r="9173" s="59" customFormat="1" customHeight="1" spans="1:49">
      <c r="A9173" s="60"/>
      <c r="B9173" s="60"/>
      <c r="C9173" s="60"/>
      <c r="D9173" s="60"/>
      <c r="H9173" s="61"/>
      <c r="I9173" s="61"/>
      <c r="J9173" s="61"/>
      <c r="K9173" s="61"/>
      <c r="L9173" s="61"/>
      <c r="M9173" s="61"/>
      <c r="N9173" s="61"/>
      <c r="O9173" s="61"/>
      <c r="P9173" s="61"/>
      <c r="Q9173" s="61"/>
      <c r="R9173" s="61"/>
      <c r="S9173" s="61"/>
      <c r="T9173" s="61"/>
      <c r="U9173" s="61"/>
      <c r="V9173" s="61"/>
      <c r="W9173" s="61"/>
      <c r="X9173" s="61"/>
      <c r="Y9173" s="61"/>
      <c r="Z9173" s="61"/>
      <c r="AA9173" s="61"/>
      <c r="AB9173" s="61"/>
      <c r="AC9173" s="61"/>
      <c r="AD9173" s="61"/>
      <c r="AE9173" s="61"/>
      <c r="AF9173" s="61"/>
      <c r="AG9173" s="61"/>
      <c r="AH9173" s="61"/>
      <c r="AI9173" s="61"/>
      <c r="AJ9173" s="61"/>
      <c r="AK9173" s="61"/>
      <c r="AL9173" s="61"/>
      <c r="AM9173" s="61"/>
      <c r="AN9173" s="61"/>
      <c r="AO9173" s="61"/>
      <c r="AP9173" s="62"/>
      <c r="AQ9173" s="61"/>
      <c r="AR9173" s="61"/>
      <c r="AS9173" s="61"/>
      <c r="AT9173" s="61"/>
      <c r="AU9173" s="61"/>
      <c r="AV9173" s="61"/>
      <c r="AW9173" s="60"/>
    </row>
    <row r="9174" s="59" customFormat="1" customHeight="1" spans="1:49">
      <c r="A9174" s="60"/>
      <c r="B9174" s="60"/>
      <c r="C9174" s="60"/>
      <c r="D9174" s="60"/>
      <c r="H9174" s="61"/>
      <c r="I9174" s="61"/>
      <c r="J9174" s="61"/>
      <c r="K9174" s="61"/>
      <c r="L9174" s="61"/>
      <c r="M9174" s="61"/>
      <c r="N9174" s="61"/>
      <c r="O9174" s="61"/>
      <c r="P9174" s="61"/>
      <c r="Q9174" s="61"/>
      <c r="R9174" s="61"/>
      <c r="S9174" s="61"/>
      <c r="T9174" s="61"/>
      <c r="U9174" s="61"/>
      <c r="V9174" s="61"/>
      <c r="W9174" s="61"/>
      <c r="X9174" s="61"/>
      <c r="Y9174" s="61"/>
      <c r="Z9174" s="61"/>
      <c r="AA9174" s="61"/>
      <c r="AB9174" s="61"/>
      <c r="AC9174" s="61"/>
      <c r="AD9174" s="61"/>
      <c r="AE9174" s="61"/>
      <c r="AF9174" s="61"/>
      <c r="AG9174" s="61"/>
      <c r="AH9174" s="61"/>
      <c r="AI9174" s="61"/>
      <c r="AJ9174" s="61"/>
      <c r="AK9174" s="61"/>
      <c r="AL9174" s="61"/>
      <c r="AM9174" s="61"/>
      <c r="AN9174" s="61"/>
      <c r="AO9174" s="61"/>
      <c r="AP9174" s="62"/>
      <c r="AQ9174" s="61"/>
      <c r="AR9174" s="61"/>
      <c r="AS9174" s="61"/>
      <c r="AT9174" s="61"/>
      <c r="AU9174" s="61"/>
      <c r="AV9174" s="61"/>
      <c r="AW9174" s="60"/>
    </row>
    <row r="9175" s="59" customFormat="1" customHeight="1" spans="1:49">
      <c r="A9175" s="60"/>
      <c r="B9175" s="60"/>
      <c r="C9175" s="60"/>
      <c r="D9175" s="60"/>
      <c r="H9175" s="61"/>
      <c r="I9175" s="61"/>
      <c r="J9175" s="61"/>
      <c r="K9175" s="61"/>
      <c r="L9175" s="61"/>
      <c r="M9175" s="61"/>
      <c r="N9175" s="61"/>
      <c r="O9175" s="61"/>
      <c r="P9175" s="61"/>
      <c r="Q9175" s="61"/>
      <c r="R9175" s="61"/>
      <c r="S9175" s="61"/>
      <c r="T9175" s="61"/>
      <c r="U9175" s="61"/>
      <c r="V9175" s="61"/>
      <c r="W9175" s="61"/>
      <c r="X9175" s="61"/>
      <c r="Y9175" s="61"/>
      <c r="Z9175" s="61"/>
      <c r="AA9175" s="61"/>
      <c r="AB9175" s="61"/>
      <c r="AC9175" s="61"/>
      <c r="AD9175" s="61"/>
      <c r="AE9175" s="61"/>
      <c r="AF9175" s="61"/>
      <c r="AG9175" s="61"/>
      <c r="AH9175" s="61"/>
      <c r="AI9175" s="61"/>
      <c r="AJ9175" s="61"/>
      <c r="AK9175" s="61"/>
      <c r="AL9175" s="61"/>
      <c r="AM9175" s="61"/>
      <c r="AN9175" s="61"/>
      <c r="AO9175" s="61"/>
      <c r="AP9175" s="62"/>
      <c r="AQ9175" s="61"/>
      <c r="AR9175" s="61"/>
      <c r="AS9175" s="61"/>
      <c r="AT9175" s="61"/>
      <c r="AU9175" s="61"/>
      <c r="AV9175" s="61"/>
      <c r="AW9175" s="60"/>
    </row>
    <row r="9176" s="59" customFormat="1" customHeight="1" spans="1:49">
      <c r="A9176" s="60"/>
      <c r="B9176" s="60"/>
      <c r="C9176" s="60"/>
      <c r="D9176" s="60"/>
      <c r="H9176" s="61"/>
      <c r="I9176" s="61"/>
      <c r="J9176" s="61"/>
      <c r="K9176" s="61"/>
      <c r="L9176" s="61"/>
      <c r="M9176" s="61"/>
      <c r="N9176" s="61"/>
      <c r="O9176" s="61"/>
      <c r="P9176" s="61"/>
      <c r="Q9176" s="61"/>
      <c r="R9176" s="61"/>
      <c r="S9176" s="61"/>
      <c r="T9176" s="61"/>
      <c r="U9176" s="61"/>
      <c r="V9176" s="61"/>
      <c r="W9176" s="61"/>
      <c r="X9176" s="61"/>
      <c r="Y9176" s="61"/>
      <c r="Z9176" s="61"/>
      <c r="AA9176" s="61"/>
      <c r="AB9176" s="61"/>
      <c r="AC9176" s="61"/>
      <c r="AD9176" s="61"/>
      <c r="AE9176" s="61"/>
      <c r="AF9176" s="61"/>
      <c r="AG9176" s="61"/>
      <c r="AH9176" s="61"/>
      <c r="AI9176" s="61"/>
      <c r="AJ9176" s="61"/>
      <c r="AK9176" s="61"/>
      <c r="AL9176" s="61"/>
      <c r="AM9176" s="61"/>
      <c r="AN9176" s="61"/>
      <c r="AO9176" s="61"/>
      <c r="AP9176" s="62"/>
      <c r="AQ9176" s="61"/>
      <c r="AR9176" s="61"/>
      <c r="AS9176" s="61"/>
      <c r="AT9176" s="61"/>
      <c r="AU9176" s="61"/>
      <c r="AV9176" s="61"/>
      <c r="AW9176" s="60"/>
    </row>
    <row r="9177" s="59" customFormat="1" customHeight="1" spans="1:49">
      <c r="A9177" s="60"/>
      <c r="B9177" s="60"/>
      <c r="C9177" s="60"/>
      <c r="D9177" s="60"/>
      <c r="H9177" s="61"/>
      <c r="I9177" s="61"/>
      <c r="J9177" s="61"/>
      <c r="K9177" s="61"/>
      <c r="L9177" s="61"/>
      <c r="M9177" s="61"/>
      <c r="N9177" s="61"/>
      <c r="O9177" s="61"/>
      <c r="P9177" s="61"/>
      <c r="Q9177" s="61"/>
      <c r="R9177" s="61"/>
      <c r="S9177" s="61"/>
      <c r="T9177" s="61"/>
      <c r="U9177" s="61"/>
      <c r="V9177" s="61"/>
      <c r="W9177" s="61"/>
      <c r="X9177" s="61"/>
      <c r="Y9177" s="61"/>
      <c r="Z9177" s="61"/>
      <c r="AA9177" s="61"/>
      <c r="AB9177" s="61"/>
      <c r="AC9177" s="61"/>
      <c r="AD9177" s="61"/>
      <c r="AE9177" s="61"/>
      <c r="AF9177" s="61"/>
      <c r="AG9177" s="61"/>
      <c r="AH9177" s="61"/>
      <c r="AI9177" s="61"/>
      <c r="AJ9177" s="61"/>
      <c r="AK9177" s="61"/>
      <c r="AL9177" s="61"/>
      <c r="AM9177" s="61"/>
      <c r="AN9177" s="61"/>
      <c r="AO9177" s="61"/>
      <c r="AP9177" s="62"/>
      <c r="AQ9177" s="61"/>
      <c r="AR9177" s="61"/>
      <c r="AS9177" s="61"/>
      <c r="AT9177" s="61"/>
      <c r="AU9177" s="61"/>
      <c r="AV9177" s="61"/>
      <c r="AW9177" s="60"/>
    </row>
    <row r="9178" s="59" customFormat="1" customHeight="1" spans="1:49">
      <c r="A9178" s="60"/>
      <c r="B9178" s="60"/>
      <c r="C9178" s="60"/>
      <c r="D9178" s="60"/>
      <c r="H9178" s="61"/>
      <c r="I9178" s="61"/>
      <c r="J9178" s="61"/>
      <c r="K9178" s="61"/>
      <c r="L9178" s="61"/>
      <c r="M9178" s="61"/>
      <c r="N9178" s="61"/>
      <c r="O9178" s="61"/>
      <c r="P9178" s="61"/>
      <c r="Q9178" s="61"/>
      <c r="R9178" s="61"/>
      <c r="S9178" s="61"/>
      <c r="T9178" s="61"/>
      <c r="U9178" s="61"/>
      <c r="V9178" s="61"/>
      <c r="W9178" s="61"/>
      <c r="X9178" s="61"/>
      <c r="Y9178" s="61"/>
      <c r="Z9178" s="61"/>
      <c r="AA9178" s="61"/>
      <c r="AB9178" s="61"/>
      <c r="AC9178" s="61"/>
      <c r="AD9178" s="61"/>
      <c r="AE9178" s="61"/>
      <c r="AF9178" s="61"/>
      <c r="AG9178" s="61"/>
      <c r="AH9178" s="61"/>
      <c r="AI9178" s="61"/>
      <c r="AJ9178" s="61"/>
      <c r="AK9178" s="61"/>
      <c r="AL9178" s="61"/>
      <c r="AM9178" s="61"/>
      <c r="AN9178" s="61"/>
      <c r="AO9178" s="61"/>
      <c r="AP9178" s="62"/>
      <c r="AQ9178" s="61"/>
      <c r="AR9178" s="61"/>
      <c r="AS9178" s="61"/>
      <c r="AT9178" s="61"/>
      <c r="AU9178" s="61"/>
      <c r="AV9178" s="61"/>
      <c r="AW9178" s="60"/>
    </row>
    <row r="9179" s="59" customFormat="1" customHeight="1" spans="1:49">
      <c r="A9179" s="60"/>
      <c r="B9179" s="60"/>
      <c r="C9179" s="60"/>
      <c r="D9179" s="60"/>
      <c r="H9179" s="61"/>
      <c r="I9179" s="61"/>
      <c r="J9179" s="61"/>
      <c r="K9179" s="61"/>
      <c r="L9179" s="61"/>
      <c r="M9179" s="61"/>
      <c r="N9179" s="61"/>
      <c r="O9179" s="61"/>
      <c r="P9179" s="61"/>
      <c r="Q9179" s="61"/>
      <c r="R9179" s="61"/>
      <c r="S9179" s="61"/>
      <c r="T9179" s="61"/>
      <c r="U9179" s="61"/>
      <c r="V9179" s="61"/>
      <c r="W9179" s="61"/>
      <c r="X9179" s="61"/>
      <c r="Y9179" s="61"/>
      <c r="Z9179" s="61"/>
      <c r="AA9179" s="61"/>
      <c r="AB9179" s="61"/>
      <c r="AC9179" s="61"/>
      <c r="AD9179" s="61"/>
      <c r="AE9179" s="61"/>
      <c r="AF9179" s="61"/>
      <c r="AG9179" s="61"/>
      <c r="AH9179" s="61"/>
      <c r="AI9179" s="61"/>
      <c r="AJ9179" s="61"/>
      <c r="AK9179" s="61"/>
      <c r="AL9179" s="61"/>
      <c r="AM9179" s="61"/>
      <c r="AN9179" s="61"/>
      <c r="AO9179" s="61"/>
      <c r="AP9179" s="62"/>
      <c r="AQ9179" s="61"/>
      <c r="AR9179" s="61"/>
      <c r="AS9179" s="61"/>
      <c r="AT9179" s="61"/>
      <c r="AU9179" s="61"/>
      <c r="AV9179" s="61"/>
      <c r="AW9179" s="60"/>
    </row>
    <row r="9180" s="59" customFormat="1" customHeight="1" spans="1:49">
      <c r="A9180" s="60"/>
      <c r="B9180" s="60"/>
      <c r="C9180" s="60"/>
      <c r="D9180" s="60"/>
      <c r="H9180" s="61"/>
      <c r="I9180" s="61"/>
      <c r="J9180" s="61"/>
      <c r="K9180" s="61"/>
      <c r="L9180" s="61"/>
      <c r="M9180" s="61"/>
      <c r="N9180" s="61"/>
      <c r="O9180" s="61"/>
      <c r="P9180" s="61"/>
      <c r="Q9180" s="61"/>
      <c r="R9180" s="61"/>
      <c r="S9180" s="61"/>
      <c r="T9180" s="61"/>
      <c r="U9180" s="61"/>
      <c r="V9180" s="61"/>
      <c r="W9180" s="61"/>
      <c r="X9180" s="61"/>
      <c r="Y9180" s="61"/>
      <c r="Z9180" s="61"/>
      <c r="AA9180" s="61"/>
      <c r="AB9180" s="61"/>
      <c r="AC9180" s="61"/>
      <c r="AD9180" s="61"/>
      <c r="AE9180" s="61"/>
      <c r="AF9180" s="61"/>
      <c r="AG9180" s="61"/>
      <c r="AH9180" s="61"/>
      <c r="AI9180" s="61"/>
      <c r="AJ9180" s="61"/>
      <c r="AK9180" s="61"/>
      <c r="AL9180" s="61"/>
      <c r="AM9180" s="61"/>
      <c r="AN9180" s="61"/>
      <c r="AO9180" s="61"/>
      <c r="AP9180" s="62"/>
      <c r="AQ9180" s="61"/>
      <c r="AR9180" s="61"/>
      <c r="AS9180" s="61"/>
      <c r="AT9180" s="61"/>
      <c r="AU9180" s="61"/>
      <c r="AV9180" s="61"/>
      <c r="AW9180" s="60"/>
    </row>
    <row r="9181" s="59" customFormat="1" customHeight="1" spans="1:49">
      <c r="A9181" s="60"/>
      <c r="B9181" s="60"/>
      <c r="C9181" s="60"/>
      <c r="D9181" s="60"/>
      <c r="H9181" s="61"/>
      <c r="I9181" s="61"/>
      <c r="J9181" s="61"/>
      <c r="K9181" s="61"/>
      <c r="L9181" s="61"/>
      <c r="M9181" s="61"/>
      <c r="N9181" s="61"/>
      <c r="O9181" s="61"/>
      <c r="P9181" s="61"/>
      <c r="Q9181" s="61"/>
      <c r="R9181" s="61"/>
      <c r="S9181" s="61"/>
      <c r="T9181" s="61"/>
      <c r="U9181" s="61"/>
      <c r="V9181" s="61"/>
      <c r="W9181" s="61"/>
      <c r="X9181" s="61"/>
      <c r="Y9181" s="61"/>
      <c r="Z9181" s="61"/>
      <c r="AA9181" s="61"/>
      <c r="AB9181" s="61"/>
      <c r="AC9181" s="61"/>
      <c r="AD9181" s="61"/>
      <c r="AE9181" s="61"/>
      <c r="AF9181" s="61"/>
      <c r="AG9181" s="61"/>
      <c r="AH9181" s="61"/>
      <c r="AI9181" s="61"/>
      <c r="AJ9181" s="61"/>
      <c r="AK9181" s="61"/>
      <c r="AL9181" s="61"/>
      <c r="AM9181" s="61"/>
      <c r="AN9181" s="61"/>
      <c r="AO9181" s="61"/>
      <c r="AP9181" s="62"/>
      <c r="AQ9181" s="61"/>
      <c r="AR9181" s="61"/>
      <c r="AS9181" s="61"/>
      <c r="AT9181" s="61"/>
      <c r="AU9181" s="61"/>
      <c r="AV9181" s="61"/>
      <c r="AW9181" s="60"/>
    </row>
    <row r="9182" s="59" customFormat="1" customHeight="1" spans="1:49">
      <c r="A9182" s="60"/>
      <c r="B9182" s="60"/>
      <c r="C9182" s="60"/>
      <c r="D9182" s="60"/>
      <c r="H9182" s="61"/>
      <c r="I9182" s="61"/>
      <c r="J9182" s="61"/>
      <c r="K9182" s="61"/>
      <c r="L9182" s="61"/>
      <c r="M9182" s="61"/>
      <c r="N9182" s="61"/>
      <c r="O9182" s="61"/>
      <c r="P9182" s="61"/>
      <c r="Q9182" s="61"/>
      <c r="R9182" s="61"/>
      <c r="S9182" s="61"/>
      <c r="T9182" s="61"/>
      <c r="U9182" s="61"/>
      <c r="V9182" s="61"/>
      <c r="W9182" s="61"/>
      <c r="X9182" s="61"/>
      <c r="Y9182" s="61"/>
      <c r="Z9182" s="61"/>
      <c r="AA9182" s="61"/>
      <c r="AB9182" s="61"/>
      <c r="AC9182" s="61"/>
      <c r="AD9182" s="61"/>
      <c r="AE9182" s="61"/>
      <c r="AF9182" s="61"/>
      <c r="AG9182" s="61"/>
      <c r="AH9182" s="61"/>
      <c r="AI9182" s="61"/>
      <c r="AJ9182" s="61"/>
      <c r="AK9182" s="61"/>
      <c r="AL9182" s="61"/>
      <c r="AM9182" s="61"/>
      <c r="AN9182" s="61"/>
      <c r="AO9182" s="61"/>
      <c r="AP9182" s="62"/>
      <c r="AQ9182" s="61"/>
      <c r="AR9182" s="61"/>
      <c r="AS9182" s="61"/>
      <c r="AT9182" s="61"/>
      <c r="AU9182" s="61"/>
      <c r="AV9182" s="61"/>
      <c r="AW9182" s="60"/>
    </row>
    <row r="9183" s="59" customFormat="1" customHeight="1" spans="1:49">
      <c r="A9183" s="60"/>
      <c r="B9183" s="60"/>
      <c r="C9183" s="60"/>
      <c r="D9183" s="60"/>
      <c r="H9183" s="61"/>
      <c r="I9183" s="61"/>
      <c r="J9183" s="61"/>
      <c r="K9183" s="61"/>
      <c r="L9183" s="61"/>
      <c r="M9183" s="61"/>
      <c r="N9183" s="61"/>
      <c r="O9183" s="61"/>
      <c r="P9183" s="61"/>
      <c r="Q9183" s="61"/>
      <c r="R9183" s="61"/>
      <c r="S9183" s="61"/>
      <c r="T9183" s="61"/>
      <c r="U9183" s="61"/>
      <c r="V9183" s="61"/>
      <c r="W9183" s="61"/>
      <c r="X9183" s="61"/>
      <c r="Y9183" s="61"/>
      <c r="Z9183" s="61"/>
      <c r="AA9183" s="61"/>
      <c r="AB9183" s="61"/>
      <c r="AC9183" s="61"/>
      <c r="AD9183" s="61"/>
      <c r="AE9183" s="61"/>
      <c r="AF9183" s="61"/>
      <c r="AG9183" s="61"/>
      <c r="AH9183" s="61"/>
      <c r="AI9183" s="61"/>
      <c r="AJ9183" s="61"/>
      <c r="AK9183" s="61"/>
      <c r="AL9183" s="61"/>
      <c r="AM9183" s="61"/>
      <c r="AN9183" s="61"/>
      <c r="AO9183" s="61"/>
      <c r="AP9183" s="62"/>
      <c r="AQ9183" s="61"/>
      <c r="AR9183" s="61"/>
      <c r="AS9183" s="61"/>
      <c r="AT9183" s="61"/>
      <c r="AU9183" s="61"/>
      <c r="AV9183" s="61"/>
      <c r="AW9183" s="60"/>
    </row>
    <row r="9184" s="59" customFormat="1" customHeight="1" spans="1:49">
      <c r="A9184" s="60"/>
      <c r="B9184" s="60"/>
      <c r="C9184" s="60"/>
      <c r="D9184" s="60"/>
      <c r="H9184" s="61"/>
      <c r="I9184" s="61"/>
      <c r="J9184" s="61"/>
      <c r="K9184" s="61"/>
      <c r="L9184" s="61"/>
      <c r="M9184" s="61"/>
      <c r="N9184" s="61"/>
      <c r="O9184" s="61"/>
      <c r="P9184" s="61"/>
      <c r="Q9184" s="61"/>
      <c r="R9184" s="61"/>
      <c r="S9184" s="61"/>
      <c r="T9184" s="61"/>
      <c r="U9184" s="61"/>
      <c r="V9184" s="61"/>
      <c r="W9184" s="61"/>
      <c r="X9184" s="61"/>
      <c r="Y9184" s="61"/>
      <c r="Z9184" s="61"/>
      <c r="AA9184" s="61"/>
      <c r="AB9184" s="61"/>
      <c r="AC9184" s="61"/>
      <c r="AD9184" s="61"/>
      <c r="AE9184" s="61"/>
      <c r="AF9184" s="61"/>
      <c r="AG9184" s="61"/>
      <c r="AH9184" s="61"/>
      <c r="AI9184" s="61"/>
      <c r="AJ9184" s="61"/>
      <c r="AK9184" s="61"/>
      <c r="AL9184" s="61"/>
      <c r="AM9184" s="61"/>
      <c r="AN9184" s="61"/>
      <c r="AO9184" s="61"/>
      <c r="AP9184" s="62"/>
      <c r="AQ9184" s="61"/>
      <c r="AR9184" s="61"/>
      <c r="AS9184" s="61"/>
      <c r="AT9184" s="61"/>
      <c r="AU9184" s="61"/>
      <c r="AV9184" s="61"/>
      <c r="AW9184" s="60"/>
    </row>
    <row r="9185" s="59" customFormat="1" customHeight="1" spans="1:49">
      <c r="A9185" s="60"/>
      <c r="B9185" s="60"/>
      <c r="C9185" s="60"/>
      <c r="D9185" s="60"/>
      <c r="H9185" s="61"/>
      <c r="I9185" s="61"/>
      <c r="J9185" s="61"/>
      <c r="K9185" s="61"/>
      <c r="L9185" s="61"/>
      <c r="M9185" s="61"/>
      <c r="N9185" s="61"/>
      <c r="O9185" s="61"/>
      <c r="P9185" s="61"/>
      <c r="Q9185" s="61"/>
      <c r="R9185" s="61"/>
      <c r="S9185" s="61"/>
      <c r="T9185" s="61"/>
      <c r="U9185" s="61"/>
      <c r="V9185" s="61"/>
      <c r="W9185" s="61"/>
      <c r="X9185" s="61"/>
      <c r="Y9185" s="61"/>
      <c r="Z9185" s="61"/>
      <c r="AA9185" s="61"/>
      <c r="AB9185" s="61"/>
      <c r="AC9185" s="61"/>
      <c r="AD9185" s="61"/>
      <c r="AE9185" s="61"/>
      <c r="AF9185" s="61"/>
      <c r="AG9185" s="61"/>
      <c r="AH9185" s="61"/>
      <c r="AI9185" s="61"/>
      <c r="AJ9185" s="61"/>
      <c r="AK9185" s="61"/>
      <c r="AL9185" s="61"/>
      <c r="AM9185" s="61"/>
      <c r="AN9185" s="61"/>
      <c r="AO9185" s="61"/>
      <c r="AP9185" s="62"/>
      <c r="AQ9185" s="61"/>
      <c r="AR9185" s="61"/>
      <c r="AS9185" s="61"/>
      <c r="AT9185" s="61"/>
      <c r="AU9185" s="61"/>
      <c r="AV9185" s="61"/>
      <c r="AW9185" s="60"/>
    </row>
    <row r="9186" s="59" customFormat="1" customHeight="1" spans="1:49">
      <c r="A9186" s="60"/>
      <c r="B9186" s="60"/>
      <c r="C9186" s="60"/>
      <c r="D9186" s="60"/>
      <c r="H9186" s="61"/>
      <c r="I9186" s="61"/>
      <c r="J9186" s="61"/>
      <c r="K9186" s="61"/>
      <c r="L9186" s="61"/>
      <c r="M9186" s="61"/>
      <c r="N9186" s="61"/>
      <c r="O9186" s="61"/>
      <c r="P9186" s="61"/>
      <c r="Q9186" s="61"/>
      <c r="R9186" s="61"/>
      <c r="S9186" s="61"/>
      <c r="T9186" s="61"/>
      <c r="U9186" s="61"/>
      <c r="V9186" s="61"/>
      <c r="W9186" s="61"/>
      <c r="X9186" s="61"/>
      <c r="Y9186" s="61"/>
      <c r="Z9186" s="61"/>
      <c r="AA9186" s="61"/>
      <c r="AB9186" s="61"/>
      <c r="AC9186" s="61"/>
      <c r="AD9186" s="61"/>
      <c r="AE9186" s="61"/>
      <c r="AF9186" s="61"/>
      <c r="AG9186" s="61"/>
      <c r="AH9186" s="61"/>
      <c r="AI9186" s="61"/>
      <c r="AJ9186" s="61"/>
      <c r="AK9186" s="61"/>
      <c r="AL9186" s="61"/>
      <c r="AM9186" s="61"/>
      <c r="AN9186" s="61"/>
      <c r="AO9186" s="61"/>
      <c r="AP9186" s="62"/>
      <c r="AQ9186" s="61"/>
      <c r="AR9186" s="61"/>
      <c r="AS9186" s="61"/>
      <c r="AT9186" s="61"/>
      <c r="AU9186" s="61"/>
      <c r="AV9186" s="61"/>
      <c r="AW9186" s="60"/>
    </row>
    <row r="9187" s="59" customFormat="1" customHeight="1" spans="1:49">
      <c r="A9187" s="60"/>
      <c r="B9187" s="60"/>
      <c r="C9187" s="60"/>
      <c r="D9187" s="60"/>
      <c r="H9187" s="61"/>
      <c r="I9187" s="61"/>
      <c r="J9187" s="61"/>
      <c r="K9187" s="61"/>
      <c r="L9187" s="61"/>
      <c r="M9187" s="61"/>
      <c r="N9187" s="61"/>
      <c r="O9187" s="61"/>
      <c r="P9187" s="61"/>
      <c r="Q9187" s="61"/>
      <c r="R9187" s="61"/>
      <c r="S9187" s="61"/>
      <c r="T9187" s="61"/>
      <c r="U9187" s="61"/>
      <c r="V9187" s="61"/>
      <c r="W9187" s="61"/>
      <c r="X9187" s="61"/>
      <c r="Y9187" s="61"/>
      <c r="Z9187" s="61"/>
      <c r="AA9187" s="61"/>
      <c r="AB9187" s="61"/>
      <c r="AC9187" s="61"/>
      <c r="AD9187" s="61"/>
      <c r="AE9187" s="61"/>
      <c r="AF9187" s="61"/>
      <c r="AG9187" s="61"/>
      <c r="AH9187" s="61"/>
      <c r="AI9187" s="61"/>
      <c r="AJ9187" s="61"/>
      <c r="AK9187" s="61"/>
      <c r="AL9187" s="61"/>
      <c r="AM9187" s="61"/>
      <c r="AN9187" s="61"/>
      <c r="AO9187" s="61"/>
      <c r="AP9187" s="62"/>
      <c r="AQ9187" s="61"/>
      <c r="AR9187" s="61"/>
      <c r="AS9187" s="61"/>
      <c r="AT9187" s="61"/>
      <c r="AU9187" s="61"/>
      <c r="AV9187" s="61"/>
      <c r="AW9187" s="60"/>
    </row>
    <row r="9188" s="59" customFormat="1" customHeight="1" spans="1:49">
      <c r="A9188" s="60"/>
      <c r="B9188" s="60"/>
      <c r="C9188" s="60"/>
      <c r="D9188" s="60"/>
      <c r="H9188" s="61"/>
      <c r="I9188" s="61"/>
      <c r="J9188" s="61"/>
      <c r="K9188" s="61"/>
      <c r="L9188" s="61"/>
      <c r="M9188" s="61"/>
      <c r="N9188" s="61"/>
      <c r="O9188" s="61"/>
      <c r="P9188" s="61"/>
      <c r="Q9188" s="61"/>
      <c r="R9188" s="61"/>
      <c r="S9188" s="61"/>
      <c r="T9188" s="61"/>
      <c r="U9188" s="61"/>
      <c r="V9188" s="61"/>
      <c r="W9188" s="61"/>
      <c r="X9188" s="61"/>
      <c r="Y9188" s="61"/>
      <c r="Z9188" s="61"/>
      <c r="AA9188" s="61"/>
      <c r="AB9188" s="61"/>
      <c r="AC9188" s="61"/>
      <c r="AD9188" s="61"/>
      <c r="AE9188" s="61"/>
      <c r="AF9188" s="61"/>
      <c r="AG9188" s="61"/>
      <c r="AH9188" s="61"/>
      <c r="AI9188" s="61"/>
      <c r="AJ9188" s="61"/>
      <c r="AK9188" s="61"/>
      <c r="AL9188" s="61"/>
      <c r="AM9188" s="61"/>
      <c r="AN9188" s="61"/>
      <c r="AO9188" s="61"/>
      <c r="AP9188" s="62"/>
      <c r="AQ9188" s="61"/>
      <c r="AR9188" s="61"/>
      <c r="AS9188" s="61"/>
      <c r="AT9188" s="61"/>
      <c r="AU9188" s="61"/>
      <c r="AV9188" s="61"/>
      <c r="AW9188" s="60"/>
    </row>
    <row r="9189" s="59" customFormat="1" customHeight="1" spans="1:49">
      <c r="A9189" s="60"/>
      <c r="B9189" s="60"/>
      <c r="C9189" s="60"/>
      <c r="D9189" s="60"/>
      <c r="H9189" s="61"/>
      <c r="I9189" s="61"/>
      <c r="J9189" s="61"/>
      <c r="K9189" s="61"/>
      <c r="L9189" s="61"/>
      <c r="M9189" s="61"/>
      <c r="N9189" s="61"/>
      <c r="O9189" s="61"/>
      <c r="P9189" s="61"/>
      <c r="Q9189" s="61"/>
      <c r="R9189" s="61"/>
      <c r="S9189" s="61"/>
      <c r="T9189" s="61"/>
      <c r="U9189" s="61"/>
      <c r="V9189" s="61"/>
      <c r="W9189" s="61"/>
      <c r="X9189" s="61"/>
      <c r="Y9189" s="61"/>
      <c r="Z9189" s="61"/>
      <c r="AA9189" s="61"/>
      <c r="AB9189" s="61"/>
      <c r="AC9189" s="61"/>
      <c r="AD9189" s="61"/>
      <c r="AE9189" s="61"/>
      <c r="AF9189" s="61"/>
      <c r="AG9189" s="61"/>
      <c r="AH9189" s="61"/>
      <c r="AI9189" s="61"/>
      <c r="AJ9189" s="61"/>
      <c r="AK9189" s="61"/>
      <c r="AL9189" s="61"/>
      <c r="AM9189" s="61"/>
      <c r="AN9189" s="61"/>
      <c r="AO9189" s="61"/>
      <c r="AP9189" s="62"/>
      <c r="AQ9189" s="61"/>
      <c r="AR9189" s="61"/>
      <c r="AS9189" s="61"/>
      <c r="AT9189" s="61"/>
      <c r="AU9189" s="61"/>
      <c r="AV9189" s="61"/>
      <c r="AW9189" s="60"/>
    </row>
    <row r="9190" s="59" customFormat="1" customHeight="1" spans="1:49">
      <c r="A9190" s="60"/>
      <c r="B9190" s="60"/>
      <c r="C9190" s="60"/>
      <c r="D9190" s="60"/>
      <c r="H9190" s="61"/>
      <c r="I9190" s="61"/>
      <c r="J9190" s="61"/>
      <c r="K9190" s="61"/>
      <c r="L9190" s="61"/>
      <c r="M9190" s="61"/>
      <c r="N9190" s="61"/>
      <c r="O9190" s="61"/>
      <c r="P9190" s="61"/>
      <c r="Q9190" s="61"/>
      <c r="R9190" s="61"/>
      <c r="S9190" s="61"/>
      <c r="T9190" s="61"/>
      <c r="U9190" s="61"/>
      <c r="V9190" s="61"/>
      <c r="W9190" s="61"/>
      <c r="X9190" s="61"/>
      <c r="Y9190" s="61"/>
      <c r="Z9190" s="61"/>
      <c r="AA9190" s="61"/>
      <c r="AB9190" s="61"/>
      <c r="AC9190" s="61"/>
      <c r="AD9190" s="61"/>
      <c r="AE9190" s="61"/>
      <c r="AF9190" s="61"/>
      <c r="AG9190" s="61"/>
      <c r="AH9190" s="61"/>
      <c r="AI9190" s="61"/>
      <c r="AJ9190" s="61"/>
      <c r="AK9190" s="61"/>
      <c r="AL9190" s="61"/>
      <c r="AM9190" s="61"/>
      <c r="AN9190" s="61"/>
      <c r="AO9190" s="61"/>
      <c r="AP9190" s="62"/>
      <c r="AQ9190" s="61"/>
      <c r="AR9190" s="61"/>
      <c r="AS9190" s="61"/>
      <c r="AT9190" s="61"/>
      <c r="AU9190" s="61"/>
      <c r="AV9190" s="61"/>
      <c r="AW9190" s="60"/>
    </row>
    <row r="9191" s="59" customFormat="1" customHeight="1" spans="1:49">
      <c r="A9191" s="60"/>
      <c r="B9191" s="60"/>
      <c r="C9191" s="60"/>
      <c r="D9191" s="60"/>
      <c r="H9191" s="61"/>
      <c r="I9191" s="61"/>
      <c r="J9191" s="61"/>
      <c r="K9191" s="61"/>
      <c r="L9191" s="61"/>
      <c r="M9191" s="61"/>
      <c r="N9191" s="61"/>
      <c r="O9191" s="61"/>
      <c r="P9191" s="61"/>
      <c r="Q9191" s="61"/>
      <c r="R9191" s="61"/>
      <c r="S9191" s="61"/>
      <c r="T9191" s="61"/>
      <c r="U9191" s="61"/>
      <c r="V9191" s="61"/>
      <c r="W9191" s="61"/>
      <c r="X9191" s="61"/>
      <c r="Y9191" s="61"/>
      <c r="Z9191" s="61"/>
      <c r="AA9191" s="61"/>
      <c r="AB9191" s="61"/>
      <c r="AC9191" s="61"/>
      <c r="AD9191" s="61"/>
      <c r="AE9191" s="61"/>
      <c r="AF9191" s="61"/>
      <c r="AG9191" s="61"/>
      <c r="AH9191" s="61"/>
      <c r="AI9191" s="61"/>
      <c r="AJ9191" s="61"/>
      <c r="AK9191" s="61"/>
      <c r="AL9191" s="61"/>
      <c r="AM9191" s="61"/>
      <c r="AN9191" s="61"/>
      <c r="AO9191" s="61"/>
      <c r="AP9191" s="62"/>
      <c r="AQ9191" s="61"/>
      <c r="AR9191" s="61"/>
      <c r="AS9191" s="61"/>
      <c r="AT9191" s="61"/>
      <c r="AU9191" s="61"/>
      <c r="AV9191" s="61"/>
      <c r="AW9191" s="60"/>
    </row>
    <row r="9192" s="59" customFormat="1" customHeight="1" spans="1:49">
      <c r="A9192" s="60"/>
      <c r="B9192" s="60"/>
      <c r="C9192" s="60"/>
      <c r="D9192" s="60"/>
      <c r="H9192" s="61"/>
      <c r="I9192" s="61"/>
      <c r="J9192" s="61"/>
      <c r="K9192" s="61"/>
      <c r="L9192" s="61"/>
      <c r="M9192" s="61"/>
      <c r="N9192" s="61"/>
      <c r="O9192" s="61"/>
      <c r="P9192" s="61"/>
      <c r="Q9192" s="61"/>
      <c r="R9192" s="61"/>
      <c r="S9192" s="61"/>
      <c r="T9192" s="61"/>
      <c r="U9192" s="61"/>
      <c r="V9192" s="61"/>
      <c r="W9192" s="61"/>
      <c r="X9192" s="61"/>
      <c r="Y9192" s="61"/>
      <c r="Z9192" s="61"/>
      <c r="AA9192" s="61"/>
      <c r="AB9192" s="61"/>
      <c r="AC9192" s="61"/>
      <c r="AD9192" s="61"/>
      <c r="AE9192" s="61"/>
      <c r="AF9192" s="61"/>
      <c r="AG9192" s="61"/>
      <c r="AH9192" s="61"/>
      <c r="AI9192" s="61"/>
      <c r="AJ9192" s="61"/>
      <c r="AK9192" s="61"/>
      <c r="AL9192" s="61"/>
      <c r="AM9192" s="61"/>
      <c r="AN9192" s="61"/>
      <c r="AO9192" s="61"/>
      <c r="AP9192" s="62"/>
      <c r="AQ9192" s="61"/>
      <c r="AR9192" s="61"/>
      <c r="AS9192" s="61"/>
      <c r="AT9192" s="61"/>
      <c r="AU9192" s="61"/>
      <c r="AV9192" s="61"/>
      <c r="AW9192" s="60"/>
    </row>
    <row r="9193" s="59" customFormat="1" customHeight="1" spans="1:49">
      <c r="A9193" s="60"/>
      <c r="B9193" s="60"/>
      <c r="C9193" s="60"/>
      <c r="D9193" s="60"/>
      <c r="H9193" s="61"/>
      <c r="I9193" s="61"/>
      <c r="J9193" s="61"/>
      <c r="K9193" s="61"/>
      <c r="L9193" s="61"/>
      <c r="M9193" s="61"/>
      <c r="N9193" s="61"/>
      <c r="O9193" s="61"/>
      <c r="P9193" s="61"/>
      <c r="Q9193" s="61"/>
      <c r="R9193" s="61"/>
      <c r="S9193" s="61"/>
      <c r="T9193" s="61"/>
      <c r="U9193" s="61"/>
      <c r="V9193" s="61"/>
      <c r="W9193" s="61"/>
      <c r="X9193" s="61"/>
      <c r="Y9193" s="61"/>
      <c r="Z9193" s="61"/>
      <c r="AA9193" s="61"/>
      <c r="AB9193" s="61"/>
      <c r="AC9193" s="61"/>
      <c r="AD9193" s="61"/>
      <c r="AE9193" s="61"/>
      <c r="AF9193" s="61"/>
      <c r="AG9193" s="61"/>
      <c r="AH9193" s="61"/>
      <c r="AI9193" s="61"/>
      <c r="AJ9193" s="61"/>
      <c r="AK9193" s="61"/>
      <c r="AL9193" s="61"/>
      <c r="AM9193" s="61"/>
      <c r="AN9193" s="61"/>
      <c r="AO9193" s="61"/>
      <c r="AP9193" s="62"/>
      <c r="AQ9193" s="61"/>
      <c r="AR9193" s="61"/>
      <c r="AS9193" s="61"/>
      <c r="AT9193" s="61"/>
      <c r="AU9193" s="61"/>
      <c r="AV9193" s="61"/>
      <c r="AW9193" s="60"/>
    </row>
    <row r="9194" s="59" customFormat="1" customHeight="1" spans="1:49">
      <c r="A9194" s="60"/>
      <c r="B9194" s="60"/>
      <c r="C9194" s="60"/>
      <c r="D9194" s="60"/>
      <c r="H9194" s="61"/>
      <c r="I9194" s="61"/>
      <c r="J9194" s="61"/>
      <c r="K9194" s="61"/>
      <c r="L9194" s="61"/>
      <c r="M9194" s="61"/>
      <c r="N9194" s="61"/>
      <c r="O9194" s="61"/>
      <c r="P9194" s="61"/>
      <c r="Q9194" s="61"/>
      <c r="R9194" s="61"/>
      <c r="S9194" s="61"/>
      <c r="T9194" s="61"/>
      <c r="U9194" s="61"/>
      <c r="V9194" s="61"/>
      <c r="W9194" s="61"/>
      <c r="X9194" s="61"/>
      <c r="Y9194" s="61"/>
      <c r="Z9194" s="61"/>
      <c r="AA9194" s="61"/>
      <c r="AB9194" s="61"/>
      <c r="AC9194" s="61"/>
      <c r="AD9194" s="61"/>
      <c r="AE9194" s="61"/>
      <c r="AF9194" s="61"/>
      <c r="AG9194" s="61"/>
      <c r="AH9194" s="61"/>
      <c r="AI9194" s="61"/>
      <c r="AJ9194" s="61"/>
      <c r="AK9194" s="61"/>
      <c r="AL9194" s="61"/>
      <c r="AM9194" s="61"/>
      <c r="AN9194" s="61"/>
      <c r="AO9194" s="61"/>
      <c r="AP9194" s="62"/>
      <c r="AQ9194" s="61"/>
      <c r="AR9194" s="61"/>
      <c r="AS9194" s="61"/>
      <c r="AT9194" s="61"/>
      <c r="AU9194" s="61"/>
      <c r="AV9194" s="61"/>
      <c r="AW9194" s="60"/>
    </row>
    <row r="9195" s="59" customFormat="1" customHeight="1" spans="1:49">
      <c r="A9195" s="60"/>
      <c r="B9195" s="60"/>
      <c r="C9195" s="60"/>
      <c r="D9195" s="60"/>
      <c r="H9195" s="61"/>
      <c r="I9195" s="61"/>
      <c r="J9195" s="61"/>
      <c r="K9195" s="61"/>
      <c r="L9195" s="61"/>
      <c r="M9195" s="61"/>
      <c r="N9195" s="61"/>
      <c r="O9195" s="61"/>
      <c r="P9195" s="61"/>
      <c r="Q9195" s="61"/>
      <c r="R9195" s="61"/>
      <c r="S9195" s="61"/>
      <c r="T9195" s="61"/>
      <c r="U9195" s="61"/>
      <c r="V9195" s="61"/>
      <c r="W9195" s="61"/>
      <c r="X9195" s="61"/>
      <c r="Y9195" s="61"/>
      <c r="Z9195" s="61"/>
      <c r="AA9195" s="61"/>
      <c r="AB9195" s="61"/>
      <c r="AC9195" s="61"/>
      <c r="AD9195" s="61"/>
      <c r="AE9195" s="61"/>
      <c r="AF9195" s="61"/>
      <c r="AG9195" s="61"/>
      <c r="AH9195" s="61"/>
      <c r="AI9195" s="61"/>
      <c r="AJ9195" s="61"/>
      <c r="AK9195" s="61"/>
      <c r="AL9195" s="61"/>
      <c r="AM9195" s="61"/>
      <c r="AN9195" s="61"/>
      <c r="AO9195" s="61"/>
      <c r="AP9195" s="62"/>
      <c r="AQ9195" s="61"/>
      <c r="AR9195" s="61"/>
      <c r="AS9195" s="61"/>
      <c r="AT9195" s="61"/>
      <c r="AU9195" s="61"/>
      <c r="AV9195" s="61"/>
      <c r="AW9195" s="60"/>
    </row>
    <row r="9196" s="59" customFormat="1" customHeight="1" spans="1:49">
      <c r="A9196" s="60"/>
      <c r="B9196" s="60"/>
      <c r="C9196" s="60"/>
      <c r="D9196" s="60"/>
      <c r="H9196" s="61"/>
      <c r="I9196" s="61"/>
      <c r="J9196" s="61"/>
      <c r="K9196" s="61"/>
      <c r="L9196" s="61"/>
      <c r="M9196" s="61"/>
      <c r="N9196" s="61"/>
      <c r="O9196" s="61"/>
      <c r="P9196" s="61"/>
      <c r="Q9196" s="61"/>
      <c r="R9196" s="61"/>
      <c r="S9196" s="61"/>
      <c r="T9196" s="61"/>
      <c r="U9196" s="61"/>
      <c r="V9196" s="61"/>
      <c r="W9196" s="61"/>
      <c r="X9196" s="61"/>
      <c r="Y9196" s="61"/>
      <c r="Z9196" s="61"/>
      <c r="AA9196" s="61"/>
      <c r="AB9196" s="61"/>
      <c r="AC9196" s="61"/>
      <c r="AD9196" s="61"/>
      <c r="AE9196" s="61"/>
      <c r="AF9196" s="61"/>
      <c r="AG9196" s="61"/>
      <c r="AH9196" s="61"/>
      <c r="AI9196" s="61"/>
      <c r="AJ9196" s="61"/>
      <c r="AK9196" s="61"/>
      <c r="AL9196" s="61"/>
      <c r="AM9196" s="61"/>
      <c r="AN9196" s="61"/>
      <c r="AO9196" s="61"/>
      <c r="AP9196" s="62"/>
      <c r="AQ9196" s="61"/>
      <c r="AR9196" s="61"/>
      <c r="AS9196" s="61"/>
      <c r="AT9196" s="61"/>
      <c r="AU9196" s="61"/>
      <c r="AV9196" s="61"/>
      <c r="AW9196" s="60"/>
    </row>
    <row r="9197" s="59" customFormat="1" customHeight="1" spans="1:49">
      <c r="A9197" s="60"/>
      <c r="B9197" s="60"/>
      <c r="C9197" s="60"/>
      <c r="D9197" s="60"/>
      <c r="H9197" s="61"/>
      <c r="I9197" s="61"/>
      <c r="J9197" s="61"/>
      <c r="K9197" s="61"/>
      <c r="L9197" s="61"/>
      <c r="M9197" s="61"/>
      <c r="N9197" s="61"/>
      <c r="O9197" s="61"/>
      <c r="P9197" s="61"/>
      <c r="Q9197" s="61"/>
      <c r="R9197" s="61"/>
      <c r="S9197" s="61"/>
      <c r="T9197" s="61"/>
      <c r="U9197" s="61"/>
      <c r="V9197" s="61"/>
      <c r="W9197" s="61"/>
      <c r="X9197" s="61"/>
      <c r="Y9197" s="61"/>
      <c r="Z9197" s="61"/>
      <c r="AA9197" s="61"/>
      <c r="AB9197" s="61"/>
      <c r="AC9197" s="61"/>
      <c r="AD9197" s="61"/>
      <c r="AE9197" s="61"/>
      <c r="AF9197" s="61"/>
      <c r="AG9197" s="61"/>
      <c r="AH9197" s="61"/>
      <c r="AI9197" s="61"/>
      <c r="AJ9197" s="61"/>
      <c r="AK9197" s="61"/>
      <c r="AL9197" s="61"/>
      <c r="AM9197" s="61"/>
      <c r="AN9197" s="61"/>
      <c r="AO9197" s="61"/>
      <c r="AP9197" s="62"/>
      <c r="AQ9197" s="61"/>
      <c r="AR9197" s="61"/>
      <c r="AS9197" s="61"/>
      <c r="AT9197" s="61"/>
      <c r="AU9197" s="61"/>
      <c r="AV9197" s="61"/>
      <c r="AW9197" s="60"/>
    </row>
    <row r="9198" s="59" customFormat="1" customHeight="1" spans="1:49">
      <c r="A9198" s="60"/>
      <c r="B9198" s="60"/>
      <c r="C9198" s="60"/>
      <c r="D9198" s="60"/>
      <c r="H9198" s="61"/>
      <c r="I9198" s="61"/>
      <c r="J9198" s="61"/>
      <c r="K9198" s="61"/>
      <c r="L9198" s="61"/>
      <c r="M9198" s="61"/>
      <c r="N9198" s="61"/>
      <c r="O9198" s="61"/>
      <c r="P9198" s="61"/>
      <c r="Q9198" s="61"/>
      <c r="R9198" s="61"/>
      <c r="S9198" s="61"/>
      <c r="T9198" s="61"/>
      <c r="U9198" s="61"/>
      <c r="V9198" s="61"/>
      <c r="W9198" s="61"/>
      <c r="X9198" s="61"/>
      <c r="Y9198" s="61"/>
      <c r="Z9198" s="61"/>
      <c r="AA9198" s="61"/>
      <c r="AB9198" s="61"/>
      <c r="AC9198" s="61"/>
      <c r="AD9198" s="61"/>
      <c r="AE9198" s="61"/>
      <c r="AF9198" s="61"/>
      <c r="AG9198" s="61"/>
      <c r="AH9198" s="61"/>
      <c r="AI9198" s="61"/>
      <c r="AJ9198" s="61"/>
      <c r="AK9198" s="61"/>
      <c r="AL9198" s="61"/>
      <c r="AM9198" s="61"/>
      <c r="AN9198" s="61"/>
      <c r="AO9198" s="61"/>
      <c r="AP9198" s="62"/>
      <c r="AQ9198" s="61"/>
      <c r="AR9198" s="61"/>
      <c r="AS9198" s="61"/>
      <c r="AT9198" s="61"/>
      <c r="AU9198" s="61"/>
      <c r="AV9198" s="61"/>
      <c r="AW9198" s="60"/>
    </row>
    <row r="9199" s="59" customFormat="1" customHeight="1" spans="1:49">
      <c r="A9199" s="60"/>
      <c r="B9199" s="60"/>
      <c r="C9199" s="60"/>
      <c r="D9199" s="60"/>
      <c r="H9199" s="61"/>
      <c r="I9199" s="61"/>
      <c r="J9199" s="61"/>
      <c r="K9199" s="61"/>
      <c r="L9199" s="61"/>
      <c r="M9199" s="61"/>
      <c r="N9199" s="61"/>
      <c r="O9199" s="61"/>
      <c r="P9199" s="61"/>
      <c r="Q9199" s="61"/>
      <c r="R9199" s="61"/>
      <c r="S9199" s="61"/>
      <c r="T9199" s="61"/>
      <c r="U9199" s="61"/>
      <c r="V9199" s="61"/>
      <c r="W9199" s="61"/>
      <c r="X9199" s="61"/>
      <c r="Y9199" s="61"/>
      <c r="Z9199" s="61"/>
      <c r="AA9199" s="61"/>
      <c r="AB9199" s="61"/>
      <c r="AC9199" s="61"/>
      <c r="AD9199" s="61"/>
      <c r="AE9199" s="61"/>
      <c r="AF9199" s="61"/>
      <c r="AG9199" s="61"/>
      <c r="AH9199" s="61"/>
      <c r="AI9199" s="61"/>
      <c r="AJ9199" s="61"/>
      <c r="AK9199" s="61"/>
      <c r="AL9199" s="61"/>
      <c r="AM9199" s="61"/>
      <c r="AN9199" s="61"/>
      <c r="AO9199" s="61"/>
      <c r="AP9199" s="62"/>
      <c r="AQ9199" s="61"/>
      <c r="AR9199" s="61"/>
      <c r="AS9199" s="61"/>
      <c r="AT9199" s="61"/>
      <c r="AU9199" s="61"/>
      <c r="AV9199" s="61"/>
      <c r="AW9199" s="60"/>
    </row>
    <row r="9200" s="59" customFormat="1" customHeight="1" spans="1:49">
      <c r="A9200" s="60"/>
      <c r="B9200" s="60"/>
      <c r="C9200" s="60"/>
      <c r="D9200" s="60"/>
      <c r="H9200" s="61"/>
      <c r="I9200" s="61"/>
      <c r="J9200" s="61"/>
      <c r="K9200" s="61"/>
      <c r="L9200" s="61"/>
      <c r="M9200" s="61"/>
      <c r="N9200" s="61"/>
      <c r="O9200" s="61"/>
      <c r="P9200" s="61"/>
      <c r="Q9200" s="61"/>
      <c r="R9200" s="61"/>
      <c r="S9200" s="61"/>
      <c r="T9200" s="61"/>
      <c r="U9200" s="61"/>
      <c r="V9200" s="61"/>
      <c r="W9200" s="61"/>
      <c r="X9200" s="61"/>
      <c r="Y9200" s="61"/>
      <c r="Z9200" s="61"/>
      <c r="AA9200" s="61"/>
      <c r="AB9200" s="61"/>
      <c r="AC9200" s="61"/>
      <c r="AD9200" s="61"/>
      <c r="AE9200" s="61"/>
      <c r="AF9200" s="61"/>
      <c r="AG9200" s="61"/>
      <c r="AH9200" s="61"/>
      <c r="AI9200" s="61"/>
      <c r="AJ9200" s="61"/>
      <c r="AK9200" s="61"/>
      <c r="AL9200" s="61"/>
      <c r="AM9200" s="61"/>
      <c r="AN9200" s="61"/>
      <c r="AO9200" s="61"/>
      <c r="AP9200" s="62"/>
      <c r="AQ9200" s="61"/>
      <c r="AR9200" s="61"/>
      <c r="AS9200" s="61"/>
      <c r="AT9200" s="61"/>
      <c r="AU9200" s="61"/>
      <c r="AV9200" s="61"/>
      <c r="AW9200" s="60"/>
    </row>
    <row r="9201" s="59" customFormat="1" customHeight="1" spans="1:49">
      <c r="A9201" s="60"/>
      <c r="B9201" s="60"/>
      <c r="C9201" s="60"/>
      <c r="D9201" s="60"/>
      <c r="H9201" s="61"/>
      <c r="I9201" s="61"/>
      <c r="J9201" s="61"/>
      <c r="K9201" s="61"/>
      <c r="L9201" s="61"/>
      <c r="M9201" s="61"/>
      <c r="N9201" s="61"/>
      <c r="O9201" s="61"/>
      <c r="P9201" s="61"/>
      <c r="Q9201" s="61"/>
      <c r="R9201" s="61"/>
      <c r="S9201" s="61"/>
      <c r="T9201" s="61"/>
      <c r="U9201" s="61"/>
      <c r="V9201" s="61"/>
      <c r="W9201" s="61"/>
      <c r="X9201" s="61"/>
      <c r="Y9201" s="61"/>
      <c r="Z9201" s="61"/>
      <c r="AA9201" s="61"/>
      <c r="AB9201" s="61"/>
      <c r="AC9201" s="61"/>
      <c r="AD9201" s="61"/>
      <c r="AE9201" s="61"/>
      <c r="AF9201" s="61"/>
      <c r="AG9201" s="61"/>
      <c r="AH9201" s="61"/>
      <c r="AI9201" s="61"/>
      <c r="AJ9201" s="61"/>
      <c r="AK9201" s="61"/>
      <c r="AL9201" s="61"/>
      <c r="AM9201" s="61"/>
      <c r="AN9201" s="61"/>
      <c r="AO9201" s="61"/>
      <c r="AP9201" s="62"/>
      <c r="AQ9201" s="61"/>
      <c r="AR9201" s="61"/>
      <c r="AS9201" s="61"/>
      <c r="AT9201" s="61"/>
      <c r="AU9201" s="61"/>
      <c r="AV9201" s="61"/>
      <c r="AW9201" s="60"/>
    </row>
    <row r="9202" s="59" customFormat="1" customHeight="1" spans="1:49">
      <c r="A9202" s="60"/>
      <c r="B9202" s="60"/>
      <c r="C9202" s="60"/>
      <c r="D9202" s="60"/>
      <c r="H9202" s="61"/>
      <c r="I9202" s="61"/>
      <c r="J9202" s="61"/>
      <c r="K9202" s="61"/>
      <c r="L9202" s="61"/>
      <c r="M9202" s="61"/>
      <c r="N9202" s="61"/>
      <c r="O9202" s="61"/>
      <c r="P9202" s="61"/>
      <c r="Q9202" s="61"/>
      <c r="R9202" s="61"/>
      <c r="S9202" s="61"/>
      <c r="T9202" s="61"/>
      <c r="U9202" s="61"/>
      <c r="V9202" s="61"/>
      <c r="W9202" s="61"/>
      <c r="X9202" s="61"/>
      <c r="Y9202" s="61"/>
      <c r="Z9202" s="61"/>
      <c r="AA9202" s="61"/>
      <c r="AB9202" s="61"/>
      <c r="AC9202" s="61"/>
      <c r="AD9202" s="61"/>
      <c r="AE9202" s="61"/>
      <c r="AF9202" s="61"/>
      <c r="AG9202" s="61"/>
      <c r="AH9202" s="61"/>
      <c r="AI9202" s="61"/>
      <c r="AJ9202" s="61"/>
      <c r="AK9202" s="61"/>
      <c r="AL9202" s="61"/>
      <c r="AM9202" s="61"/>
      <c r="AN9202" s="61"/>
      <c r="AO9202" s="61"/>
      <c r="AP9202" s="62"/>
      <c r="AQ9202" s="61"/>
      <c r="AR9202" s="61"/>
      <c r="AS9202" s="61"/>
      <c r="AT9202" s="61"/>
      <c r="AU9202" s="61"/>
      <c r="AV9202" s="61"/>
      <c r="AW9202" s="60"/>
    </row>
    <row r="9203" s="59" customFormat="1" customHeight="1" spans="1:49">
      <c r="A9203" s="60"/>
      <c r="B9203" s="60"/>
      <c r="C9203" s="60"/>
      <c r="D9203" s="60"/>
      <c r="H9203" s="61"/>
      <c r="I9203" s="61"/>
      <c r="J9203" s="61"/>
      <c r="K9203" s="61"/>
      <c r="L9203" s="61"/>
      <c r="M9203" s="61"/>
      <c r="N9203" s="61"/>
      <c r="O9203" s="61"/>
      <c r="P9203" s="61"/>
      <c r="Q9203" s="61"/>
      <c r="R9203" s="61"/>
      <c r="S9203" s="61"/>
      <c r="T9203" s="61"/>
      <c r="U9203" s="61"/>
      <c r="V9203" s="61"/>
      <c r="W9203" s="61"/>
      <c r="X9203" s="61"/>
      <c r="Y9203" s="61"/>
      <c r="Z9203" s="61"/>
      <c r="AA9203" s="61"/>
      <c r="AB9203" s="61"/>
      <c r="AC9203" s="61"/>
      <c r="AD9203" s="61"/>
      <c r="AE9203" s="61"/>
      <c r="AF9203" s="61"/>
      <c r="AG9203" s="61"/>
      <c r="AH9203" s="61"/>
      <c r="AI9203" s="61"/>
      <c r="AJ9203" s="61"/>
      <c r="AK9203" s="61"/>
      <c r="AL9203" s="61"/>
      <c r="AM9203" s="61"/>
      <c r="AN9203" s="61"/>
      <c r="AO9203" s="61"/>
      <c r="AP9203" s="62"/>
      <c r="AQ9203" s="61"/>
      <c r="AR9203" s="61"/>
      <c r="AS9203" s="61"/>
      <c r="AT9203" s="61"/>
      <c r="AU9203" s="61"/>
      <c r="AV9203" s="61"/>
      <c r="AW9203" s="60"/>
    </row>
    <row r="9204" s="59" customFormat="1" customHeight="1" spans="1:49">
      <c r="A9204" s="60"/>
      <c r="B9204" s="60"/>
      <c r="C9204" s="60"/>
      <c r="D9204" s="60"/>
      <c r="H9204" s="61"/>
      <c r="I9204" s="61"/>
      <c r="J9204" s="61"/>
      <c r="K9204" s="61"/>
      <c r="L9204" s="61"/>
      <c r="M9204" s="61"/>
      <c r="N9204" s="61"/>
      <c r="O9204" s="61"/>
      <c r="P9204" s="61"/>
      <c r="Q9204" s="61"/>
      <c r="R9204" s="61"/>
      <c r="S9204" s="61"/>
      <c r="T9204" s="61"/>
      <c r="U9204" s="61"/>
      <c r="V9204" s="61"/>
      <c r="W9204" s="61"/>
      <c r="X9204" s="61"/>
      <c r="Y9204" s="61"/>
      <c r="Z9204" s="61"/>
      <c r="AA9204" s="61"/>
      <c r="AB9204" s="61"/>
      <c r="AC9204" s="61"/>
      <c r="AD9204" s="61"/>
      <c r="AE9204" s="61"/>
      <c r="AF9204" s="61"/>
      <c r="AG9204" s="61"/>
      <c r="AH9204" s="61"/>
      <c r="AI9204" s="61"/>
      <c r="AJ9204" s="61"/>
      <c r="AK9204" s="61"/>
      <c r="AL9204" s="61"/>
      <c r="AM9204" s="61"/>
      <c r="AN9204" s="61"/>
      <c r="AO9204" s="61"/>
      <c r="AP9204" s="62"/>
      <c r="AQ9204" s="61"/>
      <c r="AR9204" s="61"/>
      <c r="AS9204" s="61"/>
      <c r="AT9204" s="61"/>
      <c r="AU9204" s="61"/>
      <c r="AV9204" s="61"/>
      <c r="AW9204" s="60"/>
    </row>
    <row r="9205" s="59" customFormat="1" customHeight="1" spans="1:49">
      <c r="A9205" s="60"/>
      <c r="B9205" s="60"/>
      <c r="C9205" s="60"/>
      <c r="D9205" s="60"/>
      <c r="H9205" s="61"/>
      <c r="I9205" s="61"/>
      <c r="J9205" s="61"/>
      <c r="K9205" s="61"/>
      <c r="L9205" s="61"/>
      <c r="M9205" s="61"/>
      <c r="N9205" s="61"/>
      <c r="O9205" s="61"/>
      <c r="P9205" s="61"/>
      <c r="Q9205" s="61"/>
      <c r="R9205" s="61"/>
      <c r="S9205" s="61"/>
      <c r="T9205" s="61"/>
      <c r="U9205" s="61"/>
      <c r="V9205" s="61"/>
      <c r="W9205" s="61"/>
      <c r="X9205" s="61"/>
      <c r="Y9205" s="61"/>
      <c r="Z9205" s="61"/>
      <c r="AA9205" s="61"/>
      <c r="AB9205" s="61"/>
      <c r="AC9205" s="61"/>
      <c r="AD9205" s="61"/>
      <c r="AE9205" s="61"/>
      <c r="AF9205" s="61"/>
      <c r="AG9205" s="61"/>
      <c r="AH9205" s="61"/>
      <c r="AI9205" s="61"/>
      <c r="AJ9205" s="61"/>
      <c r="AK9205" s="61"/>
      <c r="AL9205" s="61"/>
      <c r="AM9205" s="61"/>
      <c r="AN9205" s="61"/>
      <c r="AO9205" s="61"/>
      <c r="AP9205" s="62"/>
      <c r="AQ9205" s="61"/>
      <c r="AR9205" s="61"/>
      <c r="AS9205" s="61"/>
      <c r="AT9205" s="61"/>
      <c r="AU9205" s="61"/>
      <c r="AV9205" s="61"/>
      <c r="AW9205" s="60"/>
    </row>
    <row r="9206" s="59" customFormat="1" customHeight="1" spans="1:49">
      <c r="A9206" s="60"/>
      <c r="B9206" s="60"/>
      <c r="C9206" s="60"/>
      <c r="D9206" s="60"/>
      <c r="H9206" s="61"/>
      <c r="I9206" s="61"/>
      <c r="J9206" s="61"/>
      <c r="K9206" s="61"/>
      <c r="L9206" s="61"/>
      <c r="M9206" s="61"/>
      <c r="N9206" s="61"/>
      <c r="O9206" s="61"/>
      <c r="P9206" s="61"/>
      <c r="Q9206" s="61"/>
      <c r="R9206" s="61"/>
      <c r="S9206" s="61"/>
      <c r="T9206" s="61"/>
      <c r="U9206" s="61"/>
      <c r="V9206" s="61"/>
      <c r="W9206" s="61"/>
      <c r="X9206" s="61"/>
      <c r="Y9206" s="61"/>
      <c r="Z9206" s="61"/>
      <c r="AA9206" s="61"/>
      <c r="AB9206" s="61"/>
      <c r="AC9206" s="61"/>
      <c r="AD9206" s="61"/>
      <c r="AE9206" s="61"/>
      <c r="AF9206" s="61"/>
      <c r="AG9206" s="61"/>
      <c r="AH9206" s="61"/>
      <c r="AI9206" s="61"/>
      <c r="AJ9206" s="61"/>
      <c r="AK9206" s="61"/>
      <c r="AL9206" s="61"/>
      <c r="AM9206" s="61"/>
      <c r="AN9206" s="61"/>
      <c r="AO9206" s="61"/>
      <c r="AP9206" s="62"/>
      <c r="AQ9206" s="61"/>
      <c r="AR9206" s="61"/>
      <c r="AS9206" s="61"/>
      <c r="AT9206" s="61"/>
      <c r="AU9206" s="61"/>
      <c r="AV9206" s="61"/>
      <c r="AW9206" s="60"/>
    </row>
    <row r="9207" s="59" customFormat="1" customHeight="1" spans="1:49">
      <c r="A9207" s="60"/>
      <c r="B9207" s="60"/>
      <c r="C9207" s="60"/>
      <c r="D9207" s="60"/>
      <c r="H9207" s="61"/>
      <c r="I9207" s="61"/>
      <c r="J9207" s="61"/>
      <c r="K9207" s="61"/>
      <c r="L9207" s="61"/>
      <c r="M9207" s="61"/>
      <c r="N9207" s="61"/>
      <c r="O9207" s="61"/>
      <c r="P9207" s="61"/>
      <c r="Q9207" s="61"/>
      <c r="R9207" s="61"/>
      <c r="S9207" s="61"/>
      <c r="T9207" s="61"/>
      <c r="U9207" s="61"/>
      <c r="V9207" s="61"/>
      <c r="W9207" s="61"/>
      <c r="X9207" s="61"/>
      <c r="Y9207" s="61"/>
      <c r="Z9207" s="61"/>
      <c r="AA9207" s="61"/>
      <c r="AB9207" s="61"/>
      <c r="AC9207" s="61"/>
      <c r="AD9207" s="61"/>
      <c r="AE9207" s="61"/>
      <c r="AF9207" s="61"/>
      <c r="AG9207" s="61"/>
      <c r="AH9207" s="61"/>
      <c r="AI9207" s="61"/>
      <c r="AJ9207" s="61"/>
      <c r="AK9207" s="61"/>
      <c r="AL9207" s="61"/>
      <c r="AM9207" s="61"/>
      <c r="AN9207" s="61"/>
      <c r="AO9207" s="61"/>
      <c r="AP9207" s="62"/>
      <c r="AQ9207" s="61"/>
      <c r="AR9207" s="61"/>
      <c r="AS9207" s="61"/>
      <c r="AT9207" s="61"/>
      <c r="AU9207" s="61"/>
      <c r="AV9207" s="61"/>
      <c r="AW9207" s="60"/>
    </row>
    <row r="9208" s="59" customFormat="1" customHeight="1" spans="1:49">
      <c r="A9208" s="60"/>
      <c r="B9208" s="60"/>
      <c r="C9208" s="60"/>
      <c r="D9208" s="60"/>
      <c r="H9208" s="61"/>
      <c r="I9208" s="61"/>
      <c r="J9208" s="61"/>
      <c r="K9208" s="61"/>
      <c r="L9208" s="61"/>
      <c r="M9208" s="61"/>
      <c r="N9208" s="61"/>
      <c r="O9208" s="61"/>
      <c r="P9208" s="61"/>
      <c r="Q9208" s="61"/>
      <c r="R9208" s="61"/>
      <c r="S9208" s="61"/>
      <c r="T9208" s="61"/>
      <c r="U9208" s="61"/>
      <c r="V9208" s="61"/>
      <c r="W9208" s="61"/>
      <c r="X9208" s="61"/>
      <c r="Y9208" s="61"/>
      <c r="Z9208" s="61"/>
      <c r="AA9208" s="61"/>
      <c r="AB9208" s="61"/>
      <c r="AC9208" s="61"/>
      <c r="AD9208" s="61"/>
      <c r="AE9208" s="61"/>
      <c r="AF9208" s="61"/>
      <c r="AG9208" s="61"/>
      <c r="AH9208" s="61"/>
      <c r="AI9208" s="61"/>
      <c r="AJ9208" s="61"/>
      <c r="AK9208" s="61"/>
      <c r="AL9208" s="61"/>
      <c r="AM9208" s="61"/>
      <c r="AN9208" s="61"/>
      <c r="AO9208" s="61"/>
      <c r="AP9208" s="62"/>
      <c r="AQ9208" s="61"/>
      <c r="AR9208" s="61"/>
      <c r="AS9208" s="61"/>
      <c r="AT9208" s="61"/>
      <c r="AU9208" s="61"/>
      <c r="AV9208" s="61"/>
      <c r="AW9208" s="60"/>
    </row>
    <row r="9209" s="59" customFormat="1" customHeight="1" spans="1:49">
      <c r="A9209" s="60"/>
      <c r="B9209" s="60"/>
      <c r="C9209" s="60"/>
      <c r="D9209" s="60"/>
      <c r="H9209" s="61"/>
      <c r="I9209" s="61"/>
      <c r="J9209" s="61"/>
      <c r="K9209" s="61"/>
      <c r="L9209" s="61"/>
      <c r="M9209" s="61"/>
      <c r="N9209" s="61"/>
      <c r="O9209" s="61"/>
      <c r="P9209" s="61"/>
      <c r="Q9209" s="61"/>
      <c r="R9209" s="61"/>
      <c r="S9209" s="61"/>
      <c r="T9209" s="61"/>
      <c r="U9209" s="61"/>
      <c r="V9209" s="61"/>
      <c r="W9209" s="61"/>
      <c r="X9209" s="61"/>
      <c r="Y9209" s="61"/>
      <c r="Z9209" s="61"/>
      <c r="AA9209" s="61"/>
      <c r="AB9209" s="61"/>
      <c r="AC9209" s="61"/>
      <c r="AD9209" s="61"/>
      <c r="AE9209" s="61"/>
      <c r="AF9209" s="61"/>
      <c r="AG9209" s="61"/>
      <c r="AH9209" s="61"/>
      <c r="AI9209" s="61"/>
      <c r="AJ9209" s="61"/>
      <c r="AK9209" s="61"/>
      <c r="AL9209" s="61"/>
      <c r="AM9209" s="61"/>
      <c r="AN9209" s="61"/>
      <c r="AO9209" s="61"/>
      <c r="AP9209" s="62"/>
      <c r="AQ9209" s="61"/>
      <c r="AR9209" s="61"/>
      <c r="AS9209" s="61"/>
      <c r="AT9209" s="61"/>
      <c r="AU9209" s="61"/>
      <c r="AV9209" s="61"/>
      <c r="AW9209" s="60"/>
    </row>
    <row r="9210" s="59" customFormat="1" customHeight="1" spans="1:49">
      <c r="A9210" s="60"/>
      <c r="B9210" s="60"/>
      <c r="C9210" s="60"/>
      <c r="D9210" s="60"/>
      <c r="H9210" s="61"/>
      <c r="I9210" s="61"/>
      <c r="J9210" s="61"/>
      <c r="K9210" s="61"/>
      <c r="L9210" s="61"/>
      <c r="M9210" s="61"/>
      <c r="N9210" s="61"/>
      <c r="O9210" s="61"/>
      <c r="P9210" s="61"/>
      <c r="Q9210" s="61"/>
      <c r="R9210" s="61"/>
      <c r="S9210" s="61"/>
      <c r="T9210" s="61"/>
      <c r="U9210" s="61"/>
      <c r="V9210" s="61"/>
      <c r="W9210" s="61"/>
      <c r="X9210" s="61"/>
      <c r="Y9210" s="61"/>
      <c r="Z9210" s="61"/>
      <c r="AA9210" s="61"/>
      <c r="AB9210" s="61"/>
      <c r="AC9210" s="61"/>
      <c r="AD9210" s="61"/>
      <c r="AE9210" s="61"/>
      <c r="AF9210" s="61"/>
      <c r="AG9210" s="61"/>
      <c r="AH9210" s="61"/>
      <c r="AI9210" s="61"/>
      <c r="AJ9210" s="61"/>
      <c r="AK9210" s="61"/>
      <c r="AL9210" s="61"/>
      <c r="AM9210" s="61"/>
      <c r="AN9210" s="61"/>
      <c r="AO9210" s="61"/>
      <c r="AP9210" s="62"/>
      <c r="AQ9210" s="61"/>
      <c r="AR9210" s="61"/>
      <c r="AS9210" s="61"/>
      <c r="AT9210" s="61"/>
      <c r="AU9210" s="61"/>
      <c r="AV9210" s="61"/>
      <c r="AW9210" s="60"/>
    </row>
    <row r="9211" s="59" customFormat="1" customHeight="1" spans="1:49">
      <c r="A9211" s="60"/>
      <c r="B9211" s="60"/>
      <c r="C9211" s="60"/>
      <c r="D9211" s="60"/>
      <c r="H9211" s="61"/>
      <c r="I9211" s="61"/>
      <c r="J9211" s="61"/>
      <c r="K9211" s="61"/>
      <c r="L9211" s="61"/>
      <c r="M9211" s="61"/>
      <c r="N9211" s="61"/>
      <c r="O9211" s="61"/>
      <c r="P9211" s="61"/>
      <c r="Q9211" s="61"/>
      <c r="R9211" s="61"/>
      <c r="S9211" s="61"/>
      <c r="T9211" s="61"/>
      <c r="U9211" s="61"/>
      <c r="V9211" s="61"/>
      <c r="W9211" s="61"/>
      <c r="X9211" s="61"/>
      <c r="Y9211" s="61"/>
      <c r="Z9211" s="61"/>
      <c r="AA9211" s="61"/>
      <c r="AB9211" s="61"/>
      <c r="AC9211" s="61"/>
      <c r="AD9211" s="61"/>
      <c r="AE9211" s="61"/>
      <c r="AF9211" s="61"/>
      <c r="AG9211" s="61"/>
      <c r="AH9211" s="61"/>
      <c r="AI9211" s="61"/>
      <c r="AJ9211" s="61"/>
      <c r="AK9211" s="61"/>
      <c r="AL9211" s="61"/>
      <c r="AM9211" s="61"/>
      <c r="AN9211" s="61"/>
      <c r="AO9211" s="61"/>
      <c r="AP9211" s="62"/>
      <c r="AQ9211" s="61"/>
      <c r="AR9211" s="61"/>
      <c r="AS9211" s="61"/>
      <c r="AT9211" s="61"/>
      <c r="AU9211" s="61"/>
      <c r="AV9211" s="61"/>
      <c r="AW9211" s="60"/>
    </row>
    <row r="9212" s="59" customFormat="1" customHeight="1" spans="1:49">
      <c r="A9212" s="60"/>
      <c r="B9212" s="60"/>
      <c r="C9212" s="60"/>
      <c r="D9212" s="60"/>
      <c r="H9212" s="61"/>
      <c r="I9212" s="61"/>
      <c r="J9212" s="61"/>
      <c r="K9212" s="61"/>
      <c r="L9212" s="61"/>
      <c r="M9212" s="61"/>
      <c r="N9212" s="61"/>
      <c r="O9212" s="61"/>
      <c r="P9212" s="61"/>
      <c r="Q9212" s="61"/>
      <c r="R9212" s="61"/>
      <c r="S9212" s="61"/>
      <c r="T9212" s="61"/>
      <c r="U9212" s="61"/>
      <c r="V9212" s="61"/>
      <c r="W9212" s="61"/>
      <c r="X9212" s="61"/>
      <c r="Y9212" s="61"/>
      <c r="Z9212" s="61"/>
      <c r="AA9212" s="61"/>
      <c r="AB9212" s="61"/>
      <c r="AC9212" s="61"/>
      <c r="AD9212" s="61"/>
      <c r="AE9212" s="61"/>
      <c r="AF9212" s="61"/>
      <c r="AG9212" s="61"/>
      <c r="AH9212" s="61"/>
      <c r="AI9212" s="61"/>
      <c r="AJ9212" s="61"/>
      <c r="AK9212" s="61"/>
      <c r="AL9212" s="61"/>
      <c r="AM9212" s="61"/>
      <c r="AN9212" s="61"/>
      <c r="AO9212" s="61"/>
      <c r="AP9212" s="62"/>
      <c r="AQ9212" s="61"/>
      <c r="AR9212" s="61"/>
      <c r="AS9212" s="61"/>
      <c r="AT9212" s="61"/>
      <c r="AU9212" s="61"/>
      <c r="AV9212" s="61"/>
      <c r="AW9212" s="60"/>
    </row>
    <row r="9213" s="59" customFormat="1" customHeight="1" spans="1:49">
      <c r="A9213" s="60"/>
      <c r="B9213" s="60"/>
      <c r="C9213" s="60"/>
      <c r="D9213" s="60"/>
      <c r="H9213" s="61"/>
      <c r="I9213" s="61"/>
      <c r="J9213" s="61"/>
      <c r="K9213" s="61"/>
      <c r="L9213" s="61"/>
      <c r="M9213" s="61"/>
      <c r="N9213" s="61"/>
      <c r="O9213" s="61"/>
      <c r="P9213" s="61"/>
      <c r="Q9213" s="61"/>
      <c r="R9213" s="61"/>
      <c r="S9213" s="61"/>
      <c r="T9213" s="61"/>
      <c r="U9213" s="61"/>
      <c r="V9213" s="61"/>
      <c r="W9213" s="61"/>
      <c r="X9213" s="61"/>
      <c r="Y9213" s="61"/>
      <c r="Z9213" s="61"/>
      <c r="AA9213" s="61"/>
      <c r="AB9213" s="61"/>
      <c r="AC9213" s="61"/>
      <c r="AD9213" s="61"/>
      <c r="AE9213" s="61"/>
      <c r="AF9213" s="61"/>
      <c r="AG9213" s="61"/>
      <c r="AH9213" s="61"/>
      <c r="AI9213" s="61"/>
      <c r="AJ9213" s="61"/>
      <c r="AK9213" s="61"/>
      <c r="AL9213" s="61"/>
      <c r="AM9213" s="61"/>
      <c r="AN9213" s="61"/>
      <c r="AO9213" s="61"/>
      <c r="AP9213" s="62"/>
      <c r="AQ9213" s="61"/>
      <c r="AR9213" s="61"/>
      <c r="AS9213" s="61"/>
      <c r="AT9213" s="61"/>
      <c r="AU9213" s="61"/>
      <c r="AV9213" s="61"/>
      <c r="AW9213" s="60"/>
    </row>
    <row r="9214" s="59" customFormat="1" customHeight="1" spans="1:49">
      <c r="A9214" s="60"/>
      <c r="B9214" s="60"/>
      <c r="C9214" s="60"/>
      <c r="D9214" s="60"/>
      <c r="H9214" s="61"/>
      <c r="I9214" s="61"/>
      <c r="J9214" s="61"/>
      <c r="K9214" s="61"/>
      <c r="L9214" s="61"/>
      <c r="M9214" s="61"/>
      <c r="N9214" s="61"/>
      <c r="O9214" s="61"/>
      <c r="P9214" s="61"/>
      <c r="Q9214" s="61"/>
      <c r="R9214" s="61"/>
      <c r="S9214" s="61"/>
      <c r="T9214" s="61"/>
      <c r="U9214" s="61"/>
      <c r="V9214" s="61"/>
      <c r="W9214" s="61"/>
      <c r="X9214" s="61"/>
      <c r="Y9214" s="61"/>
      <c r="Z9214" s="61"/>
      <c r="AA9214" s="61"/>
      <c r="AB9214" s="61"/>
      <c r="AC9214" s="61"/>
      <c r="AD9214" s="61"/>
      <c r="AE9214" s="61"/>
      <c r="AF9214" s="61"/>
      <c r="AG9214" s="61"/>
      <c r="AH9214" s="61"/>
      <c r="AI9214" s="61"/>
      <c r="AJ9214" s="61"/>
      <c r="AK9214" s="61"/>
      <c r="AL9214" s="61"/>
      <c r="AM9214" s="61"/>
      <c r="AN9214" s="61"/>
      <c r="AO9214" s="61"/>
      <c r="AP9214" s="62"/>
      <c r="AQ9214" s="61"/>
      <c r="AR9214" s="61"/>
      <c r="AS9214" s="61"/>
      <c r="AT9214" s="61"/>
      <c r="AU9214" s="61"/>
      <c r="AV9214" s="61"/>
      <c r="AW9214" s="60"/>
    </row>
    <row r="9215" s="59" customFormat="1" customHeight="1" spans="1:49">
      <c r="A9215" s="60"/>
      <c r="B9215" s="60"/>
      <c r="C9215" s="60"/>
      <c r="D9215" s="60"/>
      <c r="H9215" s="61"/>
      <c r="I9215" s="61"/>
      <c r="J9215" s="61"/>
      <c r="K9215" s="61"/>
      <c r="L9215" s="61"/>
      <c r="M9215" s="61"/>
      <c r="N9215" s="61"/>
      <c r="O9215" s="61"/>
      <c r="P9215" s="61"/>
      <c r="Q9215" s="61"/>
      <c r="R9215" s="61"/>
      <c r="S9215" s="61"/>
      <c r="T9215" s="61"/>
      <c r="U9215" s="61"/>
      <c r="V9215" s="61"/>
      <c r="W9215" s="61"/>
      <c r="X9215" s="61"/>
      <c r="Y9215" s="61"/>
      <c r="Z9215" s="61"/>
      <c r="AA9215" s="61"/>
      <c r="AB9215" s="61"/>
      <c r="AC9215" s="61"/>
      <c r="AD9215" s="61"/>
      <c r="AE9215" s="61"/>
      <c r="AF9215" s="61"/>
      <c r="AG9215" s="61"/>
      <c r="AH9215" s="61"/>
      <c r="AI9215" s="61"/>
      <c r="AJ9215" s="61"/>
      <c r="AK9215" s="61"/>
      <c r="AL9215" s="61"/>
      <c r="AM9215" s="61"/>
      <c r="AN9215" s="61"/>
      <c r="AO9215" s="61"/>
      <c r="AP9215" s="62"/>
      <c r="AQ9215" s="61"/>
      <c r="AR9215" s="61"/>
      <c r="AS9215" s="61"/>
      <c r="AT9215" s="61"/>
      <c r="AU9215" s="61"/>
      <c r="AV9215" s="61"/>
      <c r="AW9215" s="60"/>
    </row>
    <row r="9216" s="59" customFormat="1" customHeight="1" spans="1:49">
      <c r="A9216" s="60"/>
      <c r="B9216" s="60"/>
      <c r="C9216" s="60"/>
      <c r="D9216" s="60"/>
      <c r="H9216" s="61"/>
      <c r="I9216" s="61"/>
      <c r="J9216" s="61"/>
      <c r="K9216" s="61"/>
      <c r="L9216" s="61"/>
      <c r="M9216" s="61"/>
      <c r="N9216" s="61"/>
      <c r="O9216" s="61"/>
      <c r="P9216" s="61"/>
      <c r="Q9216" s="61"/>
      <c r="R9216" s="61"/>
      <c r="S9216" s="61"/>
      <c r="T9216" s="61"/>
      <c r="U9216" s="61"/>
      <c r="V9216" s="61"/>
      <c r="W9216" s="61"/>
      <c r="X9216" s="61"/>
      <c r="Y9216" s="61"/>
      <c r="Z9216" s="61"/>
      <c r="AA9216" s="61"/>
      <c r="AB9216" s="61"/>
      <c r="AC9216" s="61"/>
      <c r="AD9216" s="61"/>
      <c r="AE9216" s="61"/>
      <c r="AF9216" s="61"/>
      <c r="AG9216" s="61"/>
      <c r="AH9216" s="61"/>
      <c r="AI9216" s="61"/>
      <c r="AJ9216" s="61"/>
      <c r="AK9216" s="61"/>
      <c r="AL9216" s="61"/>
      <c r="AM9216" s="61"/>
      <c r="AN9216" s="61"/>
      <c r="AO9216" s="61"/>
      <c r="AP9216" s="62"/>
      <c r="AQ9216" s="61"/>
      <c r="AR9216" s="61"/>
      <c r="AS9216" s="61"/>
      <c r="AT9216" s="61"/>
      <c r="AU9216" s="61"/>
      <c r="AV9216" s="61"/>
      <c r="AW9216" s="60"/>
    </row>
    <row r="9217" s="59" customFormat="1" customHeight="1" spans="1:49">
      <c r="A9217" s="60"/>
      <c r="B9217" s="60"/>
      <c r="C9217" s="60"/>
      <c r="D9217" s="60"/>
      <c r="H9217" s="61"/>
      <c r="I9217" s="61"/>
      <c r="J9217" s="61"/>
      <c r="K9217" s="61"/>
      <c r="L9217" s="61"/>
      <c r="M9217" s="61"/>
      <c r="N9217" s="61"/>
      <c r="O9217" s="61"/>
      <c r="P9217" s="61"/>
      <c r="Q9217" s="61"/>
      <c r="R9217" s="61"/>
      <c r="S9217" s="61"/>
      <c r="T9217" s="61"/>
      <c r="U9217" s="61"/>
      <c r="V9217" s="61"/>
      <c r="W9217" s="61"/>
      <c r="X9217" s="61"/>
      <c r="Y9217" s="61"/>
      <c r="Z9217" s="61"/>
      <c r="AA9217" s="61"/>
      <c r="AB9217" s="61"/>
      <c r="AC9217" s="61"/>
      <c r="AD9217" s="61"/>
      <c r="AE9217" s="61"/>
      <c r="AF9217" s="61"/>
      <c r="AG9217" s="61"/>
      <c r="AH9217" s="61"/>
      <c r="AI9217" s="61"/>
      <c r="AJ9217" s="61"/>
      <c r="AK9217" s="61"/>
      <c r="AL9217" s="61"/>
      <c r="AM9217" s="61"/>
      <c r="AN9217" s="61"/>
      <c r="AO9217" s="61"/>
      <c r="AP9217" s="62"/>
      <c r="AQ9217" s="61"/>
      <c r="AR9217" s="61"/>
      <c r="AS9217" s="61"/>
      <c r="AT9217" s="61"/>
      <c r="AU9217" s="61"/>
      <c r="AV9217" s="61"/>
      <c r="AW9217" s="60"/>
    </row>
    <row r="9218" s="59" customFormat="1" customHeight="1" spans="1:49">
      <c r="A9218" s="60"/>
      <c r="B9218" s="60"/>
      <c r="C9218" s="60"/>
      <c r="D9218" s="60"/>
      <c r="H9218" s="61"/>
      <c r="I9218" s="61"/>
      <c r="J9218" s="61"/>
      <c r="K9218" s="61"/>
      <c r="L9218" s="61"/>
      <c r="M9218" s="61"/>
      <c r="N9218" s="61"/>
      <c r="O9218" s="61"/>
      <c r="P9218" s="61"/>
      <c r="Q9218" s="61"/>
      <c r="R9218" s="61"/>
      <c r="S9218" s="61"/>
      <c r="T9218" s="61"/>
      <c r="U9218" s="61"/>
      <c r="V9218" s="61"/>
      <c r="W9218" s="61"/>
      <c r="X9218" s="61"/>
      <c r="Y9218" s="61"/>
      <c r="Z9218" s="61"/>
      <c r="AA9218" s="61"/>
      <c r="AB9218" s="61"/>
      <c r="AC9218" s="61"/>
      <c r="AD9218" s="61"/>
      <c r="AE9218" s="61"/>
      <c r="AF9218" s="61"/>
      <c r="AG9218" s="61"/>
      <c r="AH9218" s="61"/>
      <c r="AI9218" s="61"/>
      <c r="AJ9218" s="61"/>
      <c r="AK9218" s="61"/>
      <c r="AL9218" s="61"/>
      <c r="AM9218" s="61"/>
      <c r="AN9218" s="61"/>
      <c r="AO9218" s="61"/>
      <c r="AP9218" s="62"/>
      <c r="AQ9218" s="61"/>
      <c r="AR9218" s="61"/>
      <c r="AS9218" s="61"/>
      <c r="AT9218" s="61"/>
      <c r="AU9218" s="61"/>
      <c r="AV9218" s="61"/>
      <c r="AW9218" s="60"/>
    </row>
    <row r="9219" s="59" customFormat="1" customHeight="1" spans="1:49">
      <c r="A9219" s="60"/>
      <c r="B9219" s="60"/>
      <c r="C9219" s="60"/>
      <c r="D9219" s="60"/>
      <c r="H9219" s="61"/>
      <c r="I9219" s="61"/>
      <c r="J9219" s="61"/>
      <c r="K9219" s="61"/>
      <c r="L9219" s="61"/>
      <c r="M9219" s="61"/>
      <c r="N9219" s="61"/>
      <c r="O9219" s="61"/>
      <c r="P9219" s="61"/>
      <c r="Q9219" s="61"/>
      <c r="R9219" s="61"/>
      <c r="S9219" s="61"/>
      <c r="T9219" s="61"/>
      <c r="U9219" s="61"/>
      <c r="V9219" s="61"/>
      <c r="W9219" s="61"/>
      <c r="X9219" s="61"/>
      <c r="Y9219" s="61"/>
      <c r="Z9219" s="61"/>
      <c r="AA9219" s="61"/>
      <c r="AB9219" s="61"/>
      <c r="AC9219" s="61"/>
      <c r="AD9219" s="61"/>
      <c r="AE9219" s="61"/>
      <c r="AF9219" s="61"/>
      <c r="AG9219" s="61"/>
      <c r="AH9219" s="61"/>
      <c r="AI9219" s="61"/>
      <c r="AJ9219" s="61"/>
      <c r="AK9219" s="61"/>
      <c r="AL9219" s="61"/>
      <c r="AM9219" s="61"/>
      <c r="AN9219" s="61"/>
      <c r="AO9219" s="61"/>
      <c r="AP9219" s="62"/>
      <c r="AQ9219" s="61"/>
      <c r="AR9219" s="61"/>
      <c r="AS9219" s="61"/>
      <c r="AT9219" s="61"/>
      <c r="AU9219" s="61"/>
      <c r="AV9219" s="61"/>
      <c r="AW9219" s="60"/>
    </row>
    <row r="9220" s="59" customFormat="1" customHeight="1" spans="1:49">
      <c r="A9220" s="60"/>
      <c r="B9220" s="60"/>
      <c r="C9220" s="60"/>
      <c r="D9220" s="60"/>
      <c r="H9220" s="61"/>
      <c r="I9220" s="61"/>
      <c r="J9220" s="61"/>
      <c r="K9220" s="61"/>
      <c r="L9220" s="61"/>
      <c r="M9220" s="61"/>
      <c r="N9220" s="61"/>
      <c r="O9220" s="61"/>
      <c r="P9220" s="61"/>
      <c r="Q9220" s="61"/>
      <c r="R9220" s="61"/>
      <c r="S9220" s="61"/>
      <c r="T9220" s="61"/>
      <c r="U9220" s="61"/>
      <c r="V9220" s="61"/>
      <c r="W9220" s="61"/>
      <c r="X9220" s="61"/>
      <c r="Y9220" s="61"/>
      <c r="Z9220" s="61"/>
      <c r="AA9220" s="61"/>
      <c r="AB9220" s="61"/>
      <c r="AC9220" s="61"/>
      <c r="AD9220" s="61"/>
      <c r="AE9220" s="61"/>
      <c r="AF9220" s="61"/>
      <c r="AG9220" s="61"/>
      <c r="AH9220" s="61"/>
      <c r="AI9220" s="61"/>
      <c r="AJ9220" s="61"/>
      <c r="AK9220" s="61"/>
      <c r="AL9220" s="61"/>
      <c r="AM9220" s="61"/>
      <c r="AN9220" s="61"/>
      <c r="AO9220" s="61"/>
      <c r="AP9220" s="62"/>
      <c r="AQ9220" s="61"/>
      <c r="AR9220" s="61"/>
      <c r="AS9220" s="61"/>
      <c r="AT9220" s="61"/>
      <c r="AU9220" s="61"/>
      <c r="AV9220" s="61"/>
      <c r="AW9220" s="60"/>
    </row>
    <row r="9221" s="59" customFormat="1" customHeight="1" spans="1:49">
      <c r="A9221" s="60"/>
      <c r="B9221" s="60"/>
      <c r="C9221" s="60"/>
      <c r="D9221" s="60"/>
      <c r="H9221" s="61"/>
      <c r="I9221" s="61"/>
      <c r="J9221" s="61"/>
      <c r="K9221" s="61"/>
      <c r="L9221" s="61"/>
      <c r="M9221" s="61"/>
      <c r="N9221" s="61"/>
      <c r="O9221" s="61"/>
      <c r="P9221" s="61"/>
      <c r="Q9221" s="61"/>
      <c r="R9221" s="61"/>
      <c r="S9221" s="61"/>
      <c r="T9221" s="61"/>
      <c r="U9221" s="61"/>
      <c r="V9221" s="61"/>
      <c r="W9221" s="61"/>
      <c r="X9221" s="61"/>
      <c r="Y9221" s="61"/>
      <c r="Z9221" s="61"/>
      <c r="AA9221" s="61"/>
      <c r="AB9221" s="61"/>
      <c r="AC9221" s="61"/>
      <c r="AD9221" s="61"/>
      <c r="AE9221" s="61"/>
      <c r="AF9221" s="61"/>
      <c r="AG9221" s="61"/>
      <c r="AH9221" s="61"/>
      <c r="AI9221" s="61"/>
      <c r="AJ9221" s="61"/>
      <c r="AK9221" s="61"/>
      <c r="AL9221" s="61"/>
      <c r="AM9221" s="61"/>
      <c r="AN9221" s="61"/>
      <c r="AO9221" s="61"/>
      <c r="AP9221" s="62"/>
      <c r="AQ9221" s="61"/>
      <c r="AR9221" s="61"/>
      <c r="AS9221" s="61"/>
      <c r="AT9221" s="61"/>
      <c r="AU9221" s="61"/>
      <c r="AV9221" s="61"/>
      <c r="AW9221" s="60"/>
    </row>
    <row r="9222" s="59" customFormat="1" customHeight="1" spans="1:49">
      <c r="A9222" s="60"/>
      <c r="B9222" s="60"/>
      <c r="C9222" s="60"/>
      <c r="D9222" s="60"/>
      <c r="H9222" s="61"/>
      <c r="I9222" s="61"/>
      <c r="J9222" s="61"/>
      <c r="K9222" s="61"/>
      <c r="L9222" s="61"/>
      <c r="M9222" s="61"/>
      <c r="N9222" s="61"/>
      <c r="O9222" s="61"/>
      <c r="P9222" s="61"/>
      <c r="Q9222" s="61"/>
      <c r="R9222" s="61"/>
      <c r="S9222" s="61"/>
      <c r="T9222" s="61"/>
      <c r="U9222" s="61"/>
      <c r="V9222" s="61"/>
      <c r="W9222" s="61"/>
      <c r="X9222" s="61"/>
      <c r="Y9222" s="61"/>
      <c r="Z9222" s="61"/>
      <c r="AA9222" s="61"/>
      <c r="AB9222" s="61"/>
      <c r="AC9222" s="61"/>
      <c r="AD9222" s="61"/>
      <c r="AE9222" s="61"/>
      <c r="AF9222" s="61"/>
      <c r="AG9222" s="61"/>
      <c r="AH9222" s="61"/>
      <c r="AI9222" s="61"/>
      <c r="AJ9222" s="61"/>
      <c r="AK9222" s="61"/>
      <c r="AL9222" s="61"/>
      <c r="AM9222" s="61"/>
      <c r="AN9222" s="61"/>
      <c r="AO9222" s="61"/>
      <c r="AP9222" s="62"/>
      <c r="AQ9222" s="61"/>
      <c r="AR9222" s="61"/>
      <c r="AS9222" s="61"/>
      <c r="AT9222" s="61"/>
      <c r="AU9222" s="61"/>
      <c r="AV9222" s="61"/>
      <c r="AW9222" s="60"/>
    </row>
    <row r="9223" s="59" customFormat="1" customHeight="1" spans="1:49">
      <c r="A9223" s="60"/>
      <c r="B9223" s="60"/>
      <c r="C9223" s="60"/>
      <c r="D9223" s="60"/>
      <c r="H9223" s="61"/>
      <c r="I9223" s="61"/>
      <c r="J9223" s="61"/>
      <c r="K9223" s="61"/>
      <c r="L9223" s="61"/>
      <c r="M9223" s="61"/>
      <c r="N9223" s="61"/>
      <c r="O9223" s="61"/>
      <c r="P9223" s="61"/>
      <c r="Q9223" s="61"/>
      <c r="R9223" s="61"/>
      <c r="S9223" s="61"/>
      <c r="T9223" s="61"/>
      <c r="U9223" s="61"/>
      <c r="V9223" s="61"/>
      <c r="W9223" s="61"/>
      <c r="X9223" s="61"/>
      <c r="Y9223" s="61"/>
      <c r="Z9223" s="61"/>
      <c r="AA9223" s="61"/>
      <c r="AB9223" s="61"/>
      <c r="AC9223" s="61"/>
      <c r="AD9223" s="61"/>
      <c r="AE9223" s="61"/>
      <c r="AF9223" s="61"/>
      <c r="AG9223" s="61"/>
      <c r="AH9223" s="61"/>
      <c r="AI9223" s="61"/>
      <c r="AJ9223" s="61"/>
      <c r="AK9223" s="61"/>
      <c r="AL9223" s="61"/>
      <c r="AM9223" s="61"/>
      <c r="AN9223" s="61"/>
      <c r="AO9223" s="61"/>
      <c r="AP9223" s="62"/>
      <c r="AQ9223" s="61"/>
      <c r="AR9223" s="61"/>
      <c r="AS9223" s="61"/>
      <c r="AT9223" s="61"/>
      <c r="AU9223" s="61"/>
      <c r="AV9223" s="61"/>
      <c r="AW9223" s="60"/>
    </row>
    <row r="9224" s="59" customFormat="1" customHeight="1" spans="1:49">
      <c r="A9224" s="60"/>
      <c r="B9224" s="60"/>
      <c r="C9224" s="60"/>
      <c r="D9224" s="60"/>
      <c r="H9224" s="61"/>
      <c r="I9224" s="61"/>
      <c r="J9224" s="61"/>
      <c r="K9224" s="61"/>
      <c r="L9224" s="61"/>
      <c r="M9224" s="61"/>
      <c r="N9224" s="61"/>
      <c r="O9224" s="61"/>
      <c r="P9224" s="61"/>
      <c r="Q9224" s="61"/>
      <c r="R9224" s="61"/>
      <c r="S9224" s="61"/>
      <c r="T9224" s="61"/>
      <c r="U9224" s="61"/>
      <c r="V9224" s="61"/>
      <c r="W9224" s="61"/>
      <c r="X9224" s="61"/>
      <c r="Y9224" s="61"/>
      <c r="Z9224" s="61"/>
      <c r="AA9224" s="61"/>
      <c r="AB9224" s="61"/>
      <c r="AC9224" s="61"/>
      <c r="AD9224" s="61"/>
      <c r="AE9224" s="61"/>
      <c r="AF9224" s="61"/>
      <c r="AG9224" s="61"/>
      <c r="AH9224" s="61"/>
      <c r="AI9224" s="61"/>
      <c r="AJ9224" s="61"/>
      <c r="AK9224" s="61"/>
      <c r="AL9224" s="61"/>
      <c r="AM9224" s="61"/>
      <c r="AN9224" s="61"/>
      <c r="AO9224" s="61"/>
      <c r="AP9224" s="62"/>
      <c r="AQ9224" s="61"/>
      <c r="AR9224" s="61"/>
      <c r="AS9224" s="61"/>
      <c r="AT9224" s="61"/>
      <c r="AU9224" s="61"/>
      <c r="AV9224" s="61"/>
      <c r="AW9224" s="60"/>
    </row>
    <row r="9225" s="59" customFormat="1" customHeight="1" spans="1:49">
      <c r="A9225" s="60"/>
      <c r="B9225" s="60"/>
      <c r="C9225" s="60"/>
      <c r="D9225" s="60"/>
      <c r="H9225" s="61"/>
      <c r="I9225" s="61"/>
      <c r="J9225" s="61"/>
      <c r="K9225" s="61"/>
      <c r="L9225" s="61"/>
      <c r="M9225" s="61"/>
      <c r="N9225" s="61"/>
      <c r="O9225" s="61"/>
      <c r="P9225" s="61"/>
      <c r="Q9225" s="61"/>
      <c r="R9225" s="61"/>
      <c r="S9225" s="61"/>
      <c r="T9225" s="61"/>
      <c r="U9225" s="61"/>
      <c r="V9225" s="61"/>
      <c r="W9225" s="61"/>
      <c r="X9225" s="61"/>
      <c r="Y9225" s="61"/>
      <c r="Z9225" s="61"/>
      <c r="AA9225" s="61"/>
      <c r="AB9225" s="61"/>
      <c r="AC9225" s="61"/>
      <c r="AD9225" s="61"/>
      <c r="AE9225" s="61"/>
      <c r="AF9225" s="61"/>
      <c r="AG9225" s="61"/>
      <c r="AH9225" s="61"/>
      <c r="AI9225" s="61"/>
      <c r="AJ9225" s="61"/>
      <c r="AK9225" s="61"/>
      <c r="AL9225" s="61"/>
      <c r="AM9225" s="61"/>
      <c r="AN9225" s="61"/>
      <c r="AO9225" s="61"/>
      <c r="AP9225" s="62"/>
      <c r="AQ9225" s="61"/>
      <c r="AR9225" s="61"/>
      <c r="AS9225" s="61"/>
      <c r="AT9225" s="61"/>
      <c r="AU9225" s="61"/>
      <c r="AV9225" s="61"/>
      <c r="AW9225" s="60"/>
    </row>
    <row r="9226" s="59" customFormat="1" customHeight="1" spans="1:49">
      <c r="A9226" s="60"/>
      <c r="B9226" s="60"/>
      <c r="C9226" s="60"/>
      <c r="D9226" s="60"/>
      <c r="H9226" s="61"/>
      <c r="I9226" s="61"/>
      <c r="J9226" s="61"/>
      <c r="K9226" s="61"/>
      <c r="L9226" s="61"/>
      <c r="M9226" s="61"/>
      <c r="N9226" s="61"/>
      <c r="O9226" s="61"/>
      <c r="P9226" s="61"/>
      <c r="Q9226" s="61"/>
      <c r="R9226" s="61"/>
      <c r="S9226" s="61"/>
      <c r="T9226" s="61"/>
      <c r="U9226" s="61"/>
      <c r="V9226" s="61"/>
      <c r="W9226" s="61"/>
      <c r="X9226" s="61"/>
      <c r="Y9226" s="61"/>
      <c r="Z9226" s="61"/>
      <c r="AA9226" s="61"/>
      <c r="AB9226" s="61"/>
      <c r="AC9226" s="61"/>
      <c r="AD9226" s="61"/>
      <c r="AE9226" s="61"/>
      <c r="AF9226" s="61"/>
      <c r="AG9226" s="61"/>
      <c r="AH9226" s="61"/>
      <c r="AI9226" s="61"/>
      <c r="AJ9226" s="61"/>
      <c r="AK9226" s="61"/>
      <c r="AL9226" s="61"/>
      <c r="AM9226" s="61"/>
      <c r="AN9226" s="61"/>
      <c r="AO9226" s="61"/>
      <c r="AP9226" s="62"/>
      <c r="AQ9226" s="61"/>
      <c r="AR9226" s="61"/>
      <c r="AS9226" s="61"/>
      <c r="AT9226" s="61"/>
      <c r="AU9226" s="61"/>
      <c r="AV9226" s="61"/>
      <c r="AW9226" s="60"/>
    </row>
    <row r="9227" s="59" customFormat="1" customHeight="1" spans="1:49">
      <c r="A9227" s="60"/>
      <c r="B9227" s="60"/>
      <c r="C9227" s="60"/>
      <c r="D9227" s="60"/>
      <c r="H9227" s="61"/>
      <c r="I9227" s="61"/>
      <c r="J9227" s="61"/>
      <c r="K9227" s="61"/>
      <c r="L9227" s="61"/>
      <c r="M9227" s="61"/>
      <c r="N9227" s="61"/>
      <c r="O9227" s="61"/>
      <c r="P9227" s="61"/>
      <c r="Q9227" s="61"/>
      <c r="R9227" s="61"/>
      <c r="S9227" s="61"/>
      <c r="T9227" s="61"/>
      <c r="U9227" s="61"/>
      <c r="V9227" s="61"/>
      <c r="W9227" s="61"/>
      <c r="X9227" s="61"/>
      <c r="Y9227" s="61"/>
      <c r="Z9227" s="61"/>
      <c r="AA9227" s="61"/>
      <c r="AB9227" s="61"/>
      <c r="AC9227" s="61"/>
      <c r="AD9227" s="61"/>
      <c r="AE9227" s="61"/>
      <c r="AF9227" s="61"/>
      <c r="AG9227" s="61"/>
      <c r="AH9227" s="61"/>
      <c r="AI9227" s="61"/>
      <c r="AJ9227" s="61"/>
      <c r="AK9227" s="61"/>
      <c r="AL9227" s="61"/>
      <c r="AM9227" s="61"/>
      <c r="AN9227" s="61"/>
      <c r="AO9227" s="61"/>
      <c r="AP9227" s="62"/>
      <c r="AQ9227" s="61"/>
      <c r="AR9227" s="61"/>
      <c r="AS9227" s="61"/>
      <c r="AT9227" s="61"/>
      <c r="AU9227" s="61"/>
      <c r="AV9227" s="61"/>
      <c r="AW9227" s="60"/>
    </row>
    <row r="9228" s="59" customFormat="1" customHeight="1" spans="1:49">
      <c r="A9228" s="60"/>
      <c r="B9228" s="60"/>
      <c r="C9228" s="60"/>
      <c r="D9228" s="60"/>
      <c r="H9228" s="61"/>
      <c r="I9228" s="61"/>
      <c r="J9228" s="61"/>
      <c r="K9228" s="61"/>
      <c r="L9228" s="61"/>
      <c r="M9228" s="61"/>
      <c r="N9228" s="61"/>
      <c r="O9228" s="61"/>
      <c r="P9228" s="61"/>
      <c r="Q9228" s="61"/>
      <c r="R9228" s="61"/>
      <c r="S9228" s="61"/>
      <c r="T9228" s="61"/>
      <c r="U9228" s="61"/>
      <c r="V9228" s="61"/>
      <c r="W9228" s="61"/>
      <c r="X9228" s="61"/>
      <c r="Y9228" s="61"/>
      <c r="Z9228" s="61"/>
      <c r="AA9228" s="61"/>
      <c r="AB9228" s="61"/>
      <c r="AC9228" s="61"/>
      <c r="AD9228" s="61"/>
      <c r="AE9228" s="61"/>
      <c r="AF9228" s="61"/>
      <c r="AG9228" s="61"/>
      <c r="AH9228" s="61"/>
      <c r="AI9228" s="61"/>
      <c r="AJ9228" s="61"/>
      <c r="AK9228" s="61"/>
      <c r="AL9228" s="61"/>
      <c r="AM9228" s="61"/>
      <c r="AN9228" s="61"/>
      <c r="AO9228" s="61"/>
      <c r="AP9228" s="62"/>
      <c r="AQ9228" s="61"/>
      <c r="AR9228" s="61"/>
      <c r="AS9228" s="61"/>
      <c r="AT9228" s="61"/>
      <c r="AU9228" s="61"/>
      <c r="AV9228" s="61"/>
      <c r="AW9228" s="60"/>
    </row>
    <row r="9229" s="59" customFormat="1" customHeight="1" spans="1:49">
      <c r="A9229" s="60"/>
      <c r="B9229" s="60"/>
      <c r="C9229" s="60"/>
      <c r="D9229" s="60"/>
      <c r="H9229" s="61"/>
      <c r="I9229" s="61"/>
      <c r="J9229" s="61"/>
      <c r="K9229" s="61"/>
      <c r="L9229" s="61"/>
      <c r="M9229" s="61"/>
      <c r="N9229" s="61"/>
      <c r="O9229" s="61"/>
      <c r="P9229" s="61"/>
      <c r="Q9229" s="61"/>
      <c r="R9229" s="61"/>
      <c r="S9229" s="61"/>
      <c r="T9229" s="61"/>
      <c r="U9229" s="61"/>
      <c r="V9229" s="61"/>
      <c r="W9229" s="61"/>
      <c r="X9229" s="61"/>
      <c r="Y9229" s="61"/>
      <c r="Z9229" s="61"/>
      <c r="AA9229" s="61"/>
      <c r="AB9229" s="61"/>
      <c r="AC9229" s="61"/>
      <c r="AD9229" s="61"/>
      <c r="AE9229" s="61"/>
      <c r="AF9229" s="61"/>
      <c r="AG9229" s="61"/>
      <c r="AH9229" s="61"/>
      <c r="AI9229" s="61"/>
      <c r="AJ9229" s="61"/>
      <c r="AK9229" s="61"/>
      <c r="AL9229" s="61"/>
      <c r="AM9229" s="61"/>
      <c r="AN9229" s="61"/>
      <c r="AO9229" s="61"/>
      <c r="AP9229" s="62"/>
      <c r="AQ9229" s="61"/>
      <c r="AR9229" s="61"/>
      <c r="AS9229" s="61"/>
      <c r="AT9229" s="61"/>
      <c r="AU9229" s="61"/>
      <c r="AV9229" s="61"/>
      <c r="AW9229" s="60"/>
    </row>
    <row r="9230" s="59" customFormat="1" customHeight="1" spans="1:49">
      <c r="A9230" s="60"/>
      <c r="B9230" s="60"/>
      <c r="C9230" s="60"/>
      <c r="D9230" s="60"/>
      <c r="H9230" s="61"/>
      <c r="I9230" s="61"/>
      <c r="J9230" s="61"/>
      <c r="K9230" s="61"/>
      <c r="L9230" s="61"/>
      <c r="M9230" s="61"/>
      <c r="N9230" s="61"/>
      <c r="O9230" s="61"/>
      <c r="P9230" s="61"/>
      <c r="Q9230" s="61"/>
      <c r="R9230" s="61"/>
      <c r="S9230" s="61"/>
      <c r="T9230" s="61"/>
      <c r="U9230" s="61"/>
      <c r="V9230" s="61"/>
      <c r="W9230" s="61"/>
      <c r="X9230" s="61"/>
      <c r="Y9230" s="61"/>
      <c r="Z9230" s="61"/>
      <c r="AA9230" s="61"/>
      <c r="AB9230" s="61"/>
      <c r="AC9230" s="61"/>
      <c r="AD9230" s="61"/>
      <c r="AE9230" s="61"/>
      <c r="AF9230" s="61"/>
      <c r="AG9230" s="61"/>
      <c r="AH9230" s="61"/>
      <c r="AI9230" s="61"/>
      <c r="AJ9230" s="61"/>
      <c r="AK9230" s="61"/>
      <c r="AL9230" s="61"/>
      <c r="AM9230" s="61"/>
      <c r="AN9230" s="61"/>
      <c r="AO9230" s="61"/>
      <c r="AP9230" s="62"/>
      <c r="AQ9230" s="61"/>
      <c r="AR9230" s="61"/>
      <c r="AS9230" s="61"/>
      <c r="AT9230" s="61"/>
      <c r="AU9230" s="61"/>
      <c r="AV9230" s="61"/>
      <c r="AW9230" s="60"/>
    </row>
    <row r="9231" s="59" customFormat="1" customHeight="1" spans="1:49">
      <c r="A9231" s="60"/>
      <c r="B9231" s="60"/>
      <c r="C9231" s="60"/>
      <c r="D9231" s="60"/>
      <c r="H9231" s="61"/>
      <c r="I9231" s="61"/>
      <c r="J9231" s="61"/>
      <c r="K9231" s="61"/>
      <c r="L9231" s="61"/>
      <c r="M9231" s="61"/>
      <c r="N9231" s="61"/>
      <c r="O9231" s="61"/>
      <c r="P9231" s="61"/>
      <c r="Q9231" s="61"/>
      <c r="R9231" s="61"/>
      <c r="S9231" s="61"/>
      <c r="T9231" s="61"/>
      <c r="U9231" s="61"/>
      <c r="V9231" s="61"/>
      <c r="W9231" s="61"/>
      <c r="X9231" s="61"/>
      <c r="Y9231" s="61"/>
      <c r="Z9231" s="61"/>
      <c r="AA9231" s="61"/>
      <c r="AB9231" s="61"/>
      <c r="AC9231" s="61"/>
      <c r="AD9231" s="61"/>
      <c r="AE9231" s="61"/>
      <c r="AF9231" s="61"/>
      <c r="AG9231" s="61"/>
      <c r="AH9231" s="61"/>
      <c r="AI9231" s="61"/>
      <c r="AJ9231" s="61"/>
      <c r="AK9231" s="61"/>
      <c r="AL9231" s="61"/>
      <c r="AM9231" s="61"/>
      <c r="AN9231" s="61"/>
      <c r="AO9231" s="61"/>
      <c r="AP9231" s="62"/>
      <c r="AQ9231" s="61"/>
      <c r="AR9231" s="61"/>
      <c r="AS9231" s="61"/>
      <c r="AT9231" s="61"/>
      <c r="AU9231" s="61"/>
      <c r="AV9231" s="61"/>
      <c r="AW9231" s="60"/>
    </row>
    <row r="9232" s="59" customFormat="1" customHeight="1" spans="1:49">
      <c r="A9232" s="60"/>
      <c r="B9232" s="60"/>
      <c r="C9232" s="60"/>
      <c r="D9232" s="60"/>
      <c r="H9232" s="61"/>
      <c r="I9232" s="61"/>
      <c r="J9232" s="61"/>
      <c r="K9232" s="61"/>
      <c r="L9232" s="61"/>
      <c r="M9232" s="61"/>
      <c r="N9232" s="61"/>
      <c r="O9232" s="61"/>
      <c r="P9232" s="61"/>
      <c r="Q9232" s="61"/>
      <c r="R9232" s="61"/>
      <c r="S9232" s="61"/>
      <c r="T9232" s="61"/>
      <c r="U9232" s="61"/>
      <c r="V9232" s="61"/>
      <c r="W9232" s="61"/>
      <c r="X9232" s="61"/>
      <c r="Y9232" s="61"/>
      <c r="Z9232" s="61"/>
      <c r="AA9232" s="61"/>
      <c r="AB9232" s="61"/>
      <c r="AC9232" s="61"/>
      <c r="AD9232" s="61"/>
      <c r="AE9232" s="61"/>
      <c r="AF9232" s="61"/>
      <c r="AG9232" s="61"/>
      <c r="AH9232" s="61"/>
      <c r="AI9232" s="61"/>
      <c r="AJ9232" s="61"/>
      <c r="AK9232" s="61"/>
      <c r="AL9232" s="61"/>
      <c r="AM9232" s="61"/>
      <c r="AN9232" s="61"/>
      <c r="AO9232" s="61"/>
      <c r="AP9232" s="62"/>
      <c r="AQ9232" s="61"/>
      <c r="AR9232" s="61"/>
      <c r="AS9232" s="61"/>
      <c r="AT9232" s="61"/>
      <c r="AU9232" s="61"/>
      <c r="AV9232" s="61"/>
      <c r="AW9232" s="60"/>
    </row>
    <row r="9233" s="59" customFormat="1" customHeight="1" spans="1:49">
      <c r="A9233" s="60"/>
      <c r="B9233" s="60"/>
      <c r="C9233" s="60"/>
      <c r="D9233" s="60"/>
      <c r="H9233" s="61"/>
      <c r="I9233" s="61"/>
      <c r="J9233" s="61"/>
      <c r="K9233" s="61"/>
      <c r="L9233" s="61"/>
      <c r="M9233" s="61"/>
      <c r="N9233" s="61"/>
      <c r="O9233" s="61"/>
      <c r="P9233" s="61"/>
      <c r="Q9233" s="61"/>
      <c r="R9233" s="61"/>
      <c r="S9233" s="61"/>
      <c r="T9233" s="61"/>
      <c r="U9233" s="61"/>
      <c r="V9233" s="61"/>
      <c r="W9233" s="61"/>
      <c r="X9233" s="61"/>
      <c r="Y9233" s="61"/>
      <c r="Z9233" s="61"/>
      <c r="AA9233" s="61"/>
      <c r="AB9233" s="61"/>
      <c r="AC9233" s="61"/>
      <c r="AD9233" s="61"/>
      <c r="AE9233" s="61"/>
      <c r="AF9233" s="61"/>
      <c r="AG9233" s="61"/>
      <c r="AH9233" s="61"/>
      <c r="AI9233" s="61"/>
      <c r="AJ9233" s="61"/>
      <c r="AK9233" s="61"/>
      <c r="AL9233" s="61"/>
      <c r="AM9233" s="61"/>
      <c r="AN9233" s="61"/>
      <c r="AO9233" s="61"/>
      <c r="AP9233" s="62"/>
      <c r="AQ9233" s="61"/>
      <c r="AR9233" s="61"/>
      <c r="AS9233" s="61"/>
      <c r="AT9233" s="61"/>
      <c r="AU9233" s="61"/>
      <c r="AV9233" s="61"/>
      <c r="AW9233" s="60"/>
    </row>
    <row r="9234" s="59" customFormat="1" customHeight="1" spans="1:49">
      <c r="A9234" s="60"/>
      <c r="B9234" s="60"/>
      <c r="C9234" s="60"/>
      <c r="D9234" s="60"/>
      <c r="H9234" s="61"/>
      <c r="I9234" s="61"/>
      <c r="J9234" s="61"/>
      <c r="K9234" s="61"/>
      <c r="L9234" s="61"/>
      <c r="M9234" s="61"/>
      <c r="N9234" s="61"/>
      <c r="O9234" s="61"/>
      <c r="P9234" s="61"/>
      <c r="Q9234" s="61"/>
      <c r="R9234" s="61"/>
      <c r="S9234" s="61"/>
      <c r="T9234" s="61"/>
      <c r="U9234" s="61"/>
      <c r="V9234" s="61"/>
      <c r="W9234" s="61"/>
      <c r="X9234" s="61"/>
      <c r="Y9234" s="61"/>
      <c r="Z9234" s="61"/>
      <c r="AA9234" s="61"/>
      <c r="AB9234" s="61"/>
      <c r="AC9234" s="61"/>
      <c r="AD9234" s="61"/>
      <c r="AE9234" s="61"/>
      <c r="AF9234" s="61"/>
      <c r="AG9234" s="61"/>
      <c r="AH9234" s="61"/>
      <c r="AI9234" s="61"/>
      <c r="AJ9234" s="61"/>
      <c r="AK9234" s="61"/>
      <c r="AL9234" s="61"/>
      <c r="AM9234" s="61"/>
      <c r="AN9234" s="61"/>
      <c r="AO9234" s="61"/>
      <c r="AP9234" s="62"/>
      <c r="AQ9234" s="61"/>
      <c r="AR9234" s="61"/>
      <c r="AS9234" s="61"/>
      <c r="AT9234" s="61"/>
      <c r="AU9234" s="61"/>
      <c r="AV9234" s="61"/>
      <c r="AW9234" s="60"/>
    </row>
    <row r="9235" s="59" customFormat="1" customHeight="1" spans="1:49">
      <c r="A9235" s="60"/>
      <c r="B9235" s="60"/>
      <c r="C9235" s="60"/>
      <c r="D9235" s="60"/>
      <c r="H9235" s="61"/>
      <c r="I9235" s="61"/>
      <c r="J9235" s="61"/>
      <c r="K9235" s="61"/>
      <c r="L9235" s="61"/>
      <c r="M9235" s="61"/>
      <c r="N9235" s="61"/>
      <c r="O9235" s="61"/>
      <c r="P9235" s="61"/>
      <c r="Q9235" s="61"/>
      <c r="R9235" s="61"/>
      <c r="S9235" s="61"/>
      <c r="T9235" s="61"/>
      <c r="U9235" s="61"/>
      <c r="V9235" s="61"/>
      <c r="W9235" s="61"/>
      <c r="X9235" s="61"/>
      <c r="Y9235" s="61"/>
      <c r="Z9235" s="61"/>
      <c r="AA9235" s="61"/>
      <c r="AB9235" s="61"/>
      <c r="AC9235" s="61"/>
      <c r="AD9235" s="61"/>
      <c r="AE9235" s="61"/>
      <c r="AF9235" s="61"/>
      <c r="AG9235" s="61"/>
      <c r="AH9235" s="61"/>
      <c r="AI9235" s="61"/>
      <c r="AJ9235" s="61"/>
      <c r="AK9235" s="61"/>
      <c r="AL9235" s="61"/>
      <c r="AM9235" s="61"/>
      <c r="AN9235" s="61"/>
      <c r="AO9235" s="61"/>
      <c r="AP9235" s="62"/>
      <c r="AQ9235" s="61"/>
      <c r="AR9235" s="61"/>
      <c r="AS9235" s="61"/>
      <c r="AT9235" s="61"/>
      <c r="AU9235" s="61"/>
      <c r="AV9235" s="61"/>
      <c r="AW9235" s="60"/>
    </row>
    <row r="9236" s="59" customFormat="1" customHeight="1" spans="1:49">
      <c r="A9236" s="60"/>
      <c r="B9236" s="60"/>
      <c r="C9236" s="60"/>
      <c r="D9236" s="60"/>
      <c r="H9236" s="61"/>
      <c r="I9236" s="61"/>
      <c r="J9236" s="61"/>
      <c r="K9236" s="61"/>
      <c r="L9236" s="61"/>
      <c r="M9236" s="61"/>
      <c r="N9236" s="61"/>
      <c r="O9236" s="61"/>
      <c r="P9236" s="61"/>
      <c r="Q9236" s="61"/>
      <c r="R9236" s="61"/>
      <c r="S9236" s="61"/>
      <c r="T9236" s="61"/>
      <c r="U9236" s="61"/>
      <c r="V9236" s="61"/>
      <c r="W9236" s="61"/>
      <c r="X9236" s="61"/>
      <c r="Y9236" s="61"/>
      <c r="Z9236" s="61"/>
      <c r="AA9236" s="61"/>
      <c r="AB9236" s="61"/>
      <c r="AC9236" s="61"/>
      <c r="AD9236" s="61"/>
      <c r="AE9236" s="61"/>
      <c r="AF9236" s="61"/>
      <c r="AG9236" s="61"/>
      <c r="AH9236" s="61"/>
      <c r="AI9236" s="61"/>
      <c r="AJ9236" s="61"/>
      <c r="AK9236" s="61"/>
      <c r="AL9236" s="61"/>
      <c r="AM9236" s="61"/>
      <c r="AN9236" s="61"/>
      <c r="AO9236" s="61"/>
      <c r="AP9236" s="62"/>
      <c r="AQ9236" s="61"/>
      <c r="AR9236" s="61"/>
      <c r="AS9236" s="61"/>
      <c r="AT9236" s="61"/>
      <c r="AU9236" s="61"/>
      <c r="AV9236" s="61"/>
      <c r="AW9236" s="60"/>
    </row>
    <row r="9237" s="59" customFormat="1" customHeight="1" spans="1:49">
      <c r="A9237" s="60"/>
      <c r="B9237" s="60"/>
      <c r="C9237" s="60"/>
      <c r="D9237" s="60"/>
      <c r="H9237" s="61"/>
      <c r="I9237" s="61"/>
      <c r="J9237" s="61"/>
      <c r="K9237" s="61"/>
      <c r="L9237" s="61"/>
      <c r="M9237" s="61"/>
      <c r="N9237" s="61"/>
      <c r="O9237" s="61"/>
      <c r="P9237" s="61"/>
      <c r="Q9237" s="61"/>
      <c r="R9237" s="61"/>
      <c r="S9237" s="61"/>
      <c r="T9237" s="61"/>
      <c r="U9237" s="61"/>
      <c r="V9237" s="61"/>
      <c r="W9237" s="61"/>
      <c r="X9237" s="61"/>
      <c r="Y9237" s="61"/>
      <c r="Z9237" s="61"/>
      <c r="AA9237" s="61"/>
      <c r="AB9237" s="61"/>
      <c r="AC9237" s="61"/>
      <c r="AD9237" s="61"/>
      <c r="AE9237" s="61"/>
      <c r="AF9237" s="61"/>
      <c r="AG9237" s="61"/>
      <c r="AH9237" s="61"/>
      <c r="AI9237" s="61"/>
      <c r="AJ9237" s="61"/>
      <c r="AK9237" s="61"/>
      <c r="AL9237" s="61"/>
      <c r="AM9237" s="61"/>
      <c r="AN9237" s="61"/>
      <c r="AO9237" s="61"/>
      <c r="AP9237" s="62"/>
      <c r="AQ9237" s="61"/>
      <c r="AR9237" s="61"/>
      <c r="AS9237" s="61"/>
      <c r="AT9237" s="61"/>
      <c r="AU9237" s="61"/>
      <c r="AV9237" s="61"/>
      <c r="AW9237" s="60"/>
    </row>
    <row r="9238" s="59" customFormat="1" customHeight="1" spans="1:49">
      <c r="A9238" s="60"/>
      <c r="B9238" s="60"/>
      <c r="C9238" s="60"/>
      <c r="D9238" s="60"/>
      <c r="H9238" s="61"/>
      <c r="I9238" s="61"/>
      <c r="J9238" s="61"/>
      <c r="K9238" s="61"/>
      <c r="L9238" s="61"/>
      <c r="M9238" s="61"/>
      <c r="N9238" s="61"/>
      <c r="O9238" s="61"/>
      <c r="P9238" s="61"/>
      <c r="Q9238" s="61"/>
      <c r="R9238" s="61"/>
      <c r="S9238" s="61"/>
      <c r="T9238" s="61"/>
      <c r="U9238" s="61"/>
      <c r="V9238" s="61"/>
      <c r="W9238" s="61"/>
      <c r="X9238" s="61"/>
      <c r="Y9238" s="61"/>
      <c r="Z9238" s="61"/>
      <c r="AA9238" s="61"/>
      <c r="AB9238" s="61"/>
      <c r="AC9238" s="61"/>
      <c r="AD9238" s="61"/>
      <c r="AE9238" s="61"/>
      <c r="AF9238" s="61"/>
      <c r="AG9238" s="61"/>
      <c r="AH9238" s="61"/>
      <c r="AI9238" s="61"/>
      <c r="AJ9238" s="61"/>
      <c r="AK9238" s="61"/>
      <c r="AL9238" s="61"/>
      <c r="AM9238" s="61"/>
      <c r="AN9238" s="61"/>
      <c r="AO9238" s="61"/>
      <c r="AP9238" s="62"/>
      <c r="AQ9238" s="61"/>
      <c r="AR9238" s="61"/>
      <c r="AS9238" s="61"/>
      <c r="AT9238" s="61"/>
      <c r="AU9238" s="61"/>
      <c r="AV9238" s="61"/>
      <c r="AW9238" s="60"/>
    </row>
    <row r="9239" s="59" customFormat="1" customHeight="1" spans="1:49">
      <c r="A9239" s="60"/>
      <c r="B9239" s="60"/>
      <c r="C9239" s="60"/>
      <c r="D9239" s="60"/>
      <c r="H9239" s="61"/>
      <c r="I9239" s="61"/>
      <c r="J9239" s="61"/>
      <c r="K9239" s="61"/>
      <c r="L9239" s="61"/>
      <c r="M9239" s="61"/>
      <c r="N9239" s="61"/>
      <c r="O9239" s="61"/>
      <c r="P9239" s="61"/>
      <c r="Q9239" s="61"/>
      <c r="R9239" s="61"/>
      <c r="S9239" s="61"/>
      <c r="T9239" s="61"/>
      <c r="U9239" s="61"/>
      <c r="V9239" s="61"/>
      <c r="W9239" s="61"/>
      <c r="X9239" s="61"/>
      <c r="Y9239" s="61"/>
      <c r="Z9239" s="61"/>
      <c r="AA9239" s="61"/>
      <c r="AB9239" s="61"/>
      <c r="AC9239" s="61"/>
      <c r="AD9239" s="61"/>
      <c r="AE9239" s="61"/>
      <c r="AF9239" s="61"/>
      <c r="AG9239" s="61"/>
      <c r="AH9239" s="61"/>
      <c r="AI9239" s="61"/>
      <c r="AJ9239" s="61"/>
      <c r="AK9239" s="61"/>
      <c r="AL9239" s="61"/>
      <c r="AM9239" s="61"/>
      <c r="AN9239" s="61"/>
      <c r="AO9239" s="61"/>
      <c r="AP9239" s="62"/>
      <c r="AQ9239" s="61"/>
      <c r="AR9239" s="61"/>
      <c r="AS9239" s="61"/>
      <c r="AT9239" s="61"/>
      <c r="AU9239" s="61"/>
      <c r="AV9239" s="61"/>
      <c r="AW9239" s="60"/>
    </row>
    <row r="9240" s="59" customFormat="1" customHeight="1" spans="1:49">
      <c r="A9240" s="60"/>
      <c r="B9240" s="60"/>
      <c r="C9240" s="60"/>
      <c r="D9240" s="60"/>
      <c r="H9240" s="61"/>
      <c r="I9240" s="61"/>
      <c r="J9240" s="61"/>
      <c r="K9240" s="61"/>
      <c r="L9240" s="61"/>
      <c r="M9240" s="61"/>
      <c r="N9240" s="61"/>
      <c r="O9240" s="61"/>
      <c r="P9240" s="61"/>
      <c r="Q9240" s="61"/>
      <c r="R9240" s="61"/>
      <c r="S9240" s="61"/>
      <c r="T9240" s="61"/>
      <c r="U9240" s="61"/>
      <c r="V9240" s="61"/>
      <c r="W9240" s="61"/>
      <c r="X9240" s="61"/>
      <c r="Y9240" s="61"/>
      <c r="Z9240" s="61"/>
      <c r="AA9240" s="61"/>
      <c r="AB9240" s="61"/>
      <c r="AC9240" s="61"/>
      <c r="AD9240" s="61"/>
      <c r="AE9240" s="61"/>
      <c r="AF9240" s="61"/>
      <c r="AG9240" s="61"/>
      <c r="AH9240" s="61"/>
      <c r="AI9240" s="61"/>
      <c r="AJ9240" s="61"/>
      <c r="AK9240" s="61"/>
      <c r="AL9240" s="61"/>
      <c r="AM9240" s="61"/>
      <c r="AN9240" s="61"/>
      <c r="AO9240" s="61"/>
      <c r="AP9240" s="62"/>
      <c r="AQ9240" s="61"/>
      <c r="AR9240" s="61"/>
      <c r="AS9240" s="61"/>
      <c r="AT9240" s="61"/>
      <c r="AU9240" s="61"/>
      <c r="AV9240" s="61"/>
      <c r="AW9240" s="60"/>
    </row>
    <row r="9241" s="59" customFormat="1" customHeight="1" spans="1:49">
      <c r="A9241" s="60"/>
      <c r="B9241" s="60"/>
      <c r="C9241" s="60"/>
      <c r="D9241" s="60"/>
      <c r="H9241" s="61"/>
      <c r="I9241" s="61"/>
      <c r="J9241" s="61"/>
      <c r="K9241" s="61"/>
      <c r="L9241" s="61"/>
      <c r="M9241" s="61"/>
      <c r="N9241" s="61"/>
      <c r="O9241" s="61"/>
      <c r="P9241" s="61"/>
      <c r="Q9241" s="61"/>
      <c r="R9241" s="61"/>
      <c r="S9241" s="61"/>
      <c r="T9241" s="61"/>
      <c r="U9241" s="61"/>
      <c r="V9241" s="61"/>
      <c r="W9241" s="61"/>
      <c r="X9241" s="61"/>
      <c r="Y9241" s="61"/>
      <c r="Z9241" s="61"/>
      <c r="AA9241" s="61"/>
      <c r="AB9241" s="61"/>
      <c r="AC9241" s="61"/>
      <c r="AD9241" s="61"/>
      <c r="AE9241" s="61"/>
      <c r="AF9241" s="61"/>
      <c r="AG9241" s="61"/>
      <c r="AH9241" s="61"/>
      <c r="AI9241" s="61"/>
      <c r="AJ9241" s="61"/>
      <c r="AK9241" s="61"/>
      <c r="AL9241" s="61"/>
      <c r="AM9241" s="61"/>
      <c r="AN9241" s="61"/>
      <c r="AO9241" s="61"/>
      <c r="AP9241" s="62"/>
      <c r="AQ9241" s="61"/>
      <c r="AR9241" s="61"/>
      <c r="AS9241" s="61"/>
      <c r="AT9241" s="61"/>
      <c r="AU9241" s="61"/>
      <c r="AV9241" s="61"/>
      <c r="AW9241" s="60"/>
    </row>
    <row r="9242" s="59" customFormat="1" customHeight="1" spans="1:49">
      <c r="A9242" s="60"/>
      <c r="B9242" s="60"/>
      <c r="C9242" s="60"/>
      <c r="D9242" s="60"/>
      <c r="H9242" s="61"/>
      <c r="I9242" s="61"/>
      <c r="J9242" s="61"/>
      <c r="K9242" s="61"/>
      <c r="L9242" s="61"/>
      <c r="M9242" s="61"/>
      <c r="N9242" s="61"/>
      <c r="O9242" s="61"/>
      <c r="P9242" s="61"/>
      <c r="Q9242" s="61"/>
      <c r="R9242" s="61"/>
      <c r="S9242" s="61"/>
      <c r="T9242" s="61"/>
      <c r="U9242" s="61"/>
      <c r="V9242" s="61"/>
      <c r="W9242" s="61"/>
      <c r="X9242" s="61"/>
      <c r="Y9242" s="61"/>
      <c r="Z9242" s="61"/>
      <c r="AA9242" s="61"/>
      <c r="AB9242" s="61"/>
      <c r="AC9242" s="61"/>
      <c r="AD9242" s="61"/>
      <c r="AE9242" s="61"/>
      <c r="AF9242" s="61"/>
      <c r="AG9242" s="61"/>
      <c r="AH9242" s="61"/>
      <c r="AI9242" s="61"/>
      <c r="AJ9242" s="61"/>
      <c r="AK9242" s="61"/>
      <c r="AL9242" s="61"/>
      <c r="AM9242" s="61"/>
      <c r="AN9242" s="61"/>
      <c r="AO9242" s="61"/>
      <c r="AP9242" s="62"/>
      <c r="AQ9242" s="61"/>
      <c r="AR9242" s="61"/>
      <c r="AS9242" s="61"/>
      <c r="AT9242" s="61"/>
      <c r="AU9242" s="61"/>
      <c r="AV9242" s="61"/>
      <c r="AW9242" s="60"/>
    </row>
    <row r="9243" s="59" customFormat="1" customHeight="1" spans="1:49">
      <c r="A9243" s="60"/>
      <c r="B9243" s="60"/>
      <c r="C9243" s="60"/>
      <c r="D9243" s="60"/>
      <c r="H9243" s="61"/>
      <c r="I9243" s="61"/>
      <c r="J9243" s="61"/>
      <c r="K9243" s="61"/>
      <c r="L9243" s="61"/>
      <c r="M9243" s="61"/>
      <c r="N9243" s="61"/>
      <c r="O9243" s="61"/>
      <c r="P9243" s="61"/>
      <c r="Q9243" s="61"/>
      <c r="R9243" s="61"/>
      <c r="S9243" s="61"/>
      <c r="T9243" s="61"/>
      <c r="U9243" s="61"/>
      <c r="V9243" s="61"/>
      <c r="W9243" s="61"/>
      <c r="X9243" s="61"/>
      <c r="Y9243" s="61"/>
      <c r="Z9243" s="61"/>
      <c r="AA9243" s="61"/>
      <c r="AB9243" s="61"/>
      <c r="AC9243" s="61"/>
      <c r="AD9243" s="61"/>
      <c r="AE9243" s="61"/>
      <c r="AF9243" s="61"/>
      <c r="AG9243" s="61"/>
      <c r="AH9243" s="61"/>
      <c r="AI9243" s="61"/>
      <c r="AJ9243" s="61"/>
      <c r="AK9243" s="61"/>
      <c r="AL9243" s="61"/>
      <c r="AM9243" s="61"/>
      <c r="AN9243" s="61"/>
      <c r="AO9243" s="61"/>
      <c r="AP9243" s="62"/>
      <c r="AQ9243" s="61"/>
      <c r="AR9243" s="61"/>
      <c r="AS9243" s="61"/>
      <c r="AT9243" s="61"/>
      <c r="AU9243" s="61"/>
      <c r="AV9243" s="61"/>
      <c r="AW9243" s="60"/>
    </row>
    <row r="9244" s="59" customFormat="1" customHeight="1" spans="1:49">
      <c r="A9244" s="60"/>
      <c r="B9244" s="60"/>
      <c r="C9244" s="60"/>
      <c r="D9244" s="60"/>
      <c r="H9244" s="61"/>
      <c r="I9244" s="61"/>
      <c r="J9244" s="61"/>
      <c r="K9244" s="61"/>
      <c r="L9244" s="61"/>
      <c r="M9244" s="61"/>
      <c r="N9244" s="61"/>
      <c r="O9244" s="61"/>
      <c r="P9244" s="61"/>
      <c r="Q9244" s="61"/>
      <c r="R9244" s="61"/>
      <c r="S9244" s="61"/>
      <c r="T9244" s="61"/>
      <c r="U9244" s="61"/>
      <c r="V9244" s="61"/>
      <c r="W9244" s="61"/>
      <c r="X9244" s="61"/>
      <c r="Y9244" s="61"/>
      <c r="Z9244" s="61"/>
      <c r="AA9244" s="61"/>
      <c r="AB9244" s="61"/>
      <c r="AC9244" s="61"/>
      <c r="AD9244" s="61"/>
      <c r="AE9244" s="61"/>
      <c r="AF9244" s="61"/>
      <c r="AG9244" s="61"/>
      <c r="AH9244" s="61"/>
      <c r="AI9244" s="61"/>
      <c r="AJ9244" s="61"/>
      <c r="AK9244" s="61"/>
      <c r="AL9244" s="61"/>
      <c r="AM9244" s="61"/>
      <c r="AN9244" s="61"/>
      <c r="AO9244" s="61"/>
      <c r="AP9244" s="62"/>
      <c r="AQ9244" s="61"/>
      <c r="AR9244" s="61"/>
      <c r="AS9244" s="61"/>
      <c r="AT9244" s="61"/>
      <c r="AU9244" s="61"/>
      <c r="AV9244" s="61"/>
      <c r="AW9244" s="60"/>
    </row>
    <row r="9245" s="59" customFormat="1" customHeight="1" spans="1:49">
      <c r="A9245" s="60"/>
      <c r="B9245" s="60"/>
      <c r="C9245" s="60"/>
      <c r="D9245" s="60"/>
      <c r="H9245" s="61"/>
      <c r="I9245" s="61"/>
      <c r="J9245" s="61"/>
      <c r="K9245" s="61"/>
      <c r="L9245" s="61"/>
      <c r="M9245" s="61"/>
      <c r="N9245" s="61"/>
      <c r="O9245" s="61"/>
      <c r="P9245" s="61"/>
      <c r="Q9245" s="61"/>
      <c r="R9245" s="61"/>
      <c r="S9245" s="61"/>
      <c r="T9245" s="61"/>
      <c r="U9245" s="61"/>
      <c r="V9245" s="61"/>
      <c r="W9245" s="61"/>
      <c r="X9245" s="61"/>
      <c r="Y9245" s="61"/>
      <c r="Z9245" s="61"/>
      <c r="AA9245" s="61"/>
      <c r="AB9245" s="61"/>
      <c r="AC9245" s="61"/>
      <c r="AD9245" s="61"/>
      <c r="AE9245" s="61"/>
      <c r="AF9245" s="61"/>
      <c r="AG9245" s="61"/>
      <c r="AH9245" s="61"/>
      <c r="AI9245" s="61"/>
      <c r="AJ9245" s="61"/>
      <c r="AK9245" s="61"/>
      <c r="AL9245" s="61"/>
      <c r="AM9245" s="61"/>
      <c r="AN9245" s="61"/>
      <c r="AO9245" s="61"/>
      <c r="AP9245" s="62"/>
      <c r="AQ9245" s="61"/>
      <c r="AR9245" s="61"/>
      <c r="AS9245" s="61"/>
      <c r="AT9245" s="61"/>
      <c r="AU9245" s="61"/>
      <c r="AV9245" s="61"/>
      <c r="AW9245" s="60"/>
    </row>
    <row r="9246" s="59" customFormat="1" customHeight="1" spans="1:49">
      <c r="A9246" s="60"/>
      <c r="B9246" s="60"/>
      <c r="C9246" s="60"/>
      <c r="D9246" s="60"/>
      <c r="H9246" s="61"/>
      <c r="I9246" s="61"/>
      <c r="J9246" s="61"/>
      <c r="K9246" s="61"/>
      <c r="L9246" s="61"/>
      <c r="M9246" s="61"/>
      <c r="N9246" s="61"/>
      <c r="O9246" s="61"/>
      <c r="P9246" s="61"/>
      <c r="Q9246" s="61"/>
      <c r="R9246" s="61"/>
      <c r="S9246" s="61"/>
      <c r="T9246" s="61"/>
      <c r="U9246" s="61"/>
      <c r="V9246" s="61"/>
      <c r="W9246" s="61"/>
      <c r="X9246" s="61"/>
      <c r="Y9246" s="61"/>
      <c r="Z9246" s="61"/>
      <c r="AA9246" s="61"/>
      <c r="AB9246" s="61"/>
      <c r="AC9246" s="61"/>
      <c r="AD9246" s="61"/>
      <c r="AE9246" s="61"/>
      <c r="AF9246" s="61"/>
      <c r="AG9246" s="61"/>
      <c r="AH9246" s="61"/>
      <c r="AI9246" s="61"/>
      <c r="AJ9246" s="61"/>
      <c r="AK9246" s="61"/>
      <c r="AL9246" s="61"/>
      <c r="AM9246" s="61"/>
      <c r="AN9246" s="61"/>
      <c r="AO9246" s="61"/>
      <c r="AP9246" s="62"/>
      <c r="AQ9246" s="61"/>
      <c r="AR9246" s="61"/>
      <c r="AS9246" s="61"/>
      <c r="AT9246" s="61"/>
      <c r="AU9246" s="61"/>
      <c r="AV9246" s="61"/>
      <c r="AW9246" s="60"/>
    </row>
    <row r="9247" s="59" customFormat="1" customHeight="1" spans="1:49">
      <c r="A9247" s="60"/>
      <c r="B9247" s="60"/>
      <c r="C9247" s="60"/>
      <c r="D9247" s="60"/>
      <c r="H9247" s="61"/>
      <c r="I9247" s="61"/>
      <c r="J9247" s="61"/>
      <c r="K9247" s="61"/>
      <c r="L9247" s="61"/>
      <c r="M9247" s="61"/>
      <c r="N9247" s="61"/>
      <c r="O9247" s="61"/>
      <c r="P9247" s="61"/>
      <c r="Q9247" s="61"/>
      <c r="R9247" s="61"/>
      <c r="S9247" s="61"/>
      <c r="T9247" s="61"/>
      <c r="U9247" s="61"/>
      <c r="V9247" s="61"/>
      <c r="W9247" s="61"/>
      <c r="X9247" s="61"/>
      <c r="Y9247" s="61"/>
      <c r="Z9247" s="61"/>
      <c r="AA9247" s="61"/>
      <c r="AB9247" s="61"/>
      <c r="AC9247" s="61"/>
      <c r="AD9247" s="61"/>
      <c r="AE9247" s="61"/>
      <c r="AF9247" s="61"/>
      <c r="AG9247" s="61"/>
      <c r="AH9247" s="61"/>
      <c r="AI9247" s="61"/>
      <c r="AJ9247" s="61"/>
      <c r="AK9247" s="61"/>
      <c r="AL9247" s="61"/>
      <c r="AM9247" s="61"/>
      <c r="AN9247" s="61"/>
      <c r="AO9247" s="61"/>
      <c r="AP9247" s="62"/>
      <c r="AQ9247" s="61"/>
      <c r="AR9247" s="61"/>
      <c r="AS9247" s="61"/>
      <c r="AT9247" s="61"/>
      <c r="AU9247" s="61"/>
      <c r="AV9247" s="61"/>
      <c r="AW9247" s="60"/>
    </row>
    <row r="9248" s="59" customFormat="1" customHeight="1" spans="1:49">
      <c r="A9248" s="60"/>
      <c r="B9248" s="60"/>
      <c r="C9248" s="60"/>
      <c r="D9248" s="60"/>
      <c r="H9248" s="61"/>
      <c r="I9248" s="61"/>
      <c r="J9248" s="61"/>
      <c r="K9248" s="61"/>
      <c r="L9248" s="61"/>
      <c r="M9248" s="61"/>
      <c r="N9248" s="61"/>
      <c r="O9248" s="61"/>
      <c r="P9248" s="61"/>
      <c r="Q9248" s="61"/>
      <c r="R9248" s="61"/>
      <c r="S9248" s="61"/>
      <c r="T9248" s="61"/>
      <c r="U9248" s="61"/>
      <c r="V9248" s="61"/>
      <c r="W9248" s="61"/>
      <c r="X9248" s="61"/>
      <c r="Y9248" s="61"/>
      <c r="Z9248" s="61"/>
      <c r="AA9248" s="61"/>
      <c r="AB9248" s="61"/>
      <c r="AC9248" s="61"/>
      <c r="AD9248" s="61"/>
      <c r="AE9248" s="61"/>
      <c r="AF9248" s="61"/>
      <c r="AG9248" s="61"/>
      <c r="AH9248" s="61"/>
      <c r="AI9248" s="61"/>
      <c r="AJ9248" s="61"/>
      <c r="AK9248" s="61"/>
      <c r="AL9248" s="61"/>
      <c r="AM9248" s="61"/>
      <c r="AN9248" s="61"/>
      <c r="AO9248" s="61"/>
      <c r="AP9248" s="62"/>
      <c r="AQ9248" s="61"/>
      <c r="AR9248" s="61"/>
      <c r="AS9248" s="61"/>
      <c r="AT9248" s="61"/>
      <c r="AU9248" s="61"/>
      <c r="AV9248" s="61"/>
      <c r="AW9248" s="60"/>
    </row>
    <row r="9249" s="59" customFormat="1" customHeight="1" spans="1:49">
      <c r="A9249" s="60"/>
      <c r="B9249" s="60"/>
      <c r="C9249" s="60"/>
      <c r="D9249" s="60"/>
      <c r="H9249" s="61"/>
      <c r="I9249" s="61"/>
      <c r="J9249" s="61"/>
      <c r="K9249" s="61"/>
      <c r="L9249" s="61"/>
      <c r="M9249" s="61"/>
      <c r="N9249" s="61"/>
      <c r="O9249" s="61"/>
      <c r="P9249" s="61"/>
      <c r="Q9249" s="61"/>
      <c r="R9249" s="61"/>
      <c r="S9249" s="61"/>
      <c r="T9249" s="61"/>
      <c r="U9249" s="61"/>
      <c r="V9249" s="61"/>
      <c r="W9249" s="61"/>
      <c r="X9249" s="61"/>
      <c r="Y9249" s="61"/>
      <c r="Z9249" s="61"/>
      <c r="AA9249" s="61"/>
      <c r="AB9249" s="61"/>
      <c r="AC9249" s="61"/>
      <c r="AD9249" s="61"/>
      <c r="AE9249" s="61"/>
      <c r="AF9249" s="61"/>
      <c r="AG9249" s="61"/>
      <c r="AH9249" s="61"/>
      <c r="AI9249" s="61"/>
      <c r="AJ9249" s="61"/>
      <c r="AK9249" s="61"/>
      <c r="AL9249" s="61"/>
      <c r="AM9249" s="61"/>
      <c r="AN9249" s="61"/>
      <c r="AO9249" s="61"/>
      <c r="AP9249" s="62"/>
      <c r="AQ9249" s="61"/>
      <c r="AR9249" s="61"/>
      <c r="AS9249" s="61"/>
      <c r="AT9249" s="61"/>
      <c r="AU9249" s="61"/>
      <c r="AV9249" s="61"/>
      <c r="AW9249" s="60"/>
    </row>
    <row r="9250" s="59" customFormat="1" customHeight="1" spans="1:49">
      <c r="A9250" s="60"/>
      <c r="B9250" s="60"/>
      <c r="C9250" s="60"/>
      <c r="D9250" s="60"/>
      <c r="H9250" s="61"/>
      <c r="I9250" s="61"/>
      <c r="J9250" s="61"/>
      <c r="K9250" s="61"/>
      <c r="L9250" s="61"/>
      <c r="M9250" s="61"/>
      <c r="N9250" s="61"/>
      <c r="O9250" s="61"/>
      <c r="P9250" s="61"/>
      <c r="Q9250" s="61"/>
      <c r="R9250" s="61"/>
      <c r="S9250" s="61"/>
      <c r="T9250" s="61"/>
      <c r="U9250" s="61"/>
      <c r="V9250" s="61"/>
      <c r="W9250" s="61"/>
      <c r="X9250" s="61"/>
      <c r="Y9250" s="61"/>
      <c r="Z9250" s="61"/>
      <c r="AA9250" s="61"/>
      <c r="AB9250" s="61"/>
      <c r="AC9250" s="61"/>
      <c r="AD9250" s="61"/>
      <c r="AE9250" s="61"/>
      <c r="AF9250" s="61"/>
      <c r="AG9250" s="61"/>
      <c r="AH9250" s="61"/>
      <c r="AI9250" s="61"/>
      <c r="AJ9250" s="61"/>
      <c r="AK9250" s="61"/>
      <c r="AL9250" s="61"/>
      <c r="AM9250" s="61"/>
      <c r="AN9250" s="61"/>
      <c r="AO9250" s="61"/>
      <c r="AP9250" s="62"/>
      <c r="AQ9250" s="61"/>
      <c r="AR9250" s="61"/>
      <c r="AS9250" s="61"/>
      <c r="AT9250" s="61"/>
      <c r="AU9250" s="61"/>
      <c r="AV9250" s="61"/>
      <c r="AW9250" s="60"/>
    </row>
    <row r="9251" s="59" customFormat="1" customHeight="1" spans="1:49">
      <c r="A9251" s="60"/>
      <c r="B9251" s="60"/>
      <c r="C9251" s="60"/>
      <c r="D9251" s="60"/>
      <c r="H9251" s="61"/>
      <c r="I9251" s="61"/>
      <c r="J9251" s="61"/>
      <c r="K9251" s="61"/>
      <c r="L9251" s="61"/>
      <c r="M9251" s="61"/>
      <c r="N9251" s="61"/>
      <c r="O9251" s="61"/>
      <c r="P9251" s="61"/>
      <c r="Q9251" s="61"/>
      <c r="R9251" s="61"/>
      <c r="S9251" s="61"/>
      <c r="T9251" s="61"/>
      <c r="U9251" s="61"/>
      <c r="V9251" s="61"/>
      <c r="W9251" s="61"/>
      <c r="X9251" s="61"/>
      <c r="Y9251" s="61"/>
      <c r="Z9251" s="61"/>
      <c r="AA9251" s="61"/>
      <c r="AB9251" s="61"/>
      <c r="AC9251" s="61"/>
      <c r="AD9251" s="61"/>
      <c r="AE9251" s="61"/>
      <c r="AF9251" s="61"/>
      <c r="AG9251" s="61"/>
      <c r="AH9251" s="61"/>
      <c r="AI9251" s="61"/>
      <c r="AJ9251" s="61"/>
      <c r="AK9251" s="61"/>
      <c r="AL9251" s="61"/>
      <c r="AM9251" s="61"/>
      <c r="AN9251" s="61"/>
      <c r="AO9251" s="61"/>
      <c r="AP9251" s="62"/>
      <c r="AQ9251" s="61"/>
      <c r="AR9251" s="61"/>
      <c r="AS9251" s="61"/>
      <c r="AT9251" s="61"/>
      <c r="AU9251" s="61"/>
      <c r="AV9251" s="61"/>
      <c r="AW9251" s="60"/>
    </row>
    <row r="9252" s="59" customFormat="1" customHeight="1" spans="1:49">
      <c r="A9252" s="60"/>
      <c r="B9252" s="60"/>
      <c r="C9252" s="60"/>
      <c r="D9252" s="60"/>
      <c r="H9252" s="61"/>
      <c r="I9252" s="61"/>
      <c r="J9252" s="61"/>
      <c r="K9252" s="61"/>
      <c r="L9252" s="61"/>
      <c r="M9252" s="61"/>
      <c r="N9252" s="61"/>
      <c r="O9252" s="61"/>
      <c r="P9252" s="61"/>
      <c r="Q9252" s="61"/>
      <c r="R9252" s="61"/>
      <c r="S9252" s="61"/>
      <c r="T9252" s="61"/>
      <c r="U9252" s="61"/>
      <c r="V9252" s="61"/>
      <c r="W9252" s="61"/>
      <c r="X9252" s="61"/>
      <c r="Y9252" s="61"/>
      <c r="Z9252" s="61"/>
      <c r="AA9252" s="61"/>
      <c r="AB9252" s="61"/>
      <c r="AC9252" s="61"/>
      <c r="AD9252" s="61"/>
      <c r="AE9252" s="61"/>
      <c r="AF9252" s="61"/>
      <c r="AG9252" s="61"/>
      <c r="AH9252" s="61"/>
      <c r="AI9252" s="61"/>
      <c r="AJ9252" s="61"/>
      <c r="AK9252" s="61"/>
      <c r="AL9252" s="61"/>
      <c r="AM9252" s="61"/>
      <c r="AN9252" s="61"/>
      <c r="AO9252" s="61"/>
      <c r="AP9252" s="62"/>
      <c r="AQ9252" s="61"/>
      <c r="AR9252" s="61"/>
      <c r="AS9252" s="61"/>
      <c r="AT9252" s="61"/>
      <c r="AU9252" s="61"/>
      <c r="AV9252" s="61"/>
      <c r="AW9252" s="60"/>
    </row>
    <row r="9253" s="59" customFormat="1" customHeight="1" spans="1:49">
      <c r="A9253" s="60"/>
      <c r="B9253" s="60"/>
      <c r="C9253" s="60"/>
      <c r="D9253" s="60"/>
      <c r="H9253" s="61"/>
      <c r="I9253" s="61"/>
      <c r="J9253" s="61"/>
      <c r="K9253" s="61"/>
      <c r="L9253" s="61"/>
      <c r="M9253" s="61"/>
      <c r="N9253" s="61"/>
      <c r="O9253" s="61"/>
      <c r="P9253" s="61"/>
      <c r="Q9253" s="61"/>
      <c r="R9253" s="61"/>
      <c r="S9253" s="61"/>
      <c r="T9253" s="61"/>
      <c r="U9253" s="61"/>
      <c r="V9253" s="61"/>
      <c r="W9253" s="61"/>
      <c r="X9253" s="61"/>
      <c r="Y9253" s="61"/>
      <c r="Z9253" s="61"/>
      <c r="AA9253" s="61"/>
      <c r="AB9253" s="61"/>
      <c r="AC9253" s="61"/>
      <c r="AD9253" s="61"/>
      <c r="AE9253" s="61"/>
      <c r="AF9253" s="61"/>
      <c r="AG9253" s="61"/>
      <c r="AH9253" s="61"/>
      <c r="AI9253" s="61"/>
      <c r="AJ9253" s="61"/>
      <c r="AK9253" s="61"/>
      <c r="AL9253" s="61"/>
      <c r="AM9253" s="61"/>
      <c r="AN9253" s="61"/>
      <c r="AO9253" s="61"/>
      <c r="AP9253" s="62"/>
      <c r="AQ9253" s="61"/>
      <c r="AR9253" s="61"/>
      <c r="AS9253" s="61"/>
      <c r="AT9253" s="61"/>
      <c r="AU9253" s="61"/>
      <c r="AV9253" s="61"/>
      <c r="AW9253" s="60"/>
    </row>
    <row r="9254" s="59" customFormat="1" customHeight="1" spans="1:49">
      <c r="A9254" s="60"/>
      <c r="B9254" s="60"/>
      <c r="C9254" s="60"/>
      <c r="D9254" s="60"/>
      <c r="H9254" s="61"/>
      <c r="I9254" s="61"/>
      <c r="J9254" s="61"/>
      <c r="K9254" s="61"/>
      <c r="L9254" s="61"/>
      <c r="M9254" s="61"/>
      <c r="N9254" s="61"/>
      <c r="O9254" s="61"/>
      <c r="P9254" s="61"/>
      <c r="Q9254" s="61"/>
      <c r="R9254" s="61"/>
      <c r="S9254" s="61"/>
      <c r="T9254" s="61"/>
      <c r="U9254" s="61"/>
      <c r="V9254" s="61"/>
      <c r="W9254" s="61"/>
      <c r="X9254" s="61"/>
      <c r="Y9254" s="61"/>
      <c r="Z9254" s="61"/>
      <c r="AA9254" s="61"/>
      <c r="AB9254" s="61"/>
      <c r="AC9254" s="61"/>
      <c r="AD9254" s="61"/>
      <c r="AE9254" s="61"/>
      <c r="AF9254" s="61"/>
      <c r="AG9254" s="61"/>
      <c r="AH9254" s="61"/>
      <c r="AI9254" s="61"/>
      <c r="AJ9254" s="61"/>
      <c r="AK9254" s="61"/>
      <c r="AL9254" s="61"/>
      <c r="AM9254" s="61"/>
      <c r="AN9254" s="61"/>
      <c r="AO9254" s="61"/>
      <c r="AP9254" s="62"/>
      <c r="AQ9254" s="61"/>
      <c r="AR9254" s="61"/>
      <c r="AS9254" s="61"/>
      <c r="AT9254" s="61"/>
      <c r="AU9254" s="61"/>
      <c r="AV9254" s="61"/>
      <c r="AW9254" s="60"/>
    </row>
    <row r="9255" s="59" customFormat="1" customHeight="1" spans="1:49">
      <c r="A9255" s="60"/>
      <c r="B9255" s="60"/>
      <c r="C9255" s="60"/>
      <c r="D9255" s="60"/>
      <c r="H9255" s="61"/>
      <c r="I9255" s="61"/>
      <c r="J9255" s="61"/>
      <c r="K9255" s="61"/>
      <c r="L9255" s="61"/>
      <c r="M9255" s="61"/>
      <c r="N9255" s="61"/>
      <c r="O9255" s="61"/>
      <c r="P9255" s="61"/>
      <c r="Q9255" s="61"/>
      <c r="R9255" s="61"/>
      <c r="S9255" s="61"/>
      <c r="T9255" s="61"/>
      <c r="U9255" s="61"/>
      <c r="V9255" s="61"/>
      <c r="W9255" s="61"/>
      <c r="X9255" s="61"/>
      <c r="Y9255" s="61"/>
      <c r="Z9255" s="61"/>
      <c r="AA9255" s="61"/>
      <c r="AB9255" s="61"/>
      <c r="AC9255" s="61"/>
      <c r="AD9255" s="61"/>
      <c r="AE9255" s="61"/>
      <c r="AF9255" s="61"/>
      <c r="AG9255" s="61"/>
      <c r="AH9255" s="61"/>
      <c r="AI9255" s="61"/>
      <c r="AJ9255" s="61"/>
      <c r="AK9255" s="61"/>
      <c r="AL9255" s="61"/>
      <c r="AM9255" s="61"/>
      <c r="AN9255" s="61"/>
      <c r="AO9255" s="61"/>
      <c r="AP9255" s="62"/>
      <c r="AQ9255" s="61"/>
      <c r="AR9255" s="61"/>
      <c r="AS9255" s="61"/>
      <c r="AT9255" s="61"/>
      <c r="AU9255" s="61"/>
      <c r="AV9255" s="61"/>
      <c r="AW9255" s="60"/>
    </row>
    <row r="9256" s="59" customFormat="1" customHeight="1" spans="1:49">
      <c r="A9256" s="60"/>
      <c r="B9256" s="60"/>
      <c r="C9256" s="60"/>
      <c r="D9256" s="60"/>
      <c r="H9256" s="61"/>
      <c r="I9256" s="61"/>
      <c r="J9256" s="61"/>
      <c r="K9256" s="61"/>
      <c r="L9256" s="61"/>
      <c r="M9256" s="61"/>
      <c r="N9256" s="61"/>
      <c r="O9256" s="61"/>
      <c r="P9256" s="61"/>
      <c r="Q9256" s="61"/>
      <c r="R9256" s="61"/>
      <c r="S9256" s="61"/>
      <c r="T9256" s="61"/>
      <c r="U9256" s="61"/>
      <c r="V9256" s="61"/>
      <c r="W9256" s="61"/>
      <c r="X9256" s="61"/>
      <c r="Y9256" s="61"/>
      <c r="Z9256" s="61"/>
      <c r="AA9256" s="61"/>
      <c r="AB9256" s="61"/>
      <c r="AC9256" s="61"/>
      <c r="AD9256" s="61"/>
      <c r="AE9256" s="61"/>
      <c r="AF9256" s="61"/>
      <c r="AG9256" s="61"/>
      <c r="AH9256" s="61"/>
      <c r="AI9256" s="61"/>
      <c r="AJ9256" s="61"/>
      <c r="AK9256" s="61"/>
      <c r="AL9256" s="61"/>
      <c r="AM9256" s="61"/>
      <c r="AN9256" s="61"/>
      <c r="AO9256" s="61"/>
      <c r="AP9256" s="62"/>
      <c r="AQ9256" s="61"/>
      <c r="AR9256" s="61"/>
      <c r="AS9256" s="61"/>
      <c r="AT9256" s="61"/>
      <c r="AU9256" s="61"/>
      <c r="AV9256" s="61"/>
      <c r="AW9256" s="60"/>
    </row>
    <row r="9257" s="59" customFormat="1" customHeight="1" spans="1:49">
      <c r="A9257" s="60"/>
      <c r="B9257" s="60"/>
      <c r="C9257" s="60"/>
      <c r="D9257" s="60"/>
      <c r="H9257" s="61"/>
      <c r="I9257" s="61"/>
      <c r="J9257" s="61"/>
      <c r="K9257" s="61"/>
      <c r="L9257" s="61"/>
      <c r="M9257" s="61"/>
      <c r="N9257" s="61"/>
      <c r="O9257" s="61"/>
      <c r="P9257" s="61"/>
      <c r="Q9257" s="61"/>
      <c r="R9257" s="61"/>
      <c r="S9257" s="61"/>
      <c r="T9257" s="61"/>
      <c r="U9257" s="61"/>
      <c r="V9257" s="61"/>
      <c r="W9257" s="61"/>
      <c r="X9257" s="61"/>
      <c r="Y9257" s="61"/>
      <c r="Z9257" s="61"/>
      <c r="AA9257" s="61"/>
      <c r="AB9257" s="61"/>
      <c r="AC9257" s="61"/>
      <c r="AD9257" s="61"/>
      <c r="AE9257" s="61"/>
      <c r="AF9257" s="61"/>
      <c r="AG9257" s="61"/>
      <c r="AH9257" s="61"/>
      <c r="AI9257" s="61"/>
      <c r="AJ9257" s="61"/>
      <c r="AK9257" s="61"/>
      <c r="AL9257" s="61"/>
      <c r="AM9257" s="61"/>
      <c r="AN9257" s="61"/>
      <c r="AO9257" s="61"/>
      <c r="AP9257" s="62"/>
      <c r="AQ9257" s="61"/>
      <c r="AR9257" s="61"/>
      <c r="AS9257" s="61"/>
      <c r="AT9257" s="61"/>
      <c r="AU9257" s="61"/>
      <c r="AV9257" s="61"/>
      <c r="AW9257" s="60"/>
    </row>
    <row r="9258" s="59" customFormat="1" customHeight="1" spans="1:49">
      <c r="A9258" s="60"/>
      <c r="B9258" s="60"/>
      <c r="C9258" s="60"/>
      <c r="D9258" s="60"/>
      <c r="H9258" s="61"/>
      <c r="I9258" s="61"/>
      <c r="J9258" s="61"/>
      <c r="K9258" s="61"/>
      <c r="L9258" s="61"/>
      <c r="M9258" s="61"/>
      <c r="N9258" s="61"/>
      <c r="O9258" s="61"/>
      <c r="P9258" s="61"/>
      <c r="Q9258" s="61"/>
      <c r="R9258" s="61"/>
      <c r="S9258" s="61"/>
      <c r="T9258" s="61"/>
      <c r="U9258" s="61"/>
      <c r="V9258" s="61"/>
      <c r="W9258" s="61"/>
      <c r="X9258" s="61"/>
      <c r="Y9258" s="61"/>
      <c r="Z9258" s="61"/>
      <c r="AA9258" s="61"/>
      <c r="AB9258" s="61"/>
      <c r="AC9258" s="61"/>
      <c r="AD9258" s="61"/>
      <c r="AE9258" s="61"/>
      <c r="AF9258" s="61"/>
      <c r="AG9258" s="61"/>
      <c r="AH9258" s="61"/>
      <c r="AI9258" s="61"/>
      <c r="AJ9258" s="61"/>
      <c r="AK9258" s="61"/>
      <c r="AL9258" s="61"/>
      <c r="AM9258" s="61"/>
      <c r="AN9258" s="61"/>
      <c r="AO9258" s="61"/>
      <c r="AP9258" s="62"/>
      <c r="AQ9258" s="61"/>
      <c r="AR9258" s="61"/>
      <c r="AS9258" s="61"/>
      <c r="AT9258" s="61"/>
      <c r="AU9258" s="61"/>
      <c r="AV9258" s="61"/>
      <c r="AW9258" s="60"/>
    </row>
    <row r="9259" s="59" customFormat="1" customHeight="1" spans="1:49">
      <c r="A9259" s="60"/>
      <c r="B9259" s="60"/>
      <c r="C9259" s="60"/>
      <c r="D9259" s="60"/>
      <c r="H9259" s="61"/>
      <c r="I9259" s="61"/>
      <c r="J9259" s="61"/>
      <c r="K9259" s="61"/>
      <c r="L9259" s="61"/>
      <c r="M9259" s="61"/>
      <c r="N9259" s="61"/>
      <c r="O9259" s="61"/>
      <c r="P9259" s="61"/>
      <c r="Q9259" s="61"/>
      <c r="R9259" s="61"/>
      <c r="S9259" s="61"/>
      <c r="T9259" s="61"/>
      <c r="U9259" s="61"/>
      <c r="V9259" s="61"/>
      <c r="W9259" s="61"/>
      <c r="X9259" s="61"/>
      <c r="Y9259" s="61"/>
      <c r="Z9259" s="61"/>
      <c r="AA9259" s="61"/>
      <c r="AB9259" s="61"/>
      <c r="AC9259" s="61"/>
      <c r="AD9259" s="61"/>
      <c r="AE9259" s="61"/>
      <c r="AF9259" s="61"/>
      <c r="AG9259" s="61"/>
      <c r="AH9259" s="61"/>
      <c r="AI9259" s="61"/>
      <c r="AJ9259" s="61"/>
      <c r="AK9259" s="61"/>
      <c r="AL9259" s="61"/>
      <c r="AM9259" s="61"/>
      <c r="AN9259" s="61"/>
      <c r="AO9259" s="61"/>
      <c r="AP9259" s="62"/>
      <c r="AQ9259" s="61"/>
      <c r="AR9259" s="61"/>
      <c r="AS9259" s="61"/>
      <c r="AT9259" s="61"/>
      <c r="AU9259" s="61"/>
      <c r="AV9259" s="61"/>
      <c r="AW9259" s="60"/>
    </row>
    <row r="9260" s="59" customFormat="1" customHeight="1" spans="1:49">
      <c r="A9260" s="60"/>
      <c r="B9260" s="60"/>
      <c r="C9260" s="60"/>
      <c r="D9260" s="60"/>
      <c r="H9260" s="61"/>
      <c r="I9260" s="61"/>
      <c r="J9260" s="61"/>
      <c r="K9260" s="61"/>
      <c r="L9260" s="61"/>
      <c r="M9260" s="61"/>
      <c r="N9260" s="61"/>
      <c r="O9260" s="61"/>
      <c r="P9260" s="61"/>
      <c r="Q9260" s="61"/>
      <c r="R9260" s="61"/>
      <c r="S9260" s="61"/>
      <c r="T9260" s="61"/>
      <c r="U9260" s="61"/>
      <c r="V9260" s="61"/>
      <c r="W9260" s="61"/>
      <c r="X9260" s="61"/>
      <c r="Y9260" s="61"/>
      <c r="Z9260" s="61"/>
      <c r="AA9260" s="61"/>
      <c r="AB9260" s="61"/>
      <c r="AC9260" s="61"/>
      <c r="AD9260" s="61"/>
      <c r="AE9260" s="61"/>
      <c r="AF9260" s="61"/>
      <c r="AG9260" s="61"/>
      <c r="AH9260" s="61"/>
      <c r="AI9260" s="61"/>
      <c r="AJ9260" s="61"/>
      <c r="AK9260" s="61"/>
      <c r="AL9260" s="61"/>
      <c r="AM9260" s="61"/>
      <c r="AN9260" s="61"/>
      <c r="AO9260" s="61"/>
      <c r="AP9260" s="62"/>
      <c r="AQ9260" s="61"/>
      <c r="AR9260" s="61"/>
      <c r="AS9260" s="61"/>
      <c r="AT9260" s="61"/>
      <c r="AU9260" s="61"/>
      <c r="AV9260" s="61"/>
      <c r="AW9260" s="60"/>
    </row>
    <row r="9261" s="59" customFormat="1" customHeight="1" spans="1:49">
      <c r="A9261" s="60"/>
      <c r="B9261" s="60"/>
      <c r="C9261" s="60"/>
      <c r="D9261" s="60"/>
      <c r="H9261" s="61"/>
      <c r="I9261" s="61"/>
      <c r="J9261" s="61"/>
      <c r="K9261" s="61"/>
      <c r="L9261" s="61"/>
      <c r="M9261" s="61"/>
      <c r="N9261" s="61"/>
      <c r="O9261" s="61"/>
      <c r="P9261" s="61"/>
      <c r="Q9261" s="61"/>
      <c r="R9261" s="61"/>
      <c r="S9261" s="61"/>
      <c r="T9261" s="61"/>
      <c r="U9261" s="61"/>
      <c r="V9261" s="61"/>
      <c r="W9261" s="61"/>
      <c r="X9261" s="61"/>
      <c r="Y9261" s="61"/>
      <c r="Z9261" s="61"/>
      <c r="AA9261" s="61"/>
      <c r="AB9261" s="61"/>
      <c r="AC9261" s="61"/>
      <c r="AD9261" s="61"/>
      <c r="AE9261" s="61"/>
      <c r="AF9261" s="61"/>
      <c r="AG9261" s="61"/>
      <c r="AH9261" s="61"/>
      <c r="AI9261" s="61"/>
      <c r="AJ9261" s="61"/>
      <c r="AK9261" s="61"/>
      <c r="AL9261" s="61"/>
      <c r="AM9261" s="61"/>
      <c r="AN9261" s="61"/>
      <c r="AO9261" s="61"/>
      <c r="AP9261" s="62"/>
      <c r="AQ9261" s="61"/>
      <c r="AR9261" s="61"/>
      <c r="AS9261" s="61"/>
      <c r="AT9261" s="61"/>
      <c r="AU9261" s="61"/>
      <c r="AV9261" s="61"/>
      <c r="AW9261" s="60"/>
    </row>
    <row r="9262" s="59" customFormat="1" customHeight="1" spans="1:49">
      <c r="A9262" s="60"/>
      <c r="B9262" s="60"/>
      <c r="C9262" s="60"/>
      <c r="D9262" s="60"/>
      <c r="H9262" s="61"/>
      <c r="I9262" s="61"/>
      <c r="J9262" s="61"/>
      <c r="K9262" s="61"/>
      <c r="L9262" s="61"/>
      <c r="M9262" s="61"/>
      <c r="N9262" s="61"/>
      <c r="O9262" s="61"/>
      <c r="P9262" s="61"/>
      <c r="Q9262" s="61"/>
      <c r="R9262" s="61"/>
      <c r="S9262" s="61"/>
      <c r="T9262" s="61"/>
      <c r="U9262" s="61"/>
      <c r="V9262" s="61"/>
      <c r="W9262" s="61"/>
      <c r="X9262" s="61"/>
      <c r="Y9262" s="61"/>
      <c r="Z9262" s="61"/>
      <c r="AA9262" s="61"/>
      <c r="AB9262" s="61"/>
      <c r="AC9262" s="61"/>
      <c r="AD9262" s="61"/>
      <c r="AE9262" s="61"/>
      <c r="AF9262" s="61"/>
      <c r="AG9262" s="61"/>
      <c r="AH9262" s="61"/>
      <c r="AI9262" s="61"/>
      <c r="AJ9262" s="61"/>
      <c r="AK9262" s="61"/>
      <c r="AL9262" s="61"/>
      <c r="AM9262" s="61"/>
      <c r="AN9262" s="61"/>
      <c r="AO9262" s="61"/>
      <c r="AP9262" s="62"/>
      <c r="AQ9262" s="61"/>
      <c r="AR9262" s="61"/>
      <c r="AS9262" s="61"/>
      <c r="AT9262" s="61"/>
      <c r="AU9262" s="61"/>
      <c r="AV9262" s="61"/>
      <c r="AW9262" s="60"/>
    </row>
    <row r="9263" s="59" customFormat="1" customHeight="1" spans="1:49">
      <c r="A9263" s="60"/>
      <c r="B9263" s="60"/>
      <c r="C9263" s="60"/>
      <c r="D9263" s="60"/>
      <c r="H9263" s="61"/>
      <c r="I9263" s="61"/>
      <c r="J9263" s="61"/>
      <c r="K9263" s="61"/>
      <c r="L9263" s="61"/>
      <c r="M9263" s="61"/>
      <c r="N9263" s="61"/>
      <c r="O9263" s="61"/>
      <c r="P9263" s="61"/>
      <c r="Q9263" s="61"/>
      <c r="R9263" s="61"/>
      <c r="S9263" s="61"/>
      <c r="T9263" s="61"/>
      <c r="U9263" s="61"/>
      <c r="V9263" s="61"/>
      <c r="W9263" s="61"/>
      <c r="X9263" s="61"/>
      <c r="Y9263" s="61"/>
      <c r="Z9263" s="61"/>
      <c r="AA9263" s="61"/>
      <c r="AB9263" s="61"/>
      <c r="AC9263" s="61"/>
      <c r="AD9263" s="61"/>
      <c r="AE9263" s="61"/>
      <c r="AF9263" s="61"/>
      <c r="AG9263" s="61"/>
      <c r="AH9263" s="61"/>
      <c r="AI9263" s="61"/>
      <c r="AJ9263" s="61"/>
      <c r="AK9263" s="61"/>
      <c r="AL9263" s="61"/>
      <c r="AM9263" s="61"/>
      <c r="AN9263" s="61"/>
      <c r="AO9263" s="61"/>
      <c r="AP9263" s="62"/>
      <c r="AQ9263" s="61"/>
      <c r="AR9263" s="61"/>
      <c r="AS9263" s="61"/>
      <c r="AT9263" s="61"/>
      <c r="AU9263" s="61"/>
      <c r="AV9263" s="61"/>
      <c r="AW9263" s="60"/>
    </row>
    <row r="9264" s="59" customFormat="1" customHeight="1" spans="1:49">
      <c r="A9264" s="60"/>
      <c r="B9264" s="60"/>
      <c r="C9264" s="60"/>
      <c r="D9264" s="60"/>
      <c r="H9264" s="61"/>
      <c r="I9264" s="61"/>
      <c r="J9264" s="61"/>
      <c r="K9264" s="61"/>
      <c r="L9264" s="61"/>
      <c r="M9264" s="61"/>
      <c r="N9264" s="61"/>
      <c r="O9264" s="61"/>
      <c r="P9264" s="61"/>
      <c r="Q9264" s="61"/>
      <c r="R9264" s="61"/>
      <c r="S9264" s="61"/>
      <c r="T9264" s="61"/>
      <c r="U9264" s="61"/>
      <c r="V9264" s="61"/>
      <c r="W9264" s="61"/>
      <c r="X9264" s="61"/>
      <c r="Y9264" s="61"/>
      <c r="Z9264" s="61"/>
      <c r="AA9264" s="61"/>
      <c r="AB9264" s="61"/>
      <c r="AC9264" s="61"/>
      <c r="AD9264" s="61"/>
      <c r="AE9264" s="61"/>
      <c r="AF9264" s="61"/>
      <c r="AG9264" s="61"/>
      <c r="AH9264" s="61"/>
      <c r="AI9264" s="61"/>
      <c r="AJ9264" s="61"/>
      <c r="AK9264" s="61"/>
      <c r="AL9264" s="61"/>
      <c r="AM9264" s="61"/>
      <c r="AN9264" s="61"/>
      <c r="AO9264" s="61"/>
      <c r="AP9264" s="62"/>
      <c r="AQ9264" s="61"/>
      <c r="AR9264" s="61"/>
      <c r="AS9264" s="61"/>
      <c r="AT9264" s="61"/>
      <c r="AU9264" s="61"/>
      <c r="AV9264" s="61"/>
      <c r="AW9264" s="60"/>
    </row>
    <row r="9265" s="59" customFormat="1" customHeight="1" spans="1:49">
      <c r="A9265" s="60"/>
      <c r="B9265" s="60"/>
      <c r="C9265" s="60"/>
      <c r="D9265" s="60"/>
      <c r="H9265" s="61"/>
      <c r="I9265" s="61"/>
      <c r="J9265" s="61"/>
      <c r="K9265" s="61"/>
      <c r="L9265" s="61"/>
      <c r="M9265" s="61"/>
      <c r="N9265" s="61"/>
      <c r="O9265" s="61"/>
      <c r="P9265" s="61"/>
      <c r="Q9265" s="61"/>
      <c r="R9265" s="61"/>
      <c r="S9265" s="61"/>
      <c r="T9265" s="61"/>
      <c r="U9265" s="61"/>
      <c r="V9265" s="61"/>
      <c r="W9265" s="61"/>
      <c r="X9265" s="61"/>
      <c r="Y9265" s="61"/>
      <c r="Z9265" s="61"/>
      <c r="AA9265" s="61"/>
      <c r="AB9265" s="61"/>
      <c r="AC9265" s="61"/>
      <c r="AD9265" s="61"/>
      <c r="AE9265" s="61"/>
      <c r="AF9265" s="61"/>
      <c r="AG9265" s="61"/>
      <c r="AH9265" s="61"/>
      <c r="AI9265" s="61"/>
      <c r="AJ9265" s="61"/>
      <c r="AK9265" s="61"/>
      <c r="AL9265" s="61"/>
      <c r="AM9265" s="61"/>
      <c r="AN9265" s="61"/>
      <c r="AO9265" s="61"/>
      <c r="AP9265" s="62"/>
      <c r="AQ9265" s="61"/>
      <c r="AR9265" s="61"/>
      <c r="AS9265" s="61"/>
      <c r="AT9265" s="61"/>
      <c r="AU9265" s="61"/>
      <c r="AV9265" s="61"/>
      <c r="AW9265" s="60"/>
    </row>
    <row r="9266" s="59" customFormat="1" customHeight="1" spans="1:49">
      <c r="A9266" s="60"/>
      <c r="B9266" s="60"/>
      <c r="C9266" s="60"/>
      <c r="D9266" s="60"/>
      <c r="H9266" s="61"/>
      <c r="I9266" s="61"/>
      <c r="J9266" s="61"/>
      <c r="K9266" s="61"/>
      <c r="L9266" s="61"/>
      <c r="M9266" s="61"/>
      <c r="N9266" s="61"/>
      <c r="O9266" s="61"/>
      <c r="P9266" s="61"/>
      <c r="Q9266" s="61"/>
      <c r="R9266" s="61"/>
      <c r="S9266" s="61"/>
      <c r="T9266" s="61"/>
      <c r="U9266" s="61"/>
      <c r="V9266" s="61"/>
      <c r="W9266" s="61"/>
      <c r="X9266" s="61"/>
      <c r="Y9266" s="61"/>
      <c r="Z9266" s="61"/>
      <c r="AA9266" s="61"/>
      <c r="AB9266" s="61"/>
      <c r="AC9266" s="61"/>
      <c r="AD9266" s="61"/>
      <c r="AE9266" s="61"/>
      <c r="AF9266" s="61"/>
      <c r="AG9266" s="61"/>
      <c r="AH9266" s="61"/>
      <c r="AI9266" s="61"/>
      <c r="AJ9266" s="61"/>
      <c r="AK9266" s="61"/>
      <c r="AL9266" s="61"/>
      <c r="AM9266" s="61"/>
      <c r="AN9266" s="61"/>
      <c r="AO9266" s="61"/>
      <c r="AP9266" s="62"/>
      <c r="AQ9266" s="61"/>
      <c r="AR9266" s="61"/>
      <c r="AS9266" s="61"/>
      <c r="AT9266" s="61"/>
      <c r="AU9266" s="61"/>
      <c r="AV9266" s="61"/>
      <c r="AW9266" s="60"/>
    </row>
    <row r="9267" s="59" customFormat="1" customHeight="1" spans="1:49">
      <c r="A9267" s="60"/>
      <c r="B9267" s="60"/>
      <c r="C9267" s="60"/>
      <c r="D9267" s="60"/>
      <c r="H9267" s="61"/>
      <c r="I9267" s="61"/>
      <c r="J9267" s="61"/>
      <c r="K9267" s="61"/>
      <c r="L9267" s="61"/>
      <c r="M9267" s="61"/>
      <c r="N9267" s="61"/>
      <c r="O9267" s="61"/>
      <c r="P9267" s="61"/>
      <c r="Q9267" s="61"/>
      <c r="R9267" s="61"/>
      <c r="S9267" s="61"/>
      <c r="T9267" s="61"/>
      <c r="U9267" s="61"/>
      <c r="V9267" s="61"/>
      <c r="W9267" s="61"/>
      <c r="X9267" s="61"/>
      <c r="Y9267" s="61"/>
      <c r="Z9267" s="61"/>
      <c r="AA9267" s="61"/>
      <c r="AB9267" s="61"/>
      <c r="AC9267" s="61"/>
      <c r="AD9267" s="61"/>
      <c r="AE9267" s="61"/>
      <c r="AF9267" s="61"/>
      <c r="AG9267" s="61"/>
      <c r="AH9267" s="61"/>
      <c r="AI9267" s="61"/>
      <c r="AJ9267" s="61"/>
      <c r="AK9267" s="61"/>
      <c r="AL9267" s="61"/>
      <c r="AM9267" s="61"/>
      <c r="AN9267" s="61"/>
      <c r="AO9267" s="61"/>
      <c r="AP9267" s="62"/>
      <c r="AQ9267" s="61"/>
      <c r="AR9267" s="61"/>
      <c r="AS9267" s="61"/>
      <c r="AT9267" s="61"/>
      <c r="AU9267" s="61"/>
      <c r="AV9267" s="61"/>
      <c r="AW9267" s="60"/>
    </row>
    <row r="9268" s="59" customFormat="1" customHeight="1" spans="1:49">
      <c r="A9268" s="60"/>
      <c r="B9268" s="60"/>
      <c r="C9268" s="60"/>
      <c r="D9268" s="60"/>
      <c r="H9268" s="61"/>
      <c r="I9268" s="61"/>
      <c r="J9268" s="61"/>
      <c r="K9268" s="61"/>
      <c r="L9268" s="61"/>
      <c r="M9268" s="61"/>
      <c r="N9268" s="61"/>
      <c r="O9268" s="61"/>
      <c r="P9268" s="61"/>
      <c r="Q9268" s="61"/>
      <c r="R9268" s="61"/>
      <c r="S9268" s="61"/>
      <c r="T9268" s="61"/>
      <c r="U9268" s="61"/>
      <c r="V9268" s="61"/>
      <c r="W9268" s="61"/>
      <c r="X9268" s="61"/>
      <c r="Y9268" s="61"/>
      <c r="Z9268" s="61"/>
      <c r="AA9268" s="61"/>
      <c r="AB9268" s="61"/>
      <c r="AC9268" s="61"/>
      <c r="AD9268" s="61"/>
      <c r="AE9268" s="61"/>
      <c r="AF9268" s="61"/>
      <c r="AG9268" s="61"/>
      <c r="AH9268" s="61"/>
      <c r="AI9268" s="61"/>
      <c r="AJ9268" s="61"/>
      <c r="AK9268" s="61"/>
      <c r="AL9268" s="61"/>
      <c r="AM9268" s="61"/>
      <c r="AN9268" s="61"/>
      <c r="AO9268" s="61"/>
      <c r="AP9268" s="62"/>
      <c r="AQ9268" s="61"/>
      <c r="AR9268" s="61"/>
      <c r="AS9268" s="61"/>
      <c r="AT9268" s="61"/>
      <c r="AU9268" s="61"/>
      <c r="AV9268" s="61"/>
      <c r="AW9268" s="60"/>
    </row>
    <row r="9269" s="59" customFormat="1" customHeight="1" spans="1:49">
      <c r="A9269" s="60"/>
      <c r="B9269" s="60"/>
      <c r="C9269" s="60"/>
      <c r="D9269" s="60"/>
      <c r="H9269" s="61"/>
      <c r="I9269" s="61"/>
      <c r="J9269" s="61"/>
      <c r="K9269" s="61"/>
      <c r="L9269" s="61"/>
      <c r="M9269" s="61"/>
      <c r="N9269" s="61"/>
      <c r="O9269" s="61"/>
      <c r="P9269" s="61"/>
      <c r="Q9269" s="61"/>
      <c r="R9269" s="61"/>
      <c r="S9269" s="61"/>
      <c r="T9269" s="61"/>
      <c r="U9269" s="61"/>
      <c r="V9269" s="61"/>
      <c r="W9269" s="61"/>
      <c r="X9269" s="61"/>
      <c r="Y9269" s="61"/>
      <c r="Z9269" s="61"/>
      <c r="AA9269" s="61"/>
      <c r="AB9269" s="61"/>
      <c r="AC9269" s="61"/>
      <c r="AD9269" s="61"/>
      <c r="AE9269" s="61"/>
      <c r="AF9269" s="61"/>
      <c r="AG9269" s="61"/>
      <c r="AH9269" s="61"/>
      <c r="AI9269" s="61"/>
      <c r="AJ9269" s="61"/>
      <c r="AK9269" s="61"/>
      <c r="AL9269" s="61"/>
      <c r="AM9269" s="61"/>
      <c r="AN9269" s="61"/>
      <c r="AO9269" s="61"/>
      <c r="AP9269" s="62"/>
      <c r="AQ9269" s="61"/>
      <c r="AR9269" s="61"/>
      <c r="AS9269" s="61"/>
      <c r="AT9269" s="61"/>
      <c r="AU9269" s="61"/>
      <c r="AV9269" s="61"/>
      <c r="AW9269" s="60"/>
    </row>
    <row r="9270" s="59" customFormat="1" customHeight="1" spans="1:49">
      <c r="A9270" s="60"/>
      <c r="B9270" s="60"/>
      <c r="C9270" s="60"/>
      <c r="D9270" s="60"/>
      <c r="H9270" s="61"/>
      <c r="I9270" s="61"/>
      <c r="J9270" s="61"/>
      <c r="K9270" s="61"/>
      <c r="L9270" s="61"/>
      <c r="M9270" s="61"/>
      <c r="N9270" s="61"/>
      <c r="O9270" s="61"/>
      <c r="P9270" s="61"/>
      <c r="Q9270" s="61"/>
      <c r="R9270" s="61"/>
      <c r="S9270" s="61"/>
      <c r="T9270" s="61"/>
      <c r="U9270" s="61"/>
      <c r="V9270" s="61"/>
      <c r="W9270" s="61"/>
      <c r="X9270" s="61"/>
      <c r="Y9270" s="61"/>
      <c r="Z9270" s="61"/>
      <c r="AA9270" s="61"/>
      <c r="AB9270" s="61"/>
      <c r="AC9270" s="61"/>
      <c r="AD9270" s="61"/>
      <c r="AE9270" s="61"/>
      <c r="AF9270" s="61"/>
      <c r="AG9270" s="61"/>
      <c r="AH9270" s="61"/>
      <c r="AI9270" s="61"/>
      <c r="AJ9270" s="61"/>
      <c r="AK9270" s="61"/>
      <c r="AL9270" s="61"/>
      <c r="AM9270" s="61"/>
      <c r="AN9270" s="61"/>
      <c r="AO9270" s="61"/>
      <c r="AP9270" s="62"/>
      <c r="AQ9270" s="61"/>
      <c r="AR9270" s="61"/>
      <c r="AS9270" s="61"/>
      <c r="AT9270" s="61"/>
      <c r="AU9270" s="61"/>
      <c r="AV9270" s="61"/>
      <c r="AW9270" s="60"/>
    </row>
    <row r="9271" s="59" customFormat="1" customHeight="1" spans="1:49">
      <c r="A9271" s="60"/>
      <c r="B9271" s="60"/>
      <c r="C9271" s="60"/>
      <c r="D9271" s="60"/>
      <c r="H9271" s="61"/>
      <c r="I9271" s="61"/>
      <c r="J9271" s="61"/>
      <c r="K9271" s="61"/>
      <c r="L9271" s="61"/>
      <c r="M9271" s="61"/>
      <c r="N9271" s="61"/>
      <c r="O9271" s="61"/>
      <c r="P9271" s="61"/>
      <c r="Q9271" s="61"/>
      <c r="R9271" s="61"/>
      <c r="S9271" s="61"/>
      <c r="T9271" s="61"/>
      <c r="U9271" s="61"/>
      <c r="V9271" s="61"/>
      <c r="W9271" s="61"/>
      <c r="X9271" s="61"/>
      <c r="Y9271" s="61"/>
      <c r="Z9271" s="61"/>
      <c r="AA9271" s="61"/>
      <c r="AB9271" s="61"/>
      <c r="AC9271" s="61"/>
      <c r="AD9271" s="61"/>
      <c r="AE9271" s="61"/>
      <c r="AF9271" s="61"/>
      <c r="AG9271" s="61"/>
      <c r="AH9271" s="61"/>
      <c r="AI9271" s="61"/>
      <c r="AJ9271" s="61"/>
      <c r="AK9271" s="61"/>
      <c r="AL9271" s="61"/>
      <c r="AM9271" s="61"/>
      <c r="AN9271" s="61"/>
      <c r="AO9271" s="61"/>
      <c r="AP9271" s="62"/>
      <c r="AQ9271" s="61"/>
      <c r="AR9271" s="61"/>
      <c r="AS9271" s="61"/>
      <c r="AT9271" s="61"/>
      <c r="AU9271" s="61"/>
      <c r="AV9271" s="61"/>
      <c r="AW9271" s="60"/>
    </row>
    <row r="9272" s="59" customFormat="1" customHeight="1" spans="1:49">
      <c r="A9272" s="60"/>
      <c r="B9272" s="60"/>
      <c r="C9272" s="60"/>
      <c r="D9272" s="60"/>
      <c r="H9272" s="61"/>
      <c r="I9272" s="61"/>
      <c r="J9272" s="61"/>
      <c r="K9272" s="61"/>
      <c r="L9272" s="61"/>
      <c r="M9272" s="61"/>
      <c r="N9272" s="61"/>
      <c r="O9272" s="61"/>
      <c r="P9272" s="61"/>
      <c r="Q9272" s="61"/>
      <c r="R9272" s="61"/>
      <c r="S9272" s="61"/>
      <c r="T9272" s="61"/>
      <c r="U9272" s="61"/>
      <c r="V9272" s="61"/>
      <c r="W9272" s="61"/>
      <c r="X9272" s="61"/>
      <c r="Y9272" s="61"/>
      <c r="Z9272" s="61"/>
      <c r="AA9272" s="61"/>
      <c r="AB9272" s="61"/>
      <c r="AC9272" s="61"/>
      <c r="AD9272" s="61"/>
      <c r="AE9272" s="61"/>
      <c r="AF9272" s="61"/>
      <c r="AG9272" s="61"/>
      <c r="AH9272" s="61"/>
      <c r="AI9272" s="61"/>
      <c r="AJ9272" s="61"/>
      <c r="AK9272" s="61"/>
      <c r="AL9272" s="61"/>
      <c r="AM9272" s="61"/>
      <c r="AN9272" s="61"/>
      <c r="AO9272" s="61"/>
      <c r="AP9272" s="62"/>
      <c r="AQ9272" s="61"/>
      <c r="AR9272" s="61"/>
      <c r="AS9272" s="61"/>
      <c r="AT9272" s="61"/>
      <c r="AU9272" s="61"/>
      <c r="AV9272" s="61"/>
      <c r="AW9272" s="60"/>
    </row>
    <row r="9273" s="59" customFormat="1" customHeight="1" spans="1:49">
      <c r="A9273" s="60"/>
      <c r="B9273" s="60"/>
      <c r="C9273" s="60"/>
      <c r="D9273" s="60"/>
      <c r="H9273" s="61"/>
      <c r="I9273" s="61"/>
      <c r="J9273" s="61"/>
      <c r="K9273" s="61"/>
      <c r="L9273" s="61"/>
      <c r="M9273" s="61"/>
      <c r="N9273" s="61"/>
      <c r="O9273" s="61"/>
      <c r="P9273" s="61"/>
      <c r="Q9273" s="61"/>
      <c r="R9273" s="61"/>
      <c r="S9273" s="61"/>
      <c r="T9273" s="61"/>
      <c r="U9273" s="61"/>
      <c r="V9273" s="61"/>
      <c r="W9273" s="61"/>
      <c r="X9273" s="61"/>
      <c r="Y9273" s="61"/>
      <c r="Z9273" s="61"/>
      <c r="AA9273" s="61"/>
      <c r="AB9273" s="61"/>
      <c r="AC9273" s="61"/>
      <c r="AD9273" s="61"/>
      <c r="AE9273" s="61"/>
      <c r="AF9273" s="61"/>
      <c r="AG9273" s="61"/>
      <c r="AH9273" s="61"/>
      <c r="AI9273" s="61"/>
      <c r="AJ9273" s="61"/>
      <c r="AK9273" s="61"/>
      <c r="AL9273" s="61"/>
      <c r="AM9273" s="61"/>
      <c r="AN9273" s="61"/>
      <c r="AO9273" s="61"/>
      <c r="AP9273" s="62"/>
      <c r="AQ9273" s="61"/>
      <c r="AR9273" s="61"/>
      <c r="AS9273" s="61"/>
      <c r="AT9273" s="61"/>
      <c r="AU9273" s="61"/>
      <c r="AV9273" s="61"/>
      <c r="AW9273" s="60"/>
    </row>
    <row r="9274" s="59" customFormat="1" customHeight="1" spans="1:49">
      <c r="A9274" s="60"/>
      <c r="B9274" s="60"/>
      <c r="C9274" s="60"/>
      <c r="D9274" s="60"/>
      <c r="H9274" s="61"/>
      <c r="I9274" s="61"/>
      <c r="J9274" s="61"/>
      <c r="K9274" s="61"/>
      <c r="L9274" s="61"/>
      <c r="M9274" s="61"/>
      <c r="N9274" s="61"/>
      <c r="O9274" s="61"/>
      <c r="P9274" s="61"/>
      <c r="Q9274" s="61"/>
      <c r="R9274" s="61"/>
      <c r="S9274" s="61"/>
      <c r="T9274" s="61"/>
      <c r="U9274" s="61"/>
      <c r="V9274" s="61"/>
      <c r="W9274" s="61"/>
      <c r="X9274" s="61"/>
      <c r="Y9274" s="61"/>
      <c r="Z9274" s="61"/>
      <c r="AA9274" s="61"/>
      <c r="AB9274" s="61"/>
      <c r="AC9274" s="61"/>
      <c r="AD9274" s="61"/>
      <c r="AE9274" s="61"/>
      <c r="AF9274" s="61"/>
      <c r="AG9274" s="61"/>
      <c r="AH9274" s="61"/>
      <c r="AI9274" s="61"/>
      <c r="AJ9274" s="61"/>
      <c r="AK9274" s="61"/>
      <c r="AL9274" s="61"/>
      <c r="AM9274" s="61"/>
      <c r="AN9274" s="61"/>
      <c r="AO9274" s="61"/>
      <c r="AP9274" s="62"/>
      <c r="AQ9274" s="61"/>
      <c r="AR9274" s="61"/>
      <c r="AS9274" s="61"/>
      <c r="AT9274" s="61"/>
      <c r="AU9274" s="61"/>
      <c r="AV9274" s="61"/>
      <c r="AW9274" s="60"/>
    </row>
    <row r="9275" s="59" customFormat="1" customHeight="1" spans="1:49">
      <c r="A9275" s="60"/>
      <c r="B9275" s="60"/>
      <c r="C9275" s="60"/>
      <c r="D9275" s="60"/>
      <c r="H9275" s="61"/>
      <c r="I9275" s="61"/>
      <c r="J9275" s="61"/>
      <c r="K9275" s="61"/>
      <c r="L9275" s="61"/>
      <c r="M9275" s="61"/>
      <c r="N9275" s="61"/>
      <c r="O9275" s="61"/>
      <c r="P9275" s="61"/>
      <c r="Q9275" s="61"/>
      <c r="R9275" s="61"/>
      <c r="S9275" s="61"/>
      <c r="T9275" s="61"/>
      <c r="U9275" s="61"/>
      <c r="V9275" s="61"/>
      <c r="W9275" s="61"/>
      <c r="X9275" s="61"/>
      <c r="Y9275" s="61"/>
      <c r="Z9275" s="61"/>
      <c r="AA9275" s="61"/>
      <c r="AB9275" s="61"/>
      <c r="AC9275" s="61"/>
      <c r="AD9275" s="61"/>
      <c r="AE9275" s="61"/>
      <c r="AF9275" s="61"/>
      <c r="AG9275" s="61"/>
      <c r="AH9275" s="61"/>
      <c r="AI9275" s="61"/>
      <c r="AJ9275" s="61"/>
      <c r="AK9275" s="61"/>
      <c r="AL9275" s="61"/>
      <c r="AM9275" s="61"/>
      <c r="AN9275" s="61"/>
      <c r="AO9275" s="61"/>
      <c r="AP9275" s="62"/>
      <c r="AQ9275" s="61"/>
      <c r="AR9275" s="61"/>
      <c r="AS9275" s="61"/>
      <c r="AT9275" s="61"/>
      <c r="AU9275" s="61"/>
      <c r="AV9275" s="61"/>
      <c r="AW9275" s="60"/>
    </row>
    <row r="9276" s="59" customFormat="1" customHeight="1" spans="1:49">
      <c r="A9276" s="60"/>
      <c r="B9276" s="60"/>
      <c r="C9276" s="60"/>
      <c r="D9276" s="60"/>
      <c r="H9276" s="61"/>
      <c r="I9276" s="61"/>
      <c r="J9276" s="61"/>
      <c r="K9276" s="61"/>
      <c r="L9276" s="61"/>
      <c r="M9276" s="61"/>
      <c r="N9276" s="61"/>
      <c r="O9276" s="61"/>
      <c r="P9276" s="61"/>
      <c r="Q9276" s="61"/>
      <c r="R9276" s="61"/>
      <c r="S9276" s="61"/>
      <c r="T9276" s="61"/>
      <c r="U9276" s="61"/>
      <c r="V9276" s="61"/>
      <c r="W9276" s="61"/>
      <c r="X9276" s="61"/>
      <c r="Y9276" s="61"/>
      <c r="Z9276" s="61"/>
      <c r="AA9276" s="61"/>
      <c r="AB9276" s="61"/>
      <c r="AC9276" s="61"/>
      <c r="AD9276" s="61"/>
      <c r="AE9276" s="61"/>
      <c r="AF9276" s="61"/>
      <c r="AG9276" s="61"/>
      <c r="AH9276" s="61"/>
      <c r="AI9276" s="61"/>
      <c r="AJ9276" s="61"/>
      <c r="AK9276" s="61"/>
      <c r="AL9276" s="61"/>
      <c r="AM9276" s="61"/>
      <c r="AN9276" s="61"/>
      <c r="AO9276" s="61"/>
      <c r="AP9276" s="62"/>
      <c r="AQ9276" s="61"/>
      <c r="AR9276" s="61"/>
      <c r="AS9276" s="61"/>
      <c r="AT9276" s="61"/>
      <c r="AU9276" s="61"/>
      <c r="AV9276" s="61"/>
      <c r="AW9276" s="60"/>
    </row>
    <row r="9277" s="59" customFormat="1" customHeight="1" spans="1:49">
      <c r="A9277" s="60"/>
      <c r="B9277" s="60"/>
      <c r="C9277" s="60"/>
      <c r="D9277" s="60"/>
      <c r="H9277" s="61"/>
      <c r="I9277" s="61"/>
      <c r="J9277" s="61"/>
      <c r="K9277" s="61"/>
      <c r="L9277" s="61"/>
      <c r="M9277" s="61"/>
      <c r="N9277" s="61"/>
      <c r="O9277" s="61"/>
      <c r="P9277" s="61"/>
      <c r="Q9277" s="61"/>
      <c r="R9277" s="61"/>
      <c r="S9277" s="61"/>
      <c r="T9277" s="61"/>
      <c r="U9277" s="61"/>
      <c r="V9277" s="61"/>
      <c r="W9277" s="61"/>
      <c r="X9277" s="61"/>
      <c r="Y9277" s="61"/>
      <c r="Z9277" s="61"/>
      <c r="AA9277" s="61"/>
      <c r="AB9277" s="61"/>
      <c r="AC9277" s="61"/>
      <c r="AD9277" s="61"/>
      <c r="AE9277" s="61"/>
      <c r="AF9277" s="61"/>
      <c r="AG9277" s="61"/>
      <c r="AH9277" s="61"/>
      <c r="AI9277" s="61"/>
      <c r="AJ9277" s="61"/>
      <c r="AK9277" s="61"/>
      <c r="AL9277" s="61"/>
      <c r="AM9277" s="61"/>
      <c r="AN9277" s="61"/>
      <c r="AO9277" s="61"/>
      <c r="AP9277" s="62"/>
      <c r="AQ9277" s="61"/>
      <c r="AR9277" s="61"/>
      <c r="AS9277" s="61"/>
      <c r="AT9277" s="61"/>
      <c r="AU9277" s="61"/>
      <c r="AV9277" s="61"/>
      <c r="AW9277" s="60"/>
    </row>
    <row r="9278" s="59" customFormat="1" customHeight="1" spans="1:49">
      <c r="A9278" s="60"/>
      <c r="B9278" s="60"/>
      <c r="C9278" s="60"/>
      <c r="D9278" s="60"/>
      <c r="H9278" s="61"/>
      <c r="I9278" s="61"/>
      <c r="J9278" s="61"/>
      <c r="K9278" s="61"/>
      <c r="L9278" s="61"/>
      <c r="M9278" s="61"/>
      <c r="N9278" s="61"/>
      <c r="O9278" s="61"/>
      <c r="P9278" s="61"/>
      <c r="Q9278" s="61"/>
      <c r="R9278" s="61"/>
      <c r="S9278" s="61"/>
      <c r="T9278" s="61"/>
      <c r="U9278" s="61"/>
      <c r="V9278" s="61"/>
      <c r="W9278" s="61"/>
      <c r="X9278" s="61"/>
      <c r="Y9278" s="61"/>
      <c r="Z9278" s="61"/>
      <c r="AA9278" s="61"/>
      <c r="AB9278" s="61"/>
      <c r="AC9278" s="61"/>
      <c r="AD9278" s="61"/>
      <c r="AE9278" s="61"/>
      <c r="AF9278" s="61"/>
      <c r="AG9278" s="61"/>
      <c r="AH9278" s="61"/>
      <c r="AI9278" s="61"/>
      <c r="AJ9278" s="61"/>
      <c r="AK9278" s="61"/>
      <c r="AL9278" s="61"/>
      <c r="AM9278" s="61"/>
      <c r="AN9278" s="61"/>
      <c r="AO9278" s="61"/>
      <c r="AP9278" s="62"/>
      <c r="AQ9278" s="61"/>
      <c r="AR9278" s="61"/>
      <c r="AS9278" s="61"/>
      <c r="AT9278" s="61"/>
      <c r="AU9278" s="61"/>
      <c r="AV9278" s="61"/>
      <c r="AW9278" s="60"/>
    </row>
    <row r="9279" s="59" customFormat="1" customHeight="1" spans="1:49">
      <c r="A9279" s="60"/>
      <c r="B9279" s="60"/>
      <c r="C9279" s="60"/>
      <c r="D9279" s="60"/>
      <c r="H9279" s="61"/>
      <c r="I9279" s="61"/>
      <c r="J9279" s="61"/>
      <c r="K9279" s="61"/>
      <c r="L9279" s="61"/>
      <c r="M9279" s="61"/>
      <c r="N9279" s="61"/>
      <c r="O9279" s="61"/>
      <c r="P9279" s="61"/>
      <c r="Q9279" s="61"/>
      <c r="R9279" s="61"/>
      <c r="S9279" s="61"/>
      <c r="T9279" s="61"/>
      <c r="U9279" s="61"/>
      <c r="V9279" s="61"/>
      <c r="W9279" s="61"/>
      <c r="X9279" s="61"/>
      <c r="Y9279" s="61"/>
      <c r="Z9279" s="61"/>
      <c r="AA9279" s="61"/>
      <c r="AB9279" s="61"/>
      <c r="AC9279" s="61"/>
      <c r="AD9279" s="61"/>
      <c r="AE9279" s="61"/>
      <c r="AF9279" s="61"/>
      <c r="AG9279" s="61"/>
      <c r="AH9279" s="61"/>
      <c r="AI9279" s="61"/>
      <c r="AJ9279" s="61"/>
      <c r="AK9279" s="61"/>
      <c r="AL9279" s="61"/>
      <c r="AM9279" s="61"/>
      <c r="AN9279" s="61"/>
      <c r="AO9279" s="61"/>
      <c r="AP9279" s="62"/>
      <c r="AQ9279" s="61"/>
      <c r="AR9279" s="61"/>
      <c r="AS9279" s="61"/>
      <c r="AT9279" s="61"/>
      <c r="AU9279" s="61"/>
      <c r="AV9279" s="61"/>
      <c r="AW9279" s="60"/>
    </row>
    <row r="9280" s="59" customFormat="1" customHeight="1" spans="1:49">
      <c r="A9280" s="60"/>
      <c r="B9280" s="60"/>
      <c r="C9280" s="60"/>
      <c r="D9280" s="60"/>
      <c r="H9280" s="61"/>
      <c r="I9280" s="61"/>
      <c r="J9280" s="61"/>
      <c r="K9280" s="61"/>
      <c r="L9280" s="61"/>
      <c r="M9280" s="61"/>
      <c r="N9280" s="61"/>
      <c r="O9280" s="61"/>
      <c r="P9280" s="61"/>
      <c r="Q9280" s="61"/>
      <c r="R9280" s="61"/>
      <c r="S9280" s="61"/>
      <c r="T9280" s="61"/>
      <c r="U9280" s="61"/>
      <c r="V9280" s="61"/>
      <c r="W9280" s="61"/>
      <c r="X9280" s="61"/>
      <c r="Y9280" s="61"/>
      <c r="Z9280" s="61"/>
      <c r="AA9280" s="61"/>
      <c r="AB9280" s="61"/>
      <c r="AC9280" s="61"/>
      <c r="AD9280" s="61"/>
      <c r="AE9280" s="61"/>
      <c r="AF9280" s="61"/>
      <c r="AG9280" s="61"/>
      <c r="AH9280" s="61"/>
      <c r="AI9280" s="61"/>
      <c r="AJ9280" s="61"/>
      <c r="AK9280" s="61"/>
      <c r="AL9280" s="61"/>
      <c r="AM9280" s="61"/>
      <c r="AN9280" s="61"/>
      <c r="AO9280" s="61"/>
      <c r="AP9280" s="62"/>
      <c r="AQ9280" s="61"/>
      <c r="AR9280" s="61"/>
      <c r="AS9280" s="61"/>
      <c r="AT9280" s="61"/>
      <c r="AU9280" s="61"/>
      <c r="AV9280" s="61"/>
      <c r="AW9280" s="60"/>
    </row>
    <row r="9281" s="59" customFormat="1" customHeight="1" spans="1:49">
      <c r="A9281" s="60"/>
      <c r="B9281" s="60"/>
      <c r="C9281" s="60"/>
      <c r="D9281" s="60"/>
      <c r="H9281" s="61"/>
      <c r="I9281" s="61"/>
      <c r="J9281" s="61"/>
      <c r="K9281" s="61"/>
      <c r="L9281" s="61"/>
      <c r="M9281" s="61"/>
      <c r="N9281" s="61"/>
      <c r="O9281" s="61"/>
      <c r="P9281" s="61"/>
      <c r="Q9281" s="61"/>
      <c r="R9281" s="61"/>
      <c r="S9281" s="61"/>
      <c r="T9281" s="61"/>
      <c r="U9281" s="61"/>
      <c r="V9281" s="61"/>
      <c r="W9281" s="61"/>
      <c r="X9281" s="61"/>
      <c r="Y9281" s="61"/>
      <c r="Z9281" s="61"/>
      <c r="AA9281" s="61"/>
      <c r="AB9281" s="61"/>
      <c r="AC9281" s="61"/>
      <c r="AD9281" s="61"/>
      <c r="AE9281" s="61"/>
      <c r="AF9281" s="61"/>
      <c r="AG9281" s="61"/>
      <c r="AH9281" s="61"/>
      <c r="AI9281" s="61"/>
      <c r="AJ9281" s="61"/>
      <c r="AK9281" s="61"/>
      <c r="AL9281" s="61"/>
      <c r="AM9281" s="61"/>
      <c r="AN9281" s="61"/>
      <c r="AO9281" s="61"/>
      <c r="AP9281" s="62"/>
      <c r="AQ9281" s="61"/>
      <c r="AR9281" s="61"/>
      <c r="AS9281" s="61"/>
      <c r="AT9281" s="61"/>
      <c r="AU9281" s="61"/>
      <c r="AV9281" s="61"/>
      <c r="AW9281" s="60"/>
    </row>
    <row r="9282" s="59" customFormat="1" customHeight="1" spans="1:49">
      <c r="A9282" s="60"/>
      <c r="B9282" s="60"/>
      <c r="C9282" s="60"/>
      <c r="D9282" s="60"/>
      <c r="H9282" s="61"/>
      <c r="I9282" s="61"/>
      <c r="J9282" s="61"/>
      <c r="K9282" s="61"/>
      <c r="L9282" s="61"/>
      <c r="M9282" s="61"/>
      <c r="N9282" s="61"/>
      <c r="O9282" s="61"/>
      <c r="P9282" s="61"/>
      <c r="Q9282" s="61"/>
      <c r="R9282" s="61"/>
      <c r="S9282" s="61"/>
      <c r="T9282" s="61"/>
      <c r="U9282" s="61"/>
      <c r="V9282" s="61"/>
      <c r="W9282" s="61"/>
      <c r="X9282" s="61"/>
      <c r="Y9282" s="61"/>
      <c r="Z9282" s="61"/>
      <c r="AA9282" s="61"/>
      <c r="AB9282" s="61"/>
      <c r="AC9282" s="61"/>
      <c r="AD9282" s="61"/>
      <c r="AE9282" s="61"/>
      <c r="AF9282" s="61"/>
      <c r="AG9282" s="61"/>
      <c r="AH9282" s="61"/>
      <c r="AI9282" s="61"/>
      <c r="AJ9282" s="61"/>
      <c r="AK9282" s="61"/>
      <c r="AL9282" s="61"/>
      <c r="AM9282" s="61"/>
      <c r="AN9282" s="61"/>
      <c r="AO9282" s="61"/>
      <c r="AP9282" s="62"/>
      <c r="AQ9282" s="61"/>
      <c r="AR9282" s="61"/>
      <c r="AS9282" s="61"/>
      <c r="AT9282" s="61"/>
      <c r="AU9282" s="61"/>
      <c r="AV9282" s="61"/>
      <c r="AW9282" s="60"/>
    </row>
    <row r="9283" s="59" customFormat="1" customHeight="1" spans="1:49">
      <c r="A9283" s="60"/>
      <c r="B9283" s="60"/>
      <c r="C9283" s="60"/>
      <c r="D9283" s="60"/>
      <c r="H9283" s="61"/>
      <c r="I9283" s="61"/>
      <c r="J9283" s="61"/>
      <c r="K9283" s="61"/>
      <c r="L9283" s="61"/>
      <c r="M9283" s="61"/>
      <c r="N9283" s="61"/>
      <c r="O9283" s="61"/>
      <c r="P9283" s="61"/>
      <c r="Q9283" s="61"/>
      <c r="R9283" s="61"/>
      <c r="S9283" s="61"/>
      <c r="T9283" s="61"/>
      <c r="U9283" s="61"/>
      <c r="V9283" s="61"/>
      <c r="W9283" s="61"/>
      <c r="X9283" s="61"/>
      <c r="Y9283" s="61"/>
      <c r="Z9283" s="61"/>
      <c r="AA9283" s="61"/>
      <c r="AB9283" s="61"/>
      <c r="AC9283" s="61"/>
      <c r="AD9283" s="61"/>
      <c r="AE9283" s="61"/>
      <c r="AF9283" s="61"/>
      <c r="AG9283" s="61"/>
      <c r="AH9283" s="61"/>
      <c r="AI9283" s="61"/>
      <c r="AJ9283" s="61"/>
      <c r="AK9283" s="61"/>
      <c r="AL9283" s="61"/>
      <c r="AM9283" s="61"/>
      <c r="AN9283" s="61"/>
      <c r="AO9283" s="61"/>
      <c r="AP9283" s="62"/>
      <c r="AQ9283" s="61"/>
      <c r="AR9283" s="61"/>
      <c r="AS9283" s="61"/>
      <c r="AT9283" s="61"/>
      <c r="AU9283" s="61"/>
      <c r="AV9283" s="61"/>
      <c r="AW9283" s="60"/>
    </row>
    <row r="9284" s="59" customFormat="1" customHeight="1" spans="1:49">
      <c r="A9284" s="60"/>
      <c r="B9284" s="60"/>
      <c r="C9284" s="60"/>
      <c r="D9284" s="60"/>
      <c r="H9284" s="61"/>
      <c r="I9284" s="61"/>
      <c r="J9284" s="61"/>
      <c r="K9284" s="61"/>
      <c r="L9284" s="61"/>
      <c r="M9284" s="61"/>
      <c r="N9284" s="61"/>
      <c r="O9284" s="61"/>
      <c r="P9284" s="61"/>
      <c r="Q9284" s="61"/>
      <c r="R9284" s="61"/>
      <c r="S9284" s="61"/>
      <c r="T9284" s="61"/>
      <c r="U9284" s="61"/>
      <c r="V9284" s="61"/>
      <c r="W9284" s="61"/>
      <c r="X9284" s="61"/>
      <c r="Y9284" s="61"/>
      <c r="Z9284" s="61"/>
      <c r="AA9284" s="61"/>
      <c r="AB9284" s="61"/>
      <c r="AC9284" s="61"/>
      <c r="AD9284" s="61"/>
      <c r="AE9284" s="61"/>
      <c r="AF9284" s="61"/>
      <c r="AG9284" s="61"/>
      <c r="AH9284" s="61"/>
      <c r="AI9284" s="61"/>
      <c r="AJ9284" s="61"/>
      <c r="AK9284" s="61"/>
      <c r="AL9284" s="61"/>
      <c r="AM9284" s="61"/>
      <c r="AN9284" s="61"/>
      <c r="AO9284" s="61"/>
      <c r="AP9284" s="62"/>
      <c r="AQ9284" s="61"/>
      <c r="AR9284" s="61"/>
      <c r="AS9284" s="61"/>
      <c r="AT9284" s="61"/>
      <c r="AU9284" s="61"/>
      <c r="AV9284" s="61"/>
      <c r="AW9284" s="60"/>
    </row>
    <row r="9285" s="59" customFormat="1" customHeight="1" spans="1:49">
      <c r="A9285" s="60"/>
      <c r="B9285" s="60"/>
      <c r="C9285" s="60"/>
      <c r="D9285" s="60"/>
      <c r="H9285" s="61"/>
      <c r="I9285" s="61"/>
      <c r="J9285" s="61"/>
      <c r="K9285" s="61"/>
      <c r="L9285" s="61"/>
      <c r="M9285" s="61"/>
      <c r="N9285" s="61"/>
      <c r="O9285" s="61"/>
      <c r="P9285" s="61"/>
      <c r="Q9285" s="61"/>
      <c r="R9285" s="61"/>
      <c r="S9285" s="61"/>
      <c r="T9285" s="61"/>
      <c r="U9285" s="61"/>
      <c r="V9285" s="61"/>
      <c r="W9285" s="61"/>
      <c r="X9285" s="61"/>
      <c r="Y9285" s="61"/>
      <c r="Z9285" s="61"/>
      <c r="AA9285" s="61"/>
      <c r="AB9285" s="61"/>
      <c r="AC9285" s="61"/>
      <c r="AD9285" s="61"/>
      <c r="AE9285" s="61"/>
      <c r="AF9285" s="61"/>
      <c r="AG9285" s="61"/>
      <c r="AH9285" s="61"/>
      <c r="AI9285" s="61"/>
      <c r="AJ9285" s="61"/>
      <c r="AK9285" s="61"/>
      <c r="AL9285" s="61"/>
      <c r="AM9285" s="61"/>
      <c r="AN9285" s="61"/>
      <c r="AO9285" s="61"/>
      <c r="AP9285" s="62"/>
      <c r="AQ9285" s="61"/>
      <c r="AR9285" s="61"/>
      <c r="AS9285" s="61"/>
      <c r="AT9285" s="61"/>
      <c r="AU9285" s="61"/>
      <c r="AV9285" s="61"/>
      <c r="AW9285" s="60"/>
    </row>
    <row r="9286" s="59" customFormat="1" customHeight="1" spans="1:49">
      <c r="A9286" s="60"/>
      <c r="B9286" s="60"/>
      <c r="C9286" s="60"/>
      <c r="D9286" s="60"/>
      <c r="H9286" s="61"/>
      <c r="I9286" s="61"/>
      <c r="J9286" s="61"/>
      <c r="K9286" s="61"/>
      <c r="L9286" s="61"/>
      <c r="M9286" s="61"/>
      <c r="N9286" s="61"/>
      <c r="O9286" s="61"/>
      <c r="P9286" s="61"/>
      <c r="Q9286" s="61"/>
      <c r="R9286" s="61"/>
      <c r="S9286" s="61"/>
      <c r="T9286" s="61"/>
      <c r="U9286" s="61"/>
      <c r="V9286" s="61"/>
      <c r="W9286" s="61"/>
      <c r="X9286" s="61"/>
      <c r="Y9286" s="61"/>
      <c r="Z9286" s="61"/>
      <c r="AA9286" s="61"/>
      <c r="AB9286" s="61"/>
      <c r="AC9286" s="61"/>
      <c r="AD9286" s="61"/>
      <c r="AE9286" s="61"/>
      <c r="AF9286" s="61"/>
      <c r="AG9286" s="61"/>
      <c r="AH9286" s="61"/>
      <c r="AI9286" s="61"/>
      <c r="AJ9286" s="61"/>
      <c r="AK9286" s="61"/>
      <c r="AL9286" s="61"/>
      <c r="AM9286" s="61"/>
      <c r="AN9286" s="61"/>
      <c r="AO9286" s="61"/>
      <c r="AP9286" s="62"/>
      <c r="AQ9286" s="61"/>
      <c r="AR9286" s="61"/>
      <c r="AS9286" s="61"/>
      <c r="AT9286" s="61"/>
      <c r="AU9286" s="61"/>
      <c r="AV9286" s="61"/>
      <c r="AW9286" s="60"/>
    </row>
    <row r="9287" s="59" customFormat="1" customHeight="1" spans="1:49">
      <c r="A9287" s="60"/>
      <c r="B9287" s="60"/>
      <c r="C9287" s="60"/>
      <c r="D9287" s="60"/>
      <c r="H9287" s="61"/>
      <c r="I9287" s="61"/>
      <c r="J9287" s="61"/>
      <c r="K9287" s="61"/>
      <c r="L9287" s="61"/>
      <c r="M9287" s="61"/>
      <c r="N9287" s="61"/>
      <c r="O9287" s="61"/>
      <c r="P9287" s="61"/>
      <c r="Q9287" s="61"/>
      <c r="R9287" s="61"/>
      <c r="S9287" s="61"/>
      <c r="T9287" s="61"/>
      <c r="U9287" s="61"/>
      <c r="V9287" s="61"/>
      <c r="W9287" s="61"/>
      <c r="X9287" s="61"/>
      <c r="Y9287" s="61"/>
      <c r="Z9287" s="61"/>
      <c r="AA9287" s="61"/>
      <c r="AB9287" s="61"/>
      <c r="AC9287" s="61"/>
      <c r="AD9287" s="61"/>
      <c r="AE9287" s="61"/>
      <c r="AF9287" s="61"/>
      <c r="AG9287" s="61"/>
      <c r="AH9287" s="61"/>
      <c r="AI9287" s="61"/>
      <c r="AJ9287" s="61"/>
      <c r="AK9287" s="61"/>
      <c r="AL9287" s="61"/>
      <c r="AM9287" s="61"/>
      <c r="AN9287" s="61"/>
      <c r="AO9287" s="61"/>
      <c r="AP9287" s="62"/>
      <c r="AQ9287" s="61"/>
      <c r="AR9287" s="61"/>
      <c r="AS9287" s="61"/>
      <c r="AT9287" s="61"/>
      <c r="AU9287" s="61"/>
      <c r="AV9287" s="61"/>
      <c r="AW9287" s="60"/>
    </row>
    <row r="9288" s="59" customFormat="1" customHeight="1" spans="1:49">
      <c r="A9288" s="60"/>
      <c r="B9288" s="60"/>
      <c r="C9288" s="60"/>
      <c r="D9288" s="60"/>
      <c r="H9288" s="61"/>
      <c r="I9288" s="61"/>
      <c r="J9288" s="61"/>
      <c r="K9288" s="61"/>
      <c r="L9288" s="61"/>
      <c r="M9288" s="61"/>
      <c r="N9288" s="61"/>
      <c r="O9288" s="61"/>
      <c r="P9288" s="61"/>
      <c r="Q9288" s="61"/>
      <c r="R9288" s="61"/>
      <c r="S9288" s="61"/>
      <c r="T9288" s="61"/>
      <c r="U9288" s="61"/>
      <c r="V9288" s="61"/>
      <c r="W9288" s="61"/>
      <c r="X9288" s="61"/>
      <c r="Y9288" s="61"/>
      <c r="Z9288" s="61"/>
      <c r="AA9288" s="61"/>
      <c r="AB9288" s="61"/>
      <c r="AC9288" s="61"/>
      <c r="AD9288" s="61"/>
      <c r="AE9288" s="61"/>
      <c r="AF9288" s="61"/>
      <c r="AG9288" s="61"/>
      <c r="AH9288" s="61"/>
      <c r="AI9288" s="61"/>
      <c r="AJ9288" s="61"/>
      <c r="AK9288" s="61"/>
      <c r="AL9288" s="61"/>
      <c r="AM9288" s="61"/>
      <c r="AN9288" s="61"/>
      <c r="AO9288" s="61"/>
      <c r="AP9288" s="62"/>
      <c r="AQ9288" s="61"/>
      <c r="AR9288" s="61"/>
      <c r="AS9288" s="61"/>
      <c r="AT9288" s="61"/>
      <c r="AU9288" s="61"/>
      <c r="AV9288" s="61"/>
      <c r="AW9288" s="60"/>
    </row>
    <row r="9289" s="59" customFormat="1" customHeight="1" spans="1:49">
      <c r="A9289" s="60"/>
      <c r="B9289" s="60"/>
      <c r="C9289" s="60"/>
      <c r="D9289" s="60"/>
      <c r="H9289" s="61"/>
      <c r="I9289" s="61"/>
      <c r="J9289" s="61"/>
      <c r="K9289" s="61"/>
      <c r="L9289" s="61"/>
      <c r="M9289" s="61"/>
      <c r="N9289" s="61"/>
      <c r="O9289" s="61"/>
      <c r="P9289" s="61"/>
      <c r="Q9289" s="61"/>
      <c r="R9289" s="61"/>
      <c r="S9289" s="61"/>
      <c r="T9289" s="61"/>
      <c r="U9289" s="61"/>
      <c r="V9289" s="61"/>
      <c r="W9289" s="61"/>
      <c r="X9289" s="61"/>
      <c r="Y9289" s="61"/>
      <c r="Z9289" s="61"/>
      <c r="AA9289" s="61"/>
      <c r="AB9289" s="61"/>
      <c r="AC9289" s="61"/>
      <c r="AD9289" s="61"/>
      <c r="AE9289" s="61"/>
      <c r="AF9289" s="61"/>
      <c r="AG9289" s="61"/>
      <c r="AH9289" s="61"/>
      <c r="AI9289" s="61"/>
      <c r="AJ9289" s="61"/>
      <c r="AK9289" s="61"/>
      <c r="AL9289" s="61"/>
      <c r="AM9289" s="61"/>
      <c r="AN9289" s="61"/>
      <c r="AO9289" s="61"/>
      <c r="AP9289" s="62"/>
      <c r="AQ9289" s="61"/>
      <c r="AR9289" s="61"/>
      <c r="AS9289" s="61"/>
      <c r="AT9289" s="61"/>
      <c r="AU9289" s="61"/>
      <c r="AV9289" s="61"/>
      <c r="AW9289" s="60"/>
    </row>
    <row r="9290" s="59" customFormat="1" customHeight="1" spans="1:49">
      <c r="A9290" s="60"/>
      <c r="B9290" s="60"/>
      <c r="C9290" s="60"/>
      <c r="D9290" s="60"/>
      <c r="H9290" s="61"/>
      <c r="I9290" s="61"/>
      <c r="J9290" s="61"/>
      <c r="K9290" s="61"/>
      <c r="L9290" s="61"/>
      <c r="M9290" s="61"/>
      <c r="N9290" s="61"/>
      <c r="O9290" s="61"/>
      <c r="P9290" s="61"/>
      <c r="Q9290" s="61"/>
      <c r="R9290" s="61"/>
      <c r="S9290" s="61"/>
      <c r="T9290" s="61"/>
      <c r="U9290" s="61"/>
      <c r="V9290" s="61"/>
      <c r="W9290" s="61"/>
      <c r="X9290" s="61"/>
      <c r="Y9290" s="61"/>
      <c r="Z9290" s="61"/>
      <c r="AA9290" s="61"/>
      <c r="AB9290" s="61"/>
      <c r="AC9290" s="61"/>
      <c r="AD9290" s="61"/>
      <c r="AE9290" s="61"/>
      <c r="AF9290" s="61"/>
      <c r="AG9290" s="61"/>
      <c r="AH9290" s="61"/>
      <c r="AI9290" s="61"/>
      <c r="AJ9290" s="61"/>
      <c r="AK9290" s="61"/>
      <c r="AL9290" s="61"/>
      <c r="AM9290" s="61"/>
      <c r="AN9290" s="61"/>
      <c r="AO9290" s="61"/>
      <c r="AP9290" s="62"/>
      <c r="AQ9290" s="61"/>
      <c r="AR9290" s="61"/>
      <c r="AS9290" s="61"/>
      <c r="AT9290" s="61"/>
      <c r="AU9290" s="61"/>
      <c r="AV9290" s="61"/>
      <c r="AW9290" s="60"/>
    </row>
    <row r="9291" s="59" customFormat="1" customHeight="1" spans="1:49">
      <c r="A9291" s="60"/>
      <c r="B9291" s="60"/>
      <c r="C9291" s="60"/>
      <c r="D9291" s="60"/>
      <c r="H9291" s="61"/>
      <c r="I9291" s="61"/>
      <c r="J9291" s="61"/>
      <c r="K9291" s="61"/>
      <c r="L9291" s="61"/>
      <c r="M9291" s="61"/>
      <c r="N9291" s="61"/>
      <c r="O9291" s="61"/>
      <c r="P9291" s="61"/>
      <c r="Q9291" s="61"/>
      <c r="R9291" s="61"/>
      <c r="S9291" s="61"/>
      <c r="T9291" s="61"/>
      <c r="U9291" s="61"/>
      <c r="V9291" s="61"/>
      <c r="W9291" s="61"/>
      <c r="X9291" s="61"/>
      <c r="Y9291" s="61"/>
      <c r="Z9291" s="61"/>
      <c r="AA9291" s="61"/>
      <c r="AB9291" s="61"/>
      <c r="AC9291" s="61"/>
      <c r="AD9291" s="61"/>
      <c r="AE9291" s="61"/>
      <c r="AF9291" s="61"/>
      <c r="AG9291" s="61"/>
      <c r="AH9291" s="61"/>
      <c r="AI9291" s="61"/>
      <c r="AJ9291" s="61"/>
      <c r="AK9291" s="61"/>
      <c r="AL9291" s="61"/>
      <c r="AM9291" s="61"/>
      <c r="AN9291" s="61"/>
      <c r="AO9291" s="61"/>
      <c r="AP9291" s="62"/>
      <c r="AQ9291" s="61"/>
      <c r="AR9291" s="61"/>
      <c r="AS9291" s="61"/>
      <c r="AT9291" s="61"/>
      <c r="AU9291" s="61"/>
      <c r="AV9291" s="61"/>
      <c r="AW9291" s="60"/>
    </row>
    <row r="9292" s="59" customFormat="1" customHeight="1" spans="1:49">
      <c r="A9292" s="60"/>
      <c r="B9292" s="60"/>
      <c r="C9292" s="60"/>
      <c r="D9292" s="60"/>
      <c r="H9292" s="61"/>
      <c r="I9292" s="61"/>
      <c r="J9292" s="61"/>
      <c r="K9292" s="61"/>
      <c r="L9292" s="61"/>
      <c r="M9292" s="61"/>
      <c r="N9292" s="61"/>
      <c r="O9292" s="61"/>
      <c r="P9292" s="61"/>
      <c r="Q9292" s="61"/>
      <c r="R9292" s="61"/>
      <c r="S9292" s="61"/>
      <c r="T9292" s="61"/>
      <c r="U9292" s="61"/>
      <c r="V9292" s="61"/>
      <c r="W9292" s="61"/>
      <c r="X9292" s="61"/>
      <c r="Y9292" s="61"/>
      <c r="Z9292" s="61"/>
      <c r="AA9292" s="61"/>
      <c r="AB9292" s="61"/>
      <c r="AC9292" s="61"/>
      <c r="AD9292" s="61"/>
      <c r="AE9292" s="61"/>
      <c r="AF9292" s="61"/>
      <c r="AG9292" s="61"/>
      <c r="AH9292" s="61"/>
      <c r="AI9292" s="61"/>
      <c r="AJ9292" s="61"/>
      <c r="AK9292" s="61"/>
      <c r="AL9292" s="61"/>
      <c r="AM9292" s="61"/>
      <c r="AN9292" s="61"/>
      <c r="AO9292" s="61"/>
      <c r="AP9292" s="62"/>
      <c r="AQ9292" s="61"/>
      <c r="AR9292" s="61"/>
      <c r="AS9292" s="61"/>
      <c r="AT9292" s="61"/>
      <c r="AU9292" s="61"/>
      <c r="AV9292" s="61"/>
      <c r="AW9292" s="60"/>
    </row>
    <row r="9293" s="59" customFormat="1" customHeight="1" spans="1:49">
      <c r="A9293" s="60"/>
      <c r="B9293" s="60"/>
      <c r="C9293" s="60"/>
      <c r="D9293" s="60"/>
      <c r="H9293" s="61"/>
      <c r="I9293" s="61"/>
      <c r="J9293" s="61"/>
      <c r="K9293" s="61"/>
      <c r="L9293" s="61"/>
      <c r="M9293" s="61"/>
      <c r="N9293" s="61"/>
      <c r="O9293" s="61"/>
      <c r="P9293" s="61"/>
      <c r="Q9293" s="61"/>
      <c r="R9293" s="61"/>
      <c r="S9293" s="61"/>
      <c r="T9293" s="61"/>
      <c r="U9293" s="61"/>
      <c r="V9293" s="61"/>
      <c r="W9293" s="61"/>
      <c r="X9293" s="61"/>
      <c r="Y9293" s="61"/>
      <c r="Z9293" s="61"/>
      <c r="AA9293" s="61"/>
      <c r="AB9293" s="61"/>
      <c r="AC9293" s="61"/>
      <c r="AD9293" s="61"/>
      <c r="AE9293" s="61"/>
      <c r="AF9293" s="61"/>
      <c r="AG9293" s="61"/>
      <c r="AH9293" s="61"/>
      <c r="AI9293" s="61"/>
      <c r="AJ9293" s="61"/>
      <c r="AK9293" s="61"/>
      <c r="AL9293" s="61"/>
      <c r="AM9293" s="61"/>
      <c r="AN9293" s="61"/>
      <c r="AO9293" s="61"/>
      <c r="AP9293" s="62"/>
      <c r="AQ9293" s="61"/>
      <c r="AR9293" s="61"/>
      <c r="AS9293" s="61"/>
      <c r="AT9293" s="61"/>
      <c r="AU9293" s="61"/>
      <c r="AV9293" s="61"/>
      <c r="AW9293" s="60"/>
    </row>
    <row r="9294" s="59" customFormat="1" customHeight="1" spans="1:49">
      <c r="A9294" s="60"/>
      <c r="B9294" s="60"/>
      <c r="C9294" s="60"/>
      <c r="D9294" s="60"/>
      <c r="H9294" s="61"/>
      <c r="I9294" s="61"/>
      <c r="J9294" s="61"/>
      <c r="K9294" s="61"/>
      <c r="L9294" s="61"/>
      <c r="M9294" s="61"/>
      <c r="N9294" s="61"/>
      <c r="O9294" s="61"/>
      <c r="P9294" s="61"/>
      <c r="Q9294" s="61"/>
      <c r="R9294" s="61"/>
      <c r="S9294" s="61"/>
      <c r="T9294" s="61"/>
      <c r="U9294" s="61"/>
      <c r="V9294" s="61"/>
      <c r="W9294" s="61"/>
      <c r="X9294" s="61"/>
      <c r="Y9294" s="61"/>
      <c r="Z9294" s="61"/>
      <c r="AA9294" s="61"/>
      <c r="AB9294" s="61"/>
      <c r="AC9294" s="61"/>
      <c r="AD9294" s="61"/>
      <c r="AE9294" s="61"/>
      <c r="AF9294" s="61"/>
      <c r="AG9294" s="61"/>
      <c r="AH9294" s="61"/>
      <c r="AI9294" s="61"/>
      <c r="AJ9294" s="61"/>
      <c r="AK9294" s="61"/>
      <c r="AL9294" s="61"/>
      <c r="AM9294" s="61"/>
      <c r="AN9294" s="61"/>
      <c r="AO9294" s="61"/>
      <c r="AP9294" s="62"/>
      <c r="AQ9294" s="61"/>
      <c r="AR9294" s="61"/>
      <c r="AS9294" s="61"/>
      <c r="AT9294" s="61"/>
      <c r="AU9294" s="61"/>
      <c r="AV9294" s="61"/>
      <c r="AW9294" s="60"/>
    </row>
    <row r="9295" s="59" customFormat="1" customHeight="1" spans="1:49">
      <c r="A9295" s="60"/>
      <c r="B9295" s="60"/>
      <c r="C9295" s="60"/>
      <c r="D9295" s="60"/>
      <c r="H9295" s="61"/>
      <c r="I9295" s="61"/>
      <c r="J9295" s="61"/>
      <c r="K9295" s="61"/>
      <c r="L9295" s="61"/>
      <c r="M9295" s="61"/>
      <c r="N9295" s="61"/>
      <c r="O9295" s="61"/>
      <c r="P9295" s="61"/>
      <c r="Q9295" s="61"/>
      <c r="R9295" s="61"/>
      <c r="S9295" s="61"/>
      <c r="T9295" s="61"/>
      <c r="U9295" s="61"/>
      <c r="V9295" s="61"/>
      <c r="W9295" s="61"/>
      <c r="X9295" s="61"/>
      <c r="Y9295" s="61"/>
      <c r="Z9295" s="61"/>
      <c r="AA9295" s="61"/>
      <c r="AB9295" s="61"/>
      <c r="AC9295" s="61"/>
      <c r="AD9295" s="61"/>
      <c r="AE9295" s="61"/>
      <c r="AF9295" s="61"/>
      <c r="AG9295" s="61"/>
      <c r="AH9295" s="61"/>
      <c r="AI9295" s="61"/>
      <c r="AJ9295" s="61"/>
      <c r="AK9295" s="61"/>
      <c r="AL9295" s="61"/>
      <c r="AM9295" s="61"/>
      <c r="AN9295" s="61"/>
      <c r="AO9295" s="61"/>
      <c r="AP9295" s="62"/>
      <c r="AQ9295" s="61"/>
      <c r="AR9295" s="61"/>
      <c r="AS9295" s="61"/>
      <c r="AT9295" s="61"/>
      <c r="AU9295" s="61"/>
      <c r="AV9295" s="61"/>
      <c r="AW9295" s="60"/>
    </row>
    <row r="9296" s="59" customFormat="1" customHeight="1" spans="1:49">
      <c r="A9296" s="60"/>
      <c r="B9296" s="60"/>
      <c r="C9296" s="60"/>
      <c r="D9296" s="60"/>
      <c r="H9296" s="61"/>
      <c r="I9296" s="61"/>
      <c r="J9296" s="61"/>
      <c r="K9296" s="61"/>
      <c r="L9296" s="61"/>
      <c r="M9296" s="61"/>
      <c r="N9296" s="61"/>
      <c r="O9296" s="61"/>
      <c r="P9296" s="61"/>
      <c r="Q9296" s="61"/>
      <c r="R9296" s="61"/>
      <c r="S9296" s="61"/>
      <c r="T9296" s="61"/>
      <c r="U9296" s="61"/>
      <c r="V9296" s="61"/>
      <c r="W9296" s="61"/>
      <c r="X9296" s="61"/>
      <c r="Y9296" s="61"/>
      <c r="Z9296" s="61"/>
      <c r="AA9296" s="61"/>
      <c r="AB9296" s="61"/>
      <c r="AC9296" s="61"/>
      <c r="AD9296" s="61"/>
      <c r="AE9296" s="61"/>
      <c r="AF9296" s="61"/>
      <c r="AG9296" s="61"/>
      <c r="AH9296" s="61"/>
      <c r="AI9296" s="61"/>
      <c r="AJ9296" s="61"/>
      <c r="AK9296" s="61"/>
      <c r="AL9296" s="61"/>
      <c r="AM9296" s="61"/>
      <c r="AN9296" s="61"/>
      <c r="AO9296" s="61"/>
      <c r="AP9296" s="62"/>
      <c r="AQ9296" s="61"/>
      <c r="AR9296" s="61"/>
      <c r="AS9296" s="61"/>
      <c r="AT9296" s="61"/>
      <c r="AU9296" s="61"/>
      <c r="AV9296" s="61"/>
      <c r="AW9296" s="60"/>
    </row>
    <row r="9297" s="59" customFormat="1" customHeight="1" spans="1:49">
      <c r="A9297" s="60"/>
      <c r="B9297" s="60"/>
      <c r="C9297" s="60"/>
      <c r="D9297" s="60"/>
      <c r="H9297" s="61"/>
      <c r="I9297" s="61"/>
      <c r="J9297" s="61"/>
      <c r="K9297" s="61"/>
      <c r="L9297" s="61"/>
      <c r="M9297" s="61"/>
      <c r="N9297" s="61"/>
      <c r="O9297" s="61"/>
      <c r="P9297" s="61"/>
      <c r="Q9297" s="61"/>
      <c r="R9297" s="61"/>
      <c r="S9297" s="61"/>
      <c r="T9297" s="61"/>
      <c r="U9297" s="61"/>
      <c r="V9297" s="61"/>
      <c r="W9297" s="61"/>
      <c r="X9297" s="61"/>
      <c r="Y9297" s="61"/>
      <c r="Z9297" s="61"/>
      <c r="AA9297" s="61"/>
      <c r="AB9297" s="61"/>
      <c r="AC9297" s="61"/>
      <c r="AD9297" s="61"/>
      <c r="AE9297" s="61"/>
      <c r="AF9297" s="61"/>
      <c r="AG9297" s="61"/>
      <c r="AH9297" s="61"/>
      <c r="AI9297" s="61"/>
      <c r="AJ9297" s="61"/>
      <c r="AK9297" s="61"/>
      <c r="AL9297" s="61"/>
      <c r="AM9297" s="61"/>
      <c r="AN9297" s="61"/>
      <c r="AO9297" s="61"/>
      <c r="AP9297" s="62"/>
      <c r="AQ9297" s="61"/>
      <c r="AR9297" s="61"/>
      <c r="AS9297" s="61"/>
      <c r="AT9297" s="61"/>
      <c r="AU9297" s="61"/>
      <c r="AV9297" s="61"/>
      <c r="AW9297" s="60"/>
    </row>
    <row r="9298" s="59" customFormat="1" customHeight="1" spans="1:49">
      <c r="A9298" s="60"/>
      <c r="B9298" s="60"/>
      <c r="C9298" s="60"/>
      <c r="D9298" s="60"/>
      <c r="H9298" s="61"/>
      <c r="I9298" s="61"/>
      <c r="J9298" s="61"/>
      <c r="K9298" s="61"/>
      <c r="L9298" s="61"/>
      <c r="M9298" s="61"/>
      <c r="N9298" s="61"/>
      <c r="O9298" s="61"/>
      <c r="P9298" s="61"/>
      <c r="Q9298" s="61"/>
      <c r="R9298" s="61"/>
      <c r="S9298" s="61"/>
      <c r="T9298" s="61"/>
      <c r="U9298" s="61"/>
      <c r="V9298" s="61"/>
      <c r="W9298" s="61"/>
      <c r="X9298" s="61"/>
      <c r="Y9298" s="61"/>
      <c r="Z9298" s="61"/>
      <c r="AA9298" s="61"/>
      <c r="AB9298" s="61"/>
      <c r="AC9298" s="61"/>
      <c r="AD9298" s="61"/>
      <c r="AE9298" s="61"/>
      <c r="AF9298" s="61"/>
      <c r="AG9298" s="61"/>
      <c r="AH9298" s="61"/>
      <c r="AI9298" s="61"/>
      <c r="AJ9298" s="61"/>
      <c r="AK9298" s="61"/>
      <c r="AL9298" s="61"/>
      <c r="AM9298" s="61"/>
      <c r="AN9298" s="61"/>
      <c r="AO9298" s="61"/>
      <c r="AP9298" s="62"/>
      <c r="AQ9298" s="61"/>
      <c r="AR9298" s="61"/>
      <c r="AS9298" s="61"/>
      <c r="AT9298" s="61"/>
      <c r="AU9298" s="61"/>
      <c r="AV9298" s="61"/>
      <c r="AW9298" s="60"/>
    </row>
    <row r="9299" s="59" customFormat="1" customHeight="1" spans="1:49">
      <c r="A9299" s="60"/>
      <c r="B9299" s="60"/>
      <c r="C9299" s="60"/>
      <c r="D9299" s="60"/>
      <c r="H9299" s="61"/>
      <c r="I9299" s="61"/>
      <c r="J9299" s="61"/>
      <c r="K9299" s="61"/>
      <c r="L9299" s="61"/>
      <c r="M9299" s="61"/>
      <c r="N9299" s="61"/>
      <c r="O9299" s="61"/>
      <c r="P9299" s="61"/>
      <c r="Q9299" s="61"/>
      <c r="R9299" s="61"/>
      <c r="S9299" s="61"/>
      <c r="T9299" s="61"/>
      <c r="U9299" s="61"/>
      <c r="V9299" s="61"/>
      <c r="W9299" s="61"/>
      <c r="X9299" s="61"/>
      <c r="Y9299" s="61"/>
      <c r="Z9299" s="61"/>
      <c r="AA9299" s="61"/>
      <c r="AB9299" s="61"/>
      <c r="AC9299" s="61"/>
      <c r="AD9299" s="61"/>
      <c r="AE9299" s="61"/>
      <c r="AF9299" s="61"/>
      <c r="AG9299" s="61"/>
      <c r="AH9299" s="61"/>
      <c r="AI9299" s="61"/>
      <c r="AJ9299" s="61"/>
      <c r="AK9299" s="61"/>
      <c r="AL9299" s="61"/>
      <c r="AM9299" s="61"/>
      <c r="AN9299" s="61"/>
      <c r="AO9299" s="61"/>
      <c r="AP9299" s="62"/>
      <c r="AQ9299" s="61"/>
      <c r="AR9299" s="61"/>
      <c r="AS9299" s="61"/>
      <c r="AT9299" s="61"/>
      <c r="AU9299" s="61"/>
      <c r="AV9299" s="61"/>
      <c r="AW9299" s="60"/>
    </row>
    <row r="9300" s="59" customFormat="1" customHeight="1" spans="1:49">
      <c r="A9300" s="60"/>
      <c r="B9300" s="60"/>
      <c r="C9300" s="60"/>
      <c r="D9300" s="60"/>
      <c r="H9300" s="61"/>
      <c r="I9300" s="61"/>
      <c r="J9300" s="61"/>
      <c r="K9300" s="61"/>
      <c r="L9300" s="61"/>
      <c r="M9300" s="61"/>
      <c r="N9300" s="61"/>
      <c r="O9300" s="61"/>
      <c r="P9300" s="61"/>
      <c r="Q9300" s="61"/>
      <c r="R9300" s="61"/>
      <c r="S9300" s="61"/>
      <c r="T9300" s="61"/>
      <c r="U9300" s="61"/>
      <c r="V9300" s="61"/>
      <c r="W9300" s="61"/>
      <c r="X9300" s="61"/>
      <c r="Y9300" s="61"/>
      <c r="Z9300" s="61"/>
      <c r="AA9300" s="61"/>
      <c r="AB9300" s="61"/>
      <c r="AC9300" s="61"/>
      <c r="AD9300" s="61"/>
      <c r="AE9300" s="61"/>
      <c r="AF9300" s="61"/>
      <c r="AG9300" s="61"/>
      <c r="AH9300" s="61"/>
      <c r="AI9300" s="61"/>
      <c r="AJ9300" s="61"/>
      <c r="AK9300" s="61"/>
      <c r="AL9300" s="61"/>
      <c r="AM9300" s="61"/>
      <c r="AN9300" s="61"/>
      <c r="AO9300" s="61"/>
      <c r="AP9300" s="62"/>
      <c r="AQ9300" s="61"/>
      <c r="AR9300" s="61"/>
      <c r="AS9300" s="61"/>
      <c r="AT9300" s="61"/>
      <c r="AU9300" s="61"/>
      <c r="AV9300" s="61"/>
      <c r="AW9300" s="60"/>
    </row>
    <row r="9301" s="59" customFormat="1" customHeight="1" spans="1:49">
      <c r="A9301" s="60"/>
      <c r="B9301" s="60"/>
      <c r="C9301" s="60"/>
      <c r="D9301" s="60"/>
      <c r="H9301" s="61"/>
      <c r="I9301" s="61"/>
      <c r="J9301" s="61"/>
      <c r="K9301" s="61"/>
      <c r="L9301" s="61"/>
      <c r="M9301" s="61"/>
      <c r="N9301" s="61"/>
      <c r="O9301" s="61"/>
      <c r="P9301" s="61"/>
      <c r="Q9301" s="61"/>
      <c r="R9301" s="61"/>
      <c r="S9301" s="61"/>
      <c r="T9301" s="61"/>
      <c r="U9301" s="61"/>
      <c r="V9301" s="61"/>
      <c r="W9301" s="61"/>
      <c r="X9301" s="61"/>
      <c r="Y9301" s="61"/>
      <c r="Z9301" s="61"/>
      <c r="AA9301" s="61"/>
      <c r="AB9301" s="61"/>
      <c r="AC9301" s="61"/>
      <c r="AD9301" s="61"/>
      <c r="AE9301" s="61"/>
      <c r="AF9301" s="61"/>
      <c r="AG9301" s="61"/>
      <c r="AH9301" s="61"/>
      <c r="AI9301" s="61"/>
      <c r="AJ9301" s="61"/>
      <c r="AK9301" s="61"/>
      <c r="AL9301" s="61"/>
      <c r="AM9301" s="61"/>
      <c r="AN9301" s="61"/>
      <c r="AO9301" s="61"/>
      <c r="AP9301" s="62"/>
      <c r="AQ9301" s="61"/>
      <c r="AR9301" s="61"/>
      <c r="AS9301" s="61"/>
      <c r="AT9301" s="61"/>
      <c r="AU9301" s="61"/>
      <c r="AV9301" s="61"/>
      <c r="AW9301" s="60"/>
    </row>
    <row r="9302" s="59" customFormat="1" customHeight="1" spans="1:49">
      <c r="A9302" s="60"/>
      <c r="B9302" s="60"/>
      <c r="C9302" s="60"/>
      <c r="D9302" s="60"/>
      <c r="H9302" s="61"/>
      <c r="I9302" s="61"/>
      <c r="J9302" s="61"/>
      <c r="K9302" s="61"/>
      <c r="L9302" s="61"/>
      <c r="M9302" s="61"/>
      <c r="N9302" s="61"/>
      <c r="O9302" s="61"/>
      <c r="P9302" s="61"/>
      <c r="Q9302" s="61"/>
      <c r="R9302" s="61"/>
      <c r="S9302" s="61"/>
      <c r="T9302" s="61"/>
      <c r="U9302" s="61"/>
      <c r="V9302" s="61"/>
      <c r="W9302" s="61"/>
      <c r="X9302" s="61"/>
      <c r="Y9302" s="61"/>
      <c r="Z9302" s="61"/>
      <c r="AA9302" s="61"/>
      <c r="AB9302" s="61"/>
      <c r="AC9302" s="61"/>
      <c r="AD9302" s="61"/>
      <c r="AE9302" s="61"/>
      <c r="AF9302" s="61"/>
      <c r="AG9302" s="61"/>
      <c r="AH9302" s="61"/>
      <c r="AI9302" s="61"/>
      <c r="AJ9302" s="61"/>
      <c r="AK9302" s="61"/>
      <c r="AL9302" s="61"/>
      <c r="AM9302" s="61"/>
      <c r="AN9302" s="61"/>
      <c r="AO9302" s="61"/>
      <c r="AP9302" s="62"/>
      <c r="AQ9302" s="61"/>
      <c r="AR9302" s="61"/>
      <c r="AS9302" s="61"/>
      <c r="AT9302" s="61"/>
      <c r="AU9302" s="61"/>
      <c r="AV9302" s="61"/>
      <c r="AW9302" s="60"/>
    </row>
    <row r="9303" s="59" customFormat="1" customHeight="1" spans="1:49">
      <c r="A9303" s="60"/>
      <c r="B9303" s="60"/>
      <c r="C9303" s="60"/>
      <c r="D9303" s="60"/>
      <c r="H9303" s="61"/>
      <c r="I9303" s="61"/>
      <c r="J9303" s="61"/>
      <c r="K9303" s="61"/>
      <c r="L9303" s="61"/>
      <c r="M9303" s="61"/>
      <c r="N9303" s="61"/>
      <c r="O9303" s="61"/>
      <c r="P9303" s="61"/>
      <c r="Q9303" s="61"/>
      <c r="R9303" s="61"/>
      <c r="S9303" s="61"/>
      <c r="T9303" s="61"/>
      <c r="U9303" s="61"/>
      <c r="V9303" s="61"/>
      <c r="W9303" s="61"/>
      <c r="X9303" s="61"/>
      <c r="Y9303" s="61"/>
      <c r="Z9303" s="61"/>
      <c r="AA9303" s="61"/>
      <c r="AB9303" s="61"/>
      <c r="AC9303" s="61"/>
      <c r="AD9303" s="61"/>
      <c r="AE9303" s="61"/>
      <c r="AF9303" s="61"/>
      <c r="AG9303" s="61"/>
      <c r="AH9303" s="61"/>
      <c r="AI9303" s="61"/>
      <c r="AJ9303" s="61"/>
      <c r="AK9303" s="61"/>
      <c r="AL9303" s="61"/>
      <c r="AM9303" s="61"/>
      <c r="AN9303" s="61"/>
      <c r="AO9303" s="61"/>
      <c r="AP9303" s="62"/>
      <c r="AQ9303" s="61"/>
      <c r="AR9303" s="61"/>
      <c r="AS9303" s="61"/>
      <c r="AT9303" s="61"/>
      <c r="AU9303" s="61"/>
      <c r="AV9303" s="61"/>
      <c r="AW9303" s="60"/>
    </row>
    <row r="9304" s="59" customFormat="1" customHeight="1" spans="1:49">
      <c r="A9304" s="60"/>
      <c r="B9304" s="60"/>
      <c r="C9304" s="60"/>
      <c r="D9304" s="60"/>
      <c r="H9304" s="61"/>
      <c r="I9304" s="61"/>
      <c r="J9304" s="61"/>
      <c r="K9304" s="61"/>
      <c r="L9304" s="61"/>
      <c r="M9304" s="61"/>
      <c r="N9304" s="61"/>
      <c r="O9304" s="61"/>
      <c r="P9304" s="61"/>
      <c r="Q9304" s="61"/>
      <c r="R9304" s="61"/>
      <c r="S9304" s="61"/>
      <c r="T9304" s="61"/>
      <c r="U9304" s="61"/>
      <c r="V9304" s="61"/>
      <c r="W9304" s="61"/>
      <c r="X9304" s="61"/>
      <c r="Y9304" s="61"/>
      <c r="Z9304" s="61"/>
      <c r="AA9304" s="61"/>
      <c r="AB9304" s="61"/>
      <c r="AC9304" s="61"/>
      <c r="AD9304" s="61"/>
      <c r="AE9304" s="61"/>
      <c r="AF9304" s="61"/>
      <c r="AG9304" s="61"/>
      <c r="AH9304" s="61"/>
      <c r="AI9304" s="61"/>
      <c r="AJ9304" s="61"/>
      <c r="AK9304" s="61"/>
      <c r="AL9304" s="61"/>
      <c r="AM9304" s="61"/>
      <c r="AN9304" s="61"/>
      <c r="AO9304" s="61"/>
      <c r="AP9304" s="62"/>
      <c r="AQ9304" s="61"/>
      <c r="AR9304" s="61"/>
      <c r="AS9304" s="61"/>
      <c r="AT9304" s="61"/>
      <c r="AU9304" s="61"/>
      <c r="AV9304" s="61"/>
      <c r="AW9304" s="60"/>
    </row>
    <row r="9305" s="59" customFormat="1" customHeight="1" spans="1:49">
      <c r="A9305" s="60"/>
      <c r="B9305" s="60"/>
      <c r="C9305" s="60"/>
      <c r="D9305" s="60"/>
      <c r="H9305" s="61"/>
      <c r="I9305" s="61"/>
      <c r="J9305" s="61"/>
      <c r="K9305" s="61"/>
      <c r="L9305" s="61"/>
      <c r="M9305" s="61"/>
      <c r="N9305" s="61"/>
      <c r="O9305" s="61"/>
      <c r="P9305" s="61"/>
      <c r="Q9305" s="61"/>
      <c r="R9305" s="61"/>
      <c r="S9305" s="61"/>
      <c r="T9305" s="61"/>
      <c r="U9305" s="61"/>
      <c r="V9305" s="61"/>
      <c r="W9305" s="61"/>
      <c r="X9305" s="61"/>
      <c r="Y9305" s="61"/>
      <c r="Z9305" s="61"/>
      <c r="AA9305" s="61"/>
      <c r="AB9305" s="61"/>
      <c r="AC9305" s="61"/>
      <c r="AD9305" s="61"/>
      <c r="AE9305" s="61"/>
      <c r="AF9305" s="61"/>
      <c r="AG9305" s="61"/>
      <c r="AH9305" s="61"/>
      <c r="AI9305" s="61"/>
      <c r="AJ9305" s="61"/>
      <c r="AK9305" s="61"/>
      <c r="AL9305" s="61"/>
      <c r="AM9305" s="61"/>
      <c r="AN9305" s="61"/>
      <c r="AO9305" s="61"/>
      <c r="AP9305" s="62"/>
      <c r="AQ9305" s="61"/>
      <c r="AR9305" s="61"/>
      <c r="AS9305" s="61"/>
      <c r="AT9305" s="61"/>
      <c r="AU9305" s="61"/>
      <c r="AV9305" s="61"/>
      <c r="AW9305" s="60"/>
    </row>
    <row r="9306" s="59" customFormat="1" customHeight="1" spans="1:49">
      <c r="A9306" s="60"/>
      <c r="B9306" s="60"/>
      <c r="C9306" s="60"/>
      <c r="D9306" s="60"/>
      <c r="H9306" s="61"/>
      <c r="I9306" s="61"/>
      <c r="J9306" s="61"/>
      <c r="K9306" s="61"/>
      <c r="L9306" s="61"/>
      <c r="M9306" s="61"/>
      <c r="N9306" s="61"/>
      <c r="O9306" s="61"/>
      <c r="P9306" s="61"/>
      <c r="Q9306" s="61"/>
      <c r="R9306" s="61"/>
      <c r="S9306" s="61"/>
      <c r="T9306" s="61"/>
      <c r="U9306" s="61"/>
      <c r="V9306" s="61"/>
      <c r="W9306" s="61"/>
      <c r="X9306" s="61"/>
      <c r="Y9306" s="61"/>
      <c r="Z9306" s="61"/>
      <c r="AA9306" s="61"/>
      <c r="AB9306" s="61"/>
      <c r="AC9306" s="61"/>
      <c r="AD9306" s="61"/>
      <c r="AE9306" s="61"/>
      <c r="AF9306" s="61"/>
      <c r="AG9306" s="61"/>
      <c r="AH9306" s="61"/>
      <c r="AI9306" s="61"/>
      <c r="AJ9306" s="61"/>
      <c r="AK9306" s="61"/>
      <c r="AL9306" s="61"/>
      <c r="AM9306" s="61"/>
      <c r="AN9306" s="61"/>
      <c r="AO9306" s="61"/>
      <c r="AP9306" s="62"/>
      <c r="AQ9306" s="61"/>
      <c r="AR9306" s="61"/>
      <c r="AS9306" s="61"/>
      <c r="AT9306" s="61"/>
      <c r="AU9306" s="61"/>
      <c r="AV9306" s="61"/>
      <c r="AW9306" s="60"/>
    </row>
    <row r="9307" s="59" customFormat="1" customHeight="1" spans="1:49">
      <c r="A9307" s="60"/>
      <c r="B9307" s="60"/>
      <c r="C9307" s="60"/>
      <c r="D9307" s="60"/>
      <c r="H9307" s="61"/>
      <c r="I9307" s="61"/>
      <c r="J9307" s="61"/>
      <c r="K9307" s="61"/>
      <c r="L9307" s="61"/>
      <c r="M9307" s="61"/>
      <c r="N9307" s="61"/>
      <c r="O9307" s="61"/>
      <c r="P9307" s="61"/>
      <c r="Q9307" s="61"/>
      <c r="R9307" s="61"/>
      <c r="S9307" s="61"/>
      <c r="T9307" s="61"/>
      <c r="U9307" s="61"/>
      <c r="V9307" s="61"/>
      <c r="W9307" s="61"/>
      <c r="X9307" s="61"/>
      <c r="Y9307" s="61"/>
      <c r="Z9307" s="61"/>
      <c r="AA9307" s="61"/>
      <c r="AB9307" s="61"/>
      <c r="AC9307" s="61"/>
      <c r="AD9307" s="61"/>
      <c r="AE9307" s="61"/>
      <c r="AF9307" s="61"/>
      <c r="AG9307" s="61"/>
      <c r="AH9307" s="61"/>
      <c r="AI9307" s="61"/>
      <c r="AJ9307" s="61"/>
      <c r="AK9307" s="61"/>
      <c r="AL9307" s="61"/>
      <c r="AM9307" s="61"/>
      <c r="AN9307" s="61"/>
      <c r="AO9307" s="61"/>
      <c r="AP9307" s="62"/>
      <c r="AQ9307" s="61"/>
      <c r="AR9307" s="61"/>
      <c r="AS9307" s="61"/>
      <c r="AT9307" s="61"/>
      <c r="AU9307" s="61"/>
      <c r="AV9307" s="61"/>
      <c r="AW9307" s="60"/>
    </row>
    <row r="9308" s="59" customFormat="1" customHeight="1" spans="1:49">
      <c r="A9308" s="60"/>
      <c r="B9308" s="60"/>
      <c r="C9308" s="60"/>
      <c r="D9308" s="60"/>
      <c r="H9308" s="61"/>
      <c r="I9308" s="61"/>
      <c r="J9308" s="61"/>
      <c r="K9308" s="61"/>
      <c r="L9308" s="61"/>
      <c r="M9308" s="61"/>
      <c r="N9308" s="61"/>
      <c r="O9308" s="61"/>
      <c r="P9308" s="61"/>
      <c r="Q9308" s="61"/>
      <c r="R9308" s="61"/>
      <c r="S9308" s="61"/>
      <c r="T9308" s="61"/>
      <c r="U9308" s="61"/>
      <c r="V9308" s="61"/>
      <c r="W9308" s="61"/>
      <c r="X9308" s="61"/>
      <c r="Y9308" s="61"/>
      <c r="Z9308" s="61"/>
      <c r="AA9308" s="61"/>
      <c r="AB9308" s="61"/>
      <c r="AC9308" s="61"/>
      <c r="AD9308" s="61"/>
      <c r="AE9308" s="61"/>
      <c r="AF9308" s="61"/>
      <c r="AG9308" s="61"/>
      <c r="AH9308" s="61"/>
      <c r="AI9308" s="61"/>
      <c r="AJ9308" s="61"/>
      <c r="AK9308" s="61"/>
      <c r="AL9308" s="61"/>
      <c r="AM9308" s="61"/>
      <c r="AN9308" s="61"/>
      <c r="AO9308" s="61"/>
      <c r="AP9308" s="62"/>
      <c r="AQ9308" s="61"/>
      <c r="AR9308" s="61"/>
      <c r="AS9308" s="61"/>
      <c r="AT9308" s="61"/>
      <c r="AU9308" s="61"/>
      <c r="AV9308" s="61"/>
      <c r="AW9308" s="60"/>
    </row>
    <row r="9309" s="59" customFormat="1" customHeight="1" spans="1:49">
      <c r="A9309" s="60"/>
      <c r="B9309" s="60"/>
      <c r="C9309" s="60"/>
      <c r="D9309" s="60"/>
      <c r="H9309" s="61"/>
      <c r="I9309" s="61"/>
      <c r="J9309" s="61"/>
      <c r="K9309" s="61"/>
      <c r="L9309" s="61"/>
      <c r="M9309" s="61"/>
      <c r="N9309" s="61"/>
      <c r="O9309" s="61"/>
      <c r="P9309" s="61"/>
      <c r="Q9309" s="61"/>
      <c r="R9309" s="61"/>
      <c r="S9309" s="61"/>
      <c r="T9309" s="61"/>
      <c r="U9309" s="61"/>
      <c r="V9309" s="61"/>
      <c r="W9309" s="61"/>
      <c r="X9309" s="61"/>
      <c r="Y9309" s="61"/>
      <c r="Z9309" s="61"/>
      <c r="AA9309" s="61"/>
      <c r="AB9309" s="61"/>
      <c r="AC9309" s="61"/>
      <c r="AD9309" s="61"/>
      <c r="AE9309" s="61"/>
      <c r="AF9309" s="61"/>
      <c r="AG9309" s="61"/>
      <c r="AH9309" s="61"/>
      <c r="AI9309" s="61"/>
      <c r="AJ9309" s="61"/>
      <c r="AK9309" s="61"/>
      <c r="AL9309" s="61"/>
      <c r="AM9309" s="61"/>
      <c r="AN9309" s="61"/>
      <c r="AO9309" s="61"/>
      <c r="AP9309" s="62"/>
      <c r="AQ9309" s="61"/>
      <c r="AR9309" s="61"/>
      <c r="AS9309" s="61"/>
      <c r="AT9309" s="61"/>
      <c r="AU9309" s="61"/>
      <c r="AV9309" s="61"/>
      <c r="AW9309" s="60"/>
    </row>
    <row r="9310" s="59" customFormat="1" customHeight="1" spans="1:49">
      <c r="A9310" s="60"/>
      <c r="B9310" s="60"/>
      <c r="C9310" s="60"/>
      <c r="D9310" s="60"/>
      <c r="H9310" s="61"/>
      <c r="I9310" s="61"/>
      <c r="J9310" s="61"/>
      <c r="K9310" s="61"/>
      <c r="L9310" s="61"/>
      <c r="M9310" s="61"/>
      <c r="N9310" s="61"/>
      <c r="O9310" s="61"/>
      <c r="P9310" s="61"/>
      <c r="Q9310" s="61"/>
      <c r="R9310" s="61"/>
      <c r="S9310" s="61"/>
      <c r="T9310" s="61"/>
      <c r="U9310" s="61"/>
      <c r="V9310" s="61"/>
      <c r="W9310" s="61"/>
      <c r="X9310" s="61"/>
      <c r="Y9310" s="61"/>
      <c r="Z9310" s="61"/>
      <c r="AA9310" s="61"/>
      <c r="AB9310" s="61"/>
      <c r="AC9310" s="61"/>
      <c r="AD9310" s="61"/>
      <c r="AE9310" s="61"/>
      <c r="AF9310" s="61"/>
      <c r="AG9310" s="61"/>
      <c r="AH9310" s="61"/>
      <c r="AI9310" s="61"/>
      <c r="AJ9310" s="61"/>
      <c r="AK9310" s="61"/>
      <c r="AL9310" s="61"/>
      <c r="AM9310" s="61"/>
      <c r="AN9310" s="61"/>
      <c r="AO9310" s="61"/>
      <c r="AP9310" s="62"/>
      <c r="AQ9310" s="61"/>
      <c r="AR9310" s="61"/>
      <c r="AS9310" s="61"/>
      <c r="AT9310" s="61"/>
      <c r="AU9310" s="61"/>
      <c r="AV9310" s="61"/>
      <c r="AW9310" s="60"/>
    </row>
    <row r="9311" s="59" customFormat="1" customHeight="1" spans="1:49">
      <c r="A9311" s="60"/>
      <c r="B9311" s="60"/>
      <c r="C9311" s="60"/>
      <c r="D9311" s="60"/>
      <c r="H9311" s="61"/>
      <c r="I9311" s="61"/>
      <c r="J9311" s="61"/>
      <c r="K9311" s="61"/>
      <c r="L9311" s="61"/>
      <c r="M9311" s="61"/>
      <c r="N9311" s="61"/>
      <c r="O9311" s="61"/>
      <c r="P9311" s="61"/>
      <c r="Q9311" s="61"/>
      <c r="R9311" s="61"/>
      <c r="S9311" s="61"/>
      <c r="T9311" s="61"/>
      <c r="U9311" s="61"/>
      <c r="V9311" s="61"/>
      <c r="W9311" s="61"/>
      <c r="X9311" s="61"/>
      <c r="Y9311" s="61"/>
      <c r="Z9311" s="61"/>
      <c r="AA9311" s="61"/>
      <c r="AB9311" s="61"/>
      <c r="AC9311" s="61"/>
      <c r="AD9311" s="61"/>
      <c r="AE9311" s="61"/>
      <c r="AF9311" s="61"/>
      <c r="AG9311" s="61"/>
      <c r="AH9311" s="61"/>
      <c r="AI9311" s="61"/>
      <c r="AJ9311" s="61"/>
      <c r="AK9311" s="61"/>
      <c r="AL9311" s="61"/>
      <c r="AM9311" s="61"/>
      <c r="AN9311" s="61"/>
      <c r="AO9311" s="61"/>
      <c r="AP9311" s="62"/>
      <c r="AQ9311" s="61"/>
      <c r="AR9311" s="61"/>
      <c r="AS9311" s="61"/>
      <c r="AT9311" s="61"/>
      <c r="AU9311" s="61"/>
      <c r="AV9311" s="61"/>
      <c r="AW9311" s="60"/>
    </row>
    <row r="9312" s="59" customFormat="1" customHeight="1" spans="1:49">
      <c r="A9312" s="60"/>
      <c r="B9312" s="60"/>
      <c r="C9312" s="60"/>
      <c r="D9312" s="60"/>
      <c r="H9312" s="61"/>
      <c r="I9312" s="61"/>
      <c r="J9312" s="61"/>
      <c r="K9312" s="61"/>
      <c r="L9312" s="61"/>
      <c r="M9312" s="61"/>
      <c r="N9312" s="61"/>
      <c r="O9312" s="61"/>
      <c r="P9312" s="61"/>
      <c r="Q9312" s="61"/>
      <c r="R9312" s="61"/>
      <c r="S9312" s="61"/>
      <c r="T9312" s="61"/>
      <c r="U9312" s="61"/>
      <c r="V9312" s="61"/>
      <c r="W9312" s="61"/>
      <c r="X9312" s="61"/>
      <c r="Y9312" s="61"/>
      <c r="Z9312" s="61"/>
      <c r="AA9312" s="61"/>
      <c r="AB9312" s="61"/>
      <c r="AC9312" s="61"/>
      <c r="AD9312" s="61"/>
      <c r="AE9312" s="61"/>
      <c r="AF9312" s="61"/>
      <c r="AG9312" s="61"/>
      <c r="AH9312" s="61"/>
      <c r="AI9312" s="61"/>
      <c r="AJ9312" s="61"/>
      <c r="AK9312" s="61"/>
      <c r="AL9312" s="61"/>
      <c r="AM9312" s="61"/>
      <c r="AN9312" s="61"/>
      <c r="AO9312" s="61"/>
      <c r="AP9312" s="62"/>
      <c r="AQ9312" s="61"/>
      <c r="AR9312" s="61"/>
      <c r="AS9312" s="61"/>
      <c r="AT9312" s="61"/>
      <c r="AU9312" s="61"/>
      <c r="AV9312" s="61"/>
      <c r="AW9312" s="60"/>
    </row>
    <row r="9313" s="59" customFormat="1" customHeight="1" spans="1:49">
      <c r="A9313" s="60"/>
      <c r="B9313" s="60"/>
      <c r="C9313" s="60"/>
      <c r="D9313" s="60"/>
      <c r="H9313" s="61"/>
      <c r="I9313" s="61"/>
      <c r="J9313" s="61"/>
      <c r="K9313" s="61"/>
      <c r="L9313" s="61"/>
      <c r="M9313" s="61"/>
      <c r="N9313" s="61"/>
      <c r="O9313" s="61"/>
      <c r="P9313" s="61"/>
      <c r="Q9313" s="61"/>
      <c r="R9313" s="61"/>
      <c r="S9313" s="61"/>
      <c r="T9313" s="61"/>
      <c r="U9313" s="61"/>
      <c r="V9313" s="61"/>
      <c r="W9313" s="61"/>
      <c r="X9313" s="61"/>
      <c r="Y9313" s="61"/>
      <c r="Z9313" s="61"/>
      <c r="AA9313" s="61"/>
      <c r="AB9313" s="61"/>
      <c r="AC9313" s="61"/>
      <c r="AD9313" s="61"/>
      <c r="AE9313" s="61"/>
      <c r="AF9313" s="61"/>
      <c r="AG9313" s="61"/>
      <c r="AH9313" s="61"/>
      <c r="AI9313" s="61"/>
      <c r="AJ9313" s="61"/>
      <c r="AK9313" s="61"/>
      <c r="AL9313" s="61"/>
      <c r="AM9313" s="61"/>
      <c r="AN9313" s="61"/>
      <c r="AO9313" s="61"/>
      <c r="AP9313" s="62"/>
      <c r="AQ9313" s="61"/>
      <c r="AR9313" s="61"/>
      <c r="AS9313" s="61"/>
      <c r="AT9313" s="61"/>
      <c r="AU9313" s="61"/>
      <c r="AV9313" s="61"/>
      <c r="AW9313" s="60"/>
    </row>
    <row r="9314" s="59" customFormat="1" customHeight="1" spans="1:49">
      <c r="A9314" s="60"/>
      <c r="B9314" s="60"/>
      <c r="C9314" s="60"/>
      <c r="D9314" s="60"/>
      <c r="H9314" s="61"/>
      <c r="I9314" s="61"/>
      <c r="J9314" s="61"/>
      <c r="K9314" s="61"/>
      <c r="L9314" s="61"/>
      <c r="M9314" s="61"/>
      <c r="N9314" s="61"/>
      <c r="O9314" s="61"/>
      <c r="P9314" s="61"/>
      <c r="Q9314" s="61"/>
      <c r="R9314" s="61"/>
      <c r="S9314" s="61"/>
      <c r="T9314" s="61"/>
      <c r="U9314" s="61"/>
      <c r="V9314" s="61"/>
      <c r="W9314" s="61"/>
      <c r="X9314" s="61"/>
      <c r="Y9314" s="61"/>
      <c r="Z9314" s="61"/>
      <c r="AA9314" s="61"/>
      <c r="AB9314" s="61"/>
      <c r="AC9314" s="61"/>
      <c r="AD9314" s="61"/>
      <c r="AE9314" s="61"/>
      <c r="AF9314" s="61"/>
      <c r="AG9314" s="61"/>
      <c r="AH9314" s="61"/>
      <c r="AI9314" s="61"/>
      <c r="AJ9314" s="61"/>
      <c r="AK9314" s="61"/>
      <c r="AL9314" s="61"/>
      <c r="AM9314" s="61"/>
      <c r="AN9314" s="61"/>
      <c r="AO9314" s="61"/>
      <c r="AP9314" s="62"/>
      <c r="AQ9314" s="61"/>
      <c r="AR9314" s="61"/>
      <c r="AS9314" s="61"/>
      <c r="AT9314" s="61"/>
      <c r="AU9314" s="61"/>
      <c r="AV9314" s="61"/>
      <c r="AW9314" s="60"/>
    </row>
    <row r="9315" s="59" customFormat="1" customHeight="1" spans="1:49">
      <c r="A9315" s="60"/>
      <c r="B9315" s="60"/>
      <c r="C9315" s="60"/>
      <c r="D9315" s="60"/>
      <c r="H9315" s="61"/>
      <c r="I9315" s="61"/>
      <c r="J9315" s="61"/>
      <c r="K9315" s="61"/>
      <c r="L9315" s="61"/>
      <c r="M9315" s="61"/>
      <c r="N9315" s="61"/>
      <c r="O9315" s="61"/>
      <c r="P9315" s="61"/>
      <c r="Q9315" s="61"/>
      <c r="R9315" s="61"/>
      <c r="S9315" s="61"/>
      <c r="T9315" s="61"/>
      <c r="U9315" s="61"/>
      <c r="V9315" s="61"/>
      <c r="W9315" s="61"/>
      <c r="X9315" s="61"/>
      <c r="Y9315" s="61"/>
      <c r="Z9315" s="61"/>
      <c r="AA9315" s="61"/>
      <c r="AB9315" s="61"/>
      <c r="AC9315" s="61"/>
      <c r="AD9315" s="61"/>
      <c r="AE9315" s="61"/>
      <c r="AF9315" s="61"/>
      <c r="AG9315" s="61"/>
      <c r="AH9315" s="61"/>
      <c r="AI9315" s="61"/>
      <c r="AJ9315" s="61"/>
      <c r="AK9315" s="61"/>
      <c r="AL9315" s="61"/>
      <c r="AM9315" s="61"/>
      <c r="AN9315" s="61"/>
      <c r="AO9315" s="61"/>
      <c r="AP9315" s="62"/>
      <c r="AQ9315" s="61"/>
      <c r="AR9315" s="61"/>
      <c r="AS9315" s="61"/>
      <c r="AT9315" s="61"/>
      <c r="AU9315" s="61"/>
      <c r="AV9315" s="61"/>
      <c r="AW9315" s="60"/>
    </row>
    <row r="9316" s="59" customFormat="1" customHeight="1" spans="1:49">
      <c r="A9316" s="60"/>
      <c r="B9316" s="60"/>
      <c r="C9316" s="60"/>
      <c r="D9316" s="60"/>
      <c r="H9316" s="61"/>
      <c r="I9316" s="61"/>
      <c r="J9316" s="61"/>
      <c r="K9316" s="61"/>
      <c r="L9316" s="61"/>
      <c r="M9316" s="61"/>
      <c r="N9316" s="61"/>
      <c r="O9316" s="61"/>
      <c r="P9316" s="61"/>
      <c r="Q9316" s="61"/>
      <c r="R9316" s="61"/>
      <c r="S9316" s="61"/>
      <c r="T9316" s="61"/>
      <c r="U9316" s="61"/>
      <c r="V9316" s="61"/>
      <c r="W9316" s="61"/>
      <c r="X9316" s="61"/>
      <c r="Y9316" s="61"/>
      <c r="Z9316" s="61"/>
      <c r="AA9316" s="61"/>
      <c r="AB9316" s="61"/>
      <c r="AC9316" s="61"/>
      <c r="AD9316" s="61"/>
      <c r="AE9316" s="61"/>
      <c r="AF9316" s="61"/>
      <c r="AG9316" s="61"/>
      <c r="AH9316" s="61"/>
      <c r="AI9316" s="61"/>
      <c r="AJ9316" s="61"/>
      <c r="AK9316" s="61"/>
      <c r="AL9316" s="61"/>
      <c r="AM9316" s="61"/>
      <c r="AN9316" s="61"/>
      <c r="AO9316" s="61"/>
      <c r="AP9316" s="62"/>
      <c r="AQ9316" s="61"/>
      <c r="AR9316" s="61"/>
      <c r="AS9316" s="61"/>
      <c r="AT9316" s="61"/>
      <c r="AU9316" s="61"/>
      <c r="AV9316" s="61"/>
      <c r="AW9316" s="60"/>
    </row>
    <row r="9317" s="59" customFormat="1" customHeight="1" spans="1:49">
      <c r="A9317" s="60"/>
      <c r="B9317" s="60"/>
      <c r="C9317" s="60"/>
      <c r="D9317" s="60"/>
      <c r="H9317" s="61"/>
      <c r="I9317" s="61"/>
      <c r="J9317" s="61"/>
      <c r="K9317" s="61"/>
      <c r="L9317" s="61"/>
      <c r="M9317" s="61"/>
      <c r="N9317" s="61"/>
      <c r="O9317" s="61"/>
      <c r="P9317" s="61"/>
      <c r="Q9317" s="61"/>
      <c r="R9317" s="61"/>
      <c r="S9317" s="61"/>
      <c r="T9317" s="61"/>
      <c r="U9317" s="61"/>
      <c r="V9317" s="61"/>
      <c r="W9317" s="61"/>
      <c r="X9317" s="61"/>
      <c r="Y9317" s="61"/>
      <c r="Z9317" s="61"/>
      <c r="AA9317" s="61"/>
      <c r="AB9317" s="61"/>
      <c r="AC9317" s="61"/>
      <c r="AD9317" s="61"/>
      <c r="AE9317" s="61"/>
      <c r="AF9317" s="61"/>
      <c r="AG9317" s="61"/>
      <c r="AH9317" s="61"/>
      <c r="AI9317" s="61"/>
      <c r="AJ9317" s="61"/>
      <c r="AK9317" s="61"/>
      <c r="AL9317" s="61"/>
      <c r="AM9317" s="61"/>
      <c r="AN9317" s="61"/>
      <c r="AO9317" s="61"/>
      <c r="AP9317" s="62"/>
      <c r="AQ9317" s="61"/>
      <c r="AR9317" s="61"/>
      <c r="AS9317" s="61"/>
      <c r="AT9317" s="61"/>
      <c r="AU9317" s="61"/>
      <c r="AV9317" s="61"/>
      <c r="AW9317" s="60"/>
    </row>
    <row r="9318" s="59" customFormat="1" customHeight="1" spans="1:49">
      <c r="A9318" s="60"/>
      <c r="B9318" s="60"/>
      <c r="C9318" s="60"/>
      <c r="D9318" s="60"/>
      <c r="H9318" s="61"/>
      <c r="I9318" s="61"/>
      <c r="J9318" s="61"/>
      <c r="K9318" s="61"/>
      <c r="L9318" s="61"/>
      <c r="M9318" s="61"/>
      <c r="N9318" s="61"/>
      <c r="O9318" s="61"/>
      <c r="P9318" s="61"/>
      <c r="Q9318" s="61"/>
      <c r="R9318" s="61"/>
      <c r="S9318" s="61"/>
      <c r="T9318" s="61"/>
      <c r="U9318" s="61"/>
      <c r="V9318" s="61"/>
      <c r="W9318" s="61"/>
      <c r="X9318" s="61"/>
      <c r="Y9318" s="61"/>
      <c r="Z9318" s="61"/>
      <c r="AA9318" s="61"/>
      <c r="AB9318" s="61"/>
      <c r="AC9318" s="61"/>
      <c r="AD9318" s="61"/>
      <c r="AE9318" s="61"/>
      <c r="AF9318" s="61"/>
      <c r="AG9318" s="61"/>
      <c r="AH9318" s="61"/>
      <c r="AI9318" s="61"/>
      <c r="AJ9318" s="61"/>
      <c r="AK9318" s="61"/>
      <c r="AL9318" s="61"/>
      <c r="AM9318" s="61"/>
      <c r="AN9318" s="61"/>
      <c r="AO9318" s="61"/>
      <c r="AP9318" s="62"/>
      <c r="AQ9318" s="61"/>
      <c r="AR9318" s="61"/>
      <c r="AS9318" s="61"/>
      <c r="AT9318" s="61"/>
      <c r="AU9318" s="61"/>
      <c r="AV9318" s="61"/>
      <c r="AW9318" s="60"/>
    </row>
    <row r="9319" s="59" customFormat="1" customHeight="1" spans="1:49">
      <c r="A9319" s="60"/>
      <c r="B9319" s="60"/>
      <c r="C9319" s="60"/>
      <c r="D9319" s="60"/>
      <c r="H9319" s="61"/>
      <c r="I9319" s="61"/>
      <c r="J9319" s="61"/>
      <c r="K9319" s="61"/>
      <c r="L9319" s="61"/>
      <c r="M9319" s="61"/>
      <c r="N9319" s="61"/>
      <c r="O9319" s="61"/>
      <c r="P9319" s="61"/>
      <c r="Q9319" s="61"/>
      <c r="R9319" s="61"/>
      <c r="S9319" s="61"/>
      <c r="T9319" s="61"/>
      <c r="U9319" s="61"/>
      <c r="V9319" s="61"/>
      <c r="W9319" s="61"/>
      <c r="X9319" s="61"/>
      <c r="Y9319" s="61"/>
      <c r="Z9319" s="61"/>
      <c r="AA9319" s="61"/>
      <c r="AB9319" s="61"/>
      <c r="AC9319" s="61"/>
      <c r="AD9319" s="61"/>
      <c r="AE9319" s="61"/>
      <c r="AF9319" s="61"/>
      <c r="AG9319" s="61"/>
      <c r="AH9319" s="61"/>
      <c r="AI9319" s="61"/>
      <c r="AJ9319" s="61"/>
      <c r="AK9319" s="61"/>
      <c r="AL9319" s="61"/>
      <c r="AM9319" s="61"/>
      <c r="AN9319" s="61"/>
      <c r="AO9319" s="61"/>
      <c r="AP9319" s="62"/>
      <c r="AQ9319" s="61"/>
      <c r="AR9319" s="61"/>
      <c r="AS9319" s="61"/>
      <c r="AT9319" s="61"/>
      <c r="AU9319" s="61"/>
      <c r="AV9319" s="61"/>
      <c r="AW9319" s="60"/>
    </row>
    <row r="9320" s="59" customFormat="1" customHeight="1" spans="1:49">
      <c r="A9320" s="60"/>
      <c r="B9320" s="60"/>
      <c r="C9320" s="60"/>
      <c r="D9320" s="60"/>
      <c r="H9320" s="61"/>
      <c r="I9320" s="61"/>
      <c r="J9320" s="61"/>
      <c r="K9320" s="61"/>
      <c r="L9320" s="61"/>
      <c r="M9320" s="61"/>
      <c r="N9320" s="61"/>
      <c r="O9320" s="61"/>
      <c r="P9320" s="61"/>
      <c r="Q9320" s="61"/>
      <c r="R9320" s="61"/>
      <c r="S9320" s="61"/>
      <c r="T9320" s="61"/>
      <c r="U9320" s="61"/>
      <c r="V9320" s="61"/>
      <c r="W9320" s="61"/>
      <c r="X9320" s="61"/>
      <c r="Y9320" s="61"/>
      <c r="Z9320" s="61"/>
      <c r="AA9320" s="61"/>
      <c r="AB9320" s="61"/>
      <c r="AC9320" s="61"/>
      <c r="AD9320" s="61"/>
      <c r="AE9320" s="61"/>
      <c r="AF9320" s="61"/>
      <c r="AG9320" s="61"/>
      <c r="AH9320" s="61"/>
      <c r="AI9320" s="61"/>
      <c r="AJ9320" s="61"/>
      <c r="AK9320" s="61"/>
      <c r="AL9320" s="61"/>
      <c r="AM9320" s="61"/>
      <c r="AN9320" s="61"/>
      <c r="AO9320" s="61"/>
      <c r="AP9320" s="62"/>
      <c r="AQ9320" s="61"/>
      <c r="AR9320" s="61"/>
      <c r="AS9320" s="61"/>
      <c r="AT9320" s="61"/>
      <c r="AU9320" s="61"/>
      <c r="AV9320" s="61"/>
      <c r="AW9320" s="60"/>
    </row>
    <row r="9321" s="59" customFormat="1" customHeight="1" spans="1:49">
      <c r="A9321" s="60"/>
      <c r="B9321" s="60"/>
      <c r="C9321" s="60"/>
      <c r="D9321" s="60"/>
      <c r="H9321" s="61"/>
      <c r="I9321" s="61"/>
      <c r="J9321" s="61"/>
      <c r="K9321" s="61"/>
      <c r="L9321" s="61"/>
      <c r="M9321" s="61"/>
      <c r="N9321" s="61"/>
      <c r="O9321" s="61"/>
      <c r="P9321" s="61"/>
      <c r="Q9321" s="61"/>
      <c r="R9321" s="61"/>
      <c r="S9321" s="61"/>
      <c r="T9321" s="61"/>
      <c r="U9321" s="61"/>
      <c r="V9321" s="61"/>
      <c r="W9321" s="61"/>
      <c r="X9321" s="61"/>
      <c r="Y9321" s="61"/>
      <c r="Z9321" s="61"/>
      <c r="AA9321" s="61"/>
      <c r="AB9321" s="61"/>
      <c r="AC9321" s="61"/>
      <c r="AD9321" s="61"/>
      <c r="AE9321" s="61"/>
      <c r="AF9321" s="61"/>
      <c r="AG9321" s="61"/>
      <c r="AH9321" s="61"/>
      <c r="AI9321" s="61"/>
      <c r="AJ9321" s="61"/>
      <c r="AK9321" s="61"/>
      <c r="AL9321" s="61"/>
      <c r="AM9321" s="61"/>
      <c r="AN9321" s="61"/>
      <c r="AO9321" s="61"/>
      <c r="AP9321" s="62"/>
      <c r="AQ9321" s="61"/>
      <c r="AR9321" s="61"/>
      <c r="AS9321" s="61"/>
      <c r="AT9321" s="61"/>
      <c r="AU9321" s="61"/>
      <c r="AV9321" s="61"/>
      <c r="AW9321" s="60"/>
    </row>
    <row r="9322" s="59" customFormat="1" customHeight="1" spans="1:49">
      <c r="A9322" s="60"/>
      <c r="B9322" s="60"/>
      <c r="C9322" s="60"/>
      <c r="D9322" s="60"/>
      <c r="H9322" s="61"/>
      <c r="I9322" s="61"/>
      <c r="J9322" s="61"/>
      <c r="K9322" s="61"/>
      <c r="L9322" s="61"/>
      <c r="M9322" s="61"/>
      <c r="N9322" s="61"/>
      <c r="O9322" s="61"/>
      <c r="P9322" s="61"/>
      <c r="Q9322" s="61"/>
      <c r="R9322" s="61"/>
      <c r="S9322" s="61"/>
      <c r="T9322" s="61"/>
      <c r="U9322" s="61"/>
      <c r="V9322" s="61"/>
      <c r="W9322" s="61"/>
      <c r="X9322" s="61"/>
      <c r="Y9322" s="61"/>
      <c r="Z9322" s="61"/>
      <c r="AA9322" s="61"/>
      <c r="AB9322" s="61"/>
      <c r="AC9322" s="61"/>
      <c r="AD9322" s="61"/>
      <c r="AE9322" s="61"/>
      <c r="AF9322" s="61"/>
      <c r="AG9322" s="61"/>
      <c r="AH9322" s="61"/>
      <c r="AI9322" s="61"/>
      <c r="AJ9322" s="61"/>
      <c r="AK9322" s="61"/>
      <c r="AL9322" s="61"/>
      <c r="AM9322" s="61"/>
      <c r="AN9322" s="61"/>
      <c r="AO9322" s="61"/>
      <c r="AP9322" s="62"/>
      <c r="AQ9322" s="61"/>
      <c r="AR9322" s="61"/>
      <c r="AS9322" s="61"/>
      <c r="AT9322" s="61"/>
      <c r="AU9322" s="61"/>
      <c r="AV9322" s="61"/>
      <c r="AW9322" s="60"/>
    </row>
    <row r="9323" s="59" customFormat="1" customHeight="1" spans="1:49">
      <c r="A9323" s="60"/>
      <c r="B9323" s="60"/>
      <c r="C9323" s="60"/>
      <c r="D9323" s="60"/>
      <c r="H9323" s="61"/>
      <c r="I9323" s="61"/>
      <c r="J9323" s="61"/>
      <c r="K9323" s="61"/>
      <c r="L9323" s="61"/>
      <c r="M9323" s="61"/>
      <c r="N9323" s="61"/>
      <c r="O9323" s="61"/>
      <c r="P9323" s="61"/>
      <c r="Q9323" s="61"/>
      <c r="R9323" s="61"/>
      <c r="S9323" s="61"/>
      <c r="T9323" s="61"/>
      <c r="U9323" s="61"/>
      <c r="V9323" s="61"/>
      <c r="W9323" s="61"/>
      <c r="X9323" s="61"/>
      <c r="Y9323" s="61"/>
      <c r="Z9323" s="61"/>
      <c r="AA9323" s="61"/>
      <c r="AB9323" s="61"/>
      <c r="AC9323" s="61"/>
      <c r="AD9323" s="61"/>
      <c r="AE9323" s="61"/>
      <c r="AF9323" s="61"/>
      <c r="AG9323" s="61"/>
      <c r="AH9323" s="61"/>
      <c r="AI9323" s="61"/>
      <c r="AJ9323" s="61"/>
      <c r="AK9323" s="61"/>
      <c r="AL9323" s="61"/>
      <c r="AM9323" s="61"/>
      <c r="AN9323" s="61"/>
      <c r="AO9323" s="61"/>
      <c r="AP9323" s="62"/>
      <c r="AQ9323" s="61"/>
      <c r="AR9323" s="61"/>
      <c r="AS9323" s="61"/>
      <c r="AT9323" s="61"/>
      <c r="AU9323" s="61"/>
      <c r="AV9323" s="61"/>
      <c r="AW9323" s="60"/>
    </row>
    <row r="9324" s="59" customFormat="1" customHeight="1" spans="1:49">
      <c r="A9324" s="60"/>
      <c r="B9324" s="60"/>
      <c r="C9324" s="60"/>
      <c r="D9324" s="60"/>
      <c r="H9324" s="61"/>
      <c r="I9324" s="61"/>
      <c r="J9324" s="61"/>
      <c r="K9324" s="61"/>
      <c r="L9324" s="61"/>
      <c r="M9324" s="61"/>
      <c r="N9324" s="61"/>
      <c r="O9324" s="61"/>
      <c r="P9324" s="61"/>
      <c r="Q9324" s="61"/>
      <c r="R9324" s="61"/>
      <c r="S9324" s="61"/>
      <c r="T9324" s="61"/>
      <c r="U9324" s="61"/>
      <c r="V9324" s="61"/>
      <c r="W9324" s="61"/>
      <c r="X9324" s="61"/>
      <c r="Y9324" s="61"/>
      <c r="Z9324" s="61"/>
      <c r="AA9324" s="61"/>
      <c r="AB9324" s="61"/>
      <c r="AC9324" s="61"/>
      <c r="AD9324" s="61"/>
      <c r="AE9324" s="61"/>
      <c r="AF9324" s="61"/>
      <c r="AG9324" s="61"/>
      <c r="AH9324" s="61"/>
      <c r="AI9324" s="61"/>
      <c r="AJ9324" s="61"/>
      <c r="AK9324" s="61"/>
      <c r="AL9324" s="61"/>
      <c r="AM9324" s="61"/>
      <c r="AN9324" s="61"/>
      <c r="AO9324" s="61"/>
      <c r="AP9324" s="62"/>
      <c r="AQ9324" s="61"/>
      <c r="AR9324" s="61"/>
      <c r="AS9324" s="61"/>
      <c r="AT9324" s="61"/>
      <c r="AU9324" s="61"/>
      <c r="AV9324" s="61"/>
      <c r="AW9324" s="60"/>
    </row>
    <row r="9325" s="59" customFormat="1" customHeight="1" spans="1:49">
      <c r="A9325" s="60"/>
      <c r="B9325" s="60"/>
      <c r="C9325" s="60"/>
      <c r="D9325" s="60"/>
      <c r="H9325" s="61"/>
      <c r="I9325" s="61"/>
      <c r="J9325" s="61"/>
      <c r="K9325" s="61"/>
      <c r="L9325" s="61"/>
      <c r="M9325" s="61"/>
      <c r="N9325" s="61"/>
      <c r="O9325" s="61"/>
      <c r="P9325" s="61"/>
      <c r="Q9325" s="61"/>
      <c r="R9325" s="61"/>
      <c r="S9325" s="61"/>
      <c r="T9325" s="61"/>
      <c r="U9325" s="61"/>
      <c r="V9325" s="61"/>
      <c r="W9325" s="61"/>
      <c r="X9325" s="61"/>
      <c r="Y9325" s="61"/>
      <c r="Z9325" s="61"/>
      <c r="AA9325" s="61"/>
      <c r="AB9325" s="61"/>
      <c r="AC9325" s="61"/>
      <c r="AD9325" s="61"/>
      <c r="AE9325" s="61"/>
      <c r="AF9325" s="61"/>
      <c r="AG9325" s="61"/>
      <c r="AH9325" s="61"/>
      <c r="AI9325" s="61"/>
      <c r="AJ9325" s="61"/>
      <c r="AK9325" s="61"/>
      <c r="AL9325" s="61"/>
      <c r="AM9325" s="61"/>
      <c r="AN9325" s="61"/>
      <c r="AO9325" s="61"/>
      <c r="AP9325" s="62"/>
      <c r="AQ9325" s="61"/>
      <c r="AR9325" s="61"/>
      <c r="AS9325" s="61"/>
      <c r="AT9325" s="61"/>
      <c r="AU9325" s="61"/>
      <c r="AV9325" s="61"/>
      <c r="AW9325" s="60"/>
    </row>
    <row r="9326" s="59" customFormat="1" customHeight="1" spans="1:49">
      <c r="A9326" s="60"/>
      <c r="B9326" s="60"/>
      <c r="C9326" s="60"/>
      <c r="D9326" s="60"/>
      <c r="H9326" s="61"/>
      <c r="I9326" s="61"/>
      <c r="J9326" s="61"/>
      <c r="K9326" s="61"/>
      <c r="L9326" s="61"/>
      <c r="M9326" s="61"/>
      <c r="N9326" s="61"/>
      <c r="O9326" s="61"/>
      <c r="P9326" s="61"/>
      <c r="Q9326" s="61"/>
      <c r="R9326" s="61"/>
      <c r="S9326" s="61"/>
      <c r="T9326" s="61"/>
      <c r="U9326" s="61"/>
      <c r="V9326" s="61"/>
      <c r="W9326" s="61"/>
      <c r="X9326" s="61"/>
      <c r="Y9326" s="61"/>
      <c r="Z9326" s="61"/>
      <c r="AA9326" s="61"/>
      <c r="AB9326" s="61"/>
      <c r="AC9326" s="61"/>
      <c r="AD9326" s="61"/>
      <c r="AE9326" s="61"/>
      <c r="AF9326" s="61"/>
      <c r="AG9326" s="61"/>
      <c r="AH9326" s="61"/>
      <c r="AI9326" s="61"/>
      <c r="AJ9326" s="61"/>
      <c r="AK9326" s="61"/>
      <c r="AL9326" s="61"/>
      <c r="AM9326" s="61"/>
      <c r="AN9326" s="61"/>
      <c r="AO9326" s="61"/>
      <c r="AP9326" s="62"/>
      <c r="AQ9326" s="61"/>
      <c r="AR9326" s="61"/>
      <c r="AS9326" s="61"/>
      <c r="AT9326" s="61"/>
      <c r="AU9326" s="61"/>
      <c r="AV9326" s="61"/>
      <c r="AW9326" s="60"/>
    </row>
    <row r="9327" s="59" customFormat="1" customHeight="1" spans="1:49">
      <c r="A9327" s="60"/>
      <c r="B9327" s="60"/>
      <c r="C9327" s="60"/>
      <c r="D9327" s="60"/>
      <c r="H9327" s="61"/>
      <c r="I9327" s="61"/>
      <c r="J9327" s="61"/>
      <c r="K9327" s="61"/>
      <c r="L9327" s="61"/>
      <c r="M9327" s="61"/>
      <c r="N9327" s="61"/>
      <c r="O9327" s="61"/>
      <c r="P9327" s="61"/>
      <c r="Q9327" s="61"/>
      <c r="R9327" s="61"/>
      <c r="S9327" s="61"/>
      <c r="T9327" s="61"/>
      <c r="U9327" s="61"/>
      <c r="V9327" s="61"/>
      <c r="W9327" s="61"/>
      <c r="X9327" s="61"/>
      <c r="Y9327" s="61"/>
      <c r="Z9327" s="61"/>
      <c r="AA9327" s="61"/>
      <c r="AB9327" s="61"/>
      <c r="AC9327" s="61"/>
      <c r="AD9327" s="61"/>
      <c r="AE9327" s="61"/>
      <c r="AF9327" s="61"/>
      <c r="AG9327" s="61"/>
      <c r="AH9327" s="61"/>
      <c r="AI9327" s="61"/>
      <c r="AJ9327" s="61"/>
      <c r="AK9327" s="61"/>
      <c r="AL9327" s="61"/>
      <c r="AM9327" s="61"/>
      <c r="AN9327" s="61"/>
      <c r="AO9327" s="61"/>
      <c r="AP9327" s="62"/>
      <c r="AQ9327" s="61"/>
      <c r="AR9327" s="61"/>
      <c r="AS9327" s="61"/>
      <c r="AT9327" s="61"/>
      <c r="AU9327" s="61"/>
      <c r="AV9327" s="61"/>
      <c r="AW9327" s="60"/>
    </row>
    <row r="9328" s="59" customFormat="1" customHeight="1" spans="1:49">
      <c r="A9328" s="60"/>
      <c r="B9328" s="60"/>
      <c r="C9328" s="60"/>
      <c r="D9328" s="60"/>
      <c r="H9328" s="61"/>
      <c r="I9328" s="61"/>
      <c r="J9328" s="61"/>
      <c r="K9328" s="61"/>
      <c r="L9328" s="61"/>
      <c r="M9328" s="61"/>
      <c r="N9328" s="61"/>
      <c r="O9328" s="61"/>
      <c r="P9328" s="61"/>
      <c r="Q9328" s="61"/>
      <c r="R9328" s="61"/>
      <c r="S9328" s="61"/>
      <c r="T9328" s="61"/>
      <c r="U9328" s="61"/>
      <c r="V9328" s="61"/>
      <c r="W9328" s="61"/>
      <c r="X9328" s="61"/>
      <c r="Y9328" s="61"/>
      <c r="Z9328" s="61"/>
      <c r="AA9328" s="61"/>
      <c r="AB9328" s="61"/>
      <c r="AC9328" s="61"/>
      <c r="AD9328" s="61"/>
      <c r="AE9328" s="61"/>
      <c r="AF9328" s="61"/>
      <c r="AG9328" s="61"/>
      <c r="AH9328" s="61"/>
      <c r="AI9328" s="61"/>
      <c r="AJ9328" s="61"/>
      <c r="AK9328" s="61"/>
      <c r="AL9328" s="61"/>
      <c r="AM9328" s="61"/>
      <c r="AN9328" s="61"/>
      <c r="AO9328" s="61"/>
      <c r="AP9328" s="62"/>
      <c r="AQ9328" s="61"/>
      <c r="AR9328" s="61"/>
      <c r="AS9328" s="61"/>
      <c r="AT9328" s="61"/>
      <c r="AU9328" s="61"/>
      <c r="AV9328" s="61"/>
      <c r="AW9328" s="60"/>
    </row>
    <row r="9329" s="59" customFormat="1" customHeight="1" spans="1:49">
      <c r="A9329" s="60"/>
      <c r="B9329" s="60"/>
      <c r="C9329" s="60"/>
      <c r="D9329" s="60"/>
      <c r="H9329" s="61"/>
      <c r="I9329" s="61"/>
      <c r="J9329" s="61"/>
      <c r="K9329" s="61"/>
      <c r="L9329" s="61"/>
      <c r="M9329" s="61"/>
      <c r="N9329" s="61"/>
      <c r="O9329" s="61"/>
      <c r="P9329" s="61"/>
      <c r="Q9329" s="61"/>
      <c r="R9329" s="61"/>
      <c r="S9329" s="61"/>
      <c r="T9329" s="61"/>
      <c r="U9329" s="61"/>
      <c r="V9329" s="61"/>
      <c r="W9329" s="61"/>
      <c r="X9329" s="61"/>
      <c r="Y9329" s="61"/>
      <c r="Z9329" s="61"/>
      <c r="AA9329" s="61"/>
      <c r="AB9329" s="61"/>
      <c r="AC9329" s="61"/>
      <c r="AD9329" s="61"/>
      <c r="AE9329" s="61"/>
      <c r="AF9329" s="61"/>
      <c r="AG9329" s="61"/>
      <c r="AH9329" s="61"/>
      <c r="AI9329" s="61"/>
      <c r="AJ9329" s="61"/>
      <c r="AK9329" s="61"/>
      <c r="AL9329" s="61"/>
      <c r="AM9329" s="61"/>
      <c r="AN9329" s="61"/>
      <c r="AO9329" s="61"/>
      <c r="AP9329" s="62"/>
      <c r="AQ9329" s="61"/>
      <c r="AR9329" s="61"/>
      <c r="AS9329" s="61"/>
      <c r="AT9329" s="61"/>
      <c r="AU9329" s="61"/>
      <c r="AV9329" s="61"/>
      <c r="AW9329" s="60"/>
    </row>
    <row r="9330" s="59" customFormat="1" customHeight="1" spans="1:49">
      <c r="A9330" s="60"/>
      <c r="B9330" s="60"/>
      <c r="C9330" s="60"/>
      <c r="D9330" s="60"/>
      <c r="H9330" s="61"/>
      <c r="I9330" s="61"/>
      <c r="J9330" s="61"/>
      <c r="K9330" s="61"/>
      <c r="L9330" s="61"/>
      <c r="M9330" s="61"/>
      <c r="N9330" s="61"/>
      <c r="O9330" s="61"/>
      <c r="P9330" s="61"/>
      <c r="Q9330" s="61"/>
      <c r="R9330" s="61"/>
      <c r="S9330" s="61"/>
      <c r="T9330" s="61"/>
      <c r="U9330" s="61"/>
      <c r="V9330" s="61"/>
      <c r="W9330" s="61"/>
      <c r="X9330" s="61"/>
      <c r="Y9330" s="61"/>
      <c r="Z9330" s="61"/>
      <c r="AA9330" s="61"/>
      <c r="AB9330" s="61"/>
      <c r="AC9330" s="61"/>
      <c r="AD9330" s="61"/>
      <c r="AE9330" s="61"/>
      <c r="AF9330" s="61"/>
      <c r="AG9330" s="61"/>
      <c r="AH9330" s="61"/>
      <c r="AI9330" s="61"/>
      <c r="AJ9330" s="61"/>
      <c r="AK9330" s="61"/>
      <c r="AL9330" s="61"/>
      <c r="AM9330" s="61"/>
      <c r="AN9330" s="61"/>
      <c r="AO9330" s="61"/>
      <c r="AP9330" s="62"/>
      <c r="AQ9330" s="61"/>
      <c r="AR9330" s="61"/>
      <c r="AS9330" s="61"/>
      <c r="AT9330" s="61"/>
      <c r="AU9330" s="61"/>
      <c r="AV9330" s="61"/>
      <c r="AW9330" s="60"/>
    </row>
    <row r="9331" s="59" customFormat="1" customHeight="1" spans="1:49">
      <c r="A9331" s="60"/>
      <c r="B9331" s="60"/>
      <c r="C9331" s="60"/>
      <c r="D9331" s="60"/>
      <c r="H9331" s="61"/>
      <c r="I9331" s="61"/>
      <c r="J9331" s="61"/>
      <c r="K9331" s="61"/>
      <c r="L9331" s="61"/>
      <c r="M9331" s="61"/>
      <c r="N9331" s="61"/>
      <c r="O9331" s="61"/>
      <c r="P9331" s="61"/>
      <c r="Q9331" s="61"/>
      <c r="R9331" s="61"/>
      <c r="S9331" s="61"/>
      <c r="T9331" s="61"/>
      <c r="U9331" s="61"/>
      <c r="V9331" s="61"/>
      <c r="W9331" s="61"/>
      <c r="X9331" s="61"/>
      <c r="Y9331" s="61"/>
      <c r="Z9331" s="61"/>
      <c r="AA9331" s="61"/>
      <c r="AB9331" s="61"/>
      <c r="AC9331" s="61"/>
      <c r="AD9331" s="61"/>
      <c r="AE9331" s="61"/>
      <c r="AF9331" s="61"/>
      <c r="AG9331" s="61"/>
      <c r="AH9331" s="61"/>
      <c r="AI9331" s="61"/>
      <c r="AJ9331" s="61"/>
      <c r="AK9331" s="61"/>
      <c r="AL9331" s="61"/>
      <c r="AM9331" s="61"/>
      <c r="AN9331" s="61"/>
      <c r="AO9331" s="61"/>
      <c r="AP9331" s="62"/>
      <c r="AQ9331" s="61"/>
      <c r="AR9331" s="61"/>
      <c r="AS9331" s="61"/>
      <c r="AT9331" s="61"/>
      <c r="AU9331" s="61"/>
      <c r="AV9331" s="61"/>
      <c r="AW9331" s="60"/>
    </row>
    <row r="9332" s="59" customFormat="1" customHeight="1" spans="1:49">
      <c r="A9332" s="60"/>
      <c r="B9332" s="60"/>
      <c r="C9332" s="60"/>
      <c r="D9332" s="60"/>
      <c r="H9332" s="61"/>
      <c r="I9332" s="61"/>
      <c r="J9332" s="61"/>
      <c r="K9332" s="61"/>
      <c r="L9332" s="61"/>
      <c r="M9332" s="61"/>
      <c r="N9332" s="61"/>
      <c r="O9332" s="61"/>
      <c r="P9332" s="61"/>
      <c r="Q9332" s="61"/>
      <c r="R9332" s="61"/>
      <c r="S9332" s="61"/>
      <c r="T9332" s="61"/>
      <c r="U9332" s="61"/>
      <c r="V9332" s="61"/>
      <c r="W9332" s="61"/>
      <c r="X9332" s="61"/>
      <c r="Y9332" s="61"/>
      <c r="Z9332" s="61"/>
      <c r="AA9332" s="61"/>
      <c r="AB9332" s="61"/>
      <c r="AC9332" s="61"/>
      <c r="AD9332" s="61"/>
      <c r="AE9332" s="61"/>
      <c r="AF9332" s="61"/>
      <c r="AG9332" s="61"/>
      <c r="AH9332" s="61"/>
      <c r="AI9332" s="61"/>
      <c r="AJ9332" s="61"/>
      <c r="AK9332" s="61"/>
      <c r="AL9332" s="61"/>
      <c r="AM9332" s="61"/>
      <c r="AN9332" s="61"/>
      <c r="AO9332" s="61"/>
      <c r="AP9332" s="62"/>
      <c r="AQ9332" s="61"/>
      <c r="AR9332" s="61"/>
      <c r="AS9332" s="61"/>
      <c r="AT9332" s="61"/>
      <c r="AU9332" s="61"/>
      <c r="AV9332" s="61"/>
      <c r="AW9332" s="60"/>
    </row>
    <row r="9333" s="59" customFormat="1" customHeight="1" spans="1:49">
      <c r="A9333" s="60"/>
      <c r="B9333" s="60"/>
      <c r="C9333" s="60"/>
      <c r="D9333" s="60"/>
      <c r="H9333" s="61"/>
      <c r="I9333" s="61"/>
      <c r="J9333" s="61"/>
      <c r="K9333" s="61"/>
      <c r="L9333" s="61"/>
      <c r="M9333" s="61"/>
      <c r="N9333" s="61"/>
      <c r="O9333" s="61"/>
      <c r="P9333" s="61"/>
      <c r="Q9333" s="61"/>
      <c r="R9333" s="61"/>
      <c r="S9333" s="61"/>
      <c r="T9333" s="61"/>
      <c r="U9333" s="61"/>
      <c r="V9333" s="61"/>
      <c r="W9333" s="61"/>
      <c r="X9333" s="61"/>
      <c r="Y9333" s="61"/>
      <c r="Z9333" s="61"/>
      <c r="AA9333" s="61"/>
      <c r="AB9333" s="61"/>
      <c r="AC9333" s="61"/>
      <c r="AD9333" s="61"/>
      <c r="AE9333" s="61"/>
      <c r="AF9333" s="61"/>
      <c r="AG9333" s="61"/>
      <c r="AH9333" s="61"/>
      <c r="AI9333" s="61"/>
      <c r="AJ9333" s="61"/>
      <c r="AK9333" s="61"/>
      <c r="AL9333" s="61"/>
      <c r="AM9333" s="61"/>
      <c r="AN9333" s="61"/>
      <c r="AO9333" s="61"/>
      <c r="AP9333" s="62"/>
      <c r="AQ9333" s="61"/>
      <c r="AR9333" s="61"/>
      <c r="AS9333" s="61"/>
      <c r="AT9333" s="61"/>
      <c r="AU9333" s="61"/>
      <c r="AV9333" s="61"/>
      <c r="AW9333" s="60"/>
    </row>
    <row r="9334" s="59" customFormat="1" customHeight="1" spans="1:49">
      <c r="A9334" s="60"/>
      <c r="B9334" s="60"/>
      <c r="C9334" s="60"/>
      <c r="D9334" s="60"/>
      <c r="H9334" s="61"/>
      <c r="I9334" s="61"/>
      <c r="J9334" s="61"/>
      <c r="K9334" s="61"/>
      <c r="L9334" s="61"/>
      <c r="M9334" s="61"/>
      <c r="N9334" s="61"/>
      <c r="O9334" s="61"/>
      <c r="P9334" s="61"/>
      <c r="Q9334" s="61"/>
      <c r="R9334" s="61"/>
      <c r="S9334" s="61"/>
      <c r="T9334" s="61"/>
      <c r="U9334" s="61"/>
      <c r="V9334" s="61"/>
      <c r="W9334" s="61"/>
      <c r="X9334" s="61"/>
      <c r="Y9334" s="61"/>
      <c r="Z9334" s="61"/>
      <c r="AA9334" s="61"/>
      <c r="AB9334" s="61"/>
      <c r="AC9334" s="61"/>
      <c r="AD9334" s="61"/>
      <c r="AE9334" s="61"/>
      <c r="AF9334" s="61"/>
      <c r="AG9334" s="61"/>
      <c r="AH9334" s="61"/>
      <c r="AI9334" s="61"/>
      <c r="AJ9334" s="61"/>
      <c r="AK9334" s="61"/>
      <c r="AL9334" s="61"/>
      <c r="AM9334" s="61"/>
      <c r="AN9334" s="61"/>
      <c r="AO9334" s="61"/>
      <c r="AP9334" s="62"/>
      <c r="AQ9334" s="61"/>
      <c r="AR9334" s="61"/>
      <c r="AS9334" s="61"/>
      <c r="AT9334" s="61"/>
      <c r="AU9334" s="61"/>
      <c r="AV9334" s="61"/>
      <c r="AW9334" s="60"/>
    </row>
    <row r="9335" s="59" customFormat="1" customHeight="1" spans="1:49">
      <c r="A9335" s="60"/>
      <c r="B9335" s="60"/>
      <c r="C9335" s="60"/>
      <c r="D9335" s="60"/>
      <c r="H9335" s="61"/>
      <c r="I9335" s="61"/>
      <c r="J9335" s="61"/>
      <c r="K9335" s="61"/>
      <c r="L9335" s="61"/>
      <c r="M9335" s="61"/>
      <c r="N9335" s="61"/>
      <c r="O9335" s="61"/>
      <c r="P9335" s="61"/>
      <c r="Q9335" s="61"/>
      <c r="R9335" s="61"/>
      <c r="S9335" s="61"/>
      <c r="T9335" s="61"/>
      <c r="U9335" s="61"/>
      <c r="V9335" s="61"/>
      <c r="W9335" s="61"/>
      <c r="X9335" s="61"/>
      <c r="Y9335" s="61"/>
      <c r="Z9335" s="61"/>
      <c r="AA9335" s="61"/>
      <c r="AB9335" s="61"/>
      <c r="AC9335" s="61"/>
      <c r="AD9335" s="61"/>
      <c r="AE9335" s="61"/>
      <c r="AF9335" s="61"/>
      <c r="AG9335" s="61"/>
      <c r="AH9335" s="61"/>
      <c r="AI9335" s="61"/>
      <c r="AJ9335" s="61"/>
      <c r="AK9335" s="61"/>
      <c r="AL9335" s="61"/>
      <c r="AM9335" s="61"/>
      <c r="AN9335" s="61"/>
      <c r="AO9335" s="61"/>
      <c r="AP9335" s="62"/>
      <c r="AQ9335" s="61"/>
      <c r="AR9335" s="61"/>
      <c r="AS9335" s="61"/>
      <c r="AT9335" s="61"/>
      <c r="AU9335" s="61"/>
      <c r="AV9335" s="61"/>
      <c r="AW9335" s="60"/>
    </row>
    <row r="9336" s="59" customFormat="1" customHeight="1" spans="1:49">
      <c r="A9336" s="60"/>
      <c r="B9336" s="60"/>
      <c r="C9336" s="60"/>
      <c r="D9336" s="60"/>
      <c r="H9336" s="61"/>
      <c r="I9336" s="61"/>
      <c r="J9336" s="61"/>
      <c r="K9336" s="61"/>
      <c r="L9336" s="61"/>
      <c r="M9336" s="61"/>
      <c r="N9336" s="61"/>
      <c r="O9336" s="61"/>
      <c r="P9336" s="61"/>
      <c r="Q9336" s="61"/>
      <c r="R9336" s="61"/>
      <c r="S9336" s="61"/>
      <c r="T9336" s="61"/>
      <c r="U9336" s="61"/>
      <c r="V9336" s="61"/>
      <c r="W9336" s="61"/>
      <c r="X9336" s="61"/>
      <c r="Y9336" s="61"/>
      <c r="Z9336" s="61"/>
      <c r="AA9336" s="61"/>
      <c r="AB9336" s="61"/>
      <c r="AC9336" s="61"/>
      <c r="AD9336" s="61"/>
      <c r="AE9336" s="61"/>
      <c r="AF9336" s="61"/>
      <c r="AG9336" s="61"/>
      <c r="AH9336" s="61"/>
      <c r="AI9336" s="61"/>
      <c r="AJ9336" s="61"/>
      <c r="AK9336" s="61"/>
      <c r="AL9336" s="61"/>
      <c r="AM9336" s="61"/>
      <c r="AN9336" s="61"/>
      <c r="AO9336" s="61"/>
      <c r="AP9336" s="62"/>
      <c r="AQ9336" s="61"/>
      <c r="AR9336" s="61"/>
      <c r="AS9336" s="61"/>
      <c r="AT9336" s="61"/>
      <c r="AU9336" s="61"/>
      <c r="AV9336" s="61"/>
      <c r="AW9336" s="60"/>
    </row>
    <row r="9337" s="59" customFormat="1" customHeight="1" spans="1:49">
      <c r="A9337" s="60"/>
      <c r="B9337" s="60"/>
      <c r="C9337" s="60"/>
      <c r="D9337" s="60"/>
      <c r="H9337" s="61"/>
      <c r="I9337" s="61"/>
      <c r="J9337" s="61"/>
      <c r="K9337" s="61"/>
      <c r="L9337" s="61"/>
      <c r="M9337" s="61"/>
      <c r="N9337" s="61"/>
      <c r="O9337" s="61"/>
      <c r="P9337" s="61"/>
      <c r="Q9337" s="61"/>
      <c r="R9337" s="61"/>
      <c r="S9337" s="61"/>
      <c r="T9337" s="61"/>
      <c r="U9337" s="61"/>
      <c r="V9337" s="61"/>
      <c r="W9337" s="61"/>
      <c r="X9337" s="61"/>
      <c r="Y9337" s="61"/>
      <c r="Z9337" s="61"/>
      <c r="AA9337" s="61"/>
      <c r="AB9337" s="61"/>
      <c r="AC9337" s="61"/>
      <c r="AD9337" s="61"/>
      <c r="AE9337" s="61"/>
      <c r="AF9337" s="61"/>
      <c r="AG9337" s="61"/>
      <c r="AH9337" s="61"/>
      <c r="AI9337" s="61"/>
      <c r="AJ9337" s="61"/>
      <c r="AK9337" s="61"/>
      <c r="AL9337" s="61"/>
      <c r="AM9337" s="61"/>
      <c r="AN9337" s="61"/>
      <c r="AO9337" s="61"/>
      <c r="AP9337" s="62"/>
      <c r="AQ9337" s="61"/>
      <c r="AR9337" s="61"/>
      <c r="AS9337" s="61"/>
      <c r="AT9337" s="61"/>
      <c r="AU9337" s="61"/>
      <c r="AV9337" s="61"/>
      <c r="AW9337" s="60"/>
    </row>
    <row r="9338" s="59" customFormat="1" customHeight="1" spans="1:49">
      <c r="A9338" s="60"/>
      <c r="B9338" s="60"/>
      <c r="C9338" s="60"/>
      <c r="D9338" s="60"/>
      <c r="H9338" s="61"/>
      <c r="I9338" s="61"/>
      <c r="J9338" s="61"/>
      <c r="K9338" s="61"/>
      <c r="L9338" s="61"/>
      <c r="M9338" s="61"/>
      <c r="N9338" s="61"/>
      <c r="O9338" s="61"/>
      <c r="P9338" s="61"/>
      <c r="Q9338" s="61"/>
      <c r="R9338" s="61"/>
      <c r="S9338" s="61"/>
      <c r="T9338" s="61"/>
      <c r="U9338" s="61"/>
      <c r="V9338" s="61"/>
      <c r="W9338" s="61"/>
      <c r="X9338" s="61"/>
      <c r="Y9338" s="61"/>
      <c r="Z9338" s="61"/>
      <c r="AA9338" s="61"/>
      <c r="AB9338" s="61"/>
      <c r="AC9338" s="61"/>
      <c r="AD9338" s="61"/>
      <c r="AE9338" s="61"/>
      <c r="AF9338" s="61"/>
      <c r="AG9338" s="61"/>
      <c r="AH9338" s="61"/>
      <c r="AI9338" s="61"/>
      <c r="AJ9338" s="61"/>
      <c r="AK9338" s="61"/>
      <c r="AL9338" s="61"/>
      <c r="AM9338" s="61"/>
      <c r="AN9338" s="61"/>
      <c r="AO9338" s="61"/>
      <c r="AP9338" s="62"/>
      <c r="AQ9338" s="61"/>
      <c r="AR9338" s="61"/>
      <c r="AS9338" s="61"/>
      <c r="AT9338" s="61"/>
      <c r="AU9338" s="61"/>
      <c r="AV9338" s="61"/>
      <c r="AW9338" s="60"/>
    </row>
    <row r="9339" s="59" customFormat="1" customHeight="1" spans="1:49">
      <c r="A9339" s="60"/>
      <c r="B9339" s="60"/>
      <c r="C9339" s="60"/>
      <c r="D9339" s="60"/>
      <c r="H9339" s="61"/>
      <c r="I9339" s="61"/>
      <c r="J9339" s="61"/>
      <c r="K9339" s="61"/>
      <c r="L9339" s="61"/>
      <c r="M9339" s="61"/>
      <c r="N9339" s="61"/>
      <c r="O9339" s="61"/>
      <c r="P9339" s="61"/>
      <c r="Q9339" s="61"/>
      <c r="R9339" s="61"/>
      <c r="S9339" s="61"/>
      <c r="T9339" s="61"/>
      <c r="U9339" s="61"/>
      <c r="V9339" s="61"/>
      <c r="W9339" s="61"/>
      <c r="X9339" s="61"/>
      <c r="Y9339" s="61"/>
      <c r="Z9339" s="61"/>
      <c r="AA9339" s="61"/>
      <c r="AB9339" s="61"/>
      <c r="AC9339" s="61"/>
      <c r="AD9339" s="61"/>
      <c r="AE9339" s="61"/>
      <c r="AF9339" s="61"/>
      <c r="AG9339" s="61"/>
      <c r="AH9339" s="61"/>
      <c r="AI9339" s="61"/>
      <c r="AJ9339" s="61"/>
      <c r="AK9339" s="61"/>
      <c r="AL9339" s="61"/>
      <c r="AM9339" s="61"/>
      <c r="AN9339" s="61"/>
      <c r="AO9339" s="61"/>
      <c r="AP9339" s="62"/>
      <c r="AQ9339" s="61"/>
      <c r="AR9339" s="61"/>
      <c r="AS9339" s="61"/>
      <c r="AT9339" s="61"/>
      <c r="AU9339" s="61"/>
      <c r="AV9339" s="61"/>
      <c r="AW9339" s="60"/>
    </row>
    <row r="9340" s="59" customFormat="1" customHeight="1" spans="1:49">
      <c r="A9340" s="60"/>
      <c r="B9340" s="60"/>
      <c r="C9340" s="60"/>
      <c r="D9340" s="60"/>
      <c r="H9340" s="61"/>
      <c r="I9340" s="61"/>
      <c r="J9340" s="61"/>
      <c r="K9340" s="61"/>
      <c r="L9340" s="61"/>
      <c r="M9340" s="61"/>
      <c r="N9340" s="61"/>
      <c r="O9340" s="61"/>
      <c r="P9340" s="61"/>
      <c r="Q9340" s="61"/>
      <c r="R9340" s="61"/>
      <c r="S9340" s="61"/>
      <c r="T9340" s="61"/>
      <c r="U9340" s="61"/>
      <c r="V9340" s="61"/>
      <c r="W9340" s="61"/>
      <c r="X9340" s="61"/>
      <c r="Y9340" s="61"/>
      <c r="Z9340" s="61"/>
      <c r="AA9340" s="61"/>
      <c r="AB9340" s="61"/>
      <c r="AC9340" s="61"/>
      <c r="AD9340" s="61"/>
      <c r="AE9340" s="61"/>
      <c r="AF9340" s="61"/>
      <c r="AG9340" s="61"/>
      <c r="AH9340" s="61"/>
      <c r="AI9340" s="61"/>
      <c r="AJ9340" s="61"/>
      <c r="AK9340" s="61"/>
      <c r="AL9340" s="61"/>
      <c r="AM9340" s="61"/>
      <c r="AN9340" s="61"/>
      <c r="AO9340" s="61"/>
      <c r="AP9340" s="62"/>
      <c r="AQ9340" s="61"/>
      <c r="AR9340" s="61"/>
      <c r="AS9340" s="61"/>
      <c r="AT9340" s="61"/>
      <c r="AU9340" s="61"/>
      <c r="AV9340" s="61"/>
      <c r="AW9340" s="60"/>
    </row>
    <row r="9341" s="59" customFormat="1" customHeight="1" spans="1:49">
      <c r="A9341" s="60"/>
      <c r="B9341" s="60"/>
      <c r="C9341" s="60"/>
      <c r="D9341" s="60"/>
      <c r="H9341" s="61"/>
      <c r="I9341" s="61"/>
      <c r="J9341" s="61"/>
      <c r="K9341" s="61"/>
      <c r="L9341" s="61"/>
      <c r="M9341" s="61"/>
      <c r="N9341" s="61"/>
      <c r="O9341" s="61"/>
      <c r="P9341" s="61"/>
      <c r="Q9341" s="61"/>
      <c r="R9341" s="61"/>
      <c r="S9341" s="61"/>
      <c r="T9341" s="61"/>
      <c r="U9341" s="61"/>
      <c r="V9341" s="61"/>
      <c r="W9341" s="61"/>
      <c r="X9341" s="61"/>
      <c r="Y9341" s="61"/>
      <c r="Z9341" s="61"/>
      <c r="AA9341" s="61"/>
      <c r="AB9341" s="61"/>
      <c r="AC9341" s="61"/>
      <c r="AD9341" s="61"/>
      <c r="AE9341" s="61"/>
      <c r="AF9341" s="61"/>
      <c r="AG9341" s="61"/>
      <c r="AH9341" s="61"/>
      <c r="AI9341" s="61"/>
      <c r="AJ9341" s="61"/>
      <c r="AK9341" s="61"/>
      <c r="AL9341" s="61"/>
      <c r="AM9341" s="61"/>
      <c r="AN9341" s="61"/>
      <c r="AO9341" s="61"/>
      <c r="AP9341" s="62"/>
      <c r="AQ9341" s="61"/>
      <c r="AR9341" s="61"/>
      <c r="AS9341" s="61"/>
      <c r="AT9341" s="61"/>
      <c r="AU9341" s="61"/>
      <c r="AV9341" s="61"/>
      <c r="AW9341" s="60"/>
    </row>
    <row r="9342" s="59" customFormat="1" customHeight="1" spans="1:49">
      <c r="A9342" s="60"/>
      <c r="B9342" s="60"/>
      <c r="C9342" s="60"/>
      <c r="D9342" s="60"/>
      <c r="H9342" s="61"/>
      <c r="I9342" s="61"/>
      <c r="J9342" s="61"/>
      <c r="K9342" s="61"/>
      <c r="L9342" s="61"/>
      <c r="M9342" s="61"/>
      <c r="N9342" s="61"/>
      <c r="O9342" s="61"/>
      <c r="P9342" s="61"/>
      <c r="Q9342" s="61"/>
      <c r="R9342" s="61"/>
      <c r="S9342" s="61"/>
      <c r="T9342" s="61"/>
      <c r="U9342" s="61"/>
      <c r="V9342" s="61"/>
      <c r="W9342" s="61"/>
      <c r="X9342" s="61"/>
      <c r="Y9342" s="61"/>
      <c r="Z9342" s="61"/>
      <c r="AA9342" s="61"/>
      <c r="AB9342" s="61"/>
      <c r="AC9342" s="61"/>
      <c r="AD9342" s="61"/>
      <c r="AE9342" s="61"/>
      <c r="AF9342" s="61"/>
      <c r="AG9342" s="61"/>
      <c r="AH9342" s="61"/>
      <c r="AI9342" s="61"/>
      <c r="AJ9342" s="61"/>
      <c r="AK9342" s="61"/>
      <c r="AL9342" s="61"/>
      <c r="AM9342" s="61"/>
      <c r="AN9342" s="61"/>
      <c r="AO9342" s="61"/>
      <c r="AP9342" s="62"/>
      <c r="AQ9342" s="61"/>
      <c r="AR9342" s="61"/>
      <c r="AS9342" s="61"/>
      <c r="AT9342" s="61"/>
      <c r="AU9342" s="61"/>
      <c r="AV9342" s="61"/>
      <c r="AW9342" s="60"/>
    </row>
    <row r="9343" s="59" customFormat="1" customHeight="1" spans="1:49">
      <c r="A9343" s="60"/>
      <c r="B9343" s="60"/>
      <c r="C9343" s="60"/>
      <c r="D9343" s="60"/>
      <c r="H9343" s="61"/>
      <c r="I9343" s="61"/>
      <c r="J9343" s="61"/>
      <c r="K9343" s="61"/>
      <c r="L9343" s="61"/>
      <c r="M9343" s="61"/>
      <c r="N9343" s="61"/>
      <c r="O9343" s="61"/>
      <c r="P9343" s="61"/>
      <c r="Q9343" s="61"/>
      <c r="R9343" s="61"/>
      <c r="S9343" s="61"/>
      <c r="T9343" s="61"/>
      <c r="U9343" s="61"/>
      <c r="V9343" s="61"/>
      <c r="W9343" s="61"/>
      <c r="X9343" s="61"/>
      <c r="Y9343" s="61"/>
      <c r="Z9343" s="61"/>
      <c r="AA9343" s="61"/>
      <c r="AB9343" s="61"/>
      <c r="AC9343" s="61"/>
      <c r="AD9343" s="61"/>
      <c r="AE9343" s="61"/>
      <c r="AF9343" s="61"/>
      <c r="AG9343" s="61"/>
      <c r="AH9343" s="61"/>
      <c r="AI9343" s="61"/>
      <c r="AJ9343" s="61"/>
      <c r="AK9343" s="61"/>
      <c r="AL9343" s="61"/>
      <c r="AM9343" s="61"/>
      <c r="AN9343" s="61"/>
      <c r="AO9343" s="61"/>
      <c r="AP9343" s="62"/>
      <c r="AQ9343" s="61"/>
      <c r="AR9343" s="61"/>
      <c r="AS9343" s="61"/>
      <c r="AT9343" s="61"/>
      <c r="AU9343" s="61"/>
      <c r="AV9343" s="61"/>
      <c r="AW9343" s="60"/>
    </row>
    <row r="9344" s="59" customFormat="1" customHeight="1" spans="1:49">
      <c r="A9344" s="60"/>
      <c r="B9344" s="60"/>
      <c r="C9344" s="60"/>
      <c r="D9344" s="60"/>
      <c r="H9344" s="61"/>
      <c r="I9344" s="61"/>
      <c r="J9344" s="61"/>
      <c r="K9344" s="61"/>
      <c r="L9344" s="61"/>
      <c r="M9344" s="61"/>
      <c r="N9344" s="61"/>
      <c r="O9344" s="61"/>
      <c r="P9344" s="61"/>
      <c r="Q9344" s="61"/>
      <c r="R9344" s="61"/>
      <c r="S9344" s="61"/>
      <c r="T9344" s="61"/>
      <c r="U9344" s="61"/>
      <c r="V9344" s="61"/>
      <c r="W9344" s="61"/>
      <c r="X9344" s="61"/>
      <c r="Y9344" s="61"/>
      <c r="Z9344" s="61"/>
      <c r="AA9344" s="61"/>
      <c r="AB9344" s="61"/>
      <c r="AC9344" s="61"/>
      <c r="AD9344" s="61"/>
      <c r="AE9344" s="61"/>
      <c r="AF9344" s="61"/>
      <c r="AG9344" s="61"/>
      <c r="AH9344" s="61"/>
      <c r="AI9344" s="61"/>
      <c r="AJ9344" s="61"/>
      <c r="AK9344" s="61"/>
      <c r="AL9344" s="61"/>
      <c r="AM9344" s="61"/>
      <c r="AN9344" s="61"/>
      <c r="AO9344" s="61"/>
      <c r="AP9344" s="62"/>
      <c r="AQ9344" s="61"/>
      <c r="AR9344" s="61"/>
      <c r="AS9344" s="61"/>
      <c r="AT9344" s="61"/>
      <c r="AU9344" s="61"/>
      <c r="AV9344" s="61"/>
      <c r="AW9344" s="60"/>
    </row>
    <row r="9345" s="59" customFormat="1" customHeight="1" spans="1:49">
      <c r="A9345" s="60"/>
      <c r="B9345" s="60"/>
      <c r="C9345" s="60"/>
      <c r="D9345" s="60"/>
      <c r="H9345" s="61"/>
      <c r="I9345" s="61"/>
      <c r="J9345" s="61"/>
      <c r="K9345" s="61"/>
      <c r="L9345" s="61"/>
      <c r="M9345" s="61"/>
      <c r="N9345" s="61"/>
      <c r="O9345" s="61"/>
      <c r="P9345" s="61"/>
      <c r="Q9345" s="61"/>
      <c r="R9345" s="61"/>
      <c r="S9345" s="61"/>
      <c r="T9345" s="61"/>
      <c r="U9345" s="61"/>
      <c r="V9345" s="61"/>
      <c r="W9345" s="61"/>
      <c r="X9345" s="61"/>
      <c r="Y9345" s="61"/>
      <c r="Z9345" s="61"/>
      <c r="AA9345" s="61"/>
      <c r="AB9345" s="61"/>
      <c r="AC9345" s="61"/>
      <c r="AD9345" s="61"/>
      <c r="AE9345" s="61"/>
      <c r="AF9345" s="61"/>
      <c r="AG9345" s="61"/>
      <c r="AH9345" s="61"/>
      <c r="AI9345" s="61"/>
      <c r="AJ9345" s="61"/>
      <c r="AK9345" s="61"/>
      <c r="AL9345" s="61"/>
      <c r="AM9345" s="61"/>
      <c r="AN9345" s="61"/>
      <c r="AO9345" s="61"/>
      <c r="AP9345" s="62"/>
      <c r="AQ9345" s="61"/>
      <c r="AR9345" s="61"/>
      <c r="AS9345" s="61"/>
      <c r="AT9345" s="61"/>
      <c r="AU9345" s="61"/>
      <c r="AV9345" s="61"/>
      <c r="AW9345" s="60"/>
    </row>
    <row r="9346" s="59" customFormat="1" customHeight="1" spans="1:49">
      <c r="A9346" s="60"/>
      <c r="B9346" s="60"/>
      <c r="C9346" s="60"/>
      <c r="D9346" s="60"/>
      <c r="H9346" s="61"/>
      <c r="I9346" s="61"/>
      <c r="J9346" s="61"/>
      <c r="K9346" s="61"/>
      <c r="L9346" s="61"/>
      <c r="M9346" s="61"/>
      <c r="N9346" s="61"/>
      <c r="O9346" s="61"/>
      <c r="P9346" s="61"/>
      <c r="Q9346" s="61"/>
      <c r="R9346" s="61"/>
      <c r="S9346" s="61"/>
      <c r="T9346" s="61"/>
      <c r="U9346" s="61"/>
      <c r="V9346" s="61"/>
      <c r="W9346" s="61"/>
      <c r="X9346" s="61"/>
      <c r="Y9346" s="61"/>
      <c r="Z9346" s="61"/>
      <c r="AA9346" s="61"/>
      <c r="AB9346" s="61"/>
      <c r="AC9346" s="61"/>
      <c r="AD9346" s="61"/>
      <c r="AE9346" s="61"/>
      <c r="AF9346" s="61"/>
      <c r="AG9346" s="61"/>
      <c r="AH9346" s="61"/>
      <c r="AI9346" s="61"/>
      <c r="AJ9346" s="61"/>
      <c r="AK9346" s="61"/>
      <c r="AL9346" s="61"/>
      <c r="AM9346" s="61"/>
      <c r="AN9346" s="61"/>
      <c r="AO9346" s="61"/>
      <c r="AP9346" s="62"/>
      <c r="AQ9346" s="61"/>
      <c r="AR9346" s="61"/>
      <c r="AS9346" s="61"/>
      <c r="AT9346" s="61"/>
      <c r="AU9346" s="61"/>
      <c r="AV9346" s="61"/>
      <c r="AW9346" s="60"/>
    </row>
    <row r="9347" s="59" customFormat="1" customHeight="1" spans="1:49">
      <c r="A9347" s="60"/>
      <c r="B9347" s="60"/>
      <c r="C9347" s="60"/>
      <c r="D9347" s="60"/>
      <c r="H9347" s="61"/>
      <c r="I9347" s="61"/>
      <c r="J9347" s="61"/>
      <c r="K9347" s="61"/>
      <c r="L9347" s="61"/>
      <c r="M9347" s="61"/>
      <c r="N9347" s="61"/>
      <c r="O9347" s="61"/>
      <c r="P9347" s="61"/>
      <c r="Q9347" s="61"/>
      <c r="R9347" s="61"/>
      <c r="S9347" s="61"/>
      <c r="T9347" s="61"/>
      <c r="U9347" s="61"/>
      <c r="V9347" s="61"/>
      <c r="W9347" s="61"/>
      <c r="X9347" s="61"/>
      <c r="Y9347" s="61"/>
      <c r="Z9347" s="61"/>
      <c r="AA9347" s="61"/>
      <c r="AB9347" s="61"/>
      <c r="AC9347" s="61"/>
      <c r="AD9347" s="61"/>
      <c r="AE9347" s="61"/>
      <c r="AF9347" s="61"/>
      <c r="AG9347" s="61"/>
      <c r="AH9347" s="61"/>
      <c r="AI9347" s="61"/>
      <c r="AJ9347" s="61"/>
      <c r="AK9347" s="61"/>
      <c r="AL9347" s="61"/>
      <c r="AM9347" s="61"/>
      <c r="AN9347" s="61"/>
      <c r="AO9347" s="61"/>
      <c r="AP9347" s="62"/>
      <c r="AQ9347" s="61"/>
      <c r="AR9347" s="61"/>
      <c r="AS9347" s="61"/>
      <c r="AT9347" s="61"/>
      <c r="AU9347" s="61"/>
      <c r="AV9347" s="61"/>
      <c r="AW9347" s="60"/>
    </row>
    <row r="9348" s="59" customFormat="1" customHeight="1" spans="1:49">
      <c r="A9348" s="60"/>
      <c r="B9348" s="60"/>
      <c r="C9348" s="60"/>
      <c r="D9348" s="60"/>
      <c r="H9348" s="61"/>
      <c r="I9348" s="61"/>
      <c r="J9348" s="61"/>
      <c r="K9348" s="61"/>
      <c r="L9348" s="61"/>
      <c r="M9348" s="61"/>
      <c r="N9348" s="61"/>
      <c r="O9348" s="61"/>
      <c r="P9348" s="61"/>
      <c r="Q9348" s="61"/>
      <c r="R9348" s="61"/>
      <c r="S9348" s="61"/>
      <c r="T9348" s="61"/>
      <c r="U9348" s="61"/>
      <c r="V9348" s="61"/>
      <c r="W9348" s="61"/>
      <c r="X9348" s="61"/>
      <c r="Y9348" s="61"/>
      <c r="Z9348" s="61"/>
      <c r="AA9348" s="61"/>
      <c r="AB9348" s="61"/>
      <c r="AC9348" s="61"/>
      <c r="AD9348" s="61"/>
      <c r="AE9348" s="61"/>
      <c r="AF9348" s="61"/>
      <c r="AG9348" s="61"/>
      <c r="AH9348" s="61"/>
      <c r="AI9348" s="61"/>
      <c r="AJ9348" s="61"/>
      <c r="AK9348" s="61"/>
      <c r="AL9348" s="61"/>
      <c r="AM9348" s="61"/>
      <c r="AN9348" s="61"/>
      <c r="AO9348" s="61"/>
      <c r="AP9348" s="62"/>
      <c r="AQ9348" s="61"/>
      <c r="AR9348" s="61"/>
      <c r="AS9348" s="61"/>
      <c r="AT9348" s="61"/>
      <c r="AU9348" s="61"/>
      <c r="AV9348" s="61"/>
      <c r="AW9348" s="60"/>
    </row>
    <row r="9349" s="59" customFormat="1" customHeight="1" spans="1:49">
      <c r="A9349" s="60"/>
      <c r="B9349" s="60"/>
      <c r="C9349" s="60"/>
      <c r="D9349" s="60"/>
      <c r="H9349" s="61"/>
      <c r="I9349" s="61"/>
      <c r="J9349" s="61"/>
      <c r="K9349" s="61"/>
      <c r="L9349" s="61"/>
      <c r="M9349" s="61"/>
      <c r="N9349" s="61"/>
      <c r="O9349" s="61"/>
      <c r="P9349" s="61"/>
      <c r="Q9349" s="61"/>
      <c r="R9349" s="61"/>
      <c r="S9349" s="61"/>
      <c r="T9349" s="61"/>
      <c r="U9349" s="61"/>
      <c r="V9349" s="61"/>
      <c r="W9349" s="61"/>
      <c r="X9349" s="61"/>
      <c r="Y9349" s="61"/>
      <c r="Z9349" s="61"/>
      <c r="AA9349" s="61"/>
      <c r="AB9349" s="61"/>
      <c r="AC9349" s="61"/>
      <c r="AD9349" s="61"/>
      <c r="AE9349" s="61"/>
      <c r="AF9349" s="61"/>
      <c r="AG9349" s="61"/>
      <c r="AH9349" s="61"/>
      <c r="AI9349" s="61"/>
      <c r="AJ9349" s="61"/>
      <c r="AK9349" s="61"/>
      <c r="AL9349" s="61"/>
      <c r="AM9349" s="61"/>
      <c r="AN9349" s="61"/>
      <c r="AO9349" s="61"/>
      <c r="AP9349" s="62"/>
      <c r="AQ9349" s="61"/>
      <c r="AR9349" s="61"/>
      <c r="AS9349" s="61"/>
      <c r="AT9349" s="61"/>
      <c r="AU9349" s="61"/>
      <c r="AV9349" s="61"/>
      <c r="AW9349" s="60"/>
    </row>
    <row r="9350" s="59" customFormat="1" customHeight="1" spans="1:49">
      <c r="A9350" s="60"/>
      <c r="B9350" s="60"/>
      <c r="C9350" s="60"/>
      <c r="D9350" s="60"/>
      <c r="H9350" s="61"/>
      <c r="I9350" s="61"/>
      <c r="J9350" s="61"/>
      <c r="K9350" s="61"/>
      <c r="L9350" s="61"/>
      <c r="M9350" s="61"/>
      <c r="N9350" s="61"/>
      <c r="O9350" s="61"/>
      <c r="P9350" s="61"/>
      <c r="Q9350" s="61"/>
      <c r="R9350" s="61"/>
      <c r="S9350" s="61"/>
      <c r="T9350" s="61"/>
      <c r="U9350" s="61"/>
      <c r="V9350" s="61"/>
      <c r="W9350" s="61"/>
      <c r="X9350" s="61"/>
      <c r="Y9350" s="61"/>
      <c r="Z9350" s="61"/>
      <c r="AA9350" s="61"/>
      <c r="AB9350" s="61"/>
      <c r="AC9350" s="61"/>
      <c r="AD9350" s="61"/>
      <c r="AE9350" s="61"/>
      <c r="AF9350" s="61"/>
      <c r="AG9350" s="61"/>
      <c r="AH9350" s="61"/>
      <c r="AI9350" s="61"/>
      <c r="AJ9350" s="61"/>
      <c r="AK9350" s="61"/>
      <c r="AL9350" s="61"/>
      <c r="AM9350" s="61"/>
      <c r="AN9350" s="61"/>
      <c r="AO9350" s="61"/>
      <c r="AP9350" s="62"/>
      <c r="AQ9350" s="61"/>
      <c r="AR9350" s="61"/>
      <c r="AS9350" s="61"/>
      <c r="AT9350" s="61"/>
      <c r="AU9350" s="61"/>
      <c r="AV9350" s="61"/>
      <c r="AW9350" s="60"/>
    </row>
    <row r="9351" s="59" customFormat="1" customHeight="1" spans="1:49">
      <c r="A9351" s="60"/>
      <c r="B9351" s="60"/>
      <c r="C9351" s="60"/>
      <c r="D9351" s="60"/>
      <c r="H9351" s="61"/>
      <c r="I9351" s="61"/>
      <c r="J9351" s="61"/>
      <c r="K9351" s="61"/>
      <c r="L9351" s="61"/>
      <c r="M9351" s="61"/>
      <c r="N9351" s="61"/>
      <c r="O9351" s="61"/>
      <c r="P9351" s="61"/>
      <c r="Q9351" s="61"/>
      <c r="R9351" s="61"/>
      <c r="S9351" s="61"/>
      <c r="T9351" s="61"/>
      <c r="U9351" s="61"/>
      <c r="V9351" s="61"/>
      <c r="W9351" s="61"/>
      <c r="X9351" s="61"/>
      <c r="Y9351" s="61"/>
      <c r="Z9351" s="61"/>
      <c r="AA9351" s="61"/>
      <c r="AB9351" s="61"/>
      <c r="AC9351" s="61"/>
      <c r="AD9351" s="61"/>
      <c r="AE9351" s="61"/>
      <c r="AF9351" s="61"/>
      <c r="AG9351" s="61"/>
      <c r="AH9351" s="61"/>
      <c r="AI9351" s="61"/>
      <c r="AJ9351" s="61"/>
      <c r="AK9351" s="61"/>
      <c r="AL9351" s="61"/>
      <c r="AM9351" s="61"/>
      <c r="AN9351" s="61"/>
      <c r="AO9351" s="61"/>
      <c r="AP9351" s="62"/>
      <c r="AQ9351" s="61"/>
      <c r="AR9351" s="61"/>
      <c r="AS9351" s="61"/>
      <c r="AT9351" s="61"/>
      <c r="AU9351" s="61"/>
      <c r="AV9351" s="61"/>
      <c r="AW9351" s="60"/>
    </row>
    <row r="9352" s="59" customFormat="1" customHeight="1" spans="1:49">
      <c r="A9352" s="60"/>
      <c r="B9352" s="60"/>
      <c r="C9352" s="60"/>
      <c r="D9352" s="60"/>
      <c r="H9352" s="61"/>
      <c r="I9352" s="61"/>
      <c r="J9352" s="61"/>
      <c r="K9352" s="61"/>
      <c r="L9352" s="61"/>
      <c r="M9352" s="61"/>
      <c r="N9352" s="61"/>
      <c r="O9352" s="61"/>
      <c r="P9352" s="61"/>
      <c r="Q9352" s="61"/>
      <c r="R9352" s="61"/>
      <c r="S9352" s="61"/>
      <c r="T9352" s="61"/>
      <c r="U9352" s="61"/>
      <c r="V9352" s="61"/>
      <c r="W9352" s="61"/>
      <c r="X9352" s="61"/>
      <c r="Y9352" s="61"/>
      <c r="Z9352" s="61"/>
      <c r="AA9352" s="61"/>
      <c r="AB9352" s="61"/>
      <c r="AC9352" s="61"/>
      <c r="AD9352" s="61"/>
      <c r="AE9352" s="61"/>
      <c r="AF9352" s="61"/>
      <c r="AG9352" s="61"/>
      <c r="AH9352" s="61"/>
      <c r="AI9352" s="61"/>
      <c r="AJ9352" s="61"/>
      <c r="AK9352" s="61"/>
      <c r="AL9352" s="61"/>
      <c r="AM9352" s="61"/>
      <c r="AN9352" s="61"/>
      <c r="AO9352" s="61"/>
      <c r="AP9352" s="62"/>
      <c r="AQ9352" s="61"/>
      <c r="AR9352" s="61"/>
      <c r="AS9352" s="61"/>
      <c r="AT9352" s="61"/>
      <c r="AU9352" s="61"/>
      <c r="AV9352" s="61"/>
      <c r="AW9352" s="60"/>
    </row>
    <row r="9353" s="59" customFormat="1" customHeight="1" spans="1:49">
      <c r="A9353" s="60"/>
      <c r="B9353" s="60"/>
      <c r="C9353" s="60"/>
      <c r="D9353" s="60"/>
      <c r="H9353" s="61"/>
      <c r="I9353" s="61"/>
      <c r="J9353" s="61"/>
      <c r="K9353" s="61"/>
      <c r="L9353" s="61"/>
      <c r="M9353" s="61"/>
      <c r="N9353" s="61"/>
      <c r="O9353" s="61"/>
      <c r="P9353" s="61"/>
      <c r="Q9353" s="61"/>
      <c r="R9353" s="61"/>
      <c r="S9353" s="61"/>
      <c r="T9353" s="61"/>
      <c r="U9353" s="61"/>
      <c r="V9353" s="61"/>
      <c r="W9353" s="61"/>
      <c r="X9353" s="61"/>
      <c r="Y9353" s="61"/>
      <c r="Z9353" s="61"/>
      <c r="AA9353" s="61"/>
      <c r="AB9353" s="61"/>
      <c r="AC9353" s="61"/>
      <c r="AD9353" s="61"/>
      <c r="AE9353" s="61"/>
      <c r="AF9353" s="61"/>
      <c r="AG9353" s="61"/>
      <c r="AH9353" s="61"/>
      <c r="AI9353" s="61"/>
      <c r="AJ9353" s="61"/>
      <c r="AK9353" s="61"/>
      <c r="AL9353" s="61"/>
      <c r="AM9353" s="61"/>
      <c r="AN9353" s="61"/>
      <c r="AO9353" s="61"/>
      <c r="AP9353" s="62"/>
      <c r="AQ9353" s="61"/>
      <c r="AR9353" s="61"/>
      <c r="AS9353" s="61"/>
      <c r="AT9353" s="61"/>
      <c r="AU9353" s="61"/>
      <c r="AV9353" s="61"/>
      <c r="AW9353" s="60"/>
    </row>
    <row r="9354" s="59" customFormat="1" customHeight="1" spans="1:49">
      <c r="A9354" s="60"/>
      <c r="B9354" s="60"/>
      <c r="C9354" s="60"/>
      <c r="D9354" s="60"/>
      <c r="H9354" s="61"/>
      <c r="I9354" s="61"/>
      <c r="J9354" s="61"/>
      <c r="K9354" s="61"/>
      <c r="L9354" s="61"/>
      <c r="M9354" s="61"/>
      <c r="N9354" s="61"/>
      <c r="O9354" s="61"/>
      <c r="P9354" s="61"/>
      <c r="Q9354" s="61"/>
      <c r="R9354" s="61"/>
      <c r="S9354" s="61"/>
      <c r="T9354" s="61"/>
      <c r="U9354" s="61"/>
      <c r="V9354" s="61"/>
      <c r="W9354" s="61"/>
      <c r="X9354" s="61"/>
      <c r="Y9354" s="61"/>
      <c r="Z9354" s="61"/>
      <c r="AA9354" s="61"/>
      <c r="AB9354" s="61"/>
      <c r="AC9354" s="61"/>
      <c r="AD9354" s="61"/>
      <c r="AE9354" s="61"/>
      <c r="AF9354" s="61"/>
      <c r="AG9354" s="61"/>
      <c r="AH9354" s="61"/>
      <c r="AI9354" s="61"/>
      <c r="AJ9354" s="61"/>
      <c r="AK9354" s="61"/>
      <c r="AL9354" s="61"/>
      <c r="AM9354" s="61"/>
      <c r="AN9354" s="61"/>
      <c r="AO9354" s="61"/>
      <c r="AP9354" s="62"/>
      <c r="AQ9354" s="61"/>
      <c r="AR9354" s="61"/>
      <c r="AS9354" s="61"/>
      <c r="AT9354" s="61"/>
      <c r="AU9354" s="61"/>
      <c r="AV9354" s="61"/>
      <c r="AW9354" s="60"/>
    </row>
    <row r="9355" s="59" customFormat="1" customHeight="1" spans="1:49">
      <c r="A9355" s="60"/>
      <c r="B9355" s="60"/>
      <c r="C9355" s="60"/>
      <c r="D9355" s="60"/>
      <c r="H9355" s="61"/>
      <c r="I9355" s="61"/>
      <c r="J9355" s="61"/>
      <c r="K9355" s="61"/>
      <c r="L9355" s="61"/>
      <c r="M9355" s="61"/>
      <c r="N9355" s="61"/>
      <c r="O9355" s="61"/>
      <c r="P9355" s="61"/>
      <c r="Q9355" s="61"/>
      <c r="R9355" s="61"/>
      <c r="S9355" s="61"/>
      <c r="T9355" s="61"/>
      <c r="U9355" s="61"/>
      <c r="V9355" s="61"/>
      <c r="W9355" s="61"/>
      <c r="X9355" s="61"/>
      <c r="Y9355" s="61"/>
      <c r="Z9355" s="61"/>
      <c r="AA9355" s="61"/>
      <c r="AB9355" s="61"/>
      <c r="AC9355" s="61"/>
      <c r="AD9355" s="61"/>
      <c r="AE9355" s="61"/>
      <c r="AF9355" s="61"/>
      <c r="AG9355" s="61"/>
      <c r="AH9355" s="61"/>
      <c r="AI9355" s="61"/>
      <c r="AJ9355" s="61"/>
      <c r="AK9355" s="61"/>
      <c r="AL9355" s="61"/>
      <c r="AM9355" s="61"/>
      <c r="AN9355" s="61"/>
      <c r="AO9355" s="61"/>
      <c r="AP9355" s="62"/>
      <c r="AQ9355" s="61"/>
      <c r="AR9355" s="61"/>
      <c r="AS9355" s="61"/>
      <c r="AT9355" s="61"/>
      <c r="AU9355" s="61"/>
      <c r="AV9355" s="61"/>
      <c r="AW9355" s="60"/>
    </row>
    <row r="9356" s="59" customFormat="1" customHeight="1" spans="1:49">
      <c r="A9356" s="60"/>
      <c r="B9356" s="60"/>
      <c r="C9356" s="60"/>
      <c r="D9356" s="60"/>
      <c r="H9356" s="61"/>
      <c r="I9356" s="61"/>
      <c r="J9356" s="61"/>
      <c r="K9356" s="61"/>
      <c r="L9356" s="61"/>
      <c r="M9356" s="61"/>
      <c r="N9356" s="61"/>
      <c r="O9356" s="61"/>
      <c r="P9356" s="61"/>
      <c r="Q9356" s="61"/>
      <c r="R9356" s="61"/>
      <c r="S9356" s="61"/>
      <c r="T9356" s="61"/>
      <c r="U9356" s="61"/>
      <c r="V9356" s="61"/>
      <c r="W9356" s="61"/>
      <c r="X9356" s="61"/>
      <c r="Y9356" s="61"/>
      <c r="Z9356" s="61"/>
      <c r="AA9356" s="61"/>
      <c r="AB9356" s="61"/>
      <c r="AC9356" s="61"/>
      <c r="AD9356" s="61"/>
      <c r="AE9356" s="61"/>
      <c r="AF9356" s="61"/>
      <c r="AG9356" s="61"/>
      <c r="AH9356" s="61"/>
      <c r="AI9356" s="61"/>
      <c r="AJ9356" s="61"/>
      <c r="AK9356" s="61"/>
      <c r="AL9356" s="61"/>
      <c r="AM9356" s="61"/>
      <c r="AN9356" s="61"/>
      <c r="AO9356" s="61"/>
      <c r="AP9356" s="62"/>
      <c r="AQ9356" s="61"/>
      <c r="AR9356" s="61"/>
      <c r="AS9356" s="61"/>
      <c r="AT9356" s="61"/>
      <c r="AU9356" s="61"/>
      <c r="AV9356" s="61"/>
      <c r="AW9356" s="60"/>
    </row>
    <row r="9357" s="59" customFormat="1" customHeight="1" spans="1:49">
      <c r="A9357" s="60"/>
      <c r="B9357" s="60"/>
      <c r="C9357" s="60"/>
      <c r="D9357" s="60"/>
      <c r="H9357" s="61"/>
      <c r="I9357" s="61"/>
      <c r="J9357" s="61"/>
      <c r="K9357" s="61"/>
      <c r="L9357" s="61"/>
      <c r="M9357" s="61"/>
      <c r="N9357" s="61"/>
      <c r="O9357" s="61"/>
      <c r="P9357" s="61"/>
      <c r="Q9357" s="61"/>
      <c r="R9357" s="61"/>
      <c r="S9357" s="61"/>
      <c r="T9357" s="61"/>
      <c r="U9357" s="61"/>
      <c r="V9357" s="61"/>
      <c r="W9357" s="61"/>
      <c r="X9357" s="61"/>
      <c r="Y9357" s="61"/>
      <c r="Z9357" s="61"/>
      <c r="AA9357" s="61"/>
      <c r="AB9357" s="61"/>
      <c r="AC9357" s="61"/>
      <c r="AD9357" s="61"/>
      <c r="AE9357" s="61"/>
      <c r="AF9357" s="61"/>
      <c r="AG9357" s="61"/>
      <c r="AH9357" s="61"/>
      <c r="AI9357" s="61"/>
      <c r="AJ9357" s="61"/>
      <c r="AK9357" s="61"/>
      <c r="AL9357" s="61"/>
      <c r="AM9357" s="61"/>
      <c r="AN9357" s="61"/>
      <c r="AO9357" s="61"/>
      <c r="AP9357" s="62"/>
      <c r="AQ9357" s="61"/>
      <c r="AR9357" s="61"/>
      <c r="AS9357" s="61"/>
      <c r="AT9357" s="61"/>
      <c r="AU9357" s="61"/>
      <c r="AV9357" s="61"/>
      <c r="AW9357" s="60"/>
    </row>
    <row r="9358" s="59" customFormat="1" customHeight="1" spans="1:49">
      <c r="A9358" s="60"/>
      <c r="B9358" s="60"/>
      <c r="C9358" s="60"/>
      <c r="D9358" s="60"/>
      <c r="H9358" s="61"/>
      <c r="I9358" s="61"/>
      <c r="J9358" s="61"/>
      <c r="K9358" s="61"/>
      <c r="L9358" s="61"/>
      <c r="M9358" s="61"/>
      <c r="N9358" s="61"/>
      <c r="O9358" s="61"/>
      <c r="P9358" s="61"/>
      <c r="Q9358" s="61"/>
      <c r="R9358" s="61"/>
      <c r="S9358" s="61"/>
      <c r="T9358" s="61"/>
      <c r="U9358" s="61"/>
      <c r="V9358" s="61"/>
      <c r="W9358" s="61"/>
      <c r="X9358" s="61"/>
      <c r="Y9358" s="61"/>
      <c r="Z9358" s="61"/>
      <c r="AA9358" s="61"/>
      <c r="AB9358" s="61"/>
      <c r="AC9358" s="61"/>
      <c r="AD9358" s="61"/>
      <c r="AE9358" s="61"/>
      <c r="AF9358" s="61"/>
      <c r="AG9358" s="61"/>
      <c r="AH9358" s="61"/>
      <c r="AI9358" s="61"/>
      <c r="AJ9358" s="61"/>
      <c r="AK9358" s="61"/>
      <c r="AL9358" s="61"/>
      <c r="AM9358" s="61"/>
      <c r="AN9358" s="61"/>
      <c r="AO9358" s="61"/>
      <c r="AP9358" s="62"/>
      <c r="AQ9358" s="61"/>
      <c r="AR9358" s="61"/>
      <c r="AS9358" s="61"/>
      <c r="AT9358" s="61"/>
      <c r="AU9358" s="61"/>
      <c r="AV9358" s="61"/>
      <c r="AW9358" s="60"/>
    </row>
    <row r="9359" s="59" customFormat="1" customHeight="1" spans="1:49">
      <c r="A9359" s="60"/>
      <c r="B9359" s="60"/>
      <c r="C9359" s="60"/>
      <c r="D9359" s="60"/>
      <c r="H9359" s="61"/>
      <c r="I9359" s="61"/>
      <c r="J9359" s="61"/>
      <c r="K9359" s="61"/>
      <c r="L9359" s="61"/>
      <c r="M9359" s="61"/>
      <c r="N9359" s="61"/>
      <c r="O9359" s="61"/>
      <c r="P9359" s="61"/>
      <c r="Q9359" s="61"/>
      <c r="R9359" s="61"/>
      <c r="S9359" s="61"/>
      <c r="T9359" s="61"/>
      <c r="U9359" s="61"/>
      <c r="V9359" s="61"/>
      <c r="W9359" s="61"/>
      <c r="X9359" s="61"/>
      <c r="Y9359" s="61"/>
      <c r="Z9359" s="61"/>
      <c r="AA9359" s="61"/>
      <c r="AB9359" s="61"/>
      <c r="AC9359" s="61"/>
      <c r="AD9359" s="61"/>
      <c r="AE9359" s="61"/>
      <c r="AF9359" s="61"/>
      <c r="AG9359" s="61"/>
      <c r="AH9359" s="61"/>
      <c r="AI9359" s="61"/>
      <c r="AJ9359" s="61"/>
      <c r="AK9359" s="61"/>
      <c r="AL9359" s="61"/>
      <c r="AM9359" s="61"/>
      <c r="AN9359" s="61"/>
      <c r="AO9359" s="61"/>
      <c r="AP9359" s="62"/>
      <c r="AQ9359" s="61"/>
      <c r="AR9359" s="61"/>
      <c r="AS9359" s="61"/>
      <c r="AT9359" s="61"/>
      <c r="AU9359" s="61"/>
      <c r="AV9359" s="61"/>
      <c r="AW9359" s="60"/>
    </row>
    <row r="9360" s="59" customFormat="1" customHeight="1" spans="1:49">
      <c r="A9360" s="60"/>
      <c r="B9360" s="60"/>
      <c r="C9360" s="60"/>
      <c r="D9360" s="60"/>
      <c r="H9360" s="61"/>
      <c r="I9360" s="61"/>
      <c r="J9360" s="61"/>
      <c r="K9360" s="61"/>
      <c r="L9360" s="61"/>
      <c r="M9360" s="61"/>
      <c r="N9360" s="61"/>
      <c r="O9360" s="61"/>
      <c r="P9360" s="61"/>
      <c r="Q9360" s="61"/>
      <c r="R9360" s="61"/>
      <c r="S9360" s="61"/>
      <c r="T9360" s="61"/>
      <c r="U9360" s="61"/>
      <c r="V9360" s="61"/>
      <c r="W9360" s="61"/>
      <c r="X9360" s="61"/>
      <c r="Y9360" s="61"/>
      <c r="Z9360" s="61"/>
      <c r="AA9360" s="61"/>
      <c r="AB9360" s="61"/>
      <c r="AC9360" s="61"/>
      <c r="AD9360" s="61"/>
      <c r="AE9360" s="61"/>
      <c r="AF9360" s="61"/>
      <c r="AG9360" s="61"/>
      <c r="AH9360" s="61"/>
      <c r="AI9360" s="61"/>
      <c r="AJ9360" s="61"/>
      <c r="AK9360" s="61"/>
      <c r="AL9360" s="61"/>
      <c r="AM9360" s="61"/>
      <c r="AN9360" s="61"/>
      <c r="AO9360" s="61"/>
      <c r="AP9360" s="62"/>
      <c r="AQ9360" s="61"/>
      <c r="AR9360" s="61"/>
      <c r="AS9360" s="61"/>
      <c r="AT9360" s="61"/>
      <c r="AU9360" s="61"/>
      <c r="AV9360" s="61"/>
      <c r="AW9360" s="60"/>
    </row>
    <row r="9361" s="59" customFormat="1" customHeight="1" spans="1:49">
      <c r="A9361" s="60"/>
      <c r="B9361" s="60"/>
      <c r="C9361" s="60"/>
      <c r="D9361" s="60"/>
      <c r="H9361" s="61"/>
      <c r="I9361" s="61"/>
      <c r="J9361" s="61"/>
      <c r="K9361" s="61"/>
      <c r="L9361" s="61"/>
      <c r="M9361" s="61"/>
      <c r="N9361" s="61"/>
      <c r="O9361" s="61"/>
      <c r="P9361" s="61"/>
      <c r="Q9361" s="61"/>
      <c r="R9361" s="61"/>
      <c r="S9361" s="61"/>
      <c r="T9361" s="61"/>
      <c r="U9361" s="61"/>
      <c r="V9361" s="61"/>
      <c r="W9361" s="61"/>
      <c r="X9361" s="61"/>
      <c r="Y9361" s="61"/>
      <c r="Z9361" s="61"/>
      <c r="AA9361" s="61"/>
      <c r="AB9361" s="61"/>
      <c r="AC9361" s="61"/>
      <c r="AD9361" s="61"/>
      <c r="AE9361" s="61"/>
      <c r="AF9361" s="61"/>
      <c r="AG9361" s="61"/>
      <c r="AH9361" s="61"/>
      <c r="AI9361" s="61"/>
      <c r="AJ9361" s="61"/>
      <c r="AK9361" s="61"/>
      <c r="AL9361" s="61"/>
      <c r="AM9361" s="61"/>
      <c r="AN9361" s="61"/>
      <c r="AO9361" s="61"/>
      <c r="AP9361" s="62"/>
      <c r="AQ9361" s="61"/>
      <c r="AR9361" s="61"/>
      <c r="AS9361" s="61"/>
      <c r="AT9361" s="61"/>
      <c r="AU9361" s="61"/>
      <c r="AV9361" s="61"/>
      <c r="AW9361" s="60"/>
    </row>
    <row r="9362" s="59" customFormat="1" customHeight="1" spans="1:49">
      <c r="A9362" s="60"/>
      <c r="B9362" s="60"/>
      <c r="C9362" s="60"/>
      <c r="D9362" s="60"/>
      <c r="H9362" s="61"/>
      <c r="I9362" s="61"/>
      <c r="J9362" s="61"/>
      <c r="K9362" s="61"/>
      <c r="L9362" s="61"/>
      <c r="M9362" s="61"/>
      <c r="N9362" s="61"/>
      <c r="O9362" s="61"/>
      <c r="P9362" s="61"/>
      <c r="Q9362" s="61"/>
      <c r="R9362" s="61"/>
      <c r="S9362" s="61"/>
      <c r="T9362" s="61"/>
      <c r="U9362" s="61"/>
      <c r="V9362" s="61"/>
      <c r="W9362" s="61"/>
      <c r="X9362" s="61"/>
      <c r="Y9362" s="61"/>
      <c r="Z9362" s="61"/>
      <c r="AA9362" s="61"/>
      <c r="AB9362" s="61"/>
      <c r="AC9362" s="61"/>
      <c r="AD9362" s="61"/>
      <c r="AE9362" s="61"/>
      <c r="AF9362" s="61"/>
      <c r="AG9362" s="61"/>
      <c r="AH9362" s="61"/>
      <c r="AI9362" s="61"/>
      <c r="AJ9362" s="61"/>
      <c r="AK9362" s="61"/>
      <c r="AL9362" s="61"/>
      <c r="AM9362" s="61"/>
      <c r="AN9362" s="61"/>
      <c r="AO9362" s="61"/>
      <c r="AP9362" s="62"/>
      <c r="AQ9362" s="61"/>
      <c r="AR9362" s="61"/>
      <c r="AS9362" s="61"/>
      <c r="AT9362" s="61"/>
      <c r="AU9362" s="61"/>
      <c r="AV9362" s="61"/>
      <c r="AW9362" s="60"/>
    </row>
    <row r="9363" s="59" customFormat="1" customHeight="1" spans="1:49">
      <c r="A9363" s="60"/>
      <c r="B9363" s="60"/>
      <c r="C9363" s="60"/>
      <c r="D9363" s="60"/>
      <c r="H9363" s="61"/>
      <c r="I9363" s="61"/>
      <c r="J9363" s="61"/>
      <c r="K9363" s="61"/>
      <c r="L9363" s="61"/>
      <c r="M9363" s="61"/>
      <c r="N9363" s="61"/>
      <c r="O9363" s="61"/>
      <c r="P9363" s="61"/>
      <c r="Q9363" s="61"/>
      <c r="R9363" s="61"/>
      <c r="S9363" s="61"/>
      <c r="T9363" s="61"/>
      <c r="U9363" s="61"/>
      <c r="V9363" s="61"/>
      <c r="W9363" s="61"/>
      <c r="X9363" s="61"/>
      <c r="Y9363" s="61"/>
      <c r="Z9363" s="61"/>
      <c r="AA9363" s="61"/>
      <c r="AB9363" s="61"/>
      <c r="AC9363" s="61"/>
      <c r="AD9363" s="61"/>
      <c r="AE9363" s="61"/>
      <c r="AF9363" s="61"/>
      <c r="AG9363" s="61"/>
      <c r="AH9363" s="61"/>
      <c r="AI9363" s="61"/>
      <c r="AJ9363" s="61"/>
      <c r="AK9363" s="61"/>
      <c r="AL9363" s="61"/>
      <c r="AM9363" s="61"/>
      <c r="AN9363" s="61"/>
      <c r="AO9363" s="61"/>
      <c r="AP9363" s="62"/>
      <c r="AQ9363" s="61"/>
      <c r="AR9363" s="61"/>
      <c r="AS9363" s="61"/>
      <c r="AT9363" s="61"/>
      <c r="AU9363" s="61"/>
      <c r="AV9363" s="61"/>
      <c r="AW9363" s="60"/>
    </row>
    <row r="9364" s="59" customFormat="1" customHeight="1" spans="1:49">
      <c r="A9364" s="60"/>
      <c r="B9364" s="60"/>
      <c r="C9364" s="60"/>
      <c r="D9364" s="60"/>
      <c r="H9364" s="61"/>
      <c r="I9364" s="61"/>
      <c r="J9364" s="61"/>
      <c r="K9364" s="61"/>
      <c r="L9364" s="61"/>
      <c r="M9364" s="61"/>
      <c r="N9364" s="61"/>
      <c r="O9364" s="61"/>
      <c r="P9364" s="61"/>
      <c r="Q9364" s="61"/>
      <c r="R9364" s="61"/>
      <c r="S9364" s="61"/>
      <c r="T9364" s="61"/>
      <c r="U9364" s="61"/>
      <c r="V9364" s="61"/>
      <c r="W9364" s="61"/>
      <c r="X9364" s="61"/>
      <c r="Y9364" s="61"/>
      <c r="Z9364" s="61"/>
      <c r="AA9364" s="61"/>
      <c r="AB9364" s="61"/>
      <c r="AC9364" s="61"/>
      <c r="AD9364" s="61"/>
      <c r="AE9364" s="61"/>
      <c r="AF9364" s="61"/>
      <c r="AG9364" s="61"/>
      <c r="AH9364" s="61"/>
      <c r="AI9364" s="61"/>
      <c r="AJ9364" s="61"/>
      <c r="AK9364" s="61"/>
      <c r="AL9364" s="61"/>
      <c r="AM9364" s="61"/>
      <c r="AN9364" s="61"/>
      <c r="AO9364" s="61"/>
      <c r="AP9364" s="62"/>
      <c r="AQ9364" s="61"/>
      <c r="AR9364" s="61"/>
      <c r="AS9364" s="61"/>
      <c r="AT9364" s="61"/>
      <c r="AU9364" s="61"/>
      <c r="AV9364" s="61"/>
      <c r="AW9364" s="60"/>
    </row>
    <row r="9365" s="59" customFormat="1" customHeight="1" spans="1:49">
      <c r="A9365" s="60"/>
      <c r="B9365" s="60"/>
      <c r="C9365" s="60"/>
      <c r="D9365" s="60"/>
      <c r="H9365" s="61"/>
      <c r="I9365" s="61"/>
      <c r="J9365" s="61"/>
      <c r="K9365" s="61"/>
      <c r="L9365" s="61"/>
      <c r="M9365" s="61"/>
      <c r="N9365" s="61"/>
      <c r="O9365" s="61"/>
      <c r="P9365" s="61"/>
      <c r="Q9365" s="61"/>
      <c r="R9365" s="61"/>
      <c r="S9365" s="61"/>
      <c r="T9365" s="61"/>
      <c r="U9365" s="61"/>
      <c r="V9365" s="61"/>
      <c r="W9365" s="61"/>
      <c r="X9365" s="61"/>
      <c r="Y9365" s="61"/>
      <c r="Z9365" s="61"/>
      <c r="AA9365" s="61"/>
      <c r="AB9365" s="61"/>
      <c r="AC9365" s="61"/>
      <c r="AD9365" s="61"/>
      <c r="AE9365" s="61"/>
      <c r="AF9365" s="61"/>
      <c r="AG9365" s="61"/>
      <c r="AH9365" s="61"/>
      <c r="AI9365" s="61"/>
      <c r="AJ9365" s="61"/>
      <c r="AK9365" s="61"/>
      <c r="AL9365" s="61"/>
      <c r="AM9365" s="61"/>
      <c r="AN9365" s="61"/>
      <c r="AO9365" s="61"/>
      <c r="AP9365" s="62"/>
      <c r="AQ9365" s="61"/>
      <c r="AR9365" s="61"/>
      <c r="AS9365" s="61"/>
      <c r="AT9365" s="61"/>
      <c r="AU9365" s="61"/>
      <c r="AV9365" s="61"/>
      <c r="AW9365" s="60"/>
    </row>
    <row r="9366" s="59" customFormat="1" customHeight="1" spans="1:49">
      <c r="A9366" s="60"/>
      <c r="B9366" s="60"/>
      <c r="C9366" s="60"/>
      <c r="D9366" s="60"/>
      <c r="H9366" s="61"/>
      <c r="I9366" s="61"/>
      <c r="J9366" s="61"/>
      <c r="K9366" s="61"/>
      <c r="L9366" s="61"/>
      <c r="M9366" s="61"/>
      <c r="N9366" s="61"/>
      <c r="O9366" s="61"/>
      <c r="P9366" s="61"/>
      <c r="Q9366" s="61"/>
      <c r="R9366" s="61"/>
      <c r="S9366" s="61"/>
      <c r="T9366" s="61"/>
      <c r="U9366" s="61"/>
      <c r="V9366" s="61"/>
      <c r="W9366" s="61"/>
      <c r="X9366" s="61"/>
      <c r="Y9366" s="61"/>
      <c r="Z9366" s="61"/>
      <c r="AA9366" s="61"/>
      <c r="AB9366" s="61"/>
      <c r="AC9366" s="61"/>
      <c r="AD9366" s="61"/>
      <c r="AE9366" s="61"/>
      <c r="AF9366" s="61"/>
      <c r="AG9366" s="61"/>
      <c r="AH9366" s="61"/>
      <c r="AI9366" s="61"/>
      <c r="AJ9366" s="61"/>
      <c r="AK9366" s="61"/>
      <c r="AL9366" s="61"/>
      <c r="AM9366" s="61"/>
      <c r="AN9366" s="61"/>
      <c r="AO9366" s="61"/>
      <c r="AP9366" s="62"/>
      <c r="AQ9366" s="61"/>
      <c r="AR9366" s="61"/>
      <c r="AS9366" s="61"/>
      <c r="AT9366" s="61"/>
      <c r="AU9366" s="61"/>
      <c r="AV9366" s="61"/>
      <c r="AW9366" s="60"/>
    </row>
    <row r="9367" s="59" customFormat="1" customHeight="1" spans="1:49">
      <c r="A9367" s="60"/>
      <c r="B9367" s="60"/>
      <c r="C9367" s="60"/>
      <c r="D9367" s="60"/>
      <c r="H9367" s="61"/>
      <c r="I9367" s="61"/>
      <c r="J9367" s="61"/>
      <c r="K9367" s="61"/>
      <c r="L9367" s="61"/>
      <c r="M9367" s="61"/>
      <c r="N9367" s="61"/>
      <c r="O9367" s="61"/>
      <c r="P9367" s="61"/>
      <c r="Q9367" s="61"/>
      <c r="R9367" s="61"/>
      <c r="S9367" s="61"/>
      <c r="T9367" s="61"/>
      <c r="U9367" s="61"/>
      <c r="V9367" s="61"/>
      <c r="W9367" s="61"/>
      <c r="X9367" s="61"/>
      <c r="Y9367" s="61"/>
      <c r="Z9367" s="61"/>
      <c r="AA9367" s="61"/>
      <c r="AB9367" s="61"/>
      <c r="AC9367" s="61"/>
      <c r="AD9367" s="61"/>
      <c r="AE9367" s="61"/>
      <c r="AF9367" s="61"/>
      <c r="AG9367" s="61"/>
      <c r="AH9367" s="61"/>
      <c r="AI9367" s="61"/>
      <c r="AJ9367" s="61"/>
      <c r="AK9367" s="61"/>
      <c r="AL9367" s="61"/>
      <c r="AM9367" s="61"/>
      <c r="AN9367" s="61"/>
      <c r="AO9367" s="61"/>
      <c r="AP9367" s="62"/>
      <c r="AQ9367" s="61"/>
      <c r="AR9367" s="61"/>
      <c r="AS9367" s="61"/>
      <c r="AT9367" s="61"/>
      <c r="AU9367" s="61"/>
      <c r="AV9367" s="61"/>
      <c r="AW9367" s="60"/>
    </row>
    <row r="9368" s="59" customFormat="1" customHeight="1" spans="1:49">
      <c r="A9368" s="60"/>
      <c r="B9368" s="60"/>
      <c r="C9368" s="60"/>
      <c r="D9368" s="60"/>
      <c r="H9368" s="61"/>
      <c r="I9368" s="61"/>
      <c r="J9368" s="61"/>
      <c r="K9368" s="61"/>
      <c r="L9368" s="61"/>
      <c r="M9368" s="61"/>
      <c r="N9368" s="61"/>
      <c r="O9368" s="61"/>
      <c r="P9368" s="61"/>
      <c r="Q9368" s="61"/>
      <c r="R9368" s="61"/>
      <c r="S9368" s="61"/>
      <c r="T9368" s="61"/>
      <c r="U9368" s="61"/>
      <c r="V9368" s="61"/>
      <c r="W9368" s="61"/>
      <c r="X9368" s="61"/>
      <c r="Y9368" s="61"/>
      <c r="Z9368" s="61"/>
      <c r="AA9368" s="61"/>
      <c r="AB9368" s="61"/>
      <c r="AC9368" s="61"/>
      <c r="AD9368" s="61"/>
      <c r="AE9368" s="61"/>
      <c r="AF9368" s="61"/>
      <c r="AG9368" s="61"/>
      <c r="AH9368" s="61"/>
      <c r="AI9368" s="61"/>
      <c r="AJ9368" s="61"/>
      <c r="AK9368" s="61"/>
      <c r="AL9368" s="61"/>
      <c r="AM9368" s="61"/>
      <c r="AN9368" s="61"/>
      <c r="AO9368" s="61"/>
      <c r="AP9368" s="62"/>
      <c r="AQ9368" s="61"/>
      <c r="AR9368" s="61"/>
      <c r="AS9368" s="61"/>
      <c r="AT9368" s="61"/>
      <c r="AU9368" s="61"/>
      <c r="AV9368" s="61"/>
      <c r="AW9368" s="60"/>
    </row>
    <row r="9369" s="59" customFormat="1" customHeight="1" spans="1:49">
      <c r="A9369" s="60"/>
      <c r="B9369" s="60"/>
      <c r="C9369" s="60"/>
      <c r="D9369" s="60"/>
      <c r="H9369" s="61"/>
      <c r="I9369" s="61"/>
      <c r="J9369" s="61"/>
      <c r="K9369" s="61"/>
      <c r="L9369" s="61"/>
      <c r="M9369" s="61"/>
      <c r="N9369" s="61"/>
      <c r="O9369" s="61"/>
      <c r="P9369" s="61"/>
      <c r="Q9369" s="61"/>
      <c r="R9369" s="61"/>
      <c r="S9369" s="61"/>
      <c r="T9369" s="61"/>
      <c r="U9369" s="61"/>
      <c r="V9369" s="61"/>
      <c r="W9369" s="61"/>
      <c r="X9369" s="61"/>
      <c r="Y9369" s="61"/>
      <c r="Z9369" s="61"/>
      <c r="AA9369" s="61"/>
      <c r="AB9369" s="61"/>
      <c r="AC9369" s="61"/>
      <c r="AD9369" s="61"/>
      <c r="AE9369" s="61"/>
      <c r="AF9369" s="61"/>
      <c r="AG9369" s="61"/>
      <c r="AH9369" s="61"/>
      <c r="AI9369" s="61"/>
      <c r="AJ9369" s="61"/>
      <c r="AK9369" s="61"/>
      <c r="AL9369" s="61"/>
      <c r="AM9369" s="61"/>
      <c r="AN9369" s="61"/>
      <c r="AO9369" s="61"/>
      <c r="AP9369" s="62"/>
      <c r="AQ9369" s="61"/>
      <c r="AR9369" s="61"/>
      <c r="AS9369" s="61"/>
      <c r="AT9369" s="61"/>
      <c r="AU9369" s="61"/>
      <c r="AV9369" s="61"/>
      <c r="AW9369" s="60"/>
    </row>
    <row r="9370" s="59" customFormat="1" customHeight="1" spans="1:49">
      <c r="A9370" s="60"/>
      <c r="B9370" s="60"/>
      <c r="C9370" s="60"/>
      <c r="D9370" s="60"/>
      <c r="H9370" s="61"/>
      <c r="I9370" s="61"/>
      <c r="J9370" s="61"/>
      <c r="K9370" s="61"/>
      <c r="L9370" s="61"/>
      <c r="M9370" s="61"/>
      <c r="N9370" s="61"/>
      <c r="O9370" s="61"/>
      <c r="P9370" s="61"/>
      <c r="Q9370" s="61"/>
      <c r="R9370" s="61"/>
      <c r="S9370" s="61"/>
      <c r="T9370" s="61"/>
      <c r="U9370" s="61"/>
      <c r="V9370" s="61"/>
      <c r="W9370" s="61"/>
      <c r="X9370" s="61"/>
      <c r="Y9370" s="61"/>
      <c r="Z9370" s="61"/>
      <c r="AA9370" s="61"/>
      <c r="AB9370" s="61"/>
      <c r="AC9370" s="61"/>
      <c r="AD9370" s="61"/>
      <c r="AE9370" s="61"/>
      <c r="AF9370" s="61"/>
      <c r="AG9370" s="61"/>
      <c r="AH9370" s="61"/>
      <c r="AI9370" s="61"/>
      <c r="AJ9370" s="61"/>
      <c r="AK9370" s="61"/>
      <c r="AL9370" s="61"/>
      <c r="AM9370" s="61"/>
      <c r="AN9370" s="61"/>
      <c r="AO9370" s="61"/>
      <c r="AP9370" s="62"/>
      <c r="AQ9370" s="61"/>
      <c r="AR9370" s="61"/>
      <c r="AS9370" s="61"/>
      <c r="AT9370" s="61"/>
      <c r="AU9370" s="61"/>
      <c r="AV9370" s="61"/>
      <c r="AW9370" s="60"/>
    </row>
    <row r="9371" s="59" customFormat="1" customHeight="1" spans="1:49">
      <c r="A9371" s="60"/>
      <c r="B9371" s="60"/>
      <c r="C9371" s="60"/>
      <c r="D9371" s="60"/>
      <c r="H9371" s="61"/>
      <c r="I9371" s="61"/>
      <c r="J9371" s="61"/>
      <c r="K9371" s="61"/>
      <c r="L9371" s="61"/>
      <c r="M9371" s="61"/>
      <c r="N9371" s="61"/>
      <c r="O9371" s="61"/>
      <c r="P9371" s="61"/>
      <c r="Q9371" s="61"/>
      <c r="R9371" s="61"/>
      <c r="S9371" s="61"/>
      <c r="T9371" s="61"/>
      <c r="U9371" s="61"/>
      <c r="V9371" s="61"/>
      <c r="W9371" s="61"/>
      <c r="X9371" s="61"/>
      <c r="Y9371" s="61"/>
      <c r="Z9371" s="61"/>
      <c r="AA9371" s="61"/>
      <c r="AB9371" s="61"/>
      <c r="AC9371" s="61"/>
      <c r="AD9371" s="61"/>
      <c r="AE9371" s="61"/>
      <c r="AF9371" s="61"/>
      <c r="AG9371" s="61"/>
      <c r="AH9371" s="61"/>
      <c r="AI9371" s="61"/>
      <c r="AJ9371" s="61"/>
      <c r="AK9371" s="61"/>
      <c r="AL9371" s="61"/>
      <c r="AM9371" s="61"/>
      <c r="AN9371" s="61"/>
      <c r="AO9371" s="61"/>
      <c r="AP9371" s="62"/>
      <c r="AQ9371" s="61"/>
      <c r="AR9371" s="61"/>
      <c r="AS9371" s="61"/>
      <c r="AT9371" s="61"/>
      <c r="AU9371" s="61"/>
      <c r="AV9371" s="61"/>
      <c r="AW9371" s="60"/>
    </row>
    <row r="9372" s="59" customFormat="1" customHeight="1" spans="1:49">
      <c r="A9372" s="60"/>
      <c r="B9372" s="60"/>
      <c r="C9372" s="60"/>
      <c r="D9372" s="60"/>
      <c r="H9372" s="61"/>
      <c r="I9372" s="61"/>
      <c r="J9372" s="61"/>
      <c r="K9372" s="61"/>
      <c r="L9372" s="61"/>
      <c r="M9372" s="61"/>
      <c r="N9372" s="61"/>
      <c r="O9372" s="61"/>
      <c r="P9372" s="61"/>
      <c r="Q9372" s="61"/>
      <c r="R9372" s="61"/>
      <c r="S9372" s="61"/>
      <c r="T9372" s="61"/>
      <c r="U9372" s="61"/>
      <c r="V9372" s="61"/>
      <c r="W9372" s="61"/>
      <c r="X9372" s="61"/>
      <c r="Y9372" s="61"/>
      <c r="Z9372" s="61"/>
      <c r="AA9372" s="61"/>
      <c r="AB9372" s="61"/>
      <c r="AC9372" s="61"/>
      <c r="AD9372" s="61"/>
      <c r="AE9372" s="61"/>
      <c r="AF9372" s="61"/>
      <c r="AG9372" s="61"/>
      <c r="AH9372" s="61"/>
      <c r="AI9372" s="61"/>
      <c r="AJ9372" s="61"/>
      <c r="AK9372" s="61"/>
      <c r="AL9372" s="61"/>
      <c r="AM9372" s="61"/>
      <c r="AN9372" s="61"/>
      <c r="AO9372" s="61"/>
      <c r="AP9372" s="62"/>
      <c r="AQ9372" s="61"/>
      <c r="AR9372" s="61"/>
      <c r="AS9372" s="61"/>
      <c r="AT9372" s="61"/>
      <c r="AU9372" s="61"/>
      <c r="AV9372" s="61"/>
      <c r="AW9372" s="60"/>
    </row>
    <row r="9373" s="59" customFormat="1" customHeight="1" spans="1:49">
      <c r="A9373" s="60"/>
      <c r="B9373" s="60"/>
      <c r="C9373" s="60"/>
      <c r="D9373" s="60"/>
      <c r="H9373" s="61"/>
      <c r="I9373" s="61"/>
      <c r="J9373" s="61"/>
      <c r="K9373" s="61"/>
      <c r="L9373" s="61"/>
      <c r="M9373" s="61"/>
      <c r="N9373" s="61"/>
      <c r="O9373" s="61"/>
      <c r="P9373" s="61"/>
      <c r="Q9373" s="61"/>
      <c r="R9373" s="61"/>
      <c r="S9373" s="61"/>
      <c r="T9373" s="61"/>
      <c r="U9373" s="61"/>
      <c r="V9373" s="61"/>
      <c r="W9373" s="61"/>
      <c r="X9373" s="61"/>
      <c r="Y9373" s="61"/>
      <c r="Z9373" s="61"/>
      <c r="AA9373" s="61"/>
      <c r="AB9373" s="61"/>
      <c r="AC9373" s="61"/>
      <c r="AD9373" s="61"/>
      <c r="AE9373" s="61"/>
      <c r="AF9373" s="61"/>
      <c r="AG9373" s="61"/>
      <c r="AH9373" s="61"/>
      <c r="AI9373" s="61"/>
      <c r="AJ9373" s="61"/>
      <c r="AK9373" s="61"/>
      <c r="AL9373" s="61"/>
      <c r="AM9373" s="61"/>
      <c r="AN9373" s="61"/>
      <c r="AO9373" s="61"/>
      <c r="AP9373" s="62"/>
      <c r="AQ9373" s="61"/>
      <c r="AR9373" s="61"/>
      <c r="AS9373" s="61"/>
      <c r="AT9373" s="61"/>
      <c r="AU9373" s="61"/>
      <c r="AV9373" s="61"/>
      <c r="AW9373" s="60"/>
    </row>
    <row r="9374" s="59" customFormat="1" customHeight="1" spans="1:49">
      <c r="A9374" s="60"/>
      <c r="B9374" s="60"/>
      <c r="C9374" s="60"/>
      <c r="D9374" s="60"/>
      <c r="H9374" s="61"/>
      <c r="I9374" s="61"/>
      <c r="J9374" s="61"/>
      <c r="K9374" s="61"/>
      <c r="L9374" s="61"/>
      <c r="M9374" s="61"/>
      <c r="N9374" s="61"/>
      <c r="O9374" s="61"/>
      <c r="P9374" s="61"/>
      <c r="Q9374" s="61"/>
      <c r="R9374" s="61"/>
      <c r="S9374" s="61"/>
      <c r="T9374" s="61"/>
      <c r="U9374" s="61"/>
      <c r="V9374" s="61"/>
      <c r="W9374" s="61"/>
      <c r="X9374" s="61"/>
      <c r="Y9374" s="61"/>
      <c r="Z9374" s="61"/>
      <c r="AA9374" s="61"/>
      <c r="AB9374" s="61"/>
      <c r="AC9374" s="61"/>
      <c r="AD9374" s="61"/>
      <c r="AE9374" s="61"/>
      <c r="AF9374" s="61"/>
      <c r="AG9374" s="61"/>
      <c r="AH9374" s="61"/>
      <c r="AI9374" s="61"/>
      <c r="AJ9374" s="61"/>
      <c r="AK9374" s="61"/>
      <c r="AL9374" s="61"/>
      <c r="AM9374" s="61"/>
      <c r="AN9374" s="61"/>
      <c r="AO9374" s="61"/>
      <c r="AP9374" s="62"/>
      <c r="AQ9374" s="61"/>
      <c r="AR9374" s="61"/>
      <c r="AS9374" s="61"/>
      <c r="AT9374" s="61"/>
      <c r="AU9374" s="61"/>
      <c r="AV9374" s="61"/>
      <c r="AW9374" s="60"/>
    </row>
    <row r="9375" s="59" customFormat="1" customHeight="1" spans="1:49">
      <c r="A9375" s="60"/>
      <c r="B9375" s="60"/>
      <c r="C9375" s="60"/>
      <c r="D9375" s="60"/>
      <c r="H9375" s="61"/>
      <c r="I9375" s="61"/>
      <c r="J9375" s="61"/>
      <c r="K9375" s="61"/>
      <c r="L9375" s="61"/>
      <c r="M9375" s="61"/>
      <c r="N9375" s="61"/>
      <c r="O9375" s="61"/>
      <c r="P9375" s="61"/>
      <c r="Q9375" s="61"/>
      <c r="R9375" s="61"/>
      <c r="S9375" s="61"/>
      <c r="T9375" s="61"/>
      <c r="U9375" s="61"/>
      <c r="V9375" s="61"/>
      <c r="W9375" s="61"/>
      <c r="X9375" s="61"/>
      <c r="Y9375" s="61"/>
      <c r="Z9375" s="61"/>
      <c r="AA9375" s="61"/>
      <c r="AB9375" s="61"/>
      <c r="AC9375" s="61"/>
      <c r="AD9375" s="61"/>
      <c r="AE9375" s="61"/>
      <c r="AF9375" s="61"/>
      <c r="AG9375" s="61"/>
      <c r="AH9375" s="61"/>
      <c r="AI9375" s="61"/>
      <c r="AJ9375" s="61"/>
      <c r="AK9375" s="61"/>
      <c r="AL9375" s="61"/>
      <c r="AM9375" s="61"/>
      <c r="AN9375" s="61"/>
      <c r="AO9375" s="61"/>
      <c r="AP9375" s="62"/>
      <c r="AQ9375" s="61"/>
      <c r="AR9375" s="61"/>
      <c r="AS9375" s="61"/>
      <c r="AT9375" s="61"/>
      <c r="AU9375" s="61"/>
      <c r="AV9375" s="61"/>
      <c r="AW9375" s="60"/>
    </row>
    <row r="9376" s="59" customFormat="1" customHeight="1" spans="1:49">
      <c r="A9376" s="60"/>
      <c r="B9376" s="60"/>
      <c r="C9376" s="60"/>
      <c r="D9376" s="60"/>
      <c r="H9376" s="61"/>
      <c r="I9376" s="61"/>
      <c r="J9376" s="61"/>
      <c r="K9376" s="61"/>
      <c r="L9376" s="61"/>
      <c r="M9376" s="61"/>
      <c r="N9376" s="61"/>
      <c r="O9376" s="61"/>
      <c r="P9376" s="61"/>
      <c r="Q9376" s="61"/>
      <c r="R9376" s="61"/>
      <c r="S9376" s="61"/>
      <c r="T9376" s="61"/>
      <c r="U9376" s="61"/>
      <c r="V9376" s="61"/>
      <c r="W9376" s="61"/>
      <c r="X9376" s="61"/>
      <c r="Y9376" s="61"/>
      <c r="Z9376" s="61"/>
      <c r="AA9376" s="61"/>
      <c r="AB9376" s="61"/>
      <c r="AC9376" s="61"/>
      <c r="AD9376" s="61"/>
      <c r="AE9376" s="61"/>
      <c r="AF9376" s="61"/>
      <c r="AG9376" s="61"/>
      <c r="AH9376" s="61"/>
      <c r="AI9376" s="61"/>
      <c r="AJ9376" s="61"/>
      <c r="AK9376" s="61"/>
      <c r="AL9376" s="61"/>
      <c r="AM9376" s="61"/>
      <c r="AN9376" s="61"/>
      <c r="AO9376" s="61"/>
      <c r="AP9376" s="62"/>
      <c r="AQ9376" s="61"/>
      <c r="AR9376" s="61"/>
      <c r="AS9376" s="61"/>
      <c r="AT9376" s="61"/>
      <c r="AU9376" s="61"/>
      <c r="AV9376" s="61"/>
      <c r="AW9376" s="60"/>
    </row>
    <row r="9377" s="59" customFormat="1" customHeight="1" spans="1:49">
      <c r="A9377" s="60"/>
      <c r="B9377" s="60"/>
      <c r="C9377" s="60"/>
      <c r="D9377" s="60"/>
      <c r="H9377" s="61"/>
      <c r="I9377" s="61"/>
      <c r="J9377" s="61"/>
      <c r="K9377" s="61"/>
      <c r="L9377" s="61"/>
      <c r="M9377" s="61"/>
      <c r="N9377" s="61"/>
      <c r="O9377" s="61"/>
      <c r="P9377" s="61"/>
      <c r="Q9377" s="61"/>
      <c r="R9377" s="61"/>
      <c r="S9377" s="61"/>
      <c r="T9377" s="61"/>
      <c r="U9377" s="61"/>
      <c r="V9377" s="61"/>
      <c r="W9377" s="61"/>
      <c r="X9377" s="61"/>
      <c r="Y9377" s="61"/>
      <c r="Z9377" s="61"/>
      <c r="AA9377" s="61"/>
      <c r="AB9377" s="61"/>
      <c r="AC9377" s="61"/>
      <c r="AD9377" s="61"/>
      <c r="AE9377" s="61"/>
      <c r="AF9377" s="61"/>
      <c r="AG9377" s="61"/>
      <c r="AH9377" s="61"/>
      <c r="AI9377" s="61"/>
      <c r="AJ9377" s="61"/>
      <c r="AK9377" s="61"/>
      <c r="AL9377" s="61"/>
      <c r="AM9377" s="61"/>
      <c r="AN9377" s="61"/>
      <c r="AO9377" s="61"/>
      <c r="AP9377" s="62"/>
      <c r="AQ9377" s="61"/>
      <c r="AR9377" s="61"/>
      <c r="AS9377" s="61"/>
      <c r="AT9377" s="61"/>
      <c r="AU9377" s="61"/>
      <c r="AV9377" s="61"/>
      <c r="AW9377" s="60"/>
    </row>
    <row r="9378" s="59" customFormat="1" customHeight="1" spans="1:49">
      <c r="A9378" s="60"/>
      <c r="B9378" s="60"/>
      <c r="C9378" s="60"/>
      <c r="D9378" s="60"/>
      <c r="H9378" s="61"/>
      <c r="I9378" s="61"/>
      <c r="J9378" s="61"/>
      <c r="K9378" s="61"/>
      <c r="L9378" s="61"/>
      <c r="M9378" s="61"/>
      <c r="N9378" s="61"/>
      <c r="O9378" s="61"/>
      <c r="P9378" s="61"/>
      <c r="Q9378" s="61"/>
      <c r="R9378" s="61"/>
      <c r="S9378" s="61"/>
      <c r="T9378" s="61"/>
      <c r="U9378" s="61"/>
      <c r="V9378" s="61"/>
      <c r="W9378" s="61"/>
      <c r="X9378" s="61"/>
      <c r="Y9378" s="61"/>
      <c r="Z9378" s="61"/>
      <c r="AA9378" s="61"/>
      <c r="AB9378" s="61"/>
      <c r="AC9378" s="61"/>
      <c r="AD9378" s="61"/>
      <c r="AE9378" s="61"/>
      <c r="AF9378" s="61"/>
      <c r="AG9378" s="61"/>
      <c r="AH9378" s="61"/>
      <c r="AI9378" s="61"/>
      <c r="AJ9378" s="61"/>
      <c r="AK9378" s="61"/>
      <c r="AL9378" s="61"/>
      <c r="AM9378" s="61"/>
      <c r="AN9378" s="61"/>
      <c r="AO9378" s="61"/>
      <c r="AP9378" s="62"/>
      <c r="AQ9378" s="61"/>
      <c r="AR9378" s="61"/>
      <c r="AS9378" s="61"/>
      <c r="AT9378" s="61"/>
      <c r="AU9378" s="61"/>
      <c r="AV9378" s="61"/>
      <c r="AW9378" s="60"/>
    </row>
    <row r="9379" s="59" customFormat="1" customHeight="1" spans="1:49">
      <c r="A9379" s="60"/>
      <c r="B9379" s="60"/>
      <c r="C9379" s="60"/>
      <c r="D9379" s="60"/>
      <c r="H9379" s="61"/>
      <c r="I9379" s="61"/>
      <c r="J9379" s="61"/>
      <c r="K9379" s="61"/>
      <c r="L9379" s="61"/>
      <c r="M9379" s="61"/>
      <c r="N9379" s="61"/>
      <c r="O9379" s="61"/>
      <c r="P9379" s="61"/>
      <c r="Q9379" s="61"/>
      <c r="R9379" s="61"/>
      <c r="S9379" s="61"/>
      <c r="T9379" s="61"/>
      <c r="U9379" s="61"/>
      <c r="V9379" s="61"/>
      <c r="W9379" s="61"/>
      <c r="X9379" s="61"/>
      <c r="Y9379" s="61"/>
      <c r="Z9379" s="61"/>
      <c r="AA9379" s="61"/>
      <c r="AB9379" s="61"/>
      <c r="AC9379" s="61"/>
      <c r="AD9379" s="61"/>
      <c r="AE9379" s="61"/>
      <c r="AF9379" s="61"/>
      <c r="AG9379" s="61"/>
      <c r="AH9379" s="61"/>
      <c r="AI9379" s="61"/>
      <c r="AJ9379" s="61"/>
      <c r="AK9379" s="61"/>
      <c r="AL9379" s="61"/>
      <c r="AM9379" s="61"/>
      <c r="AN9379" s="61"/>
      <c r="AO9379" s="61"/>
      <c r="AP9379" s="62"/>
      <c r="AQ9379" s="61"/>
      <c r="AR9379" s="61"/>
      <c r="AS9379" s="61"/>
      <c r="AT9379" s="61"/>
      <c r="AU9379" s="61"/>
      <c r="AV9379" s="61"/>
      <c r="AW9379" s="60"/>
    </row>
    <row r="9380" s="59" customFormat="1" customHeight="1" spans="1:49">
      <c r="A9380" s="60"/>
      <c r="B9380" s="60"/>
      <c r="C9380" s="60"/>
      <c r="D9380" s="60"/>
      <c r="H9380" s="61"/>
      <c r="I9380" s="61"/>
      <c r="J9380" s="61"/>
      <c r="K9380" s="61"/>
      <c r="L9380" s="61"/>
      <c r="M9380" s="61"/>
      <c r="N9380" s="61"/>
      <c r="O9380" s="61"/>
      <c r="P9380" s="61"/>
      <c r="Q9380" s="61"/>
      <c r="R9380" s="61"/>
      <c r="S9380" s="61"/>
      <c r="T9380" s="61"/>
      <c r="U9380" s="61"/>
      <c r="V9380" s="61"/>
      <c r="W9380" s="61"/>
      <c r="X9380" s="61"/>
      <c r="Y9380" s="61"/>
      <c r="Z9380" s="61"/>
      <c r="AA9380" s="61"/>
      <c r="AB9380" s="61"/>
      <c r="AC9380" s="61"/>
      <c r="AD9380" s="61"/>
      <c r="AE9380" s="61"/>
      <c r="AF9380" s="61"/>
      <c r="AG9380" s="61"/>
      <c r="AH9380" s="61"/>
      <c r="AI9380" s="61"/>
      <c r="AJ9380" s="61"/>
      <c r="AK9380" s="61"/>
      <c r="AL9380" s="61"/>
      <c r="AM9380" s="61"/>
      <c r="AN9380" s="61"/>
      <c r="AO9380" s="61"/>
      <c r="AP9380" s="62"/>
      <c r="AQ9380" s="61"/>
      <c r="AR9380" s="61"/>
      <c r="AS9380" s="61"/>
      <c r="AT9380" s="61"/>
      <c r="AU9380" s="61"/>
      <c r="AV9380" s="61"/>
      <c r="AW9380" s="60"/>
    </row>
    <row r="9381" s="59" customFormat="1" customHeight="1" spans="1:49">
      <c r="A9381" s="60"/>
      <c r="B9381" s="60"/>
      <c r="C9381" s="60"/>
      <c r="D9381" s="60"/>
      <c r="H9381" s="61"/>
      <c r="I9381" s="61"/>
      <c r="J9381" s="61"/>
      <c r="K9381" s="61"/>
      <c r="L9381" s="61"/>
      <c r="M9381" s="61"/>
      <c r="N9381" s="61"/>
      <c r="O9381" s="61"/>
      <c r="P9381" s="61"/>
      <c r="Q9381" s="61"/>
      <c r="R9381" s="61"/>
      <c r="S9381" s="61"/>
      <c r="T9381" s="61"/>
      <c r="U9381" s="61"/>
      <c r="V9381" s="61"/>
      <c r="W9381" s="61"/>
      <c r="X9381" s="61"/>
      <c r="Y9381" s="61"/>
      <c r="Z9381" s="61"/>
      <c r="AA9381" s="61"/>
      <c r="AB9381" s="61"/>
      <c r="AC9381" s="61"/>
      <c r="AD9381" s="61"/>
      <c r="AE9381" s="61"/>
      <c r="AF9381" s="61"/>
      <c r="AG9381" s="61"/>
      <c r="AH9381" s="61"/>
      <c r="AI9381" s="61"/>
      <c r="AJ9381" s="61"/>
      <c r="AK9381" s="61"/>
      <c r="AL9381" s="61"/>
      <c r="AM9381" s="61"/>
      <c r="AN9381" s="61"/>
      <c r="AO9381" s="61"/>
      <c r="AP9381" s="62"/>
      <c r="AQ9381" s="61"/>
      <c r="AR9381" s="61"/>
      <c r="AS9381" s="61"/>
      <c r="AT9381" s="61"/>
      <c r="AU9381" s="61"/>
      <c r="AV9381" s="61"/>
      <c r="AW9381" s="60"/>
    </row>
    <row r="9382" s="59" customFormat="1" customHeight="1" spans="1:49">
      <c r="A9382" s="60"/>
      <c r="B9382" s="60"/>
      <c r="C9382" s="60"/>
      <c r="D9382" s="60"/>
      <c r="H9382" s="61"/>
      <c r="I9382" s="61"/>
      <c r="J9382" s="61"/>
      <c r="K9382" s="61"/>
      <c r="L9382" s="61"/>
      <c r="M9382" s="61"/>
      <c r="N9382" s="61"/>
      <c r="O9382" s="61"/>
      <c r="P9382" s="61"/>
      <c r="Q9382" s="61"/>
      <c r="R9382" s="61"/>
      <c r="S9382" s="61"/>
      <c r="T9382" s="61"/>
      <c r="U9382" s="61"/>
      <c r="V9382" s="61"/>
      <c r="W9382" s="61"/>
      <c r="X9382" s="61"/>
      <c r="Y9382" s="61"/>
      <c r="Z9382" s="61"/>
      <c r="AA9382" s="61"/>
      <c r="AB9382" s="61"/>
      <c r="AC9382" s="61"/>
      <c r="AD9382" s="61"/>
      <c r="AE9382" s="61"/>
      <c r="AF9382" s="61"/>
      <c r="AG9382" s="61"/>
      <c r="AH9382" s="61"/>
      <c r="AI9382" s="61"/>
      <c r="AJ9382" s="61"/>
      <c r="AK9382" s="61"/>
      <c r="AL9382" s="61"/>
      <c r="AM9382" s="61"/>
      <c r="AN9382" s="61"/>
      <c r="AO9382" s="61"/>
      <c r="AP9382" s="62"/>
      <c r="AQ9382" s="61"/>
      <c r="AR9382" s="61"/>
      <c r="AS9382" s="61"/>
      <c r="AT9382" s="61"/>
      <c r="AU9382" s="61"/>
      <c r="AV9382" s="61"/>
      <c r="AW9382" s="60"/>
    </row>
    <row r="9383" s="59" customFormat="1" customHeight="1" spans="1:49">
      <c r="A9383" s="60"/>
      <c r="B9383" s="60"/>
      <c r="C9383" s="60"/>
      <c r="D9383" s="60"/>
      <c r="H9383" s="61"/>
      <c r="I9383" s="61"/>
      <c r="J9383" s="61"/>
      <c r="K9383" s="61"/>
      <c r="L9383" s="61"/>
      <c r="M9383" s="61"/>
      <c r="N9383" s="61"/>
      <c r="O9383" s="61"/>
      <c r="P9383" s="61"/>
      <c r="Q9383" s="61"/>
      <c r="R9383" s="61"/>
      <c r="S9383" s="61"/>
      <c r="T9383" s="61"/>
      <c r="U9383" s="61"/>
      <c r="V9383" s="61"/>
      <c r="W9383" s="61"/>
      <c r="X9383" s="61"/>
      <c r="Y9383" s="61"/>
      <c r="Z9383" s="61"/>
      <c r="AA9383" s="61"/>
      <c r="AB9383" s="61"/>
      <c r="AC9383" s="61"/>
      <c r="AD9383" s="61"/>
      <c r="AE9383" s="61"/>
      <c r="AF9383" s="61"/>
      <c r="AG9383" s="61"/>
      <c r="AH9383" s="61"/>
      <c r="AI9383" s="61"/>
      <c r="AJ9383" s="61"/>
      <c r="AK9383" s="61"/>
      <c r="AL9383" s="61"/>
      <c r="AM9383" s="61"/>
      <c r="AN9383" s="61"/>
      <c r="AO9383" s="61"/>
      <c r="AP9383" s="62"/>
      <c r="AQ9383" s="61"/>
      <c r="AR9383" s="61"/>
      <c r="AS9383" s="61"/>
      <c r="AT9383" s="61"/>
      <c r="AU9383" s="61"/>
      <c r="AV9383" s="61"/>
      <c r="AW9383" s="60"/>
    </row>
    <row r="9384" s="59" customFormat="1" customHeight="1" spans="1:49">
      <c r="A9384" s="60"/>
      <c r="B9384" s="60"/>
      <c r="C9384" s="60"/>
      <c r="D9384" s="60"/>
      <c r="H9384" s="61"/>
      <c r="I9384" s="61"/>
      <c r="J9384" s="61"/>
      <c r="K9384" s="61"/>
      <c r="L9384" s="61"/>
      <c r="M9384" s="61"/>
      <c r="N9384" s="61"/>
      <c r="O9384" s="61"/>
      <c r="P9384" s="61"/>
      <c r="Q9384" s="61"/>
      <c r="R9384" s="61"/>
      <c r="S9384" s="61"/>
      <c r="T9384" s="61"/>
      <c r="U9384" s="61"/>
      <c r="V9384" s="61"/>
      <c r="W9384" s="61"/>
      <c r="X9384" s="61"/>
      <c r="Y9384" s="61"/>
      <c r="Z9384" s="61"/>
      <c r="AA9384" s="61"/>
      <c r="AB9384" s="61"/>
      <c r="AC9384" s="61"/>
      <c r="AD9384" s="61"/>
      <c r="AE9384" s="61"/>
      <c r="AF9384" s="61"/>
      <c r="AG9384" s="61"/>
      <c r="AH9384" s="61"/>
      <c r="AI9384" s="61"/>
      <c r="AJ9384" s="61"/>
      <c r="AK9384" s="61"/>
      <c r="AL9384" s="61"/>
      <c r="AM9384" s="61"/>
      <c r="AN9384" s="61"/>
      <c r="AO9384" s="61"/>
      <c r="AP9384" s="62"/>
      <c r="AQ9384" s="61"/>
      <c r="AR9384" s="61"/>
      <c r="AS9384" s="61"/>
      <c r="AT9384" s="61"/>
      <c r="AU9384" s="61"/>
      <c r="AV9384" s="61"/>
      <c r="AW9384" s="60"/>
    </row>
    <row r="9385" s="59" customFormat="1" customHeight="1" spans="1:49">
      <c r="A9385" s="60"/>
      <c r="B9385" s="60"/>
      <c r="C9385" s="60"/>
      <c r="D9385" s="60"/>
      <c r="H9385" s="61"/>
      <c r="I9385" s="61"/>
      <c r="J9385" s="61"/>
      <c r="K9385" s="61"/>
      <c r="L9385" s="61"/>
      <c r="M9385" s="61"/>
      <c r="N9385" s="61"/>
      <c r="O9385" s="61"/>
      <c r="P9385" s="61"/>
      <c r="Q9385" s="61"/>
      <c r="R9385" s="61"/>
      <c r="S9385" s="61"/>
      <c r="T9385" s="61"/>
      <c r="U9385" s="61"/>
      <c r="V9385" s="61"/>
      <c r="W9385" s="61"/>
      <c r="X9385" s="61"/>
      <c r="Y9385" s="61"/>
      <c r="Z9385" s="61"/>
      <c r="AA9385" s="61"/>
      <c r="AB9385" s="61"/>
      <c r="AC9385" s="61"/>
      <c r="AD9385" s="61"/>
      <c r="AE9385" s="61"/>
      <c r="AF9385" s="61"/>
      <c r="AG9385" s="61"/>
      <c r="AH9385" s="61"/>
      <c r="AI9385" s="61"/>
      <c r="AJ9385" s="61"/>
      <c r="AK9385" s="61"/>
      <c r="AL9385" s="61"/>
      <c r="AM9385" s="61"/>
      <c r="AN9385" s="61"/>
      <c r="AO9385" s="61"/>
      <c r="AP9385" s="62"/>
      <c r="AQ9385" s="61"/>
      <c r="AR9385" s="61"/>
      <c r="AS9385" s="61"/>
      <c r="AT9385" s="61"/>
      <c r="AU9385" s="61"/>
      <c r="AV9385" s="61"/>
      <c r="AW9385" s="60"/>
    </row>
    <row r="9386" s="59" customFormat="1" customHeight="1" spans="1:49">
      <c r="A9386" s="60"/>
      <c r="B9386" s="60"/>
      <c r="C9386" s="60"/>
      <c r="D9386" s="60"/>
      <c r="H9386" s="61"/>
      <c r="I9386" s="61"/>
      <c r="J9386" s="61"/>
      <c r="K9386" s="61"/>
      <c r="L9386" s="61"/>
      <c r="M9386" s="61"/>
      <c r="N9386" s="61"/>
      <c r="O9386" s="61"/>
      <c r="P9386" s="61"/>
      <c r="Q9386" s="61"/>
      <c r="R9386" s="61"/>
      <c r="S9386" s="61"/>
      <c r="T9386" s="61"/>
      <c r="U9386" s="61"/>
      <c r="V9386" s="61"/>
      <c r="W9386" s="61"/>
      <c r="X9386" s="61"/>
      <c r="Y9386" s="61"/>
      <c r="Z9386" s="61"/>
      <c r="AA9386" s="61"/>
      <c r="AB9386" s="61"/>
      <c r="AC9386" s="61"/>
      <c r="AD9386" s="61"/>
      <c r="AE9386" s="61"/>
      <c r="AF9386" s="61"/>
      <c r="AG9386" s="61"/>
      <c r="AH9386" s="61"/>
      <c r="AI9386" s="61"/>
      <c r="AJ9386" s="61"/>
      <c r="AK9386" s="61"/>
      <c r="AL9386" s="61"/>
      <c r="AM9386" s="61"/>
      <c r="AN9386" s="61"/>
      <c r="AO9386" s="61"/>
      <c r="AP9386" s="62"/>
      <c r="AQ9386" s="61"/>
      <c r="AR9386" s="61"/>
      <c r="AS9386" s="61"/>
      <c r="AT9386" s="61"/>
      <c r="AU9386" s="61"/>
      <c r="AV9386" s="61"/>
      <c r="AW9386" s="60"/>
    </row>
    <row r="9387" s="59" customFormat="1" customHeight="1" spans="1:49">
      <c r="A9387" s="60"/>
      <c r="B9387" s="60"/>
      <c r="C9387" s="60"/>
      <c r="D9387" s="60"/>
      <c r="H9387" s="61"/>
      <c r="I9387" s="61"/>
      <c r="J9387" s="61"/>
      <c r="K9387" s="61"/>
      <c r="L9387" s="61"/>
      <c r="M9387" s="61"/>
      <c r="N9387" s="61"/>
      <c r="O9387" s="61"/>
      <c r="P9387" s="61"/>
      <c r="Q9387" s="61"/>
      <c r="R9387" s="61"/>
      <c r="S9387" s="61"/>
      <c r="T9387" s="61"/>
      <c r="U9387" s="61"/>
      <c r="V9387" s="61"/>
      <c r="W9387" s="61"/>
      <c r="X9387" s="61"/>
      <c r="Y9387" s="61"/>
      <c r="Z9387" s="61"/>
      <c r="AA9387" s="61"/>
      <c r="AB9387" s="61"/>
      <c r="AC9387" s="61"/>
      <c r="AD9387" s="61"/>
      <c r="AE9387" s="61"/>
      <c r="AF9387" s="61"/>
      <c r="AG9387" s="61"/>
      <c r="AH9387" s="61"/>
      <c r="AI9387" s="61"/>
      <c r="AJ9387" s="61"/>
      <c r="AK9387" s="61"/>
      <c r="AL9387" s="61"/>
      <c r="AM9387" s="61"/>
      <c r="AN9387" s="61"/>
      <c r="AO9387" s="61"/>
      <c r="AP9387" s="62"/>
      <c r="AQ9387" s="61"/>
      <c r="AR9387" s="61"/>
      <c r="AS9387" s="61"/>
      <c r="AT9387" s="61"/>
      <c r="AU9387" s="61"/>
      <c r="AV9387" s="61"/>
      <c r="AW9387" s="60"/>
    </row>
    <row r="9388" s="59" customFormat="1" customHeight="1" spans="1:49">
      <c r="A9388" s="60"/>
      <c r="B9388" s="60"/>
      <c r="C9388" s="60"/>
      <c r="D9388" s="60"/>
      <c r="H9388" s="61"/>
      <c r="I9388" s="61"/>
      <c r="J9388" s="61"/>
      <c r="K9388" s="61"/>
      <c r="L9388" s="61"/>
      <c r="M9388" s="61"/>
      <c r="N9388" s="61"/>
      <c r="O9388" s="61"/>
      <c r="P9388" s="61"/>
      <c r="Q9388" s="61"/>
      <c r="R9388" s="61"/>
      <c r="S9388" s="61"/>
      <c r="T9388" s="61"/>
      <c r="U9388" s="61"/>
      <c r="V9388" s="61"/>
      <c r="W9388" s="61"/>
      <c r="X9388" s="61"/>
      <c r="Y9388" s="61"/>
      <c r="Z9388" s="61"/>
      <c r="AA9388" s="61"/>
      <c r="AB9388" s="61"/>
      <c r="AC9388" s="61"/>
      <c r="AD9388" s="61"/>
      <c r="AE9388" s="61"/>
      <c r="AF9388" s="61"/>
      <c r="AG9388" s="61"/>
      <c r="AH9388" s="61"/>
      <c r="AI9388" s="61"/>
      <c r="AJ9388" s="61"/>
      <c r="AK9388" s="61"/>
      <c r="AL9388" s="61"/>
      <c r="AM9388" s="61"/>
      <c r="AN9388" s="61"/>
      <c r="AO9388" s="61"/>
      <c r="AP9388" s="62"/>
      <c r="AQ9388" s="61"/>
      <c r="AR9388" s="61"/>
      <c r="AS9388" s="61"/>
      <c r="AT9388" s="61"/>
      <c r="AU9388" s="61"/>
      <c r="AV9388" s="61"/>
      <c r="AW9388" s="60"/>
    </row>
    <row r="9389" s="59" customFormat="1" customHeight="1" spans="1:49">
      <c r="A9389" s="60"/>
      <c r="B9389" s="60"/>
      <c r="C9389" s="60"/>
      <c r="D9389" s="60"/>
      <c r="H9389" s="61"/>
      <c r="I9389" s="61"/>
      <c r="J9389" s="61"/>
      <c r="K9389" s="61"/>
      <c r="L9389" s="61"/>
      <c r="M9389" s="61"/>
      <c r="N9389" s="61"/>
      <c r="O9389" s="61"/>
      <c r="P9389" s="61"/>
      <c r="Q9389" s="61"/>
      <c r="R9389" s="61"/>
      <c r="S9389" s="61"/>
      <c r="T9389" s="61"/>
      <c r="U9389" s="61"/>
      <c r="V9389" s="61"/>
      <c r="W9389" s="61"/>
      <c r="X9389" s="61"/>
      <c r="Y9389" s="61"/>
      <c r="Z9389" s="61"/>
      <c r="AA9389" s="61"/>
      <c r="AB9389" s="61"/>
      <c r="AC9389" s="61"/>
      <c r="AD9389" s="61"/>
      <c r="AE9389" s="61"/>
      <c r="AF9389" s="61"/>
      <c r="AG9389" s="61"/>
      <c r="AH9389" s="61"/>
      <c r="AI9389" s="61"/>
      <c r="AJ9389" s="61"/>
      <c r="AK9389" s="61"/>
      <c r="AL9389" s="61"/>
      <c r="AM9389" s="61"/>
      <c r="AN9389" s="61"/>
      <c r="AO9389" s="61"/>
      <c r="AP9389" s="62"/>
      <c r="AQ9389" s="61"/>
      <c r="AR9389" s="61"/>
      <c r="AS9389" s="61"/>
      <c r="AT9389" s="61"/>
      <c r="AU9389" s="61"/>
      <c r="AV9389" s="61"/>
      <c r="AW9389" s="60"/>
    </row>
    <row r="9390" s="59" customFormat="1" customHeight="1" spans="1:49">
      <c r="A9390" s="60"/>
      <c r="B9390" s="60"/>
      <c r="C9390" s="60"/>
      <c r="D9390" s="60"/>
      <c r="H9390" s="61"/>
      <c r="I9390" s="61"/>
      <c r="J9390" s="61"/>
      <c r="K9390" s="61"/>
      <c r="L9390" s="61"/>
      <c r="M9390" s="61"/>
      <c r="N9390" s="61"/>
      <c r="O9390" s="61"/>
      <c r="P9390" s="61"/>
      <c r="Q9390" s="61"/>
      <c r="R9390" s="61"/>
      <c r="S9390" s="61"/>
      <c r="T9390" s="61"/>
      <c r="U9390" s="61"/>
      <c r="V9390" s="61"/>
      <c r="W9390" s="61"/>
      <c r="X9390" s="61"/>
      <c r="Y9390" s="61"/>
      <c r="Z9390" s="61"/>
      <c r="AA9390" s="61"/>
      <c r="AB9390" s="61"/>
      <c r="AC9390" s="61"/>
      <c r="AD9390" s="61"/>
      <c r="AE9390" s="61"/>
      <c r="AF9390" s="61"/>
      <c r="AG9390" s="61"/>
      <c r="AH9390" s="61"/>
      <c r="AI9390" s="61"/>
      <c r="AJ9390" s="61"/>
      <c r="AK9390" s="61"/>
      <c r="AL9390" s="61"/>
      <c r="AM9390" s="61"/>
      <c r="AN9390" s="61"/>
      <c r="AO9390" s="61"/>
      <c r="AP9390" s="62"/>
      <c r="AQ9390" s="61"/>
      <c r="AR9390" s="61"/>
      <c r="AS9390" s="61"/>
      <c r="AT9390" s="61"/>
      <c r="AU9390" s="61"/>
      <c r="AV9390" s="61"/>
      <c r="AW9390" s="60"/>
    </row>
    <row r="9391" s="59" customFormat="1" customHeight="1" spans="1:49">
      <c r="A9391" s="60"/>
      <c r="B9391" s="60"/>
      <c r="C9391" s="60"/>
      <c r="D9391" s="60"/>
      <c r="H9391" s="61"/>
      <c r="I9391" s="61"/>
      <c r="J9391" s="61"/>
      <c r="K9391" s="61"/>
      <c r="L9391" s="61"/>
      <c r="M9391" s="61"/>
      <c r="N9391" s="61"/>
      <c r="O9391" s="61"/>
      <c r="P9391" s="61"/>
      <c r="Q9391" s="61"/>
      <c r="R9391" s="61"/>
      <c r="S9391" s="61"/>
      <c r="T9391" s="61"/>
      <c r="U9391" s="61"/>
      <c r="V9391" s="61"/>
      <c r="W9391" s="61"/>
      <c r="X9391" s="61"/>
      <c r="Y9391" s="61"/>
      <c r="Z9391" s="61"/>
      <c r="AA9391" s="61"/>
      <c r="AB9391" s="61"/>
      <c r="AC9391" s="61"/>
      <c r="AD9391" s="61"/>
      <c r="AE9391" s="61"/>
      <c r="AF9391" s="61"/>
      <c r="AG9391" s="61"/>
      <c r="AH9391" s="61"/>
      <c r="AI9391" s="61"/>
      <c r="AJ9391" s="61"/>
      <c r="AK9391" s="61"/>
      <c r="AL9391" s="61"/>
      <c r="AM9391" s="61"/>
      <c r="AN9391" s="61"/>
      <c r="AO9391" s="61"/>
      <c r="AP9391" s="62"/>
      <c r="AQ9391" s="61"/>
      <c r="AR9391" s="61"/>
      <c r="AS9391" s="61"/>
      <c r="AT9391" s="61"/>
      <c r="AU9391" s="61"/>
      <c r="AV9391" s="61"/>
      <c r="AW9391" s="60"/>
    </row>
    <row r="9392" s="59" customFormat="1" customHeight="1" spans="1:49">
      <c r="A9392" s="60"/>
      <c r="B9392" s="60"/>
      <c r="C9392" s="60"/>
      <c r="D9392" s="60"/>
      <c r="H9392" s="61"/>
      <c r="I9392" s="61"/>
      <c r="J9392" s="61"/>
      <c r="K9392" s="61"/>
      <c r="L9392" s="61"/>
      <c r="M9392" s="61"/>
      <c r="N9392" s="61"/>
      <c r="O9392" s="61"/>
      <c r="P9392" s="61"/>
      <c r="Q9392" s="61"/>
      <c r="R9392" s="61"/>
      <c r="S9392" s="61"/>
      <c r="T9392" s="61"/>
      <c r="U9392" s="61"/>
      <c r="V9392" s="61"/>
      <c r="W9392" s="61"/>
      <c r="X9392" s="61"/>
      <c r="Y9392" s="61"/>
      <c r="Z9392" s="61"/>
      <c r="AA9392" s="61"/>
      <c r="AB9392" s="61"/>
      <c r="AC9392" s="61"/>
      <c r="AD9392" s="61"/>
      <c r="AE9392" s="61"/>
      <c r="AF9392" s="61"/>
      <c r="AG9392" s="61"/>
      <c r="AH9392" s="61"/>
      <c r="AI9392" s="61"/>
      <c r="AJ9392" s="61"/>
      <c r="AK9392" s="61"/>
      <c r="AL9392" s="61"/>
      <c r="AM9392" s="61"/>
      <c r="AN9392" s="61"/>
      <c r="AO9392" s="61"/>
      <c r="AP9392" s="62"/>
      <c r="AQ9392" s="61"/>
      <c r="AR9392" s="61"/>
      <c r="AS9392" s="61"/>
      <c r="AT9392" s="61"/>
      <c r="AU9392" s="61"/>
      <c r="AV9392" s="61"/>
      <c r="AW9392" s="60"/>
    </row>
    <row r="9393" s="59" customFormat="1" customHeight="1" spans="1:49">
      <c r="A9393" s="60"/>
      <c r="B9393" s="60"/>
      <c r="C9393" s="60"/>
      <c r="D9393" s="60"/>
      <c r="H9393" s="61"/>
      <c r="I9393" s="61"/>
      <c r="J9393" s="61"/>
      <c r="K9393" s="61"/>
      <c r="L9393" s="61"/>
      <c r="M9393" s="61"/>
      <c r="N9393" s="61"/>
      <c r="O9393" s="61"/>
      <c r="P9393" s="61"/>
      <c r="Q9393" s="61"/>
      <c r="R9393" s="61"/>
      <c r="S9393" s="61"/>
      <c r="T9393" s="61"/>
      <c r="U9393" s="61"/>
      <c r="V9393" s="61"/>
      <c r="W9393" s="61"/>
      <c r="X9393" s="61"/>
      <c r="Y9393" s="61"/>
      <c r="Z9393" s="61"/>
      <c r="AA9393" s="61"/>
      <c r="AB9393" s="61"/>
      <c r="AC9393" s="61"/>
      <c r="AD9393" s="61"/>
      <c r="AE9393" s="61"/>
      <c r="AF9393" s="61"/>
      <c r="AG9393" s="61"/>
      <c r="AH9393" s="61"/>
      <c r="AI9393" s="61"/>
      <c r="AJ9393" s="61"/>
      <c r="AK9393" s="61"/>
      <c r="AL9393" s="61"/>
      <c r="AM9393" s="61"/>
      <c r="AN9393" s="61"/>
      <c r="AO9393" s="61"/>
      <c r="AP9393" s="62"/>
      <c r="AQ9393" s="61"/>
      <c r="AR9393" s="61"/>
      <c r="AS9393" s="61"/>
      <c r="AT9393" s="61"/>
      <c r="AU9393" s="61"/>
      <c r="AV9393" s="61"/>
      <c r="AW9393" s="60"/>
    </row>
    <row r="9394" s="59" customFormat="1" customHeight="1" spans="1:49">
      <c r="A9394" s="60"/>
      <c r="B9394" s="60"/>
      <c r="C9394" s="60"/>
      <c r="D9394" s="60"/>
      <c r="H9394" s="61"/>
      <c r="I9394" s="61"/>
      <c r="J9394" s="61"/>
      <c r="K9394" s="61"/>
      <c r="L9394" s="61"/>
      <c r="M9394" s="61"/>
      <c r="N9394" s="61"/>
      <c r="O9394" s="61"/>
      <c r="P9394" s="61"/>
      <c r="Q9394" s="61"/>
      <c r="R9394" s="61"/>
      <c r="S9394" s="61"/>
      <c r="T9394" s="61"/>
      <c r="U9394" s="61"/>
      <c r="V9394" s="61"/>
      <c r="W9394" s="61"/>
      <c r="X9394" s="61"/>
      <c r="Y9394" s="61"/>
      <c r="Z9394" s="61"/>
      <c r="AA9394" s="61"/>
      <c r="AB9394" s="61"/>
      <c r="AC9394" s="61"/>
      <c r="AD9394" s="61"/>
      <c r="AE9394" s="61"/>
      <c r="AF9394" s="61"/>
      <c r="AG9394" s="61"/>
      <c r="AH9394" s="61"/>
      <c r="AI9394" s="61"/>
      <c r="AJ9394" s="61"/>
      <c r="AK9394" s="61"/>
      <c r="AL9394" s="61"/>
      <c r="AM9394" s="61"/>
      <c r="AN9394" s="61"/>
      <c r="AO9394" s="61"/>
      <c r="AP9394" s="62"/>
      <c r="AQ9394" s="61"/>
      <c r="AR9394" s="61"/>
      <c r="AS9394" s="61"/>
      <c r="AT9394" s="61"/>
      <c r="AU9394" s="61"/>
      <c r="AV9394" s="61"/>
      <c r="AW9394" s="60"/>
    </row>
    <row r="9395" s="59" customFormat="1" customHeight="1" spans="1:49">
      <c r="A9395" s="60"/>
      <c r="B9395" s="60"/>
      <c r="C9395" s="60"/>
      <c r="D9395" s="60"/>
      <c r="H9395" s="61"/>
      <c r="I9395" s="61"/>
      <c r="J9395" s="61"/>
      <c r="K9395" s="61"/>
      <c r="L9395" s="61"/>
      <c r="M9395" s="61"/>
      <c r="N9395" s="61"/>
      <c r="O9395" s="61"/>
      <c r="P9395" s="61"/>
      <c r="Q9395" s="61"/>
      <c r="R9395" s="61"/>
      <c r="S9395" s="61"/>
      <c r="T9395" s="61"/>
      <c r="U9395" s="61"/>
      <c r="V9395" s="61"/>
      <c r="W9395" s="61"/>
      <c r="X9395" s="61"/>
      <c r="Y9395" s="61"/>
      <c r="Z9395" s="61"/>
      <c r="AA9395" s="61"/>
      <c r="AB9395" s="61"/>
      <c r="AC9395" s="61"/>
      <c r="AD9395" s="61"/>
      <c r="AE9395" s="61"/>
      <c r="AF9395" s="61"/>
      <c r="AG9395" s="61"/>
      <c r="AH9395" s="61"/>
      <c r="AI9395" s="61"/>
      <c r="AJ9395" s="61"/>
      <c r="AK9395" s="61"/>
      <c r="AL9395" s="61"/>
      <c r="AM9395" s="61"/>
      <c r="AN9395" s="61"/>
      <c r="AO9395" s="61"/>
      <c r="AP9395" s="62"/>
      <c r="AQ9395" s="61"/>
      <c r="AR9395" s="61"/>
      <c r="AS9395" s="61"/>
      <c r="AT9395" s="61"/>
      <c r="AU9395" s="61"/>
      <c r="AV9395" s="61"/>
      <c r="AW9395" s="60"/>
    </row>
    <row r="9396" s="59" customFormat="1" customHeight="1" spans="1:49">
      <c r="A9396" s="60"/>
      <c r="B9396" s="60"/>
      <c r="C9396" s="60"/>
      <c r="D9396" s="60"/>
      <c r="H9396" s="61"/>
      <c r="I9396" s="61"/>
      <c r="J9396" s="61"/>
      <c r="K9396" s="61"/>
      <c r="L9396" s="61"/>
      <c r="M9396" s="61"/>
      <c r="N9396" s="61"/>
      <c r="O9396" s="61"/>
      <c r="P9396" s="61"/>
      <c r="Q9396" s="61"/>
      <c r="R9396" s="61"/>
      <c r="S9396" s="61"/>
      <c r="T9396" s="61"/>
      <c r="U9396" s="61"/>
      <c r="V9396" s="61"/>
      <c r="W9396" s="61"/>
      <c r="X9396" s="61"/>
      <c r="Y9396" s="61"/>
      <c r="Z9396" s="61"/>
      <c r="AA9396" s="61"/>
      <c r="AB9396" s="61"/>
      <c r="AC9396" s="61"/>
      <c r="AD9396" s="61"/>
      <c r="AE9396" s="61"/>
      <c r="AF9396" s="61"/>
      <c r="AG9396" s="61"/>
      <c r="AH9396" s="61"/>
      <c r="AI9396" s="61"/>
      <c r="AJ9396" s="61"/>
      <c r="AK9396" s="61"/>
      <c r="AL9396" s="61"/>
      <c r="AM9396" s="61"/>
      <c r="AN9396" s="61"/>
      <c r="AO9396" s="61"/>
      <c r="AP9396" s="62"/>
      <c r="AQ9396" s="61"/>
      <c r="AR9396" s="61"/>
      <c r="AS9396" s="61"/>
      <c r="AT9396" s="61"/>
      <c r="AU9396" s="61"/>
      <c r="AV9396" s="61"/>
      <c r="AW9396" s="60"/>
    </row>
    <row r="9397" s="59" customFormat="1" customHeight="1" spans="1:49">
      <c r="A9397" s="60"/>
      <c r="B9397" s="60"/>
      <c r="C9397" s="60"/>
      <c r="D9397" s="60"/>
      <c r="H9397" s="61"/>
      <c r="I9397" s="61"/>
      <c r="J9397" s="61"/>
      <c r="K9397" s="61"/>
      <c r="L9397" s="61"/>
      <c r="M9397" s="61"/>
      <c r="N9397" s="61"/>
      <c r="O9397" s="61"/>
      <c r="P9397" s="61"/>
      <c r="Q9397" s="61"/>
      <c r="R9397" s="61"/>
      <c r="S9397" s="61"/>
      <c r="T9397" s="61"/>
      <c r="U9397" s="61"/>
      <c r="V9397" s="61"/>
      <c r="W9397" s="61"/>
      <c r="X9397" s="61"/>
      <c r="Y9397" s="61"/>
      <c r="Z9397" s="61"/>
      <c r="AA9397" s="61"/>
      <c r="AB9397" s="61"/>
      <c r="AC9397" s="61"/>
      <c r="AD9397" s="61"/>
      <c r="AE9397" s="61"/>
      <c r="AF9397" s="61"/>
      <c r="AG9397" s="61"/>
      <c r="AH9397" s="61"/>
      <c r="AI9397" s="61"/>
      <c r="AJ9397" s="61"/>
      <c r="AK9397" s="61"/>
      <c r="AL9397" s="61"/>
      <c r="AM9397" s="61"/>
      <c r="AN9397" s="61"/>
      <c r="AO9397" s="61"/>
      <c r="AP9397" s="62"/>
      <c r="AQ9397" s="61"/>
      <c r="AR9397" s="61"/>
      <c r="AS9397" s="61"/>
      <c r="AT9397" s="61"/>
      <c r="AU9397" s="61"/>
      <c r="AV9397" s="61"/>
      <c r="AW9397" s="60"/>
    </row>
    <row r="9398" s="59" customFormat="1" customHeight="1" spans="1:49">
      <c r="A9398" s="60"/>
      <c r="B9398" s="60"/>
      <c r="C9398" s="60"/>
      <c r="D9398" s="60"/>
      <c r="H9398" s="61"/>
      <c r="I9398" s="61"/>
      <c r="J9398" s="61"/>
      <c r="K9398" s="61"/>
      <c r="L9398" s="61"/>
      <c r="M9398" s="61"/>
      <c r="N9398" s="61"/>
      <c r="O9398" s="61"/>
      <c r="P9398" s="61"/>
      <c r="Q9398" s="61"/>
      <c r="R9398" s="61"/>
      <c r="S9398" s="61"/>
      <c r="T9398" s="61"/>
      <c r="U9398" s="61"/>
      <c r="V9398" s="61"/>
      <c r="W9398" s="61"/>
      <c r="X9398" s="61"/>
      <c r="Y9398" s="61"/>
      <c r="Z9398" s="61"/>
      <c r="AA9398" s="61"/>
      <c r="AB9398" s="61"/>
      <c r="AC9398" s="61"/>
      <c r="AD9398" s="61"/>
      <c r="AE9398" s="61"/>
      <c r="AF9398" s="61"/>
      <c r="AG9398" s="61"/>
      <c r="AH9398" s="61"/>
      <c r="AI9398" s="61"/>
      <c r="AJ9398" s="61"/>
      <c r="AK9398" s="61"/>
      <c r="AL9398" s="61"/>
      <c r="AM9398" s="61"/>
      <c r="AN9398" s="61"/>
      <c r="AO9398" s="61"/>
      <c r="AP9398" s="62"/>
      <c r="AQ9398" s="61"/>
      <c r="AR9398" s="61"/>
      <c r="AS9398" s="61"/>
      <c r="AT9398" s="61"/>
      <c r="AU9398" s="61"/>
      <c r="AV9398" s="61"/>
      <c r="AW9398" s="60"/>
    </row>
    <row r="9399" s="59" customFormat="1" customHeight="1" spans="1:49">
      <c r="A9399" s="60"/>
      <c r="B9399" s="60"/>
      <c r="C9399" s="60"/>
      <c r="D9399" s="60"/>
      <c r="H9399" s="61"/>
      <c r="I9399" s="61"/>
      <c r="J9399" s="61"/>
      <c r="K9399" s="61"/>
      <c r="L9399" s="61"/>
      <c r="M9399" s="61"/>
      <c r="N9399" s="61"/>
      <c r="O9399" s="61"/>
      <c r="P9399" s="61"/>
      <c r="Q9399" s="61"/>
      <c r="R9399" s="61"/>
      <c r="S9399" s="61"/>
      <c r="T9399" s="61"/>
      <c r="U9399" s="61"/>
      <c r="V9399" s="61"/>
      <c r="W9399" s="61"/>
      <c r="X9399" s="61"/>
      <c r="Y9399" s="61"/>
      <c r="Z9399" s="61"/>
      <c r="AA9399" s="61"/>
      <c r="AB9399" s="61"/>
      <c r="AC9399" s="61"/>
      <c r="AD9399" s="61"/>
      <c r="AE9399" s="61"/>
      <c r="AF9399" s="61"/>
      <c r="AG9399" s="61"/>
      <c r="AH9399" s="61"/>
      <c r="AI9399" s="61"/>
      <c r="AJ9399" s="61"/>
      <c r="AK9399" s="61"/>
      <c r="AL9399" s="61"/>
      <c r="AM9399" s="61"/>
      <c r="AN9399" s="61"/>
      <c r="AO9399" s="61"/>
      <c r="AP9399" s="62"/>
      <c r="AQ9399" s="61"/>
      <c r="AR9399" s="61"/>
      <c r="AS9399" s="61"/>
      <c r="AT9399" s="61"/>
      <c r="AU9399" s="61"/>
      <c r="AV9399" s="61"/>
      <c r="AW9399" s="60"/>
    </row>
    <row r="9400" s="59" customFormat="1" customHeight="1" spans="1:49">
      <c r="A9400" s="60"/>
      <c r="B9400" s="60"/>
      <c r="C9400" s="60"/>
      <c r="D9400" s="60"/>
      <c r="H9400" s="61"/>
      <c r="I9400" s="61"/>
      <c r="J9400" s="61"/>
      <c r="K9400" s="61"/>
      <c r="L9400" s="61"/>
      <c r="M9400" s="61"/>
      <c r="N9400" s="61"/>
      <c r="O9400" s="61"/>
      <c r="P9400" s="61"/>
      <c r="Q9400" s="61"/>
      <c r="R9400" s="61"/>
      <c r="S9400" s="61"/>
      <c r="T9400" s="61"/>
      <c r="U9400" s="61"/>
      <c r="V9400" s="61"/>
      <c r="W9400" s="61"/>
      <c r="X9400" s="61"/>
      <c r="Y9400" s="61"/>
      <c r="Z9400" s="61"/>
      <c r="AA9400" s="61"/>
      <c r="AB9400" s="61"/>
      <c r="AC9400" s="61"/>
      <c r="AD9400" s="61"/>
      <c r="AE9400" s="61"/>
      <c r="AF9400" s="61"/>
      <c r="AG9400" s="61"/>
      <c r="AH9400" s="61"/>
      <c r="AI9400" s="61"/>
      <c r="AJ9400" s="61"/>
      <c r="AK9400" s="61"/>
      <c r="AL9400" s="61"/>
      <c r="AM9400" s="61"/>
      <c r="AN9400" s="61"/>
      <c r="AO9400" s="61"/>
      <c r="AP9400" s="62"/>
      <c r="AQ9400" s="61"/>
      <c r="AR9400" s="61"/>
      <c r="AS9400" s="61"/>
      <c r="AT9400" s="61"/>
      <c r="AU9400" s="61"/>
      <c r="AV9400" s="61"/>
      <c r="AW9400" s="60"/>
    </row>
    <row r="9401" s="59" customFormat="1" customHeight="1" spans="1:49">
      <c r="A9401" s="60"/>
      <c r="B9401" s="60"/>
      <c r="C9401" s="60"/>
      <c r="D9401" s="60"/>
      <c r="H9401" s="61"/>
      <c r="I9401" s="61"/>
      <c r="J9401" s="61"/>
      <c r="K9401" s="61"/>
      <c r="L9401" s="61"/>
      <c r="M9401" s="61"/>
      <c r="N9401" s="61"/>
      <c r="O9401" s="61"/>
      <c r="P9401" s="61"/>
      <c r="Q9401" s="61"/>
      <c r="R9401" s="61"/>
      <c r="S9401" s="61"/>
      <c r="T9401" s="61"/>
      <c r="U9401" s="61"/>
      <c r="V9401" s="61"/>
      <c r="W9401" s="61"/>
      <c r="X9401" s="61"/>
      <c r="Y9401" s="61"/>
      <c r="Z9401" s="61"/>
      <c r="AA9401" s="61"/>
      <c r="AB9401" s="61"/>
      <c r="AC9401" s="61"/>
      <c r="AD9401" s="61"/>
      <c r="AE9401" s="61"/>
      <c r="AF9401" s="61"/>
      <c r="AG9401" s="61"/>
      <c r="AH9401" s="61"/>
      <c r="AI9401" s="61"/>
      <c r="AJ9401" s="61"/>
      <c r="AK9401" s="61"/>
      <c r="AL9401" s="61"/>
      <c r="AM9401" s="61"/>
      <c r="AN9401" s="61"/>
      <c r="AO9401" s="61"/>
      <c r="AP9401" s="62"/>
      <c r="AQ9401" s="61"/>
      <c r="AR9401" s="61"/>
      <c r="AS9401" s="61"/>
      <c r="AT9401" s="61"/>
      <c r="AU9401" s="61"/>
      <c r="AV9401" s="61"/>
      <c r="AW9401" s="60"/>
    </row>
    <row r="9402" s="59" customFormat="1" customHeight="1" spans="1:49">
      <c r="A9402" s="60"/>
      <c r="B9402" s="60"/>
      <c r="C9402" s="60"/>
      <c r="D9402" s="60"/>
      <c r="H9402" s="61"/>
      <c r="I9402" s="61"/>
      <c r="J9402" s="61"/>
      <c r="K9402" s="61"/>
      <c r="L9402" s="61"/>
      <c r="M9402" s="61"/>
      <c r="N9402" s="61"/>
      <c r="O9402" s="61"/>
      <c r="P9402" s="61"/>
      <c r="Q9402" s="61"/>
      <c r="R9402" s="61"/>
      <c r="S9402" s="61"/>
      <c r="T9402" s="61"/>
      <c r="U9402" s="61"/>
      <c r="V9402" s="61"/>
      <c r="W9402" s="61"/>
      <c r="X9402" s="61"/>
      <c r="Y9402" s="61"/>
      <c r="Z9402" s="61"/>
      <c r="AA9402" s="61"/>
      <c r="AB9402" s="61"/>
      <c r="AC9402" s="61"/>
      <c r="AD9402" s="61"/>
      <c r="AE9402" s="61"/>
      <c r="AF9402" s="61"/>
      <c r="AG9402" s="61"/>
      <c r="AH9402" s="61"/>
      <c r="AI9402" s="61"/>
      <c r="AJ9402" s="61"/>
      <c r="AK9402" s="61"/>
      <c r="AL9402" s="61"/>
      <c r="AM9402" s="61"/>
      <c r="AN9402" s="61"/>
      <c r="AO9402" s="61"/>
      <c r="AP9402" s="62"/>
      <c r="AQ9402" s="61"/>
      <c r="AR9402" s="61"/>
      <c r="AS9402" s="61"/>
      <c r="AT9402" s="61"/>
      <c r="AU9402" s="61"/>
      <c r="AV9402" s="61"/>
      <c r="AW9402" s="60"/>
    </row>
    <row r="9403" s="59" customFormat="1" customHeight="1" spans="1:49">
      <c r="A9403" s="60"/>
      <c r="B9403" s="60"/>
      <c r="C9403" s="60"/>
      <c r="D9403" s="60"/>
      <c r="H9403" s="61"/>
      <c r="I9403" s="61"/>
      <c r="J9403" s="61"/>
      <c r="K9403" s="61"/>
      <c r="L9403" s="61"/>
      <c r="M9403" s="61"/>
      <c r="N9403" s="61"/>
      <c r="O9403" s="61"/>
      <c r="P9403" s="61"/>
      <c r="Q9403" s="61"/>
      <c r="R9403" s="61"/>
      <c r="S9403" s="61"/>
      <c r="T9403" s="61"/>
      <c r="U9403" s="61"/>
      <c r="V9403" s="61"/>
      <c r="W9403" s="61"/>
      <c r="X9403" s="61"/>
      <c r="Y9403" s="61"/>
      <c r="Z9403" s="61"/>
      <c r="AA9403" s="61"/>
      <c r="AB9403" s="61"/>
      <c r="AC9403" s="61"/>
      <c r="AD9403" s="61"/>
      <c r="AE9403" s="61"/>
      <c r="AF9403" s="61"/>
      <c r="AG9403" s="61"/>
      <c r="AH9403" s="61"/>
      <c r="AI9403" s="61"/>
      <c r="AJ9403" s="61"/>
      <c r="AK9403" s="61"/>
      <c r="AL9403" s="61"/>
      <c r="AM9403" s="61"/>
      <c r="AN9403" s="61"/>
      <c r="AO9403" s="61"/>
      <c r="AP9403" s="62"/>
      <c r="AQ9403" s="61"/>
      <c r="AR9403" s="61"/>
      <c r="AS9403" s="61"/>
      <c r="AT9403" s="61"/>
      <c r="AU9403" s="61"/>
      <c r="AV9403" s="61"/>
      <c r="AW9403" s="60"/>
    </row>
    <row r="9404" s="59" customFormat="1" customHeight="1" spans="1:49">
      <c r="A9404" s="60"/>
      <c r="B9404" s="60"/>
      <c r="C9404" s="60"/>
      <c r="D9404" s="60"/>
      <c r="H9404" s="61"/>
      <c r="I9404" s="61"/>
      <c r="J9404" s="61"/>
      <c r="K9404" s="61"/>
      <c r="L9404" s="61"/>
      <c r="M9404" s="61"/>
      <c r="N9404" s="61"/>
      <c r="O9404" s="61"/>
      <c r="P9404" s="61"/>
      <c r="Q9404" s="61"/>
      <c r="R9404" s="61"/>
      <c r="S9404" s="61"/>
      <c r="T9404" s="61"/>
      <c r="U9404" s="61"/>
      <c r="V9404" s="61"/>
      <c r="W9404" s="61"/>
      <c r="X9404" s="61"/>
      <c r="Y9404" s="61"/>
      <c r="Z9404" s="61"/>
      <c r="AA9404" s="61"/>
      <c r="AB9404" s="61"/>
      <c r="AC9404" s="61"/>
      <c r="AD9404" s="61"/>
      <c r="AE9404" s="61"/>
      <c r="AF9404" s="61"/>
      <c r="AG9404" s="61"/>
      <c r="AH9404" s="61"/>
      <c r="AI9404" s="61"/>
      <c r="AJ9404" s="61"/>
      <c r="AK9404" s="61"/>
      <c r="AL9404" s="61"/>
      <c r="AM9404" s="61"/>
      <c r="AN9404" s="61"/>
      <c r="AO9404" s="61"/>
      <c r="AP9404" s="62"/>
      <c r="AQ9404" s="61"/>
      <c r="AR9404" s="61"/>
      <c r="AS9404" s="61"/>
      <c r="AT9404" s="61"/>
      <c r="AU9404" s="61"/>
      <c r="AV9404" s="61"/>
      <c r="AW9404" s="60"/>
    </row>
    <row r="9405" s="59" customFormat="1" customHeight="1" spans="1:49">
      <c r="A9405" s="60"/>
      <c r="B9405" s="60"/>
      <c r="C9405" s="60"/>
      <c r="D9405" s="60"/>
      <c r="H9405" s="61"/>
      <c r="I9405" s="61"/>
      <c r="J9405" s="61"/>
      <c r="K9405" s="61"/>
      <c r="L9405" s="61"/>
      <c r="M9405" s="61"/>
      <c r="N9405" s="61"/>
      <c r="O9405" s="61"/>
      <c r="P9405" s="61"/>
      <c r="Q9405" s="61"/>
      <c r="R9405" s="61"/>
      <c r="S9405" s="61"/>
      <c r="T9405" s="61"/>
      <c r="U9405" s="61"/>
      <c r="V9405" s="61"/>
      <c r="W9405" s="61"/>
      <c r="X9405" s="61"/>
      <c r="Y9405" s="61"/>
      <c r="Z9405" s="61"/>
      <c r="AA9405" s="61"/>
      <c r="AB9405" s="61"/>
      <c r="AC9405" s="61"/>
      <c r="AD9405" s="61"/>
      <c r="AE9405" s="61"/>
      <c r="AF9405" s="61"/>
      <c r="AG9405" s="61"/>
      <c r="AH9405" s="61"/>
      <c r="AI9405" s="61"/>
      <c r="AJ9405" s="61"/>
      <c r="AK9405" s="61"/>
      <c r="AL9405" s="61"/>
      <c r="AM9405" s="61"/>
      <c r="AN9405" s="61"/>
      <c r="AO9405" s="61"/>
      <c r="AP9405" s="62"/>
      <c r="AQ9405" s="61"/>
      <c r="AR9405" s="61"/>
      <c r="AS9405" s="61"/>
      <c r="AT9405" s="61"/>
      <c r="AU9405" s="61"/>
      <c r="AV9405" s="61"/>
      <c r="AW9405" s="60"/>
    </row>
    <row r="9406" s="59" customFormat="1" customHeight="1" spans="1:49">
      <c r="A9406" s="60"/>
      <c r="B9406" s="60"/>
      <c r="C9406" s="60"/>
      <c r="D9406" s="60"/>
      <c r="H9406" s="61"/>
      <c r="I9406" s="61"/>
      <c r="J9406" s="61"/>
      <c r="K9406" s="61"/>
      <c r="L9406" s="61"/>
      <c r="M9406" s="61"/>
      <c r="N9406" s="61"/>
      <c r="O9406" s="61"/>
      <c r="P9406" s="61"/>
      <c r="Q9406" s="61"/>
      <c r="R9406" s="61"/>
      <c r="S9406" s="61"/>
      <c r="T9406" s="61"/>
      <c r="U9406" s="61"/>
      <c r="V9406" s="61"/>
      <c r="W9406" s="61"/>
      <c r="X9406" s="61"/>
      <c r="Y9406" s="61"/>
      <c r="Z9406" s="61"/>
      <c r="AA9406" s="61"/>
      <c r="AB9406" s="61"/>
      <c r="AC9406" s="61"/>
      <c r="AD9406" s="61"/>
      <c r="AE9406" s="61"/>
      <c r="AF9406" s="61"/>
      <c r="AG9406" s="61"/>
      <c r="AH9406" s="61"/>
      <c r="AI9406" s="61"/>
      <c r="AJ9406" s="61"/>
      <c r="AK9406" s="61"/>
      <c r="AL9406" s="61"/>
      <c r="AM9406" s="61"/>
      <c r="AN9406" s="61"/>
      <c r="AO9406" s="61"/>
      <c r="AP9406" s="62"/>
      <c r="AQ9406" s="61"/>
      <c r="AR9406" s="61"/>
      <c r="AS9406" s="61"/>
      <c r="AT9406" s="61"/>
      <c r="AU9406" s="61"/>
      <c r="AV9406" s="61"/>
      <c r="AW9406" s="60"/>
    </row>
    <row r="9407" s="59" customFormat="1" customHeight="1" spans="1:49">
      <c r="A9407" s="60"/>
      <c r="B9407" s="60"/>
      <c r="C9407" s="60"/>
      <c r="D9407" s="60"/>
      <c r="H9407" s="61"/>
      <c r="I9407" s="61"/>
      <c r="J9407" s="61"/>
      <c r="K9407" s="61"/>
      <c r="L9407" s="61"/>
      <c r="M9407" s="61"/>
      <c r="N9407" s="61"/>
      <c r="O9407" s="61"/>
      <c r="P9407" s="61"/>
      <c r="Q9407" s="61"/>
      <c r="R9407" s="61"/>
      <c r="S9407" s="61"/>
      <c r="T9407" s="61"/>
      <c r="U9407" s="61"/>
      <c r="V9407" s="61"/>
      <c r="W9407" s="61"/>
      <c r="X9407" s="61"/>
      <c r="Y9407" s="61"/>
      <c r="Z9407" s="61"/>
      <c r="AA9407" s="61"/>
      <c r="AB9407" s="61"/>
      <c r="AC9407" s="61"/>
      <c r="AD9407" s="61"/>
      <c r="AE9407" s="61"/>
      <c r="AF9407" s="61"/>
      <c r="AG9407" s="61"/>
      <c r="AH9407" s="61"/>
      <c r="AI9407" s="61"/>
      <c r="AJ9407" s="61"/>
      <c r="AK9407" s="61"/>
      <c r="AL9407" s="61"/>
      <c r="AM9407" s="61"/>
      <c r="AN9407" s="61"/>
      <c r="AO9407" s="61"/>
      <c r="AP9407" s="62"/>
      <c r="AQ9407" s="61"/>
      <c r="AR9407" s="61"/>
      <c r="AS9407" s="61"/>
      <c r="AT9407" s="61"/>
      <c r="AU9407" s="61"/>
      <c r="AV9407" s="61"/>
      <c r="AW9407" s="60"/>
    </row>
    <row r="9408" s="59" customFormat="1" customHeight="1" spans="1:49">
      <c r="A9408" s="60"/>
      <c r="B9408" s="60"/>
      <c r="C9408" s="60"/>
      <c r="D9408" s="60"/>
      <c r="H9408" s="61"/>
      <c r="I9408" s="61"/>
      <c r="J9408" s="61"/>
      <c r="K9408" s="61"/>
      <c r="L9408" s="61"/>
      <c r="M9408" s="61"/>
      <c r="N9408" s="61"/>
      <c r="O9408" s="61"/>
      <c r="P9408" s="61"/>
      <c r="Q9408" s="61"/>
      <c r="R9408" s="61"/>
      <c r="S9408" s="61"/>
      <c r="T9408" s="61"/>
      <c r="U9408" s="61"/>
      <c r="V9408" s="61"/>
      <c r="W9408" s="61"/>
      <c r="X9408" s="61"/>
      <c r="Y9408" s="61"/>
      <c r="Z9408" s="61"/>
      <c r="AA9408" s="61"/>
      <c r="AB9408" s="61"/>
      <c r="AC9408" s="61"/>
      <c r="AD9408" s="61"/>
      <c r="AE9408" s="61"/>
      <c r="AF9408" s="61"/>
      <c r="AG9408" s="61"/>
      <c r="AH9408" s="61"/>
      <c r="AI9408" s="61"/>
      <c r="AJ9408" s="61"/>
      <c r="AK9408" s="61"/>
      <c r="AL9408" s="61"/>
      <c r="AM9408" s="61"/>
      <c r="AN9408" s="61"/>
      <c r="AO9408" s="61"/>
      <c r="AP9408" s="62"/>
      <c r="AQ9408" s="61"/>
      <c r="AR9408" s="61"/>
      <c r="AS9408" s="61"/>
      <c r="AT9408" s="61"/>
      <c r="AU9408" s="61"/>
      <c r="AV9408" s="61"/>
      <c r="AW9408" s="60"/>
    </row>
    <row r="9409" s="59" customFormat="1" customHeight="1" spans="1:49">
      <c r="A9409" s="60"/>
      <c r="B9409" s="60"/>
      <c r="C9409" s="60"/>
      <c r="D9409" s="60"/>
      <c r="H9409" s="61"/>
      <c r="I9409" s="61"/>
      <c r="J9409" s="61"/>
      <c r="K9409" s="61"/>
      <c r="L9409" s="61"/>
      <c r="M9409" s="61"/>
      <c r="N9409" s="61"/>
      <c r="O9409" s="61"/>
      <c r="P9409" s="61"/>
      <c r="Q9409" s="61"/>
      <c r="R9409" s="61"/>
      <c r="S9409" s="61"/>
      <c r="T9409" s="61"/>
      <c r="U9409" s="61"/>
      <c r="V9409" s="61"/>
      <c r="W9409" s="61"/>
      <c r="X9409" s="61"/>
      <c r="Y9409" s="61"/>
      <c r="Z9409" s="61"/>
      <c r="AA9409" s="61"/>
      <c r="AB9409" s="61"/>
      <c r="AC9409" s="61"/>
      <c r="AD9409" s="61"/>
      <c r="AE9409" s="61"/>
      <c r="AF9409" s="61"/>
      <c r="AG9409" s="61"/>
      <c r="AH9409" s="61"/>
      <c r="AI9409" s="61"/>
      <c r="AJ9409" s="61"/>
      <c r="AK9409" s="61"/>
      <c r="AL9409" s="61"/>
      <c r="AM9409" s="61"/>
      <c r="AN9409" s="61"/>
      <c r="AO9409" s="61"/>
      <c r="AP9409" s="62"/>
      <c r="AQ9409" s="61"/>
      <c r="AR9409" s="61"/>
      <c r="AS9409" s="61"/>
      <c r="AT9409" s="61"/>
      <c r="AU9409" s="61"/>
      <c r="AV9409" s="61"/>
      <c r="AW9409" s="60"/>
    </row>
    <row r="9410" s="59" customFormat="1" customHeight="1" spans="1:49">
      <c r="A9410" s="60"/>
      <c r="B9410" s="60"/>
      <c r="C9410" s="60"/>
      <c r="D9410" s="60"/>
      <c r="H9410" s="61"/>
      <c r="I9410" s="61"/>
      <c r="J9410" s="61"/>
      <c r="K9410" s="61"/>
      <c r="L9410" s="61"/>
      <c r="M9410" s="61"/>
      <c r="N9410" s="61"/>
      <c r="O9410" s="61"/>
      <c r="P9410" s="61"/>
      <c r="Q9410" s="61"/>
      <c r="R9410" s="61"/>
      <c r="S9410" s="61"/>
      <c r="T9410" s="61"/>
      <c r="U9410" s="61"/>
      <c r="V9410" s="61"/>
      <c r="W9410" s="61"/>
      <c r="X9410" s="61"/>
      <c r="Y9410" s="61"/>
      <c r="Z9410" s="61"/>
      <c r="AA9410" s="61"/>
      <c r="AB9410" s="61"/>
      <c r="AC9410" s="61"/>
      <c r="AD9410" s="61"/>
      <c r="AE9410" s="61"/>
      <c r="AF9410" s="61"/>
      <c r="AG9410" s="61"/>
      <c r="AH9410" s="61"/>
      <c r="AI9410" s="61"/>
      <c r="AJ9410" s="61"/>
      <c r="AK9410" s="61"/>
      <c r="AL9410" s="61"/>
      <c r="AM9410" s="61"/>
      <c r="AN9410" s="61"/>
      <c r="AO9410" s="61"/>
      <c r="AP9410" s="62"/>
      <c r="AQ9410" s="61"/>
      <c r="AR9410" s="61"/>
      <c r="AS9410" s="61"/>
      <c r="AT9410" s="61"/>
      <c r="AU9410" s="61"/>
      <c r="AV9410" s="61"/>
      <c r="AW9410" s="60"/>
    </row>
    <row r="9411" s="59" customFormat="1" customHeight="1" spans="1:49">
      <c r="A9411" s="60"/>
      <c r="B9411" s="60"/>
      <c r="C9411" s="60"/>
      <c r="D9411" s="60"/>
      <c r="H9411" s="61"/>
      <c r="I9411" s="61"/>
      <c r="J9411" s="61"/>
      <c r="K9411" s="61"/>
      <c r="L9411" s="61"/>
      <c r="M9411" s="61"/>
      <c r="N9411" s="61"/>
      <c r="O9411" s="61"/>
      <c r="P9411" s="61"/>
      <c r="Q9411" s="61"/>
      <c r="R9411" s="61"/>
      <c r="S9411" s="61"/>
      <c r="T9411" s="61"/>
      <c r="U9411" s="61"/>
      <c r="V9411" s="61"/>
      <c r="W9411" s="61"/>
      <c r="X9411" s="61"/>
      <c r="Y9411" s="61"/>
      <c r="Z9411" s="61"/>
      <c r="AA9411" s="61"/>
      <c r="AB9411" s="61"/>
      <c r="AC9411" s="61"/>
      <c r="AD9411" s="61"/>
      <c r="AE9411" s="61"/>
      <c r="AF9411" s="61"/>
      <c r="AG9411" s="61"/>
      <c r="AH9411" s="61"/>
      <c r="AI9411" s="61"/>
      <c r="AJ9411" s="61"/>
      <c r="AK9411" s="61"/>
      <c r="AL9411" s="61"/>
      <c r="AM9411" s="61"/>
      <c r="AN9411" s="61"/>
      <c r="AO9411" s="61"/>
      <c r="AP9411" s="62"/>
      <c r="AQ9411" s="61"/>
      <c r="AR9411" s="61"/>
      <c r="AS9411" s="61"/>
      <c r="AT9411" s="61"/>
      <c r="AU9411" s="61"/>
      <c r="AV9411" s="61"/>
      <c r="AW9411" s="60"/>
    </row>
    <row r="9412" s="59" customFormat="1" customHeight="1" spans="1:49">
      <c r="A9412" s="60"/>
      <c r="B9412" s="60"/>
      <c r="C9412" s="60"/>
      <c r="D9412" s="60"/>
      <c r="H9412" s="61"/>
      <c r="I9412" s="61"/>
      <c r="J9412" s="61"/>
      <c r="K9412" s="61"/>
      <c r="L9412" s="61"/>
      <c r="M9412" s="61"/>
      <c r="N9412" s="61"/>
      <c r="O9412" s="61"/>
      <c r="P9412" s="61"/>
      <c r="Q9412" s="61"/>
      <c r="R9412" s="61"/>
      <c r="S9412" s="61"/>
      <c r="T9412" s="61"/>
      <c r="U9412" s="61"/>
      <c r="V9412" s="61"/>
      <c r="W9412" s="61"/>
      <c r="X9412" s="61"/>
      <c r="Y9412" s="61"/>
      <c r="Z9412" s="61"/>
      <c r="AA9412" s="61"/>
      <c r="AB9412" s="61"/>
      <c r="AC9412" s="61"/>
      <c r="AD9412" s="61"/>
      <c r="AE9412" s="61"/>
      <c r="AF9412" s="61"/>
      <c r="AG9412" s="61"/>
      <c r="AH9412" s="61"/>
      <c r="AI9412" s="61"/>
      <c r="AJ9412" s="61"/>
      <c r="AK9412" s="61"/>
      <c r="AL9412" s="61"/>
      <c r="AM9412" s="61"/>
      <c r="AN9412" s="61"/>
      <c r="AO9412" s="61"/>
      <c r="AP9412" s="62"/>
      <c r="AQ9412" s="61"/>
      <c r="AR9412" s="61"/>
      <c r="AS9412" s="61"/>
      <c r="AT9412" s="61"/>
      <c r="AU9412" s="61"/>
      <c r="AV9412" s="61"/>
      <c r="AW9412" s="60"/>
    </row>
    <row r="9413" s="59" customFormat="1" customHeight="1" spans="1:49">
      <c r="A9413" s="60"/>
      <c r="B9413" s="60"/>
      <c r="C9413" s="60"/>
      <c r="D9413" s="60"/>
      <c r="H9413" s="61"/>
      <c r="I9413" s="61"/>
      <c r="J9413" s="61"/>
      <c r="K9413" s="61"/>
      <c r="L9413" s="61"/>
      <c r="M9413" s="61"/>
      <c r="N9413" s="61"/>
      <c r="O9413" s="61"/>
      <c r="P9413" s="61"/>
      <c r="Q9413" s="61"/>
      <c r="R9413" s="61"/>
      <c r="S9413" s="61"/>
      <c r="T9413" s="61"/>
      <c r="U9413" s="61"/>
      <c r="V9413" s="61"/>
      <c r="W9413" s="61"/>
      <c r="X9413" s="61"/>
      <c r="Y9413" s="61"/>
      <c r="Z9413" s="61"/>
      <c r="AA9413" s="61"/>
      <c r="AB9413" s="61"/>
      <c r="AC9413" s="61"/>
      <c r="AD9413" s="61"/>
      <c r="AE9413" s="61"/>
      <c r="AF9413" s="61"/>
      <c r="AG9413" s="61"/>
      <c r="AH9413" s="61"/>
      <c r="AI9413" s="61"/>
      <c r="AJ9413" s="61"/>
      <c r="AK9413" s="61"/>
      <c r="AL9413" s="61"/>
      <c r="AM9413" s="61"/>
      <c r="AN9413" s="61"/>
      <c r="AO9413" s="61"/>
      <c r="AP9413" s="62"/>
      <c r="AQ9413" s="61"/>
      <c r="AR9413" s="61"/>
      <c r="AS9413" s="61"/>
      <c r="AT9413" s="61"/>
      <c r="AU9413" s="61"/>
      <c r="AV9413" s="61"/>
      <c r="AW9413" s="60"/>
    </row>
    <row r="9414" s="59" customFormat="1" customHeight="1" spans="1:49">
      <c r="A9414" s="60"/>
      <c r="B9414" s="60"/>
      <c r="C9414" s="60"/>
      <c r="D9414" s="60"/>
      <c r="H9414" s="61"/>
      <c r="I9414" s="61"/>
      <c r="J9414" s="61"/>
      <c r="K9414" s="61"/>
      <c r="L9414" s="61"/>
      <c r="M9414" s="61"/>
      <c r="N9414" s="61"/>
      <c r="O9414" s="61"/>
      <c r="P9414" s="61"/>
      <c r="Q9414" s="61"/>
      <c r="R9414" s="61"/>
      <c r="S9414" s="61"/>
      <c r="T9414" s="61"/>
      <c r="U9414" s="61"/>
      <c r="V9414" s="61"/>
      <c r="W9414" s="61"/>
      <c r="X9414" s="61"/>
      <c r="Y9414" s="61"/>
      <c r="Z9414" s="61"/>
      <c r="AA9414" s="61"/>
      <c r="AB9414" s="61"/>
      <c r="AC9414" s="61"/>
      <c r="AD9414" s="61"/>
      <c r="AE9414" s="61"/>
      <c r="AF9414" s="61"/>
      <c r="AG9414" s="61"/>
      <c r="AH9414" s="61"/>
      <c r="AI9414" s="61"/>
      <c r="AJ9414" s="61"/>
      <c r="AK9414" s="61"/>
      <c r="AL9414" s="61"/>
      <c r="AM9414" s="61"/>
      <c r="AN9414" s="61"/>
      <c r="AO9414" s="61"/>
      <c r="AP9414" s="62"/>
      <c r="AQ9414" s="61"/>
      <c r="AR9414" s="61"/>
      <c r="AS9414" s="61"/>
      <c r="AT9414" s="61"/>
      <c r="AU9414" s="61"/>
      <c r="AV9414" s="61"/>
      <c r="AW9414" s="60"/>
    </row>
    <row r="9415" s="59" customFormat="1" customHeight="1" spans="1:49">
      <c r="A9415" s="60"/>
      <c r="B9415" s="60"/>
      <c r="C9415" s="60"/>
      <c r="D9415" s="60"/>
      <c r="H9415" s="61"/>
      <c r="I9415" s="61"/>
      <c r="J9415" s="61"/>
      <c r="K9415" s="61"/>
      <c r="L9415" s="61"/>
      <c r="M9415" s="61"/>
      <c r="N9415" s="61"/>
      <c r="O9415" s="61"/>
      <c r="P9415" s="61"/>
      <c r="Q9415" s="61"/>
      <c r="R9415" s="61"/>
      <c r="S9415" s="61"/>
      <c r="T9415" s="61"/>
      <c r="U9415" s="61"/>
      <c r="V9415" s="61"/>
      <c r="W9415" s="61"/>
      <c r="X9415" s="61"/>
      <c r="Y9415" s="61"/>
      <c r="Z9415" s="61"/>
      <c r="AA9415" s="61"/>
      <c r="AB9415" s="61"/>
      <c r="AC9415" s="61"/>
      <c r="AD9415" s="61"/>
      <c r="AE9415" s="61"/>
      <c r="AF9415" s="61"/>
      <c r="AG9415" s="61"/>
      <c r="AH9415" s="61"/>
      <c r="AI9415" s="61"/>
      <c r="AJ9415" s="61"/>
      <c r="AK9415" s="61"/>
      <c r="AL9415" s="61"/>
      <c r="AM9415" s="61"/>
      <c r="AN9415" s="61"/>
      <c r="AO9415" s="61"/>
      <c r="AP9415" s="62"/>
      <c r="AQ9415" s="61"/>
      <c r="AR9415" s="61"/>
      <c r="AS9415" s="61"/>
      <c r="AT9415" s="61"/>
      <c r="AU9415" s="61"/>
      <c r="AV9415" s="61"/>
      <c r="AW9415" s="60"/>
    </row>
    <row r="9416" s="59" customFormat="1" customHeight="1" spans="1:49">
      <c r="A9416" s="60"/>
      <c r="B9416" s="60"/>
      <c r="C9416" s="60"/>
      <c r="D9416" s="60"/>
      <c r="H9416" s="61"/>
      <c r="I9416" s="61"/>
      <c r="J9416" s="61"/>
      <c r="K9416" s="61"/>
      <c r="L9416" s="61"/>
      <c r="M9416" s="61"/>
      <c r="N9416" s="61"/>
      <c r="O9416" s="61"/>
      <c r="P9416" s="61"/>
      <c r="Q9416" s="61"/>
      <c r="R9416" s="61"/>
      <c r="S9416" s="61"/>
      <c r="T9416" s="61"/>
      <c r="U9416" s="61"/>
      <c r="V9416" s="61"/>
      <c r="W9416" s="61"/>
      <c r="X9416" s="61"/>
      <c r="Y9416" s="61"/>
      <c r="Z9416" s="61"/>
      <c r="AA9416" s="61"/>
      <c r="AB9416" s="61"/>
      <c r="AC9416" s="61"/>
      <c r="AD9416" s="61"/>
      <c r="AE9416" s="61"/>
      <c r="AF9416" s="61"/>
      <c r="AG9416" s="61"/>
      <c r="AH9416" s="61"/>
      <c r="AI9416" s="61"/>
      <c r="AJ9416" s="61"/>
      <c r="AK9416" s="61"/>
      <c r="AL9416" s="61"/>
      <c r="AM9416" s="61"/>
      <c r="AN9416" s="61"/>
      <c r="AO9416" s="61"/>
      <c r="AP9416" s="62"/>
      <c r="AQ9416" s="61"/>
      <c r="AR9416" s="61"/>
      <c r="AS9416" s="61"/>
      <c r="AT9416" s="61"/>
      <c r="AU9416" s="61"/>
      <c r="AV9416" s="61"/>
      <c r="AW9416" s="60"/>
    </row>
    <row r="9417" s="59" customFormat="1" customHeight="1" spans="1:49">
      <c r="A9417" s="60"/>
      <c r="B9417" s="60"/>
      <c r="C9417" s="60"/>
      <c r="D9417" s="60"/>
      <c r="H9417" s="61"/>
      <c r="I9417" s="61"/>
      <c r="J9417" s="61"/>
      <c r="K9417" s="61"/>
      <c r="L9417" s="61"/>
      <c r="M9417" s="61"/>
      <c r="N9417" s="61"/>
      <c r="O9417" s="61"/>
      <c r="P9417" s="61"/>
      <c r="Q9417" s="61"/>
      <c r="R9417" s="61"/>
      <c r="S9417" s="61"/>
      <c r="T9417" s="61"/>
      <c r="U9417" s="61"/>
      <c r="V9417" s="61"/>
      <c r="W9417" s="61"/>
      <c r="X9417" s="61"/>
      <c r="Y9417" s="61"/>
      <c r="Z9417" s="61"/>
      <c r="AA9417" s="61"/>
      <c r="AB9417" s="61"/>
      <c r="AC9417" s="61"/>
      <c r="AD9417" s="61"/>
      <c r="AE9417" s="61"/>
      <c r="AF9417" s="61"/>
      <c r="AG9417" s="61"/>
      <c r="AH9417" s="61"/>
      <c r="AI9417" s="61"/>
      <c r="AJ9417" s="61"/>
      <c r="AK9417" s="61"/>
      <c r="AL9417" s="61"/>
      <c r="AM9417" s="61"/>
      <c r="AN9417" s="61"/>
      <c r="AO9417" s="61"/>
      <c r="AP9417" s="62"/>
      <c r="AQ9417" s="61"/>
      <c r="AR9417" s="61"/>
      <c r="AS9417" s="61"/>
      <c r="AT9417" s="61"/>
      <c r="AU9417" s="61"/>
      <c r="AV9417" s="61"/>
      <c r="AW9417" s="60"/>
    </row>
    <row r="9418" s="59" customFormat="1" customHeight="1" spans="1:49">
      <c r="A9418" s="60"/>
      <c r="B9418" s="60"/>
      <c r="C9418" s="60"/>
      <c r="D9418" s="60"/>
      <c r="H9418" s="61"/>
      <c r="I9418" s="61"/>
      <c r="J9418" s="61"/>
      <c r="K9418" s="61"/>
      <c r="L9418" s="61"/>
      <c r="M9418" s="61"/>
      <c r="N9418" s="61"/>
      <c r="O9418" s="61"/>
      <c r="P9418" s="61"/>
      <c r="Q9418" s="61"/>
      <c r="R9418" s="61"/>
      <c r="S9418" s="61"/>
      <c r="T9418" s="61"/>
      <c r="U9418" s="61"/>
      <c r="V9418" s="61"/>
      <c r="W9418" s="61"/>
      <c r="X9418" s="61"/>
      <c r="Y9418" s="61"/>
      <c r="Z9418" s="61"/>
      <c r="AA9418" s="61"/>
      <c r="AB9418" s="61"/>
      <c r="AC9418" s="61"/>
      <c r="AD9418" s="61"/>
      <c r="AE9418" s="61"/>
      <c r="AF9418" s="61"/>
      <c r="AG9418" s="61"/>
      <c r="AH9418" s="61"/>
      <c r="AI9418" s="61"/>
      <c r="AJ9418" s="61"/>
      <c r="AK9418" s="61"/>
      <c r="AL9418" s="61"/>
      <c r="AM9418" s="61"/>
      <c r="AN9418" s="61"/>
      <c r="AO9418" s="61"/>
      <c r="AP9418" s="62"/>
      <c r="AQ9418" s="61"/>
      <c r="AR9418" s="61"/>
      <c r="AS9418" s="61"/>
      <c r="AT9418" s="61"/>
      <c r="AU9418" s="61"/>
      <c r="AV9418" s="61"/>
      <c r="AW9418" s="60"/>
    </row>
    <row r="9419" s="59" customFormat="1" customHeight="1" spans="1:49">
      <c r="A9419" s="60"/>
      <c r="B9419" s="60"/>
      <c r="C9419" s="60"/>
      <c r="D9419" s="60"/>
      <c r="H9419" s="61"/>
      <c r="I9419" s="61"/>
      <c r="J9419" s="61"/>
      <c r="K9419" s="61"/>
      <c r="L9419" s="61"/>
      <c r="M9419" s="61"/>
      <c r="N9419" s="61"/>
      <c r="O9419" s="61"/>
      <c r="P9419" s="61"/>
      <c r="Q9419" s="61"/>
      <c r="R9419" s="61"/>
      <c r="S9419" s="61"/>
      <c r="T9419" s="61"/>
      <c r="U9419" s="61"/>
      <c r="V9419" s="61"/>
      <c r="W9419" s="61"/>
      <c r="X9419" s="61"/>
      <c r="Y9419" s="61"/>
      <c r="Z9419" s="61"/>
      <c r="AA9419" s="61"/>
      <c r="AB9419" s="61"/>
      <c r="AC9419" s="61"/>
      <c r="AD9419" s="61"/>
      <c r="AE9419" s="61"/>
      <c r="AF9419" s="61"/>
      <c r="AG9419" s="61"/>
      <c r="AH9419" s="61"/>
      <c r="AI9419" s="61"/>
      <c r="AJ9419" s="61"/>
      <c r="AK9419" s="61"/>
      <c r="AL9419" s="61"/>
      <c r="AM9419" s="61"/>
      <c r="AN9419" s="61"/>
      <c r="AO9419" s="61"/>
      <c r="AP9419" s="62"/>
      <c r="AQ9419" s="61"/>
      <c r="AR9419" s="61"/>
      <c r="AS9419" s="61"/>
      <c r="AT9419" s="61"/>
      <c r="AU9419" s="61"/>
      <c r="AV9419" s="61"/>
      <c r="AW9419" s="60"/>
    </row>
    <row r="9420" s="59" customFormat="1" customHeight="1" spans="1:49">
      <c r="A9420" s="60"/>
      <c r="B9420" s="60"/>
      <c r="C9420" s="60"/>
      <c r="D9420" s="60"/>
      <c r="H9420" s="61"/>
      <c r="I9420" s="61"/>
      <c r="J9420" s="61"/>
      <c r="K9420" s="61"/>
      <c r="L9420" s="61"/>
      <c r="M9420" s="61"/>
      <c r="N9420" s="61"/>
      <c r="O9420" s="61"/>
      <c r="P9420" s="61"/>
      <c r="Q9420" s="61"/>
      <c r="R9420" s="61"/>
      <c r="S9420" s="61"/>
      <c r="T9420" s="61"/>
      <c r="U9420" s="61"/>
      <c r="V9420" s="61"/>
      <c r="W9420" s="61"/>
      <c r="X9420" s="61"/>
      <c r="Y9420" s="61"/>
      <c r="Z9420" s="61"/>
      <c r="AA9420" s="61"/>
      <c r="AB9420" s="61"/>
      <c r="AC9420" s="61"/>
      <c r="AD9420" s="61"/>
      <c r="AE9420" s="61"/>
      <c r="AF9420" s="61"/>
      <c r="AG9420" s="61"/>
      <c r="AH9420" s="61"/>
      <c r="AI9420" s="61"/>
      <c r="AJ9420" s="61"/>
      <c r="AK9420" s="61"/>
      <c r="AL9420" s="61"/>
      <c r="AM9420" s="61"/>
      <c r="AN9420" s="61"/>
      <c r="AO9420" s="61"/>
      <c r="AP9420" s="62"/>
      <c r="AQ9420" s="61"/>
      <c r="AR9420" s="61"/>
      <c r="AS9420" s="61"/>
      <c r="AT9420" s="61"/>
      <c r="AU9420" s="61"/>
      <c r="AV9420" s="61"/>
      <c r="AW9420" s="60"/>
    </row>
    <row r="9421" s="59" customFormat="1" customHeight="1" spans="1:49">
      <c r="A9421" s="60"/>
      <c r="B9421" s="60"/>
      <c r="C9421" s="60"/>
      <c r="D9421" s="60"/>
      <c r="H9421" s="61"/>
      <c r="I9421" s="61"/>
      <c r="J9421" s="61"/>
      <c r="K9421" s="61"/>
      <c r="L9421" s="61"/>
      <c r="M9421" s="61"/>
      <c r="N9421" s="61"/>
      <c r="O9421" s="61"/>
      <c r="P9421" s="61"/>
      <c r="Q9421" s="61"/>
      <c r="R9421" s="61"/>
      <c r="S9421" s="61"/>
      <c r="T9421" s="61"/>
      <c r="U9421" s="61"/>
      <c r="V9421" s="61"/>
      <c r="W9421" s="61"/>
      <c r="X9421" s="61"/>
      <c r="Y9421" s="61"/>
      <c r="Z9421" s="61"/>
      <c r="AA9421" s="61"/>
      <c r="AB9421" s="61"/>
      <c r="AC9421" s="61"/>
      <c r="AD9421" s="61"/>
      <c r="AE9421" s="61"/>
      <c r="AF9421" s="61"/>
      <c r="AG9421" s="61"/>
      <c r="AH9421" s="61"/>
      <c r="AI9421" s="61"/>
      <c r="AJ9421" s="61"/>
      <c r="AK9421" s="61"/>
      <c r="AL9421" s="61"/>
      <c r="AM9421" s="61"/>
      <c r="AN9421" s="61"/>
      <c r="AO9421" s="61"/>
      <c r="AP9421" s="62"/>
      <c r="AQ9421" s="61"/>
      <c r="AR9421" s="61"/>
      <c r="AS9421" s="61"/>
      <c r="AT9421" s="61"/>
      <c r="AU9421" s="61"/>
      <c r="AV9421" s="61"/>
      <c r="AW9421" s="60"/>
    </row>
    <row r="9422" s="59" customFormat="1" customHeight="1" spans="1:49">
      <c r="A9422" s="60"/>
      <c r="B9422" s="60"/>
      <c r="C9422" s="60"/>
      <c r="D9422" s="60"/>
      <c r="H9422" s="61"/>
      <c r="I9422" s="61"/>
      <c r="J9422" s="61"/>
      <c r="K9422" s="61"/>
      <c r="L9422" s="61"/>
      <c r="M9422" s="61"/>
      <c r="N9422" s="61"/>
      <c r="O9422" s="61"/>
      <c r="P9422" s="61"/>
      <c r="Q9422" s="61"/>
      <c r="R9422" s="61"/>
      <c r="S9422" s="61"/>
      <c r="T9422" s="61"/>
      <c r="U9422" s="61"/>
      <c r="V9422" s="61"/>
      <c r="W9422" s="61"/>
      <c r="X9422" s="61"/>
      <c r="Y9422" s="61"/>
      <c r="Z9422" s="61"/>
      <c r="AA9422" s="61"/>
      <c r="AB9422" s="61"/>
      <c r="AC9422" s="61"/>
      <c r="AD9422" s="61"/>
      <c r="AE9422" s="61"/>
      <c r="AF9422" s="61"/>
      <c r="AG9422" s="61"/>
      <c r="AH9422" s="61"/>
      <c r="AI9422" s="61"/>
      <c r="AJ9422" s="61"/>
      <c r="AK9422" s="61"/>
      <c r="AL9422" s="61"/>
      <c r="AM9422" s="61"/>
      <c r="AN9422" s="61"/>
      <c r="AO9422" s="61"/>
      <c r="AP9422" s="62"/>
      <c r="AQ9422" s="61"/>
      <c r="AR9422" s="61"/>
      <c r="AS9422" s="61"/>
      <c r="AT9422" s="61"/>
      <c r="AU9422" s="61"/>
      <c r="AV9422" s="61"/>
      <c r="AW9422" s="60"/>
    </row>
    <row r="9423" s="59" customFormat="1" customHeight="1" spans="1:49">
      <c r="A9423" s="60"/>
      <c r="B9423" s="60"/>
      <c r="C9423" s="60"/>
      <c r="D9423" s="60"/>
      <c r="H9423" s="61"/>
      <c r="I9423" s="61"/>
      <c r="J9423" s="61"/>
      <c r="K9423" s="61"/>
      <c r="L9423" s="61"/>
      <c r="M9423" s="61"/>
      <c r="N9423" s="61"/>
      <c r="O9423" s="61"/>
      <c r="P9423" s="61"/>
      <c r="Q9423" s="61"/>
      <c r="R9423" s="61"/>
      <c r="S9423" s="61"/>
      <c r="T9423" s="61"/>
      <c r="U9423" s="61"/>
      <c r="V9423" s="61"/>
      <c r="W9423" s="61"/>
      <c r="X9423" s="61"/>
      <c r="Y9423" s="61"/>
      <c r="Z9423" s="61"/>
      <c r="AA9423" s="61"/>
      <c r="AB9423" s="61"/>
      <c r="AC9423" s="61"/>
      <c r="AD9423" s="61"/>
      <c r="AE9423" s="61"/>
      <c r="AF9423" s="61"/>
      <c r="AG9423" s="61"/>
      <c r="AH9423" s="61"/>
      <c r="AI9423" s="61"/>
      <c r="AJ9423" s="61"/>
      <c r="AK9423" s="61"/>
      <c r="AL9423" s="61"/>
      <c r="AM9423" s="61"/>
      <c r="AN9423" s="61"/>
      <c r="AO9423" s="61"/>
      <c r="AP9423" s="62"/>
      <c r="AQ9423" s="61"/>
      <c r="AR9423" s="61"/>
      <c r="AS9423" s="61"/>
      <c r="AT9423" s="61"/>
      <c r="AU9423" s="61"/>
      <c r="AV9423" s="61"/>
      <c r="AW9423" s="60"/>
    </row>
    <row r="9424" s="59" customFormat="1" customHeight="1" spans="1:49">
      <c r="A9424" s="60"/>
      <c r="B9424" s="60"/>
      <c r="C9424" s="60"/>
      <c r="D9424" s="60"/>
      <c r="H9424" s="61"/>
      <c r="I9424" s="61"/>
      <c r="J9424" s="61"/>
      <c r="K9424" s="61"/>
      <c r="L9424" s="61"/>
      <c r="M9424" s="61"/>
      <c r="N9424" s="61"/>
      <c r="O9424" s="61"/>
      <c r="P9424" s="61"/>
      <c r="Q9424" s="61"/>
      <c r="R9424" s="61"/>
      <c r="S9424" s="61"/>
      <c r="T9424" s="61"/>
      <c r="U9424" s="61"/>
      <c r="V9424" s="61"/>
      <c r="W9424" s="61"/>
      <c r="X9424" s="61"/>
      <c r="Y9424" s="61"/>
      <c r="Z9424" s="61"/>
      <c r="AA9424" s="61"/>
      <c r="AB9424" s="61"/>
      <c r="AC9424" s="61"/>
      <c r="AD9424" s="61"/>
      <c r="AE9424" s="61"/>
      <c r="AF9424" s="61"/>
      <c r="AG9424" s="61"/>
      <c r="AH9424" s="61"/>
      <c r="AI9424" s="61"/>
      <c r="AJ9424" s="61"/>
      <c r="AK9424" s="61"/>
      <c r="AL9424" s="61"/>
      <c r="AM9424" s="61"/>
      <c r="AN9424" s="61"/>
      <c r="AO9424" s="61"/>
      <c r="AP9424" s="62"/>
      <c r="AQ9424" s="61"/>
      <c r="AR9424" s="61"/>
      <c r="AS9424" s="61"/>
      <c r="AT9424" s="61"/>
      <c r="AU9424" s="61"/>
      <c r="AV9424" s="61"/>
      <c r="AW9424" s="60"/>
    </row>
    <row r="9425" s="59" customFormat="1" customHeight="1" spans="1:49">
      <c r="A9425" s="60"/>
      <c r="B9425" s="60"/>
      <c r="C9425" s="60"/>
      <c r="D9425" s="60"/>
      <c r="H9425" s="61"/>
      <c r="I9425" s="61"/>
      <c r="J9425" s="61"/>
      <c r="K9425" s="61"/>
      <c r="L9425" s="61"/>
      <c r="M9425" s="61"/>
      <c r="N9425" s="61"/>
      <c r="O9425" s="61"/>
      <c r="P9425" s="61"/>
      <c r="Q9425" s="61"/>
      <c r="R9425" s="61"/>
      <c r="S9425" s="61"/>
      <c r="T9425" s="61"/>
      <c r="U9425" s="61"/>
      <c r="V9425" s="61"/>
      <c r="W9425" s="61"/>
      <c r="X9425" s="61"/>
      <c r="Y9425" s="61"/>
      <c r="Z9425" s="61"/>
      <c r="AA9425" s="61"/>
      <c r="AB9425" s="61"/>
      <c r="AC9425" s="61"/>
      <c r="AD9425" s="61"/>
      <c r="AE9425" s="61"/>
      <c r="AF9425" s="61"/>
      <c r="AG9425" s="61"/>
      <c r="AH9425" s="61"/>
      <c r="AI9425" s="61"/>
      <c r="AJ9425" s="61"/>
      <c r="AK9425" s="61"/>
      <c r="AL9425" s="61"/>
      <c r="AM9425" s="61"/>
      <c r="AN9425" s="61"/>
      <c r="AO9425" s="61"/>
      <c r="AP9425" s="62"/>
      <c r="AQ9425" s="61"/>
      <c r="AR9425" s="61"/>
      <c r="AS9425" s="61"/>
      <c r="AT9425" s="61"/>
      <c r="AU9425" s="61"/>
      <c r="AV9425" s="61"/>
      <c r="AW9425" s="60"/>
    </row>
    <row r="9426" s="59" customFormat="1" customHeight="1" spans="1:49">
      <c r="A9426" s="60"/>
      <c r="B9426" s="60"/>
      <c r="C9426" s="60"/>
      <c r="D9426" s="60"/>
      <c r="H9426" s="61"/>
      <c r="I9426" s="61"/>
      <c r="J9426" s="61"/>
      <c r="K9426" s="61"/>
      <c r="L9426" s="61"/>
      <c r="M9426" s="61"/>
      <c r="N9426" s="61"/>
      <c r="O9426" s="61"/>
      <c r="P9426" s="61"/>
      <c r="Q9426" s="61"/>
      <c r="R9426" s="61"/>
      <c r="S9426" s="61"/>
      <c r="T9426" s="61"/>
      <c r="U9426" s="61"/>
      <c r="V9426" s="61"/>
      <c r="W9426" s="61"/>
      <c r="X9426" s="61"/>
      <c r="Y9426" s="61"/>
      <c r="Z9426" s="61"/>
      <c r="AA9426" s="61"/>
      <c r="AB9426" s="61"/>
      <c r="AC9426" s="61"/>
      <c r="AD9426" s="61"/>
      <c r="AE9426" s="61"/>
      <c r="AF9426" s="61"/>
      <c r="AG9426" s="61"/>
      <c r="AH9426" s="61"/>
      <c r="AI9426" s="61"/>
      <c r="AJ9426" s="61"/>
      <c r="AK9426" s="61"/>
      <c r="AL9426" s="61"/>
      <c r="AM9426" s="61"/>
      <c r="AN9426" s="61"/>
      <c r="AO9426" s="61"/>
      <c r="AP9426" s="62"/>
      <c r="AQ9426" s="61"/>
      <c r="AR9426" s="61"/>
      <c r="AS9426" s="61"/>
      <c r="AT9426" s="61"/>
      <c r="AU9426" s="61"/>
      <c r="AV9426" s="61"/>
      <c r="AW9426" s="60"/>
    </row>
    <row r="9427" s="59" customFormat="1" customHeight="1" spans="1:49">
      <c r="A9427" s="60"/>
      <c r="B9427" s="60"/>
      <c r="C9427" s="60"/>
      <c r="D9427" s="60"/>
      <c r="H9427" s="61"/>
      <c r="I9427" s="61"/>
      <c r="J9427" s="61"/>
      <c r="K9427" s="61"/>
      <c r="L9427" s="61"/>
      <c r="M9427" s="61"/>
      <c r="N9427" s="61"/>
      <c r="O9427" s="61"/>
      <c r="P9427" s="61"/>
      <c r="Q9427" s="61"/>
      <c r="R9427" s="61"/>
      <c r="S9427" s="61"/>
      <c r="T9427" s="61"/>
      <c r="U9427" s="61"/>
      <c r="V9427" s="61"/>
      <c r="W9427" s="61"/>
      <c r="X9427" s="61"/>
      <c r="Y9427" s="61"/>
      <c r="Z9427" s="61"/>
      <c r="AA9427" s="61"/>
      <c r="AB9427" s="61"/>
      <c r="AC9427" s="61"/>
      <c r="AD9427" s="61"/>
      <c r="AE9427" s="61"/>
      <c r="AF9427" s="61"/>
      <c r="AG9427" s="61"/>
      <c r="AH9427" s="61"/>
      <c r="AI9427" s="61"/>
      <c r="AJ9427" s="61"/>
      <c r="AK9427" s="61"/>
      <c r="AL9427" s="61"/>
      <c r="AM9427" s="61"/>
      <c r="AN9427" s="61"/>
      <c r="AO9427" s="61"/>
      <c r="AP9427" s="62"/>
      <c r="AQ9427" s="61"/>
      <c r="AR9427" s="61"/>
      <c r="AS9427" s="61"/>
      <c r="AT9427" s="61"/>
      <c r="AU9427" s="61"/>
      <c r="AV9427" s="61"/>
      <c r="AW9427" s="60"/>
    </row>
    <row r="9428" s="59" customFormat="1" customHeight="1" spans="1:49">
      <c r="A9428" s="60"/>
      <c r="B9428" s="60"/>
      <c r="C9428" s="60"/>
      <c r="D9428" s="60"/>
      <c r="H9428" s="61"/>
      <c r="I9428" s="61"/>
      <c r="J9428" s="61"/>
      <c r="K9428" s="61"/>
      <c r="L9428" s="61"/>
      <c r="M9428" s="61"/>
      <c r="N9428" s="61"/>
      <c r="O9428" s="61"/>
      <c r="P9428" s="61"/>
      <c r="Q9428" s="61"/>
      <c r="R9428" s="61"/>
      <c r="S9428" s="61"/>
      <c r="T9428" s="61"/>
      <c r="U9428" s="61"/>
      <c r="V9428" s="61"/>
      <c r="W9428" s="61"/>
      <c r="X9428" s="61"/>
      <c r="Y9428" s="61"/>
      <c r="Z9428" s="61"/>
      <c r="AA9428" s="61"/>
      <c r="AB9428" s="61"/>
      <c r="AC9428" s="61"/>
      <c r="AD9428" s="61"/>
      <c r="AE9428" s="61"/>
      <c r="AF9428" s="61"/>
      <c r="AG9428" s="61"/>
      <c r="AH9428" s="61"/>
      <c r="AI9428" s="61"/>
      <c r="AJ9428" s="61"/>
      <c r="AK9428" s="61"/>
      <c r="AL9428" s="61"/>
      <c r="AM9428" s="61"/>
      <c r="AN9428" s="61"/>
      <c r="AO9428" s="61"/>
      <c r="AP9428" s="62"/>
      <c r="AQ9428" s="61"/>
      <c r="AR9428" s="61"/>
      <c r="AS9428" s="61"/>
      <c r="AT9428" s="61"/>
      <c r="AU9428" s="61"/>
      <c r="AV9428" s="61"/>
      <c r="AW9428" s="60"/>
    </row>
    <row r="9429" s="59" customFormat="1" customHeight="1" spans="1:49">
      <c r="A9429" s="60"/>
      <c r="B9429" s="60"/>
      <c r="C9429" s="60"/>
      <c r="D9429" s="60"/>
      <c r="H9429" s="61"/>
      <c r="I9429" s="61"/>
      <c r="J9429" s="61"/>
      <c r="K9429" s="61"/>
      <c r="L9429" s="61"/>
      <c r="M9429" s="61"/>
      <c r="N9429" s="61"/>
      <c r="O9429" s="61"/>
      <c r="P9429" s="61"/>
      <c r="Q9429" s="61"/>
      <c r="R9429" s="61"/>
      <c r="S9429" s="61"/>
      <c r="T9429" s="61"/>
      <c r="U9429" s="61"/>
      <c r="V9429" s="61"/>
      <c r="W9429" s="61"/>
      <c r="X9429" s="61"/>
      <c r="Y9429" s="61"/>
      <c r="Z9429" s="61"/>
      <c r="AA9429" s="61"/>
      <c r="AB9429" s="61"/>
      <c r="AC9429" s="61"/>
      <c r="AD9429" s="61"/>
      <c r="AE9429" s="61"/>
      <c r="AF9429" s="61"/>
      <c r="AG9429" s="61"/>
      <c r="AH9429" s="61"/>
      <c r="AI9429" s="61"/>
      <c r="AJ9429" s="61"/>
      <c r="AK9429" s="61"/>
      <c r="AL9429" s="61"/>
      <c r="AM9429" s="61"/>
      <c r="AN9429" s="61"/>
      <c r="AO9429" s="61"/>
      <c r="AP9429" s="62"/>
      <c r="AQ9429" s="61"/>
      <c r="AR9429" s="61"/>
      <c r="AS9429" s="61"/>
      <c r="AT9429" s="61"/>
      <c r="AU9429" s="61"/>
      <c r="AV9429" s="61"/>
      <c r="AW9429" s="60"/>
    </row>
    <row r="9430" s="59" customFormat="1" customHeight="1" spans="1:49">
      <c r="A9430" s="60"/>
      <c r="B9430" s="60"/>
      <c r="C9430" s="60"/>
      <c r="D9430" s="60"/>
      <c r="H9430" s="61"/>
      <c r="I9430" s="61"/>
      <c r="J9430" s="61"/>
      <c r="K9430" s="61"/>
      <c r="L9430" s="61"/>
      <c r="M9430" s="61"/>
      <c r="N9430" s="61"/>
      <c r="O9430" s="61"/>
      <c r="P9430" s="61"/>
      <c r="Q9430" s="61"/>
      <c r="R9430" s="61"/>
      <c r="S9430" s="61"/>
      <c r="T9430" s="61"/>
      <c r="U9430" s="61"/>
      <c r="V9430" s="61"/>
      <c r="W9430" s="61"/>
      <c r="X9430" s="61"/>
      <c r="Y9430" s="61"/>
      <c r="Z9430" s="61"/>
      <c r="AA9430" s="61"/>
      <c r="AB9430" s="61"/>
      <c r="AC9430" s="61"/>
      <c r="AD9430" s="61"/>
      <c r="AE9430" s="61"/>
      <c r="AF9430" s="61"/>
      <c r="AG9430" s="61"/>
      <c r="AH9430" s="61"/>
      <c r="AI9430" s="61"/>
      <c r="AJ9430" s="61"/>
      <c r="AK9430" s="61"/>
      <c r="AL9430" s="61"/>
      <c r="AM9430" s="61"/>
      <c r="AN9430" s="61"/>
      <c r="AO9430" s="61"/>
      <c r="AP9430" s="62"/>
      <c r="AQ9430" s="61"/>
      <c r="AR9430" s="61"/>
      <c r="AS9430" s="61"/>
      <c r="AT9430" s="61"/>
      <c r="AU9430" s="61"/>
      <c r="AV9430" s="61"/>
      <c r="AW9430" s="60"/>
    </row>
    <row r="9431" s="59" customFormat="1" customHeight="1" spans="1:49">
      <c r="A9431" s="60"/>
      <c r="B9431" s="60"/>
      <c r="C9431" s="60"/>
      <c r="D9431" s="60"/>
      <c r="H9431" s="61"/>
      <c r="I9431" s="61"/>
      <c r="J9431" s="61"/>
      <c r="K9431" s="61"/>
      <c r="L9431" s="61"/>
      <c r="M9431" s="61"/>
      <c r="N9431" s="61"/>
      <c r="O9431" s="61"/>
      <c r="P9431" s="61"/>
      <c r="Q9431" s="61"/>
      <c r="R9431" s="61"/>
      <c r="S9431" s="61"/>
      <c r="T9431" s="61"/>
      <c r="U9431" s="61"/>
      <c r="V9431" s="61"/>
      <c r="W9431" s="61"/>
      <c r="X9431" s="61"/>
      <c r="Y9431" s="61"/>
      <c r="Z9431" s="61"/>
      <c r="AA9431" s="61"/>
      <c r="AB9431" s="61"/>
      <c r="AC9431" s="61"/>
      <c r="AD9431" s="61"/>
      <c r="AE9431" s="61"/>
      <c r="AF9431" s="61"/>
      <c r="AG9431" s="61"/>
      <c r="AH9431" s="61"/>
      <c r="AI9431" s="61"/>
      <c r="AJ9431" s="61"/>
      <c r="AK9431" s="61"/>
      <c r="AL9431" s="61"/>
      <c r="AM9431" s="61"/>
      <c r="AN9431" s="61"/>
      <c r="AO9431" s="61"/>
      <c r="AP9431" s="62"/>
      <c r="AQ9431" s="61"/>
      <c r="AR9431" s="61"/>
      <c r="AS9431" s="61"/>
      <c r="AT9431" s="61"/>
      <c r="AU9431" s="61"/>
      <c r="AV9431" s="61"/>
      <c r="AW9431" s="60"/>
    </row>
    <row r="9432" s="59" customFormat="1" customHeight="1" spans="1:49">
      <c r="A9432" s="60"/>
      <c r="B9432" s="60"/>
      <c r="C9432" s="60"/>
      <c r="D9432" s="60"/>
      <c r="H9432" s="61"/>
      <c r="I9432" s="61"/>
      <c r="J9432" s="61"/>
      <c r="K9432" s="61"/>
      <c r="L9432" s="61"/>
      <c r="M9432" s="61"/>
      <c r="N9432" s="61"/>
      <c r="O9432" s="61"/>
      <c r="P9432" s="61"/>
      <c r="Q9432" s="61"/>
      <c r="R9432" s="61"/>
      <c r="S9432" s="61"/>
      <c r="T9432" s="61"/>
      <c r="U9432" s="61"/>
      <c r="V9432" s="61"/>
      <c r="W9432" s="61"/>
      <c r="X9432" s="61"/>
      <c r="Y9432" s="61"/>
      <c r="Z9432" s="61"/>
      <c r="AA9432" s="61"/>
      <c r="AB9432" s="61"/>
      <c r="AC9432" s="61"/>
      <c r="AD9432" s="61"/>
      <c r="AE9432" s="61"/>
      <c r="AF9432" s="61"/>
      <c r="AG9432" s="61"/>
      <c r="AH9432" s="61"/>
      <c r="AI9432" s="61"/>
      <c r="AJ9432" s="61"/>
      <c r="AK9432" s="61"/>
      <c r="AL9432" s="61"/>
      <c r="AM9432" s="61"/>
      <c r="AN9432" s="61"/>
      <c r="AO9432" s="61"/>
      <c r="AP9432" s="62"/>
      <c r="AQ9432" s="61"/>
      <c r="AR9432" s="61"/>
      <c r="AS9432" s="61"/>
      <c r="AT9432" s="61"/>
      <c r="AU9432" s="61"/>
      <c r="AV9432" s="61"/>
      <c r="AW9432" s="60"/>
    </row>
    <row r="9433" s="59" customFormat="1" customHeight="1" spans="1:49">
      <c r="A9433" s="60"/>
      <c r="B9433" s="60"/>
      <c r="C9433" s="60"/>
      <c r="D9433" s="60"/>
      <c r="H9433" s="61"/>
      <c r="I9433" s="61"/>
      <c r="J9433" s="61"/>
      <c r="K9433" s="61"/>
      <c r="L9433" s="61"/>
      <c r="M9433" s="61"/>
      <c r="N9433" s="61"/>
      <c r="O9433" s="61"/>
      <c r="P9433" s="61"/>
      <c r="Q9433" s="61"/>
      <c r="R9433" s="61"/>
      <c r="S9433" s="61"/>
      <c r="T9433" s="61"/>
      <c r="U9433" s="61"/>
      <c r="V9433" s="61"/>
      <c r="W9433" s="61"/>
      <c r="X9433" s="61"/>
      <c r="Y9433" s="61"/>
      <c r="Z9433" s="61"/>
      <c r="AA9433" s="61"/>
      <c r="AB9433" s="61"/>
      <c r="AC9433" s="61"/>
      <c r="AD9433" s="61"/>
      <c r="AE9433" s="61"/>
      <c r="AF9433" s="61"/>
      <c r="AG9433" s="61"/>
      <c r="AH9433" s="61"/>
      <c r="AI9433" s="61"/>
      <c r="AJ9433" s="61"/>
      <c r="AK9433" s="61"/>
      <c r="AL9433" s="61"/>
      <c r="AM9433" s="61"/>
      <c r="AN9433" s="61"/>
      <c r="AO9433" s="61"/>
      <c r="AP9433" s="62"/>
      <c r="AQ9433" s="61"/>
      <c r="AR9433" s="61"/>
      <c r="AS9433" s="61"/>
      <c r="AT9433" s="61"/>
      <c r="AU9433" s="61"/>
      <c r="AV9433" s="61"/>
      <c r="AW9433" s="60"/>
    </row>
    <row r="9434" s="59" customFormat="1" customHeight="1" spans="1:49">
      <c r="A9434" s="60"/>
      <c r="B9434" s="60"/>
      <c r="C9434" s="60"/>
      <c r="D9434" s="60"/>
      <c r="H9434" s="61"/>
      <c r="I9434" s="61"/>
      <c r="J9434" s="61"/>
      <c r="K9434" s="61"/>
      <c r="L9434" s="61"/>
      <c r="M9434" s="61"/>
      <c r="N9434" s="61"/>
      <c r="O9434" s="61"/>
      <c r="P9434" s="61"/>
      <c r="Q9434" s="61"/>
      <c r="R9434" s="61"/>
      <c r="S9434" s="61"/>
      <c r="T9434" s="61"/>
      <c r="U9434" s="61"/>
      <c r="V9434" s="61"/>
      <c r="W9434" s="61"/>
      <c r="X9434" s="61"/>
      <c r="Y9434" s="61"/>
      <c r="Z9434" s="61"/>
      <c r="AA9434" s="61"/>
      <c r="AB9434" s="61"/>
      <c r="AC9434" s="61"/>
      <c r="AD9434" s="61"/>
      <c r="AE9434" s="61"/>
      <c r="AF9434" s="61"/>
      <c r="AG9434" s="61"/>
      <c r="AH9434" s="61"/>
      <c r="AI9434" s="61"/>
      <c r="AJ9434" s="61"/>
      <c r="AK9434" s="61"/>
      <c r="AL9434" s="61"/>
      <c r="AM9434" s="61"/>
      <c r="AN9434" s="61"/>
      <c r="AO9434" s="61"/>
      <c r="AP9434" s="62"/>
      <c r="AQ9434" s="61"/>
      <c r="AR9434" s="61"/>
      <c r="AS9434" s="61"/>
      <c r="AT9434" s="61"/>
      <c r="AU9434" s="61"/>
      <c r="AV9434" s="61"/>
      <c r="AW9434" s="60"/>
    </row>
    <row r="9435" s="59" customFormat="1" customHeight="1" spans="1:49">
      <c r="A9435" s="60"/>
      <c r="B9435" s="60"/>
      <c r="C9435" s="60"/>
      <c r="D9435" s="60"/>
      <c r="H9435" s="61"/>
      <c r="I9435" s="61"/>
      <c r="J9435" s="61"/>
      <c r="K9435" s="61"/>
      <c r="L9435" s="61"/>
      <c r="M9435" s="61"/>
      <c r="N9435" s="61"/>
      <c r="O9435" s="61"/>
      <c r="P9435" s="61"/>
      <c r="Q9435" s="61"/>
      <c r="R9435" s="61"/>
      <c r="S9435" s="61"/>
      <c r="T9435" s="61"/>
      <c r="U9435" s="61"/>
      <c r="V9435" s="61"/>
      <c r="W9435" s="61"/>
      <c r="X9435" s="61"/>
      <c r="Y9435" s="61"/>
      <c r="Z9435" s="61"/>
      <c r="AA9435" s="61"/>
      <c r="AB9435" s="61"/>
      <c r="AC9435" s="61"/>
      <c r="AD9435" s="61"/>
      <c r="AE9435" s="61"/>
      <c r="AF9435" s="61"/>
      <c r="AG9435" s="61"/>
      <c r="AH9435" s="61"/>
      <c r="AI9435" s="61"/>
      <c r="AJ9435" s="61"/>
      <c r="AK9435" s="61"/>
      <c r="AL9435" s="61"/>
      <c r="AM9435" s="61"/>
      <c r="AN9435" s="61"/>
      <c r="AO9435" s="61"/>
      <c r="AP9435" s="62"/>
      <c r="AQ9435" s="61"/>
      <c r="AR9435" s="61"/>
      <c r="AS9435" s="61"/>
      <c r="AT9435" s="61"/>
      <c r="AU9435" s="61"/>
      <c r="AV9435" s="61"/>
      <c r="AW9435" s="60"/>
    </row>
    <row r="9436" s="59" customFormat="1" customHeight="1" spans="1:49">
      <c r="A9436" s="60"/>
      <c r="B9436" s="60"/>
      <c r="C9436" s="60"/>
      <c r="D9436" s="60"/>
      <c r="H9436" s="61"/>
      <c r="I9436" s="61"/>
      <c r="J9436" s="61"/>
      <c r="K9436" s="61"/>
      <c r="L9436" s="61"/>
      <c r="M9436" s="61"/>
      <c r="N9436" s="61"/>
      <c r="O9436" s="61"/>
      <c r="P9436" s="61"/>
      <c r="Q9436" s="61"/>
      <c r="R9436" s="61"/>
      <c r="S9436" s="61"/>
      <c r="T9436" s="61"/>
      <c r="U9436" s="61"/>
      <c r="V9436" s="61"/>
      <c r="W9436" s="61"/>
      <c r="X9436" s="61"/>
      <c r="Y9436" s="61"/>
      <c r="Z9436" s="61"/>
      <c r="AA9436" s="61"/>
      <c r="AB9436" s="61"/>
      <c r="AC9436" s="61"/>
      <c r="AD9436" s="61"/>
      <c r="AE9436" s="61"/>
      <c r="AF9436" s="61"/>
      <c r="AG9436" s="61"/>
      <c r="AH9436" s="61"/>
      <c r="AI9436" s="61"/>
      <c r="AJ9436" s="61"/>
      <c r="AK9436" s="61"/>
      <c r="AL9436" s="61"/>
      <c r="AM9436" s="61"/>
      <c r="AN9436" s="61"/>
      <c r="AO9436" s="61"/>
      <c r="AP9436" s="62"/>
      <c r="AQ9436" s="61"/>
      <c r="AR9436" s="61"/>
      <c r="AS9436" s="61"/>
      <c r="AT9436" s="61"/>
      <c r="AU9436" s="61"/>
      <c r="AV9436" s="61"/>
      <c r="AW9436" s="60"/>
    </row>
    <row r="9437" s="59" customFormat="1" customHeight="1" spans="1:49">
      <c r="A9437" s="60"/>
      <c r="B9437" s="60"/>
      <c r="C9437" s="60"/>
      <c r="D9437" s="60"/>
      <c r="H9437" s="61"/>
      <c r="I9437" s="61"/>
      <c r="J9437" s="61"/>
      <c r="K9437" s="61"/>
      <c r="L9437" s="61"/>
      <c r="M9437" s="61"/>
      <c r="N9437" s="61"/>
      <c r="O9437" s="61"/>
      <c r="P9437" s="61"/>
      <c r="Q9437" s="61"/>
      <c r="R9437" s="61"/>
      <c r="S9437" s="61"/>
      <c r="T9437" s="61"/>
      <c r="U9437" s="61"/>
      <c r="V9437" s="61"/>
      <c r="W9437" s="61"/>
      <c r="X9437" s="61"/>
      <c r="Y9437" s="61"/>
      <c r="Z9437" s="61"/>
      <c r="AA9437" s="61"/>
      <c r="AB9437" s="61"/>
      <c r="AC9437" s="61"/>
      <c r="AD9437" s="61"/>
      <c r="AE9437" s="61"/>
      <c r="AF9437" s="61"/>
      <c r="AG9437" s="61"/>
      <c r="AH9437" s="61"/>
      <c r="AI9437" s="61"/>
      <c r="AJ9437" s="61"/>
      <c r="AK9437" s="61"/>
      <c r="AL9437" s="61"/>
      <c r="AM9437" s="61"/>
      <c r="AN9437" s="61"/>
      <c r="AO9437" s="61"/>
      <c r="AP9437" s="62"/>
      <c r="AQ9437" s="61"/>
      <c r="AR9437" s="61"/>
      <c r="AS9437" s="61"/>
      <c r="AT9437" s="61"/>
      <c r="AU9437" s="61"/>
      <c r="AV9437" s="61"/>
      <c r="AW9437" s="60"/>
    </row>
    <row r="9438" s="59" customFormat="1" customHeight="1" spans="1:49">
      <c r="A9438" s="60"/>
      <c r="B9438" s="60"/>
      <c r="C9438" s="60"/>
      <c r="D9438" s="60"/>
      <c r="H9438" s="61"/>
      <c r="I9438" s="61"/>
      <c r="J9438" s="61"/>
      <c r="K9438" s="61"/>
      <c r="L9438" s="61"/>
      <c r="M9438" s="61"/>
      <c r="N9438" s="61"/>
      <c r="O9438" s="61"/>
      <c r="P9438" s="61"/>
      <c r="Q9438" s="61"/>
      <c r="R9438" s="61"/>
      <c r="S9438" s="61"/>
      <c r="T9438" s="61"/>
      <c r="U9438" s="61"/>
      <c r="V9438" s="61"/>
      <c r="W9438" s="61"/>
      <c r="X9438" s="61"/>
      <c r="Y9438" s="61"/>
      <c r="Z9438" s="61"/>
      <c r="AA9438" s="61"/>
      <c r="AB9438" s="61"/>
      <c r="AC9438" s="61"/>
      <c r="AD9438" s="61"/>
      <c r="AE9438" s="61"/>
      <c r="AF9438" s="61"/>
      <c r="AG9438" s="61"/>
      <c r="AH9438" s="61"/>
      <c r="AI9438" s="61"/>
      <c r="AJ9438" s="61"/>
      <c r="AK9438" s="61"/>
      <c r="AL9438" s="61"/>
      <c r="AM9438" s="61"/>
      <c r="AN9438" s="61"/>
      <c r="AO9438" s="61"/>
      <c r="AP9438" s="62"/>
      <c r="AQ9438" s="61"/>
      <c r="AR9438" s="61"/>
      <c r="AS9438" s="61"/>
      <c r="AT9438" s="61"/>
      <c r="AU9438" s="61"/>
      <c r="AV9438" s="61"/>
      <c r="AW9438" s="60"/>
    </row>
    <row r="9439" s="59" customFormat="1" customHeight="1" spans="1:49">
      <c r="A9439" s="60"/>
      <c r="B9439" s="60"/>
      <c r="C9439" s="60"/>
      <c r="D9439" s="60"/>
      <c r="H9439" s="61"/>
      <c r="I9439" s="61"/>
      <c r="J9439" s="61"/>
      <c r="K9439" s="61"/>
      <c r="L9439" s="61"/>
      <c r="M9439" s="61"/>
      <c r="N9439" s="61"/>
      <c r="O9439" s="61"/>
      <c r="P9439" s="61"/>
      <c r="Q9439" s="61"/>
      <c r="R9439" s="61"/>
      <c r="S9439" s="61"/>
      <c r="T9439" s="61"/>
      <c r="U9439" s="61"/>
      <c r="V9439" s="61"/>
      <c r="W9439" s="61"/>
      <c r="X9439" s="61"/>
      <c r="Y9439" s="61"/>
      <c r="Z9439" s="61"/>
      <c r="AA9439" s="61"/>
      <c r="AB9439" s="61"/>
      <c r="AC9439" s="61"/>
      <c r="AD9439" s="61"/>
      <c r="AE9439" s="61"/>
      <c r="AF9439" s="61"/>
      <c r="AG9439" s="61"/>
      <c r="AH9439" s="61"/>
      <c r="AI9439" s="61"/>
      <c r="AJ9439" s="61"/>
      <c r="AK9439" s="61"/>
      <c r="AL9439" s="61"/>
      <c r="AM9439" s="61"/>
      <c r="AN9439" s="61"/>
      <c r="AO9439" s="61"/>
      <c r="AP9439" s="62"/>
      <c r="AQ9439" s="61"/>
      <c r="AR9439" s="61"/>
      <c r="AS9439" s="61"/>
      <c r="AT9439" s="61"/>
      <c r="AU9439" s="61"/>
      <c r="AV9439" s="61"/>
      <c r="AW9439" s="60"/>
    </row>
    <row r="9440" s="59" customFormat="1" customHeight="1" spans="1:49">
      <c r="A9440" s="60"/>
      <c r="B9440" s="60"/>
      <c r="C9440" s="60"/>
      <c r="D9440" s="60"/>
      <c r="H9440" s="61"/>
      <c r="I9440" s="61"/>
      <c r="J9440" s="61"/>
      <c r="K9440" s="61"/>
      <c r="L9440" s="61"/>
      <c r="M9440" s="61"/>
      <c r="N9440" s="61"/>
      <c r="O9440" s="61"/>
      <c r="P9440" s="61"/>
      <c r="Q9440" s="61"/>
      <c r="R9440" s="61"/>
      <c r="S9440" s="61"/>
      <c r="T9440" s="61"/>
      <c r="U9440" s="61"/>
      <c r="V9440" s="61"/>
      <c r="W9440" s="61"/>
      <c r="X9440" s="61"/>
      <c r="Y9440" s="61"/>
      <c r="Z9440" s="61"/>
      <c r="AA9440" s="61"/>
      <c r="AB9440" s="61"/>
      <c r="AC9440" s="61"/>
      <c r="AD9440" s="61"/>
      <c r="AE9440" s="61"/>
      <c r="AF9440" s="61"/>
      <c r="AG9440" s="61"/>
      <c r="AH9440" s="61"/>
      <c r="AI9440" s="61"/>
      <c r="AJ9440" s="61"/>
      <c r="AK9440" s="61"/>
      <c r="AL9440" s="61"/>
      <c r="AM9440" s="61"/>
      <c r="AN9440" s="61"/>
      <c r="AO9440" s="61"/>
      <c r="AP9440" s="62"/>
      <c r="AQ9440" s="61"/>
      <c r="AR9440" s="61"/>
      <c r="AS9440" s="61"/>
      <c r="AT9440" s="61"/>
      <c r="AU9440" s="61"/>
      <c r="AV9440" s="61"/>
      <c r="AW9440" s="60"/>
    </row>
    <row r="9441" s="59" customFormat="1" customHeight="1" spans="1:49">
      <c r="A9441" s="60"/>
      <c r="B9441" s="60"/>
      <c r="C9441" s="60"/>
      <c r="D9441" s="60"/>
      <c r="H9441" s="61"/>
      <c r="I9441" s="61"/>
      <c r="J9441" s="61"/>
      <c r="K9441" s="61"/>
      <c r="L9441" s="61"/>
      <c r="M9441" s="61"/>
      <c r="N9441" s="61"/>
      <c r="O9441" s="61"/>
      <c r="P9441" s="61"/>
      <c r="Q9441" s="61"/>
      <c r="R9441" s="61"/>
      <c r="S9441" s="61"/>
      <c r="T9441" s="61"/>
      <c r="U9441" s="61"/>
      <c r="V9441" s="61"/>
      <c r="W9441" s="61"/>
      <c r="X9441" s="61"/>
      <c r="Y9441" s="61"/>
      <c r="Z9441" s="61"/>
      <c r="AA9441" s="61"/>
      <c r="AB9441" s="61"/>
      <c r="AC9441" s="61"/>
      <c r="AD9441" s="61"/>
      <c r="AE9441" s="61"/>
      <c r="AF9441" s="61"/>
      <c r="AG9441" s="61"/>
      <c r="AH9441" s="61"/>
      <c r="AI9441" s="61"/>
      <c r="AJ9441" s="61"/>
      <c r="AK9441" s="61"/>
      <c r="AL9441" s="61"/>
      <c r="AM9441" s="61"/>
      <c r="AN9441" s="61"/>
      <c r="AO9441" s="61"/>
      <c r="AP9441" s="62"/>
      <c r="AQ9441" s="61"/>
      <c r="AR9441" s="61"/>
      <c r="AS9441" s="61"/>
      <c r="AT9441" s="61"/>
      <c r="AU9441" s="61"/>
      <c r="AV9441" s="61"/>
      <c r="AW9441" s="60"/>
    </row>
    <row r="9442" s="59" customFormat="1" customHeight="1" spans="1:49">
      <c r="A9442" s="60"/>
      <c r="B9442" s="60"/>
      <c r="C9442" s="60"/>
      <c r="D9442" s="60"/>
      <c r="H9442" s="61"/>
      <c r="I9442" s="61"/>
      <c r="J9442" s="61"/>
      <c r="K9442" s="61"/>
      <c r="L9442" s="61"/>
      <c r="M9442" s="61"/>
      <c r="N9442" s="61"/>
      <c r="O9442" s="61"/>
      <c r="P9442" s="61"/>
      <c r="Q9442" s="61"/>
      <c r="R9442" s="61"/>
      <c r="S9442" s="61"/>
      <c r="T9442" s="61"/>
      <c r="U9442" s="61"/>
      <c r="V9442" s="61"/>
      <c r="W9442" s="61"/>
      <c r="X9442" s="61"/>
      <c r="Y9442" s="61"/>
      <c r="Z9442" s="61"/>
      <c r="AA9442" s="61"/>
      <c r="AB9442" s="61"/>
      <c r="AC9442" s="61"/>
      <c r="AD9442" s="61"/>
      <c r="AE9442" s="61"/>
      <c r="AF9442" s="61"/>
      <c r="AG9442" s="61"/>
      <c r="AH9442" s="61"/>
      <c r="AI9442" s="61"/>
      <c r="AJ9442" s="61"/>
      <c r="AK9442" s="61"/>
      <c r="AL9442" s="61"/>
      <c r="AM9442" s="61"/>
      <c r="AN9442" s="61"/>
      <c r="AO9442" s="61"/>
      <c r="AP9442" s="62"/>
      <c r="AQ9442" s="61"/>
      <c r="AR9442" s="61"/>
      <c r="AS9442" s="61"/>
      <c r="AT9442" s="61"/>
      <c r="AU9442" s="61"/>
      <c r="AV9442" s="61"/>
      <c r="AW9442" s="60"/>
    </row>
    <row r="9443" s="59" customFormat="1" customHeight="1" spans="1:49">
      <c r="A9443" s="60"/>
      <c r="B9443" s="60"/>
      <c r="C9443" s="60"/>
      <c r="D9443" s="60"/>
      <c r="H9443" s="61"/>
      <c r="I9443" s="61"/>
      <c r="J9443" s="61"/>
      <c r="K9443" s="61"/>
      <c r="L9443" s="61"/>
      <c r="M9443" s="61"/>
      <c r="N9443" s="61"/>
      <c r="O9443" s="61"/>
      <c r="P9443" s="61"/>
      <c r="Q9443" s="61"/>
      <c r="R9443" s="61"/>
      <c r="S9443" s="61"/>
      <c r="T9443" s="61"/>
      <c r="U9443" s="61"/>
      <c r="V9443" s="61"/>
      <c r="W9443" s="61"/>
      <c r="X9443" s="61"/>
      <c r="Y9443" s="61"/>
      <c r="Z9443" s="61"/>
      <c r="AA9443" s="61"/>
      <c r="AB9443" s="61"/>
      <c r="AC9443" s="61"/>
      <c r="AD9443" s="61"/>
      <c r="AE9443" s="61"/>
      <c r="AF9443" s="61"/>
      <c r="AG9443" s="61"/>
      <c r="AH9443" s="61"/>
      <c r="AI9443" s="61"/>
      <c r="AJ9443" s="61"/>
      <c r="AK9443" s="61"/>
      <c r="AL9443" s="61"/>
      <c r="AM9443" s="61"/>
      <c r="AN9443" s="61"/>
      <c r="AO9443" s="61"/>
      <c r="AP9443" s="62"/>
      <c r="AQ9443" s="61"/>
      <c r="AR9443" s="61"/>
      <c r="AS9443" s="61"/>
      <c r="AT9443" s="61"/>
      <c r="AU9443" s="61"/>
      <c r="AV9443" s="61"/>
      <c r="AW9443" s="60"/>
    </row>
    <row r="9444" s="59" customFormat="1" customHeight="1" spans="1:49">
      <c r="A9444" s="60"/>
      <c r="B9444" s="60"/>
      <c r="C9444" s="60"/>
      <c r="D9444" s="60"/>
      <c r="H9444" s="61"/>
      <c r="I9444" s="61"/>
      <c r="J9444" s="61"/>
      <c r="K9444" s="61"/>
      <c r="L9444" s="61"/>
      <c r="M9444" s="61"/>
      <c r="N9444" s="61"/>
      <c r="O9444" s="61"/>
      <c r="P9444" s="61"/>
      <c r="Q9444" s="61"/>
      <c r="R9444" s="61"/>
      <c r="S9444" s="61"/>
      <c r="T9444" s="61"/>
      <c r="U9444" s="61"/>
      <c r="V9444" s="61"/>
      <c r="W9444" s="61"/>
      <c r="X9444" s="61"/>
      <c r="Y9444" s="61"/>
      <c r="Z9444" s="61"/>
      <c r="AA9444" s="61"/>
      <c r="AB9444" s="61"/>
      <c r="AC9444" s="61"/>
      <c r="AD9444" s="61"/>
      <c r="AE9444" s="61"/>
      <c r="AF9444" s="61"/>
      <c r="AG9444" s="61"/>
      <c r="AH9444" s="61"/>
      <c r="AI9444" s="61"/>
      <c r="AJ9444" s="61"/>
      <c r="AK9444" s="61"/>
      <c r="AL9444" s="61"/>
      <c r="AM9444" s="61"/>
      <c r="AN9444" s="61"/>
      <c r="AO9444" s="61"/>
      <c r="AP9444" s="62"/>
      <c r="AQ9444" s="61"/>
      <c r="AR9444" s="61"/>
      <c r="AS9444" s="61"/>
      <c r="AT9444" s="61"/>
      <c r="AU9444" s="61"/>
      <c r="AV9444" s="61"/>
      <c r="AW9444" s="60"/>
    </row>
    <row r="9445" s="59" customFormat="1" customHeight="1" spans="1:49">
      <c r="A9445" s="60"/>
      <c r="B9445" s="60"/>
      <c r="C9445" s="60"/>
      <c r="D9445" s="60"/>
      <c r="H9445" s="61"/>
      <c r="I9445" s="61"/>
      <c r="J9445" s="61"/>
      <c r="K9445" s="61"/>
      <c r="L9445" s="61"/>
      <c r="M9445" s="61"/>
      <c r="N9445" s="61"/>
      <c r="O9445" s="61"/>
      <c r="P9445" s="61"/>
      <c r="Q9445" s="61"/>
      <c r="R9445" s="61"/>
      <c r="S9445" s="61"/>
      <c r="T9445" s="61"/>
      <c r="U9445" s="61"/>
      <c r="V9445" s="61"/>
      <c r="W9445" s="61"/>
      <c r="X9445" s="61"/>
      <c r="Y9445" s="61"/>
      <c r="Z9445" s="61"/>
      <c r="AA9445" s="61"/>
      <c r="AB9445" s="61"/>
      <c r="AC9445" s="61"/>
      <c r="AD9445" s="61"/>
      <c r="AE9445" s="61"/>
      <c r="AF9445" s="61"/>
      <c r="AG9445" s="61"/>
      <c r="AH9445" s="61"/>
      <c r="AI9445" s="61"/>
      <c r="AJ9445" s="61"/>
      <c r="AK9445" s="61"/>
      <c r="AL9445" s="61"/>
      <c r="AM9445" s="61"/>
      <c r="AN9445" s="61"/>
      <c r="AO9445" s="61"/>
      <c r="AP9445" s="62"/>
      <c r="AQ9445" s="61"/>
      <c r="AR9445" s="61"/>
      <c r="AS9445" s="61"/>
      <c r="AT9445" s="61"/>
      <c r="AU9445" s="61"/>
      <c r="AV9445" s="61"/>
      <c r="AW9445" s="60"/>
    </row>
    <row r="9446" s="59" customFormat="1" customHeight="1" spans="1:49">
      <c r="A9446" s="60"/>
      <c r="B9446" s="60"/>
      <c r="C9446" s="60"/>
      <c r="D9446" s="60"/>
      <c r="H9446" s="61"/>
      <c r="I9446" s="61"/>
      <c r="J9446" s="61"/>
      <c r="K9446" s="61"/>
      <c r="L9446" s="61"/>
      <c r="M9446" s="61"/>
      <c r="N9446" s="61"/>
      <c r="O9446" s="61"/>
      <c r="P9446" s="61"/>
      <c r="Q9446" s="61"/>
      <c r="R9446" s="61"/>
      <c r="S9446" s="61"/>
      <c r="T9446" s="61"/>
      <c r="U9446" s="61"/>
      <c r="V9446" s="61"/>
      <c r="W9446" s="61"/>
      <c r="X9446" s="61"/>
      <c r="Y9446" s="61"/>
      <c r="Z9446" s="61"/>
      <c r="AA9446" s="61"/>
      <c r="AB9446" s="61"/>
      <c r="AC9446" s="61"/>
      <c r="AD9446" s="61"/>
      <c r="AE9446" s="61"/>
      <c r="AF9446" s="61"/>
      <c r="AG9446" s="61"/>
      <c r="AH9446" s="61"/>
      <c r="AI9446" s="61"/>
      <c r="AJ9446" s="61"/>
      <c r="AK9446" s="61"/>
      <c r="AL9446" s="61"/>
      <c r="AM9446" s="61"/>
      <c r="AN9446" s="61"/>
      <c r="AO9446" s="61"/>
      <c r="AP9446" s="62"/>
      <c r="AQ9446" s="61"/>
      <c r="AR9446" s="61"/>
      <c r="AS9446" s="61"/>
      <c r="AT9446" s="61"/>
      <c r="AU9446" s="61"/>
      <c r="AV9446" s="61"/>
      <c r="AW9446" s="60"/>
    </row>
    <row r="9447" s="59" customFormat="1" customHeight="1" spans="1:49">
      <c r="A9447" s="60"/>
      <c r="B9447" s="60"/>
      <c r="C9447" s="60"/>
      <c r="D9447" s="60"/>
      <c r="H9447" s="61"/>
      <c r="I9447" s="61"/>
      <c r="J9447" s="61"/>
      <c r="K9447" s="61"/>
      <c r="L9447" s="61"/>
      <c r="M9447" s="61"/>
      <c r="N9447" s="61"/>
      <c r="O9447" s="61"/>
      <c r="P9447" s="61"/>
      <c r="Q9447" s="61"/>
      <c r="R9447" s="61"/>
      <c r="S9447" s="61"/>
      <c r="T9447" s="61"/>
      <c r="U9447" s="61"/>
      <c r="V9447" s="61"/>
      <c r="W9447" s="61"/>
      <c r="X9447" s="61"/>
      <c r="Y9447" s="61"/>
      <c r="Z9447" s="61"/>
      <c r="AA9447" s="61"/>
      <c r="AB9447" s="61"/>
      <c r="AC9447" s="61"/>
      <c r="AD9447" s="61"/>
      <c r="AE9447" s="61"/>
      <c r="AF9447" s="61"/>
      <c r="AG9447" s="61"/>
      <c r="AH9447" s="61"/>
      <c r="AI9447" s="61"/>
      <c r="AJ9447" s="61"/>
      <c r="AK9447" s="61"/>
      <c r="AL9447" s="61"/>
      <c r="AM9447" s="61"/>
      <c r="AN9447" s="61"/>
      <c r="AO9447" s="61"/>
      <c r="AP9447" s="62"/>
      <c r="AQ9447" s="61"/>
      <c r="AR9447" s="61"/>
      <c r="AS9447" s="61"/>
      <c r="AT9447" s="61"/>
      <c r="AU9447" s="61"/>
      <c r="AV9447" s="61"/>
      <c r="AW9447" s="60"/>
    </row>
    <row r="9448" s="59" customFormat="1" customHeight="1" spans="1:49">
      <c r="A9448" s="60"/>
      <c r="B9448" s="60"/>
      <c r="C9448" s="60"/>
      <c r="D9448" s="60"/>
      <c r="H9448" s="61"/>
      <c r="I9448" s="61"/>
      <c r="J9448" s="61"/>
      <c r="K9448" s="61"/>
      <c r="L9448" s="61"/>
      <c r="M9448" s="61"/>
      <c r="N9448" s="61"/>
      <c r="O9448" s="61"/>
      <c r="P9448" s="61"/>
      <c r="Q9448" s="61"/>
      <c r="R9448" s="61"/>
      <c r="S9448" s="61"/>
      <c r="T9448" s="61"/>
      <c r="U9448" s="61"/>
      <c r="V9448" s="61"/>
      <c r="W9448" s="61"/>
      <c r="X9448" s="61"/>
      <c r="Y9448" s="61"/>
      <c r="Z9448" s="61"/>
      <c r="AA9448" s="61"/>
      <c r="AB9448" s="61"/>
      <c r="AC9448" s="61"/>
      <c r="AD9448" s="61"/>
      <c r="AE9448" s="61"/>
      <c r="AF9448" s="61"/>
      <c r="AG9448" s="61"/>
      <c r="AH9448" s="61"/>
      <c r="AI9448" s="61"/>
      <c r="AJ9448" s="61"/>
      <c r="AK9448" s="61"/>
      <c r="AL9448" s="61"/>
      <c r="AM9448" s="61"/>
      <c r="AN9448" s="61"/>
      <c r="AO9448" s="61"/>
      <c r="AP9448" s="62"/>
      <c r="AQ9448" s="61"/>
      <c r="AR9448" s="61"/>
      <c r="AS9448" s="61"/>
      <c r="AT9448" s="61"/>
      <c r="AU9448" s="61"/>
      <c r="AV9448" s="61"/>
      <c r="AW9448" s="60"/>
    </row>
    <row r="9449" s="59" customFormat="1" customHeight="1" spans="1:49">
      <c r="A9449" s="60"/>
      <c r="B9449" s="60"/>
      <c r="C9449" s="60"/>
      <c r="D9449" s="60"/>
      <c r="H9449" s="61"/>
      <c r="I9449" s="61"/>
      <c r="J9449" s="61"/>
      <c r="K9449" s="61"/>
      <c r="L9449" s="61"/>
      <c r="M9449" s="61"/>
      <c r="N9449" s="61"/>
      <c r="O9449" s="61"/>
      <c r="P9449" s="61"/>
      <c r="Q9449" s="61"/>
      <c r="R9449" s="61"/>
      <c r="S9449" s="61"/>
      <c r="T9449" s="61"/>
      <c r="U9449" s="61"/>
      <c r="V9449" s="61"/>
      <c r="W9449" s="61"/>
      <c r="X9449" s="61"/>
      <c r="Y9449" s="61"/>
      <c r="Z9449" s="61"/>
      <c r="AA9449" s="61"/>
      <c r="AB9449" s="61"/>
      <c r="AC9449" s="61"/>
      <c r="AD9449" s="61"/>
      <c r="AE9449" s="61"/>
      <c r="AF9449" s="61"/>
      <c r="AG9449" s="61"/>
      <c r="AH9449" s="61"/>
      <c r="AI9449" s="61"/>
      <c r="AJ9449" s="61"/>
      <c r="AK9449" s="61"/>
      <c r="AL9449" s="61"/>
      <c r="AM9449" s="61"/>
      <c r="AN9449" s="61"/>
      <c r="AO9449" s="61"/>
      <c r="AP9449" s="62"/>
      <c r="AQ9449" s="61"/>
      <c r="AR9449" s="61"/>
      <c r="AS9449" s="61"/>
      <c r="AT9449" s="61"/>
      <c r="AU9449" s="61"/>
      <c r="AV9449" s="61"/>
      <c r="AW9449" s="60"/>
    </row>
    <row r="9450" s="59" customFormat="1" customHeight="1" spans="1:49">
      <c r="A9450" s="60"/>
      <c r="B9450" s="60"/>
      <c r="C9450" s="60"/>
      <c r="D9450" s="60"/>
      <c r="H9450" s="61"/>
      <c r="I9450" s="61"/>
      <c r="J9450" s="61"/>
      <c r="K9450" s="61"/>
      <c r="L9450" s="61"/>
      <c r="M9450" s="61"/>
      <c r="N9450" s="61"/>
      <c r="O9450" s="61"/>
      <c r="P9450" s="61"/>
      <c r="Q9450" s="61"/>
      <c r="R9450" s="61"/>
      <c r="S9450" s="61"/>
      <c r="T9450" s="61"/>
      <c r="U9450" s="61"/>
      <c r="V9450" s="61"/>
      <c r="W9450" s="61"/>
      <c r="X9450" s="61"/>
      <c r="Y9450" s="61"/>
      <c r="Z9450" s="61"/>
      <c r="AA9450" s="61"/>
      <c r="AB9450" s="61"/>
      <c r="AC9450" s="61"/>
      <c r="AD9450" s="61"/>
      <c r="AE9450" s="61"/>
      <c r="AF9450" s="61"/>
      <c r="AG9450" s="61"/>
      <c r="AH9450" s="61"/>
      <c r="AI9450" s="61"/>
      <c r="AJ9450" s="61"/>
      <c r="AK9450" s="61"/>
      <c r="AL9450" s="61"/>
      <c r="AM9450" s="61"/>
      <c r="AN9450" s="61"/>
      <c r="AO9450" s="61"/>
      <c r="AP9450" s="62"/>
      <c r="AQ9450" s="61"/>
      <c r="AR9450" s="61"/>
      <c r="AS9450" s="61"/>
      <c r="AT9450" s="61"/>
      <c r="AU9450" s="61"/>
      <c r="AV9450" s="61"/>
      <c r="AW9450" s="60"/>
    </row>
    <row r="9451" s="59" customFormat="1" customHeight="1" spans="1:49">
      <c r="A9451" s="60"/>
      <c r="B9451" s="60"/>
      <c r="C9451" s="60"/>
      <c r="D9451" s="60"/>
      <c r="H9451" s="61"/>
      <c r="I9451" s="61"/>
      <c r="J9451" s="61"/>
      <c r="K9451" s="61"/>
      <c r="L9451" s="61"/>
      <c r="M9451" s="61"/>
      <c r="N9451" s="61"/>
      <c r="O9451" s="61"/>
      <c r="P9451" s="61"/>
      <c r="Q9451" s="61"/>
      <c r="R9451" s="61"/>
      <c r="S9451" s="61"/>
      <c r="T9451" s="61"/>
      <c r="U9451" s="61"/>
      <c r="V9451" s="61"/>
      <c r="W9451" s="61"/>
      <c r="X9451" s="61"/>
      <c r="Y9451" s="61"/>
      <c r="Z9451" s="61"/>
      <c r="AA9451" s="61"/>
      <c r="AB9451" s="61"/>
      <c r="AC9451" s="61"/>
      <c r="AD9451" s="61"/>
      <c r="AE9451" s="61"/>
      <c r="AF9451" s="61"/>
      <c r="AG9451" s="61"/>
      <c r="AH9451" s="61"/>
      <c r="AI9451" s="61"/>
      <c r="AJ9451" s="61"/>
      <c r="AK9451" s="61"/>
      <c r="AL9451" s="61"/>
      <c r="AM9451" s="61"/>
      <c r="AN9451" s="61"/>
      <c r="AO9451" s="61"/>
      <c r="AP9451" s="62"/>
      <c r="AQ9451" s="61"/>
      <c r="AR9451" s="61"/>
      <c r="AS9451" s="61"/>
      <c r="AT9451" s="61"/>
      <c r="AU9451" s="61"/>
      <c r="AV9451" s="61"/>
      <c r="AW9451" s="60"/>
    </row>
    <row r="9452" s="59" customFormat="1" customHeight="1" spans="1:49">
      <c r="A9452" s="60"/>
      <c r="B9452" s="60"/>
      <c r="C9452" s="60"/>
      <c r="D9452" s="60"/>
      <c r="H9452" s="61"/>
      <c r="I9452" s="61"/>
      <c r="J9452" s="61"/>
      <c r="K9452" s="61"/>
      <c r="L9452" s="61"/>
      <c r="M9452" s="61"/>
      <c r="N9452" s="61"/>
      <c r="O9452" s="61"/>
      <c r="P9452" s="61"/>
      <c r="Q9452" s="61"/>
      <c r="R9452" s="61"/>
      <c r="S9452" s="61"/>
      <c r="T9452" s="61"/>
      <c r="U9452" s="61"/>
      <c r="V9452" s="61"/>
      <c r="W9452" s="61"/>
      <c r="X9452" s="61"/>
      <c r="Y9452" s="61"/>
      <c r="Z9452" s="61"/>
      <c r="AA9452" s="61"/>
      <c r="AB9452" s="61"/>
      <c r="AC9452" s="61"/>
      <c r="AD9452" s="61"/>
      <c r="AE9452" s="61"/>
      <c r="AF9452" s="61"/>
      <c r="AG9452" s="61"/>
      <c r="AH9452" s="61"/>
      <c r="AI9452" s="61"/>
      <c r="AJ9452" s="61"/>
      <c r="AK9452" s="61"/>
      <c r="AL9452" s="61"/>
      <c r="AM9452" s="61"/>
      <c r="AN9452" s="61"/>
      <c r="AO9452" s="61"/>
      <c r="AP9452" s="62"/>
      <c r="AQ9452" s="61"/>
      <c r="AR9452" s="61"/>
      <c r="AS9452" s="61"/>
      <c r="AT9452" s="61"/>
      <c r="AU9452" s="61"/>
      <c r="AV9452" s="61"/>
      <c r="AW9452" s="60"/>
    </row>
    <row r="9453" s="59" customFormat="1" customHeight="1" spans="1:49">
      <c r="A9453" s="60"/>
      <c r="B9453" s="60"/>
      <c r="C9453" s="60"/>
      <c r="D9453" s="60"/>
      <c r="H9453" s="61"/>
      <c r="I9453" s="61"/>
      <c r="J9453" s="61"/>
      <c r="K9453" s="61"/>
      <c r="L9453" s="61"/>
      <c r="M9453" s="61"/>
      <c r="N9453" s="61"/>
      <c r="O9453" s="61"/>
      <c r="P9453" s="61"/>
      <c r="Q9453" s="61"/>
      <c r="R9453" s="61"/>
      <c r="S9453" s="61"/>
      <c r="T9453" s="61"/>
      <c r="U9453" s="61"/>
      <c r="V9453" s="61"/>
      <c r="W9453" s="61"/>
      <c r="X9453" s="61"/>
      <c r="Y9453" s="61"/>
      <c r="Z9453" s="61"/>
      <c r="AA9453" s="61"/>
      <c r="AB9453" s="61"/>
      <c r="AC9453" s="61"/>
      <c r="AD9453" s="61"/>
      <c r="AE9453" s="61"/>
      <c r="AF9453" s="61"/>
      <c r="AG9453" s="61"/>
      <c r="AH9453" s="61"/>
      <c r="AI9453" s="61"/>
      <c r="AJ9453" s="61"/>
      <c r="AK9453" s="61"/>
      <c r="AL9453" s="61"/>
      <c r="AM9453" s="61"/>
      <c r="AN9453" s="61"/>
      <c r="AO9453" s="61"/>
      <c r="AP9453" s="62"/>
      <c r="AQ9453" s="61"/>
      <c r="AR9453" s="61"/>
      <c r="AS9453" s="61"/>
      <c r="AT9453" s="61"/>
      <c r="AU9453" s="61"/>
      <c r="AV9453" s="61"/>
      <c r="AW9453" s="60"/>
    </row>
    <row r="9454" s="59" customFormat="1" customHeight="1" spans="1:49">
      <c r="A9454" s="60"/>
      <c r="B9454" s="60"/>
      <c r="C9454" s="60"/>
      <c r="D9454" s="60"/>
      <c r="H9454" s="61"/>
      <c r="I9454" s="61"/>
      <c r="J9454" s="61"/>
      <c r="K9454" s="61"/>
      <c r="L9454" s="61"/>
      <c r="M9454" s="61"/>
      <c r="N9454" s="61"/>
      <c r="O9454" s="61"/>
      <c r="P9454" s="61"/>
      <c r="Q9454" s="61"/>
      <c r="R9454" s="61"/>
      <c r="S9454" s="61"/>
      <c r="T9454" s="61"/>
      <c r="U9454" s="61"/>
      <c r="V9454" s="61"/>
      <c r="W9454" s="61"/>
      <c r="X9454" s="61"/>
      <c r="Y9454" s="61"/>
      <c r="Z9454" s="61"/>
      <c r="AA9454" s="61"/>
      <c r="AB9454" s="61"/>
      <c r="AC9454" s="61"/>
      <c r="AD9454" s="61"/>
      <c r="AE9454" s="61"/>
      <c r="AF9454" s="61"/>
      <c r="AG9454" s="61"/>
      <c r="AH9454" s="61"/>
      <c r="AI9454" s="61"/>
      <c r="AJ9454" s="61"/>
      <c r="AK9454" s="61"/>
      <c r="AL9454" s="61"/>
      <c r="AM9454" s="61"/>
      <c r="AN9454" s="61"/>
      <c r="AO9454" s="61"/>
      <c r="AP9454" s="62"/>
      <c r="AQ9454" s="61"/>
      <c r="AR9454" s="61"/>
      <c r="AS9454" s="61"/>
      <c r="AT9454" s="61"/>
      <c r="AU9454" s="61"/>
      <c r="AV9454" s="61"/>
      <c r="AW9454" s="60"/>
    </row>
    <row r="9455" s="59" customFormat="1" customHeight="1" spans="1:49">
      <c r="A9455" s="60"/>
      <c r="B9455" s="60"/>
      <c r="C9455" s="60"/>
      <c r="D9455" s="60"/>
      <c r="H9455" s="61"/>
      <c r="I9455" s="61"/>
      <c r="J9455" s="61"/>
      <c r="K9455" s="61"/>
      <c r="L9455" s="61"/>
      <c r="M9455" s="61"/>
      <c r="N9455" s="61"/>
      <c r="O9455" s="61"/>
      <c r="P9455" s="61"/>
      <c r="Q9455" s="61"/>
      <c r="R9455" s="61"/>
      <c r="S9455" s="61"/>
      <c r="T9455" s="61"/>
      <c r="U9455" s="61"/>
      <c r="V9455" s="61"/>
      <c r="W9455" s="61"/>
      <c r="X9455" s="61"/>
      <c r="Y9455" s="61"/>
      <c r="Z9455" s="61"/>
      <c r="AA9455" s="61"/>
      <c r="AB9455" s="61"/>
      <c r="AC9455" s="61"/>
      <c r="AD9455" s="61"/>
      <c r="AE9455" s="61"/>
      <c r="AF9455" s="61"/>
      <c r="AG9455" s="61"/>
      <c r="AH9455" s="61"/>
      <c r="AI9455" s="61"/>
      <c r="AJ9455" s="61"/>
      <c r="AK9455" s="61"/>
      <c r="AL9455" s="61"/>
      <c r="AM9455" s="61"/>
      <c r="AN9455" s="61"/>
      <c r="AO9455" s="61"/>
      <c r="AP9455" s="62"/>
      <c r="AQ9455" s="61"/>
      <c r="AR9455" s="61"/>
      <c r="AS9455" s="61"/>
      <c r="AT9455" s="61"/>
      <c r="AU9455" s="61"/>
      <c r="AV9455" s="61"/>
      <c r="AW9455" s="60"/>
    </row>
    <row r="9456" s="59" customFormat="1" customHeight="1" spans="1:49">
      <c r="A9456" s="60"/>
      <c r="B9456" s="60"/>
      <c r="C9456" s="60"/>
      <c r="D9456" s="60"/>
      <c r="H9456" s="61"/>
      <c r="I9456" s="61"/>
      <c r="J9456" s="61"/>
      <c r="K9456" s="61"/>
      <c r="L9456" s="61"/>
      <c r="M9456" s="61"/>
      <c r="N9456" s="61"/>
      <c r="O9456" s="61"/>
      <c r="P9456" s="61"/>
      <c r="Q9456" s="61"/>
      <c r="R9456" s="61"/>
      <c r="S9456" s="61"/>
      <c r="T9456" s="61"/>
      <c r="U9456" s="61"/>
      <c r="V9456" s="61"/>
      <c r="W9456" s="61"/>
      <c r="X9456" s="61"/>
      <c r="Y9456" s="61"/>
      <c r="Z9456" s="61"/>
      <c r="AA9456" s="61"/>
      <c r="AB9456" s="61"/>
      <c r="AC9456" s="61"/>
      <c r="AD9456" s="61"/>
      <c r="AE9456" s="61"/>
      <c r="AF9456" s="61"/>
      <c r="AG9456" s="61"/>
      <c r="AH9456" s="61"/>
      <c r="AI9456" s="61"/>
      <c r="AJ9456" s="61"/>
      <c r="AK9456" s="61"/>
      <c r="AL9456" s="61"/>
      <c r="AM9456" s="61"/>
      <c r="AN9456" s="61"/>
      <c r="AO9456" s="61"/>
      <c r="AP9456" s="62"/>
      <c r="AQ9456" s="61"/>
      <c r="AR9456" s="61"/>
      <c r="AS9456" s="61"/>
      <c r="AT9456" s="61"/>
      <c r="AU9456" s="61"/>
      <c r="AV9456" s="61"/>
      <c r="AW9456" s="60"/>
    </row>
    <row r="9457" s="59" customFormat="1" customHeight="1" spans="1:49">
      <c r="A9457" s="60"/>
      <c r="B9457" s="60"/>
      <c r="C9457" s="60"/>
      <c r="D9457" s="60"/>
      <c r="H9457" s="61"/>
      <c r="I9457" s="61"/>
      <c r="J9457" s="61"/>
      <c r="K9457" s="61"/>
      <c r="L9457" s="61"/>
      <c r="M9457" s="61"/>
      <c r="N9457" s="61"/>
      <c r="O9457" s="61"/>
      <c r="P9457" s="61"/>
      <c r="Q9457" s="61"/>
      <c r="R9457" s="61"/>
      <c r="S9457" s="61"/>
      <c r="T9457" s="61"/>
      <c r="U9457" s="61"/>
      <c r="V9457" s="61"/>
      <c r="W9457" s="61"/>
      <c r="X9457" s="61"/>
      <c r="Y9457" s="61"/>
      <c r="Z9457" s="61"/>
      <c r="AA9457" s="61"/>
      <c r="AB9457" s="61"/>
      <c r="AC9457" s="61"/>
      <c r="AD9457" s="61"/>
      <c r="AE9457" s="61"/>
      <c r="AF9457" s="61"/>
      <c r="AG9457" s="61"/>
      <c r="AH9457" s="61"/>
      <c r="AI9457" s="61"/>
      <c r="AJ9457" s="61"/>
      <c r="AK9457" s="61"/>
      <c r="AL9457" s="61"/>
      <c r="AM9457" s="61"/>
      <c r="AN9457" s="61"/>
      <c r="AO9457" s="61"/>
      <c r="AP9457" s="62"/>
      <c r="AQ9457" s="61"/>
      <c r="AR9457" s="61"/>
      <c r="AS9457" s="61"/>
      <c r="AT9457" s="61"/>
      <c r="AU9457" s="61"/>
      <c r="AV9457" s="61"/>
      <c r="AW9457" s="60"/>
    </row>
    <row r="9458" s="59" customFormat="1" customHeight="1" spans="1:49">
      <c r="A9458" s="60"/>
      <c r="B9458" s="60"/>
      <c r="C9458" s="60"/>
      <c r="D9458" s="60"/>
      <c r="H9458" s="61"/>
      <c r="I9458" s="61"/>
      <c r="J9458" s="61"/>
      <c r="K9458" s="61"/>
      <c r="L9458" s="61"/>
      <c r="M9458" s="61"/>
      <c r="N9458" s="61"/>
      <c r="O9458" s="61"/>
      <c r="P9458" s="61"/>
      <c r="Q9458" s="61"/>
      <c r="R9458" s="61"/>
      <c r="S9458" s="61"/>
      <c r="T9458" s="61"/>
      <c r="U9458" s="61"/>
      <c r="V9458" s="61"/>
      <c r="W9458" s="61"/>
      <c r="X9458" s="61"/>
      <c r="Y9458" s="61"/>
      <c r="Z9458" s="61"/>
      <c r="AA9458" s="61"/>
      <c r="AB9458" s="61"/>
      <c r="AC9458" s="61"/>
      <c r="AD9458" s="61"/>
      <c r="AE9458" s="61"/>
      <c r="AF9458" s="61"/>
      <c r="AG9458" s="61"/>
      <c r="AH9458" s="61"/>
      <c r="AI9458" s="61"/>
      <c r="AJ9458" s="61"/>
      <c r="AK9458" s="61"/>
      <c r="AL9458" s="61"/>
      <c r="AM9458" s="61"/>
      <c r="AN9458" s="61"/>
      <c r="AO9458" s="61"/>
      <c r="AP9458" s="62"/>
      <c r="AQ9458" s="61"/>
      <c r="AR9458" s="61"/>
      <c r="AS9458" s="61"/>
      <c r="AT9458" s="61"/>
      <c r="AU9458" s="61"/>
      <c r="AV9458" s="61"/>
      <c r="AW9458" s="60"/>
    </row>
    <row r="9459" s="59" customFormat="1" customHeight="1" spans="1:49">
      <c r="A9459" s="60"/>
      <c r="B9459" s="60"/>
      <c r="C9459" s="60"/>
      <c r="D9459" s="60"/>
      <c r="H9459" s="61"/>
      <c r="I9459" s="61"/>
      <c r="J9459" s="61"/>
      <c r="K9459" s="61"/>
      <c r="L9459" s="61"/>
      <c r="M9459" s="61"/>
      <c r="N9459" s="61"/>
      <c r="O9459" s="61"/>
      <c r="P9459" s="61"/>
      <c r="Q9459" s="61"/>
      <c r="R9459" s="61"/>
      <c r="S9459" s="61"/>
      <c r="T9459" s="61"/>
      <c r="U9459" s="61"/>
      <c r="V9459" s="61"/>
      <c r="W9459" s="61"/>
      <c r="X9459" s="61"/>
      <c r="Y9459" s="61"/>
      <c r="Z9459" s="61"/>
      <c r="AA9459" s="61"/>
      <c r="AB9459" s="61"/>
      <c r="AC9459" s="61"/>
      <c r="AD9459" s="61"/>
      <c r="AE9459" s="61"/>
      <c r="AF9459" s="61"/>
      <c r="AG9459" s="61"/>
      <c r="AH9459" s="61"/>
      <c r="AI9459" s="61"/>
      <c r="AJ9459" s="61"/>
      <c r="AK9459" s="61"/>
      <c r="AL9459" s="61"/>
      <c r="AM9459" s="61"/>
      <c r="AN9459" s="61"/>
      <c r="AO9459" s="61"/>
      <c r="AP9459" s="62"/>
      <c r="AQ9459" s="61"/>
      <c r="AR9459" s="61"/>
      <c r="AS9459" s="61"/>
      <c r="AT9459" s="61"/>
      <c r="AU9459" s="61"/>
      <c r="AV9459" s="61"/>
      <c r="AW9459" s="60"/>
    </row>
    <row r="9460" s="59" customFormat="1" customHeight="1" spans="1:49">
      <c r="A9460" s="60"/>
      <c r="B9460" s="60"/>
      <c r="C9460" s="60"/>
      <c r="D9460" s="60"/>
      <c r="H9460" s="61"/>
      <c r="I9460" s="61"/>
      <c r="J9460" s="61"/>
      <c r="K9460" s="61"/>
      <c r="L9460" s="61"/>
      <c r="M9460" s="61"/>
      <c r="N9460" s="61"/>
      <c r="O9460" s="61"/>
      <c r="P9460" s="61"/>
      <c r="Q9460" s="61"/>
      <c r="R9460" s="61"/>
      <c r="S9460" s="61"/>
      <c r="T9460" s="61"/>
      <c r="U9460" s="61"/>
      <c r="V9460" s="61"/>
      <c r="W9460" s="61"/>
      <c r="X9460" s="61"/>
      <c r="Y9460" s="61"/>
      <c r="Z9460" s="61"/>
      <c r="AA9460" s="61"/>
      <c r="AB9460" s="61"/>
      <c r="AC9460" s="61"/>
      <c r="AD9460" s="61"/>
      <c r="AE9460" s="61"/>
      <c r="AF9460" s="61"/>
      <c r="AG9460" s="61"/>
      <c r="AH9460" s="61"/>
      <c r="AI9460" s="61"/>
      <c r="AJ9460" s="61"/>
      <c r="AK9460" s="61"/>
      <c r="AL9460" s="61"/>
      <c r="AM9460" s="61"/>
      <c r="AN9460" s="61"/>
      <c r="AO9460" s="61"/>
      <c r="AP9460" s="62"/>
      <c r="AQ9460" s="61"/>
      <c r="AR9460" s="61"/>
      <c r="AS9460" s="61"/>
      <c r="AT9460" s="61"/>
      <c r="AU9460" s="61"/>
      <c r="AV9460" s="61"/>
      <c r="AW9460" s="60"/>
    </row>
    <row r="9461" s="59" customFormat="1" customHeight="1" spans="1:49">
      <c r="A9461" s="60"/>
      <c r="B9461" s="60"/>
      <c r="C9461" s="60"/>
      <c r="D9461" s="60"/>
      <c r="H9461" s="61"/>
      <c r="I9461" s="61"/>
      <c r="J9461" s="61"/>
      <c r="K9461" s="61"/>
      <c r="L9461" s="61"/>
      <c r="M9461" s="61"/>
      <c r="N9461" s="61"/>
      <c r="O9461" s="61"/>
      <c r="P9461" s="61"/>
      <c r="Q9461" s="61"/>
      <c r="R9461" s="61"/>
      <c r="S9461" s="61"/>
      <c r="T9461" s="61"/>
      <c r="U9461" s="61"/>
      <c r="V9461" s="61"/>
      <c r="W9461" s="61"/>
      <c r="X9461" s="61"/>
      <c r="Y9461" s="61"/>
      <c r="Z9461" s="61"/>
      <c r="AA9461" s="61"/>
      <c r="AB9461" s="61"/>
      <c r="AC9461" s="61"/>
      <c r="AD9461" s="61"/>
      <c r="AE9461" s="61"/>
      <c r="AF9461" s="61"/>
      <c r="AG9461" s="61"/>
      <c r="AH9461" s="61"/>
      <c r="AI9461" s="61"/>
      <c r="AJ9461" s="61"/>
      <c r="AK9461" s="61"/>
      <c r="AL9461" s="61"/>
      <c r="AM9461" s="61"/>
      <c r="AN9461" s="61"/>
      <c r="AO9461" s="61"/>
      <c r="AP9461" s="62"/>
      <c r="AQ9461" s="61"/>
      <c r="AR9461" s="61"/>
      <c r="AS9461" s="61"/>
      <c r="AT9461" s="61"/>
      <c r="AU9461" s="61"/>
      <c r="AV9461" s="61"/>
      <c r="AW9461" s="60"/>
    </row>
    <row r="9462" s="59" customFormat="1" customHeight="1" spans="1:49">
      <c r="A9462" s="60"/>
      <c r="B9462" s="60"/>
      <c r="C9462" s="60"/>
      <c r="D9462" s="60"/>
      <c r="H9462" s="61"/>
      <c r="I9462" s="61"/>
      <c r="J9462" s="61"/>
      <c r="K9462" s="61"/>
      <c r="L9462" s="61"/>
      <c r="M9462" s="61"/>
      <c r="N9462" s="61"/>
      <c r="O9462" s="61"/>
      <c r="P9462" s="61"/>
      <c r="Q9462" s="61"/>
      <c r="R9462" s="61"/>
      <c r="S9462" s="61"/>
      <c r="T9462" s="61"/>
      <c r="U9462" s="61"/>
      <c r="V9462" s="61"/>
      <c r="W9462" s="61"/>
      <c r="X9462" s="61"/>
      <c r="Y9462" s="61"/>
      <c r="Z9462" s="61"/>
      <c r="AA9462" s="61"/>
      <c r="AB9462" s="61"/>
      <c r="AC9462" s="61"/>
      <c r="AD9462" s="61"/>
      <c r="AE9462" s="61"/>
      <c r="AF9462" s="61"/>
      <c r="AG9462" s="61"/>
      <c r="AH9462" s="61"/>
      <c r="AI9462" s="61"/>
      <c r="AJ9462" s="61"/>
      <c r="AK9462" s="61"/>
      <c r="AL9462" s="61"/>
      <c r="AM9462" s="61"/>
      <c r="AN9462" s="61"/>
      <c r="AO9462" s="61"/>
      <c r="AP9462" s="62"/>
      <c r="AQ9462" s="61"/>
      <c r="AR9462" s="61"/>
      <c r="AS9462" s="61"/>
      <c r="AT9462" s="61"/>
      <c r="AU9462" s="61"/>
      <c r="AV9462" s="61"/>
      <c r="AW9462" s="60"/>
    </row>
    <row r="9463" s="59" customFormat="1" customHeight="1" spans="1:49">
      <c r="A9463" s="60"/>
      <c r="B9463" s="60"/>
      <c r="C9463" s="60"/>
      <c r="D9463" s="60"/>
      <c r="H9463" s="61"/>
      <c r="I9463" s="61"/>
      <c r="J9463" s="61"/>
      <c r="K9463" s="61"/>
      <c r="L9463" s="61"/>
      <c r="M9463" s="61"/>
      <c r="N9463" s="61"/>
      <c r="O9463" s="61"/>
      <c r="P9463" s="61"/>
      <c r="Q9463" s="61"/>
      <c r="R9463" s="61"/>
      <c r="S9463" s="61"/>
      <c r="T9463" s="61"/>
      <c r="U9463" s="61"/>
      <c r="V9463" s="61"/>
      <c r="W9463" s="61"/>
      <c r="X9463" s="61"/>
      <c r="Y9463" s="61"/>
      <c r="Z9463" s="61"/>
      <c r="AA9463" s="61"/>
      <c r="AB9463" s="61"/>
      <c r="AC9463" s="61"/>
      <c r="AD9463" s="61"/>
      <c r="AE9463" s="61"/>
      <c r="AF9463" s="61"/>
      <c r="AG9463" s="61"/>
      <c r="AH9463" s="61"/>
      <c r="AI9463" s="61"/>
      <c r="AJ9463" s="61"/>
      <c r="AK9463" s="61"/>
      <c r="AL9463" s="61"/>
      <c r="AM9463" s="61"/>
      <c r="AN9463" s="61"/>
      <c r="AO9463" s="61"/>
      <c r="AP9463" s="62"/>
      <c r="AQ9463" s="61"/>
      <c r="AR9463" s="61"/>
      <c r="AS9463" s="61"/>
      <c r="AT9463" s="61"/>
      <c r="AU9463" s="61"/>
      <c r="AV9463" s="61"/>
      <c r="AW9463" s="60"/>
    </row>
    <row r="9464" s="59" customFormat="1" customHeight="1" spans="1:49">
      <c r="A9464" s="60"/>
      <c r="B9464" s="60"/>
      <c r="C9464" s="60"/>
      <c r="D9464" s="60"/>
      <c r="H9464" s="61"/>
      <c r="I9464" s="61"/>
      <c r="J9464" s="61"/>
      <c r="K9464" s="61"/>
      <c r="L9464" s="61"/>
      <c r="M9464" s="61"/>
      <c r="N9464" s="61"/>
      <c r="O9464" s="61"/>
      <c r="P9464" s="61"/>
      <c r="Q9464" s="61"/>
      <c r="R9464" s="61"/>
      <c r="S9464" s="61"/>
      <c r="T9464" s="61"/>
      <c r="U9464" s="61"/>
      <c r="V9464" s="61"/>
      <c r="W9464" s="61"/>
      <c r="X9464" s="61"/>
      <c r="Y9464" s="61"/>
      <c r="Z9464" s="61"/>
      <c r="AA9464" s="61"/>
      <c r="AB9464" s="61"/>
      <c r="AC9464" s="61"/>
      <c r="AD9464" s="61"/>
      <c r="AE9464" s="61"/>
      <c r="AF9464" s="61"/>
      <c r="AG9464" s="61"/>
      <c r="AH9464" s="61"/>
      <c r="AI9464" s="61"/>
      <c r="AJ9464" s="61"/>
      <c r="AK9464" s="61"/>
      <c r="AL9464" s="61"/>
      <c r="AM9464" s="61"/>
      <c r="AN9464" s="61"/>
      <c r="AO9464" s="61"/>
      <c r="AP9464" s="62"/>
      <c r="AQ9464" s="61"/>
      <c r="AR9464" s="61"/>
      <c r="AS9464" s="61"/>
      <c r="AT9464" s="61"/>
      <c r="AU9464" s="61"/>
      <c r="AV9464" s="61"/>
      <c r="AW9464" s="60"/>
    </row>
    <row r="9465" s="59" customFormat="1" customHeight="1" spans="1:49">
      <c r="A9465" s="60"/>
      <c r="B9465" s="60"/>
      <c r="C9465" s="60"/>
      <c r="D9465" s="60"/>
      <c r="H9465" s="61"/>
      <c r="I9465" s="61"/>
      <c r="J9465" s="61"/>
      <c r="K9465" s="61"/>
      <c r="L9465" s="61"/>
      <c r="M9465" s="61"/>
      <c r="N9465" s="61"/>
      <c r="O9465" s="61"/>
      <c r="P9465" s="61"/>
      <c r="Q9465" s="61"/>
      <c r="R9465" s="61"/>
      <c r="S9465" s="61"/>
      <c r="T9465" s="61"/>
      <c r="U9465" s="61"/>
      <c r="V9465" s="61"/>
      <c r="W9465" s="61"/>
      <c r="X9465" s="61"/>
      <c r="Y9465" s="61"/>
      <c r="Z9465" s="61"/>
      <c r="AA9465" s="61"/>
      <c r="AB9465" s="61"/>
      <c r="AC9465" s="61"/>
      <c r="AD9465" s="61"/>
      <c r="AE9465" s="61"/>
      <c r="AF9465" s="61"/>
      <c r="AG9465" s="61"/>
      <c r="AH9465" s="61"/>
      <c r="AI9465" s="61"/>
      <c r="AJ9465" s="61"/>
      <c r="AK9465" s="61"/>
      <c r="AL9465" s="61"/>
      <c r="AM9465" s="61"/>
      <c r="AN9465" s="61"/>
      <c r="AO9465" s="61"/>
      <c r="AP9465" s="62"/>
      <c r="AQ9465" s="61"/>
      <c r="AR9465" s="61"/>
      <c r="AS9465" s="61"/>
      <c r="AT9465" s="61"/>
      <c r="AU9465" s="61"/>
      <c r="AV9465" s="61"/>
      <c r="AW9465" s="60"/>
    </row>
    <row r="9466" s="59" customFormat="1" customHeight="1" spans="1:49">
      <c r="A9466" s="60"/>
      <c r="B9466" s="60"/>
      <c r="C9466" s="60"/>
      <c r="D9466" s="60"/>
      <c r="H9466" s="61"/>
      <c r="I9466" s="61"/>
      <c r="J9466" s="61"/>
      <c r="K9466" s="61"/>
      <c r="L9466" s="61"/>
      <c r="M9466" s="61"/>
      <c r="N9466" s="61"/>
      <c r="O9466" s="61"/>
      <c r="P9466" s="61"/>
      <c r="Q9466" s="61"/>
      <c r="R9466" s="61"/>
      <c r="S9466" s="61"/>
      <c r="T9466" s="61"/>
      <c r="U9466" s="61"/>
      <c r="V9466" s="61"/>
      <c r="W9466" s="61"/>
      <c r="X9466" s="61"/>
      <c r="Y9466" s="61"/>
      <c r="Z9466" s="61"/>
      <c r="AA9466" s="61"/>
      <c r="AB9466" s="61"/>
      <c r="AC9466" s="61"/>
      <c r="AD9466" s="61"/>
      <c r="AE9466" s="61"/>
      <c r="AF9466" s="61"/>
      <c r="AG9466" s="61"/>
      <c r="AH9466" s="61"/>
      <c r="AI9466" s="61"/>
      <c r="AJ9466" s="61"/>
      <c r="AK9466" s="61"/>
      <c r="AL9466" s="61"/>
      <c r="AM9466" s="61"/>
      <c r="AN9466" s="61"/>
      <c r="AO9466" s="61"/>
      <c r="AP9466" s="62"/>
      <c r="AQ9466" s="61"/>
      <c r="AR9466" s="61"/>
      <c r="AS9466" s="61"/>
      <c r="AT9466" s="61"/>
      <c r="AU9466" s="61"/>
      <c r="AV9466" s="61"/>
      <c r="AW9466" s="60"/>
    </row>
    <row r="9467" s="59" customFormat="1" customHeight="1" spans="1:49">
      <c r="A9467" s="60"/>
      <c r="B9467" s="60"/>
      <c r="C9467" s="60"/>
      <c r="D9467" s="60"/>
      <c r="H9467" s="61"/>
      <c r="I9467" s="61"/>
      <c r="J9467" s="61"/>
      <c r="K9467" s="61"/>
      <c r="L9467" s="61"/>
      <c r="M9467" s="61"/>
      <c r="N9467" s="61"/>
      <c r="O9467" s="61"/>
      <c r="P9467" s="61"/>
      <c r="Q9467" s="61"/>
      <c r="R9467" s="61"/>
      <c r="S9467" s="61"/>
      <c r="T9467" s="61"/>
      <c r="U9467" s="61"/>
      <c r="V9467" s="61"/>
      <c r="W9467" s="61"/>
      <c r="X9467" s="61"/>
      <c r="Y9467" s="61"/>
      <c r="Z9467" s="61"/>
      <c r="AA9467" s="61"/>
      <c r="AB9467" s="61"/>
      <c r="AC9467" s="61"/>
      <c r="AD9467" s="61"/>
      <c r="AE9467" s="61"/>
      <c r="AF9467" s="61"/>
      <c r="AG9467" s="61"/>
      <c r="AH9467" s="61"/>
      <c r="AI9467" s="61"/>
      <c r="AJ9467" s="61"/>
      <c r="AK9467" s="61"/>
      <c r="AL9467" s="61"/>
      <c r="AM9467" s="61"/>
      <c r="AN9467" s="61"/>
      <c r="AO9467" s="61"/>
      <c r="AP9467" s="62"/>
      <c r="AQ9467" s="61"/>
      <c r="AR9467" s="61"/>
      <c r="AS9467" s="61"/>
      <c r="AT9467" s="61"/>
      <c r="AU9467" s="61"/>
      <c r="AV9467" s="61"/>
      <c r="AW9467" s="60"/>
    </row>
    <row r="9468" s="59" customFormat="1" customHeight="1" spans="1:49">
      <c r="A9468" s="60"/>
      <c r="B9468" s="60"/>
      <c r="C9468" s="60"/>
      <c r="D9468" s="60"/>
      <c r="H9468" s="61"/>
      <c r="I9468" s="61"/>
      <c r="J9468" s="61"/>
      <c r="K9468" s="61"/>
      <c r="L9468" s="61"/>
      <c r="M9468" s="61"/>
      <c r="N9468" s="61"/>
      <c r="O9468" s="61"/>
      <c r="P9468" s="61"/>
      <c r="Q9468" s="61"/>
      <c r="R9468" s="61"/>
      <c r="S9468" s="61"/>
      <c r="T9468" s="61"/>
      <c r="U9468" s="61"/>
      <c r="V9468" s="61"/>
      <c r="W9468" s="61"/>
      <c r="X9468" s="61"/>
      <c r="Y9468" s="61"/>
      <c r="Z9468" s="61"/>
      <c r="AA9468" s="61"/>
      <c r="AB9468" s="61"/>
      <c r="AC9468" s="61"/>
      <c r="AD9468" s="61"/>
      <c r="AE9468" s="61"/>
      <c r="AF9468" s="61"/>
      <c r="AG9468" s="61"/>
      <c r="AH9468" s="61"/>
      <c r="AI9468" s="61"/>
      <c r="AJ9468" s="61"/>
      <c r="AK9468" s="61"/>
      <c r="AL9468" s="61"/>
      <c r="AM9468" s="61"/>
      <c r="AN9468" s="61"/>
      <c r="AO9468" s="61"/>
      <c r="AP9468" s="62"/>
      <c r="AQ9468" s="61"/>
      <c r="AR9468" s="61"/>
      <c r="AS9468" s="61"/>
      <c r="AT9468" s="61"/>
      <c r="AU9468" s="61"/>
      <c r="AV9468" s="61"/>
      <c r="AW9468" s="60"/>
    </row>
    <row r="9469" s="59" customFormat="1" customHeight="1" spans="1:49">
      <c r="A9469" s="60"/>
      <c r="B9469" s="60"/>
      <c r="C9469" s="60"/>
      <c r="D9469" s="60"/>
      <c r="H9469" s="61"/>
      <c r="I9469" s="61"/>
      <c r="J9469" s="61"/>
      <c r="K9469" s="61"/>
      <c r="L9469" s="61"/>
      <c r="M9469" s="61"/>
      <c r="N9469" s="61"/>
      <c r="O9469" s="61"/>
      <c r="P9469" s="61"/>
      <c r="Q9469" s="61"/>
      <c r="R9469" s="61"/>
      <c r="S9469" s="61"/>
      <c r="T9469" s="61"/>
      <c r="U9469" s="61"/>
      <c r="V9469" s="61"/>
      <c r="W9469" s="61"/>
      <c r="X9469" s="61"/>
      <c r="Y9469" s="61"/>
      <c r="Z9469" s="61"/>
      <c r="AA9469" s="61"/>
      <c r="AB9469" s="61"/>
      <c r="AC9469" s="61"/>
      <c r="AD9469" s="61"/>
      <c r="AE9469" s="61"/>
      <c r="AF9469" s="61"/>
      <c r="AG9469" s="61"/>
      <c r="AH9469" s="61"/>
      <c r="AI9469" s="61"/>
      <c r="AJ9469" s="61"/>
      <c r="AK9469" s="61"/>
      <c r="AL9469" s="61"/>
      <c r="AM9469" s="61"/>
      <c r="AN9469" s="61"/>
      <c r="AO9469" s="61"/>
      <c r="AP9469" s="62"/>
      <c r="AQ9469" s="61"/>
      <c r="AR9469" s="61"/>
      <c r="AS9469" s="61"/>
      <c r="AT9469" s="61"/>
      <c r="AU9469" s="61"/>
      <c r="AV9469" s="61"/>
      <c r="AW9469" s="60"/>
    </row>
    <row r="9470" s="59" customFormat="1" customHeight="1" spans="1:49">
      <c r="A9470" s="60"/>
      <c r="B9470" s="60"/>
      <c r="C9470" s="60"/>
      <c r="D9470" s="60"/>
      <c r="H9470" s="61"/>
      <c r="I9470" s="61"/>
      <c r="J9470" s="61"/>
      <c r="K9470" s="61"/>
      <c r="L9470" s="61"/>
      <c r="M9470" s="61"/>
      <c r="N9470" s="61"/>
      <c r="O9470" s="61"/>
      <c r="P9470" s="61"/>
      <c r="Q9470" s="61"/>
      <c r="R9470" s="61"/>
      <c r="S9470" s="61"/>
      <c r="T9470" s="61"/>
      <c r="U9470" s="61"/>
      <c r="V9470" s="61"/>
      <c r="W9470" s="61"/>
      <c r="X9470" s="61"/>
      <c r="Y9470" s="61"/>
      <c r="Z9470" s="61"/>
      <c r="AA9470" s="61"/>
      <c r="AB9470" s="61"/>
      <c r="AC9470" s="61"/>
      <c r="AD9470" s="61"/>
      <c r="AE9470" s="61"/>
      <c r="AF9470" s="61"/>
      <c r="AG9470" s="61"/>
      <c r="AH9470" s="61"/>
      <c r="AI9470" s="61"/>
      <c r="AJ9470" s="61"/>
      <c r="AK9470" s="61"/>
      <c r="AL9470" s="61"/>
      <c r="AM9470" s="61"/>
      <c r="AN9470" s="61"/>
      <c r="AO9470" s="61"/>
      <c r="AP9470" s="62"/>
      <c r="AQ9470" s="61"/>
      <c r="AR9470" s="61"/>
      <c r="AS9470" s="61"/>
      <c r="AT9470" s="61"/>
      <c r="AU9470" s="61"/>
      <c r="AV9470" s="61"/>
      <c r="AW9470" s="60"/>
    </row>
    <row r="9471" s="59" customFormat="1" customHeight="1" spans="1:49">
      <c r="A9471" s="60"/>
      <c r="B9471" s="60"/>
      <c r="C9471" s="60"/>
      <c r="D9471" s="60"/>
      <c r="H9471" s="61"/>
      <c r="I9471" s="61"/>
      <c r="J9471" s="61"/>
      <c r="K9471" s="61"/>
      <c r="L9471" s="61"/>
      <c r="M9471" s="61"/>
      <c r="N9471" s="61"/>
      <c r="O9471" s="61"/>
      <c r="P9471" s="61"/>
      <c r="Q9471" s="61"/>
      <c r="R9471" s="61"/>
      <c r="S9471" s="61"/>
      <c r="T9471" s="61"/>
      <c r="U9471" s="61"/>
      <c r="V9471" s="61"/>
      <c r="W9471" s="61"/>
      <c r="X9471" s="61"/>
      <c r="Y9471" s="61"/>
      <c r="Z9471" s="61"/>
      <c r="AA9471" s="61"/>
      <c r="AB9471" s="61"/>
      <c r="AC9471" s="61"/>
      <c r="AD9471" s="61"/>
      <c r="AE9471" s="61"/>
      <c r="AF9471" s="61"/>
      <c r="AG9471" s="61"/>
      <c r="AH9471" s="61"/>
      <c r="AI9471" s="61"/>
      <c r="AJ9471" s="61"/>
      <c r="AK9471" s="61"/>
      <c r="AL9471" s="61"/>
      <c r="AM9471" s="61"/>
      <c r="AN9471" s="61"/>
      <c r="AO9471" s="61"/>
      <c r="AP9471" s="62"/>
      <c r="AQ9471" s="61"/>
      <c r="AR9471" s="61"/>
      <c r="AS9471" s="61"/>
      <c r="AT9471" s="61"/>
      <c r="AU9471" s="61"/>
      <c r="AV9471" s="61"/>
      <c r="AW9471" s="60"/>
    </row>
    <row r="9472" s="59" customFormat="1" customHeight="1" spans="1:49">
      <c r="A9472" s="60"/>
      <c r="B9472" s="60"/>
      <c r="C9472" s="60"/>
      <c r="D9472" s="60"/>
      <c r="H9472" s="61"/>
      <c r="I9472" s="61"/>
      <c r="J9472" s="61"/>
      <c r="K9472" s="61"/>
      <c r="L9472" s="61"/>
      <c r="M9472" s="61"/>
      <c r="N9472" s="61"/>
      <c r="O9472" s="61"/>
      <c r="P9472" s="61"/>
      <c r="Q9472" s="61"/>
      <c r="R9472" s="61"/>
      <c r="S9472" s="61"/>
      <c r="T9472" s="61"/>
      <c r="U9472" s="61"/>
      <c r="V9472" s="61"/>
      <c r="W9472" s="61"/>
      <c r="X9472" s="61"/>
      <c r="Y9472" s="61"/>
      <c r="Z9472" s="61"/>
      <c r="AA9472" s="61"/>
      <c r="AB9472" s="61"/>
      <c r="AC9472" s="61"/>
      <c r="AD9472" s="61"/>
      <c r="AE9472" s="61"/>
      <c r="AF9472" s="61"/>
      <c r="AG9472" s="61"/>
      <c r="AH9472" s="61"/>
      <c r="AI9472" s="61"/>
      <c r="AJ9472" s="61"/>
      <c r="AK9472" s="61"/>
      <c r="AL9472" s="61"/>
      <c r="AM9472" s="61"/>
      <c r="AN9472" s="61"/>
      <c r="AO9472" s="61"/>
      <c r="AP9472" s="62"/>
      <c r="AQ9472" s="61"/>
      <c r="AR9472" s="61"/>
      <c r="AS9472" s="61"/>
      <c r="AT9472" s="61"/>
      <c r="AU9472" s="61"/>
      <c r="AV9472" s="61"/>
      <c r="AW9472" s="60"/>
    </row>
    <row r="9473" s="59" customFormat="1" customHeight="1" spans="1:49">
      <c r="A9473" s="60"/>
      <c r="B9473" s="60"/>
      <c r="C9473" s="60"/>
      <c r="D9473" s="60"/>
      <c r="H9473" s="61"/>
      <c r="I9473" s="61"/>
      <c r="J9473" s="61"/>
      <c r="K9473" s="61"/>
      <c r="L9473" s="61"/>
      <c r="M9473" s="61"/>
      <c r="N9473" s="61"/>
      <c r="O9473" s="61"/>
      <c r="P9473" s="61"/>
      <c r="Q9473" s="61"/>
      <c r="R9473" s="61"/>
      <c r="S9473" s="61"/>
      <c r="T9473" s="61"/>
      <c r="U9473" s="61"/>
      <c r="V9473" s="61"/>
      <c r="W9473" s="61"/>
      <c r="X9473" s="61"/>
      <c r="Y9473" s="61"/>
      <c r="Z9473" s="61"/>
      <c r="AA9473" s="61"/>
      <c r="AB9473" s="61"/>
      <c r="AC9473" s="61"/>
      <c r="AD9473" s="61"/>
      <c r="AE9473" s="61"/>
      <c r="AF9473" s="61"/>
      <c r="AG9473" s="61"/>
      <c r="AH9473" s="61"/>
      <c r="AI9473" s="61"/>
      <c r="AJ9473" s="61"/>
      <c r="AK9473" s="61"/>
      <c r="AL9473" s="61"/>
      <c r="AM9473" s="61"/>
      <c r="AN9473" s="61"/>
      <c r="AO9473" s="61"/>
      <c r="AP9473" s="62"/>
      <c r="AQ9473" s="61"/>
      <c r="AR9473" s="61"/>
      <c r="AS9473" s="61"/>
      <c r="AT9473" s="61"/>
      <c r="AU9473" s="61"/>
      <c r="AV9473" s="61"/>
      <c r="AW9473" s="60"/>
    </row>
    <row r="9474" s="59" customFormat="1" customHeight="1" spans="1:49">
      <c r="A9474" s="60"/>
      <c r="B9474" s="60"/>
      <c r="C9474" s="60"/>
      <c r="D9474" s="60"/>
      <c r="H9474" s="61"/>
      <c r="I9474" s="61"/>
      <c r="J9474" s="61"/>
      <c r="K9474" s="61"/>
      <c r="L9474" s="61"/>
      <c r="M9474" s="61"/>
      <c r="N9474" s="61"/>
      <c r="O9474" s="61"/>
      <c r="P9474" s="61"/>
      <c r="Q9474" s="61"/>
      <c r="R9474" s="61"/>
      <c r="S9474" s="61"/>
      <c r="T9474" s="61"/>
      <c r="U9474" s="61"/>
      <c r="V9474" s="61"/>
      <c r="W9474" s="61"/>
      <c r="X9474" s="61"/>
      <c r="Y9474" s="61"/>
      <c r="Z9474" s="61"/>
      <c r="AA9474" s="61"/>
      <c r="AB9474" s="61"/>
      <c r="AC9474" s="61"/>
      <c r="AD9474" s="61"/>
      <c r="AE9474" s="61"/>
      <c r="AF9474" s="61"/>
      <c r="AG9474" s="61"/>
      <c r="AH9474" s="61"/>
      <c r="AI9474" s="61"/>
      <c r="AJ9474" s="61"/>
      <c r="AK9474" s="61"/>
      <c r="AL9474" s="61"/>
      <c r="AM9474" s="61"/>
      <c r="AN9474" s="61"/>
      <c r="AO9474" s="61"/>
      <c r="AP9474" s="62"/>
      <c r="AQ9474" s="61"/>
      <c r="AR9474" s="61"/>
      <c r="AS9474" s="61"/>
      <c r="AT9474" s="61"/>
      <c r="AU9474" s="61"/>
      <c r="AV9474" s="61"/>
      <c r="AW9474" s="60"/>
    </row>
    <row r="9475" s="59" customFormat="1" customHeight="1" spans="1:49">
      <c r="A9475" s="60"/>
      <c r="B9475" s="60"/>
      <c r="C9475" s="60"/>
      <c r="D9475" s="60"/>
      <c r="H9475" s="61"/>
      <c r="I9475" s="61"/>
      <c r="J9475" s="61"/>
      <c r="K9475" s="61"/>
      <c r="L9475" s="61"/>
      <c r="M9475" s="61"/>
      <c r="N9475" s="61"/>
      <c r="O9475" s="61"/>
      <c r="P9475" s="61"/>
      <c r="Q9475" s="61"/>
      <c r="R9475" s="61"/>
      <c r="S9475" s="61"/>
      <c r="T9475" s="61"/>
      <c r="U9475" s="61"/>
      <c r="V9475" s="61"/>
      <c r="W9475" s="61"/>
      <c r="X9475" s="61"/>
      <c r="Y9475" s="61"/>
      <c r="Z9475" s="61"/>
      <c r="AA9475" s="61"/>
      <c r="AB9475" s="61"/>
      <c r="AC9475" s="61"/>
      <c r="AD9475" s="61"/>
      <c r="AE9475" s="61"/>
      <c r="AF9475" s="61"/>
      <c r="AG9475" s="61"/>
      <c r="AH9475" s="61"/>
      <c r="AI9475" s="61"/>
      <c r="AJ9475" s="61"/>
      <c r="AK9475" s="61"/>
      <c r="AL9475" s="61"/>
      <c r="AM9475" s="61"/>
      <c r="AN9475" s="61"/>
      <c r="AO9475" s="61"/>
      <c r="AP9475" s="62"/>
      <c r="AQ9475" s="61"/>
      <c r="AR9475" s="61"/>
      <c r="AS9475" s="61"/>
      <c r="AT9475" s="61"/>
      <c r="AU9475" s="61"/>
      <c r="AV9475" s="61"/>
      <c r="AW9475" s="60"/>
    </row>
    <row r="9476" s="59" customFormat="1" customHeight="1" spans="1:49">
      <c r="A9476" s="60"/>
      <c r="B9476" s="60"/>
      <c r="C9476" s="60"/>
      <c r="D9476" s="60"/>
      <c r="H9476" s="61"/>
      <c r="I9476" s="61"/>
      <c r="J9476" s="61"/>
      <c r="K9476" s="61"/>
      <c r="L9476" s="61"/>
      <c r="M9476" s="61"/>
      <c r="N9476" s="61"/>
      <c r="O9476" s="61"/>
      <c r="P9476" s="61"/>
      <c r="Q9476" s="61"/>
      <c r="R9476" s="61"/>
      <c r="S9476" s="61"/>
      <c r="T9476" s="61"/>
      <c r="U9476" s="61"/>
      <c r="V9476" s="61"/>
      <c r="W9476" s="61"/>
      <c r="X9476" s="61"/>
      <c r="Y9476" s="61"/>
      <c r="Z9476" s="61"/>
      <c r="AA9476" s="61"/>
      <c r="AB9476" s="61"/>
      <c r="AC9476" s="61"/>
      <c r="AD9476" s="61"/>
      <c r="AE9476" s="61"/>
      <c r="AF9476" s="61"/>
      <c r="AG9476" s="61"/>
      <c r="AH9476" s="61"/>
      <c r="AI9476" s="61"/>
      <c r="AJ9476" s="61"/>
      <c r="AK9476" s="61"/>
      <c r="AL9476" s="61"/>
      <c r="AM9476" s="61"/>
      <c r="AN9476" s="61"/>
      <c r="AO9476" s="61"/>
      <c r="AP9476" s="62"/>
      <c r="AQ9476" s="61"/>
      <c r="AR9476" s="61"/>
      <c r="AS9476" s="61"/>
      <c r="AT9476" s="61"/>
      <c r="AU9476" s="61"/>
      <c r="AV9476" s="61"/>
      <c r="AW9476" s="60"/>
    </row>
    <row r="9477" s="59" customFormat="1" customHeight="1" spans="1:49">
      <c r="A9477" s="60"/>
      <c r="B9477" s="60"/>
      <c r="C9477" s="60"/>
      <c r="D9477" s="60"/>
      <c r="H9477" s="61"/>
      <c r="I9477" s="61"/>
      <c r="J9477" s="61"/>
      <c r="K9477" s="61"/>
      <c r="L9477" s="61"/>
      <c r="M9477" s="61"/>
      <c r="N9477" s="61"/>
      <c r="O9477" s="61"/>
      <c r="P9477" s="61"/>
      <c r="Q9477" s="61"/>
      <c r="R9477" s="61"/>
      <c r="S9477" s="61"/>
      <c r="T9477" s="61"/>
      <c r="U9477" s="61"/>
      <c r="V9477" s="61"/>
      <c r="W9477" s="61"/>
      <c r="X9477" s="61"/>
      <c r="Y9477" s="61"/>
      <c r="Z9477" s="61"/>
      <c r="AA9477" s="61"/>
      <c r="AB9477" s="61"/>
      <c r="AC9477" s="61"/>
      <c r="AD9477" s="61"/>
      <c r="AE9477" s="61"/>
      <c r="AF9477" s="61"/>
      <c r="AG9477" s="61"/>
      <c r="AH9477" s="61"/>
      <c r="AI9477" s="61"/>
      <c r="AJ9477" s="61"/>
      <c r="AK9477" s="61"/>
      <c r="AL9477" s="61"/>
      <c r="AM9477" s="61"/>
      <c r="AN9477" s="61"/>
      <c r="AO9477" s="61"/>
      <c r="AP9477" s="62"/>
      <c r="AQ9477" s="61"/>
      <c r="AR9477" s="61"/>
      <c r="AS9477" s="61"/>
      <c r="AT9477" s="61"/>
      <c r="AU9477" s="61"/>
      <c r="AV9477" s="61"/>
      <c r="AW9477" s="60"/>
    </row>
    <row r="9478" s="59" customFormat="1" customHeight="1" spans="1:49">
      <c r="A9478" s="60"/>
      <c r="B9478" s="60"/>
      <c r="C9478" s="60"/>
      <c r="D9478" s="60"/>
      <c r="H9478" s="61"/>
      <c r="I9478" s="61"/>
      <c r="J9478" s="61"/>
      <c r="K9478" s="61"/>
      <c r="L9478" s="61"/>
      <c r="M9478" s="61"/>
      <c r="N9478" s="61"/>
      <c r="O9478" s="61"/>
      <c r="P9478" s="61"/>
      <c r="Q9478" s="61"/>
      <c r="R9478" s="61"/>
      <c r="S9478" s="61"/>
      <c r="T9478" s="61"/>
      <c r="U9478" s="61"/>
      <c r="V9478" s="61"/>
      <c r="W9478" s="61"/>
      <c r="X9478" s="61"/>
      <c r="Y9478" s="61"/>
      <c r="Z9478" s="61"/>
      <c r="AA9478" s="61"/>
      <c r="AB9478" s="61"/>
      <c r="AC9478" s="61"/>
      <c r="AD9478" s="61"/>
      <c r="AE9478" s="61"/>
      <c r="AF9478" s="61"/>
      <c r="AG9478" s="61"/>
      <c r="AH9478" s="61"/>
      <c r="AI9478" s="61"/>
      <c r="AJ9478" s="61"/>
      <c r="AK9478" s="61"/>
      <c r="AL9478" s="61"/>
      <c r="AM9478" s="61"/>
      <c r="AN9478" s="61"/>
      <c r="AO9478" s="61"/>
      <c r="AP9478" s="62"/>
      <c r="AQ9478" s="61"/>
      <c r="AR9478" s="61"/>
      <c r="AS9478" s="61"/>
      <c r="AT9478" s="61"/>
      <c r="AU9478" s="61"/>
      <c r="AV9478" s="61"/>
      <c r="AW9478" s="60"/>
    </row>
    <row r="9479" s="59" customFormat="1" customHeight="1" spans="1:49">
      <c r="A9479" s="60"/>
      <c r="B9479" s="60"/>
      <c r="C9479" s="60"/>
      <c r="D9479" s="60"/>
      <c r="H9479" s="61"/>
      <c r="I9479" s="61"/>
      <c r="J9479" s="61"/>
      <c r="K9479" s="61"/>
      <c r="L9479" s="61"/>
      <c r="M9479" s="61"/>
      <c r="N9479" s="61"/>
      <c r="O9479" s="61"/>
      <c r="P9479" s="61"/>
      <c r="Q9479" s="61"/>
      <c r="R9479" s="61"/>
      <c r="S9479" s="61"/>
      <c r="T9479" s="61"/>
      <c r="U9479" s="61"/>
      <c r="V9479" s="61"/>
      <c r="W9479" s="61"/>
      <c r="X9479" s="61"/>
      <c r="Y9479" s="61"/>
      <c r="Z9479" s="61"/>
      <c r="AA9479" s="61"/>
      <c r="AB9479" s="61"/>
      <c r="AC9479" s="61"/>
      <c r="AD9479" s="61"/>
      <c r="AE9479" s="61"/>
      <c r="AF9479" s="61"/>
      <c r="AG9479" s="61"/>
      <c r="AH9479" s="61"/>
      <c r="AI9479" s="61"/>
      <c r="AJ9479" s="61"/>
      <c r="AK9479" s="61"/>
      <c r="AL9479" s="61"/>
      <c r="AM9479" s="61"/>
      <c r="AN9479" s="61"/>
      <c r="AO9479" s="61"/>
      <c r="AP9479" s="62"/>
      <c r="AQ9479" s="61"/>
      <c r="AR9479" s="61"/>
      <c r="AS9479" s="61"/>
      <c r="AT9479" s="61"/>
      <c r="AU9479" s="61"/>
      <c r="AV9479" s="61"/>
      <c r="AW9479" s="60"/>
    </row>
    <row r="9480" s="59" customFormat="1" customHeight="1" spans="1:49">
      <c r="A9480" s="60"/>
      <c r="B9480" s="60"/>
      <c r="C9480" s="60"/>
      <c r="D9480" s="60"/>
      <c r="H9480" s="61"/>
      <c r="I9480" s="61"/>
      <c r="J9480" s="61"/>
      <c r="K9480" s="61"/>
      <c r="L9480" s="61"/>
      <c r="M9480" s="61"/>
      <c r="N9480" s="61"/>
      <c r="O9480" s="61"/>
      <c r="P9480" s="61"/>
      <c r="Q9480" s="61"/>
      <c r="R9480" s="61"/>
      <c r="S9480" s="61"/>
      <c r="T9480" s="61"/>
      <c r="U9480" s="61"/>
      <c r="V9480" s="61"/>
      <c r="W9480" s="61"/>
      <c r="X9480" s="61"/>
      <c r="Y9480" s="61"/>
      <c r="Z9480" s="61"/>
      <c r="AA9480" s="61"/>
      <c r="AB9480" s="61"/>
      <c r="AC9480" s="61"/>
      <c r="AD9480" s="61"/>
      <c r="AE9480" s="61"/>
      <c r="AF9480" s="61"/>
      <c r="AG9480" s="61"/>
      <c r="AH9480" s="61"/>
      <c r="AI9480" s="61"/>
      <c r="AJ9480" s="61"/>
      <c r="AK9480" s="61"/>
      <c r="AL9480" s="61"/>
      <c r="AM9480" s="61"/>
      <c r="AN9480" s="61"/>
      <c r="AO9480" s="61"/>
      <c r="AP9480" s="62"/>
      <c r="AQ9480" s="61"/>
      <c r="AR9480" s="61"/>
      <c r="AS9480" s="61"/>
      <c r="AT9480" s="61"/>
      <c r="AU9480" s="61"/>
      <c r="AV9480" s="61"/>
      <c r="AW9480" s="60"/>
    </row>
    <row r="9481" s="59" customFormat="1" customHeight="1" spans="1:49">
      <c r="A9481" s="60"/>
      <c r="B9481" s="60"/>
      <c r="C9481" s="60"/>
      <c r="D9481" s="60"/>
      <c r="H9481" s="61"/>
      <c r="I9481" s="61"/>
      <c r="J9481" s="61"/>
      <c r="K9481" s="61"/>
      <c r="L9481" s="61"/>
      <c r="M9481" s="61"/>
      <c r="N9481" s="61"/>
      <c r="O9481" s="61"/>
      <c r="P9481" s="61"/>
      <c r="Q9481" s="61"/>
      <c r="R9481" s="61"/>
      <c r="S9481" s="61"/>
      <c r="T9481" s="61"/>
      <c r="U9481" s="61"/>
      <c r="V9481" s="61"/>
      <c r="W9481" s="61"/>
      <c r="X9481" s="61"/>
      <c r="Y9481" s="61"/>
      <c r="Z9481" s="61"/>
      <c r="AA9481" s="61"/>
      <c r="AB9481" s="61"/>
      <c r="AC9481" s="61"/>
      <c r="AD9481" s="61"/>
      <c r="AE9481" s="61"/>
      <c r="AF9481" s="61"/>
      <c r="AG9481" s="61"/>
      <c r="AH9481" s="61"/>
      <c r="AI9481" s="61"/>
      <c r="AJ9481" s="61"/>
      <c r="AK9481" s="61"/>
      <c r="AL9481" s="61"/>
      <c r="AM9481" s="61"/>
      <c r="AN9481" s="61"/>
      <c r="AO9481" s="61"/>
      <c r="AP9481" s="62"/>
      <c r="AQ9481" s="61"/>
      <c r="AR9481" s="61"/>
      <c r="AS9481" s="61"/>
      <c r="AT9481" s="61"/>
      <c r="AU9481" s="61"/>
      <c r="AV9481" s="61"/>
      <c r="AW9481" s="60"/>
    </row>
    <row r="9482" s="59" customFormat="1" customHeight="1" spans="1:49">
      <c r="A9482" s="60"/>
      <c r="B9482" s="60"/>
      <c r="C9482" s="60"/>
      <c r="D9482" s="60"/>
      <c r="H9482" s="61"/>
      <c r="I9482" s="61"/>
      <c r="J9482" s="61"/>
      <c r="K9482" s="61"/>
      <c r="L9482" s="61"/>
      <c r="M9482" s="61"/>
      <c r="N9482" s="61"/>
      <c r="O9482" s="61"/>
      <c r="P9482" s="61"/>
      <c r="Q9482" s="61"/>
      <c r="R9482" s="61"/>
      <c r="S9482" s="61"/>
      <c r="T9482" s="61"/>
      <c r="U9482" s="61"/>
      <c r="V9482" s="61"/>
      <c r="W9482" s="61"/>
      <c r="X9482" s="61"/>
      <c r="Y9482" s="61"/>
      <c r="Z9482" s="61"/>
      <c r="AA9482" s="61"/>
      <c r="AB9482" s="61"/>
      <c r="AC9482" s="61"/>
      <c r="AD9482" s="61"/>
      <c r="AE9482" s="61"/>
      <c r="AF9482" s="61"/>
      <c r="AG9482" s="61"/>
      <c r="AH9482" s="61"/>
      <c r="AI9482" s="61"/>
      <c r="AJ9482" s="61"/>
      <c r="AK9482" s="61"/>
      <c r="AL9482" s="61"/>
      <c r="AM9482" s="61"/>
      <c r="AN9482" s="61"/>
      <c r="AO9482" s="61"/>
      <c r="AP9482" s="62"/>
      <c r="AQ9482" s="61"/>
      <c r="AR9482" s="61"/>
      <c r="AS9482" s="61"/>
      <c r="AT9482" s="61"/>
      <c r="AU9482" s="61"/>
      <c r="AV9482" s="61"/>
      <c r="AW9482" s="60"/>
    </row>
    <row r="9483" s="59" customFormat="1" customHeight="1" spans="1:49">
      <c r="A9483" s="60"/>
      <c r="B9483" s="60"/>
      <c r="C9483" s="60"/>
      <c r="D9483" s="60"/>
      <c r="H9483" s="61"/>
      <c r="I9483" s="61"/>
      <c r="J9483" s="61"/>
      <c r="K9483" s="61"/>
      <c r="L9483" s="61"/>
      <c r="M9483" s="61"/>
      <c r="N9483" s="61"/>
      <c r="O9483" s="61"/>
      <c r="P9483" s="61"/>
      <c r="Q9483" s="61"/>
      <c r="R9483" s="61"/>
      <c r="S9483" s="61"/>
      <c r="T9483" s="61"/>
      <c r="U9483" s="61"/>
      <c r="V9483" s="61"/>
      <c r="W9483" s="61"/>
      <c r="X9483" s="61"/>
      <c r="Y9483" s="61"/>
      <c r="Z9483" s="61"/>
      <c r="AA9483" s="61"/>
      <c r="AB9483" s="61"/>
      <c r="AC9483" s="61"/>
      <c r="AD9483" s="61"/>
      <c r="AE9483" s="61"/>
      <c r="AF9483" s="61"/>
      <c r="AG9483" s="61"/>
      <c r="AH9483" s="61"/>
      <c r="AI9483" s="61"/>
      <c r="AJ9483" s="61"/>
      <c r="AK9483" s="61"/>
      <c r="AL9483" s="61"/>
      <c r="AM9483" s="61"/>
      <c r="AN9483" s="61"/>
      <c r="AO9483" s="61"/>
      <c r="AP9483" s="62"/>
      <c r="AQ9483" s="61"/>
      <c r="AR9483" s="61"/>
      <c r="AS9483" s="61"/>
      <c r="AT9483" s="61"/>
      <c r="AU9483" s="61"/>
      <c r="AV9483" s="61"/>
      <c r="AW9483" s="60"/>
    </row>
    <row r="9484" s="59" customFormat="1" customHeight="1" spans="1:49">
      <c r="A9484" s="60"/>
      <c r="B9484" s="60"/>
      <c r="C9484" s="60"/>
      <c r="D9484" s="60"/>
      <c r="H9484" s="61"/>
      <c r="I9484" s="61"/>
      <c r="J9484" s="61"/>
      <c r="K9484" s="61"/>
      <c r="L9484" s="61"/>
      <c r="M9484" s="61"/>
      <c r="N9484" s="61"/>
      <c r="O9484" s="61"/>
      <c r="P9484" s="61"/>
      <c r="Q9484" s="61"/>
      <c r="R9484" s="61"/>
      <c r="S9484" s="61"/>
      <c r="T9484" s="61"/>
      <c r="U9484" s="61"/>
      <c r="V9484" s="61"/>
      <c r="W9484" s="61"/>
      <c r="X9484" s="61"/>
      <c r="Y9484" s="61"/>
      <c r="Z9484" s="61"/>
      <c r="AA9484" s="61"/>
      <c r="AB9484" s="61"/>
      <c r="AC9484" s="61"/>
      <c r="AD9484" s="61"/>
      <c r="AE9484" s="61"/>
      <c r="AF9484" s="61"/>
      <c r="AG9484" s="61"/>
      <c r="AH9484" s="61"/>
      <c r="AI9484" s="61"/>
      <c r="AJ9484" s="61"/>
      <c r="AK9484" s="61"/>
      <c r="AL9484" s="61"/>
      <c r="AM9484" s="61"/>
      <c r="AN9484" s="61"/>
      <c r="AO9484" s="61"/>
      <c r="AP9484" s="62"/>
      <c r="AQ9484" s="61"/>
      <c r="AR9484" s="61"/>
      <c r="AS9484" s="61"/>
      <c r="AT9484" s="61"/>
      <c r="AU9484" s="61"/>
      <c r="AV9484" s="61"/>
      <c r="AW9484" s="60"/>
    </row>
    <row r="9485" s="59" customFormat="1" customHeight="1" spans="1:49">
      <c r="A9485" s="60"/>
      <c r="B9485" s="60"/>
      <c r="C9485" s="60"/>
      <c r="D9485" s="60"/>
      <c r="H9485" s="61"/>
      <c r="I9485" s="61"/>
      <c r="J9485" s="61"/>
      <c r="K9485" s="61"/>
      <c r="L9485" s="61"/>
      <c r="M9485" s="61"/>
      <c r="N9485" s="61"/>
      <c r="O9485" s="61"/>
      <c r="P9485" s="61"/>
      <c r="Q9485" s="61"/>
      <c r="R9485" s="61"/>
      <c r="S9485" s="61"/>
      <c r="T9485" s="61"/>
      <c r="U9485" s="61"/>
      <c r="V9485" s="61"/>
      <c r="W9485" s="61"/>
      <c r="X9485" s="61"/>
      <c r="Y9485" s="61"/>
      <c r="Z9485" s="61"/>
      <c r="AA9485" s="61"/>
      <c r="AB9485" s="61"/>
      <c r="AC9485" s="61"/>
      <c r="AD9485" s="61"/>
      <c r="AE9485" s="61"/>
      <c r="AF9485" s="61"/>
      <c r="AG9485" s="61"/>
      <c r="AH9485" s="61"/>
      <c r="AI9485" s="61"/>
      <c r="AJ9485" s="61"/>
      <c r="AK9485" s="61"/>
      <c r="AL9485" s="61"/>
      <c r="AM9485" s="61"/>
      <c r="AN9485" s="61"/>
      <c r="AO9485" s="61"/>
      <c r="AP9485" s="62"/>
      <c r="AQ9485" s="61"/>
      <c r="AR9485" s="61"/>
      <c r="AS9485" s="61"/>
      <c r="AT9485" s="61"/>
      <c r="AU9485" s="61"/>
      <c r="AV9485" s="61"/>
      <c r="AW9485" s="60"/>
    </row>
    <row r="9486" s="59" customFormat="1" customHeight="1" spans="1:49">
      <c r="A9486" s="60"/>
      <c r="B9486" s="60"/>
      <c r="C9486" s="60"/>
      <c r="D9486" s="60"/>
      <c r="H9486" s="61"/>
      <c r="I9486" s="61"/>
      <c r="J9486" s="61"/>
      <c r="K9486" s="61"/>
      <c r="L9486" s="61"/>
      <c r="M9486" s="61"/>
      <c r="N9486" s="61"/>
      <c r="O9486" s="61"/>
      <c r="P9486" s="61"/>
      <c r="Q9486" s="61"/>
      <c r="R9486" s="61"/>
      <c r="S9486" s="61"/>
      <c r="T9486" s="61"/>
      <c r="U9486" s="61"/>
      <c r="V9486" s="61"/>
      <c r="W9486" s="61"/>
      <c r="X9486" s="61"/>
      <c r="Y9486" s="61"/>
      <c r="Z9486" s="61"/>
      <c r="AA9486" s="61"/>
      <c r="AB9486" s="61"/>
      <c r="AC9486" s="61"/>
      <c r="AD9486" s="61"/>
      <c r="AE9486" s="61"/>
      <c r="AF9486" s="61"/>
      <c r="AG9486" s="61"/>
      <c r="AH9486" s="61"/>
      <c r="AI9486" s="61"/>
      <c r="AJ9486" s="61"/>
      <c r="AK9486" s="61"/>
      <c r="AL9486" s="61"/>
      <c r="AM9486" s="61"/>
      <c r="AN9486" s="61"/>
      <c r="AO9486" s="61"/>
      <c r="AP9486" s="62"/>
      <c r="AQ9486" s="61"/>
      <c r="AR9486" s="61"/>
      <c r="AS9486" s="61"/>
      <c r="AT9486" s="61"/>
      <c r="AU9486" s="61"/>
      <c r="AV9486" s="61"/>
      <c r="AW9486" s="60"/>
    </row>
    <row r="9487" s="59" customFormat="1" customHeight="1" spans="1:49">
      <c r="A9487" s="60"/>
      <c r="B9487" s="60"/>
      <c r="C9487" s="60"/>
      <c r="D9487" s="60"/>
      <c r="H9487" s="61"/>
      <c r="I9487" s="61"/>
      <c r="J9487" s="61"/>
      <c r="K9487" s="61"/>
      <c r="L9487" s="61"/>
      <c r="M9487" s="61"/>
      <c r="N9487" s="61"/>
      <c r="O9487" s="61"/>
      <c r="P9487" s="61"/>
      <c r="Q9487" s="61"/>
      <c r="R9487" s="61"/>
      <c r="S9487" s="61"/>
      <c r="T9487" s="61"/>
      <c r="U9487" s="61"/>
      <c r="V9487" s="61"/>
      <c r="W9487" s="61"/>
      <c r="X9487" s="61"/>
      <c r="Y9487" s="61"/>
      <c r="Z9487" s="61"/>
      <c r="AA9487" s="61"/>
      <c r="AB9487" s="61"/>
      <c r="AC9487" s="61"/>
      <c r="AD9487" s="61"/>
      <c r="AE9487" s="61"/>
      <c r="AF9487" s="61"/>
      <c r="AG9487" s="61"/>
      <c r="AH9487" s="61"/>
      <c r="AI9487" s="61"/>
      <c r="AJ9487" s="61"/>
      <c r="AK9487" s="61"/>
      <c r="AL9487" s="61"/>
      <c r="AM9487" s="61"/>
      <c r="AN9487" s="61"/>
      <c r="AO9487" s="61"/>
      <c r="AP9487" s="62"/>
      <c r="AQ9487" s="61"/>
      <c r="AR9487" s="61"/>
      <c r="AS9487" s="61"/>
      <c r="AT9487" s="61"/>
      <c r="AU9487" s="61"/>
      <c r="AV9487" s="61"/>
      <c r="AW9487" s="60"/>
    </row>
    <row r="9488" s="59" customFormat="1" customHeight="1" spans="1:49">
      <c r="A9488" s="60"/>
      <c r="B9488" s="60"/>
      <c r="C9488" s="60"/>
      <c r="D9488" s="60"/>
      <c r="H9488" s="61"/>
      <c r="I9488" s="61"/>
      <c r="J9488" s="61"/>
      <c r="K9488" s="61"/>
      <c r="L9488" s="61"/>
      <c r="M9488" s="61"/>
      <c r="N9488" s="61"/>
      <c r="O9488" s="61"/>
      <c r="P9488" s="61"/>
      <c r="Q9488" s="61"/>
      <c r="R9488" s="61"/>
      <c r="S9488" s="61"/>
      <c r="T9488" s="61"/>
      <c r="U9488" s="61"/>
      <c r="V9488" s="61"/>
      <c r="W9488" s="61"/>
      <c r="X9488" s="61"/>
      <c r="Y9488" s="61"/>
      <c r="Z9488" s="61"/>
      <c r="AA9488" s="61"/>
      <c r="AB9488" s="61"/>
      <c r="AC9488" s="61"/>
      <c r="AD9488" s="61"/>
      <c r="AE9488" s="61"/>
      <c r="AF9488" s="61"/>
      <c r="AG9488" s="61"/>
      <c r="AH9488" s="61"/>
      <c r="AI9488" s="61"/>
      <c r="AJ9488" s="61"/>
      <c r="AK9488" s="61"/>
      <c r="AL9488" s="61"/>
      <c r="AM9488" s="61"/>
      <c r="AN9488" s="61"/>
      <c r="AO9488" s="61"/>
      <c r="AP9488" s="62"/>
      <c r="AQ9488" s="61"/>
      <c r="AR9488" s="61"/>
      <c r="AS9488" s="61"/>
      <c r="AT9488" s="61"/>
      <c r="AU9488" s="61"/>
      <c r="AV9488" s="61"/>
      <c r="AW9488" s="60"/>
    </row>
    <row r="9489" s="59" customFormat="1" customHeight="1" spans="1:49">
      <c r="A9489" s="60"/>
      <c r="B9489" s="60"/>
      <c r="C9489" s="60"/>
      <c r="D9489" s="60"/>
      <c r="H9489" s="61"/>
      <c r="I9489" s="61"/>
      <c r="J9489" s="61"/>
      <c r="K9489" s="61"/>
      <c r="L9489" s="61"/>
      <c r="M9489" s="61"/>
      <c r="N9489" s="61"/>
      <c r="O9489" s="61"/>
      <c r="P9489" s="61"/>
      <c r="Q9489" s="61"/>
      <c r="R9489" s="61"/>
      <c r="S9489" s="61"/>
      <c r="T9489" s="61"/>
      <c r="U9489" s="61"/>
      <c r="V9489" s="61"/>
      <c r="W9489" s="61"/>
      <c r="X9489" s="61"/>
      <c r="Y9489" s="61"/>
      <c r="Z9489" s="61"/>
      <c r="AA9489" s="61"/>
      <c r="AB9489" s="61"/>
      <c r="AC9489" s="61"/>
      <c r="AD9489" s="61"/>
      <c r="AE9489" s="61"/>
      <c r="AF9489" s="61"/>
      <c r="AG9489" s="61"/>
      <c r="AH9489" s="61"/>
      <c r="AI9489" s="61"/>
      <c r="AJ9489" s="61"/>
      <c r="AK9489" s="61"/>
      <c r="AL9489" s="61"/>
      <c r="AM9489" s="61"/>
      <c r="AN9489" s="61"/>
      <c r="AO9489" s="61"/>
      <c r="AP9489" s="62"/>
      <c r="AQ9489" s="61"/>
      <c r="AR9489" s="61"/>
      <c r="AS9489" s="61"/>
      <c r="AT9489" s="61"/>
      <c r="AU9489" s="61"/>
      <c r="AV9489" s="61"/>
      <c r="AW9489" s="60"/>
    </row>
    <row r="9490" s="59" customFormat="1" customHeight="1" spans="1:49">
      <c r="A9490" s="60"/>
      <c r="B9490" s="60"/>
      <c r="C9490" s="60"/>
      <c r="D9490" s="60"/>
      <c r="H9490" s="61"/>
      <c r="I9490" s="61"/>
      <c r="J9490" s="61"/>
      <c r="K9490" s="61"/>
      <c r="L9490" s="61"/>
      <c r="M9490" s="61"/>
      <c r="N9490" s="61"/>
      <c r="O9490" s="61"/>
      <c r="P9490" s="61"/>
      <c r="Q9490" s="61"/>
      <c r="R9490" s="61"/>
      <c r="S9490" s="61"/>
      <c r="T9490" s="61"/>
      <c r="U9490" s="61"/>
      <c r="V9490" s="61"/>
      <c r="W9490" s="61"/>
      <c r="X9490" s="61"/>
      <c r="Y9490" s="61"/>
      <c r="Z9490" s="61"/>
      <c r="AA9490" s="61"/>
      <c r="AB9490" s="61"/>
      <c r="AC9490" s="61"/>
      <c r="AD9490" s="61"/>
      <c r="AE9490" s="61"/>
      <c r="AF9490" s="61"/>
      <c r="AG9490" s="61"/>
      <c r="AH9490" s="61"/>
      <c r="AI9490" s="61"/>
      <c r="AJ9490" s="61"/>
      <c r="AK9490" s="61"/>
      <c r="AL9490" s="61"/>
      <c r="AM9490" s="61"/>
      <c r="AN9490" s="61"/>
      <c r="AO9490" s="61"/>
      <c r="AP9490" s="62"/>
      <c r="AQ9490" s="61"/>
      <c r="AR9490" s="61"/>
      <c r="AS9490" s="61"/>
      <c r="AT9490" s="61"/>
      <c r="AU9490" s="61"/>
      <c r="AV9490" s="61"/>
      <c r="AW9490" s="60"/>
    </row>
    <row r="9491" s="59" customFormat="1" customHeight="1" spans="1:49">
      <c r="A9491" s="60"/>
      <c r="B9491" s="60"/>
      <c r="C9491" s="60"/>
      <c r="D9491" s="60"/>
      <c r="H9491" s="61"/>
      <c r="I9491" s="61"/>
      <c r="J9491" s="61"/>
      <c r="K9491" s="61"/>
      <c r="L9491" s="61"/>
      <c r="M9491" s="61"/>
      <c r="N9491" s="61"/>
      <c r="O9491" s="61"/>
      <c r="P9491" s="61"/>
      <c r="Q9491" s="61"/>
      <c r="R9491" s="61"/>
      <c r="S9491" s="61"/>
      <c r="T9491" s="61"/>
      <c r="U9491" s="61"/>
      <c r="V9491" s="61"/>
      <c r="W9491" s="61"/>
      <c r="X9491" s="61"/>
      <c r="Y9491" s="61"/>
      <c r="Z9491" s="61"/>
      <c r="AA9491" s="61"/>
      <c r="AB9491" s="61"/>
      <c r="AC9491" s="61"/>
      <c r="AD9491" s="61"/>
      <c r="AE9491" s="61"/>
      <c r="AF9491" s="61"/>
      <c r="AG9491" s="61"/>
      <c r="AH9491" s="61"/>
      <c r="AI9491" s="61"/>
      <c r="AJ9491" s="61"/>
      <c r="AK9491" s="61"/>
      <c r="AL9491" s="61"/>
      <c r="AM9491" s="61"/>
      <c r="AN9491" s="61"/>
      <c r="AO9491" s="61"/>
      <c r="AP9491" s="62"/>
      <c r="AQ9491" s="61"/>
      <c r="AR9491" s="61"/>
      <c r="AS9491" s="61"/>
      <c r="AT9491" s="61"/>
      <c r="AU9491" s="61"/>
      <c r="AV9491" s="61"/>
      <c r="AW9491" s="60"/>
    </row>
    <row r="9492" s="59" customFormat="1" customHeight="1" spans="1:49">
      <c r="A9492" s="60"/>
      <c r="B9492" s="60"/>
      <c r="C9492" s="60"/>
      <c r="D9492" s="60"/>
      <c r="H9492" s="61"/>
      <c r="I9492" s="61"/>
      <c r="J9492" s="61"/>
      <c r="K9492" s="61"/>
      <c r="L9492" s="61"/>
      <c r="M9492" s="61"/>
      <c r="N9492" s="61"/>
      <c r="O9492" s="61"/>
      <c r="P9492" s="61"/>
      <c r="Q9492" s="61"/>
      <c r="R9492" s="61"/>
      <c r="S9492" s="61"/>
      <c r="T9492" s="61"/>
      <c r="U9492" s="61"/>
      <c r="V9492" s="61"/>
      <c r="W9492" s="61"/>
      <c r="X9492" s="61"/>
      <c r="Y9492" s="61"/>
      <c r="Z9492" s="61"/>
      <c r="AA9492" s="61"/>
      <c r="AB9492" s="61"/>
      <c r="AC9492" s="61"/>
      <c r="AD9492" s="61"/>
      <c r="AE9492" s="61"/>
      <c r="AF9492" s="61"/>
      <c r="AG9492" s="61"/>
      <c r="AH9492" s="61"/>
      <c r="AI9492" s="61"/>
      <c r="AJ9492" s="61"/>
      <c r="AK9492" s="61"/>
      <c r="AL9492" s="61"/>
      <c r="AM9492" s="61"/>
      <c r="AN9492" s="61"/>
      <c r="AO9492" s="61"/>
      <c r="AP9492" s="62"/>
      <c r="AQ9492" s="61"/>
      <c r="AR9492" s="61"/>
      <c r="AS9492" s="61"/>
      <c r="AT9492" s="61"/>
      <c r="AU9492" s="61"/>
      <c r="AV9492" s="61"/>
      <c r="AW9492" s="60"/>
    </row>
    <row r="9493" s="59" customFormat="1" customHeight="1" spans="1:49">
      <c r="A9493" s="60"/>
      <c r="B9493" s="60"/>
      <c r="C9493" s="60"/>
      <c r="D9493" s="60"/>
      <c r="H9493" s="61"/>
      <c r="I9493" s="61"/>
      <c r="J9493" s="61"/>
      <c r="K9493" s="61"/>
      <c r="L9493" s="61"/>
      <c r="M9493" s="61"/>
      <c r="N9493" s="61"/>
      <c r="O9493" s="61"/>
      <c r="P9493" s="61"/>
      <c r="Q9493" s="61"/>
      <c r="R9493" s="61"/>
      <c r="S9493" s="61"/>
      <c r="T9493" s="61"/>
      <c r="U9493" s="61"/>
      <c r="V9493" s="61"/>
      <c r="W9493" s="61"/>
      <c r="X9493" s="61"/>
      <c r="Y9493" s="61"/>
      <c r="Z9493" s="61"/>
      <c r="AA9493" s="61"/>
      <c r="AB9493" s="61"/>
      <c r="AC9493" s="61"/>
      <c r="AD9493" s="61"/>
      <c r="AE9493" s="61"/>
      <c r="AF9493" s="61"/>
      <c r="AG9493" s="61"/>
      <c r="AH9493" s="61"/>
      <c r="AI9493" s="61"/>
      <c r="AJ9493" s="61"/>
      <c r="AK9493" s="61"/>
      <c r="AL9493" s="61"/>
      <c r="AM9493" s="61"/>
      <c r="AN9493" s="61"/>
      <c r="AO9493" s="61"/>
      <c r="AP9493" s="62"/>
      <c r="AQ9493" s="61"/>
      <c r="AR9493" s="61"/>
      <c r="AS9493" s="61"/>
      <c r="AT9493" s="61"/>
      <c r="AU9493" s="61"/>
      <c r="AV9493" s="61"/>
      <c r="AW9493" s="60"/>
    </row>
    <row r="9494" s="59" customFormat="1" customHeight="1" spans="1:49">
      <c r="A9494" s="60"/>
      <c r="B9494" s="60"/>
      <c r="C9494" s="60"/>
      <c r="D9494" s="60"/>
      <c r="H9494" s="61"/>
      <c r="I9494" s="61"/>
      <c r="J9494" s="61"/>
      <c r="K9494" s="61"/>
      <c r="L9494" s="61"/>
      <c r="M9494" s="61"/>
      <c r="N9494" s="61"/>
      <c r="O9494" s="61"/>
      <c r="P9494" s="61"/>
      <c r="Q9494" s="61"/>
      <c r="R9494" s="61"/>
      <c r="S9494" s="61"/>
      <c r="T9494" s="61"/>
      <c r="U9494" s="61"/>
      <c r="V9494" s="61"/>
      <c r="W9494" s="61"/>
      <c r="X9494" s="61"/>
      <c r="Y9494" s="61"/>
      <c r="Z9494" s="61"/>
      <c r="AA9494" s="61"/>
      <c r="AB9494" s="61"/>
      <c r="AC9494" s="61"/>
      <c r="AD9494" s="61"/>
      <c r="AE9494" s="61"/>
      <c r="AF9494" s="61"/>
      <c r="AG9494" s="61"/>
      <c r="AH9494" s="61"/>
      <c r="AI9494" s="61"/>
      <c r="AJ9494" s="61"/>
      <c r="AK9494" s="61"/>
      <c r="AL9494" s="61"/>
      <c r="AM9494" s="61"/>
      <c r="AN9494" s="61"/>
      <c r="AO9494" s="61"/>
      <c r="AP9494" s="62"/>
      <c r="AQ9494" s="61"/>
      <c r="AR9494" s="61"/>
      <c r="AS9494" s="61"/>
      <c r="AT9494" s="61"/>
      <c r="AU9494" s="61"/>
      <c r="AV9494" s="61"/>
      <c r="AW9494" s="60"/>
    </row>
    <row r="9495" s="59" customFormat="1" customHeight="1" spans="1:49">
      <c r="A9495" s="60"/>
      <c r="B9495" s="60"/>
      <c r="C9495" s="60"/>
      <c r="D9495" s="60"/>
      <c r="H9495" s="61"/>
      <c r="I9495" s="61"/>
      <c r="J9495" s="61"/>
      <c r="K9495" s="61"/>
      <c r="L9495" s="61"/>
      <c r="M9495" s="61"/>
      <c r="N9495" s="61"/>
      <c r="O9495" s="61"/>
      <c r="P9495" s="61"/>
      <c r="Q9495" s="61"/>
      <c r="R9495" s="61"/>
      <c r="S9495" s="61"/>
      <c r="T9495" s="61"/>
      <c r="U9495" s="61"/>
      <c r="V9495" s="61"/>
      <c r="W9495" s="61"/>
      <c r="X9495" s="61"/>
      <c r="Y9495" s="61"/>
      <c r="Z9495" s="61"/>
      <c r="AA9495" s="61"/>
      <c r="AB9495" s="61"/>
      <c r="AC9495" s="61"/>
      <c r="AD9495" s="61"/>
      <c r="AE9495" s="61"/>
      <c r="AF9495" s="61"/>
      <c r="AG9495" s="61"/>
      <c r="AH9495" s="61"/>
      <c r="AI9495" s="61"/>
      <c r="AJ9495" s="61"/>
      <c r="AK9495" s="61"/>
      <c r="AL9495" s="61"/>
      <c r="AM9495" s="61"/>
      <c r="AN9495" s="61"/>
      <c r="AO9495" s="61"/>
      <c r="AP9495" s="62"/>
      <c r="AQ9495" s="61"/>
      <c r="AR9495" s="61"/>
      <c r="AS9495" s="61"/>
      <c r="AT9495" s="61"/>
      <c r="AU9495" s="61"/>
      <c r="AV9495" s="61"/>
      <c r="AW9495" s="60"/>
    </row>
    <row r="9496" s="59" customFormat="1" customHeight="1" spans="1:49">
      <c r="A9496" s="60"/>
      <c r="B9496" s="60"/>
      <c r="C9496" s="60"/>
      <c r="D9496" s="60"/>
      <c r="H9496" s="61"/>
      <c r="I9496" s="61"/>
      <c r="J9496" s="61"/>
      <c r="K9496" s="61"/>
      <c r="L9496" s="61"/>
      <c r="M9496" s="61"/>
      <c r="N9496" s="61"/>
      <c r="O9496" s="61"/>
      <c r="P9496" s="61"/>
      <c r="Q9496" s="61"/>
      <c r="R9496" s="61"/>
      <c r="S9496" s="61"/>
      <c r="T9496" s="61"/>
      <c r="U9496" s="61"/>
      <c r="V9496" s="61"/>
      <c r="W9496" s="61"/>
      <c r="X9496" s="61"/>
      <c r="Y9496" s="61"/>
      <c r="Z9496" s="61"/>
      <c r="AA9496" s="61"/>
      <c r="AB9496" s="61"/>
      <c r="AC9496" s="61"/>
      <c r="AD9496" s="61"/>
      <c r="AE9496" s="61"/>
      <c r="AF9496" s="61"/>
      <c r="AG9496" s="61"/>
      <c r="AH9496" s="61"/>
      <c r="AI9496" s="61"/>
      <c r="AJ9496" s="61"/>
      <c r="AK9496" s="61"/>
      <c r="AL9496" s="61"/>
      <c r="AM9496" s="61"/>
      <c r="AN9496" s="61"/>
      <c r="AO9496" s="61"/>
      <c r="AP9496" s="62"/>
      <c r="AQ9496" s="61"/>
      <c r="AR9496" s="61"/>
      <c r="AS9496" s="61"/>
      <c r="AT9496" s="61"/>
      <c r="AU9496" s="61"/>
      <c r="AV9496" s="61"/>
      <c r="AW9496" s="60"/>
    </row>
    <row r="9497" s="59" customFormat="1" customHeight="1" spans="1:49">
      <c r="A9497" s="60"/>
      <c r="B9497" s="60"/>
      <c r="C9497" s="60"/>
      <c r="D9497" s="60"/>
      <c r="H9497" s="61"/>
      <c r="I9497" s="61"/>
      <c r="J9497" s="61"/>
      <c r="K9497" s="61"/>
      <c r="L9497" s="61"/>
      <c r="M9497" s="61"/>
      <c r="N9497" s="61"/>
      <c r="O9497" s="61"/>
      <c r="P9497" s="61"/>
      <c r="Q9497" s="61"/>
      <c r="R9497" s="61"/>
      <c r="S9497" s="61"/>
      <c r="T9497" s="61"/>
      <c r="U9497" s="61"/>
      <c r="V9497" s="61"/>
      <c r="W9497" s="61"/>
      <c r="X9497" s="61"/>
      <c r="Y9497" s="61"/>
      <c r="Z9497" s="61"/>
      <c r="AA9497" s="61"/>
      <c r="AB9497" s="61"/>
      <c r="AC9497" s="61"/>
      <c r="AD9497" s="61"/>
      <c r="AE9497" s="61"/>
      <c r="AF9497" s="61"/>
      <c r="AG9497" s="61"/>
      <c r="AH9497" s="61"/>
      <c r="AI9497" s="61"/>
      <c r="AJ9497" s="61"/>
      <c r="AK9497" s="61"/>
      <c r="AL9497" s="61"/>
      <c r="AM9497" s="61"/>
      <c r="AN9497" s="61"/>
      <c r="AO9497" s="61"/>
      <c r="AP9497" s="62"/>
      <c r="AQ9497" s="61"/>
      <c r="AR9497" s="61"/>
      <c r="AS9497" s="61"/>
      <c r="AT9497" s="61"/>
      <c r="AU9497" s="61"/>
      <c r="AV9497" s="61"/>
      <c r="AW9497" s="60"/>
    </row>
    <row r="9498" s="59" customFormat="1" customHeight="1" spans="1:49">
      <c r="A9498" s="60"/>
      <c r="B9498" s="60"/>
      <c r="C9498" s="60"/>
      <c r="D9498" s="60"/>
      <c r="H9498" s="61"/>
      <c r="I9498" s="61"/>
      <c r="J9498" s="61"/>
      <c r="K9498" s="61"/>
      <c r="L9498" s="61"/>
      <c r="M9498" s="61"/>
      <c r="N9498" s="61"/>
      <c r="O9498" s="61"/>
      <c r="P9498" s="61"/>
      <c r="Q9498" s="61"/>
      <c r="R9498" s="61"/>
      <c r="S9498" s="61"/>
      <c r="T9498" s="61"/>
      <c r="U9498" s="61"/>
      <c r="V9498" s="61"/>
      <c r="W9498" s="61"/>
      <c r="X9498" s="61"/>
      <c r="Y9498" s="61"/>
      <c r="Z9498" s="61"/>
      <c r="AA9498" s="61"/>
      <c r="AB9498" s="61"/>
      <c r="AC9498" s="61"/>
      <c r="AD9498" s="61"/>
      <c r="AE9498" s="61"/>
      <c r="AF9498" s="61"/>
      <c r="AG9498" s="61"/>
      <c r="AH9498" s="61"/>
      <c r="AI9498" s="61"/>
      <c r="AJ9498" s="61"/>
      <c r="AK9498" s="61"/>
      <c r="AL9498" s="61"/>
      <c r="AM9498" s="61"/>
      <c r="AN9498" s="61"/>
      <c r="AO9498" s="61"/>
      <c r="AP9498" s="62"/>
      <c r="AQ9498" s="61"/>
      <c r="AR9498" s="61"/>
      <c r="AS9498" s="61"/>
      <c r="AT9498" s="61"/>
      <c r="AU9498" s="61"/>
      <c r="AV9498" s="61"/>
      <c r="AW9498" s="60"/>
    </row>
    <row r="9499" s="59" customFormat="1" customHeight="1" spans="1:49">
      <c r="A9499" s="60"/>
      <c r="B9499" s="60"/>
      <c r="C9499" s="60"/>
      <c r="D9499" s="60"/>
      <c r="H9499" s="61"/>
      <c r="I9499" s="61"/>
      <c r="J9499" s="61"/>
      <c r="K9499" s="61"/>
      <c r="L9499" s="61"/>
      <c r="M9499" s="61"/>
      <c r="N9499" s="61"/>
      <c r="O9499" s="61"/>
      <c r="P9499" s="61"/>
      <c r="Q9499" s="61"/>
      <c r="R9499" s="61"/>
      <c r="S9499" s="61"/>
      <c r="T9499" s="61"/>
      <c r="U9499" s="61"/>
      <c r="V9499" s="61"/>
      <c r="W9499" s="61"/>
      <c r="X9499" s="61"/>
      <c r="Y9499" s="61"/>
      <c r="Z9499" s="61"/>
      <c r="AA9499" s="61"/>
      <c r="AB9499" s="61"/>
      <c r="AC9499" s="61"/>
      <c r="AD9499" s="61"/>
      <c r="AE9499" s="61"/>
      <c r="AF9499" s="61"/>
      <c r="AG9499" s="61"/>
      <c r="AH9499" s="61"/>
      <c r="AI9499" s="61"/>
      <c r="AJ9499" s="61"/>
      <c r="AK9499" s="61"/>
      <c r="AL9499" s="61"/>
      <c r="AM9499" s="61"/>
      <c r="AN9499" s="61"/>
      <c r="AO9499" s="61"/>
      <c r="AP9499" s="62"/>
      <c r="AQ9499" s="61"/>
      <c r="AR9499" s="61"/>
      <c r="AS9499" s="61"/>
      <c r="AT9499" s="61"/>
      <c r="AU9499" s="61"/>
      <c r="AV9499" s="61"/>
      <c r="AW9499" s="60"/>
    </row>
    <row r="9500" s="59" customFormat="1" customHeight="1" spans="1:49">
      <c r="A9500" s="60"/>
      <c r="B9500" s="60"/>
      <c r="C9500" s="60"/>
      <c r="D9500" s="60"/>
      <c r="H9500" s="61"/>
      <c r="I9500" s="61"/>
      <c r="J9500" s="61"/>
      <c r="K9500" s="61"/>
      <c r="L9500" s="61"/>
      <c r="M9500" s="61"/>
      <c r="N9500" s="61"/>
      <c r="O9500" s="61"/>
      <c r="P9500" s="61"/>
      <c r="Q9500" s="61"/>
      <c r="R9500" s="61"/>
      <c r="S9500" s="61"/>
      <c r="T9500" s="61"/>
      <c r="U9500" s="61"/>
      <c r="V9500" s="61"/>
      <c r="W9500" s="61"/>
      <c r="X9500" s="61"/>
      <c r="Y9500" s="61"/>
      <c r="Z9500" s="61"/>
      <c r="AA9500" s="61"/>
      <c r="AB9500" s="61"/>
      <c r="AC9500" s="61"/>
      <c r="AD9500" s="61"/>
      <c r="AE9500" s="61"/>
      <c r="AF9500" s="61"/>
      <c r="AG9500" s="61"/>
      <c r="AH9500" s="61"/>
      <c r="AI9500" s="61"/>
      <c r="AJ9500" s="61"/>
      <c r="AK9500" s="61"/>
      <c r="AL9500" s="61"/>
      <c r="AM9500" s="61"/>
      <c r="AN9500" s="61"/>
      <c r="AO9500" s="61"/>
      <c r="AP9500" s="62"/>
      <c r="AQ9500" s="61"/>
      <c r="AR9500" s="61"/>
      <c r="AS9500" s="61"/>
      <c r="AT9500" s="61"/>
      <c r="AU9500" s="61"/>
      <c r="AV9500" s="61"/>
      <c r="AW9500" s="60"/>
    </row>
    <row r="9501" s="59" customFormat="1" customHeight="1" spans="1:49">
      <c r="A9501" s="60"/>
      <c r="B9501" s="60"/>
      <c r="C9501" s="60"/>
      <c r="D9501" s="60"/>
      <c r="H9501" s="61"/>
      <c r="I9501" s="61"/>
      <c r="J9501" s="61"/>
      <c r="K9501" s="61"/>
      <c r="L9501" s="61"/>
      <c r="M9501" s="61"/>
      <c r="N9501" s="61"/>
      <c r="O9501" s="61"/>
      <c r="P9501" s="61"/>
      <c r="Q9501" s="61"/>
      <c r="R9501" s="61"/>
      <c r="S9501" s="61"/>
      <c r="T9501" s="61"/>
      <c r="U9501" s="61"/>
      <c r="V9501" s="61"/>
      <c r="W9501" s="61"/>
      <c r="X9501" s="61"/>
      <c r="Y9501" s="61"/>
      <c r="Z9501" s="61"/>
      <c r="AA9501" s="61"/>
      <c r="AB9501" s="61"/>
      <c r="AC9501" s="61"/>
      <c r="AD9501" s="61"/>
      <c r="AE9501" s="61"/>
      <c r="AF9501" s="61"/>
      <c r="AG9501" s="61"/>
      <c r="AH9501" s="61"/>
      <c r="AI9501" s="61"/>
      <c r="AJ9501" s="61"/>
      <c r="AK9501" s="61"/>
      <c r="AL9501" s="61"/>
      <c r="AM9501" s="61"/>
      <c r="AN9501" s="61"/>
      <c r="AO9501" s="61"/>
      <c r="AP9501" s="62"/>
      <c r="AQ9501" s="61"/>
      <c r="AR9501" s="61"/>
      <c r="AS9501" s="61"/>
      <c r="AT9501" s="61"/>
      <c r="AU9501" s="61"/>
      <c r="AV9501" s="61"/>
      <c r="AW9501" s="60"/>
    </row>
    <row r="9502" s="59" customFormat="1" customHeight="1" spans="1:49">
      <c r="A9502" s="60"/>
      <c r="B9502" s="60"/>
      <c r="C9502" s="60"/>
      <c r="D9502" s="60"/>
      <c r="H9502" s="61"/>
      <c r="I9502" s="61"/>
      <c r="J9502" s="61"/>
      <c r="K9502" s="61"/>
      <c r="L9502" s="61"/>
      <c r="M9502" s="61"/>
      <c r="N9502" s="61"/>
      <c r="O9502" s="61"/>
      <c r="P9502" s="61"/>
      <c r="Q9502" s="61"/>
      <c r="R9502" s="61"/>
      <c r="S9502" s="61"/>
      <c r="T9502" s="61"/>
      <c r="U9502" s="61"/>
      <c r="V9502" s="61"/>
      <c r="W9502" s="61"/>
      <c r="X9502" s="61"/>
      <c r="Y9502" s="61"/>
      <c r="Z9502" s="61"/>
      <c r="AA9502" s="61"/>
      <c r="AB9502" s="61"/>
      <c r="AC9502" s="61"/>
      <c r="AD9502" s="61"/>
      <c r="AE9502" s="61"/>
      <c r="AF9502" s="61"/>
      <c r="AG9502" s="61"/>
      <c r="AH9502" s="61"/>
      <c r="AI9502" s="61"/>
      <c r="AJ9502" s="61"/>
      <c r="AK9502" s="61"/>
      <c r="AL9502" s="61"/>
      <c r="AM9502" s="61"/>
      <c r="AN9502" s="61"/>
      <c r="AO9502" s="61"/>
      <c r="AP9502" s="62"/>
      <c r="AQ9502" s="61"/>
      <c r="AR9502" s="61"/>
      <c r="AS9502" s="61"/>
      <c r="AT9502" s="61"/>
      <c r="AU9502" s="61"/>
      <c r="AV9502" s="61"/>
      <c r="AW9502" s="60"/>
    </row>
    <row r="9503" s="59" customFormat="1" customHeight="1" spans="1:49">
      <c r="A9503" s="60"/>
      <c r="B9503" s="60"/>
      <c r="C9503" s="60"/>
      <c r="D9503" s="60"/>
      <c r="H9503" s="61"/>
      <c r="I9503" s="61"/>
      <c r="J9503" s="61"/>
      <c r="K9503" s="61"/>
      <c r="L9503" s="61"/>
      <c r="M9503" s="61"/>
      <c r="N9503" s="61"/>
      <c r="O9503" s="61"/>
      <c r="P9503" s="61"/>
      <c r="Q9503" s="61"/>
      <c r="R9503" s="61"/>
      <c r="S9503" s="61"/>
      <c r="T9503" s="61"/>
      <c r="U9503" s="61"/>
      <c r="V9503" s="61"/>
      <c r="W9503" s="61"/>
      <c r="X9503" s="61"/>
      <c r="Y9503" s="61"/>
      <c r="Z9503" s="61"/>
      <c r="AA9503" s="61"/>
      <c r="AB9503" s="61"/>
      <c r="AC9503" s="61"/>
      <c r="AD9503" s="61"/>
      <c r="AE9503" s="61"/>
      <c r="AF9503" s="61"/>
      <c r="AG9503" s="61"/>
      <c r="AH9503" s="61"/>
      <c r="AI9503" s="61"/>
      <c r="AJ9503" s="61"/>
      <c r="AK9503" s="61"/>
      <c r="AL9503" s="61"/>
      <c r="AM9503" s="61"/>
      <c r="AN9503" s="61"/>
      <c r="AO9503" s="61"/>
      <c r="AP9503" s="62"/>
      <c r="AQ9503" s="61"/>
      <c r="AR9503" s="61"/>
      <c r="AS9503" s="61"/>
      <c r="AT9503" s="61"/>
      <c r="AU9503" s="61"/>
      <c r="AV9503" s="61"/>
      <c r="AW9503" s="60"/>
    </row>
    <row r="9504" s="59" customFormat="1" customHeight="1" spans="1:49">
      <c r="A9504" s="60"/>
      <c r="B9504" s="60"/>
      <c r="C9504" s="60"/>
      <c r="D9504" s="60"/>
      <c r="H9504" s="61"/>
      <c r="I9504" s="61"/>
      <c r="J9504" s="61"/>
      <c r="K9504" s="61"/>
      <c r="L9504" s="61"/>
      <c r="M9504" s="61"/>
      <c r="N9504" s="61"/>
      <c r="O9504" s="61"/>
      <c r="P9504" s="61"/>
      <c r="Q9504" s="61"/>
      <c r="R9504" s="61"/>
      <c r="S9504" s="61"/>
      <c r="T9504" s="61"/>
      <c r="U9504" s="61"/>
      <c r="V9504" s="61"/>
      <c r="W9504" s="61"/>
      <c r="X9504" s="61"/>
      <c r="Y9504" s="61"/>
      <c r="Z9504" s="61"/>
      <c r="AA9504" s="61"/>
      <c r="AB9504" s="61"/>
      <c r="AC9504" s="61"/>
      <c r="AD9504" s="61"/>
      <c r="AE9504" s="61"/>
      <c r="AF9504" s="61"/>
      <c r="AG9504" s="61"/>
      <c r="AH9504" s="61"/>
      <c r="AI9504" s="61"/>
      <c r="AJ9504" s="61"/>
      <c r="AK9504" s="61"/>
      <c r="AL9504" s="61"/>
      <c r="AM9504" s="61"/>
      <c r="AN9504" s="61"/>
      <c r="AO9504" s="61"/>
      <c r="AP9504" s="62"/>
      <c r="AQ9504" s="61"/>
      <c r="AR9504" s="61"/>
      <c r="AS9504" s="61"/>
      <c r="AT9504" s="61"/>
      <c r="AU9504" s="61"/>
      <c r="AV9504" s="61"/>
      <c r="AW9504" s="60"/>
    </row>
    <row r="9505" s="59" customFormat="1" customHeight="1" spans="1:49">
      <c r="A9505" s="60"/>
      <c r="B9505" s="60"/>
      <c r="C9505" s="60"/>
      <c r="D9505" s="60"/>
      <c r="H9505" s="61"/>
      <c r="I9505" s="61"/>
      <c r="J9505" s="61"/>
      <c r="K9505" s="61"/>
      <c r="L9505" s="61"/>
      <c r="M9505" s="61"/>
      <c r="N9505" s="61"/>
      <c r="O9505" s="61"/>
      <c r="P9505" s="61"/>
      <c r="Q9505" s="61"/>
      <c r="R9505" s="61"/>
      <c r="S9505" s="61"/>
      <c r="T9505" s="61"/>
      <c r="U9505" s="61"/>
      <c r="V9505" s="61"/>
      <c r="W9505" s="61"/>
      <c r="X9505" s="61"/>
      <c r="Y9505" s="61"/>
      <c r="Z9505" s="61"/>
      <c r="AA9505" s="61"/>
      <c r="AB9505" s="61"/>
      <c r="AC9505" s="61"/>
      <c r="AD9505" s="61"/>
      <c r="AE9505" s="61"/>
      <c r="AF9505" s="61"/>
      <c r="AG9505" s="61"/>
      <c r="AH9505" s="61"/>
      <c r="AI9505" s="61"/>
      <c r="AJ9505" s="61"/>
      <c r="AK9505" s="61"/>
      <c r="AL9505" s="61"/>
      <c r="AM9505" s="61"/>
      <c r="AN9505" s="61"/>
      <c r="AO9505" s="61"/>
      <c r="AP9505" s="62"/>
      <c r="AQ9505" s="61"/>
      <c r="AR9505" s="61"/>
      <c r="AS9505" s="61"/>
      <c r="AT9505" s="61"/>
      <c r="AU9505" s="61"/>
      <c r="AV9505" s="61"/>
      <c r="AW9505" s="60"/>
    </row>
    <row r="9506" s="59" customFormat="1" customHeight="1" spans="1:49">
      <c r="A9506" s="60"/>
      <c r="B9506" s="60"/>
      <c r="C9506" s="60"/>
      <c r="D9506" s="60"/>
      <c r="H9506" s="61"/>
      <c r="I9506" s="61"/>
      <c r="J9506" s="61"/>
      <c r="K9506" s="61"/>
      <c r="L9506" s="61"/>
      <c r="M9506" s="61"/>
      <c r="N9506" s="61"/>
      <c r="O9506" s="61"/>
      <c r="P9506" s="61"/>
      <c r="Q9506" s="61"/>
      <c r="R9506" s="61"/>
      <c r="S9506" s="61"/>
      <c r="T9506" s="61"/>
      <c r="U9506" s="61"/>
      <c r="V9506" s="61"/>
      <c r="W9506" s="61"/>
      <c r="X9506" s="61"/>
      <c r="Y9506" s="61"/>
      <c r="Z9506" s="61"/>
      <c r="AA9506" s="61"/>
      <c r="AB9506" s="61"/>
      <c r="AC9506" s="61"/>
      <c r="AD9506" s="61"/>
      <c r="AE9506" s="61"/>
      <c r="AF9506" s="61"/>
      <c r="AG9506" s="61"/>
      <c r="AH9506" s="61"/>
      <c r="AI9506" s="61"/>
      <c r="AJ9506" s="61"/>
      <c r="AK9506" s="61"/>
      <c r="AL9506" s="61"/>
      <c r="AM9506" s="61"/>
      <c r="AN9506" s="61"/>
      <c r="AO9506" s="61"/>
      <c r="AP9506" s="62"/>
      <c r="AQ9506" s="61"/>
      <c r="AR9506" s="61"/>
      <c r="AS9506" s="61"/>
      <c r="AT9506" s="61"/>
      <c r="AU9506" s="61"/>
      <c r="AV9506" s="61"/>
      <c r="AW9506" s="60"/>
    </row>
    <row r="9507" s="59" customFormat="1" customHeight="1" spans="1:49">
      <c r="A9507" s="60"/>
      <c r="B9507" s="60"/>
      <c r="C9507" s="60"/>
      <c r="D9507" s="60"/>
      <c r="H9507" s="61"/>
      <c r="I9507" s="61"/>
      <c r="J9507" s="61"/>
      <c r="K9507" s="61"/>
      <c r="L9507" s="61"/>
      <c r="M9507" s="61"/>
      <c r="N9507" s="61"/>
      <c r="O9507" s="61"/>
      <c r="P9507" s="61"/>
      <c r="Q9507" s="61"/>
      <c r="R9507" s="61"/>
      <c r="S9507" s="61"/>
      <c r="T9507" s="61"/>
      <c r="U9507" s="61"/>
      <c r="V9507" s="61"/>
      <c r="W9507" s="61"/>
      <c r="X9507" s="61"/>
      <c r="Y9507" s="61"/>
      <c r="Z9507" s="61"/>
      <c r="AA9507" s="61"/>
      <c r="AB9507" s="61"/>
      <c r="AC9507" s="61"/>
      <c r="AD9507" s="61"/>
      <c r="AE9507" s="61"/>
      <c r="AF9507" s="61"/>
      <c r="AG9507" s="61"/>
      <c r="AH9507" s="61"/>
      <c r="AI9507" s="61"/>
      <c r="AJ9507" s="61"/>
      <c r="AK9507" s="61"/>
      <c r="AL9507" s="61"/>
      <c r="AM9507" s="61"/>
      <c r="AN9507" s="61"/>
      <c r="AO9507" s="61"/>
      <c r="AP9507" s="62"/>
      <c r="AQ9507" s="61"/>
      <c r="AR9507" s="61"/>
      <c r="AS9507" s="61"/>
      <c r="AT9507" s="61"/>
      <c r="AU9507" s="61"/>
      <c r="AV9507" s="61"/>
      <c r="AW9507" s="60"/>
    </row>
    <row r="9508" s="59" customFormat="1" customHeight="1" spans="1:49">
      <c r="A9508" s="60"/>
      <c r="B9508" s="60"/>
      <c r="C9508" s="60"/>
      <c r="D9508" s="60"/>
      <c r="H9508" s="61"/>
      <c r="I9508" s="61"/>
      <c r="J9508" s="61"/>
      <c r="K9508" s="61"/>
      <c r="L9508" s="61"/>
      <c r="M9508" s="61"/>
      <c r="N9508" s="61"/>
      <c r="O9508" s="61"/>
      <c r="P9508" s="61"/>
      <c r="Q9508" s="61"/>
      <c r="R9508" s="61"/>
      <c r="S9508" s="61"/>
      <c r="T9508" s="61"/>
      <c r="U9508" s="61"/>
      <c r="V9508" s="61"/>
      <c r="W9508" s="61"/>
      <c r="X9508" s="61"/>
      <c r="Y9508" s="61"/>
      <c r="Z9508" s="61"/>
      <c r="AA9508" s="61"/>
      <c r="AB9508" s="61"/>
      <c r="AC9508" s="61"/>
      <c r="AD9508" s="61"/>
      <c r="AE9508" s="61"/>
      <c r="AF9508" s="61"/>
      <c r="AG9508" s="61"/>
      <c r="AH9508" s="61"/>
      <c r="AI9508" s="61"/>
      <c r="AJ9508" s="61"/>
      <c r="AK9508" s="61"/>
      <c r="AL9508" s="61"/>
      <c r="AM9508" s="61"/>
      <c r="AN9508" s="61"/>
      <c r="AO9508" s="61"/>
      <c r="AP9508" s="62"/>
      <c r="AQ9508" s="61"/>
      <c r="AR9508" s="61"/>
      <c r="AS9508" s="61"/>
      <c r="AT9508" s="61"/>
      <c r="AU9508" s="61"/>
      <c r="AV9508" s="61"/>
      <c r="AW9508" s="60"/>
    </row>
    <row r="9509" s="59" customFormat="1" customHeight="1" spans="1:49">
      <c r="A9509" s="60"/>
      <c r="B9509" s="60"/>
      <c r="C9509" s="60"/>
      <c r="D9509" s="60"/>
      <c r="H9509" s="61"/>
      <c r="I9509" s="61"/>
      <c r="J9509" s="61"/>
      <c r="K9509" s="61"/>
      <c r="L9509" s="61"/>
      <c r="M9509" s="61"/>
      <c r="N9509" s="61"/>
      <c r="O9509" s="61"/>
      <c r="P9509" s="61"/>
      <c r="Q9509" s="61"/>
      <c r="R9509" s="61"/>
      <c r="S9509" s="61"/>
      <c r="T9509" s="61"/>
      <c r="U9509" s="61"/>
      <c r="V9509" s="61"/>
      <c r="W9509" s="61"/>
      <c r="X9509" s="61"/>
      <c r="Y9509" s="61"/>
      <c r="Z9509" s="61"/>
      <c r="AA9509" s="61"/>
      <c r="AB9509" s="61"/>
      <c r="AC9509" s="61"/>
      <c r="AD9509" s="61"/>
      <c r="AE9509" s="61"/>
      <c r="AF9509" s="61"/>
      <c r="AG9509" s="61"/>
      <c r="AH9509" s="61"/>
      <c r="AI9509" s="61"/>
      <c r="AJ9509" s="61"/>
      <c r="AK9509" s="61"/>
      <c r="AL9509" s="61"/>
      <c r="AM9509" s="61"/>
      <c r="AN9509" s="61"/>
      <c r="AO9509" s="61"/>
      <c r="AP9509" s="62"/>
      <c r="AQ9509" s="61"/>
      <c r="AR9509" s="61"/>
      <c r="AS9509" s="61"/>
      <c r="AT9509" s="61"/>
      <c r="AU9509" s="61"/>
      <c r="AV9509" s="61"/>
      <c r="AW9509" s="60"/>
    </row>
    <row r="9510" s="59" customFormat="1" customHeight="1" spans="1:49">
      <c r="A9510" s="60"/>
      <c r="B9510" s="60"/>
      <c r="C9510" s="60"/>
      <c r="D9510" s="60"/>
      <c r="H9510" s="61"/>
      <c r="I9510" s="61"/>
      <c r="J9510" s="61"/>
      <c r="K9510" s="61"/>
      <c r="L9510" s="61"/>
      <c r="M9510" s="61"/>
      <c r="N9510" s="61"/>
      <c r="O9510" s="61"/>
      <c r="P9510" s="61"/>
      <c r="Q9510" s="61"/>
      <c r="R9510" s="61"/>
      <c r="S9510" s="61"/>
      <c r="T9510" s="61"/>
      <c r="U9510" s="61"/>
      <c r="V9510" s="61"/>
      <c r="W9510" s="61"/>
      <c r="X9510" s="61"/>
      <c r="Y9510" s="61"/>
      <c r="Z9510" s="61"/>
      <c r="AA9510" s="61"/>
      <c r="AB9510" s="61"/>
      <c r="AC9510" s="61"/>
      <c r="AD9510" s="61"/>
      <c r="AE9510" s="61"/>
      <c r="AF9510" s="61"/>
      <c r="AG9510" s="61"/>
      <c r="AH9510" s="61"/>
      <c r="AI9510" s="61"/>
      <c r="AJ9510" s="61"/>
      <c r="AK9510" s="61"/>
      <c r="AL9510" s="61"/>
      <c r="AM9510" s="61"/>
      <c r="AN9510" s="61"/>
      <c r="AO9510" s="61"/>
      <c r="AP9510" s="62"/>
      <c r="AQ9510" s="61"/>
      <c r="AR9510" s="61"/>
      <c r="AS9510" s="61"/>
      <c r="AT9510" s="61"/>
      <c r="AU9510" s="61"/>
      <c r="AV9510" s="61"/>
      <c r="AW9510" s="60"/>
    </row>
    <row r="9511" s="59" customFormat="1" customHeight="1" spans="1:49">
      <c r="A9511" s="60"/>
      <c r="B9511" s="60"/>
      <c r="C9511" s="60"/>
      <c r="D9511" s="60"/>
      <c r="H9511" s="61"/>
      <c r="I9511" s="61"/>
      <c r="J9511" s="61"/>
      <c r="K9511" s="61"/>
      <c r="L9511" s="61"/>
      <c r="M9511" s="61"/>
      <c r="N9511" s="61"/>
      <c r="O9511" s="61"/>
      <c r="P9511" s="61"/>
      <c r="Q9511" s="61"/>
      <c r="R9511" s="61"/>
      <c r="S9511" s="61"/>
      <c r="T9511" s="61"/>
      <c r="U9511" s="61"/>
      <c r="V9511" s="61"/>
      <c r="W9511" s="61"/>
      <c r="X9511" s="61"/>
      <c r="Y9511" s="61"/>
      <c r="Z9511" s="61"/>
      <c r="AA9511" s="61"/>
      <c r="AB9511" s="61"/>
      <c r="AC9511" s="61"/>
      <c r="AD9511" s="61"/>
      <c r="AE9511" s="61"/>
      <c r="AF9511" s="61"/>
      <c r="AG9511" s="61"/>
      <c r="AH9511" s="61"/>
      <c r="AI9511" s="61"/>
      <c r="AJ9511" s="61"/>
      <c r="AK9511" s="61"/>
      <c r="AL9511" s="61"/>
      <c r="AM9511" s="61"/>
      <c r="AN9511" s="61"/>
      <c r="AO9511" s="61"/>
      <c r="AP9511" s="62"/>
      <c r="AQ9511" s="61"/>
      <c r="AR9511" s="61"/>
      <c r="AS9511" s="61"/>
      <c r="AT9511" s="61"/>
      <c r="AU9511" s="61"/>
      <c r="AV9511" s="61"/>
      <c r="AW9511" s="60"/>
    </row>
    <row r="9512" s="59" customFormat="1" customHeight="1" spans="1:49">
      <c r="A9512" s="60"/>
      <c r="B9512" s="60"/>
      <c r="C9512" s="60"/>
      <c r="D9512" s="60"/>
      <c r="H9512" s="61"/>
      <c r="I9512" s="61"/>
      <c r="J9512" s="61"/>
      <c r="K9512" s="61"/>
      <c r="L9512" s="61"/>
      <c r="M9512" s="61"/>
      <c r="N9512" s="61"/>
      <c r="O9512" s="61"/>
      <c r="P9512" s="61"/>
      <c r="Q9512" s="61"/>
      <c r="R9512" s="61"/>
      <c r="S9512" s="61"/>
      <c r="T9512" s="61"/>
      <c r="U9512" s="61"/>
      <c r="V9512" s="61"/>
      <c r="W9512" s="61"/>
      <c r="X9512" s="61"/>
      <c r="Y9512" s="61"/>
      <c r="Z9512" s="61"/>
      <c r="AA9512" s="61"/>
      <c r="AB9512" s="61"/>
      <c r="AC9512" s="61"/>
      <c r="AD9512" s="61"/>
      <c r="AE9512" s="61"/>
      <c r="AF9512" s="61"/>
      <c r="AG9512" s="61"/>
      <c r="AH9512" s="61"/>
      <c r="AI9512" s="61"/>
      <c r="AJ9512" s="61"/>
      <c r="AK9512" s="61"/>
      <c r="AL9512" s="61"/>
      <c r="AM9512" s="61"/>
      <c r="AN9512" s="61"/>
      <c r="AO9512" s="61"/>
      <c r="AP9512" s="62"/>
      <c r="AQ9512" s="61"/>
      <c r="AR9512" s="61"/>
      <c r="AS9512" s="61"/>
      <c r="AT9512" s="61"/>
      <c r="AU9512" s="61"/>
      <c r="AV9512" s="61"/>
      <c r="AW9512" s="60"/>
    </row>
    <row r="9513" s="59" customFormat="1" customHeight="1" spans="1:49">
      <c r="A9513" s="60"/>
      <c r="B9513" s="60"/>
      <c r="C9513" s="60"/>
      <c r="D9513" s="60"/>
      <c r="H9513" s="61"/>
      <c r="I9513" s="61"/>
      <c r="J9513" s="61"/>
      <c r="K9513" s="61"/>
      <c r="L9513" s="61"/>
      <c r="M9513" s="61"/>
      <c r="N9513" s="61"/>
      <c r="O9513" s="61"/>
      <c r="P9513" s="61"/>
      <c r="Q9513" s="61"/>
      <c r="R9513" s="61"/>
      <c r="S9513" s="61"/>
      <c r="T9513" s="61"/>
      <c r="U9513" s="61"/>
      <c r="V9513" s="61"/>
      <c r="W9513" s="61"/>
      <c r="X9513" s="61"/>
      <c r="Y9513" s="61"/>
      <c r="Z9513" s="61"/>
      <c r="AA9513" s="61"/>
      <c r="AB9513" s="61"/>
      <c r="AC9513" s="61"/>
      <c r="AD9513" s="61"/>
      <c r="AE9513" s="61"/>
      <c r="AF9513" s="61"/>
      <c r="AG9513" s="61"/>
      <c r="AH9513" s="61"/>
      <c r="AI9513" s="61"/>
      <c r="AJ9513" s="61"/>
      <c r="AK9513" s="61"/>
      <c r="AL9513" s="61"/>
      <c r="AM9513" s="61"/>
      <c r="AN9513" s="61"/>
      <c r="AO9513" s="61"/>
      <c r="AP9513" s="62"/>
      <c r="AQ9513" s="61"/>
      <c r="AR9513" s="61"/>
      <c r="AS9513" s="61"/>
      <c r="AT9513" s="61"/>
      <c r="AU9513" s="61"/>
      <c r="AV9513" s="61"/>
      <c r="AW9513" s="60"/>
    </row>
    <row r="9514" s="59" customFormat="1" customHeight="1" spans="1:49">
      <c r="A9514" s="60"/>
      <c r="B9514" s="60"/>
      <c r="C9514" s="60"/>
      <c r="D9514" s="60"/>
      <c r="H9514" s="61"/>
      <c r="I9514" s="61"/>
      <c r="J9514" s="61"/>
      <c r="K9514" s="61"/>
      <c r="L9514" s="61"/>
      <c r="M9514" s="61"/>
      <c r="N9514" s="61"/>
      <c r="O9514" s="61"/>
      <c r="P9514" s="61"/>
      <c r="Q9514" s="61"/>
      <c r="R9514" s="61"/>
      <c r="S9514" s="61"/>
      <c r="T9514" s="61"/>
      <c r="U9514" s="61"/>
      <c r="V9514" s="61"/>
      <c r="W9514" s="61"/>
      <c r="X9514" s="61"/>
      <c r="Y9514" s="61"/>
      <c r="Z9514" s="61"/>
      <c r="AA9514" s="61"/>
      <c r="AB9514" s="61"/>
      <c r="AC9514" s="61"/>
      <c r="AD9514" s="61"/>
      <c r="AE9514" s="61"/>
      <c r="AF9514" s="61"/>
      <c r="AG9514" s="61"/>
      <c r="AH9514" s="61"/>
      <c r="AI9514" s="61"/>
      <c r="AJ9514" s="61"/>
      <c r="AK9514" s="61"/>
      <c r="AL9514" s="61"/>
      <c r="AM9514" s="61"/>
      <c r="AN9514" s="61"/>
      <c r="AO9514" s="61"/>
      <c r="AP9514" s="62"/>
      <c r="AQ9514" s="61"/>
      <c r="AR9514" s="61"/>
      <c r="AS9514" s="61"/>
      <c r="AT9514" s="61"/>
      <c r="AU9514" s="61"/>
      <c r="AV9514" s="61"/>
      <c r="AW9514" s="60"/>
    </row>
    <row r="9515" s="59" customFormat="1" customHeight="1" spans="1:49">
      <c r="A9515" s="60"/>
      <c r="B9515" s="60"/>
      <c r="C9515" s="60"/>
      <c r="D9515" s="60"/>
      <c r="H9515" s="61"/>
      <c r="I9515" s="61"/>
      <c r="J9515" s="61"/>
      <c r="K9515" s="61"/>
      <c r="L9515" s="61"/>
      <c r="M9515" s="61"/>
      <c r="N9515" s="61"/>
      <c r="O9515" s="61"/>
      <c r="P9515" s="61"/>
      <c r="Q9515" s="61"/>
      <c r="R9515" s="61"/>
      <c r="S9515" s="61"/>
      <c r="T9515" s="61"/>
      <c r="U9515" s="61"/>
      <c r="V9515" s="61"/>
      <c r="W9515" s="61"/>
      <c r="X9515" s="61"/>
      <c r="Y9515" s="61"/>
      <c r="Z9515" s="61"/>
      <c r="AA9515" s="61"/>
      <c r="AB9515" s="61"/>
      <c r="AC9515" s="61"/>
      <c r="AD9515" s="61"/>
      <c r="AE9515" s="61"/>
      <c r="AF9515" s="61"/>
      <c r="AG9515" s="61"/>
      <c r="AH9515" s="61"/>
      <c r="AI9515" s="61"/>
      <c r="AJ9515" s="61"/>
      <c r="AK9515" s="61"/>
      <c r="AL9515" s="61"/>
      <c r="AM9515" s="61"/>
      <c r="AN9515" s="61"/>
      <c r="AO9515" s="61"/>
      <c r="AP9515" s="62"/>
      <c r="AQ9515" s="61"/>
      <c r="AR9515" s="61"/>
      <c r="AS9515" s="61"/>
      <c r="AT9515" s="61"/>
      <c r="AU9515" s="61"/>
      <c r="AV9515" s="61"/>
      <c r="AW9515" s="60"/>
    </row>
    <row r="9516" s="59" customFormat="1" customHeight="1" spans="1:49">
      <c r="A9516" s="60"/>
      <c r="B9516" s="60"/>
      <c r="C9516" s="60"/>
      <c r="D9516" s="60"/>
      <c r="H9516" s="61"/>
      <c r="I9516" s="61"/>
      <c r="J9516" s="61"/>
      <c r="K9516" s="61"/>
      <c r="L9516" s="61"/>
      <c r="M9516" s="61"/>
      <c r="N9516" s="61"/>
      <c r="O9516" s="61"/>
      <c r="P9516" s="61"/>
      <c r="Q9516" s="61"/>
      <c r="R9516" s="61"/>
      <c r="S9516" s="61"/>
      <c r="T9516" s="61"/>
      <c r="U9516" s="61"/>
      <c r="V9516" s="61"/>
      <c r="W9516" s="61"/>
      <c r="X9516" s="61"/>
      <c r="Y9516" s="61"/>
      <c r="Z9516" s="61"/>
      <c r="AA9516" s="61"/>
      <c r="AB9516" s="61"/>
      <c r="AC9516" s="61"/>
      <c r="AD9516" s="61"/>
      <c r="AE9516" s="61"/>
      <c r="AF9516" s="61"/>
      <c r="AG9516" s="61"/>
      <c r="AH9516" s="61"/>
      <c r="AI9516" s="61"/>
      <c r="AJ9516" s="61"/>
      <c r="AK9516" s="61"/>
      <c r="AL9516" s="61"/>
      <c r="AM9516" s="61"/>
      <c r="AN9516" s="61"/>
      <c r="AO9516" s="61"/>
      <c r="AP9516" s="62"/>
      <c r="AQ9516" s="61"/>
      <c r="AR9516" s="61"/>
      <c r="AS9516" s="61"/>
      <c r="AT9516" s="61"/>
      <c r="AU9516" s="61"/>
      <c r="AV9516" s="61"/>
      <c r="AW9516" s="60"/>
    </row>
    <row r="9517" s="59" customFormat="1" customHeight="1" spans="1:49">
      <c r="A9517" s="60"/>
      <c r="B9517" s="60"/>
      <c r="C9517" s="60"/>
      <c r="D9517" s="60"/>
      <c r="H9517" s="61"/>
      <c r="I9517" s="61"/>
      <c r="J9517" s="61"/>
      <c r="K9517" s="61"/>
      <c r="L9517" s="61"/>
      <c r="M9517" s="61"/>
      <c r="N9517" s="61"/>
      <c r="O9517" s="61"/>
      <c r="P9517" s="61"/>
      <c r="Q9517" s="61"/>
      <c r="R9517" s="61"/>
      <c r="S9517" s="61"/>
      <c r="T9517" s="61"/>
      <c r="U9517" s="61"/>
      <c r="V9517" s="61"/>
      <c r="W9517" s="61"/>
      <c r="X9517" s="61"/>
      <c r="Y9517" s="61"/>
      <c r="Z9517" s="61"/>
      <c r="AA9517" s="61"/>
      <c r="AB9517" s="61"/>
      <c r="AC9517" s="61"/>
      <c r="AD9517" s="61"/>
      <c r="AE9517" s="61"/>
      <c r="AF9517" s="61"/>
      <c r="AG9517" s="61"/>
      <c r="AH9517" s="61"/>
      <c r="AI9517" s="61"/>
      <c r="AJ9517" s="61"/>
      <c r="AK9517" s="61"/>
      <c r="AL9517" s="61"/>
      <c r="AM9517" s="61"/>
      <c r="AN9517" s="61"/>
      <c r="AO9517" s="61"/>
      <c r="AP9517" s="62"/>
      <c r="AQ9517" s="61"/>
      <c r="AR9517" s="61"/>
      <c r="AS9517" s="61"/>
      <c r="AT9517" s="61"/>
      <c r="AU9517" s="61"/>
      <c r="AV9517" s="61"/>
      <c r="AW9517" s="60"/>
    </row>
    <row r="9518" s="59" customFormat="1" customHeight="1" spans="1:49">
      <c r="A9518" s="60"/>
      <c r="B9518" s="60"/>
      <c r="C9518" s="60"/>
      <c r="D9518" s="60"/>
      <c r="H9518" s="61"/>
      <c r="I9518" s="61"/>
      <c r="J9518" s="61"/>
      <c r="K9518" s="61"/>
      <c r="L9518" s="61"/>
      <c r="M9518" s="61"/>
      <c r="N9518" s="61"/>
      <c r="O9518" s="61"/>
      <c r="P9518" s="61"/>
      <c r="Q9518" s="61"/>
      <c r="R9518" s="61"/>
      <c r="S9518" s="61"/>
      <c r="T9518" s="61"/>
      <c r="U9518" s="61"/>
      <c r="V9518" s="61"/>
      <c r="W9518" s="61"/>
      <c r="X9518" s="61"/>
      <c r="Y9518" s="61"/>
      <c r="Z9518" s="61"/>
      <c r="AA9518" s="61"/>
      <c r="AB9518" s="61"/>
      <c r="AC9518" s="61"/>
      <c r="AD9518" s="61"/>
      <c r="AE9518" s="61"/>
      <c r="AF9518" s="61"/>
      <c r="AG9518" s="61"/>
      <c r="AH9518" s="61"/>
      <c r="AI9518" s="61"/>
      <c r="AJ9518" s="61"/>
      <c r="AK9518" s="61"/>
      <c r="AL9518" s="61"/>
      <c r="AM9518" s="61"/>
      <c r="AN9518" s="61"/>
      <c r="AO9518" s="61"/>
      <c r="AP9518" s="62"/>
      <c r="AQ9518" s="61"/>
      <c r="AR9518" s="61"/>
      <c r="AS9518" s="61"/>
      <c r="AT9518" s="61"/>
      <c r="AU9518" s="61"/>
      <c r="AV9518" s="61"/>
      <c r="AW9518" s="60"/>
    </row>
    <row r="9519" s="59" customFormat="1" customHeight="1" spans="1:49">
      <c r="A9519" s="60"/>
      <c r="B9519" s="60"/>
      <c r="C9519" s="60"/>
      <c r="D9519" s="60"/>
      <c r="H9519" s="61"/>
      <c r="I9519" s="61"/>
      <c r="J9519" s="61"/>
      <c r="K9519" s="61"/>
      <c r="L9519" s="61"/>
      <c r="M9519" s="61"/>
      <c r="N9519" s="61"/>
      <c r="O9519" s="61"/>
      <c r="P9519" s="61"/>
      <c r="Q9519" s="61"/>
      <c r="R9519" s="61"/>
      <c r="S9519" s="61"/>
      <c r="T9519" s="61"/>
      <c r="U9519" s="61"/>
      <c r="V9519" s="61"/>
      <c r="W9519" s="61"/>
      <c r="X9519" s="61"/>
      <c r="Y9519" s="61"/>
      <c r="Z9519" s="61"/>
      <c r="AA9519" s="61"/>
      <c r="AB9519" s="61"/>
      <c r="AC9519" s="61"/>
      <c r="AD9519" s="61"/>
      <c r="AE9519" s="61"/>
      <c r="AF9519" s="61"/>
      <c r="AG9519" s="61"/>
      <c r="AH9519" s="61"/>
      <c r="AI9519" s="61"/>
      <c r="AJ9519" s="61"/>
      <c r="AK9519" s="61"/>
      <c r="AL9519" s="61"/>
      <c r="AM9519" s="61"/>
      <c r="AN9519" s="61"/>
      <c r="AO9519" s="61"/>
      <c r="AP9519" s="62"/>
      <c r="AQ9519" s="61"/>
      <c r="AR9519" s="61"/>
      <c r="AS9519" s="61"/>
      <c r="AT9519" s="61"/>
      <c r="AU9519" s="61"/>
      <c r="AV9519" s="61"/>
      <c r="AW9519" s="60"/>
    </row>
    <row r="9520" s="59" customFormat="1" customHeight="1" spans="1:49">
      <c r="A9520" s="60"/>
      <c r="B9520" s="60"/>
      <c r="C9520" s="60"/>
      <c r="D9520" s="60"/>
      <c r="H9520" s="61"/>
      <c r="I9520" s="61"/>
      <c r="J9520" s="61"/>
      <c r="K9520" s="61"/>
      <c r="L9520" s="61"/>
      <c r="M9520" s="61"/>
      <c r="N9520" s="61"/>
      <c r="O9520" s="61"/>
      <c r="P9520" s="61"/>
      <c r="Q9520" s="61"/>
      <c r="R9520" s="61"/>
      <c r="S9520" s="61"/>
      <c r="T9520" s="61"/>
      <c r="U9520" s="61"/>
      <c r="V9520" s="61"/>
      <c r="W9520" s="61"/>
      <c r="X9520" s="61"/>
      <c r="Y9520" s="61"/>
      <c r="Z9520" s="61"/>
      <c r="AA9520" s="61"/>
      <c r="AB9520" s="61"/>
      <c r="AC9520" s="61"/>
      <c r="AD9520" s="61"/>
      <c r="AE9520" s="61"/>
      <c r="AF9520" s="61"/>
      <c r="AG9520" s="61"/>
      <c r="AH9520" s="61"/>
      <c r="AI9520" s="61"/>
      <c r="AJ9520" s="61"/>
      <c r="AK9520" s="61"/>
      <c r="AL9520" s="61"/>
      <c r="AM9520" s="61"/>
      <c r="AN9520" s="61"/>
      <c r="AO9520" s="61"/>
      <c r="AP9520" s="62"/>
      <c r="AQ9520" s="61"/>
      <c r="AR9520" s="61"/>
      <c r="AS9520" s="61"/>
      <c r="AT9520" s="61"/>
      <c r="AU9520" s="61"/>
      <c r="AV9520" s="61"/>
      <c r="AW9520" s="60"/>
    </row>
    <row r="9521" s="59" customFormat="1" customHeight="1" spans="1:49">
      <c r="A9521" s="60"/>
      <c r="B9521" s="60"/>
      <c r="C9521" s="60"/>
      <c r="D9521" s="60"/>
      <c r="H9521" s="61"/>
      <c r="I9521" s="61"/>
      <c r="J9521" s="61"/>
      <c r="K9521" s="61"/>
      <c r="L9521" s="61"/>
      <c r="M9521" s="61"/>
      <c r="N9521" s="61"/>
      <c r="O9521" s="61"/>
      <c r="P9521" s="61"/>
      <c r="Q9521" s="61"/>
      <c r="R9521" s="61"/>
      <c r="S9521" s="61"/>
      <c r="T9521" s="61"/>
      <c r="U9521" s="61"/>
      <c r="V9521" s="61"/>
      <c r="W9521" s="61"/>
      <c r="X9521" s="61"/>
      <c r="Y9521" s="61"/>
      <c r="Z9521" s="61"/>
      <c r="AA9521" s="61"/>
      <c r="AB9521" s="61"/>
      <c r="AC9521" s="61"/>
      <c r="AD9521" s="61"/>
      <c r="AE9521" s="61"/>
      <c r="AF9521" s="61"/>
      <c r="AG9521" s="61"/>
      <c r="AH9521" s="61"/>
      <c r="AI9521" s="61"/>
      <c r="AJ9521" s="61"/>
      <c r="AK9521" s="61"/>
      <c r="AL9521" s="61"/>
      <c r="AM9521" s="61"/>
      <c r="AN9521" s="61"/>
      <c r="AO9521" s="61"/>
      <c r="AP9521" s="62"/>
      <c r="AQ9521" s="61"/>
      <c r="AR9521" s="61"/>
      <c r="AS9521" s="61"/>
      <c r="AT9521" s="61"/>
      <c r="AU9521" s="61"/>
      <c r="AV9521" s="61"/>
      <c r="AW9521" s="60"/>
    </row>
    <row r="9522" s="59" customFormat="1" customHeight="1" spans="1:49">
      <c r="A9522" s="60"/>
      <c r="B9522" s="60"/>
      <c r="C9522" s="60"/>
      <c r="D9522" s="60"/>
      <c r="H9522" s="61"/>
      <c r="I9522" s="61"/>
      <c r="J9522" s="61"/>
      <c r="K9522" s="61"/>
      <c r="L9522" s="61"/>
      <c r="M9522" s="61"/>
      <c r="N9522" s="61"/>
      <c r="O9522" s="61"/>
      <c r="P9522" s="61"/>
      <c r="Q9522" s="61"/>
      <c r="R9522" s="61"/>
      <c r="S9522" s="61"/>
      <c r="T9522" s="61"/>
      <c r="U9522" s="61"/>
      <c r="V9522" s="61"/>
      <c r="W9522" s="61"/>
      <c r="X9522" s="61"/>
      <c r="Y9522" s="61"/>
      <c r="Z9522" s="61"/>
      <c r="AA9522" s="61"/>
      <c r="AB9522" s="61"/>
      <c r="AC9522" s="61"/>
      <c r="AD9522" s="61"/>
      <c r="AE9522" s="61"/>
      <c r="AF9522" s="61"/>
      <c r="AG9522" s="61"/>
      <c r="AH9522" s="61"/>
      <c r="AI9522" s="61"/>
      <c r="AJ9522" s="61"/>
      <c r="AK9522" s="61"/>
      <c r="AL9522" s="61"/>
      <c r="AM9522" s="61"/>
      <c r="AN9522" s="61"/>
      <c r="AO9522" s="61"/>
      <c r="AP9522" s="62"/>
      <c r="AQ9522" s="61"/>
      <c r="AR9522" s="61"/>
      <c r="AS9522" s="61"/>
      <c r="AT9522" s="61"/>
      <c r="AU9522" s="61"/>
      <c r="AV9522" s="61"/>
      <c r="AW9522" s="60"/>
    </row>
    <row r="9523" s="59" customFormat="1" customHeight="1" spans="1:49">
      <c r="A9523" s="60"/>
      <c r="B9523" s="60"/>
      <c r="C9523" s="60"/>
      <c r="D9523" s="60"/>
      <c r="H9523" s="61"/>
      <c r="I9523" s="61"/>
      <c r="J9523" s="61"/>
      <c r="K9523" s="61"/>
      <c r="L9523" s="61"/>
      <c r="M9523" s="61"/>
      <c r="N9523" s="61"/>
      <c r="O9523" s="61"/>
      <c r="P9523" s="61"/>
      <c r="Q9523" s="61"/>
      <c r="R9523" s="61"/>
      <c r="S9523" s="61"/>
      <c r="T9523" s="61"/>
      <c r="U9523" s="61"/>
      <c r="V9523" s="61"/>
      <c r="W9523" s="61"/>
      <c r="X9523" s="61"/>
      <c r="Y9523" s="61"/>
      <c r="Z9523" s="61"/>
      <c r="AA9523" s="61"/>
      <c r="AB9523" s="61"/>
      <c r="AC9523" s="61"/>
      <c r="AD9523" s="61"/>
      <c r="AE9523" s="61"/>
      <c r="AF9523" s="61"/>
      <c r="AG9523" s="61"/>
      <c r="AH9523" s="61"/>
      <c r="AI9523" s="61"/>
      <c r="AJ9523" s="61"/>
      <c r="AK9523" s="61"/>
      <c r="AL9523" s="61"/>
      <c r="AM9523" s="61"/>
      <c r="AN9523" s="61"/>
      <c r="AO9523" s="61"/>
      <c r="AP9523" s="62"/>
      <c r="AQ9523" s="61"/>
      <c r="AR9523" s="61"/>
      <c r="AS9523" s="61"/>
      <c r="AT9523" s="61"/>
      <c r="AU9523" s="61"/>
      <c r="AV9523" s="61"/>
      <c r="AW9523" s="60"/>
    </row>
    <row r="9524" s="59" customFormat="1" customHeight="1" spans="1:49">
      <c r="A9524" s="60"/>
      <c r="B9524" s="60"/>
      <c r="C9524" s="60"/>
      <c r="D9524" s="60"/>
      <c r="H9524" s="61"/>
      <c r="I9524" s="61"/>
      <c r="J9524" s="61"/>
      <c r="K9524" s="61"/>
      <c r="L9524" s="61"/>
      <c r="M9524" s="61"/>
      <c r="N9524" s="61"/>
      <c r="O9524" s="61"/>
      <c r="P9524" s="61"/>
      <c r="Q9524" s="61"/>
      <c r="R9524" s="61"/>
      <c r="S9524" s="61"/>
      <c r="T9524" s="61"/>
      <c r="U9524" s="61"/>
      <c r="V9524" s="61"/>
      <c r="W9524" s="61"/>
      <c r="X9524" s="61"/>
      <c r="Y9524" s="61"/>
      <c r="Z9524" s="61"/>
      <c r="AA9524" s="61"/>
      <c r="AB9524" s="61"/>
      <c r="AC9524" s="61"/>
      <c r="AD9524" s="61"/>
      <c r="AE9524" s="61"/>
      <c r="AF9524" s="61"/>
      <c r="AG9524" s="61"/>
      <c r="AH9524" s="61"/>
      <c r="AI9524" s="61"/>
      <c r="AJ9524" s="61"/>
      <c r="AK9524" s="61"/>
      <c r="AL9524" s="61"/>
      <c r="AM9524" s="61"/>
      <c r="AN9524" s="61"/>
      <c r="AO9524" s="61"/>
      <c r="AP9524" s="62"/>
      <c r="AQ9524" s="61"/>
      <c r="AR9524" s="61"/>
      <c r="AS9524" s="61"/>
      <c r="AT9524" s="61"/>
      <c r="AU9524" s="61"/>
      <c r="AV9524" s="61"/>
      <c r="AW9524" s="60"/>
    </row>
    <row r="9525" s="59" customFormat="1" customHeight="1" spans="1:49">
      <c r="A9525" s="60"/>
      <c r="B9525" s="60"/>
      <c r="C9525" s="60"/>
      <c r="D9525" s="60"/>
      <c r="H9525" s="61"/>
      <c r="I9525" s="61"/>
      <c r="J9525" s="61"/>
      <c r="K9525" s="61"/>
      <c r="L9525" s="61"/>
      <c r="M9525" s="61"/>
      <c r="N9525" s="61"/>
      <c r="O9525" s="61"/>
      <c r="P9525" s="61"/>
      <c r="Q9525" s="61"/>
      <c r="R9525" s="61"/>
      <c r="S9525" s="61"/>
      <c r="T9525" s="61"/>
      <c r="U9525" s="61"/>
      <c r="V9525" s="61"/>
      <c r="W9525" s="61"/>
      <c r="X9525" s="61"/>
      <c r="Y9525" s="61"/>
      <c r="Z9525" s="61"/>
      <c r="AA9525" s="61"/>
      <c r="AB9525" s="61"/>
      <c r="AC9525" s="61"/>
      <c r="AD9525" s="61"/>
      <c r="AE9525" s="61"/>
      <c r="AF9525" s="61"/>
      <c r="AG9525" s="61"/>
      <c r="AH9525" s="61"/>
      <c r="AI9525" s="61"/>
      <c r="AJ9525" s="61"/>
      <c r="AK9525" s="61"/>
      <c r="AL9525" s="61"/>
      <c r="AM9525" s="61"/>
      <c r="AN9525" s="61"/>
      <c r="AO9525" s="61"/>
      <c r="AP9525" s="62"/>
      <c r="AQ9525" s="61"/>
      <c r="AR9525" s="61"/>
      <c r="AS9525" s="61"/>
      <c r="AT9525" s="61"/>
      <c r="AU9525" s="61"/>
      <c r="AV9525" s="61"/>
      <c r="AW9525" s="60"/>
    </row>
    <row r="9526" s="59" customFormat="1" customHeight="1" spans="1:49">
      <c r="A9526" s="60"/>
      <c r="B9526" s="60"/>
      <c r="C9526" s="60"/>
      <c r="D9526" s="60"/>
      <c r="H9526" s="61"/>
      <c r="I9526" s="61"/>
      <c r="J9526" s="61"/>
      <c r="K9526" s="61"/>
      <c r="L9526" s="61"/>
      <c r="M9526" s="61"/>
      <c r="N9526" s="61"/>
      <c r="O9526" s="61"/>
      <c r="P9526" s="61"/>
      <c r="Q9526" s="61"/>
      <c r="R9526" s="61"/>
      <c r="S9526" s="61"/>
      <c r="T9526" s="61"/>
      <c r="U9526" s="61"/>
      <c r="V9526" s="61"/>
      <c r="W9526" s="61"/>
      <c r="X9526" s="61"/>
      <c r="Y9526" s="61"/>
      <c r="Z9526" s="61"/>
      <c r="AA9526" s="61"/>
      <c r="AB9526" s="61"/>
      <c r="AC9526" s="61"/>
      <c r="AD9526" s="61"/>
      <c r="AE9526" s="61"/>
      <c r="AF9526" s="61"/>
      <c r="AG9526" s="61"/>
      <c r="AH9526" s="61"/>
      <c r="AI9526" s="61"/>
      <c r="AJ9526" s="61"/>
      <c r="AK9526" s="61"/>
      <c r="AL9526" s="61"/>
      <c r="AM9526" s="61"/>
      <c r="AN9526" s="61"/>
      <c r="AO9526" s="61"/>
      <c r="AP9526" s="62"/>
      <c r="AQ9526" s="61"/>
      <c r="AR9526" s="61"/>
      <c r="AS9526" s="61"/>
      <c r="AT9526" s="61"/>
      <c r="AU9526" s="61"/>
      <c r="AV9526" s="61"/>
      <c r="AW9526" s="60"/>
    </row>
    <row r="9527" s="59" customFormat="1" customHeight="1" spans="1:49">
      <c r="A9527" s="60"/>
      <c r="B9527" s="60"/>
      <c r="C9527" s="60"/>
      <c r="D9527" s="60"/>
      <c r="H9527" s="61"/>
      <c r="I9527" s="61"/>
      <c r="J9527" s="61"/>
      <c r="K9527" s="61"/>
      <c r="L9527" s="61"/>
      <c r="M9527" s="61"/>
      <c r="N9527" s="61"/>
      <c r="O9527" s="61"/>
      <c r="P9527" s="61"/>
      <c r="Q9527" s="61"/>
      <c r="R9527" s="61"/>
      <c r="S9527" s="61"/>
      <c r="T9527" s="61"/>
      <c r="U9527" s="61"/>
      <c r="V9527" s="61"/>
      <c r="W9527" s="61"/>
      <c r="X9527" s="61"/>
      <c r="Y9527" s="61"/>
      <c r="Z9527" s="61"/>
      <c r="AA9527" s="61"/>
      <c r="AB9527" s="61"/>
      <c r="AC9527" s="61"/>
      <c r="AD9527" s="61"/>
      <c r="AE9527" s="61"/>
      <c r="AF9527" s="61"/>
      <c r="AG9527" s="61"/>
      <c r="AH9527" s="61"/>
      <c r="AI9527" s="61"/>
      <c r="AJ9527" s="61"/>
      <c r="AK9527" s="61"/>
      <c r="AL9527" s="61"/>
      <c r="AM9527" s="61"/>
      <c r="AN9527" s="61"/>
      <c r="AO9527" s="61"/>
      <c r="AP9527" s="62"/>
      <c r="AQ9527" s="61"/>
      <c r="AR9527" s="61"/>
      <c r="AS9527" s="61"/>
      <c r="AT9527" s="61"/>
      <c r="AU9527" s="61"/>
      <c r="AV9527" s="61"/>
      <c r="AW9527" s="60"/>
    </row>
    <row r="9528" s="59" customFormat="1" customHeight="1" spans="1:49">
      <c r="A9528" s="60"/>
      <c r="B9528" s="60"/>
      <c r="C9528" s="60"/>
      <c r="D9528" s="60"/>
      <c r="H9528" s="61"/>
      <c r="I9528" s="61"/>
      <c r="J9528" s="61"/>
      <c r="K9528" s="61"/>
      <c r="L9528" s="61"/>
      <c r="M9528" s="61"/>
      <c r="N9528" s="61"/>
      <c r="O9528" s="61"/>
      <c r="P9528" s="61"/>
      <c r="Q9528" s="61"/>
      <c r="R9528" s="61"/>
      <c r="S9528" s="61"/>
      <c r="T9528" s="61"/>
      <c r="U9528" s="61"/>
      <c r="V9528" s="61"/>
      <c r="W9528" s="61"/>
      <c r="X9528" s="61"/>
      <c r="Y9528" s="61"/>
      <c r="Z9528" s="61"/>
      <c r="AA9528" s="61"/>
      <c r="AB9528" s="61"/>
      <c r="AC9528" s="61"/>
      <c r="AD9528" s="61"/>
      <c r="AE9528" s="61"/>
      <c r="AF9528" s="61"/>
      <c r="AG9528" s="61"/>
      <c r="AH9528" s="61"/>
      <c r="AI9528" s="61"/>
      <c r="AJ9528" s="61"/>
      <c r="AK9528" s="61"/>
      <c r="AL9528" s="61"/>
      <c r="AM9528" s="61"/>
      <c r="AN9528" s="61"/>
      <c r="AO9528" s="61"/>
      <c r="AP9528" s="62"/>
      <c r="AQ9528" s="61"/>
      <c r="AR9528" s="61"/>
      <c r="AS9528" s="61"/>
      <c r="AT9528" s="61"/>
      <c r="AU9528" s="61"/>
      <c r="AV9528" s="61"/>
      <c r="AW9528" s="60"/>
    </row>
    <row r="9529" s="59" customFormat="1" customHeight="1" spans="1:49">
      <c r="A9529" s="60"/>
      <c r="B9529" s="60"/>
      <c r="C9529" s="60"/>
      <c r="D9529" s="60"/>
      <c r="H9529" s="61"/>
      <c r="I9529" s="61"/>
      <c r="J9529" s="61"/>
      <c r="K9529" s="61"/>
      <c r="L9529" s="61"/>
      <c r="M9529" s="61"/>
      <c r="N9529" s="61"/>
      <c r="O9529" s="61"/>
      <c r="P9529" s="61"/>
      <c r="Q9529" s="61"/>
      <c r="R9529" s="61"/>
      <c r="S9529" s="61"/>
      <c r="T9529" s="61"/>
      <c r="U9529" s="61"/>
      <c r="V9529" s="61"/>
      <c r="W9529" s="61"/>
      <c r="X9529" s="61"/>
      <c r="Y9529" s="61"/>
      <c r="Z9529" s="61"/>
      <c r="AA9529" s="61"/>
      <c r="AB9529" s="61"/>
      <c r="AC9529" s="61"/>
      <c r="AD9529" s="61"/>
      <c r="AE9529" s="61"/>
      <c r="AF9529" s="61"/>
      <c r="AG9529" s="61"/>
      <c r="AH9529" s="61"/>
      <c r="AI9529" s="61"/>
      <c r="AJ9529" s="61"/>
      <c r="AK9529" s="61"/>
      <c r="AL9529" s="61"/>
      <c r="AM9529" s="61"/>
      <c r="AN9529" s="61"/>
      <c r="AO9529" s="61"/>
      <c r="AP9529" s="62"/>
      <c r="AQ9529" s="61"/>
      <c r="AR9529" s="61"/>
      <c r="AS9529" s="61"/>
      <c r="AT9529" s="61"/>
      <c r="AU9529" s="61"/>
      <c r="AV9529" s="61"/>
      <c r="AW9529" s="60"/>
    </row>
    <row r="9530" s="59" customFormat="1" customHeight="1" spans="1:49">
      <c r="A9530" s="60"/>
      <c r="B9530" s="60"/>
      <c r="C9530" s="60"/>
      <c r="D9530" s="60"/>
      <c r="H9530" s="61"/>
      <c r="I9530" s="61"/>
      <c r="J9530" s="61"/>
      <c r="K9530" s="61"/>
      <c r="L9530" s="61"/>
      <c r="M9530" s="61"/>
      <c r="N9530" s="61"/>
      <c r="O9530" s="61"/>
      <c r="P9530" s="61"/>
      <c r="Q9530" s="61"/>
      <c r="R9530" s="61"/>
      <c r="S9530" s="61"/>
      <c r="T9530" s="61"/>
      <c r="U9530" s="61"/>
      <c r="V9530" s="61"/>
      <c r="W9530" s="61"/>
      <c r="X9530" s="61"/>
      <c r="Y9530" s="61"/>
      <c r="Z9530" s="61"/>
      <c r="AA9530" s="61"/>
      <c r="AB9530" s="61"/>
      <c r="AC9530" s="61"/>
      <c r="AD9530" s="61"/>
      <c r="AE9530" s="61"/>
      <c r="AF9530" s="61"/>
      <c r="AG9530" s="61"/>
      <c r="AH9530" s="61"/>
      <c r="AI9530" s="61"/>
      <c r="AJ9530" s="61"/>
      <c r="AK9530" s="61"/>
      <c r="AL9530" s="61"/>
      <c r="AM9530" s="61"/>
      <c r="AN9530" s="61"/>
      <c r="AO9530" s="61"/>
      <c r="AP9530" s="62"/>
      <c r="AQ9530" s="61"/>
      <c r="AR9530" s="61"/>
      <c r="AS9530" s="61"/>
      <c r="AT9530" s="61"/>
      <c r="AU9530" s="61"/>
      <c r="AV9530" s="61"/>
      <c r="AW9530" s="60"/>
    </row>
    <row r="9531" s="59" customFormat="1" customHeight="1" spans="1:49">
      <c r="A9531" s="60"/>
      <c r="B9531" s="60"/>
      <c r="C9531" s="60"/>
      <c r="D9531" s="60"/>
      <c r="H9531" s="61"/>
      <c r="I9531" s="61"/>
      <c r="J9531" s="61"/>
      <c r="K9531" s="61"/>
      <c r="L9531" s="61"/>
      <c r="M9531" s="61"/>
      <c r="N9531" s="61"/>
      <c r="O9531" s="61"/>
      <c r="P9531" s="61"/>
      <c r="Q9531" s="61"/>
      <c r="R9531" s="61"/>
      <c r="S9531" s="61"/>
      <c r="T9531" s="61"/>
      <c r="U9531" s="61"/>
      <c r="V9531" s="61"/>
      <c r="W9531" s="61"/>
      <c r="X9531" s="61"/>
      <c r="Y9531" s="61"/>
      <c r="Z9531" s="61"/>
      <c r="AA9531" s="61"/>
      <c r="AB9531" s="61"/>
      <c r="AC9531" s="61"/>
      <c r="AD9531" s="61"/>
      <c r="AE9531" s="61"/>
      <c r="AF9531" s="61"/>
      <c r="AG9531" s="61"/>
      <c r="AH9531" s="61"/>
      <c r="AI9531" s="61"/>
      <c r="AJ9531" s="61"/>
      <c r="AK9531" s="61"/>
      <c r="AL9531" s="61"/>
      <c r="AM9531" s="61"/>
      <c r="AN9531" s="61"/>
      <c r="AO9531" s="61"/>
      <c r="AP9531" s="62"/>
      <c r="AQ9531" s="61"/>
      <c r="AR9531" s="61"/>
      <c r="AS9531" s="61"/>
      <c r="AT9531" s="61"/>
      <c r="AU9531" s="61"/>
      <c r="AV9531" s="61"/>
      <c r="AW9531" s="60"/>
    </row>
    <row r="9532" s="59" customFormat="1" customHeight="1" spans="1:49">
      <c r="A9532" s="60"/>
      <c r="B9532" s="60"/>
      <c r="C9532" s="60"/>
      <c r="D9532" s="60"/>
      <c r="H9532" s="61"/>
      <c r="I9532" s="61"/>
      <c r="J9532" s="61"/>
      <c r="K9532" s="61"/>
      <c r="L9532" s="61"/>
      <c r="M9532" s="61"/>
      <c r="N9532" s="61"/>
      <c r="O9532" s="61"/>
      <c r="P9532" s="61"/>
      <c r="Q9532" s="61"/>
      <c r="R9532" s="61"/>
      <c r="S9532" s="61"/>
      <c r="T9532" s="61"/>
      <c r="U9532" s="61"/>
      <c r="V9532" s="61"/>
      <c r="W9532" s="61"/>
      <c r="X9532" s="61"/>
      <c r="Y9532" s="61"/>
      <c r="Z9532" s="61"/>
      <c r="AA9532" s="61"/>
      <c r="AB9532" s="61"/>
      <c r="AC9532" s="61"/>
      <c r="AD9532" s="61"/>
      <c r="AE9532" s="61"/>
      <c r="AF9532" s="61"/>
      <c r="AG9532" s="61"/>
      <c r="AH9532" s="61"/>
      <c r="AI9532" s="61"/>
      <c r="AJ9532" s="61"/>
      <c r="AK9532" s="61"/>
      <c r="AL9532" s="61"/>
      <c r="AM9532" s="61"/>
      <c r="AN9532" s="61"/>
      <c r="AO9532" s="61"/>
      <c r="AP9532" s="62"/>
      <c r="AQ9532" s="61"/>
      <c r="AR9532" s="61"/>
      <c r="AS9532" s="61"/>
      <c r="AT9532" s="61"/>
      <c r="AU9532" s="61"/>
      <c r="AV9532" s="61"/>
      <c r="AW9532" s="60"/>
    </row>
    <row r="9533" s="59" customFormat="1" customHeight="1" spans="1:49">
      <c r="A9533" s="60"/>
      <c r="B9533" s="60"/>
      <c r="C9533" s="60"/>
      <c r="D9533" s="60"/>
      <c r="H9533" s="61"/>
      <c r="I9533" s="61"/>
      <c r="J9533" s="61"/>
      <c r="K9533" s="61"/>
      <c r="L9533" s="61"/>
      <c r="M9533" s="61"/>
      <c r="N9533" s="61"/>
      <c r="O9533" s="61"/>
      <c r="P9533" s="61"/>
      <c r="Q9533" s="61"/>
      <c r="R9533" s="61"/>
      <c r="S9533" s="61"/>
      <c r="T9533" s="61"/>
      <c r="U9533" s="61"/>
      <c r="V9533" s="61"/>
      <c r="W9533" s="61"/>
      <c r="X9533" s="61"/>
      <c r="Y9533" s="61"/>
      <c r="Z9533" s="61"/>
      <c r="AA9533" s="61"/>
      <c r="AB9533" s="61"/>
      <c r="AC9533" s="61"/>
      <c r="AD9533" s="61"/>
      <c r="AE9533" s="61"/>
      <c r="AF9533" s="61"/>
      <c r="AG9533" s="61"/>
      <c r="AH9533" s="61"/>
      <c r="AI9533" s="61"/>
      <c r="AJ9533" s="61"/>
      <c r="AK9533" s="61"/>
      <c r="AL9533" s="61"/>
      <c r="AM9533" s="61"/>
      <c r="AN9533" s="61"/>
      <c r="AO9533" s="61"/>
      <c r="AP9533" s="62"/>
      <c r="AQ9533" s="61"/>
      <c r="AR9533" s="61"/>
      <c r="AS9533" s="61"/>
      <c r="AT9533" s="61"/>
      <c r="AU9533" s="61"/>
      <c r="AV9533" s="61"/>
      <c r="AW9533" s="60"/>
    </row>
    <row r="9534" s="59" customFormat="1" customHeight="1" spans="1:49">
      <c r="A9534" s="60"/>
      <c r="B9534" s="60"/>
      <c r="C9534" s="60"/>
      <c r="D9534" s="60"/>
      <c r="H9534" s="61"/>
      <c r="I9534" s="61"/>
      <c r="J9534" s="61"/>
      <c r="K9534" s="61"/>
      <c r="L9534" s="61"/>
      <c r="M9534" s="61"/>
      <c r="N9534" s="61"/>
      <c r="O9534" s="61"/>
      <c r="P9534" s="61"/>
      <c r="Q9534" s="61"/>
      <c r="R9534" s="61"/>
      <c r="S9534" s="61"/>
      <c r="T9534" s="61"/>
      <c r="U9534" s="61"/>
      <c r="V9534" s="61"/>
      <c r="W9534" s="61"/>
      <c r="X9534" s="61"/>
      <c r="Y9534" s="61"/>
      <c r="Z9534" s="61"/>
      <c r="AA9534" s="61"/>
      <c r="AB9534" s="61"/>
      <c r="AC9534" s="61"/>
      <c r="AD9534" s="61"/>
      <c r="AE9534" s="61"/>
      <c r="AF9534" s="61"/>
      <c r="AG9534" s="61"/>
      <c r="AH9534" s="61"/>
      <c r="AI9534" s="61"/>
      <c r="AJ9534" s="61"/>
      <c r="AK9534" s="61"/>
      <c r="AL9534" s="61"/>
      <c r="AM9534" s="61"/>
      <c r="AN9534" s="61"/>
      <c r="AO9534" s="61"/>
      <c r="AP9534" s="62"/>
      <c r="AQ9534" s="61"/>
      <c r="AR9534" s="61"/>
      <c r="AS9534" s="61"/>
      <c r="AT9534" s="61"/>
      <c r="AU9534" s="61"/>
      <c r="AV9534" s="61"/>
      <c r="AW9534" s="60"/>
    </row>
    <row r="9535" s="59" customFormat="1" customHeight="1" spans="1:49">
      <c r="A9535" s="60"/>
      <c r="B9535" s="60"/>
      <c r="C9535" s="60"/>
      <c r="D9535" s="60"/>
      <c r="H9535" s="61"/>
      <c r="I9535" s="61"/>
      <c r="J9535" s="61"/>
      <c r="K9535" s="61"/>
      <c r="L9535" s="61"/>
      <c r="M9535" s="61"/>
      <c r="N9535" s="61"/>
      <c r="O9535" s="61"/>
      <c r="P9535" s="61"/>
      <c r="Q9535" s="61"/>
      <c r="R9535" s="61"/>
      <c r="S9535" s="61"/>
      <c r="T9535" s="61"/>
      <c r="U9535" s="61"/>
      <c r="V9535" s="61"/>
      <c r="W9535" s="61"/>
      <c r="X9535" s="61"/>
      <c r="Y9535" s="61"/>
      <c r="Z9535" s="61"/>
      <c r="AA9535" s="61"/>
      <c r="AB9535" s="61"/>
      <c r="AC9535" s="61"/>
      <c r="AD9535" s="61"/>
      <c r="AE9535" s="61"/>
      <c r="AF9535" s="61"/>
      <c r="AG9535" s="61"/>
      <c r="AH9535" s="61"/>
      <c r="AI9535" s="61"/>
      <c r="AJ9535" s="61"/>
      <c r="AK9535" s="61"/>
      <c r="AL9535" s="61"/>
      <c r="AM9535" s="61"/>
      <c r="AN9535" s="61"/>
      <c r="AO9535" s="61"/>
      <c r="AP9535" s="62"/>
      <c r="AQ9535" s="61"/>
      <c r="AR9535" s="61"/>
      <c r="AS9535" s="61"/>
      <c r="AT9535" s="61"/>
      <c r="AU9535" s="61"/>
      <c r="AV9535" s="61"/>
      <c r="AW9535" s="60"/>
    </row>
    <row r="9536" s="59" customFormat="1" customHeight="1" spans="1:49">
      <c r="A9536" s="60"/>
      <c r="B9536" s="60"/>
      <c r="C9536" s="60"/>
      <c r="D9536" s="60"/>
      <c r="H9536" s="61"/>
      <c r="I9536" s="61"/>
      <c r="J9536" s="61"/>
      <c r="K9536" s="61"/>
      <c r="L9536" s="61"/>
      <c r="M9536" s="61"/>
      <c r="N9536" s="61"/>
      <c r="O9536" s="61"/>
      <c r="P9536" s="61"/>
      <c r="Q9536" s="61"/>
      <c r="R9536" s="61"/>
      <c r="S9536" s="61"/>
      <c r="T9536" s="61"/>
      <c r="U9536" s="61"/>
      <c r="V9536" s="61"/>
      <c r="W9536" s="61"/>
      <c r="X9536" s="61"/>
      <c r="Y9536" s="61"/>
      <c r="Z9536" s="61"/>
      <c r="AA9536" s="61"/>
      <c r="AB9536" s="61"/>
      <c r="AC9536" s="61"/>
      <c r="AD9536" s="61"/>
      <c r="AE9536" s="61"/>
      <c r="AF9536" s="61"/>
      <c r="AG9536" s="61"/>
      <c r="AH9536" s="61"/>
      <c r="AI9536" s="61"/>
      <c r="AJ9536" s="61"/>
      <c r="AK9536" s="61"/>
      <c r="AL9536" s="61"/>
      <c r="AM9536" s="61"/>
      <c r="AN9536" s="61"/>
      <c r="AO9536" s="61"/>
      <c r="AP9536" s="62"/>
      <c r="AQ9536" s="61"/>
      <c r="AR9536" s="61"/>
      <c r="AS9536" s="61"/>
      <c r="AT9536" s="61"/>
      <c r="AU9536" s="61"/>
      <c r="AV9536" s="61"/>
      <c r="AW9536" s="60"/>
    </row>
    <row r="9537" s="59" customFormat="1" customHeight="1" spans="1:49">
      <c r="A9537" s="60"/>
      <c r="B9537" s="60"/>
      <c r="C9537" s="60"/>
      <c r="D9537" s="60"/>
      <c r="H9537" s="61"/>
      <c r="I9537" s="61"/>
      <c r="J9537" s="61"/>
      <c r="K9537" s="61"/>
      <c r="L9537" s="61"/>
      <c r="M9537" s="61"/>
      <c r="N9537" s="61"/>
      <c r="O9537" s="61"/>
      <c r="P9537" s="61"/>
      <c r="Q9537" s="61"/>
      <c r="R9537" s="61"/>
      <c r="S9537" s="61"/>
      <c r="T9537" s="61"/>
      <c r="U9537" s="61"/>
      <c r="V9537" s="61"/>
      <c r="W9537" s="61"/>
      <c r="X9537" s="61"/>
      <c r="Y9537" s="61"/>
      <c r="Z9537" s="61"/>
      <c r="AA9537" s="61"/>
      <c r="AB9537" s="61"/>
      <c r="AC9537" s="61"/>
      <c r="AD9537" s="61"/>
      <c r="AE9537" s="61"/>
      <c r="AF9537" s="61"/>
      <c r="AG9537" s="61"/>
      <c r="AH9537" s="61"/>
      <c r="AI9537" s="61"/>
      <c r="AJ9537" s="61"/>
      <c r="AK9537" s="61"/>
      <c r="AL9537" s="61"/>
      <c r="AM9537" s="61"/>
      <c r="AN9537" s="61"/>
      <c r="AO9537" s="61"/>
      <c r="AP9537" s="62"/>
      <c r="AQ9537" s="61"/>
      <c r="AR9537" s="61"/>
      <c r="AS9537" s="61"/>
      <c r="AT9537" s="61"/>
      <c r="AU9537" s="61"/>
      <c r="AV9537" s="61"/>
      <c r="AW9537" s="60"/>
    </row>
    <row r="9538" s="59" customFormat="1" customHeight="1" spans="1:49">
      <c r="A9538" s="60"/>
      <c r="B9538" s="60"/>
      <c r="C9538" s="60"/>
      <c r="D9538" s="60"/>
      <c r="H9538" s="61"/>
      <c r="I9538" s="61"/>
      <c r="J9538" s="61"/>
      <c r="K9538" s="61"/>
      <c r="L9538" s="61"/>
      <c r="M9538" s="61"/>
      <c r="N9538" s="61"/>
      <c r="O9538" s="61"/>
      <c r="P9538" s="61"/>
      <c r="Q9538" s="61"/>
      <c r="R9538" s="61"/>
      <c r="S9538" s="61"/>
      <c r="T9538" s="61"/>
      <c r="U9538" s="61"/>
      <c r="V9538" s="61"/>
      <c r="W9538" s="61"/>
      <c r="X9538" s="61"/>
      <c r="Y9538" s="61"/>
      <c r="Z9538" s="61"/>
      <c r="AA9538" s="61"/>
      <c r="AB9538" s="61"/>
      <c r="AC9538" s="61"/>
      <c r="AD9538" s="61"/>
      <c r="AE9538" s="61"/>
      <c r="AF9538" s="61"/>
      <c r="AG9538" s="61"/>
      <c r="AH9538" s="61"/>
      <c r="AI9538" s="61"/>
      <c r="AJ9538" s="61"/>
      <c r="AK9538" s="61"/>
      <c r="AL9538" s="61"/>
      <c r="AM9538" s="61"/>
      <c r="AN9538" s="61"/>
      <c r="AO9538" s="61"/>
      <c r="AP9538" s="62"/>
      <c r="AQ9538" s="61"/>
      <c r="AR9538" s="61"/>
      <c r="AS9538" s="61"/>
      <c r="AT9538" s="61"/>
      <c r="AU9538" s="61"/>
      <c r="AV9538" s="61"/>
      <c r="AW9538" s="60"/>
    </row>
    <row r="9539" s="59" customFormat="1" customHeight="1" spans="1:49">
      <c r="A9539" s="60"/>
      <c r="B9539" s="60"/>
      <c r="C9539" s="60"/>
      <c r="D9539" s="60"/>
      <c r="H9539" s="61"/>
      <c r="I9539" s="61"/>
      <c r="J9539" s="61"/>
      <c r="K9539" s="61"/>
      <c r="L9539" s="61"/>
      <c r="M9539" s="61"/>
      <c r="N9539" s="61"/>
      <c r="O9539" s="61"/>
      <c r="P9539" s="61"/>
      <c r="Q9539" s="61"/>
      <c r="R9539" s="61"/>
      <c r="S9539" s="61"/>
      <c r="T9539" s="61"/>
      <c r="U9539" s="61"/>
      <c r="V9539" s="61"/>
      <c r="W9539" s="61"/>
      <c r="X9539" s="61"/>
      <c r="Y9539" s="61"/>
      <c r="Z9539" s="61"/>
      <c r="AA9539" s="61"/>
      <c r="AB9539" s="61"/>
      <c r="AC9539" s="61"/>
      <c r="AD9539" s="61"/>
      <c r="AE9539" s="61"/>
      <c r="AF9539" s="61"/>
      <c r="AG9539" s="61"/>
      <c r="AH9539" s="61"/>
      <c r="AI9539" s="61"/>
      <c r="AJ9539" s="61"/>
      <c r="AK9539" s="61"/>
      <c r="AL9539" s="61"/>
      <c r="AM9539" s="61"/>
      <c r="AN9539" s="61"/>
      <c r="AO9539" s="61"/>
      <c r="AP9539" s="62"/>
      <c r="AQ9539" s="61"/>
      <c r="AR9539" s="61"/>
      <c r="AS9539" s="61"/>
      <c r="AT9539" s="61"/>
      <c r="AU9539" s="61"/>
      <c r="AV9539" s="61"/>
      <c r="AW9539" s="60"/>
    </row>
    <row r="9540" s="59" customFormat="1" customHeight="1" spans="1:49">
      <c r="A9540" s="60"/>
      <c r="B9540" s="60"/>
      <c r="C9540" s="60"/>
      <c r="D9540" s="60"/>
      <c r="H9540" s="61"/>
      <c r="I9540" s="61"/>
      <c r="J9540" s="61"/>
      <c r="K9540" s="61"/>
      <c r="L9540" s="61"/>
      <c r="M9540" s="61"/>
      <c r="N9540" s="61"/>
      <c r="O9540" s="61"/>
      <c r="P9540" s="61"/>
      <c r="Q9540" s="61"/>
      <c r="R9540" s="61"/>
      <c r="S9540" s="61"/>
      <c r="T9540" s="61"/>
      <c r="U9540" s="61"/>
      <c r="V9540" s="61"/>
      <c r="W9540" s="61"/>
      <c r="X9540" s="61"/>
      <c r="Y9540" s="61"/>
      <c r="Z9540" s="61"/>
      <c r="AA9540" s="61"/>
      <c r="AB9540" s="61"/>
      <c r="AC9540" s="61"/>
      <c r="AD9540" s="61"/>
      <c r="AE9540" s="61"/>
      <c r="AF9540" s="61"/>
      <c r="AG9540" s="61"/>
      <c r="AH9540" s="61"/>
      <c r="AI9540" s="61"/>
      <c r="AJ9540" s="61"/>
      <c r="AK9540" s="61"/>
      <c r="AL9540" s="61"/>
      <c r="AM9540" s="61"/>
      <c r="AN9540" s="61"/>
      <c r="AO9540" s="61"/>
      <c r="AP9540" s="62"/>
      <c r="AQ9540" s="61"/>
      <c r="AR9540" s="61"/>
      <c r="AS9540" s="61"/>
      <c r="AT9540" s="61"/>
      <c r="AU9540" s="61"/>
      <c r="AV9540" s="61"/>
      <c r="AW9540" s="60"/>
    </row>
    <row r="9541" s="59" customFormat="1" customHeight="1" spans="1:49">
      <c r="A9541" s="60"/>
      <c r="B9541" s="60"/>
      <c r="C9541" s="60"/>
      <c r="D9541" s="60"/>
      <c r="H9541" s="61"/>
      <c r="I9541" s="61"/>
      <c r="J9541" s="61"/>
      <c r="K9541" s="61"/>
      <c r="L9541" s="61"/>
      <c r="M9541" s="61"/>
      <c r="N9541" s="61"/>
      <c r="O9541" s="61"/>
      <c r="P9541" s="61"/>
      <c r="Q9541" s="61"/>
      <c r="R9541" s="61"/>
      <c r="S9541" s="61"/>
      <c r="T9541" s="61"/>
      <c r="U9541" s="61"/>
      <c r="V9541" s="61"/>
      <c r="W9541" s="61"/>
      <c r="X9541" s="61"/>
      <c r="Y9541" s="61"/>
      <c r="Z9541" s="61"/>
      <c r="AA9541" s="61"/>
      <c r="AB9541" s="61"/>
      <c r="AC9541" s="61"/>
      <c r="AD9541" s="61"/>
      <c r="AE9541" s="61"/>
      <c r="AF9541" s="61"/>
      <c r="AG9541" s="61"/>
      <c r="AH9541" s="61"/>
      <c r="AI9541" s="61"/>
      <c r="AJ9541" s="61"/>
      <c r="AK9541" s="61"/>
      <c r="AL9541" s="61"/>
      <c r="AM9541" s="61"/>
      <c r="AN9541" s="61"/>
      <c r="AO9541" s="61"/>
      <c r="AP9541" s="62"/>
      <c r="AQ9541" s="61"/>
      <c r="AR9541" s="61"/>
      <c r="AS9541" s="61"/>
      <c r="AT9541" s="61"/>
      <c r="AU9541" s="61"/>
      <c r="AV9541" s="61"/>
      <c r="AW9541" s="60"/>
    </row>
    <row r="9542" s="59" customFormat="1" customHeight="1" spans="1:49">
      <c r="A9542" s="60"/>
      <c r="B9542" s="60"/>
      <c r="C9542" s="60"/>
      <c r="D9542" s="60"/>
      <c r="H9542" s="61"/>
      <c r="I9542" s="61"/>
      <c r="J9542" s="61"/>
      <c r="K9542" s="61"/>
      <c r="L9542" s="61"/>
      <c r="M9542" s="61"/>
      <c r="N9542" s="61"/>
      <c r="O9542" s="61"/>
      <c r="P9542" s="61"/>
      <c r="Q9542" s="61"/>
      <c r="R9542" s="61"/>
      <c r="S9542" s="61"/>
      <c r="T9542" s="61"/>
      <c r="U9542" s="61"/>
      <c r="V9542" s="61"/>
      <c r="W9542" s="61"/>
      <c r="X9542" s="61"/>
      <c r="Y9542" s="61"/>
      <c r="Z9542" s="61"/>
      <c r="AA9542" s="61"/>
      <c r="AB9542" s="61"/>
      <c r="AC9542" s="61"/>
      <c r="AD9542" s="61"/>
      <c r="AE9542" s="61"/>
      <c r="AF9542" s="61"/>
      <c r="AG9542" s="61"/>
      <c r="AH9542" s="61"/>
      <c r="AI9542" s="61"/>
      <c r="AJ9542" s="61"/>
      <c r="AK9542" s="61"/>
      <c r="AL9542" s="61"/>
      <c r="AM9542" s="61"/>
      <c r="AN9542" s="61"/>
      <c r="AO9542" s="61"/>
      <c r="AP9542" s="62"/>
      <c r="AQ9542" s="61"/>
      <c r="AR9542" s="61"/>
      <c r="AS9542" s="61"/>
      <c r="AT9542" s="61"/>
      <c r="AU9542" s="61"/>
      <c r="AV9542" s="61"/>
      <c r="AW9542" s="60"/>
    </row>
    <row r="9543" s="59" customFormat="1" customHeight="1" spans="1:49">
      <c r="A9543" s="60"/>
      <c r="B9543" s="60"/>
      <c r="C9543" s="60"/>
      <c r="D9543" s="60"/>
      <c r="H9543" s="61"/>
      <c r="I9543" s="61"/>
      <c r="J9543" s="61"/>
      <c r="K9543" s="61"/>
      <c r="L9543" s="61"/>
      <c r="M9543" s="61"/>
      <c r="N9543" s="61"/>
      <c r="O9543" s="61"/>
      <c r="P9543" s="61"/>
      <c r="Q9543" s="61"/>
      <c r="R9543" s="61"/>
      <c r="S9543" s="61"/>
      <c r="T9543" s="61"/>
      <c r="U9543" s="61"/>
      <c r="V9543" s="61"/>
      <c r="W9543" s="61"/>
      <c r="X9543" s="61"/>
      <c r="Y9543" s="61"/>
      <c r="Z9543" s="61"/>
      <c r="AA9543" s="61"/>
      <c r="AB9543" s="61"/>
      <c r="AC9543" s="61"/>
      <c r="AD9543" s="61"/>
      <c r="AE9543" s="61"/>
      <c r="AF9543" s="61"/>
      <c r="AG9543" s="61"/>
      <c r="AH9543" s="61"/>
      <c r="AI9543" s="61"/>
      <c r="AJ9543" s="61"/>
      <c r="AK9543" s="61"/>
      <c r="AL9543" s="61"/>
      <c r="AM9543" s="61"/>
      <c r="AN9543" s="61"/>
      <c r="AO9543" s="61"/>
      <c r="AP9543" s="62"/>
      <c r="AQ9543" s="61"/>
      <c r="AR9543" s="61"/>
      <c r="AS9543" s="61"/>
      <c r="AT9543" s="61"/>
      <c r="AU9543" s="61"/>
      <c r="AV9543" s="61"/>
      <c r="AW9543" s="60"/>
    </row>
    <row r="9544" s="59" customFormat="1" customHeight="1" spans="1:49">
      <c r="A9544" s="60"/>
      <c r="B9544" s="60"/>
      <c r="C9544" s="60"/>
      <c r="D9544" s="60"/>
      <c r="H9544" s="61"/>
      <c r="I9544" s="61"/>
      <c r="J9544" s="61"/>
      <c r="K9544" s="61"/>
      <c r="L9544" s="61"/>
      <c r="M9544" s="61"/>
      <c r="N9544" s="61"/>
      <c r="O9544" s="61"/>
      <c r="P9544" s="61"/>
      <c r="Q9544" s="61"/>
      <c r="R9544" s="61"/>
      <c r="S9544" s="61"/>
      <c r="T9544" s="61"/>
      <c r="U9544" s="61"/>
      <c r="V9544" s="61"/>
      <c r="W9544" s="61"/>
      <c r="X9544" s="61"/>
      <c r="Y9544" s="61"/>
      <c r="Z9544" s="61"/>
      <c r="AA9544" s="61"/>
      <c r="AB9544" s="61"/>
      <c r="AC9544" s="61"/>
      <c r="AD9544" s="61"/>
      <c r="AE9544" s="61"/>
      <c r="AF9544" s="61"/>
      <c r="AG9544" s="61"/>
      <c r="AH9544" s="61"/>
      <c r="AI9544" s="61"/>
      <c r="AJ9544" s="61"/>
      <c r="AK9544" s="61"/>
      <c r="AL9544" s="61"/>
      <c r="AM9544" s="61"/>
      <c r="AN9544" s="61"/>
      <c r="AO9544" s="61"/>
      <c r="AP9544" s="62"/>
      <c r="AQ9544" s="61"/>
      <c r="AR9544" s="61"/>
      <c r="AS9544" s="61"/>
      <c r="AT9544" s="61"/>
      <c r="AU9544" s="61"/>
      <c r="AV9544" s="61"/>
      <c r="AW9544" s="60"/>
    </row>
    <row r="9545" s="59" customFormat="1" customHeight="1" spans="1:49">
      <c r="A9545" s="60"/>
      <c r="B9545" s="60"/>
      <c r="C9545" s="60"/>
      <c r="D9545" s="60"/>
      <c r="H9545" s="61"/>
      <c r="I9545" s="61"/>
      <c r="J9545" s="61"/>
      <c r="K9545" s="61"/>
      <c r="L9545" s="61"/>
      <c r="M9545" s="61"/>
      <c r="N9545" s="61"/>
      <c r="O9545" s="61"/>
      <c r="P9545" s="61"/>
      <c r="Q9545" s="61"/>
      <c r="R9545" s="61"/>
      <c r="S9545" s="61"/>
      <c r="T9545" s="61"/>
      <c r="U9545" s="61"/>
      <c r="V9545" s="61"/>
      <c r="W9545" s="61"/>
      <c r="X9545" s="61"/>
      <c r="Y9545" s="61"/>
      <c r="Z9545" s="61"/>
      <c r="AA9545" s="61"/>
      <c r="AB9545" s="61"/>
      <c r="AC9545" s="61"/>
      <c r="AD9545" s="61"/>
      <c r="AE9545" s="61"/>
      <c r="AF9545" s="61"/>
      <c r="AG9545" s="61"/>
      <c r="AH9545" s="61"/>
      <c r="AI9545" s="61"/>
      <c r="AJ9545" s="61"/>
      <c r="AK9545" s="61"/>
      <c r="AL9545" s="61"/>
      <c r="AM9545" s="61"/>
      <c r="AN9545" s="61"/>
      <c r="AO9545" s="61"/>
      <c r="AP9545" s="62"/>
      <c r="AQ9545" s="61"/>
      <c r="AR9545" s="61"/>
      <c r="AS9545" s="61"/>
      <c r="AT9545" s="61"/>
      <c r="AU9545" s="61"/>
      <c r="AV9545" s="61"/>
      <c r="AW9545" s="60"/>
    </row>
    <row r="9546" s="59" customFormat="1" customHeight="1" spans="1:49">
      <c r="A9546" s="60"/>
      <c r="B9546" s="60"/>
      <c r="C9546" s="60"/>
      <c r="D9546" s="60"/>
      <c r="H9546" s="61"/>
      <c r="I9546" s="61"/>
      <c r="J9546" s="61"/>
      <c r="K9546" s="61"/>
      <c r="L9546" s="61"/>
      <c r="M9546" s="61"/>
      <c r="N9546" s="61"/>
      <c r="O9546" s="61"/>
      <c r="P9546" s="61"/>
      <c r="Q9546" s="61"/>
      <c r="R9546" s="61"/>
      <c r="S9546" s="61"/>
      <c r="T9546" s="61"/>
      <c r="U9546" s="61"/>
      <c r="V9546" s="61"/>
      <c r="W9546" s="61"/>
      <c r="X9546" s="61"/>
      <c r="Y9546" s="61"/>
      <c r="Z9546" s="61"/>
      <c r="AA9546" s="61"/>
      <c r="AB9546" s="61"/>
      <c r="AC9546" s="61"/>
      <c r="AD9546" s="61"/>
      <c r="AE9546" s="61"/>
      <c r="AF9546" s="61"/>
      <c r="AG9546" s="61"/>
      <c r="AH9546" s="61"/>
      <c r="AI9546" s="61"/>
      <c r="AJ9546" s="61"/>
      <c r="AK9546" s="61"/>
      <c r="AL9546" s="61"/>
      <c r="AM9546" s="61"/>
      <c r="AN9546" s="61"/>
      <c r="AO9546" s="61"/>
      <c r="AP9546" s="62"/>
      <c r="AQ9546" s="61"/>
      <c r="AR9546" s="61"/>
      <c r="AS9546" s="61"/>
      <c r="AT9546" s="61"/>
      <c r="AU9546" s="61"/>
      <c r="AV9546" s="61"/>
      <c r="AW9546" s="60"/>
    </row>
    <row r="9547" s="59" customFormat="1" customHeight="1" spans="1:49">
      <c r="A9547" s="60"/>
      <c r="B9547" s="60"/>
      <c r="C9547" s="60"/>
      <c r="D9547" s="60"/>
      <c r="H9547" s="61"/>
      <c r="I9547" s="61"/>
      <c r="J9547" s="61"/>
      <c r="K9547" s="61"/>
      <c r="L9547" s="61"/>
      <c r="M9547" s="61"/>
      <c r="N9547" s="61"/>
      <c r="O9547" s="61"/>
      <c r="P9547" s="61"/>
      <c r="Q9547" s="61"/>
      <c r="R9547" s="61"/>
      <c r="S9547" s="61"/>
      <c r="T9547" s="61"/>
      <c r="U9547" s="61"/>
      <c r="V9547" s="61"/>
      <c r="W9547" s="61"/>
      <c r="X9547" s="61"/>
      <c r="Y9547" s="61"/>
      <c r="Z9547" s="61"/>
      <c r="AA9547" s="61"/>
      <c r="AB9547" s="61"/>
      <c r="AC9547" s="61"/>
      <c r="AD9547" s="61"/>
      <c r="AE9547" s="61"/>
      <c r="AF9547" s="61"/>
      <c r="AG9547" s="61"/>
      <c r="AH9547" s="61"/>
      <c r="AI9547" s="61"/>
      <c r="AJ9547" s="61"/>
      <c r="AK9547" s="61"/>
      <c r="AL9547" s="61"/>
      <c r="AM9547" s="61"/>
      <c r="AN9547" s="61"/>
      <c r="AO9547" s="61"/>
      <c r="AP9547" s="62"/>
      <c r="AQ9547" s="61"/>
      <c r="AR9547" s="61"/>
      <c r="AS9547" s="61"/>
      <c r="AT9547" s="61"/>
      <c r="AU9547" s="61"/>
      <c r="AV9547" s="61"/>
      <c r="AW9547" s="60"/>
    </row>
    <row r="9548" s="59" customFormat="1" customHeight="1" spans="1:49">
      <c r="A9548" s="60"/>
      <c r="B9548" s="60"/>
      <c r="C9548" s="60"/>
      <c r="D9548" s="60"/>
      <c r="H9548" s="61"/>
      <c r="I9548" s="61"/>
      <c r="J9548" s="61"/>
      <c r="K9548" s="61"/>
      <c r="L9548" s="61"/>
      <c r="M9548" s="61"/>
      <c r="N9548" s="61"/>
      <c r="O9548" s="61"/>
      <c r="P9548" s="61"/>
      <c r="Q9548" s="61"/>
      <c r="R9548" s="61"/>
      <c r="S9548" s="61"/>
      <c r="T9548" s="61"/>
      <c r="U9548" s="61"/>
      <c r="V9548" s="61"/>
      <c r="W9548" s="61"/>
      <c r="X9548" s="61"/>
      <c r="Y9548" s="61"/>
      <c r="Z9548" s="61"/>
      <c r="AA9548" s="61"/>
      <c r="AB9548" s="61"/>
      <c r="AC9548" s="61"/>
      <c r="AD9548" s="61"/>
      <c r="AE9548" s="61"/>
      <c r="AF9548" s="61"/>
      <c r="AG9548" s="61"/>
      <c r="AH9548" s="61"/>
      <c r="AI9548" s="61"/>
      <c r="AJ9548" s="61"/>
      <c r="AK9548" s="61"/>
      <c r="AL9548" s="61"/>
      <c r="AM9548" s="61"/>
      <c r="AN9548" s="61"/>
      <c r="AO9548" s="61"/>
      <c r="AP9548" s="62"/>
      <c r="AQ9548" s="61"/>
      <c r="AR9548" s="61"/>
      <c r="AS9548" s="61"/>
      <c r="AT9548" s="61"/>
      <c r="AU9548" s="61"/>
      <c r="AV9548" s="61"/>
      <c r="AW9548" s="60"/>
    </row>
    <row r="9549" s="59" customFormat="1" customHeight="1" spans="1:49">
      <c r="A9549" s="60"/>
      <c r="B9549" s="60"/>
      <c r="C9549" s="60"/>
      <c r="D9549" s="60"/>
      <c r="H9549" s="61"/>
      <c r="I9549" s="61"/>
      <c r="J9549" s="61"/>
      <c r="K9549" s="61"/>
      <c r="L9549" s="61"/>
      <c r="M9549" s="61"/>
      <c r="N9549" s="61"/>
      <c r="O9549" s="61"/>
      <c r="P9549" s="61"/>
      <c r="Q9549" s="61"/>
      <c r="R9549" s="61"/>
      <c r="S9549" s="61"/>
      <c r="T9549" s="61"/>
      <c r="U9549" s="61"/>
      <c r="V9549" s="61"/>
      <c r="W9549" s="61"/>
      <c r="X9549" s="61"/>
      <c r="Y9549" s="61"/>
      <c r="Z9549" s="61"/>
      <c r="AA9549" s="61"/>
      <c r="AB9549" s="61"/>
      <c r="AC9549" s="61"/>
      <c r="AD9549" s="61"/>
      <c r="AE9549" s="61"/>
      <c r="AF9549" s="61"/>
      <c r="AG9549" s="61"/>
      <c r="AH9549" s="61"/>
      <c r="AI9549" s="61"/>
      <c r="AJ9549" s="61"/>
      <c r="AK9549" s="61"/>
      <c r="AL9549" s="61"/>
      <c r="AM9549" s="61"/>
      <c r="AN9549" s="61"/>
      <c r="AO9549" s="61"/>
      <c r="AP9549" s="62"/>
      <c r="AQ9549" s="61"/>
      <c r="AR9549" s="61"/>
      <c r="AS9549" s="61"/>
      <c r="AT9549" s="61"/>
      <c r="AU9549" s="61"/>
      <c r="AV9549" s="61"/>
      <c r="AW9549" s="60"/>
    </row>
    <row r="9550" s="59" customFormat="1" customHeight="1" spans="1:49">
      <c r="A9550" s="60"/>
      <c r="B9550" s="60"/>
      <c r="C9550" s="60"/>
      <c r="D9550" s="60"/>
      <c r="H9550" s="61"/>
      <c r="I9550" s="61"/>
      <c r="J9550" s="61"/>
      <c r="K9550" s="61"/>
      <c r="L9550" s="61"/>
      <c r="M9550" s="61"/>
      <c r="N9550" s="61"/>
      <c r="O9550" s="61"/>
      <c r="P9550" s="61"/>
      <c r="Q9550" s="61"/>
      <c r="R9550" s="61"/>
      <c r="S9550" s="61"/>
      <c r="T9550" s="61"/>
      <c r="U9550" s="61"/>
      <c r="V9550" s="61"/>
      <c r="W9550" s="61"/>
      <c r="X9550" s="61"/>
      <c r="Y9550" s="61"/>
      <c r="Z9550" s="61"/>
      <c r="AA9550" s="61"/>
      <c r="AB9550" s="61"/>
      <c r="AC9550" s="61"/>
      <c r="AD9550" s="61"/>
      <c r="AE9550" s="61"/>
      <c r="AF9550" s="61"/>
      <c r="AG9550" s="61"/>
      <c r="AH9550" s="61"/>
      <c r="AI9550" s="61"/>
      <c r="AJ9550" s="61"/>
      <c r="AK9550" s="61"/>
      <c r="AL9550" s="61"/>
      <c r="AM9550" s="61"/>
      <c r="AN9550" s="61"/>
      <c r="AO9550" s="61"/>
      <c r="AP9550" s="62"/>
      <c r="AQ9550" s="61"/>
      <c r="AR9550" s="61"/>
      <c r="AS9550" s="61"/>
      <c r="AT9550" s="61"/>
      <c r="AU9550" s="61"/>
      <c r="AV9550" s="61"/>
      <c r="AW9550" s="60"/>
    </row>
    <row r="9551" s="59" customFormat="1" customHeight="1" spans="1:49">
      <c r="A9551" s="60"/>
      <c r="B9551" s="60"/>
      <c r="C9551" s="60"/>
      <c r="D9551" s="60"/>
      <c r="H9551" s="61"/>
      <c r="I9551" s="61"/>
      <c r="J9551" s="61"/>
      <c r="K9551" s="61"/>
      <c r="L9551" s="61"/>
      <c r="M9551" s="61"/>
      <c r="N9551" s="61"/>
      <c r="O9551" s="61"/>
      <c r="P9551" s="61"/>
      <c r="Q9551" s="61"/>
      <c r="R9551" s="61"/>
      <c r="S9551" s="61"/>
      <c r="T9551" s="61"/>
      <c r="U9551" s="61"/>
      <c r="V9551" s="61"/>
      <c r="W9551" s="61"/>
      <c r="X9551" s="61"/>
      <c r="Y9551" s="61"/>
      <c r="Z9551" s="61"/>
      <c r="AA9551" s="61"/>
      <c r="AB9551" s="61"/>
      <c r="AC9551" s="61"/>
      <c r="AD9551" s="61"/>
      <c r="AE9551" s="61"/>
      <c r="AF9551" s="61"/>
      <c r="AG9551" s="61"/>
      <c r="AH9551" s="61"/>
      <c r="AI9551" s="61"/>
      <c r="AJ9551" s="61"/>
      <c r="AK9551" s="61"/>
      <c r="AL9551" s="61"/>
      <c r="AM9551" s="61"/>
      <c r="AN9551" s="61"/>
      <c r="AO9551" s="61"/>
      <c r="AP9551" s="62"/>
      <c r="AQ9551" s="61"/>
      <c r="AR9551" s="61"/>
      <c r="AS9551" s="61"/>
      <c r="AT9551" s="61"/>
      <c r="AU9551" s="61"/>
      <c r="AV9551" s="61"/>
      <c r="AW9551" s="60"/>
    </row>
    <row r="9552" s="59" customFormat="1" customHeight="1" spans="1:49">
      <c r="A9552" s="60"/>
      <c r="B9552" s="60"/>
      <c r="C9552" s="60"/>
      <c r="D9552" s="60"/>
      <c r="H9552" s="61"/>
      <c r="I9552" s="61"/>
      <c r="J9552" s="61"/>
      <c r="K9552" s="61"/>
      <c r="L9552" s="61"/>
      <c r="M9552" s="61"/>
      <c r="N9552" s="61"/>
      <c r="O9552" s="61"/>
      <c r="P9552" s="61"/>
      <c r="Q9552" s="61"/>
      <c r="R9552" s="61"/>
      <c r="S9552" s="61"/>
      <c r="T9552" s="61"/>
      <c r="U9552" s="61"/>
      <c r="V9552" s="61"/>
      <c r="W9552" s="61"/>
      <c r="X9552" s="61"/>
      <c r="Y9552" s="61"/>
      <c r="Z9552" s="61"/>
      <c r="AA9552" s="61"/>
      <c r="AB9552" s="61"/>
      <c r="AC9552" s="61"/>
      <c r="AD9552" s="61"/>
      <c r="AE9552" s="61"/>
      <c r="AF9552" s="61"/>
      <c r="AG9552" s="61"/>
      <c r="AH9552" s="61"/>
      <c r="AI9552" s="61"/>
      <c r="AJ9552" s="61"/>
      <c r="AK9552" s="61"/>
      <c r="AL9552" s="61"/>
      <c r="AM9552" s="61"/>
      <c r="AN9552" s="61"/>
      <c r="AO9552" s="61"/>
      <c r="AP9552" s="62"/>
      <c r="AQ9552" s="61"/>
      <c r="AR9552" s="61"/>
      <c r="AS9552" s="61"/>
      <c r="AT9552" s="61"/>
      <c r="AU9552" s="61"/>
      <c r="AV9552" s="61"/>
      <c r="AW9552" s="60"/>
    </row>
    <row r="9553" s="59" customFormat="1" customHeight="1" spans="1:49">
      <c r="A9553" s="60"/>
      <c r="B9553" s="60"/>
      <c r="C9553" s="60"/>
      <c r="D9553" s="60"/>
      <c r="H9553" s="61"/>
      <c r="I9553" s="61"/>
      <c r="J9553" s="61"/>
      <c r="K9553" s="61"/>
      <c r="L9553" s="61"/>
      <c r="M9553" s="61"/>
      <c r="N9553" s="61"/>
      <c r="O9553" s="61"/>
      <c r="P9553" s="61"/>
      <c r="Q9553" s="61"/>
      <c r="R9553" s="61"/>
      <c r="S9553" s="61"/>
      <c r="T9553" s="61"/>
      <c r="U9553" s="61"/>
      <c r="V9553" s="61"/>
      <c r="W9553" s="61"/>
      <c r="X9553" s="61"/>
      <c r="Y9553" s="61"/>
      <c r="Z9553" s="61"/>
      <c r="AA9553" s="61"/>
      <c r="AB9553" s="61"/>
      <c r="AC9553" s="61"/>
      <c r="AD9553" s="61"/>
      <c r="AE9553" s="61"/>
      <c r="AF9553" s="61"/>
      <c r="AG9553" s="61"/>
      <c r="AH9553" s="61"/>
      <c r="AI9553" s="61"/>
      <c r="AJ9553" s="61"/>
      <c r="AK9553" s="61"/>
      <c r="AL9553" s="61"/>
      <c r="AM9553" s="61"/>
      <c r="AN9553" s="61"/>
      <c r="AO9553" s="61"/>
      <c r="AP9553" s="62"/>
      <c r="AQ9553" s="61"/>
      <c r="AR9553" s="61"/>
      <c r="AS9553" s="61"/>
      <c r="AT9553" s="61"/>
      <c r="AU9553" s="61"/>
      <c r="AV9553" s="61"/>
      <c r="AW9553" s="60"/>
    </row>
    <row r="9554" s="59" customFormat="1" customHeight="1" spans="1:49">
      <c r="A9554" s="60"/>
      <c r="B9554" s="60"/>
      <c r="C9554" s="60"/>
      <c r="D9554" s="60"/>
      <c r="H9554" s="61"/>
      <c r="I9554" s="61"/>
      <c r="J9554" s="61"/>
      <c r="K9554" s="61"/>
      <c r="L9554" s="61"/>
      <c r="M9554" s="61"/>
      <c r="N9554" s="61"/>
      <c r="O9554" s="61"/>
      <c r="P9554" s="61"/>
      <c r="Q9554" s="61"/>
      <c r="R9554" s="61"/>
      <c r="S9554" s="61"/>
      <c r="T9554" s="61"/>
      <c r="U9554" s="61"/>
      <c r="V9554" s="61"/>
      <c r="W9554" s="61"/>
      <c r="X9554" s="61"/>
      <c r="Y9554" s="61"/>
      <c r="Z9554" s="61"/>
      <c r="AA9554" s="61"/>
      <c r="AB9554" s="61"/>
      <c r="AC9554" s="61"/>
      <c r="AD9554" s="61"/>
      <c r="AE9554" s="61"/>
      <c r="AF9554" s="61"/>
      <c r="AG9554" s="61"/>
      <c r="AH9554" s="61"/>
      <c r="AI9554" s="61"/>
      <c r="AJ9554" s="61"/>
      <c r="AK9554" s="61"/>
      <c r="AL9554" s="61"/>
      <c r="AM9554" s="61"/>
      <c r="AN9554" s="61"/>
      <c r="AO9554" s="61"/>
      <c r="AP9554" s="62"/>
      <c r="AQ9554" s="61"/>
      <c r="AR9554" s="61"/>
      <c r="AS9554" s="61"/>
      <c r="AT9554" s="61"/>
      <c r="AU9554" s="61"/>
      <c r="AV9554" s="61"/>
      <c r="AW9554" s="60"/>
    </row>
    <row r="9555" s="59" customFormat="1" customHeight="1" spans="1:49">
      <c r="A9555" s="60"/>
      <c r="B9555" s="60"/>
      <c r="C9555" s="60"/>
      <c r="D9555" s="60"/>
      <c r="H9555" s="61"/>
      <c r="I9555" s="61"/>
      <c r="J9555" s="61"/>
      <c r="K9555" s="61"/>
      <c r="L9555" s="61"/>
      <c r="M9555" s="61"/>
      <c r="N9555" s="61"/>
      <c r="O9555" s="61"/>
      <c r="P9555" s="61"/>
      <c r="Q9555" s="61"/>
      <c r="R9555" s="61"/>
      <c r="S9555" s="61"/>
      <c r="T9555" s="61"/>
      <c r="U9555" s="61"/>
      <c r="V9555" s="61"/>
      <c r="W9555" s="61"/>
      <c r="X9555" s="61"/>
      <c r="Y9555" s="61"/>
      <c r="Z9555" s="61"/>
      <c r="AA9555" s="61"/>
      <c r="AB9555" s="61"/>
      <c r="AC9555" s="61"/>
      <c r="AD9555" s="61"/>
      <c r="AE9555" s="61"/>
      <c r="AF9555" s="61"/>
      <c r="AG9555" s="61"/>
      <c r="AH9555" s="61"/>
      <c r="AI9555" s="61"/>
      <c r="AJ9555" s="61"/>
      <c r="AK9555" s="61"/>
      <c r="AL9555" s="61"/>
      <c r="AM9555" s="61"/>
      <c r="AN9555" s="61"/>
      <c r="AO9555" s="61"/>
      <c r="AP9555" s="62"/>
      <c r="AQ9555" s="61"/>
      <c r="AR9555" s="61"/>
      <c r="AS9555" s="61"/>
      <c r="AT9555" s="61"/>
      <c r="AU9555" s="61"/>
      <c r="AV9555" s="61"/>
      <c r="AW9555" s="60"/>
    </row>
    <row r="9556" s="59" customFormat="1" customHeight="1" spans="1:49">
      <c r="A9556" s="60"/>
      <c r="B9556" s="60"/>
      <c r="C9556" s="60"/>
      <c r="D9556" s="60"/>
      <c r="H9556" s="61"/>
      <c r="I9556" s="61"/>
      <c r="J9556" s="61"/>
      <c r="K9556" s="61"/>
      <c r="L9556" s="61"/>
      <c r="M9556" s="61"/>
      <c r="N9556" s="61"/>
      <c r="O9556" s="61"/>
      <c r="P9556" s="61"/>
      <c r="Q9556" s="61"/>
      <c r="R9556" s="61"/>
      <c r="S9556" s="61"/>
      <c r="T9556" s="61"/>
      <c r="U9556" s="61"/>
      <c r="V9556" s="61"/>
      <c r="W9556" s="61"/>
      <c r="X9556" s="61"/>
      <c r="Y9556" s="61"/>
      <c r="Z9556" s="61"/>
      <c r="AA9556" s="61"/>
      <c r="AB9556" s="61"/>
      <c r="AC9556" s="61"/>
      <c r="AD9556" s="61"/>
      <c r="AE9556" s="61"/>
      <c r="AF9556" s="61"/>
      <c r="AG9556" s="61"/>
      <c r="AH9556" s="61"/>
      <c r="AI9556" s="61"/>
      <c r="AJ9556" s="61"/>
      <c r="AK9556" s="61"/>
      <c r="AL9556" s="61"/>
      <c r="AM9556" s="61"/>
      <c r="AN9556" s="61"/>
      <c r="AO9556" s="61"/>
      <c r="AP9556" s="62"/>
      <c r="AQ9556" s="61"/>
      <c r="AR9556" s="61"/>
      <c r="AS9556" s="61"/>
      <c r="AT9556" s="61"/>
      <c r="AU9556" s="61"/>
      <c r="AV9556" s="61"/>
      <c r="AW9556" s="60"/>
    </row>
    <row r="9557" s="59" customFormat="1" customHeight="1" spans="1:49">
      <c r="A9557" s="60"/>
      <c r="B9557" s="60"/>
      <c r="C9557" s="60"/>
      <c r="D9557" s="60"/>
      <c r="H9557" s="61"/>
      <c r="I9557" s="61"/>
      <c r="J9557" s="61"/>
      <c r="K9557" s="61"/>
      <c r="L9557" s="61"/>
      <c r="M9557" s="61"/>
      <c r="N9557" s="61"/>
      <c r="O9557" s="61"/>
      <c r="P9557" s="61"/>
      <c r="Q9557" s="61"/>
      <c r="R9557" s="61"/>
      <c r="S9557" s="61"/>
      <c r="T9557" s="61"/>
      <c r="U9557" s="61"/>
      <c r="V9557" s="61"/>
      <c r="W9557" s="61"/>
      <c r="X9557" s="61"/>
      <c r="Y9557" s="61"/>
      <c r="Z9557" s="61"/>
      <c r="AA9557" s="61"/>
      <c r="AB9557" s="61"/>
      <c r="AC9557" s="61"/>
      <c r="AD9557" s="61"/>
      <c r="AE9557" s="61"/>
      <c r="AF9557" s="61"/>
      <c r="AG9557" s="61"/>
      <c r="AH9557" s="61"/>
      <c r="AI9557" s="61"/>
      <c r="AJ9557" s="61"/>
      <c r="AK9557" s="61"/>
      <c r="AL9557" s="61"/>
      <c r="AM9557" s="61"/>
      <c r="AN9557" s="61"/>
      <c r="AO9557" s="61"/>
      <c r="AP9557" s="62"/>
      <c r="AQ9557" s="61"/>
      <c r="AR9557" s="61"/>
      <c r="AS9557" s="61"/>
      <c r="AT9557" s="61"/>
      <c r="AU9557" s="61"/>
      <c r="AV9557" s="61"/>
      <c r="AW9557" s="60"/>
    </row>
    <row r="9558" s="59" customFormat="1" customHeight="1" spans="1:49">
      <c r="A9558" s="60"/>
      <c r="B9558" s="60"/>
      <c r="C9558" s="60"/>
      <c r="D9558" s="60"/>
      <c r="H9558" s="61"/>
      <c r="I9558" s="61"/>
      <c r="J9558" s="61"/>
      <c r="K9558" s="61"/>
      <c r="L9558" s="61"/>
      <c r="M9558" s="61"/>
      <c r="N9558" s="61"/>
      <c r="O9558" s="61"/>
      <c r="P9558" s="61"/>
      <c r="Q9558" s="61"/>
      <c r="R9558" s="61"/>
      <c r="S9558" s="61"/>
      <c r="T9558" s="61"/>
      <c r="U9558" s="61"/>
      <c r="V9558" s="61"/>
      <c r="W9558" s="61"/>
      <c r="X9558" s="61"/>
      <c r="Y9558" s="61"/>
      <c r="Z9558" s="61"/>
      <c r="AA9558" s="61"/>
      <c r="AB9558" s="61"/>
      <c r="AC9558" s="61"/>
      <c r="AD9558" s="61"/>
      <c r="AE9558" s="61"/>
      <c r="AF9558" s="61"/>
      <c r="AG9558" s="61"/>
      <c r="AH9558" s="61"/>
      <c r="AI9558" s="61"/>
      <c r="AJ9558" s="61"/>
      <c r="AK9558" s="61"/>
      <c r="AL9558" s="61"/>
      <c r="AM9558" s="61"/>
      <c r="AN9558" s="61"/>
      <c r="AO9558" s="61"/>
      <c r="AP9558" s="62"/>
      <c r="AQ9558" s="61"/>
      <c r="AR9558" s="61"/>
      <c r="AS9558" s="61"/>
      <c r="AT9558" s="61"/>
      <c r="AU9558" s="61"/>
      <c r="AV9558" s="61"/>
      <c r="AW9558" s="60"/>
    </row>
    <row r="9559" s="59" customFormat="1" customHeight="1" spans="1:49">
      <c r="A9559" s="60"/>
      <c r="B9559" s="60"/>
      <c r="C9559" s="60"/>
      <c r="D9559" s="60"/>
      <c r="H9559" s="61"/>
      <c r="I9559" s="61"/>
      <c r="J9559" s="61"/>
      <c r="K9559" s="61"/>
      <c r="L9559" s="61"/>
      <c r="M9559" s="61"/>
      <c r="N9559" s="61"/>
      <c r="O9559" s="61"/>
      <c r="P9559" s="61"/>
      <c r="Q9559" s="61"/>
      <c r="R9559" s="61"/>
      <c r="S9559" s="61"/>
      <c r="T9559" s="61"/>
      <c r="U9559" s="61"/>
      <c r="V9559" s="61"/>
      <c r="W9559" s="61"/>
      <c r="X9559" s="61"/>
      <c r="Y9559" s="61"/>
      <c r="Z9559" s="61"/>
      <c r="AA9559" s="61"/>
      <c r="AB9559" s="61"/>
      <c r="AC9559" s="61"/>
      <c r="AD9559" s="61"/>
      <c r="AE9559" s="61"/>
      <c r="AF9559" s="61"/>
      <c r="AG9559" s="61"/>
      <c r="AH9559" s="61"/>
      <c r="AI9559" s="61"/>
      <c r="AJ9559" s="61"/>
      <c r="AK9559" s="61"/>
      <c r="AL9559" s="61"/>
      <c r="AM9559" s="61"/>
      <c r="AN9559" s="61"/>
      <c r="AO9559" s="61"/>
      <c r="AP9559" s="62"/>
      <c r="AQ9559" s="61"/>
      <c r="AR9559" s="61"/>
      <c r="AS9559" s="61"/>
      <c r="AT9559" s="61"/>
      <c r="AU9559" s="61"/>
      <c r="AV9559" s="61"/>
      <c r="AW9559" s="60"/>
    </row>
    <row r="9560" s="59" customFormat="1" customHeight="1" spans="1:49">
      <c r="A9560" s="60"/>
      <c r="B9560" s="60"/>
      <c r="C9560" s="60"/>
      <c r="D9560" s="60"/>
      <c r="H9560" s="61"/>
      <c r="I9560" s="61"/>
      <c r="J9560" s="61"/>
      <c r="K9560" s="61"/>
      <c r="L9560" s="61"/>
      <c r="M9560" s="61"/>
      <c r="N9560" s="61"/>
      <c r="O9560" s="61"/>
      <c r="P9560" s="61"/>
      <c r="Q9560" s="61"/>
      <c r="R9560" s="61"/>
      <c r="S9560" s="61"/>
      <c r="T9560" s="61"/>
      <c r="U9560" s="61"/>
      <c r="V9560" s="61"/>
      <c r="W9560" s="61"/>
      <c r="X9560" s="61"/>
      <c r="Y9560" s="61"/>
      <c r="Z9560" s="61"/>
      <c r="AA9560" s="61"/>
      <c r="AB9560" s="61"/>
      <c r="AC9560" s="61"/>
      <c r="AD9560" s="61"/>
      <c r="AE9560" s="61"/>
      <c r="AF9560" s="61"/>
      <c r="AG9560" s="61"/>
      <c r="AH9560" s="61"/>
      <c r="AI9560" s="61"/>
      <c r="AJ9560" s="61"/>
      <c r="AK9560" s="61"/>
      <c r="AL9560" s="61"/>
      <c r="AM9560" s="61"/>
      <c r="AN9560" s="61"/>
      <c r="AO9560" s="61"/>
      <c r="AP9560" s="62"/>
      <c r="AQ9560" s="61"/>
      <c r="AR9560" s="61"/>
      <c r="AS9560" s="61"/>
      <c r="AT9560" s="61"/>
      <c r="AU9560" s="61"/>
      <c r="AV9560" s="61"/>
      <c r="AW9560" s="60"/>
    </row>
    <row r="9561" s="59" customFormat="1" customHeight="1" spans="1:49">
      <c r="A9561" s="60"/>
      <c r="B9561" s="60"/>
      <c r="C9561" s="60"/>
      <c r="D9561" s="60"/>
      <c r="H9561" s="61"/>
      <c r="I9561" s="61"/>
      <c r="J9561" s="61"/>
      <c r="K9561" s="61"/>
      <c r="L9561" s="61"/>
      <c r="M9561" s="61"/>
      <c r="N9561" s="61"/>
      <c r="O9561" s="61"/>
      <c r="P9561" s="61"/>
      <c r="Q9561" s="61"/>
      <c r="R9561" s="61"/>
      <c r="S9561" s="61"/>
      <c r="T9561" s="61"/>
      <c r="U9561" s="61"/>
      <c r="V9561" s="61"/>
      <c r="W9561" s="61"/>
      <c r="X9561" s="61"/>
      <c r="Y9561" s="61"/>
      <c r="Z9561" s="61"/>
      <c r="AA9561" s="61"/>
      <c r="AB9561" s="61"/>
      <c r="AC9561" s="61"/>
      <c r="AD9561" s="61"/>
      <c r="AE9561" s="61"/>
      <c r="AF9561" s="61"/>
      <c r="AG9561" s="61"/>
      <c r="AH9561" s="61"/>
      <c r="AI9561" s="61"/>
      <c r="AJ9561" s="61"/>
      <c r="AK9561" s="61"/>
      <c r="AL9561" s="61"/>
      <c r="AM9561" s="61"/>
      <c r="AN9561" s="61"/>
      <c r="AO9561" s="61"/>
      <c r="AP9561" s="62"/>
      <c r="AQ9561" s="61"/>
      <c r="AR9561" s="61"/>
      <c r="AS9561" s="61"/>
      <c r="AT9561" s="61"/>
      <c r="AU9561" s="61"/>
      <c r="AV9561" s="61"/>
      <c r="AW9561" s="60"/>
    </row>
    <row r="9562" s="59" customFormat="1" customHeight="1" spans="1:49">
      <c r="A9562" s="60"/>
      <c r="B9562" s="60"/>
      <c r="C9562" s="60"/>
      <c r="D9562" s="60"/>
      <c r="H9562" s="61"/>
      <c r="I9562" s="61"/>
      <c r="J9562" s="61"/>
      <c r="K9562" s="61"/>
      <c r="L9562" s="61"/>
      <c r="M9562" s="61"/>
      <c r="N9562" s="61"/>
      <c r="O9562" s="61"/>
      <c r="P9562" s="61"/>
      <c r="Q9562" s="61"/>
      <c r="R9562" s="61"/>
      <c r="S9562" s="61"/>
      <c r="T9562" s="61"/>
      <c r="U9562" s="61"/>
      <c r="V9562" s="61"/>
      <c r="W9562" s="61"/>
      <c r="X9562" s="61"/>
      <c r="Y9562" s="61"/>
      <c r="Z9562" s="61"/>
      <c r="AA9562" s="61"/>
      <c r="AB9562" s="61"/>
      <c r="AC9562" s="61"/>
      <c r="AD9562" s="61"/>
      <c r="AE9562" s="61"/>
      <c r="AF9562" s="61"/>
      <c r="AG9562" s="61"/>
      <c r="AH9562" s="61"/>
      <c r="AI9562" s="61"/>
      <c r="AJ9562" s="61"/>
      <c r="AK9562" s="61"/>
      <c r="AL9562" s="61"/>
      <c r="AM9562" s="61"/>
      <c r="AN9562" s="61"/>
      <c r="AO9562" s="61"/>
      <c r="AP9562" s="62"/>
      <c r="AQ9562" s="61"/>
      <c r="AR9562" s="61"/>
      <c r="AS9562" s="61"/>
      <c r="AT9562" s="61"/>
      <c r="AU9562" s="61"/>
      <c r="AV9562" s="61"/>
      <c r="AW9562" s="60"/>
    </row>
    <row r="9563" s="59" customFormat="1" customHeight="1" spans="1:49">
      <c r="A9563" s="60"/>
      <c r="B9563" s="60"/>
      <c r="C9563" s="60"/>
      <c r="D9563" s="60"/>
      <c r="H9563" s="61"/>
      <c r="I9563" s="61"/>
      <c r="J9563" s="61"/>
      <c r="K9563" s="61"/>
      <c r="L9563" s="61"/>
      <c r="M9563" s="61"/>
      <c r="N9563" s="61"/>
      <c r="O9563" s="61"/>
      <c r="P9563" s="61"/>
      <c r="Q9563" s="61"/>
      <c r="R9563" s="61"/>
      <c r="S9563" s="61"/>
      <c r="T9563" s="61"/>
      <c r="U9563" s="61"/>
      <c r="V9563" s="61"/>
      <c r="W9563" s="61"/>
      <c r="X9563" s="61"/>
      <c r="Y9563" s="61"/>
      <c r="Z9563" s="61"/>
      <c r="AA9563" s="61"/>
      <c r="AB9563" s="61"/>
      <c r="AC9563" s="61"/>
      <c r="AD9563" s="61"/>
      <c r="AE9563" s="61"/>
      <c r="AF9563" s="61"/>
      <c r="AG9563" s="61"/>
      <c r="AH9563" s="61"/>
      <c r="AI9563" s="61"/>
      <c r="AJ9563" s="61"/>
      <c r="AK9563" s="61"/>
      <c r="AL9563" s="61"/>
      <c r="AM9563" s="61"/>
      <c r="AN9563" s="61"/>
      <c r="AO9563" s="61"/>
      <c r="AP9563" s="62"/>
      <c r="AQ9563" s="61"/>
      <c r="AR9563" s="61"/>
      <c r="AS9563" s="61"/>
      <c r="AT9563" s="61"/>
      <c r="AU9563" s="61"/>
      <c r="AV9563" s="61"/>
      <c r="AW9563" s="60"/>
    </row>
    <row r="9564" s="59" customFormat="1" customHeight="1" spans="1:49">
      <c r="A9564" s="60"/>
      <c r="B9564" s="60"/>
      <c r="C9564" s="60"/>
      <c r="D9564" s="60"/>
      <c r="H9564" s="61"/>
      <c r="I9564" s="61"/>
      <c r="J9564" s="61"/>
      <c r="K9564" s="61"/>
      <c r="L9564" s="61"/>
      <c r="M9564" s="61"/>
      <c r="N9564" s="61"/>
      <c r="O9564" s="61"/>
      <c r="P9564" s="61"/>
      <c r="Q9564" s="61"/>
      <c r="R9564" s="61"/>
      <c r="S9564" s="61"/>
      <c r="T9564" s="61"/>
      <c r="U9564" s="61"/>
      <c r="V9564" s="61"/>
      <c r="W9564" s="61"/>
      <c r="X9564" s="61"/>
      <c r="Y9564" s="61"/>
      <c r="Z9564" s="61"/>
      <c r="AA9564" s="61"/>
      <c r="AB9564" s="61"/>
      <c r="AC9564" s="61"/>
      <c r="AD9564" s="61"/>
      <c r="AE9564" s="61"/>
      <c r="AF9564" s="61"/>
      <c r="AG9564" s="61"/>
      <c r="AH9564" s="61"/>
      <c r="AI9564" s="61"/>
      <c r="AJ9564" s="61"/>
      <c r="AK9564" s="61"/>
      <c r="AL9564" s="61"/>
      <c r="AM9564" s="61"/>
      <c r="AN9564" s="61"/>
      <c r="AO9564" s="61"/>
      <c r="AP9564" s="62"/>
      <c r="AQ9564" s="61"/>
      <c r="AR9564" s="61"/>
      <c r="AS9564" s="61"/>
      <c r="AT9564" s="61"/>
      <c r="AU9564" s="61"/>
      <c r="AV9564" s="61"/>
      <c r="AW9564" s="60"/>
    </row>
    <row r="9565" s="59" customFormat="1" customHeight="1" spans="1:49">
      <c r="A9565" s="60"/>
      <c r="B9565" s="60"/>
      <c r="C9565" s="60"/>
      <c r="D9565" s="60"/>
      <c r="H9565" s="61"/>
      <c r="I9565" s="61"/>
      <c r="J9565" s="61"/>
      <c r="K9565" s="61"/>
      <c r="L9565" s="61"/>
      <c r="M9565" s="61"/>
      <c r="N9565" s="61"/>
      <c r="O9565" s="61"/>
      <c r="P9565" s="61"/>
      <c r="Q9565" s="61"/>
      <c r="R9565" s="61"/>
      <c r="S9565" s="61"/>
      <c r="T9565" s="61"/>
      <c r="U9565" s="61"/>
      <c r="V9565" s="61"/>
      <c r="W9565" s="61"/>
      <c r="X9565" s="61"/>
      <c r="Y9565" s="61"/>
      <c r="Z9565" s="61"/>
      <c r="AA9565" s="61"/>
      <c r="AB9565" s="61"/>
      <c r="AC9565" s="61"/>
      <c r="AD9565" s="61"/>
      <c r="AE9565" s="61"/>
      <c r="AF9565" s="61"/>
      <c r="AG9565" s="61"/>
      <c r="AH9565" s="61"/>
      <c r="AI9565" s="61"/>
      <c r="AJ9565" s="61"/>
      <c r="AK9565" s="61"/>
      <c r="AL9565" s="61"/>
      <c r="AM9565" s="61"/>
      <c r="AN9565" s="61"/>
      <c r="AO9565" s="61"/>
      <c r="AP9565" s="62"/>
      <c r="AQ9565" s="61"/>
      <c r="AR9565" s="61"/>
      <c r="AS9565" s="61"/>
      <c r="AT9565" s="61"/>
      <c r="AU9565" s="61"/>
      <c r="AV9565" s="61"/>
      <c r="AW9565" s="60"/>
    </row>
    <row r="9566" s="59" customFormat="1" customHeight="1" spans="1:49">
      <c r="A9566" s="60"/>
      <c r="B9566" s="60"/>
      <c r="C9566" s="60"/>
      <c r="D9566" s="60"/>
      <c r="H9566" s="61"/>
      <c r="I9566" s="61"/>
      <c r="J9566" s="61"/>
      <c r="K9566" s="61"/>
      <c r="L9566" s="61"/>
      <c r="M9566" s="61"/>
      <c r="N9566" s="61"/>
      <c r="O9566" s="61"/>
      <c r="P9566" s="61"/>
      <c r="Q9566" s="61"/>
      <c r="R9566" s="61"/>
      <c r="S9566" s="61"/>
      <c r="T9566" s="61"/>
      <c r="U9566" s="61"/>
      <c r="V9566" s="61"/>
      <c r="W9566" s="61"/>
      <c r="X9566" s="61"/>
      <c r="Y9566" s="61"/>
      <c r="Z9566" s="61"/>
      <c r="AA9566" s="61"/>
      <c r="AB9566" s="61"/>
      <c r="AC9566" s="61"/>
      <c r="AD9566" s="61"/>
      <c r="AE9566" s="61"/>
      <c r="AF9566" s="61"/>
      <c r="AG9566" s="61"/>
      <c r="AH9566" s="61"/>
      <c r="AI9566" s="61"/>
      <c r="AJ9566" s="61"/>
      <c r="AK9566" s="61"/>
      <c r="AL9566" s="61"/>
      <c r="AM9566" s="61"/>
      <c r="AN9566" s="61"/>
      <c r="AO9566" s="61"/>
      <c r="AP9566" s="62"/>
      <c r="AQ9566" s="61"/>
      <c r="AR9566" s="61"/>
      <c r="AS9566" s="61"/>
      <c r="AT9566" s="61"/>
      <c r="AU9566" s="61"/>
      <c r="AV9566" s="61"/>
      <c r="AW9566" s="60"/>
    </row>
    <row r="9567" s="59" customFormat="1" customHeight="1" spans="1:49">
      <c r="A9567" s="60"/>
      <c r="B9567" s="60"/>
      <c r="C9567" s="60"/>
      <c r="D9567" s="60"/>
      <c r="H9567" s="61"/>
      <c r="I9567" s="61"/>
      <c r="J9567" s="61"/>
      <c r="K9567" s="61"/>
      <c r="L9567" s="61"/>
      <c r="M9567" s="61"/>
      <c r="N9567" s="61"/>
      <c r="O9567" s="61"/>
      <c r="P9567" s="61"/>
      <c r="Q9567" s="61"/>
      <c r="R9567" s="61"/>
      <c r="S9567" s="61"/>
      <c r="T9567" s="61"/>
      <c r="U9567" s="61"/>
      <c r="V9567" s="61"/>
      <c r="W9567" s="61"/>
      <c r="X9567" s="61"/>
      <c r="Y9567" s="61"/>
      <c r="Z9567" s="61"/>
      <c r="AA9567" s="61"/>
      <c r="AB9567" s="61"/>
      <c r="AC9567" s="61"/>
      <c r="AD9567" s="61"/>
      <c r="AE9567" s="61"/>
      <c r="AF9567" s="61"/>
      <c r="AG9567" s="61"/>
      <c r="AH9567" s="61"/>
      <c r="AI9567" s="61"/>
      <c r="AJ9567" s="61"/>
      <c r="AK9567" s="61"/>
      <c r="AL9567" s="61"/>
      <c r="AM9567" s="61"/>
      <c r="AN9567" s="61"/>
      <c r="AO9567" s="61"/>
      <c r="AP9567" s="62"/>
      <c r="AQ9567" s="61"/>
      <c r="AR9567" s="61"/>
      <c r="AS9567" s="61"/>
      <c r="AT9567" s="61"/>
      <c r="AU9567" s="61"/>
      <c r="AV9567" s="61"/>
      <c r="AW9567" s="60"/>
    </row>
    <row r="9568" s="59" customFormat="1" customHeight="1" spans="1:49">
      <c r="A9568" s="60"/>
      <c r="B9568" s="60"/>
      <c r="C9568" s="60"/>
      <c r="D9568" s="60"/>
      <c r="H9568" s="61"/>
      <c r="I9568" s="61"/>
      <c r="J9568" s="61"/>
      <c r="K9568" s="61"/>
      <c r="L9568" s="61"/>
      <c r="M9568" s="61"/>
      <c r="N9568" s="61"/>
      <c r="O9568" s="61"/>
      <c r="P9568" s="61"/>
      <c r="Q9568" s="61"/>
      <c r="R9568" s="61"/>
      <c r="S9568" s="61"/>
      <c r="T9568" s="61"/>
      <c r="U9568" s="61"/>
      <c r="V9568" s="61"/>
      <c r="W9568" s="61"/>
      <c r="X9568" s="61"/>
      <c r="Y9568" s="61"/>
      <c r="Z9568" s="61"/>
      <c r="AA9568" s="61"/>
      <c r="AB9568" s="61"/>
      <c r="AC9568" s="61"/>
      <c r="AD9568" s="61"/>
      <c r="AE9568" s="61"/>
      <c r="AF9568" s="61"/>
      <c r="AG9568" s="61"/>
      <c r="AH9568" s="61"/>
      <c r="AI9568" s="61"/>
      <c r="AJ9568" s="61"/>
      <c r="AK9568" s="61"/>
      <c r="AL9568" s="61"/>
      <c r="AM9568" s="61"/>
      <c r="AN9568" s="61"/>
      <c r="AO9568" s="61"/>
      <c r="AP9568" s="62"/>
      <c r="AQ9568" s="61"/>
      <c r="AR9568" s="61"/>
      <c r="AS9568" s="61"/>
      <c r="AT9568" s="61"/>
      <c r="AU9568" s="61"/>
      <c r="AV9568" s="61"/>
      <c r="AW9568" s="60"/>
    </row>
    <row r="9569" s="59" customFormat="1" customHeight="1" spans="1:49">
      <c r="A9569" s="60"/>
      <c r="B9569" s="60"/>
      <c r="C9569" s="60"/>
      <c r="D9569" s="60"/>
      <c r="H9569" s="61"/>
      <c r="I9569" s="61"/>
      <c r="J9569" s="61"/>
      <c r="K9569" s="61"/>
      <c r="L9569" s="61"/>
      <c r="M9569" s="61"/>
      <c r="N9569" s="61"/>
      <c r="O9569" s="61"/>
      <c r="P9569" s="61"/>
      <c r="Q9569" s="61"/>
      <c r="R9569" s="61"/>
      <c r="S9569" s="61"/>
      <c r="T9569" s="61"/>
      <c r="U9569" s="61"/>
      <c r="V9569" s="61"/>
      <c r="W9569" s="61"/>
      <c r="X9569" s="61"/>
      <c r="Y9569" s="61"/>
      <c r="Z9569" s="61"/>
      <c r="AA9569" s="61"/>
      <c r="AB9569" s="61"/>
      <c r="AC9569" s="61"/>
      <c r="AD9569" s="61"/>
      <c r="AE9569" s="61"/>
      <c r="AF9569" s="61"/>
      <c r="AG9569" s="61"/>
      <c r="AH9569" s="61"/>
      <c r="AI9569" s="61"/>
      <c r="AJ9569" s="61"/>
      <c r="AK9569" s="61"/>
      <c r="AL9569" s="61"/>
      <c r="AM9569" s="61"/>
      <c r="AN9569" s="61"/>
      <c r="AO9569" s="61"/>
      <c r="AP9569" s="62"/>
      <c r="AQ9569" s="61"/>
      <c r="AR9569" s="61"/>
      <c r="AS9569" s="61"/>
      <c r="AT9569" s="61"/>
      <c r="AU9569" s="61"/>
      <c r="AV9569" s="61"/>
      <c r="AW9569" s="60"/>
    </row>
    <row r="9570" s="59" customFormat="1" customHeight="1" spans="1:49">
      <c r="A9570" s="60"/>
      <c r="B9570" s="60"/>
      <c r="C9570" s="60"/>
      <c r="D9570" s="60"/>
      <c r="H9570" s="61"/>
      <c r="I9570" s="61"/>
      <c r="J9570" s="61"/>
      <c r="K9570" s="61"/>
      <c r="L9570" s="61"/>
      <c r="M9570" s="61"/>
      <c r="N9570" s="61"/>
      <c r="O9570" s="61"/>
      <c r="P9570" s="61"/>
      <c r="Q9570" s="61"/>
      <c r="R9570" s="61"/>
      <c r="S9570" s="61"/>
      <c r="T9570" s="61"/>
      <c r="U9570" s="61"/>
      <c r="V9570" s="61"/>
      <c r="W9570" s="61"/>
      <c r="X9570" s="61"/>
      <c r="Y9570" s="61"/>
      <c r="Z9570" s="61"/>
      <c r="AA9570" s="61"/>
      <c r="AB9570" s="61"/>
      <c r="AC9570" s="61"/>
      <c r="AD9570" s="61"/>
      <c r="AE9570" s="61"/>
      <c r="AF9570" s="61"/>
      <c r="AG9570" s="61"/>
      <c r="AH9570" s="61"/>
      <c r="AI9570" s="61"/>
      <c r="AJ9570" s="61"/>
      <c r="AK9570" s="61"/>
      <c r="AL9570" s="61"/>
      <c r="AM9570" s="61"/>
      <c r="AN9570" s="61"/>
      <c r="AO9570" s="61"/>
      <c r="AP9570" s="62"/>
      <c r="AQ9570" s="61"/>
      <c r="AR9570" s="61"/>
      <c r="AS9570" s="61"/>
      <c r="AT9570" s="61"/>
      <c r="AU9570" s="61"/>
      <c r="AV9570" s="61"/>
      <c r="AW9570" s="60"/>
    </row>
    <row r="9571" s="59" customFormat="1" customHeight="1" spans="1:49">
      <c r="A9571" s="60"/>
      <c r="B9571" s="60"/>
      <c r="C9571" s="60"/>
      <c r="D9571" s="60"/>
      <c r="H9571" s="61"/>
      <c r="I9571" s="61"/>
      <c r="J9571" s="61"/>
      <c r="K9571" s="61"/>
      <c r="L9571" s="61"/>
      <c r="M9571" s="61"/>
      <c r="N9571" s="61"/>
      <c r="O9571" s="61"/>
      <c r="P9571" s="61"/>
      <c r="Q9571" s="61"/>
      <c r="R9571" s="61"/>
      <c r="S9571" s="61"/>
      <c r="T9571" s="61"/>
      <c r="U9571" s="61"/>
      <c r="V9571" s="61"/>
      <c r="W9571" s="61"/>
      <c r="X9571" s="61"/>
      <c r="Y9571" s="61"/>
      <c r="Z9571" s="61"/>
      <c r="AA9571" s="61"/>
      <c r="AB9571" s="61"/>
      <c r="AC9571" s="61"/>
      <c r="AD9571" s="61"/>
      <c r="AE9571" s="61"/>
      <c r="AF9571" s="61"/>
      <c r="AG9571" s="61"/>
      <c r="AH9571" s="61"/>
      <c r="AI9571" s="61"/>
      <c r="AJ9571" s="61"/>
      <c r="AK9571" s="61"/>
      <c r="AL9571" s="61"/>
      <c r="AM9571" s="61"/>
      <c r="AN9571" s="61"/>
      <c r="AO9571" s="61"/>
      <c r="AP9571" s="62"/>
      <c r="AQ9571" s="61"/>
      <c r="AR9571" s="61"/>
      <c r="AS9571" s="61"/>
      <c r="AT9571" s="61"/>
      <c r="AU9571" s="61"/>
      <c r="AV9571" s="61"/>
      <c r="AW9571" s="60"/>
    </row>
    <row r="9572" s="59" customFormat="1" customHeight="1" spans="1:49">
      <c r="A9572" s="60"/>
      <c r="B9572" s="60"/>
      <c r="C9572" s="60"/>
      <c r="D9572" s="60"/>
      <c r="H9572" s="61"/>
      <c r="I9572" s="61"/>
      <c r="J9572" s="61"/>
      <c r="K9572" s="61"/>
      <c r="L9572" s="61"/>
      <c r="M9572" s="61"/>
      <c r="N9572" s="61"/>
      <c r="O9572" s="61"/>
      <c r="P9572" s="61"/>
      <c r="Q9572" s="61"/>
      <c r="R9572" s="61"/>
      <c r="S9572" s="61"/>
      <c r="T9572" s="61"/>
      <c r="U9572" s="61"/>
      <c r="V9572" s="61"/>
      <c r="W9572" s="61"/>
      <c r="X9572" s="61"/>
      <c r="Y9572" s="61"/>
      <c r="Z9572" s="61"/>
      <c r="AA9572" s="61"/>
      <c r="AB9572" s="61"/>
      <c r="AC9572" s="61"/>
      <c r="AD9572" s="61"/>
      <c r="AE9572" s="61"/>
      <c r="AF9572" s="61"/>
      <c r="AG9572" s="61"/>
      <c r="AH9572" s="61"/>
      <c r="AI9572" s="61"/>
      <c r="AJ9572" s="61"/>
      <c r="AK9572" s="61"/>
      <c r="AL9572" s="61"/>
      <c r="AM9572" s="61"/>
      <c r="AN9572" s="61"/>
      <c r="AO9572" s="61"/>
      <c r="AP9572" s="62"/>
      <c r="AQ9572" s="61"/>
      <c r="AR9572" s="61"/>
      <c r="AS9572" s="61"/>
      <c r="AT9572" s="61"/>
      <c r="AU9572" s="61"/>
      <c r="AV9572" s="61"/>
      <c r="AW9572" s="60"/>
    </row>
    <row r="9573" s="59" customFormat="1" customHeight="1" spans="1:49">
      <c r="A9573" s="60"/>
      <c r="B9573" s="60"/>
      <c r="C9573" s="60"/>
      <c r="D9573" s="60"/>
      <c r="H9573" s="61"/>
      <c r="I9573" s="61"/>
      <c r="J9573" s="61"/>
      <c r="K9573" s="61"/>
      <c r="L9573" s="61"/>
      <c r="M9573" s="61"/>
      <c r="N9573" s="61"/>
      <c r="O9573" s="61"/>
      <c r="P9573" s="61"/>
      <c r="Q9573" s="61"/>
      <c r="R9573" s="61"/>
      <c r="S9573" s="61"/>
      <c r="T9573" s="61"/>
      <c r="U9573" s="61"/>
      <c r="V9573" s="61"/>
      <c r="W9573" s="61"/>
      <c r="X9573" s="61"/>
      <c r="Y9573" s="61"/>
      <c r="Z9573" s="61"/>
      <c r="AA9573" s="61"/>
      <c r="AB9573" s="61"/>
      <c r="AC9573" s="61"/>
      <c r="AD9573" s="61"/>
      <c r="AE9573" s="61"/>
      <c r="AF9573" s="61"/>
      <c r="AG9573" s="61"/>
      <c r="AH9573" s="61"/>
      <c r="AI9573" s="61"/>
      <c r="AJ9573" s="61"/>
      <c r="AK9573" s="61"/>
      <c r="AL9573" s="61"/>
      <c r="AM9573" s="61"/>
      <c r="AN9573" s="61"/>
      <c r="AO9573" s="61"/>
      <c r="AP9573" s="62"/>
      <c r="AQ9573" s="61"/>
      <c r="AR9573" s="61"/>
      <c r="AS9573" s="61"/>
      <c r="AT9573" s="61"/>
      <c r="AU9573" s="61"/>
      <c r="AV9573" s="61"/>
      <c r="AW9573" s="60"/>
    </row>
    <row r="9574" s="59" customFormat="1" customHeight="1" spans="1:49">
      <c r="A9574" s="60"/>
      <c r="B9574" s="60"/>
      <c r="C9574" s="60"/>
      <c r="D9574" s="60"/>
      <c r="H9574" s="61"/>
      <c r="I9574" s="61"/>
      <c r="J9574" s="61"/>
      <c r="K9574" s="61"/>
      <c r="L9574" s="61"/>
      <c r="M9574" s="61"/>
      <c r="N9574" s="61"/>
      <c r="O9574" s="61"/>
      <c r="P9574" s="61"/>
      <c r="Q9574" s="61"/>
      <c r="R9574" s="61"/>
      <c r="S9574" s="61"/>
      <c r="T9574" s="61"/>
      <c r="U9574" s="61"/>
      <c r="V9574" s="61"/>
      <c r="W9574" s="61"/>
      <c r="X9574" s="61"/>
      <c r="Y9574" s="61"/>
      <c r="Z9574" s="61"/>
      <c r="AA9574" s="61"/>
      <c r="AB9574" s="61"/>
      <c r="AC9574" s="61"/>
      <c r="AD9574" s="61"/>
      <c r="AE9574" s="61"/>
      <c r="AF9574" s="61"/>
      <c r="AG9574" s="61"/>
      <c r="AH9574" s="61"/>
      <c r="AI9574" s="61"/>
      <c r="AJ9574" s="61"/>
      <c r="AK9574" s="61"/>
      <c r="AL9574" s="61"/>
      <c r="AM9574" s="61"/>
      <c r="AN9574" s="61"/>
      <c r="AO9574" s="61"/>
      <c r="AP9574" s="62"/>
      <c r="AQ9574" s="61"/>
      <c r="AR9574" s="61"/>
      <c r="AS9574" s="61"/>
      <c r="AT9574" s="61"/>
      <c r="AU9574" s="61"/>
      <c r="AV9574" s="61"/>
      <c r="AW9574" s="60"/>
    </row>
    <row r="9575" s="59" customFormat="1" customHeight="1" spans="1:49">
      <c r="A9575" s="60"/>
      <c r="B9575" s="60"/>
      <c r="C9575" s="60"/>
      <c r="D9575" s="60"/>
      <c r="H9575" s="61"/>
      <c r="I9575" s="61"/>
      <c r="J9575" s="61"/>
      <c r="K9575" s="61"/>
      <c r="L9575" s="61"/>
      <c r="M9575" s="61"/>
      <c r="N9575" s="61"/>
      <c r="O9575" s="61"/>
      <c r="P9575" s="61"/>
      <c r="Q9575" s="61"/>
      <c r="R9575" s="61"/>
      <c r="S9575" s="61"/>
      <c r="T9575" s="61"/>
      <c r="U9575" s="61"/>
      <c r="V9575" s="61"/>
      <c r="W9575" s="61"/>
      <c r="X9575" s="61"/>
      <c r="Y9575" s="61"/>
      <c r="Z9575" s="61"/>
      <c r="AA9575" s="61"/>
      <c r="AB9575" s="61"/>
      <c r="AC9575" s="61"/>
      <c r="AD9575" s="61"/>
      <c r="AE9575" s="61"/>
      <c r="AF9575" s="61"/>
      <c r="AG9575" s="61"/>
      <c r="AH9575" s="61"/>
      <c r="AI9575" s="61"/>
      <c r="AJ9575" s="61"/>
      <c r="AK9575" s="61"/>
      <c r="AL9575" s="61"/>
      <c r="AM9575" s="61"/>
      <c r="AN9575" s="61"/>
      <c r="AO9575" s="61"/>
      <c r="AP9575" s="62"/>
      <c r="AQ9575" s="61"/>
      <c r="AR9575" s="61"/>
      <c r="AS9575" s="61"/>
      <c r="AT9575" s="61"/>
      <c r="AU9575" s="61"/>
      <c r="AV9575" s="61"/>
      <c r="AW9575" s="60"/>
    </row>
    <row r="9576" s="59" customFormat="1" customHeight="1" spans="1:49">
      <c r="A9576" s="60"/>
      <c r="B9576" s="60"/>
      <c r="C9576" s="60"/>
      <c r="D9576" s="60"/>
      <c r="H9576" s="61"/>
      <c r="I9576" s="61"/>
      <c r="J9576" s="61"/>
      <c r="K9576" s="61"/>
      <c r="L9576" s="61"/>
      <c r="M9576" s="61"/>
      <c r="N9576" s="61"/>
      <c r="O9576" s="61"/>
      <c r="P9576" s="61"/>
      <c r="Q9576" s="61"/>
      <c r="R9576" s="61"/>
      <c r="S9576" s="61"/>
      <c r="T9576" s="61"/>
      <c r="U9576" s="61"/>
      <c r="V9576" s="61"/>
      <c r="W9576" s="61"/>
      <c r="X9576" s="61"/>
      <c r="Y9576" s="61"/>
      <c r="Z9576" s="61"/>
      <c r="AA9576" s="61"/>
      <c r="AB9576" s="61"/>
      <c r="AC9576" s="61"/>
      <c r="AD9576" s="61"/>
      <c r="AE9576" s="61"/>
      <c r="AF9576" s="61"/>
      <c r="AG9576" s="61"/>
      <c r="AH9576" s="61"/>
      <c r="AI9576" s="61"/>
      <c r="AJ9576" s="61"/>
      <c r="AK9576" s="61"/>
      <c r="AL9576" s="61"/>
      <c r="AM9576" s="61"/>
      <c r="AN9576" s="61"/>
      <c r="AO9576" s="61"/>
      <c r="AP9576" s="62"/>
      <c r="AQ9576" s="61"/>
      <c r="AR9576" s="61"/>
      <c r="AS9576" s="61"/>
      <c r="AT9576" s="61"/>
      <c r="AU9576" s="61"/>
      <c r="AV9576" s="61"/>
      <c r="AW9576" s="60"/>
    </row>
    <row r="9577" s="59" customFormat="1" customHeight="1" spans="1:49">
      <c r="A9577" s="60"/>
      <c r="B9577" s="60"/>
      <c r="C9577" s="60"/>
      <c r="D9577" s="60"/>
      <c r="H9577" s="61"/>
      <c r="I9577" s="61"/>
      <c r="J9577" s="61"/>
      <c r="K9577" s="61"/>
      <c r="L9577" s="61"/>
      <c r="M9577" s="61"/>
      <c r="N9577" s="61"/>
      <c r="O9577" s="61"/>
      <c r="P9577" s="61"/>
      <c r="Q9577" s="61"/>
      <c r="R9577" s="61"/>
      <c r="S9577" s="61"/>
      <c r="T9577" s="61"/>
      <c r="U9577" s="61"/>
      <c r="V9577" s="61"/>
      <c r="W9577" s="61"/>
      <c r="X9577" s="61"/>
      <c r="Y9577" s="61"/>
      <c r="Z9577" s="61"/>
      <c r="AA9577" s="61"/>
      <c r="AB9577" s="61"/>
      <c r="AC9577" s="61"/>
      <c r="AD9577" s="61"/>
      <c r="AE9577" s="61"/>
      <c r="AF9577" s="61"/>
      <c r="AG9577" s="61"/>
      <c r="AH9577" s="61"/>
      <c r="AI9577" s="61"/>
      <c r="AJ9577" s="61"/>
      <c r="AK9577" s="61"/>
      <c r="AL9577" s="61"/>
      <c r="AM9577" s="61"/>
      <c r="AN9577" s="61"/>
      <c r="AO9577" s="61"/>
      <c r="AP9577" s="62"/>
      <c r="AQ9577" s="61"/>
      <c r="AR9577" s="61"/>
      <c r="AS9577" s="61"/>
      <c r="AT9577" s="61"/>
      <c r="AU9577" s="61"/>
      <c r="AV9577" s="61"/>
      <c r="AW9577" s="60"/>
    </row>
    <row r="9578" s="59" customFormat="1" customHeight="1" spans="1:49">
      <c r="A9578" s="60"/>
      <c r="B9578" s="60"/>
      <c r="C9578" s="60"/>
      <c r="D9578" s="60"/>
      <c r="H9578" s="61"/>
      <c r="I9578" s="61"/>
      <c r="J9578" s="61"/>
      <c r="K9578" s="61"/>
      <c r="L9578" s="61"/>
      <c r="M9578" s="61"/>
      <c r="N9578" s="61"/>
      <c r="O9578" s="61"/>
      <c r="P9578" s="61"/>
      <c r="Q9578" s="61"/>
      <c r="R9578" s="61"/>
      <c r="S9578" s="61"/>
      <c r="T9578" s="61"/>
      <c r="U9578" s="61"/>
      <c r="V9578" s="61"/>
      <c r="W9578" s="61"/>
      <c r="X9578" s="61"/>
      <c r="Y9578" s="61"/>
      <c r="Z9578" s="61"/>
      <c r="AA9578" s="61"/>
      <c r="AB9578" s="61"/>
      <c r="AC9578" s="61"/>
      <c r="AD9578" s="61"/>
      <c r="AE9578" s="61"/>
      <c r="AF9578" s="61"/>
      <c r="AG9578" s="61"/>
      <c r="AH9578" s="61"/>
      <c r="AI9578" s="61"/>
      <c r="AJ9578" s="61"/>
      <c r="AK9578" s="61"/>
      <c r="AL9578" s="61"/>
      <c r="AM9578" s="61"/>
      <c r="AN9578" s="61"/>
      <c r="AO9578" s="61"/>
      <c r="AP9578" s="62"/>
      <c r="AQ9578" s="61"/>
      <c r="AR9578" s="61"/>
      <c r="AS9578" s="61"/>
      <c r="AT9578" s="61"/>
      <c r="AU9578" s="61"/>
      <c r="AV9578" s="61"/>
      <c r="AW9578" s="60"/>
    </row>
    <row r="9579" s="59" customFormat="1" customHeight="1" spans="1:49">
      <c r="A9579" s="60"/>
      <c r="B9579" s="60"/>
      <c r="C9579" s="60"/>
      <c r="D9579" s="60"/>
      <c r="H9579" s="61"/>
      <c r="I9579" s="61"/>
      <c r="J9579" s="61"/>
      <c r="K9579" s="61"/>
      <c r="L9579" s="61"/>
      <c r="M9579" s="61"/>
      <c r="N9579" s="61"/>
      <c r="O9579" s="61"/>
      <c r="P9579" s="61"/>
      <c r="Q9579" s="61"/>
      <c r="R9579" s="61"/>
      <c r="S9579" s="61"/>
      <c r="T9579" s="61"/>
      <c r="U9579" s="61"/>
      <c r="V9579" s="61"/>
      <c r="W9579" s="61"/>
      <c r="X9579" s="61"/>
      <c r="Y9579" s="61"/>
      <c r="Z9579" s="61"/>
      <c r="AA9579" s="61"/>
      <c r="AB9579" s="61"/>
      <c r="AC9579" s="61"/>
      <c r="AD9579" s="61"/>
      <c r="AE9579" s="61"/>
      <c r="AF9579" s="61"/>
      <c r="AG9579" s="61"/>
      <c r="AH9579" s="61"/>
      <c r="AI9579" s="61"/>
      <c r="AJ9579" s="61"/>
      <c r="AK9579" s="61"/>
      <c r="AL9579" s="61"/>
      <c r="AM9579" s="61"/>
      <c r="AN9579" s="61"/>
      <c r="AO9579" s="61"/>
      <c r="AP9579" s="62"/>
      <c r="AQ9579" s="61"/>
      <c r="AR9579" s="61"/>
      <c r="AS9579" s="61"/>
      <c r="AT9579" s="61"/>
      <c r="AU9579" s="61"/>
      <c r="AV9579" s="61"/>
      <c r="AW9579" s="60"/>
    </row>
    <row r="9580" s="59" customFormat="1" customHeight="1" spans="1:49">
      <c r="A9580" s="60"/>
      <c r="B9580" s="60"/>
      <c r="C9580" s="60"/>
      <c r="D9580" s="60"/>
      <c r="H9580" s="61"/>
      <c r="I9580" s="61"/>
      <c r="J9580" s="61"/>
      <c r="K9580" s="61"/>
      <c r="L9580" s="61"/>
      <c r="M9580" s="61"/>
      <c r="N9580" s="61"/>
      <c r="O9580" s="61"/>
      <c r="P9580" s="61"/>
      <c r="Q9580" s="61"/>
      <c r="R9580" s="61"/>
      <c r="S9580" s="61"/>
      <c r="T9580" s="61"/>
      <c r="U9580" s="61"/>
      <c r="V9580" s="61"/>
      <c r="W9580" s="61"/>
      <c r="X9580" s="61"/>
      <c r="Y9580" s="61"/>
      <c r="Z9580" s="61"/>
      <c r="AA9580" s="61"/>
      <c r="AB9580" s="61"/>
      <c r="AC9580" s="61"/>
      <c r="AD9580" s="61"/>
      <c r="AE9580" s="61"/>
      <c r="AF9580" s="61"/>
      <c r="AG9580" s="61"/>
      <c r="AH9580" s="61"/>
      <c r="AI9580" s="61"/>
      <c r="AJ9580" s="61"/>
      <c r="AK9580" s="61"/>
      <c r="AL9580" s="61"/>
      <c r="AM9580" s="61"/>
      <c r="AN9580" s="61"/>
      <c r="AO9580" s="61"/>
      <c r="AP9580" s="62"/>
      <c r="AQ9580" s="61"/>
      <c r="AR9580" s="61"/>
      <c r="AS9580" s="61"/>
      <c r="AT9580" s="61"/>
      <c r="AU9580" s="61"/>
      <c r="AV9580" s="61"/>
      <c r="AW9580" s="60"/>
    </row>
    <row r="9581" s="59" customFormat="1" customHeight="1" spans="1:49">
      <c r="A9581" s="60"/>
      <c r="B9581" s="60"/>
      <c r="C9581" s="60"/>
      <c r="D9581" s="60"/>
      <c r="H9581" s="61"/>
      <c r="I9581" s="61"/>
      <c r="J9581" s="61"/>
      <c r="K9581" s="61"/>
      <c r="L9581" s="61"/>
      <c r="M9581" s="61"/>
      <c r="N9581" s="61"/>
      <c r="O9581" s="61"/>
      <c r="P9581" s="61"/>
      <c r="Q9581" s="61"/>
      <c r="R9581" s="61"/>
      <c r="S9581" s="61"/>
      <c r="T9581" s="61"/>
      <c r="U9581" s="61"/>
      <c r="V9581" s="61"/>
      <c r="W9581" s="61"/>
      <c r="X9581" s="61"/>
      <c r="Y9581" s="61"/>
      <c r="Z9581" s="61"/>
      <c r="AA9581" s="61"/>
      <c r="AB9581" s="61"/>
      <c r="AC9581" s="61"/>
      <c r="AD9581" s="61"/>
      <c r="AE9581" s="61"/>
      <c r="AF9581" s="61"/>
      <c r="AG9581" s="61"/>
      <c r="AH9581" s="61"/>
      <c r="AI9581" s="61"/>
      <c r="AJ9581" s="61"/>
      <c r="AK9581" s="61"/>
      <c r="AL9581" s="61"/>
      <c r="AM9581" s="61"/>
      <c r="AN9581" s="61"/>
      <c r="AO9581" s="61"/>
      <c r="AP9581" s="62"/>
      <c r="AQ9581" s="61"/>
      <c r="AR9581" s="61"/>
      <c r="AS9581" s="61"/>
      <c r="AT9581" s="61"/>
      <c r="AU9581" s="61"/>
      <c r="AV9581" s="61"/>
      <c r="AW9581" s="60"/>
    </row>
    <row r="9582" s="59" customFormat="1" customHeight="1" spans="1:49">
      <c r="A9582" s="60"/>
      <c r="B9582" s="60"/>
      <c r="C9582" s="60"/>
      <c r="D9582" s="60"/>
      <c r="H9582" s="61"/>
      <c r="I9582" s="61"/>
      <c r="J9582" s="61"/>
      <c r="K9582" s="61"/>
      <c r="L9582" s="61"/>
      <c r="M9582" s="61"/>
      <c r="N9582" s="61"/>
      <c r="O9582" s="61"/>
      <c r="P9582" s="61"/>
      <c r="Q9582" s="61"/>
      <c r="R9582" s="61"/>
      <c r="S9582" s="61"/>
      <c r="T9582" s="61"/>
      <c r="U9582" s="61"/>
      <c r="V9582" s="61"/>
      <c r="W9582" s="61"/>
      <c r="X9582" s="61"/>
      <c r="Y9582" s="61"/>
      <c r="Z9582" s="61"/>
      <c r="AA9582" s="61"/>
      <c r="AB9582" s="61"/>
      <c r="AC9582" s="61"/>
      <c r="AD9582" s="61"/>
      <c r="AE9582" s="61"/>
      <c r="AF9582" s="61"/>
      <c r="AG9582" s="61"/>
      <c r="AH9582" s="61"/>
      <c r="AI9582" s="61"/>
      <c r="AJ9582" s="61"/>
      <c r="AK9582" s="61"/>
      <c r="AL9582" s="61"/>
      <c r="AM9582" s="61"/>
      <c r="AN9582" s="61"/>
      <c r="AO9582" s="61"/>
      <c r="AP9582" s="62"/>
      <c r="AQ9582" s="61"/>
      <c r="AR9582" s="61"/>
      <c r="AS9582" s="61"/>
      <c r="AT9582" s="61"/>
      <c r="AU9582" s="61"/>
      <c r="AV9582" s="61"/>
      <c r="AW9582" s="60"/>
    </row>
    <row r="9583" s="59" customFormat="1" customHeight="1" spans="1:49">
      <c r="A9583" s="60"/>
      <c r="B9583" s="60"/>
      <c r="C9583" s="60"/>
      <c r="D9583" s="60"/>
      <c r="H9583" s="61"/>
      <c r="I9583" s="61"/>
      <c r="J9583" s="61"/>
      <c r="K9583" s="61"/>
      <c r="L9583" s="61"/>
      <c r="M9583" s="61"/>
      <c r="N9583" s="61"/>
      <c r="O9583" s="61"/>
      <c r="P9583" s="61"/>
      <c r="Q9583" s="61"/>
      <c r="R9583" s="61"/>
      <c r="S9583" s="61"/>
      <c r="T9583" s="61"/>
      <c r="U9583" s="61"/>
      <c r="V9583" s="61"/>
      <c r="W9583" s="61"/>
      <c r="X9583" s="61"/>
      <c r="Y9583" s="61"/>
      <c r="Z9583" s="61"/>
      <c r="AA9583" s="61"/>
      <c r="AB9583" s="61"/>
      <c r="AC9583" s="61"/>
      <c r="AD9583" s="61"/>
      <c r="AE9583" s="61"/>
      <c r="AF9583" s="61"/>
      <c r="AG9583" s="61"/>
      <c r="AH9583" s="61"/>
      <c r="AI9583" s="61"/>
      <c r="AJ9583" s="61"/>
      <c r="AK9583" s="61"/>
      <c r="AL9583" s="61"/>
      <c r="AM9583" s="61"/>
      <c r="AN9583" s="61"/>
      <c r="AO9583" s="61"/>
      <c r="AP9583" s="62"/>
      <c r="AQ9583" s="61"/>
      <c r="AR9583" s="61"/>
      <c r="AS9583" s="61"/>
      <c r="AT9583" s="61"/>
      <c r="AU9583" s="61"/>
      <c r="AV9583" s="61"/>
      <c r="AW9583" s="60"/>
    </row>
    <row r="9584" s="59" customFormat="1" customHeight="1" spans="1:49">
      <c r="A9584" s="60"/>
      <c r="B9584" s="60"/>
      <c r="C9584" s="60"/>
      <c r="D9584" s="60"/>
      <c r="H9584" s="61"/>
      <c r="I9584" s="61"/>
      <c r="J9584" s="61"/>
      <c r="K9584" s="61"/>
      <c r="L9584" s="61"/>
      <c r="M9584" s="61"/>
      <c r="N9584" s="61"/>
      <c r="O9584" s="61"/>
      <c r="P9584" s="61"/>
      <c r="Q9584" s="61"/>
      <c r="R9584" s="61"/>
      <c r="S9584" s="61"/>
      <c r="T9584" s="61"/>
      <c r="U9584" s="61"/>
      <c r="V9584" s="61"/>
      <c r="W9584" s="61"/>
      <c r="X9584" s="61"/>
      <c r="Y9584" s="61"/>
      <c r="Z9584" s="61"/>
      <c r="AA9584" s="61"/>
      <c r="AB9584" s="61"/>
      <c r="AC9584" s="61"/>
      <c r="AD9584" s="61"/>
      <c r="AE9584" s="61"/>
      <c r="AF9584" s="61"/>
      <c r="AG9584" s="61"/>
      <c r="AH9584" s="61"/>
      <c r="AI9584" s="61"/>
      <c r="AJ9584" s="61"/>
      <c r="AK9584" s="61"/>
      <c r="AL9584" s="61"/>
      <c r="AM9584" s="61"/>
      <c r="AN9584" s="61"/>
      <c r="AO9584" s="61"/>
      <c r="AP9584" s="62"/>
      <c r="AQ9584" s="61"/>
      <c r="AR9584" s="61"/>
      <c r="AS9584" s="61"/>
      <c r="AT9584" s="61"/>
      <c r="AU9584" s="61"/>
      <c r="AV9584" s="61"/>
      <c r="AW9584" s="60"/>
    </row>
    <row r="9585" s="59" customFormat="1" customHeight="1" spans="1:49">
      <c r="A9585" s="60"/>
      <c r="B9585" s="60"/>
      <c r="C9585" s="60"/>
      <c r="D9585" s="60"/>
      <c r="H9585" s="61"/>
      <c r="I9585" s="61"/>
      <c r="J9585" s="61"/>
      <c r="K9585" s="61"/>
      <c r="L9585" s="61"/>
      <c r="M9585" s="61"/>
      <c r="N9585" s="61"/>
      <c r="O9585" s="61"/>
      <c r="P9585" s="61"/>
      <c r="Q9585" s="61"/>
      <c r="R9585" s="61"/>
      <c r="S9585" s="61"/>
      <c r="T9585" s="61"/>
      <c r="U9585" s="61"/>
      <c r="V9585" s="61"/>
      <c r="W9585" s="61"/>
      <c r="X9585" s="61"/>
      <c r="Y9585" s="61"/>
      <c r="Z9585" s="61"/>
      <c r="AA9585" s="61"/>
      <c r="AB9585" s="61"/>
      <c r="AC9585" s="61"/>
      <c r="AD9585" s="61"/>
      <c r="AE9585" s="61"/>
      <c r="AF9585" s="61"/>
      <c r="AG9585" s="61"/>
      <c r="AH9585" s="61"/>
      <c r="AI9585" s="61"/>
      <c r="AJ9585" s="61"/>
      <c r="AK9585" s="61"/>
      <c r="AL9585" s="61"/>
      <c r="AM9585" s="61"/>
      <c r="AN9585" s="61"/>
      <c r="AO9585" s="61"/>
      <c r="AP9585" s="62"/>
      <c r="AQ9585" s="61"/>
      <c r="AR9585" s="61"/>
      <c r="AS9585" s="61"/>
      <c r="AT9585" s="61"/>
      <c r="AU9585" s="61"/>
      <c r="AV9585" s="61"/>
      <c r="AW9585" s="60"/>
    </row>
    <row r="9586" s="59" customFormat="1" customHeight="1" spans="1:49">
      <c r="A9586" s="60"/>
      <c r="B9586" s="60"/>
      <c r="C9586" s="60"/>
      <c r="D9586" s="60"/>
      <c r="H9586" s="61"/>
      <c r="I9586" s="61"/>
      <c r="J9586" s="61"/>
      <c r="K9586" s="61"/>
      <c r="L9586" s="61"/>
      <c r="M9586" s="61"/>
      <c r="N9586" s="61"/>
      <c r="O9586" s="61"/>
      <c r="P9586" s="61"/>
      <c r="Q9586" s="61"/>
      <c r="R9586" s="61"/>
      <c r="S9586" s="61"/>
      <c r="T9586" s="61"/>
      <c r="U9586" s="61"/>
      <c r="V9586" s="61"/>
      <c r="W9586" s="61"/>
      <c r="X9586" s="61"/>
      <c r="Y9586" s="61"/>
      <c r="Z9586" s="61"/>
      <c r="AA9586" s="61"/>
      <c r="AB9586" s="61"/>
      <c r="AC9586" s="61"/>
      <c r="AD9586" s="61"/>
      <c r="AE9586" s="61"/>
      <c r="AF9586" s="61"/>
      <c r="AG9586" s="61"/>
      <c r="AH9586" s="61"/>
      <c r="AI9586" s="61"/>
      <c r="AJ9586" s="61"/>
      <c r="AK9586" s="61"/>
      <c r="AL9586" s="61"/>
      <c r="AM9586" s="61"/>
      <c r="AN9586" s="61"/>
      <c r="AO9586" s="61"/>
      <c r="AP9586" s="62"/>
      <c r="AQ9586" s="61"/>
      <c r="AR9586" s="61"/>
      <c r="AS9586" s="61"/>
      <c r="AT9586" s="61"/>
      <c r="AU9586" s="61"/>
      <c r="AV9586" s="61"/>
      <c r="AW9586" s="60"/>
    </row>
    <row r="9587" s="59" customFormat="1" customHeight="1" spans="1:49">
      <c r="A9587" s="60"/>
      <c r="B9587" s="60"/>
      <c r="C9587" s="60"/>
      <c r="D9587" s="60"/>
      <c r="H9587" s="61"/>
      <c r="I9587" s="61"/>
      <c r="J9587" s="61"/>
      <c r="K9587" s="61"/>
      <c r="L9587" s="61"/>
      <c r="M9587" s="61"/>
      <c r="N9587" s="61"/>
      <c r="O9587" s="61"/>
      <c r="P9587" s="61"/>
      <c r="Q9587" s="61"/>
      <c r="R9587" s="61"/>
      <c r="S9587" s="61"/>
      <c r="T9587" s="61"/>
      <c r="U9587" s="61"/>
      <c r="V9587" s="61"/>
      <c r="W9587" s="61"/>
      <c r="X9587" s="61"/>
      <c r="Y9587" s="61"/>
      <c r="Z9587" s="61"/>
      <c r="AA9587" s="61"/>
      <c r="AB9587" s="61"/>
      <c r="AC9587" s="61"/>
      <c r="AD9587" s="61"/>
      <c r="AE9587" s="61"/>
      <c r="AF9587" s="61"/>
      <c r="AG9587" s="61"/>
      <c r="AH9587" s="61"/>
      <c r="AI9587" s="61"/>
      <c r="AJ9587" s="61"/>
      <c r="AK9587" s="61"/>
      <c r="AL9587" s="61"/>
      <c r="AM9587" s="61"/>
      <c r="AN9587" s="61"/>
      <c r="AO9587" s="61"/>
      <c r="AP9587" s="62"/>
      <c r="AQ9587" s="61"/>
      <c r="AR9587" s="61"/>
      <c r="AS9587" s="61"/>
      <c r="AT9587" s="61"/>
      <c r="AU9587" s="61"/>
      <c r="AV9587" s="61"/>
      <c r="AW9587" s="60"/>
    </row>
    <row r="9588" s="59" customFormat="1" customHeight="1" spans="1:49">
      <c r="A9588" s="60"/>
      <c r="B9588" s="60"/>
      <c r="C9588" s="60"/>
      <c r="D9588" s="60"/>
      <c r="H9588" s="61"/>
      <c r="I9588" s="61"/>
      <c r="J9588" s="61"/>
      <c r="K9588" s="61"/>
      <c r="L9588" s="61"/>
      <c r="M9588" s="61"/>
      <c r="N9588" s="61"/>
      <c r="O9588" s="61"/>
      <c r="P9588" s="61"/>
      <c r="Q9588" s="61"/>
      <c r="R9588" s="61"/>
      <c r="S9588" s="61"/>
      <c r="T9588" s="61"/>
      <c r="U9588" s="61"/>
      <c r="V9588" s="61"/>
      <c r="W9588" s="61"/>
      <c r="X9588" s="61"/>
      <c r="Y9588" s="61"/>
      <c r="Z9588" s="61"/>
      <c r="AA9588" s="61"/>
      <c r="AB9588" s="61"/>
      <c r="AC9588" s="61"/>
      <c r="AD9588" s="61"/>
      <c r="AE9588" s="61"/>
      <c r="AF9588" s="61"/>
      <c r="AG9588" s="61"/>
      <c r="AH9588" s="61"/>
      <c r="AI9588" s="61"/>
      <c r="AJ9588" s="61"/>
      <c r="AK9588" s="61"/>
      <c r="AL9588" s="61"/>
      <c r="AM9588" s="61"/>
      <c r="AN9588" s="61"/>
      <c r="AO9588" s="61"/>
      <c r="AP9588" s="62"/>
      <c r="AQ9588" s="61"/>
      <c r="AR9588" s="61"/>
      <c r="AS9588" s="61"/>
      <c r="AT9588" s="61"/>
      <c r="AU9588" s="61"/>
      <c r="AV9588" s="61"/>
      <c r="AW9588" s="60"/>
    </row>
    <row r="9589" s="59" customFormat="1" customHeight="1" spans="1:49">
      <c r="A9589" s="60"/>
      <c r="B9589" s="60"/>
      <c r="C9589" s="60"/>
      <c r="D9589" s="60"/>
      <c r="H9589" s="61"/>
      <c r="I9589" s="61"/>
      <c r="J9589" s="61"/>
      <c r="K9589" s="61"/>
      <c r="L9589" s="61"/>
      <c r="M9589" s="61"/>
      <c r="N9589" s="61"/>
      <c r="O9589" s="61"/>
      <c r="P9589" s="61"/>
      <c r="Q9589" s="61"/>
      <c r="R9589" s="61"/>
      <c r="S9589" s="61"/>
      <c r="T9589" s="61"/>
      <c r="U9589" s="61"/>
      <c r="V9589" s="61"/>
      <c r="W9589" s="61"/>
      <c r="X9589" s="61"/>
      <c r="Y9589" s="61"/>
      <c r="Z9589" s="61"/>
      <c r="AA9589" s="61"/>
      <c r="AB9589" s="61"/>
      <c r="AC9589" s="61"/>
      <c r="AD9589" s="61"/>
      <c r="AE9589" s="61"/>
      <c r="AF9589" s="61"/>
      <c r="AG9589" s="61"/>
      <c r="AH9589" s="61"/>
      <c r="AI9589" s="61"/>
      <c r="AJ9589" s="61"/>
      <c r="AK9589" s="61"/>
      <c r="AL9589" s="61"/>
      <c r="AM9589" s="61"/>
      <c r="AN9589" s="61"/>
      <c r="AO9589" s="61"/>
      <c r="AP9589" s="62"/>
      <c r="AQ9589" s="61"/>
      <c r="AR9589" s="61"/>
      <c r="AS9589" s="61"/>
      <c r="AT9589" s="61"/>
      <c r="AU9589" s="61"/>
      <c r="AV9589" s="61"/>
      <c r="AW9589" s="60"/>
    </row>
    <row r="9590" s="59" customFormat="1" customHeight="1" spans="1:49">
      <c r="A9590" s="60"/>
      <c r="B9590" s="60"/>
      <c r="C9590" s="60"/>
      <c r="D9590" s="60"/>
      <c r="H9590" s="61"/>
      <c r="I9590" s="61"/>
      <c r="J9590" s="61"/>
      <c r="K9590" s="61"/>
      <c r="L9590" s="61"/>
      <c r="M9590" s="61"/>
      <c r="N9590" s="61"/>
      <c r="O9590" s="61"/>
      <c r="P9590" s="61"/>
      <c r="Q9590" s="61"/>
      <c r="R9590" s="61"/>
      <c r="S9590" s="61"/>
      <c r="T9590" s="61"/>
      <c r="U9590" s="61"/>
      <c r="V9590" s="61"/>
      <c r="W9590" s="61"/>
      <c r="X9590" s="61"/>
      <c r="Y9590" s="61"/>
      <c r="Z9590" s="61"/>
      <c r="AA9590" s="61"/>
      <c r="AB9590" s="61"/>
      <c r="AC9590" s="61"/>
      <c r="AD9590" s="61"/>
      <c r="AE9590" s="61"/>
      <c r="AF9590" s="61"/>
      <c r="AG9590" s="61"/>
      <c r="AH9590" s="61"/>
      <c r="AI9590" s="61"/>
      <c r="AJ9590" s="61"/>
      <c r="AK9590" s="61"/>
      <c r="AL9590" s="61"/>
      <c r="AM9590" s="61"/>
      <c r="AN9590" s="61"/>
      <c r="AO9590" s="61"/>
      <c r="AP9590" s="62"/>
      <c r="AQ9590" s="61"/>
      <c r="AR9590" s="61"/>
      <c r="AS9590" s="61"/>
      <c r="AT9590" s="61"/>
      <c r="AU9590" s="61"/>
      <c r="AV9590" s="61"/>
      <c r="AW9590" s="60"/>
    </row>
    <row r="9591" s="59" customFormat="1" customHeight="1" spans="1:49">
      <c r="A9591" s="60"/>
      <c r="B9591" s="60"/>
      <c r="C9591" s="60"/>
      <c r="D9591" s="60"/>
      <c r="H9591" s="61"/>
      <c r="I9591" s="61"/>
      <c r="J9591" s="61"/>
      <c r="K9591" s="61"/>
      <c r="L9591" s="61"/>
      <c r="M9591" s="61"/>
      <c r="N9591" s="61"/>
      <c r="O9591" s="61"/>
      <c r="P9591" s="61"/>
      <c r="Q9591" s="61"/>
      <c r="R9591" s="61"/>
      <c r="S9591" s="61"/>
      <c r="T9591" s="61"/>
      <c r="U9591" s="61"/>
      <c r="V9591" s="61"/>
      <c r="W9591" s="61"/>
      <c r="X9591" s="61"/>
      <c r="Y9591" s="61"/>
      <c r="Z9591" s="61"/>
      <c r="AA9591" s="61"/>
      <c r="AB9591" s="61"/>
      <c r="AC9591" s="61"/>
      <c r="AD9591" s="61"/>
      <c r="AE9591" s="61"/>
      <c r="AF9591" s="61"/>
      <c r="AG9591" s="61"/>
      <c r="AH9591" s="61"/>
      <c r="AI9591" s="61"/>
      <c r="AJ9591" s="61"/>
      <c r="AK9591" s="61"/>
      <c r="AL9591" s="61"/>
      <c r="AM9591" s="61"/>
      <c r="AN9591" s="61"/>
      <c r="AO9591" s="61"/>
      <c r="AP9591" s="62"/>
      <c r="AQ9591" s="61"/>
      <c r="AR9591" s="61"/>
      <c r="AS9591" s="61"/>
      <c r="AT9591" s="61"/>
      <c r="AU9591" s="61"/>
      <c r="AV9591" s="61"/>
      <c r="AW9591" s="60"/>
    </row>
    <row r="9592" s="59" customFormat="1" customHeight="1" spans="1:49">
      <c r="A9592" s="60"/>
      <c r="B9592" s="60"/>
      <c r="C9592" s="60"/>
      <c r="D9592" s="60"/>
      <c r="H9592" s="61"/>
      <c r="I9592" s="61"/>
      <c r="J9592" s="61"/>
      <c r="K9592" s="61"/>
      <c r="L9592" s="61"/>
      <c r="M9592" s="61"/>
      <c r="N9592" s="61"/>
      <c r="O9592" s="61"/>
      <c r="P9592" s="61"/>
      <c r="Q9592" s="61"/>
      <c r="R9592" s="61"/>
      <c r="S9592" s="61"/>
      <c r="T9592" s="61"/>
      <c r="U9592" s="61"/>
      <c r="V9592" s="61"/>
      <c r="W9592" s="61"/>
      <c r="X9592" s="61"/>
      <c r="Y9592" s="61"/>
      <c r="Z9592" s="61"/>
      <c r="AA9592" s="61"/>
      <c r="AB9592" s="61"/>
      <c r="AC9592" s="61"/>
      <c r="AD9592" s="61"/>
      <c r="AE9592" s="61"/>
      <c r="AF9592" s="61"/>
      <c r="AG9592" s="61"/>
      <c r="AH9592" s="61"/>
      <c r="AI9592" s="61"/>
      <c r="AJ9592" s="61"/>
      <c r="AK9592" s="61"/>
      <c r="AL9592" s="61"/>
      <c r="AM9592" s="61"/>
      <c r="AN9592" s="61"/>
      <c r="AO9592" s="61"/>
      <c r="AP9592" s="62"/>
      <c r="AQ9592" s="61"/>
      <c r="AR9592" s="61"/>
      <c r="AS9592" s="61"/>
      <c r="AT9592" s="61"/>
      <c r="AU9592" s="61"/>
      <c r="AV9592" s="61"/>
      <c r="AW9592" s="60"/>
    </row>
    <row r="9593" s="59" customFormat="1" customHeight="1" spans="1:49">
      <c r="A9593" s="60"/>
      <c r="B9593" s="60"/>
      <c r="C9593" s="60"/>
      <c r="D9593" s="60"/>
      <c r="H9593" s="61"/>
      <c r="I9593" s="61"/>
      <c r="J9593" s="61"/>
      <c r="K9593" s="61"/>
      <c r="L9593" s="61"/>
      <c r="M9593" s="61"/>
      <c r="N9593" s="61"/>
      <c r="O9593" s="61"/>
      <c r="P9593" s="61"/>
      <c r="Q9593" s="61"/>
      <c r="R9593" s="61"/>
      <c r="S9593" s="61"/>
      <c r="T9593" s="61"/>
      <c r="U9593" s="61"/>
      <c r="V9593" s="61"/>
      <c r="W9593" s="61"/>
      <c r="X9593" s="61"/>
      <c r="Y9593" s="61"/>
      <c r="Z9593" s="61"/>
      <c r="AA9593" s="61"/>
      <c r="AB9593" s="61"/>
      <c r="AC9593" s="61"/>
      <c r="AD9593" s="61"/>
      <c r="AE9593" s="61"/>
      <c r="AF9593" s="61"/>
      <c r="AG9593" s="61"/>
      <c r="AH9593" s="61"/>
      <c r="AI9593" s="61"/>
      <c r="AJ9593" s="61"/>
      <c r="AK9593" s="61"/>
      <c r="AL9593" s="61"/>
      <c r="AM9593" s="61"/>
      <c r="AN9593" s="61"/>
      <c r="AO9593" s="61"/>
      <c r="AP9593" s="62"/>
      <c r="AQ9593" s="61"/>
      <c r="AR9593" s="61"/>
      <c r="AS9593" s="61"/>
      <c r="AT9593" s="61"/>
      <c r="AU9593" s="61"/>
      <c r="AV9593" s="61"/>
      <c r="AW9593" s="60"/>
    </row>
    <row r="9594" s="59" customFormat="1" customHeight="1" spans="1:49">
      <c r="A9594" s="60"/>
      <c r="B9594" s="60"/>
      <c r="C9594" s="60"/>
      <c r="D9594" s="60"/>
      <c r="H9594" s="61"/>
      <c r="I9594" s="61"/>
      <c r="J9594" s="61"/>
      <c r="K9594" s="61"/>
      <c r="L9594" s="61"/>
      <c r="M9594" s="61"/>
      <c r="N9594" s="61"/>
      <c r="O9594" s="61"/>
      <c r="P9594" s="61"/>
      <c r="Q9594" s="61"/>
      <c r="R9594" s="61"/>
      <c r="S9594" s="61"/>
      <c r="T9594" s="61"/>
      <c r="U9594" s="61"/>
      <c r="V9594" s="61"/>
      <c r="W9594" s="61"/>
      <c r="X9594" s="61"/>
      <c r="Y9594" s="61"/>
      <c r="Z9594" s="61"/>
      <c r="AA9594" s="61"/>
      <c r="AB9594" s="61"/>
      <c r="AC9594" s="61"/>
      <c r="AD9594" s="61"/>
      <c r="AE9594" s="61"/>
      <c r="AF9594" s="61"/>
      <c r="AG9594" s="61"/>
      <c r="AH9594" s="61"/>
      <c r="AI9594" s="61"/>
      <c r="AJ9594" s="61"/>
      <c r="AK9594" s="61"/>
      <c r="AL9594" s="61"/>
      <c r="AM9594" s="61"/>
      <c r="AN9594" s="61"/>
      <c r="AO9594" s="61"/>
      <c r="AP9594" s="62"/>
      <c r="AQ9594" s="61"/>
      <c r="AR9594" s="61"/>
      <c r="AS9594" s="61"/>
      <c r="AT9594" s="61"/>
      <c r="AU9594" s="61"/>
      <c r="AV9594" s="61"/>
      <c r="AW9594" s="60"/>
    </row>
    <row r="9595" s="59" customFormat="1" customHeight="1" spans="1:49">
      <c r="A9595" s="60"/>
      <c r="B9595" s="60"/>
      <c r="C9595" s="60"/>
      <c r="D9595" s="60"/>
      <c r="H9595" s="61"/>
      <c r="I9595" s="61"/>
      <c r="J9595" s="61"/>
      <c r="K9595" s="61"/>
      <c r="L9595" s="61"/>
      <c r="M9595" s="61"/>
      <c r="N9595" s="61"/>
      <c r="O9595" s="61"/>
      <c r="P9595" s="61"/>
      <c r="Q9595" s="61"/>
      <c r="R9595" s="61"/>
      <c r="S9595" s="61"/>
      <c r="T9595" s="61"/>
      <c r="U9595" s="61"/>
      <c r="V9595" s="61"/>
      <c r="W9595" s="61"/>
      <c r="X9595" s="61"/>
      <c r="Y9595" s="61"/>
      <c r="Z9595" s="61"/>
      <c r="AA9595" s="61"/>
      <c r="AB9595" s="61"/>
      <c r="AC9595" s="61"/>
      <c r="AD9595" s="61"/>
      <c r="AE9595" s="61"/>
      <c r="AF9595" s="61"/>
      <c r="AG9595" s="61"/>
      <c r="AH9595" s="61"/>
      <c r="AI9595" s="61"/>
      <c r="AJ9595" s="61"/>
      <c r="AK9595" s="61"/>
      <c r="AL9595" s="61"/>
      <c r="AM9595" s="61"/>
      <c r="AN9595" s="61"/>
      <c r="AO9595" s="61"/>
      <c r="AP9595" s="62"/>
      <c r="AQ9595" s="61"/>
      <c r="AR9595" s="61"/>
      <c r="AS9595" s="61"/>
      <c r="AT9595" s="61"/>
      <c r="AU9595" s="61"/>
      <c r="AV9595" s="61"/>
      <c r="AW9595" s="60"/>
    </row>
    <row r="9596" s="59" customFormat="1" customHeight="1" spans="1:49">
      <c r="A9596" s="60"/>
      <c r="B9596" s="60"/>
      <c r="C9596" s="60"/>
      <c r="D9596" s="60"/>
      <c r="H9596" s="61"/>
      <c r="I9596" s="61"/>
      <c r="J9596" s="61"/>
      <c r="K9596" s="61"/>
      <c r="L9596" s="61"/>
      <c r="M9596" s="61"/>
      <c r="N9596" s="61"/>
      <c r="O9596" s="61"/>
      <c r="P9596" s="61"/>
      <c r="Q9596" s="61"/>
      <c r="R9596" s="61"/>
      <c r="S9596" s="61"/>
      <c r="T9596" s="61"/>
      <c r="U9596" s="61"/>
      <c r="V9596" s="61"/>
      <c r="W9596" s="61"/>
      <c r="X9596" s="61"/>
      <c r="Y9596" s="61"/>
      <c r="Z9596" s="61"/>
      <c r="AA9596" s="61"/>
      <c r="AB9596" s="61"/>
      <c r="AC9596" s="61"/>
      <c r="AD9596" s="61"/>
      <c r="AE9596" s="61"/>
      <c r="AF9596" s="61"/>
      <c r="AG9596" s="61"/>
      <c r="AH9596" s="61"/>
      <c r="AI9596" s="61"/>
      <c r="AJ9596" s="61"/>
      <c r="AK9596" s="61"/>
      <c r="AL9596" s="61"/>
      <c r="AM9596" s="61"/>
      <c r="AN9596" s="61"/>
      <c r="AO9596" s="61"/>
      <c r="AP9596" s="62"/>
      <c r="AQ9596" s="61"/>
      <c r="AR9596" s="61"/>
      <c r="AS9596" s="61"/>
      <c r="AT9596" s="61"/>
      <c r="AU9596" s="61"/>
      <c r="AV9596" s="61"/>
      <c r="AW9596" s="60"/>
    </row>
    <row r="9597" s="59" customFormat="1" customHeight="1" spans="1:49">
      <c r="A9597" s="60"/>
      <c r="B9597" s="60"/>
      <c r="C9597" s="60"/>
      <c r="D9597" s="60"/>
      <c r="H9597" s="61"/>
      <c r="I9597" s="61"/>
      <c r="J9597" s="61"/>
      <c r="K9597" s="61"/>
      <c r="L9597" s="61"/>
      <c r="M9597" s="61"/>
      <c r="N9597" s="61"/>
      <c r="O9597" s="61"/>
      <c r="P9597" s="61"/>
      <c r="Q9597" s="61"/>
      <c r="R9597" s="61"/>
      <c r="S9597" s="61"/>
      <c r="T9597" s="61"/>
      <c r="U9597" s="61"/>
      <c r="V9597" s="61"/>
      <c r="W9597" s="61"/>
      <c r="X9597" s="61"/>
      <c r="Y9597" s="61"/>
      <c r="Z9597" s="61"/>
      <c r="AA9597" s="61"/>
      <c r="AB9597" s="61"/>
      <c r="AC9597" s="61"/>
      <c r="AD9597" s="61"/>
      <c r="AE9597" s="61"/>
      <c r="AF9597" s="61"/>
      <c r="AG9597" s="61"/>
      <c r="AH9597" s="61"/>
      <c r="AI9597" s="61"/>
      <c r="AJ9597" s="61"/>
      <c r="AK9597" s="61"/>
      <c r="AL9597" s="61"/>
      <c r="AM9597" s="61"/>
      <c r="AN9597" s="61"/>
      <c r="AO9597" s="61"/>
      <c r="AP9597" s="62"/>
      <c r="AQ9597" s="61"/>
      <c r="AR9597" s="61"/>
      <c r="AS9597" s="61"/>
      <c r="AT9597" s="61"/>
      <c r="AU9597" s="61"/>
      <c r="AV9597" s="61"/>
      <c r="AW9597" s="60"/>
    </row>
    <row r="9598" s="59" customFormat="1" customHeight="1" spans="1:49">
      <c r="A9598" s="60"/>
      <c r="B9598" s="60"/>
      <c r="C9598" s="60"/>
      <c r="D9598" s="60"/>
      <c r="H9598" s="61"/>
      <c r="I9598" s="61"/>
      <c r="J9598" s="61"/>
      <c r="K9598" s="61"/>
      <c r="L9598" s="61"/>
      <c r="M9598" s="61"/>
      <c r="N9598" s="61"/>
      <c r="O9598" s="61"/>
      <c r="P9598" s="61"/>
      <c r="Q9598" s="61"/>
      <c r="R9598" s="61"/>
      <c r="S9598" s="61"/>
      <c r="T9598" s="61"/>
      <c r="U9598" s="61"/>
      <c r="V9598" s="61"/>
      <c r="W9598" s="61"/>
      <c r="X9598" s="61"/>
      <c r="Y9598" s="61"/>
      <c r="Z9598" s="61"/>
      <c r="AA9598" s="61"/>
      <c r="AB9598" s="61"/>
      <c r="AC9598" s="61"/>
      <c r="AD9598" s="61"/>
      <c r="AE9598" s="61"/>
      <c r="AF9598" s="61"/>
      <c r="AG9598" s="61"/>
      <c r="AH9598" s="61"/>
      <c r="AI9598" s="61"/>
      <c r="AJ9598" s="61"/>
      <c r="AK9598" s="61"/>
      <c r="AL9598" s="61"/>
      <c r="AM9598" s="61"/>
      <c r="AN9598" s="61"/>
      <c r="AO9598" s="61"/>
      <c r="AP9598" s="62"/>
      <c r="AQ9598" s="61"/>
      <c r="AR9598" s="61"/>
      <c r="AS9598" s="61"/>
      <c r="AT9598" s="61"/>
      <c r="AU9598" s="61"/>
      <c r="AV9598" s="61"/>
      <c r="AW9598" s="60"/>
    </row>
    <row r="9599" s="59" customFormat="1" customHeight="1" spans="1:49">
      <c r="A9599" s="60"/>
      <c r="B9599" s="60"/>
      <c r="C9599" s="60"/>
      <c r="D9599" s="60"/>
      <c r="H9599" s="61"/>
      <c r="I9599" s="61"/>
      <c r="J9599" s="61"/>
      <c r="K9599" s="61"/>
      <c r="L9599" s="61"/>
      <c r="M9599" s="61"/>
      <c r="N9599" s="61"/>
      <c r="O9599" s="61"/>
      <c r="P9599" s="61"/>
      <c r="Q9599" s="61"/>
      <c r="R9599" s="61"/>
      <c r="S9599" s="61"/>
      <c r="T9599" s="61"/>
      <c r="U9599" s="61"/>
      <c r="V9599" s="61"/>
      <c r="W9599" s="61"/>
      <c r="X9599" s="61"/>
      <c r="Y9599" s="61"/>
      <c r="Z9599" s="61"/>
      <c r="AA9599" s="61"/>
      <c r="AB9599" s="61"/>
      <c r="AC9599" s="61"/>
      <c r="AD9599" s="61"/>
      <c r="AE9599" s="61"/>
      <c r="AF9599" s="61"/>
      <c r="AG9599" s="61"/>
      <c r="AH9599" s="61"/>
      <c r="AI9599" s="61"/>
      <c r="AJ9599" s="61"/>
      <c r="AK9599" s="61"/>
      <c r="AL9599" s="61"/>
      <c r="AM9599" s="61"/>
      <c r="AN9599" s="61"/>
      <c r="AO9599" s="61"/>
      <c r="AP9599" s="62"/>
      <c r="AQ9599" s="61"/>
      <c r="AR9599" s="61"/>
      <c r="AS9599" s="61"/>
      <c r="AT9599" s="61"/>
      <c r="AU9599" s="61"/>
      <c r="AV9599" s="61"/>
      <c r="AW9599" s="60"/>
    </row>
    <row r="9600" s="59" customFormat="1" customHeight="1" spans="1:49">
      <c r="A9600" s="60"/>
      <c r="B9600" s="60"/>
      <c r="C9600" s="60"/>
      <c r="D9600" s="60"/>
      <c r="H9600" s="61"/>
      <c r="I9600" s="61"/>
      <c r="J9600" s="61"/>
      <c r="K9600" s="61"/>
      <c r="L9600" s="61"/>
      <c r="M9600" s="61"/>
      <c r="N9600" s="61"/>
      <c r="O9600" s="61"/>
      <c r="P9600" s="61"/>
      <c r="Q9600" s="61"/>
      <c r="R9600" s="61"/>
      <c r="S9600" s="61"/>
      <c r="T9600" s="61"/>
      <c r="U9600" s="61"/>
      <c r="V9600" s="61"/>
      <c r="W9600" s="61"/>
      <c r="X9600" s="61"/>
      <c r="Y9600" s="61"/>
      <c r="Z9600" s="61"/>
      <c r="AA9600" s="61"/>
      <c r="AB9600" s="61"/>
      <c r="AC9600" s="61"/>
      <c r="AD9600" s="61"/>
      <c r="AE9600" s="61"/>
      <c r="AF9600" s="61"/>
      <c r="AG9600" s="61"/>
      <c r="AH9600" s="61"/>
      <c r="AI9600" s="61"/>
      <c r="AJ9600" s="61"/>
      <c r="AK9600" s="61"/>
      <c r="AL9600" s="61"/>
      <c r="AM9600" s="61"/>
      <c r="AN9600" s="61"/>
      <c r="AO9600" s="61"/>
      <c r="AP9600" s="62"/>
      <c r="AQ9600" s="61"/>
      <c r="AR9600" s="61"/>
      <c r="AS9600" s="61"/>
      <c r="AT9600" s="61"/>
      <c r="AU9600" s="61"/>
      <c r="AV9600" s="61"/>
      <c r="AW9600" s="60"/>
    </row>
    <row r="9601" s="59" customFormat="1" customHeight="1" spans="1:49">
      <c r="A9601" s="60"/>
      <c r="B9601" s="60"/>
      <c r="C9601" s="60"/>
      <c r="D9601" s="60"/>
      <c r="H9601" s="61"/>
      <c r="I9601" s="61"/>
      <c r="J9601" s="61"/>
      <c r="K9601" s="61"/>
      <c r="L9601" s="61"/>
      <c r="M9601" s="61"/>
      <c r="N9601" s="61"/>
      <c r="O9601" s="61"/>
      <c r="P9601" s="61"/>
      <c r="Q9601" s="61"/>
      <c r="R9601" s="61"/>
      <c r="S9601" s="61"/>
      <c r="T9601" s="61"/>
      <c r="U9601" s="61"/>
      <c r="V9601" s="61"/>
      <c r="W9601" s="61"/>
      <c r="X9601" s="61"/>
      <c r="Y9601" s="61"/>
      <c r="Z9601" s="61"/>
      <c r="AA9601" s="61"/>
      <c r="AB9601" s="61"/>
      <c r="AC9601" s="61"/>
      <c r="AD9601" s="61"/>
      <c r="AE9601" s="61"/>
      <c r="AF9601" s="61"/>
      <c r="AG9601" s="61"/>
      <c r="AH9601" s="61"/>
      <c r="AI9601" s="61"/>
      <c r="AJ9601" s="61"/>
      <c r="AK9601" s="61"/>
      <c r="AL9601" s="61"/>
      <c r="AM9601" s="61"/>
      <c r="AN9601" s="61"/>
      <c r="AO9601" s="61"/>
      <c r="AP9601" s="62"/>
      <c r="AQ9601" s="61"/>
      <c r="AR9601" s="61"/>
      <c r="AS9601" s="61"/>
      <c r="AT9601" s="61"/>
      <c r="AU9601" s="61"/>
      <c r="AV9601" s="61"/>
      <c r="AW9601" s="60"/>
    </row>
    <row r="9602" s="59" customFormat="1" customHeight="1" spans="1:49">
      <c r="A9602" s="60"/>
      <c r="B9602" s="60"/>
      <c r="C9602" s="60"/>
      <c r="D9602" s="60"/>
      <c r="H9602" s="61"/>
      <c r="I9602" s="61"/>
      <c r="J9602" s="61"/>
      <c r="K9602" s="61"/>
      <c r="L9602" s="61"/>
      <c r="M9602" s="61"/>
      <c r="N9602" s="61"/>
      <c r="O9602" s="61"/>
      <c r="P9602" s="61"/>
      <c r="Q9602" s="61"/>
      <c r="R9602" s="61"/>
      <c r="S9602" s="61"/>
      <c r="T9602" s="61"/>
      <c r="U9602" s="61"/>
      <c r="V9602" s="61"/>
      <c r="W9602" s="61"/>
      <c r="X9602" s="61"/>
      <c r="Y9602" s="61"/>
      <c r="Z9602" s="61"/>
      <c r="AA9602" s="61"/>
      <c r="AB9602" s="61"/>
      <c r="AC9602" s="61"/>
      <c r="AD9602" s="61"/>
      <c r="AE9602" s="61"/>
      <c r="AF9602" s="61"/>
      <c r="AG9602" s="61"/>
      <c r="AH9602" s="61"/>
      <c r="AI9602" s="61"/>
      <c r="AJ9602" s="61"/>
      <c r="AK9602" s="61"/>
      <c r="AL9602" s="61"/>
      <c r="AM9602" s="61"/>
      <c r="AN9602" s="61"/>
      <c r="AO9602" s="61"/>
      <c r="AP9602" s="62"/>
      <c r="AQ9602" s="61"/>
      <c r="AR9602" s="61"/>
      <c r="AS9602" s="61"/>
      <c r="AT9602" s="61"/>
      <c r="AU9602" s="61"/>
      <c r="AV9602" s="61"/>
      <c r="AW9602" s="60"/>
    </row>
    <row r="9603" s="59" customFormat="1" customHeight="1" spans="1:49">
      <c r="A9603" s="60"/>
      <c r="B9603" s="60"/>
      <c r="C9603" s="60"/>
      <c r="D9603" s="60"/>
      <c r="H9603" s="61"/>
      <c r="I9603" s="61"/>
      <c r="J9603" s="61"/>
      <c r="K9603" s="61"/>
      <c r="L9603" s="61"/>
      <c r="M9603" s="61"/>
      <c r="N9603" s="61"/>
      <c r="O9603" s="61"/>
      <c r="P9603" s="61"/>
      <c r="Q9603" s="61"/>
      <c r="R9603" s="61"/>
      <c r="S9603" s="61"/>
      <c r="T9603" s="61"/>
      <c r="U9603" s="61"/>
      <c r="V9603" s="61"/>
      <c r="W9603" s="61"/>
      <c r="X9603" s="61"/>
      <c r="Y9603" s="61"/>
      <c r="Z9603" s="61"/>
      <c r="AA9603" s="61"/>
      <c r="AB9603" s="61"/>
      <c r="AC9603" s="61"/>
      <c r="AD9603" s="61"/>
      <c r="AE9603" s="61"/>
      <c r="AF9603" s="61"/>
      <c r="AG9603" s="61"/>
      <c r="AH9603" s="61"/>
      <c r="AI9603" s="61"/>
      <c r="AJ9603" s="61"/>
      <c r="AK9603" s="61"/>
      <c r="AL9603" s="61"/>
      <c r="AM9603" s="61"/>
      <c r="AN9603" s="61"/>
      <c r="AO9603" s="61"/>
      <c r="AP9603" s="62"/>
      <c r="AQ9603" s="61"/>
      <c r="AR9603" s="61"/>
      <c r="AS9603" s="61"/>
      <c r="AT9603" s="61"/>
      <c r="AU9603" s="61"/>
      <c r="AV9603" s="61"/>
      <c r="AW9603" s="60"/>
    </row>
    <row r="9604" s="59" customFormat="1" customHeight="1" spans="1:49">
      <c r="A9604" s="60"/>
      <c r="B9604" s="60"/>
      <c r="C9604" s="60"/>
      <c r="D9604" s="60"/>
      <c r="H9604" s="61"/>
      <c r="I9604" s="61"/>
      <c r="J9604" s="61"/>
      <c r="K9604" s="61"/>
      <c r="L9604" s="61"/>
      <c r="M9604" s="61"/>
      <c r="N9604" s="61"/>
      <c r="O9604" s="61"/>
      <c r="P9604" s="61"/>
      <c r="Q9604" s="61"/>
      <c r="R9604" s="61"/>
      <c r="S9604" s="61"/>
      <c r="T9604" s="61"/>
      <c r="U9604" s="61"/>
      <c r="V9604" s="61"/>
      <c r="W9604" s="61"/>
      <c r="X9604" s="61"/>
      <c r="Y9604" s="61"/>
      <c r="Z9604" s="61"/>
      <c r="AA9604" s="61"/>
      <c r="AB9604" s="61"/>
      <c r="AC9604" s="61"/>
      <c r="AD9604" s="61"/>
      <c r="AE9604" s="61"/>
      <c r="AF9604" s="61"/>
      <c r="AG9604" s="61"/>
      <c r="AH9604" s="61"/>
      <c r="AI9604" s="61"/>
      <c r="AJ9604" s="61"/>
      <c r="AK9604" s="61"/>
      <c r="AL9604" s="61"/>
      <c r="AM9604" s="61"/>
      <c r="AN9604" s="61"/>
      <c r="AO9604" s="61"/>
      <c r="AP9604" s="62"/>
      <c r="AQ9604" s="61"/>
      <c r="AR9604" s="61"/>
      <c r="AS9604" s="61"/>
      <c r="AT9604" s="61"/>
      <c r="AU9604" s="61"/>
      <c r="AV9604" s="61"/>
      <c r="AW9604" s="60"/>
    </row>
    <row r="9605" s="59" customFormat="1" customHeight="1" spans="1:49">
      <c r="A9605" s="60"/>
      <c r="B9605" s="60"/>
      <c r="C9605" s="60"/>
      <c r="D9605" s="60"/>
      <c r="H9605" s="61"/>
      <c r="I9605" s="61"/>
      <c r="J9605" s="61"/>
      <c r="K9605" s="61"/>
      <c r="L9605" s="61"/>
      <c r="M9605" s="61"/>
      <c r="N9605" s="61"/>
      <c r="O9605" s="61"/>
      <c r="P9605" s="61"/>
      <c r="Q9605" s="61"/>
      <c r="R9605" s="61"/>
      <c r="S9605" s="61"/>
      <c r="T9605" s="61"/>
      <c r="U9605" s="61"/>
      <c r="V9605" s="61"/>
      <c r="W9605" s="61"/>
      <c r="X9605" s="61"/>
      <c r="Y9605" s="61"/>
      <c r="Z9605" s="61"/>
      <c r="AA9605" s="61"/>
      <c r="AB9605" s="61"/>
      <c r="AC9605" s="61"/>
      <c r="AD9605" s="61"/>
      <c r="AE9605" s="61"/>
      <c r="AF9605" s="61"/>
      <c r="AG9605" s="61"/>
      <c r="AH9605" s="61"/>
      <c r="AI9605" s="61"/>
      <c r="AJ9605" s="61"/>
      <c r="AK9605" s="61"/>
      <c r="AL9605" s="61"/>
      <c r="AM9605" s="61"/>
      <c r="AN9605" s="61"/>
      <c r="AO9605" s="61"/>
      <c r="AP9605" s="62"/>
      <c r="AQ9605" s="61"/>
      <c r="AR9605" s="61"/>
      <c r="AS9605" s="61"/>
      <c r="AT9605" s="61"/>
      <c r="AU9605" s="61"/>
      <c r="AV9605" s="61"/>
      <c r="AW9605" s="60"/>
    </row>
    <row r="9606" s="59" customFormat="1" customHeight="1" spans="1:49">
      <c r="A9606" s="60"/>
      <c r="B9606" s="60"/>
      <c r="C9606" s="60"/>
      <c r="D9606" s="60"/>
      <c r="H9606" s="61"/>
      <c r="I9606" s="61"/>
      <c r="J9606" s="61"/>
      <c r="K9606" s="61"/>
      <c r="L9606" s="61"/>
      <c r="M9606" s="61"/>
      <c r="N9606" s="61"/>
      <c r="O9606" s="61"/>
      <c r="P9606" s="61"/>
      <c r="Q9606" s="61"/>
      <c r="R9606" s="61"/>
      <c r="S9606" s="61"/>
      <c r="T9606" s="61"/>
      <c r="U9606" s="61"/>
      <c r="V9606" s="61"/>
      <c r="W9606" s="61"/>
      <c r="X9606" s="61"/>
      <c r="Y9606" s="61"/>
      <c r="Z9606" s="61"/>
      <c r="AA9606" s="61"/>
      <c r="AB9606" s="61"/>
      <c r="AC9606" s="61"/>
      <c r="AD9606" s="61"/>
      <c r="AE9606" s="61"/>
      <c r="AF9606" s="61"/>
      <c r="AG9606" s="61"/>
      <c r="AH9606" s="61"/>
      <c r="AI9606" s="61"/>
      <c r="AJ9606" s="61"/>
      <c r="AK9606" s="61"/>
      <c r="AL9606" s="61"/>
      <c r="AM9606" s="61"/>
      <c r="AN9606" s="61"/>
      <c r="AO9606" s="61"/>
      <c r="AP9606" s="62"/>
      <c r="AQ9606" s="61"/>
      <c r="AR9606" s="61"/>
      <c r="AS9606" s="61"/>
      <c r="AT9606" s="61"/>
      <c r="AU9606" s="61"/>
      <c r="AV9606" s="61"/>
      <c r="AW9606" s="60"/>
    </row>
    <row r="9607" s="59" customFormat="1" customHeight="1" spans="1:49">
      <c r="A9607" s="60"/>
      <c r="B9607" s="60"/>
      <c r="C9607" s="60"/>
      <c r="D9607" s="60"/>
      <c r="H9607" s="61"/>
      <c r="I9607" s="61"/>
      <c r="J9607" s="61"/>
      <c r="K9607" s="61"/>
      <c r="L9607" s="61"/>
      <c r="M9607" s="61"/>
      <c r="N9607" s="61"/>
      <c r="O9607" s="61"/>
      <c r="P9607" s="61"/>
      <c r="Q9607" s="61"/>
      <c r="R9607" s="61"/>
      <c r="S9607" s="61"/>
      <c r="T9607" s="61"/>
      <c r="U9607" s="61"/>
      <c r="V9607" s="61"/>
      <c r="W9607" s="61"/>
      <c r="X9607" s="61"/>
      <c r="Y9607" s="61"/>
      <c r="Z9607" s="61"/>
      <c r="AA9607" s="61"/>
      <c r="AB9607" s="61"/>
      <c r="AC9607" s="61"/>
      <c r="AD9607" s="61"/>
      <c r="AE9607" s="61"/>
      <c r="AF9607" s="61"/>
      <c r="AG9607" s="61"/>
      <c r="AH9607" s="61"/>
      <c r="AI9607" s="61"/>
      <c r="AJ9607" s="61"/>
      <c r="AK9607" s="61"/>
      <c r="AL9607" s="61"/>
      <c r="AM9607" s="61"/>
      <c r="AN9607" s="61"/>
      <c r="AO9607" s="61"/>
      <c r="AP9607" s="62"/>
      <c r="AQ9607" s="61"/>
      <c r="AR9607" s="61"/>
      <c r="AS9607" s="61"/>
      <c r="AT9607" s="61"/>
      <c r="AU9607" s="61"/>
      <c r="AV9607" s="61"/>
      <c r="AW9607" s="60"/>
    </row>
    <row r="9608" s="59" customFormat="1" customHeight="1" spans="1:49">
      <c r="A9608" s="60"/>
      <c r="B9608" s="60"/>
      <c r="C9608" s="60"/>
      <c r="D9608" s="60"/>
      <c r="H9608" s="61"/>
      <c r="I9608" s="61"/>
      <c r="J9608" s="61"/>
      <c r="K9608" s="61"/>
      <c r="L9608" s="61"/>
      <c r="M9608" s="61"/>
      <c r="N9608" s="61"/>
      <c r="O9608" s="61"/>
      <c r="P9608" s="61"/>
      <c r="Q9608" s="61"/>
      <c r="R9608" s="61"/>
      <c r="S9608" s="61"/>
      <c r="T9608" s="61"/>
      <c r="U9608" s="61"/>
      <c r="V9608" s="61"/>
      <c r="W9608" s="61"/>
      <c r="X9608" s="61"/>
      <c r="Y9608" s="61"/>
      <c r="Z9608" s="61"/>
      <c r="AA9608" s="61"/>
      <c r="AB9608" s="61"/>
      <c r="AC9608" s="61"/>
      <c r="AD9608" s="61"/>
      <c r="AE9608" s="61"/>
      <c r="AF9608" s="61"/>
      <c r="AG9608" s="61"/>
      <c r="AH9608" s="61"/>
      <c r="AI9608" s="61"/>
      <c r="AJ9608" s="61"/>
      <c r="AK9608" s="61"/>
      <c r="AL9608" s="61"/>
      <c r="AM9608" s="61"/>
      <c r="AN9608" s="61"/>
      <c r="AO9608" s="61"/>
      <c r="AP9608" s="62"/>
      <c r="AQ9608" s="61"/>
      <c r="AR9608" s="61"/>
      <c r="AS9608" s="61"/>
      <c r="AT9608" s="61"/>
      <c r="AU9608" s="61"/>
      <c r="AV9608" s="61"/>
      <c r="AW9608" s="60"/>
    </row>
    <row r="9609" s="59" customFormat="1" customHeight="1" spans="1:49">
      <c r="A9609" s="60"/>
      <c r="B9609" s="60"/>
      <c r="C9609" s="60"/>
      <c r="D9609" s="60"/>
      <c r="H9609" s="61"/>
      <c r="I9609" s="61"/>
      <c r="J9609" s="61"/>
      <c r="K9609" s="61"/>
      <c r="L9609" s="61"/>
      <c r="M9609" s="61"/>
      <c r="N9609" s="61"/>
      <c r="O9609" s="61"/>
      <c r="P9609" s="61"/>
      <c r="Q9609" s="61"/>
      <c r="R9609" s="61"/>
      <c r="S9609" s="61"/>
      <c r="T9609" s="61"/>
      <c r="U9609" s="61"/>
      <c r="V9609" s="61"/>
      <c r="W9609" s="61"/>
      <c r="X9609" s="61"/>
      <c r="Y9609" s="61"/>
      <c r="Z9609" s="61"/>
      <c r="AA9609" s="61"/>
      <c r="AB9609" s="61"/>
      <c r="AC9609" s="61"/>
      <c r="AD9609" s="61"/>
      <c r="AE9609" s="61"/>
      <c r="AF9609" s="61"/>
      <c r="AG9609" s="61"/>
      <c r="AH9609" s="61"/>
      <c r="AI9609" s="61"/>
      <c r="AJ9609" s="61"/>
      <c r="AK9609" s="61"/>
      <c r="AL9609" s="61"/>
      <c r="AM9609" s="61"/>
      <c r="AN9609" s="61"/>
      <c r="AO9609" s="61"/>
      <c r="AP9609" s="62"/>
      <c r="AQ9609" s="61"/>
      <c r="AR9609" s="61"/>
      <c r="AS9609" s="61"/>
      <c r="AT9609" s="61"/>
      <c r="AU9609" s="61"/>
      <c r="AV9609" s="61"/>
      <c r="AW9609" s="60"/>
    </row>
    <row r="9610" s="59" customFormat="1" customHeight="1" spans="1:49">
      <c r="A9610" s="60"/>
      <c r="B9610" s="60"/>
      <c r="C9610" s="60"/>
      <c r="D9610" s="60"/>
      <c r="H9610" s="61"/>
      <c r="I9610" s="61"/>
      <c r="J9610" s="61"/>
      <c r="K9610" s="61"/>
      <c r="L9610" s="61"/>
      <c r="M9610" s="61"/>
      <c r="N9610" s="61"/>
      <c r="O9610" s="61"/>
      <c r="P9610" s="61"/>
      <c r="Q9610" s="61"/>
      <c r="R9610" s="61"/>
      <c r="S9610" s="61"/>
      <c r="T9610" s="61"/>
      <c r="U9610" s="61"/>
      <c r="V9610" s="61"/>
      <c r="W9610" s="61"/>
      <c r="X9610" s="61"/>
      <c r="Y9610" s="61"/>
      <c r="Z9610" s="61"/>
      <c r="AA9610" s="61"/>
      <c r="AB9610" s="61"/>
      <c r="AC9610" s="61"/>
      <c r="AD9610" s="61"/>
      <c r="AE9610" s="61"/>
      <c r="AF9610" s="61"/>
      <c r="AG9610" s="61"/>
      <c r="AH9610" s="61"/>
      <c r="AI9610" s="61"/>
      <c r="AJ9610" s="61"/>
      <c r="AK9610" s="61"/>
      <c r="AL9610" s="61"/>
      <c r="AM9610" s="61"/>
      <c r="AN9610" s="61"/>
      <c r="AO9610" s="61"/>
      <c r="AP9610" s="62"/>
      <c r="AQ9610" s="61"/>
      <c r="AR9610" s="61"/>
      <c r="AS9610" s="61"/>
      <c r="AT9610" s="61"/>
      <c r="AU9610" s="61"/>
      <c r="AV9610" s="61"/>
      <c r="AW9610" s="60"/>
    </row>
    <row r="9611" s="59" customFormat="1" customHeight="1" spans="1:49">
      <c r="A9611" s="60"/>
      <c r="B9611" s="60"/>
      <c r="C9611" s="60"/>
      <c r="D9611" s="60"/>
      <c r="H9611" s="61"/>
      <c r="I9611" s="61"/>
      <c r="J9611" s="61"/>
      <c r="K9611" s="61"/>
      <c r="L9611" s="61"/>
      <c r="M9611" s="61"/>
      <c r="N9611" s="61"/>
      <c r="O9611" s="61"/>
      <c r="P9611" s="61"/>
      <c r="Q9611" s="61"/>
      <c r="R9611" s="61"/>
      <c r="S9611" s="61"/>
      <c r="T9611" s="61"/>
      <c r="U9611" s="61"/>
      <c r="V9611" s="61"/>
      <c r="W9611" s="61"/>
      <c r="X9611" s="61"/>
      <c r="Y9611" s="61"/>
      <c r="Z9611" s="61"/>
      <c r="AA9611" s="61"/>
      <c r="AB9611" s="61"/>
      <c r="AC9611" s="61"/>
      <c r="AD9611" s="61"/>
      <c r="AE9611" s="61"/>
      <c r="AF9611" s="61"/>
      <c r="AG9611" s="61"/>
      <c r="AH9611" s="61"/>
      <c r="AI9611" s="61"/>
      <c r="AJ9611" s="61"/>
      <c r="AK9611" s="61"/>
      <c r="AL9611" s="61"/>
      <c r="AM9611" s="61"/>
      <c r="AN9611" s="61"/>
      <c r="AO9611" s="61"/>
      <c r="AP9611" s="62"/>
      <c r="AQ9611" s="61"/>
      <c r="AR9611" s="61"/>
      <c r="AS9611" s="61"/>
      <c r="AT9611" s="61"/>
      <c r="AU9611" s="61"/>
      <c r="AV9611" s="61"/>
      <c r="AW9611" s="60"/>
    </row>
    <row r="9612" s="59" customFormat="1" customHeight="1" spans="1:49">
      <c r="A9612" s="60"/>
      <c r="B9612" s="60"/>
      <c r="C9612" s="60"/>
      <c r="D9612" s="60"/>
      <c r="H9612" s="61"/>
      <c r="I9612" s="61"/>
      <c r="J9612" s="61"/>
      <c r="K9612" s="61"/>
      <c r="L9612" s="61"/>
      <c r="M9612" s="61"/>
      <c r="N9612" s="61"/>
      <c r="O9612" s="61"/>
      <c r="P9612" s="61"/>
      <c r="Q9612" s="61"/>
      <c r="R9612" s="61"/>
      <c r="S9612" s="61"/>
      <c r="T9612" s="61"/>
      <c r="U9612" s="61"/>
      <c r="V9612" s="61"/>
      <c r="W9612" s="61"/>
      <c r="X9612" s="61"/>
      <c r="Y9612" s="61"/>
      <c r="Z9612" s="61"/>
      <c r="AA9612" s="61"/>
      <c r="AB9612" s="61"/>
      <c r="AC9612" s="61"/>
      <c r="AD9612" s="61"/>
      <c r="AE9612" s="61"/>
      <c r="AF9612" s="61"/>
      <c r="AG9612" s="61"/>
      <c r="AH9612" s="61"/>
      <c r="AI9612" s="61"/>
      <c r="AJ9612" s="61"/>
      <c r="AK9612" s="61"/>
      <c r="AL9612" s="61"/>
      <c r="AM9612" s="61"/>
      <c r="AN9612" s="61"/>
      <c r="AO9612" s="61"/>
      <c r="AP9612" s="62"/>
      <c r="AQ9612" s="61"/>
      <c r="AR9612" s="61"/>
      <c r="AS9612" s="61"/>
      <c r="AT9612" s="61"/>
      <c r="AU9612" s="61"/>
      <c r="AV9612" s="61"/>
      <c r="AW9612" s="60"/>
    </row>
    <row r="9613" s="59" customFormat="1" customHeight="1" spans="1:49">
      <c r="A9613" s="60"/>
      <c r="B9613" s="60"/>
      <c r="C9613" s="60"/>
      <c r="D9613" s="60"/>
      <c r="H9613" s="61"/>
      <c r="I9613" s="61"/>
      <c r="J9613" s="61"/>
      <c r="K9613" s="61"/>
      <c r="L9613" s="61"/>
      <c r="M9613" s="61"/>
      <c r="N9613" s="61"/>
      <c r="O9613" s="61"/>
      <c r="P9613" s="61"/>
      <c r="Q9613" s="61"/>
      <c r="R9613" s="61"/>
      <c r="S9613" s="61"/>
      <c r="T9613" s="61"/>
      <c r="U9613" s="61"/>
      <c r="V9613" s="61"/>
      <c r="W9613" s="61"/>
      <c r="X9613" s="61"/>
      <c r="Y9613" s="61"/>
      <c r="Z9613" s="61"/>
      <c r="AA9613" s="61"/>
      <c r="AB9613" s="61"/>
      <c r="AC9613" s="61"/>
      <c r="AD9613" s="61"/>
      <c r="AE9613" s="61"/>
      <c r="AF9613" s="61"/>
      <c r="AG9613" s="61"/>
      <c r="AH9613" s="61"/>
      <c r="AI9613" s="61"/>
      <c r="AJ9613" s="61"/>
      <c r="AK9613" s="61"/>
      <c r="AL9613" s="61"/>
      <c r="AM9613" s="61"/>
      <c r="AN9613" s="61"/>
      <c r="AO9613" s="61"/>
      <c r="AP9613" s="62"/>
      <c r="AQ9613" s="61"/>
      <c r="AR9613" s="61"/>
      <c r="AS9613" s="61"/>
      <c r="AT9613" s="61"/>
      <c r="AU9613" s="61"/>
      <c r="AV9613" s="61"/>
      <c r="AW9613" s="60"/>
    </row>
    <row r="9614" s="59" customFormat="1" customHeight="1" spans="1:49">
      <c r="A9614" s="60"/>
      <c r="B9614" s="60"/>
      <c r="C9614" s="60"/>
      <c r="D9614" s="60"/>
      <c r="H9614" s="61"/>
      <c r="I9614" s="61"/>
      <c r="J9614" s="61"/>
      <c r="K9614" s="61"/>
      <c r="L9614" s="61"/>
      <c r="M9614" s="61"/>
      <c r="N9614" s="61"/>
      <c r="O9614" s="61"/>
      <c r="P9614" s="61"/>
      <c r="Q9614" s="61"/>
      <c r="R9614" s="61"/>
      <c r="S9614" s="61"/>
      <c r="T9614" s="61"/>
      <c r="U9614" s="61"/>
      <c r="V9614" s="61"/>
      <c r="W9614" s="61"/>
      <c r="X9614" s="61"/>
      <c r="Y9614" s="61"/>
      <c r="Z9614" s="61"/>
      <c r="AA9614" s="61"/>
      <c r="AB9614" s="61"/>
      <c r="AC9614" s="61"/>
      <c r="AD9614" s="61"/>
      <c r="AE9614" s="61"/>
      <c r="AF9614" s="61"/>
      <c r="AG9614" s="61"/>
      <c r="AH9614" s="61"/>
      <c r="AI9614" s="61"/>
      <c r="AJ9614" s="61"/>
      <c r="AK9614" s="61"/>
      <c r="AL9614" s="61"/>
      <c r="AM9614" s="61"/>
      <c r="AN9614" s="61"/>
      <c r="AO9614" s="61"/>
      <c r="AP9614" s="62"/>
      <c r="AQ9614" s="61"/>
      <c r="AR9614" s="61"/>
      <c r="AS9614" s="61"/>
      <c r="AT9614" s="61"/>
      <c r="AU9614" s="61"/>
      <c r="AV9614" s="61"/>
      <c r="AW9614" s="60"/>
    </row>
    <row r="9615" s="59" customFormat="1" customHeight="1" spans="1:49">
      <c r="A9615" s="60"/>
      <c r="B9615" s="60"/>
      <c r="C9615" s="60"/>
      <c r="D9615" s="60"/>
      <c r="H9615" s="61"/>
      <c r="I9615" s="61"/>
      <c r="J9615" s="61"/>
      <c r="K9615" s="61"/>
      <c r="L9615" s="61"/>
      <c r="M9615" s="61"/>
      <c r="N9615" s="61"/>
      <c r="O9615" s="61"/>
      <c r="P9615" s="61"/>
      <c r="Q9615" s="61"/>
      <c r="R9615" s="61"/>
      <c r="S9615" s="61"/>
      <c r="T9615" s="61"/>
      <c r="U9615" s="61"/>
      <c r="V9615" s="61"/>
      <c r="W9615" s="61"/>
      <c r="X9615" s="61"/>
      <c r="Y9615" s="61"/>
      <c r="Z9615" s="61"/>
      <c r="AA9615" s="61"/>
      <c r="AB9615" s="61"/>
      <c r="AC9615" s="61"/>
      <c r="AD9615" s="61"/>
      <c r="AE9615" s="61"/>
      <c r="AF9615" s="61"/>
      <c r="AG9615" s="61"/>
      <c r="AH9615" s="61"/>
      <c r="AI9615" s="61"/>
      <c r="AJ9615" s="61"/>
      <c r="AK9615" s="61"/>
      <c r="AL9615" s="61"/>
      <c r="AM9615" s="61"/>
      <c r="AN9615" s="61"/>
      <c r="AO9615" s="61"/>
      <c r="AP9615" s="62"/>
      <c r="AQ9615" s="61"/>
      <c r="AR9615" s="61"/>
      <c r="AS9615" s="61"/>
      <c r="AT9615" s="61"/>
      <c r="AU9615" s="61"/>
      <c r="AV9615" s="61"/>
      <c r="AW9615" s="60"/>
    </row>
    <row r="9616" s="59" customFormat="1" customHeight="1" spans="1:49">
      <c r="A9616" s="60"/>
      <c r="B9616" s="60"/>
      <c r="C9616" s="60"/>
      <c r="D9616" s="60"/>
      <c r="H9616" s="61"/>
      <c r="I9616" s="61"/>
      <c r="J9616" s="61"/>
      <c r="K9616" s="61"/>
      <c r="L9616" s="61"/>
      <c r="M9616" s="61"/>
      <c r="N9616" s="61"/>
      <c r="O9616" s="61"/>
      <c r="P9616" s="61"/>
      <c r="Q9616" s="61"/>
      <c r="R9616" s="61"/>
      <c r="S9616" s="61"/>
      <c r="T9616" s="61"/>
      <c r="U9616" s="61"/>
      <c r="V9616" s="61"/>
      <c r="W9616" s="61"/>
      <c r="X9616" s="61"/>
      <c r="Y9616" s="61"/>
      <c r="Z9616" s="61"/>
      <c r="AA9616" s="61"/>
      <c r="AB9616" s="61"/>
      <c r="AC9616" s="61"/>
      <c r="AD9616" s="61"/>
      <c r="AE9616" s="61"/>
      <c r="AF9616" s="61"/>
      <c r="AG9616" s="61"/>
      <c r="AH9616" s="61"/>
      <c r="AI9616" s="61"/>
      <c r="AJ9616" s="61"/>
      <c r="AK9616" s="61"/>
      <c r="AL9616" s="61"/>
      <c r="AM9616" s="61"/>
      <c r="AN9616" s="61"/>
      <c r="AO9616" s="61"/>
      <c r="AP9616" s="62"/>
      <c r="AQ9616" s="61"/>
      <c r="AR9616" s="61"/>
      <c r="AS9616" s="61"/>
      <c r="AT9616" s="61"/>
      <c r="AU9616" s="61"/>
      <c r="AV9616" s="61"/>
      <c r="AW9616" s="60"/>
    </row>
    <row r="9617" s="59" customFormat="1" customHeight="1" spans="1:49">
      <c r="A9617" s="60"/>
      <c r="B9617" s="60"/>
      <c r="C9617" s="60"/>
      <c r="D9617" s="60"/>
      <c r="H9617" s="61"/>
      <c r="I9617" s="61"/>
      <c r="J9617" s="61"/>
      <c r="K9617" s="61"/>
      <c r="L9617" s="61"/>
      <c r="M9617" s="61"/>
      <c r="N9617" s="61"/>
      <c r="O9617" s="61"/>
      <c r="P9617" s="61"/>
      <c r="Q9617" s="61"/>
      <c r="R9617" s="61"/>
      <c r="S9617" s="61"/>
      <c r="T9617" s="61"/>
      <c r="U9617" s="61"/>
      <c r="V9617" s="61"/>
      <c r="W9617" s="61"/>
      <c r="X9617" s="61"/>
      <c r="Y9617" s="61"/>
      <c r="Z9617" s="61"/>
      <c r="AA9617" s="61"/>
      <c r="AB9617" s="61"/>
      <c r="AC9617" s="61"/>
      <c r="AD9617" s="61"/>
      <c r="AE9617" s="61"/>
      <c r="AF9617" s="61"/>
      <c r="AG9617" s="61"/>
      <c r="AH9617" s="61"/>
      <c r="AI9617" s="61"/>
      <c r="AJ9617" s="61"/>
      <c r="AK9617" s="61"/>
      <c r="AL9617" s="61"/>
      <c r="AM9617" s="61"/>
      <c r="AN9617" s="61"/>
      <c r="AO9617" s="61"/>
      <c r="AP9617" s="62"/>
      <c r="AQ9617" s="61"/>
      <c r="AR9617" s="61"/>
      <c r="AS9617" s="61"/>
      <c r="AT9617" s="61"/>
      <c r="AU9617" s="61"/>
      <c r="AV9617" s="61"/>
      <c r="AW9617" s="60"/>
    </row>
    <row r="9618" s="59" customFormat="1" customHeight="1" spans="1:49">
      <c r="A9618" s="60"/>
      <c r="B9618" s="60"/>
      <c r="C9618" s="60"/>
      <c r="D9618" s="60"/>
      <c r="H9618" s="61"/>
      <c r="I9618" s="61"/>
      <c r="J9618" s="61"/>
      <c r="K9618" s="61"/>
      <c r="L9618" s="61"/>
      <c r="M9618" s="61"/>
      <c r="N9618" s="61"/>
      <c r="O9618" s="61"/>
      <c r="P9618" s="61"/>
      <c r="Q9618" s="61"/>
      <c r="R9618" s="61"/>
      <c r="S9618" s="61"/>
      <c r="T9618" s="61"/>
      <c r="U9618" s="61"/>
      <c r="V9618" s="61"/>
      <c r="W9618" s="61"/>
      <c r="X9618" s="61"/>
      <c r="Y9618" s="61"/>
      <c r="Z9618" s="61"/>
      <c r="AA9618" s="61"/>
      <c r="AB9618" s="61"/>
      <c r="AC9618" s="61"/>
      <c r="AD9618" s="61"/>
      <c r="AE9618" s="61"/>
      <c r="AF9618" s="61"/>
      <c r="AG9618" s="61"/>
      <c r="AH9618" s="61"/>
      <c r="AI9618" s="61"/>
      <c r="AJ9618" s="61"/>
      <c r="AK9618" s="61"/>
      <c r="AL9618" s="61"/>
      <c r="AM9618" s="61"/>
      <c r="AN9618" s="61"/>
      <c r="AO9618" s="61"/>
      <c r="AP9618" s="62"/>
      <c r="AQ9618" s="61"/>
      <c r="AR9618" s="61"/>
      <c r="AS9618" s="61"/>
      <c r="AT9618" s="61"/>
      <c r="AU9618" s="61"/>
      <c r="AV9618" s="61"/>
      <c r="AW9618" s="60"/>
    </row>
    <row r="9619" s="59" customFormat="1" customHeight="1" spans="1:49">
      <c r="A9619" s="60"/>
      <c r="B9619" s="60"/>
      <c r="C9619" s="60"/>
      <c r="D9619" s="60"/>
      <c r="H9619" s="61"/>
      <c r="I9619" s="61"/>
      <c r="J9619" s="61"/>
      <c r="K9619" s="61"/>
      <c r="L9619" s="61"/>
      <c r="M9619" s="61"/>
      <c r="N9619" s="61"/>
      <c r="O9619" s="61"/>
      <c r="P9619" s="61"/>
      <c r="Q9619" s="61"/>
      <c r="R9619" s="61"/>
      <c r="S9619" s="61"/>
      <c r="T9619" s="61"/>
      <c r="U9619" s="61"/>
      <c r="V9619" s="61"/>
      <c r="W9619" s="61"/>
      <c r="X9619" s="61"/>
      <c r="Y9619" s="61"/>
      <c r="Z9619" s="61"/>
      <c r="AA9619" s="61"/>
      <c r="AB9619" s="61"/>
      <c r="AC9619" s="61"/>
      <c r="AD9619" s="61"/>
      <c r="AE9619" s="61"/>
      <c r="AF9619" s="61"/>
      <c r="AG9619" s="61"/>
      <c r="AH9619" s="61"/>
      <c r="AI9619" s="61"/>
      <c r="AJ9619" s="61"/>
      <c r="AK9619" s="61"/>
      <c r="AL9619" s="61"/>
      <c r="AM9619" s="61"/>
      <c r="AN9619" s="61"/>
      <c r="AO9619" s="61"/>
      <c r="AP9619" s="62"/>
      <c r="AQ9619" s="61"/>
      <c r="AR9619" s="61"/>
      <c r="AS9619" s="61"/>
      <c r="AT9619" s="61"/>
      <c r="AU9619" s="61"/>
      <c r="AV9619" s="61"/>
      <c r="AW9619" s="60"/>
    </row>
    <row r="9620" s="59" customFormat="1" customHeight="1" spans="1:49">
      <c r="A9620" s="60"/>
      <c r="B9620" s="60"/>
      <c r="C9620" s="60"/>
      <c r="D9620" s="60"/>
      <c r="H9620" s="61"/>
      <c r="I9620" s="61"/>
      <c r="J9620" s="61"/>
      <c r="K9620" s="61"/>
      <c r="L9620" s="61"/>
      <c r="M9620" s="61"/>
      <c r="N9620" s="61"/>
      <c r="O9620" s="61"/>
      <c r="P9620" s="61"/>
      <c r="Q9620" s="61"/>
      <c r="R9620" s="61"/>
      <c r="S9620" s="61"/>
      <c r="T9620" s="61"/>
      <c r="U9620" s="61"/>
      <c r="V9620" s="61"/>
      <c r="W9620" s="61"/>
      <c r="X9620" s="61"/>
      <c r="Y9620" s="61"/>
      <c r="Z9620" s="61"/>
      <c r="AA9620" s="61"/>
      <c r="AB9620" s="61"/>
      <c r="AC9620" s="61"/>
      <c r="AD9620" s="61"/>
      <c r="AE9620" s="61"/>
      <c r="AF9620" s="61"/>
      <c r="AG9620" s="61"/>
      <c r="AH9620" s="61"/>
      <c r="AI9620" s="61"/>
      <c r="AJ9620" s="61"/>
      <c r="AK9620" s="61"/>
      <c r="AL9620" s="61"/>
      <c r="AM9620" s="61"/>
      <c r="AN9620" s="61"/>
      <c r="AO9620" s="61"/>
      <c r="AP9620" s="62"/>
      <c r="AQ9620" s="61"/>
      <c r="AR9620" s="61"/>
      <c r="AS9620" s="61"/>
      <c r="AT9620" s="61"/>
      <c r="AU9620" s="61"/>
      <c r="AV9620" s="61"/>
      <c r="AW9620" s="60"/>
    </row>
    <row r="9621" s="59" customFormat="1" customHeight="1" spans="1:49">
      <c r="A9621" s="60"/>
      <c r="B9621" s="60"/>
      <c r="C9621" s="60"/>
      <c r="D9621" s="60"/>
      <c r="H9621" s="61"/>
      <c r="I9621" s="61"/>
      <c r="J9621" s="61"/>
      <c r="K9621" s="61"/>
      <c r="L9621" s="61"/>
      <c r="M9621" s="61"/>
      <c r="N9621" s="61"/>
      <c r="O9621" s="61"/>
      <c r="P9621" s="61"/>
      <c r="Q9621" s="61"/>
      <c r="R9621" s="61"/>
      <c r="S9621" s="61"/>
      <c r="T9621" s="61"/>
      <c r="U9621" s="61"/>
      <c r="V9621" s="61"/>
      <c r="W9621" s="61"/>
      <c r="X9621" s="61"/>
      <c r="Y9621" s="61"/>
      <c r="Z9621" s="61"/>
      <c r="AA9621" s="61"/>
      <c r="AB9621" s="61"/>
      <c r="AC9621" s="61"/>
      <c r="AD9621" s="61"/>
      <c r="AE9621" s="61"/>
      <c r="AF9621" s="61"/>
      <c r="AG9621" s="61"/>
      <c r="AH9621" s="61"/>
      <c r="AI9621" s="61"/>
      <c r="AJ9621" s="61"/>
      <c r="AK9621" s="61"/>
      <c r="AL9621" s="61"/>
      <c r="AM9621" s="61"/>
      <c r="AN9621" s="61"/>
      <c r="AO9621" s="61"/>
      <c r="AP9621" s="62"/>
      <c r="AQ9621" s="61"/>
      <c r="AR9621" s="61"/>
      <c r="AS9621" s="61"/>
      <c r="AT9621" s="61"/>
      <c r="AU9621" s="61"/>
      <c r="AV9621" s="61"/>
      <c r="AW9621" s="60"/>
    </row>
    <row r="9622" s="59" customFormat="1" customHeight="1" spans="1:49">
      <c r="A9622" s="60"/>
      <c r="B9622" s="60"/>
      <c r="C9622" s="60"/>
      <c r="D9622" s="60"/>
      <c r="H9622" s="61"/>
      <c r="I9622" s="61"/>
      <c r="J9622" s="61"/>
      <c r="K9622" s="61"/>
      <c r="L9622" s="61"/>
      <c r="M9622" s="61"/>
      <c r="N9622" s="61"/>
      <c r="O9622" s="61"/>
      <c r="P9622" s="61"/>
      <c r="Q9622" s="61"/>
      <c r="R9622" s="61"/>
      <c r="S9622" s="61"/>
      <c r="T9622" s="61"/>
      <c r="U9622" s="61"/>
      <c r="V9622" s="61"/>
      <c r="W9622" s="61"/>
      <c r="X9622" s="61"/>
      <c r="Y9622" s="61"/>
      <c r="Z9622" s="61"/>
      <c r="AA9622" s="61"/>
      <c r="AB9622" s="61"/>
      <c r="AC9622" s="61"/>
      <c r="AD9622" s="61"/>
      <c r="AE9622" s="61"/>
      <c r="AF9622" s="61"/>
      <c r="AG9622" s="61"/>
      <c r="AH9622" s="61"/>
      <c r="AI9622" s="61"/>
      <c r="AJ9622" s="61"/>
      <c r="AK9622" s="61"/>
      <c r="AL9622" s="61"/>
      <c r="AM9622" s="61"/>
      <c r="AN9622" s="61"/>
      <c r="AO9622" s="61"/>
      <c r="AP9622" s="62"/>
      <c r="AQ9622" s="61"/>
      <c r="AR9622" s="61"/>
      <c r="AS9622" s="61"/>
      <c r="AT9622" s="61"/>
      <c r="AU9622" s="61"/>
      <c r="AV9622" s="61"/>
      <c r="AW9622" s="60"/>
    </row>
    <row r="9623" s="59" customFormat="1" customHeight="1" spans="1:49">
      <c r="A9623" s="60"/>
      <c r="B9623" s="60"/>
      <c r="C9623" s="60"/>
      <c r="D9623" s="60"/>
      <c r="H9623" s="61"/>
      <c r="I9623" s="61"/>
      <c r="J9623" s="61"/>
      <c r="K9623" s="61"/>
      <c r="L9623" s="61"/>
      <c r="M9623" s="61"/>
      <c r="N9623" s="61"/>
      <c r="O9623" s="61"/>
      <c r="P9623" s="61"/>
      <c r="Q9623" s="61"/>
      <c r="R9623" s="61"/>
      <c r="S9623" s="61"/>
      <c r="T9623" s="61"/>
      <c r="U9623" s="61"/>
      <c r="V9623" s="61"/>
      <c r="W9623" s="61"/>
      <c r="X9623" s="61"/>
      <c r="Y9623" s="61"/>
      <c r="Z9623" s="61"/>
      <c r="AA9623" s="61"/>
      <c r="AB9623" s="61"/>
      <c r="AC9623" s="61"/>
      <c r="AD9623" s="61"/>
      <c r="AE9623" s="61"/>
      <c r="AF9623" s="61"/>
      <c r="AG9623" s="61"/>
      <c r="AH9623" s="61"/>
      <c r="AI9623" s="61"/>
      <c r="AJ9623" s="61"/>
      <c r="AK9623" s="61"/>
      <c r="AL9623" s="61"/>
      <c r="AM9623" s="61"/>
      <c r="AN9623" s="61"/>
      <c r="AO9623" s="61"/>
      <c r="AP9623" s="62"/>
      <c r="AQ9623" s="61"/>
      <c r="AR9623" s="61"/>
      <c r="AS9623" s="61"/>
      <c r="AT9623" s="61"/>
      <c r="AU9623" s="61"/>
      <c r="AV9623" s="61"/>
      <c r="AW9623" s="60"/>
    </row>
    <row r="9624" s="59" customFormat="1" customHeight="1" spans="1:49">
      <c r="A9624" s="60"/>
      <c r="B9624" s="60"/>
      <c r="C9624" s="60"/>
      <c r="D9624" s="60"/>
      <c r="H9624" s="61"/>
      <c r="I9624" s="61"/>
      <c r="J9624" s="61"/>
      <c r="K9624" s="61"/>
      <c r="L9624" s="61"/>
      <c r="M9624" s="61"/>
      <c r="N9624" s="61"/>
      <c r="O9624" s="61"/>
      <c r="P9624" s="61"/>
      <c r="Q9624" s="61"/>
      <c r="R9624" s="61"/>
      <c r="S9624" s="61"/>
      <c r="T9624" s="61"/>
      <c r="U9624" s="61"/>
      <c r="V9624" s="61"/>
      <c r="W9624" s="61"/>
      <c r="X9624" s="61"/>
      <c r="Y9624" s="61"/>
      <c r="Z9624" s="61"/>
      <c r="AA9624" s="61"/>
      <c r="AB9624" s="61"/>
      <c r="AC9624" s="61"/>
      <c r="AD9624" s="61"/>
      <c r="AE9624" s="61"/>
      <c r="AF9624" s="61"/>
      <c r="AG9624" s="61"/>
      <c r="AH9624" s="61"/>
      <c r="AI9624" s="61"/>
      <c r="AJ9624" s="61"/>
      <c r="AK9624" s="61"/>
      <c r="AL9624" s="61"/>
      <c r="AM9624" s="61"/>
      <c r="AN9624" s="61"/>
      <c r="AO9624" s="61"/>
      <c r="AP9624" s="62"/>
      <c r="AQ9624" s="61"/>
      <c r="AR9624" s="61"/>
      <c r="AS9624" s="61"/>
      <c r="AT9624" s="61"/>
      <c r="AU9624" s="61"/>
      <c r="AV9624" s="61"/>
      <c r="AW9624" s="60"/>
    </row>
    <row r="9625" s="59" customFormat="1" customHeight="1" spans="1:49">
      <c r="A9625" s="60"/>
      <c r="B9625" s="60"/>
      <c r="C9625" s="60"/>
      <c r="D9625" s="60"/>
      <c r="H9625" s="61"/>
      <c r="I9625" s="61"/>
      <c r="J9625" s="61"/>
      <c r="K9625" s="61"/>
      <c r="L9625" s="61"/>
      <c r="M9625" s="61"/>
      <c r="N9625" s="61"/>
      <c r="O9625" s="61"/>
      <c r="P9625" s="61"/>
      <c r="Q9625" s="61"/>
      <c r="R9625" s="61"/>
      <c r="S9625" s="61"/>
      <c r="T9625" s="61"/>
      <c r="U9625" s="61"/>
      <c r="V9625" s="61"/>
      <c r="W9625" s="61"/>
      <c r="X9625" s="61"/>
      <c r="Y9625" s="61"/>
      <c r="Z9625" s="61"/>
      <c r="AA9625" s="61"/>
      <c r="AB9625" s="61"/>
      <c r="AC9625" s="61"/>
      <c r="AD9625" s="61"/>
      <c r="AE9625" s="61"/>
      <c r="AF9625" s="61"/>
      <c r="AG9625" s="61"/>
      <c r="AH9625" s="61"/>
      <c r="AI9625" s="61"/>
      <c r="AJ9625" s="61"/>
      <c r="AK9625" s="61"/>
      <c r="AL9625" s="61"/>
      <c r="AM9625" s="61"/>
      <c r="AN9625" s="61"/>
      <c r="AO9625" s="61"/>
      <c r="AP9625" s="62"/>
      <c r="AQ9625" s="61"/>
      <c r="AR9625" s="61"/>
      <c r="AS9625" s="61"/>
      <c r="AT9625" s="61"/>
      <c r="AU9625" s="61"/>
      <c r="AV9625" s="61"/>
      <c r="AW9625" s="60"/>
    </row>
    <row r="9626" s="59" customFormat="1" customHeight="1" spans="1:49">
      <c r="A9626" s="60"/>
      <c r="B9626" s="60"/>
      <c r="C9626" s="60"/>
      <c r="D9626" s="60"/>
      <c r="H9626" s="61"/>
      <c r="I9626" s="61"/>
      <c r="J9626" s="61"/>
      <c r="K9626" s="61"/>
      <c r="L9626" s="61"/>
      <c r="M9626" s="61"/>
      <c r="N9626" s="61"/>
      <c r="O9626" s="61"/>
      <c r="P9626" s="61"/>
      <c r="Q9626" s="61"/>
      <c r="R9626" s="61"/>
      <c r="S9626" s="61"/>
      <c r="T9626" s="61"/>
      <c r="U9626" s="61"/>
      <c r="V9626" s="61"/>
      <c r="W9626" s="61"/>
      <c r="X9626" s="61"/>
      <c r="Y9626" s="61"/>
      <c r="Z9626" s="61"/>
      <c r="AA9626" s="61"/>
      <c r="AB9626" s="61"/>
      <c r="AC9626" s="61"/>
      <c r="AD9626" s="61"/>
      <c r="AE9626" s="61"/>
      <c r="AF9626" s="61"/>
      <c r="AG9626" s="61"/>
      <c r="AH9626" s="61"/>
      <c r="AI9626" s="61"/>
      <c r="AJ9626" s="61"/>
      <c r="AK9626" s="61"/>
      <c r="AL9626" s="61"/>
      <c r="AM9626" s="61"/>
      <c r="AN9626" s="61"/>
      <c r="AO9626" s="61"/>
      <c r="AP9626" s="62"/>
      <c r="AQ9626" s="61"/>
      <c r="AR9626" s="61"/>
      <c r="AS9626" s="61"/>
      <c r="AT9626" s="61"/>
      <c r="AU9626" s="61"/>
      <c r="AV9626" s="61"/>
      <c r="AW9626" s="60"/>
    </row>
    <row r="9627" s="59" customFormat="1" customHeight="1" spans="1:49">
      <c r="A9627" s="60"/>
      <c r="B9627" s="60"/>
      <c r="C9627" s="60"/>
      <c r="D9627" s="60"/>
      <c r="H9627" s="61"/>
      <c r="I9627" s="61"/>
      <c r="J9627" s="61"/>
      <c r="K9627" s="61"/>
      <c r="L9627" s="61"/>
      <c r="M9627" s="61"/>
      <c r="N9627" s="61"/>
      <c r="O9627" s="61"/>
      <c r="P9627" s="61"/>
      <c r="Q9627" s="61"/>
      <c r="R9627" s="61"/>
      <c r="S9627" s="61"/>
      <c r="T9627" s="61"/>
      <c r="U9627" s="61"/>
      <c r="V9627" s="61"/>
      <c r="W9627" s="61"/>
      <c r="X9627" s="61"/>
      <c r="Y9627" s="61"/>
      <c r="Z9627" s="61"/>
      <c r="AA9627" s="61"/>
      <c r="AB9627" s="61"/>
      <c r="AC9627" s="61"/>
      <c r="AD9627" s="61"/>
      <c r="AE9627" s="61"/>
      <c r="AF9627" s="61"/>
      <c r="AG9627" s="61"/>
      <c r="AH9627" s="61"/>
      <c r="AI9627" s="61"/>
      <c r="AJ9627" s="61"/>
      <c r="AK9627" s="61"/>
      <c r="AL9627" s="61"/>
      <c r="AM9627" s="61"/>
      <c r="AN9627" s="61"/>
      <c r="AO9627" s="61"/>
      <c r="AP9627" s="62"/>
      <c r="AQ9627" s="61"/>
      <c r="AR9627" s="61"/>
      <c r="AS9627" s="61"/>
      <c r="AT9627" s="61"/>
      <c r="AU9627" s="61"/>
      <c r="AV9627" s="61"/>
      <c r="AW9627" s="60"/>
    </row>
    <row r="9628" s="59" customFormat="1" customHeight="1" spans="1:49">
      <c r="A9628" s="60"/>
      <c r="B9628" s="60"/>
      <c r="C9628" s="60"/>
      <c r="D9628" s="60"/>
      <c r="H9628" s="61"/>
      <c r="I9628" s="61"/>
      <c r="J9628" s="61"/>
      <c r="K9628" s="61"/>
      <c r="L9628" s="61"/>
      <c r="M9628" s="61"/>
      <c r="N9628" s="61"/>
      <c r="O9628" s="61"/>
      <c r="P9628" s="61"/>
      <c r="Q9628" s="61"/>
      <c r="R9628" s="61"/>
      <c r="S9628" s="61"/>
      <c r="T9628" s="61"/>
      <c r="U9628" s="61"/>
      <c r="V9628" s="61"/>
      <c r="W9628" s="61"/>
      <c r="X9628" s="61"/>
      <c r="Y9628" s="61"/>
      <c r="Z9628" s="61"/>
      <c r="AA9628" s="61"/>
      <c r="AB9628" s="61"/>
      <c r="AC9628" s="61"/>
      <c r="AD9628" s="61"/>
      <c r="AE9628" s="61"/>
      <c r="AF9628" s="61"/>
      <c r="AG9628" s="61"/>
      <c r="AH9628" s="61"/>
      <c r="AI9628" s="61"/>
      <c r="AJ9628" s="61"/>
      <c r="AK9628" s="61"/>
      <c r="AL9628" s="61"/>
      <c r="AM9628" s="61"/>
      <c r="AN9628" s="61"/>
      <c r="AO9628" s="61"/>
      <c r="AP9628" s="62"/>
      <c r="AQ9628" s="61"/>
      <c r="AR9628" s="61"/>
      <c r="AS9628" s="61"/>
      <c r="AT9628" s="61"/>
      <c r="AU9628" s="61"/>
      <c r="AV9628" s="61"/>
      <c r="AW9628" s="60"/>
    </row>
    <row r="9629" s="59" customFormat="1" customHeight="1" spans="1:49">
      <c r="A9629" s="60"/>
      <c r="B9629" s="60"/>
      <c r="C9629" s="60"/>
      <c r="D9629" s="60"/>
      <c r="H9629" s="61"/>
      <c r="I9629" s="61"/>
      <c r="J9629" s="61"/>
      <c r="K9629" s="61"/>
      <c r="L9629" s="61"/>
      <c r="M9629" s="61"/>
      <c r="N9629" s="61"/>
      <c r="O9629" s="61"/>
      <c r="P9629" s="61"/>
      <c r="Q9629" s="61"/>
      <c r="R9629" s="61"/>
      <c r="S9629" s="61"/>
      <c r="T9629" s="61"/>
      <c r="U9629" s="61"/>
      <c r="V9629" s="61"/>
      <c r="W9629" s="61"/>
      <c r="X9629" s="61"/>
      <c r="Y9629" s="61"/>
      <c r="Z9629" s="61"/>
      <c r="AA9629" s="61"/>
      <c r="AB9629" s="61"/>
      <c r="AC9629" s="61"/>
      <c r="AD9629" s="61"/>
      <c r="AE9629" s="61"/>
      <c r="AF9629" s="61"/>
      <c r="AG9629" s="61"/>
      <c r="AH9629" s="61"/>
      <c r="AI9629" s="61"/>
      <c r="AJ9629" s="61"/>
      <c r="AK9629" s="61"/>
      <c r="AL9629" s="61"/>
      <c r="AM9629" s="61"/>
      <c r="AN9629" s="61"/>
      <c r="AO9629" s="61"/>
      <c r="AP9629" s="62"/>
      <c r="AQ9629" s="61"/>
      <c r="AR9629" s="61"/>
      <c r="AS9629" s="61"/>
      <c r="AT9629" s="61"/>
      <c r="AU9629" s="61"/>
      <c r="AV9629" s="61"/>
      <c r="AW9629" s="60"/>
    </row>
    <row r="9630" s="59" customFormat="1" customHeight="1" spans="1:49">
      <c r="A9630" s="60"/>
      <c r="B9630" s="60"/>
      <c r="C9630" s="60"/>
      <c r="D9630" s="60"/>
      <c r="H9630" s="61"/>
      <c r="I9630" s="61"/>
      <c r="J9630" s="61"/>
      <c r="K9630" s="61"/>
      <c r="L9630" s="61"/>
      <c r="M9630" s="61"/>
      <c r="N9630" s="61"/>
      <c r="O9630" s="61"/>
      <c r="P9630" s="61"/>
      <c r="Q9630" s="61"/>
      <c r="R9630" s="61"/>
      <c r="S9630" s="61"/>
      <c r="T9630" s="61"/>
      <c r="U9630" s="61"/>
      <c r="V9630" s="61"/>
      <c r="W9630" s="61"/>
      <c r="X9630" s="61"/>
      <c r="Y9630" s="61"/>
      <c r="Z9630" s="61"/>
      <c r="AA9630" s="61"/>
      <c r="AB9630" s="61"/>
      <c r="AC9630" s="61"/>
      <c r="AD9630" s="61"/>
      <c r="AE9630" s="61"/>
      <c r="AF9630" s="61"/>
      <c r="AG9630" s="61"/>
      <c r="AH9630" s="61"/>
      <c r="AI9630" s="61"/>
      <c r="AJ9630" s="61"/>
      <c r="AK9630" s="61"/>
      <c r="AL9630" s="61"/>
      <c r="AM9630" s="61"/>
      <c r="AN9630" s="61"/>
      <c r="AO9630" s="61"/>
      <c r="AP9630" s="62"/>
      <c r="AQ9630" s="61"/>
      <c r="AR9630" s="61"/>
      <c r="AS9630" s="61"/>
      <c r="AT9630" s="61"/>
      <c r="AU9630" s="61"/>
      <c r="AV9630" s="61"/>
      <c r="AW9630" s="60"/>
    </row>
    <row r="9631" s="59" customFormat="1" customHeight="1" spans="1:49">
      <c r="A9631" s="60"/>
      <c r="B9631" s="60"/>
      <c r="C9631" s="60"/>
      <c r="D9631" s="60"/>
      <c r="H9631" s="61"/>
      <c r="I9631" s="61"/>
      <c r="J9631" s="61"/>
      <c r="K9631" s="61"/>
      <c r="L9631" s="61"/>
      <c r="M9631" s="61"/>
      <c r="N9631" s="61"/>
      <c r="O9631" s="61"/>
      <c r="P9631" s="61"/>
      <c r="Q9631" s="61"/>
      <c r="R9631" s="61"/>
      <c r="S9631" s="61"/>
      <c r="T9631" s="61"/>
      <c r="U9631" s="61"/>
      <c r="V9631" s="61"/>
      <c r="W9631" s="61"/>
      <c r="X9631" s="61"/>
      <c r="Y9631" s="61"/>
      <c r="Z9631" s="61"/>
      <c r="AA9631" s="61"/>
      <c r="AB9631" s="61"/>
      <c r="AC9631" s="61"/>
      <c r="AD9631" s="61"/>
      <c r="AE9631" s="61"/>
      <c r="AF9631" s="61"/>
      <c r="AG9631" s="61"/>
      <c r="AH9631" s="61"/>
      <c r="AI9631" s="61"/>
      <c r="AJ9631" s="61"/>
      <c r="AK9631" s="61"/>
      <c r="AL9631" s="61"/>
      <c r="AM9631" s="61"/>
      <c r="AN9631" s="61"/>
      <c r="AO9631" s="61"/>
      <c r="AP9631" s="62"/>
      <c r="AQ9631" s="61"/>
      <c r="AR9631" s="61"/>
      <c r="AS9631" s="61"/>
      <c r="AT9631" s="61"/>
      <c r="AU9631" s="61"/>
      <c r="AV9631" s="61"/>
      <c r="AW9631" s="60"/>
    </row>
    <row r="9632" s="59" customFormat="1" customHeight="1" spans="1:49">
      <c r="A9632" s="60"/>
      <c r="B9632" s="60"/>
      <c r="C9632" s="60"/>
      <c r="D9632" s="60"/>
      <c r="H9632" s="61"/>
      <c r="I9632" s="61"/>
      <c r="J9632" s="61"/>
      <c r="K9632" s="61"/>
      <c r="L9632" s="61"/>
      <c r="M9632" s="61"/>
      <c r="N9632" s="61"/>
      <c r="O9632" s="61"/>
      <c r="P9632" s="61"/>
      <c r="Q9632" s="61"/>
      <c r="R9632" s="61"/>
      <c r="S9632" s="61"/>
      <c r="T9632" s="61"/>
      <c r="U9632" s="61"/>
      <c r="V9632" s="61"/>
      <c r="W9632" s="61"/>
      <c r="X9632" s="61"/>
      <c r="Y9632" s="61"/>
      <c r="Z9632" s="61"/>
      <c r="AA9632" s="61"/>
      <c r="AB9632" s="61"/>
      <c r="AC9632" s="61"/>
      <c r="AD9632" s="61"/>
      <c r="AE9632" s="61"/>
      <c r="AF9632" s="61"/>
      <c r="AG9632" s="61"/>
      <c r="AH9632" s="61"/>
      <c r="AI9632" s="61"/>
      <c r="AJ9632" s="61"/>
      <c r="AK9632" s="61"/>
      <c r="AL9632" s="61"/>
      <c r="AM9632" s="61"/>
      <c r="AN9632" s="61"/>
      <c r="AO9632" s="61"/>
      <c r="AP9632" s="62"/>
      <c r="AQ9632" s="61"/>
      <c r="AR9632" s="61"/>
      <c r="AS9632" s="61"/>
      <c r="AT9632" s="61"/>
      <c r="AU9632" s="61"/>
      <c r="AV9632" s="61"/>
      <c r="AW9632" s="60"/>
    </row>
    <row r="9633" s="59" customFormat="1" customHeight="1" spans="1:49">
      <c r="A9633" s="60"/>
      <c r="B9633" s="60"/>
      <c r="C9633" s="60"/>
      <c r="D9633" s="60"/>
      <c r="H9633" s="61"/>
      <c r="I9633" s="61"/>
      <c r="J9633" s="61"/>
      <c r="K9633" s="61"/>
      <c r="L9633" s="61"/>
      <c r="M9633" s="61"/>
      <c r="N9633" s="61"/>
      <c r="O9633" s="61"/>
      <c r="P9633" s="61"/>
      <c r="Q9633" s="61"/>
      <c r="R9633" s="61"/>
      <c r="S9633" s="61"/>
      <c r="T9633" s="61"/>
      <c r="U9633" s="61"/>
      <c r="V9633" s="61"/>
      <c r="W9633" s="61"/>
      <c r="X9633" s="61"/>
      <c r="Y9633" s="61"/>
      <c r="Z9633" s="61"/>
      <c r="AA9633" s="61"/>
      <c r="AB9633" s="61"/>
      <c r="AC9633" s="61"/>
      <c r="AD9633" s="61"/>
      <c r="AE9633" s="61"/>
      <c r="AF9633" s="61"/>
      <c r="AG9633" s="61"/>
      <c r="AH9633" s="61"/>
      <c r="AI9633" s="61"/>
      <c r="AJ9633" s="61"/>
      <c r="AK9633" s="61"/>
      <c r="AL9633" s="61"/>
      <c r="AM9633" s="61"/>
      <c r="AN9633" s="61"/>
      <c r="AO9633" s="61"/>
      <c r="AP9633" s="62"/>
      <c r="AQ9633" s="61"/>
      <c r="AR9633" s="61"/>
      <c r="AS9633" s="61"/>
      <c r="AT9633" s="61"/>
      <c r="AU9633" s="61"/>
      <c r="AV9633" s="61"/>
      <c r="AW9633" s="60"/>
    </row>
    <row r="9634" s="59" customFormat="1" customHeight="1" spans="1:49">
      <c r="A9634" s="60"/>
      <c r="B9634" s="60"/>
      <c r="C9634" s="60"/>
      <c r="D9634" s="60"/>
      <c r="H9634" s="61"/>
      <c r="I9634" s="61"/>
      <c r="J9634" s="61"/>
      <c r="K9634" s="61"/>
      <c r="L9634" s="61"/>
      <c r="M9634" s="61"/>
      <c r="N9634" s="61"/>
      <c r="O9634" s="61"/>
      <c r="P9634" s="61"/>
      <c r="Q9634" s="61"/>
      <c r="R9634" s="61"/>
      <c r="S9634" s="61"/>
      <c r="T9634" s="61"/>
      <c r="U9634" s="61"/>
      <c r="V9634" s="61"/>
      <c r="W9634" s="61"/>
      <c r="X9634" s="61"/>
      <c r="Y9634" s="61"/>
      <c r="Z9634" s="61"/>
      <c r="AA9634" s="61"/>
      <c r="AB9634" s="61"/>
      <c r="AC9634" s="61"/>
      <c r="AD9634" s="61"/>
      <c r="AE9634" s="61"/>
      <c r="AF9634" s="61"/>
      <c r="AG9634" s="61"/>
      <c r="AH9634" s="61"/>
      <c r="AI9634" s="61"/>
      <c r="AJ9634" s="61"/>
      <c r="AK9634" s="61"/>
      <c r="AL9634" s="61"/>
      <c r="AM9634" s="61"/>
      <c r="AN9634" s="61"/>
      <c r="AO9634" s="61"/>
      <c r="AP9634" s="62"/>
      <c r="AQ9634" s="61"/>
      <c r="AR9634" s="61"/>
      <c r="AS9634" s="61"/>
      <c r="AT9634" s="61"/>
      <c r="AU9634" s="61"/>
      <c r="AV9634" s="61"/>
      <c r="AW9634" s="60"/>
    </row>
    <row r="9635" s="59" customFormat="1" customHeight="1" spans="1:49">
      <c r="A9635" s="60"/>
      <c r="B9635" s="60"/>
      <c r="C9635" s="60"/>
      <c r="D9635" s="60"/>
      <c r="H9635" s="61"/>
      <c r="I9635" s="61"/>
      <c r="J9635" s="61"/>
      <c r="K9635" s="61"/>
      <c r="L9635" s="61"/>
      <c r="M9635" s="61"/>
      <c r="N9635" s="61"/>
      <c r="O9635" s="61"/>
      <c r="P9635" s="61"/>
      <c r="Q9635" s="61"/>
      <c r="R9635" s="61"/>
      <c r="S9635" s="61"/>
      <c r="T9635" s="61"/>
      <c r="U9635" s="61"/>
      <c r="V9635" s="61"/>
      <c r="W9635" s="61"/>
      <c r="X9635" s="61"/>
      <c r="Y9635" s="61"/>
      <c r="Z9635" s="61"/>
      <c r="AA9635" s="61"/>
      <c r="AB9635" s="61"/>
      <c r="AC9635" s="61"/>
      <c r="AD9635" s="61"/>
      <c r="AE9635" s="61"/>
      <c r="AF9635" s="61"/>
      <c r="AG9635" s="61"/>
      <c r="AH9635" s="61"/>
      <c r="AI9635" s="61"/>
      <c r="AJ9635" s="61"/>
      <c r="AK9635" s="61"/>
      <c r="AL9635" s="61"/>
      <c r="AM9635" s="61"/>
      <c r="AN9635" s="61"/>
      <c r="AO9635" s="61"/>
      <c r="AP9635" s="62"/>
      <c r="AQ9635" s="61"/>
      <c r="AR9635" s="61"/>
      <c r="AS9635" s="61"/>
      <c r="AT9635" s="61"/>
      <c r="AU9635" s="61"/>
      <c r="AV9635" s="61"/>
      <c r="AW9635" s="60"/>
    </row>
    <row r="9636" s="59" customFormat="1" customHeight="1" spans="1:49">
      <c r="A9636" s="60"/>
      <c r="B9636" s="60"/>
      <c r="C9636" s="60"/>
      <c r="D9636" s="60"/>
      <c r="H9636" s="61"/>
      <c r="I9636" s="61"/>
      <c r="J9636" s="61"/>
      <c r="K9636" s="61"/>
      <c r="L9636" s="61"/>
      <c r="M9636" s="61"/>
      <c r="N9636" s="61"/>
      <c r="O9636" s="61"/>
      <c r="P9636" s="61"/>
      <c r="Q9636" s="61"/>
      <c r="R9636" s="61"/>
      <c r="S9636" s="61"/>
      <c r="T9636" s="61"/>
      <c r="U9636" s="61"/>
      <c r="V9636" s="61"/>
      <c r="W9636" s="61"/>
      <c r="X9636" s="61"/>
      <c r="Y9636" s="61"/>
      <c r="Z9636" s="61"/>
      <c r="AA9636" s="61"/>
      <c r="AB9636" s="61"/>
      <c r="AC9636" s="61"/>
      <c r="AD9636" s="61"/>
      <c r="AE9636" s="61"/>
      <c r="AF9636" s="61"/>
      <c r="AG9636" s="61"/>
      <c r="AH9636" s="61"/>
      <c r="AI9636" s="61"/>
      <c r="AJ9636" s="61"/>
      <c r="AK9636" s="61"/>
      <c r="AL9636" s="61"/>
      <c r="AM9636" s="61"/>
      <c r="AN9636" s="61"/>
      <c r="AO9636" s="61"/>
      <c r="AP9636" s="62"/>
      <c r="AQ9636" s="61"/>
      <c r="AR9636" s="61"/>
      <c r="AS9636" s="61"/>
      <c r="AT9636" s="61"/>
      <c r="AU9636" s="61"/>
      <c r="AV9636" s="61"/>
      <c r="AW9636" s="60"/>
    </row>
    <row r="9637" s="59" customFormat="1" customHeight="1" spans="1:49">
      <c r="A9637" s="60"/>
      <c r="B9637" s="60"/>
      <c r="C9637" s="60"/>
      <c r="D9637" s="60"/>
      <c r="H9637" s="61"/>
      <c r="I9637" s="61"/>
      <c r="J9637" s="61"/>
      <c r="K9637" s="61"/>
      <c r="L9637" s="61"/>
      <c r="M9637" s="61"/>
      <c r="N9637" s="61"/>
      <c r="O9637" s="61"/>
      <c r="P9637" s="61"/>
      <c r="Q9637" s="61"/>
      <c r="R9637" s="61"/>
      <c r="S9637" s="61"/>
      <c r="T9637" s="61"/>
      <c r="U9637" s="61"/>
      <c r="V9637" s="61"/>
      <c r="W9637" s="61"/>
      <c r="X9637" s="61"/>
      <c r="Y9637" s="61"/>
      <c r="Z9637" s="61"/>
      <c r="AA9637" s="61"/>
      <c r="AB9637" s="61"/>
      <c r="AC9637" s="61"/>
      <c r="AD9637" s="61"/>
      <c r="AE9637" s="61"/>
      <c r="AF9637" s="61"/>
      <c r="AG9637" s="61"/>
      <c r="AH9637" s="61"/>
      <c r="AI9637" s="61"/>
      <c r="AJ9637" s="61"/>
      <c r="AK9637" s="61"/>
      <c r="AL9637" s="61"/>
      <c r="AM9637" s="61"/>
      <c r="AN9637" s="61"/>
      <c r="AO9637" s="61"/>
      <c r="AP9637" s="62"/>
      <c r="AQ9637" s="61"/>
      <c r="AR9637" s="61"/>
      <c r="AS9637" s="61"/>
      <c r="AT9637" s="61"/>
      <c r="AU9637" s="61"/>
      <c r="AV9637" s="61"/>
      <c r="AW9637" s="60"/>
    </row>
    <row r="9638" s="59" customFormat="1" customHeight="1" spans="1:49">
      <c r="A9638" s="60"/>
      <c r="B9638" s="60"/>
      <c r="C9638" s="60"/>
      <c r="D9638" s="60"/>
      <c r="H9638" s="61"/>
      <c r="I9638" s="61"/>
      <c r="J9638" s="61"/>
      <c r="K9638" s="61"/>
      <c r="L9638" s="61"/>
      <c r="M9638" s="61"/>
      <c r="N9638" s="61"/>
      <c r="O9638" s="61"/>
      <c r="P9638" s="61"/>
      <c r="Q9638" s="61"/>
      <c r="R9638" s="61"/>
      <c r="S9638" s="61"/>
      <c r="T9638" s="61"/>
      <c r="U9638" s="61"/>
      <c r="V9638" s="61"/>
      <c r="W9638" s="61"/>
      <c r="X9638" s="61"/>
      <c r="Y9638" s="61"/>
      <c r="Z9638" s="61"/>
      <c r="AA9638" s="61"/>
      <c r="AB9638" s="61"/>
      <c r="AC9638" s="61"/>
      <c r="AD9638" s="61"/>
      <c r="AE9638" s="61"/>
      <c r="AF9638" s="61"/>
      <c r="AG9638" s="61"/>
      <c r="AH9638" s="61"/>
      <c r="AI9638" s="61"/>
      <c r="AJ9638" s="61"/>
      <c r="AK9638" s="61"/>
      <c r="AL9638" s="61"/>
      <c r="AM9638" s="61"/>
      <c r="AN9638" s="61"/>
      <c r="AO9638" s="61"/>
      <c r="AP9638" s="62"/>
      <c r="AQ9638" s="61"/>
      <c r="AR9638" s="61"/>
      <c r="AS9638" s="61"/>
      <c r="AT9638" s="61"/>
      <c r="AU9638" s="61"/>
      <c r="AV9638" s="61"/>
      <c r="AW9638" s="60"/>
    </row>
    <row r="9639" s="59" customFormat="1" customHeight="1" spans="1:49">
      <c r="A9639" s="60"/>
      <c r="B9639" s="60"/>
      <c r="C9639" s="60"/>
      <c r="D9639" s="60"/>
      <c r="H9639" s="61"/>
      <c r="I9639" s="61"/>
      <c r="J9639" s="61"/>
      <c r="K9639" s="61"/>
      <c r="L9639" s="61"/>
      <c r="M9639" s="61"/>
      <c r="N9639" s="61"/>
      <c r="O9639" s="61"/>
      <c r="P9639" s="61"/>
      <c r="Q9639" s="61"/>
      <c r="R9639" s="61"/>
      <c r="S9639" s="61"/>
      <c r="T9639" s="61"/>
      <c r="U9639" s="61"/>
      <c r="V9639" s="61"/>
      <c r="W9639" s="61"/>
      <c r="X9639" s="61"/>
      <c r="Y9639" s="61"/>
      <c r="Z9639" s="61"/>
      <c r="AA9639" s="61"/>
      <c r="AB9639" s="61"/>
      <c r="AC9639" s="61"/>
      <c r="AD9639" s="61"/>
      <c r="AE9639" s="61"/>
      <c r="AF9639" s="61"/>
      <c r="AG9639" s="61"/>
      <c r="AH9639" s="61"/>
      <c r="AI9639" s="61"/>
      <c r="AJ9639" s="61"/>
      <c r="AK9639" s="61"/>
      <c r="AL9639" s="61"/>
      <c r="AM9639" s="61"/>
      <c r="AN9639" s="61"/>
      <c r="AO9639" s="61"/>
      <c r="AP9639" s="62"/>
      <c r="AQ9639" s="61"/>
      <c r="AR9639" s="61"/>
      <c r="AS9639" s="61"/>
      <c r="AT9639" s="61"/>
      <c r="AU9639" s="61"/>
      <c r="AV9639" s="61"/>
      <c r="AW9639" s="60"/>
    </row>
    <row r="9640" s="59" customFormat="1" customHeight="1" spans="1:49">
      <c r="A9640" s="60"/>
      <c r="B9640" s="60"/>
      <c r="C9640" s="60"/>
      <c r="D9640" s="60"/>
      <c r="H9640" s="61"/>
      <c r="I9640" s="61"/>
      <c r="J9640" s="61"/>
      <c r="K9640" s="61"/>
      <c r="L9640" s="61"/>
      <c r="M9640" s="61"/>
      <c r="N9640" s="61"/>
      <c r="O9640" s="61"/>
      <c r="P9640" s="61"/>
      <c r="Q9640" s="61"/>
      <c r="R9640" s="61"/>
      <c r="S9640" s="61"/>
      <c r="T9640" s="61"/>
      <c r="U9640" s="61"/>
      <c r="V9640" s="61"/>
      <c r="W9640" s="61"/>
      <c r="X9640" s="61"/>
      <c r="Y9640" s="61"/>
      <c r="Z9640" s="61"/>
      <c r="AA9640" s="61"/>
      <c r="AB9640" s="61"/>
      <c r="AC9640" s="61"/>
      <c r="AD9640" s="61"/>
      <c r="AE9640" s="61"/>
      <c r="AF9640" s="61"/>
      <c r="AG9640" s="61"/>
      <c r="AH9640" s="61"/>
      <c r="AI9640" s="61"/>
      <c r="AJ9640" s="61"/>
      <c r="AK9640" s="61"/>
      <c r="AL9640" s="61"/>
      <c r="AM9640" s="61"/>
      <c r="AN9640" s="61"/>
      <c r="AO9640" s="61"/>
      <c r="AP9640" s="62"/>
      <c r="AQ9640" s="61"/>
      <c r="AR9640" s="61"/>
      <c r="AS9640" s="61"/>
      <c r="AT9640" s="61"/>
      <c r="AU9640" s="61"/>
      <c r="AV9640" s="61"/>
      <c r="AW9640" s="60"/>
    </row>
    <row r="9641" s="59" customFormat="1" customHeight="1" spans="1:49">
      <c r="A9641" s="60"/>
      <c r="B9641" s="60"/>
      <c r="C9641" s="60"/>
      <c r="D9641" s="60"/>
      <c r="H9641" s="61"/>
      <c r="I9641" s="61"/>
      <c r="J9641" s="61"/>
      <c r="K9641" s="61"/>
      <c r="L9641" s="61"/>
      <c r="M9641" s="61"/>
      <c r="N9641" s="61"/>
      <c r="O9641" s="61"/>
      <c r="P9641" s="61"/>
      <c r="Q9641" s="61"/>
      <c r="R9641" s="61"/>
      <c r="S9641" s="61"/>
      <c r="T9641" s="61"/>
      <c r="U9641" s="61"/>
      <c r="V9641" s="61"/>
      <c r="W9641" s="61"/>
      <c r="X9641" s="61"/>
      <c r="Y9641" s="61"/>
      <c r="Z9641" s="61"/>
      <c r="AA9641" s="61"/>
      <c r="AB9641" s="61"/>
      <c r="AC9641" s="61"/>
      <c r="AD9641" s="61"/>
      <c r="AE9641" s="61"/>
      <c r="AF9641" s="61"/>
      <c r="AG9641" s="61"/>
      <c r="AH9641" s="61"/>
      <c r="AI9641" s="61"/>
      <c r="AJ9641" s="61"/>
      <c r="AK9641" s="61"/>
      <c r="AL9641" s="61"/>
      <c r="AM9641" s="61"/>
      <c r="AN9641" s="61"/>
      <c r="AO9641" s="61"/>
      <c r="AP9641" s="62"/>
      <c r="AQ9641" s="61"/>
      <c r="AR9641" s="61"/>
      <c r="AS9641" s="61"/>
      <c r="AT9641" s="61"/>
      <c r="AU9641" s="61"/>
      <c r="AV9641" s="61"/>
      <c r="AW9641" s="60"/>
    </row>
    <row r="9642" s="59" customFormat="1" customHeight="1" spans="1:49">
      <c r="A9642" s="60"/>
      <c r="B9642" s="60"/>
      <c r="C9642" s="60"/>
      <c r="D9642" s="60"/>
      <c r="H9642" s="61"/>
      <c r="I9642" s="61"/>
      <c r="J9642" s="61"/>
      <c r="K9642" s="61"/>
      <c r="L9642" s="61"/>
      <c r="M9642" s="61"/>
      <c r="N9642" s="61"/>
      <c r="O9642" s="61"/>
      <c r="P9642" s="61"/>
      <c r="Q9642" s="61"/>
      <c r="R9642" s="61"/>
      <c r="S9642" s="61"/>
      <c r="T9642" s="61"/>
      <c r="U9642" s="61"/>
      <c r="V9642" s="61"/>
      <c r="W9642" s="61"/>
      <c r="X9642" s="61"/>
      <c r="Y9642" s="61"/>
      <c r="Z9642" s="61"/>
      <c r="AA9642" s="61"/>
      <c r="AB9642" s="61"/>
      <c r="AC9642" s="61"/>
      <c r="AD9642" s="61"/>
      <c r="AE9642" s="61"/>
      <c r="AF9642" s="61"/>
      <c r="AG9642" s="61"/>
      <c r="AH9642" s="61"/>
      <c r="AI9642" s="61"/>
      <c r="AJ9642" s="61"/>
      <c r="AK9642" s="61"/>
      <c r="AL9642" s="61"/>
      <c r="AM9642" s="61"/>
      <c r="AN9642" s="61"/>
      <c r="AO9642" s="61"/>
      <c r="AP9642" s="62"/>
      <c r="AQ9642" s="61"/>
      <c r="AR9642" s="61"/>
      <c r="AS9642" s="61"/>
      <c r="AT9642" s="61"/>
      <c r="AU9642" s="61"/>
      <c r="AV9642" s="61"/>
      <c r="AW9642" s="60"/>
    </row>
    <row r="9643" s="59" customFormat="1" customHeight="1" spans="1:49">
      <c r="A9643" s="60"/>
      <c r="B9643" s="60"/>
      <c r="C9643" s="60"/>
      <c r="D9643" s="60"/>
      <c r="H9643" s="61"/>
      <c r="I9643" s="61"/>
      <c r="J9643" s="61"/>
      <c r="K9643" s="61"/>
      <c r="L9643" s="61"/>
      <c r="M9643" s="61"/>
      <c r="N9643" s="61"/>
      <c r="O9643" s="61"/>
      <c r="P9643" s="61"/>
      <c r="Q9643" s="61"/>
      <c r="R9643" s="61"/>
      <c r="S9643" s="61"/>
      <c r="T9643" s="61"/>
      <c r="U9643" s="61"/>
      <c r="V9643" s="61"/>
      <c r="W9643" s="61"/>
      <c r="X9643" s="61"/>
      <c r="Y9643" s="61"/>
      <c r="Z9643" s="61"/>
      <c r="AA9643" s="61"/>
      <c r="AB9643" s="61"/>
      <c r="AC9643" s="61"/>
      <c r="AD9643" s="61"/>
      <c r="AE9643" s="61"/>
      <c r="AF9643" s="61"/>
      <c r="AG9643" s="61"/>
      <c r="AH9643" s="61"/>
      <c r="AI9643" s="61"/>
      <c r="AJ9643" s="61"/>
      <c r="AK9643" s="61"/>
      <c r="AL9643" s="61"/>
      <c r="AM9643" s="61"/>
      <c r="AN9643" s="61"/>
      <c r="AO9643" s="61"/>
      <c r="AP9643" s="62"/>
      <c r="AQ9643" s="61"/>
      <c r="AR9643" s="61"/>
      <c r="AS9643" s="61"/>
      <c r="AT9643" s="61"/>
      <c r="AU9643" s="61"/>
      <c r="AV9643" s="61"/>
      <c r="AW9643" s="60"/>
    </row>
    <row r="9644" s="59" customFormat="1" customHeight="1" spans="1:49">
      <c r="A9644" s="60"/>
      <c r="B9644" s="60"/>
      <c r="C9644" s="60"/>
      <c r="D9644" s="60"/>
      <c r="H9644" s="61"/>
      <c r="I9644" s="61"/>
      <c r="J9644" s="61"/>
      <c r="K9644" s="61"/>
      <c r="L9644" s="61"/>
      <c r="M9644" s="61"/>
      <c r="N9644" s="61"/>
      <c r="O9644" s="61"/>
      <c r="P9644" s="61"/>
      <c r="Q9644" s="61"/>
      <c r="R9644" s="61"/>
      <c r="S9644" s="61"/>
      <c r="T9644" s="61"/>
      <c r="U9644" s="61"/>
      <c r="V9644" s="61"/>
      <c r="W9644" s="61"/>
      <c r="X9644" s="61"/>
      <c r="Y9644" s="61"/>
      <c r="Z9644" s="61"/>
      <c r="AA9644" s="61"/>
      <c r="AB9644" s="61"/>
      <c r="AC9644" s="61"/>
      <c r="AD9644" s="61"/>
      <c r="AE9644" s="61"/>
      <c r="AF9644" s="61"/>
      <c r="AG9644" s="61"/>
      <c r="AH9644" s="61"/>
      <c r="AI9644" s="61"/>
      <c r="AJ9644" s="61"/>
      <c r="AK9644" s="61"/>
      <c r="AL9644" s="61"/>
      <c r="AM9644" s="61"/>
      <c r="AN9644" s="61"/>
      <c r="AO9644" s="61"/>
      <c r="AP9644" s="62"/>
      <c r="AQ9644" s="61"/>
      <c r="AR9644" s="61"/>
      <c r="AS9644" s="61"/>
      <c r="AT9644" s="61"/>
      <c r="AU9644" s="61"/>
      <c r="AV9644" s="61"/>
      <c r="AW9644" s="60"/>
    </row>
    <row r="9645" s="59" customFormat="1" customHeight="1" spans="1:49">
      <c r="A9645" s="60"/>
      <c r="B9645" s="60"/>
      <c r="C9645" s="60"/>
      <c r="D9645" s="60"/>
      <c r="H9645" s="61"/>
      <c r="I9645" s="61"/>
      <c r="J9645" s="61"/>
      <c r="K9645" s="61"/>
      <c r="L9645" s="61"/>
      <c r="M9645" s="61"/>
      <c r="N9645" s="61"/>
      <c r="O9645" s="61"/>
      <c r="P9645" s="61"/>
      <c r="Q9645" s="61"/>
      <c r="R9645" s="61"/>
      <c r="S9645" s="61"/>
      <c r="T9645" s="61"/>
      <c r="U9645" s="61"/>
      <c r="V9645" s="61"/>
      <c r="W9645" s="61"/>
      <c r="X9645" s="61"/>
      <c r="Y9645" s="61"/>
      <c r="Z9645" s="61"/>
      <c r="AA9645" s="61"/>
      <c r="AB9645" s="61"/>
      <c r="AC9645" s="61"/>
      <c r="AD9645" s="61"/>
      <c r="AE9645" s="61"/>
      <c r="AF9645" s="61"/>
      <c r="AG9645" s="61"/>
      <c r="AH9645" s="61"/>
      <c r="AI9645" s="61"/>
      <c r="AJ9645" s="61"/>
      <c r="AK9645" s="61"/>
      <c r="AL9645" s="61"/>
      <c r="AM9645" s="61"/>
      <c r="AN9645" s="61"/>
      <c r="AO9645" s="61"/>
      <c r="AP9645" s="62"/>
      <c r="AQ9645" s="61"/>
      <c r="AR9645" s="61"/>
      <c r="AS9645" s="61"/>
      <c r="AT9645" s="61"/>
      <c r="AU9645" s="61"/>
      <c r="AV9645" s="61"/>
      <c r="AW9645" s="60"/>
    </row>
    <row r="9646" s="59" customFormat="1" customHeight="1" spans="1:49">
      <c r="A9646" s="60"/>
      <c r="B9646" s="60"/>
      <c r="C9646" s="60"/>
      <c r="D9646" s="60"/>
      <c r="H9646" s="61"/>
      <c r="I9646" s="61"/>
      <c r="J9646" s="61"/>
      <c r="K9646" s="61"/>
      <c r="L9646" s="61"/>
      <c r="M9646" s="61"/>
      <c r="N9646" s="61"/>
      <c r="O9646" s="61"/>
      <c r="P9646" s="61"/>
      <c r="Q9646" s="61"/>
      <c r="R9646" s="61"/>
      <c r="S9646" s="61"/>
      <c r="T9646" s="61"/>
      <c r="U9646" s="61"/>
      <c r="V9646" s="61"/>
      <c r="W9646" s="61"/>
      <c r="X9646" s="61"/>
      <c r="Y9646" s="61"/>
      <c r="Z9646" s="61"/>
      <c r="AA9646" s="61"/>
      <c r="AB9646" s="61"/>
      <c r="AC9646" s="61"/>
      <c r="AD9646" s="61"/>
      <c r="AE9646" s="61"/>
      <c r="AF9646" s="61"/>
      <c r="AG9646" s="61"/>
      <c r="AH9646" s="61"/>
      <c r="AI9646" s="61"/>
      <c r="AJ9646" s="61"/>
      <c r="AK9646" s="61"/>
      <c r="AL9646" s="61"/>
      <c r="AM9646" s="61"/>
      <c r="AN9646" s="61"/>
      <c r="AO9646" s="61"/>
      <c r="AP9646" s="62"/>
      <c r="AQ9646" s="61"/>
      <c r="AR9646" s="61"/>
      <c r="AS9646" s="61"/>
      <c r="AT9646" s="61"/>
      <c r="AU9646" s="61"/>
      <c r="AV9646" s="61"/>
      <c r="AW9646" s="60"/>
    </row>
    <row r="9647" s="59" customFormat="1" customHeight="1" spans="1:49">
      <c r="A9647" s="60"/>
      <c r="B9647" s="60"/>
      <c r="C9647" s="60"/>
      <c r="D9647" s="60"/>
      <c r="H9647" s="61"/>
      <c r="I9647" s="61"/>
      <c r="J9647" s="61"/>
      <c r="K9647" s="61"/>
      <c r="L9647" s="61"/>
      <c r="M9647" s="61"/>
      <c r="N9647" s="61"/>
      <c r="O9647" s="61"/>
      <c r="P9647" s="61"/>
      <c r="Q9647" s="61"/>
      <c r="R9647" s="61"/>
      <c r="S9647" s="61"/>
      <c r="T9647" s="61"/>
      <c r="U9647" s="61"/>
      <c r="V9647" s="61"/>
      <c r="W9647" s="61"/>
      <c r="X9647" s="61"/>
      <c r="Y9647" s="61"/>
      <c r="Z9647" s="61"/>
      <c r="AA9647" s="61"/>
      <c r="AB9647" s="61"/>
      <c r="AC9647" s="61"/>
      <c r="AD9647" s="61"/>
      <c r="AE9647" s="61"/>
      <c r="AF9647" s="61"/>
      <c r="AG9647" s="61"/>
      <c r="AH9647" s="61"/>
      <c r="AI9647" s="61"/>
      <c r="AJ9647" s="61"/>
      <c r="AK9647" s="61"/>
      <c r="AL9647" s="61"/>
      <c r="AM9647" s="61"/>
      <c r="AN9647" s="61"/>
      <c r="AO9647" s="61"/>
      <c r="AP9647" s="62"/>
      <c r="AQ9647" s="61"/>
      <c r="AR9647" s="61"/>
      <c r="AS9647" s="61"/>
      <c r="AT9647" s="61"/>
      <c r="AU9647" s="61"/>
      <c r="AV9647" s="61"/>
      <c r="AW9647" s="60"/>
    </row>
    <row r="9648" s="59" customFormat="1" customHeight="1" spans="1:49">
      <c r="A9648" s="60"/>
      <c r="B9648" s="60"/>
      <c r="C9648" s="60"/>
      <c r="D9648" s="60"/>
      <c r="H9648" s="61"/>
      <c r="I9648" s="61"/>
      <c r="J9648" s="61"/>
      <c r="K9648" s="61"/>
      <c r="L9648" s="61"/>
      <c r="M9648" s="61"/>
      <c r="N9648" s="61"/>
      <c r="O9648" s="61"/>
      <c r="P9648" s="61"/>
      <c r="Q9648" s="61"/>
      <c r="R9648" s="61"/>
      <c r="S9648" s="61"/>
      <c r="T9648" s="61"/>
      <c r="U9648" s="61"/>
      <c r="V9648" s="61"/>
      <c r="W9648" s="61"/>
      <c r="X9648" s="61"/>
      <c r="Y9648" s="61"/>
      <c r="Z9648" s="61"/>
      <c r="AA9648" s="61"/>
      <c r="AB9648" s="61"/>
      <c r="AC9648" s="61"/>
      <c r="AD9648" s="61"/>
      <c r="AE9648" s="61"/>
      <c r="AF9648" s="61"/>
      <c r="AG9648" s="61"/>
      <c r="AH9648" s="61"/>
      <c r="AI9648" s="61"/>
      <c r="AJ9648" s="61"/>
      <c r="AK9648" s="61"/>
      <c r="AL9648" s="61"/>
      <c r="AM9648" s="61"/>
      <c r="AN9648" s="61"/>
      <c r="AO9648" s="61"/>
      <c r="AP9648" s="62"/>
      <c r="AQ9648" s="61"/>
      <c r="AR9648" s="61"/>
      <c r="AS9648" s="61"/>
      <c r="AT9648" s="61"/>
      <c r="AU9648" s="61"/>
      <c r="AV9648" s="61"/>
      <c r="AW9648" s="60"/>
    </row>
    <row r="9649" s="59" customFormat="1" customHeight="1" spans="1:49">
      <c r="A9649" s="60"/>
      <c r="B9649" s="60"/>
      <c r="C9649" s="60"/>
      <c r="D9649" s="60"/>
      <c r="H9649" s="61"/>
      <c r="I9649" s="61"/>
      <c r="J9649" s="61"/>
      <c r="K9649" s="61"/>
      <c r="L9649" s="61"/>
      <c r="M9649" s="61"/>
      <c r="N9649" s="61"/>
      <c r="O9649" s="61"/>
      <c r="P9649" s="61"/>
      <c r="Q9649" s="61"/>
      <c r="R9649" s="61"/>
      <c r="S9649" s="61"/>
      <c r="T9649" s="61"/>
      <c r="U9649" s="61"/>
      <c r="V9649" s="61"/>
      <c r="W9649" s="61"/>
      <c r="X9649" s="61"/>
      <c r="Y9649" s="61"/>
      <c r="Z9649" s="61"/>
      <c r="AA9649" s="61"/>
      <c r="AB9649" s="61"/>
      <c r="AC9649" s="61"/>
      <c r="AD9649" s="61"/>
      <c r="AE9649" s="61"/>
      <c r="AF9649" s="61"/>
      <c r="AG9649" s="61"/>
      <c r="AH9649" s="61"/>
      <c r="AI9649" s="61"/>
      <c r="AJ9649" s="61"/>
      <c r="AK9649" s="61"/>
      <c r="AL9649" s="61"/>
      <c r="AM9649" s="61"/>
      <c r="AN9649" s="61"/>
      <c r="AO9649" s="61"/>
      <c r="AP9649" s="62"/>
      <c r="AQ9649" s="61"/>
      <c r="AR9649" s="61"/>
      <c r="AS9649" s="61"/>
      <c r="AT9649" s="61"/>
      <c r="AU9649" s="61"/>
      <c r="AV9649" s="61"/>
      <c r="AW9649" s="60"/>
    </row>
    <row r="9650" s="59" customFormat="1" customHeight="1" spans="1:49">
      <c r="A9650" s="60"/>
      <c r="B9650" s="60"/>
      <c r="C9650" s="60"/>
      <c r="D9650" s="60"/>
      <c r="H9650" s="61"/>
      <c r="I9650" s="61"/>
      <c r="J9650" s="61"/>
      <c r="K9650" s="61"/>
      <c r="L9650" s="61"/>
      <c r="M9650" s="61"/>
      <c r="N9650" s="61"/>
      <c r="O9650" s="61"/>
      <c r="P9650" s="61"/>
      <c r="Q9650" s="61"/>
      <c r="R9650" s="61"/>
      <c r="S9650" s="61"/>
      <c r="T9650" s="61"/>
      <c r="U9650" s="61"/>
      <c r="V9650" s="61"/>
      <c r="W9650" s="61"/>
      <c r="X9650" s="61"/>
      <c r="Y9650" s="61"/>
      <c r="Z9650" s="61"/>
      <c r="AA9650" s="61"/>
      <c r="AB9650" s="61"/>
      <c r="AC9650" s="61"/>
      <c r="AD9650" s="61"/>
      <c r="AE9650" s="61"/>
      <c r="AF9650" s="61"/>
      <c r="AG9650" s="61"/>
      <c r="AH9650" s="61"/>
      <c r="AI9650" s="61"/>
      <c r="AJ9650" s="61"/>
      <c r="AK9650" s="61"/>
      <c r="AL9650" s="61"/>
      <c r="AM9650" s="61"/>
      <c r="AN9650" s="61"/>
      <c r="AO9650" s="61"/>
      <c r="AP9650" s="62"/>
      <c r="AQ9650" s="61"/>
      <c r="AR9650" s="61"/>
      <c r="AS9650" s="61"/>
      <c r="AT9650" s="61"/>
      <c r="AU9650" s="61"/>
      <c r="AV9650" s="61"/>
      <c r="AW9650" s="60"/>
    </row>
    <row r="9651" s="59" customFormat="1" customHeight="1" spans="1:49">
      <c r="A9651" s="60"/>
      <c r="B9651" s="60"/>
      <c r="C9651" s="60"/>
      <c r="D9651" s="60"/>
      <c r="H9651" s="61"/>
      <c r="I9651" s="61"/>
      <c r="J9651" s="61"/>
      <c r="K9651" s="61"/>
      <c r="L9651" s="61"/>
      <c r="M9651" s="61"/>
      <c r="N9651" s="61"/>
      <c r="O9651" s="61"/>
      <c r="P9651" s="61"/>
      <c r="Q9651" s="61"/>
      <c r="R9651" s="61"/>
      <c r="S9651" s="61"/>
      <c r="T9651" s="61"/>
      <c r="U9651" s="61"/>
      <c r="V9651" s="61"/>
      <c r="W9651" s="61"/>
      <c r="X9651" s="61"/>
      <c r="Y9651" s="61"/>
      <c r="Z9651" s="61"/>
      <c r="AA9651" s="61"/>
      <c r="AB9651" s="61"/>
      <c r="AC9651" s="61"/>
      <c r="AD9651" s="61"/>
      <c r="AE9651" s="61"/>
      <c r="AF9651" s="61"/>
      <c r="AG9651" s="61"/>
      <c r="AH9651" s="61"/>
      <c r="AI9651" s="61"/>
      <c r="AJ9651" s="61"/>
      <c r="AK9651" s="61"/>
      <c r="AL9651" s="61"/>
      <c r="AM9651" s="61"/>
      <c r="AN9651" s="61"/>
      <c r="AO9651" s="61"/>
      <c r="AP9651" s="62"/>
      <c r="AQ9651" s="61"/>
      <c r="AR9651" s="61"/>
      <c r="AS9651" s="61"/>
      <c r="AT9651" s="61"/>
      <c r="AU9651" s="61"/>
      <c r="AV9651" s="61"/>
      <c r="AW9651" s="60"/>
    </row>
    <row r="9652" s="59" customFormat="1" customHeight="1" spans="1:49">
      <c r="A9652" s="60"/>
      <c r="B9652" s="60"/>
      <c r="C9652" s="60"/>
      <c r="D9652" s="60"/>
      <c r="H9652" s="61"/>
      <c r="I9652" s="61"/>
      <c r="J9652" s="61"/>
      <c r="K9652" s="61"/>
      <c r="L9652" s="61"/>
      <c r="M9652" s="61"/>
      <c r="N9652" s="61"/>
      <c r="O9652" s="61"/>
      <c r="P9652" s="61"/>
      <c r="Q9652" s="61"/>
      <c r="R9652" s="61"/>
      <c r="S9652" s="61"/>
      <c r="T9652" s="61"/>
      <c r="U9652" s="61"/>
      <c r="V9652" s="61"/>
      <c r="W9652" s="61"/>
      <c r="X9652" s="61"/>
      <c r="Y9652" s="61"/>
      <c r="Z9652" s="61"/>
      <c r="AA9652" s="61"/>
      <c r="AB9652" s="61"/>
      <c r="AC9652" s="61"/>
      <c r="AD9652" s="61"/>
      <c r="AE9652" s="61"/>
      <c r="AF9652" s="61"/>
      <c r="AG9652" s="61"/>
      <c r="AH9652" s="61"/>
      <c r="AI9652" s="61"/>
      <c r="AJ9652" s="61"/>
      <c r="AK9652" s="61"/>
      <c r="AL9652" s="61"/>
      <c r="AM9652" s="61"/>
      <c r="AN9652" s="61"/>
      <c r="AO9652" s="61"/>
      <c r="AP9652" s="62"/>
      <c r="AQ9652" s="61"/>
      <c r="AR9652" s="61"/>
      <c r="AS9652" s="61"/>
      <c r="AT9652" s="61"/>
      <c r="AU9652" s="61"/>
      <c r="AV9652" s="61"/>
      <c r="AW9652" s="60"/>
    </row>
    <row r="9653" s="59" customFormat="1" customHeight="1" spans="1:49">
      <c r="A9653" s="60"/>
      <c r="B9653" s="60"/>
      <c r="C9653" s="60"/>
      <c r="D9653" s="60"/>
      <c r="H9653" s="61"/>
      <c r="I9653" s="61"/>
      <c r="J9653" s="61"/>
      <c r="K9653" s="61"/>
      <c r="L9653" s="61"/>
      <c r="M9653" s="61"/>
      <c r="N9653" s="61"/>
      <c r="O9653" s="61"/>
      <c r="P9653" s="61"/>
      <c r="Q9653" s="61"/>
      <c r="R9653" s="61"/>
      <c r="S9653" s="61"/>
      <c r="T9653" s="61"/>
      <c r="U9653" s="61"/>
      <c r="V9653" s="61"/>
      <c r="W9653" s="61"/>
      <c r="X9653" s="61"/>
      <c r="Y9653" s="61"/>
      <c r="Z9653" s="61"/>
      <c r="AA9653" s="61"/>
      <c r="AB9653" s="61"/>
      <c r="AC9653" s="61"/>
      <c r="AD9653" s="61"/>
      <c r="AE9653" s="61"/>
      <c r="AF9653" s="61"/>
      <c r="AG9653" s="61"/>
      <c r="AH9653" s="61"/>
      <c r="AI9653" s="61"/>
      <c r="AJ9653" s="61"/>
      <c r="AK9653" s="61"/>
      <c r="AL9653" s="61"/>
      <c r="AM9653" s="61"/>
      <c r="AN9653" s="61"/>
      <c r="AO9653" s="61"/>
      <c r="AP9653" s="62"/>
      <c r="AQ9653" s="61"/>
      <c r="AR9653" s="61"/>
      <c r="AS9653" s="61"/>
      <c r="AT9653" s="61"/>
      <c r="AU9653" s="61"/>
      <c r="AV9653" s="61"/>
      <c r="AW9653" s="60"/>
    </row>
    <row r="9654" s="59" customFormat="1" customHeight="1" spans="1:49">
      <c r="A9654" s="60"/>
      <c r="B9654" s="60"/>
      <c r="C9654" s="60"/>
      <c r="D9654" s="60"/>
      <c r="H9654" s="61"/>
      <c r="I9654" s="61"/>
      <c r="J9654" s="61"/>
      <c r="K9654" s="61"/>
      <c r="L9654" s="61"/>
      <c r="M9654" s="61"/>
      <c r="N9654" s="61"/>
      <c r="O9654" s="61"/>
      <c r="P9654" s="61"/>
      <c r="Q9654" s="61"/>
      <c r="R9654" s="61"/>
      <c r="S9654" s="61"/>
      <c r="T9654" s="61"/>
      <c r="U9654" s="61"/>
      <c r="V9654" s="61"/>
      <c r="W9654" s="61"/>
      <c r="X9654" s="61"/>
      <c r="Y9654" s="61"/>
      <c r="Z9654" s="61"/>
      <c r="AA9654" s="61"/>
      <c r="AB9654" s="61"/>
      <c r="AC9654" s="61"/>
      <c r="AD9654" s="61"/>
      <c r="AE9654" s="61"/>
      <c r="AF9654" s="61"/>
      <c r="AG9654" s="61"/>
      <c r="AH9654" s="61"/>
      <c r="AI9654" s="61"/>
      <c r="AJ9654" s="61"/>
      <c r="AK9654" s="61"/>
      <c r="AL9654" s="61"/>
      <c r="AM9654" s="61"/>
      <c r="AN9654" s="61"/>
      <c r="AO9654" s="61"/>
      <c r="AP9654" s="62"/>
      <c r="AQ9654" s="61"/>
      <c r="AR9654" s="61"/>
      <c r="AS9654" s="61"/>
      <c r="AT9654" s="61"/>
      <c r="AU9654" s="61"/>
      <c r="AV9654" s="61"/>
      <c r="AW9654" s="60"/>
    </row>
    <row r="9655" s="59" customFormat="1" customHeight="1" spans="1:49">
      <c r="A9655" s="60"/>
      <c r="B9655" s="60"/>
      <c r="C9655" s="60"/>
      <c r="D9655" s="60"/>
      <c r="H9655" s="61"/>
      <c r="I9655" s="61"/>
      <c r="J9655" s="61"/>
      <c r="K9655" s="61"/>
      <c r="L9655" s="61"/>
      <c r="M9655" s="61"/>
      <c r="N9655" s="61"/>
      <c r="O9655" s="61"/>
      <c r="P9655" s="61"/>
      <c r="Q9655" s="61"/>
      <c r="R9655" s="61"/>
      <c r="S9655" s="61"/>
      <c r="T9655" s="61"/>
      <c r="U9655" s="61"/>
      <c r="V9655" s="61"/>
      <c r="W9655" s="61"/>
      <c r="X9655" s="61"/>
      <c r="Y9655" s="61"/>
      <c r="Z9655" s="61"/>
      <c r="AA9655" s="61"/>
      <c r="AB9655" s="61"/>
      <c r="AC9655" s="61"/>
      <c r="AD9655" s="61"/>
      <c r="AE9655" s="61"/>
      <c r="AF9655" s="61"/>
      <c r="AG9655" s="61"/>
      <c r="AH9655" s="61"/>
      <c r="AI9655" s="61"/>
      <c r="AJ9655" s="61"/>
      <c r="AK9655" s="61"/>
      <c r="AL9655" s="61"/>
      <c r="AM9655" s="61"/>
      <c r="AN9655" s="61"/>
      <c r="AO9655" s="61"/>
      <c r="AP9655" s="62"/>
      <c r="AQ9655" s="61"/>
      <c r="AR9655" s="61"/>
      <c r="AS9655" s="61"/>
      <c r="AT9655" s="61"/>
      <c r="AU9655" s="61"/>
      <c r="AV9655" s="61"/>
      <c r="AW9655" s="60"/>
    </row>
    <row r="9656" s="59" customFormat="1" customHeight="1" spans="1:49">
      <c r="A9656" s="60"/>
      <c r="B9656" s="60"/>
      <c r="C9656" s="60"/>
      <c r="D9656" s="60"/>
      <c r="H9656" s="61"/>
      <c r="I9656" s="61"/>
      <c r="J9656" s="61"/>
      <c r="K9656" s="61"/>
      <c r="L9656" s="61"/>
      <c r="M9656" s="61"/>
      <c r="N9656" s="61"/>
      <c r="O9656" s="61"/>
      <c r="P9656" s="61"/>
      <c r="Q9656" s="61"/>
      <c r="R9656" s="61"/>
      <c r="S9656" s="61"/>
      <c r="T9656" s="61"/>
      <c r="U9656" s="61"/>
      <c r="V9656" s="61"/>
      <c r="W9656" s="61"/>
      <c r="X9656" s="61"/>
      <c r="Y9656" s="61"/>
      <c r="Z9656" s="61"/>
      <c r="AA9656" s="61"/>
      <c r="AB9656" s="61"/>
      <c r="AC9656" s="61"/>
      <c r="AD9656" s="61"/>
      <c r="AE9656" s="61"/>
      <c r="AF9656" s="61"/>
      <c r="AG9656" s="61"/>
      <c r="AH9656" s="61"/>
      <c r="AI9656" s="61"/>
      <c r="AJ9656" s="61"/>
      <c r="AK9656" s="61"/>
      <c r="AL9656" s="61"/>
      <c r="AM9656" s="61"/>
      <c r="AN9656" s="61"/>
      <c r="AO9656" s="61"/>
      <c r="AP9656" s="62"/>
      <c r="AQ9656" s="61"/>
      <c r="AR9656" s="61"/>
      <c r="AS9656" s="61"/>
      <c r="AT9656" s="61"/>
      <c r="AU9656" s="61"/>
      <c r="AV9656" s="61"/>
      <c r="AW9656" s="60"/>
    </row>
    <row r="9657" s="59" customFormat="1" customHeight="1" spans="1:49">
      <c r="A9657" s="60"/>
      <c r="B9657" s="60"/>
      <c r="C9657" s="60"/>
      <c r="D9657" s="60"/>
      <c r="H9657" s="61"/>
      <c r="I9657" s="61"/>
      <c r="J9657" s="61"/>
      <c r="K9657" s="61"/>
      <c r="L9657" s="61"/>
      <c r="M9657" s="61"/>
      <c r="N9657" s="61"/>
      <c r="O9657" s="61"/>
      <c r="P9657" s="61"/>
      <c r="Q9657" s="61"/>
      <c r="R9657" s="61"/>
      <c r="S9657" s="61"/>
      <c r="T9657" s="61"/>
      <c r="U9657" s="61"/>
      <c r="V9657" s="61"/>
      <c r="W9657" s="61"/>
      <c r="X9657" s="61"/>
      <c r="Y9657" s="61"/>
      <c r="Z9657" s="61"/>
      <c r="AA9657" s="61"/>
      <c r="AB9657" s="61"/>
      <c r="AC9657" s="61"/>
      <c r="AD9657" s="61"/>
      <c r="AE9657" s="61"/>
      <c r="AF9657" s="61"/>
      <c r="AG9657" s="61"/>
      <c r="AH9657" s="61"/>
      <c r="AI9657" s="61"/>
      <c r="AJ9657" s="61"/>
      <c r="AK9657" s="61"/>
      <c r="AL9657" s="61"/>
      <c r="AM9657" s="61"/>
      <c r="AN9657" s="61"/>
      <c r="AO9657" s="61"/>
      <c r="AP9657" s="62"/>
      <c r="AQ9657" s="61"/>
      <c r="AR9657" s="61"/>
      <c r="AS9657" s="61"/>
      <c r="AT9657" s="61"/>
      <c r="AU9657" s="61"/>
      <c r="AV9657" s="61"/>
      <c r="AW9657" s="60"/>
    </row>
    <row r="9658" s="59" customFormat="1" customHeight="1" spans="1:49">
      <c r="A9658" s="60"/>
      <c r="B9658" s="60"/>
      <c r="C9658" s="60"/>
      <c r="D9658" s="60"/>
      <c r="H9658" s="61"/>
      <c r="I9658" s="61"/>
      <c r="J9658" s="61"/>
      <c r="K9658" s="61"/>
      <c r="L9658" s="61"/>
      <c r="M9658" s="61"/>
      <c r="N9658" s="61"/>
      <c r="O9658" s="61"/>
      <c r="P9658" s="61"/>
      <c r="Q9658" s="61"/>
      <c r="R9658" s="61"/>
      <c r="S9658" s="61"/>
      <c r="T9658" s="61"/>
      <c r="U9658" s="61"/>
      <c r="V9658" s="61"/>
      <c r="W9658" s="61"/>
      <c r="X9658" s="61"/>
      <c r="Y9658" s="61"/>
      <c r="Z9658" s="61"/>
      <c r="AA9658" s="61"/>
      <c r="AB9658" s="61"/>
      <c r="AC9658" s="61"/>
      <c r="AD9658" s="61"/>
      <c r="AE9658" s="61"/>
      <c r="AF9658" s="61"/>
      <c r="AG9658" s="61"/>
      <c r="AH9658" s="61"/>
      <c r="AI9658" s="61"/>
      <c r="AJ9658" s="61"/>
      <c r="AK9658" s="61"/>
      <c r="AL9658" s="61"/>
      <c r="AM9658" s="61"/>
      <c r="AN9658" s="61"/>
      <c r="AO9658" s="61"/>
      <c r="AP9658" s="62"/>
      <c r="AQ9658" s="61"/>
      <c r="AR9658" s="61"/>
      <c r="AS9658" s="61"/>
      <c r="AT9658" s="61"/>
      <c r="AU9658" s="61"/>
      <c r="AV9658" s="61"/>
      <c r="AW9658" s="60"/>
    </row>
    <row r="9659" s="59" customFormat="1" customHeight="1" spans="1:49">
      <c r="A9659" s="60"/>
      <c r="B9659" s="60"/>
      <c r="C9659" s="60"/>
      <c r="D9659" s="60"/>
      <c r="H9659" s="61"/>
      <c r="I9659" s="61"/>
      <c r="J9659" s="61"/>
      <c r="K9659" s="61"/>
      <c r="L9659" s="61"/>
      <c r="M9659" s="61"/>
      <c r="N9659" s="61"/>
      <c r="O9659" s="61"/>
      <c r="P9659" s="61"/>
      <c r="Q9659" s="61"/>
      <c r="R9659" s="61"/>
      <c r="S9659" s="61"/>
      <c r="T9659" s="61"/>
      <c r="U9659" s="61"/>
      <c r="V9659" s="61"/>
      <c r="W9659" s="61"/>
      <c r="X9659" s="61"/>
      <c r="Y9659" s="61"/>
      <c r="Z9659" s="61"/>
      <c r="AA9659" s="61"/>
      <c r="AB9659" s="61"/>
      <c r="AC9659" s="61"/>
      <c r="AD9659" s="61"/>
      <c r="AE9659" s="61"/>
      <c r="AF9659" s="61"/>
      <c r="AG9659" s="61"/>
      <c r="AH9659" s="61"/>
      <c r="AI9659" s="61"/>
      <c r="AJ9659" s="61"/>
      <c r="AK9659" s="61"/>
      <c r="AL9659" s="61"/>
      <c r="AM9659" s="61"/>
      <c r="AN9659" s="61"/>
      <c r="AO9659" s="61"/>
      <c r="AP9659" s="62"/>
      <c r="AQ9659" s="61"/>
      <c r="AR9659" s="61"/>
      <c r="AS9659" s="61"/>
      <c r="AT9659" s="61"/>
      <c r="AU9659" s="61"/>
      <c r="AV9659" s="61"/>
      <c r="AW9659" s="60"/>
    </row>
    <row r="9660" s="59" customFormat="1" customHeight="1" spans="1:49">
      <c r="A9660" s="60"/>
      <c r="B9660" s="60"/>
      <c r="C9660" s="60"/>
      <c r="D9660" s="60"/>
      <c r="H9660" s="61"/>
      <c r="I9660" s="61"/>
      <c r="J9660" s="61"/>
      <c r="K9660" s="61"/>
      <c r="L9660" s="61"/>
      <c r="M9660" s="61"/>
      <c r="N9660" s="61"/>
      <c r="O9660" s="61"/>
      <c r="P9660" s="61"/>
      <c r="Q9660" s="61"/>
      <c r="R9660" s="61"/>
      <c r="S9660" s="61"/>
      <c r="T9660" s="61"/>
      <c r="U9660" s="61"/>
      <c r="V9660" s="61"/>
      <c r="W9660" s="61"/>
      <c r="X9660" s="61"/>
      <c r="Y9660" s="61"/>
      <c r="Z9660" s="61"/>
      <c r="AA9660" s="61"/>
      <c r="AB9660" s="61"/>
      <c r="AC9660" s="61"/>
      <c r="AD9660" s="61"/>
      <c r="AE9660" s="61"/>
      <c r="AF9660" s="61"/>
      <c r="AG9660" s="61"/>
      <c r="AH9660" s="61"/>
      <c r="AI9660" s="61"/>
      <c r="AJ9660" s="61"/>
      <c r="AK9660" s="61"/>
      <c r="AL9660" s="61"/>
      <c r="AM9660" s="61"/>
      <c r="AN9660" s="61"/>
      <c r="AO9660" s="61"/>
      <c r="AP9660" s="62"/>
      <c r="AQ9660" s="61"/>
      <c r="AR9660" s="61"/>
      <c r="AS9660" s="61"/>
      <c r="AT9660" s="61"/>
      <c r="AU9660" s="61"/>
      <c r="AV9660" s="61"/>
      <c r="AW9660" s="60"/>
    </row>
    <row r="9661" s="59" customFormat="1" customHeight="1" spans="1:49">
      <c r="A9661" s="60"/>
      <c r="B9661" s="60"/>
      <c r="C9661" s="60"/>
      <c r="D9661" s="60"/>
      <c r="H9661" s="61"/>
      <c r="I9661" s="61"/>
      <c r="J9661" s="61"/>
      <c r="K9661" s="61"/>
      <c r="L9661" s="61"/>
      <c r="M9661" s="61"/>
      <c r="N9661" s="61"/>
      <c r="O9661" s="61"/>
      <c r="P9661" s="61"/>
      <c r="Q9661" s="61"/>
      <c r="R9661" s="61"/>
      <c r="S9661" s="61"/>
      <c r="T9661" s="61"/>
      <c r="U9661" s="61"/>
      <c r="V9661" s="61"/>
      <c r="W9661" s="61"/>
      <c r="X9661" s="61"/>
      <c r="Y9661" s="61"/>
      <c r="Z9661" s="61"/>
      <c r="AA9661" s="61"/>
      <c r="AB9661" s="61"/>
      <c r="AC9661" s="61"/>
      <c r="AD9661" s="61"/>
      <c r="AE9661" s="61"/>
      <c r="AF9661" s="61"/>
      <c r="AG9661" s="61"/>
      <c r="AH9661" s="61"/>
      <c r="AI9661" s="61"/>
      <c r="AJ9661" s="61"/>
      <c r="AK9661" s="61"/>
      <c r="AL9661" s="61"/>
      <c r="AM9661" s="61"/>
      <c r="AN9661" s="61"/>
      <c r="AO9661" s="61"/>
      <c r="AP9661" s="62"/>
      <c r="AQ9661" s="61"/>
      <c r="AR9661" s="61"/>
      <c r="AS9661" s="61"/>
      <c r="AT9661" s="61"/>
      <c r="AU9661" s="61"/>
      <c r="AV9661" s="61"/>
      <c r="AW9661" s="60"/>
    </row>
    <row r="9662" s="59" customFormat="1" customHeight="1" spans="1:49">
      <c r="A9662" s="60"/>
      <c r="B9662" s="60"/>
      <c r="C9662" s="60"/>
      <c r="D9662" s="60"/>
      <c r="H9662" s="61"/>
      <c r="I9662" s="61"/>
      <c r="J9662" s="61"/>
      <c r="K9662" s="61"/>
      <c r="L9662" s="61"/>
      <c r="M9662" s="61"/>
      <c r="N9662" s="61"/>
      <c r="O9662" s="61"/>
      <c r="P9662" s="61"/>
      <c r="Q9662" s="61"/>
      <c r="R9662" s="61"/>
      <c r="S9662" s="61"/>
      <c r="T9662" s="61"/>
      <c r="U9662" s="61"/>
      <c r="V9662" s="61"/>
      <c r="W9662" s="61"/>
      <c r="X9662" s="61"/>
      <c r="Y9662" s="61"/>
      <c r="Z9662" s="61"/>
      <c r="AA9662" s="61"/>
      <c r="AB9662" s="61"/>
      <c r="AC9662" s="61"/>
      <c r="AD9662" s="61"/>
      <c r="AE9662" s="61"/>
      <c r="AF9662" s="61"/>
      <c r="AG9662" s="61"/>
      <c r="AH9662" s="61"/>
      <c r="AI9662" s="61"/>
      <c r="AJ9662" s="61"/>
      <c r="AK9662" s="61"/>
      <c r="AL9662" s="61"/>
      <c r="AM9662" s="61"/>
      <c r="AN9662" s="61"/>
      <c r="AO9662" s="61"/>
      <c r="AP9662" s="62"/>
      <c r="AQ9662" s="61"/>
      <c r="AR9662" s="61"/>
      <c r="AS9662" s="61"/>
      <c r="AT9662" s="61"/>
      <c r="AU9662" s="61"/>
      <c r="AV9662" s="61"/>
      <c r="AW9662" s="60"/>
    </row>
    <row r="9663" s="59" customFormat="1" customHeight="1" spans="1:49">
      <c r="A9663" s="60"/>
      <c r="B9663" s="60"/>
      <c r="C9663" s="60"/>
      <c r="D9663" s="60"/>
      <c r="H9663" s="61"/>
      <c r="I9663" s="61"/>
      <c r="J9663" s="61"/>
      <c r="K9663" s="61"/>
      <c r="L9663" s="61"/>
      <c r="M9663" s="61"/>
      <c r="N9663" s="61"/>
      <c r="O9663" s="61"/>
      <c r="P9663" s="61"/>
      <c r="Q9663" s="61"/>
      <c r="R9663" s="61"/>
      <c r="S9663" s="61"/>
      <c r="T9663" s="61"/>
      <c r="U9663" s="61"/>
      <c r="V9663" s="61"/>
      <c r="W9663" s="61"/>
      <c r="X9663" s="61"/>
      <c r="Y9663" s="61"/>
      <c r="Z9663" s="61"/>
      <c r="AA9663" s="61"/>
      <c r="AB9663" s="61"/>
      <c r="AC9663" s="61"/>
      <c r="AD9663" s="61"/>
      <c r="AE9663" s="61"/>
      <c r="AF9663" s="61"/>
      <c r="AG9663" s="61"/>
      <c r="AH9663" s="61"/>
      <c r="AI9663" s="61"/>
      <c r="AJ9663" s="61"/>
      <c r="AK9663" s="61"/>
      <c r="AL9663" s="61"/>
      <c r="AM9663" s="61"/>
      <c r="AN9663" s="61"/>
      <c r="AO9663" s="61"/>
      <c r="AP9663" s="62"/>
      <c r="AQ9663" s="61"/>
      <c r="AR9663" s="61"/>
      <c r="AS9663" s="61"/>
      <c r="AT9663" s="61"/>
      <c r="AU9663" s="61"/>
      <c r="AV9663" s="61"/>
      <c r="AW9663" s="60"/>
    </row>
    <row r="9664" s="59" customFormat="1" customHeight="1" spans="1:49">
      <c r="A9664" s="60"/>
      <c r="B9664" s="60"/>
      <c r="C9664" s="60"/>
      <c r="D9664" s="60"/>
      <c r="H9664" s="61"/>
      <c r="I9664" s="61"/>
      <c r="J9664" s="61"/>
      <c r="K9664" s="61"/>
      <c r="L9664" s="61"/>
      <c r="M9664" s="61"/>
      <c r="N9664" s="61"/>
      <c r="O9664" s="61"/>
      <c r="P9664" s="61"/>
      <c r="Q9664" s="61"/>
      <c r="R9664" s="61"/>
      <c r="S9664" s="61"/>
      <c r="T9664" s="61"/>
      <c r="U9664" s="61"/>
      <c r="V9664" s="61"/>
      <c r="W9664" s="61"/>
      <c r="X9664" s="61"/>
      <c r="Y9664" s="61"/>
      <c r="Z9664" s="61"/>
      <c r="AA9664" s="61"/>
      <c r="AB9664" s="61"/>
      <c r="AC9664" s="61"/>
      <c r="AD9664" s="61"/>
      <c r="AE9664" s="61"/>
      <c r="AF9664" s="61"/>
      <c r="AG9664" s="61"/>
      <c r="AH9664" s="61"/>
      <c r="AI9664" s="61"/>
      <c r="AJ9664" s="61"/>
      <c r="AK9664" s="61"/>
      <c r="AL9664" s="61"/>
      <c r="AM9664" s="61"/>
      <c r="AN9664" s="61"/>
      <c r="AO9664" s="61"/>
      <c r="AP9664" s="62"/>
      <c r="AQ9664" s="61"/>
      <c r="AR9664" s="61"/>
      <c r="AS9664" s="61"/>
      <c r="AT9664" s="61"/>
      <c r="AU9664" s="61"/>
      <c r="AV9664" s="61"/>
      <c r="AW9664" s="60"/>
    </row>
    <row r="9665" s="59" customFormat="1" customHeight="1" spans="1:49">
      <c r="A9665" s="60"/>
      <c r="B9665" s="60"/>
      <c r="C9665" s="60"/>
      <c r="D9665" s="60"/>
      <c r="H9665" s="61"/>
      <c r="I9665" s="61"/>
      <c r="J9665" s="61"/>
      <c r="K9665" s="61"/>
      <c r="L9665" s="61"/>
      <c r="M9665" s="61"/>
      <c r="N9665" s="61"/>
      <c r="O9665" s="61"/>
      <c r="P9665" s="61"/>
      <c r="Q9665" s="61"/>
      <c r="R9665" s="61"/>
      <c r="S9665" s="61"/>
      <c r="T9665" s="61"/>
      <c r="U9665" s="61"/>
      <c r="V9665" s="61"/>
      <c r="W9665" s="61"/>
      <c r="X9665" s="61"/>
      <c r="Y9665" s="61"/>
      <c r="Z9665" s="61"/>
      <c r="AA9665" s="61"/>
      <c r="AB9665" s="61"/>
      <c r="AC9665" s="61"/>
      <c r="AD9665" s="61"/>
      <c r="AE9665" s="61"/>
      <c r="AF9665" s="61"/>
      <c r="AG9665" s="61"/>
      <c r="AH9665" s="61"/>
      <c r="AI9665" s="61"/>
      <c r="AJ9665" s="61"/>
      <c r="AK9665" s="61"/>
      <c r="AL9665" s="61"/>
      <c r="AM9665" s="61"/>
      <c r="AN9665" s="61"/>
      <c r="AO9665" s="61"/>
      <c r="AP9665" s="62"/>
      <c r="AQ9665" s="61"/>
      <c r="AR9665" s="61"/>
      <c r="AS9665" s="61"/>
      <c r="AT9665" s="61"/>
      <c r="AU9665" s="61"/>
      <c r="AV9665" s="61"/>
      <c r="AW9665" s="60"/>
    </row>
    <row r="9666" s="59" customFormat="1" customHeight="1" spans="1:49">
      <c r="A9666" s="60"/>
      <c r="B9666" s="60"/>
      <c r="C9666" s="60"/>
      <c r="D9666" s="60"/>
      <c r="H9666" s="61"/>
      <c r="I9666" s="61"/>
      <c r="J9666" s="61"/>
      <c r="K9666" s="61"/>
      <c r="L9666" s="61"/>
      <c r="M9666" s="61"/>
      <c r="N9666" s="61"/>
      <c r="O9666" s="61"/>
      <c r="P9666" s="61"/>
      <c r="Q9666" s="61"/>
      <c r="R9666" s="61"/>
      <c r="S9666" s="61"/>
      <c r="T9666" s="61"/>
      <c r="U9666" s="61"/>
      <c r="V9666" s="61"/>
      <c r="W9666" s="61"/>
      <c r="X9666" s="61"/>
      <c r="Y9666" s="61"/>
      <c r="Z9666" s="61"/>
      <c r="AA9666" s="61"/>
      <c r="AB9666" s="61"/>
      <c r="AC9666" s="61"/>
      <c r="AD9666" s="61"/>
      <c r="AE9666" s="61"/>
      <c r="AF9666" s="61"/>
      <c r="AG9666" s="61"/>
      <c r="AH9666" s="61"/>
      <c r="AI9666" s="61"/>
      <c r="AJ9666" s="61"/>
      <c r="AK9666" s="61"/>
      <c r="AL9666" s="61"/>
      <c r="AM9666" s="61"/>
      <c r="AN9666" s="61"/>
      <c r="AO9666" s="61"/>
      <c r="AP9666" s="62"/>
      <c r="AQ9666" s="61"/>
      <c r="AR9666" s="61"/>
      <c r="AS9666" s="61"/>
      <c r="AT9666" s="61"/>
      <c r="AU9666" s="61"/>
      <c r="AV9666" s="61"/>
      <c r="AW9666" s="60"/>
    </row>
    <row r="9667" s="59" customFormat="1" customHeight="1" spans="1:49">
      <c r="A9667" s="60"/>
      <c r="B9667" s="60"/>
      <c r="C9667" s="60"/>
      <c r="D9667" s="60"/>
      <c r="H9667" s="61"/>
      <c r="I9667" s="61"/>
      <c r="J9667" s="61"/>
      <c r="K9667" s="61"/>
      <c r="L9667" s="61"/>
      <c r="M9667" s="61"/>
      <c r="N9667" s="61"/>
      <c r="O9667" s="61"/>
      <c r="P9667" s="61"/>
      <c r="Q9667" s="61"/>
      <c r="R9667" s="61"/>
      <c r="S9667" s="61"/>
      <c r="T9667" s="61"/>
      <c r="U9667" s="61"/>
      <c r="V9667" s="61"/>
      <c r="W9667" s="61"/>
      <c r="X9667" s="61"/>
      <c r="Y9667" s="61"/>
      <c r="Z9667" s="61"/>
      <c r="AA9667" s="61"/>
      <c r="AB9667" s="61"/>
      <c r="AC9667" s="61"/>
      <c r="AD9667" s="61"/>
      <c r="AE9667" s="61"/>
      <c r="AF9667" s="61"/>
      <c r="AG9667" s="61"/>
      <c r="AH9667" s="61"/>
      <c r="AI9667" s="61"/>
      <c r="AJ9667" s="61"/>
      <c r="AK9667" s="61"/>
      <c r="AL9667" s="61"/>
      <c r="AM9667" s="61"/>
      <c r="AN9667" s="61"/>
      <c r="AO9667" s="61"/>
      <c r="AP9667" s="62"/>
      <c r="AQ9667" s="61"/>
      <c r="AR9667" s="61"/>
      <c r="AS9667" s="61"/>
      <c r="AT9667" s="61"/>
      <c r="AU9667" s="61"/>
      <c r="AV9667" s="61"/>
      <c r="AW9667" s="60"/>
    </row>
    <row r="9668" s="59" customFormat="1" customHeight="1" spans="1:49">
      <c r="A9668" s="60"/>
      <c r="B9668" s="60"/>
      <c r="C9668" s="60"/>
      <c r="D9668" s="60"/>
      <c r="H9668" s="61"/>
      <c r="I9668" s="61"/>
      <c r="J9668" s="61"/>
      <c r="K9668" s="61"/>
      <c r="L9668" s="61"/>
      <c r="M9668" s="61"/>
      <c r="N9668" s="61"/>
      <c r="O9668" s="61"/>
      <c r="P9668" s="61"/>
      <c r="Q9668" s="61"/>
      <c r="R9668" s="61"/>
      <c r="S9668" s="61"/>
      <c r="T9668" s="61"/>
      <c r="U9668" s="61"/>
      <c r="V9668" s="61"/>
      <c r="W9668" s="61"/>
      <c r="X9668" s="61"/>
      <c r="Y9668" s="61"/>
      <c r="Z9668" s="61"/>
      <c r="AA9668" s="61"/>
      <c r="AB9668" s="61"/>
      <c r="AC9668" s="61"/>
      <c r="AD9668" s="61"/>
      <c r="AE9668" s="61"/>
      <c r="AF9668" s="61"/>
      <c r="AG9668" s="61"/>
      <c r="AH9668" s="61"/>
      <c r="AI9668" s="61"/>
      <c r="AJ9668" s="61"/>
      <c r="AK9668" s="61"/>
      <c r="AL9668" s="61"/>
      <c r="AM9668" s="61"/>
      <c r="AN9668" s="61"/>
      <c r="AO9668" s="61"/>
      <c r="AP9668" s="62"/>
      <c r="AQ9668" s="61"/>
      <c r="AR9668" s="61"/>
      <c r="AS9668" s="61"/>
      <c r="AT9668" s="61"/>
      <c r="AU9668" s="61"/>
      <c r="AV9668" s="61"/>
      <c r="AW9668" s="60"/>
    </row>
    <row r="9669" s="59" customFormat="1" customHeight="1" spans="1:49">
      <c r="A9669" s="60"/>
      <c r="B9669" s="60"/>
      <c r="C9669" s="60"/>
      <c r="D9669" s="60"/>
      <c r="H9669" s="61"/>
      <c r="I9669" s="61"/>
      <c r="J9669" s="61"/>
      <c r="K9669" s="61"/>
      <c r="L9669" s="61"/>
      <c r="M9669" s="61"/>
      <c r="N9669" s="61"/>
      <c r="O9669" s="61"/>
      <c r="P9669" s="61"/>
      <c r="Q9669" s="61"/>
      <c r="R9669" s="61"/>
      <c r="S9669" s="61"/>
      <c r="T9669" s="61"/>
      <c r="U9669" s="61"/>
      <c r="V9669" s="61"/>
      <c r="W9669" s="61"/>
      <c r="X9669" s="61"/>
      <c r="Y9669" s="61"/>
      <c r="Z9669" s="61"/>
      <c r="AA9669" s="61"/>
      <c r="AB9669" s="61"/>
      <c r="AC9669" s="61"/>
      <c r="AD9669" s="61"/>
      <c r="AE9669" s="61"/>
      <c r="AF9669" s="61"/>
      <c r="AG9669" s="61"/>
      <c r="AH9669" s="61"/>
      <c r="AI9669" s="61"/>
      <c r="AJ9669" s="61"/>
      <c r="AK9669" s="61"/>
      <c r="AL9669" s="61"/>
      <c r="AM9669" s="61"/>
      <c r="AN9669" s="61"/>
      <c r="AO9669" s="61"/>
      <c r="AP9669" s="62"/>
      <c r="AQ9669" s="61"/>
      <c r="AR9669" s="61"/>
      <c r="AS9669" s="61"/>
      <c r="AT9669" s="61"/>
      <c r="AU9669" s="61"/>
      <c r="AV9669" s="61"/>
      <c r="AW9669" s="60"/>
    </row>
    <row r="9670" s="59" customFormat="1" customHeight="1" spans="1:49">
      <c r="A9670" s="60"/>
      <c r="B9670" s="60"/>
      <c r="C9670" s="60"/>
      <c r="D9670" s="60"/>
      <c r="H9670" s="61"/>
      <c r="I9670" s="61"/>
      <c r="J9670" s="61"/>
      <c r="K9670" s="61"/>
      <c r="L9670" s="61"/>
      <c r="M9670" s="61"/>
      <c r="N9670" s="61"/>
      <c r="O9670" s="61"/>
      <c r="P9670" s="61"/>
      <c r="Q9670" s="61"/>
      <c r="R9670" s="61"/>
      <c r="S9670" s="61"/>
      <c r="T9670" s="61"/>
      <c r="U9670" s="61"/>
      <c r="V9670" s="61"/>
      <c r="W9670" s="61"/>
      <c r="X9670" s="61"/>
      <c r="Y9670" s="61"/>
      <c r="Z9670" s="61"/>
      <c r="AA9670" s="61"/>
      <c r="AB9670" s="61"/>
      <c r="AC9670" s="61"/>
      <c r="AD9670" s="61"/>
      <c r="AE9670" s="61"/>
      <c r="AF9670" s="61"/>
      <c r="AG9670" s="61"/>
      <c r="AH9670" s="61"/>
      <c r="AI9670" s="61"/>
      <c r="AJ9670" s="61"/>
      <c r="AK9670" s="61"/>
      <c r="AL9670" s="61"/>
      <c r="AM9670" s="61"/>
      <c r="AN9670" s="61"/>
      <c r="AO9670" s="61"/>
      <c r="AP9670" s="62"/>
      <c r="AQ9670" s="61"/>
      <c r="AR9670" s="61"/>
      <c r="AS9670" s="61"/>
      <c r="AT9670" s="61"/>
      <c r="AU9670" s="61"/>
      <c r="AV9670" s="61"/>
      <c r="AW9670" s="60"/>
    </row>
    <row r="9671" s="59" customFormat="1" customHeight="1" spans="1:49">
      <c r="A9671" s="60"/>
      <c r="B9671" s="60"/>
      <c r="C9671" s="60"/>
      <c r="D9671" s="60"/>
      <c r="H9671" s="61"/>
      <c r="I9671" s="61"/>
      <c r="J9671" s="61"/>
      <c r="K9671" s="61"/>
      <c r="L9671" s="61"/>
      <c r="M9671" s="61"/>
      <c r="N9671" s="61"/>
      <c r="O9671" s="61"/>
      <c r="P9671" s="61"/>
      <c r="Q9671" s="61"/>
      <c r="R9671" s="61"/>
      <c r="S9671" s="61"/>
      <c r="T9671" s="61"/>
      <c r="U9671" s="61"/>
      <c r="V9671" s="61"/>
      <c r="W9671" s="61"/>
      <c r="X9671" s="61"/>
      <c r="Y9671" s="61"/>
      <c r="Z9671" s="61"/>
      <c r="AA9671" s="61"/>
      <c r="AB9671" s="61"/>
      <c r="AC9671" s="61"/>
      <c r="AD9671" s="61"/>
      <c r="AE9671" s="61"/>
      <c r="AF9671" s="61"/>
      <c r="AG9671" s="61"/>
      <c r="AH9671" s="61"/>
      <c r="AI9671" s="61"/>
      <c r="AJ9671" s="61"/>
      <c r="AK9671" s="61"/>
      <c r="AL9671" s="61"/>
      <c r="AM9671" s="61"/>
      <c r="AN9671" s="61"/>
      <c r="AO9671" s="61"/>
      <c r="AP9671" s="62"/>
      <c r="AQ9671" s="61"/>
      <c r="AR9671" s="61"/>
      <c r="AS9671" s="61"/>
      <c r="AT9671" s="61"/>
      <c r="AU9671" s="61"/>
      <c r="AV9671" s="61"/>
      <c r="AW9671" s="60"/>
    </row>
    <row r="9672" s="59" customFormat="1" customHeight="1" spans="1:49">
      <c r="A9672" s="60"/>
      <c r="B9672" s="60"/>
      <c r="C9672" s="60"/>
      <c r="D9672" s="60"/>
      <c r="H9672" s="61"/>
      <c r="I9672" s="61"/>
      <c r="J9672" s="61"/>
      <c r="K9672" s="61"/>
      <c r="L9672" s="61"/>
      <c r="M9672" s="61"/>
      <c r="N9672" s="61"/>
      <c r="O9672" s="61"/>
      <c r="P9672" s="61"/>
      <c r="Q9672" s="61"/>
      <c r="R9672" s="61"/>
      <c r="S9672" s="61"/>
      <c r="T9672" s="61"/>
      <c r="U9672" s="61"/>
      <c r="V9672" s="61"/>
      <c r="W9672" s="61"/>
      <c r="X9672" s="61"/>
      <c r="Y9672" s="61"/>
      <c r="Z9672" s="61"/>
      <c r="AA9672" s="61"/>
      <c r="AB9672" s="61"/>
      <c r="AC9672" s="61"/>
      <c r="AD9672" s="61"/>
      <c r="AE9672" s="61"/>
      <c r="AF9672" s="61"/>
      <c r="AG9672" s="61"/>
      <c r="AH9672" s="61"/>
      <c r="AI9672" s="61"/>
      <c r="AJ9672" s="61"/>
      <c r="AK9672" s="61"/>
      <c r="AL9672" s="61"/>
      <c r="AM9672" s="61"/>
      <c r="AN9672" s="61"/>
      <c r="AO9672" s="61"/>
      <c r="AP9672" s="62"/>
      <c r="AQ9672" s="61"/>
      <c r="AR9672" s="61"/>
      <c r="AS9672" s="61"/>
      <c r="AT9672" s="61"/>
      <c r="AU9672" s="61"/>
      <c r="AV9672" s="61"/>
      <c r="AW9672" s="60"/>
    </row>
    <row r="9673" s="59" customFormat="1" customHeight="1" spans="1:49">
      <c r="A9673" s="60"/>
      <c r="B9673" s="60"/>
      <c r="C9673" s="60"/>
      <c r="D9673" s="60"/>
      <c r="H9673" s="61"/>
      <c r="I9673" s="61"/>
      <c r="J9673" s="61"/>
      <c r="K9673" s="61"/>
      <c r="L9673" s="61"/>
      <c r="M9673" s="61"/>
      <c r="N9673" s="61"/>
      <c r="O9673" s="61"/>
      <c r="P9673" s="61"/>
      <c r="Q9673" s="61"/>
      <c r="R9673" s="61"/>
      <c r="S9673" s="61"/>
      <c r="T9673" s="61"/>
      <c r="U9673" s="61"/>
      <c r="V9673" s="61"/>
      <c r="W9673" s="61"/>
      <c r="X9673" s="61"/>
      <c r="Y9673" s="61"/>
      <c r="Z9673" s="61"/>
      <c r="AA9673" s="61"/>
      <c r="AB9673" s="61"/>
      <c r="AC9673" s="61"/>
      <c r="AD9673" s="61"/>
      <c r="AE9673" s="61"/>
      <c r="AF9673" s="61"/>
      <c r="AG9673" s="61"/>
      <c r="AH9673" s="61"/>
      <c r="AI9673" s="61"/>
      <c r="AJ9673" s="61"/>
      <c r="AK9673" s="61"/>
      <c r="AL9673" s="61"/>
      <c r="AM9673" s="61"/>
      <c r="AN9673" s="61"/>
      <c r="AO9673" s="61"/>
      <c r="AP9673" s="62"/>
      <c r="AQ9673" s="61"/>
      <c r="AR9673" s="61"/>
      <c r="AS9673" s="61"/>
      <c r="AT9673" s="61"/>
      <c r="AU9673" s="61"/>
      <c r="AV9673" s="61"/>
      <c r="AW9673" s="60"/>
    </row>
    <row r="9674" s="59" customFormat="1" customHeight="1" spans="1:49">
      <c r="A9674" s="60"/>
      <c r="B9674" s="60"/>
      <c r="C9674" s="60"/>
      <c r="D9674" s="60"/>
      <c r="H9674" s="61"/>
      <c r="I9674" s="61"/>
      <c r="J9674" s="61"/>
      <c r="K9674" s="61"/>
      <c r="L9674" s="61"/>
      <c r="M9674" s="61"/>
      <c r="N9674" s="61"/>
      <c r="O9674" s="61"/>
      <c r="P9674" s="61"/>
      <c r="Q9674" s="61"/>
      <c r="R9674" s="61"/>
      <c r="S9674" s="61"/>
      <c r="T9674" s="61"/>
      <c r="U9674" s="61"/>
      <c r="V9674" s="61"/>
      <c r="W9674" s="61"/>
      <c r="X9674" s="61"/>
      <c r="Y9674" s="61"/>
      <c r="Z9674" s="61"/>
      <c r="AA9674" s="61"/>
      <c r="AB9674" s="61"/>
      <c r="AC9674" s="61"/>
      <c r="AD9674" s="61"/>
      <c r="AE9674" s="61"/>
      <c r="AF9674" s="61"/>
      <c r="AG9674" s="61"/>
      <c r="AH9674" s="61"/>
      <c r="AI9674" s="61"/>
      <c r="AJ9674" s="61"/>
      <c r="AK9674" s="61"/>
      <c r="AL9674" s="61"/>
      <c r="AM9674" s="61"/>
      <c r="AN9674" s="61"/>
      <c r="AO9674" s="61"/>
      <c r="AP9674" s="62"/>
      <c r="AQ9674" s="61"/>
      <c r="AR9674" s="61"/>
      <c r="AS9674" s="61"/>
      <c r="AT9674" s="61"/>
      <c r="AU9674" s="61"/>
      <c r="AV9674" s="61"/>
      <c r="AW9674" s="60"/>
    </row>
    <row r="9675" s="59" customFormat="1" customHeight="1" spans="1:49">
      <c r="A9675" s="60"/>
      <c r="B9675" s="60"/>
      <c r="C9675" s="60"/>
      <c r="D9675" s="60"/>
      <c r="H9675" s="61"/>
      <c r="I9675" s="61"/>
      <c r="J9675" s="61"/>
      <c r="K9675" s="61"/>
      <c r="L9675" s="61"/>
      <c r="M9675" s="61"/>
      <c r="N9675" s="61"/>
      <c r="O9675" s="61"/>
      <c r="P9675" s="61"/>
      <c r="Q9675" s="61"/>
      <c r="R9675" s="61"/>
      <c r="S9675" s="61"/>
      <c r="T9675" s="61"/>
      <c r="U9675" s="61"/>
      <c r="V9675" s="61"/>
      <c r="W9675" s="61"/>
      <c r="X9675" s="61"/>
      <c r="Y9675" s="61"/>
      <c r="Z9675" s="61"/>
      <c r="AA9675" s="61"/>
      <c r="AB9675" s="61"/>
      <c r="AC9675" s="61"/>
      <c r="AD9675" s="61"/>
      <c r="AE9675" s="61"/>
      <c r="AF9675" s="61"/>
      <c r="AG9675" s="61"/>
      <c r="AH9675" s="61"/>
      <c r="AI9675" s="61"/>
      <c r="AJ9675" s="61"/>
      <c r="AK9675" s="61"/>
      <c r="AL9675" s="61"/>
      <c r="AM9675" s="61"/>
      <c r="AN9675" s="61"/>
      <c r="AO9675" s="61"/>
      <c r="AP9675" s="62"/>
      <c r="AQ9675" s="61"/>
      <c r="AR9675" s="61"/>
      <c r="AS9675" s="61"/>
      <c r="AT9675" s="61"/>
      <c r="AU9675" s="61"/>
      <c r="AV9675" s="61"/>
      <c r="AW9675" s="60"/>
    </row>
    <row r="9676" s="59" customFormat="1" customHeight="1" spans="1:49">
      <c r="A9676" s="60"/>
      <c r="B9676" s="60"/>
      <c r="C9676" s="60"/>
      <c r="D9676" s="60"/>
      <c r="H9676" s="61"/>
      <c r="I9676" s="61"/>
      <c r="J9676" s="61"/>
      <c r="K9676" s="61"/>
      <c r="L9676" s="61"/>
      <c r="M9676" s="61"/>
      <c r="N9676" s="61"/>
      <c r="O9676" s="61"/>
      <c r="P9676" s="61"/>
      <c r="Q9676" s="61"/>
      <c r="R9676" s="61"/>
      <c r="S9676" s="61"/>
      <c r="T9676" s="61"/>
      <c r="U9676" s="61"/>
      <c r="V9676" s="61"/>
      <c r="W9676" s="61"/>
      <c r="X9676" s="61"/>
      <c r="Y9676" s="61"/>
      <c r="Z9676" s="61"/>
      <c r="AA9676" s="61"/>
      <c r="AB9676" s="61"/>
      <c r="AC9676" s="61"/>
      <c r="AD9676" s="61"/>
      <c r="AE9676" s="61"/>
      <c r="AF9676" s="61"/>
      <c r="AG9676" s="61"/>
      <c r="AH9676" s="61"/>
      <c r="AI9676" s="61"/>
      <c r="AJ9676" s="61"/>
      <c r="AK9676" s="61"/>
      <c r="AL9676" s="61"/>
      <c r="AM9676" s="61"/>
      <c r="AN9676" s="61"/>
      <c r="AO9676" s="61"/>
      <c r="AP9676" s="62"/>
      <c r="AQ9676" s="61"/>
      <c r="AR9676" s="61"/>
      <c r="AS9676" s="61"/>
      <c r="AT9676" s="61"/>
      <c r="AU9676" s="61"/>
      <c r="AV9676" s="61"/>
      <c r="AW9676" s="60"/>
    </row>
    <row r="9677" s="59" customFormat="1" customHeight="1" spans="1:49">
      <c r="A9677" s="60"/>
      <c r="B9677" s="60"/>
      <c r="C9677" s="60"/>
      <c r="D9677" s="60"/>
      <c r="H9677" s="61"/>
      <c r="I9677" s="61"/>
      <c r="J9677" s="61"/>
      <c r="K9677" s="61"/>
      <c r="L9677" s="61"/>
      <c r="M9677" s="61"/>
      <c r="N9677" s="61"/>
      <c r="O9677" s="61"/>
      <c r="P9677" s="61"/>
      <c r="Q9677" s="61"/>
      <c r="R9677" s="61"/>
      <c r="S9677" s="61"/>
      <c r="T9677" s="61"/>
      <c r="U9677" s="61"/>
      <c r="V9677" s="61"/>
      <c r="W9677" s="61"/>
      <c r="X9677" s="61"/>
      <c r="Y9677" s="61"/>
      <c r="Z9677" s="61"/>
      <c r="AA9677" s="61"/>
      <c r="AB9677" s="61"/>
      <c r="AC9677" s="61"/>
      <c r="AD9677" s="61"/>
      <c r="AE9677" s="61"/>
      <c r="AF9677" s="61"/>
      <c r="AG9677" s="61"/>
      <c r="AH9677" s="61"/>
      <c r="AI9677" s="61"/>
      <c r="AJ9677" s="61"/>
      <c r="AK9677" s="61"/>
      <c r="AL9677" s="61"/>
      <c r="AM9677" s="61"/>
      <c r="AN9677" s="61"/>
      <c r="AO9677" s="61"/>
      <c r="AP9677" s="62"/>
      <c r="AQ9677" s="61"/>
      <c r="AR9677" s="61"/>
      <c r="AS9677" s="61"/>
      <c r="AT9677" s="61"/>
      <c r="AU9677" s="61"/>
      <c r="AV9677" s="61"/>
      <c r="AW9677" s="60"/>
    </row>
    <row r="9678" s="59" customFormat="1" customHeight="1" spans="1:49">
      <c r="A9678" s="60"/>
      <c r="B9678" s="60"/>
      <c r="C9678" s="60"/>
      <c r="D9678" s="60"/>
      <c r="H9678" s="61"/>
      <c r="I9678" s="61"/>
      <c r="J9678" s="61"/>
      <c r="K9678" s="61"/>
      <c r="L9678" s="61"/>
      <c r="M9678" s="61"/>
      <c r="N9678" s="61"/>
      <c r="O9678" s="61"/>
      <c r="P9678" s="61"/>
      <c r="Q9678" s="61"/>
      <c r="R9678" s="61"/>
      <c r="S9678" s="61"/>
      <c r="T9678" s="61"/>
      <c r="U9678" s="61"/>
      <c r="V9678" s="61"/>
      <c r="W9678" s="61"/>
      <c r="X9678" s="61"/>
      <c r="Y9678" s="61"/>
      <c r="Z9678" s="61"/>
      <c r="AA9678" s="61"/>
      <c r="AB9678" s="61"/>
      <c r="AC9678" s="61"/>
      <c r="AD9678" s="61"/>
      <c r="AE9678" s="61"/>
      <c r="AF9678" s="61"/>
      <c r="AG9678" s="61"/>
      <c r="AH9678" s="61"/>
      <c r="AI9678" s="61"/>
      <c r="AJ9678" s="61"/>
      <c r="AK9678" s="61"/>
      <c r="AL9678" s="61"/>
      <c r="AM9678" s="61"/>
      <c r="AN9678" s="61"/>
      <c r="AO9678" s="61"/>
      <c r="AP9678" s="62"/>
      <c r="AQ9678" s="61"/>
      <c r="AR9678" s="61"/>
      <c r="AS9678" s="61"/>
      <c r="AT9678" s="61"/>
      <c r="AU9678" s="61"/>
      <c r="AV9678" s="61"/>
      <c r="AW9678" s="60"/>
    </row>
    <row r="9679" s="59" customFormat="1" customHeight="1" spans="1:49">
      <c r="A9679" s="60"/>
      <c r="B9679" s="60"/>
      <c r="C9679" s="60"/>
      <c r="D9679" s="60"/>
      <c r="H9679" s="61"/>
      <c r="I9679" s="61"/>
      <c r="J9679" s="61"/>
      <c r="K9679" s="61"/>
      <c r="L9679" s="61"/>
      <c r="M9679" s="61"/>
      <c r="N9679" s="61"/>
      <c r="O9679" s="61"/>
      <c r="P9679" s="61"/>
      <c r="Q9679" s="61"/>
      <c r="R9679" s="61"/>
      <c r="S9679" s="61"/>
      <c r="T9679" s="61"/>
      <c r="U9679" s="61"/>
      <c r="V9679" s="61"/>
      <c r="W9679" s="61"/>
      <c r="X9679" s="61"/>
      <c r="Y9679" s="61"/>
      <c r="Z9679" s="61"/>
      <c r="AA9679" s="61"/>
      <c r="AB9679" s="61"/>
      <c r="AC9679" s="61"/>
      <c r="AD9679" s="61"/>
      <c r="AE9679" s="61"/>
      <c r="AF9679" s="61"/>
      <c r="AG9679" s="61"/>
      <c r="AH9679" s="61"/>
      <c r="AI9679" s="61"/>
      <c r="AJ9679" s="61"/>
      <c r="AK9679" s="61"/>
      <c r="AL9679" s="61"/>
      <c r="AM9679" s="61"/>
      <c r="AN9679" s="61"/>
      <c r="AO9679" s="61"/>
      <c r="AP9679" s="62"/>
      <c r="AQ9679" s="61"/>
      <c r="AR9679" s="61"/>
      <c r="AS9679" s="61"/>
      <c r="AT9679" s="61"/>
      <c r="AU9679" s="61"/>
      <c r="AV9679" s="61"/>
      <c r="AW9679" s="60"/>
    </row>
    <row r="9680" s="59" customFormat="1" customHeight="1" spans="1:49">
      <c r="A9680" s="60"/>
      <c r="B9680" s="60"/>
      <c r="C9680" s="60"/>
      <c r="D9680" s="60"/>
      <c r="H9680" s="61"/>
      <c r="I9680" s="61"/>
      <c r="J9680" s="61"/>
      <c r="K9680" s="61"/>
      <c r="L9680" s="61"/>
      <c r="M9680" s="61"/>
      <c r="N9680" s="61"/>
      <c r="O9680" s="61"/>
      <c r="P9680" s="61"/>
      <c r="Q9680" s="61"/>
      <c r="R9680" s="61"/>
      <c r="S9680" s="61"/>
      <c r="T9680" s="61"/>
      <c r="U9680" s="61"/>
      <c r="V9680" s="61"/>
      <c r="W9680" s="61"/>
      <c r="X9680" s="61"/>
      <c r="Y9680" s="61"/>
      <c r="Z9680" s="61"/>
      <c r="AA9680" s="61"/>
      <c r="AB9680" s="61"/>
      <c r="AC9680" s="61"/>
      <c r="AD9680" s="61"/>
      <c r="AE9680" s="61"/>
      <c r="AF9680" s="61"/>
      <c r="AG9680" s="61"/>
      <c r="AH9680" s="61"/>
      <c r="AI9680" s="61"/>
      <c r="AJ9680" s="61"/>
      <c r="AK9680" s="61"/>
      <c r="AL9680" s="61"/>
      <c r="AM9680" s="61"/>
      <c r="AN9680" s="61"/>
      <c r="AO9680" s="61"/>
      <c r="AP9680" s="62"/>
      <c r="AQ9680" s="61"/>
      <c r="AR9680" s="61"/>
      <c r="AS9680" s="61"/>
      <c r="AT9680" s="61"/>
      <c r="AU9680" s="61"/>
      <c r="AV9680" s="61"/>
      <c r="AW9680" s="60"/>
    </row>
    <row r="9681" s="59" customFormat="1" customHeight="1" spans="1:49">
      <c r="A9681" s="60"/>
      <c r="B9681" s="60"/>
      <c r="C9681" s="60"/>
      <c r="D9681" s="60"/>
      <c r="H9681" s="61"/>
      <c r="I9681" s="61"/>
      <c r="J9681" s="61"/>
      <c r="K9681" s="61"/>
      <c r="L9681" s="61"/>
      <c r="M9681" s="61"/>
      <c r="N9681" s="61"/>
      <c r="O9681" s="61"/>
      <c r="P9681" s="61"/>
      <c r="Q9681" s="61"/>
      <c r="R9681" s="61"/>
      <c r="S9681" s="61"/>
      <c r="T9681" s="61"/>
      <c r="U9681" s="61"/>
      <c r="V9681" s="61"/>
      <c r="W9681" s="61"/>
      <c r="X9681" s="61"/>
      <c r="Y9681" s="61"/>
      <c r="Z9681" s="61"/>
      <c r="AA9681" s="61"/>
      <c r="AB9681" s="61"/>
      <c r="AC9681" s="61"/>
      <c r="AD9681" s="61"/>
      <c r="AE9681" s="61"/>
      <c r="AF9681" s="61"/>
      <c r="AG9681" s="61"/>
      <c r="AH9681" s="61"/>
      <c r="AI9681" s="61"/>
      <c r="AJ9681" s="61"/>
      <c r="AK9681" s="61"/>
      <c r="AL9681" s="61"/>
      <c r="AM9681" s="61"/>
      <c r="AN9681" s="61"/>
      <c r="AO9681" s="61"/>
      <c r="AP9681" s="62"/>
      <c r="AQ9681" s="61"/>
      <c r="AR9681" s="61"/>
      <c r="AS9681" s="61"/>
      <c r="AT9681" s="61"/>
      <c r="AU9681" s="61"/>
      <c r="AV9681" s="61"/>
      <c r="AW9681" s="60"/>
    </row>
    <row r="9682" s="59" customFormat="1" customHeight="1" spans="1:49">
      <c r="A9682" s="60"/>
      <c r="B9682" s="60"/>
      <c r="C9682" s="60"/>
      <c r="D9682" s="60"/>
      <c r="H9682" s="61"/>
      <c r="I9682" s="61"/>
      <c r="J9682" s="61"/>
      <c r="K9682" s="61"/>
      <c r="L9682" s="61"/>
      <c r="M9682" s="61"/>
      <c r="N9682" s="61"/>
      <c r="O9682" s="61"/>
      <c r="P9682" s="61"/>
      <c r="Q9682" s="61"/>
      <c r="R9682" s="61"/>
      <c r="S9682" s="61"/>
      <c r="T9682" s="61"/>
      <c r="U9682" s="61"/>
      <c r="V9682" s="61"/>
      <c r="W9682" s="61"/>
      <c r="X9682" s="61"/>
      <c r="Y9682" s="61"/>
      <c r="Z9682" s="61"/>
      <c r="AA9682" s="61"/>
      <c r="AB9682" s="61"/>
      <c r="AC9682" s="61"/>
      <c r="AD9682" s="61"/>
      <c r="AE9682" s="61"/>
      <c r="AF9682" s="61"/>
      <c r="AG9682" s="61"/>
      <c r="AH9682" s="61"/>
      <c r="AI9682" s="61"/>
      <c r="AJ9682" s="61"/>
      <c r="AK9682" s="61"/>
      <c r="AL9682" s="61"/>
      <c r="AM9682" s="61"/>
      <c r="AN9682" s="61"/>
      <c r="AO9682" s="61"/>
      <c r="AP9682" s="62"/>
      <c r="AQ9682" s="61"/>
      <c r="AR9682" s="61"/>
      <c r="AS9682" s="61"/>
      <c r="AT9682" s="61"/>
      <c r="AU9682" s="61"/>
      <c r="AV9682" s="61"/>
      <c r="AW9682" s="60"/>
    </row>
    <row r="9683" s="59" customFormat="1" customHeight="1" spans="1:49">
      <c r="A9683" s="60"/>
      <c r="B9683" s="60"/>
      <c r="C9683" s="60"/>
      <c r="D9683" s="60"/>
      <c r="H9683" s="61"/>
      <c r="I9683" s="61"/>
      <c r="J9683" s="61"/>
      <c r="K9683" s="61"/>
      <c r="L9683" s="61"/>
      <c r="M9683" s="61"/>
      <c r="N9683" s="61"/>
      <c r="O9683" s="61"/>
      <c r="P9683" s="61"/>
      <c r="Q9683" s="61"/>
      <c r="R9683" s="61"/>
      <c r="S9683" s="61"/>
      <c r="T9683" s="61"/>
      <c r="U9683" s="61"/>
      <c r="V9683" s="61"/>
      <c r="W9683" s="61"/>
      <c r="X9683" s="61"/>
      <c r="Y9683" s="61"/>
      <c r="Z9683" s="61"/>
      <c r="AA9683" s="61"/>
      <c r="AB9683" s="61"/>
      <c r="AC9683" s="61"/>
      <c r="AD9683" s="61"/>
      <c r="AE9683" s="61"/>
      <c r="AF9683" s="61"/>
      <c r="AG9683" s="61"/>
      <c r="AH9683" s="61"/>
      <c r="AI9683" s="61"/>
      <c r="AJ9683" s="61"/>
      <c r="AK9683" s="61"/>
      <c r="AL9683" s="61"/>
      <c r="AM9683" s="61"/>
      <c r="AN9683" s="61"/>
      <c r="AO9683" s="61"/>
      <c r="AP9683" s="62"/>
      <c r="AQ9683" s="61"/>
      <c r="AR9683" s="61"/>
      <c r="AS9683" s="61"/>
      <c r="AT9683" s="61"/>
      <c r="AU9683" s="61"/>
      <c r="AV9683" s="61"/>
      <c r="AW9683" s="60"/>
    </row>
    <row r="9684" s="59" customFormat="1" customHeight="1" spans="1:49">
      <c r="A9684" s="60"/>
      <c r="B9684" s="60"/>
      <c r="C9684" s="60"/>
      <c r="D9684" s="60"/>
      <c r="H9684" s="61"/>
      <c r="I9684" s="61"/>
      <c r="J9684" s="61"/>
      <c r="K9684" s="61"/>
      <c r="L9684" s="61"/>
      <c r="M9684" s="61"/>
      <c r="N9684" s="61"/>
      <c r="O9684" s="61"/>
      <c r="P9684" s="61"/>
      <c r="Q9684" s="61"/>
      <c r="R9684" s="61"/>
      <c r="S9684" s="61"/>
      <c r="T9684" s="61"/>
      <c r="U9684" s="61"/>
      <c r="V9684" s="61"/>
      <c r="W9684" s="61"/>
      <c r="X9684" s="61"/>
      <c r="Y9684" s="61"/>
      <c r="Z9684" s="61"/>
      <c r="AA9684" s="61"/>
      <c r="AB9684" s="61"/>
      <c r="AC9684" s="61"/>
      <c r="AD9684" s="61"/>
      <c r="AE9684" s="61"/>
      <c r="AF9684" s="61"/>
      <c r="AG9684" s="61"/>
      <c r="AH9684" s="61"/>
      <c r="AI9684" s="61"/>
      <c r="AJ9684" s="61"/>
      <c r="AK9684" s="61"/>
      <c r="AL9684" s="61"/>
      <c r="AM9684" s="61"/>
      <c r="AN9684" s="61"/>
      <c r="AO9684" s="61"/>
      <c r="AP9684" s="62"/>
      <c r="AQ9684" s="61"/>
      <c r="AR9684" s="61"/>
      <c r="AS9684" s="61"/>
      <c r="AT9684" s="61"/>
      <c r="AU9684" s="61"/>
      <c r="AV9684" s="61"/>
      <c r="AW9684" s="60"/>
    </row>
    <row r="9685" s="59" customFormat="1" customHeight="1" spans="1:49">
      <c r="A9685" s="60"/>
      <c r="B9685" s="60"/>
      <c r="C9685" s="60"/>
      <c r="D9685" s="60"/>
      <c r="H9685" s="61"/>
      <c r="I9685" s="61"/>
      <c r="J9685" s="61"/>
      <c r="K9685" s="61"/>
      <c r="L9685" s="61"/>
      <c r="M9685" s="61"/>
      <c r="N9685" s="61"/>
      <c r="O9685" s="61"/>
      <c r="P9685" s="61"/>
      <c r="Q9685" s="61"/>
      <c r="R9685" s="61"/>
      <c r="S9685" s="61"/>
      <c r="T9685" s="61"/>
      <c r="U9685" s="61"/>
      <c r="V9685" s="61"/>
      <c r="W9685" s="61"/>
      <c r="X9685" s="61"/>
      <c r="Y9685" s="61"/>
      <c r="Z9685" s="61"/>
      <c r="AA9685" s="61"/>
      <c r="AB9685" s="61"/>
      <c r="AC9685" s="61"/>
      <c r="AD9685" s="61"/>
      <c r="AE9685" s="61"/>
      <c r="AF9685" s="61"/>
      <c r="AG9685" s="61"/>
      <c r="AH9685" s="61"/>
      <c r="AI9685" s="61"/>
      <c r="AJ9685" s="61"/>
      <c r="AK9685" s="61"/>
      <c r="AL9685" s="61"/>
      <c r="AM9685" s="61"/>
      <c r="AN9685" s="61"/>
      <c r="AO9685" s="61"/>
      <c r="AP9685" s="62"/>
      <c r="AQ9685" s="61"/>
      <c r="AR9685" s="61"/>
      <c r="AS9685" s="61"/>
      <c r="AT9685" s="61"/>
      <c r="AU9685" s="61"/>
      <c r="AV9685" s="61"/>
      <c r="AW9685" s="60"/>
    </row>
    <row r="9686" s="59" customFormat="1" customHeight="1" spans="1:49">
      <c r="A9686" s="60"/>
      <c r="B9686" s="60"/>
      <c r="C9686" s="60"/>
      <c r="D9686" s="60"/>
      <c r="H9686" s="61"/>
      <c r="I9686" s="61"/>
      <c r="J9686" s="61"/>
      <c r="K9686" s="61"/>
      <c r="L9686" s="61"/>
      <c r="M9686" s="61"/>
      <c r="N9686" s="61"/>
      <c r="O9686" s="61"/>
      <c r="P9686" s="61"/>
      <c r="Q9686" s="61"/>
      <c r="R9686" s="61"/>
      <c r="S9686" s="61"/>
      <c r="T9686" s="61"/>
      <c r="U9686" s="61"/>
      <c r="V9686" s="61"/>
      <c r="W9686" s="61"/>
      <c r="X9686" s="61"/>
      <c r="Y9686" s="61"/>
      <c r="Z9686" s="61"/>
      <c r="AA9686" s="61"/>
      <c r="AB9686" s="61"/>
      <c r="AC9686" s="61"/>
      <c r="AD9686" s="61"/>
      <c r="AE9686" s="61"/>
      <c r="AF9686" s="61"/>
      <c r="AG9686" s="61"/>
      <c r="AH9686" s="61"/>
      <c r="AI9686" s="61"/>
      <c r="AJ9686" s="61"/>
      <c r="AK9686" s="61"/>
      <c r="AL9686" s="61"/>
      <c r="AM9686" s="61"/>
      <c r="AN9686" s="61"/>
      <c r="AO9686" s="61"/>
      <c r="AP9686" s="62"/>
      <c r="AQ9686" s="61"/>
      <c r="AR9686" s="61"/>
      <c r="AS9686" s="61"/>
      <c r="AT9686" s="61"/>
      <c r="AU9686" s="61"/>
      <c r="AV9686" s="61"/>
      <c r="AW9686" s="60"/>
    </row>
    <row r="9687" s="59" customFormat="1" customHeight="1" spans="1:49">
      <c r="A9687" s="60"/>
      <c r="B9687" s="60"/>
      <c r="C9687" s="60"/>
      <c r="D9687" s="60"/>
      <c r="H9687" s="61"/>
      <c r="I9687" s="61"/>
      <c r="J9687" s="61"/>
      <c r="K9687" s="61"/>
      <c r="L9687" s="61"/>
      <c r="M9687" s="61"/>
      <c r="N9687" s="61"/>
      <c r="O9687" s="61"/>
      <c r="P9687" s="61"/>
      <c r="Q9687" s="61"/>
      <c r="R9687" s="61"/>
      <c r="S9687" s="61"/>
      <c r="T9687" s="61"/>
      <c r="U9687" s="61"/>
      <c r="V9687" s="61"/>
      <c r="W9687" s="61"/>
      <c r="X9687" s="61"/>
      <c r="Y9687" s="61"/>
      <c r="Z9687" s="61"/>
      <c r="AA9687" s="61"/>
      <c r="AB9687" s="61"/>
      <c r="AC9687" s="61"/>
      <c r="AD9687" s="61"/>
      <c r="AE9687" s="61"/>
      <c r="AF9687" s="61"/>
      <c r="AG9687" s="61"/>
      <c r="AH9687" s="61"/>
      <c r="AI9687" s="61"/>
      <c r="AJ9687" s="61"/>
      <c r="AK9687" s="61"/>
      <c r="AL9687" s="61"/>
      <c r="AM9687" s="61"/>
      <c r="AN9687" s="61"/>
      <c r="AO9687" s="61"/>
      <c r="AP9687" s="62"/>
      <c r="AQ9687" s="61"/>
      <c r="AR9687" s="61"/>
      <c r="AS9687" s="61"/>
      <c r="AT9687" s="61"/>
      <c r="AU9687" s="61"/>
      <c r="AV9687" s="61"/>
      <c r="AW9687" s="60"/>
    </row>
    <row r="9688" s="59" customFormat="1" customHeight="1" spans="1:49">
      <c r="A9688" s="60"/>
      <c r="B9688" s="60"/>
      <c r="C9688" s="60"/>
      <c r="D9688" s="60"/>
      <c r="H9688" s="61"/>
      <c r="I9688" s="61"/>
      <c r="J9688" s="61"/>
      <c r="K9688" s="61"/>
      <c r="L9688" s="61"/>
      <c r="M9688" s="61"/>
      <c r="N9688" s="61"/>
      <c r="O9688" s="61"/>
      <c r="P9688" s="61"/>
      <c r="Q9688" s="61"/>
      <c r="R9688" s="61"/>
      <c r="S9688" s="61"/>
      <c r="T9688" s="61"/>
      <c r="U9688" s="61"/>
      <c r="V9688" s="61"/>
      <c r="W9688" s="61"/>
      <c r="X9688" s="61"/>
      <c r="Y9688" s="61"/>
      <c r="Z9688" s="61"/>
      <c r="AA9688" s="61"/>
      <c r="AB9688" s="61"/>
      <c r="AC9688" s="61"/>
      <c r="AD9688" s="61"/>
      <c r="AE9688" s="61"/>
      <c r="AF9688" s="61"/>
      <c r="AG9688" s="61"/>
      <c r="AH9688" s="61"/>
      <c r="AI9688" s="61"/>
      <c r="AJ9688" s="61"/>
      <c r="AK9688" s="61"/>
      <c r="AL9688" s="61"/>
      <c r="AM9688" s="61"/>
      <c r="AN9688" s="61"/>
      <c r="AO9688" s="61"/>
      <c r="AP9688" s="62"/>
      <c r="AQ9688" s="61"/>
      <c r="AR9688" s="61"/>
      <c r="AS9688" s="61"/>
      <c r="AT9688" s="61"/>
      <c r="AU9688" s="61"/>
      <c r="AV9688" s="61"/>
      <c r="AW9688" s="60"/>
    </row>
    <row r="9689" s="59" customFormat="1" customHeight="1" spans="1:49">
      <c r="A9689" s="60"/>
      <c r="B9689" s="60"/>
      <c r="C9689" s="60"/>
      <c r="D9689" s="60"/>
      <c r="H9689" s="61"/>
      <c r="I9689" s="61"/>
      <c r="J9689" s="61"/>
      <c r="K9689" s="61"/>
      <c r="L9689" s="61"/>
      <c r="M9689" s="61"/>
      <c r="N9689" s="61"/>
      <c r="O9689" s="61"/>
      <c r="P9689" s="61"/>
      <c r="Q9689" s="61"/>
      <c r="R9689" s="61"/>
      <c r="S9689" s="61"/>
      <c r="T9689" s="61"/>
      <c r="U9689" s="61"/>
      <c r="V9689" s="61"/>
      <c r="W9689" s="61"/>
      <c r="X9689" s="61"/>
      <c r="Y9689" s="61"/>
      <c r="Z9689" s="61"/>
      <c r="AA9689" s="61"/>
      <c r="AB9689" s="61"/>
      <c r="AC9689" s="61"/>
      <c r="AD9689" s="61"/>
      <c r="AE9689" s="61"/>
      <c r="AF9689" s="61"/>
      <c r="AG9689" s="61"/>
      <c r="AH9689" s="61"/>
      <c r="AI9689" s="61"/>
      <c r="AJ9689" s="61"/>
      <c r="AK9689" s="61"/>
      <c r="AL9689" s="61"/>
      <c r="AM9689" s="61"/>
      <c r="AN9689" s="61"/>
      <c r="AO9689" s="61"/>
      <c r="AP9689" s="62"/>
      <c r="AQ9689" s="61"/>
      <c r="AR9689" s="61"/>
      <c r="AS9689" s="61"/>
      <c r="AT9689" s="61"/>
      <c r="AU9689" s="61"/>
      <c r="AV9689" s="61"/>
      <c r="AW9689" s="60"/>
    </row>
    <row r="9690" s="59" customFormat="1" customHeight="1" spans="1:49">
      <c r="A9690" s="60"/>
      <c r="B9690" s="60"/>
      <c r="C9690" s="60"/>
      <c r="D9690" s="60"/>
      <c r="H9690" s="61"/>
      <c r="I9690" s="61"/>
      <c r="J9690" s="61"/>
      <c r="K9690" s="61"/>
      <c r="L9690" s="61"/>
      <c r="M9690" s="61"/>
      <c r="N9690" s="61"/>
      <c r="O9690" s="61"/>
      <c r="P9690" s="61"/>
      <c r="Q9690" s="61"/>
      <c r="R9690" s="61"/>
      <c r="S9690" s="61"/>
      <c r="T9690" s="61"/>
      <c r="U9690" s="61"/>
      <c r="V9690" s="61"/>
      <c r="W9690" s="61"/>
      <c r="X9690" s="61"/>
      <c r="Y9690" s="61"/>
      <c r="Z9690" s="61"/>
      <c r="AA9690" s="61"/>
      <c r="AB9690" s="61"/>
      <c r="AC9690" s="61"/>
      <c r="AD9690" s="61"/>
      <c r="AE9690" s="61"/>
      <c r="AF9690" s="61"/>
      <c r="AG9690" s="61"/>
      <c r="AH9690" s="61"/>
      <c r="AI9690" s="61"/>
      <c r="AJ9690" s="61"/>
      <c r="AK9690" s="61"/>
      <c r="AL9690" s="61"/>
      <c r="AM9690" s="61"/>
      <c r="AN9690" s="61"/>
      <c r="AO9690" s="61"/>
      <c r="AP9690" s="62"/>
      <c r="AQ9690" s="61"/>
      <c r="AR9690" s="61"/>
      <c r="AS9690" s="61"/>
      <c r="AT9690" s="61"/>
      <c r="AU9690" s="61"/>
      <c r="AV9690" s="61"/>
      <c r="AW9690" s="60"/>
    </row>
    <row r="9691" s="59" customFormat="1" customHeight="1" spans="1:49">
      <c r="A9691" s="60"/>
      <c r="B9691" s="60"/>
      <c r="C9691" s="60"/>
      <c r="D9691" s="60"/>
      <c r="H9691" s="61"/>
      <c r="I9691" s="61"/>
      <c r="J9691" s="61"/>
      <c r="K9691" s="61"/>
      <c r="L9691" s="61"/>
      <c r="M9691" s="61"/>
      <c r="N9691" s="61"/>
      <c r="O9691" s="61"/>
      <c r="P9691" s="61"/>
      <c r="Q9691" s="61"/>
      <c r="R9691" s="61"/>
      <c r="S9691" s="61"/>
      <c r="T9691" s="61"/>
      <c r="U9691" s="61"/>
      <c r="V9691" s="61"/>
      <c r="W9691" s="61"/>
      <c r="X9691" s="61"/>
      <c r="Y9691" s="61"/>
      <c r="Z9691" s="61"/>
      <c r="AA9691" s="61"/>
      <c r="AB9691" s="61"/>
      <c r="AC9691" s="61"/>
      <c r="AD9691" s="61"/>
      <c r="AE9691" s="61"/>
      <c r="AF9691" s="61"/>
      <c r="AG9691" s="61"/>
      <c r="AH9691" s="61"/>
      <c r="AI9691" s="61"/>
      <c r="AJ9691" s="61"/>
      <c r="AK9691" s="61"/>
      <c r="AL9691" s="61"/>
      <c r="AM9691" s="61"/>
      <c r="AN9691" s="61"/>
      <c r="AO9691" s="61"/>
      <c r="AP9691" s="62"/>
      <c r="AQ9691" s="61"/>
      <c r="AR9691" s="61"/>
      <c r="AS9691" s="61"/>
      <c r="AT9691" s="61"/>
      <c r="AU9691" s="61"/>
      <c r="AV9691" s="61"/>
      <c r="AW9691" s="60"/>
    </row>
    <row r="9692" s="59" customFormat="1" customHeight="1" spans="1:49">
      <c r="A9692" s="60"/>
      <c r="B9692" s="60"/>
      <c r="C9692" s="60"/>
      <c r="D9692" s="60"/>
      <c r="H9692" s="61"/>
      <c r="I9692" s="61"/>
      <c r="J9692" s="61"/>
      <c r="K9692" s="61"/>
      <c r="L9692" s="61"/>
      <c r="M9692" s="61"/>
      <c r="N9692" s="61"/>
      <c r="O9692" s="61"/>
      <c r="P9692" s="61"/>
      <c r="Q9692" s="61"/>
      <c r="R9692" s="61"/>
      <c r="S9692" s="61"/>
      <c r="T9692" s="61"/>
      <c r="U9692" s="61"/>
      <c r="V9692" s="61"/>
      <c r="W9692" s="61"/>
      <c r="X9692" s="61"/>
      <c r="Y9692" s="61"/>
      <c r="Z9692" s="61"/>
      <c r="AA9692" s="61"/>
      <c r="AB9692" s="61"/>
      <c r="AC9692" s="61"/>
      <c r="AD9692" s="61"/>
      <c r="AE9692" s="61"/>
      <c r="AF9692" s="61"/>
      <c r="AG9692" s="61"/>
      <c r="AH9692" s="61"/>
      <c r="AI9692" s="61"/>
      <c r="AJ9692" s="61"/>
      <c r="AK9692" s="61"/>
      <c r="AL9692" s="61"/>
      <c r="AM9692" s="61"/>
      <c r="AN9692" s="61"/>
      <c r="AO9692" s="61"/>
      <c r="AP9692" s="62"/>
      <c r="AQ9692" s="61"/>
      <c r="AR9692" s="61"/>
      <c r="AS9692" s="61"/>
      <c r="AT9692" s="61"/>
      <c r="AU9692" s="61"/>
      <c r="AV9692" s="61"/>
      <c r="AW9692" s="60"/>
    </row>
    <row r="9693" s="59" customFormat="1" customHeight="1" spans="1:49">
      <c r="A9693" s="60"/>
      <c r="B9693" s="60"/>
      <c r="C9693" s="60"/>
      <c r="D9693" s="60"/>
      <c r="H9693" s="61"/>
      <c r="I9693" s="61"/>
      <c r="J9693" s="61"/>
      <c r="K9693" s="61"/>
      <c r="L9693" s="61"/>
      <c r="M9693" s="61"/>
      <c r="N9693" s="61"/>
      <c r="O9693" s="61"/>
      <c r="P9693" s="61"/>
      <c r="Q9693" s="61"/>
      <c r="R9693" s="61"/>
      <c r="S9693" s="61"/>
      <c r="T9693" s="61"/>
      <c r="U9693" s="61"/>
      <c r="V9693" s="61"/>
      <c r="W9693" s="61"/>
      <c r="X9693" s="61"/>
      <c r="Y9693" s="61"/>
      <c r="Z9693" s="61"/>
      <c r="AA9693" s="61"/>
      <c r="AB9693" s="61"/>
      <c r="AC9693" s="61"/>
      <c r="AD9693" s="61"/>
      <c r="AE9693" s="61"/>
      <c r="AF9693" s="61"/>
      <c r="AG9693" s="61"/>
      <c r="AH9693" s="61"/>
      <c r="AI9693" s="61"/>
      <c r="AJ9693" s="61"/>
      <c r="AK9693" s="61"/>
      <c r="AL9693" s="61"/>
      <c r="AM9693" s="61"/>
      <c r="AN9693" s="61"/>
      <c r="AO9693" s="61"/>
      <c r="AP9693" s="62"/>
      <c r="AQ9693" s="61"/>
      <c r="AR9693" s="61"/>
      <c r="AS9693" s="61"/>
      <c r="AT9693" s="61"/>
      <c r="AU9693" s="61"/>
      <c r="AV9693" s="61"/>
      <c r="AW9693" s="60"/>
    </row>
    <row r="9694" s="59" customFormat="1" customHeight="1" spans="1:49">
      <c r="A9694" s="60"/>
      <c r="B9694" s="60"/>
      <c r="C9694" s="60"/>
      <c r="D9694" s="60"/>
      <c r="H9694" s="61"/>
      <c r="I9694" s="61"/>
      <c r="J9694" s="61"/>
      <c r="K9694" s="61"/>
      <c r="L9694" s="61"/>
      <c r="M9694" s="61"/>
      <c r="N9694" s="61"/>
      <c r="O9694" s="61"/>
      <c r="P9694" s="61"/>
      <c r="Q9694" s="61"/>
      <c r="R9694" s="61"/>
      <c r="S9694" s="61"/>
      <c r="T9694" s="61"/>
      <c r="U9694" s="61"/>
      <c r="V9694" s="61"/>
      <c r="W9694" s="61"/>
      <c r="X9694" s="61"/>
      <c r="Y9694" s="61"/>
      <c r="Z9694" s="61"/>
      <c r="AA9694" s="61"/>
      <c r="AB9694" s="61"/>
      <c r="AC9694" s="61"/>
      <c r="AD9694" s="61"/>
      <c r="AE9694" s="61"/>
      <c r="AF9694" s="61"/>
      <c r="AG9694" s="61"/>
      <c r="AH9694" s="61"/>
      <c r="AI9694" s="61"/>
      <c r="AJ9694" s="61"/>
      <c r="AK9694" s="61"/>
      <c r="AL9694" s="61"/>
      <c r="AM9694" s="61"/>
      <c r="AN9694" s="61"/>
      <c r="AO9694" s="61"/>
      <c r="AP9694" s="62"/>
      <c r="AQ9694" s="61"/>
      <c r="AR9694" s="61"/>
      <c r="AS9694" s="61"/>
      <c r="AT9694" s="61"/>
      <c r="AU9694" s="61"/>
      <c r="AV9694" s="61"/>
      <c r="AW9694" s="60"/>
    </row>
    <row r="9695" s="59" customFormat="1" customHeight="1" spans="1:49">
      <c r="A9695" s="60"/>
      <c r="B9695" s="60"/>
      <c r="C9695" s="60"/>
      <c r="D9695" s="60"/>
      <c r="H9695" s="61"/>
      <c r="I9695" s="61"/>
      <c r="J9695" s="61"/>
      <c r="K9695" s="61"/>
      <c r="L9695" s="61"/>
      <c r="M9695" s="61"/>
      <c r="N9695" s="61"/>
      <c r="O9695" s="61"/>
      <c r="P9695" s="61"/>
      <c r="Q9695" s="61"/>
      <c r="R9695" s="61"/>
      <c r="S9695" s="61"/>
      <c r="T9695" s="61"/>
      <c r="U9695" s="61"/>
      <c r="V9695" s="61"/>
      <c r="W9695" s="61"/>
      <c r="X9695" s="61"/>
      <c r="Y9695" s="61"/>
      <c r="Z9695" s="61"/>
      <c r="AA9695" s="61"/>
      <c r="AB9695" s="61"/>
      <c r="AC9695" s="61"/>
      <c r="AD9695" s="61"/>
      <c r="AE9695" s="61"/>
      <c r="AF9695" s="61"/>
      <c r="AG9695" s="61"/>
      <c r="AH9695" s="61"/>
      <c r="AI9695" s="61"/>
      <c r="AJ9695" s="61"/>
      <c r="AK9695" s="61"/>
      <c r="AL9695" s="61"/>
      <c r="AM9695" s="61"/>
      <c r="AN9695" s="61"/>
      <c r="AO9695" s="61"/>
      <c r="AP9695" s="62"/>
      <c r="AQ9695" s="61"/>
      <c r="AR9695" s="61"/>
      <c r="AS9695" s="61"/>
      <c r="AT9695" s="61"/>
      <c r="AU9695" s="61"/>
      <c r="AV9695" s="61"/>
      <c r="AW9695" s="60"/>
    </row>
    <row r="9696" s="59" customFormat="1" customHeight="1" spans="1:49">
      <c r="A9696" s="60"/>
      <c r="B9696" s="60"/>
      <c r="C9696" s="60"/>
      <c r="D9696" s="60"/>
      <c r="H9696" s="61"/>
      <c r="I9696" s="61"/>
      <c r="J9696" s="61"/>
      <c r="K9696" s="61"/>
      <c r="L9696" s="61"/>
      <c r="M9696" s="61"/>
      <c r="N9696" s="61"/>
      <c r="O9696" s="61"/>
      <c r="P9696" s="61"/>
      <c r="Q9696" s="61"/>
      <c r="R9696" s="61"/>
      <c r="S9696" s="61"/>
      <c r="T9696" s="61"/>
      <c r="U9696" s="61"/>
      <c r="V9696" s="61"/>
      <c r="W9696" s="61"/>
      <c r="X9696" s="61"/>
      <c r="Y9696" s="61"/>
      <c r="Z9696" s="61"/>
      <c r="AA9696" s="61"/>
      <c r="AB9696" s="61"/>
      <c r="AC9696" s="61"/>
      <c r="AD9696" s="61"/>
      <c r="AE9696" s="61"/>
      <c r="AF9696" s="61"/>
      <c r="AG9696" s="61"/>
      <c r="AH9696" s="61"/>
      <c r="AI9696" s="61"/>
      <c r="AJ9696" s="61"/>
      <c r="AK9696" s="61"/>
      <c r="AL9696" s="61"/>
      <c r="AM9696" s="61"/>
      <c r="AN9696" s="61"/>
      <c r="AO9696" s="61"/>
      <c r="AP9696" s="62"/>
      <c r="AQ9696" s="61"/>
      <c r="AR9696" s="61"/>
      <c r="AS9696" s="61"/>
      <c r="AT9696" s="61"/>
      <c r="AU9696" s="61"/>
      <c r="AV9696" s="61"/>
      <c r="AW9696" s="60"/>
    </row>
    <row r="9697" s="59" customFormat="1" customHeight="1" spans="1:49">
      <c r="A9697" s="60"/>
      <c r="B9697" s="60"/>
      <c r="C9697" s="60"/>
      <c r="D9697" s="60"/>
      <c r="H9697" s="61"/>
      <c r="I9697" s="61"/>
      <c r="J9697" s="61"/>
      <c r="K9697" s="61"/>
      <c r="L9697" s="61"/>
      <c r="M9697" s="61"/>
      <c r="N9697" s="61"/>
      <c r="O9697" s="61"/>
      <c r="P9697" s="61"/>
      <c r="Q9697" s="61"/>
      <c r="R9697" s="61"/>
      <c r="S9697" s="61"/>
      <c r="T9697" s="61"/>
      <c r="U9697" s="61"/>
      <c r="V9697" s="61"/>
      <c r="W9697" s="61"/>
      <c r="X9697" s="61"/>
      <c r="Y9697" s="61"/>
      <c r="Z9697" s="61"/>
      <c r="AA9697" s="61"/>
      <c r="AB9697" s="61"/>
      <c r="AC9697" s="61"/>
      <c r="AD9697" s="61"/>
      <c r="AE9697" s="61"/>
      <c r="AF9697" s="61"/>
      <c r="AG9697" s="61"/>
      <c r="AH9697" s="61"/>
      <c r="AI9697" s="61"/>
      <c r="AJ9697" s="61"/>
      <c r="AK9697" s="61"/>
      <c r="AL9697" s="61"/>
      <c r="AM9697" s="61"/>
      <c r="AN9697" s="61"/>
      <c r="AO9697" s="61"/>
      <c r="AP9697" s="62"/>
      <c r="AQ9697" s="61"/>
      <c r="AR9697" s="61"/>
      <c r="AS9697" s="61"/>
      <c r="AT9697" s="61"/>
      <c r="AU9697" s="61"/>
      <c r="AV9697" s="61"/>
      <c r="AW9697" s="60"/>
    </row>
    <row r="9698" s="59" customFormat="1" customHeight="1" spans="1:49">
      <c r="A9698" s="60"/>
      <c r="B9698" s="60"/>
      <c r="C9698" s="60"/>
      <c r="D9698" s="60"/>
      <c r="H9698" s="61"/>
      <c r="I9698" s="61"/>
      <c r="J9698" s="61"/>
      <c r="K9698" s="61"/>
      <c r="L9698" s="61"/>
      <c r="M9698" s="61"/>
      <c r="N9698" s="61"/>
      <c r="O9698" s="61"/>
      <c r="P9698" s="61"/>
      <c r="Q9698" s="61"/>
      <c r="R9698" s="61"/>
      <c r="S9698" s="61"/>
      <c r="T9698" s="61"/>
      <c r="U9698" s="61"/>
      <c r="V9698" s="61"/>
      <c r="W9698" s="61"/>
      <c r="X9698" s="61"/>
      <c r="Y9698" s="61"/>
      <c r="Z9698" s="61"/>
      <c r="AA9698" s="61"/>
      <c r="AB9698" s="61"/>
      <c r="AC9698" s="61"/>
      <c r="AD9698" s="61"/>
      <c r="AE9698" s="61"/>
      <c r="AF9698" s="61"/>
      <c r="AG9698" s="61"/>
      <c r="AH9698" s="61"/>
      <c r="AI9698" s="61"/>
      <c r="AJ9698" s="61"/>
      <c r="AK9698" s="61"/>
      <c r="AL9698" s="61"/>
      <c r="AM9698" s="61"/>
      <c r="AN9698" s="61"/>
      <c r="AO9698" s="61"/>
      <c r="AP9698" s="62"/>
      <c r="AQ9698" s="61"/>
      <c r="AR9698" s="61"/>
      <c r="AS9698" s="61"/>
      <c r="AT9698" s="61"/>
      <c r="AU9698" s="61"/>
      <c r="AV9698" s="61"/>
      <c r="AW9698" s="60"/>
    </row>
    <row r="9699" s="59" customFormat="1" customHeight="1" spans="1:49">
      <c r="A9699" s="60"/>
      <c r="B9699" s="60"/>
      <c r="C9699" s="60"/>
      <c r="D9699" s="60"/>
      <c r="H9699" s="61"/>
      <c r="I9699" s="61"/>
      <c r="J9699" s="61"/>
      <c r="K9699" s="61"/>
      <c r="L9699" s="61"/>
      <c r="M9699" s="61"/>
      <c r="N9699" s="61"/>
      <c r="O9699" s="61"/>
      <c r="P9699" s="61"/>
      <c r="Q9699" s="61"/>
      <c r="R9699" s="61"/>
      <c r="S9699" s="61"/>
      <c r="T9699" s="61"/>
      <c r="U9699" s="61"/>
      <c r="V9699" s="61"/>
      <c r="W9699" s="61"/>
      <c r="X9699" s="61"/>
      <c r="Y9699" s="61"/>
      <c r="Z9699" s="61"/>
      <c r="AA9699" s="61"/>
      <c r="AB9699" s="61"/>
      <c r="AC9699" s="61"/>
      <c r="AD9699" s="61"/>
      <c r="AE9699" s="61"/>
      <c r="AF9699" s="61"/>
      <c r="AG9699" s="61"/>
      <c r="AH9699" s="61"/>
      <c r="AI9699" s="61"/>
      <c r="AJ9699" s="61"/>
      <c r="AK9699" s="61"/>
      <c r="AL9699" s="61"/>
      <c r="AM9699" s="61"/>
      <c r="AN9699" s="61"/>
      <c r="AO9699" s="61"/>
      <c r="AP9699" s="62"/>
      <c r="AQ9699" s="61"/>
      <c r="AR9699" s="61"/>
      <c r="AS9699" s="61"/>
      <c r="AT9699" s="61"/>
      <c r="AU9699" s="61"/>
      <c r="AV9699" s="61"/>
      <c r="AW9699" s="60"/>
    </row>
    <row r="9700" s="59" customFormat="1" customHeight="1" spans="1:49">
      <c r="A9700" s="60"/>
      <c r="B9700" s="60"/>
      <c r="C9700" s="60"/>
      <c r="D9700" s="60"/>
      <c r="H9700" s="61"/>
      <c r="I9700" s="61"/>
      <c r="J9700" s="61"/>
      <c r="K9700" s="61"/>
      <c r="L9700" s="61"/>
      <c r="M9700" s="61"/>
      <c r="N9700" s="61"/>
      <c r="O9700" s="61"/>
      <c r="P9700" s="61"/>
      <c r="Q9700" s="61"/>
      <c r="R9700" s="61"/>
      <c r="S9700" s="61"/>
      <c r="T9700" s="61"/>
      <c r="U9700" s="61"/>
      <c r="V9700" s="61"/>
      <c r="W9700" s="61"/>
      <c r="X9700" s="61"/>
      <c r="Y9700" s="61"/>
      <c r="Z9700" s="61"/>
      <c r="AA9700" s="61"/>
      <c r="AB9700" s="61"/>
      <c r="AC9700" s="61"/>
      <c r="AD9700" s="61"/>
      <c r="AE9700" s="61"/>
      <c r="AF9700" s="61"/>
      <c r="AG9700" s="61"/>
      <c r="AH9700" s="61"/>
      <c r="AI9700" s="61"/>
      <c r="AJ9700" s="61"/>
      <c r="AK9700" s="61"/>
      <c r="AL9700" s="61"/>
      <c r="AM9700" s="61"/>
      <c r="AN9700" s="61"/>
      <c r="AO9700" s="61"/>
      <c r="AP9700" s="62"/>
      <c r="AQ9700" s="61"/>
      <c r="AR9700" s="61"/>
      <c r="AS9700" s="61"/>
      <c r="AT9700" s="61"/>
      <c r="AU9700" s="61"/>
      <c r="AV9700" s="61"/>
      <c r="AW9700" s="60"/>
    </row>
    <row r="9701" s="59" customFormat="1" customHeight="1" spans="1:49">
      <c r="A9701" s="60"/>
      <c r="B9701" s="60"/>
      <c r="C9701" s="60"/>
      <c r="D9701" s="60"/>
      <c r="H9701" s="61"/>
      <c r="I9701" s="61"/>
      <c r="J9701" s="61"/>
      <c r="K9701" s="61"/>
      <c r="L9701" s="61"/>
      <c r="M9701" s="61"/>
      <c r="N9701" s="61"/>
      <c r="O9701" s="61"/>
      <c r="P9701" s="61"/>
      <c r="Q9701" s="61"/>
      <c r="R9701" s="61"/>
      <c r="S9701" s="61"/>
      <c r="T9701" s="61"/>
      <c r="U9701" s="61"/>
      <c r="V9701" s="61"/>
      <c r="W9701" s="61"/>
      <c r="X9701" s="61"/>
      <c r="Y9701" s="61"/>
      <c r="Z9701" s="61"/>
      <c r="AA9701" s="61"/>
      <c r="AB9701" s="61"/>
      <c r="AC9701" s="61"/>
      <c r="AD9701" s="61"/>
      <c r="AE9701" s="61"/>
      <c r="AF9701" s="61"/>
      <c r="AG9701" s="61"/>
      <c r="AH9701" s="61"/>
      <c r="AI9701" s="61"/>
      <c r="AJ9701" s="61"/>
      <c r="AK9701" s="61"/>
      <c r="AL9701" s="61"/>
      <c r="AM9701" s="61"/>
      <c r="AN9701" s="61"/>
      <c r="AO9701" s="61"/>
      <c r="AP9701" s="62"/>
      <c r="AQ9701" s="61"/>
      <c r="AR9701" s="61"/>
      <c r="AS9701" s="61"/>
      <c r="AT9701" s="61"/>
      <c r="AU9701" s="61"/>
      <c r="AV9701" s="61"/>
      <c r="AW9701" s="60"/>
    </row>
    <row r="9702" s="59" customFormat="1" customHeight="1" spans="1:49">
      <c r="A9702" s="60"/>
      <c r="B9702" s="60"/>
      <c r="C9702" s="60"/>
      <c r="D9702" s="60"/>
      <c r="H9702" s="61"/>
      <c r="I9702" s="61"/>
      <c r="J9702" s="61"/>
      <c r="K9702" s="61"/>
      <c r="L9702" s="61"/>
      <c r="M9702" s="61"/>
      <c r="N9702" s="61"/>
      <c r="O9702" s="61"/>
      <c r="P9702" s="61"/>
      <c r="Q9702" s="61"/>
      <c r="R9702" s="61"/>
      <c r="S9702" s="61"/>
      <c r="T9702" s="61"/>
      <c r="U9702" s="61"/>
      <c r="V9702" s="61"/>
      <c r="W9702" s="61"/>
      <c r="X9702" s="61"/>
      <c r="Y9702" s="61"/>
      <c r="Z9702" s="61"/>
      <c r="AA9702" s="61"/>
      <c r="AB9702" s="61"/>
      <c r="AC9702" s="61"/>
      <c r="AD9702" s="61"/>
      <c r="AE9702" s="61"/>
      <c r="AF9702" s="61"/>
      <c r="AG9702" s="61"/>
      <c r="AH9702" s="61"/>
      <c r="AI9702" s="61"/>
      <c r="AJ9702" s="61"/>
      <c r="AK9702" s="61"/>
      <c r="AL9702" s="61"/>
      <c r="AM9702" s="61"/>
      <c r="AN9702" s="61"/>
      <c r="AO9702" s="61"/>
      <c r="AP9702" s="62"/>
      <c r="AQ9702" s="61"/>
      <c r="AR9702" s="61"/>
      <c r="AS9702" s="61"/>
      <c r="AT9702" s="61"/>
      <c r="AU9702" s="61"/>
      <c r="AV9702" s="61"/>
      <c r="AW9702" s="60"/>
    </row>
    <row r="9703" s="59" customFormat="1" customHeight="1" spans="1:49">
      <c r="A9703" s="60"/>
      <c r="B9703" s="60"/>
      <c r="C9703" s="60"/>
      <c r="D9703" s="60"/>
      <c r="H9703" s="61"/>
      <c r="I9703" s="61"/>
      <c r="J9703" s="61"/>
      <c r="K9703" s="61"/>
      <c r="L9703" s="61"/>
      <c r="M9703" s="61"/>
      <c r="N9703" s="61"/>
      <c r="O9703" s="61"/>
      <c r="P9703" s="61"/>
      <c r="Q9703" s="61"/>
      <c r="R9703" s="61"/>
      <c r="S9703" s="61"/>
      <c r="T9703" s="61"/>
      <c r="U9703" s="61"/>
      <c r="V9703" s="61"/>
      <c r="W9703" s="61"/>
      <c r="X9703" s="61"/>
      <c r="Y9703" s="61"/>
      <c r="Z9703" s="61"/>
      <c r="AA9703" s="61"/>
      <c r="AB9703" s="61"/>
      <c r="AC9703" s="61"/>
      <c r="AD9703" s="61"/>
      <c r="AE9703" s="61"/>
      <c r="AF9703" s="61"/>
      <c r="AG9703" s="61"/>
      <c r="AH9703" s="61"/>
      <c r="AI9703" s="61"/>
      <c r="AJ9703" s="61"/>
      <c r="AK9703" s="61"/>
      <c r="AL9703" s="61"/>
      <c r="AM9703" s="61"/>
      <c r="AN9703" s="61"/>
      <c r="AO9703" s="61"/>
      <c r="AP9703" s="62"/>
      <c r="AQ9703" s="61"/>
      <c r="AR9703" s="61"/>
      <c r="AS9703" s="61"/>
      <c r="AT9703" s="61"/>
      <c r="AU9703" s="61"/>
      <c r="AV9703" s="61"/>
      <c r="AW9703" s="60"/>
    </row>
    <row r="9704" s="59" customFormat="1" customHeight="1" spans="1:49">
      <c r="A9704" s="60"/>
      <c r="B9704" s="60"/>
      <c r="C9704" s="60"/>
      <c r="D9704" s="60"/>
      <c r="H9704" s="61"/>
      <c r="I9704" s="61"/>
      <c r="J9704" s="61"/>
      <c r="K9704" s="61"/>
      <c r="L9704" s="61"/>
      <c r="M9704" s="61"/>
      <c r="N9704" s="61"/>
      <c r="O9704" s="61"/>
      <c r="P9704" s="61"/>
      <c r="Q9704" s="61"/>
      <c r="R9704" s="61"/>
      <c r="S9704" s="61"/>
      <c r="T9704" s="61"/>
      <c r="U9704" s="61"/>
      <c r="V9704" s="61"/>
      <c r="W9704" s="61"/>
      <c r="X9704" s="61"/>
      <c r="Y9704" s="61"/>
      <c r="Z9704" s="61"/>
      <c r="AA9704" s="61"/>
      <c r="AB9704" s="61"/>
      <c r="AC9704" s="61"/>
      <c r="AD9704" s="61"/>
      <c r="AE9704" s="61"/>
      <c r="AF9704" s="61"/>
      <c r="AG9704" s="61"/>
      <c r="AH9704" s="61"/>
      <c r="AI9704" s="61"/>
      <c r="AJ9704" s="61"/>
      <c r="AK9704" s="61"/>
      <c r="AL9704" s="61"/>
      <c r="AM9704" s="61"/>
      <c r="AN9704" s="61"/>
      <c r="AO9704" s="61"/>
      <c r="AP9704" s="62"/>
      <c r="AQ9704" s="61"/>
      <c r="AR9704" s="61"/>
      <c r="AS9704" s="61"/>
      <c r="AT9704" s="61"/>
      <c r="AU9704" s="61"/>
      <c r="AV9704" s="61"/>
      <c r="AW9704" s="60"/>
    </row>
    <row r="9705" s="59" customFormat="1" customHeight="1" spans="1:49">
      <c r="A9705" s="60"/>
      <c r="B9705" s="60"/>
      <c r="C9705" s="60"/>
      <c r="D9705" s="60"/>
      <c r="H9705" s="61"/>
      <c r="I9705" s="61"/>
      <c r="J9705" s="61"/>
      <c r="K9705" s="61"/>
      <c r="L9705" s="61"/>
      <c r="M9705" s="61"/>
      <c r="N9705" s="61"/>
      <c r="O9705" s="61"/>
      <c r="P9705" s="61"/>
      <c r="Q9705" s="61"/>
      <c r="R9705" s="61"/>
      <c r="S9705" s="61"/>
      <c r="T9705" s="61"/>
      <c r="U9705" s="61"/>
      <c r="V9705" s="61"/>
      <c r="W9705" s="61"/>
      <c r="X9705" s="61"/>
      <c r="Y9705" s="61"/>
      <c r="Z9705" s="61"/>
      <c r="AA9705" s="61"/>
      <c r="AB9705" s="61"/>
      <c r="AC9705" s="61"/>
      <c r="AD9705" s="61"/>
      <c r="AE9705" s="61"/>
      <c r="AF9705" s="61"/>
      <c r="AG9705" s="61"/>
      <c r="AH9705" s="61"/>
      <c r="AI9705" s="61"/>
      <c r="AJ9705" s="61"/>
      <c r="AK9705" s="61"/>
      <c r="AL9705" s="61"/>
      <c r="AM9705" s="61"/>
      <c r="AN9705" s="61"/>
      <c r="AO9705" s="61"/>
      <c r="AP9705" s="62"/>
      <c r="AQ9705" s="61"/>
      <c r="AR9705" s="61"/>
      <c r="AS9705" s="61"/>
      <c r="AT9705" s="61"/>
      <c r="AU9705" s="61"/>
      <c r="AV9705" s="61"/>
      <c r="AW9705" s="60"/>
    </row>
    <row r="9706" s="59" customFormat="1" customHeight="1" spans="1:49">
      <c r="A9706" s="60"/>
      <c r="B9706" s="60"/>
      <c r="C9706" s="60"/>
      <c r="D9706" s="60"/>
      <c r="H9706" s="61"/>
      <c r="I9706" s="61"/>
      <c r="J9706" s="61"/>
      <c r="K9706" s="61"/>
      <c r="L9706" s="61"/>
      <c r="M9706" s="61"/>
      <c r="N9706" s="61"/>
      <c r="O9706" s="61"/>
      <c r="P9706" s="61"/>
      <c r="Q9706" s="61"/>
      <c r="R9706" s="61"/>
      <c r="S9706" s="61"/>
      <c r="T9706" s="61"/>
      <c r="U9706" s="61"/>
      <c r="V9706" s="61"/>
      <c r="W9706" s="61"/>
      <c r="X9706" s="61"/>
      <c r="Y9706" s="61"/>
      <c r="Z9706" s="61"/>
      <c r="AA9706" s="61"/>
      <c r="AB9706" s="61"/>
      <c r="AC9706" s="61"/>
      <c r="AD9706" s="61"/>
      <c r="AE9706" s="61"/>
      <c r="AF9706" s="61"/>
      <c r="AG9706" s="61"/>
      <c r="AH9706" s="61"/>
      <c r="AI9706" s="61"/>
      <c r="AJ9706" s="61"/>
      <c r="AK9706" s="61"/>
      <c r="AL9706" s="61"/>
      <c r="AM9706" s="61"/>
      <c r="AN9706" s="61"/>
      <c r="AO9706" s="61"/>
      <c r="AP9706" s="62"/>
      <c r="AQ9706" s="61"/>
      <c r="AR9706" s="61"/>
      <c r="AS9706" s="61"/>
      <c r="AT9706" s="61"/>
      <c r="AU9706" s="61"/>
      <c r="AV9706" s="61"/>
      <c r="AW9706" s="60"/>
    </row>
    <row r="9707" s="59" customFormat="1" customHeight="1" spans="1:49">
      <c r="A9707" s="60"/>
      <c r="B9707" s="60"/>
      <c r="C9707" s="60"/>
      <c r="D9707" s="60"/>
      <c r="H9707" s="61"/>
      <c r="I9707" s="61"/>
      <c r="J9707" s="61"/>
      <c r="K9707" s="61"/>
      <c r="L9707" s="61"/>
      <c r="M9707" s="61"/>
      <c r="N9707" s="61"/>
      <c r="O9707" s="61"/>
      <c r="P9707" s="61"/>
      <c r="Q9707" s="61"/>
      <c r="R9707" s="61"/>
      <c r="S9707" s="61"/>
      <c r="T9707" s="61"/>
      <c r="U9707" s="61"/>
      <c r="V9707" s="61"/>
      <c r="W9707" s="61"/>
      <c r="X9707" s="61"/>
      <c r="Y9707" s="61"/>
      <c r="Z9707" s="61"/>
      <c r="AA9707" s="61"/>
      <c r="AB9707" s="61"/>
      <c r="AC9707" s="61"/>
      <c r="AD9707" s="61"/>
      <c r="AE9707" s="61"/>
      <c r="AF9707" s="61"/>
      <c r="AG9707" s="61"/>
      <c r="AH9707" s="61"/>
      <c r="AI9707" s="61"/>
      <c r="AJ9707" s="61"/>
      <c r="AK9707" s="61"/>
      <c r="AL9707" s="61"/>
      <c r="AM9707" s="61"/>
      <c r="AN9707" s="61"/>
      <c r="AO9707" s="61"/>
      <c r="AP9707" s="62"/>
      <c r="AQ9707" s="61"/>
      <c r="AR9707" s="61"/>
      <c r="AS9707" s="61"/>
      <c r="AT9707" s="61"/>
      <c r="AU9707" s="61"/>
      <c r="AV9707" s="61"/>
      <c r="AW9707" s="60"/>
    </row>
    <row r="9708" s="59" customFormat="1" customHeight="1" spans="1:49">
      <c r="A9708" s="60"/>
      <c r="B9708" s="60"/>
      <c r="C9708" s="60"/>
      <c r="D9708" s="60"/>
      <c r="H9708" s="61"/>
      <c r="I9708" s="61"/>
      <c r="J9708" s="61"/>
      <c r="K9708" s="61"/>
      <c r="L9708" s="61"/>
      <c r="M9708" s="61"/>
      <c r="N9708" s="61"/>
      <c r="O9708" s="61"/>
      <c r="P9708" s="61"/>
      <c r="Q9708" s="61"/>
      <c r="R9708" s="61"/>
      <c r="S9708" s="61"/>
      <c r="T9708" s="61"/>
      <c r="U9708" s="61"/>
      <c r="V9708" s="61"/>
      <c r="W9708" s="61"/>
      <c r="X9708" s="61"/>
      <c r="Y9708" s="61"/>
      <c r="Z9708" s="61"/>
      <c r="AA9708" s="61"/>
      <c r="AB9708" s="61"/>
      <c r="AC9708" s="61"/>
      <c r="AD9708" s="61"/>
      <c r="AE9708" s="61"/>
      <c r="AF9708" s="61"/>
      <c r="AG9708" s="61"/>
      <c r="AH9708" s="61"/>
      <c r="AI9708" s="61"/>
      <c r="AJ9708" s="61"/>
      <c r="AK9708" s="61"/>
      <c r="AL9708" s="61"/>
      <c r="AM9708" s="61"/>
      <c r="AN9708" s="61"/>
      <c r="AO9708" s="61"/>
      <c r="AP9708" s="62"/>
      <c r="AQ9708" s="61"/>
      <c r="AR9708" s="61"/>
      <c r="AS9708" s="61"/>
      <c r="AT9708" s="61"/>
      <c r="AU9708" s="61"/>
      <c r="AV9708" s="61"/>
      <c r="AW9708" s="60"/>
    </row>
    <row r="9709" s="59" customFormat="1" customHeight="1" spans="1:49">
      <c r="A9709" s="60"/>
      <c r="B9709" s="60"/>
      <c r="C9709" s="60"/>
      <c r="D9709" s="60"/>
      <c r="H9709" s="61"/>
      <c r="I9709" s="61"/>
      <c r="J9709" s="61"/>
      <c r="K9709" s="61"/>
      <c r="L9709" s="61"/>
      <c r="M9709" s="61"/>
      <c r="N9709" s="61"/>
      <c r="O9709" s="61"/>
      <c r="P9709" s="61"/>
      <c r="Q9709" s="61"/>
      <c r="R9709" s="61"/>
      <c r="S9709" s="61"/>
      <c r="T9709" s="61"/>
      <c r="U9709" s="61"/>
      <c r="V9709" s="61"/>
      <c r="W9709" s="61"/>
      <c r="X9709" s="61"/>
      <c r="Y9709" s="61"/>
      <c r="Z9709" s="61"/>
      <c r="AA9709" s="61"/>
      <c r="AB9709" s="61"/>
      <c r="AC9709" s="61"/>
      <c r="AD9709" s="61"/>
      <c r="AE9709" s="61"/>
      <c r="AF9709" s="61"/>
      <c r="AG9709" s="61"/>
      <c r="AH9709" s="61"/>
      <c r="AI9709" s="61"/>
      <c r="AJ9709" s="61"/>
      <c r="AK9709" s="61"/>
      <c r="AL9709" s="61"/>
      <c r="AM9709" s="61"/>
      <c r="AN9709" s="61"/>
      <c r="AO9709" s="61"/>
      <c r="AP9709" s="62"/>
      <c r="AQ9709" s="61"/>
      <c r="AR9709" s="61"/>
      <c r="AS9709" s="61"/>
      <c r="AT9709" s="61"/>
      <c r="AU9709" s="61"/>
      <c r="AV9709" s="61"/>
      <c r="AW9709" s="60"/>
    </row>
    <row r="9710" s="59" customFormat="1" customHeight="1" spans="1:49">
      <c r="A9710" s="60"/>
      <c r="B9710" s="60"/>
      <c r="C9710" s="60"/>
      <c r="D9710" s="60"/>
      <c r="H9710" s="61"/>
      <c r="I9710" s="61"/>
      <c r="J9710" s="61"/>
      <c r="K9710" s="61"/>
      <c r="L9710" s="61"/>
      <c r="M9710" s="61"/>
      <c r="N9710" s="61"/>
      <c r="O9710" s="61"/>
      <c r="P9710" s="61"/>
      <c r="Q9710" s="61"/>
      <c r="R9710" s="61"/>
      <c r="S9710" s="61"/>
      <c r="T9710" s="61"/>
      <c r="U9710" s="61"/>
      <c r="V9710" s="61"/>
      <c r="W9710" s="61"/>
      <c r="X9710" s="61"/>
      <c r="Y9710" s="61"/>
      <c r="Z9710" s="61"/>
      <c r="AA9710" s="61"/>
      <c r="AB9710" s="61"/>
      <c r="AC9710" s="61"/>
      <c r="AD9710" s="61"/>
      <c r="AE9710" s="61"/>
      <c r="AF9710" s="61"/>
      <c r="AG9710" s="61"/>
      <c r="AH9710" s="61"/>
      <c r="AI9710" s="61"/>
      <c r="AJ9710" s="61"/>
      <c r="AK9710" s="61"/>
      <c r="AL9710" s="61"/>
      <c r="AM9710" s="61"/>
      <c r="AN9710" s="61"/>
      <c r="AO9710" s="61"/>
      <c r="AP9710" s="62"/>
      <c r="AQ9710" s="61"/>
      <c r="AR9710" s="61"/>
      <c r="AS9710" s="61"/>
      <c r="AT9710" s="61"/>
      <c r="AU9710" s="61"/>
      <c r="AV9710" s="61"/>
      <c r="AW9710" s="60"/>
    </row>
    <row r="9711" s="59" customFormat="1" customHeight="1" spans="1:49">
      <c r="A9711" s="60"/>
      <c r="B9711" s="60"/>
      <c r="C9711" s="60"/>
      <c r="D9711" s="60"/>
      <c r="H9711" s="61"/>
      <c r="I9711" s="61"/>
      <c r="J9711" s="61"/>
      <c r="K9711" s="61"/>
      <c r="L9711" s="61"/>
      <c r="M9711" s="61"/>
      <c r="N9711" s="61"/>
      <c r="O9711" s="61"/>
      <c r="P9711" s="61"/>
      <c r="Q9711" s="61"/>
      <c r="R9711" s="61"/>
      <c r="S9711" s="61"/>
      <c r="T9711" s="61"/>
      <c r="U9711" s="61"/>
      <c r="V9711" s="61"/>
      <c r="W9711" s="61"/>
      <c r="X9711" s="61"/>
      <c r="Y9711" s="61"/>
      <c r="Z9711" s="61"/>
      <c r="AA9711" s="61"/>
      <c r="AB9711" s="61"/>
      <c r="AC9711" s="61"/>
      <c r="AD9711" s="61"/>
      <c r="AE9711" s="61"/>
      <c r="AF9711" s="61"/>
      <c r="AG9711" s="61"/>
      <c r="AH9711" s="61"/>
      <c r="AI9711" s="61"/>
      <c r="AJ9711" s="61"/>
      <c r="AK9711" s="61"/>
      <c r="AL9711" s="61"/>
      <c r="AM9711" s="61"/>
      <c r="AN9711" s="61"/>
      <c r="AO9711" s="61"/>
      <c r="AP9711" s="62"/>
      <c r="AQ9711" s="61"/>
      <c r="AR9711" s="61"/>
      <c r="AS9711" s="61"/>
      <c r="AT9711" s="61"/>
      <c r="AU9711" s="61"/>
      <c r="AV9711" s="61"/>
      <c r="AW9711" s="60"/>
    </row>
    <row r="9712" s="59" customFormat="1" customHeight="1" spans="1:49">
      <c r="A9712" s="60"/>
      <c r="B9712" s="60"/>
      <c r="C9712" s="60"/>
      <c r="D9712" s="60"/>
      <c r="H9712" s="61"/>
      <c r="I9712" s="61"/>
      <c r="J9712" s="61"/>
      <c r="K9712" s="61"/>
      <c r="L9712" s="61"/>
      <c r="M9712" s="61"/>
      <c r="N9712" s="61"/>
      <c r="O9712" s="61"/>
      <c r="P9712" s="61"/>
      <c r="Q9712" s="61"/>
      <c r="R9712" s="61"/>
      <c r="S9712" s="61"/>
      <c r="T9712" s="61"/>
      <c r="U9712" s="61"/>
      <c r="V9712" s="61"/>
      <c r="W9712" s="61"/>
      <c r="X9712" s="61"/>
      <c r="Y9712" s="61"/>
      <c r="Z9712" s="61"/>
      <c r="AA9712" s="61"/>
      <c r="AB9712" s="61"/>
      <c r="AC9712" s="61"/>
      <c r="AD9712" s="61"/>
      <c r="AE9712" s="61"/>
      <c r="AF9712" s="61"/>
      <c r="AG9712" s="61"/>
      <c r="AH9712" s="61"/>
      <c r="AI9712" s="61"/>
      <c r="AJ9712" s="61"/>
      <c r="AK9712" s="61"/>
      <c r="AL9712" s="61"/>
      <c r="AM9712" s="61"/>
      <c r="AN9712" s="61"/>
      <c r="AO9712" s="61"/>
      <c r="AP9712" s="62"/>
      <c r="AQ9712" s="61"/>
      <c r="AR9712" s="61"/>
      <c r="AS9712" s="61"/>
      <c r="AT9712" s="61"/>
      <c r="AU9712" s="61"/>
      <c r="AV9712" s="61"/>
      <c r="AW9712" s="60"/>
    </row>
    <row r="9713" s="59" customFormat="1" customHeight="1" spans="1:49">
      <c r="A9713" s="60"/>
      <c r="B9713" s="60"/>
      <c r="C9713" s="60"/>
      <c r="D9713" s="60"/>
      <c r="H9713" s="61"/>
      <c r="I9713" s="61"/>
      <c r="J9713" s="61"/>
      <c r="K9713" s="61"/>
      <c r="L9713" s="61"/>
      <c r="M9713" s="61"/>
      <c r="N9713" s="61"/>
      <c r="O9713" s="61"/>
      <c r="P9713" s="61"/>
      <c r="Q9713" s="61"/>
      <c r="R9713" s="61"/>
      <c r="S9713" s="61"/>
      <c r="T9713" s="61"/>
      <c r="U9713" s="61"/>
      <c r="V9713" s="61"/>
      <c r="W9713" s="61"/>
      <c r="X9713" s="61"/>
      <c r="Y9713" s="61"/>
      <c r="Z9713" s="61"/>
      <c r="AA9713" s="61"/>
      <c r="AB9713" s="61"/>
      <c r="AC9713" s="61"/>
      <c r="AD9713" s="61"/>
      <c r="AE9713" s="61"/>
      <c r="AF9713" s="61"/>
      <c r="AG9713" s="61"/>
      <c r="AH9713" s="61"/>
      <c r="AI9713" s="61"/>
      <c r="AJ9713" s="61"/>
      <c r="AK9713" s="61"/>
      <c r="AL9713" s="61"/>
      <c r="AM9713" s="61"/>
      <c r="AN9713" s="61"/>
      <c r="AO9713" s="61"/>
      <c r="AP9713" s="62"/>
      <c r="AQ9713" s="61"/>
      <c r="AR9713" s="61"/>
      <c r="AS9713" s="61"/>
      <c r="AT9713" s="61"/>
      <c r="AU9713" s="61"/>
      <c r="AV9713" s="61"/>
      <c r="AW9713" s="60"/>
    </row>
    <row r="9714" s="59" customFormat="1" customHeight="1" spans="1:49">
      <c r="A9714" s="60"/>
      <c r="B9714" s="60"/>
      <c r="C9714" s="60"/>
      <c r="D9714" s="60"/>
      <c r="H9714" s="61"/>
      <c r="I9714" s="61"/>
      <c r="J9714" s="61"/>
      <c r="K9714" s="61"/>
      <c r="L9714" s="61"/>
      <c r="M9714" s="61"/>
      <c r="N9714" s="61"/>
      <c r="O9714" s="61"/>
      <c r="P9714" s="61"/>
      <c r="Q9714" s="61"/>
      <c r="R9714" s="61"/>
      <c r="S9714" s="61"/>
      <c r="T9714" s="61"/>
      <c r="U9714" s="61"/>
      <c r="V9714" s="61"/>
      <c r="W9714" s="61"/>
      <c r="X9714" s="61"/>
      <c r="Y9714" s="61"/>
      <c r="Z9714" s="61"/>
      <c r="AA9714" s="61"/>
      <c r="AB9714" s="61"/>
      <c r="AC9714" s="61"/>
      <c r="AD9714" s="61"/>
      <c r="AE9714" s="61"/>
      <c r="AF9714" s="61"/>
      <c r="AG9714" s="61"/>
      <c r="AH9714" s="61"/>
      <c r="AI9714" s="61"/>
      <c r="AJ9714" s="61"/>
      <c r="AK9714" s="61"/>
      <c r="AL9714" s="61"/>
      <c r="AM9714" s="61"/>
      <c r="AN9714" s="61"/>
      <c r="AO9714" s="61"/>
      <c r="AP9714" s="62"/>
      <c r="AQ9714" s="61"/>
      <c r="AR9714" s="61"/>
      <c r="AS9714" s="61"/>
      <c r="AT9714" s="61"/>
      <c r="AU9714" s="61"/>
      <c r="AV9714" s="61"/>
      <c r="AW9714" s="60"/>
    </row>
    <row r="9715" s="59" customFormat="1" customHeight="1" spans="1:49">
      <c r="A9715" s="60"/>
      <c r="B9715" s="60"/>
      <c r="C9715" s="60"/>
      <c r="D9715" s="60"/>
      <c r="H9715" s="61"/>
      <c r="I9715" s="61"/>
      <c r="J9715" s="61"/>
      <c r="K9715" s="61"/>
      <c r="L9715" s="61"/>
      <c r="M9715" s="61"/>
      <c r="N9715" s="61"/>
      <c r="O9715" s="61"/>
      <c r="P9715" s="61"/>
      <c r="Q9715" s="61"/>
      <c r="R9715" s="61"/>
      <c r="S9715" s="61"/>
      <c r="T9715" s="61"/>
      <c r="U9715" s="61"/>
      <c r="V9715" s="61"/>
      <c r="W9715" s="61"/>
      <c r="X9715" s="61"/>
      <c r="Y9715" s="61"/>
      <c r="Z9715" s="61"/>
      <c r="AA9715" s="61"/>
      <c r="AB9715" s="61"/>
      <c r="AC9715" s="61"/>
      <c r="AD9715" s="61"/>
      <c r="AE9715" s="61"/>
      <c r="AF9715" s="61"/>
      <c r="AG9715" s="61"/>
      <c r="AH9715" s="61"/>
      <c r="AI9715" s="61"/>
      <c r="AJ9715" s="61"/>
      <c r="AK9715" s="61"/>
      <c r="AL9715" s="61"/>
      <c r="AM9715" s="61"/>
      <c r="AN9715" s="61"/>
      <c r="AO9715" s="61"/>
      <c r="AP9715" s="62"/>
      <c r="AQ9715" s="61"/>
      <c r="AR9715" s="61"/>
      <c r="AS9715" s="61"/>
      <c r="AT9715" s="61"/>
      <c r="AU9715" s="61"/>
      <c r="AV9715" s="61"/>
      <c r="AW9715" s="60"/>
    </row>
    <row r="9716" s="59" customFormat="1" customHeight="1" spans="1:49">
      <c r="A9716" s="60"/>
      <c r="B9716" s="60"/>
      <c r="C9716" s="60"/>
      <c r="D9716" s="60"/>
      <c r="H9716" s="61"/>
      <c r="I9716" s="61"/>
      <c r="J9716" s="61"/>
      <c r="K9716" s="61"/>
      <c r="L9716" s="61"/>
      <c r="M9716" s="61"/>
      <c r="N9716" s="61"/>
      <c r="O9716" s="61"/>
      <c r="P9716" s="61"/>
      <c r="Q9716" s="61"/>
      <c r="R9716" s="61"/>
      <c r="S9716" s="61"/>
      <c r="T9716" s="61"/>
      <c r="U9716" s="61"/>
      <c r="V9716" s="61"/>
      <c r="W9716" s="61"/>
      <c r="X9716" s="61"/>
      <c r="Y9716" s="61"/>
      <c r="Z9716" s="61"/>
      <c r="AA9716" s="61"/>
      <c r="AB9716" s="61"/>
      <c r="AC9716" s="61"/>
      <c r="AD9716" s="61"/>
      <c r="AE9716" s="61"/>
      <c r="AF9716" s="61"/>
      <c r="AG9716" s="61"/>
      <c r="AH9716" s="61"/>
      <c r="AI9716" s="61"/>
      <c r="AJ9716" s="61"/>
      <c r="AK9716" s="61"/>
      <c r="AL9716" s="61"/>
      <c r="AM9716" s="61"/>
      <c r="AN9716" s="61"/>
      <c r="AO9716" s="61"/>
      <c r="AP9716" s="62"/>
      <c r="AQ9716" s="61"/>
      <c r="AR9716" s="61"/>
      <c r="AS9716" s="61"/>
      <c r="AT9716" s="61"/>
      <c r="AU9716" s="61"/>
      <c r="AV9716" s="61"/>
      <c r="AW9716" s="60"/>
    </row>
    <row r="9717" s="59" customFormat="1" customHeight="1" spans="1:49">
      <c r="A9717" s="60"/>
      <c r="B9717" s="60"/>
      <c r="C9717" s="60"/>
      <c r="D9717" s="60"/>
      <c r="H9717" s="61"/>
      <c r="I9717" s="61"/>
      <c r="J9717" s="61"/>
      <c r="K9717" s="61"/>
      <c r="L9717" s="61"/>
      <c r="M9717" s="61"/>
      <c r="N9717" s="61"/>
      <c r="O9717" s="61"/>
      <c r="P9717" s="61"/>
      <c r="Q9717" s="61"/>
      <c r="R9717" s="61"/>
      <c r="S9717" s="61"/>
      <c r="T9717" s="61"/>
      <c r="U9717" s="61"/>
      <c r="V9717" s="61"/>
      <c r="W9717" s="61"/>
      <c r="X9717" s="61"/>
      <c r="Y9717" s="61"/>
      <c r="Z9717" s="61"/>
      <c r="AA9717" s="61"/>
      <c r="AB9717" s="61"/>
      <c r="AC9717" s="61"/>
      <c r="AD9717" s="61"/>
      <c r="AE9717" s="61"/>
      <c r="AF9717" s="61"/>
      <c r="AG9717" s="61"/>
      <c r="AH9717" s="61"/>
      <c r="AI9717" s="61"/>
      <c r="AJ9717" s="61"/>
      <c r="AK9717" s="61"/>
      <c r="AL9717" s="61"/>
      <c r="AM9717" s="61"/>
      <c r="AN9717" s="61"/>
      <c r="AO9717" s="61"/>
      <c r="AP9717" s="62"/>
      <c r="AQ9717" s="61"/>
      <c r="AR9717" s="61"/>
      <c r="AS9717" s="61"/>
      <c r="AT9717" s="61"/>
      <c r="AU9717" s="61"/>
      <c r="AV9717" s="61"/>
      <c r="AW9717" s="60"/>
    </row>
    <row r="9718" s="59" customFormat="1" customHeight="1" spans="1:49">
      <c r="A9718" s="60"/>
      <c r="B9718" s="60"/>
      <c r="C9718" s="60"/>
      <c r="D9718" s="60"/>
      <c r="H9718" s="61"/>
      <c r="I9718" s="61"/>
      <c r="J9718" s="61"/>
      <c r="K9718" s="61"/>
      <c r="L9718" s="61"/>
      <c r="M9718" s="61"/>
      <c r="N9718" s="61"/>
      <c r="O9718" s="61"/>
      <c r="P9718" s="61"/>
      <c r="Q9718" s="61"/>
      <c r="R9718" s="61"/>
      <c r="S9718" s="61"/>
      <c r="T9718" s="61"/>
      <c r="U9718" s="61"/>
      <c r="V9718" s="61"/>
      <c r="W9718" s="61"/>
      <c r="X9718" s="61"/>
      <c r="Y9718" s="61"/>
      <c r="Z9718" s="61"/>
      <c r="AA9718" s="61"/>
      <c r="AB9718" s="61"/>
      <c r="AC9718" s="61"/>
      <c r="AD9718" s="61"/>
      <c r="AE9718" s="61"/>
      <c r="AF9718" s="61"/>
      <c r="AG9718" s="61"/>
      <c r="AH9718" s="61"/>
      <c r="AI9718" s="61"/>
      <c r="AJ9718" s="61"/>
      <c r="AK9718" s="61"/>
      <c r="AL9718" s="61"/>
      <c r="AM9718" s="61"/>
      <c r="AN9718" s="61"/>
      <c r="AO9718" s="61"/>
      <c r="AP9718" s="62"/>
      <c r="AQ9718" s="61"/>
      <c r="AR9718" s="61"/>
      <c r="AS9718" s="61"/>
      <c r="AT9718" s="61"/>
      <c r="AU9718" s="61"/>
      <c r="AV9718" s="61"/>
      <c r="AW9718" s="60"/>
    </row>
    <row r="9719" s="59" customFormat="1" customHeight="1" spans="1:49">
      <c r="A9719" s="60"/>
      <c r="B9719" s="60"/>
      <c r="C9719" s="60"/>
      <c r="D9719" s="60"/>
      <c r="H9719" s="61"/>
      <c r="I9719" s="61"/>
      <c r="J9719" s="61"/>
      <c r="K9719" s="61"/>
      <c r="L9719" s="61"/>
      <c r="M9719" s="61"/>
      <c r="N9719" s="61"/>
      <c r="O9719" s="61"/>
      <c r="P9719" s="61"/>
      <c r="Q9719" s="61"/>
      <c r="R9719" s="61"/>
      <c r="S9719" s="61"/>
      <c r="T9719" s="61"/>
      <c r="U9719" s="61"/>
      <c r="V9719" s="61"/>
      <c r="W9719" s="61"/>
      <c r="X9719" s="61"/>
      <c r="Y9719" s="61"/>
      <c r="Z9719" s="61"/>
      <c r="AA9719" s="61"/>
      <c r="AB9719" s="61"/>
      <c r="AC9719" s="61"/>
      <c r="AD9719" s="61"/>
      <c r="AE9719" s="61"/>
      <c r="AF9719" s="61"/>
      <c r="AG9719" s="61"/>
      <c r="AH9719" s="61"/>
      <c r="AI9719" s="61"/>
      <c r="AJ9719" s="61"/>
      <c r="AK9719" s="61"/>
      <c r="AL9719" s="61"/>
      <c r="AM9719" s="61"/>
      <c r="AN9719" s="61"/>
      <c r="AO9719" s="61"/>
      <c r="AP9719" s="62"/>
      <c r="AQ9719" s="61"/>
      <c r="AR9719" s="61"/>
      <c r="AS9719" s="61"/>
      <c r="AT9719" s="61"/>
      <c r="AU9719" s="61"/>
      <c r="AV9719" s="61"/>
      <c r="AW9719" s="60"/>
    </row>
    <row r="9720" s="59" customFormat="1" customHeight="1" spans="1:49">
      <c r="A9720" s="60"/>
      <c r="B9720" s="60"/>
      <c r="C9720" s="60"/>
      <c r="D9720" s="60"/>
      <c r="H9720" s="61"/>
      <c r="I9720" s="61"/>
      <c r="J9720" s="61"/>
      <c r="K9720" s="61"/>
      <c r="L9720" s="61"/>
      <c r="M9720" s="61"/>
      <c r="N9720" s="61"/>
      <c r="O9720" s="61"/>
      <c r="P9720" s="61"/>
      <c r="Q9720" s="61"/>
      <c r="R9720" s="61"/>
      <c r="S9720" s="61"/>
      <c r="T9720" s="61"/>
      <c r="U9720" s="61"/>
      <c r="V9720" s="61"/>
      <c r="W9720" s="61"/>
      <c r="X9720" s="61"/>
      <c r="Y9720" s="61"/>
      <c r="Z9720" s="61"/>
      <c r="AA9720" s="61"/>
      <c r="AB9720" s="61"/>
      <c r="AC9720" s="61"/>
      <c r="AD9720" s="61"/>
      <c r="AE9720" s="61"/>
      <c r="AF9720" s="61"/>
      <c r="AG9720" s="61"/>
      <c r="AH9720" s="61"/>
      <c r="AI9720" s="61"/>
      <c r="AJ9720" s="61"/>
      <c r="AK9720" s="61"/>
      <c r="AL9720" s="61"/>
      <c r="AM9720" s="61"/>
      <c r="AN9720" s="61"/>
      <c r="AO9720" s="61"/>
      <c r="AP9720" s="62"/>
      <c r="AQ9720" s="61"/>
      <c r="AR9720" s="61"/>
      <c r="AS9720" s="61"/>
      <c r="AT9720" s="61"/>
      <c r="AU9720" s="61"/>
      <c r="AV9720" s="61"/>
      <c r="AW9720" s="60"/>
    </row>
    <row r="9721" s="59" customFormat="1" customHeight="1" spans="1:49">
      <c r="A9721" s="60"/>
      <c r="B9721" s="60"/>
      <c r="C9721" s="60"/>
      <c r="D9721" s="60"/>
      <c r="H9721" s="61"/>
      <c r="I9721" s="61"/>
      <c r="J9721" s="61"/>
      <c r="K9721" s="61"/>
      <c r="L9721" s="61"/>
      <c r="M9721" s="61"/>
      <c r="N9721" s="61"/>
      <c r="O9721" s="61"/>
      <c r="P9721" s="61"/>
      <c r="Q9721" s="61"/>
      <c r="R9721" s="61"/>
      <c r="S9721" s="61"/>
      <c r="T9721" s="61"/>
      <c r="U9721" s="61"/>
      <c r="V9721" s="61"/>
      <c r="W9721" s="61"/>
      <c r="X9721" s="61"/>
      <c r="Y9721" s="61"/>
      <c r="Z9721" s="61"/>
      <c r="AA9721" s="61"/>
      <c r="AB9721" s="61"/>
      <c r="AC9721" s="61"/>
      <c r="AD9721" s="61"/>
      <c r="AE9721" s="61"/>
      <c r="AF9721" s="61"/>
      <c r="AG9721" s="61"/>
      <c r="AH9721" s="61"/>
      <c r="AI9721" s="61"/>
      <c r="AJ9721" s="61"/>
      <c r="AK9721" s="61"/>
      <c r="AL9721" s="61"/>
      <c r="AM9721" s="61"/>
      <c r="AN9721" s="61"/>
      <c r="AO9721" s="61"/>
      <c r="AP9721" s="62"/>
      <c r="AQ9721" s="61"/>
      <c r="AR9721" s="61"/>
      <c r="AS9721" s="61"/>
      <c r="AT9721" s="61"/>
      <c r="AU9721" s="61"/>
      <c r="AV9721" s="61"/>
      <c r="AW9721" s="60"/>
    </row>
    <row r="9722" s="59" customFormat="1" customHeight="1" spans="1:49">
      <c r="A9722" s="60"/>
      <c r="B9722" s="60"/>
      <c r="C9722" s="60"/>
      <c r="D9722" s="60"/>
      <c r="H9722" s="61"/>
      <c r="I9722" s="61"/>
      <c r="J9722" s="61"/>
      <c r="K9722" s="61"/>
      <c r="L9722" s="61"/>
      <c r="M9722" s="61"/>
      <c r="N9722" s="61"/>
      <c r="O9722" s="61"/>
      <c r="P9722" s="61"/>
      <c r="Q9722" s="61"/>
      <c r="R9722" s="61"/>
      <c r="S9722" s="61"/>
      <c r="T9722" s="61"/>
      <c r="U9722" s="61"/>
      <c r="V9722" s="61"/>
      <c r="W9722" s="61"/>
      <c r="X9722" s="61"/>
      <c r="Y9722" s="61"/>
      <c r="Z9722" s="61"/>
      <c r="AA9722" s="61"/>
      <c r="AB9722" s="61"/>
      <c r="AC9722" s="61"/>
      <c r="AD9722" s="61"/>
      <c r="AE9722" s="61"/>
      <c r="AF9722" s="61"/>
      <c r="AG9722" s="61"/>
      <c r="AH9722" s="61"/>
      <c r="AI9722" s="61"/>
      <c r="AJ9722" s="61"/>
      <c r="AK9722" s="61"/>
      <c r="AL9722" s="61"/>
      <c r="AM9722" s="61"/>
      <c r="AN9722" s="61"/>
      <c r="AO9722" s="61"/>
      <c r="AP9722" s="62"/>
      <c r="AQ9722" s="61"/>
      <c r="AR9722" s="61"/>
      <c r="AS9722" s="61"/>
      <c r="AT9722" s="61"/>
      <c r="AU9722" s="61"/>
      <c r="AV9722" s="61"/>
      <c r="AW9722" s="60"/>
    </row>
    <row r="9723" s="59" customFormat="1" customHeight="1" spans="1:49">
      <c r="A9723" s="60"/>
      <c r="B9723" s="60"/>
      <c r="C9723" s="60"/>
      <c r="D9723" s="60"/>
      <c r="H9723" s="61"/>
      <c r="I9723" s="61"/>
      <c r="J9723" s="61"/>
      <c r="K9723" s="61"/>
      <c r="L9723" s="61"/>
      <c r="M9723" s="61"/>
      <c r="N9723" s="61"/>
      <c r="O9723" s="61"/>
      <c r="P9723" s="61"/>
      <c r="Q9723" s="61"/>
      <c r="R9723" s="61"/>
      <c r="S9723" s="61"/>
      <c r="T9723" s="61"/>
      <c r="U9723" s="61"/>
      <c r="V9723" s="61"/>
      <c r="W9723" s="61"/>
      <c r="X9723" s="61"/>
      <c r="Y9723" s="61"/>
      <c r="Z9723" s="61"/>
      <c r="AA9723" s="61"/>
      <c r="AB9723" s="61"/>
      <c r="AC9723" s="61"/>
      <c r="AD9723" s="61"/>
      <c r="AE9723" s="61"/>
      <c r="AF9723" s="61"/>
      <c r="AG9723" s="61"/>
      <c r="AH9723" s="61"/>
      <c r="AI9723" s="61"/>
      <c r="AJ9723" s="61"/>
      <c r="AK9723" s="61"/>
      <c r="AL9723" s="61"/>
      <c r="AM9723" s="61"/>
      <c r="AN9723" s="61"/>
      <c r="AO9723" s="61"/>
      <c r="AP9723" s="62"/>
      <c r="AQ9723" s="61"/>
      <c r="AR9723" s="61"/>
      <c r="AS9723" s="61"/>
      <c r="AT9723" s="61"/>
      <c r="AU9723" s="61"/>
      <c r="AV9723" s="61"/>
      <c r="AW9723" s="60"/>
    </row>
    <row r="9724" s="59" customFormat="1" customHeight="1" spans="1:49">
      <c r="A9724" s="60"/>
      <c r="B9724" s="60"/>
      <c r="C9724" s="60"/>
      <c r="D9724" s="60"/>
      <c r="H9724" s="61"/>
      <c r="I9724" s="61"/>
      <c r="J9724" s="61"/>
      <c r="K9724" s="61"/>
      <c r="L9724" s="61"/>
      <c r="M9724" s="61"/>
      <c r="N9724" s="61"/>
      <c r="O9724" s="61"/>
      <c r="P9724" s="61"/>
      <c r="Q9724" s="61"/>
      <c r="R9724" s="61"/>
      <c r="S9724" s="61"/>
      <c r="T9724" s="61"/>
      <c r="U9724" s="61"/>
      <c r="V9724" s="61"/>
      <c r="W9724" s="61"/>
      <c r="X9724" s="61"/>
      <c r="Y9724" s="61"/>
      <c r="Z9724" s="61"/>
      <c r="AA9724" s="61"/>
      <c r="AB9724" s="61"/>
      <c r="AC9724" s="61"/>
      <c r="AD9724" s="61"/>
      <c r="AE9724" s="61"/>
      <c r="AF9724" s="61"/>
      <c r="AG9724" s="61"/>
      <c r="AH9724" s="61"/>
      <c r="AI9724" s="61"/>
      <c r="AJ9724" s="61"/>
      <c r="AK9724" s="61"/>
      <c r="AL9724" s="61"/>
      <c r="AM9724" s="61"/>
      <c r="AN9724" s="61"/>
      <c r="AO9724" s="61"/>
      <c r="AP9724" s="62"/>
      <c r="AQ9724" s="61"/>
      <c r="AR9724" s="61"/>
      <c r="AS9724" s="61"/>
      <c r="AT9724" s="61"/>
      <c r="AU9724" s="61"/>
      <c r="AV9724" s="61"/>
      <c r="AW9724" s="60"/>
    </row>
    <row r="9725" s="59" customFormat="1" customHeight="1" spans="1:49">
      <c r="A9725" s="60"/>
      <c r="B9725" s="60"/>
      <c r="C9725" s="60"/>
      <c r="D9725" s="60"/>
      <c r="H9725" s="61"/>
      <c r="I9725" s="61"/>
      <c r="J9725" s="61"/>
      <c r="K9725" s="61"/>
      <c r="L9725" s="61"/>
      <c r="M9725" s="61"/>
      <c r="N9725" s="61"/>
      <c r="O9725" s="61"/>
      <c r="P9725" s="61"/>
      <c r="Q9725" s="61"/>
      <c r="R9725" s="61"/>
      <c r="S9725" s="61"/>
      <c r="T9725" s="61"/>
      <c r="U9725" s="61"/>
      <c r="V9725" s="61"/>
      <c r="W9725" s="61"/>
      <c r="X9725" s="61"/>
      <c r="Y9725" s="61"/>
      <c r="Z9725" s="61"/>
      <c r="AA9725" s="61"/>
      <c r="AB9725" s="61"/>
      <c r="AC9725" s="61"/>
      <c r="AD9725" s="61"/>
      <c r="AE9725" s="61"/>
      <c r="AF9725" s="61"/>
      <c r="AG9725" s="61"/>
      <c r="AH9725" s="61"/>
      <c r="AI9725" s="61"/>
      <c r="AJ9725" s="61"/>
      <c r="AK9725" s="61"/>
      <c r="AL9725" s="61"/>
      <c r="AM9725" s="61"/>
      <c r="AN9725" s="61"/>
      <c r="AO9725" s="61"/>
      <c r="AP9725" s="62"/>
      <c r="AQ9725" s="61"/>
      <c r="AR9725" s="61"/>
      <c r="AS9725" s="61"/>
      <c r="AT9725" s="61"/>
      <c r="AU9725" s="61"/>
      <c r="AV9725" s="61"/>
      <c r="AW9725" s="60"/>
    </row>
    <row r="9726" s="59" customFormat="1" customHeight="1" spans="1:49">
      <c r="A9726" s="60"/>
      <c r="B9726" s="60"/>
      <c r="C9726" s="60"/>
      <c r="D9726" s="60"/>
      <c r="H9726" s="61"/>
      <c r="I9726" s="61"/>
      <c r="J9726" s="61"/>
      <c r="K9726" s="61"/>
      <c r="L9726" s="61"/>
      <c r="M9726" s="61"/>
      <c r="N9726" s="61"/>
      <c r="O9726" s="61"/>
      <c r="P9726" s="61"/>
      <c r="Q9726" s="61"/>
      <c r="R9726" s="61"/>
      <c r="S9726" s="61"/>
      <c r="T9726" s="61"/>
      <c r="U9726" s="61"/>
      <c r="V9726" s="61"/>
      <c r="W9726" s="61"/>
      <c r="X9726" s="61"/>
      <c r="Y9726" s="61"/>
      <c r="Z9726" s="61"/>
      <c r="AA9726" s="61"/>
      <c r="AB9726" s="61"/>
      <c r="AC9726" s="61"/>
      <c r="AD9726" s="61"/>
      <c r="AE9726" s="61"/>
      <c r="AF9726" s="61"/>
      <c r="AG9726" s="61"/>
      <c r="AH9726" s="61"/>
      <c r="AI9726" s="61"/>
      <c r="AJ9726" s="61"/>
      <c r="AK9726" s="61"/>
      <c r="AL9726" s="61"/>
      <c r="AM9726" s="61"/>
      <c r="AN9726" s="61"/>
      <c r="AO9726" s="61"/>
      <c r="AP9726" s="62"/>
      <c r="AQ9726" s="61"/>
      <c r="AR9726" s="61"/>
      <c r="AS9726" s="61"/>
      <c r="AT9726" s="61"/>
      <c r="AU9726" s="61"/>
      <c r="AV9726" s="61"/>
      <c r="AW9726" s="60"/>
    </row>
    <row r="9727" s="59" customFormat="1" customHeight="1" spans="1:49">
      <c r="A9727" s="60"/>
      <c r="B9727" s="60"/>
      <c r="C9727" s="60"/>
      <c r="D9727" s="60"/>
      <c r="H9727" s="61"/>
      <c r="I9727" s="61"/>
      <c r="J9727" s="61"/>
      <c r="K9727" s="61"/>
      <c r="L9727" s="61"/>
      <c r="M9727" s="61"/>
      <c r="N9727" s="61"/>
      <c r="O9727" s="61"/>
      <c r="P9727" s="61"/>
      <c r="Q9727" s="61"/>
      <c r="R9727" s="61"/>
      <c r="S9727" s="61"/>
      <c r="T9727" s="61"/>
      <c r="U9727" s="61"/>
      <c r="V9727" s="61"/>
      <c r="W9727" s="61"/>
      <c r="X9727" s="61"/>
      <c r="Y9727" s="61"/>
      <c r="Z9727" s="61"/>
      <c r="AA9727" s="61"/>
      <c r="AB9727" s="61"/>
      <c r="AC9727" s="61"/>
      <c r="AD9727" s="61"/>
      <c r="AE9727" s="61"/>
      <c r="AF9727" s="61"/>
      <c r="AG9727" s="61"/>
      <c r="AH9727" s="61"/>
      <c r="AI9727" s="61"/>
      <c r="AJ9727" s="61"/>
      <c r="AK9727" s="61"/>
      <c r="AL9727" s="61"/>
      <c r="AM9727" s="61"/>
      <c r="AN9727" s="61"/>
      <c r="AO9727" s="61"/>
      <c r="AP9727" s="62"/>
      <c r="AQ9727" s="61"/>
      <c r="AR9727" s="61"/>
      <c r="AS9727" s="61"/>
      <c r="AT9727" s="61"/>
      <c r="AU9727" s="61"/>
      <c r="AV9727" s="61"/>
      <c r="AW9727" s="60"/>
    </row>
    <row r="9728" s="59" customFormat="1" customHeight="1" spans="1:49">
      <c r="A9728" s="60"/>
      <c r="B9728" s="60"/>
      <c r="C9728" s="60"/>
      <c r="D9728" s="60"/>
      <c r="H9728" s="61"/>
      <c r="I9728" s="61"/>
      <c r="J9728" s="61"/>
      <c r="K9728" s="61"/>
      <c r="L9728" s="61"/>
      <c r="M9728" s="61"/>
      <c r="N9728" s="61"/>
      <c r="O9728" s="61"/>
      <c r="P9728" s="61"/>
      <c r="Q9728" s="61"/>
      <c r="R9728" s="61"/>
      <c r="S9728" s="61"/>
      <c r="T9728" s="61"/>
      <c r="U9728" s="61"/>
      <c r="V9728" s="61"/>
      <c r="W9728" s="61"/>
      <c r="X9728" s="61"/>
      <c r="Y9728" s="61"/>
      <c r="Z9728" s="61"/>
      <c r="AA9728" s="61"/>
      <c r="AB9728" s="61"/>
      <c r="AC9728" s="61"/>
      <c r="AD9728" s="61"/>
      <c r="AE9728" s="61"/>
      <c r="AF9728" s="61"/>
      <c r="AG9728" s="61"/>
      <c r="AH9728" s="61"/>
      <c r="AI9728" s="61"/>
      <c r="AJ9728" s="61"/>
      <c r="AK9728" s="61"/>
      <c r="AL9728" s="61"/>
      <c r="AM9728" s="61"/>
      <c r="AN9728" s="61"/>
      <c r="AO9728" s="61"/>
      <c r="AP9728" s="62"/>
      <c r="AQ9728" s="61"/>
      <c r="AR9728" s="61"/>
      <c r="AS9728" s="61"/>
      <c r="AT9728" s="61"/>
      <c r="AU9728" s="61"/>
      <c r="AV9728" s="61"/>
      <c r="AW9728" s="60"/>
    </row>
    <row r="9729" s="59" customFormat="1" customHeight="1" spans="1:49">
      <c r="A9729" s="60"/>
      <c r="B9729" s="60"/>
      <c r="C9729" s="60"/>
      <c r="D9729" s="60"/>
      <c r="H9729" s="61"/>
      <c r="I9729" s="61"/>
      <c r="J9729" s="61"/>
      <c r="K9729" s="61"/>
      <c r="L9729" s="61"/>
      <c r="M9729" s="61"/>
      <c r="N9729" s="61"/>
      <c r="O9729" s="61"/>
      <c r="P9729" s="61"/>
      <c r="Q9729" s="61"/>
      <c r="R9729" s="61"/>
      <c r="S9729" s="61"/>
      <c r="T9729" s="61"/>
      <c r="U9729" s="61"/>
      <c r="V9729" s="61"/>
      <c r="W9729" s="61"/>
      <c r="X9729" s="61"/>
      <c r="Y9729" s="61"/>
      <c r="Z9729" s="61"/>
      <c r="AA9729" s="61"/>
      <c r="AB9729" s="61"/>
      <c r="AC9729" s="61"/>
      <c r="AD9729" s="61"/>
      <c r="AE9729" s="61"/>
      <c r="AF9729" s="61"/>
      <c r="AG9729" s="61"/>
      <c r="AH9729" s="61"/>
      <c r="AI9729" s="61"/>
      <c r="AJ9729" s="61"/>
      <c r="AK9729" s="61"/>
      <c r="AL9729" s="61"/>
      <c r="AM9729" s="61"/>
      <c r="AN9729" s="61"/>
      <c r="AO9729" s="61"/>
      <c r="AP9729" s="62"/>
      <c r="AQ9729" s="61"/>
      <c r="AR9729" s="61"/>
      <c r="AS9729" s="61"/>
      <c r="AT9729" s="61"/>
      <c r="AU9729" s="61"/>
      <c r="AV9729" s="61"/>
      <c r="AW9729" s="60"/>
    </row>
    <row r="9730" s="59" customFormat="1" customHeight="1" spans="1:49">
      <c r="A9730" s="60"/>
      <c r="B9730" s="60"/>
      <c r="C9730" s="60"/>
      <c r="D9730" s="60"/>
      <c r="H9730" s="61"/>
      <c r="I9730" s="61"/>
      <c r="J9730" s="61"/>
      <c r="K9730" s="61"/>
      <c r="L9730" s="61"/>
      <c r="M9730" s="61"/>
      <c r="N9730" s="61"/>
      <c r="O9730" s="61"/>
      <c r="P9730" s="61"/>
      <c r="Q9730" s="61"/>
      <c r="R9730" s="61"/>
      <c r="S9730" s="61"/>
      <c r="T9730" s="61"/>
      <c r="U9730" s="61"/>
      <c r="V9730" s="61"/>
      <c r="W9730" s="61"/>
      <c r="X9730" s="61"/>
      <c r="Y9730" s="61"/>
      <c r="Z9730" s="61"/>
      <c r="AA9730" s="61"/>
      <c r="AB9730" s="61"/>
      <c r="AC9730" s="61"/>
      <c r="AD9730" s="61"/>
      <c r="AE9730" s="61"/>
      <c r="AF9730" s="61"/>
      <c r="AG9730" s="61"/>
      <c r="AH9730" s="61"/>
      <c r="AI9730" s="61"/>
      <c r="AJ9730" s="61"/>
      <c r="AK9730" s="61"/>
      <c r="AL9730" s="61"/>
      <c r="AM9730" s="61"/>
      <c r="AN9730" s="61"/>
      <c r="AO9730" s="61"/>
      <c r="AP9730" s="62"/>
      <c r="AQ9730" s="61"/>
      <c r="AR9730" s="61"/>
      <c r="AS9730" s="61"/>
      <c r="AT9730" s="61"/>
      <c r="AU9730" s="61"/>
      <c r="AV9730" s="61"/>
      <c r="AW9730" s="60"/>
    </row>
    <row r="9731" s="59" customFormat="1" customHeight="1" spans="1:49">
      <c r="A9731" s="60"/>
      <c r="B9731" s="60"/>
      <c r="C9731" s="60"/>
      <c r="D9731" s="60"/>
      <c r="H9731" s="61"/>
      <c r="I9731" s="61"/>
      <c r="J9731" s="61"/>
      <c r="K9731" s="61"/>
      <c r="L9731" s="61"/>
      <c r="M9731" s="61"/>
      <c r="N9731" s="61"/>
      <c r="O9731" s="61"/>
      <c r="P9731" s="61"/>
      <c r="Q9731" s="61"/>
      <c r="R9731" s="61"/>
      <c r="S9731" s="61"/>
      <c r="T9731" s="61"/>
      <c r="U9731" s="61"/>
      <c r="V9731" s="61"/>
      <c r="W9731" s="61"/>
      <c r="X9731" s="61"/>
      <c r="Y9731" s="61"/>
      <c r="Z9731" s="61"/>
      <c r="AA9731" s="61"/>
      <c r="AB9731" s="61"/>
      <c r="AC9731" s="61"/>
      <c r="AD9731" s="61"/>
      <c r="AE9731" s="61"/>
      <c r="AF9731" s="61"/>
      <c r="AG9731" s="61"/>
      <c r="AH9731" s="61"/>
      <c r="AI9731" s="61"/>
      <c r="AJ9731" s="61"/>
      <c r="AK9731" s="61"/>
      <c r="AL9731" s="61"/>
      <c r="AM9731" s="61"/>
      <c r="AN9731" s="61"/>
      <c r="AO9731" s="61"/>
      <c r="AP9731" s="62"/>
      <c r="AQ9731" s="61"/>
      <c r="AR9731" s="61"/>
      <c r="AS9731" s="61"/>
      <c r="AT9731" s="61"/>
      <c r="AU9731" s="61"/>
      <c r="AV9731" s="61"/>
      <c r="AW9731" s="60"/>
    </row>
    <row r="9732" s="59" customFormat="1" customHeight="1" spans="1:49">
      <c r="A9732" s="60"/>
      <c r="B9732" s="60"/>
      <c r="C9732" s="60"/>
      <c r="D9732" s="60"/>
      <c r="H9732" s="61"/>
      <c r="I9732" s="61"/>
      <c r="J9732" s="61"/>
      <c r="K9732" s="61"/>
      <c r="L9732" s="61"/>
      <c r="M9732" s="61"/>
      <c r="N9732" s="61"/>
      <c r="O9732" s="61"/>
      <c r="P9732" s="61"/>
      <c r="Q9732" s="61"/>
      <c r="R9732" s="61"/>
      <c r="S9732" s="61"/>
      <c r="T9732" s="61"/>
      <c r="U9732" s="61"/>
      <c r="V9732" s="61"/>
      <c r="W9732" s="61"/>
      <c r="X9732" s="61"/>
      <c r="Y9732" s="61"/>
      <c r="Z9732" s="61"/>
      <c r="AA9732" s="61"/>
      <c r="AB9732" s="61"/>
      <c r="AC9732" s="61"/>
      <c r="AD9732" s="61"/>
      <c r="AE9732" s="61"/>
      <c r="AF9732" s="61"/>
      <c r="AG9732" s="61"/>
      <c r="AH9732" s="61"/>
      <c r="AI9732" s="61"/>
      <c r="AJ9732" s="61"/>
      <c r="AK9732" s="61"/>
      <c r="AL9732" s="61"/>
      <c r="AM9732" s="61"/>
      <c r="AN9732" s="61"/>
      <c r="AO9732" s="61"/>
      <c r="AP9732" s="62"/>
      <c r="AQ9732" s="61"/>
      <c r="AR9732" s="61"/>
      <c r="AS9732" s="61"/>
      <c r="AT9732" s="61"/>
      <c r="AU9732" s="61"/>
      <c r="AV9732" s="61"/>
      <c r="AW9732" s="60"/>
    </row>
    <row r="9733" s="59" customFormat="1" customHeight="1" spans="1:49">
      <c r="A9733" s="60"/>
      <c r="B9733" s="60"/>
      <c r="C9733" s="60"/>
      <c r="D9733" s="60"/>
      <c r="H9733" s="61"/>
      <c r="I9733" s="61"/>
      <c r="J9733" s="61"/>
      <c r="K9733" s="61"/>
      <c r="L9733" s="61"/>
      <c r="M9733" s="61"/>
      <c r="N9733" s="61"/>
      <c r="O9733" s="61"/>
      <c r="P9733" s="61"/>
      <c r="Q9733" s="61"/>
      <c r="R9733" s="61"/>
      <c r="S9733" s="61"/>
      <c r="T9733" s="61"/>
      <c r="U9733" s="61"/>
      <c r="V9733" s="61"/>
      <c r="W9733" s="61"/>
      <c r="X9733" s="61"/>
      <c r="Y9733" s="61"/>
      <c r="Z9733" s="61"/>
      <c r="AA9733" s="61"/>
      <c r="AB9733" s="61"/>
      <c r="AC9733" s="61"/>
      <c r="AD9733" s="61"/>
      <c r="AE9733" s="61"/>
      <c r="AF9733" s="61"/>
      <c r="AG9733" s="61"/>
      <c r="AH9733" s="61"/>
      <c r="AI9733" s="61"/>
      <c r="AJ9733" s="61"/>
      <c r="AK9733" s="61"/>
      <c r="AL9733" s="61"/>
      <c r="AM9733" s="61"/>
      <c r="AN9733" s="61"/>
      <c r="AO9733" s="61"/>
      <c r="AP9733" s="62"/>
      <c r="AQ9733" s="61"/>
      <c r="AR9733" s="61"/>
      <c r="AS9733" s="61"/>
      <c r="AT9733" s="61"/>
      <c r="AU9733" s="61"/>
      <c r="AV9733" s="61"/>
      <c r="AW9733" s="60"/>
    </row>
    <row r="9734" s="59" customFormat="1" customHeight="1" spans="1:49">
      <c r="A9734" s="60"/>
      <c r="B9734" s="60"/>
      <c r="C9734" s="60"/>
      <c r="D9734" s="60"/>
      <c r="H9734" s="61"/>
      <c r="I9734" s="61"/>
      <c r="J9734" s="61"/>
      <c r="K9734" s="61"/>
      <c r="L9734" s="61"/>
      <c r="M9734" s="61"/>
      <c r="N9734" s="61"/>
      <c r="O9734" s="61"/>
      <c r="P9734" s="61"/>
      <c r="Q9734" s="61"/>
      <c r="R9734" s="61"/>
      <c r="S9734" s="61"/>
      <c r="T9734" s="61"/>
      <c r="U9734" s="61"/>
      <c r="V9734" s="61"/>
      <c r="W9734" s="61"/>
      <c r="X9734" s="61"/>
      <c r="Y9734" s="61"/>
      <c r="Z9734" s="61"/>
      <c r="AA9734" s="61"/>
      <c r="AB9734" s="61"/>
      <c r="AC9734" s="61"/>
      <c r="AD9734" s="61"/>
      <c r="AE9734" s="61"/>
      <c r="AF9734" s="61"/>
      <c r="AG9734" s="61"/>
      <c r="AH9734" s="61"/>
      <c r="AI9734" s="61"/>
      <c r="AJ9734" s="61"/>
      <c r="AK9734" s="61"/>
      <c r="AL9734" s="61"/>
      <c r="AM9734" s="61"/>
      <c r="AN9734" s="61"/>
      <c r="AO9734" s="61"/>
      <c r="AP9734" s="62"/>
      <c r="AQ9734" s="61"/>
      <c r="AR9734" s="61"/>
      <c r="AS9734" s="61"/>
      <c r="AT9734" s="61"/>
      <c r="AU9734" s="61"/>
      <c r="AV9734" s="61"/>
      <c r="AW9734" s="60"/>
    </row>
    <row r="9735" s="59" customFormat="1" customHeight="1" spans="1:49">
      <c r="A9735" s="60"/>
      <c r="B9735" s="60"/>
      <c r="C9735" s="60"/>
      <c r="D9735" s="60"/>
      <c r="H9735" s="61"/>
      <c r="I9735" s="61"/>
      <c r="J9735" s="61"/>
      <c r="K9735" s="61"/>
      <c r="L9735" s="61"/>
      <c r="M9735" s="61"/>
      <c r="N9735" s="61"/>
      <c r="O9735" s="61"/>
      <c r="P9735" s="61"/>
      <c r="Q9735" s="61"/>
      <c r="R9735" s="61"/>
      <c r="S9735" s="61"/>
      <c r="T9735" s="61"/>
      <c r="U9735" s="61"/>
      <c r="V9735" s="61"/>
      <c r="W9735" s="61"/>
      <c r="X9735" s="61"/>
      <c r="Y9735" s="61"/>
      <c r="Z9735" s="61"/>
      <c r="AA9735" s="61"/>
      <c r="AB9735" s="61"/>
      <c r="AC9735" s="61"/>
      <c r="AD9735" s="61"/>
      <c r="AE9735" s="61"/>
      <c r="AF9735" s="61"/>
      <c r="AG9735" s="61"/>
      <c r="AH9735" s="61"/>
      <c r="AI9735" s="61"/>
      <c r="AJ9735" s="61"/>
      <c r="AK9735" s="61"/>
      <c r="AL9735" s="61"/>
      <c r="AM9735" s="61"/>
      <c r="AN9735" s="61"/>
      <c r="AO9735" s="61"/>
      <c r="AP9735" s="62"/>
      <c r="AQ9735" s="61"/>
      <c r="AR9735" s="61"/>
      <c r="AS9735" s="61"/>
      <c r="AT9735" s="61"/>
      <c r="AU9735" s="61"/>
      <c r="AV9735" s="61"/>
      <c r="AW9735" s="60"/>
    </row>
    <row r="9736" s="59" customFormat="1" customHeight="1" spans="1:49">
      <c r="A9736" s="60"/>
      <c r="B9736" s="60"/>
      <c r="C9736" s="60"/>
      <c r="D9736" s="60"/>
      <c r="H9736" s="61"/>
      <c r="I9736" s="61"/>
      <c r="J9736" s="61"/>
      <c r="K9736" s="61"/>
      <c r="L9736" s="61"/>
      <c r="M9736" s="61"/>
      <c r="N9736" s="61"/>
      <c r="O9736" s="61"/>
      <c r="P9736" s="61"/>
      <c r="Q9736" s="61"/>
      <c r="R9736" s="61"/>
      <c r="S9736" s="61"/>
      <c r="T9736" s="61"/>
      <c r="U9736" s="61"/>
      <c r="V9736" s="61"/>
      <c r="W9736" s="61"/>
      <c r="X9736" s="61"/>
      <c r="Y9736" s="61"/>
      <c r="Z9736" s="61"/>
      <c r="AA9736" s="61"/>
      <c r="AB9736" s="61"/>
      <c r="AC9736" s="61"/>
      <c r="AD9736" s="61"/>
      <c r="AE9736" s="61"/>
      <c r="AF9736" s="61"/>
      <c r="AG9736" s="61"/>
      <c r="AH9736" s="61"/>
      <c r="AI9736" s="61"/>
      <c r="AJ9736" s="61"/>
      <c r="AK9736" s="61"/>
      <c r="AL9736" s="61"/>
      <c r="AM9736" s="61"/>
      <c r="AN9736" s="61"/>
      <c r="AO9736" s="61"/>
      <c r="AP9736" s="62"/>
      <c r="AQ9736" s="61"/>
      <c r="AR9736" s="61"/>
      <c r="AS9736" s="61"/>
      <c r="AT9736" s="61"/>
      <c r="AU9736" s="61"/>
      <c r="AV9736" s="61"/>
      <c r="AW9736" s="60"/>
    </row>
    <row r="9737" s="59" customFormat="1" customHeight="1" spans="1:49">
      <c r="A9737" s="60"/>
      <c r="B9737" s="60"/>
      <c r="C9737" s="60"/>
      <c r="D9737" s="60"/>
      <c r="H9737" s="61"/>
      <c r="I9737" s="61"/>
      <c r="J9737" s="61"/>
      <c r="K9737" s="61"/>
      <c r="L9737" s="61"/>
      <c r="M9737" s="61"/>
      <c r="N9737" s="61"/>
      <c r="O9737" s="61"/>
      <c r="P9737" s="61"/>
      <c r="Q9737" s="61"/>
      <c r="R9737" s="61"/>
      <c r="S9737" s="61"/>
      <c r="T9737" s="61"/>
      <c r="U9737" s="61"/>
      <c r="V9737" s="61"/>
      <c r="W9737" s="61"/>
      <c r="X9737" s="61"/>
      <c r="Y9737" s="61"/>
      <c r="Z9737" s="61"/>
      <c r="AA9737" s="61"/>
      <c r="AB9737" s="61"/>
      <c r="AC9737" s="61"/>
      <c r="AD9737" s="61"/>
      <c r="AE9737" s="61"/>
      <c r="AF9737" s="61"/>
      <c r="AG9737" s="61"/>
      <c r="AH9737" s="61"/>
      <c r="AI9737" s="61"/>
      <c r="AJ9737" s="61"/>
      <c r="AK9737" s="61"/>
      <c r="AL9737" s="61"/>
      <c r="AM9737" s="61"/>
      <c r="AN9737" s="61"/>
      <c r="AO9737" s="61"/>
      <c r="AP9737" s="62"/>
      <c r="AQ9737" s="61"/>
      <c r="AR9737" s="61"/>
      <c r="AS9737" s="61"/>
      <c r="AT9737" s="61"/>
      <c r="AU9737" s="61"/>
      <c r="AV9737" s="61"/>
      <c r="AW9737" s="60"/>
    </row>
    <row r="9738" s="59" customFormat="1" customHeight="1" spans="1:49">
      <c r="A9738" s="60"/>
      <c r="B9738" s="60"/>
      <c r="C9738" s="60"/>
      <c r="D9738" s="60"/>
      <c r="H9738" s="61"/>
      <c r="I9738" s="61"/>
      <c r="J9738" s="61"/>
      <c r="K9738" s="61"/>
      <c r="L9738" s="61"/>
      <c r="M9738" s="61"/>
      <c r="N9738" s="61"/>
      <c r="O9738" s="61"/>
      <c r="P9738" s="61"/>
      <c r="Q9738" s="61"/>
      <c r="R9738" s="61"/>
      <c r="S9738" s="61"/>
      <c r="T9738" s="61"/>
      <c r="U9738" s="61"/>
      <c r="V9738" s="61"/>
      <c r="W9738" s="61"/>
      <c r="X9738" s="61"/>
      <c r="Y9738" s="61"/>
      <c r="Z9738" s="61"/>
      <c r="AA9738" s="61"/>
      <c r="AB9738" s="61"/>
      <c r="AC9738" s="61"/>
      <c r="AD9738" s="61"/>
      <c r="AE9738" s="61"/>
      <c r="AF9738" s="61"/>
      <c r="AG9738" s="61"/>
      <c r="AH9738" s="61"/>
      <c r="AI9738" s="61"/>
      <c r="AJ9738" s="61"/>
      <c r="AK9738" s="61"/>
      <c r="AL9738" s="61"/>
      <c r="AM9738" s="61"/>
      <c r="AN9738" s="61"/>
      <c r="AO9738" s="61"/>
      <c r="AP9738" s="62"/>
      <c r="AQ9738" s="61"/>
      <c r="AR9738" s="61"/>
      <c r="AS9738" s="61"/>
      <c r="AT9738" s="61"/>
      <c r="AU9738" s="61"/>
      <c r="AV9738" s="61"/>
      <c r="AW9738" s="60"/>
    </row>
    <row r="9739" s="59" customFormat="1" customHeight="1" spans="1:49">
      <c r="A9739" s="60"/>
      <c r="B9739" s="60"/>
      <c r="C9739" s="60"/>
      <c r="D9739" s="60"/>
      <c r="H9739" s="61"/>
      <c r="I9739" s="61"/>
      <c r="J9739" s="61"/>
      <c r="K9739" s="61"/>
      <c r="L9739" s="61"/>
      <c r="M9739" s="61"/>
      <c r="N9739" s="61"/>
      <c r="O9739" s="61"/>
      <c r="P9739" s="61"/>
      <c r="Q9739" s="61"/>
      <c r="R9739" s="61"/>
      <c r="S9739" s="61"/>
      <c r="T9739" s="61"/>
      <c r="U9739" s="61"/>
      <c r="V9739" s="61"/>
      <c r="W9739" s="61"/>
      <c r="X9739" s="61"/>
      <c r="Y9739" s="61"/>
      <c r="Z9739" s="61"/>
      <c r="AA9739" s="61"/>
      <c r="AB9739" s="61"/>
      <c r="AC9739" s="61"/>
      <c r="AD9739" s="61"/>
      <c r="AE9739" s="61"/>
      <c r="AF9739" s="61"/>
      <c r="AG9739" s="61"/>
      <c r="AH9739" s="61"/>
      <c r="AI9739" s="61"/>
      <c r="AJ9739" s="61"/>
      <c r="AK9739" s="61"/>
      <c r="AL9739" s="61"/>
      <c r="AM9739" s="61"/>
      <c r="AN9739" s="61"/>
      <c r="AO9739" s="61"/>
      <c r="AP9739" s="62"/>
      <c r="AQ9739" s="61"/>
      <c r="AR9739" s="61"/>
      <c r="AS9739" s="61"/>
      <c r="AT9739" s="61"/>
      <c r="AU9739" s="61"/>
      <c r="AV9739" s="61"/>
      <c r="AW9739" s="60"/>
    </row>
    <row r="9740" s="59" customFormat="1" customHeight="1" spans="1:49">
      <c r="A9740" s="60"/>
      <c r="B9740" s="60"/>
      <c r="C9740" s="60"/>
      <c r="D9740" s="60"/>
      <c r="H9740" s="61"/>
      <c r="I9740" s="61"/>
      <c r="J9740" s="61"/>
      <c r="K9740" s="61"/>
      <c r="L9740" s="61"/>
      <c r="M9740" s="61"/>
      <c r="N9740" s="61"/>
      <c r="O9740" s="61"/>
      <c r="P9740" s="61"/>
      <c r="Q9740" s="61"/>
      <c r="R9740" s="61"/>
      <c r="S9740" s="61"/>
      <c r="T9740" s="61"/>
      <c r="U9740" s="61"/>
      <c r="V9740" s="61"/>
      <c r="W9740" s="61"/>
      <c r="X9740" s="61"/>
      <c r="Y9740" s="61"/>
      <c r="Z9740" s="61"/>
      <c r="AA9740" s="61"/>
      <c r="AB9740" s="61"/>
      <c r="AC9740" s="61"/>
      <c r="AD9740" s="61"/>
      <c r="AE9740" s="61"/>
      <c r="AF9740" s="61"/>
      <c r="AG9740" s="61"/>
      <c r="AH9740" s="61"/>
      <c r="AI9740" s="61"/>
      <c r="AJ9740" s="61"/>
      <c r="AK9740" s="61"/>
      <c r="AL9740" s="61"/>
      <c r="AM9740" s="61"/>
      <c r="AN9740" s="61"/>
      <c r="AO9740" s="61"/>
      <c r="AP9740" s="62"/>
      <c r="AQ9740" s="61"/>
      <c r="AR9740" s="61"/>
      <c r="AS9740" s="61"/>
      <c r="AT9740" s="61"/>
      <c r="AU9740" s="61"/>
      <c r="AV9740" s="61"/>
      <c r="AW9740" s="60"/>
    </row>
    <row r="9741" s="59" customFormat="1" customHeight="1" spans="1:49">
      <c r="A9741" s="60"/>
      <c r="B9741" s="60"/>
      <c r="C9741" s="60"/>
      <c r="D9741" s="60"/>
      <c r="H9741" s="61"/>
      <c r="I9741" s="61"/>
      <c r="J9741" s="61"/>
      <c r="K9741" s="61"/>
      <c r="L9741" s="61"/>
      <c r="M9741" s="61"/>
      <c r="N9741" s="61"/>
      <c r="O9741" s="61"/>
      <c r="P9741" s="61"/>
      <c r="Q9741" s="61"/>
      <c r="R9741" s="61"/>
      <c r="S9741" s="61"/>
      <c r="T9741" s="61"/>
      <c r="U9741" s="61"/>
      <c r="V9741" s="61"/>
      <c r="W9741" s="61"/>
      <c r="X9741" s="61"/>
      <c r="Y9741" s="61"/>
      <c r="Z9741" s="61"/>
      <c r="AA9741" s="61"/>
      <c r="AB9741" s="61"/>
      <c r="AC9741" s="61"/>
      <c r="AD9741" s="61"/>
      <c r="AE9741" s="61"/>
      <c r="AF9741" s="61"/>
      <c r="AG9741" s="61"/>
      <c r="AH9741" s="61"/>
      <c r="AI9741" s="61"/>
      <c r="AJ9741" s="61"/>
      <c r="AK9741" s="61"/>
      <c r="AL9741" s="61"/>
      <c r="AM9741" s="61"/>
      <c r="AN9741" s="61"/>
      <c r="AO9741" s="61"/>
      <c r="AP9741" s="62"/>
      <c r="AQ9741" s="61"/>
      <c r="AR9741" s="61"/>
      <c r="AS9741" s="61"/>
      <c r="AT9741" s="61"/>
      <c r="AU9741" s="61"/>
      <c r="AV9741" s="61"/>
      <c r="AW9741" s="60"/>
    </row>
    <row r="9742" s="59" customFormat="1" customHeight="1" spans="1:49">
      <c r="A9742" s="60"/>
      <c r="B9742" s="60"/>
      <c r="C9742" s="60"/>
      <c r="D9742" s="60"/>
      <c r="H9742" s="61"/>
      <c r="I9742" s="61"/>
      <c r="J9742" s="61"/>
      <c r="K9742" s="61"/>
      <c r="L9742" s="61"/>
      <c r="M9742" s="61"/>
      <c r="N9742" s="61"/>
      <c r="O9742" s="61"/>
      <c r="P9742" s="61"/>
      <c r="Q9742" s="61"/>
      <c r="R9742" s="61"/>
      <c r="S9742" s="61"/>
      <c r="T9742" s="61"/>
      <c r="U9742" s="61"/>
      <c r="V9742" s="61"/>
      <c r="W9742" s="61"/>
      <c r="X9742" s="61"/>
      <c r="Y9742" s="61"/>
      <c r="Z9742" s="61"/>
      <c r="AA9742" s="61"/>
      <c r="AB9742" s="61"/>
      <c r="AC9742" s="61"/>
      <c r="AD9742" s="61"/>
      <c r="AE9742" s="61"/>
      <c r="AF9742" s="61"/>
      <c r="AG9742" s="61"/>
      <c r="AH9742" s="61"/>
      <c r="AI9742" s="61"/>
      <c r="AJ9742" s="61"/>
      <c r="AK9742" s="61"/>
      <c r="AL9742" s="61"/>
      <c r="AM9742" s="61"/>
      <c r="AN9742" s="61"/>
      <c r="AO9742" s="61"/>
      <c r="AP9742" s="62"/>
      <c r="AQ9742" s="61"/>
      <c r="AR9742" s="61"/>
      <c r="AS9742" s="61"/>
      <c r="AT9742" s="61"/>
      <c r="AU9742" s="61"/>
      <c r="AV9742" s="61"/>
      <c r="AW9742" s="60"/>
    </row>
    <row r="9743" s="59" customFormat="1" customHeight="1" spans="1:49">
      <c r="A9743" s="60"/>
      <c r="B9743" s="60"/>
      <c r="C9743" s="60"/>
      <c r="D9743" s="60"/>
      <c r="H9743" s="61"/>
      <c r="I9743" s="61"/>
      <c r="J9743" s="61"/>
      <c r="K9743" s="61"/>
      <c r="L9743" s="61"/>
      <c r="M9743" s="61"/>
      <c r="N9743" s="61"/>
      <c r="O9743" s="61"/>
      <c r="P9743" s="61"/>
      <c r="Q9743" s="61"/>
      <c r="R9743" s="61"/>
      <c r="S9743" s="61"/>
      <c r="T9743" s="61"/>
      <c r="U9743" s="61"/>
      <c r="V9743" s="61"/>
      <c r="W9743" s="61"/>
      <c r="X9743" s="61"/>
      <c r="Y9743" s="61"/>
      <c r="Z9743" s="61"/>
      <c r="AA9743" s="61"/>
      <c r="AB9743" s="61"/>
      <c r="AC9743" s="61"/>
      <c r="AD9743" s="61"/>
      <c r="AE9743" s="61"/>
      <c r="AF9743" s="61"/>
      <c r="AG9743" s="61"/>
      <c r="AH9743" s="61"/>
      <c r="AI9743" s="61"/>
      <c r="AJ9743" s="61"/>
      <c r="AK9743" s="61"/>
      <c r="AL9743" s="61"/>
      <c r="AM9743" s="61"/>
      <c r="AN9743" s="61"/>
      <c r="AO9743" s="61"/>
      <c r="AP9743" s="62"/>
      <c r="AQ9743" s="61"/>
      <c r="AR9743" s="61"/>
      <c r="AS9743" s="61"/>
      <c r="AT9743" s="61"/>
      <c r="AU9743" s="61"/>
      <c r="AV9743" s="61"/>
      <c r="AW9743" s="60"/>
    </row>
    <row r="9744" s="59" customFormat="1" customHeight="1" spans="1:49">
      <c r="A9744" s="60"/>
      <c r="B9744" s="60"/>
      <c r="C9744" s="60"/>
      <c r="D9744" s="60"/>
      <c r="H9744" s="61"/>
      <c r="I9744" s="61"/>
      <c r="J9744" s="61"/>
      <c r="K9744" s="61"/>
      <c r="L9744" s="61"/>
      <c r="M9744" s="61"/>
      <c r="N9744" s="61"/>
      <c r="O9744" s="61"/>
      <c r="P9744" s="61"/>
      <c r="Q9744" s="61"/>
      <c r="R9744" s="61"/>
      <c r="S9744" s="61"/>
      <c r="T9744" s="61"/>
      <c r="U9744" s="61"/>
      <c r="V9744" s="61"/>
      <c r="W9744" s="61"/>
      <c r="X9744" s="61"/>
      <c r="Y9744" s="61"/>
      <c r="Z9744" s="61"/>
      <c r="AA9744" s="61"/>
      <c r="AB9744" s="61"/>
      <c r="AC9744" s="61"/>
      <c r="AD9744" s="61"/>
      <c r="AE9744" s="61"/>
      <c r="AF9744" s="61"/>
      <c r="AG9744" s="61"/>
      <c r="AH9744" s="61"/>
      <c r="AI9744" s="61"/>
      <c r="AJ9744" s="61"/>
      <c r="AK9744" s="61"/>
      <c r="AL9744" s="61"/>
      <c r="AM9744" s="61"/>
      <c r="AN9744" s="61"/>
      <c r="AO9744" s="61"/>
      <c r="AP9744" s="62"/>
      <c r="AQ9744" s="61"/>
      <c r="AR9744" s="61"/>
      <c r="AS9744" s="61"/>
      <c r="AT9744" s="61"/>
      <c r="AU9744" s="61"/>
      <c r="AV9744" s="61"/>
      <c r="AW9744" s="60"/>
    </row>
    <row r="9745" s="59" customFormat="1" customHeight="1" spans="1:49">
      <c r="A9745" s="60"/>
      <c r="B9745" s="60"/>
      <c r="C9745" s="60"/>
      <c r="D9745" s="60"/>
      <c r="H9745" s="61"/>
      <c r="I9745" s="61"/>
      <c r="J9745" s="61"/>
      <c r="K9745" s="61"/>
      <c r="L9745" s="61"/>
      <c r="M9745" s="61"/>
      <c r="N9745" s="61"/>
      <c r="O9745" s="61"/>
      <c r="P9745" s="61"/>
      <c r="Q9745" s="61"/>
      <c r="R9745" s="61"/>
      <c r="S9745" s="61"/>
      <c r="T9745" s="61"/>
      <c r="U9745" s="61"/>
      <c r="V9745" s="61"/>
      <c r="W9745" s="61"/>
      <c r="X9745" s="61"/>
      <c r="Y9745" s="61"/>
      <c r="Z9745" s="61"/>
      <c r="AA9745" s="61"/>
      <c r="AB9745" s="61"/>
      <c r="AC9745" s="61"/>
      <c r="AD9745" s="61"/>
      <c r="AE9745" s="61"/>
      <c r="AF9745" s="61"/>
      <c r="AG9745" s="61"/>
      <c r="AH9745" s="61"/>
      <c r="AI9745" s="61"/>
      <c r="AJ9745" s="61"/>
      <c r="AK9745" s="61"/>
      <c r="AL9745" s="61"/>
      <c r="AM9745" s="61"/>
      <c r="AN9745" s="61"/>
      <c r="AO9745" s="61"/>
      <c r="AP9745" s="62"/>
      <c r="AQ9745" s="61"/>
      <c r="AR9745" s="61"/>
      <c r="AS9745" s="61"/>
      <c r="AT9745" s="61"/>
      <c r="AU9745" s="61"/>
      <c r="AV9745" s="61"/>
      <c r="AW9745" s="60"/>
    </row>
    <row r="9746" s="59" customFormat="1" customHeight="1" spans="1:49">
      <c r="A9746" s="60"/>
      <c r="B9746" s="60"/>
      <c r="C9746" s="60"/>
      <c r="D9746" s="60"/>
      <c r="H9746" s="61"/>
      <c r="I9746" s="61"/>
      <c r="J9746" s="61"/>
      <c r="K9746" s="61"/>
      <c r="L9746" s="61"/>
      <c r="M9746" s="61"/>
      <c r="N9746" s="61"/>
      <c r="O9746" s="61"/>
      <c r="P9746" s="61"/>
      <c r="Q9746" s="61"/>
      <c r="R9746" s="61"/>
      <c r="S9746" s="61"/>
      <c r="T9746" s="61"/>
      <c r="U9746" s="61"/>
      <c r="V9746" s="61"/>
      <c r="W9746" s="61"/>
      <c r="X9746" s="61"/>
      <c r="Y9746" s="61"/>
      <c r="Z9746" s="61"/>
      <c r="AA9746" s="61"/>
      <c r="AB9746" s="61"/>
      <c r="AC9746" s="61"/>
      <c r="AD9746" s="61"/>
      <c r="AE9746" s="61"/>
      <c r="AF9746" s="61"/>
      <c r="AG9746" s="61"/>
      <c r="AH9746" s="61"/>
      <c r="AI9746" s="61"/>
      <c r="AJ9746" s="61"/>
      <c r="AK9746" s="61"/>
      <c r="AL9746" s="61"/>
      <c r="AM9746" s="61"/>
      <c r="AN9746" s="61"/>
      <c r="AO9746" s="61"/>
      <c r="AP9746" s="62"/>
      <c r="AQ9746" s="61"/>
      <c r="AR9746" s="61"/>
      <c r="AS9746" s="61"/>
      <c r="AT9746" s="61"/>
      <c r="AU9746" s="61"/>
      <c r="AV9746" s="61"/>
      <c r="AW9746" s="60"/>
    </row>
    <row r="9747" s="59" customFormat="1" customHeight="1" spans="1:49">
      <c r="A9747" s="60"/>
      <c r="B9747" s="60"/>
      <c r="C9747" s="60"/>
      <c r="D9747" s="60"/>
      <c r="H9747" s="61"/>
      <c r="I9747" s="61"/>
      <c r="J9747" s="61"/>
      <c r="K9747" s="61"/>
      <c r="L9747" s="61"/>
      <c r="M9747" s="61"/>
      <c r="N9747" s="61"/>
      <c r="O9747" s="61"/>
      <c r="P9747" s="61"/>
      <c r="Q9747" s="61"/>
      <c r="R9747" s="61"/>
      <c r="S9747" s="61"/>
      <c r="T9747" s="61"/>
      <c r="U9747" s="61"/>
      <c r="V9747" s="61"/>
      <c r="W9747" s="61"/>
      <c r="X9747" s="61"/>
      <c r="Y9747" s="61"/>
      <c r="Z9747" s="61"/>
      <c r="AA9747" s="61"/>
      <c r="AB9747" s="61"/>
      <c r="AC9747" s="61"/>
      <c r="AD9747" s="61"/>
      <c r="AE9747" s="61"/>
      <c r="AF9747" s="61"/>
      <c r="AG9747" s="61"/>
      <c r="AH9747" s="61"/>
      <c r="AI9747" s="61"/>
      <c r="AJ9747" s="61"/>
      <c r="AK9747" s="61"/>
      <c r="AL9747" s="61"/>
      <c r="AM9747" s="61"/>
      <c r="AN9747" s="61"/>
      <c r="AO9747" s="61"/>
      <c r="AP9747" s="62"/>
      <c r="AQ9747" s="61"/>
      <c r="AR9747" s="61"/>
      <c r="AS9747" s="61"/>
      <c r="AT9747" s="61"/>
      <c r="AU9747" s="61"/>
      <c r="AV9747" s="61"/>
      <c r="AW9747" s="60"/>
    </row>
    <row r="9748" s="59" customFormat="1" customHeight="1" spans="1:49">
      <c r="A9748" s="60"/>
      <c r="B9748" s="60"/>
      <c r="C9748" s="60"/>
      <c r="D9748" s="60"/>
      <c r="H9748" s="61"/>
      <c r="I9748" s="61"/>
      <c r="J9748" s="61"/>
      <c r="K9748" s="61"/>
      <c r="L9748" s="61"/>
      <c r="M9748" s="61"/>
      <c r="N9748" s="61"/>
      <c r="O9748" s="61"/>
      <c r="P9748" s="61"/>
      <c r="Q9748" s="61"/>
      <c r="R9748" s="61"/>
      <c r="S9748" s="61"/>
      <c r="T9748" s="61"/>
      <c r="U9748" s="61"/>
      <c r="V9748" s="61"/>
      <c r="W9748" s="61"/>
      <c r="X9748" s="61"/>
      <c r="Y9748" s="61"/>
      <c r="Z9748" s="61"/>
      <c r="AA9748" s="61"/>
      <c r="AB9748" s="61"/>
      <c r="AC9748" s="61"/>
      <c r="AD9748" s="61"/>
      <c r="AE9748" s="61"/>
      <c r="AF9748" s="61"/>
      <c r="AG9748" s="61"/>
      <c r="AH9748" s="61"/>
      <c r="AI9748" s="61"/>
      <c r="AJ9748" s="61"/>
      <c r="AK9748" s="61"/>
      <c r="AL9748" s="61"/>
      <c r="AM9748" s="61"/>
      <c r="AN9748" s="61"/>
      <c r="AO9748" s="61"/>
      <c r="AP9748" s="62"/>
      <c r="AQ9748" s="61"/>
      <c r="AR9748" s="61"/>
      <c r="AS9748" s="61"/>
      <c r="AT9748" s="61"/>
      <c r="AU9748" s="61"/>
      <c r="AV9748" s="61"/>
      <c r="AW9748" s="60"/>
    </row>
    <row r="9749" s="59" customFormat="1" customHeight="1" spans="1:49">
      <c r="A9749" s="60"/>
      <c r="B9749" s="60"/>
      <c r="C9749" s="60"/>
      <c r="D9749" s="60"/>
      <c r="H9749" s="61"/>
      <c r="I9749" s="61"/>
      <c r="J9749" s="61"/>
      <c r="K9749" s="61"/>
      <c r="L9749" s="61"/>
      <c r="M9749" s="61"/>
      <c r="N9749" s="61"/>
      <c r="O9749" s="61"/>
      <c r="P9749" s="61"/>
      <c r="Q9749" s="61"/>
      <c r="R9749" s="61"/>
      <c r="S9749" s="61"/>
      <c r="T9749" s="61"/>
      <c r="U9749" s="61"/>
      <c r="V9749" s="61"/>
      <c r="W9749" s="61"/>
      <c r="X9749" s="61"/>
      <c r="Y9749" s="61"/>
      <c r="Z9749" s="61"/>
      <c r="AA9749" s="61"/>
      <c r="AB9749" s="61"/>
      <c r="AC9749" s="61"/>
      <c r="AD9749" s="61"/>
      <c r="AE9749" s="61"/>
      <c r="AF9749" s="61"/>
      <c r="AG9749" s="61"/>
      <c r="AH9749" s="61"/>
      <c r="AI9749" s="61"/>
      <c r="AJ9749" s="61"/>
      <c r="AK9749" s="61"/>
      <c r="AL9749" s="61"/>
      <c r="AM9749" s="61"/>
      <c r="AN9749" s="61"/>
      <c r="AO9749" s="61"/>
      <c r="AP9749" s="62"/>
      <c r="AQ9749" s="61"/>
      <c r="AR9749" s="61"/>
      <c r="AS9749" s="61"/>
      <c r="AT9749" s="61"/>
      <c r="AU9749" s="61"/>
      <c r="AV9749" s="61"/>
      <c r="AW9749" s="60"/>
    </row>
    <row r="9750" s="59" customFormat="1" customHeight="1" spans="1:49">
      <c r="A9750" s="60"/>
      <c r="B9750" s="60"/>
      <c r="C9750" s="60"/>
      <c r="D9750" s="60"/>
      <c r="H9750" s="61"/>
      <c r="I9750" s="61"/>
      <c r="J9750" s="61"/>
      <c r="K9750" s="61"/>
      <c r="L9750" s="61"/>
      <c r="M9750" s="61"/>
      <c r="N9750" s="61"/>
      <c r="O9750" s="61"/>
      <c r="P9750" s="61"/>
      <c r="Q9750" s="61"/>
      <c r="R9750" s="61"/>
      <c r="S9750" s="61"/>
      <c r="T9750" s="61"/>
      <c r="U9750" s="61"/>
      <c r="V9750" s="61"/>
      <c r="W9750" s="61"/>
      <c r="X9750" s="61"/>
      <c r="Y9750" s="61"/>
      <c r="Z9750" s="61"/>
      <c r="AA9750" s="61"/>
      <c r="AB9750" s="61"/>
      <c r="AC9750" s="61"/>
      <c r="AD9750" s="61"/>
      <c r="AE9750" s="61"/>
      <c r="AF9750" s="61"/>
      <c r="AG9750" s="61"/>
      <c r="AH9750" s="61"/>
      <c r="AI9750" s="61"/>
      <c r="AJ9750" s="61"/>
      <c r="AK9750" s="61"/>
      <c r="AL9750" s="61"/>
      <c r="AM9750" s="61"/>
      <c r="AN9750" s="61"/>
      <c r="AO9750" s="61"/>
      <c r="AP9750" s="62"/>
      <c r="AQ9750" s="61"/>
      <c r="AR9750" s="61"/>
      <c r="AS9750" s="61"/>
      <c r="AT9750" s="61"/>
      <c r="AU9750" s="61"/>
      <c r="AV9750" s="61"/>
      <c r="AW9750" s="60"/>
    </row>
    <row r="9751" s="59" customFormat="1" customHeight="1" spans="1:49">
      <c r="A9751" s="60"/>
      <c r="B9751" s="60"/>
      <c r="C9751" s="60"/>
      <c r="D9751" s="60"/>
      <c r="H9751" s="61"/>
      <c r="I9751" s="61"/>
      <c r="J9751" s="61"/>
      <c r="K9751" s="61"/>
      <c r="L9751" s="61"/>
      <c r="M9751" s="61"/>
      <c r="N9751" s="61"/>
      <c r="O9751" s="61"/>
      <c r="P9751" s="61"/>
      <c r="Q9751" s="61"/>
      <c r="R9751" s="61"/>
      <c r="S9751" s="61"/>
      <c r="T9751" s="61"/>
      <c r="U9751" s="61"/>
      <c r="V9751" s="61"/>
      <c r="W9751" s="61"/>
      <c r="X9751" s="61"/>
      <c r="Y9751" s="61"/>
      <c r="Z9751" s="61"/>
      <c r="AA9751" s="61"/>
      <c r="AB9751" s="61"/>
      <c r="AC9751" s="61"/>
      <c r="AD9751" s="61"/>
      <c r="AE9751" s="61"/>
      <c r="AF9751" s="61"/>
      <c r="AG9751" s="61"/>
      <c r="AH9751" s="61"/>
      <c r="AI9751" s="61"/>
      <c r="AJ9751" s="61"/>
      <c r="AK9751" s="61"/>
      <c r="AL9751" s="61"/>
      <c r="AM9751" s="61"/>
      <c r="AN9751" s="61"/>
      <c r="AO9751" s="61"/>
      <c r="AP9751" s="62"/>
      <c r="AQ9751" s="61"/>
      <c r="AR9751" s="61"/>
      <c r="AS9751" s="61"/>
      <c r="AT9751" s="61"/>
      <c r="AU9751" s="61"/>
      <c r="AV9751" s="61"/>
      <c r="AW9751" s="60"/>
    </row>
    <row r="9752" s="59" customFormat="1" customHeight="1" spans="1:49">
      <c r="A9752" s="60"/>
      <c r="B9752" s="60"/>
      <c r="C9752" s="60"/>
      <c r="D9752" s="60"/>
      <c r="H9752" s="61"/>
      <c r="I9752" s="61"/>
      <c r="J9752" s="61"/>
      <c r="K9752" s="61"/>
      <c r="L9752" s="61"/>
      <c r="M9752" s="61"/>
      <c r="N9752" s="61"/>
      <c r="O9752" s="61"/>
      <c r="P9752" s="61"/>
      <c r="Q9752" s="61"/>
      <c r="R9752" s="61"/>
      <c r="S9752" s="61"/>
      <c r="T9752" s="61"/>
      <c r="U9752" s="61"/>
      <c r="V9752" s="61"/>
      <c r="W9752" s="61"/>
      <c r="X9752" s="61"/>
      <c r="Y9752" s="61"/>
      <c r="Z9752" s="61"/>
      <c r="AA9752" s="61"/>
      <c r="AB9752" s="61"/>
      <c r="AC9752" s="61"/>
      <c r="AD9752" s="61"/>
      <c r="AE9752" s="61"/>
      <c r="AF9752" s="61"/>
      <c r="AG9752" s="61"/>
      <c r="AH9752" s="61"/>
      <c r="AI9752" s="61"/>
      <c r="AJ9752" s="61"/>
      <c r="AK9752" s="61"/>
      <c r="AL9752" s="61"/>
      <c r="AM9752" s="61"/>
      <c r="AN9752" s="61"/>
      <c r="AO9752" s="61"/>
      <c r="AP9752" s="62"/>
      <c r="AQ9752" s="61"/>
      <c r="AR9752" s="61"/>
      <c r="AS9752" s="61"/>
      <c r="AT9752" s="61"/>
      <c r="AU9752" s="61"/>
      <c r="AV9752" s="61"/>
      <c r="AW9752" s="60"/>
    </row>
    <row r="9753" s="59" customFormat="1" customHeight="1" spans="1:49">
      <c r="A9753" s="60"/>
      <c r="B9753" s="60"/>
      <c r="C9753" s="60"/>
      <c r="D9753" s="60"/>
      <c r="H9753" s="61"/>
      <c r="I9753" s="61"/>
      <c r="J9753" s="61"/>
      <c r="K9753" s="61"/>
      <c r="L9753" s="61"/>
      <c r="M9753" s="61"/>
      <c r="N9753" s="61"/>
      <c r="O9753" s="61"/>
      <c r="P9753" s="61"/>
      <c r="Q9753" s="61"/>
      <c r="R9753" s="61"/>
      <c r="S9753" s="61"/>
      <c r="T9753" s="61"/>
      <c r="U9753" s="61"/>
      <c r="V9753" s="61"/>
      <c r="W9753" s="61"/>
      <c r="X9753" s="61"/>
      <c r="Y9753" s="61"/>
      <c r="Z9753" s="61"/>
      <c r="AA9753" s="61"/>
      <c r="AB9753" s="61"/>
      <c r="AC9753" s="61"/>
      <c r="AD9753" s="61"/>
      <c r="AE9753" s="61"/>
      <c r="AF9753" s="61"/>
      <c r="AG9753" s="61"/>
      <c r="AH9753" s="61"/>
      <c r="AI9753" s="61"/>
      <c r="AJ9753" s="61"/>
      <c r="AK9753" s="61"/>
      <c r="AL9753" s="61"/>
      <c r="AM9753" s="61"/>
      <c r="AN9753" s="61"/>
      <c r="AO9753" s="61"/>
      <c r="AP9753" s="62"/>
      <c r="AQ9753" s="61"/>
      <c r="AR9753" s="61"/>
      <c r="AS9753" s="61"/>
      <c r="AT9753" s="61"/>
      <c r="AU9753" s="61"/>
      <c r="AV9753" s="61"/>
      <c r="AW9753" s="60"/>
    </row>
    <row r="9754" s="59" customFormat="1" customHeight="1" spans="1:49">
      <c r="A9754" s="60"/>
      <c r="B9754" s="60"/>
      <c r="C9754" s="60"/>
      <c r="D9754" s="60"/>
      <c r="H9754" s="61"/>
      <c r="I9754" s="61"/>
      <c r="J9754" s="61"/>
      <c r="K9754" s="61"/>
      <c r="L9754" s="61"/>
      <c r="M9754" s="61"/>
      <c r="N9754" s="61"/>
      <c r="O9754" s="61"/>
      <c r="P9754" s="61"/>
      <c r="Q9754" s="61"/>
      <c r="R9754" s="61"/>
      <c r="S9754" s="61"/>
      <c r="T9754" s="61"/>
      <c r="U9754" s="61"/>
      <c r="V9754" s="61"/>
      <c r="W9754" s="61"/>
      <c r="X9754" s="61"/>
      <c r="Y9754" s="61"/>
      <c r="Z9754" s="61"/>
      <c r="AA9754" s="61"/>
      <c r="AB9754" s="61"/>
      <c r="AC9754" s="61"/>
      <c r="AD9754" s="61"/>
      <c r="AE9754" s="61"/>
      <c r="AF9754" s="61"/>
      <c r="AG9754" s="61"/>
      <c r="AH9754" s="61"/>
      <c r="AI9754" s="61"/>
      <c r="AJ9754" s="61"/>
      <c r="AK9754" s="61"/>
      <c r="AL9754" s="61"/>
      <c r="AM9754" s="61"/>
      <c r="AN9754" s="61"/>
      <c r="AO9754" s="61"/>
      <c r="AP9754" s="62"/>
      <c r="AQ9754" s="61"/>
      <c r="AR9754" s="61"/>
      <c r="AS9754" s="61"/>
      <c r="AT9754" s="61"/>
      <c r="AU9754" s="61"/>
      <c r="AV9754" s="61"/>
      <c r="AW9754" s="60"/>
    </row>
    <row r="9755" s="59" customFormat="1" customHeight="1" spans="1:49">
      <c r="A9755" s="60"/>
      <c r="B9755" s="60"/>
      <c r="C9755" s="60"/>
      <c r="D9755" s="60"/>
      <c r="H9755" s="61"/>
      <c r="I9755" s="61"/>
      <c r="J9755" s="61"/>
      <c r="K9755" s="61"/>
      <c r="L9755" s="61"/>
      <c r="M9755" s="61"/>
      <c r="N9755" s="61"/>
      <c r="O9755" s="61"/>
      <c r="P9755" s="61"/>
      <c r="Q9755" s="61"/>
      <c r="R9755" s="61"/>
      <c r="S9755" s="61"/>
      <c r="T9755" s="61"/>
      <c r="U9755" s="61"/>
      <c r="V9755" s="61"/>
      <c r="W9755" s="61"/>
      <c r="X9755" s="61"/>
      <c r="Y9755" s="61"/>
      <c r="Z9755" s="61"/>
      <c r="AA9755" s="61"/>
      <c r="AB9755" s="61"/>
      <c r="AC9755" s="61"/>
      <c r="AD9755" s="61"/>
      <c r="AE9755" s="61"/>
      <c r="AF9755" s="61"/>
      <c r="AG9755" s="61"/>
      <c r="AH9755" s="61"/>
      <c r="AI9755" s="61"/>
      <c r="AJ9755" s="61"/>
      <c r="AK9755" s="61"/>
      <c r="AL9755" s="61"/>
      <c r="AM9755" s="61"/>
      <c r="AN9755" s="61"/>
      <c r="AO9755" s="61"/>
      <c r="AP9755" s="62"/>
      <c r="AQ9755" s="61"/>
      <c r="AR9755" s="61"/>
      <c r="AS9755" s="61"/>
      <c r="AT9755" s="61"/>
      <c r="AU9755" s="61"/>
      <c r="AV9755" s="61"/>
      <c r="AW9755" s="60"/>
    </row>
    <row r="9756" s="59" customFormat="1" customHeight="1" spans="1:49">
      <c r="A9756" s="60"/>
      <c r="B9756" s="60"/>
      <c r="C9756" s="60"/>
      <c r="D9756" s="60"/>
      <c r="H9756" s="61"/>
      <c r="I9756" s="61"/>
      <c r="J9756" s="61"/>
      <c r="K9756" s="61"/>
      <c r="L9756" s="61"/>
      <c r="M9756" s="61"/>
      <c r="N9756" s="61"/>
      <c r="O9756" s="61"/>
      <c r="P9756" s="61"/>
      <c r="Q9756" s="61"/>
      <c r="R9756" s="61"/>
      <c r="S9756" s="61"/>
      <c r="T9756" s="61"/>
      <c r="U9756" s="61"/>
      <c r="V9756" s="61"/>
      <c r="W9756" s="61"/>
      <c r="X9756" s="61"/>
      <c r="Y9756" s="61"/>
      <c r="Z9756" s="61"/>
      <c r="AA9756" s="61"/>
      <c r="AB9756" s="61"/>
      <c r="AC9756" s="61"/>
      <c r="AD9756" s="61"/>
      <c r="AE9756" s="61"/>
      <c r="AF9756" s="61"/>
      <c r="AG9756" s="61"/>
      <c r="AH9756" s="61"/>
      <c r="AI9756" s="61"/>
      <c r="AJ9756" s="61"/>
      <c r="AK9756" s="61"/>
      <c r="AL9756" s="61"/>
      <c r="AM9756" s="61"/>
      <c r="AN9756" s="61"/>
      <c r="AO9756" s="61"/>
      <c r="AP9756" s="62"/>
      <c r="AQ9756" s="61"/>
      <c r="AR9756" s="61"/>
      <c r="AS9756" s="61"/>
      <c r="AT9756" s="61"/>
      <c r="AU9756" s="61"/>
      <c r="AV9756" s="61"/>
      <c r="AW9756" s="60"/>
    </row>
    <row r="9757" s="59" customFormat="1" customHeight="1" spans="1:49">
      <c r="A9757" s="60"/>
      <c r="B9757" s="60"/>
      <c r="C9757" s="60"/>
      <c r="D9757" s="60"/>
      <c r="H9757" s="61"/>
      <c r="I9757" s="61"/>
      <c r="J9757" s="61"/>
      <c r="K9757" s="61"/>
      <c r="L9757" s="61"/>
      <c r="M9757" s="61"/>
      <c r="N9757" s="61"/>
      <c r="O9757" s="61"/>
      <c r="P9757" s="61"/>
      <c r="Q9757" s="61"/>
      <c r="R9757" s="61"/>
      <c r="S9757" s="61"/>
      <c r="T9757" s="61"/>
      <c r="U9757" s="61"/>
      <c r="V9757" s="61"/>
      <c r="W9757" s="61"/>
      <c r="X9757" s="61"/>
      <c r="Y9757" s="61"/>
      <c r="Z9757" s="61"/>
      <c r="AA9757" s="61"/>
      <c r="AB9757" s="61"/>
      <c r="AC9757" s="61"/>
      <c r="AD9757" s="61"/>
      <c r="AE9757" s="61"/>
      <c r="AF9757" s="61"/>
      <c r="AG9757" s="61"/>
      <c r="AH9757" s="61"/>
      <c r="AI9757" s="61"/>
      <c r="AJ9757" s="61"/>
      <c r="AK9757" s="61"/>
      <c r="AL9757" s="61"/>
      <c r="AM9757" s="61"/>
      <c r="AN9757" s="61"/>
      <c r="AO9757" s="61"/>
      <c r="AP9757" s="62"/>
      <c r="AQ9757" s="61"/>
      <c r="AR9757" s="61"/>
      <c r="AS9757" s="61"/>
      <c r="AT9757" s="61"/>
      <c r="AU9757" s="61"/>
      <c r="AV9757" s="61"/>
      <c r="AW9757" s="60"/>
    </row>
    <row r="9758" s="59" customFormat="1" customHeight="1" spans="1:49">
      <c r="A9758" s="60"/>
      <c r="B9758" s="60"/>
      <c r="C9758" s="60"/>
      <c r="D9758" s="60"/>
      <c r="H9758" s="61"/>
      <c r="I9758" s="61"/>
      <c r="J9758" s="61"/>
      <c r="K9758" s="61"/>
      <c r="L9758" s="61"/>
      <c r="M9758" s="61"/>
      <c r="N9758" s="61"/>
      <c r="O9758" s="61"/>
      <c r="P9758" s="61"/>
      <c r="Q9758" s="61"/>
      <c r="R9758" s="61"/>
      <c r="S9758" s="61"/>
      <c r="T9758" s="61"/>
      <c r="U9758" s="61"/>
      <c r="V9758" s="61"/>
      <c r="W9758" s="61"/>
      <c r="X9758" s="61"/>
      <c r="Y9758" s="61"/>
      <c r="Z9758" s="61"/>
      <c r="AA9758" s="61"/>
      <c r="AB9758" s="61"/>
      <c r="AC9758" s="61"/>
      <c r="AD9758" s="61"/>
      <c r="AE9758" s="61"/>
      <c r="AF9758" s="61"/>
      <c r="AG9758" s="61"/>
      <c r="AH9758" s="61"/>
      <c r="AI9758" s="61"/>
      <c r="AJ9758" s="61"/>
      <c r="AK9758" s="61"/>
      <c r="AL9758" s="61"/>
      <c r="AM9758" s="61"/>
      <c r="AN9758" s="61"/>
      <c r="AO9758" s="61"/>
      <c r="AP9758" s="62"/>
      <c r="AQ9758" s="61"/>
      <c r="AR9758" s="61"/>
      <c r="AS9758" s="61"/>
      <c r="AT9758" s="61"/>
      <c r="AU9758" s="61"/>
      <c r="AV9758" s="61"/>
      <c r="AW9758" s="60"/>
    </row>
    <row r="9759" s="59" customFormat="1" customHeight="1" spans="1:49">
      <c r="A9759" s="60"/>
      <c r="B9759" s="60"/>
      <c r="C9759" s="60"/>
      <c r="D9759" s="60"/>
      <c r="H9759" s="61"/>
      <c r="I9759" s="61"/>
      <c r="J9759" s="61"/>
      <c r="K9759" s="61"/>
      <c r="L9759" s="61"/>
      <c r="M9759" s="61"/>
      <c r="N9759" s="61"/>
      <c r="O9759" s="61"/>
      <c r="P9759" s="61"/>
      <c r="Q9759" s="61"/>
      <c r="R9759" s="61"/>
      <c r="S9759" s="61"/>
      <c r="T9759" s="61"/>
      <c r="U9759" s="61"/>
      <c r="V9759" s="61"/>
      <c r="W9759" s="61"/>
      <c r="X9759" s="61"/>
      <c r="Y9759" s="61"/>
      <c r="Z9759" s="61"/>
      <c r="AA9759" s="61"/>
      <c r="AB9759" s="61"/>
      <c r="AC9759" s="61"/>
      <c r="AD9759" s="61"/>
      <c r="AE9759" s="61"/>
      <c r="AF9759" s="61"/>
      <c r="AG9759" s="61"/>
      <c r="AH9759" s="61"/>
      <c r="AI9759" s="61"/>
      <c r="AJ9759" s="61"/>
      <c r="AK9759" s="61"/>
      <c r="AL9759" s="61"/>
      <c r="AM9759" s="61"/>
      <c r="AN9759" s="61"/>
      <c r="AO9759" s="61"/>
      <c r="AP9759" s="62"/>
      <c r="AQ9759" s="61"/>
      <c r="AR9759" s="61"/>
      <c r="AS9759" s="61"/>
      <c r="AT9759" s="61"/>
      <c r="AU9759" s="61"/>
      <c r="AV9759" s="61"/>
      <c r="AW9759" s="60"/>
    </row>
    <row r="9760" s="59" customFormat="1" customHeight="1" spans="1:49">
      <c r="A9760" s="60"/>
      <c r="B9760" s="60"/>
      <c r="C9760" s="60"/>
      <c r="D9760" s="60"/>
      <c r="H9760" s="61"/>
      <c r="I9760" s="61"/>
      <c r="J9760" s="61"/>
      <c r="K9760" s="61"/>
      <c r="L9760" s="61"/>
      <c r="M9760" s="61"/>
      <c r="N9760" s="61"/>
      <c r="O9760" s="61"/>
      <c r="P9760" s="61"/>
      <c r="Q9760" s="61"/>
      <c r="R9760" s="61"/>
      <c r="S9760" s="61"/>
      <c r="T9760" s="61"/>
      <c r="U9760" s="61"/>
      <c r="V9760" s="61"/>
      <c r="W9760" s="61"/>
      <c r="X9760" s="61"/>
      <c r="Y9760" s="61"/>
      <c r="Z9760" s="61"/>
      <c r="AA9760" s="61"/>
      <c r="AB9760" s="61"/>
      <c r="AC9760" s="61"/>
      <c r="AD9760" s="61"/>
      <c r="AE9760" s="61"/>
      <c r="AF9760" s="61"/>
      <c r="AG9760" s="61"/>
      <c r="AH9760" s="61"/>
      <c r="AI9760" s="61"/>
      <c r="AJ9760" s="61"/>
      <c r="AK9760" s="61"/>
      <c r="AL9760" s="61"/>
      <c r="AM9760" s="61"/>
      <c r="AN9760" s="61"/>
      <c r="AO9760" s="61"/>
      <c r="AP9760" s="62"/>
      <c r="AQ9760" s="61"/>
      <c r="AR9760" s="61"/>
      <c r="AS9760" s="61"/>
      <c r="AT9760" s="61"/>
      <c r="AU9760" s="61"/>
      <c r="AV9760" s="61"/>
      <c r="AW9760" s="60"/>
    </row>
    <row r="9761" s="59" customFormat="1" customHeight="1" spans="1:49">
      <c r="A9761" s="60"/>
      <c r="B9761" s="60"/>
      <c r="C9761" s="60"/>
      <c r="D9761" s="60"/>
      <c r="H9761" s="61"/>
      <c r="I9761" s="61"/>
      <c r="J9761" s="61"/>
      <c r="K9761" s="61"/>
      <c r="L9761" s="61"/>
      <c r="M9761" s="61"/>
      <c r="N9761" s="61"/>
      <c r="O9761" s="61"/>
      <c r="P9761" s="61"/>
      <c r="Q9761" s="61"/>
      <c r="R9761" s="61"/>
      <c r="S9761" s="61"/>
      <c r="T9761" s="61"/>
      <c r="U9761" s="61"/>
      <c r="V9761" s="61"/>
      <c r="W9761" s="61"/>
      <c r="X9761" s="61"/>
      <c r="Y9761" s="61"/>
      <c r="Z9761" s="61"/>
      <c r="AA9761" s="61"/>
      <c r="AB9761" s="61"/>
      <c r="AC9761" s="61"/>
      <c r="AD9761" s="61"/>
      <c r="AE9761" s="61"/>
      <c r="AF9761" s="61"/>
      <c r="AG9761" s="61"/>
      <c r="AH9761" s="61"/>
      <c r="AI9761" s="61"/>
      <c r="AJ9761" s="61"/>
      <c r="AK9761" s="61"/>
      <c r="AL9761" s="61"/>
      <c r="AM9761" s="61"/>
      <c r="AN9761" s="61"/>
      <c r="AO9761" s="61"/>
      <c r="AP9761" s="62"/>
      <c r="AQ9761" s="61"/>
      <c r="AR9761" s="61"/>
      <c r="AS9761" s="61"/>
      <c r="AT9761" s="61"/>
      <c r="AU9761" s="61"/>
      <c r="AV9761" s="61"/>
      <c r="AW9761" s="60"/>
    </row>
    <row r="9762" s="59" customFormat="1" customHeight="1" spans="1:49">
      <c r="A9762" s="60"/>
      <c r="B9762" s="60"/>
      <c r="C9762" s="60"/>
      <c r="D9762" s="60"/>
      <c r="H9762" s="61"/>
      <c r="I9762" s="61"/>
      <c r="J9762" s="61"/>
      <c r="K9762" s="61"/>
      <c r="L9762" s="61"/>
      <c r="M9762" s="61"/>
      <c r="N9762" s="61"/>
      <c r="O9762" s="61"/>
      <c r="P9762" s="61"/>
      <c r="Q9762" s="61"/>
      <c r="R9762" s="61"/>
      <c r="S9762" s="61"/>
      <c r="T9762" s="61"/>
      <c r="U9762" s="61"/>
      <c r="V9762" s="61"/>
      <c r="W9762" s="61"/>
      <c r="X9762" s="61"/>
      <c r="Y9762" s="61"/>
      <c r="Z9762" s="61"/>
      <c r="AA9762" s="61"/>
      <c r="AB9762" s="61"/>
      <c r="AC9762" s="61"/>
      <c r="AD9762" s="61"/>
      <c r="AE9762" s="61"/>
      <c r="AF9762" s="61"/>
      <c r="AG9762" s="61"/>
      <c r="AH9762" s="61"/>
      <c r="AI9762" s="61"/>
      <c r="AJ9762" s="61"/>
      <c r="AK9762" s="61"/>
      <c r="AL9762" s="61"/>
      <c r="AM9762" s="61"/>
      <c r="AN9762" s="61"/>
      <c r="AO9762" s="61"/>
      <c r="AP9762" s="62"/>
      <c r="AQ9762" s="61"/>
      <c r="AR9762" s="61"/>
      <c r="AS9762" s="61"/>
      <c r="AT9762" s="61"/>
      <c r="AU9762" s="61"/>
      <c r="AV9762" s="61"/>
      <c r="AW9762" s="60"/>
    </row>
    <row r="9763" s="59" customFormat="1" customHeight="1" spans="1:49">
      <c r="A9763" s="60"/>
      <c r="B9763" s="60"/>
      <c r="C9763" s="60"/>
      <c r="D9763" s="60"/>
      <c r="H9763" s="61"/>
      <c r="I9763" s="61"/>
      <c r="J9763" s="61"/>
      <c r="K9763" s="61"/>
      <c r="L9763" s="61"/>
      <c r="M9763" s="61"/>
      <c r="N9763" s="61"/>
      <c r="O9763" s="61"/>
      <c r="P9763" s="61"/>
      <c r="Q9763" s="61"/>
      <c r="R9763" s="61"/>
      <c r="S9763" s="61"/>
      <c r="T9763" s="61"/>
      <c r="U9763" s="61"/>
      <c r="V9763" s="61"/>
      <c r="W9763" s="61"/>
      <c r="X9763" s="61"/>
      <c r="Y9763" s="61"/>
      <c r="Z9763" s="61"/>
      <c r="AA9763" s="61"/>
      <c r="AB9763" s="61"/>
      <c r="AC9763" s="61"/>
      <c r="AD9763" s="61"/>
      <c r="AE9763" s="61"/>
      <c r="AF9763" s="61"/>
      <c r="AG9763" s="61"/>
      <c r="AH9763" s="61"/>
      <c r="AI9763" s="61"/>
      <c r="AJ9763" s="61"/>
      <c r="AK9763" s="61"/>
      <c r="AL9763" s="61"/>
      <c r="AM9763" s="61"/>
      <c r="AN9763" s="61"/>
      <c r="AO9763" s="61"/>
      <c r="AP9763" s="62"/>
      <c r="AQ9763" s="61"/>
      <c r="AR9763" s="61"/>
      <c r="AS9763" s="61"/>
      <c r="AT9763" s="61"/>
      <c r="AU9763" s="61"/>
      <c r="AV9763" s="61"/>
      <c r="AW9763" s="60"/>
    </row>
    <row r="9764" s="59" customFormat="1" customHeight="1" spans="1:49">
      <c r="A9764" s="60"/>
      <c r="B9764" s="60"/>
      <c r="C9764" s="60"/>
      <c r="D9764" s="60"/>
      <c r="H9764" s="61"/>
      <c r="I9764" s="61"/>
      <c r="J9764" s="61"/>
      <c r="K9764" s="61"/>
      <c r="L9764" s="61"/>
      <c r="M9764" s="61"/>
      <c r="N9764" s="61"/>
      <c r="O9764" s="61"/>
      <c r="P9764" s="61"/>
      <c r="Q9764" s="61"/>
      <c r="R9764" s="61"/>
      <c r="S9764" s="61"/>
      <c r="T9764" s="61"/>
      <c r="U9764" s="61"/>
      <c r="V9764" s="61"/>
      <c r="W9764" s="61"/>
      <c r="X9764" s="61"/>
      <c r="Y9764" s="61"/>
      <c r="Z9764" s="61"/>
      <c r="AA9764" s="61"/>
      <c r="AB9764" s="61"/>
      <c r="AC9764" s="61"/>
      <c r="AD9764" s="61"/>
      <c r="AE9764" s="61"/>
      <c r="AF9764" s="61"/>
      <c r="AG9764" s="61"/>
      <c r="AH9764" s="61"/>
      <c r="AI9764" s="61"/>
      <c r="AJ9764" s="61"/>
      <c r="AK9764" s="61"/>
      <c r="AL9764" s="61"/>
      <c r="AM9764" s="61"/>
      <c r="AN9764" s="61"/>
      <c r="AO9764" s="61"/>
      <c r="AP9764" s="62"/>
      <c r="AQ9764" s="61"/>
      <c r="AR9764" s="61"/>
      <c r="AS9764" s="61"/>
      <c r="AT9764" s="61"/>
      <c r="AU9764" s="61"/>
      <c r="AV9764" s="61"/>
      <c r="AW9764" s="60"/>
    </row>
    <row r="9765" s="59" customFormat="1" customHeight="1" spans="1:49">
      <c r="A9765" s="60"/>
      <c r="B9765" s="60"/>
      <c r="C9765" s="60"/>
      <c r="D9765" s="60"/>
      <c r="H9765" s="61"/>
      <c r="I9765" s="61"/>
      <c r="J9765" s="61"/>
      <c r="K9765" s="61"/>
      <c r="L9765" s="61"/>
      <c r="M9765" s="61"/>
      <c r="N9765" s="61"/>
      <c r="O9765" s="61"/>
      <c r="P9765" s="61"/>
      <c r="Q9765" s="61"/>
      <c r="R9765" s="61"/>
      <c r="S9765" s="61"/>
      <c r="T9765" s="61"/>
      <c r="U9765" s="61"/>
      <c r="V9765" s="61"/>
      <c r="W9765" s="61"/>
      <c r="X9765" s="61"/>
      <c r="Y9765" s="61"/>
      <c r="Z9765" s="61"/>
      <c r="AA9765" s="61"/>
      <c r="AB9765" s="61"/>
      <c r="AC9765" s="61"/>
      <c r="AD9765" s="61"/>
      <c r="AE9765" s="61"/>
      <c r="AF9765" s="61"/>
      <c r="AG9765" s="61"/>
      <c r="AH9765" s="61"/>
      <c r="AI9765" s="61"/>
      <c r="AJ9765" s="61"/>
      <c r="AK9765" s="61"/>
      <c r="AL9765" s="61"/>
      <c r="AM9765" s="61"/>
      <c r="AN9765" s="61"/>
      <c r="AO9765" s="61"/>
      <c r="AP9765" s="62"/>
      <c r="AQ9765" s="61"/>
      <c r="AR9765" s="61"/>
      <c r="AS9765" s="61"/>
      <c r="AT9765" s="61"/>
      <c r="AU9765" s="61"/>
      <c r="AV9765" s="61"/>
      <c r="AW9765" s="60"/>
    </row>
    <row r="9766" s="59" customFormat="1" customHeight="1" spans="1:49">
      <c r="A9766" s="60"/>
      <c r="B9766" s="60"/>
      <c r="C9766" s="60"/>
      <c r="D9766" s="60"/>
      <c r="H9766" s="61"/>
      <c r="I9766" s="61"/>
      <c r="J9766" s="61"/>
      <c r="K9766" s="61"/>
      <c r="L9766" s="61"/>
      <c r="M9766" s="61"/>
      <c r="N9766" s="61"/>
      <c r="O9766" s="61"/>
      <c r="P9766" s="61"/>
      <c r="Q9766" s="61"/>
      <c r="R9766" s="61"/>
      <c r="S9766" s="61"/>
      <c r="T9766" s="61"/>
      <c r="U9766" s="61"/>
      <c r="V9766" s="61"/>
      <c r="W9766" s="61"/>
      <c r="X9766" s="61"/>
      <c r="Y9766" s="61"/>
      <c r="Z9766" s="61"/>
      <c r="AA9766" s="61"/>
      <c r="AB9766" s="61"/>
      <c r="AC9766" s="61"/>
      <c r="AD9766" s="61"/>
      <c r="AE9766" s="61"/>
      <c r="AF9766" s="61"/>
      <c r="AG9766" s="61"/>
      <c r="AH9766" s="61"/>
      <c r="AI9766" s="61"/>
      <c r="AJ9766" s="61"/>
      <c r="AK9766" s="61"/>
      <c r="AL9766" s="61"/>
      <c r="AM9766" s="61"/>
      <c r="AN9766" s="61"/>
      <c r="AO9766" s="61"/>
      <c r="AP9766" s="62"/>
      <c r="AQ9766" s="61"/>
      <c r="AR9766" s="61"/>
      <c r="AS9766" s="61"/>
      <c r="AT9766" s="61"/>
      <c r="AU9766" s="61"/>
      <c r="AV9766" s="61"/>
      <c r="AW9766" s="60"/>
    </row>
    <row r="9767" s="59" customFormat="1" customHeight="1" spans="1:49">
      <c r="A9767" s="60"/>
      <c r="B9767" s="60"/>
      <c r="C9767" s="60"/>
      <c r="D9767" s="60"/>
      <c r="H9767" s="61"/>
      <c r="I9767" s="61"/>
      <c r="J9767" s="61"/>
      <c r="K9767" s="61"/>
      <c r="L9767" s="61"/>
      <c r="M9767" s="61"/>
      <c r="N9767" s="61"/>
      <c r="O9767" s="61"/>
      <c r="P9767" s="61"/>
      <c r="Q9767" s="61"/>
      <c r="R9767" s="61"/>
      <c r="S9767" s="61"/>
      <c r="T9767" s="61"/>
      <c r="U9767" s="61"/>
      <c r="V9767" s="61"/>
      <c r="W9767" s="61"/>
      <c r="X9767" s="61"/>
      <c r="Y9767" s="61"/>
      <c r="Z9767" s="61"/>
      <c r="AA9767" s="61"/>
      <c r="AB9767" s="61"/>
      <c r="AC9767" s="61"/>
      <c r="AD9767" s="61"/>
      <c r="AE9767" s="61"/>
      <c r="AF9767" s="61"/>
      <c r="AG9767" s="61"/>
      <c r="AH9767" s="61"/>
      <c r="AI9767" s="61"/>
      <c r="AJ9767" s="61"/>
      <c r="AK9767" s="61"/>
      <c r="AL9767" s="61"/>
      <c r="AM9767" s="61"/>
      <c r="AN9767" s="61"/>
      <c r="AO9767" s="61"/>
      <c r="AP9767" s="62"/>
      <c r="AQ9767" s="61"/>
      <c r="AR9767" s="61"/>
      <c r="AS9767" s="61"/>
      <c r="AT9767" s="61"/>
      <c r="AU9767" s="61"/>
      <c r="AV9767" s="61"/>
      <c r="AW9767" s="60"/>
    </row>
    <row r="9768" s="59" customFormat="1" customHeight="1" spans="1:49">
      <c r="A9768" s="60"/>
      <c r="B9768" s="60"/>
      <c r="C9768" s="60"/>
      <c r="D9768" s="60"/>
      <c r="H9768" s="61"/>
      <c r="I9768" s="61"/>
      <c r="J9768" s="61"/>
      <c r="K9768" s="61"/>
      <c r="L9768" s="61"/>
      <c r="M9768" s="61"/>
      <c r="N9768" s="61"/>
      <c r="O9768" s="61"/>
      <c r="P9768" s="61"/>
      <c r="Q9768" s="61"/>
      <c r="R9768" s="61"/>
      <c r="S9768" s="61"/>
      <c r="T9768" s="61"/>
      <c r="U9768" s="61"/>
      <c r="V9768" s="61"/>
      <c r="W9768" s="61"/>
      <c r="X9768" s="61"/>
      <c r="Y9768" s="61"/>
      <c r="Z9768" s="61"/>
      <c r="AA9768" s="61"/>
      <c r="AB9768" s="61"/>
      <c r="AC9768" s="61"/>
      <c r="AD9768" s="61"/>
      <c r="AE9768" s="61"/>
      <c r="AF9768" s="61"/>
      <c r="AG9768" s="61"/>
      <c r="AH9768" s="61"/>
      <c r="AI9768" s="61"/>
      <c r="AJ9768" s="61"/>
      <c r="AK9768" s="61"/>
      <c r="AL9768" s="61"/>
      <c r="AM9768" s="61"/>
      <c r="AN9768" s="61"/>
      <c r="AO9768" s="61"/>
      <c r="AP9768" s="62"/>
      <c r="AQ9768" s="61"/>
      <c r="AR9768" s="61"/>
      <c r="AS9768" s="61"/>
      <c r="AT9768" s="61"/>
      <c r="AU9768" s="61"/>
      <c r="AV9768" s="61"/>
      <c r="AW9768" s="60"/>
    </row>
    <row r="9769" s="59" customFormat="1" customHeight="1" spans="1:49">
      <c r="A9769" s="60"/>
      <c r="B9769" s="60"/>
      <c r="C9769" s="60"/>
      <c r="D9769" s="60"/>
      <c r="H9769" s="61"/>
      <c r="I9769" s="61"/>
      <c r="J9769" s="61"/>
      <c r="K9769" s="61"/>
      <c r="L9769" s="61"/>
      <c r="M9769" s="61"/>
      <c r="N9769" s="61"/>
      <c r="O9769" s="61"/>
      <c r="P9769" s="61"/>
      <c r="Q9769" s="61"/>
      <c r="R9769" s="61"/>
      <c r="S9769" s="61"/>
      <c r="T9769" s="61"/>
      <c r="U9769" s="61"/>
      <c r="V9769" s="61"/>
      <c r="W9769" s="61"/>
      <c r="X9769" s="61"/>
      <c r="Y9769" s="61"/>
      <c r="Z9769" s="61"/>
      <c r="AA9769" s="61"/>
      <c r="AB9769" s="61"/>
      <c r="AC9769" s="61"/>
      <c r="AD9769" s="61"/>
      <c r="AE9769" s="61"/>
      <c r="AF9769" s="61"/>
      <c r="AG9769" s="61"/>
      <c r="AH9769" s="61"/>
      <c r="AI9769" s="61"/>
      <c r="AJ9769" s="61"/>
      <c r="AK9769" s="61"/>
      <c r="AL9769" s="61"/>
      <c r="AM9769" s="61"/>
      <c r="AN9769" s="61"/>
      <c r="AO9769" s="61"/>
      <c r="AP9769" s="62"/>
      <c r="AQ9769" s="61"/>
      <c r="AR9769" s="61"/>
      <c r="AS9769" s="61"/>
      <c r="AT9769" s="61"/>
      <c r="AU9769" s="61"/>
      <c r="AV9769" s="61"/>
      <c r="AW9769" s="60"/>
    </row>
    <row r="9770" s="59" customFormat="1" customHeight="1" spans="1:49">
      <c r="A9770" s="60"/>
      <c r="B9770" s="60"/>
      <c r="C9770" s="60"/>
      <c r="D9770" s="60"/>
      <c r="H9770" s="61"/>
      <c r="I9770" s="61"/>
      <c r="J9770" s="61"/>
      <c r="K9770" s="61"/>
      <c r="L9770" s="61"/>
      <c r="M9770" s="61"/>
      <c r="N9770" s="61"/>
      <c r="O9770" s="61"/>
      <c r="P9770" s="61"/>
      <c r="Q9770" s="61"/>
      <c r="R9770" s="61"/>
      <c r="S9770" s="61"/>
      <c r="T9770" s="61"/>
      <c r="U9770" s="61"/>
      <c r="V9770" s="61"/>
      <c r="W9770" s="61"/>
      <c r="X9770" s="61"/>
      <c r="Y9770" s="61"/>
      <c r="Z9770" s="61"/>
      <c r="AA9770" s="61"/>
      <c r="AB9770" s="61"/>
      <c r="AC9770" s="61"/>
      <c r="AD9770" s="61"/>
      <c r="AE9770" s="61"/>
      <c r="AF9770" s="61"/>
      <c r="AG9770" s="61"/>
      <c r="AH9770" s="61"/>
      <c r="AI9770" s="61"/>
      <c r="AJ9770" s="61"/>
      <c r="AK9770" s="61"/>
      <c r="AL9770" s="61"/>
      <c r="AM9770" s="61"/>
      <c r="AN9770" s="61"/>
      <c r="AO9770" s="61"/>
      <c r="AP9770" s="62"/>
      <c r="AQ9770" s="61"/>
      <c r="AR9770" s="61"/>
      <c r="AS9770" s="61"/>
      <c r="AT9770" s="61"/>
      <c r="AU9770" s="61"/>
      <c r="AV9770" s="61"/>
      <c r="AW9770" s="60"/>
    </row>
    <row r="9771" s="59" customFormat="1" customHeight="1" spans="1:49">
      <c r="A9771" s="60"/>
      <c r="B9771" s="60"/>
      <c r="C9771" s="60"/>
      <c r="D9771" s="60"/>
      <c r="H9771" s="61"/>
      <c r="I9771" s="61"/>
      <c r="J9771" s="61"/>
      <c r="K9771" s="61"/>
      <c r="L9771" s="61"/>
      <c r="M9771" s="61"/>
      <c r="N9771" s="61"/>
      <c r="O9771" s="61"/>
      <c r="P9771" s="61"/>
      <c r="Q9771" s="61"/>
      <c r="R9771" s="61"/>
      <c r="S9771" s="61"/>
      <c r="T9771" s="61"/>
      <c r="U9771" s="61"/>
      <c r="V9771" s="61"/>
      <c r="W9771" s="61"/>
      <c r="X9771" s="61"/>
      <c r="Y9771" s="61"/>
      <c r="Z9771" s="61"/>
      <c r="AA9771" s="61"/>
      <c r="AB9771" s="61"/>
      <c r="AC9771" s="61"/>
      <c r="AD9771" s="61"/>
      <c r="AE9771" s="61"/>
      <c r="AF9771" s="61"/>
      <c r="AG9771" s="61"/>
      <c r="AH9771" s="61"/>
      <c r="AI9771" s="61"/>
      <c r="AJ9771" s="61"/>
      <c r="AK9771" s="61"/>
      <c r="AL9771" s="61"/>
      <c r="AM9771" s="61"/>
      <c r="AN9771" s="61"/>
      <c r="AO9771" s="61"/>
      <c r="AP9771" s="62"/>
      <c r="AQ9771" s="61"/>
      <c r="AR9771" s="61"/>
      <c r="AS9771" s="61"/>
      <c r="AT9771" s="61"/>
      <c r="AU9771" s="61"/>
      <c r="AV9771" s="61"/>
      <c r="AW9771" s="60"/>
    </row>
    <row r="9772" s="59" customFormat="1" customHeight="1" spans="1:49">
      <c r="A9772" s="60"/>
      <c r="B9772" s="60"/>
      <c r="C9772" s="60"/>
      <c r="D9772" s="60"/>
      <c r="H9772" s="61"/>
      <c r="I9772" s="61"/>
      <c r="J9772" s="61"/>
      <c r="K9772" s="61"/>
      <c r="L9772" s="61"/>
      <c r="M9772" s="61"/>
      <c r="N9772" s="61"/>
      <c r="O9772" s="61"/>
      <c r="P9772" s="61"/>
      <c r="Q9772" s="61"/>
      <c r="R9772" s="61"/>
      <c r="S9772" s="61"/>
      <c r="T9772" s="61"/>
      <c r="U9772" s="61"/>
      <c r="V9772" s="61"/>
      <c r="W9772" s="61"/>
      <c r="X9772" s="61"/>
      <c r="Y9772" s="61"/>
      <c r="Z9772" s="61"/>
      <c r="AA9772" s="61"/>
      <c r="AB9772" s="61"/>
      <c r="AC9772" s="61"/>
      <c r="AD9772" s="61"/>
      <c r="AE9772" s="61"/>
      <c r="AF9772" s="61"/>
      <c r="AG9772" s="61"/>
      <c r="AH9772" s="61"/>
      <c r="AI9772" s="61"/>
      <c r="AJ9772" s="61"/>
      <c r="AK9772" s="61"/>
      <c r="AL9772" s="61"/>
      <c r="AM9772" s="61"/>
      <c r="AN9772" s="61"/>
      <c r="AO9772" s="61"/>
      <c r="AP9772" s="62"/>
      <c r="AQ9772" s="61"/>
      <c r="AR9772" s="61"/>
      <c r="AS9772" s="61"/>
      <c r="AT9772" s="61"/>
      <c r="AU9772" s="61"/>
      <c r="AV9772" s="61"/>
      <c r="AW9772" s="60"/>
    </row>
    <row r="9773" s="59" customFormat="1" customHeight="1" spans="1:49">
      <c r="A9773" s="60"/>
      <c r="B9773" s="60"/>
      <c r="C9773" s="60"/>
      <c r="D9773" s="60"/>
      <c r="H9773" s="61"/>
      <c r="I9773" s="61"/>
      <c r="J9773" s="61"/>
      <c r="K9773" s="61"/>
      <c r="L9773" s="61"/>
      <c r="M9773" s="61"/>
      <c r="N9773" s="61"/>
      <c r="O9773" s="61"/>
      <c r="P9773" s="61"/>
      <c r="Q9773" s="61"/>
      <c r="R9773" s="61"/>
      <c r="S9773" s="61"/>
      <c r="T9773" s="61"/>
      <c r="U9773" s="61"/>
      <c r="V9773" s="61"/>
      <c r="W9773" s="61"/>
      <c r="X9773" s="61"/>
      <c r="Y9773" s="61"/>
      <c r="Z9773" s="61"/>
      <c r="AA9773" s="61"/>
      <c r="AB9773" s="61"/>
      <c r="AC9773" s="61"/>
      <c r="AD9773" s="61"/>
      <c r="AE9773" s="61"/>
      <c r="AF9773" s="61"/>
      <c r="AG9773" s="61"/>
      <c r="AH9773" s="61"/>
      <c r="AI9773" s="61"/>
      <c r="AJ9773" s="61"/>
      <c r="AK9773" s="61"/>
      <c r="AL9773" s="61"/>
      <c r="AM9773" s="61"/>
      <c r="AN9773" s="61"/>
      <c r="AO9773" s="61"/>
      <c r="AP9773" s="62"/>
      <c r="AQ9773" s="61"/>
      <c r="AR9773" s="61"/>
      <c r="AS9773" s="61"/>
      <c r="AT9773" s="61"/>
      <c r="AU9773" s="61"/>
      <c r="AV9773" s="61"/>
      <c r="AW9773" s="60"/>
    </row>
    <row r="9774" s="59" customFormat="1" customHeight="1" spans="1:49">
      <c r="A9774" s="60"/>
      <c r="B9774" s="60"/>
      <c r="C9774" s="60"/>
      <c r="D9774" s="60"/>
      <c r="H9774" s="61"/>
      <c r="I9774" s="61"/>
      <c r="J9774" s="61"/>
      <c r="K9774" s="61"/>
      <c r="L9774" s="61"/>
      <c r="M9774" s="61"/>
      <c r="N9774" s="61"/>
      <c r="O9774" s="61"/>
      <c r="P9774" s="61"/>
      <c r="Q9774" s="61"/>
      <c r="R9774" s="61"/>
      <c r="S9774" s="61"/>
      <c r="T9774" s="61"/>
      <c r="U9774" s="61"/>
      <c r="V9774" s="61"/>
      <c r="W9774" s="61"/>
      <c r="X9774" s="61"/>
      <c r="Y9774" s="61"/>
      <c r="Z9774" s="61"/>
      <c r="AA9774" s="61"/>
      <c r="AB9774" s="61"/>
      <c r="AC9774" s="61"/>
      <c r="AD9774" s="61"/>
      <c r="AE9774" s="61"/>
      <c r="AF9774" s="61"/>
      <c r="AG9774" s="61"/>
      <c r="AH9774" s="61"/>
      <c r="AI9774" s="61"/>
      <c r="AJ9774" s="61"/>
      <c r="AK9774" s="61"/>
      <c r="AL9774" s="61"/>
      <c r="AM9774" s="61"/>
      <c r="AN9774" s="61"/>
      <c r="AO9774" s="61"/>
      <c r="AP9774" s="62"/>
      <c r="AQ9774" s="61"/>
      <c r="AR9774" s="61"/>
      <c r="AS9774" s="61"/>
      <c r="AT9774" s="61"/>
      <c r="AU9774" s="61"/>
      <c r="AV9774" s="61"/>
      <c r="AW9774" s="60"/>
    </row>
    <row r="9775" s="59" customFormat="1" customHeight="1" spans="1:49">
      <c r="A9775" s="60"/>
      <c r="B9775" s="60"/>
      <c r="C9775" s="60"/>
      <c r="D9775" s="60"/>
      <c r="H9775" s="61"/>
      <c r="I9775" s="61"/>
      <c r="J9775" s="61"/>
      <c r="K9775" s="61"/>
      <c r="L9775" s="61"/>
      <c r="M9775" s="61"/>
      <c r="N9775" s="61"/>
      <c r="O9775" s="61"/>
      <c r="P9775" s="61"/>
      <c r="Q9775" s="61"/>
      <c r="R9775" s="61"/>
      <c r="S9775" s="61"/>
      <c r="T9775" s="61"/>
      <c r="U9775" s="61"/>
      <c r="V9775" s="61"/>
      <c r="W9775" s="61"/>
      <c r="X9775" s="61"/>
      <c r="Y9775" s="61"/>
      <c r="Z9775" s="61"/>
      <c r="AA9775" s="61"/>
      <c r="AB9775" s="61"/>
      <c r="AC9775" s="61"/>
      <c r="AD9775" s="61"/>
      <c r="AE9775" s="61"/>
      <c r="AF9775" s="61"/>
      <c r="AG9775" s="61"/>
      <c r="AH9775" s="61"/>
      <c r="AI9775" s="61"/>
      <c r="AJ9775" s="61"/>
      <c r="AK9775" s="61"/>
      <c r="AL9775" s="61"/>
      <c r="AM9775" s="61"/>
      <c r="AN9775" s="61"/>
      <c r="AO9775" s="61"/>
      <c r="AP9775" s="62"/>
      <c r="AQ9775" s="61"/>
      <c r="AR9775" s="61"/>
      <c r="AS9775" s="61"/>
      <c r="AT9775" s="61"/>
      <c r="AU9775" s="61"/>
      <c r="AV9775" s="61"/>
      <c r="AW9775" s="60"/>
    </row>
    <row r="9776" s="59" customFormat="1" customHeight="1" spans="1:49">
      <c r="A9776" s="60"/>
      <c r="B9776" s="60"/>
      <c r="C9776" s="60"/>
      <c r="D9776" s="60"/>
      <c r="H9776" s="61"/>
      <c r="I9776" s="61"/>
      <c r="J9776" s="61"/>
      <c r="K9776" s="61"/>
      <c r="L9776" s="61"/>
      <c r="M9776" s="61"/>
      <c r="N9776" s="61"/>
      <c r="O9776" s="61"/>
      <c r="P9776" s="61"/>
      <c r="Q9776" s="61"/>
      <c r="R9776" s="61"/>
      <c r="S9776" s="61"/>
      <c r="T9776" s="61"/>
      <c r="U9776" s="61"/>
      <c r="V9776" s="61"/>
      <c r="W9776" s="61"/>
      <c r="X9776" s="61"/>
      <c r="Y9776" s="61"/>
      <c r="Z9776" s="61"/>
      <c r="AA9776" s="61"/>
      <c r="AB9776" s="61"/>
      <c r="AC9776" s="61"/>
      <c r="AD9776" s="61"/>
      <c r="AE9776" s="61"/>
      <c r="AF9776" s="61"/>
      <c r="AG9776" s="61"/>
      <c r="AH9776" s="61"/>
      <c r="AI9776" s="61"/>
      <c r="AJ9776" s="61"/>
      <c r="AK9776" s="61"/>
      <c r="AL9776" s="61"/>
      <c r="AM9776" s="61"/>
      <c r="AN9776" s="61"/>
      <c r="AO9776" s="61"/>
      <c r="AP9776" s="62"/>
      <c r="AQ9776" s="61"/>
      <c r="AR9776" s="61"/>
      <c r="AS9776" s="61"/>
      <c r="AT9776" s="61"/>
      <c r="AU9776" s="61"/>
      <c r="AV9776" s="61"/>
      <c r="AW9776" s="60"/>
    </row>
    <row r="9777" s="59" customFormat="1" customHeight="1" spans="1:49">
      <c r="A9777" s="60"/>
      <c r="B9777" s="60"/>
      <c r="C9777" s="60"/>
      <c r="D9777" s="60"/>
      <c r="H9777" s="61"/>
      <c r="I9777" s="61"/>
      <c r="J9777" s="61"/>
      <c r="K9777" s="61"/>
      <c r="L9777" s="61"/>
      <c r="M9777" s="61"/>
      <c r="N9777" s="61"/>
      <c r="O9777" s="61"/>
      <c r="P9777" s="61"/>
      <c r="Q9777" s="61"/>
      <c r="R9777" s="61"/>
      <c r="S9777" s="61"/>
      <c r="T9777" s="61"/>
      <c r="U9777" s="61"/>
      <c r="V9777" s="61"/>
      <c r="W9777" s="61"/>
      <c r="X9777" s="61"/>
      <c r="Y9777" s="61"/>
      <c r="Z9777" s="61"/>
      <c r="AA9777" s="61"/>
      <c r="AB9777" s="61"/>
      <c r="AC9777" s="61"/>
      <c r="AD9777" s="61"/>
      <c r="AE9777" s="61"/>
      <c r="AF9777" s="61"/>
      <c r="AG9777" s="61"/>
      <c r="AH9777" s="61"/>
      <c r="AI9777" s="61"/>
      <c r="AJ9777" s="61"/>
      <c r="AK9777" s="61"/>
      <c r="AL9777" s="61"/>
      <c r="AM9777" s="61"/>
      <c r="AN9777" s="61"/>
      <c r="AO9777" s="61"/>
      <c r="AP9777" s="62"/>
      <c r="AQ9777" s="61"/>
      <c r="AR9777" s="61"/>
      <c r="AS9777" s="61"/>
      <c r="AT9777" s="61"/>
      <c r="AU9777" s="61"/>
      <c r="AV9777" s="61"/>
      <c r="AW9777" s="60"/>
    </row>
    <row r="9778" s="59" customFormat="1" customHeight="1" spans="1:49">
      <c r="A9778" s="60"/>
      <c r="B9778" s="60"/>
      <c r="C9778" s="60"/>
      <c r="D9778" s="60"/>
      <c r="H9778" s="61"/>
      <c r="I9778" s="61"/>
      <c r="J9778" s="61"/>
      <c r="K9778" s="61"/>
      <c r="L9778" s="61"/>
      <c r="M9778" s="61"/>
      <c r="N9778" s="61"/>
      <c r="O9778" s="61"/>
      <c r="P9778" s="61"/>
      <c r="Q9778" s="61"/>
      <c r="R9778" s="61"/>
      <c r="S9778" s="61"/>
      <c r="T9778" s="61"/>
      <c r="U9778" s="61"/>
      <c r="V9778" s="61"/>
      <c r="W9778" s="61"/>
      <c r="X9778" s="61"/>
      <c r="Y9778" s="61"/>
      <c r="Z9778" s="61"/>
      <c r="AA9778" s="61"/>
      <c r="AB9778" s="61"/>
      <c r="AC9778" s="61"/>
      <c r="AD9778" s="61"/>
      <c r="AE9778" s="61"/>
      <c r="AF9778" s="61"/>
      <c r="AG9778" s="61"/>
      <c r="AH9778" s="61"/>
      <c r="AI9778" s="61"/>
      <c r="AJ9778" s="61"/>
      <c r="AK9778" s="61"/>
      <c r="AL9778" s="61"/>
      <c r="AM9778" s="61"/>
      <c r="AN9778" s="61"/>
      <c r="AO9778" s="61"/>
      <c r="AP9778" s="62"/>
      <c r="AQ9778" s="61"/>
      <c r="AR9778" s="61"/>
      <c r="AS9778" s="61"/>
      <c r="AT9778" s="61"/>
      <c r="AU9778" s="61"/>
      <c r="AV9778" s="61"/>
      <c r="AW9778" s="60"/>
    </row>
    <row r="9779" s="59" customFormat="1" customHeight="1" spans="1:49">
      <c r="A9779" s="60"/>
      <c r="B9779" s="60"/>
      <c r="C9779" s="60"/>
      <c r="D9779" s="60"/>
      <c r="H9779" s="61"/>
      <c r="I9779" s="61"/>
      <c r="J9779" s="61"/>
      <c r="K9779" s="61"/>
      <c r="L9779" s="61"/>
      <c r="M9779" s="61"/>
      <c r="N9779" s="61"/>
      <c r="O9779" s="61"/>
      <c r="P9779" s="61"/>
      <c r="Q9779" s="61"/>
      <c r="R9779" s="61"/>
      <c r="S9779" s="61"/>
      <c r="T9779" s="61"/>
      <c r="U9779" s="61"/>
      <c r="V9779" s="61"/>
      <c r="W9779" s="61"/>
      <c r="X9779" s="61"/>
      <c r="Y9779" s="61"/>
      <c r="Z9779" s="61"/>
      <c r="AA9779" s="61"/>
      <c r="AB9779" s="61"/>
      <c r="AC9779" s="61"/>
      <c r="AD9779" s="61"/>
      <c r="AE9779" s="61"/>
      <c r="AF9779" s="61"/>
      <c r="AG9779" s="61"/>
      <c r="AH9779" s="61"/>
      <c r="AI9779" s="61"/>
      <c r="AJ9779" s="61"/>
      <c r="AK9779" s="61"/>
      <c r="AL9779" s="61"/>
      <c r="AM9779" s="61"/>
      <c r="AN9779" s="61"/>
      <c r="AO9779" s="61"/>
      <c r="AP9779" s="62"/>
      <c r="AQ9779" s="61"/>
      <c r="AR9779" s="61"/>
      <c r="AS9779" s="61"/>
      <c r="AT9779" s="61"/>
      <c r="AU9779" s="61"/>
      <c r="AV9779" s="61"/>
      <c r="AW9779" s="60"/>
    </row>
    <row r="9780" s="59" customFormat="1" customHeight="1" spans="1:49">
      <c r="A9780" s="60"/>
      <c r="B9780" s="60"/>
      <c r="C9780" s="60"/>
      <c r="D9780" s="60"/>
      <c r="H9780" s="61"/>
      <c r="I9780" s="61"/>
      <c r="J9780" s="61"/>
      <c r="K9780" s="61"/>
      <c r="L9780" s="61"/>
      <c r="M9780" s="61"/>
      <c r="N9780" s="61"/>
      <c r="O9780" s="61"/>
      <c r="P9780" s="61"/>
      <c r="Q9780" s="61"/>
      <c r="R9780" s="61"/>
      <c r="S9780" s="61"/>
      <c r="T9780" s="61"/>
      <c r="U9780" s="61"/>
      <c r="V9780" s="61"/>
      <c r="W9780" s="61"/>
      <c r="X9780" s="61"/>
      <c r="Y9780" s="61"/>
      <c r="Z9780" s="61"/>
      <c r="AA9780" s="61"/>
      <c r="AB9780" s="61"/>
      <c r="AC9780" s="61"/>
      <c r="AD9780" s="61"/>
      <c r="AE9780" s="61"/>
      <c r="AF9780" s="61"/>
      <c r="AG9780" s="61"/>
      <c r="AH9780" s="61"/>
      <c r="AI9780" s="61"/>
      <c r="AJ9780" s="61"/>
      <c r="AK9780" s="61"/>
      <c r="AL9780" s="61"/>
      <c r="AM9780" s="61"/>
      <c r="AN9780" s="61"/>
      <c r="AO9780" s="61"/>
      <c r="AP9780" s="62"/>
      <c r="AQ9780" s="61"/>
      <c r="AR9780" s="61"/>
      <c r="AS9780" s="61"/>
      <c r="AT9780" s="61"/>
      <c r="AU9780" s="61"/>
      <c r="AV9780" s="61"/>
      <c r="AW9780" s="60"/>
    </row>
    <row r="9781" s="59" customFormat="1" customHeight="1" spans="1:49">
      <c r="A9781" s="60"/>
      <c r="B9781" s="60"/>
      <c r="C9781" s="60"/>
      <c r="D9781" s="60"/>
      <c r="H9781" s="61"/>
      <c r="I9781" s="61"/>
      <c r="J9781" s="61"/>
      <c r="K9781" s="61"/>
      <c r="L9781" s="61"/>
      <c r="M9781" s="61"/>
      <c r="N9781" s="61"/>
      <c r="O9781" s="61"/>
      <c r="P9781" s="61"/>
      <c r="Q9781" s="61"/>
      <c r="R9781" s="61"/>
      <c r="S9781" s="61"/>
      <c r="T9781" s="61"/>
      <c r="U9781" s="61"/>
      <c r="V9781" s="61"/>
      <c r="W9781" s="61"/>
      <c r="X9781" s="61"/>
      <c r="Y9781" s="61"/>
      <c r="Z9781" s="61"/>
      <c r="AA9781" s="61"/>
      <c r="AB9781" s="61"/>
      <c r="AC9781" s="61"/>
      <c r="AD9781" s="61"/>
      <c r="AE9781" s="61"/>
      <c r="AF9781" s="61"/>
      <c r="AG9781" s="61"/>
      <c r="AH9781" s="61"/>
      <c r="AI9781" s="61"/>
      <c r="AJ9781" s="61"/>
      <c r="AK9781" s="61"/>
      <c r="AL9781" s="61"/>
      <c r="AM9781" s="61"/>
      <c r="AN9781" s="61"/>
      <c r="AO9781" s="61"/>
      <c r="AP9781" s="62"/>
      <c r="AQ9781" s="61"/>
      <c r="AR9781" s="61"/>
      <c r="AS9781" s="61"/>
      <c r="AT9781" s="61"/>
      <c r="AU9781" s="61"/>
      <c r="AV9781" s="61"/>
      <c r="AW9781" s="60"/>
    </row>
    <row r="9782" s="59" customFormat="1" customHeight="1" spans="1:49">
      <c r="A9782" s="60"/>
      <c r="B9782" s="60"/>
      <c r="C9782" s="60"/>
      <c r="D9782" s="60"/>
      <c r="H9782" s="61"/>
      <c r="I9782" s="61"/>
      <c r="J9782" s="61"/>
      <c r="K9782" s="61"/>
      <c r="L9782" s="61"/>
      <c r="M9782" s="61"/>
      <c r="N9782" s="61"/>
      <c r="O9782" s="61"/>
      <c r="P9782" s="61"/>
      <c r="Q9782" s="61"/>
      <c r="R9782" s="61"/>
      <c r="S9782" s="61"/>
      <c r="T9782" s="61"/>
      <c r="U9782" s="61"/>
      <c r="V9782" s="61"/>
      <c r="W9782" s="61"/>
      <c r="X9782" s="61"/>
      <c r="Y9782" s="61"/>
      <c r="Z9782" s="61"/>
      <c r="AA9782" s="61"/>
      <c r="AB9782" s="61"/>
      <c r="AC9782" s="61"/>
      <c r="AD9782" s="61"/>
      <c r="AE9782" s="61"/>
      <c r="AF9782" s="61"/>
      <c r="AG9782" s="61"/>
      <c r="AH9782" s="61"/>
      <c r="AI9782" s="61"/>
      <c r="AJ9782" s="61"/>
      <c r="AK9782" s="61"/>
      <c r="AL9782" s="61"/>
      <c r="AM9782" s="61"/>
      <c r="AN9782" s="61"/>
      <c r="AO9782" s="61"/>
      <c r="AP9782" s="62"/>
      <c r="AQ9782" s="61"/>
      <c r="AR9782" s="61"/>
      <c r="AS9782" s="61"/>
      <c r="AT9782" s="61"/>
      <c r="AU9782" s="61"/>
      <c r="AV9782" s="61"/>
      <c r="AW9782" s="60"/>
    </row>
    <row r="9783" s="59" customFormat="1" customHeight="1" spans="1:49">
      <c r="A9783" s="60"/>
      <c r="B9783" s="60"/>
      <c r="C9783" s="60"/>
      <c r="D9783" s="60"/>
      <c r="H9783" s="61"/>
      <c r="I9783" s="61"/>
      <c r="J9783" s="61"/>
      <c r="K9783" s="61"/>
      <c r="L9783" s="61"/>
      <c r="M9783" s="61"/>
      <c r="N9783" s="61"/>
      <c r="O9783" s="61"/>
      <c r="P9783" s="61"/>
      <c r="Q9783" s="61"/>
      <c r="R9783" s="61"/>
      <c r="S9783" s="61"/>
      <c r="T9783" s="61"/>
      <c r="U9783" s="61"/>
      <c r="V9783" s="61"/>
      <c r="W9783" s="61"/>
      <c r="X9783" s="61"/>
      <c r="Y9783" s="61"/>
      <c r="Z9783" s="61"/>
      <c r="AA9783" s="61"/>
      <c r="AB9783" s="61"/>
      <c r="AC9783" s="61"/>
      <c r="AD9783" s="61"/>
      <c r="AE9783" s="61"/>
      <c r="AF9783" s="61"/>
      <c r="AG9783" s="61"/>
      <c r="AH9783" s="61"/>
      <c r="AI9783" s="61"/>
      <c r="AJ9783" s="61"/>
      <c r="AK9783" s="61"/>
      <c r="AL9783" s="61"/>
      <c r="AM9783" s="61"/>
      <c r="AN9783" s="61"/>
      <c r="AO9783" s="61"/>
      <c r="AP9783" s="62"/>
      <c r="AQ9783" s="61"/>
      <c r="AR9783" s="61"/>
      <c r="AS9783" s="61"/>
      <c r="AT9783" s="61"/>
      <c r="AU9783" s="61"/>
      <c r="AV9783" s="61"/>
      <c r="AW9783" s="60"/>
    </row>
    <row r="9784" s="59" customFormat="1" customHeight="1" spans="1:49">
      <c r="A9784" s="60"/>
      <c r="B9784" s="60"/>
      <c r="C9784" s="60"/>
      <c r="D9784" s="60"/>
      <c r="H9784" s="61"/>
      <c r="I9784" s="61"/>
      <c r="J9784" s="61"/>
      <c r="K9784" s="61"/>
      <c r="L9784" s="61"/>
      <c r="M9784" s="61"/>
      <c r="N9784" s="61"/>
      <c r="O9784" s="61"/>
      <c r="P9784" s="61"/>
      <c r="Q9784" s="61"/>
      <c r="R9784" s="61"/>
      <c r="S9784" s="61"/>
      <c r="T9784" s="61"/>
      <c r="U9784" s="61"/>
      <c r="V9784" s="61"/>
      <c r="W9784" s="61"/>
      <c r="X9784" s="61"/>
      <c r="Y9784" s="61"/>
      <c r="Z9784" s="61"/>
      <c r="AA9784" s="61"/>
      <c r="AB9784" s="61"/>
      <c r="AC9784" s="61"/>
      <c r="AD9784" s="61"/>
      <c r="AE9784" s="61"/>
      <c r="AF9784" s="61"/>
      <c r="AG9784" s="61"/>
      <c r="AH9784" s="61"/>
      <c r="AI9784" s="61"/>
      <c r="AJ9784" s="61"/>
      <c r="AK9784" s="61"/>
      <c r="AL9784" s="61"/>
      <c r="AM9784" s="61"/>
      <c r="AN9784" s="61"/>
      <c r="AO9784" s="61"/>
      <c r="AP9784" s="62"/>
      <c r="AQ9784" s="61"/>
      <c r="AR9784" s="61"/>
      <c r="AS9784" s="61"/>
      <c r="AT9784" s="61"/>
      <c r="AU9784" s="61"/>
      <c r="AV9784" s="61"/>
      <c r="AW9784" s="60"/>
    </row>
    <row r="9785" s="59" customFormat="1" customHeight="1" spans="1:49">
      <c r="A9785" s="60"/>
      <c r="B9785" s="60"/>
      <c r="C9785" s="60"/>
      <c r="D9785" s="60"/>
      <c r="H9785" s="61"/>
      <c r="I9785" s="61"/>
      <c r="J9785" s="61"/>
      <c r="K9785" s="61"/>
      <c r="L9785" s="61"/>
      <c r="M9785" s="61"/>
      <c r="N9785" s="61"/>
      <c r="O9785" s="61"/>
      <c r="P9785" s="61"/>
      <c r="Q9785" s="61"/>
      <c r="R9785" s="61"/>
      <c r="S9785" s="61"/>
      <c r="T9785" s="61"/>
      <c r="U9785" s="61"/>
      <c r="V9785" s="61"/>
      <c r="W9785" s="61"/>
      <c r="X9785" s="61"/>
      <c r="Y9785" s="61"/>
      <c r="Z9785" s="61"/>
      <c r="AA9785" s="61"/>
      <c r="AB9785" s="61"/>
      <c r="AC9785" s="61"/>
      <c r="AD9785" s="61"/>
      <c r="AE9785" s="61"/>
      <c r="AF9785" s="61"/>
      <c r="AG9785" s="61"/>
      <c r="AH9785" s="61"/>
      <c r="AI9785" s="61"/>
      <c r="AJ9785" s="61"/>
      <c r="AK9785" s="61"/>
      <c r="AL9785" s="61"/>
      <c r="AM9785" s="61"/>
      <c r="AN9785" s="61"/>
      <c r="AO9785" s="61"/>
      <c r="AP9785" s="62"/>
      <c r="AQ9785" s="61"/>
      <c r="AR9785" s="61"/>
      <c r="AS9785" s="61"/>
      <c r="AT9785" s="61"/>
      <c r="AU9785" s="61"/>
      <c r="AV9785" s="61"/>
      <c r="AW9785" s="60"/>
    </row>
    <row r="9786" s="59" customFormat="1" customHeight="1" spans="1:49">
      <c r="A9786" s="60"/>
      <c r="B9786" s="60"/>
      <c r="C9786" s="60"/>
      <c r="D9786" s="60"/>
      <c r="H9786" s="61"/>
      <c r="I9786" s="61"/>
      <c r="J9786" s="61"/>
      <c r="K9786" s="61"/>
      <c r="L9786" s="61"/>
      <c r="M9786" s="61"/>
      <c r="N9786" s="61"/>
      <c r="O9786" s="61"/>
      <c r="P9786" s="61"/>
      <c r="Q9786" s="61"/>
      <c r="R9786" s="61"/>
      <c r="S9786" s="61"/>
      <c r="T9786" s="61"/>
      <c r="U9786" s="61"/>
      <c r="V9786" s="61"/>
      <c r="W9786" s="61"/>
      <c r="X9786" s="61"/>
      <c r="Y9786" s="61"/>
      <c r="Z9786" s="61"/>
      <c r="AA9786" s="61"/>
      <c r="AB9786" s="61"/>
      <c r="AC9786" s="61"/>
      <c r="AD9786" s="61"/>
      <c r="AE9786" s="61"/>
      <c r="AF9786" s="61"/>
      <c r="AG9786" s="61"/>
      <c r="AH9786" s="61"/>
      <c r="AI9786" s="61"/>
      <c r="AJ9786" s="61"/>
      <c r="AK9786" s="61"/>
      <c r="AL9786" s="61"/>
      <c r="AM9786" s="61"/>
      <c r="AN9786" s="61"/>
      <c r="AO9786" s="61"/>
      <c r="AP9786" s="62"/>
      <c r="AQ9786" s="61"/>
      <c r="AR9786" s="61"/>
      <c r="AS9786" s="61"/>
      <c r="AT9786" s="61"/>
      <c r="AU9786" s="61"/>
      <c r="AV9786" s="61"/>
      <c r="AW9786" s="60"/>
    </row>
    <row r="9787" s="59" customFormat="1" customHeight="1" spans="1:49">
      <c r="A9787" s="60"/>
      <c r="B9787" s="60"/>
      <c r="C9787" s="60"/>
      <c r="D9787" s="60"/>
      <c r="H9787" s="61"/>
      <c r="I9787" s="61"/>
      <c r="J9787" s="61"/>
      <c r="K9787" s="61"/>
      <c r="L9787" s="61"/>
      <c r="M9787" s="61"/>
      <c r="N9787" s="61"/>
      <c r="O9787" s="61"/>
      <c r="P9787" s="61"/>
      <c r="Q9787" s="61"/>
      <c r="R9787" s="61"/>
      <c r="S9787" s="61"/>
      <c r="T9787" s="61"/>
      <c r="U9787" s="61"/>
      <c r="V9787" s="61"/>
      <c r="W9787" s="61"/>
      <c r="X9787" s="61"/>
      <c r="Y9787" s="61"/>
      <c r="Z9787" s="61"/>
      <c r="AA9787" s="61"/>
      <c r="AB9787" s="61"/>
      <c r="AC9787" s="61"/>
      <c r="AD9787" s="61"/>
      <c r="AE9787" s="61"/>
      <c r="AF9787" s="61"/>
      <c r="AG9787" s="61"/>
      <c r="AH9787" s="61"/>
      <c r="AI9787" s="61"/>
      <c r="AJ9787" s="61"/>
      <c r="AK9787" s="61"/>
      <c r="AL9787" s="61"/>
      <c r="AM9787" s="61"/>
      <c r="AN9787" s="61"/>
      <c r="AO9787" s="61"/>
      <c r="AP9787" s="62"/>
      <c r="AQ9787" s="61"/>
      <c r="AR9787" s="61"/>
      <c r="AS9787" s="61"/>
      <c r="AT9787" s="61"/>
      <c r="AU9787" s="61"/>
      <c r="AV9787" s="61"/>
      <c r="AW9787" s="60"/>
    </row>
    <row r="9788" s="59" customFormat="1" customHeight="1" spans="1:49">
      <c r="A9788" s="60"/>
      <c r="B9788" s="60"/>
      <c r="C9788" s="60"/>
      <c r="D9788" s="60"/>
      <c r="H9788" s="61"/>
      <c r="I9788" s="61"/>
      <c r="J9788" s="61"/>
      <c r="K9788" s="61"/>
      <c r="L9788" s="61"/>
      <c r="M9788" s="61"/>
      <c r="N9788" s="61"/>
      <c r="O9788" s="61"/>
      <c r="P9788" s="61"/>
      <c r="Q9788" s="61"/>
      <c r="R9788" s="61"/>
      <c r="S9788" s="61"/>
      <c r="T9788" s="61"/>
      <c r="U9788" s="61"/>
      <c r="V9788" s="61"/>
      <c r="W9788" s="61"/>
      <c r="X9788" s="61"/>
      <c r="Y9788" s="61"/>
      <c r="Z9788" s="61"/>
      <c r="AA9788" s="61"/>
      <c r="AB9788" s="61"/>
      <c r="AC9788" s="61"/>
      <c r="AD9788" s="61"/>
      <c r="AE9788" s="61"/>
      <c r="AF9788" s="61"/>
      <c r="AG9788" s="61"/>
      <c r="AH9788" s="61"/>
      <c r="AI9788" s="61"/>
      <c r="AJ9788" s="61"/>
      <c r="AK9788" s="61"/>
      <c r="AL9788" s="61"/>
      <c r="AM9788" s="61"/>
      <c r="AN9788" s="61"/>
      <c r="AO9788" s="61"/>
      <c r="AP9788" s="62"/>
      <c r="AQ9788" s="61"/>
      <c r="AR9788" s="61"/>
      <c r="AS9788" s="61"/>
      <c r="AT9788" s="61"/>
      <c r="AU9788" s="61"/>
      <c r="AV9788" s="61"/>
      <c r="AW9788" s="60"/>
    </row>
    <row r="9789" s="59" customFormat="1" customHeight="1" spans="1:49">
      <c r="A9789" s="60"/>
      <c r="B9789" s="60"/>
      <c r="C9789" s="60"/>
      <c r="D9789" s="60"/>
      <c r="H9789" s="61"/>
      <c r="I9789" s="61"/>
      <c r="J9789" s="61"/>
      <c r="K9789" s="61"/>
      <c r="L9789" s="61"/>
      <c r="M9789" s="61"/>
      <c r="N9789" s="61"/>
      <c r="O9789" s="61"/>
      <c r="P9789" s="61"/>
      <c r="Q9789" s="61"/>
      <c r="R9789" s="61"/>
      <c r="S9789" s="61"/>
      <c r="T9789" s="61"/>
      <c r="U9789" s="61"/>
      <c r="V9789" s="61"/>
      <c r="W9789" s="61"/>
      <c r="X9789" s="61"/>
      <c r="Y9789" s="61"/>
      <c r="Z9789" s="61"/>
      <c r="AA9789" s="61"/>
      <c r="AB9789" s="61"/>
      <c r="AC9789" s="61"/>
      <c r="AD9789" s="61"/>
      <c r="AE9789" s="61"/>
      <c r="AF9789" s="61"/>
      <c r="AG9789" s="61"/>
      <c r="AH9789" s="61"/>
      <c r="AI9789" s="61"/>
      <c r="AJ9789" s="61"/>
      <c r="AK9789" s="61"/>
      <c r="AL9789" s="61"/>
      <c r="AM9789" s="61"/>
      <c r="AN9789" s="61"/>
      <c r="AO9789" s="61"/>
      <c r="AP9789" s="62"/>
      <c r="AQ9789" s="61"/>
      <c r="AR9789" s="61"/>
      <c r="AS9789" s="61"/>
      <c r="AT9789" s="61"/>
      <c r="AU9789" s="61"/>
      <c r="AV9789" s="61"/>
      <c r="AW9789" s="60"/>
    </row>
    <row r="9790" s="59" customFormat="1" customHeight="1" spans="1:49">
      <c r="A9790" s="60"/>
      <c r="B9790" s="60"/>
      <c r="C9790" s="60"/>
      <c r="D9790" s="60"/>
      <c r="H9790" s="61"/>
      <c r="I9790" s="61"/>
      <c r="J9790" s="61"/>
      <c r="K9790" s="61"/>
      <c r="L9790" s="61"/>
      <c r="M9790" s="61"/>
      <c r="N9790" s="61"/>
      <c r="O9790" s="61"/>
      <c r="P9790" s="61"/>
      <c r="Q9790" s="61"/>
      <c r="R9790" s="61"/>
      <c r="S9790" s="61"/>
      <c r="T9790" s="61"/>
      <c r="U9790" s="61"/>
      <c r="V9790" s="61"/>
      <c r="W9790" s="61"/>
      <c r="X9790" s="61"/>
      <c r="Y9790" s="61"/>
      <c r="Z9790" s="61"/>
      <c r="AA9790" s="61"/>
      <c r="AB9790" s="61"/>
      <c r="AC9790" s="61"/>
      <c r="AD9790" s="61"/>
      <c r="AE9790" s="61"/>
      <c r="AF9790" s="61"/>
      <c r="AG9790" s="61"/>
      <c r="AH9790" s="61"/>
      <c r="AI9790" s="61"/>
      <c r="AJ9790" s="61"/>
      <c r="AK9790" s="61"/>
      <c r="AL9790" s="61"/>
      <c r="AM9790" s="61"/>
      <c r="AN9790" s="61"/>
      <c r="AO9790" s="61"/>
      <c r="AP9790" s="62"/>
      <c r="AQ9790" s="61"/>
      <c r="AR9790" s="61"/>
      <c r="AS9790" s="61"/>
      <c r="AT9790" s="61"/>
      <c r="AU9790" s="61"/>
      <c r="AV9790" s="61"/>
      <c r="AW9790" s="60"/>
    </row>
    <row r="9791" s="59" customFormat="1" customHeight="1" spans="1:49">
      <c r="A9791" s="60"/>
      <c r="B9791" s="60"/>
      <c r="C9791" s="60"/>
      <c r="D9791" s="60"/>
      <c r="H9791" s="61"/>
      <c r="I9791" s="61"/>
      <c r="J9791" s="61"/>
      <c r="K9791" s="61"/>
      <c r="L9791" s="61"/>
      <c r="M9791" s="61"/>
      <c r="N9791" s="61"/>
      <c r="O9791" s="61"/>
      <c r="P9791" s="61"/>
      <c r="Q9791" s="61"/>
      <c r="R9791" s="61"/>
      <c r="S9791" s="61"/>
      <c r="T9791" s="61"/>
      <c r="U9791" s="61"/>
      <c r="V9791" s="61"/>
      <c r="W9791" s="61"/>
      <c r="X9791" s="61"/>
      <c r="Y9791" s="61"/>
      <c r="Z9791" s="61"/>
      <c r="AA9791" s="61"/>
      <c r="AB9791" s="61"/>
      <c r="AC9791" s="61"/>
      <c r="AD9791" s="61"/>
      <c r="AE9791" s="61"/>
      <c r="AF9791" s="61"/>
      <c r="AG9791" s="61"/>
      <c r="AH9791" s="61"/>
      <c r="AI9791" s="61"/>
      <c r="AJ9791" s="61"/>
      <c r="AK9791" s="61"/>
      <c r="AL9791" s="61"/>
      <c r="AM9791" s="61"/>
      <c r="AN9791" s="61"/>
      <c r="AO9791" s="61"/>
      <c r="AP9791" s="62"/>
      <c r="AQ9791" s="61"/>
      <c r="AR9791" s="61"/>
      <c r="AS9791" s="61"/>
      <c r="AT9791" s="61"/>
      <c r="AU9791" s="61"/>
      <c r="AV9791" s="61"/>
      <c r="AW9791" s="60"/>
    </row>
    <row r="9792" s="59" customFormat="1" customHeight="1" spans="1:49">
      <c r="A9792" s="60"/>
      <c r="B9792" s="60"/>
      <c r="C9792" s="60"/>
      <c r="D9792" s="60"/>
      <c r="H9792" s="61"/>
      <c r="I9792" s="61"/>
      <c r="J9792" s="61"/>
      <c r="K9792" s="61"/>
      <c r="L9792" s="61"/>
      <c r="M9792" s="61"/>
      <c r="N9792" s="61"/>
      <c r="O9792" s="61"/>
      <c r="P9792" s="61"/>
      <c r="Q9792" s="61"/>
      <c r="R9792" s="61"/>
      <c r="S9792" s="61"/>
      <c r="T9792" s="61"/>
      <c r="U9792" s="61"/>
      <c r="V9792" s="61"/>
      <c r="W9792" s="61"/>
      <c r="X9792" s="61"/>
      <c r="Y9792" s="61"/>
      <c r="Z9792" s="61"/>
      <c r="AA9792" s="61"/>
      <c r="AB9792" s="61"/>
      <c r="AC9792" s="61"/>
      <c r="AD9792" s="61"/>
      <c r="AE9792" s="61"/>
      <c r="AF9792" s="61"/>
      <c r="AG9792" s="61"/>
      <c r="AH9792" s="61"/>
      <c r="AI9792" s="61"/>
      <c r="AJ9792" s="61"/>
      <c r="AK9792" s="61"/>
      <c r="AL9792" s="61"/>
      <c r="AM9792" s="61"/>
      <c r="AN9792" s="61"/>
      <c r="AO9792" s="61"/>
      <c r="AP9792" s="62"/>
      <c r="AQ9792" s="61"/>
      <c r="AR9792" s="61"/>
      <c r="AS9792" s="61"/>
      <c r="AT9792" s="61"/>
      <c r="AU9792" s="61"/>
      <c r="AV9792" s="61"/>
      <c r="AW9792" s="60"/>
    </row>
    <row r="9793" s="59" customFormat="1" customHeight="1" spans="1:49">
      <c r="A9793" s="60"/>
      <c r="B9793" s="60"/>
      <c r="C9793" s="60"/>
      <c r="D9793" s="60"/>
      <c r="H9793" s="61"/>
      <c r="I9793" s="61"/>
      <c r="J9793" s="61"/>
      <c r="K9793" s="61"/>
      <c r="L9793" s="61"/>
      <c r="M9793" s="61"/>
      <c r="N9793" s="61"/>
      <c r="O9793" s="61"/>
      <c r="P9793" s="61"/>
      <c r="Q9793" s="61"/>
      <c r="R9793" s="61"/>
      <c r="S9793" s="61"/>
      <c r="T9793" s="61"/>
      <c r="U9793" s="61"/>
      <c r="V9793" s="61"/>
      <c r="W9793" s="61"/>
      <c r="X9793" s="61"/>
      <c r="Y9793" s="61"/>
      <c r="Z9793" s="61"/>
      <c r="AA9793" s="61"/>
      <c r="AB9793" s="61"/>
      <c r="AC9793" s="61"/>
      <c r="AD9793" s="61"/>
      <c r="AE9793" s="61"/>
      <c r="AF9793" s="61"/>
      <c r="AG9793" s="61"/>
      <c r="AH9793" s="61"/>
      <c r="AI9793" s="61"/>
      <c r="AJ9793" s="61"/>
      <c r="AK9793" s="61"/>
      <c r="AL9793" s="61"/>
      <c r="AM9793" s="61"/>
      <c r="AN9793" s="61"/>
      <c r="AO9793" s="61"/>
      <c r="AP9793" s="62"/>
      <c r="AQ9793" s="61"/>
      <c r="AR9793" s="61"/>
      <c r="AS9793" s="61"/>
      <c r="AT9793" s="61"/>
      <c r="AU9793" s="61"/>
      <c r="AV9793" s="61"/>
      <c r="AW9793" s="60"/>
    </row>
    <row r="9794" s="59" customFormat="1" customHeight="1" spans="1:49">
      <c r="A9794" s="60"/>
      <c r="B9794" s="60"/>
      <c r="C9794" s="60"/>
      <c r="D9794" s="60"/>
      <c r="H9794" s="61"/>
      <c r="I9794" s="61"/>
      <c r="J9794" s="61"/>
      <c r="K9794" s="61"/>
      <c r="L9794" s="61"/>
      <c r="M9794" s="61"/>
      <c r="N9794" s="61"/>
      <c r="O9794" s="61"/>
      <c r="P9794" s="61"/>
      <c r="Q9794" s="61"/>
      <c r="R9794" s="61"/>
      <c r="S9794" s="61"/>
      <c r="T9794" s="61"/>
      <c r="U9794" s="61"/>
      <c r="V9794" s="61"/>
      <c r="W9794" s="61"/>
      <c r="X9794" s="61"/>
      <c r="Y9794" s="61"/>
      <c r="Z9794" s="61"/>
      <c r="AA9794" s="61"/>
      <c r="AB9794" s="61"/>
      <c r="AC9794" s="61"/>
      <c r="AD9794" s="61"/>
      <c r="AE9794" s="61"/>
      <c r="AF9794" s="61"/>
      <c r="AG9794" s="61"/>
      <c r="AH9794" s="61"/>
      <c r="AI9794" s="61"/>
      <c r="AJ9794" s="61"/>
      <c r="AK9794" s="61"/>
      <c r="AL9794" s="61"/>
      <c r="AM9794" s="61"/>
      <c r="AN9794" s="61"/>
      <c r="AO9794" s="61"/>
      <c r="AP9794" s="62"/>
      <c r="AQ9794" s="61"/>
      <c r="AR9794" s="61"/>
      <c r="AS9794" s="61"/>
      <c r="AT9794" s="61"/>
      <c r="AU9794" s="61"/>
      <c r="AV9794" s="61"/>
      <c r="AW9794" s="60"/>
    </row>
    <row r="9795" s="59" customFormat="1" customHeight="1" spans="1:49">
      <c r="A9795" s="60"/>
      <c r="B9795" s="60"/>
      <c r="C9795" s="60"/>
      <c r="D9795" s="60"/>
      <c r="H9795" s="61"/>
      <c r="I9795" s="61"/>
      <c r="J9795" s="61"/>
      <c r="K9795" s="61"/>
      <c r="L9795" s="61"/>
      <c r="M9795" s="61"/>
      <c r="N9795" s="61"/>
      <c r="O9795" s="61"/>
      <c r="P9795" s="61"/>
      <c r="Q9795" s="61"/>
      <c r="R9795" s="61"/>
      <c r="S9795" s="61"/>
      <c r="T9795" s="61"/>
      <c r="U9795" s="61"/>
      <c r="V9795" s="61"/>
      <c r="W9795" s="61"/>
      <c r="X9795" s="61"/>
      <c r="Y9795" s="61"/>
      <c r="Z9795" s="61"/>
      <c r="AA9795" s="61"/>
      <c r="AB9795" s="61"/>
      <c r="AC9795" s="61"/>
      <c r="AD9795" s="61"/>
      <c r="AE9795" s="61"/>
      <c r="AF9795" s="61"/>
      <c r="AG9795" s="61"/>
      <c r="AH9795" s="61"/>
      <c r="AI9795" s="61"/>
      <c r="AJ9795" s="61"/>
      <c r="AK9795" s="61"/>
      <c r="AL9795" s="61"/>
      <c r="AM9795" s="61"/>
      <c r="AN9795" s="61"/>
      <c r="AO9795" s="61"/>
      <c r="AP9795" s="62"/>
      <c r="AQ9795" s="61"/>
      <c r="AR9795" s="61"/>
      <c r="AS9795" s="61"/>
      <c r="AT9795" s="61"/>
      <c r="AU9795" s="61"/>
      <c r="AV9795" s="61"/>
      <c r="AW9795" s="60"/>
    </row>
    <row r="9796" s="59" customFormat="1" customHeight="1" spans="1:49">
      <c r="A9796" s="60"/>
      <c r="B9796" s="60"/>
      <c r="C9796" s="60"/>
      <c r="D9796" s="60"/>
      <c r="H9796" s="61"/>
      <c r="I9796" s="61"/>
      <c r="J9796" s="61"/>
      <c r="K9796" s="61"/>
      <c r="L9796" s="61"/>
      <c r="M9796" s="61"/>
      <c r="N9796" s="61"/>
      <c r="O9796" s="61"/>
      <c r="P9796" s="61"/>
      <c r="Q9796" s="61"/>
      <c r="R9796" s="61"/>
      <c r="S9796" s="61"/>
      <c r="T9796" s="61"/>
      <c r="U9796" s="61"/>
      <c r="V9796" s="61"/>
      <c r="W9796" s="61"/>
      <c r="X9796" s="61"/>
      <c r="Y9796" s="61"/>
      <c r="Z9796" s="61"/>
      <c r="AA9796" s="61"/>
      <c r="AB9796" s="61"/>
      <c r="AC9796" s="61"/>
      <c r="AD9796" s="61"/>
      <c r="AE9796" s="61"/>
      <c r="AF9796" s="61"/>
      <c r="AG9796" s="61"/>
      <c r="AH9796" s="61"/>
      <c r="AI9796" s="61"/>
      <c r="AJ9796" s="61"/>
      <c r="AK9796" s="61"/>
      <c r="AL9796" s="61"/>
      <c r="AM9796" s="61"/>
      <c r="AN9796" s="61"/>
      <c r="AO9796" s="61"/>
      <c r="AP9796" s="62"/>
      <c r="AQ9796" s="61"/>
      <c r="AR9796" s="61"/>
      <c r="AS9796" s="61"/>
      <c r="AT9796" s="61"/>
      <c r="AU9796" s="61"/>
      <c r="AV9796" s="61"/>
      <c r="AW9796" s="60"/>
    </row>
    <row r="9797" s="59" customFormat="1" customHeight="1" spans="1:49">
      <c r="A9797" s="60"/>
      <c r="B9797" s="60"/>
      <c r="C9797" s="60"/>
      <c r="D9797" s="60"/>
      <c r="H9797" s="61"/>
      <c r="I9797" s="61"/>
      <c r="J9797" s="61"/>
      <c r="K9797" s="61"/>
      <c r="L9797" s="61"/>
      <c r="M9797" s="61"/>
      <c r="N9797" s="61"/>
      <c r="O9797" s="61"/>
      <c r="P9797" s="61"/>
      <c r="Q9797" s="61"/>
      <c r="R9797" s="61"/>
      <c r="S9797" s="61"/>
      <c r="T9797" s="61"/>
      <c r="U9797" s="61"/>
      <c r="V9797" s="61"/>
      <c r="W9797" s="61"/>
      <c r="X9797" s="61"/>
      <c r="Y9797" s="61"/>
      <c r="Z9797" s="61"/>
      <c r="AA9797" s="61"/>
      <c r="AB9797" s="61"/>
      <c r="AC9797" s="61"/>
      <c r="AD9797" s="61"/>
      <c r="AE9797" s="61"/>
      <c r="AF9797" s="61"/>
      <c r="AG9797" s="61"/>
      <c r="AH9797" s="61"/>
      <c r="AI9797" s="61"/>
      <c r="AJ9797" s="61"/>
      <c r="AK9797" s="61"/>
      <c r="AL9797" s="61"/>
      <c r="AM9797" s="61"/>
      <c r="AN9797" s="61"/>
      <c r="AO9797" s="61"/>
      <c r="AP9797" s="62"/>
      <c r="AQ9797" s="61"/>
      <c r="AR9797" s="61"/>
      <c r="AS9797" s="61"/>
      <c r="AT9797" s="61"/>
      <c r="AU9797" s="61"/>
      <c r="AV9797" s="61"/>
      <c r="AW9797" s="60"/>
    </row>
    <row r="9798" s="59" customFormat="1" customHeight="1" spans="1:49">
      <c r="A9798" s="60"/>
      <c r="B9798" s="60"/>
      <c r="C9798" s="60"/>
      <c r="D9798" s="60"/>
      <c r="H9798" s="61"/>
      <c r="I9798" s="61"/>
      <c r="J9798" s="61"/>
      <c r="K9798" s="61"/>
      <c r="L9798" s="61"/>
      <c r="M9798" s="61"/>
      <c r="N9798" s="61"/>
      <c r="O9798" s="61"/>
      <c r="P9798" s="61"/>
      <c r="Q9798" s="61"/>
      <c r="R9798" s="61"/>
      <c r="S9798" s="61"/>
      <c r="T9798" s="61"/>
      <c r="U9798" s="61"/>
      <c r="V9798" s="61"/>
      <c r="W9798" s="61"/>
      <c r="X9798" s="61"/>
      <c r="Y9798" s="61"/>
      <c r="Z9798" s="61"/>
      <c r="AA9798" s="61"/>
      <c r="AB9798" s="61"/>
      <c r="AC9798" s="61"/>
      <c r="AD9798" s="61"/>
      <c r="AE9798" s="61"/>
      <c r="AF9798" s="61"/>
      <c r="AG9798" s="61"/>
      <c r="AH9798" s="61"/>
      <c r="AI9798" s="61"/>
      <c r="AJ9798" s="61"/>
      <c r="AK9798" s="61"/>
      <c r="AL9798" s="61"/>
      <c r="AM9798" s="61"/>
      <c r="AN9798" s="61"/>
      <c r="AO9798" s="61"/>
      <c r="AP9798" s="62"/>
      <c r="AQ9798" s="61"/>
      <c r="AR9798" s="61"/>
      <c r="AS9798" s="61"/>
      <c r="AT9798" s="61"/>
      <c r="AU9798" s="61"/>
      <c r="AV9798" s="61"/>
      <c r="AW9798" s="60"/>
    </row>
    <row r="9799" s="59" customFormat="1" customHeight="1" spans="1:49">
      <c r="A9799" s="60"/>
      <c r="B9799" s="60"/>
      <c r="C9799" s="60"/>
      <c r="D9799" s="60"/>
      <c r="H9799" s="61"/>
      <c r="I9799" s="61"/>
      <c r="J9799" s="61"/>
      <c r="K9799" s="61"/>
      <c r="L9799" s="61"/>
      <c r="M9799" s="61"/>
      <c r="N9799" s="61"/>
      <c r="O9799" s="61"/>
      <c r="P9799" s="61"/>
      <c r="Q9799" s="61"/>
      <c r="R9799" s="61"/>
      <c r="S9799" s="61"/>
      <c r="T9799" s="61"/>
      <c r="U9799" s="61"/>
      <c r="V9799" s="61"/>
      <c r="W9799" s="61"/>
      <c r="X9799" s="61"/>
      <c r="Y9799" s="61"/>
      <c r="Z9799" s="61"/>
      <c r="AA9799" s="61"/>
      <c r="AB9799" s="61"/>
      <c r="AC9799" s="61"/>
      <c r="AD9799" s="61"/>
      <c r="AE9799" s="61"/>
      <c r="AF9799" s="61"/>
      <c r="AG9799" s="61"/>
      <c r="AH9799" s="61"/>
      <c r="AI9799" s="61"/>
      <c r="AJ9799" s="61"/>
      <c r="AK9799" s="61"/>
      <c r="AL9799" s="61"/>
      <c r="AM9799" s="61"/>
      <c r="AN9799" s="61"/>
      <c r="AO9799" s="61"/>
      <c r="AP9799" s="62"/>
      <c r="AQ9799" s="61"/>
      <c r="AR9799" s="61"/>
      <c r="AS9799" s="61"/>
      <c r="AT9799" s="61"/>
      <c r="AU9799" s="61"/>
      <c r="AV9799" s="61"/>
      <c r="AW9799" s="60"/>
    </row>
    <row r="9800" s="59" customFormat="1" customHeight="1" spans="1:49">
      <c r="A9800" s="60"/>
      <c r="B9800" s="60"/>
      <c r="C9800" s="60"/>
      <c r="D9800" s="60"/>
      <c r="H9800" s="61"/>
      <c r="I9800" s="61"/>
      <c r="J9800" s="61"/>
      <c r="K9800" s="61"/>
      <c r="L9800" s="61"/>
      <c r="M9800" s="61"/>
      <c r="N9800" s="61"/>
      <c r="O9800" s="61"/>
      <c r="P9800" s="61"/>
      <c r="Q9800" s="61"/>
      <c r="R9800" s="61"/>
      <c r="S9800" s="61"/>
      <c r="T9800" s="61"/>
      <c r="U9800" s="61"/>
      <c r="V9800" s="61"/>
      <c r="W9800" s="61"/>
      <c r="X9800" s="61"/>
      <c r="Y9800" s="61"/>
      <c r="Z9800" s="61"/>
      <c r="AA9800" s="61"/>
      <c r="AB9800" s="61"/>
      <c r="AC9800" s="61"/>
      <c r="AD9800" s="61"/>
      <c r="AE9800" s="61"/>
      <c r="AF9800" s="61"/>
      <c r="AG9800" s="61"/>
      <c r="AH9800" s="61"/>
      <c r="AI9800" s="61"/>
      <c r="AJ9800" s="61"/>
      <c r="AK9800" s="61"/>
      <c r="AL9800" s="61"/>
      <c r="AM9800" s="61"/>
      <c r="AN9800" s="61"/>
      <c r="AO9800" s="61"/>
      <c r="AP9800" s="62"/>
      <c r="AQ9800" s="61"/>
      <c r="AR9800" s="61"/>
      <c r="AS9800" s="61"/>
      <c r="AT9800" s="61"/>
      <c r="AU9800" s="61"/>
      <c r="AV9800" s="61"/>
      <c r="AW9800" s="60"/>
    </row>
    <row r="9801" s="59" customFormat="1" customHeight="1" spans="1:49">
      <c r="A9801" s="60"/>
      <c r="B9801" s="60"/>
      <c r="C9801" s="60"/>
      <c r="D9801" s="60"/>
      <c r="H9801" s="61"/>
      <c r="I9801" s="61"/>
      <c r="J9801" s="61"/>
      <c r="K9801" s="61"/>
      <c r="L9801" s="61"/>
      <c r="M9801" s="61"/>
      <c r="N9801" s="61"/>
      <c r="O9801" s="61"/>
      <c r="P9801" s="61"/>
      <c r="Q9801" s="61"/>
      <c r="R9801" s="61"/>
      <c r="S9801" s="61"/>
      <c r="T9801" s="61"/>
      <c r="U9801" s="61"/>
      <c r="V9801" s="61"/>
      <c r="W9801" s="61"/>
      <c r="X9801" s="61"/>
      <c r="Y9801" s="61"/>
      <c r="Z9801" s="61"/>
      <c r="AA9801" s="61"/>
      <c r="AB9801" s="61"/>
      <c r="AC9801" s="61"/>
      <c r="AD9801" s="61"/>
      <c r="AE9801" s="61"/>
      <c r="AF9801" s="61"/>
      <c r="AG9801" s="61"/>
      <c r="AH9801" s="61"/>
      <c r="AI9801" s="61"/>
      <c r="AJ9801" s="61"/>
      <c r="AK9801" s="61"/>
      <c r="AL9801" s="61"/>
      <c r="AM9801" s="61"/>
      <c r="AN9801" s="61"/>
      <c r="AO9801" s="61"/>
      <c r="AP9801" s="62"/>
      <c r="AQ9801" s="61"/>
      <c r="AR9801" s="61"/>
      <c r="AS9801" s="61"/>
      <c r="AT9801" s="61"/>
      <c r="AU9801" s="61"/>
      <c r="AV9801" s="61"/>
      <c r="AW9801" s="60"/>
    </row>
    <row r="9802" s="59" customFormat="1" customHeight="1" spans="1:49">
      <c r="A9802" s="60"/>
      <c r="B9802" s="60"/>
      <c r="C9802" s="60"/>
      <c r="D9802" s="60"/>
      <c r="H9802" s="61"/>
      <c r="I9802" s="61"/>
      <c r="J9802" s="61"/>
      <c r="K9802" s="61"/>
      <c r="L9802" s="61"/>
      <c r="M9802" s="61"/>
      <c r="N9802" s="61"/>
      <c r="O9802" s="61"/>
      <c r="P9802" s="61"/>
      <c r="Q9802" s="61"/>
      <c r="R9802" s="61"/>
      <c r="S9802" s="61"/>
      <c r="T9802" s="61"/>
      <c r="U9802" s="61"/>
      <c r="V9802" s="61"/>
      <c r="W9802" s="61"/>
      <c r="X9802" s="61"/>
      <c r="Y9802" s="61"/>
      <c r="Z9802" s="61"/>
      <c r="AA9802" s="61"/>
      <c r="AB9802" s="61"/>
      <c r="AC9802" s="61"/>
      <c r="AD9802" s="61"/>
      <c r="AE9802" s="61"/>
      <c r="AF9802" s="61"/>
      <c r="AG9802" s="61"/>
      <c r="AH9802" s="61"/>
      <c r="AI9802" s="61"/>
      <c r="AJ9802" s="61"/>
      <c r="AK9802" s="61"/>
      <c r="AL9802" s="61"/>
      <c r="AM9802" s="61"/>
      <c r="AN9802" s="61"/>
      <c r="AO9802" s="61"/>
      <c r="AP9802" s="62"/>
      <c r="AQ9802" s="61"/>
      <c r="AR9802" s="61"/>
      <c r="AS9802" s="61"/>
      <c r="AT9802" s="61"/>
      <c r="AU9802" s="61"/>
      <c r="AV9802" s="61"/>
      <c r="AW9802" s="60"/>
    </row>
    <row r="9803" s="59" customFormat="1" customHeight="1" spans="1:49">
      <c r="A9803" s="60"/>
      <c r="B9803" s="60"/>
      <c r="C9803" s="60"/>
      <c r="D9803" s="60"/>
      <c r="H9803" s="61"/>
      <c r="I9803" s="61"/>
      <c r="J9803" s="61"/>
      <c r="K9803" s="61"/>
      <c r="L9803" s="61"/>
      <c r="M9803" s="61"/>
      <c r="N9803" s="61"/>
      <c r="O9803" s="61"/>
      <c r="P9803" s="61"/>
      <c r="Q9803" s="61"/>
      <c r="R9803" s="61"/>
      <c r="S9803" s="61"/>
      <c r="T9803" s="61"/>
      <c r="U9803" s="61"/>
      <c r="V9803" s="61"/>
      <c r="W9803" s="61"/>
      <c r="X9803" s="61"/>
      <c r="Y9803" s="61"/>
      <c r="Z9803" s="61"/>
      <c r="AA9803" s="61"/>
      <c r="AB9803" s="61"/>
      <c r="AC9803" s="61"/>
      <c r="AD9803" s="61"/>
      <c r="AE9803" s="61"/>
      <c r="AF9803" s="61"/>
      <c r="AG9803" s="61"/>
      <c r="AH9803" s="61"/>
      <c r="AI9803" s="61"/>
      <c r="AJ9803" s="61"/>
      <c r="AK9803" s="61"/>
      <c r="AL9803" s="61"/>
      <c r="AM9803" s="61"/>
      <c r="AN9803" s="61"/>
      <c r="AO9803" s="61"/>
      <c r="AP9803" s="62"/>
      <c r="AQ9803" s="61"/>
      <c r="AR9803" s="61"/>
      <c r="AS9803" s="61"/>
      <c r="AT9803" s="61"/>
      <c r="AU9803" s="61"/>
      <c r="AV9803" s="61"/>
      <c r="AW9803" s="60"/>
    </row>
    <row r="9804" s="59" customFormat="1" customHeight="1" spans="1:49">
      <c r="A9804" s="60"/>
      <c r="B9804" s="60"/>
      <c r="C9804" s="60"/>
      <c r="D9804" s="60"/>
      <c r="H9804" s="61"/>
      <c r="I9804" s="61"/>
      <c r="J9804" s="61"/>
      <c r="K9804" s="61"/>
      <c r="L9804" s="61"/>
      <c r="M9804" s="61"/>
      <c r="N9804" s="61"/>
      <c r="O9804" s="61"/>
      <c r="P9804" s="61"/>
      <c r="Q9804" s="61"/>
      <c r="R9804" s="61"/>
      <c r="S9804" s="61"/>
      <c r="T9804" s="61"/>
      <c r="U9804" s="61"/>
      <c r="V9804" s="61"/>
      <c r="W9804" s="61"/>
      <c r="X9804" s="61"/>
      <c r="Y9804" s="61"/>
      <c r="Z9804" s="61"/>
      <c r="AA9804" s="61"/>
      <c r="AB9804" s="61"/>
      <c r="AC9804" s="61"/>
      <c r="AD9804" s="61"/>
      <c r="AE9804" s="61"/>
      <c r="AF9804" s="61"/>
      <c r="AG9804" s="61"/>
      <c r="AH9804" s="61"/>
      <c r="AI9804" s="61"/>
      <c r="AJ9804" s="61"/>
      <c r="AK9804" s="61"/>
      <c r="AL9804" s="61"/>
      <c r="AM9804" s="61"/>
      <c r="AN9804" s="61"/>
      <c r="AO9804" s="61"/>
      <c r="AP9804" s="62"/>
      <c r="AQ9804" s="61"/>
      <c r="AR9804" s="61"/>
      <c r="AS9804" s="61"/>
      <c r="AT9804" s="61"/>
      <c r="AU9804" s="61"/>
      <c r="AV9804" s="61"/>
      <c r="AW9804" s="60"/>
    </row>
    <row r="9805" s="59" customFormat="1" customHeight="1" spans="1:49">
      <c r="A9805" s="60"/>
      <c r="B9805" s="60"/>
      <c r="C9805" s="60"/>
      <c r="D9805" s="60"/>
      <c r="H9805" s="61"/>
      <c r="I9805" s="61"/>
      <c r="J9805" s="61"/>
      <c r="K9805" s="61"/>
      <c r="L9805" s="61"/>
      <c r="M9805" s="61"/>
      <c r="N9805" s="61"/>
      <c r="O9805" s="61"/>
      <c r="P9805" s="61"/>
      <c r="Q9805" s="61"/>
      <c r="R9805" s="61"/>
      <c r="S9805" s="61"/>
      <c r="T9805" s="61"/>
      <c r="U9805" s="61"/>
      <c r="V9805" s="61"/>
      <c r="W9805" s="61"/>
      <c r="X9805" s="61"/>
      <c r="Y9805" s="61"/>
      <c r="Z9805" s="61"/>
      <c r="AA9805" s="61"/>
      <c r="AB9805" s="61"/>
      <c r="AC9805" s="61"/>
      <c r="AD9805" s="61"/>
      <c r="AE9805" s="61"/>
      <c r="AF9805" s="61"/>
      <c r="AG9805" s="61"/>
      <c r="AH9805" s="61"/>
      <c r="AI9805" s="61"/>
      <c r="AJ9805" s="61"/>
      <c r="AK9805" s="61"/>
      <c r="AL9805" s="61"/>
      <c r="AM9805" s="61"/>
      <c r="AN9805" s="61"/>
      <c r="AO9805" s="61"/>
      <c r="AP9805" s="62"/>
      <c r="AQ9805" s="61"/>
      <c r="AR9805" s="61"/>
      <c r="AS9805" s="61"/>
      <c r="AT9805" s="61"/>
      <c r="AU9805" s="61"/>
      <c r="AV9805" s="61"/>
      <c r="AW9805" s="60"/>
    </row>
    <row r="9806" s="59" customFormat="1" customHeight="1" spans="1:49">
      <c r="A9806" s="60"/>
      <c r="B9806" s="60"/>
      <c r="C9806" s="60"/>
      <c r="D9806" s="60"/>
      <c r="H9806" s="61"/>
      <c r="I9806" s="61"/>
      <c r="J9806" s="61"/>
      <c r="K9806" s="61"/>
      <c r="L9806" s="61"/>
      <c r="M9806" s="61"/>
      <c r="N9806" s="61"/>
      <c r="O9806" s="61"/>
      <c r="P9806" s="61"/>
      <c r="Q9806" s="61"/>
      <c r="R9806" s="61"/>
      <c r="S9806" s="61"/>
      <c r="T9806" s="61"/>
      <c r="U9806" s="61"/>
      <c r="V9806" s="61"/>
      <c r="W9806" s="61"/>
      <c r="X9806" s="61"/>
      <c r="Y9806" s="61"/>
      <c r="Z9806" s="61"/>
      <c r="AA9806" s="61"/>
      <c r="AB9806" s="61"/>
      <c r="AC9806" s="61"/>
      <c r="AD9806" s="61"/>
      <c r="AE9806" s="61"/>
      <c r="AF9806" s="61"/>
      <c r="AG9806" s="61"/>
      <c r="AH9806" s="61"/>
      <c r="AI9806" s="61"/>
      <c r="AJ9806" s="61"/>
      <c r="AK9806" s="61"/>
      <c r="AL9806" s="61"/>
      <c r="AM9806" s="61"/>
      <c r="AN9806" s="61"/>
      <c r="AO9806" s="61"/>
      <c r="AP9806" s="62"/>
      <c r="AQ9806" s="61"/>
      <c r="AR9806" s="61"/>
      <c r="AS9806" s="61"/>
      <c r="AT9806" s="61"/>
      <c r="AU9806" s="61"/>
      <c r="AV9806" s="61"/>
      <c r="AW9806" s="60"/>
    </row>
    <row r="9807" s="59" customFormat="1" customHeight="1" spans="1:49">
      <c r="A9807" s="60"/>
      <c r="B9807" s="60"/>
      <c r="C9807" s="60"/>
      <c r="D9807" s="60"/>
      <c r="H9807" s="61"/>
      <c r="I9807" s="61"/>
      <c r="J9807" s="61"/>
      <c r="K9807" s="61"/>
      <c r="L9807" s="61"/>
      <c r="M9807" s="61"/>
      <c r="N9807" s="61"/>
      <c r="O9807" s="61"/>
      <c r="P9807" s="61"/>
      <c r="Q9807" s="61"/>
      <c r="R9807" s="61"/>
      <c r="S9807" s="61"/>
      <c r="T9807" s="61"/>
      <c r="U9807" s="61"/>
      <c r="V9807" s="61"/>
      <c r="W9807" s="61"/>
      <c r="X9807" s="61"/>
      <c r="Y9807" s="61"/>
      <c r="Z9807" s="61"/>
      <c r="AA9807" s="61"/>
      <c r="AB9807" s="61"/>
      <c r="AC9807" s="61"/>
      <c r="AD9807" s="61"/>
      <c r="AE9807" s="61"/>
      <c r="AF9807" s="61"/>
      <c r="AG9807" s="61"/>
      <c r="AH9807" s="61"/>
      <c r="AI9807" s="61"/>
      <c r="AJ9807" s="61"/>
      <c r="AK9807" s="61"/>
      <c r="AL9807" s="61"/>
      <c r="AM9807" s="61"/>
      <c r="AN9807" s="61"/>
      <c r="AO9807" s="61"/>
      <c r="AP9807" s="62"/>
      <c r="AQ9807" s="61"/>
      <c r="AR9807" s="61"/>
      <c r="AS9807" s="61"/>
      <c r="AT9807" s="61"/>
      <c r="AU9807" s="61"/>
      <c r="AV9807" s="61"/>
      <c r="AW9807" s="60"/>
    </row>
    <row r="9808" s="59" customFormat="1" customHeight="1" spans="1:49">
      <c r="A9808" s="60"/>
      <c r="B9808" s="60"/>
      <c r="C9808" s="60"/>
      <c r="D9808" s="60"/>
      <c r="H9808" s="61"/>
      <c r="I9808" s="61"/>
      <c r="J9808" s="61"/>
      <c r="K9808" s="61"/>
      <c r="L9808" s="61"/>
      <c r="M9808" s="61"/>
      <c r="N9808" s="61"/>
      <c r="O9808" s="61"/>
      <c r="P9808" s="61"/>
      <c r="Q9808" s="61"/>
      <c r="R9808" s="61"/>
      <c r="S9808" s="61"/>
      <c r="T9808" s="61"/>
      <c r="U9808" s="61"/>
      <c r="V9808" s="61"/>
      <c r="W9808" s="61"/>
      <c r="X9808" s="61"/>
      <c r="Y9808" s="61"/>
      <c r="Z9808" s="61"/>
      <c r="AA9808" s="61"/>
      <c r="AB9808" s="61"/>
      <c r="AC9808" s="61"/>
      <c r="AD9808" s="61"/>
      <c r="AE9808" s="61"/>
      <c r="AF9808" s="61"/>
      <c r="AG9808" s="61"/>
      <c r="AH9808" s="61"/>
      <c r="AI9808" s="61"/>
      <c r="AJ9808" s="61"/>
      <c r="AK9808" s="61"/>
      <c r="AL9808" s="61"/>
      <c r="AM9808" s="61"/>
      <c r="AN9808" s="61"/>
      <c r="AO9808" s="61"/>
      <c r="AP9808" s="62"/>
      <c r="AQ9808" s="61"/>
      <c r="AR9808" s="61"/>
      <c r="AS9808" s="61"/>
      <c r="AT9808" s="61"/>
      <c r="AU9808" s="61"/>
      <c r="AV9808" s="61"/>
      <c r="AW9808" s="60"/>
    </row>
    <row r="9809" s="59" customFormat="1" customHeight="1" spans="1:49">
      <c r="A9809" s="60"/>
      <c r="B9809" s="60"/>
      <c r="C9809" s="60"/>
      <c r="D9809" s="60"/>
      <c r="H9809" s="61"/>
      <c r="I9809" s="61"/>
      <c r="J9809" s="61"/>
      <c r="K9809" s="61"/>
      <c r="L9809" s="61"/>
      <c r="M9809" s="61"/>
      <c r="N9809" s="61"/>
      <c r="O9809" s="61"/>
      <c r="P9809" s="61"/>
      <c r="Q9809" s="61"/>
      <c r="R9809" s="61"/>
      <c r="S9809" s="61"/>
      <c r="T9809" s="61"/>
      <c r="U9809" s="61"/>
      <c r="V9809" s="61"/>
      <c r="W9809" s="61"/>
      <c r="X9809" s="61"/>
      <c r="Y9809" s="61"/>
      <c r="Z9809" s="61"/>
      <c r="AA9809" s="61"/>
      <c r="AB9809" s="61"/>
      <c r="AC9809" s="61"/>
      <c r="AD9809" s="61"/>
      <c r="AE9809" s="61"/>
      <c r="AF9809" s="61"/>
      <c r="AG9809" s="61"/>
      <c r="AH9809" s="61"/>
      <c r="AI9809" s="61"/>
      <c r="AJ9809" s="61"/>
      <c r="AK9809" s="61"/>
      <c r="AL9809" s="61"/>
      <c r="AM9809" s="61"/>
      <c r="AN9809" s="61"/>
      <c r="AO9809" s="61"/>
      <c r="AP9809" s="62"/>
      <c r="AQ9809" s="61"/>
      <c r="AR9809" s="61"/>
      <c r="AS9809" s="61"/>
      <c r="AT9809" s="61"/>
      <c r="AU9809" s="61"/>
      <c r="AV9809" s="61"/>
      <c r="AW9809" s="60"/>
    </row>
    <row r="9810" s="59" customFormat="1" customHeight="1" spans="1:49">
      <c r="A9810" s="60"/>
      <c r="B9810" s="60"/>
      <c r="C9810" s="60"/>
      <c r="D9810" s="60"/>
      <c r="H9810" s="61"/>
      <c r="I9810" s="61"/>
      <c r="J9810" s="61"/>
      <c r="K9810" s="61"/>
      <c r="L9810" s="61"/>
      <c r="M9810" s="61"/>
      <c r="N9810" s="61"/>
      <c r="O9810" s="61"/>
      <c r="P9810" s="61"/>
      <c r="Q9810" s="61"/>
      <c r="R9810" s="61"/>
      <c r="S9810" s="61"/>
      <c r="T9810" s="61"/>
      <c r="U9810" s="61"/>
      <c r="V9810" s="61"/>
      <c r="W9810" s="61"/>
      <c r="X9810" s="61"/>
      <c r="Y9810" s="61"/>
      <c r="Z9810" s="61"/>
      <c r="AA9810" s="61"/>
      <c r="AB9810" s="61"/>
      <c r="AC9810" s="61"/>
      <c r="AD9810" s="61"/>
      <c r="AE9810" s="61"/>
      <c r="AF9810" s="61"/>
      <c r="AG9810" s="61"/>
      <c r="AH9810" s="61"/>
      <c r="AI9810" s="61"/>
      <c r="AJ9810" s="61"/>
      <c r="AK9810" s="61"/>
      <c r="AL9810" s="61"/>
      <c r="AM9810" s="61"/>
      <c r="AN9810" s="61"/>
      <c r="AO9810" s="61"/>
      <c r="AP9810" s="62"/>
      <c r="AQ9810" s="61"/>
      <c r="AR9810" s="61"/>
      <c r="AS9810" s="61"/>
      <c r="AT9810" s="61"/>
      <c r="AU9810" s="61"/>
      <c r="AV9810" s="61"/>
      <c r="AW9810" s="60"/>
    </row>
    <row r="9811" s="59" customFormat="1" customHeight="1" spans="1:49">
      <c r="A9811" s="60"/>
      <c r="B9811" s="60"/>
      <c r="C9811" s="60"/>
      <c r="D9811" s="60"/>
      <c r="H9811" s="61"/>
      <c r="I9811" s="61"/>
      <c r="J9811" s="61"/>
      <c r="K9811" s="61"/>
      <c r="L9811" s="61"/>
      <c r="M9811" s="61"/>
      <c r="N9811" s="61"/>
      <c r="O9811" s="61"/>
      <c r="P9811" s="61"/>
      <c r="Q9811" s="61"/>
      <c r="R9811" s="61"/>
      <c r="S9811" s="61"/>
      <c r="T9811" s="61"/>
      <c r="U9811" s="61"/>
      <c r="V9811" s="61"/>
      <c r="W9811" s="61"/>
      <c r="X9811" s="61"/>
      <c r="Y9811" s="61"/>
      <c r="Z9811" s="61"/>
      <c r="AA9811" s="61"/>
      <c r="AB9811" s="61"/>
      <c r="AC9811" s="61"/>
      <c r="AD9811" s="61"/>
      <c r="AE9811" s="61"/>
      <c r="AF9811" s="61"/>
      <c r="AG9811" s="61"/>
      <c r="AH9811" s="61"/>
      <c r="AI9811" s="61"/>
      <c r="AJ9811" s="61"/>
      <c r="AK9811" s="61"/>
      <c r="AL9811" s="61"/>
      <c r="AM9811" s="61"/>
      <c r="AN9811" s="61"/>
      <c r="AO9811" s="61"/>
      <c r="AP9811" s="62"/>
      <c r="AQ9811" s="61"/>
      <c r="AR9811" s="61"/>
      <c r="AS9811" s="61"/>
      <c r="AT9811" s="61"/>
      <c r="AU9811" s="61"/>
      <c r="AV9811" s="61"/>
      <c r="AW9811" s="60"/>
    </row>
    <row r="9812" s="59" customFormat="1" customHeight="1" spans="1:49">
      <c r="A9812" s="60"/>
      <c r="B9812" s="60"/>
      <c r="C9812" s="60"/>
      <c r="D9812" s="60"/>
      <c r="H9812" s="61"/>
      <c r="I9812" s="61"/>
      <c r="J9812" s="61"/>
      <c r="K9812" s="61"/>
      <c r="L9812" s="61"/>
      <c r="M9812" s="61"/>
      <c r="N9812" s="61"/>
      <c r="O9812" s="61"/>
      <c r="P9812" s="61"/>
      <c r="Q9812" s="61"/>
      <c r="R9812" s="61"/>
      <c r="S9812" s="61"/>
      <c r="T9812" s="61"/>
      <c r="U9812" s="61"/>
      <c r="V9812" s="61"/>
      <c r="W9812" s="61"/>
      <c r="X9812" s="61"/>
      <c r="Y9812" s="61"/>
      <c r="Z9812" s="61"/>
      <c r="AA9812" s="61"/>
      <c r="AB9812" s="61"/>
      <c r="AC9812" s="61"/>
      <c r="AD9812" s="61"/>
      <c r="AE9812" s="61"/>
      <c r="AF9812" s="61"/>
      <c r="AG9812" s="61"/>
      <c r="AH9812" s="61"/>
      <c r="AI9812" s="61"/>
      <c r="AJ9812" s="61"/>
      <c r="AK9812" s="61"/>
      <c r="AL9812" s="61"/>
      <c r="AM9812" s="61"/>
      <c r="AN9812" s="61"/>
      <c r="AO9812" s="61"/>
      <c r="AP9812" s="62"/>
      <c r="AQ9812" s="61"/>
      <c r="AR9812" s="61"/>
      <c r="AS9812" s="61"/>
      <c r="AT9812" s="61"/>
      <c r="AU9812" s="61"/>
      <c r="AV9812" s="61"/>
      <c r="AW9812" s="60"/>
    </row>
    <row r="9813" s="59" customFormat="1" customHeight="1" spans="1:49">
      <c r="A9813" s="60"/>
      <c r="B9813" s="60"/>
      <c r="C9813" s="60"/>
      <c r="D9813" s="60"/>
      <c r="H9813" s="61"/>
      <c r="I9813" s="61"/>
      <c r="J9813" s="61"/>
      <c r="K9813" s="61"/>
      <c r="L9813" s="61"/>
      <c r="M9813" s="61"/>
      <c r="N9813" s="61"/>
      <c r="O9813" s="61"/>
      <c r="P9813" s="61"/>
      <c r="Q9813" s="61"/>
      <c r="R9813" s="61"/>
      <c r="S9813" s="61"/>
      <c r="T9813" s="61"/>
      <c r="U9813" s="61"/>
      <c r="V9813" s="61"/>
      <c r="W9813" s="61"/>
      <c r="X9813" s="61"/>
      <c r="Y9813" s="61"/>
      <c r="Z9813" s="61"/>
      <c r="AA9813" s="61"/>
      <c r="AB9813" s="61"/>
      <c r="AC9813" s="61"/>
      <c r="AD9813" s="61"/>
      <c r="AE9813" s="61"/>
      <c r="AF9813" s="61"/>
      <c r="AG9813" s="61"/>
      <c r="AH9813" s="61"/>
      <c r="AI9813" s="61"/>
      <c r="AJ9813" s="61"/>
      <c r="AK9813" s="61"/>
      <c r="AL9813" s="61"/>
      <c r="AM9813" s="61"/>
      <c r="AN9813" s="61"/>
      <c r="AO9813" s="61"/>
      <c r="AP9813" s="62"/>
      <c r="AQ9813" s="61"/>
      <c r="AR9813" s="61"/>
      <c r="AS9813" s="61"/>
      <c r="AT9813" s="61"/>
      <c r="AU9813" s="61"/>
      <c r="AV9813" s="61"/>
      <c r="AW9813" s="60"/>
    </row>
    <row r="9814" s="59" customFormat="1" customHeight="1" spans="1:49">
      <c r="A9814" s="60"/>
      <c r="B9814" s="60"/>
      <c r="C9814" s="60"/>
      <c r="D9814" s="60"/>
      <c r="H9814" s="61"/>
      <c r="I9814" s="61"/>
      <c r="J9814" s="61"/>
      <c r="K9814" s="61"/>
      <c r="L9814" s="61"/>
      <c r="M9814" s="61"/>
      <c r="N9814" s="61"/>
      <c r="O9814" s="61"/>
      <c r="P9814" s="61"/>
      <c r="Q9814" s="61"/>
      <c r="R9814" s="61"/>
      <c r="S9814" s="61"/>
      <c r="T9814" s="61"/>
      <c r="U9814" s="61"/>
      <c r="V9814" s="61"/>
      <c r="W9814" s="61"/>
      <c r="X9814" s="61"/>
      <c r="Y9814" s="61"/>
      <c r="Z9814" s="61"/>
      <c r="AA9814" s="61"/>
      <c r="AB9814" s="61"/>
      <c r="AC9814" s="61"/>
      <c r="AD9814" s="61"/>
      <c r="AE9814" s="61"/>
      <c r="AF9814" s="61"/>
      <c r="AG9814" s="61"/>
      <c r="AH9814" s="61"/>
      <c r="AI9814" s="61"/>
      <c r="AJ9814" s="61"/>
      <c r="AK9814" s="61"/>
      <c r="AL9814" s="61"/>
      <c r="AM9814" s="61"/>
      <c r="AN9814" s="61"/>
      <c r="AO9814" s="61"/>
      <c r="AP9814" s="62"/>
      <c r="AQ9814" s="61"/>
      <c r="AR9814" s="61"/>
      <c r="AS9814" s="61"/>
      <c r="AT9814" s="61"/>
      <c r="AU9814" s="61"/>
      <c r="AV9814" s="61"/>
      <c r="AW9814" s="60"/>
    </row>
    <row r="9815" s="59" customFormat="1" customHeight="1" spans="1:49">
      <c r="A9815" s="60"/>
      <c r="B9815" s="60"/>
      <c r="C9815" s="60"/>
      <c r="D9815" s="60"/>
      <c r="H9815" s="61"/>
      <c r="I9815" s="61"/>
      <c r="J9815" s="61"/>
      <c r="K9815" s="61"/>
      <c r="L9815" s="61"/>
      <c r="M9815" s="61"/>
      <c r="N9815" s="61"/>
      <c r="O9815" s="61"/>
      <c r="P9815" s="61"/>
      <c r="Q9815" s="61"/>
      <c r="R9815" s="61"/>
      <c r="S9815" s="61"/>
      <c r="T9815" s="61"/>
      <c r="U9815" s="61"/>
      <c r="V9815" s="61"/>
      <c r="W9815" s="61"/>
      <c r="X9815" s="61"/>
      <c r="Y9815" s="61"/>
      <c r="Z9815" s="61"/>
      <c r="AA9815" s="61"/>
      <c r="AB9815" s="61"/>
      <c r="AC9815" s="61"/>
      <c r="AD9815" s="61"/>
      <c r="AE9815" s="61"/>
      <c r="AF9815" s="61"/>
      <c r="AG9815" s="61"/>
      <c r="AH9815" s="61"/>
      <c r="AI9815" s="61"/>
      <c r="AJ9815" s="61"/>
      <c r="AK9815" s="61"/>
      <c r="AL9815" s="61"/>
      <c r="AM9815" s="61"/>
      <c r="AN9815" s="61"/>
      <c r="AO9815" s="61"/>
      <c r="AP9815" s="62"/>
      <c r="AQ9815" s="61"/>
      <c r="AR9815" s="61"/>
      <c r="AS9815" s="61"/>
      <c r="AT9815" s="61"/>
      <c r="AU9815" s="61"/>
      <c r="AV9815" s="61"/>
      <c r="AW9815" s="60"/>
    </row>
    <row r="9816" s="59" customFormat="1" customHeight="1" spans="1:49">
      <c r="A9816" s="60"/>
      <c r="B9816" s="60"/>
      <c r="C9816" s="60"/>
      <c r="D9816" s="60"/>
      <c r="H9816" s="61"/>
      <c r="I9816" s="61"/>
      <c r="J9816" s="61"/>
      <c r="K9816" s="61"/>
      <c r="L9816" s="61"/>
      <c r="M9816" s="61"/>
      <c r="N9816" s="61"/>
      <c r="O9816" s="61"/>
      <c r="P9816" s="61"/>
      <c r="Q9816" s="61"/>
      <c r="R9816" s="61"/>
      <c r="S9816" s="61"/>
      <c r="T9816" s="61"/>
      <c r="U9816" s="61"/>
      <c r="V9816" s="61"/>
      <c r="W9816" s="61"/>
      <c r="X9816" s="61"/>
      <c r="Y9816" s="61"/>
      <c r="Z9816" s="61"/>
      <c r="AA9816" s="61"/>
      <c r="AB9816" s="61"/>
      <c r="AC9816" s="61"/>
      <c r="AD9816" s="61"/>
      <c r="AE9816" s="61"/>
      <c r="AF9816" s="61"/>
      <c r="AG9816" s="61"/>
      <c r="AH9816" s="61"/>
      <c r="AI9816" s="61"/>
      <c r="AJ9816" s="61"/>
      <c r="AK9816" s="61"/>
      <c r="AL9816" s="61"/>
      <c r="AM9816" s="61"/>
      <c r="AN9816" s="61"/>
      <c r="AO9816" s="61"/>
      <c r="AP9816" s="62"/>
      <c r="AQ9816" s="61"/>
      <c r="AR9816" s="61"/>
      <c r="AS9816" s="61"/>
      <c r="AT9816" s="61"/>
      <c r="AU9816" s="61"/>
      <c r="AV9816" s="61"/>
      <c r="AW9816" s="60"/>
    </row>
    <row r="9817" s="59" customFormat="1" customHeight="1" spans="1:49">
      <c r="A9817" s="60"/>
      <c r="B9817" s="60"/>
      <c r="C9817" s="60"/>
      <c r="D9817" s="60"/>
      <c r="H9817" s="61"/>
      <c r="I9817" s="61"/>
      <c r="J9817" s="61"/>
      <c r="K9817" s="61"/>
      <c r="L9817" s="61"/>
      <c r="M9817" s="61"/>
      <c r="N9817" s="61"/>
      <c r="O9817" s="61"/>
      <c r="P9817" s="61"/>
      <c r="Q9817" s="61"/>
      <c r="R9817" s="61"/>
      <c r="S9817" s="61"/>
      <c r="T9817" s="61"/>
      <c r="U9817" s="61"/>
      <c r="V9817" s="61"/>
      <c r="W9817" s="61"/>
      <c r="X9817" s="61"/>
      <c r="Y9817" s="61"/>
      <c r="Z9817" s="61"/>
      <c r="AA9817" s="61"/>
      <c r="AB9817" s="61"/>
      <c r="AC9817" s="61"/>
      <c r="AD9817" s="61"/>
      <c r="AE9817" s="61"/>
      <c r="AF9817" s="61"/>
      <c r="AG9817" s="61"/>
      <c r="AH9817" s="61"/>
      <c r="AI9817" s="61"/>
      <c r="AJ9817" s="61"/>
      <c r="AK9817" s="61"/>
      <c r="AL9817" s="61"/>
      <c r="AM9817" s="61"/>
      <c r="AN9817" s="61"/>
      <c r="AO9817" s="61"/>
      <c r="AP9817" s="62"/>
      <c r="AQ9817" s="61"/>
      <c r="AR9817" s="61"/>
      <c r="AS9817" s="61"/>
      <c r="AT9817" s="61"/>
      <c r="AU9817" s="61"/>
      <c r="AV9817" s="61"/>
      <c r="AW9817" s="60"/>
    </row>
    <row r="9818" s="59" customFormat="1" customHeight="1" spans="1:49">
      <c r="A9818" s="60"/>
      <c r="B9818" s="60"/>
      <c r="C9818" s="60"/>
      <c r="D9818" s="60"/>
      <c r="H9818" s="61"/>
      <c r="I9818" s="61"/>
      <c r="J9818" s="61"/>
      <c r="K9818" s="61"/>
      <c r="L9818" s="61"/>
      <c r="M9818" s="61"/>
      <c r="N9818" s="61"/>
      <c r="O9818" s="61"/>
      <c r="P9818" s="61"/>
      <c r="Q9818" s="61"/>
      <c r="R9818" s="61"/>
      <c r="S9818" s="61"/>
      <c r="T9818" s="61"/>
      <c r="U9818" s="61"/>
      <c r="V9818" s="61"/>
      <c r="W9818" s="61"/>
      <c r="X9818" s="61"/>
      <c r="Y9818" s="61"/>
      <c r="Z9818" s="61"/>
      <c r="AA9818" s="61"/>
      <c r="AB9818" s="61"/>
      <c r="AC9818" s="61"/>
      <c r="AD9818" s="61"/>
      <c r="AE9818" s="61"/>
      <c r="AF9818" s="61"/>
      <c r="AG9818" s="61"/>
      <c r="AH9818" s="61"/>
      <c r="AI9818" s="61"/>
      <c r="AJ9818" s="61"/>
      <c r="AK9818" s="61"/>
      <c r="AL9818" s="61"/>
      <c r="AM9818" s="61"/>
      <c r="AN9818" s="61"/>
      <c r="AO9818" s="61"/>
      <c r="AP9818" s="62"/>
      <c r="AQ9818" s="61"/>
      <c r="AR9818" s="61"/>
      <c r="AS9818" s="61"/>
      <c r="AT9818" s="61"/>
      <c r="AU9818" s="61"/>
      <c r="AV9818" s="61"/>
      <c r="AW9818" s="60"/>
    </row>
    <row r="9819" s="59" customFormat="1" customHeight="1" spans="1:49">
      <c r="A9819" s="60"/>
      <c r="B9819" s="60"/>
      <c r="C9819" s="60"/>
      <c r="D9819" s="60"/>
      <c r="H9819" s="61"/>
      <c r="I9819" s="61"/>
      <c r="J9819" s="61"/>
      <c r="K9819" s="61"/>
      <c r="L9819" s="61"/>
      <c r="M9819" s="61"/>
      <c r="N9819" s="61"/>
      <c r="O9819" s="61"/>
      <c r="P9819" s="61"/>
      <c r="Q9819" s="61"/>
      <c r="R9819" s="61"/>
      <c r="S9819" s="61"/>
      <c r="T9819" s="61"/>
      <c r="U9819" s="61"/>
      <c r="V9819" s="61"/>
      <c r="W9819" s="61"/>
      <c r="X9819" s="61"/>
      <c r="Y9819" s="61"/>
      <c r="Z9819" s="61"/>
      <c r="AA9819" s="61"/>
      <c r="AB9819" s="61"/>
      <c r="AC9819" s="61"/>
      <c r="AD9819" s="61"/>
      <c r="AE9819" s="61"/>
      <c r="AF9819" s="61"/>
      <c r="AG9819" s="61"/>
      <c r="AH9819" s="61"/>
      <c r="AI9819" s="61"/>
      <c r="AJ9819" s="61"/>
      <c r="AK9819" s="61"/>
      <c r="AL9819" s="61"/>
      <c r="AM9819" s="61"/>
      <c r="AN9819" s="61"/>
      <c r="AO9819" s="61"/>
      <c r="AP9819" s="62"/>
      <c r="AQ9819" s="61"/>
      <c r="AR9819" s="61"/>
      <c r="AS9819" s="61"/>
      <c r="AT9819" s="61"/>
      <c r="AU9819" s="61"/>
      <c r="AV9819" s="61"/>
      <c r="AW9819" s="60"/>
    </row>
    <row r="9820" s="59" customFormat="1" customHeight="1" spans="1:49">
      <c r="A9820" s="60"/>
      <c r="B9820" s="60"/>
      <c r="C9820" s="60"/>
      <c r="D9820" s="60"/>
      <c r="H9820" s="61"/>
      <c r="I9820" s="61"/>
      <c r="J9820" s="61"/>
      <c r="K9820" s="61"/>
      <c r="L9820" s="61"/>
      <c r="M9820" s="61"/>
      <c r="N9820" s="61"/>
      <c r="O9820" s="61"/>
      <c r="P9820" s="61"/>
      <c r="Q9820" s="61"/>
      <c r="R9820" s="61"/>
      <c r="S9820" s="61"/>
      <c r="T9820" s="61"/>
      <c r="U9820" s="61"/>
      <c r="V9820" s="61"/>
      <c r="W9820" s="61"/>
      <c r="X9820" s="61"/>
      <c r="Y9820" s="61"/>
      <c r="Z9820" s="61"/>
      <c r="AA9820" s="61"/>
      <c r="AB9820" s="61"/>
      <c r="AC9820" s="61"/>
      <c r="AD9820" s="61"/>
      <c r="AE9820" s="61"/>
      <c r="AF9820" s="61"/>
      <c r="AG9820" s="61"/>
      <c r="AH9820" s="61"/>
      <c r="AI9820" s="61"/>
      <c r="AJ9820" s="61"/>
      <c r="AK9820" s="61"/>
      <c r="AL9820" s="61"/>
      <c r="AM9820" s="61"/>
      <c r="AN9820" s="61"/>
      <c r="AO9820" s="61"/>
      <c r="AP9820" s="62"/>
      <c r="AQ9820" s="61"/>
      <c r="AR9820" s="61"/>
      <c r="AS9820" s="61"/>
      <c r="AT9820" s="61"/>
      <c r="AU9820" s="61"/>
      <c r="AV9820" s="61"/>
      <c r="AW9820" s="60"/>
    </row>
    <row r="9821" s="59" customFormat="1" customHeight="1" spans="1:49">
      <c r="A9821" s="60"/>
      <c r="B9821" s="60"/>
      <c r="C9821" s="60"/>
      <c r="D9821" s="60"/>
      <c r="H9821" s="61"/>
      <c r="I9821" s="61"/>
      <c r="J9821" s="61"/>
      <c r="K9821" s="61"/>
      <c r="L9821" s="61"/>
      <c r="M9821" s="61"/>
      <c r="N9821" s="61"/>
      <c r="O9821" s="61"/>
      <c r="P9821" s="61"/>
      <c r="Q9821" s="61"/>
      <c r="R9821" s="61"/>
      <c r="S9821" s="61"/>
      <c r="T9821" s="61"/>
      <c r="U9821" s="61"/>
      <c r="V9821" s="61"/>
      <c r="W9821" s="61"/>
      <c r="X9821" s="61"/>
      <c r="Y9821" s="61"/>
      <c r="Z9821" s="61"/>
      <c r="AA9821" s="61"/>
      <c r="AB9821" s="61"/>
      <c r="AC9821" s="61"/>
      <c r="AD9821" s="61"/>
      <c r="AE9821" s="61"/>
      <c r="AF9821" s="61"/>
      <c r="AG9821" s="61"/>
      <c r="AH9821" s="61"/>
      <c r="AI9821" s="61"/>
      <c r="AJ9821" s="61"/>
      <c r="AK9821" s="61"/>
      <c r="AL9821" s="61"/>
      <c r="AM9821" s="61"/>
      <c r="AN9821" s="61"/>
      <c r="AO9821" s="61"/>
      <c r="AP9821" s="62"/>
      <c r="AQ9821" s="61"/>
      <c r="AR9821" s="61"/>
      <c r="AS9821" s="61"/>
      <c r="AT9821" s="61"/>
      <c r="AU9821" s="61"/>
      <c r="AV9821" s="61"/>
      <c r="AW9821" s="60"/>
    </row>
    <row r="9822" s="59" customFormat="1" customHeight="1" spans="1:49">
      <c r="A9822" s="60"/>
      <c r="B9822" s="60"/>
      <c r="C9822" s="60"/>
      <c r="D9822" s="60"/>
      <c r="H9822" s="61"/>
      <c r="I9822" s="61"/>
      <c r="J9822" s="61"/>
      <c r="K9822" s="61"/>
      <c r="L9822" s="61"/>
      <c r="M9822" s="61"/>
      <c r="N9822" s="61"/>
      <c r="O9822" s="61"/>
      <c r="P9822" s="61"/>
      <c r="Q9822" s="61"/>
      <c r="R9822" s="61"/>
      <c r="S9822" s="61"/>
      <c r="T9822" s="61"/>
      <c r="U9822" s="61"/>
      <c r="V9822" s="61"/>
      <c r="W9822" s="61"/>
      <c r="X9822" s="61"/>
      <c r="Y9822" s="61"/>
      <c r="Z9822" s="61"/>
      <c r="AA9822" s="61"/>
      <c r="AB9822" s="61"/>
      <c r="AC9822" s="61"/>
      <c r="AD9822" s="61"/>
      <c r="AE9822" s="61"/>
      <c r="AF9822" s="61"/>
      <c r="AG9822" s="61"/>
      <c r="AH9822" s="61"/>
      <c r="AI9822" s="61"/>
      <c r="AJ9822" s="61"/>
      <c r="AK9822" s="61"/>
      <c r="AL9822" s="61"/>
      <c r="AM9822" s="61"/>
      <c r="AN9822" s="61"/>
      <c r="AO9822" s="61"/>
      <c r="AP9822" s="62"/>
      <c r="AQ9822" s="61"/>
      <c r="AR9822" s="61"/>
      <c r="AS9822" s="61"/>
      <c r="AT9822" s="61"/>
      <c r="AU9822" s="61"/>
      <c r="AV9822" s="61"/>
      <c r="AW9822" s="60"/>
    </row>
    <row r="9823" s="59" customFormat="1" customHeight="1" spans="1:49">
      <c r="A9823" s="60"/>
      <c r="B9823" s="60"/>
      <c r="C9823" s="60"/>
      <c r="D9823" s="60"/>
      <c r="H9823" s="61"/>
      <c r="I9823" s="61"/>
      <c r="J9823" s="61"/>
      <c r="K9823" s="61"/>
      <c r="L9823" s="61"/>
      <c r="M9823" s="61"/>
      <c r="N9823" s="61"/>
      <c r="O9823" s="61"/>
      <c r="P9823" s="61"/>
      <c r="Q9823" s="61"/>
      <c r="R9823" s="61"/>
      <c r="S9823" s="61"/>
      <c r="T9823" s="61"/>
      <c r="U9823" s="61"/>
      <c r="V9823" s="61"/>
      <c r="W9823" s="61"/>
      <c r="X9823" s="61"/>
      <c r="Y9823" s="61"/>
      <c r="Z9823" s="61"/>
      <c r="AA9823" s="61"/>
      <c r="AB9823" s="61"/>
      <c r="AC9823" s="61"/>
      <c r="AD9823" s="61"/>
      <c r="AE9823" s="61"/>
      <c r="AF9823" s="61"/>
      <c r="AG9823" s="61"/>
      <c r="AH9823" s="61"/>
      <c r="AI9823" s="61"/>
      <c r="AJ9823" s="61"/>
      <c r="AK9823" s="61"/>
      <c r="AL9823" s="61"/>
      <c r="AM9823" s="61"/>
      <c r="AN9823" s="61"/>
      <c r="AO9823" s="61"/>
      <c r="AP9823" s="62"/>
      <c r="AQ9823" s="61"/>
      <c r="AR9823" s="61"/>
      <c r="AS9823" s="61"/>
      <c r="AT9823" s="61"/>
      <c r="AU9823" s="61"/>
      <c r="AV9823" s="61"/>
      <c r="AW9823" s="60"/>
    </row>
    <row r="9824" s="59" customFormat="1" customHeight="1" spans="1:49">
      <c r="A9824" s="60"/>
      <c r="B9824" s="60"/>
      <c r="C9824" s="60"/>
      <c r="D9824" s="60"/>
      <c r="H9824" s="61"/>
      <c r="I9824" s="61"/>
      <c r="J9824" s="61"/>
      <c r="K9824" s="61"/>
      <c r="L9824" s="61"/>
      <c r="M9824" s="61"/>
      <c r="N9824" s="61"/>
      <c r="O9824" s="61"/>
      <c r="P9824" s="61"/>
      <c r="Q9824" s="61"/>
      <c r="R9824" s="61"/>
      <c r="S9824" s="61"/>
      <c r="T9824" s="61"/>
      <c r="U9824" s="61"/>
      <c r="V9824" s="61"/>
      <c r="W9824" s="61"/>
      <c r="X9824" s="61"/>
      <c r="Y9824" s="61"/>
      <c r="Z9824" s="61"/>
      <c r="AA9824" s="61"/>
      <c r="AB9824" s="61"/>
      <c r="AC9824" s="61"/>
      <c r="AD9824" s="61"/>
      <c r="AE9824" s="61"/>
      <c r="AF9824" s="61"/>
      <c r="AG9824" s="61"/>
      <c r="AH9824" s="61"/>
      <c r="AI9824" s="61"/>
      <c r="AJ9824" s="61"/>
      <c r="AK9824" s="61"/>
      <c r="AL9824" s="61"/>
      <c r="AM9824" s="61"/>
      <c r="AN9824" s="61"/>
      <c r="AO9824" s="61"/>
      <c r="AP9824" s="62"/>
      <c r="AQ9824" s="61"/>
      <c r="AR9824" s="61"/>
      <c r="AS9824" s="61"/>
      <c r="AT9824" s="61"/>
      <c r="AU9824" s="61"/>
      <c r="AV9824" s="61"/>
      <c r="AW9824" s="60"/>
    </row>
    <row r="9825" s="59" customFormat="1" customHeight="1" spans="1:49">
      <c r="A9825" s="60"/>
      <c r="B9825" s="60"/>
      <c r="C9825" s="60"/>
      <c r="D9825" s="60"/>
      <c r="H9825" s="61"/>
      <c r="I9825" s="61"/>
      <c r="J9825" s="61"/>
      <c r="K9825" s="61"/>
      <c r="L9825" s="61"/>
      <c r="M9825" s="61"/>
      <c r="N9825" s="61"/>
      <c r="O9825" s="61"/>
      <c r="P9825" s="61"/>
      <c r="Q9825" s="61"/>
      <c r="R9825" s="61"/>
      <c r="S9825" s="61"/>
      <c r="T9825" s="61"/>
      <c r="U9825" s="61"/>
      <c r="V9825" s="61"/>
      <c r="W9825" s="61"/>
      <c r="X9825" s="61"/>
      <c r="Y9825" s="61"/>
      <c r="Z9825" s="61"/>
      <c r="AA9825" s="61"/>
      <c r="AB9825" s="61"/>
      <c r="AC9825" s="61"/>
      <c r="AD9825" s="61"/>
      <c r="AE9825" s="61"/>
      <c r="AF9825" s="61"/>
      <c r="AG9825" s="61"/>
      <c r="AH9825" s="61"/>
      <c r="AI9825" s="61"/>
      <c r="AJ9825" s="61"/>
      <c r="AK9825" s="61"/>
      <c r="AL9825" s="61"/>
      <c r="AM9825" s="61"/>
      <c r="AN9825" s="61"/>
      <c r="AO9825" s="61"/>
      <c r="AP9825" s="62"/>
      <c r="AQ9825" s="61"/>
      <c r="AR9825" s="61"/>
      <c r="AS9825" s="61"/>
      <c r="AT9825" s="61"/>
      <c r="AU9825" s="61"/>
      <c r="AV9825" s="61"/>
      <c r="AW9825" s="60"/>
    </row>
    <row r="9826" s="59" customFormat="1" customHeight="1" spans="1:49">
      <c r="A9826" s="60"/>
      <c r="B9826" s="60"/>
      <c r="C9826" s="60"/>
      <c r="D9826" s="60"/>
      <c r="H9826" s="61"/>
      <c r="I9826" s="61"/>
      <c r="J9826" s="61"/>
      <c r="K9826" s="61"/>
      <c r="L9826" s="61"/>
      <c r="M9826" s="61"/>
      <c r="N9826" s="61"/>
      <c r="O9826" s="61"/>
      <c r="P9826" s="61"/>
      <c r="Q9826" s="61"/>
      <c r="R9826" s="61"/>
      <c r="S9826" s="61"/>
      <c r="T9826" s="61"/>
      <c r="U9826" s="61"/>
      <c r="V9826" s="61"/>
      <c r="W9826" s="61"/>
      <c r="X9826" s="61"/>
      <c r="Y9826" s="61"/>
      <c r="Z9826" s="61"/>
      <c r="AA9826" s="61"/>
      <c r="AB9826" s="61"/>
      <c r="AC9826" s="61"/>
      <c r="AD9826" s="61"/>
      <c r="AE9826" s="61"/>
      <c r="AF9826" s="61"/>
      <c r="AG9826" s="61"/>
      <c r="AH9826" s="61"/>
      <c r="AI9826" s="61"/>
      <c r="AJ9826" s="61"/>
      <c r="AK9826" s="61"/>
      <c r="AL9826" s="61"/>
      <c r="AM9826" s="61"/>
      <c r="AN9826" s="61"/>
      <c r="AO9826" s="61"/>
      <c r="AP9826" s="62"/>
      <c r="AQ9826" s="61"/>
      <c r="AR9826" s="61"/>
      <c r="AS9826" s="61"/>
      <c r="AT9826" s="61"/>
      <c r="AU9826" s="61"/>
      <c r="AV9826" s="61"/>
      <c r="AW9826" s="60"/>
    </row>
    <row r="9827" s="59" customFormat="1" customHeight="1" spans="1:49">
      <c r="A9827" s="60"/>
      <c r="B9827" s="60"/>
      <c r="C9827" s="60"/>
      <c r="D9827" s="60"/>
      <c r="H9827" s="61"/>
      <c r="I9827" s="61"/>
      <c r="J9827" s="61"/>
      <c r="K9827" s="61"/>
      <c r="L9827" s="61"/>
      <c r="M9827" s="61"/>
      <c r="N9827" s="61"/>
      <c r="O9827" s="61"/>
      <c r="P9827" s="61"/>
      <c r="Q9827" s="61"/>
      <c r="R9827" s="61"/>
      <c r="S9827" s="61"/>
      <c r="T9827" s="61"/>
      <c r="U9827" s="61"/>
      <c r="V9827" s="61"/>
      <c r="W9827" s="61"/>
      <c r="X9827" s="61"/>
      <c r="Y9827" s="61"/>
      <c r="Z9827" s="61"/>
      <c r="AA9827" s="61"/>
      <c r="AB9827" s="61"/>
      <c r="AC9827" s="61"/>
      <c r="AD9827" s="61"/>
      <c r="AE9827" s="61"/>
      <c r="AF9827" s="61"/>
      <c r="AG9827" s="61"/>
      <c r="AH9827" s="61"/>
      <c r="AI9827" s="61"/>
      <c r="AJ9827" s="61"/>
      <c r="AK9827" s="61"/>
      <c r="AL9827" s="61"/>
      <c r="AM9827" s="61"/>
      <c r="AN9827" s="61"/>
      <c r="AO9827" s="61"/>
      <c r="AP9827" s="62"/>
      <c r="AQ9827" s="61"/>
      <c r="AR9827" s="61"/>
      <c r="AS9827" s="61"/>
      <c r="AT9827" s="61"/>
      <c r="AU9827" s="61"/>
      <c r="AV9827" s="61"/>
      <c r="AW9827" s="60"/>
    </row>
    <row r="9828" s="59" customFormat="1" customHeight="1" spans="1:49">
      <c r="A9828" s="60"/>
      <c r="B9828" s="60"/>
      <c r="C9828" s="60"/>
      <c r="D9828" s="60"/>
      <c r="H9828" s="61"/>
      <c r="I9828" s="61"/>
      <c r="J9828" s="61"/>
      <c r="K9828" s="61"/>
      <c r="L9828" s="61"/>
      <c r="M9828" s="61"/>
      <c r="N9828" s="61"/>
      <c r="O9828" s="61"/>
      <c r="P9828" s="61"/>
      <c r="Q9828" s="61"/>
      <c r="R9828" s="61"/>
      <c r="S9828" s="61"/>
      <c r="T9828" s="61"/>
      <c r="U9828" s="61"/>
      <c r="V9828" s="61"/>
      <c r="W9828" s="61"/>
      <c r="X9828" s="61"/>
      <c r="Y9828" s="61"/>
      <c r="Z9828" s="61"/>
      <c r="AA9828" s="61"/>
      <c r="AB9828" s="61"/>
      <c r="AC9828" s="61"/>
      <c r="AD9828" s="61"/>
      <c r="AE9828" s="61"/>
      <c r="AF9828" s="61"/>
      <c r="AG9828" s="61"/>
      <c r="AH9828" s="61"/>
      <c r="AI9828" s="61"/>
      <c r="AJ9828" s="61"/>
      <c r="AK9828" s="61"/>
      <c r="AL9828" s="61"/>
      <c r="AM9828" s="61"/>
      <c r="AN9828" s="61"/>
      <c r="AO9828" s="61"/>
      <c r="AP9828" s="62"/>
      <c r="AQ9828" s="61"/>
      <c r="AR9828" s="61"/>
      <c r="AS9828" s="61"/>
      <c r="AT9828" s="61"/>
      <c r="AU9828" s="61"/>
      <c r="AV9828" s="61"/>
      <c r="AW9828" s="60"/>
    </row>
    <row r="9829" s="59" customFormat="1" customHeight="1" spans="1:49">
      <c r="A9829" s="60"/>
      <c r="B9829" s="60"/>
      <c r="C9829" s="60"/>
      <c r="D9829" s="60"/>
      <c r="H9829" s="61"/>
      <c r="I9829" s="61"/>
      <c r="J9829" s="61"/>
      <c r="K9829" s="61"/>
      <c r="L9829" s="61"/>
      <c r="M9829" s="61"/>
      <c r="N9829" s="61"/>
      <c r="O9829" s="61"/>
      <c r="P9829" s="61"/>
      <c r="Q9829" s="61"/>
      <c r="R9829" s="61"/>
      <c r="S9829" s="61"/>
      <c r="T9829" s="61"/>
      <c r="U9829" s="61"/>
      <c r="V9829" s="61"/>
      <c r="W9829" s="61"/>
      <c r="X9829" s="61"/>
      <c r="Y9829" s="61"/>
      <c r="Z9829" s="61"/>
      <c r="AA9829" s="61"/>
      <c r="AB9829" s="61"/>
      <c r="AC9829" s="61"/>
      <c r="AD9829" s="61"/>
      <c r="AE9829" s="61"/>
      <c r="AF9829" s="61"/>
      <c r="AG9829" s="61"/>
      <c r="AH9829" s="61"/>
      <c r="AI9829" s="61"/>
      <c r="AJ9829" s="61"/>
      <c r="AK9829" s="61"/>
      <c r="AL9829" s="61"/>
      <c r="AM9829" s="61"/>
      <c r="AN9829" s="61"/>
      <c r="AO9829" s="61"/>
      <c r="AP9829" s="62"/>
      <c r="AQ9829" s="61"/>
      <c r="AR9829" s="61"/>
      <c r="AS9829" s="61"/>
      <c r="AT9829" s="61"/>
      <c r="AU9829" s="61"/>
      <c r="AV9829" s="61"/>
      <c r="AW9829" s="60"/>
    </row>
    <row r="9830" s="59" customFormat="1" customHeight="1" spans="1:49">
      <c r="A9830" s="60"/>
      <c r="B9830" s="60"/>
      <c r="C9830" s="60"/>
      <c r="D9830" s="60"/>
      <c r="H9830" s="61"/>
      <c r="I9830" s="61"/>
      <c r="J9830" s="61"/>
      <c r="K9830" s="61"/>
      <c r="L9830" s="61"/>
      <c r="M9830" s="61"/>
      <c r="N9830" s="61"/>
      <c r="O9830" s="61"/>
      <c r="P9830" s="61"/>
      <c r="Q9830" s="61"/>
      <c r="R9830" s="61"/>
      <c r="S9830" s="61"/>
      <c r="T9830" s="61"/>
      <c r="U9830" s="61"/>
      <c r="V9830" s="61"/>
      <c r="W9830" s="61"/>
      <c r="X9830" s="61"/>
      <c r="Y9830" s="61"/>
      <c r="Z9830" s="61"/>
      <c r="AA9830" s="61"/>
      <c r="AB9830" s="61"/>
      <c r="AC9830" s="61"/>
      <c r="AD9830" s="61"/>
      <c r="AE9830" s="61"/>
      <c r="AF9830" s="61"/>
      <c r="AG9830" s="61"/>
      <c r="AH9830" s="61"/>
      <c r="AI9830" s="61"/>
      <c r="AJ9830" s="61"/>
      <c r="AK9830" s="61"/>
      <c r="AL9830" s="61"/>
      <c r="AM9830" s="61"/>
      <c r="AN9830" s="61"/>
      <c r="AO9830" s="61"/>
      <c r="AP9830" s="62"/>
      <c r="AQ9830" s="61"/>
      <c r="AR9830" s="61"/>
      <c r="AS9830" s="61"/>
      <c r="AT9830" s="61"/>
      <c r="AU9830" s="61"/>
      <c r="AV9830" s="61"/>
      <c r="AW9830" s="60"/>
    </row>
    <row r="9831" s="59" customFormat="1" customHeight="1" spans="1:49">
      <c r="A9831" s="60"/>
      <c r="B9831" s="60"/>
      <c r="C9831" s="60"/>
      <c r="D9831" s="60"/>
      <c r="H9831" s="61"/>
      <c r="I9831" s="61"/>
      <c r="J9831" s="61"/>
      <c r="K9831" s="61"/>
      <c r="L9831" s="61"/>
      <c r="M9831" s="61"/>
      <c r="N9831" s="61"/>
      <c r="O9831" s="61"/>
      <c r="P9831" s="61"/>
      <c r="Q9831" s="61"/>
      <c r="R9831" s="61"/>
      <c r="S9831" s="61"/>
      <c r="T9831" s="61"/>
      <c r="U9831" s="61"/>
      <c r="V9831" s="61"/>
      <c r="W9831" s="61"/>
      <c r="X9831" s="61"/>
      <c r="Y9831" s="61"/>
      <c r="Z9831" s="61"/>
      <c r="AA9831" s="61"/>
      <c r="AB9831" s="61"/>
      <c r="AC9831" s="61"/>
      <c r="AD9831" s="61"/>
      <c r="AE9831" s="61"/>
      <c r="AF9831" s="61"/>
      <c r="AG9831" s="61"/>
      <c r="AH9831" s="61"/>
      <c r="AI9831" s="61"/>
      <c r="AJ9831" s="61"/>
      <c r="AK9831" s="61"/>
      <c r="AL9831" s="61"/>
      <c r="AM9831" s="61"/>
      <c r="AN9831" s="61"/>
      <c r="AO9831" s="61"/>
      <c r="AP9831" s="62"/>
      <c r="AQ9831" s="61"/>
      <c r="AR9831" s="61"/>
      <c r="AS9831" s="61"/>
      <c r="AT9831" s="61"/>
      <c r="AU9831" s="61"/>
      <c r="AV9831" s="61"/>
      <c r="AW9831" s="60"/>
    </row>
    <row r="9832" s="59" customFormat="1" customHeight="1" spans="1:49">
      <c r="A9832" s="60"/>
      <c r="B9832" s="60"/>
      <c r="C9832" s="60"/>
      <c r="D9832" s="60"/>
      <c r="H9832" s="61"/>
      <c r="I9832" s="61"/>
      <c r="J9832" s="61"/>
      <c r="K9832" s="61"/>
      <c r="L9832" s="61"/>
      <c r="M9832" s="61"/>
      <c r="N9832" s="61"/>
      <c r="O9832" s="61"/>
      <c r="P9832" s="61"/>
      <c r="Q9832" s="61"/>
      <c r="R9832" s="61"/>
      <c r="S9832" s="61"/>
      <c r="T9832" s="61"/>
      <c r="U9832" s="61"/>
      <c r="V9832" s="61"/>
      <c r="W9832" s="61"/>
      <c r="X9832" s="61"/>
      <c r="Y9832" s="61"/>
      <c r="Z9832" s="61"/>
      <c r="AA9832" s="61"/>
      <c r="AB9832" s="61"/>
      <c r="AC9832" s="61"/>
      <c r="AD9832" s="61"/>
      <c r="AE9832" s="61"/>
      <c r="AF9832" s="61"/>
      <c r="AG9832" s="61"/>
      <c r="AH9832" s="61"/>
      <c r="AI9832" s="61"/>
      <c r="AJ9832" s="61"/>
      <c r="AK9832" s="61"/>
      <c r="AL9832" s="61"/>
      <c r="AM9832" s="61"/>
      <c r="AN9832" s="61"/>
      <c r="AO9832" s="61"/>
      <c r="AP9832" s="62"/>
      <c r="AQ9832" s="61"/>
      <c r="AR9832" s="61"/>
      <c r="AS9832" s="61"/>
      <c r="AT9832" s="61"/>
      <c r="AU9832" s="61"/>
      <c r="AV9832" s="61"/>
      <c r="AW9832" s="60"/>
    </row>
    <row r="9833" s="59" customFormat="1" customHeight="1" spans="1:49">
      <c r="A9833" s="60"/>
      <c r="B9833" s="60"/>
      <c r="C9833" s="60"/>
      <c r="D9833" s="60"/>
      <c r="H9833" s="61"/>
      <c r="I9833" s="61"/>
      <c r="J9833" s="61"/>
      <c r="K9833" s="61"/>
      <c r="L9833" s="61"/>
      <c r="M9833" s="61"/>
      <c r="N9833" s="61"/>
      <c r="O9833" s="61"/>
      <c r="P9833" s="61"/>
      <c r="Q9833" s="61"/>
      <c r="R9833" s="61"/>
      <c r="S9833" s="61"/>
      <c r="T9833" s="61"/>
      <c r="U9833" s="61"/>
      <c r="V9833" s="61"/>
      <c r="W9833" s="61"/>
      <c r="X9833" s="61"/>
      <c r="Y9833" s="61"/>
      <c r="Z9833" s="61"/>
      <c r="AA9833" s="61"/>
      <c r="AB9833" s="61"/>
      <c r="AC9833" s="61"/>
      <c r="AD9833" s="61"/>
      <c r="AE9833" s="61"/>
      <c r="AF9833" s="61"/>
      <c r="AG9833" s="61"/>
      <c r="AH9833" s="61"/>
      <c r="AI9833" s="61"/>
      <c r="AJ9833" s="61"/>
      <c r="AK9833" s="61"/>
      <c r="AL9833" s="61"/>
      <c r="AM9833" s="61"/>
      <c r="AN9833" s="61"/>
      <c r="AO9833" s="61"/>
      <c r="AP9833" s="62"/>
      <c r="AQ9833" s="61"/>
      <c r="AR9833" s="61"/>
      <c r="AS9833" s="61"/>
      <c r="AT9833" s="61"/>
      <c r="AU9833" s="61"/>
      <c r="AV9833" s="61"/>
      <c r="AW9833" s="60"/>
    </row>
    <row r="9834" s="59" customFormat="1" customHeight="1" spans="1:49">
      <c r="A9834" s="60"/>
      <c r="B9834" s="60"/>
      <c r="C9834" s="60"/>
      <c r="D9834" s="60"/>
      <c r="H9834" s="61"/>
      <c r="I9834" s="61"/>
      <c r="J9834" s="61"/>
      <c r="K9834" s="61"/>
      <c r="L9834" s="61"/>
      <c r="M9834" s="61"/>
      <c r="N9834" s="61"/>
      <c r="O9834" s="61"/>
      <c r="P9834" s="61"/>
      <c r="Q9834" s="61"/>
      <c r="R9834" s="61"/>
      <c r="S9834" s="61"/>
      <c r="T9834" s="61"/>
      <c r="U9834" s="61"/>
      <c r="V9834" s="61"/>
      <c r="W9834" s="61"/>
      <c r="X9834" s="61"/>
      <c r="Y9834" s="61"/>
      <c r="Z9834" s="61"/>
      <c r="AA9834" s="61"/>
      <c r="AB9834" s="61"/>
      <c r="AC9834" s="61"/>
      <c r="AD9834" s="61"/>
      <c r="AE9834" s="61"/>
      <c r="AF9834" s="61"/>
      <c r="AG9834" s="61"/>
      <c r="AH9834" s="61"/>
      <c r="AI9834" s="61"/>
      <c r="AJ9834" s="61"/>
      <c r="AK9834" s="61"/>
      <c r="AL9834" s="61"/>
      <c r="AM9834" s="61"/>
      <c r="AN9834" s="61"/>
      <c r="AO9834" s="61"/>
      <c r="AP9834" s="62"/>
      <c r="AQ9834" s="61"/>
      <c r="AR9834" s="61"/>
      <c r="AS9834" s="61"/>
      <c r="AT9834" s="61"/>
      <c r="AU9834" s="61"/>
      <c r="AV9834" s="61"/>
      <c r="AW9834" s="60"/>
    </row>
    <row r="9835" s="59" customFormat="1" customHeight="1" spans="1:49">
      <c r="A9835" s="60"/>
      <c r="B9835" s="60"/>
      <c r="C9835" s="60"/>
      <c r="D9835" s="60"/>
      <c r="H9835" s="61"/>
      <c r="I9835" s="61"/>
      <c r="J9835" s="61"/>
      <c r="K9835" s="61"/>
      <c r="L9835" s="61"/>
      <c r="M9835" s="61"/>
      <c r="N9835" s="61"/>
      <c r="O9835" s="61"/>
      <c r="P9835" s="61"/>
      <c r="Q9835" s="61"/>
      <c r="R9835" s="61"/>
      <c r="S9835" s="61"/>
      <c r="T9835" s="61"/>
      <c r="U9835" s="61"/>
      <c r="V9835" s="61"/>
      <c r="W9835" s="61"/>
      <c r="X9835" s="61"/>
      <c r="Y9835" s="61"/>
      <c r="Z9835" s="61"/>
      <c r="AA9835" s="61"/>
      <c r="AB9835" s="61"/>
      <c r="AC9835" s="61"/>
      <c r="AD9835" s="61"/>
      <c r="AE9835" s="61"/>
      <c r="AF9835" s="61"/>
      <c r="AG9835" s="61"/>
      <c r="AH9835" s="61"/>
      <c r="AI9835" s="61"/>
      <c r="AJ9835" s="61"/>
      <c r="AK9835" s="61"/>
      <c r="AL9835" s="61"/>
      <c r="AM9835" s="61"/>
      <c r="AN9835" s="61"/>
      <c r="AO9835" s="61"/>
      <c r="AP9835" s="62"/>
      <c r="AQ9835" s="61"/>
      <c r="AR9835" s="61"/>
      <c r="AS9835" s="61"/>
      <c r="AT9835" s="61"/>
      <c r="AU9835" s="61"/>
      <c r="AV9835" s="61"/>
      <c r="AW9835" s="60"/>
    </row>
    <row r="9836" s="59" customFormat="1" customHeight="1" spans="1:49">
      <c r="A9836" s="60"/>
      <c r="B9836" s="60"/>
      <c r="C9836" s="60"/>
      <c r="D9836" s="60"/>
      <c r="H9836" s="61"/>
      <c r="I9836" s="61"/>
      <c r="J9836" s="61"/>
      <c r="K9836" s="61"/>
      <c r="L9836" s="61"/>
      <c r="M9836" s="61"/>
      <c r="N9836" s="61"/>
      <c r="O9836" s="61"/>
      <c r="P9836" s="61"/>
      <c r="Q9836" s="61"/>
      <c r="R9836" s="61"/>
      <c r="S9836" s="61"/>
      <c r="T9836" s="61"/>
      <c r="U9836" s="61"/>
      <c r="V9836" s="61"/>
      <c r="W9836" s="61"/>
      <c r="X9836" s="61"/>
      <c r="Y9836" s="61"/>
      <c r="Z9836" s="61"/>
      <c r="AA9836" s="61"/>
      <c r="AB9836" s="61"/>
      <c r="AC9836" s="61"/>
      <c r="AD9836" s="61"/>
      <c r="AE9836" s="61"/>
      <c r="AF9836" s="61"/>
      <c r="AG9836" s="61"/>
      <c r="AH9836" s="61"/>
      <c r="AI9836" s="61"/>
      <c r="AJ9836" s="61"/>
      <c r="AK9836" s="61"/>
      <c r="AL9836" s="61"/>
      <c r="AM9836" s="61"/>
      <c r="AN9836" s="61"/>
      <c r="AO9836" s="61"/>
      <c r="AP9836" s="62"/>
      <c r="AQ9836" s="61"/>
      <c r="AR9836" s="61"/>
      <c r="AS9836" s="61"/>
      <c r="AT9836" s="61"/>
      <c r="AU9836" s="61"/>
      <c r="AV9836" s="61"/>
      <c r="AW9836" s="60"/>
    </row>
    <row r="9837" s="59" customFormat="1" customHeight="1" spans="1:49">
      <c r="A9837" s="60"/>
      <c r="B9837" s="60"/>
      <c r="C9837" s="60"/>
      <c r="D9837" s="60"/>
      <c r="H9837" s="61"/>
      <c r="I9837" s="61"/>
      <c r="J9837" s="61"/>
      <c r="K9837" s="61"/>
      <c r="L9837" s="61"/>
      <c r="M9837" s="61"/>
      <c r="N9837" s="61"/>
      <c r="O9837" s="61"/>
      <c r="P9837" s="61"/>
      <c r="Q9837" s="61"/>
      <c r="R9837" s="61"/>
      <c r="S9837" s="61"/>
      <c r="T9837" s="61"/>
      <c r="U9837" s="61"/>
      <c r="V9837" s="61"/>
      <c r="W9837" s="61"/>
      <c r="X9837" s="61"/>
      <c r="Y9837" s="61"/>
      <c r="Z9837" s="61"/>
      <c r="AA9837" s="61"/>
      <c r="AB9837" s="61"/>
      <c r="AC9837" s="61"/>
      <c r="AD9837" s="61"/>
      <c r="AE9837" s="61"/>
      <c r="AF9837" s="61"/>
      <c r="AG9837" s="61"/>
      <c r="AH9837" s="61"/>
      <c r="AI9837" s="61"/>
      <c r="AJ9837" s="61"/>
      <c r="AK9837" s="61"/>
      <c r="AL9837" s="61"/>
      <c r="AM9837" s="61"/>
      <c r="AN9837" s="61"/>
      <c r="AO9837" s="61"/>
      <c r="AP9837" s="62"/>
      <c r="AQ9837" s="61"/>
      <c r="AR9837" s="61"/>
      <c r="AS9837" s="61"/>
      <c r="AT9837" s="61"/>
      <c r="AU9837" s="61"/>
      <c r="AV9837" s="61"/>
      <c r="AW9837" s="60"/>
    </row>
    <row r="9838" s="59" customFormat="1" customHeight="1" spans="1:49">
      <c r="A9838" s="60"/>
      <c r="B9838" s="60"/>
      <c r="C9838" s="60"/>
      <c r="D9838" s="60"/>
      <c r="H9838" s="61"/>
      <c r="I9838" s="61"/>
      <c r="J9838" s="61"/>
      <c r="K9838" s="61"/>
      <c r="L9838" s="61"/>
      <c r="M9838" s="61"/>
      <c r="N9838" s="61"/>
      <c r="O9838" s="61"/>
      <c r="P9838" s="61"/>
      <c r="Q9838" s="61"/>
      <c r="R9838" s="61"/>
      <c r="S9838" s="61"/>
      <c r="T9838" s="61"/>
      <c r="U9838" s="61"/>
      <c r="V9838" s="61"/>
      <c r="W9838" s="61"/>
      <c r="X9838" s="61"/>
      <c r="Y9838" s="61"/>
      <c r="Z9838" s="61"/>
      <c r="AA9838" s="61"/>
      <c r="AB9838" s="61"/>
      <c r="AC9838" s="61"/>
      <c r="AD9838" s="61"/>
      <c r="AE9838" s="61"/>
      <c r="AF9838" s="61"/>
      <c r="AG9838" s="61"/>
      <c r="AH9838" s="61"/>
      <c r="AI9838" s="61"/>
      <c r="AJ9838" s="61"/>
      <c r="AK9838" s="61"/>
      <c r="AL9838" s="61"/>
      <c r="AM9838" s="61"/>
      <c r="AN9838" s="61"/>
      <c r="AO9838" s="61"/>
      <c r="AP9838" s="62"/>
      <c r="AQ9838" s="61"/>
      <c r="AR9838" s="61"/>
      <c r="AS9838" s="61"/>
      <c r="AT9838" s="61"/>
      <c r="AU9838" s="61"/>
      <c r="AV9838" s="61"/>
      <c r="AW9838" s="60"/>
    </row>
    <row r="9839" s="59" customFormat="1" customHeight="1" spans="1:49">
      <c r="A9839" s="60"/>
      <c r="B9839" s="60"/>
      <c r="C9839" s="60"/>
      <c r="D9839" s="60"/>
      <c r="H9839" s="61"/>
      <c r="I9839" s="61"/>
      <c r="J9839" s="61"/>
      <c r="K9839" s="61"/>
      <c r="L9839" s="61"/>
      <c r="M9839" s="61"/>
      <c r="N9839" s="61"/>
      <c r="O9839" s="61"/>
      <c r="P9839" s="61"/>
      <c r="Q9839" s="61"/>
      <c r="R9839" s="61"/>
      <c r="S9839" s="61"/>
      <c r="T9839" s="61"/>
      <c r="U9839" s="61"/>
      <c r="V9839" s="61"/>
      <c r="W9839" s="61"/>
      <c r="X9839" s="61"/>
      <c r="Y9839" s="61"/>
      <c r="Z9839" s="61"/>
      <c r="AA9839" s="61"/>
      <c r="AB9839" s="61"/>
      <c r="AC9839" s="61"/>
      <c r="AD9839" s="61"/>
      <c r="AE9839" s="61"/>
      <c r="AF9839" s="61"/>
      <c r="AG9839" s="61"/>
      <c r="AH9839" s="61"/>
      <c r="AI9839" s="61"/>
      <c r="AJ9839" s="61"/>
      <c r="AK9839" s="61"/>
      <c r="AL9839" s="61"/>
      <c r="AM9839" s="61"/>
      <c r="AN9839" s="61"/>
      <c r="AO9839" s="61"/>
      <c r="AP9839" s="62"/>
      <c r="AQ9839" s="61"/>
      <c r="AR9839" s="61"/>
      <c r="AS9839" s="61"/>
      <c r="AT9839" s="61"/>
      <c r="AU9839" s="61"/>
      <c r="AV9839" s="61"/>
      <c r="AW9839" s="60"/>
    </row>
    <row r="9840" s="59" customFormat="1" customHeight="1" spans="1:49">
      <c r="A9840" s="60"/>
      <c r="B9840" s="60"/>
      <c r="C9840" s="60"/>
      <c r="D9840" s="60"/>
      <c r="H9840" s="61"/>
      <c r="I9840" s="61"/>
      <c r="J9840" s="61"/>
      <c r="K9840" s="61"/>
      <c r="L9840" s="61"/>
      <c r="M9840" s="61"/>
      <c r="N9840" s="61"/>
      <c r="O9840" s="61"/>
      <c r="P9840" s="61"/>
      <c r="Q9840" s="61"/>
      <c r="R9840" s="61"/>
      <c r="S9840" s="61"/>
      <c r="T9840" s="61"/>
      <c r="U9840" s="61"/>
      <c r="V9840" s="61"/>
      <c r="W9840" s="61"/>
      <c r="X9840" s="61"/>
      <c r="Y9840" s="61"/>
      <c r="Z9840" s="61"/>
      <c r="AA9840" s="61"/>
      <c r="AB9840" s="61"/>
      <c r="AC9840" s="61"/>
      <c r="AD9840" s="61"/>
      <c r="AE9840" s="61"/>
      <c r="AF9840" s="61"/>
      <c r="AG9840" s="61"/>
      <c r="AH9840" s="61"/>
      <c r="AI9840" s="61"/>
      <c r="AJ9840" s="61"/>
      <c r="AK9840" s="61"/>
      <c r="AL9840" s="61"/>
      <c r="AM9840" s="61"/>
      <c r="AN9840" s="61"/>
      <c r="AO9840" s="61"/>
      <c r="AP9840" s="62"/>
      <c r="AQ9840" s="61"/>
      <c r="AR9840" s="61"/>
      <c r="AS9840" s="61"/>
      <c r="AT9840" s="61"/>
      <c r="AU9840" s="61"/>
      <c r="AV9840" s="61"/>
      <c r="AW9840" s="60"/>
    </row>
    <row r="9841" s="59" customFormat="1" customHeight="1" spans="1:49">
      <c r="A9841" s="60"/>
      <c r="B9841" s="60"/>
      <c r="C9841" s="60"/>
      <c r="D9841" s="60"/>
      <c r="H9841" s="61"/>
      <c r="I9841" s="61"/>
      <c r="J9841" s="61"/>
      <c r="K9841" s="61"/>
      <c r="L9841" s="61"/>
      <c r="M9841" s="61"/>
      <c r="N9841" s="61"/>
      <c r="O9841" s="61"/>
      <c r="P9841" s="61"/>
      <c r="Q9841" s="61"/>
      <c r="R9841" s="61"/>
      <c r="S9841" s="61"/>
      <c r="T9841" s="61"/>
      <c r="U9841" s="61"/>
      <c r="V9841" s="61"/>
      <c r="W9841" s="61"/>
      <c r="X9841" s="61"/>
      <c r="Y9841" s="61"/>
      <c r="Z9841" s="61"/>
      <c r="AA9841" s="61"/>
      <c r="AB9841" s="61"/>
      <c r="AC9841" s="61"/>
      <c r="AD9841" s="61"/>
      <c r="AE9841" s="61"/>
      <c r="AF9841" s="61"/>
      <c r="AG9841" s="61"/>
      <c r="AH9841" s="61"/>
      <c r="AI9841" s="61"/>
      <c r="AJ9841" s="61"/>
      <c r="AK9841" s="61"/>
      <c r="AL9841" s="61"/>
      <c r="AM9841" s="61"/>
      <c r="AN9841" s="61"/>
      <c r="AO9841" s="61"/>
      <c r="AP9841" s="62"/>
      <c r="AQ9841" s="61"/>
      <c r="AR9841" s="61"/>
      <c r="AS9841" s="61"/>
      <c r="AT9841" s="61"/>
      <c r="AU9841" s="61"/>
      <c r="AV9841" s="61"/>
      <c r="AW9841" s="60"/>
    </row>
    <row r="9842" s="59" customFormat="1" customHeight="1" spans="1:49">
      <c r="A9842" s="60"/>
      <c r="B9842" s="60"/>
      <c r="C9842" s="60"/>
      <c r="D9842" s="60"/>
      <c r="H9842" s="61"/>
      <c r="I9842" s="61"/>
      <c r="J9842" s="61"/>
      <c r="K9842" s="61"/>
      <c r="L9842" s="61"/>
      <c r="M9842" s="61"/>
      <c r="N9842" s="61"/>
      <c r="O9842" s="61"/>
      <c r="P9842" s="61"/>
      <c r="Q9842" s="61"/>
      <c r="R9842" s="61"/>
      <c r="S9842" s="61"/>
      <c r="T9842" s="61"/>
      <c r="U9842" s="61"/>
      <c r="V9842" s="61"/>
      <c r="W9842" s="61"/>
      <c r="X9842" s="61"/>
      <c r="Y9842" s="61"/>
      <c r="Z9842" s="61"/>
      <c r="AA9842" s="61"/>
      <c r="AB9842" s="61"/>
      <c r="AC9842" s="61"/>
      <c r="AD9842" s="61"/>
      <c r="AE9842" s="61"/>
      <c r="AF9842" s="61"/>
      <c r="AG9842" s="61"/>
      <c r="AH9842" s="61"/>
      <c r="AI9842" s="61"/>
      <c r="AJ9842" s="61"/>
      <c r="AK9842" s="61"/>
      <c r="AL9842" s="61"/>
      <c r="AM9842" s="61"/>
      <c r="AN9842" s="61"/>
      <c r="AO9842" s="61"/>
      <c r="AP9842" s="62"/>
      <c r="AQ9842" s="61"/>
      <c r="AR9842" s="61"/>
      <c r="AS9842" s="61"/>
      <c r="AT9842" s="61"/>
      <c r="AU9842" s="61"/>
      <c r="AV9842" s="61"/>
      <c r="AW9842" s="60"/>
    </row>
    <row r="9843" s="59" customFormat="1" customHeight="1" spans="1:49">
      <c r="A9843" s="60"/>
      <c r="B9843" s="60"/>
      <c r="C9843" s="60"/>
      <c r="D9843" s="60"/>
      <c r="H9843" s="61"/>
      <c r="I9843" s="61"/>
      <c r="J9843" s="61"/>
      <c r="K9843" s="61"/>
      <c r="L9843" s="61"/>
      <c r="M9843" s="61"/>
      <c r="N9843" s="61"/>
      <c r="O9843" s="61"/>
      <c r="P9843" s="61"/>
      <c r="Q9843" s="61"/>
      <c r="R9843" s="61"/>
      <c r="S9843" s="61"/>
      <c r="T9843" s="61"/>
      <c r="U9843" s="61"/>
      <c r="V9843" s="61"/>
      <c r="W9843" s="61"/>
      <c r="X9843" s="61"/>
      <c r="Y9843" s="61"/>
      <c r="Z9843" s="61"/>
      <c r="AA9843" s="61"/>
      <c r="AB9843" s="61"/>
      <c r="AC9843" s="61"/>
      <c r="AD9843" s="61"/>
      <c r="AE9843" s="61"/>
      <c r="AF9843" s="61"/>
      <c r="AG9843" s="61"/>
      <c r="AH9843" s="61"/>
      <c r="AI9843" s="61"/>
      <c r="AJ9843" s="61"/>
      <c r="AK9843" s="61"/>
      <c r="AL9843" s="61"/>
      <c r="AM9843" s="61"/>
      <c r="AN9843" s="61"/>
      <c r="AO9843" s="61"/>
      <c r="AP9843" s="62"/>
      <c r="AQ9843" s="61"/>
      <c r="AR9843" s="61"/>
      <c r="AS9843" s="61"/>
      <c r="AT9843" s="61"/>
      <c r="AU9843" s="61"/>
      <c r="AV9843" s="61"/>
      <c r="AW9843" s="60"/>
    </row>
    <row r="9844" s="59" customFormat="1" customHeight="1" spans="1:49">
      <c r="A9844" s="60"/>
      <c r="B9844" s="60"/>
      <c r="C9844" s="60"/>
      <c r="D9844" s="60"/>
      <c r="H9844" s="61"/>
      <c r="I9844" s="61"/>
      <c r="J9844" s="61"/>
      <c r="K9844" s="61"/>
      <c r="L9844" s="61"/>
      <c r="M9844" s="61"/>
      <c r="N9844" s="61"/>
      <c r="O9844" s="61"/>
      <c r="P9844" s="61"/>
      <c r="Q9844" s="61"/>
      <c r="R9844" s="61"/>
      <c r="S9844" s="61"/>
      <c r="T9844" s="61"/>
      <c r="U9844" s="61"/>
      <c r="V9844" s="61"/>
      <c r="W9844" s="61"/>
      <c r="X9844" s="61"/>
      <c r="Y9844" s="61"/>
      <c r="Z9844" s="61"/>
      <c r="AA9844" s="61"/>
      <c r="AB9844" s="61"/>
      <c r="AC9844" s="61"/>
      <c r="AD9844" s="61"/>
      <c r="AE9844" s="61"/>
      <c r="AF9844" s="61"/>
      <c r="AG9844" s="61"/>
      <c r="AH9844" s="61"/>
      <c r="AI9844" s="61"/>
      <c r="AJ9844" s="61"/>
      <c r="AK9844" s="61"/>
      <c r="AL9844" s="61"/>
      <c r="AM9844" s="61"/>
      <c r="AN9844" s="61"/>
      <c r="AO9844" s="61"/>
      <c r="AP9844" s="62"/>
      <c r="AQ9844" s="61"/>
      <c r="AR9844" s="61"/>
      <c r="AS9844" s="61"/>
      <c r="AT9844" s="61"/>
      <c r="AU9844" s="61"/>
      <c r="AV9844" s="61"/>
      <c r="AW9844" s="60"/>
    </row>
    <row r="9845" s="59" customFormat="1" customHeight="1" spans="1:49">
      <c r="A9845" s="60"/>
      <c r="B9845" s="60"/>
      <c r="C9845" s="60"/>
      <c r="D9845" s="60"/>
      <c r="H9845" s="61"/>
      <c r="I9845" s="61"/>
      <c r="J9845" s="61"/>
      <c r="K9845" s="61"/>
      <c r="L9845" s="61"/>
      <c r="M9845" s="61"/>
      <c r="N9845" s="61"/>
      <c r="O9845" s="61"/>
      <c r="P9845" s="61"/>
      <c r="Q9845" s="61"/>
      <c r="R9845" s="61"/>
      <c r="S9845" s="61"/>
      <c r="T9845" s="61"/>
      <c r="U9845" s="61"/>
      <c r="V9845" s="61"/>
      <c r="W9845" s="61"/>
      <c r="X9845" s="61"/>
      <c r="Y9845" s="61"/>
      <c r="Z9845" s="61"/>
      <c r="AA9845" s="61"/>
      <c r="AB9845" s="61"/>
      <c r="AC9845" s="61"/>
      <c r="AD9845" s="61"/>
      <c r="AE9845" s="61"/>
      <c r="AF9845" s="61"/>
      <c r="AG9845" s="61"/>
      <c r="AH9845" s="61"/>
      <c r="AI9845" s="61"/>
      <c r="AJ9845" s="61"/>
      <c r="AK9845" s="61"/>
      <c r="AL9845" s="61"/>
      <c r="AM9845" s="61"/>
      <c r="AN9845" s="61"/>
      <c r="AO9845" s="61"/>
      <c r="AP9845" s="62"/>
      <c r="AQ9845" s="61"/>
      <c r="AR9845" s="61"/>
      <c r="AS9845" s="61"/>
      <c r="AT9845" s="61"/>
      <c r="AU9845" s="61"/>
      <c r="AV9845" s="61"/>
      <c r="AW9845" s="60"/>
    </row>
    <row r="9846" s="59" customFormat="1" customHeight="1" spans="1:49">
      <c r="A9846" s="60"/>
      <c r="B9846" s="60"/>
      <c r="C9846" s="60"/>
      <c r="D9846" s="60"/>
      <c r="H9846" s="61"/>
      <c r="I9846" s="61"/>
      <c r="J9846" s="61"/>
      <c r="K9846" s="61"/>
      <c r="L9846" s="61"/>
      <c r="M9846" s="61"/>
      <c r="N9846" s="61"/>
      <c r="O9846" s="61"/>
      <c r="P9846" s="61"/>
      <c r="Q9846" s="61"/>
      <c r="R9846" s="61"/>
      <c r="S9846" s="61"/>
      <c r="T9846" s="61"/>
      <c r="U9846" s="61"/>
      <c r="V9846" s="61"/>
      <c r="W9846" s="61"/>
      <c r="X9846" s="61"/>
      <c r="Y9846" s="61"/>
      <c r="Z9846" s="61"/>
      <c r="AA9846" s="61"/>
      <c r="AB9846" s="61"/>
      <c r="AC9846" s="61"/>
      <c r="AD9846" s="61"/>
      <c r="AE9846" s="61"/>
      <c r="AF9846" s="61"/>
      <c r="AG9846" s="61"/>
      <c r="AH9846" s="61"/>
      <c r="AI9846" s="61"/>
      <c r="AJ9846" s="61"/>
      <c r="AK9846" s="61"/>
      <c r="AL9846" s="61"/>
      <c r="AM9846" s="61"/>
      <c r="AN9846" s="61"/>
      <c r="AO9846" s="61"/>
      <c r="AP9846" s="62"/>
      <c r="AQ9846" s="61"/>
      <c r="AR9846" s="61"/>
      <c r="AS9846" s="61"/>
      <c r="AT9846" s="61"/>
      <c r="AU9846" s="61"/>
      <c r="AV9846" s="61"/>
      <c r="AW9846" s="60"/>
    </row>
    <row r="9847" s="59" customFormat="1" customHeight="1" spans="1:49">
      <c r="A9847" s="60"/>
      <c r="B9847" s="60"/>
      <c r="C9847" s="60"/>
      <c r="D9847" s="60"/>
      <c r="H9847" s="61"/>
      <c r="I9847" s="61"/>
      <c r="J9847" s="61"/>
      <c r="K9847" s="61"/>
      <c r="L9847" s="61"/>
      <c r="M9847" s="61"/>
      <c r="N9847" s="61"/>
      <c r="O9847" s="61"/>
      <c r="P9847" s="61"/>
      <c r="Q9847" s="61"/>
      <c r="R9847" s="61"/>
      <c r="S9847" s="61"/>
      <c r="T9847" s="61"/>
      <c r="U9847" s="61"/>
      <c r="V9847" s="61"/>
      <c r="W9847" s="61"/>
      <c r="X9847" s="61"/>
      <c r="Y9847" s="61"/>
      <c r="Z9847" s="61"/>
      <c r="AA9847" s="61"/>
      <c r="AB9847" s="61"/>
      <c r="AC9847" s="61"/>
      <c r="AD9847" s="61"/>
      <c r="AE9847" s="61"/>
      <c r="AF9847" s="61"/>
      <c r="AG9847" s="61"/>
      <c r="AH9847" s="61"/>
      <c r="AI9847" s="61"/>
      <c r="AJ9847" s="61"/>
      <c r="AK9847" s="61"/>
      <c r="AL9847" s="61"/>
      <c r="AM9847" s="61"/>
      <c r="AN9847" s="61"/>
      <c r="AO9847" s="61"/>
      <c r="AP9847" s="62"/>
      <c r="AQ9847" s="61"/>
      <c r="AR9847" s="61"/>
      <c r="AS9847" s="61"/>
      <c r="AT9847" s="61"/>
      <c r="AU9847" s="61"/>
      <c r="AV9847" s="61"/>
      <c r="AW9847" s="60"/>
    </row>
    <row r="9848" s="59" customFormat="1" customHeight="1" spans="1:49">
      <c r="A9848" s="60"/>
      <c r="B9848" s="60"/>
      <c r="C9848" s="60"/>
      <c r="D9848" s="60"/>
      <c r="H9848" s="61"/>
      <c r="I9848" s="61"/>
      <c r="J9848" s="61"/>
      <c r="K9848" s="61"/>
      <c r="L9848" s="61"/>
      <c r="M9848" s="61"/>
      <c r="N9848" s="61"/>
      <c r="O9848" s="61"/>
      <c r="P9848" s="61"/>
      <c r="Q9848" s="61"/>
      <c r="R9848" s="61"/>
      <c r="S9848" s="61"/>
      <c r="T9848" s="61"/>
      <c r="U9848" s="61"/>
      <c r="V9848" s="61"/>
      <c r="W9848" s="61"/>
      <c r="X9848" s="61"/>
      <c r="Y9848" s="61"/>
      <c r="Z9848" s="61"/>
      <c r="AA9848" s="61"/>
      <c r="AB9848" s="61"/>
      <c r="AC9848" s="61"/>
      <c r="AD9848" s="61"/>
      <c r="AE9848" s="61"/>
      <c r="AF9848" s="61"/>
      <c r="AG9848" s="61"/>
      <c r="AH9848" s="61"/>
      <c r="AI9848" s="61"/>
      <c r="AJ9848" s="61"/>
      <c r="AK9848" s="61"/>
      <c r="AL9848" s="61"/>
      <c r="AM9848" s="61"/>
      <c r="AN9848" s="61"/>
      <c r="AO9848" s="61"/>
      <c r="AP9848" s="62"/>
      <c r="AQ9848" s="61"/>
      <c r="AR9848" s="61"/>
      <c r="AS9848" s="61"/>
      <c r="AT9848" s="61"/>
      <c r="AU9848" s="61"/>
      <c r="AV9848" s="61"/>
      <c r="AW9848" s="60"/>
    </row>
    <row r="9849" s="59" customFormat="1" customHeight="1" spans="1:49">
      <c r="A9849" s="60"/>
      <c r="B9849" s="60"/>
      <c r="C9849" s="60"/>
      <c r="D9849" s="60"/>
      <c r="H9849" s="61"/>
      <c r="I9849" s="61"/>
      <c r="J9849" s="61"/>
      <c r="K9849" s="61"/>
      <c r="L9849" s="61"/>
      <c r="M9849" s="61"/>
      <c r="N9849" s="61"/>
      <c r="O9849" s="61"/>
      <c r="P9849" s="61"/>
      <c r="Q9849" s="61"/>
      <c r="R9849" s="61"/>
      <c r="S9849" s="61"/>
      <c r="T9849" s="61"/>
      <c r="U9849" s="61"/>
      <c r="V9849" s="61"/>
      <c r="W9849" s="61"/>
      <c r="X9849" s="61"/>
      <c r="Y9849" s="61"/>
      <c r="Z9849" s="61"/>
      <c r="AA9849" s="61"/>
      <c r="AB9849" s="61"/>
      <c r="AC9849" s="61"/>
      <c r="AD9849" s="61"/>
      <c r="AE9849" s="61"/>
      <c r="AF9849" s="61"/>
      <c r="AG9849" s="61"/>
      <c r="AH9849" s="61"/>
      <c r="AI9849" s="61"/>
      <c r="AJ9849" s="61"/>
      <c r="AK9849" s="61"/>
      <c r="AL9849" s="61"/>
      <c r="AM9849" s="61"/>
      <c r="AN9849" s="61"/>
      <c r="AO9849" s="61"/>
      <c r="AP9849" s="62"/>
      <c r="AQ9849" s="61"/>
      <c r="AR9849" s="61"/>
      <c r="AS9849" s="61"/>
      <c r="AT9849" s="61"/>
      <c r="AU9849" s="61"/>
      <c r="AV9849" s="61"/>
      <c r="AW9849" s="60"/>
    </row>
    <row r="9850" s="59" customFormat="1" customHeight="1" spans="1:49">
      <c r="A9850" s="60"/>
      <c r="B9850" s="60"/>
      <c r="C9850" s="60"/>
      <c r="D9850" s="60"/>
      <c r="H9850" s="61"/>
      <c r="I9850" s="61"/>
      <c r="J9850" s="61"/>
      <c r="K9850" s="61"/>
      <c r="L9850" s="61"/>
      <c r="M9850" s="61"/>
      <c r="N9850" s="61"/>
      <c r="O9850" s="61"/>
      <c r="P9850" s="61"/>
      <c r="Q9850" s="61"/>
      <c r="R9850" s="61"/>
      <c r="S9850" s="61"/>
      <c r="T9850" s="61"/>
      <c r="U9850" s="61"/>
      <c r="V9850" s="61"/>
      <c r="W9850" s="61"/>
      <c r="X9850" s="61"/>
      <c r="Y9850" s="61"/>
      <c r="Z9850" s="61"/>
      <c r="AA9850" s="61"/>
      <c r="AB9850" s="61"/>
      <c r="AC9850" s="61"/>
      <c r="AD9850" s="61"/>
      <c r="AE9850" s="61"/>
      <c r="AF9850" s="61"/>
      <c r="AG9850" s="61"/>
      <c r="AH9850" s="61"/>
      <c r="AI9850" s="61"/>
      <c r="AJ9850" s="61"/>
      <c r="AK9850" s="61"/>
      <c r="AL9850" s="61"/>
      <c r="AM9850" s="61"/>
      <c r="AN9850" s="61"/>
      <c r="AO9850" s="61"/>
      <c r="AP9850" s="62"/>
      <c r="AQ9850" s="61"/>
      <c r="AR9850" s="61"/>
      <c r="AS9850" s="61"/>
      <c r="AT9850" s="61"/>
      <c r="AU9850" s="61"/>
      <c r="AV9850" s="61"/>
      <c r="AW9850" s="60"/>
    </row>
    <row r="9851" s="59" customFormat="1" customHeight="1" spans="1:49">
      <c r="A9851" s="60"/>
      <c r="B9851" s="60"/>
      <c r="C9851" s="60"/>
      <c r="D9851" s="60"/>
      <c r="H9851" s="61"/>
      <c r="I9851" s="61"/>
      <c r="J9851" s="61"/>
      <c r="K9851" s="61"/>
      <c r="L9851" s="61"/>
      <c r="M9851" s="61"/>
      <c r="N9851" s="61"/>
      <c r="O9851" s="61"/>
      <c r="P9851" s="61"/>
      <c r="Q9851" s="61"/>
      <c r="R9851" s="61"/>
      <c r="S9851" s="61"/>
      <c r="T9851" s="61"/>
      <c r="U9851" s="61"/>
      <c r="V9851" s="61"/>
      <c r="W9851" s="61"/>
      <c r="X9851" s="61"/>
      <c r="Y9851" s="61"/>
      <c r="Z9851" s="61"/>
      <c r="AA9851" s="61"/>
      <c r="AB9851" s="61"/>
      <c r="AC9851" s="61"/>
      <c r="AD9851" s="61"/>
      <c r="AE9851" s="61"/>
      <c r="AF9851" s="61"/>
      <c r="AG9851" s="61"/>
      <c r="AH9851" s="61"/>
      <c r="AI9851" s="61"/>
      <c r="AJ9851" s="61"/>
      <c r="AK9851" s="61"/>
      <c r="AL9851" s="61"/>
      <c r="AM9851" s="61"/>
      <c r="AN9851" s="61"/>
      <c r="AO9851" s="61"/>
      <c r="AP9851" s="62"/>
      <c r="AQ9851" s="61"/>
      <c r="AR9851" s="61"/>
      <c r="AS9851" s="61"/>
      <c r="AT9851" s="61"/>
      <c r="AU9851" s="61"/>
      <c r="AV9851" s="61"/>
      <c r="AW9851" s="60"/>
    </row>
    <row r="9852" s="59" customFormat="1" customHeight="1" spans="1:49">
      <c r="A9852" s="60"/>
      <c r="B9852" s="60"/>
      <c r="C9852" s="60"/>
      <c r="D9852" s="60"/>
      <c r="H9852" s="61"/>
      <c r="I9852" s="61"/>
      <c r="J9852" s="61"/>
      <c r="K9852" s="61"/>
      <c r="L9852" s="61"/>
      <c r="M9852" s="61"/>
      <c r="N9852" s="61"/>
      <c r="O9852" s="61"/>
      <c r="P9852" s="61"/>
      <c r="Q9852" s="61"/>
      <c r="R9852" s="61"/>
      <c r="S9852" s="61"/>
      <c r="T9852" s="61"/>
      <c r="U9852" s="61"/>
      <c r="V9852" s="61"/>
      <c r="W9852" s="61"/>
      <c r="X9852" s="61"/>
      <c r="Y9852" s="61"/>
      <c r="Z9852" s="61"/>
      <c r="AA9852" s="61"/>
      <c r="AB9852" s="61"/>
      <c r="AC9852" s="61"/>
      <c r="AD9852" s="61"/>
      <c r="AE9852" s="61"/>
      <c r="AF9852" s="61"/>
      <c r="AG9852" s="61"/>
      <c r="AH9852" s="61"/>
      <c r="AI9852" s="61"/>
      <c r="AJ9852" s="61"/>
      <c r="AK9852" s="61"/>
      <c r="AL9852" s="61"/>
      <c r="AM9852" s="61"/>
      <c r="AN9852" s="61"/>
      <c r="AO9852" s="61"/>
      <c r="AP9852" s="62"/>
      <c r="AQ9852" s="61"/>
      <c r="AR9852" s="61"/>
      <c r="AS9852" s="61"/>
      <c r="AT9852" s="61"/>
      <c r="AU9852" s="61"/>
      <c r="AV9852" s="61"/>
      <c r="AW9852" s="60"/>
    </row>
    <row r="9853" s="59" customFormat="1" customHeight="1" spans="1:49">
      <c r="A9853" s="60"/>
      <c r="B9853" s="60"/>
      <c r="C9853" s="60"/>
      <c r="D9853" s="60"/>
      <c r="H9853" s="61"/>
      <c r="I9853" s="61"/>
      <c r="J9853" s="61"/>
      <c r="K9853" s="61"/>
      <c r="L9853" s="61"/>
      <c r="M9853" s="61"/>
      <c r="N9853" s="61"/>
      <c r="O9853" s="61"/>
      <c r="P9853" s="61"/>
      <c r="Q9853" s="61"/>
      <c r="R9853" s="61"/>
      <c r="S9853" s="61"/>
      <c r="T9853" s="61"/>
      <c r="U9853" s="61"/>
      <c r="V9853" s="61"/>
      <c r="W9853" s="61"/>
      <c r="X9853" s="61"/>
      <c r="Y9853" s="61"/>
      <c r="Z9853" s="61"/>
      <c r="AA9853" s="61"/>
      <c r="AB9853" s="61"/>
      <c r="AC9853" s="61"/>
      <c r="AD9853" s="61"/>
      <c r="AE9853" s="61"/>
      <c r="AF9853" s="61"/>
      <c r="AG9853" s="61"/>
      <c r="AH9853" s="61"/>
      <c r="AI9853" s="61"/>
      <c r="AJ9853" s="61"/>
      <c r="AK9853" s="61"/>
      <c r="AL9853" s="61"/>
      <c r="AM9853" s="61"/>
      <c r="AN9853" s="61"/>
      <c r="AO9853" s="61"/>
      <c r="AP9853" s="62"/>
      <c r="AQ9853" s="61"/>
      <c r="AR9853" s="61"/>
      <c r="AS9853" s="61"/>
      <c r="AT9853" s="61"/>
      <c r="AU9853" s="61"/>
      <c r="AV9853" s="61"/>
      <c r="AW9853" s="60"/>
    </row>
    <row r="9854" s="59" customFormat="1" customHeight="1" spans="1:49">
      <c r="A9854" s="60"/>
      <c r="B9854" s="60"/>
      <c r="C9854" s="60"/>
      <c r="D9854" s="60"/>
      <c r="H9854" s="61"/>
      <c r="I9854" s="61"/>
      <c r="J9854" s="61"/>
      <c r="K9854" s="61"/>
      <c r="L9854" s="61"/>
      <c r="M9854" s="61"/>
      <c r="N9854" s="61"/>
      <c r="O9854" s="61"/>
      <c r="P9854" s="61"/>
      <c r="Q9854" s="61"/>
      <c r="R9854" s="61"/>
      <c r="S9854" s="61"/>
      <c r="T9854" s="61"/>
      <c r="U9854" s="61"/>
      <c r="V9854" s="61"/>
      <c r="W9854" s="61"/>
      <c r="X9854" s="61"/>
      <c r="Y9854" s="61"/>
      <c r="Z9854" s="61"/>
      <c r="AA9854" s="61"/>
      <c r="AB9854" s="61"/>
      <c r="AC9854" s="61"/>
      <c r="AD9854" s="61"/>
      <c r="AE9854" s="61"/>
      <c r="AF9854" s="61"/>
      <c r="AG9854" s="61"/>
      <c r="AH9854" s="61"/>
      <c r="AI9854" s="61"/>
      <c r="AJ9854" s="61"/>
      <c r="AK9854" s="61"/>
      <c r="AL9854" s="61"/>
      <c r="AM9854" s="61"/>
      <c r="AN9854" s="61"/>
      <c r="AO9854" s="61"/>
      <c r="AP9854" s="62"/>
      <c r="AQ9854" s="61"/>
      <c r="AR9854" s="61"/>
      <c r="AS9854" s="61"/>
      <c r="AT9854" s="61"/>
      <c r="AU9854" s="61"/>
      <c r="AV9854" s="61"/>
      <c r="AW9854" s="60"/>
    </row>
    <row r="9855" s="59" customFormat="1" customHeight="1" spans="1:49">
      <c r="A9855" s="60"/>
      <c r="B9855" s="60"/>
      <c r="C9855" s="60"/>
      <c r="D9855" s="60"/>
      <c r="H9855" s="61"/>
      <c r="I9855" s="61"/>
      <c r="J9855" s="61"/>
      <c r="K9855" s="61"/>
      <c r="L9855" s="61"/>
      <c r="M9855" s="61"/>
      <c r="N9855" s="61"/>
      <c r="O9855" s="61"/>
      <c r="P9855" s="61"/>
      <c r="Q9855" s="61"/>
      <c r="R9855" s="61"/>
      <c r="S9855" s="61"/>
      <c r="T9855" s="61"/>
      <c r="U9855" s="61"/>
      <c r="V9855" s="61"/>
      <c r="W9855" s="61"/>
      <c r="X9855" s="61"/>
      <c r="Y9855" s="61"/>
      <c r="Z9855" s="61"/>
      <c r="AA9855" s="61"/>
      <c r="AB9855" s="61"/>
      <c r="AC9855" s="61"/>
      <c r="AD9855" s="61"/>
      <c r="AE9855" s="61"/>
      <c r="AF9855" s="61"/>
      <c r="AG9855" s="61"/>
      <c r="AH9855" s="61"/>
      <c r="AI9855" s="61"/>
      <c r="AJ9855" s="61"/>
      <c r="AK9855" s="61"/>
      <c r="AL9855" s="61"/>
      <c r="AM9855" s="61"/>
      <c r="AN9855" s="61"/>
      <c r="AO9855" s="61"/>
      <c r="AP9855" s="62"/>
      <c r="AQ9855" s="61"/>
      <c r="AR9855" s="61"/>
      <c r="AS9855" s="61"/>
      <c r="AT9855" s="61"/>
      <c r="AU9855" s="61"/>
      <c r="AV9855" s="61"/>
      <c r="AW9855" s="60"/>
    </row>
    <row r="9856" s="59" customFormat="1" customHeight="1" spans="1:49">
      <c r="A9856" s="60"/>
      <c r="B9856" s="60"/>
      <c r="C9856" s="60"/>
      <c r="D9856" s="60"/>
      <c r="H9856" s="61"/>
      <c r="I9856" s="61"/>
      <c r="J9856" s="61"/>
      <c r="K9856" s="61"/>
      <c r="L9856" s="61"/>
      <c r="M9856" s="61"/>
      <c r="N9856" s="61"/>
      <c r="O9856" s="61"/>
      <c r="P9856" s="61"/>
      <c r="Q9856" s="61"/>
      <c r="R9856" s="61"/>
      <c r="S9856" s="61"/>
      <c r="T9856" s="61"/>
      <c r="U9856" s="61"/>
      <c r="V9856" s="61"/>
      <c r="W9856" s="61"/>
      <c r="X9856" s="61"/>
      <c r="Y9856" s="61"/>
      <c r="Z9856" s="61"/>
      <c r="AA9856" s="61"/>
      <c r="AB9856" s="61"/>
      <c r="AC9856" s="61"/>
      <c r="AD9856" s="61"/>
      <c r="AE9856" s="61"/>
      <c r="AF9856" s="61"/>
      <c r="AG9856" s="61"/>
      <c r="AH9856" s="61"/>
      <c r="AI9856" s="61"/>
      <c r="AJ9856" s="61"/>
      <c r="AK9856" s="61"/>
      <c r="AL9856" s="61"/>
      <c r="AM9856" s="61"/>
      <c r="AN9856" s="61"/>
      <c r="AO9856" s="61"/>
      <c r="AP9856" s="62"/>
      <c r="AQ9856" s="61"/>
      <c r="AR9856" s="61"/>
      <c r="AS9856" s="61"/>
      <c r="AT9856" s="61"/>
      <c r="AU9856" s="61"/>
      <c r="AV9856" s="61"/>
      <c r="AW9856" s="60"/>
    </row>
    <row r="9857" s="59" customFormat="1" customHeight="1" spans="1:49">
      <c r="A9857" s="60"/>
      <c r="B9857" s="60"/>
      <c r="C9857" s="60"/>
      <c r="D9857" s="60"/>
      <c r="H9857" s="61"/>
      <c r="I9857" s="61"/>
      <c r="J9857" s="61"/>
      <c r="K9857" s="61"/>
      <c r="L9857" s="61"/>
      <c r="M9857" s="61"/>
      <c r="N9857" s="61"/>
      <c r="O9857" s="61"/>
      <c r="P9857" s="61"/>
      <c r="Q9857" s="61"/>
      <c r="R9857" s="61"/>
      <c r="S9857" s="61"/>
      <c r="T9857" s="61"/>
      <c r="U9857" s="61"/>
      <c r="V9857" s="61"/>
      <c r="W9857" s="61"/>
      <c r="X9857" s="61"/>
      <c r="Y9857" s="61"/>
      <c r="Z9857" s="61"/>
      <c r="AA9857" s="61"/>
      <c r="AB9857" s="61"/>
      <c r="AC9857" s="61"/>
      <c r="AD9857" s="61"/>
      <c r="AE9857" s="61"/>
      <c r="AF9857" s="61"/>
      <c r="AG9857" s="61"/>
      <c r="AH9857" s="61"/>
      <c r="AI9857" s="61"/>
      <c r="AJ9857" s="61"/>
      <c r="AK9857" s="61"/>
      <c r="AL9857" s="61"/>
      <c r="AM9857" s="61"/>
      <c r="AN9857" s="61"/>
      <c r="AO9857" s="61"/>
      <c r="AP9857" s="62"/>
      <c r="AQ9857" s="61"/>
      <c r="AR9857" s="61"/>
      <c r="AS9857" s="61"/>
      <c r="AT9857" s="61"/>
      <c r="AU9857" s="61"/>
      <c r="AV9857" s="61"/>
      <c r="AW9857" s="60"/>
    </row>
    <row r="9858" s="59" customFormat="1" customHeight="1" spans="1:49">
      <c r="A9858" s="60"/>
      <c r="B9858" s="60"/>
      <c r="C9858" s="60"/>
      <c r="D9858" s="60"/>
      <c r="H9858" s="61"/>
      <c r="I9858" s="61"/>
      <c r="J9858" s="61"/>
      <c r="K9858" s="61"/>
      <c r="L9858" s="61"/>
      <c r="M9858" s="61"/>
      <c r="N9858" s="61"/>
      <c r="O9858" s="61"/>
      <c r="P9858" s="61"/>
      <c r="Q9858" s="61"/>
      <c r="R9858" s="61"/>
      <c r="S9858" s="61"/>
      <c r="T9858" s="61"/>
      <c r="U9858" s="61"/>
      <c r="V9858" s="61"/>
      <c r="W9858" s="61"/>
      <c r="X9858" s="61"/>
      <c r="Y9858" s="61"/>
      <c r="Z9858" s="61"/>
      <c r="AA9858" s="61"/>
      <c r="AB9858" s="61"/>
      <c r="AC9858" s="61"/>
      <c r="AD9858" s="61"/>
      <c r="AE9858" s="61"/>
      <c r="AF9858" s="61"/>
      <c r="AG9858" s="61"/>
      <c r="AH9858" s="61"/>
      <c r="AI9858" s="61"/>
      <c r="AJ9858" s="61"/>
      <c r="AK9858" s="61"/>
      <c r="AL9858" s="61"/>
      <c r="AM9858" s="61"/>
      <c r="AN9858" s="61"/>
      <c r="AO9858" s="61"/>
      <c r="AP9858" s="62"/>
      <c r="AQ9858" s="61"/>
      <c r="AR9858" s="61"/>
      <c r="AS9858" s="61"/>
      <c r="AT9858" s="61"/>
      <c r="AU9858" s="61"/>
      <c r="AV9858" s="61"/>
      <c r="AW9858" s="60"/>
    </row>
    <row r="9859" s="59" customFormat="1" customHeight="1" spans="1:49">
      <c r="A9859" s="60"/>
      <c r="B9859" s="60"/>
      <c r="C9859" s="60"/>
      <c r="D9859" s="60"/>
      <c r="H9859" s="61"/>
      <c r="I9859" s="61"/>
      <c r="J9859" s="61"/>
      <c r="K9859" s="61"/>
      <c r="L9859" s="61"/>
      <c r="M9859" s="61"/>
      <c r="N9859" s="61"/>
      <c r="O9859" s="61"/>
      <c r="P9859" s="61"/>
      <c r="Q9859" s="61"/>
      <c r="R9859" s="61"/>
      <c r="S9859" s="61"/>
      <c r="T9859" s="61"/>
      <c r="U9859" s="61"/>
      <c r="V9859" s="61"/>
      <c r="W9859" s="61"/>
      <c r="X9859" s="61"/>
      <c r="Y9859" s="61"/>
      <c r="Z9859" s="61"/>
      <c r="AA9859" s="61"/>
      <c r="AB9859" s="61"/>
      <c r="AC9859" s="61"/>
      <c r="AD9859" s="61"/>
      <c r="AE9859" s="61"/>
      <c r="AF9859" s="61"/>
      <c r="AG9859" s="61"/>
      <c r="AH9859" s="61"/>
      <c r="AI9859" s="61"/>
      <c r="AJ9859" s="61"/>
      <c r="AK9859" s="61"/>
      <c r="AL9859" s="61"/>
      <c r="AM9859" s="61"/>
      <c r="AN9859" s="61"/>
      <c r="AO9859" s="61"/>
      <c r="AP9859" s="62"/>
      <c r="AQ9859" s="61"/>
      <c r="AR9859" s="61"/>
      <c r="AS9859" s="61"/>
      <c r="AT9859" s="61"/>
      <c r="AU9859" s="61"/>
      <c r="AV9859" s="61"/>
      <c r="AW9859" s="60"/>
    </row>
    <row r="9860" s="59" customFormat="1" customHeight="1" spans="1:49">
      <c r="A9860" s="60"/>
      <c r="B9860" s="60"/>
      <c r="C9860" s="60"/>
      <c r="D9860" s="60"/>
      <c r="H9860" s="61"/>
      <c r="I9860" s="61"/>
      <c r="J9860" s="61"/>
      <c r="K9860" s="61"/>
      <c r="L9860" s="61"/>
      <c r="M9860" s="61"/>
      <c r="N9860" s="61"/>
      <c r="O9860" s="61"/>
      <c r="P9860" s="61"/>
      <c r="Q9860" s="61"/>
      <c r="R9860" s="61"/>
      <c r="S9860" s="61"/>
      <c r="T9860" s="61"/>
      <c r="U9860" s="61"/>
      <c r="V9860" s="61"/>
      <c r="W9860" s="61"/>
      <c r="X9860" s="61"/>
      <c r="Y9860" s="61"/>
      <c r="Z9860" s="61"/>
      <c r="AA9860" s="61"/>
      <c r="AB9860" s="61"/>
      <c r="AC9860" s="61"/>
      <c r="AD9860" s="61"/>
      <c r="AE9860" s="61"/>
      <c r="AF9860" s="61"/>
      <c r="AG9860" s="61"/>
      <c r="AH9860" s="61"/>
      <c r="AI9860" s="61"/>
      <c r="AJ9860" s="61"/>
      <c r="AK9860" s="61"/>
      <c r="AL9860" s="61"/>
      <c r="AM9860" s="61"/>
      <c r="AN9860" s="61"/>
      <c r="AO9860" s="61"/>
      <c r="AP9860" s="62"/>
      <c r="AQ9860" s="61"/>
      <c r="AR9860" s="61"/>
      <c r="AS9860" s="61"/>
      <c r="AT9860" s="61"/>
      <c r="AU9860" s="61"/>
      <c r="AV9860" s="61"/>
      <c r="AW9860" s="60"/>
    </row>
    <row r="9861" s="59" customFormat="1" customHeight="1" spans="1:49">
      <c r="A9861" s="60"/>
      <c r="B9861" s="60"/>
      <c r="C9861" s="60"/>
      <c r="D9861" s="60"/>
      <c r="H9861" s="61"/>
      <c r="I9861" s="61"/>
      <c r="J9861" s="61"/>
      <c r="K9861" s="61"/>
      <c r="L9861" s="61"/>
      <c r="M9861" s="61"/>
      <c r="N9861" s="61"/>
      <c r="O9861" s="61"/>
      <c r="P9861" s="61"/>
      <c r="Q9861" s="61"/>
      <c r="R9861" s="61"/>
      <c r="S9861" s="61"/>
      <c r="T9861" s="61"/>
      <c r="U9861" s="61"/>
      <c r="V9861" s="61"/>
      <c r="W9861" s="61"/>
      <c r="X9861" s="61"/>
      <c r="Y9861" s="61"/>
      <c r="Z9861" s="61"/>
      <c r="AA9861" s="61"/>
      <c r="AB9861" s="61"/>
      <c r="AC9861" s="61"/>
      <c r="AD9861" s="61"/>
      <c r="AE9861" s="61"/>
      <c r="AF9861" s="61"/>
      <c r="AG9861" s="61"/>
      <c r="AH9861" s="61"/>
      <c r="AI9861" s="61"/>
      <c r="AJ9861" s="61"/>
      <c r="AK9861" s="61"/>
      <c r="AL9861" s="61"/>
      <c r="AM9861" s="61"/>
      <c r="AN9861" s="61"/>
      <c r="AO9861" s="61"/>
      <c r="AP9861" s="62"/>
      <c r="AQ9861" s="61"/>
      <c r="AR9861" s="61"/>
      <c r="AS9861" s="61"/>
      <c r="AT9861" s="61"/>
      <c r="AU9861" s="61"/>
      <c r="AV9861" s="61"/>
      <c r="AW9861" s="60"/>
    </row>
    <row r="9862" s="59" customFormat="1" customHeight="1" spans="1:49">
      <c r="A9862" s="60"/>
      <c r="B9862" s="60"/>
      <c r="C9862" s="60"/>
      <c r="D9862" s="60"/>
      <c r="H9862" s="61"/>
      <c r="I9862" s="61"/>
      <c r="J9862" s="61"/>
      <c r="K9862" s="61"/>
      <c r="L9862" s="61"/>
      <c r="M9862" s="61"/>
      <c r="N9862" s="61"/>
      <c r="O9862" s="61"/>
      <c r="P9862" s="61"/>
      <c r="Q9862" s="61"/>
      <c r="R9862" s="61"/>
      <c r="S9862" s="61"/>
      <c r="T9862" s="61"/>
      <c r="U9862" s="61"/>
      <c r="V9862" s="61"/>
      <c r="W9862" s="61"/>
      <c r="X9862" s="61"/>
      <c r="Y9862" s="61"/>
      <c r="Z9862" s="61"/>
      <c r="AA9862" s="61"/>
      <c r="AB9862" s="61"/>
      <c r="AC9862" s="61"/>
      <c r="AD9862" s="61"/>
      <c r="AE9862" s="61"/>
      <c r="AF9862" s="61"/>
      <c r="AG9862" s="61"/>
      <c r="AH9862" s="61"/>
      <c r="AI9862" s="61"/>
      <c r="AJ9862" s="61"/>
      <c r="AK9862" s="61"/>
      <c r="AL9862" s="61"/>
      <c r="AM9862" s="61"/>
      <c r="AN9862" s="61"/>
      <c r="AO9862" s="61"/>
      <c r="AP9862" s="62"/>
      <c r="AQ9862" s="61"/>
      <c r="AR9862" s="61"/>
      <c r="AS9862" s="61"/>
      <c r="AT9862" s="61"/>
      <c r="AU9862" s="61"/>
      <c r="AV9862" s="61"/>
      <c r="AW9862" s="60"/>
    </row>
    <row r="9863" s="59" customFormat="1" customHeight="1" spans="1:49">
      <c r="A9863" s="60"/>
      <c r="B9863" s="60"/>
      <c r="C9863" s="60"/>
      <c r="D9863" s="60"/>
      <c r="H9863" s="61"/>
      <c r="I9863" s="61"/>
      <c r="J9863" s="61"/>
      <c r="K9863" s="61"/>
      <c r="L9863" s="61"/>
      <c r="M9863" s="61"/>
      <c r="N9863" s="61"/>
      <c r="O9863" s="61"/>
      <c r="P9863" s="61"/>
      <c r="Q9863" s="61"/>
      <c r="R9863" s="61"/>
      <c r="S9863" s="61"/>
      <c r="T9863" s="61"/>
      <c r="U9863" s="61"/>
      <c r="V9863" s="61"/>
      <c r="W9863" s="61"/>
      <c r="X9863" s="61"/>
      <c r="Y9863" s="61"/>
      <c r="Z9863" s="61"/>
      <c r="AA9863" s="61"/>
      <c r="AB9863" s="61"/>
      <c r="AC9863" s="61"/>
      <c r="AD9863" s="61"/>
      <c r="AE9863" s="61"/>
      <c r="AF9863" s="61"/>
      <c r="AG9863" s="61"/>
      <c r="AH9863" s="61"/>
      <c r="AI9863" s="61"/>
      <c r="AJ9863" s="61"/>
      <c r="AK9863" s="61"/>
      <c r="AL9863" s="61"/>
      <c r="AM9863" s="61"/>
      <c r="AN9863" s="61"/>
      <c r="AO9863" s="61"/>
      <c r="AP9863" s="62"/>
      <c r="AQ9863" s="61"/>
      <c r="AR9863" s="61"/>
      <c r="AS9863" s="61"/>
      <c r="AT9863" s="61"/>
      <c r="AU9863" s="61"/>
      <c r="AV9863" s="61"/>
      <c r="AW9863" s="60"/>
    </row>
    <row r="9864" s="59" customFormat="1" customHeight="1" spans="1:49">
      <c r="A9864" s="60"/>
      <c r="B9864" s="60"/>
      <c r="C9864" s="60"/>
      <c r="D9864" s="60"/>
      <c r="H9864" s="61"/>
      <c r="I9864" s="61"/>
      <c r="J9864" s="61"/>
      <c r="K9864" s="61"/>
      <c r="L9864" s="61"/>
      <c r="M9864" s="61"/>
      <c r="N9864" s="61"/>
      <c r="O9864" s="61"/>
      <c r="P9864" s="61"/>
      <c r="Q9864" s="61"/>
      <c r="R9864" s="61"/>
      <c r="S9864" s="61"/>
      <c r="T9864" s="61"/>
      <c r="U9864" s="61"/>
      <c r="V9864" s="61"/>
      <c r="W9864" s="61"/>
      <c r="X9864" s="61"/>
      <c r="Y9864" s="61"/>
      <c r="Z9864" s="61"/>
      <c r="AA9864" s="61"/>
      <c r="AB9864" s="61"/>
      <c r="AC9864" s="61"/>
      <c r="AD9864" s="61"/>
      <c r="AE9864" s="61"/>
      <c r="AF9864" s="61"/>
      <c r="AG9864" s="61"/>
      <c r="AH9864" s="61"/>
      <c r="AI9864" s="61"/>
      <c r="AJ9864" s="61"/>
      <c r="AK9864" s="61"/>
      <c r="AL9864" s="61"/>
      <c r="AM9864" s="61"/>
      <c r="AN9864" s="61"/>
      <c r="AO9864" s="61"/>
      <c r="AP9864" s="62"/>
      <c r="AQ9864" s="61"/>
      <c r="AR9864" s="61"/>
      <c r="AS9864" s="61"/>
      <c r="AT9864" s="61"/>
      <c r="AU9864" s="61"/>
      <c r="AV9864" s="61"/>
      <c r="AW9864" s="60"/>
    </row>
    <row r="9865" s="59" customFormat="1" customHeight="1" spans="1:49">
      <c r="A9865" s="60"/>
      <c r="B9865" s="60"/>
      <c r="C9865" s="60"/>
      <c r="D9865" s="60"/>
      <c r="H9865" s="61"/>
      <c r="I9865" s="61"/>
      <c r="J9865" s="61"/>
      <c r="K9865" s="61"/>
      <c r="L9865" s="61"/>
      <c r="M9865" s="61"/>
      <c r="N9865" s="61"/>
      <c r="O9865" s="61"/>
      <c r="P9865" s="61"/>
      <c r="Q9865" s="61"/>
      <c r="R9865" s="61"/>
      <c r="S9865" s="61"/>
      <c r="T9865" s="61"/>
      <c r="U9865" s="61"/>
      <c r="V9865" s="61"/>
      <c r="W9865" s="61"/>
      <c r="X9865" s="61"/>
      <c r="Y9865" s="61"/>
      <c r="Z9865" s="61"/>
      <c r="AA9865" s="61"/>
      <c r="AB9865" s="61"/>
      <c r="AC9865" s="61"/>
      <c r="AD9865" s="61"/>
      <c r="AE9865" s="61"/>
      <c r="AF9865" s="61"/>
      <c r="AG9865" s="61"/>
      <c r="AH9865" s="61"/>
      <c r="AI9865" s="61"/>
      <c r="AJ9865" s="61"/>
      <c r="AK9865" s="61"/>
      <c r="AL9865" s="61"/>
      <c r="AM9865" s="61"/>
      <c r="AN9865" s="61"/>
      <c r="AO9865" s="61"/>
      <c r="AP9865" s="62"/>
      <c r="AQ9865" s="61"/>
      <c r="AR9865" s="61"/>
      <c r="AS9865" s="61"/>
      <c r="AT9865" s="61"/>
      <c r="AU9865" s="61"/>
      <c r="AV9865" s="61"/>
      <c r="AW9865" s="60"/>
    </row>
    <row r="9866" s="59" customFormat="1" customHeight="1" spans="1:49">
      <c r="A9866" s="60"/>
      <c r="B9866" s="60"/>
      <c r="C9866" s="60"/>
      <c r="D9866" s="60"/>
      <c r="H9866" s="61"/>
      <c r="I9866" s="61"/>
      <c r="J9866" s="61"/>
      <c r="K9866" s="61"/>
      <c r="L9866" s="61"/>
      <c r="M9866" s="61"/>
      <c r="N9866" s="61"/>
      <c r="O9866" s="61"/>
      <c r="P9866" s="61"/>
      <c r="Q9866" s="61"/>
      <c r="R9866" s="61"/>
      <c r="S9866" s="61"/>
      <c r="T9866" s="61"/>
      <c r="U9866" s="61"/>
      <c r="V9866" s="61"/>
      <c r="W9866" s="61"/>
      <c r="X9866" s="61"/>
      <c r="Y9866" s="61"/>
      <c r="Z9866" s="61"/>
      <c r="AA9866" s="61"/>
      <c r="AB9866" s="61"/>
      <c r="AC9866" s="61"/>
      <c r="AD9866" s="61"/>
      <c r="AE9866" s="61"/>
      <c r="AF9866" s="61"/>
      <c r="AG9866" s="61"/>
      <c r="AH9866" s="61"/>
      <c r="AI9866" s="61"/>
      <c r="AJ9866" s="61"/>
      <c r="AK9866" s="61"/>
      <c r="AL9866" s="61"/>
      <c r="AM9866" s="61"/>
      <c r="AN9866" s="61"/>
      <c r="AO9866" s="61"/>
      <c r="AP9866" s="62"/>
      <c r="AQ9866" s="61"/>
      <c r="AR9866" s="61"/>
      <c r="AS9866" s="61"/>
      <c r="AT9866" s="61"/>
      <c r="AU9866" s="61"/>
      <c r="AV9866" s="61"/>
      <c r="AW9866" s="60"/>
    </row>
    <row r="9867" s="59" customFormat="1" customHeight="1" spans="1:49">
      <c r="A9867" s="60"/>
      <c r="B9867" s="60"/>
      <c r="C9867" s="60"/>
      <c r="D9867" s="60"/>
      <c r="H9867" s="61"/>
      <c r="I9867" s="61"/>
      <c r="J9867" s="61"/>
      <c r="K9867" s="61"/>
      <c r="L9867" s="61"/>
      <c r="M9867" s="61"/>
      <c r="N9867" s="61"/>
      <c r="O9867" s="61"/>
      <c r="P9867" s="61"/>
      <c r="Q9867" s="61"/>
      <c r="R9867" s="61"/>
      <c r="S9867" s="61"/>
      <c r="T9867" s="61"/>
      <c r="U9867" s="61"/>
      <c r="V9867" s="61"/>
      <c r="W9867" s="61"/>
      <c r="X9867" s="61"/>
      <c r="Y9867" s="61"/>
      <c r="Z9867" s="61"/>
      <c r="AA9867" s="61"/>
      <c r="AB9867" s="61"/>
      <c r="AC9867" s="61"/>
      <c r="AD9867" s="61"/>
      <c r="AE9867" s="61"/>
      <c r="AF9867" s="61"/>
      <c r="AG9867" s="61"/>
      <c r="AH9867" s="61"/>
      <c r="AI9867" s="61"/>
      <c r="AJ9867" s="61"/>
      <c r="AK9867" s="61"/>
      <c r="AL9867" s="61"/>
      <c r="AM9867" s="61"/>
      <c r="AN9867" s="61"/>
      <c r="AO9867" s="61"/>
      <c r="AP9867" s="62"/>
      <c r="AQ9867" s="61"/>
      <c r="AR9867" s="61"/>
      <c r="AS9867" s="61"/>
      <c r="AT9867" s="61"/>
      <c r="AU9867" s="61"/>
      <c r="AV9867" s="61"/>
      <c r="AW9867" s="60"/>
    </row>
    <row r="9868" s="59" customFormat="1" customHeight="1" spans="1:49">
      <c r="A9868" s="60"/>
      <c r="B9868" s="60"/>
      <c r="C9868" s="60"/>
      <c r="D9868" s="60"/>
      <c r="H9868" s="61"/>
      <c r="I9868" s="61"/>
      <c r="J9868" s="61"/>
      <c r="K9868" s="61"/>
      <c r="L9868" s="61"/>
      <c r="M9868" s="61"/>
      <c r="N9868" s="61"/>
      <c r="O9868" s="61"/>
      <c r="P9868" s="61"/>
      <c r="Q9868" s="61"/>
      <c r="R9868" s="61"/>
      <c r="S9868" s="61"/>
      <c r="T9868" s="61"/>
      <c r="U9868" s="61"/>
      <c r="V9868" s="61"/>
      <c r="W9868" s="61"/>
      <c r="X9868" s="61"/>
      <c r="Y9868" s="61"/>
      <c r="Z9868" s="61"/>
      <c r="AA9868" s="61"/>
      <c r="AB9868" s="61"/>
      <c r="AC9868" s="61"/>
      <c r="AD9868" s="61"/>
      <c r="AE9868" s="61"/>
      <c r="AF9868" s="61"/>
      <c r="AG9868" s="61"/>
      <c r="AH9868" s="61"/>
      <c r="AI9868" s="61"/>
      <c r="AJ9868" s="61"/>
      <c r="AK9868" s="61"/>
      <c r="AL9868" s="61"/>
      <c r="AM9868" s="61"/>
      <c r="AN9868" s="61"/>
      <c r="AO9868" s="61"/>
      <c r="AP9868" s="62"/>
      <c r="AQ9868" s="61"/>
      <c r="AR9868" s="61"/>
      <c r="AS9868" s="61"/>
      <c r="AT9868" s="61"/>
      <c r="AU9868" s="61"/>
      <c r="AV9868" s="61"/>
      <c r="AW9868" s="60"/>
    </row>
    <row r="9869" s="59" customFormat="1" customHeight="1" spans="1:49">
      <c r="A9869" s="60"/>
      <c r="B9869" s="60"/>
      <c r="C9869" s="60"/>
      <c r="D9869" s="60"/>
      <c r="H9869" s="61"/>
      <c r="I9869" s="61"/>
      <c r="J9869" s="61"/>
      <c r="K9869" s="61"/>
      <c r="L9869" s="61"/>
      <c r="M9869" s="61"/>
      <c r="N9869" s="61"/>
      <c r="O9869" s="61"/>
      <c r="P9869" s="61"/>
      <c r="Q9869" s="61"/>
      <c r="R9869" s="61"/>
      <c r="S9869" s="61"/>
      <c r="T9869" s="61"/>
      <c r="U9869" s="61"/>
      <c r="V9869" s="61"/>
      <c r="W9869" s="61"/>
      <c r="X9869" s="61"/>
      <c r="Y9869" s="61"/>
      <c r="Z9869" s="61"/>
      <c r="AA9869" s="61"/>
      <c r="AB9869" s="61"/>
      <c r="AC9869" s="61"/>
      <c r="AD9869" s="61"/>
      <c r="AE9869" s="61"/>
      <c r="AF9869" s="61"/>
      <c r="AG9869" s="61"/>
      <c r="AH9869" s="61"/>
      <c r="AI9869" s="61"/>
      <c r="AJ9869" s="61"/>
      <c r="AK9869" s="61"/>
      <c r="AL9869" s="61"/>
      <c r="AM9869" s="61"/>
      <c r="AN9869" s="61"/>
      <c r="AO9869" s="61"/>
      <c r="AP9869" s="62"/>
      <c r="AQ9869" s="61"/>
      <c r="AR9869" s="61"/>
      <c r="AS9869" s="61"/>
      <c r="AT9869" s="61"/>
      <c r="AU9869" s="61"/>
      <c r="AV9869" s="61"/>
      <c r="AW9869" s="60"/>
    </row>
    <row r="9870" s="59" customFormat="1" customHeight="1" spans="1:49">
      <c r="A9870" s="60"/>
      <c r="B9870" s="60"/>
      <c r="C9870" s="60"/>
      <c r="D9870" s="60"/>
      <c r="H9870" s="61"/>
      <c r="I9870" s="61"/>
      <c r="J9870" s="61"/>
      <c r="K9870" s="61"/>
      <c r="L9870" s="61"/>
      <c r="M9870" s="61"/>
      <c r="N9870" s="61"/>
      <c r="O9870" s="61"/>
      <c r="P9870" s="61"/>
      <c r="Q9870" s="61"/>
      <c r="R9870" s="61"/>
      <c r="S9870" s="61"/>
      <c r="T9870" s="61"/>
      <c r="U9870" s="61"/>
      <c r="V9870" s="61"/>
      <c r="W9870" s="61"/>
      <c r="X9870" s="61"/>
      <c r="Y9870" s="61"/>
      <c r="Z9870" s="61"/>
      <c r="AA9870" s="61"/>
      <c r="AB9870" s="61"/>
      <c r="AC9870" s="61"/>
      <c r="AD9870" s="61"/>
      <c r="AE9870" s="61"/>
      <c r="AF9870" s="61"/>
      <c r="AG9870" s="61"/>
      <c r="AH9870" s="61"/>
      <c r="AI9870" s="61"/>
      <c r="AJ9870" s="61"/>
      <c r="AK9870" s="61"/>
      <c r="AL9870" s="61"/>
      <c r="AM9870" s="61"/>
      <c r="AN9870" s="61"/>
      <c r="AO9870" s="61"/>
      <c r="AP9870" s="62"/>
      <c r="AQ9870" s="61"/>
      <c r="AR9870" s="61"/>
      <c r="AS9870" s="61"/>
      <c r="AT9870" s="61"/>
      <c r="AU9870" s="61"/>
      <c r="AV9870" s="61"/>
      <c r="AW9870" s="60"/>
    </row>
    <row r="9871" s="59" customFormat="1" customHeight="1" spans="1:49">
      <c r="A9871" s="60"/>
      <c r="B9871" s="60"/>
      <c r="C9871" s="60"/>
      <c r="D9871" s="60"/>
      <c r="H9871" s="61"/>
      <c r="I9871" s="61"/>
      <c r="J9871" s="61"/>
      <c r="K9871" s="61"/>
      <c r="L9871" s="61"/>
      <c r="M9871" s="61"/>
      <c r="N9871" s="61"/>
      <c r="O9871" s="61"/>
      <c r="P9871" s="61"/>
      <c r="Q9871" s="61"/>
      <c r="R9871" s="61"/>
      <c r="S9871" s="61"/>
      <c r="T9871" s="61"/>
      <c r="U9871" s="61"/>
      <c r="V9871" s="61"/>
      <c r="W9871" s="61"/>
      <c r="X9871" s="61"/>
      <c r="Y9871" s="61"/>
      <c r="Z9871" s="61"/>
      <c r="AA9871" s="61"/>
      <c r="AB9871" s="61"/>
      <c r="AC9871" s="61"/>
      <c r="AD9871" s="61"/>
      <c r="AE9871" s="61"/>
      <c r="AF9871" s="61"/>
      <c r="AG9871" s="61"/>
      <c r="AH9871" s="61"/>
      <c r="AI9871" s="61"/>
      <c r="AJ9871" s="61"/>
      <c r="AK9871" s="61"/>
      <c r="AL9871" s="61"/>
      <c r="AM9871" s="61"/>
      <c r="AN9871" s="61"/>
      <c r="AO9871" s="61"/>
      <c r="AP9871" s="62"/>
      <c r="AQ9871" s="61"/>
      <c r="AR9871" s="61"/>
      <c r="AS9871" s="61"/>
      <c r="AT9871" s="61"/>
      <c r="AU9871" s="61"/>
      <c r="AV9871" s="61"/>
      <c r="AW9871" s="60"/>
    </row>
    <row r="9872" s="59" customFormat="1" customHeight="1" spans="1:49">
      <c r="A9872" s="60"/>
      <c r="B9872" s="60"/>
      <c r="C9872" s="60"/>
      <c r="D9872" s="60"/>
      <c r="H9872" s="61"/>
      <c r="I9872" s="61"/>
      <c r="J9872" s="61"/>
      <c r="K9872" s="61"/>
      <c r="L9872" s="61"/>
      <c r="M9872" s="61"/>
      <c r="N9872" s="61"/>
      <c r="O9872" s="61"/>
      <c r="P9872" s="61"/>
      <c r="Q9872" s="61"/>
      <c r="R9872" s="61"/>
      <c r="S9872" s="61"/>
      <c r="T9872" s="61"/>
      <c r="U9872" s="61"/>
      <c r="V9872" s="61"/>
      <c r="W9872" s="61"/>
      <c r="X9872" s="61"/>
      <c r="Y9872" s="61"/>
      <c r="Z9872" s="61"/>
      <c r="AA9872" s="61"/>
      <c r="AB9872" s="61"/>
      <c r="AC9872" s="61"/>
      <c r="AD9872" s="61"/>
      <c r="AE9872" s="61"/>
      <c r="AF9872" s="61"/>
      <c r="AG9872" s="61"/>
      <c r="AH9872" s="61"/>
      <c r="AI9872" s="61"/>
      <c r="AJ9872" s="61"/>
      <c r="AK9872" s="61"/>
      <c r="AL9872" s="61"/>
      <c r="AM9872" s="61"/>
      <c r="AN9872" s="61"/>
      <c r="AO9872" s="61"/>
      <c r="AP9872" s="62"/>
      <c r="AQ9872" s="61"/>
      <c r="AR9872" s="61"/>
      <c r="AS9872" s="61"/>
      <c r="AT9872" s="61"/>
      <c r="AU9872" s="61"/>
      <c r="AV9872" s="61"/>
      <c r="AW9872" s="60"/>
    </row>
    <row r="9873" s="59" customFormat="1" customHeight="1" spans="1:49">
      <c r="A9873" s="60"/>
      <c r="B9873" s="60"/>
      <c r="C9873" s="60"/>
      <c r="D9873" s="60"/>
      <c r="H9873" s="61"/>
      <c r="I9873" s="61"/>
      <c r="J9873" s="61"/>
      <c r="K9873" s="61"/>
      <c r="L9873" s="61"/>
      <c r="M9873" s="61"/>
      <c r="N9873" s="61"/>
      <c r="O9873" s="61"/>
      <c r="P9873" s="61"/>
      <c r="Q9873" s="61"/>
      <c r="R9873" s="61"/>
      <c r="S9873" s="61"/>
      <c r="T9873" s="61"/>
      <c r="U9873" s="61"/>
      <c r="V9873" s="61"/>
      <c r="W9873" s="61"/>
      <c r="X9873" s="61"/>
      <c r="Y9873" s="61"/>
      <c r="Z9873" s="61"/>
      <c r="AA9873" s="61"/>
      <c r="AB9873" s="61"/>
      <c r="AC9873" s="61"/>
      <c r="AD9873" s="61"/>
      <c r="AE9873" s="61"/>
      <c r="AF9873" s="61"/>
      <c r="AG9873" s="61"/>
      <c r="AH9873" s="61"/>
      <c r="AI9873" s="61"/>
      <c r="AJ9873" s="61"/>
      <c r="AK9873" s="61"/>
      <c r="AL9873" s="61"/>
      <c r="AM9873" s="61"/>
      <c r="AN9873" s="61"/>
      <c r="AO9873" s="61"/>
      <c r="AP9873" s="62"/>
      <c r="AQ9873" s="61"/>
      <c r="AR9873" s="61"/>
      <c r="AS9873" s="61"/>
      <c r="AT9873" s="61"/>
      <c r="AU9873" s="61"/>
      <c r="AV9873" s="61"/>
      <c r="AW9873" s="60"/>
    </row>
    <row r="9874" s="59" customFormat="1" customHeight="1" spans="1:49">
      <c r="A9874" s="60"/>
      <c r="B9874" s="60"/>
      <c r="C9874" s="60"/>
      <c r="D9874" s="60"/>
      <c r="H9874" s="61"/>
      <c r="I9874" s="61"/>
      <c r="J9874" s="61"/>
      <c r="K9874" s="61"/>
      <c r="L9874" s="61"/>
      <c r="M9874" s="61"/>
      <c r="N9874" s="61"/>
      <c r="O9874" s="61"/>
      <c r="P9874" s="61"/>
      <c r="Q9874" s="61"/>
      <c r="R9874" s="61"/>
      <c r="S9874" s="61"/>
      <c r="T9874" s="61"/>
      <c r="U9874" s="61"/>
      <c r="V9874" s="61"/>
      <c r="W9874" s="61"/>
      <c r="X9874" s="61"/>
      <c r="Y9874" s="61"/>
      <c r="Z9874" s="61"/>
      <c r="AA9874" s="61"/>
      <c r="AB9874" s="61"/>
      <c r="AC9874" s="61"/>
      <c r="AD9874" s="61"/>
      <c r="AE9874" s="61"/>
      <c r="AF9874" s="61"/>
      <c r="AG9874" s="61"/>
      <c r="AH9874" s="61"/>
      <c r="AI9874" s="61"/>
      <c r="AJ9874" s="61"/>
      <c r="AK9874" s="61"/>
      <c r="AL9874" s="61"/>
      <c r="AM9874" s="61"/>
      <c r="AN9874" s="61"/>
      <c r="AO9874" s="61"/>
      <c r="AP9874" s="62"/>
      <c r="AQ9874" s="61"/>
      <c r="AR9874" s="61"/>
      <c r="AS9874" s="61"/>
      <c r="AT9874" s="61"/>
      <c r="AU9874" s="61"/>
      <c r="AV9874" s="61"/>
      <c r="AW9874" s="60"/>
    </row>
    <row r="9875" s="59" customFormat="1" customHeight="1" spans="1:49">
      <c r="A9875" s="60"/>
      <c r="B9875" s="60"/>
      <c r="C9875" s="60"/>
      <c r="D9875" s="60"/>
      <c r="H9875" s="61"/>
      <c r="I9875" s="61"/>
      <c r="J9875" s="61"/>
      <c r="K9875" s="61"/>
      <c r="L9875" s="61"/>
      <c r="M9875" s="61"/>
      <c r="N9875" s="61"/>
      <c r="O9875" s="61"/>
      <c r="P9875" s="61"/>
      <c r="Q9875" s="61"/>
      <c r="R9875" s="61"/>
      <c r="S9875" s="61"/>
      <c r="T9875" s="61"/>
      <c r="U9875" s="61"/>
      <c r="V9875" s="61"/>
      <c r="W9875" s="61"/>
      <c r="X9875" s="61"/>
      <c r="Y9875" s="61"/>
      <c r="Z9875" s="61"/>
      <c r="AA9875" s="61"/>
      <c r="AB9875" s="61"/>
      <c r="AC9875" s="61"/>
      <c r="AD9875" s="61"/>
      <c r="AE9875" s="61"/>
      <c r="AF9875" s="61"/>
      <c r="AG9875" s="61"/>
      <c r="AH9875" s="61"/>
      <c r="AI9875" s="61"/>
      <c r="AJ9875" s="61"/>
      <c r="AK9875" s="61"/>
      <c r="AL9875" s="61"/>
      <c r="AM9875" s="61"/>
      <c r="AN9875" s="61"/>
      <c r="AO9875" s="61"/>
      <c r="AP9875" s="62"/>
      <c r="AQ9875" s="61"/>
      <c r="AR9875" s="61"/>
      <c r="AS9875" s="61"/>
      <c r="AT9875" s="61"/>
      <c r="AU9875" s="61"/>
      <c r="AV9875" s="61"/>
      <c r="AW9875" s="60"/>
    </row>
    <row r="9876" s="59" customFormat="1" customHeight="1" spans="1:49">
      <c r="A9876" s="60"/>
      <c r="B9876" s="60"/>
      <c r="C9876" s="60"/>
      <c r="D9876" s="60"/>
      <c r="H9876" s="61"/>
      <c r="I9876" s="61"/>
      <c r="J9876" s="61"/>
      <c r="K9876" s="61"/>
      <c r="L9876" s="61"/>
      <c r="M9876" s="61"/>
      <c r="N9876" s="61"/>
      <c r="O9876" s="61"/>
      <c r="P9876" s="61"/>
      <c r="Q9876" s="61"/>
      <c r="R9876" s="61"/>
      <c r="S9876" s="61"/>
      <c r="T9876" s="61"/>
      <c r="U9876" s="61"/>
      <c r="V9876" s="61"/>
      <c r="W9876" s="61"/>
      <c r="X9876" s="61"/>
      <c r="Y9876" s="61"/>
      <c r="Z9876" s="61"/>
      <c r="AA9876" s="61"/>
      <c r="AB9876" s="61"/>
      <c r="AC9876" s="61"/>
      <c r="AD9876" s="61"/>
      <c r="AE9876" s="61"/>
      <c r="AF9876" s="61"/>
      <c r="AG9876" s="61"/>
      <c r="AH9876" s="61"/>
      <c r="AI9876" s="61"/>
      <c r="AJ9876" s="61"/>
      <c r="AK9876" s="61"/>
      <c r="AL9876" s="61"/>
      <c r="AM9876" s="61"/>
      <c r="AN9876" s="61"/>
      <c r="AO9876" s="61"/>
      <c r="AP9876" s="62"/>
      <c r="AQ9876" s="61"/>
      <c r="AR9876" s="61"/>
      <c r="AS9876" s="61"/>
      <c r="AT9876" s="61"/>
      <c r="AU9876" s="61"/>
      <c r="AV9876" s="61"/>
      <c r="AW9876" s="60"/>
    </row>
    <row r="9877" s="59" customFormat="1" customHeight="1" spans="1:49">
      <c r="A9877" s="60"/>
      <c r="B9877" s="60"/>
      <c r="C9877" s="60"/>
      <c r="D9877" s="60"/>
      <c r="H9877" s="61"/>
      <c r="I9877" s="61"/>
      <c r="J9877" s="61"/>
      <c r="K9877" s="61"/>
      <c r="L9877" s="61"/>
      <c r="M9877" s="61"/>
      <c r="N9877" s="61"/>
      <c r="O9877" s="61"/>
      <c r="P9877" s="61"/>
      <c r="Q9877" s="61"/>
      <c r="R9877" s="61"/>
      <c r="S9877" s="61"/>
      <c r="T9877" s="61"/>
      <c r="U9877" s="61"/>
      <c r="V9877" s="61"/>
      <c r="W9877" s="61"/>
      <c r="X9877" s="61"/>
      <c r="Y9877" s="61"/>
      <c r="Z9877" s="61"/>
      <c r="AA9877" s="61"/>
      <c r="AB9877" s="61"/>
      <c r="AC9877" s="61"/>
      <c r="AD9877" s="61"/>
      <c r="AE9877" s="61"/>
      <c r="AF9877" s="61"/>
      <c r="AG9877" s="61"/>
      <c r="AH9877" s="61"/>
      <c r="AI9877" s="61"/>
      <c r="AJ9877" s="61"/>
      <c r="AK9877" s="61"/>
      <c r="AL9877" s="61"/>
      <c r="AM9877" s="61"/>
      <c r="AN9877" s="61"/>
      <c r="AO9877" s="61"/>
      <c r="AP9877" s="62"/>
      <c r="AQ9877" s="61"/>
      <c r="AR9877" s="61"/>
      <c r="AS9877" s="61"/>
      <c r="AT9877" s="61"/>
      <c r="AU9877" s="61"/>
      <c r="AV9877" s="61"/>
      <c r="AW9877" s="60"/>
    </row>
    <row r="9878" s="59" customFormat="1" customHeight="1" spans="1:49">
      <c r="A9878" s="60"/>
      <c r="B9878" s="60"/>
      <c r="C9878" s="60"/>
      <c r="D9878" s="60"/>
      <c r="H9878" s="61"/>
      <c r="I9878" s="61"/>
      <c r="J9878" s="61"/>
      <c r="K9878" s="61"/>
      <c r="L9878" s="61"/>
      <c r="M9878" s="61"/>
      <c r="N9878" s="61"/>
      <c r="O9878" s="61"/>
      <c r="P9878" s="61"/>
      <c r="Q9878" s="61"/>
      <c r="R9878" s="61"/>
      <c r="S9878" s="61"/>
      <c r="T9878" s="61"/>
      <c r="U9878" s="61"/>
      <c r="V9878" s="61"/>
      <c r="W9878" s="61"/>
      <c r="X9878" s="61"/>
      <c r="Y9878" s="61"/>
      <c r="Z9878" s="61"/>
      <c r="AA9878" s="61"/>
      <c r="AB9878" s="61"/>
      <c r="AC9878" s="61"/>
      <c r="AD9878" s="61"/>
      <c r="AE9878" s="61"/>
      <c r="AF9878" s="61"/>
      <c r="AG9878" s="61"/>
      <c r="AH9878" s="61"/>
      <c r="AI9878" s="61"/>
      <c r="AJ9878" s="61"/>
      <c r="AK9878" s="61"/>
      <c r="AL9878" s="61"/>
      <c r="AM9878" s="61"/>
      <c r="AN9878" s="61"/>
      <c r="AO9878" s="61"/>
      <c r="AP9878" s="62"/>
      <c r="AQ9878" s="61"/>
      <c r="AR9878" s="61"/>
      <c r="AS9878" s="61"/>
      <c r="AT9878" s="61"/>
      <c r="AU9878" s="61"/>
      <c r="AV9878" s="61"/>
      <c r="AW9878" s="60"/>
    </row>
    <row r="9879" s="59" customFormat="1" customHeight="1" spans="1:49">
      <c r="A9879" s="60"/>
      <c r="B9879" s="60"/>
      <c r="C9879" s="60"/>
      <c r="D9879" s="60"/>
      <c r="H9879" s="61"/>
      <c r="I9879" s="61"/>
      <c r="J9879" s="61"/>
      <c r="K9879" s="61"/>
      <c r="L9879" s="61"/>
      <c r="M9879" s="61"/>
      <c r="N9879" s="61"/>
      <c r="O9879" s="61"/>
      <c r="P9879" s="61"/>
      <c r="Q9879" s="61"/>
      <c r="R9879" s="61"/>
      <c r="S9879" s="61"/>
      <c r="T9879" s="61"/>
      <c r="U9879" s="61"/>
      <c r="V9879" s="61"/>
      <c r="W9879" s="61"/>
      <c r="X9879" s="61"/>
      <c r="Y9879" s="61"/>
      <c r="Z9879" s="61"/>
      <c r="AA9879" s="61"/>
      <c r="AB9879" s="61"/>
      <c r="AC9879" s="61"/>
      <c r="AD9879" s="61"/>
      <c r="AE9879" s="61"/>
      <c r="AF9879" s="61"/>
      <c r="AG9879" s="61"/>
      <c r="AH9879" s="61"/>
      <c r="AI9879" s="61"/>
      <c r="AJ9879" s="61"/>
      <c r="AK9879" s="61"/>
      <c r="AL9879" s="61"/>
      <c r="AM9879" s="61"/>
      <c r="AN9879" s="61"/>
      <c r="AO9879" s="61"/>
      <c r="AP9879" s="62"/>
      <c r="AQ9879" s="61"/>
      <c r="AR9879" s="61"/>
      <c r="AS9879" s="61"/>
      <c r="AT9879" s="61"/>
      <c r="AU9879" s="61"/>
      <c r="AV9879" s="61"/>
      <c r="AW9879" s="60"/>
    </row>
    <row r="9880" s="59" customFormat="1" customHeight="1" spans="1:49">
      <c r="A9880" s="60"/>
      <c r="B9880" s="60"/>
      <c r="C9880" s="60"/>
      <c r="D9880" s="60"/>
      <c r="H9880" s="61"/>
      <c r="I9880" s="61"/>
      <c r="J9880" s="61"/>
      <c r="K9880" s="61"/>
      <c r="L9880" s="61"/>
      <c r="M9880" s="61"/>
      <c r="N9880" s="61"/>
      <c r="O9880" s="61"/>
      <c r="P9880" s="61"/>
      <c r="Q9880" s="61"/>
      <c r="R9880" s="61"/>
      <c r="S9880" s="61"/>
      <c r="T9880" s="61"/>
      <c r="U9880" s="61"/>
      <c r="V9880" s="61"/>
      <c r="W9880" s="61"/>
      <c r="X9880" s="61"/>
      <c r="Y9880" s="61"/>
      <c r="Z9880" s="61"/>
      <c r="AA9880" s="61"/>
      <c r="AB9880" s="61"/>
      <c r="AC9880" s="61"/>
      <c r="AD9880" s="61"/>
      <c r="AE9880" s="61"/>
      <c r="AF9880" s="61"/>
      <c r="AG9880" s="61"/>
      <c r="AH9880" s="61"/>
      <c r="AI9880" s="61"/>
      <c r="AJ9880" s="61"/>
      <c r="AK9880" s="61"/>
      <c r="AL9880" s="61"/>
      <c r="AM9880" s="61"/>
      <c r="AN9880" s="61"/>
      <c r="AO9880" s="61"/>
      <c r="AP9880" s="62"/>
      <c r="AQ9880" s="61"/>
      <c r="AR9880" s="61"/>
      <c r="AS9880" s="61"/>
      <c r="AT9880" s="61"/>
      <c r="AU9880" s="61"/>
      <c r="AV9880" s="61"/>
      <c r="AW9880" s="60"/>
    </row>
    <row r="9881" s="59" customFormat="1" customHeight="1" spans="1:49">
      <c r="A9881" s="60"/>
      <c r="B9881" s="60"/>
      <c r="C9881" s="60"/>
      <c r="D9881" s="60"/>
      <c r="H9881" s="61"/>
      <c r="I9881" s="61"/>
      <c r="J9881" s="61"/>
      <c r="K9881" s="61"/>
      <c r="L9881" s="61"/>
      <c r="M9881" s="61"/>
      <c r="N9881" s="61"/>
      <c r="O9881" s="61"/>
      <c r="P9881" s="61"/>
      <c r="Q9881" s="61"/>
      <c r="R9881" s="61"/>
      <c r="S9881" s="61"/>
      <c r="T9881" s="61"/>
      <c r="U9881" s="61"/>
      <c r="V9881" s="61"/>
      <c r="W9881" s="61"/>
      <c r="X9881" s="61"/>
      <c r="Y9881" s="61"/>
      <c r="Z9881" s="61"/>
      <c r="AA9881" s="61"/>
      <c r="AB9881" s="61"/>
      <c r="AC9881" s="61"/>
      <c r="AD9881" s="61"/>
      <c r="AE9881" s="61"/>
      <c r="AF9881" s="61"/>
      <c r="AG9881" s="61"/>
      <c r="AH9881" s="61"/>
      <c r="AI9881" s="61"/>
      <c r="AJ9881" s="61"/>
      <c r="AK9881" s="61"/>
      <c r="AL9881" s="61"/>
      <c r="AM9881" s="61"/>
      <c r="AN9881" s="61"/>
      <c r="AO9881" s="61"/>
      <c r="AP9881" s="62"/>
      <c r="AQ9881" s="61"/>
      <c r="AR9881" s="61"/>
      <c r="AS9881" s="61"/>
      <c r="AT9881" s="61"/>
      <c r="AU9881" s="61"/>
      <c r="AV9881" s="61"/>
      <c r="AW9881" s="60"/>
    </row>
    <row r="9882" s="59" customFormat="1" customHeight="1" spans="1:49">
      <c r="A9882" s="60"/>
      <c r="B9882" s="60"/>
      <c r="C9882" s="60"/>
      <c r="D9882" s="60"/>
      <c r="H9882" s="61"/>
      <c r="I9882" s="61"/>
      <c r="J9882" s="61"/>
      <c r="K9882" s="61"/>
      <c r="L9882" s="61"/>
      <c r="M9882" s="61"/>
      <c r="N9882" s="61"/>
      <c r="O9882" s="61"/>
      <c r="P9882" s="61"/>
      <c r="Q9882" s="61"/>
      <c r="R9882" s="61"/>
      <c r="S9882" s="61"/>
      <c r="T9882" s="61"/>
      <c r="U9882" s="61"/>
      <c r="V9882" s="61"/>
      <c r="W9882" s="61"/>
      <c r="X9882" s="61"/>
      <c r="Y9882" s="61"/>
      <c r="Z9882" s="61"/>
      <c r="AA9882" s="61"/>
      <c r="AB9882" s="61"/>
      <c r="AC9882" s="61"/>
      <c r="AD9882" s="61"/>
      <c r="AE9882" s="61"/>
      <c r="AF9882" s="61"/>
      <c r="AG9882" s="61"/>
      <c r="AH9882" s="61"/>
      <c r="AI9882" s="61"/>
      <c r="AJ9882" s="61"/>
      <c r="AK9882" s="61"/>
      <c r="AL9882" s="61"/>
      <c r="AM9882" s="61"/>
      <c r="AN9882" s="61"/>
      <c r="AO9882" s="61"/>
      <c r="AP9882" s="62"/>
      <c r="AQ9882" s="61"/>
      <c r="AR9882" s="61"/>
      <c r="AS9882" s="61"/>
      <c r="AT9882" s="61"/>
      <c r="AU9882" s="61"/>
      <c r="AV9882" s="61"/>
      <c r="AW9882" s="60"/>
    </row>
    <row r="9883" s="59" customFormat="1" customHeight="1" spans="1:49">
      <c r="A9883" s="60"/>
      <c r="B9883" s="60"/>
      <c r="C9883" s="60"/>
      <c r="D9883" s="60"/>
      <c r="H9883" s="61"/>
      <c r="I9883" s="61"/>
      <c r="J9883" s="61"/>
      <c r="K9883" s="61"/>
      <c r="L9883" s="61"/>
      <c r="M9883" s="61"/>
      <c r="N9883" s="61"/>
      <c r="O9883" s="61"/>
      <c r="P9883" s="61"/>
      <c r="Q9883" s="61"/>
      <c r="R9883" s="61"/>
      <c r="S9883" s="61"/>
      <c r="T9883" s="61"/>
      <c r="U9883" s="61"/>
      <c r="V9883" s="61"/>
      <c r="W9883" s="61"/>
      <c r="X9883" s="61"/>
      <c r="Y9883" s="61"/>
      <c r="Z9883" s="61"/>
      <c r="AA9883" s="61"/>
      <c r="AB9883" s="61"/>
      <c r="AC9883" s="61"/>
      <c r="AD9883" s="61"/>
      <c r="AE9883" s="61"/>
      <c r="AF9883" s="61"/>
      <c r="AG9883" s="61"/>
      <c r="AH9883" s="61"/>
      <c r="AI9883" s="61"/>
      <c r="AJ9883" s="61"/>
      <c r="AK9883" s="61"/>
      <c r="AL9883" s="61"/>
      <c r="AM9883" s="61"/>
      <c r="AN9883" s="61"/>
      <c r="AO9883" s="61"/>
      <c r="AP9883" s="62"/>
      <c r="AQ9883" s="61"/>
      <c r="AR9883" s="61"/>
      <c r="AS9883" s="61"/>
      <c r="AT9883" s="61"/>
      <c r="AU9883" s="61"/>
      <c r="AV9883" s="61"/>
      <c r="AW9883" s="60"/>
    </row>
    <row r="9884" s="59" customFormat="1" customHeight="1" spans="1:49">
      <c r="A9884" s="60"/>
      <c r="B9884" s="60"/>
      <c r="C9884" s="60"/>
      <c r="D9884" s="60"/>
      <c r="H9884" s="61"/>
      <c r="I9884" s="61"/>
      <c r="J9884" s="61"/>
      <c r="K9884" s="61"/>
      <c r="L9884" s="61"/>
      <c r="M9884" s="61"/>
      <c r="N9884" s="61"/>
      <c r="O9884" s="61"/>
      <c r="P9884" s="61"/>
      <c r="Q9884" s="61"/>
      <c r="R9884" s="61"/>
      <c r="S9884" s="61"/>
      <c r="T9884" s="61"/>
      <c r="U9884" s="61"/>
      <c r="V9884" s="61"/>
      <c r="W9884" s="61"/>
      <c r="X9884" s="61"/>
      <c r="Y9884" s="61"/>
      <c r="Z9884" s="61"/>
      <c r="AA9884" s="61"/>
      <c r="AB9884" s="61"/>
      <c r="AC9884" s="61"/>
      <c r="AD9884" s="61"/>
      <c r="AE9884" s="61"/>
      <c r="AF9884" s="61"/>
      <c r="AG9884" s="61"/>
      <c r="AH9884" s="61"/>
      <c r="AI9884" s="61"/>
      <c r="AJ9884" s="61"/>
      <c r="AK9884" s="61"/>
      <c r="AL9884" s="61"/>
      <c r="AM9884" s="61"/>
      <c r="AN9884" s="61"/>
      <c r="AO9884" s="61"/>
      <c r="AP9884" s="62"/>
      <c r="AQ9884" s="61"/>
      <c r="AR9884" s="61"/>
      <c r="AS9884" s="61"/>
      <c r="AT9884" s="61"/>
      <c r="AU9884" s="61"/>
      <c r="AV9884" s="61"/>
      <c r="AW9884" s="60"/>
    </row>
    <row r="9885" s="59" customFormat="1" customHeight="1" spans="1:49">
      <c r="A9885" s="60"/>
      <c r="B9885" s="60"/>
      <c r="C9885" s="60"/>
      <c r="D9885" s="60"/>
      <c r="H9885" s="61"/>
      <c r="I9885" s="61"/>
      <c r="J9885" s="61"/>
      <c r="K9885" s="61"/>
      <c r="L9885" s="61"/>
      <c r="M9885" s="61"/>
      <c r="N9885" s="61"/>
      <c r="O9885" s="61"/>
      <c r="P9885" s="61"/>
      <c r="Q9885" s="61"/>
      <c r="R9885" s="61"/>
      <c r="S9885" s="61"/>
      <c r="T9885" s="61"/>
      <c r="U9885" s="61"/>
      <c r="V9885" s="61"/>
      <c r="W9885" s="61"/>
      <c r="X9885" s="61"/>
      <c r="Y9885" s="61"/>
      <c r="Z9885" s="61"/>
      <c r="AA9885" s="61"/>
      <c r="AB9885" s="61"/>
      <c r="AC9885" s="61"/>
      <c r="AD9885" s="61"/>
      <c r="AE9885" s="61"/>
      <c r="AF9885" s="61"/>
      <c r="AG9885" s="61"/>
      <c r="AH9885" s="61"/>
      <c r="AI9885" s="61"/>
      <c r="AJ9885" s="61"/>
      <c r="AK9885" s="61"/>
      <c r="AL9885" s="61"/>
      <c r="AM9885" s="61"/>
      <c r="AN9885" s="61"/>
      <c r="AO9885" s="61"/>
      <c r="AP9885" s="62"/>
      <c r="AQ9885" s="61"/>
      <c r="AR9885" s="61"/>
      <c r="AS9885" s="61"/>
      <c r="AT9885" s="61"/>
      <c r="AU9885" s="61"/>
      <c r="AV9885" s="61"/>
      <c r="AW9885" s="60"/>
    </row>
    <row r="9886" s="59" customFormat="1" customHeight="1" spans="1:49">
      <c r="A9886" s="60"/>
      <c r="B9886" s="60"/>
      <c r="C9886" s="60"/>
      <c r="D9886" s="60"/>
      <c r="H9886" s="61"/>
      <c r="I9886" s="61"/>
      <c r="J9886" s="61"/>
      <c r="K9886" s="61"/>
      <c r="L9886" s="61"/>
      <c r="M9886" s="61"/>
      <c r="N9886" s="61"/>
      <c r="O9886" s="61"/>
      <c r="P9886" s="61"/>
      <c r="Q9886" s="61"/>
      <c r="R9886" s="61"/>
      <c r="S9886" s="61"/>
      <c r="T9886" s="61"/>
      <c r="U9886" s="61"/>
      <c r="V9886" s="61"/>
      <c r="W9886" s="61"/>
      <c r="X9886" s="61"/>
      <c r="Y9886" s="61"/>
      <c r="Z9886" s="61"/>
      <c r="AA9886" s="61"/>
      <c r="AB9886" s="61"/>
      <c r="AC9886" s="61"/>
      <c r="AD9886" s="61"/>
      <c r="AE9886" s="61"/>
      <c r="AF9886" s="61"/>
      <c r="AG9886" s="61"/>
      <c r="AH9886" s="61"/>
      <c r="AI9886" s="61"/>
      <c r="AJ9886" s="61"/>
      <c r="AK9886" s="61"/>
      <c r="AL9886" s="61"/>
      <c r="AM9886" s="61"/>
      <c r="AN9886" s="61"/>
      <c r="AO9886" s="61"/>
      <c r="AP9886" s="62"/>
      <c r="AQ9886" s="61"/>
      <c r="AR9886" s="61"/>
      <c r="AS9886" s="61"/>
      <c r="AT9886" s="61"/>
      <c r="AU9886" s="61"/>
      <c r="AV9886" s="61"/>
      <c r="AW9886" s="60"/>
    </row>
    <row r="9887" s="59" customFormat="1" customHeight="1" spans="1:49">
      <c r="A9887" s="60"/>
      <c r="B9887" s="60"/>
      <c r="C9887" s="60"/>
      <c r="D9887" s="60"/>
      <c r="H9887" s="61"/>
      <c r="I9887" s="61"/>
      <c r="J9887" s="61"/>
      <c r="K9887" s="61"/>
      <c r="L9887" s="61"/>
      <c r="M9887" s="61"/>
      <c r="N9887" s="61"/>
      <c r="O9887" s="61"/>
      <c r="P9887" s="61"/>
      <c r="Q9887" s="61"/>
      <c r="R9887" s="61"/>
      <c r="S9887" s="61"/>
      <c r="T9887" s="61"/>
      <c r="U9887" s="61"/>
      <c r="V9887" s="61"/>
      <c r="W9887" s="61"/>
      <c r="X9887" s="61"/>
      <c r="Y9887" s="61"/>
      <c r="Z9887" s="61"/>
      <c r="AA9887" s="61"/>
      <c r="AB9887" s="61"/>
      <c r="AC9887" s="61"/>
      <c r="AD9887" s="61"/>
      <c r="AE9887" s="61"/>
      <c r="AF9887" s="61"/>
      <c r="AG9887" s="61"/>
      <c r="AH9887" s="61"/>
      <c r="AI9887" s="61"/>
      <c r="AJ9887" s="61"/>
      <c r="AK9887" s="61"/>
      <c r="AL9887" s="61"/>
      <c r="AM9887" s="61"/>
      <c r="AN9887" s="61"/>
      <c r="AO9887" s="61"/>
      <c r="AP9887" s="62"/>
      <c r="AQ9887" s="61"/>
      <c r="AR9887" s="61"/>
      <c r="AS9887" s="61"/>
      <c r="AT9887" s="61"/>
      <c r="AU9887" s="61"/>
      <c r="AV9887" s="61"/>
      <c r="AW9887" s="60"/>
    </row>
    <row r="9888" s="59" customFormat="1" customHeight="1" spans="1:49">
      <c r="A9888" s="60"/>
      <c r="B9888" s="60"/>
      <c r="C9888" s="60"/>
      <c r="D9888" s="60"/>
      <c r="H9888" s="61"/>
      <c r="I9888" s="61"/>
      <c r="J9888" s="61"/>
      <c r="K9888" s="61"/>
      <c r="L9888" s="61"/>
      <c r="M9888" s="61"/>
      <c r="N9888" s="61"/>
      <c r="O9888" s="61"/>
      <c r="P9888" s="61"/>
      <c r="Q9888" s="61"/>
      <c r="R9888" s="61"/>
      <c r="S9888" s="61"/>
      <c r="T9888" s="61"/>
      <c r="U9888" s="61"/>
      <c r="V9888" s="61"/>
      <c r="W9888" s="61"/>
      <c r="X9888" s="61"/>
      <c r="Y9888" s="61"/>
      <c r="Z9888" s="61"/>
      <c r="AA9888" s="61"/>
      <c r="AB9888" s="61"/>
      <c r="AC9888" s="61"/>
      <c r="AD9888" s="61"/>
      <c r="AE9888" s="61"/>
      <c r="AF9888" s="61"/>
      <c r="AG9888" s="61"/>
      <c r="AH9888" s="61"/>
      <c r="AI9888" s="61"/>
      <c r="AJ9888" s="61"/>
      <c r="AK9888" s="61"/>
      <c r="AL9888" s="61"/>
      <c r="AM9888" s="61"/>
      <c r="AN9888" s="61"/>
      <c r="AO9888" s="61"/>
      <c r="AP9888" s="62"/>
      <c r="AQ9888" s="61"/>
      <c r="AR9888" s="61"/>
      <c r="AS9888" s="61"/>
      <c r="AT9888" s="61"/>
      <c r="AU9888" s="61"/>
      <c r="AV9888" s="61"/>
      <c r="AW9888" s="60"/>
    </row>
    <row r="9889" s="59" customFormat="1" customHeight="1" spans="1:49">
      <c r="A9889" s="60"/>
      <c r="B9889" s="60"/>
      <c r="C9889" s="60"/>
      <c r="D9889" s="60"/>
      <c r="H9889" s="61"/>
      <c r="I9889" s="61"/>
      <c r="J9889" s="61"/>
      <c r="K9889" s="61"/>
      <c r="L9889" s="61"/>
      <c r="M9889" s="61"/>
      <c r="N9889" s="61"/>
      <c r="O9889" s="61"/>
      <c r="P9889" s="61"/>
      <c r="Q9889" s="61"/>
      <c r="R9889" s="61"/>
      <c r="S9889" s="61"/>
      <c r="T9889" s="61"/>
      <c r="U9889" s="61"/>
      <c r="V9889" s="61"/>
      <c r="W9889" s="61"/>
      <c r="X9889" s="61"/>
      <c r="Y9889" s="61"/>
      <c r="Z9889" s="61"/>
      <c r="AA9889" s="61"/>
      <c r="AB9889" s="61"/>
      <c r="AC9889" s="61"/>
      <c r="AD9889" s="61"/>
      <c r="AE9889" s="61"/>
      <c r="AF9889" s="61"/>
      <c r="AG9889" s="61"/>
      <c r="AH9889" s="61"/>
      <c r="AI9889" s="61"/>
      <c r="AJ9889" s="61"/>
      <c r="AK9889" s="61"/>
      <c r="AL9889" s="61"/>
      <c r="AM9889" s="61"/>
      <c r="AN9889" s="61"/>
      <c r="AO9889" s="61"/>
      <c r="AP9889" s="62"/>
      <c r="AQ9889" s="61"/>
      <c r="AR9889" s="61"/>
      <c r="AS9889" s="61"/>
      <c r="AT9889" s="61"/>
      <c r="AU9889" s="61"/>
      <c r="AV9889" s="61"/>
      <c r="AW9889" s="60"/>
    </row>
    <row r="9890" s="59" customFormat="1" customHeight="1" spans="1:49">
      <c r="A9890" s="60"/>
      <c r="B9890" s="60"/>
      <c r="C9890" s="60"/>
      <c r="D9890" s="60"/>
      <c r="H9890" s="61"/>
      <c r="I9890" s="61"/>
      <c r="J9890" s="61"/>
      <c r="K9890" s="61"/>
      <c r="L9890" s="61"/>
      <c r="M9890" s="61"/>
      <c r="N9890" s="61"/>
      <c r="O9890" s="61"/>
      <c r="P9890" s="61"/>
      <c r="Q9890" s="61"/>
      <c r="R9890" s="61"/>
      <c r="S9890" s="61"/>
      <c r="T9890" s="61"/>
      <c r="U9890" s="61"/>
      <c r="V9890" s="61"/>
      <c r="W9890" s="61"/>
      <c r="X9890" s="61"/>
      <c r="Y9890" s="61"/>
      <c r="Z9890" s="61"/>
      <c r="AA9890" s="61"/>
      <c r="AB9890" s="61"/>
      <c r="AC9890" s="61"/>
      <c r="AD9890" s="61"/>
      <c r="AE9890" s="61"/>
      <c r="AF9890" s="61"/>
      <c r="AG9890" s="61"/>
      <c r="AH9890" s="61"/>
      <c r="AI9890" s="61"/>
      <c r="AJ9890" s="61"/>
      <c r="AK9890" s="61"/>
      <c r="AL9890" s="61"/>
      <c r="AM9890" s="61"/>
      <c r="AN9890" s="61"/>
      <c r="AO9890" s="61"/>
      <c r="AP9890" s="62"/>
      <c r="AQ9890" s="61"/>
      <c r="AR9890" s="61"/>
      <c r="AS9890" s="61"/>
      <c r="AT9890" s="61"/>
      <c r="AU9890" s="61"/>
      <c r="AV9890" s="61"/>
      <c r="AW9890" s="60"/>
    </row>
    <row r="9891" s="59" customFormat="1" customHeight="1" spans="1:49">
      <c r="A9891" s="60"/>
      <c r="B9891" s="60"/>
      <c r="C9891" s="60"/>
      <c r="D9891" s="60"/>
      <c r="H9891" s="61"/>
      <c r="I9891" s="61"/>
      <c r="J9891" s="61"/>
      <c r="K9891" s="61"/>
      <c r="L9891" s="61"/>
      <c r="M9891" s="61"/>
      <c r="N9891" s="61"/>
      <c r="O9891" s="61"/>
      <c r="P9891" s="61"/>
      <c r="Q9891" s="61"/>
      <c r="R9891" s="61"/>
      <c r="S9891" s="61"/>
      <c r="T9891" s="61"/>
      <c r="U9891" s="61"/>
      <c r="V9891" s="61"/>
      <c r="W9891" s="61"/>
      <c r="X9891" s="61"/>
      <c r="Y9891" s="61"/>
      <c r="Z9891" s="61"/>
      <c r="AA9891" s="61"/>
      <c r="AB9891" s="61"/>
      <c r="AC9891" s="61"/>
      <c r="AD9891" s="61"/>
      <c r="AE9891" s="61"/>
      <c r="AF9891" s="61"/>
      <c r="AG9891" s="61"/>
      <c r="AH9891" s="61"/>
      <c r="AI9891" s="61"/>
      <c r="AJ9891" s="61"/>
      <c r="AK9891" s="61"/>
      <c r="AL9891" s="61"/>
      <c r="AM9891" s="61"/>
      <c r="AN9891" s="61"/>
      <c r="AO9891" s="61"/>
      <c r="AP9891" s="62"/>
      <c r="AQ9891" s="61"/>
      <c r="AR9891" s="61"/>
      <c r="AS9891" s="61"/>
      <c r="AT9891" s="61"/>
      <c r="AU9891" s="61"/>
      <c r="AV9891" s="61"/>
      <c r="AW9891" s="60"/>
    </row>
    <row r="9892" s="59" customFormat="1" customHeight="1" spans="1:49">
      <c r="A9892" s="60"/>
      <c r="B9892" s="60"/>
      <c r="C9892" s="60"/>
      <c r="D9892" s="60"/>
      <c r="H9892" s="61"/>
      <c r="I9892" s="61"/>
      <c r="J9892" s="61"/>
      <c r="K9892" s="61"/>
      <c r="L9892" s="61"/>
      <c r="M9892" s="61"/>
      <c r="N9892" s="61"/>
      <c r="O9892" s="61"/>
      <c r="P9892" s="61"/>
      <c r="Q9892" s="61"/>
      <c r="R9892" s="61"/>
      <c r="S9892" s="61"/>
      <c r="T9892" s="61"/>
      <c r="U9892" s="61"/>
      <c r="V9892" s="61"/>
      <c r="W9892" s="61"/>
      <c r="X9892" s="61"/>
      <c r="Y9892" s="61"/>
      <c r="Z9892" s="61"/>
      <c r="AA9892" s="61"/>
      <c r="AB9892" s="61"/>
      <c r="AC9892" s="61"/>
      <c r="AD9892" s="61"/>
      <c r="AE9892" s="61"/>
      <c r="AF9892" s="61"/>
      <c r="AG9892" s="61"/>
      <c r="AH9892" s="61"/>
      <c r="AI9892" s="61"/>
      <c r="AJ9892" s="61"/>
      <c r="AK9892" s="61"/>
      <c r="AL9892" s="61"/>
      <c r="AM9892" s="61"/>
      <c r="AN9892" s="61"/>
      <c r="AO9892" s="61"/>
      <c r="AP9892" s="62"/>
      <c r="AQ9892" s="61"/>
      <c r="AR9892" s="61"/>
      <c r="AS9892" s="61"/>
      <c r="AT9892" s="61"/>
      <c r="AU9892" s="61"/>
      <c r="AV9892" s="61"/>
      <c r="AW9892" s="60"/>
    </row>
    <row r="9893" s="59" customFormat="1" customHeight="1" spans="1:49">
      <c r="A9893" s="60"/>
      <c r="B9893" s="60"/>
      <c r="C9893" s="60"/>
      <c r="D9893" s="60"/>
      <c r="H9893" s="61"/>
      <c r="I9893" s="61"/>
      <c r="J9893" s="61"/>
      <c r="K9893" s="61"/>
      <c r="L9893" s="61"/>
      <c r="M9893" s="61"/>
      <c r="N9893" s="61"/>
      <c r="O9893" s="61"/>
      <c r="P9893" s="61"/>
      <c r="Q9893" s="61"/>
      <c r="R9893" s="61"/>
      <c r="S9893" s="61"/>
      <c r="T9893" s="61"/>
      <c r="U9893" s="61"/>
      <c r="V9893" s="61"/>
      <c r="W9893" s="61"/>
      <c r="X9893" s="61"/>
      <c r="Y9893" s="61"/>
      <c r="Z9893" s="61"/>
      <c r="AA9893" s="61"/>
      <c r="AB9893" s="61"/>
      <c r="AC9893" s="61"/>
      <c r="AD9893" s="61"/>
      <c r="AE9893" s="61"/>
      <c r="AF9893" s="61"/>
      <c r="AG9893" s="61"/>
      <c r="AH9893" s="61"/>
      <c r="AI9893" s="61"/>
      <c r="AJ9893" s="61"/>
      <c r="AK9893" s="61"/>
      <c r="AL9893" s="61"/>
      <c r="AM9893" s="61"/>
      <c r="AN9893" s="61"/>
      <c r="AO9893" s="61"/>
      <c r="AP9893" s="62"/>
      <c r="AQ9893" s="61"/>
      <c r="AR9893" s="61"/>
      <c r="AS9893" s="61"/>
      <c r="AT9893" s="61"/>
      <c r="AU9893" s="61"/>
      <c r="AV9893" s="61"/>
      <c r="AW9893" s="60"/>
    </row>
    <row r="9894" s="59" customFormat="1" customHeight="1" spans="1:49">
      <c r="A9894" s="60"/>
      <c r="B9894" s="60"/>
      <c r="C9894" s="60"/>
      <c r="D9894" s="60"/>
      <c r="H9894" s="61"/>
      <c r="I9894" s="61"/>
      <c r="J9894" s="61"/>
      <c r="K9894" s="61"/>
      <c r="L9894" s="61"/>
      <c r="M9894" s="61"/>
      <c r="N9894" s="61"/>
      <c r="O9894" s="61"/>
      <c r="P9894" s="61"/>
      <c r="Q9894" s="61"/>
      <c r="R9894" s="61"/>
      <c r="S9894" s="61"/>
      <c r="T9894" s="61"/>
      <c r="U9894" s="61"/>
      <c r="V9894" s="61"/>
      <c r="W9894" s="61"/>
      <c r="X9894" s="61"/>
      <c r="Y9894" s="61"/>
      <c r="Z9894" s="61"/>
      <c r="AA9894" s="61"/>
      <c r="AB9894" s="61"/>
      <c r="AC9894" s="61"/>
      <c r="AD9894" s="61"/>
      <c r="AE9894" s="61"/>
      <c r="AF9894" s="61"/>
      <c r="AG9894" s="61"/>
      <c r="AH9894" s="61"/>
      <c r="AI9894" s="61"/>
      <c r="AJ9894" s="61"/>
      <c r="AK9894" s="61"/>
      <c r="AL9894" s="61"/>
      <c r="AM9894" s="61"/>
      <c r="AN9894" s="61"/>
      <c r="AO9894" s="61"/>
      <c r="AP9894" s="62"/>
      <c r="AQ9894" s="61"/>
      <c r="AR9894" s="61"/>
      <c r="AS9894" s="61"/>
      <c r="AT9894" s="61"/>
      <c r="AU9894" s="61"/>
      <c r="AV9894" s="61"/>
      <c r="AW9894" s="60"/>
    </row>
    <row r="9895" s="59" customFormat="1" customHeight="1" spans="1:49">
      <c r="A9895" s="60"/>
      <c r="B9895" s="60"/>
      <c r="C9895" s="60"/>
      <c r="D9895" s="60"/>
      <c r="H9895" s="61"/>
      <c r="I9895" s="61"/>
      <c r="J9895" s="61"/>
      <c r="K9895" s="61"/>
      <c r="L9895" s="61"/>
      <c r="M9895" s="61"/>
      <c r="N9895" s="61"/>
      <c r="O9895" s="61"/>
      <c r="P9895" s="61"/>
      <c r="Q9895" s="61"/>
      <c r="R9895" s="61"/>
      <c r="S9895" s="61"/>
      <c r="T9895" s="61"/>
      <c r="U9895" s="61"/>
      <c r="V9895" s="61"/>
      <c r="W9895" s="61"/>
      <c r="X9895" s="61"/>
      <c r="Y9895" s="61"/>
      <c r="Z9895" s="61"/>
      <c r="AA9895" s="61"/>
      <c r="AB9895" s="61"/>
      <c r="AC9895" s="61"/>
      <c r="AD9895" s="61"/>
      <c r="AE9895" s="61"/>
      <c r="AF9895" s="61"/>
      <c r="AG9895" s="61"/>
      <c r="AH9895" s="61"/>
      <c r="AI9895" s="61"/>
      <c r="AJ9895" s="61"/>
      <c r="AK9895" s="61"/>
      <c r="AL9895" s="61"/>
      <c r="AM9895" s="61"/>
      <c r="AN9895" s="61"/>
      <c r="AO9895" s="61"/>
      <c r="AP9895" s="62"/>
      <c r="AQ9895" s="61"/>
      <c r="AR9895" s="61"/>
      <c r="AS9895" s="61"/>
      <c r="AT9895" s="61"/>
      <c r="AU9895" s="61"/>
      <c r="AV9895" s="61"/>
      <c r="AW9895" s="60"/>
    </row>
    <row r="9896" s="59" customFormat="1" customHeight="1" spans="1:49">
      <c r="A9896" s="60"/>
      <c r="B9896" s="60"/>
      <c r="C9896" s="60"/>
      <c r="D9896" s="60"/>
      <c r="H9896" s="61"/>
      <c r="I9896" s="61"/>
      <c r="J9896" s="61"/>
      <c r="K9896" s="61"/>
      <c r="L9896" s="61"/>
      <c r="M9896" s="61"/>
      <c r="N9896" s="61"/>
      <c r="O9896" s="61"/>
      <c r="P9896" s="61"/>
      <c r="Q9896" s="61"/>
      <c r="R9896" s="61"/>
      <c r="S9896" s="61"/>
      <c r="T9896" s="61"/>
      <c r="U9896" s="61"/>
      <c r="V9896" s="61"/>
      <c r="W9896" s="61"/>
      <c r="X9896" s="61"/>
      <c r="Y9896" s="61"/>
      <c r="Z9896" s="61"/>
      <c r="AA9896" s="61"/>
      <c r="AB9896" s="61"/>
      <c r="AC9896" s="61"/>
      <c r="AD9896" s="61"/>
      <c r="AE9896" s="61"/>
      <c r="AF9896" s="61"/>
      <c r="AG9896" s="61"/>
      <c r="AH9896" s="61"/>
      <c r="AI9896" s="61"/>
      <c r="AJ9896" s="61"/>
      <c r="AK9896" s="61"/>
      <c r="AL9896" s="61"/>
      <c r="AM9896" s="61"/>
      <c r="AN9896" s="61"/>
      <c r="AO9896" s="61"/>
      <c r="AP9896" s="62"/>
      <c r="AQ9896" s="61"/>
      <c r="AR9896" s="61"/>
      <c r="AS9896" s="61"/>
      <c r="AT9896" s="61"/>
      <c r="AU9896" s="61"/>
      <c r="AV9896" s="61"/>
      <c r="AW9896" s="60"/>
    </row>
    <row r="9897" s="59" customFormat="1" customHeight="1" spans="1:49">
      <c r="A9897" s="60"/>
      <c r="B9897" s="60"/>
      <c r="C9897" s="60"/>
      <c r="D9897" s="60"/>
      <c r="H9897" s="61"/>
      <c r="I9897" s="61"/>
      <c r="J9897" s="61"/>
      <c r="K9897" s="61"/>
      <c r="L9897" s="61"/>
      <c r="M9897" s="61"/>
      <c r="N9897" s="61"/>
      <c r="O9897" s="61"/>
      <c r="P9897" s="61"/>
      <c r="Q9897" s="61"/>
      <c r="R9897" s="61"/>
      <c r="S9897" s="61"/>
      <c r="T9897" s="61"/>
      <c r="U9897" s="61"/>
      <c r="V9897" s="61"/>
      <c r="W9897" s="61"/>
      <c r="X9897" s="61"/>
      <c r="Y9897" s="61"/>
      <c r="Z9897" s="61"/>
      <c r="AA9897" s="61"/>
      <c r="AB9897" s="61"/>
      <c r="AC9897" s="61"/>
      <c r="AD9897" s="61"/>
      <c r="AE9897" s="61"/>
      <c r="AF9897" s="61"/>
      <c r="AG9897" s="61"/>
      <c r="AH9897" s="61"/>
      <c r="AI9897" s="61"/>
      <c r="AJ9897" s="61"/>
      <c r="AK9897" s="61"/>
      <c r="AL9897" s="61"/>
      <c r="AM9897" s="61"/>
      <c r="AN9897" s="61"/>
      <c r="AO9897" s="61"/>
      <c r="AP9897" s="62"/>
      <c r="AQ9897" s="61"/>
      <c r="AR9897" s="61"/>
      <c r="AS9897" s="61"/>
      <c r="AT9897" s="61"/>
      <c r="AU9897" s="61"/>
      <c r="AV9897" s="61"/>
      <c r="AW9897" s="60"/>
    </row>
    <row r="9898" s="59" customFormat="1" customHeight="1" spans="1:49">
      <c r="A9898" s="60"/>
      <c r="B9898" s="60"/>
      <c r="C9898" s="60"/>
      <c r="D9898" s="60"/>
      <c r="H9898" s="61"/>
      <c r="I9898" s="61"/>
      <c r="J9898" s="61"/>
      <c r="K9898" s="61"/>
      <c r="L9898" s="61"/>
      <c r="M9898" s="61"/>
      <c r="N9898" s="61"/>
      <c r="O9898" s="61"/>
      <c r="P9898" s="61"/>
      <c r="Q9898" s="61"/>
      <c r="R9898" s="61"/>
      <c r="S9898" s="61"/>
      <c r="T9898" s="61"/>
      <c r="U9898" s="61"/>
      <c r="V9898" s="61"/>
      <c r="W9898" s="61"/>
      <c r="X9898" s="61"/>
      <c r="Y9898" s="61"/>
      <c r="Z9898" s="61"/>
      <c r="AA9898" s="61"/>
      <c r="AB9898" s="61"/>
      <c r="AC9898" s="61"/>
      <c r="AD9898" s="61"/>
      <c r="AE9898" s="61"/>
      <c r="AF9898" s="61"/>
      <c r="AG9898" s="61"/>
      <c r="AH9898" s="61"/>
      <c r="AI9898" s="61"/>
      <c r="AJ9898" s="61"/>
      <c r="AK9898" s="61"/>
      <c r="AL9898" s="61"/>
      <c r="AM9898" s="61"/>
      <c r="AN9898" s="61"/>
      <c r="AO9898" s="61"/>
      <c r="AP9898" s="62"/>
      <c r="AQ9898" s="61"/>
      <c r="AR9898" s="61"/>
      <c r="AS9898" s="61"/>
      <c r="AT9898" s="61"/>
      <c r="AU9898" s="61"/>
      <c r="AV9898" s="61"/>
      <c r="AW9898" s="60"/>
    </row>
    <row r="9899" s="59" customFormat="1" customHeight="1" spans="1:49">
      <c r="A9899" s="60"/>
      <c r="B9899" s="60"/>
      <c r="C9899" s="60"/>
      <c r="D9899" s="60"/>
      <c r="H9899" s="61"/>
      <c r="I9899" s="61"/>
      <c r="J9899" s="61"/>
      <c r="K9899" s="61"/>
      <c r="L9899" s="61"/>
      <c r="M9899" s="61"/>
      <c r="N9899" s="61"/>
      <c r="O9899" s="61"/>
      <c r="P9899" s="61"/>
      <c r="Q9899" s="61"/>
      <c r="R9899" s="61"/>
      <c r="S9899" s="61"/>
      <c r="T9899" s="61"/>
      <c r="U9899" s="61"/>
      <c r="V9899" s="61"/>
      <c r="W9899" s="61"/>
      <c r="X9899" s="61"/>
      <c r="Y9899" s="61"/>
      <c r="Z9899" s="61"/>
      <c r="AA9899" s="61"/>
      <c r="AB9899" s="61"/>
      <c r="AC9899" s="61"/>
      <c r="AD9899" s="61"/>
      <c r="AE9899" s="61"/>
      <c r="AF9899" s="61"/>
      <c r="AG9899" s="61"/>
      <c r="AH9899" s="61"/>
      <c r="AI9899" s="61"/>
      <c r="AJ9899" s="61"/>
      <c r="AK9899" s="61"/>
      <c r="AL9899" s="61"/>
      <c r="AM9899" s="61"/>
      <c r="AN9899" s="61"/>
      <c r="AO9899" s="61"/>
      <c r="AP9899" s="62"/>
      <c r="AQ9899" s="61"/>
      <c r="AR9899" s="61"/>
      <c r="AS9899" s="61"/>
      <c r="AT9899" s="61"/>
      <c r="AU9899" s="61"/>
      <c r="AV9899" s="61"/>
      <c r="AW9899" s="60"/>
    </row>
    <row r="9900" s="59" customFormat="1" customHeight="1" spans="1:49">
      <c r="A9900" s="60"/>
      <c r="B9900" s="60"/>
      <c r="C9900" s="60"/>
      <c r="D9900" s="60"/>
      <c r="H9900" s="61"/>
      <c r="I9900" s="61"/>
      <c r="J9900" s="61"/>
      <c r="K9900" s="61"/>
      <c r="L9900" s="61"/>
      <c r="M9900" s="61"/>
      <c r="N9900" s="61"/>
      <c r="O9900" s="61"/>
      <c r="P9900" s="61"/>
      <c r="Q9900" s="61"/>
      <c r="R9900" s="61"/>
      <c r="S9900" s="61"/>
      <c r="T9900" s="61"/>
      <c r="U9900" s="61"/>
      <c r="V9900" s="61"/>
      <c r="W9900" s="61"/>
      <c r="X9900" s="61"/>
      <c r="Y9900" s="61"/>
      <c r="Z9900" s="61"/>
      <c r="AA9900" s="61"/>
      <c r="AB9900" s="61"/>
      <c r="AC9900" s="61"/>
      <c r="AD9900" s="61"/>
      <c r="AE9900" s="61"/>
      <c r="AF9900" s="61"/>
      <c r="AG9900" s="61"/>
      <c r="AH9900" s="61"/>
      <c r="AI9900" s="61"/>
      <c r="AJ9900" s="61"/>
      <c r="AK9900" s="61"/>
      <c r="AL9900" s="61"/>
      <c r="AM9900" s="61"/>
      <c r="AN9900" s="61"/>
      <c r="AO9900" s="61"/>
      <c r="AP9900" s="62"/>
      <c r="AQ9900" s="61"/>
      <c r="AR9900" s="61"/>
      <c r="AS9900" s="61"/>
      <c r="AT9900" s="61"/>
      <c r="AU9900" s="61"/>
      <c r="AV9900" s="61"/>
      <c r="AW9900" s="60"/>
    </row>
    <row r="9901" s="59" customFormat="1" customHeight="1" spans="1:49">
      <c r="A9901" s="60"/>
      <c r="B9901" s="60"/>
      <c r="C9901" s="60"/>
      <c r="D9901" s="60"/>
      <c r="H9901" s="61"/>
      <c r="I9901" s="61"/>
      <c r="J9901" s="61"/>
      <c r="K9901" s="61"/>
      <c r="L9901" s="61"/>
      <c r="M9901" s="61"/>
      <c r="N9901" s="61"/>
      <c r="O9901" s="61"/>
      <c r="P9901" s="61"/>
      <c r="Q9901" s="61"/>
      <c r="R9901" s="61"/>
      <c r="S9901" s="61"/>
      <c r="T9901" s="61"/>
      <c r="U9901" s="61"/>
      <c r="V9901" s="61"/>
      <c r="W9901" s="61"/>
      <c r="X9901" s="61"/>
      <c r="Y9901" s="61"/>
      <c r="Z9901" s="61"/>
      <c r="AA9901" s="61"/>
      <c r="AB9901" s="61"/>
      <c r="AC9901" s="61"/>
      <c r="AD9901" s="61"/>
      <c r="AE9901" s="61"/>
      <c r="AF9901" s="61"/>
      <c r="AG9901" s="61"/>
      <c r="AH9901" s="61"/>
      <c r="AI9901" s="61"/>
      <c r="AJ9901" s="61"/>
      <c r="AK9901" s="61"/>
      <c r="AL9901" s="61"/>
      <c r="AM9901" s="61"/>
      <c r="AN9901" s="61"/>
      <c r="AO9901" s="61"/>
      <c r="AP9901" s="62"/>
      <c r="AQ9901" s="61"/>
      <c r="AR9901" s="61"/>
      <c r="AS9901" s="61"/>
      <c r="AT9901" s="61"/>
      <c r="AU9901" s="61"/>
      <c r="AV9901" s="61"/>
      <c r="AW9901" s="60"/>
    </row>
    <row r="9902" s="59" customFormat="1" customHeight="1" spans="1:49">
      <c r="A9902" s="60"/>
      <c r="B9902" s="60"/>
      <c r="C9902" s="60"/>
      <c r="D9902" s="60"/>
      <c r="H9902" s="61"/>
      <c r="I9902" s="61"/>
      <c r="J9902" s="61"/>
      <c r="K9902" s="61"/>
      <c r="L9902" s="61"/>
      <c r="M9902" s="61"/>
      <c r="N9902" s="61"/>
      <c r="O9902" s="61"/>
      <c r="P9902" s="61"/>
      <c r="Q9902" s="61"/>
      <c r="R9902" s="61"/>
      <c r="S9902" s="61"/>
      <c r="T9902" s="61"/>
      <c r="U9902" s="61"/>
      <c r="V9902" s="61"/>
      <c r="W9902" s="61"/>
      <c r="X9902" s="61"/>
      <c r="Y9902" s="61"/>
      <c r="Z9902" s="61"/>
      <c r="AA9902" s="61"/>
      <c r="AB9902" s="61"/>
      <c r="AC9902" s="61"/>
      <c r="AD9902" s="61"/>
      <c r="AE9902" s="61"/>
      <c r="AF9902" s="61"/>
      <c r="AG9902" s="61"/>
      <c r="AH9902" s="61"/>
      <c r="AI9902" s="61"/>
      <c r="AJ9902" s="61"/>
      <c r="AK9902" s="61"/>
      <c r="AL9902" s="61"/>
      <c r="AM9902" s="61"/>
      <c r="AN9902" s="61"/>
      <c r="AO9902" s="61"/>
      <c r="AP9902" s="62"/>
      <c r="AQ9902" s="61"/>
      <c r="AR9902" s="61"/>
      <c r="AS9902" s="61"/>
      <c r="AT9902" s="61"/>
      <c r="AU9902" s="61"/>
      <c r="AV9902" s="61"/>
      <c r="AW9902" s="60"/>
    </row>
    <row r="9903" s="59" customFormat="1" customHeight="1" spans="1:49">
      <c r="A9903" s="60"/>
      <c r="B9903" s="60"/>
      <c r="C9903" s="60"/>
      <c r="D9903" s="60"/>
      <c r="H9903" s="61"/>
      <c r="I9903" s="61"/>
      <c r="J9903" s="61"/>
      <c r="K9903" s="61"/>
      <c r="L9903" s="61"/>
      <c r="M9903" s="61"/>
      <c r="N9903" s="61"/>
      <c r="O9903" s="61"/>
      <c r="P9903" s="61"/>
      <c r="Q9903" s="61"/>
      <c r="R9903" s="61"/>
      <c r="S9903" s="61"/>
      <c r="T9903" s="61"/>
      <c r="U9903" s="61"/>
      <c r="V9903" s="61"/>
      <c r="W9903" s="61"/>
      <c r="X9903" s="61"/>
      <c r="Y9903" s="61"/>
      <c r="Z9903" s="61"/>
      <c r="AA9903" s="61"/>
      <c r="AB9903" s="61"/>
      <c r="AC9903" s="61"/>
      <c r="AD9903" s="61"/>
      <c r="AE9903" s="61"/>
      <c r="AF9903" s="61"/>
      <c r="AG9903" s="61"/>
      <c r="AH9903" s="61"/>
      <c r="AI9903" s="61"/>
      <c r="AJ9903" s="61"/>
      <c r="AK9903" s="61"/>
      <c r="AL9903" s="61"/>
      <c r="AM9903" s="61"/>
      <c r="AN9903" s="61"/>
      <c r="AO9903" s="61"/>
      <c r="AP9903" s="62"/>
      <c r="AQ9903" s="61"/>
      <c r="AR9903" s="61"/>
      <c r="AS9903" s="61"/>
      <c r="AT9903" s="61"/>
      <c r="AU9903" s="61"/>
      <c r="AV9903" s="61"/>
      <c r="AW9903" s="60"/>
    </row>
    <row r="9904" s="59" customFormat="1" customHeight="1" spans="1:49">
      <c r="A9904" s="60"/>
      <c r="B9904" s="60"/>
      <c r="C9904" s="60"/>
      <c r="D9904" s="60"/>
      <c r="H9904" s="61"/>
      <c r="I9904" s="61"/>
      <c r="J9904" s="61"/>
      <c r="K9904" s="61"/>
      <c r="L9904" s="61"/>
      <c r="M9904" s="61"/>
      <c r="N9904" s="61"/>
      <c r="O9904" s="61"/>
      <c r="P9904" s="61"/>
      <c r="Q9904" s="61"/>
      <c r="R9904" s="61"/>
      <c r="S9904" s="61"/>
      <c r="T9904" s="61"/>
      <c r="U9904" s="61"/>
      <c r="V9904" s="61"/>
      <c r="W9904" s="61"/>
      <c r="X9904" s="61"/>
      <c r="Y9904" s="61"/>
      <c r="Z9904" s="61"/>
      <c r="AA9904" s="61"/>
      <c r="AB9904" s="61"/>
      <c r="AC9904" s="61"/>
      <c r="AD9904" s="61"/>
      <c r="AE9904" s="61"/>
      <c r="AF9904" s="61"/>
      <c r="AG9904" s="61"/>
      <c r="AH9904" s="61"/>
      <c r="AI9904" s="61"/>
      <c r="AJ9904" s="61"/>
      <c r="AK9904" s="61"/>
      <c r="AL9904" s="61"/>
      <c r="AM9904" s="61"/>
      <c r="AN9904" s="61"/>
      <c r="AO9904" s="61"/>
      <c r="AP9904" s="62"/>
      <c r="AQ9904" s="61"/>
      <c r="AR9904" s="61"/>
      <c r="AS9904" s="61"/>
      <c r="AT9904" s="61"/>
      <c r="AU9904" s="61"/>
      <c r="AV9904" s="61"/>
      <c r="AW9904" s="60"/>
    </row>
    <row r="9905" s="59" customFormat="1" customHeight="1" spans="1:49">
      <c r="A9905" s="60"/>
      <c r="B9905" s="60"/>
      <c r="C9905" s="60"/>
      <c r="D9905" s="60"/>
      <c r="H9905" s="61"/>
      <c r="I9905" s="61"/>
      <c r="J9905" s="61"/>
      <c r="K9905" s="61"/>
      <c r="L9905" s="61"/>
      <c r="M9905" s="61"/>
      <c r="N9905" s="61"/>
      <c r="O9905" s="61"/>
      <c r="P9905" s="61"/>
      <c r="Q9905" s="61"/>
      <c r="R9905" s="61"/>
      <c r="S9905" s="61"/>
      <c r="T9905" s="61"/>
      <c r="U9905" s="61"/>
      <c r="V9905" s="61"/>
      <c r="W9905" s="61"/>
      <c r="X9905" s="61"/>
      <c r="Y9905" s="61"/>
      <c r="Z9905" s="61"/>
      <c r="AA9905" s="61"/>
      <c r="AB9905" s="61"/>
      <c r="AC9905" s="61"/>
      <c r="AD9905" s="61"/>
      <c r="AE9905" s="61"/>
      <c r="AF9905" s="61"/>
      <c r="AG9905" s="61"/>
      <c r="AH9905" s="61"/>
      <c r="AI9905" s="61"/>
      <c r="AJ9905" s="61"/>
      <c r="AK9905" s="61"/>
      <c r="AL9905" s="61"/>
      <c r="AM9905" s="61"/>
      <c r="AN9905" s="61"/>
      <c r="AO9905" s="61"/>
      <c r="AP9905" s="62"/>
      <c r="AQ9905" s="61"/>
      <c r="AR9905" s="61"/>
      <c r="AS9905" s="61"/>
      <c r="AT9905" s="61"/>
      <c r="AU9905" s="61"/>
      <c r="AV9905" s="61"/>
      <c r="AW9905" s="60"/>
    </row>
    <row r="9906" s="59" customFormat="1" customHeight="1" spans="1:49">
      <c r="A9906" s="60"/>
      <c r="B9906" s="60"/>
      <c r="C9906" s="60"/>
      <c r="D9906" s="60"/>
      <c r="H9906" s="61"/>
      <c r="I9906" s="61"/>
      <c r="J9906" s="61"/>
      <c r="K9906" s="61"/>
      <c r="L9906" s="61"/>
      <c r="M9906" s="61"/>
      <c r="N9906" s="61"/>
      <c r="O9906" s="61"/>
      <c r="P9906" s="61"/>
      <c r="Q9906" s="61"/>
      <c r="R9906" s="61"/>
      <c r="S9906" s="61"/>
      <c r="T9906" s="61"/>
      <c r="U9906" s="61"/>
      <c r="V9906" s="61"/>
      <c r="W9906" s="61"/>
      <c r="X9906" s="61"/>
      <c r="Y9906" s="61"/>
      <c r="Z9906" s="61"/>
      <c r="AA9906" s="61"/>
      <c r="AB9906" s="61"/>
      <c r="AC9906" s="61"/>
      <c r="AD9906" s="61"/>
      <c r="AE9906" s="61"/>
      <c r="AF9906" s="61"/>
      <c r="AG9906" s="61"/>
      <c r="AH9906" s="61"/>
      <c r="AI9906" s="61"/>
      <c r="AJ9906" s="61"/>
      <c r="AK9906" s="61"/>
      <c r="AL9906" s="61"/>
      <c r="AM9906" s="61"/>
      <c r="AN9906" s="61"/>
      <c r="AO9906" s="61"/>
      <c r="AP9906" s="62"/>
      <c r="AQ9906" s="61"/>
      <c r="AR9906" s="61"/>
      <c r="AS9906" s="61"/>
      <c r="AT9906" s="61"/>
      <c r="AU9906" s="61"/>
      <c r="AV9906" s="61"/>
      <c r="AW9906" s="60"/>
    </row>
    <row r="9907" s="59" customFormat="1" customHeight="1" spans="1:49">
      <c r="A9907" s="60"/>
      <c r="B9907" s="60"/>
      <c r="C9907" s="60"/>
      <c r="D9907" s="60"/>
      <c r="H9907" s="61"/>
      <c r="I9907" s="61"/>
      <c r="J9907" s="61"/>
      <c r="K9907" s="61"/>
      <c r="L9907" s="61"/>
      <c r="M9907" s="61"/>
      <c r="N9907" s="61"/>
      <c r="O9907" s="61"/>
      <c r="P9907" s="61"/>
      <c r="Q9907" s="61"/>
      <c r="R9907" s="61"/>
      <c r="S9907" s="61"/>
      <c r="T9907" s="61"/>
      <c r="U9907" s="61"/>
      <c r="V9907" s="61"/>
      <c r="W9907" s="61"/>
      <c r="X9907" s="61"/>
      <c r="Y9907" s="61"/>
      <c r="Z9907" s="61"/>
      <c r="AA9907" s="61"/>
      <c r="AB9907" s="61"/>
      <c r="AC9907" s="61"/>
      <c r="AD9907" s="61"/>
      <c r="AE9907" s="61"/>
      <c r="AF9907" s="61"/>
      <c r="AG9907" s="61"/>
      <c r="AH9907" s="61"/>
      <c r="AI9907" s="61"/>
      <c r="AJ9907" s="61"/>
      <c r="AK9907" s="61"/>
      <c r="AL9907" s="61"/>
      <c r="AM9907" s="61"/>
      <c r="AN9907" s="61"/>
      <c r="AO9907" s="61"/>
      <c r="AP9907" s="62"/>
      <c r="AQ9907" s="61"/>
      <c r="AR9907" s="61"/>
      <c r="AS9907" s="61"/>
      <c r="AT9907" s="61"/>
      <c r="AU9907" s="61"/>
      <c r="AV9907" s="61"/>
      <c r="AW9907" s="60"/>
    </row>
    <row r="9908" s="59" customFormat="1" customHeight="1" spans="1:49">
      <c r="A9908" s="60"/>
      <c r="B9908" s="60"/>
      <c r="C9908" s="60"/>
      <c r="D9908" s="60"/>
      <c r="H9908" s="61"/>
      <c r="I9908" s="61"/>
      <c r="J9908" s="61"/>
      <c r="K9908" s="61"/>
      <c r="L9908" s="61"/>
      <c r="M9908" s="61"/>
      <c r="N9908" s="61"/>
      <c r="O9908" s="61"/>
      <c r="P9908" s="61"/>
      <c r="Q9908" s="61"/>
      <c r="R9908" s="61"/>
      <c r="S9908" s="61"/>
      <c r="T9908" s="61"/>
      <c r="U9908" s="61"/>
      <c r="V9908" s="61"/>
      <c r="W9908" s="61"/>
      <c r="X9908" s="61"/>
      <c r="Y9908" s="61"/>
      <c r="Z9908" s="61"/>
      <c r="AA9908" s="61"/>
      <c r="AB9908" s="61"/>
      <c r="AC9908" s="61"/>
      <c r="AD9908" s="61"/>
      <c r="AE9908" s="61"/>
      <c r="AF9908" s="61"/>
      <c r="AG9908" s="61"/>
      <c r="AH9908" s="61"/>
      <c r="AI9908" s="61"/>
      <c r="AJ9908" s="61"/>
      <c r="AK9908" s="61"/>
      <c r="AL9908" s="61"/>
      <c r="AM9908" s="61"/>
      <c r="AN9908" s="61"/>
      <c r="AO9908" s="61"/>
      <c r="AP9908" s="62"/>
      <c r="AQ9908" s="61"/>
      <c r="AR9908" s="61"/>
      <c r="AS9908" s="61"/>
      <c r="AT9908" s="61"/>
      <c r="AU9908" s="61"/>
      <c r="AV9908" s="61"/>
      <c r="AW9908" s="60"/>
    </row>
    <row r="9909" s="59" customFormat="1" customHeight="1" spans="1:49">
      <c r="A9909" s="60"/>
      <c r="B9909" s="60"/>
      <c r="C9909" s="60"/>
      <c r="D9909" s="60"/>
      <c r="H9909" s="61"/>
      <c r="I9909" s="61"/>
      <c r="J9909" s="61"/>
      <c r="K9909" s="61"/>
      <c r="L9909" s="61"/>
      <c r="M9909" s="61"/>
      <c r="N9909" s="61"/>
      <c r="O9909" s="61"/>
      <c r="P9909" s="61"/>
      <c r="Q9909" s="61"/>
      <c r="R9909" s="61"/>
      <c r="S9909" s="61"/>
      <c r="T9909" s="61"/>
      <c r="U9909" s="61"/>
      <c r="V9909" s="61"/>
      <c r="W9909" s="61"/>
      <c r="X9909" s="61"/>
      <c r="Y9909" s="61"/>
      <c r="Z9909" s="61"/>
      <c r="AA9909" s="61"/>
      <c r="AB9909" s="61"/>
      <c r="AC9909" s="61"/>
      <c r="AD9909" s="61"/>
      <c r="AE9909" s="61"/>
      <c r="AF9909" s="61"/>
      <c r="AG9909" s="61"/>
      <c r="AH9909" s="61"/>
      <c r="AI9909" s="61"/>
      <c r="AJ9909" s="61"/>
      <c r="AK9909" s="61"/>
      <c r="AL9909" s="61"/>
      <c r="AM9909" s="61"/>
      <c r="AN9909" s="61"/>
      <c r="AO9909" s="61"/>
      <c r="AP9909" s="62"/>
      <c r="AQ9909" s="61"/>
      <c r="AR9909" s="61"/>
      <c r="AS9909" s="61"/>
      <c r="AT9909" s="61"/>
      <c r="AU9909" s="61"/>
      <c r="AV9909" s="61"/>
      <c r="AW9909" s="60"/>
    </row>
    <row r="9910" s="59" customFormat="1" customHeight="1" spans="1:49">
      <c r="A9910" s="60"/>
      <c r="B9910" s="60"/>
      <c r="C9910" s="60"/>
      <c r="D9910" s="60"/>
      <c r="H9910" s="61"/>
      <c r="I9910" s="61"/>
      <c r="J9910" s="61"/>
      <c r="K9910" s="61"/>
      <c r="L9910" s="61"/>
      <c r="M9910" s="61"/>
      <c r="N9910" s="61"/>
      <c r="O9910" s="61"/>
      <c r="P9910" s="61"/>
      <c r="Q9910" s="61"/>
      <c r="R9910" s="61"/>
      <c r="S9910" s="61"/>
      <c r="T9910" s="61"/>
      <c r="U9910" s="61"/>
      <c r="V9910" s="61"/>
      <c r="W9910" s="61"/>
      <c r="X9910" s="61"/>
      <c r="Y9910" s="61"/>
      <c r="Z9910" s="61"/>
      <c r="AA9910" s="61"/>
      <c r="AB9910" s="61"/>
      <c r="AC9910" s="61"/>
      <c r="AD9910" s="61"/>
      <c r="AE9910" s="61"/>
      <c r="AF9910" s="61"/>
      <c r="AG9910" s="61"/>
      <c r="AH9910" s="61"/>
      <c r="AI9910" s="61"/>
      <c r="AJ9910" s="61"/>
      <c r="AK9910" s="61"/>
      <c r="AL9910" s="61"/>
      <c r="AM9910" s="61"/>
      <c r="AN9910" s="61"/>
      <c r="AO9910" s="61"/>
      <c r="AP9910" s="62"/>
      <c r="AQ9910" s="61"/>
      <c r="AR9910" s="61"/>
      <c r="AS9910" s="61"/>
      <c r="AT9910" s="61"/>
      <c r="AU9910" s="61"/>
      <c r="AV9910" s="61"/>
      <c r="AW9910" s="60"/>
    </row>
    <row r="9911" s="59" customFormat="1" customHeight="1" spans="1:49">
      <c r="A9911" s="60"/>
      <c r="B9911" s="60"/>
      <c r="C9911" s="60"/>
      <c r="D9911" s="60"/>
      <c r="H9911" s="61"/>
      <c r="I9911" s="61"/>
      <c r="J9911" s="61"/>
      <c r="K9911" s="61"/>
      <c r="L9911" s="61"/>
      <c r="M9911" s="61"/>
      <c r="N9911" s="61"/>
      <c r="O9911" s="61"/>
      <c r="P9911" s="61"/>
      <c r="Q9911" s="61"/>
      <c r="R9911" s="61"/>
      <c r="S9911" s="61"/>
      <c r="T9911" s="61"/>
      <c r="U9911" s="61"/>
      <c r="V9911" s="61"/>
      <c r="W9911" s="61"/>
      <c r="X9911" s="61"/>
      <c r="Y9911" s="61"/>
      <c r="Z9911" s="61"/>
      <c r="AA9911" s="61"/>
      <c r="AB9911" s="61"/>
      <c r="AC9911" s="61"/>
      <c r="AD9911" s="61"/>
      <c r="AE9911" s="61"/>
      <c r="AF9911" s="61"/>
      <c r="AG9911" s="61"/>
      <c r="AH9911" s="61"/>
      <c r="AI9911" s="61"/>
      <c r="AJ9911" s="61"/>
      <c r="AK9911" s="61"/>
      <c r="AL9911" s="61"/>
      <c r="AM9911" s="61"/>
      <c r="AN9911" s="61"/>
      <c r="AO9911" s="61"/>
      <c r="AP9911" s="62"/>
      <c r="AQ9911" s="61"/>
      <c r="AR9911" s="61"/>
      <c r="AS9911" s="61"/>
      <c r="AT9911" s="61"/>
      <c r="AU9911" s="61"/>
      <c r="AV9911" s="61"/>
      <c r="AW9911" s="60"/>
    </row>
    <row r="9912" s="59" customFormat="1" customHeight="1" spans="1:49">
      <c r="A9912" s="60"/>
      <c r="B9912" s="60"/>
      <c r="C9912" s="60"/>
      <c r="D9912" s="60"/>
      <c r="H9912" s="61"/>
      <c r="I9912" s="61"/>
      <c r="J9912" s="61"/>
      <c r="K9912" s="61"/>
      <c r="L9912" s="61"/>
      <c r="M9912" s="61"/>
      <c r="N9912" s="61"/>
      <c r="O9912" s="61"/>
      <c r="P9912" s="61"/>
      <c r="Q9912" s="61"/>
      <c r="R9912" s="61"/>
      <c r="S9912" s="61"/>
      <c r="T9912" s="61"/>
      <c r="U9912" s="61"/>
      <c r="V9912" s="61"/>
      <c r="W9912" s="61"/>
      <c r="X9912" s="61"/>
      <c r="Y9912" s="61"/>
      <c r="Z9912" s="61"/>
      <c r="AA9912" s="61"/>
      <c r="AB9912" s="61"/>
      <c r="AC9912" s="61"/>
      <c r="AD9912" s="61"/>
      <c r="AE9912" s="61"/>
      <c r="AF9912" s="61"/>
      <c r="AG9912" s="61"/>
      <c r="AH9912" s="61"/>
      <c r="AI9912" s="61"/>
      <c r="AJ9912" s="61"/>
      <c r="AK9912" s="61"/>
      <c r="AL9912" s="61"/>
      <c r="AM9912" s="61"/>
      <c r="AN9912" s="61"/>
      <c r="AO9912" s="61"/>
      <c r="AP9912" s="62"/>
      <c r="AQ9912" s="61"/>
      <c r="AR9912" s="61"/>
      <c r="AS9912" s="61"/>
      <c r="AT9912" s="61"/>
      <c r="AU9912" s="61"/>
      <c r="AV9912" s="61"/>
      <c r="AW9912" s="60"/>
    </row>
    <row r="9913" s="59" customFormat="1" customHeight="1" spans="1:49">
      <c r="A9913" s="60"/>
      <c r="B9913" s="60"/>
      <c r="C9913" s="60"/>
      <c r="D9913" s="60"/>
      <c r="H9913" s="61"/>
      <c r="I9913" s="61"/>
      <c r="J9913" s="61"/>
      <c r="K9913" s="61"/>
      <c r="L9913" s="61"/>
      <c r="M9913" s="61"/>
      <c r="N9913" s="61"/>
      <c r="O9913" s="61"/>
      <c r="P9913" s="61"/>
      <c r="Q9913" s="61"/>
      <c r="R9913" s="61"/>
      <c r="S9913" s="61"/>
      <c r="T9913" s="61"/>
      <c r="U9913" s="61"/>
      <c r="V9913" s="61"/>
      <c r="W9913" s="61"/>
      <c r="X9913" s="61"/>
      <c r="Y9913" s="61"/>
      <c r="Z9913" s="61"/>
      <c r="AA9913" s="61"/>
      <c r="AB9913" s="61"/>
      <c r="AC9913" s="61"/>
      <c r="AD9913" s="61"/>
      <c r="AE9913" s="61"/>
      <c r="AF9913" s="61"/>
      <c r="AG9913" s="61"/>
      <c r="AH9913" s="61"/>
      <c r="AI9913" s="61"/>
      <c r="AJ9913" s="61"/>
      <c r="AK9913" s="61"/>
      <c r="AL9913" s="61"/>
      <c r="AM9913" s="61"/>
      <c r="AN9913" s="61"/>
      <c r="AO9913" s="61"/>
      <c r="AP9913" s="62"/>
      <c r="AQ9913" s="61"/>
      <c r="AR9913" s="61"/>
      <c r="AS9913" s="61"/>
      <c r="AT9913" s="61"/>
      <c r="AU9913" s="61"/>
      <c r="AV9913" s="61"/>
      <c r="AW9913" s="60"/>
    </row>
    <row r="9914" s="59" customFormat="1" customHeight="1" spans="1:49">
      <c r="A9914" s="60"/>
      <c r="B9914" s="60"/>
      <c r="C9914" s="60"/>
      <c r="D9914" s="60"/>
      <c r="H9914" s="61"/>
      <c r="I9914" s="61"/>
      <c r="J9914" s="61"/>
      <c r="K9914" s="61"/>
      <c r="L9914" s="61"/>
      <c r="M9914" s="61"/>
      <c r="N9914" s="61"/>
      <c r="O9914" s="61"/>
      <c r="P9914" s="61"/>
      <c r="Q9914" s="61"/>
      <c r="R9914" s="61"/>
      <c r="S9914" s="61"/>
      <c r="T9914" s="61"/>
      <c r="U9914" s="61"/>
      <c r="V9914" s="61"/>
      <c r="W9914" s="61"/>
      <c r="X9914" s="61"/>
      <c r="Y9914" s="61"/>
      <c r="Z9914" s="61"/>
      <c r="AA9914" s="61"/>
      <c r="AB9914" s="61"/>
      <c r="AC9914" s="61"/>
      <c r="AD9914" s="61"/>
      <c r="AE9914" s="61"/>
      <c r="AF9914" s="61"/>
      <c r="AG9914" s="61"/>
      <c r="AH9914" s="61"/>
      <c r="AI9914" s="61"/>
      <c r="AJ9914" s="61"/>
      <c r="AK9914" s="61"/>
      <c r="AL9914" s="61"/>
      <c r="AM9914" s="61"/>
      <c r="AN9914" s="61"/>
      <c r="AO9914" s="61"/>
      <c r="AP9914" s="62"/>
      <c r="AQ9914" s="61"/>
      <c r="AR9914" s="61"/>
      <c r="AS9914" s="61"/>
      <c r="AT9914" s="61"/>
      <c r="AU9914" s="61"/>
      <c r="AV9914" s="61"/>
      <c r="AW9914" s="60"/>
    </row>
    <row r="9915" s="59" customFormat="1" customHeight="1" spans="1:49">
      <c r="A9915" s="60"/>
      <c r="B9915" s="60"/>
      <c r="C9915" s="60"/>
      <c r="D9915" s="60"/>
      <c r="H9915" s="61"/>
      <c r="I9915" s="61"/>
      <c r="J9915" s="61"/>
      <c r="K9915" s="61"/>
      <c r="L9915" s="61"/>
      <c r="M9915" s="61"/>
      <c r="N9915" s="61"/>
      <c r="O9915" s="61"/>
      <c r="P9915" s="61"/>
      <c r="Q9915" s="61"/>
      <c r="R9915" s="61"/>
      <c r="S9915" s="61"/>
      <c r="T9915" s="61"/>
      <c r="U9915" s="61"/>
      <c r="V9915" s="61"/>
      <c r="W9915" s="61"/>
      <c r="X9915" s="61"/>
      <c r="Y9915" s="61"/>
      <c r="Z9915" s="61"/>
      <c r="AA9915" s="61"/>
      <c r="AB9915" s="61"/>
      <c r="AC9915" s="61"/>
      <c r="AD9915" s="61"/>
      <c r="AE9915" s="61"/>
      <c r="AF9915" s="61"/>
      <c r="AG9915" s="61"/>
      <c r="AH9915" s="61"/>
      <c r="AI9915" s="61"/>
      <c r="AJ9915" s="61"/>
      <c r="AK9915" s="61"/>
      <c r="AL9915" s="61"/>
      <c r="AM9915" s="61"/>
      <c r="AN9915" s="61"/>
      <c r="AO9915" s="61"/>
      <c r="AP9915" s="62"/>
      <c r="AQ9915" s="61"/>
      <c r="AR9915" s="61"/>
      <c r="AS9915" s="61"/>
      <c r="AT9915" s="61"/>
      <c r="AU9915" s="61"/>
      <c r="AV9915" s="61"/>
      <c r="AW9915" s="60"/>
    </row>
    <row r="9916" s="59" customFormat="1" customHeight="1" spans="1:49">
      <c r="A9916" s="60"/>
      <c r="B9916" s="60"/>
      <c r="C9916" s="60"/>
      <c r="D9916" s="60"/>
      <c r="H9916" s="61"/>
      <c r="I9916" s="61"/>
      <c r="J9916" s="61"/>
      <c r="K9916" s="61"/>
      <c r="L9916" s="61"/>
      <c r="M9916" s="61"/>
      <c r="N9916" s="61"/>
      <c r="O9916" s="61"/>
      <c r="P9916" s="61"/>
      <c r="Q9916" s="61"/>
      <c r="R9916" s="61"/>
      <c r="S9916" s="61"/>
      <c r="T9916" s="61"/>
      <c r="U9916" s="61"/>
      <c r="V9916" s="61"/>
      <c r="W9916" s="61"/>
      <c r="X9916" s="61"/>
      <c r="Y9916" s="61"/>
      <c r="Z9916" s="61"/>
      <c r="AA9916" s="61"/>
      <c r="AB9916" s="61"/>
      <c r="AC9916" s="61"/>
      <c r="AD9916" s="61"/>
      <c r="AE9916" s="61"/>
      <c r="AF9916" s="61"/>
      <c r="AG9916" s="61"/>
      <c r="AH9916" s="61"/>
      <c r="AI9916" s="61"/>
      <c r="AJ9916" s="61"/>
      <c r="AK9916" s="61"/>
      <c r="AL9916" s="61"/>
      <c r="AM9916" s="61"/>
      <c r="AN9916" s="61"/>
      <c r="AO9916" s="61"/>
      <c r="AP9916" s="62"/>
      <c r="AQ9916" s="61"/>
      <c r="AR9916" s="61"/>
      <c r="AS9916" s="61"/>
      <c r="AT9916" s="61"/>
      <c r="AU9916" s="61"/>
      <c r="AV9916" s="61"/>
      <c r="AW9916" s="60"/>
    </row>
    <row r="9917" s="59" customFormat="1" customHeight="1" spans="1:49">
      <c r="A9917" s="60"/>
      <c r="B9917" s="60"/>
      <c r="C9917" s="60"/>
      <c r="D9917" s="60"/>
      <c r="H9917" s="61"/>
      <c r="I9917" s="61"/>
      <c r="J9917" s="61"/>
      <c r="K9917" s="61"/>
      <c r="L9917" s="61"/>
      <c r="M9917" s="61"/>
      <c r="N9917" s="61"/>
      <c r="O9917" s="61"/>
      <c r="P9917" s="61"/>
      <c r="Q9917" s="61"/>
      <c r="R9917" s="61"/>
      <c r="S9917" s="61"/>
      <c r="T9917" s="61"/>
      <c r="U9917" s="61"/>
      <c r="V9917" s="61"/>
      <c r="W9917" s="61"/>
      <c r="X9917" s="61"/>
      <c r="Y9917" s="61"/>
      <c r="Z9917" s="61"/>
      <c r="AA9917" s="61"/>
      <c r="AB9917" s="61"/>
      <c r="AC9917" s="61"/>
      <c r="AD9917" s="61"/>
      <c r="AE9917" s="61"/>
      <c r="AF9917" s="61"/>
      <c r="AG9917" s="61"/>
      <c r="AH9917" s="61"/>
      <c r="AI9917" s="61"/>
      <c r="AJ9917" s="61"/>
      <c r="AK9917" s="61"/>
      <c r="AL9917" s="61"/>
      <c r="AM9917" s="61"/>
      <c r="AN9917" s="61"/>
      <c r="AO9917" s="61"/>
      <c r="AP9917" s="62"/>
      <c r="AQ9917" s="61"/>
      <c r="AR9917" s="61"/>
      <c r="AS9917" s="61"/>
      <c r="AT9917" s="61"/>
      <c r="AU9917" s="61"/>
      <c r="AV9917" s="61"/>
      <c r="AW9917" s="60"/>
    </row>
    <row r="9918" s="59" customFormat="1" customHeight="1" spans="1:49">
      <c r="A9918" s="60"/>
      <c r="B9918" s="60"/>
      <c r="C9918" s="60"/>
      <c r="D9918" s="60"/>
      <c r="H9918" s="61"/>
      <c r="I9918" s="61"/>
      <c r="J9918" s="61"/>
      <c r="K9918" s="61"/>
      <c r="L9918" s="61"/>
      <c r="M9918" s="61"/>
      <c r="N9918" s="61"/>
      <c r="O9918" s="61"/>
      <c r="P9918" s="61"/>
      <c r="Q9918" s="61"/>
      <c r="R9918" s="61"/>
      <c r="S9918" s="61"/>
      <c r="T9918" s="61"/>
      <c r="U9918" s="61"/>
      <c r="V9918" s="61"/>
      <c r="W9918" s="61"/>
      <c r="X9918" s="61"/>
      <c r="Y9918" s="61"/>
      <c r="Z9918" s="61"/>
      <c r="AA9918" s="61"/>
      <c r="AB9918" s="61"/>
      <c r="AC9918" s="61"/>
      <c r="AD9918" s="61"/>
      <c r="AE9918" s="61"/>
      <c r="AF9918" s="61"/>
      <c r="AG9918" s="61"/>
      <c r="AH9918" s="61"/>
      <c r="AI9918" s="61"/>
      <c r="AJ9918" s="61"/>
      <c r="AK9918" s="61"/>
      <c r="AL9918" s="61"/>
      <c r="AM9918" s="61"/>
      <c r="AN9918" s="61"/>
      <c r="AO9918" s="61"/>
      <c r="AP9918" s="62"/>
      <c r="AQ9918" s="61"/>
      <c r="AR9918" s="61"/>
      <c r="AS9918" s="61"/>
      <c r="AT9918" s="61"/>
      <c r="AU9918" s="61"/>
      <c r="AV9918" s="61"/>
      <c r="AW9918" s="60"/>
    </row>
    <row r="9919" s="59" customFormat="1" customHeight="1" spans="1:49">
      <c r="A9919" s="60"/>
      <c r="B9919" s="60"/>
      <c r="C9919" s="60"/>
      <c r="D9919" s="60"/>
      <c r="H9919" s="61"/>
      <c r="I9919" s="61"/>
      <c r="J9919" s="61"/>
      <c r="K9919" s="61"/>
      <c r="L9919" s="61"/>
      <c r="M9919" s="61"/>
      <c r="N9919" s="61"/>
      <c r="O9919" s="61"/>
      <c r="P9919" s="61"/>
      <c r="Q9919" s="61"/>
      <c r="R9919" s="61"/>
      <c r="S9919" s="61"/>
      <c r="T9919" s="61"/>
      <c r="U9919" s="61"/>
      <c r="V9919" s="61"/>
      <c r="W9919" s="61"/>
      <c r="X9919" s="61"/>
      <c r="Y9919" s="61"/>
      <c r="Z9919" s="61"/>
      <c r="AA9919" s="61"/>
      <c r="AB9919" s="61"/>
      <c r="AC9919" s="61"/>
      <c r="AD9919" s="61"/>
      <c r="AE9919" s="61"/>
      <c r="AF9919" s="61"/>
      <c r="AG9919" s="61"/>
      <c r="AH9919" s="61"/>
      <c r="AI9919" s="61"/>
      <c r="AJ9919" s="61"/>
      <c r="AK9919" s="61"/>
      <c r="AL9919" s="61"/>
      <c r="AM9919" s="61"/>
      <c r="AN9919" s="61"/>
      <c r="AO9919" s="61"/>
      <c r="AP9919" s="62"/>
      <c r="AQ9919" s="61"/>
      <c r="AR9919" s="61"/>
      <c r="AS9919" s="61"/>
      <c r="AT9919" s="61"/>
      <c r="AU9919" s="61"/>
      <c r="AV9919" s="61"/>
      <c r="AW9919" s="60"/>
    </row>
    <row r="9920" s="59" customFormat="1" customHeight="1" spans="1:49">
      <c r="A9920" s="60"/>
      <c r="B9920" s="60"/>
      <c r="C9920" s="60"/>
      <c r="D9920" s="60"/>
      <c r="H9920" s="61"/>
      <c r="I9920" s="61"/>
      <c r="J9920" s="61"/>
      <c r="K9920" s="61"/>
      <c r="L9920" s="61"/>
      <c r="M9920" s="61"/>
      <c r="N9920" s="61"/>
      <c r="O9920" s="61"/>
      <c r="P9920" s="61"/>
      <c r="Q9920" s="61"/>
      <c r="R9920" s="61"/>
      <c r="S9920" s="61"/>
      <c r="T9920" s="61"/>
      <c r="U9920" s="61"/>
      <c r="V9920" s="61"/>
      <c r="W9920" s="61"/>
      <c r="X9920" s="61"/>
      <c r="Y9920" s="61"/>
      <c r="Z9920" s="61"/>
      <c r="AA9920" s="61"/>
      <c r="AB9920" s="61"/>
      <c r="AC9920" s="61"/>
      <c r="AD9920" s="61"/>
      <c r="AE9920" s="61"/>
      <c r="AF9920" s="61"/>
      <c r="AG9920" s="61"/>
      <c r="AH9920" s="61"/>
      <c r="AI9920" s="61"/>
      <c r="AJ9920" s="61"/>
      <c r="AK9920" s="61"/>
      <c r="AL9920" s="61"/>
      <c r="AM9920" s="61"/>
      <c r="AN9920" s="61"/>
      <c r="AO9920" s="61"/>
      <c r="AP9920" s="62"/>
      <c r="AQ9920" s="61"/>
      <c r="AR9920" s="61"/>
      <c r="AS9920" s="61"/>
      <c r="AT9920" s="61"/>
      <c r="AU9920" s="61"/>
      <c r="AV9920" s="61"/>
      <c r="AW9920" s="60"/>
    </row>
    <row r="9921" s="59" customFormat="1" customHeight="1" spans="1:49">
      <c r="A9921" s="60"/>
      <c r="B9921" s="60"/>
      <c r="C9921" s="60"/>
      <c r="D9921" s="60"/>
      <c r="H9921" s="61"/>
      <c r="I9921" s="61"/>
      <c r="J9921" s="61"/>
      <c r="K9921" s="61"/>
      <c r="L9921" s="61"/>
      <c r="M9921" s="61"/>
      <c r="N9921" s="61"/>
      <c r="O9921" s="61"/>
      <c r="P9921" s="61"/>
      <c r="Q9921" s="61"/>
      <c r="R9921" s="61"/>
      <c r="S9921" s="61"/>
      <c r="T9921" s="61"/>
      <c r="U9921" s="61"/>
      <c r="V9921" s="61"/>
      <c r="W9921" s="61"/>
      <c r="X9921" s="61"/>
      <c r="Y9921" s="61"/>
      <c r="Z9921" s="61"/>
      <c r="AA9921" s="61"/>
      <c r="AB9921" s="61"/>
      <c r="AC9921" s="61"/>
      <c r="AD9921" s="61"/>
      <c r="AE9921" s="61"/>
      <c r="AF9921" s="61"/>
      <c r="AG9921" s="61"/>
      <c r="AH9921" s="61"/>
      <c r="AI9921" s="61"/>
      <c r="AJ9921" s="61"/>
      <c r="AK9921" s="61"/>
      <c r="AL9921" s="61"/>
      <c r="AM9921" s="61"/>
      <c r="AN9921" s="61"/>
      <c r="AO9921" s="61"/>
      <c r="AP9921" s="62"/>
      <c r="AQ9921" s="61"/>
      <c r="AR9921" s="61"/>
      <c r="AS9921" s="61"/>
      <c r="AT9921" s="61"/>
      <c r="AU9921" s="61"/>
      <c r="AV9921" s="61"/>
      <c r="AW9921" s="60"/>
    </row>
    <row r="9922" s="59" customFormat="1" customHeight="1" spans="1:49">
      <c r="A9922" s="60"/>
      <c r="B9922" s="60"/>
      <c r="C9922" s="60"/>
      <c r="D9922" s="60"/>
      <c r="H9922" s="61"/>
      <c r="I9922" s="61"/>
      <c r="J9922" s="61"/>
      <c r="K9922" s="61"/>
      <c r="L9922" s="61"/>
      <c r="M9922" s="61"/>
      <c r="N9922" s="61"/>
      <c r="O9922" s="61"/>
      <c r="P9922" s="61"/>
      <c r="Q9922" s="61"/>
      <c r="R9922" s="61"/>
      <c r="S9922" s="61"/>
      <c r="T9922" s="61"/>
      <c r="U9922" s="61"/>
      <c r="V9922" s="61"/>
      <c r="W9922" s="61"/>
      <c r="X9922" s="61"/>
      <c r="Y9922" s="61"/>
      <c r="Z9922" s="61"/>
      <c r="AA9922" s="61"/>
      <c r="AB9922" s="61"/>
      <c r="AC9922" s="61"/>
      <c r="AD9922" s="61"/>
      <c r="AE9922" s="61"/>
      <c r="AF9922" s="61"/>
      <c r="AG9922" s="61"/>
      <c r="AH9922" s="61"/>
      <c r="AI9922" s="61"/>
      <c r="AJ9922" s="61"/>
      <c r="AK9922" s="61"/>
      <c r="AL9922" s="61"/>
      <c r="AM9922" s="61"/>
      <c r="AN9922" s="61"/>
      <c r="AO9922" s="61"/>
      <c r="AP9922" s="62"/>
      <c r="AQ9922" s="61"/>
      <c r="AR9922" s="61"/>
      <c r="AS9922" s="61"/>
      <c r="AT9922" s="61"/>
      <c r="AU9922" s="61"/>
      <c r="AV9922" s="61"/>
      <c r="AW9922" s="60"/>
    </row>
    <row r="9923" s="59" customFormat="1" customHeight="1" spans="1:49">
      <c r="A9923" s="60"/>
      <c r="B9923" s="60"/>
      <c r="C9923" s="60"/>
      <c r="D9923" s="60"/>
      <c r="H9923" s="61"/>
      <c r="I9923" s="61"/>
      <c r="J9923" s="61"/>
      <c r="K9923" s="61"/>
      <c r="L9923" s="61"/>
      <c r="M9923" s="61"/>
      <c r="N9923" s="61"/>
      <c r="O9923" s="61"/>
      <c r="P9923" s="61"/>
      <c r="Q9923" s="61"/>
      <c r="R9923" s="61"/>
      <c r="S9923" s="61"/>
      <c r="T9923" s="61"/>
      <c r="U9923" s="61"/>
      <c r="V9923" s="61"/>
      <c r="W9923" s="61"/>
      <c r="X9923" s="61"/>
      <c r="Y9923" s="61"/>
      <c r="Z9923" s="61"/>
      <c r="AA9923" s="61"/>
      <c r="AB9923" s="61"/>
      <c r="AC9923" s="61"/>
      <c r="AD9923" s="61"/>
      <c r="AE9923" s="61"/>
      <c r="AF9923" s="61"/>
      <c r="AG9923" s="61"/>
      <c r="AH9923" s="61"/>
      <c r="AI9923" s="61"/>
      <c r="AJ9923" s="61"/>
      <c r="AK9923" s="61"/>
      <c r="AL9923" s="61"/>
      <c r="AM9923" s="61"/>
      <c r="AN9923" s="61"/>
      <c r="AO9923" s="61"/>
      <c r="AP9923" s="62"/>
      <c r="AQ9923" s="61"/>
      <c r="AR9923" s="61"/>
      <c r="AS9923" s="61"/>
      <c r="AT9923" s="61"/>
      <c r="AU9923" s="61"/>
      <c r="AV9923" s="61"/>
      <c r="AW9923" s="60"/>
    </row>
    <row r="9924" s="59" customFormat="1" customHeight="1" spans="1:49">
      <c r="A9924" s="60"/>
      <c r="B9924" s="60"/>
      <c r="C9924" s="60"/>
      <c r="D9924" s="60"/>
      <c r="H9924" s="61"/>
      <c r="I9924" s="61"/>
      <c r="J9924" s="61"/>
      <c r="K9924" s="61"/>
      <c r="L9924" s="61"/>
      <c r="M9924" s="61"/>
      <c r="N9924" s="61"/>
      <c r="O9924" s="61"/>
      <c r="P9924" s="61"/>
      <c r="Q9924" s="61"/>
      <c r="R9924" s="61"/>
      <c r="S9924" s="61"/>
      <c r="T9924" s="61"/>
      <c r="U9924" s="61"/>
      <c r="V9924" s="61"/>
      <c r="W9924" s="61"/>
      <c r="X9924" s="61"/>
      <c r="Y9924" s="61"/>
      <c r="Z9924" s="61"/>
      <c r="AA9924" s="61"/>
      <c r="AB9924" s="61"/>
      <c r="AC9924" s="61"/>
      <c r="AD9924" s="61"/>
      <c r="AE9924" s="61"/>
      <c r="AF9924" s="61"/>
      <c r="AG9924" s="61"/>
      <c r="AH9924" s="61"/>
      <c r="AI9924" s="61"/>
      <c r="AJ9924" s="61"/>
      <c r="AK9924" s="61"/>
      <c r="AL9924" s="61"/>
      <c r="AM9924" s="61"/>
      <c r="AN9924" s="61"/>
      <c r="AO9924" s="61"/>
      <c r="AP9924" s="62"/>
      <c r="AQ9924" s="61"/>
      <c r="AR9924" s="61"/>
      <c r="AS9924" s="61"/>
      <c r="AT9924" s="61"/>
      <c r="AU9924" s="61"/>
      <c r="AV9924" s="61"/>
      <c r="AW9924" s="60"/>
    </row>
    <row r="9925" s="59" customFormat="1" customHeight="1" spans="1:49">
      <c r="A9925" s="60"/>
      <c r="B9925" s="60"/>
      <c r="C9925" s="60"/>
      <c r="D9925" s="60"/>
      <c r="H9925" s="61"/>
      <c r="I9925" s="61"/>
      <c r="J9925" s="61"/>
      <c r="K9925" s="61"/>
      <c r="L9925" s="61"/>
      <c r="M9925" s="61"/>
      <c r="N9925" s="61"/>
      <c r="O9925" s="61"/>
      <c r="P9925" s="61"/>
      <c r="Q9925" s="61"/>
      <c r="R9925" s="61"/>
      <c r="S9925" s="61"/>
      <c r="T9925" s="61"/>
      <c r="U9925" s="61"/>
      <c r="V9925" s="61"/>
      <c r="W9925" s="61"/>
      <c r="X9925" s="61"/>
      <c r="Y9925" s="61"/>
      <c r="Z9925" s="61"/>
      <c r="AA9925" s="61"/>
      <c r="AB9925" s="61"/>
      <c r="AC9925" s="61"/>
      <c r="AD9925" s="61"/>
      <c r="AE9925" s="61"/>
      <c r="AF9925" s="61"/>
      <c r="AG9925" s="61"/>
      <c r="AH9925" s="61"/>
      <c r="AI9925" s="61"/>
      <c r="AJ9925" s="61"/>
      <c r="AK9925" s="61"/>
      <c r="AL9925" s="61"/>
      <c r="AM9925" s="61"/>
      <c r="AN9925" s="61"/>
      <c r="AO9925" s="61"/>
      <c r="AP9925" s="62"/>
      <c r="AQ9925" s="61"/>
      <c r="AR9925" s="61"/>
      <c r="AS9925" s="61"/>
      <c r="AT9925" s="61"/>
      <c r="AU9925" s="61"/>
      <c r="AV9925" s="61"/>
      <c r="AW9925" s="60"/>
    </row>
    <row r="9926" s="59" customFormat="1" customHeight="1" spans="1:49">
      <c r="A9926" s="60"/>
      <c r="B9926" s="60"/>
      <c r="C9926" s="60"/>
      <c r="D9926" s="60"/>
      <c r="H9926" s="61"/>
      <c r="I9926" s="61"/>
      <c r="J9926" s="61"/>
      <c r="K9926" s="61"/>
      <c r="L9926" s="61"/>
      <c r="M9926" s="61"/>
      <c r="N9926" s="61"/>
      <c r="O9926" s="61"/>
      <c r="P9926" s="61"/>
      <c r="Q9926" s="61"/>
      <c r="R9926" s="61"/>
      <c r="S9926" s="61"/>
      <c r="T9926" s="61"/>
      <c r="U9926" s="61"/>
      <c r="V9926" s="61"/>
      <c r="W9926" s="61"/>
      <c r="X9926" s="61"/>
      <c r="Y9926" s="61"/>
      <c r="Z9926" s="61"/>
      <c r="AA9926" s="61"/>
      <c r="AB9926" s="61"/>
      <c r="AC9926" s="61"/>
      <c r="AD9926" s="61"/>
      <c r="AE9926" s="61"/>
      <c r="AF9926" s="61"/>
      <c r="AG9926" s="61"/>
      <c r="AH9926" s="61"/>
      <c r="AI9926" s="61"/>
      <c r="AJ9926" s="61"/>
      <c r="AK9926" s="61"/>
      <c r="AL9926" s="61"/>
      <c r="AM9926" s="61"/>
      <c r="AN9926" s="61"/>
      <c r="AO9926" s="61"/>
      <c r="AP9926" s="62"/>
      <c r="AQ9926" s="61"/>
      <c r="AR9926" s="61"/>
      <c r="AS9926" s="61"/>
      <c r="AT9926" s="61"/>
      <c r="AU9926" s="61"/>
      <c r="AV9926" s="61"/>
      <c r="AW9926" s="60"/>
    </row>
    <row r="9927" s="59" customFormat="1" customHeight="1" spans="1:49">
      <c r="A9927" s="60"/>
      <c r="B9927" s="60"/>
      <c r="C9927" s="60"/>
      <c r="D9927" s="60"/>
      <c r="H9927" s="61"/>
      <c r="I9927" s="61"/>
      <c r="J9927" s="61"/>
      <c r="K9927" s="61"/>
      <c r="L9927" s="61"/>
      <c r="M9927" s="61"/>
      <c r="N9927" s="61"/>
      <c r="O9927" s="61"/>
      <c r="P9927" s="61"/>
      <c r="Q9927" s="61"/>
      <c r="R9927" s="61"/>
      <c r="S9927" s="61"/>
      <c r="T9927" s="61"/>
      <c r="U9927" s="61"/>
      <c r="V9927" s="61"/>
      <c r="W9927" s="61"/>
      <c r="X9927" s="61"/>
      <c r="Y9927" s="61"/>
      <c r="Z9927" s="61"/>
      <c r="AA9927" s="61"/>
      <c r="AB9927" s="61"/>
      <c r="AC9927" s="61"/>
      <c r="AD9927" s="61"/>
      <c r="AE9927" s="61"/>
      <c r="AF9927" s="61"/>
      <c r="AG9927" s="61"/>
      <c r="AH9927" s="61"/>
      <c r="AI9927" s="61"/>
      <c r="AJ9927" s="61"/>
      <c r="AK9927" s="61"/>
      <c r="AL9927" s="61"/>
      <c r="AM9927" s="61"/>
      <c r="AN9927" s="61"/>
      <c r="AO9927" s="61"/>
      <c r="AP9927" s="62"/>
      <c r="AQ9927" s="61"/>
      <c r="AR9927" s="61"/>
      <c r="AS9927" s="61"/>
      <c r="AT9927" s="61"/>
      <c r="AU9927" s="61"/>
      <c r="AV9927" s="61"/>
      <c r="AW9927" s="60"/>
    </row>
    <row r="9928" s="59" customFormat="1" customHeight="1" spans="1:49">
      <c r="A9928" s="60"/>
      <c r="B9928" s="60"/>
      <c r="C9928" s="60"/>
      <c r="D9928" s="60"/>
      <c r="H9928" s="61"/>
      <c r="I9928" s="61"/>
      <c r="J9928" s="61"/>
      <c r="K9928" s="61"/>
      <c r="L9928" s="61"/>
      <c r="M9928" s="61"/>
      <c r="N9928" s="61"/>
      <c r="O9928" s="61"/>
      <c r="P9928" s="61"/>
      <c r="Q9928" s="61"/>
      <c r="R9928" s="61"/>
      <c r="S9928" s="61"/>
      <c r="T9928" s="61"/>
      <c r="U9928" s="61"/>
      <c r="V9928" s="61"/>
      <c r="W9928" s="61"/>
      <c r="X9928" s="61"/>
      <c r="Y9928" s="61"/>
      <c r="Z9928" s="61"/>
      <c r="AA9928" s="61"/>
      <c r="AB9928" s="61"/>
      <c r="AC9928" s="61"/>
      <c r="AD9928" s="61"/>
      <c r="AE9928" s="61"/>
      <c r="AF9928" s="61"/>
      <c r="AG9928" s="61"/>
      <c r="AH9928" s="61"/>
      <c r="AI9928" s="61"/>
      <c r="AJ9928" s="61"/>
      <c r="AK9928" s="61"/>
      <c r="AL9928" s="61"/>
      <c r="AM9928" s="61"/>
      <c r="AN9928" s="61"/>
      <c r="AO9928" s="61"/>
      <c r="AP9928" s="62"/>
      <c r="AQ9928" s="61"/>
      <c r="AR9928" s="61"/>
      <c r="AS9928" s="61"/>
      <c r="AT9928" s="61"/>
      <c r="AU9928" s="61"/>
      <c r="AV9928" s="61"/>
      <c r="AW9928" s="60"/>
    </row>
    <row r="9929" s="59" customFormat="1" customHeight="1" spans="1:49">
      <c r="A9929" s="60"/>
      <c r="B9929" s="60"/>
      <c r="C9929" s="60"/>
      <c r="D9929" s="60"/>
      <c r="H9929" s="61"/>
      <c r="I9929" s="61"/>
      <c r="J9929" s="61"/>
      <c r="K9929" s="61"/>
      <c r="L9929" s="61"/>
      <c r="M9929" s="61"/>
      <c r="N9929" s="61"/>
      <c r="O9929" s="61"/>
      <c r="P9929" s="61"/>
      <c r="Q9929" s="61"/>
      <c r="R9929" s="61"/>
      <c r="S9929" s="61"/>
      <c r="T9929" s="61"/>
      <c r="U9929" s="61"/>
      <c r="V9929" s="61"/>
      <c r="W9929" s="61"/>
      <c r="X9929" s="61"/>
      <c r="Y9929" s="61"/>
      <c r="Z9929" s="61"/>
      <c r="AA9929" s="61"/>
      <c r="AB9929" s="61"/>
      <c r="AC9929" s="61"/>
      <c r="AD9929" s="61"/>
      <c r="AE9929" s="61"/>
      <c r="AF9929" s="61"/>
      <c r="AG9929" s="61"/>
      <c r="AH9929" s="61"/>
      <c r="AI9929" s="61"/>
      <c r="AJ9929" s="61"/>
      <c r="AK9929" s="61"/>
      <c r="AL9929" s="61"/>
      <c r="AM9929" s="61"/>
      <c r="AN9929" s="61"/>
      <c r="AO9929" s="61"/>
      <c r="AP9929" s="62"/>
      <c r="AQ9929" s="61"/>
      <c r="AR9929" s="61"/>
      <c r="AS9929" s="61"/>
      <c r="AT9929" s="61"/>
      <c r="AU9929" s="61"/>
      <c r="AV9929" s="61"/>
      <c r="AW9929" s="60"/>
    </row>
    <row r="9930" s="59" customFormat="1" customHeight="1" spans="1:49">
      <c r="A9930" s="60"/>
      <c r="B9930" s="60"/>
      <c r="C9930" s="60"/>
      <c r="D9930" s="60"/>
      <c r="H9930" s="61"/>
      <c r="I9930" s="61"/>
      <c r="J9930" s="61"/>
      <c r="K9930" s="61"/>
      <c r="L9930" s="61"/>
      <c r="M9930" s="61"/>
      <c r="N9930" s="61"/>
      <c r="O9930" s="61"/>
      <c r="P9930" s="61"/>
      <c r="Q9930" s="61"/>
      <c r="R9930" s="61"/>
      <c r="S9930" s="61"/>
      <c r="T9930" s="61"/>
      <c r="U9930" s="61"/>
      <c r="V9930" s="61"/>
      <c r="W9930" s="61"/>
      <c r="X9930" s="61"/>
      <c r="Y9930" s="61"/>
      <c r="Z9930" s="61"/>
      <c r="AA9930" s="61"/>
      <c r="AB9930" s="61"/>
      <c r="AC9930" s="61"/>
      <c r="AD9930" s="61"/>
      <c r="AE9930" s="61"/>
      <c r="AF9930" s="61"/>
      <c r="AG9930" s="61"/>
      <c r="AH9930" s="61"/>
      <c r="AI9930" s="61"/>
      <c r="AJ9930" s="61"/>
      <c r="AK9930" s="61"/>
      <c r="AL9930" s="61"/>
      <c r="AM9930" s="61"/>
      <c r="AN9930" s="61"/>
      <c r="AO9930" s="61"/>
      <c r="AP9930" s="62"/>
      <c r="AQ9930" s="61"/>
      <c r="AR9930" s="61"/>
      <c r="AS9930" s="61"/>
      <c r="AT9930" s="61"/>
      <c r="AU9930" s="61"/>
      <c r="AV9930" s="61"/>
      <c r="AW9930" s="60"/>
    </row>
    <row r="9931" s="59" customFormat="1" customHeight="1" spans="1:49">
      <c r="A9931" s="60"/>
      <c r="B9931" s="60"/>
      <c r="C9931" s="60"/>
      <c r="D9931" s="60"/>
      <c r="H9931" s="61"/>
      <c r="I9931" s="61"/>
      <c r="J9931" s="61"/>
      <c r="K9931" s="61"/>
      <c r="L9931" s="61"/>
      <c r="M9931" s="61"/>
      <c r="N9931" s="61"/>
      <c r="O9931" s="61"/>
      <c r="P9931" s="61"/>
      <c r="Q9931" s="61"/>
      <c r="R9931" s="61"/>
      <c r="S9931" s="61"/>
      <c r="T9931" s="61"/>
      <c r="U9931" s="61"/>
      <c r="V9931" s="61"/>
      <c r="W9931" s="61"/>
      <c r="X9931" s="61"/>
      <c r="Y9931" s="61"/>
      <c r="Z9931" s="61"/>
      <c r="AA9931" s="61"/>
      <c r="AB9931" s="61"/>
      <c r="AC9931" s="61"/>
      <c r="AD9931" s="61"/>
      <c r="AE9931" s="61"/>
      <c r="AF9931" s="61"/>
      <c r="AG9931" s="61"/>
      <c r="AH9931" s="61"/>
      <c r="AI9931" s="61"/>
      <c r="AJ9931" s="61"/>
      <c r="AK9931" s="61"/>
      <c r="AL9931" s="61"/>
      <c r="AM9931" s="61"/>
      <c r="AN9931" s="61"/>
      <c r="AO9931" s="61"/>
      <c r="AP9931" s="62"/>
      <c r="AQ9931" s="61"/>
      <c r="AR9931" s="61"/>
      <c r="AS9931" s="61"/>
      <c r="AT9931" s="61"/>
      <c r="AU9931" s="61"/>
      <c r="AV9931" s="61"/>
      <c r="AW9931" s="60"/>
    </row>
    <row r="9932" s="59" customFormat="1" customHeight="1" spans="1:49">
      <c r="A9932" s="60"/>
      <c r="B9932" s="60"/>
      <c r="C9932" s="60"/>
      <c r="D9932" s="60"/>
      <c r="H9932" s="61"/>
      <c r="I9932" s="61"/>
      <c r="J9932" s="61"/>
      <c r="K9932" s="61"/>
      <c r="L9932" s="61"/>
      <c r="M9932" s="61"/>
      <c r="N9932" s="61"/>
      <c r="O9932" s="61"/>
      <c r="P9932" s="61"/>
      <c r="Q9932" s="61"/>
      <c r="R9932" s="61"/>
      <c r="S9932" s="61"/>
      <c r="T9932" s="61"/>
      <c r="U9932" s="61"/>
      <c r="V9932" s="61"/>
      <c r="W9932" s="61"/>
      <c r="X9932" s="61"/>
      <c r="Y9932" s="61"/>
      <c r="Z9932" s="61"/>
      <c r="AA9932" s="61"/>
      <c r="AB9932" s="61"/>
      <c r="AC9932" s="61"/>
      <c r="AD9932" s="61"/>
      <c r="AE9932" s="61"/>
      <c r="AF9932" s="61"/>
      <c r="AG9932" s="61"/>
      <c r="AH9932" s="61"/>
      <c r="AI9932" s="61"/>
      <c r="AJ9932" s="61"/>
      <c r="AK9932" s="61"/>
      <c r="AL9932" s="61"/>
      <c r="AM9932" s="61"/>
      <c r="AN9932" s="61"/>
      <c r="AO9932" s="61"/>
      <c r="AP9932" s="62"/>
      <c r="AQ9932" s="61"/>
      <c r="AR9932" s="61"/>
      <c r="AS9932" s="61"/>
      <c r="AT9932" s="61"/>
      <c r="AU9932" s="61"/>
      <c r="AV9932" s="61"/>
      <c r="AW9932" s="60"/>
    </row>
    <row r="9933" s="59" customFormat="1" customHeight="1" spans="1:49">
      <c r="A9933" s="60"/>
      <c r="B9933" s="60"/>
      <c r="C9933" s="60"/>
      <c r="D9933" s="60"/>
      <c r="H9933" s="61"/>
      <c r="I9933" s="61"/>
      <c r="J9933" s="61"/>
      <c r="K9933" s="61"/>
      <c r="L9933" s="61"/>
      <c r="M9933" s="61"/>
      <c r="N9933" s="61"/>
      <c r="O9933" s="61"/>
      <c r="P9933" s="61"/>
      <c r="Q9933" s="61"/>
      <c r="R9933" s="61"/>
      <c r="S9933" s="61"/>
      <c r="T9933" s="61"/>
      <c r="U9933" s="61"/>
      <c r="V9933" s="61"/>
      <c r="W9933" s="61"/>
      <c r="X9933" s="61"/>
      <c r="Y9933" s="61"/>
      <c r="Z9933" s="61"/>
      <c r="AA9933" s="61"/>
      <c r="AB9933" s="61"/>
      <c r="AC9933" s="61"/>
      <c r="AD9933" s="61"/>
      <c r="AE9933" s="61"/>
      <c r="AF9933" s="61"/>
      <c r="AG9933" s="61"/>
      <c r="AH9933" s="61"/>
      <c r="AI9933" s="61"/>
      <c r="AJ9933" s="61"/>
      <c r="AK9933" s="61"/>
      <c r="AL9933" s="61"/>
      <c r="AM9933" s="61"/>
      <c r="AN9933" s="61"/>
      <c r="AO9933" s="61"/>
      <c r="AP9933" s="62"/>
      <c r="AQ9933" s="61"/>
      <c r="AR9933" s="61"/>
      <c r="AS9933" s="61"/>
      <c r="AT9933" s="61"/>
      <c r="AU9933" s="61"/>
      <c r="AV9933" s="61"/>
      <c r="AW9933" s="60"/>
    </row>
    <row r="9934" s="59" customFormat="1" customHeight="1" spans="1:49">
      <c r="A9934" s="60"/>
      <c r="B9934" s="60"/>
      <c r="C9934" s="60"/>
      <c r="D9934" s="60"/>
      <c r="H9934" s="61"/>
      <c r="I9934" s="61"/>
      <c r="J9934" s="61"/>
      <c r="K9934" s="61"/>
      <c r="L9934" s="61"/>
      <c r="M9934" s="61"/>
      <c r="N9934" s="61"/>
      <c r="O9934" s="61"/>
      <c r="P9934" s="61"/>
      <c r="Q9934" s="61"/>
      <c r="R9934" s="61"/>
      <c r="S9934" s="61"/>
      <c r="T9934" s="61"/>
      <c r="U9934" s="61"/>
      <c r="V9934" s="61"/>
      <c r="W9934" s="61"/>
      <c r="X9934" s="61"/>
      <c r="Y9934" s="61"/>
      <c r="Z9934" s="61"/>
      <c r="AA9934" s="61"/>
      <c r="AB9934" s="61"/>
      <c r="AC9934" s="61"/>
      <c r="AD9934" s="61"/>
      <c r="AE9934" s="61"/>
      <c r="AF9934" s="61"/>
      <c r="AG9934" s="61"/>
      <c r="AH9934" s="61"/>
      <c r="AI9934" s="61"/>
      <c r="AJ9934" s="61"/>
      <c r="AK9934" s="61"/>
      <c r="AL9934" s="61"/>
      <c r="AM9934" s="61"/>
      <c r="AN9934" s="61"/>
      <c r="AO9934" s="61"/>
      <c r="AP9934" s="62"/>
      <c r="AQ9934" s="61"/>
      <c r="AR9934" s="61"/>
      <c r="AS9934" s="61"/>
      <c r="AT9934" s="61"/>
      <c r="AU9934" s="61"/>
      <c r="AV9934" s="61"/>
      <c r="AW9934" s="60"/>
    </row>
    <row r="9935" s="59" customFormat="1" customHeight="1" spans="1:49">
      <c r="A9935" s="60"/>
      <c r="B9935" s="60"/>
      <c r="C9935" s="60"/>
      <c r="D9935" s="60"/>
      <c r="H9935" s="61"/>
      <c r="I9935" s="61"/>
      <c r="J9935" s="61"/>
      <c r="K9935" s="61"/>
      <c r="L9935" s="61"/>
      <c r="M9935" s="61"/>
      <c r="N9935" s="61"/>
      <c r="O9935" s="61"/>
      <c r="P9935" s="61"/>
      <c r="Q9935" s="61"/>
      <c r="R9935" s="61"/>
      <c r="S9935" s="61"/>
      <c r="T9935" s="61"/>
      <c r="U9935" s="61"/>
      <c r="V9935" s="61"/>
      <c r="W9935" s="61"/>
      <c r="X9935" s="61"/>
      <c r="Y9935" s="61"/>
      <c r="Z9935" s="61"/>
      <c r="AA9935" s="61"/>
      <c r="AB9935" s="61"/>
      <c r="AC9935" s="61"/>
      <c r="AD9935" s="61"/>
      <c r="AE9935" s="61"/>
      <c r="AF9935" s="61"/>
      <c r="AG9935" s="61"/>
      <c r="AH9935" s="61"/>
      <c r="AI9935" s="61"/>
      <c r="AJ9935" s="61"/>
      <c r="AK9935" s="61"/>
      <c r="AL9935" s="61"/>
      <c r="AM9935" s="61"/>
      <c r="AN9935" s="61"/>
      <c r="AO9935" s="61"/>
      <c r="AP9935" s="62"/>
      <c r="AQ9935" s="61"/>
      <c r="AR9935" s="61"/>
      <c r="AS9935" s="61"/>
      <c r="AT9935" s="61"/>
      <c r="AU9935" s="61"/>
      <c r="AV9935" s="61"/>
      <c r="AW9935" s="60"/>
    </row>
    <row r="9936" s="59" customFormat="1" customHeight="1" spans="1:49">
      <c r="A9936" s="60"/>
      <c r="B9936" s="60"/>
      <c r="C9936" s="60"/>
      <c r="D9936" s="60"/>
      <c r="H9936" s="61"/>
      <c r="I9936" s="61"/>
      <c r="J9936" s="61"/>
      <c r="K9936" s="61"/>
      <c r="L9936" s="61"/>
      <c r="M9936" s="61"/>
      <c r="N9936" s="61"/>
      <c r="O9936" s="61"/>
      <c r="P9936" s="61"/>
      <c r="Q9936" s="61"/>
      <c r="R9936" s="61"/>
      <c r="S9936" s="61"/>
      <c r="T9936" s="61"/>
      <c r="U9936" s="61"/>
      <c r="V9936" s="61"/>
      <c r="W9936" s="61"/>
      <c r="X9936" s="61"/>
      <c r="Y9936" s="61"/>
      <c r="Z9936" s="61"/>
      <c r="AA9936" s="61"/>
      <c r="AB9936" s="61"/>
      <c r="AC9936" s="61"/>
      <c r="AD9936" s="61"/>
      <c r="AE9936" s="61"/>
      <c r="AF9936" s="61"/>
      <c r="AG9936" s="61"/>
      <c r="AH9936" s="61"/>
      <c r="AI9936" s="61"/>
      <c r="AJ9936" s="61"/>
      <c r="AK9936" s="61"/>
      <c r="AL9936" s="61"/>
      <c r="AM9936" s="61"/>
      <c r="AN9936" s="61"/>
      <c r="AO9936" s="61"/>
      <c r="AP9936" s="62"/>
      <c r="AQ9936" s="61"/>
      <c r="AR9936" s="61"/>
      <c r="AS9936" s="61"/>
      <c r="AT9936" s="61"/>
      <c r="AU9936" s="61"/>
      <c r="AV9936" s="61"/>
      <c r="AW9936" s="60"/>
    </row>
    <row r="9937" s="59" customFormat="1" customHeight="1" spans="1:49">
      <c r="A9937" s="60"/>
      <c r="B9937" s="60"/>
      <c r="C9937" s="60"/>
      <c r="D9937" s="60"/>
      <c r="H9937" s="61"/>
      <c r="I9937" s="61"/>
      <c r="J9937" s="61"/>
      <c r="K9937" s="61"/>
      <c r="L9937" s="61"/>
      <c r="M9937" s="61"/>
      <c r="N9937" s="61"/>
      <c r="O9937" s="61"/>
      <c r="P9937" s="61"/>
      <c r="Q9937" s="61"/>
      <c r="R9937" s="61"/>
      <c r="S9937" s="61"/>
      <c r="T9937" s="61"/>
      <c r="U9937" s="61"/>
      <c r="V9937" s="61"/>
      <c r="W9937" s="61"/>
      <c r="X9937" s="61"/>
      <c r="Y9937" s="61"/>
      <c r="Z9937" s="61"/>
      <c r="AA9937" s="61"/>
      <c r="AB9937" s="61"/>
      <c r="AC9937" s="61"/>
      <c r="AD9937" s="61"/>
      <c r="AE9937" s="61"/>
      <c r="AF9937" s="61"/>
      <c r="AG9937" s="61"/>
      <c r="AH9937" s="61"/>
      <c r="AI9937" s="61"/>
      <c r="AJ9937" s="61"/>
      <c r="AK9937" s="61"/>
      <c r="AL9937" s="61"/>
      <c r="AM9937" s="61"/>
      <c r="AN9937" s="61"/>
      <c r="AO9937" s="61"/>
      <c r="AP9937" s="62"/>
      <c r="AQ9937" s="61"/>
      <c r="AR9937" s="61"/>
      <c r="AS9937" s="61"/>
      <c r="AT9937" s="61"/>
      <c r="AU9937" s="61"/>
      <c r="AV9937" s="61"/>
      <c r="AW9937" s="60"/>
    </row>
    <row r="9938" s="59" customFormat="1" customHeight="1" spans="1:49">
      <c r="A9938" s="60"/>
      <c r="B9938" s="60"/>
      <c r="C9938" s="60"/>
      <c r="D9938" s="60"/>
      <c r="H9938" s="61"/>
      <c r="I9938" s="61"/>
      <c r="J9938" s="61"/>
      <c r="K9938" s="61"/>
      <c r="L9938" s="61"/>
      <c r="M9938" s="61"/>
      <c r="N9938" s="61"/>
      <c r="O9938" s="61"/>
      <c r="P9938" s="61"/>
      <c r="Q9938" s="61"/>
      <c r="R9938" s="61"/>
      <c r="S9938" s="61"/>
      <c r="T9938" s="61"/>
      <c r="U9938" s="61"/>
      <c r="V9938" s="61"/>
      <c r="W9938" s="61"/>
      <c r="X9938" s="61"/>
      <c r="Y9938" s="61"/>
      <c r="Z9938" s="61"/>
      <c r="AA9938" s="61"/>
      <c r="AB9938" s="61"/>
      <c r="AC9938" s="61"/>
      <c r="AD9938" s="61"/>
      <c r="AE9938" s="61"/>
      <c r="AF9938" s="61"/>
      <c r="AG9938" s="61"/>
      <c r="AH9938" s="61"/>
      <c r="AI9938" s="61"/>
      <c r="AJ9938" s="61"/>
      <c r="AK9938" s="61"/>
      <c r="AL9938" s="61"/>
      <c r="AM9938" s="61"/>
      <c r="AN9938" s="61"/>
      <c r="AO9938" s="61"/>
      <c r="AP9938" s="62"/>
      <c r="AQ9938" s="61"/>
      <c r="AR9938" s="61"/>
      <c r="AS9938" s="61"/>
      <c r="AT9938" s="61"/>
      <c r="AU9938" s="61"/>
      <c r="AV9938" s="61"/>
      <c r="AW9938" s="60"/>
    </row>
    <row r="9939" s="59" customFormat="1" customHeight="1" spans="1:49">
      <c r="A9939" s="60"/>
      <c r="B9939" s="60"/>
      <c r="C9939" s="60"/>
      <c r="D9939" s="60"/>
      <c r="H9939" s="61"/>
      <c r="I9939" s="61"/>
      <c r="J9939" s="61"/>
      <c r="K9939" s="61"/>
      <c r="L9939" s="61"/>
      <c r="M9939" s="61"/>
      <c r="N9939" s="61"/>
      <c r="O9939" s="61"/>
      <c r="P9939" s="61"/>
      <c r="Q9939" s="61"/>
      <c r="R9939" s="61"/>
      <c r="S9939" s="61"/>
      <c r="T9939" s="61"/>
      <c r="U9939" s="61"/>
      <c r="V9939" s="61"/>
      <c r="W9939" s="61"/>
      <c r="X9939" s="61"/>
      <c r="Y9939" s="61"/>
      <c r="Z9939" s="61"/>
      <c r="AA9939" s="61"/>
      <c r="AB9939" s="61"/>
      <c r="AC9939" s="61"/>
      <c r="AD9939" s="61"/>
      <c r="AE9939" s="61"/>
      <c r="AF9939" s="61"/>
      <c r="AG9939" s="61"/>
      <c r="AH9939" s="61"/>
      <c r="AI9939" s="61"/>
      <c r="AJ9939" s="61"/>
      <c r="AK9939" s="61"/>
      <c r="AL9939" s="61"/>
      <c r="AM9939" s="61"/>
      <c r="AN9939" s="61"/>
      <c r="AO9939" s="61"/>
      <c r="AP9939" s="62"/>
      <c r="AQ9939" s="61"/>
      <c r="AR9939" s="61"/>
      <c r="AS9939" s="61"/>
      <c r="AT9939" s="61"/>
      <c r="AU9939" s="61"/>
      <c r="AV9939" s="61"/>
      <c r="AW9939" s="60"/>
    </row>
    <row r="9940" s="59" customFormat="1" customHeight="1" spans="1:49">
      <c r="A9940" s="60"/>
      <c r="B9940" s="60"/>
      <c r="C9940" s="60"/>
      <c r="D9940" s="60"/>
      <c r="H9940" s="61"/>
      <c r="I9940" s="61"/>
      <c r="J9940" s="61"/>
      <c r="K9940" s="61"/>
      <c r="L9940" s="61"/>
      <c r="M9940" s="61"/>
      <c r="N9940" s="61"/>
      <c r="O9940" s="61"/>
      <c r="P9940" s="61"/>
      <c r="Q9940" s="61"/>
      <c r="R9940" s="61"/>
      <c r="S9940" s="61"/>
      <c r="T9940" s="61"/>
      <c r="U9940" s="61"/>
      <c r="V9940" s="61"/>
      <c r="W9940" s="61"/>
      <c r="X9940" s="61"/>
      <c r="Y9940" s="61"/>
      <c r="Z9940" s="61"/>
      <c r="AA9940" s="61"/>
      <c r="AB9940" s="61"/>
      <c r="AC9940" s="61"/>
      <c r="AD9940" s="61"/>
      <c r="AE9940" s="61"/>
      <c r="AF9940" s="61"/>
      <c r="AG9940" s="61"/>
      <c r="AH9940" s="61"/>
      <c r="AI9940" s="61"/>
      <c r="AJ9940" s="61"/>
      <c r="AK9940" s="61"/>
      <c r="AL9940" s="61"/>
      <c r="AM9940" s="61"/>
      <c r="AN9940" s="61"/>
      <c r="AO9940" s="61"/>
      <c r="AP9940" s="62"/>
      <c r="AQ9940" s="61"/>
      <c r="AR9940" s="61"/>
      <c r="AS9940" s="61"/>
      <c r="AT9940" s="61"/>
      <c r="AU9940" s="61"/>
      <c r="AV9940" s="61"/>
      <c r="AW9940" s="60"/>
    </row>
    <row r="9941" s="59" customFormat="1" customHeight="1" spans="1:49">
      <c r="A9941" s="60"/>
      <c r="B9941" s="60"/>
      <c r="C9941" s="60"/>
      <c r="D9941" s="60"/>
      <c r="H9941" s="61"/>
      <c r="I9941" s="61"/>
      <c r="J9941" s="61"/>
      <c r="K9941" s="61"/>
      <c r="L9941" s="61"/>
      <c r="M9941" s="61"/>
      <c r="N9941" s="61"/>
      <c r="O9941" s="61"/>
      <c r="P9941" s="61"/>
      <c r="Q9941" s="61"/>
      <c r="R9941" s="61"/>
      <c r="S9941" s="61"/>
      <c r="T9941" s="61"/>
      <c r="U9941" s="61"/>
      <c r="V9941" s="61"/>
      <c r="W9941" s="61"/>
      <c r="X9941" s="61"/>
      <c r="Y9941" s="61"/>
      <c r="Z9941" s="61"/>
      <c r="AA9941" s="61"/>
      <c r="AB9941" s="61"/>
      <c r="AC9941" s="61"/>
      <c r="AD9941" s="61"/>
      <c r="AE9941" s="61"/>
      <c r="AF9941" s="61"/>
      <c r="AG9941" s="61"/>
      <c r="AH9941" s="61"/>
      <c r="AI9941" s="61"/>
      <c r="AJ9941" s="61"/>
      <c r="AK9941" s="61"/>
      <c r="AL9941" s="61"/>
      <c r="AM9941" s="61"/>
      <c r="AN9941" s="61"/>
      <c r="AO9941" s="61"/>
      <c r="AP9941" s="62"/>
      <c r="AQ9941" s="61"/>
      <c r="AR9941" s="61"/>
      <c r="AS9941" s="61"/>
      <c r="AT9941" s="61"/>
      <c r="AU9941" s="61"/>
      <c r="AV9941" s="61"/>
      <c r="AW9941" s="60"/>
    </row>
    <row r="9942" s="59" customFormat="1" customHeight="1" spans="1:49">
      <c r="A9942" s="60"/>
      <c r="B9942" s="60"/>
      <c r="C9942" s="60"/>
      <c r="D9942" s="60"/>
      <c r="H9942" s="61"/>
      <c r="I9942" s="61"/>
      <c r="J9942" s="61"/>
      <c r="K9942" s="61"/>
      <c r="L9942" s="61"/>
      <c r="M9942" s="61"/>
      <c r="N9942" s="61"/>
      <c r="O9942" s="61"/>
      <c r="P9942" s="61"/>
      <c r="Q9942" s="61"/>
      <c r="R9942" s="61"/>
      <c r="S9942" s="61"/>
      <c r="T9942" s="61"/>
      <c r="U9942" s="61"/>
      <c r="V9942" s="61"/>
      <c r="W9942" s="61"/>
      <c r="X9942" s="61"/>
      <c r="Y9942" s="61"/>
      <c r="Z9942" s="61"/>
      <c r="AA9942" s="61"/>
      <c r="AB9942" s="61"/>
      <c r="AC9942" s="61"/>
      <c r="AD9942" s="61"/>
      <c r="AE9942" s="61"/>
      <c r="AF9942" s="61"/>
      <c r="AG9942" s="61"/>
      <c r="AH9942" s="61"/>
      <c r="AI9942" s="61"/>
      <c r="AJ9942" s="61"/>
      <c r="AK9942" s="61"/>
      <c r="AL9942" s="61"/>
      <c r="AM9942" s="61"/>
      <c r="AN9942" s="61"/>
      <c r="AO9942" s="61"/>
      <c r="AP9942" s="62"/>
      <c r="AQ9942" s="61"/>
      <c r="AR9942" s="61"/>
      <c r="AS9942" s="61"/>
      <c r="AT9942" s="61"/>
      <c r="AU9942" s="61"/>
      <c r="AV9942" s="61"/>
      <c r="AW9942" s="60"/>
    </row>
    <row r="9943" s="59" customFormat="1" customHeight="1" spans="1:49">
      <c r="A9943" s="60"/>
      <c r="B9943" s="60"/>
      <c r="C9943" s="60"/>
      <c r="D9943" s="60"/>
      <c r="H9943" s="61"/>
      <c r="I9943" s="61"/>
      <c r="J9943" s="61"/>
      <c r="K9943" s="61"/>
      <c r="L9943" s="61"/>
      <c r="M9943" s="61"/>
      <c r="N9943" s="61"/>
      <c r="O9943" s="61"/>
      <c r="P9943" s="61"/>
      <c r="Q9943" s="61"/>
      <c r="R9943" s="61"/>
      <c r="S9943" s="61"/>
      <c r="T9943" s="61"/>
      <c r="U9943" s="61"/>
      <c r="V9943" s="61"/>
      <c r="W9943" s="61"/>
      <c r="X9943" s="61"/>
      <c r="Y9943" s="61"/>
      <c r="Z9943" s="61"/>
      <c r="AA9943" s="61"/>
      <c r="AB9943" s="61"/>
      <c r="AC9943" s="61"/>
      <c r="AD9943" s="61"/>
      <c r="AE9943" s="61"/>
      <c r="AF9943" s="61"/>
      <c r="AG9943" s="61"/>
      <c r="AH9943" s="61"/>
      <c r="AI9943" s="61"/>
      <c r="AJ9943" s="61"/>
      <c r="AK9943" s="61"/>
      <c r="AL9943" s="61"/>
      <c r="AM9943" s="61"/>
      <c r="AN9943" s="61"/>
      <c r="AO9943" s="61"/>
      <c r="AP9943" s="62"/>
      <c r="AQ9943" s="61"/>
      <c r="AR9943" s="61"/>
      <c r="AS9943" s="61"/>
      <c r="AT9943" s="61"/>
      <c r="AU9943" s="61"/>
      <c r="AV9943" s="61"/>
      <c r="AW9943" s="60"/>
    </row>
    <row r="9944" s="59" customFormat="1" customHeight="1" spans="1:49">
      <c r="A9944" s="60"/>
      <c r="B9944" s="60"/>
      <c r="C9944" s="60"/>
      <c r="D9944" s="60"/>
      <c r="H9944" s="61"/>
      <c r="I9944" s="61"/>
      <c r="J9944" s="61"/>
      <c r="K9944" s="61"/>
      <c r="L9944" s="61"/>
      <c r="M9944" s="61"/>
      <c r="N9944" s="61"/>
      <c r="O9944" s="61"/>
      <c r="P9944" s="61"/>
      <c r="Q9944" s="61"/>
      <c r="R9944" s="61"/>
      <c r="S9944" s="61"/>
      <c r="T9944" s="61"/>
      <c r="U9944" s="61"/>
      <c r="V9944" s="61"/>
      <c r="W9944" s="61"/>
      <c r="X9944" s="61"/>
      <c r="Y9944" s="61"/>
      <c r="Z9944" s="61"/>
      <c r="AA9944" s="61"/>
      <c r="AB9944" s="61"/>
      <c r="AC9944" s="61"/>
      <c r="AD9944" s="61"/>
      <c r="AE9944" s="61"/>
      <c r="AF9944" s="61"/>
      <c r="AG9944" s="61"/>
      <c r="AH9944" s="61"/>
      <c r="AI9944" s="61"/>
      <c r="AJ9944" s="61"/>
      <c r="AK9944" s="61"/>
      <c r="AL9944" s="61"/>
      <c r="AM9944" s="61"/>
      <c r="AN9944" s="61"/>
      <c r="AO9944" s="61"/>
      <c r="AP9944" s="62"/>
      <c r="AQ9944" s="61"/>
      <c r="AR9944" s="61"/>
      <c r="AS9944" s="61"/>
      <c r="AT9944" s="61"/>
      <c r="AU9944" s="61"/>
      <c r="AV9944" s="61"/>
      <c r="AW9944" s="60"/>
    </row>
    <row r="9945" s="59" customFormat="1" customHeight="1" spans="1:49">
      <c r="A9945" s="60"/>
      <c r="B9945" s="60"/>
      <c r="C9945" s="60"/>
      <c r="D9945" s="60"/>
      <c r="H9945" s="61"/>
      <c r="I9945" s="61"/>
      <c r="J9945" s="61"/>
      <c r="K9945" s="61"/>
      <c r="L9945" s="61"/>
      <c r="M9945" s="61"/>
      <c r="N9945" s="61"/>
      <c r="O9945" s="61"/>
      <c r="P9945" s="61"/>
      <c r="Q9945" s="61"/>
      <c r="R9945" s="61"/>
      <c r="S9945" s="61"/>
      <c r="T9945" s="61"/>
      <c r="U9945" s="61"/>
      <c r="V9945" s="61"/>
      <c r="W9945" s="61"/>
      <c r="X9945" s="61"/>
      <c r="Y9945" s="61"/>
      <c r="Z9945" s="61"/>
      <c r="AA9945" s="61"/>
      <c r="AB9945" s="61"/>
      <c r="AC9945" s="61"/>
      <c r="AD9945" s="61"/>
      <c r="AE9945" s="61"/>
      <c r="AF9945" s="61"/>
      <c r="AG9945" s="61"/>
      <c r="AH9945" s="61"/>
      <c r="AI9945" s="61"/>
      <c r="AJ9945" s="61"/>
      <c r="AK9945" s="61"/>
      <c r="AL9945" s="61"/>
      <c r="AM9945" s="61"/>
      <c r="AN9945" s="61"/>
      <c r="AO9945" s="61"/>
      <c r="AP9945" s="62"/>
      <c r="AQ9945" s="61"/>
      <c r="AR9945" s="61"/>
      <c r="AS9945" s="61"/>
      <c r="AT9945" s="61"/>
      <c r="AU9945" s="61"/>
      <c r="AV9945" s="61"/>
      <c r="AW9945" s="60"/>
    </row>
    <row r="9946" s="59" customFormat="1" customHeight="1" spans="1:49">
      <c r="A9946" s="60"/>
      <c r="B9946" s="60"/>
      <c r="C9946" s="60"/>
      <c r="D9946" s="60"/>
      <c r="H9946" s="61"/>
      <c r="I9946" s="61"/>
      <c r="J9946" s="61"/>
      <c r="K9946" s="61"/>
      <c r="L9946" s="61"/>
      <c r="M9946" s="61"/>
      <c r="N9946" s="61"/>
      <c r="O9946" s="61"/>
      <c r="P9946" s="61"/>
      <c r="Q9946" s="61"/>
      <c r="R9946" s="61"/>
      <c r="S9946" s="61"/>
      <c r="T9946" s="61"/>
      <c r="U9946" s="61"/>
      <c r="V9946" s="61"/>
      <c r="W9946" s="61"/>
      <c r="X9946" s="61"/>
      <c r="Y9946" s="61"/>
      <c r="Z9946" s="61"/>
      <c r="AA9946" s="61"/>
      <c r="AB9946" s="61"/>
      <c r="AC9946" s="61"/>
      <c r="AD9946" s="61"/>
      <c r="AE9946" s="61"/>
      <c r="AF9946" s="61"/>
      <c r="AG9946" s="61"/>
      <c r="AH9946" s="61"/>
      <c r="AI9946" s="61"/>
      <c r="AJ9946" s="61"/>
      <c r="AK9946" s="61"/>
      <c r="AL9946" s="61"/>
      <c r="AM9946" s="61"/>
      <c r="AN9946" s="61"/>
      <c r="AO9946" s="61"/>
      <c r="AP9946" s="62"/>
      <c r="AQ9946" s="61"/>
      <c r="AR9946" s="61"/>
      <c r="AS9946" s="61"/>
      <c r="AT9946" s="61"/>
      <c r="AU9946" s="61"/>
      <c r="AV9946" s="61"/>
      <c r="AW9946" s="60"/>
    </row>
    <row r="9947" s="59" customFormat="1" customHeight="1" spans="1:49">
      <c r="A9947" s="60"/>
      <c r="B9947" s="60"/>
      <c r="C9947" s="60"/>
      <c r="D9947" s="60"/>
      <c r="H9947" s="61"/>
      <c r="I9947" s="61"/>
      <c r="J9947" s="61"/>
      <c r="K9947" s="61"/>
      <c r="L9947" s="61"/>
      <c r="M9947" s="61"/>
      <c r="N9947" s="61"/>
      <c r="O9947" s="61"/>
      <c r="P9947" s="61"/>
      <c r="Q9947" s="61"/>
      <c r="R9947" s="61"/>
      <c r="S9947" s="61"/>
      <c r="T9947" s="61"/>
      <c r="U9947" s="61"/>
      <c r="V9947" s="61"/>
      <c r="W9947" s="61"/>
      <c r="X9947" s="61"/>
      <c r="Y9947" s="61"/>
      <c r="Z9947" s="61"/>
      <c r="AA9947" s="61"/>
      <c r="AB9947" s="61"/>
      <c r="AC9947" s="61"/>
      <c r="AD9947" s="61"/>
      <c r="AE9947" s="61"/>
      <c r="AF9947" s="61"/>
      <c r="AG9947" s="61"/>
      <c r="AH9947" s="61"/>
      <c r="AI9947" s="61"/>
      <c r="AJ9947" s="61"/>
      <c r="AK9947" s="61"/>
      <c r="AL9947" s="61"/>
      <c r="AM9947" s="61"/>
      <c r="AN9947" s="61"/>
      <c r="AO9947" s="61"/>
      <c r="AP9947" s="62"/>
      <c r="AQ9947" s="61"/>
      <c r="AR9947" s="61"/>
      <c r="AS9947" s="61"/>
      <c r="AT9947" s="61"/>
      <c r="AU9947" s="61"/>
      <c r="AV9947" s="61"/>
      <c r="AW9947" s="60"/>
    </row>
    <row r="9948" s="59" customFormat="1" customHeight="1" spans="1:49">
      <c r="A9948" s="60"/>
      <c r="B9948" s="60"/>
      <c r="C9948" s="60"/>
      <c r="D9948" s="60"/>
      <c r="H9948" s="61"/>
      <c r="I9948" s="61"/>
      <c r="J9948" s="61"/>
      <c r="K9948" s="61"/>
      <c r="L9948" s="61"/>
      <c r="M9948" s="61"/>
      <c r="N9948" s="61"/>
      <c r="O9948" s="61"/>
      <c r="P9948" s="61"/>
      <c r="Q9948" s="61"/>
      <c r="R9948" s="61"/>
      <c r="S9948" s="61"/>
      <c r="T9948" s="61"/>
      <c r="U9948" s="61"/>
      <c r="V9948" s="61"/>
      <c r="W9948" s="61"/>
      <c r="X9948" s="61"/>
      <c r="Y9948" s="61"/>
      <c r="Z9948" s="61"/>
      <c r="AA9948" s="61"/>
      <c r="AB9948" s="61"/>
      <c r="AC9948" s="61"/>
      <c r="AD9948" s="61"/>
      <c r="AE9948" s="61"/>
      <c r="AF9948" s="61"/>
      <c r="AG9948" s="61"/>
      <c r="AH9948" s="61"/>
      <c r="AI9948" s="61"/>
      <c r="AJ9948" s="61"/>
      <c r="AK9948" s="61"/>
      <c r="AL9948" s="61"/>
      <c r="AM9948" s="61"/>
      <c r="AN9948" s="61"/>
      <c r="AO9948" s="61"/>
      <c r="AP9948" s="62"/>
      <c r="AQ9948" s="61"/>
      <c r="AR9948" s="61"/>
      <c r="AS9948" s="61"/>
      <c r="AT9948" s="61"/>
      <c r="AU9948" s="61"/>
      <c r="AV9948" s="61"/>
      <c r="AW9948" s="60"/>
    </row>
    <row r="9949" s="59" customFormat="1" customHeight="1" spans="1:49">
      <c r="A9949" s="60"/>
      <c r="B9949" s="60"/>
      <c r="C9949" s="60"/>
      <c r="D9949" s="60"/>
      <c r="H9949" s="61"/>
      <c r="I9949" s="61"/>
      <c r="J9949" s="61"/>
      <c r="K9949" s="61"/>
      <c r="L9949" s="61"/>
      <c r="M9949" s="61"/>
      <c r="N9949" s="61"/>
      <c r="O9949" s="61"/>
      <c r="P9949" s="61"/>
      <c r="Q9949" s="61"/>
      <c r="R9949" s="61"/>
      <c r="S9949" s="61"/>
      <c r="T9949" s="61"/>
      <c r="U9949" s="61"/>
      <c r="V9949" s="61"/>
      <c r="W9949" s="61"/>
      <c r="X9949" s="61"/>
      <c r="Y9949" s="61"/>
      <c r="Z9949" s="61"/>
      <c r="AA9949" s="61"/>
      <c r="AB9949" s="61"/>
      <c r="AC9949" s="61"/>
      <c r="AD9949" s="61"/>
      <c r="AE9949" s="61"/>
      <c r="AF9949" s="61"/>
      <c r="AG9949" s="61"/>
      <c r="AH9949" s="61"/>
      <c r="AI9949" s="61"/>
      <c r="AJ9949" s="61"/>
      <c r="AK9949" s="61"/>
      <c r="AL9949" s="61"/>
      <c r="AM9949" s="61"/>
      <c r="AN9949" s="61"/>
      <c r="AO9949" s="61"/>
      <c r="AP9949" s="62"/>
      <c r="AQ9949" s="61"/>
      <c r="AR9949" s="61"/>
      <c r="AS9949" s="61"/>
      <c r="AT9949" s="61"/>
      <c r="AU9949" s="61"/>
      <c r="AV9949" s="61"/>
      <c r="AW9949" s="60"/>
    </row>
    <row r="9950" s="59" customFormat="1" customHeight="1" spans="1:49">
      <c r="A9950" s="60"/>
      <c r="B9950" s="60"/>
      <c r="C9950" s="60"/>
      <c r="D9950" s="60"/>
      <c r="H9950" s="61"/>
      <c r="I9950" s="61"/>
      <c r="J9950" s="61"/>
      <c r="K9950" s="61"/>
      <c r="L9950" s="61"/>
      <c r="M9950" s="61"/>
      <c r="N9950" s="61"/>
      <c r="O9950" s="61"/>
      <c r="P9950" s="61"/>
      <c r="Q9950" s="61"/>
      <c r="R9950" s="61"/>
      <c r="S9950" s="61"/>
      <c r="T9950" s="61"/>
      <c r="U9950" s="61"/>
      <c r="V9950" s="61"/>
      <c r="W9950" s="61"/>
      <c r="X9950" s="61"/>
      <c r="Y9950" s="61"/>
      <c r="Z9950" s="61"/>
      <c r="AA9950" s="61"/>
      <c r="AB9950" s="61"/>
      <c r="AC9950" s="61"/>
      <c r="AD9950" s="61"/>
      <c r="AE9950" s="61"/>
      <c r="AF9950" s="61"/>
      <c r="AG9950" s="61"/>
      <c r="AH9950" s="61"/>
      <c r="AI9950" s="61"/>
      <c r="AJ9950" s="61"/>
      <c r="AK9950" s="61"/>
      <c r="AL9950" s="61"/>
      <c r="AM9950" s="61"/>
      <c r="AN9950" s="61"/>
      <c r="AO9950" s="61"/>
      <c r="AP9950" s="62"/>
      <c r="AQ9950" s="61"/>
      <c r="AR9950" s="61"/>
      <c r="AS9950" s="61"/>
      <c r="AT9950" s="61"/>
      <c r="AU9950" s="61"/>
      <c r="AV9950" s="61"/>
      <c r="AW9950" s="60"/>
    </row>
    <row r="9951" s="59" customFormat="1" customHeight="1" spans="1:49">
      <c r="A9951" s="60"/>
      <c r="B9951" s="60"/>
      <c r="C9951" s="60"/>
      <c r="D9951" s="60"/>
      <c r="H9951" s="61"/>
      <c r="I9951" s="61"/>
      <c r="J9951" s="61"/>
      <c r="K9951" s="61"/>
      <c r="L9951" s="61"/>
      <c r="M9951" s="61"/>
      <c r="N9951" s="61"/>
      <c r="O9951" s="61"/>
      <c r="P9951" s="61"/>
      <c r="Q9951" s="61"/>
      <c r="R9951" s="61"/>
      <c r="S9951" s="61"/>
      <c r="T9951" s="61"/>
      <c r="U9951" s="61"/>
      <c r="V9951" s="61"/>
      <c r="W9951" s="61"/>
      <c r="X9951" s="61"/>
      <c r="Y9951" s="61"/>
      <c r="Z9951" s="61"/>
      <c r="AA9951" s="61"/>
      <c r="AB9951" s="61"/>
      <c r="AC9951" s="61"/>
      <c r="AD9951" s="61"/>
      <c r="AE9951" s="61"/>
      <c r="AF9951" s="61"/>
      <c r="AG9951" s="61"/>
      <c r="AH9951" s="61"/>
      <c r="AI9951" s="61"/>
      <c r="AJ9951" s="61"/>
      <c r="AK9951" s="61"/>
      <c r="AL9951" s="61"/>
      <c r="AM9951" s="61"/>
      <c r="AN9951" s="61"/>
      <c r="AO9951" s="61"/>
      <c r="AP9951" s="62"/>
      <c r="AQ9951" s="61"/>
      <c r="AR9951" s="61"/>
      <c r="AS9951" s="61"/>
      <c r="AT9951" s="61"/>
      <c r="AU9951" s="61"/>
      <c r="AV9951" s="61"/>
      <c r="AW9951" s="60"/>
    </row>
    <row r="9952" s="59" customFormat="1" customHeight="1" spans="1:49">
      <c r="A9952" s="60"/>
      <c r="B9952" s="60"/>
      <c r="C9952" s="60"/>
      <c r="D9952" s="60"/>
      <c r="H9952" s="61"/>
      <c r="I9952" s="61"/>
      <c r="J9952" s="61"/>
      <c r="K9952" s="61"/>
      <c r="L9952" s="61"/>
      <c r="M9952" s="61"/>
      <c r="N9952" s="61"/>
      <c r="O9952" s="61"/>
      <c r="P9952" s="61"/>
      <c r="Q9952" s="61"/>
      <c r="R9952" s="61"/>
      <c r="S9952" s="61"/>
      <c r="T9952" s="61"/>
      <c r="U9952" s="61"/>
      <c r="V9952" s="61"/>
      <c r="W9952" s="61"/>
      <c r="X9952" s="61"/>
      <c r="Y9952" s="61"/>
      <c r="Z9952" s="61"/>
      <c r="AA9952" s="61"/>
      <c r="AB9952" s="61"/>
      <c r="AC9952" s="61"/>
      <c r="AD9952" s="61"/>
      <c r="AE9952" s="61"/>
      <c r="AF9952" s="61"/>
      <c r="AG9952" s="61"/>
      <c r="AH9952" s="61"/>
      <c r="AI9952" s="61"/>
      <c r="AJ9952" s="61"/>
      <c r="AK9952" s="61"/>
      <c r="AL9952" s="61"/>
      <c r="AM9952" s="61"/>
      <c r="AN9952" s="61"/>
      <c r="AO9952" s="61"/>
      <c r="AP9952" s="62"/>
      <c r="AQ9952" s="61"/>
      <c r="AR9952" s="61"/>
      <c r="AS9952" s="61"/>
      <c r="AT9952" s="61"/>
      <c r="AU9952" s="61"/>
      <c r="AV9952" s="61"/>
      <c r="AW9952" s="60"/>
    </row>
    <row r="9953" s="59" customFormat="1" customHeight="1" spans="1:49">
      <c r="A9953" s="60"/>
      <c r="B9953" s="60"/>
      <c r="C9953" s="60"/>
      <c r="D9953" s="60"/>
      <c r="H9953" s="61"/>
      <c r="I9953" s="61"/>
      <c r="J9953" s="61"/>
      <c r="K9953" s="61"/>
      <c r="L9953" s="61"/>
      <c r="M9953" s="61"/>
      <c r="N9953" s="61"/>
      <c r="O9953" s="61"/>
      <c r="P9953" s="61"/>
      <c r="Q9953" s="61"/>
      <c r="R9953" s="61"/>
      <c r="S9953" s="61"/>
      <c r="T9953" s="61"/>
      <c r="U9953" s="61"/>
      <c r="V9953" s="61"/>
      <c r="W9953" s="61"/>
      <c r="X9953" s="61"/>
      <c r="Y9953" s="61"/>
      <c r="Z9953" s="61"/>
      <c r="AA9953" s="61"/>
      <c r="AB9953" s="61"/>
      <c r="AC9953" s="61"/>
      <c r="AD9953" s="61"/>
      <c r="AE9953" s="61"/>
      <c r="AF9953" s="61"/>
      <c r="AG9953" s="61"/>
      <c r="AH9953" s="61"/>
      <c r="AI9953" s="61"/>
      <c r="AJ9953" s="61"/>
      <c r="AK9953" s="61"/>
      <c r="AL9953" s="61"/>
      <c r="AM9953" s="61"/>
      <c r="AN9953" s="61"/>
      <c r="AO9953" s="61"/>
      <c r="AP9953" s="62"/>
      <c r="AQ9953" s="61"/>
      <c r="AR9953" s="61"/>
      <c r="AS9953" s="61"/>
      <c r="AT9953" s="61"/>
      <c r="AU9953" s="61"/>
      <c r="AV9953" s="61"/>
      <c r="AW9953" s="60"/>
    </row>
    <row r="9954" s="59" customFormat="1" customHeight="1" spans="1:49">
      <c r="A9954" s="60"/>
      <c r="B9954" s="60"/>
      <c r="C9954" s="60"/>
      <c r="D9954" s="60"/>
      <c r="H9954" s="61"/>
      <c r="I9954" s="61"/>
      <c r="J9954" s="61"/>
      <c r="K9954" s="61"/>
      <c r="L9954" s="61"/>
      <c r="M9954" s="61"/>
      <c r="N9954" s="61"/>
      <c r="O9954" s="61"/>
      <c r="P9954" s="61"/>
      <c r="Q9954" s="61"/>
      <c r="R9954" s="61"/>
      <c r="S9954" s="61"/>
      <c r="T9954" s="61"/>
      <c r="U9954" s="61"/>
      <c r="V9954" s="61"/>
      <c r="W9954" s="61"/>
      <c r="X9954" s="61"/>
      <c r="Y9954" s="61"/>
      <c r="Z9954" s="61"/>
      <c r="AA9954" s="61"/>
      <c r="AB9954" s="61"/>
      <c r="AC9954" s="61"/>
      <c r="AD9954" s="61"/>
      <c r="AE9954" s="61"/>
      <c r="AF9954" s="61"/>
      <c r="AG9954" s="61"/>
      <c r="AH9954" s="61"/>
      <c r="AI9954" s="61"/>
      <c r="AJ9954" s="61"/>
      <c r="AK9954" s="61"/>
      <c r="AL9954" s="61"/>
      <c r="AM9954" s="61"/>
      <c r="AN9954" s="61"/>
      <c r="AO9954" s="61"/>
      <c r="AP9954" s="62"/>
      <c r="AQ9954" s="61"/>
      <c r="AR9954" s="61"/>
      <c r="AS9954" s="61"/>
      <c r="AT9954" s="61"/>
      <c r="AU9954" s="61"/>
      <c r="AV9954" s="61"/>
      <c r="AW9954" s="60"/>
    </row>
    <row r="9955" s="59" customFormat="1" customHeight="1" spans="1:49">
      <c r="A9955" s="60"/>
      <c r="B9955" s="60"/>
      <c r="C9955" s="60"/>
      <c r="D9955" s="60"/>
      <c r="H9955" s="61"/>
      <c r="I9955" s="61"/>
      <c r="J9955" s="61"/>
      <c r="K9955" s="61"/>
      <c r="L9955" s="61"/>
      <c r="M9955" s="61"/>
      <c r="N9955" s="61"/>
      <c r="O9955" s="61"/>
      <c r="P9955" s="61"/>
      <c r="Q9955" s="61"/>
      <c r="R9955" s="61"/>
      <c r="S9955" s="61"/>
      <c r="T9955" s="61"/>
      <c r="U9955" s="61"/>
      <c r="V9955" s="61"/>
      <c r="W9955" s="61"/>
      <c r="X9955" s="61"/>
      <c r="Y9955" s="61"/>
      <c r="Z9955" s="61"/>
      <c r="AA9955" s="61"/>
      <c r="AB9955" s="61"/>
      <c r="AC9955" s="61"/>
      <c r="AD9955" s="61"/>
      <c r="AE9955" s="61"/>
      <c r="AF9955" s="61"/>
      <c r="AG9955" s="61"/>
      <c r="AH9955" s="61"/>
      <c r="AI9955" s="61"/>
      <c r="AJ9955" s="61"/>
      <c r="AK9955" s="61"/>
      <c r="AL9955" s="61"/>
      <c r="AM9955" s="61"/>
      <c r="AN9955" s="61"/>
      <c r="AO9955" s="61"/>
      <c r="AP9955" s="62"/>
      <c r="AQ9955" s="61"/>
      <c r="AR9955" s="61"/>
      <c r="AS9955" s="61"/>
      <c r="AT9955" s="61"/>
      <c r="AU9955" s="61"/>
      <c r="AV9955" s="61"/>
      <c r="AW9955" s="60"/>
    </row>
    <row r="9956" s="59" customFormat="1" customHeight="1" spans="1:49">
      <c r="A9956" s="60"/>
      <c r="B9956" s="60"/>
      <c r="C9956" s="60"/>
      <c r="D9956" s="60"/>
      <c r="H9956" s="61"/>
      <c r="I9956" s="61"/>
      <c r="J9956" s="61"/>
      <c r="K9956" s="61"/>
      <c r="L9956" s="61"/>
      <c r="M9956" s="61"/>
      <c r="N9956" s="61"/>
      <c r="O9956" s="61"/>
      <c r="P9956" s="61"/>
      <c r="Q9956" s="61"/>
      <c r="R9956" s="61"/>
      <c r="S9956" s="61"/>
      <c r="T9956" s="61"/>
      <c r="U9956" s="61"/>
      <c r="V9956" s="61"/>
      <c r="W9956" s="61"/>
      <c r="X9956" s="61"/>
      <c r="Y9956" s="61"/>
      <c r="Z9956" s="61"/>
      <c r="AA9956" s="61"/>
      <c r="AB9956" s="61"/>
      <c r="AC9956" s="61"/>
      <c r="AD9956" s="61"/>
      <c r="AE9956" s="61"/>
      <c r="AF9956" s="61"/>
      <c r="AG9956" s="61"/>
      <c r="AH9956" s="61"/>
      <c r="AI9956" s="61"/>
      <c r="AJ9956" s="61"/>
      <c r="AK9956" s="61"/>
      <c r="AL9956" s="61"/>
      <c r="AM9956" s="61"/>
      <c r="AN9956" s="61"/>
      <c r="AO9956" s="61"/>
      <c r="AP9956" s="62"/>
      <c r="AQ9956" s="61"/>
      <c r="AR9956" s="61"/>
      <c r="AS9956" s="61"/>
      <c r="AT9956" s="61"/>
      <c r="AU9956" s="61"/>
      <c r="AV9956" s="61"/>
      <c r="AW9956" s="60"/>
    </row>
    <row r="9957" s="59" customFormat="1" customHeight="1" spans="1:49">
      <c r="A9957" s="60"/>
      <c r="B9957" s="60"/>
      <c r="C9957" s="60"/>
      <c r="D9957" s="60"/>
      <c r="H9957" s="61"/>
      <c r="I9957" s="61"/>
      <c r="J9957" s="61"/>
      <c r="K9957" s="61"/>
      <c r="L9957" s="61"/>
      <c r="M9957" s="61"/>
      <c r="N9957" s="61"/>
      <c r="O9957" s="61"/>
      <c r="P9957" s="61"/>
      <c r="Q9957" s="61"/>
      <c r="R9957" s="61"/>
      <c r="S9957" s="61"/>
      <c r="T9957" s="61"/>
      <c r="U9957" s="61"/>
      <c r="V9957" s="61"/>
      <c r="W9957" s="61"/>
      <c r="X9957" s="61"/>
      <c r="Y9957" s="61"/>
      <c r="Z9957" s="61"/>
      <c r="AA9957" s="61"/>
      <c r="AB9957" s="61"/>
      <c r="AC9957" s="61"/>
      <c r="AD9957" s="61"/>
      <c r="AE9957" s="61"/>
      <c r="AF9957" s="61"/>
      <c r="AG9957" s="61"/>
      <c r="AH9957" s="61"/>
      <c r="AI9957" s="61"/>
      <c r="AJ9957" s="61"/>
      <c r="AK9957" s="61"/>
      <c r="AL9957" s="61"/>
      <c r="AM9957" s="61"/>
      <c r="AN9957" s="61"/>
      <c r="AO9957" s="61"/>
      <c r="AP9957" s="62"/>
      <c r="AQ9957" s="61"/>
      <c r="AR9957" s="61"/>
      <c r="AS9957" s="61"/>
      <c r="AT9957" s="61"/>
      <c r="AU9957" s="61"/>
      <c r="AV9957" s="61"/>
      <c r="AW9957" s="60"/>
    </row>
    <row r="9958" s="59" customFormat="1" customHeight="1" spans="1:49">
      <c r="A9958" s="60"/>
      <c r="B9958" s="60"/>
      <c r="C9958" s="60"/>
      <c r="D9958" s="60"/>
      <c r="H9958" s="61"/>
      <c r="I9958" s="61"/>
      <c r="J9958" s="61"/>
      <c r="K9958" s="61"/>
      <c r="L9958" s="61"/>
      <c r="M9958" s="61"/>
      <c r="N9958" s="61"/>
      <c r="O9958" s="61"/>
      <c r="P9958" s="61"/>
      <c r="Q9958" s="61"/>
      <c r="R9958" s="61"/>
      <c r="S9958" s="61"/>
      <c r="T9958" s="61"/>
      <c r="U9958" s="61"/>
      <c r="V9958" s="61"/>
      <c r="W9958" s="61"/>
      <c r="X9958" s="61"/>
      <c r="Y9958" s="61"/>
      <c r="Z9958" s="61"/>
      <c r="AA9958" s="61"/>
      <c r="AB9958" s="61"/>
      <c r="AC9958" s="61"/>
      <c r="AD9958" s="61"/>
      <c r="AE9958" s="61"/>
      <c r="AF9958" s="61"/>
      <c r="AG9958" s="61"/>
      <c r="AH9958" s="61"/>
      <c r="AI9958" s="61"/>
      <c r="AJ9958" s="61"/>
      <c r="AK9958" s="61"/>
      <c r="AL9958" s="61"/>
      <c r="AM9958" s="61"/>
      <c r="AN9958" s="61"/>
      <c r="AO9958" s="61"/>
      <c r="AP9958" s="62"/>
      <c r="AQ9958" s="61"/>
      <c r="AR9958" s="61"/>
      <c r="AS9958" s="61"/>
      <c r="AT9958" s="61"/>
      <c r="AU9958" s="61"/>
      <c r="AV9958" s="61"/>
      <c r="AW9958" s="60"/>
    </row>
    <row r="9959" s="59" customFormat="1" customHeight="1" spans="1:49">
      <c r="A9959" s="60"/>
      <c r="B9959" s="60"/>
      <c r="C9959" s="60"/>
      <c r="D9959" s="60"/>
      <c r="H9959" s="61"/>
      <c r="I9959" s="61"/>
      <c r="J9959" s="61"/>
      <c r="K9959" s="61"/>
      <c r="L9959" s="61"/>
      <c r="M9959" s="61"/>
      <c r="N9959" s="61"/>
      <c r="O9959" s="61"/>
      <c r="P9959" s="61"/>
      <c r="Q9959" s="61"/>
      <c r="R9959" s="61"/>
      <c r="S9959" s="61"/>
      <c r="T9959" s="61"/>
      <c r="U9959" s="61"/>
      <c r="V9959" s="61"/>
      <c r="W9959" s="61"/>
      <c r="X9959" s="61"/>
      <c r="Y9959" s="61"/>
      <c r="Z9959" s="61"/>
      <c r="AA9959" s="61"/>
      <c r="AB9959" s="61"/>
      <c r="AC9959" s="61"/>
      <c r="AD9959" s="61"/>
      <c r="AE9959" s="61"/>
      <c r="AF9959" s="61"/>
      <c r="AG9959" s="61"/>
      <c r="AH9959" s="61"/>
      <c r="AI9959" s="61"/>
      <c r="AJ9959" s="61"/>
      <c r="AK9959" s="61"/>
      <c r="AL9959" s="61"/>
      <c r="AM9959" s="61"/>
      <c r="AN9959" s="61"/>
      <c r="AO9959" s="61"/>
      <c r="AP9959" s="62"/>
      <c r="AQ9959" s="61"/>
      <c r="AR9959" s="61"/>
      <c r="AS9959" s="61"/>
      <c r="AT9959" s="61"/>
      <c r="AU9959" s="61"/>
      <c r="AV9959" s="61"/>
      <c r="AW9959" s="60"/>
    </row>
    <row r="9960" s="59" customFormat="1" customHeight="1" spans="1:49">
      <c r="A9960" s="60"/>
      <c r="B9960" s="60"/>
      <c r="C9960" s="60"/>
      <c r="D9960" s="60"/>
      <c r="H9960" s="61"/>
      <c r="I9960" s="61"/>
      <c r="J9960" s="61"/>
      <c r="K9960" s="61"/>
      <c r="L9960" s="61"/>
      <c r="M9960" s="61"/>
      <c r="N9960" s="61"/>
      <c r="O9960" s="61"/>
      <c r="P9960" s="61"/>
      <c r="Q9960" s="61"/>
      <c r="R9960" s="61"/>
      <c r="S9960" s="61"/>
      <c r="T9960" s="61"/>
      <c r="U9960" s="61"/>
      <c r="V9960" s="61"/>
      <c r="W9960" s="61"/>
      <c r="X9960" s="61"/>
      <c r="Y9960" s="61"/>
      <c r="Z9960" s="61"/>
      <c r="AA9960" s="61"/>
      <c r="AB9960" s="61"/>
      <c r="AC9960" s="61"/>
      <c r="AD9960" s="61"/>
      <c r="AE9960" s="61"/>
      <c r="AF9960" s="61"/>
      <c r="AG9960" s="61"/>
      <c r="AH9960" s="61"/>
      <c r="AI9960" s="61"/>
      <c r="AJ9960" s="61"/>
      <c r="AK9960" s="61"/>
      <c r="AL9960" s="61"/>
      <c r="AM9960" s="61"/>
      <c r="AN9960" s="61"/>
      <c r="AO9960" s="61"/>
      <c r="AP9960" s="62"/>
      <c r="AQ9960" s="61"/>
      <c r="AR9960" s="61"/>
      <c r="AS9960" s="61"/>
      <c r="AT9960" s="61"/>
      <c r="AU9960" s="61"/>
      <c r="AV9960" s="61"/>
      <c r="AW9960" s="60"/>
    </row>
    <row r="9961" s="59" customFormat="1" customHeight="1" spans="1:49">
      <c r="A9961" s="60"/>
      <c r="B9961" s="60"/>
      <c r="C9961" s="60"/>
      <c r="D9961" s="60"/>
      <c r="H9961" s="61"/>
      <c r="I9961" s="61"/>
      <c r="J9961" s="61"/>
      <c r="K9961" s="61"/>
      <c r="L9961" s="61"/>
      <c r="M9961" s="61"/>
      <c r="N9961" s="61"/>
      <c r="O9961" s="61"/>
      <c r="P9961" s="61"/>
      <c r="Q9961" s="61"/>
      <c r="R9961" s="61"/>
      <c r="S9961" s="61"/>
      <c r="T9961" s="61"/>
      <c r="U9961" s="61"/>
      <c r="V9961" s="61"/>
      <c r="W9961" s="61"/>
      <c r="X9961" s="61"/>
      <c r="Y9961" s="61"/>
      <c r="Z9961" s="61"/>
      <c r="AA9961" s="61"/>
      <c r="AB9961" s="61"/>
      <c r="AC9961" s="61"/>
      <c r="AD9961" s="61"/>
      <c r="AE9961" s="61"/>
      <c r="AF9961" s="61"/>
      <c r="AG9961" s="61"/>
      <c r="AH9961" s="61"/>
      <c r="AI9961" s="61"/>
      <c r="AJ9961" s="61"/>
      <c r="AK9961" s="61"/>
      <c r="AL9961" s="61"/>
      <c r="AM9961" s="61"/>
      <c r="AN9961" s="61"/>
      <c r="AO9961" s="61"/>
      <c r="AP9961" s="62"/>
      <c r="AQ9961" s="61"/>
      <c r="AR9961" s="61"/>
      <c r="AS9961" s="61"/>
      <c r="AT9961" s="61"/>
      <c r="AU9961" s="61"/>
      <c r="AV9961" s="61"/>
      <c r="AW9961" s="60"/>
    </row>
    <row r="9962" s="59" customFormat="1" customHeight="1" spans="1:49">
      <c r="A9962" s="60"/>
      <c r="B9962" s="60"/>
      <c r="C9962" s="60"/>
      <c r="D9962" s="60"/>
      <c r="H9962" s="61"/>
      <c r="I9962" s="61"/>
      <c r="J9962" s="61"/>
      <c r="K9962" s="61"/>
      <c r="L9962" s="61"/>
      <c r="M9962" s="61"/>
      <c r="N9962" s="61"/>
      <c r="O9962" s="61"/>
      <c r="P9962" s="61"/>
      <c r="Q9962" s="61"/>
      <c r="R9962" s="61"/>
      <c r="S9962" s="61"/>
      <c r="T9962" s="61"/>
      <c r="U9962" s="61"/>
      <c r="V9962" s="61"/>
      <c r="W9962" s="61"/>
      <c r="X9962" s="61"/>
      <c r="Y9962" s="61"/>
      <c r="Z9962" s="61"/>
      <c r="AA9962" s="61"/>
      <c r="AB9962" s="61"/>
      <c r="AC9962" s="61"/>
      <c r="AD9962" s="61"/>
      <c r="AE9962" s="61"/>
      <c r="AF9962" s="61"/>
      <c r="AG9962" s="61"/>
      <c r="AH9962" s="61"/>
      <c r="AI9962" s="61"/>
      <c r="AJ9962" s="61"/>
      <c r="AK9962" s="61"/>
      <c r="AL9962" s="61"/>
      <c r="AM9962" s="61"/>
      <c r="AN9962" s="61"/>
      <c r="AO9962" s="61"/>
      <c r="AP9962" s="62"/>
      <c r="AQ9962" s="61"/>
      <c r="AR9962" s="61"/>
      <c r="AS9962" s="61"/>
      <c r="AT9962" s="61"/>
      <c r="AU9962" s="61"/>
      <c r="AV9962" s="61"/>
      <c r="AW9962" s="60"/>
    </row>
    <row r="9963" s="59" customFormat="1" customHeight="1" spans="1:49">
      <c r="A9963" s="60"/>
      <c r="B9963" s="60"/>
      <c r="C9963" s="60"/>
      <c r="D9963" s="60"/>
      <c r="H9963" s="61"/>
      <c r="I9963" s="61"/>
      <c r="J9963" s="61"/>
      <c r="K9963" s="61"/>
      <c r="L9963" s="61"/>
      <c r="M9963" s="61"/>
      <c r="N9963" s="61"/>
      <c r="O9963" s="61"/>
      <c r="P9963" s="61"/>
      <c r="Q9963" s="61"/>
      <c r="R9963" s="61"/>
      <c r="S9963" s="61"/>
      <c r="T9963" s="61"/>
      <c r="U9963" s="61"/>
      <c r="V9963" s="61"/>
      <c r="W9963" s="61"/>
      <c r="X9963" s="61"/>
      <c r="Y9963" s="61"/>
      <c r="Z9963" s="61"/>
      <c r="AA9963" s="61"/>
      <c r="AB9963" s="61"/>
      <c r="AC9963" s="61"/>
      <c r="AD9963" s="61"/>
      <c r="AE9963" s="61"/>
      <c r="AF9963" s="61"/>
      <c r="AG9963" s="61"/>
      <c r="AH9963" s="61"/>
      <c r="AI9963" s="61"/>
      <c r="AJ9963" s="61"/>
      <c r="AK9963" s="61"/>
      <c r="AL9963" s="61"/>
      <c r="AM9963" s="61"/>
      <c r="AN9963" s="61"/>
      <c r="AO9963" s="61"/>
      <c r="AP9963" s="62"/>
      <c r="AQ9963" s="61"/>
      <c r="AR9963" s="61"/>
      <c r="AS9963" s="61"/>
      <c r="AT9963" s="61"/>
      <c r="AU9963" s="61"/>
      <c r="AV9963" s="61"/>
      <c r="AW9963" s="60"/>
    </row>
    <row r="9964" s="59" customFormat="1" customHeight="1" spans="1:49">
      <c r="A9964" s="60"/>
      <c r="B9964" s="60"/>
      <c r="C9964" s="60"/>
      <c r="D9964" s="60"/>
      <c r="H9964" s="61"/>
      <c r="I9964" s="61"/>
      <c r="J9964" s="61"/>
      <c r="K9964" s="61"/>
      <c r="L9964" s="61"/>
      <c r="M9964" s="61"/>
      <c r="N9964" s="61"/>
      <c r="O9964" s="61"/>
      <c r="P9964" s="61"/>
      <c r="Q9964" s="61"/>
      <c r="R9964" s="61"/>
      <c r="S9964" s="61"/>
      <c r="T9964" s="61"/>
      <c r="U9964" s="61"/>
      <c r="V9964" s="61"/>
      <c r="W9964" s="61"/>
      <c r="X9964" s="61"/>
      <c r="Y9964" s="61"/>
      <c r="Z9964" s="61"/>
      <c r="AA9964" s="61"/>
      <c r="AB9964" s="61"/>
      <c r="AC9964" s="61"/>
      <c r="AD9964" s="61"/>
      <c r="AE9964" s="61"/>
      <c r="AF9964" s="61"/>
      <c r="AG9964" s="61"/>
      <c r="AH9964" s="61"/>
      <c r="AI9964" s="61"/>
      <c r="AJ9964" s="61"/>
      <c r="AK9964" s="61"/>
      <c r="AL9964" s="61"/>
      <c r="AM9964" s="61"/>
      <c r="AN9964" s="61"/>
      <c r="AO9964" s="61"/>
      <c r="AP9964" s="62"/>
      <c r="AQ9964" s="61"/>
      <c r="AR9964" s="61"/>
      <c r="AS9964" s="61"/>
      <c r="AT9964" s="61"/>
      <c r="AU9964" s="61"/>
      <c r="AV9964" s="61"/>
      <c r="AW9964" s="60"/>
    </row>
    <row r="9965" s="59" customFormat="1" customHeight="1" spans="1:49">
      <c r="A9965" s="60"/>
      <c r="B9965" s="60"/>
      <c r="C9965" s="60"/>
      <c r="D9965" s="60"/>
      <c r="H9965" s="61"/>
      <c r="I9965" s="61"/>
      <c r="J9965" s="61"/>
      <c r="K9965" s="61"/>
      <c r="L9965" s="61"/>
      <c r="M9965" s="61"/>
      <c r="N9965" s="61"/>
      <c r="O9965" s="61"/>
      <c r="P9965" s="61"/>
      <c r="Q9965" s="61"/>
      <c r="R9965" s="61"/>
      <c r="S9965" s="61"/>
      <c r="T9965" s="61"/>
      <c r="U9965" s="61"/>
      <c r="V9965" s="61"/>
      <c r="W9965" s="61"/>
      <c r="X9965" s="61"/>
      <c r="Y9965" s="61"/>
      <c r="Z9965" s="61"/>
      <c r="AA9965" s="61"/>
      <c r="AB9965" s="61"/>
      <c r="AC9965" s="61"/>
      <c r="AD9965" s="61"/>
      <c r="AE9965" s="61"/>
      <c r="AF9965" s="61"/>
      <c r="AG9965" s="61"/>
      <c r="AH9965" s="61"/>
      <c r="AI9965" s="61"/>
      <c r="AJ9965" s="61"/>
      <c r="AK9965" s="61"/>
      <c r="AL9965" s="61"/>
      <c r="AM9965" s="61"/>
      <c r="AN9965" s="61"/>
      <c r="AO9965" s="61"/>
      <c r="AP9965" s="62"/>
      <c r="AQ9965" s="61"/>
      <c r="AR9965" s="61"/>
      <c r="AS9965" s="61"/>
      <c r="AT9965" s="61"/>
      <c r="AU9965" s="61"/>
      <c r="AV9965" s="61"/>
      <c r="AW9965" s="60"/>
    </row>
    <row r="9966" s="59" customFormat="1" customHeight="1" spans="1:49">
      <c r="A9966" s="60"/>
      <c r="B9966" s="60"/>
      <c r="C9966" s="60"/>
      <c r="D9966" s="60"/>
      <c r="H9966" s="61"/>
      <c r="I9966" s="61"/>
      <c r="J9966" s="61"/>
      <c r="K9966" s="61"/>
      <c r="L9966" s="61"/>
      <c r="M9966" s="61"/>
      <c r="N9966" s="61"/>
      <c r="O9966" s="61"/>
      <c r="P9966" s="61"/>
      <c r="Q9966" s="61"/>
      <c r="R9966" s="61"/>
      <c r="S9966" s="61"/>
      <c r="T9966" s="61"/>
      <c r="U9966" s="61"/>
      <c r="V9966" s="61"/>
      <c r="W9966" s="61"/>
      <c r="X9966" s="61"/>
      <c r="Y9966" s="61"/>
      <c r="Z9966" s="61"/>
      <c r="AA9966" s="61"/>
      <c r="AB9966" s="61"/>
      <c r="AC9966" s="61"/>
      <c r="AD9966" s="61"/>
      <c r="AE9966" s="61"/>
      <c r="AF9966" s="61"/>
      <c r="AG9966" s="61"/>
      <c r="AH9966" s="61"/>
      <c r="AI9966" s="61"/>
      <c r="AJ9966" s="61"/>
      <c r="AK9966" s="61"/>
      <c r="AL9966" s="61"/>
      <c r="AM9966" s="61"/>
      <c r="AN9966" s="61"/>
      <c r="AO9966" s="61"/>
      <c r="AP9966" s="62"/>
      <c r="AQ9966" s="61"/>
      <c r="AR9966" s="61"/>
      <c r="AS9966" s="61"/>
      <c r="AT9966" s="61"/>
      <c r="AU9966" s="61"/>
      <c r="AV9966" s="61"/>
      <c r="AW9966" s="60"/>
    </row>
    <row r="9967" s="59" customFormat="1" customHeight="1" spans="1:49">
      <c r="A9967" s="60"/>
      <c r="B9967" s="60"/>
      <c r="C9967" s="60"/>
      <c r="D9967" s="60"/>
      <c r="H9967" s="61"/>
      <c r="I9967" s="61"/>
      <c r="J9967" s="61"/>
      <c r="K9967" s="61"/>
      <c r="L9967" s="61"/>
      <c r="M9967" s="61"/>
      <c r="N9967" s="61"/>
      <c r="O9967" s="61"/>
      <c r="P9967" s="61"/>
      <c r="Q9967" s="61"/>
      <c r="R9967" s="61"/>
      <c r="S9967" s="61"/>
      <c r="T9967" s="61"/>
      <c r="U9967" s="61"/>
      <c r="V9967" s="61"/>
      <c r="W9967" s="61"/>
      <c r="X9967" s="61"/>
      <c r="Y9967" s="61"/>
      <c r="Z9967" s="61"/>
      <c r="AA9967" s="61"/>
      <c r="AB9967" s="61"/>
      <c r="AC9967" s="61"/>
      <c r="AD9967" s="61"/>
      <c r="AE9967" s="61"/>
      <c r="AF9967" s="61"/>
      <c r="AG9967" s="61"/>
      <c r="AH9967" s="61"/>
      <c r="AI9967" s="61"/>
      <c r="AJ9967" s="61"/>
      <c r="AK9967" s="61"/>
      <c r="AL9967" s="61"/>
      <c r="AM9967" s="61"/>
      <c r="AN9967" s="61"/>
      <c r="AO9967" s="61"/>
      <c r="AP9967" s="62"/>
      <c r="AQ9967" s="61"/>
      <c r="AR9967" s="61"/>
      <c r="AS9967" s="61"/>
      <c r="AT9967" s="61"/>
      <c r="AU9967" s="61"/>
      <c r="AV9967" s="61"/>
      <c r="AW9967" s="60"/>
    </row>
    <row r="9968" s="59" customFormat="1" customHeight="1" spans="1:49">
      <c r="A9968" s="60"/>
      <c r="B9968" s="60"/>
      <c r="C9968" s="60"/>
      <c r="D9968" s="60"/>
      <c r="H9968" s="61"/>
      <c r="I9968" s="61"/>
      <c r="J9968" s="61"/>
      <c r="K9968" s="61"/>
      <c r="L9968" s="61"/>
      <c r="M9968" s="61"/>
      <c r="N9968" s="61"/>
      <c r="O9968" s="61"/>
      <c r="P9968" s="61"/>
      <c r="Q9968" s="61"/>
      <c r="R9968" s="61"/>
      <c r="S9968" s="61"/>
      <c r="T9968" s="61"/>
      <c r="U9968" s="61"/>
      <c r="V9968" s="61"/>
      <c r="W9968" s="61"/>
      <c r="X9968" s="61"/>
      <c r="Y9968" s="61"/>
      <c r="Z9968" s="61"/>
      <c r="AA9968" s="61"/>
      <c r="AB9968" s="61"/>
      <c r="AC9968" s="61"/>
      <c r="AD9968" s="61"/>
      <c r="AE9968" s="61"/>
      <c r="AF9968" s="61"/>
      <c r="AG9968" s="61"/>
      <c r="AH9968" s="61"/>
      <c r="AI9968" s="61"/>
      <c r="AJ9968" s="61"/>
      <c r="AK9968" s="61"/>
      <c r="AL9968" s="61"/>
      <c r="AM9968" s="61"/>
      <c r="AN9968" s="61"/>
      <c r="AO9968" s="61"/>
      <c r="AP9968" s="62"/>
      <c r="AQ9968" s="61"/>
      <c r="AR9968" s="61"/>
      <c r="AS9968" s="61"/>
      <c r="AT9968" s="61"/>
      <c r="AU9968" s="61"/>
      <c r="AV9968" s="61"/>
      <c r="AW9968" s="60"/>
    </row>
    <row r="9969" s="59" customFormat="1" customHeight="1" spans="1:49">
      <c r="A9969" s="60"/>
      <c r="B9969" s="60"/>
      <c r="C9969" s="60"/>
      <c r="D9969" s="60"/>
      <c r="H9969" s="61"/>
      <c r="I9969" s="61"/>
      <c r="J9969" s="61"/>
      <c r="K9969" s="61"/>
      <c r="L9969" s="61"/>
      <c r="M9969" s="61"/>
      <c r="N9969" s="61"/>
      <c r="O9969" s="61"/>
      <c r="P9969" s="61"/>
      <c r="Q9969" s="61"/>
      <c r="R9969" s="61"/>
      <c r="S9969" s="61"/>
      <c r="T9969" s="61"/>
      <c r="U9969" s="61"/>
      <c r="V9969" s="61"/>
      <c r="W9969" s="61"/>
      <c r="X9969" s="61"/>
      <c r="Y9969" s="61"/>
      <c r="Z9969" s="61"/>
      <c r="AA9969" s="61"/>
      <c r="AB9969" s="61"/>
      <c r="AC9969" s="61"/>
      <c r="AD9969" s="61"/>
      <c r="AE9969" s="61"/>
      <c r="AF9969" s="61"/>
      <c r="AG9969" s="61"/>
      <c r="AH9969" s="61"/>
      <c r="AI9969" s="61"/>
      <c r="AJ9969" s="61"/>
      <c r="AK9969" s="61"/>
      <c r="AL9969" s="61"/>
      <c r="AM9969" s="61"/>
      <c r="AN9969" s="61"/>
      <c r="AO9969" s="61"/>
      <c r="AP9969" s="62"/>
      <c r="AQ9969" s="61"/>
      <c r="AR9969" s="61"/>
      <c r="AS9969" s="61"/>
      <c r="AT9969" s="61"/>
      <c r="AU9969" s="61"/>
      <c r="AV9969" s="61"/>
      <c r="AW9969" s="60"/>
    </row>
    <row r="9970" s="59" customFormat="1" customHeight="1" spans="1:49">
      <c r="A9970" s="60"/>
      <c r="B9970" s="60"/>
      <c r="C9970" s="60"/>
      <c r="D9970" s="60"/>
      <c r="H9970" s="61"/>
      <c r="I9970" s="61"/>
      <c r="J9970" s="61"/>
      <c r="K9970" s="61"/>
      <c r="L9970" s="61"/>
      <c r="M9970" s="61"/>
      <c r="N9970" s="61"/>
      <c r="O9970" s="61"/>
      <c r="P9970" s="61"/>
      <c r="Q9970" s="61"/>
      <c r="R9970" s="61"/>
      <c r="S9970" s="61"/>
      <c r="T9970" s="61"/>
      <c r="U9970" s="61"/>
      <c r="V9970" s="61"/>
      <c r="W9970" s="61"/>
      <c r="X9970" s="61"/>
      <c r="Y9970" s="61"/>
      <c r="Z9970" s="61"/>
      <c r="AA9970" s="61"/>
      <c r="AB9970" s="61"/>
      <c r="AC9970" s="61"/>
      <c r="AD9970" s="61"/>
      <c r="AE9970" s="61"/>
      <c r="AF9970" s="61"/>
      <c r="AG9970" s="61"/>
      <c r="AH9970" s="61"/>
      <c r="AI9970" s="61"/>
      <c r="AJ9970" s="61"/>
      <c r="AK9970" s="61"/>
      <c r="AL9970" s="61"/>
      <c r="AM9970" s="61"/>
      <c r="AN9970" s="61"/>
      <c r="AO9970" s="61"/>
      <c r="AP9970" s="62"/>
      <c r="AQ9970" s="61"/>
      <c r="AR9970" s="61"/>
      <c r="AS9970" s="61"/>
      <c r="AT9970" s="61"/>
      <c r="AU9970" s="61"/>
      <c r="AV9970" s="61"/>
      <c r="AW9970" s="60"/>
    </row>
    <row r="9971" s="59" customFormat="1" customHeight="1" spans="1:49">
      <c r="A9971" s="60"/>
      <c r="B9971" s="60"/>
      <c r="C9971" s="60"/>
      <c r="D9971" s="60"/>
      <c r="H9971" s="61"/>
      <c r="I9971" s="61"/>
      <c r="J9971" s="61"/>
      <c r="K9971" s="61"/>
      <c r="L9971" s="61"/>
      <c r="M9971" s="61"/>
      <c r="N9971" s="61"/>
      <c r="O9971" s="61"/>
      <c r="P9971" s="61"/>
      <c r="Q9971" s="61"/>
      <c r="R9971" s="61"/>
      <c r="S9971" s="61"/>
      <c r="T9971" s="61"/>
      <c r="U9971" s="61"/>
      <c r="V9971" s="61"/>
      <c r="W9971" s="61"/>
      <c r="X9971" s="61"/>
      <c r="Y9971" s="61"/>
      <c r="Z9971" s="61"/>
      <c r="AA9971" s="61"/>
      <c r="AB9971" s="61"/>
      <c r="AC9971" s="61"/>
      <c r="AD9971" s="61"/>
      <c r="AE9971" s="61"/>
      <c r="AF9971" s="61"/>
      <c r="AG9971" s="61"/>
      <c r="AH9971" s="61"/>
      <c r="AI9971" s="61"/>
      <c r="AJ9971" s="61"/>
      <c r="AK9971" s="61"/>
      <c r="AL9971" s="61"/>
      <c r="AM9971" s="61"/>
      <c r="AN9971" s="61"/>
      <c r="AO9971" s="61"/>
      <c r="AP9971" s="62"/>
      <c r="AQ9971" s="61"/>
      <c r="AR9971" s="61"/>
      <c r="AS9971" s="61"/>
      <c r="AT9971" s="61"/>
      <c r="AU9971" s="61"/>
      <c r="AV9971" s="61"/>
      <c r="AW9971" s="60"/>
    </row>
    <row r="9972" s="59" customFormat="1" customHeight="1" spans="1:49">
      <c r="A9972" s="60"/>
      <c r="B9972" s="60"/>
      <c r="C9972" s="60"/>
      <c r="D9972" s="60"/>
      <c r="H9972" s="61"/>
      <c r="I9972" s="61"/>
      <c r="J9972" s="61"/>
      <c r="K9972" s="61"/>
      <c r="L9972" s="61"/>
      <c r="M9972" s="61"/>
      <c r="N9972" s="61"/>
      <c r="O9972" s="61"/>
      <c r="P9972" s="61"/>
      <c r="Q9972" s="61"/>
      <c r="R9972" s="61"/>
      <c r="S9972" s="61"/>
      <c r="T9972" s="61"/>
      <c r="U9972" s="61"/>
      <c r="V9972" s="61"/>
      <c r="W9972" s="61"/>
      <c r="X9972" s="61"/>
      <c r="Y9972" s="61"/>
      <c r="Z9972" s="61"/>
      <c r="AA9972" s="61"/>
      <c r="AB9972" s="61"/>
      <c r="AC9972" s="61"/>
      <c r="AD9972" s="61"/>
      <c r="AE9972" s="61"/>
      <c r="AF9972" s="61"/>
      <c r="AG9972" s="61"/>
      <c r="AH9972" s="61"/>
      <c r="AI9972" s="61"/>
      <c r="AJ9972" s="61"/>
      <c r="AK9972" s="61"/>
      <c r="AL9972" s="61"/>
      <c r="AM9972" s="61"/>
      <c r="AN9972" s="61"/>
      <c r="AO9972" s="61"/>
      <c r="AP9972" s="62"/>
      <c r="AQ9972" s="61"/>
      <c r="AR9972" s="61"/>
      <c r="AS9972" s="61"/>
      <c r="AT9972" s="61"/>
      <c r="AU9972" s="61"/>
      <c r="AV9972" s="61"/>
      <c r="AW9972" s="60"/>
    </row>
    <row r="9973" s="59" customFormat="1" customHeight="1" spans="1:49">
      <c r="A9973" s="60"/>
      <c r="B9973" s="60"/>
      <c r="C9973" s="60"/>
      <c r="D9973" s="60"/>
      <c r="H9973" s="61"/>
      <c r="I9973" s="61"/>
      <c r="J9973" s="61"/>
      <c r="K9973" s="61"/>
      <c r="L9973" s="61"/>
      <c r="M9973" s="61"/>
      <c r="N9973" s="61"/>
      <c r="O9973" s="61"/>
      <c r="P9973" s="61"/>
      <c r="Q9973" s="61"/>
      <c r="R9973" s="61"/>
      <c r="S9973" s="61"/>
      <c r="T9973" s="61"/>
      <c r="U9973" s="61"/>
      <c r="V9973" s="61"/>
      <c r="W9973" s="61"/>
      <c r="X9973" s="61"/>
      <c r="Y9973" s="61"/>
      <c r="Z9973" s="61"/>
      <c r="AA9973" s="61"/>
      <c r="AB9973" s="61"/>
      <c r="AC9973" s="61"/>
      <c r="AD9973" s="61"/>
      <c r="AE9973" s="61"/>
      <c r="AF9973" s="61"/>
      <c r="AG9973" s="61"/>
      <c r="AH9973" s="61"/>
      <c r="AI9973" s="61"/>
      <c r="AJ9973" s="61"/>
      <c r="AK9973" s="61"/>
      <c r="AL9973" s="61"/>
      <c r="AM9973" s="61"/>
      <c r="AN9973" s="61"/>
      <c r="AO9973" s="61"/>
      <c r="AP9973" s="62"/>
      <c r="AQ9973" s="61"/>
      <c r="AR9973" s="61"/>
      <c r="AS9973" s="61"/>
      <c r="AT9973" s="61"/>
      <c r="AU9973" s="61"/>
      <c r="AV9973" s="61"/>
      <c r="AW9973" s="60"/>
    </row>
    <row r="9974" s="59" customFormat="1" customHeight="1" spans="1:49">
      <c r="A9974" s="60"/>
      <c r="B9974" s="60"/>
      <c r="C9974" s="60"/>
      <c r="D9974" s="60"/>
      <c r="H9974" s="61"/>
      <c r="I9974" s="61"/>
      <c r="J9974" s="61"/>
      <c r="K9974" s="61"/>
      <c r="L9974" s="61"/>
      <c r="M9974" s="61"/>
      <c r="N9974" s="61"/>
      <c r="O9974" s="61"/>
      <c r="P9974" s="61"/>
      <c r="Q9974" s="61"/>
      <c r="R9974" s="61"/>
      <c r="S9974" s="61"/>
      <c r="T9974" s="61"/>
      <c r="U9974" s="61"/>
      <c r="V9974" s="61"/>
      <c r="W9974" s="61"/>
      <c r="X9974" s="61"/>
      <c r="Y9974" s="61"/>
      <c r="Z9974" s="61"/>
      <c r="AA9974" s="61"/>
      <c r="AB9974" s="61"/>
      <c r="AC9974" s="61"/>
      <c r="AD9974" s="61"/>
      <c r="AE9974" s="61"/>
      <c r="AF9974" s="61"/>
      <c r="AG9974" s="61"/>
      <c r="AH9974" s="61"/>
      <c r="AI9974" s="61"/>
      <c r="AJ9974" s="61"/>
      <c r="AK9974" s="61"/>
      <c r="AL9974" s="61"/>
      <c r="AM9974" s="61"/>
      <c r="AN9974" s="61"/>
      <c r="AO9974" s="61"/>
      <c r="AP9974" s="62"/>
      <c r="AQ9974" s="61"/>
      <c r="AR9974" s="61"/>
      <c r="AS9974" s="61"/>
      <c r="AT9974" s="61"/>
      <c r="AU9974" s="61"/>
      <c r="AV9974" s="61"/>
      <c r="AW9974" s="60"/>
    </row>
    <row r="9975" s="59" customFormat="1" customHeight="1" spans="1:49">
      <c r="A9975" s="60"/>
      <c r="B9975" s="60"/>
      <c r="C9975" s="60"/>
      <c r="D9975" s="60"/>
      <c r="H9975" s="61"/>
      <c r="I9975" s="61"/>
      <c r="J9975" s="61"/>
      <c r="K9975" s="61"/>
      <c r="L9975" s="61"/>
      <c r="M9975" s="61"/>
      <c r="N9975" s="61"/>
      <c r="O9975" s="61"/>
      <c r="P9975" s="61"/>
      <c r="Q9975" s="61"/>
      <c r="R9975" s="61"/>
      <c r="S9975" s="61"/>
      <c r="T9975" s="61"/>
      <c r="U9975" s="61"/>
      <c r="V9975" s="61"/>
      <c r="W9975" s="61"/>
      <c r="X9975" s="61"/>
      <c r="Y9975" s="61"/>
      <c r="Z9975" s="61"/>
      <c r="AA9975" s="61"/>
      <c r="AB9975" s="61"/>
      <c r="AC9975" s="61"/>
      <c r="AD9975" s="61"/>
      <c r="AE9975" s="61"/>
      <c r="AF9975" s="61"/>
      <c r="AG9975" s="61"/>
      <c r="AH9975" s="61"/>
      <c r="AI9975" s="61"/>
      <c r="AJ9975" s="61"/>
      <c r="AK9975" s="61"/>
      <c r="AL9975" s="61"/>
      <c r="AM9975" s="61"/>
      <c r="AN9975" s="61"/>
      <c r="AO9975" s="61"/>
      <c r="AP9975" s="62"/>
      <c r="AQ9975" s="61"/>
      <c r="AR9975" s="61"/>
      <c r="AS9975" s="61"/>
      <c r="AT9975" s="61"/>
      <c r="AU9975" s="61"/>
      <c r="AV9975" s="61"/>
      <c r="AW9975" s="60"/>
    </row>
    <row r="9976" s="59" customFormat="1" customHeight="1" spans="1:49">
      <c r="A9976" s="60"/>
      <c r="B9976" s="60"/>
      <c r="C9976" s="60"/>
      <c r="D9976" s="60"/>
      <c r="H9976" s="61"/>
      <c r="I9976" s="61"/>
      <c r="J9976" s="61"/>
      <c r="K9976" s="61"/>
      <c r="L9976" s="61"/>
      <c r="M9976" s="61"/>
      <c r="N9976" s="61"/>
      <c r="O9976" s="61"/>
      <c r="P9976" s="61"/>
      <c r="Q9976" s="61"/>
      <c r="R9976" s="61"/>
      <c r="S9976" s="61"/>
      <c r="T9976" s="61"/>
      <c r="U9976" s="61"/>
      <c r="V9976" s="61"/>
      <c r="W9976" s="61"/>
      <c r="X9976" s="61"/>
      <c r="Y9976" s="61"/>
      <c r="Z9976" s="61"/>
      <c r="AA9976" s="61"/>
      <c r="AB9976" s="61"/>
      <c r="AC9976" s="61"/>
      <c r="AD9976" s="61"/>
      <c r="AE9976" s="61"/>
      <c r="AF9976" s="61"/>
      <c r="AG9976" s="61"/>
      <c r="AH9976" s="61"/>
      <c r="AI9976" s="61"/>
      <c r="AJ9976" s="61"/>
      <c r="AK9976" s="61"/>
      <c r="AL9976" s="61"/>
      <c r="AM9976" s="61"/>
      <c r="AN9976" s="61"/>
      <c r="AO9976" s="61"/>
      <c r="AP9976" s="62"/>
      <c r="AQ9976" s="61"/>
      <c r="AR9976" s="61"/>
      <c r="AS9976" s="61"/>
      <c r="AT9976" s="61"/>
      <c r="AU9976" s="61"/>
      <c r="AV9976" s="61"/>
      <c r="AW9976" s="60"/>
    </row>
    <row r="9977" s="59" customFormat="1" customHeight="1" spans="1:49">
      <c r="A9977" s="60"/>
      <c r="B9977" s="60"/>
      <c r="C9977" s="60"/>
      <c r="D9977" s="60"/>
      <c r="H9977" s="61"/>
      <c r="I9977" s="61"/>
      <c r="J9977" s="61"/>
      <c r="K9977" s="61"/>
      <c r="L9977" s="61"/>
      <c r="M9977" s="61"/>
      <c r="N9977" s="61"/>
      <c r="O9977" s="61"/>
      <c r="P9977" s="61"/>
      <c r="Q9977" s="61"/>
      <c r="R9977" s="61"/>
      <c r="S9977" s="61"/>
      <c r="T9977" s="61"/>
      <c r="U9977" s="61"/>
      <c r="V9977" s="61"/>
      <c r="W9977" s="61"/>
      <c r="X9977" s="61"/>
      <c r="Y9977" s="61"/>
      <c r="Z9977" s="61"/>
      <c r="AA9977" s="61"/>
      <c r="AB9977" s="61"/>
      <c r="AC9977" s="61"/>
      <c r="AD9977" s="61"/>
      <c r="AE9977" s="61"/>
      <c r="AF9977" s="61"/>
      <c r="AG9977" s="61"/>
      <c r="AH9977" s="61"/>
      <c r="AI9977" s="61"/>
      <c r="AJ9977" s="61"/>
      <c r="AK9977" s="61"/>
      <c r="AL9977" s="61"/>
      <c r="AM9977" s="61"/>
      <c r="AN9977" s="61"/>
      <c r="AO9977" s="61"/>
      <c r="AP9977" s="62"/>
      <c r="AQ9977" s="61"/>
      <c r="AR9977" s="61"/>
      <c r="AS9977" s="61"/>
      <c r="AT9977" s="61"/>
      <c r="AU9977" s="61"/>
      <c r="AV9977" s="61"/>
      <c r="AW9977" s="60"/>
    </row>
    <row r="9978" s="59" customFormat="1" customHeight="1" spans="1:49">
      <c r="A9978" s="60"/>
      <c r="B9978" s="60"/>
      <c r="C9978" s="60"/>
      <c r="D9978" s="60"/>
      <c r="H9978" s="61"/>
      <c r="I9978" s="61"/>
      <c r="J9978" s="61"/>
      <c r="K9978" s="61"/>
      <c r="L9978" s="61"/>
      <c r="M9978" s="61"/>
      <c r="N9978" s="61"/>
      <c r="O9978" s="61"/>
      <c r="P9978" s="61"/>
      <c r="Q9978" s="61"/>
      <c r="R9978" s="61"/>
      <c r="S9978" s="61"/>
      <c r="T9978" s="61"/>
      <c r="U9978" s="61"/>
      <c r="V9978" s="61"/>
      <c r="W9978" s="61"/>
      <c r="X9978" s="61"/>
      <c r="Y9978" s="61"/>
      <c r="Z9978" s="61"/>
      <c r="AA9978" s="61"/>
      <c r="AB9978" s="61"/>
      <c r="AC9978" s="61"/>
      <c r="AD9978" s="61"/>
      <c r="AE9978" s="61"/>
      <c r="AF9978" s="61"/>
      <c r="AG9978" s="61"/>
      <c r="AH9978" s="61"/>
      <c r="AI9978" s="61"/>
      <c r="AJ9978" s="61"/>
      <c r="AK9978" s="61"/>
      <c r="AL9978" s="61"/>
      <c r="AM9978" s="61"/>
      <c r="AN9978" s="61"/>
      <c r="AO9978" s="61"/>
      <c r="AP9978" s="62"/>
      <c r="AQ9978" s="61"/>
      <c r="AR9978" s="61"/>
      <c r="AS9978" s="61"/>
      <c r="AT9978" s="61"/>
      <c r="AU9978" s="61"/>
      <c r="AV9978" s="61"/>
      <c r="AW9978" s="60"/>
    </row>
    <row r="9979" s="59" customFormat="1" customHeight="1" spans="1:49">
      <c r="A9979" s="60"/>
      <c r="B9979" s="60"/>
      <c r="C9979" s="60"/>
      <c r="D9979" s="60"/>
      <c r="H9979" s="61"/>
      <c r="I9979" s="61"/>
      <c r="J9979" s="61"/>
      <c r="K9979" s="61"/>
      <c r="L9979" s="61"/>
      <c r="M9979" s="61"/>
      <c r="N9979" s="61"/>
      <c r="O9979" s="61"/>
      <c r="P9979" s="61"/>
      <c r="Q9979" s="61"/>
      <c r="R9979" s="61"/>
      <c r="S9979" s="61"/>
      <c r="T9979" s="61"/>
      <c r="U9979" s="61"/>
      <c r="V9979" s="61"/>
      <c r="W9979" s="61"/>
      <c r="X9979" s="61"/>
      <c r="Y9979" s="61"/>
      <c r="Z9979" s="61"/>
      <c r="AA9979" s="61"/>
      <c r="AB9979" s="61"/>
      <c r="AC9979" s="61"/>
      <c r="AD9979" s="61"/>
      <c r="AE9979" s="61"/>
      <c r="AF9979" s="61"/>
      <c r="AG9979" s="61"/>
      <c r="AH9979" s="61"/>
      <c r="AI9979" s="61"/>
      <c r="AJ9979" s="61"/>
      <c r="AK9979" s="61"/>
      <c r="AL9979" s="61"/>
      <c r="AM9979" s="61"/>
      <c r="AN9979" s="61"/>
      <c r="AO9979" s="61"/>
      <c r="AP9979" s="62"/>
      <c r="AQ9979" s="61"/>
      <c r="AR9979" s="61"/>
      <c r="AS9979" s="61"/>
      <c r="AT9979" s="61"/>
      <c r="AU9979" s="61"/>
      <c r="AV9979" s="61"/>
      <c r="AW9979" s="60"/>
    </row>
    <row r="9980" s="59" customFormat="1" customHeight="1" spans="1:49">
      <c r="A9980" s="60"/>
      <c r="B9980" s="60"/>
      <c r="C9980" s="60"/>
      <c r="D9980" s="60"/>
      <c r="H9980" s="61"/>
      <c r="I9980" s="61"/>
      <c r="J9980" s="61"/>
      <c r="K9980" s="61"/>
      <c r="L9980" s="61"/>
      <c r="M9980" s="61"/>
      <c r="N9980" s="61"/>
      <c r="O9980" s="61"/>
      <c r="P9980" s="61"/>
      <c r="Q9980" s="61"/>
      <c r="R9980" s="61"/>
      <c r="S9980" s="61"/>
      <c r="T9980" s="61"/>
      <c r="U9980" s="61"/>
      <c r="V9980" s="61"/>
      <c r="W9980" s="61"/>
      <c r="X9980" s="61"/>
      <c r="Y9980" s="61"/>
      <c r="Z9980" s="61"/>
      <c r="AA9980" s="61"/>
      <c r="AB9980" s="61"/>
      <c r="AC9980" s="61"/>
      <c r="AD9980" s="61"/>
      <c r="AE9980" s="61"/>
      <c r="AF9980" s="61"/>
      <c r="AG9980" s="61"/>
      <c r="AH9980" s="61"/>
      <c r="AI9980" s="61"/>
      <c r="AJ9980" s="61"/>
      <c r="AK9980" s="61"/>
      <c r="AL9980" s="61"/>
      <c r="AM9980" s="61"/>
      <c r="AN9980" s="61"/>
      <c r="AO9980" s="61"/>
      <c r="AP9980" s="62"/>
      <c r="AQ9980" s="61"/>
      <c r="AR9980" s="61"/>
      <c r="AS9980" s="61"/>
      <c r="AT9980" s="61"/>
      <c r="AU9980" s="61"/>
      <c r="AV9980" s="61"/>
      <c r="AW9980" s="60"/>
    </row>
    <row r="9981" s="59" customFormat="1" customHeight="1" spans="1:49">
      <c r="A9981" s="60"/>
      <c r="B9981" s="60"/>
      <c r="C9981" s="60"/>
      <c r="D9981" s="60"/>
      <c r="H9981" s="61"/>
      <c r="I9981" s="61"/>
      <c r="J9981" s="61"/>
      <c r="K9981" s="61"/>
      <c r="L9981" s="61"/>
      <c r="M9981" s="61"/>
      <c r="N9981" s="61"/>
      <c r="O9981" s="61"/>
      <c r="P9981" s="61"/>
      <c r="Q9981" s="61"/>
      <c r="R9981" s="61"/>
      <c r="S9981" s="61"/>
      <c r="T9981" s="61"/>
      <c r="U9981" s="61"/>
      <c r="V9981" s="61"/>
      <c r="W9981" s="61"/>
      <c r="X9981" s="61"/>
      <c r="Y9981" s="61"/>
      <c r="Z9981" s="61"/>
      <c r="AA9981" s="61"/>
      <c r="AB9981" s="61"/>
      <c r="AC9981" s="61"/>
      <c r="AD9981" s="61"/>
      <c r="AE9981" s="61"/>
      <c r="AF9981" s="61"/>
      <c r="AG9981" s="61"/>
      <c r="AH9981" s="61"/>
      <c r="AI9981" s="61"/>
      <c r="AJ9981" s="61"/>
      <c r="AK9981" s="61"/>
      <c r="AL9981" s="61"/>
      <c r="AM9981" s="61"/>
      <c r="AN9981" s="61"/>
      <c r="AO9981" s="61"/>
      <c r="AP9981" s="62"/>
      <c r="AQ9981" s="61"/>
      <c r="AR9981" s="61"/>
      <c r="AS9981" s="61"/>
      <c r="AT9981" s="61"/>
      <c r="AU9981" s="61"/>
      <c r="AV9981" s="61"/>
      <c r="AW9981" s="60"/>
    </row>
    <row r="9982" s="59" customFormat="1" customHeight="1" spans="1:49">
      <c r="A9982" s="60"/>
      <c r="B9982" s="60"/>
      <c r="C9982" s="60"/>
      <c r="D9982" s="60"/>
      <c r="H9982" s="61"/>
      <c r="I9982" s="61"/>
      <c r="J9982" s="61"/>
      <c r="K9982" s="61"/>
      <c r="L9982" s="61"/>
      <c r="M9982" s="61"/>
      <c r="N9982" s="61"/>
      <c r="O9982" s="61"/>
      <c r="P9982" s="61"/>
      <c r="Q9982" s="61"/>
      <c r="R9982" s="61"/>
      <c r="S9982" s="61"/>
      <c r="T9982" s="61"/>
      <c r="U9982" s="61"/>
      <c r="V9982" s="61"/>
      <c r="W9982" s="61"/>
      <c r="X9982" s="61"/>
      <c r="Y9982" s="61"/>
      <c r="Z9982" s="61"/>
      <c r="AA9982" s="61"/>
      <c r="AB9982" s="61"/>
      <c r="AC9982" s="61"/>
      <c r="AD9982" s="61"/>
      <c r="AE9982" s="61"/>
      <c r="AF9982" s="61"/>
      <c r="AG9982" s="61"/>
      <c r="AH9982" s="61"/>
      <c r="AI9982" s="61"/>
      <c r="AJ9982" s="61"/>
      <c r="AK9982" s="61"/>
      <c r="AL9982" s="61"/>
      <c r="AM9982" s="61"/>
      <c r="AN9982" s="61"/>
      <c r="AO9982" s="61"/>
      <c r="AP9982" s="62"/>
      <c r="AQ9982" s="61"/>
      <c r="AR9982" s="61"/>
      <c r="AS9982" s="61"/>
      <c r="AT9982" s="61"/>
      <c r="AU9982" s="61"/>
      <c r="AV9982" s="61"/>
      <c r="AW9982" s="60"/>
    </row>
    <row r="9983" s="59" customFormat="1" customHeight="1" spans="1:49">
      <c r="A9983" s="60"/>
      <c r="B9983" s="60"/>
      <c r="C9983" s="60"/>
      <c r="D9983" s="60"/>
      <c r="H9983" s="61"/>
      <c r="I9983" s="61"/>
      <c r="J9983" s="61"/>
      <c r="K9983" s="61"/>
      <c r="L9983" s="61"/>
      <c r="M9983" s="61"/>
      <c r="N9983" s="61"/>
      <c r="O9983" s="61"/>
      <c r="P9983" s="61"/>
      <c r="Q9983" s="61"/>
      <c r="R9983" s="61"/>
      <c r="S9983" s="61"/>
      <c r="T9983" s="61"/>
      <c r="U9983" s="61"/>
      <c r="V9983" s="61"/>
      <c r="W9983" s="61"/>
      <c r="X9983" s="61"/>
      <c r="Y9983" s="61"/>
      <c r="Z9983" s="61"/>
      <c r="AA9983" s="61"/>
      <c r="AB9983" s="61"/>
      <c r="AC9983" s="61"/>
      <c r="AD9983" s="61"/>
      <c r="AE9983" s="61"/>
      <c r="AF9983" s="61"/>
      <c r="AG9983" s="61"/>
      <c r="AH9983" s="61"/>
      <c r="AI9983" s="61"/>
      <c r="AJ9983" s="61"/>
      <c r="AK9983" s="61"/>
      <c r="AL9983" s="61"/>
      <c r="AM9983" s="61"/>
      <c r="AN9983" s="61"/>
      <c r="AO9983" s="61"/>
      <c r="AP9983" s="62"/>
      <c r="AQ9983" s="61"/>
      <c r="AR9983" s="61"/>
      <c r="AS9983" s="61"/>
      <c r="AT9983" s="61"/>
      <c r="AU9983" s="61"/>
      <c r="AV9983" s="61"/>
      <c r="AW9983" s="60"/>
    </row>
    <row r="9984" s="59" customFormat="1" customHeight="1" spans="1:49">
      <c r="A9984" s="60"/>
      <c r="B9984" s="60"/>
      <c r="C9984" s="60"/>
      <c r="D9984" s="60"/>
      <c r="H9984" s="61"/>
      <c r="I9984" s="61"/>
      <c r="J9984" s="61"/>
      <c r="K9984" s="61"/>
      <c r="L9984" s="61"/>
      <c r="M9984" s="61"/>
      <c r="N9984" s="61"/>
      <c r="O9984" s="61"/>
      <c r="P9984" s="61"/>
      <c r="Q9984" s="61"/>
      <c r="R9984" s="61"/>
      <c r="S9984" s="61"/>
      <c r="T9984" s="61"/>
      <c r="U9984" s="61"/>
      <c r="V9984" s="61"/>
      <c r="W9984" s="61"/>
      <c r="X9984" s="61"/>
      <c r="Y9984" s="61"/>
      <c r="Z9984" s="61"/>
      <c r="AA9984" s="61"/>
      <c r="AB9984" s="61"/>
      <c r="AC9984" s="61"/>
      <c r="AD9984" s="61"/>
      <c r="AE9984" s="61"/>
      <c r="AF9984" s="61"/>
      <c r="AG9984" s="61"/>
      <c r="AH9984" s="61"/>
      <c r="AI9984" s="61"/>
      <c r="AJ9984" s="61"/>
      <c r="AK9984" s="61"/>
      <c r="AL9984" s="61"/>
      <c r="AM9984" s="61"/>
      <c r="AN9984" s="61"/>
      <c r="AO9984" s="61"/>
      <c r="AP9984" s="62"/>
      <c r="AQ9984" s="61"/>
      <c r="AR9984" s="61"/>
      <c r="AS9984" s="61"/>
      <c r="AT9984" s="61"/>
      <c r="AU9984" s="61"/>
      <c r="AV9984" s="61"/>
      <c r="AW9984" s="60"/>
    </row>
    <row r="9985" s="59" customFormat="1" customHeight="1" spans="1:49">
      <c r="A9985" s="60"/>
      <c r="B9985" s="60"/>
      <c r="C9985" s="60"/>
      <c r="D9985" s="60"/>
      <c r="H9985" s="61"/>
      <c r="I9985" s="61"/>
      <c r="J9985" s="61"/>
      <c r="K9985" s="61"/>
      <c r="L9985" s="61"/>
      <c r="M9985" s="61"/>
      <c r="N9985" s="61"/>
      <c r="O9985" s="61"/>
      <c r="P9985" s="61"/>
      <c r="Q9985" s="61"/>
      <c r="R9985" s="61"/>
      <c r="S9985" s="61"/>
      <c r="T9985" s="61"/>
      <c r="U9985" s="61"/>
      <c r="V9985" s="61"/>
      <c r="W9985" s="61"/>
      <c r="X9985" s="61"/>
      <c r="Y9985" s="61"/>
      <c r="Z9985" s="61"/>
      <c r="AA9985" s="61"/>
      <c r="AB9985" s="61"/>
      <c r="AC9985" s="61"/>
      <c r="AD9985" s="61"/>
      <c r="AE9985" s="61"/>
      <c r="AF9985" s="61"/>
      <c r="AG9985" s="61"/>
      <c r="AH9985" s="61"/>
      <c r="AI9985" s="61"/>
      <c r="AJ9985" s="61"/>
      <c r="AK9985" s="61"/>
      <c r="AL9985" s="61"/>
      <c r="AM9985" s="61"/>
      <c r="AN9985" s="61"/>
      <c r="AO9985" s="61"/>
      <c r="AP9985" s="62"/>
      <c r="AQ9985" s="61"/>
      <c r="AR9985" s="61"/>
      <c r="AS9985" s="61"/>
      <c r="AT9985" s="61"/>
      <c r="AU9985" s="61"/>
      <c r="AV9985" s="61"/>
      <c r="AW9985" s="60"/>
    </row>
    <row r="9986" s="59" customFormat="1" customHeight="1" spans="1:49">
      <c r="A9986" s="60"/>
      <c r="B9986" s="60"/>
      <c r="C9986" s="60"/>
      <c r="D9986" s="60"/>
      <c r="H9986" s="61"/>
      <c r="I9986" s="61"/>
      <c r="J9986" s="61"/>
      <c r="K9986" s="61"/>
      <c r="L9986" s="61"/>
      <c r="M9986" s="61"/>
      <c r="N9986" s="61"/>
      <c r="O9986" s="61"/>
      <c r="P9986" s="61"/>
      <c r="Q9986" s="61"/>
      <c r="R9986" s="61"/>
      <c r="S9986" s="61"/>
      <c r="T9986" s="61"/>
      <c r="U9986" s="61"/>
      <c r="V9986" s="61"/>
      <c r="W9986" s="61"/>
      <c r="X9986" s="61"/>
      <c r="Y9986" s="61"/>
      <c r="Z9986" s="61"/>
      <c r="AA9986" s="61"/>
      <c r="AB9986" s="61"/>
      <c r="AC9986" s="61"/>
      <c r="AD9986" s="61"/>
      <c r="AE9986" s="61"/>
      <c r="AF9986" s="61"/>
      <c r="AG9986" s="61"/>
      <c r="AH9986" s="61"/>
      <c r="AI9986" s="61"/>
      <c r="AJ9986" s="61"/>
      <c r="AK9986" s="61"/>
      <c r="AL9986" s="61"/>
      <c r="AM9986" s="61"/>
      <c r="AN9986" s="61"/>
      <c r="AO9986" s="61"/>
      <c r="AP9986" s="62"/>
      <c r="AQ9986" s="61"/>
      <c r="AR9986" s="61"/>
      <c r="AS9986" s="61"/>
      <c r="AT9986" s="61"/>
      <c r="AU9986" s="61"/>
      <c r="AV9986" s="61"/>
      <c r="AW9986" s="60"/>
    </row>
    <row r="9987" s="59" customFormat="1" customHeight="1" spans="1:49">
      <c r="A9987" s="60"/>
      <c r="B9987" s="60"/>
      <c r="C9987" s="60"/>
      <c r="D9987" s="60"/>
      <c r="H9987" s="61"/>
      <c r="I9987" s="61"/>
      <c r="J9987" s="61"/>
      <c r="K9987" s="61"/>
      <c r="L9987" s="61"/>
      <c r="M9987" s="61"/>
      <c r="N9987" s="61"/>
      <c r="O9987" s="61"/>
      <c r="P9987" s="61"/>
      <c r="Q9987" s="61"/>
      <c r="R9987" s="61"/>
      <c r="S9987" s="61"/>
      <c r="T9987" s="61"/>
      <c r="U9987" s="61"/>
      <c r="V9987" s="61"/>
      <c r="W9987" s="61"/>
      <c r="X9987" s="61"/>
      <c r="Y9987" s="61"/>
      <c r="Z9987" s="61"/>
      <c r="AA9987" s="61"/>
      <c r="AB9987" s="61"/>
      <c r="AC9987" s="61"/>
      <c r="AD9987" s="61"/>
      <c r="AE9987" s="61"/>
      <c r="AF9987" s="61"/>
      <c r="AG9987" s="61"/>
      <c r="AH9987" s="61"/>
      <c r="AI9987" s="61"/>
      <c r="AJ9987" s="61"/>
      <c r="AK9987" s="61"/>
      <c r="AL9987" s="61"/>
      <c r="AM9987" s="61"/>
      <c r="AN9987" s="61"/>
      <c r="AO9987" s="61"/>
      <c r="AP9987" s="62"/>
      <c r="AQ9987" s="61"/>
      <c r="AR9987" s="61"/>
      <c r="AS9987" s="61"/>
      <c r="AT9987" s="61"/>
      <c r="AU9987" s="61"/>
      <c r="AV9987" s="61"/>
      <c r="AW9987" s="60"/>
    </row>
    <row r="9988" s="59" customFormat="1" customHeight="1" spans="1:49">
      <c r="A9988" s="60"/>
      <c r="B9988" s="60"/>
      <c r="C9988" s="60"/>
      <c r="D9988" s="60"/>
      <c r="H9988" s="61"/>
      <c r="I9988" s="61"/>
      <c r="J9988" s="61"/>
      <c r="K9988" s="61"/>
      <c r="L9988" s="61"/>
      <c r="M9988" s="61"/>
      <c r="N9988" s="61"/>
      <c r="O9988" s="61"/>
      <c r="P9988" s="61"/>
      <c r="Q9988" s="61"/>
      <c r="R9988" s="61"/>
      <c r="S9988" s="61"/>
      <c r="T9988" s="61"/>
      <c r="U9988" s="61"/>
      <c r="V9988" s="61"/>
      <c r="W9988" s="61"/>
      <c r="X9988" s="61"/>
      <c r="Y9988" s="61"/>
      <c r="Z9988" s="61"/>
      <c r="AA9988" s="61"/>
      <c r="AB9988" s="61"/>
      <c r="AC9988" s="61"/>
      <c r="AD9988" s="61"/>
      <c r="AE9988" s="61"/>
      <c r="AF9988" s="61"/>
      <c r="AG9988" s="61"/>
      <c r="AH9988" s="61"/>
      <c r="AI9988" s="61"/>
      <c r="AJ9988" s="61"/>
      <c r="AK9988" s="61"/>
      <c r="AL9988" s="61"/>
      <c r="AM9988" s="61"/>
      <c r="AN9988" s="61"/>
      <c r="AO9988" s="61"/>
      <c r="AP9988" s="62"/>
      <c r="AQ9988" s="61"/>
      <c r="AR9988" s="61"/>
      <c r="AS9988" s="61"/>
      <c r="AT9988" s="61"/>
      <c r="AU9988" s="61"/>
      <c r="AV9988" s="61"/>
      <c r="AW9988" s="60"/>
    </row>
    <row r="9989" s="59" customFormat="1" customHeight="1" spans="1:49">
      <c r="A9989" s="60"/>
      <c r="B9989" s="60"/>
      <c r="C9989" s="60"/>
      <c r="D9989" s="60"/>
      <c r="H9989" s="61"/>
      <c r="I9989" s="61"/>
      <c r="J9989" s="61"/>
      <c r="K9989" s="61"/>
      <c r="L9989" s="61"/>
      <c r="M9989" s="61"/>
      <c r="N9989" s="61"/>
      <c r="O9989" s="61"/>
      <c r="P9989" s="61"/>
      <c r="Q9989" s="61"/>
      <c r="R9989" s="61"/>
      <c r="S9989" s="61"/>
      <c r="T9989" s="61"/>
      <c r="U9989" s="61"/>
      <c r="V9989" s="61"/>
      <c r="W9989" s="61"/>
      <c r="X9989" s="61"/>
      <c r="Y9989" s="61"/>
      <c r="Z9989" s="61"/>
      <c r="AA9989" s="61"/>
      <c r="AB9989" s="61"/>
      <c r="AC9989" s="61"/>
      <c r="AD9989" s="61"/>
      <c r="AE9989" s="61"/>
      <c r="AF9989" s="61"/>
      <c r="AG9989" s="61"/>
      <c r="AH9989" s="61"/>
      <c r="AI9989" s="61"/>
      <c r="AJ9989" s="61"/>
      <c r="AK9989" s="61"/>
      <c r="AL9989" s="61"/>
      <c r="AM9989" s="61"/>
      <c r="AN9989" s="61"/>
      <c r="AO9989" s="61"/>
      <c r="AP9989" s="62"/>
      <c r="AQ9989" s="61"/>
      <c r="AR9989" s="61"/>
      <c r="AS9989" s="61"/>
      <c r="AT9989" s="61"/>
      <c r="AU9989" s="61"/>
      <c r="AV9989" s="61"/>
      <c r="AW9989" s="60"/>
    </row>
    <row r="9990" s="59" customFormat="1" customHeight="1" spans="1:49">
      <c r="A9990" s="60"/>
      <c r="B9990" s="60"/>
      <c r="C9990" s="60"/>
      <c r="D9990" s="60"/>
      <c r="H9990" s="61"/>
      <c r="I9990" s="61"/>
      <c r="J9990" s="61"/>
      <c r="K9990" s="61"/>
      <c r="L9990" s="61"/>
      <c r="M9990" s="61"/>
      <c r="N9990" s="61"/>
      <c r="O9990" s="61"/>
      <c r="P9990" s="61"/>
      <c r="Q9990" s="61"/>
      <c r="R9990" s="61"/>
      <c r="S9990" s="61"/>
      <c r="T9990" s="61"/>
      <c r="U9990" s="61"/>
      <c r="V9990" s="61"/>
      <c r="W9990" s="61"/>
      <c r="X9990" s="61"/>
      <c r="Y9990" s="61"/>
      <c r="Z9990" s="61"/>
      <c r="AA9990" s="61"/>
      <c r="AB9990" s="61"/>
      <c r="AC9990" s="61"/>
      <c r="AD9990" s="61"/>
      <c r="AE9990" s="61"/>
      <c r="AF9990" s="61"/>
      <c r="AG9990" s="61"/>
      <c r="AH9990" s="61"/>
      <c r="AI9990" s="61"/>
      <c r="AJ9990" s="61"/>
      <c r="AK9990" s="61"/>
      <c r="AL9990" s="61"/>
      <c r="AM9990" s="61"/>
      <c r="AN9990" s="61"/>
      <c r="AO9990" s="61"/>
      <c r="AP9990" s="62"/>
      <c r="AQ9990" s="61"/>
      <c r="AR9990" s="61"/>
      <c r="AS9990" s="61"/>
      <c r="AT9990" s="61"/>
      <c r="AU9990" s="61"/>
      <c r="AV9990" s="61"/>
      <c r="AW9990" s="60"/>
    </row>
    <row r="9991" s="59" customFormat="1" customHeight="1" spans="1:49">
      <c r="A9991" s="60"/>
      <c r="B9991" s="60"/>
      <c r="C9991" s="60"/>
      <c r="D9991" s="60"/>
      <c r="H9991" s="61"/>
      <c r="I9991" s="61"/>
      <c r="J9991" s="61"/>
      <c r="K9991" s="61"/>
      <c r="L9991" s="61"/>
      <c r="M9991" s="61"/>
      <c r="N9991" s="61"/>
      <c r="O9991" s="61"/>
      <c r="P9991" s="61"/>
      <c r="Q9991" s="61"/>
      <c r="R9991" s="61"/>
      <c r="S9991" s="61"/>
      <c r="T9991" s="61"/>
      <c r="U9991" s="61"/>
      <c r="V9991" s="61"/>
      <c r="W9991" s="61"/>
      <c r="X9991" s="61"/>
      <c r="Y9991" s="61"/>
      <c r="Z9991" s="61"/>
      <c r="AA9991" s="61"/>
      <c r="AB9991" s="61"/>
      <c r="AC9991" s="61"/>
      <c r="AD9991" s="61"/>
      <c r="AE9991" s="61"/>
      <c r="AF9991" s="61"/>
      <c r="AG9991" s="61"/>
      <c r="AH9991" s="61"/>
      <c r="AI9991" s="61"/>
      <c r="AJ9991" s="61"/>
      <c r="AK9991" s="61"/>
      <c r="AL9991" s="61"/>
      <c r="AM9991" s="61"/>
      <c r="AN9991" s="61"/>
      <c r="AO9991" s="61"/>
      <c r="AP9991" s="62"/>
      <c r="AQ9991" s="61"/>
      <c r="AR9991" s="61"/>
      <c r="AS9991" s="61"/>
      <c r="AT9991" s="61"/>
      <c r="AU9991" s="61"/>
      <c r="AV9991" s="61"/>
      <c r="AW9991" s="60"/>
    </row>
    <row r="9992" s="59" customFormat="1" customHeight="1" spans="1:49">
      <c r="A9992" s="60"/>
      <c r="B9992" s="60"/>
      <c r="C9992" s="60"/>
      <c r="D9992" s="60"/>
      <c r="H9992" s="61"/>
      <c r="I9992" s="61"/>
      <c r="J9992" s="61"/>
      <c r="K9992" s="61"/>
      <c r="L9992" s="61"/>
      <c r="M9992" s="61"/>
      <c r="N9992" s="61"/>
      <c r="O9992" s="61"/>
      <c r="P9992" s="61"/>
      <c r="Q9992" s="61"/>
      <c r="R9992" s="61"/>
      <c r="S9992" s="61"/>
      <c r="T9992" s="61"/>
      <c r="U9992" s="61"/>
      <c r="V9992" s="61"/>
      <c r="W9992" s="61"/>
      <c r="X9992" s="61"/>
      <c r="Y9992" s="61"/>
      <c r="Z9992" s="61"/>
      <c r="AA9992" s="61"/>
      <c r="AB9992" s="61"/>
      <c r="AC9992" s="61"/>
      <c r="AD9992" s="61"/>
      <c r="AE9992" s="61"/>
      <c r="AF9992" s="61"/>
      <c r="AG9992" s="61"/>
      <c r="AH9992" s="61"/>
      <c r="AI9992" s="61"/>
      <c r="AJ9992" s="61"/>
      <c r="AK9992" s="61"/>
      <c r="AL9992" s="61"/>
      <c r="AM9992" s="61"/>
      <c r="AN9992" s="61"/>
      <c r="AO9992" s="61"/>
      <c r="AP9992" s="62"/>
      <c r="AQ9992" s="61"/>
      <c r="AR9992" s="61"/>
      <c r="AS9992" s="61"/>
      <c r="AT9992" s="61"/>
      <c r="AU9992" s="61"/>
      <c r="AV9992" s="61"/>
      <c r="AW9992" s="60"/>
    </row>
    <row r="9993" s="59" customFormat="1" customHeight="1" spans="1:49">
      <c r="A9993" s="60"/>
      <c r="B9993" s="60"/>
      <c r="C9993" s="60"/>
      <c r="D9993" s="60"/>
      <c r="H9993" s="61"/>
      <c r="I9993" s="61"/>
      <c r="J9993" s="61"/>
      <c r="K9993" s="61"/>
      <c r="L9993" s="61"/>
      <c r="M9993" s="61"/>
      <c r="N9993" s="61"/>
      <c r="O9993" s="61"/>
      <c r="P9993" s="61"/>
      <c r="Q9993" s="61"/>
      <c r="R9993" s="61"/>
      <c r="S9993" s="61"/>
      <c r="T9993" s="61"/>
      <c r="U9993" s="61"/>
      <c r="V9993" s="61"/>
      <c r="W9993" s="61"/>
      <c r="X9993" s="61"/>
      <c r="Y9993" s="61"/>
      <c r="Z9993" s="61"/>
      <c r="AA9993" s="61"/>
      <c r="AB9993" s="61"/>
      <c r="AC9993" s="61"/>
      <c r="AD9993" s="61"/>
      <c r="AE9993" s="61"/>
      <c r="AF9993" s="61"/>
      <c r="AG9993" s="61"/>
      <c r="AH9993" s="61"/>
      <c r="AI9993" s="61"/>
      <c r="AJ9993" s="61"/>
      <c r="AK9993" s="61"/>
      <c r="AL9993" s="61"/>
      <c r="AM9993" s="61"/>
      <c r="AN9993" s="61"/>
      <c r="AO9993" s="61"/>
      <c r="AP9993" s="62"/>
      <c r="AQ9993" s="61"/>
      <c r="AR9993" s="61"/>
      <c r="AS9993" s="61"/>
      <c r="AT9993" s="61"/>
      <c r="AU9993" s="61"/>
      <c r="AV9993" s="61"/>
      <c r="AW9993" s="60"/>
    </row>
    <row r="9994" s="59" customFormat="1" customHeight="1" spans="1:49">
      <c r="A9994" s="60"/>
      <c r="B9994" s="60"/>
      <c r="C9994" s="60"/>
      <c r="D9994" s="60"/>
      <c r="H9994" s="61"/>
      <c r="I9994" s="61"/>
      <c r="J9994" s="61"/>
      <c r="K9994" s="61"/>
      <c r="L9994" s="61"/>
      <c r="M9994" s="61"/>
      <c r="N9994" s="61"/>
      <c r="O9994" s="61"/>
      <c r="P9994" s="61"/>
      <c r="Q9994" s="61"/>
      <c r="R9994" s="61"/>
      <c r="S9994" s="61"/>
      <c r="T9994" s="61"/>
      <c r="U9994" s="61"/>
      <c r="V9994" s="61"/>
      <c r="W9994" s="61"/>
      <c r="X9994" s="61"/>
      <c r="Y9994" s="61"/>
      <c r="Z9994" s="61"/>
      <c r="AA9994" s="61"/>
      <c r="AB9994" s="61"/>
      <c r="AC9994" s="61"/>
      <c r="AD9994" s="61"/>
      <c r="AE9994" s="61"/>
      <c r="AF9994" s="61"/>
      <c r="AG9994" s="61"/>
      <c r="AH9994" s="61"/>
      <c r="AI9994" s="61"/>
      <c r="AJ9994" s="61"/>
      <c r="AK9994" s="61"/>
      <c r="AL9994" s="61"/>
      <c r="AM9994" s="61"/>
      <c r="AN9994" s="61"/>
      <c r="AO9994" s="61"/>
      <c r="AP9994" s="62"/>
      <c r="AQ9994" s="61"/>
      <c r="AR9994" s="61"/>
      <c r="AS9994" s="61"/>
      <c r="AT9994" s="61"/>
      <c r="AU9994" s="61"/>
      <c r="AV9994" s="61"/>
      <c r="AW9994" s="60"/>
    </row>
    <row r="9995" s="59" customFormat="1" customHeight="1" spans="1:49">
      <c r="A9995" s="60"/>
      <c r="B9995" s="60"/>
      <c r="C9995" s="60"/>
      <c r="D9995" s="60"/>
      <c r="H9995" s="61"/>
      <c r="I9995" s="61"/>
      <c r="J9995" s="61"/>
      <c r="K9995" s="61"/>
      <c r="L9995" s="61"/>
      <c r="M9995" s="61"/>
      <c r="N9995" s="61"/>
      <c r="O9995" s="61"/>
      <c r="P9995" s="61"/>
      <c r="Q9995" s="61"/>
      <c r="R9995" s="61"/>
      <c r="S9995" s="61"/>
      <c r="T9995" s="61"/>
      <c r="U9995" s="61"/>
      <c r="V9995" s="61"/>
      <c r="W9995" s="61"/>
      <c r="X9995" s="61"/>
      <c r="Y9995" s="61"/>
      <c r="Z9995" s="61"/>
      <c r="AA9995" s="61"/>
      <c r="AB9995" s="61"/>
      <c r="AC9995" s="61"/>
      <c r="AD9995" s="61"/>
      <c r="AE9995" s="61"/>
      <c r="AF9995" s="61"/>
      <c r="AG9995" s="61"/>
      <c r="AH9995" s="61"/>
      <c r="AI9995" s="61"/>
      <c r="AJ9995" s="61"/>
      <c r="AK9995" s="61"/>
      <c r="AL9995" s="61"/>
      <c r="AM9995" s="61"/>
      <c r="AN9995" s="61"/>
      <c r="AO9995" s="61"/>
      <c r="AP9995" s="62"/>
      <c r="AQ9995" s="61"/>
      <c r="AR9995" s="61"/>
      <c r="AS9995" s="61"/>
      <c r="AT9995" s="61"/>
      <c r="AU9995" s="61"/>
      <c r="AV9995" s="61"/>
      <c r="AW9995" s="60"/>
    </row>
    <row r="9996" s="59" customFormat="1" customHeight="1" spans="1:49">
      <c r="A9996" s="60"/>
      <c r="B9996" s="60"/>
      <c r="C9996" s="60"/>
      <c r="D9996" s="60"/>
      <c r="H9996" s="61"/>
      <c r="I9996" s="61"/>
      <c r="J9996" s="61"/>
      <c r="K9996" s="61"/>
      <c r="L9996" s="61"/>
      <c r="M9996" s="61"/>
      <c r="N9996" s="61"/>
      <c r="O9996" s="61"/>
      <c r="P9996" s="61"/>
      <c r="Q9996" s="61"/>
      <c r="R9996" s="61"/>
      <c r="S9996" s="61"/>
      <c r="T9996" s="61"/>
      <c r="U9996" s="61"/>
      <c r="V9996" s="61"/>
      <c r="W9996" s="61"/>
      <c r="X9996" s="61"/>
      <c r="Y9996" s="61"/>
      <c r="Z9996" s="61"/>
      <c r="AA9996" s="61"/>
      <c r="AB9996" s="61"/>
      <c r="AC9996" s="61"/>
      <c r="AD9996" s="61"/>
      <c r="AE9996" s="61"/>
      <c r="AF9996" s="61"/>
      <c r="AG9996" s="61"/>
      <c r="AH9996" s="61"/>
      <c r="AI9996" s="61"/>
      <c r="AJ9996" s="61"/>
      <c r="AK9996" s="61"/>
      <c r="AL9996" s="61"/>
      <c r="AM9996" s="61"/>
      <c r="AN9996" s="61"/>
      <c r="AO9996" s="61"/>
      <c r="AP9996" s="62"/>
      <c r="AQ9996" s="61"/>
      <c r="AR9996" s="61"/>
      <c r="AS9996" s="61"/>
      <c r="AT9996" s="61"/>
      <c r="AU9996" s="61"/>
      <c r="AV9996" s="61"/>
      <c r="AW9996" s="60"/>
    </row>
    <row r="9997" s="59" customFormat="1" customHeight="1" spans="1:49">
      <c r="A9997" s="60"/>
      <c r="B9997" s="60"/>
      <c r="C9997" s="60"/>
      <c r="D9997" s="60"/>
      <c r="H9997" s="61"/>
      <c r="I9997" s="61"/>
      <c r="J9997" s="61"/>
      <c r="K9997" s="61"/>
      <c r="L9997" s="61"/>
      <c r="M9997" s="61"/>
      <c r="N9997" s="61"/>
      <c r="O9997" s="61"/>
      <c r="P9997" s="61"/>
      <c r="Q9997" s="61"/>
      <c r="R9997" s="61"/>
      <c r="S9997" s="61"/>
      <c r="T9997" s="61"/>
      <c r="U9997" s="61"/>
      <c r="V9997" s="61"/>
      <c r="W9997" s="61"/>
      <c r="X9997" s="61"/>
      <c r="Y9997" s="61"/>
      <c r="Z9997" s="61"/>
      <c r="AA9997" s="61"/>
      <c r="AB9997" s="61"/>
      <c r="AC9997" s="61"/>
      <c r="AD9997" s="61"/>
      <c r="AE9997" s="61"/>
      <c r="AF9997" s="61"/>
      <c r="AG9997" s="61"/>
      <c r="AH9997" s="61"/>
      <c r="AI9997" s="61"/>
      <c r="AJ9997" s="61"/>
      <c r="AK9997" s="61"/>
      <c r="AL9997" s="61"/>
      <c r="AM9997" s="61"/>
      <c r="AN9997" s="61"/>
      <c r="AO9997" s="61"/>
      <c r="AP9997" s="62"/>
      <c r="AQ9997" s="61"/>
      <c r="AR9997" s="61"/>
      <c r="AS9997" s="61"/>
      <c r="AT9997" s="61"/>
      <c r="AU9997" s="61"/>
      <c r="AV9997" s="61"/>
      <c r="AW9997" s="60"/>
    </row>
    <row r="9998" s="59" customFormat="1" customHeight="1" spans="1:49">
      <c r="A9998" s="60"/>
      <c r="B9998" s="60"/>
      <c r="C9998" s="60"/>
      <c r="D9998" s="60"/>
      <c r="H9998" s="61"/>
      <c r="I9998" s="61"/>
      <c r="J9998" s="61"/>
      <c r="K9998" s="61"/>
      <c r="L9998" s="61"/>
      <c r="M9998" s="61"/>
      <c r="N9998" s="61"/>
      <c r="O9998" s="61"/>
      <c r="P9998" s="61"/>
      <c r="Q9998" s="61"/>
      <c r="R9998" s="61"/>
      <c r="S9998" s="61"/>
      <c r="T9998" s="61"/>
      <c r="U9998" s="61"/>
      <c r="V9998" s="61"/>
      <c r="W9998" s="61"/>
      <c r="X9998" s="61"/>
      <c r="Y9998" s="61"/>
      <c r="Z9998" s="61"/>
      <c r="AA9998" s="61"/>
      <c r="AB9998" s="61"/>
      <c r="AC9998" s="61"/>
      <c r="AD9998" s="61"/>
      <c r="AE9998" s="61"/>
      <c r="AF9998" s="61"/>
      <c r="AG9998" s="61"/>
      <c r="AH9998" s="61"/>
      <c r="AI9998" s="61"/>
      <c r="AJ9998" s="61"/>
      <c r="AK9998" s="61"/>
      <c r="AL9998" s="61"/>
      <c r="AM9998" s="61"/>
      <c r="AN9998" s="61"/>
      <c r="AO9998" s="61"/>
      <c r="AP9998" s="62"/>
      <c r="AQ9998" s="61"/>
      <c r="AR9998" s="61"/>
      <c r="AS9998" s="61"/>
      <c r="AT9998" s="61"/>
      <c r="AU9998" s="61"/>
      <c r="AV9998" s="61"/>
      <c r="AW9998" s="60"/>
    </row>
    <row r="9999" s="59" customFormat="1" customHeight="1" spans="1:49">
      <c r="A9999" s="60"/>
      <c r="B9999" s="60"/>
      <c r="C9999" s="60"/>
      <c r="D9999" s="60"/>
      <c r="H9999" s="61"/>
      <c r="I9999" s="61"/>
      <c r="J9999" s="61"/>
      <c r="K9999" s="61"/>
      <c r="L9999" s="61"/>
      <c r="M9999" s="61"/>
      <c r="N9999" s="61"/>
      <c r="O9999" s="61"/>
      <c r="P9999" s="61"/>
      <c r="Q9999" s="61"/>
      <c r="R9999" s="61"/>
      <c r="S9999" s="61"/>
      <c r="T9999" s="61"/>
      <c r="U9999" s="61"/>
      <c r="V9999" s="61"/>
      <c r="W9999" s="61"/>
      <c r="X9999" s="61"/>
      <c r="Y9999" s="61"/>
      <c r="Z9999" s="61"/>
      <c r="AA9999" s="61"/>
      <c r="AB9999" s="61"/>
      <c r="AC9999" s="61"/>
      <c r="AD9999" s="61"/>
      <c r="AE9999" s="61"/>
      <c r="AF9999" s="61"/>
      <c r="AG9999" s="61"/>
      <c r="AH9999" s="61"/>
      <c r="AI9999" s="61"/>
      <c r="AJ9999" s="61"/>
      <c r="AK9999" s="61"/>
      <c r="AL9999" s="61"/>
      <c r="AM9999" s="61"/>
      <c r="AN9999" s="61"/>
      <c r="AO9999" s="61"/>
      <c r="AP9999" s="62"/>
      <c r="AQ9999" s="61"/>
      <c r="AR9999" s="61"/>
      <c r="AS9999" s="61"/>
      <c r="AT9999" s="61"/>
      <c r="AU9999" s="61"/>
      <c r="AV9999" s="61"/>
      <c r="AW9999" s="60"/>
    </row>
    <row r="10000" s="59" customFormat="1" customHeight="1" spans="1:49">
      <c r="A10000" s="60"/>
      <c r="B10000" s="60"/>
      <c r="C10000" s="60"/>
      <c r="D10000" s="60"/>
      <c r="H10000" s="61"/>
      <c r="I10000" s="61"/>
      <c r="J10000" s="61"/>
      <c r="K10000" s="61"/>
      <c r="L10000" s="61"/>
      <c r="M10000" s="61"/>
      <c r="N10000" s="61"/>
      <c r="O10000" s="61"/>
      <c r="P10000" s="61"/>
      <c r="Q10000" s="61"/>
      <c r="R10000" s="61"/>
      <c r="S10000" s="61"/>
      <c r="T10000" s="61"/>
      <c r="U10000" s="61"/>
      <c r="V10000" s="61"/>
      <c r="W10000" s="61"/>
      <c r="X10000" s="61"/>
      <c r="Y10000" s="61"/>
      <c r="Z10000" s="61"/>
      <c r="AA10000" s="61"/>
      <c r="AB10000" s="61"/>
      <c r="AC10000" s="61"/>
      <c r="AD10000" s="61"/>
      <c r="AE10000" s="61"/>
      <c r="AF10000" s="61"/>
      <c r="AG10000" s="61"/>
      <c r="AH10000" s="61"/>
      <c r="AI10000" s="61"/>
      <c r="AJ10000" s="61"/>
      <c r="AK10000" s="61"/>
      <c r="AL10000" s="61"/>
      <c r="AM10000" s="61"/>
      <c r="AN10000" s="61"/>
      <c r="AO10000" s="61"/>
      <c r="AP10000" s="62"/>
      <c r="AQ10000" s="61"/>
      <c r="AR10000" s="61"/>
      <c r="AS10000" s="61"/>
      <c r="AT10000" s="61"/>
      <c r="AU10000" s="61"/>
      <c r="AV10000" s="61"/>
      <c r="AW10000" s="60"/>
    </row>
    <row r="10001" s="59" customFormat="1" customHeight="1" spans="1:49">
      <c r="A10001" s="60"/>
      <c r="B10001" s="60"/>
      <c r="C10001" s="60"/>
      <c r="D10001" s="60"/>
      <c r="H10001" s="61"/>
      <c r="I10001" s="61"/>
      <c r="J10001" s="61"/>
      <c r="K10001" s="61"/>
      <c r="L10001" s="61"/>
      <c r="M10001" s="61"/>
      <c r="N10001" s="61"/>
      <c r="O10001" s="61"/>
      <c r="P10001" s="61"/>
      <c r="Q10001" s="61"/>
      <c r="R10001" s="61"/>
      <c r="S10001" s="61"/>
      <c r="T10001" s="61"/>
      <c r="U10001" s="61"/>
      <c r="V10001" s="61"/>
      <c r="W10001" s="61"/>
      <c r="X10001" s="61"/>
      <c r="Y10001" s="61"/>
      <c r="Z10001" s="61"/>
      <c r="AA10001" s="61"/>
      <c r="AB10001" s="61"/>
      <c r="AC10001" s="61"/>
      <c r="AD10001" s="61"/>
      <c r="AE10001" s="61"/>
      <c r="AF10001" s="61"/>
      <c r="AG10001" s="61"/>
      <c r="AH10001" s="61"/>
      <c r="AI10001" s="61"/>
      <c r="AJ10001" s="61"/>
      <c r="AK10001" s="61"/>
      <c r="AL10001" s="61"/>
      <c r="AM10001" s="61"/>
      <c r="AN10001" s="61"/>
      <c r="AO10001" s="61"/>
      <c r="AP10001" s="62"/>
      <c r="AQ10001" s="61"/>
      <c r="AR10001" s="61"/>
      <c r="AS10001" s="61"/>
      <c r="AT10001" s="61"/>
      <c r="AU10001" s="61"/>
      <c r="AV10001" s="61"/>
      <c r="AW10001" s="60"/>
    </row>
    <row r="10002" s="59" customFormat="1" customHeight="1" spans="1:49">
      <c r="A10002" s="60"/>
      <c r="B10002" s="60"/>
      <c r="C10002" s="60"/>
      <c r="D10002" s="60"/>
      <c r="H10002" s="61"/>
      <c r="I10002" s="61"/>
      <c r="J10002" s="61"/>
      <c r="K10002" s="61"/>
      <c r="L10002" s="61"/>
      <c r="M10002" s="61"/>
      <c r="N10002" s="61"/>
      <c r="O10002" s="61"/>
      <c r="P10002" s="61"/>
      <c r="Q10002" s="61"/>
      <c r="R10002" s="61"/>
      <c r="S10002" s="61"/>
      <c r="T10002" s="61"/>
      <c r="U10002" s="61"/>
      <c r="V10002" s="61"/>
      <c r="W10002" s="61"/>
      <c r="X10002" s="61"/>
      <c r="Y10002" s="61"/>
      <c r="Z10002" s="61"/>
      <c r="AA10002" s="61"/>
      <c r="AB10002" s="61"/>
      <c r="AC10002" s="61"/>
      <c r="AD10002" s="61"/>
      <c r="AE10002" s="61"/>
      <c r="AF10002" s="61"/>
      <c r="AG10002" s="61"/>
      <c r="AH10002" s="61"/>
      <c r="AI10002" s="61"/>
      <c r="AJ10002" s="61"/>
      <c r="AK10002" s="61"/>
      <c r="AL10002" s="61"/>
      <c r="AM10002" s="61"/>
      <c r="AN10002" s="61"/>
      <c r="AO10002" s="61"/>
      <c r="AP10002" s="62"/>
      <c r="AQ10002" s="61"/>
      <c r="AR10002" s="61"/>
      <c r="AS10002" s="61"/>
      <c r="AT10002" s="61"/>
      <c r="AU10002" s="61"/>
      <c r="AV10002" s="61"/>
      <c r="AW10002" s="60"/>
    </row>
    <row r="10003" s="59" customFormat="1" customHeight="1" spans="1:49">
      <c r="A10003" s="60"/>
      <c r="B10003" s="60"/>
      <c r="C10003" s="60"/>
      <c r="D10003" s="60"/>
      <c r="H10003" s="61"/>
      <c r="I10003" s="61"/>
      <c r="J10003" s="61"/>
      <c r="K10003" s="61"/>
      <c r="L10003" s="61"/>
      <c r="M10003" s="61"/>
      <c r="N10003" s="61"/>
      <c r="O10003" s="61"/>
      <c r="P10003" s="61"/>
      <c r="Q10003" s="61"/>
      <c r="R10003" s="61"/>
      <c r="S10003" s="61"/>
      <c r="T10003" s="61"/>
      <c r="U10003" s="61"/>
      <c r="V10003" s="61"/>
      <c r="W10003" s="61"/>
      <c r="X10003" s="61"/>
      <c r="Y10003" s="61"/>
      <c r="Z10003" s="61"/>
      <c r="AA10003" s="61"/>
      <c r="AB10003" s="61"/>
      <c r="AC10003" s="61"/>
      <c r="AD10003" s="61"/>
      <c r="AE10003" s="61"/>
      <c r="AF10003" s="61"/>
      <c r="AG10003" s="61"/>
      <c r="AH10003" s="61"/>
      <c r="AI10003" s="61"/>
      <c r="AJ10003" s="61"/>
      <c r="AK10003" s="61"/>
      <c r="AL10003" s="61"/>
      <c r="AM10003" s="61"/>
      <c r="AN10003" s="61"/>
      <c r="AO10003" s="61"/>
      <c r="AP10003" s="62"/>
      <c r="AQ10003" s="61"/>
      <c r="AR10003" s="61"/>
      <c r="AS10003" s="61"/>
      <c r="AT10003" s="61"/>
      <c r="AU10003" s="61"/>
      <c r="AV10003" s="61"/>
      <c r="AW10003" s="60"/>
    </row>
    <row r="10004" s="59" customFormat="1" customHeight="1" spans="1:49">
      <c r="A10004" s="60"/>
      <c r="B10004" s="60"/>
      <c r="C10004" s="60"/>
      <c r="D10004" s="60"/>
      <c r="H10004" s="61"/>
      <c r="I10004" s="61"/>
      <c r="J10004" s="61"/>
      <c r="K10004" s="61"/>
      <c r="L10004" s="61"/>
      <c r="M10004" s="61"/>
      <c r="N10004" s="61"/>
      <c r="O10004" s="61"/>
      <c r="P10004" s="61"/>
      <c r="Q10004" s="61"/>
      <c r="R10004" s="61"/>
      <c r="S10004" s="61"/>
      <c r="T10004" s="61"/>
      <c r="U10004" s="61"/>
      <c r="V10004" s="61"/>
      <c r="W10004" s="61"/>
      <c r="X10004" s="61"/>
      <c r="Y10004" s="61"/>
      <c r="Z10004" s="61"/>
      <c r="AA10004" s="61"/>
      <c r="AB10004" s="61"/>
      <c r="AC10004" s="61"/>
      <c r="AD10004" s="61"/>
      <c r="AE10004" s="61"/>
      <c r="AF10004" s="61"/>
      <c r="AG10004" s="61"/>
      <c r="AH10004" s="61"/>
      <c r="AI10004" s="61"/>
      <c r="AJ10004" s="61"/>
      <c r="AK10004" s="61"/>
      <c r="AL10004" s="61"/>
      <c r="AM10004" s="61"/>
      <c r="AN10004" s="61"/>
      <c r="AO10004" s="61"/>
      <c r="AP10004" s="62"/>
      <c r="AQ10004" s="61"/>
      <c r="AR10004" s="61"/>
      <c r="AS10004" s="61"/>
      <c r="AT10004" s="61"/>
      <c r="AU10004" s="61"/>
      <c r="AV10004" s="61"/>
      <c r="AW10004" s="60"/>
    </row>
    <row r="10005" s="59" customFormat="1" customHeight="1" spans="1:49">
      <c r="A10005" s="60"/>
      <c r="B10005" s="60"/>
      <c r="C10005" s="60"/>
      <c r="D10005" s="60"/>
      <c r="H10005" s="61"/>
      <c r="I10005" s="61"/>
      <c r="J10005" s="61"/>
      <c r="K10005" s="61"/>
      <c r="L10005" s="61"/>
      <c r="M10005" s="61"/>
      <c r="N10005" s="61"/>
      <c r="O10005" s="61"/>
      <c r="P10005" s="61"/>
      <c r="Q10005" s="61"/>
      <c r="R10005" s="61"/>
      <c r="S10005" s="61"/>
      <c r="T10005" s="61"/>
      <c r="U10005" s="61"/>
      <c r="V10005" s="61"/>
      <c r="W10005" s="61"/>
      <c r="X10005" s="61"/>
      <c r="Y10005" s="61"/>
      <c r="Z10005" s="61"/>
      <c r="AA10005" s="61"/>
      <c r="AB10005" s="61"/>
      <c r="AC10005" s="61"/>
      <c r="AD10005" s="61"/>
      <c r="AE10005" s="61"/>
      <c r="AF10005" s="61"/>
      <c r="AG10005" s="61"/>
      <c r="AH10005" s="61"/>
      <c r="AI10005" s="61"/>
      <c r="AJ10005" s="61"/>
      <c r="AK10005" s="61"/>
      <c r="AL10005" s="61"/>
      <c r="AM10005" s="61"/>
      <c r="AN10005" s="61"/>
      <c r="AO10005" s="61"/>
      <c r="AP10005" s="62"/>
      <c r="AQ10005" s="61"/>
      <c r="AR10005" s="61"/>
      <c r="AS10005" s="61"/>
      <c r="AT10005" s="61"/>
      <c r="AU10005" s="61"/>
      <c r="AV10005" s="61"/>
      <c r="AW10005" s="60"/>
    </row>
    <row r="10006" s="59" customFormat="1" customHeight="1" spans="1:49">
      <c r="A10006" s="60"/>
      <c r="B10006" s="60"/>
      <c r="C10006" s="60"/>
      <c r="D10006" s="60"/>
      <c r="H10006" s="61"/>
      <c r="I10006" s="61"/>
      <c r="J10006" s="61"/>
      <c r="K10006" s="61"/>
      <c r="L10006" s="61"/>
      <c r="M10006" s="61"/>
      <c r="N10006" s="61"/>
      <c r="O10006" s="61"/>
      <c r="P10006" s="61"/>
      <c r="Q10006" s="61"/>
      <c r="R10006" s="61"/>
      <c r="S10006" s="61"/>
      <c r="T10006" s="61"/>
      <c r="U10006" s="61"/>
      <c r="V10006" s="61"/>
      <c r="W10006" s="61"/>
      <c r="X10006" s="61"/>
      <c r="Y10006" s="61"/>
      <c r="Z10006" s="61"/>
      <c r="AA10006" s="61"/>
      <c r="AB10006" s="61"/>
      <c r="AC10006" s="61"/>
      <c r="AD10006" s="61"/>
      <c r="AE10006" s="61"/>
      <c r="AF10006" s="61"/>
      <c r="AG10006" s="61"/>
      <c r="AH10006" s="61"/>
      <c r="AI10006" s="61"/>
      <c r="AJ10006" s="61"/>
      <c r="AK10006" s="61"/>
      <c r="AL10006" s="61"/>
      <c r="AM10006" s="61"/>
      <c r="AN10006" s="61"/>
      <c r="AO10006" s="61"/>
      <c r="AP10006" s="62"/>
      <c r="AQ10006" s="61"/>
      <c r="AR10006" s="61"/>
      <c r="AS10006" s="61"/>
      <c r="AT10006" s="61"/>
      <c r="AU10006" s="61"/>
      <c r="AV10006" s="61"/>
      <c r="AW10006" s="60"/>
    </row>
    <row r="10007" s="59" customFormat="1" customHeight="1" spans="1:49">
      <c r="A10007" s="60"/>
      <c r="B10007" s="60"/>
      <c r="C10007" s="60"/>
      <c r="D10007" s="60"/>
      <c r="H10007" s="61"/>
      <c r="I10007" s="61"/>
      <c r="J10007" s="61"/>
      <c r="K10007" s="61"/>
      <c r="L10007" s="61"/>
      <c r="M10007" s="61"/>
      <c r="N10007" s="61"/>
      <c r="O10007" s="61"/>
      <c r="P10007" s="61"/>
      <c r="Q10007" s="61"/>
      <c r="R10007" s="61"/>
      <c r="S10007" s="61"/>
      <c r="T10007" s="61"/>
      <c r="U10007" s="61"/>
      <c r="V10007" s="61"/>
      <c r="W10007" s="61"/>
      <c r="X10007" s="61"/>
      <c r="Y10007" s="61"/>
      <c r="Z10007" s="61"/>
      <c r="AA10007" s="61"/>
      <c r="AB10007" s="61"/>
      <c r="AC10007" s="61"/>
      <c r="AD10007" s="61"/>
      <c r="AE10007" s="61"/>
      <c r="AF10007" s="61"/>
      <c r="AG10007" s="61"/>
      <c r="AH10007" s="61"/>
      <c r="AI10007" s="61"/>
      <c r="AJ10007" s="61"/>
      <c r="AK10007" s="61"/>
      <c r="AL10007" s="61"/>
      <c r="AM10007" s="61"/>
      <c r="AN10007" s="61"/>
      <c r="AO10007" s="61"/>
      <c r="AP10007" s="62"/>
      <c r="AQ10007" s="61"/>
      <c r="AR10007" s="61"/>
      <c r="AS10007" s="61"/>
      <c r="AT10007" s="61"/>
      <c r="AU10007" s="61"/>
      <c r="AV10007" s="61"/>
      <c r="AW10007" s="60"/>
    </row>
    <row r="10008" s="59" customFormat="1" customHeight="1" spans="1:49">
      <c r="A10008" s="60"/>
      <c r="B10008" s="60"/>
      <c r="C10008" s="60"/>
      <c r="D10008" s="60"/>
      <c r="H10008" s="61"/>
      <c r="I10008" s="61"/>
      <c r="J10008" s="61"/>
      <c r="K10008" s="61"/>
      <c r="L10008" s="61"/>
      <c r="M10008" s="61"/>
      <c r="N10008" s="61"/>
      <c r="O10008" s="61"/>
      <c r="P10008" s="61"/>
      <c r="Q10008" s="61"/>
      <c r="R10008" s="61"/>
      <c r="S10008" s="61"/>
      <c r="T10008" s="61"/>
      <c r="U10008" s="61"/>
      <c r="V10008" s="61"/>
      <c r="W10008" s="61"/>
      <c r="X10008" s="61"/>
      <c r="Y10008" s="61"/>
      <c r="Z10008" s="61"/>
      <c r="AA10008" s="61"/>
      <c r="AB10008" s="61"/>
      <c r="AC10008" s="61"/>
      <c r="AD10008" s="61"/>
      <c r="AE10008" s="61"/>
      <c r="AF10008" s="61"/>
      <c r="AG10008" s="61"/>
      <c r="AH10008" s="61"/>
      <c r="AI10008" s="61"/>
      <c r="AJ10008" s="61"/>
      <c r="AK10008" s="61"/>
      <c r="AL10008" s="61"/>
      <c r="AM10008" s="61"/>
      <c r="AN10008" s="61"/>
      <c r="AO10008" s="61"/>
      <c r="AP10008" s="62"/>
      <c r="AQ10008" s="61"/>
      <c r="AR10008" s="61"/>
      <c r="AS10008" s="61"/>
      <c r="AT10008" s="61"/>
      <c r="AU10008" s="61"/>
      <c r="AV10008" s="61"/>
      <c r="AW10008" s="60"/>
    </row>
    <row r="10009" s="59" customFormat="1" customHeight="1" spans="1:49">
      <c r="A10009" s="60"/>
      <c r="B10009" s="60"/>
      <c r="C10009" s="60"/>
      <c r="D10009" s="60"/>
      <c r="H10009" s="61"/>
      <c r="I10009" s="61"/>
      <c r="J10009" s="61"/>
      <c r="K10009" s="61"/>
      <c r="L10009" s="61"/>
      <c r="M10009" s="61"/>
      <c r="N10009" s="61"/>
      <c r="O10009" s="61"/>
      <c r="P10009" s="61"/>
      <c r="Q10009" s="61"/>
      <c r="R10009" s="61"/>
      <c r="S10009" s="61"/>
      <c r="T10009" s="61"/>
      <c r="U10009" s="61"/>
      <c r="V10009" s="61"/>
      <c r="W10009" s="61"/>
      <c r="X10009" s="61"/>
      <c r="Y10009" s="61"/>
      <c r="Z10009" s="61"/>
      <c r="AA10009" s="61"/>
      <c r="AB10009" s="61"/>
      <c r="AC10009" s="61"/>
      <c r="AD10009" s="61"/>
      <c r="AE10009" s="61"/>
      <c r="AF10009" s="61"/>
      <c r="AG10009" s="61"/>
      <c r="AH10009" s="61"/>
      <c r="AI10009" s="61"/>
      <c r="AJ10009" s="61"/>
      <c r="AK10009" s="61"/>
      <c r="AL10009" s="61"/>
      <c r="AM10009" s="61"/>
      <c r="AN10009" s="61"/>
      <c r="AO10009" s="61"/>
      <c r="AP10009" s="62"/>
      <c r="AQ10009" s="61"/>
      <c r="AR10009" s="61"/>
      <c r="AS10009" s="61"/>
      <c r="AT10009" s="61"/>
      <c r="AU10009" s="61"/>
      <c r="AV10009" s="61"/>
      <c r="AW10009" s="60"/>
    </row>
    <row r="10010" s="59" customFormat="1" customHeight="1" spans="1:49">
      <c r="A10010" s="60"/>
      <c r="B10010" s="60"/>
      <c r="C10010" s="60"/>
      <c r="D10010" s="60"/>
      <c r="H10010" s="61"/>
      <c r="I10010" s="61"/>
      <c r="J10010" s="61"/>
      <c r="K10010" s="61"/>
      <c r="L10010" s="61"/>
      <c r="M10010" s="61"/>
      <c r="N10010" s="61"/>
      <c r="O10010" s="61"/>
      <c r="P10010" s="61"/>
      <c r="Q10010" s="61"/>
      <c r="R10010" s="61"/>
      <c r="S10010" s="61"/>
      <c r="T10010" s="61"/>
      <c r="U10010" s="61"/>
      <c r="V10010" s="61"/>
      <c r="W10010" s="61"/>
      <c r="X10010" s="61"/>
      <c r="Y10010" s="61"/>
      <c r="Z10010" s="61"/>
      <c r="AA10010" s="61"/>
      <c r="AB10010" s="61"/>
      <c r="AC10010" s="61"/>
      <c r="AD10010" s="61"/>
      <c r="AE10010" s="61"/>
      <c r="AF10010" s="61"/>
      <c r="AG10010" s="61"/>
      <c r="AH10010" s="61"/>
      <c r="AI10010" s="61"/>
      <c r="AJ10010" s="61"/>
      <c r="AK10010" s="61"/>
      <c r="AL10010" s="61"/>
      <c r="AM10010" s="61"/>
      <c r="AN10010" s="61"/>
      <c r="AO10010" s="61"/>
      <c r="AP10010" s="62"/>
      <c r="AQ10010" s="61"/>
      <c r="AR10010" s="61"/>
      <c r="AS10010" s="61"/>
      <c r="AT10010" s="61"/>
      <c r="AU10010" s="61"/>
      <c r="AV10010" s="61"/>
      <c r="AW10010" s="60"/>
    </row>
    <row r="10011" s="59" customFormat="1" customHeight="1" spans="1:49">
      <c r="A10011" s="60"/>
      <c r="B10011" s="60"/>
      <c r="C10011" s="60"/>
      <c r="D10011" s="60"/>
      <c r="H10011" s="61"/>
      <c r="I10011" s="61"/>
      <c r="J10011" s="61"/>
      <c r="K10011" s="61"/>
      <c r="L10011" s="61"/>
      <c r="M10011" s="61"/>
      <c r="N10011" s="61"/>
      <c r="O10011" s="61"/>
      <c r="P10011" s="61"/>
      <c r="Q10011" s="61"/>
      <c r="R10011" s="61"/>
      <c r="S10011" s="61"/>
      <c r="T10011" s="61"/>
      <c r="U10011" s="61"/>
      <c r="V10011" s="61"/>
      <c r="W10011" s="61"/>
      <c r="X10011" s="61"/>
      <c r="Y10011" s="61"/>
      <c r="Z10011" s="61"/>
      <c r="AA10011" s="61"/>
      <c r="AB10011" s="61"/>
      <c r="AC10011" s="61"/>
      <c r="AD10011" s="61"/>
      <c r="AE10011" s="61"/>
      <c r="AF10011" s="61"/>
      <c r="AG10011" s="61"/>
      <c r="AH10011" s="61"/>
      <c r="AI10011" s="61"/>
      <c r="AJ10011" s="61"/>
      <c r="AK10011" s="61"/>
      <c r="AL10011" s="61"/>
      <c r="AM10011" s="61"/>
      <c r="AN10011" s="61"/>
      <c r="AO10011" s="61"/>
      <c r="AP10011" s="62"/>
      <c r="AQ10011" s="61"/>
      <c r="AR10011" s="61"/>
      <c r="AS10011" s="61"/>
      <c r="AT10011" s="61"/>
      <c r="AU10011" s="61"/>
      <c r="AV10011" s="61"/>
      <c r="AW10011" s="60"/>
    </row>
    <row r="10012" s="59" customFormat="1" customHeight="1" spans="1:49">
      <c r="A10012" s="60"/>
      <c r="B10012" s="60"/>
      <c r="C10012" s="60"/>
      <c r="D10012" s="60"/>
      <c r="H10012" s="61"/>
      <c r="I10012" s="61"/>
      <c r="J10012" s="61"/>
      <c r="K10012" s="61"/>
      <c r="L10012" s="61"/>
      <c r="M10012" s="61"/>
      <c r="N10012" s="61"/>
      <c r="O10012" s="61"/>
      <c r="P10012" s="61"/>
      <c r="Q10012" s="61"/>
      <c r="R10012" s="61"/>
      <c r="S10012" s="61"/>
      <c r="T10012" s="61"/>
      <c r="U10012" s="61"/>
      <c r="V10012" s="61"/>
      <c r="W10012" s="61"/>
      <c r="X10012" s="61"/>
      <c r="Y10012" s="61"/>
      <c r="Z10012" s="61"/>
      <c r="AA10012" s="61"/>
      <c r="AB10012" s="61"/>
      <c r="AC10012" s="61"/>
      <c r="AD10012" s="61"/>
      <c r="AE10012" s="61"/>
      <c r="AF10012" s="61"/>
      <c r="AG10012" s="61"/>
      <c r="AH10012" s="61"/>
      <c r="AI10012" s="61"/>
      <c r="AJ10012" s="61"/>
      <c r="AK10012" s="61"/>
      <c r="AL10012" s="61"/>
      <c r="AM10012" s="61"/>
      <c r="AN10012" s="61"/>
      <c r="AO10012" s="61"/>
      <c r="AP10012" s="62"/>
      <c r="AQ10012" s="61"/>
      <c r="AR10012" s="61"/>
      <c r="AS10012" s="61"/>
      <c r="AT10012" s="61"/>
      <c r="AU10012" s="61"/>
      <c r="AV10012" s="61"/>
      <c r="AW10012" s="60"/>
    </row>
    <row r="10013" s="59" customFormat="1" customHeight="1" spans="1:49">
      <c r="A10013" s="60"/>
      <c r="B10013" s="60"/>
      <c r="C10013" s="60"/>
      <c r="D10013" s="60"/>
      <c r="H10013" s="61"/>
      <c r="I10013" s="61"/>
      <c r="J10013" s="61"/>
      <c r="K10013" s="61"/>
      <c r="L10013" s="61"/>
      <c r="M10013" s="61"/>
      <c r="N10013" s="61"/>
      <c r="O10013" s="61"/>
      <c r="P10013" s="61"/>
      <c r="Q10013" s="61"/>
      <c r="R10013" s="61"/>
      <c r="S10013" s="61"/>
      <c r="T10013" s="61"/>
      <c r="U10013" s="61"/>
      <c r="V10013" s="61"/>
      <c r="W10013" s="61"/>
      <c r="X10013" s="61"/>
      <c r="Y10013" s="61"/>
      <c r="Z10013" s="61"/>
      <c r="AA10013" s="61"/>
      <c r="AB10013" s="61"/>
      <c r="AC10013" s="61"/>
      <c r="AD10013" s="61"/>
      <c r="AE10013" s="61"/>
      <c r="AF10013" s="61"/>
      <c r="AG10013" s="61"/>
      <c r="AH10013" s="61"/>
      <c r="AI10013" s="61"/>
      <c r="AJ10013" s="61"/>
      <c r="AK10013" s="61"/>
      <c r="AL10013" s="61"/>
      <c r="AM10013" s="61"/>
      <c r="AN10013" s="61"/>
      <c r="AO10013" s="61"/>
      <c r="AP10013" s="62"/>
      <c r="AQ10013" s="61"/>
      <c r="AR10013" s="61"/>
      <c r="AS10013" s="61"/>
      <c r="AT10013" s="61"/>
      <c r="AU10013" s="61"/>
      <c r="AV10013" s="61"/>
      <c r="AW10013" s="60"/>
    </row>
    <row r="10014" s="59" customFormat="1" customHeight="1" spans="1:49">
      <c r="A10014" s="60"/>
      <c r="B10014" s="60"/>
      <c r="C10014" s="60"/>
      <c r="D10014" s="60"/>
      <c r="H10014" s="61"/>
      <c r="I10014" s="61"/>
      <c r="J10014" s="61"/>
      <c r="K10014" s="61"/>
      <c r="L10014" s="61"/>
      <c r="M10014" s="61"/>
      <c r="N10014" s="61"/>
      <c r="O10014" s="61"/>
      <c r="P10014" s="61"/>
      <c r="Q10014" s="61"/>
      <c r="R10014" s="61"/>
      <c r="S10014" s="61"/>
      <c r="T10014" s="61"/>
      <c r="U10014" s="61"/>
      <c r="V10014" s="61"/>
      <c r="W10014" s="61"/>
      <c r="X10014" s="61"/>
      <c r="Y10014" s="61"/>
      <c r="Z10014" s="61"/>
      <c r="AA10014" s="61"/>
      <c r="AB10014" s="61"/>
      <c r="AC10014" s="61"/>
      <c r="AD10014" s="61"/>
      <c r="AE10014" s="61"/>
      <c r="AF10014" s="61"/>
      <c r="AG10014" s="61"/>
      <c r="AH10014" s="61"/>
      <c r="AI10014" s="61"/>
      <c r="AJ10014" s="61"/>
      <c r="AK10014" s="61"/>
      <c r="AL10014" s="61"/>
      <c r="AM10014" s="61"/>
      <c r="AN10014" s="61"/>
      <c r="AO10014" s="61"/>
      <c r="AP10014" s="62"/>
      <c r="AQ10014" s="61"/>
      <c r="AR10014" s="61"/>
      <c r="AS10014" s="61"/>
      <c r="AT10014" s="61"/>
      <c r="AU10014" s="61"/>
      <c r="AV10014" s="61"/>
      <c r="AW10014" s="60"/>
    </row>
    <row r="10015" s="59" customFormat="1" customHeight="1" spans="1:49">
      <c r="A10015" s="60"/>
      <c r="B10015" s="60"/>
      <c r="C10015" s="60"/>
      <c r="D10015" s="60"/>
      <c r="H10015" s="61"/>
      <c r="I10015" s="61"/>
      <c r="J10015" s="61"/>
      <c r="K10015" s="61"/>
      <c r="L10015" s="61"/>
      <c r="M10015" s="61"/>
      <c r="N10015" s="61"/>
      <c r="O10015" s="61"/>
      <c r="P10015" s="61"/>
      <c r="Q10015" s="61"/>
      <c r="R10015" s="61"/>
      <c r="S10015" s="61"/>
      <c r="T10015" s="61"/>
      <c r="U10015" s="61"/>
      <c r="V10015" s="61"/>
      <c r="W10015" s="61"/>
      <c r="X10015" s="61"/>
      <c r="Y10015" s="61"/>
      <c r="Z10015" s="61"/>
      <c r="AA10015" s="61"/>
      <c r="AB10015" s="61"/>
      <c r="AC10015" s="61"/>
      <c r="AD10015" s="61"/>
      <c r="AE10015" s="61"/>
      <c r="AF10015" s="61"/>
      <c r="AG10015" s="61"/>
      <c r="AH10015" s="61"/>
      <c r="AI10015" s="61"/>
      <c r="AJ10015" s="61"/>
      <c r="AK10015" s="61"/>
      <c r="AL10015" s="61"/>
      <c r="AM10015" s="61"/>
      <c r="AN10015" s="61"/>
      <c r="AO10015" s="61"/>
      <c r="AP10015" s="62"/>
      <c r="AQ10015" s="61"/>
      <c r="AR10015" s="61"/>
      <c r="AS10015" s="61"/>
      <c r="AT10015" s="61"/>
      <c r="AU10015" s="61"/>
      <c r="AV10015" s="61"/>
      <c r="AW10015" s="60"/>
    </row>
    <row r="10016" s="59" customFormat="1" customHeight="1" spans="1:49">
      <c r="A10016" s="60"/>
      <c r="B10016" s="60"/>
      <c r="C10016" s="60"/>
      <c r="D10016" s="60"/>
      <c r="H10016" s="61"/>
      <c r="I10016" s="61"/>
      <c r="J10016" s="61"/>
      <c r="K10016" s="61"/>
      <c r="L10016" s="61"/>
      <c r="M10016" s="61"/>
      <c r="N10016" s="61"/>
      <c r="O10016" s="61"/>
      <c r="P10016" s="61"/>
      <c r="Q10016" s="61"/>
      <c r="R10016" s="61"/>
      <c r="S10016" s="61"/>
      <c r="T10016" s="61"/>
      <c r="U10016" s="61"/>
      <c r="V10016" s="61"/>
      <c r="W10016" s="61"/>
      <c r="X10016" s="61"/>
      <c r="Y10016" s="61"/>
      <c r="Z10016" s="61"/>
      <c r="AA10016" s="61"/>
      <c r="AB10016" s="61"/>
      <c r="AC10016" s="61"/>
      <c r="AD10016" s="61"/>
      <c r="AE10016" s="61"/>
      <c r="AF10016" s="61"/>
      <c r="AG10016" s="61"/>
      <c r="AH10016" s="61"/>
      <c r="AI10016" s="61"/>
      <c r="AJ10016" s="61"/>
      <c r="AK10016" s="61"/>
      <c r="AL10016" s="61"/>
      <c r="AM10016" s="61"/>
      <c r="AN10016" s="61"/>
      <c r="AO10016" s="61"/>
      <c r="AP10016" s="62"/>
      <c r="AQ10016" s="61"/>
      <c r="AR10016" s="61"/>
      <c r="AS10016" s="61"/>
      <c r="AT10016" s="61"/>
      <c r="AU10016" s="61"/>
      <c r="AV10016" s="61"/>
      <c r="AW10016" s="60"/>
    </row>
    <row r="10017" s="59" customFormat="1" customHeight="1" spans="1:49">
      <c r="A10017" s="60"/>
      <c r="B10017" s="60"/>
      <c r="C10017" s="60"/>
      <c r="D10017" s="60"/>
      <c r="H10017" s="61"/>
      <c r="I10017" s="61"/>
      <c r="J10017" s="61"/>
      <c r="K10017" s="61"/>
      <c r="L10017" s="61"/>
      <c r="M10017" s="61"/>
      <c r="N10017" s="61"/>
      <c r="O10017" s="61"/>
      <c r="P10017" s="61"/>
      <c r="Q10017" s="61"/>
      <c r="R10017" s="61"/>
      <c r="S10017" s="61"/>
      <c r="T10017" s="61"/>
      <c r="U10017" s="61"/>
      <c r="V10017" s="61"/>
      <c r="W10017" s="61"/>
      <c r="X10017" s="61"/>
      <c r="Y10017" s="61"/>
      <c r="Z10017" s="61"/>
      <c r="AA10017" s="61"/>
      <c r="AB10017" s="61"/>
      <c r="AC10017" s="61"/>
      <c r="AD10017" s="61"/>
      <c r="AE10017" s="61"/>
      <c r="AF10017" s="61"/>
      <c r="AG10017" s="61"/>
      <c r="AH10017" s="61"/>
      <c r="AI10017" s="61"/>
      <c r="AJ10017" s="61"/>
      <c r="AK10017" s="61"/>
      <c r="AL10017" s="61"/>
      <c r="AM10017" s="61"/>
      <c r="AN10017" s="61"/>
      <c r="AO10017" s="61"/>
      <c r="AP10017" s="62"/>
      <c r="AQ10017" s="61"/>
      <c r="AR10017" s="61"/>
      <c r="AS10017" s="61"/>
      <c r="AT10017" s="61"/>
      <c r="AU10017" s="61"/>
      <c r="AV10017" s="61"/>
      <c r="AW10017" s="60"/>
    </row>
    <row r="10018" s="59" customFormat="1" customHeight="1" spans="1:49">
      <c r="A10018" s="60"/>
      <c r="B10018" s="60"/>
      <c r="C10018" s="60"/>
      <c r="D10018" s="60"/>
      <c r="H10018" s="61"/>
      <c r="I10018" s="61"/>
      <c r="J10018" s="61"/>
      <c r="K10018" s="61"/>
      <c r="L10018" s="61"/>
      <c r="M10018" s="61"/>
      <c r="N10018" s="61"/>
      <c r="O10018" s="61"/>
      <c r="P10018" s="61"/>
      <c r="Q10018" s="61"/>
      <c r="R10018" s="61"/>
      <c r="S10018" s="61"/>
      <c r="T10018" s="61"/>
      <c r="U10018" s="61"/>
      <c r="V10018" s="61"/>
      <c r="W10018" s="61"/>
      <c r="X10018" s="61"/>
      <c r="Y10018" s="61"/>
      <c r="Z10018" s="61"/>
      <c r="AA10018" s="61"/>
      <c r="AB10018" s="61"/>
      <c r="AC10018" s="61"/>
      <c r="AD10018" s="61"/>
      <c r="AE10018" s="61"/>
      <c r="AF10018" s="61"/>
      <c r="AG10018" s="61"/>
      <c r="AH10018" s="61"/>
      <c r="AI10018" s="61"/>
      <c r="AJ10018" s="61"/>
      <c r="AK10018" s="61"/>
      <c r="AL10018" s="61"/>
      <c r="AM10018" s="61"/>
      <c r="AN10018" s="61"/>
      <c r="AO10018" s="61"/>
      <c r="AP10018" s="62"/>
      <c r="AQ10018" s="61"/>
      <c r="AR10018" s="61"/>
      <c r="AS10018" s="61"/>
      <c r="AT10018" s="61"/>
      <c r="AU10018" s="61"/>
      <c r="AV10018" s="61"/>
      <c r="AW10018" s="60"/>
    </row>
    <row r="10019" s="59" customFormat="1" customHeight="1" spans="1:49">
      <c r="A10019" s="60"/>
      <c r="B10019" s="60"/>
      <c r="C10019" s="60"/>
      <c r="D10019" s="60"/>
      <c r="H10019" s="61"/>
      <c r="I10019" s="61"/>
      <c r="J10019" s="61"/>
      <c r="K10019" s="61"/>
      <c r="L10019" s="61"/>
      <c r="M10019" s="61"/>
      <c r="N10019" s="61"/>
      <c r="O10019" s="61"/>
      <c r="P10019" s="61"/>
      <c r="Q10019" s="61"/>
      <c r="R10019" s="61"/>
      <c r="S10019" s="61"/>
      <c r="T10019" s="61"/>
      <c r="U10019" s="61"/>
      <c r="V10019" s="61"/>
      <c r="W10019" s="61"/>
      <c r="X10019" s="61"/>
      <c r="Y10019" s="61"/>
      <c r="Z10019" s="61"/>
      <c r="AA10019" s="61"/>
      <c r="AB10019" s="61"/>
      <c r="AC10019" s="61"/>
      <c r="AD10019" s="61"/>
      <c r="AE10019" s="61"/>
      <c r="AF10019" s="61"/>
      <c r="AG10019" s="61"/>
      <c r="AH10019" s="61"/>
      <c r="AI10019" s="61"/>
      <c r="AJ10019" s="61"/>
      <c r="AK10019" s="61"/>
      <c r="AL10019" s="61"/>
      <c r="AM10019" s="61"/>
      <c r="AN10019" s="61"/>
      <c r="AO10019" s="61"/>
      <c r="AP10019" s="62"/>
      <c r="AQ10019" s="61"/>
      <c r="AR10019" s="61"/>
      <c r="AS10019" s="61"/>
      <c r="AT10019" s="61"/>
      <c r="AU10019" s="61"/>
      <c r="AV10019" s="61"/>
      <c r="AW10019" s="60"/>
    </row>
    <row r="10020" s="59" customFormat="1" customHeight="1" spans="1:49">
      <c r="A10020" s="60"/>
      <c r="B10020" s="60"/>
      <c r="C10020" s="60"/>
      <c r="D10020" s="60"/>
      <c r="H10020" s="61"/>
      <c r="I10020" s="61"/>
      <c r="J10020" s="61"/>
      <c r="K10020" s="61"/>
      <c r="L10020" s="61"/>
      <c r="M10020" s="61"/>
      <c r="N10020" s="61"/>
      <c r="O10020" s="61"/>
      <c r="P10020" s="61"/>
      <c r="Q10020" s="61"/>
      <c r="R10020" s="61"/>
      <c r="S10020" s="61"/>
      <c r="T10020" s="61"/>
      <c r="U10020" s="61"/>
      <c r="V10020" s="61"/>
      <c r="W10020" s="61"/>
      <c r="X10020" s="61"/>
      <c r="Y10020" s="61"/>
      <c r="Z10020" s="61"/>
      <c r="AA10020" s="61"/>
      <c r="AB10020" s="61"/>
      <c r="AC10020" s="61"/>
      <c r="AD10020" s="61"/>
      <c r="AE10020" s="61"/>
      <c r="AF10020" s="61"/>
      <c r="AG10020" s="61"/>
      <c r="AH10020" s="61"/>
      <c r="AI10020" s="61"/>
      <c r="AJ10020" s="61"/>
      <c r="AK10020" s="61"/>
      <c r="AL10020" s="61"/>
      <c r="AM10020" s="61"/>
      <c r="AN10020" s="61"/>
      <c r="AO10020" s="61"/>
      <c r="AP10020" s="62"/>
      <c r="AQ10020" s="61"/>
      <c r="AR10020" s="61"/>
      <c r="AS10020" s="61"/>
      <c r="AT10020" s="61"/>
      <c r="AU10020" s="61"/>
      <c r="AV10020" s="61"/>
      <c r="AW10020" s="60"/>
    </row>
    <row r="10021" s="59" customFormat="1" customHeight="1" spans="1:49">
      <c r="A10021" s="60"/>
      <c r="B10021" s="60"/>
      <c r="C10021" s="60"/>
      <c r="D10021" s="60"/>
      <c r="H10021" s="61"/>
      <c r="I10021" s="61"/>
      <c r="J10021" s="61"/>
      <c r="K10021" s="61"/>
      <c r="L10021" s="61"/>
      <c r="M10021" s="61"/>
      <c r="N10021" s="61"/>
      <c r="O10021" s="61"/>
      <c r="P10021" s="61"/>
      <c r="Q10021" s="61"/>
      <c r="R10021" s="61"/>
      <c r="S10021" s="61"/>
      <c r="T10021" s="61"/>
      <c r="U10021" s="61"/>
      <c r="V10021" s="61"/>
      <c r="W10021" s="61"/>
      <c r="X10021" s="61"/>
      <c r="Y10021" s="61"/>
      <c r="Z10021" s="61"/>
      <c r="AA10021" s="61"/>
      <c r="AB10021" s="61"/>
      <c r="AC10021" s="61"/>
      <c r="AD10021" s="61"/>
      <c r="AE10021" s="61"/>
      <c r="AF10021" s="61"/>
      <c r="AG10021" s="61"/>
      <c r="AH10021" s="61"/>
      <c r="AI10021" s="61"/>
      <c r="AJ10021" s="61"/>
      <c r="AK10021" s="61"/>
      <c r="AL10021" s="61"/>
      <c r="AM10021" s="61"/>
      <c r="AN10021" s="61"/>
      <c r="AO10021" s="61"/>
      <c r="AP10021" s="62"/>
      <c r="AQ10021" s="61"/>
      <c r="AR10021" s="61"/>
      <c r="AS10021" s="61"/>
      <c r="AT10021" s="61"/>
      <c r="AU10021" s="61"/>
      <c r="AV10021" s="61"/>
      <c r="AW10021" s="60"/>
    </row>
    <row r="10022" s="59" customFormat="1" customHeight="1" spans="1:49">
      <c r="A10022" s="60"/>
      <c r="B10022" s="60"/>
      <c r="C10022" s="60"/>
      <c r="D10022" s="60"/>
      <c r="H10022" s="61"/>
      <c r="I10022" s="61"/>
      <c r="J10022" s="61"/>
      <c r="K10022" s="61"/>
      <c r="L10022" s="61"/>
      <c r="M10022" s="61"/>
      <c r="N10022" s="61"/>
      <c r="O10022" s="61"/>
      <c r="P10022" s="61"/>
      <c r="Q10022" s="61"/>
      <c r="R10022" s="61"/>
      <c r="S10022" s="61"/>
      <c r="T10022" s="61"/>
      <c r="U10022" s="61"/>
      <c r="V10022" s="61"/>
      <c r="W10022" s="61"/>
      <c r="X10022" s="61"/>
      <c r="Y10022" s="61"/>
      <c r="Z10022" s="61"/>
      <c r="AA10022" s="61"/>
      <c r="AB10022" s="61"/>
      <c r="AC10022" s="61"/>
      <c r="AD10022" s="61"/>
      <c r="AE10022" s="61"/>
      <c r="AF10022" s="61"/>
      <c r="AG10022" s="61"/>
      <c r="AH10022" s="61"/>
      <c r="AI10022" s="61"/>
      <c r="AJ10022" s="61"/>
      <c r="AK10022" s="61"/>
      <c r="AL10022" s="61"/>
      <c r="AM10022" s="61"/>
      <c r="AN10022" s="61"/>
      <c r="AO10022" s="61"/>
      <c r="AP10022" s="62"/>
      <c r="AQ10022" s="61"/>
      <c r="AR10022" s="61"/>
      <c r="AS10022" s="61"/>
      <c r="AT10022" s="61"/>
      <c r="AU10022" s="61"/>
      <c r="AV10022" s="61"/>
      <c r="AW10022" s="60"/>
    </row>
    <row r="10023" s="59" customFormat="1" customHeight="1" spans="1:49">
      <c r="A10023" s="60"/>
      <c r="B10023" s="60"/>
      <c r="C10023" s="60"/>
      <c r="D10023" s="60"/>
      <c r="H10023" s="61"/>
      <c r="I10023" s="61"/>
      <c r="J10023" s="61"/>
      <c r="K10023" s="61"/>
      <c r="L10023" s="61"/>
      <c r="M10023" s="61"/>
      <c r="N10023" s="61"/>
      <c r="O10023" s="61"/>
      <c r="P10023" s="61"/>
      <c r="Q10023" s="61"/>
      <c r="R10023" s="61"/>
      <c r="S10023" s="61"/>
      <c r="T10023" s="61"/>
      <c r="U10023" s="61"/>
      <c r="V10023" s="61"/>
      <c r="W10023" s="61"/>
      <c r="X10023" s="61"/>
      <c r="Y10023" s="61"/>
      <c r="Z10023" s="61"/>
      <c r="AA10023" s="61"/>
      <c r="AB10023" s="61"/>
      <c r="AC10023" s="61"/>
      <c r="AD10023" s="61"/>
      <c r="AE10023" s="61"/>
      <c r="AF10023" s="61"/>
      <c r="AG10023" s="61"/>
      <c r="AH10023" s="61"/>
      <c r="AI10023" s="61"/>
      <c r="AJ10023" s="61"/>
      <c r="AK10023" s="61"/>
      <c r="AL10023" s="61"/>
      <c r="AM10023" s="61"/>
      <c r="AN10023" s="61"/>
      <c r="AO10023" s="61"/>
      <c r="AP10023" s="62"/>
      <c r="AQ10023" s="61"/>
      <c r="AR10023" s="61"/>
      <c r="AS10023" s="61"/>
      <c r="AT10023" s="61"/>
      <c r="AU10023" s="61"/>
      <c r="AV10023" s="61"/>
      <c r="AW10023" s="60"/>
    </row>
    <row r="10024" s="59" customFormat="1" customHeight="1" spans="1:49">
      <c r="A10024" s="60"/>
      <c r="B10024" s="60"/>
      <c r="C10024" s="60"/>
      <c r="D10024" s="60"/>
      <c r="H10024" s="61"/>
      <c r="I10024" s="61"/>
      <c r="J10024" s="61"/>
      <c r="K10024" s="61"/>
      <c r="L10024" s="61"/>
      <c r="M10024" s="61"/>
      <c r="N10024" s="61"/>
      <c r="O10024" s="61"/>
      <c r="P10024" s="61"/>
      <c r="Q10024" s="61"/>
      <c r="R10024" s="61"/>
      <c r="S10024" s="61"/>
      <c r="T10024" s="61"/>
      <c r="U10024" s="61"/>
      <c r="V10024" s="61"/>
      <c r="W10024" s="61"/>
      <c r="X10024" s="61"/>
      <c r="Y10024" s="61"/>
      <c r="Z10024" s="61"/>
      <c r="AA10024" s="61"/>
      <c r="AB10024" s="61"/>
      <c r="AC10024" s="61"/>
      <c r="AD10024" s="61"/>
      <c r="AE10024" s="61"/>
      <c r="AF10024" s="61"/>
      <c r="AG10024" s="61"/>
      <c r="AH10024" s="61"/>
      <c r="AI10024" s="61"/>
      <c r="AJ10024" s="61"/>
      <c r="AK10024" s="61"/>
      <c r="AL10024" s="61"/>
      <c r="AM10024" s="61"/>
      <c r="AN10024" s="61"/>
      <c r="AO10024" s="61"/>
      <c r="AP10024" s="62"/>
      <c r="AQ10024" s="61"/>
      <c r="AR10024" s="61"/>
      <c r="AS10024" s="61"/>
      <c r="AT10024" s="61"/>
      <c r="AU10024" s="61"/>
      <c r="AV10024" s="61"/>
      <c r="AW10024" s="60"/>
    </row>
    <row r="10025" s="59" customFormat="1" customHeight="1" spans="1:49">
      <c r="A10025" s="60"/>
      <c r="B10025" s="60"/>
      <c r="C10025" s="60"/>
      <c r="D10025" s="60"/>
      <c r="H10025" s="61"/>
      <c r="I10025" s="61"/>
      <c r="J10025" s="61"/>
      <c r="K10025" s="61"/>
      <c r="L10025" s="61"/>
      <c r="M10025" s="61"/>
      <c r="N10025" s="61"/>
      <c r="O10025" s="61"/>
      <c r="P10025" s="61"/>
      <c r="Q10025" s="61"/>
      <c r="R10025" s="61"/>
      <c r="S10025" s="61"/>
      <c r="T10025" s="61"/>
      <c r="U10025" s="61"/>
      <c r="V10025" s="61"/>
      <c r="W10025" s="61"/>
      <c r="X10025" s="61"/>
      <c r="Y10025" s="61"/>
      <c r="Z10025" s="61"/>
      <c r="AA10025" s="61"/>
      <c r="AB10025" s="61"/>
      <c r="AC10025" s="61"/>
      <c r="AD10025" s="61"/>
      <c r="AE10025" s="61"/>
      <c r="AF10025" s="61"/>
      <c r="AG10025" s="61"/>
      <c r="AH10025" s="61"/>
      <c r="AI10025" s="61"/>
      <c r="AJ10025" s="61"/>
      <c r="AK10025" s="61"/>
      <c r="AL10025" s="61"/>
      <c r="AM10025" s="61"/>
      <c r="AN10025" s="61"/>
      <c r="AO10025" s="61"/>
      <c r="AP10025" s="62"/>
      <c r="AQ10025" s="61"/>
      <c r="AR10025" s="61"/>
      <c r="AS10025" s="61"/>
      <c r="AT10025" s="61"/>
      <c r="AU10025" s="61"/>
      <c r="AV10025" s="61"/>
      <c r="AW10025" s="60"/>
    </row>
    <row r="10026" s="59" customFormat="1" customHeight="1" spans="1:49">
      <c r="A10026" s="60"/>
      <c r="B10026" s="60"/>
      <c r="C10026" s="60"/>
      <c r="D10026" s="60"/>
      <c r="H10026" s="61"/>
      <c r="I10026" s="61"/>
      <c r="J10026" s="61"/>
      <c r="K10026" s="61"/>
      <c r="L10026" s="61"/>
      <c r="M10026" s="61"/>
      <c r="N10026" s="61"/>
      <c r="O10026" s="61"/>
      <c r="P10026" s="61"/>
      <c r="Q10026" s="61"/>
      <c r="R10026" s="61"/>
      <c r="S10026" s="61"/>
      <c r="T10026" s="61"/>
      <c r="U10026" s="61"/>
      <c r="V10026" s="61"/>
      <c r="W10026" s="61"/>
      <c r="X10026" s="61"/>
      <c r="Y10026" s="61"/>
      <c r="Z10026" s="61"/>
      <c r="AA10026" s="61"/>
      <c r="AB10026" s="61"/>
      <c r="AC10026" s="61"/>
      <c r="AD10026" s="61"/>
      <c r="AE10026" s="61"/>
      <c r="AF10026" s="61"/>
      <c r="AG10026" s="61"/>
      <c r="AH10026" s="61"/>
      <c r="AI10026" s="61"/>
      <c r="AJ10026" s="61"/>
      <c r="AK10026" s="61"/>
      <c r="AL10026" s="61"/>
      <c r="AM10026" s="61"/>
      <c r="AN10026" s="61"/>
      <c r="AO10026" s="61"/>
      <c r="AP10026" s="62"/>
      <c r="AQ10026" s="61"/>
      <c r="AR10026" s="61"/>
      <c r="AS10026" s="61"/>
      <c r="AT10026" s="61"/>
      <c r="AU10026" s="61"/>
      <c r="AV10026" s="61"/>
      <c r="AW10026" s="60"/>
    </row>
    <row r="10027" s="59" customFormat="1" customHeight="1" spans="1:49">
      <c r="A10027" s="60"/>
      <c r="B10027" s="60"/>
      <c r="C10027" s="60"/>
      <c r="D10027" s="60"/>
      <c r="H10027" s="61"/>
      <c r="I10027" s="61"/>
      <c r="J10027" s="61"/>
      <c r="K10027" s="61"/>
      <c r="L10027" s="61"/>
      <c r="M10027" s="61"/>
      <c r="N10027" s="61"/>
      <c r="O10027" s="61"/>
      <c r="P10027" s="61"/>
      <c r="Q10027" s="61"/>
      <c r="R10027" s="61"/>
      <c r="S10027" s="61"/>
      <c r="T10027" s="61"/>
      <c r="U10027" s="61"/>
      <c r="V10027" s="61"/>
      <c r="W10027" s="61"/>
      <c r="X10027" s="61"/>
      <c r="Y10027" s="61"/>
      <c r="Z10027" s="61"/>
      <c r="AA10027" s="61"/>
      <c r="AB10027" s="61"/>
      <c r="AC10027" s="61"/>
      <c r="AD10027" s="61"/>
      <c r="AE10027" s="61"/>
      <c r="AF10027" s="61"/>
      <c r="AG10027" s="61"/>
      <c r="AH10027" s="61"/>
      <c r="AI10027" s="61"/>
      <c r="AJ10027" s="61"/>
      <c r="AK10027" s="61"/>
      <c r="AL10027" s="61"/>
      <c r="AM10027" s="61"/>
      <c r="AN10027" s="61"/>
      <c r="AO10027" s="61"/>
      <c r="AP10027" s="62"/>
      <c r="AQ10027" s="61"/>
      <c r="AR10027" s="61"/>
      <c r="AS10027" s="61"/>
      <c r="AT10027" s="61"/>
      <c r="AU10027" s="61"/>
      <c r="AV10027" s="61"/>
      <c r="AW10027" s="60"/>
    </row>
    <row r="10028" s="59" customFormat="1" customHeight="1" spans="1:49">
      <c r="A10028" s="60"/>
      <c r="B10028" s="60"/>
      <c r="C10028" s="60"/>
      <c r="D10028" s="60"/>
      <c r="H10028" s="61"/>
      <c r="I10028" s="61"/>
      <c r="J10028" s="61"/>
      <c r="K10028" s="61"/>
      <c r="L10028" s="61"/>
      <c r="M10028" s="61"/>
      <c r="N10028" s="61"/>
      <c r="O10028" s="61"/>
      <c r="P10028" s="61"/>
      <c r="Q10028" s="61"/>
      <c r="R10028" s="61"/>
      <c r="S10028" s="61"/>
      <c r="T10028" s="61"/>
      <c r="U10028" s="61"/>
      <c r="V10028" s="61"/>
      <c r="W10028" s="61"/>
      <c r="X10028" s="61"/>
      <c r="Y10028" s="61"/>
      <c r="Z10028" s="61"/>
      <c r="AA10028" s="61"/>
      <c r="AB10028" s="61"/>
      <c r="AC10028" s="61"/>
      <c r="AD10028" s="61"/>
      <c r="AE10028" s="61"/>
      <c r="AF10028" s="61"/>
      <c r="AG10028" s="61"/>
      <c r="AH10028" s="61"/>
      <c r="AI10028" s="61"/>
      <c r="AJ10028" s="61"/>
      <c r="AK10028" s="61"/>
      <c r="AL10028" s="61"/>
      <c r="AM10028" s="61"/>
      <c r="AN10028" s="61"/>
      <c r="AO10028" s="61"/>
      <c r="AP10028" s="62"/>
      <c r="AQ10028" s="61"/>
      <c r="AR10028" s="61"/>
      <c r="AS10028" s="61"/>
      <c r="AT10028" s="61"/>
      <c r="AU10028" s="61"/>
      <c r="AV10028" s="61"/>
      <c r="AW10028" s="60"/>
    </row>
    <row r="10029" s="59" customFormat="1" customHeight="1" spans="1:49">
      <c r="A10029" s="60"/>
      <c r="B10029" s="60"/>
      <c r="C10029" s="60"/>
      <c r="D10029" s="60"/>
      <c r="H10029" s="61"/>
      <c r="I10029" s="61"/>
      <c r="J10029" s="61"/>
      <c r="K10029" s="61"/>
      <c r="L10029" s="61"/>
      <c r="M10029" s="61"/>
      <c r="N10029" s="61"/>
      <c r="O10029" s="61"/>
      <c r="P10029" s="61"/>
      <c r="Q10029" s="61"/>
      <c r="R10029" s="61"/>
      <c r="S10029" s="61"/>
      <c r="T10029" s="61"/>
      <c r="U10029" s="61"/>
      <c r="V10029" s="61"/>
      <c r="W10029" s="61"/>
      <c r="X10029" s="61"/>
      <c r="Y10029" s="61"/>
      <c r="Z10029" s="61"/>
      <c r="AA10029" s="61"/>
      <c r="AB10029" s="61"/>
      <c r="AC10029" s="61"/>
      <c r="AD10029" s="61"/>
      <c r="AE10029" s="61"/>
      <c r="AF10029" s="61"/>
      <c r="AG10029" s="61"/>
      <c r="AH10029" s="61"/>
      <c r="AI10029" s="61"/>
      <c r="AJ10029" s="61"/>
      <c r="AK10029" s="61"/>
      <c r="AL10029" s="61"/>
      <c r="AM10029" s="61"/>
      <c r="AN10029" s="61"/>
      <c r="AO10029" s="61"/>
      <c r="AP10029" s="62"/>
      <c r="AQ10029" s="61"/>
      <c r="AR10029" s="61"/>
      <c r="AS10029" s="61"/>
      <c r="AT10029" s="61"/>
      <c r="AU10029" s="61"/>
      <c r="AV10029" s="61"/>
      <c r="AW10029" s="60"/>
    </row>
    <row r="10030" s="59" customFormat="1" customHeight="1" spans="1:49">
      <c r="A10030" s="60"/>
      <c r="B10030" s="60"/>
      <c r="C10030" s="60"/>
      <c r="D10030" s="60"/>
      <c r="H10030" s="61"/>
      <c r="I10030" s="61"/>
      <c r="J10030" s="61"/>
      <c r="K10030" s="61"/>
      <c r="L10030" s="61"/>
      <c r="M10030" s="61"/>
      <c r="N10030" s="61"/>
      <c r="O10030" s="61"/>
      <c r="P10030" s="61"/>
      <c r="Q10030" s="61"/>
      <c r="R10030" s="61"/>
      <c r="S10030" s="61"/>
      <c r="T10030" s="61"/>
      <c r="U10030" s="61"/>
      <c r="V10030" s="61"/>
      <c r="W10030" s="61"/>
      <c r="X10030" s="61"/>
      <c r="Y10030" s="61"/>
      <c r="Z10030" s="61"/>
      <c r="AA10030" s="61"/>
      <c r="AB10030" s="61"/>
      <c r="AC10030" s="61"/>
      <c r="AD10030" s="61"/>
      <c r="AE10030" s="61"/>
      <c r="AF10030" s="61"/>
      <c r="AG10030" s="61"/>
      <c r="AH10030" s="61"/>
      <c r="AI10030" s="61"/>
      <c r="AJ10030" s="61"/>
      <c r="AK10030" s="61"/>
      <c r="AL10030" s="61"/>
      <c r="AM10030" s="61"/>
      <c r="AN10030" s="61"/>
      <c r="AO10030" s="61"/>
      <c r="AP10030" s="62"/>
      <c r="AQ10030" s="61"/>
      <c r="AR10030" s="61"/>
      <c r="AS10030" s="61"/>
      <c r="AT10030" s="61"/>
      <c r="AU10030" s="61"/>
      <c r="AV10030" s="61"/>
      <c r="AW10030" s="60"/>
    </row>
    <row r="10031" s="59" customFormat="1" customHeight="1" spans="1:49">
      <c r="A10031" s="60"/>
      <c r="B10031" s="60"/>
      <c r="C10031" s="60"/>
      <c r="D10031" s="60"/>
      <c r="H10031" s="61"/>
      <c r="I10031" s="61"/>
      <c r="J10031" s="61"/>
      <c r="K10031" s="61"/>
      <c r="L10031" s="61"/>
      <c r="M10031" s="61"/>
      <c r="N10031" s="61"/>
      <c r="O10031" s="61"/>
      <c r="P10031" s="61"/>
      <c r="Q10031" s="61"/>
      <c r="R10031" s="61"/>
      <c r="S10031" s="61"/>
      <c r="T10031" s="61"/>
      <c r="U10031" s="61"/>
      <c r="V10031" s="61"/>
      <c r="W10031" s="61"/>
      <c r="X10031" s="61"/>
      <c r="Y10031" s="61"/>
      <c r="Z10031" s="61"/>
      <c r="AA10031" s="61"/>
      <c r="AB10031" s="61"/>
      <c r="AC10031" s="61"/>
      <c r="AD10031" s="61"/>
      <c r="AE10031" s="61"/>
      <c r="AF10031" s="61"/>
      <c r="AG10031" s="61"/>
      <c r="AH10031" s="61"/>
      <c r="AI10031" s="61"/>
      <c r="AJ10031" s="61"/>
      <c r="AK10031" s="61"/>
      <c r="AL10031" s="61"/>
      <c r="AM10031" s="61"/>
      <c r="AN10031" s="61"/>
      <c r="AO10031" s="61"/>
      <c r="AP10031" s="62"/>
      <c r="AQ10031" s="61"/>
      <c r="AR10031" s="61"/>
      <c r="AS10031" s="61"/>
      <c r="AT10031" s="61"/>
      <c r="AU10031" s="61"/>
      <c r="AV10031" s="61"/>
      <c r="AW10031" s="60"/>
    </row>
    <row r="10032" s="59" customFormat="1" customHeight="1" spans="1:49">
      <c r="A10032" s="60"/>
      <c r="B10032" s="60"/>
      <c r="C10032" s="60"/>
      <c r="D10032" s="60"/>
      <c r="H10032" s="61"/>
      <c r="I10032" s="61"/>
      <c r="J10032" s="61"/>
      <c r="K10032" s="61"/>
      <c r="L10032" s="61"/>
      <c r="M10032" s="61"/>
      <c r="N10032" s="61"/>
      <c r="O10032" s="61"/>
      <c r="P10032" s="61"/>
      <c r="Q10032" s="61"/>
      <c r="R10032" s="61"/>
      <c r="S10032" s="61"/>
      <c r="T10032" s="61"/>
      <c r="U10032" s="61"/>
      <c r="V10032" s="61"/>
      <c r="W10032" s="61"/>
      <c r="X10032" s="61"/>
      <c r="Y10032" s="61"/>
      <c r="Z10032" s="61"/>
      <c r="AA10032" s="61"/>
      <c r="AB10032" s="61"/>
      <c r="AC10032" s="61"/>
      <c r="AD10032" s="61"/>
      <c r="AE10032" s="61"/>
      <c r="AF10032" s="61"/>
      <c r="AG10032" s="61"/>
      <c r="AH10032" s="61"/>
      <c r="AI10032" s="61"/>
      <c r="AJ10032" s="61"/>
      <c r="AK10032" s="61"/>
      <c r="AL10032" s="61"/>
      <c r="AM10032" s="61"/>
      <c r="AN10032" s="61"/>
      <c r="AO10032" s="61"/>
      <c r="AP10032" s="62"/>
      <c r="AQ10032" s="61"/>
      <c r="AR10032" s="61"/>
      <c r="AS10032" s="61"/>
      <c r="AT10032" s="61"/>
      <c r="AU10032" s="61"/>
      <c r="AV10032" s="61"/>
      <c r="AW10032" s="60"/>
    </row>
    <row r="10033" s="59" customFormat="1" customHeight="1" spans="1:49">
      <c r="A10033" s="60"/>
      <c r="B10033" s="60"/>
      <c r="C10033" s="60"/>
      <c r="D10033" s="60"/>
      <c r="H10033" s="61"/>
      <c r="I10033" s="61"/>
      <c r="J10033" s="61"/>
      <c r="K10033" s="61"/>
      <c r="L10033" s="61"/>
      <c r="M10033" s="61"/>
      <c r="N10033" s="61"/>
      <c r="O10033" s="61"/>
      <c r="P10033" s="61"/>
      <c r="Q10033" s="61"/>
      <c r="R10033" s="61"/>
      <c r="S10033" s="61"/>
      <c r="T10033" s="61"/>
      <c r="U10033" s="61"/>
      <c r="V10033" s="61"/>
      <c r="W10033" s="61"/>
      <c r="X10033" s="61"/>
      <c r="Y10033" s="61"/>
      <c r="Z10033" s="61"/>
      <c r="AA10033" s="61"/>
      <c r="AB10033" s="61"/>
      <c r="AC10033" s="61"/>
      <c r="AD10033" s="61"/>
      <c r="AE10033" s="61"/>
      <c r="AF10033" s="61"/>
      <c r="AG10033" s="61"/>
      <c r="AH10033" s="61"/>
      <c r="AI10033" s="61"/>
      <c r="AJ10033" s="61"/>
      <c r="AK10033" s="61"/>
      <c r="AL10033" s="61"/>
      <c r="AM10033" s="61"/>
      <c r="AN10033" s="61"/>
      <c r="AO10033" s="61"/>
      <c r="AP10033" s="62"/>
      <c r="AQ10033" s="61"/>
      <c r="AR10033" s="61"/>
      <c r="AS10033" s="61"/>
      <c r="AT10033" s="61"/>
      <c r="AU10033" s="61"/>
      <c r="AV10033" s="61"/>
      <c r="AW10033" s="60"/>
    </row>
    <row r="10034" s="59" customFormat="1" customHeight="1" spans="1:49">
      <c r="A10034" s="60"/>
      <c r="B10034" s="60"/>
      <c r="C10034" s="60"/>
      <c r="D10034" s="60"/>
      <c r="H10034" s="61"/>
      <c r="I10034" s="61"/>
      <c r="J10034" s="61"/>
      <c r="K10034" s="61"/>
      <c r="L10034" s="61"/>
      <c r="M10034" s="61"/>
      <c r="N10034" s="61"/>
      <c r="O10034" s="61"/>
      <c r="P10034" s="61"/>
      <c r="Q10034" s="61"/>
      <c r="R10034" s="61"/>
      <c r="S10034" s="61"/>
      <c r="T10034" s="61"/>
      <c r="U10034" s="61"/>
      <c r="V10034" s="61"/>
      <c r="W10034" s="61"/>
      <c r="X10034" s="61"/>
      <c r="Y10034" s="61"/>
      <c r="Z10034" s="61"/>
      <c r="AA10034" s="61"/>
      <c r="AB10034" s="61"/>
      <c r="AC10034" s="61"/>
      <c r="AD10034" s="61"/>
      <c r="AE10034" s="61"/>
      <c r="AF10034" s="61"/>
      <c r="AG10034" s="61"/>
      <c r="AH10034" s="61"/>
      <c r="AI10034" s="61"/>
      <c r="AJ10034" s="61"/>
      <c r="AK10034" s="61"/>
      <c r="AL10034" s="61"/>
      <c r="AM10034" s="61"/>
      <c r="AN10034" s="61"/>
      <c r="AO10034" s="61"/>
      <c r="AP10034" s="62"/>
      <c r="AQ10034" s="61"/>
      <c r="AR10034" s="61"/>
      <c r="AS10034" s="61"/>
      <c r="AT10034" s="61"/>
      <c r="AU10034" s="61"/>
      <c r="AV10034" s="61"/>
      <c r="AW10034" s="60"/>
    </row>
    <row r="10035" s="59" customFormat="1" customHeight="1" spans="1:49">
      <c r="A10035" s="60"/>
      <c r="B10035" s="60"/>
      <c r="C10035" s="60"/>
      <c r="D10035" s="60"/>
      <c r="H10035" s="61"/>
      <c r="I10035" s="61"/>
      <c r="J10035" s="61"/>
      <c r="K10035" s="61"/>
      <c r="L10035" s="61"/>
      <c r="M10035" s="61"/>
      <c r="N10035" s="61"/>
      <c r="O10035" s="61"/>
      <c r="P10035" s="61"/>
      <c r="Q10035" s="61"/>
      <c r="R10035" s="61"/>
      <c r="S10035" s="61"/>
      <c r="T10035" s="61"/>
      <c r="U10035" s="61"/>
      <c r="V10035" s="61"/>
      <c r="W10035" s="61"/>
      <c r="X10035" s="61"/>
      <c r="Y10035" s="61"/>
      <c r="Z10035" s="61"/>
      <c r="AA10035" s="61"/>
      <c r="AB10035" s="61"/>
      <c r="AC10035" s="61"/>
      <c r="AD10035" s="61"/>
      <c r="AE10035" s="61"/>
      <c r="AF10035" s="61"/>
      <c r="AG10035" s="61"/>
      <c r="AH10035" s="61"/>
      <c r="AI10035" s="61"/>
      <c r="AJ10035" s="61"/>
      <c r="AK10035" s="61"/>
      <c r="AL10035" s="61"/>
      <c r="AM10035" s="61"/>
      <c r="AN10035" s="61"/>
      <c r="AO10035" s="61"/>
      <c r="AP10035" s="62"/>
      <c r="AQ10035" s="61"/>
      <c r="AR10035" s="61"/>
      <c r="AS10035" s="61"/>
      <c r="AT10035" s="61"/>
      <c r="AU10035" s="61"/>
      <c r="AV10035" s="61"/>
      <c r="AW10035" s="60"/>
    </row>
    <row r="10036" s="59" customFormat="1" customHeight="1" spans="1:49">
      <c r="A10036" s="60"/>
      <c r="B10036" s="60"/>
      <c r="C10036" s="60"/>
      <c r="D10036" s="60"/>
      <c r="H10036" s="61"/>
      <c r="I10036" s="61"/>
      <c r="J10036" s="61"/>
      <c r="K10036" s="61"/>
      <c r="L10036" s="61"/>
      <c r="M10036" s="61"/>
      <c r="N10036" s="61"/>
      <c r="O10036" s="61"/>
      <c r="P10036" s="61"/>
      <c r="Q10036" s="61"/>
      <c r="R10036" s="61"/>
      <c r="S10036" s="61"/>
      <c r="T10036" s="61"/>
      <c r="U10036" s="61"/>
      <c r="V10036" s="61"/>
      <c r="W10036" s="61"/>
      <c r="X10036" s="61"/>
      <c r="Y10036" s="61"/>
      <c r="Z10036" s="61"/>
      <c r="AA10036" s="61"/>
      <c r="AB10036" s="61"/>
      <c r="AC10036" s="61"/>
      <c r="AD10036" s="61"/>
      <c r="AE10036" s="61"/>
      <c r="AF10036" s="61"/>
      <c r="AG10036" s="61"/>
      <c r="AH10036" s="61"/>
      <c r="AI10036" s="61"/>
      <c r="AJ10036" s="61"/>
      <c r="AK10036" s="61"/>
      <c r="AL10036" s="61"/>
      <c r="AM10036" s="61"/>
      <c r="AN10036" s="61"/>
      <c r="AO10036" s="61"/>
      <c r="AP10036" s="62"/>
      <c r="AQ10036" s="61"/>
      <c r="AR10036" s="61"/>
      <c r="AS10036" s="61"/>
      <c r="AT10036" s="61"/>
      <c r="AU10036" s="61"/>
      <c r="AV10036" s="61"/>
      <c r="AW10036" s="60"/>
    </row>
    <row r="10037" s="59" customFormat="1" customHeight="1" spans="1:49">
      <c r="A10037" s="60"/>
      <c r="B10037" s="60"/>
      <c r="C10037" s="60"/>
      <c r="D10037" s="60"/>
      <c r="H10037" s="61"/>
      <c r="I10037" s="61"/>
      <c r="J10037" s="61"/>
      <c r="K10037" s="61"/>
      <c r="L10037" s="61"/>
      <c r="M10037" s="61"/>
      <c r="N10037" s="61"/>
      <c r="O10037" s="61"/>
      <c r="P10037" s="61"/>
      <c r="Q10037" s="61"/>
      <c r="R10037" s="61"/>
      <c r="S10037" s="61"/>
      <c r="T10037" s="61"/>
      <c r="U10037" s="61"/>
      <c r="V10037" s="61"/>
      <c r="W10037" s="61"/>
      <c r="X10037" s="61"/>
      <c r="Y10037" s="61"/>
      <c r="Z10037" s="61"/>
      <c r="AA10037" s="61"/>
      <c r="AB10037" s="61"/>
      <c r="AC10037" s="61"/>
      <c r="AD10037" s="61"/>
      <c r="AE10037" s="61"/>
      <c r="AF10037" s="61"/>
      <c r="AG10037" s="61"/>
      <c r="AH10037" s="61"/>
      <c r="AI10037" s="61"/>
      <c r="AJ10037" s="61"/>
      <c r="AK10037" s="61"/>
      <c r="AL10037" s="61"/>
      <c r="AM10037" s="61"/>
      <c r="AN10037" s="61"/>
      <c r="AO10037" s="61"/>
      <c r="AP10037" s="62"/>
      <c r="AQ10037" s="61"/>
      <c r="AR10037" s="61"/>
      <c r="AS10037" s="61"/>
      <c r="AT10037" s="61"/>
      <c r="AU10037" s="61"/>
      <c r="AV10037" s="61"/>
      <c r="AW10037" s="60"/>
    </row>
    <row r="10038" s="59" customFormat="1" customHeight="1" spans="1:49">
      <c r="A10038" s="60"/>
      <c r="B10038" s="60"/>
      <c r="C10038" s="60"/>
      <c r="D10038" s="60"/>
      <c r="H10038" s="61"/>
      <c r="I10038" s="61"/>
      <c r="J10038" s="61"/>
      <c r="K10038" s="61"/>
      <c r="L10038" s="61"/>
      <c r="M10038" s="61"/>
      <c r="N10038" s="61"/>
      <c r="O10038" s="61"/>
      <c r="P10038" s="61"/>
      <c r="Q10038" s="61"/>
      <c r="R10038" s="61"/>
      <c r="S10038" s="61"/>
      <c r="T10038" s="61"/>
      <c r="U10038" s="61"/>
      <c r="V10038" s="61"/>
      <c r="W10038" s="61"/>
      <c r="X10038" s="61"/>
      <c r="Y10038" s="61"/>
      <c r="Z10038" s="61"/>
      <c r="AA10038" s="61"/>
      <c r="AB10038" s="61"/>
      <c r="AC10038" s="61"/>
      <c r="AD10038" s="61"/>
      <c r="AE10038" s="61"/>
      <c r="AF10038" s="61"/>
      <c r="AG10038" s="61"/>
      <c r="AH10038" s="61"/>
      <c r="AI10038" s="61"/>
      <c r="AJ10038" s="61"/>
      <c r="AK10038" s="61"/>
      <c r="AL10038" s="61"/>
      <c r="AM10038" s="61"/>
      <c r="AN10038" s="61"/>
      <c r="AO10038" s="61"/>
      <c r="AP10038" s="62"/>
      <c r="AQ10038" s="61"/>
      <c r="AR10038" s="61"/>
      <c r="AS10038" s="61"/>
      <c r="AT10038" s="61"/>
      <c r="AU10038" s="61"/>
      <c r="AV10038" s="61"/>
      <c r="AW10038" s="60"/>
    </row>
    <row r="10039" s="59" customFormat="1" customHeight="1" spans="1:49">
      <c r="A10039" s="60"/>
      <c r="B10039" s="60"/>
      <c r="C10039" s="60"/>
      <c r="D10039" s="60"/>
      <c r="H10039" s="61"/>
      <c r="I10039" s="61"/>
      <c r="J10039" s="61"/>
      <c r="K10039" s="61"/>
      <c r="L10039" s="61"/>
      <c r="M10039" s="61"/>
      <c r="N10039" s="61"/>
      <c r="O10039" s="61"/>
      <c r="P10039" s="61"/>
      <c r="Q10039" s="61"/>
      <c r="R10039" s="61"/>
      <c r="S10039" s="61"/>
      <c r="T10039" s="61"/>
      <c r="U10039" s="61"/>
      <c r="V10039" s="61"/>
      <c r="W10039" s="61"/>
      <c r="X10039" s="61"/>
      <c r="Y10039" s="61"/>
      <c r="Z10039" s="61"/>
      <c r="AA10039" s="61"/>
      <c r="AB10039" s="61"/>
      <c r="AC10039" s="61"/>
      <c r="AD10039" s="61"/>
      <c r="AE10039" s="61"/>
      <c r="AF10039" s="61"/>
      <c r="AG10039" s="61"/>
      <c r="AH10039" s="61"/>
      <c r="AI10039" s="61"/>
      <c r="AJ10039" s="61"/>
      <c r="AK10039" s="61"/>
      <c r="AL10039" s="61"/>
      <c r="AM10039" s="61"/>
      <c r="AN10039" s="61"/>
      <c r="AO10039" s="61"/>
      <c r="AP10039" s="62"/>
      <c r="AQ10039" s="61"/>
      <c r="AR10039" s="61"/>
      <c r="AS10039" s="61"/>
      <c r="AT10039" s="61"/>
      <c r="AU10039" s="61"/>
      <c r="AV10039" s="61"/>
      <c r="AW10039" s="60"/>
    </row>
    <row r="10040" s="59" customFormat="1" customHeight="1" spans="1:49">
      <c r="A10040" s="60"/>
      <c r="B10040" s="60"/>
      <c r="C10040" s="60"/>
      <c r="D10040" s="60"/>
      <c r="H10040" s="61"/>
      <c r="I10040" s="61"/>
      <c r="J10040" s="61"/>
      <c r="K10040" s="61"/>
      <c r="L10040" s="61"/>
      <c r="M10040" s="61"/>
      <c r="N10040" s="61"/>
      <c r="O10040" s="61"/>
      <c r="P10040" s="61"/>
      <c r="Q10040" s="61"/>
      <c r="R10040" s="61"/>
      <c r="S10040" s="61"/>
      <c r="T10040" s="61"/>
      <c r="U10040" s="61"/>
      <c r="V10040" s="61"/>
      <c r="W10040" s="61"/>
      <c r="X10040" s="61"/>
      <c r="Y10040" s="61"/>
      <c r="Z10040" s="61"/>
      <c r="AA10040" s="61"/>
      <c r="AB10040" s="61"/>
      <c r="AC10040" s="61"/>
      <c r="AD10040" s="61"/>
      <c r="AE10040" s="61"/>
      <c r="AF10040" s="61"/>
      <c r="AG10040" s="61"/>
      <c r="AH10040" s="61"/>
      <c r="AI10040" s="61"/>
      <c r="AJ10040" s="61"/>
      <c r="AK10040" s="61"/>
      <c r="AL10040" s="61"/>
      <c r="AM10040" s="61"/>
      <c r="AN10040" s="61"/>
      <c r="AO10040" s="61"/>
      <c r="AP10040" s="62"/>
      <c r="AQ10040" s="61"/>
      <c r="AR10040" s="61"/>
      <c r="AS10040" s="61"/>
      <c r="AT10040" s="61"/>
      <c r="AU10040" s="61"/>
      <c r="AV10040" s="61"/>
      <c r="AW10040" s="60"/>
    </row>
    <row r="10041" s="59" customFormat="1" customHeight="1" spans="1:49">
      <c r="A10041" s="60"/>
      <c r="B10041" s="60"/>
      <c r="C10041" s="60"/>
      <c r="D10041" s="60"/>
      <c r="H10041" s="61"/>
      <c r="I10041" s="61"/>
      <c r="J10041" s="61"/>
      <c r="K10041" s="61"/>
      <c r="L10041" s="61"/>
      <c r="M10041" s="61"/>
      <c r="N10041" s="61"/>
      <c r="O10041" s="61"/>
      <c r="P10041" s="61"/>
      <c r="Q10041" s="61"/>
      <c r="R10041" s="61"/>
      <c r="S10041" s="61"/>
      <c r="T10041" s="61"/>
      <c r="U10041" s="61"/>
      <c r="V10041" s="61"/>
      <c r="W10041" s="61"/>
      <c r="X10041" s="61"/>
      <c r="Y10041" s="61"/>
      <c r="Z10041" s="61"/>
      <c r="AA10041" s="61"/>
      <c r="AB10041" s="61"/>
      <c r="AC10041" s="61"/>
      <c r="AD10041" s="61"/>
      <c r="AE10041" s="61"/>
      <c r="AF10041" s="61"/>
      <c r="AG10041" s="61"/>
      <c r="AH10041" s="61"/>
      <c r="AI10041" s="61"/>
      <c r="AJ10041" s="61"/>
      <c r="AK10041" s="61"/>
      <c r="AL10041" s="61"/>
      <c r="AM10041" s="61"/>
      <c r="AN10041" s="61"/>
      <c r="AO10041" s="61"/>
      <c r="AP10041" s="62"/>
      <c r="AQ10041" s="61"/>
      <c r="AR10041" s="61"/>
      <c r="AS10041" s="61"/>
      <c r="AT10041" s="61"/>
      <c r="AU10041" s="61"/>
      <c r="AV10041" s="61"/>
      <c r="AW10041" s="60"/>
    </row>
    <row r="10042" s="59" customFormat="1" customHeight="1" spans="1:49">
      <c r="A10042" s="60"/>
      <c r="B10042" s="60"/>
      <c r="C10042" s="60"/>
      <c r="D10042" s="60"/>
      <c r="H10042" s="61"/>
      <c r="I10042" s="61"/>
      <c r="J10042" s="61"/>
      <c r="K10042" s="61"/>
      <c r="L10042" s="61"/>
      <c r="M10042" s="61"/>
      <c r="N10042" s="61"/>
      <c r="O10042" s="61"/>
      <c r="P10042" s="61"/>
      <c r="Q10042" s="61"/>
      <c r="R10042" s="61"/>
      <c r="S10042" s="61"/>
      <c r="T10042" s="61"/>
      <c r="U10042" s="61"/>
      <c r="V10042" s="61"/>
      <c r="W10042" s="61"/>
      <c r="X10042" s="61"/>
      <c r="Y10042" s="61"/>
      <c r="Z10042" s="61"/>
      <c r="AA10042" s="61"/>
      <c r="AB10042" s="61"/>
      <c r="AC10042" s="61"/>
      <c r="AD10042" s="61"/>
      <c r="AE10042" s="61"/>
      <c r="AF10042" s="61"/>
      <c r="AG10042" s="61"/>
      <c r="AH10042" s="61"/>
      <c r="AI10042" s="61"/>
      <c r="AJ10042" s="61"/>
      <c r="AK10042" s="61"/>
      <c r="AL10042" s="61"/>
      <c r="AM10042" s="61"/>
      <c r="AN10042" s="61"/>
      <c r="AO10042" s="61"/>
      <c r="AP10042" s="62"/>
      <c r="AQ10042" s="61"/>
      <c r="AR10042" s="61"/>
      <c r="AS10042" s="61"/>
      <c r="AT10042" s="61"/>
      <c r="AU10042" s="61"/>
      <c r="AV10042" s="61"/>
      <c r="AW10042" s="60"/>
    </row>
    <row r="10043" s="59" customFormat="1" customHeight="1" spans="1:49">
      <c r="A10043" s="60"/>
      <c r="B10043" s="60"/>
      <c r="C10043" s="60"/>
      <c r="D10043" s="60"/>
      <c r="H10043" s="61"/>
      <c r="I10043" s="61"/>
      <c r="J10043" s="61"/>
      <c r="K10043" s="61"/>
      <c r="L10043" s="61"/>
      <c r="M10043" s="61"/>
      <c r="N10043" s="61"/>
      <c r="O10043" s="61"/>
      <c r="P10043" s="61"/>
      <c r="Q10043" s="61"/>
      <c r="R10043" s="61"/>
      <c r="S10043" s="61"/>
      <c r="T10043" s="61"/>
      <c r="U10043" s="61"/>
      <c r="V10043" s="61"/>
      <c r="W10043" s="61"/>
      <c r="X10043" s="61"/>
      <c r="Y10043" s="61"/>
      <c r="Z10043" s="61"/>
      <c r="AA10043" s="61"/>
      <c r="AB10043" s="61"/>
      <c r="AC10043" s="61"/>
      <c r="AD10043" s="61"/>
      <c r="AE10043" s="61"/>
      <c r="AF10043" s="61"/>
      <c r="AG10043" s="61"/>
      <c r="AH10043" s="61"/>
      <c r="AI10043" s="61"/>
      <c r="AJ10043" s="61"/>
      <c r="AK10043" s="61"/>
      <c r="AL10043" s="61"/>
      <c r="AM10043" s="61"/>
      <c r="AN10043" s="61"/>
      <c r="AO10043" s="61"/>
      <c r="AP10043" s="62"/>
      <c r="AQ10043" s="61"/>
      <c r="AR10043" s="61"/>
      <c r="AS10043" s="61"/>
      <c r="AT10043" s="61"/>
      <c r="AU10043" s="61"/>
      <c r="AV10043" s="61"/>
      <c r="AW10043" s="60"/>
    </row>
    <row r="10044" s="59" customFormat="1" customHeight="1" spans="1:49">
      <c r="A10044" s="60"/>
      <c r="B10044" s="60"/>
      <c r="C10044" s="60"/>
      <c r="D10044" s="60"/>
      <c r="H10044" s="61"/>
      <c r="I10044" s="61"/>
      <c r="J10044" s="61"/>
      <c r="K10044" s="61"/>
      <c r="L10044" s="61"/>
      <c r="M10044" s="61"/>
      <c r="N10044" s="61"/>
      <c r="O10044" s="61"/>
      <c r="P10044" s="61"/>
      <c r="Q10044" s="61"/>
      <c r="R10044" s="61"/>
      <c r="S10044" s="61"/>
      <c r="T10044" s="61"/>
      <c r="U10044" s="61"/>
      <c r="V10044" s="61"/>
      <c r="W10044" s="61"/>
      <c r="X10044" s="61"/>
      <c r="Y10044" s="61"/>
      <c r="Z10044" s="61"/>
      <c r="AA10044" s="61"/>
      <c r="AB10044" s="61"/>
      <c r="AC10044" s="61"/>
      <c r="AD10044" s="61"/>
      <c r="AE10044" s="61"/>
      <c r="AF10044" s="61"/>
      <c r="AG10044" s="61"/>
      <c r="AH10044" s="61"/>
      <c r="AI10044" s="61"/>
      <c r="AJ10044" s="61"/>
      <c r="AK10044" s="61"/>
      <c r="AL10044" s="61"/>
      <c r="AM10044" s="61"/>
      <c r="AN10044" s="61"/>
      <c r="AO10044" s="61"/>
      <c r="AP10044" s="62"/>
      <c r="AQ10044" s="61"/>
      <c r="AR10044" s="61"/>
      <c r="AS10044" s="61"/>
      <c r="AT10044" s="61"/>
      <c r="AU10044" s="61"/>
      <c r="AV10044" s="61"/>
      <c r="AW10044" s="60"/>
    </row>
    <row r="10045" s="59" customFormat="1" customHeight="1" spans="1:49">
      <c r="A10045" s="60"/>
      <c r="B10045" s="60"/>
      <c r="C10045" s="60"/>
      <c r="D10045" s="60"/>
      <c r="H10045" s="61"/>
      <c r="I10045" s="61"/>
      <c r="J10045" s="61"/>
      <c r="K10045" s="61"/>
      <c r="L10045" s="61"/>
      <c r="M10045" s="61"/>
      <c r="N10045" s="61"/>
      <c r="O10045" s="61"/>
      <c r="P10045" s="61"/>
      <c r="Q10045" s="61"/>
      <c r="R10045" s="61"/>
      <c r="S10045" s="61"/>
      <c r="T10045" s="61"/>
      <c r="U10045" s="61"/>
      <c r="V10045" s="61"/>
      <c r="W10045" s="61"/>
      <c r="X10045" s="61"/>
      <c r="Y10045" s="61"/>
      <c r="Z10045" s="61"/>
      <c r="AA10045" s="61"/>
      <c r="AB10045" s="61"/>
      <c r="AC10045" s="61"/>
      <c r="AD10045" s="61"/>
      <c r="AE10045" s="61"/>
      <c r="AF10045" s="61"/>
      <c r="AG10045" s="61"/>
      <c r="AH10045" s="61"/>
      <c r="AI10045" s="61"/>
      <c r="AJ10045" s="61"/>
      <c r="AK10045" s="61"/>
      <c r="AL10045" s="61"/>
      <c r="AM10045" s="61"/>
      <c r="AN10045" s="61"/>
      <c r="AO10045" s="61"/>
      <c r="AP10045" s="62"/>
      <c r="AQ10045" s="61"/>
      <c r="AR10045" s="61"/>
      <c r="AS10045" s="61"/>
      <c r="AT10045" s="61"/>
      <c r="AU10045" s="61"/>
      <c r="AV10045" s="61"/>
      <c r="AW10045" s="60"/>
    </row>
    <row r="10046" s="59" customFormat="1" customHeight="1" spans="1:49">
      <c r="A10046" s="60"/>
      <c r="B10046" s="60"/>
      <c r="C10046" s="60"/>
      <c r="D10046" s="60"/>
      <c r="H10046" s="61"/>
      <c r="I10046" s="61"/>
      <c r="J10046" s="61"/>
      <c r="K10046" s="61"/>
      <c r="L10046" s="61"/>
      <c r="M10046" s="61"/>
      <c r="N10046" s="61"/>
      <c r="O10046" s="61"/>
      <c r="P10046" s="61"/>
      <c r="Q10046" s="61"/>
      <c r="R10046" s="61"/>
      <c r="S10046" s="61"/>
      <c r="T10046" s="61"/>
      <c r="U10046" s="61"/>
      <c r="V10046" s="61"/>
      <c r="W10046" s="61"/>
      <c r="X10046" s="61"/>
      <c r="Y10046" s="61"/>
      <c r="Z10046" s="61"/>
      <c r="AA10046" s="61"/>
      <c r="AB10046" s="61"/>
      <c r="AC10046" s="61"/>
      <c r="AD10046" s="61"/>
      <c r="AE10046" s="61"/>
      <c r="AF10046" s="61"/>
      <c r="AG10046" s="61"/>
      <c r="AH10046" s="61"/>
      <c r="AI10046" s="61"/>
      <c r="AJ10046" s="61"/>
      <c r="AK10046" s="61"/>
      <c r="AL10046" s="61"/>
      <c r="AM10046" s="61"/>
      <c r="AN10046" s="61"/>
      <c r="AO10046" s="61"/>
      <c r="AP10046" s="62"/>
      <c r="AQ10046" s="61"/>
      <c r="AR10046" s="61"/>
      <c r="AS10046" s="61"/>
      <c r="AT10046" s="61"/>
      <c r="AU10046" s="61"/>
      <c r="AV10046" s="61"/>
      <c r="AW10046" s="60"/>
    </row>
    <row r="10047" s="59" customFormat="1" customHeight="1" spans="1:49">
      <c r="A10047" s="60"/>
      <c r="B10047" s="60"/>
      <c r="C10047" s="60"/>
      <c r="D10047" s="60"/>
      <c r="H10047" s="61"/>
      <c r="I10047" s="61"/>
      <c r="J10047" s="61"/>
      <c r="K10047" s="61"/>
      <c r="L10047" s="61"/>
      <c r="M10047" s="61"/>
      <c r="N10047" s="61"/>
      <c r="O10047" s="61"/>
      <c r="P10047" s="61"/>
      <c r="Q10047" s="61"/>
      <c r="R10047" s="61"/>
      <c r="S10047" s="61"/>
      <c r="T10047" s="61"/>
      <c r="U10047" s="61"/>
      <c r="V10047" s="61"/>
      <c r="W10047" s="61"/>
      <c r="X10047" s="61"/>
      <c r="Y10047" s="61"/>
      <c r="Z10047" s="61"/>
      <c r="AA10047" s="61"/>
      <c r="AB10047" s="61"/>
      <c r="AC10047" s="61"/>
      <c r="AD10047" s="61"/>
      <c r="AE10047" s="61"/>
      <c r="AF10047" s="61"/>
      <c r="AG10047" s="61"/>
      <c r="AH10047" s="61"/>
      <c r="AI10047" s="61"/>
      <c r="AJ10047" s="61"/>
      <c r="AK10047" s="61"/>
      <c r="AL10047" s="61"/>
      <c r="AM10047" s="61"/>
      <c r="AN10047" s="61"/>
      <c r="AO10047" s="61"/>
      <c r="AP10047" s="62"/>
      <c r="AQ10047" s="61"/>
      <c r="AR10047" s="61"/>
      <c r="AS10047" s="61"/>
      <c r="AT10047" s="61"/>
      <c r="AU10047" s="61"/>
      <c r="AV10047" s="61"/>
      <c r="AW10047" s="60"/>
    </row>
    <row r="10048" s="59" customFormat="1" customHeight="1" spans="1:49">
      <c r="A10048" s="60"/>
      <c r="B10048" s="60"/>
      <c r="C10048" s="60"/>
      <c r="D10048" s="60"/>
      <c r="H10048" s="61"/>
      <c r="I10048" s="61"/>
      <c r="J10048" s="61"/>
      <c r="K10048" s="61"/>
      <c r="L10048" s="61"/>
      <c r="M10048" s="61"/>
      <c r="N10048" s="61"/>
      <c r="O10048" s="61"/>
      <c r="P10048" s="61"/>
      <c r="Q10048" s="61"/>
      <c r="R10048" s="61"/>
      <c r="S10048" s="61"/>
      <c r="T10048" s="61"/>
      <c r="U10048" s="61"/>
      <c r="V10048" s="61"/>
      <c r="W10048" s="61"/>
      <c r="X10048" s="61"/>
      <c r="Y10048" s="61"/>
      <c r="Z10048" s="61"/>
      <c r="AA10048" s="61"/>
      <c r="AB10048" s="61"/>
      <c r="AC10048" s="61"/>
      <c r="AD10048" s="61"/>
      <c r="AE10048" s="61"/>
      <c r="AF10048" s="61"/>
      <c r="AG10048" s="61"/>
      <c r="AH10048" s="61"/>
      <c r="AI10048" s="61"/>
      <c r="AJ10048" s="61"/>
      <c r="AK10048" s="61"/>
      <c r="AL10048" s="61"/>
      <c r="AM10048" s="61"/>
      <c r="AN10048" s="61"/>
      <c r="AO10048" s="61"/>
      <c r="AP10048" s="62"/>
      <c r="AQ10048" s="61"/>
      <c r="AR10048" s="61"/>
      <c r="AS10048" s="61"/>
      <c r="AT10048" s="61"/>
      <c r="AU10048" s="61"/>
      <c r="AV10048" s="61"/>
      <c r="AW10048" s="60"/>
    </row>
    <row r="10049" s="59" customFormat="1" customHeight="1" spans="1:49">
      <c r="A10049" s="60"/>
      <c r="B10049" s="60"/>
      <c r="C10049" s="60"/>
      <c r="D10049" s="60"/>
      <c r="H10049" s="61"/>
      <c r="I10049" s="61"/>
      <c r="J10049" s="61"/>
      <c r="K10049" s="61"/>
      <c r="L10049" s="61"/>
      <c r="M10049" s="61"/>
      <c r="N10049" s="61"/>
      <c r="O10049" s="61"/>
      <c r="P10049" s="61"/>
      <c r="Q10049" s="61"/>
      <c r="R10049" s="61"/>
      <c r="S10049" s="61"/>
      <c r="T10049" s="61"/>
      <c r="U10049" s="61"/>
      <c r="V10049" s="61"/>
      <c r="W10049" s="61"/>
      <c r="X10049" s="61"/>
      <c r="Y10049" s="61"/>
      <c r="Z10049" s="61"/>
      <c r="AA10049" s="61"/>
      <c r="AB10049" s="61"/>
      <c r="AC10049" s="61"/>
      <c r="AD10049" s="61"/>
      <c r="AE10049" s="61"/>
      <c r="AF10049" s="61"/>
      <c r="AG10049" s="61"/>
      <c r="AH10049" s="61"/>
      <c r="AI10049" s="61"/>
      <c r="AJ10049" s="61"/>
      <c r="AK10049" s="61"/>
      <c r="AL10049" s="61"/>
      <c r="AM10049" s="61"/>
      <c r="AN10049" s="61"/>
      <c r="AO10049" s="61"/>
      <c r="AP10049" s="62"/>
      <c r="AQ10049" s="61"/>
      <c r="AR10049" s="61"/>
      <c r="AS10049" s="61"/>
      <c r="AT10049" s="61"/>
      <c r="AU10049" s="61"/>
      <c r="AV10049" s="61"/>
      <c r="AW10049" s="60"/>
    </row>
    <row r="10050" s="59" customFormat="1" customHeight="1" spans="1:49">
      <c r="A10050" s="60"/>
      <c r="B10050" s="60"/>
      <c r="C10050" s="60"/>
      <c r="D10050" s="60"/>
      <c r="H10050" s="61"/>
      <c r="I10050" s="61"/>
      <c r="J10050" s="61"/>
      <c r="K10050" s="61"/>
      <c r="L10050" s="61"/>
      <c r="M10050" s="61"/>
      <c r="N10050" s="61"/>
      <c r="O10050" s="61"/>
      <c r="P10050" s="61"/>
      <c r="Q10050" s="61"/>
      <c r="R10050" s="61"/>
      <c r="S10050" s="61"/>
      <c r="T10050" s="61"/>
      <c r="U10050" s="61"/>
      <c r="V10050" s="61"/>
      <c r="W10050" s="61"/>
      <c r="X10050" s="61"/>
      <c r="Y10050" s="61"/>
      <c r="Z10050" s="61"/>
      <c r="AA10050" s="61"/>
      <c r="AB10050" s="61"/>
      <c r="AC10050" s="61"/>
      <c r="AD10050" s="61"/>
      <c r="AE10050" s="61"/>
      <c r="AF10050" s="61"/>
      <c r="AG10050" s="61"/>
      <c r="AH10050" s="61"/>
      <c r="AI10050" s="61"/>
      <c r="AJ10050" s="61"/>
      <c r="AK10050" s="61"/>
      <c r="AL10050" s="61"/>
      <c r="AM10050" s="61"/>
      <c r="AN10050" s="61"/>
      <c r="AO10050" s="61"/>
      <c r="AP10050" s="62"/>
      <c r="AQ10050" s="61"/>
      <c r="AR10050" s="61"/>
      <c r="AS10050" s="61"/>
      <c r="AT10050" s="61"/>
      <c r="AU10050" s="61"/>
      <c r="AV10050" s="61"/>
      <c r="AW10050" s="60"/>
    </row>
    <row r="10051" s="59" customFormat="1" customHeight="1" spans="1:49">
      <c r="A10051" s="60"/>
      <c r="B10051" s="60"/>
      <c r="C10051" s="60"/>
      <c r="D10051" s="60"/>
      <c r="H10051" s="61"/>
      <c r="I10051" s="61"/>
      <c r="J10051" s="61"/>
      <c r="K10051" s="61"/>
      <c r="L10051" s="61"/>
      <c r="M10051" s="61"/>
      <c r="N10051" s="61"/>
      <c r="O10051" s="61"/>
      <c r="P10051" s="61"/>
      <c r="Q10051" s="61"/>
      <c r="R10051" s="61"/>
      <c r="S10051" s="61"/>
      <c r="T10051" s="61"/>
      <c r="U10051" s="61"/>
      <c r="V10051" s="61"/>
      <c r="W10051" s="61"/>
      <c r="X10051" s="61"/>
      <c r="Y10051" s="61"/>
      <c r="Z10051" s="61"/>
      <c r="AA10051" s="61"/>
      <c r="AB10051" s="61"/>
      <c r="AC10051" s="61"/>
      <c r="AD10051" s="61"/>
      <c r="AE10051" s="61"/>
      <c r="AF10051" s="61"/>
      <c r="AG10051" s="61"/>
      <c r="AH10051" s="61"/>
      <c r="AI10051" s="61"/>
      <c r="AJ10051" s="61"/>
      <c r="AK10051" s="61"/>
      <c r="AL10051" s="61"/>
      <c r="AM10051" s="61"/>
      <c r="AN10051" s="61"/>
      <c r="AO10051" s="61"/>
      <c r="AP10051" s="62"/>
      <c r="AQ10051" s="61"/>
      <c r="AR10051" s="61"/>
      <c r="AS10051" s="61"/>
      <c r="AT10051" s="61"/>
      <c r="AU10051" s="61"/>
      <c r="AV10051" s="61"/>
      <c r="AW10051" s="60"/>
    </row>
    <row r="10052" s="59" customFormat="1" customHeight="1" spans="1:49">
      <c r="A10052" s="60"/>
      <c r="B10052" s="60"/>
      <c r="C10052" s="60"/>
      <c r="D10052" s="60"/>
      <c r="H10052" s="61"/>
      <c r="I10052" s="61"/>
      <c r="J10052" s="61"/>
      <c r="K10052" s="61"/>
      <c r="L10052" s="61"/>
      <c r="M10052" s="61"/>
      <c r="N10052" s="61"/>
      <c r="O10052" s="61"/>
      <c r="P10052" s="61"/>
      <c r="Q10052" s="61"/>
      <c r="R10052" s="61"/>
      <c r="S10052" s="61"/>
      <c r="T10052" s="61"/>
      <c r="U10052" s="61"/>
      <c r="V10052" s="61"/>
      <c r="W10052" s="61"/>
      <c r="X10052" s="61"/>
      <c r="Y10052" s="61"/>
      <c r="Z10052" s="61"/>
      <c r="AA10052" s="61"/>
      <c r="AB10052" s="61"/>
      <c r="AC10052" s="61"/>
      <c r="AD10052" s="61"/>
      <c r="AE10052" s="61"/>
      <c r="AF10052" s="61"/>
      <c r="AG10052" s="61"/>
      <c r="AH10052" s="61"/>
      <c r="AI10052" s="61"/>
      <c r="AJ10052" s="61"/>
      <c r="AK10052" s="61"/>
      <c r="AL10052" s="61"/>
      <c r="AM10052" s="61"/>
      <c r="AN10052" s="61"/>
      <c r="AO10052" s="61"/>
      <c r="AP10052" s="62"/>
      <c r="AQ10052" s="61"/>
      <c r="AR10052" s="61"/>
      <c r="AS10052" s="61"/>
      <c r="AT10052" s="61"/>
      <c r="AU10052" s="61"/>
      <c r="AV10052" s="61"/>
      <c r="AW10052" s="60"/>
    </row>
    <row r="10053" s="59" customFormat="1" customHeight="1" spans="1:49">
      <c r="A10053" s="60"/>
      <c r="B10053" s="60"/>
      <c r="C10053" s="60"/>
      <c r="D10053" s="60"/>
      <c r="H10053" s="61"/>
      <c r="I10053" s="61"/>
      <c r="J10053" s="61"/>
      <c r="K10053" s="61"/>
      <c r="L10053" s="61"/>
      <c r="M10053" s="61"/>
      <c r="N10053" s="61"/>
      <c r="O10053" s="61"/>
      <c r="P10053" s="61"/>
      <c r="Q10053" s="61"/>
      <c r="R10053" s="61"/>
      <c r="S10053" s="61"/>
      <c r="T10053" s="61"/>
      <c r="U10053" s="61"/>
      <c r="V10053" s="61"/>
      <c r="W10053" s="61"/>
      <c r="X10053" s="61"/>
      <c r="Y10053" s="61"/>
      <c r="Z10053" s="61"/>
      <c r="AA10053" s="61"/>
      <c r="AB10053" s="61"/>
      <c r="AC10053" s="61"/>
      <c r="AD10053" s="61"/>
      <c r="AE10053" s="61"/>
      <c r="AF10053" s="61"/>
      <c r="AG10053" s="61"/>
      <c r="AH10053" s="61"/>
      <c r="AI10053" s="61"/>
      <c r="AJ10053" s="61"/>
      <c r="AK10053" s="61"/>
      <c r="AL10053" s="61"/>
      <c r="AM10053" s="61"/>
      <c r="AN10053" s="61"/>
      <c r="AO10053" s="61"/>
      <c r="AP10053" s="62"/>
      <c r="AQ10053" s="61"/>
      <c r="AR10053" s="61"/>
      <c r="AS10053" s="61"/>
      <c r="AT10053" s="61"/>
      <c r="AU10053" s="61"/>
      <c r="AV10053" s="61"/>
      <c r="AW10053" s="60"/>
    </row>
    <row r="10054" s="59" customFormat="1" customHeight="1" spans="1:49">
      <c r="A10054" s="60"/>
      <c r="B10054" s="60"/>
      <c r="C10054" s="60"/>
      <c r="D10054" s="60"/>
      <c r="H10054" s="61"/>
      <c r="I10054" s="61"/>
      <c r="J10054" s="61"/>
      <c r="K10054" s="61"/>
      <c r="L10054" s="61"/>
      <c r="M10054" s="61"/>
      <c r="N10054" s="61"/>
      <c r="O10054" s="61"/>
      <c r="P10054" s="61"/>
      <c r="Q10054" s="61"/>
      <c r="R10054" s="61"/>
      <c r="S10054" s="61"/>
      <c r="T10054" s="61"/>
      <c r="U10054" s="61"/>
      <c r="V10054" s="61"/>
      <c r="W10054" s="61"/>
      <c r="X10054" s="61"/>
      <c r="Y10054" s="61"/>
      <c r="Z10054" s="61"/>
      <c r="AA10054" s="61"/>
      <c r="AB10054" s="61"/>
      <c r="AC10054" s="61"/>
      <c r="AD10054" s="61"/>
      <c r="AE10054" s="61"/>
      <c r="AF10054" s="61"/>
      <c r="AG10054" s="61"/>
      <c r="AH10054" s="61"/>
      <c r="AI10054" s="61"/>
      <c r="AJ10054" s="61"/>
      <c r="AK10054" s="61"/>
      <c r="AL10054" s="61"/>
      <c r="AM10054" s="61"/>
      <c r="AN10054" s="61"/>
      <c r="AO10054" s="61"/>
      <c r="AP10054" s="62"/>
      <c r="AQ10054" s="61"/>
      <c r="AR10054" s="61"/>
      <c r="AS10054" s="61"/>
      <c r="AT10054" s="61"/>
      <c r="AU10054" s="61"/>
      <c r="AV10054" s="61"/>
      <c r="AW10054" s="60"/>
    </row>
    <row r="10055" s="59" customFormat="1" customHeight="1" spans="1:49">
      <c r="A10055" s="60"/>
      <c r="B10055" s="60"/>
      <c r="C10055" s="60"/>
      <c r="D10055" s="60"/>
      <c r="H10055" s="61"/>
      <c r="I10055" s="61"/>
      <c r="J10055" s="61"/>
      <c r="K10055" s="61"/>
      <c r="L10055" s="61"/>
      <c r="M10055" s="61"/>
      <c r="N10055" s="61"/>
      <c r="O10055" s="61"/>
      <c r="P10055" s="61"/>
      <c r="Q10055" s="61"/>
      <c r="R10055" s="61"/>
      <c r="S10055" s="61"/>
      <c r="T10055" s="61"/>
      <c r="U10055" s="61"/>
      <c r="V10055" s="61"/>
      <c r="W10055" s="61"/>
      <c r="X10055" s="61"/>
      <c r="Y10055" s="61"/>
      <c r="Z10055" s="61"/>
      <c r="AA10055" s="61"/>
      <c r="AB10055" s="61"/>
      <c r="AC10055" s="61"/>
      <c r="AD10055" s="61"/>
      <c r="AE10055" s="61"/>
      <c r="AF10055" s="61"/>
      <c r="AG10055" s="61"/>
      <c r="AH10055" s="61"/>
      <c r="AI10055" s="61"/>
      <c r="AJ10055" s="61"/>
      <c r="AK10055" s="61"/>
      <c r="AL10055" s="61"/>
      <c r="AM10055" s="61"/>
      <c r="AN10055" s="61"/>
      <c r="AO10055" s="61"/>
      <c r="AP10055" s="62"/>
      <c r="AQ10055" s="61"/>
      <c r="AR10055" s="61"/>
      <c r="AS10055" s="61"/>
      <c r="AT10055" s="61"/>
      <c r="AU10055" s="61"/>
      <c r="AV10055" s="61"/>
      <c r="AW10055" s="60"/>
    </row>
    <row r="10056" s="59" customFormat="1" customHeight="1" spans="1:49">
      <c r="A10056" s="60"/>
      <c r="B10056" s="60"/>
      <c r="C10056" s="60"/>
      <c r="D10056" s="60"/>
      <c r="H10056" s="61"/>
      <c r="I10056" s="61"/>
      <c r="J10056" s="61"/>
      <c r="K10056" s="61"/>
      <c r="L10056" s="61"/>
      <c r="M10056" s="61"/>
      <c r="N10056" s="61"/>
      <c r="O10056" s="61"/>
      <c r="P10056" s="61"/>
      <c r="Q10056" s="61"/>
      <c r="R10056" s="61"/>
      <c r="S10056" s="61"/>
      <c r="T10056" s="61"/>
      <c r="U10056" s="61"/>
      <c r="V10056" s="61"/>
      <c r="W10056" s="61"/>
      <c r="X10056" s="61"/>
      <c r="Y10056" s="61"/>
      <c r="Z10056" s="61"/>
      <c r="AA10056" s="61"/>
      <c r="AB10056" s="61"/>
      <c r="AC10056" s="61"/>
      <c r="AD10056" s="61"/>
      <c r="AE10056" s="61"/>
      <c r="AF10056" s="61"/>
      <c r="AG10056" s="61"/>
      <c r="AH10056" s="61"/>
      <c r="AI10056" s="61"/>
      <c r="AJ10056" s="61"/>
      <c r="AK10056" s="61"/>
      <c r="AL10056" s="61"/>
      <c r="AM10056" s="61"/>
      <c r="AN10056" s="61"/>
      <c r="AO10056" s="61"/>
      <c r="AP10056" s="62"/>
      <c r="AQ10056" s="61"/>
      <c r="AR10056" s="61"/>
      <c r="AS10056" s="61"/>
      <c r="AT10056" s="61"/>
      <c r="AU10056" s="61"/>
      <c r="AV10056" s="61"/>
      <c r="AW10056" s="60"/>
    </row>
    <row r="10057" s="59" customFormat="1" customHeight="1" spans="1:49">
      <c r="A10057" s="60"/>
      <c r="B10057" s="60"/>
      <c r="C10057" s="60"/>
      <c r="D10057" s="60"/>
      <c r="H10057" s="61"/>
      <c r="I10057" s="61"/>
      <c r="J10057" s="61"/>
      <c r="K10057" s="61"/>
      <c r="L10057" s="61"/>
      <c r="M10057" s="61"/>
      <c r="N10057" s="61"/>
      <c r="O10057" s="61"/>
      <c r="P10057" s="61"/>
      <c r="Q10057" s="61"/>
      <c r="R10057" s="61"/>
      <c r="S10057" s="61"/>
      <c r="T10057" s="61"/>
      <c r="U10057" s="61"/>
      <c r="V10057" s="61"/>
      <c r="W10057" s="61"/>
      <c r="X10057" s="61"/>
      <c r="Y10057" s="61"/>
      <c r="Z10057" s="61"/>
      <c r="AA10057" s="61"/>
      <c r="AB10057" s="61"/>
      <c r="AC10057" s="61"/>
      <c r="AD10057" s="61"/>
      <c r="AE10057" s="61"/>
      <c r="AF10057" s="61"/>
      <c r="AG10057" s="61"/>
      <c r="AH10057" s="61"/>
      <c r="AI10057" s="61"/>
      <c r="AJ10057" s="61"/>
      <c r="AK10057" s="61"/>
      <c r="AL10057" s="61"/>
      <c r="AM10057" s="61"/>
      <c r="AN10057" s="61"/>
      <c r="AO10057" s="61"/>
      <c r="AP10057" s="62"/>
      <c r="AQ10057" s="61"/>
      <c r="AR10057" s="61"/>
      <c r="AS10057" s="61"/>
      <c r="AT10057" s="61"/>
      <c r="AU10057" s="61"/>
      <c r="AV10057" s="61"/>
      <c r="AW10057" s="60"/>
    </row>
    <row r="10058" s="59" customFormat="1" customHeight="1" spans="1:49">
      <c r="A10058" s="60"/>
      <c r="B10058" s="60"/>
      <c r="C10058" s="60"/>
      <c r="D10058" s="60"/>
      <c r="H10058" s="61"/>
      <c r="I10058" s="61"/>
      <c r="J10058" s="61"/>
      <c r="K10058" s="61"/>
      <c r="L10058" s="61"/>
      <c r="M10058" s="61"/>
      <c r="N10058" s="61"/>
      <c r="O10058" s="61"/>
      <c r="P10058" s="61"/>
      <c r="Q10058" s="61"/>
      <c r="R10058" s="61"/>
      <c r="S10058" s="61"/>
      <c r="T10058" s="61"/>
      <c r="U10058" s="61"/>
      <c r="V10058" s="61"/>
      <c r="W10058" s="61"/>
      <c r="X10058" s="61"/>
      <c r="Y10058" s="61"/>
      <c r="Z10058" s="61"/>
      <c r="AA10058" s="61"/>
      <c r="AB10058" s="61"/>
      <c r="AC10058" s="61"/>
      <c r="AD10058" s="61"/>
      <c r="AE10058" s="61"/>
      <c r="AF10058" s="61"/>
      <c r="AG10058" s="61"/>
      <c r="AH10058" s="61"/>
      <c r="AI10058" s="61"/>
      <c r="AJ10058" s="61"/>
      <c r="AK10058" s="61"/>
      <c r="AL10058" s="61"/>
      <c r="AM10058" s="61"/>
      <c r="AN10058" s="61"/>
      <c r="AO10058" s="61"/>
      <c r="AP10058" s="62"/>
      <c r="AQ10058" s="61"/>
      <c r="AR10058" s="61"/>
      <c r="AS10058" s="61"/>
      <c r="AT10058" s="61"/>
      <c r="AU10058" s="61"/>
      <c r="AV10058" s="61"/>
      <c r="AW10058" s="60"/>
    </row>
    <row r="10059" s="59" customFormat="1" customHeight="1" spans="1:49">
      <c r="A10059" s="60"/>
      <c r="B10059" s="60"/>
      <c r="C10059" s="60"/>
      <c r="D10059" s="60"/>
      <c r="H10059" s="61"/>
      <c r="I10059" s="61"/>
      <c r="J10059" s="61"/>
      <c r="K10059" s="61"/>
      <c r="L10059" s="61"/>
      <c r="M10059" s="61"/>
      <c r="N10059" s="61"/>
      <c r="O10059" s="61"/>
      <c r="P10059" s="61"/>
      <c r="Q10059" s="61"/>
      <c r="R10059" s="61"/>
      <c r="S10059" s="61"/>
      <c r="T10059" s="61"/>
      <c r="U10059" s="61"/>
      <c r="V10059" s="61"/>
      <c r="W10059" s="61"/>
      <c r="X10059" s="61"/>
      <c r="Y10059" s="61"/>
      <c r="Z10059" s="61"/>
      <c r="AA10059" s="61"/>
      <c r="AB10059" s="61"/>
      <c r="AC10059" s="61"/>
      <c r="AD10059" s="61"/>
      <c r="AE10059" s="61"/>
      <c r="AF10059" s="61"/>
      <c r="AG10059" s="61"/>
      <c r="AH10059" s="61"/>
      <c r="AI10059" s="61"/>
      <c r="AJ10059" s="61"/>
      <c r="AK10059" s="61"/>
      <c r="AL10059" s="61"/>
      <c r="AM10059" s="61"/>
      <c r="AN10059" s="61"/>
      <c r="AO10059" s="61"/>
      <c r="AP10059" s="62"/>
      <c r="AQ10059" s="61"/>
      <c r="AR10059" s="61"/>
      <c r="AS10059" s="61"/>
      <c r="AT10059" s="61"/>
      <c r="AU10059" s="61"/>
      <c r="AV10059" s="61"/>
      <c r="AW10059" s="60"/>
    </row>
    <row r="10060" s="59" customFormat="1" customHeight="1" spans="1:49">
      <c r="A10060" s="60"/>
      <c r="B10060" s="60"/>
      <c r="C10060" s="60"/>
      <c r="D10060" s="60"/>
      <c r="H10060" s="61"/>
      <c r="I10060" s="61"/>
      <c r="J10060" s="61"/>
      <c r="K10060" s="61"/>
      <c r="L10060" s="61"/>
      <c r="M10060" s="61"/>
      <c r="N10060" s="61"/>
      <c r="O10060" s="61"/>
      <c r="P10060" s="61"/>
      <c r="Q10060" s="61"/>
      <c r="R10060" s="61"/>
      <c r="S10060" s="61"/>
      <c r="T10060" s="61"/>
      <c r="U10060" s="61"/>
      <c r="V10060" s="61"/>
      <c r="W10060" s="61"/>
      <c r="X10060" s="61"/>
      <c r="Y10060" s="61"/>
      <c r="Z10060" s="61"/>
      <c r="AA10060" s="61"/>
      <c r="AB10060" s="61"/>
      <c r="AC10060" s="61"/>
      <c r="AD10060" s="61"/>
      <c r="AE10060" s="61"/>
      <c r="AF10060" s="61"/>
      <c r="AG10060" s="61"/>
      <c r="AH10060" s="61"/>
      <c r="AI10060" s="61"/>
      <c r="AJ10060" s="61"/>
      <c r="AK10060" s="61"/>
      <c r="AL10060" s="61"/>
      <c r="AM10060" s="61"/>
      <c r="AN10060" s="61"/>
      <c r="AO10060" s="61"/>
      <c r="AP10060" s="62"/>
      <c r="AQ10060" s="61"/>
      <c r="AR10060" s="61"/>
      <c r="AS10060" s="61"/>
      <c r="AT10060" s="61"/>
      <c r="AU10060" s="61"/>
      <c r="AV10060" s="61"/>
      <c r="AW10060" s="60"/>
    </row>
    <row r="10061" s="59" customFormat="1" customHeight="1" spans="1:49">
      <c r="A10061" s="60"/>
      <c r="B10061" s="60"/>
      <c r="C10061" s="60"/>
      <c r="D10061" s="60"/>
      <c r="H10061" s="61"/>
      <c r="I10061" s="61"/>
      <c r="J10061" s="61"/>
      <c r="K10061" s="61"/>
      <c r="L10061" s="61"/>
      <c r="M10061" s="61"/>
      <c r="N10061" s="61"/>
      <c r="O10061" s="61"/>
      <c r="P10061" s="61"/>
      <c r="Q10061" s="61"/>
      <c r="R10061" s="61"/>
      <c r="S10061" s="61"/>
      <c r="T10061" s="61"/>
      <c r="U10061" s="61"/>
      <c r="V10061" s="61"/>
      <c r="W10061" s="61"/>
      <c r="X10061" s="61"/>
      <c r="Y10061" s="61"/>
      <c r="Z10061" s="61"/>
      <c r="AA10061" s="61"/>
      <c r="AB10061" s="61"/>
      <c r="AC10061" s="61"/>
      <c r="AD10061" s="61"/>
      <c r="AE10061" s="61"/>
      <c r="AF10061" s="61"/>
      <c r="AG10061" s="61"/>
      <c r="AH10061" s="61"/>
      <c r="AI10061" s="61"/>
      <c r="AJ10061" s="61"/>
      <c r="AK10061" s="61"/>
      <c r="AL10061" s="61"/>
      <c r="AM10061" s="61"/>
      <c r="AN10061" s="61"/>
      <c r="AO10061" s="61"/>
      <c r="AP10061" s="62"/>
      <c r="AQ10061" s="61"/>
      <c r="AR10061" s="61"/>
      <c r="AS10061" s="61"/>
      <c r="AT10061" s="61"/>
      <c r="AU10061" s="61"/>
      <c r="AV10061" s="61"/>
      <c r="AW10061" s="60"/>
    </row>
    <row r="10062" s="59" customFormat="1" customHeight="1" spans="1:49">
      <c r="A10062" s="60"/>
      <c r="B10062" s="60"/>
      <c r="C10062" s="60"/>
      <c r="D10062" s="60"/>
      <c r="H10062" s="61"/>
      <c r="I10062" s="61"/>
      <c r="J10062" s="61"/>
      <c r="K10062" s="61"/>
      <c r="L10062" s="61"/>
      <c r="M10062" s="61"/>
      <c r="N10062" s="61"/>
      <c r="O10062" s="61"/>
      <c r="P10062" s="61"/>
      <c r="Q10062" s="61"/>
      <c r="R10062" s="61"/>
      <c r="S10062" s="61"/>
      <c r="T10062" s="61"/>
      <c r="U10062" s="61"/>
      <c r="V10062" s="61"/>
      <c r="W10062" s="61"/>
      <c r="X10062" s="61"/>
      <c r="Y10062" s="61"/>
      <c r="Z10062" s="61"/>
      <c r="AA10062" s="61"/>
      <c r="AB10062" s="61"/>
      <c r="AC10062" s="61"/>
      <c r="AD10062" s="61"/>
      <c r="AE10062" s="61"/>
      <c r="AF10062" s="61"/>
      <c r="AG10062" s="61"/>
      <c r="AH10062" s="61"/>
      <c r="AI10062" s="61"/>
      <c r="AJ10062" s="61"/>
      <c r="AK10062" s="61"/>
      <c r="AL10062" s="61"/>
      <c r="AM10062" s="61"/>
      <c r="AN10062" s="61"/>
      <c r="AO10062" s="61"/>
      <c r="AP10062" s="62"/>
      <c r="AQ10062" s="61"/>
      <c r="AR10062" s="61"/>
      <c r="AS10062" s="61"/>
      <c r="AT10062" s="61"/>
      <c r="AU10062" s="61"/>
      <c r="AV10062" s="61"/>
      <c r="AW10062" s="60"/>
    </row>
    <row r="10063" s="59" customFormat="1" customHeight="1" spans="1:49">
      <c r="A10063" s="60"/>
      <c r="B10063" s="60"/>
      <c r="C10063" s="60"/>
      <c r="D10063" s="60"/>
      <c r="H10063" s="61"/>
      <c r="I10063" s="61"/>
      <c r="J10063" s="61"/>
      <c r="K10063" s="61"/>
      <c r="L10063" s="61"/>
      <c r="M10063" s="61"/>
      <c r="N10063" s="61"/>
      <c r="O10063" s="61"/>
      <c r="P10063" s="61"/>
      <c r="Q10063" s="61"/>
      <c r="R10063" s="61"/>
      <c r="S10063" s="61"/>
      <c r="T10063" s="61"/>
      <c r="U10063" s="61"/>
      <c r="V10063" s="61"/>
      <c r="W10063" s="61"/>
      <c r="X10063" s="61"/>
      <c r="Y10063" s="61"/>
      <c r="Z10063" s="61"/>
      <c r="AA10063" s="61"/>
      <c r="AB10063" s="61"/>
      <c r="AC10063" s="61"/>
      <c r="AD10063" s="61"/>
      <c r="AE10063" s="61"/>
      <c r="AF10063" s="61"/>
      <c r="AG10063" s="61"/>
      <c r="AH10063" s="61"/>
      <c r="AI10063" s="61"/>
      <c r="AJ10063" s="61"/>
      <c r="AK10063" s="61"/>
      <c r="AL10063" s="61"/>
      <c r="AM10063" s="61"/>
      <c r="AN10063" s="61"/>
      <c r="AO10063" s="61"/>
      <c r="AP10063" s="62"/>
      <c r="AQ10063" s="61"/>
      <c r="AR10063" s="61"/>
      <c r="AS10063" s="61"/>
      <c r="AT10063" s="61"/>
      <c r="AU10063" s="61"/>
      <c r="AV10063" s="61"/>
      <c r="AW10063" s="60"/>
    </row>
    <row r="10064" s="59" customFormat="1" customHeight="1" spans="1:49">
      <c r="A10064" s="60"/>
      <c r="B10064" s="60"/>
      <c r="C10064" s="60"/>
      <c r="D10064" s="60"/>
      <c r="H10064" s="61"/>
      <c r="I10064" s="61"/>
      <c r="J10064" s="61"/>
      <c r="K10064" s="61"/>
      <c r="L10064" s="61"/>
      <c r="M10064" s="61"/>
      <c r="N10064" s="61"/>
      <c r="O10064" s="61"/>
      <c r="P10064" s="61"/>
      <c r="Q10064" s="61"/>
      <c r="R10064" s="61"/>
      <c r="S10064" s="61"/>
      <c r="T10064" s="61"/>
      <c r="U10064" s="61"/>
      <c r="V10064" s="61"/>
      <c r="W10064" s="61"/>
      <c r="X10064" s="61"/>
      <c r="Y10064" s="61"/>
      <c r="Z10064" s="61"/>
      <c r="AA10064" s="61"/>
      <c r="AB10064" s="61"/>
      <c r="AC10064" s="61"/>
      <c r="AD10064" s="61"/>
      <c r="AE10064" s="61"/>
      <c r="AF10064" s="61"/>
      <c r="AG10064" s="61"/>
      <c r="AH10064" s="61"/>
      <c r="AI10064" s="61"/>
      <c r="AJ10064" s="61"/>
      <c r="AK10064" s="61"/>
      <c r="AL10064" s="61"/>
      <c r="AM10064" s="61"/>
      <c r="AN10064" s="61"/>
      <c r="AO10064" s="61"/>
      <c r="AP10064" s="62"/>
      <c r="AQ10064" s="61"/>
      <c r="AR10064" s="61"/>
      <c r="AS10064" s="61"/>
      <c r="AT10064" s="61"/>
      <c r="AU10064" s="61"/>
      <c r="AV10064" s="61"/>
      <c r="AW10064" s="60"/>
    </row>
    <row r="10065" s="59" customFormat="1" customHeight="1" spans="1:49">
      <c r="A10065" s="60"/>
      <c r="B10065" s="60"/>
      <c r="C10065" s="60"/>
      <c r="D10065" s="60"/>
      <c r="H10065" s="61"/>
      <c r="I10065" s="61"/>
      <c r="J10065" s="61"/>
      <c r="K10065" s="61"/>
      <c r="L10065" s="61"/>
      <c r="M10065" s="61"/>
      <c r="N10065" s="61"/>
      <c r="O10065" s="61"/>
      <c r="P10065" s="61"/>
      <c r="Q10065" s="61"/>
      <c r="R10065" s="61"/>
      <c r="S10065" s="61"/>
      <c r="T10065" s="61"/>
      <c r="U10065" s="61"/>
      <c r="V10065" s="61"/>
      <c r="W10065" s="61"/>
      <c r="X10065" s="61"/>
      <c r="Y10065" s="61"/>
      <c r="Z10065" s="61"/>
      <c r="AA10065" s="61"/>
      <c r="AB10065" s="61"/>
      <c r="AC10065" s="61"/>
      <c r="AD10065" s="61"/>
      <c r="AE10065" s="61"/>
      <c r="AF10065" s="61"/>
      <c r="AG10065" s="61"/>
      <c r="AH10065" s="61"/>
      <c r="AI10065" s="61"/>
      <c r="AJ10065" s="61"/>
      <c r="AK10065" s="61"/>
      <c r="AL10065" s="61"/>
      <c r="AM10065" s="61"/>
      <c r="AN10065" s="61"/>
      <c r="AO10065" s="61"/>
      <c r="AP10065" s="62"/>
      <c r="AQ10065" s="61"/>
      <c r="AR10065" s="61"/>
      <c r="AS10065" s="61"/>
      <c r="AT10065" s="61"/>
      <c r="AU10065" s="61"/>
      <c r="AV10065" s="61"/>
      <c r="AW10065" s="60"/>
    </row>
    <row r="10066" s="59" customFormat="1" customHeight="1" spans="1:49">
      <c r="A10066" s="60"/>
      <c r="B10066" s="60"/>
      <c r="C10066" s="60"/>
      <c r="D10066" s="60"/>
      <c r="H10066" s="61"/>
      <c r="I10066" s="61"/>
      <c r="J10066" s="61"/>
      <c r="K10066" s="61"/>
      <c r="L10066" s="61"/>
      <c r="M10066" s="61"/>
      <c r="N10066" s="61"/>
      <c r="O10066" s="61"/>
      <c r="P10066" s="61"/>
      <c r="Q10066" s="61"/>
      <c r="R10066" s="61"/>
      <c r="S10066" s="61"/>
      <c r="T10066" s="61"/>
      <c r="U10066" s="61"/>
      <c r="V10066" s="61"/>
      <c r="W10066" s="61"/>
      <c r="X10066" s="61"/>
      <c r="Y10066" s="61"/>
      <c r="Z10066" s="61"/>
      <c r="AA10066" s="61"/>
      <c r="AB10066" s="61"/>
      <c r="AC10066" s="61"/>
      <c r="AD10066" s="61"/>
      <c r="AE10066" s="61"/>
      <c r="AF10066" s="61"/>
      <c r="AG10066" s="61"/>
      <c r="AH10066" s="61"/>
      <c r="AI10066" s="61"/>
      <c r="AJ10066" s="61"/>
      <c r="AK10066" s="61"/>
      <c r="AL10066" s="61"/>
      <c r="AM10066" s="61"/>
      <c r="AN10066" s="61"/>
      <c r="AO10066" s="61"/>
      <c r="AP10066" s="62"/>
      <c r="AQ10066" s="61"/>
      <c r="AR10066" s="61"/>
      <c r="AS10066" s="61"/>
      <c r="AT10066" s="61"/>
      <c r="AU10066" s="61"/>
      <c r="AV10066" s="61"/>
      <c r="AW10066" s="60"/>
    </row>
    <row r="10067" s="59" customFormat="1" customHeight="1" spans="1:49">
      <c r="A10067" s="60"/>
      <c r="B10067" s="60"/>
      <c r="C10067" s="60"/>
      <c r="D10067" s="60"/>
      <c r="H10067" s="61"/>
      <c r="I10067" s="61"/>
      <c r="J10067" s="61"/>
      <c r="K10067" s="61"/>
      <c r="L10067" s="61"/>
      <c r="M10067" s="61"/>
      <c r="N10067" s="61"/>
      <c r="O10067" s="61"/>
      <c r="P10067" s="61"/>
      <c r="Q10067" s="61"/>
      <c r="R10067" s="61"/>
      <c r="S10067" s="61"/>
      <c r="T10067" s="61"/>
      <c r="U10067" s="61"/>
      <c r="V10067" s="61"/>
      <c r="W10067" s="61"/>
      <c r="X10067" s="61"/>
      <c r="Y10067" s="61"/>
      <c r="Z10067" s="61"/>
      <c r="AA10067" s="61"/>
      <c r="AB10067" s="61"/>
      <c r="AC10067" s="61"/>
      <c r="AD10067" s="61"/>
      <c r="AE10067" s="61"/>
      <c r="AF10067" s="61"/>
      <c r="AG10067" s="61"/>
      <c r="AH10067" s="61"/>
      <c r="AI10067" s="61"/>
      <c r="AJ10067" s="61"/>
      <c r="AK10067" s="61"/>
      <c r="AL10067" s="61"/>
      <c r="AM10067" s="61"/>
      <c r="AN10067" s="61"/>
      <c r="AO10067" s="61"/>
      <c r="AP10067" s="62"/>
      <c r="AQ10067" s="61"/>
      <c r="AR10067" s="61"/>
      <c r="AS10067" s="61"/>
      <c r="AT10067" s="61"/>
      <c r="AU10067" s="61"/>
      <c r="AV10067" s="61"/>
      <c r="AW10067" s="60"/>
    </row>
    <row r="10068" s="59" customFormat="1" customHeight="1" spans="1:49">
      <c r="A10068" s="60"/>
      <c r="B10068" s="60"/>
      <c r="C10068" s="60"/>
      <c r="D10068" s="60"/>
      <c r="H10068" s="61"/>
      <c r="I10068" s="61"/>
      <c r="J10068" s="61"/>
      <c r="K10068" s="61"/>
      <c r="L10068" s="61"/>
      <c r="M10068" s="61"/>
      <c r="N10068" s="61"/>
      <c r="O10068" s="61"/>
      <c r="P10068" s="61"/>
      <c r="Q10068" s="61"/>
      <c r="R10068" s="61"/>
      <c r="S10068" s="61"/>
      <c r="T10068" s="61"/>
      <c r="U10068" s="61"/>
      <c r="V10068" s="61"/>
      <c r="W10068" s="61"/>
      <c r="X10068" s="61"/>
      <c r="Y10068" s="61"/>
      <c r="Z10068" s="61"/>
      <c r="AA10068" s="61"/>
      <c r="AB10068" s="61"/>
      <c r="AC10068" s="61"/>
      <c r="AD10068" s="61"/>
      <c r="AE10068" s="61"/>
      <c r="AF10068" s="61"/>
      <c r="AG10068" s="61"/>
      <c r="AH10068" s="61"/>
      <c r="AI10068" s="61"/>
      <c r="AJ10068" s="61"/>
      <c r="AK10068" s="61"/>
      <c r="AL10068" s="61"/>
      <c r="AM10068" s="61"/>
      <c r="AN10068" s="61"/>
      <c r="AO10068" s="61"/>
      <c r="AP10068" s="62"/>
      <c r="AQ10068" s="61"/>
      <c r="AR10068" s="61"/>
      <c r="AS10068" s="61"/>
      <c r="AT10068" s="61"/>
      <c r="AU10068" s="61"/>
      <c r="AV10068" s="61"/>
      <c r="AW10068" s="60"/>
    </row>
    <row r="10069" s="59" customFormat="1" customHeight="1" spans="1:49">
      <c r="A10069" s="60"/>
      <c r="B10069" s="60"/>
      <c r="C10069" s="60"/>
      <c r="D10069" s="60"/>
      <c r="H10069" s="61"/>
      <c r="I10069" s="61"/>
      <c r="J10069" s="61"/>
      <c r="K10069" s="61"/>
      <c r="L10069" s="61"/>
      <c r="M10069" s="61"/>
      <c r="N10069" s="61"/>
      <c r="O10069" s="61"/>
      <c r="P10069" s="61"/>
      <c r="Q10069" s="61"/>
      <c r="R10069" s="61"/>
      <c r="S10069" s="61"/>
      <c r="T10069" s="61"/>
      <c r="U10069" s="61"/>
      <c r="V10069" s="61"/>
      <c r="W10069" s="61"/>
      <c r="X10069" s="61"/>
      <c r="Y10069" s="61"/>
      <c r="Z10069" s="61"/>
      <c r="AA10069" s="61"/>
      <c r="AB10069" s="61"/>
      <c r="AC10069" s="61"/>
      <c r="AD10069" s="61"/>
      <c r="AE10069" s="61"/>
      <c r="AF10069" s="61"/>
      <c r="AG10069" s="61"/>
      <c r="AH10069" s="61"/>
      <c r="AI10069" s="61"/>
      <c r="AJ10069" s="61"/>
      <c r="AK10069" s="61"/>
      <c r="AL10069" s="61"/>
      <c r="AM10069" s="61"/>
      <c r="AN10069" s="61"/>
      <c r="AO10069" s="61"/>
      <c r="AP10069" s="62"/>
      <c r="AQ10069" s="61"/>
      <c r="AR10069" s="61"/>
      <c r="AS10069" s="61"/>
      <c r="AT10069" s="61"/>
      <c r="AU10069" s="61"/>
      <c r="AV10069" s="61"/>
      <c r="AW10069" s="60"/>
    </row>
    <row r="10070" s="59" customFormat="1" customHeight="1" spans="1:49">
      <c r="A10070" s="60"/>
      <c r="B10070" s="60"/>
      <c r="C10070" s="60"/>
      <c r="D10070" s="60"/>
      <c r="H10070" s="61"/>
      <c r="I10070" s="61"/>
      <c r="J10070" s="61"/>
      <c r="K10070" s="61"/>
      <c r="L10070" s="61"/>
      <c r="M10070" s="61"/>
      <c r="N10070" s="61"/>
      <c r="O10070" s="61"/>
      <c r="P10070" s="61"/>
      <c r="Q10070" s="61"/>
      <c r="R10070" s="61"/>
      <c r="S10070" s="61"/>
      <c r="T10070" s="61"/>
      <c r="U10070" s="61"/>
      <c r="V10070" s="61"/>
      <c r="W10070" s="61"/>
      <c r="X10070" s="61"/>
      <c r="Y10070" s="61"/>
      <c r="Z10070" s="61"/>
      <c r="AA10070" s="61"/>
      <c r="AB10070" s="61"/>
      <c r="AC10070" s="61"/>
      <c r="AD10070" s="61"/>
      <c r="AE10070" s="61"/>
      <c r="AF10070" s="61"/>
      <c r="AG10070" s="61"/>
      <c r="AH10070" s="61"/>
      <c r="AI10070" s="61"/>
      <c r="AJ10070" s="61"/>
      <c r="AK10070" s="61"/>
      <c r="AL10070" s="61"/>
      <c r="AM10070" s="61"/>
      <c r="AN10070" s="61"/>
      <c r="AO10070" s="61"/>
      <c r="AP10070" s="62"/>
      <c r="AQ10070" s="61"/>
      <c r="AR10070" s="61"/>
      <c r="AS10070" s="61"/>
      <c r="AT10070" s="61"/>
      <c r="AU10070" s="61"/>
      <c r="AV10070" s="61"/>
      <c r="AW10070" s="60"/>
    </row>
    <row r="10071" s="59" customFormat="1" customHeight="1" spans="1:49">
      <c r="A10071" s="60"/>
      <c r="B10071" s="60"/>
      <c r="C10071" s="60"/>
      <c r="D10071" s="60"/>
      <c r="H10071" s="61"/>
      <c r="I10071" s="61"/>
      <c r="J10071" s="61"/>
      <c r="K10071" s="61"/>
      <c r="L10071" s="61"/>
      <c r="M10071" s="61"/>
      <c r="N10071" s="61"/>
      <c r="O10071" s="61"/>
      <c r="P10071" s="61"/>
      <c r="Q10071" s="61"/>
      <c r="R10071" s="61"/>
      <c r="S10071" s="61"/>
      <c r="T10071" s="61"/>
      <c r="U10071" s="61"/>
      <c r="V10071" s="61"/>
      <c r="W10071" s="61"/>
      <c r="X10071" s="61"/>
      <c r="Y10071" s="61"/>
      <c r="Z10071" s="61"/>
      <c r="AA10071" s="61"/>
      <c r="AB10071" s="61"/>
      <c r="AC10071" s="61"/>
      <c r="AD10071" s="61"/>
      <c r="AE10071" s="61"/>
      <c r="AF10071" s="61"/>
      <c r="AG10071" s="61"/>
      <c r="AH10071" s="61"/>
      <c r="AI10071" s="61"/>
      <c r="AJ10071" s="61"/>
      <c r="AK10071" s="61"/>
      <c r="AL10071" s="61"/>
      <c r="AM10071" s="61"/>
      <c r="AN10071" s="61"/>
      <c r="AO10071" s="61"/>
      <c r="AP10071" s="62"/>
      <c r="AQ10071" s="61"/>
      <c r="AR10071" s="61"/>
      <c r="AS10071" s="61"/>
      <c r="AT10071" s="61"/>
      <c r="AU10071" s="61"/>
      <c r="AV10071" s="61"/>
      <c r="AW10071" s="60"/>
    </row>
    <row r="10072" s="59" customFormat="1" customHeight="1" spans="1:49">
      <c r="A10072" s="60"/>
      <c r="B10072" s="60"/>
      <c r="C10072" s="60"/>
      <c r="D10072" s="60"/>
      <c r="H10072" s="61"/>
      <c r="I10072" s="61"/>
      <c r="J10072" s="61"/>
      <c r="K10072" s="61"/>
      <c r="L10072" s="61"/>
      <c r="M10072" s="61"/>
      <c r="N10072" s="61"/>
      <c r="O10072" s="61"/>
      <c r="P10072" s="61"/>
      <c r="Q10072" s="61"/>
      <c r="R10072" s="61"/>
      <c r="S10072" s="61"/>
      <c r="T10072" s="61"/>
      <c r="U10072" s="61"/>
      <c r="V10072" s="61"/>
      <c r="W10072" s="61"/>
      <c r="X10072" s="61"/>
      <c r="Y10072" s="61"/>
      <c r="Z10072" s="61"/>
      <c r="AA10072" s="61"/>
      <c r="AB10072" s="61"/>
      <c r="AC10072" s="61"/>
      <c r="AD10072" s="61"/>
      <c r="AE10072" s="61"/>
      <c r="AF10072" s="61"/>
      <c r="AG10072" s="61"/>
      <c r="AH10072" s="61"/>
      <c r="AI10072" s="61"/>
      <c r="AJ10072" s="61"/>
      <c r="AK10072" s="61"/>
      <c r="AL10072" s="61"/>
      <c r="AM10072" s="61"/>
      <c r="AN10072" s="61"/>
      <c r="AO10072" s="61"/>
      <c r="AP10072" s="62"/>
      <c r="AQ10072" s="61"/>
      <c r="AR10072" s="61"/>
      <c r="AS10072" s="61"/>
      <c r="AT10072" s="61"/>
      <c r="AU10072" s="61"/>
      <c r="AV10072" s="61"/>
      <c r="AW10072" s="60"/>
    </row>
    <row r="10073" s="59" customFormat="1" customHeight="1" spans="1:49">
      <c r="A10073" s="60"/>
      <c r="B10073" s="60"/>
      <c r="C10073" s="60"/>
      <c r="D10073" s="60"/>
      <c r="H10073" s="61"/>
      <c r="I10073" s="61"/>
      <c r="J10073" s="61"/>
      <c r="K10073" s="61"/>
      <c r="L10073" s="61"/>
      <c r="M10073" s="61"/>
      <c r="N10073" s="61"/>
      <c r="O10073" s="61"/>
      <c r="P10073" s="61"/>
      <c r="Q10073" s="61"/>
      <c r="R10073" s="61"/>
      <c r="S10073" s="61"/>
      <c r="T10073" s="61"/>
      <c r="U10073" s="61"/>
      <c r="V10073" s="61"/>
      <c r="W10073" s="61"/>
      <c r="X10073" s="61"/>
      <c r="Y10073" s="61"/>
      <c r="Z10073" s="61"/>
      <c r="AA10073" s="61"/>
      <c r="AB10073" s="61"/>
      <c r="AC10073" s="61"/>
      <c r="AD10073" s="61"/>
      <c r="AE10073" s="61"/>
      <c r="AF10073" s="61"/>
      <c r="AG10073" s="61"/>
      <c r="AH10073" s="61"/>
      <c r="AI10073" s="61"/>
      <c r="AJ10073" s="61"/>
      <c r="AK10073" s="61"/>
      <c r="AL10073" s="61"/>
      <c r="AM10073" s="61"/>
      <c r="AN10073" s="61"/>
      <c r="AO10073" s="61"/>
      <c r="AP10073" s="62"/>
      <c r="AQ10073" s="61"/>
      <c r="AR10073" s="61"/>
      <c r="AS10073" s="61"/>
      <c r="AT10073" s="61"/>
      <c r="AU10073" s="61"/>
      <c r="AV10073" s="61"/>
      <c r="AW10073" s="60"/>
    </row>
    <row r="10074" s="59" customFormat="1" customHeight="1" spans="1:49">
      <c r="A10074" s="60"/>
      <c r="B10074" s="60"/>
      <c r="C10074" s="60"/>
      <c r="D10074" s="60"/>
      <c r="H10074" s="61"/>
      <c r="I10074" s="61"/>
      <c r="J10074" s="61"/>
      <c r="K10074" s="61"/>
      <c r="L10074" s="61"/>
      <c r="M10074" s="61"/>
      <c r="N10074" s="61"/>
      <c r="O10074" s="61"/>
      <c r="P10074" s="61"/>
      <c r="Q10074" s="61"/>
      <c r="R10074" s="61"/>
      <c r="S10074" s="61"/>
      <c r="T10074" s="61"/>
      <c r="U10074" s="61"/>
      <c r="V10074" s="61"/>
      <c r="W10074" s="61"/>
      <c r="X10074" s="61"/>
      <c r="Y10074" s="61"/>
      <c r="Z10074" s="61"/>
      <c r="AA10074" s="61"/>
      <c r="AB10074" s="61"/>
      <c r="AC10074" s="61"/>
      <c r="AD10074" s="61"/>
      <c r="AE10074" s="61"/>
      <c r="AF10074" s="61"/>
      <c r="AG10074" s="61"/>
      <c r="AH10074" s="61"/>
      <c r="AI10074" s="61"/>
      <c r="AJ10074" s="61"/>
      <c r="AK10074" s="61"/>
      <c r="AL10074" s="61"/>
      <c r="AM10074" s="61"/>
      <c r="AN10074" s="61"/>
      <c r="AO10074" s="61"/>
      <c r="AP10074" s="62"/>
      <c r="AQ10074" s="61"/>
      <c r="AR10074" s="61"/>
      <c r="AS10074" s="61"/>
      <c r="AT10074" s="61"/>
      <c r="AU10074" s="61"/>
      <c r="AV10074" s="61"/>
      <c r="AW10074" s="60"/>
    </row>
    <row r="10075" s="59" customFormat="1" customHeight="1" spans="1:49">
      <c r="A10075" s="60"/>
      <c r="B10075" s="60"/>
      <c r="C10075" s="60"/>
      <c r="D10075" s="60"/>
      <c r="H10075" s="61"/>
      <c r="I10075" s="61"/>
      <c r="J10075" s="61"/>
      <c r="K10075" s="61"/>
      <c r="L10075" s="61"/>
      <c r="M10075" s="61"/>
      <c r="N10075" s="61"/>
      <c r="O10075" s="61"/>
      <c r="P10075" s="61"/>
      <c r="Q10075" s="61"/>
      <c r="R10075" s="61"/>
      <c r="S10075" s="61"/>
      <c r="T10075" s="61"/>
      <c r="U10075" s="61"/>
      <c r="V10075" s="61"/>
      <c r="W10075" s="61"/>
      <c r="X10075" s="61"/>
      <c r="Y10075" s="61"/>
      <c r="Z10075" s="61"/>
      <c r="AA10075" s="61"/>
      <c r="AB10075" s="61"/>
      <c r="AC10075" s="61"/>
      <c r="AD10075" s="61"/>
      <c r="AE10075" s="61"/>
      <c r="AF10075" s="61"/>
      <c r="AG10075" s="61"/>
      <c r="AH10075" s="61"/>
      <c r="AI10075" s="61"/>
      <c r="AJ10075" s="61"/>
      <c r="AK10075" s="61"/>
      <c r="AL10075" s="61"/>
      <c r="AM10075" s="61"/>
      <c r="AN10075" s="61"/>
      <c r="AO10075" s="61"/>
      <c r="AP10075" s="62"/>
      <c r="AQ10075" s="61"/>
      <c r="AR10075" s="61"/>
      <c r="AS10075" s="61"/>
      <c r="AT10075" s="61"/>
      <c r="AU10075" s="61"/>
      <c r="AV10075" s="61"/>
      <c r="AW10075" s="60"/>
    </row>
    <row r="10076" s="59" customFormat="1" customHeight="1" spans="1:49">
      <c r="A10076" s="60"/>
      <c r="B10076" s="60"/>
      <c r="C10076" s="60"/>
      <c r="D10076" s="60"/>
      <c r="H10076" s="61"/>
      <c r="I10076" s="61"/>
      <c r="J10076" s="61"/>
      <c r="K10076" s="61"/>
      <c r="L10076" s="61"/>
      <c r="M10076" s="61"/>
      <c r="N10076" s="61"/>
      <c r="O10076" s="61"/>
      <c r="P10076" s="61"/>
      <c r="Q10076" s="61"/>
      <c r="R10076" s="61"/>
      <c r="S10076" s="61"/>
      <c r="T10076" s="61"/>
      <c r="U10076" s="61"/>
      <c r="V10076" s="61"/>
      <c r="W10076" s="61"/>
      <c r="X10076" s="61"/>
      <c r="Y10076" s="61"/>
      <c r="Z10076" s="61"/>
      <c r="AA10076" s="61"/>
      <c r="AB10076" s="61"/>
      <c r="AC10076" s="61"/>
      <c r="AD10076" s="61"/>
      <c r="AE10076" s="61"/>
      <c r="AF10076" s="61"/>
      <c r="AG10076" s="61"/>
      <c r="AH10076" s="61"/>
      <c r="AI10076" s="61"/>
      <c r="AJ10076" s="61"/>
      <c r="AK10076" s="61"/>
      <c r="AL10076" s="61"/>
      <c r="AM10076" s="61"/>
      <c r="AN10076" s="61"/>
      <c r="AO10076" s="61"/>
      <c r="AP10076" s="62"/>
      <c r="AQ10076" s="61"/>
      <c r="AR10076" s="61"/>
      <c r="AS10076" s="61"/>
      <c r="AT10076" s="61"/>
      <c r="AU10076" s="61"/>
      <c r="AV10076" s="61"/>
      <c r="AW10076" s="60"/>
    </row>
    <row r="10077" s="59" customFormat="1" customHeight="1" spans="1:49">
      <c r="A10077" s="60"/>
      <c r="B10077" s="60"/>
      <c r="C10077" s="60"/>
      <c r="D10077" s="60"/>
      <c r="H10077" s="61"/>
      <c r="I10077" s="61"/>
      <c r="J10077" s="61"/>
      <c r="K10077" s="61"/>
      <c r="L10077" s="61"/>
      <c r="M10077" s="61"/>
      <c r="N10077" s="61"/>
      <c r="O10077" s="61"/>
      <c r="P10077" s="61"/>
      <c r="Q10077" s="61"/>
      <c r="R10077" s="61"/>
      <c r="S10077" s="61"/>
      <c r="T10077" s="61"/>
      <c r="U10077" s="61"/>
      <c r="V10077" s="61"/>
      <c r="W10077" s="61"/>
      <c r="X10077" s="61"/>
      <c r="Y10077" s="61"/>
      <c r="Z10077" s="61"/>
      <c r="AA10077" s="61"/>
      <c r="AB10077" s="61"/>
      <c r="AC10077" s="61"/>
      <c r="AD10077" s="61"/>
      <c r="AE10077" s="61"/>
      <c r="AF10077" s="61"/>
      <c r="AG10077" s="61"/>
      <c r="AH10077" s="61"/>
      <c r="AI10077" s="61"/>
      <c r="AJ10077" s="61"/>
      <c r="AK10077" s="61"/>
      <c r="AL10077" s="61"/>
      <c r="AM10077" s="61"/>
      <c r="AN10077" s="61"/>
      <c r="AO10077" s="61"/>
      <c r="AP10077" s="62"/>
      <c r="AQ10077" s="61"/>
      <c r="AR10077" s="61"/>
      <c r="AS10077" s="61"/>
      <c r="AT10077" s="61"/>
      <c r="AU10077" s="61"/>
      <c r="AV10077" s="61"/>
      <c r="AW10077" s="60"/>
    </row>
    <row r="10078" s="59" customFormat="1" customHeight="1" spans="1:49">
      <c r="A10078" s="60"/>
      <c r="B10078" s="60"/>
      <c r="C10078" s="60"/>
      <c r="D10078" s="60"/>
      <c r="H10078" s="61"/>
      <c r="I10078" s="61"/>
      <c r="J10078" s="61"/>
      <c r="K10078" s="61"/>
      <c r="L10078" s="61"/>
      <c r="M10078" s="61"/>
      <c r="N10078" s="61"/>
      <c r="O10078" s="61"/>
      <c r="P10078" s="61"/>
      <c r="Q10078" s="61"/>
      <c r="R10078" s="61"/>
      <c r="S10078" s="61"/>
      <c r="T10078" s="61"/>
      <c r="U10078" s="61"/>
      <c r="V10078" s="61"/>
      <c r="W10078" s="61"/>
      <c r="X10078" s="61"/>
      <c r="Y10078" s="61"/>
      <c r="Z10078" s="61"/>
      <c r="AA10078" s="61"/>
      <c r="AB10078" s="61"/>
      <c r="AC10078" s="61"/>
      <c r="AD10078" s="61"/>
      <c r="AE10078" s="61"/>
      <c r="AF10078" s="61"/>
      <c r="AG10078" s="61"/>
      <c r="AH10078" s="61"/>
      <c r="AI10078" s="61"/>
      <c r="AJ10078" s="61"/>
      <c r="AK10078" s="61"/>
      <c r="AL10078" s="61"/>
      <c r="AM10078" s="61"/>
      <c r="AN10078" s="61"/>
      <c r="AO10078" s="61"/>
      <c r="AP10078" s="62"/>
      <c r="AQ10078" s="61"/>
      <c r="AR10078" s="61"/>
      <c r="AS10078" s="61"/>
      <c r="AT10078" s="61"/>
      <c r="AU10078" s="61"/>
      <c r="AV10078" s="61"/>
      <c r="AW10078" s="60"/>
    </row>
    <row r="10079" s="59" customFormat="1" customHeight="1" spans="1:49">
      <c r="A10079" s="60"/>
      <c r="B10079" s="60"/>
      <c r="C10079" s="60"/>
      <c r="D10079" s="60"/>
      <c r="H10079" s="61"/>
      <c r="I10079" s="61"/>
      <c r="J10079" s="61"/>
      <c r="K10079" s="61"/>
      <c r="L10079" s="61"/>
      <c r="M10079" s="61"/>
      <c r="N10079" s="61"/>
      <c r="O10079" s="61"/>
      <c r="P10079" s="61"/>
      <c r="Q10079" s="61"/>
      <c r="R10079" s="61"/>
      <c r="S10079" s="61"/>
      <c r="T10079" s="61"/>
      <c r="U10079" s="61"/>
      <c r="V10079" s="61"/>
      <c r="W10079" s="61"/>
      <c r="X10079" s="61"/>
      <c r="Y10079" s="61"/>
      <c r="Z10079" s="61"/>
      <c r="AA10079" s="61"/>
      <c r="AB10079" s="61"/>
      <c r="AC10079" s="61"/>
      <c r="AD10079" s="61"/>
      <c r="AE10079" s="61"/>
      <c r="AF10079" s="61"/>
      <c r="AG10079" s="61"/>
      <c r="AH10079" s="61"/>
      <c r="AI10079" s="61"/>
      <c r="AJ10079" s="61"/>
      <c r="AK10079" s="61"/>
      <c r="AL10079" s="61"/>
      <c r="AM10079" s="61"/>
      <c r="AN10079" s="61"/>
      <c r="AO10079" s="61"/>
      <c r="AP10079" s="62"/>
      <c r="AQ10079" s="61"/>
      <c r="AR10079" s="61"/>
      <c r="AS10079" s="61"/>
      <c r="AT10079" s="61"/>
      <c r="AU10079" s="61"/>
      <c r="AV10079" s="61"/>
      <c r="AW10079" s="60"/>
    </row>
    <row r="10080" s="59" customFormat="1" customHeight="1" spans="1:49">
      <c r="A10080" s="60"/>
      <c r="B10080" s="60"/>
      <c r="C10080" s="60"/>
      <c r="D10080" s="60"/>
      <c r="H10080" s="61"/>
      <c r="I10080" s="61"/>
      <c r="J10080" s="61"/>
      <c r="K10080" s="61"/>
      <c r="L10080" s="61"/>
      <c r="M10080" s="61"/>
      <c r="N10080" s="61"/>
      <c r="O10080" s="61"/>
      <c r="P10080" s="61"/>
      <c r="Q10080" s="61"/>
      <c r="R10080" s="61"/>
      <c r="S10080" s="61"/>
      <c r="T10080" s="61"/>
      <c r="U10080" s="61"/>
      <c r="V10080" s="61"/>
      <c r="W10080" s="61"/>
      <c r="X10080" s="61"/>
      <c r="Y10080" s="61"/>
      <c r="Z10080" s="61"/>
      <c r="AA10080" s="61"/>
      <c r="AB10080" s="61"/>
      <c r="AC10080" s="61"/>
      <c r="AD10080" s="61"/>
      <c r="AE10080" s="61"/>
      <c r="AF10080" s="61"/>
      <c r="AG10080" s="61"/>
      <c r="AH10080" s="61"/>
      <c r="AI10080" s="61"/>
      <c r="AJ10080" s="61"/>
      <c r="AK10080" s="61"/>
      <c r="AL10080" s="61"/>
      <c r="AM10080" s="61"/>
      <c r="AN10080" s="61"/>
      <c r="AO10080" s="61"/>
      <c r="AP10080" s="62"/>
      <c r="AQ10080" s="61"/>
      <c r="AR10080" s="61"/>
      <c r="AS10080" s="61"/>
      <c r="AT10080" s="61"/>
      <c r="AU10080" s="61"/>
      <c r="AV10080" s="61"/>
      <c r="AW10080" s="60"/>
    </row>
    <row r="10081" s="59" customFormat="1" customHeight="1" spans="1:49">
      <c r="A10081" s="60"/>
      <c r="B10081" s="60"/>
      <c r="C10081" s="60"/>
      <c r="D10081" s="60"/>
      <c r="H10081" s="61"/>
      <c r="I10081" s="61"/>
      <c r="J10081" s="61"/>
      <c r="K10081" s="61"/>
      <c r="L10081" s="61"/>
      <c r="M10081" s="61"/>
      <c r="N10081" s="61"/>
      <c r="O10081" s="61"/>
      <c r="P10081" s="61"/>
      <c r="Q10081" s="61"/>
      <c r="R10081" s="61"/>
      <c r="S10081" s="61"/>
      <c r="T10081" s="61"/>
      <c r="U10081" s="61"/>
      <c r="V10081" s="61"/>
      <c r="W10081" s="61"/>
      <c r="X10081" s="61"/>
      <c r="Y10081" s="61"/>
      <c r="Z10081" s="61"/>
      <c r="AA10081" s="61"/>
      <c r="AB10081" s="61"/>
      <c r="AC10081" s="61"/>
      <c r="AD10081" s="61"/>
      <c r="AE10081" s="61"/>
      <c r="AF10081" s="61"/>
      <c r="AG10081" s="61"/>
      <c r="AH10081" s="61"/>
      <c r="AI10081" s="61"/>
      <c r="AJ10081" s="61"/>
      <c r="AK10081" s="61"/>
      <c r="AL10081" s="61"/>
      <c r="AM10081" s="61"/>
      <c r="AN10081" s="61"/>
      <c r="AO10081" s="61"/>
      <c r="AP10081" s="62"/>
      <c r="AQ10081" s="61"/>
      <c r="AR10081" s="61"/>
      <c r="AS10081" s="61"/>
      <c r="AT10081" s="61"/>
      <c r="AU10081" s="61"/>
      <c r="AV10081" s="61"/>
      <c r="AW10081" s="60"/>
    </row>
    <row r="10082" s="59" customFormat="1" customHeight="1" spans="1:49">
      <c r="A10082" s="60"/>
      <c r="B10082" s="60"/>
      <c r="C10082" s="60"/>
      <c r="D10082" s="60"/>
      <c r="H10082" s="61"/>
      <c r="I10082" s="61"/>
      <c r="J10082" s="61"/>
      <c r="K10082" s="61"/>
      <c r="L10082" s="61"/>
      <c r="M10082" s="61"/>
      <c r="N10082" s="61"/>
      <c r="O10082" s="61"/>
      <c r="P10082" s="61"/>
      <c r="Q10082" s="61"/>
      <c r="R10082" s="61"/>
      <c r="S10082" s="61"/>
      <c r="T10082" s="61"/>
      <c r="U10082" s="61"/>
      <c r="V10082" s="61"/>
      <c r="W10082" s="61"/>
      <c r="X10082" s="61"/>
      <c r="Y10082" s="61"/>
      <c r="Z10082" s="61"/>
      <c r="AA10082" s="61"/>
      <c r="AB10082" s="61"/>
      <c r="AC10082" s="61"/>
      <c r="AD10082" s="61"/>
      <c r="AE10082" s="61"/>
      <c r="AF10082" s="61"/>
      <c r="AG10082" s="61"/>
      <c r="AH10082" s="61"/>
      <c r="AI10082" s="61"/>
      <c r="AJ10082" s="61"/>
      <c r="AK10082" s="61"/>
      <c r="AL10082" s="61"/>
      <c r="AM10082" s="61"/>
      <c r="AN10082" s="61"/>
      <c r="AO10082" s="61"/>
      <c r="AP10082" s="62"/>
      <c r="AQ10082" s="61"/>
      <c r="AR10082" s="61"/>
      <c r="AS10082" s="61"/>
      <c r="AT10082" s="61"/>
      <c r="AU10082" s="61"/>
      <c r="AV10082" s="61"/>
      <c r="AW10082" s="60"/>
    </row>
    <row r="10083" s="59" customFormat="1" customHeight="1" spans="1:49">
      <c r="A10083" s="60"/>
      <c r="B10083" s="60"/>
      <c r="C10083" s="60"/>
      <c r="D10083" s="60"/>
      <c r="H10083" s="61"/>
      <c r="I10083" s="61"/>
      <c r="J10083" s="61"/>
      <c r="K10083" s="61"/>
      <c r="L10083" s="61"/>
      <c r="M10083" s="61"/>
      <c r="N10083" s="61"/>
      <c r="O10083" s="61"/>
      <c r="P10083" s="61"/>
      <c r="Q10083" s="61"/>
      <c r="R10083" s="61"/>
      <c r="S10083" s="61"/>
      <c r="T10083" s="61"/>
      <c r="U10083" s="61"/>
      <c r="V10083" s="61"/>
      <c r="W10083" s="61"/>
      <c r="X10083" s="61"/>
      <c r="Y10083" s="61"/>
      <c r="Z10083" s="61"/>
      <c r="AA10083" s="61"/>
      <c r="AB10083" s="61"/>
      <c r="AC10083" s="61"/>
      <c r="AD10083" s="61"/>
      <c r="AE10083" s="61"/>
      <c r="AF10083" s="61"/>
      <c r="AG10083" s="61"/>
      <c r="AH10083" s="61"/>
      <c r="AI10083" s="61"/>
      <c r="AJ10083" s="61"/>
      <c r="AK10083" s="61"/>
      <c r="AL10083" s="61"/>
      <c r="AM10083" s="61"/>
      <c r="AN10083" s="61"/>
      <c r="AO10083" s="61"/>
      <c r="AP10083" s="62"/>
      <c r="AQ10083" s="61"/>
      <c r="AR10083" s="61"/>
      <c r="AS10083" s="61"/>
      <c r="AT10083" s="61"/>
      <c r="AU10083" s="61"/>
      <c r="AV10083" s="61"/>
      <c r="AW10083" s="60"/>
    </row>
    <row r="10084" s="59" customFormat="1" customHeight="1" spans="1:49">
      <c r="A10084" s="60"/>
      <c r="B10084" s="60"/>
      <c r="C10084" s="60"/>
      <c r="D10084" s="60"/>
      <c r="H10084" s="61"/>
      <c r="I10084" s="61"/>
      <c r="J10084" s="61"/>
      <c r="K10084" s="61"/>
      <c r="L10084" s="61"/>
      <c r="M10084" s="61"/>
      <c r="N10084" s="61"/>
      <c r="O10084" s="61"/>
      <c r="P10084" s="61"/>
      <c r="Q10084" s="61"/>
      <c r="R10084" s="61"/>
      <c r="S10084" s="61"/>
      <c r="T10084" s="61"/>
      <c r="U10084" s="61"/>
      <c r="V10084" s="61"/>
      <c r="W10084" s="61"/>
      <c r="X10084" s="61"/>
      <c r="Y10084" s="61"/>
      <c r="Z10084" s="61"/>
      <c r="AA10084" s="61"/>
      <c r="AB10084" s="61"/>
      <c r="AC10084" s="61"/>
      <c r="AD10084" s="61"/>
      <c r="AE10084" s="61"/>
      <c r="AF10084" s="61"/>
      <c r="AG10084" s="61"/>
      <c r="AH10084" s="61"/>
      <c r="AI10084" s="61"/>
      <c r="AJ10084" s="61"/>
      <c r="AK10084" s="61"/>
      <c r="AL10084" s="61"/>
      <c r="AM10084" s="61"/>
      <c r="AN10084" s="61"/>
      <c r="AO10084" s="61"/>
      <c r="AP10084" s="62"/>
      <c r="AQ10084" s="61"/>
      <c r="AR10084" s="61"/>
      <c r="AS10084" s="61"/>
      <c r="AT10084" s="61"/>
      <c r="AU10084" s="61"/>
      <c r="AV10084" s="61"/>
      <c r="AW10084" s="60"/>
    </row>
    <row r="10085" s="59" customFormat="1" customHeight="1" spans="1:49">
      <c r="A10085" s="60"/>
      <c r="B10085" s="60"/>
      <c r="C10085" s="60"/>
      <c r="D10085" s="60"/>
      <c r="H10085" s="61"/>
      <c r="I10085" s="61"/>
      <c r="J10085" s="61"/>
      <c r="K10085" s="61"/>
      <c r="L10085" s="61"/>
      <c r="M10085" s="61"/>
      <c r="N10085" s="61"/>
      <c r="O10085" s="61"/>
      <c r="P10085" s="61"/>
      <c r="Q10085" s="61"/>
      <c r="R10085" s="61"/>
      <c r="S10085" s="61"/>
      <c r="T10085" s="61"/>
      <c r="U10085" s="61"/>
      <c r="V10085" s="61"/>
      <c r="W10085" s="61"/>
      <c r="X10085" s="61"/>
      <c r="Y10085" s="61"/>
      <c r="Z10085" s="61"/>
      <c r="AA10085" s="61"/>
      <c r="AB10085" s="61"/>
      <c r="AC10085" s="61"/>
      <c r="AD10085" s="61"/>
      <c r="AE10085" s="61"/>
      <c r="AF10085" s="61"/>
      <c r="AG10085" s="61"/>
      <c r="AH10085" s="61"/>
      <c r="AI10085" s="61"/>
      <c r="AJ10085" s="61"/>
      <c r="AK10085" s="61"/>
      <c r="AL10085" s="61"/>
      <c r="AM10085" s="61"/>
      <c r="AN10085" s="61"/>
      <c r="AO10085" s="61"/>
      <c r="AP10085" s="62"/>
      <c r="AQ10085" s="61"/>
      <c r="AR10085" s="61"/>
      <c r="AS10085" s="61"/>
      <c r="AT10085" s="61"/>
      <c r="AU10085" s="61"/>
      <c r="AV10085" s="61"/>
      <c r="AW10085" s="60"/>
    </row>
    <row r="10086" s="59" customFormat="1" customHeight="1" spans="1:49">
      <c r="A10086" s="60"/>
      <c r="B10086" s="60"/>
      <c r="C10086" s="60"/>
      <c r="D10086" s="60"/>
      <c r="H10086" s="61"/>
      <c r="I10086" s="61"/>
      <c r="J10086" s="61"/>
      <c r="K10086" s="61"/>
      <c r="L10086" s="61"/>
      <c r="M10086" s="61"/>
      <c r="N10086" s="61"/>
      <c r="O10086" s="61"/>
      <c r="P10086" s="61"/>
      <c r="Q10086" s="61"/>
      <c r="R10086" s="61"/>
      <c r="S10086" s="61"/>
      <c r="T10086" s="61"/>
      <c r="U10086" s="61"/>
      <c r="V10086" s="61"/>
      <c r="W10086" s="61"/>
      <c r="X10086" s="61"/>
      <c r="Y10086" s="61"/>
      <c r="Z10086" s="61"/>
      <c r="AA10086" s="61"/>
      <c r="AB10086" s="61"/>
      <c r="AC10086" s="61"/>
      <c r="AD10086" s="61"/>
      <c r="AE10086" s="61"/>
      <c r="AF10086" s="61"/>
      <c r="AG10086" s="61"/>
      <c r="AH10086" s="61"/>
      <c r="AI10086" s="61"/>
      <c r="AJ10086" s="61"/>
      <c r="AK10086" s="61"/>
      <c r="AL10086" s="61"/>
      <c r="AM10086" s="61"/>
      <c r="AN10086" s="61"/>
      <c r="AO10086" s="61"/>
      <c r="AP10086" s="62"/>
      <c r="AQ10086" s="61"/>
      <c r="AR10086" s="61"/>
      <c r="AS10086" s="61"/>
      <c r="AT10086" s="61"/>
      <c r="AU10086" s="61"/>
      <c r="AV10086" s="61"/>
      <c r="AW10086" s="60"/>
    </row>
    <row r="10087" s="59" customFormat="1" customHeight="1" spans="1:49">
      <c r="A10087" s="60"/>
      <c r="B10087" s="60"/>
      <c r="C10087" s="60"/>
      <c r="D10087" s="60"/>
      <c r="H10087" s="61"/>
      <c r="I10087" s="61"/>
      <c r="J10087" s="61"/>
      <c r="K10087" s="61"/>
      <c r="L10087" s="61"/>
      <c r="M10087" s="61"/>
      <c r="N10087" s="61"/>
      <c r="O10087" s="61"/>
      <c r="P10087" s="61"/>
      <c r="Q10087" s="61"/>
      <c r="R10087" s="61"/>
      <c r="S10087" s="61"/>
      <c r="T10087" s="61"/>
      <c r="U10087" s="61"/>
      <c r="V10087" s="61"/>
      <c r="W10087" s="61"/>
      <c r="X10087" s="61"/>
      <c r="Y10087" s="61"/>
      <c r="Z10087" s="61"/>
      <c r="AA10087" s="61"/>
      <c r="AB10087" s="61"/>
      <c r="AC10087" s="61"/>
      <c r="AD10087" s="61"/>
      <c r="AE10087" s="61"/>
      <c r="AF10087" s="61"/>
      <c r="AG10087" s="61"/>
      <c r="AH10087" s="61"/>
      <c r="AI10087" s="61"/>
      <c r="AJ10087" s="61"/>
      <c r="AK10087" s="61"/>
      <c r="AL10087" s="61"/>
      <c r="AM10087" s="61"/>
      <c r="AN10087" s="61"/>
      <c r="AO10087" s="61"/>
      <c r="AP10087" s="62"/>
      <c r="AQ10087" s="61"/>
      <c r="AR10087" s="61"/>
      <c r="AS10087" s="61"/>
      <c r="AT10087" s="61"/>
      <c r="AU10087" s="61"/>
      <c r="AV10087" s="61"/>
      <c r="AW10087" s="60"/>
    </row>
    <row r="10088" s="59" customFormat="1" customHeight="1" spans="1:49">
      <c r="A10088" s="60"/>
      <c r="B10088" s="60"/>
      <c r="C10088" s="60"/>
      <c r="D10088" s="60"/>
      <c r="H10088" s="61"/>
      <c r="I10088" s="61"/>
      <c r="J10088" s="61"/>
      <c r="K10088" s="61"/>
      <c r="L10088" s="61"/>
      <c r="M10088" s="61"/>
      <c r="N10088" s="61"/>
      <c r="O10088" s="61"/>
      <c r="P10088" s="61"/>
      <c r="Q10088" s="61"/>
      <c r="R10088" s="61"/>
      <c r="S10088" s="61"/>
      <c r="T10088" s="61"/>
      <c r="U10088" s="61"/>
      <c r="V10088" s="61"/>
      <c r="W10088" s="61"/>
      <c r="X10088" s="61"/>
      <c r="Y10088" s="61"/>
      <c r="Z10088" s="61"/>
      <c r="AA10088" s="61"/>
      <c r="AB10088" s="61"/>
      <c r="AC10088" s="61"/>
      <c r="AD10088" s="61"/>
      <c r="AE10088" s="61"/>
      <c r="AF10088" s="61"/>
      <c r="AG10088" s="61"/>
      <c r="AH10088" s="61"/>
      <c r="AI10088" s="61"/>
      <c r="AJ10088" s="61"/>
      <c r="AK10088" s="61"/>
      <c r="AL10088" s="61"/>
      <c r="AM10088" s="61"/>
      <c r="AN10088" s="61"/>
      <c r="AO10088" s="61"/>
      <c r="AP10088" s="62"/>
      <c r="AQ10088" s="61"/>
      <c r="AR10088" s="61"/>
      <c r="AS10088" s="61"/>
      <c r="AT10088" s="61"/>
      <c r="AU10088" s="61"/>
      <c r="AV10088" s="61"/>
      <c r="AW10088" s="60"/>
    </row>
    <row r="10089" s="59" customFormat="1" customHeight="1" spans="1:49">
      <c r="A10089" s="60"/>
      <c r="B10089" s="60"/>
      <c r="C10089" s="60"/>
      <c r="D10089" s="60"/>
      <c r="H10089" s="61"/>
      <c r="I10089" s="61"/>
      <c r="J10089" s="61"/>
      <c r="K10089" s="61"/>
      <c r="L10089" s="61"/>
      <c r="M10089" s="61"/>
      <c r="N10089" s="61"/>
      <c r="O10089" s="61"/>
      <c r="P10089" s="61"/>
      <c r="Q10089" s="61"/>
      <c r="R10089" s="61"/>
      <c r="S10089" s="61"/>
      <c r="T10089" s="61"/>
      <c r="U10089" s="61"/>
      <c r="V10089" s="61"/>
      <c r="W10089" s="61"/>
      <c r="X10089" s="61"/>
      <c r="Y10089" s="61"/>
      <c r="Z10089" s="61"/>
      <c r="AA10089" s="61"/>
      <c r="AB10089" s="61"/>
      <c r="AC10089" s="61"/>
      <c r="AD10089" s="61"/>
      <c r="AE10089" s="61"/>
      <c r="AF10089" s="61"/>
      <c r="AG10089" s="61"/>
      <c r="AH10089" s="61"/>
      <c r="AI10089" s="61"/>
      <c r="AJ10089" s="61"/>
      <c r="AK10089" s="61"/>
      <c r="AL10089" s="61"/>
      <c r="AM10089" s="61"/>
      <c r="AN10089" s="61"/>
      <c r="AO10089" s="61"/>
      <c r="AP10089" s="62"/>
      <c r="AQ10089" s="61"/>
      <c r="AR10089" s="61"/>
      <c r="AS10089" s="61"/>
      <c r="AT10089" s="61"/>
      <c r="AU10089" s="61"/>
      <c r="AV10089" s="61"/>
      <c r="AW10089" s="60"/>
    </row>
    <row r="10090" s="59" customFormat="1" customHeight="1" spans="1:49">
      <c r="A10090" s="60"/>
      <c r="B10090" s="60"/>
      <c r="C10090" s="60"/>
      <c r="D10090" s="60"/>
      <c r="H10090" s="61"/>
      <c r="I10090" s="61"/>
      <c r="J10090" s="61"/>
      <c r="K10090" s="61"/>
      <c r="L10090" s="61"/>
      <c r="M10090" s="61"/>
      <c r="N10090" s="61"/>
      <c r="O10090" s="61"/>
      <c r="P10090" s="61"/>
      <c r="Q10090" s="61"/>
      <c r="R10090" s="61"/>
      <c r="S10090" s="61"/>
      <c r="T10090" s="61"/>
      <c r="U10090" s="61"/>
      <c r="V10090" s="61"/>
      <c r="W10090" s="61"/>
      <c r="X10090" s="61"/>
      <c r="Y10090" s="61"/>
      <c r="Z10090" s="61"/>
      <c r="AA10090" s="61"/>
      <c r="AB10090" s="61"/>
      <c r="AC10090" s="61"/>
      <c r="AD10090" s="61"/>
      <c r="AE10090" s="61"/>
      <c r="AF10090" s="61"/>
      <c r="AG10090" s="61"/>
      <c r="AH10090" s="61"/>
      <c r="AI10090" s="61"/>
      <c r="AJ10090" s="61"/>
      <c r="AK10090" s="61"/>
      <c r="AL10090" s="61"/>
      <c r="AM10090" s="61"/>
      <c r="AN10090" s="61"/>
      <c r="AO10090" s="61"/>
      <c r="AP10090" s="62"/>
      <c r="AQ10090" s="61"/>
      <c r="AR10090" s="61"/>
      <c r="AS10090" s="61"/>
      <c r="AT10090" s="61"/>
      <c r="AU10090" s="61"/>
      <c r="AV10090" s="61"/>
      <c r="AW10090" s="60"/>
    </row>
    <row r="10091" s="59" customFormat="1" customHeight="1" spans="1:49">
      <c r="A10091" s="60"/>
      <c r="B10091" s="60"/>
      <c r="C10091" s="60"/>
      <c r="D10091" s="60"/>
      <c r="H10091" s="61"/>
      <c r="I10091" s="61"/>
      <c r="J10091" s="61"/>
      <c r="K10091" s="61"/>
      <c r="L10091" s="61"/>
      <c r="M10091" s="61"/>
      <c r="N10091" s="61"/>
      <c r="O10091" s="61"/>
      <c r="P10091" s="61"/>
      <c r="Q10091" s="61"/>
      <c r="R10091" s="61"/>
      <c r="S10091" s="61"/>
      <c r="T10091" s="61"/>
      <c r="U10091" s="61"/>
      <c r="V10091" s="61"/>
      <c r="W10091" s="61"/>
      <c r="X10091" s="61"/>
      <c r="Y10091" s="61"/>
      <c r="Z10091" s="61"/>
      <c r="AA10091" s="61"/>
      <c r="AB10091" s="61"/>
      <c r="AC10091" s="61"/>
      <c r="AD10091" s="61"/>
      <c r="AE10091" s="61"/>
      <c r="AF10091" s="61"/>
      <c r="AG10091" s="61"/>
      <c r="AH10091" s="61"/>
      <c r="AI10091" s="61"/>
      <c r="AJ10091" s="61"/>
      <c r="AK10091" s="61"/>
      <c r="AL10091" s="61"/>
      <c r="AM10091" s="61"/>
      <c r="AN10091" s="61"/>
      <c r="AO10091" s="61"/>
      <c r="AP10091" s="62"/>
      <c r="AQ10091" s="61"/>
      <c r="AR10091" s="61"/>
      <c r="AS10091" s="61"/>
      <c r="AT10091" s="61"/>
      <c r="AU10091" s="61"/>
      <c r="AV10091" s="61"/>
      <c r="AW10091" s="60"/>
    </row>
    <row r="10092" s="59" customFormat="1" customHeight="1" spans="1:49">
      <c r="A10092" s="60"/>
      <c r="B10092" s="60"/>
      <c r="C10092" s="60"/>
      <c r="D10092" s="60"/>
      <c r="H10092" s="61"/>
      <c r="I10092" s="61"/>
      <c r="J10092" s="61"/>
      <c r="K10092" s="61"/>
      <c r="L10092" s="61"/>
      <c r="M10092" s="61"/>
      <c r="N10092" s="61"/>
      <c r="O10092" s="61"/>
      <c r="P10092" s="61"/>
      <c r="Q10092" s="61"/>
      <c r="R10092" s="61"/>
      <c r="S10092" s="61"/>
      <c r="T10092" s="61"/>
      <c r="U10092" s="61"/>
      <c r="V10092" s="61"/>
      <c r="W10092" s="61"/>
      <c r="X10092" s="61"/>
      <c r="Y10092" s="61"/>
      <c r="Z10092" s="61"/>
      <c r="AA10092" s="61"/>
      <c r="AB10092" s="61"/>
      <c r="AC10092" s="61"/>
      <c r="AD10092" s="61"/>
      <c r="AE10092" s="61"/>
      <c r="AF10092" s="61"/>
      <c r="AG10092" s="61"/>
      <c r="AH10092" s="61"/>
      <c r="AI10092" s="61"/>
      <c r="AJ10092" s="61"/>
      <c r="AK10092" s="61"/>
      <c r="AL10092" s="61"/>
      <c r="AM10092" s="61"/>
      <c r="AN10092" s="61"/>
      <c r="AO10092" s="61"/>
      <c r="AP10092" s="62"/>
      <c r="AQ10092" s="61"/>
      <c r="AR10092" s="61"/>
      <c r="AS10092" s="61"/>
      <c r="AT10092" s="61"/>
      <c r="AU10092" s="61"/>
      <c r="AV10092" s="61"/>
      <c r="AW10092" s="60"/>
    </row>
    <row r="10093" s="59" customFormat="1" customHeight="1" spans="1:49">
      <c r="A10093" s="60"/>
      <c r="B10093" s="60"/>
      <c r="C10093" s="60"/>
      <c r="D10093" s="60"/>
      <c r="H10093" s="61"/>
      <c r="I10093" s="61"/>
      <c r="J10093" s="61"/>
      <c r="K10093" s="61"/>
      <c r="L10093" s="61"/>
      <c r="M10093" s="61"/>
      <c r="N10093" s="61"/>
      <c r="O10093" s="61"/>
      <c r="P10093" s="61"/>
      <c r="Q10093" s="61"/>
      <c r="R10093" s="61"/>
      <c r="S10093" s="61"/>
      <c r="T10093" s="61"/>
      <c r="U10093" s="61"/>
      <c r="V10093" s="61"/>
      <c r="W10093" s="61"/>
      <c r="X10093" s="61"/>
      <c r="Y10093" s="61"/>
      <c r="Z10093" s="61"/>
      <c r="AA10093" s="61"/>
      <c r="AB10093" s="61"/>
      <c r="AC10093" s="61"/>
      <c r="AD10093" s="61"/>
      <c r="AE10093" s="61"/>
      <c r="AF10093" s="61"/>
      <c r="AG10093" s="61"/>
      <c r="AH10093" s="61"/>
      <c r="AI10093" s="61"/>
      <c r="AJ10093" s="61"/>
      <c r="AK10093" s="61"/>
      <c r="AL10093" s="61"/>
      <c r="AM10093" s="61"/>
      <c r="AN10093" s="61"/>
      <c r="AO10093" s="61"/>
      <c r="AP10093" s="62"/>
      <c r="AQ10093" s="61"/>
      <c r="AR10093" s="61"/>
      <c r="AS10093" s="61"/>
      <c r="AT10093" s="61"/>
      <c r="AU10093" s="61"/>
      <c r="AV10093" s="61"/>
      <c r="AW10093" s="60"/>
    </row>
    <row r="10094" s="59" customFormat="1" customHeight="1" spans="1:49">
      <c r="A10094" s="60"/>
      <c r="B10094" s="60"/>
      <c r="C10094" s="60"/>
      <c r="D10094" s="60"/>
      <c r="H10094" s="61"/>
      <c r="I10094" s="61"/>
      <c r="J10094" s="61"/>
      <c r="K10094" s="61"/>
      <c r="L10094" s="61"/>
      <c r="M10094" s="61"/>
      <c r="N10094" s="61"/>
      <c r="O10094" s="61"/>
      <c r="P10094" s="61"/>
      <c r="Q10094" s="61"/>
      <c r="R10094" s="61"/>
      <c r="S10094" s="61"/>
      <c r="T10094" s="61"/>
      <c r="U10094" s="61"/>
      <c r="V10094" s="61"/>
      <c r="W10094" s="61"/>
      <c r="X10094" s="61"/>
      <c r="Y10094" s="61"/>
      <c r="Z10094" s="61"/>
      <c r="AA10094" s="61"/>
      <c r="AB10094" s="61"/>
      <c r="AC10094" s="61"/>
      <c r="AD10094" s="61"/>
      <c r="AE10094" s="61"/>
      <c r="AF10094" s="61"/>
      <c r="AG10094" s="61"/>
      <c r="AH10094" s="61"/>
      <c r="AI10094" s="61"/>
      <c r="AJ10094" s="61"/>
      <c r="AK10094" s="61"/>
      <c r="AL10094" s="61"/>
      <c r="AM10094" s="61"/>
      <c r="AN10094" s="61"/>
      <c r="AO10094" s="61"/>
      <c r="AP10094" s="62"/>
      <c r="AQ10094" s="61"/>
      <c r="AR10094" s="61"/>
      <c r="AS10094" s="61"/>
      <c r="AT10094" s="61"/>
      <c r="AU10094" s="61"/>
      <c r="AV10094" s="61"/>
      <c r="AW10094" s="60"/>
    </row>
    <row r="10095" s="59" customFormat="1" customHeight="1" spans="1:49">
      <c r="A10095" s="60"/>
      <c r="B10095" s="60"/>
      <c r="C10095" s="60"/>
      <c r="D10095" s="60"/>
      <c r="H10095" s="61"/>
      <c r="I10095" s="61"/>
      <c r="J10095" s="61"/>
      <c r="K10095" s="61"/>
      <c r="L10095" s="61"/>
      <c r="M10095" s="61"/>
      <c r="N10095" s="61"/>
      <c r="O10095" s="61"/>
      <c r="P10095" s="61"/>
      <c r="Q10095" s="61"/>
      <c r="R10095" s="61"/>
      <c r="S10095" s="61"/>
      <c r="T10095" s="61"/>
      <c r="U10095" s="61"/>
      <c r="V10095" s="61"/>
      <c r="W10095" s="61"/>
      <c r="X10095" s="61"/>
      <c r="Y10095" s="61"/>
      <c r="Z10095" s="61"/>
      <c r="AA10095" s="61"/>
      <c r="AB10095" s="61"/>
      <c r="AC10095" s="61"/>
      <c r="AD10095" s="61"/>
      <c r="AE10095" s="61"/>
      <c r="AF10095" s="61"/>
      <c r="AG10095" s="61"/>
      <c r="AH10095" s="61"/>
      <c r="AI10095" s="61"/>
      <c r="AJ10095" s="61"/>
      <c r="AK10095" s="61"/>
      <c r="AL10095" s="61"/>
      <c r="AM10095" s="61"/>
      <c r="AN10095" s="61"/>
      <c r="AO10095" s="61"/>
      <c r="AP10095" s="62"/>
      <c r="AQ10095" s="61"/>
      <c r="AR10095" s="61"/>
      <c r="AS10095" s="61"/>
      <c r="AT10095" s="61"/>
      <c r="AU10095" s="61"/>
      <c r="AV10095" s="61"/>
      <c r="AW10095" s="60"/>
    </row>
    <row r="10096" s="59" customFormat="1" customHeight="1" spans="1:49">
      <c r="A10096" s="60"/>
      <c r="B10096" s="60"/>
      <c r="C10096" s="60"/>
      <c r="D10096" s="60"/>
      <c r="H10096" s="61"/>
      <c r="I10096" s="61"/>
      <c r="J10096" s="61"/>
      <c r="K10096" s="61"/>
      <c r="L10096" s="61"/>
      <c r="M10096" s="61"/>
      <c r="N10096" s="61"/>
      <c r="O10096" s="61"/>
      <c r="P10096" s="61"/>
      <c r="Q10096" s="61"/>
      <c r="R10096" s="61"/>
      <c r="S10096" s="61"/>
      <c r="T10096" s="61"/>
      <c r="U10096" s="61"/>
      <c r="V10096" s="61"/>
      <c r="W10096" s="61"/>
      <c r="X10096" s="61"/>
      <c r="Y10096" s="61"/>
      <c r="Z10096" s="61"/>
      <c r="AA10096" s="61"/>
      <c r="AB10096" s="61"/>
      <c r="AC10096" s="61"/>
      <c r="AD10096" s="61"/>
      <c r="AE10096" s="61"/>
      <c r="AF10096" s="61"/>
      <c r="AG10096" s="61"/>
      <c r="AH10096" s="61"/>
      <c r="AI10096" s="61"/>
      <c r="AJ10096" s="61"/>
      <c r="AK10096" s="61"/>
      <c r="AL10096" s="61"/>
      <c r="AM10096" s="61"/>
      <c r="AN10096" s="61"/>
      <c r="AO10096" s="61"/>
      <c r="AP10096" s="62"/>
      <c r="AQ10096" s="61"/>
      <c r="AR10096" s="61"/>
      <c r="AS10096" s="61"/>
      <c r="AT10096" s="61"/>
      <c r="AU10096" s="61"/>
      <c r="AV10096" s="61"/>
      <c r="AW10096" s="60"/>
    </row>
    <row r="10097" s="59" customFormat="1" customHeight="1" spans="1:49">
      <c r="A10097" s="60"/>
      <c r="B10097" s="60"/>
      <c r="C10097" s="60"/>
      <c r="D10097" s="60"/>
      <c r="H10097" s="61"/>
      <c r="I10097" s="61"/>
      <c r="J10097" s="61"/>
      <c r="K10097" s="61"/>
      <c r="L10097" s="61"/>
      <c r="M10097" s="61"/>
      <c r="N10097" s="61"/>
      <c r="O10097" s="61"/>
      <c r="P10097" s="61"/>
      <c r="Q10097" s="61"/>
      <c r="R10097" s="61"/>
      <c r="S10097" s="61"/>
      <c r="T10097" s="61"/>
      <c r="U10097" s="61"/>
      <c r="V10097" s="61"/>
      <c r="W10097" s="61"/>
      <c r="X10097" s="61"/>
      <c r="Y10097" s="61"/>
      <c r="Z10097" s="61"/>
      <c r="AA10097" s="61"/>
      <c r="AB10097" s="61"/>
      <c r="AC10097" s="61"/>
      <c r="AD10097" s="61"/>
      <c r="AE10097" s="61"/>
      <c r="AF10097" s="61"/>
      <c r="AG10097" s="61"/>
      <c r="AH10097" s="61"/>
      <c r="AI10097" s="61"/>
      <c r="AJ10097" s="61"/>
      <c r="AK10097" s="61"/>
      <c r="AL10097" s="61"/>
      <c r="AM10097" s="61"/>
      <c r="AN10097" s="61"/>
      <c r="AO10097" s="61"/>
      <c r="AP10097" s="62"/>
      <c r="AQ10097" s="61"/>
      <c r="AR10097" s="61"/>
      <c r="AS10097" s="61"/>
      <c r="AT10097" s="61"/>
      <c r="AU10097" s="61"/>
      <c r="AV10097" s="61"/>
      <c r="AW10097" s="60"/>
    </row>
    <row r="10098" s="59" customFormat="1" customHeight="1" spans="1:49">
      <c r="A10098" s="60"/>
      <c r="B10098" s="60"/>
      <c r="C10098" s="60"/>
      <c r="D10098" s="60"/>
      <c r="H10098" s="61"/>
      <c r="I10098" s="61"/>
      <c r="J10098" s="61"/>
      <c r="K10098" s="61"/>
      <c r="L10098" s="61"/>
      <c r="M10098" s="61"/>
      <c r="N10098" s="61"/>
      <c r="O10098" s="61"/>
      <c r="P10098" s="61"/>
      <c r="Q10098" s="61"/>
      <c r="R10098" s="61"/>
      <c r="S10098" s="61"/>
      <c r="T10098" s="61"/>
      <c r="U10098" s="61"/>
      <c r="V10098" s="61"/>
      <c r="W10098" s="61"/>
      <c r="X10098" s="61"/>
      <c r="Y10098" s="61"/>
      <c r="Z10098" s="61"/>
      <c r="AA10098" s="61"/>
      <c r="AB10098" s="61"/>
      <c r="AC10098" s="61"/>
      <c r="AD10098" s="61"/>
      <c r="AE10098" s="61"/>
      <c r="AF10098" s="61"/>
      <c r="AG10098" s="61"/>
      <c r="AH10098" s="61"/>
      <c r="AI10098" s="61"/>
      <c r="AJ10098" s="61"/>
      <c r="AK10098" s="61"/>
      <c r="AL10098" s="61"/>
      <c r="AM10098" s="61"/>
      <c r="AN10098" s="61"/>
      <c r="AO10098" s="61"/>
      <c r="AP10098" s="62"/>
      <c r="AQ10098" s="61"/>
      <c r="AR10098" s="61"/>
      <c r="AS10098" s="61"/>
      <c r="AT10098" s="61"/>
      <c r="AU10098" s="61"/>
      <c r="AV10098" s="61"/>
      <c r="AW10098" s="60"/>
    </row>
    <row r="10099" s="59" customFormat="1" customHeight="1" spans="1:49">
      <c r="A10099" s="60"/>
      <c r="B10099" s="60"/>
      <c r="C10099" s="60"/>
      <c r="D10099" s="60"/>
      <c r="H10099" s="61"/>
      <c r="I10099" s="61"/>
      <c r="J10099" s="61"/>
      <c r="K10099" s="61"/>
      <c r="L10099" s="61"/>
      <c r="M10099" s="61"/>
      <c r="N10099" s="61"/>
      <c r="O10099" s="61"/>
      <c r="P10099" s="61"/>
      <c r="Q10099" s="61"/>
      <c r="R10099" s="61"/>
      <c r="S10099" s="61"/>
      <c r="T10099" s="61"/>
      <c r="U10099" s="61"/>
      <c r="V10099" s="61"/>
      <c r="W10099" s="61"/>
      <c r="X10099" s="61"/>
      <c r="Y10099" s="61"/>
      <c r="Z10099" s="61"/>
      <c r="AA10099" s="61"/>
      <c r="AB10099" s="61"/>
      <c r="AC10099" s="61"/>
      <c r="AD10099" s="61"/>
      <c r="AE10099" s="61"/>
      <c r="AF10099" s="61"/>
      <c r="AG10099" s="61"/>
      <c r="AH10099" s="61"/>
      <c r="AI10099" s="61"/>
      <c r="AJ10099" s="61"/>
      <c r="AK10099" s="61"/>
      <c r="AL10099" s="61"/>
      <c r="AM10099" s="61"/>
      <c r="AN10099" s="61"/>
      <c r="AO10099" s="61"/>
      <c r="AP10099" s="62"/>
      <c r="AQ10099" s="61"/>
      <c r="AR10099" s="61"/>
      <c r="AS10099" s="61"/>
      <c r="AT10099" s="61"/>
      <c r="AU10099" s="61"/>
      <c r="AV10099" s="61"/>
      <c r="AW10099" s="60"/>
    </row>
    <row r="10100" s="59" customFormat="1" customHeight="1" spans="1:49">
      <c r="A10100" s="60"/>
      <c r="B10100" s="60"/>
      <c r="C10100" s="60"/>
      <c r="D10100" s="60"/>
      <c r="H10100" s="61"/>
      <c r="I10100" s="61"/>
      <c r="J10100" s="61"/>
      <c r="K10100" s="61"/>
      <c r="L10100" s="61"/>
      <c r="M10100" s="61"/>
      <c r="N10100" s="61"/>
      <c r="O10100" s="61"/>
      <c r="P10100" s="61"/>
      <c r="Q10100" s="61"/>
      <c r="R10100" s="61"/>
      <c r="S10100" s="61"/>
      <c r="T10100" s="61"/>
      <c r="U10100" s="61"/>
      <c r="V10100" s="61"/>
      <c r="W10100" s="61"/>
      <c r="X10100" s="61"/>
      <c r="Y10100" s="61"/>
      <c r="Z10100" s="61"/>
      <c r="AA10100" s="61"/>
      <c r="AB10100" s="61"/>
      <c r="AC10100" s="61"/>
      <c r="AD10100" s="61"/>
      <c r="AE10100" s="61"/>
      <c r="AF10100" s="61"/>
      <c r="AG10100" s="61"/>
      <c r="AH10100" s="61"/>
      <c r="AI10100" s="61"/>
      <c r="AJ10100" s="61"/>
      <c r="AK10100" s="61"/>
      <c r="AL10100" s="61"/>
      <c r="AM10100" s="61"/>
      <c r="AN10100" s="61"/>
      <c r="AO10100" s="61"/>
      <c r="AP10100" s="62"/>
      <c r="AQ10100" s="61"/>
      <c r="AR10100" s="61"/>
      <c r="AS10100" s="61"/>
      <c r="AT10100" s="61"/>
      <c r="AU10100" s="61"/>
      <c r="AV10100" s="61"/>
      <c r="AW10100" s="60"/>
    </row>
    <row r="10101" s="59" customFormat="1" customHeight="1" spans="1:49">
      <c r="A10101" s="60"/>
      <c r="B10101" s="60"/>
      <c r="C10101" s="60"/>
      <c r="D10101" s="60"/>
      <c r="H10101" s="61"/>
      <c r="I10101" s="61"/>
      <c r="J10101" s="61"/>
      <c r="K10101" s="61"/>
      <c r="L10101" s="61"/>
      <c r="M10101" s="61"/>
      <c r="N10101" s="61"/>
      <c r="O10101" s="61"/>
      <c r="P10101" s="61"/>
      <c r="Q10101" s="61"/>
      <c r="R10101" s="61"/>
      <c r="S10101" s="61"/>
      <c r="T10101" s="61"/>
      <c r="U10101" s="61"/>
      <c r="V10101" s="61"/>
      <c r="W10101" s="61"/>
      <c r="X10101" s="61"/>
      <c r="Y10101" s="61"/>
      <c r="Z10101" s="61"/>
      <c r="AA10101" s="61"/>
      <c r="AB10101" s="61"/>
      <c r="AC10101" s="61"/>
      <c r="AD10101" s="61"/>
      <c r="AE10101" s="61"/>
      <c r="AF10101" s="61"/>
      <c r="AG10101" s="61"/>
      <c r="AH10101" s="61"/>
      <c r="AI10101" s="61"/>
      <c r="AJ10101" s="61"/>
      <c r="AK10101" s="61"/>
      <c r="AL10101" s="61"/>
      <c r="AM10101" s="61"/>
      <c r="AN10101" s="61"/>
      <c r="AO10101" s="61"/>
      <c r="AP10101" s="62"/>
      <c r="AQ10101" s="61"/>
      <c r="AR10101" s="61"/>
      <c r="AS10101" s="61"/>
      <c r="AT10101" s="61"/>
      <c r="AU10101" s="61"/>
      <c r="AV10101" s="61"/>
      <c r="AW10101" s="60"/>
    </row>
    <row r="10102" s="59" customFormat="1" customHeight="1" spans="1:49">
      <c r="A10102" s="60"/>
      <c r="B10102" s="60"/>
      <c r="C10102" s="60"/>
      <c r="D10102" s="60"/>
      <c r="H10102" s="61"/>
      <c r="I10102" s="61"/>
      <c r="J10102" s="61"/>
      <c r="K10102" s="61"/>
      <c r="L10102" s="61"/>
      <c r="M10102" s="61"/>
      <c r="N10102" s="61"/>
      <c r="O10102" s="61"/>
      <c r="P10102" s="61"/>
      <c r="Q10102" s="61"/>
      <c r="R10102" s="61"/>
      <c r="S10102" s="61"/>
      <c r="T10102" s="61"/>
      <c r="U10102" s="61"/>
      <c r="V10102" s="61"/>
      <c r="W10102" s="61"/>
      <c r="X10102" s="61"/>
      <c r="Y10102" s="61"/>
      <c r="Z10102" s="61"/>
      <c r="AA10102" s="61"/>
      <c r="AB10102" s="61"/>
      <c r="AC10102" s="61"/>
      <c r="AD10102" s="61"/>
      <c r="AE10102" s="61"/>
      <c r="AF10102" s="61"/>
      <c r="AG10102" s="61"/>
      <c r="AH10102" s="61"/>
      <c r="AI10102" s="61"/>
      <c r="AJ10102" s="61"/>
      <c r="AK10102" s="61"/>
      <c r="AL10102" s="61"/>
      <c r="AM10102" s="61"/>
      <c r="AN10102" s="61"/>
      <c r="AO10102" s="61"/>
      <c r="AP10102" s="62"/>
      <c r="AQ10102" s="61"/>
      <c r="AR10102" s="61"/>
      <c r="AS10102" s="61"/>
      <c r="AT10102" s="61"/>
      <c r="AU10102" s="61"/>
      <c r="AV10102" s="61"/>
      <c r="AW10102" s="60"/>
    </row>
    <row r="10103" s="59" customFormat="1" customHeight="1" spans="1:49">
      <c r="A10103" s="60"/>
      <c r="B10103" s="60"/>
      <c r="C10103" s="60"/>
      <c r="D10103" s="60"/>
      <c r="H10103" s="61"/>
      <c r="I10103" s="61"/>
      <c r="J10103" s="61"/>
      <c r="K10103" s="61"/>
      <c r="L10103" s="61"/>
      <c r="M10103" s="61"/>
      <c r="N10103" s="61"/>
      <c r="O10103" s="61"/>
      <c r="P10103" s="61"/>
      <c r="Q10103" s="61"/>
      <c r="R10103" s="61"/>
      <c r="S10103" s="61"/>
      <c r="T10103" s="61"/>
      <c r="U10103" s="61"/>
      <c r="V10103" s="61"/>
      <c r="W10103" s="61"/>
      <c r="X10103" s="61"/>
      <c r="Y10103" s="61"/>
      <c r="Z10103" s="61"/>
      <c r="AA10103" s="61"/>
      <c r="AB10103" s="61"/>
      <c r="AC10103" s="61"/>
      <c r="AD10103" s="61"/>
      <c r="AE10103" s="61"/>
      <c r="AF10103" s="61"/>
      <c r="AG10103" s="61"/>
      <c r="AH10103" s="61"/>
      <c r="AI10103" s="61"/>
      <c r="AJ10103" s="61"/>
      <c r="AK10103" s="61"/>
      <c r="AL10103" s="61"/>
      <c r="AM10103" s="61"/>
      <c r="AN10103" s="61"/>
      <c r="AO10103" s="61"/>
      <c r="AP10103" s="62"/>
      <c r="AQ10103" s="61"/>
      <c r="AR10103" s="61"/>
      <c r="AS10103" s="61"/>
      <c r="AT10103" s="61"/>
      <c r="AU10103" s="61"/>
      <c r="AV10103" s="61"/>
      <c r="AW10103" s="60"/>
    </row>
    <row r="10104" s="59" customFormat="1" customHeight="1" spans="1:49">
      <c r="A10104" s="60"/>
      <c r="B10104" s="60"/>
      <c r="C10104" s="60"/>
      <c r="D10104" s="60"/>
      <c r="H10104" s="61"/>
      <c r="I10104" s="61"/>
      <c r="J10104" s="61"/>
      <c r="K10104" s="61"/>
      <c r="L10104" s="61"/>
      <c r="M10104" s="61"/>
      <c r="N10104" s="61"/>
      <c r="O10104" s="61"/>
      <c r="P10104" s="61"/>
      <c r="Q10104" s="61"/>
      <c r="R10104" s="61"/>
      <c r="S10104" s="61"/>
      <c r="T10104" s="61"/>
      <c r="U10104" s="61"/>
      <c r="V10104" s="61"/>
      <c r="W10104" s="61"/>
      <c r="X10104" s="61"/>
      <c r="Y10104" s="61"/>
      <c r="Z10104" s="61"/>
      <c r="AA10104" s="61"/>
      <c r="AB10104" s="61"/>
      <c r="AC10104" s="61"/>
      <c r="AD10104" s="61"/>
      <c r="AE10104" s="61"/>
      <c r="AF10104" s="61"/>
      <c r="AG10104" s="61"/>
      <c r="AH10104" s="61"/>
      <c r="AI10104" s="61"/>
      <c r="AJ10104" s="61"/>
      <c r="AK10104" s="61"/>
      <c r="AL10104" s="61"/>
      <c r="AM10104" s="61"/>
      <c r="AN10104" s="61"/>
      <c r="AO10104" s="61"/>
      <c r="AP10104" s="62"/>
      <c r="AQ10104" s="61"/>
      <c r="AR10104" s="61"/>
      <c r="AS10104" s="61"/>
      <c r="AT10104" s="61"/>
      <c r="AU10104" s="61"/>
      <c r="AV10104" s="61"/>
      <c r="AW10104" s="60"/>
    </row>
    <row r="10105" s="59" customFormat="1" customHeight="1" spans="1:49">
      <c r="A10105" s="60"/>
      <c r="B10105" s="60"/>
      <c r="C10105" s="60"/>
      <c r="D10105" s="60"/>
      <c r="H10105" s="61"/>
      <c r="I10105" s="61"/>
      <c r="J10105" s="61"/>
      <c r="K10105" s="61"/>
      <c r="L10105" s="61"/>
      <c r="M10105" s="61"/>
      <c r="N10105" s="61"/>
      <c r="O10105" s="61"/>
      <c r="P10105" s="61"/>
      <c r="Q10105" s="61"/>
      <c r="R10105" s="61"/>
      <c r="S10105" s="61"/>
      <c r="T10105" s="61"/>
      <c r="U10105" s="61"/>
      <c r="V10105" s="61"/>
      <c r="W10105" s="61"/>
      <c r="X10105" s="61"/>
      <c r="Y10105" s="61"/>
      <c r="Z10105" s="61"/>
      <c r="AA10105" s="61"/>
      <c r="AB10105" s="61"/>
      <c r="AC10105" s="61"/>
      <c r="AD10105" s="61"/>
      <c r="AE10105" s="61"/>
      <c r="AF10105" s="61"/>
      <c r="AG10105" s="61"/>
      <c r="AH10105" s="61"/>
      <c r="AI10105" s="61"/>
      <c r="AJ10105" s="61"/>
      <c r="AK10105" s="61"/>
      <c r="AL10105" s="61"/>
      <c r="AM10105" s="61"/>
      <c r="AN10105" s="61"/>
      <c r="AO10105" s="61"/>
      <c r="AP10105" s="62"/>
      <c r="AQ10105" s="61"/>
      <c r="AR10105" s="61"/>
      <c r="AS10105" s="61"/>
      <c r="AT10105" s="61"/>
      <c r="AU10105" s="61"/>
      <c r="AV10105" s="61"/>
      <c r="AW10105" s="60"/>
    </row>
    <row r="10106" s="59" customFormat="1" customHeight="1" spans="1:49">
      <c r="A10106" s="60"/>
      <c r="B10106" s="60"/>
      <c r="C10106" s="60"/>
      <c r="D10106" s="60"/>
      <c r="H10106" s="61"/>
      <c r="I10106" s="61"/>
      <c r="J10106" s="61"/>
      <c r="K10106" s="61"/>
      <c r="L10106" s="61"/>
      <c r="M10106" s="61"/>
      <c r="N10106" s="61"/>
      <c r="O10106" s="61"/>
      <c r="P10106" s="61"/>
      <c r="Q10106" s="61"/>
      <c r="R10106" s="61"/>
      <c r="S10106" s="61"/>
      <c r="T10106" s="61"/>
      <c r="U10106" s="61"/>
      <c r="V10106" s="61"/>
      <c r="W10106" s="61"/>
      <c r="X10106" s="61"/>
      <c r="Y10106" s="61"/>
      <c r="Z10106" s="61"/>
      <c r="AA10106" s="61"/>
      <c r="AB10106" s="61"/>
      <c r="AC10106" s="61"/>
      <c r="AD10106" s="61"/>
      <c r="AE10106" s="61"/>
      <c r="AF10106" s="61"/>
      <c r="AG10106" s="61"/>
      <c r="AH10106" s="61"/>
      <c r="AI10106" s="61"/>
      <c r="AJ10106" s="61"/>
      <c r="AK10106" s="61"/>
      <c r="AL10106" s="61"/>
      <c r="AM10106" s="61"/>
      <c r="AN10106" s="61"/>
      <c r="AO10106" s="61"/>
      <c r="AP10106" s="62"/>
      <c r="AQ10106" s="61"/>
      <c r="AR10106" s="61"/>
      <c r="AS10106" s="61"/>
      <c r="AT10106" s="61"/>
      <c r="AU10106" s="61"/>
      <c r="AV10106" s="61"/>
      <c r="AW10106" s="60"/>
    </row>
    <row r="10107" s="59" customFormat="1" customHeight="1" spans="1:49">
      <c r="A10107" s="60"/>
      <c r="B10107" s="60"/>
      <c r="C10107" s="60"/>
      <c r="D10107" s="60"/>
      <c r="H10107" s="61"/>
      <c r="I10107" s="61"/>
      <c r="J10107" s="61"/>
      <c r="K10107" s="61"/>
      <c r="L10107" s="61"/>
      <c r="M10107" s="61"/>
      <c r="N10107" s="61"/>
      <c r="O10107" s="61"/>
      <c r="P10107" s="61"/>
      <c r="Q10107" s="61"/>
      <c r="R10107" s="61"/>
      <c r="S10107" s="61"/>
      <c r="T10107" s="61"/>
      <c r="U10107" s="61"/>
      <c r="V10107" s="61"/>
      <c r="W10107" s="61"/>
      <c r="X10107" s="61"/>
      <c r="Y10107" s="61"/>
      <c r="Z10107" s="61"/>
      <c r="AA10107" s="61"/>
      <c r="AB10107" s="61"/>
      <c r="AC10107" s="61"/>
      <c r="AD10107" s="61"/>
      <c r="AE10107" s="61"/>
      <c r="AF10107" s="61"/>
      <c r="AG10107" s="61"/>
      <c r="AH10107" s="61"/>
      <c r="AI10107" s="61"/>
      <c r="AJ10107" s="61"/>
      <c r="AK10107" s="61"/>
      <c r="AL10107" s="61"/>
      <c r="AM10107" s="61"/>
      <c r="AN10107" s="61"/>
      <c r="AO10107" s="61"/>
      <c r="AP10107" s="62"/>
      <c r="AQ10107" s="61"/>
      <c r="AR10107" s="61"/>
      <c r="AS10107" s="61"/>
      <c r="AT10107" s="61"/>
      <c r="AU10107" s="61"/>
      <c r="AV10107" s="61"/>
      <c r="AW10107" s="60"/>
    </row>
    <row r="10108" s="59" customFormat="1" customHeight="1" spans="1:49">
      <c r="A10108" s="60"/>
      <c r="B10108" s="60"/>
      <c r="C10108" s="60"/>
      <c r="D10108" s="60"/>
      <c r="H10108" s="61"/>
      <c r="I10108" s="61"/>
      <c r="J10108" s="61"/>
      <c r="K10108" s="61"/>
      <c r="L10108" s="61"/>
      <c r="M10108" s="61"/>
      <c r="N10108" s="61"/>
      <c r="O10108" s="61"/>
      <c r="P10108" s="61"/>
      <c r="Q10108" s="61"/>
      <c r="R10108" s="61"/>
      <c r="S10108" s="61"/>
      <c r="T10108" s="61"/>
      <c r="U10108" s="61"/>
      <c r="V10108" s="61"/>
      <c r="W10108" s="61"/>
      <c r="X10108" s="61"/>
      <c r="Y10108" s="61"/>
      <c r="Z10108" s="61"/>
      <c r="AA10108" s="61"/>
      <c r="AB10108" s="61"/>
      <c r="AC10108" s="61"/>
      <c r="AD10108" s="61"/>
      <c r="AE10108" s="61"/>
      <c r="AF10108" s="61"/>
      <c r="AG10108" s="61"/>
      <c r="AH10108" s="61"/>
      <c r="AI10108" s="61"/>
      <c r="AJ10108" s="61"/>
      <c r="AK10108" s="61"/>
      <c r="AL10108" s="61"/>
      <c r="AM10108" s="61"/>
      <c r="AN10108" s="61"/>
      <c r="AO10108" s="61"/>
      <c r="AP10108" s="62"/>
      <c r="AQ10108" s="61"/>
      <c r="AR10108" s="61"/>
      <c r="AS10108" s="61"/>
      <c r="AT10108" s="61"/>
      <c r="AU10108" s="61"/>
      <c r="AV10108" s="61"/>
      <c r="AW10108" s="60"/>
    </row>
    <row r="10109" s="59" customFormat="1" customHeight="1" spans="1:49">
      <c r="A10109" s="60"/>
      <c r="B10109" s="60"/>
      <c r="C10109" s="60"/>
      <c r="D10109" s="60"/>
      <c r="H10109" s="61"/>
      <c r="I10109" s="61"/>
      <c r="J10109" s="61"/>
      <c r="K10109" s="61"/>
      <c r="L10109" s="61"/>
      <c r="M10109" s="61"/>
      <c r="N10109" s="61"/>
      <c r="O10109" s="61"/>
      <c r="P10109" s="61"/>
      <c r="Q10109" s="61"/>
      <c r="R10109" s="61"/>
      <c r="S10109" s="61"/>
      <c r="T10109" s="61"/>
      <c r="U10109" s="61"/>
      <c r="V10109" s="61"/>
      <c r="W10109" s="61"/>
      <c r="X10109" s="61"/>
      <c r="Y10109" s="61"/>
      <c r="Z10109" s="61"/>
      <c r="AA10109" s="61"/>
      <c r="AB10109" s="61"/>
      <c r="AC10109" s="61"/>
      <c r="AD10109" s="61"/>
      <c r="AE10109" s="61"/>
      <c r="AF10109" s="61"/>
      <c r="AG10109" s="61"/>
      <c r="AH10109" s="61"/>
      <c r="AI10109" s="61"/>
      <c r="AJ10109" s="61"/>
      <c r="AK10109" s="61"/>
      <c r="AL10109" s="61"/>
      <c r="AM10109" s="61"/>
      <c r="AN10109" s="61"/>
      <c r="AO10109" s="61"/>
      <c r="AP10109" s="62"/>
      <c r="AQ10109" s="61"/>
      <c r="AR10109" s="61"/>
      <c r="AS10109" s="61"/>
      <c r="AT10109" s="61"/>
      <c r="AU10109" s="61"/>
      <c r="AV10109" s="61"/>
      <c r="AW10109" s="60"/>
    </row>
    <row r="10110" s="59" customFormat="1" customHeight="1" spans="1:49">
      <c r="A10110" s="60"/>
      <c r="B10110" s="60"/>
      <c r="C10110" s="60"/>
      <c r="D10110" s="60"/>
      <c r="H10110" s="61"/>
      <c r="I10110" s="61"/>
      <c r="J10110" s="61"/>
      <c r="K10110" s="61"/>
      <c r="L10110" s="61"/>
      <c r="M10110" s="61"/>
      <c r="N10110" s="61"/>
      <c r="O10110" s="61"/>
      <c r="P10110" s="61"/>
      <c r="Q10110" s="61"/>
      <c r="R10110" s="61"/>
      <c r="S10110" s="61"/>
      <c r="T10110" s="61"/>
      <c r="U10110" s="61"/>
      <c r="V10110" s="61"/>
      <c r="W10110" s="61"/>
      <c r="X10110" s="61"/>
      <c r="Y10110" s="61"/>
      <c r="Z10110" s="61"/>
      <c r="AA10110" s="61"/>
      <c r="AB10110" s="61"/>
      <c r="AC10110" s="61"/>
      <c r="AD10110" s="61"/>
      <c r="AE10110" s="61"/>
      <c r="AF10110" s="61"/>
      <c r="AG10110" s="61"/>
      <c r="AH10110" s="61"/>
      <c r="AI10110" s="61"/>
      <c r="AJ10110" s="61"/>
      <c r="AK10110" s="61"/>
      <c r="AL10110" s="61"/>
      <c r="AM10110" s="61"/>
      <c r="AN10110" s="61"/>
      <c r="AO10110" s="61"/>
      <c r="AP10110" s="62"/>
      <c r="AQ10110" s="61"/>
      <c r="AR10110" s="61"/>
      <c r="AS10110" s="61"/>
      <c r="AT10110" s="61"/>
      <c r="AU10110" s="61"/>
      <c r="AV10110" s="61"/>
      <c r="AW10110" s="60"/>
    </row>
    <row r="10111" s="59" customFormat="1" customHeight="1" spans="1:49">
      <c r="A10111" s="60"/>
      <c r="B10111" s="60"/>
      <c r="C10111" s="60"/>
      <c r="D10111" s="60"/>
      <c r="H10111" s="61"/>
      <c r="I10111" s="61"/>
      <c r="J10111" s="61"/>
      <c r="K10111" s="61"/>
      <c r="L10111" s="61"/>
      <c r="M10111" s="61"/>
      <c r="N10111" s="61"/>
      <c r="O10111" s="61"/>
      <c r="P10111" s="61"/>
      <c r="Q10111" s="61"/>
      <c r="R10111" s="61"/>
      <c r="S10111" s="61"/>
      <c r="T10111" s="61"/>
      <c r="U10111" s="61"/>
      <c r="V10111" s="61"/>
      <c r="W10111" s="61"/>
      <c r="X10111" s="61"/>
      <c r="Y10111" s="61"/>
      <c r="Z10111" s="61"/>
      <c r="AA10111" s="61"/>
      <c r="AB10111" s="61"/>
      <c r="AC10111" s="61"/>
      <c r="AD10111" s="61"/>
      <c r="AE10111" s="61"/>
      <c r="AF10111" s="61"/>
      <c r="AG10111" s="61"/>
      <c r="AH10111" s="61"/>
      <c r="AI10111" s="61"/>
      <c r="AJ10111" s="61"/>
      <c r="AK10111" s="61"/>
      <c r="AL10111" s="61"/>
      <c r="AM10111" s="61"/>
      <c r="AN10111" s="61"/>
      <c r="AO10111" s="61"/>
      <c r="AP10111" s="62"/>
      <c r="AQ10111" s="61"/>
      <c r="AR10111" s="61"/>
      <c r="AS10111" s="61"/>
      <c r="AT10111" s="61"/>
      <c r="AU10111" s="61"/>
      <c r="AV10111" s="61"/>
      <c r="AW10111" s="60"/>
    </row>
    <row r="10112" s="59" customFormat="1" customHeight="1" spans="1:49">
      <c r="A10112" s="60"/>
      <c r="B10112" s="60"/>
      <c r="C10112" s="60"/>
      <c r="D10112" s="60"/>
      <c r="H10112" s="61"/>
      <c r="I10112" s="61"/>
      <c r="J10112" s="61"/>
      <c r="K10112" s="61"/>
      <c r="L10112" s="61"/>
      <c r="M10112" s="61"/>
      <c r="N10112" s="61"/>
      <c r="O10112" s="61"/>
      <c r="P10112" s="61"/>
      <c r="Q10112" s="61"/>
      <c r="R10112" s="61"/>
      <c r="S10112" s="61"/>
      <c r="T10112" s="61"/>
      <c r="U10112" s="61"/>
      <c r="V10112" s="61"/>
      <c r="W10112" s="61"/>
      <c r="X10112" s="61"/>
      <c r="Y10112" s="61"/>
      <c r="Z10112" s="61"/>
      <c r="AA10112" s="61"/>
      <c r="AB10112" s="61"/>
      <c r="AC10112" s="61"/>
      <c r="AD10112" s="61"/>
      <c r="AE10112" s="61"/>
      <c r="AF10112" s="61"/>
      <c r="AG10112" s="61"/>
      <c r="AH10112" s="61"/>
      <c r="AI10112" s="61"/>
      <c r="AJ10112" s="61"/>
      <c r="AK10112" s="61"/>
      <c r="AL10112" s="61"/>
      <c r="AM10112" s="61"/>
      <c r="AN10112" s="61"/>
      <c r="AO10112" s="61"/>
      <c r="AP10112" s="62"/>
      <c r="AQ10112" s="61"/>
      <c r="AR10112" s="61"/>
      <c r="AS10112" s="61"/>
      <c r="AT10112" s="61"/>
      <c r="AU10112" s="61"/>
      <c r="AV10112" s="61"/>
      <c r="AW10112" s="60"/>
    </row>
    <row r="10113" s="59" customFormat="1" customHeight="1" spans="1:49">
      <c r="A10113" s="60"/>
      <c r="B10113" s="60"/>
      <c r="C10113" s="60"/>
      <c r="D10113" s="60"/>
      <c r="H10113" s="61"/>
      <c r="I10113" s="61"/>
      <c r="J10113" s="61"/>
      <c r="K10113" s="61"/>
      <c r="L10113" s="61"/>
      <c r="M10113" s="61"/>
      <c r="N10113" s="61"/>
      <c r="O10113" s="61"/>
      <c r="P10113" s="61"/>
      <c r="Q10113" s="61"/>
      <c r="R10113" s="61"/>
      <c r="S10113" s="61"/>
      <c r="T10113" s="61"/>
      <c r="U10113" s="61"/>
      <c r="V10113" s="61"/>
      <c r="W10113" s="61"/>
      <c r="X10113" s="61"/>
      <c r="Y10113" s="61"/>
      <c r="Z10113" s="61"/>
      <c r="AA10113" s="61"/>
      <c r="AB10113" s="61"/>
      <c r="AC10113" s="61"/>
      <c r="AD10113" s="61"/>
      <c r="AE10113" s="61"/>
      <c r="AF10113" s="61"/>
      <c r="AG10113" s="61"/>
      <c r="AH10113" s="61"/>
      <c r="AI10113" s="61"/>
      <c r="AJ10113" s="61"/>
      <c r="AK10113" s="61"/>
      <c r="AL10113" s="61"/>
      <c r="AM10113" s="61"/>
      <c r="AN10113" s="61"/>
      <c r="AO10113" s="61"/>
      <c r="AP10113" s="62"/>
      <c r="AQ10113" s="61"/>
      <c r="AR10113" s="61"/>
      <c r="AS10113" s="61"/>
      <c r="AT10113" s="61"/>
      <c r="AU10113" s="61"/>
      <c r="AV10113" s="61"/>
      <c r="AW10113" s="60"/>
    </row>
    <row r="10114" s="59" customFormat="1" customHeight="1" spans="1:49">
      <c r="A10114" s="60"/>
      <c r="B10114" s="60"/>
      <c r="C10114" s="60"/>
      <c r="D10114" s="60"/>
      <c r="H10114" s="61"/>
      <c r="I10114" s="61"/>
      <c r="J10114" s="61"/>
      <c r="K10114" s="61"/>
      <c r="L10114" s="61"/>
      <c r="M10114" s="61"/>
      <c r="N10114" s="61"/>
      <c r="O10114" s="61"/>
      <c r="P10114" s="61"/>
      <c r="Q10114" s="61"/>
      <c r="R10114" s="61"/>
      <c r="S10114" s="61"/>
      <c r="T10114" s="61"/>
      <c r="U10114" s="61"/>
      <c r="V10114" s="61"/>
      <c r="W10114" s="61"/>
      <c r="X10114" s="61"/>
      <c r="Y10114" s="61"/>
      <c r="Z10114" s="61"/>
      <c r="AA10114" s="61"/>
      <c r="AB10114" s="61"/>
      <c r="AC10114" s="61"/>
      <c r="AD10114" s="61"/>
      <c r="AE10114" s="61"/>
      <c r="AF10114" s="61"/>
      <c r="AG10114" s="61"/>
      <c r="AH10114" s="61"/>
      <c r="AI10114" s="61"/>
      <c r="AJ10114" s="61"/>
      <c r="AK10114" s="61"/>
      <c r="AL10114" s="61"/>
      <c r="AM10114" s="61"/>
      <c r="AN10114" s="61"/>
      <c r="AO10114" s="61"/>
      <c r="AP10114" s="62"/>
      <c r="AQ10114" s="61"/>
      <c r="AR10114" s="61"/>
      <c r="AS10114" s="61"/>
      <c r="AT10114" s="61"/>
      <c r="AU10114" s="61"/>
      <c r="AV10114" s="61"/>
      <c r="AW10114" s="60"/>
    </row>
    <row r="10115" s="59" customFormat="1" customHeight="1" spans="1:49">
      <c r="A10115" s="60"/>
      <c r="B10115" s="60"/>
      <c r="C10115" s="60"/>
      <c r="D10115" s="60"/>
      <c r="H10115" s="61"/>
      <c r="I10115" s="61"/>
      <c r="J10115" s="61"/>
      <c r="K10115" s="61"/>
      <c r="L10115" s="61"/>
      <c r="M10115" s="61"/>
      <c r="N10115" s="61"/>
      <c r="O10115" s="61"/>
      <c r="P10115" s="61"/>
      <c r="Q10115" s="61"/>
      <c r="R10115" s="61"/>
      <c r="S10115" s="61"/>
      <c r="T10115" s="61"/>
      <c r="U10115" s="61"/>
      <c r="V10115" s="61"/>
      <c r="W10115" s="61"/>
      <c r="X10115" s="61"/>
      <c r="Y10115" s="61"/>
      <c r="Z10115" s="61"/>
      <c r="AA10115" s="61"/>
      <c r="AB10115" s="61"/>
      <c r="AC10115" s="61"/>
      <c r="AD10115" s="61"/>
      <c r="AE10115" s="61"/>
      <c r="AF10115" s="61"/>
      <c r="AG10115" s="61"/>
      <c r="AH10115" s="61"/>
      <c r="AI10115" s="61"/>
      <c r="AJ10115" s="61"/>
      <c r="AK10115" s="61"/>
      <c r="AL10115" s="61"/>
      <c r="AM10115" s="61"/>
      <c r="AN10115" s="61"/>
      <c r="AO10115" s="61"/>
      <c r="AP10115" s="62"/>
      <c r="AQ10115" s="61"/>
      <c r="AR10115" s="61"/>
      <c r="AS10115" s="61"/>
      <c r="AT10115" s="61"/>
      <c r="AU10115" s="61"/>
      <c r="AV10115" s="61"/>
      <c r="AW10115" s="60"/>
    </row>
    <row r="10116" s="59" customFormat="1" customHeight="1" spans="1:49">
      <c r="A10116" s="60"/>
      <c r="B10116" s="60"/>
      <c r="C10116" s="60"/>
      <c r="D10116" s="60"/>
      <c r="H10116" s="61"/>
      <c r="I10116" s="61"/>
      <c r="J10116" s="61"/>
      <c r="K10116" s="61"/>
      <c r="L10116" s="61"/>
      <c r="M10116" s="61"/>
      <c r="N10116" s="61"/>
      <c r="O10116" s="61"/>
      <c r="P10116" s="61"/>
      <c r="Q10116" s="61"/>
      <c r="R10116" s="61"/>
      <c r="S10116" s="61"/>
      <c r="T10116" s="61"/>
      <c r="U10116" s="61"/>
      <c r="V10116" s="61"/>
      <c r="W10116" s="61"/>
      <c r="X10116" s="61"/>
      <c r="Y10116" s="61"/>
      <c r="Z10116" s="61"/>
      <c r="AA10116" s="61"/>
      <c r="AB10116" s="61"/>
      <c r="AC10116" s="61"/>
      <c r="AD10116" s="61"/>
      <c r="AE10116" s="61"/>
      <c r="AF10116" s="61"/>
      <c r="AG10116" s="61"/>
      <c r="AH10116" s="61"/>
      <c r="AI10116" s="61"/>
      <c r="AJ10116" s="61"/>
      <c r="AK10116" s="61"/>
      <c r="AL10116" s="61"/>
      <c r="AM10116" s="61"/>
      <c r="AN10116" s="61"/>
      <c r="AO10116" s="61"/>
      <c r="AP10116" s="62"/>
      <c r="AQ10116" s="61"/>
      <c r="AR10116" s="61"/>
      <c r="AS10116" s="61"/>
      <c r="AT10116" s="61"/>
      <c r="AU10116" s="61"/>
      <c r="AV10116" s="61"/>
      <c r="AW10116" s="60"/>
    </row>
    <row r="10117" s="59" customFormat="1" customHeight="1" spans="1:49">
      <c r="A10117" s="60"/>
      <c r="B10117" s="60"/>
      <c r="C10117" s="60"/>
      <c r="D10117" s="60"/>
      <c r="H10117" s="61"/>
      <c r="I10117" s="61"/>
      <c r="J10117" s="61"/>
      <c r="K10117" s="61"/>
      <c r="L10117" s="61"/>
      <c r="M10117" s="61"/>
      <c r="N10117" s="61"/>
      <c r="O10117" s="61"/>
      <c r="P10117" s="61"/>
      <c r="Q10117" s="61"/>
      <c r="R10117" s="61"/>
      <c r="S10117" s="61"/>
      <c r="T10117" s="61"/>
      <c r="U10117" s="61"/>
      <c r="V10117" s="61"/>
      <c r="W10117" s="61"/>
      <c r="X10117" s="61"/>
      <c r="Y10117" s="61"/>
      <c r="Z10117" s="61"/>
      <c r="AA10117" s="61"/>
      <c r="AB10117" s="61"/>
      <c r="AC10117" s="61"/>
      <c r="AD10117" s="61"/>
      <c r="AE10117" s="61"/>
      <c r="AF10117" s="61"/>
      <c r="AG10117" s="61"/>
      <c r="AH10117" s="61"/>
      <c r="AI10117" s="61"/>
      <c r="AJ10117" s="61"/>
      <c r="AK10117" s="61"/>
      <c r="AL10117" s="61"/>
      <c r="AM10117" s="61"/>
      <c r="AN10117" s="61"/>
      <c r="AO10117" s="61"/>
      <c r="AP10117" s="62"/>
      <c r="AQ10117" s="61"/>
      <c r="AR10117" s="61"/>
      <c r="AS10117" s="61"/>
      <c r="AT10117" s="61"/>
      <c r="AU10117" s="61"/>
      <c r="AV10117" s="61"/>
      <c r="AW10117" s="60"/>
    </row>
    <row r="10118" s="59" customFormat="1" customHeight="1" spans="1:49">
      <c r="A10118" s="60"/>
      <c r="B10118" s="60"/>
      <c r="C10118" s="60"/>
      <c r="D10118" s="60"/>
      <c r="H10118" s="61"/>
      <c r="I10118" s="61"/>
      <c r="J10118" s="61"/>
      <c r="K10118" s="61"/>
      <c r="L10118" s="61"/>
      <c r="M10118" s="61"/>
      <c r="N10118" s="61"/>
      <c r="O10118" s="61"/>
      <c r="P10118" s="61"/>
      <c r="Q10118" s="61"/>
      <c r="R10118" s="61"/>
      <c r="S10118" s="61"/>
      <c r="T10118" s="61"/>
      <c r="U10118" s="61"/>
      <c r="V10118" s="61"/>
      <c r="W10118" s="61"/>
      <c r="X10118" s="61"/>
      <c r="Y10118" s="61"/>
      <c r="Z10118" s="61"/>
      <c r="AA10118" s="61"/>
      <c r="AB10118" s="61"/>
      <c r="AC10118" s="61"/>
      <c r="AD10118" s="61"/>
      <c r="AE10118" s="61"/>
      <c r="AF10118" s="61"/>
      <c r="AG10118" s="61"/>
      <c r="AH10118" s="61"/>
      <c r="AI10118" s="61"/>
      <c r="AJ10118" s="61"/>
      <c r="AK10118" s="61"/>
      <c r="AL10118" s="61"/>
      <c r="AM10118" s="61"/>
      <c r="AN10118" s="61"/>
      <c r="AO10118" s="61"/>
      <c r="AP10118" s="62"/>
      <c r="AQ10118" s="61"/>
      <c r="AR10118" s="61"/>
      <c r="AS10118" s="61"/>
      <c r="AT10118" s="61"/>
      <c r="AU10118" s="61"/>
      <c r="AV10118" s="61"/>
      <c r="AW10118" s="60"/>
    </row>
    <row r="10119" s="59" customFormat="1" customHeight="1" spans="1:49">
      <c r="A10119" s="60"/>
      <c r="B10119" s="60"/>
      <c r="C10119" s="60"/>
      <c r="D10119" s="60"/>
      <c r="H10119" s="61"/>
      <c r="I10119" s="61"/>
      <c r="J10119" s="61"/>
      <c r="K10119" s="61"/>
      <c r="L10119" s="61"/>
      <c r="M10119" s="61"/>
      <c r="N10119" s="61"/>
      <c r="O10119" s="61"/>
      <c r="P10119" s="61"/>
      <c r="Q10119" s="61"/>
      <c r="R10119" s="61"/>
      <c r="S10119" s="61"/>
      <c r="T10119" s="61"/>
      <c r="U10119" s="61"/>
      <c r="V10119" s="61"/>
      <c r="W10119" s="61"/>
      <c r="X10119" s="61"/>
      <c r="Y10119" s="61"/>
      <c r="Z10119" s="61"/>
      <c r="AA10119" s="61"/>
      <c r="AB10119" s="61"/>
      <c r="AC10119" s="61"/>
      <c r="AD10119" s="61"/>
      <c r="AE10119" s="61"/>
      <c r="AF10119" s="61"/>
      <c r="AG10119" s="61"/>
      <c r="AH10119" s="61"/>
      <c r="AI10119" s="61"/>
      <c r="AJ10119" s="61"/>
      <c r="AK10119" s="61"/>
      <c r="AL10119" s="61"/>
      <c r="AM10119" s="61"/>
      <c r="AN10119" s="61"/>
      <c r="AO10119" s="61"/>
      <c r="AP10119" s="62"/>
      <c r="AQ10119" s="61"/>
      <c r="AR10119" s="61"/>
      <c r="AS10119" s="61"/>
      <c r="AT10119" s="61"/>
      <c r="AU10119" s="61"/>
      <c r="AV10119" s="61"/>
      <c r="AW10119" s="60"/>
    </row>
    <row r="10120" s="59" customFormat="1" customHeight="1" spans="1:49">
      <c r="A10120" s="60"/>
      <c r="B10120" s="60"/>
      <c r="C10120" s="60"/>
      <c r="D10120" s="60"/>
      <c r="H10120" s="61"/>
      <c r="I10120" s="61"/>
      <c r="J10120" s="61"/>
      <c r="K10120" s="61"/>
      <c r="L10120" s="61"/>
      <c r="M10120" s="61"/>
      <c r="N10120" s="61"/>
      <c r="O10120" s="61"/>
      <c r="P10120" s="61"/>
      <c r="Q10120" s="61"/>
      <c r="R10120" s="61"/>
      <c r="S10120" s="61"/>
      <c r="T10120" s="61"/>
      <c r="U10120" s="61"/>
      <c r="V10120" s="61"/>
      <c r="W10120" s="61"/>
      <c r="X10120" s="61"/>
      <c r="Y10120" s="61"/>
      <c r="Z10120" s="61"/>
      <c r="AA10120" s="61"/>
      <c r="AB10120" s="61"/>
      <c r="AC10120" s="61"/>
      <c r="AD10120" s="61"/>
      <c r="AE10120" s="61"/>
      <c r="AF10120" s="61"/>
      <c r="AG10120" s="61"/>
      <c r="AH10120" s="61"/>
      <c r="AI10120" s="61"/>
      <c r="AJ10120" s="61"/>
      <c r="AK10120" s="61"/>
      <c r="AL10120" s="61"/>
      <c r="AM10120" s="61"/>
      <c r="AN10120" s="61"/>
      <c r="AO10120" s="61"/>
      <c r="AP10120" s="62"/>
      <c r="AQ10120" s="61"/>
      <c r="AR10120" s="61"/>
      <c r="AS10120" s="61"/>
      <c r="AT10120" s="61"/>
      <c r="AU10120" s="61"/>
      <c r="AV10120" s="61"/>
      <c r="AW10120" s="60"/>
    </row>
    <row r="10121" s="59" customFormat="1" customHeight="1" spans="1:49">
      <c r="A10121" s="60"/>
      <c r="B10121" s="60"/>
      <c r="C10121" s="60"/>
      <c r="D10121" s="60"/>
      <c r="H10121" s="61"/>
      <c r="I10121" s="61"/>
      <c r="J10121" s="61"/>
      <c r="K10121" s="61"/>
      <c r="L10121" s="61"/>
      <c r="M10121" s="61"/>
      <c r="N10121" s="61"/>
      <c r="O10121" s="61"/>
      <c r="P10121" s="61"/>
      <c r="Q10121" s="61"/>
      <c r="R10121" s="61"/>
      <c r="S10121" s="61"/>
      <c r="T10121" s="61"/>
      <c r="U10121" s="61"/>
      <c r="V10121" s="61"/>
      <c r="W10121" s="61"/>
      <c r="X10121" s="61"/>
      <c r="Y10121" s="61"/>
      <c r="Z10121" s="61"/>
      <c r="AA10121" s="61"/>
      <c r="AB10121" s="61"/>
      <c r="AC10121" s="61"/>
      <c r="AD10121" s="61"/>
      <c r="AE10121" s="61"/>
      <c r="AF10121" s="61"/>
      <c r="AG10121" s="61"/>
      <c r="AH10121" s="61"/>
      <c r="AI10121" s="61"/>
      <c r="AJ10121" s="61"/>
      <c r="AK10121" s="61"/>
      <c r="AL10121" s="61"/>
      <c r="AM10121" s="61"/>
      <c r="AN10121" s="61"/>
      <c r="AO10121" s="61"/>
      <c r="AP10121" s="62"/>
      <c r="AQ10121" s="61"/>
      <c r="AR10121" s="61"/>
      <c r="AS10121" s="61"/>
      <c r="AT10121" s="61"/>
      <c r="AU10121" s="61"/>
      <c r="AV10121" s="61"/>
      <c r="AW10121" s="60"/>
    </row>
    <row r="10122" s="59" customFormat="1" customHeight="1" spans="1:49">
      <c r="A10122" s="60"/>
      <c r="B10122" s="60"/>
      <c r="C10122" s="60"/>
      <c r="D10122" s="60"/>
      <c r="H10122" s="61"/>
      <c r="I10122" s="61"/>
      <c r="J10122" s="61"/>
      <c r="K10122" s="61"/>
      <c r="L10122" s="61"/>
      <c r="M10122" s="61"/>
      <c r="N10122" s="61"/>
      <c r="O10122" s="61"/>
      <c r="P10122" s="61"/>
      <c r="Q10122" s="61"/>
      <c r="R10122" s="61"/>
      <c r="S10122" s="61"/>
      <c r="T10122" s="61"/>
      <c r="U10122" s="61"/>
      <c r="V10122" s="61"/>
      <c r="W10122" s="61"/>
      <c r="X10122" s="61"/>
      <c r="Y10122" s="61"/>
      <c r="Z10122" s="61"/>
      <c r="AA10122" s="61"/>
      <c r="AB10122" s="61"/>
      <c r="AC10122" s="61"/>
      <c r="AD10122" s="61"/>
      <c r="AE10122" s="61"/>
      <c r="AF10122" s="61"/>
      <c r="AG10122" s="61"/>
      <c r="AH10122" s="61"/>
      <c r="AI10122" s="61"/>
      <c r="AJ10122" s="61"/>
      <c r="AK10122" s="61"/>
      <c r="AL10122" s="61"/>
      <c r="AM10122" s="61"/>
      <c r="AN10122" s="61"/>
      <c r="AO10122" s="61"/>
      <c r="AP10122" s="62"/>
      <c r="AQ10122" s="61"/>
      <c r="AR10122" s="61"/>
      <c r="AS10122" s="61"/>
      <c r="AT10122" s="61"/>
      <c r="AU10122" s="61"/>
      <c r="AV10122" s="61"/>
      <c r="AW10122" s="60"/>
    </row>
    <row r="10123" s="59" customFormat="1" customHeight="1" spans="1:49">
      <c r="A10123" s="60"/>
      <c r="B10123" s="60"/>
      <c r="C10123" s="60"/>
      <c r="D10123" s="60"/>
      <c r="H10123" s="61"/>
      <c r="I10123" s="61"/>
      <c r="J10123" s="61"/>
      <c r="K10123" s="61"/>
      <c r="L10123" s="61"/>
      <c r="M10123" s="61"/>
      <c r="N10123" s="61"/>
      <c r="O10123" s="61"/>
      <c r="P10123" s="61"/>
      <c r="Q10123" s="61"/>
      <c r="R10123" s="61"/>
      <c r="S10123" s="61"/>
      <c r="T10123" s="61"/>
      <c r="U10123" s="61"/>
      <c r="V10123" s="61"/>
      <c r="W10123" s="61"/>
      <c r="X10123" s="61"/>
      <c r="Y10123" s="61"/>
      <c r="Z10123" s="61"/>
      <c r="AA10123" s="61"/>
      <c r="AB10123" s="61"/>
      <c r="AC10123" s="61"/>
      <c r="AD10123" s="61"/>
      <c r="AE10123" s="61"/>
      <c r="AF10123" s="61"/>
      <c r="AG10123" s="61"/>
      <c r="AH10123" s="61"/>
      <c r="AI10123" s="61"/>
      <c r="AJ10123" s="61"/>
      <c r="AK10123" s="61"/>
      <c r="AL10123" s="61"/>
      <c r="AM10123" s="61"/>
      <c r="AN10123" s="61"/>
      <c r="AO10123" s="61"/>
      <c r="AP10123" s="62"/>
      <c r="AQ10123" s="61"/>
      <c r="AR10123" s="61"/>
      <c r="AS10123" s="61"/>
      <c r="AT10123" s="61"/>
      <c r="AU10123" s="61"/>
      <c r="AV10123" s="61"/>
      <c r="AW10123" s="60"/>
    </row>
    <row r="10124" s="59" customFormat="1" customHeight="1" spans="1:49">
      <c r="A10124" s="60"/>
      <c r="B10124" s="60"/>
      <c r="C10124" s="60"/>
      <c r="D10124" s="60"/>
      <c r="H10124" s="61"/>
      <c r="I10124" s="61"/>
      <c r="J10124" s="61"/>
      <c r="K10124" s="61"/>
      <c r="L10124" s="61"/>
      <c r="M10124" s="61"/>
      <c r="N10124" s="61"/>
      <c r="O10124" s="61"/>
      <c r="P10124" s="61"/>
      <c r="Q10124" s="61"/>
      <c r="R10124" s="61"/>
      <c r="S10124" s="61"/>
      <c r="T10124" s="61"/>
      <c r="U10124" s="61"/>
      <c r="V10124" s="61"/>
      <c r="W10124" s="61"/>
      <c r="X10124" s="61"/>
      <c r="Y10124" s="61"/>
      <c r="Z10124" s="61"/>
      <c r="AA10124" s="61"/>
      <c r="AB10124" s="61"/>
      <c r="AC10124" s="61"/>
      <c r="AD10124" s="61"/>
      <c r="AE10124" s="61"/>
      <c r="AF10124" s="61"/>
      <c r="AG10124" s="61"/>
      <c r="AH10124" s="61"/>
      <c r="AI10124" s="61"/>
      <c r="AJ10124" s="61"/>
      <c r="AK10124" s="61"/>
      <c r="AL10124" s="61"/>
      <c r="AM10124" s="61"/>
      <c r="AN10124" s="61"/>
      <c r="AO10124" s="61"/>
      <c r="AP10124" s="62"/>
      <c r="AQ10124" s="61"/>
      <c r="AR10124" s="61"/>
      <c r="AS10124" s="61"/>
      <c r="AT10124" s="61"/>
      <c r="AU10124" s="61"/>
      <c r="AV10124" s="61"/>
      <c r="AW10124" s="60"/>
    </row>
    <row r="10125" s="59" customFormat="1" customHeight="1" spans="1:49">
      <c r="A10125" s="60"/>
      <c r="B10125" s="60"/>
      <c r="C10125" s="60"/>
      <c r="D10125" s="60"/>
      <c r="H10125" s="61"/>
      <c r="I10125" s="61"/>
      <c r="J10125" s="61"/>
      <c r="K10125" s="61"/>
      <c r="L10125" s="61"/>
      <c r="M10125" s="61"/>
      <c r="N10125" s="61"/>
      <c r="O10125" s="61"/>
      <c r="P10125" s="61"/>
      <c r="Q10125" s="61"/>
      <c r="R10125" s="61"/>
      <c r="S10125" s="61"/>
      <c r="T10125" s="61"/>
      <c r="U10125" s="61"/>
      <c r="V10125" s="61"/>
      <c r="W10125" s="61"/>
      <c r="X10125" s="61"/>
      <c r="Y10125" s="61"/>
      <c r="Z10125" s="61"/>
      <c r="AA10125" s="61"/>
      <c r="AB10125" s="61"/>
      <c r="AC10125" s="61"/>
      <c r="AD10125" s="61"/>
      <c r="AE10125" s="61"/>
      <c r="AF10125" s="61"/>
      <c r="AG10125" s="61"/>
      <c r="AH10125" s="61"/>
      <c r="AI10125" s="61"/>
      <c r="AJ10125" s="61"/>
      <c r="AK10125" s="61"/>
      <c r="AL10125" s="61"/>
      <c r="AM10125" s="61"/>
      <c r="AN10125" s="61"/>
      <c r="AO10125" s="61"/>
      <c r="AP10125" s="62"/>
      <c r="AQ10125" s="61"/>
      <c r="AR10125" s="61"/>
      <c r="AS10125" s="61"/>
      <c r="AT10125" s="61"/>
      <c r="AU10125" s="61"/>
      <c r="AV10125" s="61"/>
      <c r="AW10125" s="60"/>
    </row>
    <row r="10126" s="59" customFormat="1" customHeight="1" spans="1:49">
      <c r="A10126" s="60"/>
      <c r="B10126" s="60"/>
      <c r="C10126" s="60"/>
      <c r="D10126" s="60"/>
      <c r="H10126" s="61"/>
      <c r="I10126" s="61"/>
      <c r="J10126" s="61"/>
      <c r="K10126" s="61"/>
      <c r="L10126" s="61"/>
      <c r="M10126" s="61"/>
      <c r="N10126" s="61"/>
      <c r="O10126" s="61"/>
      <c r="P10126" s="61"/>
      <c r="Q10126" s="61"/>
      <c r="R10126" s="61"/>
      <c r="S10126" s="61"/>
      <c r="T10126" s="61"/>
      <c r="U10126" s="61"/>
      <c r="V10126" s="61"/>
      <c r="W10126" s="61"/>
      <c r="X10126" s="61"/>
      <c r="Y10126" s="61"/>
      <c r="Z10126" s="61"/>
      <c r="AA10126" s="61"/>
      <c r="AB10126" s="61"/>
      <c r="AC10126" s="61"/>
      <c r="AD10126" s="61"/>
      <c r="AE10126" s="61"/>
      <c r="AF10126" s="61"/>
      <c r="AG10126" s="61"/>
      <c r="AH10126" s="61"/>
      <c r="AI10126" s="61"/>
      <c r="AJ10126" s="61"/>
      <c r="AK10126" s="61"/>
      <c r="AL10126" s="61"/>
      <c r="AM10126" s="61"/>
      <c r="AN10126" s="61"/>
      <c r="AO10126" s="61"/>
      <c r="AP10126" s="62"/>
      <c r="AQ10126" s="61"/>
      <c r="AR10126" s="61"/>
      <c r="AS10126" s="61"/>
      <c r="AT10126" s="61"/>
      <c r="AU10126" s="61"/>
      <c r="AV10126" s="61"/>
      <c r="AW10126" s="60"/>
    </row>
    <row r="10127" s="59" customFormat="1" customHeight="1" spans="1:49">
      <c r="A10127" s="60"/>
      <c r="B10127" s="60"/>
      <c r="C10127" s="60"/>
      <c r="D10127" s="60"/>
      <c r="H10127" s="61"/>
      <c r="I10127" s="61"/>
      <c r="J10127" s="61"/>
      <c r="K10127" s="61"/>
      <c r="L10127" s="61"/>
      <c r="M10127" s="61"/>
      <c r="N10127" s="61"/>
      <c r="O10127" s="61"/>
      <c r="P10127" s="61"/>
      <c r="Q10127" s="61"/>
      <c r="R10127" s="61"/>
      <c r="S10127" s="61"/>
      <c r="T10127" s="61"/>
      <c r="U10127" s="61"/>
      <c r="V10127" s="61"/>
      <c r="W10127" s="61"/>
      <c r="X10127" s="61"/>
      <c r="Y10127" s="61"/>
      <c r="Z10127" s="61"/>
      <c r="AA10127" s="61"/>
      <c r="AB10127" s="61"/>
      <c r="AC10127" s="61"/>
      <c r="AD10127" s="61"/>
      <c r="AE10127" s="61"/>
      <c r="AF10127" s="61"/>
      <c r="AG10127" s="61"/>
      <c r="AH10127" s="61"/>
      <c r="AI10127" s="61"/>
      <c r="AJ10127" s="61"/>
      <c r="AK10127" s="61"/>
      <c r="AL10127" s="61"/>
      <c r="AM10127" s="61"/>
      <c r="AN10127" s="61"/>
      <c r="AO10127" s="61"/>
      <c r="AP10127" s="62"/>
      <c r="AQ10127" s="61"/>
      <c r="AR10127" s="61"/>
      <c r="AS10127" s="61"/>
      <c r="AT10127" s="61"/>
      <c r="AU10127" s="61"/>
      <c r="AV10127" s="61"/>
      <c r="AW10127" s="60"/>
    </row>
    <row r="10128" s="59" customFormat="1" customHeight="1" spans="1:49">
      <c r="A10128" s="60"/>
      <c r="B10128" s="60"/>
      <c r="C10128" s="60"/>
      <c r="D10128" s="60"/>
      <c r="H10128" s="61"/>
      <c r="I10128" s="61"/>
      <c r="J10128" s="61"/>
      <c r="K10128" s="61"/>
      <c r="L10128" s="61"/>
      <c r="M10128" s="61"/>
      <c r="N10128" s="61"/>
      <c r="O10128" s="61"/>
      <c r="P10128" s="61"/>
      <c r="Q10128" s="61"/>
      <c r="R10128" s="61"/>
      <c r="S10128" s="61"/>
      <c r="T10128" s="61"/>
      <c r="U10128" s="61"/>
      <c r="V10128" s="61"/>
      <c r="W10128" s="61"/>
      <c r="X10128" s="61"/>
      <c r="Y10128" s="61"/>
      <c r="Z10128" s="61"/>
      <c r="AA10128" s="61"/>
      <c r="AB10128" s="61"/>
      <c r="AC10128" s="61"/>
      <c r="AD10128" s="61"/>
      <c r="AE10128" s="61"/>
      <c r="AF10128" s="61"/>
      <c r="AG10128" s="61"/>
      <c r="AH10128" s="61"/>
      <c r="AI10128" s="61"/>
      <c r="AJ10128" s="61"/>
      <c r="AK10128" s="61"/>
      <c r="AL10128" s="61"/>
      <c r="AM10128" s="61"/>
      <c r="AN10128" s="61"/>
      <c r="AO10128" s="61"/>
      <c r="AP10128" s="62"/>
      <c r="AQ10128" s="61"/>
      <c r="AR10128" s="61"/>
      <c r="AS10128" s="61"/>
      <c r="AT10128" s="61"/>
      <c r="AU10128" s="61"/>
      <c r="AV10128" s="61"/>
      <c r="AW10128" s="60"/>
    </row>
    <row r="10129" s="59" customFormat="1" customHeight="1" spans="1:49">
      <c r="A10129" s="60"/>
      <c r="B10129" s="60"/>
      <c r="C10129" s="60"/>
      <c r="D10129" s="60"/>
      <c r="H10129" s="61"/>
      <c r="I10129" s="61"/>
      <c r="J10129" s="61"/>
      <c r="K10129" s="61"/>
      <c r="L10129" s="61"/>
      <c r="M10129" s="61"/>
      <c r="N10129" s="61"/>
      <c r="O10129" s="61"/>
      <c r="P10129" s="61"/>
      <c r="Q10129" s="61"/>
      <c r="R10129" s="61"/>
      <c r="S10129" s="61"/>
      <c r="T10129" s="61"/>
      <c r="U10129" s="61"/>
      <c r="V10129" s="61"/>
      <c r="W10129" s="61"/>
      <c r="X10129" s="61"/>
      <c r="Y10129" s="61"/>
      <c r="Z10129" s="61"/>
      <c r="AA10129" s="61"/>
      <c r="AB10129" s="61"/>
      <c r="AC10129" s="61"/>
      <c r="AD10129" s="61"/>
      <c r="AE10129" s="61"/>
      <c r="AF10129" s="61"/>
      <c r="AG10129" s="61"/>
      <c r="AH10129" s="61"/>
      <c r="AI10129" s="61"/>
      <c r="AJ10129" s="61"/>
      <c r="AK10129" s="61"/>
      <c r="AL10129" s="61"/>
      <c r="AM10129" s="61"/>
      <c r="AN10129" s="61"/>
      <c r="AO10129" s="61"/>
      <c r="AP10129" s="62"/>
      <c r="AQ10129" s="61"/>
      <c r="AR10129" s="61"/>
      <c r="AS10129" s="61"/>
      <c r="AT10129" s="61"/>
      <c r="AU10129" s="61"/>
      <c r="AV10129" s="61"/>
      <c r="AW10129" s="60"/>
    </row>
    <row r="10130" s="59" customFormat="1" customHeight="1" spans="1:49">
      <c r="A10130" s="60"/>
      <c r="B10130" s="60"/>
      <c r="C10130" s="60"/>
      <c r="D10130" s="60"/>
      <c r="H10130" s="61"/>
      <c r="I10130" s="61"/>
      <c r="J10130" s="61"/>
      <c r="K10130" s="61"/>
      <c r="L10130" s="61"/>
      <c r="M10130" s="61"/>
      <c r="N10130" s="61"/>
      <c r="O10130" s="61"/>
      <c r="P10130" s="61"/>
      <c r="Q10130" s="61"/>
      <c r="R10130" s="61"/>
      <c r="S10130" s="61"/>
      <c r="T10130" s="61"/>
      <c r="U10130" s="61"/>
      <c r="V10130" s="61"/>
      <c r="W10130" s="61"/>
      <c r="X10130" s="61"/>
      <c r="Y10130" s="61"/>
      <c r="Z10130" s="61"/>
      <c r="AA10130" s="61"/>
      <c r="AB10130" s="61"/>
      <c r="AC10130" s="61"/>
      <c r="AD10130" s="61"/>
      <c r="AE10130" s="61"/>
      <c r="AF10130" s="61"/>
      <c r="AG10130" s="61"/>
      <c r="AH10130" s="61"/>
      <c r="AI10130" s="61"/>
      <c r="AJ10130" s="61"/>
      <c r="AK10130" s="61"/>
      <c r="AL10130" s="61"/>
      <c r="AM10130" s="61"/>
      <c r="AN10130" s="61"/>
      <c r="AO10130" s="61"/>
      <c r="AP10130" s="62"/>
      <c r="AQ10130" s="61"/>
      <c r="AR10130" s="61"/>
      <c r="AS10130" s="61"/>
      <c r="AT10130" s="61"/>
      <c r="AU10130" s="61"/>
      <c r="AV10130" s="61"/>
      <c r="AW10130" s="60"/>
    </row>
    <row r="10131" s="59" customFormat="1" customHeight="1" spans="1:49">
      <c r="A10131" s="60"/>
      <c r="B10131" s="60"/>
      <c r="C10131" s="60"/>
      <c r="D10131" s="60"/>
      <c r="H10131" s="61"/>
      <c r="I10131" s="61"/>
      <c r="J10131" s="61"/>
      <c r="K10131" s="61"/>
      <c r="L10131" s="61"/>
      <c r="M10131" s="61"/>
      <c r="N10131" s="61"/>
      <c r="O10131" s="61"/>
      <c r="P10131" s="61"/>
      <c r="Q10131" s="61"/>
      <c r="R10131" s="61"/>
      <c r="S10131" s="61"/>
      <c r="T10131" s="61"/>
      <c r="U10131" s="61"/>
      <c r="V10131" s="61"/>
      <c r="W10131" s="61"/>
      <c r="X10131" s="61"/>
      <c r="Y10131" s="61"/>
      <c r="Z10131" s="61"/>
      <c r="AA10131" s="61"/>
      <c r="AB10131" s="61"/>
      <c r="AC10131" s="61"/>
      <c r="AD10131" s="61"/>
      <c r="AE10131" s="61"/>
      <c r="AF10131" s="61"/>
      <c r="AG10131" s="61"/>
      <c r="AH10131" s="61"/>
      <c r="AI10131" s="61"/>
      <c r="AJ10131" s="61"/>
      <c r="AK10131" s="61"/>
      <c r="AL10131" s="61"/>
      <c r="AM10131" s="61"/>
      <c r="AN10131" s="61"/>
      <c r="AO10131" s="61"/>
      <c r="AP10131" s="62"/>
      <c r="AQ10131" s="61"/>
      <c r="AR10131" s="61"/>
      <c r="AS10131" s="61"/>
      <c r="AT10131" s="61"/>
      <c r="AU10131" s="61"/>
      <c r="AV10131" s="61"/>
      <c r="AW10131" s="60"/>
    </row>
    <row r="10132" s="59" customFormat="1" customHeight="1" spans="1:49">
      <c r="A10132" s="60"/>
      <c r="B10132" s="60"/>
      <c r="C10132" s="60"/>
      <c r="D10132" s="60"/>
      <c r="H10132" s="61"/>
      <c r="I10132" s="61"/>
      <c r="J10132" s="61"/>
      <c r="K10132" s="61"/>
      <c r="L10132" s="61"/>
      <c r="M10132" s="61"/>
      <c r="N10132" s="61"/>
      <c r="O10132" s="61"/>
      <c r="P10132" s="61"/>
      <c r="Q10132" s="61"/>
      <c r="R10132" s="61"/>
      <c r="S10132" s="61"/>
      <c r="T10132" s="61"/>
      <c r="U10132" s="61"/>
      <c r="V10132" s="61"/>
      <c r="W10132" s="61"/>
      <c r="X10132" s="61"/>
      <c r="Y10132" s="61"/>
      <c r="Z10132" s="61"/>
      <c r="AA10132" s="61"/>
      <c r="AB10132" s="61"/>
      <c r="AC10132" s="61"/>
      <c r="AD10132" s="61"/>
      <c r="AE10132" s="61"/>
      <c r="AF10132" s="61"/>
      <c r="AG10132" s="61"/>
      <c r="AH10132" s="61"/>
      <c r="AI10132" s="61"/>
      <c r="AJ10132" s="61"/>
      <c r="AK10132" s="61"/>
      <c r="AL10132" s="61"/>
      <c r="AM10132" s="61"/>
      <c r="AN10132" s="61"/>
      <c r="AO10132" s="61"/>
      <c r="AP10132" s="62"/>
      <c r="AQ10132" s="61"/>
      <c r="AR10132" s="61"/>
      <c r="AS10132" s="61"/>
      <c r="AT10132" s="61"/>
      <c r="AU10132" s="61"/>
      <c r="AV10132" s="61"/>
      <c r="AW10132" s="60"/>
    </row>
    <row r="10133" s="59" customFormat="1" customHeight="1" spans="1:49">
      <c r="A10133" s="60"/>
      <c r="B10133" s="60"/>
      <c r="C10133" s="60"/>
      <c r="D10133" s="60"/>
      <c r="H10133" s="61"/>
      <c r="I10133" s="61"/>
      <c r="J10133" s="61"/>
      <c r="K10133" s="61"/>
      <c r="L10133" s="61"/>
      <c r="M10133" s="61"/>
      <c r="N10133" s="61"/>
      <c r="O10133" s="61"/>
      <c r="P10133" s="61"/>
      <c r="Q10133" s="61"/>
      <c r="R10133" s="61"/>
      <c r="S10133" s="61"/>
      <c r="T10133" s="61"/>
      <c r="U10133" s="61"/>
      <c r="V10133" s="61"/>
      <c r="W10133" s="61"/>
      <c r="X10133" s="61"/>
      <c r="Y10133" s="61"/>
      <c r="Z10133" s="61"/>
      <c r="AA10133" s="61"/>
      <c r="AB10133" s="61"/>
      <c r="AC10133" s="61"/>
      <c r="AD10133" s="61"/>
      <c r="AE10133" s="61"/>
      <c r="AF10133" s="61"/>
      <c r="AG10133" s="61"/>
      <c r="AH10133" s="61"/>
      <c r="AI10133" s="61"/>
      <c r="AJ10133" s="61"/>
      <c r="AK10133" s="61"/>
      <c r="AL10133" s="61"/>
      <c r="AM10133" s="61"/>
      <c r="AN10133" s="61"/>
      <c r="AO10133" s="61"/>
      <c r="AP10133" s="62"/>
      <c r="AQ10133" s="61"/>
      <c r="AR10133" s="61"/>
      <c r="AS10133" s="61"/>
      <c r="AT10133" s="61"/>
      <c r="AU10133" s="61"/>
      <c r="AV10133" s="61"/>
      <c r="AW10133" s="60"/>
    </row>
    <row r="10134" s="59" customFormat="1" customHeight="1" spans="1:49">
      <c r="A10134" s="60"/>
      <c r="B10134" s="60"/>
      <c r="C10134" s="60"/>
      <c r="D10134" s="60"/>
      <c r="H10134" s="61"/>
      <c r="I10134" s="61"/>
      <c r="J10134" s="61"/>
      <c r="K10134" s="61"/>
      <c r="L10134" s="61"/>
      <c r="M10134" s="61"/>
      <c r="N10134" s="61"/>
      <c r="O10134" s="61"/>
      <c r="P10134" s="61"/>
      <c r="Q10134" s="61"/>
      <c r="R10134" s="61"/>
      <c r="S10134" s="61"/>
      <c r="T10134" s="61"/>
      <c r="U10134" s="61"/>
      <c r="V10134" s="61"/>
      <c r="W10134" s="61"/>
      <c r="X10134" s="61"/>
      <c r="Y10134" s="61"/>
      <c r="Z10134" s="61"/>
      <c r="AA10134" s="61"/>
      <c r="AB10134" s="61"/>
      <c r="AC10134" s="61"/>
      <c r="AD10134" s="61"/>
      <c r="AE10134" s="61"/>
      <c r="AF10134" s="61"/>
      <c r="AG10134" s="61"/>
      <c r="AH10134" s="61"/>
      <c r="AI10134" s="61"/>
      <c r="AJ10134" s="61"/>
      <c r="AK10134" s="61"/>
      <c r="AL10134" s="61"/>
      <c r="AM10134" s="61"/>
      <c r="AN10134" s="61"/>
      <c r="AO10134" s="61"/>
      <c r="AP10134" s="62"/>
      <c r="AQ10134" s="61"/>
      <c r="AR10134" s="61"/>
      <c r="AS10134" s="61"/>
      <c r="AT10134" s="61"/>
      <c r="AU10134" s="61"/>
      <c r="AV10134" s="61"/>
      <c r="AW10134" s="60"/>
    </row>
    <row r="10135" s="59" customFormat="1" customHeight="1" spans="1:49">
      <c r="A10135" s="60"/>
      <c r="B10135" s="60"/>
      <c r="C10135" s="60"/>
      <c r="D10135" s="60"/>
      <c r="H10135" s="61"/>
      <c r="I10135" s="61"/>
      <c r="J10135" s="61"/>
      <c r="K10135" s="61"/>
      <c r="L10135" s="61"/>
      <c r="M10135" s="61"/>
      <c r="N10135" s="61"/>
      <c r="O10135" s="61"/>
      <c r="P10135" s="61"/>
      <c r="Q10135" s="61"/>
      <c r="R10135" s="61"/>
      <c r="S10135" s="61"/>
      <c r="T10135" s="61"/>
      <c r="U10135" s="61"/>
      <c r="V10135" s="61"/>
      <c r="W10135" s="61"/>
      <c r="X10135" s="61"/>
      <c r="Y10135" s="61"/>
      <c r="Z10135" s="61"/>
      <c r="AA10135" s="61"/>
      <c r="AB10135" s="61"/>
      <c r="AC10135" s="61"/>
      <c r="AD10135" s="61"/>
      <c r="AE10135" s="61"/>
      <c r="AF10135" s="61"/>
      <c r="AG10135" s="61"/>
      <c r="AH10135" s="61"/>
      <c r="AI10135" s="61"/>
      <c r="AJ10135" s="61"/>
      <c r="AK10135" s="61"/>
      <c r="AL10135" s="61"/>
      <c r="AM10135" s="61"/>
      <c r="AN10135" s="61"/>
      <c r="AO10135" s="61"/>
      <c r="AP10135" s="62"/>
      <c r="AQ10135" s="61"/>
      <c r="AR10135" s="61"/>
      <c r="AS10135" s="61"/>
      <c r="AT10135" s="61"/>
      <c r="AU10135" s="61"/>
      <c r="AV10135" s="61"/>
      <c r="AW10135" s="60"/>
    </row>
    <row r="10136" s="59" customFormat="1" customHeight="1" spans="1:49">
      <c r="A10136" s="60"/>
      <c r="B10136" s="60"/>
      <c r="C10136" s="60"/>
      <c r="D10136" s="60"/>
      <c r="H10136" s="61"/>
      <c r="I10136" s="61"/>
      <c r="J10136" s="61"/>
      <c r="K10136" s="61"/>
      <c r="L10136" s="61"/>
      <c r="M10136" s="61"/>
      <c r="N10136" s="61"/>
      <c r="O10136" s="61"/>
      <c r="P10136" s="61"/>
      <c r="Q10136" s="61"/>
      <c r="R10136" s="61"/>
      <c r="S10136" s="61"/>
      <c r="T10136" s="61"/>
      <c r="U10136" s="61"/>
      <c r="V10136" s="61"/>
      <c r="W10136" s="61"/>
      <c r="X10136" s="61"/>
      <c r="Y10136" s="61"/>
      <c r="Z10136" s="61"/>
      <c r="AA10136" s="61"/>
      <c r="AB10136" s="61"/>
      <c r="AC10136" s="61"/>
      <c r="AD10136" s="61"/>
      <c r="AE10136" s="61"/>
      <c r="AF10136" s="61"/>
      <c r="AG10136" s="61"/>
      <c r="AH10136" s="61"/>
      <c r="AI10136" s="61"/>
      <c r="AJ10136" s="61"/>
      <c r="AK10136" s="61"/>
      <c r="AL10136" s="61"/>
      <c r="AM10136" s="61"/>
      <c r="AN10136" s="61"/>
      <c r="AO10136" s="61"/>
      <c r="AP10136" s="62"/>
      <c r="AQ10136" s="61"/>
      <c r="AR10136" s="61"/>
      <c r="AS10136" s="61"/>
      <c r="AT10136" s="61"/>
      <c r="AU10136" s="61"/>
      <c r="AV10136" s="61"/>
      <c r="AW10136" s="60"/>
    </row>
    <row r="10137" s="59" customFormat="1" customHeight="1" spans="1:49">
      <c r="A10137" s="60"/>
      <c r="B10137" s="60"/>
      <c r="C10137" s="60"/>
      <c r="D10137" s="60"/>
      <c r="H10137" s="61"/>
      <c r="I10137" s="61"/>
      <c r="J10137" s="61"/>
      <c r="K10137" s="61"/>
      <c r="L10137" s="61"/>
      <c r="M10137" s="61"/>
      <c r="N10137" s="61"/>
      <c r="O10137" s="61"/>
      <c r="P10137" s="61"/>
      <c r="Q10137" s="61"/>
      <c r="R10137" s="61"/>
      <c r="S10137" s="61"/>
      <c r="T10137" s="61"/>
      <c r="U10137" s="61"/>
      <c r="V10137" s="61"/>
      <c r="W10137" s="61"/>
      <c r="X10137" s="61"/>
      <c r="Y10137" s="61"/>
      <c r="Z10137" s="61"/>
      <c r="AA10137" s="61"/>
      <c r="AB10137" s="61"/>
      <c r="AC10137" s="61"/>
      <c r="AD10137" s="61"/>
      <c r="AE10137" s="61"/>
      <c r="AF10137" s="61"/>
      <c r="AG10137" s="61"/>
      <c r="AH10137" s="61"/>
      <c r="AI10137" s="61"/>
      <c r="AJ10137" s="61"/>
      <c r="AK10137" s="61"/>
      <c r="AL10137" s="61"/>
      <c r="AM10137" s="61"/>
      <c r="AN10137" s="61"/>
      <c r="AO10137" s="61"/>
      <c r="AP10137" s="62"/>
      <c r="AQ10137" s="61"/>
      <c r="AR10137" s="61"/>
      <c r="AS10137" s="61"/>
      <c r="AT10137" s="61"/>
      <c r="AU10137" s="61"/>
      <c r="AV10137" s="61"/>
      <c r="AW10137" s="60"/>
    </row>
    <row r="10138" s="59" customFormat="1" customHeight="1" spans="1:49">
      <c r="A10138" s="60"/>
      <c r="B10138" s="60"/>
      <c r="C10138" s="60"/>
      <c r="D10138" s="60"/>
      <c r="H10138" s="61"/>
      <c r="I10138" s="61"/>
      <c r="J10138" s="61"/>
      <c r="K10138" s="61"/>
      <c r="L10138" s="61"/>
      <c r="M10138" s="61"/>
      <c r="N10138" s="61"/>
      <c r="O10138" s="61"/>
      <c r="P10138" s="61"/>
      <c r="Q10138" s="61"/>
      <c r="R10138" s="61"/>
      <c r="S10138" s="61"/>
      <c r="T10138" s="61"/>
      <c r="U10138" s="61"/>
      <c r="V10138" s="61"/>
      <c r="W10138" s="61"/>
      <c r="X10138" s="61"/>
      <c r="Y10138" s="61"/>
      <c r="Z10138" s="61"/>
      <c r="AA10138" s="61"/>
      <c r="AB10138" s="61"/>
      <c r="AC10138" s="61"/>
      <c r="AD10138" s="61"/>
      <c r="AE10138" s="61"/>
      <c r="AF10138" s="61"/>
      <c r="AG10138" s="61"/>
      <c r="AH10138" s="61"/>
      <c r="AI10138" s="61"/>
      <c r="AJ10138" s="61"/>
      <c r="AK10138" s="61"/>
      <c r="AL10138" s="61"/>
      <c r="AM10138" s="61"/>
      <c r="AN10138" s="61"/>
      <c r="AO10138" s="61"/>
      <c r="AP10138" s="62"/>
      <c r="AQ10138" s="61"/>
      <c r="AR10138" s="61"/>
      <c r="AS10138" s="61"/>
      <c r="AT10138" s="61"/>
      <c r="AU10138" s="61"/>
      <c r="AV10138" s="61"/>
      <c r="AW10138" s="60"/>
    </row>
    <row r="10139" s="59" customFormat="1" customHeight="1" spans="1:49">
      <c r="A10139" s="60"/>
      <c r="B10139" s="60"/>
      <c r="C10139" s="60"/>
      <c r="D10139" s="60"/>
      <c r="H10139" s="61"/>
      <c r="I10139" s="61"/>
      <c r="J10139" s="61"/>
      <c r="K10139" s="61"/>
      <c r="L10139" s="61"/>
      <c r="M10139" s="61"/>
      <c r="N10139" s="61"/>
      <c r="O10139" s="61"/>
      <c r="P10139" s="61"/>
      <c r="Q10139" s="61"/>
      <c r="R10139" s="61"/>
      <c r="S10139" s="61"/>
      <c r="T10139" s="61"/>
      <c r="U10139" s="61"/>
      <c r="V10139" s="61"/>
      <c r="W10139" s="61"/>
      <c r="X10139" s="61"/>
      <c r="Y10139" s="61"/>
      <c r="Z10139" s="61"/>
      <c r="AA10139" s="61"/>
      <c r="AB10139" s="61"/>
      <c r="AC10139" s="61"/>
      <c r="AD10139" s="61"/>
      <c r="AE10139" s="61"/>
      <c r="AF10139" s="61"/>
      <c r="AG10139" s="61"/>
      <c r="AH10139" s="61"/>
      <c r="AI10139" s="61"/>
      <c r="AJ10139" s="61"/>
      <c r="AK10139" s="61"/>
      <c r="AL10139" s="61"/>
      <c r="AM10139" s="61"/>
      <c r="AN10139" s="61"/>
      <c r="AO10139" s="61"/>
      <c r="AP10139" s="62"/>
      <c r="AQ10139" s="61"/>
      <c r="AR10139" s="61"/>
      <c r="AS10139" s="61"/>
      <c r="AT10139" s="61"/>
      <c r="AU10139" s="61"/>
      <c r="AV10139" s="61"/>
      <c r="AW10139" s="60"/>
    </row>
    <row r="10140" s="59" customFormat="1" customHeight="1" spans="1:49">
      <c r="A10140" s="60"/>
      <c r="B10140" s="60"/>
      <c r="C10140" s="60"/>
      <c r="D10140" s="60"/>
      <c r="H10140" s="61"/>
      <c r="I10140" s="61"/>
      <c r="J10140" s="61"/>
      <c r="K10140" s="61"/>
      <c r="L10140" s="61"/>
      <c r="M10140" s="61"/>
      <c r="N10140" s="61"/>
      <c r="O10140" s="61"/>
      <c r="P10140" s="61"/>
      <c r="Q10140" s="61"/>
      <c r="R10140" s="61"/>
      <c r="S10140" s="61"/>
      <c r="T10140" s="61"/>
      <c r="U10140" s="61"/>
      <c r="V10140" s="61"/>
      <c r="W10140" s="61"/>
      <c r="X10140" s="61"/>
      <c r="Y10140" s="61"/>
      <c r="Z10140" s="61"/>
      <c r="AA10140" s="61"/>
      <c r="AB10140" s="61"/>
      <c r="AC10140" s="61"/>
      <c r="AD10140" s="61"/>
      <c r="AE10140" s="61"/>
      <c r="AF10140" s="61"/>
      <c r="AG10140" s="61"/>
      <c r="AH10140" s="61"/>
      <c r="AI10140" s="61"/>
      <c r="AJ10140" s="61"/>
      <c r="AK10140" s="61"/>
      <c r="AL10140" s="61"/>
      <c r="AM10140" s="61"/>
      <c r="AN10140" s="61"/>
      <c r="AO10140" s="61"/>
      <c r="AP10140" s="62"/>
      <c r="AQ10140" s="61"/>
      <c r="AR10140" s="61"/>
      <c r="AS10140" s="61"/>
      <c r="AT10140" s="61"/>
      <c r="AU10140" s="61"/>
      <c r="AV10140" s="61"/>
      <c r="AW10140" s="60"/>
    </row>
    <row r="10141" s="59" customFormat="1" customHeight="1" spans="1:49">
      <c r="A10141" s="60"/>
      <c r="B10141" s="60"/>
      <c r="C10141" s="60"/>
      <c r="D10141" s="60"/>
      <c r="H10141" s="61"/>
      <c r="I10141" s="61"/>
      <c r="J10141" s="61"/>
      <c r="K10141" s="61"/>
      <c r="L10141" s="61"/>
      <c r="M10141" s="61"/>
      <c r="N10141" s="61"/>
      <c r="O10141" s="61"/>
      <c r="P10141" s="61"/>
      <c r="Q10141" s="61"/>
      <c r="R10141" s="61"/>
      <c r="S10141" s="61"/>
      <c r="T10141" s="61"/>
      <c r="U10141" s="61"/>
      <c r="V10141" s="61"/>
      <c r="W10141" s="61"/>
      <c r="X10141" s="61"/>
      <c r="Y10141" s="61"/>
      <c r="Z10141" s="61"/>
      <c r="AA10141" s="61"/>
      <c r="AB10141" s="61"/>
      <c r="AC10141" s="61"/>
      <c r="AD10141" s="61"/>
      <c r="AE10141" s="61"/>
      <c r="AF10141" s="61"/>
      <c r="AG10141" s="61"/>
      <c r="AH10141" s="61"/>
      <c r="AI10141" s="61"/>
      <c r="AJ10141" s="61"/>
      <c r="AK10141" s="61"/>
      <c r="AL10141" s="61"/>
      <c r="AM10141" s="61"/>
      <c r="AN10141" s="61"/>
      <c r="AO10141" s="61"/>
      <c r="AP10141" s="62"/>
      <c r="AQ10141" s="61"/>
      <c r="AR10141" s="61"/>
      <c r="AS10141" s="61"/>
      <c r="AT10141" s="61"/>
      <c r="AU10141" s="61"/>
      <c r="AV10141" s="61"/>
      <c r="AW10141" s="60"/>
    </row>
    <row r="10142" s="59" customFormat="1" customHeight="1" spans="1:49">
      <c r="A10142" s="60"/>
      <c r="B10142" s="60"/>
      <c r="C10142" s="60"/>
      <c r="D10142" s="60"/>
      <c r="H10142" s="61"/>
      <c r="I10142" s="61"/>
      <c r="J10142" s="61"/>
      <c r="K10142" s="61"/>
      <c r="L10142" s="61"/>
      <c r="M10142" s="61"/>
      <c r="N10142" s="61"/>
      <c r="O10142" s="61"/>
      <c r="P10142" s="61"/>
      <c r="Q10142" s="61"/>
      <c r="R10142" s="61"/>
      <c r="S10142" s="61"/>
      <c r="T10142" s="61"/>
      <c r="U10142" s="61"/>
      <c r="V10142" s="61"/>
      <c r="W10142" s="61"/>
      <c r="X10142" s="61"/>
      <c r="Y10142" s="61"/>
      <c r="Z10142" s="61"/>
      <c r="AA10142" s="61"/>
      <c r="AB10142" s="61"/>
      <c r="AC10142" s="61"/>
      <c r="AD10142" s="61"/>
      <c r="AE10142" s="61"/>
      <c r="AF10142" s="61"/>
      <c r="AG10142" s="61"/>
      <c r="AH10142" s="61"/>
      <c r="AI10142" s="61"/>
      <c r="AJ10142" s="61"/>
      <c r="AK10142" s="61"/>
      <c r="AL10142" s="61"/>
      <c r="AM10142" s="61"/>
      <c r="AN10142" s="61"/>
      <c r="AO10142" s="61"/>
      <c r="AP10142" s="62"/>
      <c r="AQ10142" s="61"/>
      <c r="AR10142" s="61"/>
      <c r="AS10142" s="61"/>
      <c r="AT10142" s="61"/>
      <c r="AU10142" s="61"/>
      <c r="AV10142" s="61"/>
      <c r="AW10142" s="60"/>
    </row>
    <row r="10143" s="59" customFormat="1" customHeight="1" spans="1:49">
      <c r="A10143" s="60"/>
      <c r="B10143" s="60"/>
      <c r="C10143" s="60"/>
      <c r="D10143" s="60"/>
      <c r="H10143" s="61"/>
      <c r="I10143" s="61"/>
      <c r="J10143" s="61"/>
      <c r="K10143" s="61"/>
      <c r="L10143" s="61"/>
      <c r="M10143" s="61"/>
      <c r="N10143" s="61"/>
      <c r="O10143" s="61"/>
      <c r="P10143" s="61"/>
      <c r="Q10143" s="61"/>
      <c r="R10143" s="61"/>
      <c r="S10143" s="61"/>
      <c r="T10143" s="61"/>
      <c r="U10143" s="61"/>
      <c r="V10143" s="61"/>
      <c r="W10143" s="61"/>
      <c r="X10143" s="61"/>
      <c r="Y10143" s="61"/>
      <c r="Z10143" s="61"/>
      <c r="AA10143" s="61"/>
      <c r="AB10143" s="61"/>
      <c r="AC10143" s="61"/>
      <c r="AD10143" s="61"/>
      <c r="AE10143" s="61"/>
      <c r="AF10143" s="61"/>
      <c r="AG10143" s="61"/>
      <c r="AH10143" s="61"/>
      <c r="AI10143" s="61"/>
      <c r="AJ10143" s="61"/>
      <c r="AK10143" s="61"/>
      <c r="AL10143" s="61"/>
      <c r="AM10143" s="61"/>
      <c r="AN10143" s="61"/>
      <c r="AO10143" s="61"/>
      <c r="AP10143" s="62"/>
      <c r="AQ10143" s="61"/>
      <c r="AR10143" s="61"/>
      <c r="AS10143" s="61"/>
      <c r="AT10143" s="61"/>
      <c r="AU10143" s="61"/>
      <c r="AV10143" s="61"/>
      <c r="AW10143" s="60"/>
    </row>
    <row r="10144" s="59" customFormat="1" customHeight="1" spans="1:49">
      <c r="A10144" s="60"/>
      <c r="B10144" s="60"/>
      <c r="C10144" s="60"/>
      <c r="D10144" s="60"/>
      <c r="H10144" s="61"/>
      <c r="I10144" s="61"/>
      <c r="J10144" s="61"/>
      <c r="K10144" s="61"/>
      <c r="L10144" s="61"/>
      <c r="M10144" s="61"/>
      <c r="N10144" s="61"/>
      <c r="O10144" s="61"/>
      <c r="P10144" s="61"/>
      <c r="Q10144" s="61"/>
      <c r="R10144" s="61"/>
      <c r="S10144" s="61"/>
      <c r="T10144" s="61"/>
      <c r="U10144" s="61"/>
      <c r="V10144" s="61"/>
      <c r="W10144" s="61"/>
      <c r="X10144" s="61"/>
      <c r="Y10144" s="61"/>
      <c r="Z10144" s="61"/>
      <c r="AA10144" s="61"/>
      <c r="AB10144" s="61"/>
      <c r="AC10144" s="61"/>
      <c r="AD10144" s="61"/>
      <c r="AE10144" s="61"/>
      <c r="AF10144" s="61"/>
      <c r="AG10144" s="61"/>
      <c r="AH10144" s="61"/>
      <c r="AI10144" s="61"/>
      <c r="AJ10144" s="61"/>
      <c r="AK10144" s="61"/>
      <c r="AL10144" s="61"/>
      <c r="AM10144" s="61"/>
      <c r="AN10144" s="61"/>
      <c r="AO10144" s="61"/>
      <c r="AP10144" s="62"/>
      <c r="AQ10144" s="61"/>
      <c r="AR10144" s="61"/>
      <c r="AS10144" s="61"/>
      <c r="AT10144" s="61"/>
      <c r="AU10144" s="61"/>
      <c r="AV10144" s="61"/>
      <c r="AW10144" s="60"/>
    </row>
    <row r="10145" s="59" customFormat="1" customHeight="1" spans="1:49">
      <c r="A10145" s="60"/>
      <c r="B10145" s="60"/>
      <c r="C10145" s="60"/>
      <c r="D10145" s="60"/>
      <c r="H10145" s="61"/>
      <c r="I10145" s="61"/>
      <c r="J10145" s="61"/>
      <c r="K10145" s="61"/>
      <c r="L10145" s="61"/>
      <c r="M10145" s="61"/>
      <c r="N10145" s="61"/>
      <c r="O10145" s="61"/>
      <c r="P10145" s="61"/>
      <c r="Q10145" s="61"/>
      <c r="R10145" s="61"/>
      <c r="S10145" s="61"/>
      <c r="T10145" s="61"/>
      <c r="U10145" s="61"/>
      <c r="V10145" s="61"/>
      <c r="W10145" s="61"/>
      <c r="X10145" s="61"/>
      <c r="Y10145" s="61"/>
      <c r="Z10145" s="61"/>
      <c r="AA10145" s="61"/>
      <c r="AB10145" s="61"/>
      <c r="AC10145" s="61"/>
      <c r="AD10145" s="61"/>
      <c r="AE10145" s="61"/>
      <c r="AF10145" s="61"/>
      <c r="AG10145" s="61"/>
      <c r="AH10145" s="61"/>
      <c r="AI10145" s="61"/>
      <c r="AJ10145" s="61"/>
      <c r="AK10145" s="61"/>
      <c r="AL10145" s="61"/>
      <c r="AM10145" s="61"/>
      <c r="AN10145" s="61"/>
      <c r="AO10145" s="61"/>
      <c r="AP10145" s="62"/>
      <c r="AQ10145" s="61"/>
      <c r="AR10145" s="61"/>
      <c r="AS10145" s="61"/>
      <c r="AT10145" s="61"/>
      <c r="AU10145" s="61"/>
      <c r="AV10145" s="61"/>
      <c r="AW10145" s="60"/>
    </row>
    <row r="10146" s="59" customFormat="1" customHeight="1" spans="1:49">
      <c r="A10146" s="60"/>
      <c r="B10146" s="60"/>
      <c r="C10146" s="60"/>
      <c r="D10146" s="60"/>
      <c r="H10146" s="61"/>
      <c r="I10146" s="61"/>
      <c r="J10146" s="61"/>
      <c r="K10146" s="61"/>
      <c r="L10146" s="61"/>
      <c r="M10146" s="61"/>
      <c r="N10146" s="61"/>
      <c r="O10146" s="61"/>
      <c r="P10146" s="61"/>
      <c r="Q10146" s="61"/>
      <c r="R10146" s="61"/>
      <c r="S10146" s="61"/>
      <c r="T10146" s="61"/>
      <c r="U10146" s="61"/>
      <c r="V10146" s="61"/>
      <c r="W10146" s="61"/>
      <c r="X10146" s="61"/>
      <c r="Y10146" s="61"/>
      <c r="Z10146" s="61"/>
      <c r="AA10146" s="61"/>
      <c r="AB10146" s="61"/>
      <c r="AC10146" s="61"/>
      <c r="AD10146" s="61"/>
      <c r="AE10146" s="61"/>
      <c r="AF10146" s="61"/>
      <c r="AG10146" s="61"/>
      <c r="AH10146" s="61"/>
      <c r="AI10146" s="61"/>
      <c r="AJ10146" s="61"/>
      <c r="AK10146" s="61"/>
      <c r="AL10146" s="61"/>
      <c r="AM10146" s="61"/>
      <c r="AN10146" s="61"/>
      <c r="AO10146" s="61"/>
      <c r="AP10146" s="62"/>
      <c r="AQ10146" s="61"/>
      <c r="AR10146" s="61"/>
      <c r="AS10146" s="61"/>
      <c r="AT10146" s="61"/>
      <c r="AU10146" s="61"/>
      <c r="AV10146" s="61"/>
      <c r="AW10146" s="60"/>
    </row>
    <row r="10147" s="59" customFormat="1" customHeight="1" spans="1:49">
      <c r="A10147" s="60"/>
      <c r="B10147" s="60"/>
      <c r="C10147" s="60"/>
      <c r="D10147" s="60"/>
      <c r="H10147" s="61"/>
      <c r="I10147" s="61"/>
      <c r="J10147" s="61"/>
      <c r="K10147" s="61"/>
      <c r="L10147" s="61"/>
      <c r="M10147" s="61"/>
      <c r="N10147" s="61"/>
      <c r="O10147" s="61"/>
      <c r="P10147" s="61"/>
      <c r="Q10147" s="61"/>
      <c r="R10147" s="61"/>
      <c r="S10147" s="61"/>
      <c r="T10147" s="61"/>
      <c r="U10147" s="61"/>
      <c r="V10147" s="61"/>
      <c r="W10147" s="61"/>
      <c r="X10147" s="61"/>
      <c r="Y10147" s="61"/>
      <c r="Z10147" s="61"/>
      <c r="AA10147" s="61"/>
      <c r="AB10147" s="61"/>
      <c r="AC10147" s="61"/>
      <c r="AD10147" s="61"/>
      <c r="AE10147" s="61"/>
      <c r="AF10147" s="61"/>
      <c r="AG10147" s="61"/>
      <c r="AH10147" s="61"/>
      <c r="AI10147" s="61"/>
      <c r="AJ10147" s="61"/>
      <c r="AK10147" s="61"/>
      <c r="AL10147" s="61"/>
      <c r="AM10147" s="61"/>
      <c r="AN10147" s="61"/>
      <c r="AO10147" s="61"/>
      <c r="AP10147" s="62"/>
      <c r="AQ10147" s="61"/>
      <c r="AR10147" s="61"/>
      <c r="AS10147" s="61"/>
      <c r="AT10147" s="61"/>
      <c r="AU10147" s="61"/>
      <c r="AV10147" s="61"/>
      <c r="AW10147" s="60"/>
    </row>
    <row r="10148" s="59" customFormat="1" customHeight="1" spans="1:49">
      <c r="A10148" s="60"/>
      <c r="B10148" s="60"/>
      <c r="C10148" s="60"/>
      <c r="D10148" s="60"/>
      <c r="H10148" s="61"/>
      <c r="I10148" s="61"/>
      <c r="J10148" s="61"/>
      <c r="K10148" s="61"/>
      <c r="L10148" s="61"/>
      <c r="M10148" s="61"/>
      <c r="N10148" s="61"/>
      <c r="O10148" s="61"/>
      <c r="P10148" s="61"/>
      <c r="Q10148" s="61"/>
      <c r="R10148" s="61"/>
      <c r="S10148" s="61"/>
      <c r="T10148" s="61"/>
      <c r="U10148" s="61"/>
      <c r="V10148" s="61"/>
      <c r="W10148" s="61"/>
      <c r="X10148" s="61"/>
      <c r="Y10148" s="61"/>
      <c r="Z10148" s="61"/>
      <c r="AA10148" s="61"/>
      <c r="AB10148" s="61"/>
      <c r="AC10148" s="61"/>
      <c r="AD10148" s="61"/>
      <c r="AE10148" s="61"/>
      <c r="AF10148" s="61"/>
      <c r="AG10148" s="61"/>
      <c r="AH10148" s="61"/>
      <c r="AI10148" s="61"/>
      <c r="AJ10148" s="61"/>
      <c r="AK10148" s="61"/>
      <c r="AL10148" s="61"/>
      <c r="AM10148" s="61"/>
      <c r="AN10148" s="61"/>
      <c r="AO10148" s="61"/>
      <c r="AP10148" s="62"/>
      <c r="AQ10148" s="61"/>
      <c r="AR10148" s="61"/>
      <c r="AS10148" s="61"/>
      <c r="AT10148" s="61"/>
      <c r="AU10148" s="61"/>
      <c r="AV10148" s="61"/>
      <c r="AW10148" s="60"/>
    </row>
    <row r="10149" s="59" customFormat="1" customHeight="1" spans="1:49">
      <c r="A10149" s="60"/>
      <c r="B10149" s="60"/>
      <c r="C10149" s="60"/>
      <c r="D10149" s="60"/>
      <c r="H10149" s="61"/>
      <c r="I10149" s="61"/>
      <c r="J10149" s="61"/>
      <c r="K10149" s="61"/>
      <c r="L10149" s="61"/>
      <c r="M10149" s="61"/>
      <c r="N10149" s="61"/>
      <c r="O10149" s="61"/>
      <c r="P10149" s="61"/>
      <c r="Q10149" s="61"/>
      <c r="R10149" s="61"/>
      <c r="S10149" s="61"/>
      <c r="T10149" s="61"/>
      <c r="U10149" s="61"/>
      <c r="V10149" s="61"/>
      <c r="W10149" s="61"/>
      <c r="X10149" s="61"/>
      <c r="Y10149" s="61"/>
      <c r="Z10149" s="61"/>
      <c r="AA10149" s="61"/>
      <c r="AB10149" s="61"/>
      <c r="AC10149" s="61"/>
      <c r="AD10149" s="61"/>
      <c r="AE10149" s="61"/>
      <c r="AF10149" s="61"/>
      <c r="AG10149" s="61"/>
      <c r="AH10149" s="61"/>
      <c r="AI10149" s="61"/>
      <c r="AJ10149" s="61"/>
      <c r="AK10149" s="61"/>
      <c r="AL10149" s="61"/>
      <c r="AM10149" s="61"/>
      <c r="AN10149" s="61"/>
      <c r="AO10149" s="61"/>
      <c r="AP10149" s="62"/>
      <c r="AQ10149" s="61"/>
      <c r="AR10149" s="61"/>
      <c r="AS10149" s="61"/>
      <c r="AT10149" s="61"/>
      <c r="AU10149" s="61"/>
      <c r="AV10149" s="61"/>
      <c r="AW10149" s="60"/>
    </row>
    <row r="10150" s="59" customFormat="1" customHeight="1" spans="1:49">
      <c r="A10150" s="60"/>
      <c r="B10150" s="60"/>
      <c r="C10150" s="60"/>
      <c r="D10150" s="60"/>
      <c r="H10150" s="61"/>
      <c r="I10150" s="61"/>
      <c r="J10150" s="61"/>
      <c r="K10150" s="61"/>
      <c r="L10150" s="61"/>
      <c r="M10150" s="61"/>
      <c r="N10150" s="61"/>
      <c r="O10150" s="61"/>
      <c r="P10150" s="61"/>
      <c r="Q10150" s="61"/>
      <c r="R10150" s="61"/>
      <c r="S10150" s="61"/>
      <c r="T10150" s="61"/>
      <c r="U10150" s="61"/>
      <c r="V10150" s="61"/>
      <c r="W10150" s="61"/>
      <c r="X10150" s="61"/>
      <c r="Y10150" s="61"/>
      <c r="Z10150" s="61"/>
      <c r="AA10150" s="61"/>
      <c r="AB10150" s="61"/>
      <c r="AC10150" s="61"/>
      <c r="AD10150" s="61"/>
      <c r="AE10150" s="61"/>
      <c r="AF10150" s="61"/>
      <c r="AG10150" s="61"/>
      <c r="AH10150" s="61"/>
      <c r="AI10150" s="61"/>
      <c r="AJ10150" s="61"/>
      <c r="AK10150" s="61"/>
      <c r="AL10150" s="61"/>
      <c r="AM10150" s="61"/>
      <c r="AN10150" s="61"/>
      <c r="AO10150" s="61"/>
      <c r="AP10150" s="62"/>
      <c r="AQ10150" s="61"/>
      <c r="AR10150" s="61"/>
      <c r="AS10150" s="61"/>
      <c r="AT10150" s="61"/>
      <c r="AU10150" s="61"/>
      <c r="AV10150" s="61"/>
      <c r="AW10150" s="60"/>
    </row>
    <row r="10151" s="59" customFormat="1" customHeight="1" spans="1:49">
      <c r="A10151" s="60"/>
      <c r="B10151" s="60"/>
      <c r="C10151" s="60"/>
      <c r="D10151" s="60"/>
      <c r="H10151" s="61"/>
      <c r="I10151" s="61"/>
      <c r="J10151" s="61"/>
      <c r="K10151" s="61"/>
      <c r="L10151" s="61"/>
      <c r="M10151" s="61"/>
      <c r="N10151" s="61"/>
      <c r="O10151" s="61"/>
      <c r="P10151" s="61"/>
      <c r="Q10151" s="61"/>
      <c r="R10151" s="61"/>
      <c r="S10151" s="61"/>
      <c r="T10151" s="61"/>
      <c r="U10151" s="61"/>
      <c r="V10151" s="61"/>
      <c r="W10151" s="61"/>
      <c r="X10151" s="61"/>
      <c r="Y10151" s="61"/>
      <c r="Z10151" s="61"/>
      <c r="AA10151" s="61"/>
      <c r="AB10151" s="61"/>
      <c r="AC10151" s="61"/>
      <c r="AD10151" s="61"/>
      <c r="AE10151" s="61"/>
      <c r="AF10151" s="61"/>
      <c r="AG10151" s="61"/>
      <c r="AH10151" s="61"/>
      <c r="AI10151" s="61"/>
      <c r="AJ10151" s="61"/>
      <c r="AK10151" s="61"/>
      <c r="AL10151" s="61"/>
      <c r="AM10151" s="61"/>
      <c r="AN10151" s="61"/>
      <c r="AO10151" s="61"/>
      <c r="AP10151" s="62"/>
      <c r="AQ10151" s="61"/>
      <c r="AR10151" s="61"/>
      <c r="AS10151" s="61"/>
      <c r="AT10151" s="61"/>
      <c r="AU10151" s="61"/>
      <c r="AV10151" s="61"/>
      <c r="AW10151" s="60"/>
    </row>
    <row r="10152" s="59" customFormat="1" customHeight="1" spans="1:49">
      <c r="A10152" s="60"/>
      <c r="B10152" s="60"/>
      <c r="C10152" s="60"/>
      <c r="D10152" s="60"/>
      <c r="H10152" s="61"/>
      <c r="I10152" s="61"/>
      <c r="J10152" s="61"/>
      <c r="K10152" s="61"/>
      <c r="L10152" s="61"/>
      <c r="M10152" s="61"/>
      <c r="N10152" s="61"/>
      <c r="O10152" s="61"/>
      <c r="P10152" s="61"/>
      <c r="Q10152" s="61"/>
      <c r="R10152" s="61"/>
      <c r="S10152" s="61"/>
      <c r="T10152" s="61"/>
      <c r="U10152" s="61"/>
      <c r="V10152" s="61"/>
      <c r="W10152" s="61"/>
      <c r="X10152" s="61"/>
      <c r="Y10152" s="61"/>
      <c r="Z10152" s="61"/>
      <c r="AA10152" s="61"/>
      <c r="AB10152" s="61"/>
      <c r="AC10152" s="61"/>
      <c r="AD10152" s="61"/>
      <c r="AE10152" s="61"/>
      <c r="AF10152" s="61"/>
      <c r="AG10152" s="61"/>
      <c r="AH10152" s="61"/>
      <c r="AI10152" s="61"/>
      <c r="AJ10152" s="61"/>
      <c r="AK10152" s="61"/>
      <c r="AL10152" s="61"/>
      <c r="AM10152" s="61"/>
      <c r="AN10152" s="61"/>
      <c r="AO10152" s="61"/>
      <c r="AP10152" s="62"/>
      <c r="AQ10152" s="61"/>
      <c r="AR10152" s="61"/>
      <c r="AS10152" s="61"/>
      <c r="AT10152" s="61"/>
      <c r="AU10152" s="61"/>
      <c r="AV10152" s="61"/>
      <c r="AW10152" s="60"/>
    </row>
    <row r="10153" s="59" customFormat="1" customHeight="1" spans="1:49">
      <c r="A10153" s="60"/>
      <c r="B10153" s="60"/>
      <c r="C10153" s="60"/>
      <c r="D10153" s="60"/>
      <c r="H10153" s="61"/>
      <c r="I10153" s="61"/>
      <c r="J10153" s="61"/>
      <c r="K10153" s="61"/>
      <c r="L10153" s="61"/>
      <c r="M10153" s="61"/>
      <c r="N10153" s="61"/>
      <c r="O10153" s="61"/>
      <c r="P10153" s="61"/>
      <c r="Q10153" s="61"/>
      <c r="R10153" s="61"/>
      <c r="S10153" s="61"/>
      <c r="T10153" s="61"/>
      <c r="U10153" s="61"/>
      <c r="V10153" s="61"/>
      <c r="W10153" s="61"/>
      <c r="X10153" s="61"/>
      <c r="Y10153" s="61"/>
      <c r="Z10153" s="61"/>
      <c r="AA10153" s="61"/>
      <c r="AB10153" s="61"/>
      <c r="AC10153" s="61"/>
      <c r="AD10153" s="61"/>
      <c r="AE10153" s="61"/>
      <c r="AF10153" s="61"/>
      <c r="AG10153" s="61"/>
      <c r="AH10153" s="61"/>
      <c r="AI10153" s="61"/>
      <c r="AJ10153" s="61"/>
      <c r="AK10153" s="61"/>
      <c r="AL10153" s="61"/>
      <c r="AM10153" s="61"/>
      <c r="AN10153" s="61"/>
      <c r="AO10153" s="61"/>
      <c r="AP10153" s="62"/>
      <c r="AQ10153" s="61"/>
      <c r="AR10153" s="61"/>
      <c r="AS10153" s="61"/>
      <c r="AT10153" s="61"/>
      <c r="AU10153" s="61"/>
      <c r="AV10153" s="61"/>
      <c r="AW10153" s="60"/>
    </row>
    <row r="10154" s="59" customFormat="1" customHeight="1" spans="1:49">
      <c r="A10154" s="60"/>
      <c r="B10154" s="60"/>
      <c r="C10154" s="60"/>
      <c r="D10154" s="60"/>
      <c r="H10154" s="61"/>
      <c r="I10154" s="61"/>
      <c r="J10154" s="61"/>
      <c r="K10154" s="61"/>
      <c r="L10154" s="61"/>
      <c r="M10154" s="61"/>
      <c r="N10154" s="61"/>
      <c r="O10154" s="61"/>
      <c r="P10154" s="61"/>
      <c r="Q10154" s="61"/>
      <c r="R10154" s="61"/>
      <c r="S10154" s="61"/>
      <c r="T10154" s="61"/>
      <c r="U10154" s="61"/>
      <c r="V10154" s="61"/>
      <c r="W10154" s="61"/>
      <c r="X10154" s="61"/>
      <c r="Y10154" s="61"/>
      <c r="Z10154" s="61"/>
      <c r="AA10154" s="61"/>
      <c r="AB10154" s="61"/>
      <c r="AC10154" s="61"/>
      <c r="AD10154" s="61"/>
      <c r="AE10154" s="61"/>
      <c r="AF10154" s="61"/>
      <c r="AG10154" s="61"/>
      <c r="AH10154" s="61"/>
      <c r="AI10154" s="61"/>
      <c r="AJ10154" s="61"/>
      <c r="AK10154" s="61"/>
      <c r="AL10154" s="61"/>
      <c r="AM10154" s="61"/>
      <c r="AN10154" s="61"/>
      <c r="AO10154" s="61"/>
      <c r="AP10154" s="62"/>
      <c r="AQ10154" s="61"/>
      <c r="AR10154" s="61"/>
      <c r="AS10154" s="61"/>
      <c r="AT10154" s="61"/>
      <c r="AU10154" s="61"/>
      <c r="AV10154" s="61"/>
      <c r="AW10154" s="60"/>
    </row>
    <row r="10155" s="59" customFormat="1" customHeight="1" spans="1:49">
      <c r="A10155" s="60"/>
      <c r="B10155" s="60"/>
      <c r="C10155" s="60"/>
      <c r="D10155" s="60"/>
      <c r="H10155" s="61"/>
      <c r="I10155" s="61"/>
      <c r="J10155" s="61"/>
      <c r="K10155" s="61"/>
      <c r="L10155" s="61"/>
      <c r="M10155" s="61"/>
      <c r="N10155" s="61"/>
      <c r="O10155" s="61"/>
      <c r="P10155" s="61"/>
      <c r="Q10155" s="61"/>
      <c r="R10155" s="61"/>
      <c r="S10155" s="61"/>
      <c r="T10155" s="61"/>
      <c r="U10155" s="61"/>
      <c r="V10155" s="61"/>
      <c r="W10155" s="61"/>
      <c r="X10155" s="61"/>
      <c r="Y10155" s="61"/>
      <c r="Z10155" s="61"/>
      <c r="AA10155" s="61"/>
      <c r="AB10155" s="61"/>
      <c r="AC10155" s="61"/>
      <c r="AD10155" s="61"/>
      <c r="AE10155" s="61"/>
      <c r="AF10155" s="61"/>
      <c r="AG10155" s="61"/>
      <c r="AH10155" s="61"/>
      <c r="AI10155" s="61"/>
      <c r="AJ10155" s="61"/>
      <c r="AK10155" s="61"/>
      <c r="AL10155" s="61"/>
      <c r="AM10155" s="61"/>
      <c r="AN10155" s="61"/>
      <c r="AO10155" s="61"/>
      <c r="AP10155" s="62"/>
      <c r="AQ10155" s="61"/>
      <c r="AR10155" s="61"/>
      <c r="AS10155" s="61"/>
      <c r="AT10155" s="61"/>
      <c r="AU10155" s="61"/>
      <c r="AV10155" s="61"/>
      <c r="AW10155" s="60"/>
    </row>
    <row r="10156" s="59" customFormat="1" customHeight="1" spans="1:49">
      <c r="A10156" s="60"/>
      <c r="B10156" s="60"/>
      <c r="C10156" s="60"/>
      <c r="D10156" s="60"/>
      <c r="H10156" s="61"/>
      <c r="I10156" s="61"/>
      <c r="J10156" s="61"/>
      <c r="K10156" s="61"/>
      <c r="L10156" s="61"/>
      <c r="M10156" s="61"/>
      <c r="N10156" s="61"/>
      <c r="O10156" s="61"/>
      <c r="P10156" s="61"/>
      <c r="Q10156" s="61"/>
      <c r="R10156" s="61"/>
      <c r="S10156" s="61"/>
      <c r="T10156" s="61"/>
      <c r="U10156" s="61"/>
      <c r="V10156" s="61"/>
      <c r="W10156" s="61"/>
      <c r="X10156" s="61"/>
      <c r="Y10156" s="61"/>
      <c r="Z10156" s="61"/>
      <c r="AA10156" s="61"/>
      <c r="AB10156" s="61"/>
      <c r="AC10156" s="61"/>
      <c r="AD10156" s="61"/>
      <c r="AE10156" s="61"/>
      <c r="AF10156" s="61"/>
      <c r="AG10156" s="61"/>
      <c r="AH10156" s="61"/>
      <c r="AI10156" s="61"/>
      <c r="AJ10156" s="61"/>
      <c r="AK10156" s="61"/>
      <c r="AL10156" s="61"/>
      <c r="AM10156" s="61"/>
      <c r="AN10156" s="61"/>
      <c r="AO10156" s="61"/>
      <c r="AP10156" s="62"/>
      <c r="AQ10156" s="61"/>
      <c r="AR10156" s="61"/>
      <c r="AS10156" s="61"/>
      <c r="AT10156" s="61"/>
      <c r="AU10156" s="61"/>
      <c r="AV10156" s="61"/>
      <c r="AW10156" s="60"/>
    </row>
    <row r="10157" s="59" customFormat="1" customHeight="1" spans="1:49">
      <c r="A10157" s="60"/>
      <c r="B10157" s="60"/>
      <c r="C10157" s="60"/>
      <c r="D10157" s="60"/>
      <c r="H10157" s="61"/>
      <c r="I10157" s="61"/>
      <c r="J10157" s="61"/>
      <c r="K10157" s="61"/>
      <c r="L10157" s="61"/>
      <c r="M10157" s="61"/>
      <c r="N10157" s="61"/>
      <c r="O10157" s="61"/>
      <c r="P10157" s="61"/>
      <c r="Q10157" s="61"/>
      <c r="R10157" s="61"/>
      <c r="S10157" s="61"/>
      <c r="T10157" s="61"/>
      <c r="U10157" s="61"/>
      <c r="V10157" s="61"/>
      <c r="W10157" s="61"/>
      <c r="X10157" s="61"/>
      <c r="Y10157" s="61"/>
      <c r="Z10157" s="61"/>
      <c r="AA10157" s="61"/>
      <c r="AB10157" s="61"/>
      <c r="AC10157" s="61"/>
      <c r="AD10157" s="61"/>
      <c r="AE10157" s="61"/>
      <c r="AF10157" s="61"/>
      <c r="AG10157" s="61"/>
      <c r="AH10157" s="61"/>
      <c r="AI10157" s="61"/>
      <c r="AJ10157" s="61"/>
      <c r="AK10157" s="61"/>
      <c r="AL10157" s="61"/>
      <c r="AM10157" s="61"/>
      <c r="AN10157" s="61"/>
      <c r="AO10157" s="61"/>
      <c r="AP10157" s="62"/>
      <c r="AQ10157" s="61"/>
      <c r="AR10157" s="61"/>
      <c r="AS10157" s="61"/>
      <c r="AT10157" s="61"/>
      <c r="AU10157" s="61"/>
      <c r="AV10157" s="61"/>
      <c r="AW10157" s="60"/>
    </row>
    <row r="10158" s="59" customFormat="1" customHeight="1" spans="1:49">
      <c r="A10158" s="60"/>
      <c r="B10158" s="60"/>
      <c r="C10158" s="60"/>
      <c r="D10158" s="60"/>
      <c r="H10158" s="61"/>
      <c r="I10158" s="61"/>
      <c r="J10158" s="61"/>
      <c r="K10158" s="61"/>
      <c r="L10158" s="61"/>
      <c r="M10158" s="61"/>
      <c r="N10158" s="61"/>
      <c r="O10158" s="61"/>
      <c r="P10158" s="61"/>
      <c r="Q10158" s="61"/>
      <c r="R10158" s="61"/>
      <c r="S10158" s="61"/>
      <c r="T10158" s="61"/>
      <c r="U10158" s="61"/>
      <c r="V10158" s="61"/>
      <c r="W10158" s="61"/>
      <c r="X10158" s="61"/>
      <c r="Y10158" s="61"/>
      <c r="Z10158" s="61"/>
      <c r="AA10158" s="61"/>
      <c r="AB10158" s="61"/>
      <c r="AC10158" s="61"/>
      <c r="AD10158" s="61"/>
      <c r="AE10158" s="61"/>
      <c r="AF10158" s="61"/>
      <c r="AG10158" s="61"/>
      <c r="AH10158" s="61"/>
      <c r="AI10158" s="61"/>
      <c r="AJ10158" s="61"/>
      <c r="AK10158" s="61"/>
      <c r="AL10158" s="61"/>
      <c r="AM10158" s="61"/>
      <c r="AN10158" s="61"/>
      <c r="AO10158" s="61"/>
      <c r="AP10158" s="62"/>
      <c r="AQ10158" s="61"/>
      <c r="AR10158" s="61"/>
      <c r="AS10158" s="61"/>
      <c r="AT10158" s="61"/>
      <c r="AU10158" s="61"/>
      <c r="AV10158" s="61"/>
      <c r="AW10158" s="60"/>
    </row>
    <row r="10159" s="59" customFormat="1" customHeight="1" spans="1:49">
      <c r="A10159" s="60"/>
      <c r="B10159" s="60"/>
      <c r="C10159" s="60"/>
      <c r="D10159" s="60"/>
      <c r="H10159" s="61"/>
      <c r="I10159" s="61"/>
      <c r="J10159" s="61"/>
      <c r="K10159" s="61"/>
      <c r="L10159" s="61"/>
      <c r="M10159" s="61"/>
      <c r="N10159" s="61"/>
      <c r="O10159" s="61"/>
      <c r="P10159" s="61"/>
      <c r="Q10159" s="61"/>
      <c r="R10159" s="61"/>
      <c r="S10159" s="61"/>
      <c r="T10159" s="61"/>
      <c r="U10159" s="61"/>
      <c r="V10159" s="61"/>
      <c r="W10159" s="61"/>
      <c r="X10159" s="61"/>
      <c r="Y10159" s="61"/>
      <c r="Z10159" s="61"/>
      <c r="AA10159" s="61"/>
      <c r="AB10159" s="61"/>
      <c r="AC10159" s="61"/>
      <c r="AD10159" s="61"/>
      <c r="AE10159" s="61"/>
      <c r="AF10159" s="61"/>
      <c r="AG10159" s="61"/>
      <c r="AH10159" s="61"/>
      <c r="AI10159" s="61"/>
      <c r="AJ10159" s="61"/>
      <c r="AK10159" s="61"/>
      <c r="AL10159" s="61"/>
      <c r="AM10159" s="61"/>
      <c r="AN10159" s="61"/>
      <c r="AO10159" s="61"/>
      <c r="AP10159" s="62"/>
      <c r="AQ10159" s="61"/>
      <c r="AR10159" s="61"/>
      <c r="AS10159" s="61"/>
      <c r="AT10159" s="61"/>
      <c r="AU10159" s="61"/>
      <c r="AV10159" s="61"/>
      <c r="AW10159" s="60"/>
    </row>
    <row r="10160" s="59" customFormat="1" customHeight="1" spans="1:49">
      <c r="A10160" s="60"/>
      <c r="B10160" s="60"/>
      <c r="C10160" s="60"/>
      <c r="D10160" s="60"/>
      <c r="H10160" s="61"/>
      <c r="I10160" s="61"/>
      <c r="J10160" s="61"/>
      <c r="K10160" s="61"/>
      <c r="L10160" s="61"/>
      <c r="M10160" s="61"/>
      <c r="N10160" s="61"/>
      <c r="O10160" s="61"/>
      <c r="P10160" s="61"/>
      <c r="Q10160" s="61"/>
      <c r="R10160" s="61"/>
      <c r="S10160" s="61"/>
      <c r="T10160" s="61"/>
      <c r="U10160" s="61"/>
      <c r="V10160" s="61"/>
      <c r="W10160" s="61"/>
      <c r="X10160" s="61"/>
      <c r="Y10160" s="61"/>
      <c r="Z10160" s="61"/>
      <c r="AA10160" s="61"/>
      <c r="AB10160" s="61"/>
      <c r="AC10160" s="61"/>
      <c r="AD10160" s="61"/>
      <c r="AE10160" s="61"/>
      <c r="AF10160" s="61"/>
      <c r="AG10160" s="61"/>
      <c r="AH10160" s="61"/>
      <c r="AI10160" s="61"/>
      <c r="AJ10160" s="61"/>
      <c r="AK10160" s="61"/>
      <c r="AL10160" s="61"/>
      <c r="AM10160" s="61"/>
      <c r="AN10160" s="61"/>
      <c r="AO10160" s="61"/>
      <c r="AP10160" s="62"/>
      <c r="AQ10160" s="61"/>
      <c r="AR10160" s="61"/>
      <c r="AS10160" s="61"/>
      <c r="AT10160" s="61"/>
      <c r="AU10160" s="61"/>
      <c r="AV10160" s="61"/>
      <c r="AW10160" s="60"/>
    </row>
    <row r="10161" s="59" customFormat="1" customHeight="1" spans="1:49">
      <c r="A10161" s="60"/>
      <c r="B10161" s="60"/>
      <c r="C10161" s="60"/>
      <c r="D10161" s="60"/>
      <c r="H10161" s="61"/>
      <c r="I10161" s="61"/>
      <c r="J10161" s="61"/>
      <c r="K10161" s="61"/>
      <c r="L10161" s="61"/>
      <c r="M10161" s="61"/>
      <c r="N10161" s="61"/>
      <c r="O10161" s="61"/>
      <c r="P10161" s="61"/>
      <c r="Q10161" s="61"/>
      <c r="R10161" s="61"/>
      <c r="S10161" s="61"/>
      <c r="T10161" s="61"/>
      <c r="U10161" s="61"/>
      <c r="V10161" s="61"/>
      <c r="W10161" s="61"/>
      <c r="X10161" s="61"/>
      <c r="Y10161" s="61"/>
      <c r="Z10161" s="61"/>
      <c r="AA10161" s="61"/>
      <c r="AB10161" s="61"/>
      <c r="AC10161" s="61"/>
      <c r="AD10161" s="61"/>
      <c r="AE10161" s="61"/>
      <c r="AF10161" s="61"/>
      <c r="AG10161" s="61"/>
      <c r="AH10161" s="61"/>
      <c r="AI10161" s="61"/>
      <c r="AJ10161" s="61"/>
      <c r="AK10161" s="61"/>
      <c r="AL10161" s="61"/>
      <c r="AM10161" s="61"/>
      <c r="AN10161" s="61"/>
      <c r="AO10161" s="61"/>
      <c r="AP10161" s="62"/>
      <c r="AQ10161" s="61"/>
      <c r="AR10161" s="61"/>
      <c r="AS10161" s="61"/>
      <c r="AT10161" s="61"/>
      <c r="AU10161" s="61"/>
      <c r="AV10161" s="61"/>
      <c r="AW10161" s="60"/>
    </row>
    <row r="10162" s="59" customFormat="1" customHeight="1" spans="1:49">
      <c r="A10162" s="60"/>
      <c r="B10162" s="60"/>
      <c r="C10162" s="60"/>
      <c r="D10162" s="60"/>
      <c r="H10162" s="61"/>
      <c r="I10162" s="61"/>
      <c r="J10162" s="61"/>
      <c r="K10162" s="61"/>
      <c r="L10162" s="61"/>
      <c r="M10162" s="61"/>
      <c r="N10162" s="61"/>
      <c r="O10162" s="61"/>
      <c r="P10162" s="61"/>
      <c r="Q10162" s="61"/>
      <c r="R10162" s="61"/>
      <c r="S10162" s="61"/>
      <c r="T10162" s="61"/>
      <c r="U10162" s="61"/>
      <c r="V10162" s="61"/>
      <c r="W10162" s="61"/>
      <c r="X10162" s="61"/>
      <c r="Y10162" s="61"/>
      <c r="Z10162" s="61"/>
      <c r="AA10162" s="61"/>
      <c r="AB10162" s="61"/>
      <c r="AC10162" s="61"/>
      <c r="AD10162" s="61"/>
      <c r="AE10162" s="61"/>
      <c r="AF10162" s="61"/>
      <c r="AG10162" s="61"/>
      <c r="AH10162" s="61"/>
      <c r="AI10162" s="61"/>
      <c r="AJ10162" s="61"/>
      <c r="AK10162" s="61"/>
      <c r="AL10162" s="61"/>
      <c r="AM10162" s="61"/>
      <c r="AN10162" s="61"/>
      <c r="AO10162" s="61"/>
      <c r="AP10162" s="62"/>
      <c r="AQ10162" s="61"/>
      <c r="AR10162" s="61"/>
      <c r="AS10162" s="61"/>
      <c r="AT10162" s="61"/>
      <c r="AU10162" s="61"/>
      <c r="AV10162" s="61"/>
      <c r="AW10162" s="60"/>
    </row>
    <row r="10163" s="59" customFormat="1" customHeight="1" spans="1:49">
      <c r="A10163" s="60"/>
      <c r="B10163" s="60"/>
      <c r="C10163" s="60"/>
      <c r="D10163" s="60"/>
      <c r="H10163" s="61"/>
      <c r="I10163" s="61"/>
      <c r="J10163" s="61"/>
      <c r="K10163" s="61"/>
      <c r="L10163" s="61"/>
      <c r="M10163" s="61"/>
      <c r="N10163" s="61"/>
      <c r="O10163" s="61"/>
      <c r="P10163" s="61"/>
      <c r="Q10163" s="61"/>
      <c r="R10163" s="61"/>
      <c r="S10163" s="61"/>
      <c r="T10163" s="61"/>
      <c r="U10163" s="61"/>
      <c r="V10163" s="61"/>
      <c r="W10163" s="61"/>
      <c r="X10163" s="61"/>
      <c r="Y10163" s="61"/>
      <c r="Z10163" s="61"/>
      <c r="AA10163" s="61"/>
      <c r="AB10163" s="61"/>
      <c r="AC10163" s="61"/>
      <c r="AD10163" s="61"/>
      <c r="AE10163" s="61"/>
      <c r="AF10163" s="61"/>
      <c r="AG10163" s="61"/>
      <c r="AH10163" s="61"/>
      <c r="AI10163" s="61"/>
      <c r="AJ10163" s="61"/>
      <c r="AK10163" s="61"/>
      <c r="AL10163" s="61"/>
      <c r="AM10163" s="61"/>
      <c r="AN10163" s="61"/>
      <c r="AO10163" s="61"/>
      <c r="AP10163" s="62"/>
      <c r="AQ10163" s="61"/>
      <c r="AR10163" s="61"/>
      <c r="AS10163" s="61"/>
      <c r="AT10163" s="61"/>
      <c r="AU10163" s="61"/>
      <c r="AV10163" s="61"/>
      <c r="AW10163" s="60"/>
    </row>
    <row r="10164" s="59" customFormat="1" customHeight="1" spans="1:49">
      <c r="A10164" s="60"/>
      <c r="B10164" s="60"/>
      <c r="C10164" s="60"/>
      <c r="D10164" s="60"/>
      <c r="H10164" s="61"/>
      <c r="I10164" s="61"/>
      <c r="J10164" s="61"/>
      <c r="K10164" s="61"/>
      <c r="L10164" s="61"/>
      <c r="M10164" s="61"/>
      <c r="N10164" s="61"/>
      <c r="O10164" s="61"/>
      <c r="P10164" s="61"/>
      <c r="Q10164" s="61"/>
      <c r="R10164" s="61"/>
      <c r="S10164" s="61"/>
      <c r="T10164" s="61"/>
      <c r="U10164" s="61"/>
      <c r="V10164" s="61"/>
      <c r="W10164" s="61"/>
      <c r="X10164" s="61"/>
      <c r="Y10164" s="61"/>
      <c r="Z10164" s="61"/>
      <c r="AA10164" s="61"/>
      <c r="AB10164" s="61"/>
      <c r="AC10164" s="61"/>
      <c r="AD10164" s="61"/>
      <c r="AE10164" s="61"/>
      <c r="AF10164" s="61"/>
      <c r="AG10164" s="61"/>
      <c r="AH10164" s="61"/>
      <c r="AI10164" s="61"/>
      <c r="AJ10164" s="61"/>
      <c r="AK10164" s="61"/>
      <c r="AL10164" s="61"/>
      <c r="AM10164" s="61"/>
      <c r="AN10164" s="61"/>
      <c r="AO10164" s="61"/>
      <c r="AP10164" s="62"/>
      <c r="AQ10164" s="61"/>
      <c r="AR10164" s="61"/>
      <c r="AS10164" s="61"/>
      <c r="AT10164" s="61"/>
      <c r="AU10164" s="61"/>
      <c r="AV10164" s="61"/>
      <c r="AW10164" s="60"/>
    </row>
    <row r="10165" s="59" customFormat="1" customHeight="1" spans="1:49">
      <c r="A10165" s="60"/>
      <c r="B10165" s="60"/>
      <c r="C10165" s="60"/>
      <c r="D10165" s="60"/>
      <c r="H10165" s="61"/>
      <c r="I10165" s="61"/>
      <c r="J10165" s="61"/>
      <c r="K10165" s="61"/>
      <c r="L10165" s="61"/>
      <c r="M10165" s="61"/>
      <c r="N10165" s="61"/>
      <c r="O10165" s="61"/>
      <c r="P10165" s="61"/>
      <c r="Q10165" s="61"/>
      <c r="R10165" s="61"/>
      <c r="S10165" s="61"/>
      <c r="T10165" s="61"/>
      <c r="U10165" s="61"/>
      <c r="V10165" s="61"/>
      <c r="W10165" s="61"/>
      <c r="X10165" s="61"/>
      <c r="Y10165" s="61"/>
      <c r="Z10165" s="61"/>
      <c r="AA10165" s="61"/>
      <c r="AB10165" s="61"/>
      <c r="AC10165" s="61"/>
      <c r="AD10165" s="61"/>
      <c r="AE10165" s="61"/>
      <c r="AF10165" s="61"/>
      <c r="AG10165" s="61"/>
      <c r="AH10165" s="61"/>
      <c r="AI10165" s="61"/>
      <c r="AJ10165" s="61"/>
      <c r="AK10165" s="61"/>
      <c r="AL10165" s="61"/>
      <c r="AM10165" s="61"/>
      <c r="AN10165" s="61"/>
      <c r="AO10165" s="61"/>
      <c r="AP10165" s="62"/>
      <c r="AQ10165" s="61"/>
      <c r="AR10165" s="61"/>
      <c r="AS10165" s="61"/>
      <c r="AT10165" s="61"/>
      <c r="AU10165" s="61"/>
      <c r="AV10165" s="61"/>
      <c r="AW10165" s="60"/>
    </row>
    <row r="10166" s="59" customFormat="1" customHeight="1" spans="1:49">
      <c r="A10166" s="60"/>
      <c r="B10166" s="60"/>
      <c r="C10166" s="60"/>
      <c r="D10166" s="60"/>
      <c r="H10166" s="61"/>
      <c r="I10166" s="61"/>
      <c r="J10166" s="61"/>
      <c r="K10166" s="61"/>
      <c r="L10166" s="61"/>
      <c r="M10166" s="61"/>
      <c r="N10166" s="61"/>
      <c r="O10166" s="61"/>
      <c r="P10166" s="61"/>
      <c r="Q10166" s="61"/>
      <c r="R10166" s="61"/>
      <c r="S10166" s="61"/>
      <c r="T10166" s="61"/>
      <c r="U10166" s="61"/>
      <c r="V10166" s="61"/>
      <c r="W10166" s="61"/>
      <c r="X10166" s="61"/>
      <c r="Y10166" s="61"/>
      <c r="Z10166" s="61"/>
      <c r="AA10166" s="61"/>
      <c r="AB10166" s="61"/>
      <c r="AC10166" s="61"/>
      <c r="AD10166" s="61"/>
      <c r="AE10166" s="61"/>
      <c r="AF10166" s="61"/>
      <c r="AG10166" s="61"/>
      <c r="AH10166" s="61"/>
      <c r="AI10166" s="61"/>
      <c r="AJ10166" s="61"/>
      <c r="AK10166" s="61"/>
      <c r="AL10166" s="61"/>
      <c r="AM10166" s="61"/>
      <c r="AN10166" s="61"/>
      <c r="AO10166" s="61"/>
      <c r="AP10166" s="62"/>
      <c r="AQ10166" s="61"/>
      <c r="AR10166" s="61"/>
      <c r="AS10166" s="61"/>
      <c r="AT10166" s="61"/>
      <c r="AU10166" s="61"/>
      <c r="AV10166" s="61"/>
      <c r="AW10166" s="60"/>
    </row>
    <row r="10167" s="59" customFormat="1" customHeight="1" spans="1:49">
      <c r="A10167" s="60"/>
      <c r="B10167" s="60"/>
      <c r="C10167" s="60"/>
      <c r="D10167" s="60"/>
      <c r="H10167" s="61"/>
      <c r="I10167" s="61"/>
      <c r="J10167" s="61"/>
      <c r="K10167" s="61"/>
      <c r="L10167" s="61"/>
      <c r="M10167" s="61"/>
      <c r="N10167" s="61"/>
      <c r="O10167" s="61"/>
      <c r="P10167" s="61"/>
      <c r="Q10167" s="61"/>
      <c r="R10167" s="61"/>
      <c r="S10167" s="61"/>
      <c r="T10167" s="61"/>
      <c r="U10167" s="61"/>
      <c r="V10167" s="61"/>
      <c r="W10167" s="61"/>
      <c r="X10167" s="61"/>
      <c r="Y10167" s="61"/>
      <c r="Z10167" s="61"/>
      <c r="AA10167" s="61"/>
      <c r="AB10167" s="61"/>
      <c r="AC10167" s="61"/>
      <c r="AD10167" s="61"/>
      <c r="AE10167" s="61"/>
      <c r="AF10167" s="61"/>
      <c r="AG10167" s="61"/>
      <c r="AH10167" s="61"/>
      <c r="AI10167" s="61"/>
      <c r="AJ10167" s="61"/>
      <c r="AK10167" s="61"/>
      <c r="AL10167" s="61"/>
      <c r="AM10167" s="61"/>
      <c r="AN10167" s="61"/>
      <c r="AO10167" s="61"/>
      <c r="AP10167" s="62"/>
      <c r="AQ10167" s="61"/>
      <c r="AR10167" s="61"/>
      <c r="AS10167" s="61"/>
      <c r="AT10167" s="61"/>
      <c r="AU10167" s="61"/>
      <c r="AV10167" s="61"/>
      <c r="AW10167" s="60"/>
    </row>
    <row r="10168" s="59" customFormat="1" customHeight="1" spans="1:49">
      <c r="A10168" s="60"/>
      <c r="B10168" s="60"/>
      <c r="C10168" s="60"/>
      <c r="D10168" s="60"/>
      <c r="H10168" s="61"/>
      <c r="I10168" s="61"/>
      <c r="J10168" s="61"/>
      <c r="K10168" s="61"/>
      <c r="L10168" s="61"/>
      <c r="M10168" s="61"/>
      <c r="N10168" s="61"/>
      <c r="O10168" s="61"/>
      <c r="P10168" s="61"/>
      <c r="Q10168" s="61"/>
      <c r="R10168" s="61"/>
      <c r="S10168" s="61"/>
      <c r="T10168" s="61"/>
      <c r="U10168" s="61"/>
      <c r="V10168" s="61"/>
      <c r="W10168" s="61"/>
      <c r="X10168" s="61"/>
      <c r="Y10168" s="61"/>
      <c r="Z10168" s="61"/>
      <c r="AA10168" s="61"/>
      <c r="AB10168" s="61"/>
      <c r="AC10168" s="61"/>
      <c r="AD10168" s="61"/>
      <c r="AE10168" s="61"/>
      <c r="AF10168" s="61"/>
      <c r="AG10168" s="61"/>
      <c r="AH10168" s="61"/>
      <c r="AI10168" s="61"/>
      <c r="AJ10168" s="61"/>
      <c r="AK10168" s="61"/>
      <c r="AL10168" s="61"/>
      <c r="AM10168" s="61"/>
      <c r="AN10168" s="61"/>
      <c r="AO10168" s="61"/>
      <c r="AP10168" s="62"/>
      <c r="AQ10168" s="61"/>
      <c r="AR10168" s="61"/>
      <c r="AS10168" s="61"/>
      <c r="AT10168" s="61"/>
      <c r="AU10168" s="61"/>
      <c r="AV10168" s="61"/>
      <c r="AW10168" s="60"/>
    </row>
    <row r="10169" s="59" customFormat="1" customHeight="1" spans="1:49">
      <c r="A10169" s="60"/>
      <c r="B10169" s="60"/>
      <c r="C10169" s="60"/>
      <c r="D10169" s="60"/>
      <c r="H10169" s="61"/>
      <c r="I10169" s="61"/>
      <c r="J10169" s="61"/>
      <c r="K10169" s="61"/>
      <c r="L10169" s="61"/>
      <c r="M10169" s="61"/>
      <c r="N10169" s="61"/>
      <c r="O10169" s="61"/>
      <c r="P10169" s="61"/>
      <c r="Q10169" s="61"/>
      <c r="R10169" s="61"/>
      <c r="S10169" s="61"/>
      <c r="T10169" s="61"/>
      <c r="U10169" s="61"/>
      <c r="V10169" s="61"/>
      <c r="W10169" s="61"/>
      <c r="X10169" s="61"/>
      <c r="Y10169" s="61"/>
      <c r="Z10169" s="61"/>
      <c r="AA10169" s="61"/>
      <c r="AB10169" s="61"/>
      <c r="AC10169" s="61"/>
      <c r="AD10169" s="61"/>
      <c r="AE10169" s="61"/>
      <c r="AF10169" s="61"/>
      <c r="AG10169" s="61"/>
      <c r="AH10169" s="61"/>
      <c r="AI10169" s="61"/>
      <c r="AJ10169" s="61"/>
      <c r="AK10169" s="61"/>
      <c r="AL10169" s="61"/>
      <c r="AM10169" s="61"/>
      <c r="AN10169" s="61"/>
      <c r="AO10169" s="61"/>
      <c r="AP10169" s="62"/>
      <c r="AQ10169" s="61"/>
      <c r="AR10169" s="61"/>
      <c r="AS10169" s="61"/>
      <c r="AT10169" s="61"/>
      <c r="AU10169" s="61"/>
      <c r="AV10169" s="61"/>
      <c r="AW10169" s="60"/>
    </row>
    <row r="10170" s="59" customFormat="1" customHeight="1" spans="1:49">
      <c r="A10170" s="60"/>
      <c r="B10170" s="60"/>
      <c r="C10170" s="60"/>
      <c r="D10170" s="60"/>
      <c r="H10170" s="61"/>
      <c r="I10170" s="61"/>
      <c r="J10170" s="61"/>
      <c r="K10170" s="61"/>
      <c r="L10170" s="61"/>
      <c r="M10170" s="61"/>
      <c r="N10170" s="61"/>
      <c r="O10170" s="61"/>
      <c r="P10170" s="61"/>
      <c r="Q10170" s="61"/>
      <c r="R10170" s="61"/>
      <c r="S10170" s="61"/>
      <c r="T10170" s="61"/>
      <c r="U10170" s="61"/>
      <c r="V10170" s="61"/>
      <c r="W10170" s="61"/>
      <c r="X10170" s="61"/>
      <c r="Y10170" s="61"/>
      <c r="Z10170" s="61"/>
      <c r="AA10170" s="61"/>
      <c r="AB10170" s="61"/>
      <c r="AC10170" s="61"/>
      <c r="AD10170" s="61"/>
      <c r="AE10170" s="61"/>
      <c r="AF10170" s="61"/>
      <c r="AG10170" s="61"/>
      <c r="AH10170" s="61"/>
      <c r="AI10170" s="61"/>
      <c r="AJ10170" s="61"/>
      <c r="AK10170" s="61"/>
      <c r="AL10170" s="61"/>
      <c r="AM10170" s="61"/>
      <c r="AN10170" s="61"/>
      <c r="AO10170" s="61"/>
      <c r="AP10170" s="62"/>
      <c r="AQ10170" s="61"/>
      <c r="AR10170" s="61"/>
      <c r="AS10170" s="61"/>
      <c r="AT10170" s="61"/>
      <c r="AU10170" s="61"/>
      <c r="AV10170" s="61"/>
      <c r="AW10170" s="60"/>
    </row>
    <row r="10171" s="59" customFormat="1" customHeight="1" spans="1:49">
      <c r="A10171" s="60"/>
      <c r="B10171" s="60"/>
      <c r="C10171" s="60"/>
      <c r="D10171" s="60"/>
      <c r="H10171" s="61"/>
      <c r="I10171" s="61"/>
      <c r="J10171" s="61"/>
      <c r="K10171" s="61"/>
      <c r="L10171" s="61"/>
      <c r="M10171" s="61"/>
      <c r="N10171" s="61"/>
      <c r="O10171" s="61"/>
      <c r="P10171" s="61"/>
      <c r="Q10171" s="61"/>
      <c r="R10171" s="61"/>
      <c r="S10171" s="61"/>
      <c r="T10171" s="61"/>
      <c r="U10171" s="61"/>
      <c r="V10171" s="61"/>
      <c r="W10171" s="61"/>
      <c r="X10171" s="61"/>
      <c r="Y10171" s="61"/>
      <c r="Z10171" s="61"/>
      <c r="AA10171" s="61"/>
      <c r="AB10171" s="61"/>
      <c r="AC10171" s="61"/>
      <c r="AD10171" s="61"/>
      <c r="AE10171" s="61"/>
      <c r="AF10171" s="61"/>
      <c r="AG10171" s="61"/>
      <c r="AH10171" s="61"/>
      <c r="AI10171" s="61"/>
      <c r="AJ10171" s="61"/>
      <c r="AK10171" s="61"/>
      <c r="AL10171" s="61"/>
      <c r="AM10171" s="61"/>
      <c r="AN10171" s="61"/>
      <c r="AO10171" s="61"/>
      <c r="AP10171" s="62"/>
      <c r="AQ10171" s="61"/>
      <c r="AR10171" s="61"/>
      <c r="AS10171" s="61"/>
      <c r="AT10171" s="61"/>
      <c r="AU10171" s="61"/>
      <c r="AV10171" s="61"/>
      <c r="AW10171" s="60"/>
    </row>
    <row r="10172" s="59" customFormat="1" customHeight="1" spans="1:49">
      <c r="A10172" s="60"/>
      <c r="B10172" s="60"/>
      <c r="C10172" s="60"/>
      <c r="D10172" s="60"/>
      <c r="H10172" s="61"/>
      <c r="I10172" s="61"/>
      <c r="J10172" s="61"/>
      <c r="K10172" s="61"/>
      <c r="L10172" s="61"/>
      <c r="M10172" s="61"/>
      <c r="N10172" s="61"/>
      <c r="O10172" s="61"/>
      <c r="P10172" s="61"/>
      <c r="Q10172" s="61"/>
      <c r="R10172" s="61"/>
      <c r="S10172" s="61"/>
      <c r="T10172" s="61"/>
      <c r="U10172" s="61"/>
      <c r="V10172" s="61"/>
      <c r="W10172" s="61"/>
      <c r="X10172" s="61"/>
      <c r="Y10172" s="61"/>
      <c r="Z10172" s="61"/>
      <c r="AA10172" s="61"/>
      <c r="AB10172" s="61"/>
      <c r="AC10172" s="61"/>
      <c r="AD10172" s="61"/>
      <c r="AE10172" s="61"/>
      <c r="AF10172" s="61"/>
      <c r="AG10172" s="61"/>
      <c r="AH10172" s="61"/>
      <c r="AI10172" s="61"/>
      <c r="AJ10172" s="61"/>
      <c r="AK10172" s="61"/>
      <c r="AL10172" s="61"/>
      <c r="AM10172" s="61"/>
      <c r="AN10172" s="61"/>
      <c r="AO10172" s="61"/>
      <c r="AP10172" s="62"/>
      <c r="AQ10172" s="61"/>
      <c r="AR10172" s="61"/>
      <c r="AS10172" s="61"/>
      <c r="AT10172" s="61"/>
      <c r="AU10172" s="61"/>
      <c r="AV10172" s="61"/>
      <c r="AW10172" s="60"/>
    </row>
    <row r="10173" s="59" customFormat="1" customHeight="1" spans="1:49">
      <c r="A10173" s="60"/>
      <c r="B10173" s="60"/>
      <c r="C10173" s="60"/>
      <c r="D10173" s="60"/>
      <c r="H10173" s="61"/>
      <c r="I10173" s="61"/>
      <c r="J10173" s="61"/>
      <c r="K10173" s="61"/>
      <c r="L10173" s="61"/>
      <c r="M10173" s="61"/>
      <c r="N10173" s="61"/>
      <c r="O10173" s="61"/>
      <c r="P10173" s="61"/>
      <c r="Q10173" s="61"/>
      <c r="R10173" s="61"/>
      <c r="S10173" s="61"/>
      <c r="T10173" s="61"/>
      <c r="U10173" s="61"/>
      <c r="V10173" s="61"/>
      <c r="W10173" s="61"/>
      <c r="X10173" s="61"/>
      <c r="Y10173" s="61"/>
      <c r="Z10173" s="61"/>
      <c r="AA10173" s="61"/>
      <c r="AB10173" s="61"/>
      <c r="AC10173" s="61"/>
      <c r="AD10173" s="61"/>
      <c r="AE10173" s="61"/>
      <c r="AF10173" s="61"/>
      <c r="AG10173" s="61"/>
      <c r="AH10173" s="61"/>
      <c r="AI10173" s="61"/>
      <c r="AJ10173" s="61"/>
      <c r="AK10173" s="61"/>
      <c r="AL10173" s="61"/>
      <c r="AM10173" s="61"/>
      <c r="AN10173" s="61"/>
      <c r="AO10173" s="61"/>
      <c r="AP10173" s="62"/>
      <c r="AQ10173" s="61"/>
      <c r="AR10173" s="61"/>
      <c r="AS10173" s="61"/>
      <c r="AT10173" s="61"/>
      <c r="AU10173" s="61"/>
      <c r="AV10173" s="61"/>
      <c r="AW10173" s="60"/>
    </row>
    <row r="10174" s="59" customFormat="1" customHeight="1" spans="1:49">
      <c r="A10174" s="60"/>
      <c r="B10174" s="60"/>
      <c r="C10174" s="60"/>
      <c r="D10174" s="60"/>
      <c r="H10174" s="61"/>
      <c r="I10174" s="61"/>
      <c r="J10174" s="61"/>
      <c r="K10174" s="61"/>
      <c r="L10174" s="61"/>
      <c r="M10174" s="61"/>
      <c r="N10174" s="61"/>
      <c r="O10174" s="61"/>
      <c r="P10174" s="61"/>
      <c r="Q10174" s="61"/>
      <c r="R10174" s="61"/>
      <c r="S10174" s="61"/>
      <c r="T10174" s="61"/>
      <c r="U10174" s="61"/>
      <c r="V10174" s="61"/>
      <c r="W10174" s="61"/>
      <c r="X10174" s="61"/>
      <c r="Y10174" s="61"/>
      <c r="Z10174" s="61"/>
      <c r="AA10174" s="61"/>
      <c r="AB10174" s="61"/>
      <c r="AC10174" s="61"/>
      <c r="AD10174" s="61"/>
      <c r="AE10174" s="61"/>
      <c r="AF10174" s="61"/>
      <c r="AG10174" s="61"/>
      <c r="AH10174" s="61"/>
      <c r="AI10174" s="61"/>
      <c r="AJ10174" s="61"/>
      <c r="AK10174" s="61"/>
      <c r="AL10174" s="61"/>
      <c r="AM10174" s="61"/>
      <c r="AN10174" s="61"/>
      <c r="AO10174" s="61"/>
      <c r="AP10174" s="62"/>
      <c r="AQ10174" s="61"/>
      <c r="AR10174" s="61"/>
      <c r="AS10174" s="61"/>
      <c r="AT10174" s="61"/>
      <c r="AU10174" s="61"/>
      <c r="AV10174" s="61"/>
      <c r="AW10174" s="60"/>
    </row>
    <row r="10175" s="59" customFormat="1" customHeight="1" spans="1:49">
      <c r="A10175" s="60"/>
      <c r="B10175" s="60"/>
      <c r="C10175" s="60"/>
      <c r="D10175" s="60"/>
      <c r="H10175" s="61"/>
      <c r="I10175" s="61"/>
      <c r="J10175" s="61"/>
      <c r="K10175" s="61"/>
      <c r="L10175" s="61"/>
      <c r="M10175" s="61"/>
      <c r="N10175" s="61"/>
      <c r="O10175" s="61"/>
      <c r="P10175" s="61"/>
      <c r="Q10175" s="61"/>
      <c r="R10175" s="61"/>
      <c r="S10175" s="61"/>
      <c r="T10175" s="61"/>
      <c r="U10175" s="61"/>
      <c r="V10175" s="61"/>
      <c r="W10175" s="61"/>
      <c r="X10175" s="61"/>
      <c r="Y10175" s="61"/>
      <c r="Z10175" s="61"/>
      <c r="AA10175" s="61"/>
      <c r="AB10175" s="61"/>
      <c r="AC10175" s="61"/>
      <c r="AD10175" s="61"/>
      <c r="AE10175" s="61"/>
      <c r="AF10175" s="61"/>
      <c r="AG10175" s="61"/>
      <c r="AH10175" s="61"/>
      <c r="AI10175" s="61"/>
      <c r="AJ10175" s="61"/>
      <c r="AK10175" s="61"/>
      <c r="AL10175" s="61"/>
      <c r="AM10175" s="61"/>
      <c r="AN10175" s="61"/>
      <c r="AO10175" s="61"/>
      <c r="AP10175" s="62"/>
      <c r="AQ10175" s="61"/>
      <c r="AR10175" s="61"/>
      <c r="AS10175" s="61"/>
      <c r="AT10175" s="61"/>
      <c r="AU10175" s="61"/>
      <c r="AV10175" s="61"/>
      <c r="AW10175" s="60"/>
    </row>
    <row r="10176" s="59" customFormat="1" customHeight="1" spans="1:49">
      <c r="A10176" s="60"/>
      <c r="B10176" s="60"/>
      <c r="C10176" s="60"/>
      <c r="D10176" s="60"/>
      <c r="H10176" s="61"/>
      <c r="I10176" s="61"/>
      <c r="J10176" s="61"/>
      <c r="K10176" s="61"/>
      <c r="L10176" s="61"/>
      <c r="M10176" s="61"/>
      <c r="N10176" s="61"/>
      <c r="O10176" s="61"/>
      <c r="P10176" s="61"/>
      <c r="Q10176" s="61"/>
      <c r="R10176" s="61"/>
      <c r="S10176" s="61"/>
      <c r="T10176" s="61"/>
      <c r="U10176" s="61"/>
      <c r="V10176" s="61"/>
      <c r="W10176" s="61"/>
      <c r="X10176" s="61"/>
      <c r="Y10176" s="61"/>
      <c r="Z10176" s="61"/>
      <c r="AA10176" s="61"/>
      <c r="AB10176" s="61"/>
      <c r="AC10176" s="61"/>
      <c r="AD10176" s="61"/>
      <c r="AE10176" s="61"/>
      <c r="AF10176" s="61"/>
      <c r="AG10176" s="61"/>
      <c r="AH10176" s="61"/>
      <c r="AI10176" s="61"/>
      <c r="AJ10176" s="61"/>
      <c r="AK10176" s="61"/>
      <c r="AL10176" s="61"/>
      <c r="AM10176" s="61"/>
      <c r="AN10176" s="61"/>
      <c r="AO10176" s="61"/>
      <c r="AP10176" s="62"/>
      <c r="AQ10176" s="61"/>
      <c r="AR10176" s="61"/>
      <c r="AS10176" s="61"/>
      <c r="AT10176" s="61"/>
      <c r="AU10176" s="61"/>
      <c r="AV10176" s="61"/>
      <c r="AW10176" s="60"/>
    </row>
    <row r="10177" s="59" customFormat="1" customHeight="1" spans="1:49">
      <c r="A10177" s="60"/>
      <c r="B10177" s="60"/>
      <c r="C10177" s="60"/>
      <c r="D10177" s="60"/>
      <c r="H10177" s="61"/>
      <c r="I10177" s="61"/>
      <c r="J10177" s="61"/>
      <c r="K10177" s="61"/>
      <c r="L10177" s="61"/>
      <c r="M10177" s="61"/>
      <c r="N10177" s="61"/>
      <c r="O10177" s="61"/>
      <c r="P10177" s="61"/>
      <c r="Q10177" s="61"/>
      <c r="R10177" s="61"/>
      <c r="S10177" s="61"/>
      <c r="T10177" s="61"/>
      <c r="U10177" s="61"/>
      <c r="V10177" s="61"/>
      <c r="W10177" s="61"/>
      <c r="X10177" s="61"/>
      <c r="Y10177" s="61"/>
      <c r="Z10177" s="61"/>
      <c r="AA10177" s="61"/>
      <c r="AB10177" s="61"/>
      <c r="AC10177" s="61"/>
      <c r="AD10177" s="61"/>
      <c r="AE10177" s="61"/>
      <c r="AF10177" s="61"/>
      <c r="AG10177" s="61"/>
      <c r="AH10177" s="61"/>
      <c r="AI10177" s="61"/>
      <c r="AJ10177" s="61"/>
      <c r="AK10177" s="61"/>
      <c r="AL10177" s="61"/>
      <c r="AM10177" s="61"/>
      <c r="AN10177" s="61"/>
      <c r="AO10177" s="61"/>
      <c r="AP10177" s="62"/>
      <c r="AQ10177" s="61"/>
      <c r="AR10177" s="61"/>
      <c r="AS10177" s="61"/>
      <c r="AT10177" s="61"/>
      <c r="AU10177" s="61"/>
      <c r="AV10177" s="61"/>
      <c r="AW10177" s="60"/>
    </row>
    <row r="10178" s="59" customFormat="1" customHeight="1" spans="1:49">
      <c r="A10178" s="60"/>
      <c r="B10178" s="60"/>
      <c r="C10178" s="60"/>
      <c r="D10178" s="60"/>
      <c r="H10178" s="61"/>
      <c r="I10178" s="61"/>
      <c r="J10178" s="61"/>
      <c r="K10178" s="61"/>
      <c r="L10178" s="61"/>
      <c r="M10178" s="61"/>
      <c r="N10178" s="61"/>
      <c r="O10178" s="61"/>
      <c r="P10178" s="61"/>
      <c r="Q10178" s="61"/>
      <c r="R10178" s="61"/>
      <c r="S10178" s="61"/>
      <c r="T10178" s="61"/>
      <c r="U10178" s="61"/>
      <c r="V10178" s="61"/>
      <c r="W10178" s="61"/>
      <c r="X10178" s="61"/>
      <c r="Y10178" s="61"/>
      <c r="Z10178" s="61"/>
      <c r="AA10178" s="61"/>
      <c r="AB10178" s="61"/>
      <c r="AC10178" s="61"/>
      <c r="AD10178" s="61"/>
      <c r="AE10178" s="61"/>
      <c r="AF10178" s="61"/>
      <c r="AG10178" s="61"/>
      <c r="AH10178" s="61"/>
      <c r="AI10178" s="61"/>
      <c r="AJ10178" s="61"/>
      <c r="AK10178" s="61"/>
      <c r="AL10178" s="61"/>
      <c r="AM10178" s="61"/>
      <c r="AN10178" s="61"/>
      <c r="AO10178" s="61"/>
      <c r="AP10178" s="62"/>
      <c r="AQ10178" s="61"/>
      <c r="AR10178" s="61"/>
      <c r="AS10178" s="61"/>
      <c r="AT10178" s="61"/>
      <c r="AU10178" s="61"/>
      <c r="AV10178" s="61"/>
      <c r="AW10178" s="60"/>
    </row>
    <row r="10179" s="59" customFormat="1" customHeight="1" spans="1:49">
      <c r="A10179" s="60"/>
      <c r="B10179" s="60"/>
      <c r="C10179" s="60"/>
      <c r="D10179" s="60"/>
      <c r="H10179" s="61"/>
      <c r="I10179" s="61"/>
      <c r="J10179" s="61"/>
      <c r="K10179" s="61"/>
      <c r="L10179" s="61"/>
      <c r="M10179" s="61"/>
      <c r="N10179" s="61"/>
      <c r="O10179" s="61"/>
      <c r="P10179" s="61"/>
      <c r="Q10179" s="61"/>
      <c r="R10179" s="61"/>
      <c r="S10179" s="61"/>
      <c r="T10179" s="61"/>
      <c r="U10179" s="61"/>
      <c r="V10179" s="61"/>
      <c r="W10179" s="61"/>
      <c r="X10179" s="61"/>
      <c r="Y10179" s="61"/>
      <c r="Z10179" s="61"/>
      <c r="AA10179" s="61"/>
      <c r="AB10179" s="61"/>
      <c r="AC10179" s="61"/>
      <c r="AD10179" s="61"/>
      <c r="AE10179" s="61"/>
      <c r="AF10179" s="61"/>
      <c r="AG10179" s="61"/>
      <c r="AH10179" s="61"/>
      <c r="AI10179" s="61"/>
      <c r="AJ10179" s="61"/>
      <c r="AK10179" s="61"/>
      <c r="AL10179" s="61"/>
      <c r="AM10179" s="61"/>
      <c r="AN10179" s="61"/>
      <c r="AO10179" s="61"/>
      <c r="AP10179" s="62"/>
      <c r="AQ10179" s="61"/>
      <c r="AR10179" s="61"/>
      <c r="AS10179" s="61"/>
      <c r="AT10179" s="61"/>
      <c r="AU10179" s="61"/>
      <c r="AV10179" s="61"/>
      <c r="AW10179" s="60"/>
    </row>
    <row r="10180" s="59" customFormat="1" customHeight="1" spans="1:49">
      <c r="A10180" s="60"/>
      <c r="B10180" s="60"/>
      <c r="C10180" s="60"/>
      <c r="D10180" s="60"/>
      <c r="H10180" s="61"/>
      <c r="I10180" s="61"/>
      <c r="J10180" s="61"/>
      <c r="K10180" s="61"/>
      <c r="L10180" s="61"/>
      <c r="M10180" s="61"/>
      <c r="N10180" s="61"/>
      <c r="O10180" s="61"/>
      <c r="P10180" s="61"/>
      <c r="Q10180" s="61"/>
      <c r="R10180" s="61"/>
      <c r="S10180" s="61"/>
      <c r="T10180" s="61"/>
      <c r="U10180" s="61"/>
      <c r="V10180" s="61"/>
      <c r="W10180" s="61"/>
      <c r="X10180" s="61"/>
      <c r="Y10180" s="61"/>
      <c r="Z10180" s="61"/>
      <c r="AA10180" s="61"/>
      <c r="AB10180" s="61"/>
      <c r="AC10180" s="61"/>
      <c r="AD10180" s="61"/>
      <c r="AE10180" s="61"/>
      <c r="AF10180" s="61"/>
      <c r="AG10180" s="61"/>
      <c r="AH10180" s="61"/>
      <c r="AI10180" s="61"/>
      <c r="AJ10180" s="61"/>
      <c r="AK10180" s="61"/>
      <c r="AL10180" s="61"/>
      <c r="AM10180" s="61"/>
      <c r="AN10180" s="61"/>
      <c r="AO10180" s="61"/>
      <c r="AP10180" s="62"/>
      <c r="AQ10180" s="61"/>
      <c r="AR10180" s="61"/>
      <c r="AS10180" s="61"/>
      <c r="AT10180" s="61"/>
      <c r="AU10180" s="61"/>
      <c r="AV10180" s="61"/>
      <c r="AW10180" s="60"/>
    </row>
    <row r="10181" s="59" customFormat="1" customHeight="1" spans="1:49">
      <c r="A10181" s="60"/>
      <c r="B10181" s="60"/>
      <c r="C10181" s="60"/>
      <c r="D10181" s="60"/>
      <c r="H10181" s="61"/>
      <c r="I10181" s="61"/>
      <c r="J10181" s="61"/>
      <c r="K10181" s="61"/>
      <c r="L10181" s="61"/>
      <c r="M10181" s="61"/>
      <c r="N10181" s="61"/>
      <c r="O10181" s="61"/>
      <c r="P10181" s="61"/>
      <c r="Q10181" s="61"/>
      <c r="R10181" s="61"/>
      <c r="S10181" s="61"/>
      <c r="T10181" s="61"/>
      <c r="U10181" s="61"/>
      <c r="V10181" s="61"/>
      <c r="W10181" s="61"/>
      <c r="X10181" s="61"/>
      <c r="Y10181" s="61"/>
      <c r="Z10181" s="61"/>
      <c r="AA10181" s="61"/>
      <c r="AB10181" s="61"/>
      <c r="AC10181" s="61"/>
      <c r="AD10181" s="61"/>
      <c r="AE10181" s="61"/>
      <c r="AF10181" s="61"/>
      <c r="AG10181" s="61"/>
      <c r="AH10181" s="61"/>
      <c r="AI10181" s="61"/>
      <c r="AJ10181" s="61"/>
      <c r="AK10181" s="61"/>
      <c r="AL10181" s="61"/>
      <c r="AM10181" s="61"/>
      <c r="AN10181" s="61"/>
      <c r="AO10181" s="61"/>
      <c r="AP10181" s="62"/>
      <c r="AQ10181" s="61"/>
      <c r="AR10181" s="61"/>
      <c r="AS10181" s="61"/>
      <c r="AT10181" s="61"/>
      <c r="AU10181" s="61"/>
      <c r="AV10181" s="61"/>
      <c r="AW10181" s="60"/>
    </row>
    <row r="10182" s="59" customFormat="1" customHeight="1" spans="1:49">
      <c r="A10182" s="60"/>
      <c r="B10182" s="60"/>
      <c r="C10182" s="60"/>
      <c r="D10182" s="60"/>
      <c r="H10182" s="61"/>
      <c r="I10182" s="61"/>
      <c r="J10182" s="61"/>
      <c r="K10182" s="61"/>
      <c r="L10182" s="61"/>
      <c r="M10182" s="61"/>
      <c r="N10182" s="61"/>
      <c r="O10182" s="61"/>
      <c r="P10182" s="61"/>
      <c r="Q10182" s="61"/>
      <c r="R10182" s="61"/>
      <c r="S10182" s="61"/>
      <c r="T10182" s="61"/>
      <c r="U10182" s="61"/>
      <c r="V10182" s="61"/>
      <c r="W10182" s="61"/>
      <c r="X10182" s="61"/>
      <c r="Y10182" s="61"/>
      <c r="Z10182" s="61"/>
      <c r="AA10182" s="61"/>
      <c r="AB10182" s="61"/>
      <c r="AC10182" s="61"/>
      <c r="AD10182" s="61"/>
      <c r="AE10182" s="61"/>
      <c r="AF10182" s="61"/>
      <c r="AG10182" s="61"/>
      <c r="AH10182" s="61"/>
      <c r="AI10182" s="61"/>
      <c r="AJ10182" s="61"/>
      <c r="AK10182" s="61"/>
      <c r="AL10182" s="61"/>
      <c r="AM10182" s="61"/>
      <c r="AN10182" s="61"/>
      <c r="AO10182" s="61"/>
      <c r="AP10182" s="62"/>
      <c r="AQ10182" s="61"/>
      <c r="AR10182" s="61"/>
      <c r="AS10182" s="61"/>
      <c r="AT10182" s="61"/>
      <c r="AU10182" s="61"/>
      <c r="AV10182" s="61"/>
      <c r="AW10182" s="60"/>
    </row>
    <row r="10183" s="59" customFormat="1" customHeight="1" spans="1:49">
      <c r="A10183" s="60"/>
      <c r="B10183" s="60"/>
      <c r="C10183" s="60"/>
      <c r="D10183" s="60"/>
      <c r="H10183" s="61"/>
      <c r="I10183" s="61"/>
      <c r="J10183" s="61"/>
      <c r="K10183" s="61"/>
      <c r="L10183" s="61"/>
      <c r="M10183" s="61"/>
      <c r="N10183" s="61"/>
      <c r="O10183" s="61"/>
      <c r="P10183" s="61"/>
      <c r="Q10183" s="61"/>
      <c r="R10183" s="61"/>
      <c r="S10183" s="61"/>
      <c r="T10183" s="61"/>
      <c r="U10183" s="61"/>
      <c r="V10183" s="61"/>
      <c r="W10183" s="61"/>
      <c r="X10183" s="61"/>
      <c r="Y10183" s="61"/>
      <c r="Z10183" s="61"/>
      <c r="AA10183" s="61"/>
      <c r="AB10183" s="61"/>
      <c r="AC10183" s="61"/>
      <c r="AD10183" s="61"/>
      <c r="AE10183" s="61"/>
      <c r="AF10183" s="61"/>
      <c r="AG10183" s="61"/>
      <c r="AH10183" s="61"/>
      <c r="AI10183" s="61"/>
      <c r="AJ10183" s="61"/>
      <c r="AK10183" s="61"/>
      <c r="AL10183" s="61"/>
      <c r="AM10183" s="61"/>
      <c r="AN10183" s="61"/>
      <c r="AO10183" s="61"/>
      <c r="AP10183" s="62"/>
      <c r="AQ10183" s="61"/>
      <c r="AR10183" s="61"/>
      <c r="AS10183" s="61"/>
      <c r="AT10183" s="61"/>
      <c r="AU10183" s="61"/>
      <c r="AV10183" s="61"/>
      <c r="AW10183" s="60"/>
    </row>
    <row r="10184" s="59" customFormat="1" customHeight="1" spans="1:49">
      <c r="A10184" s="60"/>
      <c r="B10184" s="60"/>
      <c r="C10184" s="60"/>
      <c r="D10184" s="60"/>
      <c r="H10184" s="61"/>
      <c r="I10184" s="61"/>
      <c r="J10184" s="61"/>
      <c r="K10184" s="61"/>
      <c r="L10184" s="61"/>
      <c r="M10184" s="61"/>
      <c r="N10184" s="61"/>
      <c r="O10184" s="61"/>
      <c r="P10184" s="61"/>
      <c r="Q10184" s="61"/>
      <c r="R10184" s="61"/>
      <c r="S10184" s="61"/>
      <c r="T10184" s="61"/>
      <c r="U10184" s="61"/>
      <c r="V10184" s="61"/>
      <c r="W10184" s="61"/>
      <c r="X10184" s="61"/>
      <c r="Y10184" s="61"/>
      <c r="Z10184" s="61"/>
      <c r="AA10184" s="61"/>
      <c r="AB10184" s="61"/>
      <c r="AC10184" s="61"/>
      <c r="AD10184" s="61"/>
      <c r="AE10184" s="61"/>
      <c r="AF10184" s="61"/>
      <c r="AG10184" s="61"/>
      <c r="AH10184" s="61"/>
      <c r="AI10184" s="61"/>
      <c r="AJ10184" s="61"/>
      <c r="AK10184" s="61"/>
      <c r="AL10184" s="61"/>
      <c r="AM10184" s="61"/>
      <c r="AN10184" s="61"/>
      <c r="AO10184" s="61"/>
      <c r="AP10184" s="62"/>
      <c r="AQ10184" s="61"/>
      <c r="AR10184" s="61"/>
      <c r="AS10184" s="61"/>
      <c r="AT10184" s="61"/>
      <c r="AU10184" s="61"/>
      <c r="AV10184" s="61"/>
      <c r="AW10184" s="60"/>
    </row>
    <row r="10185" s="59" customFormat="1" customHeight="1" spans="1:49">
      <c r="A10185" s="60"/>
      <c r="B10185" s="60"/>
      <c r="C10185" s="60"/>
      <c r="D10185" s="60"/>
      <c r="H10185" s="61"/>
      <c r="I10185" s="61"/>
      <c r="J10185" s="61"/>
      <c r="K10185" s="61"/>
      <c r="L10185" s="61"/>
      <c r="M10185" s="61"/>
      <c r="N10185" s="61"/>
      <c r="O10185" s="61"/>
      <c r="P10185" s="61"/>
      <c r="Q10185" s="61"/>
      <c r="R10185" s="61"/>
      <c r="S10185" s="61"/>
      <c r="T10185" s="61"/>
      <c r="U10185" s="61"/>
      <c r="V10185" s="61"/>
      <c r="W10185" s="61"/>
      <c r="X10185" s="61"/>
      <c r="Y10185" s="61"/>
      <c r="Z10185" s="61"/>
      <c r="AA10185" s="61"/>
      <c r="AB10185" s="61"/>
      <c r="AC10185" s="61"/>
      <c r="AD10185" s="61"/>
      <c r="AE10185" s="61"/>
      <c r="AF10185" s="61"/>
      <c r="AG10185" s="61"/>
      <c r="AH10185" s="61"/>
      <c r="AI10185" s="61"/>
      <c r="AJ10185" s="61"/>
      <c r="AK10185" s="61"/>
      <c r="AL10185" s="61"/>
      <c r="AM10185" s="61"/>
      <c r="AN10185" s="61"/>
      <c r="AO10185" s="61"/>
      <c r="AP10185" s="62"/>
      <c r="AQ10185" s="61"/>
      <c r="AR10185" s="61"/>
      <c r="AS10185" s="61"/>
      <c r="AT10185" s="61"/>
      <c r="AU10185" s="61"/>
      <c r="AV10185" s="61"/>
      <c r="AW10185" s="60"/>
    </row>
    <row r="10186" s="59" customFormat="1" customHeight="1" spans="1:49">
      <c r="A10186" s="60"/>
      <c r="B10186" s="60"/>
      <c r="C10186" s="60"/>
      <c r="D10186" s="60"/>
      <c r="H10186" s="61"/>
      <c r="I10186" s="61"/>
      <c r="J10186" s="61"/>
      <c r="K10186" s="61"/>
      <c r="L10186" s="61"/>
      <c r="M10186" s="61"/>
      <c r="N10186" s="61"/>
      <c r="O10186" s="61"/>
      <c r="P10186" s="61"/>
      <c r="Q10186" s="61"/>
      <c r="R10186" s="61"/>
      <c r="S10186" s="61"/>
      <c r="T10186" s="61"/>
      <c r="U10186" s="61"/>
      <c r="V10186" s="61"/>
      <c r="W10186" s="61"/>
      <c r="X10186" s="61"/>
      <c r="Y10186" s="61"/>
      <c r="Z10186" s="61"/>
      <c r="AA10186" s="61"/>
      <c r="AB10186" s="61"/>
      <c r="AC10186" s="61"/>
      <c r="AD10186" s="61"/>
      <c r="AE10186" s="61"/>
      <c r="AF10186" s="61"/>
      <c r="AG10186" s="61"/>
      <c r="AH10186" s="61"/>
      <c r="AI10186" s="61"/>
      <c r="AJ10186" s="61"/>
      <c r="AK10186" s="61"/>
      <c r="AL10186" s="61"/>
      <c r="AM10186" s="61"/>
      <c r="AN10186" s="61"/>
      <c r="AO10186" s="61"/>
      <c r="AP10186" s="62"/>
      <c r="AQ10186" s="61"/>
      <c r="AR10186" s="61"/>
      <c r="AS10186" s="61"/>
      <c r="AT10186" s="61"/>
      <c r="AU10186" s="61"/>
      <c r="AV10186" s="61"/>
      <c r="AW10186" s="60"/>
    </row>
    <row r="10187" s="59" customFormat="1" customHeight="1" spans="1:49">
      <c r="A10187" s="60"/>
      <c r="B10187" s="60"/>
      <c r="C10187" s="60"/>
      <c r="D10187" s="60"/>
      <c r="H10187" s="61"/>
      <c r="I10187" s="61"/>
      <c r="J10187" s="61"/>
      <c r="K10187" s="61"/>
      <c r="L10187" s="61"/>
      <c r="M10187" s="61"/>
      <c r="N10187" s="61"/>
      <c r="O10187" s="61"/>
      <c r="P10187" s="61"/>
      <c r="Q10187" s="61"/>
      <c r="R10187" s="61"/>
      <c r="S10187" s="61"/>
      <c r="T10187" s="61"/>
      <c r="U10187" s="61"/>
      <c r="V10187" s="61"/>
      <c r="W10187" s="61"/>
      <c r="X10187" s="61"/>
      <c r="Y10187" s="61"/>
      <c r="Z10187" s="61"/>
      <c r="AA10187" s="61"/>
      <c r="AB10187" s="61"/>
      <c r="AC10187" s="61"/>
      <c r="AD10187" s="61"/>
      <c r="AE10187" s="61"/>
      <c r="AF10187" s="61"/>
      <c r="AG10187" s="61"/>
      <c r="AH10187" s="61"/>
      <c r="AI10187" s="61"/>
      <c r="AJ10187" s="61"/>
      <c r="AK10187" s="61"/>
      <c r="AL10187" s="61"/>
      <c r="AM10187" s="61"/>
      <c r="AN10187" s="61"/>
      <c r="AO10187" s="61"/>
      <c r="AP10187" s="62"/>
      <c r="AQ10187" s="61"/>
      <c r="AR10187" s="61"/>
      <c r="AS10187" s="61"/>
      <c r="AT10187" s="61"/>
      <c r="AU10187" s="61"/>
      <c r="AV10187" s="61"/>
      <c r="AW10187" s="60"/>
    </row>
    <row r="10188" s="59" customFormat="1" customHeight="1" spans="1:49">
      <c r="A10188" s="60"/>
      <c r="B10188" s="60"/>
      <c r="C10188" s="60"/>
      <c r="D10188" s="60"/>
      <c r="H10188" s="61"/>
      <c r="I10188" s="61"/>
      <c r="J10188" s="61"/>
      <c r="K10188" s="61"/>
      <c r="L10188" s="61"/>
      <c r="M10188" s="61"/>
      <c r="N10188" s="61"/>
      <c r="O10188" s="61"/>
      <c r="P10188" s="61"/>
      <c r="Q10188" s="61"/>
      <c r="R10188" s="61"/>
      <c r="S10188" s="61"/>
      <c r="T10188" s="61"/>
      <c r="U10188" s="61"/>
      <c r="V10188" s="61"/>
      <c r="W10188" s="61"/>
      <c r="X10188" s="61"/>
      <c r="Y10188" s="61"/>
      <c r="Z10188" s="61"/>
      <c r="AA10188" s="61"/>
      <c r="AB10188" s="61"/>
      <c r="AC10188" s="61"/>
      <c r="AD10188" s="61"/>
      <c r="AE10188" s="61"/>
      <c r="AF10188" s="61"/>
      <c r="AG10188" s="61"/>
      <c r="AH10188" s="61"/>
      <c r="AI10188" s="61"/>
      <c r="AJ10188" s="61"/>
      <c r="AK10188" s="61"/>
      <c r="AL10188" s="61"/>
      <c r="AM10188" s="61"/>
      <c r="AN10188" s="61"/>
      <c r="AO10188" s="61"/>
      <c r="AP10188" s="62"/>
      <c r="AQ10188" s="61"/>
      <c r="AR10188" s="61"/>
      <c r="AS10188" s="61"/>
      <c r="AT10188" s="61"/>
      <c r="AU10188" s="61"/>
      <c r="AV10188" s="61"/>
      <c r="AW10188" s="60"/>
    </row>
    <row r="10189" s="59" customFormat="1" customHeight="1" spans="1:49">
      <c r="A10189" s="60"/>
      <c r="B10189" s="60"/>
      <c r="C10189" s="60"/>
      <c r="D10189" s="60"/>
      <c r="H10189" s="61"/>
      <c r="I10189" s="61"/>
      <c r="J10189" s="61"/>
      <c r="K10189" s="61"/>
      <c r="L10189" s="61"/>
      <c r="M10189" s="61"/>
      <c r="N10189" s="61"/>
      <c r="O10189" s="61"/>
      <c r="P10189" s="61"/>
      <c r="Q10189" s="61"/>
      <c r="R10189" s="61"/>
      <c r="S10189" s="61"/>
      <c r="T10189" s="61"/>
      <c r="U10189" s="61"/>
      <c r="V10189" s="61"/>
      <c r="W10189" s="61"/>
      <c r="X10189" s="61"/>
      <c r="Y10189" s="61"/>
      <c r="Z10189" s="61"/>
      <c r="AA10189" s="61"/>
      <c r="AB10189" s="61"/>
      <c r="AC10189" s="61"/>
      <c r="AD10189" s="61"/>
      <c r="AE10189" s="61"/>
      <c r="AF10189" s="61"/>
      <c r="AG10189" s="61"/>
      <c r="AH10189" s="61"/>
      <c r="AI10189" s="61"/>
      <c r="AJ10189" s="61"/>
      <c r="AK10189" s="61"/>
      <c r="AL10189" s="61"/>
      <c r="AM10189" s="61"/>
      <c r="AN10189" s="61"/>
      <c r="AO10189" s="61"/>
      <c r="AP10189" s="62"/>
      <c r="AQ10189" s="61"/>
      <c r="AR10189" s="61"/>
      <c r="AS10189" s="61"/>
      <c r="AT10189" s="61"/>
      <c r="AU10189" s="61"/>
      <c r="AV10189" s="61"/>
      <c r="AW10189" s="60"/>
    </row>
    <row r="10190" s="59" customFormat="1" customHeight="1" spans="1:49">
      <c r="A10190" s="60"/>
      <c r="B10190" s="60"/>
      <c r="C10190" s="60"/>
      <c r="D10190" s="60"/>
      <c r="H10190" s="61"/>
      <c r="I10190" s="61"/>
      <c r="J10190" s="61"/>
      <c r="K10190" s="61"/>
      <c r="L10190" s="61"/>
      <c r="M10190" s="61"/>
      <c r="N10190" s="61"/>
      <c r="O10190" s="61"/>
      <c r="P10190" s="61"/>
      <c r="Q10190" s="61"/>
      <c r="R10190" s="61"/>
      <c r="S10190" s="61"/>
      <c r="T10190" s="61"/>
      <c r="U10190" s="61"/>
      <c r="V10190" s="61"/>
      <c r="W10190" s="61"/>
      <c r="X10190" s="61"/>
      <c r="Y10190" s="61"/>
      <c r="Z10190" s="61"/>
      <c r="AA10190" s="61"/>
      <c r="AB10190" s="61"/>
      <c r="AC10190" s="61"/>
      <c r="AD10190" s="61"/>
      <c r="AE10190" s="61"/>
      <c r="AF10190" s="61"/>
      <c r="AG10190" s="61"/>
      <c r="AH10190" s="61"/>
      <c r="AI10190" s="61"/>
      <c r="AJ10190" s="61"/>
      <c r="AK10190" s="61"/>
      <c r="AL10190" s="61"/>
      <c r="AM10190" s="61"/>
      <c r="AN10190" s="61"/>
      <c r="AO10190" s="61"/>
      <c r="AP10190" s="62"/>
      <c r="AQ10190" s="61"/>
      <c r="AR10190" s="61"/>
      <c r="AS10190" s="61"/>
      <c r="AT10190" s="61"/>
      <c r="AU10190" s="61"/>
      <c r="AV10190" s="61"/>
      <c r="AW10190" s="60"/>
    </row>
    <row r="10191" s="59" customFormat="1" customHeight="1" spans="1:49">
      <c r="A10191" s="60"/>
      <c r="B10191" s="60"/>
      <c r="C10191" s="60"/>
      <c r="D10191" s="60"/>
      <c r="H10191" s="61"/>
      <c r="I10191" s="61"/>
      <c r="J10191" s="61"/>
      <c r="K10191" s="61"/>
      <c r="L10191" s="61"/>
      <c r="M10191" s="61"/>
      <c r="N10191" s="61"/>
      <c r="O10191" s="61"/>
      <c r="P10191" s="61"/>
      <c r="Q10191" s="61"/>
      <c r="R10191" s="61"/>
      <c r="S10191" s="61"/>
      <c r="T10191" s="61"/>
      <c r="U10191" s="61"/>
      <c r="V10191" s="61"/>
      <c r="W10191" s="61"/>
      <c r="X10191" s="61"/>
      <c r="Y10191" s="61"/>
      <c r="Z10191" s="61"/>
      <c r="AA10191" s="61"/>
      <c r="AB10191" s="61"/>
      <c r="AC10191" s="61"/>
      <c r="AD10191" s="61"/>
      <c r="AE10191" s="61"/>
      <c r="AF10191" s="61"/>
      <c r="AG10191" s="61"/>
      <c r="AH10191" s="61"/>
      <c r="AI10191" s="61"/>
      <c r="AJ10191" s="61"/>
      <c r="AK10191" s="61"/>
      <c r="AL10191" s="61"/>
      <c r="AM10191" s="61"/>
      <c r="AN10191" s="61"/>
      <c r="AO10191" s="61"/>
      <c r="AP10191" s="62"/>
      <c r="AQ10191" s="61"/>
      <c r="AR10191" s="61"/>
      <c r="AS10191" s="61"/>
      <c r="AT10191" s="61"/>
      <c r="AU10191" s="61"/>
      <c r="AV10191" s="61"/>
      <c r="AW10191" s="60"/>
    </row>
    <row r="10192" s="59" customFormat="1" customHeight="1" spans="1:49">
      <c r="A10192" s="60"/>
      <c r="B10192" s="60"/>
      <c r="C10192" s="60"/>
      <c r="D10192" s="60"/>
      <c r="H10192" s="61"/>
      <c r="I10192" s="61"/>
      <c r="J10192" s="61"/>
      <c r="K10192" s="61"/>
      <c r="L10192" s="61"/>
      <c r="M10192" s="61"/>
      <c r="N10192" s="61"/>
      <c r="O10192" s="61"/>
      <c r="P10192" s="61"/>
      <c r="Q10192" s="61"/>
      <c r="R10192" s="61"/>
      <c r="S10192" s="61"/>
      <c r="T10192" s="61"/>
      <c r="U10192" s="61"/>
      <c r="V10192" s="61"/>
      <c r="W10192" s="61"/>
      <c r="X10192" s="61"/>
      <c r="Y10192" s="61"/>
      <c r="Z10192" s="61"/>
      <c r="AA10192" s="61"/>
      <c r="AB10192" s="61"/>
      <c r="AC10192" s="61"/>
      <c r="AD10192" s="61"/>
      <c r="AE10192" s="61"/>
      <c r="AF10192" s="61"/>
      <c r="AG10192" s="61"/>
      <c r="AH10192" s="61"/>
      <c r="AI10192" s="61"/>
      <c r="AJ10192" s="61"/>
      <c r="AK10192" s="61"/>
      <c r="AL10192" s="61"/>
      <c r="AM10192" s="61"/>
      <c r="AN10192" s="61"/>
      <c r="AO10192" s="61"/>
      <c r="AP10192" s="62"/>
      <c r="AQ10192" s="61"/>
      <c r="AR10192" s="61"/>
      <c r="AS10192" s="61"/>
      <c r="AT10192" s="61"/>
      <c r="AU10192" s="61"/>
      <c r="AV10192" s="61"/>
      <c r="AW10192" s="60"/>
    </row>
    <row r="10193" s="59" customFormat="1" customHeight="1" spans="1:49">
      <c r="A10193" s="60"/>
      <c r="B10193" s="60"/>
      <c r="C10193" s="60"/>
      <c r="D10193" s="60"/>
      <c r="H10193" s="61"/>
      <c r="I10193" s="61"/>
      <c r="J10193" s="61"/>
      <c r="K10193" s="61"/>
      <c r="L10193" s="61"/>
      <c r="M10193" s="61"/>
      <c r="N10193" s="61"/>
      <c r="O10193" s="61"/>
      <c r="P10193" s="61"/>
      <c r="Q10193" s="61"/>
      <c r="R10193" s="61"/>
      <c r="S10193" s="61"/>
      <c r="T10193" s="61"/>
      <c r="U10193" s="61"/>
      <c r="V10193" s="61"/>
      <c r="W10193" s="61"/>
      <c r="X10193" s="61"/>
      <c r="Y10193" s="61"/>
      <c r="Z10193" s="61"/>
      <c r="AA10193" s="61"/>
      <c r="AB10193" s="61"/>
      <c r="AC10193" s="61"/>
      <c r="AD10193" s="61"/>
      <c r="AE10193" s="61"/>
      <c r="AF10193" s="61"/>
      <c r="AG10193" s="61"/>
      <c r="AH10193" s="61"/>
      <c r="AI10193" s="61"/>
      <c r="AJ10193" s="61"/>
      <c r="AK10193" s="61"/>
      <c r="AL10193" s="61"/>
      <c r="AM10193" s="61"/>
      <c r="AN10193" s="61"/>
      <c r="AO10193" s="61"/>
      <c r="AP10193" s="62"/>
      <c r="AQ10193" s="61"/>
      <c r="AR10193" s="61"/>
      <c r="AS10193" s="61"/>
      <c r="AT10193" s="61"/>
      <c r="AU10193" s="61"/>
      <c r="AV10193" s="61"/>
      <c r="AW10193" s="60"/>
    </row>
    <row r="10194" s="59" customFormat="1" customHeight="1" spans="1:49">
      <c r="A10194" s="60"/>
      <c r="B10194" s="60"/>
      <c r="C10194" s="60"/>
      <c r="D10194" s="60"/>
      <c r="H10194" s="61"/>
      <c r="I10194" s="61"/>
      <c r="J10194" s="61"/>
      <c r="K10194" s="61"/>
      <c r="L10194" s="61"/>
      <c r="M10194" s="61"/>
      <c r="N10194" s="61"/>
      <c r="O10194" s="61"/>
      <c r="P10194" s="61"/>
      <c r="Q10194" s="61"/>
      <c r="R10194" s="61"/>
      <c r="S10194" s="61"/>
      <c r="T10194" s="61"/>
      <c r="U10194" s="61"/>
      <c r="V10194" s="61"/>
      <c r="W10194" s="61"/>
      <c r="X10194" s="61"/>
      <c r="Y10194" s="61"/>
      <c r="Z10194" s="61"/>
      <c r="AA10194" s="61"/>
      <c r="AB10194" s="61"/>
      <c r="AC10194" s="61"/>
      <c r="AD10194" s="61"/>
      <c r="AE10194" s="61"/>
      <c r="AF10194" s="61"/>
      <c r="AG10194" s="61"/>
      <c r="AH10194" s="61"/>
      <c r="AI10194" s="61"/>
      <c r="AJ10194" s="61"/>
      <c r="AK10194" s="61"/>
      <c r="AL10194" s="61"/>
      <c r="AM10194" s="61"/>
      <c r="AN10194" s="61"/>
      <c r="AO10194" s="61"/>
      <c r="AP10194" s="62"/>
      <c r="AQ10194" s="61"/>
      <c r="AR10194" s="61"/>
      <c r="AS10194" s="61"/>
      <c r="AT10194" s="61"/>
      <c r="AU10194" s="61"/>
      <c r="AV10194" s="61"/>
      <c r="AW10194" s="60"/>
    </row>
    <row r="10195" s="59" customFormat="1" customHeight="1" spans="1:49">
      <c r="A10195" s="60"/>
      <c r="B10195" s="60"/>
      <c r="C10195" s="60"/>
      <c r="D10195" s="60"/>
      <c r="H10195" s="61"/>
      <c r="I10195" s="61"/>
      <c r="J10195" s="61"/>
      <c r="K10195" s="61"/>
      <c r="L10195" s="61"/>
      <c r="M10195" s="61"/>
      <c r="N10195" s="61"/>
      <c r="O10195" s="61"/>
      <c r="P10195" s="61"/>
      <c r="Q10195" s="61"/>
      <c r="R10195" s="61"/>
      <c r="S10195" s="61"/>
      <c r="T10195" s="61"/>
      <c r="U10195" s="61"/>
      <c r="V10195" s="61"/>
      <c r="W10195" s="61"/>
      <c r="X10195" s="61"/>
      <c r="Y10195" s="61"/>
      <c r="Z10195" s="61"/>
      <c r="AA10195" s="61"/>
      <c r="AB10195" s="61"/>
      <c r="AC10195" s="61"/>
      <c r="AD10195" s="61"/>
      <c r="AE10195" s="61"/>
      <c r="AF10195" s="61"/>
      <c r="AG10195" s="61"/>
      <c r="AH10195" s="61"/>
      <c r="AI10195" s="61"/>
      <c r="AJ10195" s="61"/>
      <c r="AK10195" s="61"/>
      <c r="AL10195" s="61"/>
      <c r="AM10195" s="61"/>
      <c r="AN10195" s="61"/>
      <c r="AO10195" s="61"/>
      <c r="AP10195" s="62"/>
      <c r="AQ10195" s="61"/>
      <c r="AR10195" s="61"/>
      <c r="AS10195" s="61"/>
      <c r="AT10195" s="61"/>
      <c r="AU10195" s="61"/>
      <c r="AV10195" s="61"/>
      <c r="AW10195" s="60"/>
    </row>
    <row r="10196" s="59" customFormat="1" customHeight="1" spans="1:49">
      <c r="A10196" s="60"/>
      <c r="B10196" s="60"/>
      <c r="C10196" s="60"/>
      <c r="D10196" s="60"/>
      <c r="H10196" s="61"/>
      <c r="I10196" s="61"/>
      <c r="J10196" s="61"/>
      <c r="K10196" s="61"/>
      <c r="L10196" s="61"/>
      <c r="M10196" s="61"/>
      <c r="N10196" s="61"/>
      <c r="O10196" s="61"/>
      <c r="P10196" s="61"/>
      <c r="Q10196" s="61"/>
      <c r="R10196" s="61"/>
      <c r="S10196" s="61"/>
      <c r="T10196" s="61"/>
      <c r="U10196" s="61"/>
      <c r="V10196" s="61"/>
      <c r="W10196" s="61"/>
      <c r="X10196" s="61"/>
      <c r="Y10196" s="61"/>
      <c r="Z10196" s="61"/>
      <c r="AA10196" s="61"/>
      <c r="AB10196" s="61"/>
      <c r="AC10196" s="61"/>
      <c r="AD10196" s="61"/>
      <c r="AE10196" s="61"/>
      <c r="AF10196" s="61"/>
      <c r="AG10196" s="61"/>
      <c r="AH10196" s="61"/>
      <c r="AI10196" s="61"/>
      <c r="AJ10196" s="61"/>
      <c r="AK10196" s="61"/>
      <c r="AL10196" s="61"/>
      <c r="AM10196" s="61"/>
      <c r="AN10196" s="61"/>
      <c r="AO10196" s="61"/>
      <c r="AP10196" s="62"/>
      <c r="AQ10196" s="61"/>
      <c r="AR10196" s="61"/>
      <c r="AS10196" s="61"/>
      <c r="AT10196" s="61"/>
      <c r="AU10196" s="61"/>
      <c r="AV10196" s="61"/>
      <c r="AW10196" s="60"/>
    </row>
    <row r="10197" s="59" customFormat="1" customHeight="1" spans="1:49">
      <c r="A10197" s="60"/>
      <c r="B10197" s="60"/>
      <c r="C10197" s="60"/>
      <c r="D10197" s="60"/>
      <c r="H10197" s="61"/>
      <c r="I10197" s="61"/>
      <c r="J10197" s="61"/>
      <c r="K10197" s="61"/>
      <c r="L10197" s="61"/>
      <c r="M10197" s="61"/>
      <c r="N10197" s="61"/>
      <c r="O10197" s="61"/>
      <c r="P10197" s="61"/>
      <c r="Q10197" s="61"/>
      <c r="R10197" s="61"/>
      <c r="S10197" s="61"/>
      <c r="T10197" s="61"/>
      <c r="U10197" s="61"/>
      <c r="V10197" s="61"/>
      <c r="W10197" s="61"/>
      <c r="X10197" s="61"/>
      <c r="Y10197" s="61"/>
      <c r="Z10197" s="61"/>
      <c r="AA10197" s="61"/>
      <c r="AB10197" s="61"/>
      <c r="AC10197" s="61"/>
      <c r="AD10197" s="61"/>
      <c r="AE10197" s="61"/>
      <c r="AF10197" s="61"/>
      <c r="AG10197" s="61"/>
      <c r="AH10197" s="61"/>
      <c r="AI10197" s="61"/>
      <c r="AJ10197" s="61"/>
      <c r="AK10197" s="61"/>
      <c r="AL10197" s="61"/>
      <c r="AM10197" s="61"/>
      <c r="AN10197" s="61"/>
      <c r="AO10197" s="61"/>
      <c r="AP10197" s="62"/>
      <c r="AQ10197" s="61"/>
      <c r="AR10197" s="61"/>
      <c r="AS10197" s="61"/>
      <c r="AT10197" s="61"/>
      <c r="AU10197" s="61"/>
      <c r="AV10197" s="61"/>
      <c r="AW10197" s="60"/>
    </row>
    <row r="10198" s="59" customFormat="1" customHeight="1" spans="1:49">
      <c r="A10198" s="60"/>
      <c r="B10198" s="60"/>
      <c r="C10198" s="60"/>
      <c r="D10198" s="60"/>
      <c r="H10198" s="61"/>
      <c r="I10198" s="61"/>
      <c r="J10198" s="61"/>
      <c r="K10198" s="61"/>
      <c r="L10198" s="61"/>
      <c r="M10198" s="61"/>
      <c r="N10198" s="61"/>
      <c r="O10198" s="61"/>
      <c r="P10198" s="61"/>
      <c r="Q10198" s="61"/>
      <c r="R10198" s="61"/>
      <c r="S10198" s="61"/>
      <c r="T10198" s="61"/>
      <c r="U10198" s="61"/>
      <c r="V10198" s="61"/>
      <c r="W10198" s="61"/>
      <c r="X10198" s="61"/>
      <c r="Y10198" s="61"/>
      <c r="Z10198" s="61"/>
      <c r="AA10198" s="61"/>
      <c r="AB10198" s="61"/>
      <c r="AC10198" s="61"/>
      <c r="AD10198" s="61"/>
      <c r="AE10198" s="61"/>
      <c r="AF10198" s="61"/>
      <c r="AG10198" s="61"/>
      <c r="AH10198" s="61"/>
      <c r="AI10198" s="61"/>
      <c r="AJ10198" s="61"/>
      <c r="AK10198" s="61"/>
      <c r="AL10198" s="61"/>
      <c r="AM10198" s="61"/>
      <c r="AN10198" s="61"/>
      <c r="AO10198" s="61"/>
      <c r="AP10198" s="62"/>
      <c r="AQ10198" s="61"/>
      <c r="AR10198" s="61"/>
      <c r="AS10198" s="61"/>
      <c r="AT10198" s="61"/>
      <c r="AU10198" s="61"/>
      <c r="AV10198" s="61"/>
      <c r="AW10198" s="60"/>
    </row>
    <row r="10199" s="59" customFormat="1" customHeight="1" spans="1:49">
      <c r="A10199" s="60"/>
      <c r="B10199" s="60"/>
      <c r="C10199" s="60"/>
      <c r="D10199" s="60"/>
      <c r="H10199" s="61"/>
      <c r="I10199" s="61"/>
      <c r="J10199" s="61"/>
      <c r="K10199" s="61"/>
      <c r="L10199" s="61"/>
      <c r="M10199" s="61"/>
      <c r="N10199" s="61"/>
      <c r="O10199" s="61"/>
      <c r="P10199" s="61"/>
      <c r="Q10199" s="61"/>
      <c r="R10199" s="61"/>
      <c r="S10199" s="61"/>
      <c r="T10199" s="61"/>
      <c r="U10199" s="61"/>
      <c r="V10199" s="61"/>
      <c r="W10199" s="61"/>
      <c r="X10199" s="61"/>
      <c r="Y10199" s="61"/>
      <c r="Z10199" s="61"/>
      <c r="AA10199" s="61"/>
      <c r="AB10199" s="61"/>
      <c r="AC10199" s="61"/>
      <c r="AD10199" s="61"/>
      <c r="AE10199" s="61"/>
      <c r="AF10199" s="61"/>
      <c r="AG10199" s="61"/>
      <c r="AH10199" s="61"/>
      <c r="AI10199" s="61"/>
      <c r="AJ10199" s="61"/>
      <c r="AK10199" s="61"/>
      <c r="AL10199" s="61"/>
      <c r="AM10199" s="61"/>
      <c r="AN10199" s="61"/>
      <c r="AO10199" s="61"/>
      <c r="AP10199" s="62"/>
      <c r="AQ10199" s="61"/>
      <c r="AR10199" s="61"/>
      <c r="AS10199" s="61"/>
      <c r="AT10199" s="61"/>
      <c r="AU10199" s="61"/>
      <c r="AV10199" s="61"/>
      <c r="AW10199" s="60"/>
    </row>
    <row r="10200" s="59" customFormat="1" customHeight="1" spans="1:49">
      <c r="A10200" s="60"/>
      <c r="B10200" s="60"/>
      <c r="C10200" s="60"/>
      <c r="D10200" s="60"/>
      <c r="H10200" s="61"/>
      <c r="I10200" s="61"/>
      <c r="J10200" s="61"/>
      <c r="K10200" s="61"/>
      <c r="L10200" s="61"/>
      <c r="M10200" s="61"/>
      <c r="N10200" s="61"/>
      <c r="O10200" s="61"/>
      <c r="P10200" s="61"/>
      <c r="Q10200" s="61"/>
      <c r="R10200" s="61"/>
      <c r="S10200" s="61"/>
      <c r="T10200" s="61"/>
      <c r="U10200" s="61"/>
      <c r="V10200" s="61"/>
      <c r="W10200" s="61"/>
      <c r="X10200" s="61"/>
      <c r="Y10200" s="61"/>
      <c r="Z10200" s="61"/>
      <c r="AA10200" s="61"/>
      <c r="AB10200" s="61"/>
      <c r="AC10200" s="61"/>
      <c r="AD10200" s="61"/>
      <c r="AE10200" s="61"/>
      <c r="AF10200" s="61"/>
      <c r="AG10200" s="61"/>
      <c r="AH10200" s="61"/>
      <c r="AI10200" s="61"/>
      <c r="AJ10200" s="61"/>
      <c r="AK10200" s="61"/>
      <c r="AL10200" s="61"/>
      <c r="AM10200" s="61"/>
      <c r="AN10200" s="61"/>
      <c r="AO10200" s="61"/>
      <c r="AP10200" s="62"/>
      <c r="AQ10200" s="61"/>
      <c r="AR10200" s="61"/>
      <c r="AS10200" s="61"/>
      <c r="AT10200" s="61"/>
      <c r="AU10200" s="61"/>
      <c r="AV10200" s="61"/>
      <c r="AW10200" s="60"/>
    </row>
    <row r="10201" s="59" customFormat="1" customHeight="1" spans="1:49">
      <c r="A10201" s="60"/>
      <c r="B10201" s="60"/>
      <c r="C10201" s="60"/>
      <c r="D10201" s="60"/>
      <c r="H10201" s="61"/>
      <c r="I10201" s="61"/>
      <c r="J10201" s="61"/>
      <c r="K10201" s="61"/>
      <c r="L10201" s="61"/>
      <c r="M10201" s="61"/>
      <c r="N10201" s="61"/>
      <c r="O10201" s="61"/>
      <c r="P10201" s="61"/>
      <c r="Q10201" s="61"/>
      <c r="R10201" s="61"/>
      <c r="S10201" s="61"/>
      <c r="T10201" s="61"/>
      <c r="U10201" s="61"/>
      <c r="V10201" s="61"/>
      <c r="W10201" s="61"/>
      <c r="X10201" s="61"/>
      <c r="Y10201" s="61"/>
      <c r="Z10201" s="61"/>
      <c r="AA10201" s="61"/>
      <c r="AB10201" s="61"/>
      <c r="AC10201" s="61"/>
      <c r="AD10201" s="61"/>
      <c r="AE10201" s="61"/>
      <c r="AF10201" s="61"/>
      <c r="AG10201" s="61"/>
      <c r="AH10201" s="61"/>
      <c r="AI10201" s="61"/>
      <c r="AJ10201" s="61"/>
      <c r="AK10201" s="61"/>
      <c r="AL10201" s="61"/>
      <c r="AM10201" s="61"/>
      <c r="AN10201" s="61"/>
      <c r="AO10201" s="61"/>
      <c r="AP10201" s="62"/>
      <c r="AQ10201" s="61"/>
      <c r="AR10201" s="61"/>
      <c r="AS10201" s="61"/>
      <c r="AT10201" s="61"/>
      <c r="AU10201" s="61"/>
      <c r="AV10201" s="61"/>
      <c r="AW10201" s="60"/>
    </row>
    <row r="10202" s="59" customFormat="1" customHeight="1" spans="1:49">
      <c r="A10202" s="60"/>
      <c r="B10202" s="60"/>
      <c r="C10202" s="60"/>
      <c r="D10202" s="60"/>
      <c r="H10202" s="61"/>
      <c r="I10202" s="61"/>
      <c r="J10202" s="61"/>
      <c r="K10202" s="61"/>
      <c r="L10202" s="61"/>
      <c r="M10202" s="61"/>
      <c r="N10202" s="61"/>
      <c r="O10202" s="61"/>
      <c r="P10202" s="61"/>
      <c r="Q10202" s="61"/>
      <c r="R10202" s="61"/>
      <c r="S10202" s="61"/>
      <c r="T10202" s="61"/>
      <c r="U10202" s="61"/>
      <c r="V10202" s="61"/>
      <c r="W10202" s="61"/>
      <c r="X10202" s="61"/>
      <c r="Y10202" s="61"/>
      <c r="Z10202" s="61"/>
      <c r="AA10202" s="61"/>
      <c r="AB10202" s="61"/>
      <c r="AC10202" s="61"/>
      <c r="AD10202" s="61"/>
      <c r="AE10202" s="61"/>
      <c r="AF10202" s="61"/>
      <c r="AG10202" s="61"/>
      <c r="AH10202" s="61"/>
      <c r="AI10202" s="61"/>
      <c r="AJ10202" s="61"/>
      <c r="AK10202" s="61"/>
      <c r="AL10202" s="61"/>
      <c r="AM10202" s="61"/>
      <c r="AN10202" s="61"/>
      <c r="AO10202" s="61"/>
      <c r="AP10202" s="62"/>
      <c r="AQ10202" s="61"/>
      <c r="AR10202" s="61"/>
      <c r="AS10202" s="61"/>
      <c r="AT10202" s="61"/>
      <c r="AU10202" s="61"/>
      <c r="AV10202" s="61"/>
      <c r="AW10202" s="60"/>
    </row>
    <row r="10203" s="59" customFormat="1" customHeight="1" spans="1:49">
      <c r="A10203" s="60"/>
      <c r="B10203" s="60"/>
      <c r="C10203" s="60"/>
      <c r="D10203" s="60"/>
      <c r="H10203" s="61"/>
      <c r="I10203" s="61"/>
      <c r="J10203" s="61"/>
      <c r="K10203" s="61"/>
      <c r="L10203" s="61"/>
      <c r="M10203" s="61"/>
      <c r="N10203" s="61"/>
      <c r="O10203" s="61"/>
      <c r="P10203" s="61"/>
      <c r="Q10203" s="61"/>
      <c r="R10203" s="61"/>
      <c r="S10203" s="61"/>
      <c r="T10203" s="61"/>
      <c r="U10203" s="61"/>
      <c r="V10203" s="61"/>
      <c r="W10203" s="61"/>
      <c r="X10203" s="61"/>
      <c r="Y10203" s="61"/>
      <c r="Z10203" s="61"/>
      <c r="AA10203" s="61"/>
      <c r="AB10203" s="61"/>
      <c r="AC10203" s="61"/>
      <c r="AD10203" s="61"/>
      <c r="AE10203" s="61"/>
      <c r="AF10203" s="61"/>
      <c r="AG10203" s="61"/>
      <c r="AH10203" s="61"/>
      <c r="AI10203" s="61"/>
      <c r="AJ10203" s="61"/>
      <c r="AK10203" s="61"/>
      <c r="AL10203" s="61"/>
      <c r="AM10203" s="61"/>
      <c r="AN10203" s="61"/>
      <c r="AO10203" s="61"/>
      <c r="AP10203" s="62"/>
      <c r="AQ10203" s="61"/>
      <c r="AR10203" s="61"/>
      <c r="AS10203" s="61"/>
      <c r="AT10203" s="61"/>
      <c r="AU10203" s="61"/>
      <c r="AV10203" s="61"/>
      <c r="AW10203" s="60"/>
    </row>
    <row r="10204" s="59" customFormat="1" customHeight="1" spans="1:49">
      <c r="A10204" s="60"/>
      <c r="B10204" s="60"/>
      <c r="C10204" s="60"/>
      <c r="D10204" s="60"/>
      <c r="H10204" s="61"/>
      <c r="I10204" s="61"/>
      <c r="J10204" s="61"/>
      <c r="K10204" s="61"/>
      <c r="L10204" s="61"/>
      <c r="M10204" s="61"/>
      <c r="N10204" s="61"/>
      <c r="O10204" s="61"/>
      <c r="P10204" s="61"/>
      <c r="Q10204" s="61"/>
      <c r="R10204" s="61"/>
      <c r="S10204" s="61"/>
      <c r="T10204" s="61"/>
      <c r="U10204" s="61"/>
      <c r="V10204" s="61"/>
      <c r="W10204" s="61"/>
      <c r="X10204" s="61"/>
      <c r="Y10204" s="61"/>
      <c r="Z10204" s="61"/>
      <c r="AA10204" s="61"/>
      <c r="AB10204" s="61"/>
      <c r="AC10204" s="61"/>
      <c r="AD10204" s="61"/>
      <c r="AE10204" s="61"/>
      <c r="AF10204" s="61"/>
      <c r="AG10204" s="61"/>
      <c r="AH10204" s="61"/>
      <c r="AI10204" s="61"/>
      <c r="AJ10204" s="61"/>
      <c r="AK10204" s="61"/>
      <c r="AL10204" s="61"/>
      <c r="AM10204" s="61"/>
      <c r="AN10204" s="61"/>
      <c r="AO10204" s="61"/>
      <c r="AP10204" s="62"/>
      <c r="AQ10204" s="61"/>
      <c r="AR10204" s="61"/>
      <c r="AS10204" s="61"/>
      <c r="AT10204" s="61"/>
      <c r="AU10204" s="61"/>
      <c r="AV10204" s="61"/>
      <c r="AW10204" s="60"/>
    </row>
    <row r="10205" s="59" customFormat="1" customHeight="1" spans="1:49">
      <c r="A10205" s="60"/>
      <c r="B10205" s="60"/>
      <c r="C10205" s="60"/>
      <c r="D10205" s="60"/>
      <c r="H10205" s="61"/>
      <c r="I10205" s="61"/>
      <c r="J10205" s="61"/>
      <c r="K10205" s="61"/>
      <c r="L10205" s="61"/>
      <c r="M10205" s="61"/>
      <c r="N10205" s="61"/>
      <c r="O10205" s="61"/>
      <c r="P10205" s="61"/>
      <c r="Q10205" s="61"/>
      <c r="R10205" s="61"/>
      <c r="S10205" s="61"/>
      <c r="T10205" s="61"/>
      <c r="U10205" s="61"/>
      <c r="V10205" s="61"/>
      <c r="W10205" s="61"/>
      <c r="X10205" s="61"/>
      <c r="Y10205" s="61"/>
      <c r="Z10205" s="61"/>
      <c r="AA10205" s="61"/>
      <c r="AB10205" s="61"/>
      <c r="AC10205" s="61"/>
      <c r="AD10205" s="61"/>
      <c r="AE10205" s="61"/>
      <c r="AF10205" s="61"/>
      <c r="AG10205" s="61"/>
      <c r="AH10205" s="61"/>
      <c r="AI10205" s="61"/>
      <c r="AJ10205" s="61"/>
      <c r="AK10205" s="61"/>
      <c r="AL10205" s="61"/>
      <c r="AM10205" s="61"/>
      <c r="AN10205" s="61"/>
      <c r="AO10205" s="61"/>
      <c r="AP10205" s="62"/>
      <c r="AQ10205" s="61"/>
      <c r="AR10205" s="61"/>
      <c r="AS10205" s="61"/>
      <c r="AT10205" s="61"/>
      <c r="AU10205" s="61"/>
      <c r="AV10205" s="61"/>
      <c r="AW10205" s="60"/>
    </row>
    <row r="10206" s="59" customFormat="1" customHeight="1" spans="1:49">
      <c r="A10206" s="60"/>
      <c r="B10206" s="60"/>
      <c r="C10206" s="60"/>
      <c r="D10206" s="60"/>
      <c r="H10206" s="61"/>
      <c r="I10206" s="61"/>
      <c r="J10206" s="61"/>
      <c r="K10206" s="61"/>
      <c r="L10206" s="61"/>
      <c r="M10206" s="61"/>
      <c r="N10206" s="61"/>
      <c r="O10206" s="61"/>
      <c r="P10206" s="61"/>
      <c r="Q10206" s="61"/>
      <c r="R10206" s="61"/>
      <c r="S10206" s="61"/>
      <c r="T10206" s="61"/>
      <c r="U10206" s="61"/>
      <c r="V10206" s="61"/>
      <c r="W10206" s="61"/>
      <c r="X10206" s="61"/>
      <c r="Y10206" s="61"/>
      <c r="Z10206" s="61"/>
      <c r="AA10206" s="61"/>
      <c r="AB10206" s="61"/>
      <c r="AC10206" s="61"/>
      <c r="AD10206" s="61"/>
      <c r="AE10206" s="61"/>
      <c r="AF10206" s="61"/>
      <c r="AG10206" s="61"/>
      <c r="AH10206" s="61"/>
      <c r="AI10206" s="61"/>
      <c r="AJ10206" s="61"/>
      <c r="AK10206" s="61"/>
      <c r="AL10206" s="61"/>
      <c r="AM10206" s="61"/>
      <c r="AN10206" s="61"/>
      <c r="AO10206" s="61"/>
      <c r="AP10206" s="62"/>
      <c r="AQ10206" s="61"/>
      <c r="AR10206" s="61"/>
      <c r="AS10206" s="61"/>
      <c r="AT10206" s="61"/>
      <c r="AU10206" s="61"/>
      <c r="AV10206" s="61"/>
      <c r="AW10206" s="60"/>
    </row>
    <row r="10207" s="59" customFormat="1" customHeight="1" spans="1:49">
      <c r="A10207" s="60"/>
      <c r="B10207" s="60"/>
      <c r="C10207" s="60"/>
      <c r="D10207" s="60"/>
      <c r="H10207" s="61"/>
      <c r="I10207" s="61"/>
      <c r="J10207" s="61"/>
      <c r="K10207" s="61"/>
      <c r="L10207" s="61"/>
      <c r="M10207" s="61"/>
      <c r="N10207" s="61"/>
      <c r="O10207" s="61"/>
      <c r="P10207" s="61"/>
      <c r="Q10207" s="61"/>
      <c r="R10207" s="61"/>
      <c r="S10207" s="61"/>
      <c r="T10207" s="61"/>
      <c r="U10207" s="61"/>
      <c r="V10207" s="61"/>
      <c r="W10207" s="61"/>
      <c r="X10207" s="61"/>
      <c r="Y10207" s="61"/>
      <c r="Z10207" s="61"/>
      <c r="AA10207" s="61"/>
      <c r="AB10207" s="61"/>
      <c r="AC10207" s="61"/>
      <c r="AD10207" s="61"/>
      <c r="AE10207" s="61"/>
      <c r="AF10207" s="61"/>
      <c r="AG10207" s="61"/>
      <c r="AH10207" s="61"/>
      <c r="AI10207" s="61"/>
      <c r="AJ10207" s="61"/>
      <c r="AK10207" s="61"/>
      <c r="AL10207" s="61"/>
      <c r="AM10207" s="61"/>
      <c r="AN10207" s="61"/>
      <c r="AO10207" s="61"/>
      <c r="AP10207" s="62"/>
      <c r="AQ10207" s="61"/>
      <c r="AR10207" s="61"/>
      <c r="AS10207" s="61"/>
      <c r="AT10207" s="61"/>
      <c r="AU10207" s="61"/>
      <c r="AV10207" s="61"/>
      <c r="AW10207" s="60"/>
    </row>
    <row r="10208" s="59" customFormat="1" customHeight="1" spans="1:49">
      <c r="A10208" s="60"/>
      <c r="B10208" s="60"/>
      <c r="C10208" s="60"/>
      <c r="D10208" s="60"/>
      <c r="H10208" s="61"/>
      <c r="I10208" s="61"/>
      <c r="J10208" s="61"/>
      <c r="K10208" s="61"/>
      <c r="L10208" s="61"/>
      <c r="M10208" s="61"/>
      <c r="N10208" s="61"/>
      <c r="O10208" s="61"/>
      <c r="P10208" s="61"/>
      <c r="Q10208" s="61"/>
      <c r="R10208" s="61"/>
      <c r="S10208" s="61"/>
      <c r="T10208" s="61"/>
      <c r="U10208" s="61"/>
      <c r="V10208" s="61"/>
      <c r="W10208" s="61"/>
      <c r="X10208" s="61"/>
      <c r="Y10208" s="61"/>
      <c r="Z10208" s="61"/>
      <c r="AA10208" s="61"/>
      <c r="AB10208" s="61"/>
      <c r="AC10208" s="61"/>
      <c r="AD10208" s="61"/>
      <c r="AE10208" s="61"/>
      <c r="AF10208" s="61"/>
      <c r="AG10208" s="61"/>
      <c r="AH10208" s="61"/>
      <c r="AI10208" s="61"/>
      <c r="AJ10208" s="61"/>
      <c r="AK10208" s="61"/>
      <c r="AL10208" s="61"/>
      <c r="AM10208" s="61"/>
      <c r="AN10208" s="61"/>
      <c r="AO10208" s="61"/>
      <c r="AP10208" s="62"/>
      <c r="AQ10208" s="61"/>
      <c r="AR10208" s="61"/>
      <c r="AS10208" s="61"/>
      <c r="AT10208" s="61"/>
      <c r="AU10208" s="61"/>
      <c r="AV10208" s="61"/>
      <c r="AW10208" s="60"/>
    </row>
    <row r="10209" s="59" customFormat="1" customHeight="1" spans="1:49">
      <c r="A10209" s="60"/>
      <c r="B10209" s="60"/>
      <c r="C10209" s="60"/>
      <c r="D10209" s="60"/>
      <c r="H10209" s="61"/>
      <c r="I10209" s="61"/>
      <c r="J10209" s="61"/>
      <c r="K10209" s="61"/>
      <c r="L10209" s="61"/>
      <c r="M10209" s="61"/>
      <c r="N10209" s="61"/>
      <c r="O10209" s="61"/>
      <c r="P10209" s="61"/>
      <c r="Q10209" s="61"/>
      <c r="R10209" s="61"/>
      <c r="S10209" s="61"/>
      <c r="T10209" s="61"/>
      <c r="U10209" s="61"/>
      <c r="V10209" s="61"/>
      <c r="W10209" s="61"/>
      <c r="X10209" s="61"/>
      <c r="Y10209" s="61"/>
      <c r="Z10209" s="61"/>
      <c r="AA10209" s="61"/>
      <c r="AB10209" s="61"/>
      <c r="AC10209" s="61"/>
      <c r="AD10209" s="61"/>
      <c r="AE10209" s="61"/>
      <c r="AF10209" s="61"/>
      <c r="AG10209" s="61"/>
      <c r="AH10209" s="61"/>
      <c r="AI10209" s="61"/>
      <c r="AJ10209" s="61"/>
      <c r="AK10209" s="61"/>
      <c r="AL10209" s="61"/>
      <c r="AM10209" s="61"/>
      <c r="AN10209" s="61"/>
      <c r="AO10209" s="61"/>
      <c r="AP10209" s="62"/>
      <c r="AQ10209" s="61"/>
      <c r="AR10209" s="61"/>
      <c r="AS10209" s="61"/>
      <c r="AT10209" s="61"/>
      <c r="AU10209" s="61"/>
      <c r="AV10209" s="61"/>
      <c r="AW10209" s="60"/>
    </row>
    <row r="10210" s="59" customFormat="1" customHeight="1" spans="1:49">
      <c r="A10210" s="60"/>
      <c r="B10210" s="60"/>
      <c r="C10210" s="60"/>
      <c r="D10210" s="60"/>
      <c r="H10210" s="61"/>
      <c r="I10210" s="61"/>
      <c r="J10210" s="61"/>
      <c r="K10210" s="61"/>
      <c r="L10210" s="61"/>
      <c r="M10210" s="61"/>
      <c r="N10210" s="61"/>
      <c r="O10210" s="61"/>
      <c r="P10210" s="61"/>
      <c r="Q10210" s="61"/>
      <c r="R10210" s="61"/>
      <c r="S10210" s="61"/>
      <c r="T10210" s="61"/>
      <c r="U10210" s="61"/>
      <c r="V10210" s="61"/>
      <c r="W10210" s="61"/>
      <c r="X10210" s="61"/>
      <c r="Y10210" s="61"/>
      <c r="Z10210" s="61"/>
      <c r="AA10210" s="61"/>
      <c r="AB10210" s="61"/>
      <c r="AC10210" s="61"/>
      <c r="AD10210" s="61"/>
      <c r="AE10210" s="61"/>
      <c r="AF10210" s="61"/>
      <c r="AG10210" s="61"/>
      <c r="AH10210" s="61"/>
      <c r="AI10210" s="61"/>
      <c r="AJ10210" s="61"/>
      <c r="AK10210" s="61"/>
      <c r="AL10210" s="61"/>
      <c r="AM10210" s="61"/>
      <c r="AN10210" s="61"/>
      <c r="AO10210" s="61"/>
      <c r="AP10210" s="62"/>
      <c r="AQ10210" s="61"/>
      <c r="AR10210" s="61"/>
      <c r="AS10210" s="61"/>
      <c r="AT10210" s="61"/>
      <c r="AU10210" s="61"/>
      <c r="AV10210" s="61"/>
      <c r="AW10210" s="60"/>
    </row>
    <row r="10211" s="59" customFormat="1" customHeight="1" spans="1:49">
      <c r="A10211" s="60"/>
      <c r="B10211" s="60"/>
      <c r="C10211" s="60"/>
      <c r="D10211" s="60"/>
      <c r="H10211" s="61"/>
      <c r="I10211" s="61"/>
      <c r="J10211" s="61"/>
      <c r="K10211" s="61"/>
      <c r="L10211" s="61"/>
      <c r="M10211" s="61"/>
      <c r="N10211" s="61"/>
      <c r="O10211" s="61"/>
      <c r="P10211" s="61"/>
      <c r="Q10211" s="61"/>
      <c r="R10211" s="61"/>
      <c r="S10211" s="61"/>
      <c r="T10211" s="61"/>
      <c r="U10211" s="61"/>
      <c r="V10211" s="61"/>
      <c r="W10211" s="61"/>
      <c r="X10211" s="61"/>
      <c r="Y10211" s="61"/>
      <c r="Z10211" s="61"/>
      <c r="AA10211" s="61"/>
      <c r="AB10211" s="61"/>
      <c r="AC10211" s="61"/>
      <c r="AD10211" s="61"/>
      <c r="AE10211" s="61"/>
      <c r="AF10211" s="61"/>
      <c r="AG10211" s="61"/>
      <c r="AH10211" s="61"/>
      <c r="AI10211" s="61"/>
      <c r="AJ10211" s="61"/>
      <c r="AK10211" s="61"/>
      <c r="AL10211" s="61"/>
      <c r="AM10211" s="61"/>
      <c r="AN10211" s="61"/>
      <c r="AO10211" s="61"/>
      <c r="AP10211" s="62"/>
      <c r="AQ10211" s="61"/>
      <c r="AR10211" s="61"/>
      <c r="AS10211" s="61"/>
      <c r="AT10211" s="61"/>
      <c r="AU10211" s="61"/>
      <c r="AV10211" s="61"/>
      <c r="AW10211" s="60"/>
    </row>
    <row r="10212" s="59" customFormat="1" customHeight="1" spans="1:49">
      <c r="A10212" s="60"/>
      <c r="B10212" s="60"/>
      <c r="C10212" s="60"/>
      <c r="D10212" s="60"/>
      <c r="H10212" s="61"/>
      <c r="I10212" s="61"/>
      <c r="J10212" s="61"/>
      <c r="K10212" s="61"/>
      <c r="L10212" s="61"/>
      <c r="M10212" s="61"/>
      <c r="N10212" s="61"/>
      <c r="O10212" s="61"/>
      <c r="P10212" s="61"/>
      <c r="Q10212" s="61"/>
      <c r="R10212" s="61"/>
      <c r="S10212" s="61"/>
      <c r="T10212" s="61"/>
      <c r="U10212" s="61"/>
      <c r="V10212" s="61"/>
      <c r="W10212" s="61"/>
      <c r="X10212" s="61"/>
      <c r="Y10212" s="61"/>
      <c r="Z10212" s="61"/>
      <c r="AA10212" s="61"/>
      <c r="AB10212" s="61"/>
      <c r="AC10212" s="61"/>
      <c r="AD10212" s="61"/>
      <c r="AE10212" s="61"/>
      <c r="AF10212" s="61"/>
      <c r="AG10212" s="61"/>
      <c r="AH10212" s="61"/>
      <c r="AI10212" s="61"/>
      <c r="AJ10212" s="61"/>
      <c r="AK10212" s="61"/>
      <c r="AL10212" s="61"/>
      <c r="AM10212" s="61"/>
      <c r="AN10212" s="61"/>
      <c r="AO10212" s="61"/>
      <c r="AP10212" s="62"/>
      <c r="AQ10212" s="61"/>
      <c r="AR10212" s="61"/>
      <c r="AS10212" s="61"/>
      <c r="AT10212" s="61"/>
      <c r="AU10212" s="61"/>
      <c r="AV10212" s="61"/>
      <c r="AW10212" s="60"/>
    </row>
    <row r="10213" s="59" customFormat="1" customHeight="1" spans="1:49">
      <c r="A10213" s="60"/>
      <c r="B10213" s="60"/>
      <c r="C10213" s="60"/>
      <c r="D10213" s="60"/>
      <c r="H10213" s="61"/>
      <c r="I10213" s="61"/>
      <c r="J10213" s="61"/>
      <c r="K10213" s="61"/>
      <c r="L10213" s="61"/>
      <c r="M10213" s="61"/>
      <c r="N10213" s="61"/>
      <c r="O10213" s="61"/>
      <c r="P10213" s="61"/>
      <c r="Q10213" s="61"/>
      <c r="R10213" s="61"/>
      <c r="S10213" s="61"/>
      <c r="T10213" s="61"/>
      <c r="U10213" s="61"/>
      <c r="V10213" s="61"/>
      <c r="W10213" s="61"/>
      <c r="X10213" s="61"/>
      <c r="Y10213" s="61"/>
      <c r="Z10213" s="61"/>
      <c r="AA10213" s="61"/>
      <c r="AB10213" s="61"/>
      <c r="AC10213" s="61"/>
      <c r="AD10213" s="61"/>
      <c r="AE10213" s="61"/>
      <c r="AF10213" s="61"/>
      <c r="AG10213" s="61"/>
      <c r="AH10213" s="61"/>
      <c r="AI10213" s="61"/>
      <c r="AJ10213" s="61"/>
      <c r="AK10213" s="61"/>
      <c r="AL10213" s="61"/>
      <c r="AM10213" s="61"/>
      <c r="AN10213" s="61"/>
      <c r="AO10213" s="61"/>
      <c r="AP10213" s="62"/>
      <c r="AQ10213" s="61"/>
      <c r="AR10213" s="61"/>
      <c r="AS10213" s="61"/>
      <c r="AT10213" s="61"/>
      <c r="AU10213" s="61"/>
      <c r="AV10213" s="61"/>
      <c r="AW10213" s="60"/>
    </row>
    <row r="10214" s="59" customFormat="1" customHeight="1" spans="1:49">
      <c r="A10214" s="60"/>
      <c r="B10214" s="60"/>
      <c r="C10214" s="60"/>
      <c r="D10214" s="60"/>
      <c r="H10214" s="61"/>
      <c r="I10214" s="61"/>
      <c r="J10214" s="61"/>
      <c r="K10214" s="61"/>
      <c r="L10214" s="61"/>
      <c r="M10214" s="61"/>
      <c r="N10214" s="61"/>
      <c r="O10214" s="61"/>
      <c r="P10214" s="61"/>
      <c r="Q10214" s="61"/>
      <c r="R10214" s="61"/>
      <c r="S10214" s="61"/>
      <c r="T10214" s="61"/>
      <c r="U10214" s="61"/>
      <c r="V10214" s="61"/>
      <c r="W10214" s="61"/>
      <c r="X10214" s="61"/>
      <c r="Y10214" s="61"/>
      <c r="Z10214" s="61"/>
      <c r="AA10214" s="61"/>
      <c r="AB10214" s="61"/>
      <c r="AC10214" s="61"/>
      <c r="AD10214" s="61"/>
      <c r="AE10214" s="61"/>
      <c r="AF10214" s="61"/>
      <c r="AG10214" s="61"/>
      <c r="AH10214" s="61"/>
      <c r="AI10214" s="61"/>
      <c r="AJ10214" s="61"/>
      <c r="AK10214" s="61"/>
      <c r="AL10214" s="61"/>
      <c r="AM10214" s="61"/>
      <c r="AN10214" s="61"/>
      <c r="AO10214" s="61"/>
      <c r="AP10214" s="62"/>
      <c r="AQ10214" s="61"/>
      <c r="AR10214" s="61"/>
      <c r="AS10214" s="61"/>
      <c r="AT10214" s="61"/>
      <c r="AU10214" s="61"/>
      <c r="AV10214" s="61"/>
      <c r="AW10214" s="60"/>
    </row>
    <row r="10215" s="59" customFormat="1" customHeight="1" spans="1:49">
      <c r="A10215" s="60"/>
      <c r="B10215" s="60"/>
      <c r="C10215" s="60"/>
      <c r="D10215" s="60"/>
      <c r="H10215" s="61"/>
      <c r="I10215" s="61"/>
      <c r="J10215" s="61"/>
      <c r="K10215" s="61"/>
      <c r="L10215" s="61"/>
      <c r="M10215" s="61"/>
      <c r="N10215" s="61"/>
      <c r="O10215" s="61"/>
      <c r="P10215" s="61"/>
      <c r="Q10215" s="61"/>
      <c r="R10215" s="61"/>
      <c r="S10215" s="61"/>
      <c r="T10215" s="61"/>
      <c r="U10215" s="61"/>
      <c r="V10215" s="61"/>
      <c r="W10215" s="61"/>
      <c r="X10215" s="61"/>
      <c r="Y10215" s="61"/>
      <c r="Z10215" s="61"/>
      <c r="AA10215" s="61"/>
      <c r="AB10215" s="61"/>
      <c r="AC10215" s="61"/>
      <c r="AD10215" s="61"/>
      <c r="AE10215" s="61"/>
      <c r="AF10215" s="61"/>
      <c r="AG10215" s="61"/>
      <c r="AH10215" s="61"/>
      <c r="AI10215" s="61"/>
      <c r="AJ10215" s="61"/>
      <c r="AK10215" s="61"/>
      <c r="AL10215" s="61"/>
      <c r="AM10215" s="61"/>
      <c r="AN10215" s="61"/>
      <c r="AO10215" s="61"/>
      <c r="AP10215" s="62"/>
      <c r="AQ10215" s="61"/>
      <c r="AR10215" s="61"/>
      <c r="AS10215" s="61"/>
      <c r="AT10215" s="61"/>
      <c r="AU10215" s="61"/>
      <c r="AV10215" s="61"/>
      <c r="AW10215" s="60"/>
    </row>
    <row r="10216" s="59" customFormat="1" customHeight="1" spans="1:49">
      <c r="A10216" s="60"/>
      <c r="B10216" s="60"/>
      <c r="C10216" s="60"/>
      <c r="D10216" s="60"/>
      <c r="H10216" s="61"/>
      <c r="I10216" s="61"/>
      <c r="J10216" s="61"/>
      <c r="K10216" s="61"/>
      <c r="L10216" s="61"/>
      <c r="M10216" s="61"/>
      <c r="N10216" s="61"/>
      <c r="O10216" s="61"/>
      <c r="P10216" s="61"/>
      <c r="Q10216" s="61"/>
      <c r="R10216" s="61"/>
      <c r="S10216" s="61"/>
      <c r="T10216" s="61"/>
      <c r="U10216" s="61"/>
      <c r="V10216" s="61"/>
      <c r="W10216" s="61"/>
      <c r="X10216" s="61"/>
      <c r="Y10216" s="61"/>
      <c r="Z10216" s="61"/>
      <c r="AA10216" s="61"/>
      <c r="AB10216" s="61"/>
      <c r="AC10216" s="61"/>
      <c r="AD10216" s="61"/>
      <c r="AE10216" s="61"/>
      <c r="AF10216" s="61"/>
      <c r="AG10216" s="61"/>
      <c r="AH10216" s="61"/>
      <c r="AI10216" s="61"/>
      <c r="AJ10216" s="61"/>
      <c r="AK10216" s="61"/>
      <c r="AL10216" s="61"/>
      <c r="AM10216" s="61"/>
      <c r="AN10216" s="61"/>
      <c r="AO10216" s="61"/>
      <c r="AP10216" s="62"/>
      <c r="AQ10216" s="61"/>
      <c r="AR10216" s="61"/>
      <c r="AS10216" s="61"/>
      <c r="AT10216" s="61"/>
      <c r="AU10216" s="61"/>
      <c r="AV10216" s="61"/>
      <c r="AW10216" s="60"/>
    </row>
    <row r="10217" s="59" customFormat="1" customHeight="1" spans="1:49">
      <c r="A10217" s="60"/>
      <c r="B10217" s="60"/>
      <c r="C10217" s="60"/>
      <c r="D10217" s="60"/>
      <c r="H10217" s="61"/>
      <c r="I10217" s="61"/>
      <c r="J10217" s="61"/>
      <c r="K10217" s="61"/>
      <c r="L10217" s="61"/>
      <c r="M10217" s="61"/>
      <c r="N10217" s="61"/>
      <c r="O10217" s="61"/>
      <c r="P10217" s="61"/>
      <c r="Q10217" s="61"/>
      <c r="R10217" s="61"/>
      <c r="S10217" s="61"/>
      <c r="T10217" s="61"/>
      <c r="U10217" s="61"/>
      <c r="V10217" s="61"/>
      <c r="W10217" s="61"/>
      <c r="X10217" s="61"/>
      <c r="Y10217" s="61"/>
      <c r="Z10217" s="61"/>
      <c r="AA10217" s="61"/>
      <c r="AB10217" s="61"/>
      <c r="AC10217" s="61"/>
      <c r="AD10217" s="61"/>
      <c r="AE10217" s="61"/>
      <c r="AF10217" s="61"/>
      <c r="AG10217" s="61"/>
      <c r="AH10217" s="61"/>
      <c r="AI10217" s="61"/>
      <c r="AJ10217" s="61"/>
      <c r="AK10217" s="61"/>
      <c r="AL10217" s="61"/>
      <c r="AM10217" s="61"/>
      <c r="AN10217" s="61"/>
      <c r="AO10217" s="61"/>
      <c r="AP10217" s="62"/>
      <c r="AQ10217" s="61"/>
      <c r="AR10217" s="61"/>
      <c r="AS10217" s="61"/>
      <c r="AT10217" s="61"/>
      <c r="AU10217" s="61"/>
      <c r="AV10217" s="61"/>
      <c r="AW10217" s="60"/>
    </row>
    <row r="10218" s="59" customFormat="1" customHeight="1" spans="1:49">
      <c r="A10218" s="60"/>
      <c r="B10218" s="60"/>
      <c r="C10218" s="60"/>
      <c r="D10218" s="60"/>
      <c r="H10218" s="61"/>
      <c r="I10218" s="61"/>
      <c r="J10218" s="61"/>
      <c r="K10218" s="61"/>
      <c r="L10218" s="61"/>
      <c r="M10218" s="61"/>
      <c r="N10218" s="61"/>
      <c r="O10218" s="61"/>
      <c r="P10218" s="61"/>
      <c r="Q10218" s="61"/>
      <c r="R10218" s="61"/>
      <c r="S10218" s="61"/>
      <c r="T10218" s="61"/>
      <c r="U10218" s="61"/>
      <c r="V10218" s="61"/>
      <c r="W10218" s="61"/>
      <c r="X10218" s="61"/>
      <c r="Y10218" s="61"/>
      <c r="Z10218" s="61"/>
      <c r="AA10218" s="61"/>
      <c r="AB10218" s="61"/>
      <c r="AC10218" s="61"/>
      <c r="AD10218" s="61"/>
      <c r="AE10218" s="61"/>
      <c r="AF10218" s="61"/>
      <c r="AG10218" s="61"/>
      <c r="AH10218" s="61"/>
      <c r="AI10218" s="61"/>
      <c r="AJ10218" s="61"/>
      <c r="AK10218" s="61"/>
      <c r="AL10218" s="61"/>
      <c r="AM10218" s="61"/>
      <c r="AN10218" s="61"/>
      <c r="AO10218" s="61"/>
      <c r="AP10218" s="62"/>
      <c r="AQ10218" s="61"/>
      <c r="AR10218" s="61"/>
      <c r="AS10218" s="61"/>
      <c r="AT10218" s="61"/>
      <c r="AU10218" s="61"/>
      <c r="AV10218" s="61"/>
      <c r="AW10218" s="60"/>
    </row>
    <row r="10219" s="59" customFormat="1" customHeight="1" spans="1:49">
      <c r="A10219" s="60"/>
      <c r="B10219" s="60"/>
      <c r="C10219" s="60"/>
      <c r="D10219" s="60"/>
      <c r="H10219" s="61"/>
      <c r="I10219" s="61"/>
      <c r="J10219" s="61"/>
      <c r="K10219" s="61"/>
      <c r="L10219" s="61"/>
      <c r="M10219" s="61"/>
      <c r="N10219" s="61"/>
      <c r="O10219" s="61"/>
      <c r="P10219" s="61"/>
      <c r="Q10219" s="61"/>
      <c r="R10219" s="61"/>
      <c r="S10219" s="61"/>
      <c r="T10219" s="61"/>
      <c r="U10219" s="61"/>
      <c r="V10219" s="61"/>
      <c r="W10219" s="61"/>
      <c r="X10219" s="61"/>
      <c r="Y10219" s="61"/>
      <c r="Z10219" s="61"/>
      <c r="AA10219" s="61"/>
      <c r="AB10219" s="61"/>
      <c r="AC10219" s="61"/>
      <c r="AD10219" s="61"/>
      <c r="AE10219" s="61"/>
      <c r="AF10219" s="61"/>
      <c r="AG10219" s="61"/>
      <c r="AH10219" s="61"/>
      <c r="AI10219" s="61"/>
      <c r="AJ10219" s="61"/>
      <c r="AK10219" s="61"/>
      <c r="AL10219" s="61"/>
      <c r="AM10219" s="61"/>
      <c r="AN10219" s="61"/>
      <c r="AO10219" s="61"/>
      <c r="AP10219" s="62"/>
      <c r="AQ10219" s="61"/>
      <c r="AR10219" s="61"/>
      <c r="AS10219" s="61"/>
      <c r="AT10219" s="61"/>
      <c r="AU10219" s="61"/>
      <c r="AV10219" s="61"/>
      <c r="AW10219" s="60"/>
    </row>
    <row r="10220" s="59" customFormat="1" customHeight="1" spans="1:49">
      <c r="A10220" s="60"/>
      <c r="B10220" s="60"/>
      <c r="C10220" s="60"/>
      <c r="D10220" s="60"/>
      <c r="H10220" s="61"/>
      <c r="I10220" s="61"/>
      <c r="J10220" s="61"/>
      <c r="K10220" s="61"/>
      <c r="L10220" s="61"/>
      <c r="M10220" s="61"/>
      <c r="N10220" s="61"/>
      <c r="O10220" s="61"/>
      <c r="P10220" s="61"/>
      <c r="Q10220" s="61"/>
      <c r="R10220" s="61"/>
      <c r="S10220" s="61"/>
      <c r="T10220" s="61"/>
      <c r="U10220" s="61"/>
      <c r="V10220" s="61"/>
      <c r="W10220" s="61"/>
      <c r="X10220" s="61"/>
      <c r="Y10220" s="61"/>
      <c r="Z10220" s="61"/>
      <c r="AA10220" s="61"/>
      <c r="AB10220" s="61"/>
      <c r="AC10220" s="61"/>
      <c r="AD10220" s="61"/>
      <c r="AE10220" s="61"/>
      <c r="AF10220" s="61"/>
      <c r="AG10220" s="61"/>
      <c r="AH10220" s="61"/>
      <c r="AI10220" s="61"/>
      <c r="AJ10220" s="61"/>
      <c r="AK10220" s="61"/>
      <c r="AL10220" s="61"/>
      <c r="AM10220" s="61"/>
      <c r="AN10220" s="61"/>
      <c r="AO10220" s="61"/>
      <c r="AP10220" s="62"/>
      <c r="AQ10220" s="61"/>
      <c r="AR10220" s="61"/>
      <c r="AS10220" s="61"/>
      <c r="AT10220" s="61"/>
      <c r="AU10220" s="61"/>
      <c r="AV10220" s="61"/>
      <c r="AW10220" s="60"/>
    </row>
    <row r="10221" s="59" customFormat="1" customHeight="1" spans="1:49">
      <c r="A10221" s="60"/>
      <c r="B10221" s="60"/>
      <c r="C10221" s="60"/>
      <c r="D10221" s="60"/>
      <c r="H10221" s="61"/>
      <c r="I10221" s="61"/>
      <c r="J10221" s="61"/>
      <c r="K10221" s="61"/>
      <c r="L10221" s="61"/>
      <c r="M10221" s="61"/>
      <c r="N10221" s="61"/>
      <c r="O10221" s="61"/>
      <c r="P10221" s="61"/>
      <c r="Q10221" s="61"/>
      <c r="R10221" s="61"/>
      <c r="S10221" s="61"/>
      <c r="T10221" s="61"/>
      <c r="U10221" s="61"/>
      <c r="V10221" s="61"/>
      <c r="W10221" s="61"/>
      <c r="X10221" s="61"/>
      <c r="Y10221" s="61"/>
      <c r="Z10221" s="61"/>
      <c r="AA10221" s="61"/>
      <c r="AB10221" s="61"/>
      <c r="AC10221" s="61"/>
      <c r="AD10221" s="61"/>
      <c r="AE10221" s="61"/>
      <c r="AF10221" s="61"/>
      <c r="AG10221" s="61"/>
      <c r="AH10221" s="61"/>
      <c r="AI10221" s="61"/>
      <c r="AJ10221" s="61"/>
      <c r="AK10221" s="61"/>
      <c r="AL10221" s="61"/>
      <c r="AM10221" s="61"/>
      <c r="AN10221" s="61"/>
      <c r="AO10221" s="61"/>
      <c r="AP10221" s="62"/>
      <c r="AQ10221" s="61"/>
      <c r="AR10221" s="61"/>
      <c r="AS10221" s="61"/>
      <c r="AT10221" s="61"/>
      <c r="AU10221" s="61"/>
      <c r="AV10221" s="61"/>
      <c r="AW10221" s="60"/>
    </row>
    <row r="10222" s="59" customFormat="1" customHeight="1" spans="1:49">
      <c r="A10222" s="60"/>
      <c r="B10222" s="60"/>
      <c r="C10222" s="60"/>
      <c r="D10222" s="60"/>
      <c r="H10222" s="61"/>
      <c r="I10222" s="61"/>
      <c r="J10222" s="61"/>
      <c r="K10222" s="61"/>
      <c r="L10222" s="61"/>
      <c r="M10222" s="61"/>
      <c r="N10222" s="61"/>
      <c r="O10222" s="61"/>
      <c r="P10222" s="61"/>
      <c r="Q10222" s="61"/>
      <c r="R10222" s="61"/>
      <c r="S10222" s="61"/>
      <c r="T10222" s="61"/>
      <c r="U10222" s="61"/>
      <c r="V10222" s="61"/>
      <c r="W10222" s="61"/>
      <c r="X10222" s="61"/>
      <c r="Y10222" s="61"/>
      <c r="Z10222" s="61"/>
      <c r="AA10222" s="61"/>
      <c r="AB10222" s="61"/>
      <c r="AC10222" s="61"/>
      <c r="AD10222" s="61"/>
      <c r="AE10222" s="61"/>
      <c r="AF10222" s="61"/>
      <c r="AG10222" s="61"/>
      <c r="AH10222" s="61"/>
      <c r="AI10222" s="61"/>
      <c r="AJ10222" s="61"/>
      <c r="AK10222" s="61"/>
      <c r="AL10222" s="61"/>
      <c r="AM10222" s="61"/>
      <c r="AN10222" s="61"/>
      <c r="AO10222" s="61"/>
      <c r="AP10222" s="62"/>
      <c r="AQ10222" s="61"/>
      <c r="AR10222" s="61"/>
      <c r="AS10222" s="61"/>
      <c r="AT10222" s="61"/>
      <c r="AU10222" s="61"/>
      <c r="AV10222" s="61"/>
      <c r="AW10222" s="60"/>
    </row>
    <row r="10223" s="59" customFormat="1" customHeight="1" spans="1:49">
      <c r="A10223" s="60"/>
      <c r="B10223" s="60"/>
      <c r="C10223" s="60"/>
      <c r="D10223" s="60"/>
      <c r="H10223" s="61"/>
      <c r="I10223" s="61"/>
      <c r="J10223" s="61"/>
      <c r="K10223" s="61"/>
      <c r="L10223" s="61"/>
      <c r="M10223" s="61"/>
      <c r="N10223" s="61"/>
      <c r="O10223" s="61"/>
      <c r="P10223" s="61"/>
      <c r="Q10223" s="61"/>
      <c r="R10223" s="61"/>
      <c r="S10223" s="61"/>
      <c r="T10223" s="61"/>
      <c r="U10223" s="61"/>
      <c r="V10223" s="61"/>
      <c r="W10223" s="61"/>
      <c r="X10223" s="61"/>
      <c r="Y10223" s="61"/>
      <c r="Z10223" s="61"/>
      <c r="AA10223" s="61"/>
      <c r="AB10223" s="61"/>
      <c r="AC10223" s="61"/>
      <c r="AD10223" s="61"/>
      <c r="AE10223" s="61"/>
      <c r="AF10223" s="61"/>
      <c r="AG10223" s="61"/>
      <c r="AH10223" s="61"/>
      <c r="AI10223" s="61"/>
      <c r="AJ10223" s="61"/>
      <c r="AK10223" s="61"/>
      <c r="AL10223" s="61"/>
      <c r="AM10223" s="61"/>
      <c r="AN10223" s="61"/>
      <c r="AO10223" s="61"/>
      <c r="AP10223" s="62"/>
      <c r="AQ10223" s="61"/>
      <c r="AR10223" s="61"/>
      <c r="AS10223" s="61"/>
      <c r="AT10223" s="61"/>
      <c r="AU10223" s="61"/>
      <c r="AV10223" s="61"/>
      <c r="AW10223" s="60"/>
    </row>
    <row r="10224" s="59" customFormat="1" customHeight="1" spans="1:49">
      <c r="A10224" s="60"/>
      <c r="B10224" s="60"/>
      <c r="C10224" s="60"/>
      <c r="D10224" s="60"/>
      <c r="H10224" s="61"/>
      <c r="I10224" s="61"/>
      <c r="J10224" s="61"/>
      <c r="K10224" s="61"/>
      <c r="L10224" s="61"/>
      <c r="M10224" s="61"/>
      <c r="N10224" s="61"/>
      <c r="O10224" s="61"/>
      <c r="P10224" s="61"/>
      <c r="Q10224" s="61"/>
      <c r="R10224" s="61"/>
      <c r="S10224" s="61"/>
      <c r="T10224" s="61"/>
      <c r="U10224" s="61"/>
      <c r="V10224" s="61"/>
      <c r="W10224" s="61"/>
      <c r="X10224" s="61"/>
      <c r="Y10224" s="61"/>
      <c r="Z10224" s="61"/>
      <c r="AA10224" s="61"/>
      <c r="AB10224" s="61"/>
      <c r="AC10224" s="61"/>
      <c r="AD10224" s="61"/>
      <c r="AE10224" s="61"/>
      <c r="AF10224" s="61"/>
      <c r="AG10224" s="61"/>
      <c r="AH10224" s="61"/>
      <c r="AI10224" s="61"/>
      <c r="AJ10224" s="61"/>
      <c r="AK10224" s="61"/>
      <c r="AL10224" s="61"/>
      <c r="AM10224" s="61"/>
      <c r="AN10224" s="61"/>
      <c r="AO10224" s="61"/>
      <c r="AP10224" s="62"/>
      <c r="AQ10224" s="61"/>
      <c r="AR10224" s="61"/>
      <c r="AS10224" s="61"/>
      <c r="AT10224" s="61"/>
      <c r="AU10224" s="61"/>
      <c r="AV10224" s="61"/>
      <c r="AW10224" s="60"/>
    </row>
    <row r="10225" s="59" customFormat="1" customHeight="1" spans="1:49">
      <c r="A10225" s="60"/>
      <c r="B10225" s="60"/>
      <c r="C10225" s="60"/>
      <c r="D10225" s="60"/>
      <c r="H10225" s="61"/>
      <c r="I10225" s="61"/>
      <c r="J10225" s="61"/>
      <c r="K10225" s="61"/>
      <c r="L10225" s="61"/>
      <c r="M10225" s="61"/>
      <c r="N10225" s="61"/>
      <c r="O10225" s="61"/>
      <c r="P10225" s="61"/>
      <c r="Q10225" s="61"/>
      <c r="R10225" s="61"/>
      <c r="S10225" s="61"/>
      <c r="T10225" s="61"/>
      <c r="U10225" s="61"/>
      <c r="V10225" s="61"/>
      <c r="W10225" s="61"/>
      <c r="X10225" s="61"/>
      <c r="Y10225" s="61"/>
      <c r="Z10225" s="61"/>
      <c r="AA10225" s="61"/>
      <c r="AB10225" s="61"/>
      <c r="AC10225" s="61"/>
      <c r="AD10225" s="61"/>
      <c r="AE10225" s="61"/>
      <c r="AF10225" s="61"/>
      <c r="AG10225" s="61"/>
      <c r="AH10225" s="61"/>
      <c r="AI10225" s="61"/>
      <c r="AJ10225" s="61"/>
      <c r="AK10225" s="61"/>
      <c r="AL10225" s="61"/>
      <c r="AM10225" s="61"/>
      <c r="AN10225" s="61"/>
      <c r="AO10225" s="61"/>
      <c r="AP10225" s="62"/>
      <c r="AQ10225" s="61"/>
      <c r="AR10225" s="61"/>
      <c r="AS10225" s="61"/>
      <c r="AT10225" s="61"/>
      <c r="AU10225" s="61"/>
      <c r="AV10225" s="61"/>
      <c r="AW10225" s="60"/>
    </row>
    <row r="10226" s="59" customFormat="1" customHeight="1" spans="1:49">
      <c r="A10226" s="60"/>
      <c r="B10226" s="60"/>
      <c r="C10226" s="60"/>
      <c r="D10226" s="60"/>
      <c r="H10226" s="61"/>
      <c r="I10226" s="61"/>
      <c r="J10226" s="61"/>
      <c r="K10226" s="61"/>
      <c r="L10226" s="61"/>
      <c r="M10226" s="61"/>
      <c r="N10226" s="61"/>
      <c r="O10226" s="61"/>
      <c r="P10226" s="61"/>
      <c r="Q10226" s="61"/>
      <c r="R10226" s="61"/>
      <c r="S10226" s="61"/>
      <c r="T10226" s="61"/>
      <c r="U10226" s="61"/>
      <c r="V10226" s="61"/>
      <c r="W10226" s="61"/>
      <c r="X10226" s="61"/>
      <c r="Y10226" s="61"/>
      <c r="Z10226" s="61"/>
      <c r="AA10226" s="61"/>
      <c r="AB10226" s="61"/>
      <c r="AC10226" s="61"/>
      <c r="AD10226" s="61"/>
      <c r="AE10226" s="61"/>
      <c r="AF10226" s="61"/>
      <c r="AG10226" s="61"/>
      <c r="AH10226" s="61"/>
      <c r="AI10226" s="61"/>
      <c r="AJ10226" s="61"/>
      <c r="AK10226" s="61"/>
      <c r="AL10226" s="61"/>
      <c r="AM10226" s="61"/>
      <c r="AN10226" s="61"/>
      <c r="AO10226" s="61"/>
      <c r="AP10226" s="62"/>
      <c r="AQ10226" s="61"/>
      <c r="AR10226" s="61"/>
      <c r="AS10226" s="61"/>
      <c r="AT10226" s="61"/>
      <c r="AU10226" s="61"/>
      <c r="AV10226" s="61"/>
      <c r="AW10226" s="60"/>
    </row>
    <row r="10227" s="59" customFormat="1" customHeight="1" spans="1:49">
      <c r="A10227" s="60"/>
      <c r="B10227" s="60"/>
      <c r="C10227" s="60"/>
      <c r="D10227" s="60"/>
      <c r="H10227" s="61"/>
      <c r="I10227" s="61"/>
      <c r="J10227" s="61"/>
      <c r="K10227" s="61"/>
      <c r="L10227" s="61"/>
      <c r="M10227" s="61"/>
      <c r="N10227" s="61"/>
      <c r="O10227" s="61"/>
      <c r="P10227" s="61"/>
      <c r="Q10227" s="61"/>
      <c r="R10227" s="61"/>
      <c r="S10227" s="61"/>
      <c r="T10227" s="61"/>
      <c r="U10227" s="61"/>
      <c r="V10227" s="61"/>
      <c r="W10227" s="61"/>
      <c r="X10227" s="61"/>
      <c r="Y10227" s="61"/>
      <c r="Z10227" s="61"/>
      <c r="AA10227" s="61"/>
      <c r="AB10227" s="61"/>
      <c r="AC10227" s="61"/>
      <c r="AD10227" s="61"/>
      <c r="AE10227" s="61"/>
      <c r="AF10227" s="61"/>
      <c r="AG10227" s="61"/>
      <c r="AH10227" s="61"/>
      <c r="AI10227" s="61"/>
      <c r="AJ10227" s="61"/>
      <c r="AK10227" s="61"/>
      <c r="AL10227" s="61"/>
      <c r="AM10227" s="61"/>
      <c r="AN10227" s="61"/>
      <c r="AO10227" s="61"/>
      <c r="AP10227" s="62"/>
      <c r="AQ10227" s="61"/>
      <c r="AR10227" s="61"/>
      <c r="AS10227" s="61"/>
      <c r="AT10227" s="61"/>
      <c r="AU10227" s="61"/>
      <c r="AV10227" s="61"/>
      <c r="AW10227" s="60"/>
    </row>
    <row r="10228" s="59" customFormat="1" customHeight="1" spans="1:49">
      <c r="A10228" s="60"/>
      <c r="B10228" s="60"/>
      <c r="C10228" s="60"/>
      <c r="D10228" s="60"/>
      <c r="H10228" s="61"/>
      <c r="I10228" s="61"/>
      <c r="J10228" s="61"/>
      <c r="K10228" s="61"/>
      <c r="L10228" s="61"/>
      <c r="M10228" s="61"/>
      <c r="N10228" s="61"/>
      <c r="O10228" s="61"/>
      <c r="P10228" s="61"/>
      <c r="Q10228" s="61"/>
      <c r="R10228" s="61"/>
      <c r="S10228" s="61"/>
      <c r="T10228" s="61"/>
      <c r="U10228" s="61"/>
      <c r="V10228" s="61"/>
      <c r="W10228" s="61"/>
      <c r="X10228" s="61"/>
      <c r="Y10228" s="61"/>
      <c r="Z10228" s="61"/>
      <c r="AA10228" s="61"/>
      <c r="AB10228" s="61"/>
      <c r="AC10228" s="61"/>
      <c r="AD10228" s="61"/>
      <c r="AE10228" s="61"/>
      <c r="AF10228" s="61"/>
      <c r="AG10228" s="61"/>
      <c r="AH10228" s="61"/>
      <c r="AI10228" s="61"/>
      <c r="AJ10228" s="61"/>
      <c r="AK10228" s="61"/>
      <c r="AL10228" s="61"/>
      <c r="AM10228" s="61"/>
      <c r="AN10228" s="61"/>
      <c r="AO10228" s="61"/>
      <c r="AP10228" s="62"/>
      <c r="AQ10228" s="61"/>
      <c r="AR10228" s="61"/>
      <c r="AS10228" s="61"/>
      <c r="AT10228" s="61"/>
      <c r="AU10228" s="61"/>
      <c r="AV10228" s="61"/>
      <c r="AW10228" s="60"/>
    </row>
    <row r="10229" s="59" customFormat="1" customHeight="1" spans="1:49">
      <c r="A10229" s="60"/>
      <c r="B10229" s="60"/>
      <c r="C10229" s="60"/>
      <c r="D10229" s="60"/>
      <c r="H10229" s="61"/>
      <c r="I10229" s="61"/>
      <c r="J10229" s="61"/>
      <c r="K10229" s="61"/>
      <c r="L10229" s="61"/>
      <c r="M10229" s="61"/>
      <c r="N10229" s="61"/>
      <c r="O10229" s="61"/>
      <c r="P10229" s="61"/>
      <c r="Q10229" s="61"/>
      <c r="R10229" s="61"/>
      <c r="S10229" s="61"/>
      <c r="T10229" s="61"/>
      <c r="U10229" s="61"/>
      <c r="V10229" s="61"/>
      <c r="W10229" s="61"/>
      <c r="X10229" s="61"/>
      <c r="Y10229" s="61"/>
      <c r="Z10229" s="61"/>
      <c r="AA10229" s="61"/>
      <c r="AB10229" s="61"/>
      <c r="AC10229" s="61"/>
      <c r="AD10229" s="61"/>
      <c r="AE10229" s="61"/>
      <c r="AF10229" s="61"/>
      <c r="AG10229" s="61"/>
      <c r="AH10229" s="61"/>
      <c r="AI10229" s="61"/>
      <c r="AJ10229" s="61"/>
      <c r="AK10229" s="61"/>
      <c r="AL10229" s="61"/>
      <c r="AM10229" s="61"/>
      <c r="AN10229" s="61"/>
      <c r="AO10229" s="61"/>
      <c r="AP10229" s="62"/>
      <c r="AQ10229" s="61"/>
      <c r="AR10229" s="61"/>
      <c r="AS10229" s="61"/>
      <c r="AT10229" s="61"/>
      <c r="AU10229" s="61"/>
      <c r="AV10229" s="61"/>
      <c r="AW10229" s="60"/>
    </row>
    <row r="10230" s="59" customFormat="1" customHeight="1" spans="1:49">
      <c r="A10230" s="60"/>
      <c r="B10230" s="60"/>
      <c r="C10230" s="60"/>
      <c r="D10230" s="60"/>
      <c r="H10230" s="61"/>
      <c r="I10230" s="61"/>
      <c r="J10230" s="61"/>
      <c r="K10230" s="61"/>
      <c r="L10230" s="61"/>
      <c r="M10230" s="61"/>
      <c r="N10230" s="61"/>
      <c r="O10230" s="61"/>
      <c r="P10230" s="61"/>
      <c r="Q10230" s="61"/>
      <c r="R10230" s="61"/>
      <c r="S10230" s="61"/>
      <c r="T10230" s="61"/>
      <c r="U10230" s="61"/>
      <c r="V10230" s="61"/>
      <c r="W10230" s="61"/>
      <c r="X10230" s="61"/>
      <c r="Y10230" s="61"/>
      <c r="Z10230" s="61"/>
      <c r="AA10230" s="61"/>
      <c r="AB10230" s="61"/>
      <c r="AC10230" s="61"/>
      <c r="AD10230" s="61"/>
      <c r="AE10230" s="61"/>
      <c r="AF10230" s="61"/>
      <c r="AG10230" s="61"/>
      <c r="AH10230" s="61"/>
      <c r="AI10230" s="61"/>
      <c r="AJ10230" s="61"/>
      <c r="AK10230" s="61"/>
      <c r="AL10230" s="61"/>
      <c r="AM10230" s="61"/>
      <c r="AN10230" s="61"/>
      <c r="AO10230" s="61"/>
      <c r="AP10230" s="62"/>
      <c r="AQ10230" s="61"/>
      <c r="AR10230" s="61"/>
      <c r="AS10230" s="61"/>
      <c r="AT10230" s="61"/>
      <c r="AU10230" s="61"/>
      <c r="AV10230" s="61"/>
      <c r="AW10230" s="60"/>
    </row>
    <row r="10231" s="59" customFormat="1" customHeight="1" spans="1:49">
      <c r="A10231" s="60"/>
      <c r="B10231" s="60"/>
      <c r="C10231" s="60"/>
      <c r="D10231" s="60"/>
      <c r="H10231" s="61"/>
      <c r="I10231" s="61"/>
      <c r="J10231" s="61"/>
      <c r="K10231" s="61"/>
      <c r="L10231" s="61"/>
      <c r="M10231" s="61"/>
      <c r="N10231" s="61"/>
      <c r="O10231" s="61"/>
      <c r="P10231" s="61"/>
      <c r="Q10231" s="61"/>
      <c r="R10231" s="61"/>
      <c r="S10231" s="61"/>
      <c r="T10231" s="61"/>
      <c r="U10231" s="61"/>
      <c r="V10231" s="61"/>
      <c r="W10231" s="61"/>
      <c r="X10231" s="61"/>
      <c r="Y10231" s="61"/>
      <c r="Z10231" s="61"/>
      <c r="AA10231" s="61"/>
      <c r="AB10231" s="61"/>
      <c r="AC10231" s="61"/>
      <c r="AD10231" s="61"/>
      <c r="AE10231" s="61"/>
      <c r="AF10231" s="61"/>
      <c r="AG10231" s="61"/>
      <c r="AH10231" s="61"/>
      <c r="AI10231" s="61"/>
      <c r="AJ10231" s="61"/>
      <c r="AK10231" s="61"/>
      <c r="AL10231" s="61"/>
      <c r="AM10231" s="61"/>
      <c r="AN10231" s="61"/>
      <c r="AO10231" s="61"/>
      <c r="AP10231" s="62"/>
      <c r="AQ10231" s="61"/>
      <c r="AR10231" s="61"/>
      <c r="AS10231" s="61"/>
      <c r="AT10231" s="61"/>
      <c r="AU10231" s="61"/>
      <c r="AV10231" s="61"/>
      <c r="AW10231" s="60"/>
    </row>
    <row r="10232" s="59" customFormat="1" customHeight="1" spans="1:49">
      <c r="A10232" s="60"/>
      <c r="B10232" s="60"/>
      <c r="C10232" s="60"/>
      <c r="D10232" s="60"/>
      <c r="H10232" s="61"/>
      <c r="I10232" s="61"/>
      <c r="J10232" s="61"/>
      <c r="K10232" s="61"/>
      <c r="L10232" s="61"/>
      <c r="M10232" s="61"/>
      <c r="N10232" s="61"/>
      <c r="O10232" s="61"/>
      <c r="P10232" s="61"/>
      <c r="Q10232" s="61"/>
      <c r="R10232" s="61"/>
      <c r="S10232" s="61"/>
      <c r="T10232" s="61"/>
      <c r="U10232" s="61"/>
      <c r="V10232" s="61"/>
      <c r="W10232" s="61"/>
      <c r="X10232" s="61"/>
      <c r="Y10232" s="61"/>
      <c r="Z10232" s="61"/>
      <c r="AA10232" s="61"/>
      <c r="AB10232" s="61"/>
      <c r="AC10232" s="61"/>
      <c r="AD10232" s="61"/>
      <c r="AE10232" s="61"/>
      <c r="AF10232" s="61"/>
      <c r="AG10232" s="61"/>
      <c r="AH10232" s="61"/>
      <c r="AI10232" s="61"/>
      <c r="AJ10232" s="61"/>
      <c r="AK10232" s="61"/>
      <c r="AL10232" s="61"/>
      <c r="AM10232" s="61"/>
      <c r="AN10232" s="61"/>
      <c r="AO10232" s="61"/>
      <c r="AP10232" s="62"/>
      <c r="AQ10232" s="61"/>
      <c r="AR10232" s="61"/>
      <c r="AS10232" s="61"/>
      <c r="AT10232" s="61"/>
      <c r="AU10232" s="61"/>
      <c r="AV10232" s="61"/>
      <c r="AW10232" s="60"/>
    </row>
    <row r="10233" s="59" customFormat="1" customHeight="1" spans="1:49">
      <c r="A10233" s="60"/>
      <c r="B10233" s="60"/>
      <c r="C10233" s="60"/>
      <c r="D10233" s="60"/>
      <c r="H10233" s="61"/>
      <c r="I10233" s="61"/>
      <c r="J10233" s="61"/>
      <c r="K10233" s="61"/>
      <c r="L10233" s="61"/>
      <c r="M10233" s="61"/>
      <c r="N10233" s="61"/>
      <c r="O10233" s="61"/>
      <c r="P10233" s="61"/>
      <c r="Q10233" s="61"/>
      <c r="R10233" s="61"/>
      <c r="S10233" s="61"/>
      <c r="T10233" s="61"/>
      <c r="U10233" s="61"/>
      <c r="V10233" s="61"/>
      <c r="W10233" s="61"/>
      <c r="X10233" s="61"/>
      <c r="Y10233" s="61"/>
      <c r="Z10233" s="61"/>
      <c r="AA10233" s="61"/>
      <c r="AB10233" s="61"/>
      <c r="AC10233" s="61"/>
      <c r="AD10233" s="61"/>
      <c r="AE10233" s="61"/>
      <c r="AF10233" s="61"/>
      <c r="AG10233" s="61"/>
      <c r="AH10233" s="61"/>
      <c r="AI10233" s="61"/>
      <c r="AJ10233" s="61"/>
      <c r="AK10233" s="61"/>
      <c r="AL10233" s="61"/>
      <c r="AM10233" s="61"/>
      <c r="AN10233" s="61"/>
      <c r="AO10233" s="61"/>
      <c r="AP10233" s="62"/>
      <c r="AQ10233" s="61"/>
      <c r="AR10233" s="61"/>
      <c r="AS10233" s="61"/>
      <c r="AT10233" s="61"/>
      <c r="AU10233" s="61"/>
      <c r="AV10233" s="61"/>
      <c r="AW10233" s="60"/>
    </row>
    <row r="10234" s="59" customFormat="1" customHeight="1" spans="1:49">
      <c r="A10234" s="60"/>
      <c r="B10234" s="60"/>
      <c r="C10234" s="60"/>
      <c r="D10234" s="60"/>
      <c r="H10234" s="61"/>
      <c r="I10234" s="61"/>
      <c r="J10234" s="61"/>
      <c r="K10234" s="61"/>
      <c r="L10234" s="61"/>
      <c r="M10234" s="61"/>
      <c r="N10234" s="61"/>
      <c r="O10234" s="61"/>
      <c r="P10234" s="61"/>
      <c r="Q10234" s="61"/>
      <c r="R10234" s="61"/>
      <c r="S10234" s="61"/>
      <c r="T10234" s="61"/>
      <c r="U10234" s="61"/>
      <c r="V10234" s="61"/>
      <c r="W10234" s="61"/>
      <c r="X10234" s="61"/>
      <c r="Y10234" s="61"/>
      <c r="Z10234" s="61"/>
      <c r="AA10234" s="61"/>
      <c r="AB10234" s="61"/>
      <c r="AC10234" s="61"/>
      <c r="AD10234" s="61"/>
      <c r="AE10234" s="61"/>
      <c r="AF10234" s="61"/>
      <c r="AG10234" s="61"/>
      <c r="AH10234" s="61"/>
      <c r="AI10234" s="61"/>
      <c r="AJ10234" s="61"/>
      <c r="AK10234" s="61"/>
      <c r="AL10234" s="61"/>
      <c r="AM10234" s="61"/>
      <c r="AN10234" s="61"/>
      <c r="AO10234" s="61"/>
      <c r="AP10234" s="62"/>
      <c r="AQ10234" s="61"/>
      <c r="AR10234" s="61"/>
      <c r="AS10234" s="61"/>
      <c r="AT10234" s="61"/>
      <c r="AU10234" s="61"/>
      <c r="AV10234" s="61"/>
      <c r="AW10234" s="60"/>
    </row>
    <row r="10235" s="59" customFormat="1" customHeight="1" spans="1:49">
      <c r="A10235" s="60"/>
      <c r="B10235" s="60"/>
      <c r="C10235" s="60"/>
      <c r="D10235" s="60"/>
      <c r="H10235" s="61"/>
      <c r="I10235" s="61"/>
      <c r="J10235" s="61"/>
      <c r="K10235" s="61"/>
      <c r="L10235" s="61"/>
      <c r="M10235" s="61"/>
      <c r="N10235" s="61"/>
      <c r="O10235" s="61"/>
      <c r="P10235" s="61"/>
      <c r="Q10235" s="61"/>
      <c r="R10235" s="61"/>
      <c r="S10235" s="61"/>
      <c r="T10235" s="61"/>
      <c r="U10235" s="61"/>
      <c r="V10235" s="61"/>
      <c r="W10235" s="61"/>
      <c r="X10235" s="61"/>
      <c r="Y10235" s="61"/>
      <c r="Z10235" s="61"/>
      <c r="AA10235" s="61"/>
      <c r="AB10235" s="61"/>
      <c r="AC10235" s="61"/>
      <c r="AD10235" s="61"/>
      <c r="AE10235" s="61"/>
      <c r="AF10235" s="61"/>
      <c r="AG10235" s="61"/>
      <c r="AH10235" s="61"/>
      <c r="AI10235" s="61"/>
      <c r="AJ10235" s="61"/>
      <c r="AK10235" s="61"/>
      <c r="AL10235" s="61"/>
      <c r="AM10235" s="61"/>
      <c r="AN10235" s="61"/>
      <c r="AO10235" s="61"/>
      <c r="AP10235" s="62"/>
      <c r="AQ10235" s="61"/>
      <c r="AR10235" s="61"/>
      <c r="AS10235" s="61"/>
      <c r="AT10235" s="61"/>
      <c r="AU10235" s="61"/>
      <c r="AV10235" s="61"/>
      <c r="AW10235" s="60"/>
    </row>
    <row r="10236" s="59" customFormat="1" customHeight="1" spans="1:49">
      <c r="A10236" s="60"/>
      <c r="B10236" s="60"/>
      <c r="C10236" s="60"/>
      <c r="D10236" s="60"/>
      <c r="H10236" s="61"/>
      <c r="I10236" s="61"/>
      <c r="J10236" s="61"/>
      <c r="K10236" s="61"/>
      <c r="L10236" s="61"/>
      <c r="M10236" s="61"/>
      <c r="N10236" s="61"/>
      <c r="O10236" s="61"/>
      <c r="P10236" s="61"/>
      <c r="Q10236" s="61"/>
      <c r="R10236" s="61"/>
      <c r="S10236" s="61"/>
      <c r="T10236" s="61"/>
      <c r="U10236" s="61"/>
      <c r="V10236" s="61"/>
      <c r="W10236" s="61"/>
      <c r="X10236" s="61"/>
      <c r="Y10236" s="61"/>
      <c r="Z10236" s="61"/>
      <c r="AA10236" s="61"/>
      <c r="AB10236" s="61"/>
      <c r="AC10236" s="61"/>
      <c r="AD10236" s="61"/>
      <c r="AE10236" s="61"/>
      <c r="AF10236" s="61"/>
      <c r="AG10236" s="61"/>
      <c r="AH10236" s="61"/>
      <c r="AI10236" s="61"/>
      <c r="AJ10236" s="61"/>
      <c r="AK10236" s="61"/>
      <c r="AL10236" s="61"/>
      <c r="AM10236" s="61"/>
      <c r="AN10236" s="61"/>
      <c r="AO10236" s="61"/>
      <c r="AP10236" s="62"/>
      <c r="AQ10236" s="61"/>
      <c r="AR10236" s="61"/>
      <c r="AS10236" s="61"/>
      <c r="AT10236" s="61"/>
      <c r="AU10236" s="61"/>
      <c r="AV10236" s="61"/>
      <c r="AW10236" s="60"/>
    </row>
    <row r="10237" s="59" customFormat="1" customHeight="1" spans="1:49">
      <c r="A10237" s="60"/>
      <c r="B10237" s="60"/>
      <c r="C10237" s="60"/>
      <c r="D10237" s="60"/>
      <c r="H10237" s="61"/>
      <c r="I10237" s="61"/>
      <c r="J10237" s="61"/>
      <c r="K10237" s="61"/>
      <c r="L10237" s="61"/>
      <c r="M10237" s="61"/>
      <c r="N10237" s="61"/>
      <c r="O10237" s="61"/>
      <c r="P10237" s="61"/>
      <c r="Q10237" s="61"/>
      <c r="R10237" s="61"/>
      <c r="S10237" s="61"/>
      <c r="T10237" s="61"/>
      <c r="U10237" s="61"/>
      <c r="V10237" s="61"/>
      <c r="W10237" s="61"/>
      <c r="X10237" s="61"/>
      <c r="Y10237" s="61"/>
      <c r="Z10237" s="61"/>
      <c r="AA10237" s="61"/>
      <c r="AB10237" s="61"/>
      <c r="AC10237" s="61"/>
      <c r="AD10237" s="61"/>
      <c r="AE10237" s="61"/>
      <c r="AF10237" s="61"/>
      <c r="AG10237" s="61"/>
      <c r="AH10237" s="61"/>
      <c r="AI10237" s="61"/>
      <c r="AJ10237" s="61"/>
      <c r="AK10237" s="61"/>
      <c r="AL10237" s="61"/>
      <c r="AM10237" s="61"/>
      <c r="AN10237" s="61"/>
      <c r="AO10237" s="61"/>
      <c r="AP10237" s="62"/>
      <c r="AQ10237" s="61"/>
      <c r="AR10237" s="61"/>
      <c r="AS10237" s="61"/>
      <c r="AT10237" s="61"/>
      <c r="AU10237" s="61"/>
      <c r="AV10237" s="61"/>
      <c r="AW10237" s="60"/>
    </row>
    <row r="10238" s="59" customFormat="1" customHeight="1" spans="1:49">
      <c r="A10238" s="60"/>
      <c r="B10238" s="60"/>
      <c r="C10238" s="60"/>
      <c r="D10238" s="60"/>
      <c r="H10238" s="61"/>
      <c r="I10238" s="61"/>
      <c r="J10238" s="61"/>
      <c r="K10238" s="61"/>
      <c r="L10238" s="61"/>
      <c r="M10238" s="61"/>
      <c r="N10238" s="61"/>
      <c r="O10238" s="61"/>
      <c r="P10238" s="61"/>
      <c r="Q10238" s="61"/>
      <c r="R10238" s="61"/>
      <c r="S10238" s="61"/>
      <c r="T10238" s="61"/>
      <c r="U10238" s="61"/>
      <c r="V10238" s="61"/>
      <c r="W10238" s="61"/>
      <c r="X10238" s="61"/>
      <c r="Y10238" s="61"/>
      <c r="Z10238" s="61"/>
      <c r="AA10238" s="61"/>
      <c r="AB10238" s="61"/>
      <c r="AC10238" s="61"/>
      <c r="AD10238" s="61"/>
      <c r="AE10238" s="61"/>
      <c r="AF10238" s="61"/>
      <c r="AG10238" s="61"/>
      <c r="AH10238" s="61"/>
      <c r="AI10238" s="61"/>
      <c r="AJ10238" s="61"/>
      <c r="AK10238" s="61"/>
      <c r="AL10238" s="61"/>
      <c r="AM10238" s="61"/>
      <c r="AN10238" s="61"/>
      <c r="AO10238" s="61"/>
      <c r="AP10238" s="62"/>
      <c r="AQ10238" s="61"/>
      <c r="AR10238" s="61"/>
      <c r="AS10238" s="61"/>
      <c r="AT10238" s="61"/>
      <c r="AU10238" s="61"/>
      <c r="AV10238" s="61"/>
      <c r="AW10238" s="60"/>
    </row>
    <row r="10239" s="59" customFormat="1" customHeight="1" spans="1:49">
      <c r="A10239" s="60"/>
      <c r="B10239" s="60"/>
      <c r="C10239" s="60"/>
      <c r="D10239" s="60"/>
      <c r="H10239" s="61"/>
      <c r="I10239" s="61"/>
      <c r="J10239" s="61"/>
      <c r="K10239" s="61"/>
      <c r="L10239" s="61"/>
      <c r="M10239" s="61"/>
      <c r="N10239" s="61"/>
      <c r="O10239" s="61"/>
      <c r="P10239" s="61"/>
      <c r="Q10239" s="61"/>
      <c r="R10239" s="61"/>
      <c r="S10239" s="61"/>
      <c r="T10239" s="61"/>
      <c r="U10239" s="61"/>
      <c r="V10239" s="61"/>
      <c r="W10239" s="61"/>
      <c r="X10239" s="61"/>
      <c r="Y10239" s="61"/>
      <c r="Z10239" s="61"/>
      <c r="AA10239" s="61"/>
      <c r="AB10239" s="61"/>
      <c r="AC10239" s="61"/>
      <c r="AD10239" s="61"/>
      <c r="AE10239" s="61"/>
      <c r="AF10239" s="61"/>
      <c r="AG10239" s="61"/>
      <c r="AH10239" s="61"/>
      <c r="AI10239" s="61"/>
      <c r="AJ10239" s="61"/>
      <c r="AK10239" s="61"/>
      <c r="AL10239" s="61"/>
      <c r="AM10239" s="61"/>
      <c r="AN10239" s="61"/>
      <c r="AO10239" s="61"/>
      <c r="AP10239" s="62"/>
      <c r="AQ10239" s="61"/>
      <c r="AR10239" s="61"/>
      <c r="AS10239" s="61"/>
      <c r="AT10239" s="61"/>
      <c r="AU10239" s="61"/>
      <c r="AV10239" s="61"/>
      <c r="AW10239" s="60"/>
    </row>
    <row r="10240" s="59" customFormat="1" customHeight="1" spans="1:49">
      <c r="A10240" s="60"/>
      <c r="B10240" s="60"/>
      <c r="C10240" s="60"/>
      <c r="D10240" s="60"/>
      <c r="H10240" s="61"/>
      <c r="I10240" s="61"/>
      <c r="J10240" s="61"/>
      <c r="K10240" s="61"/>
      <c r="L10240" s="61"/>
      <c r="M10240" s="61"/>
      <c r="N10240" s="61"/>
      <c r="O10240" s="61"/>
      <c r="P10240" s="61"/>
      <c r="Q10240" s="61"/>
      <c r="R10240" s="61"/>
      <c r="S10240" s="61"/>
      <c r="T10240" s="61"/>
      <c r="U10240" s="61"/>
      <c r="V10240" s="61"/>
      <c r="W10240" s="61"/>
      <c r="X10240" s="61"/>
      <c r="Y10240" s="61"/>
      <c r="Z10240" s="61"/>
      <c r="AA10240" s="61"/>
      <c r="AB10240" s="61"/>
      <c r="AC10240" s="61"/>
      <c r="AD10240" s="61"/>
      <c r="AE10240" s="61"/>
      <c r="AF10240" s="61"/>
      <c r="AG10240" s="61"/>
      <c r="AH10240" s="61"/>
      <c r="AI10240" s="61"/>
      <c r="AJ10240" s="61"/>
      <c r="AK10240" s="61"/>
      <c r="AL10240" s="61"/>
      <c r="AM10240" s="61"/>
      <c r="AN10240" s="61"/>
      <c r="AO10240" s="61"/>
      <c r="AP10240" s="62"/>
      <c r="AQ10240" s="61"/>
      <c r="AR10240" s="61"/>
      <c r="AS10240" s="61"/>
      <c r="AT10240" s="61"/>
      <c r="AU10240" s="61"/>
      <c r="AV10240" s="61"/>
      <c r="AW10240" s="60"/>
    </row>
    <row r="10241" s="59" customFormat="1" customHeight="1" spans="1:49">
      <c r="A10241" s="60"/>
      <c r="B10241" s="60"/>
      <c r="C10241" s="60"/>
      <c r="D10241" s="60"/>
      <c r="H10241" s="61"/>
      <c r="I10241" s="61"/>
      <c r="J10241" s="61"/>
      <c r="K10241" s="61"/>
      <c r="L10241" s="61"/>
      <c r="M10241" s="61"/>
      <c r="N10241" s="61"/>
      <c r="O10241" s="61"/>
      <c r="P10241" s="61"/>
      <c r="Q10241" s="61"/>
      <c r="R10241" s="61"/>
      <c r="S10241" s="61"/>
      <c r="T10241" s="61"/>
      <c r="U10241" s="61"/>
      <c r="V10241" s="61"/>
      <c r="W10241" s="61"/>
      <c r="X10241" s="61"/>
      <c r="Y10241" s="61"/>
      <c r="Z10241" s="61"/>
      <c r="AA10241" s="61"/>
      <c r="AB10241" s="61"/>
      <c r="AC10241" s="61"/>
      <c r="AD10241" s="61"/>
      <c r="AE10241" s="61"/>
      <c r="AF10241" s="61"/>
      <c r="AG10241" s="61"/>
      <c r="AH10241" s="61"/>
      <c r="AI10241" s="61"/>
      <c r="AJ10241" s="61"/>
      <c r="AK10241" s="61"/>
      <c r="AL10241" s="61"/>
      <c r="AM10241" s="61"/>
      <c r="AN10241" s="61"/>
      <c r="AO10241" s="61"/>
      <c r="AP10241" s="62"/>
      <c r="AQ10241" s="61"/>
      <c r="AR10241" s="61"/>
      <c r="AS10241" s="61"/>
      <c r="AT10241" s="61"/>
      <c r="AU10241" s="61"/>
      <c r="AV10241" s="61"/>
      <c r="AW10241" s="60"/>
    </row>
    <row r="10242" s="59" customFormat="1" customHeight="1" spans="1:49">
      <c r="A10242" s="60"/>
      <c r="B10242" s="60"/>
      <c r="C10242" s="60"/>
      <c r="D10242" s="60"/>
      <c r="H10242" s="61"/>
      <c r="I10242" s="61"/>
      <c r="J10242" s="61"/>
      <c r="K10242" s="61"/>
      <c r="L10242" s="61"/>
      <c r="M10242" s="61"/>
      <c r="N10242" s="61"/>
      <c r="O10242" s="61"/>
      <c r="P10242" s="61"/>
      <c r="Q10242" s="61"/>
      <c r="R10242" s="61"/>
      <c r="S10242" s="61"/>
      <c r="T10242" s="61"/>
      <c r="U10242" s="61"/>
      <c r="V10242" s="61"/>
      <c r="W10242" s="61"/>
      <c r="X10242" s="61"/>
      <c r="Y10242" s="61"/>
      <c r="Z10242" s="61"/>
      <c r="AA10242" s="61"/>
      <c r="AB10242" s="61"/>
      <c r="AC10242" s="61"/>
      <c r="AD10242" s="61"/>
      <c r="AE10242" s="61"/>
      <c r="AF10242" s="61"/>
      <c r="AG10242" s="61"/>
      <c r="AH10242" s="61"/>
      <c r="AI10242" s="61"/>
      <c r="AJ10242" s="61"/>
      <c r="AK10242" s="61"/>
      <c r="AL10242" s="61"/>
      <c r="AM10242" s="61"/>
      <c r="AN10242" s="61"/>
      <c r="AO10242" s="61"/>
      <c r="AP10242" s="62"/>
      <c r="AQ10242" s="61"/>
      <c r="AR10242" s="61"/>
      <c r="AS10242" s="61"/>
      <c r="AT10242" s="61"/>
      <c r="AU10242" s="61"/>
      <c r="AV10242" s="61"/>
      <c r="AW10242" s="60"/>
    </row>
    <row r="10243" s="59" customFormat="1" customHeight="1" spans="1:49">
      <c r="A10243" s="60"/>
      <c r="B10243" s="60"/>
      <c r="C10243" s="60"/>
      <c r="D10243" s="60"/>
      <c r="H10243" s="61"/>
      <c r="I10243" s="61"/>
      <c r="J10243" s="61"/>
      <c r="K10243" s="61"/>
      <c r="L10243" s="61"/>
      <c r="M10243" s="61"/>
      <c r="N10243" s="61"/>
      <c r="O10243" s="61"/>
      <c r="P10243" s="61"/>
      <c r="Q10243" s="61"/>
      <c r="R10243" s="61"/>
      <c r="S10243" s="61"/>
      <c r="T10243" s="61"/>
      <c r="U10243" s="61"/>
      <c r="V10243" s="61"/>
      <c r="W10243" s="61"/>
      <c r="X10243" s="61"/>
      <c r="Y10243" s="61"/>
      <c r="Z10243" s="61"/>
      <c r="AA10243" s="61"/>
      <c r="AB10243" s="61"/>
      <c r="AC10243" s="61"/>
      <c r="AD10243" s="61"/>
      <c r="AE10243" s="61"/>
      <c r="AF10243" s="61"/>
      <c r="AG10243" s="61"/>
      <c r="AH10243" s="61"/>
      <c r="AI10243" s="61"/>
      <c r="AJ10243" s="61"/>
      <c r="AK10243" s="61"/>
      <c r="AL10243" s="61"/>
      <c r="AM10243" s="61"/>
      <c r="AN10243" s="61"/>
      <c r="AO10243" s="61"/>
      <c r="AP10243" s="62"/>
      <c r="AQ10243" s="61"/>
      <c r="AR10243" s="61"/>
      <c r="AS10243" s="61"/>
      <c r="AT10243" s="61"/>
      <c r="AU10243" s="61"/>
      <c r="AV10243" s="61"/>
      <c r="AW10243" s="60"/>
    </row>
    <row r="10244" s="59" customFormat="1" customHeight="1" spans="1:49">
      <c r="A10244" s="60"/>
      <c r="B10244" s="60"/>
      <c r="C10244" s="60"/>
      <c r="D10244" s="60"/>
      <c r="H10244" s="61"/>
      <c r="I10244" s="61"/>
      <c r="J10244" s="61"/>
      <c r="K10244" s="61"/>
      <c r="L10244" s="61"/>
      <c r="M10244" s="61"/>
      <c r="N10244" s="61"/>
      <c r="O10244" s="61"/>
      <c r="P10244" s="61"/>
      <c r="Q10244" s="61"/>
      <c r="R10244" s="61"/>
      <c r="S10244" s="61"/>
      <c r="T10244" s="61"/>
      <c r="U10244" s="61"/>
      <c r="V10244" s="61"/>
      <c r="W10244" s="61"/>
      <c r="X10244" s="61"/>
      <c r="Y10244" s="61"/>
      <c r="Z10244" s="61"/>
      <c r="AA10244" s="61"/>
      <c r="AB10244" s="61"/>
      <c r="AC10244" s="61"/>
      <c r="AD10244" s="61"/>
      <c r="AE10244" s="61"/>
      <c r="AF10244" s="61"/>
      <c r="AG10244" s="61"/>
      <c r="AH10244" s="61"/>
      <c r="AI10244" s="61"/>
      <c r="AJ10244" s="61"/>
      <c r="AK10244" s="61"/>
      <c r="AL10244" s="61"/>
      <c r="AM10244" s="61"/>
      <c r="AN10244" s="61"/>
      <c r="AO10244" s="61"/>
      <c r="AP10244" s="62"/>
      <c r="AQ10244" s="61"/>
      <c r="AR10244" s="61"/>
      <c r="AS10244" s="61"/>
      <c r="AT10244" s="61"/>
      <c r="AU10244" s="61"/>
      <c r="AV10244" s="61"/>
      <c r="AW10244" s="60"/>
    </row>
    <row r="10245" s="59" customFormat="1" customHeight="1" spans="1:49">
      <c r="A10245" s="60"/>
      <c r="B10245" s="60"/>
      <c r="C10245" s="60"/>
      <c r="D10245" s="60"/>
      <c r="H10245" s="61"/>
      <c r="I10245" s="61"/>
      <c r="J10245" s="61"/>
      <c r="K10245" s="61"/>
      <c r="L10245" s="61"/>
      <c r="M10245" s="61"/>
      <c r="N10245" s="61"/>
      <c r="O10245" s="61"/>
      <c r="P10245" s="61"/>
      <c r="Q10245" s="61"/>
      <c r="R10245" s="61"/>
      <c r="S10245" s="61"/>
      <c r="T10245" s="61"/>
      <c r="U10245" s="61"/>
      <c r="V10245" s="61"/>
      <c r="W10245" s="61"/>
      <c r="X10245" s="61"/>
      <c r="Y10245" s="61"/>
      <c r="Z10245" s="61"/>
      <c r="AA10245" s="61"/>
      <c r="AB10245" s="61"/>
      <c r="AC10245" s="61"/>
      <c r="AD10245" s="61"/>
      <c r="AE10245" s="61"/>
      <c r="AF10245" s="61"/>
      <c r="AG10245" s="61"/>
      <c r="AH10245" s="61"/>
      <c r="AI10245" s="61"/>
      <c r="AJ10245" s="61"/>
      <c r="AK10245" s="61"/>
      <c r="AL10245" s="61"/>
      <c r="AM10245" s="61"/>
      <c r="AN10245" s="61"/>
      <c r="AO10245" s="61"/>
      <c r="AP10245" s="62"/>
      <c r="AQ10245" s="61"/>
      <c r="AR10245" s="61"/>
      <c r="AS10245" s="61"/>
      <c r="AT10245" s="61"/>
      <c r="AU10245" s="61"/>
      <c r="AV10245" s="61"/>
      <c r="AW10245" s="60"/>
    </row>
    <row r="10246" s="59" customFormat="1" customHeight="1" spans="1:49">
      <c r="A10246" s="60"/>
      <c r="B10246" s="60"/>
      <c r="C10246" s="60"/>
      <c r="D10246" s="60"/>
      <c r="H10246" s="61"/>
      <c r="I10246" s="61"/>
      <c r="J10246" s="61"/>
      <c r="K10246" s="61"/>
      <c r="L10246" s="61"/>
      <c r="M10246" s="61"/>
      <c r="N10246" s="61"/>
      <c r="O10246" s="61"/>
      <c r="P10246" s="61"/>
      <c r="Q10246" s="61"/>
      <c r="R10246" s="61"/>
      <c r="S10246" s="61"/>
      <c r="T10246" s="61"/>
      <c r="U10246" s="61"/>
      <c r="V10246" s="61"/>
      <c r="W10246" s="61"/>
      <c r="X10246" s="61"/>
      <c r="Y10246" s="61"/>
      <c r="Z10246" s="61"/>
      <c r="AA10246" s="61"/>
      <c r="AB10246" s="61"/>
      <c r="AC10246" s="61"/>
      <c r="AD10246" s="61"/>
      <c r="AE10246" s="61"/>
      <c r="AF10246" s="61"/>
      <c r="AG10246" s="61"/>
      <c r="AH10246" s="61"/>
      <c r="AI10246" s="61"/>
      <c r="AJ10246" s="61"/>
      <c r="AK10246" s="61"/>
      <c r="AL10246" s="61"/>
      <c r="AM10246" s="61"/>
      <c r="AN10246" s="61"/>
      <c r="AO10246" s="61"/>
      <c r="AP10246" s="62"/>
      <c r="AQ10246" s="61"/>
      <c r="AR10246" s="61"/>
      <c r="AS10246" s="61"/>
      <c r="AT10246" s="61"/>
      <c r="AU10246" s="61"/>
      <c r="AV10246" s="61"/>
      <c r="AW10246" s="60"/>
    </row>
    <row r="10247" s="59" customFormat="1" customHeight="1" spans="1:49">
      <c r="A10247" s="60"/>
      <c r="B10247" s="60"/>
      <c r="C10247" s="60"/>
      <c r="D10247" s="60"/>
      <c r="H10247" s="61"/>
      <c r="I10247" s="61"/>
      <c r="J10247" s="61"/>
      <c r="K10247" s="61"/>
      <c r="L10247" s="61"/>
      <c r="M10247" s="61"/>
      <c r="N10247" s="61"/>
      <c r="O10247" s="61"/>
      <c r="P10247" s="61"/>
      <c r="Q10247" s="61"/>
      <c r="R10247" s="61"/>
      <c r="S10247" s="61"/>
      <c r="T10247" s="61"/>
      <c r="U10247" s="61"/>
      <c r="V10247" s="61"/>
      <c r="W10247" s="61"/>
      <c r="X10247" s="61"/>
      <c r="Y10247" s="61"/>
      <c r="Z10247" s="61"/>
      <c r="AA10247" s="61"/>
      <c r="AB10247" s="61"/>
      <c r="AC10247" s="61"/>
      <c r="AD10247" s="61"/>
      <c r="AE10247" s="61"/>
      <c r="AF10247" s="61"/>
      <c r="AG10247" s="61"/>
      <c r="AH10247" s="61"/>
      <c r="AI10247" s="61"/>
      <c r="AJ10247" s="61"/>
      <c r="AK10247" s="61"/>
      <c r="AL10247" s="61"/>
      <c r="AM10247" s="61"/>
      <c r="AN10247" s="61"/>
      <c r="AO10247" s="61"/>
      <c r="AP10247" s="62"/>
      <c r="AQ10247" s="61"/>
      <c r="AR10247" s="61"/>
      <c r="AS10247" s="61"/>
      <c r="AT10247" s="61"/>
      <c r="AU10247" s="61"/>
      <c r="AV10247" s="61"/>
      <c r="AW10247" s="60"/>
    </row>
    <row r="10248" s="59" customFormat="1" customHeight="1" spans="1:49">
      <c r="A10248" s="60"/>
      <c r="B10248" s="60"/>
      <c r="C10248" s="60"/>
      <c r="D10248" s="60"/>
      <c r="H10248" s="61"/>
      <c r="I10248" s="61"/>
      <c r="J10248" s="61"/>
      <c r="K10248" s="61"/>
      <c r="L10248" s="61"/>
      <c r="M10248" s="61"/>
      <c r="N10248" s="61"/>
      <c r="O10248" s="61"/>
      <c r="P10248" s="61"/>
      <c r="Q10248" s="61"/>
      <c r="R10248" s="61"/>
      <c r="S10248" s="61"/>
      <c r="T10248" s="61"/>
      <c r="U10248" s="61"/>
      <c r="V10248" s="61"/>
      <c r="W10248" s="61"/>
      <c r="X10248" s="61"/>
      <c r="Y10248" s="61"/>
      <c r="Z10248" s="61"/>
      <c r="AA10248" s="61"/>
      <c r="AB10248" s="61"/>
      <c r="AC10248" s="61"/>
      <c r="AD10248" s="61"/>
      <c r="AE10248" s="61"/>
      <c r="AF10248" s="61"/>
      <c r="AG10248" s="61"/>
      <c r="AH10248" s="61"/>
      <c r="AI10248" s="61"/>
      <c r="AJ10248" s="61"/>
      <c r="AK10248" s="61"/>
      <c r="AL10248" s="61"/>
      <c r="AM10248" s="61"/>
      <c r="AN10248" s="61"/>
      <c r="AO10248" s="61"/>
      <c r="AP10248" s="62"/>
      <c r="AQ10248" s="61"/>
      <c r="AR10248" s="61"/>
      <c r="AS10248" s="61"/>
      <c r="AT10248" s="61"/>
      <c r="AU10248" s="61"/>
      <c r="AV10248" s="61"/>
      <c r="AW10248" s="60"/>
    </row>
    <row r="10249" s="59" customFormat="1" customHeight="1" spans="1:49">
      <c r="A10249" s="60"/>
      <c r="B10249" s="60"/>
      <c r="C10249" s="60"/>
      <c r="D10249" s="60"/>
      <c r="H10249" s="61"/>
      <c r="I10249" s="61"/>
      <c r="J10249" s="61"/>
      <c r="K10249" s="61"/>
      <c r="L10249" s="61"/>
      <c r="M10249" s="61"/>
      <c r="N10249" s="61"/>
      <c r="O10249" s="61"/>
      <c r="P10249" s="61"/>
      <c r="Q10249" s="61"/>
      <c r="R10249" s="61"/>
      <c r="S10249" s="61"/>
      <c r="T10249" s="61"/>
      <c r="U10249" s="61"/>
      <c r="V10249" s="61"/>
      <c r="W10249" s="61"/>
      <c r="X10249" s="61"/>
      <c r="Y10249" s="61"/>
      <c r="Z10249" s="61"/>
      <c r="AA10249" s="61"/>
      <c r="AB10249" s="61"/>
      <c r="AC10249" s="61"/>
      <c r="AD10249" s="61"/>
      <c r="AE10249" s="61"/>
      <c r="AF10249" s="61"/>
      <c r="AG10249" s="61"/>
      <c r="AH10249" s="61"/>
      <c r="AI10249" s="61"/>
      <c r="AJ10249" s="61"/>
      <c r="AK10249" s="61"/>
      <c r="AL10249" s="61"/>
      <c r="AM10249" s="61"/>
      <c r="AN10249" s="61"/>
      <c r="AO10249" s="61"/>
      <c r="AP10249" s="62"/>
      <c r="AQ10249" s="61"/>
      <c r="AR10249" s="61"/>
      <c r="AS10249" s="61"/>
      <c r="AT10249" s="61"/>
      <c r="AU10249" s="61"/>
      <c r="AV10249" s="61"/>
      <c r="AW10249" s="60"/>
    </row>
    <row r="10250" s="59" customFormat="1" customHeight="1" spans="1:49">
      <c r="A10250" s="60"/>
      <c r="B10250" s="60"/>
      <c r="C10250" s="60"/>
      <c r="D10250" s="60"/>
      <c r="H10250" s="61"/>
      <c r="I10250" s="61"/>
      <c r="J10250" s="61"/>
      <c r="K10250" s="61"/>
      <c r="L10250" s="61"/>
      <c r="M10250" s="61"/>
      <c r="N10250" s="61"/>
      <c r="O10250" s="61"/>
      <c r="P10250" s="61"/>
      <c r="Q10250" s="61"/>
      <c r="R10250" s="61"/>
      <c r="S10250" s="61"/>
      <c r="T10250" s="61"/>
      <c r="U10250" s="61"/>
      <c r="V10250" s="61"/>
      <c r="W10250" s="61"/>
      <c r="X10250" s="61"/>
      <c r="Y10250" s="61"/>
      <c r="Z10250" s="61"/>
      <c r="AA10250" s="61"/>
      <c r="AB10250" s="61"/>
      <c r="AC10250" s="61"/>
      <c r="AD10250" s="61"/>
      <c r="AE10250" s="61"/>
      <c r="AF10250" s="61"/>
      <c r="AG10250" s="61"/>
      <c r="AH10250" s="61"/>
      <c r="AI10250" s="61"/>
      <c r="AJ10250" s="61"/>
      <c r="AK10250" s="61"/>
      <c r="AL10250" s="61"/>
      <c r="AM10250" s="61"/>
      <c r="AN10250" s="61"/>
      <c r="AO10250" s="61"/>
      <c r="AP10250" s="62"/>
      <c r="AQ10250" s="61"/>
      <c r="AR10250" s="61"/>
      <c r="AS10250" s="61"/>
      <c r="AT10250" s="61"/>
      <c r="AU10250" s="61"/>
      <c r="AV10250" s="61"/>
      <c r="AW10250" s="60"/>
    </row>
    <row r="10251" s="59" customFormat="1" customHeight="1" spans="1:49">
      <c r="A10251" s="60"/>
      <c r="B10251" s="60"/>
      <c r="C10251" s="60"/>
      <c r="D10251" s="60"/>
      <c r="H10251" s="61"/>
      <c r="I10251" s="61"/>
      <c r="J10251" s="61"/>
      <c r="K10251" s="61"/>
      <c r="L10251" s="61"/>
      <c r="M10251" s="61"/>
      <c r="N10251" s="61"/>
      <c r="O10251" s="61"/>
      <c r="P10251" s="61"/>
      <c r="Q10251" s="61"/>
      <c r="R10251" s="61"/>
      <c r="S10251" s="61"/>
      <c r="T10251" s="61"/>
      <c r="U10251" s="61"/>
      <c r="V10251" s="61"/>
      <c r="W10251" s="61"/>
      <c r="X10251" s="61"/>
      <c r="Y10251" s="61"/>
      <c r="Z10251" s="61"/>
      <c r="AA10251" s="61"/>
      <c r="AB10251" s="61"/>
      <c r="AC10251" s="61"/>
      <c r="AD10251" s="61"/>
      <c r="AE10251" s="61"/>
      <c r="AF10251" s="61"/>
      <c r="AG10251" s="61"/>
      <c r="AH10251" s="61"/>
      <c r="AI10251" s="61"/>
      <c r="AJ10251" s="61"/>
      <c r="AK10251" s="61"/>
      <c r="AL10251" s="61"/>
      <c r="AM10251" s="61"/>
      <c r="AN10251" s="61"/>
      <c r="AO10251" s="61"/>
      <c r="AP10251" s="62"/>
      <c r="AQ10251" s="61"/>
      <c r="AR10251" s="61"/>
      <c r="AS10251" s="61"/>
      <c r="AT10251" s="61"/>
      <c r="AU10251" s="61"/>
      <c r="AV10251" s="61"/>
      <c r="AW10251" s="60"/>
    </row>
    <row r="10252" s="59" customFormat="1" customHeight="1" spans="1:49">
      <c r="A10252" s="60"/>
      <c r="B10252" s="60"/>
      <c r="C10252" s="60"/>
      <c r="D10252" s="60"/>
      <c r="H10252" s="61"/>
      <c r="I10252" s="61"/>
      <c r="J10252" s="61"/>
      <c r="K10252" s="61"/>
      <c r="L10252" s="61"/>
      <c r="M10252" s="61"/>
      <c r="N10252" s="61"/>
      <c r="O10252" s="61"/>
      <c r="P10252" s="61"/>
      <c r="Q10252" s="61"/>
      <c r="R10252" s="61"/>
      <c r="S10252" s="61"/>
      <c r="T10252" s="61"/>
      <c r="U10252" s="61"/>
      <c r="V10252" s="61"/>
      <c r="W10252" s="61"/>
      <c r="X10252" s="61"/>
      <c r="Y10252" s="61"/>
      <c r="Z10252" s="61"/>
      <c r="AA10252" s="61"/>
      <c r="AB10252" s="61"/>
      <c r="AC10252" s="61"/>
      <c r="AD10252" s="61"/>
      <c r="AE10252" s="61"/>
      <c r="AF10252" s="61"/>
      <c r="AG10252" s="61"/>
      <c r="AH10252" s="61"/>
      <c r="AI10252" s="61"/>
      <c r="AJ10252" s="61"/>
      <c r="AK10252" s="61"/>
      <c r="AL10252" s="61"/>
      <c r="AM10252" s="61"/>
      <c r="AN10252" s="61"/>
      <c r="AO10252" s="61"/>
      <c r="AP10252" s="62"/>
      <c r="AQ10252" s="61"/>
      <c r="AR10252" s="61"/>
      <c r="AS10252" s="61"/>
      <c r="AT10252" s="61"/>
      <c r="AU10252" s="61"/>
      <c r="AV10252" s="61"/>
      <c r="AW10252" s="60"/>
    </row>
    <row r="10253" s="59" customFormat="1" customHeight="1" spans="1:49">
      <c r="A10253" s="60"/>
      <c r="B10253" s="60"/>
      <c r="C10253" s="60"/>
      <c r="D10253" s="60"/>
      <c r="H10253" s="61"/>
      <c r="I10253" s="61"/>
      <c r="J10253" s="61"/>
      <c r="K10253" s="61"/>
      <c r="L10253" s="61"/>
      <c r="M10253" s="61"/>
      <c r="N10253" s="61"/>
      <c r="O10253" s="61"/>
      <c r="P10253" s="61"/>
      <c r="Q10253" s="61"/>
      <c r="R10253" s="61"/>
      <c r="S10253" s="61"/>
      <c r="T10253" s="61"/>
      <c r="U10253" s="61"/>
      <c r="V10253" s="61"/>
      <c r="W10253" s="61"/>
      <c r="X10253" s="61"/>
      <c r="Y10253" s="61"/>
      <c r="Z10253" s="61"/>
      <c r="AA10253" s="61"/>
      <c r="AB10253" s="61"/>
      <c r="AC10253" s="61"/>
      <c r="AD10253" s="61"/>
      <c r="AE10253" s="61"/>
      <c r="AF10253" s="61"/>
      <c r="AG10253" s="61"/>
      <c r="AH10253" s="61"/>
      <c r="AI10253" s="61"/>
      <c r="AJ10253" s="61"/>
      <c r="AK10253" s="61"/>
      <c r="AL10253" s="61"/>
      <c r="AM10253" s="61"/>
      <c r="AN10253" s="61"/>
      <c r="AO10253" s="61"/>
      <c r="AP10253" s="62"/>
      <c r="AQ10253" s="61"/>
      <c r="AR10253" s="61"/>
      <c r="AS10253" s="61"/>
      <c r="AT10253" s="61"/>
      <c r="AU10253" s="61"/>
      <c r="AV10253" s="61"/>
      <c r="AW10253" s="60"/>
    </row>
    <row r="10254" s="59" customFormat="1" customHeight="1" spans="1:49">
      <c r="A10254" s="60"/>
      <c r="B10254" s="60"/>
      <c r="C10254" s="60"/>
      <c r="D10254" s="60"/>
      <c r="H10254" s="61"/>
      <c r="I10254" s="61"/>
      <c r="J10254" s="61"/>
      <c r="K10254" s="61"/>
      <c r="L10254" s="61"/>
      <c r="M10254" s="61"/>
      <c r="N10254" s="61"/>
      <c r="O10254" s="61"/>
      <c r="P10254" s="61"/>
      <c r="Q10254" s="61"/>
      <c r="R10254" s="61"/>
      <c r="S10254" s="61"/>
      <c r="T10254" s="61"/>
      <c r="U10254" s="61"/>
      <c r="V10254" s="61"/>
      <c r="W10254" s="61"/>
      <c r="X10254" s="61"/>
      <c r="Y10254" s="61"/>
      <c r="Z10254" s="61"/>
      <c r="AA10254" s="61"/>
      <c r="AB10254" s="61"/>
      <c r="AC10254" s="61"/>
      <c r="AD10254" s="61"/>
      <c r="AE10254" s="61"/>
      <c r="AF10254" s="61"/>
      <c r="AG10254" s="61"/>
      <c r="AH10254" s="61"/>
      <c r="AI10254" s="61"/>
      <c r="AJ10254" s="61"/>
      <c r="AK10254" s="61"/>
      <c r="AL10254" s="61"/>
      <c r="AM10254" s="61"/>
      <c r="AN10254" s="61"/>
      <c r="AO10254" s="61"/>
      <c r="AP10254" s="62"/>
      <c r="AQ10254" s="61"/>
      <c r="AR10254" s="61"/>
      <c r="AS10254" s="61"/>
      <c r="AT10254" s="61"/>
      <c r="AU10254" s="61"/>
      <c r="AV10254" s="61"/>
      <c r="AW10254" s="60"/>
    </row>
    <row r="10255" s="59" customFormat="1" customHeight="1" spans="1:49">
      <c r="A10255" s="60"/>
      <c r="B10255" s="60"/>
      <c r="C10255" s="60"/>
      <c r="D10255" s="60"/>
      <c r="H10255" s="61"/>
      <c r="I10255" s="61"/>
      <c r="J10255" s="61"/>
      <c r="K10255" s="61"/>
      <c r="L10255" s="61"/>
      <c r="M10255" s="61"/>
      <c r="N10255" s="61"/>
      <c r="O10255" s="61"/>
      <c r="P10255" s="61"/>
      <c r="Q10255" s="61"/>
      <c r="R10255" s="61"/>
      <c r="S10255" s="61"/>
      <c r="T10255" s="61"/>
      <c r="U10255" s="61"/>
      <c r="V10255" s="61"/>
      <c r="W10255" s="61"/>
      <c r="X10255" s="61"/>
      <c r="Y10255" s="61"/>
      <c r="Z10255" s="61"/>
      <c r="AA10255" s="61"/>
      <c r="AB10255" s="61"/>
      <c r="AC10255" s="61"/>
      <c r="AD10255" s="61"/>
      <c r="AE10255" s="61"/>
      <c r="AF10255" s="61"/>
      <c r="AG10255" s="61"/>
      <c r="AH10255" s="61"/>
      <c r="AI10255" s="61"/>
      <c r="AJ10255" s="61"/>
      <c r="AK10255" s="61"/>
      <c r="AL10255" s="61"/>
      <c r="AM10255" s="61"/>
      <c r="AN10255" s="61"/>
      <c r="AO10255" s="61"/>
      <c r="AP10255" s="62"/>
      <c r="AQ10255" s="61"/>
      <c r="AR10255" s="61"/>
      <c r="AS10255" s="61"/>
      <c r="AT10255" s="61"/>
      <c r="AU10255" s="61"/>
      <c r="AV10255" s="61"/>
      <c r="AW10255" s="60"/>
    </row>
    <row r="10256" s="59" customFormat="1" customHeight="1" spans="1:49">
      <c r="A10256" s="60"/>
      <c r="B10256" s="60"/>
      <c r="C10256" s="60"/>
      <c r="D10256" s="60"/>
      <c r="H10256" s="61"/>
      <c r="I10256" s="61"/>
      <c r="J10256" s="61"/>
      <c r="K10256" s="61"/>
      <c r="L10256" s="61"/>
      <c r="M10256" s="61"/>
      <c r="N10256" s="61"/>
      <c r="O10256" s="61"/>
      <c r="P10256" s="61"/>
      <c r="Q10256" s="61"/>
      <c r="R10256" s="61"/>
      <c r="S10256" s="61"/>
      <c r="T10256" s="61"/>
      <c r="U10256" s="61"/>
      <c r="V10256" s="61"/>
      <c r="W10256" s="61"/>
      <c r="X10256" s="61"/>
      <c r="Y10256" s="61"/>
      <c r="Z10256" s="61"/>
      <c r="AA10256" s="61"/>
      <c r="AB10256" s="61"/>
      <c r="AC10256" s="61"/>
      <c r="AD10256" s="61"/>
      <c r="AE10256" s="61"/>
      <c r="AF10256" s="61"/>
      <c r="AG10256" s="61"/>
      <c r="AH10256" s="61"/>
      <c r="AI10256" s="61"/>
      <c r="AJ10256" s="61"/>
      <c r="AK10256" s="61"/>
      <c r="AL10256" s="61"/>
      <c r="AM10256" s="61"/>
      <c r="AN10256" s="61"/>
      <c r="AO10256" s="61"/>
      <c r="AP10256" s="62"/>
      <c r="AQ10256" s="61"/>
      <c r="AR10256" s="61"/>
      <c r="AS10256" s="61"/>
      <c r="AT10256" s="61"/>
      <c r="AU10256" s="61"/>
      <c r="AV10256" s="61"/>
      <c r="AW10256" s="60"/>
    </row>
    <row r="10257" s="59" customFormat="1" customHeight="1" spans="1:49">
      <c r="A10257" s="60"/>
      <c r="B10257" s="60"/>
      <c r="C10257" s="60"/>
      <c r="D10257" s="60"/>
      <c r="H10257" s="61"/>
      <c r="I10257" s="61"/>
      <c r="J10257" s="61"/>
      <c r="K10257" s="61"/>
      <c r="L10257" s="61"/>
      <c r="M10257" s="61"/>
      <c r="N10257" s="61"/>
      <c r="O10257" s="61"/>
      <c r="P10257" s="61"/>
      <c r="Q10257" s="61"/>
      <c r="R10257" s="61"/>
      <c r="S10257" s="61"/>
      <c r="T10257" s="61"/>
      <c r="U10257" s="61"/>
      <c r="V10257" s="61"/>
      <c r="W10257" s="61"/>
      <c r="X10257" s="61"/>
      <c r="Y10257" s="61"/>
      <c r="Z10257" s="61"/>
      <c r="AA10257" s="61"/>
      <c r="AB10257" s="61"/>
      <c r="AC10257" s="61"/>
      <c r="AD10257" s="61"/>
      <c r="AE10257" s="61"/>
      <c r="AF10257" s="61"/>
      <c r="AG10257" s="61"/>
      <c r="AH10257" s="61"/>
      <c r="AI10257" s="61"/>
      <c r="AJ10257" s="61"/>
      <c r="AK10257" s="61"/>
      <c r="AL10257" s="61"/>
      <c r="AM10257" s="61"/>
      <c r="AN10257" s="61"/>
      <c r="AO10257" s="61"/>
      <c r="AP10257" s="62"/>
      <c r="AQ10257" s="61"/>
      <c r="AR10257" s="61"/>
      <c r="AS10257" s="61"/>
      <c r="AT10257" s="61"/>
      <c r="AU10257" s="61"/>
      <c r="AV10257" s="61"/>
      <c r="AW10257" s="60"/>
    </row>
    <row r="10258" s="59" customFormat="1" customHeight="1" spans="1:49">
      <c r="A10258" s="60"/>
      <c r="B10258" s="60"/>
      <c r="C10258" s="60"/>
      <c r="D10258" s="60"/>
      <c r="H10258" s="61"/>
      <c r="I10258" s="61"/>
      <c r="J10258" s="61"/>
      <c r="K10258" s="61"/>
      <c r="L10258" s="61"/>
      <c r="M10258" s="61"/>
      <c r="N10258" s="61"/>
      <c r="O10258" s="61"/>
      <c r="P10258" s="61"/>
      <c r="Q10258" s="61"/>
      <c r="R10258" s="61"/>
      <c r="S10258" s="61"/>
      <c r="T10258" s="61"/>
      <c r="U10258" s="61"/>
      <c r="V10258" s="61"/>
      <c r="W10258" s="61"/>
      <c r="X10258" s="61"/>
      <c r="Y10258" s="61"/>
      <c r="Z10258" s="61"/>
      <c r="AA10258" s="61"/>
      <c r="AB10258" s="61"/>
      <c r="AC10258" s="61"/>
      <c r="AD10258" s="61"/>
      <c r="AE10258" s="61"/>
      <c r="AF10258" s="61"/>
      <c r="AG10258" s="61"/>
      <c r="AH10258" s="61"/>
      <c r="AI10258" s="61"/>
      <c r="AJ10258" s="61"/>
      <c r="AK10258" s="61"/>
      <c r="AL10258" s="61"/>
      <c r="AM10258" s="61"/>
      <c r="AN10258" s="61"/>
      <c r="AO10258" s="61"/>
      <c r="AP10258" s="62"/>
      <c r="AQ10258" s="61"/>
      <c r="AR10258" s="61"/>
      <c r="AS10258" s="61"/>
      <c r="AT10258" s="61"/>
      <c r="AU10258" s="61"/>
      <c r="AV10258" s="61"/>
      <c r="AW10258" s="60"/>
    </row>
    <row r="10259" s="59" customFormat="1" customHeight="1" spans="1:49">
      <c r="A10259" s="60"/>
      <c r="B10259" s="60"/>
      <c r="C10259" s="60"/>
      <c r="D10259" s="60"/>
      <c r="H10259" s="61"/>
      <c r="I10259" s="61"/>
      <c r="J10259" s="61"/>
      <c r="K10259" s="61"/>
      <c r="L10259" s="61"/>
      <c r="M10259" s="61"/>
      <c r="N10259" s="61"/>
      <c r="O10259" s="61"/>
      <c r="P10259" s="61"/>
      <c r="Q10259" s="61"/>
      <c r="R10259" s="61"/>
      <c r="S10259" s="61"/>
      <c r="T10259" s="61"/>
      <c r="U10259" s="61"/>
      <c r="V10259" s="61"/>
      <c r="W10259" s="61"/>
      <c r="X10259" s="61"/>
      <c r="Y10259" s="61"/>
      <c r="Z10259" s="61"/>
      <c r="AA10259" s="61"/>
      <c r="AB10259" s="61"/>
      <c r="AC10259" s="61"/>
      <c r="AD10259" s="61"/>
      <c r="AE10259" s="61"/>
      <c r="AF10259" s="61"/>
      <c r="AG10259" s="61"/>
      <c r="AH10259" s="61"/>
      <c r="AI10259" s="61"/>
      <c r="AJ10259" s="61"/>
      <c r="AK10259" s="61"/>
      <c r="AL10259" s="61"/>
      <c r="AM10259" s="61"/>
      <c r="AN10259" s="61"/>
      <c r="AO10259" s="61"/>
      <c r="AP10259" s="62"/>
      <c r="AQ10259" s="61"/>
      <c r="AR10259" s="61"/>
      <c r="AS10259" s="61"/>
      <c r="AT10259" s="61"/>
      <c r="AU10259" s="61"/>
      <c r="AV10259" s="61"/>
      <c r="AW10259" s="60"/>
    </row>
    <row r="10260" s="59" customFormat="1" customHeight="1" spans="1:49">
      <c r="A10260" s="60"/>
      <c r="B10260" s="60"/>
      <c r="C10260" s="60"/>
      <c r="D10260" s="60"/>
      <c r="H10260" s="61"/>
      <c r="I10260" s="61"/>
      <c r="J10260" s="61"/>
      <c r="K10260" s="61"/>
      <c r="L10260" s="61"/>
      <c r="M10260" s="61"/>
      <c r="N10260" s="61"/>
      <c r="O10260" s="61"/>
      <c r="P10260" s="61"/>
      <c r="Q10260" s="61"/>
      <c r="R10260" s="61"/>
      <c r="S10260" s="61"/>
      <c r="T10260" s="61"/>
      <c r="U10260" s="61"/>
      <c r="V10260" s="61"/>
      <c r="W10260" s="61"/>
      <c r="X10260" s="61"/>
      <c r="Y10260" s="61"/>
      <c r="Z10260" s="61"/>
      <c r="AA10260" s="61"/>
      <c r="AB10260" s="61"/>
      <c r="AC10260" s="61"/>
      <c r="AD10260" s="61"/>
      <c r="AE10260" s="61"/>
      <c r="AF10260" s="61"/>
      <c r="AG10260" s="61"/>
      <c r="AH10260" s="61"/>
      <c r="AI10260" s="61"/>
      <c r="AJ10260" s="61"/>
      <c r="AK10260" s="61"/>
      <c r="AL10260" s="61"/>
      <c r="AM10260" s="61"/>
      <c r="AN10260" s="61"/>
      <c r="AO10260" s="61"/>
      <c r="AP10260" s="62"/>
      <c r="AQ10260" s="61"/>
      <c r="AR10260" s="61"/>
      <c r="AS10260" s="61"/>
      <c r="AT10260" s="61"/>
      <c r="AU10260" s="61"/>
      <c r="AV10260" s="61"/>
      <c r="AW10260" s="60"/>
    </row>
    <row r="10261" s="59" customFormat="1" customHeight="1" spans="1:49">
      <c r="A10261" s="60"/>
      <c r="B10261" s="60"/>
      <c r="C10261" s="60"/>
      <c r="D10261" s="60"/>
      <c r="H10261" s="61"/>
      <c r="I10261" s="61"/>
      <c r="J10261" s="61"/>
      <c r="K10261" s="61"/>
      <c r="L10261" s="61"/>
      <c r="M10261" s="61"/>
      <c r="N10261" s="61"/>
      <c r="O10261" s="61"/>
      <c r="P10261" s="61"/>
      <c r="Q10261" s="61"/>
      <c r="R10261" s="61"/>
      <c r="S10261" s="61"/>
      <c r="T10261" s="61"/>
      <c r="U10261" s="61"/>
      <c r="V10261" s="61"/>
      <c r="W10261" s="61"/>
      <c r="X10261" s="61"/>
      <c r="Y10261" s="61"/>
      <c r="Z10261" s="61"/>
      <c r="AA10261" s="61"/>
      <c r="AB10261" s="61"/>
      <c r="AC10261" s="61"/>
      <c r="AD10261" s="61"/>
      <c r="AE10261" s="61"/>
      <c r="AF10261" s="61"/>
      <c r="AG10261" s="61"/>
      <c r="AH10261" s="61"/>
      <c r="AI10261" s="61"/>
      <c r="AJ10261" s="61"/>
      <c r="AK10261" s="61"/>
      <c r="AL10261" s="61"/>
      <c r="AM10261" s="61"/>
      <c r="AN10261" s="61"/>
      <c r="AO10261" s="61"/>
      <c r="AP10261" s="62"/>
      <c r="AQ10261" s="61"/>
      <c r="AR10261" s="61"/>
      <c r="AS10261" s="61"/>
      <c r="AT10261" s="61"/>
      <c r="AU10261" s="61"/>
      <c r="AV10261" s="61"/>
      <c r="AW10261" s="60"/>
    </row>
    <row r="10262" s="59" customFormat="1" customHeight="1" spans="1:49">
      <c r="A10262" s="60"/>
      <c r="B10262" s="60"/>
      <c r="C10262" s="60"/>
      <c r="D10262" s="60"/>
      <c r="H10262" s="61"/>
      <c r="I10262" s="61"/>
      <c r="J10262" s="61"/>
      <c r="K10262" s="61"/>
      <c r="L10262" s="61"/>
      <c r="M10262" s="61"/>
      <c r="N10262" s="61"/>
      <c r="O10262" s="61"/>
      <c r="P10262" s="61"/>
      <c r="Q10262" s="61"/>
      <c r="R10262" s="61"/>
      <c r="S10262" s="61"/>
      <c r="T10262" s="61"/>
      <c r="U10262" s="61"/>
      <c r="V10262" s="61"/>
      <c r="W10262" s="61"/>
      <c r="X10262" s="61"/>
      <c r="Y10262" s="61"/>
      <c r="Z10262" s="61"/>
      <c r="AA10262" s="61"/>
      <c r="AB10262" s="61"/>
      <c r="AC10262" s="61"/>
      <c r="AD10262" s="61"/>
      <c r="AE10262" s="61"/>
      <c r="AF10262" s="61"/>
      <c r="AG10262" s="61"/>
      <c r="AH10262" s="61"/>
      <c r="AI10262" s="61"/>
      <c r="AJ10262" s="61"/>
      <c r="AK10262" s="61"/>
      <c r="AL10262" s="61"/>
      <c r="AM10262" s="61"/>
      <c r="AN10262" s="61"/>
      <c r="AO10262" s="61"/>
      <c r="AP10262" s="62"/>
      <c r="AQ10262" s="61"/>
      <c r="AR10262" s="61"/>
      <c r="AS10262" s="61"/>
      <c r="AT10262" s="61"/>
      <c r="AU10262" s="61"/>
      <c r="AV10262" s="61"/>
      <c r="AW10262" s="60"/>
    </row>
    <row r="10263" s="59" customFormat="1" customHeight="1" spans="1:49">
      <c r="A10263" s="60"/>
      <c r="B10263" s="60"/>
      <c r="C10263" s="60"/>
      <c r="D10263" s="60"/>
      <c r="H10263" s="61"/>
      <c r="I10263" s="61"/>
      <c r="J10263" s="61"/>
      <c r="K10263" s="61"/>
      <c r="L10263" s="61"/>
      <c r="M10263" s="61"/>
      <c r="N10263" s="61"/>
      <c r="O10263" s="61"/>
      <c r="P10263" s="61"/>
      <c r="Q10263" s="61"/>
      <c r="R10263" s="61"/>
      <c r="S10263" s="61"/>
      <c r="T10263" s="61"/>
      <c r="U10263" s="61"/>
      <c r="V10263" s="61"/>
      <c r="W10263" s="61"/>
      <c r="X10263" s="61"/>
      <c r="Y10263" s="61"/>
      <c r="Z10263" s="61"/>
      <c r="AA10263" s="61"/>
      <c r="AB10263" s="61"/>
      <c r="AC10263" s="61"/>
      <c r="AD10263" s="61"/>
      <c r="AE10263" s="61"/>
      <c r="AF10263" s="61"/>
      <c r="AG10263" s="61"/>
      <c r="AH10263" s="61"/>
      <c r="AI10263" s="61"/>
      <c r="AJ10263" s="61"/>
      <c r="AK10263" s="61"/>
      <c r="AL10263" s="61"/>
      <c r="AM10263" s="61"/>
      <c r="AN10263" s="61"/>
      <c r="AO10263" s="61"/>
      <c r="AP10263" s="62"/>
      <c r="AQ10263" s="61"/>
      <c r="AR10263" s="61"/>
      <c r="AS10263" s="61"/>
      <c r="AT10263" s="61"/>
      <c r="AU10263" s="61"/>
      <c r="AV10263" s="61"/>
      <c r="AW10263" s="60"/>
    </row>
    <row r="10264" s="59" customFormat="1" customHeight="1" spans="1:49">
      <c r="A10264" s="60"/>
      <c r="B10264" s="60"/>
      <c r="C10264" s="60"/>
      <c r="D10264" s="60"/>
      <c r="H10264" s="61"/>
      <c r="I10264" s="61"/>
      <c r="J10264" s="61"/>
      <c r="K10264" s="61"/>
      <c r="L10264" s="61"/>
      <c r="M10264" s="61"/>
      <c r="N10264" s="61"/>
      <c r="O10264" s="61"/>
      <c r="P10264" s="61"/>
      <c r="Q10264" s="61"/>
      <c r="R10264" s="61"/>
      <c r="S10264" s="61"/>
      <c r="T10264" s="61"/>
      <c r="U10264" s="61"/>
      <c r="V10264" s="61"/>
      <c r="W10264" s="61"/>
      <c r="X10264" s="61"/>
      <c r="Y10264" s="61"/>
      <c r="Z10264" s="61"/>
      <c r="AA10264" s="61"/>
      <c r="AB10264" s="61"/>
      <c r="AC10264" s="61"/>
      <c r="AD10264" s="61"/>
      <c r="AE10264" s="61"/>
      <c r="AF10264" s="61"/>
      <c r="AG10264" s="61"/>
      <c r="AH10264" s="61"/>
      <c r="AI10264" s="61"/>
      <c r="AJ10264" s="61"/>
      <c r="AK10264" s="61"/>
      <c r="AL10264" s="61"/>
      <c r="AM10264" s="61"/>
      <c r="AN10264" s="61"/>
      <c r="AO10264" s="61"/>
      <c r="AP10264" s="62"/>
      <c r="AQ10264" s="61"/>
      <c r="AR10264" s="61"/>
      <c r="AS10264" s="61"/>
      <c r="AT10264" s="61"/>
      <c r="AU10264" s="61"/>
      <c r="AV10264" s="61"/>
      <c r="AW10264" s="60"/>
    </row>
    <row r="10265" s="59" customFormat="1" customHeight="1" spans="1:49">
      <c r="A10265" s="60"/>
      <c r="B10265" s="60"/>
      <c r="C10265" s="60"/>
      <c r="D10265" s="60"/>
      <c r="H10265" s="61"/>
      <c r="I10265" s="61"/>
      <c r="J10265" s="61"/>
      <c r="K10265" s="61"/>
      <c r="L10265" s="61"/>
      <c r="M10265" s="61"/>
      <c r="N10265" s="61"/>
      <c r="O10265" s="61"/>
      <c r="P10265" s="61"/>
      <c r="Q10265" s="61"/>
      <c r="R10265" s="61"/>
      <c r="S10265" s="61"/>
      <c r="T10265" s="61"/>
      <c r="U10265" s="61"/>
      <c r="V10265" s="61"/>
      <c r="W10265" s="61"/>
      <c r="X10265" s="61"/>
      <c r="Y10265" s="61"/>
      <c r="Z10265" s="61"/>
      <c r="AA10265" s="61"/>
      <c r="AB10265" s="61"/>
      <c r="AC10265" s="61"/>
      <c r="AD10265" s="61"/>
      <c r="AE10265" s="61"/>
      <c r="AF10265" s="61"/>
      <c r="AG10265" s="61"/>
      <c r="AH10265" s="61"/>
      <c r="AI10265" s="61"/>
      <c r="AJ10265" s="61"/>
      <c r="AK10265" s="61"/>
      <c r="AL10265" s="61"/>
      <c r="AM10265" s="61"/>
      <c r="AN10265" s="61"/>
      <c r="AO10265" s="61"/>
      <c r="AP10265" s="62"/>
      <c r="AQ10265" s="61"/>
      <c r="AR10265" s="61"/>
      <c r="AS10265" s="61"/>
      <c r="AT10265" s="61"/>
      <c r="AU10265" s="61"/>
      <c r="AV10265" s="61"/>
      <c r="AW10265" s="60"/>
    </row>
    <row r="10266" s="59" customFormat="1" customHeight="1" spans="1:49">
      <c r="A10266" s="60"/>
      <c r="B10266" s="60"/>
      <c r="C10266" s="60"/>
      <c r="D10266" s="60"/>
      <c r="H10266" s="61"/>
      <c r="I10266" s="61"/>
      <c r="J10266" s="61"/>
      <c r="K10266" s="61"/>
      <c r="L10266" s="61"/>
      <c r="M10266" s="61"/>
      <c r="N10266" s="61"/>
      <c r="O10266" s="61"/>
      <c r="P10266" s="61"/>
      <c r="Q10266" s="61"/>
      <c r="R10266" s="61"/>
      <c r="S10266" s="61"/>
      <c r="T10266" s="61"/>
      <c r="U10266" s="61"/>
      <c r="V10266" s="61"/>
      <c r="W10266" s="61"/>
      <c r="X10266" s="61"/>
      <c r="Y10266" s="61"/>
      <c r="Z10266" s="61"/>
      <c r="AA10266" s="61"/>
      <c r="AB10266" s="61"/>
      <c r="AC10266" s="61"/>
      <c r="AD10266" s="61"/>
      <c r="AE10266" s="61"/>
      <c r="AF10266" s="61"/>
      <c r="AG10266" s="61"/>
      <c r="AH10266" s="61"/>
      <c r="AI10266" s="61"/>
      <c r="AJ10266" s="61"/>
      <c r="AK10266" s="61"/>
      <c r="AL10266" s="61"/>
      <c r="AM10266" s="61"/>
      <c r="AN10266" s="61"/>
      <c r="AO10266" s="61"/>
      <c r="AP10266" s="62"/>
      <c r="AQ10266" s="61"/>
      <c r="AR10266" s="61"/>
      <c r="AS10266" s="61"/>
      <c r="AT10266" s="61"/>
      <c r="AU10266" s="61"/>
      <c r="AV10266" s="61"/>
      <c r="AW10266" s="60"/>
    </row>
    <row r="10267" s="59" customFormat="1" customHeight="1" spans="1:49">
      <c r="A10267" s="60"/>
      <c r="B10267" s="60"/>
      <c r="C10267" s="60"/>
      <c r="D10267" s="60"/>
      <c r="H10267" s="61"/>
      <c r="I10267" s="61"/>
      <c r="J10267" s="61"/>
      <c r="K10267" s="61"/>
      <c r="L10267" s="61"/>
      <c r="M10267" s="61"/>
      <c r="N10267" s="61"/>
      <c r="O10267" s="61"/>
      <c r="P10267" s="61"/>
      <c r="Q10267" s="61"/>
      <c r="R10267" s="61"/>
      <c r="S10267" s="61"/>
      <c r="T10267" s="61"/>
      <c r="U10267" s="61"/>
      <c r="V10267" s="61"/>
      <c r="W10267" s="61"/>
      <c r="X10267" s="61"/>
      <c r="Y10267" s="61"/>
      <c r="Z10267" s="61"/>
      <c r="AA10267" s="61"/>
      <c r="AB10267" s="61"/>
      <c r="AC10267" s="61"/>
      <c r="AD10267" s="61"/>
      <c r="AE10267" s="61"/>
      <c r="AF10267" s="61"/>
      <c r="AG10267" s="61"/>
      <c r="AH10267" s="61"/>
      <c r="AI10267" s="61"/>
      <c r="AJ10267" s="61"/>
      <c r="AK10267" s="61"/>
      <c r="AL10267" s="61"/>
      <c r="AM10267" s="61"/>
      <c r="AN10267" s="61"/>
      <c r="AO10267" s="61"/>
      <c r="AP10267" s="62"/>
      <c r="AQ10267" s="61"/>
      <c r="AR10267" s="61"/>
      <c r="AS10267" s="61"/>
      <c r="AT10267" s="61"/>
      <c r="AU10267" s="61"/>
      <c r="AV10267" s="61"/>
      <c r="AW10267" s="60"/>
    </row>
    <row r="10268" s="59" customFormat="1" customHeight="1" spans="1:49">
      <c r="A10268" s="60"/>
      <c r="B10268" s="60"/>
      <c r="C10268" s="60"/>
      <c r="D10268" s="60"/>
      <c r="H10268" s="61"/>
      <c r="I10268" s="61"/>
      <c r="J10268" s="61"/>
      <c r="K10268" s="61"/>
      <c r="L10268" s="61"/>
      <c r="M10268" s="61"/>
      <c r="N10268" s="61"/>
      <c r="O10268" s="61"/>
      <c r="P10268" s="61"/>
      <c r="Q10268" s="61"/>
      <c r="R10268" s="61"/>
      <c r="S10268" s="61"/>
      <c r="T10268" s="61"/>
      <c r="U10268" s="61"/>
      <c r="V10268" s="61"/>
      <c r="W10268" s="61"/>
      <c r="X10268" s="61"/>
      <c r="Y10268" s="61"/>
      <c r="Z10268" s="61"/>
      <c r="AA10268" s="61"/>
      <c r="AB10268" s="61"/>
      <c r="AC10268" s="61"/>
      <c r="AD10268" s="61"/>
      <c r="AE10268" s="61"/>
      <c r="AF10268" s="61"/>
      <c r="AG10268" s="61"/>
      <c r="AH10268" s="61"/>
      <c r="AI10268" s="61"/>
      <c r="AJ10268" s="61"/>
      <c r="AK10268" s="61"/>
      <c r="AL10268" s="61"/>
      <c r="AM10268" s="61"/>
      <c r="AN10268" s="61"/>
      <c r="AO10268" s="61"/>
      <c r="AP10268" s="62"/>
      <c r="AQ10268" s="61"/>
      <c r="AR10268" s="61"/>
      <c r="AS10268" s="61"/>
      <c r="AT10268" s="61"/>
      <c r="AU10268" s="61"/>
      <c r="AV10268" s="61"/>
      <c r="AW10268" s="60"/>
    </row>
    <row r="10269" s="59" customFormat="1" customHeight="1" spans="1:49">
      <c r="A10269" s="60"/>
      <c r="B10269" s="60"/>
      <c r="C10269" s="60"/>
      <c r="D10269" s="60"/>
      <c r="H10269" s="61"/>
      <c r="I10269" s="61"/>
      <c r="J10269" s="61"/>
      <c r="K10269" s="61"/>
      <c r="L10269" s="61"/>
      <c r="M10269" s="61"/>
      <c r="N10269" s="61"/>
      <c r="O10269" s="61"/>
      <c r="P10269" s="61"/>
      <c r="Q10269" s="61"/>
      <c r="R10269" s="61"/>
      <c r="S10269" s="61"/>
      <c r="T10269" s="61"/>
      <c r="U10269" s="61"/>
      <c r="V10269" s="61"/>
      <c r="W10269" s="61"/>
      <c r="X10269" s="61"/>
      <c r="Y10269" s="61"/>
      <c r="Z10269" s="61"/>
      <c r="AA10269" s="61"/>
      <c r="AB10269" s="61"/>
      <c r="AC10269" s="61"/>
      <c r="AD10269" s="61"/>
      <c r="AE10269" s="61"/>
      <c r="AF10269" s="61"/>
      <c r="AG10269" s="61"/>
      <c r="AH10269" s="61"/>
      <c r="AI10269" s="61"/>
      <c r="AJ10269" s="61"/>
      <c r="AK10269" s="61"/>
      <c r="AL10269" s="61"/>
      <c r="AM10269" s="61"/>
      <c r="AN10269" s="61"/>
      <c r="AO10269" s="61"/>
      <c r="AP10269" s="62"/>
      <c r="AQ10269" s="61"/>
      <c r="AR10269" s="61"/>
      <c r="AS10269" s="61"/>
      <c r="AT10269" s="61"/>
      <c r="AU10269" s="61"/>
      <c r="AV10269" s="61"/>
      <c r="AW10269" s="60"/>
    </row>
    <row r="10270" s="59" customFormat="1" customHeight="1" spans="1:49">
      <c r="A10270" s="60"/>
      <c r="B10270" s="60"/>
      <c r="C10270" s="60"/>
      <c r="D10270" s="60"/>
      <c r="H10270" s="61"/>
      <c r="I10270" s="61"/>
      <c r="J10270" s="61"/>
      <c r="K10270" s="61"/>
      <c r="L10270" s="61"/>
      <c r="M10270" s="61"/>
      <c r="N10270" s="61"/>
      <c r="O10270" s="61"/>
      <c r="P10270" s="61"/>
      <c r="Q10270" s="61"/>
      <c r="R10270" s="61"/>
      <c r="S10270" s="61"/>
      <c r="T10270" s="61"/>
      <c r="U10270" s="61"/>
      <c r="V10270" s="61"/>
      <c r="W10270" s="61"/>
      <c r="X10270" s="61"/>
      <c r="Y10270" s="61"/>
      <c r="Z10270" s="61"/>
      <c r="AA10270" s="61"/>
      <c r="AB10270" s="61"/>
      <c r="AC10270" s="61"/>
      <c r="AD10270" s="61"/>
      <c r="AE10270" s="61"/>
      <c r="AF10270" s="61"/>
      <c r="AG10270" s="61"/>
      <c r="AH10270" s="61"/>
      <c r="AI10270" s="61"/>
      <c r="AJ10270" s="61"/>
      <c r="AK10270" s="61"/>
      <c r="AL10270" s="61"/>
      <c r="AM10270" s="61"/>
      <c r="AN10270" s="61"/>
      <c r="AO10270" s="61"/>
      <c r="AP10270" s="62"/>
      <c r="AQ10270" s="61"/>
      <c r="AR10270" s="61"/>
      <c r="AS10270" s="61"/>
      <c r="AT10270" s="61"/>
      <c r="AU10270" s="61"/>
      <c r="AV10270" s="61"/>
      <c r="AW10270" s="60"/>
    </row>
    <row r="10271" s="59" customFormat="1" customHeight="1" spans="1:49">
      <c r="A10271" s="60"/>
      <c r="B10271" s="60"/>
      <c r="C10271" s="60"/>
      <c r="D10271" s="60"/>
      <c r="H10271" s="61"/>
      <c r="I10271" s="61"/>
      <c r="J10271" s="61"/>
      <c r="K10271" s="61"/>
      <c r="L10271" s="61"/>
      <c r="M10271" s="61"/>
      <c r="N10271" s="61"/>
      <c r="O10271" s="61"/>
      <c r="P10271" s="61"/>
      <c r="Q10271" s="61"/>
      <c r="R10271" s="61"/>
      <c r="S10271" s="61"/>
      <c r="T10271" s="61"/>
      <c r="U10271" s="61"/>
      <c r="V10271" s="61"/>
      <c r="W10271" s="61"/>
      <c r="X10271" s="61"/>
      <c r="Y10271" s="61"/>
      <c r="Z10271" s="61"/>
      <c r="AA10271" s="61"/>
      <c r="AB10271" s="61"/>
      <c r="AC10271" s="61"/>
      <c r="AD10271" s="61"/>
      <c r="AE10271" s="61"/>
      <c r="AF10271" s="61"/>
      <c r="AG10271" s="61"/>
      <c r="AH10271" s="61"/>
      <c r="AI10271" s="61"/>
      <c r="AJ10271" s="61"/>
      <c r="AK10271" s="61"/>
      <c r="AL10271" s="61"/>
      <c r="AM10271" s="61"/>
      <c r="AN10271" s="61"/>
      <c r="AO10271" s="61"/>
      <c r="AP10271" s="62"/>
      <c r="AQ10271" s="61"/>
      <c r="AR10271" s="61"/>
      <c r="AS10271" s="61"/>
      <c r="AT10271" s="61"/>
      <c r="AU10271" s="61"/>
      <c r="AV10271" s="61"/>
      <c r="AW10271" s="60"/>
    </row>
    <row r="10272" s="59" customFormat="1" customHeight="1" spans="1:49">
      <c r="A10272" s="60"/>
      <c r="B10272" s="60"/>
      <c r="C10272" s="60"/>
      <c r="D10272" s="60"/>
      <c r="H10272" s="61"/>
      <c r="I10272" s="61"/>
      <c r="J10272" s="61"/>
      <c r="K10272" s="61"/>
      <c r="L10272" s="61"/>
      <c r="M10272" s="61"/>
      <c r="N10272" s="61"/>
      <c r="O10272" s="61"/>
      <c r="P10272" s="61"/>
      <c r="Q10272" s="61"/>
      <c r="R10272" s="61"/>
      <c r="S10272" s="61"/>
      <c r="T10272" s="61"/>
      <c r="U10272" s="61"/>
      <c r="V10272" s="61"/>
      <c r="W10272" s="61"/>
      <c r="X10272" s="61"/>
      <c r="Y10272" s="61"/>
      <c r="Z10272" s="61"/>
      <c r="AA10272" s="61"/>
      <c r="AB10272" s="61"/>
      <c r="AC10272" s="61"/>
      <c r="AD10272" s="61"/>
      <c r="AE10272" s="61"/>
      <c r="AF10272" s="61"/>
      <c r="AG10272" s="61"/>
      <c r="AH10272" s="61"/>
      <c r="AI10272" s="61"/>
      <c r="AJ10272" s="61"/>
      <c r="AK10272" s="61"/>
      <c r="AL10272" s="61"/>
      <c r="AM10272" s="61"/>
      <c r="AN10272" s="61"/>
      <c r="AO10272" s="61"/>
      <c r="AP10272" s="62"/>
      <c r="AQ10272" s="61"/>
      <c r="AR10272" s="61"/>
      <c r="AS10272" s="61"/>
      <c r="AT10272" s="61"/>
      <c r="AU10272" s="61"/>
      <c r="AV10272" s="61"/>
      <c r="AW10272" s="60"/>
    </row>
    <row r="10273" s="59" customFormat="1" customHeight="1" spans="1:49">
      <c r="A10273" s="60"/>
      <c r="B10273" s="60"/>
      <c r="C10273" s="60"/>
      <c r="D10273" s="60"/>
      <c r="H10273" s="61"/>
      <c r="I10273" s="61"/>
      <c r="J10273" s="61"/>
      <c r="K10273" s="61"/>
      <c r="L10273" s="61"/>
      <c r="M10273" s="61"/>
      <c r="N10273" s="61"/>
      <c r="O10273" s="61"/>
      <c r="P10273" s="61"/>
      <c r="Q10273" s="61"/>
      <c r="R10273" s="61"/>
      <c r="S10273" s="61"/>
      <c r="T10273" s="61"/>
      <c r="U10273" s="61"/>
      <c r="V10273" s="61"/>
      <c r="W10273" s="61"/>
      <c r="X10273" s="61"/>
      <c r="Y10273" s="61"/>
      <c r="Z10273" s="61"/>
      <c r="AA10273" s="61"/>
      <c r="AB10273" s="61"/>
      <c r="AC10273" s="61"/>
      <c r="AD10273" s="61"/>
      <c r="AE10273" s="61"/>
      <c r="AF10273" s="61"/>
      <c r="AG10273" s="61"/>
      <c r="AH10273" s="61"/>
      <c r="AI10273" s="61"/>
      <c r="AJ10273" s="61"/>
      <c r="AK10273" s="61"/>
      <c r="AL10273" s="61"/>
      <c r="AM10273" s="61"/>
      <c r="AN10273" s="61"/>
      <c r="AO10273" s="61"/>
      <c r="AP10273" s="62"/>
      <c r="AQ10273" s="61"/>
      <c r="AR10273" s="61"/>
      <c r="AS10273" s="61"/>
      <c r="AT10273" s="61"/>
      <c r="AU10273" s="61"/>
      <c r="AV10273" s="61"/>
      <c r="AW10273" s="60"/>
    </row>
    <row r="10274" s="59" customFormat="1" customHeight="1" spans="1:49">
      <c r="A10274" s="60"/>
      <c r="B10274" s="60"/>
      <c r="C10274" s="60"/>
      <c r="D10274" s="60"/>
      <c r="H10274" s="61"/>
      <c r="I10274" s="61"/>
      <c r="J10274" s="61"/>
      <c r="K10274" s="61"/>
      <c r="L10274" s="61"/>
      <c r="M10274" s="61"/>
      <c r="N10274" s="61"/>
      <c r="O10274" s="61"/>
      <c r="P10274" s="61"/>
      <c r="Q10274" s="61"/>
      <c r="R10274" s="61"/>
      <c r="S10274" s="61"/>
      <c r="T10274" s="61"/>
      <c r="U10274" s="61"/>
      <c r="V10274" s="61"/>
      <c r="W10274" s="61"/>
      <c r="X10274" s="61"/>
      <c r="Y10274" s="61"/>
      <c r="Z10274" s="61"/>
      <c r="AA10274" s="61"/>
      <c r="AB10274" s="61"/>
      <c r="AC10274" s="61"/>
      <c r="AD10274" s="61"/>
      <c r="AE10274" s="61"/>
      <c r="AF10274" s="61"/>
      <c r="AG10274" s="61"/>
      <c r="AH10274" s="61"/>
      <c r="AI10274" s="61"/>
      <c r="AJ10274" s="61"/>
      <c r="AK10274" s="61"/>
      <c r="AL10274" s="61"/>
      <c r="AM10274" s="61"/>
      <c r="AN10274" s="61"/>
      <c r="AO10274" s="61"/>
      <c r="AP10274" s="62"/>
      <c r="AQ10274" s="61"/>
      <c r="AR10274" s="61"/>
      <c r="AS10274" s="61"/>
      <c r="AT10274" s="61"/>
      <c r="AU10274" s="61"/>
      <c r="AV10274" s="61"/>
      <c r="AW10274" s="60"/>
    </row>
    <row r="10275" s="59" customFormat="1" customHeight="1" spans="1:49">
      <c r="A10275" s="60"/>
      <c r="B10275" s="60"/>
      <c r="C10275" s="60"/>
      <c r="D10275" s="60"/>
      <c r="H10275" s="61"/>
      <c r="I10275" s="61"/>
      <c r="J10275" s="61"/>
      <c r="K10275" s="61"/>
      <c r="L10275" s="61"/>
      <c r="M10275" s="61"/>
      <c r="N10275" s="61"/>
      <c r="O10275" s="61"/>
      <c r="P10275" s="61"/>
      <c r="Q10275" s="61"/>
      <c r="R10275" s="61"/>
      <c r="S10275" s="61"/>
      <c r="T10275" s="61"/>
      <c r="U10275" s="61"/>
      <c r="V10275" s="61"/>
      <c r="W10275" s="61"/>
      <c r="X10275" s="61"/>
      <c r="Y10275" s="61"/>
      <c r="Z10275" s="61"/>
      <c r="AA10275" s="61"/>
      <c r="AB10275" s="61"/>
      <c r="AC10275" s="61"/>
      <c r="AD10275" s="61"/>
      <c r="AE10275" s="61"/>
      <c r="AF10275" s="61"/>
      <c r="AG10275" s="61"/>
      <c r="AH10275" s="61"/>
      <c r="AI10275" s="61"/>
      <c r="AJ10275" s="61"/>
      <c r="AK10275" s="61"/>
      <c r="AL10275" s="61"/>
      <c r="AM10275" s="61"/>
      <c r="AN10275" s="61"/>
      <c r="AO10275" s="61"/>
      <c r="AP10275" s="62"/>
      <c r="AQ10275" s="61"/>
      <c r="AR10275" s="61"/>
      <c r="AS10275" s="61"/>
      <c r="AT10275" s="61"/>
      <c r="AU10275" s="61"/>
      <c r="AV10275" s="61"/>
      <c r="AW10275" s="60"/>
    </row>
    <row r="10276" s="59" customFormat="1" customHeight="1" spans="1:49">
      <c r="A10276" s="60"/>
      <c r="B10276" s="60"/>
      <c r="C10276" s="60"/>
      <c r="D10276" s="60"/>
      <c r="H10276" s="61"/>
      <c r="I10276" s="61"/>
      <c r="J10276" s="61"/>
      <c r="K10276" s="61"/>
      <c r="L10276" s="61"/>
      <c r="M10276" s="61"/>
      <c r="N10276" s="61"/>
      <c r="O10276" s="61"/>
      <c r="P10276" s="61"/>
      <c r="Q10276" s="61"/>
      <c r="R10276" s="61"/>
      <c r="S10276" s="61"/>
      <c r="T10276" s="61"/>
      <c r="U10276" s="61"/>
      <c r="V10276" s="61"/>
      <c r="W10276" s="61"/>
      <c r="X10276" s="61"/>
      <c r="Y10276" s="61"/>
      <c r="Z10276" s="61"/>
      <c r="AA10276" s="61"/>
      <c r="AB10276" s="61"/>
      <c r="AC10276" s="61"/>
      <c r="AD10276" s="61"/>
      <c r="AE10276" s="61"/>
      <c r="AF10276" s="61"/>
      <c r="AG10276" s="61"/>
      <c r="AH10276" s="61"/>
      <c r="AI10276" s="61"/>
      <c r="AJ10276" s="61"/>
      <c r="AK10276" s="61"/>
      <c r="AL10276" s="61"/>
      <c r="AM10276" s="61"/>
      <c r="AN10276" s="61"/>
      <c r="AO10276" s="61"/>
      <c r="AP10276" s="62"/>
      <c r="AQ10276" s="61"/>
      <c r="AR10276" s="61"/>
      <c r="AS10276" s="61"/>
      <c r="AT10276" s="61"/>
      <c r="AU10276" s="61"/>
      <c r="AV10276" s="61"/>
      <c r="AW10276" s="60"/>
    </row>
    <row r="10277" s="59" customFormat="1" customHeight="1" spans="1:49">
      <c r="A10277" s="60"/>
      <c r="B10277" s="60"/>
      <c r="C10277" s="60"/>
      <c r="D10277" s="60"/>
      <c r="H10277" s="61"/>
      <c r="I10277" s="61"/>
      <c r="J10277" s="61"/>
      <c r="K10277" s="61"/>
      <c r="L10277" s="61"/>
      <c r="M10277" s="61"/>
      <c r="N10277" s="61"/>
      <c r="O10277" s="61"/>
      <c r="P10277" s="61"/>
      <c r="Q10277" s="61"/>
      <c r="R10277" s="61"/>
      <c r="S10277" s="61"/>
      <c r="T10277" s="61"/>
      <c r="U10277" s="61"/>
      <c r="V10277" s="61"/>
      <c r="W10277" s="61"/>
      <c r="X10277" s="61"/>
      <c r="Y10277" s="61"/>
      <c r="Z10277" s="61"/>
      <c r="AA10277" s="61"/>
      <c r="AB10277" s="61"/>
      <c r="AC10277" s="61"/>
      <c r="AD10277" s="61"/>
      <c r="AE10277" s="61"/>
      <c r="AF10277" s="61"/>
      <c r="AG10277" s="61"/>
      <c r="AH10277" s="61"/>
      <c r="AI10277" s="61"/>
      <c r="AJ10277" s="61"/>
      <c r="AK10277" s="61"/>
      <c r="AL10277" s="61"/>
      <c r="AM10277" s="61"/>
      <c r="AN10277" s="61"/>
      <c r="AO10277" s="61"/>
      <c r="AP10277" s="62"/>
      <c r="AQ10277" s="61"/>
      <c r="AR10277" s="61"/>
      <c r="AS10277" s="61"/>
      <c r="AT10277" s="61"/>
      <c r="AU10277" s="61"/>
      <c r="AV10277" s="61"/>
      <c r="AW10277" s="60"/>
    </row>
    <row r="10278" s="59" customFormat="1" customHeight="1" spans="1:49">
      <c r="A10278" s="60"/>
      <c r="B10278" s="60"/>
      <c r="C10278" s="60"/>
      <c r="D10278" s="60"/>
      <c r="H10278" s="61"/>
      <c r="I10278" s="61"/>
      <c r="J10278" s="61"/>
      <c r="K10278" s="61"/>
      <c r="L10278" s="61"/>
      <c r="M10278" s="61"/>
      <c r="N10278" s="61"/>
      <c r="O10278" s="61"/>
      <c r="P10278" s="61"/>
      <c r="Q10278" s="61"/>
      <c r="R10278" s="61"/>
      <c r="S10278" s="61"/>
      <c r="T10278" s="61"/>
      <c r="U10278" s="61"/>
      <c r="V10278" s="61"/>
      <c r="W10278" s="61"/>
      <c r="X10278" s="61"/>
      <c r="Y10278" s="61"/>
      <c r="Z10278" s="61"/>
      <c r="AA10278" s="61"/>
      <c r="AB10278" s="61"/>
      <c r="AC10278" s="61"/>
      <c r="AD10278" s="61"/>
      <c r="AE10278" s="61"/>
      <c r="AF10278" s="61"/>
      <c r="AG10278" s="61"/>
      <c r="AH10278" s="61"/>
      <c r="AI10278" s="61"/>
      <c r="AJ10278" s="61"/>
      <c r="AK10278" s="61"/>
      <c r="AL10278" s="61"/>
      <c r="AM10278" s="61"/>
      <c r="AN10278" s="61"/>
      <c r="AO10278" s="61"/>
      <c r="AP10278" s="62"/>
      <c r="AQ10278" s="61"/>
      <c r="AR10278" s="61"/>
      <c r="AS10278" s="61"/>
      <c r="AT10278" s="61"/>
      <c r="AU10278" s="61"/>
      <c r="AV10278" s="61"/>
      <c r="AW10278" s="60"/>
    </row>
    <row r="10279" s="59" customFormat="1" customHeight="1" spans="1:49">
      <c r="A10279" s="60"/>
      <c r="B10279" s="60"/>
      <c r="C10279" s="60"/>
      <c r="D10279" s="60"/>
      <c r="H10279" s="61"/>
      <c r="I10279" s="61"/>
      <c r="J10279" s="61"/>
      <c r="K10279" s="61"/>
      <c r="L10279" s="61"/>
      <c r="M10279" s="61"/>
      <c r="N10279" s="61"/>
      <c r="O10279" s="61"/>
      <c r="P10279" s="61"/>
      <c r="Q10279" s="61"/>
      <c r="R10279" s="61"/>
      <c r="S10279" s="61"/>
      <c r="T10279" s="61"/>
      <c r="U10279" s="61"/>
      <c r="V10279" s="61"/>
      <c r="W10279" s="61"/>
      <c r="X10279" s="61"/>
      <c r="Y10279" s="61"/>
      <c r="Z10279" s="61"/>
      <c r="AA10279" s="61"/>
      <c r="AB10279" s="61"/>
      <c r="AC10279" s="61"/>
      <c r="AD10279" s="61"/>
      <c r="AE10279" s="61"/>
      <c r="AF10279" s="61"/>
      <c r="AG10279" s="61"/>
      <c r="AH10279" s="61"/>
      <c r="AI10279" s="61"/>
      <c r="AJ10279" s="61"/>
      <c r="AK10279" s="61"/>
      <c r="AL10279" s="61"/>
      <c r="AM10279" s="61"/>
      <c r="AN10279" s="61"/>
      <c r="AO10279" s="61"/>
      <c r="AP10279" s="62"/>
      <c r="AQ10279" s="61"/>
      <c r="AR10279" s="61"/>
      <c r="AS10279" s="61"/>
      <c r="AT10279" s="61"/>
      <c r="AU10279" s="61"/>
      <c r="AV10279" s="61"/>
      <c r="AW10279" s="60"/>
    </row>
    <row r="10280" s="59" customFormat="1" customHeight="1" spans="1:49">
      <c r="A10280" s="60"/>
      <c r="B10280" s="60"/>
      <c r="C10280" s="60"/>
      <c r="D10280" s="60"/>
      <c r="H10280" s="61"/>
      <c r="I10280" s="61"/>
      <c r="J10280" s="61"/>
      <c r="K10280" s="61"/>
      <c r="L10280" s="61"/>
      <c r="M10280" s="61"/>
      <c r="N10280" s="61"/>
      <c r="O10280" s="61"/>
      <c r="P10280" s="61"/>
      <c r="Q10280" s="61"/>
      <c r="R10280" s="61"/>
      <c r="S10280" s="61"/>
      <c r="T10280" s="61"/>
      <c r="U10280" s="61"/>
      <c r="V10280" s="61"/>
      <c r="W10280" s="61"/>
      <c r="X10280" s="61"/>
      <c r="Y10280" s="61"/>
      <c r="Z10280" s="61"/>
      <c r="AA10280" s="61"/>
      <c r="AB10280" s="61"/>
      <c r="AC10280" s="61"/>
      <c r="AD10280" s="61"/>
      <c r="AE10280" s="61"/>
      <c r="AF10280" s="61"/>
      <c r="AG10280" s="61"/>
      <c r="AH10280" s="61"/>
      <c r="AI10280" s="61"/>
      <c r="AJ10280" s="61"/>
      <c r="AK10280" s="61"/>
      <c r="AL10280" s="61"/>
      <c r="AM10280" s="61"/>
      <c r="AN10280" s="61"/>
      <c r="AO10280" s="61"/>
      <c r="AP10280" s="62"/>
      <c r="AQ10280" s="61"/>
      <c r="AR10280" s="61"/>
      <c r="AS10280" s="61"/>
      <c r="AT10280" s="61"/>
      <c r="AU10280" s="61"/>
      <c r="AV10280" s="61"/>
      <c r="AW10280" s="60"/>
    </row>
    <row r="10281" s="59" customFormat="1" customHeight="1" spans="1:49">
      <c r="A10281" s="60"/>
      <c r="B10281" s="60"/>
      <c r="C10281" s="60"/>
      <c r="D10281" s="60"/>
      <c r="H10281" s="61"/>
      <c r="I10281" s="61"/>
      <c r="J10281" s="61"/>
      <c r="K10281" s="61"/>
      <c r="L10281" s="61"/>
      <c r="M10281" s="61"/>
      <c r="N10281" s="61"/>
      <c r="O10281" s="61"/>
      <c r="P10281" s="61"/>
      <c r="Q10281" s="61"/>
      <c r="R10281" s="61"/>
      <c r="S10281" s="61"/>
      <c r="T10281" s="61"/>
      <c r="U10281" s="61"/>
      <c r="V10281" s="61"/>
      <c r="W10281" s="61"/>
      <c r="X10281" s="61"/>
      <c r="Y10281" s="61"/>
      <c r="Z10281" s="61"/>
      <c r="AA10281" s="61"/>
      <c r="AB10281" s="61"/>
      <c r="AC10281" s="61"/>
      <c r="AD10281" s="61"/>
      <c r="AE10281" s="61"/>
      <c r="AF10281" s="61"/>
      <c r="AG10281" s="61"/>
      <c r="AH10281" s="61"/>
      <c r="AI10281" s="61"/>
      <c r="AJ10281" s="61"/>
      <c r="AK10281" s="61"/>
      <c r="AL10281" s="61"/>
      <c r="AM10281" s="61"/>
      <c r="AN10281" s="61"/>
      <c r="AO10281" s="61"/>
      <c r="AP10281" s="62"/>
      <c r="AQ10281" s="61"/>
      <c r="AR10281" s="61"/>
      <c r="AS10281" s="61"/>
      <c r="AT10281" s="61"/>
      <c r="AU10281" s="61"/>
      <c r="AV10281" s="61"/>
      <c r="AW10281" s="60"/>
    </row>
    <row r="10282" s="59" customFormat="1" customHeight="1" spans="1:49">
      <c r="A10282" s="60"/>
      <c r="B10282" s="60"/>
      <c r="C10282" s="60"/>
      <c r="D10282" s="60"/>
      <c r="H10282" s="61"/>
      <c r="I10282" s="61"/>
      <c r="J10282" s="61"/>
      <c r="K10282" s="61"/>
      <c r="L10282" s="61"/>
      <c r="M10282" s="61"/>
      <c r="N10282" s="61"/>
      <c r="O10282" s="61"/>
      <c r="P10282" s="61"/>
      <c r="Q10282" s="61"/>
      <c r="R10282" s="61"/>
      <c r="S10282" s="61"/>
      <c r="T10282" s="61"/>
      <c r="U10282" s="61"/>
      <c r="V10282" s="61"/>
      <c r="W10282" s="61"/>
      <c r="X10282" s="61"/>
      <c r="Y10282" s="61"/>
      <c r="Z10282" s="61"/>
      <c r="AA10282" s="61"/>
      <c r="AB10282" s="61"/>
      <c r="AC10282" s="61"/>
      <c r="AD10282" s="61"/>
      <c r="AE10282" s="61"/>
      <c r="AF10282" s="61"/>
      <c r="AG10282" s="61"/>
      <c r="AH10282" s="61"/>
      <c r="AI10282" s="61"/>
      <c r="AJ10282" s="61"/>
      <c r="AK10282" s="61"/>
      <c r="AL10282" s="61"/>
      <c r="AM10282" s="61"/>
      <c r="AN10282" s="61"/>
      <c r="AO10282" s="61"/>
      <c r="AP10282" s="62"/>
      <c r="AQ10282" s="61"/>
      <c r="AR10282" s="61"/>
      <c r="AS10282" s="61"/>
      <c r="AT10282" s="61"/>
      <c r="AU10282" s="61"/>
      <c r="AV10282" s="61"/>
      <c r="AW10282" s="60"/>
    </row>
    <row r="10283" s="59" customFormat="1" customHeight="1" spans="1:49">
      <c r="A10283" s="60"/>
      <c r="B10283" s="60"/>
      <c r="C10283" s="60"/>
      <c r="D10283" s="60"/>
      <c r="H10283" s="61"/>
      <c r="I10283" s="61"/>
      <c r="J10283" s="61"/>
      <c r="K10283" s="61"/>
      <c r="L10283" s="61"/>
      <c r="M10283" s="61"/>
      <c r="N10283" s="61"/>
      <c r="O10283" s="61"/>
      <c r="P10283" s="61"/>
      <c r="Q10283" s="61"/>
      <c r="R10283" s="61"/>
      <c r="S10283" s="61"/>
      <c r="T10283" s="61"/>
      <c r="U10283" s="61"/>
      <c r="V10283" s="61"/>
      <c r="W10283" s="61"/>
      <c r="X10283" s="61"/>
      <c r="Y10283" s="61"/>
      <c r="Z10283" s="61"/>
      <c r="AA10283" s="61"/>
      <c r="AB10283" s="61"/>
      <c r="AC10283" s="61"/>
      <c r="AD10283" s="61"/>
      <c r="AE10283" s="61"/>
      <c r="AF10283" s="61"/>
      <c r="AG10283" s="61"/>
      <c r="AH10283" s="61"/>
      <c r="AI10283" s="61"/>
      <c r="AJ10283" s="61"/>
      <c r="AK10283" s="61"/>
      <c r="AL10283" s="61"/>
      <c r="AM10283" s="61"/>
      <c r="AN10283" s="61"/>
      <c r="AO10283" s="61"/>
      <c r="AP10283" s="62"/>
      <c r="AQ10283" s="61"/>
      <c r="AR10283" s="61"/>
      <c r="AS10283" s="61"/>
      <c r="AT10283" s="61"/>
      <c r="AU10283" s="61"/>
      <c r="AV10283" s="61"/>
      <c r="AW10283" s="60"/>
    </row>
    <row r="10284" s="59" customFormat="1" customHeight="1" spans="1:49">
      <c r="A10284" s="60"/>
      <c r="B10284" s="60"/>
      <c r="C10284" s="60"/>
      <c r="D10284" s="60"/>
      <c r="H10284" s="61"/>
      <c r="I10284" s="61"/>
      <c r="J10284" s="61"/>
      <c r="K10284" s="61"/>
      <c r="L10284" s="61"/>
      <c r="M10284" s="61"/>
      <c r="N10284" s="61"/>
      <c r="O10284" s="61"/>
      <c r="P10284" s="61"/>
      <c r="Q10284" s="61"/>
      <c r="R10284" s="61"/>
      <c r="S10284" s="61"/>
      <c r="T10284" s="61"/>
      <c r="U10284" s="61"/>
      <c r="V10284" s="61"/>
      <c r="W10284" s="61"/>
      <c r="X10284" s="61"/>
      <c r="Y10284" s="61"/>
      <c r="Z10284" s="61"/>
      <c r="AA10284" s="61"/>
      <c r="AB10284" s="61"/>
      <c r="AC10284" s="61"/>
      <c r="AD10284" s="61"/>
      <c r="AE10284" s="61"/>
      <c r="AF10284" s="61"/>
      <c r="AG10284" s="61"/>
      <c r="AH10284" s="61"/>
      <c r="AI10284" s="61"/>
      <c r="AJ10284" s="61"/>
      <c r="AK10284" s="61"/>
      <c r="AL10284" s="61"/>
      <c r="AM10284" s="61"/>
      <c r="AN10284" s="61"/>
      <c r="AO10284" s="61"/>
      <c r="AP10284" s="62"/>
      <c r="AQ10284" s="61"/>
      <c r="AR10284" s="61"/>
      <c r="AS10284" s="61"/>
      <c r="AT10284" s="61"/>
      <c r="AU10284" s="61"/>
      <c r="AV10284" s="61"/>
      <c r="AW10284" s="60"/>
    </row>
    <row r="10285" s="59" customFormat="1" customHeight="1" spans="1:49">
      <c r="A10285" s="60"/>
      <c r="B10285" s="60"/>
      <c r="C10285" s="60"/>
      <c r="D10285" s="60"/>
      <c r="H10285" s="61"/>
      <c r="I10285" s="61"/>
      <c r="J10285" s="61"/>
      <c r="K10285" s="61"/>
      <c r="L10285" s="61"/>
      <c r="M10285" s="61"/>
      <c r="N10285" s="61"/>
      <c r="O10285" s="61"/>
      <c r="P10285" s="61"/>
      <c r="Q10285" s="61"/>
      <c r="R10285" s="61"/>
      <c r="S10285" s="61"/>
      <c r="T10285" s="61"/>
      <c r="U10285" s="61"/>
      <c r="V10285" s="61"/>
      <c r="W10285" s="61"/>
      <c r="X10285" s="61"/>
      <c r="Y10285" s="61"/>
      <c r="Z10285" s="61"/>
      <c r="AA10285" s="61"/>
      <c r="AB10285" s="61"/>
      <c r="AC10285" s="61"/>
      <c r="AD10285" s="61"/>
      <c r="AE10285" s="61"/>
      <c r="AF10285" s="61"/>
      <c r="AG10285" s="61"/>
      <c r="AH10285" s="61"/>
      <c r="AI10285" s="61"/>
      <c r="AJ10285" s="61"/>
      <c r="AK10285" s="61"/>
      <c r="AL10285" s="61"/>
      <c r="AM10285" s="61"/>
      <c r="AN10285" s="61"/>
      <c r="AO10285" s="61"/>
      <c r="AP10285" s="62"/>
      <c r="AQ10285" s="61"/>
      <c r="AR10285" s="61"/>
      <c r="AS10285" s="61"/>
      <c r="AT10285" s="61"/>
      <c r="AU10285" s="61"/>
      <c r="AV10285" s="61"/>
      <c r="AW10285" s="60"/>
    </row>
    <row r="10286" s="59" customFormat="1" customHeight="1" spans="1:49">
      <c r="A10286" s="60"/>
      <c r="B10286" s="60"/>
      <c r="C10286" s="60"/>
      <c r="D10286" s="60"/>
      <c r="H10286" s="61"/>
      <c r="I10286" s="61"/>
      <c r="J10286" s="61"/>
      <c r="K10286" s="61"/>
      <c r="L10286" s="61"/>
      <c r="M10286" s="61"/>
      <c r="N10286" s="61"/>
      <c r="O10286" s="61"/>
      <c r="P10286" s="61"/>
      <c r="Q10286" s="61"/>
      <c r="R10286" s="61"/>
      <c r="S10286" s="61"/>
      <c r="T10286" s="61"/>
      <c r="U10286" s="61"/>
      <c r="V10286" s="61"/>
      <c r="W10286" s="61"/>
      <c r="X10286" s="61"/>
      <c r="Y10286" s="61"/>
      <c r="Z10286" s="61"/>
      <c r="AA10286" s="61"/>
      <c r="AB10286" s="61"/>
      <c r="AC10286" s="61"/>
      <c r="AD10286" s="61"/>
      <c r="AE10286" s="61"/>
      <c r="AF10286" s="61"/>
      <c r="AG10286" s="61"/>
      <c r="AH10286" s="61"/>
      <c r="AI10286" s="61"/>
      <c r="AJ10286" s="61"/>
      <c r="AK10286" s="61"/>
      <c r="AL10286" s="61"/>
      <c r="AM10286" s="61"/>
      <c r="AN10286" s="61"/>
      <c r="AO10286" s="61"/>
      <c r="AP10286" s="62"/>
      <c r="AQ10286" s="61"/>
      <c r="AR10286" s="61"/>
      <c r="AS10286" s="61"/>
      <c r="AT10286" s="61"/>
      <c r="AU10286" s="61"/>
      <c r="AV10286" s="61"/>
      <c r="AW10286" s="60"/>
    </row>
    <row r="10287" s="59" customFormat="1" customHeight="1" spans="1:49">
      <c r="A10287" s="60"/>
      <c r="B10287" s="60"/>
      <c r="C10287" s="60"/>
      <c r="D10287" s="60"/>
      <c r="H10287" s="61"/>
      <c r="I10287" s="61"/>
      <c r="J10287" s="61"/>
      <c r="K10287" s="61"/>
      <c r="L10287" s="61"/>
      <c r="M10287" s="61"/>
      <c r="N10287" s="61"/>
      <c r="O10287" s="61"/>
      <c r="P10287" s="61"/>
      <c r="Q10287" s="61"/>
      <c r="R10287" s="61"/>
      <c r="S10287" s="61"/>
      <c r="T10287" s="61"/>
      <c r="U10287" s="61"/>
      <c r="V10287" s="61"/>
      <c r="W10287" s="61"/>
      <c r="X10287" s="61"/>
      <c r="Y10287" s="61"/>
      <c r="Z10287" s="61"/>
      <c r="AA10287" s="61"/>
      <c r="AB10287" s="61"/>
      <c r="AC10287" s="61"/>
      <c r="AD10287" s="61"/>
      <c r="AE10287" s="61"/>
      <c r="AF10287" s="61"/>
      <c r="AG10287" s="61"/>
      <c r="AH10287" s="61"/>
      <c r="AI10287" s="61"/>
      <c r="AJ10287" s="61"/>
      <c r="AK10287" s="61"/>
      <c r="AL10287" s="61"/>
      <c r="AM10287" s="61"/>
      <c r="AN10287" s="61"/>
      <c r="AO10287" s="61"/>
      <c r="AP10287" s="62"/>
      <c r="AQ10287" s="61"/>
      <c r="AR10287" s="61"/>
      <c r="AS10287" s="61"/>
      <c r="AT10287" s="61"/>
      <c r="AU10287" s="61"/>
      <c r="AV10287" s="61"/>
      <c r="AW10287" s="60"/>
    </row>
    <row r="10288" s="59" customFormat="1" customHeight="1" spans="1:49">
      <c r="A10288" s="60"/>
      <c r="B10288" s="60"/>
      <c r="C10288" s="60"/>
      <c r="D10288" s="60"/>
      <c r="H10288" s="61"/>
      <c r="I10288" s="61"/>
      <c r="J10288" s="61"/>
      <c r="K10288" s="61"/>
      <c r="L10288" s="61"/>
      <c r="M10288" s="61"/>
      <c r="N10288" s="61"/>
      <c r="O10288" s="61"/>
      <c r="P10288" s="61"/>
      <c r="Q10288" s="61"/>
      <c r="R10288" s="61"/>
      <c r="S10288" s="61"/>
      <c r="T10288" s="61"/>
      <c r="U10288" s="61"/>
      <c r="V10288" s="61"/>
      <c r="W10288" s="61"/>
      <c r="X10288" s="61"/>
      <c r="Y10288" s="61"/>
      <c r="Z10288" s="61"/>
      <c r="AA10288" s="61"/>
      <c r="AB10288" s="61"/>
      <c r="AC10288" s="61"/>
      <c r="AD10288" s="61"/>
      <c r="AE10288" s="61"/>
      <c r="AF10288" s="61"/>
      <c r="AG10288" s="61"/>
      <c r="AH10288" s="61"/>
      <c r="AI10288" s="61"/>
      <c r="AJ10288" s="61"/>
      <c r="AK10288" s="61"/>
      <c r="AL10288" s="61"/>
      <c r="AM10288" s="61"/>
      <c r="AN10288" s="61"/>
      <c r="AO10288" s="61"/>
      <c r="AP10288" s="62"/>
      <c r="AQ10288" s="61"/>
      <c r="AR10288" s="61"/>
      <c r="AS10288" s="61"/>
      <c r="AT10288" s="61"/>
      <c r="AU10288" s="61"/>
      <c r="AV10288" s="61"/>
      <c r="AW10288" s="60"/>
    </row>
    <row r="10289" s="59" customFormat="1" customHeight="1" spans="1:49">
      <c r="A10289" s="60"/>
      <c r="B10289" s="60"/>
      <c r="C10289" s="60"/>
      <c r="D10289" s="60"/>
      <c r="H10289" s="61"/>
      <c r="I10289" s="61"/>
      <c r="J10289" s="61"/>
      <c r="K10289" s="61"/>
      <c r="L10289" s="61"/>
      <c r="M10289" s="61"/>
      <c r="N10289" s="61"/>
      <c r="O10289" s="61"/>
      <c r="P10289" s="61"/>
      <c r="Q10289" s="61"/>
      <c r="R10289" s="61"/>
      <c r="S10289" s="61"/>
      <c r="T10289" s="61"/>
      <c r="U10289" s="61"/>
      <c r="V10289" s="61"/>
      <c r="W10289" s="61"/>
      <c r="X10289" s="61"/>
      <c r="Y10289" s="61"/>
      <c r="Z10289" s="61"/>
      <c r="AA10289" s="61"/>
      <c r="AB10289" s="61"/>
      <c r="AC10289" s="61"/>
      <c r="AD10289" s="61"/>
      <c r="AE10289" s="61"/>
      <c r="AF10289" s="61"/>
      <c r="AG10289" s="61"/>
      <c r="AH10289" s="61"/>
      <c r="AI10289" s="61"/>
      <c r="AJ10289" s="61"/>
      <c r="AK10289" s="61"/>
      <c r="AL10289" s="61"/>
      <c r="AM10289" s="61"/>
      <c r="AN10289" s="61"/>
      <c r="AO10289" s="61"/>
      <c r="AP10289" s="62"/>
      <c r="AQ10289" s="61"/>
      <c r="AR10289" s="61"/>
      <c r="AS10289" s="61"/>
      <c r="AT10289" s="61"/>
      <c r="AU10289" s="61"/>
      <c r="AV10289" s="61"/>
      <c r="AW10289" s="60"/>
    </row>
    <row r="10290" s="59" customFormat="1" customHeight="1" spans="1:49">
      <c r="A10290" s="60"/>
      <c r="B10290" s="60"/>
      <c r="C10290" s="60"/>
      <c r="D10290" s="60"/>
      <c r="H10290" s="61"/>
      <c r="I10290" s="61"/>
      <c r="J10290" s="61"/>
      <c r="K10290" s="61"/>
      <c r="L10290" s="61"/>
      <c r="M10290" s="61"/>
      <c r="N10290" s="61"/>
      <c r="O10290" s="61"/>
      <c r="P10290" s="61"/>
      <c r="Q10290" s="61"/>
      <c r="R10290" s="61"/>
      <c r="S10290" s="61"/>
      <c r="T10290" s="61"/>
      <c r="U10290" s="61"/>
      <c r="V10290" s="61"/>
      <c r="W10290" s="61"/>
      <c r="X10290" s="61"/>
      <c r="Y10290" s="61"/>
      <c r="Z10290" s="61"/>
      <c r="AA10290" s="61"/>
      <c r="AB10290" s="61"/>
      <c r="AC10290" s="61"/>
      <c r="AD10290" s="61"/>
      <c r="AE10290" s="61"/>
      <c r="AF10290" s="61"/>
      <c r="AG10290" s="61"/>
      <c r="AH10290" s="61"/>
      <c r="AI10290" s="61"/>
      <c r="AJ10290" s="61"/>
      <c r="AK10290" s="61"/>
      <c r="AL10290" s="61"/>
      <c r="AM10290" s="61"/>
      <c r="AN10290" s="61"/>
      <c r="AO10290" s="61"/>
      <c r="AP10290" s="62"/>
      <c r="AQ10290" s="61"/>
      <c r="AR10290" s="61"/>
      <c r="AS10290" s="61"/>
      <c r="AT10290" s="61"/>
      <c r="AU10290" s="61"/>
      <c r="AV10290" s="61"/>
      <c r="AW10290" s="60"/>
    </row>
    <row r="10291" s="59" customFormat="1" customHeight="1" spans="1:49">
      <c r="A10291" s="60"/>
      <c r="B10291" s="60"/>
      <c r="C10291" s="60"/>
      <c r="D10291" s="60"/>
      <c r="H10291" s="61"/>
      <c r="I10291" s="61"/>
      <c r="J10291" s="61"/>
      <c r="K10291" s="61"/>
      <c r="L10291" s="61"/>
      <c r="M10291" s="61"/>
      <c r="N10291" s="61"/>
      <c r="O10291" s="61"/>
      <c r="P10291" s="61"/>
      <c r="Q10291" s="61"/>
      <c r="R10291" s="61"/>
      <c r="S10291" s="61"/>
      <c r="T10291" s="61"/>
      <c r="U10291" s="61"/>
      <c r="V10291" s="61"/>
      <c r="W10291" s="61"/>
      <c r="X10291" s="61"/>
      <c r="Y10291" s="61"/>
      <c r="Z10291" s="61"/>
      <c r="AA10291" s="61"/>
      <c r="AB10291" s="61"/>
      <c r="AC10291" s="61"/>
      <c r="AD10291" s="61"/>
      <c r="AE10291" s="61"/>
      <c r="AF10291" s="61"/>
      <c r="AG10291" s="61"/>
      <c r="AH10291" s="61"/>
      <c r="AI10291" s="61"/>
      <c r="AJ10291" s="61"/>
      <c r="AK10291" s="61"/>
      <c r="AL10291" s="61"/>
      <c r="AM10291" s="61"/>
      <c r="AN10291" s="61"/>
      <c r="AO10291" s="61"/>
      <c r="AP10291" s="62"/>
      <c r="AQ10291" s="61"/>
      <c r="AR10291" s="61"/>
      <c r="AS10291" s="61"/>
      <c r="AT10291" s="61"/>
      <c r="AU10291" s="61"/>
      <c r="AV10291" s="61"/>
      <c r="AW10291" s="60"/>
    </row>
    <row r="10292" s="59" customFormat="1" customHeight="1" spans="1:49">
      <c r="A10292" s="60"/>
      <c r="B10292" s="60"/>
      <c r="C10292" s="60"/>
      <c r="D10292" s="60"/>
      <c r="H10292" s="61"/>
      <c r="I10292" s="61"/>
      <c r="J10292" s="61"/>
      <c r="K10292" s="61"/>
      <c r="L10292" s="61"/>
      <c r="M10292" s="61"/>
      <c r="N10292" s="61"/>
      <c r="O10292" s="61"/>
      <c r="P10292" s="61"/>
      <c r="Q10292" s="61"/>
      <c r="R10292" s="61"/>
      <c r="S10292" s="61"/>
      <c r="T10292" s="61"/>
      <c r="U10292" s="61"/>
      <c r="V10292" s="61"/>
      <c r="W10292" s="61"/>
      <c r="X10292" s="61"/>
      <c r="Y10292" s="61"/>
      <c r="Z10292" s="61"/>
      <c r="AA10292" s="61"/>
      <c r="AB10292" s="61"/>
      <c r="AC10292" s="61"/>
      <c r="AD10292" s="61"/>
      <c r="AE10292" s="61"/>
      <c r="AF10292" s="61"/>
      <c r="AG10292" s="61"/>
      <c r="AH10292" s="61"/>
      <c r="AI10292" s="61"/>
      <c r="AJ10292" s="61"/>
      <c r="AK10292" s="61"/>
      <c r="AL10292" s="61"/>
      <c r="AM10292" s="61"/>
      <c r="AN10292" s="61"/>
      <c r="AO10292" s="61"/>
      <c r="AP10292" s="62"/>
      <c r="AQ10292" s="61"/>
      <c r="AR10292" s="61"/>
      <c r="AS10292" s="61"/>
      <c r="AT10292" s="61"/>
      <c r="AU10292" s="61"/>
      <c r="AV10292" s="61"/>
      <c r="AW10292" s="60"/>
    </row>
    <row r="10293" s="59" customFormat="1" customHeight="1" spans="1:49">
      <c r="A10293" s="60"/>
      <c r="B10293" s="60"/>
      <c r="C10293" s="60"/>
      <c r="D10293" s="60"/>
      <c r="H10293" s="61"/>
      <c r="I10293" s="61"/>
      <c r="J10293" s="61"/>
      <c r="K10293" s="61"/>
      <c r="L10293" s="61"/>
      <c r="M10293" s="61"/>
      <c r="N10293" s="61"/>
      <c r="O10293" s="61"/>
      <c r="P10293" s="61"/>
      <c r="Q10293" s="61"/>
      <c r="R10293" s="61"/>
      <c r="S10293" s="61"/>
      <c r="T10293" s="61"/>
      <c r="U10293" s="61"/>
      <c r="V10293" s="61"/>
      <c r="W10293" s="61"/>
      <c r="X10293" s="61"/>
      <c r="Y10293" s="61"/>
      <c r="Z10293" s="61"/>
      <c r="AA10293" s="61"/>
      <c r="AB10293" s="61"/>
      <c r="AC10293" s="61"/>
      <c r="AD10293" s="61"/>
      <c r="AE10293" s="61"/>
      <c r="AF10293" s="61"/>
      <c r="AG10293" s="61"/>
      <c r="AH10293" s="61"/>
      <c r="AI10293" s="61"/>
      <c r="AJ10293" s="61"/>
      <c r="AK10293" s="61"/>
      <c r="AL10293" s="61"/>
      <c r="AM10293" s="61"/>
      <c r="AN10293" s="61"/>
      <c r="AO10293" s="61"/>
      <c r="AP10293" s="62"/>
      <c r="AQ10293" s="61"/>
      <c r="AR10293" s="61"/>
      <c r="AS10293" s="61"/>
      <c r="AT10293" s="61"/>
      <c r="AU10293" s="61"/>
      <c r="AV10293" s="61"/>
      <c r="AW10293" s="60"/>
    </row>
    <row r="10294" s="59" customFormat="1" customHeight="1" spans="1:49">
      <c r="A10294" s="60"/>
      <c r="B10294" s="60"/>
      <c r="C10294" s="60"/>
      <c r="D10294" s="60"/>
      <c r="H10294" s="61"/>
      <c r="I10294" s="61"/>
      <c r="J10294" s="61"/>
      <c r="K10294" s="61"/>
      <c r="L10294" s="61"/>
      <c r="M10294" s="61"/>
      <c r="N10294" s="61"/>
      <c r="O10294" s="61"/>
      <c r="P10294" s="61"/>
      <c r="Q10294" s="61"/>
      <c r="R10294" s="61"/>
      <c r="S10294" s="61"/>
      <c r="T10294" s="61"/>
      <c r="U10294" s="61"/>
      <c r="V10294" s="61"/>
      <c r="W10294" s="61"/>
      <c r="X10294" s="61"/>
      <c r="Y10294" s="61"/>
      <c r="Z10294" s="61"/>
      <c r="AA10294" s="61"/>
      <c r="AB10294" s="61"/>
      <c r="AC10294" s="61"/>
      <c r="AD10294" s="61"/>
      <c r="AE10294" s="61"/>
      <c r="AF10294" s="61"/>
      <c r="AG10294" s="61"/>
      <c r="AH10294" s="61"/>
      <c r="AI10294" s="61"/>
      <c r="AJ10294" s="61"/>
      <c r="AK10294" s="61"/>
      <c r="AL10294" s="61"/>
      <c r="AM10294" s="61"/>
      <c r="AN10294" s="61"/>
      <c r="AO10294" s="61"/>
      <c r="AP10294" s="62"/>
      <c r="AQ10294" s="61"/>
      <c r="AR10294" s="61"/>
      <c r="AS10294" s="61"/>
      <c r="AT10294" s="61"/>
      <c r="AU10294" s="61"/>
      <c r="AV10294" s="61"/>
      <c r="AW10294" s="60"/>
    </row>
    <row r="10295" s="59" customFormat="1" customHeight="1" spans="1:49">
      <c r="A10295" s="60"/>
      <c r="B10295" s="60"/>
      <c r="C10295" s="60"/>
      <c r="D10295" s="60"/>
      <c r="H10295" s="61"/>
      <c r="I10295" s="61"/>
      <c r="J10295" s="61"/>
      <c r="K10295" s="61"/>
      <c r="L10295" s="61"/>
      <c r="M10295" s="61"/>
      <c r="N10295" s="61"/>
      <c r="O10295" s="61"/>
      <c r="P10295" s="61"/>
      <c r="Q10295" s="61"/>
      <c r="R10295" s="61"/>
      <c r="S10295" s="61"/>
      <c r="T10295" s="61"/>
      <c r="U10295" s="61"/>
      <c r="V10295" s="61"/>
      <c r="W10295" s="61"/>
      <c r="X10295" s="61"/>
      <c r="Y10295" s="61"/>
      <c r="Z10295" s="61"/>
      <c r="AA10295" s="61"/>
      <c r="AB10295" s="61"/>
      <c r="AC10295" s="61"/>
      <c r="AD10295" s="61"/>
      <c r="AE10295" s="61"/>
      <c r="AF10295" s="61"/>
      <c r="AG10295" s="61"/>
      <c r="AH10295" s="61"/>
      <c r="AI10295" s="61"/>
      <c r="AJ10295" s="61"/>
      <c r="AK10295" s="61"/>
      <c r="AL10295" s="61"/>
      <c r="AM10295" s="61"/>
      <c r="AN10295" s="61"/>
      <c r="AO10295" s="61"/>
      <c r="AP10295" s="62"/>
      <c r="AQ10295" s="61"/>
      <c r="AR10295" s="61"/>
      <c r="AS10295" s="61"/>
      <c r="AT10295" s="61"/>
      <c r="AU10295" s="61"/>
      <c r="AV10295" s="61"/>
      <c r="AW10295" s="60"/>
    </row>
    <row r="10296" s="59" customFormat="1" customHeight="1" spans="1:49">
      <c r="A10296" s="60"/>
      <c r="B10296" s="60"/>
      <c r="C10296" s="60"/>
      <c r="D10296" s="60"/>
      <c r="H10296" s="61"/>
      <c r="I10296" s="61"/>
      <c r="J10296" s="61"/>
      <c r="K10296" s="61"/>
      <c r="L10296" s="61"/>
      <c r="M10296" s="61"/>
      <c r="N10296" s="61"/>
      <c r="O10296" s="61"/>
      <c r="P10296" s="61"/>
      <c r="Q10296" s="61"/>
      <c r="R10296" s="61"/>
      <c r="S10296" s="61"/>
      <c r="T10296" s="61"/>
      <c r="U10296" s="61"/>
      <c r="V10296" s="61"/>
      <c r="W10296" s="61"/>
      <c r="X10296" s="61"/>
      <c r="Y10296" s="61"/>
      <c r="Z10296" s="61"/>
      <c r="AA10296" s="61"/>
      <c r="AB10296" s="61"/>
      <c r="AC10296" s="61"/>
      <c r="AD10296" s="61"/>
      <c r="AE10296" s="61"/>
      <c r="AF10296" s="61"/>
      <c r="AG10296" s="61"/>
      <c r="AH10296" s="61"/>
      <c r="AI10296" s="61"/>
      <c r="AJ10296" s="61"/>
      <c r="AK10296" s="61"/>
      <c r="AL10296" s="61"/>
      <c r="AM10296" s="61"/>
      <c r="AN10296" s="61"/>
      <c r="AO10296" s="61"/>
      <c r="AP10296" s="62"/>
      <c r="AQ10296" s="61"/>
      <c r="AR10296" s="61"/>
      <c r="AS10296" s="61"/>
      <c r="AT10296" s="61"/>
      <c r="AU10296" s="61"/>
      <c r="AV10296" s="61"/>
      <c r="AW10296" s="60"/>
    </row>
    <row r="10297" s="59" customFormat="1" customHeight="1" spans="1:49">
      <c r="A10297" s="60"/>
      <c r="B10297" s="60"/>
      <c r="C10297" s="60"/>
      <c r="D10297" s="60"/>
      <c r="H10297" s="61"/>
      <c r="I10297" s="61"/>
      <c r="J10297" s="61"/>
      <c r="K10297" s="61"/>
      <c r="L10297" s="61"/>
      <c r="M10297" s="61"/>
      <c r="N10297" s="61"/>
      <c r="O10297" s="61"/>
      <c r="P10297" s="61"/>
      <c r="Q10297" s="61"/>
      <c r="R10297" s="61"/>
      <c r="S10297" s="61"/>
      <c r="T10297" s="61"/>
      <c r="U10297" s="61"/>
      <c r="V10297" s="61"/>
      <c r="W10297" s="61"/>
      <c r="X10297" s="61"/>
      <c r="Y10297" s="61"/>
      <c r="Z10297" s="61"/>
      <c r="AA10297" s="61"/>
      <c r="AB10297" s="61"/>
      <c r="AC10297" s="61"/>
      <c r="AD10297" s="61"/>
      <c r="AE10297" s="61"/>
      <c r="AF10297" s="61"/>
      <c r="AG10297" s="61"/>
      <c r="AH10297" s="61"/>
      <c r="AI10297" s="61"/>
      <c r="AJ10297" s="61"/>
      <c r="AK10297" s="61"/>
      <c r="AL10297" s="61"/>
      <c r="AM10297" s="61"/>
      <c r="AN10297" s="61"/>
      <c r="AO10297" s="61"/>
      <c r="AP10297" s="62"/>
      <c r="AQ10297" s="61"/>
      <c r="AR10297" s="61"/>
      <c r="AS10297" s="61"/>
      <c r="AT10297" s="61"/>
      <c r="AU10297" s="61"/>
      <c r="AV10297" s="61"/>
      <c r="AW10297" s="60"/>
    </row>
    <row r="10298" s="59" customFormat="1" customHeight="1" spans="1:49">
      <c r="A10298" s="60"/>
      <c r="B10298" s="60"/>
      <c r="C10298" s="60"/>
      <c r="D10298" s="60"/>
      <c r="H10298" s="61"/>
      <c r="I10298" s="61"/>
      <c r="J10298" s="61"/>
      <c r="K10298" s="61"/>
      <c r="L10298" s="61"/>
      <c r="M10298" s="61"/>
      <c r="N10298" s="61"/>
      <c r="O10298" s="61"/>
      <c r="P10298" s="61"/>
      <c r="Q10298" s="61"/>
      <c r="R10298" s="61"/>
      <c r="S10298" s="61"/>
      <c r="T10298" s="61"/>
      <c r="U10298" s="61"/>
      <c r="V10298" s="61"/>
      <c r="W10298" s="61"/>
      <c r="X10298" s="61"/>
      <c r="Y10298" s="61"/>
      <c r="Z10298" s="61"/>
      <c r="AA10298" s="61"/>
      <c r="AB10298" s="61"/>
      <c r="AC10298" s="61"/>
      <c r="AD10298" s="61"/>
      <c r="AE10298" s="61"/>
      <c r="AF10298" s="61"/>
      <c r="AG10298" s="61"/>
      <c r="AH10298" s="61"/>
      <c r="AI10298" s="61"/>
      <c r="AJ10298" s="61"/>
      <c r="AK10298" s="61"/>
      <c r="AL10298" s="61"/>
      <c r="AM10298" s="61"/>
      <c r="AN10298" s="61"/>
      <c r="AO10298" s="61"/>
      <c r="AP10298" s="62"/>
      <c r="AQ10298" s="61"/>
      <c r="AR10298" s="61"/>
      <c r="AS10298" s="61"/>
      <c r="AT10298" s="61"/>
      <c r="AU10298" s="61"/>
      <c r="AV10298" s="61"/>
      <c r="AW10298" s="60"/>
    </row>
    <row r="10299" s="59" customFormat="1" customHeight="1" spans="1:49">
      <c r="A10299" s="60"/>
      <c r="B10299" s="60"/>
      <c r="C10299" s="60"/>
      <c r="D10299" s="60"/>
      <c r="H10299" s="61"/>
      <c r="I10299" s="61"/>
      <c r="J10299" s="61"/>
      <c r="K10299" s="61"/>
      <c r="L10299" s="61"/>
      <c r="M10299" s="61"/>
      <c r="N10299" s="61"/>
      <c r="O10299" s="61"/>
      <c r="P10299" s="61"/>
      <c r="Q10299" s="61"/>
      <c r="R10299" s="61"/>
      <c r="S10299" s="61"/>
      <c r="T10299" s="61"/>
      <c r="U10299" s="61"/>
      <c r="V10299" s="61"/>
      <c r="W10299" s="61"/>
      <c r="X10299" s="61"/>
      <c r="Y10299" s="61"/>
      <c r="Z10299" s="61"/>
      <c r="AA10299" s="61"/>
      <c r="AB10299" s="61"/>
      <c r="AC10299" s="61"/>
      <c r="AD10299" s="61"/>
      <c r="AE10299" s="61"/>
      <c r="AF10299" s="61"/>
      <c r="AG10299" s="61"/>
      <c r="AH10299" s="61"/>
      <c r="AI10299" s="61"/>
      <c r="AJ10299" s="61"/>
      <c r="AK10299" s="61"/>
      <c r="AL10299" s="61"/>
      <c r="AM10299" s="61"/>
      <c r="AN10299" s="61"/>
      <c r="AO10299" s="61"/>
      <c r="AP10299" s="62"/>
      <c r="AQ10299" s="61"/>
      <c r="AR10299" s="61"/>
      <c r="AS10299" s="61"/>
      <c r="AT10299" s="61"/>
      <c r="AU10299" s="61"/>
      <c r="AV10299" s="61"/>
      <c r="AW10299" s="60"/>
    </row>
    <row r="10300" s="59" customFormat="1" customHeight="1" spans="1:49">
      <c r="A10300" s="60"/>
      <c r="B10300" s="60"/>
      <c r="C10300" s="60"/>
      <c r="D10300" s="60"/>
      <c r="H10300" s="61"/>
      <c r="I10300" s="61"/>
      <c r="J10300" s="61"/>
      <c r="K10300" s="61"/>
      <c r="L10300" s="61"/>
      <c r="M10300" s="61"/>
      <c r="N10300" s="61"/>
      <c r="O10300" s="61"/>
      <c r="P10300" s="61"/>
      <c r="Q10300" s="61"/>
      <c r="R10300" s="61"/>
      <c r="S10300" s="61"/>
      <c r="T10300" s="61"/>
      <c r="U10300" s="61"/>
      <c r="V10300" s="61"/>
      <c r="W10300" s="61"/>
      <c r="X10300" s="61"/>
      <c r="Y10300" s="61"/>
      <c r="Z10300" s="61"/>
      <c r="AA10300" s="61"/>
      <c r="AB10300" s="61"/>
      <c r="AC10300" s="61"/>
      <c r="AD10300" s="61"/>
      <c r="AE10300" s="61"/>
      <c r="AF10300" s="61"/>
      <c r="AG10300" s="61"/>
      <c r="AH10300" s="61"/>
      <c r="AI10300" s="61"/>
      <c r="AJ10300" s="61"/>
      <c r="AK10300" s="61"/>
      <c r="AL10300" s="61"/>
      <c r="AM10300" s="61"/>
      <c r="AN10300" s="61"/>
      <c r="AO10300" s="61"/>
      <c r="AP10300" s="62"/>
      <c r="AQ10300" s="61"/>
      <c r="AR10300" s="61"/>
      <c r="AS10300" s="61"/>
      <c r="AT10300" s="61"/>
      <c r="AU10300" s="61"/>
      <c r="AV10300" s="61"/>
      <c r="AW10300" s="60"/>
    </row>
    <row r="10301" s="59" customFormat="1" customHeight="1" spans="1:49">
      <c r="A10301" s="60"/>
      <c r="B10301" s="60"/>
      <c r="C10301" s="60"/>
      <c r="D10301" s="60"/>
      <c r="H10301" s="61"/>
      <c r="I10301" s="61"/>
      <c r="J10301" s="61"/>
      <c r="K10301" s="61"/>
      <c r="L10301" s="61"/>
      <c r="M10301" s="61"/>
      <c r="N10301" s="61"/>
      <c r="O10301" s="61"/>
      <c r="P10301" s="61"/>
      <c r="Q10301" s="61"/>
      <c r="R10301" s="61"/>
      <c r="S10301" s="61"/>
      <c r="T10301" s="61"/>
      <c r="U10301" s="61"/>
      <c r="V10301" s="61"/>
      <c r="W10301" s="61"/>
      <c r="X10301" s="61"/>
      <c r="Y10301" s="61"/>
      <c r="Z10301" s="61"/>
      <c r="AA10301" s="61"/>
      <c r="AB10301" s="61"/>
      <c r="AC10301" s="61"/>
      <c r="AD10301" s="61"/>
      <c r="AE10301" s="61"/>
      <c r="AF10301" s="61"/>
      <c r="AG10301" s="61"/>
      <c r="AH10301" s="61"/>
      <c r="AI10301" s="61"/>
      <c r="AJ10301" s="61"/>
      <c r="AK10301" s="61"/>
      <c r="AL10301" s="61"/>
      <c r="AM10301" s="61"/>
      <c r="AN10301" s="61"/>
      <c r="AO10301" s="61"/>
      <c r="AP10301" s="62"/>
      <c r="AQ10301" s="61"/>
      <c r="AR10301" s="61"/>
      <c r="AS10301" s="61"/>
      <c r="AT10301" s="61"/>
      <c r="AU10301" s="61"/>
      <c r="AV10301" s="61"/>
      <c r="AW10301" s="60"/>
    </row>
    <row r="10302" s="59" customFormat="1" customHeight="1" spans="1:49">
      <c r="A10302" s="60"/>
      <c r="B10302" s="60"/>
      <c r="C10302" s="60"/>
      <c r="D10302" s="60"/>
      <c r="H10302" s="61"/>
      <c r="I10302" s="61"/>
      <c r="J10302" s="61"/>
      <c r="K10302" s="61"/>
      <c r="L10302" s="61"/>
      <c r="M10302" s="61"/>
      <c r="N10302" s="61"/>
      <c r="O10302" s="61"/>
      <c r="P10302" s="61"/>
      <c r="Q10302" s="61"/>
      <c r="R10302" s="61"/>
      <c r="S10302" s="61"/>
      <c r="T10302" s="61"/>
      <c r="U10302" s="61"/>
      <c r="V10302" s="61"/>
      <c r="W10302" s="61"/>
      <c r="X10302" s="61"/>
      <c r="Y10302" s="61"/>
      <c r="Z10302" s="61"/>
      <c r="AA10302" s="61"/>
      <c r="AB10302" s="61"/>
      <c r="AC10302" s="61"/>
      <c r="AD10302" s="61"/>
      <c r="AE10302" s="61"/>
      <c r="AF10302" s="61"/>
      <c r="AG10302" s="61"/>
      <c r="AH10302" s="61"/>
      <c r="AI10302" s="61"/>
      <c r="AJ10302" s="61"/>
      <c r="AK10302" s="61"/>
      <c r="AL10302" s="61"/>
      <c r="AM10302" s="61"/>
      <c r="AN10302" s="61"/>
      <c r="AO10302" s="61"/>
      <c r="AP10302" s="62"/>
      <c r="AQ10302" s="61"/>
      <c r="AR10302" s="61"/>
      <c r="AS10302" s="61"/>
      <c r="AT10302" s="61"/>
      <c r="AU10302" s="61"/>
      <c r="AV10302" s="61"/>
      <c r="AW10302" s="60"/>
    </row>
    <row r="10303" s="59" customFormat="1" customHeight="1" spans="1:49">
      <c r="A10303" s="60"/>
      <c r="B10303" s="60"/>
      <c r="C10303" s="60"/>
      <c r="D10303" s="60"/>
      <c r="H10303" s="61"/>
      <c r="I10303" s="61"/>
      <c r="J10303" s="61"/>
      <c r="K10303" s="61"/>
      <c r="L10303" s="61"/>
      <c r="M10303" s="61"/>
      <c r="N10303" s="61"/>
      <c r="O10303" s="61"/>
      <c r="P10303" s="61"/>
      <c r="Q10303" s="61"/>
      <c r="R10303" s="61"/>
      <c r="S10303" s="61"/>
      <c r="T10303" s="61"/>
      <c r="U10303" s="61"/>
      <c r="V10303" s="61"/>
      <c r="W10303" s="61"/>
      <c r="X10303" s="61"/>
      <c r="Y10303" s="61"/>
      <c r="Z10303" s="61"/>
      <c r="AA10303" s="61"/>
      <c r="AB10303" s="61"/>
      <c r="AC10303" s="61"/>
      <c r="AD10303" s="61"/>
      <c r="AE10303" s="61"/>
      <c r="AF10303" s="61"/>
      <c r="AG10303" s="61"/>
      <c r="AH10303" s="61"/>
      <c r="AI10303" s="61"/>
      <c r="AJ10303" s="61"/>
      <c r="AK10303" s="61"/>
      <c r="AL10303" s="61"/>
      <c r="AM10303" s="61"/>
      <c r="AN10303" s="61"/>
      <c r="AO10303" s="61"/>
      <c r="AP10303" s="62"/>
      <c r="AQ10303" s="61"/>
      <c r="AR10303" s="61"/>
      <c r="AS10303" s="61"/>
      <c r="AT10303" s="61"/>
      <c r="AU10303" s="61"/>
      <c r="AV10303" s="61"/>
      <c r="AW10303" s="60"/>
    </row>
    <row r="10304" s="59" customFormat="1" customHeight="1" spans="1:49">
      <c r="A10304" s="60"/>
      <c r="B10304" s="60"/>
      <c r="C10304" s="60"/>
      <c r="D10304" s="60"/>
      <c r="H10304" s="61"/>
      <c r="I10304" s="61"/>
      <c r="J10304" s="61"/>
      <c r="K10304" s="61"/>
      <c r="L10304" s="61"/>
      <c r="M10304" s="61"/>
      <c r="N10304" s="61"/>
      <c r="O10304" s="61"/>
      <c r="P10304" s="61"/>
      <c r="Q10304" s="61"/>
      <c r="R10304" s="61"/>
      <c r="S10304" s="61"/>
      <c r="T10304" s="61"/>
      <c r="U10304" s="61"/>
      <c r="V10304" s="61"/>
      <c r="W10304" s="61"/>
      <c r="X10304" s="61"/>
      <c r="Y10304" s="61"/>
      <c r="Z10304" s="61"/>
      <c r="AA10304" s="61"/>
      <c r="AB10304" s="61"/>
      <c r="AC10304" s="61"/>
      <c r="AD10304" s="61"/>
      <c r="AE10304" s="61"/>
      <c r="AF10304" s="61"/>
      <c r="AG10304" s="61"/>
      <c r="AH10304" s="61"/>
      <c r="AI10304" s="61"/>
      <c r="AJ10304" s="61"/>
      <c r="AK10304" s="61"/>
      <c r="AL10304" s="61"/>
      <c r="AM10304" s="61"/>
      <c r="AN10304" s="61"/>
      <c r="AO10304" s="61"/>
      <c r="AP10304" s="62"/>
      <c r="AQ10304" s="61"/>
      <c r="AR10304" s="61"/>
      <c r="AS10304" s="61"/>
      <c r="AT10304" s="61"/>
      <c r="AU10304" s="61"/>
      <c r="AV10304" s="61"/>
      <c r="AW10304" s="60"/>
    </row>
    <row r="10305" s="59" customFormat="1" customHeight="1" spans="1:49">
      <c r="A10305" s="60"/>
      <c r="B10305" s="60"/>
      <c r="C10305" s="60"/>
      <c r="D10305" s="60"/>
      <c r="H10305" s="61"/>
      <c r="I10305" s="61"/>
      <c r="J10305" s="61"/>
      <c r="K10305" s="61"/>
      <c r="L10305" s="61"/>
      <c r="M10305" s="61"/>
      <c r="N10305" s="61"/>
      <c r="O10305" s="61"/>
      <c r="P10305" s="61"/>
      <c r="Q10305" s="61"/>
      <c r="R10305" s="61"/>
      <c r="S10305" s="61"/>
      <c r="T10305" s="61"/>
      <c r="U10305" s="61"/>
      <c r="V10305" s="61"/>
      <c r="W10305" s="61"/>
      <c r="X10305" s="61"/>
      <c r="Y10305" s="61"/>
      <c r="Z10305" s="61"/>
      <c r="AA10305" s="61"/>
      <c r="AB10305" s="61"/>
      <c r="AC10305" s="61"/>
      <c r="AD10305" s="61"/>
      <c r="AE10305" s="61"/>
      <c r="AF10305" s="61"/>
      <c r="AG10305" s="61"/>
      <c r="AH10305" s="61"/>
      <c r="AI10305" s="61"/>
      <c r="AJ10305" s="61"/>
      <c r="AK10305" s="61"/>
      <c r="AL10305" s="61"/>
      <c r="AM10305" s="61"/>
      <c r="AN10305" s="61"/>
      <c r="AO10305" s="61"/>
      <c r="AP10305" s="62"/>
      <c r="AQ10305" s="61"/>
      <c r="AR10305" s="61"/>
      <c r="AS10305" s="61"/>
      <c r="AT10305" s="61"/>
      <c r="AU10305" s="61"/>
      <c r="AV10305" s="61"/>
      <c r="AW10305" s="60"/>
    </row>
    <row r="10306" s="59" customFormat="1" customHeight="1" spans="1:49">
      <c r="A10306" s="60"/>
      <c r="B10306" s="60"/>
      <c r="C10306" s="60"/>
      <c r="D10306" s="60"/>
      <c r="H10306" s="61"/>
      <c r="I10306" s="61"/>
      <c r="J10306" s="61"/>
      <c r="K10306" s="61"/>
      <c r="L10306" s="61"/>
      <c r="M10306" s="61"/>
      <c r="N10306" s="61"/>
      <c r="O10306" s="61"/>
      <c r="P10306" s="61"/>
      <c r="Q10306" s="61"/>
      <c r="R10306" s="61"/>
      <c r="S10306" s="61"/>
      <c r="T10306" s="61"/>
      <c r="U10306" s="61"/>
      <c r="V10306" s="61"/>
      <c r="W10306" s="61"/>
      <c r="X10306" s="61"/>
      <c r="Y10306" s="61"/>
      <c r="Z10306" s="61"/>
      <c r="AA10306" s="61"/>
      <c r="AB10306" s="61"/>
      <c r="AC10306" s="61"/>
      <c r="AD10306" s="61"/>
      <c r="AE10306" s="61"/>
      <c r="AF10306" s="61"/>
      <c r="AG10306" s="61"/>
      <c r="AH10306" s="61"/>
      <c r="AI10306" s="61"/>
      <c r="AJ10306" s="61"/>
      <c r="AK10306" s="61"/>
      <c r="AL10306" s="61"/>
      <c r="AM10306" s="61"/>
      <c r="AN10306" s="61"/>
      <c r="AO10306" s="61"/>
      <c r="AP10306" s="62"/>
      <c r="AQ10306" s="61"/>
      <c r="AR10306" s="61"/>
      <c r="AS10306" s="61"/>
      <c r="AT10306" s="61"/>
      <c r="AU10306" s="61"/>
      <c r="AV10306" s="61"/>
      <c r="AW10306" s="60"/>
    </row>
    <row r="10307" s="59" customFormat="1" customHeight="1" spans="1:49">
      <c r="A10307" s="60"/>
      <c r="B10307" s="60"/>
      <c r="C10307" s="60"/>
      <c r="D10307" s="60"/>
      <c r="H10307" s="61"/>
      <c r="I10307" s="61"/>
      <c r="J10307" s="61"/>
      <c r="K10307" s="61"/>
      <c r="L10307" s="61"/>
      <c r="M10307" s="61"/>
      <c r="N10307" s="61"/>
      <c r="O10307" s="61"/>
      <c r="P10307" s="61"/>
      <c r="Q10307" s="61"/>
      <c r="R10307" s="61"/>
      <c r="S10307" s="61"/>
      <c r="T10307" s="61"/>
      <c r="U10307" s="61"/>
      <c r="V10307" s="61"/>
      <c r="W10307" s="61"/>
      <c r="X10307" s="61"/>
      <c r="Y10307" s="61"/>
      <c r="Z10307" s="61"/>
      <c r="AA10307" s="61"/>
      <c r="AB10307" s="61"/>
      <c r="AC10307" s="61"/>
      <c r="AD10307" s="61"/>
      <c r="AE10307" s="61"/>
      <c r="AF10307" s="61"/>
      <c r="AG10307" s="61"/>
      <c r="AH10307" s="61"/>
      <c r="AI10307" s="61"/>
      <c r="AJ10307" s="61"/>
      <c r="AK10307" s="61"/>
      <c r="AL10307" s="61"/>
      <c r="AM10307" s="61"/>
      <c r="AN10307" s="61"/>
      <c r="AO10307" s="61"/>
      <c r="AP10307" s="62"/>
      <c r="AQ10307" s="61"/>
      <c r="AR10307" s="61"/>
      <c r="AS10307" s="61"/>
      <c r="AT10307" s="61"/>
      <c r="AU10307" s="61"/>
      <c r="AV10307" s="61"/>
      <c r="AW10307" s="60"/>
    </row>
    <row r="10308" s="59" customFormat="1" customHeight="1" spans="1:49">
      <c r="A10308" s="60"/>
      <c r="B10308" s="60"/>
      <c r="C10308" s="60"/>
      <c r="D10308" s="60"/>
      <c r="H10308" s="61"/>
      <c r="I10308" s="61"/>
      <c r="J10308" s="61"/>
      <c r="K10308" s="61"/>
      <c r="L10308" s="61"/>
      <c r="M10308" s="61"/>
      <c r="N10308" s="61"/>
      <c r="O10308" s="61"/>
      <c r="P10308" s="61"/>
      <c r="Q10308" s="61"/>
      <c r="R10308" s="61"/>
      <c r="S10308" s="61"/>
      <c r="T10308" s="61"/>
      <c r="U10308" s="61"/>
      <c r="V10308" s="61"/>
      <c r="W10308" s="61"/>
      <c r="X10308" s="61"/>
      <c r="Y10308" s="61"/>
      <c r="Z10308" s="61"/>
      <c r="AA10308" s="61"/>
      <c r="AB10308" s="61"/>
      <c r="AC10308" s="61"/>
      <c r="AD10308" s="61"/>
      <c r="AE10308" s="61"/>
      <c r="AF10308" s="61"/>
      <c r="AG10308" s="61"/>
      <c r="AH10308" s="61"/>
      <c r="AI10308" s="61"/>
      <c r="AJ10308" s="61"/>
      <c r="AK10308" s="61"/>
      <c r="AL10308" s="61"/>
      <c r="AM10308" s="61"/>
      <c r="AN10308" s="61"/>
      <c r="AO10308" s="61"/>
      <c r="AP10308" s="62"/>
      <c r="AQ10308" s="61"/>
      <c r="AR10308" s="61"/>
      <c r="AS10308" s="61"/>
      <c r="AT10308" s="61"/>
      <c r="AU10308" s="61"/>
      <c r="AV10308" s="61"/>
      <c r="AW10308" s="60"/>
    </row>
    <row r="10309" s="59" customFormat="1" customHeight="1" spans="1:49">
      <c r="A10309" s="60"/>
      <c r="B10309" s="60"/>
      <c r="C10309" s="60"/>
      <c r="D10309" s="60"/>
      <c r="H10309" s="61"/>
      <c r="I10309" s="61"/>
      <c r="J10309" s="61"/>
      <c r="K10309" s="61"/>
      <c r="L10309" s="61"/>
      <c r="M10309" s="61"/>
      <c r="N10309" s="61"/>
      <c r="O10309" s="61"/>
      <c r="P10309" s="61"/>
      <c r="Q10309" s="61"/>
      <c r="R10309" s="61"/>
      <c r="S10309" s="61"/>
      <c r="T10309" s="61"/>
      <c r="U10309" s="61"/>
      <c r="V10309" s="61"/>
      <c r="W10309" s="61"/>
      <c r="X10309" s="61"/>
      <c r="Y10309" s="61"/>
      <c r="Z10309" s="61"/>
      <c r="AA10309" s="61"/>
      <c r="AB10309" s="61"/>
      <c r="AC10309" s="61"/>
      <c r="AD10309" s="61"/>
      <c r="AE10309" s="61"/>
      <c r="AF10309" s="61"/>
      <c r="AG10309" s="61"/>
      <c r="AH10309" s="61"/>
      <c r="AI10309" s="61"/>
      <c r="AJ10309" s="61"/>
      <c r="AK10309" s="61"/>
      <c r="AL10309" s="61"/>
      <c r="AM10309" s="61"/>
      <c r="AN10309" s="61"/>
      <c r="AO10309" s="61"/>
      <c r="AP10309" s="62"/>
      <c r="AQ10309" s="61"/>
      <c r="AR10309" s="61"/>
      <c r="AS10309" s="61"/>
      <c r="AT10309" s="61"/>
      <c r="AU10309" s="61"/>
      <c r="AV10309" s="61"/>
      <c r="AW10309" s="60"/>
    </row>
    <row r="10310" s="59" customFormat="1" customHeight="1" spans="1:49">
      <c r="A10310" s="60"/>
      <c r="B10310" s="60"/>
      <c r="C10310" s="60"/>
      <c r="D10310" s="60"/>
      <c r="H10310" s="61"/>
      <c r="I10310" s="61"/>
      <c r="J10310" s="61"/>
      <c r="K10310" s="61"/>
      <c r="L10310" s="61"/>
      <c r="M10310" s="61"/>
      <c r="N10310" s="61"/>
      <c r="O10310" s="61"/>
      <c r="P10310" s="61"/>
      <c r="Q10310" s="61"/>
      <c r="R10310" s="61"/>
      <c r="S10310" s="61"/>
      <c r="T10310" s="61"/>
      <c r="U10310" s="61"/>
      <c r="V10310" s="61"/>
      <c r="W10310" s="61"/>
      <c r="X10310" s="61"/>
      <c r="Y10310" s="61"/>
      <c r="Z10310" s="61"/>
      <c r="AA10310" s="61"/>
      <c r="AB10310" s="61"/>
      <c r="AC10310" s="61"/>
      <c r="AD10310" s="61"/>
      <c r="AE10310" s="61"/>
      <c r="AF10310" s="61"/>
      <c r="AG10310" s="61"/>
      <c r="AH10310" s="61"/>
      <c r="AI10310" s="61"/>
      <c r="AJ10310" s="61"/>
      <c r="AK10310" s="61"/>
      <c r="AL10310" s="61"/>
      <c r="AM10310" s="61"/>
      <c r="AN10310" s="61"/>
      <c r="AO10310" s="61"/>
      <c r="AP10310" s="62"/>
      <c r="AQ10310" s="61"/>
      <c r="AR10310" s="61"/>
      <c r="AS10310" s="61"/>
      <c r="AT10310" s="61"/>
      <c r="AU10310" s="61"/>
      <c r="AV10310" s="61"/>
      <c r="AW10310" s="60"/>
    </row>
    <row r="10311" s="59" customFormat="1" customHeight="1" spans="1:49">
      <c r="A10311" s="60"/>
      <c r="B10311" s="60"/>
      <c r="C10311" s="60"/>
      <c r="D10311" s="60"/>
      <c r="H10311" s="61"/>
      <c r="I10311" s="61"/>
      <c r="J10311" s="61"/>
      <c r="K10311" s="61"/>
      <c r="L10311" s="61"/>
      <c r="M10311" s="61"/>
      <c r="N10311" s="61"/>
      <c r="O10311" s="61"/>
      <c r="P10311" s="61"/>
      <c r="Q10311" s="61"/>
      <c r="R10311" s="61"/>
      <c r="S10311" s="61"/>
      <c r="T10311" s="61"/>
      <c r="U10311" s="61"/>
      <c r="V10311" s="61"/>
      <c r="W10311" s="61"/>
      <c r="X10311" s="61"/>
      <c r="Y10311" s="61"/>
      <c r="Z10311" s="61"/>
      <c r="AA10311" s="61"/>
      <c r="AB10311" s="61"/>
      <c r="AC10311" s="61"/>
      <c r="AD10311" s="61"/>
      <c r="AE10311" s="61"/>
      <c r="AF10311" s="61"/>
      <c r="AG10311" s="61"/>
      <c r="AH10311" s="61"/>
      <c r="AI10311" s="61"/>
      <c r="AJ10311" s="61"/>
      <c r="AK10311" s="61"/>
      <c r="AL10311" s="61"/>
      <c r="AM10311" s="61"/>
      <c r="AN10311" s="61"/>
      <c r="AO10311" s="61"/>
      <c r="AP10311" s="62"/>
      <c r="AQ10311" s="61"/>
      <c r="AR10311" s="61"/>
      <c r="AS10311" s="61"/>
      <c r="AT10311" s="61"/>
      <c r="AU10311" s="61"/>
      <c r="AV10311" s="61"/>
      <c r="AW10311" s="60"/>
    </row>
    <row r="10312" s="59" customFormat="1" customHeight="1" spans="1:49">
      <c r="A10312" s="60"/>
      <c r="B10312" s="60"/>
      <c r="C10312" s="60"/>
      <c r="D10312" s="60"/>
      <c r="H10312" s="61"/>
      <c r="I10312" s="61"/>
      <c r="J10312" s="61"/>
      <c r="K10312" s="61"/>
      <c r="L10312" s="61"/>
      <c r="M10312" s="61"/>
      <c r="N10312" s="61"/>
      <c r="O10312" s="61"/>
      <c r="P10312" s="61"/>
      <c r="Q10312" s="61"/>
      <c r="R10312" s="61"/>
      <c r="S10312" s="61"/>
      <c r="T10312" s="61"/>
      <c r="U10312" s="61"/>
      <c r="V10312" s="61"/>
      <c r="W10312" s="61"/>
      <c r="X10312" s="61"/>
      <c r="Y10312" s="61"/>
      <c r="Z10312" s="61"/>
      <c r="AA10312" s="61"/>
      <c r="AB10312" s="61"/>
      <c r="AC10312" s="61"/>
      <c r="AD10312" s="61"/>
      <c r="AE10312" s="61"/>
      <c r="AF10312" s="61"/>
      <c r="AG10312" s="61"/>
      <c r="AH10312" s="61"/>
      <c r="AI10312" s="61"/>
      <c r="AJ10312" s="61"/>
      <c r="AK10312" s="61"/>
      <c r="AL10312" s="61"/>
      <c r="AM10312" s="61"/>
      <c r="AN10312" s="61"/>
      <c r="AO10312" s="61"/>
      <c r="AP10312" s="62"/>
      <c r="AQ10312" s="61"/>
      <c r="AR10312" s="61"/>
      <c r="AS10312" s="61"/>
      <c r="AT10312" s="61"/>
      <c r="AU10312" s="61"/>
      <c r="AV10312" s="61"/>
      <c r="AW10312" s="60"/>
    </row>
    <row r="10313" s="59" customFormat="1" customHeight="1" spans="1:49">
      <c r="A10313" s="60"/>
      <c r="B10313" s="60"/>
      <c r="C10313" s="60"/>
      <c r="D10313" s="60"/>
      <c r="H10313" s="61"/>
      <c r="I10313" s="61"/>
      <c r="J10313" s="61"/>
      <c r="K10313" s="61"/>
      <c r="L10313" s="61"/>
      <c r="M10313" s="61"/>
      <c r="N10313" s="61"/>
      <c r="O10313" s="61"/>
      <c r="P10313" s="61"/>
      <c r="Q10313" s="61"/>
      <c r="R10313" s="61"/>
      <c r="S10313" s="61"/>
      <c r="T10313" s="61"/>
      <c r="U10313" s="61"/>
      <c r="V10313" s="61"/>
      <c r="W10313" s="61"/>
      <c r="X10313" s="61"/>
      <c r="Y10313" s="61"/>
      <c r="Z10313" s="61"/>
      <c r="AA10313" s="61"/>
      <c r="AB10313" s="61"/>
      <c r="AC10313" s="61"/>
      <c r="AD10313" s="61"/>
      <c r="AE10313" s="61"/>
      <c r="AF10313" s="61"/>
      <c r="AG10313" s="61"/>
      <c r="AH10313" s="61"/>
      <c r="AI10313" s="61"/>
      <c r="AJ10313" s="61"/>
      <c r="AK10313" s="61"/>
      <c r="AL10313" s="61"/>
      <c r="AM10313" s="61"/>
      <c r="AN10313" s="61"/>
      <c r="AO10313" s="61"/>
      <c r="AP10313" s="62"/>
      <c r="AQ10313" s="61"/>
      <c r="AR10313" s="61"/>
      <c r="AS10313" s="61"/>
      <c r="AT10313" s="61"/>
      <c r="AU10313" s="61"/>
      <c r="AV10313" s="61"/>
      <c r="AW10313" s="60"/>
    </row>
    <row r="10314" s="59" customFormat="1" customHeight="1" spans="1:49">
      <c r="A10314" s="60"/>
      <c r="B10314" s="60"/>
      <c r="C10314" s="60"/>
      <c r="D10314" s="60"/>
      <c r="H10314" s="61"/>
      <c r="I10314" s="61"/>
      <c r="J10314" s="61"/>
      <c r="K10314" s="61"/>
      <c r="L10314" s="61"/>
      <c r="M10314" s="61"/>
      <c r="N10314" s="61"/>
      <c r="O10314" s="61"/>
      <c r="P10314" s="61"/>
      <c r="Q10314" s="61"/>
      <c r="R10314" s="61"/>
      <c r="S10314" s="61"/>
      <c r="T10314" s="61"/>
      <c r="U10314" s="61"/>
      <c r="V10314" s="61"/>
      <c r="W10314" s="61"/>
      <c r="X10314" s="61"/>
      <c r="Y10314" s="61"/>
      <c r="Z10314" s="61"/>
      <c r="AA10314" s="61"/>
      <c r="AB10314" s="61"/>
      <c r="AC10314" s="61"/>
      <c r="AD10314" s="61"/>
      <c r="AE10314" s="61"/>
      <c r="AF10314" s="61"/>
      <c r="AG10314" s="61"/>
      <c r="AH10314" s="61"/>
      <c r="AI10314" s="61"/>
      <c r="AJ10314" s="61"/>
      <c r="AK10314" s="61"/>
      <c r="AL10314" s="61"/>
      <c r="AM10314" s="61"/>
      <c r="AN10314" s="61"/>
      <c r="AO10314" s="61"/>
      <c r="AP10314" s="62"/>
      <c r="AQ10314" s="61"/>
      <c r="AR10314" s="61"/>
      <c r="AS10314" s="61"/>
      <c r="AT10314" s="61"/>
      <c r="AU10314" s="61"/>
      <c r="AV10314" s="61"/>
      <c r="AW10314" s="60"/>
    </row>
    <row r="10315" s="59" customFormat="1" customHeight="1" spans="1:49">
      <c r="A10315" s="60"/>
      <c r="B10315" s="60"/>
      <c r="C10315" s="60"/>
      <c r="D10315" s="60"/>
      <c r="H10315" s="61"/>
      <c r="I10315" s="61"/>
      <c r="J10315" s="61"/>
      <c r="K10315" s="61"/>
      <c r="L10315" s="61"/>
      <c r="M10315" s="61"/>
      <c r="N10315" s="61"/>
      <c r="O10315" s="61"/>
      <c r="P10315" s="61"/>
      <c r="Q10315" s="61"/>
      <c r="R10315" s="61"/>
      <c r="S10315" s="61"/>
      <c r="T10315" s="61"/>
      <c r="U10315" s="61"/>
      <c r="V10315" s="61"/>
      <c r="W10315" s="61"/>
      <c r="X10315" s="61"/>
      <c r="Y10315" s="61"/>
      <c r="Z10315" s="61"/>
      <c r="AA10315" s="61"/>
      <c r="AB10315" s="61"/>
      <c r="AC10315" s="61"/>
      <c r="AD10315" s="61"/>
      <c r="AE10315" s="61"/>
      <c r="AF10315" s="61"/>
      <c r="AG10315" s="61"/>
      <c r="AH10315" s="61"/>
      <c r="AI10315" s="61"/>
      <c r="AJ10315" s="61"/>
      <c r="AK10315" s="61"/>
      <c r="AL10315" s="61"/>
      <c r="AM10315" s="61"/>
      <c r="AN10315" s="61"/>
      <c r="AO10315" s="61"/>
      <c r="AP10315" s="62"/>
      <c r="AQ10315" s="61"/>
      <c r="AR10315" s="61"/>
      <c r="AS10315" s="61"/>
      <c r="AT10315" s="61"/>
      <c r="AU10315" s="61"/>
      <c r="AV10315" s="61"/>
      <c r="AW10315" s="60"/>
    </row>
    <row r="10316" s="59" customFormat="1" customHeight="1" spans="1:49">
      <c r="A10316" s="60"/>
      <c r="B10316" s="60"/>
      <c r="C10316" s="60"/>
      <c r="D10316" s="60"/>
      <c r="H10316" s="61"/>
      <c r="I10316" s="61"/>
      <c r="J10316" s="61"/>
      <c r="K10316" s="61"/>
      <c r="L10316" s="61"/>
      <c r="M10316" s="61"/>
      <c r="N10316" s="61"/>
      <c r="O10316" s="61"/>
      <c r="P10316" s="61"/>
      <c r="Q10316" s="61"/>
      <c r="R10316" s="61"/>
      <c r="S10316" s="61"/>
      <c r="T10316" s="61"/>
      <c r="U10316" s="61"/>
      <c r="V10316" s="61"/>
      <c r="W10316" s="61"/>
      <c r="X10316" s="61"/>
      <c r="Y10316" s="61"/>
      <c r="Z10316" s="61"/>
      <c r="AA10316" s="61"/>
      <c r="AB10316" s="61"/>
      <c r="AC10316" s="61"/>
      <c r="AD10316" s="61"/>
      <c r="AE10316" s="61"/>
      <c r="AF10316" s="61"/>
      <c r="AG10316" s="61"/>
      <c r="AH10316" s="61"/>
      <c r="AI10316" s="61"/>
      <c r="AJ10316" s="61"/>
      <c r="AK10316" s="61"/>
      <c r="AL10316" s="61"/>
      <c r="AM10316" s="61"/>
      <c r="AN10316" s="61"/>
      <c r="AO10316" s="61"/>
      <c r="AP10316" s="62"/>
      <c r="AQ10316" s="61"/>
      <c r="AR10316" s="61"/>
      <c r="AS10316" s="61"/>
      <c r="AT10316" s="61"/>
      <c r="AU10316" s="61"/>
      <c r="AV10316" s="61"/>
      <c r="AW10316" s="60"/>
    </row>
    <row r="10317" s="59" customFormat="1" customHeight="1" spans="1:49">
      <c r="A10317" s="60"/>
      <c r="B10317" s="60"/>
      <c r="C10317" s="60"/>
      <c r="D10317" s="60"/>
      <c r="H10317" s="61"/>
      <c r="I10317" s="61"/>
      <c r="J10317" s="61"/>
      <c r="K10317" s="61"/>
      <c r="L10317" s="61"/>
      <c r="M10317" s="61"/>
      <c r="N10317" s="61"/>
      <c r="O10317" s="61"/>
      <c r="P10317" s="61"/>
      <c r="Q10317" s="61"/>
      <c r="R10317" s="61"/>
      <c r="S10317" s="61"/>
      <c r="T10317" s="61"/>
      <c r="U10317" s="61"/>
      <c r="V10317" s="61"/>
      <c r="W10317" s="61"/>
      <c r="X10317" s="61"/>
      <c r="Y10317" s="61"/>
      <c r="Z10317" s="61"/>
      <c r="AA10317" s="61"/>
      <c r="AB10317" s="61"/>
      <c r="AC10317" s="61"/>
      <c r="AD10317" s="61"/>
      <c r="AE10317" s="61"/>
      <c r="AF10317" s="61"/>
      <c r="AG10317" s="61"/>
      <c r="AH10317" s="61"/>
      <c r="AI10317" s="61"/>
      <c r="AJ10317" s="61"/>
      <c r="AK10317" s="61"/>
      <c r="AL10317" s="61"/>
      <c r="AM10317" s="61"/>
      <c r="AN10317" s="61"/>
      <c r="AO10317" s="61"/>
      <c r="AP10317" s="62"/>
      <c r="AQ10317" s="61"/>
      <c r="AR10317" s="61"/>
      <c r="AS10317" s="61"/>
      <c r="AT10317" s="61"/>
      <c r="AU10317" s="61"/>
      <c r="AV10317" s="61"/>
      <c r="AW10317" s="60"/>
    </row>
    <row r="10318" s="59" customFormat="1" customHeight="1" spans="1:49">
      <c r="A10318" s="60"/>
      <c r="B10318" s="60"/>
      <c r="C10318" s="60"/>
      <c r="D10318" s="60"/>
      <c r="H10318" s="61"/>
      <c r="I10318" s="61"/>
      <c r="J10318" s="61"/>
      <c r="K10318" s="61"/>
      <c r="L10318" s="61"/>
      <c r="M10318" s="61"/>
      <c r="N10318" s="61"/>
      <c r="O10318" s="61"/>
      <c r="P10318" s="61"/>
      <c r="Q10318" s="61"/>
      <c r="R10318" s="61"/>
      <c r="S10318" s="61"/>
      <c r="T10318" s="61"/>
      <c r="U10318" s="61"/>
      <c r="V10318" s="61"/>
      <c r="W10318" s="61"/>
      <c r="X10318" s="61"/>
      <c r="Y10318" s="61"/>
      <c r="Z10318" s="61"/>
      <c r="AA10318" s="61"/>
      <c r="AB10318" s="61"/>
      <c r="AC10318" s="61"/>
      <c r="AD10318" s="61"/>
      <c r="AE10318" s="61"/>
      <c r="AF10318" s="61"/>
      <c r="AG10318" s="61"/>
      <c r="AH10318" s="61"/>
      <c r="AI10318" s="61"/>
      <c r="AJ10318" s="61"/>
      <c r="AK10318" s="61"/>
      <c r="AL10318" s="61"/>
      <c r="AM10318" s="61"/>
      <c r="AN10318" s="61"/>
      <c r="AO10318" s="61"/>
      <c r="AP10318" s="62"/>
      <c r="AQ10318" s="61"/>
      <c r="AR10318" s="61"/>
      <c r="AS10318" s="61"/>
      <c r="AT10318" s="61"/>
      <c r="AU10318" s="61"/>
      <c r="AV10318" s="61"/>
      <c r="AW10318" s="60"/>
    </row>
    <row r="10319" s="59" customFormat="1" customHeight="1" spans="1:49">
      <c r="A10319" s="60"/>
      <c r="B10319" s="60"/>
      <c r="C10319" s="60"/>
      <c r="D10319" s="60"/>
      <c r="H10319" s="61"/>
      <c r="I10319" s="61"/>
      <c r="J10319" s="61"/>
      <c r="K10319" s="61"/>
      <c r="L10319" s="61"/>
      <c r="M10319" s="61"/>
      <c r="N10319" s="61"/>
      <c r="O10319" s="61"/>
      <c r="P10319" s="61"/>
      <c r="Q10319" s="61"/>
      <c r="R10319" s="61"/>
      <c r="S10319" s="61"/>
      <c r="T10319" s="61"/>
      <c r="U10319" s="61"/>
      <c r="V10319" s="61"/>
      <c r="W10319" s="61"/>
      <c r="X10319" s="61"/>
      <c r="Y10319" s="61"/>
      <c r="Z10319" s="61"/>
      <c r="AA10319" s="61"/>
      <c r="AB10319" s="61"/>
      <c r="AC10319" s="61"/>
      <c r="AD10319" s="61"/>
      <c r="AE10319" s="61"/>
      <c r="AF10319" s="61"/>
      <c r="AG10319" s="61"/>
      <c r="AH10319" s="61"/>
      <c r="AI10319" s="61"/>
      <c r="AJ10319" s="61"/>
      <c r="AK10319" s="61"/>
      <c r="AL10319" s="61"/>
      <c r="AM10319" s="61"/>
      <c r="AN10319" s="61"/>
      <c r="AO10319" s="61"/>
      <c r="AP10319" s="62"/>
      <c r="AQ10319" s="61"/>
      <c r="AR10319" s="61"/>
      <c r="AS10319" s="61"/>
      <c r="AT10319" s="61"/>
      <c r="AU10319" s="61"/>
      <c r="AV10319" s="61"/>
      <c r="AW10319" s="60"/>
    </row>
    <row r="10320" s="59" customFormat="1" customHeight="1" spans="1:49">
      <c r="A10320" s="60"/>
      <c r="B10320" s="60"/>
      <c r="C10320" s="60"/>
      <c r="D10320" s="60"/>
      <c r="H10320" s="61"/>
      <c r="I10320" s="61"/>
      <c r="J10320" s="61"/>
      <c r="K10320" s="61"/>
      <c r="L10320" s="61"/>
      <c r="M10320" s="61"/>
      <c r="N10320" s="61"/>
      <c r="O10320" s="61"/>
      <c r="P10320" s="61"/>
      <c r="Q10320" s="61"/>
      <c r="R10320" s="61"/>
      <c r="S10320" s="61"/>
      <c r="T10320" s="61"/>
      <c r="U10320" s="61"/>
      <c r="V10320" s="61"/>
      <c r="W10320" s="61"/>
      <c r="X10320" s="61"/>
      <c r="Y10320" s="61"/>
      <c r="Z10320" s="61"/>
      <c r="AA10320" s="61"/>
      <c r="AB10320" s="61"/>
      <c r="AC10320" s="61"/>
      <c r="AD10320" s="61"/>
      <c r="AE10320" s="61"/>
      <c r="AF10320" s="61"/>
      <c r="AG10320" s="61"/>
      <c r="AH10320" s="61"/>
      <c r="AI10320" s="61"/>
      <c r="AJ10320" s="61"/>
      <c r="AK10320" s="61"/>
      <c r="AL10320" s="61"/>
      <c r="AM10320" s="61"/>
      <c r="AN10320" s="61"/>
      <c r="AO10320" s="61"/>
      <c r="AP10320" s="62"/>
      <c r="AQ10320" s="61"/>
      <c r="AR10320" s="61"/>
      <c r="AS10320" s="61"/>
      <c r="AT10320" s="61"/>
      <c r="AU10320" s="61"/>
      <c r="AV10320" s="61"/>
      <c r="AW10320" s="60"/>
    </row>
    <row r="10321" s="59" customFormat="1" customHeight="1" spans="1:49">
      <c r="A10321" s="60"/>
      <c r="B10321" s="60"/>
      <c r="C10321" s="60"/>
      <c r="D10321" s="60"/>
      <c r="H10321" s="61"/>
      <c r="I10321" s="61"/>
      <c r="J10321" s="61"/>
      <c r="K10321" s="61"/>
      <c r="L10321" s="61"/>
      <c r="M10321" s="61"/>
      <c r="N10321" s="61"/>
      <c r="O10321" s="61"/>
      <c r="P10321" s="61"/>
      <c r="Q10321" s="61"/>
      <c r="R10321" s="61"/>
      <c r="S10321" s="61"/>
      <c r="T10321" s="61"/>
      <c r="U10321" s="61"/>
      <c r="V10321" s="61"/>
      <c r="W10321" s="61"/>
      <c r="X10321" s="61"/>
      <c r="Y10321" s="61"/>
      <c r="Z10321" s="61"/>
      <c r="AA10321" s="61"/>
      <c r="AB10321" s="61"/>
      <c r="AC10321" s="61"/>
      <c r="AD10321" s="61"/>
      <c r="AE10321" s="61"/>
      <c r="AF10321" s="61"/>
      <c r="AG10321" s="61"/>
      <c r="AH10321" s="61"/>
      <c r="AI10321" s="61"/>
      <c r="AJ10321" s="61"/>
      <c r="AK10321" s="61"/>
      <c r="AL10321" s="61"/>
      <c r="AM10321" s="61"/>
      <c r="AN10321" s="61"/>
      <c r="AO10321" s="61"/>
      <c r="AP10321" s="62"/>
      <c r="AQ10321" s="61"/>
      <c r="AR10321" s="61"/>
      <c r="AS10321" s="61"/>
      <c r="AT10321" s="61"/>
      <c r="AU10321" s="61"/>
      <c r="AV10321" s="61"/>
      <c r="AW10321" s="60"/>
    </row>
    <row r="10322" s="59" customFormat="1" customHeight="1" spans="1:49">
      <c r="A10322" s="60"/>
      <c r="B10322" s="60"/>
      <c r="C10322" s="60"/>
      <c r="D10322" s="60"/>
      <c r="H10322" s="61"/>
      <c r="I10322" s="61"/>
      <c r="J10322" s="61"/>
      <c r="K10322" s="61"/>
      <c r="L10322" s="61"/>
      <c r="M10322" s="61"/>
      <c r="N10322" s="61"/>
      <c r="O10322" s="61"/>
      <c r="P10322" s="61"/>
      <c r="Q10322" s="61"/>
      <c r="R10322" s="61"/>
      <c r="S10322" s="61"/>
      <c r="T10322" s="61"/>
      <c r="U10322" s="61"/>
      <c r="V10322" s="61"/>
      <c r="W10322" s="61"/>
      <c r="X10322" s="61"/>
      <c r="Y10322" s="61"/>
      <c r="Z10322" s="61"/>
      <c r="AA10322" s="61"/>
      <c r="AB10322" s="61"/>
      <c r="AC10322" s="61"/>
      <c r="AD10322" s="61"/>
      <c r="AE10322" s="61"/>
      <c r="AF10322" s="61"/>
      <c r="AG10322" s="61"/>
      <c r="AH10322" s="61"/>
      <c r="AI10322" s="61"/>
      <c r="AJ10322" s="61"/>
      <c r="AK10322" s="61"/>
      <c r="AL10322" s="61"/>
      <c r="AM10322" s="61"/>
      <c r="AN10322" s="61"/>
      <c r="AO10322" s="61"/>
      <c r="AP10322" s="62"/>
      <c r="AQ10322" s="61"/>
      <c r="AR10322" s="61"/>
      <c r="AS10322" s="61"/>
      <c r="AT10322" s="61"/>
      <c r="AU10322" s="61"/>
      <c r="AV10322" s="61"/>
      <c r="AW10322" s="60"/>
    </row>
    <row r="10323" s="59" customFormat="1" customHeight="1" spans="1:49">
      <c r="A10323" s="60"/>
      <c r="B10323" s="60"/>
      <c r="C10323" s="60"/>
      <c r="D10323" s="60"/>
      <c r="H10323" s="61"/>
      <c r="I10323" s="61"/>
      <c r="J10323" s="61"/>
      <c r="K10323" s="61"/>
      <c r="L10323" s="61"/>
      <c r="M10323" s="61"/>
      <c r="N10323" s="61"/>
      <c r="O10323" s="61"/>
      <c r="P10323" s="61"/>
      <c r="Q10323" s="61"/>
      <c r="R10323" s="61"/>
      <c r="S10323" s="61"/>
      <c r="T10323" s="61"/>
      <c r="U10323" s="61"/>
      <c r="V10323" s="61"/>
      <c r="W10323" s="61"/>
      <c r="X10323" s="61"/>
      <c r="Y10323" s="61"/>
      <c r="Z10323" s="61"/>
      <c r="AA10323" s="61"/>
      <c r="AB10323" s="61"/>
      <c r="AC10323" s="61"/>
      <c r="AD10323" s="61"/>
      <c r="AE10323" s="61"/>
      <c r="AF10323" s="61"/>
      <c r="AG10323" s="61"/>
      <c r="AH10323" s="61"/>
      <c r="AI10323" s="61"/>
      <c r="AJ10323" s="61"/>
      <c r="AK10323" s="61"/>
      <c r="AL10323" s="61"/>
      <c r="AM10323" s="61"/>
      <c r="AN10323" s="61"/>
      <c r="AO10323" s="61"/>
      <c r="AP10323" s="62"/>
      <c r="AQ10323" s="61"/>
      <c r="AR10323" s="61"/>
      <c r="AS10323" s="61"/>
      <c r="AT10323" s="61"/>
      <c r="AU10323" s="61"/>
      <c r="AV10323" s="61"/>
      <c r="AW10323" s="60"/>
    </row>
    <row r="10324" s="59" customFormat="1" customHeight="1" spans="1:49">
      <c r="A10324" s="60"/>
      <c r="B10324" s="60"/>
      <c r="C10324" s="60"/>
      <c r="D10324" s="60"/>
      <c r="H10324" s="61"/>
      <c r="I10324" s="61"/>
      <c r="J10324" s="61"/>
      <c r="K10324" s="61"/>
      <c r="L10324" s="61"/>
      <c r="M10324" s="61"/>
      <c r="N10324" s="61"/>
      <c r="O10324" s="61"/>
      <c r="P10324" s="61"/>
      <c r="Q10324" s="61"/>
      <c r="R10324" s="61"/>
      <c r="S10324" s="61"/>
      <c r="T10324" s="61"/>
      <c r="U10324" s="61"/>
      <c r="V10324" s="61"/>
      <c r="W10324" s="61"/>
      <c r="X10324" s="61"/>
      <c r="Y10324" s="61"/>
      <c r="Z10324" s="61"/>
      <c r="AA10324" s="61"/>
      <c r="AB10324" s="61"/>
      <c r="AC10324" s="61"/>
      <c r="AD10324" s="61"/>
      <c r="AE10324" s="61"/>
      <c r="AF10324" s="61"/>
      <c r="AG10324" s="61"/>
      <c r="AH10324" s="61"/>
      <c r="AI10324" s="61"/>
      <c r="AJ10324" s="61"/>
      <c r="AK10324" s="61"/>
      <c r="AL10324" s="61"/>
      <c r="AM10324" s="61"/>
      <c r="AN10324" s="61"/>
      <c r="AO10324" s="61"/>
      <c r="AP10324" s="62"/>
      <c r="AQ10324" s="61"/>
      <c r="AR10324" s="61"/>
      <c r="AS10324" s="61"/>
      <c r="AT10324" s="61"/>
      <c r="AU10324" s="61"/>
      <c r="AV10324" s="61"/>
      <c r="AW10324" s="60"/>
    </row>
    <row r="10325" s="59" customFormat="1" customHeight="1" spans="1:49">
      <c r="A10325" s="60"/>
      <c r="B10325" s="60"/>
      <c r="C10325" s="60"/>
      <c r="D10325" s="60"/>
      <c r="H10325" s="61"/>
      <c r="I10325" s="61"/>
      <c r="J10325" s="61"/>
      <c r="K10325" s="61"/>
      <c r="L10325" s="61"/>
      <c r="M10325" s="61"/>
      <c r="N10325" s="61"/>
      <c r="O10325" s="61"/>
      <c r="P10325" s="61"/>
      <c r="Q10325" s="61"/>
      <c r="R10325" s="61"/>
      <c r="S10325" s="61"/>
      <c r="T10325" s="61"/>
      <c r="U10325" s="61"/>
      <c r="V10325" s="61"/>
      <c r="W10325" s="61"/>
      <c r="X10325" s="61"/>
      <c r="Y10325" s="61"/>
      <c r="Z10325" s="61"/>
      <c r="AA10325" s="61"/>
      <c r="AB10325" s="61"/>
      <c r="AC10325" s="61"/>
      <c r="AD10325" s="61"/>
      <c r="AE10325" s="61"/>
      <c r="AF10325" s="61"/>
      <c r="AG10325" s="61"/>
      <c r="AH10325" s="61"/>
      <c r="AI10325" s="61"/>
      <c r="AJ10325" s="61"/>
      <c r="AK10325" s="61"/>
      <c r="AL10325" s="61"/>
      <c r="AM10325" s="61"/>
      <c r="AN10325" s="61"/>
      <c r="AO10325" s="61"/>
      <c r="AP10325" s="62"/>
      <c r="AQ10325" s="61"/>
      <c r="AR10325" s="61"/>
      <c r="AS10325" s="61"/>
      <c r="AT10325" s="61"/>
      <c r="AU10325" s="61"/>
      <c r="AV10325" s="61"/>
      <c r="AW10325" s="60"/>
    </row>
    <row r="10326" s="59" customFormat="1" customHeight="1" spans="1:49">
      <c r="A10326" s="60"/>
      <c r="B10326" s="60"/>
      <c r="C10326" s="60"/>
      <c r="D10326" s="60"/>
      <c r="H10326" s="61"/>
      <c r="I10326" s="61"/>
      <c r="J10326" s="61"/>
      <c r="K10326" s="61"/>
      <c r="L10326" s="61"/>
      <c r="M10326" s="61"/>
      <c r="N10326" s="61"/>
      <c r="O10326" s="61"/>
      <c r="P10326" s="61"/>
      <c r="Q10326" s="61"/>
      <c r="R10326" s="61"/>
      <c r="S10326" s="61"/>
      <c r="T10326" s="61"/>
      <c r="U10326" s="61"/>
      <c r="V10326" s="61"/>
      <c r="W10326" s="61"/>
      <c r="X10326" s="61"/>
      <c r="Y10326" s="61"/>
      <c r="Z10326" s="61"/>
      <c r="AA10326" s="61"/>
      <c r="AB10326" s="61"/>
      <c r="AC10326" s="61"/>
      <c r="AD10326" s="61"/>
      <c r="AE10326" s="61"/>
      <c r="AF10326" s="61"/>
      <c r="AG10326" s="61"/>
      <c r="AH10326" s="61"/>
      <c r="AI10326" s="61"/>
      <c r="AJ10326" s="61"/>
      <c r="AK10326" s="61"/>
      <c r="AL10326" s="61"/>
      <c r="AM10326" s="61"/>
      <c r="AN10326" s="61"/>
      <c r="AO10326" s="61"/>
      <c r="AP10326" s="62"/>
      <c r="AQ10326" s="61"/>
      <c r="AR10326" s="61"/>
      <c r="AS10326" s="61"/>
      <c r="AT10326" s="61"/>
      <c r="AU10326" s="61"/>
      <c r="AV10326" s="61"/>
      <c r="AW10326" s="60"/>
    </row>
    <row r="10327" s="59" customFormat="1" customHeight="1" spans="1:49">
      <c r="A10327" s="60"/>
      <c r="B10327" s="60"/>
      <c r="C10327" s="60"/>
      <c r="D10327" s="60"/>
      <c r="H10327" s="61"/>
      <c r="I10327" s="61"/>
      <c r="J10327" s="61"/>
      <c r="K10327" s="61"/>
      <c r="L10327" s="61"/>
      <c r="M10327" s="61"/>
      <c r="N10327" s="61"/>
      <c r="O10327" s="61"/>
      <c r="P10327" s="61"/>
      <c r="Q10327" s="61"/>
      <c r="R10327" s="61"/>
      <c r="S10327" s="61"/>
      <c r="T10327" s="61"/>
      <c r="U10327" s="61"/>
      <c r="V10327" s="61"/>
      <c r="W10327" s="61"/>
      <c r="X10327" s="61"/>
      <c r="Y10327" s="61"/>
      <c r="Z10327" s="61"/>
      <c r="AA10327" s="61"/>
      <c r="AB10327" s="61"/>
      <c r="AC10327" s="61"/>
      <c r="AD10327" s="61"/>
      <c r="AE10327" s="61"/>
      <c r="AF10327" s="61"/>
      <c r="AG10327" s="61"/>
      <c r="AH10327" s="61"/>
      <c r="AI10327" s="61"/>
      <c r="AJ10327" s="61"/>
      <c r="AK10327" s="61"/>
      <c r="AL10327" s="61"/>
      <c r="AM10327" s="61"/>
      <c r="AN10327" s="61"/>
      <c r="AO10327" s="61"/>
      <c r="AP10327" s="62"/>
      <c r="AQ10327" s="61"/>
      <c r="AR10327" s="61"/>
      <c r="AS10327" s="61"/>
      <c r="AT10327" s="61"/>
      <c r="AU10327" s="61"/>
      <c r="AV10327" s="61"/>
      <c r="AW10327" s="60"/>
    </row>
    <row r="10328" s="59" customFormat="1" customHeight="1" spans="1:49">
      <c r="A10328" s="60"/>
      <c r="B10328" s="60"/>
      <c r="C10328" s="60"/>
      <c r="D10328" s="60"/>
      <c r="H10328" s="61"/>
      <c r="I10328" s="61"/>
      <c r="J10328" s="61"/>
      <c r="K10328" s="61"/>
      <c r="L10328" s="61"/>
      <c r="M10328" s="61"/>
      <c r="N10328" s="61"/>
      <c r="O10328" s="61"/>
      <c r="P10328" s="61"/>
      <c r="Q10328" s="61"/>
      <c r="R10328" s="61"/>
      <c r="S10328" s="61"/>
      <c r="T10328" s="61"/>
      <c r="U10328" s="61"/>
      <c r="V10328" s="61"/>
      <c r="W10328" s="61"/>
      <c r="X10328" s="61"/>
      <c r="Y10328" s="61"/>
      <c r="Z10328" s="61"/>
      <c r="AA10328" s="61"/>
      <c r="AB10328" s="61"/>
      <c r="AC10328" s="61"/>
      <c r="AD10328" s="61"/>
      <c r="AE10328" s="61"/>
      <c r="AF10328" s="61"/>
      <c r="AG10328" s="61"/>
      <c r="AH10328" s="61"/>
      <c r="AI10328" s="61"/>
      <c r="AJ10328" s="61"/>
      <c r="AK10328" s="61"/>
      <c r="AL10328" s="61"/>
      <c r="AM10328" s="61"/>
      <c r="AN10328" s="61"/>
      <c r="AO10328" s="61"/>
      <c r="AP10328" s="62"/>
      <c r="AQ10328" s="61"/>
      <c r="AR10328" s="61"/>
      <c r="AS10328" s="61"/>
      <c r="AT10328" s="61"/>
      <c r="AU10328" s="61"/>
      <c r="AV10328" s="61"/>
      <c r="AW10328" s="60"/>
    </row>
    <row r="10329" s="59" customFormat="1" customHeight="1" spans="1:49">
      <c r="A10329" s="60"/>
      <c r="B10329" s="60"/>
      <c r="C10329" s="60"/>
      <c r="D10329" s="60"/>
      <c r="H10329" s="61"/>
      <c r="I10329" s="61"/>
      <c r="J10329" s="61"/>
      <c r="K10329" s="61"/>
      <c r="L10329" s="61"/>
      <c r="M10329" s="61"/>
      <c r="N10329" s="61"/>
      <c r="O10329" s="61"/>
      <c r="P10329" s="61"/>
      <c r="Q10329" s="61"/>
      <c r="R10329" s="61"/>
      <c r="S10329" s="61"/>
      <c r="T10329" s="61"/>
      <c r="U10329" s="61"/>
      <c r="V10329" s="61"/>
      <c r="W10329" s="61"/>
      <c r="X10329" s="61"/>
      <c r="Y10329" s="61"/>
      <c r="Z10329" s="61"/>
      <c r="AA10329" s="61"/>
      <c r="AB10329" s="61"/>
      <c r="AC10329" s="61"/>
      <c r="AD10329" s="61"/>
      <c r="AE10329" s="61"/>
      <c r="AF10329" s="61"/>
      <c r="AG10329" s="61"/>
      <c r="AH10329" s="61"/>
      <c r="AI10329" s="61"/>
      <c r="AJ10329" s="61"/>
      <c r="AK10329" s="61"/>
      <c r="AL10329" s="61"/>
      <c r="AM10329" s="61"/>
      <c r="AN10329" s="61"/>
      <c r="AO10329" s="61"/>
      <c r="AP10329" s="62"/>
      <c r="AQ10329" s="61"/>
      <c r="AR10329" s="61"/>
      <c r="AS10329" s="61"/>
      <c r="AT10329" s="61"/>
      <c r="AU10329" s="61"/>
      <c r="AV10329" s="61"/>
      <c r="AW10329" s="60"/>
    </row>
    <row r="10330" s="59" customFormat="1" customHeight="1" spans="1:49">
      <c r="A10330" s="60"/>
      <c r="B10330" s="60"/>
      <c r="C10330" s="60"/>
      <c r="D10330" s="60"/>
      <c r="H10330" s="61"/>
      <c r="I10330" s="61"/>
      <c r="J10330" s="61"/>
      <c r="K10330" s="61"/>
      <c r="L10330" s="61"/>
      <c r="M10330" s="61"/>
      <c r="N10330" s="61"/>
      <c r="O10330" s="61"/>
      <c r="P10330" s="61"/>
      <c r="Q10330" s="61"/>
      <c r="R10330" s="61"/>
      <c r="S10330" s="61"/>
      <c r="T10330" s="61"/>
      <c r="U10330" s="61"/>
      <c r="V10330" s="61"/>
      <c r="W10330" s="61"/>
      <c r="X10330" s="61"/>
      <c r="Y10330" s="61"/>
      <c r="Z10330" s="61"/>
      <c r="AA10330" s="61"/>
      <c r="AB10330" s="61"/>
      <c r="AC10330" s="61"/>
      <c r="AD10330" s="61"/>
      <c r="AE10330" s="61"/>
      <c r="AF10330" s="61"/>
      <c r="AG10330" s="61"/>
      <c r="AH10330" s="61"/>
      <c r="AI10330" s="61"/>
      <c r="AJ10330" s="61"/>
      <c r="AK10330" s="61"/>
      <c r="AL10330" s="61"/>
      <c r="AM10330" s="61"/>
      <c r="AN10330" s="61"/>
      <c r="AO10330" s="61"/>
      <c r="AP10330" s="62"/>
      <c r="AQ10330" s="61"/>
      <c r="AR10330" s="61"/>
      <c r="AS10330" s="61"/>
      <c r="AT10330" s="61"/>
      <c r="AU10330" s="61"/>
      <c r="AV10330" s="61"/>
      <c r="AW10330" s="60"/>
    </row>
    <row r="10331" s="59" customFormat="1" customHeight="1" spans="1:49">
      <c r="A10331" s="60"/>
      <c r="B10331" s="60"/>
      <c r="C10331" s="60"/>
      <c r="D10331" s="60"/>
      <c r="H10331" s="61"/>
      <c r="I10331" s="61"/>
      <c r="J10331" s="61"/>
      <c r="K10331" s="61"/>
      <c r="L10331" s="61"/>
      <c r="M10331" s="61"/>
      <c r="N10331" s="61"/>
      <c r="O10331" s="61"/>
      <c r="P10331" s="61"/>
      <c r="Q10331" s="61"/>
      <c r="R10331" s="61"/>
      <c r="S10331" s="61"/>
      <c r="T10331" s="61"/>
      <c r="U10331" s="61"/>
      <c r="V10331" s="61"/>
      <c r="W10331" s="61"/>
      <c r="X10331" s="61"/>
      <c r="Y10331" s="61"/>
      <c r="Z10331" s="61"/>
      <c r="AA10331" s="61"/>
      <c r="AB10331" s="61"/>
      <c r="AC10331" s="61"/>
      <c r="AD10331" s="61"/>
      <c r="AE10331" s="61"/>
      <c r="AF10331" s="61"/>
      <c r="AG10331" s="61"/>
      <c r="AH10331" s="61"/>
      <c r="AI10331" s="61"/>
      <c r="AJ10331" s="61"/>
      <c r="AK10331" s="61"/>
      <c r="AL10331" s="61"/>
      <c r="AM10331" s="61"/>
      <c r="AN10331" s="61"/>
      <c r="AO10331" s="61"/>
      <c r="AP10331" s="62"/>
      <c r="AQ10331" s="61"/>
      <c r="AR10331" s="61"/>
      <c r="AS10331" s="61"/>
      <c r="AT10331" s="61"/>
      <c r="AU10331" s="61"/>
      <c r="AV10331" s="61"/>
      <c r="AW10331" s="60"/>
    </row>
    <row r="10332" s="59" customFormat="1" customHeight="1" spans="1:49">
      <c r="A10332" s="60"/>
      <c r="B10332" s="60"/>
      <c r="C10332" s="60"/>
      <c r="D10332" s="60"/>
      <c r="H10332" s="61"/>
      <c r="I10332" s="61"/>
      <c r="J10332" s="61"/>
      <c r="K10332" s="61"/>
      <c r="L10332" s="61"/>
      <c r="M10332" s="61"/>
      <c r="N10332" s="61"/>
      <c r="O10332" s="61"/>
      <c r="P10332" s="61"/>
      <c r="Q10332" s="61"/>
      <c r="R10332" s="61"/>
      <c r="S10332" s="61"/>
      <c r="T10332" s="61"/>
      <c r="U10332" s="61"/>
      <c r="V10332" s="61"/>
      <c r="W10332" s="61"/>
      <c r="X10332" s="61"/>
      <c r="Y10332" s="61"/>
      <c r="Z10332" s="61"/>
      <c r="AA10332" s="61"/>
      <c r="AB10332" s="61"/>
      <c r="AC10332" s="61"/>
      <c r="AD10332" s="61"/>
      <c r="AE10332" s="61"/>
      <c r="AF10332" s="61"/>
      <c r="AG10332" s="61"/>
      <c r="AH10332" s="61"/>
      <c r="AI10332" s="61"/>
      <c r="AJ10332" s="61"/>
      <c r="AK10332" s="61"/>
      <c r="AL10332" s="61"/>
      <c r="AM10332" s="61"/>
      <c r="AN10332" s="61"/>
      <c r="AO10332" s="61"/>
      <c r="AP10332" s="62"/>
      <c r="AQ10332" s="61"/>
      <c r="AR10332" s="61"/>
      <c r="AS10332" s="61"/>
      <c r="AT10332" s="61"/>
      <c r="AU10332" s="61"/>
      <c r="AV10332" s="61"/>
      <c r="AW10332" s="60"/>
    </row>
    <row r="10333" s="59" customFormat="1" customHeight="1" spans="1:49">
      <c r="A10333" s="60"/>
      <c r="B10333" s="60"/>
      <c r="C10333" s="60"/>
      <c r="D10333" s="60"/>
      <c r="H10333" s="61"/>
      <c r="I10333" s="61"/>
      <c r="J10333" s="61"/>
      <c r="K10333" s="61"/>
      <c r="L10333" s="61"/>
      <c r="M10333" s="61"/>
      <c r="N10333" s="61"/>
      <c r="O10333" s="61"/>
      <c r="P10333" s="61"/>
      <c r="Q10333" s="61"/>
      <c r="R10333" s="61"/>
      <c r="S10333" s="61"/>
      <c r="T10333" s="61"/>
      <c r="U10333" s="61"/>
      <c r="V10333" s="61"/>
      <c r="W10333" s="61"/>
      <c r="X10333" s="61"/>
      <c r="Y10333" s="61"/>
      <c r="Z10333" s="61"/>
      <c r="AA10333" s="61"/>
      <c r="AB10333" s="61"/>
      <c r="AC10333" s="61"/>
      <c r="AD10333" s="61"/>
      <c r="AE10333" s="61"/>
      <c r="AF10333" s="61"/>
      <c r="AG10333" s="61"/>
      <c r="AH10333" s="61"/>
      <c r="AI10333" s="61"/>
      <c r="AJ10333" s="61"/>
      <c r="AK10333" s="61"/>
      <c r="AL10333" s="61"/>
      <c r="AM10333" s="61"/>
      <c r="AN10333" s="61"/>
      <c r="AO10333" s="61"/>
      <c r="AP10333" s="62"/>
      <c r="AQ10333" s="61"/>
      <c r="AR10333" s="61"/>
      <c r="AS10333" s="61"/>
      <c r="AT10333" s="61"/>
      <c r="AU10333" s="61"/>
      <c r="AV10333" s="61"/>
      <c r="AW10333" s="60"/>
    </row>
    <row r="10334" s="59" customFormat="1" customHeight="1" spans="1:49">
      <c r="A10334" s="60"/>
      <c r="B10334" s="60"/>
      <c r="C10334" s="60"/>
      <c r="D10334" s="60"/>
      <c r="H10334" s="61"/>
      <c r="I10334" s="61"/>
      <c r="J10334" s="61"/>
      <c r="K10334" s="61"/>
      <c r="L10334" s="61"/>
      <c r="M10334" s="61"/>
      <c r="N10334" s="61"/>
      <c r="O10334" s="61"/>
      <c r="P10334" s="61"/>
      <c r="Q10334" s="61"/>
      <c r="R10334" s="61"/>
      <c r="S10334" s="61"/>
      <c r="T10334" s="61"/>
      <c r="U10334" s="61"/>
      <c r="V10334" s="61"/>
      <c r="W10334" s="61"/>
      <c r="X10334" s="61"/>
      <c r="Y10334" s="61"/>
      <c r="Z10334" s="61"/>
      <c r="AA10334" s="61"/>
      <c r="AB10334" s="61"/>
      <c r="AC10334" s="61"/>
      <c r="AD10334" s="61"/>
      <c r="AE10334" s="61"/>
      <c r="AF10334" s="61"/>
      <c r="AG10334" s="61"/>
      <c r="AH10334" s="61"/>
      <c r="AI10334" s="61"/>
      <c r="AJ10334" s="61"/>
      <c r="AK10334" s="61"/>
      <c r="AL10334" s="61"/>
      <c r="AM10334" s="61"/>
      <c r="AN10334" s="61"/>
      <c r="AO10334" s="61"/>
      <c r="AP10334" s="62"/>
      <c r="AQ10334" s="61"/>
      <c r="AR10334" s="61"/>
      <c r="AS10334" s="61"/>
      <c r="AT10334" s="61"/>
      <c r="AU10334" s="61"/>
      <c r="AV10334" s="61"/>
      <c r="AW10334" s="60"/>
    </row>
    <row r="10335" s="59" customFormat="1" customHeight="1" spans="1:49">
      <c r="A10335" s="60"/>
      <c r="B10335" s="60"/>
      <c r="C10335" s="60"/>
      <c r="D10335" s="60"/>
      <c r="H10335" s="61"/>
      <c r="I10335" s="61"/>
      <c r="J10335" s="61"/>
      <c r="K10335" s="61"/>
      <c r="L10335" s="61"/>
      <c r="M10335" s="61"/>
      <c r="N10335" s="61"/>
      <c r="O10335" s="61"/>
      <c r="P10335" s="61"/>
      <c r="Q10335" s="61"/>
      <c r="R10335" s="61"/>
      <c r="S10335" s="61"/>
      <c r="T10335" s="61"/>
      <c r="U10335" s="61"/>
      <c r="V10335" s="61"/>
      <c r="W10335" s="61"/>
      <c r="X10335" s="61"/>
      <c r="Y10335" s="61"/>
      <c r="Z10335" s="61"/>
      <c r="AA10335" s="61"/>
      <c r="AB10335" s="61"/>
      <c r="AC10335" s="61"/>
      <c r="AD10335" s="61"/>
      <c r="AE10335" s="61"/>
      <c r="AF10335" s="61"/>
      <c r="AG10335" s="61"/>
      <c r="AH10335" s="61"/>
      <c r="AI10335" s="61"/>
      <c r="AJ10335" s="61"/>
      <c r="AK10335" s="61"/>
      <c r="AL10335" s="61"/>
      <c r="AM10335" s="61"/>
      <c r="AN10335" s="61"/>
      <c r="AO10335" s="61"/>
      <c r="AP10335" s="62"/>
      <c r="AQ10335" s="61"/>
      <c r="AR10335" s="61"/>
      <c r="AS10335" s="61"/>
      <c r="AT10335" s="61"/>
      <c r="AU10335" s="61"/>
      <c r="AV10335" s="61"/>
      <c r="AW10335" s="60"/>
    </row>
    <row r="10336" s="59" customFormat="1" customHeight="1" spans="1:49">
      <c r="A10336" s="60"/>
      <c r="B10336" s="60"/>
      <c r="C10336" s="60"/>
      <c r="D10336" s="60"/>
      <c r="H10336" s="61"/>
      <c r="I10336" s="61"/>
      <c r="J10336" s="61"/>
      <c r="K10336" s="61"/>
      <c r="L10336" s="61"/>
      <c r="M10336" s="61"/>
      <c r="N10336" s="61"/>
      <c r="O10336" s="61"/>
      <c r="P10336" s="61"/>
      <c r="Q10336" s="61"/>
      <c r="R10336" s="61"/>
      <c r="S10336" s="61"/>
      <c r="T10336" s="61"/>
      <c r="U10336" s="61"/>
      <c r="V10336" s="61"/>
      <c r="W10336" s="61"/>
      <c r="X10336" s="61"/>
      <c r="Y10336" s="61"/>
      <c r="Z10336" s="61"/>
      <c r="AA10336" s="61"/>
      <c r="AB10336" s="61"/>
      <c r="AC10336" s="61"/>
      <c r="AD10336" s="61"/>
      <c r="AE10336" s="61"/>
      <c r="AF10336" s="61"/>
      <c r="AG10336" s="61"/>
      <c r="AH10336" s="61"/>
      <c r="AI10336" s="61"/>
      <c r="AJ10336" s="61"/>
      <c r="AK10336" s="61"/>
      <c r="AL10336" s="61"/>
      <c r="AM10336" s="61"/>
      <c r="AN10336" s="61"/>
      <c r="AO10336" s="61"/>
      <c r="AP10336" s="62"/>
      <c r="AQ10336" s="61"/>
      <c r="AR10336" s="61"/>
      <c r="AS10336" s="61"/>
      <c r="AT10336" s="61"/>
      <c r="AU10336" s="61"/>
      <c r="AV10336" s="61"/>
      <c r="AW10336" s="60"/>
    </row>
    <row r="10337" s="59" customFormat="1" customHeight="1" spans="1:49">
      <c r="A10337" s="60"/>
      <c r="B10337" s="60"/>
      <c r="C10337" s="60"/>
      <c r="D10337" s="60"/>
      <c r="H10337" s="61"/>
      <c r="I10337" s="61"/>
      <c r="J10337" s="61"/>
      <c r="K10337" s="61"/>
      <c r="L10337" s="61"/>
      <c r="M10337" s="61"/>
      <c r="N10337" s="61"/>
      <c r="O10337" s="61"/>
      <c r="P10337" s="61"/>
      <c r="Q10337" s="61"/>
      <c r="R10337" s="61"/>
      <c r="S10337" s="61"/>
      <c r="T10337" s="61"/>
      <c r="U10337" s="61"/>
      <c r="V10337" s="61"/>
      <c r="W10337" s="61"/>
      <c r="X10337" s="61"/>
      <c r="Y10337" s="61"/>
      <c r="Z10337" s="61"/>
      <c r="AA10337" s="61"/>
      <c r="AB10337" s="61"/>
      <c r="AC10337" s="61"/>
      <c r="AD10337" s="61"/>
      <c r="AE10337" s="61"/>
      <c r="AF10337" s="61"/>
      <c r="AG10337" s="61"/>
      <c r="AH10337" s="61"/>
      <c r="AI10337" s="61"/>
      <c r="AJ10337" s="61"/>
      <c r="AK10337" s="61"/>
      <c r="AL10337" s="61"/>
      <c r="AM10337" s="61"/>
      <c r="AN10337" s="61"/>
      <c r="AO10337" s="61"/>
      <c r="AP10337" s="62"/>
      <c r="AQ10337" s="61"/>
      <c r="AR10337" s="61"/>
      <c r="AS10337" s="61"/>
      <c r="AT10337" s="61"/>
      <c r="AU10337" s="61"/>
      <c r="AV10337" s="61"/>
      <c r="AW10337" s="60"/>
    </row>
    <row r="10338" s="59" customFormat="1" customHeight="1" spans="1:49">
      <c r="A10338" s="60"/>
      <c r="B10338" s="60"/>
      <c r="C10338" s="60"/>
      <c r="D10338" s="60"/>
      <c r="H10338" s="61"/>
      <c r="I10338" s="61"/>
      <c r="J10338" s="61"/>
      <c r="K10338" s="61"/>
      <c r="L10338" s="61"/>
      <c r="M10338" s="61"/>
      <c r="N10338" s="61"/>
      <c r="O10338" s="61"/>
      <c r="P10338" s="61"/>
      <c r="Q10338" s="61"/>
      <c r="R10338" s="61"/>
      <c r="S10338" s="61"/>
      <c r="T10338" s="61"/>
      <c r="U10338" s="61"/>
      <c r="V10338" s="61"/>
      <c r="W10338" s="61"/>
      <c r="X10338" s="61"/>
      <c r="Y10338" s="61"/>
      <c r="Z10338" s="61"/>
      <c r="AA10338" s="61"/>
      <c r="AB10338" s="61"/>
      <c r="AC10338" s="61"/>
      <c r="AD10338" s="61"/>
      <c r="AE10338" s="61"/>
      <c r="AF10338" s="61"/>
      <c r="AG10338" s="61"/>
      <c r="AH10338" s="61"/>
      <c r="AI10338" s="61"/>
      <c r="AJ10338" s="61"/>
      <c r="AK10338" s="61"/>
      <c r="AL10338" s="61"/>
      <c r="AM10338" s="61"/>
      <c r="AN10338" s="61"/>
      <c r="AO10338" s="61"/>
      <c r="AP10338" s="62"/>
      <c r="AQ10338" s="61"/>
      <c r="AR10338" s="61"/>
      <c r="AS10338" s="61"/>
      <c r="AT10338" s="61"/>
      <c r="AU10338" s="61"/>
      <c r="AV10338" s="61"/>
      <c r="AW10338" s="60"/>
    </row>
    <row r="10339" s="59" customFormat="1" customHeight="1" spans="1:49">
      <c r="A10339" s="60"/>
      <c r="B10339" s="60"/>
      <c r="C10339" s="60"/>
      <c r="D10339" s="60"/>
      <c r="H10339" s="61"/>
      <c r="I10339" s="61"/>
      <c r="J10339" s="61"/>
      <c r="K10339" s="61"/>
      <c r="L10339" s="61"/>
      <c r="M10339" s="61"/>
      <c r="N10339" s="61"/>
      <c r="O10339" s="61"/>
      <c r="P10339" s="61"/>
      <c r="Q10339" s="61"/>
      <c r="R10339" s="61"/>
      <c r="S10339" s="61"/>
      <c r="T10339" s="61"/>
      <c r="U10339" s="61"/>
      <c r="V10339" s="61"/>
      <c r="W10339" s="61"/>
      <c r="X10339" s="61"/>
      <c r="Y10339" s="61"/>
      <c r="Z10339" s="61"/>
      <c r="AA10339" s="61"/>
      <c r="AB10339" s="61"/>
      <c r="AC10339" s="61"/>
      <c r="AD10339" s="61"/>
      <c r="AE10339" s="61"/>
      <c r="AF10339" s="61"/>
      <c r="AG10339" s="61"/>
      <c r="AH10339" s="61"/>
      <c r="AI10339" s="61"/>
      <c r="AJ10339" s="61"/>
      <c r="AK10339" s="61"/>
      <c r="AL10339" s="61"/>
      <c r="AM10339" s="61"/>
      <c r="AN10339" s="61"/>
      <c r="AO10339" s="61"/>
      <c r="AP10339" s="62"/>
      <c r="AQ10339" s="61"/>
      <c r="AR10339" s="61"/>
      <c r="AS10339" s="61"/>
      <c r="AT10339" s="61"/>
      <c r="AU10339" s="61"/>
      <c r="AV10339" s="61"/>
      <c r="AW10339" s="60"/>
    </row>
    <row r="10340" s="59" customFormat="1" customHeight="1" spans="1:49">
      <c r="A10340" s="60"/>
      <c r="B10340" s="60"/>
      <c r="C10340" s="60"/>
      <c r="D10340" s="60"/>
      <c r="H10340" s="61"/>
      <c r="I10340" s="61"/>
      <c r="J10340" s="61"/>
      <c r="K10340" s="61"/>
      <c r="L10340" s="61"/>
      <c r="M10340" s="61"/>
      <c r="N10340" s="61"/>
      <c r="O10340" s="61"/>
      <c r="P10340" s="61"/>
      <c r="Q10340" s="61"/>
      <c r="R10340" s="61"/>
      <c r="S10340" s="61"/>
      <c r="T10340" s="61"/>
      <c r="U10340" s="61"/>
      <c r="V10340" s="61"/>
      <c r="W10340" s="61"/>
      <c r="X10340" s="61"/>
      <c r="Y10340" s="61"/>
      <c r="Z10340" s="61"/>
      <c r="AA10340" s="61"/>
      <c r="AB10340" s="61"/>
      <c r="AC10340" s="61"/>
      <c r="AD10340" s="61"/>
      <c r="AE10340" s="61"/>
      <c r="AF10340" s="61"/>
      <c r="AG10340" s="61"/>
      <c r="AH10340" s="61"/>
      <c r="AI10340" s="61"/>
      <c r="AJ10340" s="61"/>
      <c r="AK10340" s="61"/>
      <c r="AL10340" s="61"/>
      <c r="AM10340" s="61"/>
      <c r="AN10340" s="61"/>
      <c r="AO10340" s="61"/>
      <c r="AP10340" s="62"/>
      <c r="AQ10340" s="61"/>
      <c r="AR10340" s="61"/>
      <c r="AS10340" s="61"/>
      <c r="AT10340" s="61"/>
      <c r="AU10340" s="61"/>
      <c r="AV10340" s="61"/>
      <c r="AW10340" s="60"/>
    </row>
    <row r="10341" s="59" customFormat="1" customHeight="1" spans="1:49">
      <c r="A10341" s="60"/>
      <c r="B10341" s="60"/>
      <c r="C10341" s="60"/>
      <c r="D10341" s="60"/>
      <c r="H10341" s="61"/>
      <c r="I10341" s="61"/>
      <c r="J10341" s="61"/>
      <c r="K10341" s="61"/>
      <c r="L10341" s="61"/>
      <c r="M10341" s="61"/>
      <c r="N10341" s="61"/>
      <c r="O10341" s="61"/>
      <c r="P10341" s="61"/>
      <c r="Q10341" s="61"/>
      <c r="R10341" s="61"/>
      <c r="S10341" s="61"/>
      <c r="T10341" s="61"/>
      <c r="U10341" s="61"/>
      <c r="V10341" s="61"/>
      <c r="W10341" s="61"/>
      <c r="X10341" s="61"/>
      <c r="Y10341" s="61"/>
      <c r="Z10341" s="61"/>
      <c r="AA10341" s="61"/>
      <c r="AB10341" s="61"/>
      <c r="AC10341" s="61"/>
      <c r="AD10341" s="61"/>
      <c r="AE10341" s="61"/>
      <c r="AF10341" s="61"/>
      <c r="AG10341" s="61"/>
      <c r="AH10341" s="61"/>
      <c r="AI10341" s="61"/>
      <c r="AJ10341" s="61"/>
      <c r="AK10341" s="61"/>
      <c r="AL10341" s="61"/>
      <c r="AM10341" s="61"/>
      <c r="AN10341" s="61"/>
      <c r="AO10341" s="61"/>
      <c r="AP10341" s="62"/>
      <c r="AQ10341" s="61"/>
      <c r="AR10341" s="61"/>
      <c r="AS10341" s="61"/>
      <c r="AT10341" s="61"/>
      <c r="AU10341" s="61"/>
      <c r="AV10341" s="61"/>
      <c r="AW10341" s="60"/>
    </row>
    <row r="10342" s="59" customFormat="1" customHeight="1" spans="1:49">
      <c r="A10342" s="60"/>
      <c r="B10342" s="60"/>
      <c r="C10342" s="60"/>
      <c r="D10342" s="60"/>
      <c r="H10342" s="61"/>
      <c r="I10342" s="61"/>
      <c r="J10342" s="61"/>
      <c r="K10342" s="61"/>
      <c r="L10342" s="61"/>
      <c r="M10342" s="61"/>
      <c r="N10342" s="61"/>
      <c r="O10342" s="61"/>
      <c r="P10342" s="61"/>
      <c r="Q10342" s="61"/>
      <c r="R10342" s="61"/>
      <c r="S10342" s="61"/>
      <c r="T10342" s="61"/>
      <c r="U10342" s="61"/>
      <c r="V10342" s="61"/>
      <c r="W10342" s="61"/>
      <c r="X10342" s="61"/>
      <c r="Y10342" s="61"/>
      <c r="Z10342" s="61"/>
      <c r="AA10342" s="61"/>
      <c r="AB10342" s="61"/>
      <c r="AC10342" s="61"/>
      <c r="AD10342" s="61"/>
      <c r="AE10342" s="61"/>
      <c r="AF10342" s="61"/>
      <c r="AG10342" s="61"/>
      <c r="AH10342" s="61"/>
      <c r="AI10342" s="61"/>
      <c r="AJ10342" s="61"/>
      <c r="AK10342" s="61"/>
      <c r="AL10342" s="61"/>
      <c r="AM10342" s="61"/>
      <c r="AN10342" s="61"/>
      <c r="AO10342" s="61"/>
      <c r="AP10342" s="62"/>
      <c r="AQ10342" s="61"/>
      <c r="AR10342" s="61"/>
      <c r="AS10342" s="61"/>
      <c r="AT10342" s="61"/>
      <c r="AU10342" s="61"/>
      <c r="AV10342" s="61"/>
      <c r="AW10342" s="60"/>
    </row>
    <row r="10343" s="59" customFormat="1" customHeight="1" spans="1:49">
      <c r="A10343" s="60"/>
      <c r="B10343" s="60"/>
      <c r="C10343" s="60"/>
      <c r="D10343" s="60"/>
      <c r="H10343" s="61"/>
      <c r="I10343" s="61"/>
      <c r="J10343" s="61"/>
      <c r="K10343" s="61"/>
      <c r="L10343" s="61"/>
      <c r="M10343" s="61"/>
      <c r="N10343" s="61"/>
      <c r="O10343" s="61"/>
      <c r="P10343" s="61"/>
      <c r="Q10343" s="61"/>
      <c r="R10343" s="61"/>
      <c r="S10343" s="61"/>
      <c r="T10343" s="61"/>
      <c r="U10343" s="61"/>
      <c r="V10343" s="61"/>
      <c r="W10343" s="61"/>
      <c r="X10343" s="61"/>
      <c r="Y10343" s="61"/>
      <c r="Z10343" s="61"/>
      <c r="AA10343" s="61"/>
      <c r="AB10343" s="61"/>
      <c r="AC10343" s="61"/>
      <c r="AD10343" s="61"/>
      <c r="AE10343" s="61"/>
      <c r="AF10343" s="61"/>
      <c r="AG10343" s="61"/>
      <c r="AH10343" s="61"/>
      <c r="AI10343" s="61"/>
      <c r="AJ10343" s="61"/>
      <c r="AK10343" s="61"/>
      <c r="AL10343" s="61"/>
      <c r="AM10343" s="61"/>
      <c r="AN10343" s="61"/>
      <c r="AO10343" s="61"/>
      <c r="AP10343" s="62"/>
      <c r="AQ10343" s="61"/>
      <c r="AR10343" s="61"/>
      <c r="AS10343" s="61"/>
      <c r="AT10343" s="61"/>
      <c r="AU10343" s="61"/>
      <c r="AV10343" s="61"/>
      <c r="AW10343" s="60"/>
    </row>
    <row r="10344" s="59" customFormat="1" customHeight="1" spans="1:49">
      <c r="A10344" s="60"/>
      <c r="B10344" s="60"/>
      <c r="C10344" s="60"/>
      <c r="D10344" s="60"/>
      <c r="H10344" s="61"/>
      <c r="I10344" s="61"/>
      <c r="J10344" s="61"/>
      <c r="K10344" s="61"/>
      <c r="L10344" s="61"/>
      <c r="M10344" s="61"/>
      <c r="N10344" s="61"/>
      <c r="O10344" s="61"/>
      <c r="P10344" s="61"/>
      <c r="Q10344" s="61"/>
      <c r="R10344" s="61"/>
      <c r="S10344" s="61"/>
      <c r="T10344" s="61"/>
      <c r="U10344" s="61"/>
      <c r="V10344" s="61"/>
      <c r="W10344" s="61"/>
      <c r="X10344" s="61"/>
      <c r="Y10344" s="61"/>
      <c r="Z10344" s="61"/>
      <c r="AA10344" s="61"/>
      <c r="AB10344" s="61"/>
      <c r="AC10344" s="61"/>
      <c r="AD10344" s="61"/>
      <c r="AE10344" s="61"/>
      <c r="AF10344" s="61"/>
      <c r="AG10344" s="61"/>
      <c r="AH10344" s="61"/>
      <c r="AI10344" s="61"/>
      <c r="AJ10344" s="61"/>
      <c r="AK10344" s="61"/>
      <c r="AL10344" s="61"/>
      <c r="AM10344" s="61"/>
      <c r="AN10344" s="61"/>
      <c r="AO10344" s="61"/>
      <c r="AP10344" s="62"/>
      <c r="AQ10344" s="61"/>
      <c r="AR10344" s="61"/>
      <c r="AS10344" s="61"/>
      <c r="AT10344" s="61"/>
      <c r="AU10344" s="61"/>
      <c r="AV10344" s="61"/>
      <c r="AW10344" s="60"/>
    </row>
    <row r="10345" s="59" customFormat="1" customHeight="1" spans="1:49">
      <c r="A10345" s="60"/>
      <c r="B10345" s="60"/>
      <c r="C10345" s="60"/>
      <c r="D10345" s="60"/>
      <c r="H10345" s="61"/>
      <c r="I10345" s="61"/>
      <c r="J10345" s="61"/>
      <c r="K10345" s="61"/>
      <c r="L10345" s="61"/>
      <c r="M10345" s="61"/>
      <c r="N10345" s="61"/>
      <c r="O10345" s="61"/>
      <c r="P10345" s="61"/>
      <c r="Q10345" s="61"/>
      <c r="R10345" s="61"/>
      <c r="S10345" s="61"/>
      <c r="T10345" s="61"/>
      <c r="U10345" s="61"/>
      <c r="V10345" s="61"/>
      <c r="W10345" s="61"/>
      <c r="X10345" s="61"/>
      <c r="Y10345" s="61"/>
      <c r="Z10345" s="61"/>
      <c r="AA10345" s="61"/>
      <c r="AB10345" s="61"/>
      <c r="AC10345" s="61"/>
      <c r="AD10345" s="61"/>
      <c r="AE10345" s="61"/>
      <c r="AF10345" s="61"/>
      <c r="AG10345" s="61"/>
      <c r="AH10345" s="61"/>
      <c r="AI10345" s="61"/>
      <c r="AJ10345" s="61"/>
      <c r="AK10345" s="61"/>
      <c r="AL10345" s="61"/>
      <c r="AM10345" s="61"/>
      <c r="AN10345" s="61"/>
      <c r="AO10345" s="61"/>
      <c r="AP10345" s="62"/>
      <c r="AQ10345" s="61"/>
      <c r="AR10345" s="61"/>
      <c r="AS10345" s="61"/>
      <c r="AT10345" s="61"/>
      <c r="AU10345" s="61"/>
      <c r="AV10345" s="61"/>
      <c r="AW10345" s="60"/>
    </row>
    <row r="10346" s="59" customFormat="1" customHeight="1" spans="1:49">
      <c r="A10346" s="60"/>
      <c r="B10346" s="60"/>
      <c r="C10346" s="60"/>
      <c r="D10346" s="60"/>
      <c r="H10346" s="61"/>
      <c r="I10346" s="61"/>
      <c r="J10346" s="61"/>
      <c r="K10346" s="61"/>
      <c r="L10346" s="61"/>
      <c r="M10346" s="61"/>
      <c r="N10346" s="61"/>
      <c r="O10346" s="61"/>
      <c r="P10346" s="61"/>
      <c r="Q10346" s="61"/>
      <c r="R10346" s="61"/>
      <c r="S10346" s="61"/>
      <c r="T10346" s="61"/>
      <c r="U10346" s="61"/>
      <c r="V10346" s="61"/>
      <c r="W10346" s="61"/>
      <c r="X10346" s="61"/>
      <c r="Y10346" s="61"/>
      <c r="Z10346" s="61"/>
      <c r="AA10346" s="61"/>
      <c r="AB10346" s="61"/>
      <c r="AC10346" s="61"/>
      <c r="AD10346" s="61"/>
      <c r="AE10346" s="61"/>
      <c r="AF10346" s="61"/>
      <c r="AG10346" s="61"/>
      <c r="AH10346" s="61"/>
      <c r="AI10346" s="61"/>
      <c r="AJ10346" s="61"/>
      <c r="AK10346" s="61"/>
      <c r="AL10346" s="61"/>
      <c r="AM10346" s="61"/>
      <c r="AN10346" s="61"/>
      <c r="AO10346" s="61"/>
      <c r="AP10346" s="62"/>
      <c r="AQ10346" s="61"/>
      <c r="AR10346" s="61"/>
      <c r="AS10346" s="61"/>
      <c r="AT10346" s="61"/>
      <c r="AU10346" s="61"/>
      <c r="AV10346" s="61"/>
      <c r="AW10346" s="60"/>
    </row>
    <row r="10347" s="59" customFormat="1" customHeight="1" spans="1:49">
      <c r="A10347" s="60"/>
      <c r="B10347" s="60"/>
      <c r="C10347" s="60"/>
      <c r="D10347" s="60"/>
      <c r="H10347" s="61"/>
      <c r="I10347" s="61"/>
      <c r="J10347" s="61"/>
      <c r="K10347" s="61"/>
      <c r="L10347" s="61"/>
      <c r="M10347" s="61"/>
      <c r="N10347" s="61"/>
      <c r="O10347" s="61"/>
      <c r="P10347" s="61"/>
      <c r="Q10347" s="61"/>
      <c r="R10347" s="61"/>
      <c r="S10347" s="61"/>
      <c r="T10347" s="61"/>
      <c r="U10347" s="61"/>
      <c r="V10347" s="61"/>
      <c r="W10347" s="61"/>
      <c r="X10347" s="61"/>
      <c r="Y10347" s="61"/>
      <c r="Z10347" s="61"/>
      <c r="AA10347" s="61"/>
      <c r="AB10347" s="61"/>
      <c r="AC10347" s="61"/>
      <c r="AD10347" s="61"/>
      <c r="AE10347" s="61"/>
      <c r="AF10347" s="61"/>
      <c r="AG10347" s="61"/>
      <c r="AH10347" s="61"/>
      <c r="AI10347" s="61"/>
      <c r="AJ10347" s="61"/>
      <c r="AK10347" s="61"/>
      <c r="AL10347" s="61"/>
      <c r="AM10347" s="61"/>
      <c r="AN10347" s="61"/>
      <c r="AO10347" s="61"/>
      <c r="AP10347" s="62"/>
      <c r="AQ10347" s="61"/>
      <c r="AR10347" s="61"/>
      <c r="AS10347" s="61"/>
      <c r="AT10347" s="61"/>
      <c r="AU10347" s="61"/>
      <c r="AV10347" s="61"/>
      <c r="AW10347" s="60"/>
    </row>
    <row r="10348" s="59" customFormat="1" customHeight="1" spans="1:49">
      <c r="A10348" s="60"/>
      <c r="B10348" s="60"/>
      <c r="C10348" s="60"/>
      <c r="D10348" s="60"/>
      <c r="H10348" s="61"/>
      <c r="I10348" s="61"/>
      <c r="J10348" s="61"/>
      <c r="K10348" s="61"/>
      <c r="L10348" s="61"/>
      <c r="M10348" s="61"/>
      <c r="N10348" s="61"/>
      <c r="O10348" s="61"/>
      <c r="P10348" s="61"/>
      <c r="Q10348" s="61"/>
      <c r="R10348" s="61"/>
      <c r="S10348" s="61"/>
      <c r="T10348" s="61"/>
      <c r="U10348" s="61"/>
      <c r="V10348" s="61"/>
      <c r="W10348" s="61"/>
      <c r="X10348" s="61"/>
      <c r="Y10348" s="61"/>
      <c r="Z10348" s="61"/>
      <c r="AA10348" s="61"/>
      <c r="AB10348" s="61"/>
      <c r="AC10348" s="61"/>
      <c r="AD10348" s="61"/>
      <c r="AE10348" s="61"/>
      <c r="AF10348" s="61"/>
      <c r="AG10348" s="61"/>
      <c r="AH10348" s="61"/>
      <c r="AI10348" s="61"/>
      <c r="AJ10348" s="61"/>
      <c r="AK10348" s="61"/>
      <c r="AL10348" s="61"/>
      <c r="AM10348" s="61"/>
      <c r="AN10348" s="61"/>
      <c r="AO10348" s="61"/>
      <c r="AP10348" s="62"/>
      <c r="AQ10348" s="61"/>
      <c r="AR10348" s="61"/>
      <c r="AS10348" s="61"/>
      <c r="AT10348" s="61"/>
      <c r="AU10348" s="61"/>
      <c r="AV10348" s="61"/>
      <c r="AW10348" s="60"/>
    </row>
    <row r="10349" s="59" customFormat="1" customHeight="1" spans="1:49">
      <c r="A10349" s="60"/>
      <c r="B10349" s="60"/>
      <c r="C10349" s="60"/>
      <c r="D10349" s="60"/>
      <c r="H10349" s="61"/>
      <c r="I10349" s="61"/>
      <c r="J10349" s="61"/>
      <c r="K10349" s="61"/>
      <c r="L10349" s="61"/>
      <c r="M10349" s="61"/>
      <c r="N10349" s="61"/>
      <c r="O10349" s="61"/>
      <c r="P10349" s="61"/>
      <c r="Q10349" s="61"/>
      <c r="R10349" s="61"/>
      <c r="S10349" s="61"/>
      <c r="T10349" s="61"/>
      <c r="U10349" s="61"/>
      <c r="V10349" s="61"/>
      <c r="W10349" s="61"/>
      <c r="X10349" s="61"/>
      <c r="Y10349" s="61"/>
      <c r="Z10349" s="61"/>
      <c r="AA10349" s="61"/>
      <c r="AB10349" s="61"/>
      <c r="AC10349" s="61"/>
      <c r="AD10349" s="61"/>
      <c r="AE10349" s="61"/>
      <c r="AF10349" s="61"/>
      <c r="AG10349" s="61"/>
      <c r="AH10349" s="61"/>
      <c r="AI10349" s="61"/>
      <c r="AJ10349" s="61"/>
      <c r="AK10349" s="61"/>
      <c r="AL10349" s="61"/>
      <c r="AM10349" s="61"/>
      <c r="AN10349" s="61"/>
      <c r="AO10349" s="61"/>
      <c r="AP10349" s="62"/>
      <c r="AQ10349" s="61"/>
      <c r="AR10349" s="61"/>
      <c r="AS10349" s="61"/>
      <c r="AT10349" s="61"/>
      <c r="AU10349" s="61"/>
      <c r="AV10349" s="61"/>
      <c r="AW10349" s="60"/>
    </row>
    <row r="10350" s="59" customFormat="1" customHeight="1" spans="1:49">
      <c r="A10350" s="60"/>
      <c r="B10350" s="60"/>
      <c r="C10350" s="60"/>
      <c r="D10350" s="60"/>
      <c r="H10350" s="61"/>
      <c r="I10350" s="61"/>
      <c r="J10350" s="61"/>
      <c r="K10350" s="61"/>
      <c r="L10350" s="61"/>
      <c r="M10350" s="61"/>
      <c r="N10350" s="61"/>
      <c r="O10350" s="61"/>
      <c r="P10350" s="61"/>
      <c r="Q10350" s="61"/>
      <c r="R10350" s="61"/>
      <c r="S10350" s="61"/>
      <c r="T10350" s="61"/>
      <c r="U10350" s="61"/>
      <c r="V10350" s="61"/>
      <c r="W10350" s="61"/>
      <c r="X10350" s="61"/>
      <c r="Y10350" s="61"/>
      <c r="Z10350" s="61"/>
      <c r="AA10350" s="61"/>
      <c r="AB10350" s="61"/>
      <c r="AC10350" s="61"/>
      <c r="AD10350" s="61"/>
      <c r="AE10350" s="61"/>
      <c r="AF10350" s="61"/>
      <c r="AG10350" s="61"/>
      <c r="AH10350" s="61"/>
      <c r="AI10350" s="61"/>
      <c r="AJ10350" s="61"/>
      <c r="AK10350" s="61"/>
      <c r="AL10350" s="61"/>
      <c r="AM10350" s="61"/>
      <c r="AN10350" s="61"/>
      <c r="AO10350" s="61"/>
      <c r="AP10350" s="62"/>
      <c r="AQ10350" s="61"/>
      <c r="AR10350" s="61"/>
      <c r="AS10350" s="61"/>
      <c r="AT10350" s="61"/>
      <c r="AU10350" s="61"/>
      <c r="AV10350" s="61"/>
      <c r="AW10350" s="60"/>
    </row>
    <row r="10351" s="59" customFormat="1" customHeight="1" spans="1:49">
      <c r="A10351" s="60"/>
      <c r="B10351" s="60"/>
      <c r="C10351" s="60"/>
      <c r="D10351" s="60"/>
      <c r="H10351" s="61"/>
      <c r="I10351" s="61"/>
      <c r="J10351" s="61"/>
      <c r="K10351" s="61"/>
      <c r="L10351" s="61"/>
      <c r="M10351" s="61"/>
      <c r="N10351" s="61"/>
      <c r="O10351" s="61"/>
      <c r="P10351" s="61"/>
      <c r="Q10351" s="61"/>
      <c r="R10351" s="61"/>
      <c r="S10351" s="61"/>
      <c r="T10351" s="61"/>
      <c r="U10351" s="61"/>
      <c r="V10351" s="61"/>
      <c r="W10351" s="61"/>
      <c r="X10351" s="61"/>
      <c r="Y10351" s="61"/>
      <c r="Z10351" s="61"/>
      <c r="AA10351" s="61"/>
      <c r="AB10351" s="61"/>
      <c r="AC10351" s="61"/>
      <c r="AD10351" s="61"/>
      <c r="AE10351" s="61"/>
      <c r="AF10351" s="61"/>
      <c r="AG10351" s="61"/>
      <c r="AH10351" s="61"/>
      <c r="AI10351" s="61"/>
      <c r="AJ10351" s="61"/>
      <c r="AK10351" s="61"/>
      <c r="AL10351" s="61"/>
      <c r="AM10351" s="61"/>
      <c r="AN10351" s="61"/>
      <c r="AO10351" s="61"/>
      <c r="AP10351" s="62"/>
      <c r="AQ10351" s="61"/>
      <c r="AR10351" s="61"/>
      <c r="AS10351" s="61"/>
      <c r="AT10351" s="61"/>
      <c r="AU10351" s="61"/>
      <c r="AV10351" s="61"/>
      <c r="AW10351" s="60"/>
    </row>
    <row r="10352" s="59" customFormat="1" customHeight="1" spans="1:49">
      <c r="A10352" s="60"/>
      <c r="B10352" s="60"/>
      <c r="C10352" s="60"/>
      <c r="D10352" s="60"/>
      <c r="H10352" s="61"/>
      <c r="I10352" s="61"/>
      <c r="J10352" s="61"/>
      <c r="K10352" s="61"/>
      <c r="L10352" s="61"/>
      <c r="M10352" s="61"/>
      <c r="N10352" s="61"/>
      <c r="O10352" s="61"/>
      <c r="P10352" s="61"/>
      <c r="Q10352" s="61"/>
      <c r="R10352" s="61"/>
      <c r="S10352" s="61"/>
      <c r="T10352" s="61"/>
      <c r="U10352" s="61"/>
      <c r="V10352" s="61"/>
      <c r="W10352" s="61"/>
      <c r="X10352" s="61"/>
      <c r="Y10352" s="61"/>
      <c r="Z10352" s="61"/>
      <c r="AA10352" s="61"/>
      <c r="AB10352" s="61"/>
      <c r="AC10352" s="61"/>
      <c r="AD10352" s="61"/>
      <c r="AE10352" s="61"/>
      <c r="AF10352" s="61"/>
      <c r="AG10352" s="61"/>
      <c r="AH10352" s="61"/>
      <c r="AI10352" s="61"/>
      <c r="AJ10352" s="61"/>
      <c r="AK10352" s="61"/>
      <c r="AL10352" s="61"/>
      <c r="AM10352" s="61"/>
      <c r="AN10352" s="61"/>
      <c r="AO10352" s="61"/>
      <c r="AP10352" s="62"/>
      <c r="AQ10352" s="61"/>
      <c r="AR10352" s="61"/>
      <c r="AS10352" s="61"/>
      <c r="AT10352" s="61"/>
      <c r="AU10352" s="61"/>
      <c r="AV10352" s="61"/>
      <c r="AW10352" s="60"/>
    </row>
    <row r="10353" s="59" customFormat="1" customHeight="1" spans="1:49">
      <c r="A10353" s="60"/>
      <c r="B10353" s="60"/>
      <c r="C10353" s="60"/>
      <c r="D10353" s="60"/>
      <c r="H10353" s="61"/>
      <c r="I10353" s="61"/>
      <c r="J10353" s="61"/>
      <c r="K10353" s="61"/>
      <c r="L10353" s="61"/>
      <c r="M10353" s="61"/>
      <c r="N10353" s="61"/>
      <c r="O10353" s="61"/>
      <c r="P10353" s="61"/>
      <c r="Q10353" s="61"/>
      <c r="R10353" s="61"/>
      <c r="S10353" s="61"/>
      <c r="T10353" s="61"/>
      <c r="U10353" s="61"/>
      <c r="V10353" s="61"/>
      <c r="W10353" s="61"/>
      <c r="X10353" s="61"/>
      <c r="Y10353" s="61"/>
      <c r="Z10353" s="61"/>
      <c r="AA10353" s="61"/>
      <c r="AB10353" s="61"/>
      <c r="AC10353" s="61"/>
      <c r="AD10353" s="61"/>
      <c r="AE10353" s="61"/>
      <c r="AF10353" s="61"/>
      <c r="AG10353" s="61"/>
      <c r="AH10353" s="61"/>
      <c r="AI10353" s="61"/>
      <c r="AJ10353" s="61"/>
      <c r="AK10353" s="61"/>
      <c r="AL10353" s="61"/>
      <c r="AM10353" s="61"/>
      <c r="AN10353" s="61"/>
      <c r="AO10353" s="61"/>
      <c r="AP10353" s="62"/>
      <c r="AQ10353" s="61"/>
      <c r="AR10353" s="61"/>
      <c r="AS10353" s="61"/>
      <c r="AT10353" s="61"/>
      <c r="AU10353" s="61"/>
      <c r="AV10353" s="61"/>
      <c r="AW10353" s="60"/>
    </row>
    <row r="10354" s="59" customFormat="1" customHeight="1" spans="1:49">
      <c r="A10354" s="60"/>
      <c r="B10354" s="60"/>
      <c r="C10354" s="60"/>
      <c r="D10354" s="60"/>
      <c r="H10354" s="61"/>
      <c r="I10354" s="61"/>
      <c r="J10354" s="61"/>
      <c r="K10354" s="61"/>
      <c r="L10354" s="61"/>
      <c r="M10354" s="61"/>
      <c r="N10354" s="61"/>
      <c r="O10354" s="61"/>
      <c r="P10354" s="61"/>
      <c r="Q10354" s="61"/>
      <c r="R10354" s="61"/>
      <c r="S10354" s="61"/>
      <c r="T10354" s="61"/>
      <c r="U10354" s="61"/>
      <c r="V10354" s="61"/>
      <c r="W10354" s="61"/>
      <c r="X10354" s="61"/>
      <c r="Y10354" s="61"/>
      <c r="Z10354" s="61"/>
      <c r="AA10354" s="61"/>
      <c r="AB10354" s="61"/>
      <c r="AC10354" s="61"/>
      <c r="AD10354" s="61"/>
      <c r="AE10354" s="61"/>
      <c r="AF10354" s="61"/>
      <c r="AG10354" s="61"/>
      <c r="AH10354" s="61"/>
      <c r="AI10354" s="61"/>
      <c r="AJ10354" s="61"/>
      <c r="AK10354" s="61"/>
      <c r="AL10354" s="61"/>
      <c r="AM10354" s="61"/>
      <c r="AN10354" s="61"/>
      <c r="AO10354" s="61"/>
      <c r="AP10354" s="62"/>
      <c r="AQ10354" s="61"/>
      <c r="AR10354" s="61"/>
      <c r="AS10354" s="61"/>
      <c r="AT10354" s="61"/>
      <c r="AU10354" s="61"/>
      <c r="AV10354" s="61"/>
      <c r="AW10354" s="60"/>
    </row>
    <row r="10355" s="59" customFormat="1" customHeight="1" spans="1:49">
      <c r="A10355" s="60"/>
      <c r="B10355" s="60"/>
      <c r="C10355" s="60"/>
      <c r="D10355" s="60"/>
      <c r="H10355" s="61"/>
      <c r="I10355" s="61"/>
      <c r="J10355" s="61"/>
      <c r="K10355" s="61"/>
      <c r="L10355" s="61"/>
      <c r="M10355" s="61"/>
      <c r="N10355" s="61"/>
      <c r="O10355" s="61"/>
      <c r="P10355" s="61"/>
      <c r="Q10355" s="61"/>
      <c r="R10355" s="61"/>
      <c r="S10355" s="61"/>
      <c r="T10355" s="61"/>
      <c r="U10355" s="61"/>
      <c r="V10355" s="61"/>
      <c r="W10355" s="61"/>
      <c r="X10355" s="61"/>
      <c r="Y10355" s="61"/>
      <c r="Z10355" s="61"/>
      <c r="AA10355" s="61"/>
      <c r="AB10355" s="61"/>
      <c r="AC10355" s="61"/>
      <c r="AD10355" s="61"/>
      <c r="AE10355" s="61"/>
      <c r="AF10355" s="61"/>
      <c r="AG10355" s="61"/>
      <c r="AH10355" s="61"/>
      <c r="AI10355" s="61"/>
      <c r="AJ10355" s="61"/>
      <c r="AK10355" s="61"/>
      <c r="AL10355" s="61"/>
      <c r="AM10355" s="61"/>
      <c r="AN10355" s="61"/>
      <c r="AO10355" s="61"/>
      <c r="AP10355" s="62"/>
      <c r="AQ10355" s="61"/>
      <c r="AR10355" s="61"/>
      <c r="AS10355" s="61"/>
      <c r="AT10355" s="61"/>
      <c r="AU10355" s="61"/>
      <c r="AV10355" s="61"/>
      <c r="AW10355" s="60"/>
    </row>
    <row r="10356" s="59" customFormat="1" customHeight="1" spans="1:49">
      <c r="A10356" s="60"/>
      <c r="B10356" s="60"/>
      <c r="C10356" s="60"/>
      <c r="D10356" s="60"/>
      <c r="H10356" s="61"/>
      <c r="I10356" s="61"/>
      <c r="J10356" s="61"/>
      <c r="K10356" s="61"/>
      <c r="L10356" s="61"/>
      <c r="M10356" s="61"/>
      <c r="N10356" s="61"/>
      <c r="O10356" s="61"/>
      <c r="P10356" s="61"/>
      <c r="Q10356" s="61"/>
      <c r="R10356" s="61"/>
      <c r="S10356" s="61"/>
      <c r="T10356" s="61"/>
      <c r="U10356" s="61"/>
      <c r="V10356" s="61"/>
      <c r="W10356" s="61"/>
      <c r="X10356" s="61"/>
      <c r="Y10356" s="61"/>
      <c r="Z10356" s="61"/>
      <c r="AA10356" s="61"/>
      <c r="AB10356" s="61"/>
      <c r="AC10356" s="61"/>
      <c r="AD10356" s="61"/>
      <c r="AE10356" s="61"/>
      <c r="AF10356" s="61"/>
      <c r="AG10356" s="61"/>
      <c r="AH10356" s="61"/>
      <c r="AI10356" s="61"/>
      <c r="AJ10356" s="61"/>
      <c r="AK10356" s="61"/>
      <c r="AL10356" s="61"/>
      <c r="AM10356" s="61"/>
      <c r="AN10356" s="61"/>
      <c r="AO10356" s="61"/>
      <c r="AP10356" s="62"/>
      <c r="AQ10356" s="61"/>
      <c r="AR10356" s="61"/>
      <c r="AS10356" s="61"/>
      <c r="AT10356" s="61"/>
      <c r="AU10356" s="61"/>
      <c r="AV10356" s="61"/>
      <c r="AW10356" s="60"/>
    </row>
    <row r="10357" s="59" customFormat="1" customHeight="1" spans="1:49">
      <c r="A10357" s="60"/>
      <c r="B10357" s="60"/>
      <c r="C10357" s="60"/>
      <c r="D10357" s="60"/>
      <c r="H10357" s="61"/>
      <c r="I10357" s="61"/>
      <c r="J10357" s="61"/>
      <c r="K10357" s="61"/>
      <c r="L10357" s="61"/>
      <c r="M10357" s="61"/>
      <c r="N10357" s="61"/>
      <c r="O10357" s="61"/>
      <c r="P10357" s="61"/>
      <c r="Q10357" s="61"/>
      <c r="R10357" s="61"/>
      <c r="S10357" s="61"/>
      <c r="T10357" s="61"/>
      <c r="U10357" s="61"/>
      <c r="V10357" s="61"/>
      <c r="W10357" s="61"/>
      <c r="X10357" s="61"/>
      <c r="Y10357" s="61"/>
      <c r="Z10357" s="61"/>
      <c r="AA10357" s="61"/>
      <c r="AB10357" s="61"/>
      <c r="AC10357" s="61"/>
      <c r="AD10357" s="61"/>
      <c r="AE10357" s="61"/>
      <c r="AF10357" s="61"/>
      <c r="AG10357" s="61"/>
      <c r="AH10357" s="61"/>
      <c r="AI10357" s="61"/>
      <c r="AJ10357" s="61"/>
      <c r="AK10357" s="61"/>
      <c r="AL10357" s="61"/>
      <c r="AM10357" s="61"/>
      <c r="AN10357" s="61"/>
      <c r="AO10357" s="61"/>
      <c r="AP10357" s="62"/>
      <c r="AQ10357" s="61"/>
      <c r="AR10357" s="61"/>
      <c r="AS10357" s="61"/>
      <c r="AT10357" s="61"/>
      <c r="AU10357" s="61"/>
      <c r="AV10357" s="61"/>
      <c r="AW10357" s="60"/>
    </row>
    <row r="10358" s="59" customFormat="1" customHeight="1" spans="1:49">
      <c r="A10358" s="60"/>
      <c r="B10358" s="60"/>
      <c r="C10358" s="60"/>
      <c r="D10358" s="60"/>
      <c r="H10358" s="61"/>
      <c r="I10358" s="61"/>
      <c r="J10358" s="61"/>
      <c r="K10358" s="61"/>
      <c r="L10358" s="61"/>
      <c r="M10358" s="61"/>
      <c r="N10358" s="61"/>
      <c r="O10358" s="61"/>
      <c r="P10358" s="61"/>
      <c r="Q10358" s="61"/>
      <c r="R10358" s="61"/>
      <c r="S10358" s="61"/>
      <c r="T10358" s="61"/>
      <c r="U10358" s="61"/>
      <c r="V10358" s="61"/>
      <c r="W10358" s="61"/>
      <c r="X10358" s="61"/>
      <c r="Y10358" s="61"/>
      <c r="Z10358" s="61"/>
      <c r="AA10358" s="61"/>
      <c r="AB10358" s="61"/>
      <c r="AC10358" s="61"/>
      <c r="AD10358" s="61"/>
      <c r="AE10358" s="61"/>
      <c r="AF10358" s="61"/>
      <c r="AG10358" s="61"/>
      <c r="AH10358" s="61"/>
      <c r="AI10358" s="61"/>
      <c r="AJ10358" s="61"/>
      <c r="AK10358" s="61"/>
      <c r="AL10358" s="61"/>
      <c r="AM10358" s="61"/>
      <c r="AN10358" s="61"/>
      <c r="AO10358" s="61"/>
      <c r="AP10358" s="62"/>
      <c r="AQ10358" s="61"/>
      <c r="AR10358" s="61"/>
      <c r="AS10358" s="61"/>
      <c r="AT10358" s="61"/>
      <c r="AU10358" s="61"/>
      <c r="AV10358" s="61"/>
      <c r="AW10358" s="60"/>
    </row>
    <row r="10359" s="59" customFormat="1" customHeight="1" spans="1:49">
      <c r="A10359" s="60"/>
      <c r="B10359" s="60"/>
      <c r="C10359" s="60"/>
      <c r="D10359" s="60"/>
      <c r="H10359" s="61"/>
      <c r="I10359" s="61"/>
      <c r="J10359" s="61"/>
      <c r="K10359" s="61"/>
      <c r="L10359" s="61"/>
      <c r="M10359" s="61"/>
      <c r="N10359" s="61"/>
      <c r="O10359" s="61"/>
      <c r="P10359" s="61"/>
      <c r="Q10359" s="61"/>
      <c r="R10359" s="61"/>
      <c r="S10359" s="61"/>
      <c r="T10359" s="61"/>
      <c r="U10359" s="61"/>
      <c r="V10359" s="61"/>
      <c r="W10359" s="61"/>
      <c r="X10359" s="61"/>
      <c r="Y10359" s="61"/>
      <c r="Z10359" s="61"/>
      <c r="AA10359" s="61"/>
      <c r="AB10359" s="61"/>
      <c r="AC10359" s="61"/>
      <c r="AD10359" s="61"/>
      <c r="AE10359" s="61"/>
      <c r="AF10359" s="61"/>
      <c r="AG10359" s="61"/>
      <c r="AH10359" s="61"/>
      <c r="AI10359" s="61"/>
      <c r="AJ10359" s="61"/>
      <c r="AK10359" s="61"/>
      <c r="AL10359" s="61"/>
      <c r="AM10359" s="61"/>
      <c r="AN10359" s="61"/>
      <c r="AO10359" s="61"/>
      <c r="AP10359" s="62"/>
      <c r="AQ10359" s="61"/>
      <c r="AR10359" s="61"/>
      <c r="AS10359" s="61"/>
      <c r="AT10359" s="61"/>
      <c r="AU10359" s="61"/>
      <c r="AV10359" s="61"/>
      <c r="AW10359" s="60"/>
    </row>
    <row r="10360" s="59" customFormat="1" customHeight="1" spans="1:49">
      <c r="A10360" s="60"/>
      <c r="B10360" s="60"/>
      <c r="C10360" s="60"/>
      <c r="D10360" s="60"/>
      <c r="H10360" s="61"/>
      <c r="I10360" s="61"/>
      <c r="J10360" s="61"/>
      <c r="K10360" s="61"/>
      <c r="L10360" s="61"/>
      <c r="M10360" s="61"/>
      <c r="N10360" s="61"/>
      <c r="O10360" s="61"/>
      <c r="P10360" s="61"/>
      <c r="Q10360" s="61"/>
      <c r="R10360" s="61"/>
      <c r="S10360" s="61"/>
      <c r="T10360" s="61"/>
      <c r="U10360" s="61"/>
      <c r="V10360" s="61"/>
      <c r="W10360" s="61"/>
      <c r="X10360" s="61"/>
      <c r="Y10360" s="61"/>
      <c r="Z10360" s="61"/>
      <c r="AA10360" s="61"/>
      <c r="AB10360" s="61"/>
      <c r="AC10360" s="61"/>
      <c r="AD10360" s="61"/>
      <c r="AE10360" s="61"/>
      <c r="AF10360" s="61"/>
      <c r="AG10360" s="61"/>
      <c r="AH10360" s="61"/>
      <c r="AI10360" s="61"/>
      <c r="AJ10360" s="61"/>
      <c r="AK10360" s="61"/>
      <c r="AL10360" s="61"/>
      <c r="AM10360" s="61"/>
      <c r="AN10360" s="61"/>
      <c r="AO10360" s="61"/>
      <c r="AP10360" s="62"/>
      <c r="AQ10360" s="61"/>
      <c r="AR10360" s="61"/>
      <c r="AS10360" s="61"/>
      <c r="AT10360" s="61"/>
      <c r="AU10360" s="61"/>
      <c r="AV10360" s="61"/>
      <c r="AW10360" s="60"/>
    </row>
    <row r="10361" s="59" customFormat="1" customHeight="1" spans="1:49">
      <c r="A10361" s="60"/>
      <c r="B10361" s="60"/>
      <c r="C10361" s="60"/>
      <c r="D10361" s="60"/>
      <c r="H10361" s="61"/>
      <c r="I10361" s="61"/>
      <c r="J10361" s="61"/>
      <c r="K10361" s="61"/>
      <c r="L10361" s="61"/>
      <c r="M10361" s="61"/>
      <c r="N10361" s="61"/>
      <c r="O10361" s="61"/>
      <c r="P10361" s="61"/>
      <c r="Q10361" s="61"/>
      <c r="R10361" s="61"/>
      <c r="S10361" s="61"/>
      <c r="T10361" s="61"/>
      <c r="U10361" s="61"/>
      <c r="V10361" s="61"/>
      <c r="W10361" s="61"/>
      <c r="X10361" s="61"/>
      <c r="Y10361" s="61"/>
      <c r="Z10361" s="61"/>
      <c r="AA10361" s="61"/>
      <c r="AB10361" s="61"/>
      <c r="AC10361" s="61"/>
      <c r="AD10361" s="61"/>
      <c r="AE10361" s="61"/>
      <c r="AF10361" s="61"/>
      <c r="AG10361" s="61"/>
      <c r="AH10361" s="61"/>
      <c r="AI10361" s="61"/>
      <c r="AJ10361" s="61"/>
      <c r="AK10361" s="61"/>
      <c r="AL10361" s="61"/>
      <c r="AM10361" s="61"/>
      <c r="AN10361" s="61"/>
      <c r="AO10361" s="61"/>
      <c r="AP10361" s="62"/>
      <c r="AQ10361" s="61"/>
      <c r="AR10361" s="61"/>
      <c r="AS10361" s="61"/>
      <c r="AT10361" s="61"/>
      <c r="AU10361" s="61"/>
      <c r="AV10361" s="61"/>
      <c r="AW10361" s="60"/>
    </row>
    <row r="10362" s="59" customFormat="1" customHeight="1" spans="1:49">
      <c r="A10362" s="60"/>
      <c r="B10362" s="60"/>
      <c r="C10362" s="60"/>
      <c r="D10362" s="60"/>
      <c r="H10362" s="61"/>
      <c r="I10362" s="61"/>
      <c r="J10362" s="61"/>
      <c r="K10362" s="61"/>
      <c r="L10362" s="61"/>
      <c r="M10362" s="61"/>
      <c r="N10362" s="61"/>
      <c r="O10362" s="61"/>
      <c r="P10362" s="61"/>
      <c r="Q10362" s="61"/>
      <c r="R10362" s="61"/>
      <c r="S10362" s="61"/>
      <c r="T10362" s="61"/>
      <c r="U10362" s="61"/>
      <c r="V10362" s="61"/>
      <c r="W10362" s="61"/>
      <c r="X10362" s="61"/>
      <c r="Y10362" s="61"/>
      <c r="Z10362" s="61"/>
      <c r="AA10362" s="61"/>
      <c r="AB10362" s="61"/>
      <c r="AC10362" s="61"/>
      <c r="AD10362" s="61"/>
      <c r="AE10362" s="61"/>
      <c r="AF10362" s="61"/>
      <c r="AG10362" s="61"/>
      <c r="AH10362" s="61"/>
      <c r="AI10362" s="61"/>
      <c r="AJ10362" s="61"/>
      <c r="AK10362" s="61"/>
      <c r="AL10362" s="61"/>
      <c r="AM10362" s="61"/>
      <c r="AN10362" s="61"/>
      <c r="AO10362" s="61"/>
      <c r="AP10362" s="62"/>
      <c r="AQ10362" s="61"/>
      <c r="AR10362" s="61"/>
      <c r="AS10362" s="61"/>
      <c r="AT10362" s="61"/>
      <c r="AU10362" s="61"/>
      <c r="AV10362" s="61"/>
      <c r="AW10362" s="60"/>
    </row>
    <row r="10363" s="59" customFormat="1" customHeight="1" spans="1:49">
      <c r="A10363" s="60"/>
      <c r="B10363" s="60"/>
      <c r="C10363" s="60"/>
      <c r="D10363" s="60"/>
      <c r="H10363" s="61"/>
      <c r="I10363" s="61"/>
      <c r="J10363" s="61"/>
      <c r="K10363" s="61"/>
      <c r="L10363" s="61"/>
      <c r="M10363" s="61"/>
      <c r="N10363" s="61"/>
      <c r="O10363" s="61"/>
      <c r="P10363" s="61"/>
      <c r="Q10363" s="61"/>
      <c r="R10363" s="61"/>
      <c r="S10363" s="61"/>
      <c r="T10363" s="61"/>
      <c r="U10363" s="61"/>
      <c r="V10363" s="61"/>
      <c r="W10363" s="61"/>
      <c r="X10363" s="61"/>
      <c r="Y10363" s="61"/>
      <c r="Z10363" s="61"/>
      <c r="AA10363" s="61"/>
      <c r="AB10363" s="61"/>
      <c r="AC10363" s="61"/>
      <c r="AD10363" s="61"/>
      <c r="AE10363" s="61"/>
      <c r="AF10363" s="61"/>
      <c r="AG10363" s="61"/>
      <c r="AH10363" s="61"/>
      <c r="AI10363" s="61"/>
      <c r="AJ10363" s="61"/>
      <c r="AK10363" s="61"/>
      <c r="AL10363" s="61"/>
      <c r="AM10363" s="61"/>
      <c r="AN10363" s="61"/>
      <c r="AO10363" s="61"/>
      <c r="AP10363" s="62"/>
      <c r="AQ10363" s="61"/>
      <c r="AR10363" s="61"/>
      <c r="AS10363" s="61"/>
      <c r="AT10363" s="61"/>
      <c r="AU10363" s="61"/>
      <c r="AV10363" s="61"/>
      <c r="AW10363" s="60"/>
    </row>
    <row r="10364" s="59" customFormat="1" customHeight="1" spans="1:49">
      <c r="A10364" s="60"/>
      <c r="B10364" s="60"/>
      <c r="C10364" s="60"/>
      <c r="D10364" s="60"/>
      <c r="H10364" s="61"/>
      <c r="I10364" s="61"/>
      <c r="J10364" s="61"/>
      <c r="K10364" s="61"/>
      <c r="L10364" s="61"/>
      <c r="M10364" s="61"/>
      <c r="N10364" s="61"/>
      <c r="O10364" s="61"/>
      <c r="P10364" s="61"/>
      <c r="Q10364" s="61"/>
      <c r="R10364" s="61"/>
      <c r="S10364" s="61"/>
      <c r="T10364" s="61"/>
      <c r="U10364" s="61"/>
      <c r="V10364" s="61"/>
      <c r="W10364" s="61"/>
      <c r="X10364" s="61"/>
      <c r="Y10364" s="61"/>
      <c r="Z10364" s="61"/>
      <c r="AA10364" s="61"/>
      <c r="AB10364" s="61"/>
      <c r="AC10364" s="61"/>
      <c r="AD10364" s="61"/>
      <c r="AE10364" s="61"/>
      <c r="AF10364" s="61"/>
      <c r="AG10364" s="61"/>
      <c r="AH10364" s="61"/>
      <c r="AI10364" s="61"/>
      <c r="AJ10364" s="61"/>
      <c r="AK10364" s="61"/>
      <c r="AL10364" s="61"/>
      <c r="AM10364" s="61"/>
      <c r="AN10364" s="61"/>
      <c r="AO10364" s="61"/>
      <c r="AP10364" s="62"/>
      <c r="AQ10364" s="61"/>
      <c r="AR10364" s="61"/>
      <c r="AS10364" s="61"/>
      <c r="AT10364" s="61"/>
      <c r="AU10364" s="61"/>
      <c r="AV10364" s="61"/>
      <c r="AW10364" s="60"/>
    </row>
    <row r="10365" s="59" customFormat="1" customHeight="1" spans="1:49">
      <c r="A10365" s="60"/>
      <c r="B10365" s="60"/>
      <c r="C10365" s="60"/>
      <c r="D10365" s="60"/>
      <c r="H10365" s="61"/>
      <c r="I10365" s="61"/>
      <c r="J10365" s="61"/>
      <c r="K10365" s="61"/>
      <c r="L10365" s="61"/>
      <c r="M10365" s="61"/>
      <c r="N10365" s="61"/>
      <c r="O10365" s="61"/>
      <c r="P10365" s="61"/>
      <c r="Q10365" s="61"/>
      <c r="R10365" s="61"/>
      <c r="S10365" s="61"/>
      <c r="T10365" s="61"/>
      <c r="U10365" s="61"/>
      <c r="V10365" s="61"/>
      <c r="W10365" s="61"/>
      <c r="X10365" s="61"/>
      <c r="Y10365" s="61"/>
      <c r="Z10365" s="61"/>
      <c r="AA10365" s="61"/>
      <c r="AB10365" s="61"/>
      <c r="AC10365" s="61"/>
      <c r="AD10365" s="61"/>
      <c r="AE10365" s="61"/>
      <c r="AF10365" s="61"/>
      <c r="AG10365" s="61"/>
      <c r="AH10365" s="61"/>
      <c r="AI10365" s="61"/>
      <c r="AJ10365" s="61"/>
      <c r="AK10365" s="61"/>
      <c r="AL10365" s="61"/>
      <c r="AM10365" s="61"/>
      <c r="AN10365" s="61"/>
      <c r="AO10365" s="61"/>
      <c r="AP10365" s="62"/>
      <c r="AQ10365" s="61"/>
      <c r="AR10365" s="61"/>
      <c r="AS10365" s="61"/>
      <c r="AT10365" s="61"/>
      <c r="AU10365" s="61"/>
      <c r="AV10365" s="61"/>
      <c r="AW10365" s="60"/>
    </row>
    <row r="10366" s="59" customFormat="1" customHeight="1" spans="1:49">
      <c r="A10366" s="60"/>
      <c r="B10366" s="60"/>
      <c r="C10366" s="60"/>
      <c r="D10366" s="60"/>
      <c r="H10366" s="61"/>
      <c r="I10366" s="61"/>
      <c r="J10366" s="61"/>
      <c r="K10366" s="61"/>
      <c r="L10366" s="61"/>
      <c r="M10366" s="61"/>
      <c r="N10366" s="61"/>
      <c r="O10366" s="61"/>
      <c r="P10366" s="61"/>
      <c r="Q10366" s="61"/>
      <c r="R10366" s="61"/>
      <c r="S10366" s="61"/>
      <c r="T10366" s="61"/>
      <c r="U10366" s="61"/>
      <c r="V10366" s="61"/>
      <c r="W10366" s="61"/>
      <c r="X10366" s="61"/>
      <c r="Y10366" s="61"/>
      <c r="Z10366" s="61"/>
      <c r="AA10366" s="61"/>
      <c r="AB10366" s="61"/>
      <c r="AC10366" s="61"/>
      <c r="AD10366" s="61"/>
      <c r="AE10366" s="61"/>
      <c r="AF10366" s="61"/>
      <c r="AG10366" s="61"/>
      <c r="AH10366" s="61"/>
      <c r="AI10366" s="61"/>
      <c r="AJ10366" s="61"/>
      <c r="AK10366" s="61"/>
      <c r="AL10366" s="61"/>
      <c r="AM10366" s="61"/>
      <c r="AN10366" s="61"/>
      <c r="AO10366" s="61"/>
      <c r="AP10366" s="62"/>
      <c r="AQ10366" s="61"/>
      <c r="AR10366" s="61"/>
      <c r="AS10366" s="61"/>
      <c r="AT10366" s="61"/>
      <c r="AU10366" s="61"/>
      <c r="AV10366" s="61"/>
      <c r="AW10366" s="60"/>
    </row>
    <row r="10367" s="59" customFormat="1" customHeight="1" spans="1:49">
      <c r="A10367" s="60"/>
      <c r="B10367" s="60"/>
      <c r="C10367" s="60"/>
      <c r="D10367" s="60"/>
      <c r="H10367" s="61"/>
      <c r="I10367" s="61"/>
      <c r="J10367" s="61"/>
      <c r="K10367" s="61"/>
      <c r="L10367" s="61"/>
      <c r="M10367" s="61"/>
      <c r="N10367" s="61"/>
      <c r="O10367" s="61"/>
      <c r="P10367" s="61"/>
      <c r="Q10367" s="61"/>
      <c r="R10367" s="61"/>
      <c r="S10367" s="61"/>
      <c r="T10367" s="61"/>
      <c r="U10367" s="61"/>
      <c r="V10367" s="61"/>
      <c r="W10367" s="61"/>
      <c r="X10367" s="61"/>
      <c r="Y10367" s="61"/>
      <c r="Z10367" s="61"/>
      <c r="AA10367" s="61"/>
      <c r="AB10367" s="61"/>
      <c r="AC10367" s="61"/>
      <c r="AD10367" s="61"/>
      <c r="AE10367" s="61"/>
      <c r="AF10367" s="61"/>
      <c r="AG10367" s="61"/>
      <c r="AH10367" s="61"/>
      <c r="AI10367" s="61"/>
      <c r="AJ10367" s="61"/>
      <c r="AK10367" s="61"/>
      <c r="AL10367" s="61"/>
      <c r="AM10367" s="61"/>
      <c r="AN10367" s="61"/>
      <c r="AO10367" s="61"/>
      <c r="AP10367" s="62"/>
      <c r="AQ10367" s="61"/>
      <c r="AR10367" s="61"/>
      <c r="AS10367" s="61"/>
      <c r="AT10367" s="61"/>
      <c r="AU10367" s="61"/>
      <c r="AV10367" s="61"/>
      <c r="AW10367" s="60"/>
    </row>
    <row r="10368" s="59" customFormat="1" customHeight="1" spans="1:49">
      <c r="A10368" s="60"/>
      <c r="B10368" s="60"/>
      <c r="C10368" s="60"/>
      <c r="D10368" s="60"/>
      <c r="H10368" s="61"/>
      <c r="I10368" s="61"/>
      <c r="J10368" s="61"/>
      <c r="K10368" s="61"/>
      <c r="L10368" s="61"/>
      <c r="M10368" s="61"/>
      <c r="N10368" s="61"/>
      <c r="O10368" s="61"/>
      <c r="P10368" s="61"/>
      <c r="Q10368" s="61"/>
      <c r="R10368" s="61"/>
      <c r="S10368" s="61"/>
      <c r="T10368" s="61"/>
      <c r="U10368" s="61"/>
      <c r="V10368" s="61"/>
      <c r="W10368" s="61"/>
      <c r="X10368" s="61"/>
      <c r="Y10368" s="61"/>
      <c r="Z10368" s="61"/>
      <c r="AA10368" s="61"/>
      <c r="AB10368" s="61"/>
      <c r="AC10368" s="61"/>
      <c r="AD10368" s="61"/>
      <c r="AE10368" s="61"/>
      <c r="AF10368" s="61"/>
      <c r="AG10368" s="61"/>
      <c r="AH10368" s="61"/>
      <c r="AI10368" s="61"/>
      <c r="AJ10368" s="61"/>
      <c r="AK10368" s="61"/>
      <c r="AL10368" s="61"/>
      <c r="AM10368" s="61"/>
      <c r="AN10368" s="61"/>
      <c r="AO10368" s="61"/>
      <c r="AP10368" s="62"/>
      <c r="AQ10368" s="61"/>
      <c r="AR10368" s="61"/>
      <c r="AS10368" s="61"/>
      <c r="AT10368" s="61"/>
      <c r="AU10368" s="61"/>
      <c r="AV10368" s="61"/>
      <c r="AW10368" s="60"/>
    </row>
    <row r="10369" s="59" customFormat="1" customHeight="1" spans="1:49">
      <c r="A10369" s="60"/>
      <c r="B10369" s="60"/>
      <c r="C10369" s="60"/>
      <c r="D10369" s="60"/>
      <c r="H10369" s="61"/>
      <c r="I10369" s="61"/>
      <c r="J10369" s="61"/>
      <c r="K10369" s="61"/>
      <c r="L10369" s="61"/>
      <c r="M10369" s="61"/>
      <c r="N10369" s="61"/>
      <c r="O10369" s="61"/>
      <c r="P10369" s="61"/>
      <c r="Q10369" s="61"/>
      <c r="R10369" s="61"/>
      <c r="S10369" s="61"/>
      <c r="T10369" s="61"/>
      <c r="U10369" s="61"/>
      <c r="V10369" s="61"/>
      <c r="W10369" s="61"/>
      <c r="X10369" s="61"/>
      <c r="Y10369" s="61"/>
      <c r="Z10369" s="61"/>
      <c r="AA10369" s="61"/>
      <c r="AB10369" s="61"/>
      <c r="AC10369" s="61"/>
      <c r="AD10369" s="61"/>
      <c r="AE10369" s="61"/>
      <c r="AF10369" s="61"/>
      <c r="AG10369" s="61"/>
      <c r="AH10369" s="61"/>
      <c r="AI10369" s="61"/>
      <c r="AJ10369" s="61"/>
      <c r="AK10369" s="61"/>
      <c r="AL10369" s="61"/>
      <c r="AM10369" s="61"/>
      <c r="AN10369" s="61"/>
      <c r="AO10369" s="61"/>
      <c r="AP10369" s="62"/>
      <c r="AQ10369" s="61"/>
      <c r="AR10369" s="61"/>
      <c r="AS10369" s="61"/>
      <c r="AT10369" s="61"/>
      <c r="AU10369" s="61"/>
      <c r="AV10369" s="61"/>
      <c r="AW10369" s="60"/>
    </row>
    <row r="10370" s="59" customFormat="1" customHeight="1" spans="1:49">
      <c r="A10370" s="60"/>
      <c r="B10370" s="60"/>
      <c r="C10370" s="60"/>
      <c r="D10370" s="60"/>
      <c r="H10370" s="61"/>
      <c r="I10370" s="61"/>
      <c r="J10370" s="61"/>
      <c r="K10370" s="61"/>
      <c r="L10370" s="61"/>
      <c r="M10370" s="61"/>
      <c r="N10370" s="61"/>
      <c r="O10370" s="61"/>
      <c r="P10370" s="61"/>
      <c r="Q10370" s="61"/>
      <c r="R10370" s="61"/>
      <c r="S10370" s="61"/>
      <c r="T10370" s="61"/>
      <c r="U10370" s="61"/>
      <c r="V10370" s="61"/>
      <c r="W10370" s="61"/>
      <c r="X10370" s="61"/>
      <c r="Y10370" s="61"/>
      <c r="Z10370" s="61"/>
      <c r="AA10370" s="61"/>
      <c r="AB10370" s="61"/>
      <c r="AC10370" s="61"/>
      <c r="AD10370" s="61"/>
      <c r="AE10370" s="61"/>
      <c r="AF10370" s="61"/>
      <c r="AG10370" s="61"/>
      <c r="AH10370" s="61"/>
      <c r="AI10370" s="61"/>
      <c r="AJ10370" s="61"/>
      <c r="AK10370" s="61"/>
      <c r="AL10370" s="61"/>
      <c r="AM10370" s="61"/>
      <c r="AN10370" s="61"/>
      <c r="AO10370" s="61"/>
      <c r="AP10370" s="62"/>
      <c r="AQ10370" s="61"/>
      <c r="AR10370" s="61"/>
      <c r="AS10370" s="61"/>
      <c r="AT10370" s="61"/>
      <c r="AU10370" s="61"/>
      <c r="AV10370" s="61"/>
      <c r="AW10370" s="60"/>
    </row>
    <row r="10371" s="59" customFormat="1" customHeight="1" spans="1:49">
      <c r="A10371" s="60"/>
      <c r="B10371" s="60"/>
      <c r="C10371" s="60"/>
      <c r="D10371" s="60"/>
      <c r="H10371" s="61"/>
      <c r="I10371" s="61"/>
      <c r="J10371" s="61"/>
      <c r="K10371" s="61"/>
      <c r="L10371" s="61"/>
      <c r="M10371" s="61"/>
      <c r="N10371" s="61"/>
      <c r="O10371" s="61"/>
      <c r="P10371" s="61"/>
      <c r="Q10371" s="61"/>
      <c r="R10371" s="61"/>
      <c r="S10371" s="61"/>
      <c r="T10371" s="61"/>
      <c r="U10371" s="61"/>
      <c r="V10371" s="61"/>
      <c r="W10371" s="61"/>
      <c r="X10371" s="61"/>
      <c r="Y10371" s="61"/>
      <c r="Z10371" s="61"/>
      <c r="AA10371" s="61"/>
      <c r="AB10371" s="61"/>
      <c r="AC10371" s="61"/>
      <c r="AD10371" s="61"/>
      <c r="AE10371" s="61"/>
      <c r="AF10371" s="61"/>
      <c r="AG10371" s="61"/>
      <c r="AH10371" s="61"/>
      <c r="AI10371" s="61"/>
      <c r="AJ10371" s="61"/>
      <c r="AK10371" s="61"/>
      <c r="AL10371" s="61"/>
      <c r="AM10371" s="61"/>
      <c r="AN10371" s="61"/>
      <c r="AO10371" s="61"/>
      <c r="AP10371" s="62"/>
      <c r="AQ10371" s="61"/>
      <c r="AR10371" s="61"/>
      <c r="AS10371" s="61"/>
      <c r="AT10371" s="61"/>
      <c r="AU10371" s="61"/>
      <c r="AV10371" s="61"/>
      <c r="AW10371" s="60"/>
    </row>
    <row r="10372" s="59" customFormat="1" customHeight="1" spans="1:49">
      <c r="A10372" s="60"/>
      <c r="B10372" s="60"/>
      <c r="C10372" s="60"/>
      <c r="D10372" s="60"/>
      <c r="H10372" s="61"/>
      <c r="I10372" s="61"/>
      <c r="J10372" s="61"/>
      <c r="K10372" s="61"/>
      <c r="L10372" s="61"/>
      <c r="M10372" s="61"/>
      <c r="N10372" s="61"/>
      <c r="O10372" s="61"/>
      <c r="P10372" s="61"/>
      <c r="Q10372" s="61"/>
      <c r="R10372" s="61"/>
      <c r="S10372" s="61"/>
      <c r="T10372" s="61"/>
      <c r="U10372" s="61"/>
      <c r="V10372" s="61"/>
      <c r="W10372" s="61"/>
      <c r="X10372" s="61"/>
      <c r="Y10372" s="61"/>
      <c r="Z10372" s="61"/>
      <c r="AA10372" s="61"/>
      <c r="AB10372" s="61"/>
      <c r="AC10372" s="61"/>
      <c r="AD10372" s="61"/>
      <c r="AE10372" s="61"/>
      <c r="AF10372" s="61"/>
      <c r="AG10372" s="61"/>
      <c r="AH10372" s="61"/>
      <c r="AI10372" s="61"/>
      <c r="AJ10372" s="61"/>
      <c r="AK10372" s="61"/>
      <c r="AL10372" s="61"/>
      <c r="AM10372" s="61"/>
      <c r="AN10372" s="61"/>
      <c r="AO10372" s="61"/>
      <c r="AP10372" s="62"/>
      <c r="AQ10372" s="61"/>
      <c r="AR10372" s="61"/>
      <c r="AS10372" s="61"/>
      <c r="AT10372" s="61"/>
      <c r="AU10372" s="61"/>
      <c r="AV10372" s="61"/>
      <c r="AW10372" s="60"/>
    </row>
    <row r="10373" s="59" customFormat="1" customHeight="1" spans="1:49">
      <c r="A10373" s="60"/>
      <c r="B10373" s="60"/>
      <c r="C10373" s="60"/>
      <c r="D10373" s="60"/>
      <c r="H10373" s="61"/>
      <c r="I10373" s="61"/>
      <c r="J10373" s="61"/>
      <c r="K10373" s="61"/>
      <c r="L10373" s="61"/>
      <c r="M10373" s="61"/>
      <c r="N10373" s="61"/>
      <c r="O10373" s="61"/>
      <c r="P10373" s="61"/>
      <c r="Q10373" s="61"/>
      <c r="R10373" s="61"/>
      <c r="S10373" s="61"/>
      <c r="T10373" s="61"/>
      <c r="U10373" s="61"/>
      <c r="V10373" s="61"/>
      <c r="W10373" s="61"/>
      <c r="X10373" s="61"/>
      <c r="Y10373" s="61"/>
      <c r="Z10373" s="61"/>
      <c r="AA10373" s="61"/>
      <c r="AB10373" s="61"/>
      <c r="AC10373" s="61"/>
      <c r="AD10373" s="61"/>
      <c r="AE10373" s="61"/>
      <c r="AF10373" s="61"/>
      <c r="AG10373" s="61"/>
      <c r="AH10373" s="61"/>
      <c r="AI10373" s="61"/>
      <c r="AJ10373" s="61"/>
      <c r="AK10373" s="61"/>
      <c r="AL10373" s="61"/>
      <c r="AM10373" s="61"/>
      <c r="AN10373" s="61"/>
      <c r="AO10373" s="61"/>
      <c r="AP10373" s="62"/>
      <c r="AQ10373" s="61"/>
      <c r="AR10373" s="61"/>
      <c r="AS10373" s="61"/>
      <c r="AT10373" s="61"/>
      <c r="AU10373" s="61"/>
      <c r="AV10373" s="61"/>
      <c r="AW10373" s="60"/>
    </row>
    <row r="10374" s="59" customFormat="1" customHeight="1" spans="1:49">
      <c r="A10374" s="60"/>
      <c r="B10374" s="60"/>
      <c r="C10374" s="60"/>
      <c r="D10374" s="60"/>
      <c r="H10374" s="61"/>
      <c r="I10374" s="61"/>
      <c r="J10374" s="61"/>
      <c r="K10374" s="61"/>
      <c r="L10374" s="61"/>
      <c r="M10374" s="61"/>
      <c r="N10374" s="61"/>
      <c r="O10374" s="61"/>
      <c r="P10374" s="61"/>
      <c r="Q10374" s="61"/>
      <c r="R10374" s="61"/>
      <c r="S10374" s="61"/>
      <c r="T10374" s="61"/>
      <c r="U10374" s="61"/>
      <c r="V10374" s="61"/>
      <c r="W10374" s="61"/>
      <c r="X10374" s="61"/>
      <c r="Y10374" s="61"/>
      <c r="Z10374" s="61"/>
      <c r="AA10374" s="61"/>
      <c r="AB10374" s="61"/>
      <c r="AC10374" s="61"/>
      <c r="AD10374" s="61"/>
      <c r="AE10374" s="61"/>
      <c r="AF10374" s="61"/>
      <c r="AG10374" s="61"/>
      <c r="AH10374" s="61"/>
      <c r="AI10374" s="61"/>
      <c r="AJ10374" s="61"/>
      <c r="AK10374" s="61"/>
      <c r="AL10374" s="61"/>
      <c r="AM10374" s="61"/>
      <c r="AN10374" s="61"/>
      <c r="AO10374" s="61"/>
      <c r="AP10374" s="62"/>
      <c r="AQ10374" s="61"/>
      <c r="AR10374" s="61"/>
      <c r="AS10374" s="61"/>
      <c r="AT10374" s="61"/>
      <c r="AU10374" s="61"/>
      <c r="AV10374" s="61"/>
      <c r="AW10374" s="60"/>
    </row>
    <row r="10375" s="59" customFormat="1" customHeight="1" spans="1:49">
      <c r="A10375" s="60"/>
      <c r="B10375" s="60"/>
      <c r="C10375" s="60"/>
      <c r="D10375" s="60"/>
      <c r="H10375" s="61"/>
      <c r="I10375" s="61"/>
      <c r="J10375" s="61"/>
      <c r="K10375" s="61"/>
      <c r="L10375" s="61"/>
      <c r="M10375" s="61"/>
      <c r="N10375" s="61"/>
      <c r="O10375" s="61"/>
      <c r="P10375" s="61"/>
      <c r="Q10375" s="61"/>
      <c r="R10375" s="61"/>
      <c r="S10375" s="61"/>
      <c r="T10375" s="61"/>
      <c r="U10375" s="61"/>
      <c r="V10375" s="61"/>
      <c r="W10375" s="61"/>
      <c r="X10375" s="61"/>
      <c r="Y10375" s="61"/>
      <c r="Z10375" s="61"/>
      <c r="AA10375" s="61"/>
      <c r="AB10375" s="61"/>
      <c r="AC10375" s="61"/>
      <c r="AD10375" s="61"/>
      <c r="AE10375" s="61"/>
      <c r="AF10375" s="61"/>
      <c r="AG10375" s="61"/>
      <c r="AH10375" s="61"/>
      <c r="AI10375" s="61"/>
      <c r="AJ10375" s="61"/>
      <c r="AK10375" s="61"/>
      <c r="AL10375" s="61"/>
      <c r="AM10375" s="61"/>
      <c r="AN10375" s="61"/>
      <c r="AO10375" s="61"/>
      <c r="AP10375" s="62"/>
      <c r="AQ10375" s="61"/>
      <c r="AR10375" s="61"/>
      <c r="AS10375" s="61"/>
      <c r="AT10375" s="61"/>
      <c r="AU10375" s="61"/>
      <c r="AV10375" s="61"/>
      <c r="AW10375" s="60"/>
    </row>
    <row r="10376" s="59" customFormat="1" customHeight="1" spans="1:49">
      <c r="A10376" s="60"/>
      <c r="B10376" s="60"/>
      <c r="C10376" s="60"/>
      <c r="D10376" s="60"/>
      <c r="H10376" s="61"/>
      <c r="I10376" s="61"/>
      <c r="J10376" s="61"/>
      <c r="K10376" s="61"/>
      <c r="L10376" s="61"/>
      <c r="M10376" s="61"/>
      <c r="N10376" s="61"/>
      <c r="O10376" s="61"/>
      <c r="P10376" s="61"/>
      <c r="Q10376" s="61"/>
      <c r="R10376" s="61"/>
      <c r="S10376" s="61"/>
      <c r="T10376" s="61"/>
      <c r="U10376" s="61"/>
      <c r="V10376" s="61"/>
      <c r="W10376" s="61"/>
      <c r="X10376" s="61"/>
      <c r="Y10376" s="61"/>
      <c r="Z10376" s="61"/>
      <c r="AA10376" s="61"/>
      <c r="AB10376" s="61"/>
      <c r="AC10376" s="61"/>
      <c r="AD10376" s="61"/>
      <c r="AE10376" s="61"/>
      <c r="AF10376" s="61"/>
      <c r="AG10376" s="61"/>
      <c r="AH10376" s="61"/>
      <c r="AI10376" s="61"/>
      <c r="AJ10376" s="61"/>
      <c r="AK10376" s="61"/>
      <c r="AL10376" s="61"/>
      <c r="AM10376" s="61"/>
      <c r="AN10376" s="61"/>
      <c r="AO10376" s="61"/>
      <c r="AP10376" s="62"/>
      <c r="AQ10376" s="61"/>
      <c r="AR10376" s="61"/>
      <c r="AS10376" s="61"/>
      <c r="AT10376" s="61"/>
      <c r="AU10376" s="61"/>
      <c r="AV10376" s="61"/>
      <c r="AW10376" s="60"/>
    </row>
    <row r="10377" s="59" customFormat="1" customHeight="1" spans="1:49">
      <c r="A10377" s="60"/>
      <c r="B10377" s="60"/>
      <c r="C10377" s="60"/>
      <c r="D10377" s="60"/>
      <c r="H10377" s="61"/>
      <c r="I10377" s="61"/>
      <c r="J10377" s="61"/>
      <c r="K10377" s="61"/>
      <c r="L10377" s="61"/>
      <c r="M10377" s="61"/>
      <c r="N10377" s="61"/>
      <c r="O10377" s="61"/>
      <c r="P10377" s="61"/>
      <c r="Q10377" s="61"/>
      <c r="R10377" s="61"/>
      <c r="S10377" s="61"/>
      <c r="T10377" s="61"/>
      <c r="U10377" s="61"/>
      <c r="V10377" s="61"/>
      <c r="W10377" s="61"/>
      <c r="X10377" s="61"/>
      <c r="Y10377" s="61"/>
      <c r="Z10377" s="61"/>
      <c r="AA10377" s="61"/>
      <c r="AB10377" s="61"/>
      <c r="AC10377" s="61"/>
      <c r="AD10377" s="61"/>
      <c r="AE10377" s="61"/>
      <c r="AF10377" s="61"/>
      <c r="AG10377" s="61"/>
      <c r="AH10377" s="61"/>
      <c r="AI10377" s="61"/>
      <c r="AJ10377" s="61"/>
      <c r="AK10377" s="61"/>
      <c r="AL10377" s="61"/>
      <c r="AM10377" s="61"/>
      <c r="AN10377" s="61"/>
      <c r="AO10377" s="61"/>
      <c r="AP10377" s="62"/>
      <c r="AQ10377" s="61"/>
      <c r="AR10377" s="61"/>
      <c r="AS10377" s="61"/>
      <c r="AT10377" s="61"/>
      <c r="AU10377" s="61"/>
      <c r="AV10377" s="61"/>
      <c r="AW10377" s="60"/>
    </row>
    <row r="10378" s="59" customFormat="1" customHeight="1" spans="1:49">
      <c r="A10378" s="60"/>
      <c r="B10378" s="60"/>
      <c r="C10378" s="60"/>
      <c r="D10378" s="60"/>
      <c r="H10378" s="61"/>
      <c r="I10378" s="61"/>
      <c r="J10378" s="61"/>
      <c r="K10378" s="61"/>
      <c r="L10378" s="61"/>
      <c r="M10378" s="61"/>
      <c r="N10378" s="61"/>
      <c r="O10378" s="61"/>
      <c r="P10378" s="61"/>
      <c r="Q10378" s="61"/>
      <c r="R10378" s="61"/>
      <c r="S10378" s="61"/>
      <c r="T10378" s="61"/>
      <c r="U10378" s="61"/>
      <c r="V10378" s="61"/>
      <c r="W10378" s="61"/>
      <c r="X10378" s="61"/>
      <c r="Y10378" s="61"/>
      <c r="Z10378" s="61"/>
      <c r="AA10378" s="61"/>
      <c r="AB10378" s="61"/>
      <c r="AC10378" s="61"/>
      <c r="AD10378" s="61"/>
      <c r="AE10378" s="61"/>
      <c r="AF10378" s="61"/>
      <c r="AG10378" s="61"/>
      <c r="AH10378" s="61"/>
      <c r="AI10378" s="61"/>
      <c r="AJ10378" s="61"/>
      <c r="AK10378" s="61"/>
      <c r="AL10378" s="61"/>
      <c r="AM10378" s="61"/>
      <c r="AN10378" s="61"/>
      <c r="AO10378" s="61"/>
      <c r="AP10378" s="62"/>
      <c r="AQ10378" s="61"/>
      <c r="AR10378" s="61"/>
      <c r="AS10378" s="61"/>
      <c r="AT10378" s="61"/>
      <c r="AU10378" s="61"/>
      <c r="AV10378" s="61"/>
      <c r="AW10378" s="60"/>
    </row>
    <row r="10379" s="59" customFormat="1" customHeight="1" spans="1:49">
      <c r="A10379" s="60"/>
      <c r="B10379" s="60"/>
      <c r="C10379" s="60"/>
      <c r="D10379" s="60"/>
      <c r="H10379" s="61"/>
      <c r="I10379" s="61"/>
      <c r="J10379" s="61"/>
      <c r="K10379" s="61"/>
      <c r="L10379" s="61"/>
      <c r="M10379" s="61"/>
      <c r="N10379" s="61"/>
      <c r="O10379" s="61"/>
      <c r="P10379" s="61"/>
      <c r="Q10379" s="61"/>
      <c r="R10379" s="61"/>
      <c r="S10379" s="61"/>
      <c r="T10379" s="61"/>
      <c r="U10379" s="61"/>
      <c r="V10379" s="61"/>
      <c r="W10379" s="61"/>
      <c r="X10379" s="61"/>
      <c r="Y10379" s="61"/>
      <c r="Z10379" s="61"/>
      <c r="AA10379" s="61"/>
      <c r="AB10379" s="61"/>
      <c r="AC10379" s="61"/>
      <c r="AD10379" s="61"/>
      <c r="AE10379" s="61"/>
      <c r="AF10379" s="61"/>
      <c r="AG10379" s="61"/>
      <c r="AH10379" s="61"/>
      <c r="AI10379" s="61"/>
      <c r="AJ10379" s="61"/>
      <c r="AK10379" s="61"/>
      <c r="AL10379" s="61"/>
      <c r="AM10379" s="61"/>
      <c r="AN10379" s="61"/>
      <c r="AO10379" s="61"/>
      <c r="AP10379" s="62"/>
      <c r="AQ10379" s="61"/>
      <c r="AR10379" s="61"/>
      <c r="AS10379" s="61"/>
      <c r="AT10379" s="61"/>
      <c r="AU10379" s="61"/>
      <c r="AV10379" s="61"/>
      <c r="AW10379" s="60"/>
    </row>
    <row r="10380" s="59" customFormat="1" customHeight="1" spans="1:49">
      <c r="A10380" s="60"/>
      <c r="B10380" s="60"/>
      <c r="C10380" s="60"/>
      <c r="D10380" s="60"/>
      <c r="H10380" s="61"/>
      <c r="I10380" s="61"/>
      <c r="J10380" s="61"/>
      <c r="K10380" s="61"/>
      <c r="L10380" s="61"/>
      <c r="M10380" s="61"/>
      <c r="N10380" s="61"/>
      <c r="O10380" s="61"/>
      <c r="P10380" s="61"/>
      <c r="Q10380" s="61"/>
      <c r="R10380" s="61"/>
      <c r="S10380" s="61"/>
      <c r="T10380" s="61"/>
      <c r="U10380" s="61"/>
      <c r="V10380" s="61"/>
      <c r="W10380" s="61"/>
      <c r="X10380" s="61"/>
      <c r="Y10380" s="61"/>
      <c r="Z10380" s="61"/>
      <c r="AA10380" s="61"/>
      <c r="AB10380" s="61"/>
      <c r="AC10380" s="61"/>
      <c r="AD10380" s="61"/>
      <c r="AE10380" s="61"/>
      <c r="AF10380" s="61"/>
      <c r="AG10380" s="61"/>
      <c r="AH10380" s="61"/>
      <c r="AI10380" s="61"/>
      <c r="AJ10380" s="61"/>
      <c r="AK10380" s="61"/>
      <c r="AL10380" s="61"/>
      <c r="AM10380" s="61"/>
      <c r="AN10380" s="61"/>
      <c r="AO10380" s="61"/>
      <c r="AP10380" s="62"/>
      <c r="AQ10380" s="61"/>
      <c r="AR10380" s="61"/>
      <c r="AS10380" s="61"/>
      <c r="AT10380" s="61"/>
      <c r="AU10380" s="61"/>
      <c r="AV10380" s="61"/>
      <c r="AW10380" s="60"/>
    </row>
    <row r="10381" s="59" customFormat="1" customHeight="1" spans="1:49">
      <c r="A10381" s="60"/>
      <c r="B10381" s="60"/>
      <c r="C10381" s="60"/>
      <c r="D10381" s="60"/>
      <c r="H10381" s="61"/>
      <c r="I10381" s="61"/>
      <c r="J10381" s="61"/>
      <c r="K10381" s="61"/>
      <c r="L10381" s="61"/>
      <c r="M10381" s="61"/>
      <c r="N10381" s="61"/>
      <c r="O10381" s="61"/>
      <c r="P10381" s="61"/>
      <c r="Q10381" s="61"/>
      <c r="R10381" s="61"/>
      <c r="S10381" s="61"/>
      <c r="T10381" s="61"/>
      <c r="U10381" s="61"/>
      <c r="V10381" s="61"/>
      <c r="W10381" s="61"/>
      <c r="X10381" s="61"/>
      <c r="Y10381" s="61"/>
      <c r="Z10381" s="61"/>
      <c r="AA10381" s="61"/>
      <c r="AB10381" s="61"/>
      <c r="AC10381" s="61"/>
      <c r="AD10381" s="61"/>
      <c r="AE10381" s="61"/>
      <c r="AF10381" s="61"/>
      <c r="AG10381" s="61"/>
      <c r="AH10381" s="61"/>
      <c r="AI10381" s="61"/>
      <c r="AJ10381" s="61"/>
      <c r="AK10381" s="61"/>
      <c r="AL10381" s="61"/>
      <c r="AM10381" s="61"/>
      <c r="AN10381" s="61"/>
      <c r="AO10381" s="61"/>
      <c r="AP10381" s="62"/>
      <c r="AQ10381" s="61"/>
      <c r="AR10381" s="61"/>
      <c r="AS10381" s="61"/>
      <c r="AT10381" s="61"/>
      <c r="AU10381" s="61"/>
      <c r="AV10381" s="61"/>
      <c r="AW10381" s="60"/>
    </row>
    <row r="10382" s="59" customFormat="1" customHeight="1" spans="1:49">
      <c r="A10382" s="60"/>
      <c r="B10382" s="60"/>
      <c r="C10382" s="60"/>
      <c r="D10382" s="60"/>
      <c r="H10382" s="61"/>
      <c r="I10382" s="61"/>
      <c r="J10382" s="61"/>
      <c r="K10382" s="61"/>
      <c r="L10382" s="61"/>
      <c r="M10382" s="61"/>
      <c r="N10382" s="61"/>
      <c r="O10382" s="61"/>
      <c r="P10382" s="61"/>
      <c r="Q10382" s="61"/>
      <c r="R10382" s="61"/>
      <c r="S10382" s="61"/>
      <c r="T10382" s="61"/>
      <c r="U10382" s="61"/>
      <c r="V10382" s="61"/>
      <c r="W10382" s="61"/>
      <c r="X10382" s="61"/>
      <c r="Y10382" s="61"/>
      <c r="Z10382" s="61"/>
      <c r="AA10382" s="61"/>
      <c r="AB10382" s="61"/>
      <c r="AC10382" s="61"/>
      <c r="AD10382" s="61"/>
      <c r="AE10382" s="61"/>
      <c r="AF10382" s="61"/>
      <c r="AG10382" s="61"/>
      <c r="AH10382" s="61"/>
      <c r="AI10382" s="61"/>
      <c r="AJ10382" s="61"/>
      <c r="AK10382" s="61"/>
      <c r="AL10382" s="61"/>
      <c r="AM10382" s="61"/>
      <c r="AN10382" s="61"/>
      <c r="AO10382" s="61"/>
      <c r="AP10382" s="62"/>
      <c r="AQ10382" s="61"/>
      <c r="AR10382" s="61"/>
      <c r="AS10382" s="61"/>
      <c r="AT10382" s="61"/>
      <c r="AU10382" s="61"/>
      <c r="AV10382" s="61"/>
      <c r="AW10382" s="60"/>
    </row>
    <row r="10383" s="59" customFormat="1" customHeight="1" spans="1:49">
      <c r="A10383" s="60"/>
      <c r="B10383" s="60"/>
      <c r="C10383" s="60"/>
      <c r="D10383" s="60"/>
      <c r="H10383" s="61"/>
      <c r="I10383" s="61"/>
      <c r="J10383" s="61"/>
      <c r="K10383" s="61"/>
      <c r="L10383" s="61"/>
      <c r="M10383" s="61"/>
      <c r="N10383" s="61"/>
      <c r="O10383" s="61"/>
      <c r="P10383" s="61"/>
      <c r="Q10383" s="61"/>
      <c r="R10383" s="61"/>
      <c r="S10383" s="61"/>
      <c r="T10383" s="61"/>
      <c r="U10383" s="61"/>
      <c r="V10383" s="61"/>
      <c r="W10383" s="61"/>
      <c r="X10383" s="61"/>
      <c r="Y10383" s="61"/>
      <c r="Z10383" s="61"/>
      <c r="AA10383" s="61"/>
      <c r="AB10383" s="61"/>
      <c r="AC10383" s="61"/>
      <c r="AD10383" s="61"/>
      <c r="AE10383" s="61"/>
      <c r="AF10383" s="61"/>
      <c r="AG10383" s="61"/>
      <c r="AH10383" s="61"/>
      <c r="AI10383" s="61"/>
      <c r="AJ10383" s="61"/>
      <c r="AK10383" s="61"/>
      <c r="AL10383" s="61"/>
      <c r="AM10383" s="61"/>
      <c r="AN10383" s="61"/>
      <c r="AO10383" s="61"/>
      <c r="AP10383" s="62"/>
      <c r="AQ10383" s="61"/>
      <c r="AR10383" s="61"/>
      <c r="AS10383" s="61"/>
      <c r="AT10383" s="61"/>
      <c r="AU10383" s="61"/>
      <c r="AV10383" s="61"/>
      <c r="AW10383" s="60"/>
    </row>
    <row r="10384" s="59" customFormat="1" customHeight="1" spans="1:49">
      <c r="A10384" s="60"/>
      <c r="B10384" s="60"/>
      <c r="C10384" s="60"/>
      <c r="D10384" s="60"/>
      <c r="H10384" s="61"/>
      <c r="I10384" s="61"/>
      <c r="J10384" s="61"/>
      <c r="K10384" s="61"/>
      <c r="L10384" s="61"/>
      <c r="M10384" s="61"/>
      <c r="N10384" s="61"/>
      <c r="O10384" s="61"/>
      <c r="P10384" s="61"/>
      <c r="Q10384" s="61"/>
      <c r="R10384" s="61"/>
      <c r="S10384" s="61"/>
      <c r="T10384" s="61"/>
      <c r="U10384" s="61"/>
      <c r="V10384" s="61"/>
      <c r="W10384" s="61"/>
      <c r="X10384" s="61"/>
      <c r="Y10384" s="61"/>
      <c r="Z10384" s="61"/>
      <c r="AA10384" s="61"/>
      <c r="AB10384" s="61"/>
      <c r="AC10384" s="61"/>
      <c r="AD10384" s="61"/>
      <c r="AE10384" s="61"/>
      <c r="AF10384" s="61"/>
      <c r="AG10384" s="61"/>
      <c r="AH10384" s="61"/>
      <c r="AI10384" s="61"/>
      <c r="AJ10384" s="61"/>
      <c r="AK10384" s="61"/>
      <c r="AL10384" s="61"/>
      <c r="AM10384" s="61"/>
      <c r="AN10384" s="61"/>
      <c r="AO10384" s="61"/>
      <c r="AP10384" s="62"/>
      <c r="AQ10384" s="61"/>
      <c r="AR10384" s="61"/>
      <c r="AS10384" s="61"/>
      <c r="AT10384" s="61"/>
      <c r="AU10384" s="61"/>
      <c r="AV10384" s="61"/>
      <c r="AW10384" s="60"/>
    </row>
    <row r="10385" s="59" customFormat="1" customHeight="1" spans="1:49">
      <c r="A10385" s="60"/>
      <c r="B10385" s="60"/>
      <c r="C10385" s="60"/>
      <c r="D10385" s="60"/>
      <c r="H10385" s="61"/>
      <c r="I10385" s="61"/>
      <c r="J10385" s="61"/>
      <c r="K10385" s="61"/>
      <c r="L10385" s="61"/>
      <c r="M10385" s="61"/>
      <c r="N10385" s="61"/>
      <c r="O10385" s="61"/>
      <c r="P10385" s="61"/>
      <c r="Q10385" s="61"/>
      <c r="R10385" s="61"/>
      <c r="S10385" s="61"/>
      <c r="T10385" s="61"/>
      <c r="U10385" s="61"/>
      <c r="V10385" s="61"/>
      <c r="W10385" s="61"/>
      <c r="X10385" s="61"/>
      <c r="Y10385" s="61"/>
      <c r="Z10385" s="61"/>
      <c r="AA10385" s="61"/>
      <c r="AB10385" s="61"/>
      <c r="AC10385" s="61"/>
      <c r="AD10385" s="61"/>
      <c r="AE10385" s="61"/>
      <c r="AF10385" s="61"/>
      <c r="AG10385" s="61"/>
      <c r="AH10385" s="61"/>
      <c r="AI10385" s="61"/>
      <c r="AJ10385" s="61"/>
      <c r="AK10385" s="61"/>
      <c r="AL10385" s="61"/>
      <c r="AM10385" s="61"/>
      <c r="AN10385" s="61"/>
      <c r="AO10385" s="61"/>
      <c r="AP10385" s="62"/>
      <c r="AQ10385" s="61"/>
      <c r="AR10385" s="61"/>
      <c r="AS10385" s="61"/>
      <c r="AT10385" s="61"/>
      <c r="AU10385" s="61"/>
      <c r="AV10385" s="61"/>
      <c r="AW10385" s="60"/>
    </row>
    <row r="10386" s="59" customFormat="1" customHeight="1" spans="1:49">
      <c r="A10386" s="60"/>
      <c r="B10386" s="60"/>
      <c r="C10386" s="60"/>
      <c r="D10386" s="60"/>
      <c r="H10386" s="61"/>
      <c r="I10386" s="61"/>
      <c r="J10386" s="61"/>
      <c r="K10386" s="61"/>
      <c r="L10386" s="61"/>
      <c r="M10386" s="61"/>
      <c r="N10386" s="61"/>
      <c r="O10386" s="61"/>
      <c r="P10386" s="61"/>
      <c r="Q10386" s="61"/>
      <c r="R10386" s="61"/>
      <c r="S10386" s="61"/>
      <c r="T10386" s="61"/>
      <c r="U10386" s="61"/>
      <c r="V10386" s="61"/>
      <c r="W10386" s="61"/>
      <c r="X10386" s="61"/>
      <c r="Y10386" s="61"/>
      <c r="Z10386" s="61"/>
      <c r="AA10386" s="61"/>
      <c r="AB10386" s="61"/>
      <c r="AC10386" s="61"/>
      <c r="AD10386" s="61"/>
      <c r="AE10386" s="61"/>
      <c r="AF10386" s="61"/>
      <c r="AG10386" s="61"/>
      <c r="AH10386" s="61"/>
      <c r="AI10386" s="61"/>
      <c r="AJ10386" s="61"/>
      <c r="AK10386" s="61"/>
      <c r="AL10386" s="61"/>
      <c r="AM10386" s="61"/>
      <c r="AN10386" s="61"/>
      <c r="AO10386" s="61"/>
      <c r="AP10386" s="62"/>
      <c r="AQ10386" s="61"/>
      <c r="AR10386" s="61"/>
      <c r="AS10386" s="61"/>
      <c r="AT10386" s="61"/>
      <c r="AU10386" s="61"/>
      <c r="AV10386" s="61"/>
      <c r="AW10386" s="60"/>
    </row>
    <row r="10387" s="59" customFormat="1" customHeight="1" spans="1:49">
      <c r="A10387" s="60"/>
      <c r="B10387" s="60"/>
      <c r="C10387" s="60"/>
      <c r="D10387" s="60"/>
      <c r="H10387" s="61"/>
      <c r="I10387" s="61"/>
      <c r="J10387" s="61"/>
      <c r="K10387" s="61"/>
      <c r="L10387" s="61"/>
      <c r="M10387" s="61"/>
      <c r="N10387" s="61"/>
      <c r="O10387" s="61"/>
      <c r="P10387" s="61"/>
      <c r="Q10387" s="61"/>
      <c r="R10387" s="61"/>
      <c r="S10387" s="61"/>
      <c r="T10387" s="61"/>
      <c r="U10387" s="61"/>
      <c r="V10387" s="61"/>
      <c r="W10387" s="61"/>
      <c r="X10387" s="61"/>
      <c r="Y10387" s="61"/>
      <c r="Z10387" s="61"/>
      <c r="AA10387" s="61"/>
      <c r="AB10387" s="61"/>
      <c r="AC10387" s="61"/>
      <c r="AD10387" s="61"/>
      <c r="AE10387" s="61"/>
      <c r="AF10387" s="61"/>
      <c r="AG10387" s="61"/>
      <c r="AH10387" s="61"/>
      <c r="AI10387" s="61"/>
      <c r="AJ10387" s="61"/>
      <c r="AK10387" s="61"/>
      <c r="AL10387" s="61"/>
      <c r="AM10387" s="61"/>
      <c r="AN10387" s="61"/>
      <c r="AO10387" s="61"/>
      <c r="AP10387" s="62"/>
      <c r="AQ10387" s="61"/>
      <c r="AR10387" s="61"/>
      <c r="AS10387" s="61"/>
      <c r="AT10387" s="61"/>
      <c r="AU10387" s="61"/>
      <c r="AV10387" s="61"/>
      <c r="AW10387" s="60"/>
    </row>
    <row r="10388" s="59" customFormat="1" customHeight="1" spans="1:49">
      <c r="A10388" s="60"/>
      <c r="B10388" s="60"/>
      <c r="C10388" s="60"/>
      <c r="D10388" s="60"/>
      <c r="H10388" s="61"/>
      <c r="I10388" s="61"/>
      <c r="J10388" s="61"/>
      <c r="K10388" s="61"/>
      <c r="L10388" s="61"/>
      <c r="M10388" s="61"/>
      <c r="N10388" s="61"/>
      <c r="O10388" s="61"/>
      <c r="P10388" s="61"/>
      <c r="Q10388" s="61"/>
      <c r="R10388" s="61"/>
      <c r="S10388" s="61"/>
      <c r="T10388" s="61"/>
      <c r="U10388" s="61"/>
      <c r="V10388" s="61"/>
      <c r="W10388" s="61"/>
      <c r="X10388" s="61"/>
      <c r="Y10388" s="61"/>
      <c r="Z10388" s="61"/>
      <c r="AA10388" s="61"/>
      <c r="AB10388" s="61"/>
      <c r="AC10388" s="61"/>
      <c r="AD10388" s="61"/>
      <c r="AE10388" s="61"/>
      <c r="AF10388" s="61"/>
      <c r="AG10388" s="61"/>
      <c r="AH10388" s="61"/>
      <c r="AI10388" s="61"/>
      <c r="AJ10388" s="61"/>
      <c r="AK10388" s="61"/>
      <c r="AL10388" s="61"/>
      <c r="AM10388" s="61"/>
      <c r="AN10388" s="61"/>
      <c r="AO10388" s="61"/>
      <c r="AP10388" s="62"/>
      <c r="AQ10388" s="61"/>
      <c r="AR10388" s="61"/>
      <c r="AS10388" s="61"/>
      <c r="AT10388" s="61"/>
      <c r="AU10388" s="61"/>
      <c r="AV10388" s="61"/>
      <c r="AW10388" s="60"/>
    </row>
    <row r="10389" s="59" customFormat="1" customHeight="1" spans="1:49">
      <c r="A10389" s="60"/>
      <c r="B10389" s="60"/>
      <c r="C10389" s="60"/>
      <c r="D10389" s="60"/>
      <c r="H10389" s="61"/>
      <c r="I10389" s="61"/>
      <c r="J10389" s="61"/>
      <c r="K10389" s="61"/>
      <c r="L10389" s="61"/>
      <c r="M10389" s="61"/>
      <c r="N10389" s="61"/>
      <c r="O10389" s="61"/>
      <c r="P10389" s="61"/>
      <c r="Q10389" s="61"/>
      <c r="R10389" s="61"/>
      <c r="S10389" s="61"/>
      <c r="T10389" s="61"/>
      <c r="U10389" s="61"/>
      <c r="V10389" s="61"/>
      <c r="W10389" s="61"/>
      <c r="X10389" s="61"/>
      <c r="Y10389" s="61"/>
      <c r="Z10389" s="61"/>
      <c r="AA10389" s="61"/>
      <c r="AB10389" s="61"/>
      <c r="AC10389" s="61"/>
      <c r="AD10389" s="61"/>
      <c r="AE10389" s="61"/>
      <c r="AF10389" s="61"/>
      <c r="AG10389" s="61"/>
      <c r="AH10389" s="61"/>
      <c r="AI10389" s="61"/>
      <c r="AJ10389" s="61"/>
      <c r="AK10389" s="61"/>
      <c r="AL10389" s="61"/>
      <c r="AM10389" s="61"/>
      <c r="AN10389" s="61"/>
      <c r="AO10389" s="61"/>
      <c r="AP10389" s="62"/>
      <c r="AQ10389" s="61"/>
      <c r="AR10389" s="61"/>
      <c r="AS10389" s="61"/>
      <c r="AT10389" s="61"/>
      <c r="AU10389" s="61"/>
      <c r="AV10389" s="61"/>
      <c r="AW10389" s="60"/>
    </row>
    <row r="10390" s="59" customFormat="1" customHeight="1" spans="1:49">
      <c r="A10390" s="60"/>
      <c r="B10390" s="60"/>
      <c r="C10390" s="60"/>
      <c r="D10390" s="60"/>
      <c r="H10390" s="61"/>
      <c r="I10390" s="61"/>
      <c r="J10390" s="61"/>
      <c r="K10390" s="61"/>
      <c r="L10390" s="61"/>
      <c r="M10390" s="61"/>
      <c r="N10390" s="61"/>
      <c r="O10390" s="61"/>
      <c r="P10390" s="61"/>
      <c r="Q10390" s="61"/>
      <c r="R10390" s="61"/>
      <c r="S10390" s="61"/>
      <c r="T10390" s="61"/>
      <c r="U10390" s="61"/>
      <c r="V10390" s="61"/>
      <c r="W10390" s="61"/>
      <c r="X10390" s="61"/>
      <c r="Y10390" s="61"/>
      <c r="Z10390" s="61"/>
      <c r="AA10390" s="61"/>
      <c r="AB10390" s="61"/>
      <c r="AC10390" s="61"/>
      <c r="AD10390" s="61"/>
      <c r="AE10390" s="61"/>
      <c r="AF10390" s="61"/>
      <c r="AG10390" s="61"/>
      <c r="AH10390" s="61"/>
      <c r="AI10390" s="61"/>
      <c r="AJ10390" s="61"/>
      <c r="AK10390" s="61"/>
      <c r="AL10390" s="61"/>
      <c r="AM10390" s="61"/>
      <c r="AN10390" s="61"/>
      <c r="AO10390" s="61"/>
      <c r="AP10390" s="62"/>
      <c r="AQ10390" s="61"/>
      <c r="AR10390" s="61"/>
      <c r="AS10390" s="61"/>
      <c r="AT10390" s="61"/>
      <c r="AU10390" s="61"/>
      <c r="AV10390" s="61"/>
      <c r="AW10390" s="60"/>
    </row>
    <row r="10391" s="59" customFormat="1" customHeight="1" spans="1:49">
      <c r="A10391" s="60"/>
      <c r="B10391" s="60"/>
      <c r="C10391" s="60"/>
      <c r="D10391" s="60"/>
      <c r="H10391" s="61"/>
      <c r="I10391" s="61"/>
      <c r="J10391" s="61"/>
      <c r="K10391" s="61"/>
      <c r="L10391" s="61"/>
      <c r="M10391" s="61"/>
      <c r="N10391" s="61"/>
      <c r="O10391" s="61"/>
      <c r="P10391" s="61"/>
      <c r="Q10391" s="61"/>
      <c r="R10391" s="61"/>
      <c r="S10391" s="61"/>
      <c r="T10391" s="61"/>
      <c r="U10391" s="61"/>
      <c r="V10391" s="61"/>
      <c r="W10391" s="61"/>
      <c r="X10391" s="61"/>
      <c r="Y10391" s="61"/>
      <c r="Z10391" s="61"/>
      <c r="AA10391" s="61"/>
      <c r="AB10391" s="61"/>
      <c r="AC10391" s="61"/>
      <c r="AD10391" s="61"/>
      <c r="AE10391" s="61"/>
      <c r="AF10391" s="61"/>
      <c r="AG10391" s="61"/>
      <c r="AH10391" s="61"/>
      <c r="AI10391" s="61"/>
      <c r="AJ10391" s="61"/>
      <c r="AK10391" s="61"/>
      <c r="AL10391" s="61"/>
      <c r="AM10391" s="61"/>
      <c r="AN10391" s="61"/>
      <c r="AO10391" s="61"/>
      <c r="AP10391" s="62"/>
      <c r="AQ10391" s="61"/>
      <c r="AR10391" s="61"/>
      <c r="AS10391" s="61"/>
      <c r="AT10391" s="61"/>
      <c r="AU10391" s="61"/>
      <c r="AV10391" s="61"/>
      <c r="AW10391" s="60"/>
    </row>
    <row r="10392" s="59" customFormat="1" customHeight="1" spans="1:49">
      <c r="A10392" s="60"/>
      <c r="B10392" s="60"/>
      <c r="C10392" s="60"/>
      <c r="D10392" s="60"/>
      <c r="H10392" s="61"/>
      <c r="I10392" s="61"/>
      <c r="J10392" s="61"/>
      <c r="K10392" s="61"/>
      <c r="L10392" s="61"/>
      <c r="M10392" s="61"/>
      <c r="N10392" s="61"/>
      <c r="O10392" s="61"/>
      <c r="P10392" s="61"/>
      <c r="Q10392" s="61"/>
      <c r="R10392" s="61"/>
      <c r="S10392" s="61"/>
      <c r="T10392" s="61"/>
      <c r="U10392" s="61"/>
      <c r="V10392" s="61"/>
      <c r="W10392" s="61"/>
      <c r="X10392" s="61"/>
      <c r="Y10392" s="61"/>
      <c r="Z10392" s="61"/>
      <c r="AA10392" s="61"/>
      <c r="AB10392" s="61"/>
      <c r="AC10392" s="61"/>
      <c r="AD10392" s="61"/>
      <c r="AE10392" s="61"/>
      <c r="AF10392" s="61"/>
      <c r="AG10392" s="61"/>
      <c r="AH10392" s="61"/>
      <c r="AI10392" s="61"/>
      <c r="AJ10392" s="61"/>
      <c r="AK10392" s="61"/>
      <c r="AL10392" s="61"/>
      <c r="AM10392" s="61"/>
      <c r="AN10392" s="61"/>
      <c r="AO10392" s="61"/>
      <c r="AP10392" s="62"/>
      <c r="AQ10392" s="61"/>
      <c r="AR10392" s="61"/>
      <c r="AS10392" s="61"/>
      <c r="AT10392" s="61"/>
      <c r="AU10392" s="61"/>
      <c r="AV10392" s="61"/>
      <c r="AW10392" s="60"/>
    </row>
    <row r="10393" s="59" customFormat="1" customHeight="1" spans="1:49">
      <c r="A10393" s="60"/>
      <c r="B10393" s="60"/>
      <c r="C10393" s="60"/>
      <c r="D10393" s="60"/>
      <c r="H10393" s="61"/>
      <c r="I10393" s="61"/>
      <c r="J10393" s="61"/>
      <c r="K10393" s="61"/>
      <c r="L10393" s="61"/>
      <c r="M10393" s="61"/>
      <c r="N10393" s="61"/>
      <c r="O10393" s="61"/>
      <c r="P10393" s="61"/>
      <c r="Q10393" s="61"/>
      <c r="R10393" s="61"/>
      <c r="S10393" s="61"/>
      <c r="T10393" s="61"/>
      <c r="U10393" s="61"/>
      <c r="V10393" s="61"/>
      <c r="W10393" s="61"/>
      <c r="X10393" s="61"/>
      <c r="Y10393" s="61"/>
      <c r="Z10393" s="61"/>
      <c r="AA10393" s="61"/>
      <c r="AB10393" s="61"/>
      <c r="AC10393" s="61"/>
      <c r="AD10393" s="61"/>
      <c r="AE10393" s="61"/>
      <c r="AF10393" s="61"/>
      <c r="AG10393" s="61"/>
      <c r="AH10393" s="61"/>
      <c r="AI10393" s="61"/>
      <c r="AJ10393" s="61"/>
      <c r="AK10393" s="61"/>
      <c r="AL10393" s="61"/>
      <c r="AM10393" s="61"/>
      <c r="AN10393" s="61"/>
      <c r="AO10393" s="61"/>
      <c r="AP10393" s="62"/>
      <c r="AQ10393" s="61"/>
      <c r="AR10393" s="61"/>
      <c r="AS10393" s="61"/>
      <c r="AT10393" s="61"/>
      <c r="AU10393" s="61"/>
      <c r="AV10393" s="61"/>
      <c r="AW10393" s="60"/>
    </row>
    <row r="10394" s="59" customFormat="1" customHeight="1" spans="1:49">
      <c r="A10394" s="60"/>
      <c r="B10394" s="60"/>
      <c r="C10394" s="60"/>
      <c r="D10394" s="60"/>
      <c r="H10394" s="61"/>
      <c r="I10394" s="61"/>
      <c r="J10394" s="61"/>
      <c r="K10394" s="61"/>
      <c r="L10394" s="61"/>
      <c r="M10394" s="61"/>
      <c r="N10394" s="61"/>
      <c r="O10394" s="61"/>
      <c r="P10394" s="61"/>
      <c r="Q10394" s="61"/>
      <c r="R10394" s="61"/>
      <c r="S10394" s="61"/>
      <c r="T10394" s="61"/>
      <c r="U10394" s="61"/>
      <c r="V10394" s="61"/>
      <c r="W10394" s="61"/>
      <c r="X10394" s="61"/>
      <c r="Y10394" s="61"/>
      <c r="Z10394" s="61"/>
      <c r="AA10394" s="61"/>
      <c r="AB10394" s="61"/>
      <c r="AC10394" s="61"/>
      <c r="AD10394" s="61"/>
      <c r="AE10394" s="61"/>
      <c r="AF10394" s="61"/>
      <c r="AG10394" s="61"/>
      <c r="AH10394" s="61"/>
      <c r="AI10394" s="61"/>
      <c r="AJ10394" s="61"/>
      <c r="AK10394" s="61"/>
      <c r="AL10394" s="61"/>
      <c r="AM10394" s="61"/>
      <c r="AN10394" s="61"/>
      <c r="AO10394" s="61"/>
      <c r="AP10394" s="62"/>
      <c r="AQ10394" s="61"/>
      <c r="AR10394" s="61"/>
      <c r="AS10394" s="61"/>
      <c r="AT10394" s="61"/>
      <c r="AU10394" s="61"/>
      <c r="AV10394" s="61"/>
      <c r="AW10394" s="60"/>
    </row>
    <row r="10395" s="59" customFormat="1" customHeight="1" spans="1:49">
      <c r="A10395" s="60"/>
      <c r="B10395" s="60"/>
      <c r="C10395" s="60"/>
      <c r="D10395" s="60"/>
      <c r="H10395" s="61"/>
      <c r="I10395" s="61"/>
      <c r="J10395" s="61"/>
      <c r="K10395" s="61"/>
      <c r="L10395" s="61"/>
      <c r="M10395" s="61"/>
      <c r="N10395" s="61"/>
      <c r="O10395" s="61"/>
      <c r="P10395" s="61"/>
      <c r="Q10395" s="61"/>
      <c r="R10395" s="61"/>
      <c r="S10395" s="61"/>
      <c r="T10395" s="61"/>
      <c r="U10395" s="61"/>
      <c r="V10395" s="61"/>
      <c r="W10395" s="61"/>
      <c r="X10395" s="61"/>
      <c r="Y10395" s="61"/>
      <c r="Z10395" s="61"/>
      <c r="AA10395" s="61"/>
      <c r="AB10395" s="61"/>
      <c r="AC10395" s="61"/>
      <c r="AD10395" s="61"/>
      <c r="AE10395" s="61"/>
      <c r="AF10395" s="61"/>
      <c r="AG10395" s="61"/>
      <c r="AH10395" s="61"/>
      <c r="AI10395" s="61"/>
      <c r="AJ10395" s="61"/>
      <c r="AK10395" s="61"/>
      <c r="AL10395" s="61"/>
      <c r="AM10395" s="61"/>
      <c r="AN10395" s="61"/>
      <c r="AO10395" s="61"/>
      <c r="AP10395" s="62"/>
      <c r="AQ10395" s="61"/>
      <c r="AR10395" s="61"/>
      <c r="AS10395" s="61"/>
      <c r="AT10395" s="61"/>
      <c r="AU10395" s="61"/>
      <c r="AV10395" s="61"/>
      <c r="AW10395" s="60"/>
    </row>
    <row r="10396" s="59" customFormat="1" customHeight="1" spans="1:49">
      <c r="A10396" s="60"/>
      <c r="B10396" s="60"/>
      <c r="C10396" s="60"/>
      <c r="D10396" s="60"/>
      <c r="H10396" s="61"/>
      <c r="I10396" s="61"/>
      <c r="J10396" s="61"/>
      <c r="K10396" s="61"/>
      <c r="L10396" s="61"/>
      <c r="M10396" s="61"/>
      <c r="N10396" s="61"/>
      <c r="O10396" s="61"/>
      <c r="P10396" s="61"/>
      <c r="Q10396" s="61"/>
      <c r="R10396" s="61"/>
      <c r="S10396" s="61"/>
      <c r="T10396" s="61"/>
      <c r="U10396" s="61"/>
      <c r="V10396" s="61"/>
      <c r="W10396" s="61"/>
      <c r="X10396" s="61"/>
      <c r="Y10396" s="61"/>
      <c r="Z10396" s="61"/>
      <c r="AA10396" s="61"/>
      <c r="AB10396" s="61"/>
      <c r="AC10396" s="61"/>
      <c r="AD10396" s="61"/>
      <c r="AE10396" s="61"/>
      <c r="AF10396" s="61"/>
      <c r="AG10396" s="61"/>
      <c r="AH10396" s="61"/>
      <c r="AI10396" s="61"/>
      <c r="AJ10396" s="61"/>
      <c r="AK10396" s="61"/>
      <c r="AL10396" s="61"/>
      <c r="AM10396" s="61"/>
      <c r="AN10396" s="61"/>
      <c r="AO10396" s="61"/>
      <c r="AP10396" s="62"/>
      <c r="AQ10396" s="61"/>
      <c r="AR10396" s="61"/>
      <c r="AS10396" s="61"/>
      <c r="AT10396" s="61"/>
      <c r="AU10396" s="61"/>
      <c r="AV10396" s="61"/>
      <c r="AW10396" s="60"/>
    </row>
    <row r="10397" s="59" customFormat="1" customHeight="1" spans="1:49">
      <c r="A10397" s="60"/>
      <c r="B10397" s="60"/>
      <c r="C10397" s="60"/>
      <c r="D10397" s="60"/>
      <c r="H10397" s="61"/>
      <c r="I10397" s="61"/>
      <c r="J10397" s="61"/>
      <c r="K10397" s="61"/>
      <c r="L10397" s="61"/>
      <c r="M10397" s="61"/>
      <c r="N10397" s="61"/>
      <c r="O10397" s="61"/>
      <c r="P10397" s="61"/>
      <c r="Q10397" s="61"/>
      <c r="R10397" s="61"/>
      <c r="S10397" s="61"/>
      <c r="T10397" s="61"/>
      <c r="U10397" s="61"/>
      <c r="V10397" s="61"/>
      <c r="W10397" s="61"/>
      <c r="X10397" s="61"/>
      <c r="Y10397" s="61"/>
      <c r="Z10397" s="61"/>
      <c r="AA10397" s="61"/>
      <c r="AB10397" s="61"/>
      <c r="AC10397" s="61"/>
      <c r="AD10397" s="61"/>
      <c r="AE10397" s="61"/>
      <c r="AF10397" s="61"/>
      <c r="AG10397" s="61"/>
      <c r="AH10397" s="61"/>
      <c r="AI10397" s="61"/>
      <c r="AJ10397" s="61"/>
      <c r="AK10397" s="61"/>
      <c r="AL10397" s="61"/>
      <c r="AM10397" s="61"/>
      <c r="AN10397" s="61"/>
      <c r="AO10397" s="61"/>
      <c r="AP10397" s="62"/>
      <c r="AQ10397" s="61"/>
      <c r="AR10397" s="61"/>
      <c r="AS10397" s="61"/>
      <c r="AT10397" s="61"/>
      <c r="AU10397" s="61"/>
      <c r="AV10397" s="61"/>
      <c r="AW10397" s="60"/>
    </row>
    <row r="10398" s="59" customFormat="1" customHeight="1" spans="1:49">
      <c r="A10398" s="60"/>
      <c r="B10398" s="60"/>
      <c r="C10398" s="60"/>
      <c r="D10398" s="60"/>
      <c r="H10398" s="61"/>
      <c r="I10398" s="61"/>
      <c r="J10398" s="61"/>
      <c r="K10398" s="61"/>
      <c r="L10398" s="61"/>
      <c r="M10398" s="61"/>
      <c r="N10398" s="61"/>
      <c r="O10398" s="61"/>
      <c r="P10398" s="61"/>
      <c r="Q10398" s="61"/>
      <c r="R10398" s="61"/>
      <c r="S10398" s="61"/>
      <c r="T10398" s="61"/>
      <c r="U10398" s="61"/>
      <c r="V10398" s="61"/>
      <c r="W10398" s="61"/>
      <c r="X10398" s="61"/>
      <c r="Y10398" s="61"/>
      <c r="Z10398" s="61"/>
      <c r="AA10398" s="61"/>
      <c r="AB10398" s="61"/>
      <c r="AC10398" s="61"/>
      <c r="AD10398" s="61"/>
      <c r="AE10398" s="61"/>
      <c r="AF10398" s="61"/>
      <c r="AG10398" s="61"/>
      <c r="AH10398" s="61"/>
      <c r="AI10398" s="61"/>
      <c r="AJ10398" s="61"/>
      <c r="AK10398" s="61"/>
      <c r="AL10398" s="61"/>
      <c r="AM10398" s="61"/>
      <c r="AN10398" s="61"/>
      <c r="AO10398" s="61"/>
      <c r="AP10398" s="62"/>
      <c r="AQ10398" s="61"/>
      <c r="AR10398" s="61"/>
      <c r="AS10398" s="61"/>
      <c r="AT10398" s="61"/>
      <c r="AU10398" s="61"/>
      <c r="AV10398" s="61"/>
      <c r="AW10398" s="60"/>
    </row>
    <row r="10399" s="59" customFormat="1" customHeight="1" spans="1:49">
      <c r="A10399" s="60"/>
      <c r="B10399" s="60"/>
      <c r="C10399" s="60"/>
      <c r="D10399" s="60"/>
      <c r="H10399" s="61"/>
      <c r="I10399" s="61"/>
      <c r="J10399" s="61"/>
      <c r="K10399" s="61"/>
      <c r="L10399" s="61"/>
      <c r="M10399" s="61"/>
      <c r="N10399" s="61"/>
      <c r="O10399" s="61"/>
      <c r="P10399" s="61"/>
      <c r="Q10399" s="61"/>
      <c r="R10399" s="61"/>
      <c r="S10399" s="61"/>
      <c r="T10399" s="61"/>
      <c r="U10399" s="61"/>
      <c r="V10399" s="61"/>
      <c r="W10399" s="61"/>
      <c r="X10399" s="61"/>
      <c r="Y10399" s="61"/>
      <c r="Z10399" s="61"/>
      <c r="AA10399" s="61"/>
      <c r="AB10399" s="61"/>
      <c r="AC10399" s="61"/>
      <c r="AD10399" s="61"/>
      <c r="AE10399" s="61"/>
      <c r="AF10399" s="61"/>
      <c r="AG10399" s="61"/>
      <c r="AH10399" s="61"/>
      <c r="AI10399" s="61"/>
      <c r="AJ10399" s="61"/>
      <c r="AK10399" s="61"/>
      <c r="AL10399" s="61"/>
      <c r="AM10399" s="61"/>
      <c r="AN10399" s="61"/>
      <c r="AO10399" s="61"/>
      <c r="AP10399" s="62"/>
      <c r="AQ10399" s="61"/>
      <c r="AR10399" s="61"/>
      <c r="AS10399" s="61"/>
      <c r="AT10399" s="61"/>
      <c r="AU10399" s="61"/>
      <c r="AV10399" s="61"/>
      <c r="AW10399" s="60"/>
    </row>
    <row r="10400" s="59" customFormat="1" customHeight="1" spans="1:49">
      <c r="A10400" s="60"/>
      <c r="B10400" s="60"/>
      <c r="C10400" s="60"/>
      <c r="D10400" s="60"/>
      <c r="H10400" s="61"/>
      <c r="I10400" s="61"/>
      <c r="J10400" s="61"/>
      <c r="K10400" s="61"/>
      <c r="L10400" s="61"/>
      <c r="M10400" s="61"/>
      <c r="N10400" s="61"/>
      <c r="O10400" s="61"/>
      <c r="P10400" s="61"/>
      <c r="Q10400" s="61"/>
      <c r="R10400" s="61"/>
      <c r="S10400" s="61"/>
      <c r="T10400" s="61"/>
      <c r="U10400" s="61"/>
      <c r="V10400" s="61"/>
      <c r="W10400" s="61"/>
      <c r="X10400" s="61"/>
      <c r="Y10400" s="61"/>
      <c r="Z10400" s="61"/>
      <c r="AA10400" s="61"/>
      <c r="AB10400" s="61"/>
      <c r="AC10400" s="61"/>
      <c r="AD10400" s="61"/>
      <c r="AE10400" s="61"/>
      <c r="AF10400" s="61"/>
      <c r="AG10400" s="61"/>
      <c r="AH10400" s="61"/>
      <c r="AI10400" s="61"/>
      <c r="AJ10400" s="61"/>
      <c r="AK10400" s="61"/>
      <c r="AL10400" s="61"/>
      <c r="AM10400" s="61"/>
      <c r="AN10400" s="61"/>
      <c r="AO10400" s="61"/>
      <c r="AP10400" s="62"/>
      <c r="AQ10400" s="61"/>
      <c r="AR10400" s="61"/>
      <c r="AS10400" s="61"/>
      <c r="AT10400" s="61"/>
      <c r="AU10400" s="61"/>
      <c r="AV10400" s="61"/>
      <c r="AW10400" s="60"/>
    </row>
    <row r="10401" s="59" customFormat="1" customHeight="1" spans="1:49">
      <c r="A10401" s="60"/>
      <c r="B10401" s="60"/>
      <c r="C10401" s="60"/>
      <c r="D10401" s="60"/>
      <c r="H10401" s="61"/>
      <c r="I10401" s="61"/>
      <c r="J10401" s="61"/>
      <c r="K10401" s="61"/>
      <c r="L10401" s="61"/>
      <c r="M10401" s="61"/>
      <c r="N10401" s="61"/>
      <c r="O10401" s="61"/>
      <c r="P10401" s="61"/>
      <c r="Q10401" s="61"/>
      <c r="R10401" s="61"/>
      <c r="S10401" s="61"/>
      <c r="T10401" s="61"/>
      <c r="U10401" s="61"/>
      <c r="V10401" s="61"/>
      <c r="W10401" s="61"/>
      <c r="X10401" s="61"/>
      <c r="Y10401" s="61"/>
      <c r="Z10401" s="61"/>
      <c r="AA10401" s="61"/>
      <c r="AB10401" s="61"/>
      <c r="AC10401" s="61"/>
      <c r="AD10401" s="61"/>
      <c r="AE10401" s="61"/>
      <c r="AF10401" s="61"/>
      <c r="AG10401" s="61"/>
      <c r="AH10401" s="61"/>
      <c r="AI10401" s="61"/>
      <c r="AJ10401" s="61"/>
      <c r="AK10401" s="61"/>
      <c r="AL10401" s="61"/>
      <c r="AM10401" s="61"/>
      <c r="AN10401" s="61"/>
      <c r="AO10401" s="61"/>
      <c r="AP10401" s="62"/>
      <c r="AQ10401" s="61"/>
      <c r="AR10401" s="61"/>
      <c r="AS10401" s="61"/>
      <c r="AT10401" s="61"/>
      <c r="AU10401" s="61"/>
      <c r="AV10401" s="61"/>
      <c r="AW10401" s="60"/>
    </row>
    <row r="10402" s="59" customFormat="1" customHeight="1" spans="1:49">
      <c r="A10402" s="60"/>
      <c r="B10402" s="60"/>
      <c r="C10402" s="60"/>
      <c r="D10402" s="60"/>
      <c r="H10402" s="61"/>
      <c r="I10402" s="61"/>
      <c r="J10402" s="61"/>
      <c r="K10402" s="61"/>
      <c r="L10402" s="61"/>
      <c r="M10402" s="61"/>
      <c r="N10402" s="61"/>
      <c r="O10402" s="61"/>
      <c r="P10402" s="61"/>
      <c r="Q10402" s="61"/>
      <c r="R10402" s="61"/>
      <c r="S10402" s="61"/>
      <c r="T10402" s="61"/>
      <c r="U10402" s="61"/>
      <c r="V10402" s="61"/>
      <c r="W10402" s="61"/>
      <c r="X10402" s="61"/>
      <c r="Y10402" s="61"/>
      <c r="Z10402" s="61"/>
      <c r="AA10402" s="61"/>
      <c r="AB10402" s="61"/>
      <c r="AC10402" s="61"/>
      <c r="AD10402" s="61"/>
      <c r="AE10402" s="61"/>
      <c r="AF10402" s="61"/>
      <c r="AG10402" s="61"/>
      <c r="AH10402" s="61"/>
      <c r="AI10402" s="61"/>
      <c r="AJ10402" s="61"/>
      <c r="AK10402" s="61"/>
      <c r="AL10402" s="61"/>
      <c r="AM10402" s="61"/>
      <c r="AN10402" s="61"/>
      <c r="AO10402" s="61"/>
      <c r="AP10402" s="62"/>
      <c r="AQ10402" s="61"/>
      <c r="AR10402" s="61"/>
      <c r="AS10402" s="61"/>
      <c r="AT10402" s="61"/>
      <c r="AU10402" s="61"/>
      <c r="AV10402" s="61"/>
      <c r="AW10402" s="60"/>
    </row>
    <row r="10403" s="59" customFormat="1" customHeight="1" spans="1:49">
      <c r="A10403" s="60"/>
      <c r="B10403" s="60"/>
      <c r="C10403" s="60"/>
      <c r="D10403" s="60"/>
      <c r="H10403" s="61"/>
      <c r="I10403" s="61"/>
      <c r="J10403" s="61"/>
      <c r="K10403" s="61"/>
      <c r="L10403" s="61"/>
      <c r="M10403" s="61"/>
      <c r="N10403" s="61"/>
      <c r="O10403" s="61"/>
      <c r="P10403" s="61"/>
      <c r="Q10403" s="61"/>
      <c r="R10403" s="61"/>
      <c r="S10403" s="61"/>
      <c r="T10403" s="61"/>
      <c r="U10403" s="61"/>
      <c r="V10403" s="61"/>
      <c r="W10403" s="61"/>
      <c r="X10403" s="61"/>
      <c r="Y10403" s="61"/>
      <c r="Z10403" s="61"/>
      <c r="AA10403" s="61"/>
      <c r="AB10403" s="61"/>
      <c r="AC10403" s="61"/>
      <c r="AD10403" s="61"/>
      <c r="AE10403" s="61"/>
      <c r="AF10403" s="61"/>
      <c r="AG10403" s="61"/>
      <c r="AH10403" s="61"/>
      <c r="AI10403" s="61"/>
      <c r="AJ10403" s="61"/>
      <c r="AK10403" s="61"/>
      <c r="AL10403" s="61"/>
      <c r="AM10403" s="61"/>
      <c r="AN10403" s="61"/>
      <c r="AO10403" s="61"/>
      <c r="AP10403" s="62"/>
      <c r="AQ10403" s="61"/>
      <c r="AR10403" s="61"/>
      <c r="AS10403" s="61"/>
      <c r="AT10403" s="61"/>
      <c r="AU10403" s="61"/>
      <c r="AV10403" s="61"/>
      <c r="AW10403" s="60"/>
    </row>
    <row r="10404" s="59" customFormat="1" customHeight="1" spans="1:49">
      <c r="A10404" s="60"/>
      <c r="B10404" s="60"/>
      <c r="C10404" s="60"/>
      <c r="D10404" s="60"/>
      <c r="H10404" s="61"/>
      <c r="I10404" s="61"/>
      <c r="J10404" s="61"/>
      <c r="K10404" s="61"/>
      <c r="L10404" s="61"/>
      <c r="M10404" s="61"/>
      <c r="N10404" s="61"/>
      <c r="O10404" s="61"/>
      <c r="P10404" s="61"/>
      <c r="Q10404" s="61"/>
      <c r="R10404" s="61"/>
      <c r="S10404" s="61"/>
      <c r="T10404" s="61"/>
      <c r="U10404" s="61"/>
      <c r="V10404" s="61"/>
      <c r="W10404" s="61"/>
      <c r="X10404" s="61"/>
      <c r="Y10404" s="61"/>
      <c r="Z10404" s="61"/>
      <c r="AA10404" s="61"/>
      <c r="AB10404" s="61"/>
      <c r="AC10404" s="61"/>
      <c r="AD10404" s="61"/>
      <c r="AE10404" s="61"/>
      <c r="AF10404" s="61"/>
      <c r="AG10404" s="61"/>
      <c r="AH10404" s="61"/>
      <c r="AI10404" s="61"/>
      <c r="AJ10404" s="61"/>
      <c r="AK10404" s="61"/>
      <c r="AL10404" s="61"/>
      <c r="AM10404" s="61"/>
      <c r="AN10404" s="61"/>
      <c r="AO10404" s="61"/>
      <c r="AP10404" s="62"/>
      <c r="AQ10404" s="61"/>
      <c r="AR10404" s="61"/>
      <c r="AS10404" s="61"/>
      <c r="AT10404" s="61"/>
      <c r="AU10404" s="61"/>
      <c r="AV10404" s="61"/>
      <c r="AW10404" s="60"/>
    </row>
    <row r="10405" s="59" customFormat="1" customHeight="1" spans="1:49">
      <c r="A10405" s="60"/>
      <c r="B10405" s="60"/>
      <c r="C10405" s="60"/>
      <c r="D10405" s="60"/>
      <c r="H10405" s="61"/>
      <c r="I10405" s="61"/>
      <c r="J10405" s="61"/>
      <c r="K10405" s="61"/>
      <c r="L10405" s="61"/>
      <c r="M10405" s="61"/>
      <c r="N10405" s="61"/>
      <c r="O10405" s="61"/>
      <c r="P10405" s="61"/>
      <c r="Q10405" s="61"/>
      <c r="R10405" s="61"/>
      <c r="S10405" s="61"/>
      <c r="T10405" s="61"/>
      <c r="U10405" s="61"/>
      <c r="V10405" s="61"/>
      <c r="W10405" s="61"/>
      <c r="X10405" s="61"/>
      <c r="Y10405" s="61"/>
      <c r="Z10405" s="61"/>
      <c r="AA10405" s="61"/>
      <c r="AB10405" s="61"/>
      <c r="AC10405" s="61"/>
      <c r="AD10405" s="61"/>
      <c r="AE10405" s="61"/>
      <c r="AF10405" s="61"/>
      <c r="AG10405" s="61"/>
      <c r="AH10405" s="61"/>
      <c r="AI10405" s="61"/>
      <c r="AJ10405" s="61"/>
      <c r="AK10405" s="61"/>
      <c r="AL10405" s="61"/>
      <c r="AM10405" s="61"/>
      <c r="AN10405" s="61"/>
      <c r="AO10405" s="61"/>
      <c r="AP10405" s="62"/>
      <c r="AQ10405" s="61"/>
      <c r="AR10405" s="61"/>
      <c r="AS10405" s="61"/>
      <c r="AT10405" s="61"/>
      <c r="AU10405" s="61"/>
      <c r="AV10405" s="61"/>
      <c r="AW10405" s="60"/>
    </row>
    <row r="10406" s="59" customFormat="1" customHeight="1" spans="1:49">
      <c r="A10406" s="60"/>
      <c r="B10406" s="60"/>
      <c r="C10406" s="60"/>
      <c r="D10406" s="60"/>
      <c r="H10406" s="61"/>
      <c r="I10406" s="61"/>
      <c r="J10406" s="61"/>
      <c r="K10406" s="61"/>
      <c r="L10406" s="61"/>
      <c r="M10406" s="61"/>
      <c r="N10406" s="61"/>
      <c r="O10406" s="61"/>
      <c r="P10406" s="61"/>
      <c r="Q10406" s="61"/>
      <c r="R10406" s="61"/>
      <c r="S10406" s="61"/>
      <c r="T10406" s="61"/>
      <c r="U10406" s="61"/>
      <c r="V10406" s="61"/>
      <c r="W10406" s="61"/>
      <c r="X10406" s="61"/>
      <c r="Y10406" s="61"/>
      <c r="Z10406" s="61"/>
      <c r="AA10406" s="61"/>
      <c r="AB10406" s="61"/>
      <c r="AC10406" s="61"/>
      <c r="AD10406" s="61"/>
      <c r="AE10406" s="61"/>
      <c r="AF10406" s="61"/>
      <c r="AG10406" s="61"/>
      <c r="AH10406" s="61"/>
      <c r="AI10406" s="61"/>
      <c r="AJ10406" s="61"/>
      <c r="AK10406" s="61"/>
      <c r="AL10406" s="61"/>
      <c r="AM10406" s="61"/>
      <c r="AN10406" s="61"/>
      <c r="AO10406" s="61"/>
      <c r="AP10406" s="62"/>
      <c r="AQ10406" s="61"/>
      <c r="AR10406" s="61"/>
      <c r="AS10406" s="61"/>
      <c r="AT10406" s="61"/>
      <c r="AU10406" s="61"/>
      <c r="AV10406" s="61"/>
      <c r="AW10406" s="60"/>
    </row>
    <row r="10407" s="59" customFormat="1" customHeight="1" spans="1:49">
      <c r="A10407" s="60"/>
      <c r="B10407" s="60"/>
      <c r="C10407" s="60"/>
      <c r="D10407" s="60"/>
      <c r="H10407" s="61"/>
      <c r="I10407" s="61"/>
      <c r="J10407" s="61"/>
      <c r="K10407" s="61"/>
      <c r="L10407" s="61"/>
      <c r="M10407" s="61"/>
      <c r="N10407" s="61"/>
      <c r="O10407" s="61"/>
      <c r="P10407" s="61"/>
      <c r="Q10407" s="61"/>
      <c r="R10407" s="61"/>
      <c r="S10407" s="61"/>
      <c r="T10407" s="61"/>
      <c r="U10407" s="61"/>
      <c r="V10407" s="61"/>
      <c r="W10407" s="61"/>
      <c r="X10407" s="61"/>
      <c r="Y10407" s="61"/>
      <c r="Z10407" s="61"/>
      <c r="AA10407" s="61"/>
      <c r="AB10407" s="61"/>
      <c r="AC10407" s="61"/>
      <c r="AD10407" s="61"/>
      <c r="AE10407" s="61"/>
      <c r="AF10407" s="61"/>
      <c r="AG10407" s="61"/>
      <c r="AH10407" s="61"/>
      <c r="AI10407" s="61"/>
      <c r="AJ10407" s="61"/>
      <c r="AK10407" s="61"/>
      <c r="AL10407" s="61"/>
      <c r="AM10407" s="61"/>
      <c r="AN10407" s="61"/>
      <c r="AO10407" s="61"/>
      <c r="AP10407" s="62"/>
      <c r="AQ10407" s="61"/>
      <c r="AR10407" s="61"/>
      <c r="AS10407" s="61"/>
      <c r="AT10407" s="61"/>
      <c r="AU10407" s="61"/>
      <c r="AV10407" s="61"/>
      <c r="AW10407" s="60"/>
    </row>
    <row r="10408" s="59" customFormat="1" customHeight="1" spans="1:49">
      <c r="A10408" s="60"/>
      <c r="B10408" s="60"/>
      <c r="C10408" s="60"/>
      <c r="D10408" s="60"/>
      <c r="H10408" s="61"/>
      <c r="I10408" s="61"/>
      <c r="J10408" s="61"/>
      <c r="K10408" s="61"/>
      <c r="L10408" s="61"/>
      <c r="M10408" s="61"/>
      <c r="N10408" s="61"/>
      <c r="O10408" s="61"/>
      <c r="P10408" s="61"/>
      <c r="Q10408" s="61"/>
      <c r="R10408" s="61"/>
      <c r="S10408" s="61"/>
      <c r="T10408" s="61"/>
      <c r="U10408" s="61"/>
      <c r="V10408" s="61"/>
      <c r="W10408" s="61"/>
      <c r="X10408" s="61"/>
      <c r="Y10408" s="61"/>
      <c r="Z10408" s="61"/>
      <c r="AA10408" s="61"/>
      <c r="AB10408" s="61"/>
      <c r="AC10408" s="61"/>
      <c r="AD10408" s="61"/>
      <c r="AE10408" s="61"/>
      <c r="AF10408" s="61"/>
      <c r="AG10408" s="61"/>
      <c r="AH10408" s="61"/>
      <c r="AI10408" s="61"/>
      <c r="AJ10408" s="61"/>
      <c r="AK10408" s="61"/>
      <c r="AL10408" s="61"/>
      <c r="AM10408" s="61"/>
      <c r="AN10408" s="61"/>
      <c r="AO10408" s="61"/>
      <c r="AP10408" s="62"/>
      <c r="AQ10408" s="61"/>
      <c r="AR10408" s="61"/>
      <c r="AS10408" s="61"/>
      <c r="AT10408" s="61"/>
      <c r="AU10408" s="61"/>
      <c r="AV10408" s="61"/>
      <c r="AW10408" s="60"/>
    </row>
    <row r="10409" s="59" customFormat="1" customHeight="1" spans="1:49">
      <c r="A10409" s="60"/>
      <c r="B10409" s="60"/>
      <c r="C10409" s="60"/>
      <c r="D10409" s="60"/>
      <c r="H10409" s="61"/>
      <c r="I10409" s="61"/>
      <c r="J10409" s="61"/>
      <c r="K10409" s="61"/>
      <c r="L10409" s="61"/>
      <c r="M10409" s="61"/>
      <c r="N10409" s="61"/>
      <c r="O10409" s="61"/>
      <c r="P10409" s="61"/>
      <c r="Q10409" s="61"/>
      <c r="R10409" s="61"/>
      <c r="S10409" s="61"/>
      <c r="T10409" s="61"/>
      <c r="U10409" s="61"/>
      <c r="V10409" s="61"/>
      <c r="W10409" s="61"/>
      <c r="X10409" s="61"/>
      <c r="Y10409" s="61"/>
      <c r="Z10409" s="61"/>
      <c r="AA10409" s="61"/>
      <c r="AB10409" s="61"/>
      <c r="AC10409" s="61"/>
      <c r="AD10409" s="61"/>
      <c r="AE10409" s="61"/>
      <c r="AF10409" s="61"/>
      <c r="AG10409" s="61"/>
      <c r="AH10409" s="61"/>
      <c r="AI10409" s="61"/>
      <c r="AJ10409" s="61"/>
      <c r="AK10409" s="61"/>
      <c r="AL10409" s="61"/>
      <c r="AM10409" s="61"/>
      <c r="AN10409" s="61"/>
      <c r="AO10409" s="61"/>
      <c r="AP10409" s="62"/>
      <c r="AQ10409" s="61"/>
      <c r="AR10409" s="61"/>
      <c r="AS10409" s="61"/>
      <c r="AT10409" s="61"/>
      <c r="AU10409" s="61"/>
      <c r="AV10409" s="61"/>
      <c r="AW10409" s="60"/>
    </row>
    <row r="10410" s="59" customFormat="1" customHeight="1" spans="1:49">
      <c r="A10410" s="60"/>
      <c r="B10410" s="60"/>
      <c r="C10410" s="60"/>
      <c r="D10410" s="60"/>
      <c r="H10410" s="61"/>
      <c r="I10410" s="61"/>
      <c r="J10410" s="61"/>
      <c r="K10410" s="61"/>
      <c r="L10410" s="61"/>
      <c r="M10410" s="61"/>
      <c r="N10410" s="61"/>
      <c r="O10410" s="61"/>
      <c r="P10410" s="61"/>
      <c r="Q10410" s="61"/>
      <c r="R10410" s="61"/>
      <c r="S10410" s="61"/>
      <c r="T10410" s="61"/>
      <c r="U10410" s="61"/>
      <c r="V10410" s="61"/>
      <c r="W10410" s="61"/>
      <c r="X10410" s="61"/>
      <c r="Y10410" s="61"/>
      <c r="Z10410" s="61"/>
      <c r="AA10410" s="61"/>
      <c r="AB10410" s="61"/>
      <c r="AC10410" s="61"/>
      <c r="AD10410" s="61"/>
      <c r="AE10410" s="61"/>
      <c r="AF10410" s="61"/>
      <c r="AG10410" s="61"/>
      <c r="AH10410" s="61"/>
      <c r="AI10410" s="61"/>
      <c r="AJ10410" s="61"/>
      <c r="AK10410" s="61"/>
      <c r="AL10410" s="61"/>
      <c r="AM10410" s="61"/>
      <c r="AN10410" s="61"/>
      <c r="AO10410" s="61"/>
      <c r="AP10410" s="62"/>
      <c r="AQ10410" s="61"/>
      <c r="AR10410" s="61"/>
      <c r="AS10410" s="61"/>
      <c r="AT10410" s="61"/>
      <c r="AU10410" s="61"/>
      <c r="AV10410" s="61"/>
      <c r="AW10410" s="60"/>
    </row>
    <row r="10411" s="59" customFormat="1" customHeight="1" spans="1:49">
      <c r="A10411" s="60"/>
      <c r="B10411" s="60"/>
      <c r="C10411" s="60"/>
      <c r="D10411" s="60"/>
      <c r="H10411" s="61"/>
      <c r="I10411" s="61"/>
      <c r="J10411" s="61"/>
      <c r="K10411" s="61"/>
      <c r="L10411" s="61"/>
      <c r="M10411" s="61"/>
      <c r="N10411" s="61"/>
      <c r="O10411" s="61"/>
      <c r="P10411" s="61"/>
      <c r="Q10411" s="61"/>
      <c r="R10411" s="61"/>
      <c r="S10411" s="61"/>
      <c r="T10411" s="61"/>
      <c r="U10411" s="61"/>
      <c r="V10411" s="61"/>
      <c r="W10411" s="61"/>
      <c r="X10411" s="61"/>
      <c r="Y10411" s="61"/>
      <c r="Z10411" s="61"/>
      <c r="AA10411" s="61"/>
      <c r="AB10411" s="61"/>
      <c r="AC10411" s="61"/>
      <c r="AD10411" s="61"/>
      <c r="AE10411" s="61"/>
      <c r="AF10411" s="61"/>
      <c r="AG10411" s="61"/>
      <c r="AH10411" s="61"/>
      <c r="AI10411" s="61"/>
      <c r="AJ10411" s="61"/>
      <c r="AK10411" s="61"/>
      <c r="AL10411" s="61"/>
      <c r="AM10411" s="61"/>
      <c r="AN10411" s="61"/>
      <c r="AO10411" s="61"/>
      <c r="AP10411" s="62"/>
      <c r="AQ10411" s="61"/>
      <c r="AR10411" s="61"/>
      <c r="AS10411" s="61"/>
      <c r="AT10411" s="61"/>
      <c r="AU10411" s="61"/>
      <c r="AV10411" s="61"/>
      <c r="AW10411" s="60"/>
    </row>
    <row r="10412" s="59" customFormat="1" customHeight="1" spans="1:49">
      <c r="A10412" s="60"/>
      <c r="B10412" s="60"/>
      <c r="C10412" s="60"/>
      <c r="D10412" s="60"/>
      <c r="H10412" s="61"/>
      <c r="I10412" s="61"/>
      <c r="J10412" s="61"/>
      <c r="K10412" s="61"/>
      <c r="L10412" s="61"/>
      <c r="M10412" s="61"/>
      <c r="N10412" s="61"/>
      <c r="O10412" s="61"/>
      <c r="P10412" s="61"/>
      <c r="Q10412" s="61"/>
      <c r="R10412" s="61"/>
      <c r="S10412" s="61"/>
      <c r="T10412" s="61"/>
      <c r="U10412" s="61"/>
      <c r="V10412" s="61"/>
      <c r="W10412" s="61"/>
      <c r="X10412" s="61"/>
      <c r="Y10412" s="61"/>
      <c r="Z10412" s="61"/>
      <c r="AA10412" s="61"/>
      <c r="AB10412" s="61"/>
      <c r="AC10412" s="61"/>
      <c r="AD10412" s="61"/>
      <c r="AE10412" s="61"/>
      <c r="AF10412" s="61"/>
      <c r="AG10412" s="61"/>
      <c r="AH10412" s="61"/>
      <c r="AI10412" s="61"/>
      <c r="AJ10412" s="61"/>
      <c r="AK10412" s="61"/>
      <c r="AL10412" s="61"/>
      <c r="AM10412" s="61"/>
      <c r="AN10412" s="61"/>
      <c r="AO10412" s="61"/>
      <c r="AP10412" s="62"/>
      <c r="AQ10412" s="61"/>
      <c r="AR10412" s="61"/>
      <c r="AS10412" s="61"/>
      <c r="AT10412" s="61"/>
      <c r="AU10412" s="61"/>
      <c r="AV10412" s="61"/>
      <c r="AW10412" s="60"/>
    </row>
    <row r="10413" s="59" customFormat="1" customHeight="1" spans="1:49">
      <c r="A10413" s="60"/>
      <c r="B10413" s="60"/>
      <c r="C10413" s="60"/>
      <c r="D10413" s="60"/>
      <c r="H10413" s="61"/>
      <c r="I10413" s="61"/>
      <c r="J10413" s="61"/>
      <c r="K10413" s="61"/>
      <c r="L10413" s="61"/>
      <c r="M10413" s="61"/>
      <c r="N10413" s="61"/>
      <c r="O10413" s="61"/>
      <c r="P10413" s="61"/>
      <c r="Q10413" s="61"/>
      <c r="R10413" s="61"/>
      <c r="S10413" s="61"/>
      <c r="T10413" s="61"/>
      <c r="U10413" s="61"/>
      <c r="V10413" s="61"/>
      <c r="W10413" s="61"/>
      <c r="X10413" s="61"/>
      <c r="Y10413" s="61"/>
      <c r="Z10413" s="61"/>
      <c r="AA10413" s="61"/>
      <c r="AB10413" s="61"/>
      <c r="AC10413" s="61"/>
      <c r="AD10413" s="61"/>
      <c r="AE10413" s="61"/>
      <c r="AF10413" s="61"/>
      <c r="AG10413" s="61"/>
      <c r="AH10413" s="61"/>
      <c r="AI10413" s="61"/>
      <c r="AJ10413" s="61"/>
      <c r="AK10413" s="61"/>
      <c r="AL10413" s="61"/>
      <c r="AM10413" s="61"/>
      <c r="AN10413" s="61"/>
      <c r="AO10413" s="61"/>
      <c r="AP10413" s="62"/>
      <c r="AQ10413" s="61"/>
      <c r="AR10413" s="61"/>
      <c r="AS10413" s="61"/>
      <c r="AT10413" s="61"/>
      <c r="AU10413" s="61"/>
      <c r="AV10413" s="61"/>
      <c r="AW10413" s="60"/>
    </row>
    <row r="10414" s="59" customFormat="1" customHeight="1" spans="1:49">
      <c r="A10414" s="60"/>
      <c r="B10414" s="60"/>
      <c r="C10414" s="60"/>
      <c r="D10414" s="60"/>
      <c r="H10414" s="61"/>
      <c r="I10414" s="61"/>
      <c r="J10414" s="61"/>
      <c r="K10414" s="61"/>
      <c r="L10414" s="61"/>
      <c r="M10414" s="61"/>
      <c r="N10414" s="61"/>
      <c r="O10414" s="61"/>
      <c r="P10414" s="61"/>
      <c r="Q10414" s="61"/>
      <c r="R10414" s="61"/>
      <c r="S10414" s="61"/>
      <c r="T10414" s="61"/>
      <c r="U10414" s="61"/>
      <c r="V10414" s="61"/>
      <c r="W10414" s="61"/>
      <c r="X10414" s="61"/>
      <c r="Y10414" s="61"/>
      <c r="Z10414" s="61"/>
      <c r="AA10414" s="61"/>
      <c r="AB10414" s="61"/>
      <c r="AC10414" s="61"/>
      <c r="AD10414" s="61"/>
      <c r="AE10414" s="61"/>
      <c r="AF10414" s="61"/>
      <c r="AG10414" s="61"/>
      <c r="AH10414" s="61"/>
      <c r="AI10414" s="61"/>
      <c r="AJ10414" s="61"/>
      <c r="AK10414" s="61"/>
      <c r="AL10414" s="61"/>
      <c r="AM10414" s="61"/>
      <c r="AN10414" s="61"/>
      <c r="AO10414" s="61"/>
      <c r="AP10414" s="62"/>
      <c r="AQ10414" s="61"/>
      <c r="AR10414" s="61"/>
      <c r="AS10414" s="61"/>
      <c r="AT10414" s="61"/>
      <c r="AU10414" s="61"/>
      <c r="AV10414" s="61"/>
      <c r="AW10414" s="60"/>
    </row>
    <row r="10415" s="59" customFormat="1" customHeight="1" spans="1:49">
      <c r="A10415" s="60"/>
      <c r="B10415" s="60"/>
      <c r="C10415" s="60"/>
      <c r="D10415" s="60"/>
      <c r="H10415" s="61"/>
      <c r="I10415" s="61"/>
      <c r="J10415" s="61"/>
      <c r="K10415" s="61"/>
      <c r="L10415" s="61"/>
      <c r="M10415" s="61"/>
      <c r="N10415" s="61"/>
      <c r="O10415" s="61"/>
      <c r="P10415" s="61"/>
      <c r="Q10415" s="61"/>
      <c r="R10415" s="61"/>
      <c r="S10415" s="61"/>
      <c r="T10415" s="61"/>
      <c r="U10415" s="61"/>
      <c r="V10415" s="61"/>
      <c r="W10415" s="61"/>
      <c r="X10415" s="61"/>
      <c r="Y10415" s="61"/>
      <c r="Z10415" s="61"/>
      <c r="AA10415" s="61"/>
      <c r="AB10415" s="61"/>
      <c r="AC10415" s="61"/>
      <c r="AD10415" s="61"/>
      <c r="AE10415" s="61"/>
      <c r="AF10415" s="61"/>
      <c r="AG10415" s="61"/>
      <c r="AH10415" s="61"/>
      <c r="AI10415" s="61"/>
      <c r="AJ10415" s="61"/>
      <c r="AK10415" s="61"/>
      <c r="AL10415" s="61"/>
      <c r="AM10415" s="61"/>
      <c r="AN10415" s="61"/>
      <c r="AO10415" s="61"/>
      <c r="AP10415" s="62"/>
      <c r="AQ10415" s="61"/>
      <c r="AR10415" s="61"/>
      <c r="AS10415" s="61"/>
      <c r="AT10415" s="61"/>
      <c r="AU10415" s="61"/>
      <c r="AV10415" s="61"/>
      <c r="AW10415" s="60"/>
    </row>
    <row r="10416" s="59" customFormat="1" customHeight="1" spans="1:49">
      <c r="A10416" s="60"/>
      <c r="B10416" s="60"/>
      <c r="C10416" s="60"/>
      <c r="D10416" s="60"/>
      <c r="H10416" s="61"/>
      <c r="I10416" s="61"/>
      <c r="J10416" s="61"/>
      <c r="K10416" s="61"/>
      <c r="L10416" s="61"/>
      <c r="M10416" s="61"/>
      <c r="N10416" s="61"/>
      <c r="O10416" s="61"/>
      <c r="P10416" s="61"/>
      <c r="Q10416" s="61"/>
      <c r="R10416" s="61"/>
      <c r="S10416" s="61"/>
      <c r="T10416" s="61"/>
      <c r="U10416" s="61"/>
      <c r="V10416" s="61"/>
      <c r="W10416" s="61"/>
      <c r="X10416" s="61"/>
      <c r="Y10416" s="61"/>
      <c r="Z10416" s="61"/>
      <c r="AA10416" s="61"/>
      <c r="AB10416" s="61"/>
      <c r="AC10416" s="61"/>
      <c r="AD10416" s="61"/>
      <c r="AE10416" s="61"/>
      <c r="AF10416" s="61"/>
      <c r="AG10416" s="61"/>
      <c r="AH10416" s="61"/>
      <c r="AI10416" s="61"/>
      <c r="AJ10416" s="61"/>
      <c r="AK10416" s="61"/>
      <c r="AL10416" s="61"/>
      <c r="AM10416" s="61"/>
      <c r="AN10416" s="61"/>
      <c r="AO10416" s="61"/>
      <c r="AP10416" s="62"/>
      <c r="AQ10416" s="61"/>
      <c r="AR10416" s="61"/>
      <c r="AS10416" s="61"/>
      <c r="AT10416" s="61"/>
      <c r="AU10416" s="61"/>
      <c r="AV10416" s="61"/>
      <c r="AW10416" s="60"/>
    </row>
    <row r="10417" s="59" customFormat="1" customHeight="1" spans="1:49">
      <c r="A10417" s="60"/>
      <c r="B10417" s="60"/>
      <c r="C10417" s="60"/>
      <c r="D10417" s="60"/>
      <c r="H10417" s="61"/>
      <c r="I10417" s="61"/>
      <c r="J10417" s="61"/>
      <c r="K10417" s="61"/>
      <c r="L10417" s="61"/>
      <c r="M10417" s="61"/>
      <c r="N10417" s="61"/>
      <c r="O10417" s="61"/>
      <c r="P10417" s="61"/>
      <c r="Q10417" s="61"/>
      <c r="R10417" s="61"/>
      <c r="S10417" s="61"/>
      <c r="T10417" s="61"/>
      <c r="U10417" s="61"/>
      <c r="V10417" s="61"/>
      <c r="W10417" s="61"/>
      <c r="X10417" s="61"/>
      <c r="Y10417" s="61"/>
      <c r="Z10417" s="61"/>
      <c r="AA10417" s="61"/>
      <c r="AB10417" s="61"/>
      <c r="AC10417" s="61"/>
      <c r="AD10417" s="61"/>
      <c r="AE10417" s="61"/>
      <c r="AF10417" s="61"/>
      <c r="AG10417" s="61"/>
      <c r="AH10417" s="61"/>
      <c r="AI10417" s="61"/>
      <c r="AJ10417" s="61"/>
      <c r="AK10417" s="61"/>
      <c r="AL10417" s="61"/>
      <c r="AM10417" s="61"/>
      <c r="AN10417" s="61"/>
      <c r="AO10417" s="61"/>
      <c r="AP10417" s="62"/>
      <c r="AQ10417" s="61"/>
      <c r="AR10417" s="61"/>
      <c r="AS10417" s="61"/>
      <c r="AT10417" s="61"/>
      <c r="AU10417" s="61"/>
      <c r="AV10417" s="61"/>
      <c r="AW10417" s="60"/>
    </row>
    <row r="10418" s="59" customFormat="1" customHeight="1" spans="1:49">
      <c r="A10418" s="60"/>
      <c r="B10418" s="60"/>
      <c r="C10418" s="60"/>
      <c r="D10418" s="60"/>
      <c r="H10418" s="61"/>
      <c r="I10418" s="61"/>
      <c r="J10418" s="61"/>
      <c r="K10418" s="61"/>
      <c r="L10418" s="61"/>
      <c r="M10418" s="61"/>
      <c r="N10418" s="61"/>
      <c r="O10418" s="61"/>
      <c r="P10418" s="61"/>
      <c r="Q10418" s="61"/>
      <c r="R10418" s="61"/>
      <c r="S10418" s="61"/>
      <c r="T10418" s="61"/>
      <c r="U10418" s="61"/>
      <c r="V10418" s="61"/>
      <c r="W10418" s="61"/>
      <c r="X10418" s="61"/>
      <c r="Y10418" s="61"/>
      <c r="Z10418" s="61"/>
      <c r="AA10418" s="61"/>
      <c r="AB10418" s="61"/>
      <c r="AC10418" s="61"/>
      <c r="AD10418" s="61"/>
      <c r="AE10418" s="61"/>
      <c r="AF10418" s="61"/>
      <c r="AG10418" s="61"/>
      <c r="AH10418" s="61"/>
      <c r="AI10418" s="61"/>
      <c r="AJ10418" s="61"/>
      <c r="AK10418" s="61"/>
      <c r="AL10418" s="61"/>
      <c r="AM10418" s="61"/>
      <c r="AN10418" s="61"/>
      <c r="AO10418" s="61"/>
      <c r="AP10418" s="62"/>
      <c r="AQ10418" s="61"/>
      <c r="AR10418" s="61"/>
      <c r="AS10418" s="61"/>
      <c r="AT10418" s="61"/>
      <c r="AU10418" s="61"/>
      <c r="AV10418" s="61"/>
      <c r="AW10418" s="60"/>
    </row>
    <row r="10419" s="59" customFormat="1" customHeight="1" spans="1:49">
      <c r="A10419" s="60"/>
      <c r="B10419" s="60"/>
      <c r="C10419" s="60"/>
      <c r="D10419" s="60"/>
      <c r="H10419" s="61"/>
      <c r="I10419" s="61"/>
      <c r="J10419" s="61"/>
      <c r="K10419" s="61"/>
      <c r="L10419" s="61"/>
      <c r="M10419" s="61"/>
      <c r="N10419" s="61"/>
      <c r="O10419" s="61"/>
      <c r="P10419" s="61"/>
      <c r="Q10419" s="61"/>
      <c r="R10419" s="61"/>
      <c r="S10419" s="61"/>
      <c r="T10419" s="61"/>
      <c r="U10419" s="61"/>
      <c r="V10419" s="61"/>
      <c r="W10419" s="61"/>
      <c r="X10419" s="61"/>
      <c r="Y10419" s="61"/>
      <c r="Z10419" s="61"/>
      <c r="AA10419" s="61"/>
      <c r="AB10419" s="61"/>
      <c r="AC10419" s="61"/>
      <c r="AD10419" s="61"/>
      <c r="AE10419" s="61"/>
      <c r="AF10419" s="61"/>
      <c r="AG10419" s="61"/>
      <c r="AH10419" s="61"/>
      <c r="AI10419" s="61"/>
      <c r="AJ10419" s="61"/>
      <c r="AK10419" s="61"/>
      <c r="AL10419" s="61"/>
      <c r="AM10419" s="61"/>
      <c r="AN10419" s="61"/>
      <c r="AO10419" s="61"/>
      <c r="AP10419" s="62"/>
      <c r="AQ10419" s="61"/>
      <c r="AR10419" s="61"/>
      <c r="AS10419" s="61"/>
      <c r="AT10419" s="61"/>
      <c r="AU10419" s="61"/>
      <c r="AV10419" s="61"/>
      <c r="AW10419" s="60"/>
    </row>
    <row r="10420" s="59" customFormat="1" customHeight="1" spans="1:49">
      <c r="A10420" s="60"/>
      <c r="B10420" s="60"/>
      <c r="C10420" s="60"/>
      <c r="D10420" s="60"/>
      <c r="H10420" s="61"/>
      <c r="I10420" s="61"/>
      <c r="J10420" s="61"/>
      <c r="K10420" s="61"/>
      <c r="L10420" s="61"/>
      <c r="M10420" s="61"/>
      <c r="N10420" s="61"/>
      <c r="O10420" s="61"/>
      <c r="P10420" s="61"/>
      <c r="Q10420" s="61"/>
      <c r="R10420" s="61"/>
      <c r="S10420" s="61"/>
      <c r="T10420" s="61"/>
      <c r="U10420" s="61"/>
      <c r="V10420" s="61"/>
      <c r="W10420" s="61"/>
      <c r="X10420" s="61"/>
      <c r="Y10420" s="61"/>
      <c r="Z10420" s="61"/>
      <c r="AA10420" s="61"/>
      <c r="AB10420" s="61"/>
      <c r="AC10420" s="61"/>
      <c r="AD10420" s="61"/>
      <c r="AE10420" s="61"/>
      <c r="AF10420" s="61"/>
      <c r="AG10420" s="61"/>
      <c r="AH10420" s="61"/>
      <c r="AI10420" s="61"/>
      <c r="AJ10420" s="61"/>
      <c r="AK10420" s="61"/>
      <c r="AL10420" s="61"/>
      <c r="AM10420" s="61"/>
      <c r="AN10420" s="61"/>
      <c r="AO10420" s="61"/>
      <c r="AP10420" s="62"/>
      <c r="AQ10420" s="61"/>
      <c r="AR10420" s="61"/>
      <c r="AS10420" s="61"/>
      <c r="AT10420" s="61"/>
      <c r="AU10420" s="61"/>
      <c r="AV10420" s="61"/>
      <c r="AW10420" s="60"/>
    </row>
    <row r="10421" s="59" customFormat="1" customHeight="1" spans="1:49">
      <c r="A10421" s="60"/>
      <c r="B10421" s="60"/>
      <c r="C10421" s="60"/>
      <c r="D10421" s="60"/>
      <c r="H10421" s="61"/>
      <c r="I10421" s="61"/>
      <c r="J10421" s="61"/>
      <c r="K10421" s="61"/>
      <c r="L10421" s="61"/>
      <c r="M10421" s="61"/>
      <c r="N10421" s="61"/>
      <c r="O10421" s="61"/>
      <c r="P10421" s="61"/>
      <c r="Q10421" s="61"/>
      <c r="R10421" s="61"/>
      <c r="S10421" s="61"/>
      <c r="T10421" s="61"/>
      <c r="U10421" s="61"/>
      <c r="V10421" s="61"/>
      <c r="W10421" s="61"/>
      <c r="X10421" s="61"/>
      <c r="Y10421" s="61"/>
      <c r="Z10421" s="61"/>
      <c r="AA10421" s="61"/>
      <c r="AB10421" s="61"/>
      <c r="AC10421" s="61"/>
      <c r="AD10421" s="61"/>
      <c r="AE10421" s="61"/>
      <c r="AF10421" s="61"/>
      <c r="AG10421" s="61"/>
      <c r="AH10421" s="61"/>
      <c r="AI10421" s="61"/>
      <c r="AJ10421" s="61"/>
      <c r="AK10421" s="61"/>
      <c r="AL10421" s="61"/>
      <c r="AM10421" s="61"/>
      <c r="AN10421" s="61"/>
      <c r="AO10421" s="61"/>
      <c r="AP10421" s="62"/>
      <c r="AQ10421" s="61"/>
      <c r="AR10421" s="61"/>
      <c r="AS10421" s="61"/>
      <c r="AT10421" s="61"/>
      <c r="AU10421" s="61"/>
      <c r="AV10421" s="61"/>
      <c r="AW10421" s="60"/>
    </row>
    <row r="10422" s="59" customFormat="1" customHeight="1" spans="1:49">
      <c r="A10422" s="60"/>
      <c r="B10422" s="60"/>
      <c r="C10422" s="60"/>
      <c r="D10422" s="60"/>
      <c r="H10422" s="61"/>
      <c r="I10422" s="61"/>
      <c r="J10422" s="61"/>
      <c r="K10422" s="61"/>
      <c r="L10422" s="61"/>
      <c r="M10422" s="61"/>
      <c r="N10422" s="61"/>
      <c r="O10422" s="61"/>
      <c r="P10422" s="61"/>
      <c r="Q10422" s="61"/>
      <c r="R10422" s="61"/>
      <c r="S10422" s="61"/>
      <c r="T10422" s="61"/>
      <c r="U10422" s="61"/>
      <c r="V10422" s="61"/>
      <c r="W10422" s="61"/>
      <c r="X10422" s="61"/>
      <c r="Y10422" s="61"/>
      <c r="Z10422" s="61"/>
      <c r="AA10422" s="61"/>
      <c r="AB10422" s="61"/>
      <c r="AC10422" s="61"/>
      <c r="AD10422" s="61"/>
      <c r="AE10422" s="61"/>
      <c r="AF10422" s="61"/>
      <c r="AG10422" s="61"/>
      <c r="AH10422" s="61"/>
      <c r="AI10422" s="61"/>
      <c r="AJ10422" s="61"/>
      <c r="AK10422" s="61"/>
      <c r="AL10422" s="61"/>
      <c r="AM10422" s="61"/>
      <c r="AN10422" s="61"/>
      <c r="AO10422" s="61"/>
      <c r="AP10422" s="62"/>
      <c r="AQ10422" s="61"/>
      <c r="AR10422" s="61"/>
      <c r="AS10422" s="61"/>
      <c r="AT10422" s="61"/>
      <c r="AU10422" s="61"/>
      <c r="AV10422" s="61"/>
      <c r="AW10422" s="60"/>
    </row>
    <row r="10423" s="59" customFormat="1" customHeight="1" spans="1:49">
      <c r="A10423" s="60"/>
      <c r="B10423" s="60"/>
      <c r="C10423" s="60"/>
      <c r="D10423" s="60"/>
      <c r="H10423" s="61"/>
      <c r="I10423" s="61"/>
      <c r="J10423" s="61"/>
      <c r="K10423" s="61"/>
      <c r="L10423" s="61"/>
      <c r="M10423" s="61"/>
      <c r="N10423" s="61"/>
      <c r="O10423" s="61"/>
      <c r="P10423" s="61"/>
      <c r="Q10423" s="61"/>
      <c r="R10423" s="61"/>
      <c r="S10423" s="61"/>
      <c r="T10423" s="61"/>
      <c r="U10423" s="61"/>
      <c r="V10423" s="61"/>
      <c r="W10423" s="61"/>
      <c r="X10423" s="61"/>
      <c r="Y10423" s="61"/>
      <c r="Z10423" s="61"/>
      <c r="AA10423" s="61"/>
      <c r="AB10423" s="61"/>
      <c r="AC10423" s="61"/>
      <c r="AD10423" s="61"/>
      <c r="AE10423" s="61"/>
      <c r="AF10423" s="61"/>
      <c r="AG10423" s="61"/>
      <c r="AH10423" s="61"/>
      <c r="AI10423" s="61"/>
      <c r="AJ10423" s="61"/>
      <c r="AK10423" s="61"/>
      <c r="AL10423" s="61"/>
      <c r="AM10423" s="61"/>
      <c r="AN10423" s="61"/>
      <c r="AO10423" s="61"/>
      <c r="AP10423" s="62"/>
      <c r="AQ10423" s="61"/>
      <c r="AR10423" s="61"/>
      <c r="AS10423" s="61"/>
      <c r="AT10423" s="61"/>
      <c r="AU10423" s="61"/>
      <c r="AV10423" s="61"/>
      <c r="AW10423" s="60"/>
    </row>
    <row r="10424" s="59" customFormat="1" customHeight="1" spans="1:49">
      <c r="A10424" s="60"/>
      <c r="B10424" s="60"/>
      <c r="C10424" s="60"/>
      <c r="D10424" s="60"/>
      <c r="H10424" s="61"/>
      <c r="I10424" s="61"/>
      <c r="J10424" s="61"/>
      <c r="K10424" s="61"/>
      <c r="L10424" s="61"/>
      <c r="M10424" s="61"/>
      <c r="N10424" s="61"/>
      <c r="O10424" s="61"/>
      <c r="P10424" s="61"/>
      <c r="Q10424" s="61"/>
      <c r="R10424" s="61"/>
      <c r="S10424" s="61"/>
      <c r="T10424" s="61"/>
      <c r="U10424" s="61"/>
      <c r="V10424" s="61"/>
      <c r="W10424" s="61"/>
      <c r="X10424" s="61"/>
      <c r="Y10424" s="61"/>
      <c r="Z10424" s="61"/>
      <c r="AA10424" s="61"/>
      <c r="AB10424" s="61"/>
      <c r="AC10424" s="61"/>
      <c r="AD10424" s="61"/>
      <c r="AE10424" s="61"/>
      <c r="AF10424" s="61"/>
      <c r="AG10424" s="61"/>
      <c r="AH10424" s="61"/>
      <c r="AI10424" s="61"/>
      <c r="AJ10424" s="61"/>
      <c r="AK10424" s="61"/>
      <c r="AL10424" s="61"/>
      <c r="AM10424" s="61"/>
      <c r="AN10424" s="61"/>
      <c r="AO10424" s="61"/>
      <c r="AP10424" s="62"/>
      <c r="AQ10424" s="61"/>
      <c r="AR10424" s="61"/>
      <c r="AS10424" s="61"/>
      <c r="AT10424" s="61"/>
      <c r="AU10424" s="61"/>
      <c r="AV10424" s="61"/>
      <c r="AW10424" s="60"/>
    </row>
    <row r="10425" s="59" customFormat="1" customHeight="1" spans="1:49">
      <c r="A10425" s="60"/>
      <c r="B10425" s="60"/>
      <c r="C10425" s="60"/>
      <c r="D10425" s="60"/>
      <c r="H10425" s="61"/>
      <c r="I10425" s="61"/>
      <c r="J10425" s="61"/>
      <c r="K10425" s="61"/>
      <c r="L10425" s="61"/>
      <c r="M10425" s="61"/>
      <c r="N10425" s="61"/>
      <c r="O10425" s="61"/>
      <c r="P10425" s="61"/>
      <c r="Q10425" s="61"/>
      <c r="R10425" s="61"/>
      <c r="S10425" s="61"/>
      <c r="T10425" s="61"/>
      <c r="U10425" s="61"/>
      <c r="V10425" s="61"/>
      <c r="W10425" s="61"/>
      <c r="X10425" s="61"/>
      <c r="Y10425" s="61"/>
      <c r="Z10425" s="61"/>
      <c r="AA10425" s="61"/>
      <c r="AB10425" s="61"/>
      <c r="AC10425" s="61"/>
      <c r="AD10425" s="61"/>
      <c r="AE10425" s="61"/>
      <c r="AF10425" s="61"/>
      <c r="AG10425" s="61"/>
      <c r="AH10425" s="61"/>
      <c r="AI10425" s="61"/>
      <c r="AJ10425" s="61"/>
      <c r="AK10425" s="61"/>
      <c r="AL10425" s="61"/>
      <c r="AM10425" s="61"/>
      <c r="AN10425" s="61"/>
      <c r="AO10425" s="61"/>
      <c r="AP10425" s="62"/>
      <c r="AQ10425" s="61"/>
      <c r="AR10425" s="61"/>
      <c r="AS10425" s="61"/>
      <c r="AT10425" s="61"/>
      <c r="AU10425" s="61"/>
      <c r="AV10425" s="61"/>
      <c r="AW10425" s="60"/>
    </row>
    <row r="10426" s="59" customFormat="1" customHeight="1" spans="1:49">
      <c r="A10426" s="60"/>
      <c r="B10426" s="60"/>
      <c r="C10426" s="60"/>
      <c r="D10426" s="60"/>
      <c r="H10426" s="61"/>
      <c r="I10426" s="61"/>
      <c r="J10426" s="61"/>
      <c r="K10426" s="61"/>
      <c r="L10426" s="61"/>
      <c r="M10426" s="61"/>
      <c r="N10426" s="61"/>
      <c r="O10426" s="61"/>
      <c r="P10426" s="61"/>
      <c r="Q10426" s="61"/>
      <c r="R10426" s="61"/>
      <c r="S10426" s="61"/>
      <c r="T10426" s="61"/>
      <c r="U10426" s="61"/>
      <c r="V10426" s="61"/>
      <c r="W10426" s="61"/>
      <c r="X10426" s="61"/>
      <c r="Y10426" s="61"/>
      <c r="Z10426" s="61"/>
      <c r="AA10426" s="61"/>
      <c r="AB10426" s="61"/>
      <c r="AC10426" s="61"/>
      <c r="AD10426" s="61"/>
      <c r="AE10426" s="61"/>
      <c r="AF10426" s="61"/>
      <c r="AG10426" s="61"/>
      <c r="AH10426" s="61"/>
      <c r="AI10426" s="61"/>
      <c r="AJ10426" s="61"/>
      <c r="AK10426" s="61"/>
      <c r="AL10426" s="61"/>
      <c r="AM10426" s="61"/>
      <c r="AN10426" s="61"/>
      <c r="AO10426" s="61"/>
      <c r="AP10426" s="62"/>
      <c r="AQ10426" s="61"/>
      <c r="AR10426" s="61"/>
      <c r="AS10426" s="61"/>
      <c r="AT10426" s="61"/>
      <c r="AU10426" s="61"/>
      <c r="AV10426" s="61"/>
      <c r="AW10426" s="60"/>
    </row>
    <row r="10427" s="59" customFormat="1" customHeight="1" spans="1:49">
      <c r="A10427" s="60"/>
      <c r="B10427" s="60"/>
      <c r="C10427" s="60"/>
      <c r="D10427" s="60"/>
      <c r="H10427" s="61"/>
      <c r="I10427" s="61"/>
      <c r="J10427" s="61"/>
      <c r="K10427" s="61"/>
      <c r="L10427" s="61"/>
      <c r="M10427" s="61"/>
      <c r="N10427" s="61"/>
      <c r="O10427" s="61"/>
      <c r="P10427" s="61"/>
      <c r="Q10427" s="61"/>
      <c r="R10427" s="61"/>
      <c r="S10427" s="61"/>
      <c r="T10427" s="61"/>
      <c r="U10427" s="61"/>
      <c r="V10427" s="61"/>
      <c r="W10427" s="61"/>
      <c r="X10427" s="61"/>
      <c r="Y10427" s="61"/>
      <c r="Z10427" s="61"/>
      <c r="AA10427" s="61"/>
      <c r="AB10427" s="61"/>
      <c r="AC10427" s="61"/>
      <c r="AD10427" s="61"/>
      <c r="AE10427" s="61"/>
      <c r="AF10427" s="61"/>
      <c r="AG10427" s="61"/>
      <c r="AH10427" s="61"/>
      <c r="AI10427" s="61"/>
      <c r="AJ10427" s="61"/>
      <c r="AK10427" s="61"/>
      <c r="AL10427" s="61"/>
      <c r="AM10427" s="61"/>
      <c r="AN10427" s="61"/>
      <c r="AO10427" s="61"/>
      <c r="AP10427" s="62"/>
      <c r="AQ10427" s="61"/>
      <c r="AR10427" s="61"/>
      <c r="AS10427" s="61"/>
      <c r="AT10427" s="61"/>
      <c r="AU10427" s="61"/>
      <c r="AV10427" s="61"/>
      <c r="AW10427" s="60"/>
    </row>
    <row r="10428" s="59" customFormat="1" customHeight="1" spans="1:49">
      <c r="A10428" s="60"/>
      <c r="B10428" s="60"/>
      <c r="C10428" s="60"/>
      <c r="D10428" s="60"/>
      <c r="H10428" s="61"/>
      <c r="I10428" s="61"/>
      <c r="J10428" s="61"/>
      <c r="K10428" s="61"/>
      <c r="L10428" s="61"/>
      <c r="M10428" s="61"/>
      <c r="N10428" s="61"/>
      <c r="O10428" s="61"/>
      <c r="P10428" s="61"/>
      <c r="Q10428" s="61"/>
      <c r="R10428" s="61"/>
      <c r="S10428" s="61"/>
      <c r="T10428" s="61"/>
      <c r="U10428" s="61"/>
      <c r="V10428" s="61"/>
      <c r="W10428" s="61"/>
      <c r="X10428" s="61"/>
      <c r="Y10428" s="61"/>
      <c r="Z10428" s="61"/>
      <c r="AA10428" s="61"/>
      <c r="AB10428" s="61"/>
      <c r="AC10428" s="61"/>
      <c r="AD10428" s="61"/>
      <c r="AE10428" s="61"/>
      <c r="AF10428" s="61"/>
      <c r="AG10428" s="61"/>
      <c r="AH10428" s="61"/>
      <c r="AI10428" s="61"/>
      <c r="AJ10428" s="61"/>
      <c r="AK10428" s="61"/>
      <c r="AL10428" s="61"/>
      <c r="AM10428" s="61"/>
      <c r="AN10428" s="61"/>
      <c r="AO10428" s="61"/>
      <c r="AP10428" s="62"/>
      <c r="AQ10428" s="61"/>
      <c r="AR10428" s="61"/>
      <c r="AS10428" s="61"/>
      <c r="AT10428" s="61"/>
      <c r="AU10428" s="61"/>
      <c r="AV10428" s="61"/>
      <c r="AW10428" s="60"/>
    </row>
    <row r="10429" s="59" customFormat="1" customHeight="1" spans="1:49">
      <c r="A10429" s="60"/>
      <c r="B10429" s="60"/>
      <c r="C10429" s="60"/>
      <c r="D10429" s="60"/>
      <c r="H10429" s="61"/>
      <c r="I10429" s="61"/>
      <c r="J10429" s="61"/>
      <c r="K10429" s="61"/>
      <c r="L10429" s="61"/>
      <c r="M10429" s="61"/>
      <c r="N10429" s="61"/>
      <c r="O10429" s="61"/>
      <c r="P10429" s="61"/>
      <c r="Q10429" s="61"/>
      <c r="R10429" s="61"/>
      <c r="S10429" s="61"/>
      <c r="T10429" s="61"/>
      <c r="U10429" s="61"/>
      <c r="V10429" s="61"/>
      <c r="W10429" s="61"/>
      <c r="X10429" s="61"/>
      <c r="Y10429" s="61"/>
      <c r="Z10429" s="61"/>
      <c r="AA10429" s="61"/>
      <c r="AB10429" s="61"/>
      <c r="AC10429" s="61"/>
      <c r="AD10429" s="61"/>
      <c r="AE10429" s="61"/>
      <c r="AF10429" s="61"/>
      <c r="AG10429" s="61"/>
      <c r="AH10429" s="61"/>
      <c r="AI10429" s="61"/>
      <c r="AJ10429" s="61"/>
      <c r="AK10429" s="61"/>
      <c r="AL10429" s="61"/>
      <c r="AM10429" s="61"/>
      <c r="AN10429" s="61"/>
      <c r="AO10429" s="61"/>
      <c r="AP10429" s="62"/>
      <c r="AQ10429" s="61"/>
      <c r="AR10429" s="61"/>
      <c r="AS10429" s="61"/>
      <c r="AT10429" s="61"/>
      <c r="AU10429" s="61"/>
      <c r="AV10429" s="61"/>
      <c r="AW10429" s="60"/>
    </row>
    <row r="10430" s="59" customFormat="1" customHeight="1" spans="1:49">
      <c r="A10430" s="60"/>
      <c r="B10430" s="60"/>
      <c r="C10430" s="60"/>
      <c r="D10430" s="60"/>
      <c r="H10430" s="61"/>
      <c r="I10430" s="61"/>
      <c r="J10430" s="61"/>
      <c r="K10430" s="61"/>
      <c r="L10430" s="61"/>
      <c r="M10430" s="61"/>
      <c r="N10430" s="61"/>
      <c r="O10430" s="61"/>
      <c r="P10430" s="61"/>
      <c r="Q10430" s="61"/>
      <c r="R10430" s="61"/>
      <c r="S10430" s="61"/>
      <c r="T10430" s="61"/>
      <c r="U10430" s="61"/>
      <c r="V10430" s="61"/>
      <c r="W10430" s="61"/>
      <c r="X10430" s="61"/>
      <c r="Y10430" s="61"/>
      <c r="Z10430" s="61"/>
      <c r="AA10430" s="61"/>
      <c r="AB10430" s="61"/>
      <c r="AC10430" s="61"/>
      <c r="AD10430" s="61"/>
      <c r="AE10430" s="61"/>
      <c r="AF10430" s="61"/>
      <c r="AG10430" s="61"/>
      <c r="AH10430" s="61"/>
      <c r="AI10430" s="61"/>
      <c r="AJ10430" s="61"/>
      <c r="AK10430" s="61"/>
      <c r="AL10430" s="61"/>
      <c r="AM10430" s="61"/>
      <c r="AN10430" s="61"/>
      <c r="AO10430" s="61"/>
      <c r="AP10430" s="62"/>
      <c r="AQ10430" s="61"/>
      <c r="AR10430" s="61"/>
      <c r="AS10430" s="61"/>
      <c r="AT10430" s="61"/>
      <c r="AU10430" s="61"/>
      <c r="AV10430" s="61"/>
      <c r="AW10430" s="60"/>
    </row>
    <row r="10431" s="59" customFormat="1" customHeight="1" spans="1:49">
      <c r="A10431" s="60"/>
      <c r="B10431" s="60"/>
      <c r="C10431" s="60"/>
      <c r="D10431" s="60"/>
      <c r="H10431" s="61"/>
      <c r="I10431" s="61"/>
      <c r="J10431" s="61"/>
      <c r="K10431" s="61"/>
      <c r="L10431" s="61"/>
      <c r="M10431" s="61"/>
      <c r="N10431" s="61"/>
      <c r="O10431" s="61"/>
      <c r="P10431" s="61"/>
      <c r="Q10431" s="61"/>
      <c r="R10431" s="61"/>
      <c r="S10431" s="61"/>
      <c r="T10431" s="61"/>
      <c r="U10431" s="61"/>
      <c r="V10431" s="61"/>
      <c r="W10431" s="61"/>
      <c r="X10431" s="61"/>
      <c r="Y10431" s="61"/>
      <c r="Z10431" s="61"/>
      <c r="AA10431" s="61"/>
      <c r="AB10431" s="61"/>
      <c r="AC10431" s="61"/>
      <c r="AD10431" s="61"/>
      <c r="AE10431" s="61"/>
      <c r="AF10431" s="61"/>
      <c r="AG10431" s="61"/>
      <c r="AH10431" s="61"/>
      <c r="AI10431" s="61"/>
      <c r="AJ10431" s="61"/>
      <c r="AK10431" s="61"/>
      <c r="AL10431" s="61"/>
      <c r="AM10431" s="61"/>
      <c r="AN10431" s="61"/>
      <c r="AO10431" s="61"/>
      <c r="AP10431" s="62"/>
      <c r="AQ10431" s="61"/>
      <c r="AR10431" s="61"/>
      <c r="AS10431" s="61"/>
      <c r="AT10431" s="61"/>
      <c r="AU10431" s="61"/>
      <c r="AV10431" s="61"/>
      <c r="AW10431" s="60"/>
    </row>
    <row r="10432" s="59" customFormat="1" customHeight="1" spans="1:49">
      <c r="A10432" s="60"/>
      <c r="B10432" s="60"/>
      <c r="C10432" s="60"/>
      <c r="D10432" s="60"/>
      <c r="H10432" s="61"/>
      <c r="I10432" s="61"/>
      <c r="J10432" s="61"/>
      <c r="K10432" s="61"/>
      <c r="L10432" s="61"/>
      <c r="M10432" s="61"/>
      <c r="N10432" s="61"/>
      <c r="O10432" s="61"/>
      <c r="P10432" s="61"/>
      <c r="Q10432" s="61"/>
      <c r="R10432" s="61"/>
      <c r="S10432" s="61"/>
      <c r="T10432" s="61"/>
      <c r="U10432" s="61"/>
      <c r="V10432" s="61"/>
      <c r="W10432" s="61"/>
      <c r="X10432" s="61"/>
      <c r="Y10432" s="61"/>
      <c r="Z10432" s="61"/>
      <c r="AA10432" s="61"/>
      <c r="AB10432" s="61"/>
      <c r="AC10432" s="61"/>
      <c r="AD10432" s="61"/>
      <c r="AE10432" s="61"/>
      <c r="AF10432" s="61"/>
      <c r="AG10432" s="61"/>
      <c r="AH10432" s="61"/>
      <c r="AI10432" s="61"/>
      <c r="AJ10432" s="61"/>
      <c r="AK10432" s="61"/>
      <c r="AL10432" s="61"/>
      <c r="AM10432" s="61"/>
      <c r="AN10432" s="61"/>
      <c r="AO10432" s="61"/>
      <c r="AP10432" s="62"/>
      <c r="AQ10432" s="61"/>
      <c r="AR10432" s="61"/>
      <c r="AS10432" s="61"/>
      <c r="AT10432" s="61"/>
      <c r="AU10432" s="61"/>
      <c r="AV10432" s="61"/>
      <c r="AW10432" s="60"/>
    </row>
    <row r="10433" s="59" customFormat="1" customHeight="1" spans="1:49">
      <c r="A10433" s="60"/>
      <c r="B10433" s="60"/>
      <c r="C10433" s="60"/>
      <c r="D10433" s="60"/>
      <c r="H10433" s="61"/>
      <c r="I10433" s="61"/>
      <c r="J10433" s="61"/>
      <c r="K10433" s="61"/>
      <c r="L10433" s="61"/>
      <c r="M10433" s="61"/>
      <c r="N10433" s="61"/>
      <c r="O10433" s="61"/>
      <c r="P10433" s="61"/>
      <c r="Q10433" s="61"/>
      <c r="R10433" s="61"/>
      <c r="S10433" s="61"/>
      <c r="T10433" s="61"/>
      <c r="U10433" s="61"/>
      <c r="V10433" s="61"/>
      <c r="W10433" s="61"/>
      <c r="X10433" s="61"/>
      <c r="Y10433" s="61"/>
      <c r="Z10433" s="61"/>
      <c r="AA10433" s="61"/>
      <c r="AB10433" s="61"/>
      <c r="AC10433" s="61"/>
      <c r="AD10433" s="61"/>
      <c r="AE10433" s="61"/>
      <c r="AF10433" s="61"/>
      <c r="AG10433" s="61"/>
      <c r="AH10433" s="61"/>
      <c r="AI10433" s="61"/>
      <c r="AJ10433" s="61"/>
      <c r="AK10433" s="61"/>
      <c r="AL10433" s="61"/>
      <c r="AM10433" s="61"/>
      <c r="AN10433" s="61"/>
      <c r="AO10433" s="61"/>
      <c r="AP10433" s="62"/>
      <c r="AQ10433" s="61"/>
      <c r="AR10433" s="61"/>
      <c r="AS10433" s="61"/>
      <c r="AT10433" s="61"/>
      <c r="AU10433" s="61"/>
      <c r="AV10433" s="61"/>
      <c r="AW10433" s="60"/>
    </row>
    <row r="10434" s="59" customFormat="1" customHeight="1" spans="1:49">
      <c r="A10434" s="60"/>
      <c r="B10434" s="60"/>
      <c r="C10434" s="60"/>
      <c r="D10434" s="60"/>
      <c r="H10434" s="61"/>
      <c r="I10434" s="61"/>
      <c r="J10434" s="61"/>
      <c r="K10434" s="61"/>
      <c r="L10434" s="61"/>
      <c r="M10434" s="61"/>
      <c r="N10434" s="61"/>
      <c r="O10434" s="61"/>
      <c r="P10434" s="61"/>
      <c r="Q10434" s="61"/>
      <c r="R10434" s="61"/>
      <c r="S10434" s="61"/>
      <c r="T10434" s="61"/>
      <c r="U10434" s="61"/>
      <c r="V10434" s="61"/>
      <c r="W10434" s="61"/>
      <c r="X10434" s="61"/>
      <c r="Y10434" s="61"/>
      <c r="Z10434" s="61"/>
      <c r="AA10434" s="61"/>
      <c r="AB10434" s="61"/>
      <c r="AC10434" s="61"/>
      <c r="AD10434" s="61"/>
      <c r="AE10434" s="61"/>
      <c r="AF10434" s="61"/>
      <c r="AG10434" s="61"/>
      <c r="AH10434" s="61"/>
      <c r="AI10434" s="61"/>
      <c r="AJ10434" s="61"/>
      <c r="AK10434" s="61"/>
      <c r="AL10434" s="61"/>
      <c r="AM10434" s="61"/>
      <c r="AN10434" s="61"/>
      <c r="AO10434" s="61"/>
      <c r="AP10434" s="62"/>
      <c r="AQ10434" s="61"/>
      <c r="AR10434" s="61"/>
      <c r="AS10434" s="61"/>
      <c r="AT10434" s="61"/>
      <c r="AU10434" s="61"/>
      <c r="AV10434" s="61"/>
      <c r="AW10434" s="60"/>
    </row>
    <row r="10435" s="59" customFormat="1" customHeight="1" spans="1:49">
      <c r="A10435" s="60"/>
      <c r="B10435" s="60"/>
      <c r="C10435" s="60"/>
      <c r="D10435" s="60"/>
      <c r="H10435" s="61"/>
      <c r="I10435" s="61"/>
      <c r="J10435" s="61"/>
      <c r="K10435" s="61"/>
      <c r="L10435" s="61"/>
      <c r="M10435" s="61"/>
      <c r="N10435" s="61"/>
      <c r="O10435" s="61"/>
      <c r="P10435" s="61"/>
      <c r="Q10435" s="61"/>
      <c r="R10435" s="61"/>
      <c r="S10435" s="61"/>
      <c r="T10435" s="61"/>
      <c r="U10435" s="61"/>
      <c r="V10435" s="61"/>
      <c r="W10435" s="61"/>
      <c r="X10435" s="61"/>
      <c r="Y10435" s="61"/>
      <c r="Z10435" s="61"/>
      <c r="AA10435" s="61"/>
      <c r="AB10435" s="61"/>
      <c r="AC10435" s="61"/>
      <c r="AD10435" s="61"/>
      <c r="AE10435" s="61"/>
      <c r="AF10435" s="61"/>
      <c r="AG10435" s="61"/>
      <c r="AH10435" s="61"/>
      <c r="AI10435" s="61"/>
      <c r="AJ10435" s="61"/>
      <c r="AK10435" s="61"/>
      <c r="AL10435" s="61"/>
      <c r="AM10435" s="61"/>
      <c r="AN10435" s="61"/>
      <c r="AO10435" s="61"/>
      <c r="AP10435" s="62"/>
      <c r="AQ10435" s="61"/>
      <c r="AR10435" s="61"/>
      <c r="AS10435" s="61"/>
      <c r="AT10435" s="61"/>
      <c r="AU10435" s="61"/>
      <c r="AV10435" s="61"/>
      <c r="AW10435" s="60"/>
    </row>
    <row r="10436" s="59" customFormat="1" customHeight="1" spans="1:49">
      <c r="A10436" s="60"/>
      <c r="B10436" s="60"/>
      <c r="C10436" s="60"/>
      <c r="D10436" s="60"/>
      <c r="H10436" s="61"/>
      <c r="I10436" s="61"/>
      <c r="J10436" s="61"/>
      <c r="K10436" s="61"/>
      <c r="L10436" s="61"/>
      <c r="M10436" s="61"/>
      <c r="N10436" s="61"/>
      <c r="O10436" s="61"/>
      <c r="P10436" s="61"/>
      <c r="Q10436" s="61"/>
      <c r="R10436" s="61"/>
      <c r="S10436" s="61"/>
      <c r="T10436" s="61"/>
      <c r="U10436" s="61"/>
      <c r="V10436" s="61"/>
      <c r="W10436" s="61"/>
      <c r="X10436" s="61"/>
      <c r="Y10436" s="61"/>
      <c r="Z10436" s="61"/>
      <c r="AA10436" s="61"/>
      <c r="AB10436" s="61"/>
      <c r="AC10436" s="61"/>
      <c r="AD10436" s="61"/>
      <c r="AE10436" s="61"/>
      <c r="AF10436" s="61"/>
      <c r="AG10436" s="61"/>
      <c r="AH10436" s="61"/>
      <c r="AI10436" s="61"/>
      <c r="AJ10436" s="61"/>
      <c r="AK10436" s="61"/>
      <c r="AL10436" s="61"/>
      <c r="AM10436" s="61"/>
      <c r="AN10436" s="61"/>
      <c r="AO10436" s="61"/>
      <c r="AP10436" s="62"/>
      <c r="AQ10436" s="61"/>
      <c r="AR10436" s="61"/>
      <c r="AS10436" s="61"/>
      <c r="AT10436" s="61"/>
      <c r="AU10436" s="61"/>
      <c r="AV10436" s="61"/>
      <c r="AW10436" s="60"/>
    </row>
    <row r="10437" s="59" customFormat="1" customHeight="1" spans="1:49">
      <c r="A10437" s="60"/>
      <c r="B10437" s="60"/>
      <c r="C10437" s="60"/>
      <c r="D10437" s="60"/>
      <c r="H10437" s="61"/>
      <c r="I10437" s="61"/>
      <c r="J10437" s="61"/>
      <c r="K10437" s="61"/>
      <c r="L10437" s="61"/>
      <c r="M10437" s="61"/>
      <c r="N10437" s="61"/>
      <c r="O10437" s="61"/>
      <c r="P10437" s="61"/>
      <c r="Q10437" s="61"/>
      <c r="R10437" s="61"/>
      <c r="S10437" s="61"/>
      <c r="T10437" s="61"/>
      <c r="U10437" s="61"/>
      <c r="V10437" s="61"/>
      <c r="W10437" s="61"/>
      <c r="X10437" s="61"/>
      <c r="Y10437" s="61"/>
      <c r="Z10437" s="61"/>
      <c r="AA10437" s="61"/>
      <c r="AB10437" s="61"/>
      <c r="AC10437" s="61"/>
      <c r="AD10437" s="61"/>
      <c r="AE10437" s="61"/>
      <c r="AF10437" s="61"/>
      <c r="AG10437" s="61"/>
      <c r="AH10437" s="61"/>
      <c r="AI10437" s="61"/>
      <c r="AJ10437" s="61"/>
      <c r="AK10437" s="61"/>
      <c r="AL10437" s="61"/>
      <c r="AM10437" s="61"/>
      <c r="AN10437" s="61"/>
      <c r="AO10437" s="61"/>
      <c r="AP10437" s="62"/>
      <c r="AQ10437" s="61"/>
      <c r="AR10437" s="61"/>
      <c r="AS10437" s="61"/>
      <c r="AT10437" s="61"/>
      <c r="AU10437" s="61"/>
      <c r="AV10437" s="61"/>
      <c r="AW10437" s="60"/>
    </row>
    <row r="10438" s="59" customFormat="1" customHeight="1" spans="1:49">
      <c r="A10438" s="60"/>
      <c r="B10438" s="60"/>
      <c r="C10438" s="60"/>
      <c r="D10438" s="60"/>
      <c r="H10438" s="61"/>
      <c r="I10438" s="61"/>
      <c r="J10438" s="61"/>
      <c r="K10438" s="61"/>
      <c r="L10438" s="61"/>
      <c r="M10438" s="61"/>
      <c r="N10438" s="61"/>
      <c r="O10438" s="61"/>
      <c r="P10438" s="61"/>
      <c r="Q10438" s="61"/>
      <c r="R10438" s="61"/>
      <c r="S10438" s="61"/>
      <c r="T10438" s="61"/>
      <c r="U10438" s="61"/>
      <c r="V10438" s="61"/>
      <c r="W10438" s="61"/>
      <c r="X10438" s="61"/>
      <c r="Y10438" s="61"/>
      <c r="Z10438" s="61"/>
      <c r="AA10438" s="61"/>
      <c r="AB10438" s="61"/>
      <c r="AC10438" s="61"/>
      <c r="AD10438" s="61"/>
      <c r="AE10438" s="61"/>
      <c r="AF10438" s="61"/>
      <c r="AG10438" s="61"/>
      <c r="AH10438" s="61"/>
      <c r="AI10438" s="61"/>
      <c r="AJ10438" s="61"/>
      <c r="AK10438" s="61"/>
      <c r="AL10438" s="61"/>
      <c r="AM10438" s="61"/>
      <c r="AN10438" s="61"/>
      <c r="AO10438" s="61"/>
      <c r="AP10438" s="62"/>
      <c r="AQ10438" s="61"/>
      <c r="AR10438" s="61"/>
      <c r="AS10438" s="61"/>
      <c r="AT10438" s="61"/>
      <c r="AU10438" s="61"/>
      <c r="AV10438" s="61"/>
      <c r="AW10438" s="60"/>
    </row>
    <row r="10439" s="59" customFormat="1" customHeight="1" spans="1:49">
      <c r="A10439" s="60"/>
      <c r="B10439" s="60"/>
      <c r="C10439" s="60"/>
      <c r="D10439" s="60"/>
      <c r="H10439" s="61"/>
      <c r="I10439" s="61"/>
      <c r="J10439" s="61"/>
      <c r="K10439" s="61"/>
      <c r="L10439" s="61"/>
      <c r="M10439" s="61"/>
      <c r="N10439" s="61"/>
      <c r="O10439" s="61"/>
      <c r="P10439" s="61"/>
      <c r="Q10439" s="61"/>
      <c r="R10439" s="61"/>
      <c r="S10439" s="61"/>
      <c r="T10439" s="61"/>
      <c r="U10439" s="61"/>
      <c r="V10439" s="61"/>
      <c r="W10439" s="61"/>
      <c r="X10439" s="61"/>
      <c r="Y10439" s="61"/>
      <c r="Z10439" s="61"/>
      <c r="AA10439" s="61"/>
      <c r="AB10439" s="61"/>
      <c r="AC10439" s="61"/>
      <c r="AD10439" s="61"/>
      <c r="AE10439" s="61"/>
      <c r="AF10439" s="61"/>
      <c r="AG10439" s="61"/>
      <c r="AH10439" s="61"/>
      <c r="AI10439" s="61"/>
      <c r="AJ10439" s="61"/>
      <c r="AK10439" s="61"/>
      <c r="AL10439" s="61"/>
      <c r="AM10439" s="61"/>
      <c r="AN10439" s="61"/>
      <c r="AO10439" s="61"/>
      <c r="AP10439" s="62"/>
      <c r="AQ10439" s="61"/>
      <c r="AR10439" s="61"/>
      <c r="AS10439" s="61"/>
      <c r="AT10439" s="61"/>
      <c r="AU10439" s="61"/>
      <c r="AV10439" s="61"/>
      <c r="AW10439" s="60"/>
    </row>
    <row r="10440" s="59" customFormat="1" customHeight="1" spans="1:49">
      <c r="A10440" s="60"/>
      <c r="B10440" s="60"/>
      <c r="C10440" s="60"/>
      <c r="D10440" s="60"/>
      <c r="H10440" s="61"/>
      <c r="I10440" s="61"/>
      <c r="J10440" s="61"/>
      <c r="K10440" s="61"/>
      <c r="L10440" s="61"/>
      <c r="M10440" s="61"/>
      <c r="N10440" s="61"/>
      <c r="O10440" s="61"/>
      <c r="P10440" s="61"/>
      <c r="Q10440" s="61"/>
      <c r="R10440" s="61"/>
      <c r="S10440" s="61"/>
      <c r="T10440" s="61"/>
      <c r="U10440" s="61"/>
      <c r="V10440" s="61"/>
      <c r="W10440" s="61"/>
      <c r="X10440" s="61"/>
      <c r="Y10440" s="61"/>
      <c r="Z10440" s="61"/>
      <c r="AA10440" s="61"/>
      <c r="AB10440" s="61"/>
      <c r="AC10440" s="61"/>
      <c r="AD10440" s="61"/>
      <c r="AE10440" s="61"/>
      <c r="AF10440" s="61"/>
      <c r="AG10440" s="61"/>
      <c r="AH10440" s="61"/>
      <c r="AI10440" s="61"/>
      <c r="AJ10440" s="61"/>
      <c r="AK10440" s="61"/>
      <c r="AL10440" s="61"/>
      <c r="AM10440" s="61"/>
      <c r="AN10440" s="61"/>
      <c r="AO10440" s="61"/>
      <c r="AP10440" s="62"/>
      <c r="AQ10440" s="61"/>
      <c r="AR10440" s="61"/>
      <c r="AS10440" s="61"/>
      <c r="AT10440" s="61"/>
      <c r="AU10440" s="61"/>
      <c r="AV10440" s="61"/>
      <c r="AW10440" s="60"/>
    </row>
    <row r="10441" s="59" customFormat="1" customHeight="1" spans="1:49">
      <c r="A10441" s="60"/>
      <c r="B10441" s="60"/>
      <c r="C10441" s="60"/>
      <c r="D10441" s="60"/>
      <c r="H10441" s="61"/>
      <c r="I10441" s="61"/>
      <c r="J10441" s="61"/>
      <c r="K10441" s="61"/>
      <c r="L10441" s="61"/>
      <c r="M10441" s="61"/>
      <c r="N10441" s="61"/>
      <c r="O10441" s="61"/>
      <c r="P10441" s="61"/>
      <c r="Q10441" s="61"/>
      <c r="R10441" s="61"/>
      <c r="S10441" s="61"/>
      <c r="T10441" s="61"/>
      <c r="U10441" s="61"/>
      <c r="V10441" s="61"/>
      <c r="W10441" s="61"/>
      <c r="X10441" s="61"/>
      <c r="Y10441" s="61"/>
      <c r="Z10441" s="61"/>
      <c r="AA10441" s="61"/>
      <c r="AB10441" s="61"/>
      <c r="AC10441" s="61"/>
      <c r="AD10441" s="61"/>
      <c r="AE10441" s="61"/>
      <c r="AF10441" s="61"/>
      <c r="AG10441" s="61"/>
      <c r="AH10441" s="61"/>
      <c r="AI10441" s="61"/>
      <c r="AJ10441" s="61"/>
      <c r="AK10441" s="61"/>
      <c r="AL10441" s="61"/>
      <c r="AM10441" s="61"/>
      <c r="AN10441" s="61"/>
      <c r="AO10441" s="61"/>
      <c r="AP10441" s="62"/>
      <c r="AQ10441" s="61"/>
      <c r="AR10441" s="61"/>
      <c r="AS10441" s="61"/>
      <c r="AT10441" s="61"/>
      <c r="AU10441" s="61"/>
      <c r="AV10441" s="61"/>
      <c r="AW10441" s="60"/>
    </row>
    <row r="10442" s="59" customFormat="1" customHeight="1" spans="1:49">
      <c r="A10442" s="60"/>
      <c r="B10442" s="60"/>
      <c r="C10442" s="60"/>
      <c r="D10442" s="60"/>
      <c r="H10442" s="61"/>
      <c r="I10442" s="61"/>
      <c r="J10442" s="61"/>
      <c r="K10442" s="61"/>
      <c r="L10442" s="61"/>
      <c r="M10442" s="61"/>
      <c r="N10442" s="61"/>
      <c r="O10442" s="61"/>
      <c r="P10442" s="61"/>
      <c r="Q10442" s="61"/>
      <c r="R10442" s="61"/>
      <c r="S10442" s="61"/>
      <c r="T10442" s="61"/>
      <c r="U10442" s="61"/>
      <c r="V10442" s="61"/>
      <c r="W10442" s="61"/>
      <c r="X10442" s="61"/>
      <c r="Y10442" s="61"/>
      <c r="Z10442" s="61"/>
      <c r="AA10442" s="61"/>
      <c r="AB10442" s="61"/>
      <c r="AC10442" s="61"/>
      <c r="AD10442" s="61"/>
      <c r="AE10442" s="61"/>
      <c r="AF10442" s="61"/>
      <c r="AG10442" s="61"/>
      <c r="AH10442" s="61"/>
      <c r="AI10442" s="61"/>
      <c r="AJ10442" s="61"/>
      <c r="AK10442" s="61"/>
      <c r="AL10442" s="61"/>
      <c r="AM10442" s="61"/>
      <c r="AN10442" s="61"/>
      <c r="AO10442" s="61"/>
      <c r="AP10442" s="62"/>
      <c r="AQ10442" s="61"/>
      <c r="AR10442" s="61"/>
      <c r="AS10442" s="61"/>
      <c r="AT10442" s="61"/>
      <c r="AU10442" s="61"/>
      <c r="AV10442" s="61"/>
      <c r="AW10442" s="60"/>
    </row>
    <row r="10443" s="59" customFormat="1" customHeight="1" spans="1:49">
      <c r="A10443" s="60"/>
      <c r="B10443" s="60"/>
      <c r="C10443" s="60"/>
      <c r="D10443" s="60"/>
      <c r="H10443" s="61"/>
      <c r="I10443" s="61"/>
      <c r="J10443" s="61"/>
      <c r="K10443" s="61"/>
      <c r="L10443" s="61"/>
      <c r="M10443" s="61"/>
      <c r="N10443" s="61"/>
      <c r="O10443" s="61"/>
      <c r="P10443" s="61"/>
      <c r="Q10443" s="61"/>
      <c r="R10443" s="61"/>
      <c r="S10443" s="61"/>
      <c r="T10443" s="61"/>
      <c r="U10443" s="61"/>
      <c r="V10443" s="61"/>
      <c r="W10443" s="61"/>
      <c r="X10443" s="61"/>
      <c r="Y10443" s="61"/>
      <c r="Z10443" s="61"/>
      <c r="AA10443" s="61"/>
      <c r="AB10443" s="61"/>
      <c r="AC10443" s="61"/>
      <c r="AD10443" s="61"/>
      <c r="AE10443" s="61"/>
      <c r="AF10443" s="61"/>
      <c r="AG10443" s="61"/>
      <c r="AH10443" s="61"/>
      <c r="AI10443" s="61"/>
      <c r="AJ10443" s="61"/>
      <c r="AK10443" s="61"/>
      <c r="AL10443" s="61"/>
      <c r="AM10443" s="61"/>
      <c r="AN10443" s="61"/>
      <c r="AO10443" s="61"/>
      <c r="AP10443" s="62"/>
      <c r="AQ10443" s="61"/>
      <c r="AR10443" s="61"/>
      <c r="AS10443" s="61"/>
      <c r="AT10443" s="61"/>
      <c r="AU10443" s="61"/>
      <c r="AV10443" s="61"/>
      <c r="AW10443" s="60"/>
    </row>
    <row r="10444" s="59" customFormat="1" customHeight="1" spans="1:49">
      <c r="A10444" s="60"/>
      <c r="B10444" s="60"/>
      <c r="C10444" s="60"/>
      <c r="D10444" s="60"/>
      <c r="H10444" s="61"/>
      <c r="I10444" s="61"/>
      <c r="J10444" s="61"/>
      <c r="K10444" s="61"/>
      <c r="L10444" s="61"/>
      <c r="M10444" s="61"/>
      <c r="N10444" s="61"/>
      <c r="O10444" s="61"/>
      <c r="P10444" s="61"/>
      <c r="Q10444" s="61"/>
      <c r="R10444" s="61"/>
      <c r="S10444" s="61"/>
      <c r="T10444" s="61"/>
      <c r="U10444" s="61"/>
      <c r="V10444" s="61"/>
      <c r="W10444" s="61"/>
      <c r="X10444" s="61"/>
      <c r="Y10444" s="61"/>
      <c r="Z10444" s="61"/>
      <c r="AA10444" s="61"/>
      <c r="AB10444" s="61"/>
      <c r="AC10444" s="61"/>
      <c r="AD10444" s="61"/>
      <c r="AE10444" s="61"/>
      <c r="AF10444" s="61"/>
      <c r="AG10444" s="61"/>
      <c r="AH10444" s="61"/>
      <c r="AI10444" s="61"/>
      <c r="AJ10444" s="61"/>
      <c r="AK10444" s="61"/>
      <c r="AL10444" s="61"/>
      <c r="AM10444" s="61"/>
      <c r="AN10444" s="61"/>
      <c r="AO10444" s="61"/>
      <c r="AP10444" s="62"/>
      <c r="AQ10444" s="61"/>
      <c r="AR10444" s="61"/>
      <c r="AS10444" s="61"/>
      <c r="AT10444" s="61"/>
      <c r="AU10444" s="61"/>
      <c r="AV10444" s="61"/>
      <c r="AW10444" s="60"/>
    </row>
    <row r="10445" s="59" customFormat="1" customHeight="1" spans="1:49">
      <c r="A10445" s="60"/>
      <c r="B10445" s="60"/>
      <c r="C10445" s="60"/>
      <c r="D10445" s="60"/>
      <c r="H10445" s="61"/>
      <c r="I10445" s="61"/>
      <c r="J10445" s="61"/>
      <c r="K10445" s="61"/>
      <c r="L10445" s="61"/>
      <c r="M10445" s="61"/>
      <c r="N10445" s="61"/>
      <c r="O10445" s="61"/>
      <c r="P10445" s="61"/>
      <c r="Q10445" s="61"/>
      <c r="R10445" s="61"/>
      <c r="S10445" s="61"/>
      <c r="T10445" s="61"/>
      <c r="U10445" s="61"/>
      <c r="V10445" s="61"/>
      <c r="W10445" s="61"/>
      <c r="X10445" s="61"/>
      <c r="Y10445" s="61"/>
      <c r="Z10445" s="61"/>
      <c r="AA10445" s="61"/>
      <c r="AB10445" s="61"/>
      <c r="AC10445" s="61"/>
      <c r="AD10445" s="61"/>
      <c r="AE10445" s="61"/>
      <c r="AF10445" s="61"/>
      <c r="AG10445" s="61"/>
      <c r="AH10445" s="61"/>
      <c r="AI10445" s="61"/>
      <c r="AJ10445" s="61"/>
      <c r="AK10445" s="61"/>
      <c r="AL10445" s="61"/>
      <c r="AM10445" s="61"/>
      <c r="AN10445" s="61"/>
      <c r="AO10445" s="61"/>
      <c r="AP10445" s="62"/>
      <c r="AQ10445" s="61"/>
      <c r="AR10445" s="61"/>
      <c r="AS10445" s="61"/>
      <c r="AT10445" s="61"/>
      <c r="AU10445" s="61"/>
      <c r="AV10445" s="61"/>
      <c r="AW10445" s="60"/>
    </row>
    <row r="10446" s="59" customFormat="1" customHeight="1" spans="1:49">
      <c r="A10446" s="60"/>
      <c r="B10446" s="60"/>
      <c r="C10446" s="60"/>
      <c r="D10446" s="60"/>
      <c r="H10446" s="61"/>
      <c r="I10446" s="61"/>
      <c r="J10446" s="61"/>
      <c r="K10446" s="61"/>
      <c r="L10446" s="61"/>
      <c r="M10446" s="61"/>
      <c r="N10446" s="61"/>
      <c r="O10446" s="61"/>
      <c r="P10446" s="61"/>
      <c r="Q10446" s="61"/>
      <c r="R10446" s="61"/>
      <c r="S10446" s="61"/>
      <c r="T10446" s="61"/>
      <c r="U10446" s="61"/>
      <c r="V10446" s="61"/>
      <c r="W10446" s="61"/>
      <c r="X10446" s="61"/>
      <c r="Y10446" s="61"/>
      <c r="Z10446" s="61"/>
      <c r="AA10446" s="61"/>
      <c r="AB10446" s="61"/>
      <c r="AC10446" s="61"/>
      <c r="AD10446" s="61"/>
      <c r="AE10446" s="61"/>
      <c r="AF10446" s="61"/>
      <c r="AG10446" s="61"/>
      <c r="AH10446" s="61"/>
      <c r="AI10446" s="61"/>
      <c r="AJ10446" s="61"/>
      <c r="AK10446" s="61"/>
      <c r="AL10446" s="61"/>
      <c r="AM10446" s="61"/>
      <c r="AN10446" s="61"/>
      <c r="AO10446" s="61"/>
      <c r="AP10446" s="62"/>
      <c r="AQ10446" s="61"/>
      <c r="AR10446" s="61"/>
      <c r="AS10446" s="61"/>
      <c r="AT10446" s="61"/>
      <c r="AU10446" s="61"/>
      <c r="AV10446" s="61"/>
      <c r="AW10446" s="60"/>
    </row>
    <row r="10447" s="59" customFormat="1" customHeight="1" spans="1:49">
      <c r="A10447" s="60"/>
      <c r="B10447" s="60"/>
      <c r="C10447" s="60"/>
      <c r="D10447" s="60"/>
      <c r="H10447" s="61"/>
      <c r="I10447" s="61"/>
      <c r="J10447" s="61"/>
      <c r="K10447" s="61"/>
      <c r="L10447" s="61"/>
      <c r="M10447" s="61"/>
      <c r="N10447" s="61"/>
      <c r="O10447" s="61"/>
      <c r="P10447" s="61"/>
      <c r="Q10447" s="61"/>
      <c r="R10447" s="61"/>
      <c r="S10447" s="61"/>
      <c r="T10447" s="61"/>
      <c r="U10447" s="61"/>
      <c r="V10447" s="61"/>
      <c r="W10447" s="61"/>
      <c r="X10447" s="61"/>
      <c r="Y10447" s="61"/>
      <c r="Z10447" s="61"/>
      <c r="AA10447" s="61"/>
      <c r="AB10447" s="61"/>
      <c r="AC10447" s="61"/>
      <c r="AD10447" s="61"/>
      <c r="AE10447" s="61"/>
      <c r="AF10447" s="61"/>
      <c r="AG10447" s="61"/>
      <c r="AH10447" s="61"/>
      <c r="AI10447" s="61"/>
      <c r="AJ10447" s="61"/>
      <c r="AK10447" s="61"/>
      <c r="AL10447" s="61"/>
      <c r="AM10447" s="61"/>
      <c r="AN10447" s="61"/>
      <c r="AO10447" s="61"/>
      <c r="AP10447" s="62"/>
      <c r="AQ10447" s="61"/>
      <c r="AR10447" s="61"/>
      <c r="AS10447" s="61"/>
      <c r="AT10447" s="61"/>
      <c r="AU10447" s="61"/>
      <c r="AV10447" s="61"/>
      <c r="AW10447" s="60"/>
    </row>
    <row r="10448" s="59" customFormat="1" customHeight="1" spans="1:49">
      <c r="A10448" s="60"/>
      <c r="B10448" s="60"/>
      <c r="C10448" s="60"/>
      <c r="D10448" s="60"/>
      <c r="H10448" s="61"/>
      <c r="I10448" s="61"/>
      <c r="J10448" s="61"/>
      <c r="K10448" s="61"/>
      <c r="L10448" s="61"/>
      <c r="M10448" s="61"/>
      <c r="N10448" s="61"/>
      <c r="O10448" s="61"/>
      <c r="P10448" s="61"/>
      <c r="Q10448" s="61"/>
      <c r="R10448" s="61"/>
      <c r="S10448" s="61"/>
      <c r="T10448" s="61"/>
      <c r="U10448" s="61"/>
      <c r="V10448" s="61"/>
      <c r="W10448" s="61"/>
      <c r="X10448" s="61"/>
      <c r="Y10448" s="61"/>
      <c r="Z10448" s="61"/>
      <c r="AA10448" s="61"/>
      <c r="AB10448" s="61"/>
      <c r="AC10448" s="61"/>
      <c r="AD10448" s="61"/>
      <c r="AE10448" s="61"/>
      <c r="AF10448" s="61"/>
      <c r="AG10448" s="61"/>
      <c r="AH10448" s="61"/>
      <c r="AI10448" s="61"/>
      <c r="AJ10448" s="61"/>
      <c r="AK10448" s="61"/>
      <c r="AL10448" s="61"/>
      <c r="AM10448" s="61"/>
      <c r="AN10448" s="61"/>
      <c r="AO10448" s="61"/>
      <c r="AP10448" s="62"/>
      <c r="AQ10448" s="61"/>
      <c r="AR10448" s="61"/>
      <c r="AS10448" s="61"/>
      <c r="AT10448" s="61"/>
      <c r="AU10448" s="61"/>
      <c r="AV10448" s="61"/>
      <c r="AW10448" s="60"/>
    </row>
    <row r="10449" s="59" customFormat="1" customHeight="1" spans="1:49">
      <c r="A10449" s="60"/>
      <c r="B10449" s="60"/>
      <c r="C10449" s="60"/>
      <c r="D10449" s="60"/>
      <c r="H10449" s="61"/>
      <c r="I10449" s="61"/>
      <c r="J10449" s="61"/>
      <c r="K10449" s="61"/>
      <c r="L10449" s="61"/>
      <c r="M10449" s="61"/>
      <c r="N10449" s="61"/>
      <c r="O10449" s="61"/>
      <c r="P10449" s="61"/>
      <c r="Q10449" s="61"/>
      <c r="R10449" s="61"/>
      <c r="S10449" s="61"/>
      <c r="T10449" s="61"/>
      <c r="U10449" s="61"/>
      <c r="V10449" s="61"/>
      <c r="W10449" s="61"/>
      <c r="X10449" s="61"/>
      <c r="Y10449" s="61"/>
      <c r="Z10449" s="61"/>
      <c r="AA10449" s="61"/>
      <c r="AB10449" s="61"/>
      <c r="AC10449" s="61"/>
      <c r="AD10449" s="61"/>
      <c r="AE10449" s="61"/>
      <c r="AF10449" s="61"/>
      <c r="AG10449" s="61"/>
      <c r="AH10449" s="61"/>
      <c r="AI10449" s="61"/>
      <c r="AJ10449" s="61"/>
      <c r="AK10449" s="61"/>
      <c r="AL10449" s="61"/>
      <c r="AM10449" s="61"/>
      <c r="AN10449" s="61"/>
      <c r="AO10449" s="61"/>
      <c r="AP10449" s="62"/>
      <c r="AQ10449" s="61"/>
      <c r="AR10449" s="61"/>
      <c r="AS10449" s="61"/>
      <c r="AT10449" s="61"/>
      <c r="AU10449" s="61"/>
      <c r="AV10449" s="61"/>
      <c r="AW10449" s="60"/>
    </row>
    <row r="10450" s="59" customFormat="1" customHeight="1" spans="1:49">
      <c r="A10450" s="60"/>
      <c r="B10450" s="60"/>
      <c r="C10450" s="60"/>
      <c r="D10450" s="60"/>
      <c r="H10450" s="61"/>
      <c r="I10450" s="61"/>
      <c r="J10450" s="61"/>
      <c r="K10450" s="61"/>
      <c r="L10450" s="61"/>
      <c r="M10450" s="61"/>
      <c r="N10450" s="61"/>
      <c r="O10450" s="61"/>
      <c r="P10450" s="61"/>
      <c r="Q10450" s="61"/>
      <c r="R10450" s="61"/>
      <c r="S10450" s="61"/>
      <c r="T10450" s="61"/>
      <c r="U10450" s="61"/>
      <c r="V10450" s="61"/>
      <c r="W10450" s="61"/>
      <c r="X10450" s="61"/>
      <c r="Y10450" s="61"/>
      <c r="Z10450" s="61"/>
      <c r="AA10450" s="61"/>
      <c r="AB10450" s="61"/>
      <c r="AC10450" s="61"/>
      <c r="AD10450" s="61"/>
      <c r="AE10450" s="61"/>
      <c r="AF10450" s="61"/>
      <c r="AG10450" s="61"/>
      <c r="AH10450" s="61"/>
      <c r="AI10450" s="61"/>
      <c r="AJ10450" s="61"/>
      <c r="AK10450" s="61"/>
      <c r="AL10450" s="61"/>
      <c r="AM10450" s="61"/>
      <c r="AN10450" s="61"/>
      <c r="AO10450" s="61"/>
      <c r="AP10450" s="62"/>
      <c r="AQ10450" s="61"/>
      <c r="AR10450" s="61"/>
      <c r="AS10450" s="61"/>
      <c r="AT10450" s="61"/>
      <c r="AU10450" s="61"/>
      <c r="AV10450" s="61"/>
      <c r="AW10450" s="60"/>
    </row>
    <row r="10451" s="59" customFormat="1" customHeight="1" spans="1:49">
      <c r="A10451" s="60"/>
      <c r="B10451" s="60"/>
      <c r="C10451" s="60"/>
      <c r="D10451" s="60"/>
      <c r="H10451" s="61"/>
      <c r="I10451" s="61"/>
      <c r="J10451" s="61"/>
      <c r="K10451" s="61"/>
      <c r="L10451" s="61"/>
      <c r="M10451" s="61"/>
      <c r="N10451" s="61"/>
      <c r="O10451" s="61"/>
      <c r="P10451" s="61"/>
      <c r="Q10451" s="61"/>
      <c r="R10451" s="61"/>
      <c r="S10451" s="61"/>
      <c r="T10451" s="61"/>
      <c r="U10451" s="61"/>
      <c r="V10451" s="61"/>
      <c r="W10451" s="61"/>
      <c r="X10451" s="61"/>
      <c r="Y10451" s="61"/>
      <c r="Z10451" s="61"/>
      <c r="AA10451" s="61"/>
      <c r="AB10451" s="61"/>
      <c r="AC10451" s="61"/>
      <c r="AD10451" s="61"/>
      <c r="AE10451" s="61"/>
      <c r="AF10451" s="61"/>
      <c r="AG10451" s="61"/>
      <c r="AH10451" s="61"/>
      <c r="AI10451" s="61"/>
      <c r="AJ10451" s="61"/>
      <c r="AK10451" s="61"/>
      <c r="AL10451" s="61"/>
      <c r="AM10451" s="61"/>
      <c r="AN10451" s="61"/>
      <c r="AO10451" s="61"/>
      <c r="AP10451" s="62"/>
      <c r="AQ10451" s="61"/>
      <c r="AR10451" s="61"/>
      <c r="AS10451" s="61"/>
      <c r="AT10451" s="61"/>
      <c r="AU10451" s="61"/>
      <c r="AV10451" s="61"/>
      <c r="AW10451" s="60"/>
    </row>
    <row r="10452" s="59" customFormat="1" customHeight="1" spans="1:49">
      <c r="A10452" s="60"/>
      <c r="B10452" s="60"/>
      <c r="C10452" s="60"/>
      <c r="D10452" s="60"/>
      <c r="H10452" s="61"/>
      <c r="I10452" s="61"/>
      <c r="J10452" s="61"/>
      <c r="K10452" s="61"/>
      <c r="L10452" s="61"/>
      <c r="M10452" s="61"/>
      <c r="N10452" s="61"/>
      <c r="O10452" s="61"/>
      <c r="P10452" s="61"/>
      <c r="Q10452" s="61"/>
      <c r="R10452" s="61"/>
      <c r="S10452" s="61"/>
      <c r="T10452" s="61"/>
      <c r="U10452" s="61"/>
      <c r="V10452" s="61"/>
      <c r="W10452" s="61"/>
      <c r="X10452" s="61"/>
      <c r="Y10452" s="61"/>
      <c r="Z10452" s="61"/>
      <c r="AA10452" s="61"/>
      <c r="AB10452" s="61"/>
      <c r="AC10452" s="61"/>
      <c r="AD10452" s="61"/>
      <c r="AE10452" s="61"/>
      <c r="AF10452" s="61"/>
      <c r="AG10452" s="61"/>
      <c r="AH10452" s="61"/>
      <c r="AI10452" s="61"/>
      <c r="AJ10452" s="61"/>
      <c r="AK10452" s="61"/>
      <c r="AL10452" s="61"/>
      <c r="AM10452" s="61"/>
      <c r="AN10452" s="61"/>
      <c r="AO10452" s="61"/>
      <c r="AP10452" s="62"/>
      <c r="AQ10452" s="61"/>
      <c r="AR10452" s="61"/>
      <c r="AS10452" s="61"/>
      <c r="AT10452" s="61"/>
      <c r="AU10452" s="61"/>
      <c r="AV10452" s="61"/>
      <c r="AW10452" s="60"/>
    </row>
    <row r="10453" s="59" customFormat="1" customHeight="1" spans="1:49">
      <c r="A10453" s="60"/>
      <c r="B10453" s="60"/>
      <c r="C10453" s="60"/>
      <c r="D10453" s="60"/>
      <c r="H10453" s="61"/>
      <c r="I10453" s="61"/>
      <c r="J10453" s="61"/>
      <c r="K10453" s="61"/>
      <c r="L10453" s="61"/>
      <c r="M10453" s="61"/>
      <c r="N10453" s="61"/>
      <c r="O10453" s="61"/>
      <c r="P10453" s="61"/>
      <c r="Q10453" s="61"/>
      <c r="R10453" s="61"/>
      <c r="S10453" s="61"/>
      <c r="T10453" s="61"/>
      <c r="U10453" s="61"/>
      <c r="V10453" s="61"/>
      <c r="W10453" s="61"/>
      <c r="X10453" s="61"/>
      <c r="Y10453" s="61"/>
      <c r="Z10453" s="61"/>
      <c r="AA10453" s="61"/>
      <c r="AB10453" s="61"/>
      <c r="AC10453" s="61"/>
      <c r="AD10453" s="61"/>
      <c r="AE10453" s="61"/>
      <c r="AF10453" s="61"/>
      <c r="AG10453" s="61"/>
      <c r="AH10453" s="61"/>
      <c r="AI10453" s="61"/>
      <c r="AJ10453" s="61"/>
      <c r="AK10453" s="61"/>
      <c r="AL10453" s="61"/>
      <c r="AM10453" s="61"/>
      <c r="AN10453" s="61"/>
      <c r="AO10453" s="61"/>
      <c r="AP10453" s="62"/>
      <c r="AQ10453" s="61"/>
      <c r="AR10453" s="61"/>
      <c r="AS10453" s="61"/>
      <c r="AT10453" s="61"/>
      <c r="AU10453" s="61"/>
      <c r="AV10453" s="61"/>
      <c r="AW10453" s="60"/>
    </row>
    <row r="10454" s="59" customFormat="1" customHeight="1" spans="1:49">
      <c r="A10454" s="60"/>
      <c r="B10454" s="60"/>
      <c r="C10454" s="60"/>
      <c r="D10454" s="60"/>
      <c r="H10454" s="61"/>
      <c r="I10454" s="61"/>
      <c r="J10454" s="61"/>
      <c r="K10454" s="61"/>
      <c r="L10454" s="61"/>
      <c r="M10454" s="61"/>
      <c r="N10454" s="61"/>
      <c r="O10454" s="61"/>
      <c r="P10454" s="61"/>
      <c r="Q10454" s="61"/>
      <c r="R10454" s="61"/>
      <c r="S10454" s="61"/>
      <c r="T10454" s="61"/>
      <c r="U10454" s="61"/>
      <c r="V10454" s="61"/>
      <c r="W10454" s="61"/>
      <c r="X10454" s="61"/>
      <c r="Y10454" s="61"/>
      <c r="Z10454" s="61"/>
      <c r="AA10454" s="61"/>
      <c r="AB10454" s="61"/>
      <c r="AC10454" s="61"/>
      <c r="AD10454" s="61"/>
      <c r="AE10454" s="61"/>
      <c r="AF10454" s="61"/>
      <c r="AG10454" s="61"/>
      <c r="AH10454" s="61"/>
      <c r="AI10454" s="61"/>
      <c r="AJ10454" s="61"/>
      <c r="AK10454" s="61"/>
      <c r="AL10454" s="61"/>
      <c r="AM10454" s="61"/>
      <c r="AN10454" s="61"/>
      <c r="AO10454" s="61"/>
      <c r="AP10454" s="62"/>
      <c r="AQ10454" s="61"/>
      <c r="AR10454" s="61"/>
      <c r="AS10454" s="61"/>
      <c r="AT10454" s="61"/>
      <c r="AU10454" s="61"/>
      <c r="AV10454" s="61"/>
      <c r="AW10454" s="60"/>
    </row>
    <row r="10455" s="59" customFormat="1" customHeight="1" spans="1:49">
      <c r="A10455" s="60"/>
      <c r="B10455" s="60"/>
      <c r="C10455" s="60"/>
      <c r="D10455" s="60"/>
      <c r="H10455" s="61"/>
      <c r="I10455" s="61"/>
      <c r="J10455" s="61"/>
      <c r="K10455" s="61"/>
      <c r="L10455" s="61"/>
      <c r="M10455" s="61"/>
      <c r="N10455" s="61"/>
      <c r="O10455" s="61"/>
      <c r="P10455" s="61"/>
      <c r="Q10455" s="61"/>
      <c r="R10455" s="61"/>
      <c r="S10455" s="61"/>
      <c r="T10455" s="61"/>
      <c r="U10455" s="61"/>
      <c r="V10455" s="61"/>
      <c r="W10455" s="61"/>
      <c r="X10455" s="61"/>
      <c r="Y10455" s="61"/>
      <c r="Z10455" s="61"/>
      <c r="AA10455" s="61"/>
      <c r="AB10455" s="61"/>
      <c r="AC10455" s="61"/>
      <c r="AD10455" s="61"/>
      <c r="AE10455" s="61"/>
      <c r="AF10455" s="61"/>
      <c r="AG10455" s="61"/>
      <c r="AH10455" s="61"/>
      <c r="AI10455" s="61"/>
      <c r="AJ10455" s="61"/>
      <c r="AK10455" s="61"/>
      <c r="AL10455" s="61"/>
      <c r="AM10455" s="61"/>
      <c r="AN10455" s="61"/>
      <c r="AO10455" s="61"/>
      <c r="AP10455" s="62"/>
      <c r="AQ10455" s="61"/>
      <c r="AR10455" s="61"/>
      <c r="AS10455" s="61"/>
      <c r="AT10455" s="61"/>
      <c r="AU10455" s="61"/>
      <c r="AV10455" s="61"/>
      <c r="AW10455" s="60"/>
    </row>
    <row r="10456" s="59" customFormat="1" customHeight="1" spans="1:49">
      <c r="A10456" s="60"/>
      <c r="B10456" s="60"/>
      <c r="C10456" s="60"/>
      <c r="D10456" s="60"/>
      <c r="H10456" s="61"/>
      <c r="I10456" s="61"/>
      <c r="J10456" s="61"/>
      <c r="K10456" s="61"/>
      <c r="L10456" s="61"/>
      <c r="M10456" s="61"/>
      <c r="N10456" s="61"/>
      <c r="O10456" s="61"/>
      <c r="P10456" s="61"/>
      <c r="Q10456" s="61"/>
      <c r="R10456" s="61"/>
      <c r="S10456" s="61"/>
      <c r="T10456" s="61"/>
      <c r="U10456" s="61"/>
      <c r="V10456" s="61"/>
      <c r="W10456" s="61"/>
      <c r="X10456" s="61"/>
      <c r="Y10456" s="61"/>
      <c r="Z10456" s="61"/>
      <c r="AA10456" s="61"/>
      <c r="AB10456" s="61"/>
      <c r="AC10456" s="61"/>
      <c r="AD10456" s="61"/>
      <c r="AE10456" s="61"/>
      <c r="AF10456" s="61"/>
      <c r="AG10456" s="61"/>
      <c r="AH10456" s="61"/>
      <c r="AI10456" s="61"/>
      <c r="AJ10456" s="61"/>
      <c r="AK10456" s="61"/>
      <c r="AL10456" s="61"/>
      <c r="AM10456" s="61"/>
      <c r="AN10456" s="61"/>
      <c r="AO10456" s="61"/>
      <c r="AP10456" s="62"/>
      <c r="AQ10456" s="61"/>
      <c r="AR10456" s="61"/>
      <c r="AS10456" s="61"/>
      <c r="AT10456" s="61"/>
      <c r="AU10456" s="61"/>
      <c r="AV10456" s="61"/>
      <c r="AW10456" s="60"/>
    </row>
    <row r="10457" s="59" customFormat="1" customHeight="1" spans="1:49">
      <c r="A10457" s="60"/>
      <c r="B10457" s="60"/>
      <c r="C10457" s="60"/>
      <c r="D10457" s="60"/>
      <c r="H10457" s="61"/>
      <c r="I10457" s="61"/>
      <c r="J10457" s="61"/>
      <c r="K10457" s="61"/>
      <c r="L10457" s="61"/>
      <c r="M10457" s="61"/>
      <c r="N10457" s="61"/>
      <c r="O10457" s="61"/>
      <c r="P10457" s="61"/>
      <c r="Q10457" s="61"/>
      <c r="R10457" s="61"/>
      <c r="S10457" s="61"/>
      <c r="T10457" s="61"/>
      <c r="U10457" s="61"/>
      <c r="V10457" s="61"/>
      <c r="W10457" s="61"/>
      <c r="X10457" s="61"/>
      <c r="Y10457" s="61"/>
      <c r="Z10457" s="61"/>
      <c r="AA10457" s="61"/>
      <c r="AB10457" s="61"/>
      <c r="AC10457" s="61"/>
      <c r="AD10457" s="61"/>
      <c r="AE10457" s="61"/>
      <c r="AF10457" s="61"/>
      <c r="AG10457" s="61"/>
      <c r="AH10457" s="61"/>
      <c r="AI10457" s="61"/>
      <c r="AJ10457" s="61"/>
      <c r="AK10457" s="61"/>
      <c r="AL10457" s="61"/>
      <c r="AM10457" s="61"/>
      <c r="AN10457" s="61"/>
      <c r="AO10457" s="61"/>
      <c r="AP10457" s="62"/>
      <c r="AQ10457" s="61"/>
      <c r="AR10457" s="61"/>
      <c r="AS10457" s="61"/>
      <c r="AT10457" s="61"/>
      <c r="AU10457" s="61"/>
      <c r="AV10457" s="61"/>
      <c r="AW10457" s="60"/>
    </row>
    <row r="10458" s="59" customFormat="1" customHeight="1" spans="1:49">
      <c r="A10458" s="60"/>
      <c r="B10458" s="60"/>
      <c r="C10458" s="60"/>
      <c r="D10458" s="60"/>
      <c r="H10458" s="61"/>
      <c r="I10458" s="61"/>
      <c r="J10458" s="61"/>
      <c r="K10458" s="61"/>
      <c r="L10458" s="61"/>
      <c r="M10458" s="61"/>
      <c r="N10458" s="61"/>
      <c r="O10458" s="61"/>
      <c r="P10458" s="61"/>
      <c r="Q10458" s="61"/>
      <c r="R10458" s="61"/>
      <c r="S10458" s="61"/>
      <c r="T10458" s="61"/>
      <c r="U10458" s="61"/>
      <c r="V10458" s="61"/>
      <c r="W10458" s="61"/>
      <c r="X10458" s="61"/>
      <c r="Y10458" s="61"/>
      <c r="Z10458" s="61"/>
      <c r="AA10458" s="61"/>
      <c r="AB10458" s="61"/>
      <c r="AC10458" s="61"/>
      <c r="AD10458" s="61"/>
      <c r="AE10458" s="61"/>
      <c r="AF10458" s="61"/>
      <c r="AG10458" s="61"/>
      <c r="AH10458" s="61"/>
      <c r="AI10458" s="61"/>
      <c r="AJ10458" s="61"/>
      <c r="AK10458" s="61"/>
      <c r="AL10458" s="61"/>
      <c r="AM10458" s="61"/>
      <c r="AN10458" s="61"/>
      <c r="AO10458" s="61"/>
      <c r="AP10458" s="62"/>
      <c r="AQ10458" s="61"/>
      <c r="AR10458" s="61"/>
      <c r="AS10458" s="61"/>
      <c r="AT10458" s="61"/>
      <c r="AU10458" s="61"/>
      <c r="AV10458" s="61"/>
      <c r="AW10458" s="60"/>
    </row>
    <row r="10459" s="59" customFormat="1" customHeight="1" spans="1:49">
      <c r="A10459" s="60"/>
      <c r="B10459" s="60"/>
      <c r="C10459" s="60"/>
      <c r="D10459" s="60"/>
      <c r="H10459" s="61"/>
      <c r="I10459" s="61"/>
      <c r="J10459" s="61"/>
      <c r="K10459" s="61"/>
      <c r="L10459" s="61"/>
      <c r="M10459" s="61"/>
      <c r="N10459" s="61"/>
      <c r="O10459" s="61"/>
      <c r="P10459" s="61"/>
      <c r="Q10459" s="61"/>
      <c r="R10459" s="61"/>
      <c r="S10459" s="61"/>
      <c r="T10459" s="61"/>
      <c r="U10459" s="61"/>
      <c r="V10459" s="61"/>
      <c r="W10459" s="61"/>
      <c r="X10459" s="61"/>
      <c r="Y10459" s="61"/>
      <c r="Z10459" s="61"/>
      <c r="AA10459" s="61"/>
      <c r="AB10459" s="61"/>
      <c r="AC10459" s="61"/>
      <c r="AD10459" s="61"/>
      <c r="AE10459" s="61"/>
      <c r="AF10459" s="61"/>
      <c r="AG10459" s="61"/>
      <c r="AH10459" s="61"/>
      <c r="AI10459" s="61"/>
      <c r="AJ10459" s="61"/>
      <c r="AK10459" s="61"/>
      <c r="AL10459" s="61"/>
      <c r="AM10459" s="61"/>
      <c r="AN10459" s="61"/>
      <c r="AO10459" s="61"/>
      <c r="AP10459" s="62"/>
      <c r="AQ10459" s="61"/>
      <c r="AR10459" s="61"/>
      <c r="AS10459" s="61"/>
      <c r="AT10459" s="61"/>
      <c r="AU10459" s="61"/>
      <c r="AV10459" s="61"/>
      <c r="AW10459" s="60"/>
    </row>
    <row r="10460" s="59" customFormat="1" customHeight="1" spans="1:49">
      <c r="A10460" s="60"/>
      <c r="B10460" s="60"/>
      <c r="C10460" s="60"/>
      <c r="D10460" s="60"/>
      <c r="H10460" s="61"/>
      <c r="I10460" s="61"/>
      <c r="J10460" s="61"/>
      <c r="K10460" s="61"/>
      <c r="L10460" s="61"/>
      <c r="M10460" s="61"/>
      <c r="N10460" s="61"/>
      <c r="O10460" s="61"/>
      <c r="P10460" s="61"/>
      <c r="Q10460" s="61"/>
      <c r="R10460" s="61"/>
      <c r="S10460" s="61"/>
      <c r="T10460" s="61"/>
      <c r="U10460" s="61"/>
      <c r="V10460" s="61"/>
      <c r="W10460" s="61"/>
      <c r="X10460" s="61"/>
      <c r="Y10460" s="61"/>
      <c r="Z10460" s="61"/>
      <c r="AA10460" s="61"/>
      <c r="AB10460" s="61"/>
      <c r="AC10460" s="61"/>
      <c r="AD10460" s="61"/>
      <c r="AE10460" s="61"/>
      <c r="AF10460" s="61"/>
      <c r="AG10460" s="61"/>
      <c r="AH10460" s="61"/>
      <c r="AI10460" s="61"/>
      <c r="AJ10460" s="61"/>
      <c r="AK10460" s="61"/>
      <c r="AL10460" s="61"/>
      <c r="AM10460" s="61"/>
      <c r="AN10460" s="61"/>
      <c r="AO10460" s="61"/>
      <c r="AP10460" s="62"/>
      <c r="AQ10460" s="61"/>
      <c r="AR10460" s="61"/>
      <c r="AS10460" s="61"/>
      <c r="AT10460" s="61"/>
      <c r="AU10460" s="61"/>
      <c r="AV10460" s="61"/>
      <c r="AW10460" s="60"/>
    </row>
    <row r="10461" s="59" customFormat="1" customHeight="1" spans="1:49">
      <c r="A10461" s="60"/>
      <c r="B10461" s="60"/>
      <c r="C10461" s="60"/>
      <c r="D10461" s="60"/>
      <c r="H10461" s="61"/>
      <c r="I10461" s="61"/>
      <c r="J10461" s="61"/>
      <c r="K10461" s="61"/>
      <c r="L10461" s="61"/>
      <c r="M10461" s="61"/>
      <c r="N10461" s="61"/>
      <c r="O10461" s="61"/>
      <c r="P10461" s="61"/>
      <c r="Q10461" s="61"/>
      <c r="R10461" s="61"/>
      <c r="S10461" s="61"/>
      <c r="T10461" s="61"/>
      <c r="U10461" s="61"/>
      <c r="V10461" s="61"/>
      <c r="W10461" s="61"/>
      <c r="X10461" s="61"/>
      <c r="Y10461" s="61"/>
      <c r="Z10461" s="61"/>
      <c r="AA10461" s="61"/>
      <c r="AB10461" s="61"/>
      <c r="AC10461" s="61"/>
      <c r="AD10461" s="61"/>
      <c r="AE10461" s="61"/>
      <c r="AF10461" s="61"/>
      <c r="AG10461" s="61"/>
      <c r="AH10461" s="61"/>
      <c r="AI10461" s="61"/>
      <c r="AJ10461" s="61"/>
      <c r="AK10461" s="61"/>
      <c r="AL10461" s="61"/>
      <c r="AM10461" s="61"/>
      <c r="AN10461" s="61"/>
      <c r="AO10461" s="61"/>
      <c r="AP10461" s="62"/>
      <c r="AQ10461" s="61"/>
      <c r="AR10461" s="61"/>
      <c r="AS10461" s="61"/>
      <c r="AT10461" s="61"/>
      <c r="AU10461" s="61"/>
      <c r="AV10461" s="61"/>
      <c r="AW10461" s="60"/>
    </row>
    <row r="10462" s="59" customFormat="1" customHeight="1" spans="1:49">
      <c r="A10462" s="60"/>
      <c r="B10462" s="60"/>
      <c r="C10462" s="60"/>
      <c r="D10462" s="60"/>
      <c r="H10462" s="61"/>
      <c r="I10462" s="61"/>
      <c r="J10462" s="61"/>
      <c r="K10462" s="61"/>
      <c r="L10462" s="61"/>
      <c r="M10462" s="61"/>
      <c r="N10462" s="61"/>
      <c r="O10462" s="61"/>
      <c r="P10462" s="61"/>
      <c r="Q10462" s="61"/>
      <c r="R10462" s="61"/>
      <c r="S10462" s="61"/>
      <c r="T10462" s="61"/>
      <c r="U10462" s="61"/>
      <c r="V10462" s="61"/>
      <c r="W10462" s="61"/>
      <c r="X10462" s="61"/>
      <c r="Y10462" s="61"/>
      <c r="Z10462" s="61"/>
      <c r="AA10462" s="61"/>
      <c r="AB10462" s="61"/>
      <c r="AC10462" s="61"/>
      <c r="AD10462" s="61"/>
      <c r="AE10462" s="61"/>
      <c r="AF10462" s="61"/>
      <c r="AG10462" s="61"/>
      <c r="AH10462" s="61"/>
      <c r="AI10462" s="61"/>
      <c r="AJ10462" s="61"/>
      <c r="AK10462" s="61"/>
      <c r="AL10462" s="61"/>
      <c r="AM10462" s="61"/>
      <c r="AN10462" s="61"/>
      <c r="AO10462" s="61"/>
      <c r="AP10462" s="62"/>
      <c r="AQ10462" s="61"/>
      <c r="AR10462" s="61"/>
      <c r="AS10462" s="61"/>
      <c r="AT10462" s="61"/>
      <c r="AU10462" s="61"/>
      <c r="AV10462" s="61"/>
      <c r="AW10462" s="60"/>
    </row>
    <row r="10463" s="59" customFormat="1" customHeight="1" spans="1:49">
      <c r="A10463" s="60"/>
      <c r="B10463" s="60"/>
      <c r="C10463" s="60"/>
      <c r="D10463" s="60"/>
      <c r="H10463" s="61"/>
      <c r="I10463" s="61"/>
      <c r="J10463" s="61"/>
      <c r="K10463" s="61"/>
      <c r="L10463" s="61"/>
      <c r="M10463" s="61"/>
      <c r="N10463" s="61"/>
      <c r="O10463" s="61"/>
      <c r="P10463" s="61"/>
      <c r="Q10463" s="61"/>
      <c r="R10463" s="61"/>
      <c r="S10463" s="61"/>
      <c r="T10463" s="61"/>
      <c r="U10463" s="61"/>
      <c r="V10463" s="61"/>
      <c r="W10463" s="61"/>
      <c r="X10463" s="61"/>
      <c r="Y10463" s="61"/>
      <c r="Z10463" s="61"/>
      <c r="AA10463" s="61"/>
      <c r="AB10463" s="61"/>
      <c r="AC10463" s="61"/>
      <c r="AD10463" s="61"/>
      <c r="AE10463" s="61"/>
      <c r="AF10463" s="61"/>
      <c r="AG10463" s="61"/>
      <c r="AH10463" s="61"/>
      <c r="AI10463" s="61"/>
      <c r="AJ10463" s="61"/>
      <c r="AK10463" s="61"/>
      <c r="AL10463" s="61"/>
      <c r="AM10463" s="61"/>
      <c r="AN10463" s="61"/>
      <c r="AO10463" s="61"/>
      <c r="AP10463" s="62"/>
      <c r="AQ10463" s="61"/>
      <c r="AR10463" s="61"/>
      <c r="AS10463" s="61"/>
      <c r="AT10463" s="61"/>
      <c r="AU10463" s="61"/>
      <c r="AV10463" s="61"/>
      <c r="AW10463" s="60"/>
    </row>
    <row r="10464" s="59" customFormat="1" customHeight="1" spans="1:49">
      <c r="A10464" s="60"/>
      <c r="B10464" s="60"/>
      <c r="C10464" s="60"/>
      <c r="D10464" s="60"/>
      <c r="H10464" s="61"/>
      <c r="I10464" s="61"/>
      <c r="J10464" s="61"/>
      <c r="K10464" s="61"/>
      <c r="L10464" s="61"/>
      <c r="M10464" s="61"/>
      <c r="N10464" s="61"/>
      <c r="O10464" s="61"/>
      <c r="P10464" s="61"/>
      <c r="Q10464" s="61"/>
      <c r="R10464" s="61"/>
      <c r="S10464" s="61"/>
      <c r="T10464" s="61"/>
      <c r="U10464" s="61"/>
      <c r="V10464" s="61"/>
      <c r="W10464" s="61"/>
      <c r="X10464" s="61"/>
      <c r="Y10464" s="61"/>
      <c r="Z10464" s="61"/>
      <c r="AA10464" s="61"/>
      <c r="AB10464" s="61"/>
      <c r="AC10464" s="61"/>
      <c r="AD10464" s="61"/>
      <c r="AE10464" s="61"/>
      <c r="AF10464" s="61"/>
      <c r="AG10464" s="61"/>
      <c r="AH10464" s="61"/>
      <c r="AI10464" s="61"/>
      <c r="AJ10464" s="61"/>
      <c r="AK10464" s="61"/>
      <c r="AL10464" s="61"/>
      <c r="AM10464" s="61"/>
      <c r="AN10464" s="61"/>
      <c r="AO10464" s="61"/>
      <c r="AP10464" s="62"/>
      <c r="AQ10464" s="61"/>
      <c r="AR10464" s="61"/>
      <c r="AS10464" s="61"/>
      <c r="AT10464" s="61"/>
      <c r="AU10464" s="61"/>
      <c r="AV10464" s="61"/>
      <c r="AW10464" s="60"/>
    </row>
    <row r="10465" s="59" customFormat="1" customHeight="1" spans="1:49">
      <c r="A10465" s="60"/>
      <c r="B10465" s="60"/>
      <c r="C10465" s="60"/>
      <c r="D10465" s="60"/>
      <c r="H10465" s="61"/>
      <c r="I10465" s="61"/>
      <c r="J10465" s="61"/>
      <c r="K10465" s="61"/>
      <c r="L10465" s="61"/>
      <c r="M10465" s="61"/>
      <c r="N10465" s="61"/>
      <c r="O10465" s="61"/>
      <c r="P10465" s="61"/>
      <c r="Q10465" s="61"/>
      <c r="R10465" s="61"/>
      <c r="S10465" s="61"/>
      <c r="T10465" s="61"/>
      <c r="U10465" s="61"/>
      <c r="V10465" s="61"/>
      <c r="W10465" s="61"/>
      <c r="X10465" s="61"/>
      <c r="Y10465" s="61"/>
      <c r="Z10465" s="61"/>
      <c r="AA10465" s="61"/>
      <c r="AB10465" s="61"/>
      <c r="AC10465" s="61"/>
      <c r="AD10465" s="61"/>
      <c r="AE10465" s="61"/>
      <c r="AF10465" s="61"/>
      <c r="AG10465" s="61"/>
      <c r="AH10465" s="61"/>
      <c r="AI10465" s="61"/>
      <c r="AJ10465" s="61"/>
      <c r="AK10465" s="61"/>
      <c r="AL10465" s="61"/>
      <c r="AM10465" s="61"/>
      <c r="AN10465" s="61"/>
      <c r="AO10465" s="61"/>
      <c r="AP10465" s="62"/>
      <c r="AQ10465" s="61"/>
      <c r="AR10465" s="61"/>
      <c r="AS10465" s="61"/>
      <c r="AT10465" s="61"/>
      <c r="AU10465" s="61"/>
      <c r="AV10465" s="61"/>
      <c r="AW10465" s="60"/>
    </row>
    <row r="10466" s="59" customFormat="1" customHeight="1" spans="1:49">
      <c r="A10466" s="60"/>
      <c r="B10466" s="60"/>
      <c r="C10466" s="60"/>
      <c r="D10466" s="60"/>
      <c r="H10466" s="61"/>
      <c r="I10466" s="61"/>
      <c r="J10466" s="61"/>
      <c r="K10466" s="61"/>
      <c r="L10466" s="61"/>
      <c r="M10466" s="61"/>
      <c r="N10466" s="61"/>
      <c r="O10466" s="61"/>
      <c r="P10466" s="61"/>
      <c r="Q10466" s="61"/>
      <c r="R10466" s="61"/>
      <c r="S10466" s="61"/>
      <c r="T10466" s="61"/>
      <c r="U10466" s="61"/>
      <c r="V10466" s="61"/>
      <c r="W10466" s="61"/>
      <c r="X10466" s="61"/>
      <c r="Y10466" s="61"/>
      <c r="Z10466" s="61"/>
      <c r="AA10466" s="61"/>
      <c r="AB10466" s="61"/>
      <c r="AC10466" s="61"/>
      <c r="AD10466" s="61"/>
      <c r="AE10466" s="61"/>
      <c r="AF10466" s="61"/>
      <c r="AG10466" s="61"/>
      <c r="AH10466" s="61"/>
      <c r="AI10466" s="61"/>
      <c r="AJ10466" s="61"/>
      <c r="AK10466" s="61"/>
      <c r="AL10466" s="61"/>
      <c r="AM10466" s="61"/>
      <c r="AN10466" s="61"/>
      <c r="AO10466" s="61"/>
      <c r="AP10466" s="62"/>
      <c r="AQ10466" s="61"/>
      <c r="AR10466" s="61"/>
      <c r="AS10466" s="61"/>
      <c r="AT10466" s="61"/>
      <c r="AU10466" s="61"/>
      <c r="AV10466" s="61"/>
      <c r="AW10466" s="60"/>
    </row>
    <row r="10467" s="59" customFormat="1" customHeight="1" spans="1:49">
      <c r="A10467" s="60"/>
      <c r="B10467" s="60"/>
      <c r="C10467" s="60"/>
      <c r="D10467" s="60"/>
      <c r="H10467" s="61"/>
      <c r="I10467" s="61"/>
      <c r="J10467" s="61"/>
      <c r="K10467" s="61"/>
      <c r="L10467" s="61"/>
      <c r="M10467" s="61"/>
      <c r="N10467" s="61"/>
      <c r="O10467" s="61"/>
      <c r="P10467" s="61"/>
      <c r="Q10467" s="61"/>
      <c r="R10467" s="61"/>
      <c r="S10467" s="61"/>
      <c r="T10467" s="61"/>
      <c r="U10467" s="61"/>
      <c r="V10467" s="61"/>
      <c r="W10467" s="61"/>
      <c r="X10467" s="61"/>
      <c r="Y10467" s="61"/>
      <c r="Z10467" s="61"/>
      <c r="AA10467" s="61"/>
      <c r="AB10467" s="61"/>
      <c r="AC10467" s="61"/>
      <c r="AD10467" s="61"/>
      <c r="AE10467" s="61"/>
      <c r="AF10467" s="61"/>
      <c r="AG10467" s="61"/>
      <c r="AH10467" s="61"/>
      <c r="AI10467" s="61"/>
      <c r="AJ10467" s="61"/>
      <c r="AK10467" s="61"/>
      <c r="AL10467" s="61"/>
      <c r="AM10467" s="61"/>
      <c r="AN10467" s="61"/>
      <c r="AO10467" s="61"/>
      <c r="AP10467" s="62"/>
      <c r="AQ10467" s="61"/>
      <c r="AR10467" s="61"/>
      <c r="AS10467" s="61"/>
      <c r="AT10467" s="61"/>
      <c r="AU10467" s="61"/>
      <c r="AV10467" s="61"/>
      <c r="AW10467" s="60"/>
    </row>
    <row r="10468" s="59" customFormat="1" customHeight="1" spans="1:49">
      <c r="A10468" s="60"/>
      <c r="B10468" s="60"/>
      <c r="C10468" s="60"/>
      <c r="D10468" s="60"/>
      <c r="H10468" s="61"/>
      <c r="I10468" s="61"/>
      <c r="J10468" s="61"/>
      <c r="K10468" s="61"/>
      <c r="L10468" s="61"/>
      <c r="M10468" s="61"/>
      <c r="N10468" s="61"/>
      <c r="O10468" s="61"/>
      <c r="P10468" s="61"/>
      <c r="Q10468" s="61"/>
      <c r="R10468" s="61"/>
      <c r="S10468" s="61"/>
      <c r="T10468" s="61"/>
      <c r="U10468" s="61"/>
      <c r="V10468" s="61"/>
      <c r="W10468" s="61"/>
      <c r="X10468" s="61"/>
      <c r="Y10468" s="61"/>
      <c r="Z10468" s="61"/>
      <c r="AA10468" s="61"/>
      <c r="AB10468" s="61"/>
      <c r="AC10468" s="61"/>
      <c r="AD10468" s="61"/>
      <c r="AE10468" s="61"/>
      <c r="AF10468" s="61"/>
      <c r="AG10468" s="61"/>
      <c r="AH10468" s="61"/>
      <c r="AI10468" s="61"/>
      <c r="AJ10468" s="61"/>
      <c r="AK10468" s="61"/>
      <c r="AL10468" s="61"/>
      <c r="AM10468" s="61"/>
      <c r="AN10468" s="61"/>
      <c r="AO10468" s="61"/>
      <c r="AP10468" s="62"/>
      <c r="AQ10468" s="61"/>
      <c r="AR10468" s="61"/>
      <c r="AS10468" s="61"/>
      <c r="AT10468" s="61"/>
      <c r="AU10468" s="61"/>
      <c r="AV10468" s="61"/>
      <c r="AW10468" s="60"/>
    </row>
    <row r="10469" s="59" customFormat="1" customHeight="1" spans="1:49">
      <c r="A10469" s="60"/>
      <c r="B10469" s="60"/>
      <c r="C10469" s="60"/>
      <c r="D10469" s="60"/>
      <c r="H10469" s="61"/>
      <c r="I10469" s="61"/>
      <c r="J10469" s="61"/>
      <c r="K10469" s="61"/>
      <c r="L10469" s="61"/>
      <c r="M10469" s="61"/>
      <c r="N10469" s="61"/>
      <c r="O10469" s="61"/>
      <c r="P10469" s="61"/>
      <c r="Q10469" s="61"/>
      <c r="R10469" s="61"/>
      <c r="S10469" s="61"/>
      <c r="T10469" s="61"/>
      <c r="U10469" s="61"/>
      <c r="V10469" s="61"/>
      <c r="W10469" s="61"/>
      <c r="X10469" s="61"/>
      <c r="Y10469" s="61"/>
      <c r="Z10469" s="61"/>
      <c r="AA10469" s="61"/>
      <c r="AB10469" s="61"/>
      <c r="AC10469" s="61"/>
      <c r="AD10469" s="61"/>
      <c r="AE10469" s="61"/>
      <c r="AF10469" s="61"/>
      <c r="AG10469" s="61"/>
      <c r="AH10469" s="61"/>
      <c r="AI10469" s="61"/>
      <c r="AJ10469" s="61"/>
      <c r="AK10469" s="61"/>
      <c r="AL10469" s="61"/>
      <c r="AM10469" s="61"/>
      <c r="AN10469" s="61"/>
      <c r="AO10469" s="61"/>
      <c r="AP10469" s="62"/>
      <c r="AQ10469" s="61"/>
      <c r="AR10469" s="61"/>
      <c r="AS10469" s="61"/>
      <c r="AT10469" s="61"/>
      <c r="AU10469" s="61"/>
      <c r="AV10469" s="61"/>
      <c r="AW10469" s="60"/>
    </row>
    <row r="10470" s="59" customFormat="1" customHeight="1" spans="1:49">
      <c r="A10470" s="60"/>
      <c r="B10470" s="60"/>
      <c r="C10470" s="60"/>
      <c r="D10470" s="60"/>
      <c r="H10470" s="61"/>
      <c r="I10470" s="61"/>
      <c r="J10470" s="61"/>
      <c r="K10470" s="61"/>
      <c r="L10470" s="61"/>
      <c r="M10470" s="61"/>
      <c r="N10470" s="61"/>
      <c r="O10470" s="61"/>
      <c r="P10470" s="61"/>
      <c r="Q10470" s="61"/>
      <c r="R10470" s="61"/>
      <c r="S10470" s="61"/>
      <c r="T10470" s="61"/>
      <c r="U10470" s="61"/>
      <c r="V10470" s="61"/>
      <c r="W10470" s="61"/>
      <c r="X10470" s="61"/>
      <c r="Y10470" s="61"/>
      <c r="Z10470" s="61"/>
      <c r="AA10470" s="61"/>
      <c r="AB10470" s="61"/>
      <c r="AC10470" s="61"/>
      <c r="AD10470" s="61"/>
      <c r="AE10470" s="61"/>
      <c r="AF10470" s="61"/>
      <c r="AG10470" s="61"/>
      <c r="AH10470" s="61"/>
      <c r="AI10470" s="61"/>
      <c r="AJ10470" s="61"/>
      <c r="AK10470" s="61"/>
      <c r="AL10470" s="61"/>
      <c r="AM10470" s="61"/>
      <c r="AN10470" s="61"/>
      <c r="AO10470" s="61"/>
      <c r="AP10470" s="62"/>
      <c r="AQ10470" s="61"/>
      <c r="AR10470" s="61"/>
      <c r="AS10470" s="61"/>
      <c r="AT10470" s="61"/>
      <c r="AU10470" s="61"/>
      <c r="AV10470" s="61"/>
      <c r="AW10470" s="60"/>
    </row>
    <row r="10471" s="59" customFormat="1" customHeight="1" spans="1:49">
      <c r="A10471" s="60"/>
      <c r="B10471" s="60"/>
      <c r="C10471" s="60"/>
      <c r="D10471" s="60"/>
      <c r="H10471" s="61"/>
      <c r="I10471" s="61"/>
      <c r="J10471" s="61"/>
      <c r="K10471" s="61"/>
      <c r="L10471" s="61"/>
      <c r="M10471" s="61"/>
      <c r="N10471" s="61"/>
      <c r="O10471" s="61"/>
      <c r="P10471" s="61"/>
      <c r="Q10471" s="61"/>
      <c r="R10471" s="61"/>
      <c r="S10471" s="61"/>
      <c r="T10471" s="61"/>
      <c r="U10471" s="61"/>
      <c r="V10471" s="61"/>
      <c r="W10471" s="61"/>
      <c r="X10471" s="61"/>
      <c r="Y10471" s="61"/>
      <c r="Z10471" s="61"/>
      <c r="AA10471" s="61"/>
      <c r="AB10471" s="61"/>
      <c r="AC10471" s="61"/>
      <c r="AD10471" s="61"/>
      <c r="AE10471" s="61"/>
      <c r="AF10471" s="61"/>
      <c r="AG10471" s="61"/>
      <c r="AH10471" s="61"/>
      <c r="AI10471" s="61"/>
      <c r="AJ10471" s="61"/>
      <c r="AK10471" s="61"/>
      <c r="AL10471" s="61"/>
      <c r="AM10471" s="61"/>
      <c r="AN10471" s="61"/>
      <c r="AO10471" s="61"/>
      <c r="AP10471" s="62"/>
      <c r="AQ10471" s="61"/>
      <c r="AR10471" s="61"/>
      <c r="AS10471" s="61"/>
      <c r="AT10471" s="61"/>
      <c r="AU10471" s="61"/>
      <c r="AV10471" s="61"/>
      <c r="AW10471" s="60"/>
    </row>
    <row r="10472" s="59" customFormat="1" customHeight="1" spans="1:49">
      <c r="A10472" s="60"/>
      <c r="B10472" s="60"/>
      <c r="C10472" s="60"/>
      <c r="D10472" s="60"/>
      <c r="H10472" s="61"/>
      <c r="I10472" s="61"/>
      <c r="J10472" s="61"/>
      <c r="K10472" s="61"/>
      <c r="L10472" s="61"/>
      <c r="M10472" s="61"/>
      <c r="N10472" s="61"/>
      <c r="O10472" s="61"/>
      <c r="P10472" s="61"/>
      <c r="Q10472" s="61"/>
      <c r="R10472" s="61"/>
      <c r="S10472" s="61"/>
      <c r="T10472" s="61"/>
      <c r="U10472" s="61"/>
      <c r="V10472" s="61"/>
      <c r="W10472" s="61"/>
      <c r="X10472" s="61"/>
      <c r="Y10472" s="61"/>
      <c r="Z10472" s="61"/>
      <c r="AA10472" s="61"/>
      <c r="AB10472" s="61"/>
      <c r="AC10472" s="61"/>
      <c r="AD10472" s="61"/>
      <c r="AE10472" s="61"/>
      <c r="AF10472" s="61"/>
      <c r="AG10472" s="61"/>
      <c r="AH10472" s="61"/>
      <c r="AI10472" s="61"/>
      <c r="AJ10472" s="61"/>
      <c r="AK10472" s="61"/>
      <c r="AL10472" s="61"/>
      <c r="AM10472" s="61"/>
      <c r="AN10472" s="61"/>
      <c r="AO10472" s="61"/>
      <c r="AP10472" s="62"/>
      <c r="AQ10472" s="61"/>
      <c r="AR10472" s="61"/>
      <c r="AS10472" s="61"/>
      <c r="AT10472" s="61"/>
      <c r="AU10472" s="61"/>
      <c r="AV10472" s="61"/>
      <c r="AW10472" s="60"/>
    </row>
    <row r="10473" s="59" customFormat="1" customHeight="1" spans="1:49">
      <c r="A10473" s="60"/>
      <c r="B10473" s="60"/>
      <c r="C10473" s="60"/>
      <c r="D10473" s="60"/>
      <c r="H10473" s="61"/>
      <c r="I10473" s="61"/>
      <c r="J10473" s="61"/>
      <c r="K10473" s="61"/>
      <c r="L10473" s="61"/>
      <c r="M10473" s="61"/>
      <c r="N10473" s="61"/>
      <c r="O10473" s="61"/>
      <c r="P10473" s="61"/>
      <c r="Q10473" s="61"/>
      <c r="R10473" s="61"/>
      <c r="S10473" s="61"/>
      <c r="T10473" s="61"/>
      <c r="U10473" s="61"/>
      <c r="V10473" s="61"/>
      <c r="W10473" s="61"/>
      <c r="X10473" s="61"/>
      <c r="Y10473" s="61"/>
      <c r="Z10473" s="61"/>
      <c r="AA10473" s="61"/>
      <c r="AB10473" s="61"/>
      <c r="AC10473" s="61"/>
      <c r="AD10473" s="61"/>
      <c r="AE10473" s="61"/>
      <c r="AF10473" s="61"/>
      <c r="AG10473" s="61"/>
      <c r="AH10473" s="61"/>
      <c r="AI10473" s="61"/>
      <c r="AJ10473" s="61"/>
      <c r="AK10473" s="61"/>
      <c r="AL10473" s="61"/>
      <c r="AM10473" s="61"/>
      <c r="AN10473" s="61"/>
      <c r="AO10473" s="61"/>
      <c r="AP10473" s="62"/>
      <c r="AQ10473" s="61"/>
      <c r="AR10473" s="61"/>
      <c r="AS10473" s="61"/>
      <c r="AT10473" s="61"/>
      <c r="AU10473" s="61"/>
      <c r="AV10473" s="61"/>
      <c r="AW10473" s="60"/>
    </row>
    <row r="10474" s="59" customFormat="1" customHeight="1" spans="1:49">
      <c r="A10474" s="60"/>
      <c r="B10474" s="60"/>
      <c r="C10474" s="60"/>
      <c r="D10474" s="60"/>
      <c r="H10474" s="61"/>
      <c r="I10474" s="61"/>
      <c r="J10474" s="61"/>
      <c r="K10474" s="61"/>
      <c r="L10474" s="61"/>
      <c r="M10474" s="61"/>
      <c r="N10474" s="61"/>
      <c r="O10474" s="61"/>
      <c r="P10474" s="61"/>
      <c r="Q10474" s="61"/>
      <c r="R10474" s="61"/>
      <c r="S10474" s="61"/>
      <c r="T10474" s="61"/>
      <c r="U10474" s="61"/>
      <c r="V10474" s="61"/>
      <c r="W10474" s="61"/>
      <c r="X10474" s="61"/>
      <c r="Y10474" s="61"/>
      <c r="Z10474" s="61"/>
      <c r="AA10474" s="61"/>
      <c r="AB10474" s="61"/>
      <c r="AC10474" s="61"/>
      <c r="AD10474" s="61"/>
      <c r="AE10474" s="61"/>
      <c r="AF10474" s="61"/>
      <c r="AG10474" s="61"/>
      <c r="AH10474" s="61"/>
      <c r="AI10474" s="61"/>
      <c r="AJ10474" s="61"/>
      <c r="AK10474" s="61"/>
      <c r="AL10474" s="61"/>
      <c r="AM10474" s="61"/>
      <c r="AN10474" s="61"/>
      <c r="AO10474" s="61"/>
      <c r="AP10474" s="62"/>
      <c r="AQ10474" s="61"/>
      <c r="AR10474" s="61"/>
      <c r="AS10474" s="61"/>
      <c r="AT10474" s="61"/>
      <c r="AU10474" s="61"/>
      <c r="AV10474" s="61"/>
      <c r="AW10474" s="60"/>
    </row>
    <row r="10475" s="59" customFormat="1" customHeight="1" spans="1:49">
      <c r="A10475" s="60"/>
      <c r="B10475" s="60"/>
      <c r="C10475" s="60"/>
      <c r="D10475" s="60"/>
      <c r="H10475" s="61"/>
      <c r="I10475" s="61"/>
      <c r="J10475" s="61"/>
      <c r="K10475" s="61"/>
      <c r="L10475" s="61"/>
      <c r="M10475" s="61"/>
      <c r="N10475" s="61"/>
      <c r="O10475" s="61"/>
      <c r="P10475" s="61"/>
      <c r="Q10475" s="61"/>
      <c r="R10475" s="61"/>
      <c r="S10475" s="61"/>
      <c r="T10475" s="61"/>
      <c r="U10475" s="61"/>
      <c r="V10475" s="61"/>
      <c r="W10475" s="61"/>
      <c r="X10475" s="61"/>
      <c r="Y10475" s="61"/>
      <c r="Z10475" s="61"/>
      <c r="AA10475" s="61"/>
      <c r="AB10475" s="61"/>
      <c r="AC10475" s="61"/>
      <c r="AD10475" s="61"/>
      <c r="AE10475" s="61"/>
      <c r="AF10475" s="61"/>
      <c r="AG10475" s="61"/>
      <c r="AH10475" s="61"/>
      <c r="AI10475" s="61"/>
      <c r="AJ10475" s="61"/>
      <c r="AK10475" s="61"/>
      <c r="AL10475" s="61"/>
      <c r="AM10475" s="61"/>
      <c r="AN10475" s="61"/>
      <c r="AO10475" s="61"/>
      <c r="AP10475" s="62"/>
      <c r="AQ10475" s="61"/>
      <c r="AR10475" s="61"/>
      <c r="AS10475" s="61"/>
      <c r="AT10475" s="61"/>
      <c r="AU10475" s="61"/>
      <c r="AV10475" s="61"/>
      <c r="AW10475" s="60"/>
    </row>
    <row r="10476" s="59" customFormat="1" customHeight="1" spans="1:49">
      <c r="A10476" s="60"/>
      <c r="B10476" s="60"/>
      <c r="C10476" s="60"/>
      <c r="D10476" s="60"/>
      <c r="H10476" s="61"/>
      <c r="I10476" s="61"/>
      <c r="J10476" s="61"/>
      <c r="K10476" s="61"/>
      <c r="L10476" s="61"/>
      <c r="M10476" s="61"/>
      <c r="N10476" s="61"/>
      <c r="O10476" s="61"/>
      <c r="P10476" s="61"/>
      <c r="Q10476" s="61"/>
      <c r="R10476" s="61"/>
      <c r="S10476" s="61"/>
      <c r="T10476" s="61"/>
      <c r="U10476" s="61"/>
      <c r="V10476" s="61"/>
      <c r="W10476" s="61"/>
      <c r="X10476" s="61"/>
      <c r="Y10476" s="61"/>
      <c r="Z10476" s="61"/>
      <c r="AA10476" s="61"/>
      <c r="AB10476" s="61"/>
      <c r="AC10476" s="61"/>
      <c r="AD10476" s="61"/>
      <c r="AE10476" s="61"/>
      <c r="AF10476" s="61"/>
      <c r="AG10476" s="61"/>
      <c r="AH10476" s="61"/>
      <c r="AI10476" s="61"/>
      <c r="AJ10476" s="61"/>
      <c r="AK10476" s="61"/>
      <c r="AL10476" s="61"/>
      <c r="AM10476" s="61"/>
      <c r="AN10476" s="61"/>
      <c r="AO10476" s="61"/>
      <c r="AP10476" s="62"/>
      <c r="AQ10476" s="61"/>
      <c r="AR10476" s="61"/>
      <c r="AS10476" s="61"/>
      <c r="AT10476" s="61"/>
      <c r="AU10476" s="61"/>
      <c r="AV10476" s="61"/>
      <c r="AW10476" s="60"/>
    </row>
    <row r="10477" s="59" customFormat="1" customHeight="1" spans="1:49">
      <c r="A10477" s="60"/>
      <c r="B10477" s="60"/>
      <c r="C10477" s="60"/>
      <c r="D10477" s="60"/>
      <c r="H10477" s="61"/>
      <c r="I10477" s="61"/>
      <c r="J10477" s="61"/>
      <c r="K10477" s="61"/>
      <c r="L10477" s="61"/>
      <c r="M10477" s="61"/>
      <c r="N10477" s="61"/>
      <c r="O10477" s="61"/>
      <c r="P10477" s="61"/>
      <c r="Q10477" s="61"/>
      <c r="R10477" s="61"/>
      <c r="S10477" s="61"/>
      <c r="T10477" s="61"/>
      <c r="U10477" s="61"/>
      <c r="V10477" s="61"/>
      <c r="W10477" s="61"/>
      <c r="X10477" s="61"/>
      <c r="Y10477" s="61"/>
      <c r="Z10477" s="61"/>
      <c r="AA10477" s="61"/>
      <c r="AB10477" s="61"/>
      <c r="AC10477" s="61"/>
      <c r="AD10477" s="61"/>
      <c r="AE10477" s="61"/>
      <c r="AF10477" s="61"/>
      <c r="AG10477" s="61"/>
      <c r="AH10477" s="61"/>
      <c r="AI10477" s="61"/>
      <c r="AJ10477" s="61"/>
      <c r="AK10477" s="61"/>
      <c r="AL10477" s="61"/>
      <c r="AM10477" s="61"/>
      <c r="AN10477" s="61"/>
      <c r="AO10477" s="61"/>
      <c r="AP10477" s="62"/>
      <c r="AQ10477" s="61"/>
      <c r="AR10477" s="61"/>
      <c r="AS10477" s="61"/>
      <c r="AT10477" s="61"/>
      <c r="AU10477" s="61"/>
      <c r="AV10477" s="61"/>
      <c r="AW10477" s="60"/>
    </row>
    <row r="10478" s="59" customFormat="1" customHeight="1" spans="1:49">
      <c r="A10478" s="60"/>
      <c r="B10478" s="60"/>
      <c r="C10478" s="60"/>
      <c r="D10478" s="60"/>
      <c r="H10478" s="61"/>
      <c r="I10478" s="61"/>
      <c r="J10478" s="61"/>
      <c r="K10478" s="61"/>
      <c r="L10478" s="61"/>
      <c r="M10478" s="61"/>
      <c r="N10478" s="61"/>
      <c r="O10478" s="61"/>
      <c r="P10478" s="61"/>
      <c r="Q10478" s="61"/>
      <c r="R10478" s="61"/>
      <c r="S10478" s="61"/>
      <c r="T10478" s="61"/>
      <c r="U10478" s="61"/>
      <c r="V10478" s="61"/>
      <c r="W10478" s="61"/>
      <c r="X10478" s="61"/>
      <c r="Y10478" s="61"/>
      <c r="Z10478" s="61"/>
      <c r="AA10478" s="61"/>
      <c r="AB10478" s="61"/>
      <c r="AC10478" s="61"/>
      <c r="AD10478" s="61"/>
      <c r="AE10478" s="61"/>
      <c r="AF10478" s="61"/>
      <c r="AG10478" s="61"/>
      <c r="AH10478" s="61"/>
      <c r="AI10478" s="61"/>
      <c r="AJ10478" s="61"/>
      <c r="AK10478" s="61"/>
      <c r="AL10478" s="61"/>
      <c r="AM10478" s="61"/>
      <c r="AN10478" s="61"/>
      <c r="AO10478" s="61"/>
      <c r="AP10478" s="62"/>
      <c r="AQ10478" s="61"/>
      <c r="AR10478" s="61"/>
      <c r="AS10478" s="61"/>
      <c r="AT10478" s="61"/>
      <c r="AU10478" s="61"/>
      <c r="AV10478" s="61"/>
      <c r="AW10478" s="60"/>
    </row>
    <row r="10479" s="59" customFormat="1" customHeight="1" spans="1:49">
      <c r="A10479" s="60"/>
      <c r="B10479" s="60"/>
      <c r="C10479" s="60"/>
      <c r="D10479" s="60"/>
      <c r="H10479" s="61"/>
      <c r="I10479" s="61"/>
      <c r="J10479" s="61"/>
      <c r="K10479" s="61"/>
      <c r="L10479" s="61"/>
      <c r="M10479" s="61"/>
      <c r="N10479" s="61"/>
      <c r="O10479" s="61"/>
      <c r="P10479" s="61"/>
      <c r="Q10479" s="61"/>
      <c r="R10479" s="61"/>
      <c r="S10479" s="61"/>
      <c r="T10479" s="61"/>
      <c r="U10479" s="61"/>
      <c r="V10479" s="61"/>
      <c r="W10479" s="61"/>
      <c r="X10479" s="61"/>
      <c r="Y10479" s="61"/>
      <c r="Z10479" s="61"/>
      <c r="AA10479" s="61"/>
      <c r="AB10479" s="61"/>
      <c r="AC10479" s="61"/>
      <c r="AD10479" s="61"/>
      <c r="AE10479" s="61"/>
      <c r="AF10479" s="61"/>
      <c r="AG10479" s="61"/>
      <c r="AH10479" s="61"/>
      <c r="AI10479" s="61"/>
      <c r="AJ10479" s="61"/>
      <c r="AK10479" s="61"/>
      <c r="AL10479" s="61"/>
      <c r="AM10479" s="61"/>
      <c r="AN10479" s="61"/>
      <c r="AO10479" s="61"/>
      <c r="AP10479" s="62"/>
      <c r="AQ10479" s="61"/>
      <c r="AR10479" s="61"/>
      <c r="AS10479" s="61"/>
      <c r="AT10479" s="61"/>
      <c r="AU10479" s="61"/>
      <c r="AV10479" s="61"/>
      <c r="AW10479" s="60"/>
    </row>
    <row r="10480" s="59" customFormat="1" customHeight="1" spans="1:49">
      <c r="A10480" s="60"/>
      <c r="B10480" s="60"/>
      <c r="C10480" s="60"/>
      <c r="D10480" s="60"/>
      <c r="H10480" s="61"/>
      <c r="I10480" s="61"/>
      <c r="J10480" s="61"/>
      <c r="K10480" s="61"/>
      <c r="L10480" s="61"/>
      <c r="M10480" s="61"/>
      <c r="N10480" s="61"/>
      <c r="O10480" s="61"/>
      <c r="P10480" s="61"/>
      <c r="Q10480" s="61"/>
      <c r="R10480" s="61"/>
      <c r="S10480" s="61"/>
      <c r="T10480" s="61"/>
      <c r="U10480" s="61"/>
      <c r="V10480" s="61"/>
      <c r="W10480" s="61"/>
      <c r="X10480" s="61"/>
      <c r="Y10480" s="61"/>
      <c r="Z10480" s="61"/>
      <c r="AA10480" s="61"/>
      <c r="AB10480" s="61"/>
      <c r="AC10480" s="61"/>
      <c r="AD10480" s="61"/>
      <c r="AE10480" s="61"/>
      <c r="AF10480" s="61"/>
      <c r="AG10480" s="61"/>
      <c r="AH10480" s="61"/>
      <c r="AI10480" s="61"/>
      <c r="AJ10480" s="61"/>
      <c r="AK10480" s="61"/>
      <c r="AL10480" s="61"/>
      <c r="AM10480" s="61"/>
      <c r="AN10480" s="61"/>
      <c r="AO10480" s="61"/>
      <c r="AP10480" s="62"/>
      <c r="AQ10480" s="61"/>
      <c r="AR10480" s="61"/>
      <c r="AS10480" s="61"/>
      <c r="AT10480" s="61"/>
      <c r="AU10480" s="61"/>
      <c r="AV10480" s="61"/>
      <c r="AW10480" s="60"/>
    </row>
    <row r="10481" s="59" customFormat="1" customHeight="1" spans="1:49">
      <c r="A10481" s="60"/>
      <c r="B10481" s="60"/>
      <c r="C10481" s="60"/>
      <c r="D10481" s="60"/>
      <c r="H10481" s="61"/>
      <c r="I10481" s="61"/>
      <c r="J10481" s="61"/>
      <c r="K10481" s="61"/>
      <c r="L10481" s="61"/>
      <c r="M10481" s="61"/>
      <c r="N10481" s="61"/>
      <c r="O10481" s="61"/>
      <c r="P10481" s="61"/>
      <c r="Q10481" s="61"/>
      <c r="R10481" s="61"/>
      <c r="S10481" s="61"/>
      <c r="T10481" s="61"/>
      <c r="U10481" s="61"/>
      <c r="V10481" s="61"/>
      <c r="W10481" s="61"/>
      <c r="X10481" s="61"/>
      <c r="Y10481" s="61"/>
      <c r="Z10481" s="61"/>
      <c r="AA10481" s="61"/>
      <c r="AB10481" s="61"/>
      <c r="AC10481" s="61"/>
      <c r="AD10481" s="61"/>
      <c r="AE10481" s="61"/>
      <c r="AF10481" s="61"/>
      <c r="AG10481" s="61"/>
      <c r="AH10481" s="61"/>
      <c r="AI10481" s="61"/>
      <c r="AJ10481" s="61"/>
      <c r="AK10481" s="61"/>
      <c r="AL10481" s="61"/>
      <c r="AM10481" s="61"/>
      <c r="AN10481" s="61"/>
      <c r="AO10481" s="61"/>
      <c r="AP10481" s="62"/>
      <c r="AQ10481" s="61"/>
      <c r="AR10481" s="61"/>
      <c r="AS10481" s="61"/>
      <c r="AT10481" s="61"/>
      <c r="AU10481" s="61"/>
      <c r="AV10481" s="61"/>
      <c r="AW10481" s="60"/>
    </row>
    <row r="10482" s="59" customFormat="1" customHeight="1" spans="1:49">
      <c r="A10482" s="60"/>
      <c r="B10482" s="60"/>
      <c r="C10482" s="60"/>
      <c r="D10482" s="60"/>
      <c r="H10482" s="61"/>
      <c r="I10482" s="61"/>
      <c r="J10482" s="61"/>
      <c r="K10482" s="61"/>
      <c r="L10482" s="61"/>
      <c r="M10482" s="61"/>
      <c r="N10482" s="61"/>
      <c r="O10482" s="61"/>
      <c r="P10482" s="61"/>
      <c r="Q10482" s="61"/>
      <c r="R10482" s="61"/>
      <c r="S10482" s="61"/>
      <c r="T10482" s="61"/>
      <c r="U10482" s="61"/>
      <c r="V10482" s="61"/>
      <c r="W10482" s="61"/>
      <c r="X10482" s="61"/>
      <c r="Y10482" s="61"/>
      <c r="Z10482" s="61"/>
      <c r="AA10482" s="61"/>
      <c r="AB10482" s="61"/>
      <c r="AC10482" s="61"/>
      <c r="AD10482" s="61"/>
      <c r="AE10482" s="61"/>
      <c r="AF10482" s="61"/>
      <c r="AG10482" s="61"/>
      <c r="AH10482" s="61"/>
      <c r="AI10482" s="61"/>
      <c r="AJ10482" s="61"/>
      <c r="AK10482" s="61"/>
      <c r="AL10482" s="61"/>
      <c r="AM10482" s="61"/>
      <c r="AN10482" s="61"/>
      <c r="AO10482" s="61"/>
      <c r="AP10482" s="62"/>
      <c r="AQ10482" s="61"/>
      <c r="AR10482" s="61"/>
      <c r="AS10482" s="61"/>
      <c r="AT10482" s="61"/>
      <c r="AU10482" s="61"/>
      <c r="AV10482" s="61"/>
      <c r="AW10482" s="60"/>
    </row>
    <row r="10483" s="59" customFormat="1" customHeight="1" spans="1:49">
      <c r="A10483" s="60"/>
      <c r="B10483" s="60"/>
      <c r="C10483" s="60"/>
      <c r="D10483" s="60"/>
      <c r="H10483" s="61"/>
      <c r="I10483" s="61"/>
      <c r="J10483" s="61"/>
      <c r="K10483" s="61"/>
      <c r="L10483" s="61"/>
      <c r="M10483" s="61"/>
      <c r="N10483" s="61"/>
      <c r="O10483" s="61"/>
      <c r="P10483" s="61"/>
      <c r="Q10483" s="61"/>
      <c r="R10483" s="61"/>
      <c r="S10483" s="61"/>
      <c r="T10483" s="61"/>
      <c r="U10483" s="61"/>
      <c r="V10483" s="61"/>
      <c r="W10483" s="61"/>
      <c r="X10483" s="61"/>
      <c r="Y10483" s="61"/>
      <c r="Z10483" s="61"/>
      <c r="AA10483" s="61"/>
      <c r="AB10483" s="61"/>
      <c r="AC10483" s="61"/>
      <c r="AD10483" s="61"/>
      <c r="AE10483" s="61"/>
      <c r="AF10483" s="61"/>
      <c r="AG10483" s="61"/>
      <c r="AH10483" s="61"/>
      <c r="AI10483" s="61"/>
      <c r="AJ10483" s="61"/>
      <c r="AK10483" s="61"/>
      <c r="AL10483" s="61"/>
      <c r="AM10483" s="61"/>
      <c r="AN10483" s="61"/>
      <c r="AO10483" s="61"/>
      <c r="AP10483" s="62"/>
      <c r="AQ10483" s="61"/>
      <c r="AR10483" s="61"/>
      <c r="AS10483" s="61"/>
      <c r="AT10483" s="61"/>
      <c r="AU10483" s="61"/>
      <c r="AV10483" s="61"/>
      <c r="AW10483" s="60"/>
    </row>
    <row r="10484" s="59" customFormat="1" customHeight="1" spans="1:49">
      <c r="A10484" s="60"/>
      <c r="B10484" s="60"/>
      <c r="C10484" s="60"/>
      <c r="D10484" s="60"/>
      <c r="H10484" s="61"/>
      <c r="I10484" s="61"/>
      <c r="J10484" s="61"/>
      <c r="K10484" s="61"/>
      <c r="L10484" s="61"/>
      <c r="M10484" s="61"/>
      <c r="N10484" s="61"/>
      <c r="O10484" s="61"/>
      <c r="P10484" s="61"/>
      <c r="Q10484" s="61"/>
      <c r="R10484" s="61"/>
      <c r="S10484" s="61"/>
      <c r="T10484" s="61"/>
      <c r="U10484" s="61"/>
      <c r="V10484" s="61"/>
      <c r="W10484" s="61"/>
      <c r="X10484" s="61"/>
      <c r="Y10484" s="61"/>
      <c r="Z10484" s="61"/>
      <c r="AA10484" s="61"/>
      <c r="AB10484" s="61"/>
      <c r="AC10484" s="61"/>
      <c r="AD10484" s="61"/>
      <c r="AE10484" s="61"/>
      <c r="AF10484" s="61"/>
      <c r="AG10484" s="61"/>
      <c r="AH10484" s="61"/>
      <c r="AI10484" s="61"/>
      <c r="AJ10484" s="61"/>
      <c r="AK10484" s="61"/>
      <c r="AL10484" s="61"/>
      <c r="AM10484" s="61"/>
      <c r="AN10484" s="61"/>
      <c r="AO10484" s="61"/>
      <c r="AP10484" s="62"/>
      <c r="AQ10484" s="61"/>
      <c r="AR10484" s="61"/>
      <c r="AS10484" s="61"/>
      <c r="AT10484" s="61"/>
      <c r="AU10484" s="61"/>
      <c r="AV10484" s="61"/>
      <c r="AW10484" s="60"/>
    </row>
    <row r="10485" s="59" customFormat="1" customHeight="1" spans="1:49">
      <c r="A10485" s="60"/>
      <c r="B10485" s="60"/>
      <c r="C10485" s="60"/>
      <c r="D10485" s="60"/>
      <c r="H10485" s="61"/>
      <c r="I10485" s="61"/>
      <c r="J10485" s="61"/>
      <c r="K10485" s="61"/>
      <c r="L10485" s="61"/>
      <c r="M10485" s="61"/>
      <c r="N10485" s="61"/>
      <c r="O10485" s="61"/>
      <c r="P10485" s="61"/>
      <c r="Q10485" s="61"/>
      <c r="R10485" s="61"/>
      <c r="S10485" s="61"/>
      <c r="T10485" s="61"/>
      <c r="U10485" s="61"/>
      <c r="V10485" s="61"/>
      <c r="W10485" s="61"/>
      <c r="X10485" s="61"/>
      <c r="Y10485" s="61"/>
      <c r="Z10485" s="61"/>
      <c r="AA10485" s="61"/>
      <c r="AB10485" s="61"/>
      <c r="AC10485" s="61"/>
      <c r="AD10485" s="61"/>
      <c r="AE10485" s="61"/>
      <c r="AF10485" s="61"/>
      <c r="AG10485" s="61"/>
      <c r="AH10485" s="61"/>
      <c r="AI10485" s="61"/>
      <c r="AJ10485" s="61"/>
      <c r="AK10485" s="61"/>
      <c r="AL10485" s="61"/>
      <c r="AM10485" s="61"/>
      <c r="AN10485" s="61"/>
      <c r="AO10485" s="61"/>
      <c r="AP10485" s="62"/>
      <c r="AQ10485" s="61"/>
      <c r="AR10485" s="61"/>
      <c r="AS10485" s="61"/>
      <c r="AT10485" s="61"/>
      <c r="AU10485" s="61"/>
      <c r="AV10485" s="61"/>
      <c r="AW10485" s="60"/>
    </row>
    <row r="10486" s="59" customFormat="1" customHeight="1" spans="1:49">
      <c r="A10486" s="60"/>
      <c r="B10486" s="60"/>
      <c r="C10486" s="60"/>
      <c r="D10486" s="60"/>
      <c r="H10486" s="61"/>
      <c r="I10486" s="61"/>
      <c r="J10486" s="61"/>
      <c r="K10486" s="61"/>
      <c r="L10486" s="61"/>
      <c r="M10486" s="61"/>
      <c r="N10486" s="61"/>
      <c r="O10486" s="61"/>
      <c r="P10486" s="61"/>
      <c r="Q10486" s="61"/>
      <c r="R10486" s="61"/>
      <c r="S10486" s="61"/>
      <c r="T10486" s="61"/>
      <c r="U10486" s="61"/>
      <c r="V10486" s="61"/>
      <c r="W10486" s="61"/>
      <c r="X10486" s="61"/>
      <c r="Y10486" s="61"/>
      <c r="Z10486" s="61"/>
      <c r="AA10486" s="61"/>
      <c r="AB10486" s="61"/>
      <c r="AC10486" s="61"/>
      <c r="AD10486" s="61"/>
      <c r="AE10486" s="61"/>
      <c r="AF10486" s="61"/>
      <c r="AG10486" s="61"/>
      <c r="AH10486" s="61"/>
      <c r="AI10486" s="61"/>
      <c r="AJ10486" s="61"/>
      <c r="AK10486" s="61"/>
      <c r="AL10486" s="61"/>
      <c r="AM10486" s="61"/>
      <c r="AN10486" s="61"/>
      <c r="AO10486" s="61"/>
      <c r="AP10486" s="62"/>
      <c r="AQ10486" s="61"/>
      <c r="AR10486" s="61"/>
      <c r="AS10486" s="61"/>
      <c r="AT10486" s="61"/>
      <c r="AU10486" s="61"/>
      <c r="AV10486" s="61"/>
      <c r="AW10486" s="60"/>
    </row>
    <row r="10487" s="59" customFormat="1" customHeight="1" spans="1:49">
      <c r="A10487" s="60"/>
      <c r="B10487" s="60"/>
      <c r="C10487" s="60"/>
      <c r="D10487" s="60"/>
      <c r="H10487" s="61"/>
      <c r="I10487" s="61"/>
      <c r="J10487" s="61"/>
      <c r="K10487" s="61"/>
      <c r="L10487" s="61"/>
      <c r="M10487" s="61"/>
      <c r="N10487" s="61"/>
      <c r="O10487" s="61"/>
      <c r="P10487" s="61"/>
      <c r="Q10487" s="61"/>
      <c r="R10487" s="61"/>
      <c r="S10487" s="61"/>
      <c r="T10487" s="61"/>
      <c r="U10487" s="61"/>
      <c r="V10487" s="61"/>
      <c r="W10487" s="61"/>
      <c r="X10487" s="61"/>
      <c r="Y10487" s="61"/>
      <c r="Z10487" s="61"/>
      <c r="AA10487" s="61"/>
      <c r="AB10487" s="61"/>
      <c r="AC10487" s="61"/>
      <c r="AD10487" s="61"/>
      <c r="AE10487" s="61"/>
      <c r="AF10487" s="61"/>
      <c r="AG10487" s="61"/>
      <c r="AH10487" s="61"/>
      <c r="AI10487" s="61"/>
      <c r="AJ10487" s="61"/>
      <c r="AK10487" s="61"/>
      <c r="AL10487" s="61"/>
      <c r="AM10487" s="61"/>
      <c r="AN10487" s="61"/>
      <c r="AO10487" s="61"/>
      <c r="AP10487" s="62"/>
      <c r="AQ10487" s="61"/>
      <c r="AR10487" s="61"/>
      <c r="AS10487" s="61"/>
      <c r="AT10487" s="61"/>
      <c r="AU10487" s="61"/>
      <c r="AV10487" s="61"/>
      <c r="AW10487" s="60"/>
    </row>
    <row r="10488" s="59" customFormat="1" customHeight="1" spans="1:49">
      <c r="A10488" s="60"/>
      <c r="B10488" s="60"/>
      <c r="C10488" s="60"/>
      <c r="D10488" s="60"/>
      <c r="H10488" s="61"/>
      <c r="I10488" s="61"/>
      <c r="J10488" s="61"/>
      <c r="K10488" s="61"/>
      <c r="L10488" s="61"/>
      <c r="M10488" s="61"/>
      <c r="N10488" s="61"/>
      <c r="O10488" s="61"/>
      <c r="P10488" s="61"/>
      <c r="Q10488" s="61"/>
      <c r="R10488" s="61"/>
      <c r="S10488" s="61"/>
      <c r="T10488" s="61"/>
      <c r="U10488" s="61"/>
      <c r="V10488" s="61"/>
      <c r="W10488" s="61"/>
      <c r="X10488" s="61"/>
      <c r="Y10488" s="61"/>
      <c r="Z10488" s="61"/>
      <c r="AA10488" s="61"/>
      <c r="AB10488" s="61"/>
      <c r="AC10488" s="61"/>
      <c r="AD10488" s="61"/>
      <c r="AE10488" s="61"/>
      <c r="AF10488" s="61"/>
      <c r="AG10488" s="61"/>
      <c r="AH10488" s="61"/>
      <c r="AI10488" s="61"/>
      <c r="AJ10488" s="61"/>
      <c r="AK10488" s="61"/>
      <c r="AL10488" s="61"/>
      <c r="AM10488" s="61"/>
      <c r="AN10488" s="61"/>
      <c r="AO10488" s="61"/>
      <c r="AP10488" s="62"/>
      <c r="AQ10488" s="61"/>
      <c r="AR10488" s="61"/>
      <c r="AS10488" s="61"/>
      <c r="AT10488" s="61"/>
      <c r="AU10488" s="61"/>
      <c r="AV10488" s="61"/>
      <c r="AW10488" s="60"/>
    </row>
    <row r="10489" s="59" customFormat="1" customHeight="1" spans="1:49">
      <c r="A10489" s="60"/>
      <c r="B10489" s="60"/>
      <c r="C10489" s="60"/>
      <c r="D10489" s="60"/>
      <c r="H10489" s="61"/>
      <c r="I10489" s="61"/>
      <c r="J10489" s="61"/>
      <c r="K10489" s="61"/>
      <c r="L10489" s="61"/>
      <c r="M10489" s="61"/>
      <c r="N10489" s="61"/>
      <c r="O10489" s="61"/>
      <c r="P10489" s="61"/>
      <c r="Q10489" s="61"/>
      <c r="R10489" s="61"/>
      <c r="S10489" s="61"/>
      <c r="T10489" s="61"/>
      <c r="U10489" s="61"/>
      <c r="V10489" s="61"/>
      <c r="W10489" s="61"/>
      <c r="X10489" s="61"/>
      <c r="Y10489" s="61"/>
      <c r="Z10489" s="61"/>
      <c r="AA10489" s="61"/>
      <c r="AB10489" s="61"/>
      <c r="AC10489" s="61"/>
      <c r="AD10489" s="61"/>
      <c r="AE10489" s="61"/>
      <c r="AF10489" s="61"/>
      <c r="AG10489" s="61"/>
      <c r="AH10489" s="61"/>
      <c r="AI10489" s="61"/>
      <c r="AJ10489" s="61"/>
      <c r="AK10489" s="61"/>
      <c r="AL10489" s="61"/>
      <c r="AM10489" s="61"/>
      <c r="AN10489" s="61"/>
      <c r="AO10489" s="61"/>
      <c r="AP10489" s="62"/>
      <c r="AQ10489" s="61"/>
      <c r="AR10489" s="61"/>
      <c r="AS10489" s="61"/>
      <c r="AT10489" s="61"/>
      <c r="AU10489" s="61"/>
      <c r="AV10489" s="61"/>
      <c r="AW10489" s="60"/>
    </row>
    <row r="10490" s="59" customFormat="1" customHeight="1" spans="1:49">
      <c r="A10490" s="60"/>
      <c r="B10490" s="60"/>
      <c r="C10490" s="60"/>
      <c r="D10490" s="60"/>
      <c r="H10490" s="61"/>
      <c r="I10490" s="61"/>
      <c r="J10490" s="61"/>
      <c r="K10490" s="61"/>
      <c r="L10490" s="61"/>
      <c r="M10490" s="61"/>
      <c r="N10490" s="61"/>
      <c r="O10490" s="61"/>
      <c r="P10490" s="61"/>
      <c r="Q10490" s="61"/>
      <c r="R10490" s="61"/>
      <c r="S10490" s="61"/>
      <c r="T10490" s="61"/>
      <c r="U10490" s="61"/>
      <c r="V10490" s="61"/>
      <c r="W10490" s="61"/>
      <c r="X10490" s="61"/>
      <c r="Y10490" s="61"/>
      <c r="Z10490" s="61"/>
      <c r="AA10490" s="61"/>
      <c r="AB10490" s="61"/>
      <c r="AC10490" s="61"/>
      <c r="AD10490" s="61"/>
      <c r="AE10490" s="61"/>
      <c r="AF10490" s="61"/>
      <c r="AG10490" s="61"/>
      <c r="AH10490" s="61"/>
      <c r="AI10490" s="61"/>
      <c r="AJ10490" s="61"/>
      <c r="AK10490" s="61"/>
      <c r="AL10490" s="61"/>
      <c r="AM10490" s="61"/>
      <c r="AN10490" s="61"/>
      <c r="AO10490" s="61"/>
      <c r="AP10490" s="62"/>
      <c r="AQ10490" s="61"/>
      <c r="AR10490" s="61"/>
      <c r="AS10490" s="61"/>
      <c r="AT10490" s="61"/>
      <c r="AU10490" s="61"/>
      <c r="AV10490" s="61"/>
      <c r="AW10490" s="60"/>
    </row>
    <row r="10491" s="59" customFormat="1" customHeight="1" spans="1:49">
      <c r="A10491" s="60"/>
      <c r="B10491" s="60"/>
      <c r="C10491" s="60"/>
      <c r="D10491" s="60"/>
      <c r="H10491" s="61"/>
      <c r="I10491" s="61"/>
      <c r="J10491" s="61"/>
      <c r="K10491" s="61"/>
      <c r="L10491" s="61"/>
      <c r="M10491" s="61"/>
      <c r="N10491" s="61"/>
      <c r="O10491" s="61"/>
      <c r="P10491" s="61"/>
      <c r="Q10491" s="61"/>
      <c r="R10491" s="61"/>
      <c r="S10491" s="61"/>
      <c r="T10491" s="61"/>
      <c r="U10491" s="61"/>
      <c r="V10491" s="61"/>
      <c r="W10491" s="61"/>
      <c r="X10491" s="61"/>
      <c r="Y10491" s="61"/>
      <c r="Z10491" s="61"/>
      <c r="AA10491" s="61"/>
      <c r="AB10491" s="61"/>
      <c r="AC10491" s="61"/>
      <c r="AD10491" s="61"/>
      <c r="AE10491" s="61"/>
      <c r="AF10491" s="61"/>
      <c r="AG10491" s="61"/>
      <c r="AH10491" s="61"/>
      <c r="AI10491" s="61"/>
      <c r="AJ10491" s="61"/>
      <c r="AK10491" s="61"/>
      <c r="AL10491" s="61"/>
      <c r="AM10491" s="61"/>
      <c r="AN10491" s="61"/>
      <c r="AO10491" s="61"/>
      <c r="AP10491" s="62"/>
      <c r="AQ10491" s="61"/>
      <c r="AR10491" s="61"/>
      <c r="AS10491" s="61"/>
      <c r="AT10491" s="61"/>
      <c r="AU10491" s="61"/>
      <c r="AV10491" s="61"/>
      <c r="AW10491" s="60"/>
    </row>
    <row r="10492" s="59" customFormat="1" customHeight="1" spans="1:49">
      <c r="A10492" s="60"/>
      <c r="B10492" s="60"/>
      <c r="C10492" s="60"/>
      <c r="D10492" s="60"/>
      <c r="H10492" s="61"/>
      <c r="I10492" s="61"/>
      <c r="J10492" s="61"/>
      <c r="K10492" s="61"/>
      <c r="L10492" s="61"/>
      <c r="M10492" s="61"/>
      <c r="N10492" s="61"/>
      <c r="O10492" s="61"/>
      <c r="P10492" s="61"/>
      <c r="Q10492" s="61"/>
      <c r="R10492" s="61"/>
      <c r="S10492" s="61"/>
      <c r="T10492" s="61"/>
      <c r="U10492" s="61"/>
      <c r="V10492" s="61"/>
      <c r="W10492" s="61"/>
      <c r="X10492" s="61"/>
      <c r="Y10492" s="61"/>
      <c r="Z10492" s="61"/>
      <c r="AA10492" s="61"/>
      <c r="AB10492" s="61"/>
      <c r="AC10492" s="61"/>
      <c r="AD10492" s="61"/>
      <c r="AE10492" s="61"/>
      <c r="AF10492" s="61"/>
      <c r="AG10492" s="61"/>
      <c r="AH10492" s="61"/>
      <c r="AI10492" s="61"/>
      <c r="AJ10492" s="61"/>
      <c r="AK10492" s="61"/>
      <c r="AL10492" s="61"/>
      <c r="AM10492" s="61"/>
      <c r="AN10492" s="61"/>
      <c r="AO10492" s="61"/>
      <c r="AP10492" s="62"/>
      <c r="AQ10492" s="61"/>
      <c r="AR10492" s="61"/>
      <c r="AS10492" s="61"/>
      <c r="AT10492" s="61"/>
      <c r="AU10492" s="61"/>
      <c r="AV10492" s="61"/>
      <c r="AW10492" s="60"/>
    </row>
    <row r="10493" s="59" customFormat="1" customHeight="1" spans="1:49">
      <c r="A10493" s="60"/>
      <c r="B10493" s="60"/>
      <c r="C10493" s="60"/>
      <c r="D10493" s="60"/>
      <c r="H10493" s="61"/>
      <c r="I10493" s="61"/>
      <c r="J10493" s="61"/>
      <c r="K10493" s="61"/>
      <c r="L10493" s="61"/>
      <c r="M10493" s="61"/>
      <c r="N10493" s="61"/>
      <c r="O10493" s="61"/>
      <c r="P10493" s="61"/>
      <c r="Q10493" s="61"/>
      <c r="R10493" s="61"/>
      <c r="S10493" s="61"/>
      <c r="T10493" s="61"/>
      <c r="U10493" s="61"/>
      <c r="V10493" s="61"/>
      <c r="W10493" s="61"/>
      <c r="X10493" s="61"/>
      <c r="Y10493" s="61"/>
      <c r="Z10493" s="61"/>
      <c r="AA10493" s="61"/>
      <c r="AB10493" s="61"/>
      <c r="AC10493" s="61"/>
      <c r="AD10493" s="61"/>
      <c r="AE10493" s="61"/>
      <c r="AF10493" s="61"/>
      <c r="AG10493" s="61"/>
      <c r="AH10493" s="61"/>
      <c r="AI10493" s="61"/>
      <c r="AJ10493" s="61"/>
      <c r="AK10493" s="61"/>
      <c r="AL10493" s="61"/>
      <c r="AM10493" s="61"/>
      <c r="AN10493" s="61"/>
      <c r="AO10493" s="61"/>
      <c r="AP10493" s="62"/>
      <c r="AQ10493" s="61"/>
      <c r="AR10493" s="61"/>
      <c r="AS10493" s="61"/>
      <c r="AT10493" s="61"/>
      <c r="AU10493" s="61"/>
      <c r="AV10493" s="61"/>
      <c r="AW10493" s="60"/>
    </row>
    <row r="10494" s="59" customFormat="1" customHeight="1" spans="1:49">
      <c r="A10494" s="60"/>
      <c r="B10494" s="60"/>
      <c r="C10494" s="60"/>
      <c r="D10494" s="60"/>
      <c r="H10494" s="61"/>
      <c r="I10494" s="61"/>
      <c r="J10494" s="61"/>
      <c r="K10494" s="61"/>
      <c r="L10494" s="61"/>
      <c r="M10494" s="61"/>
      <c r="N10494" s="61"/>
      <c r="O10494" s="61"/>
      <c r="P10494" s="61"/>
      <c r="Q10494" s="61"/>
      <c r="R10494" s="61"/>
      <c r="S10494" s="61"/>
      <c r="T10494" s="61"/>
      <c r="U10494" s="61"/>
      <c r="V10494" s="61"/>
      <c r="W10494" s="61"/>
      <c r="X10494" s="61"/>
      <c r="Y10494" s="61"/>
      <c r="Z10494" s="61"/>
      <c r="AA10494" s="61"/>
      <c r="AB10494" s="61"/>
      <c r="AC10494" s="61"/>
      <c r="AD10494" s="61"/>
      <c r="AE10494" s="61"/>
      <c r="AF10494" s="61"/>
      <c r="AG10494" s="61"/>
      <c r="AH10494" s="61"/>
      <c r="AI10494" s="61"/>
      <c r="AJ10494" s="61"/>
      <c r="AK10494" s="61"/>
      <c r="AL10494" s="61"/>
      <c r="AM10494" s="61"/>
      <c r="AN10494" s="61"/>
      <c r="AO10494" s="61"/>
      <c r="AP10494" s="62"/>
      <c r="AQ10494" s="61"/>
      <c r="AR10494" s="61"/>
      <c r="AS10494" s="61"/>
      <c r="AT10494" s="61"/>
      <c r="AU10494" s="61"/>
      <c r="AV10494" s="61"/>
      <c r="AW10494" s="60"/>
    </row>
    <row r="10495" s="59" customFormat="1" customHeight="1" spans="1:49">
      <c r="A10495" s="60"/>
      <c r="B10495" s="60"/>
      <c r="C10495" s="60"/>
      <c r="D10495" s="60"/>
      <c r="H10495" s="61"/>
      <c r="I10495" s="61"/>
      <c r="J10495" s="61"/>
      <c r="K10495" s="61"/>
      <c r="L10495" s="61"/>
      <c r="M10495" s="61"/>
      <c r="N10495" s="61"/>
      <c r="O10495" s="61"/>
      <c r="P10495" s="61"/>
      <c r="Q10495" s="61"/>
      <c r="R10495" s="61"/>
      <c r="S10495" s="61"/>
      <c r="T10495" s="61"/>
      <c r="U10495" s="61"/>
      <c r="V10495" s="61"/>
      <c r="W10495" s="61"/>
      <c r="X10495" s="61"/>
      <c r="Y10495" s="61"/>
      <c r="Z10495" s="61"/>
      <c r="AA10495" s="61"/>
      <c r="AB10495" s="61"/>
      <c r="AC10495" s="61"/>
      <c r="AD10495" s="61"/>
      <c r="AE10495" s="61"/>
      <c r="AF10495" s="61"/>
      <c r="AG10495" s="61"/>
      <c r="AH10495" s="61"/>
      <c r="AI10495" s="61"/>
      <c r="AJ10495" s="61"/>
      <c r="AK10495" s="61"/>
      <c r="AL10495" s="61"/>
      <c r="AM10495" s="61"/>
      <c r="AN10495" s="61"/>
      <c r="AO10495" s="61"/>
      <c r="AP10495" s="62"/>
      <c r="AQ10495" s="61"/>
      <c r="AR10495" s="61"/>
      <c r="AS10495" s="61"/>
      <c r="AT10495" s="61"/>
      <c r="AU10495" s="61"/>
      <c r="AV10495" s="61"/>
      <c r="AW10495" s="60"/>
    </row>
    <row r="10496" s="59" customFormat="1" customHeight="1" spans="1:49">
      <c r="A10496" s="60"/>
      <c r="B10496" s="60"/>
      <c r="C10496" s="60"/>
      <c r="D10496" s="60"/>
      <c r="H10496" s="61"/>
      <c r="I10496" s="61"/>
      <c r="J10496" s="61"/>
      <c r="K10496" s="61"/>
      <c r="L10496" s="61"/>
      <c r="M10496" s="61"/>
      <c r="N10496" s="61"/>
      <c r="O10496" s="61"/>
      <c r="P10496" s="61"/>
      <c r="Q10496" s="61"/>
      <c r="R10496" s="61"/>
      <c r="S10496" s="61"/>
      <c r="T10496" s="61"/>
      <c r="U10496" s="61"/>
      <c r="V10496" s="61"/>
      <c r="W10496" s="61"/>
      <c r="X10496" s="61"/>
      <c r="Y10496" s="61"/>
      <c r="Z10496" s="61"/>
      <c r="AA10496" s="61"/>
      <c r="AB10496" s="61"/>
      <c r="AC10496" s="61"/>
      <c r="AD10496" s="61"/>
      <c r="AE10496" s="61"/>
      <c r="AF10496" s="61"/>
      <c r="AG10496" s="61"/>
      <c r="AH10496" s="61"/>
      <c r="AI10496" s="61"/>
      <c r="AJ10496" s="61"/>
      <c r="AK10496" s="61"/>
      <c r="AL10496" s="61"/>
      <c r="AM10496" s="61"/>
      <c r="AN10496" s="61"/>
      <c r="AO10496" s="61"/>
      <c r="AP10496" s="62"/>
      <c r="AQ10496" s="61"/>
      <c r="AR10496" s="61"/>
      <c r="AS10496" s="61"/>
      <c r="AT10496" s="61"/>
      <c r="AU10496" s="61"/>
      <c r="AV10496" s="61"/>
      <c r="AW10496" s="60"/>
    </row>
    <row r="10497" s="59" customFormat="1" customHeight="1" spans="1:49">
      <c r="A10497" s="60"/>
      <c r="B10497" s="60"/>
      <c r="C10497" s="60"/>
      <c r="D10497" s="60"/>
      <c r="H10497" s="61"/>
      <c r="I10497" s="61"/>
      <c r="J10497" s="61"/>
      <c r="K10497" s="61"/>
      <c r="L10497" s="61"/>
      <c r="M10497" s="61"/>
      <c r="N10497" s="61"/>
      <c r="O10497" s="61"/>
      <c r="P10497" s="61"/>
      <c r="Q10497" s="61"/>
      <c r="R10497" s="61"/>
      <c r="S10497" s="61"/>
      <c r="T10497" s="61"/>
      <c r="U10497" s="61"/>
      <c r="V10497" s="61"/>
      <c r="W10497" s="61"/>
      <c r="X10497" s="61"/>
      <c r="Y10497" s="61"/>
      <c r="Z10497" s="61"/>
      <c r="AA10497" s="61"/>
      <c r="AB10497" s="61"/>
      <c r="AC10497" s="61"/>
      <c r="AD10497" s="61"/>
      <c r="AE10497" s="61"/>
      <c r="AF10497" s="61"/>
      <c r="AG10497" s="61"/>
      <c r="AH10497" s="61"/>
      <c r="AI10497" s="61"/>
      <c r="AJ10497" s="61"/>
      <c r="AK10497" s="61"/>
      <c r="AL10497" s="61"/>
      <c r="AM10497" s="61"/>
      <c r="AN10497" s="61"/>
      <c r="AO10497" s="61"/>
      <c r="AP10497" s="62"/>
      <c r="AQ10497" s="61"/>
      <c r="AR10497" s="61"/>
      <c r="AS10497" s="61"/>
      <c r="AT10497" s="61"/>
      <c r="AU10497" s="61"/>
      <c r="AV10497" s="61"/>
      <c r="AW10497" s="60"/>
    </row>
    <row r="10498" s="59" customFormat="1" customHeight="1" spans="1:49">
      <c r="A10498" s="60"/>
      <c r="B10498" s="60"/>
      <c r="C10498" s="60"/>
      <c r="D10498" s="60"/>
      <c r="H10498" s="61"/>
      <c r="I10498" s="61"/>
      <c r="J10498" s="61"/>
      <c r="K10498" s="61"/>
      <c r="L10498" s="61"/>
      <c r="M10498" s="61"/>
      <c r="N10498" s="61"/>
      <c r="O10498" s="61"/>
      <c r="P10498" s="61"/>
      <c r="Q10498" s="61"/>
      <c r="R10498" s="61"/>
      <c r="S10498" s="61"/>
      <c r="T10498" s="61"/>
      <c r="U10498" s="61"/>
      <c r="V10498" s="61"/>
      <c r="W10498" s="61"/>
      <c r="X10498" s="61"/>
      <c r="Y10498" s="61"/>
      <c r="Z10498" s="61"/>
      <c r="AA10498" s="61"/>
      <c r="AB10498" s="61"/>
      <c r="AC10498" s="61"/>
      <c r="AD10498" s="61"/>
      <c r="AE10498" s="61"/>
      <c r="AF10498" s="61"/>
      <c r="AG10498" s="61"/>
      <c r="AH10498" s="61"/>
      <c r="AI10498" s="61"/>
      <c r="AJ10498" s="61"/>
      <c r="AK10498" s="61"/>
      <c r="AL10498" s="61"/>
      <c r="AM10498" s="61"/>
      <c r="AN10498" s="61"/>
      <c r="AO10498" s="61"/>
      <c r="AP10498" s="62"/>
      <c r="AQ10498" s="61"/>
      <c r="AR10498" s="61"/>
      <c r="AS10498" s="61"/>
      <c r="AT10498" s="61"/>
      <c r="AU10498" s="61"/>
      <c r="AV10498" s="61"/>
      <c r="AW10498" s="60"/>
    </row>
    <row r="10499" s="59" customFormat="1" customHeight="1" spans="1:49">
      <c r="A10499" s="60"/>
      <c r="B10499" s="60"/>
      <c r="C10499" s="60"/>
      <c r="D10499" s="60"/>
      <c r="H10499" s="61"/>
      <c r="I10499" s="61"/>
      <c r="J10499" s="61"/>
      <c r="K10499" s="61"/>
      <c r="L10499" s="61"/>
      <c r="M10499" s="61"/>
      <c r="N10499" s="61"/>
      <c r="O10499" s="61"/>
      <c r="P10499" s="61"/>
      <c r="Q10499" s="61"/>
      <c r="R10499" s="61"/>
      <c r="S10499" s="61"/>
      <c r="T10499" s="61"/>
      <c r="U10499" s="61"/>
      <c r="V10499" s="61"/>
      <c r="W10499" s="61"/>
      <c r="X10499" s="61"/>
      <c r="Y10499" s="61"/>
      <c r="Z10499" s="61"/>
      <c r="AA10499" s="61"/>
      <c r="AB10499" s="61"/>
      <c r="AC10499" s="61"/>
      <c r="AD10499" s="61"/>
      <c r="AE10499" s="61"/>
      <c r="AF10499" s="61"/>
      <c r="AG10499" s="61"/>
      <c r="AH10499" s="61"/>
      <c r="AI10499" s="61"/>
      <c r="AJ10499" s="61"/>
      <c r="AK10499" s="61"/>
      <c r="AL10499" s="61"/>
      <c r="AM10499" s="61"/>
      <c r="AN10499" s="61"/>
      <c r="AO10499" s="61"/>
      <c r="AP10499" s="62"/>
      <c r="AQ10499" s="61"/>
      <c r="AR10499" s="61"/>
      <c r="AS10499" s="61"/>
      <c r="AT10499" s="61"/>
      <c r="AU10499" s="61"/>
      <c r="AV10499" s="61"/>
      <c r="AW10499" s="60"/>
    </row>
    <row r="10500" s="59" customFormat="1" customHeight="1" spans="1:49">
      <c r="A10500" s="60"/>
      <c r="B10500" s="60"/>
      <c r="C10500" s="60"/>
      <c r="D10500" s="60"/>
      <c r="H10500" s="61"/>
      <c r="I10500" s="61"/>
      <c r="J10500" s="61"/>
      <c r="K10500" s="61"/>
      <c r="L10500" s="61"/>
      <c r="M10500" s="61"/>
      <c r="N10500" s="61"/>
      <c r="O10500" s="61"/>
      <c r="P10500" s="61"/>
      <c r="Q10500" s="61"/>
      <c r="R10500" s="61"/>
      <c r="S10500" s="61"/>
      <c r="T10500" s="61"/>
      <c r="U10500" s="61"/>
      <c r="V10500" s="61"/>
      <c r="W10500" s="61"/>
      <c r="X10500" s="61"/>
      <c r="Y10500" s="61"/>
      <c r="Z10500" s="61"/>
      <c r="AA10500" s="61"/>
      <c r="AB10500" s="61"/>
      <c r="AC10500" s="61"/>
      <c r="AD10500" s="61"/>
      <c r="AE10500" s="61"/>
      <c r="AF10500" s="61"/>
      <c r="AG10500" s="61"/>
      <c r="AH10500" s="61"/>
      <c r="AI10500" s="61"/>
      <c r="AJ10500" s="61"/>
      <c r="AK10500" s="61"/>
      <c r="AL10500" s="61"/>
      <c r="AM10500" s="61"/>
      <c r="AN10500" s="61"/>
      <c r="AO10500" s="61"/>
      <c r="AP10500" s="62"/>
      <c r="AQ10500" s="61"/>
      <c r="AR10500" s="61"/>
      <c r="AS10500" s="61"/>
      <c r="AT10500" s="61"/>
      <c r="AU10500" s="61"/>
      <c r="AV10500" s="61"/>
      <c r="AW10500" s="60"/>
    </row>
    <row r="10501" s="59" customFormat="1" customHeight="1" spans="1:49">
      <c r="A10501" s="60"/>
      <c r="B10501" s="60"/>
      <c r="C10501" s="60"/>
      <c r="D10501" s="60"/>
      <c r="H10501" s="61"/>
      <c r="I10501" s="61"/>
      <c r="J10501" s="61"/>
      <c r="K10501" s="61"/>
      <c r="L10501" s="61"/>
      <c r="M10501" s="61"/>
      <c r="N10501" s="61"/>
      <c r="O10501" s="61"/>
      <c r="P10501" s="61"/>
      <c r="Q10501" s="61"/>
      <c r="R10501" s="61"/>
      <c r="S10501" s="61"/>
      <c r="T10501" s="61"/>
      <c r="U10501" s="61"/>
      <c r="V10501" s="61"/>
      <c r="W10501" s="61"/>
      <c r="X10501" s="61"/>
      <c r="Y10501" s="61"/>
      <c r="Z10501" s="61"/>
      <c r="AA10501" s="61"/>
      <c r="AB10501" s="61"/>
      <c r="AC10501" s="61"/>
      <c r="AD10501" s="61"/>
      <c r="AE10501" s="61"/>
      <c r="AF10501" s="61"/>
      <c r="AG10501" s="61"/>
      <c r="AH10501" s="61"/>
      <c r="AI10501" s="61"/>
      <c r="AJ10501" s="61"/>
      <c r="AK10501" s="61"/>
      <c r="AL10501" s="61"/>
      <c r="AM10501" s="61"/>
      <c r="AN10501" s="61"/>
      <c r="AO10501" s="61"/>
      <c r="AP10501" s="62"/>
      <c r="AQ10501" s="61"/>
      <c r="AR10501" s="61"/>
      <c r="AS10501" s="61"/>
      <c r="AT10501" s="61"/>
      <c r="AU10501" s="61"/>
      <c r="AV10501" s="61"/>
      <c r="AW10501" s="60"/>
    </row>
    <row r="10502" s="59" customFormat="1" customHeight="1" spans="1:49">
      <c r="A10502" s="60"/>
      <c r="B10502" s="60"/>
      <c r="C10502" s="60"/>
      <c r="D10502" s="60"/>
      <c r="H10502" s="61"/>
      <c r="I10502" s="61"/>
      <c r="J10502" s="61"/>
      <c r="K10502" s="61"/>
      <c r="L10502" s="61"/>
      <c r="M10502" s="61"/>
      <c r="N10502" s="61"/>
      <c r="O10502" s="61"/>
      <c r="P10502" s="61"/>
      <c r="Q10502" s="61"/>
      <c r="R10502" s="61"/>
      <c r="S10502" s="61"/>
      <c r="T10502" s="61"/>
      <c r="U10502" s="61"/>
      <c r="V10502" s="61"/>
      <c r="W10502" s="61"/>
      <c r="X10502" s="61"/>
      <c r="Y10502" s="61"/>
      <c r="Z10502" s="61"/>
      <c r="AA10502" s="61"/>
      <c r="AB10502" s="61"/>
      <c r="AC10502" s="61"/>
      <c r="AD10502" s="61"/>
      <c r="AE10502" s="61"/>
      <c r="AF10502" s="61"/>
      <c r="AG10502" s="61"/>
      <c r="AH10502" s="61"/>
      <c r="AI10502" s="61"/>
      <c r="AJ10502" s="61"/>
      <c r="AK10502" s="61"/>
      <c r="AL10502" s="61"/>
      <c r="AM10502" s="61"/>
      <c r="AN10502" s="61"/>
      <c r="AO10502" s="61"/>
      <c r="AP10502" s="62"/>
      <c r="AQ10502" s="61"/>
      <c r="AR10502" s="61"/>
      <c r="AS10502" s="61"/>
      <c r="AT10502" s="61"/>
      <c r="AU10502" s="61"/>
      <c r="AV10502" s="61"/>
      <c r="AW10502" s="60"/>
    </row>
    <row r="10503" s="59" customFormat="1" customHeight="1" spans="1:49">
      <c r="A10503" s="60"/>
      <c r="B10503" s="60"/>
      <c r="C10503" s="60"/>
      <c r="D10503" s="60"/>
      <c r="H10503" s="61"/>
      <c r="I10503" s="61"/>
      <c r="J10503" s="61"/>
      <c r="K10503" s="61"/>
      <c r="L10503" s="61"/>
      <c r="M10503" s="61"/>
      <c r="N10503" s="61"/>
      <c r="O10503" s="61"/>
      <c r="P10503" s="61"/>
      <c r="Q10503" s="61"/>
      <c r="R10503" s="61"/>
      <c r="S10503" s="61"/>
      <c r="T10503" s="61"/>
      <c r="U10503" s="61"/>
      <c r="V10503" s="61"/>
      <c r="W10503" s="61"/>
      <c r="X10503" s="61"/>
      <c r="Y10503" s="61"/>
      <c r="Z10503" s="61"/>
      <c r="AA10503" s="61"/>
      <c r="AB10503" s="61"/>
      <c r="AC10503" s="61"/>
      <c r="AD10503" s="61"/>
      <c r="AE10503" s="61"/>
      <c r="AF10503" s="61"/>
      <c r="AG10503" s="61"/>
      <c r="AH10503" s="61"/>
      <c r="AI10503" s="61"/>
      <c r="AJ10503" s="61"/>
      <c r="AK10503" s="61"/>
      <c r="AL10503" s="61"/>
      <c r="AM10503" s="61"/>
      <c r="AN10503" s="61"/>
      <c r="AO10503" s="61"/>
      <c r="AP10503" s="62"/>
      <c r="AQ10503" s="61"/>
      <c r="AR10503" s="61"/>
      <c r="AS10503" s="61"/>
      <c r="AT10503" s="61"/>
      <c r="AU10503" s="61"/>
      <c r="AV10503" s="61"/>
      <c r="AW10503" s="60"/>
    </row>
    <row r="10504" s="59" customFormat="1" customHeight="1" spans="1:49">
      <c r="A10504" s="60"/>
      <c r="B10504" s="60"/>
      <c r="C10504" s="60"/>
      <c r="D10504" s="60"/>
      <c r="H10504" s="61"/>
      <c r="I10504" s="61"/>
      <c r="J10504" s="61"/>
      <c r="K10504" s="61"/>
      <c r="L10504" s="61"/>
      <c r="M10504" s="61"/>
      <c r="N10504" s="61"/>
      <c r="O10504" s="61"/>
      <c r="P10504" s="61"/>
      <c r="Q10504" s="61"/>
      <c r="R10504" s="61"/>
      <c r="S10504" s="61"/>
      <c r="T10504" s="61"/>
      <c r="U10504" s="61"/>
      <c r="V10504" s="61"/>
      <c r="W10504" s="61"/>
      <c r="X10504" s="61"/>
      <c r="Y10504" s="61"/>
      <c r="Z10504" s="61"/>
      <c r="AA10504" s="61"/>
      <c r="AB10504" s="61"/>
      <c r="AC10504" s="61"/>
      <c r="AD10504" s="61"/>
      <c r="AE10504" s="61"/>
      <c r="AF10504" s="61"/>
      <c r="AG10504" s="61"/>
      <c r="AH10504" s="61"/>
      <c r="AI10504" s="61"/>
      <c r="AJ10504" s="61"/>
      <c r="AK10504" s="61"/>
      <c r="AL10504" s="61"/>
      <c r="AM10504" s="61"/>
      <c r="AN10504" s="61"/>
      <c r="AO10504" s="61"/>
      <c r="AP10504" s="62"/>
      <c r="AQ10504" s="61"/>
      <c r="AR10504" s="61"/>
      <c r="AS10504" s="61"/>
      <c r="AT10504" s="61"/>
      <c r="AU10504" s="61"/>
      <c r="AV10504" s="61"/>
      <c r="AW10504" s="60"/>
    </row>
    <row r="10505" s="59" customFormat="1" customHeight="1" spans="1:49">
      <c r="A10505" s="60"/>
      <c r="B10505" s="60"/>
      <c r="C10505" s="60"/>
      <c r="D10505" s="60"/>
      <c r="H10505" s="61"/>
      <c r="I10505" s="61"/>
      <c r="J10505" s="61"/>
      <c r="K10505" s="61"/>
      <c r="L10505" s="61"/>
      <c r="M10505" s="61"/>
      <c r="N10505" s="61"/>
      <c r="O10505" s="61"/>
      <c r="P10505" s="61"/>
      <c r="Q10505" s="61"/>
      <c r="R10505" s="61"/>
      <c r="S10505" s="61"/>
      <c r="T10505" s="61"/>
      <c r="U10505" s="61"/>
      <c r="V10505" s="61"/>
      <c r="W10505" s="61"/>
      <c r="X10505" s="61"/>
      <c r="Y10505" s="61"/>
      <c r="Z10505" s="61"/>
      <c r="AA10505" s="61"/>
      <c r="AB10505" s="61"/>
      <c r="AC10505" s="61"/>
      <c r="AD10505" s="61"/>
      <c r="AE10505" s="61"/>
      <c r="AF10505" s="61"/>
      <c r="AG10505" s="61"/>
      <c r="AH10505" s="61"/>
      <c r="AI10505" s="61"/>
      <c r="AJ10505" s="61"/>
      <c r="AK10505" s="61"/>
      <c r="AL10505" s="61"/>
      <c r="AM10505" s="61"/>
      <c r="AN10505" s="61"/>
      <c r="AO10505" s="61"/>
      <c r="AP10505" s="62"/>
      <c r="AQ10505" s="61"/>
      <c r="AR10505" s="61"/>
      <c r="AS10505" s="61"/>
      <c r="AT10505" s="61"/>
      <c r="AU10505" s="61"/>
      <c r="AV10505" s="61"/>
      <c r="AW10505" s="60"/>
    </row>
    <row r="10506" s="59" customFormat="1" customHeight="1" spans="1:49">
      <c r="A10506" s="60"/>
      <c r="B10506" s="60"/>
      <c r="C10506" s="60"/>
      <c r="D10506" s="60"/>
      <c r="H10506" s="61"/>
      <c r="I10506" s="61"/>
      <c r="J10506" s="61"/>
      <c r="K10506" s="61"/>
      <c r="L10506" s="61"/>
      <c r="M10506" s="61"/>
      <c r="N10506" s="61"/>
      <c r="O10506" s="61"/>
      <c r="P10506" s="61"/>
      <c r="Q10506" s="61"/>
      <c r="R10506" s="61"/>
      <c r="S10506" s="61"/>
      <c r="T10506" s="61"/>
      <c r="U10506" s="61"/>
      <c r="V10506" s="61"/>
      <c r="W10506" s="61"/>
      <c r="X10506" s="61"/>
      <c r="Y10506" s="61"/>
      <c r="Z10506" s="61"/>
      <c r="AA10506" s="61"/>
      <c r="AB10506" s="61"/>
      <c r="AC10506" s="61"/>
      <c r="AD10506" s="61"/>
      <c r="AE10506" s="61"/>
      <c r="AF10506" s="61"/>
      <c r="AG10506" s="61"/>
      <c r="AH10506" s="61"/>
      <c r="AI10506" s="61"/>
      <c r="AJ10506" s="61"/>
      <c r="AK10506" s="61"/>
      <c r="AL10506" s="61"/>
      <c r="AM10506" s="61"/>
      <c r="AN10506" s="61"/>
      <c r="AO10506" s="61"/>
      <c r="AP10506" s="62"/>
      <c r="AQ10506" s="61"/>
      <c r="AR10506" s="61"/>
      <c r="AS10506" s="61"/>
      <c r="AT10506" s="61"/>
      <c r="AU10506" s="61"/>
      <c r="AV10506" s="61"/>
      <c r="AW10506" s="60"/>
    </row>
    <row r="10507" s="59" customFormat="1" customHeight="1" spans="1:49">
      <c r="A10507" s="60"/>
      <c r="B10507" s="60"/>
      <c r="C10507" s="60"/>
      <c r="D10507" s="60"/>
      <c r="H10507" s="61"/>
      <c r="I10507" s="61"/>
      <c r="J10507" s="61"/>
      <c r="K10507" s="61"/>
      <c r="L10507" s="61"/>
      <c r="M10507" s="61"/>
      <c r="N10507" s="61"/>
      <c r="O10507" s="61"/>
      <c r="P10507" s="61"/>
      <c r="Q10507" s="61"/>
      <c r="R10507" s="61"/>
      <c r="S10507" s="61"/>
      <c r="T10507" s="61"/>
      <c r="U10507" s="61"/>
      <c r="V10507" s="61"/>
      <c r="W10507" s="61"/>
      <c r="X10507" s="61"/>
      <c r="Y10507" s="61"/>
      <c r="Z10507" s="61"/>
      <c r="AA10507" s="61"/>
      <c r="AB10507" s="61"/>
      <c r="AC10507" s="61"/>
      <c r="AD10507" s="61"/>
      <c r="AE10507" s="61"/>
      <c r="AF10507" s="61"/>
      <c r="AG10507" s="61"/>
      <c r="AH10507" s="61"/>
      <c r="AI10507" s="61"/>
      <c r="AJ10507" s="61"/>
      <c r="AK10507" s="61"/>
      <c r="AL10507" s="61"/>
      <c r="AM10507" s="61"/>
      <c r="AN10507" s="61"/>
      <c r="AO10507" s="61"/>
      <c r="AP10507" s="62"/>
      <c r="AQ10507" s="61"/>
      <c r="AR10507" s="61"/>
      <c r="AS10507" s="61"/>
      <c r="AT10507" s="61"/>
      <c r="AU10507" s="61"/>
      <c r="AV10507" s="61"/>
      <c r="AW10507" s="60"/>
    </row>
    <row r="10508" s="59" customFormat="1" customHeight="1" spans="1:49">
      <c r="A10508" s="60"/>
      <c r="B10508" s="60"/>
      <c r="C10508" s="60"/>
      <c r="D10508" s="60"/>
      <c r="H10508" s="61"/>
      <c r="I10508" s="61"/>
      <c r="J10508" s="61"/>
      <c r="K10508" s="61"/>
      <c r="L10508" s="61"/>
      <c r="M10508" s="61"/>
      <c r="N10508" s="61"/>
      <c r="O10508" s="61"/>
      <c r="P10508" s="61"/>
      <c r="Q10508" s="61"/>
      <c r="R10508" s="61"/>
      <c r="S10508" s="61"/>
      <c r="T10508" s="61"/>
      <c r="U10508" s="61"/>
      <c r="V10508" s="61"/>
      <c r="W10508" s="61"/>
      <c r="X10508" s="61"/>
      <c r="Y10508" s="61"/>
      <c r="Z10508" s="61"/>
      <c r="AA10508" s="61"/>
      <c r="AB10508" s="61"/>
      <c r="AC10508" s="61"/>
      <c r="AD10508" s="61"/>
      <c r="AE10508" s="61"/>
      <c r="AF10508" s="61"/>
      <c r="AG10508" s="61"/>
      <c r="AH10508" s="61"/>
      <c r="AI10508" s="61"/>
      <c r="AJ10508" s="61"/>
      <c r="AK10508" s="61"/>
      <c r="AL10508" s="61"/>
      <c r="AM10508" s="61"/>
      <c r="AN10508" s="61"/>
      <c r="AO10508" s="61"/>
      <c r="AP10508" s="62"/>
      <c r="AQ10508" s="61"/>
      <c r="AR10508" s="61"/>
      <c r="AS10508" s="61"/>
      <c r="AT10508" s="61"/>
      <c r="AU10508" s="61"/>
      <c r="AV10508" s="61"/>
      <c r="AW10508" s="60"/>
    </row>
    <row r="10509" s="59" customFormat="1" customHeight="1" spans="1:49">
      <c r="A10509" s="60"/>
      <c r="B10509" s="60"/>
      <c r="C10509" s="60"/>
      <c r="D10509" s="60"/>
      <c r="H10509" s="61"/>
      <c r="I10509" s="61"/>
      <c r="J10509" s="61"/>
      <c r="K10509" s="61"/>
      <c r="L10509" s="61"/>
      <c r="M10509" s="61"/>
      <c r="N10509" s="61"/>
      <c r="O10509" s="61"/>
      <c r="P10509" s="61"/>
      <c r="Q10509" s="61"/>
      <c r="R10509" s="61"/>
      <c r="S10509" s="61"/>
      <c r="T10509" s="61"/>
      <c r="U10509" s="61"/>
      <c r="V10509" s="61"/>
      <c r="W10509" s="61"/>
      <c r="X10509" s="61"/>
      <c r="Y10509" s="61"/>
      <c r="Z10509" s="61"/>
      <c r="AA10509" s="61"/>
      <c r="AB10509" s="61"/>
      <c r="AC10509" s="61"/>
      <c r="AD10509" s="61"/>
      <c r="AE10509" s="61"/>
      <c r="AF10509" s="61"/>
      <c r="AG10509" s="61"/>
      <c r="AH10509" s="61"/>
      <c r="AI10509" s="61"/>
      <c r="AJ10509" s="61"/>
      <c r="AK10509" s="61"/>
      <c r="AL10509" s="61"/>
      <c r="AM10509" s="61"/>
      <c r="AN10509" s="61"/>
      <c r="AO10509" s="61"/>
      <c r="AP10509" s="62"/>
      <c r="AQ10509" s="61"/>
      <c r="AR10509" s="61"/>
      <c r="AS10509" s="61"/>
      <c r="AT10509" s="61"/>
      <c r="AU10509" s="61"/>
      <c r="AV10509" s="61"/>
      <c r="AW10509" s="60"/>
    </row>
    <row r="10510" s="59" customFormat="1" customHeight="1" spans="1:49">
      <c r="A10510" s="60"/>
      <c r="B10510" s="60"/>
      <c r="C10510" s="60"/>
      <c r="D10510" s="60"/>
      <c r="H10510" s="61"/>
      <c r="I10510" s="61"/>
      <c r="J10510" s="61"/>
      <c r="K10510" s="61"/>
      <c r="L10510" s="61"/>
      <c r="M10510" s="61"/>
      <c r="N10510" s="61"/>
      <c r="O10510" s="61"/>
      <c r="P10510" s="61"/>
      <c r="Q10510" s="61"/>
      <c r="R10510" s="61"/>
      <c r="S10510" s="61"/>
      <c r="T10510" s="61"/>
      <c r="U10510" s="61"/>
      <c r="V10510" s="61"/>
      <c r="W10510" s="61"/>
      <c r="X10510" s="61"/>
      <c r="Y10510" s="61"/>
      <c r="Z10510" s="61"/>
      <c r="AA10510" s="61"/>
      <c r="AB10510" s="61"/>
      <c r="AC10510" s="61"/>
      <c r="AD10510" s="61"/>
      <c r="AE10510" s="61"/>
      <c r="AF10510" s="61"/>
      <c r="AG10510" s="61"/>
      <c r="AH10510" s="61"/>
      <c r="AI10510" s="61"/>
      <c r="AJ10510" s="61"/>
      <c r="AK10510" s="61"/>
      <c r="AL10510" s="61"/>
      <c r="AM10510" s="61"/>
      <c r="AN10510" s="61"/>
      <c r="AO10510" s="61"/>
      <c r="AP10510" s="62"/>
      <c r="AQ10510" s="61"/>
      <c r="AR10510" s="61"/>
      <c r="AS10510" s="61"/>
      <c r="AT10510" s="61"/>
      <c r="AU10510" s="61"/>
      <c r="AV10510" s="61"/>
      <c r="AW10510" s="60"/>
    </row>
    <row r="10511" s="59" customFormat="1" customHeight="1" spans="1:49">
      <c r="A10511" s="60"/>
      <c r="B10511" s="60"/>
      <c r="C10511" s="60"/>
      <c r="D10511" s="60"/>
      <c r="H10511" s="61"/>
      <c r="I10511" s="61"/>
      <c r="J10511" s="61"/>
      <c r="K10511" s="61"/>
      <c r="L10511" s="61"/>
      <c r="M10511" s="61"/>
      <c r="N10511" s="61"/>
      <c r="O10511" s="61"/>
      <c r="P10511" s="61"/>
      <c r="Q10511" s="61"/>
      <c r="R10511" s="61"/>
      <c r="S10511" s="61"/>
      <c r="T10511" s="61"/>
      <c r="U10511" s="61"/>
      <c r="V10511" s="61"/>
      <c r="W10511" s="61"/>
      <c r="X10511" s="61"/>
      <c r="Y10511" s="61"/>
      <c r="Z10511" s="61"/>
      <c r="AA10511" s="61"/>
      <c r="AB10511" s="61"/>
      <c r="AC10511" s="61"/>
      <c r="AD10511" s="61"/>
      <c r="AE10511" s="61"/>
      <c r="AF10511" s="61"/>
      <c r="AG10511" s="61"/>
      <c r="AH10511" s="61"/>
      <c r="AI10511" s="61"/>
      <c r="AJ10511" s="61"/>
      <c r="AK10511" s="61"/>
      <c r="AL10511" s="61"/>
      <c r="AM10511" s="61"/>
      <c r="AN10511" s="61"/>
      <c r="AO10511" s="61"/>
      <c r="AP10511" s="62"/>
      <c r="AQ10511" s="61"/>
      <c r="AR10511" s="61"/>
      <c r="AS10511" s="61"/>
      <c r="AT10511" s="61"/>
      <c r="AU10511" s="61"/>
      <c r="AV10511" s="61"/>
      <c r="AW10511" s="60"/>
    </row>
    <row r="10512" s="59" customFormat="1" customHeight="1" spans="1:49">
      <c r="A10512" s="60"/>
      <c r="B10512" s="60"/>
      <c r="C10512" s="60"/>
      <c r="D10512" s="60"/>
      <c r="H10512" s="61"/>
      <c r="I10512" s="61"/>
      <c r="J10512" s="61"/>
      <c r="K10512" s="61"/>
      <c r="L10512" s="61"/>
      <c r="M10512" s="61"/>
      <c r="N10512" s="61"/>
      <c r="O10512" s="61"/>
      <c r="P10512" s="61"/>
      <c r="Q10512" s="61"/>
      <c r="R10512" s="61"/>
      <c r="S10512" s="61"/>
      <c r="T10512" s="61"/>
      <c r="U10512" s="61"/>
      <c r="V10512" s="61"/>
      <c r="W10512" s="61"/>
      <c r="X10512" s="61"/>
      <c r="Y10512" s="61"/>
      <c r="Z10512" s="61"/>
      <c r="AA10512" s="61"/>
      <c r="AB10512" s="61"/>
      <c r="AC10512" s="61"/>
      <c r="AD10512" s="61"/>
      <c r="AE10512" s="61"/>
      <c r="AF10512" s="61"/>
      <c r="AG10512" s="61"/>
      <c r="AH10512" s="61"/>
      <c r="AI10512" s="61"/>
      <c r="AJ10512" s="61"/>
      <c r="AK10512" s="61"/>
      <c r="AL10512" s="61"/>
      <c r="AM10512" s="61"/>
      <c r="AN10512" s="61"/>
      <c r="AO10512" s="61"/>
      <c r="AP10512" s="62"/>
      <c r="AQ10512" s="61"/>
      <c r="AR10512" s="61"/>
      <c r="AS10512" s="61"/>
      <c r="AT10512" s="61"/>
      <c r="AU10512" s="61"/>
      <c r="AV10512" s="61"/>
      <c r="AW10512" s="60"/>
    </row>
    <row r="10513" s="59" customFormat="1" customHeight="1" spans="1:49">
      <c r="A10513" s="60"/>
      <c r="B10513" s="60"/>
      <c r="C10513" s="60"/>
      <c r="D10513" s="60"/>
      <c r="H10513" s="61"/>
      <c r="I10513" s="61"/>
      <c r="J10513" s="61"/>
      <c r="K10513" s="61"/>
      <c r="L10513" s="61"/>
      <c r="M10513" s="61"/>
      <c r="N10513" s="61"/>
      <c r="O10513" s="61"/>
      <c r="P10513" s="61"/>
      <c r="Q10513" s="61"/>
      <c r="R10513" s="61"/>
      <c r="S10513" s="61"/>
      <c r="T10513" s="61"/>
      <c r="U10513" s="61"/>
      <c r="V10513" s="61"/>
      <c r="W10513" s="61"/>
      <c r="X10513" s="61"/>
      <c r="Y10513" s="61"/>
      <c r="Z10513" s="61"/>
      <c r="AA10513" s="61"/>
      <c r="AB10513" s="61"/>
      <c r="AC10513" s="61"/>
      <c r="AD10513" s="61"/>
      <c r="AE10513" s="61"/>
      <c r="AF10513" s="61"/>
      <c r="AG10513" s="61"/>
      <c r="AH10513" s="61"/>
      <c r="AI10513" s="61"/>
      <c r="AJ10513" s="61"/>
      <c r="AK10513" s="61"/>
      <c r="AL10513" s="61"/>
      <c r="AM10513" s="61"/>
      <c r="AN10513" s="61"/>
      <c r="AO10513" s="61"/>
      <c r="AP10513" s="62"/>
      <c r="AQ10513" s="61"/>
      <c r="AR10513" s="61"/>
      <c r="AS10513" s="61"/>
      <c r="AT10513" s="61"/>
      <c r="AU10513" s="61"/>
      <c r="AV10513" s="61"/>
      <c r="AW10513" s="60"/>
    </row>
    <row r="10514" s="59" customFormat="1" customHeight="1" spans="1:49">
      <c r="A10514" s="60"/>
      <c r="B10514" s="60"/>
      <c r="C10514" s="60"/>
      <c r="D10514" s="60"/>
      <c r="H10514" s="61"/>
      <c r="I10514" s="61"/>
      <c r="J10514" s="61"/>
      <c r="K10514" s="61"/>
      <c r="L10514" s="61"/>
      <c r="M10514" s="61"/>
      <c r="N10514" s="61"/>
      <c r="O10514" s="61"/>
      <c r="P10514" s="61"/>
      <c r="Q10514" s="61"/>
      <c r="R10514" s="61"/>
      <c r="S10514" s="61"/>
      <c r="T10514" s="61"/>
      <c r="U10514" s="61"/>
      <c r="V10514" s="61"/>
      <c r="W10514" s="61"/>
      <c r="X10514" s="61"/>
      <c r="Y10514" s="61"/>
      <c r="Z10514" s="61"/>
      <c r="AA10514" s="61"/>
      <c r="AB10514" s="61"/>
      <c r="AC10514" s="61"/>
      <c r="AD10514" s="61"/>
      <c r="AE10514" s="61"/>
      <c r="AF10514" s="61"/>
      <c r="AG10514" s="61"/>
      <c r="AH10514" s="61"/>
      <c r="AI10514" s="61"/>
      <c r="AJ10514" s="61"/>
      <c r="AK10514" s="61"/>
      <c r="AL10514" s="61"/>
      <c r="AM10514" s="61"/>
      <c r="AN10514" s="61"/>
      <c r="AO10514" s="61"/>
      <c r="AP10514" s="62"/>
      <c r="AQ10514" s="61"/>
      <c r="AR10514" s="61"/>
      <c r="AS10514" s="61"/>
      <c r="AT10514" s="61"/>
      <c r="AU10514" s="61"/>
      <c r="AV10514" s="61"/>
      <c r="AW10514" s="60"/>
    </row>
    <row r="10515" s="59" customFormat="1" customHeight="1" spans="1:49">
      <c r="A10515" s="60"/>
      <c r="B10515" s="60"/>
      <c r="C10515" s="60"/>
      <c r="D10515" s="60"/>
      <c r="H10515" s="61"/>
      <c r="I10515" s="61"/>
      <c r="J10515" s="61"/>
      <c r="K10515" s="61"/>
      <c r="L10515" s="61"/>
      <c r="M10515" s="61"/>
      <c r="N10515" s="61"/>
      <c r="O10515" s="61"/>
      <c r="P10515" s="61"/>
      <c r="Q10515" s="61"/>
      <c r="R10515" s="61"/>
      <c r="S10515" s="61"/>
      <c r="T10515" s="61"/>
      <c r="U10515" s="61"/>
      <c r="V10515" s="61"/>
      <c r="W10515" s="61"/>
      <c r="X10515" s="61"/>
      <c r="Y10515" s="61"/>
      <c r="Z10515" s="61"/>
      <c r="AA10515" s="61"/>
      <c r="AB10515" s="61"/>
      <c r="AC10515" s="61"/>
      <c r="AD10515" s="61"/>
      <c r="AE10515" s="61"/>
      <c r="AF10515" s="61"/>
      <c r="AG10515" s="61"/>
      <c r="AH10515" s="61"/>
      <c r="AI10515" s="61"/>
      <c r="AJ10515" s="61"/>
      <c r="AK10515" s="61"/>
      <c r="AL10515" s="61"/>
      <c r="AM10515" s="61"/>
      <c r="AN10515" s="61"/>
      <c r="AO10515" s="61"/>
      <c r="AP10515" s="62"/>
      <c r="AQ10515" s="61"/>
      <c r="AR10515" s="61"/>
      <c r="AS10515" s="61"/>
      <c r="AT10515" s="61"/>
      <c r="AU10515" s="61"/>
      <c r="AV10515" s="61"/>
      <c r="AW10515" s="60"/>
    </row>
    <row r="10516" s="59" customFormat="1" customHeight="1" spans="1:49">
      <c r="A10516" s="60"/>
      <c r="B10516" s="60"/>
      <c r="C10516" s="60"/>
      <c r="D10516" s="60"/>
      <c r="H10516" s="61"/>
      <c r="I10516" s="61"/>
      <c r="J10516" s="61"/>
      <c r="K10516" s="61"/>
      <c r="L10516" s="61"/>
      <c r="M10516" s="61"/>
      <c r="N10516" s="61"/>
      <c r="O10516" s="61"/>
      <c r="P10516" s="61"/>
      <c r="Q10516" s="61"/>
      <c r="R10516" s="61"/>
      <c r="S10516" s="61"/>
      <c r="T10516" s="61"/>
      <c r="U10516" s="61"/>
      <c r="V10516" s="61"/>
      <c r="W10516" s="61"/>
      <c r="X10516" s="61"/>
      <c r="Y10516" s="61"/>
      <c r="Z10516" s="61"/>
      <c r="AA10516" s="61"/>
      <c r="AB10516" s="61"/>
      <c r="AC10516" s="61"/>
      <c r="AD10516" s="61"/>
      <c r="AE10516" s="61"/>
      <c r="AF10516" s="61"/>
      <c r="AG10516" s="61"/>
      <c r="AH10516" s="61"/>
      <c r="AI10516" s="61"/>
      <c r="AJ10516" s="61"/>
      <c r="AK10516" s="61"/>
      <c r="AL10516" s="61"/>
      <c r="AM10516" s="61"/>
      <c r="AN10516" s="61"/>
      <c r="AO10516" s="61"/>
      <c r="AP10516" s="62"/>
      <c r="AQ10516" s="61"/>
      <c r="AR10516" s="61"/>
      <c r="AS10516" s="61"/>
      <c r="AT10516" s="61"/>
      <c r="AU10516" s="61"/>
      <c r="AV10516" s="61"/>
      <c r="AW10516" s="60"/>
    </row>
    <row r="10517" s="59" customFormat="1" customHeight="1" spans="1:49">
      <c r="A10517" s="60"/>
      <c r="B10517" s="60"/>
      <c r="C10517" s="60"/>
      <c r="D10517" s="60"/>
      <c r="H10517" s="61"/>
      <c r="I10517" s="61"/>
      <c r="J10517" s="61"/>
      <c r="K10517" s="61"/>
      <c r="L10517" s="61"/>
      <c r="M10517" s="61"/>
      <c r="N10517" s="61"/>
      <c r="O10517" s="61"/>
      <c r="P10517" s="61"/>
      <c r="Q10517" s="61"/>
      <c r="R10517" s="61"/>
      <c r="S10517" s="61"/>
      <c r="T10517" s="61"/>
      <c r="U10517" s="61"/>
      <c r="V10517" s="61"/>
      <c r="W10517" s="61"/>
      <c r="X10517" s="61"/>
      <c r="Y10517" s="61"/>
      <c r="Z10517" s="61"/>
      <c r="AA10517" s="61"/>
      <c r="AB10517" s="61"/>
      <c r="AC10517" s="61"/>
      <c r="AD10517" s="61"/>
      <c r="AE10517" s="61"/>
      <c r="AF10517" s="61"/>
      <c r="AG10517" s="61"/>
      <c r="AH10517" s="61"/>
      <c r="AI10517" s="61"/>
      <c r="AJ10517" s="61"/>
      <c r="AK10517" s="61"/>
      <c r="AL10517" s="61"/>
      <c r="AM10517" s="61"/>
      <c r="AN10517" s="61"/>
      <c r="AO10517" s="61"/>
      <c r="AP10517" s="62"/>
      <c r="AQ10517" s="61"/>
      <c r="AR10517" s="61"/>
      <c r="AS10517" s="61"/>
      <c r="AT10517" s="61"/>
      <c r="AU10517" s="61"/>
      <c r="AV10517" s="61"/>
      <c r="AW10517" s="60"/>
    </row>
    <row r="10518" s="59" customFormat="1" customHeight="1" spans="1:49">
      <c r="A10518" s="60"/>
      <c r="B10518" s="60"/>
      <c r="C10518" s="60"/>
      <c r="D10518" s="60"/>
      <c r="H10518" s="61"/>
      <c r="I10518" s="61"/>
      <c r="J10518" s="61"/>
      <c r="K10518" s="61"/>
      <c r="L10518" s="61"/>
      <c r="M10518" s="61"/>
      <c r="N10518" s="61"/>
      <c r="O10518" s="61"/>
      <c r="P10518" s="61"/>
      <c r="Q10518" s="61"/>
      <c r="R10518" s="61"/>
      <c r="S10518" s="61"/>
      <c r="T10518" s="61"/>
      <c r="U10518" s="61"/>
      <c r="V10518" s="61"/>
      <c r="W10518" s="61"/>
      <c r="X10518" s="61"/>
      <c r="Y10518" s="61"/>
      <c r="Z10518" s="61"/>
      <c r="AA10518" s="61"/>
      <c r="AB10518" s="61"/>
      <c r="AC10518" s="61"/>
      <c r="AD10518" s="61"/>
      <c r="AE10518" s="61"/>
      <c r="AF10518" s="61"/>
      <c r="AG10518" s="61"/>
      <c r="AH10518" s="61"/>
      <c r="AI10518" s="61"/>
      <c r="AJ10518" s="61"/>
      <c r="AK10518" s="61"/>
      <c r="AL10518" s="61"/>
      <c r="AM10518" s="61"/>
      <c r="AN10518" s="61"/>
      <c r="AO10518" s="61"/>
      <c r="AP10518" s="62"/>
      <c r="AQ10518" s="61"/>
      <c r="AR10518" s="61"/>
      <c r="AS10518" s="61"/>
      <c r="AT10518" s="61"/>
      <c r="AU10518" s="61"/>
      <c r="AV10518" s="61"/>
      <c r="AW10518" s="60"/>
    </row>
    <row r="10519" s="59" customFormat="1" customHeight="1" spans="1:49">
      <c r="A10519" s="60"/>
      <c r="B10519" s="60"/>
      <c r="C10519" s="60"/>
      <c r="D10519" s="60"/>
      <c r="H10519" s="61"/>
      <c r="I10519" s="61"/>
      <c r="J10519" s="61"/>
      <c r="K10519" s="61"/>
      <c r="L10519" s="61"/>
      <c r="M10519" s="61"/>
      <c r="N10519" s="61"/>
      <c r="O10519" s="61"/>
      <c r="P10519" s="61"/>
      <c r="Q10519" s="61"/>
      <c r="R10519" s="61"/>
      <c r="S10519" s="61"/>
      <c r="T10519" s="61"/>
      <c r="U10519" s="61"/>
      <c r="V10519" s="61"/>
      <c r="W10519" s="61"/>
      <c r="X10519" s="61"/>
      <c r="Y10519" s="61"/>
      <c r="Z10519" s="61"/>
      <c r="AA10519" s="61"/>
      <c r="AB10519" s="61"/>
      <c r="AC10519" s="61"/>
      <c r="AD10519" s="61"/>
      <c r="AE10519" s="61"/>
      <c r="AF10519" s="61"/>
      <c r="AG10519" s="61"/>
      <c r="AH10519" s="61"/>
      <c r="AI10519" s="61"/>
      <c r="AJ10519" s="61"/>
      <c r="AK10519" s="61"/>
      <c r="AL10519" s="61"/>
      <c r="AM10519" s="61"/>
      <c r="AN10519" s="61"/>
      <c r="AO10519" s="61"/>
      <c r="AP10519" s="62"/>
      <c r="AQ10519" s="61"/>
      <c r="AR10519" s="61"/>
      <c r="AS10519" s="61"/>
      <c r="AT10519" s="61"/>
      <c r="AU10519" s="61"/>
      <c r="AV10519" s="61"/>
      <c r="AW10519" s="60"/>
    </row>
    <row r="10520" s="59" customFormat="1" customHeight="1" spans="1:49">
      <c r="A10520" s="60"/>
      <c r="B10520" s="60"/>
      <c r="C10520" s="60"/>
      <c r="D10520" s="60"/>
      <c r="H10520" s="61"/>
      <c r="I10520" s="61"/>
      <c r="J10520" s="61"/>
      <c r="K10520" s="61"/>
      <c r="L10520" s="61"/>
      <c r="M10520" s="61"/>
      <c r="N10520" s="61"/>
      <c r="O10520" s="61"/>
      <c r="P10520" s="61"/>
      <c r="Q10520" s="61"/>
      <c r="R10520" s="61"/>
      <c r="S10520" s="61"/>
      <c r="T10520" s="61"/>
      <c r="U10520" s="61"/>
      <c r="V10520" s="61"/>
      <c r="W10520" s="61"/>
      <c r="X10520" s="61"/>
      <c r="Y10520" s="61"/>
      <c r="Z10520" s="61"/>
      <c r="AA10520" s="61"/>
      <c r="AB10520" s="61"/>
      <c r="AC10520" s="61"/>
      <c r="AD10520" s="61"/>
      <c r="AE10520" s="61"/>
      <c r="AF10520" s="61"/>
      <c r="AG10520" s="61"/>
      <c r="AH10520" s="61"/>
      <c r="AI10520" s="61"/>
      <c r="AJ10520" s="61"/>
      <c r="AK10520" s="61"/>
      <c r="AL10520" s="61"/>
      <c r="AM10520" s="61"/>
      <c r="AN10520" s="61"/>
      <c r="AO10520" s="61"/>
      <c r="AP10520" s="62"/>
      <c r="AQ10520" s="61"/>
      <c r="AR10520" s="61"/>
      <c r="AS10520" s="61"/>
      <c r="AT10520" s="61"/>
      <c r="AU10520" s="61"/>
      <c r="AV10520" s="61"/>
      <c r="AW10520" s="60"/>
    </row>
    <row r="10521" s="59" customFormat="1" customHeight="1" spans="1:49">
      <c r="A10521" s="60"/>
      <c r="B10521" s="60"/>
      <c r="C10521" s="60"/>
      <c r="D10521" s="60"/>
      <c r="H10521" s="61"/>
      <c r="I10521" s="61"/>
      <c r="J10521" s="61"/>
      <c r="K10521" s="61"/>
      <c r="L10521" s="61"/>
      <c r="M10521" s="61"/>
      <c r="N10521" s="61"/>
      <c r="O10521" s="61"/>
      <c r="P10521" s="61"/>
      <c r="Q10521" s="61"/>
      <c r="R10521" s="61"/>
      <c r="S10521" s="61"/>
      <c r="T10521" s="61"/>
      <c r="U10521" s="61"/>
      <c r="V10521" s="61"/>
      <c r="W10521" s="61"/>
      <c r="X10521" s="61"/>
      <c r="Y10521" s="61"/>
      <c r="Z10521" s="61"/>
      <c r="AA10521" s="61"/>
      <c r="AB10521" s="61"/>
      <c r="AC10521" s="61"/>
      <c r="AD10521" s="61"/>
      <c r="AE10521" s="61"/>
      <c r="AF10521" s="61"/>
      <c r="AG10521" s="61"/>
      <c r="AH10521" s="61"/>
      <c r="AI10521" s="61"/>
      <c r="AJ10521" s="61"/>
      <c r="AK10521" s="61"/>
      <c r="AL10521" s="61"/>
      <c r="AM10521" s="61"/>
      <c r="AN10521" s="61"/>
      <c r="AO10521" s="61"/>
      <c r="AP10521" s="62"/>
      <c r="AQ10521" s="61"/>
      <c r="AR10521" s="61"/>
      <c r="AS10521" s="61"/>
      <c r="AT10521" s="61"/>
      <c r="AU10521" s="61"/>
      <c r="AV10521" s="61"/>
      <c r="AW10521" s="60"/>
    </row>
    <row r="10522" s="59" customFormat="1" customHeight="1" spans="1:49">
      <c r="A10522" s="60"/>
      <c r="B10522" s="60"/>
      <c r="C10522" s="60"/>
      <c r="D10522" s="60"/>
      <c r="H10522" s="61"/>
      <c r="I10522" s="61"/>
      <c r="J10522" s="61"/>
      <c r="K10522" s="61"/>
      <c r="L10522" s="61"/>
      <c r="M10522" s="61"/>
      <c r="N10522" s="61"/>
      <c r="O10522" s="61"/>
      <c r="P10522" s="61"/>
      <c r="Q10522" s="61"/>
      <c r="R10522" s="61"/>
      <c r="S10522" s="61"/>
      <c r="T10522" s="61"/>
      <c r="U10522" s="61"/>
      <c r="V10522" s="61"/>
      <c r="W10522" s="61"/>
      <c r="X10522" s="61"/>
      <c r="Y10522" s="61"/>
      <c r="Z10522" s="61"/>
      <c r="AA10522" s="61"/>
      <c r="AB10522" s="61"/>
      <c r="AC10522" s="61"/>
      <c r="AD10522" s="61"/>
      <c r="AE10522" s="61"/>
      <c r="AF10522" s="61"/>
      <c r="AG10522" s="61"/>
      <c r="AH10522" s="61"/>
      <c r="AI10522" s="61"/>
      <c r="AJ10522" s="61"/>
      <c r="AK10522" s="61"/>
      <c r="AL10522" s="61"/>
      <c r="AM10522" s="61"/>
      <c r="AN10522" s="61"/>
      <c r="AO10522" s="61"/>
      <c r="AP10522" s="62"/>
      <c r="AQ10522" s="61"/>
      <c r="AR10522" s="61"/>
      <c r="AS10522" s="61"/>
      <c r="AT10522" s="61"/>
      <c r="AU10522" s="61"/>
      <c r="AV10522" s="61"/>
      <c r="AW10522" s="60"/>
    </row>
    <row r="10523" s="59" customFormat="1" customHeight="1" spans="1:49">
      <c r="A10523" s="60"/>
      <c r="B10523" s="60"/>
      <c r="C10523" s="60"/>
      <c r="D10523" s="60"/>
      <c r="H10523" s="61"/>
      <c r="I10523" s="61"/>
      <c r="J10523" s="61"/>
      <c r="K10523" s="61"/>
      <c r="L10523" s="61"/>
      <c r="M10523" s="61"/>
      <c r="N10523" s="61"/>
      <c r="O10523" s="61"/>
      <c r="P10523" s="61"/>
      <c r="Q10523" s="61"/>
      <c r="R10523" s="61"/>
      <c r="S10523" s="61"/>
      <c r="T10523" s="61"/>
      <c r="U10523" s="61"/>
      <c r="V10523" s="61"/>
      <c r="W10523" s="61"/>
      <c r="X10523" s="61"/>
      <c r="Y10523" s="61"/>
      <c r="Z10523" s="61"/>
      <c r="AA10523" s="61"/>
      <c r="AB10523" s="61"/>
      <c r="AC10523" s="61"/>
      <c r="AD10523" s="61"/>
      <c r="AE10523" s="61"/>
      <c r="AF10523" s="61"/>
      <c r="AG10523" s="61"/>
      <c r="AH10523" s="61"/>
      <c r="AI10523" s="61"/>
      <c r="AJ10523" s="61"/>
      <c r="AK10523" s="61"/>
      <c r="AL10523" s="61"/>
      <c r="AM10523" s="61"/>
      <c r="AN10523" s="61"/>
      <c r="AO10523" s="61"/>
      <c r="AP10523" s="62"/>
      <c r="AQ10523" s="61"/>
      <c r="AR10523" s="61"/>
      <c r="AS10523" s="61"/>
      <c r="AT10523" s="61"/>
      <c r="AU10523" s="61"/>
      <c r="AV10523" s="61"/>
      <c r="AW10523" s="60"/>
    </row>
    <row r="10524" s="59" customFormat="1" customHeight="1" spans="1:49">
      <c r="A10524" s="60"/>
      <c r="B10524" s="60"/>
      <c r="C10524" s="60"/>
      <c r="D10524" s="60"/>
      <c r="H10524" s="61"/>
      <c r="I10524" s="61"/>
      <c r="J10524" s="61"/>
      <c r="K10524" s="61"/>
      <c r="L10524" s="61"/>
      <c r="M10524" s="61"/>
      <c r="N10524" s="61"/>
      <c r="O10524" s="61"/>
      <c r="P10524" s="61"/>
      <c r="Q10524" s="61"/>
      <c r="R10524" s="61"/>
      <c r="S10524" s="61"/>
      <c r="T10524" s="61"/>
      <c r="U10524" s="61"/>
      <c r="V10524" s="61"/>
      <c r="W10524" s="61"/>
      <c r="X10524" s="61"/>
      <c r="Y10524" s="61"/>
      <c r="Z10524" s="61"/>
      <c r="AA10524" s="61"/>
      <c r="AB10524" s="61"/>
      <c r="AC10524" s="61"/>
      <c r="AD10524" s="61"/>
      <c r="AE10524" s="61"/>
      <c r="AF10524" s="61"/>
      <c r="AG10524" s="61"/>
      <c r="AH10524" s="61"/>
      <c r="AI10524" s="61"/>
      <c r="AJ10524" s="61"/>
      <c r="AK10524" s="61"/>
      <c r="AL10524" s="61"/>
      <c r="AM10524" s="61"/>
      <c r="AN10524" s="61"/>
      <c r="AO10524" s="61"/>
      <c r="AP10524" s="62"/>
      <c r="AQ10524" s="61"/>
      <c r="AR10524" s="61"/>
      <c r="AS10524" s="61"/>
      <c r="AT10524" s="61"/>
      <c r="AU10524" s="61"/>
      <c r="AV10524" s="61"/>
      <c r="AW10524" s="60"/>
    </row>
    <row r="10525" s="59" customFormat="1" customHeight="1" spans="1:49">
      <c r="A10525" s="60"/>
      <c r="B10525" s="60"/>
      <c r="C10525" s="60"/>
      <c r="D10525" s="60"/>
      <c r="H10525" s="61"/>
      <c r="I10525" s="61"/>
      <c r="J10525" s="61"/>
      <c r="K10525" s="61"/>
      <c r="L10525" s="61"/>
      <c r="M10525" s="61"/>
      <c r="N10525" s="61"/>
      <c r="O10525" s="61"/>
      <c r="P10525" s="61"/>
      <c r="Q10525" s="61"/>
      <c r="R10525" s="61"/>
      <c r="S10525" s="61"/>
      <c r="T10525" s="61"/>
      <c r="U10525" s="61"/>
      <c r="V10525" s="61"/>
      <c r="W10525" s="61"/>
      <c r="X10525" s="61"/>
      <c r="Y10525" s="61"/>
      <c r="Z10525" s="61"/>
      <c r="AA10525" s="61"/>
      <c r="AB10525" s="61"/>
      <c r="AC10525" s="61"/>
      <c r="AD10525" s="61"/>
      <c r="AE10525" s="61"/>
      <c r="AF10525" s="61"/>
      <c r="AG10525" s="61"/>
      <c r="AH10525" s="61"/>
      <c r="AI10525" s="61"/>
      <c r="AJ10525" s="61"/>
      <c r="AK10525" s="61"/>
      <c r="AL10525" s="61"/>
      <c r="AM10525" s="61"/>
      <c r="AN10525" s="61"/>
      <c r="AO10525" s="61"/>
      <c r="AP10525" s="62"/>
      <c r="AQ10525" s="61"/>
      <c r="AR10525" s="61"/>
      <c r="AS10525" s="61"/>
      <c r="AT10525" s="61"/>
      <c r="AU10525" s="61"/>
      <c r="AV10525" s="61"/>
      <c r="AW10525" s="60"/>
    </row>
    <row r="10526" s="59" customFormat="1" customHeight="1" spans="1:49">
      <c r="A10526" s="60"/>
      <c r="B10526" s="60"/>
      <c r="C10526" s="60"/>
      <c r="D10526" s="60"/>
      <c r="H10526" s="61"/>
      <c r="I10526" s="61"/>
      <c r="J10526" s="61"/>
      <c r="K10526" s="61"/>
      <c r="L10526" s="61"/>
      <c r="M10526" s="61"/>
      <c r="N10526" s="61"/>
      <c r="O10526" s="61"/>
      <c r="P10526" s="61"/>
      <c r="Q10526" s="61"/>
      <c r="R10526" s="61"/>
      <c r="S10526" s="61"/>
      <c r="T10526" s="61"/>
      <c r="U10526" s="61"/>
      <c r="V10526" s="61"/>
      <c r="W10526" s="61"/>
      <c r="X10526" s="61"/>
      <c r="Y10526" s="61"/>
      <c r="Z10526" s="61"/>
      <c r="AA10526" s="61"/>
      <c r="AB10526" s="61"/>
      <c r="AC10526" s="61"/>
      <c r="AD10526" s="61"/>
      <c r="AE10526" s="61"/>
      <c r="AF10526" s="61"/>
      <c r="AG10526" s="61"/>
      <c r="AH10526" s="61"/>
      <c r="AI10526" s="61"/>
      <c r="AJ10526" s="61"/>
      <c r="AK10526" s="61"/>
      <c r="AL10526" s="61"/>
      <c r="AM10526" s="61"/>
      <c r="AN10526" s="61"/>
      <c r="AO10526" s="61"/>
      <c r="AP10526" s="62"/>
      <c r="AQ10526" s="61"/>
      <c r="AR10526" s="61"/>
      <c r="AS10526" s="61"/>
      <c r="AT10526" s="61"/>
      <c r="AU10526" s="61"/>
      <c r="AV10526" s="61"/>
      <c r="AW10526" s="60"/>
    </row>
    <row r="10527" s="59" customFormat="1" customHeight="1" spans="1:49">
      <c r="A10527" s="60"/>
      <c r="B10527" s="60"/>
      <c r="C10527" s="60"/>
      <c r="D10527" s="60"/>
      <c r="H10527" s="61"/>
      <c r="I10527" s="61"/>
      <c r="J10527" s="61"/>
      <c r="K10527" s="61"/>
      <c r="L10527" s="61"/>
      <c r="M10527" s="61"/>
      <c r="N10527" s="61"/>
      <c r="O10527" s="61"/>
      <c r="P10527" s="61"/>
      <c r="Q10527" s="61"/>
      <c r="R10527" s="61"/>
      <c r="S10527" s="61"/>
      <c r="T10527" s="61"/>
      <c r="U10527" s="61"/>
      <c r="V10527" s="61"/>
      <c r="W10527" s="61"/>
      <c r="X10527" s="61"/>
      <c r="Y10527" s="61"/>
      <c r="Z10527" s="61"/>
      <c r="AA10527" s="61"/>
      <c r="AB10527" s="61"/>
      <c r="AC10527" s="61"/>
      <c r="AD10527" s="61"/>
      <c r="AE10527" s="61"/>
      <c r="AF10527" s="61"/>
      <c r="AG10527" s="61"/>
      <c r="AH10527" s="61"/>
      <c r="AI10527" s="61"/>
      <c r="AJ10527" s="61"/>
      <c r="AK10527" s="61"/>
      <c r="AL10527" s="61"/>
      <c r="AM10527" s="61"/>
      <c r="AN10527" s="61"/>
      <c r="AO10527" s="61"/>
      <c r="AP10527" s="62"/>
      <c r="AQ10527" s="61"/>
      <c r="AR10527" s="61"/>
      <c r="AS10527" s="61"/>
      <c r="AT10527" s="61"/>
      <c r="AU10527" s="61"/>
      <c r="AV10527" s="61"/>
      <c r="AW10527" s="60"/>
    </row>
    <row r="10528" s="59" customFormat="1" customHeight="1" spans="1:49">
      <c r="A10528" s="60"/>
      <c r="B10528" s="60"/>
      <c r="C10528" s="60"/>
      <c r="D10528" s="60"/>
      <c r="H10528" s="61"/>
      <c r="I10528" s="61"/>
      <c r="J10528" s="61"/>
      <c r="K10528" s="61"/>
      <c r="L10528" s="61"/>
      <c r="M10528" s="61"/>
      <c r="N10528" s="61"/>
      <c r="O10528" s="61"/>
      <c r="P10528" s="61"/>
      <c r="Q10528" s="61"/>
      <c r="R10528" s="61"/>
      <c r="S10528" s="61"/>
      <c r="T10528" s="61"/>
      <c r="U10528" s="61"/>
      <c r="V10528" s="61"/>
      <c r="W10528" s="61"/>
      <c r="X10528" s="61"/>
      <c r="Y10528" s="61"/>
      <c r="Z10528" s="61"/>
      <c r="AA10528" s="61"/>
      <c r="AB10528" s="61"/>
      <c r="AC10528" s="61"/>
      <c r="AD10528" s="61"/>
      <c r="AE10528" s="61"/>
      <c r="AF10528" s="61"/>
      <c r="AG10528" s="61"/>
      <c r="AH10528" s="61"/>
      <c r="AI10528" s="61"/>
      <c r="AJ10528" s="61"/>
      <c r="AK10528" s="61"/>
      <c r="AL10528" s="61"/>
      <c r="AM10528" s="61"/>
      <c r="AN10528" s="61"/>
      <c r="AO10528" s="61"/>
      <c r="AP10528" s="62"/>
      <c r="AQ10528" s="61"/>
      <c r="AR10528" s="61"/>
      <c r="AS10528" s="61"/>
      <c r="AT10528" s="61"/>
      <c r="AU10528" s="61"/>
      <c r="AV10528" s="61"/>
      <c r="AW10528" s="60"/>
    </row>
    <row r="10529" s="59" customFormat="1" customHeight="1" spans="1:49">
      <c r="A10529" s="60"/>
      <c r="B10529" s="60"/>
      <c r="C10529" s="60"/>
      <c r="D10529" s="60"/>
      <c r="H10529" s="61"/>
      <c r="I10529" s="61"/>
      <c r="J10529" s="61"/>
      <c r="K10529" s="61"/>
      <c r="L10529" s="61"/>
      <c r="M10529" s="61"/>
      <c r="N10529" s="61"/>
      <c r="O10529" s="61"/>
      <c r="P10529" s="61"/>
      <c r="Q10529" s="61"/>
      <c r="R10529" s="61"/>
      <c r="S10529" s="61"/>
      <c r="T10529" s="61"/>
      <c r="U10529" s="61"/>
      <c r="V10529" s="61"/>
      <c r="W10529" s="61"/>
      <c r="X10529" s="61"/>
      <c r="Y10529" s="61"/>
      <c r="Z10529" s="61"/>
      <c r="AA10529" s="61"/>
      <c r="AB10529" s="61"/>
      <c r="AC10529" s="61"/>
      <c r="AD10529" s="61"/>
      <c r="AE10529" s="61"/>
      <c r="AF10529" s="61"/>
      <c r="AG10529" s="61"/>
      <c r="AH10529" s="61"/>
      <c r="AI10529" s="61"/>
      <c r="AJ10529" s="61"/>
      <c r="AK10529" s="61"/>
      <c r="AL10529" s="61"/>
      <c r="AM10529" s="61"/>
      <c r="AN10529" s="61"/>
      <c r="AO10529" s="61"/>
      <c r="AP10529" s="62"/>
      <c r="AQ10529" s="61"/>
      <c r="AR10529" s="61"/>
      <c r="AS10529" s="61"/>
      <c r="AT10529" s="61"/>
      <c r="AU10529" s="61"/>
      <c r="AV10529" s="61"/>
      <c r="AW10529" s="60"/>
    </row>
    <row r="10530" s="59" customFormat="1" customHeight="1" spans="1:49">
      <c r="A10530" s="60"/>
      <c r="B10530" s="60"/>
      <c r="C10530" s="60"/>
      <c r="D10530" s="60"/>
      <c r="H10530" s="61"/>
      <c r="I10530" s="61"/>
      <c r="J10530" s="61"/>
      <c r="K10530" s="61"/>
      <c r="L10530" s="61"/>
      <c r="M10530" s="61"/>
      <c r="N10530" s="61"/>
      <c r="O10530" s="61"/>
      <c r="P10530" s="61"/>
      <c r="Q10530" s="61"/>
      <c r="R10530" s="61"/>
      <c r="S10530" s="61"/>
      <c r="T10530" s="61"/>
      <c r="U10530" s="61"/>
      <c r="V10530" s="61"/>
      <c r="W10530" s="61"/>
      <c r="X10530" s="61"/>
      <c r="Y10530" s="61"/>
      <c r="Z10530" s="61"/>
      <c r="AA10530" s="61"/>
      <c r="AB10530" s="61"/>
      <c r="AC10530" s="61"/>
      <c r="AD10530" s="61"/>
      <c r="AE10530" s="61"/>
      <c r="AF10530" s="61"/>
      <c r="AG10530" s="61"/>
      <c r="AH10530" s="61"/>
      <c r="AI10530" s="61"/>
      <c r="AJ10530" s="61"/>
      <c r="AK10530" s="61"/>
      <c r="AL10530" s="61"/>
      <c r="AM10530" s="61"/>
      <c r="AN10530" s="61"/>
      <c r="AO10530" s="61"/>
      <c r="AP10530" s="62"/>
      <c r="AQ10530" s="61"/>
      <c r="AR10530" s="61"/>
      <c r="AS10530" s="61"/>
      <c r="AT10530" s="61"/>
      <c r="AU10530" s="61"/>
      <c r="AV10530" s="61"/>
      <c r="AW10530" s="60"/>
    </row>
    <row r="10531" s="59" customFormat="1" customHeight="1" spans="1:49">
      <c r="A10531" s="60"/>
      <c r="B10531" s="60"/>
      <c r="C10531" s="60"/>
      <c r="D10531" s="60"/>
      <c r="H10531" s="61"/>
      <c r="I10531" s="61"/>
      <c r="J10531" s="61"/>
      <c r="K10531" s="61"/>
      <c r="L10531" s="61"/>
      <c r="M10531" s="61"/>
      <c r="N10531" s="61"/>
      <c r="O10531" s="61"/>
      <c r="P10531" s="61"/>
      <c r="Q10531" s="61"/>
      <c r="R10531" s="61"/>
      <c r="S10531" s="61"/>
      <c r="T10531" s="61"/>
      <c r="U10531" s="61"/>
      <c r="V10531" s="61"/>
      <c r="W10531" s="61"/>
      <c r="X10531" s="61"/>
      <c r="Y10531" s="61"/>
      <c r="Z10531" s="61"/>
      <c r="AA10531" s="61"/>
      <c r="AB10531" s="61"/>
      <c r="AC10531" s="61"/>
      <c r="AD10531" s="61"/>
      <c r="AE10531" s="61"/>
      <c r="AF10531" s="61"/>
      <c r="AG10531" s="61"/>
      <c r="AH10531" s="61"/>
      <c r="AI10531" s="61"/>
      <c r="AJ10531" s="61"/>
      <c r="AK10531" s="61"/>
      <c r="AL10531" s="61"/>
      <c r="AM10531" s="61"/>
      <c r="AN10531" s="61"/>
      <c r="AO10531" s="61"/>
      <c r="AP10531" s="62"/>
      <c r="AQ10531" s="61"/>
      <c r="AR10531" s="61"/>
      <c r="AS10531" s="61"/>
      <c r="AT10531" s="61"/>
      <c r="AU10531" s="61"/>
      <c r="AV10531" s="61"/>
      <c r="AW10531" s="60"/>
    </row>
    <row r="10532" s="59" customFormat="1" customHeight="1" spans="1:49">
      <c r="A10532" s="60"/>
      <c r="B10532" s="60"/>
      <c r="C10532" s="60"/>
      <c r="D10532" s="60"/>
      <c r="H10532" s="61"/>
      <c r="I10532" s="61"/>
      <c r="J10532" s="61"/>
      <c r="K10532" s="61"/>
      <c r="L10532" s="61"/>
      <c r="M10532" s="61"/>
      <c r="N10532" s="61"/>
      <c r="O10532" s="61"/>
      <c r="P10532" s="61"/>
      <c r="Q10532" s="61"/>
      <c r="R10532" s="61"/>
      <c r="S10532" s="61"/>
      <c r="T10532" s="61"/>
      <c r="U10532" s="61"/>
      <c r="V10532" s="61"/>
      <c r="W10532" s="61"/>
      <c r="X10532" s="61"/>
      <c r="Y10532" s="61"/>
      <c r="Z10532" s="61"/>
      <c r="AA10532" s="61"/>
      <c r="AB10532" s="61"/>
      <c r="AC10532" s="61"/>
      <c r="AD10532" s="61"/>
      <c r="AE10532" s="61"/>
      <c r="AF10532" s="61"/>
      <c r="AG10532" s="61"/>
      <c r="AH10532" s="61"/>
      <c r="AI10532" s="61"/>
      <c r="AJ10532" s="61"/>
      <c r="AK10532" s="61"/>
      <c r="AL10532" s="61"/>
      <c r="AM10532" s="61"/>
      <c r="AN10532" s="61"/>
      <c r="AO10532" s="61"/>
      <c r="AP10532" s="62"/>
      <c r="AQ10532" s="61"/>
      <c r="AR10532" s="61"/>
      <c r="AS10532" s="61"/>
      <c r="AT10532" s="61"/>
      <c r="AU10532" s="61"/>
      <c r="AV10532" s="61"/>
      <c r="AW10532" s="60"/>
    </row>
    <row r="10533" s="59" customFormat="1" customHeight="1" spans="1:49">
      <c r="A10533" s="60"/>
      <c r="B10533" s="60"/>
      <c r="C10533" s="60"/>
      <c r="D10533" s="60"/>
      <c r="H10533" s="61"/>
      <c r="I10533" s="61"/>
      <c r="J10533" s="61"/>
      <c r="K10533" s="61"/>
      <c r="L10533" s="61"/>
      <c r="M10533" s="61"/>
      <c r="N10533" s="61"/>
      <c r="O10533" s="61"/>
      <c r="P10533" s="61"/>
      <c r="Q10533" s="61"/>
      <c r="R10533" s="61"/>
      <c r="S10533" s="61"/>
      <c r="T10533" s="61"/>
      <c r="U10533" s="61"/>
      <c r="V10533" s="61"/>
      <c r="W10533" s="61"/>
      <c r="X10533" s="61"/>
      <c r="Y10533" s="61"/>
      <c r="Z10533" s="61"/>
      <c r="AA10533" s="61"/>
      <c r="AB10533" s="61"/>
      <c r="AC10533" s="61"/>
      <c r="AD10533" s="61"/>
      <c r="AE10533" s="61"/>
      <c r="AF10533" s="61"/>
      <c r="AG10533" s="61"/>
      <c r="AH10533" s="61"/>
      <c r="AI10533" s="61"/>
      <c r="AJ10533" s="61"/>
      <c r="AK10533" s="61"/>
      <c r="AL10533" s="61"/>
      <c r="AM10533" s="61"/>
      <c r="AN10533" s="61"/>
      <c r="AO10533" s="61"/>
      <c r="AP10533" s="62"/>
      <c r="AQ10533" s="61"/>
      <c r="AR10533" s="61"/>
      <c r="AS10533" s="61"/>
      <c r="AT10533" s="61"/>
      <c r="AU10533" s="61"/>
      <c r="AV10533" s="61"/>
      <c r="AW10533" s="60"/>
    </row>
    <row r="10534" s="59" customFormat="1" customHeight="1" spans="1:49">
      <c r="A10534" s="60"/>
      <c r="B10534" s="60"/>
      <c r="C10534" s="60"/>
      <c r="D10534" s="60"/>
      <c r="H10534" s="61"/>
      <c r="I10534" s="61"/>
      <c r="J10534" s="61"/>
      <c r="K10534" s="61"/>
      <c r="L10534" s="61"/>
      <c r="M10534" s="61"/>
      <c r="N10534" s="61"/>
      <c r="O10534" s="61"/>
      <c r="P10534" s="61"/>
      <c r="Q10534" s="61"/>
      <c r="R10534" s="61"/>
      <c r="S10534" s="61"/>
      <c r="T10534" s="61"/>
      <c r="U10534" s="61"/>
      <c r="V10534" s="61"/>
      <c r="W10534" s="61"/>
      <c r="X10534" s="61"/>
      <c r="Y10534" s="61"/>
      <c r="Z10534" s="61"/>
      <c r="AA10534" s="61"/>
      <c r="AB10534" s="61"/>
      <c r="AC10534" s="61"/>
      <c r="AD10534" s="61"/>
      <c r="AE10534" s="61"/>
      <c r="AF10534" s="61"/>
      <c r="AG10534" s="61"/>
      <c r="AH10534" s="61"/>
      <c r="AI10534" s="61"/>
      <c r="AJ10534" s="61"/>
      <c r="AK10534" s="61"/>
      <c r="AL10534" s="61"/>
      <c r="AM10534" s="61"/>
      <c r="AN10534" s="61"/>
      <c r="AO10534" s="61"/>
      <c r="AP10534" s="62"/>
      <c r="AQ10534" s="61"/>
      <c r="AR10534" s="61"/>
      <c r="AS10534" s="61"/>
      <c r="AT10534" s="61"/>
      <c r="AU10534" s="61"/>
      <c r="AV10534" s="61"/>
      <c r="AW10534" s="60"/>
    </row>
    <row r="10535" s="59" customFormat="1" customHeight="1" spans="1:49">
      <c r="A10535" s="60"/>
      <c r="B10535" s="60"/>
      <c r="C10535" s="60"/>
      <c r="D10535" s="60"/>
      <c r="H10535" s="61"/>
      <c r="I10535" s="61"/>
      <c r="J10535" s="61"/>
      <c r="K10535" s="61"/>
      <c r="L10535" s="61"/>
      <c r="M10535" s="61"/>
      <c r="N10535" s="61"/>
      <c r="O10535" s="61"/>
      <c r="P10535" s="61"/>
      <c r="Q10535" s="61"/>
      <c r="R10535" s="61"/>
      <c r="S10535" s="61"/>
      <c r="T10535" s="61"/>
      <c r="U10535" s="61"/>
      <c r="V10535" s="61"/>
      <c r="W10535" s="61"/>
      <c r="X10535" s="61"/>
      <c r="Y10535" s="61"/>
      <c r="Z10535" s="61"/>
      <c r="AA10535" s="61"/>
      <c r="AB10535" s="61"/>
      <c r="AC10535" s="61"/>
      <c r="AD10535" s="61"/>
      <c r="AE10535" s="61"/>
      <c r="AF10535" s="61"/>
      <c r="AG10535" s="61"/>
      <c r="AH10535" s="61"/>
      <c r="AI10535" s="61"/>
      <c r="AJ10535" s="61"/>
      <c r="AK10535" s="61"/>
      <c r="AL10535" s="61"/>
      <c r="AM10535" s="61"/>
      <c r="AN10535" s="61"/>
      <c r="AO10535" s="61"/>
      <c r="AP10535" s="62"/>
      <c r="AQ10535" s="61"/>
      <c r="AR10535" s="61"/>
      <c r="AS10535" s="61"/>
      <c r="AT10535" s="61"/>
      <c r="AU10535" s="61"/>
      <c r="AV10535" s="61"/>
      <c r="AW10535" s="60"/>
    </row>
    <row r="10536" s="59" customFormat="1" customHeight="1" spans="1:49">
      <c r="A10536" s="60"/>
      <c r="B10536" s="60"/>
      <c r="C10536" s="60"/>
      <c r="D10536" s="60"/>
      <c r="H10536" s="61"/>
      <c r="I10536" s="61"/>
      <c r="J10536" s="61"/>
      <c r="K10536" s="61"/>
      <c r="L10536" s="61"/>
      <c r="M10536" s="61"/>
      <c r="N10536" s="61"/>
      <c r="O10536" s="61"/>
      <c r="P10536" s="61"/>
      <c r="Q10536" s="61"/>
      <c r="R10536" s="61"/>
      <c r="S10536" s="61"/>
      <c r="T10536" s="61"/>
      <c r="U10536" s="61"/>
      <c r="V10536" s="61"/>
      <c r="W10536" s="61"/>
      <c r="X10536" s="61"/>
      <c r="Y10536" s="61"/>
      <c r="Z10536" s="61"/>
      <c r="AA10536" s="61"/>
      <c r="AB10536" s="61"/>
      <c r="AC10536" s="61"/>
      <c r="AD10536" s="61"/>
      <c r="AE10536" s="61"/>
      <c r="AF10536" s="61"/>
      <c r="AG10536" s="61"/>
      <c r="AH10536" s="61"/>
      <c r="AI10536" s="61"/>
      <c r="AJ10536" s="61"/>
      <c r="AK10536" s="61"/>
      <c r="AL10536" s="61"/>
      <c r="AM10536" s="61"/>
      <c r="AN10536" s="61"/>
      <c r="AO10536" s="61"/>
      <c r="AP10536" s="62"/>
      <c r="AQ10536" s="61"/>
      <c r="AR10536" s="61"/>
      <c r="AS10536" s="61"/>
      <c r="AT10536" s="61"/>
      <c r="AU10536" s="61"/>
      <c r="AV10536" s="61"/>
      <c r="AW10536" s="60"/>
    </row>
    <row r="10537" s="59" customFormat="1" customHeight="1" spans="1:49">
      <c r="A10537" s="60"/>
      <c r="B10537" s="60"/>
      <c r="C10537" s="60"/>
      <c r="D10537" s="60"/>
      <c r="H10537" s="61"/>
      <c r="I10537" s="61"/>
      <c r="J10537" s="61"/>
      <c r="K10537" s="61"/>
      <c r="L10537" s="61"/>
      <c r="M10537" s="61"/>
      <c r="N10537" s="61"/>
      <c r="O10537" s="61"/>
      <c r="P10537" s="61"/>
      <c r="Q10537" s="61"/>
      <c r="R10537" s="61"/>
      <c r="S10537" s="61"/>
      <c r="T10537" s="61"/>
      <c r="U10537" s="61"/>
      <c r="V10537" s="61"/>
      <c r="W10537" s="61"/>
      <c r="X10537" s="61"/>
      <c r="Y10537" s="61"/>
      <c r="Z10537" s="61"/>
      <c r="AA10537" s="61"/>
      <c r="AB10537" s="61"/>
      <c r="AC10537" s="61"/>
      <c r="AD10537" s="61"/>
      <c r="AE10537" s="61"/>
      <c r="AF10537" s="61"/>
      <c r="AG10537" s="61"/>
      <c r="AH10537" s="61"/>
      <c r="AI10537" s="61"/>
      <c r="AJ10537" s="61"/>
      <c r="AK10537" s="61"/>
      <c r="AL10537" s="61"/>
      <c r="AM10537" s="61"/>
      <c r="AN10537" s="61"/>
      <c r="AO10537" s="61"/>
      <c r="AP10537" s="62"/>
      <c r="AQ10537" s="61"/>
      <c r="AR10537" s="61"/>
      <c r="AS10537" s="61"/>
      <c r="AT10537" s="61"/>
      <c r="AU10537" s="61"/>
      <c r="AV10537" s="61"/>
      <c r="AW10537" s="60"/>
    </row>
    <row r="10538" s="59" customFormat="1" customHeight="1" spans="1:49">
      <c r="A10538" s="60"/>
      <c r="B10538" s="60"/>
      <c r="C10538" s="60"/>
      <c r="D10538" s="60"/>
      <c r="H10538" s="61"/>
      <c r="I10538" s="61"/>
      <c r="J10538" s="61"/>
      <c r="K10538" s="61"/>
      <c r="L10538" s="61"/>
      <c r="M10538" s="61"/>
      <c r="N10538" s="61"/>
      <c r="O10538" s="61"/>
      <c r="P10538" s="61"/>
      <c r="Q10538" s="61"/>
      <c r="R10538" s="61"/>
      <c r="S10538" s="61"/>
      <c r="T10538" s="61"/>
      <c r="U10538" s="61"/>
      <c r="V10538" s="61"/>
      <c r="W10538" s="61"/>
      <c r="X10538" s="61"/>
      <c r="Y10538" s="61"/>
      <c r="Z10538" s="61"/>
      <c r="AA10538" s="61"/>
      <c r="AB10538" s="61"/>
      <c r="AC10538" s="61"/>
      <c r="AD10538" s="61"/>
      <c r="AE10538" s="61"/>
      <c r="AF10538" s="61"/>
      <c r="AG10538" s="61"/>
      <c r="AH10538" s="61"/>
      <c r="AI10538" s="61"/>
      <c r="AJ10538" s="61"/>
      <c r="AK10538" s="61"/>
      <c r="AL10538" s="61"/>
      <c r="AM10538" s="61"/>
      <c r="AN10538" s="61"/>
      <c r="AO10538" s="61"/>
      <c r="AP10538" s="62"/>
      <c r="AQ10538" s="61"/>
      <c r="AR10538" s="61"/>
      <c r="AS10538" s="61"/>
      <c r="AT10538" s="61"/>
      <c r="AU10538" s="61"/>
      <c r="AV10538" s="61"/>
      <c r="AW10538" s="60"/>
    </row>
    <row r="10539" s="59" customFormat="1" customHeight="1" spans="1:49">
      <c r="A10539" s="60"/>
      <c r="B10539" s="60"/>
      <c r="C10539" s="60"/>
      <c r="D10539" s="60"/>
      <c r="H10539" s="61"/>
      <c r="I10539" s="61"/>
      <c r="J10539" s="61"/>
      <c r="K10539" s="61"/>
      <c r="L10539" s="61"/>
      <c r="M10539" s="61"/>
      <c r="N10539" s="61"/>
      <c r="O10539" s="61"/>
      <c r="P10539" s="61"/>
      <c r="Q10539" s="61"/>
      <c r="R10539" s="61"/>
      <c r="S10539" s="61"/>
      <c r="T10539" s="61"/>
      <c r="U10539" s="61"/>
      <c r="V10539" s="61"/>
      <c r="W10539" s="61"/>
      <c r="X10539" s="61"/>
      <c r="Y10539" s="61"/>
      <c r="Z10539" s="61"/>
      <c r="AA10539" s="61"/>
      <c r="AB10539" s="61"/>
      <c r="AC10539" s="61"/>
      <c r="AD10539" s="61"/>
      <c r="AE10539" s="61"/>
      <c r="AF10539" s="61"/>
      <c r="AG10539" s="61"/>
      <c r="AH10539" s="61"/>
      <c r="AI10539" s="61"/>
      <c r="AJ10539" s="61"/>
      <c r="AK10539" s="61"/>
      <c r="AL10539" s="61"/>
      <c r="AM10539" s="61"/>
      <c r="AN10539" s="61"/>
      <c r="AO10539" s="61"/>
      <c r="AP10539" s="62"/>
      <c r="AQ10539" s="61"/>
      <c r="AR10539" s="61"/>
      <c r="AS10539" s="61"/>
      <c r="AT10539" s="61"/>
      <c r="AU10539" s="61"/>
      <c r="AV10539" s="61"/>
      <c r="AW10539" s="60"/>
    </row>
    <row r="10540" s="59" customFormat="1" customHeight="1" spans="1:49">
      <c r="A10540" s="60"/>
      <c r="B10540" s="60"/>
      <c r="C10540" s="60"/>
      <c r="D10540" s="60"/>
      <c r="H10540" s="61"/>
      <c r="I10540" s="61"/>
      <c r="J10540" s="61"/>
      <c r="K10540" s="61"/>
      <c r="L10540" s="61"/>
      <c r="M10540" s="61"/>
      <c r="N10540" s="61"/>
      <c r="O10540" s="61"/>
      <c r="P10540" s="61"/>
      <c r="Q10540" s="61"/>
      <c r="R10540" s="61"/>
      <c r="S10540" s="61"/>
      <c r="T10540" s="61"/>
      <c r="U10540" s="61"/>
      <c r="V10540" s="61"/>
      <c r="W10540" s="61"/>
      <c r="X10540" s="61"/>
      <c r="Y10540" s="61"/>
      <c r="Z10540" s="61"/>
      <c r="AA10540" s="61"/>
      <c r="AB10540" s="61"/>
      <c r="AC10540" s="61"/>
      <c r="AD10540" s="61"/>
      <c r="AE10540" s="61"/>
      <c r="AF10540" s="61"/>
      <c r="AG10540" s="61"/>
      <c r="AH10540" s="61"/>
      <c r="AI10540" s="61"/>
      <c r="AJ10540" s="61"/>
      <c r="AK10540" s="61"/>
      <c r="AL10540" s="61"/>
      <c r="AM10540" s="61"/>
      <c r="AN10540" s="61"/>
      <c r="AO10540" s="61"/>
      <c r="AP10540" s="62"/>
      <c r="AQ10540" s="61"/>
      <c r="AR10540" s="61"/>
      <c r="AS10540" s="61"/>
      <c r="AT10540" s="61"/>
      <c r="AU10540" s="61"/>
      <c r="AV10540" s="61"/>
      <c r="AW10540" s="60"/>
    </row>
    <row r="10541" s="59" customFormat="1" customHeight="1" spans="1:49">
      <c r="A10541" s="60"/>
      <c r="B10541" s="60"/>
      <c r="C10541" s="60"/>
      <c r="D10541" s="60"/>
      <c r="H10541" s="61"/>
      <c r="I10541" s="61"/>
      <c r="J10541" s="61"/>
      <c r="K10541" s="61"/>
      <c r="L10541" s="61"/>
      <c r="M10541" s="61"/>
      <c r="N10541" s="61"/>
      <c r="O10541" s="61"/>
      <c r="P10541" s="61"/>
      <c r="Q10541" s="61"/>
      <c r="R10541" s="61"/>
      <c r="S10541" s="61"/>
      <c r="T10541" s="61"/>
      <c r="U10541" s="61"/>
      <c r="V10541" s="61"/>
      <c r="W10541" s="61"/>
      <c r="X10541" s="61"/>
      <c r="Y10541" s="61"/>
      <c r="Z10541" s="61"/>
      <c r="AA10541" s="61"/>
      <c r="AB10541" s="61"/>
      <c r="AC10541" s="61"/>
      <c r="AD10541" s="61"/>
      <c r="AE10541" s="61"/>
      <c r="AF10541" s="61"/>
      <c r="AG10541" s="61"/>
      <c r="AH10541" s="61"/>
      <c r="AI10541" s="61"/>
      <c r="AJ10541" s="61"/>
      <c r="AK10541" s="61"/>
      <c r="AL10541" s="61"/>
      <c r="AM10541" s="61"/>
      <c r="AN10541" s="61"/>
      <c r="AO10541" s="61"/>
      <c r="AP10541" s="62"/>
      <c r="AQ10541" s="61"/>
      <c r="AR10541" s="61"/>
      <c r="AS10541" s="61"/>
      <c r="AT10541" s="61"/>
      <c r="AU10541" s="61"/>
      <c r="AV10541" s="61"/>
      <c r="AW10541" s="60"/>
    </row>
    <row r="10542" s="59" customFormat="1" customHeight="1" spans="1:49">
      <c r="A10542" s="60"/>
      <c r="B10542" s="60"/>
      <c r="C10542" s="60"/>
      <c r="D10542" s="60"/>
      <c r="H10542" s="61"/>
      <c r="I10542" s="61"/>
      <c r="J10542" s="61"/>
      <c r="K10542" s="61"/>
      <c r="L10542" s="61"/>
      <c r="M10542" s="61"/>
      <c r="N10542" s="61"/>
      <c r="O10542" s="61"/>
      <c r="P10542" s="61"/>
      <c r="Q10542" s="61"/>
      <c r="R10542" s="61"/>
      <c r="S10542" s="61"/>
      <c r="T10542" s="61"/>
      <c r="U10542" s="61"/>
      <c r="V10542" s="61"/>
      <c r="W10542" s="61"/>
      <c r="X10542" s="61"/>
      <c r="Y10542" s="61"/>
      <c r="Z10542" s="61"/>
      <c r="AA10542" s="61"/>
      <c r="AB10542" s="61"/>
      <c r="AC10542" s="61"/>
      <c r="AD10542" s="61"/>
      <c r="AE10542" s="61"/>
      <c r="AF10542" s="61"/>
      <c r="AG10542" s="61"/>
      <c r="AH10542" s="61"/>
      <c r="AI10542" s="61"/>
      <c r="AJ10542" s="61"/>
      <c r="AK10542" s="61"/>
      <c r="AL10542" s="61"/>
      <c r="AM10542" s="61"/>
      <c r="AN10542" s="61"/>
      <c r="AO10542" s="61"/>
      <c r="AP10542" s="62"/>
      <c r="AQ10542" s="61"/>
      <c r="AR10542" s="61"/>
      <c r="AS10542" s="61"/>
      <c r="AT10542" s="61"/>
      <c r="AU10542" s="61"/>
      <c r="AV10542" s="61"/>
      <c r="AW10542" s="60"/>
    </row>
    <row r="10543" s="59" customFormat="1" customHeight="1" spans="1:49">
      <c r="A10543" s="60"/>
      <c r="B10543" s="60"/>
      <c r="C10543" s="60"/>
      <c r="D10543" s="60"/>
      <c r="H10543" s="61"/>
      <c r="I10543" s="61"/>
      <c r="J10543" s="61"/>
      <c r="K10543" s="61"/>
      <c r="L10543" s="61"/>
      <c r="M10543" s="61"/>
      <c r="N10543" s="61"/>
      <c r="O10543" s="61"/>
      <c r="P10543" s="61"/>
      <c r="Q10543" s="61"/>
      <c r="R10543" s="61"/>
      <c r="S10543" s="61"/>
      <c r="T10543" s="61"/>
      <c r="U10543" s="61"/>
      <c r="V10543" s="61"/>
      <c r="W10543" s="61"/>
      <c r="X10543" s="61"/>
      <c r="Y10543" s="61"/>
      <c r="Z10543" s="61"/>
      <c r="AA10543" s="61"/>
      <c r="AB10543" s="61"/>
      <c r="AC10543" s="61"/>
      <c r="AD10543" s="61"/>
      <c r="AE10543" s="61"/>
      <c r="AF10543" s="61"/>
      <c r="AG10543" s="61"/>
      <c r="AH10543" s="61"/>
      <c r="AI10543" s="61"/>
      <c r="AJ10543" s="61"/>
      <c r="AK10543" s="61"/>
      <c r="AL10543" s="61"/>
      <c r="AM10543" s="61"/>
      <c r="AN10543" s="61"/>
      <c r="AO10543" s="61"/>
      <c r="AP10543" s="62"/>
      <c r="AQ10543" s="61"/>
      <c r="AR10543" s="61"/>
      <c r="AS10543" s="61"/>
      <c r="AT10543" s="61"/>
      <c r="AU10543" s="61"/>
      <c r="AV10543" s="61"/>
      <c r="AW10543" s="60"/>
    </row>
    <row r="10544" s="59" customFormat="1" customHeight="1" spans="1:49">
      <c r="A10544" s="60"/>
      <c r="B10544" s="60"/>
      <c r="C10544" s="60"/>
      <c r="D10544" s="60"/>
      <c r="H10544" s="61"/>
      <c r="I10544" s="61"/>
      <c r="J10544" s="61"/>
      <c r="K10544" s="61"/>
      <c r="L10544" s="61"/>
      <c r="M10544" s="61"/>
      <c r="N10544" s="61"/>
      <c r="O10544" s="61"/>
      <c r="P10544" s="61"/>
      <c r="Q10544" s="61"/>
      <c r="R10544" s="61"/>
      <c r="S10544" s="61"/>
      <c r="T10544" s="61"/>
      <c r="U10544" s="61"/>
      <c r="V10544" s="61"/>
      <c r="W10544" s="61"/>
      <c r="X10544" s="61"/>
      <c r="Y10544" s="61"/>
      <c r="Z10544" s="61"/>
      <c r="AA10544" s="61"/>
      <c r="AB10544" s="61"/>
      <c r="AC10544" s="61"/>
      <c r="AD10544" s="61"/>
      <c r="AE10544" s="61"/>
      <c r="AF10544" s="61"/>
      <c r="AG10544" s="61"/>
      <c r="AH10544" s="61"/>
      <c r="AI10544" s="61"/>
      <c r="AJ10544" s="61"/>
      <c r="AK10544" s="61"/>
      <c r="AL10544" s="61"/>
      <c r="AM10544" s="61"/>
      <c r="AN10544" s="61"/>
      <c r="AO10544" s="61"/>
      <c r="AP10544" s="62"/>
      <c r="AQ10544" s="61"/>
      <c r="AR10544" s="61"/>
      <c r="AS10544" s="61"/>
      <c r="AT10544" s="61"/>
      <c r="AU10544" s="61"/>
      <c r="AV10544" s="61"/>
      <c r="AW10544" s="60"/>
    </row>
    <row r="10545" s="59" customFormat="1" customHeight="1" spans="1:49">
      <c r="A10545" s="60"/>
      <c r="B10545" s="60"/>
      <c r="C10545" s="60"/>
      <c r="D10545" s="60"/>
      <c r="H10545" s="61"/>
      <c r="I10545" s="61"/>
      <c r="J10545" s="61"/>
      <c r="K10545" s="61"/>
      <c r="L10545" s="61"/>
      <c r="M10545" s="61"/>
      <c r="N10545" s="61"/>
      <c r="O10545" s="61"/>
      <c r="P10545" s="61"/>
      <c r="Q10545" s="61"/>
      <c r="R10545" s="61"/>
      <c r="S10545" s="61"/>
      <c r="T10545" s="61"/>
      <c r="U10545" s="61"/>
      <c r="V10545" s="61"/>
      <c r="W10545" s="61"/>
      <c r="X10545" s="61"/>
      <c r="Y10545" s="61"/>
      <c r="Z10545" s="61"/>
      <c r="AA10545" s="61"/>
      <c r="AB10545" s="61"/>
      <c r="AC10545" s="61"/>
      <c r="AD10545" s="61"/>
      <c r="AE10545" s="61"/>
      <c r="AF10545" s="61"/>
      <c r="AG10545" s="61"/>
      <c r="AH10545" s="61"/>
      <c r="AI10545" s="61"/>
      <c r="AJ10545" s="61"/>
      <c r="AK10545" s="61"/>
      <c r="AL10545" s="61"/>
      <c r="AM10545" s="61"/>
      <c r="AN10545" s="61"/>
      <c r="AO10545" s="61"/>
      <c r="AP10545" s="62"/>
      <c r="AQ10545" s="61"/>
      <c r="AR10545" s="61"/>
      <c r="AS10545" s="61"/>
      <c r="AT10545" s="61"/>
      <c r="AU10545" s="61"/>
      <c r="AV10545" s="61"/>
      <c r="AW10545" s="60"/>
    </row>
    <row r="10546" s="59" customFormat="1" customHeight="1" spans="1:49">
      <c r="A10546" s="60"/>
      <c r="B10546" s="60"/>
      <c r="C10546" s="60"/>
      <c r="D10546" s="60"/>
      <c r="H10546" s="61"/>
      <c r="I10546" s="61"/>
      <c r="J10546" s="61"/>
      <c r="K10546" s="61"/>
      <c r="L10546" s="61"/>
      <c r="M10546" s="61"/>
      <c r="N10546" s="61"/>
      <c r="O10546" s="61"/>
      <c r="P10546" s="61"/>
      <c r="Q10546" s="61"/>
      <c r="R10546" s="61"/>
      <c r="S10546" s="61"/>
      <c r="T10546" s="61"/>
      <c r="U10546" s="61"/>
      <c r="V10546" s="61"/>
      <c r="W10546" s="61"/>
      <c r="X10546" s="61"/>
      <c r="Y10546" s="61"/>
      <c r="Z10546" s="61"/>
      <c r="AA10546" s="61"/>
      <c r="AB10546" s="61"/>
      <c r="AC10546" s="61"/>
      <c r="AD10546" s="61"/>
      <c r="AE10546" s="61"/>
      <c r="AF10546" s="61"/>
      <c r="AG10546" s="61"/>
      <c r="AH10546" s="61"/>
      <c r="AI10546" s="61"/>
      <c r="AJ10546" s="61"/>
      <c r="AK10546" s="61"/>
      <c r="AL10546" s="61"/>
      <c r="AM10546" s="61"/>
      <c r="AN10546" s="61"/>
      <c r="AO10546" s="61"/>
      <c r="AP10546" s="62"/>
      <c r="AQ10546" s="61"/>
      <c r="AR10546" s="61"/>
      <c r="AS10546" s="61"/>
      <c r="AT10546" s="61"/>
      <c r="AU10546" s="61"/>
      <c r="AV10546" s="61"/>
      <c r="AW10546" s="60"/>
    </row>
    <row r="10547" s="59" customFormat="1" customHeight="1" spans="1:49">
      <c r="A10547" s="60"/>
      <c r="B10547" s="60"/>
      <c r="C10547" s="60"/>
      <c r="D10547" s="60"/>
      <c r="H10547" s="61"/>
      <c r="I10547" s="61"/>
      <c r="J10547" s="61"/>
      <c r="K10547" s="61"/>
      <c r="L10547" s="61"/>
      <c r="M10547" s="61"/>
      <c r="N10547" s="61"/>
      <c r="O10547" s="61"/>
      <c r="P10547" s="61"/>
      <c r="Q10547" s="61"/>
      <c r="R10547" s="61"/>
      <c r="S10547" s="61"/>
      <c r="T10547" s="61"/>
      <c r="U10547" s="61"/>
      <c r="V10547" s="61"/>
      <c r="W10547" s="61"/>
      <c r="X10547" s="61"/>
      <c r="Y10547" s="61"/>
      <c r="Z10547" s="61"/>
      <c r="AA10547" s="61"/>
      <c r="AB10547" s="61"/>
      <c r="AC10547" s="61"/>
      <c r="AD10547" s="61"/>
      <c r="AE10547" s="61"/>
      <c r="AF10547" s="61"/>
      <c r="AG10547" s="61"/>
      <c r="AH10547" s="61"/>
      <c r="AI10547" s="61"/>
      <c r="AJ10547" s="61"/>
      <c r="AK10547" s="61"/>
      <c r="AL10547" s="61"/>
      <c r="AM10547" s="61"/>
      <c r="AN10547" s="61"/>
      <c r="AO10547" s="61"/>
      <c r="AP10547" s="62"/>
      <c r="AQ10547" s="61"/>
      <c r="AR10547" s="61"/>
      <c r="AS10547" s="61"/>
      <c r="AT10547" s="61"/>
      <c r="AU10547" s="61"/>
      <c r="AV10547" s="61"/>
      <c r="AW10547" s="60"/>
    </row>
    <row r="10548" s="59" customFormat="1" customHeight="1" spans="1:49">
      <c r="A10548" s="60"/>
      <c r="B10548" s="60"/>
      <c r="C10548" s="60"/>
      <c r="D10548" s="60"/>
      <c r="H10548" s="61"/>
      <c r="I10548" s="61"/>
      <c r="J10548" s="61"/>
      <c r="K10548" s="61"/>
      <c r="L10548" s="61"/>
      <c r="M10548" s="61"/>
      <c r="N10548" s="61"/>
      <c r="O10548" s="61"/>
      <c r="P10548" s="61"/>
      <c r="Q10548" s="61"/>
      <c r="R10548" s="61"/>
      <c r="S10548" s="61"/>
      <c r="T10548" s="61"/>
      <c r="U10548" s="61"/>
      <c r="V10548" s="61"/>
      <c r="W10548" s="61"/>
      <c r="X10548" s="61"/>
      <c r="Y10548" s="61"/>
      <c r="Z10548" s="61"/>
      <c r="AA10548" s="61"/>
      <c r="AB10548" s="61"/>
      <c r="AC10548" s="61"/>
      <c r="AD10548" s="61"/>
      <c r="AE10548" s="61"/>
      <c r="AF10548" s="61"/>
      <c r="AG10548" s="61"/>
      <c r="AH10548" s="61"/>
      <c r="AI10548" s="61"/>
      <c r="AJ10548" s="61"/>
      <c r="AK10548" s="61"/>
      <c r="AL10548" s="61"/>
      <c r="AM10548" s="61"/>
      <c r="AN10548" s="61"/>
      <c r="AO10548" s="61"/>
      <c r="AP10548" s="62"/>
      <c r="AQ10548" s="61"/>
      <c r="AR10548" s="61"/>
      <c r="AS10548" s="61"/>
      <c r="AT10548" s="61"/>
      <c r="AU10548" s="61"/>
      <c r="AV10548" s="61"/>
      <c r="AW10548" s="60"/>
    </row>
    <row r="10549" s="59" customFormat="1" customHeight="1" spans="1:49">
      <c r="A10549" s="60"/>
      <c r="B10549" s="60"/>
      <c r="C10549" s="60"/>
      <c r="D10549" s="60"/>
      <c r="H10549" s="61"/>
      <c r="I10549" s="61"/>
      <c r="J10549" s="61"/>
      <c r="K10549" s="61"/>
      <c r="L10549" s="61"/>
      <c r="M10549" s="61"/>
      <c r="N10549" s="61"/>
      <c r="O10549" s="61"/>
      <c r="P10549" s="61"/>
      <c r="Q10549" s="61"/>
      <c r="R10549" s="61"/>
      <c r="S10549" s="61"/>
      <c r="T10549" s="61"/>
      <c r="U10549" s="61"/>
      <c r="V10549" s="61"/>
      <c r="W10549" s="61"/>
      <c r="X10549" s="61"/>
      <c r="Y10549" s="61"/>
      <c r="Z10549" s="61"/>
      <c r="AA10549" s="61"/>
      <c r="AB10549" s="61"/>
      <c r="AC10549" s="61"/>
      <c r="AD10549" s="61"/>
      <c r="AE10549" s="61"/>
      <c r="AF10549" s="61"/>
      <c r="AG10549" s="61"/>
      <c r="AH10549" s="61"/>
      <c r="AI10549" s="61"/>
      <c r="AJ10549" s="61"/>
      <c r="AK10549" s="61"/>
      <c r="AL10549" s="61"/>
      <c r="AM10549" s="61"/>
      <c r="AN10549" s="61"/>
      <c r="AO10549" s="61"/>
      <c r="AP10549" s="62"/>
      <c r="AQ10549" s="61"/>
      <c r="AR10549" s="61"/>
      <c r="AS10549" s="61"/>
      <c r="AT10549" s="61"/>
      <c r="AU10549" s="61"/>
      <c r="AV10549" s="61"/>
      <c r="AW10549" s="60"/>
    </row>
    <row r="10550" s="59" customFormat="1" customHeight="1" spans="1:49">
      <c r="A10550" s="60"/>
      <c r="B10550" s="60"/>
      <c r="C10550" s="60"/>
      <c r="D10550" s="60"/>
      <c r="H10550" s="61"/>
      <c r="I10550" s="61"/>
      <c r="J10550" s="61"/>
      <c r="K10550" s="61"/>
      <c r="L10550" s="61"/>
      <c r="M10550" s="61"/>
      <c r="N10550" s="61"/>
      <c r="O10550" s="61"/>
      <c r="P10550" s="61"/>
      <c r="Q10550" s="61"/>
      <c r="R10550" s="61"/>
      <c r="S10550" s="61"/>
      <c r="T10550" s="61"/>
      <c r="U10550" s="61"/>
      <c r="V10550" s="61"/>
      <c r="W10550" s="61"/>
      <c r="X10550" s="61"/>
      <c r="Y10550" s="61"/>
      <c r="Z10550" s="61"/>
      <c r="AA10550" s="61"/>
      <c r="AB10550" s="61"/>
      <c r="AC10550" s="61"/>
      <c r="AD10550" s="61"/>
      <c r="AE10550" s="61"/>
      <c r="AF10550" s="61"/>
      <c r="AG10550" s="61"/>
      <c r="AH10550" s="61"/>
      <c r="AI10550" s="61"/>
      <c r="AJ10550" s="61"/>
      <c r="AK10550" s="61"/>
      <c r="AL10550" s="61"/>
      <c r="AM10550" s="61"/>
      <c r="AN10550" s="61"/>
      <c r="AO10550" s="61"/>
      <c r="AP10550" s="62"/>
      <c r="AQ10550" s="61"/>
      <c r="AR10550" s="61"/>
      <c r="AS10550" s="61"/>
      <c r="AT10550" s="61"/>
      <c r="AU10550" s="61"/>
      <c r="AV10550" s="61"/>
      <c r="AW10550" s="60"/>
    </row>
    <row r="10551" s="59" customFormat="1" customHeight="1" spans="1:49">
      <c r="A10551" s="60"/>
      <c r="B10551" s="60"/>
      <c r="C10551" s="60"/>
      <c r="D10551" s="60"/>
      <c r="H10551" s="61"/>
      <c r="I10551" s="61"/>
      <c r="J10551" s="61"/>
      <c r="K10551" s="61"/>
      <c r="L10551" s="61"/>
      <c r="M10551" s="61"/>
      <c r="N10551" s="61"/>
      <c r="O10551" s="61"/>
      <c r="P10551" s="61"/>
      <c r="Q10551" s="61"/>
      <c r="R10551" s="61"/>
      <c r="S10551" s="61"/>
      <c r="T10551" s="61"/>
      <c r="U10551" s="61"/>
      <c r="V10551" s="61"/>
      <c r="W10551" s="61"/>
      <c r="X10551" s="61"/>
      <c r="Y10551" s="61"/>
      <c r="Z10551" s="61"/>
      <c r="AA10551" s="61"/>
      <c r="AB10551" s="61"/>
      <c r="AC10551" s="61"/>
      <c r="AD10551" s="61"/>
      <c r="AE10551" s="61"/>
      <c r="AF10551" s="61"/>
      <c r="AG10551" s="61"/>
      <c r="AH10551" s="61"/>
      <c r="AI10551" s="61"/>
      <c r="AJ10551" s="61"/>
      <c r="AK10551" s="61"/>
      <c r="AL10551" s="61"/>
      <c r="AM10551" s="61"/>
      <c r="AN10551" s="61"/>
      <c r="AO10551" s="61"/>
      <c r="AP10551" s="62"/>
      <c r="AQ10551" s="61"/>
      <c r="AR10551" s="61"/>
      <c r="AS10551" s="61"/>
      <c r="AT10551" s="61"/>
      <c r="AU10551" s="61"/>
      <c r="AV10551" s="61"/>
      <c r="AW10551" s="60"/>
    </row>
    <row r="10552" s="59" customFormat="1" customHeight="1" spans="1:49">
      <c r="A10552" s="60"/>
      <c r="B10552" s="60"/>
      <c r="C10552" s="60"/>
      <c r="D10552" s="60"/>
      <c r="H10552" s="61"/>
      <c r="I10552" s="61"/>
      <c r="J10552" s="61"/>
      <c r="K10552" s="61"/>
      <c r="L10552" s="61"/>
      <c r="M10552" s="61"/>
      <c r="N10552" s="61"/>
      <c r="O10552" s="61"/>
      <c r="P10552" s="61"/>
      <c r="Q10552" s="61"/>
      <c r="R10552" s="61"/>
      <c r="S10552" s="61"/>
      <c r="T10552" s="61"/>
      <c r="U10552" s="61"/>
      <c r="V10552" s="61"/>
      <c r="W10552" s="61"/>
      <c r="X10552" s="61"/>
      <c r="Y10552" s="61"/>
      <c r="Z10552" s="61"/>
      <c r="AA10552" s="61"/>
      <c r="AB10552" s="61"/>
      <c r="AC10552" s="61"/>
      <c r="AD10552" s="61"/>
      <c r="AE10552" s="61"/>
      <c r="AF10552" s="61"/>
      <c r="AG10552" s="61"/>
      <c r="AH10552" s="61"/>
      <c r="AI10552" s="61"/>
      <c r="AJ10552" s="61"/>
      <c r="AK10552" s="61"/>
      <c r="AL10552" s="61"/>
      <c r="AM10552" s="61"/>
      <c r="AN10552" s="61"/>
      <c r="AO10552" s="61"/>
      <c r="AP10552" s="62"/>
      <c r="AQ10552" s="61"/>
      <c r="AR10552" s="61"/>
      <c r="AS10552" s="61"/>
      <c r="AT10552" s="61"/>
      <c r="AU10552" s="61"/>
      <c r="AV10552" s="61"/>
      <c r="AW10552" s="60"/>
    </row>
    <row r="10553" s="59" customFormat="1" customHeight="1" spans="1:49">
      <c r="A10553" s="60"/>
      <c r="B10553" s="60"/>
      <c r="C10553" s="60"/>
      <c r="D10553" s="60"/>
      <c r="H10553" s="61"/>
      <c r="I10553" s="61"/>
      <c r="J10553" s="61"/>
      <c r="K10553" s="61"/>
      <c r="L10553" s="61"/>
      <c r="M10553" s="61"/>
      <c r="N10553" s="61"/>
      <c r="O10553" s="61"/>
      <c r="P10553" s="61"/>
      <c r="Q10553" s="61"/>
      <c r="R10553" s="61"/>
      <c r="S10553" s="61"/>
      <c r="T10553" s="61"/>
      <c r="U10553" s="61"/>
      <c r="V10553" s="61"/>
      <c r="W10553" s="61"/>
      <c r="X10553" s="61"/>
      <c r="Y10553" s="61"/>
      <c r="Z10553" s="61"/>
      <c r="AA10553" s="61"/>
      <c r="AB10553" s="61"/>
      <c r="AC10553" s="61"/>
      <c r="AD10553" s="61"/>
      <c r="AE10553" s="61"/>
      <c r="AF10553" s="61"/>
      <c r="AG10553" s="61"/>
      <c r="AH10553" s="61"/>
      <c r="AI10553" s="61"/>
      <c r="AJ10553" s="61"/>
      <c r="AK10553" s="61"/>
      <c r="AL10553" s="61"/>
      <c r="AM10553" s="61"/>
      <c r="AN10553" s="61"/>
      <c r="AO10553" s="61"/>
      <c r="AP10553" s="62"/>
      <c r="AQ10553" s="61"/>
      <c r="AR10553" s="61"/>
      <c r="AS10553" s="61"/>
      <c r="AT10553" s="61"/>
      <c r="AU10553" s="61"/>
      <c r="AV10553" s="61"/>
      <c r="AW10553" s="60"/>
    </row>
    <row r="10554" s="59" customFormat="1" customHeight="1" spans="1:49">
      <c r="A10554" s="60"/>
      <c r="B10554" s="60"/>
      <c r="C10554" s="60"/>
      <c r="D10554" s="60"/>
      <c r="H10554" s="61"/>
      <c r="I10554" s="61"/>
      <c r="J10554" s="61"/>
      <c r="K10554" s="61"/>
      <c r="L10554" s="61"/>
      <c r="M10554" s="61"/>
      <c r="N10554" s="61"/>
      <c r="O10554" s="61"/>
      <c r="P10554" s="61"/>
      <c r="Q10554" s="61"/>
      <c r="R10554" s="61"/>
      <c r="S10554" s="61"/>
      <c r="T10554" s="61"/>
      <c r="U10554" s="61"/>
      <c r="V10554" s="61"/>
      <c r="W10554" s="61"/>
      <c r="X10554" s="61"/>
      <c r="Y10554" s="61"/>
      <c r="Z10554" s="61"/>
      <c r="AA10554" s="61"/>
      <c r="AB10554" s="61"/>
      <c r="AC10554" s="61"/>
      <c r="AD10554" s="61"/>
      <c r="AE10554" s="61"/>
      <c r="AF10554" s="61"/>
      <c r="AG10554" s="61"/>
      <c r="AH10554" s="61"/>
      <c r="AI10554" s="61"/>
      <c r="AJ10554" s="61"/>
      <c r="AK10554" s="61"/>
      <c r="AL10554" s="61"/>
      <c r="AM10554" s="61"/>
      <c r="AN10554" s="61"/>
      <c r="AO10554" s="61"/>
      <c r="AP10554" s="62"/>
      <c r="AQ10554" s="61"/>
      <c r="AR10554" s="61"/>
      <c r="AS10554" s="61"/>
      <c r="AT10554" s="61"/>
      <c r="AU10554" s="61"/>
      <c r="AV10554" s="61"/>
      <c r="AW10554" s="60"/>
    </row>
    <row r="10555" s="59" customFormat="1" customHeight="1" spans="1:49">
      <c r="A10555" s="60"/>
      <c r="B10555" s="60"/>
      <c r="C10555" s="60"/>
      <c r="D10555" s="60"/>
      <c r="H10555" s="61"/>
      <c r="I10555" s="61"/>
      <c r="J10555" s="61"/>
      <c r="K10555" s="61"/>
      <c r="L10555" s="61"/>
      <c r="M10555" s="61"/>
      <c r="N10555" s="61"/>
      <c r="O10555" s="61"/>
      <c r="P10555" s="61"/>
      <c r="Q10555" s="61"/>
      <c r="R10555" s="61"/>
      <c r="S10555" s="61"/>
      <c r="T10555" s="61"/>
      <c r="U10555" s="61"/>
      <c r="V10555" s="61"/>
      <c r="W10555" s="61"/>
      <c r="X10555" s="61"/>
      <c r="Y10555" s="61"/>
      <c r="Z10555" s="61"/>
      <c r="AA10555" s="61"/>
      <c r="AB10555" s="61"/>
      <c r="AC10555" s="61"/>
      <c r="AD10555" s="61"/>
      <c r="AE10555" s="61"/>
      <c r="AF10555" s="61"/>
      <c r="AG10555" s="61"/>
      <c r="AH10555" s="61"/>
      <c r="AI10555" s="61"/>
      <c r="AJ10555" s="61"/>
      <c r="AK10555" s="61"/>
      <c r="AL10555" s="61"/>
      <c r="AM10555" s="61"/>
      <c r="AN10555" s="61"/>
      <c r="AO10555" s="61"/>
      <c r="AP10555" s="62"/>
      <c r="AQ10555" s="61"/>
      <c r="AR10555" s="61"/>
      <c r="AS10555" s="61"/>
      <c r="AT10555" s="61"/>
      <c r="AU10555" s="61"/>
      <c r="AV10555" s="61"/>
      <c r="AW10555" s="60"/>
    </row>
    <row r="10556" s="59" customFormat="1" customHeight="1" spans="1:49">
      <c r="A10556" s="60"/>
      <c r="B10556" s="60"/>
      <c r="C10556" s="60"/>
      <c r="D10556" s="60"/>
      <c r="H10556" s="61"/>
      <c r="I10556" s="61"/>
      <c r="J10556" s="61"/>
      <c r="K10556" s="61"/>
      <c r="L10556" s="61"/>
      <c r="M10556" s="61"/>
      <c r="N10556" s="61"/>
      <c r="O10556" s="61"/>
      <c r="P10556" s="61"/>
      <c r="Q10556" s="61"/>
      <c r="R10556" s="61"/>
      <c r="S10556" s="61"/>
      <c r="T10556" s="61"/>
      <c r="U10556" s="61"/>
      <c r="V10556" s="61"/>
      <c r="W10556" s="61"/>
      <c r="X10556" s="61"/>
      <c r="Y10556" s="61"/>
      <c r="Z10556" s="61"/>
      <c r="AA10556" s="61"/>
      <c r="AB10556" s="61"/>
      <c r="AC10556" s="61"/>
      <c r="AD10556" s="61"/>
      <c r="AE10556" s="61"/>
      <c r="AF10556" s="61"/>
      <c r="AG10556" s="61"/>
      <c r="AH10556" s="61"/>
      <c r="AI10556" s="61"/>
      <c r="AJ10556" s="61"/>
      <c r="AK10556" s="61"/>
      <c r="AL10556" s="61"/>
      <c r="AM10556" s="61"/>
      <c r="AN10556" s="61"/>
      <c r="AO10556" s="61"/>
      <c r="AP10556" s="62"/>
      <c r="AQ10556" s="61"/>
      <c r="AR10556" s="61"/>
      <c r="AS10556" s="61"/>
      <c r="AT10556" s="61"/>
      <c r="AU10556" s="61"/>
      <c r="AV10556" s="61"/>
      <c r="AW10556" s="60"/>
    </row>
    <row r="10557" s="59" customFormat="1" customHeight="1" spans="1:49">
      <c r="A10557" s="60"/>
      <c r="B10557" s="60"/>
      <c r="C10557" s="60"/>
      <c r="D10557" s="60"/>
      <c r="H10557" s="61"/>
      <c r="I10557" s="61"/>
      <c r="J10557" s="61"/>
      <c r="K10557" s="61"/>
      <c r="L10557" s="61"/>
      <c r="M10557" s="61"/>
      <c r="N10557" s="61"/>
      <c r="O10557" s="61"/>
      <c r="P10557" s="61"/>
      <c r="Q10557" s="61"/>
      <c r="R10557" s="61"/>
      <c r="S10557" s="61"/>
      <c r="T10557" s="61"/>
      <c r="U10557" s="61"/>
      <c r="V10557" s="61"/>
      <c r="W10557" s="61"/>
      <c r="X10557" s="61"/>
      <c r="Y10557" s="61"/>
      <c r="Z10557" s="61"/>
      <c r="AA10557" s="61"/>
      <c r="AB10557" s="61"/>
      <c r="AC10557" s="61"/>
      <c r="AD10557" s="61"/>
      <c r="AE10557" s="61"/>
      <c r="AF10557" s="61"/>
      <c r="AG10557" s="61"/>
      <c r="AH10557" s="61"/>
      <c r="AI10557" s="61"/>
      <c r="AJ10557" s="61"/>
      <c r="AK10557" s="61"/>
      <c r="AL10557" s="61"/>
      <c r="AM10557" s="61"/>
      <c r="AN10557" s="61"/>
      <c r="AO10557" s="61"/>
      <c r="AP10557" s="62"/>
      <c r="AQ10557" s="61"/>
      <c r="AR10557" s="61"/>
      <c r="AS10557" s="61"/>
      <c r="AT10557" s="61"/>
      <c r="AU10557" s="61"/>
      <c r="AV10557" s="61"/>
      <c r="AW10557" s="60"/>
    </row>
    <row r="10558" s="59" customFormat="1" customHeight="1" spans="1:49">
      <c r="A10558" s="60"/>
      <c r="B10558" s="60"/>
      <c r="C10558" s="60"/>
      <c r="D10558" s="60"/>
      <c r="H10558" s="61"/>
      <c r="I10558" s="61"/>
      <c r="J10558" s="61"/>
      <c r="K10558" s="61"/>
      <c r="L10558" s="61"/>
      <c r="M10558" s="61"/>
      <c r="N10558" s="61"/>
      <c r="O10558" s="61"/>
      <c r="P10558" s="61"/>
      <c r="Q10558" s="61"/>
      <c r="R10558" s="61"/>
      <c r="S10558" s="61"/>
      <c r="T10558" s="61"/>
      <c r="U10558" s="61"/>
      <c r="V10558" s="61"/>
      <c r="W10558" s="61"/>
      <c r="X10558" s="61"/>
      <c r="Y10558" s="61"/>
      <c r="Z10558" s="61"/>
      <c r="AA10558" s="61"/>
      <c r="AB10558" s="61"/>
      <c r="AC10558" s="61"/>
      <c r="AD10558" s="61"/>
      <c r="AE10558" s="61"/>
      <c r="AF10558" s="61"/>
      <c r="AG10558" s="61"/>
      <c r="AH10558" s="61"/>
      <c r="AI10558" s="61"/>
      <c r="AJ10558" s="61"/>
      <c r="AK10558" s="61"/>
      <c r="AL10558" s="61"/>
      <c r="AM10558" s="61"/>
      <c r="AN10558" s="61"/>
      <c r="AO10558" s="61"/>
      <c r="AP10558" s="62"/>
      <c r="AQ10558" s="61"/>
      <c r="AR10558" s="61"/>
      <c r="AS10558" s="61"/>
      <c r="AT10558" s="61"/>
      <c r="AU10558" s="61"/>
      <c r="AV10558" s="61"/>
      <c r="AW10558" s="60"/>
    </row>
    <row r="10559" s="59" customFormat="1" customHeight="1" spans="1:49">
      <c r="A10559" s="60"/>
      <c r="B10559" s="60"/>
      <c r="C10559" s="60"/>
      <c r="D10559" s="60"/>
      <c r="H10559" s="61"/>
      <c r="I10559" s="61"/>
      <c r="J10559" s="61"/>
      <c r="K10559" s="61"/>
      <c r="L10559" s="61"/>
      <c r="M10559" s="61"/>
      <c r="N10559" s="61"/>
      <c r="O10559" s="61"/>
      <c r="P10559" s="61"/>
      <c r="Q10559" s="61"/>
      <c r="R10559" s="61"/>
      <c r="S10559" s="61"/>
      <c r="T10559" s="61"/>
      <c r="U10559" s="61"/>
      <c r="V10559" s="61"/>
      <c r="W10559" s="61"/>
      <c r="X10559" s="61"/>
      <c r="Y10559" s="61"/>
      <c r="Z10559" s="61"/>
      <c r="AA10559" s="61"/>
      <c r="AB10559" s="61"/>
      <c r="AC10559" s="61"/>
      <c r="AD10559" s="61"/>
      <c r="AE10559" s="61"/>
      <c r="AF10559" s="61"/>
      <c r="AG10559" s="61"/>
      <c r="AH10559" s="61"/>
      <c r="AI10559" s="61"/>
      <c r="AJ10559" s="61"/>
      <c r="AK10559" s="61"/>
      <c r="AL10559" s="61"/>
      <c r="AM10559" s="61"/>
      <c r="AN10559" s="61"/>
      <c r="AO10559" s="61"/>
      <c r="AP10559" s="62"/>
      <c r="AQ10559" s="61"/>
      <c r="AR10559" s="61"/>
      <c r="AS10559" s="61"/>
      <c r="AT10559" s="61"/>
      <c r="AU10559" s="61"/>
      <c r="AV10559" s="61"/>
      <c r="AW10559" s="60"/>
    </row>
    <row r="10560" s="59" customFormat="1" customHeight="1" spans="1:49">
      <c r="A10560" s="60"/>
      <c r="B10560" s="60"/>
      <c r="C10560" s="60"/>
      <c r="D10560" s="60"/>
      <c r="H10560" s="61"/>
      <c r="I10560" s="61"/>
      <c r="J10560" s="61"/>
      <c r="K10560" s="61"/>
      <c r="L10560" s="61"/>
      <c r="M10560" s="61"/>
      <c r="N10560" s="61"/>
      <c r="O10560" s="61"/>
      <c r="P10560" s="61"/>
      <c r="Q10560" s="61"/>
      <c r="R10560" s="61"/>
      <c r="S10560" s="61"/>
      <c r="T10560" s="61"/>
      <c r="U10560" s="61"/>
      <c r="V10560" s="61"/>
      <c r="W10560" s="61"/>
      <c r="X10560" s="61"/>
      <c r="Y10560" s="61"/>
      <c r="Z10560" s="61"/>
      <c r="AA10560" s="61"/>
      <c r="AB10560" s="61"/>
      <c r="AC10560" s="61"/>
      <c r="AD10560" s="61"/>
      <c r="AE10560" s="61"/>
      <c r="AF10560" s="61"/>
      <c r="AG10560" s="61"/>
      <c r="AH10560" s="61"/>
      <c r="AI10560" s="61"/>
      <c r="AJ10560" s="61"/>
      <c r="AK10560" s="61"/>
      <c r="AL10560" s="61"/>
      <c r="AM10560" s="61"/>
      <c r="AN10560" s="61"/>
      <c r="AO10560" s="61"/>
      <c r="AP10560" s="62"/>
      <c r="AQ10560" s="61"/>
      <c r="AR10560" s="61"/>
      <c r="AS10560" s="61"/>
      <c r="AT10560" s="61"/>
      <c r="AU10560" s="61"/>
      <c r="AV10560" s="61"/>
      <c r="AW10560" s="60"/>
    </row>
    <row r="10561" s="59" customFormat="1" customHeight="1" spans="1:49">
      <c r="A10561" s="60"/>
      <c r="B10561" s="60"/>
      <c r="C10561" s="60"/>
      <c r="D10561" s="60"/>
      <c r="H10561" s="61"/>
      <c r="I10561" s="61"/>
      <c r="J10561" s="61"/>
      <c r="K10561" s="61"/>
      <c r="L10561" s="61"/>
      <c r="M10561" s="61"/>
      <c r="N10561" s="61"/>
      <c r="O10561" s="61"/>
      <c r="P10561" s="61"/>
      <c r="Q10561" s="61"/>
      <c r="R10561" s="61"/>
      <c r="S10561" s="61"/>
      <c r="T10561" s="61"/>
      <c r="U10561" s="61"/>
      <c r="V10561" s="61"/>
      <c r="W10561" s="61"/>
      <c r="X10561" s="61"/>
      <c r="Y10561" s="61"/>
      <c r="Z10561" s="61"/>
      <c r="AA10561" s="61"/>
      <c r="AB10561" s="61"/>
      <c r="AC10561" s="61"/>
      <c r="AD10561" s="61"/>
      <c r="AE10561" s="61"/>
      <c r="AF10561" s="61"/>
      <c r="AG10561" s="61"/>
      <c r="AH10561" s="61"/>
      <c r="AI10561" s="61"/>
      <c r="AJ10561" s="61"/>
      <c r="AK10561" s="61"/>
      <c r="AL10561" s="61"/>
      <c r="AM10561" s="61"/>
      <c r="AN10561" s="61"/>
      <c r="AO10561" s="61"/>
      <c r="AP10561" s="62"/>
      <c r="AQ10561" s="61"/>
      <c r="AR10561" s="61"/>
      <c r="AS10561" s="61"/>
      <c r="AT10561" s="61"/>
      <c r="AU10561" s="61"/>
      <c r="AV10561" s="61"/>
      <c r="AW10561" s="60"/>
    </row>
    <row r="10562" s="59" customFormat="1" customHeight="1" spans="1:49">
      <c r="A10562" s="60"/>
      <c r="B10562" s="60"/>
      <c r="C10562" s="60"/>
      <c r="D10562" s="60"/>
      <c r="H10562" s="61"/>
      <c r="I10562" s="61"/>
      <c r="J10562" s="61"/>
      <c r="K10562" s="61"/>
      <c r="L10562" s="61"/>
      <c r="M10562" s="61"/>
      <c r="N10562" s="61"/>
      <c r="O10562" s="61"/>
      <c r="P10562" s="61"/>
      <c r="Q10562" s="61"/>
      <c r="R10562" s="61"/>
      <c r="S10562" s="61"/>
      <c r="T10562" s="61"/>
      <c r="U10562" s="61"/>
      <c r="V10562" s="61"/>
      <c r="W10562" s="61"/>
      <c r="X10562" s="61"/>
      <c r="Y10562" s="61"/>
      <c r="Z10562" s="61"/>
      <c r="AA10562" s="61"/>
      <c r="AB10562" s="61"/>
      <c r="AC10562" s="61"/>
      <c r="AD10562" s="61"/>
      <c r="AE10562" s="61"/>
      <c r="AF10562" s="61"/>
      <c r="AG10562" s="61"/>
      <c r="AH10562" s="61"/>
      <c r="AI10562" s="61"/>
      <c r="AJ10562" s="61"/>
      <c r="AK10562" s="61"/>
      <c r="AL10562" s="61"/>
      <c r="AM10562" s="61"/>
      <c r="AN10562" s="61"/>
      <c r="AO10562" s="61"/>
      <c r="AP10562" s="62"/>
      <c r="AQ10562" s="61"/>
      <c r="AR10562" s="61"/>
      <c r="AS10562" s="61"/>
      <c r="AT10562" s="61"/>
      <c r="AU10562" s="61"/>
      <c r="AV10562" s="61"/>
      <c r="AW10562" s="60"/>
    </row>
    <row r="10563" s="59" customFormat="1" customHeight="1" spans="1:49">
      <c r="A10563" s="60"/>
      <c r="B10563" s="60"/>
      <c r="C10563" s="60"/>
      <c r="D10563" s="60"/>
      <c r="H10563" s="61"/>
      <c r="I10563" s="61"/>
      <c r="J10563" s="61"/>
      <c r="K10563" s="61"/>
      <c r="L10563" s="61"/>
      <c r="M10563" s="61"/>
      <c r="N10563" s="61"/>
      <c r="O10563" s="61"/>
      <c r="P10563" s="61"/>
      <c r="Q10563" s="61"/>
      <c r="R10563" s="61"/>
      <c r="S10563" s="61"/>
      <c r="T10563" s="61"/>
      <c r="U10563" s="61"/>
      <c r="V10563" s="61"/>
      <c r="W10563" s="61"/>
      <c r="X10563" s="61"/>
      <c r="Y10563" s="61"/>
      <c r="Z10563" s="61"/>
      <c r="AA10563" s="61"/>
      <c r="AB10563" s="61"/>
      <c r="AC10563" s="61"/>
      <c r="AD10563" s="61"/>
      <c r="AE10563" s="61"/>
      <c r="AF10563" s="61"/>
      <c r="AG10563" s="61"/>
      <c r="AH10563" s="61"/>
      <c r="AI10563" s="61"/>
      <c r="AJ10563" s="61"/>
      <c r="AK10563" s="61"/>
      <c r="AL10563" s="61"/>
      <c r="AM10563" s="61"/>
      <c r="AN10563" s="61"/>
      <c r="AO10563" s="61"/>
      <c r="AP10563" s="62"/>
      <c r="AQ10563" s="61"/>
      <c r="AR10563" s="61"/>
      <c r="AS10563" s="61"/>
      <c r="AT10563" s="61"/>
      <c r="AU10563" s="61"/>
      <c r="AV10563" s="61"/>
      <c r="AW10563" s="60"/>
    </row>
    <row r="10564" s="59" customFormat="1" customHeight="1" spans="1:49">
      <c r="A10564" s="60"/>
      <c r="B10564" s="60"/>
      <c r="C10564" s="60"/>
      <c r="D10564" s="60"/>
      <c r="H10564" s="61"/>
      <c r="I10564" s="61"/>
      <c r="J10564" s="61"/>
      <c r="K10564" s="61"/>
      <c r="L10564" s="61"/>
      <c r="M10564" s="61"/>
      <c r="N10564" s="61"/>
      <c r="O10564" s="61"/>
      <c r="P10564" s="61"/>
      <c r="Q10564" s="61"/>
      <c r="R10564" s="61"/>
      <c r="S10564" s="61"/>
      <c r="T10564" s="61"/>
      <c r="U10564" s="61"/>
      <c r="V10564" s="61"/>
      <c r="W10564" s="61"/>
      <c r="X10564" s="61"/>
      <c r="Y10564" s="61"/>
      <c r="Z10564" s="61"/>
      <c r="AA10564" s="61"/>
      <c r="AB10564" s="61"/>
      <c r="AC10564" s="61"/>
      <c r="AD10564" s="61"/>
      <c r="AE10564" s="61"/>
      <c r="AF10564" s="61"/>
      <c r="AG10564" s="61"/>
      <c r="AH10564" s="61"/>
      <c r="AI10564" s="61"/>
      <c r="AJ10564" s="61"/>
      <c r="AK10564" s="61"/>
      <c r="AL10564" s="61"/>
      <c r="AM10564" s="61"/>
      <c r="AN10564" s="61"/>
      <c r="AO10564" s="61"/>
      <c r="AP10564" s="62"/>
      <c r="AQ10564" s="61"/>
      <c r="AR10564" s="61"/>
      <c r="AS10564" s="61"/>
      <c r="AT10564" s="61"/>
      <c r="AU10564" s="61"/>
      <c r="AV10564" s="61"/>
      <c r="AW10564" s="60"/>
    </row>
    <row r="10565" s="59" customFormat="1" customHeight="1" spans="1:49">
      <c r="A10565" s="60"/>
      <c r="B10565" s="60"/>
      <c r="C10565" s="60"/>
      <c r="D10565" s="60"/>
      <c r="H10565" s="61"/>
      <c r="I10565" s="61"/>
      <c r="J10565" s="61"/>
      <c r="K10565" s="61"/>
      <c r="L10565" s="61"/>
      <c r="M10565" s="61"/>
      <c r="N10565" s="61"/>
      <c r="O10565" s="61"/>
      <c r="P10565" s="61"/>
      <c r="Q10565" s="61"/>
      <c r="R10565" s="61"/>
      <c r="S10565" s="61"/>
      <c r="T10565" s="61"/>
      <c r="U10565" s="61"/>
      <c r="V10565" s="61"/>
      <c r="W10565" s="61"/>
      <c r="X10565" s="61"/>
      <c r="Y10565" s="61"/>
      <c r="Z10565" s="61"/>
      <c r="AA10565" s="61"/>
      <c r="AB10565" s="61"/>
      <c r="AC10565" s="61"/>
      <c r="AD10565" s="61"/>
      <c r="AE10565" s="61"/>
      <c r="AF10565" s="61"/>
      <c r="AG10565" s="61"/>
      <c r="AH10565" s="61"/>
      <c r="AI10565" s="61"/>
      <c r="AJ10565" s="61"/>
      <c r="AK10565" s="61"/>
      <c r="AL10565" s="61"/>
      <c r="AM10565" s="61"/>
      <c r="AN10565" s="61"/>
      <c r="AO10565" s="61"/>
      <c r="AP10565" s="62"/>
      <c r="AQ10565" s="61"/>
      <c r="AR10565" s="61"/>
      <c r="AS10565" s="61"/>
      <c r="AT10565" s="61"/>
      <c r="AU10565" s="61"/>
      <c r="AV10565" s="61"/>
      <c r="AW10565" s="60"/>
    </row>
    <row r="10566" s="59" customFormat="1" customHeight="1" spans="1:49">
      <c r="A10566" s="60"/>
      <c r="B10566" s="60"/>
      <c r="C10566" s="60"/>
      <c r="D10566" s="60"/>
      <c r="H10566" s="61"/>
      <c r="I10566" s="61"/>
      <c r="J10566" s="61"/>
      <c r="K10566" s="61"/>
      <c r="L10566" s="61"/>
      <c r="M10566" s="61"/>
      <c r="N10566" s="61"/>
      <c r="O10566" s="61"/>
      <c r="P10566" s="61"/>
      <c r="Q10566" s="61"/>
      <c r="R10566" s="61"/>
      <c r="S10566" s="61"/>
      <c r="T10566" s="61"/>
      <c r="U10566" s="61"/>
      <c r="V10566" s="61"/>
      <c r="W10566" s="61"/>
      <c r="X10566" s="61"/>
      <c r="Y10566" s="61"/>
      <c r="Z10566" s="61"/>
      <c r="AA10566" s="61"/>
      <c r="AB10566" s="61"/>
      <c r="AC10566" s="61"/>
      <c r="AD10566" s="61"/>
      <c r="AE10566" s="61"/>
      <c r="AF10566" s="61"/>
      <c r="AG10566" s="61"/>
      <c r="AH10566" s="61"/>
      <c r="AI10566" s="61"/>
      <c r="AJ10566" s="61"/>
      <c r="AK10566" s="61"/>
      <c r="AL10566" s="61"/>
      <c r="AM10566" s="61"/>
      <c r="AN10566" s="61"/>
      <c r="AO10566" s="61"/>
      <c r="AP10566" s="62"/>
      <c r="AQ10566" s="61"/>
      <c r="AR10566" s="61"/>
      <c r="AS10566" s="61"/>
      <c r="AT10566" s="61"/>
      <c r="AU10566" s="61"/>
      <c r="AV10566" s="61"/>
      <c r="AW10566" s="60"/>
    </row>
    <row r="10567" s="59" customFormat="1" customHeight="1" spans="1:49">
      <c r="A10567" s="60"/>
      <c r="B10567" s="60"/>
      <c r="C10567" s="60"/>
      <c r="D10567" s="60"/>
      <c r="H10567" s="61"/>
      <c r="I10567" s="61"/>
      <c r="J10567" s="61"/>
      <c r="K10567" s="61"/>
      <c r="L10567" s="61"/>
      <c r="M10567" s="61"/>
      <c r="N10567" s="61"/>
      <c r="O10567" s="61"/>
      <c r="P10567" s="61"/>
      <c r="Q10567" s="61"/>
      <c r="R10567" s="61"/>
      <c r="S10567" s="61"/>
      <c r="T10567" s="61"/>
      <c r="U10567" s="61"/>
      <c r="V10567" s="61"/>
      <c r="W10567" s="61"/>
      <c r="X10567" s="61"/>
      <c r="Y10567" s="61"/>
      <c r="Z10567" s="61"/>
      <c r="AA10567" s="61"/>
      <c r="AB10567" s="61"/>
      <c r="AC10567" s="61"/>
      <c r="AD10567" s="61"/>
      <c r="AE10567" s="61"/>
      <c r="AF10567" s="61"/>
      <c r="AG10567" s="61"/>
      <c r="AH10567" s="61"/>
      <c r="AI10567" s="61"/>
      <c r="AJ10567" s="61"/>
      <c r="AK10567" s="61"/>
      <c r="AL10567" s="61"/>
      <c r="AM10567" s="61"/>
      <c r="AN10567" s="61"/>
      <c r="AO10567" s="61"/>
      <c r="AP10567" s="62"/>
      <c r="AQ10567" s="61"/>
      <c r="AR10567" s="61"/>
      <c r="AS10567" s="61"/>
      <c r="AT10567" s="61"/>
      <c r="AU10567" s="61"/>
      <c r="AV10567" s="61"/>
      <c r="AW10567" s="60"/>
    </row>
    <row r="10568" s="59" customFormat="1" customHeight="1" spans="1:49">
      <c r="A10568" s="60"/>
      <c r="B10568" s="60"/>
      <c r="C10568" s="60"/>
      <c r="D10568" s="60"/>
      <c r="H10568" s="61"/>
      <c r="I10568" s="61"/>
      <c r="J10568" s="61"/>
      <c r="K10568" s="61"/>
      <c r="L10568" s="61"/>
      <c r="M10568" s="61"/>
      <c r="N10568" s="61"/>
      <c r="O10568" s="61"/>
      <c r="P10568" s="61"/>
      <c r="Q10568" s="61"/>
      <c r="R10568" s="61"/>
      <c r="S10568" s="61"/>
      <c r="T10568" s="61"/>
      <c r="U10568" s="61"/>
      <c r="V10568" s="61"/>
      <c r="W10568" s="61"/>
      <c r="X10568" s="61"/>
      <c r="Y10568" s="61"/>
      <c r="Z10568" s="61"/>
      <c r="AA10568" s="61"/>
      <c r="AB10568" s="61"/>
      <c r="AC10568" s="61"/>
      <c r="AD10568" s="61"/>
      <c r="AE10568" s="61"/>
      <c r="AF10568" s="61"/>
      <c r="AG10568" s="61"/>
      <c r="AH10568" s="61"/>
      <c r="AI10568" s="61"/>
      <c r="AJ10568" s="61"/>
      <c r="AK10568" s="61"/>
      <c r="AL10568" s="61"/>
      <c r="AM10568" s="61"/>
      <c r="AN10568" s="61"/>
      <c r="AO10568" s="61"/>
      <c r="AP10568" s="62"/>
      <c r="AQ10568" s="61"/>
      <c r="AR10568" s="61"/>
      <c r="AS10568" s="61"/>
      <c r="AT10568" s="61"/>
      <c r="AU10568" s="61"/>
      <c r="AV10568" s="61"/>
      <c r="AW10568" s="60"/>
    </row>
    <row r="10569" s="59" customFormat="1" customHeight="1" spans="1:49">
      <c r="A10569" s="60"/>
      <c r="B10569" s="60"/>
      <c r="C10569" s="60"/>
      <c r="D10569" s="60"/>
      <c r="H10569" s="61"/>
      <c r="I10569" s="61"/>
      <c r="J10569" s="61"/>
      <c r="K10569" s="61"/>
      <c r="L10569" s="61"/>
      <c r="M10569" s="61"/>
      <c r="N10569" s="61"/>
      <c r="O10569" s="61"/>
      <c r="P10569" s="61"/>
      <c r="Q10569" s="61"/>
      <c r="R10569" s="61"/>
      <c r="S10569" s="61"/>
      <c r="T10569" s="61"/>
      <c r="U10569" s="61"/>
      <c r="V10569" s="61"/>
      <c r="W10569" s="61"/>
      <c r="X10569" s="61"/>
      <c r="Y10569" s="61"/>
      <c r="Z10569" s="61"/>
      <c r="AA10569" s="61"/>
      <c r="AB10569" s="61"/>
      <c r="AC10569" s="61"/>
      <c r="AD10569" s="61"/>
      <c r="AE10569" s="61"/>
      <c r="AF10569" s="61"/>
      <c r="AG10569" s="61"/>
      <c r="AH10569" s="61"/>
      <c r="AI10569" s="61"/>
      <c r="AJ10569" s="61"/>
      <c r="AK10569" s="61"/>
      <c r="AL10569" s="61"/>
      <c r="AM10569" s="61"/>
      <c r="AN10569" s="61"/>
      <c r="AO10569" s="61"/>
      <c r="AP10569" s="62"/>
      <c r="AQ10569" s="61"/>
      <c r="AR10569" s="61"/>
      <c r="AS10569" s="61"/>
      <c r="AT10569" s="61"/>
      <c r="AU10569" s="61"/>
      <c r="AV10569" s="61"/>
      <c r="AW10569" s="60"/>
    </row>
    <row r="10570" s="59" customFormat="1" customHeight="1" spans="1:49">
      <c r="A10570" s="60"/>
      <c r="B10570" s="60"/>
      <c r="C10570" s="60"/>
      <c r="D10570" s="60"/>
      <c r="H10570" s="61"/>
      <c r="I10570" s="61"/>
      <c r="J10570" s="61"/>
      <c r="K10570" s="61"/>
      <c r="L10570" s="61"/>
      <c r="M10570" s="61"/>
      <c r="N10570" s="61"/>
      <c r="O10570" s="61"/>
      <c r="P10570" s="61"/>
      <c r="Q10570" s="61"/>
      <c r="R10570" s="61"/>
      <c r="S10570" s="61"/>
      <c r="T10570" s="61"/>
      <c r="U10570" s="61"/>
      <c r="V10570" s="61"/>
      <c r="W10570" s="61"/>
      <c r="X10570" s="61"/>
      <c r="Y10570" s="61"/>
      <c r="Z10570" s="61"/>
      <c r="AA10570" s="61"/>
      <c r="AB10570" s="61"/>
      <c r="AC10570" s="61"/>
      <c r="AD10570" s="61"/>
      <c r="AE10570" s="61"/>
      <c r="AF10570" s="61"/>
      <c r="AG10570" s="61"/>
      <c r="AH10570" s="61"/>
      <c r="AI10570" s="61"/>
      <c r="AJ10570" s="61"/>
      <c r="AK10570" s="61"/>
      <c r="AL10570" s="61"/>
      <c r="AM10570" s="61"/>
      <c r="AN10570" s="61"/>
      <c r="AO10570" s="61"/>
      <c r="AP10570" s="62"/>
      <c r="AQ10570" s="61"/>
      <c r="AR10570" s="61"/>
      <c r="AS10570" s="61"/>
      <c r="AT10570" s="61"/>
      <c r="AU10570" s="61"/>
      <c r="AV10570" s="61"/>
      <c r="AW10570" s="60"/>
    </row>
    <row r="10571" s="59" customFormat="1" customHeight="1" spans="1:49">
      <c r="A10571" s="60"/>
      <c r="B10571" s="60"/>
      <c r="C10571" s="60"/>
      <c r="D10571" s="60"/>
      <c r="H10571" s="61"/>
      <c r="I10571" s="61"/>
      <c r="J10571" s="61"/>
      <c r="K10571" s="61"/>
      <c r="L10571" s="61"/>
      <c r="M10571" s="61"/>
      <c r="N10571" s="61"/>
      <c r="O10571" s="61"/>
      <c r="P10571" s="61"/>
      <c r="Q10571" s="61"/>
      <c r="R10571" s="61"/>
      <c r="S10571" s="61"/>
      <c r="T10571" s="61"/>
      <c r="U10571" s="61"/>
      <c r="V10571" s="61"/>
      <c r="W10571" s="61"/>
      <c r="X10571" s="61"/>
      <c r="Y10571" s="61"/>
      <c r="Z10571" s="61"/>
      <c r="AA10571" s="61"/>
      <c r="AB10571" s="61"/>
      <c r="AC10571" s="61"/>
      <c r="AD10571" s="61"/>
      <c r="AE10571" s="61"/>
      <c r="AF10571" s="61"/>
      <c r="AG10571" s="61"/>
      <c r="AH10571" s="61"/>
      <c r="AI10571" s="61"/>
      <c r="AJ10571" s="61"/>
      <c r="AK10571" s="61"/>
      <c r="AL10571" s="61"/>
      <c r="AM10571" s="61"/>
      <c r="AN10571" s="61"/>
      <c r="AO10571" s="61"/>
      <c r="AP10571" s="62"/>
      <c r="AQ10571" s="61"/>
      <c r="AR10571" s="61"/>
      <c r="AS10571" s="61"/>
      <c r="AT10571" s="61"/>
      <c r="AU10571" s="61"/>
      <c r="AV10571" s="61"/>
      <c r="AW10571" s="60"/>
    </row>
    <row r="10572" s="59" customFormat="1" customHeight="1" spans="1:49">
      <c r="A10572" s="60"/>
      <c r="B10572" s="60"/>
      <c r="C10572" s="60"/>
      <c r="D10572" s="60"/>
      <c r="H10572" s="61"/>
      <c r="I10572" s="61"/>
      <c r="J10572" s="61"/>
      <c r="K10572" s="61"/>
      <c r="L10572" s="61"/>
      <c r="M10572" s="61"/>
      <c r="N10572" s="61"/>
      <c r="O10572" s="61"/>
      <c r="P10572" s="61"/>
      <c r="Q10572" s="61"/>
      <c r="R10572" s="61"/>
      <c r="S10572" s="61"/>
      <c r="T10572" s="61"/>
      <c r="U10572" s="61"/>
      <c r="V10572" s="61"/>
      <c r="W10572" s="61"/>
      <c r="X10572" s="61"/>
      <c r="Y10572" s="61"/>
      <c r="Z10572" s="61"/>
      <c r="AA10572" s="61"/>
      <c r="AB10572" s="61"/>
      <c r="AC10572" s="61"/>
      <c r="AD10572" s="61"/>
      <c r="AE10572" s="61"/>
      <c r="AF10572" s="61"/>
      <c r="AG10572" s="61"/>
      <c r="AH10572" s="61"/>
      <c r="AI10572" s="61"/>
      <c r="AJ10572" s="61"/>
      <c r="AK10572" s="61"/>
      <c r="AL10572" s="61"/>
      <c r="AM10572" s="61"/>
      <c r="AN10572" s="61"/>
      <c r="AO10572" s="61"/>
      <c r="AP10572" s="62"/>
      <c r="AQ10572" s="61"/>
      <c r="AR10572" s="61"/>
      <c r="AS10572" s="61"/>
      <c r="AT10572" s="61"/>
      <c r="AU10572" s="61"/>
      <c r="AV10572" s="61"/>
      <c r="AW10572" s="60"/>
    </row>
    <row r="10573" s="59" customFormat="1" customHeight="1" spans="1:49">
      <c r="A10573" s="60"/>
      <c r="B10573" s="60"/>
      <c r="C10573" s="60"/>
      <c r="D10573" s="60"/>
      <c r="H10573" s="61"/>
      <c r="I10573" s="61"/>
      <c r="J10573" s="61"/>
      <c r="K10573" s="61"/>
      <c r="L10573" s="61"/>
      <c r="M10573" s="61"/>
      <c r="N10573" s="61"/>
      <c r="O10573" s="61"/>
      <c r="P10573" s="61"/>
      <c r="Q10573" s="61"/>
      <c r="R10573" s="61"/>
      <c r="S10573" s="61"/>
      <c r="T10573" s="61"/>
      <c r="U10573" s="61"/>
      <c r="V10573" s="61"/>
      <c r="W10573" s="61"/>
      <c r="X10573" s="61"/>
      <c r="Y10573" s="61"/>
      <c r="Z10573" s="61"/>
      <c r="AA10573" s="61"/>
      <c r="AB10573" s="61"/>
      <c r="AC10573" s="61"/>
      <c r="AD10573" s="61"/>
      <c r="AE10573" s="61"/>
      <c r="AF10573" s="61"/>
      <c r="AG10573" s="61"/>
      <c r="AH10573" s="61"/>
      <c r="AI10573" s="61"/>
      <c r="AJ10573" s="61"/>
      <c r="AK10573" s="61"/>
      <c r="AL10573" s="61"/>
      <c r="AM10573" s="61"/>
      <c r="AN10573" s="61"/>
      <c r="AO10573" s="61"/>
      <c r="AP10573" s="62"/>
      <c r="AQ10573" s="61"/>
      <c r="AR10573" s="61"/>
      <c r="AS10573" s="61"/>
      <c r="AT10573" s="61"/>
      <c r="AU10573" s="61"/>
      <c r="AV10573" s="61"/>
      <c r="AW10573" s="60"/>
    </row>
    <row r="10574" s="59" customFormat="1" customHeight="1" spans="1:49">
      <c r="A10574" s="60"/>
      <c r="B10574" s="60"/>
      <c r="C10574" s="60"/>
      <c r="D10574" s="60"/>
      <c r="H10574" s="61"/>
      <c r="I10574" s="61"/>
      <c r="J10574" s="61"/>
      <c r="K10574" s="61"/>
      <c r="L10574" s="61"/>
      <c r="M10574" s="61"/>
      <c r="N10574" s="61"/>
      <c r="O10574" s="61"/>
      <c r="P10574" s="61"/>
      <c r="Q10574" s="61"/>
      <c r="R10574" s="61"/>
      <c r="S10574" s="61"/>
      <c r="T10574" s="61"/>
      <c r="U10574" s="61"/>
      <c r="V10574" s="61"/>
      <c r="W10574" s="61"/>
      <c r="X10574" s="61"/>
      <c r="Y10574" s="61"/>
      <c r="Z10574" s="61"/>
      <c r="AA10574" s="61"/>
      <c r="AB10574" s="61"/>
      <c r="AC10574" s="61"/>
      <c r="AD10574" s="61"/>
      <c r="AE10574" s="61"/>
      <c r="AF10574" s="61"/>
      <c r="AG10574" s="61"/>
      <c r="AH10574" s="61"/>
      <c r="AI10574" s="61"/>
      <c r="AJ10574" s="61"/>
      <c r="AK10574" s="61"/>
      <c r="AL10574" s="61"/>
      <c r="AM10574" s="61"/>
      <c r="AN10574" s="61"/>
      <c r="AO10574" s="61"/>
      <c r="AP10574" s="62"/>
      <c r="AQ10574" s="61"/>
      <c r="AR10574" s="61"/>
      <c r="AS10574" s="61"/>
      <c r="AT10574" s="61"/>
      <c r="AU10574" s="61"/>
      <c r="AV10574" s="61"/>
      <c r="AW10574" s="60"/>
    </row>
    <row r="10575" s="59" customFormat="1" customHeight="1" spans="1:49">
      <c r="A10575" s="60"/>
      <c r="B10575" s="60"/>
      <c r="C10575" s="60"/>
      <c r="D10575" s="60"/>
      <c r="H10575" s="61"/>
      <c r="I10575" s="61"/>
      <c r="J10575" s="61"/>
      <c r="K10575" s="61"/>
      <c r="L10575" s="61"/>
      <c r="M10575" s="61"/>
      <c r="N10575" s="61"/>
      <c r="O10575" s="61"/>
      <c r="P10575" s="61"/>
      <c r="Q10575" s="61"/>
      <c r="R10575" s="61"/>
      <c r="S10575" s="61"/>
      <c r="T10575" s="61"/>
      <c r="U10575" s="61"/>
      <c r="V10575" s="61"/>
      <c r="W10575" s="61"/>
      <c r="X10575" s="61"/>
      <c r="Y10575" s="61"/>
      <c r="Z10575" s="61"/>
      <c r="AA10575" s="61"/>
      <c r="AB10575" s="61"/>
      <c r="AC10575" s="61"/>
      <c r="AD10575" s="61"/>
      <c r="AE10575" s="61"/>
      <c r="AF10575" s="61"/>
      <c r="AG10575" s="61"/>
      <c r="AH10575" s="61"/>
      <c r="AI10575" s="61"/>
      <c r="AJ10575" s="61"/>
      <c r="AK10575" s="61"/>
      <c r="AL10575" s="61"/>
      <c r="AM10575" s="61"/>
      <c r="AN10575" s="61"/>
      <c r="AO10575" s="61"/>
      <c r="AP10575" s="62"/>
      <c r="AQ10575" s="61"/>
      <c r="AR10575" s="61"/>
      <c r="AS10575" s="61"/>
      <c r="AT10575" s="61"/>
      <c r="AU10575" s="61"/>
      <c r="AV10575" s="61"/>
      <c r="AW10575" s="60"/>
    </row>
    <row r="10576" s="59" customFormat="1" customHeight="1" spans="1:49">
      <c r="A10576" s="60"/>
      <c r="B10576" s="60"/>
      <c r="C10576" s="60"/>
      <c r="D10576" s="60"/>
      <c r="H10576" s="61"/>
      <c r="I10576" s="61"/>
      <c r="J10576" s="61"/>
      <c r="K10576" s="61"/>
      <c r="L10576" s="61"/>
      <c r="M10576" s="61"/>
      <c r="N10576" s="61"/>
      <c r="O10576" s="61"/>
      <c r="P10576" s="61"/>
      <c r="Q10576" s="61"/>
      <c r="R10576" s="61"/>
      <c r="S10576" s="61"/>
      <c r="T10576" s="61"/>
      <c r="U10576" s="61"/>
      <c r="V10576" s="61"/>
      <c r="W10576" s="61"/>
      <c r="X10576" s="61"/>
      <c r="Y10576" s="61"/>
      <c r="Z10576" s="61"/>
      <c r="AA10576" s="61"/>
      <c r="AB10576" s="61"/>
      <c r="AC10576" s="61"/>
      <c r="AD10576" s="61"/>
      <c r="AE10576" s="61"/>
      <c r="AF10576" s="61"/>
      <c r="AG10576" s="61"/>
      <c r="AH10576" s="61"/>
      <c r="AI10576" s="61"/>
      <c r="AJ10576" s="61"/>
      <c r="AK10576" s="61"/>
      <c r="AL10576" s="61"/>
      <c r="AM10576" s="61"/>
      <c r="AN10576" s="61"/>
      <c r="AO10576" s="61"/>
      <c r="AP10576" s="62"/>
      <c r="AQ10576" s="61"/>
      <c r="AR10576" s="61"/>
      <c r="AS10576" s="61"/>
      <c r="AT10576" s="61"/>
      <c r="AU10576" s="61"/>
      <c r="AV10576" s="61"/>
      <c r="AW10576" s="60"/>
    </row>
    <row r="10577" s="59" customFormat="1" customHeight="1" spans="1:49">
      <c r="A10577" s="60"/>
      <c r="B10577" s="60"/>
      <c r="C10577" s="60"/>
      <c r="D10577" s="60"/>
      <c r="H10577" s="61"/>
      <c r="I10577" s="61"/>
      <c r="J10577" s="61"/>
      <c r="K10577" s="61"/>
      <c r="L10577" s="61"/>
      <c r="M10577" s="61"/>
      <c r="N10577" s="61"/>
      <c r="O10577" s="61"/>
      <c r="P10577" s="61"/>
      <c r="Q10577" s="61"/>
      <c r="R10577" s="61"/>
      <c r="S10577" s="61"/>
      <c r="T10577" s="61"/>
      <c r="U10577" s="61"/>
      <c r="V10577" s="61"/>
      <c r="W10577" s="61"/>
      <c r="X10577" s="61"/>
      <c r="Y10577" s="61"/>
      <c r="Z10577" s="61"/>
      <c r="AA10577" s="61"/>
      <c r="AB10577" s="61"/>
      <c r="AC10577" s="61"/>
      <c r="AD10577" s="61"/>
      <c r="AE10577" s="61"/>
      <c r="AF10577" s="61"/>
      <c r="AG10577" s="61"/>
      <c r="AH10577" s="61"/>
      <c r="AI10577" s="61"/>
      <c r="AJ10577" s="61"/>
      <c r="AK10577" s="61"/>
      <c r="AL10577" s="61"/>
      <c r="AM10577" s="61"/>
      <c r="AN10577" s="61"/>
      <c r="AO10577" s="61"/>
      <c r="AP10577" s="62"/>
      <c r="AQ10577" s="61"/>
      <c r="AR10577" s="61"/>
      <c r="AS10577" s="61"/>
      <c r="AT10577" s="61"/>
      <c r="AU10577" s="61"/>
      <c r="AV10577" s="61"/>
      <c r="AW10577" s="60"/>
    </row>
    <row r="10578" s="59" customFormat="1" customHeight="1" spans="1:49">
      <c r="A10578" s="60"/>
      <c r="B10578" s="60"/>
      <c r="C10578" s="60"/>
      <c r="D10578" s="60"/>
      <c r="H10578" s="61"/>
      <c r="I10578" s="61"/>
      <c r="J10578" s="61"/>
      <c r="K10578" s="61"/>
      <c r="L10578" s="61"/>
      <c r="M10578" s="61"/>
      <c r="N10578" s="61"/>
      <c r="O10578" s="61"/>
      <c r="P10578" s="61"/>
      <c r="Q10578" s="61"/>
      <c r="R10578" s="61"/>
      <c r="S10578" s="61"/>
      <c r="T10578" s="61"/>
      <c r="U10578" s="61"/>
      <c r="V10578" s="61"/>
      <c r="W10578" s="61"/>
      <c r="X10578" s="61"/>
      <c r="Y10578" s="61"/>
      <c r="Z10578" s="61"/>
      <c r="AA10578" s="61"/>
      <c r="AB10578" s="61"/>
      <c r="AC10578" s="61"/>
      <c r="AD10578" s="61"/>
      <c r="AE10578" s="61"/>
      <c r="AF10578" s="61"/>
      <c r="AG10578" s="61"/>
      <c r="AH10578" s="61"/>
      <c r="AI10578" s="61"/>
      <c r="AJ10578" s="61"/>
      <c r="AK10578" s="61"/>
      <c r="AL10578" s="61"/>
      <c r="AM10578" s="61"/>
      <c r="AN10578" s="61"/>
      <c r="AO10578" s="61"/>
      <c r="AP10578" s="62"/>
      <c r="AQ10578" s="61"/>
      <c r="AR10578" s="61"/>
      <c r="AS10578" s="61"/>
      <c r="AT10578" s="61"/>
      <c r="AU10578" s="61"/>
      <c r="AV10578" s="61"/>
      <c r="AW10578" s="60"/>
    </row>
    <row r="10579" s="59" customFormat="1" customHeight="1" spans="1:49">
      <c r="A10579" s="60"/>
      <c r="B10579" s="60"/>
      <c r="C10579" s="60"/>
      <c r="D10579" s="60"/>
      <c r="H10579" s="61"/>
      <c r="I10579" s="61"/>
      <c r="J10579" s="61"/>
      <c r="K10579" s="61"/>
      <c r="L10579" s="61"/>
      <c r="M10579" s="61"/>
      <c r="N10579" s="61"/>
      <c r="O10579" s="61"/>
      <c r="P10579" s="61"/>
      <c r="Q10579" s="61"/>
      <c r="R10579" s="61"/>
      <c r="S10579" s="61"/>
      <c r="T10579" s="61"/>
      <c r="U10579" s="61"/>
      <c r="V10579" s="61"/>
      <c r="W10579" s="61"/>
      <c r="X10579" s="61"/>
      <c r="Y10579" s="61"/>
      <c r="Z10579" s="61"/>
      <c r="AA10579" s="61"/>
      <c r="AB10579" s="61"/>
      <c r="AC10579" s="61"/>
      <c r="AD10579" s="61"/>
      <c r="AE10579" s="61"/>
      <c r="AF10579" s="61"/>
      <c r="AG10579" s="61"/>
      <c r="AH10579" s="61"/>
      <c r="AI10579" s="61"/>
      <c r="AJ10579" s="61"/>
      <c r="AK10579" s="61"/>
      <c r="AL10579" s="61"/>
      <c r="AM10579" s="61"/>
      <c r="AN10579" s="61"/>
      <c r="AO10579" s="61"/>
      <c r="AP10579" s="62"/>
      <c r="AQ10579" s="61"/>
      <c r="AR10579" s="61"/>
      <c r="AS10579" s="61"/>
      <c r="AT10579" s="61"/>
      <c r="AU10579" s="61"/>
      <c r="AV10579" s="61"/>
      <c r="AW10579" s="60"/>
    </row>
    <row r="10580" s="59" customFormat="1" customHeight="1" spans="1:49">
      <c r="A10580" s="60"/>
      <c r="B10580" s="60"/>
      <c r="C10580" s="60"/>
      <c r="D10580" s="60"/>
      <c r="H10580" s="61"/>
      <c r="I10580" s="61"/>
      <c r="J10580" s="61"/>
      <c r="K10580" s="61"/>
      <c r="L10580" s="61"/>
      <c r="M10580" s="61"/>
      <c r="N10580" s="61"/>
      <c r="O10580" s="61"/>
      <c r="P10580" s="61"/>
      <c r="Q10580" s="61"/>
      <c r="R10580" s="61"/>
      <c r="S10580" s="61"/>
      <c r="T10580" s="61"/>
      <c r="U10580" s="61"/>
      <c r="V10580" s="61"/>
      <c r="W10580" s="61"/>
      <c r="X10580" s="61"/>
      <c r="Y10580" s="61"/>
      <c r="Z10580" s="61"/>
      <c r="AA10580" s="61"/>
      <c r="AB10580" s="61"/>
      <c r="AC10580" s="61"/>
      <c r="AD10580" s="61"/>
      <c r="AE10580" s="61"/>
      <c r="AF10580" s="61"/>
      <c r="AG10580" s="61"/>
      <c r="AH10580" s="61"/>
      <c r="AI10580" s="61"/>
      <c r="AJ10580" s="61"/>
      <c r="AK10580" s="61"/>
      <c r="AL10580" s="61"/>
      <c r="AM10580" s="61"/>
      <c r="AN10580" s="61"/>
      <c r="AO10580" s="61"/>
      <c r="AP10580" s="62"/>
      <c r="AQ10580" s="61"/>
      <c r="AR10580" s="61"/>
      <c r="AS10580" s="61"/>
      <c r="AT10580" s="61"/>
      <c r="AU10580" s="61"/>
      <c r="AV10580" s="61"/>
      <c r="AW10580" s="60"/>
    </row>
    <row r="10581" s="59" customFormat="1" customHeight="1" spans="1:49">
      <c r="A10581" s="60"/>
      <c r="B10581" s="60"/>
      <c r="C10581" s="60"/>
      <c r="D10581" s="60"/>
      <c r="H10581" s="61"/>
      <c r="I10581" s="61"/>
      <c r="J10581" s="61"/>
      <c r="K10581" s="61"/>
      <c r="L10581" s="61"/>
      <c r="M10581" s="61"/>
      <c r="N10581" s="61"/>
      <c r="O10581" s="61"/>
      <c r="P10581" s="61"/>
      <c r="Q10581" s="61"/>
      <c r="R10581" s="61"/>
      <c r="S10581" s="61"/>
      <c r="T10581" s="61"/>
      <c r="U10581" s="61"/>
      <c r="V10581" s="61"/>
      <c r="W10581" s="61"/>
      <c r="X10581" s="61"/>
      <c r="Y10581" s="61"/>
      <c r="Z10581" s="61"/>
      <c r="AA10581" s="61"/>
      <c r="AB10581" s="61"/>
      <c r="AC10581" s="61"/>
      <c r="AD10581" s="61"/>
      <c r="AE10581" s="61"/>
      <c r="AF10581" s="61"/>
      <c r="AG10581" s="61"/>
      <c r="AH10581" s="61"/>
      <c r="AI10581" s="61"/>
      <c r="AJ10581" s="61"/>
      <c r="AK10581" s="61"/>
      <c r="AL10581" s="61"/>
      <c r="AM10581" s="61"/>
      <c r="AN10581" s="61"/>
      <c r="AO10581" s="61"/>
      <c r="AP10581" s="62"/>
      <c r="AQ10581" s="61"/>
      <c r="AR10581" s="61"/>
      <c r="AS10581" s="61"/>
      <c r="AT10581" s="61"/>
      <c r="AU10581" s="61"/>
      <c r="AV10581" s="61"/>
      <c r="AW10581" s="60"/>
    </row>
    <row r="10582" s="59" customFormat="1" customHeight="1" spans="1:49">
      <c r="A10582" s="60"/>
      <c r="B10582" s="60"/>
      <c r="C10582" s="60"/>
      <c r="D10582" s="60"/>
      <c r="H10582" s="61"/>
      <c r="I10582" s="61"/>
      <c r="J10582" s="61"/>
      <c r="K10582" s="61"/>
      <c r="L10582" s="61"/>
      <c r="M10582" s="61"/>
      <c r="N10582" s="61"/>
      <c r="O10582" s="61"/>
      <c r="P10582" s="61"/>
      <c r="Q10582" s="61"/>
      <c r="R10582" s="61"/>
      <c r="S10582" s="61"/>
      <c r="T10582" s="61"/>
      <c r="U10582" s="61"/>
      <c r="V10582" s="61"/>
      <c r="W10582" s="61"/>
      <c r="X10582" s="61"/>
      <c r="Y10582" s="61"/>
      <c r="Z10582" s="61"/>
      <c r="AA10582" s="61"/>
      <c r="AB10582" s="61"/>
      <c r="AC10582" s="61"/>
      <c r="AD10582" s="61"/>
      <c r="AE10582" s="61"/>
      <c r="AF10582" s="61"/>
      <c r="AG10582" s="61"/>
      <c r="AH10582" s="61"/>
      <c r="AI10582" s="61"/>
      <c r="AJ10582" s="61"/>
      <c r="AK10582" s="61"/>
      <c r="AL10582" s="61"/>
      <c r="AM10582" s="61"/>
      <c r="AN10582" s="61"/>
      <c r="AO10582" s="61"/>
      <c r="AP10582" s="62"/>
      <c r="AQ10582" s="61"/>
      <c r="AR10582" s="61"/>
      <c r="AS10582" s="61"/>
      <c r="AT10582" s="61"/>
      <c r="AU10582" s="61"/>
      <c r="AV10582" s="61"/>
      <c r="AW10582" s="60"/>
    </row>
    <row r="10583" s="59" customFormat="1" customHeight="1" spans="1:49">
      <c r="A10583" s="60"/>
      <c r="B10583" s="60"/>
      <c r="C10583" s="60"/>
      <c r="D10583" s="60"/>
      <c r="H10583" s="61"/>
      <c r="I10583" s="61"/>
      <c r="J10583" s="61"/>
      <c r="K10583" s="61"/>
      <c r="L10583" s="61"/>
      <c r="M10583" s="61"/>
      <c r="N10583" s="61"/>
      <c r="O10583" s="61"/>
      <c r="P10583" s="61"/>
      <c r="Q10583" s="61"/>
      <c r="R10583" s="61"/>
      <c r="S10583" s="61"/>
      <c r="T10583" s="61"/>
      <c r="U10583" s="61"/>
      <c r="V10583" s="61"/>
      <c r="W10583" s="61"/>
      <c r="X10583" s="61"/>
      <c r="Y10583" s="61"/>
      <c r="Z10583" s="61"/>
      <c r="AA10583" s="61"/>
      <c r="AB10583" s="61"/>
      <c r="AC10583" s="61"/>
      <c r="AD10583" s="61"/>
      <c r="AE10583" s="61"/>
      <c r="AF10583" s="61"/>
      <c r="AG10583" s="61"/>
      <c r="AH10583" s="61"/>
      <c r="AI10583" s="61"/>
      <c r="AJ10583" s="61"/>
      <c r="AK10583" s="61"/>
      <c r="AL10583" s="61"/>
      <c r="AM10583" s="61"/>
      <c r="AN10583" s="61"/>
      <c r="AO10583" s="61"/>
      <c r="AP10583" s="62"/>
      <c r="AQ10583" s="61"/>
      <c r="AR10583" s="61"/>
      <c r="AS10583" s="61"/>
      <c r="AT10583" s="61"/>
      <c r="AU10583" s="61"/>
      <c r="AV10583" s="61"/>
      <c r="AW10583" s="60"/>
    </row>
    <row r="10584" s="59" customFormat="1" customHeight="1" spans="1:49">
      <c r="A10584" s="60"/>
      <c r="B10584" s="60"/>
      <c r="C10584" s="60"/>
      <c r="D10584" s="60"/>
      <c r="H10584" s="61"/>
      <c r="I10584" s="61"/>
      <c r="J10584" s="61"/>
      <c r="K10584" s="61"/>
      <c r="L10584" s="61"/>
      <c r="M10584" s="61"/>
      <c r="N10584" s="61"/>
      <c r="O10584" s="61"/>
      <c r="P10584" s="61"/>
      <c r="Q10584" s="61"/>
      <c r="R10584" s="61"/>
      <c r="S10584" s="61"/>
      <c r="T10584" s="61"/>
      <c r="U10584" s="61"/>
      <c r="V10584" s="61"/>
      <c r="W10584" s="61"/>
      <c r="X10584" s="61"/>
      <c r="Y10584" s="61"/>
      <c r="Z10584" s="61"/>
      <c r="AA10584" s="61"/>
      <c r="AB10584" s="61"/>
      <c r="AC10584" s="61"/>
      <c r="AD10584" s="61"/>
      <c r="AE10584" s="61"/>
      <c r="AF10584" s="61"/>
      <c r="AG10584" s="61"/>
      <c r="AH10584" s="61"/>
      <c r="AI10584" s="61"/>
      <c r="AJ10584" s="61"/>
      <c r="AK10584" s="61"/>
      <c r="AL10584" s="61"/>
      <c r="AM10584" s="61"/>
      <c r="AN10584" s="61"/>
      <c r="AO10584" s="61"/>
      <c r="AP10584" s="62"/>
      <c r="AQ10584" s="61"/>
      <c r="AR10584" s="61"/>
      <c r="AS10584" s="61"/>
      <c r="AT10584" s="61"/>
      <c r="AU10584" s="61"/>
      <c r="AV10584" s="61"/>
      <c r="AW10584" s="60"/>
    </row>
    <row r="10585" s="59" customFormat="1" customHeight="1" spans="1:49">
      <c r="A10585" s="60"/>
      <c r="B10585" s="60"/>
      <c r="C10585" s="60"/>
      <c r="D10585" s="60"/>
      <c r="H10585" s="61"/>
      <c r="I10585" s="61"/>
      <c r="J10585" s="61"/>
      <c r="K10585" s="61"/>
      <c r="L10585" s="61"/>
      <c r="M10585" s="61"/>
      <c r="N10585" s="61"/>
      <c r="O10585" s="61"/>
      <c r="P10585" s="61"/>
      <c r="Q10585" s="61"/>
      <c r="R10585" s="61"/>
      <c r="S10585" s="61"/>
      <c r="T10585" s="61"/>
      <c r="U10585" s="61"/>
      <c r="V10585" s="61"/>
      <c r="W10585" s="61"/>
      <c r="X10585" s="61"/>
      <c r="Y10585" s="61"/>
      <c r="Z10585" s="61"/>
      <c r="AA10585" s="61"/>
      <c r="AB10585" s="61"/>
      <c r="AC10585" s="61"/>
      <c r="AD10585" s="61"/>
      <c r="AE10585" s="61"/>
      <c r="AF10585" s="61"/>
      <c r="AG10585" s="61"/>
      <c r="AH10585" s="61"/>
      <c r="AI10585" s="61"/>
      <c r="AJ10585" s="61"/>
      <c r="AK10585" s="61"/>
      <c r="AL10585" s="61"/>
      <c r="AM10585" s="61"/>
      <c r="AN10585" s="61"/>
      <c r="AO10585" s="61"/>
      <c r="AP10585" s="62"/>
      <c r="AQ10585" s="61"/>
      <c r="AR10585" s="61"/>
      <c r="AS10585" s="61"/>
      <c r="AT10585" s="61"/>
      <c r="AU10585" s="61"/>
      <c r="AV10585" s="61"/>
      <c r="AW10585" s="60"/>
    </row>
    <row r="10586" s="59" customFormat="1" customHeight="1" spans="1:49">
      <c r="A10586" s="60"/>
      <c r="B10586" s="60"/>
      <c r="C10586" s="60"/>
      <c r="D10586" s="60"/>
      <c r="H10586" s="61"/>
      <c r="I10586" s="61"/>
      <c r="J10586" s="61"/>
      <c r="K10586" s="61"/>
      <c r="L10586" s="61"/>
      <c r="M10586" s="61"/>
      <c r="N10586" s="61"/>
      <c r="O10586" s="61"/>
      <c r="P10586" s="61"/>
      <c r="Q10586" s="61"/>
      <c r="R10586" s="61"/>
      <c r="S10586" s="61"/>
      <c r="T10586" s="61"/>
      <c r="U10586" s="61"/>
      <c r="V10586" s="61"/>
      <c r="W10586" s="61"/>
      <c r="X10586" s="61"/>
      <c r="Y10586" s="61"/>
      <c r="Z10586" s="61"/>
      <c r="AA10586" s="61"/>
      <c r="AB10586" s="61"/>
      <c r="AC10586" s="61"/>
      <c r="AD10586" s="61"/>
      <c r="AE10586" s="61"/>
      <c r="AF10586" s="61"/>
      <c r="AG10586" s="61"/>
      <c r="AH10586" s="61"/>
      <c r="AI10586" s="61"/>
      <c r="AJ10586" s="61"/>
      <c r="AK10586" s="61"/>
      <c r="AL10586" s="61"/>
      <c r="AM10586" s="61"/>
      <c r="AN10586" s="61"/>
      <c r="AO10586" s="61"/>
      <c r="AP10586" s="62"/>
      <c r="AQ10586" s="61"/>
      <c r="AR10586" s="61"/>
      <c r="AS10586" s="61"/>
      <c r="AT10586" s="61"/>
      <c r="AU10586" s="61"/>
      <c r="AV10586" s="61"/>
      <c r="AW10586" s="60"/>
    </row>
    <row r="10587" s="59" customFormat="1" customHeight="1" spans="1:49">
      <c r="A10587" s="60"/>
      <c r="B10587" s="60"/>
      <c r="C10587" s="60"/>
      <c r="D10587" s="60"/>
      <c r="H10587" s="61"/>
      <c r="I10587" s="61"/>
      <c r="J10587" s="61"/>
      <c r="K10587" s="61"/>
      <c r="L10587" s="61"/>
      <c r="M10587" s="61"/>
      <c r="N10587" s="61"/>
      <c r="O10587" s="61"/>
      <c r="P10587" s="61"/>
      <c r="Q10587" s="61"/>
      <c r="R10587" s="61"/>
      <c r="S10587" s="61"/>
      <c r="T10587" s="61"/>
      <c r="U10587" s="61"/>
      <c r="V10587" s="61"/>
      <c r="W10587" s="61"/>
      <c r="X10587" s="61"/>
      <c r="Y10587" s="61"/>
      <c r="Z10587" s="61"/>
      <c r="AA10587" s="61"/>
      <c r="AB10587" s="61"/>
      <c r="AC10587" s="61"/>
      <c r="AD10587" s="61"/>
      <c r="AE10587" s="61"/>
      <c r="AF10587" s="61"/>
      <c r="AG10587" s="61"/>
      <c r="AH10587" s="61"/>
      <c r="AI10587" s="61"/>
      <c r="AJ10587" s="61"/>
      <c r="AK10587" s="61"/>
      <c r="AL10587" s="61"/>
      <c r="AM10587" s="61"/>
      <c r="AN10587" s="61"/>
      <c r="AO10587" s="61"/>
      <c r="AP10587" s="62"/>
      <c r="AQ10587" s="61"/>
      <c r="AR10587" s="61"/>
      <c r="AS10587" s="61"/>
      <c r="AT10587" s="61"/>
      <c r="AU10587" s="61"/>
      <c r="AV10587" s="61"/>
      <c r="AW10587" s="60"/>
    </row>
    <row r="10588" s="59" customFormat="1" customHeight="1" spans="1:49">
      <c r="A10588" s="60"/>
      <c r="B10588" s="60"/>
      <c r="C10588" s="60"/>
      <c r="D10588" s="60"/>
      <c r="H10588" s="61"/>
      <c r="I10588" s="61"/>
      <c r="J10588" s="61"/>
      <c r="K10588" s="61"/>
      <c r="L10588" s="61"/>
      <c r="M10588" s="61"/>
      <c r="N10588" s="61"/>
      <c r="O10588" s="61"/>
      <c r="P10588" s="61"/>
      <c r="Q10588" s="61"/>
      <c r="R10588" s="61"/>
      <c r="S10588" s="61"/>
      <c r="T10588" s="61"/>
      <c r="U10588" s="61"/>
      <c r="V10588" s="61"/>
      <c r="W10588" s="61"/>
      <c r="X10588" s="61"/>
      <c r="Y10588" s="61"/>
      <c r="Z10588" s="61"/>
      <c r="AA10588" s="61"/>
      <c r="AB10588" s="61"/>
      <c r="AC10588" s="61"/>
      <c r="AD10588" s="61"/>
      <c r="AE10588" s="61"/>
      <c r="AF10588" s="61"/>
      <c r="AG10588" s="61"/>
      <c r="AH10588" s="61"/>
      <c r="AI10588" s="61"/>
      <c r="AJ10588" s="61"/>
      <c r="AK10588" s="61"/>
      <c r="AL10588" s="61"/>
      <c r="AM10588" s="61"/>
      <c r="AN10588" s="61"/>
      <c r="AO10588" s="61"/>
      <c r="AP10588" s="62"/>
      <c r="AQ10588" s="61"/>
      <c r="AR10588" s="61"/>
      <c r="AS10588" s="61"/>
      <c r="AT10588" s="61"/>
      <c r="AU10588" s="61"/>
      <c r="AV10588" s="61"/>
      <c r="AW10588" s="60"/>
    </row>
    <row r="10589" s="59" customFormat="1" customHeight="1" spans="1:49">
      <c r="A10589" s="60"/>
      <c r="B10589" s="60"/>
      <c r="C10589" s="60"/>
      <c r="D10589" s="60"/>
      <c r="H10589" s="61"/>
      <c r="I10589" s="61"/>
      <c r="J10589" s="61"/>
      <c r="K10589" s="61"/>
      <c r="L10589" s="61"/>
      <c r="M10589" s="61"/>
      <c r="N10589" s="61"/>
      <c r="O10589" s="61"/>
      <c r="P10589" s="61"/>
      <c r="Q10589" s="61"/>
      <c r="R10589" s="61"/>
      <c r="S10589" s="61"/>
      <c r="T10589" s="61"/>
      <c r="U10589" s="61"/>
      <c r="V10589" s="61"/>
      <c r="W10589" s="61"/>
      <c r="X10589" s="61"/>
      <c r="Y10589" s="61"/>
      <c r="Z10589" s="61"/>
      <c r="AA10589" s="61"/>
      <c r="AB10589" s="61"/>
      <c r="AC10589" s="61"/>
      <c r="AD10589" s="61"/>
      <c r="AE10589" s="61"/>
      <c r="AF10589" s="61"/>
      <c r="AG10589" s="61"/>
      <c r="AH10589" s="61"/>
      <c r="AI10589" s="61"/>
      <c r="AJ10589" s="61"/>
      <c r="AK10589" s="61"/>
      <c r="AL10589" s="61"/>
      <c r="AM10589" s="61"/>
      <c r="AN10589" s="61"/>
      <c r="AO10589" s="61"/>
      <c r="AP10589" s="62"/>
      <c r="AQ10589" s="61"/>
      <c r="AR10589" s="61"/>
      <c r="AS10589" s="61"/>
      <c r="AT10589" s="61"/>
      <c r="AU10589" s="61"/>
      <c r="AV10589" s="61"/>
      <c r="AW10589" s="60"/>
    </row>
    <row r="10590" s="59" customFormat="1" customHeight="1" spans="1:49">
      <c r="A10590" s="60"/>
      <c r="B10590" s="60"/>
      <c r="C10590" s="60"/>
      <c r="D10590" s="60"/>
      <c r="H10590" s="61"/>
      <c r="I10590" s="61"/>
      <c r="J10590" s="61"/>
      <c r="K10590" s="61"/>
      <c r="L10590" s="61"/>
      <c r="M10590" s="61"/>
      <c r="N10590" s="61"/>
      <c r="O10590" s="61"/>
      <c r="P10590" s="61"/>
      <c r="Q10590" s="61"/>
      <c r="R10590" s="61"/>
      <c r="S10590" s="61"/>
      <c r="T10590" s="61"/>
      <c r="U10590" s="61"/>
      <c r="V10590" s="61"/>
      <c r="W10590" s="61"/>
      <c r="X10590" s="61"/>
      <c r="Y10590" s="61"/>
      <c r="Z10590" s="61"/>
      <c r="AA10590" s="61"/>
      <c r="AB10590" s="61"/>
      <c r="AC10590" s="61"/>
      <c r="AD10590" s="61"/>
      <c r="AE10590" s="61"/>
      <c r="AF10590" s="61"/>
      <c r="AG10590" s="61"/>
      <c r="AH10590" s="61"/>
      <c r="AI10590" s="61"/>
      <c r="AJ10590" s="61"/>
      <c r="AK10590" s="61"/>
      <c r="AL10590" s="61"/>
      <c r="AM10590" s="61"/>
      <c r="AN10590" s="61"/>
      <c r="AO10590" s="61"/>
      <c r="AP10590" s="62"/>
      <c r="AQ10590" s="61"/>
      <c r="AR10590" s="61"/>
      <c r="AS10590" s="61"/>
      <c r="AT10590" s="61"/>
      <c r="AU10590" s="61"/>
      <c r="AV10590" s="61"/>
      <c r="AW10590" s="60"/>
    </row>
    <row r="10591" s="59" customFormat="1" customHeight="1" spans="1:49">
      <c r="A10591" s="60"/>
      <c r="B10591" s="60"/>
      <c r="C10591" s="60"/>
      <c r="D10591" s="60"/>
      <c r="H10591" s="61"/>
      <c r="I10591" s="61"/>
      <c r="J10591" s="61"/>
      <c r="K10591" s="61"/>
      <c r="L10591" s="61"/>
      <c r="M10591" s="61"/>
      <c r="N10591" s="61"/>
      <c r="O10591" s="61"/>
      <c r="P10591" s="61"/>
      <c r="Q10591" s="61"/>
      <c r="R10591" s="61"/>
      <c r="S10591" s="61"/>
      <c r="T10591" s="61"/>
      <c r="U10591" s="61"/>
      <c r="V10591" s="61"/>
      <c r="W10591" s="61"/>
      <c r="X10591" s="61"/>
      <c r="Y10591" s="61"/>
      <c r="Z10591" s="61"/>
      <c r="AA10591" s="61"/>
      <c r="AB10591" s="61"/>
      <c r="AC10591" s="61"/>
      <c r="AD10591" s="61"/>
      <c r="AE10591" s="61"/>
      <c r="AF10591" s="61"/>
      <c r="AG10591" s="61"/>
      <c r="AH10591" s="61"/>
      <c r="AI10591" s="61"/>
      <c r="AJ10591" s="61"/>
      <c r="AK10591" s="61"/>
      <c r="AL10591" s="61"/>
      <c r="AM10591" s="61"/>
      <c r="AN10591" s="61"/>
      <c r="AO10591" s="61"/>
      <c r="AP10591" s="62"/>
      <c r="AQ10591" s="61"/>
      <c r="AR10591" s="61"/>
      <c r="AS10591" s="61"/>
      <c r="AT10591" s="61"/>
      <c r="AU10591" s="61"/>
      <c r="AV10591" s="61"/>
      <c r="AW10591" s="60"/>
    </row>
    <row r="10592" s="59" customFormat="1" customHeight="1" spans="1:49">
      <c r="A10592" s="60"/>
      <c r="B10592" s="60"/>
      <c r="C10592" s="60"/>
      <c r="D10592" s="60"/>
      <c r="H10592" s="61"/>
      <c r="I10592" s="61"/>
      <c r="J10592" s="61"/>
      <c r="K10592" s="61"/>
      <c r="L10592" s="61"/>
      <c r="M10592" s="61"/>
      <c r="N10592" s="61"/>
      <c r="O10592" s="61"/>
      <c r="P10592" s="61"/>
      <c r="Q10592" s="61"/>
      <c r="R10592" s="61"/>
      <c r="S10592" s="61"/>
      <c r="T10592" s="61"/>
      <c r="U10592" s="61"/>
      <c r="V10592" s="61"/>
      <c r="W10592" s="61"/>
      <c r="X10592" s="61"/>
      <c r="Y10592" s="61"/>
      <c r="Z10592" s="61"/>
      <c r="AA10592" s="61"/>
      <c r="AB10592" s="61"/>
      <c r="AC10592" s="61"/>
      <c r="AD10592" s="61"/>
      <c r="AE10592" s="61"/>
      <c r="AF10592" s="61"/>
      <c r="AG10592" s="61"/>
      <c r="AH10592" s="61"/>
      <c r="AI10592" s="61"/>
      <c r="AJ10592" s="61"/>
      <c r="AK10592" s="61"/>
      <c r="AL10592" s="61"/>
      <c r="AM10592" s="61"/>
      <c r="AN10592" s="61"/>
      <c r="AO10592" s="61"/>
      <c r="AP10592" s="62"/>
      <c r="AQ10592" s="61"/>
      <c r="AR10592" s="61"/>
      <c r="AS10592" s="61"/>
      <c r="AT10592" s="61"/>
      <c r="AU10592" s="61"/>
      <c r="AV10592" s="61"/>
      <c r="AW10592" s="60"/>
    </row>
    <row r="10593" s="59" customFormat="1" customHeight="1" spans="1:49">
      <c r="A10593" s="60"/>
      <c r="B10593" s="60"/>
      <c r="C10593" s="60"/>
      <c r="D10593" s="60"/>
      <c r="H10593" s="61"/>
      <c r="I10593" s="61"/>
      <c r="J10593" s="61"/>
      <c r="K10593" s="61"/>
      <c r="L10593" s="61"/>
      <c r="M10593" s="61"/>
      <c r="N10593" s="61"/>
      <c r="O10593" s="61"/>
      <c r="P10593" s="61"/>
      <c r="Q10593" s="61"/>
      <c r="R10593" s="61"/>
      <c r="S10593" s="61"/>
      <c r="T10593" s="61"/>
      <c r="U10593" s="61"/>
      <c r="V10593" s="61"/>
      <c r="W10593" s="61"/>
      <c r="X10593" s="61"/>
      <c r="Y10593" s="61"/>
      <c r="Z10593" s="61"/>
      <c r="AA10593" s="61"/>
      <c r="AB10593" s="61"/>
      <c r="AC10593" s="61"/>
      <c r="AD10593" s="61"/>
      <c r="AE10593" s="61"/>
      <c r="AF10593" s="61"/>
      <c r="AG10593" s="61"/>
      <c r="AH10593" s="61"/>
      <c r="AI10593" s="61"/>
      <c r="AJ10593" s="61"/>
      <c r="AK10593" s="61"/>
      <c r="AL10593" s="61"/>
      <c r="AM10593" s="61"/>
      <c r="AN10593" s="61"/>
      <c r="AO10593" s="61"/>
      <c r="AP10593" s="62"/>
      <c r="AQ10593" s="61"/>
      <c r="AR10593" s="61"/>
      <c r="AS10593" s="61"/>
      <c r="AT10593" s="61"/>
      <c r="AU10593" s="61"/>
      <c r="AV10593" s="61"/>
      <c r="AW10593" s="60"/>
    </row>
    <row r="10594" s="59" customFormat="1" customHeight="1" spans="1:49">
      <c r="A10594" s="60"/>
      <c r="B10594" s="60"/>
      <c r="C10594" s="60"/>
      <c r="D10594" s="60"/>
      <c r="H10594" s="61"/>
      <c r="I10594" s="61"/>
      <c r="J10594" s="61"/>
      <c r="K10594" s="61"/>
      <c r="L10594" s="61"/>
      <c r="M10594" s="61"/>
      <c r="N10594" s="61"/>
      <c r="O10594" s="61"/>
      <c r="P10594" s="61"/>
      <c r="Q10594" s="61"/>
      <c r="R10594" s="61"/>
      <c r="S10594" s="61"/>
      <c r="T10594" s="61"/>
      <c r="U10594" s="61"/>
      <c r="V10594" s="61"/>
      <c r="W10594" s="61"/>
      <c r="X10594" s="61"/>
      <c r="Y10594" s="61"/>
      <c r="Z10594" s="61"/>
      <c r="AA10594" s="61"/>
      <c r="AB10594" s="61"/>
      <c r="AC10594" s="61"/>
      <c r="AD10594" s="61"/>
      <c r="AE10594" s="61"/>
      <c r="AF10594" s="61"/>
      <c r="AG10594" s="61"/>
      <c r="AH10594" s="61"/>
      <c r="AI10594" s="61"/>
      <c r="AJ10594" s="61"/>
      <c r="AK10594" s="61"/>
      <c r="AL10594" s="61"/>
      <c r="AM10594" s="61"/>
      <c r="AN10594" s="61"/>
      <c r="AO10594" s="61"/>
      <c r="AP10594" s="62"/>
      <c r="AQ10594" s="61"/>
      <c r="AR10594" s="61"/>
      <c r="AS10594" s="61"/>
      <c r="AT10594" s="61"/>
      <c r="AU10594" s="61"/>
      <c r="AV10594" s="61"/>
      <c r="AW10594" s="60"/>
    </row>
    <row r="10595" s="59" customFormat="1" customHeight="1" spans="1:49">
      <c r="A10595" s="60"/>
      <c r="B10595" s="60"/>
      <c r="C10595" s="60"/>
      <c r="D10595" s="60"/>
      <c r="H10595" s="61"/>
      <c r="I10595" s="61"/>
      <c r="J10595" s="61"/>
      <c r="K10595" s="61"/>
      <c r="L10595" s="61"/>
      <c r="M10595" s="61"/>
      <c r="N10595" s="61"/>
      <c r="O10595" s="61"/>
      <c r="P10595" s="61"/>
      <c r="Q10595" s="61"/>
      <c r="R10595" s="61"/>
      <c r="S10595" s="61"/>
      <c r="T10595" s="61"/>
      <c r="U10595" s="61"/>
      <c r="V10595" s="61"/>
      <c r="W10595" s="61"/>
      <c r="X10595" s="61"/>
      <c r="Y10595" s="61"/>
      <c r="Z10595" s="61"/>
      <c r="AA10595" s="61"/>
      <c r="AB10595" s="61"/>
      <c r="AC10595" s="61"/>
      <c r="AD10595" s="61"/>
      <c r="AE10595" s="61"/>
      <c r="AF10595" s="61"/>
      <c r="AG10595" s="61"/>
      <c r="AH10595" s="61"/>
      <c r="AI10595" s="61"/>
      <c r="AJ10595" s="61"/>
      <c r="AK10595" s="61"/>
      <c r="AL10595" s="61"/>
      <c r="AM10595" s="61"/>
      <c r="AN10595" s="61"/>
      <c r="AO10595" s="61"/>
      <c r="AP10595" s="62"/>
      <c r="AQ10595" s="61"/>
      <c r="AR10595" s="61"/>
      <c r="AS10595" s="61"/>
      <c r="AT10595" s="61"/>
      <c r="AU10595" s="61"/>
      <c r="AV10595" s="61"/>
      <c r="AW10595" s="60"/>
    </row>
    <row r="10596" s="59" customFormat="1" customHeight="1" spans="1:49">
      <c r="A10596" s="60"/>
      <c r="B10596" s="60"/>
      <c r="C10596" s="60"/>
      <c r="D10596" s="60"/>
      <c r="H10596" s="61"/>
      <c r="I10596" s="61"/>
      <c r="J10596" s="61"/>
      <c r="K10596" s="61"/>
      <c r="L10596" s="61"/>
      <c r="M10596" s="61"/>
      <c r="N10596" s="61"/>
      <c r="O10596" s="61"/>
      <c r="P10596" s="61"/>
      <c r="Q10596" s="61"/>
      <c r="R10596" s="61"/>
      <c r="S10596" s="61"/>
      <c r="T10596" s="61"/>
      <c r="U10596" s="61"/>
      <c r="V10596" s="61"/>
      <c r="W10596" s="61"/>
      <c r="X10596" s="61"/>
      <c r="Y10596" s="61"/>
      <c r="Z10596" s="61"/>
      <c r="AA10596" s="61"/>
      <c r="AB10596" s="61"/>
      <c r="AC10596" s="61"/>
      <c r="AD10596" s="61"/>
      <c r="AE10596" s="61"/>
      <c r="AF10596" s="61"/>
      <c r="AG10596" s="61"/>
      <c r="AH10596" s="61"/>
      <c r="AI10596" s="61"/>
      <c r="AJ10596" s="61"/>
      <c r="AK10596" s="61"/>
      <c r="AL10596" s="61"/>
      <c r="AM10596" s="61"/>
      <c r="AN10596" s="61"/>
      <c r="AO10596" s="61"/>
      <c r="AP10596" s="62"/>
      <c r="AQ10596" s="61"/>
      <c r="AR10596" s="61"/>
      <c r="AS10596" s="61"/>
      <c r="AT10596" s="61"/>
      <c r="AU10596" s="61"/>
      <c r="AV10596" s="61"/>
      <c r="AW10596" s="60"/>
    </row>
    <row r="10597" s="59" customFormat="1" customHeight="1" spans="1:49">
      <c r="A10597" s="60"/>
      <c r="B10597" s="60"/>
      <c r="C10597" s="60"/>
      <c r="D10597" s="60"/>
      <c r="H10597" s="61"/>
      <c r="I10597" s="61"/>
      <c r="J10597" s="61"/>
      <c r="K10597" s="61"/>
      <c r="L10597" s="61"/>
      <c r="M10597" s="61"/>
      <c r="N10597" s="61"/>
      <c r="O10597" s="61"/>
      <c r="P10597" s="61"/>
      <c r="Q10597" s="61"/>
      <c r="R10597" s="61"/>
      <c r="S10597" s="61"/>
      <c r="T10597" s="61"/>
      <c r="U10597" s="61"/>
      <c r="V10597" s="61"/>
      <c r="W10597" s="61"/>
      <c r="X10597" s="61"/>
      <c r="Y10597" s="61"/>
      <c r="Z10597" s="61"/>
      <c r="AA10597" s="61"/>
      <c r="AB10597" s="61"/>
      <c r="AC10597" s="61"/>
      <c r="AD10597" s="61"/>
      <c r="AE10597" s="61"/>
      <c r="AF10597" s="61"/>
      <c r="AG10597" s="61"/>
      <c r="AH10597" s="61"/>
      <c r="AI10597" s="61"/>
      <c r="AJ10597" s="61"/>
      <c r="AK10597" s="61"/>
      <c r="AL10597" s="61"/>
      <c r="AM10597" s="61"/>
      <c r="AN10597" s="61"/>
      <c r="AO10597" s="61"/>
      <c r="AP10597" s="62"/>
      <c r="AQ10597" s="61"/>
      <c r="AR10597" s="61"/>
      <c r="AS10597" s="61"/>
      <c r="AT10597" s="61"/>
      <c r="AU10597" s="61"/>
      <c r="AV10597" s="61"/>
      <c r="AW10597" s="60"/>
    </row>
    <row r="10598" s="59" customFormat="1" customHeight="1" spans="1:49">
      <c r="A10598" s="60"/>
      <c r="B10598" s="60"/>
      <c r="C10598" s="60"/>
      <c r="D10598" s="60"/>
      <c r="H10598" s="61"/>
      <c r="I10598" s="61"/>
      <c r="J10598" s="61"/>
      <c r="K10598" s="61"/>
      <c r="L10598" s="61"/>
      <c r="M10598" s="61"/>
      <c r="N10598" s="61"/>
      <c r="O10598" s="61"/>
      <c r="P10598" s="61"/>
      <c r="Q10598" s="61"/>
      <c r="R10598" s="61"/>
      <c r="S10598" s="61"/>
      <c r="T10598" s="61"/>
      <c r="U10598" s="61"/>
      <c r="V10598" s="61"/>
      <c r="W10598" s="61"/>
      <c r="X10598" s="61"/>
      <c r="Y10598" s="61"/>
      <c r="Z10598" s="61"/>
      <c r="AA10598" s="61"/>
      <c r="AB10598" s="61"/>
      <c r="AC10598" s="61"/>
      <c r="AD10598" s="61"/>
      <c r="AE10598" s="61"/>
      <c r="AF10598" s="61"/>
      <c r="AG10598" s="61"/>
      <c r="AH10598" s="61"/>
      <c r="AI10598" s="61"/>
      <c r="AJ10598" s="61"/>
      <c r="AK10598" s="61"/>
      <c r="AL10598" s="61"/>
      <c r="AM10598" s="61"/>
      <c r="AN10598" s="61"/>
      <c r="AO10598" s="61"/>
      <c r="AP10598" s="62"/>
      <c r="AQ10598" s="61"/>
      <c r="AR10598" s="61"/>
      <c r="AS10598" s="61"/>
      <c r="AT10598" s="61"/>
      <c r="AU10598" s="61"/>
      <c r="AV10598" s="61"/>
      <c r="AW10598" s="60"/>
    </row>
    <row r="10599" s="59" customFormat="1" customHeight="1" spans="1:49">
      <c r="A10599" s="60"/>
      <c r="B10599" s="60"/>
      <c r="C10599" s="60"/>
      <c r="D10599" s="60"/>
      <c r="H10599" s="61"/>
      <c r="I10599" s="61"/>
      <c r="J10599" s="61"/>
      <c r="K10599" s="61"/>
      <c r="L10599" s="61"/>
      <c r="M10599" s="61"/>
      <c r="N10599" s="61"/>
      <c r="O10599" s="61"/>
      <c r="P10599" s="61"/>
      <c r="Q10599" s="61"/>
      <c r="R10599" s="61"/>
      <c r="S10599" s="61"/>
      <c r="T10599" s="61"/>
      <c r="U10599" s="61"/>
      <c r="V10599" s="61"/>
      <c r="W10599" s="61"/>
      <c r="X10599" s="61"/>
      <c r="Y10599" s="61"/>
      <c r="Z10599" s="61"/>
      <c r="AA10599" s="61"/>
      <c r="AB10599" s="61"/>
      <c r="AC10599" s="61"/>
      <c r="AD10599" s="61"/>
      <c r="AE10599" s="61"/>
      <c r="AF10599" s="61"/>
      <c r="AG10599" s="61"/>
      <c r="AH10599" s="61"/>
      <c r="AI10599" s="61"/>
      <c r="AJ10599" s="61"/>
      <c r="AK10599" s="61"/>
      <c r="AL10599" s="61"/>
      <c r="AM10599" s="61"/>
      <c r="AN10599" s="61"/>
      <c r="AO10599" s="61"/>
      <c r="AP10599" s="62"/>
      <c r="AQ10599" s="61"/>
      <c r="AR10599" s="61"/>
      <c r="AS10599" s="61"/>
      <c r="AT10599" s="61"/>
      <c r="AU10599" s="61"/>
      <c r="AV10599" s="61"/>
      <c r="AW10599" s="60"/>
    </row>
    <row r="10600" s="59" customFormat="1" customHeight="1" spans="1:49">
      <c r="A10600" s="60"/>
      <c r="B10600" s="60"/>
      <c r="C10600" s="60"/>
      <c r="D10600" s="60"/>
      <c r="H10600" s="61"/>
      <c r="I10600" s="61"/>
      <c r="J10600" s="61"/>
      <c r="K10600" s="61"/>
      <c r="L10600" s="61"/>
      <c r="M10600" s="61"/>
      <c r="N10600" s="61"/>
      <c r="O10600" s="61"/>
      <c r="P10600" s="61"/>
      <c r="Q10600" s="61"/>
      <c r="R10600" s="61"/>
      <c r="S10600" s="61"/>
      <c r="T10600" s="61"/>
      <c r="U10600" s="61"/>
      <c r="V10600" s="61"/>
      <c r="W10600" s="61"/>
      <c r="X10600" s="61"/>
      <c r="Y10600" s="61"/>
      <c r="Z10600" s="61"/>
      <c r="AA10600" s="61"/>
      <c r="AB10600" s="61"/>
      <c r="AC10600" s="61"/>
      <c r="AD10600" s="61"/>
      <c r="AE10600" s="61"/>
      <c r="AF10600" s="61"/>
      <c r="AG10600" s="61"/>
      <c r="AH10600" s="61"/>
      <c r="AI10600" s="61"/>
      <c r="AJ10600" s="61"/>
      <c r="AK10600" s="61"/>
      <c r="AL10600" s="61"/>
      <c r="AM10600" s="61"/>
      <c r="AN10600" s="61"/>
      <c r="AO10600" s="61"/>
      <c r="AP10600" s="62"/>
      <c r="AQ10600" s="61"/>
      <c r="AR10600" s="61"/>
      <c r="AS10600" s="61"/>
      <c r="AT10600" s="61"/>
      <c r="AU10600" s="61"/>
      <c r="AV10600" s="61"/>
      <c r="AW10600" s="60"/>
    </row>
    <row r="10601" s="59" customFormat="1" customHeight="1" spans="1:49">
      <c r="A10601" s="60"/>
      <c r="B10601" s="60"/>
      <c r="C10601" s="60"/>
      <c r="D10601" s="60"/>
      <c r="H10601" s="61"/>
      <c r="I10601" s="61"/>
      <c r="J10601" s="61"/>
      <c r="K10601" s="61"/>
      <c r="L10601" s="61"/>
      <c r="M10601" s="61"/>
      <c r="N10601" s="61"/>
      <c r="O10601" s="61"/>
      <c r="P10601" s="61"/>
      <c r="Q10601" s="61"/>
      <c r="R10601" s="61"/>
      <c r="S10601" s="61"/>
      <c r="T10601" s="61"/>
      <c r="U10601" s="61"/>
      <c r="V10601" s="61"/>
      <c r="W10601" s="61"/>
      <c r="X10601" s="61"/>
      <c r="Y10601" s="61"/>
      <c r="Z10601" s="61"/>
      <c r="AA10601" s="61"/>
      <c r="AB10601" s="61"/>
      <c r="AC10601" s="61"/>
      <c r="AD10601" s="61"/>
      <c r="AE10601" s="61"/>
      <c r="AF10601" s="61"/>
      <c r="AG10601" s="61"/>
      <c r="AH10601" s="61"/>
      <c r="AI10601" s="61"/>
      <c r="AJ10601" s="61"/>
      <c r="AK10601" s="61"/>
      <c r="AL10601" s="61"/>
      <c r="AM10601" s="61"/>
      <c r="AN10601" s="61"/>
      <c r="AO10601" s="61"/>
      <c r="AP10601" s="62"/>
      <c r="AQ10601" s="61"/>
      <c r="AR10601" s="61"/>
      <c r="AS10601" s="61"/>
      <c r="AT10601" s="61"/>
      <c r="AU10601" s="61"/>
      <c r="AV10601" s="61"/>
      <c r="AW10601" s="60"/>
    </row>
    <row r="10602" s="59" customFormat="1" customHeight="1" spans="1:49">
      <c r="A10602" s="60"/>
      <c r="B10602" s="60"/>
      <c r="C10602" s="60"/>
      <c r="D10602" s="60"/>
      <c r="H10602" s="61"/>
      <c r="I10602" s="61"/>
      <c r="J10602" s="61"/>
      <c r="K10602" s="61"/>
      <c r="L10602" s="61"/>
      <c r="M10602" s="61"/>
      <c r="N10602" s="61"/>
      <c r="O10602" s="61"/>
      <c r="P10602" s="61"/>
      <c r="Q10602" s="61"/>
      <c r="R10602" s="61"/>
      <c r="S10602" s="61"/>
      <c r="T10602" s="61"/>
      <c r="U10602" s="61"/>
      <c r="V10602" s="61"/>
      <c r="W10602" s="61"/>
      <c r="X10602" s="61"/>
      <c r="Y10602" s="61"/>
      <c r="Z10602" s="61"/>
      <c r="AA10602" s="61"/>
      <c r="AB10602" s="61"/>
      <c r="AC10602" s="61"/>
      <c r="AD10602" s="61"/>
      <c r="AE10602" s="61"/>
      <c r="AF10602" s="61"/>
      <c r="AG10602" s="61"/>
      <c r="AH10602" s="61"/>
      <c r="AI10602" s="61"/>
      <c r="AJ10602" s="61"/>
      <c r="AK10602" s="61"/>
      <c r="AL10602" s="61"/>
      <c r="AM10602" s="61"/>
      <c r="AN10602" s="61"/>
      <c r="AO10602" s="61"/>
      <c r="AP10602" s="62"/>
      <c r="AQ10602" s="61"/>
      <c r="AR10602" s="61"/>
      <c r="AS10602" s="61"/>
      <c r="AT10602" s="61"/>
      <c r="AU10602" s="61"/>
      <c r="AV10602" s="61"/>
      <c r="AW10602" s="60"/>
    </row>
    <row r="10603" s="59" customFormat="1" customHeight="1" spans="1:49">
      <c r="A10603" s="60"/>
      <c r="B10603" s="60"/>
      <c r="C10603" s="60"/>
      <c r="D10603" s="60"/>
      <c r="H10603" s="61"/>
      <c r="I10603" s="61"/>
      <c r="J10603" s="61"/>
      <c r="K10603" s="61"/>
      <c r="L10603" s="61"/>
      <c r="M10603" s="61"/>
      <c r="N10603" s="61"/>
      <c r="O10603" s="61"/>
      <c r="P10603" s="61"/>
      <c r="Q10603" s="61"/>
      <c r="R10603" s="61"/>
      <c r="S10603" s="61"/>
      <c r="T10603" s="61"/>
      <c r="U10603" s="61"/>
      <c r="V10603" s="61"/>
      <c r="W10603" s="61"/>
      <c r="X10603" s="61"/>
      <c r="Y10603" s="61"/>
      <c r="Z10603" s="61"/>
      <c r="AA10603" s="61"/>
      <c r="AB10603" s="61"/>
      <c r="AC10603" s="61"/>
      <c r="AD10603" s="61"/>
      <c r="AE10603" s="61"/>
      <c r="AF10603" s="61"/>
      <c r="AG10603" s="61"/>
      <c r="AH10603" s="61"/>
      <c r="AI10603" s="61"/>
      <c r="AJ10603" s="61"/>
      <c r="AK10603" s="61"/>
      <c r="AL10603" s="61"/>
      <c r="AM10603" s="61"/>
      <c r="AN10603" s="61"/>
      <c r="AO10603" s="61"/>
      <c r="AP10603" s="62"/>
      <c r="AQ10603" s="61"/>
      <c r="AR10603" s="61"/>
      <c r="AS10603" s="61"/>
      <c r="AT10603" s="61"/>
      <c r="AU10603" s="61"/>
      <c r="AV10603" s="61"/>
      <c r="AW10603" s="60"/>
    </row>
    <row r="10604" s="59" customFormat="1" customHeight="1" spans="1:49">
      <c r="A10604" s="60"/>
      <c r="B10604" s="60"/>
      <c r="C10604" s="60"/>
      <c r="D10604" s="60"/>
      <c r="H10604" s="61"/>
      <c r="I10604" s="61"/>
      <c r="J10604" s="61"/>
      <c r="K10604" s="61"/>
      <c r="L10604" s="61"/>
      <c r="M10604" s="61"/>
      <c r="N10604" s="61"/>
      <c r="O10604" s="61"/>
      <c r="P10604" s="61"/>
      <c r="Q10604" s="61"/>
      <c r="R10604" s="61"/>
      <c r="S10604" s="61"/>
      <c r="T10604" s="61"/>
      <c r="U10604" s="61"/>
      <c r="V10604" s="61"/>
      <c r="W10604" s="61"/>
      <c r="X10604" s="61"/>
      <c r="Y10604" s="61"/>
      <c r="Z10604" s="61"/>
      <c r="AA10604" s="61"/>
      <c r="AB10604" s="61"/>
      <c r="AC10604" s="61"/>
      <c r="AD10604" s="61"/>
      <c r="AE10604" s="61"/>
      <c r="AF10604" s="61"/>
      <c r="AG10604" s="61"/>
      <c r="AH10604" s="61"/>
      <c r="AI10604" s="61"/>
      <c r="AJ10604" s="61"/>
      <c r="AK10604" s="61"/>
      <c r="AL10604" s="61"/>
      <c r="AM10604" s="61"/>
      <c r="AN10604" s="61"/>
      <c r="AO10604" s="61"/>
      <c r="AP10604" s="62"/>
      <c r="AQ10604" s="61"/>
      <c r="AR10604" s="61"/>
      <c r="AS10604" s="61"/>
      <c r="AT10604" s="61"/>
      <c r="AU10604" s="61"/>
      <c r="AV10604" s="61"/>
      <c r="AW10604" s="60"/>
    </row>
    <row r="10605" s="59" customFormat="1" customHeight="1" spans="1:49">
      <c r="A10605" s="60"/>
      <c r="B10605" s="60"/>
      <c r="C10605" s="60"/>
      <c r="D10605" s="60"/>
      <c r="H10605" s="61"/>
      <c r="I10605" s="61"/>
      <c r="J10605" s="61"/>
      <c r="K10605" s="61"/>
      <c r="L10605" s="61"/>
      <c r="M10605" s="61"/>
      <c r="N10605" s="61"/>
      <c r="O10605" s="61"/>
      <c r="P10605" s="61"/>
      <c r="Q10605" s="61"/>
      <c r="R10605" s="61"/>
      <c r="S10605" s="61"/>
      <c r="T10605" s="61"/>
      <c r="U10605" s="61"/>
      <c r="V10605" s="61"/>
      <c r="W10605" s="61"/>
      <c r="X10605" s="61"/>
      <c r="Y10605" s="61"/>
      <c r="Z10605" s="61"/>
      <c r="AA10605" s="61"/>
      <c r="AB10605" s="61"/>
      <c r="AC10605" s="61"/>
      <c r="AD10605" s="61"/>
      <c r="AE10605" s="61"/>
      <c r="AF10605" s="61"/>
      <c r="AG10605" s="61"/>
      <c r="AH10605" s="61"/>
      <c r="AI10605" s="61"/>
      <c r="AJ10605" s="61"/>
      <c r="AK10605" s="61"/>
      <c r="AL10605" s="61"/>
      <c r="AM10605" s="61"/>
      <c r="AN10605" s="61"/>
      <c r="AO10605" s="61"/>
      <c r="AP10605" s="62"/>
      <c r="AQ10605" s="61"/>
      <c r="AR10605" s="61"/>
      <c r="AS10605" s="61"/>
      <c r="AT10605" s="61"/>
      <c r="AU10605" s="61"/>
      <c r="AV10605" s="61"/>
      <c r="AW10605" s="60"/>
    </row>
    <row r="10606" s="59" customFormat="1" customHeight="1" spans="1:49">
      <c r="A10606" s="60"/>
      <c r="B10606" s="60"/>
      <c r="C10606" s="60"/>
      <c r="D10606" s="60"/>
      <c r="H10606" s="61"/>
      <c r="I10606" s="61"/>
      <c r="J10606" s="61"/>
      <c r="K10606" s="61"/>
      <c r="L10606" s="61"/>
      <c r="M10606" s="61"/>
      <c r="N10606" s="61"/>
      <c r="O10606" s="61"/>
      <c r="P10606" s="61"/>
      <c r="Q10606" s="61"/>
      <c r="R10606" s="61"/>
      <c r="S10606" s="61"/>
      <c r="T10606" s="61"/>
      <c r="U10606" s="61"/>
      <c r="V10606" s="61"/>
      <c r="W10606" s="61"/>
      <c r="X10606" s="61"/>
      <c r="Y10606" s="61"/>
      <c r="Z10606" s="61"/>
      <c r="AA10606" s="61"/>
      <c r="AB10606" s="61"/>
      <c r="AC10606" s="61"/>
      <c r="AD10606" s="61"/>
      <c r="AE10606" s="61"/>
      <c r="AF10606" s="61"/>
      <c r="AG10606" s="61"/>
      <c r="AH10606" s="61"/>
      <c r="AI10606" s="61"/>
      <c r="AJ10606" s="61"/>
      <c r="AK10606" s="61"/>
      <c r="AL10606" s="61"/>
      <c r="AM10606" s="61"/>
      <c r="AN10606" s="61"/>
      <c r="AO10606" s="61"/>
      <c r="AP10606" s="62"/>
      <c r="AQ10606" s="61"/>
      <c r="AR10606" s="61"/>
      <c r="AS10606" s="61"/>
      <c r="AT10606" s="61"/>
      <c r="AU10606" s="61"/>
      <c r="AV10606" s="61"/>
      <c r="AW10606" s="60"/>
    </row>
    <row r="10607" s="59" customFormat="1" customHeight="1" spans="1:49">
      <c r="A10607" s="60"/>
      <c r="B10607" s="60"/>
      <c r="C10607" s="60"/>
      <c r="D10607" s="60"/>
      <c r="H10607" s="61"/>
      <c r="I10607" s="61"/>
      <c r="J10607" s="61"/>
      <c r="K10607" s="61"/>
      <c r="L10607" s="61"/>
      <c r="M10607" s="61"/>
      <c r="N10607" s="61"/>
      <c r="O10607" s="61"/>
      <c r="P10607" s="61"/>
      <c r="Q10607" s="61"/>
      <c r="R10607" s="61"/>
      <c r="S10607" s="61"/>
      <c r="T10607" s="61"/>
      <c r="U10607" s="61"/>
      <c r="V10607" s="61"/>
      <c r="W10607" s="61"/>
      <c r="X10607" s="61"/>
      <c r="Y10607" s="61"/>
      <c r="Z10607" s="61"/>
      <c r="AA10607" s="61"/>
      <c r="AB10607" s="61"/>
      <c r="AC10607" s="61"/>
      <c r="AD10607" s="61"/>
      <c r="AE10607" s="61"/>
      <c r="AF10607" s="61"/>
      <c r="AG10607" s="61"/>
      <c r="AH10607" s="61"/>
      <c r="AI10607" s="61"/>
      <c r="AJ10607" s="61"/>
      <c r="AK10607" s="61"/>
      <c r="AL10607" s="61"/>
      <c r="AM10607" s="61"/>
      <c r="AN10607" s="61"/>
      <c r="AO10607" s="61"/>
      <c r="AP10607" s="62"/>
      <c r="AQ10607" s="61"/>
      <c r="AR10607" s="61"/>
      <c r="AS10607" s="61"/>
      <c r="AT10607" s="61"/>
      <c r="AU10607" s="61"/>
      <c r="AV10607" s="61"/>
      <c r="AW10607" s="60"/>
    </row>
    <row r="10608" s="59" customFormat="1" customHeight="1" spans="1:49">
      <c r="A10608" s="60"/>
      <c r="B10608" s="60"/>
      <c r="C10608" s="60"/>
      <c r="D10608" s="60"/>
      <c r="H10608" s="61"/>
      <c r="I10608" s="61"/>
      <c r="J10608" s="61"/>
      <c r="K10608" s="61"/>
      <c r="L10608" s="61"/>
      <c r="M10608" s="61"/>
      <c r="N10608" s="61"/>
      <c r="O10608" s="61"/>
      <c r="P10608" s="61"/>
      <c r="Q10608" s="61"/>
      <c r="R10608" s="61"/>
      <c r="S10608" s="61"/>
      <c r="T10608" s="61"/>
      <c r="U10608" s="61"/>
      <c r="V10608" s="61"/>
      <c r="W10608" s="61"/>
      <c r="X10608" s="61"/>
      <c r="Y10608" s="61"/>
      <c r="Z10608" s="61"/>
      <c r="AA10608" s="61"/>
      <c r="AB10608" s="61"/>
      <c r="AC10608" s="61"/>
      <c r="AD10608" s="61"/>
      <c r="AE10608" s="61"/>
      <c r="AF10608" s="61"/>
      <c r="AG10608" s="61"/>
      <c r="AH10608" s="61"/>
      <c r="AI10608" s="61"/>
      <c r="AJ10608" s="61"/>
      <c r="AK10608" s="61"/>
      <c r="AL10608" s="61"/>
      <c r="AM10608" s="61"/>
      <c r="AN10608" s="61"/>
      <c r="AO10608" s="61"/>
      <c r="AP10608" s="62"/>
      <c r="AQ10608" s="61"/>
      <c r="AR10608" s="61"/>
      <c r="AS10608" s="61"/>
      <c r="AT10608" s="61"/>
      <c r="AU10608" s="61"/>
      <c r="AV10608" s="61"/>
      <c r="AW10608" s="60"/>
    </row>
    <row r="10609" s="59" customFormat="1" customHeight="1" spans="1:49">
      <c r="A10609" s="60"/>
      <c r="B10609" s="60"/>
      <c r="C10609" s="60"/>
      <c r="D10609" s="60"/>
      <c r="H10609" s="61"/>
      <c r="I10609" s="61"/>
      <c r="J10609" s="61"/>
      <c r="K10609" s="61"/>
      <c r="L10609" s="61"/>
      <c r="M10609" s="61"/>
      <c r="N10609" s="61"/>
      <c r="O10609" s="61"/>
      <c r="P10609" s="61"/>
      <c r="Q10609" s="61"/>
      <c r="R10609" s="61"/>
      <c r="S10609" s="61"/>
      <c r="T10609" s="61"/>
      <c r="U10609" s="61"/>
      <c r="V10609" s="61"/>
      <c r="W10609" s="61"/>
      <c r="X10609" s="61"/>
      <c r="Y10609" s="61"/>
      <c r="Z10609" s="61"/>
      <c r="AA10609" s="61"/>
      <c r="AB10609" s="61"/>
      <c r="AC10609" s="61"/>
      <c r="AD10609" s="61"/>
      <c r="AE10609" s="61"/>
      <c r="AF10609" s="61"/>
      <c r="AG10609" s="61"/>
      <c r="AH10609" s="61"/>
      <c r="AI10609" s="61"/>
      <c r="AJ10609" s="61"/>
      <c r="AK10609" s="61"/>
      <c r="AL10609" s="61"/>
      <c r="AM10609" s="61"/>
      <c r="AN10609" s="61"/>
      <c r="AO10609" s="61"/>
      <c r="AP10609" s="62"/>
      <c r="AQ10609" s="61"/>
      <c r="AR10609" s="61"/>
      <c r="AS10609" s="61"/>
      <c r="AT10609" s="61"/>
      <c r="AU10609" s="61"/>
      <c r="AV10609" s="61"/>
      <c r="AW10609" s="60"/>
    </row>
    <row r="10610" s="59" customFormat="1" customHeight="1" spans="1:49">
      <c r="A10610" s="60"/>
      <c r="B10610" s="60"/>
      <c r="C10610" s="60"/>
      <c r="D10610" s="60"/>
      <c r="H10610" s="61"/>
      <c r="I10610" s="61"/>
      <c r="J10610" s="61"/>
      <c r="K10610" s="61"/>
      <c r="L10610" s="61"/>
      <c r="M10610" s="61"/>
      <c r="N10610" s="61"/>
      <c r="O10610" s="61"/>
      <c r="P10610" s="61"/>
      <c r="Q10610" s="61"/>
      <c r="R10610" s="61"/>
      <c r="S10610" s="61"/>
      <c r="T10610" s="61"/>
      <c r="U10610" s="61"/>
      <c r="V10610" s="61"/>
      <c r="W10610" s="61"/>
      <c r="X10610" s="61"/>
      <c r="Y10610" s="61"/>
      <c r="Z10610" s="61"/>
      <c r="AA10610" s="61"/>
      <c r="AB10610" s="61"/>
      <c r="AC10610" s="61"/>
      <c r="AD10610" s="61"/>
      <c r="AE10610" s="61"/>
      <c r="AF10610" s="61"/>
      <c r="AG10610" s="61"/>
      <c r="AH10610" s="61"/>
      <c r="AI10610" s="61"/>
      <c r="AJ10610" s="61"/>
      <c r="AK10610" s="61"/>
      <c r="AL10610" s="61"/>
      <c r="AM10610" s="61"/>
      <c r="AN10610" s="61"/>
      <c r="AO10610" s="61"/>
      <c r="AP10610" s="62"/>
      <c r="AQ10610" s="61"/>
      <c r="AR10610" s="61"/>
      <c r="AS10610" s="61"/>
      <c r="AT10610" s="61"/>
      <c r="AU10610" s="61"/>
      <c r="AV10610" s="61"/>
      <c r="AW10610" s="60"/>
    </row>
    <row r="10611" s="59" customFormat="1" customHeight="1" spans="1:49">
      <c r="A10611" s="60"/>
      <c r="B10611" s="60"/>
      <c r="C10611" s="60"/>
      <c r="D10611" s="60"/>
      <c r="H10611" s="61"/>
      <c r="I10611" s="61"/>
      <c r="J10611" s="61"/>
      <c r="K10611" s="61"/>
      <c r="L10611" s="61"/>
      <c r="M10611" s="61"/>
      <c r="N10611" s="61"/>
      <c r="O10611" s="61"/>
      <c r="P10611" s="61"/>
      <c r="Q10611" s="61"/>
      <c r="R10611" s="61"/>
      <c r="S10611" s="61"/>
      <c r="T10611" s="61"/>
      <c r="U10611" s="61"/>
      <c r="V10611" s="61"/>
      <c r="W10611" s="61"/>
      <c r="X10611" s="61"/>
      <c r="Y10611" s="61"/>
      <c r="Z10611" s="61"/>
      <c r="AA10611" s="61"/>
      <c r="AB10611" s="61"/>
      <c r="AC10611" s="61"/>
      <c r="AD10611" s="61"/>
      <c r="AE10611" s="61"/>
      <c r="AF10611" s="61"/>
      <c r="AG10611" s="61"/>
      <c r="AH10611" s="61"/>
      <c r="AI10611" s="61"/>
      <c r="AJ10611" s="61"/>
      <c r="AK10611" s="61"/>
      <c r="AL10611" s="61"/>
      <c r="AM10611" s="61"/>
      <c r="AN10611" s="61"/>
      <c r="AO10611" s="61"/>
      <c r="AP10611" s="62"/>
      <c r="AQ10611" s="61"/>
      <c r="AR10611" s="61"/>
      <c r="AS10611" s="61"/>
      <c r="AT10611" s="61"/>
      <c r="AU10611" s="61"/>
      <c r="AV10611" s="61"/>
      <c r="AW10611" s="60"/>
    </row>
    <row r="10612" s="59" customFormat="1" customHeight="1" spans="1:49">
      <c r="A10612" s="60"/>
      <c r="B10612" s="60"/>
      <c r="C10612" s="60"/>
      <c r="D10612" s="60"/>
      <c r="H10612" s="61"/>
      <c r="I10612" s="61"/>
      <c r="J10612" s="61"/>
      <c r="K10612" s="61"/>
      <c r="L10612" s="61"/>
      <c r="M10612" s="61"/>
      <c r="N10612" s="61"/>
      <c r="O10612" s="61"/>
      <c r="P10612" s="61"/>
      <c r="Q10612" s="61"/>
      <c r="R10612" s="61"/>
      <c r="S10612" s="61"/>
      <c r="T10612" s="61"/>
      <c r="U10612" s="61"/>
      <c r="V10612" s="61"/>
      <c r="W10612" s="61"/>
      <c r="X10612" s="61"/>
      <c r="Y10612" s="61"/>
      <c r="Z10612" s="61"/>
      <c r="AA10612" s="61"/>
      <c r="AB10612" s="61"/>
      <c r="AC10612" s="61"/>
      <c r="AD10612" s="61"/>
      <c r="AE10612" s="61"/>
      <c r="AF10612" s="61"/>
      <c r="AG10612" s="61"/>
      <c r="AH10612" s="61"/>
      <c r="AI10612" s="61"/>
      <c r="AJ10612" s="61"/>
      <c r="AK10612" s="61"/>
      <c r="AL10612" s="61"/>
      <c r="AM10612" s="61"/>
      <c r="AN10612" s="61"/>
      <c r="AO10612" s="61"/>
      <c r="AP10612" s="62"/>
      <c r="AQ10612" s="61"/>
      <c r="AR10612" s="61"/>
      <c r="AS10612" s="61"/>
      <c r="AT10612" s="61"/>
      <c r="AU10612" s="61"/>
      <c r="AV10612" s="61"/>
      <c r="AW10612" s="60"/>
    </row>
    <row r="10613" s="59" customFormat="1" customHeight="1" spans="1:49">
      <c r="A10613" s="60"/>
      <c r="B10613" s="60"/>
      <c r="C10613" s="60"/>
      <c r="D10613" s="60"/>
      <c r="H10613" s="61"/>
      <c r="I10613" s="61"/>
      <c r="J10613" s="61"/>
      <c r="K10613" s="61"/>
      <c r="L10613" s="61"/>
      <c r="M10613" s="61"/>
      <c r="N10613" s="61"/>
      <c r="O10613" s="61"/>
      <c r="P10613" s="61"/>
      <c r="Q10613" s="61"/>
      <c r="R10613" s="61"/>
      <c r="S10613" s="61"/>
      <c r="T10613" s="61"/>
      <c r="U10613" s="61"/>
      <c r="V10613" s="61"/>
      <c r="W10613" s="61"/>
      <c r="X10613" s="61"/>
      <c r="Y10613" s="61"/>
      <c r="Z10613" s="61"/>
      <c r="AA10613" s="61"/>
      <c r="AB10613" s="61"/>
      <c r="AC10613" s="61"/>
      <c r="AD10613" s="61"/>
      <c r="AE10613" s="61"/>
      <c r="AF10613" s="61"/>
      <c r="AG10613" s="61"/>
      <c r="AH10613" s="61"/>
      <c r="AI10613" s="61"/>
      <c r="AJ10613" s="61"/>
      <c r="AK10613" s="61"/>
      <c r="AL10613" s="61"/>
      <c r="AM10613" s="61"/>
      <c r="AN10613" s="61"/>
      <c r="AO10613" s="61"/>
      <c r="AP10613" s="62"/>
      <c r="AQ10613" s="61"/>
      <c r="AR10613" s="61"/>
      <c r="AS10613" s="61"/>
      <c r="AT10613" s="61"/>
      <c r="AU10613" s="61"/>
      <c r="AV10613" s="61"/>
      <c r="AW10613" s="60"/>
    </row>
    <row r="10614" s="59" customFormat="1" customHeight="1" spans="1:49">
      <c r="A10614" s="60"/>
      <c r="B10614" s="60"/>
      <c r="C10614" s="60"/>
      <c r="D10614" s="60"/>
      <c r="H10614" s="61"/>
      <c r="I10614" s="61"/>
      <c r="J10614" s="61"/>
      <c r="K10614" s="61"/>
      <c r="L10614" s="61"/>
      <c r="M10614" s="61"/>
      <c r="N10614" s="61"/>
      <c r="O10614" s="61"/>
      <c r="P10614" s="61"/>
      <c r="Q10614" s="61"/>
      <c r="R10614" s="61"/>
      <c r="S10614" s="61"/>
      <c r="T10614" s="61"/>
      <c r="U10614" s="61"/>
      <c r="V10614" s="61"/>
      <c r="W10614" s="61"/>
      <c r="X10614" s="61"/>
      <c r="Y10614" s="61"/>
      <c r="Z10614" s="61"/>
      <c r="AA10614" s="61"/>
      <c r="AB10614" s="61"/>
      <c r="AC10614" s="61"/>
      <c r="AD10614" s="61"/>
      <c r="AE10614" s="61"/>
      <c r="AF10614" s="61"/>
      <c r="AG10614" s="61"/>
      <c r="AH10614" s="61"/>
      <c r="AI10614" s="61"/>
      <c r="AJ10614" s="61"/>
      <c r="AK10614" s="61"/>
      <c r="AL10614" s="61"/>
      <c r="AM10614" s="61"/>
      <c r="AN10614" s="61"/>
      <c r="AO10614" s="61"/>
      <c r="AP10614" s="62"/>
      <c r="AQ10614" s="61"/>
      <c r="AR10614" s="61"/>
      <c r="AS10614" s="61"/>
      <c r="AT10614" s="61"/>
      <c r="AU10614" s="61"/>
      <c r="AV10614" s="61"/>
      <c r="AW10614" s="60"/>
    </row>
    <row r="10615" s="59" customFormat="1" customHeight="1" spans="1:49">
      <c r="A10615" s="60"/>
      <c r="B10615" s="60"/>
      <c r="C10615" s="60"/>
      <c r="D10615" s="60"/>
      <c r="H10615" s="61"/>
      <c r="I10615" s="61"/>
      <c r="J10615" s="61"/>
      <c r="K10615" s="61"/>
      <c r="L10615" s="61"/>
      <c r="M10615" s="61"/>
      <c r="N10615" s="61"/>
      <c r="O10615" s="61"/>
      <c r="P10615" s="61"/>
      <c r="Q10615" s="61"/>
      <c r="R10615" s="61"/>
      <c r="S10615" s="61"/>
      <c r="T10615" s="61"/>
      <c r="U10615" s="61"/>
      <c r="V10615" s="61"/>
      <c r="W10615" s="61"/>
      <c r="X10615" s="61"/>
      <c r="Y10615" s="61"/>
      <c r="Z10615" s="61"/>
      <c r="AA10615" s="61"/>
      <c r="AB10615" s="61"/>
      <c r="AC10615" s="61"/>
      <c r="AD10615" s="61"/>
      <c r="AE10615" s="61"/>
      <c r="AF10615" s="61"/>
      <c r="AG10615" s="61"/>
      <c r="AH10615" s="61"/>
      <c r="AI10615" s="61"/>
      <c r="AJ10615" s="61"/>
      <c r="AK10615" s="61"/>
      <c r="AL10615" s="61"/>
      <c r="AM10615" s="61"/>
      <c r="AN10615" s="61"/>
      <c r="AO10615" s="61"/>
      <c r="AP10615" s="62"/>
      <c r="AQ10615" s="61"/>
      <c r="AR10615" s="61"/>
      <c r="AS10615" s="61"/>
      <c r="AT10615" s="61"/>
      <c r="AU10615" s="61"/>
      <c r="AV10615" s="61"/>
      <c r="AW10615" s="60"/>
    </row>
    <row r="10616" s="59" customFormat="1" customHeight="1" spans="1:49">
      <c r="A10616" s="60"/>
      <c r="B10616" s="60"/>
      <c r="C10616" s="60"/>
      <c r="D10616" s="60"/>
      <c r="H10616" s="61"/>
      <c r="I10616" s="61"/>
      <c r="J10616" s="61"/>
      <c r="K10616" s="61"/>
      <c r="L10616" s="61"/>
      <c r="M10616" s="61"/>
      <c r="N10616" s="61"/>
      <c r="O10616" s="61"/>
      <c r="P10616" s="61"/>
      <c r="Q10616" s="61"/>
      <c r="R10616" s="61"/>
      <c r="S10616" s="61"/>
      <c r="T10616" s="61"/>
      <c r="U10616" s="61"/>
      <c r="V10616" s="61"/>
      <c r="W10616" s="61"/>
      <c r="X10616" s="61"/>
      <c r="Y10616" s="61"/>
      <c r="Z10616" s="61"/>
      <c r="AA10616" s="61"/>
      <c r="AB10616" s="61"/>
      <c r="AC10616" s="61"/>
      <c r="AD10616" s="61"/>
      <c r="AE10616" s="61"/>
      <c r="AF10616" s="61"/>
      <c r="AG10616" s="61"/>
      <c r="AH10616" s="61"/>
      <c r="AI10616" s="61"/>
      <c r="AJ10616" s="61"/>
      <c r="AK10616" s="61"/>
      <c r="AL10616" s="61"/>
      <c r="AM10616" s="61"/>
      <c r="AN10616" s="61"/>
      <c r="AO10616" s="61"/>
      <c r="AP10616" s="62"/>
      <c r="AQ10616" s="61"/>
      <c r="AR10616" s="61"/>
      <c r="AS10616" s="61"/>
      <c r="AT10616" s="61"/>
      <c r="AU10616" s="61"/>
      <c r="AV10616" s="61"/>
      <c r="AW10616" s="60"/>
    </row>
    <row r="10617" s="59" customFormat="1" customHeight="1" spans="1:49">
      <c r="A10617" s="60"/>
      <c r="B10617" s="60"/>
      <c r="C10617" s="60"/>
      <c r="D10617" s="60"/>
      <c r="H10617" s="61"/>
      <c r="I10617" s="61"/>
      <c r="J10617" s="61"/>
      <c r="K10617" s="61"/>
      <c r="L10617" s="61"/>
      <c r="M10617" s="61"/>
      <c r="N10617" s="61"/>
      <c r="O10617" s="61"/>
      <c r="P10617" s="61"/>
      <c r="Q10617" s="61"/>
      <c r="R10617" s="61"/>
      <c r="S10617" s="61"/>
      <c r="T10617" s="61"/>
      <c r="U10617" s="61"/>
      <c r="V10617" s="61"/>
      <c r="W10617" s="61"/>
      <c r="X10617" s="61"/>
      <c r="Y10617" s="61"/>
      <c r="Z10617" s="61"/>
      <c r="AA10617" s="61"/>
      <c r="AB10617" s="61"/>
      <c r="AC10617" s="61"/>
      <c r="AD10617" s="61"/>
      <c r="AE10617" s="61"/>
      <c r="AF10617" s="61"/>
      <c r="AG10617" s="61"/>
      <c r="AH10617" s="61"/>
      <c r="AI10617" s="61"/>
      <c r="AJ10617" s="61"/>
      <c r="AK10617" s="61"/>
      <c r="AL10617" s="61"/>
      <c r="AM10617" s="61"/>
      <c r="AN10617" s="61"/>
      <c r="AO10617" s="61"/>
      <c r="AP10617" s="62"/>
      <c r="AQ10617" s="61"/>
      <c r="AR10617" s="61"/>
      <c r="AS10617" s="61"/>
      <c r="AT10617" s="61"/>
      <c r="AU10617" s="61"/>
      <c r="AV10617" s="61"/>
      <c r="AW10617" s="60"/>
    </row>
    <row r="10618" s="59" customFormat="1" customHeight="1" spans="1:49">
      <c r="A10618" s="60"/>
      <c r="B10618" s="60"/>
      <c r="C10618" s="60"/>
      <c r="D10618" s="60"/>
      <c r="H10618" s="61"/>
      <c r="I10618" s="61"/>
      <c r="J10618" s="61"/>
      <c r="K10618" s="61"/>
      <c r="L10618" s="61"/>
      <c r="M10618" s="61"/>
      <c r="N10618" s="61"/>
      <c r="O10618" s="61"/>
      <c r="P10618" s="61"/>
      <c r="Q10618" s="61"/>
      <c r="R10618" s="61"/>
      <c r="S10618" s="61"/>
      <c r="T10618" s="61"/>
      <c r="U10618" s="61"/>
      <c r="V10618" s="61"/>
      <c r="W10618" s="61"/>
      <c r="X10618" s="61"/>
      <c r="Y10618" s="61"/>
      <c r="Z10618" s="61"/>
      <c r="AA10618" s="61"/>
      <c r="AB10618" s="61"/>
      <c r="AC10618" s="61"/>
      <c r="AD10618" s="61"/>
      <c r="AE10618" s="61"/>
      <c r="AF10618" s="61"/>
      <c r="AG10618" s="61"/>
      <c r="AH10618" s="61"/>
      <c r="AI10618" s="61"/>
      <c r="AJ10618" s="61"/>
      <c r="AK10618" s="61"/>
      <c r="AL10618" s="61"/>
      <c r="AM10618" s="61"/>
      <c r="AN10618" s="61"/>
      <c r="AO10618" s="61"/>
      <c r="AP10618" s="62"/>
      <c r="AQ10618" s="61"/>
      <c r="AR10618" s="61"/>
      <c r="AS10618" s="61"/>
      <c r="AT10618" s="61"/>
      <c r="AU10618" s="61"/>
      <c r="AV10618" s="61"/>
      <c r="AW10618" s="60"/>
    </row>
    <row r="10619" s="59" customFormat="1" customHeight="1" spans="1:49">
      <c r="A10619" s="60"/>
      <c r="B10619" s="60"/>
      <c r="C10619" s="60"/>
      <c r="D10619" s="60"/>
      <c r="H10619" s="61"/>
      <c r="I10619" s="61"/>
      <c r="J10619" s="61"/>
      <c r="K10619" s="61"/>
      <c r="L10619" s="61"/>
      <c r="M10619" s="61"/>
      <c r="N10619" s="61"/>
      <c r="O10619" s="61"/>
      <c r="P10619" s="61"/>
      <c r="Q10619" s="61"/>
      <c r="R10619" s="61"/>
      <c r="S10619" s="61"/>
      <c r="T10619" s="61"/>
      <c r="U10619" s="61"/>
      <c r="V10619" s="61"/>
      <c r="W10619" s="61"/>
      <c r="X10619" s="61"/>
      <c r="Y10619" s="61"/>
      <c r="Z10619" s="61"/>
      <c r="AA10619" s="61"/>
      <c r="AB10619" s="61"/>
      <c r="AC10619" s="61"/>
      <c r="AD10619" s="61"/>
      <c r="AE10619" s="61"/>
      <c r="AF10619" s="61"/>
      <c r="AG10619" s="61"/>
      <c r="AH10619" s="61"/>
      <c r="AI10619" s="61"/>
      <c r="AJ10619" s="61"/>
      <c r="AK10619" s="61"/>
      <c r="AL10619" s="61"/>
      <c r="AM10619" s="61"/>
      <c r="AN10619" s="61"/>
      <c r="AO10619" s="61"/>
      <c r="AP10619" s="62"/>
      <c r="AQ10619" s="61"/>
      <c r="AR10619" s="61"/>
      <c r="AS10619" s="61"/>
      <c r="AT10619" s="61"/>
      <c r="AU10619" s="61"/>
      <c r="AV10619" s="61"/>
      <c r="AW10619" s="60"/>
    </row>
    <row r="10620" s="59" customFormat="1" customHeight="1" spans="1:49">
      <c r="A10620" s="60"/>
      <c r="B10620" s="60"/>
      <c r="C10620" s="60"/>
      <c r="D10620" s="60"/>
      <c r="H10620" s="61"/>
      <c r="I10620" s="61"/>
      <c r="J10620" s="61"/>
      <c r="K10620" s="61"/>
      <c r="L10620" s="61"/>
      <c r="M10620" s="61"/>
      <c r="N10620" s="61"/>
      <c r="O10620" s="61"/>
      <c r="P10620" s="61"/>
      <c r="Q10620" s="61"/>
      <c r="R10620" s="61"/>
      <c r="S10620" s="61"/>
      <c r="T10620" s="61"/>
      <c r="U10620" s="61"/>
      <c r="V10620" s="61"/>
      <c r="W10620" s="61"/>
      <c r="X10620" s="61"/>
      <c r="Y10620" s="61"/>
      <c r="Z10620" s="61"/>
      <c r="AA10620" s="61"/>
      <c r="AB10620" s="61"/>
      <c r="AC10620" s="61"/>
      <c r="AD10620" s="61"/>
      <c r="AE10620" s="61"/>
      <c r="AF10620" s="61"/>
      <c r="AG10620" s="61"/>
      <c r="AH10620" s="61"/>
      <c r="AI10620" s="61"/>
      <c r="AJ10620" s="61"/>
      <c r="AK10620" s="61"/>
      <c r="AL10620" s="61"/>
      <c r="AM10620" s="61"/>
      <c r="AN10620" s="61"/>
      <c r="AO10620" s="61"/>
      <c r="AP10620" s="62"/>
      <c r="AQ10620" s="61"/>
      <c r="AR10620" s="61"/>
      <c r="AS10620" s="61"/>
      <c r="AT10620" s="61"/>
      <c r="AU10620" s="61"/>
      <c r="AV10620" s="61"/>
      <c r="AW10620" s="60"/>
    </row>
    <row r="10621" s="59" customFormat="1" customHeight="1" spans="1:49">
      <c r="A10621" s="60"/>
      <c r="B10621" s="60"/>
      <c r="C10621" s="60"/>
      <c r="D10621" s="60"/>
      <c r="H10621" s="61"/>
      <c r="I10621" s="61"/>
      <c r="J10621" s="61"/>
      <c r="K10621" s="61"/>
      <c r="L10621" s="61"/>
      <c r="M10621" s="61"/>
      <c r="N10621" s="61"/>
      <c r="O10621" s="61"/>
      <c r="P10621" s="61"/>
      <c r="Q10621" s="61"/>
      <c r="R10621" s="61"/>
      <c r="S10621" s="61"/>
      <c r="T10621" s="61"/>
      <c r="U10621" s="61"/>
      <c r="V10621" s="61"/>
      <c r="W10621" s="61"/>
      <c r="X10621" s="61"/>
      <c r="Y10621" s="61"/>
      <c r="Z10621" s="61"/>
      <c r="AA10621" s="61"/>
      <c r="AB10621" s="61"/>
      <c r="AC10621" s="61"/>
      <c r="AD10621" s="61"/>
      <c r="AE10621" s="61"/>
      <c r="AF10621" s="61"/>
      <c r="AG10621" s="61"/>
      <c r="AH10621" s="61"/>
      <c r="AI10621" s="61"/>
      <c r="AJ10621" s="61"/>
      <c r="AK10621" s="61"/>
      <c r="AL10621" s="61"/>
      <c r="AM10621" s="61"/>
      <c r="AN10621" s="61"/>
      <c r="AO10621" s="61"/>
      <c r="AP10621" s="62"/>
      <c r="AQ10621" s="61"/>
      <c r="AR10621" s="61"/>
      <c r="AS10621" s="61"/>
      <c r="AT10621" s="61"/>
      <c r="AU10621" s="61"/>
      <c r="AV10621" s="61"/>
      <c r="AW10621" s="60"/>
    </row>
    <row r="10622" s="59" customFormat="1" customHeight="1" spans="1:49">
      <c r="A10622" s="60"/>
      <c r="B10622" s="60"/>
      <c r="C10622" s="60"/>
      <c r="D10622" s="60"/>
      <c r="H10622" s="61"/>
      <c r="I10622" s="61"/>
      <c r="J10622" s="61"/>
      <c r="K10622" s="61"/>
      <c r="L10622" s="61"/>
      <c r="M10622" s="61"/>
      <c r="N10622" s="61"/>
      <c r="O10622" s="61"/>
      <c r="P10622" s="61"/>
      <c r="Q10622" s="61"/>
      <c r="R10622" s="61"/>
      <c r="S10622" s="61"/>
      <c r="T10622" s="61"/>
      <c r="U10622" s="61"/>
      <c r="V10622" s="61"/>
      <c r="W10622" s="61"/>
      <c r="X10622" s="61"/>
      <c r="Y10622" s="61"/>
      <c r="Z10622" s="61"/>
      <c r="AA10622" s="61"/>
      <c r="AB10622" s="61"/>
      <c r="AC10622" s="61"/>
      <c r="AD10622" s="61"/>
      <c r="AE10622" s="61"/>
      <c r="AF10622" s="61"/>
      <c r="AG10622" s="61"/>
      <c r="AH10622" s="61"/>
      <c r="AI10622" s="61"/>
      <c r="AJ10622" s="61"/>
      <c r="AK10622" s="61"/>
      <c r="AL10622" s="61"/>
      <c r="AM10622" s="61"/>
      <c r="AN10622" s="61"/>
      <c r="AO10622" s="61"/>
      <c r="AP10622" s="62"/>
      <c r="AQ10622" s="61"/>
      <c r="AR10622" s="61"/>
      <c r="AS10622" s="61"/>
      <c r="AT10622" s="61"/>
      <c r="AU10622" s="61"/>
      <c r="AV10622" s="61"/>
      <c r="AW10622" s="60"/>
    </row>
    <row r="10623" s="59" customFormat="1" customHeight="1" spans="1:49">
      <c r="A10623" s="60"/>
      <c r="B10623" s="60"/>
      <c r="C10623" s="60"/>
      <c r="D10623" s="60"/>
      <c r="H10623" s="61"/>
      <c r="I10623" s="61"/>
      <c r="J10623" s="61"/>
      <c r="K10623" s="61"/>
      <c r="L10623" s="61"/>
      <c r="M10623" s="61"/>
      <c r="N10623" s="61"/>
      <c r="O10623" s="61"/>
      <c r="P10623" s="61"/>
      <c r="Q10623" s="61"/>
      <c r="R10623" s="61"/>
      <c r="S10623" s="61"/>
      <c r="T10623" s="61"/>
      <c r="U10623" s="61"/>
      <c r="V10623" s="61"/>
      <c r="W10623" s="61"/>
      <c r="X10623" s="61"/>
      <c r="Y10623" s="61"/>
      <c r="Z10623" s="61"/>
      <c r="AA10623" s="61"/>
      <c r="AB10623" s="61"/>
      <c r="AC10623" s="61"/>
      <c r="AD10623" s="61"/>
      <c r="AE10623" s="61"/>
      <c r="AF10623" s="61"/>
      <c r="AG10623" s="61"/>
      <c r="AH10623" s="61"/>
      <c r="AI10623" s="61"/>
      <c r="AJ10623" s="61"/>
      <c r="AK10623" s="61"/>
      <c r="AL10623" s="61"/>
      <c r="AM10623" s="61"/>
      <c r="AN10623" s="61"/>
      <c r="AO10623" s="61"/>
      <c r="AP10623" s="62"/>
      <c r="AQ10623" s="61"/>
      <c r="AR10623" s="61"/>
      <c r="AS10623" s="61"/>
      <c r="AT10623" s="61"/>
      <c r="AU10623" s="61"/>
      <c r="AV10623" s="61"/>
      <c r="AW10623" s="60"/>
    </row>
    <row r="10624" s="59" customFormat="1" customHeight="1" spans="1:49">
      <c r="A10624" s="60"/>
      <c r="B10624" s="60"/>
      <c r="C10624" s="60"/>
      <c r="D10624" s="60"/>
      <c r="H10624" s="61"/>
      <c r="I10624" s="61"/>
      <c r="J10624" s="61"/>
      <c r="K10624" s="61"/>
      <c r="L10624" s="61"/>
      <c r="M10624" s="61"/>
      <c r="N10624" s="61"/>
      <c r="O10624" s="61"/>
      <c r="P10624" s="61"/>
      <c r="Q10624" s="61"/>
      <c r="R10624" s="61"/>
      <c r="S10624" s="61"/>
      <c r="T10624" s="61"/>
      <c r="U10624" s="61"/>
      <c r="V10624" s="61"/>
      <c r="W10624" s="61"/>
      <c r="X10624" s="61"/>
      <c r="Y10624" s="61"/>
      <c r="Z10624" s="61"/>
      <c r="AA10624" s="61"/>
      <c r="AB10624" s="61"/>
      <c r="AC10624" s="61"/>
      <c r="AD10624" s="61"/>
      <c r="AE10624" s="61"/>
      <c r="AF10624" s="61"/>
      <c r="AG10624" s="61"/>
      <c r="AH10624" s="61"/>
      <c r="AI10624" s="61"/>
      <c r="AJ10624" s="61"/>
      <c r="AK10624" s="61"/>
      <c r="AL10624" s="61"/>
      <c r="AM10624" s="61"/>
      <c r="AN10624" s="61"/>
      <c r="AO10624" s="61"/>
      <c r="AP10624" s="62"/>
      <c r="AQ10624" s="61"/>
      <c r="AR10624" s="61"/>
      <c r="AS10624" s="61"/>
      <c r="AT10624" s="61"/>
      <c r="AU10624" s="61"/>
      <c r="AV10624" s="61"/>
      <c r="AW10624" s="60"/>
    </row>
    <row r="10625" s="59" customFormat="1" customHeight="1" spans="1:49">
      <c r="A10625" s="60"/>
      <c r="B10625" s="60"/>
      <c r="C10625" s="60"/>
      <c r="D10625" s="60"/>
      <c r="H10625" s="61"/>
      <c r="I10625" s="61"/>
      <c r="J10625" s="61"/>
      <c r="K10625" s="61"/>
      <c r="L10625" s="61"/>
      <c r="M10625" s="61"/>
      <c r="N10625" s="61"/>
      <c r="O10625" s="61"/>
      <c r="P10625" s="61"/>
      <c r="Q10625" s="61"/>
      <c r="R10625" s="61"/>
      <c r="S10625" s="61"/>
      <c r="T10625" s="61"/>
      <c r="U10625" s="61"/>
      <c r="V10625" s="61"/>
      <c r="W10625" s="61"/>
      <c r="X10625" s="61"/>
      <c r="Y10625" s="61"/>
      <c r="Z10625" s="61"/>
      <c r="AA10625" s="61"/>
      <c r="AB10625" s="61"/>
      <c r="AC10625" s="61"/>
      <c r="AD10625" s="61"/>
      <c r="AE10625" s="61"/>
      <c r="AF10625" s="61"/>
      <c r="AG10625" s="61"/>
      <c r="AH10625" s="61"/>
      <c r="AI10625" s="61"/>
      <c r="AJ10625" s="61"/>
      <c r="AK10625" s="61"/>
      <c r="AL10625" s="61"/>
      <c r="AM10625" s="61"/>
      <c r="AN10625" s="61"/>
      <c r="AO10625" s="61"/>
      <c r="AP10625" s="62"/>
      <c r="AQ10625" s="61"/>
      <c r="AR10625" s="61"/>
      <c r="AS10625" s="61"/>
      <c r="AT10625" s="61"/>
      <c r="AU10625" s="61"/>
      <c r="AV10625" s="61"/>
      <c r="AW10625" s="60"/>
    </row>
    <row r="10626" s="59" customFormat="1" customHeight="1" spans="1:49">
      <c r="A10626" s="60"/>
      <c r="B10626" s="60"/>
      <c r="C10626" s="60"/>
      <c r="D10626" s="60"/>
      <c r="H10626" s="61"/>
      <c r="I10626" s="61"/>
      <c r="J10626" s="61"/>
      <c r="K10626" s="61"/>
      <c r="L10626" s="61"/>
      <c r="M10626" s="61"/>
      <c r="N10626" s="61"/>
      <c r="O10626" s="61"/>
      <c r="P10626" s="61"/>
      <c r="Q10626" s="61"/>
      <c r="R10626" s="61"/>
      <c r="S10626" s="61"/>
      <c r="T10626" s="61"/>
      <c r="U10626" s="61"/>
      <c r="V10626" s="61"/>
      <c r="W10626" s="61"/>
      <c r="X10626" s="61"/>
      <c r="Y10626" s="61"/>
      <c r="Z10626" s="61"/>
      <c r="AA10626" s="61"/>
      <c r="AB10626" s="61"/>
      <c r="AC10626" s="61"/>
      <c r="AD10626" s="61"/>
      <c r="AE10626" s="61"/>
      <c r="AF10626" s="61"/>
      <c r="AG10626" s="61"/>
      <c r="AH10626" s="61"/>
      <c r="AI10626" s="61"/>
      <c r="AJ10626" s="61"/>
      <c r="AK10626" s="61"/>
      <c r="AL10626" s="61"/>
      <c r="AM10626" s="61"/>
      <c r="AN10626" s="61"/>
      <c r="AO10626" s="61"/>
      <c r="AP10626" s="62"/>
      <c r="AQ10626" s="61"/>
      <c r="AR10626" s="61"/>
      <c r="AS10626" s="61"/>
      <c r="AT10626" s="61"/>
      <c r="AU10626" s="61"/>
      <c r="AV10626" s="61"/>
      <c r="AW10626" s="60"/>
    </row>
    <row r="10627" s="59" customFormat="1" customHeight="1" spans="1:49">
      <c r="A10627" s="60"/>
      <c r="B10627" s="60"/>
      <c r="C10627" s="60"/>
      <c r="D10627" s="60"/>
      <c r="H10627" s="61"/>
      <c r="I10627" s="61"/>
      <c r="J10627" s="61"/>
      <c r="K10627" s="61"/>
      <c r="L10627" s="61"/>
      <c r="M10627" s="61"/>
      <c r="N10627" s="61"/>
      <c r="O10627" s="61"/>
      <c r="P10627" s="61"/>
      <c r="Q10627" s="61"/>
      <c r="R10627" s="61"/>
      <c r="S10627" s="61"/>
      <c r="T10627" s="61"/>
      <c r="U10627" s="61"/>
      <c r="V10627" s="61"/>
      <c r="W10627" s="61"/>
      <c r="X10627" s="61"/>
      <c r="Y10627" s="61"/>
      <c r="Z10627" s="61"/>
      <c r="AA10627" s="61"/>
      <c r="AB10627" s="61"/>
      <c r="AC10627" s="61"/>
      <c r="AD10627" s="61"/>
      <c r="AE10627" s="61"/>
      <c r="AF10627" s="61"/>
      <c r="AG10627" s="61"/>
      <c r="AH10627" s="61"/>
      <c r="AI10627" s="61"/>
      <c r="AJ10627" s="61"/>
      <c r="AK10627" s="61"/>
      <c r="AL10627" s="61"/>
      <c r="AM10627" s="61"/>
      <c r="AN10627" s="61"/>
      <c r="AO10627" s="61"/>
      <c r="AP10627" s="62"/>
      <c r="AQ10627" s="61"/>
      <c r="AR10627" s="61"/>
      <c r="AS10627" s="61"/>
      <c r="AT10627" s="61"/>
      <c r="AU10627" s="61"/>
      <c r="AV10627" s="61"/>
      <c r="AW10627" s="60"/>
    </row>
    <row r="10628" s="59" customFormat="1" customHeight="1" spans="1:49">
      <c r="A10628" s="60"/>
      <c r="B10628" s="60"/>
      <c r="C10628" s="60"/>
      <c r="D10628" s="60"/>
      <c r="H10628" s="61"/>
      <c r="I10628" s="61"/>
      <c r="J10628" s="61"/>
      <c r="K10628" s="61"/>
      <c r="L10628" s="61"/>
      <c r="M10628" s="61"/>
      <c r="N10628" s="61"/>
      <c r="O10628" s="61"/>
      <c r="P10628" s="61"/>
      <c r="Q10628" s="61"/>
      <c r="R10628" s="61"/>
      <c r="S10628" s="61"/>
      <c r="T10628" s="61"/>
      <c r="U10628" s="61"/>
      <c r="V10628" s="61"/>
      <c r="W10628" s="61"/>
      <c r="X10628" s="61"/>
      <c r="Y10628" s="61"/>
      <c r="Z10628" s="61"/>
      <c r="AA10628" s="61"/>
      <c r="AB10628" s="61"/>
      <c r="AC10628" s="61"/>
      <c r="AD10628" s="61"/>
      <c r="AE10628" s="61"/>
      <c r="AF10628" s="61"/>
      <c r="AG10628" s="61"/>
      <c r="AH10628" s="61"/>
      <c r="AI10628" s="61"/>
      <c r="AJ10628" s="61"/>
      <c r="AK10628" s="61"/>
      <c r="AL10628" s="61"/>
      <c r="AM10628" s="61"/>
      <c r="AN10628" s="61"/>
      <c r="AO10628" s="61"/>
      <c r="AP10628" s="62"/>
      <c r="AQ10628" s="61"/>
      <c r="AR10628" s="61"/>
      <c r="AS10628" s="61"/>
      <c r="AT10628" s="61"/>
      <c r="AU10628" s="61"/>
      <c r="AV10628" s="61"/>
      <c r="AW10628" s="60"/>
    </row>
    <row r="10629" s="59" customFormat="1" customHeight="1" spans="1:49">
      <c r="A10629" s="60"/>
      <c r="B10629" s="60"/>
      <c r="C10629" s="60"/>
      <c r="D10629" s="60"/>
      <c r="H10629" s="61"/>
      <c r="I10629" s="61"/>
      <c r="J10629" s="61"/>
      <c r="K10629" s="61"/>
      <c r="L10629" s="61"/>
      <c r="M10629" s="61"/>
      <c r="N10629" s="61"/>
      <c r="O10629" s="61"/>
      <c r="P10629" s="61"/>
      <c r="Q10629" s="61"/>
      <c r="R10629" s="61"/>
      <c r="S10629" s="61"/>
      <c r="T10629" s="61"/>
      <c r="U10629" s="61"/>
      <c r="V10629" s="61"/>
      <c r="W10629" s="61"/>
      <c r="X10629" s="61"/>
      <c r="Y10629" s="61"/>
      <c r="Z10629" s="61"/>
      <c r="AA10629" s="61"/>
      <c r="AB10629" s="61"/>
      <c r="AC10629" s="61"/>
      <c r="AD10629" s="61"/>
      <c r="AE10629" s="61"/>
      <c r="AF10629" s="61"/>
      <c r="AG10629" s="61"/>
      <c r="AH10629" s="61"/>
      <c r="AI10629" s="61"/>
      <c r="AJ10629" s="61"/>
      <c r="AK10629" s="61"/>
      <c r="AL10629" s="61"/>
      <c r="AM10629" s="61"/>
      <c r="AN10629" s="61"/>
      <c r="AO10629" s="61"/>
      <c r="AP10629" s="62"/>
      <c r="AQ10629" s="61"/>
      <c r="AR10629" s="61"/>
      <c r="AS10629" s="61"/>
      <c r="AT10629" s="61"/>
      <c r="AU10629" s="61"/>
      <c r="AV10629" s="61"/>
      <c r="AW10629" s="60"/>
    </row>
    <row r="10630" s="59" customFormat="1" customHeight="1" spans="1:49">
      <c r="A10630" s="60"/>
      <c r="B10630" s="60"/>
      <c r="C10630" s="60"/>
      <c r="D10630" s="60"/>
      <c r="H10630" s="61"/>
      <c r="I10630" s="61"/>
      <c r="J10630" s="61"/>
      <c r="K10630" s="61"/>
      <c r="L10630" s="61"/>
      <c r="M10630" s="61"/>
      <c r="N10630" s="61"/>
      <c r="O10630" s="61"/>
      <c r="P10630" s="61"/>
      <c r="Q10630" s="61"/>
      <c r="R10630" s="61"/>
      <c r="S10630" s="61"/>
      <c r="T10630" s="61"/>
      <c r="U10630" s="61"/>
      <c r="V10630" s="61"/>
      <c r="W10630" s="61"/>
      <c r="X10630" s="61"/>
      <c r="Y10630" s="61"/>
      <c r="Z10630" s="61"/>
      <c r="AA10630" s="61"/>
      <c r="AB10630" s="61"/>
      <c r="AC10630" s="61"/>
      <c r="AD10630" s="61"/>
      <c r="AE10630" s="61"/>
      <c r="AF10630" s="61"/>
      <c r="AG10630" s="61"/>
      <c r="AH10630" s="61"/>
      <c r="AI10630" s="61"/>
      <c r="AJ10630" s="61"/>
      <c r="AK10630" s="61"/>
      <c r="AL10630" s="61"/>
      <c r="AM10630" s="61"/>
      <c r="AN10630" s="61"/>
      <c r="AO10630" s="61"/>
      <c r="AP10630" s="62"/>
      <c r="AQ10630" s="61"/>
      <c r="AR10630" s="61"/>
      <c r="AS10630" s="61"/>
      <c r="AT10630" s="61"/>
      <c r="AU10630" s="61"/>
      <c r="AV10630" s="61"/>
      <c r="AW10630" s="60"/>
    </row>
    <row r="10631" s="59" customFormat="1" customHeight="1" spans="1:49">
      <c r="A10631" s="60"/>
      <c r="B10631" s="60"/>
      <c r="C10631" s="60"/>
      <c r="D10631" s="60"/>
      <c r="H10631" s="61"/>
      <c r="I10631" s="61"/>
      <c r="J10631" s="61"/>
      <c r="K10631" s="61"/>
      <c r="L10631" s="61"/>
      <c r="M10631" s="61"/>
      <c r="N10631" s="61"/>
      <c r="O10631" s="61"/>
      <c r="P10631" s="61"/>
      <c r="Q10631" s="61"/>
      <c r="R10631" s="61"/>
      <c r="S10631" s="61"/>
      <c r="T10631" s="61"/>
      <c r="U10631" s="61"/>
      <c r="V10631" s="61"/>
      <c r="W10631" s="61"/>
      <c r="X10631" s="61"/>
      <c r="Y10631" s="61"/>
      <c r="Z10631" s="61"/>
      <c r="AA10631" s="61"/>
      <c r="AB10631" s="61"/>
      <c r="AC10631" s="61"/>
      <c r="AD10631" s="61"/>
      <c r="AE10631" s="61"/>
      <c r="AF10631" s="61"/>
      <c r="AG10631" s="61"/>
      <c r="AH10631" s="61"/>
      <c r="AI10631" s="61"/>
      <c r="AJ10631" s="61"/>
      <c r="AK10631" s="61"/>
      <c r="AL10631" s="61"/>
      <c r="AM10631" s="61"/>
      <c r="AN10631" s="61"/>
      <c r="AO10631" s="61"/>
      <c r="AP10631" s="62"/>
      <c r="AQ10631" s="61"/>
      <c r="AR10631" s="61"/>
      <c r="AS10631" s="61"/>
      <c r="AT10631" s="61"/>
      <c r="AU10631" s="61"/>
      <c r="AV10631" s="61"/>
      <c r="AW10631" s="60"/>
    </row>
    <row r="10632" s="59" customFormat="1" customHeight="1" spans="1:49">
      <c r="A10632" s="60"/>
      <c r="B10632" s="60"/>
      <c r="C10632" s="60"/>
      <c r="D10632" s="60"/>
      <c r="H10632" s="61"/>
      <c r="I10632" s="61"/>
      <c r="J10632" s="61"/>
      <c r="K10632" s="61"/>
      <c r="L10632" s="61"/>
      <c r="M10632" s="61"/>
      <c r="N10632" s="61"/>
      <c r="O10632" s="61"/>
      <c r="P10632" s="61"/>
      <c r="Q10632" s="61"/>
      <c r="R10632" s="61"/>
      <c r="S10632" s="61"/>
      <c r="T10632" s="61"/>
      <c r="U10632" s="61"/>
      <c r="V10632" s="61"/>
      <c r="W10632" s="61"/>
      <c r="X10632" s="61"/>
      <c r="Y10632" s="61"/>
      <c r="Z10632" s="61"/>
      <c r="AA10632" s="61"/>
      <c r="AB10632" s="61"/>
      <c r="AC10632" s="61"/>
      <c r="AD10632" s="61"/>
      <c r="AE10632" s="61"/>
      <c r="AF10632" s="61"/>
      <c r="AG10632" s="61"/>
      <c r="AH10632" s="61"/>
      <c r="AI10632" s="61"/>
      <c r="AJ10632" s="61"/>
      <c r="AK10632" s="61"/>
      <c r="AL10632" s="61"/>
      <c r="AM10632" s="61"/>
      <c r="AN10632" s="61"/>
      <c r="AO10632" s="61"/>
      <c r="AP10632" s="62"/>
      <c r="AQ10632" s="61"/>
      <c r="AR10632" s="61"/>
      <c r="AS10632" s="61"/>
      <c r="AT10632" s="61"/>
      <c r="AU10632" s="61"/>
      <c r="AV10632" s="61"/>
      <c r="AW10632" s="60"/>
    </row>
    <row r="10633" s="59" customFormat="1" customHeight="1" spans="1:49">
      <c r="A10633" s="60"/>
      <c r="B10633" s="60"/>
      <c r="C10633" s="60"/>
      <c r="D10633" s="60"/>
      <c r="H10633" s="61"/>
      <c r="I10633" s="61"/>
      <c r="J10633" s="61"/>
      <c r="K10633" s="61"/>
      <c r="L10633" s="61"/>
      <c r="M10633" s="61"/>
      <c r="N10633" s="61"/>
      <c r="O10633" s="61"/>
      <c r="P10633" s="61"/>
      <c r="Q10633" s="61"/>
      <c r="R10633" s="61"/>
      <c r="S10633" s="61"/>
      <c r="T10633" s="61"/>
      <c r="U10633" s="61"/>
      <c r="V10633" s="61"/>
      <c r="W10633" s="61"/>
      <c r="X10633" s="61"/>
      <c r="Y10633" s="61"/>
      <c r="Z10633" s="61"/>
      <c r="AA10633" s="61"/>
      <c r="AB10633" s="61"/>
      <c r="AC10633" s="61"/>
      <c r="AD10633" s="61"/>
      <c r="AE10633" s="61"/>
      <c r="AF10633" s="61"/>
      <c r="AG10633" s="61"/>
      <c r="AH10633" s="61"/>
      <c r="AI10633" s="61"/>
      <c r="AJ10633" s="61"/>
      <c r="AK10633" s="61"/>
      <c r="AL10633" s="61"/>
      <c r="AM10633" s="61"/>
      <c r="AN10633" s="61"/>
      <c r="AO10633" s="61"/>
      <c r="AP10633" s="62"/>
      <c r="AQ10633" s="61"/>
      <c r="AR10633" s="61"/>
      <c r="AS10633" s="61"/>
      <c r="AT10633" s="61"/>
      <c r="AU10633" s="61"/>
      <c r="AV10633" s="61"/>
      <c r="AW10633" s="60"/>
    </row>
    <row r="10634" s="59" customFormat="1" customHeight="1" spans="1:49">
      <c r="A10634" s="60"/>
      <c r="B10634" s="60"/>
      <c r="C10634" s="60"/>
      <c r="D10634" s="60"/>
      <c r="H10634" s="61"/>
      <c r="I10634" s="61"/>
      <c r="J10634" s="61"/>
      <c r="K10634" s="61"/>
      <c r="L10634" s="61"/>
      <c r="M10634" s="61"/>
      <c r="N10634" s="61"/>
      <c r="O10634" s="61"/>
      <c r="P10634" s="61"/>
      <c r="Q10634" s="61"/>
      <c r="R10634" s="61"/>
      <c r="S10634" s="61"/>
      <c r="T10634" s="61"/>
      <c r="U10634" s="61"/>
      <c r="V10634" s="61"/>
      <c r="W10634" s="61"/>
      <c r="X10634" s="61"/>
      <c r="Y10634" s="61"/>
      <c r="Z10634" s="61"/>
      <c r="AA10634" s="61"/>
      <c r="AB10634" s="61"/>
      <c r="AC10634" s="61"/>
      <c r="AD10634" s="61"/>
      <c r="AE10634" s="61"/>
      <c r="AF10634" s="61"/>
      <c r="AG10634" s="61"/>
      <c r="AH10634" s="61"/>
      <c r="AI10634" s="61"/>
      <c r="AJ10634" s="61"/>
      <c r="AK10634" s="61"/>
      <c r="AL10634" s="61"/>
      <c r="AM10634" s="61"/>
      <c r="AN10634" s="61"/>
      <c r="AO10634" s="61"/>
      <c r="AP10634" s="62"/>
      <c r="AQ10634" s="61"/>
      <c r="AR10634" s="61"/>
      <c r="AS10634" s="61"/>
      <c r="AT10634" s="61"/>
      <c r="AU10634" s="61"/>
      <c r="AV10634" s="61"/>
      <c r="AW10634" s="60"/>
    </row>
    <row r="10635" s="59" customFormat="1" customHeight="1" spans="1:49">
      <c r="A10635" s="60"/>
      <c r="B10635" s="60"/>
      <c r="C10635" s="60"/>
      <c r="D10635" s="60"/>
      <c r="H10635" s="61"/>
      <c r="I10635" s="61"/>
      <c r="J10635" s="61"/>
      <c r="K10635" s="61"/>
      <c r="L10635" s="61"/>
      <c r="M10635" s="61"/>
      <c r="N10635" s="61"/>
      <c r="O10635" s="61"/>
      <c r="P10635" s="61"/>
      <c r="Q10635" s="61"/>
      <c r="R10635" s="61"/>
      <c r="S10635" s="61"/>
      <c r="T10635" s="61"/>
      <c r="U10635" s="61"/>
      <c r="V10635" s="61"/>
      <c r="W10635" s="61"/>
      <c r="X10635" s="61"/>
      <c r="Y10635" s="61"/>
      <c r="Z10635" s="61"/>
      <c r="AA10635" s="61"/>
      <c r="AB10635" s="61"/>
      <c r="AC10635" s="61"/>
      <c r="AD10635" s="61"/>
      <c r="AE10635" s="61"/>
      <c r="AF10635" s="61"/>
      <c r="AG10635" s="61"/>
      <c r="AH10635" s="61"/>
      <c r="AI10635" s="61"/>
      <c r="AJ10635" s="61"/>
      <c r="AK10635" s="61"/>
      <c r="AL10635" s="61"/>
      <c r="AM10635" s="61"/>
      <c r="AN10635" s="61"/>
      <c r="AO10635" s="61"/>
      <c r="AP10635" s="62"/>
      <c r="AQ10635" s="61"/>
      <c r="AR10635" s="61"/>
      <c r="AS10635" s="61"/>
      <c r="AT10635" s="61"/>
      <c r="AU10635" s="61"/>
      <c r="AV10635" s="61"/>
      <c r="AW10635" s="60"/>
    </row>
    <row r="10636" s="59" customFormat="1" customHeight="1" spans="1:49">
      <c r="A10636" s="60"/>
      <c r="B10636" s="60"/>
      <c r="C10636" s="60"/>
      <c r="D10636" s="60"/>
      <c r="H10636" s="61"/>
      <c r="I10636" s="61"/>
      <c r="J10636" s="61"/>
      <c r="K10636" s="61"/>
      <c r="L10636" s="61"/>
      <c r="M10636" s="61"/>
      <c r="N10636" s="61"/>
      <c r="O10636" s="61"/>
      <c r="P10636" s="61"/>
      <c r="Q10636" s="61"/>
      <c r="R10636" s="61"/>
      <c r="S10636" s="61"/>
      <c r="T10636" s="61"/>
      <c r="U10636" s="61"/>
      <c r="V10636" s="61"/>
      <c r="W10636" s="61"/>
      <c r="X10636" s="61"/>
      <c r="Y10636" s="61"/>
      <c r="Z10636" s="61"/>
      <c r="AA10636" s="61"/>
      <c r="AB10636" s="61"/>
      <c r="AC10636" s="61"/>
      <c r="AD10636" s="61"/>
      <c r="AE10636" s="61"/>
      <c r="AF10636" s="61"/>
      <c r="AG10636" s="61"/>
      <c r="AH10636" s="61"/>
      <c r="AI10636" s="61"/>
      <c r="AJ10636" s="61"/>
      <c r="AK10636" s="61"/>
      <c r="AL10636" s="61"/>
      <c r="AM10636" s="61"/>
      <c r="AN10636" s="61"/>
      <c r="AO10636" s="61"/>
      <c r="AP10636" s="62"/>
      <c r="AQ10636" s="61"/>
      <c r="AR10636" s="61"/>
      <c r="AS10636" s="61"/>
      <c r="AT10636" s="61"/>
      <c r="AU10636" s="61"/>
      <c r="AV10636" s="61"/>
      <c r="AW10636" s="60"/>
    </row>
    <row r="10637" s="59" customFormat="1" customHeight="1" spans="1:49">
      <c r="A10637" s="60"/>
      <c r="B10637" s="60"/>
      <c r="C10637" s="60"/>
      <c r="D10637" s="60"/>
      <c r="H10637" s="61"/>
      <c r="I10637" s="61"/>
      <c r="J10637" s="61"/>
      <c r="K10637" s="61"/>
      <c r="L10637" s="61"/>
      <c r="M10637" s="61"/>
      <c r="N10637" s="61"/>
      <c r="O10637" s="61"/>
      <c r="P10637" s="61"/>
      <c r="Q10637" s="61"/>
      <c r="R10637" s="61"/>
      <c r="S10637" s="61"/>
      <c r="T10637" s="61"/>
      <c r="U10637" s="61"/>
      <c r="V10637" s="61"/>
      <c r="W10637" s="61"/>
      <c r="X10637" s="61"/>
      <c r="Y10637" s="61"/>
      <c r="Z10637" s="61"/>
      <c r="AA10637" s="61"/>
      <c r="AB10637" s="61"/>
      <c r="AC10637" s="61"/>
      <c r="AD10637" s="61"/>
      <c r="AE10637" s="61"/>
      <c r="AF10637" s="61"/>
      <c r="AG10637" s="61"/>
      <c r="AH10637" s="61"/>
      <c r="AI10637" s="61"/>
      <c r="AJ10637" s="61"/>
      <c r="AK10637" s="61"/>
      <c r="AL10637" s="61"/>
      <c r="AM10637" s="61"/>
      <c r="AN10637" s="61"/>
      <c r="AO10637" s="61"/>
      <c r="AP10637" s="62"/>
      <c r="AQ10637" s="61"/>
      <c r="AR10637" s="61"/>
      <c r="AS10637" s="61"/>
      <c r="AT10637" s="61"/>
      <c r="AU10637" s="61"/>
      <c r="AV10637" s="61"/>
      <c r="AW10637" s="60"/>
    </row>
    <row r="10638" s="59" customFormat="1" customHeight="1" spans="1:49">
      <c r="A10638" s="60"/>
      <c r="B10638" s="60"/>
      <c r="C10638" s="60"/>
      <c r="D10638" s="60"/>
      <c r="H10638" s="61"/>
      <c r="I10638" s="61"/>
      <c r="J10638" s="61"/>
      <c r="K10638" s="61"/>
      <c r="L10638" s="61"/>
      <c r="M10638" s="61"/>
      <c r="N10638" s="61"/>
      <c r="O10638" s="61"/>
      <c r="P10638" s="61"/>
      <c r="Q10638" s="61"/>
      <c r="R10638" s="61"/>
      <c r="S10638" s="61"/>
      <c r="T10638" s="61"/>
      <c r="U10638" s="61"/>
      <c r="V10638" s="61"/>
      <c r="W10638" s="61"/>
      <c r="X10638" s="61"/>
      <c r="Y10638" s="61"/>
      <c r="Z10638" s="61"/>
      <c r="AA10638" s="61"/>
      <c r="AB10638" s="61"/>
      <c r="AC10638" s="61"/>
      <c r="AD10638" s="61"/>
      <c r="AE10638" s="61"/>
      <c r="AF10638" s="61"/>
      <c r="AG10638" s="61"/>
      <c r="AH10638" s="61"/>
      <c r="AI10638" s="61"/>
      <c r="AJ10638" s="61"/>
      <c r="AK10638" s="61"/>
      <c r="AL10638" s="61"/>
      <c r="AM10638" s="61"/>
      <c r="AN10638" s="61"/>
      <c r="AO10638" s="61"/>
      <c r="AP10638" s="62"/>
      <c r="AQ10638" s="61"/>
      <c r="AR10638" s="61"/>
      <c r="AS10638" s="61"/>
      <c r="AT10638" s="61"/>
      <c r="AU10638" s="61"/>
      <c r="AV10638" s="61"/>
      <c r="AW10638" s="60"/>
    </row>
    <row r="10639" s="59" customFormat="1" customHeight="1" spans="1:49">
      <c r="A10639" s="60"/>
      <c r="B10639" s="60"/>
      <c r="C10639" s="60"/>
      <c r="D10639" s="60"/>
      <c r="H10639" s="61"/>
      <c r="I10639" s="61"/>
      <c r="J10639" s="61"/>
      <c r="K10639" s="61"/>
      <c r="L10639" s="61"/>
      <c r="M10639" s="61"/>
      <c r="N10639" s="61"/>
      <c r="O10639" s="61"/>
      <c r="P10639" s="61"/>
      <c r="Q10639" s="61"/>
      <c r="R10639" s="61"/>
      <c r="S10639" s="61"/>
      <c r="T10639" s="61"/>
      <c r="U10639" s="61"/>
      <c r="V10639" s="61"/>
      <c r="W10639" s="61"/>
      <c r="X10639" s="61"/>
      <c r="Y10639" s="61"/>
      <c r="Z10639" s="61"/>
      <c r="AA10639" s="61"/>
      <c r="AB10639" s="61"/>
      <c r="AC10639" s="61"/>
      <c r="AD10639" s="61"/>
      <c r="AE10639" s="61"/>
      <c r="AF10639" s="61"/>
      <c r="AG10639" s="61"/>
      <c r="AH10639" s="61"/>
      <c r="AI10639" s="61"/>
      <c r="AJ10639" s="61"/>
      <c r="AK10639" s="61"/>
      <c r="AL10639" s="61"/>
      <c r="AM10639" s="61"/>
      <c r="AN10639" s="61"/>
      <c r="AO10639" s="61"/>
      <c r="AP10639" s="62"/>
      <c r="AQ10639" s="61"/>
      <c r="AR10639" s="61"/>
      <c r="AS10639" s="61"/>
      <c r="AT10639" s="61"/>
      <c r="AU10639" s="61"/>
      <c r="AV10639" s="61"/>
      <c r="AW10639" s="60"/>
    </row>
    <row r="10640" s="59" customFormat="1" customHeight="1" spans="1:49">
      <c r="A10640" s="60"/>
      <c r="B10640" s="60"/>
      <c r="C10640" s="60"/>
      <c r="D10640" s="60"/>
      <c r="H10640" s="61"/>
      <c r="I10640" s="61"/>
      <c r="J10640" s="61"/>
      <c r="K10640" s="61"/>
      <c r="L10640" s="61"/>
      <c r="M10640" s="61"/>
      <c r="N10640" s="61"/>
      <c r="O10640" s="61"/>
      <c r="P10640" s="61"/>
      <c r="Q10640" s="61"/>
      <c r="R10640" s="61"/>
      <c r="S10640" s="61"/>
      <c r="T10640" s="61"/>
      <c r="U10640" s="61"/>
      <c r="V10640" s="61"/>
      <c r="W10640" s="61"/>
      <c r="X10640" s="61"/>
      <c r="Y10640" s="61"/>
      <c r="Z10640" s="61"/>
      <c r="AA10640" s="61"/>
      <c r="AB10640" s="61"/>
      <c r="AC10640" s="61"/>
      <c r="AD10640" s="61"/>
      <c r="AE10640" s="61"/>
      <c r="AF10640" s="61"/>
      <c r="AG10640" s="61"/>
      <c r="AH10640" s="61"/>
      <c r="AI10640" s="61"/>
      <c r="AJ10640" s="61"/>
      <c r="AK10640" s="61"/>
      <c r="AL10640" s="61"/>
      <c r="AM10640" s="61"/>
      <c r="AN10640" s="61"/>
      <c r="AO10640" s="61"/>
      <c r="AP10640" s="62"/>
      <c r="AQ10640" s="61"/>
      <c r="AR10640" s="61"/>
      <c r="AS10640" s="61"/>
      <c r="AT10640" s="61"/>
      <c r="AU10640" s="61"/>
      <c r="AV10640" s="61"/>
      <c r="AW10640" s="60"/>
    </row>
    <row r="10641" s="59" customFormat="1" customHeight="1" spans="1:49">
      <c r="A10641" s="60"/>
      <c r="B10641" s="60"/>
      <c r="C10641" s="60"/>
      <c r="D10641" s="60"/>
      <c r="H10641" s="61"/>
      <c r="I10641" s="61"/>
      <c r="J10641" s="61"/>
      <c r="K10641" s="61"/>
      <c r="L10641" s="61"/>
      <c r="M10641" s="61"/>
      <c r="N10641" s="61"/>
      <c r="O10641" s="61"/>
      <c r="P10641" s="61"/>
      <c r="Q10641" s="61"/>
      <c r="R10641" s="61"/>
      <c r="S10641" s="61"/>
      <c r="T10641" s="61"/>
      <c r="U10641" s="61"/>
      <c r="V10641" s="61"/>
      <c r="W10641" s="61"/>
      <c r="X10641" s="61"/>
      <c r="Y10641" s="61"/>
      <c r="Z10641" s="61"/>
      <c r="AA10641" s="61"/>
      <c r="AB10641" s="61"/>
      <c r="AC10641" s="61"/>
      <c r="AD10641" s="61"/>
      <c r="AE10641" s="61"/>
      <c r="AF10641" s="61"/>
      <c r="AG10641" s="61"/>
      <c r="AH10641" s="61"/>
      <c r="AI10641" s="61"/>
      <c r="AJ10641" s="61"/>
      <c r="AK10641" s="61"/>
      <c r="AL10641" s="61"/>
      <c r="AM10641" s="61"/>
      <c r="AN10641" s="61"/>
      <c r="AO10641" s="61"/>
      <c r="AP10641" s="62"/>
      <c r="AQ10641" s="61"/>
      <c r="AR10641" s="61"/>
      <c r="AS10641" s="61"/>
      <c r="AT10641" s="61"/>
      <c r="AU10641" s="61"/>
      <c r="AV10641" s="61"/>
      <c r="AW10641" s="60"/>
    </row>
    <row r="10642" s="59" customFormat="1" customHeight="1" spans="1:49">
      <c r="A10642" s="60"/>
      <c r="B10642" s="60"/>
      <c r="C10642" s="60"/>
      <c r="D10642" s="60"/>
      <c r="H10642" s="61"/>
      <c r="I10642" s="61"/>
      <c r="J10642" s="61"/>
      <c r="K10642" s="61"/>
      <c r="L10642" s="61"/>
      <c r="M10642" s="61"/>
      <c r="N10642" s="61"/>
      <c r="O10642" s="61"/>
      <c r="P10642" s="61"/>
      <c r="Q10642" s="61"/>
      <c r="R10642" s="61"/>
      <c r="S10642" s="61"/>
      <c r="T10642" s="61"/>
      <c r="U10642" s="61"/>
      <c r="V10642" s="61"/>
      <c r="W10642" s="61"/>
      <c r="X10642" s="61"/>
      <c r="Y10642" s="61"/>
      <c r="Z10642" s="61"/>
      <c r="AA10642" s="61"/>
      <c r="AB10642" s="61"/>
      <c r="AC10642" s="61"/>
      <c r="AD10642" s="61"/>
      <c r="AE10642" s="61"/>
      <c r="AF10642" s="61"/>
      <c r="AG10642" s="61"/>
      <c r="AH10642" s="61"/>
      <c r="AI10642" s="61"/>
      <c r="AJ10642" s="61"/>
      <c r="AK10642" s="61"/>
      <c r="AL10642" s="61"/>
      <c r="AM10642" s="61"/>
      <c r="AN10642" s="61"/>
      <c r="AO10642" s="61"/>
      <c r="AP10642" s="62"/>
      <c r="AQ10642" s="61"/>
      <c r="AR10642" s="61"/>
      <c r="AS10642" s="61"/>
      <c r="AT10642" s="61"/>
      <c r="AU10642" s="61"/>
      <c r="AV10642" s="61"/>
      <c r="AW10642" s="60"/>
    </row>
    <row r="10643" s="59" customFormat="1" customHeight="1" spans="1:49">
      <c r="A10643" s="60"/>
      <c r="B10643" s="60"/>
      <c r="C10643" s="60"/>
      <c r="D10643" s="60"/>
      <c r="H10643" s="61"/>
      <c r="I10643" s="61"/>
      <c r="J10643" s="61"/>
      <c r="K10643" s="61"/>
      <c r="L10643" s="61"/>
      <c r="M10643" s="61"/>
      <c r="N10643" s="61"/>
      <c r="O10643" s="61"/>
      <c r="P10643" s="61"/>
      <c r="Q10643" s="61"/>
      <c r="R10643" s="61"/>
      <c r="S10643" s="61"/>
      <c r="T10643" s="61"/>
      <c r="U10643" s="61"/>
      <c r="V10643" s="61"/>
      <c r="W10643" s="61"/>
      <c r="X10643" s="61"/>
      <c r="Y10643" s="61"/>
      <c r="Z10643" s="61"/>
      <c r="AA10643" s="61"/>
      <c r="AB10643" s="61"/>
      <c r="AC10643" s="61"/>
      <c r="AD10643" s="61"/>
      <c r="AE10643" s="61"/>
      <c r="AF10643" s="61"/>
      <c r="AG10643" s="61"/>
      <c r="AH10643" s="61"/>
      <c r="AI10643" s="61"/>
      <c r="AJ10643" s="61"/>
      <c r="AK10643" s="61"/>
      <c r="AL10643" s="61"/>
      <c r="AM10643" s="61"/>
      <c r="AN10643" s="61"/>
      <c r="AO10643" s="61"/>
      <c r="AP10643" s="62"/>
      <c r="AQ10643" s="61"/>
      <c r="AR10643" s="61"/>
      <c r="AS10643" s="61"/>
      <c r="AT10643" s="61"/>
      <c r="AU10643" s="61"/>
      <c r="AV10643" s="61"/>
      <c r="AW10643" s="60"/>
    </row>
    <row r="10644" s="59" customFormat="1" customHeight="1" spans="1:49">
      <c r="A10644" s="60"/>
      <c r="B10644" s="60"/>
      <c r="C10644" s="60"/>
      <c r="D10644" s="60"/>
      <c r="H10644" s="61"/>
      <c r="I10644" s="61"/>
      <c r="J10644" s="61"/>
      <c r="K10644" s="61"/>
      <c r="L10644" s="61"/>
      <c r="M10644" s="61"/>
      <c r="N10644" s="61"/>
      <c r="O10644" s="61"/>
      <c r="P10644" s="61"/>
      <c r="Q10644" s="61"/>
      <c r="R10644" s="61"/>
      <c r="S10644" s="61"/>
      <c r="T10644" s="61"/>
      <c r="U10644" s="61"/>
      <c r="V10644" s="61"/>
      <c r="W10644" s="61"/>
      <c r="X10644" s="61"/>
      <c r="Y10644" s="61"/>
      <c r="Z10644" s="61"/>
      <c r="AA10644" s="61"/>
      <c r="AB10644" s="61"/>
      <c r="AC10644" s="61"/>
      <c r="AD10644" s="61"/>
      <c r="AE10644" s="61"/>
      <c r="AF10644" s="61"/>
      <c r="AG10644" s="61"/>
      <c r="AH10644" s="61"/>
      <c r="AI10644" s="61"/>
      <c r="AJ10644" s="61"/>
      <c r="AK10644" s="61"/>
      <c r="AL10644" s="61"/>
      <c r="AM10644" s="61"/>
      <c r="AN10644" s="61"/>
      <c r="AO10644" s="61"/>
      <c r="AP10644" s="62"/>
      <c r="AQ10644" s="61"/>
      <c r="AR10644" s="61"/>
      <c r="AS10644" s="61"/>
      <c r="AT10644" s="61"/>
      <c r="AU10644" s="61"/>
      <c r="AV10644" s="61"/>
      <c r="AW10644" s="60"/>
    </row>
    <row r="10645" s="59" customFormat="1" customHeight="1" spans="1:49">
      <c r="A10645" s="60"/>
      <c r="B10645" s="60"/>
      <c r="C10645" s="60"/>
      <c r="D10645" s="60"/>
      <c r="H10645" s="61"/>
      <c r="I10645" s="61"/>
      <c r="J10645" s="61"/>
      <c r="K10645" s="61"/>
      <c r="L10645" s="61"/>
      <c r="M10645" s="61"/>
      <c r="N10645" s="61"/>
      <c r="O10645" s="61"/>
      <c r="P10645" s="61"/>
      <c r="Q10645" s="61"/>
      <c r="R10645" s="61"/>
      <c r="S10645" s="61"/>
      <c r="T10645" s="61"/>
      <c r="U10645" s="61"/>
      <c r="V10645" s="61"/>
      <c r="W10645" s="61"/>
      <c r="X10645" s="61"/>
      <c r="Y10645" s="61"/>
      <c r="Z10645" s="61"/>
      <c r="AA10645" s="61"/>
      <c r="AB10645" s="61"/>
      <c r="AC10645" s="61"/>
      <c r="AD10645" s="61"/>
      <c r="AE10645" s="61"/>
      <c r="AF10645" s="61"/>
      <c r="AG10645" s="61"/>
      <c r="AH10645" s="61"/>
      <c r="AI10645" s="61"/>
      <c r="AJ10645" s="61"/>
      <c r="AK10645" s="61"/>
      <c r="AL10645" s="61"/>
      <c r="AM10645" s="61"/>
      <c r="AN10645" s="61"/>
      <c r="AO10645" s="61"/>
      <c r="AP10645" s="62"/>
      <c r="AQ10645" s="61"/>
      <c r="AR10645" s="61"/>
      <c r="AS10645" s="61"/>
      <c r="AT10645" s="61"/>
      <c r="AU10645" s="61"/>
      <c r="AV10645" s="61"/>
      <c r="AW10645" s="60"/>
    </row>
    <row r="10646" s="59" customFormat="1" customHeight="1" spans="1:49">
      <c r="A10646" s="60"/>
      <c r="B10646" s="60"/>
      <c r="C10646" s="60"/>
      <c r="D10646" s="60"/>
      <c r="H10646" s="61"/>
      <c r="I10646" s="61"/>
      <c r="J10646" s="61"/>
      <c r="K10646" s="61"/>
      <c r="L10646" s="61"/>
      <c r="M10646" s="61"/>
      <c r="N10646" s="61"/>
      <c r="O10646" s="61"/>
      <c r="P10646" s="61"/>
      <c r="Q10646" s="61"/>
      <c r="R10646" s="61"/>
      <c r="S10646" s="61"/>
      <c r="T10646" s="61"/>
      <c r="U10646" s="61"/>
      <c r="V10646" s="61"/>
      <c r="W10646" s="61"/>
      <c r="X10646" s="61"/>
      <c r="Y10646" s="61"/>
      <c r="Z10646" s="61"/>
      <c r="AA10646" s="61"/>
      <c r="AB10646" s="61"/>
      <c r="AC10646" s="61"/>
      <c r="AD10646" s="61"/>
      <c r="AE10646" s="61"/>
      <c r="AF10646" s="61"/>
      <c r="AG10646" s="61"/>
      <c r="AH10646" s="61"/>
      <c r="AI10646" s="61"/>
      <c r="AJ10646" s="61"/>
      <c r="AK10646" s="61"/>
      <c r="AL10646" s="61"/>
      <c r="AM10646" s="61"/>
      <c r="AN10646" s="61"/>
      <c r="AO10646" s="61"/>
      <c r="AP10646" s="62"/>
      <c r="AQ10646" s="61"/>
      <c r="AR10646" s="61"/>
      <c r="AS10646" s="61"/>
      <c r="AT10646" s="61"/>
      <c r="AU10646" s="61"/>
      <c r="AV10646" s="61"/>
      <c r="AW10646" s="60"/>
    </row>
    <row r="10647" s="59" customFormat="1" customHeight="1" spans="1:49">
      <c r="A10647" s="60"/>
      <c r="B10647" s="60"/>
      <c r="C10647" s="60"/>
      <c r="D10647" s="60"/>
      <c r="H10647" s="61"/>
      <c r="I10647" s="61"/>
      <c r="J10647" s="61"/>
      <c r="K10647" s="61"/>
      <c r="L10647" s="61"/>
      <c r="M10647" s="61"/>
      <c r="N10647" s="61"/>
      <c r="O10647" s="61"/>
      <c r="P10647" s="61"/>
      <c r="Q10647" s="61"/>
      <c r="R10647" s="61"/>
      <c r="S10647" s="61"/>
      <c r="T10647" s="61"/>
      <c r="U10647" s="61"/>
      <c r="V10647" s="61"/>
      <c r="W10647" s="61"/>
      <c r="X10647" s="61"/>
      <c r="Y10647" s="61"/>
      <c r="Z10647" s="61"/>
      <c r="AA10647" s="61"/>
      <c r="AB10647" s="61"/>
      <c r="AC10647" s="61"/>
      <c r="AD10647" s="61"/>
      <c r="AE10647" s="61"/>
      <c r="AF10647" s="61"/>
      <c r="AG10647" s="61"/>
      <c r="AH10647" s="61"/>
      <c r="AI10647" s="61"/>
      <c r="AJ10647" s="61"/>
      <c r="AK10647" s="61"/>
      <c r="AL10647" s="61"/>
      <c r="AM10647" s="61"/>
      <c r="AN10647" s="61"/>
      <c r="AO10647" s="61"/>
      <c r="AP10647" s="62"/>
      <c r="AQ10647" s="61"/>
      <c r="AR10647" s="61"/>
      <c r="AS10647" s="61"/>
      <c r="AT10647" s="61"/>
      <c r="AU10647" s="61"/>
      <c r="AV10647" s="61"/>
      <c r="AW10647" s="60"/>
    </row>
    <row r="10648" s="59" customFormat="1" customHeight="1" spans="1:49">
      <c r="A10648" s="60"/>
      <c r="B10648" s="60"/>
      <c r="C10648" s="60"/>
      <c r="D10648" s="60"/>
      <c r="H10648" s="61"/>
      <c r="I10648" s="61"/>
      <c r="J10648" s="61"/>
      <c r="K10648" s="61"/>
      <c r="L10648" s="61"/>
      <c r="M10648" s="61"/>
      <c r="N10648" s="61"/>
      <c r="O10648" s="61"/>
      <c r="P10648" s="61"/>
      <c r="Q10648" s="61"/>
      <c r="R10648" s="61"/>
      <c r="S10648" s="61"/>
      <c r="T10648" s="61"/>
      <c r="U10648" s="61"/>
      <c r="V10648" s="61"/>
      <c r="W10648" s="61"/>
      <c r="X10648" s="61"/>
      <c r="Y10648" s="61"/>
      <c r="Z10648" s="61"/>
      <c r="AA10648" s="61"/>
      <c r="AB10648" s="61"/>
      <c r="AC10648" s="61"/>
      <c r="AD10648" s="61"/>
      <c r="AE10648" s="61"/>
      <c r="AF10648" s="61"/>
      <c r="AG10648" s="61"/>
      <c r="AH10648" s="61"/>
      <c r="AI10648" s="61"/>
      <c r="AJ10648" s="61"/>
      <c r="AK10648" s="61"/>
      <c r="AL10648" s="61"/>
      <c r="AM10648" s="61"/>
      <c r="AN10648" s="61"/>
      <c r="AO10648" s="61"/>
      <c r="AP10648" s="62"/>
      <c r="AQ10648" s="61"/>
      <c r="AR10648" s="61"/>
      <c r="AS10648" s="61"/>
      <c r="AT10648" s="61"/>
      <c r="AU10648" s="61"/>
      <c r="AV10648" s="61"/>
      <c r="AW10648" s="60"/>
    </row>
    <row r="10649" s="59" customFormat="1" customHeight="1" spans="1:49">
      <c r="A10649" s="60"/>
      <c r="B10649" s="60"/>
      <c r="C10649" s="60"/>
      <c r="D10649" s="60"/>
      <c r="H10649" s="61"/>
      <c r="I10649" s="61"/>
      <c r="J10649" s="61"/>
      <c r="K10649" s="61"/>
      <c r="L10649" s="61"/>
      <c r="M10649" s="61"/>
      <c r="N10649" s="61"/>
      <c r="O10649" s="61"/>
      <c r="P10649" s="61"/>
      <c r="Q10649" s="61"/>
      <c r="R10649" s="61"/>
      <c r="S10649" s="61"/>
      <c r="T10649" s="61"/>
      <c r="U10649" s="61"/>
      <c r="V10649" s="61"/>
      <c r="W10649" s="61"/>
      <c r="X10649" s="61"/>
      <c r="Y10649" s="61"/>
      <c r="Z10649" s="61"/>
      <c r="AA10649" s="61"/>
      <c r="AB10649" s="61"/>
      <c r="AC10649" s="61"/>
      <c r="AD10649" s="61"/>
      <c r="AE10649" s="61"/>
      <c r="AF10649" s="61"/>
      <c r="AG10649" s="61"/>
      <c r="AH10649" s="61"/>
      <c r="AI10649" s="61"/>
      <c r="AJ10649" s="61"/>
      <c r="AK10649" s="61"/>
      <c r="AL10649" s="61"/>
      <c r="AM10649" s="61"/>
      <c r="AN10649" s="61"/>
      <c r="AO10649" s="61"/>
      <c r="AP10649" s="62"/>
      <c r="AQ10649" s="61"/>
      <c r="AR10649" s="61"/>
      <c r="AS10649" s="61"/>
      <c r="AT10649" s="61"/>
      <c r="AU10649" s="61"/>
      <c r="AV10649" s="61"/>
      <c r="AW10649" s="60"/>
    </row>
    <row r="10650" s="59" customFormat="1" customHeight="1" spans="1:49">
      <c r="A10650" s="60"/>
      <c r="B10650" s="60"/>
      <c r="C10650" s="60"/>
      <c r="D10650" s="60"/>
      <c r="H10650" s="61"/>
      <c r="I10650" s="61"/>
      <c r="J10650" s="61"/>
      <c r="K10650" s="61"/>
      <c r="L10650" s="61"/>
      <c r="M10650" s="61"/>
      <c r="N10650" s="61"/>
      <c r="O10650" s="61"/>
      <c r="P10650" s="61"/>
      <c r="Q10650" s="61"/>
      <c r="R10650" s="61"/>
      <c r="S10650" s="61"/>
      <c r="T10650" s="61"/>
      <c r="U10650" s="61"/>
      <c r="V10650" s="61"/>
      <c r="W10650" s="61"/>
      <c r="X10650" s="61"/>
      <c r="Y10650" s="61"/>
      <c r="Z10650" s="61"/>
      <c r="AA10650" s="61"/>
      <c r="AB10650" s="61"/>
      <c r="AC10650" s="61"/>
      <c r="AD10650" s="61"/>
      <c r="AE10650" s="61"/>
      <c r="AF10650" s="61"/>
      <c r="AG10650" s="61"/>
      <c r="AH10650" s="61"/>
      <c r="AI10650" s="61"/>
      <c r="AJ10650" s="61"/>
      <c r="AK10650" s="61"/>
      <c r="AL10650" s="61"/>
      <c r="AM10650" s="61"/>
      <c r="AN10650" s="61"/>
      <c r="AO10650" s="61"/>
      <c r="AP10650" s="62"/>
      <c r="AQ10650" s="61"/>
      <c r="AR10650" s="61"/>
      <c r="AS10650" s="61"/>
      <c r="AT10650" s="61"/>
      <c r="AU10650" s="61"/>
      <c r="AV10650" s="61"/>
      <c r="AW10650" s="60"/>
    </row>
    <row r="10651" s="59" customFormat="1" customHeight="1" spans="1:49">
      <c r="A10651" s="60"/>
      <c r="B10651" s="60"/>
      <c r="C10651" s="60"/>
      <c r="D10651" s="60"/>
      <c r="H10651" s="61"/>
      <c r="I10651" s="61"/>
      <c r="J10651" s="61"/>
      <c r="K10651" s="61"/>
      <c r="L10651" s="61"/>
      <c r="M10651" s="61"/>
      <c r="N10651" s="61"/>
      <c r="O10651" s="61"/>
      <c r="P10651" s="61"/>
      <c r="Q10651" s="61"/>
      <c r="R10651" s="61"/>
      <c r="S10651" s="61"/>
      <c r="T10651" s="61"/>
      <c r="U10651" s="61"/>
      <c r="V10651" s="61"/>
      <c r="W10651" s="61"/>
      <c r="X10651" s="61"/>
      <c r="Y10651" s="61"/>
      <c r="Z10651" s="61"/>
      <c r="AA10651" s="61"/>
      <c r="AB10651" s="61"/>
      <c r="AC10651" s="61"/>
      <c r="AD10651" s="61"/>
      <c r="AE10651" s="61"/>
      <c r="AF10651" s="61"/>
      <c r="AG10651" s="61"/>
      <c r="AH10651" s="61"/>
      <c r="AI10651" s="61"/>
      <c r="AJ10651" s="61"/>
      <c r="AK10651" s="61"/>
      <c r="AL10651" s="61"/>
      <c r="AM10651" s="61"/>
      <c r="AN10651" s="61"/>
      <c r="AO10651" s="61"/>
      <c r="AP10651" s="62"/>
      <c r="AQ10651" s="61"/>
      <c r="AR10651" s="61"/>
      <c r="AS10651" s="61"/>
      <c r="AT10651" s="61"/>
      <c r="AU10651" s="61"/>
      <c r="AV10651" s="61"/>
      <c r="AW10651" s="60"/>
    </row>
    <row r="10652" s="59" customFormat="1" customHeight="1" spans="1:49">
      <c r="A10652" s="60"/>
      <c r="B10652" s="60"/>
      <c r="C10652" s="60"/>
      <c r="D10652" s="60"/>
      <c r="H10652" s="61"/>
      <c r="I10652" s="61"/>
      <c r="J10652" s="61"/>
      <c r="K10652" s="61"/>
      <c r="L10652" s="61"/>
      <c r="M10652" s="61"/>
      <c r="N10652" s="61"/>
      <c r="O10652" s="61"/>
      <c r="P10652" s="61"/>
      <c r="Q10652" s="61"/>
      <c r="R10652" s="61"/>
      <c r="S10652" s="61"/>
      <c r="T10652" s="61"/>
      <c r="U10652" s="61"/>
      <c r="V10652" s="61"/>
      <c r="W10652" s="61"/>
      <c r="X10652" s="61"/>
      <c r="Y10652" s="61"/>
      <c r="Z10652" s="61"/>
      <c r="AA10652" s="61"/>
      <c r="AB10652" s="61"/>
      <c r="AC10652" s="61"/>
      <c r="AD10652" s="61"/>
      <c r="AE10652" s="61"/>
      <c r="AF10652" s="61"/>
      <c r="AG10652" s="61"/>
      <c r="AH10652" s="61"/>
      <c r="AI10652" s="61"/>
      <c r="AJ10652" s="61"/>
      <c r="AK10652" s="61"/>
      <c r="AL10652" s="61"/>
      <c r="AM10652" s="61"/>
      <c r="AN10652" s="61"/>
      <c r="AO10652" s="61"/>
      <c r="AP10652" s="62"/>
      <c r="AQ10652" s="61"/>
      <c r="AR10652" s="61"/>
      <c r="AS10652" s="61"/>
      <c r="AT10652" s="61"/>
      <c r="AU10652" s="61"/>
      <c r="AV10652" s="61"/>
      <c r="AW10652" s="60"/>
    </row>
    <row r="10653" s="59" customFormat="1" customHeight="1" spans="1:49">
      <c r="A10653" s="60"/>
      <c r="B10653" s="60"/>
      <c r="C10653" s="60"/>
      <c r="D10653" s="60"/>
      <c r="H10653" s="61"/>
      <c r="I10653" s="61"/>
      <c r="J10653" s="61"/>
      <c r="K10653" s="61"/>
      <c r="L10653" s="61"/>
      <c r="M10653" s="61"/>
      <c r="N10653" s="61"/>
      <c r="O10653" s="61"/>
      <c r="P10653" s="61"/>
      <c r="Q10653" s="61"/>
      <c r="R10653" s="61"/>
      <c r="S10653" s="61"/>
      <c r="T10653" s="61"/>
      <c r="U10653" s="61"/>
      <c r="V10653" s="61"/>
      <c r="W10653" s="61"/>
      <c r="X10653" s="61"/>
      <c r="Y10653" s="61"/>
      <c r="Z10653" s="61"/>
      <c r="AA10653" s="61"/>
      <c r="AB10653" s="61"/>
      <c r="AC10653" s="61"/>
      <c r="AD10653" s="61"/>
      <c r="AE10653" s="61"/>
      <c r="AF10653" s="61"/>
      <c r="AG10653" s="61"/>
      <c r="AH10653" s="61"/>
      <c r="AI10653" s="61"/>
      <c r="AJ10653" s="61"/>
      <c r="AK10653" s="61"/>
      <c r="AL10653" s="61"/>
      <c r="AM10653" s="61"/>
      <c r="AN10653" s="61"/>
      <c r="AO10653" s="61"/>
      <c r="AP10653" s="62"/>
      <c r="AQ10653" s="61"/>
      <c r="AR10653" s="61"/>
      <c r="AS10653" s="61"/>
      <c r="AT10653" s="61"/>
      <c r="AU10653" s="61"/>
      <c r="AV10653" s="61"/>
      <c r="AW10653" s="60"/>
    </row>
    <row r="10654" s="59" customFormat="1" customHeight="1" spans="1:49">
      <c r="A10654" s="60"/>
      <c r="B10654" s="60"/>
      <c r="C10654" s="60"/>
      <c r="D10654" s="60"/>
      <c r="H10654" s="61"/>
      <c r="I10654" s="61"/>
      <c r="J10654" s="61"/>
      <c r="K10654" s="61"/>
      <c r="L10654" s="61"/>
      <c r="M10654" s="61"/>
      <c r="N10654" s="61"/>
      <c r="O10654" s="61"/>
      <c r="P10654" s="61"/>
      <c r="Q10654" s="61"/>
      <c r="R10654" s="61"/>
      <c r="S10654" s="61"/>
      <c r="T10654" s="61"/>
      <c r="U10654" s="61"/>
      <c r="V10654" s="61"/>
      <c r="W10654" s="61"/>
      <c r="X10654" s="61"/>
      <c r="Y10654" s="61"/>
      <c r="Z10654" s="61"/>
      <c r="AA10654" s="61"/>
      <c r="AB10654" s="61"/>
      <c r="AC10654" s="61"/>
      <c r="AD10654" s="61"/>
      <c r="AE10654" s="61"/>
      <c r="AF10654" s="61"/>
      <c r="AG10654" s="61"/>
      <c r="AH10654" s="61"/>
      <c r="AI10654" s="61"/>
      <c r="AJ10654" s="61"/>
      <c r="AK10654" s="61"/>
      <c r="AL10654" s="61"/>
      <c r="AM10654" s="61"/>
      <c r="AN10654" s="61"/>
      <c r="AO10654" s="61"/>
      <c r="AP10654" s="62"/>
      <c r="AQ10654" s="61"/>
      <c r="AR10654" s="61"/>
      <c r="AS10654" s="61"/>
      <c r="AT10654" s="61"/>
      <c r="AU10654" s="61"/>
      <c r="AV10654" s="61"/>
      <c r="AW10654" s="60"/>
    </row>
    <row r="10655" s="59" customFormat="1" customHeight="1" spans="1:49">
      <c r="A10655" s="60"/>
      <c r="B10655" s="60"/>
      <c r="C10655" s="60"/>
      <c r="D10655" s="60"/>
      <c r="H10655" s="61"/>
      <c r="I10655" s="61"/>
      <c r="J10655" s="61"/>
      <c r="K10655" s="61"/>
      <c r="L10655" s="61"/>
      <c r="M10655" s="61"/>
      <c r="N10655" s="61"/>
      <c r="O10655" s="61"/>
      <c r="P10655" s="61"/>
      <c r="Q10655" s="61"/>
      <c r="R10655" s="61"/>
      <c r="S10655" s="61"/>
      <c r="T10655" s="61"/>
      <c r="U10655" s="61"/>
      <c r="V10655" s="61"/>
      <c r="W10655" s="61"/>
      <c r="X10655" s="61"/>
      <c r="Y10655" s="61"/>
      <c r="Z10655" s="61"/>
      <c r="AA10655" s="61"/>
      <c r="AB10655" s="61"/>
      <c r="AC10655" s="61"/>
      <c r="AD10655" s="61"/>
      <c r="AE10655" s="61"/>
      <c r="AF10655" s="61"/>
      <c r="AG10655" s="61"/>
      <c r="AH10655" s="61"/>
      <c r="AI10655" s="61"/>
      <c r="AJ10655" s="61"/>
      <c r="AK10655" s="61"/>
      <c r="AL10655" s="61"/>
      <c r="AM10655" s="61"/>
      <c r="AN10655" s="61"/>
      <c r="AO10655" s="61"/>
      <c r="AP10655" s="62"/>
      <c r="AQ10655" s="61"/>
      <c r="AR10655" s="61"/>
      <c r="AS10655" s="61"/>
      <c r="AT10655" s="61"/>
      <c r="AU10655" s="61"/>
      <c r="AV10655" s="61"/>
      <c r="AW10655" s="60"/>
    </row>
    <row r="10656" s="59" customFormat="1" customHeight="1" spans="1:49">
      <c r="A10656" s="60"/>
      <c r="B10656" s="60"/>
      <c r="C10656" s="60"/>
      <c r="D10656" s="60"/>
      <c r="H10656" s="61"/>
      <c r="I10656" s="61"/>
      <c r="J10656" s="61"/>
      <c r="K10656" s="61"/>
      <c r="L10656" s="61"/>
      <c r="M10656" s="61"/>
      <c r="N10656" s="61"/>
      <c r="O10656" s="61"/>
      <c r="P10656" s="61"/>
      <c r="Q10656" s="61"/>
      <c r="R10656" s="61"/>
      <c r="S10656" s="61"/>
      <c r="T10656" s="61"/>
      <c r="U10656" s="61"/>
      <c r="V10656" s="61"/>
      <c r="W10656" s="61"/>
      <c r="X10656" s="61"/>
      <c r="Y10656" s="61"/>
      <c r="Z10656" s="61"/>
      <c r="AA10656" s="61"/>
      <c r="AB10656" s="61"/>
      <c r="AC10656" s="61"/>
      <c r="AD10656" s="61"/>
      <c r="AE10656" s="61"/>
      <c r="AF10656" s="61"/>
      <c r="AG10656" s="61"/>
      <c r="AH10656" s="61"/>
      <c r="AI10656" s="61"/>
      <c r="AJ10656" s="61"/>
      <c r="AK10656" s="61"/>
      <c r="AL10656" s="61"/>
      <c r="AM10656" s="61"/>
      <c r="AN10656" s="61"/>
      <c r="AO10656" s="61"/>
      <c r="AP10656" s="62"/>
      <c r="AQ10656" s="61"/>
      <c r="AR10656" s="61"/>
      <c r="AS10656" s="61"/>
      <c r="AT10656" s="61"/>
      <c r="AU10656" s="61"/>
      <c r="AV10656" s="61"/>
      <c r="AW10656" s="60"/>
    </row>
    <row r="10657" s="59" customFormat="1" customHeight="1" spans="1:49">
      <c r="A10657" s="60"/>
      <c r="B10657" s="60"/>
      <c r="C10657" s="60"/>
      <c r="D10657" s="60"/>
      <c r="H10657" s="61"/>
      <c r="I10657" s="61"/>
      <c r="J10657" s="61"/>
      <c r="K10657" s="61"/>
      <c r="L10657" s="61"/>
      <c r="M10657" s="61"/>
      <c r="N10657" s="61"/>
      <c r="O10657" s="61"/>
      <c r="P10657" s="61"/>
      <c r="Q10657" s="61"/>
      <c r="R10657" s="61"/>
      <c r="S10657" s="61"/>
      <c r="T10657" s="61"/>
      <c r="U10657" s="61"/>
      <c r="V10657" s="61"/>
      <c r="W10657" s="61"/>
      <c r="X10657" s="61"/>
      <c r="Y10657" s="61"/>
      <c r="Z10657" s="61"/>
      <c r="AA10657" s="61"/>
      <c r="AB10657" s="61"/>
      <c r="AC10657" s="61"/>
      <c r="AD10657" s="61"/>
      <c r="AE10657" s="61"/>
      <c r="AF10657" s="61"/>
      <c r="AG10657" s="61"/>
      <c r="AH10657" s="61"/>
      <c r="AI10657" s="61"/>
      <c r="AJ10657" s="61"/>
      <c r="AK10657" s="61"/>
      <c r="AL10657" s="61"/>
      <c r="AM10657" s="61"/>
      <c r="AN10657" s="61"/>
      <c r="AO10657" s="61"/>
      <c r="AP10657" s="62"/>
      <c r="AQ10657" s="61"/>
      <c r="AR10657" s="61"/>
      <c r="AS10657" s="61"/>
      <c r="AT10657" s="61"/>
      <c r="AU10657" s="61"/>
      <c r="AV10657" s="61"/>
      <c r="AW10657" s="60"/>
    </row>
    <row r="10658" s="59" customFormat="1" customHeight="1" spans="1:49">
      <c r="A10658" s="60"/>
      <c r="B10658" s="60"/>
      <c r="C10658" s="60"/>
      <c r="D10658" s="60"/>
      <c r="H10658" s="61"/>
      <c r="I10658" s="61"/>
      <c r="J10658" s="61"/>
      <c r="K10658" s="61"/>
      <c r="L10658" s="61"/>
      <c r="M10658" s="61"/>
      <c r="N10658" s="61"/>
      <c r="O10658" s="61"/>
      <c r="P10658" s="61"/>
      <c r="Q10658" s="61"/>
      <c r="R10658" s="61"/>
      <c r="S10658" s="61"/>
      <c r="T10658" s="61"/>
      <c r="U10658" s="61"/>
      <c r="V10658" s="61"/>
      <c r="W10658" s="61"/>
      <c r="X10658" s="61"/>
      <c r="Y10658" s="61"/>
      <c r="Z10658" s="61"/>
      <c r="AA10658" s="61"/>
      <c r="AB10658" s="61"/>
      <c r="AC10658" s="61"/>
      <c r="AD10658" s="61"/>
      <c r="AE10658" s="61"/>
      <c r="AF10658" s="61"/>
      <c r="AG10658" s="61"/>
      <c r="AH10658" s="61"/>
      <c r="AI10658" s="61"/>
      <c r="AJ10658" s="61"/>
      <c r="AK10658" s="61"/>
      <c r="AL10658" s="61"/>
      <c r="AM10658" s="61"/>
      <c r="AN10658" s="61"/>
      <c r="AO10658" s="61"/>
      <c r="AP10658" s="62"/>
      <c r="AQ10658" s="61"/>
      <c r="AR10658" s="61"/>
      <c r="AS10658" s="61"/>
      <c r="AT10658" s="61"/>
      <c r="AU10658" s="61"/>
      <c r="AV10658" s="61"/>
      <c r="AW10658" s="60"/>
    </row>
    <row r="10659" s="59" customFormat="1" customHeight="1" spans="1:49">
      <c r="A10659" s="60"/>
      <c r="B10659" s="60"/>
      <c r="C10659" s="60"/>
      <c r="D10659" s="60"/>
      <c r="H10659" s="61"/>
      <c r="I10659" s="61"/>
      <c r="J10659" s="61"/>
      <c r="K10659" s="61"/>
      <c r="L10659" s="61"/>
      <c r="M10659" s="61"/>
      <c r="N10659" s="61"/>
      <c r="O10659" s="61"/>
      <c r="P10659" s="61"/>
      <c r="Q10659" s="61"/>
      <c r="R10659" s="61"/>
      <c r="S10659" s="61"/>
      <c r="T10659" s="61"/>
      <c r="U10659" s="61"/>
      <c r="V10659" s="61"/>
      <c r="W10659" s="61"/>
      <c r="X10659" s="61"/>
      <c r="Y10659" s="61"/>
      <c r="Z10659" s="61"/>
      <c r="AA10659" s="61"/>
      <c r="AB10659" s="61"/>
      <c r="AC10659" s="61"/>
      <c r="AD10659" s="61"/>
      <c r="AE10659" s="61"/>
      <c r="AF10659" s="61"/>
      <c r="AG10659" s="61"/>
      <c r="AH10659" s="61"/>
      <c r="AI10659" s="61"/>
      <c r="AJ10659" s="61"/>
      <c r="AK10659" s="61"/>
      <c r="AL10659" s="61"/>
      <c r="AM10659" s="61"/>
      <c r="AN10659" s="61"/>
      <c r="AO10659" s="61"/>
      <c r="AP10659" s="62"/>
      <c r="AQ10659" s="61"/>
      <c r="AR10659" s="61"/>
      <c r="AS10659" s="61"/>
      <c r="AT10659" s="61"/>
      <c r="AU10659" s="61"/>
      <c r="AV10659" s="61"/>
      <c r="AW10659" s="60"/>
    </row>
    <row r="10660" s="59" customFormat="1" customHeight="1" spans="1:49">
      <c r="A10660" s="60"/>
      <c r="B10660" s="60"/>
      <c r="C10660" s="60"/>
      <c r="D10660" s="60"/>
      <c r="H10660" s="61"/>
      <c r="I10660" s="61"/>
      <c r="J10660" s="61"/>
      <c r="K10660" s="61"/>
      <c r="L10660" s="61"/>
      <c r="M10660" s="61"/>
      <c r="N10660" s="61"/>
      <c r="O10660" s="61"/>
      <c r="P10660" s="61"/>
      <c r="Q10660" s="61"/>
      <c r="R10660" s="61"/>
      <c r="S10660" s="61"/>
      <c r="T10660" s="61"/>
      <c r="U10660" s="61"/>
      <c r="V10660" s="61"/>
      <c r="W10660" s="61"/>
      <c r="X10660" s="61"/>
      <c r="Y10660" s="61"/>
      <c r="Z10660" s="61"/>
      <c r="AA10660" s="61"/>
      <c r="AB10660" s="61"/>
      <c r="AC10660" s="61"/>
      <c r="AD10660" s="61"/>
      <c r="AE10660" s="61"/>
      <c r="AF10660" s="61"/>
      <c r="AG10660" s="61"/>
      <c r="AH10660" s="61"/>
      <c r="AI10660" s="61"/>
      <c r="AJ10660" s="61"/>
      <c r="AK10660" s="61"/>
      <c r="AL10660" s="61"/>
      <c r="AM10660" s="61"/>
      <c r="AN10660" s="61"/>
      <c r="AO10660" s="61"/>
      <c r="AP10660" s="62"/>
      <c r="AQ10660" s="61"/>
      <c r="AR10660" s="61"/>
      <c r="AS10660" s="61"/>
      <c r="AT10660" s="61"/>
      <c r="AU10660" s="61"/>
      <c r="AV10660" s="61"/>
      <c r="AW10660" s="60"/>
    </row>
    <row r="10661" s="59" customFormat="1" customHeight="1" spans="1:49">
      <c r="A10661" s="60"/>
      <c r="B10661" s="60"/>
      <c r="C10661" s="60"/>
      <c r="D10661" s="60"/>
      <c r="H10661" s="61"/>
      <c r="I10661" s="61"/>
      <c r="J10661" s="61"/>
      <c r="K10661" s="61"/>
      <c r="L10661" s="61"/>
      <c r="M10661" s="61"/>
      <c r="N10661" s="61"/>
      <c r="O10661" s="61"/>
      <c r="P10661" s="61"/>
      <c r="Q10661" s="61"/>
      <c r="R10661" s="61"/>
      <c r="S10661" s="61"/>
      <c r="T10661" s="61"/>
      <c r="U10661" s="61"/>
      <c r="V10661" s="61"/>
      <c r="W10661" s="61"/>
      <c r="X10661" s="61"/>
      <c r="Y10661" s="61"/>
      <c r="Z10661" s="61"/>
      <c r="AA10661" s="61"/>
      <c r="AB10661" s="61"/>
      <c r="AC10661" s="61"/>
      <c r="AD10661" s="61"/>
      <c r="AE10661" s="61"/>
      <c r="AF10661" s="61"/>
      <c r="AG10661" s="61"/>
      <c r="AH10661" s="61"/>
      <c r="AI10661" s="61"/>
      <c r="AJ10661" s="61"/>
      <c r="AK10661" s="61"/>
      <c r="AL10661" s="61"/>
      <c r="AM10661" s="61"/>
      <c r="AN10661" s="61"/>
      <c r="AO10661" s="61"/>
      <c r="AP10661" s="62"/>
      <c r="AQ10661" s="61"/>
      <c r="AR10661" s="61"/>
      <c r="AS10661" s="61"/>
      <c r="AT10661" s="61"/>
      <c r="AU10661" s="61"/>
      <c r="AV10661" s="61"/>
      <c r="AW10661" s="60"/>
    </row>
    <row r="10662" s="59" customFormat="1" customHeight="1" spans="1:49">
      <c r="A10662" s="60"/>
      <c r="B10662" s="60"/>
      <c r="C10662" s="60"/>
      <c r="D10662" s="60"/>
      <c r="H10662" s="61"/>
      <c r="I10662" s="61"/>
      <c r="J10662" s="61"/>
      <c r="K10662" s="61"/>
      <c r="L10662" s="61"/>
      <c r="M10662" s="61"/>
      <c r="N10662" s="61"/>
      <c r="O10662" s="61"/>
      <c r="P10662" s="61"/>
      <c r="Q10662" s="61"/>
      <c r="R10662" s="61"/>
      <c r="S10662" s="61"/>
      <c r="T10662" s="61"/>
      <c r="U10662" s="61"/>
      <c r="V10662" s="61"/>
      <c r="W10662" s="61"/>
      <c r="X10662" s="61"/>
      <c r="Y10662" s="61"/>
      <c r="Z10662" s="61"/>
      <c r="AA10662" s="61"/>
      <c r="AB10662" s="61"/>
      <c r="AC10662" s="61"/>
      <c r="AD10662" s="61"/>
      <c r="AE10662" s="61"/>
      <c r="AF10662" s="61"/>
      <c r="AG10662" s="61"/>
      <c r="AH10662" s="61"/>
      <c r="AI10662" s="61"/>
      <c r="AJ10662" s="61"/>
      <c r="AK10662" s="61"/>
      <c r="AL10662" s="61"/>
      <c r="AM10662" s="61"/>
      <c r="AN10662" s="61"/>
      <c r="AO10662" s="61"/>
      <c r="AP10662" s="62"/>
      <c r="AQ10662" s="61"/>
      <c r="AR10662" s="61"/>
      <c r="AS10662" s="61"/>
      <c r="AT10662" s="61"/>
      <c r="AU10662" s="61"/>
      <c r="AV10662" s="61"/>
      <c r="AW10662" s="60"/>
    </row>
    <row r="10663" s="59" customFormat="1" customHeight="1" spans="1:49">
      <c r="A10663" s="60"/>
      <c r="B10663" s="60"/>
      <c r="C10663" s="60"/>
      <c r="D10663" s="60"/>
      <c r="H10663" s="61"/>
      <c r="I10663" s="61"/>
      <c r="J10663" s="61"/>
      <c r="K10663" s="61"/>
      <c r="L10663" s="61"/>
      <c r="M10663" s="61"/>
      <c r="N10663" s="61"/>
      <c r="O10663" s="61"/>
      <c r="P10663" s="61"/>
      <c r="Q10663" s="61"/>
      <c r="R10663" s="61"/>
      <c r="S10663" s="61"/>
      <c r="T10663" s="61"/>
      <c r="U10663" s="61"/>
      <c r="V10663" s="61"/>
      <c r="W10663" s="61"/>
      <c r="X10663" s="61"/>
      <c r="Y10663" s="61"/>
      <c r="Z10663" s="61"/>
      <c r="AA10663" s="61"/>
      <c r="AB10663" s="61"/>
      <c r="AC10663" s="61"/>
      <c r="AD10663" s="61"/>
      <c r="AE10663" s="61"/>
      <c r="AF10663" s="61"/>
      <c r="AG10663" s="61"/>
      <c r="AH10663" s="61"/>
      <c r="AI10663" s="61"/>
      <c r="AJ10663" s="61"/>
      <c r="AK10663" s="61"/>
      <c r="AL10663" s="61"/>
      <c r="AM10663" s="61"/>
      <c r="AN10663" s="61"/>
      <c r="AO10663" s="61"/>
      <c r="AP10663" s="62"/>
      <c r="AQ10663" s="61"/>
      <c r="AR10663" s="61"/>
      <c r="AS10663" s="61"/>
      <c r="AT10663" s="61"/>
      <c r="AU10663" s="61"/>
      <c r="AV10663" s="61"/>
      <c r="AW10663" s="60"/>
    </row>
    <row r="10664" s="59" customFormat="1" customHeight="1" spans="1:49">
      <c r="A10664" s="60"/>
      <c r="B10664" s="60"/>
      <c r="C10664" s="60"/>
      <c r="D10664" s="60"/>
      <c r="H10664" s="61"/>
      <c r="I10664" s="61"/>
      <c r="J10664" s="61"/>
      <c r="K10664" s="61"/>
      <c r="L10664" s="61"/>
      <c r="M10664" s="61"/>
      <c r="N10664" s="61"/>
      <c r="O10664" s="61"/>
      <c r="P10664" s="61"/>
      <c r="Q10664" s="61"/>
      <c r="R10664" s="61"/>
      <c r="S10664" s="61"/>
      <c r="T10664" s="61"/>
      <c r="U10664" s="61"/>
      <c r="V10664" s="61"/>
      <c r="W10664" s="61"/>
      <c r="X10664" s="61"/>
      <c r="Y10664" s="61"/>
      <c r="Z10664" s="61"/>
      <c r="AA10664" s="61"/>
      <c r="AB10664" s="61"/>
      <c r="AC10664" s="61"/>
      <c r="AD10664" s="61"/>
      <c r="AE10664" s="61"/>
      <c r="AF10664" s="61"/>
      <c r="AG10664" s="61"/>
      <c r="AH10664" s="61"/>
      <c r="AI10664" s="61"/>
      <c r="AJ10664" s="61"/>
      <c r="AK10664" s="61"/>
      <c r="AL10664" s="61"/>
      <c r="AM10664" s="61"/>
      <c r="AN10664" s="61"/>
      <c r="AO10664" s="61"/>
      <c r="AP10664" s="62"/>
      <c r="AQ10664" s="61"/>
      <c r="AR10664" s="61"/>
      <c r="AS10664" s="61"/>
      <c r="AT10664" s="61"/>
      <c r="AU10664" s="61"/>
      <c r="AV10664" s="61"/>
      <c r="AW10664" s="60"/>
    </row>
    <row r="10665" s="59" customFormat="1" customHeight="1" spans="1:49">
      <c r="A10665" s="60"/>
      <c r="B10665" s="60"/>
      <c r="C10665" s="60"/>
      <c r="D10665" s="60"/>
      <c r="H10665" s="61"/>
      <c r="I10665" s="61"/>
      <c r="J10665" s="61"/>
      <c r="K10665" s="61"/>
      <c r="L10665" s="61"/>
      <c r="M10665" s="61"/>
      <c r="N10665" s="61"/>
      <c r="O10665" s="61"/>
      <c r="P10665" s="61"/>
      <c r="Q10665" s="61"/>
      <c r="R10665" s="61"/>
      <c r="S10665" s="61"/>
      <c r="T10665" s="61"/>
      <c r="U10665" s="61"/>
      <c r="V10665" s="61"/>
      <c r="W10665" s="61"/>
      <c r="X10665" s="61"/>
      <c r="Y10665" s="61"/>
      <c r="Z10665" s="61"/>
      <c r="AA10665" s="61"/>
      <c r="AB10665" s="61"/>
      <c r="AC10665" s="61"/>
      <c r="AD10665" s="61"/>
      <c r="AE10665" s="61"/>
      <c r="AF10665" s="61"/>
      <c r="AG10665" s="61"/>
      <c r="AH10665" s="61"/>
      <c r="AI10665" s="61"/>
      <c r="AJ10665" s="61"/>
      <c r="AK10665" s="61"/>
      <c r="AL10665" s="61"/>
      <c r="AM10665" s="61"/>
      <c r="AN10665" s="61"/>
      <c r="AO10665" s="61"/>
      <c r="AP10665" s="62"/>
      <c r="AQ10665" s="61"/>
      <c r="AR10665" s="61"/>
      <c r="AS10665" s="61"/>
      <c r="AT10665" s="61"/>
      <c r="AU10665" s="61"/>
      <c r="AV10665" s="61"/>
      <c r="AW10665" s="60"/>
    </row>
    <row r="10666" s="59" customFormat="1" customHeight="1" spans="1:49">
      <c r="A10666" s="60"/>
      <c r="B10666" s="60"/>
      <c r="C10666" s="60"/>
      <c r="D10666" s="60"/>
      <c r="H10666" s="61"/>
      <c r="I10666" s="61"/>
      <c r="J10666" s="61"/>
      <c r="K10666" s="61"/>
      <c r="L10666" s="61"/>
      <c r="M10666" s="61"/>
      <c r="N10666" s="61"/>
      <c r="O10666" s="61"/>
      <c r="P10666" s="61"/>
      <c r="Q10666" s="61"/>
      <c r="R10666" s="61"/>
      <c r="S10666" s="61"/>
      <c r="T10666" s="61"/>
      <c r="U10666" s="61"/>
      <c r="V10666" s="61"/>
      <c r="W10666" s="61"/>
      <c r="X10666" s="61"/>
      <c r="Y10666" s="61"/>
      <c r="Z10666" s="61"/>
      <c r="AA10666" s="61"/>
      <c r="AB10666" s="61"/>
      <c r="AC10666" s="61"/>
      <c r="AD10666" s="61"/>
      <c r="AE10666" s="61"/>
      <c r="AF10666" s="61"/>
      <c r="AG10666" s="61"/>
      <c r="AH10666" s="61"/>
      <c r="AI10666" s="61"/>
      <c r="AJ10666" s="61"/>
      <c r="AK10666" s="61"/>
      <c r="AL10666" s="61"/>
      <c r="AM10666" s="61"/>
      <c r="AN10666" s="61"/>
      <c r="AO10666" s="61"/>
      <c r="AP10666" s="62"/>
      <c r="AQ10666" s="61"/>
      <c r="AR10666" s="61"/>
      <c r="AS10666" s="61"/>
      <c r="AT10666" s="61"/>
      <c r="AU10666" s="61"/>
      <c r="AV10666" s="61"/>
      <c r="AW10666" s="60"/>
    </row>
    <row r="10667" s="59" customFormat="1" customHeight="1" spans="1:49">
      <c r="A10667" s="60"/>
      <c r="B10667" s="60"/>
      <c r="C10667" s="60"/>
      <c r="D10667" s="60"/>
      <c r="H10667" s="61"/>
      <c r="I10667" s="61"/>
      <c r="J10667" s="61"/>
      <c r="K10667" s="61"/>
      <c r="L10667" s="61"/>
      <c r="M10667" s="61"/>
      <c r="N10667" s="61"/>
      <c r="O10667" s="61"/>
      <c r="P10667" s="61"/>
      <c r="Q10667" s="61"/>
      <c r="R10667" s="61"/>
      <c r="S10667" s="61"/>
      <c r="T10667" s="61"/>
      <c r="U10667" s="61"/>
      <c r="V10667" s="61"/>
      <c r="W10667" s="61"/>
      <c r="X10667" s="61"/>
      <c r="Y10667" s="61"/>
      <c r="Z10667" s="61"/>
      <c r="AA10667" s="61"/>
      <c r="AB10667" s="61"/>
      <c r="AC10667" s="61"/>
      <c r="AD10667" s="61"/>
      <c r="AE10667" s="61"/>
      <c r="AF10667" s="61"/>
      <c r="AG10667" s="61"/>
      <c r="AH10667" s="61"/>
      <c r="AI10667" s="61"/>
      <c r="AJ10667" s="61"/>
      <c r="AK10667" s="61"/>
      <c r="AL10667" s="61"/>
      <c r="AM10667" s="61"/>
      <c r="AN10667" s="61"/>
      <c r="AO10667" s="61"/>
      <c r="AP10667" s="62"/>
      <c r="AQ10667" s="61"/>
      <c r="AR10667" s="61"/>
      <c r="AS10667" s="61"/>
      <c r="AT10667" s="61"/>
      <c r="AU10667" s="61"/>
      <c r="AV10667" s="61"/>
      <c r="AW10667" s="60"/>
    </row>
    <row r="10668" s="59" customFormat="1" customHeight="1" spans="1:49">
      <c r="A10668" s="60"/>
      <c r="B10668" s="60"/>
      <c r="C10668" s="60"/>
      <c r="D10668" s="60"/>
      <c r="H10668" s="61"/>
      <c r="I10668" s="61"/>
      <c r="J10668" s="61"/>
      <c r="K10668" s="61"/>
      <c r="L10668" s="61"/>
      <c r="M10668" s="61"/>
      <c r="N10668" s="61"/>
      <c r="O10668" s="61"/>
      <c r="P10668" s="61"/>
      <c r="Q10668" s="61"/>
      <c r="R10668" s="61"/>
      <c r="S10668" s="61"/>
      <c r="T10668" s="61"/>
      <c r="U10668" s="61"/>
      <c r="V10668" s="61"/>
      <c r="W10668" s="61"/>
      <c r="X10668" s="61"/>
      <c r="Y10668" s="61"/>
      <c r="Z10668" s="61"/>
      <c r="AA10668" s="61"/>
      <c r="AB10668" s="61"/>
      <c r="AC10668" s="61"/>
      <c r="AD10668" s="61"/>
      <c r="AE10668" s="61"/>
      <c r="AF10668" s="61"/>
      <c r="AG10668" s="61"/>
      <c r="AH10668" s="61"/>
      <c r="AI10668" s="61"/>
      <c r="AJ10668" s="61"/>
      <c r="AK10668" s="61"/>
      <c r="AL10668" s="61"/>
      <c r="AM10668" s="61"/>
      <c r="AN10668" s="61"/>
      <c r="AO10668" s="61"/>
      <c r="AP10668" s="62"/>
      <c r="AQ10668" s="61"/>
      <c r="AR10668" s="61"/>
      <c r="AS10668" s="61"/>
      <c r="AT10668" s="61"/>
      <c r="AU10668" s="61"/>
      <c r="AV10668" s="61"/>
      <c r="AW10668" s="60"/>
    </row>
    <row r="10669" s="59" customFormat="1" customHeight="1" spans="1:49">
      <c r="A10669" s="60"/>
      <c r="B10669" s="60"/>
      <c r="C10669" s="60"/>
      <c r="D10669" s="60"/>
      <c r="H10669" s="61"/>
      <c r="I10669" s="61"/>
      <c r="J10669" s="61"/>
      <c r="K10669" s="61"/>
      <c r="L10669" s="61"/>
      <c r="M10669" s="61"/>
      <c r="N10669" s="61"/>
      <c r="O10669" s="61"/>
      <c r="P10669" s="61"/>
      <c r="Q10669" s="61"/>
      <c r="R10669" s="61"/>
      <c r="S10669" s="61"/>
      <c r="T10669" s="61"/>
      <c r="U10669" s="61"/>
      <c r="V10669" s="61"/>
      <c r="W10669" s="61"/>
      <c r="X10669" s="61"/>
      <c r="Y10669" s="61"/>
      <c r="Z10669" s="61"/>
      <c r="AA10669" s="61"/>
      <c r="AB10669" s="61"/>
      <c r="AC10669" s="61"/>
      <c r="AD10669" s="61"/>
      <c r="AE10669" s="61"/>
      <c r="AF10669" s="61"/>
      <c r="AG10669" s="61"/>
      <c r="AH10669" s="61"/>
      <c r="AI10669" s="61"/>
      <c r="AJ10669" s="61"/>
      <c r="AK10669" s="61"/>
      <c r="AL10669" s="61"/>
      <c r="AM10669" s="61"/>
      <c r="AN10669" s="61"/>
      <c r="AO10669" s="61"/>
      <c r="AP10669" s="62"/>
      <c r="AQ10669" s="61"/>
      <c r="AR10669" s="61"/>
      <c r="AS10669" s="61"/>
      <c r="AT10669" s="61"/>
      <c r="AU10669" s="61"/>
      <c r="AV10669" s="61"/>
      <c r="AW10669" s="60"/>
    </row>
    <row r="10670" s="59" customFormat="1" customHeight="1" spans="1:49">
      <c r="A10670" s="60"/>
      <c r="B10670" s="60"/>
      <c r="C10670" s="60"/>
      <c r="D10670" s="60"/>
      <c r="H10670" s="61"/>
      <c r="I10670" s="61"/>
      <c r="J10670" s="61"/>
      <c r="K10670" s="61"/>
      <c r="L10670" s="61"/>
      <c r="M10670" s="61"/>
      <c r="N10670" s="61"/>
      <c r="O10670" s="61"/>
      <c r="P10670" s="61"/>
      <c r="Q10670" s="61"/>
      <c r="R10670" s="61"/>
      <c r="S10670" s="61"/>
      <c r="T10670" s="61"/>
      <c r="U10670" s="61"/>
      <c r="V10670" s="61"/>
      <c r="W10670" s="61"/>
      <c r="X10670" s="61"/>
      <c r="Y10670" s="61"/>
      <c r="Z10670" s="61"/>
      <c r="AA10670" s="61"/>
      <c r="AB10670" s="61"/>
      <c r="AC10670" s="61"/>
      <c r="AD10670" s="61"/>
      <c r="AE10670" s="61"/>
      <c r="AF10670" s="61"/>
      <c r="AG10670" s="61"/>
      <c r="AH10670" s="61"/>
      <c r="AI10670" s="61"/>
      <c r="AJ10670" s="61"/>
      <c r="AK10670" s="61"/>
      <c r="AL10670" s="61"/>
      <c r="AM10670" s="61"/>
      <c r="AN10670" s="61"/>
      <c r="AO10670" s="61"/>
      <c r="AP10670" s="62"/>
      <c r="AQ10670" s="61"/>
      <c r="AR10670" s="61"/>
      <c r="AS10670" s="61"/>
      <c r="AT10670" s="61"/>
      <c r="AU10670" s="61"/>
      <c r="AV10670" s="61"/>
      <c r="AW10670" s="60"/>
    </row>
    <row r="10671" s="59" customFormat="1" customHeight="1" spans="1:49">
      <c r="A10671" s="60"/>
      <c r="B10671" s="60"/>
      <c r="C10671" s="60"/>
      <c r="D10671" s="60"/>
      <c r="H10671" s="61"/>
      <c r="I10671" s="61"/>
      <c r="J10671" s="61"/>
      <c r="K10671" s="61"/>
      <c r="L10671" s="61"/>
      <c r="M10671" s="61"/>
      <c r="N10671" s="61"/>
      <c r="O10671" s="61"/>
      <c r="P10671" s="61"/>
      <c r="Q10671" s="61"/>
      <c r="R10671" s="61"/>
      <c r="S10671" s="61"/>
      <c r="T10671" s="61"/>
      <c r="U10671" s="61"/>
      <c r="V10671" s="61"/>
      <c r="W10671" s="61"/>
      <c r="X10671" s="61"/>
      <c r="Y10671" s="61"/>
      <c r="Z10671" s="61"/>
      <c r="AA10671" s="61"/>
      <c r="AB10671" s="61"/>
      <c r="AC10671" s="61"/>
      <c r="AD10671" s="61"/>
      <c r="AE10671" s="61"/>
      <c r="AF10671" s="61"/>
      <c r="AG10671" s="61"/>
      <c r="AH10671" s="61"/>
      <c r="AI10671" s="61"/>
      <c r="AJ10671" s="61"/>
      <c r="AK10671" s="61"/>
      <c r="AL10671" s="61"/>
      <c r="AM10671" s="61"/>
      <c r="AN10671" s="61"/>
      <c r="AO10671" s="61"/>
      <c r="AP10671" s="62"/>
      <c r="AQ10671" s="61"/>
      <c r="AR10671" s="61"/>
      <c r="AS10671" s="61"/>
      <c r="AT10671" s="61"/>
      <c r="AU10671" s="61"/>
      <c r="AV10671" s="61"/>
      <c r="AW10671" s="60"/>
    </row>
    <row r="10672" s="59" customFormat="1" customHeight="1" spans="1:49">
      <c r="A10672" s="60"/>
      <c r="B10672" s="60"/>
      <c r="C10672" s="60"/>
      <c r="D10672" s="60"/>
      <c r="H10672" s="61"/>
      <c r="I10672" s="61"/>
      <c r="J10672" s="61"/>
      <c r="K10672" s="61"/>
      <c r="L10672" s="61"/>
      <c r="M10672" s="61"/>
      <c r="N10672" s="61"/>
      <c r="O10672" s="61"/>
      <c r="P10672" s="61"/>
      <c r="Q10672" s="61"/>
      <c r="R10672" s="61"/>
      <c r="S10672" s="61"/>
      <c r="T10672" s="61"/>
      <c r="U10672" s="61"/>
      <c r="V10672" s="61"/>
      <c r="W10672" s="61"/>
      <c r="X10672" s="61"/>
      <c r="Y10672" s="61"/>
      <c r="Z10672" s="61"/>
      <c r="AA10672" s="61"/>
      <c r="AB10672" s="61"/>
      <c r="AC10672" s="61"/>
      <c r="AD10672" s="61"/>
      <c r="AE10672" s="61"/>
      <c r="AF10672" s="61"/>
      <c r="AG10672" s="61"/>
      <c r="AH10672" s="61"/>
      <c r="AI10672" s="61"/>
      <c r="AJ10672" s="61"/>
      <c r="AK10672" s="61"/>
      <c r="AL10672" s="61"/>
      <c r="AM10672" s="61"/>
      <c r="AN10672" s="61"/>
      <c r="AO10672" s="61"/>
      <c r="AP10672" s="62"/>
      <c r="AQ10672" s="61"/>
      <c r="AR10672" s="61"/>
      <c r="AS10672" s="61"/>
      <c r="AT10672" s="61"/>
      <c r="AU10672" s="61"/>
      <c r="AV10672" s="61"/>
      <c r="AW10672" s="60"/>
    </row>
    <row r="10673" s="59" customFormat="1" customHeight="1" spans="1:49">
      <c r="A10673" s="60"/>
      <c r="B10673" s="60"/>
      <c r="C10673" s="60"/>
      <c r="D10673" s="60"/>
      <c r="H10673" s="61"/>
      <c r="I10673" s="61"/>
      <c r="J10673" s="61"/>
      <c r="K10673" s="61"/>
      <c r="L10673" s="61"/>
      <c r="M10673" s="61"/>
      <c r="N10673" s="61"/>
      <c r="O10673" s="61"/>
      <c r="P10673" s="61"/>
      <c r="Q10673" s="61"/>
      <c r="R10673" s="61"/>
      <c r="S10673" s="61"/>
      <c r="T10673" s="61"/>
      <c r="U10673" s="61"/>
      <c r="V10673" s="61"/>
      <c r="W10673" s="61"/>
      <c r="X10673" s="61"/>
      <c r="Y10673" s="61"/>
      <c r="Z10673" s="61"/>
      <c r="AA10673" s="61"/>
      <c r="AB10673" s="61"/>
      <c r="AC10673" s="61"/>
      <c r="AD10673" s="61"/>
      <c r="AE10673" s="61"/>
      <c r="AF10673" s="61"/>
      <c r="AG10673" s="61"/>
      <c r="AH10673" s="61"/>
      <c r="AI10673" s="61"/>
      <c r="AJ10673" s="61"/>
      <c r="AK10673" s="61"/>
      <c r="AL10673" s="61"/>
      <c r="AM10673" s="61"/>
      <c r="AN10673" s="61"/>
      <c r="AO10673" s="61"/>
      <c r="AP10673" s="62"/>
      <c r="AQ10673" s="61"/>
      <c r="AR10673" s="61"/>
      <c r="AS10673" s="61"/>
      <c r="AT10673" s="61"/>
      <c r="AU10673" s="61"/>
      <c r="AV10673" s="61"/>
      <c r="AW10673" s="60"/>
    </row>
    <row r="10674" s="59" customFormat="1" customHeight="1" spans="1:49">
      <c r="A10674" s="60"/>
      <c r="B10674" s="60"/>
      <c r="C10674" s="60"/>
      <c r="D10674" s="60"/>
      <c r="H10674" s="61"/>
      <c r="I10674" s="61"/>
      <c r="J10674" s="61"/>
      <c r="K10674" s="61"/>
      <c r="L10674" s="61"/>
      <c r="M10674" s="61"/>
      <c r="N10674" s="61"/>
      <c r="O10674" s="61"/>
      <c r="P10674" s="61"/>
      <c r="Q10674" s="61"/>
      <c r="R10674" s="61"/>
      <c r="S10674" s="61"/>
      <c r="T10674" s="61"/>
      <c r="U10674" s="61"/>
      <c r="V10674" s="61"/>
      <c r="W10674" s="61"/>
      <c r="X10674" s="61"/>
      <c r="Y10674" s="61"/>
      <c r="Z10674" s="61"/>
      <c r="AA10674" s="61"/>
      <c r="AB10674" s="61"/>
      <c r="AC10674" s="61"/>
      <c r="AD10674" s="61"/>
      <c r="AE10674" s="61"/>
      <c r="AF10674" s="61"/>
      <c r="AG10674" s="61"/>
      <c r="AH10674" s="61"/>
      <c r="AI10674" s="61"/>
      <c r="AJ10674" s="61"/>
      <c r="AK10674" s="61"/>
      <c r="AL10674" s="61"/>
      <c r="AM10674" s="61"/>
      <c r="AN10674" s="61"/>
      <c r="AO10674" s="61"/>
      <c r="AP10674" s="62"/>
      <c r="AQ10674" s="61"/>
      <c r="AR10674" s="61"/>
      <c r="AS10674" s="61"/>
      <c r="AT10674" s="61"/>
      <c r="AU10674" s="61"/>
      <c r="AV10674" s="61"/>
      <c r="AW10674" s="60"/>
    </row>
    <row r="10675" s="59" customFormat="1" customHeight="1" spans="1:49">
      <c r="A10675" s="60"/>
      <c r="B10675" s="60"/>
      <c r="C10675" s="60"/>
      <c r="D10675" s="60"/>
      <c r="H10675" s="61"/>
      <c r="I10675" s="61"/>
      <c r="J10675" s="61"/>
      <c r="K10675" s="61"/>
      <c r="L10675" s="61"/>
      <c r="M10675" s="61"/>
      <c r="N10675" s="61"/>
      <c r="O10675" s="61"/>
      <c r="P10675" s="61"/>
      <c r="Q10675" s="61"/>
      <c r="R10675" s="61"/>
      <c r="S10675" s="61"/>
      <c r="T10675" s="61"/>
      <c r="U10675" s="61"/>
      <c r="V10675" s="61"/>
      <c r="W10675" s="61"/>
      <c r="X10675" s="61"/>
      <c r="Y10675" s="61"/>
      <c r="Z10675" s="61"/>
      <c r="AA10675" s="61"/>
      <c r="AB10675" s="61"/>
      <c r="AC10675" s="61"/>
      <c r="AD10675" s="61"/>
      <c r="AE10675" s="61"/>
      <c r="AF10675" s="61"/>
      <c r="AG10675" s="61"/>
      <c r="AH10675" s="61"/>
      <c r="AI10675" s="61"/>
      <c r="AJ10675" s="61"/>
      <c r="AK10675" s="61"/>
      <c r="AL10675" s="61"/>
      <c r="AM10675" s="61"/>
      <c r="AN10675" s="61"/>
      <c r="AO10675" s="61"/>
      <c r="AP10675" s="62"/>
      <c r="AQ10675" s="61"/>
      <c r="AR10675" s="61"/>
      <c r="AS10675" s="61"/>
      <c r="AT10675" s="61"/>
      <c r="AU10675" s="61"/>
      <c r="AV10675" s="61"/>
      <c r="AW10675" s="60"/>
    </row>
    <row r="10676" s="59" customFormat="1" customHeight="1" spans="1:49">
      <c r="A10676" s="60"/>
      <c r="B10676" s="60"/>
      <c r="C10676" s="60"/>
      <c r="D10676" s="60"/>
      <c r="H10676" s="61"/>
      <c r="I10676" s="61"/>
      <c r="J10676" s="61"/>
      <c r="K10676" s="61"/>
      <c r="L10676" s="61"/>
      <c r="M10676" s="61"/>
      <c r="N10676" s="61"/>
      <c r="O10676" s="61"/>
      <c r="P10676" s="61"/>
      <c r="Q10676" s="61"/>
      <c r="R10676" s="61"/>
      <c r="S10676" s="61"/>
      <c r="T10676" s="61"/>
      <c r="U10676" s="61"/>
      <c r="V10676" s="61"/>
      <c r="W10676" s="61"/>
      <c r="X10676" s="61"/>
      <c r="Y10676" s="61"/>
      <c r="Z10676" s="61"/>
      <c r="AA10676" s="61"/>
      <c r="AB10676" s="61"/>
      <c r="AC10676" s="61"/>
      <c r="AD10676" s="61"/>
      <c r="AE10676" s="61"/>
      <c r="AF10676" s="61"/>
      <c r="AG10676" s="61"/>
      <c r="AH10676" s="61"/>
      <c r="AI10676" s="61"/>
      <c r="AJ10676" s="61"/>
      <c r="AK10676" s="61"/>
      <c r="AL10676" s="61"/>
      <c r="AM10676" s="61"/>
      <c r="AN10676" s="61"/>
      <c r="AO10676" s="61"/>
      <c r="AP10676" s="62"/>
      <c r="AQ10676" s="61"/>
      <c r="AR10676" s="61"/>
      <c r="AS10676" s="61"/>
      <c r="AT10676" s="61"/>
      <c r="AU10676" s="61"/>
      <c r="AV10676" s="61"/>
      <c r="AW10676" s="60"/>
    </row>
    <row r="10677" s="59" customFormat="1" customHeight="1" spans="1:49">
      <c r="A10677" s="60"/>
      <c r="B10677" s="60"/>
      <c r="C10677" s="60"/>
      <c r="D10677" s="60"/>
      <c r="H10677" s="61"/>
      <c r="I10677" s="61"/>
      <c r="J10677" s="61"/>
      <c r="K10677" s="61"/>
      <c r="L10677" s="61"/>
      <c r="M10677" s="61"/>
      <c r="N10677" s="61"/>
      <c r="O10677" s="61"/>
      <c r="P10677" s="61"/>
      <c r="Q10677" s="61"/>
      <c r="R10677" s="61"/>
      <c r="S10677" s="61"/>
      <c r="T10677" s="61"/>
      <c r="U10677" s="61"/>
      <c r="V10677" s="61"/>
      <c r="W10677" s="61"/>
      <c r="X10677" s="61"/>
      <c r="Y10677" s="61"/>
      <c r="Z10677" s="61"/>
      <c r="AA10677" s="61"/>
      <c r="AB10677" s="61"/>
      <c r="AC10677" s="61"/>
      <c r="AD10677" s="61"/>
      <c r="AE10677" s="61"/>
      <c r="AF10677" s="61"/>
      <c r="AG10677" s="61"/>
      <c r="AH10677" s="61"/>
      <c r="AI10677" s="61"/>
      <c r="AJ10677" s="61"/>
      <c r="AK10677" s="61"/>
      <c r="AL10677" s="61"/>
      <c r="AM10677" s="61"/>
      <c r="AN10677" s="61"/>
      <c r="AO10677" s="61"/>
      <c r="AP10677" s="62"/>
      <c r="AQ10677" s="61"/>
      <c r="AR10677" s="61"/>
      <c r="AS10677" s="61"/>
      <c r="AT10677" s="61"/>
      <c r="AU10677" s="61"/>
      <c r="AV10677" s="61"/>
      <c r="AW10677" s="60"/>
    </row>
    <row r="10678" s="59" customFormat="1" customHeight="1" spans="1:49">
      <c r="A10678" s="60"/>
      <c r="B10678" s="60"/>
      <c r="C10678" s="60"/>
      <c r="D10678" s="60"/>
      <c r="H10678" s="61"/>
      <c r="I10678" s="61"/>
      <c r="J10678" s="61"/>
      <c r="K10678" s="61"/>
      <c r="L10678" s="61"/>
      <c r="M10678" s="61"/>
      <c r="N10678" s="61"/>
      <c r="O10678" s="61"/>
      <c r="P10678" s="61"/>
      <c r="Q10678" s="61"/>
      <c r="R10678" s="61"/>
      <c r="S10678" s="61"/>
      <c r="T10678" s="61"/>
      <c r="U10678" s="61"/>
      <c r="V10678" s="61"/>
      <c r="W10678" s="61"/>
      <c r="X10678" s="61"/>
      <c r="Y10678" s="61"/>
      <c r="Z10678" s="61"/>
      <c r="AA10678" s="61"/>
      <c r="AB10678" s="61"/>
      <c r="AC10678" s="61"/>
      <c r="AD10678" s="61"/>
      <c r="AE10678" s="61"/>
      <c r="AF10678" s="61"/>
      <c r="AG10678" s="61"/>
      <c r="AH10678" s="61"/>
      <c r="AI10678" s="61"/>
      <c r="AJ10678" s="61"/>
      <c r="AK10678" s="61"/>
      <c r="AL10678" s="61"/>
      <c r="AM10678" s="61"/>
      <c r="AN10678" s="61"/>
      <c r="AO10678" s="61"/>
      <c r="AP10678" s="62"/>
      <c r="AQ10678" s="61"/>
      <c r="AR10678" s="61"/>
      <c r="AS10678" s="61"/>
      <c r="AT10678" s="61"/>
      <c r="AU10678" s="61"/>
      <c r="AV10678" s="61"/>
      <c r="AW10678" s="60"/>
    </row>
    <row r="10679" s="59" customFormat="1" customHeight="1" spans="1:49">
      <c r="A10679" s="60"/>
      <c r="B10679" s="60"/>
      <c r="C10679" s="60"/>
      <c r="D10679" s="60"/>
      <c r="H10679" s="61"/>
      <c r="I10679" s="61"/>
      <c r="J10679" s="61"/>
      <c r="K10679" s="61"/>
      <c r="L10679" s="61"/>
      <c r="M10679" s="61"/>
      <c r="N10679" s="61"/>
      <c r="O10679" s="61"/>
      <c r="P10679" s="61"/>
      <c r="Q10679" s="61"/>
      <c r="R10679" s="61"/>
      <c r="S10679" s="61"/>
      <c r="T10679" s="61"/>
      <c r="U10679" s="61"/>
      <c r="V10679" s="61"/>
      <c r="W10679" s="61"/>
      <c r="X10679" s="61"/>
      <c r="Y10679" s="61"/>
      <c r="Z10679" s="61"/>
      <c r="AA10679" s="61"/>
      <c r="AB10679" s="61"/>
      <c r="AC10679" s="61"/>
      <c r="AD10679" s="61"/>
      <c r="AE10679" s="61"/>
      <c r="AF10679" s="61"/>
      <c r="AG10679" s="61"/>
      <c r="AH10679" s="61"/>
      <c r="AI10679" s="61"/>
      <c r="AJ10679" s="61"/>
      <c r="AK10679" s="61"/>
      <c r="AL10679" s="61"/>
      <c r="AM10679" s="61"/>
      <c r="AN10679" s="61"/>
      <c r="AO10679" s="61"/>
      <c r="AP10679" s="62"/>
      <c r="AQ10679" s="61"/>
      <c r="AR10679" s="61"/>
      <c r="AS10679" s="61"/>
      <c r="AT10679" s="61"/>
      <c r="AU10679" s="61"/>
      <c r="AV10679" s="61"/>
      <c r="AW10679" s="60"/>
    </row>
    <row r="10680" s="59" customFormat="1" customHeight="1" spans="1:49">
      <c r="A10680" s="60"/>
      <c r="B10680" s="60"/>
      <c r="C10680" s="60"/>
      <c r="D10680" s="60"/>
      <c r="H10680" s="61"/>
      <c r="I10680" s="61"/>
      <c r="J10680" s="61"/>
      <c r="K10680" s="61"/>
      <c r="L10680" s="61"/>
      <c r="M10680" s="61"/>
      <c r="N10680" s="61"/>
      <c r="O10680" s="61"/>
      <c r="P10680" s="61"/>
      <c r="Q10680" s="61"/>
      <c r="R10680" s="61"/>
      <c r="S10680" s="61"/>
      <c r="T10680" s="61"/>
      <c r="U10680" s="61"/>
      <c r="V10680" s="61"/>
      <c r="W10680" s="61"/>
      <c r="X10680" s="61"/>
      <c r="Y10680" s="61"/>
      <c r="Z10680" s="61"/>
      <c r="AA10680" s="61"/>
      <c r="AB10680" s="61"/>
      <c r="AC10680" s="61"/>
      <c r="AD10680" s="61"/>
      <c r="AE10680" s="61"/>
      <c r="AF10680" s="61"/>
      <c r="AG10680" s="61"/>
      <c r="AH10680" s="61"/>
      <c r="AI10680" s="61"/>
      <c r="AJ10680" s="61"/>
      <c r="AK10680" s="61"/>
      <c r="AL10680" s="61"/>
      <c r="AM10680" s="61"/>
      <c r="AN10680" s="61"/>
      <c r="AO10680" s="61"/>
      <c r="AP10680" s="62"/>
      <c r="AQ10680" s="61"/>
      <c r="AR10680" s="61"/>
      <c r="AS10680" s="61"/>
      <c r="AT10680" s="61"/>
      <c r="AU10680" s="61"/>
      <c r="AV10680" s="61"/>
      <c r="AW10680" s="60"/>
    </row>
    <row r="10681" s="59" customFormat="1" customHeight="1" spans="1:49">
      <c r="A10681" s="60"/>
      <c r="B10681" s="60"/>
      <c r="C10681" s="60"/>
      <c r="D10681" s="60"/>
      <c r="H10681" s="61"/>
      <c r="I10681" s="61"/>
      <c r="J10681" s="61"/>
      <c r="K10681" s="61"/>
      <c r="L10681" s="61"/>
      <c r="M10681" s="61"/>
      <c r="N10681" s="61"/>
      <c r="O10681" s="61"/>
      <c r="P10681" s="61"/>
      <c r="Q10681" s="61"/>
      <c r="R10681" s="61"/>
      <c r="S10681" s="61"/>
      <c r="T10681" s="61"/>
      <c r="U10681" s="61"/>
      <c r="V10681" s="61"/>
      <c r="W10681" s="61"/>
      <c r="X10681" s="61"/>
      <c r="Y10681" s="61"/>
      <c r="Z10681" s="61"/>
      <c r="AA10681" s="61"/>
      <c r="AB10681" s="61"/>
      <c r="AC10681" s="61"/>
      <c r="AD10681" s="61"/>
      <c r="AE10681" s="61"/>
      <c r="AF10681" s="61"/>
      <c r="AG10681" s="61"/>
      <c r="AH10681" s="61"/>
      <c r="AI10681" s="61"/>
      <c r="AJ10681" s="61"/>
      <c r="AK10681" s="61"/>
      <c r="AL10681" s="61"/>
      <c r="AM10681" s="61"/>
      <c r="AN10681" s="61"/>
      <c r="AO10681" s="61"/>
      <c r="AP10681" s="62"/>
      <c r="AQ10681" s="61"/>
      <c r="AR10681" s="61"/>
      <c r="AS10681" s="61"/>
      <c r="AT10681" s="61"/>
      <c r="AU10681" s="61"/>
      <c r="AV10681" s="61"/>
      <c r="AW10681" s="60"/>
    </row>
    <row r="10682" s="59" customFormat="1" customHeight="1" spans="1:49">
      <c r="A10682" s="60"/>
      <c r="B10682" s="60"/>
      <c r="C10682" s="60"/>
      <c r="D10682" s="60"/>
      <c r="H10682" s="61"/>
      <c r="I10682" s="61"/>
      <c r="J10682" s="61"/>
      <c r="K10682" s="61"/>
      <c r="L10682" s="61"/>
      <c r="M10682" s="61"/>
      <c r="N10682" s="61"/>
      <c r="O10682" s="61"/>
      <c r="P10682" s="61"/>
      <c r="Q10682" s="61"/>
      <c r="R10682" s="61"/>
      <c r="S10682" s="61"/>
      <c r="T10682" s="61"/>
      <c r="U10682" s="61"/>
      <c r="V10682" s="61"/>
      <c r="W10682" s="61"/>
      <c r="X10682" s="61"/>
      <c r="Y10682" s="61"/>
      <c r="Z10682" s="61"/>
      <c r="AA10682" s="61"/>
      <c r="AB10682" s="61"/>
      <c r="AC10682" s="61"/>
      <c r="AD10682" s="61"/>
      <c r="AE10682" s="61"/>
      <c r="AF10682" s="61"/>
      <c r="AG10682" s="61"/>
      <c r="AH10682" s="61"/>
      <c r="AI10682" s="61"/>
      <c r="AJ10682" s="61"/>
      <c r="AK10682" s="61"/>
      <c r="AL10682" s="61"/>
      <c r="AM10682" s="61"/>
      <c r="AN10682" s="61"/>
      <c r="AO10682" s="61"/>
      <c r="AP10682" s="62"/>
      <c r="AQ10682" s="61"/>
      <c r="AR10682" s="61"/>
      <c r="AS10682" s="61"/>
      <c r="AT10682" s="61"/>
      <c r="AU10682" s="61"/>
      <c r="AV10682" s="61"/>
      <c r="AW10682" s="60"/>
    </row>
    <row r="10683" s="59" customFormat="1" customHeight="1" spans="1:49">
      <c r="A10683" s="60"/>
      <c r="B10683" s="60"/>
      <c r="C10683" s="60"/>
      <c r="D10683" s="60"/>
      <c r="H10683" s="61"/>
      <c r="I10683" s="61"/>
      <c r="J10683" s="61"/>
      <c r="K10683" s="61"/>
      <c r="L10683" s="61"/>
      <c r="M10683" s="61"/>
      <c r="N10683" s="61"/>
      <c r="O10683" s="61"/>
      <c r="P10683" s="61"/>
      <c r="Q10683" s="61"/>
      <c r="R10683" s="61"/>
      <c r="S10683" s="61"/>
      <c r="T10683" s="61"/>
      <c r="U10683" s="61"/>
      <c r="V10683" s="61"/>
      <c r="W10683" s="61"/>
      <c r="X10683" s="61"/>
      <c r="Y10683" s="61"/>
      <c r="Z10683" s="61"/>
      <c r="AA10683" s="61"/>
      <c r="AB10683" s="61"/>
      <c r="AC10683" s="61"/>
      <c r="AD10683" s="61"/>
      <c r="AE10683" s="61"/>
      <c r="AF10683" s="61"/>
      <c r="AG10683" s="61"/>
      <c r="AH10683" s="61"/>
      <c r="AI10683" s="61"/>
      <c r="AJ10683" s="61"/>
      <c r="AK10683" s="61"/>
      <c r="AL10683" s="61"/>
      <c r="AM10683" s="61"/>
      <c r="AN10683" s="61"/>
      <c r="AO10683" s="61"/>
      <c r="AP10683" s="62"/>
      <c r="AQ10683" s="61"/>
      <c r="AR10683" s="61"/>
      <c r="AS10683" s="61"/>
      <c r="AT10683" s="61"/>
      <c r="AU10683" s="61"/>
      <c r="AV10683" s="61"/>
      <c r="AW10683" s="60"/>
    </row>
    <row r="10684" s="59" customFormat="1" customHeight="1" spans="1:49">
      <c r="A10684" s="60"/>
      <c r="B10684" s="60"/>
      <c r="C10684" s="60"/>
      <c r="D10684" s="60"/>
      <c r="H10684" s="61"/>
      <c r="I10684" s="61"/>
      <c r="J10684" s="61"/>
      <c r="K10684" s="61"/>
      <c r="L10684" s="61"/>
      <c r="M10684" s="61"/>
      <c r="N10684" s="61"/>
      <c r="O10684" s="61"/>
      <c r="P10684" s="61"/>
      <c r="Q10684" s="61"/>
      <c r="R10684" s="61"/>
      <c r="S10684" s="61"/>
      <c r="T10684" s="61"/>
      <c r="U10684" s="61"/>
      <c r="V10684" s="61"/>
      <c r="W10684" s="61"/>
      <c r="X10684" s="61"/>
      <c r="Y10684" s="61"/>
      <c r="Z10684" s="61"/>
      <c r="AA10684" s="61"/>
      <c r="AB10684" s="61"/>
      <c r="AC10684" s="61"/>
      <c r="AD10684" s="61"/>
      <c r="AE10684" s="61"/>
      <c r="AF10684" s="61"/>
      <c r="AG10684" s="61"/>
      <c r="AH10684" s="61"/>
      <c r="AI10684" s="61"/>
      <c r="AJ10684" s="61"/>
      <c r="AK10684" s="61"/>
      <c r="AL10684" s="61"/>
      <c r="AM10684" s="61"/>
      <c r="AN10684" s="61"/>
      <c r="AO10684" s="61"/>
      <c r="AP10684" s="62"/>
      <c r="AQ10684" s="61"/>
      <c r="AR10684" s="61"/>
      <c r="AS10684" s="61"/>
      <c r="AT10684" s="61"/>
      <c r="AU10684" s="61"/>
      <c r="AV10684" s="61"/>
      <c r="AW10684" s="60"/>
    </row>
    <row r="10685" s="59" customFormat="1" customHeight="1" spans="1:49">
      <c r="A10685" s="60"/>
      <c r="B10685" s="60"/>
      <c r="C10685" s="60"/>
      <c r="D10685" s="60"/>
      <c r="H10685" s="61"/>
      <c r="I10685" s="61"/>
      <c r="J10685" s="61"/>
      <c r="K10685" s="61"/>
      <c r="L10685" s="61"/>
      <c r="M10685" s="61"/>
      <c r="N10685" s="61"/>
      <c r="O10685" s="61"/>
      <c r="P10685" s="61"/>
      <c r="Q10685" s="61"/>
      <c r="R10685" s="61"/>
      <c r="S10685" s="61"/>
      <c r="T10685" s="61"/>
      <c r="U10685" s="61"/>
      <c r="V10685" s="61"/>
      <c r="W10685" s="61"/>
      <c r="X10685" s="61"/>
      <c r="Y10685" s="61"/>
      <c r="Z10685" s="61"/>
      <c r="AA10685" s="61"/>
      <c r="AB10685" s="61"/>
      <c r="AC10685" s="61"/>
      <c r="AD10685" s="61"/>
      <c r="AE10685" s="61"/>
      <c r="AF10685" s="61"/>
      <c r="AG10685" s="61"/>
      <c r="AH10685" s="61"/>
      <c r="AI10685" s="61"/>
      <c r="AJ10685" s="61"/>
      <c r="AK10685" s="61"/>
      <c r="AL10685" s="61"/>
      <c r="AM10685" s="61"/>
      <c r="AN10685" s="61"/>
      <c r="AO10685" s="61"/>
      <c r="AP10685" s="62"/>
      <c r="AQ10685" s="61"/>
      <c r="AR10685" s="61"/>
      <c r="AS10685" s="61"/>
      <c r="AT10685" s="61"/>
      <c r="AU10685" s="61"/>
      <c r="AV10685" s="61"/>
      <c r="AW10685" s="60"/>
    </row>
    <row r="10686" s="59" customFormat="1" customHeight="1" spans="1:49">
      <c r="A10686" s="60"/>
      <c r="B10686" s="60"/>
      <c r="C10686" s="60"/>
      <c r="D10686" s="60"/>
      <c r="H10686" s="61"/>
      <c r="I10686" s="61"/>
      <c r="J10686" s="61"/>
      <c r="K10686" s="61"/>
      <c r="L10686" s="61"/>
      <c r="M10686" s="61"/>
      <c r="N10686" s="61"/>
      <c r="O10686" s="61"/>
      <c r="P10686" s="61"/>
      <c r="Q10686" s="61"/>
      <c r="R10686" s="61"/>
      <c r="S10686" s="61"/>
      <c r="T10686" s="61"/>
      <c r="U10686" s="61"/>
      <c r="V10686" s="61"/>
      <c r="W10686" s="61"/>
      <c r="X10686" s="61"/>
      <c r="Y10686" s="61"/>
      <c r="Z10686" s="61"/>
      <c r="AA10686" s="61"/>
      <c r="AB10686" s="61"/>
      <c r="AC10686" s="61"/>
      <c r="AD10686" s="61"/>
      <c r="AE10686" s="61"/>
      <c r="AF10686" s="61"/>
      <c r="AG10686" s="61"/>
      <c r="AH10686" s="61"/>
      <c r="AI10686" s="61"/>
      <c r="AJ10686" s="61"/>
      <c r="AK10686" s="61"/>
      <c r="AL10686" s="61"/>
      <c r="AM10686" s="61"/>
      <c r="AN10686" s="61"/>
      <c r="AO10686" s="61"/>
      <c r="AP10686" s="62"/>
      <c r="AQ10686" s="61"/>
      <c r="AR10686" s="61"/>
      <c r="AS10686" s="61"/>
      <c r="AT10686" s="61"/>
      <c r="AU10686" s="61"/>
      <c r="AV10686" s="61"/>
      <c r="AW10686" s="60"/>
    </row>
    <row r="10687" s="59" customFormat="1" customHeight="1" spans="1:49">
      <c r="A10687" s="60"/>
      <c r="B10687" s="60"/>
      <c r="C10687" s="60"/>
      <c r="D10687" s="60"/>
      <c r="H10687" s="61"/>
      <c r="I10687" s="61"/>
      <c r="J10687" s="61"/>
      <c r="K10687" s="61"/>
      <c r="L10687" s="61"/>
      <c r="M10687" s="61"/>
      <c r="N10687" s="61"/>
      <c r="O10687" s="61"/>
      <c r="P10687" s="61"/>
      <c r="Q10687" s="61"/>
      <c r="R10687" s="61"/>
      <c r="S10687" s="61"/>
      <c r="T10687" s="61"/>
      <c r="U10687" s="61"/>
      <c r="V10687" s="61"/>
      <c r="W10687" s="61"/>
      <c r="X10687" s="61"/>
      <c r="Y10687" s="61"/>
      <c r="Z10687" s="61"/>
      <c r="AA10687" s="61"/>
      <c r="AB10687" s="61"/>
      <c r="AC10687" s="61"/>
      <c r="AD10687" s="61"/>
      <c r="AE10687" s="61"/>
      <c r="AF10687" s="61"/>
      <c r="AG10687" s="61"/>
      <c r="AH10687" s="61"/>
      <c r="AI10687" s="61"/>
      <c r="AJ10687" s="61"/>
      <c r="AK10687" s="61"/>
      <c r="AL10687" s="61"/>
      <c r="AM10687" s="61"/>
      <c r="AN10687" s="61"/>
      <c r="AO10687" s="61"/>
      <c r="AP10687" s="62"/>
      <c r="AQ10687" s="61"/>
      <c r="AR10687" s="61"/>
      <c r="AS10687" s="61"/>
      <c r="AT10687" s="61"/>
      <c r="AU10687" s="61"/>
      <c r="AV10687" s="61"/>
      <c r="AW10687" s="60"/>
    </row>
    <row r="10688" s="59" customFormat="1" customHeight="1" spans="1:49">
      <c r="A10688" s="60"/>
      <c r="B10688" s="60"/>
      <c r="C10688" s="60"/>
      <c r="D10688" s="60"/>
      <c r="H10688" s="61"/>
      <c r="I10688" s="61"/>
      <c r="J10688" s="61"/>
      <c r="K10688" s="61"/>
      <c r="L10688" s="61"/>
      <c r="M10688" s="61"/>
      <c r="N10688" s="61"/>
      <c r="O10688" s="61"/>
      <c r="P10688" s="61"/>
      <c r="Q10688" s="61"/>
      <c r="R10688" s="61"/>
      <c r="S10688" s="61"/>
      <c r="T10688" s="61"/>
      <c r="U10688" s="61"/>
      <c r="V10688" s="61"/>
      <c r="W10688" s="61"/>
      <c r="X10688" s="61"/>
      <c r="Y10688" s="61"/>
      <c r="Z10688" s="61"/>
      <c r="AA10688" s="61"/>
      <c r="AB10688" s="61"/>
      <c r="AC10688" s="61"/>
      <c r="AD10688" s="61"/>
      <c r="AE10688" s="61"/>
      <c r="AF10688" s="61"/>
      <c r="AG10688" s="61"/>
      <c r="AH10688" s="61"/>
      <c r="AI10688" s="61"/>
      <c r="AJ10688" s="61"/>
      <c r="AK10688" s="61"/>
      <c r="AL10688" s="61"/>
      <c r="AM10688" s="61"/>
      <c r="AN10688" s="61"/>
      <c r="AO10688" s="61"/>
      <c r="AP10688" s="62"/>
      <c r="AQ10688" s="61"/>
      <c r="AR10688" s="61"/>
      <c r="AS10688" s="61"/>
      <c r="AT10688" s="61"/>
      <c r="AU10688" s="61"/>
      <c r="AV10688" s="61"/>
      <c r="AW10688" s="60"/>
    </row>
    <row r="10689" s="59" customFormat="1" customHeight="1" spans="1:49">
      <c r="A10689" s="60"/>
      <c r="B10689" s="60"/>
      <c r="C10689" s="60"/>
      <c r="D10689" s="60"/>
      <c r="H10689" s="61"/>
      <c r="I10689" s="61"/>
      <c r="J10689" s="61"/>
      <c r="K10689" s="61"/>
      <c r="L10689" s="61"/>
      <c r="M10689" s="61"/>
      <c r="N10689" s="61"/>
      <c r="O10689" s="61"/>
      <c r="P10689" s="61"/>
      <c r="Q10689" s="61"/>
      <c r="R10689" s="61"/>
      <c r="S10689" s="61"/>
      <c r="T10689" s="61"/>
      <c r="U10689" s="61"/>
      <c r="V10689" s="61"/>
      <c r="W10689" s="61"/>
      <c r="X10689" s="61"/>
      <c r="Y10689" s="61"/>
      <c r="Z10689" s="61"/>
      <c r="AA10689" s="61"/>
      <c r="AB10689" s="61"/>
      <c r="AC10689" s="61"/>
      <c r="AD10689" s="61"/>
      <c r="AE10689" s="61"/>
      <c r="AF10689" s="61"/>
      <c r="AG10689" s="61"/>
      <c r="AH10689" s="61"/>
      <c r="AI10689" s="61"/>
      <c r="AJ10689" s="61"/>
      <c r="AK10689" s="61"/>
      <c r="AL10689" s="61"/>
      <c r="AM10689" s="61"/>
      <c r="AN10689" s="61"/>
      <c r="AO10689" s="61"/>
      <c r="AP10689" s="62"/>
      <c r="AQ10689" s="61"/>
      <c r="AR10689" s="61"/>
      <c r="AS10689" s="61"/>
      <c r="AT10689" s="61"/>
      <c r="AU10689" s="61"/>
      <c r="AV10689" s="61"/>
      <c r="AW10689" s="60"/>
    </row>
    <row r="10690" s="59" customFormat="1" customHeight="1" spans="1:49">
      <c r="A10690" s="60"/>
      <c r="B10690" s="60"/>
      <c r="C10690" s="60"/>
      <c r="D10690" s="60"/>
      <c r="H10690" s="61"/>
      <c r="I10690" s="61"/>
      <c r="J10690" s="61"/>
      <c r="K10690" s="61"/>
      <c r="L10690" s="61"/>
      <c r="M10690" s="61"/>
      <c r="N10690" s="61"/>
      <c r="O10690" s="61"/>
      <c r="P10690" s="61"/>
      <c r="Q10690" s="61"/>
      <c r="R10690" s="61"/>
      <c r="S10690" s="61"/>
      <c r="T10690" s="61"/>
      <c r="U10690" s="61"/>
      <c r="V10690" s="61"/>
      <c r="W10690" s="61"/>
      <c r="X10690" s="61"/>
      <c r="Y10690" s="61"/>
      <c r="Z10690" s="61"/>
      <c r="AA10690" s="61"/>
      <c r="AB10690" s="61"/>
      <c r="AC10690" s="61"/>
      <c r="AD10690" s="61"/>
      <c r="AE10690" s="61"/>
      <c r="AF10690" s="61"/>
      <c r="AG10690" s="61"/>
      <c r="AH10690" s="61"/>
      <c r="AI10690" s="61"/>
      <c r="AJ10690" s="61"/>
      <c r="AK10690" s="61"/>
      <c r="AL10690" s="61"/>
      <c r="AM10690" s="61"/>
      <c r="AN10690" s="61"/>
      <c r="AO10690" s="61"/>
      <c r="AP10690" s="62"/>
      <c r="AQ10690" s="61"/>
      <c r="AR10690" s="61"/>
      <c r="AS10690" s="61"/>
      <c r="AT10690" s="61"/>
      <c r="AU10690" s="61"/>
      <c r="AV10690" s="61"/>
      <c r="AW10690" s="60"/>
    </row>
    <row r="10691" s="59" customFormat="1" customHeight="1" spans="1:49">
      <c r="A10691" s="60"/>
      <c r="B10691" s="60"/>
      <c r="C10691" s="60"/>
      <c r="D10691" s="60"/>
      <c r="H10691" s="61"/>
      <c r="I10691" s="61"/>
      <c r="J10691" s="61"/>
      <c r="K10691" s="61"/>
      <c r="L10691" s="61"/>
      <c r="M10691" s="61"/>
      <c r="N10691" s="61"/>
      <c r="O10691" s="61"/>
      <c r="P10691" s="61"/>
      <c r="Q10691" s="61"/>
      <c r="R10691" s="61"/>
      <c r="S10691" s="61"/>
      <c r="T10691" s="61"/>
      <c r="U10691" s="61"/>
      <c r="V10691" s="61"/>
      <c r="W10691" s="61"/>
      <c r="X10691" s="61"/>
      <c r="Y10691" s="61"/>
      <c r="Z10691" s="61"/>
      <c r="AA10691" s="61"/>
      <c r="AB10691" s="61"/>
      <c r="AC10691" s="61"/>
      <c r="AD10691" s="61"/>
      <c r="AE10691" s="61"/>
      <c r="AF10691" s="61"/>
      <c r="AG10691" s="61"/>
      <c r="AH10691" s="61"/>
      <c r="AI10691" s="61"/>
      <c r="AJ10691" s="61"/>
      <c r="AK10691" s="61"/>
      <c r="AL10691" s="61"/>
      <c r="AM10691" s="61"/>
      <c r="AN10691" s="61"/>
      <c r="AO10691" s="61"/>
      <c r="AP10691" s="62"/>
      <c r="AQ10691" s="61"/>
      <c r="AR10691" s="61"/>
      <c r="AS10691" s="61"/>
      <c r="AT10691" s="61"/>
      <c r="AU10691" s="61"/>
      <c r="AV10691" s="61"/>
      <c r="AW10691" s="60"/>
    </row>
    <row r="10692" s="59" customFormat="1" customHeight="1" spans="1:49">
      <c r="A10692" s="60"/>
      <c r="B10692" s="60"/>
      <c r="C10692" s="60"/>
      <c r="D10692" s="60"/>
      <c r="H10692" s="61"/>
      <c r="I10692" s="61"/>
      <c r="J10692" s="61"/>
      <c r="K10692" s="61"/>
      <c r="L10692" s="61"/>
      <c r="M10692" s="61"/>
      <c r="N10692" s="61"/>
      <c r="O10692" s="61"/>
      <c r="P10692" s="61"/>
      <c r="Q10692" s="61"/>
      <c r="R10692" s="61"/>
      <c r="S10692" s="61"/>
      <c r="T10692" s="61"/>
      <c r="U10692" s="61"/>
      <c r="V10692" s="61"/>
      <c r="W10692" s="61"/>
      <c r="X10692" s="61"/>
      <c r="Y10692" s="61"/>
      <c r="Z10692" s="61"/>
      <c r="AA10692" s="61"/>
      <c r="AB10692" s="61"/>
      <c r="AC10692" s="61"/>
      <c r="AD10692" s="61"/>
      <c r="AE10692" s="61"/>
      <c r="AF10692" s="61"/>
      <c r="AG10692" s="61"/>
      <c r="AH10692" s="61"/>
      <c r="AI10692" s="61"/>
      <c r="AJ10692" s="61"/>
      <c r="AK10692" s="61"/>
      <c r="AL10692" s="61"/>
      <c r="AM10692" s="61"/>
      <c r="AN10692" s="61"/>
      <c r="AO10692" s="61"/>
      <c r="AP10692" s="62"/>
      <c r="AQ10692" s="61"/>
      <c r="AR10692" s="61"/>
      <c r="AS10692" s="61"/>
      <c r="AT10692" s="61"/>
      <c r="AU10692" s="61"/>
      <c r="AV10692" s="61"/>
      <c r="AW10692" s="60"/>
    </row>
    <row r="10693" s="59" customFormat="1" customHeight="1" spans="1:49">
      <c r="A10693" s="60"/>
      <c r="B10693" s="60"/>
      <c r="C10693" s="60"/>
      <c r="D10693" s="60"/>
      <c r="H10693" s="61"/>
      <c r="I10693" s="61"/>
      <c r="J10693" s="61"/>
      <c r="K10693" s="61"/>
      <c r="L10693" s="61"/>
      <c r="M10693" s="61"/>
      <c r="N10693" s="61"/>
      <c r="O10693" s="61"/>
      <c r="P10693" s="61"/>
      <c r="Q10693" s="61"/>
      <c r="R10693" s="61"/>
      <c r="S10693" s="61"/>
      <c r="T10693" s="61"/>
      <c r="U10693" s="61"/>
      <c r="V10693" s="61"/>
      <c r="W10693" s="61"/>
      <c r="X10693" s="61"/>
      <c r="Y10693" s="61"/>
      <c r="Z10693" s="61"/>
      <c r="AA10693" s="61"/>
      <c r="AB10693" s="61"/>
      <c r="AC10693" s="61"/>
      <c r="AD10693" s="61"/>
      <c r="AE10693" s="61"/>
      <c r="AF10693" s="61"/>
      <c r="AG10693" s="61"/>
      <c r="AH10693" s="61"/>
      <c r="AI10693" s="61"/>
      <c r="AJ10693" s="61"/>
      <c r="AK10693" s="61"/>
      <c r="AL10693" s="61"/>
      <c r="AM10693" s="61"/>
      <c r="AN10693" s="61"/>
      <c r="AO10693" s="61"/>
      <c r="AP10693" s="62"/>
      <c r="AQ10693" s="61"/>
      <c r="AR10693" s="61"/>
      <c r="AS10693" s="61"/>
      <c r="AT10693" s="61"/>
      <c r="AU10693" s="61"/>
      <c r="AV10693" s="61"/>
      <c r="AW10693" s="60"/>
    </row>
    <row r="10694" s="59" customFormat="1" customHeight="1" spans="1:49">
      <c r="A10694" s="60"/>
      <c r="B10694" s="60"/>
      <c r="C10694" s="60"/>
      <c r="D10694" s="60"/>
      <c r="H10694" s="61"/>
      <c r="I10694" s="61"/>
      <c r="J10694" s="61"/>
      <c r="K10694" s="61"/>
      <c r="L10694" s="61"/>
      <c r="M10694" s="61"/>
      <c r="N10694" s="61"/>
      <c r="O10694" s="61"/>
      <c r="P10694" s="61"/>
      <c r="Q10694" s="61"/>
      <c r="R10694" s="61"/>
      <c r="S10694" s="61"/>
      <c r="T10694" s="61"/>
      <c r="U10694" s="61"/>
      <c r="V10694" s="61"/>
      <c r="W10694" s="61"/>
      <c r="X10694" s="61"/>
      <c r="Y10694" s="61"/>
      <c r="Z10694" s="61"/>
      <c r="AA10694" s="61"/>
      <c r="AB10694" s="61"/>
      <c r="AC10694" s="61"/>
      <c r="AD10694" s="61"/>
      <c r="AE10694" s="61"/>
      <c r="AF10694" s="61"/>
      <c r="AG10694" s="61"/>
      <c r="AH10694" s="61"/>
      <c r="AI10694" s="61"/>
      <c r="AJ10694" s="61"/>
      <c r="AK10694" s="61"/>
      <c r="AL10694" s="61"/>
      <c r="AM10694" s="61"/>
      <c r="AN10694" s="61"/>
      <c r="AO10694" s="61"/>
      <c r="AP10694" s="62"/>
      <c r="AQ10694" s="61"/>
      <c r="AR10694" s="61"/>
      <c r="AS10694" s="61"/>
      <c r="AT10694" s="61"/>
      <c r="AU10694" s="61"/>
      <c r="AV10694" s="61"/>
      <c r="AW10694" s="60"/>
    </row>
    <row r="10695" s="59" customFormat="1" customHeight="1" spans="1:49">
      <c r="A10695" s="60"/>
      <c r="B10695" s="60"/>
      <c r="C10695" s="60"/>
      <c r="D10695" s="60"/>
      <c r="H10695" s="61"/>
      <c r="I10695" s="61"/>
      <c r="J10695" s="61"/>
      <c r="K10695" s="61"/>
      <c r="L10695" s="61"/>
      <c r="M10695" s="61"/>
      <c r="N10695" s="61"/>
      <c r="O10695" s="61"/>
      <c r="P10695" s="61"/>
      <c r="Q10695" s="61"/>
      <c r="R10695" s="61"/>
      <c r="S10695" s="61"/>
      <c r="T10695" s="61"/>
      <c r="U10695" s="61"/>
      <c r="V10695" s="61"/>
      <c r="W10695" s="61"/>
      <c r="X10695" s="61"/>
      <c r="Y10695" s="61"/>
      <c r="Z10695" s="61"/>
      <c r="AA10695" s="61"/>
      <c r="AB10695" s="61"/>
      <c r="AC10695" s="61"/>
      <c r="AD10695" s="61"/>
      <c r="AE10695" s="61"/>
      <c r="AF10695" s="61"/>
      <c r="AG10695" s="61"/>
      <c r="AH10695" s="61"/>
      <c r="AI10695" s="61"/>
      <c r="AJ10695" s="61"/>
      <c r="AK10695" s="61"/>
      <c r="AL10695" s="61"/>
      <c r="AM10695" s="61"/>
      <c r="AN10695" s="61"/>
      <c r="AO10695" s="61"/>
      <c r="AP10695" s="62"/>
      <c r="AQ10695" s="61"/>
      <c r="AR10695" s="61"/>
      <c r="AS10695" s="61"/>
      <c r="AT10695" s="61"/>
      <c r="AU10695" s="61"/>
      <c r="AV10695" s="61"/>
      <c r="AW10695" s="60"/>
    </row>
    <row r="10696" s="59" customFormat="1" customHeight="1" spans="1:49">
      <c r="A10696" s="60"/>
      <c r="B10696" s="60"/>
      <c r="C10696" s="60"/>
      <c r="D10696" s="60"/>
      <c r="H10696" s="61"/>
      <c r="I10696" s="61"/>
      <c r="J10696" s="61"/>
      <c r="K10696" s="61"/>
      <c r="L10696" s="61"/>
      <c r="M10696" s="61"/>
      <c r="N10696" s="61"/>
      <c r="O10696" s="61"/>
      <c r="P10696" s="61"/>
      <c r="Q10696" s="61"/>
      <c r="R10696" s="61"/>
      <c r="S10696" s="61"/>
      <c r="T10696" s="61"/>
      <c r="U10696" s="61"/>
      <c r="V10696" s="61"/>
      <c r="W10696" s="61"/>
      <c r="X10696" s="61"/>
      <c r="Y10696" s="61"/>
      <c r="Z10696" s="61"/>
      <c r="AA10696" s="61"/>
      <c r="AB10696" s="61"/>
      <c r="AC10696" s="61"/>
      <c r="AD10696" s="61"/>
      <c r="AE10696" s="61"/>
      <c r="AF10696" s="61"/>
      <c r="AG10696" s="61"/>
      <c r="AH10696" s="61"/>
      <c r="AI10696" s="61"/>
      <c r="AJ10696" s="61"/>
      <c r="AK10696" s="61"/>
      <c r="AL10696" s="61"/>
      <c r="AM10696" s="61"/>
      <c r="AN10696" s="61"/>
      <c r="AO10696" s="61"/>
      <c r="AP10696" s="62"/>
      <c r="AQ10696" s="61"/>
      <c r="AR10696" s="61"/>
      <c r="AS10696" s="61"/>
      <c r="AT10696" s="61"/>
      <c r="AU10696" s="61"/>
      <c r="AV10696" s="61"/>
      <c r="AW10696" s="60"/>
    </row>
    <row r="10697" s="59" customFormat="1" customHeight="1" spans="1:49">
      <c r="A10697" s="60"/>
      <c r="B10697" s="60"/>
      <c r="C10697" s="60"/>
      <c r="D10697" s="60"/>
      <c r="H10697" s="61"/>
      <c r="I10697" s="61"/>
      <c r="J10697" s="61"/>
      <c r="K10697" s="61"/>
      <c r="L10697" s="61"/>
      <c r="M10697" s="61"/>
      <c r="N10697" s="61"/>
      <c r="O10697" s="61"/>
      <c r="P10697" s="61"/>
      <c r="Q10697" s="61"/>
      <c r="R10697" s="61"/>
      <c r="S10697" s="61"/>
      <c r="T10697" s="61"/>
      <c r="U10697" s="61"/>
      <c r="V10697" s="61"/>
      <c r="W10697" s="61"/>
      <c r="X10697" s="61"/>
      <c r="Y10697" s="61"/>
      <c r="Z10697" s="61"/>
      <c r="AA10697" s="61"/>
      <c r="AB10697" s="61"/>
      <c r="AC10697" s="61"/>
      <c r="AD10697" s="61"/>
      <c r="AE10697" s="61"/>
      <c r="AF10697" s="61"/>
      <c r="AG10697" s="61"/>
      <c r="AH10697" s="61"/>
      <c r="AI10697" s="61"/>
      <c r="AJ10697" s="61"/>
      <c r="AK10697" s="61"/>
      <c r="AL10697" s="61"/>
      <c r="AM10697" s="61"/>
      <c r="AN10697" s="61"/>
      <c r="AO10697" s="61"/>
      <c r="AP10697" s="62"/>
      <c r="AQ10697" s="61"/>
      <c r="AR10697" s="61"/>
      <c r="AS10697" s="61"/>
      <c r="AT10697" s="61"/>
      <c r="AU10697" s="61"/>
      <c r="AV10697" s="61"/>
      <c r="AW10697" s="60"/>
    </row>
    <row r="10698" s="59" customFormat="1" customHeight="1" spans="1:49">
      <c r="A10698" s="60"/>
      <c r="B10698" s="60"/>
      <c r="C10698" s="60"/>
      <c r="D10698" s="60"/>
      <c r="H10698" s="61"/>
      <c r="I10698" s="61"/>
      <c r="J10698" s="61"/>
      <c r="K10698" s="61"/>
      <c r="L10698" s="61"/>
      <c r="M10698" s="61"/>
      <c r="N10698" s="61"/>
      <c r="O10698" s="61"/>
      <c r="P10698" s="61"/>
      <c r="Q10698" s="61"/>
      <c r="R10698" s="61"/>
      <c r="S10698" s="61"/>
      <c r="T10698" s="61"/>
      <c r="U10698" s="61"/>
      <c r="V10698" s="61"/>
      <c r="W10698" s="61"/>
      <c r="X10698" s="61"/>
      <c r="Y10698" s="61"/>
      <c r="Z10698" s="61"/>
      <c r="AA10698" s="61"/>
      <c r="AB10698" s="61"/>
      <c r="AC10698" s="61"/>
      <c r="AD10698" s="61"/>
      <c r="AE10698" s="61"/>
      <c r="AF10698" s="61"/>
      <c r="AG10698" s="61"/>
      <c r="AH10698" s="61"/>
      <c r="AI10698" s="61"/>
      <c r="AJ10698" s="61"/>
      <c r="AK10698" s="61"/>
      <c r="AL10698" s="61"/>
      <c r="AM10698" s="61"/>
      <c r="AN10698" s="61"/>
      <c r="AO10698" s="61"/>
      <c r="AP10698" s="62"/>
      <c r="AQ10698" s="61"/>
      <c r="AR10698" s="61"/>
      <c r="AS10698" s="61"/>
      <c r="AT10698" s="61"/>
      <c r="AU10698" s="61"/>
      <c r="AV10698" s="61"/>
      <c r="AW10698" s="60"/>
    </row>
    <row r="10699" s="59" customFormat="1" customHeight="1" spans="1:49">
      <c r="A10699" s="60"/>
      <c r="B10699" s="60"/>
      <c r="C10699" s="60"/>
      <c r="D10699" s="60"/>
      <c r="H10699" s="61"/>
      <c r="I10699" s="61"/>
      <c r="J10699" s="61"/>
      <c r="K10699" s="61"/>
      <c r="L10699" s="61"/>
      <c r="M10699" s="61"/>
      <c r="N10699" s="61"/>
      <c r="O10699" s="61"/>
      <c r="P10699" s="61"/>
      <c r="Q10699" s="61"/>
      <c r="R10699" s="61"/>
      <c r="S10699" s="61"/>
      <c r="T10699" s="61"/>
      <c r="U10699" s="61"/>
      <c r="V10699" s="61"/>
      <c r="W10699" s="61"/>
      <c r="X10699" s="61"/>
      <c r="Y10699" s="61"/>
      <c r="Z10699" s="61"/>
      <c r="AA10699" s="61"/>
      <c r="AB10699" s="61"/>
      <c r="AC10699" s="61"/>
      <c r="AD10699" s="61"/>
      <c r="AE10699" s="61"/>
      <c r="AF10699" s="61"/>
      <c r="AG10699" s="61"/>
      <c r="AH10699" s="61"/>
      <c r="AI10699" s="61"/>
      <c r="AJ10699" s="61"/>
      <c r="AK10699" s="61"/>
      <c r="AL10699" s="61"/>
      <c r="AM10699" s="61"/>
      <c r="AN10699" s="61"/>
      <c r="AO10699" s="61"/>
      <c r="AP10699" s="62"/>
      <c r="AQ10699" s="61"/>
      <c r="AR10699" s="61"/>
      <c r="AS10699" s="61"/>
      <c r="AT10699" s="61"/>
      <c r="AU10699" s="61"/>
      <c r="AV10699" s="61"/>
      <c r="AW10699" s="60"/>
    </row>
    <row r="10700" s="59" customFormat="1" customHeight="1" spans="1:49">
      <c r="A10700" s="60"/>
      <c r="B10700" s="60"/>
      <c r="C10700" s="60"/>
      <c r="D10700" s="60"/>
      <c r="H10700" s="61"/>
      <c r="I10700" s="61"/>
      <c r="J10700" s="61"/>
      <c r="K10700" s="61"/>
      <c r="L10700" s="61"/>
      <c r="M10700" s="61"/>
      <c r="N10700" s="61"/>
      <c r="O10700" s="61"/>
      <c r="P10700" s="61"/>
      <c r="Q10700" s="61"/>
      <c r="R10700" s="61"/>
      <c r="S10700" s="61"/>
      <c r="T10700" s="61"/>
      <c r="U10700" s="61"/>
      <c r="V10700" s="61"/>
      <c r="W10700" s="61"/>
      <c r="X10700" s="61"/>
      <c r="Y10700" s="61"/>
      <c r="Z10700" s="61"/>
      <c r="AA10700" s="61"/>
      <c r="AB10700" s="61"/>
      <c r="AC10700" s="61"/>
      <c r="AD10700" s="61"/>
      <c r="AE10700" s="61"/>
      <c r="AF10700" s="61"/>
      <c r="AG10700" s="61"/>
      <c r="AH10700" s="61"/>
      <c r="AI10700" s="61"/>
      <c r="AJ10700" s="61"/>
      <c r="AK10700" s="61"/>
      <c r="AL10700" s="61"/>
      <c r="AM10700" s="61"/>
      <c r="AN10700" s="61"/>
      <c r="AO10700" s="61"/>
      <c r="AP10700" s="62"/>
      <c r="AQ10700" s="61"/>
      <c r="AR10700" s="61"/>
      <c r="AS10700" s="61"/>
      <c r="AT10700" s="61"/>
      <c r="AU10700" s="61"/>
      <c r="AV10700" s="61"/>
      <c r="AW10700" s="60"/>
    </row>
    <row r="10701" s="59" customFormat="1" customHeight="1" spans="1:49">
      <c r="A10701" s="60"/>
      <c r="B10701" s="60"/>
      <c r="C10701" s="60"/>
      <c r="D10701" s="60"/>
      <c r="H10701" s="61"/>
      <c r="I10701" s="61"/>
      <c r="J10701" s="61"/>
      <c r="K10701" s="61"/>
      <c r="L10701" s="61"/>
      <c r="M10701" s="61"/>
      <c r="N10701" s="61"/>
      <c r="O10701" s="61"/>
      <c r="P10701" s="61"/>
      <c r="Q10701" s="61"/>
      <c r="R10701" s="61"/>
      <c r="S10701" s="61"/>
      <c r="T10701" s="61"/>
      <c r="U10701" s="61"/>
      <c r="V10701" s="61"/>
      <c r="W10701" s="61"/>
      <c r="X10701" s="61"/>
      <c r="Y10701" s="61"/>
      <c r="Z10701" s="61"/>
      <c r="AA10701" s="61"/>
      <c r="AB10701" s="61"/>
      <c r="AC10701" s="61"/>
      <c r="AD10701" s="61"/>
      <c r="AE10701" s="61"/>
      <c r="AF10701" s="61"/>
      <c r="AG10701" s="61"/>
      <c r="AH10701" s="61"/>
      <c r="AI10701" s="61"/>
      <c r="AJ10701" s="61"/>
      <c r="AK10701" s="61"/>
      <c r="AL10701" s="61"/>
      <c r="AM10701" s="61"/>
      <c r="AN10701" s="61"/>
      <c r="AO10701" s="61"/>
      <c r="AP10701" s="62"/>
      <c r="AQ10701" s="61"/>
      <c r="AR10701" s="61"/>
      <c r="AS10701" s="61"/>
      <c r="AT10701" s="61"/>
      <c r="AU10701" s="61"/>
      <c r="AV10701" s="61"/>
      <c r="AW10701" s="60"/>
    </row>
    <row r="10702" s="59" customFormat="1" customHeight="1" spans="1:49">
      <c r="A10702" s="60"/>
      <c r="B10702" s="60"/>
      <c r="C10702" s="60"/>
      <c r="D10702" s="60"/>
      <c r="H10702" s="61"/>
      <c r="I10702" s="61"/>
      <c r="J10702" s="61"/>
      <c r="K10702" s="61"/>
      <c r="L10702" s="61"/>
      <c r="M10702" s="61"/>
      <c r="N10702" s="61"/>
      <c r="O10702" s="61"/>
      <c r="P10702" s="61"/>
      <c r="Q10702" s="61"/>
      <c r="R10702" s="61"/>
      <c r="S10702" s="61"/>
      <c r="T10702" s="61"/>
      <c r="U10702" s="61"/>
      <c r="V10702" s="61"/>
      <c r="W10702" s="61"/>
      <c r="X10702" s="61"/>
      <c r="Y10702" s="61"/>
      <c r="Z10702" s="61"/>
      <c r="AA10702" s="61"/>
      <c r="AB10702" s="61"/>
      <c r="AC10702" s="61"/>
      <c r="AD10702" s="61"/>
      <c r="AE10702" s="61"/>
      <c r="AF10702" s="61"/>
      <c r="AG10702" s="61"/>
      <c r="AH10702" s="61"/>
      <c r="AI10702" s="61"/>
      <c r="AJ10702" s="61"/>
      <c r="AK10702" s="61"/>
      <c r="AL10702" s="61"/>
      <c r="AM10702" s="61"/>
      <c r="AN10702" s="61"/>
      <c r="AO10702" s="61"/>
      <c r="AP10702" s="62"/>
      <c r="AQ10702" s="61"/>
      <c r="AR10702" s="61"/>
      <c r="AS10702" s="61"/>
      <c r="AT10702" s="61"/>
      <c r="AU10702" s="61"/>
      <c r="AV10702" s="61"/>
      <c r="AW10702" s="60"/>
    </row>
    <row r="10703" s="59" customFormat="1" customHeight="1" spans="1:49">
      <c r="A10703" s="60"/>
      <c r="B10703" s="60"/>
      <c r="C10703" s="60"/>
      <c r="D10703" s="60"/>
      <c r="H10703" s="61"/>
      <c r="I10703" s="61"/>
      <c r="J10703" s="61"/>
      <c r="K10703" s="61"/>
      <c r="L10703" s="61"/>
      <c r="M10703" s="61"/>
      <c r="N10703" s="61"/>
      <c r="O10703" s="61"/>
      <c r="P10703" s="61"/>
      <c r="Q10703" s="61"/>
      <c r="R10703" s="61"/>
      <c r="S10703" s="61"/>
      <c r="T10703" s="61"/>
      <c r="U10703" s="61"/>
      <c r="V10703" s="61"/>
      <c r="W10703" s="61"/>
      <c r="X10703" s="61"/>
      <c r="Y10703" s="61"/>
      <c r="Z10703" s="61"/>
      <c r="AA10703" s="61"/>
      <c r="AB10703" s="61"/>
      <c r="AC10703" s="61"/>
      <c r="AD10703" s="61"/>
      <c r="AE10703" s="61"/>
      <c r="AF10703" s="61"/>
      <c r="AG10703" s="61"/>
      <c r="AH10703" s="61"/>
      <c r="AI10703" s="61"/>
      <c r="AJ10703" s="61"/>
      <c r="AK10703" s="61"/>
      <c r="AL10703" s="61"/>
      <c r="AM10703" s="61"/>
      <c r="AN10703" s="61"/>
      <c r="AO10703" s="61"/>
      <c r="AP10703" s="62"/>
      <c r="AQ10703" s="61"/>
      <c r="AR10703" s="61"/>
      <c r="AS10703" s="61"/>
      <c r="AT10703" s="61"/>
      <c r="AU10703" s="61"/>
      <c r="AV10703" s="61"/>
      <c r="AW10703" s="60"/>
    </row>
    <row r="10704" s="59" customFormat="1" customHeight="1" spans="1:49">
      <c r="A10704" s="60"/>
      <c r="B10704" s="60"/>
      <c r="C10704" s="60"/>
      <c r="D10704" s="60"/>
      <c r="H10704" s="61"/>
      <c r="I10704" s="61"/>
      <c r="J10704" s="61"/>
      <c r="K10704" s="61"/>
      <c r="L10704" s="61"/>
      <c r="M10704" s="61"/>
      <c r="N10704" s="61"/>
      <c r="O10704" s="61"/>
      <c r="P10704" s="61"/>
      <c r="Q10704" s="61"/>
      <c r="R10704" s="61"/>
      <c r="S10704" s="61"/>
      <c r="T10704" s="61"/>
      <c r="U10704" s="61"/>
      <c r="V10704" s="61"/>
      <c r="W10704" s="61"/>
      <c r="X10704" s="61"/>
      <c r="Y10704" s="61"/>
      <c r="Z10704" s="61"/>
      <c r="AA10704" s="61"/>
      <c r="AB10704" s="61"/>
      <c r="AC10704" s="61"/>
      <c r="AD10704" s="61"/>
      <c r="AE10704" s="61"/>
      <c r="AF10704" s="61"/>
      <c r="AG10704" s="61"/>
      <c r="AH10704" s="61"/>
      <c r="AI10704" s="61"/>
      <c r="AJ10704" s="61"/>
      <c r="AK10704" s="61"/>
      <c r="AL10704" s="61"/>
      <c r="AM10704" s="61"/>
      <c r="AN10704" s="61"/>
      <c r="AO10704" s="61"/>
      <c r="AP10704" s="62"/>
      <c r="AQ10704" s="61"/>
      <c r="AR10704" s="61"/>
      <c r="AS10704" s="61"/>
      <c r="AT10704" s="61"/>
      <c r="AU10704" s="61"/>
      <c r="AV10704" s="61"/>
      <c r="AW10704" s="60"/>
    </row>
    <row r="10705" s="59" customFormat="1" customHeight="1" spans="1:49">
      <c r="A10705" s="60"/>
      <c r="B10705" s="60"/>
      <c r="C10705" s="60"/>
      <c r="D10705" s="60"/>
      <c r="H10705" s="61"/>
      <c r="I10705" s="61"/>
      <c r="J10705" s="61"/>
      <c r="K10705" s="61"/>
      <c r="L10705" s="61"/>
      <c r="M10705" s="61"/>
      <c r="N10705" s="61"/>
      <c r="O10705" s="61"/>
      <c r="P10705" s="61"/>
      <c r="Q10705" s="61"/>
      <c r="R10705" s="61"/>
      <c r="S10705" s="61"/>
      <c r="T10705" s="61"/>
      <c r="U10705" s="61"/>
      <c r="V10705" s="61"/>
      <c r="W10705" s="61"/>
      <c r="X10705" s="61"/>
      <c r="Y10705" s="61"/>
      <c r="Z10705" s="61"/>
      <c r="AA10705" s="61"/>
      <c r="AB10705" s="61"/>
      <c r="AC10705" s="61"/>
      <c r="AD10705" s="61"/>
      <c r="AE10705" s="61"/>
      <c r="AF10705" s="61"/>
      <c r="AG10705" s="61"/>
      <c r="AH10705" s="61"/>
      <c r="AI10705" s="61"/>
      <c r="AJ10705" s="61"/>
      <c r="AK10705" s="61"/>
      <c r="AL10705" s="61"/>
      <c r="AM10705" s="61"/>
      <c r="AN10705" s="61"/>
      <c r="AO10705" s="61"/>
      <c r="AP10705" s="62"/>
      <c r="AQ10705" s="61"/>
      <c r="AR10705" s="61"/>
      <c r="AS10705" s="61"/>
      <c r="AT10705" s="61"/>
      <c r="AU10705" s="61"/>
      <c r="AV10705" s="61"/>
      <c r="AW10705" s="60"/>
    </row>
    <row r="10706" s="59" customFormat="1" customHeight="1" spans="1:49">
      <c r="A10706" s="60"/>
      <c r="B10706" s="60"/>
      <c r="C10706" s="60"/>
      <c r="D10706" s="60"/>
      <c r="H10706" s="61"/>
      <c r="I10706" s="61"/>
      <c r="J10706" s="61"/>
      <c r="K10706" s="61"/>
      <c r="L10706" s="61"/>
      <c r="M10706" s="61"/>
      <c r="N10706" s="61"/>
      <c r="O10706" s="61"/>
      <c r="P10706" s="61"/>
      <c r="Q10706" s="61"/>
      <c r="R10706" s="61"/>
      <c r="S10706" s="61"/>
      <c r="T10706" s="61"/>
      <c r="U10706" s="61"/>
      <c r="V10706" s="61"/>
      <c r="W10706" s="61"/>
      <c r="X10706" s="61"/>
      <c r="Y10706" s="61"/>
      <c r="Z10706" s="61"/>
      <c r="AA10706" s="61"/>
      <c r="AB10706" s="61"/>
      <c r="AC10706" s="61"/>
      <c r="AD10706" s="61"/>
      <c r="AE10706" s="61"/>
      <c r="AF10706" s="61"/>
      <c r="AG10706" s="61"/>
      <c r="AH10706" s="61"/>
      <c r="AI10706" s="61"/>
      <c r="AJ10706" s="61"/>
      <c r="AK10706" s="61"/>
      <c r="AL10706" s="61"/>
      <c r="AM10706" s="61"/>
      <c r="AN10706" s="61"/>
      <c r="AO10706" s="61"/>
      <c r="AP10706" s="62"/>
      <c r="AQ10706" s="61"/>
      <c r="AR10706" s="61"/>
      <c r="AS10706" s="61"/>
      <c r="AT10706" s="61"/>
      <c r="AU10706" s="61"/>
      <c r="AV10706" s="61"/>
      <c r="AW10706" s="60"/>
    </row>
    <row r="10707" s="59" customFormat="1" customHeight="1" spans="1:49">
      <c r="A10707" s="60"/>
      <c r="B10707" s="60"/>
      <c r="C10707" s="60"/>
      <c r="D10707" s="60"/>
      <c r="H10707" s="61"/>
      <c r="I10707" s="61"/>
      <c r="J10707" s="61"/>
      <c r="K10707" s="61"/>
      <c r="L10707" s="61"/>
      <c r="M10707" s="61"/>
      <c r="N10707" s="61"/>
      <c r="O10707" s="61"/>
      <c r="P10707" s="61"/>
      <c r="Q10707" s="61"/>
      <c r="R10707" s="61"/>
      <c r="S10707" s="61"/>
      <c r="T10707" s="61"/>
      <c r="U10707" s="61"/>
      <c r="V10707" s="61"/>
      <c r="W10707" s="61"/>
      <c r="X10707" s="61"/>
      <c r="Y10707" s="61"/>
      <c r="Z10707" s="61"/>
      <c r="AA10707" s="61"/>
      <c r="AB10707" s="61"/>
      <c r="AC10707" s="61"/>
      <c r="AD10707" s="61"/>
      <c r="AE10707" s="61"/>
      <c r="AF10707" s="61"/>
      <c r="AG10707" s="61"/>
      <c r="AH10707" s="61"/>
      <c r="AI10707" s="61"/>
      <c r="AJ10707" s="61"/>
      <c r="AK10707" s="61"/>
      <c r="AL10707" s="61"/>
      <c r="AM10707" s="61"/>
      <c r="AN10707" s="61"/>
      <c r="AO10707" s="61"/>
      <c r="AP10707" s="62"/>
      <c r="AQ10707" s="61"/>
      <c r="AR10707" s="61"/>
      <c r="AS10707" s="61"/>
      <c r="AT10707" s="61"/>
      <c r="AU10707" s="61"/>
      <c r="AV10707" s="61"/>
      <c r="AW10707" s="60"/>
    </row>
    <row r="10708" s="59" customFormat="1" customHeight="1" spans="1:49">
      <c r="A10708" s="60"/>
      <c r="B10708" s="60"/>
      <c r="C10708" s="60"/>
      <c r="D10708" s="60"/>
      <c r="H10708" s="61"/>
      <c r="I10708" s="61"/>
      <c r="J10708" s="61"/>
      <c r="K10708" s="61"/>
      <c r="L10708" s="61"/>
      <c r="M10708" s="61"/>
      <c r="N10708" s="61"/>
      <c r="O10708" s="61"/>
      <c r="P10708" s="61"/>
      <c r="Q10708" s="61"/>
      <c r="R10708" s="61"/>
      <c r="S10708" s="61"/>
      <c r="T10708" s="61"/>
      <c r="U10708" s="61"/>
      <c r="V10708" s="61"/>
      <c r="W10708" s="61"/>
      <c r="X10708" s="61"/>
      <c r="Y10708" s="61"/>
      <c r="Z10708" s="61"/>
      <c r="AA10708" s="61"/>
      <c r="AB10708" s="61"/>
      <c r="AC10708" s="61"/>
      <c r="AD10708" s="61"/>
      <c r="AE10708" s="61"/>
      <c r="AF10708" s="61"/>
      <c r="AG10708" s="61"/>
      <c r="AH10708" s="61"/>
      <c r="AI10708" s="61"/>
      <c r="AJ10708" s="61"/>
      <c r="AK10708" s="61"/>
      <c r="AL10708" s="61"/>
      <c r="AM10708" s="61"/>
      <c r="AN10708" s="61"/>
      <c r="AO10708" s="61"/>
      <c r="AP10708" s="62"/>
      <c r="AQ10708" s="61"/>
      <c r="AR10708" s="61"/>
      <c r="AS10708" s="61"/>
      <c r="AT10708" s="61"/>
      <c r="AU10708" s="61"/>
      <c r="AV10708" s="61"/>
      <c r="AW10708" s="60"/>
    </row>
    <row r="10709" s="59" customFormat="1" customHeight="1" spans="1:49">
      <c r="A10709" s="60"/>
      <c r="B10709" s="60"/>
      <c r="C10709" s="60"/>
      <c r="D10709" s="60"/>
      <c r="H10709" s="61"/>
      <c r="I10709" s="61"/>
      <c r="J10709" s="61"/>
      <c r="K10709" s="61"/>
      <c r="L10709" s="61"/>
      <c r="M10709" s="61"/>
      <c r="N10709" s="61"/>
      <c r="O10709" s="61"/>
      <c r="P10709" s="61"/>
      <c r="Q10709" s="61"/>
      <c r="R10709" s="61"/>
      <c r="S10709" s="61"/>
      <c r="T10709" s="61"/>
      <c r="U10709" s="61"/>
      <c r="V10709" s="61"/>
      <c r="W10709" s="61"/>
      <c r="X10709" s="61"/>
      <c r="Y10709" s="61"/>
      <c r="Z10709" s="61"/>
      <c r="AA10709" s="61"/>
      <c r="AB10709" s="61"/>
      <c r="AC10709" s="61"/>
      <c r="AD10709" s="61"/>
      <c r="AE10709" s="61"/>
      <c r="AF10709" s="61"/>
      <c r="AG10709" s="61"/>
      <c r="AH10709" s="61"/>
      <c r="AI10709" s="61"/>
      <c r="AJ10709" s="61"/>
      <c r="AK10709" s="61"/>
      <c r="AL10709" s="61"/>
      <c r="AM10709" s="61"/>
      <c r="AN10709" s="61"/>
      <c r="AO10709" s="61"/>
      <c r="AP10709" s="62"/>
      <c r="AQ10709" s="61"/>
      <c r="AR10709" s="61"/>
      <c r="AS10709" s="61"/>
      <c r="AT10709" s="61"/>
      <c r="AU10709" s="61"/>
      <c r="AV10709" s="61"/>
      <c r="AW10709" s="60"/>
    </row>
    <row r="10710" s="59" customFormat="1" customHeight="1" spans="1:49">
      <c r="A10710" s="60"/>
      <c r="B10710" s="60"/>
      <c r="C10710" s="60"/>
      <c r="D10710" s="60"/>
      <c r="H10710" s="61"/>
      <c r="I10710" s="61"/>
      <c r="J10710" s="61"/>
      <c r="K10710" s="61"/>
      <c r="L10710" s="61"/>
      <c r="M10710" s="61"/>
      <c r="N10710" s="61"/>
      <c r="O10710" s="61"/>
      <c r="P10710" s="61"/>
      <c r="Q10710" s="61"/>
      <c r="R10710" s="61"/>
      <c r="S10710" s="61"/>
      <c r="T10710" s="61"/>
      <c r="U10710" s="61"/>
      <c r="V10710" s="61"/>
      <c r="W10710" s="61"/>
      <c r="X10710" s="61"/>
      <c r="Y10710" s="61"/>
      <c r="Z10710" s="61"/>
      <c r="AA10710" s="61"/>
      <c r="AB10710" s="61"/>
      <c r="AC10710" s="61"/>
      <c r="AD10710" s="61"/>
      <c r="AE10710" s="61"/>
      <c r="AF10710" s="61"/>
      <c r="AG10710" s="61"/>
      <c r="AH10710" s="61"/>
      <c r="AI10710" s="61"/>
      <c r="AJ10710" s="61"/>
      <c r="AK10710" s="61"/>
      <c r="AL10710" s="61"/>
      <c r="AM10710" s="61"/>
      <c r="AN10710" s="61"/>
      <c r="AO10710" s="61"/>
      <c r="AP10710" s="62"/>
      <c r="AQ10710" s="61"/>
      <c r="AR10710" s="61"/>
      <c r="AS10710" s="61"/>
      <c r="AT10710" s="61"/>
      <c r="AU10710" s="61"/>
      <c r="AV10710" s="61"/>
      <c r="AW10710" s="60"/>
    </row>
    <row r="10711" s="59" customFormat="1" customHeight="1" spans="1:49">
      <c r="A10711" s="60"/>
      <c r="B10711" s="60"/>
      <c r="C10711" s="60"/>
      <c r="D10711" s="60"/>
      <c r="H10711" s="61"/>
      <c r="I10711" s="61"/>
      <c r="J10711" s="61"/>
      <c r="K10711" s="61"/>
      <c r="L10711" s="61"/>
      <c r="M10711" s="61"/>
      <c r="N10711" s="61"/>
      <c r="O10711" s="61"/>
      <c r="P10711" s="61"/>
      <c r="Q10711" s="61"/>
      <c r="R10711" s="61"/>
      <c r="S10711" s="61"/>
      <c r="T10711" s="61"/>
      <c r="U10711" s="61"/>
      <c r="V10711" s="61"/>
      <c r="W10711" s="61"/>
      <c r="X10711" s="61"/>
      <c r="Y10711" s="61"/>
      <c r="Z10711" s="61"/>
      <c r="AA10711" s="61"/>
      <c r="AB10711" s="61"/>
      <c r="AC10711" s="61"/>
      <c r="AD10711" s="61"/>
      <c r="AE10711" s="61"/>
      <c r="AF10711" s="61"/>
      <c r="AG10711" s="61"/>
      <c r="AH10711" s="61"/>
      <c r="AI10711" s="61"/>
      <c r="AJ10711" s="61"/>
      <c r="AK10711" s="61"/>
      <c r="AL10711" s="61"/>
      <c r="AM10711" s="61"/>
      <c r="AN10711" s="61"/>
      <c r="AO10711" s="61"/>
      <c r="AP10711" s="62"/>
      <c r="AQ10711" s="61"/>
      <c r="AR10711" s="61"/>
      <c r="AS10711" s="61"/>
      <c r="AT10711" s="61"/>
      <c r="AU10711" s="61"/>
      <c r="AV10711" s="61"/>
      <c r="AW10711" s="60"/>
    </row>
    <row r="10712" s="59" customFormat="1" customHeight="1" spans="1:49">
      <c r="A10712" s="60"/>
      <c r="B10712" s="60"/>
      <c r="C10712" s="60"/>
      <c r="D10712" s="60"/>
      <c r="H10712" s="61"/>
      <c r="I10712" s="61"/>
      <c r="J10712" s="61"/>
      <c r="K10712" s="61"/>
      <c r="L10712" s="61"/>
      <c r="M10712" s="61"/>
      <c r="N10712" s="61"/>
      <c r="O10712" s="61"/>
      <c r="P10712" s="61"/>
      <c r="Q10712" s="61"/>
      <c r="R10712" s="61"/>
      <c r="S10712" s="61"/>
      <c r="T10712" s="61"/>
      <c r="U10712" s="61"/>
      <c r="V10712" s="61"/>
      <c r="W10712" s="61"/>
      <c r="X10712" s="61"/>
      <c r="Y10712" s="61"/>
      <c r="Z10712" s="61"/>
      <c r="AA10712" s="61"/>
      <c r="AB10712" s="61"/>
      <c r="AC10712" s="61"/>
      <c r="AD10712" s="61"/>
      <c r="AE10712" s="61"/>
      <c r="AF10712" s="61"/>
      <c r="AG10712" s="61"/>
      <c r="AH10712" s="61"/>
      <c r="AI10712" s="61"/>
      <c r="AJ10712" s="61"/>
      <c r="AK10712" s="61"/>
      <c r="AL10712" s="61"/>
      <c r="AM10712" s="61"/>
      <c r="AN10712" s="61"/>
      <c r="AO10712" s="61"/>
      <c r="AP10712" s="62"/>
      <c r="AQ10712" s="61"/>
      <c r="AR10712" s="61"/>
      <c r="AS10712" s="61"/>
      <c r="AT10712" s="61"/>
      <c r="AU10712" s="61"/>
      <c r="AV10712" s="61"/>
      <c r="AW10712" s="60"/>
    </row>
    <row r="10713" s="59" customFormat="1" customHeight="1" spans="1:49">
      <c r="A10713" s="60"/>
      <c r="B10713" s="60"/>
      <c r="C10713" s="60"/>
      <c r="D10713" s="60"/>
      <c r="H10713" s="61"/>
      <c r="I10713" s="61"/>
      <c r="J10713" s="61"/>
      <c r="K10713" s="61"/>
      <c r="L10713" s="61"/>
      <c r="M10713" s="61"/>
      <c r="N10713" s="61"/>
      <c r="O10713" s="61"/>
      <c r="P10713" s="61"/>
      <c r="Q10713" s="61"/>
      <c r="R10713" s="61"/>
      <c r="S10713" s="61"/>
      <c r="T10713" s="61"/>
      <c r="U10713" s="61"/>
      <c r="V10713" s="61"/>
      <c r="W10713" s="61"/>
      <c r="X10713" s="61"/>
      <c r="Y10713" s="61"/>
      <c r="Z10713" s="61"/>
      <c r="AA10713" s="61"/>
      <c r="AB10713" s="61"/>
      <c r="AC10713" s="61"/>
      <c r="AD10713" s="61"/>
      <c r="AE10713" s="61"/>
      <c r="AF10713" s="61"/>
      <c r="AG10713" s="61"/>
      <c r="AH10713" s="61"/>
      <c r="AI10713" s="61"/>
      <c r="AJ10713" s="61"/>
      <c r="AK10713" s="61"/>
      <c r="AL10713" s="61"/>
      <c r="AM10713" s="61"/>
      <c r="AN10713" s="61"/>
      <c r="AO10713" s="61"/>
      <c r="AP10713" s="62"/>
      <c r="AQ10713" s="61"/>
      <c r="AR10713" s="61"/>
      <c r="AS10713" s="61"/>
      <c r="AT10713" s="61"/>
      <c r="AU10713" s="61"/>
      <c r="AV10713" s="61"/>
      <c r="AW10713" s="60"/>
    </row>
    <row r="10714" s="59" customFormat="1" customHeight="1" spans="1:49">
      <c r="A10714" s="60"/>
      <c r="B10714" s="60"/>
      <c r="C10714" s="60"/>
      <c r="D10714" s="60"/>
      <c r="H10714" s="61"/>
      <c r="I10714" s="61"/>
      <c r="J10714" s="61"/>
      <c r="K10714" s="61"/>
      <c r="L10714" s="61"/>
      <c r="M10714" s="61"/>
      <c r="N10714" s="61"/>
      <c r="O10714" s="61"/>
      <c r="P10714" s="61"/>
      <c r="Q10714" s="61"/>
      <c r="R10714" s="61"/>
      <c r="S10714" s="61"/>
      <c r="T10714" s="61"/>
      <c r="U10714" s="61"/>
      <c r="V10714" s="61"/>
      <c r="W10714" s="61"/>
      <c r="X10714" s="61"/>
      <c r="Y10714" s="61"/>
      <c r="Z10714" s="61"/>
      <c r="AA10714" s="61"/>
      <c r="AB10714" s="61"/>
      <c r="AC10714" s="61"/>
      <c r="AD10714" s="61"/>
      <c r="AE10714" s="61"/>
      <c r="AF10714" s="61"/>
      <c r="AG10714" s="61"/>
      <c r="AH10714" s="61"/>
      <c r="AI10714" s="61"/>
      <c r="AJ10714" s="61"/>
      <c r="AK10714" s="61"/>
      <c r="AL10714" s="61"/>
      <c r="AM10714" s="61"/>
      <c r="AN10714" s="61"/>
      <c r="AO10714" s="61"/>
      <c r="AP10714" s="62"/>
      <c r="AQ10714" s="61"/>
      <c r="AR10714" s="61"/>
      <c r="AS10714" s="61"/>
      <c r="AT10714" s="61"/>
      <c r="AU10714" s="61"/>
      <c r="AV10714" s="61"/>
      <c r="AW10714" s="60"/>
    </row>
    <row r="10715" s="59" customFormat="1" customHeight="1" spans="1:49">
      <c r="A10715" s="60"/>
      <c r="B10715" s="60"/>
      <c r="C10715" s="60"/>
      <c r="D10715" s="60"/>
      <c r="H10715" s="61"/>
      <c r="I10715" s="61"/>
      <c r="J10715" s="61"/>
      <c r="K10715" s="61"/>
      <c r="L10715" s="61"/>
      <c r="M10715" s="61"/>
      <c r="N10715" s="61"/>
      <c r="O10715" s="61"/>
      <c r="P10715" s="61"/>
      <c r="Q10715" s="61"/>
      <c r="R10715" s="61"/>
      <c r="S10715" s="61"/>
      <c r="T10715" s="61"/>
      <c r="U10715" s="61"/>
      <c r="V10715" s="61"/>
      <c r="W10715" s="61"/>
      <c r="X10715" s="61"/>
      <c r="Y10715" s="61"/>
      <c r="Z10715" s="61"/>
      <c r="AA10715" s="61"/>
      <c r="AB10715" s="61"/>
      <c r="AC10715" s="61"/>
      <c r="AD10715" s="61"/>
      <c r="AE10715" s="61"/>
      <c r="AF10715" s="61"/>
      <c r="AG10715" s="61"/>
      <c r="AH10715" s="61"/>
      <c r="AI10715" s="61"/>
      <c r="AJ10715" s="61"/>
      <c r="AK10715" s="61"/>
      <c r="AL10715" s="61"/>
      <c r="AM10715" s="61"/>
      <c r="AN10715" s="61"/>
      <c r="AO10715" s="61"/>
      <c r="AP10715" s="62"/>
      <c r="AQ10715" s="61"/>
      <c r="AR10715" s="61"/>
      <c r="AS10715" s="61"/>
      <c r="AT10715" s="61"/>
      <c r="AU10715" s="61"/>
      <c r="AV10715" s="61"/>
      <c r="AW10715" s="60"/>
    </row>
    <row r="10716" s="59" customFormat="1" customHeight="1" spans="1:49">
      <c r="A10716" s="60"/>
      <c r="B10716" s="60"/>
      <c r="C10716" s="60"/>
      <c r="D10716" s="60"/>
      <c r="H10716" s="61"/>
      <c r="I10716" s="61"/>
      <c r="J10716" s="61"/>
      <c r="K10716" s="61"/>
      <c r="L10716" s="61"/>
      <c r="M10716" s="61"/>
      <c r="N10716" s="61"/>
      <c r="O10716" s="61"/>
      <c r="P10716" s="61"/>
      <c r="Q10716" s="61"/>
      <c r="R10716" s="61"/>
      <c r="S10716" s="61"/>
      <c r="T10716" s="61"/>
      <c r="U10716" s="61"/>
      <c r="V10716" s="61"/>
      <c r="W10716" s="61"/>
      <c r="X10716" s="61"/>
      <c r="Y10716" s="61"/>
      <c r="Z10716" s="61"/>
      <c r="AA10716" s="61"/>
      <c r="AB10716" s="61"/>
      <c r="AC10716" s="61"/>
      <c r="AD10716" s="61"/>
      <c r="AE10716" s="61"/>
      <c r="AF10716" s="61"/>
      <c r="AG10716" s="61"/>
      <c r="AH10716" s="61"/>
      <c r="AI10716" s="61"/>
      <c r="AJ10716" s="61"/>
      <c r="AK10716" s="61"/>
      <c r="AL10716" s="61"/>
      <c r="AM10716" s="61"/>
      <c r="AN10716" s="61"/>
      <c r="AO10716" s="61"/>
      <c r="AP10716" s="62"/>
      <c r="AQ10716" s="61"/>
      <c r="AR10716" s="61"/>
      <c r="AS10716" s="61"/>
      <c r="AT10716" s="61"/>
      <c r="AU10716" s="61"/>
      <c r="AV10716" s="61"/>
      <c r="AW10716" s="60"/>
    </row>
    <row r="10717" s="59" customFormat="1" customHeight="1" spans="1:49">
      <c r="A10717" s="60"/>
      <c r="B10717" s="60"/>
      <c r="C10717" s="60"/>
      <c r="D10717" s="60"/>
      <c r="H10717" s="61"/>
      <c r="I10717" s="61"/>
      <c r="J10717" s="61"/>
      <c r="K10717" s="61"/>
      <c r="L10717" s="61"/>
      <c r="M10717" s="61"/>
      <c r="N10717" s="61"/>
      <c r="O10717" s="61"/>
      <c r="P10717" s="61"/>
      <c r="Q10717" s="61"/>
      <c r="R10717" s="61"/>
      <c r="S10717" s="61"/>
      <c r="T10717" s="61"/>
      <c r="U10717" s="61"/>
      <c r="V10717" s="61"/>
      <c r="W10717" s="61"/>
      <c r="X10717" s="61"/>
      <c r="Y10717" s="61"/>
      <c r="Z10717" s="61"/>
      <c r="AA10717" s="61"/>
      <c r="AB10717" s="61"/>
      <c r="AC10717" s="61"/>
      <c r="AD10717" s="61"/>
      <c r="AE10717" s="61"/>
      <c r="AF10717" s="61"/>
      <c r="AG10717" s="61"/>
      <c r="AH10717" s="61"/>
      <c r="AI10717" s="61"/>
      <c r="AJ10717" s="61"/>
      <c r="AK10717" s="61"/>
      <c r="AL10717" s="61"/>
      <c r="AM10717" s="61"/>
      <c r="AN10717" s="61"/>
      <c r="AO10717" s="61"/>
      <c r="AP10717" s="62"/>
      <c r="AQ10717" s="61"/>
      <c r="AR10717" s="61"/>
      <c r="AS10717" s="61"/>
      <c r="AT10717" s="61"/>
      <c r="AU10717" s="61"/>
      <c r="AV10717" s="61"/>
      <c r="AW10717" s="60"/>
    </row>
    <row r="10718" s="59" customFormat="1" customHeight="1" spans="1:49">
      <c r="A10718" s="60"/>
      <c r="B10718" s="60"/>
      <c r="C10718" s="60"/>
      <c r="D10718" s="60"/>
      <c r="H10718" s="61"/>
      <c r="I10718" s="61"/>
      <c r="J10718" s="61"/>
      <c r="K10718" s="61"/>
      <c r="L10718" s="61"/>
      <c r="M10718" s="61"/>
      <c r="N10718" s="61"/>
      <c r="O10718" s="61"/>
      <c r="P10718" s="61"/>
      <c r="Q10718" s="61"/>
      <c r="R10718" s="61"/>
      <c r="S10718" s="61"/>
      <c r="T10718" s="61"/>
      <c r="U10718" s="61"/>
      <c r="V10718" s="61"/>
      <c r="W10718" s="61"/>
      <c r="X10718" s="61"/>
      <c r="Y10718" s="61"/>
      <c r="Z10718" s="61"/>
      <c r="AA10718" s="61"/>
      <c r="AB10718" s="61"/>
      <c r="AC10718" s="61"/>
      <c r="AD10718" s="61"/>
      <c r="AE10718" s="61"/>
      <c r="AF10718" s="61"/>
      <c r="AG10718" s="61"/>
      <c r="AH10718" s="61"/>
      <c r="AI10718" s="61"/>
      <c r="AJ10718" s="61"/>
      <c r="AK10718" s="61"/>
      <c r="AL10718" s="61"/>
      <c r="AM10718" s="61"/>
      <c r="AN10718" s="61"/>
      <c r="AO10718" s="61"/>
      <c r="AP10718" s="62"/>
      <c r="AQ10718" s="61"/>
      <c r="AR10718" s="61"/>
      <c r="AS10718" s="61"/>
      <c r="AT10718" s="61"/>
      <c r="AU10718" s="61"/>
      <c r="AV10718" s="61"/>
      <c r="AW10718" s="60"/>
    </row>
    <row r="10719" s="59" customFormat="1" customHeight="1" spans="1:49">
      <c r="A10719" s="60"/>
      <c r="B10719" s="60"/>
      <c r="C10719" s="60"/>
      <c r="D10719" s="60"/>
      <c r="H10719" s="61"/>
      <c r="I10719" s="61"/>
      <c r="J10719" s="61"/>
      <c r="K10719" s="61"/>
      <c r="L10719" s="61"/>
      <c r="M10719" s="61"/>
      <c r="N10719" s="61"/>
      <c r="O10719" s="61"/>
      <c r="P10719" s="61"/>
      <c r="Q10719" s="61"/>
      <c r="R10719" s="61"/>
      <c r="S10719" s="61"/>
      <c r="T10719" s="61"/>
      <c r="U10719" s="61"/>
      <c r="V10719" s="61"/>
      <c r="W10719" s="61"/>
      <c r="X10719" s="61"/>
      <c r="Y10719" s="61"/>
      <c r="Z10719" s="61"/>
      <c r="AA10719" s="61"/>
      <c r="AB10719" s="61"/>
      <c r="AC10719" s="61"/>
      <c r="AD10719" s="61"/>
      <c r="AE10719" s="61"/>
      <c r="AF10719" s="61"/>
      <c r="AG10719" s="61"/>
      <c r="AH10719" s="61"/>
      <c r="AI10719" s="61"/>
      <c r="AJ10719" s="61"/>
      <c r="AK10719" s="61"/>
      <c r="AL10719" s="61"/>
      <c r="AM10719" s="61"/>
      <c r="AN10719" s="61"/>
      <c r="AO10719" s="61"/>
      <c r="AP10719" s="62"/>
      <c r="AQ10719" s="61"/>
      <c r="AR10719" s="61"/>
      <c r="AS10719" s="61"/>
      <c r="AT10719" s="61"/>
      <c r="AU10719" s="61"/>
      <c r="AV10719" s="61"/>
      <c r="AW10719" s="60"/>
    </row>
    <row r="10720" s="59" customFormat="1" customHeight="1" spans="1:49">
      <c r="A10720" s="60"/>
      <c r="B10720" s="60"/>
      <c r="C10720" s="60"/>
      <c r="D10720" s="60"/>
      <c r="H10720" s="61"/>
      <c r="I10720" s="61"/>
      <c r="J10720" s="61"/>
      <c r="K10720" s="61"/>
      <c r="L10720" s="61"/>
      <c r="M10720" s="61"/>
      <c r="N10720" s="61"/>
      <c r="O10720" s="61"/>
      <c r="P10720" s="61"/>
      <c r="Q10720" s="61"/>
      <c r="R10720" s="61"/>
      <c r="S10720" s="61"/>
      <c r="T10720" s="61"/>
      <c r="U10720" s="61"/>
      <c r="V10720" s="61"/>
      <c r="W10720" s="61"/>
      <c r="X10720" s="61"/>
      <c r="Y10720" s="61"/>
      <c r="Z10720" s="61"/>
      <c r="AA10720" s="61"/>
      <c r="AB10720" s="61"/>
      <c r="AC10720" s="61"/>
      <c r="AD10720" s="61"/>
      <c r="AE10720" s="61"/>
      <c r="AF10720" s="61"/>
      <c r="AG10720" s="61"/>
      <c r="AH10720" s="61"/>
      <c r="AI10720" s="61"/>
      <c r="AJ10720" s="61"/>
      <c r="AK10720" s="61"/>
      <c r="AL10720" s="61"/>
      <c r="AM10720" s="61"/>
      <c r="AN10720" s="61"/>
      <c r="AO10720" s="61"/>
      <c r="AP10720" s="62"/>
      <c r="AQ10720" s="61"/>
      <c r="AR10720" s="61"/>
      <c r="AS10720" s="61"/>
      <c r="AT10720" s="61"/>
      <c r="AU10720" s="61"/>
      <c r="AV10720" s="61"/>
      <c r="AW10720" s="60"/>
    </row>
    <row r="10721" s="59" customFormat="1" customHeight="1" spans="1:49">
      <c r="A10721" s="60"/>
      <c r="B10721" s="60"/>
      <c r="C10721" s="60"/>
      <c r="D10721" s="60"/>
      <c r="H10721" s="61"/>
      <c r="I10721" s="61"/>
      <c r="J10721" s="61"/>
      <c r="K10721" s="61"/>
      <c r="L10721" s="61"/>
      <c r="M10721" s="61"/>
      <c r="N10721" s="61"/>
      <c r="O10721" s="61"/>
      <c r="P10721" s="61"/>
      <c r="Q10721" s="61"/>
      <c r="R10721" s="61"/>
      <c r="S10721" s="61"/>
      <c r="T10721" s="61"/>
      <c r="U10721" s="61"/>
      <c r="V10721" s="61"/>
      <c r="W10721" s="61"/>
      <c r="X10721" s="61"/>
      <c r="Y10721" s="61"/>
      <c r="Z10721" s="61"/>
      <c r="AA10721" s="61"/>
      <c r="AB10721" s="61"/>
      <c r="AC10721" s="61"/>
      <c r="AD10721" s="61"/>
      <c r="AE10721" s="61"/>
      <c r="AF10721" s="61"/>
      <c r="AG10721" s="61"/>
      <c r="AH10721" s="61"/>
      <c r="AI10721" s="61"/>
      <c r="AJ10721" s="61"/>
      <c r="AK10721" s="61"/>
      <c r="AL10721" s="61"/>
      <c r="AM10721" s="61"/>
      <c r="AN10721" s="61"/>
      <c r="AO10721" s="61"/>
      <c r="AP10721" s="62"/>
      <c r="AQ10721" s="61"/>
      <c r="AR10721" s="61"/>
      <c r="AS10721" s="61"/>
      <c r="AT10721" s="61"/>
      <c r="AU10721" s="61"/>
      <c r="AV10721" s="61"/>
      <c r="AW10721" s="60"/>
    </row>
    <row r="10722" s="59" customFormat="1" customHeight="1" spans="1:49">
      <c r="A10722" s="60"/>
      <c r="B10722" s="60"/>
      <c r="C10722" s="60"/>
      <c r="D10722" s="60"/>
      <c r="H10722" s="61"/>
      <c r="I10722" s="61"/>
      <c r="J10722" s="61"/>
      <c r="K10722" s="61"/>
      <c r="L10722" s="61"/>
      <c r="M10722" s="61"/>
      <c r="N10722" s="61"/>
      <c r="O10722" s="61"/>
      <c r="P10722" s="61"/>
      <c r="Q10722" s="61"/>
      <c r="R10722" s="61"/>
      <c r="S10722" s="61"/>
      <c r="T10722" s="61"/>
      <c r="U10722" s="61"/>
      <c r="V10722" s="61"/>
      <c r="W10722" s="61"/>
      <c r="X10722" s="61"/>
      <c r="Y10722" s="61"/>
      <c r="Z10722" s="61"/>
      <c r="AA10722" s="61"/>
      <c r="AB10722" s="61"/>
      <c r="AC10722" s="61"/>
      <c r="AD10722" s="61"/>
      <c r="AE10722" s="61"/>
      <c r="AF10722" s="61"/>
      <c r="AG10722" s="61"/>
      <c r="AH10722" s="61"/>
      <c r="AI10722" s="61"/>
      <c r="AJ10722" s="61"/>
      <c r="AK10722" s="61"/>
      <c r="AL10722" s="61"/>
      <c r="AM10722" s="61"/>
      <c r="AN10722" s="61"/>
      <c r="AO10722" s="61"/>
      <c r="AP10722" s="62"/>
      <c r="AQ10722" s="61"/>
      <c r="AR10722" s="61"/>
      <c r="AS10722" s="61"/>
      <c r="AT10722" s="61"/>
      <c r="AU10722" s="61"/>
      <c r="AV10722" s="61"/>
      <c r="AW10722" s="60"/>
    </row>
    <row r="10723" s="59" customFormat="1" customHeight="1" spans="1:49">
      <c r="A10723" s="60"/>
      <c r="B10723" s="60"/>
      <c r="C10723" s="60"/>
      <c r="D10723" s="60"/>
      <c r="H10723" s="61"/>
      <c r="I10723" s="61"/>
      <c r="J10723" s="61"/>
      <c r="K10723" s="61"/>
      <c r="L10723" s="61"/>
      <c r="M10723" s="61"/>
      <c r="N10723" s="61"/>
      <c r="O10723" s="61"/>
      <c r="P10723" s="61"/>
      <c r="Q10723" s="61"/>
      <c r="R10723" s="61"/>
      <c r="S10723" s="61"/>
      <c r="T10723" s="61"/>
      <c r="U10723" s="61"/>
      <c r="V10723" s="61"/>
      <c r="W10723" s="61"/>
      <c r="X10723" s="61"/>
      <c r="Y10723" s="61"/>
      <c r="Z10723" s="61"/>
      <c r="AA10723" s="61"/>
      <c r="AB10723" s="61"/>
      <c r="AC10723" s="61"/>
      <c r="AD10723" s="61"/>
      <c r="AE10723" s="61"/>
      <c r="AF10723" s="61"/>
      <c r="AG10723" s="61"/>
      <c r="AH10723" s="61"/>
      <c r="AI10723" s="61"/>
      <c r="AJ10723" s="61"/>
      <c r="AK10723" s="61"/>
      <c r="AL10723" s="61"/>
      <c r="AM10723" s="61"/>
      <c r="AN10723" s="61"/>
      <c r="AO10723" s="61"/>
      <c r="AP10723" s="62"/>
      <c r="AQ10723" s="61"/>
      <c r="AR10723" s="61"/>
      <c r="AS10723" s="61"/>
      <c r="AT10723" s="61"/>
      <c r="AU10723" s="61"/>
      <c r="AV10723" s="61"/>
      <c r="AW10723" s="60"/>
    </row>
    <row r="10724" s="59" customFormat="1" customHeight="1" spans="1:49">
      <c r="A10724" s="60"/>
      <c r="B10724" s="60"/>
      <c r="C10724" s="60"/>
      <c r="D10724" s="60"/>
      <c r="H10724" s="61"/>
      <c r="I10724" s="61"/>
      <c r="J10724" s="61"/>
      <c r="K10724" s="61"/>
      <c r="L10724" s="61"/>
      <c r="M10724" s="61"/>
      <c r="N10724" s="61"/>
      <c r="O10724" s="61"/>
      <c r="P10724" s="61"/>
      <c r="Q10724" s="61"/>
      <c r="R10724" s="61"/>
      <c r="S10724" s="61"/>
      <c r="T10724" s="61"/>
      <c r="U10724" s="61"/>
      <c r="V10724" s="61"/>
      <c r="W10724" s="61"/>
      <c r="X10724" s="61"/>
      <c r="Y10724" s="61"/>
      <c r="Z10724" s="61"/>
      <c r="AA10724" s="61"/>
      <c r="AB10724" s="61"/>
      <c r="AC10724" s="61"/>
      <c r="AD10724" s="61"/>
      <c r="AE10724" s="61"/>
      <c r="AF10724" s="61"/>
      <c r="AG10724" s="61"/>
      <c r="AH10724" s="61"/>
      <c r="AI10724" s="61"/>
      <c r="AJ10724" s="61"/>
      <c r="AK10724" s="61"/>
      <c r="AL10724" s="61"/>
      <c r="AM10724" s="61"/>
      <c r="AN10724" s="61"/>
      <c r="AO10724" s="61"/>
      <c r="AP10724" s="62"/>
      <c r="AQ10724" s="61"/>
      <c r="AR10724" s="61"/>
      <c r="AS10724" s="61"/>
      <c r="AT10724" s="61"/>
      <c r="AU10724" s="61"/>
      <c r="AV10724" s="61"/>
      <c r="AW10724" s="60"/>
    </row>
    <row r="10725" s="59" customFormat="1" customHeight="1" spans="1:49">
      <c r="A10725" s="60"/>
      <c r="B10725" s="60"/>
      <c r="C10725" s="60"/>
      <c r="D10725" s="60"/>
      <c r="H10725" s="61"/>
      <c r="I10725" s="61"/>
      <c r="J10725" s="61"/>
      <c r="K10725" s="61"/>
      <c r="L10725" s="61"/>
      <c r="M10725" s="61"/>
      <c r="N10725" s="61"/>
      <c r="O10725" s="61"/>
      <c r="P10725" s="61"/>
      <c r="Q10725" s="61"/>
      <c r="R10725" s="61"/>
      <c r="S10725" s="61"/>
      <c r="T10725" s="61"/>
      <c r="U10725" s="61"/>
      <c r="V10725" s="61"/>
      <c r="W10725" s="61"/>
      <c r="X10725" s="61"/>
      <c r="Y10725" s="61"/>
      <c r="Z10725" s="61"/>
      <c r="AA10725" s="61"/>
      <c r="AB10725" s="61"/>
      <c r="AC10725" s="61"/>
      <c r="AD10725" s="61"/>
      <c r="AE10725" s="61"/>
      <c r="AF10725" s="61"/>
      <c r="AG10725" s="61"/>
      <c r="AH10725" s="61"/>
      <c r="AI10725" s="61"/>
      <c r="AJ10725" s="61"/>
      <c r="AK10725" s="61"/>
      <c r="AL10725" s="61"/>
      <c r="AM10725" s="61"/>
      <c r="AN10725" s="61"/>
      <c r="AO10725" s="61"/>
      <c r="AP10725" s="62"/>
      <c r="AQ10725" s="61"/>
      <c r="AR10725" s="61"/>
      <c r="AS10725" s="61"/>
      <c r="AT10725" s="61"/>
      <c r="AU10725" s="61"/>
      <c r="AV10725" s="61"/>
      <c r="AW10725" s="60"/>
    </row>
    <row r="10726" s="59" customFormat="1" customHeight="1" spans="1:49">
      <c r="A10726" s="60"/>
      <c r="B10726" s="60"/>
      <c r="C10726" s="60"/>
      <c r="D10726" s="60"/>
      <c r="H10726" s="61"/>
      <c r="I10726" s="61"/>
      <c r="J10726" s="61"/>
      <c r="K10726" s="61"/>
      <c r="L10726" s="61"/>
      <c r="M10726" s="61"/>
      <c r="N10726" s="61"/>
      <c r="O10726" s="61"/>
      <c r="P10726" s="61"/>
      <c r="Q10726" s="61"/>
      <c r="R10726" s="61"/>
      <c r="S10726" s="61"/>
      <c r="T10726" s="61"/>
      <c r="U10726" s="61"/>
      <c r="V10726" s="61"/>
      <c r="W10726" s="61"/>
      <c r="X10726" s="61"/>
      <c r="Y10726" s="61"/>
      <c r="Z10726" s="61"/>
      <c r="AA10726" s="61"/>
      <c r="AB10726" s="61"/>
      <c r="AC10726" s="61"/>
      <c r="AD10726" s="61"/>
      <c r="AE10726" s="61"/>
      <c r="AF10726" s="61"/>
      <c r="AG10726" s="61"/>
      <c r="AH10726" s="61"/>
      <c r="AI10726" s="61"/>
      <c r="AJ10726" s="61"/>
      <c r="AK10726" s="61"/>
      <c r="AL10726" s="61"/>
      <c r="AM10726" s="61"/>
      <c r="AN10726" s="61"/>
      <c r="AO10726" s="61"/>
      <c r="AP10726" s="62"/>
      <c r="AQ10726" s="61"/>
      <c r="AR10726" s="61"/>
      <c r="AS10726" s="61"/>
      <c r="AT10726" s="61"/>
      <c r="AU10726" s="61"/>
      <c r="AV10726" s="61"/>
      <c r="AW10726" s="60"/>
    </row>
    <row r="10727" s="59" customFormat="1" customHeight="1" spans="1:49">
      <c r="A10727" s="60"/>
      <c r="B10727" s="60"/>
      <c r="C10727" s="60"/>
      <c r="D10727" s="60"/>
      <c r="H10727" s="61"/>
      <c r="I10727" s="61"/>
      <c r="J10727" s="61"/>
      <c r="K10727" s="61"/>
      <c r="L10727" s="61"/>
      <c r="M10727" s="61"/>
      <c r="N10727" s="61"/>
      <c r="O10727" s="61"/>
      <c r="P10727" s="61"/>
      <c r="Q10727" s="61"/>
      <c r="R10727" s="61"/>
      <c r="S10727" s="61"/>
      <c r="T10727" s="61"/>
      <c r="U10727" s="61"/>
      <c r="V10727" s="61"/>
      <c r="W10727" s="61"/>
      <c r="X10727" s="61"/>
      <c r="Y10727" s="61"/>
      <c r="Z10727" s="61"/>
      <c r="AA10727" s="61"/>
      <c r="AB10727" s="61"/>
      <c r="AC10727" s="61"/>
      <c r="AD10727" s="61"/>
      <c r="AE10727" s="61"/>
      <c r="AF10727" s="61"/>
      <c r="AG10727" s="61"/>
      <c r="AH10727" s="61"/>
      <c r="AI10727" s="61"/>
      <c r="AJ10727" s="61"/>
      <c r="AK10727" s="61"/>
      <c r="AL10727" s="61"/>
      <c r="AM10727" s="61"/>
      <c r="AN10727" s="61"/>
      <c r="AO10727" s="61"/>
      <c r="AP10727" s="62"/>
      <c r="AQ10727" s="61"/>
      <c r="AR10727" s="61"/>
      <c r="AS10727" s="61"/>
      <c r="AT10727" s="61"/>
      <c r="AU10727" s="61"/>
      <c r="AV10727" s="61"/>
      <c r="AW10727" s="60"/>
    </row>
    <row r="10728" s="59" customFormat="1" customHeight="1" spans="1:49">
      <c r="A10728" s="60"/>
      <c r="B10728" s="60"/>
      <c r="C10728" s="60"/>
      <c r="D10728" s="60"/>
      <c r="H10728" s="61"/>
      <c r="I10728" s="61"/>
      <c r="J10728" s="61"/>
      <c r="K10728" s="61"/>
      <c r="L10728" s="61"/>
      <c r="M10728" s="61"/>
      <c r="N10728" s="61"/>
      <c r="O10728" s="61"/>
      <c r="P10728" s="61"/>
      <c r="Q10728" s="61"/>
      <c r="R10728" s="61"/>
      <c r="S10728" s="61"/>
      <c r="T10728" s="61"/>
      <c r="U10728" s="61"/>
      <c r="V10728" s="61"/>
      <c r="W10728" s="61"/>
      <c r="X10728" s="61"/>
      <c r="Y10728" s="61"/>
      <c r="Z10728" s="61"/>
      <c r="AA10728" s="61"/>
      <c r="AB10728" s="61"/>
      <c r="AC10728" s="61"/>
      <c r="AD10728" s="61"/>
      <c r="AE10728" s="61"/>
      <c r="AF10728" s="61"/>
      <c r="AG10728" s="61"/>
      <c r="AH10728" s="61"/>
      <c r="AI10728" s="61"/>
      <c r="AJ10728" s="61"/>
      <c r="AK10728" s="61"/>
      <c r="AL10728" s="61"/>
      <c r="AM10728" s="61"/>
      <c r="AN10728" s="61"/>
      <c r="AO10728" s="61"/>
      <c r="AP10728" s="62"/>
      <c r="AQ10728" s="61"/>
      <c r="AR10728" s="61"/>
      <c r="AS10728" s="61"/>
      <c r="AT10728" s="61"/>
      <c r="AU10728" s="61"/>
      <c r="AV10728" s="61"/>
      <c r="AW10728" s="60"/>
    </row>
    <row r="10729" s="59" customFormat="1" customHeight="1" spans="1:49">
      <c r="A10729" s="60"/>
      <c r="B10729" s="60"/>
      <c r="C10729" s="60"/>
      <c r="D10729" s="60"/>
      <c r="H10729" s="61"/>
      <c r="I10729" s="61"/>
      <c r="J10729" s="61"/>
      <c r="K10729" s="61"/>
      <c r="L10729" s="61"/>
      <c r="M10729" s="61"/>
      <c r="N10729" s="61"/>
      <c r="O10729" s="61"/>
      <c r="P10729" s="61"/>
      <c r="Q10729" s="61"/>
      <c r="R10729" s="61"/>
      <c r="S10729" s="61"/>
      <c r="T10729" s="61"/>
      <c r="U10729" s="61"/>
      <c r="V10729" s="61"/>
      <c r="W10729" s="61"/>
      <c r="X10729" s="61"/>
      <c r="Y10729" s="61"/>
      <c r="Z10729" s="61"/>
      <c r="AA10729" s="61"/>
      <c r="AB10729" s="61"/>
      <c r="AC10729" s="61"/>
      <c r="AD10729" s="61"/>
      <c r="AE10729" s="61"/>
      <c r="AF10729" s="61"/>
      <c r="AG10729" s="61"/>
      <c r="AH10729" s="61"/>
      <c r="AI10729" s="61"/>
      <c r="AJ10729" s="61"/>
      <c r="AK10729" s="61"/>
      <c r="AL10729" s="61"/>
      <c r="AM10729" s="61"/>
      <c r="AN10729" s="61"/>
      <c r="AO10729" s="61"/>
      <c r="AP10729" s="62"/>
      <c r="AQ10729" s="61"/>
      <c r="AR10729" s="61"/>
      <c r="AS10729" s="61"/>
      <c r="AT10729" s="61"/>
      <c r="AU10729" s="61"/>
      <c r="AV10729" s="61"/>
      <c r="AW10729" s="60"/>
    </row>
    <row r="10730" s="59" customFormat="1" customHeight="1" spans="1:49">
      <c r="A10730" s="60"/>
      <c r="B10730" s="60"/>
      <c r="C10730" s="60"/>
      <c r="D10730" s="60"/>
      <c r="H10730" s="61"/>
      <c r="I10730" s="61"/>
      <c r="J10730" s="61"/>
      <c r="K10730" s="61"/>
      <c r="L10730" s="61"/>
      <c r="M10730" s="61"/>
      <c r="N10730" s="61"/>
      <c r="O10730" s="61"/>
      <c r="P10730" s="61"/>
      <c r="Q10730" s="61"/>
      <c r="R10730" s="61"/>
      <c r="S10730" s="61"/>
      <c r="T10730" s="61"/>
      <c r="U10730" s="61"/>
      <c r="V10730" s="61"/>
      <c r="W10730" s="61"/>
      <c r="X10730" s="61"/>
      <c r="Y10730" s="61"/>
      <c r="Z10730" s="61"/>
      <c r="AA10730" s="61"/>
      <c r="AB10730" s="61"/>
      <c r="AC10730" s="61"/>
      <c r="AD10730" s="61"/>
      <c r="AE10730" s="61"/>
      <c r="AF10730" s="61"/>
      <c r="AG10730" s="61"/>
      <c r="AH10730" s="61"/>
      <c r="AI10730" s="61"/>
      <c r="AJ10730" s="61"/>
      <c r="AK10730" s="61"/>
      <c r="AL10730" s="61"/>
      <c r="AM10730" s="61"/>
      <c r="AN10730" s="61"/>
      <c r="AO10730" s="61"/>
      <c r="AP10730" s="62"/>
      <c r="AQ10730" s="61"/>
      <c r="AR10730" s="61"/>
      <c r="AS10730" s="61"/>
      <c r="AT10730" s="61"/>
      <c r="AU10730" s="61"/>
      <c r="AV10730" s="61"/>
      <c r="AW10730" s="60"/>
    </row>
    <row r="10731" s="59" customFormat="1" customHeight="1" spans="1:49">
      <c r="A10731" s="60"/>
      <c r="B10731" s="60"/>
      <c r="C10731" s="60"/>
      <c r="D10731" s="60"/>
      <c r="H10731" s="61"/>
      <c r="I10731" s="61"/>
      <c r="J10731" s="61"/>
      <c r="K10731" s="61"/>
      <c r="L10731" s="61"/>
      <c r="M10731" s="61"/>
      <c r="N10731" s="61"/>
      <c r="O10731" s="61"/>
      <c r="P10731" s="61"/>
      <c r="Q10731" s="61"/>
      <c r="R10731" s="61"/>
      <c r="S10731" s="61"/>
      <c r="T10731" s="61"/>
      <c r="U10731" s="61"/>
      <c r="V10731" s="61"/>
      <c r="W10731" s="61"/>
      <c r="X10731" s="61"/>
      <c r="Y10731" s="61"/>
      <c r="Z10731" s="61"/>
      <c r="AA10731" s="61"/>
      <c r="AB10731" s="61"/>
      <c r="AC10731" s="61"/>
      <c r="AD10731" s="61"/>
      <c r="AE10731" s="61"/>
      <c r="AF10731" s="61"/>
      <c r="AG10731" s="61"/>
      <c r="AH10731" s="61"/>
      <c r="AI10731" s="61"/>
      <c r="AJ10731" s="61"/>
      <c r="AK10731" s="61"/>
      <c r="AL10731" s="61"/>
      <c r="AM10731" s="61"/>
      <c r="AN10731" s="61"/>
      <c r="AO10731" s="61"/>
      <c r="AP10731" s="62"/>
      <c r="AQ10731" s="61"/>
      <c r="AR10731" s="61"/>
      <c r="AS10731" s="61"/>
      <c r="AT10731" s="61"/>
      <c r="AU10731" s="61"/>
      <c r="AV10731" s="61"/>
      <c r="AW10731" s="60"/>
    </row>
    <row r="10732" s="59" customFormat="1" customHeight="1" spans="1:49">
      <c r="A10732" s="60"/>
      <c r="B10732" s="60"/>
      <c r="C10732" s="60"/>
      <c r="D10732" s="60"/>
      <c r="H10732" s="61"/>
      <c r="I10732" s="61"/>
      <c r="J10732" s="61"/>
      <c r="K10732" s="61"/>
      <c r="L10732" s="61"/>
      <c r="M10732" s="61"/>
      <c r="N10732" s="61"/>
      <c r="O10732" s="61"/>
      <c r="P10732" s="61"/>
      <c r="Q10732" s="61"/>
      <c r="R10732" s="61"/>
      <c r="S10732" s="61"/>
      <c r="T10732" s="61"/>
      <c r="U10732" s="61"/>
      <c r="V10732" s="61"/>
      <c r="W10732" s="61"/>
      <c r="X10732" s="61"/>
      <c r="Y10732" s="61"/>
      <c r="Z10732" s="61"/>
      <c r="AA10732" s="61"/>
      <c r="AB10732" s="61"/>
      <c r="AC10732" s="61"/>
      <c r="AD10732" s="61"/>
      <c r="AE10732" s="61"/>
      <c r="AF10732" s="61"/>
      <c r="AG10732" s="61"/>
      <c r="AH10732" s="61"/>
      <c r="AI10732" s="61"/>
      <c r="AJ10732" s="61"/>
      <c r="AK10732" s="61"/>
      <c r="AL10732" s="61"/>
      <c r="AM10732" s="61"/>
      <c r="AN10732" s="61"/>
      <c r="AO10732" s="61"/>
      <c r="AP10732" s="62"/>
      <c r="AQ10732" s="61"/>
      <c r="AR10732" s="61"/>
      <c r="AS10732" s="61"/>
      <c r="AT10732" s="61"/>
      <c r="AU10732" s="61"/>
      <c r="AV10732" s="61"/>
      <c r="AW10732" s="60"/>
    </row>
    <row r="10733" s="59" customFormat="1" customHeight="1" spans="1:49">
      <c r="A10733" s="60"/>
      <c r="B10733" s="60"/>
      <c r="C10733" s="60"/>
      <c r="D10733" s="60"/>
      <c r="H10733" s="61"/>
      <c r="I10733" s="61"/>
      <c r="J10733" s="61"/>
      <c r="K10733" s="61"/>
      <c r="L10733" s="61"/>
      <c r="M10733" s="61"/>
      <c r="N10733" s="61"/>
      <c r="O10733" s="61"/>
      <c r="P10733" s="61"/>
      <c r="Q10733" s="61"/>
      <c r="R10733" s="61"/>
      <c r="S10733" s="61"/>
      <c r="T10733" s="61"/>
      <c r="U10733" s="61"/>
      <c r="V10733" s="61"/>
      <c r="W10733" s="61"/>
      <c r="X10733" s="61"/>
      <c r="Y10733" s="61"/>
      <c r="Z10733" s="61"/>
      <c r="AA10733" s="61"/>
      <c r="AB10733" s="61"/>
      <c r="AC10733" s="61"/>
      <c r="AD10733" s="61"/>
      <c r="AE10733" s="61"/>
      <c r="AF10733" s="61"/>
      <c r="AG10733" s="61"/>
      <c r="AH10733" s="61"/>
      <c r="AI10733" s="61"/>
      <c r="AJ10733" s="61"/>
      <c r="AK10733" s="61"/>
      <c r="AL10733" s="61"/>
      <c r="AM10733" s="61"/>
      <c r="AN10733" s="61"/>
      <c r="AO10733" s="61"/>
      <c r="AP10733" s="62"/>
      <c r="AQ10733" s="61"/>
      <c r="AR10733" s="61"/>
      <c r="AS10733" s="61"/>
      <c r="AT10733" s="61"/>
      <c r="AU10733" s="61"/>
      <c r="AV10733" s="61"/>
      <c r="AW10733" s="60"/>
    </row>
    <row r="10734" s="59" customFormat="1" customHeight="1" spans="1:49">
      <c r="A10734" s="60"/>
      <c r="B10734" s="60"/>
      <c r="C10734" s="60"/>
      <c r="D10734" s="60"/>
      <c r="H10734" s="61"/>
      <c r="I10734" s="61"/>
      <c r="J10734" s="61"/>
      <c r="K10734" s="61"/>
      <c r="L10734" s="61"/>
      <c r="M10734" s="61"/>
      <c r="N10734" s="61"/>
      <c r="O10734" s="61"/>
      <c r="P10734" s="61"/>
      <c r="Q10734" s="61"/>
      <c r="R10734" s="61"/>
      <c r="S10734" s="61"/>
      <c r="T10734" s="61"/>
      <c r="U10734" s="61"/>
      <c r="V10734" s="61"/>
      <c r="W10734" s="61"/>
      <c r="X10734" s="61"/>
      <c r="Y10734" s="61"/>
      <c r="Z10734" s="61"/>
      <c r="AA10734" s="61"/>
      <c r="AB10734" s="61"/>
      <c r="AC10734" s="61"/>
      <c r="AD10734" s="61"/>
      <c r="AE10734" s="61"/>
      <c r="AF10734" s="61"/>
      <c r="AG10734" s="61"/>
      <c r="AH10734" s="61"/>
      <c r="AI10734" s="61"/>
      <c r="AJ10734" s="61"/>
      <c r="AK10734" s="61"/>
      <c r="AL10734" s="61"/>
      <c r="AM10734" s="61"/>
      <c r="AN10734" s="61"/>
      <c r="AO10734" s="61"/>
      <c r="AP10734" s="62"/>
      <c r="AQ10734" s="61"/>
      <c r="AR10734" s="61"/>
      <c r="AS10734" s="61"/>
      <c r="AT10734" s="61"/>
      <c r="AU10734" s="61"/>
      <c r="AV10734" s="61"/>
      <c r="AW10734" s="60"/>
    </row>
    <row r="10735" s="59" customFormat="1" customHeight="1" spans="1:49">
      <c r="A10735" s="60"/>
      <c r="B10735" s="60"/>
      <c r="C10735" s="60"/>
      <c r="D10735" s="60"/>
      <c r="H10735" s="61"/>
      <c r="I10735" s="61"/>
      <c r="J10735" s="61"/>
      <c r="K10735" s="61"/>
      <c r="L10735" s="61"/>
      <c r="M10735" s="61"/>
      <c r="N10735" s="61"/>
      <c r="O10735" s="61"/>
      <c r="P10735" s="61"/>
      <c r="Q10735" s="61"/>
      <c r="R10735" s="61"/>
      <c r="S10735" s="61"/>
      <c r="T10735" s="61"/>
      <c r="U10735" s="61"/>
      <c r="V10735" s="61"/>
      <c r="W10735" s="61"/>
      <c r="X10735" s="61"/>
      <c r="Y10735" s="61"/>
      <c r="Z10735" s="61"/>
      <c r="AA10735" s="61"/>
      <c r="AB10735" s="61"/>
      <c r="AC10735" s="61"/>
      <c r="AD10735" s="61"/>
      <c r="AE10735" s="61"/>
      <c r="AF10735" s="61"/>
      <c r="AG10735" s="61"/>
      <c r="AH10735" s="61"/>
      <c r="AI10735" s="61"/>
      <c r="AJ10735" s="61"/>
      <c r="AK10735" s="61"/>
      <c r="AL10735" s="61"/>
      <c r="AM10735" s="61"/>
      <c r="AN10735" s="61"/>
      <c r="AO10735" s="61"/>
      <c r="AP10735" s="62"/>
      <c r="AQ10735" s="61"/>
      <c r="AR10735" s="61"/>
      <c r="AS10735" s="61"/>
      <c r="AT10735" s="61"/>
      <c r="AU10735" s="61"/>
      <c r="AV10735" s="61"/>
      <c r="AW10735" s="60"/>
    </row>
    <row r="10736" s="59" customFormat="1" customHeight="1" spans="1:49">
      <c r="A10736" s="60"/>
      <c r="B10736" s="60"/>
      <c r="C10736" s="60"/>
      <c r="D10736" s="60"/>
      <c r="H10736" s="61"/>
      <c r="I10736" s="61"/>
      <c r="J10736" s="61"/>
      <c r="K10736" s="61"/>
      <c r="L10736" s="61"/>
      <c r="M10736" s="61"/>
      <c r="N10736" s="61"/>
      <c r="O10736" s="61"/>
      <c r="P10736" s="61"/>
      <c r="Q10736" s="61"/>
      <c r="R10736" s="61"/>
      <c r="S10736" s="61"/>
      <c r="T10736" s="61"/>
      <c r="U10736" s="61"/>
      <c r="V10736" s="61"/>
      <c r="W10736" s="61"/>
      <c r="X10736" s="61"/>
      <c r="Y10736" s="61"/>
      <c r="Z10736" s="61"/>
      <c r="AA10736" s="61"/>
      <c r="AB10736" s="61"/>
      <c r="AC10736" s="61"/>
      <c r="AD10736" s="61"/>
      <c r="AE10736" s="61"/>
      <c r="AF10736" s="61"/>
      <c r="AG10736" s="61"/>
      <c r="AH10736" s="61"/>
      <c r="AI10736" s="61"/>
      <c r="AJ10736" s="61"/>
      <c r="AK10736" s="61"/>
      <c r="AL10736" s="61"/>
      <c r="AM10736" s="61"/>
      <c r="AN10736" s="61"/>
      <c r="AO10736" s="61"/>
      <c r="AP10736" s="62"/>
      <c r="AQ10736" s="61"/>
      <c r="AR10736" s="61"/>
      <c r="AS10736" s="61"/>
      <c r="AT10736" s="61"/>
      <c r="AU10736" s="61"/>
      <c r="AV10736" s="61"/>
      <c r="AW10736" s="60"/>
    </row>
    <row r="10737" s="59" customFormat="1" customHeight="1" spans="1:49">
      <c r="A10737" s="60"/>
      <c r="B10737" s="60"/>
      <c r="C10737" s="60"/>
      <c r="D10737" s="60"/>
      <c r="H10737" s="61"/>
      <c r="I10737" s="61"/>
      <c r="J10737" s="61"/>
      <c r="K10737" s="61"/>
      <c r="L10737" s="61"/>
      <c r="M10737" s="61"/>
      <c r="N10737" s="61"/>
      <c r="O10737" s="61"/>
      <c r="P10737" s="61"/>
      <c r="Q10737" s="61"/>
      <c r="R10737" s="61"/>
      <c r="S10737" s="61"/>
      <c r="T10737" s="61"/>
      <c r="U10737" s="61"/>
      <c r="V10737" s="61"/>
      <c r="W10737" s="61"/>
      <c r="X10737" s="61"/>
      <c r="Y10737" s="61"/>
      <c r="Z10737" s="61"/>
      <c r="AA10737" s="61"/>
      <c r="AB10737" s="61"/>
      <c r="AC10737" s="61"/>
      <c r="AD10737" s="61"/>
      <c r="AE10737" s="61"/>
      <c r="AF10737" s="61"/>
      <c r="AG10737" s="61"/>
      <c r="AH10737" s="61"/>
      <c r="AI10737" s="61"/>
      <c r="AJ10737" s="61"/>
      <c r="AK10737" s="61"/>
      <c r="AL10737" s="61"/>
      <c r="AM10737" s="61"/>
      <c r="AN10737" s="61"/>
      <c r="AO10737" s="61"/>
      <c r="AP10737" s="62"/>
      <c r="AQ10737" s="61"/>
      <c r="AR10737" s="61"/>
      <c r="AS10737" s="61"/>
      <c r="AT10737" s="61"/>
      <c r="AU10737" s="61"/>
      <c r="AV10737" s="61"/>
      <c r="AW10737" s="60"/>
    </row>
    <row r="10738" s="59" customFormat="1" customHeight="1" spans="1:49">
      <c r="A10738" s="60"/>
      <c r="B10738" s="60"/>
      <c r="C10738" s="60"/>
      <c r="D10738" s="60"/>
      <c r="H10738" s="61"/>
      <c r="I10738" s="61"/>
      <c r="J10738" s="61"/>
      <c r="K10738" s="61"/>
      <c r="L10738" s="61"/>
      <c r="M10738" s="61"/>
      <c r="N10738" s="61"/>
      <c r="O10738" s="61"/>
      <c r="P10738" s="61"/>
      <c r="Q10738" s="61"/>
      <c r="R10738" s="61"/>
      <c r="S10738" s="61"/>
      <c r="T10738" s="61"/>
      <c r="U10738" s="61"/>
      <c r="V10738" s="61"/>
      <c r="W10738" s="61"/>
      <c r="X10738" s="61"/>
      <c r="Y10738" s="61"/>
      <c r="Z10738" s="61"/>
      <c r="AA10738" s="61"/>
      <c r="AB10738" s="61"/>
      <c r="AC10738" s="61"/>
      <c r="AD10738" s="61"/>
      <c r="AE10738" s="61"/>
      <c r="AF10738" s="61"/>
      <c r="AG10738" s="61"/>
      <c r="AH10738" s="61"/>
      <c r="AI10738" s="61"/>
      <c r="AJ10738" s="61"/>
      <c r="AK10738" s="61"/>
      <c r="AL10738" s="61"/>
      <c r="AM10738" s="61"/>
      <c r="AN10738" s="61"/>
      <c r="AO10738" s="61"/>
      <c r="AP10738" s="62"/>
      <c r="AQ10738" s="61"/>
      <c r="AR10738" s="61"/>
      <c r="AS10738" s="61"/>
      <c r="AT10738" s="61"/>
      <c r="AU10738" s="61"/>
      <c r="AV10738" s="61"/>
      <c r="AW10738" s="60"/>
    </row>
    <row r="10739" s="59" customFormat="1" customHeight="1" spans="1:49">
      <c r="A10739" s="60"/>
      <c r="B10739" s="60"/>
      <c r="C10739" s="60"/>
      <c r="D10739" s="60"/>
      <c r="H10739" s="61"/>
      <c r="I10739" s="61"/>
      <c r="J10739" s="61"/>
      <c r="K10739" s="61"/>
      <c r="L10739" s="61"/>
      <c r="M10739" s="61"/>
      <c r="N10739" s="61"/>
      <c r="O10739" s="61"/>
      <c r="P10739" s="61"/>
      <c r="Q10739" s="61"/>
      <c r="R10739" s="61"/>
      <c r="S10739" s="61"/>
      <c r="T10739" s="61"/>
      <c r="U10739" s="61"/>
      <c r="V10739" s="61"/>
      <c r="W10739" s="61"/>
      <c r="X10739" s="61"/>
      <c r="Y10739" s="61"/>
      <c r="Z10739" s="61"/>
      <c r="AA10739" s="61"/>
      <c r="AB10739" s="61"/>
      <c r="AC10739" s="61"/>
      <c r="AD10739" s="61"/>
      <c r="AE10739" s="61"/>
      <c r="AF10739" s="61"/>
      <c r="AG10739" s="61"/>
      <c r="AH10739" s="61"/>
      <c r="AI10739" s="61"/>
      <c r="AJ10739" s="61"/>
      <c r="AK10739" s="61"/>
      <c r="AL10739" s="61"/>
      <c r="AM10739" s="61"/>
      <c r="AN10739" s="61"/>
      <c r="AO10739" s="61"/>
      <c r="AP10739" s="62"/>
      <c r="AQ10739" s="61"/>
      <c r="AR10739" s="61"/>
      <c r="AS10739" s="61"/>
      <c r="AT10739" s="61"/>
      <c r="AU10739" s="61"/>
      <c r="AV10739" s="61"/>
      <c r="AW10739" s="60"/>
    </row>
    <row r="10740" s="59" customFormat="1" customHeight="1" spans="1:49">
      <c r="A10740" s="60"/>
      <c r="B10740" s="60"/>
      <c r="C10740" s="60"/>
      <c r="D10740" s="60"/>
      <c r="H10740" s="61"/>
      <c r="I10740" s="61"/>
      <c r="J10740" s="61"/>
      <c r="K10740" s="61"/>
      <c r="L10740" s="61"/>
      <c r="M10740" s="61"/>
      <c r="N10740" s="61"/>
      <c r="O10740" s="61"/>
      <c r="P10740" s="61"/>
      <c r="Q10740" s="61"/>
      <c r="R10740" s="61"/>
      <c r="S10740" s="61"/>
      <c r="T10740" s="61"/>
      <c r="U10740" s="61"/>
      <c r="V10740" s="61"/>
      <c r="W10740" s="61"/>
      <c r="X10740" s="61"/>
      <c r="Y10740" s="61"/>
      <c r="Z10740" s="61"/>
      <c r="AA10740" s="61"/>
      <c r="AB10740" s="61"/>
      <c r="AC10740" s="61"/>
      <c r="AD10740" s="61"/>
      <c r="AE10740" s="61"/>
      <c r="AF10740" s="61"/>
      <c r="AG10740" s="61"/>
      <c r="AH10740" s="61"/>
      <c r="AI10740" s="61"/>
      <c r="AJ10740" s="61"/>
      <c r="AK10740" s="61"/>
      <c r="AL10740" s="61"/>
      <c r="AM10740" s="61"/>
      <c r="AN10740" s="61"/>
      <c r="AO10740" s="61"/>
      <c r="AP10740" s="62"/>
      <c r="AQ10740" s="61"/>
      <c r="AR10740" s="61"/>
      <c r="AS10740" s="61"/>
      <c r="AT10740" s="61"/>
      <c r="AU10740" s="61"/>
      <c r="AV10740" s="61"/>
      <c r="AW10740" s="60"/>
    </row>
    <row r="10741" s="59" customFormat="1" customHeight="1" spans="1:49">
      <c r="A10741" s="60"/>
      <c r="B10741" s="60"/>
      <c r="C10741" s="60"/>
      <c r="D10741" s="60"/>
      <c r="H10741" s="61"/>
      <c r="I10741" s="61"/>
      <c r="J10741" s="61"/>
      <c r="K10741" s="61"/>
      <c r="L10741" s="61"/>
      <c r="M10741" s="61"/>
      <c r="N10741" s="61"/>
      <c r="O10741" s="61"/>
      <c r="P10741" s="61"/>
      <c r="Q10741" s="61"/>
      <c r="R10741" s="61"/>
      <c r="S10741" s="61"/>
      <c r="T10741" s="61"/>
      <c r="U10741" s="61"/>
      <c r="V10741" s="61"/>
      <c r="W10741" s="61"/>
      <c r="X10741" s="61"/>
      <c r="Y10741" s="61"/>
      <c r="Z10741" s="61"/>
      <c r="AA10741" s="61"/>
      <c r="AB10741" s="61"/>
      <c r="AC10741" s="61"/>
      <c r="AD10741" s="61"/>
      <c r="AE10741" s="61"/>
      <c r="AF10741" s="61"/>
      <c r="AG10741" s="61"/>
      <c r="AH10741" s="61"/>
      <c r="AI10741" s="61"/>
      <c r="AJ10741" s="61"/>
      <c r="AK10741" s="61"/>
      <c r="AL10741" s="61"/>
      <c r="AM10741" s="61"/>
      <c r="AN10741" s="61"/>
      <c r="AO10741" s="61"/>
      <c r="AP10741" s="62"/>
      <c r="AQ10741" s="61"/>
      <c r="AR10741" s="61"/>
      <c r="AS10741" s="61"/>
      <c r="AT10741" s="61"/>
      <c r="AU10741" s="61"/>
      <c r="AV10741" s="61"/>
      <c r="AW10741" s="60"/>
    </row>
    <row r="10742" s="59" customFormat="1" customHeight="1" spans="1:49">
      <c r="A10742" s="60"/>
      <c r="B10742" s="60"/>
      <c r="C10742" s="60"/>
      <c r="D10742" s="60"/>
      <c r="H10742" s="61"/>
      <c r="I10742" s="61"/>
      <c r="J10742" s="61"/>
      <c r="K10742" s="61"/>
      <c r="L10742" s="61"/>
      <c r="M10742" s="61"/>
      <c r="N10742" s="61"/>
      <c r="O10742" s="61"/>
      <c r="P10742" s="61"/>
      <c r="Q10742" s="61"/>
      <c r="R10742" s="61"/>
      <c r="S10742" s="61"/>
      <c r="T10742" s="61"/>
      <c r="U10742" s="61"/>
      <c r="V10742" s="61"/>
      <c r="W10742" s="61"/>
      <c r="X10742" s="61"/>
      <c r="Y10742" s="61"/>
      <c r="Z10742" s="61"/>
      <c r="AA10742" s="61"/>
      <c r="AB10742" s="61"/>
      <c r="AC10742" s="61"/>
      <c r="AD10742" s="61"/>
      <c r="AE10742" s="61"/>
      <c r="AF10742" s="61"/>
      <c r="AG10742" s="61"/>
      <c r="AH10742" s="61"/>
      <c r="AI10742" s="61"/>
      <c r="AJ10742" s="61"/>
      <c r="AK10742" s="61"/>
      <c r="AL10742" s="61"/>
      <c r="AM10742" s="61"/>
      <c r="AN10742" s="61"/>
      <c r="AO10742" s="61"/>
      <c r="AP10742" s="62"/>
      <c r="AQ10742" s="61"/>
      <c r="AR10742" s="61"/>
      <c r="AS10742" s="61"/>
      <c r="AT10742" s="61"/>
      <c r="AU10742" s="61"/>
      <c r="AV10742" s="61"/>
      <c r="AW10742" s="60"/>
    </row>
    <row r="10743" s="59" customFormat="1" customHeight="1" spans="1:49">
      <c r="A10743" s="60"/>
      <c r="B10743" s="60"/>
      <c r="C10743" s="60"/>
      <c r="D10743" s="60"/>
      <c r="H10743" s="61"/>
      <c r="I10743" s="61"/>
      <c r="J10743" s="61"/>
      <c r="K10743" s="61"/>
      <c r="L10743" s="61"/>
      <c r="M10743" s="61"/>
      <c r="N10743" s="61"/>
      <c r="O10743" s="61"/>
      <c r="P10743" s="61"/>
      <c r="Q10743" s="61"/>
      <c r="R10743" s="61"/>
      <c r="S10743" s="61"/>
      <c r="T10743" s="61"/>
      <c r="U10743" s="61"/>
      <c r="V10743" s="61"/>
      <c r="W10743" s="61"/>
      <c r="X10743" s="61"/>
      <c r="Y10743" s="61"/>
      <c r="Z10743" s="61"/>
      <c r="AA10743" s="61"/>
      <c r="AB10743" s="61"/>
      <c r="AC10743" s="61"/>
      <c r="AD10743" s="61"/>
      <c r="AE10743" s="61"/>
      <c r="AF10743" s="61"/>
      <c r="AG10743" s="61"/>
      <c r="AH10743" s="61"/>
      <c r="AI10743" s="61"/>
      <c r="AJ10743" s="61"/>
      <c r="AK10743" s="61"/>
      <c r="AL10743" s="61"/>
      <c r="AM10743" s="61"/>
      <c r="AN10743" s="61"/>
      <c r="AO10743" s="61"/>
      <c r="AP10743" s="62"/>
      <c r="AQ10743" s="61"/>
      <c r="AR10743" s="61"/>
      <c r="AS10743" s="61"/>
      <c r="AT10743" s="61"/>
      <c r="AU10743" s="61"/>
      <c r="AV10743" s="61"/>
      <c r="AW10743" s="60"/>
    </row>
    <row r="10744" s="59" customFormat="1" customHeight="1" spans="1:49">
      <c r="A10744" s="60"/>
      <c r="B10744" s="60"/>
      <c r="C10744" s="60"/>
      <c r="D10744" s="60"/>
      <c r="H10744" s="61"/>
      <c r="I10744" s="61"/>
      <c r="J10744" s="61"/>
      <c r="K10744" s="61"/>
      <c r="L10744" s="61"/>
      <c r="M10744" s="61"/>
      <c r="N10744" s="61"/>
      <c r="O10744" s="61"/>
      <c r="P10744" s="61"/>
      <c r="Q10744" s="61"/>
      <c r="R10744" s="61"/>
      <c r="S10744" s="61"/>
      <c r="T10744" s="61"/>
      <c r="U10744" s="61"/>
      <c r="V10744" s="61"/>
      <c r="W10744" s="61"/>
      <c r="X10744" s="61"/>
      <c r="Y10744" s="61"/>
      <c r="Z10744" s="61"/>
      <c r="AA10744" s="61"/>
      <c r="AB10744" s="61"/>
      <c r="AC10744" s="61"/>
      <c r="AD10744" s="61"/>
      <c r="AE10744" s="61"/>
      <c r="AF10744" s="61"/>
      <c r="AG10744" s="61"/>
      <c r="AH10744" s="61"/>
      <c r="AI10744" s="61"/>
      <c r="AJ10744" s="61"/>
      <c r="AK10744" s="61"/>
      <c r="AL10744" s="61"/>
      <c r="AM10744" s="61"/>
      <c r="AN10744" s="61"/>
      <c r="AO10744" s="61"/>
      <c r="AP10744" s="62"/>
      <c r="AQ10744" s="61"/>
      <c r="AR10744" s="61"/>
      <c r="AS10744" s="61"/>
      <c r="AT10744" s="61"/>
      <c r="AU10744" s="61"/>
      <c r="AV10744" s="61"/>
      <c r="AW10744" s="60"/>
    </row>
    <row r="10745" s="59" customFormat="1" customHeight="1" spans="1:49">
      <c r="A10745" s="60"/>
      <c r="B10745" s="60"/>
      <c r="C10745" s="60"/>
      <c r="D10745" s="60"/>
      <c r="H10745" s="61"/>
      <c r="I10745" s="61"/>
      <c r="J10745" s="61"/>
      <c r="K10745" s="61"/>
      <c r="L10745" s="61"/>
      <c r="M10745" s="61"/>
      <c r="N10745" s="61"/>
      <c r="O10745" s="61"/>
      <c r="P10745" s="61"/>
      <c r="Q10745" s="61"/>
      <c r="R10745" s="61"/>
      <c r="S10745" s="61"/>
      <c r="T10745" s="61"/>
      <c r="U10745" s="61"/>
      <c r="V10745" s="61"/>
      <c r="W10745" s="61"/>
      <c r="X10745" s="61"/>
      <c r="Y10745" s="61"/>
      <c r="Z10745" s="61"/>
      <c r="AA10745" s="61"/>
      <c r="AB10745" s="61"/>
      <c r="AC10745" s="61"/>
      <c r="AD10745" s="61"/>
      <c r="AE10745" s="61"/>
      <c r="AF10745" s="61"/>
      <c r="AG10745" s="61"/>
      <c r="AH10745" s="61"/>
      <c r="AI10745" s="61"/>
      <c r="AJ10745" s="61"/>
      <c r="AK10745" s="61"/>
      <c r="AL10745" s="61"/>
      <c r="AM10745" s="61"/>
      <c r="AN10745" s="61"/>
      <c r="AO10745" s="61"/>
      <c r="AP10745" s="62"/>
      <c r="AQ10745" s="61"/>
      <c r="AR10745" s="61"/>
      <c r="AS10745" s="61"/>
      <c r="AT10745" s="61"/>
      <c r="AU10745" s="61"/>
      <c r="AV10745" s="61"/>
      <c r="AW10745" s="60"/>
    </row>
    <row r="10746" s="59" customFormat="1" customHeight="1" spans="1:49">
      <c r="A10746" s="60"/>
      <c r="B10746" s="60"/>
      <c r="C10746" s="60"/>
      <c r="D10746" s="60"/>
      <c r="H10746" s="61"/>
      <c r="I10746" s="61"/>
      <c r="J10746" s="61"/>
      <c r="K10746" s="61"/>
      <c r="L10746" s="61"/>
      <c r="M10746" s="61"/>
      <c r="N10746" s="61"/>
      <c r="O10746" s="61"/>
      <c r="P10746" s="61"/>
      <c r="Q10746" s="61"/>
      <c r="R10746" s="61"/>
      <c r="S10746" s="61"/>
      <c r="T10746" s="61"/>
      <c r="U10746" s="61"/>
      <c r="V10746" s="61"/>
      <c r="W10746" s="61"/>
      <c r="X10746" s="61"/>
      <c r="Y10746" s="61"/>
      <c r="Z10746" s="61"/>
      <c r="AA10746" s="61"/>
      <c r="AB10746" s="61"/>
      <c r="AC10746" s="61"/>
      <c r="AD10746" s="61"/>
      <c r="AE10746" s="61"/>
      <c r="AF10746" s="61"/>
      <c r="AG10746" s="61"/>
      <c r="AH10746" s="61"/>
      <c r="AI10746" s="61"/>
      <c r="AJ10746" s="61"/>
      <c r="AK10746" s="61"/>
      <c r="AL10746" s="61"/>
      <c r="AM10746" s="61"/>
      <c r="AN10746" s="61"/>
      <c r="AO10746" s="61"/>
      <c r="AP10746" s="62"/>
      <c r="AQ10746" s="61"/>
      <c r="AR10746" s="61"/>
      <c r="AS10746" s="61"/>
      <c r="AT10746" s="61"/>
      <c r="AU10746" s="61"/>
      <c r="AV10746" s="61"/>
      <c r="AW10746" s="60"/>
    </row>
    <row r="10747" s="59" customFormat="1" customHeight="1" spans="1:49">
      <c r="A10747" s="60"/>
      <c r="B10747" s="60"/>
      <c r="C10747" s="60"/>
      <c r="D10747" s="60"/>
      <c r="H10747" s="61"/>
      <c r="I10747" s="61"/>
      <c r="J10747" s="61"/>
      <c r="K10747" s="61"/>
      <c r="L10747" s="61"/>
      <c r="M10747" s="61"/>
      <c r="N10747" s="61"/>
      <c r="O10747" s="61"/>
      <c r="P10747" s="61"/>
      <c r="Q10747" s="61"/>
      <c r="R10747" s="61"/>
      <c r="S10747" s="61"/>
      <c r="T10747" s="61"/>
      <c r="U10747" s="61"/>
      <c r="V10747" s="61"/>
      <c r="W10747" s="61"/>
      <c r="X10747" s="61"/>
      <c r="Y10747" s="61"/>
      <c r="Z10747" s="61"/>
      <c r="AA10747" s="61"/>
      <c r="AB10747" s="61"/>
      <c r="AC10747" s="61"/>
      <c r="AD10747" s="61"/>
      <c r="AE10747" s="61"/>
      <c r="AF10747" s="61"/>
      <c r="AG10747" s="61"/>
      <c r="AH10747" s="61"/>
      <c r="AI10747" s="61"/>
      <c r="AJ10747" s="61"/>
      <c r="AK10747" s="61"/>
      <c r="AL10747" s="61"/>
      <c r="AM10747" s="61"/>
      <c r="AN10747" s="61"/>
      <c r="AO10747" s="61"/>
      <c r="AP10747" s="62"/>
      <c r="AQ10747" s="61"/>
      <c r="AR10747" s="61"/>
      <c r="AS10747" s="61"/>
      <c r="AT10747" s="61"/>
      <c r="AU10747" s="61"/>
      <c r="AV10747" s="61"/>
      <c r="AW10747" s="60"/>
    </row>
    <row r="10748" s="59" customFormat="1" customHeight="1" spans="1:49">
      <c r="A10748" s="60"/>
      <c r="B10748" s="60"/>
      <c r="C10748" s="60"/>
      <c r="D10748" s="60"/>
      <c r="H10748" s="61"/>
      <c r="I10748" s="61"/>
      <c r="J10748" s="61"/>
      <c r="K10748" s="61"/>
      <c r="L10748" s="61"/>
      <c r="M10748" s="61"/>
      <c r="N10748" s="61"/>
      <c r="O10748" s="61"/>
      <c r="P10748" s="61"/>
      <c r="Q10748" s="61"/>
      <c r="R10748" s="61"/>
      <c r="S10748" s="61"/>
      <c r="T10748" s="61"/>
      <c r="U10748" s="61"/>
      <c r="V10748" s="61"/>
      <c r="W10748" s="61"/>
      <c r="X10748" s="61"/>
      <c r="Y10748" s="61"/>
      <c r="Z10748" s="61"/>
      <c r="AA10748" s="61"/>
      <c r="AB10748" s="61"/>
      <c r="AC10748" s="61"/>
      <c r="AD10748" s="61"/>
      <c r="AE10748" s="61"/>
      <c r="AF10748" s="61"/>
      <c r="AG10748" s="61"/>
      <c r="AH10748" s="61"/>
      <c r="AI10748" s="61"/>
      <c r="AJ10748" s="61"/>
      <c r="AK10748" s="61"/>
      <c r="AL10748" s="61"/>
      <c r="AM10748" s="61"/>
      <c r="AN10748" s="61"/>
      <c r="AO10748" s="61"/>
      <c r="AP10748" s="62"/>
      <c r="AQ10748" s="61"/>
      <c r="AR10748" s="61"/>
      <c r="AS10748" s="61"/>
      <c r="AT10748" s="61"/>
      <c r="AU10748" s="61"/>
      <c r="AV10748" s="61"/>
      <c r="AW10748" s="60"/>
    </row>
    <row r="10749" s="59" customFormat="1" customHeight="1" spans="1:49">
      <c r="A10749" s="60"/>
      <c r="B10749" s="60"/>
      <c r="C10749" s="60"/>
      <c r="D10749" s="60"/>
      <c r="H10749" s="61"/>
      <c r="I10749" s="61"/>
      <c r="J10749" s="61"/>
      <c r="K10749" s="61"/>
      <c r="L10749" s="61"/>
      <c r="M10749" s="61"/>
      <c r="N10749" s="61"/>
      <c r="O10749" s="61"/>
      <c r="P10749" s="61"/>
      <c r="Q10749" s="61"/>
      <c r="R10749" s="61"/>
      <c r="S10749" s="61"/>
      <c r="T10749" s="61"/>
      <c r="U10749" s="61"/>
      <c r="V10749" s="61"/>
      <c r="W10749" s="61"/>
      <c r="X10749" s="61"/>
      <c r="Y10749" s="61"/>
      <c r="Z10749" s="61"/>
      <c r="AA10749" s="61"/>
      <c r="AB10749" s="61"/>
      <c r="AC10749" s="61"/>
      <c r="AD10749" s="61"/>
      <c r="AE10749" s="61"/>
      <c r="AF10749" s="61"/>
      <c r="AG10749" s="61"/>
      <c r="AH10749" s="61"/>
      <c r="AI10749" s="61"/>
      <c r="AJ10749" s="61"/>
      <c r="AK10749" s="61"/>
      <c r="AL10749" s="61"/>
      <c r="AM10749" s="61"/>
      <c r="AN10749" s="61"/>
      <c r="AO10749" s="61"/>
      <c r="AP10749" s="62"/>
      <c r="AQ10749" s="61"/>
      <c r="AR10749" s="61"/>
      <c r="AS10749" s="61"/>
      <c r="AT10749" s="61"/>
      <c r="AU10749" s="61"/>
      <c r="AV10749" s="61"/>
      <c r="AW10749" s="60"/>
    </row>
    <row r="10750" s="59" customFormat="1" customHeight="1" spans="1:49">
      <c r="A10750" s="60"/>
      <c r="B10750" s="60"/>
      <c r="C10750" s="60"/>
      <c r="D10750" s="60"/>
      <c r="H10750" s="61"/>
      <c r="I10750" s="61"/>
      <c r="J10750" s="61"/>
      <c r="K10750" s="61"/>
      <c r="L10750" s="61"/>
      <c r="M10750" s="61"/>
      <c r="N10750" s="61"/>
      <c r="O10750" s="61"/>
      <c r="P10750" s="61"/>
      <c r="Q10750" s="61"/>
      <c r="R10750" s="61"/>
      <c r="S10750" s="61"/>
      <c r="T10750" s="61"/>
      <c r="U10750" s="61"/>
      <c r="V10750" s="61"/>
      <c r="W10750" s="61"/>
      <c r="X10750" s="61"/>
      <c r="Y10750" s="61"/>
      <c r="Z10750" s="61"/>
      <c r="AA10750" s="61"/>
      <c r="AB10750" s="61"/>
      <c r="AC10750" s="61"/>
      <c r="AD10750" s="61"/>
      <c r="AE10750" s="61"/>
      <c r="AF10750" s="61"/>
      <c r="AG10750" s="61"/>
      <c r="AH10750" s="61"/>
      <c r="AI10750" s="61"/>
      <c r="AJ10750" s="61"/>
      <c r="AK10750" s="61"/>
      <c r="AL10750" s="61"/>
      <c r="AM10750" s="61"/>
      <c r="AN10750" s="61"/>
      <c r="AO10750" s="61"/>
      <c r="AP10750" s="62"/>
      <c r="AQ10750" s="61"/>
      <c r="AR10750" s="61"/>
      <c r="AS10750" s="61"/>
      <c r="AT10750" s="61"/>
      <c r="AU10750" s="61"/>
      <c r="AV10750" s="61"/>
      <c r="AW10750" s="60"/>
    </row>
    <row r="10751" s="59" customFormat="1" customHeight="1" spans="1:49">
      <c r="A10751" s="60"/>
      <c r="B10751" s="60"/>
      <c r="C10751" s="60"/>
      <c r="D10751" s="60"/>
      <c r="H10751" s="61"/>
      <c r="I10751" s="61"/>
      <c r="J10751" s="61"/>
      <c r="K10751" s="61"/>
      <c r="L10751" s="61"/>
      <c r="M10751" s="61"/>
      <c r="N10751" s="61"/>
      <c r="O10751" s="61"/>
      <c r="P10751" s="61"/>
      <c r="Q10751" s="61"/>
      <c r="R10751" s="61"/>
      <c r="S10751" s="61"/>
      <c r="T10751" s="61"/>
      <c r="U10751" s="61"/>
      <c r="V10751" s="61"/>
      <c r="W10751" s="61"/>
      <c r="X10751" s="61"/>
      <c r="Y10751" s="61"/>
      <c r="Z10751" s="61"/>
      <c r="AA10751" s="61"/>
      <c r="AB10751" s="61"/>
      <c r="AC10751" s="61"/>
      <c r="AD10751" s="61"/>
      <c r="AE10751" s="61"/>
      <c r="AF10751" s="61"/>
      <c r="AG10751" s="61"/>
      <c r="AH10751" s="61"/>
      <c r="AI10751" s="61"/>
      <c r="AJ10751" s="61"/>
      <c r="AK10751" s="61"/>
      <c r="AL10751" s="61"/>
      <c r="AM10751" s="61"/>
      <c r="AN10751" s="61"/>
      <c r="AO10751" s="61"/>
      <c r="AP10751" s="62"/>
      <c r="AQ10751" s="61"/>
      <c r="AR10751" s="61"/>
      <c r="AS10751" s="61"/>
      <c r="AT10751" s="61"/>
      <c r="AU10751" s="61"/>
      <c r="AV10751" s="61"/>
      <c r="AW10751" s="60"/>
    </row>
    <row r="10752" s="59" customFormat="1" customHeight="1" spans="1:49">
      <c r="A10752" s="60"/>
      <c r="B10752" s="60"/>
      <c r="C10752" s="60"/>
      <c r="D10752" s="60"/>
      <c r="H10752" s="61"/>
      <c r="I10752" s="61"/>
      <c r="J10752" s="61"/>
      <c r="K10752" s="61"/>
      <c r="L10752" s="61"/>
      <c r="M10752" s="61"/>
      <c r="N10752" s="61"/>
      <c r="O10752" s="61"/>
      <c r="P10752" s="61"/>
      <c r="Q10752" s="61"/>
      <c r="R10752" s="61"/>
      <c r="S10752" s="61"/>
      <c r="T10752" s="61"/>
      <c r="U10752" s="61"/>
      <c r="V10752" s="61"/>
      <c r="W10752" s="61"/>
      <c r="X10752" s="61"/>
      <c r="Y10752" s="61"/>
      <c r="Z10752" s="61"/>
      <c r="AA10752" s="61"/>
      <c r="AB10752" s="61"/>
      <c r="AC10752" s="61"/>
      <c r="AD10752" s="61"/>
      <c r="AE10752" s="61"/>
      <c r="AF10752" s="61"/>
      <c r="AG10752" s="61"/>
      <c r="AH10752" s="61"/>
      <c r="AI10752" s="61"/>
      <c r="AJ10752" s="61"/>
      <c r="AK10752" s="61"/>
      <c r="AL10752" s="61"/>
      <c r="AM10752" s="61"/>
      <c r="AN10752" s="61"/>
      <c r="AO10752" s="61"/>
      <c r="AP10752" s="62"/>
      <c r="AQ10752" s="61"/>
      <c r="AR10752" s="61"/>
      <c r="AS10752" s="61"/>
      <c r="AT10752" s="61"/>
      <c r="AU10752" s="61"/>
      <c r="AV10752" s="61"/>
      <c r="AW10752" s="60"/>
    </row>
    <row r="10753" s="59" customFormat="1" customHeight="1" spans="1:49">
      <c r="A10753" s="60"/>
      <c r="B10753" s="60"/>
      <c r="C10753" s="60"/>
      <c r="D10753" s="60"/>
      <c r="H10753" s="61"/>
      <c r="I10753" s="61"/>
      <c r="J10753" s="61"/>
      <c r="K10753" s="61"/>
      <c r="L10753" s="61"/>
      <c r="M10753" s="61"/>
      <c r="N10753" s="61"/>
      <c r="O10753" s="61"/>
      <c r="P10753" s="61"/>
      <c r="Q10753" s="61"/>
      <c r="R10753" s="61"/>
      <c r="S10753" s="61"/>
      <c r="T10753" s="61"/>
      <c r="U10753" s="61"/>
      <c r="V10753" s="61"/>
      <c r="W10753" s="61"/>
      <c r="X10753" s="61"/>
      <c r="Y10753" s="61"/>
      <c r="Z10753" s="61"/>
      <c r="AA10753" s="61"/>
      <c r="AB10753" s="61"/>
      <c r="AC10753" s="61"/>
      <c r="AD10753" s="61"/>
      <c r="AE10753" s="61"/>
      <c r="AF10753" s="61"/>
      <c r="AG10753" s="61"/>
      <c r="AH10753" s="61"/>
      <c r="AI10753" s="61"/>
      <c r="AJ10753" s="61"/>
      <c r="AK10753" s="61"/>
      <c r="AL10753" s="61"/>
      <c r="AM10753" s="61"/>
      <c r="AN10753" s="61"/>
      <c r="AO10753" s="61"/>
      <c r="AP10753" s="62"/>
      <c r="AQ10753" s="61"/>
      <c r="AR10753" s="61"/>
      <c r="AS10753" s="61"/>
      <c r="AT10753" s="61"/>
      <c r="AU10753" s="61"/>
      <c r="AV10753" s="61"/>
      <c r="AW10753" s="60"/>
    </row>
    <row r="10754" s="59" customFormat="1" customHeight="1" spans="1:49">
      <c r="A10754" s="60"/>
      <c r="B10754" s="60"/>
      <c r="C10754" s="60"/>
      <c r="D10754" s="60"/>
      <c r="H10754" s="61"/>
      <c r="I10754" s="61"/>
      <c r="J10754" s="61"/>
      <c r="K10754" s="61"/>
      <c r="L10754" s="61"/>
      <c r="M10754" s="61"/>
      <c r="N10754" s="61"/>
      <c r="O10754" s="61"/>
      <c r="P10754" s="61"/>
      <c r="Q10754" s="61"/>
      <c r="R10754" s="61"/>
      <c r="S10754" s="61"/>
      <c r="T10754" s="61"/>
      <c r="U10754" s="61"/>
      <c r="V10754" s="61"/>
      <c r="W10754" s="61"/>
      <c r="X10754" s="61"/>
      <c r="Y10754" s="61"/>
      <c r="Z10754" s="61"/>
      <c r="AA10754" s="61"/>
      <c r="AB10754" s="61"/>
      <c r="AC10754" s="61"/>
      <c r="AD10754" s="61"/>
      <c r="AE10754" s="61"/>
      <c r="AF10754" s="61"/>
      <c r="AG10754" s="61"/>
      <c r="AH10754" s="61"/>
      <c r="AI10754" s="61"/>
      <c r="AJ10754" s="61"/>
      <c r="AK10754" s="61"/>
      <c r="AL10754" s="61"/>
      <c r="AM10754" s="61"/>
      <c r="AN10754" s="61"/>
      <c r="AO10754" s="61"/>
      <c r="AP10754" s="62"/>
      <c r="AQ10754" s="61"/>
      <c r="AR10754" s="61"/>
      <c r="AS10754" s="61"/>
      <c r="AT10754" s="61"/>
      <c r="AU10754" s="61"/>
      <c r="AV10754" s="61"/>
      <c r="AW10754" s="60"/>
    </row>
    <row r="10755" s="59" customFormat="1" customHeight="1" spans="1:49">
      <c r="A10755" s="60"/>
      <c r="B10755" s="60"/>
      <c r="C10755" s="60"/>
      <c r="D10755" s="60"/>
      <c r="H10755" s="61"/>
      <c r="I10755" s="61"/>
      <c r="J10755" s="61"/>
      <c r="K10755" s="61"/>
      <c r="L10755" s="61"/>
      <c r="M10755" s="61"/>
      <c r="N10755" s="61"/>
      <c r="O10755" s="61"/>
      <c r="P10755" s="61"/>
      <c r="Q10755" s="61"/>
      <c r="R10755" s="61"/>
      <c r="S10755" s="61"/>
      <c r="T10755" s="61"/>
      <c r="U10755" s="61"/>
      <c r="V10755" s="61"/>
      <c r="W10755" s="61"/>
      <c r="X10755" s="61"/>
      <c r="Y10755" s="61"/>
      <c r="Z10755" s="61"/>
      <c r="AA10755" s="61"/>
      <c r="AB10755" s="61"/>
      <c r="AC10755" s="61"/>
      <c r="AD10755" s="61"/>
      <c r="AE10755" s="61"/>
      <c r="AF10755" s="61"/>
      <c r="AG10755" s="61"/>
      <c r="AH10755" s="61"/>
      <c r="AI10755" s="61"/>
      <c r="AJ10755" s="61"/>
      <c r="AK10755" s="61"/>
      <c r="AL10755" s="61"/>
      <c r="AM10755" s="61"/>
      <c r="AN10755" s="61"/>
      <c r="AO10755" s="61"/>
      <c r="AP10755" s="62"/>
      <c r="AQ10755" s="61"/>
      <c r="AR10755" s="61"/>
      <c r="AS10755" s="61"/>
      <c r="AT10755" s="61"/>
      <c r="AU10755" s="61"/>
      <c r="AV10755" s="61"/>
      <c r="AW10755" s="60"/>
    </row>
    <row r="10756" s="59" customFormat="1" customHeight="1" spans="1:49">
      <c r="A10756" s="60"/>
      <c r="B10756" s="60"/>
      <c r="C10756" s="60"/>
      <c r="D10756" s="60"/>
      <c r="H10756" s="61"/>
      <c r="I10756" s="61"/>
      <c r="J10756" s="61"/>
      <c r="K10756" s="61"/>
      <c r="L10756" s="61"/>
      <c r="M10756" s="61"/>
      <c r="N10756" s="61"/>
      <c r="O10756" s="61"/>
      <c r="P10756" s="61"/>
      <c r="Q10756" s="61"/>
      <c r="R10756" s="61"/>
      <c r="S10756" s="61"/>
      <c r="T10756" s="61"/>
      <c r="U10756" s="61"/>
      <c r="V10756" s="61"/>
      <c r="W10756" s="61"/>
      <c r="X10756" s="61"/>
      <c r="Y10756" s="61"/>
      <c r="Z10756" s="61"/>
      <c r="AA10756" s="61"/>
      <c r="AB10756" s="61"/>
      <c r="AC10756" s="61"/>
      <c r="AD10756" s="61"/>
      <c r="AE10756" s="61"/>
      <c r="AF10756" s="61"/>
      <c r="AG10756" s="61"/>
      <c r="AH10756" s="61"/>
      <c r="AI10756" s="61"/>
      <c r="AJ10756" s="61"/>
      <c r="AK10756" s="61"/>
      <c r="AL10756" s="61"/>
      <c r="AM10756" s="61"/>
      <c r="AN10756" s="61"/>
      <c r="AO10756" s="61"/>
      <c r="AP10756" s="62"/>
      <c r="AQ10756" s="61"/>
      <c r="AR10756" s="61"/>
      <c r="AS10756" s="61"/>
      <c r="AT10756" s="61"/>
      <c r="AU10756" s="61"/>
      <c r="AV10756" s="61"/>
      <c r="AW10756" s="60"/>
    </row>
    <row r="10757" s="59" customFormat="1" customHeight="1" spans="1:49">
      <c r="A10757" s="60"/>
      <c r="B10757" s="60"/>
      <c r="C10757" s="60"/>
      <c r="D10757" s="60"/>
      <c r="H10757" s="61"/>
      <c r="I10757" s="61"/>
      <c r="J10757" s="61"/>
      <c r="K10757" s="61"/>
      <c r="L10757" s="61"/>
      <c r="M10757" s="61"/>
      <c r="N10757" s="61"/>
      <c r="O10757" s="61"/>
      <c r="P10757" s="61"/>
      <c r="Q10757" s="61"/>
      <c r="R10757" s="61"/>
      <c r="S10757" s="61"/>
      <c r="T10757" s="61"/>
      <c r="U10757" s="61"/>
      <c r="V10757" s="61"/>
      <c r="W10757" s="61"/>
      <c r="X10757" s="61"/>
      <c r="Y10757" s="61"/>
      <c r="Z10757" s="61"/>
      <c r="AA10757" s="61"/>
      <c r="AB10757" s="61"/>
      <c r="AC10757" s="61"/>
      <c r="AD10757" s="61"/>
      <c r="AE10757" s="61"/>
      <c r="AF10757" s="61"/>
      <c r="AG10757" s="61"/>
      <c r="AH10757" s="61"/>
      <c r="AI10757" s="61"/>
      <c r="AJ10757" s="61"/>
      <c r="AK10757" s="61"/>
      <c r="AL10757" s="61"/>
      <c r="AM10757" s="61"/>
      <c r="AN10757" s="61"/>
      <c r="AO10757" s="61"/>
      <c r="AP10757" s="62"/>
      <c r="AQ10757" s="61"/>
      <c r="AR10757" s="61"/>
      <c r="AS10757" s="61"/>
      <c r="AT10757" s="61"/>
      <c r="AU10757" s="61"/>
      <c r="AV10757" s="61"/>
      <c r="AW10757" s="60"/>
    </row>
    <row r="10758" s="59" customFormat="1" customHeight="1" spans="1:49">
      <c r="A10758" s="60"/>
      <c r="B10758" s="60"/>
      <c r="C10758" s="60"/>
      <c r="D10758" s="60"/>
      <c r="H10758" s="61"/>
      <c r="I10758" s="61"/>
      <c r="J10758" s="61"/>
      <c r="K10758" s="61"/>
      <c r="L10758" s="61"/>
      <c r="M10758" s="61"/>
      <c r="N10758" s="61"/>
      <c r="O10758" s="61"/>
      <c r="P10758" s="61"/>
      <c r="Q10758" s="61"/>
      <c r="R10758" s="61"/>
      <c r="S10758" s="61"/>
      <c r="T10758" s="61"/>
      <c r="U10758" s="61"/>
      <c r="V10758" s="61"/>
      <c r="W10758" s="61"/>
      <c r="X10758" s="61"/>
      <c r="Y10758" s="61"/>
      <c r="Z10758" s="61"/>
      <c r="AA10758" s="61"/>
      <c r="AB10758" s="61"/>
      <c r="AC10758" s="61"/>
      <c r="AD10758" s="61"/>
      <c r="AE10758" s="61"/>
      <c r="AF10758" s="61"/>
      <c r="AG10758" s="61"/>
      <c r="AH10758" s="61"/>
      <c r="AI10758" s="61"/>
      <c r="AJ10758" s="61"/>
      <c r="AK10758" s="61"/>
      <c r="AL10758" s="61"/>
      <c r="AM10758" s="61"/>
      <c r="AN10758" s="61"/>
      <c r="AO10758" s="61"/>
      <c r="AP10758" s="62"/>
      <c r="AQ10758" s="61"/>
      <c r="AR10758" s="61"/>
      <c r="AS10758" s="61"/>
      <c r="AT10758" s="61"/>
      <c r="AU10758" s="61"/>
      <c r="AV10758" s="61"/>
      <c r="AW10758" s="60"/>
    </row>
    <row r="10759" s="59" customFormat="1" customHeight="1" spans="1:49">
      <c r="A10759" s="60"/>
      <c r="B10759" s="60"/>
      <c r="C10759" s="60"/>
      <c r="D10759" s="60"/>
      <c r="H10759" s="61"/>
      <c r="I10759" s="61"/>
      <c r="J10759" s="61"/>
      <c r="K10759" s="61"/>
      <c r="L10759" s="61"/>
      <c r="M10759" s="61"/>
      <c r="N10759" s="61"/>
      <c r="O10759" s="61"/>
      <c r="P10759" s="61"/>
      <c r="Q10759" s="61"/>
      <c r="R10759" s="61"/>
      <c r="S10759" s="61"/>
      <c r="T10759" s="61"/>
      <c r="U10759" s="61"/>
      <c r="V10759" s="61"/>
      <c r="W10759" s="61"/>
      <c r="X10759" s="61"/>
      <c r="Y10759" s="61"/>
      <c r="Z10759" s="61"/>
      <c r="AA10759" s="61"/>
      <c r="AB10759" s="61"/>
      <c r="AC10759" s="61"/>
      <c r="AD10759" s="61"/>
      <c r="AE10759" s="61"/>
      <c r="AF10759" s="61"/>
      <c r="AG10759" s="61"/>
      <c r="AH10759" s="61"/>
      <c r="AI10759" s="61"/>
      <c r="AJ10759" s="61"/>
      <c r="AK10759" s="61"/>
      <c r="AL10759" s="61"/>
      <c r="AM10759" s="61"/>
      <c r="AN10759" s="61"/>
      <c r="AO10759" s="61"/>
      <c r="AP10759" s="62"/>
      <c r="AQ10759" s="61"/>
      <c r="AR10759" s="61"/>
      <c r="AS10759" s="61"/>
      <c r="AT10759" s="61"/>
      <c r="AU10759" s="61"/>
      <c r="AV10759" s="61"/>
      <c r="AW10759" s="60"/>
    </row>
    <row r="10760" s="59" customFormat="1" customHeight="1" spans="1:49">
      <c r="A10760" s="60"/>
      <c r="B10760" s="60"/>
      <c r="C10760" s="60"/>
      <c r="D10760" s="60"/>
      <c r="H10760" s="61"/>
      <c r="I10760" s="61"/>
      <c r="J10760" s="61"/>
      <c r="K10760" s="61"/>
      <c r="L10760" s="61"/>
      <c r="M10760" s="61"/>
      <c r="N10760" s="61"/>
      <c r="O10760" s="61"/>
      <c r="P10760" s="61"/>
      <c r="Q10760" s="61"/>
      <c r="R10760" s="61"/>
      <c r="S10760" s="61"/>
      <c r="T10760" s="61"/>
      <c r="U10760" s="61"/>
      <c r="V10760" s="61"/>
      <c r="W10760" s="61"/>
      <c r="X10760" s="61"/>
      <c r="Y10760" s="61"/>
      <c r="Z10760" s="61"/>
      <c r="AA10760" s="61"/>
      <c r="AB10760" s="61"/>
      <c r="AC10760" s="61"/>
      <c r="AD10760" s="61"/>
      <c r="AE10760" s="61"/>
      <c r="AF10760" s="61"/>
      <c r="AG10760" s="61"/>
      <c r="AH10760" s="61"/>
      <c r="AI10760" s="61"/>
      <c r="AJ10760" s="61"/>
      <c r="AK10760" s="61"/>
      <c r="AL10760" s="61"/>
      <c r="AM10760" s="61"/>
      <c r="AN10760" s="61"/>
      <c r="AO10760" s="61"/>
      <c r="AP10760" s="62"/>
      <c r="AQ10760" s="61"/>
      <c r="AR10760" s="61"/>
      <c r="AS10760" s="61"/>
      <c r="AT10760" s="61"/>
      <c r="AU10760" s="61"/>
      <c r="AV10760" s="61"/>
      <c r="AW10760" s="60"/>
    </row>
    <row r="10761" s="59" customFormat="1" customHeight="1" spans="1:49">
      <c r="A10761" s="60"/>
      <c r="B10761" s="60"/>
      <c r="C10761" s="60"/>
      <c r="D10761" s="60"/>
      <c r="H10761" s="61"/>
      <c r="I10761" s="61"/>
      <c r="J10761" s="61"/>
      <c r="K10761" s="61"/>
      <c r="L10761" s="61"/>
      <c r="M10761" s="61"/>
      <c r="N10761" s="61"/>
      <c r="O10761" s="61"/>
      <c r="P10761" s="61"/>
      <c r="Q10761" s="61"/>
      <c r="R10761" s="61"/>
      <c r="S10761" s="61"/>
      <c r="T10761" s="61"/>
      <c r="U10761" s="61"/>
      <c r="V10761" s="61"/>
      <c r="W10761" s="61"/>
      <c r="X10761" s="61"/>
      <c r="Y10761" s="61"/>
      <c r="Z10761" s="61"/>
      <c r="AA10761" s="61"/>
      <c r="AB10761" s="61"/>
      <c r="AC10761" s="61"/>
      <c r="AD10761" s="61"/>
      <c r="AE10761" s="61"/>
      <c r="AF10761" s="61"/>
      <c r="AG10761" s="61"/>
      <c r="AH10761" s="61"/>
      <c r="AI10761" s="61"/>
      <c r="AJ10761" s="61"/>
      <c r="AK10761" s="61"/>
      <c r="AL10761" s="61"/>
      <c r="AM10761" s="61"/>
      <c r="AN10761" s="61"/>
      <c r="AO10761" s="61"/>
      <c r="AP10761" s="62"/>
      <c r="AQ10761" s="61"/>
      <c r="AR10761" s="61"/>
      <c r="AS10761" s="61"/>
      <c r="AT10761" s="61"/>
      <c r="AU10761" s="61"/>
      <c r="AV10761" s="61"/>
      <c r="AW10761" s="60"/>
    </row>
    <row r="10762" s="59" customFormat="1" customHeight="1" spans="1:49">
      <c r="A10762" s="60"/>
      <c r="B10762" s="60"/>
      <c r="C10762" s="60"/>
      <c r="D10762" s="60"/>
      <c r="H10762" s="61"/>
      <c r="I10762" s="61"/>
      <c r="J10762" s="61"/>
      <c r="K10762" s="61"/>
      <c r="L10762" s="61"/>
      <c r="M10762" s="61"/>
      <c r="N10762" s="61"/>
      <c r="O10762" s="61"/>
      <c r="P10762" s="61"/>
      <c r="Q10762" s="61"/>
      <c r="R10762" s="61"/>
      <c r="S10762" s="61"/>
      <c r="T10762" s="61"/>
      <c r="U10762" s="61"/>
      <c r="V10762" s="61"/>
      <c r="W10762" s="61"/>
      <c r="X10762" s="61"/>
      <c r="Y10762" s="61"/>
      <c r="Z10762" s="61"/>
      <c r="AA10762" s="61"/>
      <c r="AB10762" s="61"/>
      <c r="AC10762" s="61"/>
      <c r="AD10762" s="61"/>
      <c r="AE10762" s="61"/>
      <c r="AF10762" s="61"/>
      <c r="AG10762" s="61"/>
      <c r="AH10762" s="61"/>
      <c r="AI10762" s="61"/>
      <c r="AJ10762" s="61"/>
      <c r="AK10762" s="61"/>
      <c r="AL10762" s="61"/>
      <c r="AM10762" s="61"/>
      <c r="AN10762" s="61"/>
      <c r="AO10762" s="61"/>
      <c r="AP10762" s="62"/>
      <c r="AQ10762" s="61"/>
      <c r="AR10762" s="61"/>
      <c r="AS10762" s="61"/>
      <c r="AT10762" s="61"/>
      <c r="AU10762" s="61"/>
      <c r="AV10762" s="61"/>
      <c r="AW10762" s="60"/>
    </row>
    <row r="10763" s="59" customFormat="1" customHeight="1" spans="1:49">
      <c r="A10763" s="60"/>
      <c r="B10763" s="60"/>
      <c r="C10763" s="60"/>
      <c r="D10763" s="60"/>
      <c r="H10763" s="61"/>
      <c r="I10763" s="61"/>
      <c r="J10763" s="61"/>
      <c r="K10763" s="61"/>
      <c r="L10763" s="61"/>
      <c r="M10763" s="61"/>
      <c r="N10763" s="61"/>
      <c r="O10763" s="61"/>
      <c r="P10763" s="61"/>
      <c r="Q10763" s="61"/>
      <c r="R10763" s="61"/>
      <c r="S10763" s="61"/>
      <c r="T10763" s="61"/>
      <c r="U10763" s="61"/>
      <c r="V10763" s="61"/>
      <c r="W10763" s="61"/>
      <c r="X10763" s="61"/>
      <c r="Y10763" s="61"/>
      <c r="Z10763" s="61"/>
      <c r="AA10763" s="61"/>
      <c r="AB10763" s="61"/>
      <c r="AC10763" s="61"/>
      <c r="AD10763" s="61"/>
      <c r="AE10763" s="61"/>
      <c r="AF10763" s="61"/>
      <c r="AG10763" s="61"/>
      <c r="AH10763" s="61"/>
      <c r="AI10763" s="61"/>
      <c r="AJ10763" s="61"/>
      <c r="AK10763" s="61"/>
      <c r="AL10763" s="61"/>
      <c r="AM10763" s="61"/>
      <c r="AN10763" s="61"/>
      <c r="AO10763" s="61"/>
      <c r="AP10763" s="62"/>
      <c r="AQ10763" s="61"/>
      <c r="AR10763" s="61"/>
      <c r="AS10763" s="61"/>
      <c r="AT10763" s="61"/>
      <c r="AU10763" s="61"/>
      <c r="AV10763" s="61"/>
      <c r="AW10763" s="60"/>
    </row>
    <row r="10764" s="59" customFormat="1" customHeight="1" spans="1:49">
      <c r="A10764" s="60"/>
      <c r="B10764" s="60"/>
      <c r="C10764" s="60"/>
      <c r="D10764" s="60"/>
      <c r="H10764" s="61"/>
      <c r="I10764" s="61"/>
      <c r="J10764" s="61"/>
      <c r="K10764" s="61"/>
      <c r="L10764" s="61"/>
      <c r="M10764" s="61"/>
      <c r="N10764" s="61"/>
      <c r="O10764" s="61"/>
      <c r="P10764" s="61"/>
      <c r="Q10764" s="61"/>
      <c r="R10764" s="61"/>
      <c r="S10764" s="61"/>
      <c r="T10764" s="61"/>
      <c r="U10764" s="61"/>
      <c r="V10764" s="61"/>
      <c r="W10764" s="61"/>
      <c r="X10764" s="61"/>
      <c r="Y10764" s="61"/>
      <c r="Z10764" s="61"/>
      <c r="AA10764" s="61"/>
      <c r="AB10764" s="61"/>
      <c r="AC10764" s="61"/>
      <c r="AD10764" s="61"/>
      <c r="AE10764" s="61"/>
      <c r="AF10764" s="61"/>
      <c r="AG10764" s="61"/>
      <c r="AH10764" s="61"/>
      <c r="AI10764" s="61"/>
      <c r="AJ10764" s="61"/>
      <c r="AK10764" s="61"/>
      <c r="AL10764" s="61"/>
      <c r="AM10764" s="61"/>
      <c r="AN10764" s="61"/>
      <c r="AO10764" s="61"/>
      <c r="AP10764" s="62"/>
      <c r="AQ10764" s="61"/>
      <c r="AR10764" s="61"/>
      <c r="AS10764" s="61"/>
      <c r="AT10764" s="61"/>
      <c r="AU10764" s="61"/>
      <c r="AV10764" s="61"/>
      <c r="AW10764" s="60"/>
    </row>
    <row r="10765" s="59" customFormat="1" customHeight="1" spans="1:49">
      <c r="A10765" s="60"/>
      <c r="B10765" s="60"/>
      <c r="C10765" s="60"/>
      <c r="D10765" s="60"/>
      <c r="H10765" s="61"/>
      <c r="I10765" s="61"/>
      <c r="J10765" s="61"/>
      <c r="K10765" s="61"/>
      <c r="L10765" s="61"/>
      <c r="M10765" s="61"/>
      <c r="N10765" s="61"/>
      <c r="O10765" s="61"/>
      <c r="P10765" s="61"/>
      <c r="Q10765" s="61"/>
      <c r="R10765" s="61"/>
      <c r="S10765" s="61"/>
      <c r="T10765" s="61"/>
      <c r="U10765" s="61"/>
      <c r="V10765" s="61"/>
      <c r="W10765" s="61"/>
      <c r="X10765" s="61"/>
      <c r="Y10765" s="61"/>
      <c r="Z10765" s="61"/>
      <c r="AA10765" s="61"/>
      <c r="AB10765" s="61"/>
      <c r="AC10765" s="61"/>
      <c r="AD10765" s="61"/>
      <c r="AE10765" s="61"/>
      <c r="AF10765" s="61"/>
      <c r="AG10765" s="61"/>
      <c r="AH10765" s="61"/>
      <c r="AI10765" s="61"/>
      <c r="AJ10765" s="61"/>
      <c r="AK10765" s="61"/>
      <c r="AL10765" s="61"/>
      <c r="AM10765" s="61"/>
      <c r="AN10765" s="61"/>
      <c r="AO10765" s="61"/>
      <c r="AP10765" s="62"/>
      <c r="AQ10765" s="61"/>
      <c r="AR10765" s="61"/>
      <c r="AS10765" s="61"/>
      <c r="AT10765" s="61"/>
      <c r="AU10765" s="61"/>
      <c r="AV10765" s="61"/>
      <c r="AW10765" s="60"/>
    </row>
    <row r="10766" s="59" customFormat="1" customHeight="1" spans="1:49">
      <c r="A10766" s="60"/>
      <c r="B10766" s="60"/>
      <c r="C10766" s="60"/>
      <c r="D10766" s="60"/>
      <c r="H10766" s="61"/>
      <c r="I10766" s="61"/>
      <c r="J10766" s="61"/>
      <c r="K10766" s="61"/>
      <c r="L10766" s="61"/>
      <c r="M10766" s="61"/>
      <c r="N10766" s="61"/>
      <c r="O10766" s="61"/>
      <c r="P10766" s="61"/>
      <c r="Q10766" s="61"/>
      <c r="R10766" s="61"/>
      <c r="S10766" s="61"/>
      <c r="T10766" s="61"/>
      <c r="U10766" s="61"/>
      <c r="V10766" s="61"/>
      <c r="W10766" s="61"/>
      <c r="X10766" s="61"/>
      <c r="Y10766" s="61"/>
      <c r="Z10766" s="61"/>
      <c r="AA10766" s="61"/>
      <c r="AB10766" s="61"/>
      <c r="AC10766" s="61"/>
      <c r="AD10766" s="61"/>
      <c r="AE10766" s="61"/>
      <c r="AF10766" s="61"/>
      <c r="AG10766" s="61"/>
      <c r="AH10766" s="61"/>
      <c r="AI10766" s="61"/>
      <c r="AJ10766" s="61"/>
      <c r="AK10766" s="61"/>
      <c r="AL10766" s="61"/>
      <c r="AM10766" s="61"/>
      <c r="AN10766" s="61"/>
      <c r="AO10766" s="61"/>
      <c r="AP10766" s="62"/>
      <c r="AQ10766" s="61"/>
      <c r="AR10766" s="61"/>
      <c r="AS10766" s="61"/>
      <c r="AT10766" s="61"/>
      <c r="AU10766" s="61"/>
      <c r="AV10766" s="61"/>
      <c r="AW10766" s="60"/>
    </row>
    <row r="10767" s="59" customFormat="1" customHeight="1" spans="1:49">
      <c r="A10767" s="60"/>
      <c r="B10767" s="60"/>
      <c r="C10767" s="60"/>
      <c r="D10767" s="60"/>
      <c r="H10767" s="61"/>
      <c r="I10767" s="61"/>
      <c r="J10767" s="61"/>
      <c r="K10767" s="61"/>
      <c r="L10767" s="61"/>
      <c r="M10767" s="61"/>
      <c r="N10767" s="61"/>
      <c r="O10767" s="61"/>
      <c r="P10767" s="61"/>
      <c r="Q10767" s="61"/>
      <c r="R10767" s="61"/>
      <c r="S10767" s="61"/>
      <c r="T10767" s="61"/>
      <c r="U10767" s="61"/>
      <c r="V10767" s="61"/>
      <c r="W10767" s="61"/>
      <c r="X10767" s="61"/>
      <c r="Y10767" s="61"/>
      <c r="Z10767" s="61"/>
      <c r="AA10767" s="61"/>
      <c r="AB10767" s="61"/>
      <c r="AC10767" s="61"/>
      <c r="AD10767" s="61"/>
      <c r="AE10767" s="61"/>
      <c r="AF10767" s="61"/>
      <c r="AG10767" s="61"/>
      <c r="AH10767" s="61"/>
      <c r="AI10767" s="61"/>
      <c r="AJ10767" s="61"/>
      <c r="AK10767" s="61"/>
      <c r="AL10767" s="61"/>
      <c r="AM10767" s="61"/>
      <c r="AN10767" s="61"/>
      <c r="AO10767" s="61"/>
      <c r="AP10767" s="62"/>
      <c r="AQ10767" s="61"/>
      <c r="AR10767" s="61"/>
      <c r="AS10767" s="61"/>
      <c r="AT10767" s="61"/>
      <c r="AU10767" s="61"/>
      <c r="AV10767" s="61"/>
      <c r="AW10767" s="60"/>
    </row>
    <row r="10768" s="59" customFormat="1" customHeight="1" spans="1:49">
      <c r="A10768" s="60"/>
      <c r="B10768" s="60"/>
      <c r="C10768" s="60"/>
      <c r="D10768" s="60"/>
      <c r="H10768" s="61"/>
      <c r="I10768" s="61"/>
      <c r="J10768" s="61"/>
      <c r="K10768" s="61"/>
      <c r="L10768" s="61"/>
      <c r="M10768" s="61"/>
      <c r="N10768" s="61"/>
      <c r="O10768" s="61"/>
      <c r="P10768" s="61"/>
      <c r="Q10768" s="61"/>
      <c r="R10768" s="61"/>
      <c r="S10768" s="61"/>
      <c r="T10768" s="61"/>
      <c r="U10768" s="61"/>
      <c r="V10768" s="61"/>
      <c r="W10768" s="61"/>
      <c r="X10768" s="61"/>
      <c r="Y10768" s="61"/>
      <c r="Z10768" s="61"/>
      <c r="AA10768" s="61"/>
      <c r="AB10768" s="61"/>
      <c r="AC10768" s="61"/>
      <c r="AD10768" s="61"/>
      <c r="AE10768" s="61"/>
      <c r="AF10768" s="61"/>
      <c r="AG10768" s="61"/>
      <c r="AH10768" s="61"/>
      <c r="AI10768" s="61"/>
      <c r="AJ10768" s="61"/>
      <c r="AK10768" s="61"/>
      <c r="AL10768" s="61"/>
      <c r="AM10768" s="61"/>
      <c r="AN10768" s="61"/>
      <c r="AO10768" s="61"/>
      <c r="AP10768" s="62"/>
      <c r="AQ10768" s="61"/>
      <c r="AR10768" s="61"/>
      <c r="AS10768" s="61"/>
      <c r="AT10768" s="61"/>
      <c r="AU10768" s="61"/>
      <c r="AV10768" s="61"/>
      <c r="AW10768" s="60"/>
    </row>
    <row r="10769" s="59" customFormat="1" customHeight="1" spans="1:49">
      <c r="A10769" s="60"/>
      <c r="B10769" s="60"/>
      <c r="C10769" s="60"/>
      <c r="D10769" s="60"/>
      <c r="H10769" s="61"/>
      <c r="I10769" s="61"/>
      <c r="J10769" s="61"/>
      <c r="K10769" s="61"/>
      <c r="L10769" s="61"/>
      <c r="M10769" s="61"/>
      <c r="N10769" s="61"/>
      <c r="O10769" s="61"/>
      <c r="P10769" s="61"/>
      <c r="Q10769" s="61"/>
      <c r="R10769" s="61"/>
      <c r="S10769" s="61"/>
      <c r="T10769" s="61"/>
      <c r="U10769" s="61"/>
      <c r="V10769" s="61"/>
      <c r="W10769" s="61"/>
      <c r="X10769" s="61"/>
      <c r="Y10769" s="61"/>
      <c r="Z10769" s="61"/>
      <c r="AA10769" s="61"/>
      <c r="AB10769" s="61"/>
      <c r="AC10769" s="61"/>
      <c r="AD10769" s="61"/>
      <c r="AE10769" s="61"/>
      <c r="AF10769" s="61"/>
      <c r="AG10769" s="61"/>
      <c r="AH10769" s="61"/>
      <c r="AI10769" s="61"/>
      <c r="AJ10769" s="61"/>
      <c r="AK10769" s="61"/>
      <c r="AL10769" s="61"/>
      <c r="AM10769" s="61"/>
      <c r="AN10769" s="61"/>
      <c r="AO10769" s="61"/>
      <c r="AP10769" s="62"/>
      <c r="AQ10769" s="61"/>
      <c r="AR10769" s="61"/>
      <c r="AS10769" s="61"/>
      <c r="AT10769" s="61"/>
      <c r="AU10769" s="61"/>
      <c r="AV10769" s="61"/>
      <c r="AW10769" s="60"/>
    </row>
    <row r="10770" s="59" customFormat="1" customHeight="1" spans="1:49">
      <c r="A10770" s="60"/>
      <c r="B10770" s="60"/>
      <c r="C10770" s="60"/>
      <c r="D10770" s="60"/>
      <c r="H10770" s="61"/>
      <c r="I10770" s="61"/>
      <c r="J10770" s="61"/>
      <c r="K10770" s="61"/>
      <c r="L10770" s="61"/>
      <c r="M10770" s="61"/>
      <c r="N10770" s="61"/>
      <c r="O10770" s="61"/>
      <c r="P10770" s="61"/>
      <c r="Q10770" s="61"/>
      <c r="R10770" s="61"/>
      <c r="S10770" s="61"/>
      <c r="T10770" s="61"/>
      <c r="U10770" s="61"/>
      <c r="V10770" s="61"/>
      <c r="W10770" s="61"/>
      <c r="X10770" s="61"/>
      <c r="Y10770" s="61"/>
      <c r="Z10770" s="61"/>
      <c r="AA10770" s="61"/>
      <c r="AB10770" s="61"/>
      <c r="AC10770" s="61"/>
      <c r="AD10770" s="61"/>
      <c r="AE10770" s="61"/>
      <c r="AF10770" s="61"/>
      <c r="AG10770" s="61"/>
      <c r="AH10770" s="61"/>
      <c r="AI10770" s="61"/>
      <c r="AJ10770" s="61"/>
      <c r="AK10770" s="61"/>
      <c r="AL10770" s="61"/>
      <c r="AM10770" s="61"/>
      <c r="AN10770" s="61"/>
      <c r="AO10770" s="61"/>
      <c r="AP10770" s="62"/>
      <c r="AQ10770" s="61"/>
      <c r="AR10770" s="61"/>
      <c r="AS10770" s="61"/>
      <c r="AT10770" s="61"/>
      <c r="AU10770" s="61"/>
      <c r="AV10770" s="61"/>
      <c r="AW10770" s="60"/>
    </row>
    <row r="10771" s="59" customFormat="1" customHeight="1" spans="1:49">
      <c r="A10771" s="60"/>
      <c r="B10771" s="60"/>
      <c r="C10771" s="60"/>
      <c r="D10771" s="60"/>
      <c r="H10771" s="61"/>
      <c r="I10771" s="61"/>
      <c r="J10771" s="61"/>
      <c r="K10771" s="61"/>
      <c r="L10771" s="61"/>
      <c r="M10771" s="61"/>
      <c r="N10771" s="61"/>
      <c r="O10771" s="61"/>
      <c r="P10771" s="61"/>
      <c r="Q10771" s="61"/>
      <c r="R10771" s="61"/>
      <c r="S10771" s="61"/>
      <c r="T10771" s="61"/>
      <c r="U10771" s="61"/>
      <c r="V10771" s="61"/>
      <c r="W10771" s="61"/>
      <c r="X10771" s="61"/>
      <c r="Y10771" s="61"/>
      <c r="Z10771" s="61"/>
      <c r="AA10771" s="61"/>
      <c r="AB10771" s="61"/>
      <c r="AC10771" s="61"/>
      <c r="AD10771" s="61"/>
      <c r="AE10771" s="61"/>
      <c r="AF10771" s="61"/>
      <c r="AG10771" s="61"/>
      <c r="AH10771" s="61"/>
      <c r="AI10771" s="61"/>
      <c r="AJ10771" s="61"/>
      <c r="AK10771" s="61"/>
      <c r="AL10771" s="61"/>
      <c r="AM10771" s="61"/>
      <c r="AN10771" s="61"/>
      <c r="AO10771" s="61"/>
      <c r="AP10771" s="62"/>
      <c r="AQ10771" s="61"/>
      <c r="AR10771" s="61"/>
      <c r="AS10771" s="61"/>
      <c r="AT10771" s="61"/>
      <c r="AU10771" s="61"/>
      <c r="AV10771" s="61"/>
      <c r="AW10771" s="60"/>
    </row>
    <row r="10772" s="59" customFormat="1" customHeight="1" spans="1:49">
      <c r="A10772" s="60"/>
      <c r="B10772" s="60"/>
      <c r="C10772" s="60"/>
      <c r="D10772" s="60"/>
      <c r="H10772" s="61"/>
      <c r="I10772" s="61"/>
      <c r="J10772" s="61"/>
      <c r="K10772" s="61"/>
      <c r="L10772" s="61"/>
      <c r="M10772" s="61"/>
      <c r="N10772" s="61"/>
      <c r="O10772" s="61"/>
      <c r="P10772" s="61"/>
      <c r="Q10772" s="61"/>
      <c r="R10772" s="61"/>
      <c r="S10772" s="61"/>
      <c r="T10772" s="61"/>
      <c r="U10772" s="61"/>
      <c r="V10772" s="61"/>
      <c r="W10772" s="61"/>
      <c r="X10772" s="61"/>
      <c r="Y10772" s="61"/>
      <c r="Z10772" s="61"/>
      <c r="AA10772" s="61"/>
      <c r="AB10772" s="61"/>
      <c r="AC10772" s="61"/>
      <c r="AD10772" s="61"/>
      <c r="AE10772" s="61"/>
      <c r="AF10772" s="61"/>
      <c r="AG10772" s="61"/>
      <c r="AH10772" s="61"/>
      <c r="AI10772" s="61"/>
      <c r="AJ10772" s="61"/>
      <c r="AK10772" s="61"/>
      <c r="AL10772" s="61"/>
      <c r="AM10772" s="61"/>
      <c r="AN10772" s="61"/>
      <c r="AO10772" s="61"/>
      <c r="AP10772" s="62"/>
      <c r="AQ10772" s="61"/>
      <c r="AR10772" s="61"/>
      <c r="AS10772" s="61"/>
      <c r="AT10772" s="61"/>
      <c r="AU10772" s="61"/>
      <c r="AV10772" s="61"/>
      <c r="AW10772" s="60"/>
    </row>
    <row r="10773" s="59" customFormat="1" customHeight="1" spans="1:49">
      <c r="A10773" s="60"/>
      <c r="B10773" s="60"/>
      <c r="C10773" s="60"/>
      <c r="D10773" s="60"/>
      <c r="H10773" s="61"/>
      <c r="I10773" s="61"/>
      <c r="J10773" s="61"/>
      <c r="K10773" s="61"/>
      <c r="L10773" s="61"/>
      <c r="M10773" s="61"/>
      <c r="N10773" s="61"/>
      <c r="O10773" s="61"/>
      <c r="P10773" s="61"/>
      <c r="Q10773" s="61"/>
      <c r="R10773" s="61"/>
      <c r="S10773" s="61"/>
      <c r="T10773" s="61"/>
      <c r="U10773" s="61"/>
      <c r="V10773" s="61"/>
      <c r="W10773" s="61"/>
      <c r="X10773" s="61"/>
      <c r="Y10773" s="61"/>
      <c r="Z10773" s="61"/>
      <c r="AA10773" s="61"/>
      <c r="AB10773" s="61"/>
      <c r="AC10773" s="61"/>
      <c r="AD10773" s="61"/>
      <c r="AE10773" s="61"/>
      <c r="AF10773" s="61"/>
      <c r="AG10773" s="61"/>
      <c r="AH10773" s="61"/>
      <c r="AI10773" s="61"/>
      <c r="AJ10773" s="61"/>
      <c r="AK10773" s="61"/>
      <c r="AL10773" s="61"/>
      <c r="AM10773" s="61"/>
      <c r="AN10773" s="61"/>
      <c r="AO10773" s="61"/>
      <c r="AP10773" s="62"/>
      <c r="AQ10773" s="61"/>
      <c r="AR10773" s="61"/>
      <c r="AS10773" s="61"/>
      <c r="AT10773" s="61"/>
      <c r="AU10773" s="61"/>
      <c r="AV10773" s="61"/>
      <c r="AW10773" s="60"/>
    </row>
    <row r="10774" s="59" customFormat="1" customHeight="1" spans="1:49">
      <c r="A10774" s="60"/>
      <c r="B10774" s="60"/>
      <c r="C10774" s="60"/>
      <c r="D10774" s="60"/>
      <c r="H10774" s="61"/>
      <c r="I10774" s="61"/>
      <c r="J10774" s="61"/>
      <c r="K10774" s="61"/>
      <c r="L10774" s="61"/>
      <c r="M10774" s="61"/>
      <c r="N10774" s="61"/>
      <c r="O10774" s="61"/>
      <c r="P10774" s="61"/>
      <c r="Q10774" s="61"/>
      <c r="R10774" s="61"/>
      <c r="S10774" s="61"/>
      <c r="T10774" s="61"/>
      <c r="U10774" s="61"/>
      <c r="V10774" s="61"/>
      <c r="W10774" s="61"/>
      <c r="X10774" s="61"/>
      <c r="Y10774" s="61"/>
      <c r="Z10774" s="61"/>
      <c r="AA10774" s="61"/>
      <c r="AB10774" s="61"/>
      <c r="AC10774" s="61"/>
      <c r="AD10774" s="61"/>
      <c r="AE10774" s="61"/>
      <c r="AF10774" s="61"/>
      <c r="AG10774" s="61"/>
      <c r="AH10774" s="61"/>
      <c r="AI10774" s="61"/>
      <c r="AJ10774" s="61"/>
      <c r="AK10774" s="61"/>
      <c r="AL10774" s="61"/>
      <c r="AM10774" s="61"/>
      <c r="AN10774" s="61"/>
      <c r="AO10774" s="61"/>
      <c r="AP10774" s="62"/>
      <c r="AQ10774" s="61"/>
      <c r="AR10774" s="61"/>
      <c r="AS10774" s="61"/>
      <c r="AT10774" s="61"/>
      <c r="AU10774" s="61"/>
      <c r="AV10774" s="61"/>
      <c r="AW10774" s="60"/>
    </row>
    <row r="10775" s="59" customFormat="1" customHeight="1" spans="1:49">
      <c r="A10775" s="60"/>
      <c r="B10775" s="60"/>
      <c r="C10775" s="60"/>
      <c r="D10775" s="60"/>
      <c r="H10775" s="61"/>
      <c r="I10775" s="61"/>
      <c r="J10775" s="61"/>
      <c r="K10775" s="61"/>
      <c r="L10775" s="61"/>
      <c r="M10775" s="61"/>
      <c r="N10775" s="61"/>
      <c r="O10775" s="61"/>
      <c r="P10775" s="61"/>
      <c r="Q10775" s="61"/>
      <c r="R10775" s="61"/>
      <c r="S10775" s="61"/>
      <c r="T10775" s="61"/>
      <c r="U10775" s="61"/>
      <c r="V10775" s="61"/>
      <c r="W10775" s="61"/>
      <c r="X10775" s="61"/>
      <c r="Y10775" s="61"/>
      <c r="Z10775" s="61"/>
      <c r="AA10775" s="61"/>
      <c r="AB10775" s="61"/>
      <c r="AC10775" s="61"/>
      <c r="AD10775" s="61"/>
      <c r="AE10775" s="61"/>
      <c r="AF10775" s="61"/>
      <c r="AG10775" s="61"/>
      <c r="AH10775" s="61"/>
      <c r="AI10775" s="61"/>
      <c r="AJ10775" s="61"/>
      <c r="AK10775" s="61"/>
      <c r="AL10775" s="61"/>
      <c r="AM10775" s="61"/>
      <c r="AN10775" s="61"/>
      <c r="AO10775" s="61"/>
      <c r="AP10775" s="62"/>
      <c r="AQ10775" s="61"/>
      <c r="AR10775" s="61"/>
      <c r="AS10775" s="61"/>
      <c r="AT10775" s="61"/>
      <c r="AU10775" s="61"/>
      <c r="AV10775" s="61"/>
      <c r="AW10775" s="60"/>
    </row>
    <row r="10776" s="59" customFormat="1" customHeight="1" spans="1:49">
      <c r="A10776" s="60"/>
      <c r="B10776" s="60"/>
      <c r="C10776" s="60"/>
      <c r="D10776" s="60"/>
      <c r="H10776" s="61"/>
      <c r="I10776" s="61"/>
      <c r="J10776" s="61"/>
      <c r="K10776" s="61"/>
      <c r="L10776" s="61"/>
      <c r="M10776" s="61"/>
      <c r="N10776" s="61"/>
      <c r="O10776" s="61"/>
      <c r="P10776" s="61"/>
      <c r="Q10776" s="61"/>
      <c r="R10776" s="61"/>
      <c r="S10776" s="61"/>
      <c r="T10776" s="61"/>
      <c r="U10776" s="61"/>
      <c r="V10776" s="61"/>
      <c r="W10776" s="61"/>
      <c r="X10776" s="61"/>
      <c r="Y10776" s="61"/>
      <c r="Z10776" s="61"/>
      <c r="AA10776" s="61"/>
      <c r="AB10776" s="61"/>
      <c r="AC10776" s="61"/>
      <c r="AD10776" s="61"/>
      <c r="AE10776" s="61"/>
      <c r="AF10776" s="61"/>
      <c r="AG10776" s="61"/>
      <c r="AH10776" s="61"/>
      <c r="AI10776" s="61"/>
      <c r="AJ10776" s="61"/>
      <c r="AK10776" s="61"/>
      <c r="AL10776" s="61"/>
      <c r="AM10776" s="61"/>
      <c r="AN10776" s="61"/>
      <c r="AO10776" s="61"/>
      <c r="AP10776" s="62"/>
      <c r="AQ10776" s="61"/>
      <c r="AR10776" s="61"/>
      <c r="AS10776" s="61"/>
      <c r="AT10776" s="61"/>
      <c r="AU10776" s="61"/>
      <c r="AV10776" s="61"/>
      <c r="AW10776" s="60"/>
    </row>
    <row r="10777" s="59" customFormat="1" customHeight="1" spans="1:49">
      <c r="A10777" s="60"/>
      <c r="B10777" s="60"/>
      <c r="C10777" s="60"/>
      <c r="D10777" s="60"/>
      <c r="H10777" s="61"/>
      <c r="I10777" s="61"/>
      <c r="J10777" s="61"/>
      <c r="K10777" s="61"/>
      <c r="L10777" s="61"/>
      <c r="M10777" s="61"/>
      <c r="N10777" s="61"/>
      <c r="O10777" s="61"/>
      <c r="P10777" s="61"/>
      <c r="Q10777" s="61"/>
      <c r="R10777" s="61"/>
      <c r="S10777" s="61"/>
      <c r="T10777" s="61"/>
      <c r="U10777" s="61"/>
      <c r="V10777" s="61"/>
      <c r="W10777" s="61"/>
      <c r="X10777" s="61"/>
      <c r="Y10777" s="61"/>
      <c r="Z10777" s="61"/>
      <c r="AA10777" s="61"/>
      <c r="AB10777" s="61"/>
      <c r="AC10777" s="61"/>
      <c r="AD10777" s="61"/>
      <c r="AE10777" s="61"/>
      <c r="AF10777" s="61"/>
      <c r="AG10777" s="61"/>
      <c r="AH10777" s="61"/>
      <c r="AI10777" s="61"/>
      <c r="AJ10777" s="61"/>
      <c r="AK10777" s="61"/>
      <c r="AL10777" s="61"/>
      <c r="AM10777" s="61"/>
      <c r="AN10777" s="61"/>
      <c r="AO10777" s="61"/>
      <c r="AP10777" s="62"/>
      <c r="AQ10777" s="61"/>
      <c r="AR10777" s="61"/>
      <c r="AS10777" s="61"/>
      <c r="AT10777" s="61"/>
      <c r="AU10777" s="61"/>
      <c r="AV10777" s="61"/>
      <c r="AW10777" s="60"/>
    </row>
    <row r="10778" s="59" customFormat="1" customHeight="1" spans="1:49">
      <c r="A10778" s="60"/>
      <c r="B10778" s="60"/>
      <c r="C10778" s="60"/>
      <c r="D10778" s="60"/>
      <c r="H10778" s="61"/>
      <c r="I10778" s="61"/>
      <c r="J10778" s="61"/>
      <c r="K10778" s="61"/>
      <c r="L10778" s="61"/>
      <c r="M10778" s="61"/>
      <c r="N10778" s="61"/>
      <c r="O10778" s="61"/>
      <c r="P10778" s="61"/>
      <c r="Q10778" s="61"/>
      <c r="R10778" s="61"/>
      <c r="S10778" s="61"/>
      <c r="T10778" s="61"/>
      <c r="U10778" s="61"/>
      <c r="V10778" s="61"/>
      <c r="W10778" s="61"/>
      <c r="X10778" s="61"/>
      <c r="Y10778" s="61"/>
      <c r="Z10778" s="61"/>
      <c r="AA10778" s="61"/>
      <c r="AB10778" s="61"/>
      <c r="AC10778" s="61"/>
      <c r="AD10778" s="61"/>
      <c r="AE10778" s="61"/>
      <c r="AF10778" s="61"/>
      <c r="AG10778" s="61"/>
      <c r="AH10778" s="61"/>
      <c r="AI10778" s="61"/>
      <c r="AJ10778" s="61"/>
      <c r="AK10778" s="61"/>
      <c r="AL10778" s="61"/>
      <c r="AM10778" s="61"/>
      <c r="AN10778" s="61"/>
      <c r="AO10778" s="61"/>
      <c r="AP10778" s="62"/>
      <c r="AQ10778" s="61"/>
      <c r="AR10778" s="61"/>
      <c r="AS10778" s="61"/>
      <c r="AT10778" s="61"/>
      <c r="AU10778" s="61"/>
      <c r="AV10778" s="61"/>
      <c r="AW10778" s="60"/>
    </row>
    <row r="10779" s="59" customFormat="1" customHeight="1" spans="1:49">
      <c r="A10779" s="60"/>
      <c r="B10779" s="60"/>
      <c r="C10779" s="60"/>
      <c r="D10779" s="60"/>
      <c r="H10779" s="61"/>
      <c r="I10779" s="61"/>
      <c r="J10779" s="61"/>
      <c r="K10779" s="61"/>
      <c r="L10779" s="61"/>
      <c r="M10779" s="61"/>
      <c r="N10779" s="61"/>
      <c r="O10779" s="61"/>
      <c r="P10779" s="61"/>
      <c r="Q10779" s="61"/>
      <c r="R10779" s="61"/>
      <c r="S10779" s="61"/>
      <c r="T10779" s="61"/>
      <c r="U10779" s="61"/>
      <c r="V10779" s="61"/>
      <c r="W10779" s="61"/>
      <c r="X10779" s="61"/>
      <c r="Y10779" s="61"/>
      <c r="Z10779" s="61"/>
      <c r="AA10779" s="61"/>
      <c r="AB10779" s="61"/>
      <c r="AC10779" s="61"/>
      <c r="AD10779" s="61"/>
      <c r="AE10779" s="61"/>
      <c r="AF10779" s="61"/>
      <c r="AG10779" s="61"/>
      <c r="AH10779" s="61"/>
      <c r="AI10779" s="61"/>
      <c r="AJ10779" s="61"/>
      <c r="AK10779" s="61"/>
      <c r="AL10779" s="61"/>
      <c r="AM10779" s="61"/>
      <c r="AN10779" s="61"/>
      <c r="AO10779" s="61"/>
      <c r="AP10779" s="62"/>
      <c r="AQ10779" s="61"/>
      <c r="AR10779" s="61"/>
      <c r="AS10779" s="61"/>
      <c r="AT10779" s="61"/>
      <c r="AU10779" s="61"/>
      <c r="AV10779" s="61"/>
      <c r="AW10779" s="60"/>
    </row>
    <row r="10780" s="59" customFormat="1" customHeight="1" spans="1:49">
      <c r="A10780" s="60"/>
      <c r="B10780" s="60"/>
      <c r="C10780" s="60"/>
      <c r="D10780" s="60"/>
      <c r="H10780" s="61"/>
      <c r="I10780" s="61"/>
      <c r="J10780" s="61"/>
      <c r="K10780" s="61"/>
      <c r="L10780" s="61"/>
      <c r="M10780" s="61"/>
      <c r="N10780" s="61"/>
      <c r="O10780" s="61"/>
      <c r="P10780" s="61"/>
      <c r="Q10780" s="61"/>
      <c r="R10780" s="61"/>
      <c r="S10780" s="61"/>
      <c r="T10780" s="61"/>
      <c r="U10780" s="61"/>
      <c r="V10780" s="61"/>
      <c r="W10780" s="61"/>
      <c r="X10780" s="61"/>
      <c r="Y10780" s="61"/>
      <c r="Z10780" s="61"/>
      <c r="AA10780" s="61"/>
      <c r="AB10780" s="61"/>
      <c r="AC10780" s="61"/>
      <c r="AD10780" s="61"/>
      <c r="AE10780" s="61"/>
      <c r="AF10780" s="61"/>
      <c r="AG10780" s="61"/>
      <c r="AH10780" s="61"/>
      <c r="AI10780" s="61"/>
      <c r="AJ10780" s="61"/>
      <c r="AK10780" s="61"/>
      <c r="AL10780" s="61"/>
      <c r="AM10780" s="61"/>
      <c r="AN10780" s="61"/>
      <c r="AO10780" s="61"/>
      <c r="AP10780" s="62"/>
      <c r="AQ10780" s="61"/>
      <c r="AR10780" s="61"/>
      <c r="AS10780" s="61"/>
      <c r="AT10780" s="61"/>
      <c r="AU10780" s="61"/>
      <c r="AV10780" s="61"/>
      <c r="AW10780" s="60"/>
    </row>
    <row r="10781" s="59" customFormat="1" customHeight="1" spans="1:49">
      <c r="A10781" s="60"/>
      <c r="B10781" s="60"/>
      <c r="C10781" s="60"/>
      <c r="D10781" s="60"/>
      <c r="H10781" s="61"/>
      <c r="I10781" s="61"/>
      <c r="J10781" s="61"/>
      <c r="K10781" s="61"/>
      <c r="L10781" s="61"/>
      <c r="M10781" s="61"/>
      <c r="N10781" s="61"/>
      <c r="O10781" s="61"/>
      <c r="P10781" s="61"/>
      <c r="Q10781" s="61"/>
      <c r="R10781" s="61"/>
      <c r="S10781" s="61"/>
      <c r="T10781" s="61"/>
      <c r="U10781" s="61"/>
      <c r="V10781" s="61"/>
      <c r="W10781" s="61"/>
      <c r="X10781" s="61"/>
      <c r="Y10781" s="61"/>
      <c r="Z10781" s="61"/>
      <c r="AA10781" s="61"/>
      <c r="AB10781" s="61"/>
      <c r="AC10781" s="61"/>
      <c r="AD10781" s="61"/>
      <c r="AE10781" s="61"/>
      <c r="AF10781" s="61"/>
      <c r="AG10781" s="61"/>
      <c r="AH10781" s="61"/>
      <c r="AI10781" s="61"/>
      <c r="AJ10781" s="61"/>
      <c r="AK10781" s="61"/>
      <c r="AL10781" s="61"/>
      <c r="AM10781" s="61"/>
      <c r="AN10781" s="61"/>
      <c r="AO10781" s="61"/>
      <c r="AP10781" s="62"/>
      <c r="AQ10781" s="61"/>
      <c r="AR10781" s="61"/>
      <c r="AS10781" s="61"/>
      <c r="AT10781" s="61"/>
      <c r="AU10781" s="61"/>
      <c r="AV10781" s="61"/>
      <c r="AW10781" s="60"/>
    </row>
    <row r="10782" s="59" customFormat="1" customHeight="1" spans="1:49">
      <c r="A10782" s="60"/>
      <c r="B10782" s="60"/>
      <c r="C10782" s="60"/>
      <c r="D10782" s="60"/>
      <c r="H10782" s="61"/>
      <c r="I10782" s="61"/>
      <c r="J10782" s="61"/>
      <c r="K10782" s="61"/>
      <c r="L10782" s="61"/>
      <c r="M10782" s="61"/>
      <c r="N10782" s="61"/>
      <c r="O10782" s="61"/>
      <c r="P10782" s="61"/>
      <c r="Q10782" s="61"/>
      <c r="R10782" s="61"/>
      <c r="S10782" s="61"/>
      <c r="T10782" s="61"/>
      <c r="U10782" s="61"/>
      <c r="V10782" s="61"/>
      <c r="W10782" s="61"/>
      <c r="X10782" s="61"/>
      <c r="Y10782" s="61"/>
      <c r="Z10782" s="61"/>
      <c r="AA10782" s="61"/>
      <c r="AB10782" s="61"/>
      <c r="AC10782" s="61"/>
      <c r="AD10782" s="61"/>
      <c r="AE10782" s="61"/>
      <c r="AF10782" s="61"/>
      <c r="AG10782" s="61"/>
      <c r="AH10782" s="61"/>
      <c r="AI10782" s="61"/>
      <c r="AJ10782" s="61"/>
      <c r="AK10782" s="61"/>
      <c r="AL10782" s="61"/>
      <c r="AM10782" s="61"/>
      <c r="AN10782" s="61"/>
      <c r="AO10782" s="61"/>
      <c r="AP10782" s="62"/>
      <c r="AQ10782" s="61"/>
      <c r="AR10782" s="61"/>
      <c r="AS10782" s="61"/>
      <c r="AT10782" s="61"/>
      <c r="AU10782" s="61"/>
      <c r="AV10782" s="61"/>
      <c r="AW10782" s="60"/>
    </row>
    <row r="10783" s="59" customFormat="1" customHeight="1" spans="1:49">
      <c r="A10783" s="60"/>
      <c r="B10783" s="60"/>
      <c r="C10783" s="60"/>
      <c r="D10783" s="60"/>
      <c r="H10783" s="61"/>
      <c r="I10783" s="61"/>
      <c r="J10783" s="61"/>
      <c r="K10783" s="61"/>
      <c r="L10783" s="61"/>
      <c r="M10783" s="61"/>
      <c r="N10783" s="61"/>
      <c r="O10783" s="61"/>
      <c r="P10783" s="61"/>
      <c r="Q10783" s="61"/>
      <c r="R10783" s="61"/>
      <c r="S10783" s="61"/>
      <c r="T10783" s="61"/>
      <c r="U10783" s="61"/>
      <c r="V10783" s="61"/>
      <c r="W10783" s="61"/>
      <c r="X10783" s="61"/>
      <c r="Y10783" s="61"/>
      <c r="Z10783" s="61"/>
      <c r="AA10783" s="61"/>
      <c r="AB10783" s="61"/>
      <c r="AC10783" s="61"/>
      <c r="AD10783" s="61"/>
      <c r="AE10783" s="61"/>
      <c r="AF10783" s="61"/>
      <c r="AG10783" s="61"/>
      <c r="AH10783" s="61"/>
      <c r="AI10783" s="61"/>
      <c r="AJ10783" s="61"/>
      <c r="AK10783" s="61"/>
      <c r="AL10783" s="61"/>
      <c r="AM10783" s="61"/>
      <c r="AN10783" s="61"/>
      <c r="AO10783" s="61"/>
      <c r="AP10783" s="62"/>
      <c r="AQ10783" s="61"/>
      <c r="AR10783" s="61"/>
      <c r="AS10783" s="61"/>
      <c r="AT10783" s="61"/>
      <c r="AU10783" s="61"/>
      <c r="AV10783" s="61"/>
      <c r="AW10783" s="60"/>
    </row>
    <row r="10784" s="59" customFormat="1" customHeight="1" spans="1:49">
      <c r="A10784" s="60"/>
      <c r="B10784" s="60"/>
      <c r="C10784" s="60"/>
      <c r="D10784" s="60"/>
      <c r="H10784" s="61"/>
      <c r="I10784" s="61"/>
      <c r="J10784" s="61"/>
      <c r="K10784" s="61"/>
      <c r="L10784" s="61"/>
      <c r="M10784" s="61"/>
      <c r="N10784" s="61"/>
      <c r="O10784" s="61"/>
      <c r="P10784" s="61"/>
      <c r="Q10784" s="61"/>
      <c r="R10784" s="61"/>
      <c r="S10784" s="61"/>
      <c r="T10784" s="61"/>
      <c r="U10784" s="61"/>
      <c r="V10784" s="61"/>
      <c r="W10784" s="61"/>
      <c r="X10784" s="61"/>
      <c r="Y10784" s="61"/>
      <c r="Z10784" s="61"/>
      <c r="AA10784" s="61"/>
      <c r="AB10784" s="61"/>
      <c r="AC10784" s="61"/>
      <c r="AD10784" s="61"/>
      <c r="AE10784" s="61"/>
      <c r="AF10784" s="61"/>
      <c r="AG10784" s="61"/>
      <c r="AH10784" s="61"/>
      <c r="AI10784" s="61"/>
      <c r="AJ10784" s="61"/>
      <c r="AK10784" s="61"/>
      <c r="AL10784" s="61"/>
      <c r="AM10784" s="61"/>
      <c r="AN10784" s="61"/>
      <c r="AO10784" s="61"/>
      <c r="AP10784" s="62"/>
      <c r="AQ10784" s="61"/>
      <c r="AR10784" s="61"/>
      <c r="AS10784" s="61"/>
      <c r="AT10784" s="61"/>
      <c r="AU10784" s="61"/>
      <c r="AV10784" s="61"/>
      <c r="AW10784" s="60"/>
    </row>
    <row r="10785" s="59" customFormat="1" customHeight="1" spans="1:49">
      <c r="A10785" s="60"/>
      <c r="B10785" s="60"/>
      <c r="C10785" s="60"/>
      <c r="D10785" s="60"/>
      <c r="H10785" s="61"/>
      <c r="I10785" s="61"/>
      <c r="J10785" s="61"/>
      <c r="K10785" s="61"/>
      <c r="L10785" s="61"/>
      <c r="M10785" s="61"/>
      <c r="N10785" s="61"/>
      <c r="O10785" s="61"/>
      <c r="P10785" s="61"/>
      <c r="Q10785" s="61"/>
      <c r="R10785" s="61"/>
      <c r="S10785" s="61"/>
      <c r="T10785" s="61"/>
      <c r="U10785" s="61"/>
      <c r="V10785" s="61"/>
      <c r="W10785" s="61"/>
      <c r="X10785" s="61"/>
      <c r="Y10785" s="61"/>
      <c r="Z10785" s="61"/>
      <c r="AA10785" s="61"/>
      <c r="AB10785" s="61"/>
      <c r="AC10785" s="61"/>
      <c r="AD10785" s="61"/>
      <c r="AE10785" s="61"/>
      <c r="AF10785" s="61"/>
      <c r="AG10785" s="61"/>
      <c r="AH10785" s="61"/>
      <c r="AI10785" s="61"/>
      <c r="AJ10785" s="61"/>
      <c r="AK10785" s="61"/>
      <c r="AL10785" s="61"/>
      <c r="AM10785" s="61"/>
      <c r="AN10785" s="61"/>
      <c r="AO10785" s="61"/>
      <c r="AP10785" s="62"/>
      <c r="AQ10785" s="61"/>
      <c r="AR10785" s="61"/>
      <c r="AS10785" s="61"/>
      <c r="AT10785" s="61"/>
      <c r="AU10785" s="61"/>
      <c r="AV10785" s="61"/>
      <c r="AW10785" s="60"/>
    </row>
    <row r="10786" s="59" customFormat="1" customHeight="1" spans="1:49">
      <c r="A10786" s="60"/>
      <c r="B10786" s="60"/>
      <c r="C10786" s="60"/>
      <c r="D10786" s="60"/>
      <c r="H10786" s="61"/>
      <c r="I10786" s="61"/>
      <c r="J10786" s="61"/>
      <c r="K10786" s="61"/>
      <c r="L10786" s="61"/>
      <c r="M10786" s="61"/>
      <c r="N10786" s="61"/>
      <c r="O10786" s="61"/>
      <c r="P10786" s="61"/>
      <c r="Q10786" s="61"/>
      <c r="R10786" s="61"/>
      <c r="S10786" s="61"/>
      <c r="T10786" s="61"/>
      <c r="U10786" s="61"/>
      <c r="V10786" s="61"/>
      <c r="W10786" s="61"/>
      <c r="X10786" s="61"/>
      <c r="Y10786" s="61"/>
      <c r="Z10786" s="61"/>
      <c r="AA10786" s="61"/>
      <c r="AB10786" s="61"/>
      <c r="AC10786" s="61"/>
      <c r="AD10786" s="61"/>
      <c r="AE10786" s="61"/>
      <c r="AF10786" s="61"/>
      <c r="AG10786" s="61"/>
      <c r="AH10786" s="61"/>
      <c r="AI10786" s="61"/>
      <c r="AJ10786" s="61"/>
      <c r="AK10786" s="61"/>
      <c r="AL10786" s="61"/>
      <c r="AM10786" s="61"/>
      <c r="AN10786" s="61"/>
      <c r="AO10786" s="61"/>
      <c r="AP10786" s="62"/>
      <c r="AQ10786" s="61"/>
      <c r="AR10786" s="61"/>
      <c r="AS10786" s="61"/>
      <c r="AT10786" s="61"/>
      <c r="AU10786" s="61"/>
      <c r="AV10786" s="61"/>
      <c r="AW10786" s="60"/>
    </row>
    <row r="10787" s="59" customFormat="1" customHeight="1" spans="1:49">
      <c r="A10787" s="60"/>
      <c r="B10787" s="60"/>
      <c r="C10787" s="60"/>
      <c r="D10787" s="60"/>
      <c r="H10787" s="61"/>
      <c r="I10787" s="61"/>
      <c r="J10787" s="61"/>
      <c r="K10787" s="61"/>
      <c r="L10787" s="61"/>
      <c r="M10787" s="61"/>
      <c r="N10787" s="61"/>
      <c r="O10787" s="61"/>
      <c r="P10787" s="61"/>
      <c r="Q10787" s="61"/>
      <c r="R10787" s="61"/>
      <c r="S10787" s="61"/>
      <c r="T10787" s="61"/>
      <c r="U10787" s="61"/>
      <c r="V10787" s="61"/>
      <c r="W10787" s="61"/>
      <c r="X10787" s="61"/>
      <c r="Y10787" s="61"/>
      <c r="Z10787" s="61"/>
      <c r="AA10787" s="61"/>
      <c r="AB10787" s="61"/>
      <c r="AC10787" s="61"/>
      <c r="AD10787" s="61"/>
      <c r="AE10787" s="61"/>
      <c r="AF10787" s="61"/>
      <c r="AG10787" s="61"/>
      <c r="AH10787" s="61"/>
      <c r="AI10787" s="61"/>
      <c r="AJ10787" s="61"/>
      <c r="AK10787" s="61"/>
      <c r="AL10787" s="61"/>
      <c r="AM10787" s="61"/>
      <c r="AN10787" s="61"/>
      <c r="AO10787" s="61"/>
      <c r="AP10787" s="62"/>
      <c r="AQ10787" s="61"/>
      <c r="AR10787" s="61"/>
      <c r="AS10787" s="61"/>
      <c r="AT10787" s="61"/>
      <c r="AU10787" s="61"/>
      <c r="AV10787" s="61"/>
      <c r="AW10787" s="60"/>
    </row>
    <row r="10788" s="59" customFormat="1" customHeight="1" spans="1:49">
      <c r="A10788" s="60"/>
      <c r="B10788" s="60"/>
      <c r="C10788" s="60"/>
      <c r="D10788" s="60"/>
      <c r="H10788" s="61"/>
      <c r="I10788" s="61"/>
      <c r="J10788" s="61"/>
      <c r="K10788" s="61"/>
      <c r="L10788" s="61"/>
      <c r="M10788" s="61"/>
      <c r="N10788" s="61"/>
      <c r="O10788" s="61"/>
      <c r="P10788" s="61"/>
      <c r="Q10788" s="61"/>
      <c r="R10788" s="61"/>
      <c r="S10788" s="61"/>
      <c r="T10788" s="61"/>
      <c r="U10788" s="61"/>
      <c r="V10788" s="61"/>
      <c r="W10788" s="61"/>
      <c r="X10788" s="61"/>
      <c r="Y10788" s="61"/>
      <c r="Z10788" s="61"/>
      <c r="AA10788" s="61"/>
      <c r="AB10788" s="61"/>
      <c r="AC10788" s="61"/>
      <c r="AD10788" s="61"/>
      <c r="AE10788" s="61"/>
      <c r="AF10788" s="61"/>
      <c r="AG10788" s="61"/>
      <c r="AH10788" s="61"/>
      <c r="AI10788" s="61"/>
      <c r="AJ10788" s="61"/>
      <c r="AK10788" s="61"/>
      <c r="AL10788" s="61"/>
      <c r="AM10788" s="61"/>
      <c r="AN10788" s="61"/>
      <c r="AO10788" s="61"/>
      <c r="AP10788" s="62"/>
      <c r="AQ10788" s="61"/>
      <c r="AR10788" s="61"/>
      <c r="AS10788" s="61"/>
      <c r="AT10788" s="61"/>
      <c r="AU10788" s="61"/>
      <c r="AV10788" s="61"/>
      <c r="AW10788" s="60"/>
    </row>
    <row r="10789" s="59" customFormat="1" customHeight="1" spans="1:49">
      <c r="A10789" s="60"/>
      <c r="B10789" s="60"/>
      <c r="C10789" s="60"/>
      <c r="D10789" s="60"/>
      <c r="H10789" s="61"/>
      <c r="I10789" s="61"/>
      <c r="J10789" s="61"/>
      <c r="K10789" s="61"/>
      <c r="L10789" s="61"/>
      <c r="M10789" s="61"/>
      <c r="N10789" s="61"/>
      <c r="O10789" s="61"/>
      <c r="P10789" s="61"/>
      <c r="Q10789" s="61"/>
      <c r="R10789" s="61"/>
      <c r="S10789" s="61"/>
      <c r="T10789" s="61"/>
      <c r="U10789" s="61"/>
      <c r="V10789" s="61"/>
      <c r="W10789" s="61"/>
      <c r="X10789" s="61"/>
      <c r="Y10789" s="61"/>
      <c r="Z10789" s="61"/>
      <c r="AA10789" s="61"/>
      <c r="AB10789" s="61"/>
      <c r="AC10789" s="61"/>
      <c r="AD10789" s="61"/>
      <c r="AE10789" s="61"/>
      <c r="AF10789" s="61"/>
      <c r="AG10789" s="61"/>
      <c r="AH10789" s="61"/>
      <c r="AI10789" s="61"/>
      <c r="AJ10789" s="61"/>
      <c r="AK10789" s="61"/>
      <c r="AL10789" s="61"/>
      <c r="AM10789" s="61"/>
      <c r="AN10789" s="61"/>
      <c r="AO10789" s="61"/>
      <c r="AP10789" s="62"/>
      <c r="AQ10789" s="61"/>
      <c r="AR10789" s="61"/>
      <c r="AS10789" s="61"/>
      <c r="AT10789" s="61"/>
      <c r="AU10789" s="61"/>
      <c r="AV10789" s="61"/>
      <c r="AW10789" s="60"/>
    </row>
    <row r="10790" s="59" customFormat="1" customHeight="1" spans="1:49">
      <c r="A10790" s="60"/>
      <c r="B10790" s="60"/>
      <c r="C10790" s="60"/>
      <c r="D10790" s="60"/>
      <c r="H10790" s="61"/>
      <c r="I10790" s="61"/>
      <c r="J10790" s="61"/>
      <c r="K10790" s="61"/>
      <c r="L10790" s="61"/>
      <c r="M10790" s="61"/>
      <c r="N10790" s="61"/>
      <c r="O10790" s="61"/>
      <c r="P10790" s="61"/>
      <c r="Q10790" s="61"/>
      <c r="R10790" s="61"/>
      <c r="S10790" s="61"/>
      <c r="T10790" s="61"/>
      <c r="U10790" s="61"/>
      <c r="V10790" s="61"/>
      <c r="W10790" s="61"/>
      <c r="X10790" s="61"/>
      <c r="Y10790" s="61"/>
      <c r="Z10790" s="61"/>
      <c r="AA10790" s="61"/>
      <c r="AB10790" s="61"/>
      <c r="AC10790" s="61"/>
      <c r="AD10790" s="61"/>
      <c r="AE10790" s="61"/>
      <c r="AF10790" s="61"/>
      <c r="AG10790" s="61"/>
      <c r="AH10790" s="61"/>
      <c r="AI10790" s="61"/>
      <c r="AJ10790" s="61"/>
      <c r="AK10790" s="61"/>
      <c r="AL10790" s="61"/>
      <c r="AM10790" s="61"/>
      <c r="AN10790" s="61"/>
      <c r="AO10790" s="61"/>
      <c r="AP10790" s="62"/>
      <c r="AQ10790" s="61"/>
      <c r="AR10790" s="61"/>
      <c r="AS10790" s="61"/>
      <c r="AT10790" s="61"/>
      <c r="AU10790" s="61"/>
      <c r="AV10790" s="61"/>
      <c r="AW10790" s="60"/>
    </row>
    <row r="10791" s="59" customFormat="1" customHeight="1" spans="1:49">
      <c r="A10791" s="60"/>
      <c r="B10791" s="60"/>
      <c r="C10791" s="60"/>
      <c r="D10791" s="60"/>
      <c r="H10791" s="61"/>
      <c r="I10791" s="61"/>
      <c r="J10791" s="61"/>
      <c r="K10791" s="61"/>
      <c r="L10791" s="61"/>
      <c r="M10791" s="61"/>
      <c r="N10791" s="61"/>
      <c r="O10791" s="61"/>
      <c r="P10791" s="61"/>
      <c r="Q10791" s="61"/>
      <c r="R10791" s="61"/>
      <c r="S10791" s="61"/>
      <c r="T10791" s="61"/>
      <c r="U10791" s="61"/>
      <c r="V10791" s="61"/>
      <c r="W10791" s="61"/>
      <c r="X10791" s="61"/>
      <c r="Y10791" s="61"/>
      <c r="Z10791" s="61"/>
      <c r="AA10791" s="61"/>
      <c r="AB10791" s="61"/>
      <c r="AC10791" s="61"/>
      <c r="AD10791" s="61"/>
      <c r="AE10791" s="61"/>
      <c r="AF10791" s="61"/>
      <c r="AG10791" s="61"/>
      <c r="AH10791" s="61"/>
      <c r="AI10791" s="61"/>
      <c r="AJ10791" s="61"/>
      <c r="AK10791" s="61"/>
      <c r="AL10791" s="61"/>
      <c r="AM10791" s="61"/>
      <c r="AN10791" s="61"/>
      <c r="AO10791" s="61"/>
      <c r="AP10791" s="62"/>
      <c r="AQ10791" s="61"/>
      <c r="AR10791" s="61"/>
      <c r="AS10791" s="61"/>
      <c r="AT10791" s="61"/>
      <c r="AU10791" s="61"/>
      <c r="AV10791" s="61"/>
      <c r="AW10791" s="60"/>
    </row>
    <row r="10792" s="59" customFormat="1" customHeight="1" spans="1:49">
      <c r="A10792" s="60"/>
      <c r="B10792" s="60"/>
      <c r="C10792" s="60"/>
      <c r="D10792" s="60"/>
      <c r="H10792" s="61"/>
      <c r="I10792" s="61"/>
      <c r="J10792" s="61"/>
      <c r="K10792" s="61"/>
      <c r="L10792" s="61"/>
      <c r="M10792" s="61"/>
      <c r="N10792" s="61"/>
      <c r="O10792" s="61"/>
      <c r="P10792" s="61"/>
      <c r="Q10792" s="61"/>
      <c r="R10792" s="61"/>
      <c r="S10792" s="61"/>
      <c r="T10792" s="61"/>
      <c r="U10792" s="61"/>
      <c r="V10792" s="61"/>
      <c r="W10792" s="61"/>
      <c r="X10792" s="61"/>
      <c r="Y10792" s="61"/>
      <c r="Z10792" s="61"/>
      <c r="AA10792" s="61"/>
      <c r="AB10792" s="61"/>
      <c r="AC10792" s="61"/>
      <c r="AD10792" s="61"/>
      <c r="AE10792" s="61"/>
      <c r="AF10792" s="61"/>
      <c r="AG10792" s="61"/>
      <c r="AH10792" s="61"/>
      <c r="AI10792" s="61"/>
      <c r="AJ10792" s="61"/>
      <c r="AK10792" s="61"/>
      <c r="AL10792" s="61"/>
      <c r="AM10792" s="61"/>
      <c r="AN10792" s="61"/>
      <c r="AO10792" s="61"/>
      <c r="AP10792" s="62"/>
      <c r="AQ10792" s="61"/>
      <c r="AR10792" s="61"/>
      <c r="AS10792" s="61"/>
      <c r="AT10792" s="61"/>
      <c r="AU10792" s="61"/>
      <c r="AV10792" s="61"/>
      <c r="AW10792" s="60"/>
    </row>
    <row r="10793" s="59" customFormat="1" customHeight="1" spans="1:49">
      <c r="A10793" s="60"/>
      <c r="B10793" s="60"/>
      <c r="C10793" s="60"/>
      <c r="D10793" s="60"/>
      <c r="H10793" s="61"/>
      <c r="I10793" s="61"/>
      <c r="J10793" s="61"/>
      <c r="K10793" s="61"/>
      <c r="L10793" s="61"/>
      <c r="M10793" s="61"/>
      <c r="N10793" s="61"/>
      <c r="O10793" s="61"/>
      <c r="P10793" s="61"/>
      <c r="Q10793" s="61"/>
      <c r="R10793" s="61"/>
      <c r="S10793" s="61"/>
      <c r="T10793" s="61"/>
      <c r="U10793" s="61"/>
      <c r="V10793" s="61"/>
      <c r="W10793" s="61"/>
      <c r="X10793" s="61"/>
      <c r="Y10793" s="61"/>
      <c r="Z10793" s="61"/>
      <c r="AA10793" s="61"/>
      <c r="AB10793" s="61"/>
      <c r="AC10793" s="61"/>
      <c r="AD10793" s="61"/>
      <c r="AE10793" s="61"/>
      <c r="AF10793" s="61"/>
      <c r="AG10793" s="61"/>
      <c r="AH10793" s="61"/>
      <c r="AI10793" s="61"/>
      <c r="AJ10793" s="61"/>
      <c r="AK10793" s="61"/>
      <c r="AL10793" s="61"/>
      <c r="AM10793" s="61"/>
      <c r="AN10793" s="61"/>
      <c r="AO10793" s="61"/>
      <c r="AP10793" s="62"/>
      <c r="AQ10793" s="61"/>
      <c r="AR10793" s="61"/>
      <c r="AS10793" s="61"/>
      <c r="AT10793" s="61"/>
      <c r="AU10793" s="61"/>
      <c r="AV10793" s="61"/>
      <c r="AW10793" s="60"/>
    </row>
    <row r="10794" s="59" customFormat="1" customHeight="1" spans="1:49">
      <c r="A10794" s="60"/>
      <c r="B10794" s="60"/>
      <c r="C10794" s="60"/>
      <c r="D10794" s="60"/>
      <c r="H10794" s="61"/>
      <c r="I10794" s="61"/>
      <c r="J10794" s="61"/>
      <c r="K10794" s="61"/>
      <c r="L10794" s="61"/>
      <c r="M10794" s="61"/>
      <c r="N10794" s="61"/>
      <c r="O10794" s="61"/>
      <c r="P10794" s="61"/>
      <c r="Q10794" s="61"/>
      <c r="R10794" s="61"/>
      <c r="S10794" s="61"/>
      <c r="T10794" s="61"/>
      <c r="U10794" s="61"/>
      <c r="V10794" s="61"/>
      <c r="W10794" s="61"/>
      <c r="X10794" s="61"/>
      <c r="Y10794" s="61"/>
      <c r="Z10794" s="61"/>
      <c r="AA10794" s="61"/>
      <c r="AB10794" s="61"/>
      <c r="AC10794" s="61"/>
      <c r="AD10794" s="61"/>
      <c r="AE10794" s="61"/>
      <c r="AF10794" s="61"/>
      <c r="AG10794" s="61"/>
      <c r="AH10794" s="61"/>
      <c r="AI10794" s="61"/>
      <c r="AJ10794" s="61"/>
      <c r="AK10794" s="61"/>
      <c r="AL10794" s="61"/>
      <c r="AM10794" s="61"/>
      <c r="AN10794" s="61"/>
      <c r="AO10794" s="61"/>
      <c r="AP10794" s="62"/>
      <c r="AQ10794" s="61"/>
      <c r="AR10794" s="61"/>
      <c r="AS10794" s="61"/>
      <c r="AT10794" s="61"/>
      <c r="AU10794" s="61"/>
      <c r="AV10794" s="61"/>
      <c r="AW10794" s="60"/>
    </row>
    <row r="10795" s="59" customFormat="1" customHeight="1" spans="1:49">
      <c r="A10795" s="60"/>
      <c r="B10795" s="60"/>
      <c r="C10795" s="60"/>
      <c r="D10795" s="60"/>
      <c r="H10795" s="61"/>
      <c r="I10795" s="61"/>
      <c r="J10795" s="61"/>
      <c r="K10795" s="61"/>
      <c r="L10795" s="61"/>
      <c r="M10795" s="61"/>
      <c r="N10795" s="61"/>
      <c r="O10795" s="61"/>
      <c r="P10795" s="61"/>
      <c r="Q10795" s="61"/>
      <c r="R10795" s="61"/>
      <c r="S10795" s="61"/>
      <c r="T10795" s="61"/>
      <c r="U10795" s="61"/>
      <c r="V10795" s="61"/>
      <c r="W10795" s="61"/>
      <c r="X10795" s="61"/>
      <c r="Y10795" s="61"/>
      <c r="Z10795" s="61"/>
      <c r="AA10795" s="61"/>
      <c r="AB10795" s="61"/>
      <c r="AC10795" s="61"/>
      <c r="AD10795" s="61"/>
      <c r="AE10795" s="61"/>
      <c r="AF10795" s="61"/>
      <c r="AG10795" s="61"/>
      <c r="AH10795" s="61"/>
      <c r="AI10795" s="61"/>
      <c r="AJ10795" s="61"/>
      <c r="AK10795" s="61"/>
      <c r="AL10795" s="61"/>
      <c r="AM10795" s="61"/>
      <c r="AN10795" s="61"/>
      <c r="AO10795" s="61"/>
      <c r="AP10795" s="62"/>
      <c r="AQ10795" s="61"/>
      <c r="AR10795" s="61"/>
      <c r="AS10795" s="61"/>
      <c r="AT10795" s="61"/>
      <c r="AU10795" s="61"/>
      <c r="AV10795" s="61"/>
      <c r="AW10795" s="60"/>
    </row>
    <row r="10796" s="59" customFormat="1" customHeight="1" spans="1:49">
      <c r="A10796" s="60"/>
      <c r="B10796" s="60"/>
      <c r="C10796" s="60"/>
      <c r="D10796" s="60"/>
      <c r="H10796" s="61"/>
      <c r="I10796" s="61"/>
      <c r="J10796" s="61"/>
      <c r="K10796" s="61"/>
      <c r="L10796" s="61"/>
      <c r="M10796" s="61"/>
      <c r="N10796" s="61"/>
      <c r="O10796" s="61"/>
      <c r="P10796" s="61"/>
      <c r="Q10796" s="61"/>
      <c r="R10796" s="61"/>
      <c r="S10796" s="61"/>
      <c r="T10796" s="61"/>
      <c r="U10796" s="61"/>
      <c r="V10796" s="61"/>
      <c r="W10796" s="61"/>
      <c r="X10796" s="61"/>
      <c r="Y10796" s="61"/>
      <c r="Z10796" s="61"/>
      <c r="AA10796" s="61"/>
      <c r="AB10796" s="61"/>
      <c r="AC10796" s="61"/>
      <c r="AD10796" s="61"/>
      <c r="AE10796" s="61"/>
      <c r="AF10796" s="61"/>
      <c r="AG10796" s="61"/>
      <c r="AH10796" s="61"/>
      <c r="AI10796" s="61"/>
      <c r="AJ10796" s="61"/>
      <c r="AK10796" s="61"/>
      <c r="AL10796" s="61"/>
      <c r="AM10796" s="61"/>
      <c r="AN10796" s="61"/>
      <c r="AO10796" s="61"/>
      <c r="AP10796" s="62"/>
      <c r="AQ10796" s="61"/>
      <c r="AR10796" s="61"/>
      <c r="AS10796" s="61"/>
      <c r="AT10796" s="61"/>
      <c r="AU10796" s="61"/>
      <c r="AV10796" s="61"/>
      <c r="AW10796" s="60"/>
    </row>
    <row r="10797" s="59" customFormat="1" customHeight="1" spans="1:49">
      <c r="A10797" s="60"/>
      <c r="B10797" s="60"/>
      <c r="C10797" s="60"/>
      <c r="D10797" s="60"/>
      <c r="H10797" s="61"/>
      <c r="I10797" s="61"/>
      <c r="J10797" s="61"/>
      <c r="K10797" s="61"/>
      <c r="L10797" s="61"/>
      <c r="M10797" s="61"/>
      <c r="N10797" s="61"/>
      <c r="O10797" s="61"/>
      <c r="P10797" s="61"/>
      <c r="Q10797" s="61"/>
      <c r="R10797" s="61"/>
      <c r="S10797" s="61"/>
      <c r="T10797" s="61"/>
      <c r="U10797" s="61"/>
      <c r="V10797" s="61"/>
      <c r="W10797" s="61"/>
      <c r="X10797" s="61"/>
      <c r="Y10797" s="61"/>
      <c r="Z10797" s="61"/>
      <c r="AA10797" s="61"/>
      <c r="AB10797" s="61"/>
      <c r="AC10797" s="61"/>
      <c r="AD10797" s="61"/>
      <c r="AE10797" s="61"/>
      <c r="AF10797" s="61"/>
      <c r="AG10797" s="61"/>
      <c r="AH10797" s="61"/>
      <c r="AI10797" s="61"/>
      <c r="AJ10797" s="61"/>
      <c r="AK10797" s="61"/>
      <c r="AL10797" s="61"/>
      <c r="AM10797" s="61"/>
      <c r="AN10797" s="61"/>
      <c r="AO10797" s="61"/>
      <c r="AP10797" s="62"/>
      <c r="AQ10797" s="61"/>
      <c r="AR10797" s="61"/>
      <c r="AS10797" s="61"/>
      <c r="AT10797" s="61"/>
      <c r="AU10797" s="61"/>
      <c r="AV10797" s="61"/>
      <c r="AW10797" s="60"/>
    </row>
    <row r="10798" s="59" customFormat="1" customHeight="1" spans="1:49">
      <c r="A10798" s="60"/>
      <c r="B10798" s="60"/>
      <c r="C10798" s="60"/>
      <c r="D10798" s="60"/>
      <c r="H10798" s="61"/>
      <c r="I10798" s="61"/>
      <c r="J10798" s="61"/>
      <c r="K10798" s="61"/>
      <c r="L10798" s="61"/>
      <c r="M10798" s="61"/>
      <c r="N10798" s="61"/>
      <c r="O10798" s="61"/>
      <c r="P10798" s="61"/>
      <c r="Q10798" s="61"/>
      <c r="R10798" s="61"/>
      <c r="S10798" s="61"/>
      <c r="T10798" s="61"/>
      <c r="U10798" s="61"/>
      <c r="V10798" s="61"/>
      <c r="W10798" s="61"/>
      <c r="X10798" s="61"/>
      <c r="Y10798" s="61"/>
      <c r="Z10798" s="61"/>
      <c r="AA10798" s="61"/>
      <c r="AB10798" s="61"/>
      <c r="AC10798" s="61"/>
      <c r="AD10798" s="61"/>
      <c r="AE10798" s="61"/>
      <c r="AF10798" s="61"/>
      <c r="AG10798" s="61"/>
      <c r="AH10798" s="61"/>
      <c r="AI10798" s="61"/>
      <c r="AJ10798" s="61"/>
      <c r="AK10798" s="61"/>
      <c r="AL10798" s="61"/>
      <c r="AM10798" s="61"/>
      <c r="AN10798" s="61"/>
      <c r="AO10798" s="61"/>
      <c r="AP10798" s="62"/>
      <c r="AQ10798" s="61"/>
      <c r="AR10798" s="61"/>
      <c r="AS10798" s="61"/>
      <c r="AT10798" s="61"/>
      <c r="AU10798" s="61"/>
      <c r="AV10798" s="61"/>
      <c r="AW10798" s="60"/>
    </row>
    <row r="10799" s="59" customFormat="1" customHeight="1" spans="1:49">
      <c r="A10799" s="60"/>
      <c r="B10799" s="60"/>
      <c r="C10799" s="60"/>
      <c r="D10799" s="60"/>
      <c r="H10799" s="61"/>
      <c r="I10799" s="61"/>
      <c r="J10799" s="61"/>
      <c r="K10799" s="61"/>
      <c r="L10799" s="61"/>
      <c r="M10799" s="61"/>
      <c r="N10799" s="61"/>
      <c r="O10799" s="61"/>
      <c r="P10799" s="61"/>
      <c r="Q10799" s="61"/>
      <c r="R10799" s="61"/>
      <c r="S10799" s="61"/>
      <c r="T10799" s="61"/>
      <c r="U10799" s="61"/>
      <c r="V10799" s="61"/>
      <c r="W10799" s="61"/>
      <c r="X10799" s="61"/>
      <c r="Y10799" s="61"/>
      <c r="Z10799" s="61"/>
      <c r="AA10799" s="61"/>
      <c r="AB10799" s="61"/>
      <c r="AC10799" s="61"/>
      <c r="AD10799" s="61"/>
      <c r="AE10799" s="61"/>
      <c r="AF10799" s="61"/>
      <c r="AG10799" s="61"/>
      <c r="AH10799" s="61"/>
      <c r="AI10799" s="61"/>
      <c r="AJ10799" s="61"/>
      <c r="AK10799" s="61"/>
      <c r="AL10799" s="61"/>
      <c r="AM10799" s="61"/>
      <c r="AN10799" s="61"/>
      <c r="AO10799" s="61"/>
      <c r="AP10799" s="62"/>
      <c r="AQ10799" s="61"/>
      <c r="AR10799" s="61"/>
      <c r="AS10799" s="61"/>
      <c r="AT10799" s="61"/>
      <c r="AU10799" s="61"/>
      <c r="AV10799" s="61"/>
      <c r="AW10799" s="60"/>
    </row>
    <row r="10800" s="59" customFormat="1" customHeight="1" spans="1:49">
      <c r="A10800" s="60"/>
      <c r="B10800" s="60"/>
      <c r="C10800" s="60"/>
      <c r="D10800" s="60"/>
      <c r="H10800" s="61"/>
      <c r="I10800" s="61"/>
      <c r="J10800" s="61"/>
      <c r="K10800" s="61"/>
      <c r="L10800" s="61"/>
      <c r="M10800" s="61"/>
      <c r="N10800" s="61"/>
      <c r="O10800" s="61"/>
      <c r="P10800" s="61"/>
      <c r="Q10800" s="61"/>
      <c r="R10800" s="61"/>
      <c r="S10800" s="61"/>
      <c r="T10800" s="61"/>
      <c r="U10800" s="61"/>
      <c r="V10800" s="61"/>
      <c r="W10800" s="61"/>
      <c r="X10800" s="61"/>
      <c r="Y10800" s="61"/>
      <c r="Z10800" s="61"/>
      <c r="AA10800" s="61"/>
      <c r="AB10800" s="61"/>
      <c r="AC10800" s="61"/>
      <c r="AD10800" s="61"/>
      <c r="AE10800" s="61"/>
      <c r="AF10800" s="61"/>
      <c r="AG10800" s="61"/>
      <c r="AH10800" s="61"/>
      <c r="AI10800" s="61"/>
      <c r="AJ10800" s="61"/>
      <c r="AK10800" s="61"/>
      <c r="AL10800" s="61"/>
      <c r="AM10800" s="61"/>
      <c r="AN10800" s="61"/>
      <c r="AO10800" s="61"/>
      <c r="AP10800" s="62"/>
      <c r="AQ10800" s="61"/>
      <c r="AR10800" s="61"/>
      <c r="AS10800" s="61"/>
      <c r="AT10800" s="61"/>
      <c r="AU10800" s="61"/>
      <c r="AV10800" s="61"/>
      <c r="AW10800" s="60"/>
    </row>
    <row r="10801" s="59" customFormat="1" customHeight="1" spans="1:49">
      <c r="A10801" s="60"/>
      <c r="B10801" s="60"/>
      <c r="C10801" s="60"/>
      <c r="D10801" s="60"/>
      <c r="H10801" s="61"/>
      <c r="I10801" s="61"/>
      <c r="J10801" s="61"/>
      <c r="K10801" s="61"/>
      <c r="L10801" s="61"/>
      <c r="M10801" s="61"/>
      <c r="N10801" s="61"/>
      <c r="O10801" s="61"/>
      <c r="P10801" s="61"/>
      <c r="Q10801" s="61"/>
      <c r="R10801" s="61"/>
      <c r="S10801" s="61"/>
      <c r="T10801" s="61"/>
      <c r="U10801" s="61"/>
      <c r="V10801" s="61"/>
      <c r="W10801" s="61"/>
      <c r="X10801" s="61"/>
      <c r="Y10801" s="61"/>
      <c r="Z10801" s="61"/>
      <c r="AA10801" s="61"/>
      <c r="AB10801" s="61"/>
      <c r="AC10801" s="61"/>
      <c r="AD10801" s="61"/>
      <c r="AE10801" s="61"/>
      <c r="AF10801" s="61"/>
      <c r="AG10801" s="61"/>
      <c r="AH10801" s="61"/>
      <c r="AI10801" s="61"/>
      <c r="AJ10801" s="61"/>
      <c r="AK10801" s="61"/>
      <c r="AL10801" s="61"/>
      <c r="AM10801" s="61"/>
      <c r="AN10801" s="61"/>
      <c r="AO10801" s="61"/>
      <c r="AP10801" s="62"/>
      <c r="AQ10801" s="61"/>
      <c r="AR10801" s="61"/>
      <c r="AS10801" s="61"/>
      <c r="AT10801" s="61"/>
      <c r="AU10801" s="61"/>
      <c r="AV10801" s="61"/>
      <c r="AW10801" s="60"/>
    </row>
    <row r="10802" s="59" customFormat="1" customHeight="1" spans="1:49">
      <c r="A10802" s="60"/>
      <c r="B10802" s="60"/>
      <c r="C10802" s="60"/>
      <c r="D10802" s="60"/>
      <c r="H10802" s="61"/>
      <c r="I10802" s="61"/>
      <c r="J10802" s="61"/>
      <c r="K10802" s="61"/>
      <c r="L10802" s="61"/>
      <c r="M10802" s="61"/>
      <c r="N10802" s="61"/>
      <c r="O10802" s="61"/>
      <c r="P10802" s="61"/>
      <c r="Q10802" s="61"/>
      <c r="R10802" s="61"/>
      <c r="S10802" s="61"/>
      <c r="T10802" s="61"/>
      <c r="U10802" s="61"/>
      <c r="V10802" s="61"/>
      <c r="W10802" s="61"/>
      <c r="X10802" s="61"/>
      <c r="Y10802" s="61"/>
      <c r="Z10802" s="61"/>
      <c r="AA10802" s="61"/>
      <c r="AB10802" s="61"/>
      <c r="AC10802" s="61"/>
      <c r="AD10802" s="61"/>
      <c r="AE10802" s="61"/>
      <c r="AF10802" s="61"/>
      <c r="AG10802" s="61"/>
      <c r="AH10802" s="61"/>
      <c r="AI10802" s="61"/>
      <c r="AJ10802" s="61"/>
      <c r="AK10802" s="61"/>
      <c r="AL10802" s="61"/>
      <c r="AM10802" s="61"/>
      <c r="AN10802" s="61"/>
      <c r="AO10802" s="61"/>
      <c r="AP10802" s="62"/>
      <c r="AQ10802" s="61"/>
      <c r="AR10802" s="61"/>
      <c r="AS10802" s="61"/>
      <c r="AT10802" s="61"/>
      <c r="AU10802" s="61"/>
      <c r="AV10802" s="61"/>
      <c r="AW10802" s="60"/>
    </row>
    <row r="10803" s="59" customFormat="1" customHeight="1" spans="1:49">
      <c r="A10803" s="60"/>
      <c r="B10803" s="60"/>
      <c r="C10803" s="60"/>
      <c r="D10803" s="60"/>
      <c r="H10803" s="61"/>
      <c r="I10803" s="61"/>
      <c r="J10803" s="61"/>
      <c r="K10803" s="61"/>
      <c r="L10803" s="61"/>
      <c r="M10803" s="61"/>
      <c r="N10803" s="61"/>
      <c r="O10803" s="61"/>
      <c r="P10803" s="61"/>
      <c r="Q10803" s="61"/>
      <c r="R10803" s="61"/>
      <c r="S10803" s="61"/>
      <c r="T10803" s="61"/>
      <c r="U10803" s="61"/>
      <c r="V10803" s="61"/>
      <c r="W10803" s="61"/>
      <c r="X10803" s="61"/>
      <c r="Y10803" s="61"/>
      <c r="Z10803" s="61"/>
      <c r="AA10803" s="61"/>
      <c r="AB10803" s="61"/>
      <c r="AC10803" s="61"/>
      <c r="AD10803" s="61"/>
      <c r="AE10803" s="61"/>
      <c r="AF10803" s="61"/>
      <c r="AG10803" s="61"/>
      <c r="AH10803" s="61"/>
      <c r="AI10803" s="61"/>
      <c r="AJ10803" s="61"/>
      <c r="AK10803" s="61"/>
      <c r="AL10803" s="61"/>
      <c r="AM10803" s="61"/>
      <c r="AN10803" s="61"/>
      <c r="AO10803" s="61"/>
      <c r="AP10803" s="62"/>
      <c r="AQ10803" s="61"/>
      <c r="AR10803" s="61"/>
      <c r="AS10803" s="61"/>
      <c r="AT10803" s="61"/>
      <c r="AU10803" s="61"/>
      <c r="AV10803" s="61"/>
      <c r="AW10803" s="60"/>
    </row>
    <row r="10804" s="59" customFormat="1" customHeight="1" spans="1:49">
      <c r="A10804" s="60"/>
      <c r="B10804" s="60"/>
      <c r="C10804" s="60"/>
      <c r="D10804" s="60"/>
      <c r="H10804" s="61"/>
      <c r="I10804" s="61"/>
      <c r="J10804" s="61"/>
      <c r="K10804" s="61"/>
      <c r="L10804" s="61"/>
      <c r="M10804" s="61"/>
      <c r="N10804" s="61"/>
      <c r="O10804" s="61"/>
      <c r="P10804" s="61"/>
      <c r="Q10804" s="61"/>
      <c r="R10804" s="61"/>
      <c r="S10804" s="61"/>
      <c r="T10804" s="61"/>
      <c r="U10804" s="61"/>
      <c r="V10804" s="61"/>
      <c r="W10804" s="61"/>
      <c r="X10804" s="61"/>
      <c r="Y10804" s="61"/>
      <c r="Z10804" s="61"/>
      <c r="AA10804" s="61"/>
      <c r="AB10804" s="61"/>
      <c r="AC10804" s="61"/>
      <c r="AD10804" s="61"/>
      <c r="AE10804" s="61"/>
      <c r="AF10804" s="61"/>
      <c r="AG10804" s="61"/>
      <c r="AH10804" s="61"/>
      <c r="AI10804" s="61"/>
      <c r="AJ10804" s="61"/>
      <c r="AK10804" s="61"/>
      <c r="AL10804" s="61"/>
      <c r="AM10804" s="61"/>
      <c r="AN10804" s="61"/>
      <c r="AO10804" s="61"/>
      <c r="AP10804" s="62"/>
      <c r="AQ10804" s="61"/>
      <c r="AR10804" s="61"/>
      <c r="AS10804" s="61"/>
      <c r="AT10804" s="61"/>
      <c r="AU10804" s="61"/>
      <c r="AV10804" s="61"/>
      <c r="AW10804" s="60"/>
    </row>
    <row r="10805" s="59" customFormat="1" customHeight="1" spans="1:49">
      <c r="A10805" s="60"/>
      <c r="B10805" s="60"/>
      <c r="C10805" s="60"/>
      <c r="D10805" s="60"/>
      <c r="H10805" s="61"/>
      <c r="I10805" s="61"/>
      <c r="J10805" s="61"/>
      <c r="K10805" s="61"/>
      <c r="L10805" s="61"/>
      <c r="M10805" s="61"/>
      <c r="N10805" s="61"/>
      <c r="O10805" s="61"/>
      <c r="P10805" s="61"/>
      <c r="Q10805" s="61"/>
      <c r="R10805" s="61"/>
      <c r="S10805" s="61"/>
      <c r="T10805" s="61"/>
      <c r="U10805" s="61"/>
      <c r="V10805" s="61"/>
      <c r="W10805" s="61"/>
      <c r="X10805" s="61"/>
      <c r="Y10805" s="61"/>
      <c r="Z10805" s="61"/>
      <c r="AA10805" s="61"/>
      <c r="AB10805" s="61"/>
      <c r="AC10805" s="61"/>
      <c r="AD10805" s="61"/>
      <c r="AE10805" s="61"/>
      <c r="AF10805" s="61"/>
      <c r="AG10805" s="61"/>
      <c r="AH10805" s="61"/>
      <c r="AI10805" s="61"/>
      <c r="AJ10805" s="61"/>
      <c r="AK10805" s="61"/>
      <c r="AL10805" s="61"/>
      <c r="AM10805" s="61"/>
      <c r="AN10805" s="61"/>
      <c r="AO10805" s="61"/>
      <c r="AP10805" s="62"/>
      <c r="AQ10805" s="61"/>
      <c r="AR10805" s="61"/>
      <c r="AS10805" s="61"/>
      <c r="AT10805" s="61"/>
      <c r="AU10805" s="61"/>
      <c r="AV10805" s="61"/>
      <c r="AW10805" s="60"/>
    </row>
    <row r="10806" s="59" customFormat="1" customHeight="1" spans="1:49">
      <c r="A10806" s="60"/>
      <c r="B10806" s="60"/>
      <c r="C10806" s="60"/>
      <c r="D10806" s="60"/>
      <c r="H10806" s="61"/>
      <c r="I10806" s="61"/>
      <c r="J10806" s="61"/>
      <c r="K10806" s="61"/>
      <c r="L10806" s="61"/>
      <c r="M10806" s="61"/>
      <c r="N10806" s="61"/>
      <c r="O10806" s="61"/>
      <c r="P10806" s="61"/>
      <c r="Q10806" s="61"/>
      <c r="R10806" s="61"/>
      <c r="S10806" s="61"/>
      <c r="T10806" s="61"/>
      <c r="U10806" s="61"/>
      <c r="V10806" s="61"/>
      <c r="W10806" s="61"/>
      <c r="X10806" s="61"/>
      <c r="Y10806" s="61"/>
      <c r="Z10806" s="61"/>
      <c r="AA10806" s="61"/>
      <c r="AB10806" s="61"/>
      <c r="AC10806" s="61"/>
      <c r="AD10806" s="61"/>
      <c r="AE10806" s="61"/>
      <c r="AF10806" s="61"/>
      <c r="AG10806" s="61"/>
      <c r="AH10806" s="61"/>
      <c r="AI10806" s="61"/>
      <c r="AJ10806" s="61"/>
      <c r="AK10806" s="61"/>
      <c r="AL10806" s="61"/>
      <c r="AM10806" s="61"/>
      <c r="AN10806" s="61"/>
      <c r="AO10806" s="61"/>
      <c r="AP10806" s="62"/>
      <c r="AQ10806" s="61"/>
      <c r="AR10806" s="61"/>
      <c r="AS10806" s="61"/>
      <c r="AT10806" s="61"/>
      <c r="AU10806" s="61"/>
      <c r="AV10806" s="61"/>
      <c r="AW10806" s="60"/>
    </row>
    <row r="10807" s="59" customFormat="1" customHeight="1" spans="1:49">
      <c r="A10807" s="60"/>
      <c r="B10807" s="60"/>
      <c r="C10807" s="60"/>
      <c r="D10807" s="60"/>
      <c r="H10807" s="61"/>
      <c r="I10807" s="61"/>
      <c r="J10807" s="61"/>
      <c r="K10807" s="61"/>
      <c r="L10807" s="61"/>
      <c r="M10807" s="61"/>
      <c r="N10807" s="61"/>
      <c r="O10807" s="61"/>
      <c r="P10807" s="61"/>
      <c r="Q10807" s="61"/>
      <c r="R10807" s="61"/>
      <c r="S10807" s="61"/>
      <c r="T10807" s="61"/>
      <c r="U10807" s="61"/>
      <c r="V10807" s="61"/>
      <c r="W10807" s="61"/>
      <c r="X10807" s="61"/>
      <c r="Y10807" s="61"/>
      <c r="Z10807" s="61"/>
      <c r="AA10807" s="61"/>
      <c r="AB10807" s="61"/>
      <c r="AC10807" s="61"/>
      <c r="AD10807" s="61"/>
      <c r="AE10807" s="61"/>
      <c r="AF10807" s="61"/>
      <c r="AG10807" s="61"/>
      <c r="AH10807" s="61"/>
      <c r="AI10807" s="61"/>
      <c r="AJ10807" s="61"/>
      <c r="AK10807" s="61"/>
      <c r="AL10807" s="61"/>
      <c r="AM10807" s="61"/>
      <c r="AN10807" s="61"/>
      <c r="AO10807" s="61"/>
      <c r="AP10807" s="62"/>
      <c r="AQ10807" s="61"/>
      <c r="AR10807" s="61"/>
      <c r="AS10807" s="61"/>
      <c r="AT10807" s="61"/>
      <c r="AU10807" s="61"/>
      <c r="AV10807" s="61"/>
      <c r="AW10807" s="60"/>
    </row>
    <row r="10808" s="59" customFormat="1" customHeight="1" spans="1:49">
      <c r="A10808" s="60"/>
      <c r="B10808" s="60"/>
      <c r="C10808" s="60"/>
      <c r="D10808" s="60"/>
      <c r="H10808" s="61"/>
      <c r="I10808" s="61"/>
      <c r="J10808" s="61"/>
      <c r="K10808" s="61"/>
      <c r="L10808" s="61"/>
      <c r="M10808" s="61"/>
      <c r="N10808" s="61"/>
      <c r="O10808" s="61"/>
      <c r="P10808" s="61"/>
      <c r="Q10808" s="61"/>
      <c r="R10808" s="61"/>
      <c r="S10808" s="61"/>
      <c r="T10808" s="61"/>
      <c r="U10808" s="61"/>
      <c r="V10808" s="61"/>
      <c r="W10808" s="61"/>
      <c r="X10808" s="61"/>
      <c r="Y10808" s="61"/>
      <c r="Z10808" s="61"/>
      <c r="AA10808" s="61"/>
      <c r="AB10808" s="61"/>
      <c r="AC10808" s="61"/>
      <c r="AD10808" s="61"/>
      <c r="AE10808" s="61"/>
      <c r="AF10808" s="61"/>
      <c r="AG10808" s="61"/>
      <c r="AH10808" s="61"/>
      <c r="AI10808" s="61"/>
      <c r="AJ10808" s="61"/>
      <c r="AK10808" s="61"/>
      <c r="AL10808" s="61"/>
      <c r="AM10808" s="61"/>
      <c r="AN10808" s="61"/>
      <c r="AO10808" s="61"/>
      <c r="AP10808" s="62"/>
      <c r="AQ10808" s="61"/>
      <c r="AR10808" s="61"/>
      <c r="AS10808" s="61"/>
      <c r="AT10808" s="61"/>
      <c r="AU10808" s="61"/>
      <c r="AV10808" s="61"/>
      <c r="AW10808" s="60"/>
    </row>
    <row r="10809" s="59" customFormat="1" customHeight="1" spans="1:49">
      <c r="A10809" s="60"/>
      <c r="B10809" s="60"/>
      <c r="C10809" s="60"/>
      <c r="D10809" s="60"/>
      <c r="H10809" s="61"/>
      <c r="I10809" s="61"/>
      <c r="J10809" s="61"/>
      <c r="K10809" s="61"/>
      <c r="L10809" s="61"/>
      <c r="M10809" s="61"/>
      <c r="N10809" s="61"/>
      <c r="O10809" s="61"/>
      <c r="P10809" s="61"/>
      <c r="Q10809" s="61"/>
      <c r="R10809" s="61"/>
      <c r="S10809" s="61"/>
      <c r="T10809" s="61"/>
      <c r="U10809" s="61"/>
      <c r="V10809" s="61"/>
      <c r="W10809" s="61"/>
      <c r="X10809" s="61"/>
      <c r="Y10809" s="61"/>
      <c r="Z10809" s="61"/>
      <c r="AA10809" s="61"/>
      <c r="AB10809" s="61"/>
      <c r="AC10809" s="61"/>
      <c r="AD10809" s="61"/>
      <c r="AE10809" s="61"/>
      <c r="AF10809" s="61"/>
      <c r="AG10809" s="61"/>
      <c r="AH10809" s="61"/>
      <c r="AI10809" s="61"/>
      <c r="AJ10809" s="61"/>
      <c r="AK10809" s="61"/>
      <c r="AL10809" s="61"/>
      <c r="AM10809" s="61"/>
      <c r="AN10809" s="61"/>
      <c r="AO10809" s="61"/>
      <c r="AP10809" s="62"/>
      <c r="AQ10809" s="61"/>
      <c r="AR10809" s="61"/>
      <c r="AS10809" s="61"/>
      <c r="AT10809" s="61"/>
      <c r="AU10809" s="61"/>
      <c r="AV10809" s="61"/>
      <c r="AW10809" s="60"/>
    </row>
    <row r="10810" s="59" customFormat="1" customHeight="1" spans="1:49">
      <c r="A10810" s="60"/>
      <c r="B10810" s="60"/>
      <c r="C10810" s="60"/>
      <c r="D10810" s="60"/>
      <c r="H10810" s="61"/>
      <c r="I10810" s="61"/>
      <c r="J10810" s="61"/>
      <c r="K10810" s="61"/>
      <c r="L10810" s="61"/>
      <c r="M10810" s="61"/>
      <c r="N10810" s="61"/>
      <c r="O10810" s="61"/>
      <c r="P10810" s="61"/>
      <c r="Q10810" s="61"/>
      <c r="R10810" s="61"/>
      <c r="S10810" s="61"/>
      <c r="T10810" s="61"/>
      <c r="U10810" s="61"/>
      <c r="V10810" s="61"/>
      <c r="W10810" s="61"/>
      <c r="X10810" s="61"/>
      <c r="Y10810" s="61"/>
      <c r="Z10810" s="61"/>
      <c r="AA10810" s="61"/>
      <c r="AB10810" s="61"/>
      <c r="AC10810" s="61"/>
      <c r="AD10810" s="61"/>
      <c r="AE10810" s="61"/>
      <c r="AF10810" s="61"/>
      <c r="AG10810" s="61"/>
      <c r="AH10810" s="61"/>
      <c r="AI10810" s="61"/>
      <c r="AJ10810" s="61"/>
      <c r="AK10810" s="61"/>
      <c r="AL10810" s="61"/>
      <c r="AM10810" s="61"/>
      <c r="AN10810" s="61"/>
      <c r="AO10810" s="61"/>
      <c r="AP10810" s="62"/>
      <c r="AQ10810" s="61"/>
      <c r="AR10810" s="61"/>
      <c r="AS10810" s="61"/>
      <c r="AT10810" s="61"/>
      <c r="AU10810" s="61"/>
      <c r="AV10810" s="61"/>
      <c r="AW10810" s="60"/>
    </row>
    <row r="10811" s="59" customFormat="1" customHeight="1" spans="1:49">
      <c r="A10811" s="60"/>
      <c r="B10811" s="60"/>
      <c r="C10811" s="60"/>
      <c r="D10811" s="60"/>
      <c r="H10811" s="61"/>
      <c r="I10811" s="61"/>
      <c r="J10811" s="61"/>
      <c r="K10811" s="61"/>
      <c r="L10811" s="61"/>
      <c r="M10811" s="61"/>
      <c r="N10811" s="61"/>
      <c r="O10811" s="61"/>
      <c r="P10811" s="61"/>
      <c r="Q10811" s="61"/>
      <c r="R10811" s="61"/>
      <c r="S10811" s="61"/>
      <c r="T10811" s="61"/>
      <c r="U10811" s="61"/>
      <c r="V10811" s="61"/>
      <c r="W10811" s="61"/>
      <c r="X10811" s="61"/>
      <c r="Y10811" s="61"/>
      <c r="Z10811" s="61"/>
      <c r="AA10811" s="61"/>
      <c r="AB10811" s="61"/>
      <c r="AC10811" s="61"/>
      <c r="AD10811" s="61"/>
      <c r="AE10811" s="61"/>
      <c r="AF10811" s="61"/>
      <c r="AG10811" s="61"/>
      <c r="AH10811" s="61"/>
      <c r="AI10811" s="61"/>
      <c r="AJ10811" s="61"/>
      <c r="AK10811" s="61"/>
      <c r="AL10811" s="61"/>
      <c r="AM10811" s="61"/>
      <c r="AN10811" s="61"/>
      <c r="AO10811" s="61"/>
      <c r="AP10811" s="62"/>
      <c r="AQ10811" s="61"/>
      <c r="AR10811" s="61"/>
      <c r="AS10811" s="61"/>
      <c r="AT10811" s="61"/>
      <c r="AU10811" s="61"/>
      <c r="AV10811" s="61"/>
      <c r="AW10811" s="60"/>
    </row>
    <row r="10812" s="59" customFormat="1" customHeight="1" spans="1:49">
      <c r="A10812" s="60"/>
      <c r="B10812" s="60"/>
      <c r="C10812" s="60"/>
      <c r="D10812" s="60"/>
      <c r="H10812" s="61"/>
      <c r="I10812" s="61"/>
      <c r="J10812" s="61"/>
      <c r="K10812" s="61"/>
      <c r="L10812" s="61"/>
      <c r="M10812" s="61"/>
      <c r="N10812" s="61"/>
      <c r="O10812" s="61"/>
      <c r="P10812" s="61"/>
      <c r="Q10812" s="61"/>
      <c r="R10812" s="61"/>
      <c r="S10812" s="61"/>
      <c r="T10812" s="61"/>
      <c r="U10812" s="61"/>
      <c r="V10812" s="61"/>
      <c r="W10812" s="61"/>
      <c r="X10812" s="61"/>
      <c r="Y10812" s="61"/>
      <c r="Z10812" s="61"/>
      <c r="AA10812" s="61"/>
      <c r="AB10812" s="61"/>
      <c r="AC10812" s="61"/>
      <c r="AD10812" s="61"/>
      <c r="AE10812" s="61"/>
      <c r="AF10812" s="61"/>
      <c r="AG10812" s="61"/>
      <c r="AH10812" s="61"/>
      <c r="AI10812" s="61"/>
      <c r="AJ10812" s="61"/>
      <c r="AK10812" s="61"/>
      <c r="AL10812" s="61"/>
      <c r="AM10812" s="61"/>
      <c r="AN10812" s="61"/>
      <c r="AO10812" s="61"/>
      <c r="AP10812" s="62"/>
      <c r="AQ10812" s="61"/>
      <c r="AR10812" s="61"/>
      <c r="AS10812" s="61"/>
      <c r="AT10812" s="61"/>
      <c r="AU10812" s="61"/>
      <c r="AV10812" s="61"/>
      <c r="AW10812" s="60"/>
    </row>
    <row r="10813" s="59" customFormat="1" customHeight="1" spans="1:49">
      <c r="A10813" s="60"/>
      <c r="B10813" s="60"/>
      <c r="C10813" s="60"/>
      <c r="D10813" s="60"/>
      <c r="H10813" s="61"/>
      <c r="I10813" s="61"/>
      <c r="J10813" s="61"/>
      <c r="K10813" s="61"/>
      <c r="L10813" s="61"/>
      <c r="M10813" s="61"/>
      <c r="N10813" s="61"/>
      <c r="O10813" s="61"/>
      <c r="P10813" s="61"/>
      <c r="Q10813" s="61"/>
      <c r="R10813" s="61"/>
      <c r="S10813" s="61"/>
      <c r="T10813" s="61"/>
      <c r="U10813" s="61"/>
      <c r="V10813" s="61"/>
      <c r="W10813" s="61"/>
      <c r="X10813" s="61"/>
      <c r="Y10813" s="61"/>
      <c r="Z10813" s="61"/>
      <c r="AA10813" s="61"/>
      <c r="AB10813" s="61"/>
      <c r="AC10813" s="61"/>
      <c r="AD10813" s="61"/>
      <c r="AE10813" s="61"/>
      <c r="AF10813" s="61"/>
      <c r="AG10813" s="61"/>
      <c r="AH10813" s="61"/>
      <c r="AI10813" s="61"/>
      <c r="AJ10813" s="61"/>
      <c r="AK10813" s="61"/>
      <c r="AL10813" s="61"/>
      <c r="AM10813" s="61"/>
      <c r="AN10813" s="61"/>
      <c r="AO10813" s="61"/>
      <c r="AP10813" s="62"/>
      <c r="AQ10813" s="61"/>
      <c r="AR10813" s="61"/>
      <c r="AS10813" s="61"/>
      <c r="AT10813" s="61"/>
      <c r="AU10813" s="61"/>
      <c r="AV10813" s="61"/>
      <c r="AW10813" s="60"/>
    </row>
    <row r="10814" s="59" customFormat="1" customHeight="1" spans="1:49">
      <c r="A10814" s="60"/>
      <c r="B10814" s="60"/>
      <c r="C10814" s="60"/>
      <c r="D10814" s="60"/>
      <c r="H10814" s="61"/>
      <c r="I10814" s="61"/>
      <c r="J10814" s="61"/>
      <c r="K10814" s="61"/>
      <c r="L10814" s="61"/>
      <c r="M10814" s="61"/>
      <c r="N10814" s="61"/>
      <c r="O10814" s="61"/>
      <c r="P10814" s="61"/>
      <c r="Q10814" s="61"/>
      <c r="R10814" s="61"/>
      <c r="S10814" s="61"/>
      <c r="T10814" s="61"/>
      <c r="U10814" s="61"/>
      <c r="V10814" s="61"/>
      <c r="W10814" s="61"/>
      <c r="X10814" s="61"/>
      <c r="Y10814" s="61"/>
      <c r="Z10814" s="61"/>
      <c r="AA10814" s="61"/>
      <c r="AB10814" s="61"/>
      <c r="AC10814" s="61"/>
      <c r="AD10814" s="61"/>
      <c r="AE10814" s="61"/>
      <c r="AF10814" s="61"/>
      <c r="AG10814" s="61"/>
      <c r="AH10814" s="61"/>
      <c r="AI10814" s="61"/>
      <c r="AJ10814" s="61"/>
      <c r="AK10814" s="61"/>
      <c r="AL10814" s="61"/>
      <c r="AM10814" s="61"/>
      <c r="AN10814" s="61"/>
      <c r="AO10814" s="61"/>
      <c r="AP10814" s="62"/>
      <c r="AQ10814" s="61"/>
      <c r="AR10814" s="61"/>
      <c r="AS10814" s="61"/>
      <c r="AT10814" s="61"/>
      <c r="AU10814" s="61"/>
      <c r="AV10814" s="61"/>
      <c r="AW10814" s="60"/>
    </row>
    <row r="10815" s="59" customFormat="1" customHeight="1" spans="1:49">
      <c r="A10815" s="60"/>
      <c r="B10815" s="60"/>
      <c r="C10815" s="60"/>
      <c r="D10815" s="60"/>
      <c r="H10815" s="61"/>
      <c r="I10815" s="61"/>
      <c r="J10815" s="61"/>
      <c r="K10815" s="61"/>
      <c r="L10815" s="61"/>
      <c r="M10815" s="61"/>
      <c r="N10815" s="61"/>
      <c r="O10815" s="61"/>
      <c r="P10815" s="61"/>
      <c r="Q10815" s="61"/>
      <c r="R10815" s="61"/>
      <c r="S10815" s="61"/>
      <c r="T10815" s="61"/>
      <c r="U10815" s="61"/>
      <c r="V10815" s="61"/>
      <c r="W10815" s="61"/>
      <c r="X10815" s="61"/>
      <c r="Y10815" s="61"/>
      <c r="Z10815" s="61"/>
      <c r="AA10815" s="61"/>
      <c r="AB10815" s="61"/>
      <c r="AC10815" s="61"/>
      <c r="AD10815" s="61"/>
      <c r="AE10815" s="61"/>
      <c r="AF10815" s="61"/>
      <c r="AG10815" s="61"/>
      <c r="AH10815" s="61"/>
      <c r="AI10815" s="61"/>
      <c r="AJ10815" s="61"/>
      <c r="AK10815" s="61"/>
      <c r="AL10815" s="61"/>
      <c r="AM10815" s="61"/>
      <c r="AN10815" s="61"/>
      <c r="AO10815" s="61"/>
      <c r="AP10815" s="62"/>
      <c r="AQ10815" s="61"/>
      <c r="AR10815" s="61"/>
      <c r="AS10815" s="61"/>
      <c r="AT10815" s="61"/>
      <c r="AU10815" s="61"/>
      <c r="AV10815" s="61"/>
      <c r="AW10815" s="60"/>
    </row>
    <row r="10816" s="59" customFormat="1" customHeight="1" spans="1:49">
      <c r="A10816" s="60"/>
      <c r="B10816" s="60"/>
      <c r="C10816" s="60"/>
      <c r="D10816" s="60"/>
      <c r="H10816" s="61"/>
      <c r="I10816" s="61"/>
      <c r="J10816" s="61"/>
      <c r="K10816" s="61"/>
      <c r="L10816" s="61"/>
      <c r="M10816" s="61"/>
      <c r="N10816" s="61"/>
      <c r="O10816" s="61"/>
      <c r="P10816" s="61"/>
      <c r="Q10816" s="61"/>
      <c r="R10816" s="61"/>
      <c r="S10816" s="61"/>
      <c r="T10816" s="61"/>
      <c r="U10816" s="61"/>
      <c r="V10816" s="61"/>
      <c r="W10816" s="61"/>
      <c r="X10816" s="61"/>
      <c r="Y10816" s="61"/>
      <c r="Z10816" s="61"/>
      <c r="AA10816" s="61"/>
      <c r="AB10816" s="61"/>
      <c r="AC10816" s="61"/>
      <c r="AD10816" s="61"/>
      <c r="AE10816" s="61"/>
      <c r="AF10816" s="61"/>
      <c r="AG10816" s="61"/>
      <c r="AH10816" s="61"/>
      <c r="AI10816" s="61"/>
      <c r="AJ10816" s="61"/>
      <c r="AK10816" s="61"/>
      <c r="AL10816" s="61"/>
      <c r="AM10816" s="61"/>
      <c r="AN10816" s="61"/>
      <c r="AO10816" s="61"/>
      <c r="AP10816" s="62"/>
      <c r="AQ10816" s="61"/>
      <c r="AR10816" s="61"/>
      <c r="AS10816" s="61"/>
      <c r="AT10816" s="61"/>
      <c r="AU10816" s="61"/>
      <c r="AV10816" s="61"/>
      <c r="AW10816" s="60"/>
    </row>
    <row r="10817" s="59" customFormat="1" customHeight="1" spans="1:49">
      <c r="A10817" s="60"/>
      <c r="B10817" s="60"/>
      <c r="C10817" s="60"/>
      <c r="D10817" s="60"/>
      <c r="H10817" s="61"/>
      <c r="I10817" s="61"/>
      <c r="J10817" s="61"/>
      <c r="K10817" s="61"/>
      <c r="L10817" s="61"/>
      <c r="M10817" s="61"/>
      <c r="N10817" s="61"/>
      <c r="O10817" s="61"/>
      <c r="P10817" s="61"/>
      <c r="Q10817" s="61"/>
      <c r="R10817" s="61"/>
      <c r="S10817" s="61"/>
      <c r="T10817" s="61"/>
      <c r="U10817" s="61"/>
      <c r="V10817" s="61"/>
      <c r="W10817" s="61"/>
      <c r="X10817" s="61"/>
      <c r="Y10817" s="61"/>
      <c r="Z10817" s="61"/>
      <c r="AA10817" s="61"/>
      <c r="AB10817" s="61"/>
      <c r="AC10817" s="61"/>
      <c r="AD10817" s="61"/>
      <c r="AE10817" s="61"/>
      <c r="AF10817" s="61"/>
      <c r="AG10817" s="61"/>
      <c r="AH10817" s="61"/>
      <c r="AI10817" s="61"/>
      <c r="AJ10817" s="61"/>
      <c r="AK10817" s="61"/>
      <c r="AL10817" s="61"/>
      <c r="AM10817" s="61"/>
      <c r="AN10817" s="61"/>
      <c r="AO10817" s="61"/>
      <c r="AP10817" s="62"/>
      <c r="AQ10817" s="61"/>
      <c r="AR10817" s="61"/>
      <c r="AS10817" s="61"/>
      <c r="AT10817" s="61"/>
      <c r="AU10817" s="61"/>
      <c r="AV10817" s="61"/>
      <c r="AW10817" s="60"/>
    </row>
    <row r="10818" s="59" customFormat="1" customHeight="1" spans="1:49">
      <c r="A10818" s="60"/>
      <c r="B10818" s="60"/>
      <c r="C10818" s="60"/>
      <c r="D10818" s="60"/>
      <c r="H10818" s="61"/>
      <c r="I10818" s="61"/>
      <c r="J10818" s="61"/>
      <c r="K10818" s="61"/>
      <c r="L10818" s="61"/>
      <c r="M10818" s="61"/>
      <c r="N10818" s="61"/>
      <c r="O10818" s="61"/>
      <c r="P10818" s="61"/>
      <c r="Q10818" s="61"/>
      <c r="R10818" s="61"/>
      <c r="S10818" s="61"/>
      <c r="T10818" s="61"/>
      <c r="U10818" s="61"/>
      <c r="V10818" s="61"/>
      <c r="W10818" s="61"/>
      <c r="X10818" s="61"/>
      <c r="Y10818" s="61"/>
      <c r="Z10818" s="61"/>
      <c r="AA10818" s="61"/>
      <c r="AB10818" s="61"/>
      <c r="AC10818" s="61"/>
      <c r="AD10818" s="61"/>
      <c r="AE10818" s="61"/>
      <c r="AF10818" s="61"/>
      <c r="AG10818" s="61"/>
      <c r="AH10818" s="61"/>
      <c r="AI10818" s="61"/>
      <c r="AJ10818" s="61"/>
      <c r="AK10818" s="61"/>
      <c r="AL10818" s="61"/>
      <c r="AM10818" s="61"/>
      <c r="AN10818" s="61"/>
      <c r="AO10818" s="61"/>
      <c r="AP10818" s="62"/>
      <c r="AQ10818" s="61"/>
      <c r="AR10818" s="61"/>
      <c r="AS10818" s="61"/>
      <c r="AT10818" s="61"/>
      <c r="AU10818" s="61"/>
      <c r="AV10818" s="61"/>
      <c r="AW10818" s="60"/>
    </row>
    <row r="10819" s="59" customFormat="1" customHeight="1" spans="1:49">
      <c r="A10819" s="60"/>
      <c r="B10819" s="60"/>
      <c r="C10819" s="60"/>
      <c r="D10819" s="60"/>
      <c r="H10819" s="61"/>
      <c r="I10819" s="61"/>
      <c r="J10819" s="61"/>
      <c r="K10819" s="61"/>
      <c r="L10819" s="61"/>
      <c r="M10819" s="61"/>
      <c r="N10819" s="61"/>
      <c r="O10819" s="61"/>
      <c r="P10819" s="61"/>
      <c r="Q10819" s="61"/>
      <c r="R10819" s="61"/>
      <c r="S10819" s="61"/>
      <c r="T10819" s="61"/>
      <c r="U10819" s="61"/>
      <c r="V10819" s="61"/>
      <c r="W10819" s="61"/>
      <c r="X10819" s="61"/>
      <c r="Y10819" s="61"/>
      <c r="Z10819" s="61"/>
      <c r="AA10819" s="61"/>
      <c r="AB10819" s="61"/>
      <c r="AC10819" s="61"/>
      <c r="AD10819" s="61"/>
      <c r="AE10819" s="61"/>
      <c r="AF10819" s="61"/>
      <c r="AG10819" s="61"/>
      <c r="AH10819" s="61"/>
      <c r="AI10819" s="61"/>
      <c r="AJ10819" s="61"/>
      <c r="AK10819" s="61"/>
      <c r="AL10819" s="61"/>
      <c r="AM10819" s="61"/>
      <c r="AN10819" s="61"/>
      <c r="AO10819" s="61"/>
      <c r="AP10819" s="62"/>
      <c r="AQ10819" s="61"/>
      <c r="AR10819" s="61"/>
      <c r="AS10819" s="61"/>
      <c r="AT10819" s="61"/>
      <c r="AU10819" s="61"/>
      <c r="AV10819" s="61"/>
      <c r="AW10819" s="60"/>
    </row>
    <row r="10820" s="59" customFormat="1" customHeight="1" spans="1:49">
      <c r="A10820" s="60"/>
      <c r="B10820" s="60"/>
      <c r="C10820" s="60"/>
      <c r="D10820" s="60"/>
      <c r="H10820" s="61"/>
      <c r="I10820" s="61"/>
      <c r="J10820" s="61"/>
      <c r="K10820" s="61"/>
      <c r="L10820" s="61"/>
      <c r="M10820" s="61"/>
      <c r="N10820" s="61"/>
      <c r="O10820" s="61"/>
      <c r="P10820" s="61"/>
      <c r="Q10820" s="61"/>
      <c r="R10820" s="61"/>
      <c r="S10820" s="61"/>
      <c r="T10820" s="61"/>
      <c r="U10820" s="61"/>
      <c r="V10820" s="61"/>
      <c r="W10820" s="61"/>
      <c r="X10820" s="61"/>
      <c r="Y10820" s="61"/>
      <c r="Z10820" s="61"/>
      <c r="AA10820" s="61"/>
      <c r="AB10820" s="61"/>
      <c r="AC10820" s="61"/>
      <c r="AD10820" s="61"/>
      <c r="AE10820" s="61"/>
      <c r="AF10820" s="61"/>
      <c r="AG10820" s="61"/>
      <c r="AH10820" s="61"/>
      <c r="AI10820" s="61"/>
      <c r="AJ10820" s="61"/>
      <c r="AK10820" s="61"/>
      <c r="AL10820" s="61"/>
      <c r="AM10820" s="61"/>
      <c r="AN10820" s="61"/>
      <c r="AO10820" s="61"/>
      <c r="AP10820" s="62"/>
      <c r="AQ10820" s="61"/>
      <c r="AR10820" s="61"/>
      <c r="AS10820" s="61"/>
      <c r="AT10820" s="61"/>
      <c r="AU10820" s="61"/>
      <c r="AV10820" s="61"/>
      <c r="AW10820" s="60"/>
    </row>
    <row r="10821" s="59" customFormat="1" customHeight="1" spans="1:49">
      <c r="A10821" s="60"/>
      <c r="B10821" s="60"/>
      <c r="C10821" s="60"/>
      <c r="D10821" s="60"/>
      <c r="H10821" s="61"/>
      <c r="I10821" s="61"/>
      <c r="J10821" s="61"/>
      <c r="K10821" s="61"/>
      <c r="L10821" s="61"/>
      <c r="M10821" s="61"/>
      <c r="N10821" s="61"/>
      <c r="O10821" s="61"/>
      <c r="P10821" s="61"/>
      <c r="Q10821" s="61"/>
      <c r="R10821" s="61"/>
      <c r="S10821" s="61"/>
      <c r="T10821" s="61"/>
      <c r="U10821" s="61"/>
      <c r="V10821" s="61"/>
      <c r="W10821" s="61"/>
      <c r="X10821" s="61"/>
      <c r="Y10821" s="61"/>
      <c r="Z10821" s="61"/>
      <c r="AA10821" s="61"/>
      <c r="AB10821" s="61"/>
      <c r="AC10821" s="61"/>
      <c r="AD10821" s="61"/>
      <c r="AE10821" s="61"/>
      <c r="AF10821" s="61"/>
      <c r="AG10821" s="61"/>
      <c r="AH10821" s="61"/>
      <c r="AI10821" s="61"/>
      <c r="AJ10821" s="61"/>
      <c r="AK10821" s="61"/>
      <c r="AL10821" s="61"/>
      <c r="AM10821" s="61"/>
      <c r="AN10821" s="61"/>
      <c r="AO10821" s="61"/>
      <c r="AP10821" s="62"/>
      <c r="AQ10821" s="61"/>
      <c r="AR10821" s="61"/>
      <c r="AS10821" s="61"/>
      <c r="AT10821" s="61"/>
      <c r="AU10821" s="61"/>
      <c r="AV10821" s="61"/>
      <c r="AW10821" s="60"/>
    </row>
    <row r="10822" s="59" customFormat="1" customHeight="1" spans="1:49">
      <c r="A10822" s="60"/>
      <c r="B10822" s="60"/>
      <c r="C10822" s="60"/>
      <c r="D10822" s="60"/>
      <c r="H10822" s="61"/>
      <c r="I10822" s="61"/>
      <c r="J10822" s="61"/>
      <c r="K10822" s="61"/>
      <c r="L10822" s="61"/>
      <c r="M10822" s="61"/>
      <c r="N10822" s="61"/>
      <c r="O10822" s="61"/>
      <c r="P10822" s="61"/>
      <c r="Q10822" s="61"/>
      <c r="R10822" s="61"/>
      <c r="S10822" s="61"/>
      <c r="T10822" s="61"/>
      <c r="U10822" s="61"/>
      <c r="V10822" s="61"/>
      <c r="W10822" s="61"/>
      <c r="X10822" s="61"/>
      <c r="Y10822" s="61"/>
      <c r="Z10822" s="61"/>
      <c r="AA10822" s="61"/>
      <c r="AB10822" s="61"/>
      <c r="AC10822" s="61"/>
      <c r="AD10822" s="61"/>
      <c r="AE10822" s="61"/>
      <c r="AF10822" s="61"/>
      <c r="AG10822" s="61"/>
      <c r="AH10822" s="61"/>
      <c r="AI10822" s="61"/>
      <c r="AJ10822" s="61"/>
      <c r="AK10822" s="61"/>
      <c r="AL10822" s="61"/>
      <c r="AM10822" s="61"/>
      <c r="AN10822" s="61"/>
      <c r="AO10822" s="61"/>
      <c r="AP10822" s="62"/>
      <c r="AQ10822" s="61"/>
      <c r="AR10822" s="61"/>
      <c r="AS10822" s="61"/>
      <c r="AT10822" s="61"/>
      <c r="AU10822" s="61"/>
      <c r="AV10822" s="61"/>
      <c r="AW10822" s="60"/>
    </row>
    <row r="10823" s="59" customFormat="1" customHeight="1" spans="1:49">
      <c r="A10823" s="60"/>
      <c r="B10823" s="60"/>
      <c r="C10823" s="60"/>
      <c r="D10823" s="60"/>
      <c r="H10823" s="61"/>
      <c r="I10823" s="61"/>
      <c r="J10823" s="61"/>
      <c r="K10823" s="61"/>
      <c r="L10823" s="61"/>
      <c r="M10823" s="61"/>
      <c r="N10823" s="61"/>
      <c r="O10823" s="61"/>
      <c r="P10823" s="61"/>
      <c r="Q10823" s="61"/>
      <c r="R10823" s="61"/>
      <c r="S10823" s="61"/>
      <c r="T10823" s="61"/>
      <c r="U10823" s="61"/>
      <c r="V10823" s="61"/>
      <c r="W10823" s="61"/>
      <c r="X10823" s="61"/>
      <c r="Y10823" s="61"/>
      <c r="Z10823" s="61"/>
      <c r="AA10823" s="61"/>
      <c r="AB10823" s="61"/>
      <c r="AC10823" s="61"/>
      <c r="AD10823" s="61"/>
      <c r="AE10823" s="61"/>
      <c r="AF10823" s="61"/>
      <c r="AG10823" s="61"/>
      <c r="AH10823" s="61"/>
      <c r="AI10823" s="61"/>
      <c r="AJ10823" s="61"/>
      <c r="AK10823" s="61"/>
      <c r="AL10823" s="61"/>
      <c r="AM10823" s="61"/>
      <c r="AN10823" s="61"/>
      <c r="AO10823" s="61"/>
      <c r="AP10823" s="62"/>
      <c r="AQ10823" s="61"/>
      <c r="AR10823" s="61"/>
      <c r="AS10823" s="61"/>
      <c r="AT10823" s="61"/>
      <c r="AU10823" s="61"/>
      <c r="AV10823" s="61"/>
      <c r="AW10823" s="60"/>
    </row>
    <row r="10824" s="59" customFormat="1" customHeight="1" spans="1:49">
      <c r="A10824" s="60"/>
      <c r="B10824" s="60"/>
      <c r="C10824" s="60"/>
      <c r="D10824" s="60"/>
      <c r="H10824" s="61"/>
      <c r="I10824" s="61"/>
      <c r="J10824" s="61"/>
      <c r="K10824" s="61"/>
      <c r="L10824" s="61"/>
      <c r="M10824" s="61"/>
      <c r="N10824" s="61"/>
      <c r="O10824" s="61"/>
      <c r="P10824" s="61"/>
      <c r="Q10824" s="61"/>
      <c r="R10824" s="61"/>
      <c r="S10824" s="61"/>
      <c r="T10824" s="61"/>
      <c r="U10824" s="61"/>
      <c r="V10824" s="61"/>
      <c r="W10824" s="61"/>
      <c r="X10824" s="61"/>
      <c r="Y10824" s="61"/>
      <c r="Z10824" s="61"/>
      <c r="AA10824" s="61"/>
      <c r="AB10824" s="61"/>
      <c r="AC10824" s="61"/>
      <c r="AD10824" s="61"/>
      <c r="AE10824" s="61"/>
      <c r="AF10824" s="61"/>
      <c r="AG10824" s="61"/>
      <c r="AH10824" s="61"/>
      <c r="AI10824" s="61"/>
      <c r="AJ10824" s="61"/>
      <c r="AK10824" s="61"/>
      <c r="AL10824" s="61"/>
      <c r="AM10824" s="61"/>
      <c r="AN10824" s="61"/>
      <c r="AO10824" s="61"/>
      <c r="AP10824" s="62"/>
      <c r="AQ10824" s="61"/>
      <c r="AR10824" s="61"/>
      <c r="AS10824" s="61"/>
      <c r="AT10824" s="61"/>
      <c r="AU10824" s="61"/>
      <c r="AV10824" s="61"/>
      <c r="AW10824" s="60"/>
    </row>
    <row r="10825" s="59" customFormat="1" customHeight="1" spans="1:49">
      <c r="A10825" s="60"/>
      <c r="B10825" s="60"/>
      <c r="C10825" s="60"/>
      <c r="D10825" s="60"/>
      <c r="H10825" s="61"/>
      <c r="I10825" s="61"/>
      <c r="J10825" s="61"/>
      <c r="K10825" s="61"/>
      <c r="L10825" s="61"/>
      <c r="M10825" s="61"/>
      <c r="N10825" s="61"/>
      <c r="O10825" s="61"/>
      <c r="P10825" s="61"/>
      <c r="Q10825" s="61"/>
      <c r="R10825" s="61"/>
      <c r="S10825" s="61"/>
      <c r="T10825" s="61"/>
      <c r="U10825" s="61"/>
      <c r="V10825" s="61"/>
      <c r="W10825" s="61"/>
      <c r="X10825" s="61"/>
      <c r="Y10825" s="61"/>
      <c r="Z10825" s="61"/>
      <c r="AA10825" s="61"/>
      <c r="AB10825" s="61"/>
      <c r="AC10825" s="61"/>
      <c r="AD10825" s="61"/>
      <c r="AE10825" s="61"/>
      <c r="AF10825" s="61"/>
      <c r="AG10825" s="61"/>
      <c r="AH10825" s="61"/>
      <c r="AI10825" s="61"/>
      <c r="AJ10825" s="61"/>
      <c r="AK10825" s="61"/>
      <c r="AL10825" s="61"/>
      <c r="AM10825" s="61"/>
      <c r="AN10825" s="61"/>
      <c r="AO10825" s="61"/>
      <c r="AP10825" s="62"/>
      <c r="AQ10825" s="61"/>
      <c r="AR10825" s="61"/>
      <c r="AS10825" s="61"/>
      <c r="AT10825" s="61"/>
      <c r="AU10825" s="61"/>
      <c r="AV10825" s="61"/>
      <c r="AW10825" s="60"/>
    </row>
    <row r="10826" s="59" customFormat="1" customHeight="1" spans="1:49">
      <c r="A10826" s="60"/>
      <c r="B10826" s="60"/>
      <c r="C10826" s="60"/>
      <c r="D10826" s="60"/>
      <c r="H10826" s="61"/>
      <c r="I10826" s="61"/>
      <c r="J10826" s="61"/>
      <c r="K10826" s="61"/>
      <c r="L10826" s="61"/>
      <c r="M10826" s="61"/>
      <c r="N10826" s="61"/>
      <c r="O10826" s="61"/>
      <c r="P10826" s="61"/>
      <c r="Q10826" s="61"/>
      <c r="R10826" s="61"/>
      <c r="S10826" s="61"/>
      <c r="T10826" s="61"/>
      <c r="U10826" s="61"/>
      <c r="V10826" s="61"/>
      <c r="W10826" s="61"/>
      <c r="X10826" s="61"/>
      <c r="Y10826" s="61"/>
      <c r="Z10826" s="61"/>
      <c r="AA10826" s="61"/>
      <c r="AB10826" s="61"/>
      <c r="AC10826" s="61"/>
      <c r="AD10826" s="61"/>
      <c r="AE10826" s="61"/>
      <c r="AF10826" s="61"/>
      <c r="AG10826" s="61"/>
      <c r="AH10826" s="61"/>
      <c r="AI10826" s="61"/>
      <c r="AJ10826" s="61"/>
      <c r="AK10826" s="61"/>
      <c r="AL10826" s="61"/>
      <c r="AM10826" s="61"/>
      <c r="AN10826" s="61"/>
      <c r="AO10826" s="61"/>
      <c r="AP10826" s="62"/>
      <c r="AQ10826" s="61"/>
      <c r="AR10826" s="61"/>
      <c r="AS10826" s="61"/>
      <c r="AT10826" s="61"/>
      <c r="AU10826" s="61"/>
      <c r="AV10826" s="61"/>
      <c r="AW10826" s="60"/>
    </row>
    <row r="10827" s="59" customFormat="1" customHeight="1" spans="1:49">
      <c r="A10827" s="60"/>
      <c r="B10827" s="60"/>
      <c r="C10827" s="60"/>
      <c r="D10827" s="60"/>
      <c r="H10827" s="61"/>
      <c r="I10827" s="61"/>
      <c r="J10827" s="61"/>
      <c r="K10827" s="61"/>
      <c r="L10827" s="61"/>
      <c r="M10827" s="61"/>
      <c r="N10827" s="61"/>
      <c r="O10827" s="61"/>
      <c r="P10827" s="61"/>
      <c r="Q10827" s="61"/>
      <c r="R10827" s="61"/>
      <c r="S10827" s="61"/>
      <c r="T10827" s="61"/>
      <c r="U10827" s="61"/>
      <c r="V10827" s="61"/>
      <c r="W10827" s="61"/>
      <c r="X10827" s="61"/>
      <c r="Y10827" s="61"/>
      <c r="Z10827" s="61"/>
      <c r="AA10827" s="61"/>
      <c r="AB10827" s="61"/>
      <c r="AC10827" s="61"/>
      <c r="AD10827" s="61"/>
      <c r="AE10827" s="61"/>
      <c r="AF10827" s="61"/>
      <c r="AG10827" s="61"/>
      <c r="AH10827" s="61"/>
      <c r="AI10827" s="61"/>
      <c r="AJ10827" s="61"/>
      <c r="AK10827" s="61"/>
      <c r="AL10827" s="61"/>
      <c r="AM10827" s="61"/>
      <c r="AN10827" s="61"/>
      <c r="AO10827" s="61"/>
      <c r="AP10827" s="62"/>
      <c r="AQ10827" s="61"/>
      <c r="AR10827" s="61"/>
      <c r="AS10827" s="61"/>
      <c r="AT10827" s="61"/>
      <c r="AU10827" s="61"/>
      <c r="AV10827" s="61"/>
      <c r="AW10827" s="60"/>
    </row>
    <row r="10828" s="59" customFormat="1" customHeight="1" spans="1:49">
      <c r="A10828" s="60"/>
      <c r="B10828" s="60"/>
      <c r="C10828" s="60"/>
      <c r="D10828" s="60"/>
      <c r="H10828" s="61"/>
      <c r="I10828" s="61"/>
      <c r="J10828" s="61"/>
      <c r="K10828" s="61"/>
      <c r="L10828" s="61"/>
      <c r="M10828" s="61"/>
      <c r="N10828" s="61"/>
      <c r="O10828" s="61"/>
      <c r="P10828" s="61"/>
      <c r="Q10828" s="61"/>
      <c r="R10828" s="61"/>
      <c r="S10828" s="61"/>
      <c r="T10828" s="61"/>
      <c r="U10828" s="61"/>
      <c r="V10828" s="61"/>
      <c r="W10828" s="61"/>
      <c r="X10828" s="61"/>
      <c r="Y10828" s="61"/>
      <c r="Z10828" s="61"/>
      <c r="AA10828" s="61"/>
      <c r="AB10828" s="61"/>
      <c r="AC10828" s="61"/>
      <c r="AD10828" s="61"/>
      <c r="AE10828" s="61"/>
      <c r="AF10828" s="61"/>
      <c r="AG10828" s="61"/>
      <c r="AH10828" s="61"/>
      <c r="AI10828" s="61"/>
      <c r="AJ10828" s="61"/>
      <c r="AK10828" s="61"/>
      <c r="AL10828" s="61"/>
      <c r="AM10828" s="61"/>
      <c r="AN10828" s="61"/>
      <c r="AO10828" s="61"/>
      <c r="AP10828" s="62"/>
      <c r="AQ10828" s="61"/>
      <c r="AR10828" s="61"/>
      <c r="AS10828" s="61"/>
      <c r="AT10828" s="61"/>
      <c r="AU10828" s="61"/>
      <c r="AV10828" s="61"/>
      <c r="AW10828" s="60"/>
    </row>
    <row r="10829" s="59" customFormat="1" customHeight="1" spans="1:49">
      <c r="A10829" s="60"/>
      <c r="B10829" s="60"/>
      <c r="C10829" s="60"/>
      <c r="D10829" s="60"/>
      <c r="H10829" s="61"/>
      <c r="I10829" s="61"/>
      <c r="J10829" s="61"/>
      <c r="K10829" s="61"/>
      <c r="L10829" s="61"/>
      <c r="M10829" s="61"/>
      <c r="N10829" s="61"/>
      <c r="O10829" s="61"/>
      <c r="P10829" s="61"/>
      <c r="Q10829" s="61"/>
      <c r="R10829" s="61"/>
      <c r="S10829" s="61"/>
      <c r="T10829" s="61"/>
      <c r="U10829" s="61"/>
      <c r="V10829" s="61"/>
      <c r="W10829" s="61"/>
      <c r="X10829" s="61"/>
      <c r="Y10829" s="61"/>
      <c r="Z10829" s="61"/>
      <c r="AA10829" s="61"/>
      <c r="AB10829" s="61"/>
      <c r="AC10829" s="61"/>
      <c r="AD10829" s="61"/>
      <c r="AE10829" s="61"/>
      <c r="AF10829" s="61"/>
      <c r="AG10829" s="61"/>
      <c r="AH10829" s="61"/>
      <c r="AI10829" s="61"/>
      <c r="AJ10829" s="61"/>
      <c r="AK10829" s="61"/>
      <c r="AL10829" s="61"/>
      <c r="AM10829" s="61"/>
      <c r="AN10829" s="61"/>
      <c r="AO10829" s="61"/>
      <c r="AP10829" s="62"/>
      <c r="AQ10829" s="61"/>
      <c r="AR10829" s="61"/>
      <c r="AS10829" s="61"/>
      <c r="AT10829" s="61"/>
      <c r="AU10829" s="61"/>
      <c r="AV10829" s="61"/>
      <c r="AW10829" s="60"/>
    </row>
    <row r="10830" s="59" customFormat="1" customHeight="1" spans="1:49">
      <c r="A10830" s="60"/>
      <c r="B10830" s="60"/>
      <c r="C10830" s="60"/>
      <c r="D10830" s="60"/>
      <c r="H10830" s="61"/>
      <c r="I10830" s="61"/>
      <c r="J10830" s="61"/>
      <c r="K10830" s="61"/>
      <c r="L10830" s="61"/>
      <c r="M10830" s="61"/>
      <c r="N10830" s="61"/>
      <c r="O10830" s="61"/>
      <c r="P10830" s="61"/>
      <c r="Q10830" s="61"/>
      <c r="R10830" s="61"/>
      <c r="S10830" s="61"/>
      <c r="T10830" s="61"/>
      <c r="U10830" s="61"/>
      <c r="V10830" s="61"/>
      <c r="W10830" s="61"/>
      <c r="X10830" s="61"/>
      <c r="Y10830" s="61"/>
      <c r="Z10830" s="61"/>
      <c r="AA10830" s="61"/>
      <c r="AB10830" s="61"/>
      <c r="AC10830" s="61"/>
      <c r="AD10830" s="61"/>
      <c r="AE10830" s="61"/>
      <c r="AF10830" s="61"/>
      <c r="AG10830" s="61"/>
      <c r="AH10830" s="61"/>
      <c r="AI10830" s="61"/>
      <c r="AJ10830" s="61"/>
      <c r="AK10830" s="61"/>
      <c r="AL10830" s="61"/>
      <c r="AM10830" s="61"/>
      <c r="AN10830" s="61"/>
      <c r="AO10830" s="61"/>
      <c r="AP10830" s="62"/>
      <c r="AQ10830" s="61"/>
      <c r="AR10830" s="61"/>
      <c r="AS10830" s="61"/>
      <c r="AT10830" s="61"/>
      <c r="AU10830" s="61"/>
      <c r="AV10830" s="61"/>
      <c r="AW10830" s="60"/>
    </row>
    <row r="10831" s="59" customFormat="1" customHeight="1" spans="1:49">
      <c r="A10831" s="60"/>
      <c r="B10831" s="60"/>
      <c r="C10831" s="60"/>
      <c r="D10831" s="60"/>
      <c r="H10831" s="61"/>
      <c r="I10831" s="61"/>
      <c r="J10831" s="61"/>
      <c r="K10831" s="61"/>
      <c r="L10831" s="61"/>
      <c r="M10831" s="61"/>
      <c r="N10831" s="61"/>
      <c r="O10831" s="61"/>
      <c r="P10831" s="61"/>
      <c r="Q10831" s="61"/>
      <c r="R10831" s="61"/>
      <c r="S10831" s="61"/>
      <c r="T10831" s="61"/>
      <c r="U10831" s="61"/>
      <c r="V10831" s="61"/>
      <c r="W10831" s="61"/>
      <c r="X10831" s="61"/>
      <c r="Y10831" s="61"/>
      <c r="Z10831" s="61"/>
      <c r="AA10831" s="61"/>
      <c r="AB10831" s="61"/>
      <c r="AC10831" s="61"/>
      <c r="AD10831" s="61"/>
      <c r="AE10831" s="61"/>
      <c r="AF10831" s="61"/>
      <c r="AG10831" s="61"/>
      <c r="AH10831" s="61"/>
      <c r="AI10831" s="61"/>
      <c r="AJ10831" s="61"/>
      <c r="AK10831" s="61"/>
      <c r="AL10831" s="61"/>
      <c r="AM10831" s="61"/>
      <c r="AN10831" s="61"/>
      <c r="AO10831" s="61"/>
      <c r="AP10831" s="62"/>
      <c r="AQ10831" s="61"/>
      <c r="AR10831" s="61"/>
      <c r="AS10831" s="61"/>
      <c r="AT10831" s="61"/>
      <c r="AU10831" s="61"/>
      <c r="AV10831" s="61"/>
      <c r="AW10831" s="60"/>
    </row>
    <row r="10832" s="59" customFormat="1" customHeight="1" spans="1:49">
      <c r="A10832" s="60"/>
      <c r="B10832" s="60"/>
      <c r="C10832" s="60"/>
      <c r="D10832" s="60"/>
      <c r="H10832" s="61"/>
      <c r="I10832" s="61"/>
      <c r="J10832" s="61"/>
      <c r="K10832" s="61"/>
      <c r="L10832" s="61"/>
      <c r="M10832" s="61"/>
      <c r="N10832" s="61"/>
      <c r="O10832" s="61"/>
      <c r="P10832" s="61"/>
      <c r="Q10832" s="61"/>
      <c r="R10832" s="61"/>
      <c r="S10832" s="61"/>
      <c r="T10832" s="61"/>
      <c r="U10832" s="61"/>
      <c r="V10832" s="61"/>
      <c r="W10832" s="61"/>
      <c r="X10832" s="61"/>
      <c r="Y10832" s="61"/>
      <c r="Z10832" s="61"/>
      <c r="AA10832" s="61"/>
      <c r="AB10832" s="61"/>
      <c r="AC10832" s="61"/>
      <c r="AD10832" s="61"/>
      <c r="AE10832" s="61"/>
      <c r="AF10832" s="61"/>
      <c r="AG10832" s="61"/>
      <c r="AH10832" s="61"/>
      <c r="AI10832" s="61"/>
      <c r="AJ10832" s="61"/>
      <c r="AK10832" s="61"/>
      <c r="AL10832" s="61"/>
      <c r="AM10832" s="61"/>
      <c r="AN10832" s="61"/>
      <c r="AO10832" s="61"/>
      <c r="AP10832" s="62"/>
      <c r="AQ10832" s="61"/>
      <c r="AR10832" s="61"/>
      <c r="AS10832" s="61"/>
      <c r="AT10832" s="61"/>
      <c r="AU10832" s="61"/>
      <c r="AV10832" s="61"/>
      <c r="AW10832" s="60"/>
    </row>
    <row r="10833" s="59" customFormat="1" customHeight="1" spans="1:49">
      <c r="A10833" s="60"/>
      <c r="B10833" s="60"/>
      <c r="C10833" s="60"/>
      <c r="D10833" s="60"/>
      <c r="H10833" s="61"/>
      <c r="I10833" s="61"/>
      <c r="J10833" s="61"/>
      <c r="K10833" s="61"/>
      <c r="L10833" s="61"/>
      <c r="M10833" s="61"/>
      <c r="N10833" s="61"/>
      <c r="O10833" s="61"/>
      <c r="P10833" s="61"/>
      <c r="Q10833" s="61"/>
      <c r="R10833" s="61"/>
      <c r="S10833" s="61"/>
      <c r="T10833" s="61"/>
      <c r="U10833" s="61"/>
      <c r="V10833" s="61"/>
      <c r="W10833" s="61"/>
      <c r="X10833" s="61"/>
      <c r="Y10833" s="61"/>
      <c r="Z10833" s="61"/>
      <c r="AA10833" s="61"/>
      <c r="AB10833" s="61"/>
      <c r="AC10833" s="61"/>
      <c r="AD10833" s="61"/>
      <c r="AE10833" s="61"/>
      <c r="AF10833" s="61"/>
      <c r="AG10833" s="61"/>
      <c r="AH10833" s="61"/>
      <c r="AI10833" s="61"/>
      <c r="AJ10833" s="61"/>
      <c r="AK10833" s="61"/>
      <c r="AL10833" s="61"/>
      <c r="AM10833" s="61"/>
      <c r="AN10833" s="61"/>
      <c r="AO10833" s="61"/>
      <c r="AP10833" s="62"/>
      <c r="AQ10833" s="61"/>
      <c r="AR10833" s="61"/>
      <c r="AS10833" s="61"/>
      <c r="AT10833" s="61"/>
      <c r="AU10833" s="61"/>
      <c r="AV10833" s="61"/>
      <c r="AW10833" s="60"/>
    </row>
    <row r="10834" s="59" customFormat="1" customHeight="1" spans="1:49">
      <c r="A10834" s="60"/>
      <c r="B10834" s="60"/>
      <c r="C10834" s="60"/>
      <c r="D10834" s="60"/>
      <c r="H10834" s="61"/>
      <c r="I10834" s="61"/>
      <c r="J10834" s="61"/>
      <c r="K10834" s="61"/>
      <c r="L10834" s="61"/>
      <c r="M10834" s="61"/>
      <c r="N10834" s="61"/>
      <c r="O10834" s="61"/>
      <c r="P10834" s="61"/>
      <c r="Q10834" s="61"/>
      <c r="R10834" s="61"/>
      <c r="S10834" s="61"/>
      <c r="T10834" s="61"/>
      <c r="U10834" s="61"/>
      <c r="V10834" s="61"/>
      <c r="W10834" s="61"/>
      <c r="X10834" s="61"/>
      <c r="Y10834" s="61"/>
      <c r="Z10834" s="61"/>
      <c r="AA10834" s="61"/>
      <c r="AB10834" s="61"/>
      <c r="AC10834" s="61"/>
      <c r="AD10834" s="61"/>
      <c r="AE10834" s="61"/>
      <c r="AF10834" s="61"/>
      <c r="AG10834" s="61"/>
      <c r="AH10834" s="61"/>
      <c r="AI10834" s="61"/>
      <c r="AJ10834" s="61"/>
      <c r="AK10834" s="61"/>
      <c r="AL10834" s="61"/>
      <c r="AM10834" s="61"/>
      <c r="AN10834" s="61"/>
      <c r="AO10834" s="61"/>
      <c r="AP10834" s="62"/>
      <c r="AQ10834" s="61"/>
      <c r="AR10834" s="61"/>
      <c r="AS10834" s="61"/>
      <c r="AT10834" s="61"/>
      <c r="AU10834" s="61"/>
      <c r="AV10834" s="61"/>
      <c r="AW10834" s="60"/>
    </row>
    <row r="10835" s="59" customFormat="1" customHeight="1" spans="1:49">
      <c r="A10835" s="60"/>
      <c r="B10835" s="60"/>
      <c r="C10835" s="60"/>
      <c r="D10835" s="60"/>
      <c r="H10835" s="61"/>
      <c r="I10835" s="61"/>
      <c r="J10835" s="61"/>
      <c r="K10835" s="61"/>
      <c r="L10835" s="61"/>
      <c r="M10835" s="61"/>
      <c r="N10835" s="61"/>
      <c r="O10835" s="61"/>
      <c r="P10835" s="61"/>
      <c r="Q10835" s="61"/>
      <c r="R10835" s="61"/>
      <c r="S10835" s="61"/>
      <c r="T10835" s="61"/>
      <c r="U10835" s="61"/>
      <c r="V10835" s="61"/>
      <c r="W10835" s="61"/>
      <c r="X10835" s="61"/>
      <c r="Y10835" s="61"/>
      <c r="Z10835" s="61"/>
      <c r="AA10835" s="61"/>
      <c r="AB10835" s="61"/>
      <c r="AC10835" s="61"/>
      <c r="AD10835" s="61"/>
      <c r="AE10835" s="61"/>
      <c r="AF10835" s="61"/>
      <c r="AG10835" s="61"/>
      <c r="AH10835" s="61"/>
      <c r="AI10835" s="61"/>
      <c r="AJ10835" s="61"/>
      <c r="AK10835" s="61"/>
      <c r="AL10835" s="61"/>
      <c r="AM10835" s="61"/>
      <c r="AN10835" s="61"/>
      <c r="AO10835" s="61"/>
      <c r="AP10835" s="62"/>
      <c r="AQ10835" s="61"/>
      <c r="AR10835" s="61"/>
      <c r="AS10835" s="61"/>
      <c r="AT10835" s="61"/>
      <c r="AU10835" s="61"/>
      <c r="AV10835" s="61"/>
      <c r="AW10835" s="60"/>
    </row>
    <row r="10836" s="59" customFormat="1" customHeight="1" spans="1:49">
      <c r="A10836" s="60"/>
      <c r="B10836" s="60"/>
      <c r="C10836" s="60"/>
      <c r="D10836" s="60"/>
      <c r="H10836" s="61"/>
      <c r="I10836" s="61"/>
      <c r="J10836" s="61"/>
      <c r="K10836" s="61"/>
      <c r="L10836" s="61"/>
      <c r="M10836" s="61"/>
      <c r="N10836" s="61"/>
      <c r="O10836" s="61"/>
      <c r="P10836" s="61"/>
      <c r="Q10836" s="61"/>
      <c r="R10836" s="61"/>
      <c r="S10836" s="61"/>
      <c r="T10836" s="61"/>
      <c r="U10836" s="61"/>
      <c r="V10836" s="61"/>
      <c r="W10836" s="61"/>
      <c r="X10836" s="61"/>
      <c r="Y10836" s="61"/>
      <c r="Z10836" s="61"/>
      <c r="AA10836" s="61"/>
      <c r="AB10836" s="61"/>
      <c r="AC10836" s="61"/>
      <c r="AD10836" s="61"/>
      <c r="AE10836" s="61"/>
      <c r="AF10836" s="61"/>
      <c r="AG10836" s="61"/>
      <c r="AH10836" s="61"/>
      <c r="AI10836" s="61"/>
      <c r="AJ10836" s="61"/>
      <c r="AK10836" s="61"/>
      <c r="AL10836" s="61"/>
      <c r="AM10836" s="61"/>
      <c r="AN10836" s="61"/>
      <c r="AO10836" s="61"/>
      <c r="AP10836" s="62"/>
      <c r="AQ10836" s="61"/>
      <c r="AR10836" s="61"/>
      <c r="AS10836" s="61"/>
      <c r="AT10836" s="61"/>
      <c r="AU10836" s="61"/>
      <c r="AV10836" s="61"/>
      <c r="AW10836" s="60"/>
    </row>
    <row r="10837" s="59" customFormat="1" customHeight="1" spans="1:49">
      <c r="A10837" s="60"/>
      <c r="B10837" s="60"/>
      <c r="C10837" s="60"/>
      <c r="D10837" s="60"/>
      <c r="H10837" s="61"/>
      <c r="I10837" s="61"/>
      <c r="J10837" s="61"/>
      <c r="K10837" s="61"/>
      <c r="L10837" s="61"/>
      <c r="M10837" s="61"/>
      <c r="N10837" s="61"/>
      <c r="O10837" s="61"/>
      <c r="P10837" s="61"/>
      <c r="Q10837" s="61"/>
      <c r="R10837" s="61"/>
      <c r="S10837" s="61"/>
      <c r="T10837" s="61"/>
      <c r="U10837" s="61"/>
      <c r="V10837" s="61"/>
      <c r="W10837" s="61"/>
      <c r="X10837" s="61"/>
      <c r="Y10837" s="61"/>
      <c r="Z10837" s="61"/>
      <c r="AA10837" s="61"/>
      <c r="AB10837" s="61"/>
      <c r="AC10837" s="61"/>
      <c r="AD10837" s="61"/>
      <c r="AE10837" s="61"/>
      <c r="AF10837" s="61"/>
      <c r="AG10837" s="61"/>
      <c r="AH10837" s="61"/>
      <c r="AI10837" s="61"/>
      <c r="AJ10837" s="61"/>
      <c r="AK10837" s="61"/>
      <c r="AL10837" s="61"/>
      <c r="AM10837" s="61"/>
      <c r="AN10837" s="61"/>
      <c r="AO10837" s="61"/>
      <c r="AP10837" s="62"/>
      <c r="AQ10837" s="61"/>
      <c r="AR10837" s="61"/>
      <c r="AS10837" s="61"/>
      <c r="AT10837" s="61"/>
      <c r="AU10837" s="61"/>
      <c r="AV10837" s="61"/>
      <c r="AW10837" s="60"/>
    </row>
    <row r="10838" s="59" customFormat="1" customHeight="1" spans="1:49">
      <c r="A10838" s="60"/>
      <c r="B10838" s="60"/>
      <c r="C10838" s="60"/>
      <c r="D10838" s="60"/>
      <c r="H10838" s="61"/>
      <c r="I10838" s="61"/>
      <c r="J10838" s="61"/>
      <c r="K10838" s="61"/>
      <c r="L10838" s="61"/>
      <c r="M10838" s="61"/>
      <c r="N10838" s="61"/>
      <c r="O10838" s="61"/>
      <c r="P10838" s="61"/>
      <c r="Q10838" s="61"/>
      <c r="R10838" s="61"/>
      <c r="S10838" s="61"/>
      <c r="T10838" s="61"/>
      <c r="U10838" s="61"/>
      <c r="V10838" s="61"/>
      <c r="W10838" s="61"/>
      <c r="X10838" s="61"/>
      <c r="Y10838" s="61"/>
      <c r="Z10838" s="61"/>
      <c r="AA10838" s="61"/>
      <c r="AB10838" s="61"/>
      <c r="AC10838" s="61"/>
      <c r="AD10838" s="61"/>
      <c r="AE10838" s="61"/>
      <c r="AF10838" s="61"/>
      <c r="AG10838" s="61"/>
      <c r="AH10838" s="61"/>
      <c r="AI10838" s="61"/>
      <c r="AJ10838" s="61"/>
      <c r="AK10838" s="61"/>
      <c r="AL10838" s="61"/>
      <c r="AM10838" s="61"/>
      <c r="AN10838" s="61"/>
      <c r="AO10838" s="61"/>
      <c r="AP10838" s="62"/>
      <c r="AQ10838" s="61"/>
      <c r="AR10838" s="61"/>
      <c r="AS10838" s="61"/>
      <c r="AT10838" s="61"/>
      <c r="AU10838" s="61"/>
      <c r="AV10838" s="61"/>
      <c r="AW10838" s="60"/>
    </row>
    <row r="10839" s="59" customFormat="1" customHeight="1" spans="1:49">
      <c r="A10839" s="60"/>
      <c r="B10839" s="60"/>
      <c r="C10839" s="60"/>
      <c r="D10839" s="60"/>
      <c r="H10839" s="61"/>
      <c r="I10839" s="61"/>
      <c r="J10839" s="61"/>
      <c r="K10839" s="61"/>
      <c r="L10839" s="61"/>
      <c r="M10839" s="61"/>
      <c r="N10839" s="61"/>
      <c r="O10839" s="61"/>
      <c r="P10839" s="61"/>
      <c r="Q10839" s="61"/>
      <c r="R10839" s="61"/>
      <c r="S10839" s="61"/>
      <c r="T10839" s="61"/>
      <c r="U10839" s="61"/>
      <c r="V10839" s="61"/>
      <c r="W10839" s="61"/>
      <c r="X10839" s="61"/>
      <c r="Y10839" s="61"/>
      <c r="Z10839" s="61"/>
      <c r="AA10839" s="61"/>
      <c r="AB10839" s="61"/>
      <c r="AC10839" s="61"/>
      <c r="AD10839" s="61"/>
      <c r="AE10839" s="61"/>
      <c r="AF10839" s="61"/>
      <c r="AG10839" s="61"/>
      <c r="AH10839" s="61"/>
      <c r="AI10839" s="61"/>
      <c r="AJ10839" s="61"/>
      <c r="AK10839" s="61"/>
      <c r="AL10839" s="61"/>
      <c r="AM10839" s="61"/>
      <c r="AN10839" s="61"/>
      <c r="AO10839" s="61"/>
      <c r="AP10839" s="62"/>
      <c r="AQ10839" s="61"/>
      <c r="AR10839" s="61"/>
      <c r="AS10839" s="61"/>
      <c r="AT10839" s="61"/>
      <c r="AU10839" s="61"/>
      <c r="AV10839" s="61"/>
      <c r="AW10839" s="60"/>
    </row>
    <row r="10840" s="59" customFormat="1" customHeight="1" spans="1:49">
      <c r="A10840" s="60"/>
      <c r="B10840" s="60"/>
      <c r="C10840" s="60"/>
      <c r="D10840" s="60"/>
      <c r="H10840" s="61"/>
      <c r="I10840" s="61"/>
      <c r="J10840" s="61"/>
      <c r="K10840" s="61"/>
      <c r="L10840" s="61"/>
      <c r="M10840" s="61"/>
      <c r="N10840" s="61"/>
      <c r="O10840" s="61"/>
      <c r="P10840" s="61"/>
      <c r="Q10840" s="61"/>
      <c r="R10840" s="61"/>
      <c r="S10840" s="61"/>
      <c r="T10840" s="61"/>
      <c r="U10840" s="61"/>
      <c r="V10840" s="61"/>
      <c r="W10840" s="61"/>
      <c r="X10840" s="61"/>
      <c r="Y10840" s="61"/>
      <c r="Z10840" s="61"/>
      <c r="AA10840" s="61"/>
      <c r="AB10840" s="61"/>
      <c r="AC10840" s="61"/>
      <c r="AD10840" s="61"/>
      <c r="AE10840" s="61"/>
      <c r="AF10840" s="61"/>
      <c r="AG10840" s="61"/>
      <c r="AH10840" s="61"/>
      <c r="AI10840" s="61"/>
      <c r="AJ10840" s="61"/>
      <c r="AK10840" s="61"/>
      <c r="AL10840" s="61"/>
      <c r="AM10840" s="61"/>
      <c r="AN10840" s="61"/>
      <c r="AO10840" s="61"/>
      <c r="AP10840" s="62"/>
      <c r="AQ10840" s="61"/>
      <c r="AR10840" s="61"/>
      <c r="AS10840" s="61"/>
      <c r="AT10840" s="61"/>
      <c r="AU10840" s="61"/>
      <c r="AV10840" s="61"/>
      <c r="AW10840" s="60"/>
    </row>
    <row r="10841" s="59" customFormat="1" customHeight="1" spans="1:49">
      <c r="A10841" s="60"/>
      <c r="B10841" s="60"/>
      <c r="C10841" s="60"/>
      <c r="D10841" s="60"/>
      <c r="H10841" s="61"/>
      <c r="I10841" s="61"/>
      <c r="J10841" s="61"/>
      <c r="K10841" s="61"/>
      <c r="L10841" s="61"/>
      <c r="M10841" s="61"/>
      <c r="N10841" s="61"/>
      <c r="O10841" s="61"/>
      <c r="P10841" s="61"/>
      <c r="Q10841" s="61"/>
      <c r="R10841" s="61"/>
      <c r="S10841" s="61"/>
      <c r="T10841" s="61"/>
      <c r="U10841" s="61"/>
      <c r="V10841" s="61"/>
      <c r="W10841" s="61"/>
      <c r="X10841" s="61"/>
      <c r="Y10841" s="61"/>
      <c r="Z10841" s="61"/>
      <c r="AA10841" s="61"/>
      <c r="AB10841" s="61"/>
      <c r="AC10841" s="61"/>
      <c r="AD10841" s="61"/>
      <c r="AE10841" s="61"/>
      <c r="AF10841" s="61"/>
      <c r="AG10841" s="61"/>
      <c r="AH10841" s="61"/>
      <c r="AI10841" s="61"/>
      <c r="AJ10841" s="61"/>
      <c r="AK10841" s="61"/>
      <c r="AL10841" s="61"/>
      <c r="AM10841" s="61"/>
      <c r="AN10841" s="61"/>
      <c r="AO10841" s="61"/>
      <c r="AP10841" s="62"/>
      <c r="AQ10841" s="61"/>
      <c r="AR10841" s="61"/>
      <c r="AS10841" s="61"/>
      <c r="AT10841" s="61"/>
      <c r="AU10841" s="61"/>
      <c r="AV10841" s="61"/>
      <c r="AW10841" s="60"/>
    </row>
    <row r="10842" s="59" customFormat="1" customHeight="1" spans="1:49">
      <c r="A10842" s="60"/>
      <c r="B10842" s="60"/>
      <c r="C10842" s="60"/>
      <c r="D10842" s="60"/>
      <c r="H10842" s="61"/>
      <c r="I10842" s="61"/>
      <c r="J10842" s="61"/>
      <c r="K10842" s="61"/>
      <c r="L10842" s="61"/>
      <c r="M10842" s="61"/>
      <c r="N10842" s="61"/>
      <c r="O10842" s="61"/>
      <c r="P10842" s="61"/>
      <c r="Q10842" s="61"/>
      <c r="R10842" s="61"/>
      <c r="S10842" s="61"/>
      <c r="T10842" s="61"/>
      <c r="U10842" s="61"/>
      <c r="V10842" s="61"/>
      <c r="W10842" s="61"/>
      <c r="X10842" s="61"/>
      <c r="Y10842" s="61"/>
      <c r="Z10842" s="61"/>
      <c r="AA10842" s="61"/>
      <c r="AB10842" s="61"/>
      <c r="AC10842" s="61"/>
      <c r="AD10842" s="61"/>
      <c r="AE10842" s="61"/>
      <c r="AF10842" s="61"/>
      <c r="AG10842" s="61"/>
      <c r="AH10842" s="61"/>
      <c r="AI10842" s="61"/>
      <c r="AJ10842" s="61"/>
      <c r="AK10842" s="61"/>
      <c r="AL10842" s="61"/>
      <c r="AM10842" s="61"/>
      <c r="AN10842" s="61"/>
      <c r="AO10842" s="61"/>
      <c r="AP10842" s="62"/>
      <c r="AQ10842" s="61"/>
      <c r="AR10842" s="61"/>
      <c r="AS10842" s="61"/>
      <c r="AT10842" s="61"/>
      <c r="AU10842" s="61"/>
      <c r="AV10842" s="61"/>
      <c r="AW10842" s="60"/>
    </row>
    <row r="10843" s="59" customFormat="1" customHeight="1" spans="1:49">
      <c r="A10843" s="60"/>
      <c r="B10843" s="60"/>
      <c r="C10843" s="60"/>
      <c r="D10843" s="60"/>
      <c r="H10843" s="61"/>
      <c r="I10843" s="61"/>
      <c r="J10843" s="61"/>
      <c r="K10843" s="61"/>
      <c r="L10843" s="61"/>
      <c r="M10843" s="61"/>
      <c r="N10843" s="61"/>
      <c r="O10843" s="61"/>
      <c r="P10843" s="61"/>
      <c r="Q10843" s="61"/>
      <c r="R10843" s="61"/>
      <c r="S10843" s="61"/>
      <c r="T10843" s="61"/>
      <c r="U10843" s="61"/>
      <c r="V10843" s="61"/>
      <c r="W10843" s="61"/>
      <c r="X10843" s="61"/>
      <c r="Y10843" s="61"/>
      <c r="Z10843" s="61"/>
      <c r="AA10843" s="61"/>
      <c r="AB10843" s="61"/>
      <c r="AC10843" s="61"/>
      <c r="AD10843" s="61"/>
      <c r="AE10843" s="61"/>
      <c r="AF10843" s="61"/>
      <c r="AG10843" s="61"/>
      <c r="AH10843" s="61"/>
      <c r="AI10843" s="61"/>
      <c r="AJ10843" s="61"/>
      <c r="AK10843" s="61"/>
      <c r="AL10843" s="61"/>
      <c r="AM10843" s="61"/>
      <c r="AN10843" s="61"/>
      <c r="AO10843" s="61"/>
      <c r="AP10843" s="62"/>
      <c r="AQ10843" s="61"/>
      <c r="AR10843" s="61"/>
      <c r="AS10843" s="61"/>
      <c r="AT10843" s="61"/>
      <c r="AU10843" s="61"/>
      <c r="AV10843" s="61"/>
      <c r="AW10843" s="60"/>
    </row>
    <row r="10844" s="59" customFormat="1" customHeight="1" spans="1:49">
      <c r="A10844" s="60"/>
      <c r="B10844" s="60"/>
      <c r="C10844" s="60"/>
      <c r="D10844" s="60"/>
      <c r="H10844" s="61"/>
      <c r="I10844" s="61"/>
      <c r="J10844" s="61"/>
      <c r="K10844" s="61"/>
      <c r="L10844" s="61"/>
      <c r="M10844" s="61"/>
      <c r="N10844" s="61"/>
      <c r="O10844" s="61"/>
      <c r="P10844" s="61"/>
      <c r="Q10844" s="61"/>
      <c r="R10844" s="61"/>
      <c r="S10844" s="61"/>
      <c r="T10844" s="61"/>
      <c r="U10844" s="61"/>
      <c r="V10844" s="61"/>
      <c r="W10844" s="61"/>
      <c r="X10844" s="61"/>
      <c r="Y10844" s="61"/>
      <c r="Z10844" s="61"/>
      <c r="AA10844" s="61"/>
      <c r="AB10844" s="61"/>
      <c r="AC10844" s="61"/>
      <c r="AD10844" s="61"/>
      <c r="AE10844" s="61"/>
      <c r="AF10844" s="61"/>
      <c r="AG10844" s="61"/>
      <c r="AH10844" s="61"/>
      <c r="AI10844" s="61"/>
      <c r="AJ10844" s="61"/>
      <c r="AK10844" s="61"/>
      <c r="AL10844" s="61"/>
      <c r="AM10844" s="61"/>
      <c r="AN10844" s="61"/>
      <c r="AO10844" s="61"/>
      <c r="AP10844" s="62"/>
      <c r="AQ10844" s="61"/>
      <c r="AR10844" s="61"/>
      <c r="AS10844" s="61"/>
      <c r="AT10844" s="61"/>
      <c r="AU10844" s="61"/>
      <c r="AV10844" s="61"/>
      <c r="AW10844" s="60"/>
    </row>
    <row r="10845" s="59" customFormat="1" customHeight="1" spans="1:49">
      <c r="A10845" s="60"/>
      <c r="B10845" s="60"/>
      <c r="C10845" s="60"/>
      <c r="D10845" s="60"/>
      <c r="H10845" s="61"/>
      <c r="I10845" s="61"/>
      <c r="J10845" s="61"/>
      <c r="K10845" s="61"/>
      <c r="L10845" s="61"/>
      <c r="M10845" s="61"/>
      <c r="N10845" s="61"/>
      <c r="O10845" s="61"/>
      <c r="P10845" s="61"/>
      <c r="Q10845" s="61"/>
      <c r="R10845" s="61"/>
      <c r="S10845" s="61"/>
      <c r="T10845" s="61"/>
      <c r="U10845" s="61"/>
      <c r="V10845" s="61"/>
      <c r="W10845" s="61"/>
      <c r="X10845" s="61"/>
      <c r="Y10845" s="61"/>
      <c r="Z10845" s="61"/>
      <c r="AA10845" s="61"/>
      <c r="AB10845" s="61"/>
      <c r="AC10845" s="61"/>
      <c r="AD10845" s="61"/>
      <c r="AE10845" s="61"/>
      <c r="AF10845" s="61"/>
      <c r="AG10845" s="61"/>
      <c r="AH10845" s="61"/>
      <c r="AI10845" s="61"/>
      <c r="AJ10845" s="61"/>
      <c r="AK10845" s="61"/>
      <c r="AL10845" s="61"/>
      <c r="AM10845" s="61"/>
      <c r="AN10845" s="61"/>
      <c r="AO10845" s="61"/>
      <c r="AP10845" s="62"/>
      <c r="AQ10845" s="61"/>
      <c r="AR10845" s="61"/>
      <c r="AS10845" s="61"/>
      <c r="AT10845" s="61"/>
      <c r="AU10845" s="61"/>
      <c r="AV10845" s="61"/>
      <c r="AW10845" s="60"/>
    </row>
    <row r="10846" s="59" customFormat="1" customHeight="1" spans="1:49">
      <c r="A10846" s="60"/>
      <c r="B10846" s="60"/>
      <c r="C10846" s="60"/>
      <c r="D10846" s="60"/>
      <c r="H10846" s="61"/>
      <c r="I10846" s="61"/>
      <c r="J10846" s="61"/>
      <c r="K10846" s="61"/>
      <c r="L10846" s="61"/>
      <c r="M10846" s="61"/>
      <c r="N10846" s="61"/>
      <c r="O10846" s="61"/>
      <c r="P10846" s="61"/>
      <c r="Q10846" s="61"/>
      <c r="R10846" s="61"/>
      <c r="S10846" s="61"/>
      <c r="T10846" s="61"/>
      <c r="U10846" s="61"/>
      <c r="V10846" s="61"/>
      <c r="W10846" s="61"/>
      <c r="X10846" s="61"/>
      <c r="Y10846" s="61"/>
      <c r="Z10846" s="61"/>
      <c r="AA10846" s="61"/>
      <c r="AB10846" s="61"/>
      <c r="AC10846" s="61"/>
      <c r="AD10846" s="61"/>
      <c r="AE10846" s="61"/>
      <c r="AF10846" s="61"/>
      <c r="AG10846" s="61"/>
      <c r="AH10846" s="61"/>
      <c r="AI10846" s="61"/>
      <c r="AJ10846" s="61"/>
      <c r="AK10846" s="61"/>
      <c r="AL10846" s="61"/>
      <c r="AM10846" s="61"/>
      <c r="AN10846" s="61"/>
      <c r="AO10846" s="61"/>
      <c r="AP10846" s="62"/>
      <c r="AQ10846" s="61"/>
      <c r="AR10846" s="61"/>
      <c r="AS10846" s="61"/>
      <c r="AT10846" s="61"/>
      <c r="AU10846" s="61"/>
      <c r="AV10846" s="61"/>
      <c r="AW10846" s="60"/>
    </row>
    <row r="10847" s="59" customFormat="1" customHeight="1" spans="1:49">
      <c r="A10847" s="60"/>
      <c r="B10847" s="60"/>
      <c r="C10847" s="60"/>
      <c r="D10847" s="60"/>
      <c r="H10847" s="61"/>
      <c r="I10847" s="61"/>
      <c r="J10847" s="61"/>
      <c r="K10847" s="61"/>
      <c r="L10847" s="61"/>
      <c r="M10847" s="61"/>
      <c r="N10847" s="61"/>
      <c r="O10847" s="61"/>
      <c r="P10847" s="61"/>
      <c r="Q10847" s="61"/>
      <c r="R10847" s="61"/>
      <c r="S10847" s="61"/>
      <c r="T10847" s="61"/>
      <c r="U10847" s="61"/>
      <c r="V10847" s="61"/>
      <c r="W10847" s="61"/>
      <c r="X10847" s="61"/>
      <c r="Y10847" s="61"/>
      <c r="Z10847" s="61"/>
      <c r="AA10847" s="61"/>
      <c r="AB10847" s="61"/>
      <c r="AC10847" s="61"/>
      <c r="AD10847" s="61"/>
      <c r="AE10847" s="61"/>
      <c r="AF10847" s="61"/>
      <c r="AG10847" s="61"/>
      <c r="AH10847" s="61"/>
      <c r="AI10847" s="61"/>
      <c r="AJ10847" s="61"/>
      <c r="AK10847" s="61"/>
      <c r="AL10847" s="61"/>
      <c r="AM10847" s="61"/>
      <c r="AN10847" s="61"/>
      <c r="AO10847" s="61"/>
      <c r="AP10847" s="62"/>
      <c r="AQ10847" s="61"/>
      <c r="AR10847" s="61"/>
      <c r="AS10847" s="61"/>
      <c r="AT10847" s="61"/>
      <c r="AU10847" s="61"/>
      <c r="AV10847" s="61"/>
      <c r="AW10847" s="60"/>
    </row>
    <row r="10848" s="59" customFormat="1" customHeight="1" spans="1:49">
      <c r="A10848" s="60"/>
      <c r="B10848" s="60"/>
      <c r="C10848" s="60"/>
      <c r="D10848" s="60"/>
      <c r="H10848" s="61"/>
      <c r="I10848" s="61"/>
      <c r="J10848" s="61"/>
      <c r="K10848" s="61"/>
      <c r="L10848" s="61"/>
      <c r="M10848" s="61"/>
      <c r="N10848" s="61"/>
      <c r="O10848" s="61"/>
      <c r="P10848" s="61"/>
      <c r="Q10848" s="61"/>
      <c r="R10848" s="61"/>
      <c r="S10848" s="61"/>
      <c r="T10848" s="61"/>
      <c r="U10848" s="61"/>
      <c r="V10848" s="61"/>
      <c r="W10848" s="61"/>
      <c r="X10848" s="61"/>
      <c r="Y10848" s="61"/>
      <c r="Z10848" s="61"/>
      <c r="AA10848" s="61"/>
      <c r="AB10848" s="61"/>
      <c r="AC10848" s="61"/>
      <c r="AD10848" s="61"/>
      <c r="AE10848" s="61"/>
      <c r="AF10848" s="61"/>
      <c r="AG10848" s="61"/>
      <c r="AH10848" s="61"/>
      <c r="AI10848" s="61"/>
      <c r="AJ10848" s="61"/>
      <c r="AK10848" s="61"/>
      <c r="AL10848" s="61"/>
      <c r="AM10848" s="61"/>
      <c r="AN10848" s="61"/>
      <c r="AO10848" s="61"/>
      <c r="AP10848" s="62"/>
      <c r="AQ10848" s="61"/>
      <c r="AR10848" s="61"/>
      <c r="AS10848" s="61"/>
      <c r="AT10848" s="61"/>
      <c r="AU10848" s="61"/>
      <c r="AV10848" s="61"/>
      <c r="AW10848" s="60"/>
    </row>
    <row r="10849" s="59" customFormat="1" customHeight="1" spans="1:49">
      <c r="A10849" s="60"/>
      <c r="B10849" s="60"/>
      <c r="C10849" s="60"/>
      <c r="D10849" s="60"/>
      <c r="H10849" s="61"/>
      <c r="I10849" s="61"/>
      <c r="J10849" s="61"/>
      <c r="K10849" s="61"/>
      <c r="L10849" s="61"/>
      <c r="M10849" s="61"/>
      <c r="N10849" s="61"/>
      <c r="O10849" s="61"/>
      <c r="P10849" s="61"/>
      <c r="Q10849" s="61"/>
      <c r="R10849" s="61"/>
      <c r="S10849" s="61"/>
      <c r="T10849" s="61"/>
      <c r="U10849" s="61"/>
      <c r="V10849" s="61"/>
      <c r="W10849" s="61"/>
      <c r="X10849" s="61"/>
      <c r="Y10849" s="61"/>
      <c r="Z10849" s="61"/>
      <c r="AA10849" s="61"/>
      <c r="AB10849" s="61"/>
      <c r="AC10849" s="61"/>
      <c r="AD10849" s="61"/>
      <c r="AE10849" s="61"/>
      <c r="AF10849" s="61"/>
      <c r="AG10849" s="61"/>
      <c r="AH10849" s="61"/>
      <c r="AI10849" s="61"/>
      <c r="AJ10849" s="61"/>
      <c r="AK10849" s="61"/>
      <c r="AL10849" s="61"/>
      <c r="AM10849" s="61"/>
      <c r="AN10849" s="61"/>
      <c r="AO10849" s="61"/>
      <c r="AP10849" s="62"/>
      <c r="AQ10849" s="61"/>
      <c r="AR10849" s="61"/>
      <c r="AS10849" s="61"/>
      <c r="AT10849" s="61"/>
      <c r="AU10849" s="61"/>
      <c r="AV10849" s="61"/>
      <c r="AW10849" s="60"/>
    </row>
    <row r="10850" s="59" customFormat="1" customHeight="1" spans="1:49">
      <c r="A10850" s="60"/>
      <c r="B10850" s="60"/>
      <c r="C10850" s="60"/>
      <c r="D10850" s="60"/>
      <c r="H10850" s="61"/>
      <c r="I10850" s="61"/>
      <c r="J10850" s="61"/>
      <c r="K10850" s="61"/>
      <c r="L10850" s="61"/>
      <c r="M10850" s="61"/>
      <c r="N10850" s="61"/>
      <c r="O10850" s="61"/>
      <c r="P10850" s="61"/>
      <c r="Q10850" s="61"/>
      <c r="R10850" s="61"/>
      <c r="S10850" s="61"/>
      <c r="T10850" s="61"/>
      <c r="U10850" s="61"/>
      <c r="V10850" s="61"/>
      <c r="W10850" s="61"/>
      <c r="X10850" s="61"/>
      <c r="Y10850" s="61"/>
      <c r="Z10850" s="61"/>
      <c r="AA10850" s="61"/>
      <c r="AB10850" s="61"/>
      <c r="AC10850" s="61"/>
      <c r="AD10850" s="61"/>
      <c r="AE10850" s="61"/>
      <c r="AF10850" s="61"/>
      <c r="AG10850" s="61"/>
      <c r="AH10850" s="61"/>
      <c r="AI10850" s="61"/>
      <c r="AJ10850" s="61"/>
      <c r="AK10850" s="61"/>
      <c r="AL10850" s="61"/>
      <c r="AM10850" s="61"/>
      <c r="AN10850" s="61"/>
      <c r="AO10850" s="61"/>
      <c r="AP10850" s="62"/>
      <c r="AQ10850" s="61"/>
      <c r="AR10850" s="61"/>
      <c r="AS10850" s="61"/>
      <c r="AT10850" s="61"/>
      <c r="AU10850" s="61"/>
      <c r="AV10850" s="61"/>
      <c r="AW10850" s="60"/>
    </row>
    <row r="10851" s="59" customFormat="1" customHeight="1" spans="1:49">
      <c r="A10851" s="60"/>
      <c r="B10851" s="60"/>
      <c r="C10851" s="60"/>
      <c r="D10851" s="60"/>
      <c r="H10851" s="61"/>
      <c r="I10851" s="61"/>
      <c r="J10851" s="61"/>
      <c r="K10851" s="61"/>
      <c r="L10851" s="61"/>
      <c r="M10851" s="61"/>
      <c r="N10851" s="61"/>
      <c r="O10851" s="61"/>
      <c r="P10851" s="61"/>
      <c r="Q10851" s="61"/>
      <c r="R10851" s="61"/>
      <c r="S10851" s="61"/>
      <c r="T10851" s="61"/>
      <c r="U10851" s="61"/>
      <c r="V10851" s="61"/>
      <c r="W10851" s="61"/>
      <c r="X10851" s="61"/>
      <c r="Y10851" s="61"/>
      <c r="Z10851" s="61"/>
      <c r="AA10851" s="61"/>
      <c r="AB10851" s="61"/>
      <c r="AC10851" s="61"/>
      <c r="AD10851" s="61"/>
      <c r="AE10851" s="61"/>
      <c r="AF10851" s="61"/>
      <c r="AG10851" s="61"/>
      <c r="AH10851" s="61"/>
      <c r="AI10851" s="61"/>
      <c r="AJ10851" s="61"/>
      <c r="AK10851" s="61"/>
      <c r="AL10851" s="61"/>
      <c r="AM10851" s="61"/>
      <c r="AN10851" s="61"/>
      <c r="AO10851" s="61"/>
      <c r="AP10851" s="62"/>
      <c r="AQ10851" s="61"/>
      <c r="AR10851" s="61"/>
      <c r="AS10851" s="61"/>
      <c r="AT10851" s="61"/>
      <c r="AU10851" s="61"/>
      <c r="AV10851" s="61"/>
      <c r="AW10851" s="60"/>
    </row>
    <row r="10852" s="59" customFormat="1" customHeight="1" spans="1:49">
      <c r="A10852" s="60"/>
      <c r="B10852" s="60"/>
      <c r="C10852" s="60"/>
      <c r="D10852" s="60"/>
      <c r="H10852" s="61"/>
      <c r="I10852" s="61"/>
      <c r="J10852" s="61"/>
      <c r="K10852" s="61"/>
      <c r="L10852" s="61"/>
      <c r="M10852" s="61"/>
      <c r="N10852" s="61"/>
      <c r="O10852" s="61"/>
      <c r="P10852" s="61"/>
      <c r="Q10852" s="61"/>
      <c r="R10852" s="61"/>
      <c r="S10852" s="61"/>
      <c r="T10852" s="61"/>
      <c r="U10852" s="61"/>
      <c r="V10852" s="61"/>
      <c r="W10852" s="61"/>
      <c r="X10852" s="61"/>
      <c r="Y10852" s="61"/>
      <c r="Z10852" s="61"/>
      <c r="AA10852" s="61"/>
      <c r="AB10852" s="61"/>
      <c r="AC10852" s="61"/>
      <c r="AD10852" s="61"/>
      <c r="AE10852" s="61"/>
      <c r="AF10852" s="61"/>
      <c r="AG10852" s="61"/>
      <c r="AH10852" s="61"/>
      <c r="AI10852" s="61"/>
      <c r="AJ10852" s="61"/>
      <c r="AK10852" s="61"/>
      <c r="AL10852" s="61"/>
      <c r="AM10852" s="61"/>
      <c r="AN10852" s="61"/>
      <c r="AO10852" s="61"/>
      <c r="AP10852" s="62"/>
      <c r="AQ10852" s="61"/>
      <c r="AR10852" s="61"/>
      <c r="AS10852" s="61"/>
      <c r="AT10852" s="61"/>
      <c r="AU10852" s="61"/>
      <c r="AV10852" s="61"/>
      <c r="AW10852" s="60"/>
    </row>
    <row r="10853" s="59" customFormat="1" customHeight="1" spans="1:49">
      <c r="A10853" s="60"/>
      <c r="B10853" s="60"/>
      <c r="C10853" s="60"/>
      <c r="D10853" s="60"/>
      <c r="H10853" s="61"/>
      <c r="I10853" s="61"/>
      <c r="J10853" s="61"/>
      <c r="K10853" s="61"/>
      <c r="L10853" s="61"/>
      <c r="M10853" s="61"/>
      <c r="N10853" s="61"/>
      <c r="O10853" s="61"/>
      <c r="P10853" s="61"/>
      <c r="Q10853" s="61"/>
      <c r="R10853" s="61"/>
      <c r="S10853" s="61"/>
      <c r="T10853" s="61"/>
      <c r="U10853" s="61"/>
      <c r="V10853" s="61"/>
      <c r="W10853" s="61"/>
      <c r="X10853" s="61"/>
      <c r="Y10853" s="61"/>
      <c r="Z10853" s="61"/>
      <c r="AA10853" s="61"/>
      <c r="AB10853" s="61"/>
      <c r="AC10853" s="61"/>
      <c r="AD10853" s="61"/>
      <c r="AE10853" s="61"/>
      <c r="AF10853" s="61"/>
      <c r="AG10853" s="61"/>
      <c r="AH10853" s="61"/>
      <c r="AI10853" s="61"/>
      <c r="AJ10853" s="61"/>
      <c r="AK10853" s="61"/>
      <c r="AL10853" s="61"/>
      <c r="AM10853" s="61"/>
      <c r="AN10853" s="61"/>
      <c r="AO10853" s="61"/>
      <c r="AP10853" s="62"/>
      <c r="AQ10853" s="61"/>
      <c r="AR10853" s="61"/>
      <c r="AS10853" s="61"/>
      <c r="AT10853" s="61"/>
      <c r="AU10853" s="61"/>
      <c r="AV10853" s="61"/>
      <c r="AW10853" s="60"/>
    </row>
    <row r="10854" s="59" customFormat="1" customHeight="1" spans="1:49">
      <c r="A10854" s="60"/>
      <c r="B10854" s="60"/>
      <c r="C10854" s="60"/>
      <c r="D10854" s="60"/>
      <c r="H10854" s="61"/>
      <c r="I10854" s="61"/>
      <c r="J10854" s="61"/>
      <c r="K10854" s="61"/>
      <c r="L10854" s="61"/>
      <c r="M10854" s="61"/>
      <c r="N10854" s="61"/>
      <c r="O10854" s="61"/>
      <c r="P10854" s="61"/>
      <c r="Q10854" s="61"/>
      <c r="R10854" s="61"/>
      <c r="S10854" s="61"/>
      <c r="T10854" s="61"/>
      <c r="U10854" s="61"/>
      <c r="V10854" s="61"/>
      <c r="W10854" s="61"/>
      <c r="X10854" s="61"/>
      <c r="Y10854" s="61"/>
      <c r="Z10854" s="61"/>
      <c r="AA10854" s="61"/>
      <c r="AB10854" s="61"/>
      <c r="AC10854" s="61"/>
      <c r="AD10854" s="61"/>
      <c r="AE10854" s="61"/>
      <c r="AF10854" s="61"/>
      <c r="AG10854" s="61"/>
      <c r="AH10854" s="61"/>
      <c r="AI10854" s="61"/>
      <c r="AJ10854" s="61"/>
      <c r="AK10854" s="61"/>
      <c r="AL10854" s="61"/>
      <c r="AM10854" s="61"/>
      <c r="AN10854" s="61"/>
      <c r="AO10854" s="61"/>
      <c r="AP10854" s="62"/>
      <c r="AQ10854" s="61"/>
      <c r="AR10854" s="61"/>
      <c r="AS10854" s="61"/>
      <c r="AT10854" s="61"/>
      <c r="AU10854" s="61"/>
      <c r="AV10854" s="61"/>
      <c r="AW10854" s="60"/>
    </row>
    <row r="10855" s="59" customFormat="1" customHeight="1" spans="1:49">
      <c r="A10855" s="60"/>
      <c r="B10855" s="60"/>
      <c r="C10855" s="60"/>
      <c r="D10855" s="60"/>
      <c r="H10855" s="61"/>
      <c r="I10855" s="61"/>
      <c r="J10855" s="61"/>
      <c r="K10855" s="61"/>
      <c r="L10855" s="61"/>
      <c r="M10855" s="61"/>
      <c r="N10855" s="61"/>
      <c r="O10855" s="61"/>
      <c r="P10855" s="61"/>
      <c r="Q10855" s="61"/>
      <c r="R10855" s="61"/>
      <c r="S10855" s="61"/>
      <c r="T10855" s="61"/>
      <c r="U10855" s="61"/>
      <c r="V10855" s="61"/>
      <c r="W10855" s="61"/>
      <c r="X10855" s="61"/>
      <c r="Y10855" s="61"/>
      <c r="Z10855" s="61"/>
      <c r="AA10855" s="61"/>
      <c r="AB10855" s="61"/>
      <c r="AC10855" s="61"/>
      <c r="AD10855" s="61"/>
      <c r="AE10855" s="61"/>
      <c r="AF10855" s="61"/>
      <c r="AG10855" s="61"/>
      <c r="AH10855" s="61"/>
      <c r="AI10855" s="61"/>
      <c r="AJ10855" s="61"/>
      <c r="AK10855" s="61"/>
      <c r="AL10855" s="61"/>
      <c r="AM10855" s="61"/>
      <c r="AN10855" s="61"/>
      <c r="AO10855" s="61"/>
      <c r="AP10855" s="62"/>
      <c r="AQ10855" s="61"/>
      <c r="AR10855" s="61"/>
      <c r="AS10855" s="61"/>
      <c r="AT10855" s="61"/>
      <c r="AU10855" s="61"/>
      <c r="AV10855" s="61"/>
      <c r="AW10855" s="60"/>
    </row>
    <row r="10856" s="59" customFormat="1" customHeight="1" spans="1:49">
      <c r="A10856" s="60"/>
      <c r="B10856" s="60"/>
      <c r="C10856" s="60"/>
      <c r="D10856" s="60"/>
      <c r="H10856" s="61"/>
      <c r="I10856" s="61"/>
      <c r="J10856" s="61"/>
      <c r="K10856" s="61"/>
      <c r="L10856" s="61"/>
      <c r="M10856" s="61"/>
      <c r="N10856" s="61"/>
      <c r="O10856" s="61"/>
      <c r="P10856" s="61"/>
      <c r="Q10856" s="61"/>
      <c r="R10856" s="61"/>
      <c r="S10856" s="61"/>
      <c r="T10856" s="61"/>
      <c r="U10856" s="61"/>
      <c r="V10856" s="61"/>
      <c r="W10856" s="61"/>
      <c r="X10856" s="61"/>
      <c r="Y10856" s="61"/>
      <c r="Z10856" s="61"/>
      <c r="AA10856" s="61"/>
      <c r="AB10856" s="61"/>
      <c r="AC10856" s="61"/>
      <c r="AD10856" s="61"/>
      <c r="AE10856" s="61"/>
      <c r="AF10856" s="61"/>
      <c r="AG10856" s="61"/>
      <c r="AH10856" s="61"/>
      <c r="AI10856" s="61"/>
      <c r="AJ10856" s="61"/>
      <c r="AK10856" s="61"/>
      <c r="AL10856" s="61"/>
      <c r="AM10856" s="61"/>
      <c r="AN10856" s="61"/>
      <c r="AO10856" s="61"/>
      <c r="AP10856" s="62"/>
      <c r="AQ10856" s="61"/>
      <c r="AR10856" s="61"/>
      <c r="AS10856" s="61"/>
      <c r="AT10856" s="61"/>
      <c r="AU10856" s="61"/>
      <c r="AV10856" s="61"/>
      <c r="AW10856" s="60"/>
    </row>
    <row r="10857" s="59" customFormat="1" customHeight="1" spans="1:49">
      <c r="A10857" s="60"/>
      <c r="B10857" s="60"/>
      <c r="C10857" s="60"/>
      <c r="D10857" s="60"/>
      <c r="H10857" s="61"/>
      <c r="I10857" s="61"/>
      <c r="J10857" s="61"/>
      <c r="K10857" s="61"/>
      <c r="L10857" s="61"/>
      <c r="M10857" s="61"/>
      <c r="N10857" s="61"/>
      <c r="O10857" s="61"/>
      <c r="P10857" s="61"/>
      <c r="Q10857" s="61"/>
      <c r="R10857" s="61"/>
      <c r="S10857" s="61"/>
      <c r="T10857" s="61"/>
      <c r="U10857" s="61"/>
      <c r="V10857" s="61"/>
      <c r="W10857" s="61"/>
      <c r="X10857" s="61"/>
      <c r="Y10857" s="61"/>
      <c r="Z10857" s="61"/>
      <c r="AA10857" s="61"/>
      <c r="AB10857" s="61"/>
      <c r="AC10857" s="61"/>
      <c r="AD10857" s="61"/>
      <c r="AE10857" s="61"/>
      <c r="AF10857" s="61"/>
      <c r="AG10857" s="61"/>
      <c r="AH10857" s="61"/>
      <c r="AI10857" s="61"/>
      <c r="AJ10857" s="61"/>
      <c r="AK10857" s="61"/>
      <c r="AL10857" s="61"/>
      <c r="AM10857" s="61"/>
      <c r="AN10857" s="61"/>
      <c r="AO10857" s="61"/>
      <c r="AP10857" s="62"/>
      <c r="AQ10857" s="61"/>
      <c r="AR10857" s="61"/>
      <c r="AS10857" s="61"/>
      <c r="AT10857" s="61"/>
      <c r="AU10857" s="61"/>
      <c r="AV10857" s="61"/>
      <c r="AW10857" s="60"/>
    </row>
    <row r="10858" s="59" customFormat="1" customHeight="1" spans="1:49">
      <c r="A10858" s="60"/>
      <c r="B10858" s="60"/>
      <c r="C10858" s="60"/>
      <c r="D10858" s="60"/>
      <c r="H10858" s="61"/>
      <c r="I10858" s="61"/>
      <c r="J10858" s="61"/>
      <c r="K10858" s="61"/>
      <c r="L10858" s="61"/>
      <c r="M10858" s="61"/>
      <c r="N10858" s="61"/>
      <c r="O10858" s="61"/>
      <c r="P10858" s="61"/>
      <c r="Q10858" s="61"/>
      <c r="R10858" s="61"/>
      <c r="S10858" s="61"/>
      <c r="T10858" s="61"/>
      <c r="U10858" s="61"/>
      <c r="V10858" s="61"/>
      <c r="W10858" s="61"/>
      <c r="X10858" s="61"/>
      <c r="Y10858" s="61"/>
      <c r="Z10858" s="61"/>
      <c r="AA10858" s="61"/>
      <c r="AB10858" s="61"/>
      <c r="AC10858" s="61"/>
      <c r="AD10858" s="61"/>
      <c r="AE10858" s="61"/>
      <c r="AF10858" s="61"/>
      <c r="AG10858" s="61"/>
      <c r="AH10858" s="61"/>
      <c r="AI10858" s="61"/>
      <c r="AJ10858" s="61"/>
      <c r="AK10858" s="61"/>
      <c r="AL10858" s="61"/>
      <c r="AM10858" s="61"/>
      <c r="AN10858" s="61"/>
      <c r="AO10858" s="61"/>
      <c r="AP10858" s="62"/>
      <c r="AQ10858" s="61"/>
      <c r="AR10858" s="61"/>
      <c r="AS10858" s="61"/>
      <c r="AT10858" s="61"/>
      <c r="AU10858" s="61"/>
      <c r="AV10858" s="61"/>
      <c r="AW10858" s="60"/>
    </row>
    <row r="10859" s="59" customFormat="1" customHeight="1" spans="1:49">
      <c r="A10859" s="60"/>
      <c r="B10859" s="60"/>
      <c r="C10859" s="60"/>
      <c r="D10859" s="60"/>
      <c r="H10859" s="61"/>
      <c r="I10859" s="61"/>
      <c r="J10859" s="61"/>
      <c r="K10859" s="61"/>
      <c r="L10859" s="61"/>
      <c r="M10859" s="61"/>
      <c r="N10859" s="61"/>
      <c r="O10859" s="61"/>
      <c r="P10859" s="61"/>
      <c r="Q10859" s="61"/>
      <c r="R10859" s="61"/>
      <c r="S10859" s="61"/>
      <c r="T10859" s="61"/>
      <c r="U10859" s="61"/>
      <c r="V10859" s="61"/>
      <c r="W10859" s="61"/>
      <c r="X10859" s="61"/>
      <c r="Y10859" s="61"/>
      <c r="Z10859" s="61"/>
      <c r="AA10859" s="61"/>
      <c r="AB10859" s="61"/>
      <c r="AC10859" s="61"/>
      <c r="AD10859" s="61"/>
      <c r="AE10859" s="61"/>
      <c r="AF10859" s="61"/>
      <c r="AG10859" s="61"/>
      <c r="AH10859" s="61"/>
      <c r="AI10859" s="61"/>
      <c r="AJ10859" s="61"/>
      <c r="AK10859" s="61"/>
      <c r="AL10859" s="61"/>
      <c r="AM10859" s="61"/>
      <c r="AN10859" s="61"/>
      <c r="AO10859" s="61"/>
      <c r="AP10859" s="62"/>
      <c r="AQ10859" s="61"/>
      <c r="AR10859" s="61"/>
      <c r="AS10859" s="61"/>
      <c r="AT10859" s="61"/>
      <c r="AU10859" s="61"/>
      <c r="AV10859" s="61"/>
      <c r="AW10859" s="60"/>
    </row>
    <row r="10860" s="59" customFormat="1" customHeight="1" spans="1:49">
      <c r="A10860" s="60"/>
      <c r="B10860" s="60"/>
      <c r="C10860" s="60"/>
      <c r="D10860" s="60"/>
      <c r="H10860" s="61"/>
      <c r="I10860" s="61"/>
      <c r="J10860" s="61"/>
      <c r="K10860" s="61"/>
      <c r="L10860" s="61"/>
      <c r="M10860" s="61"/>
      <c r="N10860" s="61"/>
      <c r="O10860" s="61"/>
      <c r="P10860" s="61"/>
      <c r="Q10860" s="61"/>
      <c r="R10860" s="61"/>
      <c r="S10860" s="61"/>
      <c r="T10860" s="61"/>
      <c r="U10860" s="61"/>
      <c r="V10860" s="61"/>
      <c r="W10860" s="61"/>
      <c r="X10860" s="61"/>
      <c r="Y10860" s="61"/>
      <c r="Z10860" s="61"/>
      <c r="AA10860" s="61"/>
      <c r="AB10860" s="61"/>
      <c r="AC10860" s="61"/>
      <c r="AD10860" s="61"/>
      <c r="AE10860" s="61"/>
      <c r="AF10860" s="61"/>
      <c r="AG10860" s="61"/>
      <c r="AH10860" s="61"/>
      <c r="AI10860" s="61"/>
      <c r="AJ10860" s="61"/>
      <c r="AK10860" s="61"/>
      <c r="AL10860" s="61"/>
      <c r="AM10860" s="61"/>
      <c r="AN10860" s="61"/>
      <c r="AO10860" s="61"/>
      <c r="AP10860" s="62"/>
      <c r="AQ10860" s="61"/>
      <c r="AR10860" s="61"/>
      <c r="AS10860" s="61"/>
      <c r="AT10860" s="61"/>
      <c r="AU10860" s="61"/>
      <c r="AV10860" s="61"/>
      <c r="AW10860" s="60"/>
    </row>
    <row r="10861" s="59" customFormat="1" customHeight="1" spans="1:49">
      <c r="A10861" s="60"/>
      <c r="B10861" s="60"/>
      <c r="C10861" s="60"/>
      <c r="D10861" s="60"/>
      <c r="H10861" s="61"/>
      <c r="I10861" s="61"/>
      <c r="J10861" s="61"/>
      <c r="K10861" s="61"/>
      <c r="L10861" s="61"/>
      <c r="M10861" s="61"/>
      <c r="N10861" s="61"/>
      <c r="O10861" s="61"/>
      <c r="P10861" s="61"/>
      <c r="Q10861" s="61"/>
      <c r="R10861" s="61"/>
      <c r="S10861" s="61"/>
      <c r="T10861" s="61"/>
      <c r="U10861" s="61"/>
      <c r="V10861" s="61"/>
      <c r="W10861" s="61"/>
      <c r="X10861" s="61"/>
      <c r="Y10861" s="61"/>
      <c r="Z10861" s="61"/>
      <c r="AA10861" s="61"/>
      <c r="AB10861" s="61"/>
      <c r="AC10861" s="61"/>
      <c r="AD10861" s="61"/>
      <c r="AE10861" s="61"/>
      <c r="AF10861" s="61"/>
      <c r="AG10861" s="61"/>
      <c r="AH10861" s="61"/>
      <c r="AI10861" s="61"/>
      <c r="AJ10861" s="61"/>
      <c r="AK10861" s="61"/>
      <c r="AL10861" s="61"/>
      <c r="AM10861" s="61"/>
      <c r="AN10861" s="61"/>
      <c r="AO10861" s="61"/>
      <c r="AP10861" s="62"/>
      <c r="AQ10861" s="61"/>
      <c r="AR10861" s="61"/>
      <c r="AS10861" s="61"/>
      <c r="AT10861" s="61"/>
      <c r="AU10861" s="61"/>
      <c r="AV10861" s="61"/>
      <c r="AW10861" s="60"/>
    </row>
    <row r="10862" s="59" customFormat="1" customHeight="1" spans="1:49">
      <c r="A10862" s="60"/>
      <c r="B10862" s="60"/>
      <c r="C10862" s="60"/>
      <c r="D10862" s="60"/>
      <c r="H10862" s="61"/>
      <c r="I10862" s="61"/>
      <c r="J10862" s="61"/>
      <c r="K10862" s="61"/>
      <c r="L10862" s="61"/>
      <c r="M10862" s="61"/>
      <c r="N10862" s="61"/>
      <c r="O10862" s="61"/>
      <c r="P10862" s="61"/>
      <c r="Q10862" s="61"/>
      <c r="R10862" s="61"/>
      <c r="S10862" s="61"/>
      <c r="T10862" s="61"/>
      <c r="U10862" s="61"/>
      <c r="V10862" s="61"/>
      <c r="W10862" s="61"/>
      <c r="X10862" s="61"/>
      <c r="Y10862" s="61"/>
      <c r="Z10862" s="61"/>
      <c r="AA10862" s="61"/>
      <c r="AB10862" s="61"/>
      <c r="AC10862" s="61"/>
      <c r="AD10862" s="61"/>
      <c r="AE10862" s="61"/>
      <c r="AF10862" s="61"/>
      <c r="AG10862" s="61"/>
      <c r="AH10862" s="61"/>
      <c r="AI10862" s="61"/>
      <c r="AJ10862" s="61"/>
      <c r="AK10862" s="61"/>
      <c r="AL10862" s="61"/>
      <c r="AM10862" s="61"/>
      <c r="AN10862" s="61"/>
      <c r="AO10862" s="61"/>
      <c r="AP10862" s="62"/>
      <c r="AQ10862" s="61"/>
      <c r="AR10862" s="61"/>
      <c r="AS10862" s="61"/>
      <c r="AT10862" s="61"/>
      <c r="AU10862" s="61"/>
      <c r="AV10862" s="61"/>
      <c r="AW10862" s="60"/>
    </row>
    <row r="10863" s="59" customFormat="1" customHeight="1" spans="1:49">
      <c r="A10863" s="60"/>
      <c r="B10863" s="60"/>
      <c r="C10863" s="60"/>
      <c r="D10863" s="60"/>
      <c r="H10863" s="61"/>
      <c r="I10863" s="61"/>
      <c r="J10863" s="61"/>
      <c r="K10863" s="61"/>
      <c r="L10863" s="61"/>
      <c r="M10863" s="61"/>
      <c r="N10863" s="61"/>
      <c r="O10863" s="61"/>
      <c r="P10863" s="61"/>
      <c r="Q10863" s="61"/>
      <c r="R10863" s="61"/>
      <c r="S10863" s="61"/>
      <c r="T10863" s="61"/>
      <c r="U10863" s="61"/>
      <c r="V10863" s="61"/>
      <c r="W10863" s="61"/>
      <c r="X10863" s="61"/>
      <c r="Y10863" s="61"/>
      <c r="Z10863" s="61"/>
      <c r="AA10863" s="61"/>
      <c r="AB10863" s="61"/>
      <c r="AC10863" s="61"/>
      <c r="AD10863" s="61"/>
      <c r="AE10863" s="61"/>
      <c r="AF10863" s="61"/>
      <c r="AG10863" s="61"/>
      <c r="AH10863" s="61"/>
      <c r="AI10863" s="61"/>
      <c r="AJ10863" s="61"/>
      <c r="AK10863" s="61"/>
      <c r="AL10863" s="61"/>
      <c r="AM10863" s="61"/>
      <c r="AN10863" s="61"/>
      <c r="AO10863" s="61"/>
      <c r="AP10863" s="62"/>
      <c r="AQ10863" s="61"/>
      <c r="AR10863" s="61"/>
      <c r="AS10863" s="61"/>
      <c r="AT10863" s="61"/>
      <c r="AU10863" s="61"/>
      <c r="AV10863" s="61"/>
      <c r="AW10863" s="60"/>
    </row>
    <row r="10864" s="59" customFormat="1" customHeight="1" spans="1:49">
      <c r="A10864" s="60"/>
      <c r="B10864" s="60"/>
      <c r="C10864" s="60"/>
      <c r="D10864" s="60"/>
      <c r="H10864" s="61"/>
      <c r="I10864" s="61"/>
      <c r="J10864" s="61"/>
      <c r="K10864" s="61"/>
      <c r="L10864" s="61"/>
      <c r="M10864" s="61"/>
      <c r="N10864" s="61"/>
      <c r="O10864" s="61"/>
      <c r="P10864" s="61"/>
      <c r="Q10864" s="61"/>
      <c r="R10864" s="61"/>
      <c r="S10864" s="61"/>
      <c r="T10864" s="61"/>
      <c r="U10864" s="61"/>
      <c r="V10864" s="61"/>
      <c r="W10864" s="61"/>
      <c r="X10864" s="61"/>
      <c r="Y10864" s="61"/>
      <c r="Z10864" s="61"/>
      <c r="AA10864" s="61"/>
      <c r="AB10864" s="61"/>
      <c r="AC10864" s="61"/>
      <c r="AD10864" s="61"/>
      <c r="AE10864" s="61"/>
      <c r="AF10864" s="61"/>
      <c r="AG10864" s="61"/>
      <c r="AH10864" s="61"/>
      <c r="AI10864" s="61"/>
      <c r="AJ10864" s="61"/>
      <c r="AK10864" s="61"/>
      <c r="AL10864" s="61"/>
      <c r="AM10864" s="61"/>
      <c r="AN10864" s="61"/>
      <c r="AO10864" s="61"/>
      <c r="AP10864" s="62"/>
      <c r="AQ10864" s="61"/>
      <c r="AR10864" s="61"/>
      <c r="AS10864" s="61"/>
      <c r="AT10864" s="61"/>
      <c r="AU10864" s="61"/>
      <c r="AV10864" s="61"/>
      <c r="AW10864" s="60"/>
    </row>
    <row r="10865" s="59" customFormat="1" customHeight="1" spans="1:49">
      <c r="A10865" s="60"/>
      <c r="B10865" s="60"/>
      <c r="C10865" s="60"/>
      <c r="D10865" s="60"/>
      <c r="H10865" s="61"/>
      <c r="I10865" s="61"/>
      <c r="J10865" s="61"/>
      <c r="K10865" s="61"/>
      <c r="L10865" s="61"/>
      <c r="M10865" s="61"/>
      <c r="N10865" s="61"/>
      <c r="O10865" s="61"/>
      <c r="P10865" s="61"/>
      <c r="Q10865" s="61"/>
      <c r="R10865" s="61"/>
      <c r="S10865" s="61"/>
      <c r="T10865" s="61"/>
      <c r="U10865" s="61"/>
      <c r="V10865" s="61"/>
      <c r="W10865" s="61"/>
      <c r="X10865" s="61"/>
      <c r="Y10865" s="61"/>
      <c r="Z10865" s="61"/>
      <c r="AA10865" s="61"/>
      <c r="AB10865" s="61"/>
      <c r="AC10865" s="61"/>
      <c r="AD10865" s="61"/>
      <c r="AE10865" s="61"/>
      <c r="AF10865" s="61"/>
      <c r="AG10865" s="61"/>
      <c r="AH10865" s="61"/>
      <c r="AI10865" s="61"/>
      <c r="AJ10865" s="61"/>
      <c r="AK10865" s="61"/>
      <c r="AL10865" s="61"/>
      <c r="AM10865" s="61"/>
      <c r="AN10865" s="61"/>
      <c r="AO10865" s="61"/>
      <c r="AP10865" s="62"/>
      <c r="AQ10865" s="61"/>
      <c r="AR10865" s="61"/>
      <c r="AS10865" s="61"/>
      <c r="AT10865" s="61"/>
      <c r="AU10865" s="61"/>
      <c r="AV10865" s="61"/>
      <c r="AW10865" s="60"/>
    </row>
    <row r="10866" s="59" customFormat="1" customHeight="1" spans="1:49">
      <c r="A10866" s="60"/>
      <c r="B10866" s="60"/>
      <c r="C10866" s="60"/>
      <c r="D10866" s="60"/>
      <c r="H10866" s="61"/>
      <c r="I10866" s="61"/>
      <c r="J10866" s="61"/>
      <c r="K10866" s="61"/>
      <c r="L10866" s="61"/>
      <c r="M10866" s="61"/>
      <c r="N10866" s="61"/>
      <c r="O10866" s="61"/>
      <c r="P10866" s="61"/>
      <c r="Q10866" s="61"/>
      <c r="R10866" s="61"/>
      <c r="S10866" s="61"/>
      <c r="T10866" s="61"/>
      <c r="U10866" s="61"/>
      <c r="V10866" s="61"/>
      <c r="W10866" s="61"/>
      <c r="X10866" s="61"/>
      <c r="Y10866" s="61"/>
      <c r="Z10866" s="61"/>
      <c r="AA10866" s="61"/>
      <c r="AB10866" s="61"/>
      <c r="AC10866" s="61"/>
      <c r="AD10866" s="61"/>
      <c r="AE10866" s="61"/>
      <c r="AF10866" s="61"/>
      <c r="AG10866" s="61"/>
      <c r="AH10866" s="61"/>
      <c r="AI10866" s="61"/>
      <c r="AJ10866" s="61"/>
      <c r="AK10866" s="61"/>
      <c r="AL10866" s="61"/>
      <c r="AM10866" s="61"/>
      <c r="AN10866" s="61"/>
      <c r="AO10866" s="61"/>
      <c r="AP10866" s="62"/>
      <c r="AQ10866" s="61"/>
      <c r="AR10866" s="61"/>
      <c r="AS10866" s="61"/>
      <c r="AT10866" s="61"/>
      <c r="AU10866" s="61"/>
      <c r="AV10866" s="61"/>
      <c r="AW10866" s="60"/>
    </row>
    <row r="10867" s="59" customFormat="1" customHeight="1" spans="1:49">
      <c r="A10867" s="60"/>
      <c r="B10867" s="60"/>
      <c r="C10867" s="60"/>
      <c r="D10867" s="60"/>
      <c r="H10867" s="61"/>
      <c r="I10867" s="61"/>
      <c r="J10867" s="61"/>
      <c r="K10867" s="61"/>
      <c r="L10867" s="61"/>
      <c r="M10867" s="61"/>
      <c r="N10867" s="61"/>
      <c r="O10867" s="61"/>
      <c r="P10867" s="61"/>
      <c r="Q10867" s="61"/>
      <c r="R10867" s="61"/>
      <c r="S10867" s="61"/>
      <c r="T10867" s="61"/>
      <c r="U10867" s="61"/>
      <c r="V10867" s="61"/>
      <c r="W10867" s="61"/>
      <c r="X10867" s="61"/>
      <c r="Y10867" s="61"/>
      <c r="Z10867" s="61"/>
      <c r="AA10867" s="61"/>
      <c r="AB10867" s="61"/>
      <c r="AC10867" s="61"/>
      <c r="AD10867" s="61"/>
      <c r="AE10867" s="61"/>
      <c r="AF10867" s="61"/>
      <c r="AG10867" s="61"/>
      <c r="AH10867" s="61"/>
      <c r="AI10867" s="61"/>
      <c r="AJ10867" s="61"/>
      <c r="AK10867" s="61"/>
      <c r="AL10867" s="61"/>
      <c r="AM10867" s="61"/>
      <c r="AN10867" s="61"/>
      <c r="AO10867" s="61"/>
      <c r="AP10867" s="62"/>
      <c r="AQ10867" s="61"/>
      <c r="AR10867" s="61"/>
      <c r="AS10867" s="61"/>
      <c r="AT10867" s="61"/>
      <c r="AU10867" s="61"/>
      <c r="AV10867" s="61"/>
      <c r="AW10867" s="60"/>
    </row>
    <row r="10868" s="59" customFormat="1" customHeight="1" spans="1:49">
      <c r="A10868" s="60"/>
      <c r="B10868" s="60"/>
      <c r="C10868" s="60"/>
      <c r="D10868" s="60"/>
      <c r="H10868" s="61"/>
      <c r="I10868" s="61"/>
      <c r="J10868" s="61"/>
      <c r="K10868" s="61"/>
      <c r="L10868" s="61"/>
      <c r="M10868" s="61"/>
      <c r="N10868" s="61"/>
      <c r="O10868" s="61"/>
      <c r="P10868" s="61"/>
      <c r="Q10868" s="61"/>
      <c r="R10868" s="61"/>
      <c r="S10868" s="61"/>
      <c r="T10868" s="61"/>
      <c r="U10868" s="61"/>
      <c r="V10868" s="61"/>
      <c r="W10868" s="61"/>
      <c r="X10868" s="61"/>
      <c r="Y10868" s="61"/>
      <c r="Z10868" s="61"/>
      <c r="AA10868" s="61"/>
      <c r="AB10868" s="61"/>
      <c r="AC10868" s="61"/>
      <c r="AD10868" s="61"/>
      <c r="AE10868" s="61"/>
      <c r="AF10868" s="61"/>
      <c r="AG10868" s="61"/>
      <c r="AH10868" s="61"/>
      <c r="AI10868" s="61"/>
      <c r="AJ10868" s="61"/>
      <c r="AK10868" s="61"/>
      <c r="AL10868" s="61"/>
      <c r="AM10868" s="61"/>
      <c r="AN10868" s="61"/>
      <c r="AO10868" s="61"/>
      <c r="AP10868" s="62"/>
      <c r="AQ10868" s="61"/>
      <c r="AR10868" s="61"/>
      <c r="AS10868" s="61"/>
      <c r="AT10868" s="61"/>
      <c r="AU10868" s="61"/>
      <c r="AV10868" s="61"/>
      <c r="AW10868" s="60"/>
    </row>
    <row r="10869" s="59" customFormat="1" customHeight="1" spans="1:49">
      <c r="A10869" s="60"/>
      <c r="B10869" s="60"/>
      <c r="C10869" s="60"/>
      <c r="D10869" s="60"/>
      <c r="H10869" s="61"/>
      <c r="I10869" s="61"/>
      <c r="J10869" s="61"/>
      <c r="K10869" s="61"/>
      <c r="L10869" s="61"/>
      <c r="M10869" s="61"/>
      <c r="N10869" s="61"/>
      <c r="O10869" s="61"/>
      <c r="P10869" s="61"/>
      <c r="Q10869" s="61"/>
      <c r="R10869" s="61"/>
      <c r="S10869" s="61"/>
      <c r="T10869" s="61"/>
      <c r="U10869" s="61"/>
      <c r="V10869" s="61"/>
      <c r="W10869" s="61"/>
      <c r="X10869" s="61"/>
      <c r="Y10869" s="61"/>
      <c r="Z10869" s="61"/>
      <c r="AA10869" s="61"/>
      <c r="AB10869" s="61"/>
      <c r="AC10869" s="61"/>
      <c r="AD10869" s="61"/>
      <c r="AE10869" s="61"/>
      <c r="AF10869" s="61"/>
      <c r="AG10869" s="61"/>
      <c r="AH10869" s="61"/>
      <c r="AI10869" s="61"/>
      <c r="AJ10869" s="61"/>
      <c r="AK10869" s="61"/>
      <c r="AL10869" s="61"/>
      <c r="AM10869" s="61"/>
      <c r="AN10869" s="61"/>
      <c r="AO10869" s="61"/>
      <c r="AP10869" s="62"/>
      <c r="AQ10869" s="61"/>
      <c r="AR10869" s="61"/>
      <c r="AS10869" s="61"/>
      <c r="AT10869" s="61"/>
      <c r="AU10869" s="61"/>
      <c r="AV10869" s="61"/>
      <c r="AW10869" s="60"/>
    </row>
    <row r="10870" s="59" customFormat="1" customHeight="1" spans="1:49">
      <c r="A10870" s="60"/>
      <c r="B10870" s="60"/>
      <c r="C10870" s="60"/>
      <c r="D10870" s="60"/>
      <c r="H10870" s="61"/>
      <c r="I10870" s="61"/>
      <c r="J10870" s="61"/>
      <c r="K10870" s="61"/>
      <c r="L10870" s="61"/>
      <c r="M10870" s="61"/>
      <c r="N10870" s="61"/>
      <c r="O10870" s="61"/>
      <c r="P10870" s="61"/>
      <c r="Q10870" s="61"/>
      <c r="R10870" s="61"/>
      <c r="S10870" s="61"/>
      <c r="T10870" s="61"/>
      <c r="U10870" s="61"/>
      <c r="V10870" s="61"/>
      <c r="W10870" s="61"/>
      <c r="X10870" s="61"/>
      <c r="Y10870" s="61"/>
      <c r="Z10870" s="61"/>
      <c r="AA10870" s="61"/>
      <c r="AB10870" s="61"/>
      <c r="AC10870" s="61"/>
      <c r="AD10870" s="61"/>
      <c r="AE10870" s="61"/>
      <c r="AF10870" s="61"/>
      <c r="AG10870" s="61"/>
      <c r="AH10870" s="61"/>
      <c r="AI10870" s="61"/>
      <c r="AJ10870" s="61"/>
      <c r="AK10870" s="61"/>
      <c r="AL10870" s="61"/>
      <c r="AM10870" s="61"/>
      <c r="AN10870" s="61"/>
      <c r="AO10870" s="61"/>
      <c r="AP10870" s="62"/>
      <c r="AQ10870" s="61"/>
      <c r="AR10870" s="61"/>
      <c r="AS10870" s="61"/>
      <c r="AT10870" s="61"/>
      <c r="AU10870" s="61"/>
      <c r="AV10870" s="61"/>
      <c r="AW10870" s="60"/>
    </row>
    <row r="10871" s="59" customFormat="1" customHeight="1" spans="1:49">
      <c r="A10871" s="60"/>
      <c r="B10871" s="60"/>
      <c r="C10871" s="60"/>
      <c r="D10871" s="60"/>
      <c r="H10871" s="61"/>
      <c r="I10871" s="61"/>
      <c r="J10871" s="61"/>
      <c r="K10871" s="61"/>
      <c r="L10871" s="61"/>
      <c r="M10871" s="61"/>
      <c r="N10871" s="61"/>
      <c r="O10871" s="61"/>
      <c r="P10871" s="61"/>
      <c r="Q10871" s="61"/>
      <c r="R10871" s="61"/>
      <c r="S10871" s="61"/>
      <c r="T10871" s="61"/>
      <c r="U10871" s="61"/>
      <c r="V10871" s="61"/>
      <c r="W10871" s="61"/>
      <c r="X10871" s="61"/>
      <c r="Y10871" s="61"/>
      <c r="Z10871" s="61"/>
      <c r="AA10871" s="61"/>
      <c r="AB10871" s="61"/>
      <c r="AC10871" s="61"/>
      <c r="AD10871" s="61"/>
      <c r="AE10871" s="61"/>
      <c r="AF10871" s="61"/>
      <c r="AG10871" s="61"/>
      <c r="AH10871" s="61"/>
      <c r="AI10871" s="61"/>
      <c r="AJ10871" s="61"/>
      <c r="AK10871" s="61"/>
      <c r="AL10871" s="61"/>
      <c r="AM10871" s="61"/>
      <c r="AN10871" s="61"/>
      <c r="AO10871" s="61"/>
      <c r="AP10871" s="62"/>
      <c r="AQ10871" s="61"/>
      <c r="AR10871" s="61"/>
      <c r="AS10871" s="61"/>
      <c r="AT10871" s="61"/>
      <c r="AU10871" s="61"/>
      <c r="AV10871" s="61"/>
      <c r="AW10871" s="60"/>
    </row>
    <row r="10872" s="59" customFormat="1" customHeight="1" spans="1:49">
      <c r="A10872" s="60"/>
      <c r="B10872" s="60"/>
      <c r="C10872" s="60"/>
      <c r="D10872" s="60"/>
      <c r="H10872" s="61"/>
      <c r="I10872" s="61"/>
      <c r="J10872" s="61"/>
      <c r="K10872" s="61"/>
      <c r="L10872" s="61"/>
      <c r="M10872" s="61"/>
      <c r="N10872" s="61"/>
      <c r="O10872" s="61"/>
      <c r="P10872" s="61"/>
      <c r="Q10872" s="61"/>
      <c r="R10872" s="61"/>
      <c r="S10872" s="61"/>
      <c r="T10872" s="61"/>
      <c r="U10872" s="61"/>
      <c r="V10872" s="61"/>
      <c r="W10872" s="61"/>
      <c r="X10872" s="61"/>
      <c r="Y10872" s="61"/>
      <c r="Z10872" s="61"/>
      <c r="AA10872" s="61"/>
      <c r="AB10872" s="61"/>
      <c r="AC10872" s="61"/>
      <c r="AD10872" s="61"/>
      <c r="AE10872" s="61"/>
      <c r="AF10872" s="61"/>
      <c r="AG10872" s="61"/>
      <c r="AH10872" s="61"/>
      <c r="AI10872" s="61"/>
      <c r="AJ10872" s="61"/>
      <c r="AK10872" s="61"/>
      <c r="AL10872" s="61"/>
      <c r="AM10872" s="61"/>
      <c r="AN10872" s="61"/>
      <c r="AO10872" s="61"/>
      <c r="AP10872" s="62"/>
      <c r="AQ10872" s="61"/>
      <c r="AR10872" s="61"/>
      <c r="AS10872" s="61"/>
      <c r="AT10872" s="61"/>
      <c r="AU10872" s="61"/>
      <c r="AV10872" s="61"/>
      <c r="AW10872" s="60"/>
    </row>
    <row r="10873" s="59" customFormat="1" customHeight="1" spans="1:49">
      <c r="A10873" s="60"/>
      <c r="B10873" s="60"/>
      <c r="C10873" s="60"/>
      <c r="D10873" s="60"/>
      <c r="H10873" s="61"/>
      <c r="I10873" s="61"/>
      <c r="J10873" s="61"/>
      <c r="K10873" s="61"/>
      <c r="L10873" s="61"/>
      <c r="M10873" s="61"/>
      <c r="N10873" s="61"/>
      <c r="O10873" s="61"/>
      <c r="P10873" s="61"/>
      <c r="Q10873" s="61"/>
      <c r="R10873" s="61"/>
      <c r="S10873" s="61"/>
      <c r="T10873" s="61"/>
      <c r="U10873" s="61"/>
      <c r="V10873" s="61"/>
      <c r="W10873" s="61"/>
      <c r="X10873" s="61"/>
      <c r="Y10873" s="61"/>
      <c r="Z10873" s="61"/>
      <c r="AA10873" s="61"/>
      <c r="AB10873" s="61"/>
      <c r="AC10873" s="61"/>
      <c r="AD10873" s="61"/>
      <c r="AE10873" s="61"/>
      <c r="AF10873" s="61"/>
      <c r="AG10873" s="61"/>
      <c r="AH10873" s="61"/>
      <c r="AI10873" s="61"/>
      <c r="AJ10873" s="61"/>
      <c r="AK10873" s="61"/>
      <c r="AL10873" s="61"/>
      <c r="AM10873" s="61"/>
      <c r="AN10873" s="61"/>
      <c r="AO10873" s="61"/>
      <c r="AP10873" s="62"/>
      <c r="AQ10873" s="61"/>
      <c r="AR10873" s="61"/>
      <c r="AS10873" s="61"/>
      <c r="AT10873" s="61"/>
      <c r="AU10873" s="61"/>
      <c r="AV10873" s="61"/>
      <c r="AW10873" s="60"/>
    </row>
    <row r="10874" s="59" customFormat="1" customHeight="1" spans="1:49">
      <c r="A10874" s="60"/>
      <c r="B10874" s="60"/>
      <c r="C10874" s="60"/>
      <c r="D10874" s="60"/>
      <c r="H10874" s="61"/>
      <c r="I10874" s="61"/>
      <c r="J10874" s="61"/>
      <c r="K10874" s="61"/>
      <c r="L10874" s="61"/>
      <c r="M10874" s="61"/>
      <c r="N10874" s="61"/>
      <c r="O10874" s="61"/>
      <c r="P10874" s="61"/>
      <c r="Q10874" s="61"/>
      <c r="R10874" s="61"/>
      <c r="S10874" s="61"/>
      <c r="T10874" s="61"/>
      <c r="U10874" s="61"/>
      <c r="V10874" s="61"/>
      <c r="W10874" s="61"/>
      <c r="X10874" s="61"/>
      <c r="Y10874" s="61"/>
      <c r="Z10874" s="61"/>
      <c r="AA10874" s="61"/>
      <c r="AB10874" s="61"/>
      <c r="AC10874" s="61"/>
      <c r="AD10874" s="61"/>
      <c r="AE10874" s="61"/>
      <c r="AF10874" s="61"/>
      <c r="AG10874" s="61"/>
      <c r="AH10874" s="61"/>
      <c r="AI10874" s="61"/>
      <c r="AJ10874" s="61"/>
      <c r="AK10874" s="61"/>
      <c r="AL10874" s="61"/>
      <c r="AM10874" s="61"/>
      <c r="AN10874" s="61"/>
      <c r="AO10874" s="61"/>
      <c r="AP10874" s="62"/>
      <c r="AQ10874" s="61"/>
      <c r="AR10874" s="61"/>
      <c r="AS10874" s="61"/>
      <c r="AT10874" s="61"/>
      <c r="AU10874" s="61"/>
      <c r="AV10874" s="61"/>
      <c r="AW10874" s="60"/>
    </row>
    <row r="10875" s="59" customFormat="1" customHeight="1" spans="1:49">
      <c r="A10875" s="60"/>
      <c r="B10875" s="60"/>
      <c r="C10875" s="60"/>
      <c r="D10875" s="60"/>
      <c r="H10875" s="61"/>
      <c r="I10875" s="61"/>
      <c r="J10875" s="61"/>
      <c r="K10875" s="61"/>
      <c r="L10875" s="61"/>
      <c r="M10875" s="61"/>
      <c r="N10875" s="61"/>
      <c r="O10875" s="61"/>
      <c r="P10875" s="61"/>
      <c r="Q10875" s="61"/>
      <c r="R10875" s="61"/>
      <c r="S10875" s="61"/>
      <c r="T10875" s="61"/>
      <c r="U10875" s="61"/>
      <c r="V10875" s="61"/>
      <c r="W10875" s="61"/>
      <c r="X10875" s="61"/>
      <c r="Y10875" s="61"/>
      <c r="Z10875" s="61"/>
      <c r="AA10875" s="61"/>
      <c r="AB10875" s="61"/>
      <c r="AC10875" s="61"/>
      <c r="AD10875" s="61"/>
      <c r="AE10875" s="61"/>
      <c r="AF10875" s="61"/>
      <c r="AG10875" s="61"/>
      <c r="AH10875" s="61"/>
      <c r="AI10875" s="61"/>
      <c r="AJ10875" s="61"/>
      <c r="AK10875" s="61"/>
      <c r="AL10875" s="61"/>
      <c r="AM10875" s="61"/>
      <c r="AN10875" s="61"/>
      <c r="AO10875" s="61"/>
      <c r="AP10875" s="62"/>
      <c r="AQ10875" s="61"/>
      <c r="AR10875" s="61"/>
      <c r="AS10875" s="61"/>
      <c r="AT10875" s="61"/>
      <c r="AU10875" s="61"/>
      <c r="AV10875" s="61"/>
      <c r="AW10875" s="60"/>
    </row>
    <row r="10876" s="59" customFormat="1" customHeight="1" spans="1:49">
      <c r="A10876" s="60"/>
      <c r="B10876" s="60"/>
      <c r="C10876" s="60"/>
      <c r="D10876" s="60"/>
      <c r="H10876" s="61"/>
      <c r="I10876" s="61"/>
      <c r="J10876" s="61"/>
      <c r="K10876" s="61"/>
      <c r="L10876" s="61"/>
      <c r="M10876" s="61"/>
      <c r="N10876" s="61"/>
      <c r="O10876" s="61"/>
      <c r="P10876" s="61"/>
      <c r="Q10876" s="61"/>
      <c r="R10876" s="61"/>
      <c r="S10876" s="61"/>
      <c r="T10876" s="61"/>
      <c r="U10876" s="61"/>
      <c r="V10876" s="61"/>
      <c r="W10876" s="61"/>
      <c r="X10876" s="61"/>
      <c r="Y10876" s="61"/>
      <c r="Z10876" s="61"/>
      <c r="AA10876" s="61"/>
      <c r="AB10876" s="61"/>
      <c r="AC10876" s="61"/>
      <c r="AD10876" s="61"/>
      <c r="AE10876" s="61"/>
      <c r="AF10876" s="61"/>
      <c r="AG10876" s="61"/>
      <c r="AH10876" s="61"/>
      <c r="AI10876" s="61"/>
      <c r="AJ10876" s="61"/>
      <c r="AK10876" s="61"/>
      <c r="AL10876" s="61"/>
      <c r="AM10876" s="61"/>
      <c r="AN10876" s="61"/>
      <c r="AO10876" s="61"/>
      <c r="AP10876" s="62"/>
      <c r="AQ10876" s="61"/>
      <c r="AR10876" s="61"/>
      <c r="AS10876" s="61"/>
      <c r="AT10876" s="61"/>
      <c r="AU10876" s="61"/>
      <c r="AV10876" s="61"/>
      <c r="AW10876" s="60"/>
    </row>
    <row r="10877" s="59" customFormat="1" customHeight="1" spans="1:49">
      <c r="A10877" s="60"/>
      <c r="B10877" s="60"/>
      <c r="C10877" s="60"/>
      <c r="D10877" s="60"/>
      <c r="H10877" s="61"/>
      <c r="I10877" s="61"/>
      <c r="J10877" s="61"/>
      <c r="K10877" s="61"/>
      <c r="L10877" s="61"/>
      <c r="M10877" s="61"/>
      <c r="N10877" s="61"/>
      <c r="O10877" s="61"/>
      <c r="P10877" s="61"/>
      <c r="Q10877" s="61"/>
      <c r="R10877" s="61"/>
      <c r="S10877" s="61"/>
      <c r="T10877" s="61"/>
      <c r="U10877" s="61"/>
      <c r="V10877" s="61"/>
      <c r="W10877" s="61"/>
      <c r="X10877" s="61"/>
      <c r="Y10877" s="61"/>
      <c r="Z10877" s="61"/>
      <c r="AA10877" s="61"/>
      <c r="AB10877" s="61"/>
      <c r="AC10877" s="61"/>
      <c r="AD10877" s="61"/>
      <c r="AE10877" s="61"/>
      <c r="AF10877" s="61"/>
      <c r="AG10877" s="61"/>
      <c r="AH10877" s="61"/>
      <c r="AI10877" s="61"/>
      <c r="AJ10877" s="61"/>
      <c r="AK10877" s="61"/>
      <c r="AL10877" s="61"/>
      <c r="AM10877" s="61"/>
      <c r="AN10877" s="61"/>
      <c r="AO10877" s="61"/>
      <c r="AP10877" s="62"/>
      <c r="AQ10877" s="61"/>
      <c r="AR10877" s="61"/>
      <c r="AS10877" s="61"/>
      <c r="AT10877" s="61"/>
      <c r="AU10877" s="61"/>
      <c r="AV10877" s="61"/>
      <c r="AW10877" s="60"/>
    </row>
    <row r="10878" s="59" customFormat="1" customHeight="1" spans="1:49">
      <c r="A10878" s="60"/>
      <c r="B10878" s="60"/>
      <c r="C10878" s="60"/>
      <c r="D10878" s="60"/>
      <c r="H10878" s="61"/>
      <c r="I10878" s="61"/>
      <c r="J10878" s="61"/>
      <c r="K10878" s="61"/>
      <c r="L10878" s="61"/>
      <c r="M10878" s="61"/>
      <c r="N10878" s="61"/>
      <c r="O10878" s="61"/>
      <c r="P10878" s="61"/>
      <c r="Q10878" s="61"/>
      <c r="R10878" s="61"/>
      <c r="S10878" s="61"/>
      <c r="T10878" s="61"/>
      <c r="U10878" s="61"/>
      <c r="V10878" s="61"/>
      <c r="W10878" s="61"/>
      <c r="X10878" s="61"/>
      <c r="Y10878" s="61"/>
      <c r="Z10878" s="61"/>
      <c r="AA10878" s="61"/>
      <c r="AB10878" s="61"/>
      <c r="AC10878" s="61"/>
      <c r="AD10878" s="61"/>
      <c r="AE10878" s="61"/>
      <c r="AF10878" s="61"/>
      <c r="AG10878" s="61"/>
      <c r="AH10878" s="61"/>
      <c r="AI10878" s="61"/>
      <c r="AJ10878" s="61"/>
      <c r="AK10878" s="61"/>
      <c r="AL10878" s="61"/>
      <c r="AM10878" s="61"/>
      <c r="AN10878" s="61"/>
      <c r="AO10878" s="61"/>
      <c r="AP10878" s="62"/>
      <c r="AQ10878" s="61"/>
      <c r="AR10878" s="61"/>
      <c r="AS10878" s="61"/>
      <c r="AT10878" s="61"/>
      <c r="AU10878" s="61"/>
      <c r="AV10878" s="61"/>
      <c r="AW10878" s="60"/>
    </row>
    <row r="10879" s="59" customFormat="1" customHeight="1" spans="1:49">
      <c r="A10879" s="60"/>
      <c r="B10879" s="60"/>
      <c r="C10879" s="60"/>
      <c r="D10879" s="60"/>
      <c r="H10879" s="61"/>
      <c r="I10879" s="61"/>
      <c r="J10879" s="61"/>
      <c r="K10879" s="61"/>
      <c r="L10879" s="61"/>
      <c r="M10879" s="61"/>
      <c r="N10879" s="61"/>
      <c r="O10879" s="61"/>
      <c r="P10879" s="61"/>
      <c r="Q10879" s="61"/>
      <c r="R10879" s="61"/>
      <c r="S10879" s="61"/>
      <c r="T10879" s="61"/>
      <c r="U10879" s="61"/>
      <c r="V10879" s="61"/>
      <c r="W10879" s="61"/>
      <c r="X10879" s="61"/>
      <c r="Y10879" s="61"/>
      <c r="Z10879" s="61"/>
      <c r="AA10879" s="61"/>
      <c r="AB10879" s="61"/>
      <c r="AC10879" s="61"/>
      <c r="AD10879" s="61"/>
      <c r="AE10879" s="61"/>
      <c r="AF10879" s="61"/>
      <c r="AG10879" s="61"/>
      <c r="AH10879" s="61"/>
      <c r="AI10879" s="61"/>
      <c r="AJ10879" s="61"/>
      <c r="AK10879" s="61"/>
      <c r="AL10879" s="61"/>
      <c r="AM10879" s="61"/>
      <c r="AN10879" s="61"/>
      <c r="AO10879" s="61"/>
      <c r="AP10879" s="62"/>
      <c r="AQ10879" s="61"/>
      <c r="AR10879" s="61"/>
      <c r="AS10879" s="61"/>
      <c r="AT10879" s="61"/>
      <c r="AU10879" s="61"/>
      <c r="AV10879" s="61"/>
      <c r="AW10879" s="60"/>
    </row>
    <row r="10880" s="59" customFormat="1" customHeight="1" spans="1:49">
      <c r="A10880" s="60"/>
      <c r="B10880" s="60"/>
      <c r="C10880" s="60"/>
      <c r="D10880" s="60"/>
      <c r="H10880" s="61"/>
      <c r="I10880" s="61"/>
      <c r="J10880" s="61"/>
      <c r="K10880" s="61"/>
      <c r="L10880" s="61"/>
      <c r="M10880" s="61"/>
      <c r="N10880" s="61"/>
      <c r="O10880" s="61"/>
      <c r="P10880" s="61"/>
      <c r="Q10880" s="61"/>
      <c r="R10880" s="61"/>
      <c r="S10880" s="61"/>
      <c r="T10880" s="61"/>
      <c r="U10880" s="61"/>
      <c r="V10880" s="61"/>
      <c r="W10880" s="61"/>
      <c r="X10880" s="61"/>
      <c r="Y10880" s="61"/>
      <c r="Z10880" s="61"/>
      <c r="AA10880" s="61"/>
      <c r="AB10880" s="61"/>
      <c r="AC10880" s="61"/>
      <c r="AD10880" s="61"/>
      <c r="AE10880" s="61"/>
      <c r="AF10880" s="61"/>
      <c r="AG10880" s="61"/>
      <c r="AH10880" s="61"/>
      <c r="AI10880" s="61"/>
      <c r="AJ10880" s="61"/>
      <c r="AK10880" s="61"/>
      <c r="AL10880" s="61"/>
      <c r="AM10880" s="61"/>
      <c r="AN10880" s="61"/>
      <c r="AO10880" s="61"/>
      <c r="AP10880" s="62"/>
      <c r="AQ10880" s="61"/>
      <c r="AR10880" s="61"/>
      <c r="AS10880" s="61"/>
      <c r="AT10880" s="61"/>
      <c r="AU10880" s="61"/>
      <c r="AV10880" s="61"/>
      <c r="AW10880" s="60"/>
    </row>
    <row r="10881" s="59" customFormat="1" customHeight="1" spans="1:49">
      <c r="A10881" s="60"/>
      <c r="B10881" s="60"/>
      <c r="C10881" s="60"/>
      <c r="D10881" s="60"/>
      <c r="H10881" s="61"/>
      <c r="I10881" s="61"/>
      <c r="J10881" s="61"/>
      <c r="K10881" s="61"/>
      <c r="L10881" s="61"/>
      <c r="M10881" s="61"/>
      <c r="N10881" s="61"/>
      <c r="O10881" s="61"/>
      <c r="P10881" s="61"/>
      <c r="Q10881" s="61"/>
      <c r="R10881" s="61"/>
      <c r="S10881" s="61"/>
      <c r="T10881" s="61"/>
      <c r="U10881" s="61"/>
      <c r="V10881" s="61"/>
      <c r="W10881" s="61"/>
      <c r="X10881" s="61"/>
      <c r="Y10881" s="61"/>
      <c r="Z10881" s="61"/>
      <c r="AA10881" s="61"/>
      <c r="AB10881" s="61"/>
      <c r="AC10881" s="61"/>
      <c r="AD10881" s="61"/>
      <c r="AE10881" s="61"/>
      <c r="AF10881" s="61"/>
      <c r="AG10881" s="61"/>
      <c r="AH10881" s="61"/>
      <c r="AI10881" s="61"/>
      <c r="AJ10881" s="61"/>
      <c r="AK10881" s="61"/>
      <c r="AL10881" s="61"/>
      <c r="AM10881" s="61"/>
      <c r="AN10881" s="61"/>
      <c r="AO10881" s="61"/>
      <c r="AP10881" s="62"/>
      <c r="AQ10881" s="61"/>
      <c r="AR10881" s="61"/>
      <c r="AS10881" s="61"/>
      <c r="AT10881" s="61"/>
      <c r="AU10881" s="61"/>
      <c r="AV10881" s="61"/>
      <c r="AW10881" s="60"/>
    </row>
    <row r="10882" s="59" customFormat="1" customHeight="1" spans="1:49">
      <c r="A10882" s="60"/>
      <c r="B10882" s="60"/>
      <c r="C10882" s="60"/>
      <c r="D10882" s="60"/>
      <c r="H10882" s="61"/>
      <c r="I10882" s="61"/>
      <c r="J10882" s="61"/>
      <c r="K10882" s="61"/>
      <c r="L10882" s="61"/>
      <c r="M10882" s="61"/>
      <c r="N10882" s="61"/>
      <c r="O10882" s="61"/>
      <c r="P10882" s="61"/>
      <c r="Q10882" s="61"/>
      <c r="R10882" s="61"/>
      <c r="S10882" s="61"/>
      <c r="T10882" s="61"/>
      <c r="U10882" s="61"/>
      <c r="V10882" s="61"/>
      <c r="W10882" s="61"/>
      <c r="X10882" s="61"/>
      <c r="Y10882" s="61"/>
      <c r="Z10882" s="61"/>
      <c r="AA10882" s="61"/>
      <c r="AB10882" s="61"/>
      <c r="AC10882" s="61"/>
      <c r="AD10882" s="61"/>
      <c r="AE10882" s="61"/>
      <c r="AF10882" s="61"/>
      <c r="AG10882" s="61"/>
      <c r="AH10882" s="61"/>
      <c r="AI10882" s="61"/>
      <c r="AJ10882" s="61"/>
      <c r="AK10882" s="61"/>
      <c r="AL10882" s="61"/>
      <c r="AM10882" s="61"/>
      <c r="AN10882" s="61"/>
      <c r="AO10882" s="61"/>
      <c r="AP10882" s="62"/>
      <c r="AQ10882" s="61"/>
      <c r="AR10882" s="61"/>
      <c r="AS10882" s="61"/>
      <c r="AT10882" s="61"/>
      <c r="AU10882" s="61"/>
      <c r="AV10882" s="61"/>
      <c r="AW10882" s="60"/>
    </row>
    <row r="10883" s="59" customFormat="1" customHeight="1" spans="1:49">
      <c r="A10883" s="60"/>
      <c r="B10883" s="60"/>
      <c r="C10883" s="60"/>
      <c r="D10883" s="60"/>
      <c r="H10883" s="61"/>
      <c r="I10883" s="61"/>
      <c r="J10883" s="61"/>
      <c r="K10883" s="61"/>
      <c r="L10883" s="61"/>
      <c r="M10883" s="61"/>
      <c r="N10883" s="61"/>
      <c r="O10883" s="61"/>
      <c r="P10883" s="61"/>
      <c r="Q10883" s="61"/>
      <c r="R10883" s="61"/>
      <c r="S10883" s="61"/>
      <c r="T10883" s="61"/>
      <c r="U10883" s="61"/>
      <c r="V10883" s="61"/>
      <c r="W10883" s="61"/>
      <c r="X10883" s="61"/>
      <c r="Y10883" s="61"/>
      <c r="Z10883" s="61"/>
      <c r="AA10883" s="61"/>
      <c r="AB10883" s="61"/>
      <c r="AC10883" s="61"/>
      <c r="AD10883" s="61"/>
      <c r="AE10883" s="61"/>
      <c r="AF10883" s="61"/>
      <c r="AG10883" s="61"/>
      <c r="AH10883" s="61"/>
      <c r="AI10883" s="61"/>
      <c r="AJ10883" s="61"/>
      <c r="AK10883" s="61"/>
      <c r="AL10883" s="61"/>
      <c r="AM10883" s="61"/>
      <c r="AN10883" s="61"/>
      <c r="AO10883" s="61"/>
      <c r="AP10883" s="62"/>
      <c r="AQ10883" s="61"/>
      <c r="AR10883" s="61"/>
      <c r="AS10883" s="61"/>
      <c r="AT10883" s="61"/>
      <c r="AU10883" s="61"/>
      <c r="AV10883" s="61"/>
      <c r="AW10883" s="60"/>
    </row>
    <row r="10884" s="59" customFormat="1" customHeight="1" spans="1:49">
      <c r="A10884" s="60"/>
      <c r="B10884" s="60"/>
      <c r="C10884" s="60"/>
      <c r="D10884" s="60"/>
      <c r="H10884" s="61"/>
      <c r="I10884" s="61"/>
      <c r="J10884" s="61"/>
      <c r="K10884" s="61"/>
      <c r="L10884" s="61"/>
      <c r="M10884" s="61"/>
      <c r="N10884" s="61"/>
      <c r="O10884" s="61"/>
      <c r="P10884" s="61"/>
      <c r="Q10884" s="61"/>
      <c r="R10884" s="61"/>
      <c r="S10884" s="61"/>
      <c r="T10884" s="61"/>
      <c r="U10884" s="61"/>
      <c r="V10884" s="61"/>
      <c r="W10884" s="61"/>
      <c r="X10884" s="61"/>
      <c r="Y10884" s="61"/>
      <c r="Z10884" s="61"/>
      <c r="AA10884" s="61"/>
      <c r="AB10884" s="61"/>
      <c r="AC10884" s="61"/>
      <c r="AD10884" s="61"/>
      <c r="AE10884" s="61"/>
      <c r="AF10884" s="61"/>
      <c r="AG10884" s="61"/>
      <c r="AH10884" s="61"/>
      <c r="AI10884" s="61"/>
      <c r="AJ10884" s="61"/>
      <c r="AK10884" s="61"/>
      <c r="AL10884" s="61"/>
      <c r="AM10884" s="61"/>
      <c r="AN10884" s="61"/>
      <c r="AO10884" s="61"/>
      <c r="AP10884" s="62"/>
      <c r="AQ10884" s="61"/>
      <c r="AR10884" s="61"/>
      <c r="AS10884" s="61"/>
      <c r="AT10884" s="61"/>
      <c r="AU10884" s="61"/>
      <c r="AV10884" s="61"/>
      <c r="AW10884" s="60"/>
    </row>
    <row r="10885" s="59" customFormat="1" customHeight="1" spans="1:49">
      <c r="A10885" s="60"/>
      <c r="B10885" s="60"/>
      <c r="C10885" s="60"/>
      <c r="D10885" s="60"/>
      <c r="H10885" s="61"/>
      <c r="I10885" s="61"/>
      <c r="J10885" s="61"/>
      <c r="K10885" s="61"/>
      <c r="L10885" s="61"/>
      <c r="M10885" s="61"/>
      <c r="N10885" s="61"/>
      <c r="O10885" s="61"/>
      <c r="P10885" s="61"/>
      <c r="Q10885" s="61"/>
      <c r="R10885" s="61"/>
      <c r="S10885" s="61"/>
      <c r="T10885" s="61"/>
      <c r="U10885" s="61"/>
      <c r="V10885" s="61"/>
      <c r="W10885" s="61"/>
      <c r="X10885" s="61"/>
      <c r="Y10885" s="61"/>
      <c r="Z10885" s="61"/>
      <c r="AA10885" s="61"/>
      <c r="AB10885" s="61"/>
      <c r="AC10885" s="61"/>
      <c r="AD10885" s="61"/>
      <c r="AE10885" s="61"/>
      <c r="AF10885" s="61"/>
      <c r="AG10885" s="61"/>
      <c r="AH10885" s="61"/>
      <c r="AI10885" s="61"/>
      <c r="AJ10885" s="61"/>
      <c r="AK10885" s="61"/>
      <c r="AL10885" s="61"/>
      <c r="AM10885" s="61"/>
      <c r="AN10885" s="61"/>
      <c r="AO10885" s="61"/>
      <c r="AP10885" s="62"/>
      <c r="AQ10885" s="61"/>
      <c r="AR10885" s="61"/>
      <c r="AS10885" s="61"/>
      <c r="AT10885" s="61"/>
      <c r="AU10885" s="61"/>
      <c r="AV10885" s="61"/>
      <c r="AW10885" s="60"/>
    </row>
    <row r="10886" s="59" customFormat="1" customHeight="1" spans="1:49">
      <c r="A10886" s="60"/>
      <c r="B10886" s="60"/>
      <c r="C10886" s="60"/>
      <c r="D10886" s="60"/>
      <c r="H10886" s="61"/>
      <c r="I10886" s="61"/>
      <c r="J10886" s="61"/>
      <c r="K10886" s="61"/>
      <c r="L10886" s="61"/>
      <c r="M10886" s="61"/>
      <c r="N10886" s="61"/>
      <c r="O10886" s="61"/>
      <c r="P10886" s="61"/>
      <c r="Q10886" s="61"/>
      <c r="R10886" s="61"/>
      <c r="S10886" s="61"/>
      <c r="T10886" s="61"/>
      <c r="U10886" s="61"/>
      <c r="V10886" s="61"/>
      <c r="W10886" s="61"/>
      <c r="X10886" s="61"/>
      <c r="Y10886" s="61"/>
      <c r="Z10886" s="61"/>
      <c r="AA10886" s="61"/>
      <c r="AB10886" s="61"/>
      <c r="AC10886" s="61"/>
      <c r="AD10886" s="61"/>
      <c r="AE10886" s="61"/>
      <c r="AF10886" s="61"/>
      <c r="AG10886" s="61"/>
      <c r="AH10886" s="61"/>
      <c r="AI10886" s="61"/>
      <c r="AJ10886" s="61"/>
      <c r="AK10886" s="61"/>
      <c r="AL10886" s="61"/>
      <c r="AM10886" s="61"/>
      <c r="AN10886" s="61"/>
      <c r="AO10886" s="61"/>
      <c r="AP10886" s="62"/>
      <c r="AQ10886" s="61"/>
      <c r="AR10886" s="61"/>
      <c r="AS10886" s="61"/>
      <c r="AT10886" s="61"/>
      <c r="AU10886" s="61"/>
      <c r="AV10886" s="61"/>
      <c r="AW10886" s="60"/>
    </row>
    <row r="10887" s="59" customFormat="1" customHeight="1" spans="1:49">
      <c r="A10887" s="60"/>
      <c r="B10887" s="60"/>
      <c r="C10887" s="60"/>
      <c r="D10887" s="60"/>
      <c r="H10887" s="61"/>
      <c r="I10887" s="61"/>
      <c r="J10887" s="61"/>
      <c r="K10887" s="61"/>
      <c r="L10887" s="61"/>
      <c r="M10887" s="61"/>
      <c r="N10887" s="61"/>
      <c r="O10887" s="61"/>
      <c r="P10887" s="61"/>
      <c r="Q10887" s="61"/>
      <c r="R10887" s="61"/>
      <c r="S10887" s="61"/>
      <c r="T10887" s="61"/>
      <c r="U10887" s="61"/>
      <c r="V10887" s="61"/>
      <c r="W10887" s="61"/>
      <c r="X10887" s="61"/>
      <c r="Y10887" s="61"/>
      <c r="Z10887" s="61"/>
      <c r="AA10887" s="61"/>
      <c r="AB10887" s="61"/>
      <c r="AC10887" s="61"/>
      <c r="AD10887" s="61"/>
      <c r="AE10887" s="61"/>
      <c r="AF10887" s="61"/>
      <c r="AG10887" s="61"/>
      <c r="AH10887" s="61"/>
      <c r="AI10887" s="61"/>
      <c r="AJ10887" s="61"/>
      <c r="AK10887" s="61"/>
      <c r="AL10887" s="61"/>
      <c r="AM10887" s="61"/>
      <c r="AN10887" s="61"/>
      <c r="AO10887" s="61"/>
      <c r="AP10887" s="62"/>
      <c r="AQ10887" s="61"/>
      <c r="AR10887" s="61"/>
      <c r="AS10887" s="61"/>
      <c r="AT10887" s="61"/>
      <c r="AU10887" s="61"/>
      <c r="AV10887" s="61"/>
      <c r="AW10887" s="60"/>
    </row>
    <row r="10888" s="59" customFormat="1" customHeight="1" spans="1:49">
      <c r="A10888" s="60"/>
      <c r="B10888" s="60"/>
      <c r="C10888" s="60"/>
      <c r="D10888" s="60"/>
      <c r="H10888" s="61"/>
      <c r="I10888" s="61"/>
      <c r="J10888" s="61"/>
      <c r="K10888" s="61"/>
      <c r="L10888" s="61"/>
      <c r="M10888" s="61"/>
      <c r="N10888" s="61"/>
      <c r="O10888" s="61"/>
      <c r="P10888" s="61"/>
      <c r="Q10888" s="61"/>
      <c r="R10888" s="61"/>
      <c r="S10888" s="61"/>
      <c r="T10888" s="61"/>
      <c r="U10888" s="61"/>
      <c r="V10888" s="61"/>
      <c r="W10888" s="61"/>
      <c r="X10888" s="61"/>
      <c r="Y10888" s="61"/>
      <c r="Z10888" s="61"/>
      <c r="AA10888" s="61"/>
      <c r="AB10888" s="61"/>
      <c r="AC10888" s="61"/>
      <c r="AD10888" s="61"/>
      <c r="AE10888" s="61"/>
      <c r="AF10888" s="61"/>
      <c r="AG10888" s="61"/>
      <c r="AH10888" s="61"/>
      <c r="AI10888" s="61"/>
      <c r="AJ10888" s="61"/>
      <c r="AK10888" s="61"/>
      <c r="AL10888" s="61"/>
      <c r="AM10888" s="61"/>
      <c r="AN10888" s="61"/>
      <c r="AO10888" s="61"/>
      <c r="AP10888" s="62"/>
      <c r="AQ10888" s="61"/>
      <c r="AR10888" s="61"/>
      <c r="AS10888" s="61"/>
      <c r="AT10888" s="61"/>
      <c r="AU10888" s="61"/>
      <c r="AV10888" s="61"/>
      <c r="AW10888" s="60"/>
    </row>
    <row r="10889" s="59" customFormat="1" customHeight="1" spans="1:49">
      <c r="A10889" s="60"/>
      <c r="B10889" s="60"/>
      <c r="C10889" s="60"/>
      <c r="D10889" s="60"/>
      <c r="H10889" s="61"/>
      <c r="I10889" s="61"/>
      <c r="J10889" s="61"/>
      <c r="K10889" s="61"/>
      <c r="L10889" s="61"/>
      <c r="M10889" s="61"/>
      <c r="N10889" s="61"/>
      <c r="O10889" s="61"/>
      <c r="P10889" s="61"/>
      <c r="Q10889" s="61"/>
      <c r="R10889" s="61"/>
      <c r="S10889" s="61"/>
      <c r="T10889" s="61"/>
      <c r="U10889" s="61"/>
      <c r="V10889" s="61"/>
      <c r="W10889" s="61"/>
      <c r="X10889" s="61"/>
      <c r="Y10889" s="61"/>
      <c r="Z10889" s="61"/>
      <c r="AA10889" s="61"/>
      <c r="AB10889" s="61"/>
      <c r="AC10889" s="61"/>
      <c r="AD10889" s="61"/>
      <c r="AE10889" s="61"/>
      <c r="AF10889" s="61"/>
      <c r="AG10889" s="61"/>
      <c r="AH10889" s="61"/>
      <c r="AI10889" s="61"/>
      <c r="AJ10889" s="61"/>
      <c r="AK10889" s="61"/>
      <c r="AL10889" s="61"/>
      <c r="AM10889" s="61"/>
      <c r="AN10889" s="61"/>
      <c r="AO10889" s="61"/>
      <c r="AP10889" s="62"/>
      <c r="AQ10889" s="61"/>
      <c r="AR10889" s="61"/>
      <c r="AS10889" s="61"/>
      <c r="AT10889" s="61"/>
      <c r="AU10889" s="61"/>
      <c r="AV10889" s="61"/>
      <c r="AW10889" s="60"/>
    </row>
    <row r="10890" s="59" customFormat="1" customHeight="1" spans="1:49">
      <c r="A10890" s="60"/>
      <c r="B10890" s="60"/>
      <c r="C10890" s="60"/>
      <c r="D10890" s="60"/>
      <c r="H10890" s="61"/>
      <c r="I10890" s="61"/>
      <c r="J10890" s="61"/>
      <c r="K10890" s="61"/>
      <c r="L10890" s="61"/>
      <c r="M10890" s="61"/>
      <c r="N10890" s="61"/>
      <c r="O10890" s="61"/>
      <c r="P10890" s="61"/>
      <c r="Q10890" s="61"/>
      <c r="R10890" s="61"/>
      <c r="S10890" s="61"/>
      <c r="T10890" s="61"/>
      <c r="U10890" s="61"/>
      <c r="V10890" s="61"/>
      <c r="W10890" s="61"/>
      <c r="X10890" s="61"/>
      <c r="Y10890" s="61"/>
      <c r="Z10890" s="61"/>
      <c r="AA10890" s="61"/>
      <c r="AB10890" s="61"/>
      <c r="AC10890" s="61"/>
      <c r="AD10890" s="61"/>
      <c r="AE10890" s="61"/>
      <c r="AF10890" s="61"/>
      <c r="AG10890" s="61"/>
      <c r="AH10890" s="61"/>
      <c r="AI10890" s="61"/>
      <c r="AJ10890" s="61"/>
      <c r="AK10890" s="61"/>
      <c r="AL10890" s="61"/>
      <c r="AM10890" s="61"/>
      <c r="AN10890" s="61"/>
      <c r="AO10890" s="61"/>
      <c r="AP10890" s="62"/>
      <c r="AQ10890" s="61"/>
      <c r="AR10890" s="61"/>
      <c r="AS10890" s="61"/>
      <c r="AT10890" s="61"/>
      <c r="AU10890" s="61"/>
      <c r="AV10890" s="61"/>
      <c r="AW10890" s="60"/>
    </row>
    <row r="10891" s="59" customFormat="1" customHeight="1" spans="1:49">
      <c r="A10891" s="60"/>
      <c r="B10891" s="60"/>
      <c r="C10891" s="60"/>
      <c r="D10891" s="60"/>
      <c r="H10891" s="61"/>
      <c r="I10891" s="61"/>
      <c r="J10891" s="61"/>
      <c r="K10891" s="61"/>
      <c r="L10891" s="61"/>
      <c r="M10891" s="61"/>
      <c r="N10891" s="61"/>
      <c r="O10891" s="61"/>
      <c r="P10891" s="61"/>
      <c r="Q10891" s="61"/>
      <c r="R10891" s="61"/>
      <c r="S10891" s="61"/>
      <c r="T10891" s="61"/>
      <c r="U10891" s="61"/>
      <c r="V10891" s="61"/>
      <c r="W10891" s="61"/>
      <c r="X10891" s="61"/>
      <c r="Y10891" s="61"/>
      <c r="Z10891" s="61"/>
      <c r="AA10891" s="61"/>
      <c r="AB10891" s="61"/>
      <c r="AC10891" s="61"/>
      <c r="AD10891" s="61"/>
      <c r="AE10891" s="61"/>
      <c r="AF10891" s="61"/>
      <c r="AG10891" s="61"/>
      <c r="AH10891" s="61"/>
      <c r="AI10891" s="61"/>
      <c r="AJ10891" s="61"/>
      <c r="AK10891" s="61"/>
      <c r="AL10891" s="61"/>
      <c r="AM10891" s="61"/>
      <c r="AN10891" s="61"/>
      <c r="AO10891" s="61"/>
      <c r="AP10891" s="62"/>
      <c r="AQ10891" s="61"/>
      <c r="AR10891" s="61"/>
      <c r="AS10891" s="61"/>
      <c r="AT10891" s="61"/>
      <c r="AU10891" s="61"/>
      <c r="AV10891" s="61"/>
      <c r="AW10891" s="60"/>
    </row>
    <row r="10892" s="59" customFormat="1" customHeight="1" spans="1:49">
      <c r="A10892" s="60"/>
      <c r="B10892" s="60"/>
      <c r="C10892" s="60"/>
      <c r="D10892" s="60"/>
      <c r="H10892" s="61"/>
      <c r="I10892" s="61"/>
      <c r="J10892" s="61"/>
      <c r="K10892" s="61"/>
      <c r="L10892" s="61"/>
      <c r="M10892" s="61"/>
      <c r="N10892" s="61"/>
      <c r="O10892" s="61"/>
      <c r="P10892" s="61"/>
      <c r="Q10892" s="61"/>
      <c r="R10892" s="61"/>
      <c r="S10892" s="61"/>
      <c r="T10892" s="61"/>
      <c r="U10892" s="61"/>
      <c r="V10892" s="61"/>
      <c r="W10892" s="61"/>
      <c r="X10892" s="61"/>
      <c r="Y10892" s="61"/>
      <c r="Z10892" s="61"/>
      <c r="AA10892" s="61"/>
      <c r="AB10892" s="61"/>
      <c r="AC10892" s="61"/>
      <c r="AD10892" s="61"/>
      <c r="AE10892" s="61"/>
      <c r="AF10892" s="61"/>
      <c r="AG10892" s="61"/>
      <c r="AH10892" s="61"/>
      <c r="AI10892" s="61"/>
      <c r="AJ10892" s="61"/>
      <c r="AK10892" s="61"/>
      <c r="AL10892" s="61"/>
      <c r="AM10892" s="61"/>
      <c r="AN10892" s="61"/>
      <c r="AO10892" s="61"/>
      <c r="AP10892" s="62"/>
      <c r="AQ10892" s="61"/>
      <c r="AR10892" s="61"/>
      <c r="AS10892" s="61"/>
      <c r="AT10892" s="61"/>
      <c r="AU10892" s="61"/>
      <c r="AV10892" s="61"/>
      <c r="AW10892" s="60"/>
    </row>
    <row r="10893" s="59" customFormat="1" customHeight="1" spans="1:49">
      <c r="A10893" s="60"/>
      <c r="B10893" s="60"/>
      <c r="C10893" s="60"/>
      <c r="D10893" s="60"/>
      <c r="H10893" s="61"/>
      <c r="I10893" s="61"/>
      <c r="J10893" s="61"/>
      <c r="K10893" s="61"/>
      <c r="L10893" s="61"/>
      <c r="M10893" s="61"/>
      <c r="N10893" s="61"/>
      <c r="O10893" s="61"/>
      <c r="P10893" s="61"/>
      <c r="Q10893" s="61"/>
      <c r="R10893" s="61"/>
      <c r="S10893" s="61"/>
      <c r="T10893" s="61"/>
      <c r="U10893" s="61"/>
      <c r="V10893" s="61"/>
      <c r="W10893" s="61"/>
      <c r="X10893" s="61"/>
      <c r="Y10893" s="61"/>
      <c r="Z10893" s="61"/>
      <c r="AA10893" s="61"/>
      <c r="AB10893" s="61"/>
      <c r="AC10893" s="61"/>
      <c r="AD10893" s="61"/>
      <c r="AE10893" s="61"/>
      <c r="AF10893" s="61"/>
      <c r="AG10893" s="61"/>
      <c r="AH10893" s="61"/>
      <c r="AI10893" s="61"/>
      <c r="AJ10893" s="61"/>
      <c r="AK10893" s="61"/>
      <c r="AL10893" s="61"/>
      <c r="AM10893" s="61"/>
      <c r="AN10893" s="61"/>
      <c r="AO10893" s="61"/>
      <c r="AP10893" s="62"/>
      <c r="AQ10893" s="61"/>
      <c r="AR10893" s="61"/>
      <c r="AS10893" s="61"/>
      <c r="AT10893" s="61"/>
      <c r="AU10893" s="61"/>
      <c r="AV10893" s="61"/>
      <c r="AW10893" s="60"/>
    </row>
    <row r="10894" s="59" customFormat="1" customHeight="1" spans="1:49">
      <c r="A10894" s="60"/>
      <c r="B10894" s="60"/>
      <c r="C10894" s="60"/>
      <c r="D10894" s="60"/>
      <c r="H10894" s="61"/>
      <c r="I10894" s="61"/>
      <c r="J10894" s="61"/>
      <c r="K10894" s="61"/>
      <c r="L10894" s="61"/>
      <c r="M10894" s="61"/>
      <c r="N10894" s="61"/>
      <c r="O10894" s="61"/>
      <c r="P10894" s="61"/>
      <c r="Q10894" s="61"/>
      <c r="R10894" s="61"/>
      <c r="S10894" s="61"/>
      <c r="T10894" s="61"/>
      <c r="U10894" s="61"/>
      <c r="V10894" s="61"/>
      <c r="W10894" s="61"/>
      <c r="X10894" s="61"/>
      <c r="Y10894" s="61"/>
      <c r="Z10894" s="61"/>
      <c r="AA10894" s="61"/>
      <c r="AB10894" s="61"/>
      <c r="AC10894" s="61"/>
      <c r="AD10894" s="61"/>
      <c r="AE10894" s="61"/>
      <c r="AF10894" s="61"/>
      <c r="AG10894" s="61"/>
      <c r="AH10894" s="61"/>
      <c r="AI10894" s="61"/>
      <c r="AJ10894" s="61"/>
      <c r="AK10894" s="61"/>
      <c r="AL10894" s="61"/>
      <c r="AM10894" s="61"/>
      <c r="AN10894" s="61"/>
      <c r="AO10894" s="61"/>
      <c r="AP10894" s="62"/>
      <c r="AQ10894" s="61"/>
      <c r="AR10894" s="61"/>
      <c r="AS10894" s="61"/>
      <c r="AT10894" s="61"/>
      <c r="AU10894" s="61"/>
      <c r="AV10894" s="61"/>
      <c r="AW10894" s="60"/>
    </row>
    <row r="10895" s="59" customFormat="1" customHeight="1" spans="1:49">
      <c r="A10895" s="60"/>
      <c r="B10895" s="60"/>
      <c r="C10895" s="60"/>
      <c r="D10895" s="60"/>
      <c r="H10895" s="61"/>
      <c r="I10895" s="61"/>
      <c r="J10895" s="61"/>
      <c r="K10895" s="61"/>
      <c r="L10895" s="61"/>
      <c r="M10895" s="61"/>
      <c r="N10895" s="61"/>
      <c r="O10895" s="61"/>
      <c r="P10895" s="61"/>
      <c r="Q10895" s="61"/>
      <c r="R10895" s="61"/>
      <c r="S10895" s="61"/>
      <c r="T10895" s="61"/>
      <c r="U10895" s="61"/>
      <c r="V10895" s="61"/>
      <c r="W10895" s="61"/>
      <c r="X10895" s="61"/>
      <c r="Y10895" s="61"/>
      <c r="Z10895" s="61"/>
      <c r="AA10895" s="61"/>
      <c r="AB10895" s="61"/>
      <c r="AC10895" s="61"/>
      <c r="AD10895" s="61"/>
      <c r="AE10895" s="61"/>
      <c r="AF10895" s="61"/>
      <c r="AG10895" s="61"/>
      <c r="AH10895" s="61"/>
      <c r="AI10895" s="61"/>
      <c r="AJ10895" s="61"/>
      <c r="AK10895" s="61"/>
      <c r="AL10895" s="61"/>
      <c r="AM10895" s="61"/>
      <c r="AN10895" s="61"/>
      <c r="AO10895" s="61"/>
      <c r="AP10895" s="62"/>
      <c r="AQ10895" s="61"/>
      <c r="AR10895" s="61"/>
      <c r="AS10895" s="61"/>
      <c r="AT10895" s="61"/>
      <c r="AU10895" s="61"/>
      <c r="AV10895" s="61"/>
      <c r="AW10895" s="60"/>
    </row>
    <row r="10896" s="59" customFormat="1" customHeight="1" spans="1:49">
      <c r="A10896" s="60"/>
      <c r="B10896" s="60"/>
      <c r="C10896" s="60"/>
      <c r="D10896" s="60"/>
      <c r="H10896" s="61"/>
      <c r="I10896" s="61"/>
      <c r="J10896" s="61"/>
      <c r="K10896" s="61"/>
      <c r="L10896" s="61"/>
      <c r="M10896" s="61"/>
      <c r="N10896" s="61"/>
      <c r="O10896" s="61"/>
      <c r="P10896" s="61"/>
      <c r="Q10896" s="61"/>
      <c r="R10896" s="61"/>
      <c r="S10896" s="61"/>
      <c r="T10896" s="61"/>
      <c r="U10896" s="61"/>
      <c r="V10896" s="61"/>
      <c r="W10896" s="61"/>
      <c r="X10896" s="61"/>
      <c r="Y10896" s="61"/>
      <c r="Z10896" s="61"/>
      <c r="AA10896" s="61"/>
      <c r="AB10896" s="61"/>
      <c r="AC10896" s="61"/>
      <c r="AD10896" s="61"/>
      <c r="AE10896" s="61"/>
      <c r="AF10896" s="61"/>
      <c r="AG10896" s="61"/>
      <c r="AH10896" s="61"/>
      <c r="AI10896" s="61"/>
      <c r="AJ10896" s="61"/>
      <c r="AK10896" s="61"/>
      <c r="AL10896" s="61"/>
      <c r="AM10896" s="61"/>
      <c r="AN10896" s="61"/>
      <c r="AO10896" s="61"/>
      <c r="AP10896" s="62"/>
      <c r="AQ10896" s="61"/>
      <c r="AR10896" s="61"/>
      <c r="AS10896" s="61"/>
      <c r="AT10896" s="61"/>
      <c r="AU10896" s="61"/>
      <c r="AV10896" s="61"/>
      <c r="AW10896" s="60"/>
    </row>
    <row r="10897" s="59" customFormat="1" customHeight="1" spans="1:49">
      <c r="A10897" s="60"/>
      <c r="B10897" s="60"/>
      <c r="C10897" s="60"/>
      <c r="D10897" s="60"/>
      <c r="H10897" s="61"/>
      <c r="I10897" s="61"/>
      <c r="J10897" s="61"/>
      <c r="K10897" s="61"/>
      <c r="L10897" s="61"/>
      <c r="M10897" s="61"/>
      <c r="N10897" s="61"/>
      <c r="O10897" s="61"/>
      <c r="P10897" s="61"/>
      <c r="Q10897" s="61"/>
      <c r="R10897" s="61"/>
      <c r="S10897" s="61"/>
      <c r="T10897" s="61"/>
      <c r="U10897" s="61"/>
      <c r="V10897" s="61"/>
      <c r="W10897" s="61"/>
      <c r="X10897" s="61"/>
      <c r="Y10897" s="61"/>
      <c r="Z10897" s="61"/>
      <c r="AA10897" s="61"/>
      <c r="AB10897" s="61"/>
      <c r="AC10897" s="61"/>
      <c r="AD10897" s="61"/>
      <c r="AE10897" s="61"/>
      <c r="AF10897" s="61"/>
      <c r="AG10897" s="61"/>
      <c r="AH10897" s="61"/>
      <c r="AI10897" s="61"/>
      <c r="AJ10897" s="61"/>
      <c r="AK10897" s="61"/>
      <c r="AL10897" s="61"/>
      <c r="AM10897" s="61"/>
      <c r="AN10897" s="61"/>
      <c r="AO10897" s="61"/>
      <c r="AP10897" s="62"/>
      <c r="AQ10897" s="61"/>
      <c r="AR10897" s="61"/>
      <c r="AS10897" s="61"/>
      <c r="AT10897" s="61"/>
      <c r="AU10897" s="61"/>
      <c r="AV10897" s="61"/>
      <c r="AW10897" s="60"/>
    </row>
    <row r="10898" s="59" customFormat="1" customHeight="1" spans="1:49">
      <c r="A10898" s="60"/>
      <c r="B10898" s="60"/>
      <c r="C10898" s="60"/>
      <c r="D10898" s="60"/>
      <c r="H10898" s="61"/>
      <c r="I10898" s="61"/>
      <c r="J10898" s="61"/>
      <c r="K10898" s="61"/>
      <c r="L10898" s="61"/>
      <c r="M10898" s="61"/>
      <c r="N10898" s="61"/>
      <c r="O10898" s="61"/>
      <c r="P10898" s="61"/>
      <c r="Q10898" s="61"/>
      <c r="R10898" s="61"/>
      <c r="S10898" s="61"/>
      <c r="T10898" s="61"/>
      <c r="U10898" s="61"/>
      <c r="V10898" s="61"/>
      <c r="W10898" s="61"/>
      <c r="X10898" s="61"/>
      <c r="Y10898" s="61"/>
      <c r="Z10898" s="61"/>
      <c r="AA10898" s="61"/>
      <c r="AB10898" s="61"/>
      <c r="AC10898" s="61"/>
      <c r="AD10898" s="61"/>
      <c r="AE10898" s="61"/>
      <c r="AF10898" s="61"/>
      <c r="AG10898" s="61"/>
      <c r="AH10898" s="61"/>
      <c r="AI10898" s="61"/>
      <c r="AJ10898" s="61"/>
      <c r="AK10898" s="61"/>
      <c r="AL10898" s="61"/>
      <c r="AM10898" s="61"/>
      <c r="AN10898" s="61"/>
      <c r="AO10898" s="61"/>
      <c r="AP10898" s="62"/>
      <c r="AQ10898" s="61"/>
      <c r="AR10898" s="61"/>
      <c r="AS10898" s="61"/>
      <c r="AT10898" s="61"/>
      <c r="AU10898" s="61"/>
      <c r="AV10898" s="61"/>
      <c r="AW10898" s="60"/>
    </row>
    <row r="10899" s="59" customFormat="1" customHeight="1" spans="1:49">
      <c r="A10899" s="60"/>
      <c r="B10899" s="60"/>
      <c r="C10899" s="60"/>
      <c r="D10899" s="60"/>
      <c r="H10899" s="61"/>
      <c r="I10899" s="61"/>
      <c r="J10899" s="61"/>
      <c r="K10899" s="61"/>
      <c r="L10899" s="61"/>
      <c r="M10899" s="61"/>
      <c r="N10899" s="61"/>
      <c r="O10899" s="61"/>
      <c r="P10899" s="61"/>
      <c r="Q10899" s="61"/>
      <c r="R10899" s="61"/>
      <c r="S10899" s="61"/>
      <c r="T10899" s="61"/>
      <c r="U10899" s="61"/>
      <c r="V10899" s="61"/>
      <c r="W10899" s="61"/>
      <c r="X10899" s="61"/>
      <c r="Y10899" s="61"/>
      <c r="Z10899" s="61"/>
      <c r="AA10899" s="61"/>
      <c r="AB10899" s="61"/>
      <c r="AC10899" s="61"/>
      <c r="AD10899" s="61"/>
      <c r="AE10899" s="61"/>
      <c r="AF10899" s="61"/>
      <c r="AG10899" s="61"/>
      <c r="AH10899" s="61"/>
      <c r="AI10899" s="61"/>
      <c r="AJ10899" s="61"/>
      <c r="AK10899" s="61"/>
      <c r="AL10899" s="61"/>
      <c r="AM10899" s="61"/>
      <c r="AN10899" s="61"/>
      <c r="AO10899" s="61"/>
      <c r="AP10899" s="62"/>
      <c r="AQ10899" s="61"/>
      <c r="AR10899" s="61"/>
      <c r="AS10899" s="61"/>
      <c r="AT10899" s="61"/>
      <c r="AU10899" s="61"/>
      <c r="AV10899" s="61"/>
      <c r="AW10899" s="60"/>
    </row>
    <row r="10900" s="59" customFormat="1" customHeight="1" spans="1:49">
      <c r="A10900" s="60"/>
      <c r="B10900" s="60"/>
      <c r="C10900" s="60"/>
      <c r="D10900" s="60"/>
      <c r="H10900" s="61"/>
      <c r="I10900" s="61"/>
      <c r="J10900" s="61"/>
      <c r="K10900" s="61"/>
      <c r="L10900" s="61"/>
      <c r="M10900" s="61"/>
      <c r="N10900" s="61"/>
      <c r="O10900" s="61"/>
      <c r="P10900" s="61"/>
      <c r="Q10900" s="61"/>
      <c r="R10900" s="61"/>
      <c r="S10900" s="61"/>
      <c r="T10900" s="61"/>
      <c r="U10900" s="61"/>
      <c r="V10900" s="61"/>
      <c r="W10900" s="61"/>
      <c r="X10900" s="61"/>
      <c r="Y10900" s="61"/>
      <c r="Z10900" s="61"/>
      <c r="AA10900" s="61"/>
      <c r="AB10900" s="61"/>
      <c r="AC10900" s="61"/>
      <c r="AD10900" s="61"/>
      <c r="AE10900" s="61"/>
      <c r="AF10900" s="61"/>
      <c r="AG10900" s="61"/>
      <c r="AH10900" s="61"/>
      <c r="AI10900" s="61"/>
      <c r="AJ10900" s="61"/>
      <c r="AK10900" s="61"/>
      <c r="AL10900" s="61"/>
      <c r="AM10900" s="61"/>
      <c r="AN10900" s="61"/>
      <c r="AO10900" s="61"/>
      <c r="AP10900" s="62"/>
      <c r="AQ10900" s="61"/>
      <c r="AR10900" s="61"/>
      <c r="AS10900" s="61"/>
      <c r="AT10900" s="61"/>
      <c r="AU10900" s="61"/>
      <c r="AV10900" s="61"/>
      <c r="AW10900" s="60"/>
    </row>
    <row r="10901" s="59" customFormat="1" customHeight="1" spans="1:49">
      <c r="A10901" s="60"/>
      <c r="B10901" s="60"/>
      <c r="C10901" s="60"/>
      <c r="D10901" s="60"/>
      <c r="H10901" s="61"/>
      <c r="I10901" s="61"/>
      <c r="J10901" s="61"/>
      <c r="K10901" s="61"/>
      <c r="L10901" s="61"/>
      <c r="M10901" s="61"/>
      <c r="N10901" s="61"/>
      <c r="O10901" s="61"/>
      <c r="P10901" s="61"/>
      <c r="Q10901" s="61"/>
      <c r="R10901" s="61"/>
      <c r="S10901" s="61"/>
      <c r="T10901" s="61"/>
      <c r="U10901" s="61"/>
      <c r="V10901" s="61"/>
      <c r="W10901" s="61"/>
      <c r="X10901" s="61"/>
      <c r="Y10901" s="61"/>
      <c r="Z10901" s="61"/>
      <c r="AA10901" s="61"/>
      <c r="AB10901" s="61"/>
      <c r="AC10901" s="61"/>
      <c r="AD10901" s="61"/>
      <c r="AE10901" s="61"/>
      <c r="AF10901" s="61"/>
      <c r="AG10901" s="61"/>
      <c r="AH10901" s="61"/>
      <c r="AI10901" s="61"/>
      <c r="AJ10901" s="61"/>
      <c r="AK10901" s="61"/>
      <c r="AL10901" s="61"/>
      <c r="AM10901" s="61"/>
      <c r="AN10901" s="61"/>
      <c r="AO10901" s="61"/>
      <c r="AP10901" s="62"/>
      <c r="AQ10901" s="61"/>
      <c r="AR10901" s="61"/>
      <c r="AS10901" s="61"/>
      <c r="AT10901" s="61"/>
      <c r="AU10901" s="61"/>
      <c r="AV10901" s="61"/>
      <c r="AW10901" s="60"/>
    </row>
    <row r="10902" s="59" customFormat="1" customHeight="1" spans="1:49">
      <c r="A10902" s="60"/>
      <c r="B10902" s="60"/>
      <c r="C10902" s="60"/>
      <c r="D10902" s="60"/>
      <c r="H10902" s="61"/>
      <c r="I10902" s="61"/>
      <c r="J10902" s="61"/>
      <c r="K10902" s="61"/>
      <c r="L10902" s="61"/>
      <c r="M10902" s="61"/>
      <c r="N10902" s="61"/>
      <c r="O10902" s="61"/>
      <c r="P10902" s="61"/>
      <c r="Q10902" s="61"/>
      <c r="R10902" s="61"/>
      <c r="S10902" s="61"/>
      <c r="T10902" s="61"/>
      <c r="U10902" s="61"/>
      <c r="V10902" s="61"/>
      <c r="W10902" s="61"/>
      <c r="X10902" s="61"/>
      <c r="Y10902" s="61"/>
      <c r="Z10902" s="61"/>
      <c r="AA10902" s="61"/>
      <c r="AB10902" s="61"/>
      <c r="AC10902" s="61"/>
      <c r="AD10902" s="61"/>
      <c r="AE10902" s="61"/>
      <c r="AF10902" s="61"/>
      <c r="AG10902" s="61"/>
      <c r="AH10902" s="61"/>
      <c r="AI10902" s="61"/>
      <c r="AJ10902" s="61"/>
      <c r="AK10902" s="61"/>
      <c r="AL10902" s="61"/>
      <c r="AM10902" s="61"/>
      <c r="AN10902" s="61"/>
      <c r="AO10902" s="61"/>
      <c r="AP10902" s="62"/>
      <c r="AQ10902" s="61"/>
      <c r="AR10902" s="61"/>
      <c r="AS10902" s="61"/>
      <c r="AT10902" s="61"/>
      <c r="AU10902" s="61"/>
      <c r="AV10902" s="61"/>
      <c r="AW10902" s="60"/>
    </row>
    <row r="10903" s="59" customFormat="1" customHeight="1" spans="1:49">
      <c r="A10903" s="60"/>
      <c r="B10903" s="60"/>
      <c r="C10903" s="60"/>
      <c r="D10903" s="60"/>
      <c r="H10903" s="61"/>
      <c r="I10903" s="61"/>
      <c r="J10903" s="61"/>
      <c r="K10903" s="61"/>
      <c r="L10903" s="61"/>
      <c r="M10903" s="61"/>
      <c r="N10903" s="61"/>
      <c r="O10903" s="61"/>
      <c r="P10903" s="61"/>
      <c r="Q10903" s="61"/>
      <c r="R10903" s="61"/>
      <c r="S10903" s="61"/>
      <c r="T10903" s="61"/>
      <c r="U10903" s="61"/>
      <c r="V10903" s="61"/>
      <c r="W10903" s="61"/>
      <c r="X10903" s="61"/>
      <c r="Y10903" s="61"/>
      <c r="Z10903" s="61"/>
      <c r="AA10903" s="61"/>
      <c r="AB10903" s="61"/>
      <c r="AC10903" s="61"/>
      <c r="AD10903" s="61"/>
      <c r="AE10903" s="61"/>
      <c r="AF10903" s="61"/>
      <c r="AG10903" s="61"/>
      <c r="AH10903" s="61"/>
      <c r="AI10903" s="61"/>
      <c r="AJ10903" s="61"/>
      <c r="AK10903" s="61"/>
      <c r="AL10903" s="61"/>
      <c r="AM10903" s="61"/>
      <c r="AN10903" s="61"/>
      <c r="AO10903" s="61"/>
      <c r="AP10903" s="62"/>
      <c r="AQ10903" s="61"/>
      <c r="AR10903" s="61"/>
      <c r="AS10903" s="61"/>
      <c r="AT10903" s="61"/>
      <c r="AU10903" s="61"/>
      <c r="AV10903" s="61"/>
      <c r="AW10903" s="60"/>
    </row>
    <row r="10904" s="59" customFormat="1" customHeight="1" spans="1:49">
      <c r="A10904" s="60"/>
      <c r="B10904" s="60"/>
      <c r="C10904" s="60"/>
      <c r="D10904" s="60"/>
      <c r="H10904" s="61"/>
      <c r="I10904" s="61"/>
      <c r="J10904" s="61"/>
      <c r="K10904" s="61"/>
      <c r="L10904" s="61"/>
      <c r="M10904" s="61"/>
      <c r="N10904" s="61"/>
      <c r="O10904" s="61"/>
      <c r="P10904" s="61"/>
      <c r="Q10904" s="61"/>
      <c r="R10904" s="61"/>
      <c r="S10904" s="61"/>
      <c r="T10904" s="61"/>
      <c r="U10904" s="61"/>
      <c r="V10904" s="61"/>
      <c r="W10904" s="61"/>
      <c r="X10904" s="61"/>
      <c r="Y10904" s="61"/>
      <c r="Z10904" s="61"/>
      <c r="AA10904" s="61"/>
      <c r="AB10904" s="61"/>
      <c r="AC10904" s="61"/>
      <c r="AD10904" s="61"/>
      <c r="AE10904" s="61"/>
      <c r="AF10904" s="61"/>
      <c r="AG10904" s="61"/>
      <c r="AH10904" s="61"/>
      <c r="AI10904" s="61"/>
      <c r="AJ10904" s="61"/>
      <c r="AK10904" s="61"/>
      <c r="AL10904" s="61"/>
      <c r="AM10904" s="61"/>
      <c r="AN10904" s="61"/>
      <c r="AO10904" s="61"/>
      <c r="AP10904" s="62"/>
      <c r="AQ10904" s="61"/>
      <c r="AR10904" s="61"/>
      <c r="AS10904" s="61"/>
      <c r="AT10904" s="61"/>
      <c r="AU10904" s="61"/>
      <c r="AV10904" s="61"/>
      <c r="AW10904" s="60"/>
    </row>
    <row r="10905" s="59" customFormat="1" customHeight="1" spans="1:49">
      <c r="A10905" s="60"/>
      <c r="B10905" s="60"/>
      <c r="C10905" s="60"/>
      <c r="D10905" s="60"/>
      <c r="H10905" s="61"/>
      <c r="I10905" s="61"/>
      <c r="J10905" s="61"/>
      <c r="K10905" s="61"/>
      <c r="L10905" s="61"/>
      <c r="M10905" s="61"/>
      <c r="N10905" s="61"/>
      <c r="O10905" s="61"/>
      <c r="P10905" s="61"/>
      <c r="Q10905" s="61"/>
      <c r="R10905" s="61"/>
      <c r="S10905" s="61"/>
      <c r="T10905" s="61"/>
      <c r="U10905" s="61"/>
      <c r="V10905" s="61"/>
      <c r="W10905" s="61"/>
      <c r="X10905" s="61"/>
      <c r="Y10905" s="61"/>
      <c r="Z10905" s="61"/>
      <c r="AA10905" s="61"/>
      <c r="AB10905" s="61"/>
      <c r="AC10905" s="61"/>
      <c r="AD10905" s="61"/>
      <c r="AE10905" s="61"/>
      <c r="AF10905" s="61"/>
      <c r="AG10905" s="61"/>
      <c r="AH10905" s="61"/>
      <c r="AI10905" s="61"/>
      <c r="AJ10905" s="61"/>
      <c r="AK10905" s="61"/>
      <c r="AL10905" s="61"/>
      <c r="AM10905" s="61"/>
      <c r="AN10905" s="61"/>
      <c r="AO10905" s="61"/>
      <c r="AP10905" s="62"/>
      <c r="AQ10905" s="61"/>
      <c r="AR10905" s="61"/>
      <c r="AS10905" s="61"/>
      <c r="AT10905" s="61"/>
      <c r="AU10905" s="61"/>
      <c r="AV10905" s="61"/>
      <c r="AW10905" s="60"/>
    </row>
    <row r="10906" s="59" customFormat="1" customHeight="1" spans="1:49">
      <c r="A10906" s="60"/>
      <c r="B10906" s="60"/>
      <c r="C10906" s="60"/>
      <c r="D10906" s="60"/>
      <c r="H10906" s="61"/>
      <c r="I10906" s="61"/>
      <c r="J10906" s="61"/>
      <c r="K10906" s="61"/>
      <c r="L10906" s="61"/>
      <c r="M10906" s="61"/>
      <c r="N10906" s="61"/>
      <c r="O10906" s="61"/>
      <c r="P10906" s="61"/>
      <c r="Q10906" s="61"/>
      <c r="R10906" s="61"/>
      <c r="S10906" s="61"/>
      <c r="T10906" s="61"/>
      <c r="U10906" s="61"/>
      <c r="V10906" s="61"/>
      <c r="W10906" s="61"/>
      <c r="X10906" s="61"/>
      <c r="Y10906" s="61"/>
      <c r="Z10906" s="61"/>
      <c r="AA10906" s="61"/>
      <c r="AB10906" s="61"/>
      <c r="AC10906" s="61"/>
      <c r="AD10906" s="61"/>
      <c r="AE10906" s="61"/>
      <c r="AF10906" s="61"/>
      <c r="AG10906" s="61"/>
      <c r="AH10906" s="61"/>
      <c r="AI10906" s="61"/>
      <c r="AJ10906" s="61"/>
      <c r="AK10906" s="61"/>
      <c r="AL10906" s="61"/>
      <c r="AM10906" s="61"/>
      <c r="AN10906" s="61"/>
      <c r="AO10906" s="61"/>
      <c r="AP10906" s="62"/>
      <c r="AQ10906" s="61"/>
      <c r="AR10906" s="61"/>
      <c r="AS10906" s="61"/>
      <c r="AT10906" s="61"/>
      <c r="AU10906" s="61"/>
      <c r="AV10906" s="61"/>
      <c r="AW10906" s="60"/>
    </row>
    <row r="10907" s="59" customFormat="1" customHeight="1" spans="1:49">
      <c r="A10907" s="60"/>
      <c r="B10907" s="60"/>
      <c r="C10907" s="60"/>
      <c r="D10907" s="60"/>
      <c r="H10907" s="61"/>
      <c r="I10907" s="61"/>
      <c r="J10907" s="61"/>
      <c r="K10907" s="61"/>
      <c r="L10907" s="61"/>
      <c r="M10907" s="61"/>
      <c r="N10907" s="61"/>
      <c r="O10907" s="61"/>
      <c r="P10907" s="61"/>
      <c r="Q10907" s="61"/>
      <c r="R10907" s="61"/>
      <c r="S10907" s="61"/>
      <c r="T10907" s="61"/>
      <c r="U10907" s="61"/>
      <c r="V10907" s="61"/>
      <c r="W10907" s="61"/>
      <c r="X10907" s="61"/>
      <c r="Y10907" s="61"/>
      <c r="Z10907" s="61"/>
      <c r="AA10907" s="61"/>
      <c r="AB10907" s="61"/>
      <c r="AC10907" s="61"/>
      <c r="AD10907" s="61"/>
      <c r="AE10907" s="61"/>
      <c r="AF10907" s="61"/>
      <c r="AG10907" s="61"/>
      <c r="AH10907" s="61"/>
      <c r="AI10907" s="61"/>
      <c r="AJ10907" s="61"/>
      <c r="AK10907" s="61"/>
      <c r="AL10907" s="61"/>
      <c r="AM10907" s="61"/>
      <c r="AN10907" s="61"/>
      <c r="AO10907" s="61"/>
      <c r="AP10907" s="62"/>
      <c r="AQ10907" s="61"/>
      <c r="AR10907" s="61"/>
      <c r="AS10907" s="61"/>
      <c r="AT10907" s="61"/>
      <c r="AU10907" s="61"/>
      <c r="AV10907" s="61"/>
      <c r="AW10907" s="60"/>
    </row>
    <row r="10908" s="59" customFormat="1" customHeight="1" spans="1:49">
      <c r="A10908" s="60"/>
      <c r="B10908" s="60"/>
      <c r="C10908" s="60"/>
      <c r="D10908" s="60"/>
      <c r="H10908" s="61"/>
      <c r="I10908" s="61"/>
      <c r="J10908" s="61"/>
      <c r="K10908" s="61"/>
      <c r="L10908" s="61"/>
      <c r="M10908" s="61"/>
      <c r="N10908" s="61"/>
      <c r="O10908" s="61"/>
      <c r="P10908" s="61"/>
      <c r="Q10908" s="61"/>
      <c r="R10908" s="61"/>
      <c r="S10908" s="61"/>
      <c r="T10908" s="61"/>
      <c r="U10908" s="61"/>
      <c r="V10908" s="61"/>
      <c r="W10908" s="61"/>
      <c r="X10908" s="61"/>
      <c r="Y10908" s="61"/>
      <c r="Z10908" s="61"/>
      <c r="AA10908" s="61"/>
      <c r="AB10908" s="61"/>
      <c r="AC10908" s="61"/>
      <c r="AD10908" s="61"/>
      <c r="AE10908" s="61"/>
      <c r="AF10908" s="61"/>
      <c r="AG10908" s="61"/>
      <c r="AH10908" s="61"/>
      <c r="AI10908" s="61"/>
      <c r="AJ10908" s="61"/>
      <c r="AK10908" s="61"/>
      <c r="AL10908" s="61"/>
      <c r="AM10908" s="61"/>
      <c r="AN10908" s="61"/>
      <c r="AO10908" s="61"/>
      <c r="AP10908" s="62"/>
      <c r="AQ10908" s="61"/>
      <c r="AR10908" s="61"/>
      <c r="AS10908" s="61"/>
      <c r="AT10908" s="61"/>
      <c r="AU10908" s="61"/>
      <c r="AV10908" s="61"/>
      <c r="AW10908" s="60"/>
    </row>
    <row r="10909" s="59" customFormat="1" customHeight="1" spans="1:49">
      <c r="A10909" s="60"/>
      <c r="B10909" s="60"/>
      <c r="C10909" s="60"/>
      <c r="D10909" s="60"/>
      <c r="H10909" s="61"/>
      <c r="I10909" s="61"/>
      <c r="J10909" s="61"/>
      <c r="K10909" s="61"/>
      <c r="L10909" s="61"/>
      <c r="M10909" s="61"/>
      <c r="N10909" s="61"/>
      <c r="O10909" s="61"/>
      <c r="P10909" s="61"/>
      <c r="Q10909" s="61"/>
      <c r="R10909" s="61"/>
      <c r="S10909" s="61"/>
      <c r="T10909" s="61"/>
      <c r="U10909" s="61"/>
      <c r="V10909" s="61"/>
      <c r="W10909" s="61"/>
      <c r="X10909" s="61"/>
      <c r="Y10909" s="61"/>
      <c r="Z10909" s="61"/>
      <c r="AA10909" s="61"/>
      <c r="AB10909" s="61"/>
      <c r="AC10909" s="61"/>
      <c r="AD10909" s="61"/>
      <c r="AE10909" s="61"/>
      <c r="AF10909" s="61"/>
      <c r="AG10909" s="61"/>
      <c r="AH10909" s="61"/>
      <c r="AI10909" s="61"/>
      <c r="AJ10909" s="61"/>
      <c r="AK10909" s="61"/>
      <c r="AL10909" s="61"/>
      <c r="AM10909" s="61"/>
      <c r="AN10909" s="61"/>
      <c r="AO10909" s="61"/>
      <c r="AP10909" s="62"/>
      <c r="AQ10909" s="61"/>
      <c r="AR10909" s="61"/>
      <c r="AS10909" s="61"/>
      <c r="AT10909" s="61"/>
      <c r="AU10909" s="61"/>
      <c r="AV10909" s="61"/>
      <c r="AW10909" s="60"/>
    </row>
    <row r="10910" s="59" customFormat="1" customHeight="1" spans="1:49">
      <c r="A10910" s="60"/>
      <c r="B10910" s="60"/>
      <c r="C10910" s="60"/>
      <c r="D10910" s="60"/>
      <c r="H10910" s="61"/>
      <c r="I10910" s="61"/>
      <c r="J10910" s="61"/>
      <c r="K10910" s="61"/>
      <c r="L10910" s="61"/>
      <c r="M10910" s="61"/>
      <c r="N10910" s="61"/>
      <c r="O10910" s="61"/>
      <c r="P10910" s="61"/>
      <c r="Q10910" s="61"/>
      <c r="R10910" s="61"/>
      <c r="S10910" s="61"/>
      <c r="T10910" s="61"/>
      <c r="U10910" s="61"/>
      <c r="V10910" s="61"/>
      <c r="W10910" s="61"/>
      <c r="X10910" s="61"/>
      <c r="Y10910" s="61"/>
      <c r="Z10910" s="61"/>
      <c r="AA10910" s="61"/>
      <c r="AB10910" s="61"/>
      <c r="AC10910" s="61"/>
      <c r="AD10910" s="61"/>
      <c r="AE10910" s="61"/>
      <c r="AF10910" s="61"/>
      <c r="AG10910" s="61"/>
      <c r="AH10910" s="61"/>
      <c r="AI10910" s="61"/>
      <c r="AJ10910" s="61"/>
      <c r="AK10910" s="61"/>
      <c r="AL10910" s="61"/>
      <c r="AM10910" s="61"/>
      <c r="AN10910" s="61"/>
      <c r="AO10910" s="61"/>
      <c r="AP10910" s="62"/>
      <c r="AQ10910" s="61"/>
      <c r="AR10910" s="61"/>
      <c r="AS10910" s="61"/>
      <c r="AT10910" s="61"/>
      <c r="AU10910" s="61"/>
      <c r="AV10910" s="61"/>
      <c r="AW10910" s="60"/>
    </row>
    <row r="10911" s="59" customFormat="1" customHeight="1" spans="1:49">
      <c r="A10911" s="60"/>
      <c r="B10911" s="60"/>
      <c r="C10911" s="60"/>
      <c r="D10911" s="60"/>
      <c r="H10911" s="61"/>
      <c r="I10911" s="61"/>
      <c r="J10911" s="61"/>
      <c r="K10911" s="61"/>
      <c r="L10911" s="61"/>
      <c r="M10911" s="61"/>
      <c r="N10911" s="61"/>
      <c r="O10911" s="61"/>
      <c r="P10911" s="61"/>
      <c r="Q10911" s="61"/>
      <c r="R10911" s="61"/>
      <c r="S10911" s="61"/>
      <c r="T10911" s="61"/>
      <c r="U10911" s="61"/>
      <c r="V10911" s="61"/>
      <c r="W10911" s="61"/>
      <c r="X10911" s="61"/>
      <c r="Y10911" s="61"/>
      <c r="Z10911" s="61"/>
      <c r="AA10911" s="61"/>
      <c r="AB10911" s="61"/>
      <c r="AC10911" s="61"/>
      <c r="AD10911" s="61"/>
      <c r="AE10911" s="61"/>
      <c r="AF10911" s="61"/>
      <c r="AG10911" s="61"/>
      <c r="AH10911" s="61"/>
      <c r="AI10911" s="61"/>
      <c r="AJ10911" s="61"/>
      <c r="AK10911" s="61"/>
      <c r="AL10911" s="61"/>
      <c r="AM10911" s="61"/>
      <c r="AN10911" s="61"/>
      <c r="AO10911" s="61"/>
      <c r="AP10911" s="62"/>
      <c r="AQ10911" s="61"/>
      <c r="AR10911" s="61"/>
      <c r="AS10911" s="61"/>
      <c r="AT10911" s="61"/>
      <c r="AU10911" s="61"/>
      <c r="AV10911" s="61"/>
      <c r="AW10911" s="60"/>
    </row>
    <row r="10912" s="59" customFormat="1" customHeight="1" spans="1:49">
      <c r="A10912" s="60"/>
      <c r="B10912" s="60"/>
      <c r="C10912" s="60"/>
      <c r="D10912" s="60"/>
      <c r="H10912" s="61"/>
      <c r="I10912" s="61"/>
      <c r="J10912" s="61"/>
      <c r="K10912" s="61"/>
      <c r="L10912" s="61"/>
      <c r="M10912" s="61"/>
      <c r="N10912" s="61"/>
      <c r="O10912" s="61"/>
      <c r="P10912" s="61"/>
      <c r="Q10912" s="61"/>
      <c r="R10912" s="61"/>
      <c r="S10912" s="61"/>
      <c r="T10912" s="61"/>
      <c r="U10912" s="61"/>
      <c r="V10912" s="61"/>
      <c r="W10912" s="61"/>
      <c r="X10912" s="61"/>
      <c r="Y10912" s="61"/>
      <c r="Z10912" s="61"/>
      <c r="AA10912" s="61"/>
      <c r="AB10912" s="61"/>
      <c r="AC10912" s="61"/>
      <c r="AD10912" s="61"/>
      <c r="AE10912" s="61"/>
      <c r="AF10912" s="61"/>
      <c r="AG10912" s="61"/>
      <c r="AH10912" s="61"/>
      <c r="AI10912" s="61"/>
      <c r="AJ10912" s="61"/>
      <c r="AK10912" s="61"/>
      <c r="AL10912" s="61"/>
      <c r="AM10912" s="61"/>
      <c r="AN10912" s="61"/>
      <c r="AO10912" s="61"/>
      <c r="AP10912" s="62"/>
      <c r="AQ10912" s="61"/>
      <c r="AR10912" s="61"/>
      <c r="AS10912" s="61"/>
      <c r="AT10912" s="61"/>
      <c r="AU10912" s="61"/>
      <c r="AV10912" s="61"/>
      <c r="AW10912" s="60"/>
    </row>
    <row r="10913" s="59" customFormat="1" customHeight="1" spans="1:49">
      <c r="A10913" s="60"/>
      <c r="B10913" s="60"/>
      <c r="C10913" s="60"/>
      <c r="D10913" s="60"/>
      <c r="H10913" s="61"/>
      <c r="I10913" s="61"/>
      <c r="J10913" s="61"/>
      <c r="K10913" s="61"/>
      <c r="L10913" s="61"/>
      <c r="M10913" s="61"/>
      <c r="N10913" s="61"/>
      <c r="O10913" s="61"/>
      <c r="P10913" s="61"/>
      <c r="Q10913" s="61"/>
      <c r="R10913" s="61"/>
      <c r="S10913" s="61"/>
      <c r="T10913" s="61"/>
      <c r="U10913" s="61"/>
      <c r="V10913" s="61"/>
      <c r="W10913" s="61"/>
      <c r="X10913" s="61"/>
      <c r="Y10913" s="61"/>
      <c r="Z10913" s="61"/>
      <c r="AA10913" s="61"/>
      <c r="AB10913" s="61"/>
      <c r="AC10913" s="61"/>
      <c r="AD10913" s="61"/>
      <c r="AE10913" s="61"/>
      <c r="AF10913" s="61"/>
      <c r="AG10913" s="61"/>
      <c r="AH10913" s="61"/>
      <c r="AI10913" s="61"/>
      <c r="AJ10913" s="61"/>
      <c r="AK10913" s="61"/>
      <c r="AL10913" s="61"/>
      <c r="AM10913" s="61"/>
      <c r="AN10913" s="61"/>
      <c r="AO10913" s="61"/>
      <c r="AP10913" s="62"/>
      <c r="AQ10913" s="61"/>
      <c r="AR10913" s="61"/>
      <c r="AS10913" s="61"/>
      <c r="AT10913" s="61"/>
      <c r="AU10913" s="61"/>
      <c r="AV10913" s="61"/>
      <c r="AW10913" s="60"/>
    </row>
    <row r="10914" s="59" customFormat="1" customHeight="1" spans="1:49">
      <c r="A10914" s="60"/>
      <c r="B10914" s="60"/>
      <c r="C10914" s="60"/>
      <c r="D10914" s="60"/>
      <c r="H10914" s="61"/>
      <c r="I10914" s="61"/>
      <c r="J10914" s="61"/>
      <c r="K10914" s="61"/>
      <c r="L10914" s="61"/>
      <c r="M10914" s="61"/>
      <c r="N10914" s="61"/>
      <c r="O10914" s="61"/>
      <c r="P10914" s="61"/>
      <c r="Q10914" s="61"/>
      <c r="R10914" s="61"/>
      <c r="S10914" s="61"/>
      <c r="T10914" s="61"/>
      <c r="U10914" s="61"/>
      <c r="V10914" s="61"/>
      <c r="W10914" s="61"/>
      <c r="X10914" s="61"/>
      <c r="Y10914" s="61"/>
      <c r="Z10914" s="61"/>
      <c r="AA10914" s="61"/>
      <c r="AB10914" s="61"/>
      <c r="AC10914" s="61"/>
      <c r="AD10914" s="61"/>
      <c r="AE10914" s="61"/>
      <c r="AF10914" s="61"/>
      <c r="AG10914" s="61"/>
      <c r="AH10914" s="61"/>
      <c r="AI10914" s="61"/>
      <c r="AJ10914" s="61"/>
      <c r="AK10914" s="61"/>
      <c r="AL10914" s="61"/>
      <c r="AM10914" s="61"/>
      <c r="AN10914" s="61"/>
      <c r="AO10914" s="61"/>
      <c r="AP10914" s="62"/>
      <c r="AQ10914" s="61"/>
      <c r="AR10914" s="61"/>
      <c r="AS10914" s="61"/>
      <c r="AT10914" s="61"/>
      <c r="AU10914" s="61"/>
      <c r="AV10914" s="61"/>
      <c r="AW10914" s="60"/>
    </row>
    <row r="10915" s="59" customFormat="1" customHeight="1" spans="1:49">
      <c r="A10915" s="60"/>
      <c r="B10915" s="60"/>
      <c r="C10915" s="60"/>
      <c r="D10915" s="60"/>
      <c r="H10915" s="61"/>
      <c r="I10915" s="61"/>
      <c r="J10915" s="61"/>
      <c r="K10915" s="61"/>
      <c r="L10915" s="61"/>
      <c r="M10915" s="61"/>
      <c r="N10915" s="61"/>
      <c r="O10915" s="61"/>
      <c r="P10915" s="61"/>
      <c r="Q10915" s="61"/>
      <c r="R10915" s="61"/>
      <c r="S10915" s="61"/>
      <c r="T10915" s="61"/>
      <c r="U10915" s="61"/>
      <c r="V10915" s="61"/>
      <c r="W10915" s="61"/>
      <c r="X10915" s="61"/>
      <c r="Y10915" s="61"/>
      <c r="Z10915" s="61"/>
      <c r="AA10915" s="61"/>
      <c r="AB10915" s="61"/>
      <c r="AC10915" s="61"/>
      <c r="AD10915" s="61"/>
      <c r="AE10915" s="61"/>
      <c r="AF10915" s="61"/>
      <c r="AG10915" s="61"/>
      <c r="AH10915" s="61"/>
      <c r="AI10915" s="61"/>
      <c r="AJ10915" s="61"/>
      <c r="AK10915" s="61"/>
      <c r="AL10915" s="61"/>
      <c r="AM10915" s="61"/>
      <c r="AN10915" s="61"/>
      <c r="AO10915" s="61"/>
      <c r="AP10915" s="62"/>
      <c r="AQ10915" s="61"/>
      <c r="AR10915" s="61"/>
      <c r="AS10915" s="61"/>
      <c r="AT10915" s="61"/>
      <c r="AU10915" s="61"/>
      <c r="AV10915" s="61"/>
      <c r="AW10915" s="60"/>
    </row>
    <row r="10916" s="59" customFormat="1" customHeight="1" spans="1:49">
      <c r="A10916" s="60"/>
      <c r="B10916" s="60"/>
      <c r="C10916" s="60"/>
      <c r="D10916" s="60"/>
      <c r="H10916" s="61"/>
      <c r="I10916" s="61"/>
      <c r="J10916" s="61"/>
      <c r="K10916" s="61"/>
      <c r="L10916" s="61"/>
      <c r="M10916" s="61"/>
      <c r="N10916" s="61"/>
      <c r="O10916" s="61"/>
      <c r="P10916" s="61"/>
      <c r="Q10916" s="61"/>
      <c r="R10916" s="61"/>
      <c r="S10916" s="61"/>
      <c r="T10916" s="61"/>
      <c r="U10916" s="61"/>
      <c r="V10916" s="61"/>
      <c r="W10916" s="61"/>
      <c r="X10916" s="61"/>
      <c r="Y10916" s="61"/>
      <c r="Z10916" s="61"/>
      <c r="AA10916" s="61"/>
      <c r="AB10916" s="61"/>
      <c r="AC10916" s="61"/>
      <c r="AD10916" s="61"/>
      <c r="AE10916" s="61"/>
      <c r="AF10916" s="61"/>
      <c r="AG10916" s="61"/>
      <c r="AH10916" s="61"/>
      <c r="AI10916" s="61"/>
      <c r="AJ10916" s="61"/>
      <c r="AK10916" s="61"/>
      <c r="AL10916" s="61"/>
      <c r="AM10916" s="61"/>
      <c r="AN10916" s="61"/>
      <c r="AO10916" s="61"/>
      <c r="AP10916" s="62"/>
      <c r="AQ10916" s="61"/>
      <c r="AR10916" s="61"/>
      <c r="AS10916" s="61"/>
      <c r="AT10916" s="61"/>
      <c r="AU10916" s="61"/>
      <c r="AV10916" s="61"/>
      <c r="AW10916" s="60"/>
    </row>
    <row r="10917" s="59" customFormat="1" customHeight="1" spans="1:49">
      <c r="A10917" s="60"/>
      <c r="B10917" s="60"/>
      <c r="C10917" s="60"/>
      <c r="D10917" s="60"/>
      <c r="H10917" s="61"/>
      <c r="I10917" s="61"/>
      <c r="J10917" s="61"/>
      <c r="K10917" s="61"/>
      <c r="L10917" s="61"/>
      <c r="M10917" s="61"/>
      <c r="N10917" s="61"/>
      <c r="O10917" s="61"/>
      <c r="P10917" s="61"/>
      <c r="Q10917" s="61"/>
      <c r="R10917" s="61"/>
      <c r="S10917" s="61"/>
      <c r="T10917" s="61"/>
      <c r="U10917" s="61"/>
      <c r="V10917" s="61"/>
      <c r="W10917" s="61"/>
      <c r="X10917" s="61"/>
      <c r="Y10917" s="61"/>
      <c r="Z10917" s="61"/>
      <c r="AA10917" s="61"/>
      <c r="AB10917" s="61"/>
      <c r="AC10917" s="61"/>
      <c r="AD10917" s="61"/>
      <c r="AE10917" s="61"/>
      <c r="AF10917" s="61"/>
      <c r="AG10917" s="61"/>
      <c r="AH10917" s="61"/>
      <c r="AI10917" s="61"/>
      <c r="AJ10917" s="61"/>
      <c r="AK10917" s="61"/>
      <c r="AL10917" s="61"/>
      <c r="AM10917" s="61"/>
      <c r="AN10917" s="61"/>
      <c r="AO10917" s="61"/>
      <c r="AP10917" s="62"/>
      <c r="AQ10917" s="61"/>
      <c r="AR10917" s="61"/>
      <c r="AS10917" s="61"/>
      <c r="AT10917" s="61"/>
      <c r="AU10917" s="61"/>
      <c r="AV10917" s="61"/>
      <c r="AW10917" s="60"/>
    </row>
    <row r="10918" s="59" customFormat="1" customHeight="1" spans="1:49">
      <c r="A10918" s="60"/>
      <c r="B10918" s="60"/>
      <c r="C10918" s="60"/>
      <c r="D10918" s="60"/>
      <c r="H10918" s="61"/>
      <c r="I10918" s="61"/>
      <c r="J10918" s="61"/>
      <c r="K10918" s="61"/>
      <c r="L10918" s="61"/>
      <c r="M10918" s="61"/>
      <c r="N10918" s="61"/>
      <c r="O10918" s="61"/>
      <c r="P10918" s="61"/>
      <c r="Q10918" s="61"/>
      <c r="R10918" s="61"/>
      <c r="S10918" s="61"/>
      <c r="T10918" s="61"/>
      <c r="U10918" s="61"/>
      <c r="V10918" s="61"/>
      <c r="W10918" s="61"/>
      <c r="X10918" s="61"/>
      <c r="Y10918" s="61"/>
      <c r="Z10918" s="61"/>
      <c r="AA10918" s="61"/>
      <c r="AB10918" s="61"/>
      <c r="AC10918" s="61"/>
      <c r="AD10918" s="61"/>
      <c r="AE10918" s="61"/>
      <c r="AF10918" s="61"/>
      <c r="AG10918" s="61"/>
      <c r="AH10918" s="61"/>
      <c r="AI10918" s="61"/>
      <c r="AJ10918" s="61"/>
      <c r="AK10918" s="61"/>
      <c r="AL10918" s="61"/>
      <c r="AM10918" s="61"/>
      <c r="AN10918" s="61"/>
      <c r="AO10918" s="61"/>
      <c r="AP10918" s="62"/>
      <c r="AQ10918" s="61"/>
      <c r="AR10918" s="61"/>
      <c r="AS10918" s="61"/>
      <c r="AT10918" s="61"/>
      <c r="AU10918" s="61"/>
      <c r="AV10918" s="61"/>
      <c r="AW10918" s="60"/>
    </row>
    <row r="10919" s="59" customFormat="1" customHeight="1" spans="1:49">
      <c r="A10919" s="60"/>
      <c r="B10919" s="60"/>
      <c r="C10919" s="60"/>
      <c r="D10919" s="60"/>
      <c r="H10919" s="61"/>
      <c r="I10919" s="61"/>
      <c r="J10919" s="61"/>
      <c r="K10919" s="61"/>
      <c r="L10919" s="61"/>
      <c r="M10919" s="61"/>
      <c r="N10919" s="61"/>
      <c r="O10919" s="61"/>
      <c r="P10919" s="61"/>
      <c r="Q10919" s="61"/>
      <c r="R10919" s="61"/>
      <c r="S10919" s="61"/>
      <c r="T10919" s="61"/>
      <c r="U10919" s="61"/>
      <c r="V10919" s="61"/>
      <c r="W10919" s="61"/>
      <c r="X10919" s="61"/>
      <c r="Y10919" s="61"/>
      <c r="Z10919" s="61"/>
      <c r="AA10919" s="61"/>
      <c r="AB10919" s="61"/>
      <c r="AC10919" s="61"/>
      <c r="AD10919" s="61"/>
      <c r="AE10919" s="61"/>
      <c r="AF10919" s="61"/>
      <c r="AG10919" s="61"/>
      <c r="AH10919" s="61"/>
      <c r="AI10919" s="61"/>
      <c r="AJ10919" s="61"/>
      <c r="AK10919" s="61"/>
      <c r="AL10919" s="61"/>
      <c r="AM10919" s="61"/>
      <c r="AN10919" s="61"/>
      <c r="AO10919" s="61"/>
      <c r="AP10919" s="62"/>
      <c r="AQ10919" s="61"/>
      <c r="AR10919" s="61"/>
      <c r="AS10919" s="61"/>
      <c r="AT10919" s="61"/>
      <c r="AU10919" s="61"/>
      <c r="AV10919" s="61"/>
      <c r="AW10919" s="60"/>
    </row>
    <row r="10920" s="59" customFormat="1" customHeight="1" spans="1:49">
      <c r="A10920" s="60"/>
      <c r="B10920" s="60"/>
      <c r="C10920" s="60"/>
      <c r="D10920" s="60"/>
      <c r="H10920" s="61"/>
      <c r="I10920" s="61"/>
      <c r="J10920" s="61"/>
      <c r="K10920" s="61"/>
      <c r="L10920" s="61"/>
      <c r="M10920" s="61"/>
      <c r="N10920" s="61"/>
      <c r="O10920" s="61"/>
      <c r="P10920" s="61"/>
      <c r="Q10920" s="61"/>
      <c r="R10920" s="61"/>
      <c r="S10920" s="61"/>
      <c r="T10920" s="61"/>
      <c r="U10920" s="61"/>
      <c r="V10920" s="61"/>
      <c r="W10920" s="61"/>
      <c r="X10920" s="61"/>
      <c r="Y10920" s="61"/>
      <c r="Z10920" s="61"/>
      <c r="AA10920" s="61"/>
      <c r="AB10920" s="61"/>
      <c r="AC10920" s="61"/>
      <c r="AD10920" s="61"/>
      <c r="AE10920" s="61"/>
      <c r="AF10920" s="61"/>
      <c r="AG10920" s="61"/>
      <c r="AH10920" s="61"/>
      <c r="AI10920" s="61"/>
      <c r="AJ10920" s="61"/>
      <c r="AK10920" s="61"/>
      <c r="AL10920" s="61"/>
      <c r="AM10920" s="61"/>
      <c r="AN10920" s="61"/>
      <c r="AO10920" s="61"/>
      <c r="AP10920" s="62"/>
      <c r="AQ10920" s="61"/>
      <c r="AR10920" s="61"/>
      <c r="AS10920" s="61"/>
      <c r="AT10920" s="61"/>
      <c r="AU10920" s="61"/>
      <c r="AV10920" s="61"/>
      <c r="AW10920" s="60"/>
    </row>
    <row r="10921" s="59" customFormat="1" customHeight="1" spans="1:49">
      <c r="A10921" s="60"/>
      <c r="B10921" s="60"/>
      <c r="C10921" s="60"/>
      <c r="D10921" s="60"/>
      <c r="H10921" s="61"/>
      <c r="I10921" s="61"/>
      <c r="J10921" s="61"/>
      <c r="K10921" s="61"/>
      <c r="L10921" s="61"/>
      <c r="M10921" s="61"/>
      <c r="N10921" s="61"/>
      <c r="O10921" s="61"/>
      <c r="P10921" s="61"/>
      <c r="Q10921" s="61"/>
      <c r="R10921" s="61"/>
      <c r="S10921" s="61"/>
      <c r="T10921" s="61"/>
      <c r="U10921" s="61"/>
      <c r="V10921" s="61"/>
      <c r="W10921" s="61"/>
      <c r="X10921" s="61"/>
      <c r="Y10921" s="61"/>
      <c r="Z10921" s="61"/>
      <c r="AA10921" s="61"/>
      <c r="AB10921" s="61"/>
      <c r="AC10921" s="61"/>
      <c r="AD10921" s="61"/>
      <c r="AE10921" s="61"/>
      <c r="AF10921" s="61"/>
      <c r="AG10921" s="61"/>
      <c r="AH10921" s="61"/>
      <c r="AI10921" s="61"/>
      <c r="AJ10921" s="61"/>
      <c r="AK10921" s="61"/>
      <c r="AL10921" s="61"/>
      <c r="AM10921" s="61"/>
      <c r="AN10921" s="61"/>
      <c r="AO10921" s="61"/>
      <c r="AP10921" s="62"/>
      <c r="AQ10921" s="61"/>
      <c r="AR10921" s="61"/>
      <c r="AS10921" s="61"/>
      <c r="AT10921" s="61"/>
      <c r="AU10921" s="61"/>
      <c r="AV10921" s="61"/>
      <c r="AW10921" s="60"/>
    </row>
    <row r="10922" s="59" customFormat="1" customHeight="1" spans="1:49">
      <c r="A10922" s="60"/>
      <c r="B10922" s="60"/>
      <c r="C10922" s="60"/>
      <c r="D10922" s="60"/>
      <c r="H10922" s="61"/>
      <c r="I10922" s="61"/>
      <c r="J10922" s="61"/>
      <c r="K10922" s="61"/>
      <c r="L10922" s="61"/>
      <c r="M10922" s="61"/>
      <c r="N10922" s="61"/>
      <c r="O10922" s="61"/>
      <c r="P10922" s="61"/>
      <c r="Q10922" s="61"/>
      <c r="R10922" s="61"/>
      <c r="S10922" s="61"/>
      <c r="T10922" s="61"/>
      <c r="U10922" s="61"/>
      <c r="V10922" s="61"/>
      <c r="W10922" s="61"/>
      <c r="X10922" s="61"/>
      <c r="Y10922" s="61"/>
      <c r="Z10922" s="61"/>
      <c r="AA10922" s="61"/>
      <c r="AB10922" s="61"/>
      <c r="AC10922" s="61"/>
      <c r="AD10922" s="61"/>
      <c r="AE10922" s="61"/>
      <c r="AF10922" s="61"/>
      <c r="AG10922" s="61"/>
      <c r="AH10922" s="61"/>
      <c r="AI10922" s="61"/>
      <c r="AJ10922" s="61"/>
      <c r="AK10922" s="61"/>
      <c r="AL10922" s="61"/>
      <c r="AM10922" s="61"/>
      <c r="AN10922" s="61"/>
      <c r="AO10922" s="61"/>
      <c r="AP10922" s="62"/>
      <c r="AQ10922" s="61"/>
      <c r="AR10922" s="61"/>
      <c r="AS10922" s="61"/>
      <c r="AT10922" s="61"/>
      <c r="AU10922" s="61"/>
      <c r="AV10922" s="61"/>
      <c r="AW10922" s="60"/>
    </row>
    <row r="10923" s="59" customFormat="1" customHeight="1" spans="1:49">
      <c r="A10923" s="60"/>
      <c r="B10923" s="60"/>
      <c r="C10923" s="60"/>
      <c r="D10923" s="60"/>
      <c r="H10923" s="61"/>
      <c r="I10923" s="61"/>
      <c r="J10923" s="61"/>
      <c r="K10923" s="61"/>
      <c r="L10923" s="61"/>
      <c r="M10923" s="61"/>
      <c r="N10923" s="61"/>
      <c r="O10923" s="61"/>
      <c r="P10923" s="61"/>
      <c r="Q10923" s="61"/>
      <c r="R10923" s="61"/>
      <c r="S10923" s="61"/>
      <c r="T10923" s="61"/>
      <c r="U10923" s="61"/>
      <c r="V10923" s="61"/>
      <c r="W10923" s="61"/>
      <c r="X10923" s="61"/>
      <c r="Y10923" s="61"/>
      <c r="Z10923" s="61"/>
      <c r="AA10923" s="61"/>
      <c r="AB10923" s="61"/>
      <c r="AC10923" s="61"/>
      <c r="AD10923" s="61"/>
      <c r="AE10923" s="61"/>
      <c r="AF10923" s="61"/>
      <c r="AG10923" s="61"/>
      <c r="AH10923" s="61"/>
      <c r="AI10923" s="61"/>
      <c r="AJ10923" s="61"/>
      <c r="AK10923" s="61"/>
      <c r="AL10923" s="61"/>
      <c r="AM10923" s="61"/>
      <c r="AN10923" s="61"/>
      <c r="AO10923" s="61"/>
      <c r="AP10923" s="62"/>
      <c r="AQ10923" s="61"/>
      <c r="AR10923" s="61"/>
      <c r="AS10923" s="61"/>
      <c r="AT10923" s="61"/>
      <c r="AU10923" s="61"/>
      <c r="AV10923" s="61"/>
      <c r="AW10923" s="60"/>
    </row>
    <row r="10924" s="59" customFormat="1" customHeight="1" spans="1:49">
      <c r="A10924" s="60"/>
      <c r="B10924" s="60"/>
      <c r="C10924" s="60"/>
      <c r="D10924" s="60"/>
      <c r="H10924" s="61"/>
      <c r="I10924" s="61"/>
      <c r="J10924" s="61"/>
      <c r="K10924" s="61"/>
      <c r="L10924" s="61"/>
      <c r="M10924" s="61"/>
      <c r="N10924" s="61"/>
      <c r="O10924" s="61"/>
      <c r="P10924" s="61"/>
      <c r="Q10924" s="61"/>
      <c r="R10924" s="61"/>
      <c r="S10924" s="61"/>
      <c r="T10924" s="61"/>
      <c r="U10924" s="61"/>
      <c r="V10924" s="61"/>
      <c r="W10924" s="61"/>
      <c r="X10924" s="61"/>
      <c r="Y10924" s="61"/>
      <c r="Z10924" s="61"/>
      <c r="AA10924" s="61"/>
      <c r="AB10924" s="61"/>
      <c r="AC10924" s="61"/>
      <c r="AD10924" s="61"/>
      <c r="AE10924" s="61"/>
      <c r="AF10924" s="61"/>
      <c r="AG10924" s="61"/>
      <c r="AH10924" s="61"/>
      <c r="AI10924" s="61"/>
      <c r="AJ10924" s="61"/>
      <c r="AK10924" s="61"/>
      <c r="AL10924" s="61"/>
      <c r="AM10924" s="61"/>
      <c r="AN10924" s="61"/>
      <c r="AO10924" s="61"/>
      <c r="AP10924" s="62"/>
      <c r="AQ10924" s="61"/>
      <c r="AR10924" s="61"/>
      <c r="AS10924" s="61"/>
      <c r="AT10924" s="61"/>
      <c r="AU10924" s="61"/>
      <c r="AV10924" s="61"/>
      <c r="AW10924" s="60"/>
    </row>
    <row r="10925" s="59" customFormat="1" customHeight="1" spans="1:49">
      <c r="A10925" s="60"/>
      <c r="B10925" s="60"/>
      <c r="C10925" s="60"/>
      <c r="D10925" s="60"/>
      <c r="H10925" s="61"/>
      <c r="I10925" s="61"/>
      <c r="J10925" s="61"/>
      <c r="K10925" s="61"/>
      <c r="L10925" s="61"/>
      <c r="M10925" s="61"/>
      <c r="N10925" s="61"/>
      <c r="O10925" s="61"/>
      <c r="P10925" s="61"/>
      <c r="Q10925" s="61"/>
      <c r="R10925" s="61"/>
      <c r="S10925" s="61"/>
      <c r="T10925" s="61"/>
      <c r="U10925" s="61"/>
      <c r="V10925" s="61"/>
      <c r="W10925" s="61"/>
      <c r="X10925" s="61"/>
      <c r="Y10925" s="61"/>
      <c r="Z10925" s="61"/>
      <c r="AA10925" s="61"/>
      <c r="AB10925" s="61"/>
      <c r="AC10925" s="61"/>
      <c r="AD10925" s="61"/>
      <c r="AE10925" s="61"/>
      <c r="AF10925" s="61"/>
      <c r="AG10925" s="61"/>
      <c r="AH10925" s="61"/>
      <c r="AI10925" s="61"/>
      <c r="AJ10925" s="61"/>
      <c r="AK10925" s="61"/>
      <c r="AL10925" s="61"/>
      <c r="AM10925" s="61"/>
      <c r="AN10925" s="61"/>
      <c r="AO10925" s="61"/>
      <c r="AP10925" s="62"/>
      <c r="AQ10925" s="61"/>
      <c r="AR10925" s="61"/>
      <c r="AS10925" s="61"/>
      <c r="AT10925" s="61"/>
      <c r="AU10925" s="61"/>
      <c r="AV10925" s="61"/>
      <c r="AW10925" s="60"/>
    </row>
    <row r="10926" s="59" customFormat="1" customHeight="1" spans="1:49">
      <c r="A10926" s="60"/>
      <c r="B10926" s="60"/>
      <c r="C10926" s="60"/>
      <c r="D10926" s="60"/>
      <c r="H10926" s="61"/>
      <c r="I10926" s="61"/>
      <c r="J10926" s="61"/>
      <c r="K10926" s="61"/>
      <c r="L10926" s="61"/>
      <c r="M10926" s="61"/>
      <c r="N10926" s="61"/>
      <c r="O10926" s="61"/>
      <c r="P10926" s="61"/>
      <c r="Q10926" s="61"/>
      <c r="R10926" s="61"/>
      <c r="S10926" s="61"/>
      <c r="T10926" s="61"/>
      <c r="U10926" s="61"/>
      <c r="V10926" s="61"/>
      <c r="W10926" s="61"/>
      <c r="X10926" s="61"/>
      <c r="Y10926" s="61"/>
      <c r="Z10926" s="61"/>
      <c r="AA10926" s="61"/>
      <c r="AB10926" s="61"/>
      <c r="AC10926" s="61"/>
      <c r="AD10926" s="61"/>
      <c r="AE10926" s="61"/>
      <c r="AF10926" s="61"/>
      <c r="AG10926" s="61"/>
      <c r="AH10926" s="61"/>
      <c r="AI10926" s="61"/>
      <c r="AJ10926" s="61"/>
      <c r="AK10926" s="61"/>
      <c r="AL10926" s="61"/>
      <c r="AM10926" s="61"/>
      <c r="AN10926" s="61"/>
      <c r="AO10926" s="61"/>
      <c r="AP10926" s="62"/>
      <c r="AQ10926" s="61"/>
      <c r="AR10926" s="61"/>
      <c r="AS10926" s="61"/>
      <c r="AT10926" s="61"/>
      <c r="AU10926" s="61"/>
      <c r="AV10926" s="61"/>
      <c r="AW10926" s="60"/>
    </row>
    <row r="10927" s="59" customFormat="1" customHeight="1" spans="1:49">
      <c r="A10927" s="60"/>
      <c r="B10927" s="60"/>
      <c r="C10927" s="60"/>
      <c r="D10927" s="60"/>
      <c r="H10927" s="61"/>
      <c r="I10927" s="61"/>
      <c r="J10927" s="61"/>
      <c r="K10927" s="61"/>
      <c r="L10927" s="61"/>
      <c r="M10927" s="61"/>
      <c r="N10927" s="61"/>
      <c r="O10927" s="61"/>
      <c r="P10927" s="61"/>
      <c r="Q10927" s="61"/>
      <c r="R10927" s="61"/>
      <c r="S10927" s="61"/>
      <c r="T10927" s="61"/>
      <c r="U10927" s="61"/>
      <c r="V10927" s="61"/>
      <c r="W10927" s="61"/>
      <c r="X10927" s="61"/>
      <c r="Y10927" s="61"/>
      <c r="Z10927" s="61"/>
      <c r="AA10927" s="61"/>
      <c r="AB10927" s="61"/>
      <c r="AC10927" s="61"/>
      <c r="AD10927" s="61"/>
      <c r="AE10927" s="61"/>
      <c r="AF10927" s="61"/>
      <c r="AG10927" s="61"/>
      <c r="AH10927" s="61"/>
      <c r="AI10927" s="61"/>
      <c r="AJ10927" s="61"/>
      <c r="AK10927" s="61"/>
      <c r="AL10927" s="61"/>
      <c r="AM10927" s="61"/>
      <c r="AN10927" s="61"/>
      <c r="AO10927" s="61"/>
      <c r="AP10927" s="62"/>
      <c r="AQ10927" s="61"/>
      <c r="AR10927" s="61"/>
      <c r="AS10927" s="61"/>
      <c r="AT10927" s="61"/>
      <c r="AU10927" s="61"/>
      <c r="AV10927" s="61"/>
      <c r="AW10927" s="60"/>
    </row>
    <row r="10928" s="59" customFormat="1" customHeight="1" spans="1:49">
      <c r="A10928" s="60"/>
      <c r="B10928" s="60"/>
      <c r="C10928" s="60"/>
      <c r="D10928" s="60"/>
      <c r="H10928" s="61"/>
      <c r="I10928" s="61"/>
      <c r="J10928" s="61"/>
      <c r="K10928" s="61"/>
      <c r="L10928" s="61"/>
      <c r="M10928" s="61"/>
      <c r="N10928" s="61"/>
      <c r="O10928" s="61"/>
      <c r="P10928" s="61"/>
      <c r="Q10928" s="61"/>
      <c r="R10928" s="61"/>
      <c r="S10928" s="61"/>
      <c r="T10928" s="61"/>
      <c r="U10928" s="61"/>
      <c r="V10928" s="61"/>
      <c r="W10928" s="61"/>
      <c r="X10928" s="61"/>
      <c r="Y10928" s="61"/>
      <c r="Z10928" s="61"/>
      <c r="AA10928" s="61"/>
      <c r="AB10928" s="61"/>
      <c r="AC10928" s="61"/>
      <c r="AD10928" s="61"/>
      <c r="AE10928" s="61"/>
      <c r="AF10928" s="61"/>
      <c r="AG10928" s="61"/>
      <c r="AH10928" s="61"/>
      <c r="AI10928" s="61"/>
      <c r="AJ10928" s="61"/>
      <c r="AK10928" s="61"/>
      <c r="AL10928" s="61"/>
      <c r="AM10928" s="61"/>
      <c r="AN10928" s="61"/>
      <c r="AO10928" s="61"/>
      <c r="AP10928" s="62"/>
      <c r="AQ10928" s="61"/>
      <c r="AR10928" s="61"/>
      <c r="AS10928" s="61"/>
      <c r="AT10928" s="61"/>
      <c r="AU10928" s="61"/>
      <c r="AV10928" s="61"/>
      <c r="AW10928" s="60"/>
    </row>
    <row r="10929" s="59" customFormat="1" customHeight="1" spans="1:49">
      <c r="A10929" s="60"/>
      <c r="B10929" s="60"/>
      <c r="C10929" s="60"/>
      <c r="D10929" s="60"/>
      <c r="H10929" s="61"/>
      <c r="I10929" s="61"/>
      <c r="J10929" s="61"/>
      <c r="K10929" s="61"/>
      <c r="L10929" s="61"/>
      <c r="M10929" s="61"/>
      <c r="N10929" s="61"/>
      <c r="O10929" s="61"/>
      <c r="P10929" s="61"/>
      <c r="Q10929" s="61"/>
      <c r="R10929" s="61"/>
      <c r="S10929" s="61"/>
      <c r="T10929" s="61"/>
      <c r="U10929" s="61"/>
      <c r="V10929" s="61"/>
      <c r="W10929" s="61"/>
      <c r="X10929" s="61"/>
      <c r="Y10929" s="61"/>
      <c r="Z10929" s="61"/>
      <c r="AA10929" s="61"/>
      <c r="AB10929" s="61"/>
      <c r="AC10929" s="61"/>
      <c r="AD10929" s="61"/>
      <c r="AE10929" s="61"/>
      <c r="AF10929" s="61"/>
      <c r="AG10929" s="61"/>
      <c r="AH10929" s="61"/>
      <c r="AI10929" s="61"/>
      <c r="AJ10929" s="61"/>
      <c r="AK10929" s="61"/>
      <c r="AL10929" s="61"/>
      <c r="AM10929" s="61"/>
      <c r="AN10929" s="61"/>
      <c r="AO10929" s="61"/>
      <c r="AP10929" s="62"/>
      <c r="AQ10929" s="61"/>
      <c r="AR10929" s="61"/>
      <c r="AS10929" s="61"/>
      <c r="AT10929" s="61"/>
      <c r="AU10929" s="61"/>
      <c r="AV10929" s="61"/>
      <c r="AW10929" s="60"/>
    </row>
    <row r="10930" s="59" customFormat="1" customHeight="1" spans="1:49">
      <c r="A10930" s="60"/>
      <c r="B10930" s="60"/>
      <c r="C10930" s="60"/>
      <c r="D10930" s="60"/>
      <c r="H10930" s="61"/>
      <c r="I10930" s="61"/>
      <c r="J10930" s="61"/>
      <c r="K10930" s="61"/>
      <c r="L10930" s="61"/>
      <c r="M10930" s="61"/>
      <c r="N10930" s="61"/>
      <c r="O10930" s="61"/>
      <c r="P10930" s="61"/>
      <c r="Q10930" s="61"/>
      <c r="R10930" s="61"/>
      <c r="S10930" s="61"/>
      <c r="T10930" s="61"/>
      <c r="U10930" s="61"/>
      <c r="V10930" s="61"/>
      <c r="W10930" s="61"/>
      <c r="X10930" s="61"/>
      <c r="Y10930" s="61"/>
      <c r="Z10930" s="61"/>
      <c r="AA10930" s="61"/>
      <c r="AB10930" s="61"/>
      <c r="AC10930" s="61"/>
      <c r="AD10930" s="61"/>
      <c r="AE10930" s="61"/>
      <c r="AF10930" s="61"/>
      <c r="AG10930" s="61"/>
      <c r="AH10930" s="61"/>
      <c r="AI10930" s="61"/>
      <c r="AJ10930" s="61"/>
      <c r="AK10930" s="61"/>
      <c r="AL10930" s="61"/>
      <c r="AM10930" s="61"/>
      <c r="AN10930" s="61"/>
      <c r="AO10930" s="61"/>
      <c r="AP10930" s="62"/>
      <c r="AQ10930" s="61"/>
      <c r="AR10930" s="61"/>
      <c r="AS10930" s="61"/>
      <c r="AT10930" s="61"/>
      <c r="AU10930" s="61"/>
      <c r="AV10930" s="61"/>
      <c r="AW10930" s="60"/>
    </row>
    <row r="10931" s="59" customFormat="1" customHeight="1" spans="1:49">
      <c r="A10931" s="60"/>
      <c r="B10931" s="60"/>
      <c r="C10931" s="60"/>
      <c r="D10931" s="60"/>
      <c r="H10931" s="61"/>
      <c r="I10931" s="61"/>
      <c r="J10931" s="61"/>
      <c r="K10931" s="61"/>
      <c r="L10931" s="61"/>
      <c r="M10931" s="61"/>
      <c r="N10931" s="61"/>
      <c r="O10931" s="61"/>
      <c r="P10931" s="61"/>
      <c r="Q10931" s="61"/>
      <c r="R10931" s="61"/>
      <c r="S10931" s="61"/>
      <c r="T10931" s="61"/>
      <c r="U10931" s="61"/>
      <c r="V10931" s="61"/>
      <c r="W10931" s="61"/>
      <c r="X10931" s="61"/>
      <c r="Y10931" s="61"/>
      <c r="Z10931" s="61"/>
      <c r="AA10931" s="61"/>
      <c r="AB10931" s="61"/>
      <c r="AC10931" s="61"/>
      <c r="AD10931" s="61"/>
      <c r="AE10931" s="61"/>
      <c r="AF10931" s="61"/>
      <c r="AG10931" s="61"/>
      <c r="AH10931" s="61"/>
      <c r="AI10931" s="61"/>
      <c r="AJ10931" s="61"/>
      <c r="AK10931" s="61"/>
      <c r="AL10931" s="61"/>
      <c r="AM10931" s="61"/>
      <c r="AN10931" s="61"/>
      <c r="AO10931" s="61"/>
      <c r="AP10931" s="62"/>
      <c r="AQ10931" s="61"/>
      <c r="AR10931" s="61"/>
      <c r="AS10931" s="61"/>
      <c r="AT10931" s="61"/>
      <c r="AU10931" s="61"/>
      <c r="AV10931" s="61"/>
      <c r="AW10931" s="60"/>
    </row>
    <row r="10932" s="59" customFormat="1" customHeight="1" spans="1:49">
      <c r="A10932" s="60"/>
      <c r="B10932" s="60"/>
      <c r="C10932" s="60"/>
      <c r="D10932" s="60"/>
      <c r="H10932" s="61"/>
      <c r="I10932" s="61"/>
      <c r="J10932" s="61"/>
      <c r="K10932" s="61"/>
      <c r="L10932" s="61"/>
      <c r="M10932" s="61"/>
      <c r="N10932" s="61"/>
      <c r="O10932" s="61"/>
      <c r="P10932" s="61"/>
      <c r="Q10932" s="61"/>
      <c r="R10932" s="61"/>
      <c r="S10932" s="61"/>
      <c r="T10932" s="61"/>
      <c r="U10932" s="61"/>
      <c r="V10932" s="61"/>
      <c r="W10932" s="61"/>
      <c r="X10932" s="61"/>
      <c r="Y10932" s="61"/>
      <c r="Z10932" s="61"/>
      <c r="AA10932" s="61"/>
      <c r="AB10932" s="61"/>
      <c r="AC10932" s="61"/>
      <c r="AD10932" s="61"/>
      <c r="AE10932" s="61"/>
      <c r="AF10932" s="61"/>
      <c r="AG10932" s="61"/>
      <c r="AH10932" s="61"/>
      <c r="AI10932" s="61"/>
      <c r="AJ10932" s="61"/>
      <c r="AK10932" s="61"/>
      <c r="AL10932" s="61"/>
      <c r="AM10932" s="61"/>
      <c r="AN10932" s="61"/>
      <c r="AO10932" s="61"/>
      <c r="AP10932" s="62"/>
      <c r="AQ10932" s="61"/>
      <c r="AR10932" s="61"/>
      <c r="AS10932" s="61"/>
      <c r="AT10932" s="61"/>
      <c r="AU10932" s="61"/>
      <c r="AV10932" s="61"/>
      <c r="AW10932" s="60"/>
    </row>
    <row r="10933" s="59" customFormat="1" customHeight="1" spans="1:49">
      <c r="A10933" s="60"/>
      <c r="B10933" s="60"/>
      <c r="C10933" s="60"/>
      <c r="D10933" s="60"/>
      <c r="H10933" s="61"/>
      <c r="I10933" s="61"/>
      <c r="J10933" s="61"/>
      <c r="K10933" s="61"/>
      <c r="L10933" s="61"/>
      <c r="M10933" s="61"/>
      <c r="N10933" s="61"/>
      <c r="O10933" s="61"/>
      <c r="P10933" s="61"/>
      <c r="Q10933" s="61"/>
      <c r="R10933" s="61"/>
      <c r="S10933" s="61"/>
      <c r="T10933" s="61"/>
      <c r="U10933" s="61"/>
      <c r="V10933" s="61"/>
      <c r="W10933" s="61"/>
      <c r="X10933" s="61"/>
      <c r="Y10933" s="61"/>
      <c r="Z10933" s="61"/>
      <c r="AA10933" s="61"/>
      <c r="AB10933" s="61"/>
      <c r="AC10933" s="61"/>
      <c r="AD10933" s="61"/>
      <c r="AE10933" s="61"/>
      <c r="AF10933" s="61"/>
      <c r="AG10933" s="61"/>
      <c r="AH10933" s="61"/>
      <c r="AI10933" s="61"/>
      <c r="AJ10933" s="61"/>
      <c r="AK10933" s="61"/>
      <c r="AL10933" s="61"/>
      <c r="AM10933" s="61"/>
      <c r="AN10933" s="61"/>
      <c r="AO10933" s="61"/>
      <c r="AP10933" s="62"/>
      <c r="AQ10933" s="61"/>
      <c r="AR10933" s="61"/>
      <c r="AS10933" s="61"/>
      <c r="AT10933" s="61"/>
      <c r="AU10933" s="61"/>
      <c r="AV10933" s="61"/>
      <c r="AW10933" s="60"/>
    </row>
    <row r="10934" s="59" customFormat="1" customHeight="1" spans="1:49">
      <c r="A10934" s="60"/>
      <c r="B10934" s="60"/>
      <c r="C10934" s="60"/>
      <c r="D10934" s="60"/>
      <c r="H10934" s="61"/>
      <c r="I10934" s="61"/>
      <c r="J10934" s="61"/>
      <c r="K10934" s="61"/>
      <c r="L10934" s="61"/>
      <c r="M10934" s="61"/>
      <c r="N10934" s="61"/>
      <c r="O10934" s="61"/>
      <c r="P10934" s="61"/>
      <c r="Q10934" s="61"/>
      <c r="R10934" s="61"/>
      <c r="S10934" s="61"/>
      <c r="T10934" s="61"/>
      <c r="U10934" s="61"/>
      <c r="V10934" s="61"/>
      <c r="W10934" s="61"/>
      <c r="X10934" s="61"/>
      <c r="Y10934" s="61"/>
      <c r="Z10934" s="61"/>
      <c r="AA10934" s="61"/>
      <c r="AB10934" s="61"/>
      <c r="AC10934" s="61"/>
      <c r="AD10934" s="61"/>
      <c r="AE10934" s="61"/>
      <c r="AF10934" s="61"/>
      <c r="AG10934" s="61"/>
      <c r="AH10934" s="61"/>
      <c r="AI10934" s="61"/>
      <c r="AJ10934" s="61"/>
      <c r="AK10934" s="61"/>
      <c r="AL10934" s="61"/>
      <c r="AM10934" s="61"/>
      <c r="AN10934" s="61"/>
      <c r="AO10934" s="61"/>
      <c r="AP10934" s="62"/>
      <c r="AQ10934" s="61"/>
      <c r="AR10934" s="61"/>
      <c r="AS10934" s="61"/>
      <c r="AT10934" s="61"/>
      <c r="AU10934" s="61"/>
      <c r="AV10934" s="61"/>
      <c r="AW10934" s="60"/>
    </row>
    <row r="10935" s="59" customFormat="1" customHeight="1" spans="1:49">
      <c r="A10935" s="60"/>
      <c r="B10935" s="60"/>
      <c r="C10935" s="60"/>
      <c r="D10935" s="60"/>
      <c r="H10935" s="61"/>
      <c r="I10935" s="61"/>
      <c r="J10935" s="61"/>
      <c r="K10935" s="61"/>
      <c r="L10935" s="61"/>
      <c r="M10935" s="61"/>
      <c r="N10935" s="61"/>
      <c r="O10935" s="61"/>
      <c r="P10935" s="61"/>
      <c r="Q10935" s="61"/>
      <c r="R10935" s="61"/>
      <c r="S10935" s="61"/>
      <c r="T10935" s="61"/>
      <c r="U10935" s="61"/>
      <c r="V10935" s="61"/>
      <c r="W10935" s="61"/>
      <c r="X10935" s="61"/>
      <c r="Y10935" s="61"/>
      <c r="Z10935" s="61"/>
      <c r="AA10935" s="61"/>
      <c r="AB10935" s="61"/>
      <c r="AC10935" s="61"/>
      <c r="AD10935" s="61"/>
      <c r="AE10935" s="61"/>
      <c r="AF10935" s="61"/>
      <c r="AG10935" s="61"/>
      <c r="AH10935" s="61"/>
      <c r="AI10935" s="61"/>
      <c r="AJ10935" s="61"/>
      <c r="AK10935" s="61"/>
      <c r="AL10935" s="61"/>
      <c r="AM10935" s="61"/>
      <c r="AN10935" s="61"/>
      <c r="AO10935" s="61"/>
      <c r="AP10935" s="62"/>
      <c r="AQ10935" s="61"/>
      <c r="AR10935" s="61"/>
      <c r="AS10935" s="61"/>
      <c r="AT10935" s="61"/>
      <c r="AU10935" s="61"/>
      <c r="AV10935" s="61"/>
      <c r="AW10935" s="60"/>
    </row>
    <row r="10936" s="59" customFormat="1" customHeight="1" spans="1:49">
      <c r="A10936" s="60"/>
      <c r="B10936" s="60"/>
      <c r="C10936" s="60"/>
      <c r="D10936" s="60"/>
      <c r="H10936" s="61"/>
      <c r="I10936" s="61"/>
      <c r="J10936" s="61"/>
      <c r="K10936" s="61"/>
      <c r="L10936" s="61"/>
      <c r="M10936" s="61"/>
      <c r="N10936" s="61"/>
      <c r="O10936" s="61"/>
      <c r="P10936" s="61"/>
      <c r="Q10936" s="61"/>
      <c r="R10936" s="61"/>
      <c r="S10936" s="61"/>
      <c r="T10936" s="61"/>
      <c r="U10936" s="61"/>
      <c r="V10936" s="61"/>
      <c r="W10936" s="61"/>
      <c r="X10936" s="61"/>
      <c r="Y10936" s="61"/>
      <c r="Z10936" s="61"/>
      <c r="AA10936" s="61"/>
      <c r="AB10936" s="61"/>
      <c r="AC10936" s="61"/>
      <c r="AD10936" s="61"/>
      <c r="AE10936" s="61"/>
      <c r="AF10936" s="61"/>
      <c r="AG10936" s="61"/>
      <c r="AH10936" s="61"/>
      <c r="AI10936" s="61"/>
      <c r="AJ10936" s="61"/>
      <c r="AK10936" s="61"/>
      <c r="AL10936" s="61"/>
      <c r="AM10936" s="61"/>
      <c r="AN10936" s="61"/>
      <c r="AO10936" s="61"/>
      <c r="AP10936" s="62"/>
      <c r="AQ10936" s="61"/>
      <c r="AR10936" s="61"/>
      <c r="AS10936" s="61"/>
      <c r="AT10936" s="61"/>
      <c r="AU10936" s="61"/>
      <c r="AV10936" s="61"/>
      <c r="AW10936" s="60"/>
    </row>
    <row r="10937" s="59" customFormat="1" customHeight="1" spans="1:49">
      <c r="A10937" s="60"/>
      <c r="B10937" s="60"/>
      <c r="C10937" s="60"/>
      <c r="D10937" s="60"/>
      <c r="H10937" s="61"/>
      <c r="I10937" s="61"/>
      <c r="J10937" s="61"/>
      <c r="K10937" s="61"/>
      <c r="L10937" s="61"/>
      <c r="M10937" s="61"/>
      <c r="N10937" s="61"/>
      <c r="O10937" s="61"/>
      <c r="P10937" s="61"/>
      <c r="Q10937" s="61"/>
      <c r="R10937" s="61"/>
      <c r="S10937" s="61"/>
      <c r="T10937" s="61"/>
      <c r="U10937" s="61"/>
      <c r="V10937" s="61"/>
      <c r="W10937" s="61"/>
      <c r="X10937" s="61"/>
      <c r="Y10937" s="61"/>
      <c r="Z10937" s="61"/>
      <c r="AA10937" s="61"/>
      <c r="AB10937" s="61"/>
      <c r="AC10937" s="61"/>
      <c r="AD10937" s="61"/>
      <c r="AE10937" s="61"/>
      <c r="AF10937" s="61"/>
      <c r="AG10937" s="61"/>
      <c r="AH10937" s="61"/>
      <c r="AI10937" s="61"/>
      <c r="AJ10937" s="61"/>
      <c r="AK10937" s="61"/>
      <c r="AL10937" s="61"/>
      <c r="AM10937" s="61"/>
      <c r="AN10937" s="61"/>
      <c r="AO10937" s="61"/>
      <c r="AP10937" s="62"/>
      <c r="AQ10937" s="61"/>
      <c r="AR10937" s="61"/>
      <c r="AS10937" s="61"/>
      <c r="AT10937" s="61"/>
      <c r="AU10937" s="61"/>
      <c r="AV10937" s="61"/>
      <c r="AW10937" s="60"/>
    </row>
    <row r="10938" s="59" customFormat="1" customHeight="1" spans="1:49">
      <c r="A10938" s="60"/>
      <c r="B10938" s="60"/>
      <c r="C10938" s="60"/>
      <c r="D10938" s="60"/>
      <c r="H10938" s="61"/>
      <c r="I10938" s="61"/>
      <c r="J10938" s="61"/>
      <c r="K10938" s="61"/>
      <c r="L10938" s="61"/>
      <c r="M10938" s="61"/>
      <c r="N10938" s="61"/>
      <c r="O10938" s="61"/>
      <c r="P10938" s="61"/>
      <c r="Q10938" s="61"/>
      <c r="R10938" s="61"/>
      <c r="S10938" s="61"/>
      <c r="T10938" s="61"/>
      <c r="U10938" s="61"/>
      <c r="V10938" s="61"/>
      <c r="W10938" s="61"/>
      <c r="X10938" s="61"/>
      <c r="Y10938" s="61"/>
      <c r="Z10938" s="61"/>
      <c r="AA10938" s="61"/>
      <c r="AB10938" s="61"/>
      <c r="AC10938" s="61"/>
      <c r="AD10938" s="61"/>
      <c r="AE10938" s="61"/>
      <c r="AF10938" s="61"/>
      <c r="AG10938" s="61"/>
      <c r="AH10938" s="61"/>
      <c r="AI10938" s="61"/>
      <c r="AJ10938" s="61"/>
      <c r="AK10938" s="61"/>
      <c r="AL10938" s="61"/>
      <c r="AM10938" s="61"/>
      <c r="AN10938" s="61"/>
      <c r="AO10938" s="61"/>
      <c r="AP10938" s="62"/>
      <c r="AQ10938" s="61"/>
      <c r="AR10938" s="61"/>
      <c r="AS10938" s="61"/>
      <c r="AT10938" s="61"/>
      <c r="AU10938" s="61"/>
      <c r="AV10938" s="61"/>
      <c r="AW10938" s="60"/>
    </row>
    <row r="10939" s="59" customFormat="1" customHeight="1" spans="1:49">
      <c r="A10939" s="60"/>
      <c r="B10939" s="60"/>
      <c r="C10939" s="60"/>
      <c r="D10939" s="60"/>
      <c r="H10939" s="61"/>
      <c r="I10939" s="61"/>
      <c r="J10939" s="61"/>
      <c r="K10939" s="61"/>
      <c r="L10939" s="61"/>
      <c r="M10939" s="61"/>
      <c r="N10939" s="61"/>
      <c r="O10939" s="61"/>
      <c r="P10939" s="61"/>
      <c r="Q10939" s="61"/>
      <c r="R10939" s="61"/>
      <c r="S10939" s="61"/>
      <c r="T10939" s="61"/>
      <c r="U10939" s="61"/>
      <c r="V10939" s="61"/>
      <c r="W10939" s="61"/>
      <c r="X10939" s="61"/>
      <c r="Y10939" s="61"/>
      <c r="Z10939" s="61"/>
      <c r="AA10939" s="61"/>
      <c r="AB10939" s="61"/>
      <c r="AC10939" s="61"/>
      <c r="AD10939" s="61"/>
      <c r="AE10939" s="61"/>
      <c r="AF10939" s="61"/>
      <c r="AG10939" s="61"/>
      <c r="AH10939" s="61"/>
      <c r="AI10939" s="61"/>
      <c r="AJ10939" s="61"/>
      <c r="AK10939" s="61"/>
      <c r="AL10939" s="61"/>
      <c r="AM10939" s="61"/>
      <c r="AN10939" s="61"/>
      <c r="AO10939" s="61"/>
      <c r="AP10939" s="62"/>
      <c r="AQ10939" s="61"/>
      <c r="AR10939" s="61"/>
      <c r="AS10939" s="61"/>
      <c r="AT10939" s="61"/>
      <c r="AU10939" s="61"/>
      <c r="AV10939" s="61"/>
      <c r="AW10939" s="60"/>
    </row>
    <row r="10940" s="59" customFormat="1" customHeight="1" spans="1:49">
      <c r="A10940" s="60"/>
      <c r="B10940" s="60"/>
      <c r="C10940" s="60"/>
      <c r="D10940" s="60"/>
      <c r="H10940" s="61"/>
      <c r="I10940" s="61"/>
      <c r="J10940" s="61"/>
      <c r="K10940" s="61"/>
      <c r="L10940" s="61"/>
      <c r="M10940" s="61"/>
      <c r="N10940" s="61"/>
      <c r="O10940" s="61"/>
      <c r="P10940" s="61"/>
      <c r="Q10940" s="61"/>
      <c r="R10940" s="61"/>
      <c r="S10940" s="61"/>
      <c r="T10940" s="61"/>
      <c r="U10940" s="61"/>
      <c r="V10940" s="61"/>
      <c r="W10940" s="61"/>
      <c r="X10940" s="61"/>
      <c r="Y10940" s="61"/>
      <c r="Z10940" s="61"/>
      <c r="AA10940" s="61"/>
      <c r="AB10940" s="61"/>
      <c r="AC10940" s="61"/>
      <c r="AD10940" s="61"/>
      <c r="AE10940" s="61"/>
      <c r="AF10940" s="61"/>
      <c r="AG10940" s="61"/>
      <c r="AH10940" s="61"/>
      <c r="AI10940" s="61"/>
      <c r="AJ10940" s="61"/>
      <c r="AK10940" s="61"/>
      <c r="AL10940" s="61"/>
      <c r="AM10940" s="61"/>
      <c r="AN10940" s="61"/>
      <c r="AO10940" s="61"/>
      <c r="AP10940" s="62"/>
      <c r="AQ10940" s="61"/>
      <c r="AR10940" s="61"/>
      <c r="AS10940" s="61"/>
      <c r="AT10940" s="61"/>
      <c r="AU10940" s="61"/>
      <c r="AV10940" s="61"/>
      <c r="AW10940" s="60"/>
    </row>
    <row r="10941" s="59" customFormat="1" customHeight="1" spans="1:49">
      <c r="A10941" s="60"/>
      <c r="B10941" s="60"/>
      <c r="C10941" s="60"/>
      <c r="D10941" s="60"/>
      <c r="H10941" s="61"/>
      <c r="I10941" s="61"/>
      <c r="J10941" s="61"/>
      <c r="K10941" s="61"/>
      <c r="L10941" s="61"/>
      <c r="M10941" s="61"/>
      <c r="N10941" s="61"/>
      <c r="O10941" s="61"/>
      <c r="P10941" s="61"/>
      <c r="Q10941" s="61"/>
      <c r="R10941" s="61"/>
      <c r="S10941" s="61"/>
      <c r="T10941" s="61"/>
      <c r="U10941" s="61"/>
      <c r="V10941" s="61"/>
      <c r="W10941" s="61"/>
      <c r="X10941" s="61"/>
      <c r="Y10941" s="61"/>
      <c r="Z10941" s="61"/>
      <c r="AA10941" s="61"/>
      <c r="AB10941" s="61"/>
      <c r="AC10941" s="61"/>
      <c r="AD10941" s="61"/>
      <c r="AE10941" s="61"/>
      <c r="AF10941" s="61"/>
      <c r="AG10941" s="61"/>
      <c r="AH10941" s="61"/>
      <c r="AI10941" s="61"/>
      <c r="AJ10941" s="61"/>
      <c r="AK10941" s="61"/>
      <c r="AL10941" s="61"/>
      <c r="AM10941" s="61"/>
      <c r="AN10941" s="61"/>
      <c r="AO10941" s="61"/>
      <c r="AP10941" s="62"/>
      <c r="AQ10941" s="61"/>
      <c r="AR10941" s="61"/>
      <c r="AS10941" s="61"/>
      <c r="AT10941" s="61"/>
      <c r="AU10941" s="61"/>
      <c r="AV10941" s="61"/>
      <c r="AW10941" s="60"/>
    </row>
    <row r="10942" s="59" customFormat="1" customHeight="1" spans="1:49">
      <c r="A10942" s="60"/>
      <c r="B10942" s="60"/>
      <c r="C10942" s="60"/>
      <c r="D10942" s="60"/>
      <c r="H10942" s="61"/>
      <c r="I10942" s="61"/>
      <c r="J10942" s="61"/>
      <c r="K10942" s="61"/>
      <c r="L10942" s="61"/>
      <c r="M10942" s="61"/>
      <c r="N10942" s="61"/>
      <c r="O10942" s="61"/>
      <c r="P10942" s="61"/>
      <c r="Q10942" s="61"/>
      <c r="R10942" s="61"/>
      <c r="S10942" s="61"/>
      <c r="T10942" s="61"/>
      <c r="U10942" s="61"/>
      <c r="V10942" s="61"/>
      <c r="W10942" s="61"/>
      <c r="X10942" s="61"/>
      <c r="Y10942" s="61"/>
      <c r="Z10942" s="61"/>
      <c r="AA10942" s="61"/>
      <c r="AB10942" s="61"/>
      <c r="AC10942" s="61"/>
      <c r="AD10942" s="61"/>
      <c r="AE10942" s="61"/>
      <c r="AF10942" s="61"/>
      <c r="AG10942" s="61"/>
      <c r="AH10942" s="61"/>
      <c r="AI10942" s="61"/>
      <c r="AJ10942" s="61"/>
      <c r="AK10942" s="61"/>
      <c r="AL10942" s="61"/>
      <c r="AM10942" s="61"/>
      <c r="AN10942" s="61"/>
      <c r="AO10942" s="61"/>
      <c r="AP10942" s="62"/>
      <c r="AQ10942" s="61"/>
      <c r="AR10942" s="61"/>
      <c r="AS10942" s="61"/>
      <c r="AT10942" s="61"/>
      <c r="AU10942" s="61"/>
      <c r="AV10942" s="61"/>
      <c r="AW10942" s="60"/>
    </row>
    <row r="10943" s="59" customFormat="1" customHeight="1" spans="1:49">
      <c r="A10943" s="60"/>
      <c r="B10943" s="60"/>
      <c r="C10943" s="60"/>
      <c r="D10943" s="60"/>
      <c r="H10943" s="61"/>
      <c r="I10943" s="61"/>
      <c r="J10943" s="61"/>
      <c r="K10943" s="61"/>
      <c r="L10943" s="61"/>
      <c r="M10943" s="61"/>
      <c r="N10943" s="61"/>
      <c r="O10943" s="61"/>
      <c r="P10943" s="61"/>
      <c r="Q10943" s="61"/>
      <c r="R10943" s="61"/>
      <c r="S10943" s="61"/>
      <c r="T10943" s="61"/>
      <c r="U10943" s="61"/>
      <c r="V10943" s="61"/>
      <c r="W10943" s="61"/>
      <c r="X10943" s="61"/>
      <c r="Y10943" s="61"/>
      <c r="Z10943" s="61"/>
      <c r="AA10943" s="61"/>
      <c r="AB10943" s="61"/>
      <c r="AC10943" s="61"/>
      <c r="AD10943" s="61"/>
      <c r="AE10943" s="61"/>
      <c r="AF10943" s="61"/>
      <c r="AG10943" s="61"/>
      <c r="AH10943" s="61"/>
      <c r="AI10943" s="61"/>
      <c r="AJ10943" s="61"/>
      <c r="AK10943" s="61"/>
      <c r="AL10943" s="61"/>
      <c r="AM10943" s="61"/>
      <c r="AN10943" s="61"/>
      <c r="AO10943" s="61"/>
      <c r="AP10943" s="62"/>
      <c r="AQ10943" s="61"/>
      <c r="AR10943" s="61"/>
      <c r="AS10943" s="61"/>
      <c r="AT10943" s="61"/>
      <c r="AU10943" s="61"/>
      <c r="AV10943" s="61"/>
      <c r="AW10943" s="60"/>
    </row>
    <row r="10944" s="59" customFormat="1" customHeight="1" spans="1:49">
      <c r="A10944" s="60"/>
      <c r="B10944" s="60"/>
      <c r="C10944" s="60"/>
      <c r="D10944" s="60"/>
      <c r="H10944" s="61"/>
      <c r="I10944" s="61"/>
      <c r="J10944" s="61"/>
      <c r="K10944" s="61"/>
      <c r="L10944" s="61"/>
      <c r="M10944" s="61"/>
      <c r="N10944" s="61"/>
      <c r="O10944" s="61"/>
      <c r="P10944" s="61"/>
      <c r="Q10944" s="61"/>
      <c r="R10944" s="61"/>
      <c r="S10944" s="61"/>
      <c r="T10944" s="61"/>
      <c r="U10944" s="61"/>
      <c r="V10944" s="61"/>
      <c r="W10944" s="61"/>
      <c r="X10944" s="61"/>
      <c r="Y10944" s="61"/>
      <c r="Z10944" s="61"/>
      <c r="AA10944" s="61"/>
      <c r="AB10944" s="61"/>
      <c r="AC10944" s="61"/>
      <c r="AD10944" s="61"/>
      <c r="AE10944" s="61"/>
      <c r="AF10944" s="61"/>
      <c r="AG10944" s="61"/>
      <c r="AH10944" s="61"/>
      <c r="AI10944" s="61"/>
      <c r="AJ10944" s="61"/>
      <c r="AK10944" s="61"/>
      <c r="AL10944" s="61"/>
      <c r="AM10944" s="61"/>
      <c r="AN10944" s="61"/>
      <c r="AO10944" s="61"/>
      <c r="AP10944" s="62"/>
      <c r="AQ10944" s="61"/>
      <c r="AR10944" s="61"/>
      <c r="AS10944" s="61"/>
      <c r="AT10944" s="61"/>
      <c r="AU10944" s="61"/>
      <c r="AV10944" s="61"/>
      <c r="AW10944" s="60"/>
    </row>
    <row r="10945" s="59" customFormat="1" customHeight="1" spans="1:49">
      <c r="A10945" s="60"/>
      <c r="B10945" s="60"/>
      <c r="C10945" s="60"/>
      <c r="D10945" s="60"/>
      <c r="H10945" s="61"/>
      <c r="I10945" s="61"/>
      <c r="J10945" s="61"/>
      <c r="K10945" s="61"/>
      <c r="L10945" s="61"/>
      <c r="M10945" s="61"/>
      <c r="N10945" s="61"/>
      <c r="O10945" s="61"/>
      <c r="P10945" s="61"/>
      <c r="Q10945" s="61"/>
      <c r="R10945" s="61"/>
      <c r="S10945" s="61"/>
      <c r="T10945" s="61"/>
      <c r="U10945" s="61"/>
      <c r="V10945" s="61"/>
      <c r="W10945" s="61"/>
      <c r="X10945" s="61"/>
      <c r="Y10945" s="61"/>
      <c r="Z10945" s="61"/>
      <c r="AA10945" s="61"/>
      <c r="AB10945" s="61"/>
      <c r="AC10945" s="61"/>
      <c r="AD10945" s="61"/>
      <c r="AE10945" s="61"/>
      <c r="AF10945" s="61"/>
      <c r="AG10945" s="61"/>
      <c r="AH10945" s="61"/>
      <c r="AI10945" s="61"/>
      <c r="AJ10945" s="61"/>
      <c r="AK10945" s="61"/>
      <c r="AL10945" s="61"/>
      <c r="AM10945" s="61"/>
      <c r="AN10945" s="61"/>
      <c r="AO10945" s="61"/>
      <c r="AP10945" s="62"/>
      <c r="AQ10945" s="61"/>
      <c r="AR10945" s="61"/>
      <c r="AS10945" s="61"/>
      <c r="AT10945" s="61"/>
      <c r="AU10945" s="61"/>
      <c r="AV10945" s="61"/>
      <c r="AW10945" s="60"/>
    </row>
    <row r="10946" s="59" customFormat="1" customHeight="1" spans="1:49">
      <c r="A10946" s="60"/>
      <c r="B10946" s="60"/>
      <c r="C10946" s="60"/>
      <c r="D10946" s="60"/>
      <c r="H10946" s="61"/>
      <c r="I10946" s="61"/>
      <c r="J10946" s="61"/>
      <c r="K10946" s="61"/>
      <c r="L10946" s="61"/>
      <c r="M10946" s="61"/>
      <c r="N10946" s="61"/>
      <c r="O10946" s="61"/>
      <c r="P10946" s="61"/>
      <c r="Q10946" s="61"/>
      <c r="R10946" s="61"/>
      <c r="S10946" s="61"/>
      <c r="T10946" s="61"/>
      <c r="U10946" s="61"/>
      <c r="V10946" s="61"/>
      <c r="W10946" s="61"/>
      <c r="X10946" s="61"/>
      <c r="Y10946" s="61"/>
      <c r="Z10946" s="61"/>
      <c r="AA10946" s="61"/>
      <c r="AB10946" s="61"/>
      <c r="AC10946" s="61"/>
      <c r="AD10946" s="61"/>
      <c r="AE10946" s="61"/>
      <c r="AF10946" s="61"/>
      <c r="AG10946" s="61"/>
      <c r="AH10946" s="61"/>
      <c r="AI10946" s="61"/>
      <c r="AJ10946" s="61"/>
      <c r="AK10946" s="61"/>
      <c r="AL10946" s="61"/>
      <c r="AM10946" s="61"/>
      <c r="AN10946" s="61"/>
      <c r="AO10946" s="61"/>
      <c r="AP10946" s="62"/>
      <c r="AQ10946" s="61"/>
      <c r="AR10946" s="61"/>
      <c r="AS10946" s="61"/>
      <c r="AT10946" s="61"/>
      <c r="AU10946" s="61"/>
      <c r="AV10946" s="61"/>
      <c r="AW10946" s="60"/>
    </row>
    <row r="10947" s="59" customFormat="1" customHeight="1" spans="1:49">
      <c r="A10947" s="60"/>
      <c r="B10947" s="60"/>
      <c r="C10947" s="60"/>
      <c r="D10947" s="60"/>
      <c r="H10947" s="61"/>
      <c r="I10947" s="61"/>
      <c r="J10947" s="61"/>
      <c r="K10947" s="61"/>
      <c r="L10947" s="61"/>
      <c r="M10947" s="61"/>
      <c r="N10947" s="61"/>
      <c r="O10947" s="61"/>
      <c r="P10947" s="61"/>
      <c r="Q10947" s="61"/>
      <c r="R10947" s="61"/>
      <c r="S10947" s="61"/>
      <c r="T10947" s="61"/>
      <c r="U10947" s="61"/>
      <c r="V10947" s="61"/>
      <c r="W10947" s="61"/>
      <c r="X10947" s="61"/>
      <c r="Y10947" s="61"/>
      <c r="Z10947" s="61"/>
      <c r="AA10947" s="61"/>
      <c r="AB10947" s="61"/>
      <c r="AC10947" s="61"/>
      <c r="AD10947" s="61"/>
      <c r="AE10947" s="61"/>
      <c r="AF10947" s="61"/>
      <c r="AG10947" s="61"/>
      <c r="AH10947" s="61"/>
      <c r="AI10947" s="61"/>
      <c r="AJ10947" s="61"/>
      <c r="AK10947" s="61"/>
      <c r="AL10947" s="61"/>
      <c r="AM10947" s="61"/>
      <c r="AN10947" s="61"/>
      <c r="AO10947" s="61"/>
      <c r="AP10947" s="62"/>
      <c r="AQ10947" s="61"/>
      <c r="AR10947" s="61"/>
      <c r="AS10947" s="61"/>
      <c r="AT10947" s="61"/>
      <c r="AU10947" s="61"/>
      <c r="AV10947" s="61"/>
      <c r="AW10947" s="60"/>
    </row>
    <row r="10948" s="59" customFormat="1" customHeight="1" spans="1:49">
      <c r="A10948" s="60"/>
      <c r="B10948" s="60"/>
      <c r="C10948" s="60"/>
      <c r="D10948" s="60"/>
      <c r="H10948" s="61"/>
      <c r="I10948" s="61"/>
      <c r="J10948" s="61"/>
      <c r="K10948" s="61"/>
      <c r="L10948" s="61"/>
      <c r="M10948" s="61"/>
      <c r="N10948" s="61"/>
      <c r="O10948" s="61"/>
      <c r="P10948" s="61"/>
      <c r="Q10948" s="61"/>
      <c r="R10948" s="61"/>
      <c r="S10948" s="61"/>
      <c r="T10948" s="61"/>
      <c r="U10948" s="61"/>
      <c r="V10948" s="61"/>
      <c r="W10948" s="61"/>
      <c r="X10948" s="61"/>
      <c r="Y10948" s="61"/>
      <c r="Z10948" s="61"/>
      <c r="AA10948" s="61"/>
      <c r="AB10948" s="61"/>
      <c r="AC10948" s="61"/>
      <c r="AD10948" s="61"/>
      <c r="AE10948" s="61"/>
      <c r="AF10948" s="61"/>
      <c r="AG10948" s="61"/>
      <c r="AH10948" s="61"/>
      <c r="AI10948" s="61"/>
      <c r="AJ10948" s="61"/>
      <c r="AK10948" s="61"/>
      <c r="AL10948" s="61"/>
      <c r="AM10948" s="61"/>
      <c r="AN10948" s="61"/>
      <c r="AO10948" s="61"/>
      <c r="AP10948" s="62"/>
      <c r="AQ10948" s="61"/>
      <c r="AR10948" s="61"/>
      <c r="AS10948" s="61"/>
      <c r="AT10948" s="61"/>
      <c r="AU10948" s="61"/>
      <c r="AV10948" s="61"/>
      <c r="AW10948" s="60"/>
    </row>
    <row r="10949" s="59" customFormat="1" customHeight="1" spans="1:49">
      <c r="A10949" s="60"/>
      <c r="B10949" s="60"/>
      <c r="C10949" s="60"/>
      <c r="D10949" s="60"/>
      <c r="H10949" s="61"/>
      <c r="I10949" s="61"/>
      <c r="J10949" s="61"/>
      <c r="K10949" s="61"/>
      <c r="L10949" s="61"/>
      <c r="M10949" s="61"/>
      <c r="N10949" s="61"/>
      <c r="O10949" s="61"/>
      <c r="P10949" s="61"/>
      <c r="Q10949" s="61"/>
      <c r="R10949" s="61"/>
      <c r="S10949" s="61"/>
      <c r="T10949" s="61"/>
      <c r="U10949" s="61"/>
      <c r="V10949" s="61"/>
      <c r="W10949" s="61"/>
      <c r="X10949" s="61"/>
      <c r="Y10949" s="61"/>
      <c r="Z10949" s="61"/>
      <c r="AA10949" s="61"/>
      <c r="AB10949" s="61"/>
      <c r="AC10949" s="61"/>
      <c r="AD10949" s="61"/>
      <c r="AE10949" s="61"/>
      <c r="AF10949" s="61"/>
      <c r="AG10949" s="61"/>
      <c r="AH10949" s="61"/>
      <c r="AI10949" s="61"/>
      <c r="AJ10949" s="61"/>
      <c r="AK10949" s="61"/>
      <c r="AL10949" s="61"/>
      <c r="AM10949" s="61"/>
      <c r="AN10949" s="61"/>
      <c r="AO10949" s="61"/>
      <c r="AP10949" s="62"/>
      <c r="AQ10949" s="61"/>
      <c r="AR10949" s="61"/>
      <c r="AS10949" s="61"/>
      <c r="AT10949" s="61"/>
      <c r="AU10949" s="61"/>
      <c r="AV10949" s="61"/>
      <c r="AW10949" s="60"/>
    </row>
    <row r="10950" s="59" customFormat="1" customHeight="1" spans="1:49">
      <c r="A10950" s="60"/>
      <c r="B10950" s="60"/>
      <c r="C10950" s="60"/>
      <c r="D10950" s="60"/>
      <c r="H10950" s="61"/>
      <c r="I10950" s="61"/>
      <c r="J10950" s="61"/>
      <c r="K10950" s="61"/>
      <c r="L10950" s="61"/>
      <c r="M10950" s="61"/>
      <c r="N10950" s="61"/>
      <c r="O10950" s="61"/>
      <c r="P10950" s="61"/>
      <c r="Q10950" s="61"/>
      <c r="R10950" s="61"/>
      <c r="S10950" s="61"/>
      <c r="T10950" s="61"/>
      <c r="U10950" s="61"/>
      <c r="V10950" s="61"/>
      <c r="W10950" s="61"/>
      <c r="X10950" s="61"/>
      <c r="Y10950" s="61"/>
      <c r="Z10950" s="61"/>
      <c r="AA10950" s="61"/>
      <c r="AB10950" s="61"/>
      <c r="AC10950" s="61"/>
      <c r="AD10950" s="61"/>
      <c r="AE10950" s="61"/>
      <c r="AF10950" s="61"/>
      <c r="AG10950" s="61"/>
      <c r="AH10950" s="61"/>
      <c r="AI10950" s="61"/>
      <c r="AJ10950" s="61"/>
      <c r="AK10950" s="61"/>
      <c r="AL10950" s="61"/>
      <c r="AM10950" s="61"/>
      <c r="AN10950" s="61"/>
      <c r="AO10950" s="61"/>
      <c r="AP10950" s="62"/>
      <c r="AQ10950" s="61"/>
      <c r="AR10950" s="61"/>
      <c r="AS10950" s="61"/>
      <c r="AT10950" s="61"/>
      <c r="AU10950" s="61"/>
      <c r="AV10950" s="61"/>
      <c r="AW10950" s="60"/>
    </row>
    <row r="10951" s="59" customFormat="1" customHeight="1" spans="1:49">
      <c r="A10951" s="60"/>
      <c r="B10951" s="60"/>
      <c r="C10951" s="60"/>
      <c r="D10951" s="60"/>
      <c r="H10951" s="61"/>
      <c r="I10951" s="61"/>
      <c r="J10951" s="61"/>
      <c r="K10951" s="61"/>
      <c r="L10951" s="61"/>
      <c r="M10951" s="61"/>
      <c r="N10951" s="61"/>
      <c r="O10951" s="61"/>
      <c r="P10951" s="61"/>
      <c r="Q10951" s="61"/>
      <c r="R10951" s="61"/>
      <c r="S10951" s="61"/>
      <c r="T10951" s="61"/>
      <c r="U10951" s="61"/>
      <c r="V10951" s="61"/>
      <c r="W10951" s="61"/>
      <c r="X10951" s="61"/>
      <c r="Y10951" s="61"/>
      <c r="Z10951" s="61"/>
      <c r="AA10951" s="61"/>
      <c r="AB10951" s="61"/>
      <c r="AC10951" s="61"/>
      <c r="AD10951" s="61"/>
      <c r="AE10951" s="61"/>
      <c r="AF10951" s="61"/>
      <c r="AG10951" s="61"/>
      <c r="AH10951" s="61"/>
      <c r="AI10951" s="61"/>
      <c r="AJ10951" s="61"/>
      <c r="AK10951" s="61"/>
      <c r="AL10951" s="61"/>
      <c r="AM10951" s="61"/>
      <c r="AN10951" s="61"/>
      <c r="AO10951" s="61"/>
      <c r="AP10951" s="62"/>
      <c r="AQ10951" s="61"/>
      <c r="AR10951" s="61"/>
      <c r="AS10951" s="61"/>
      <c r="AT10951" s="61"/>
      <c r="AU10951" s="61"/>
      <c r="AV10951" s="61"/>
      <c r="AW10951" s="60"/>
    </row>
    <row r="10952" s="59" customFormat="1" customHeight="1" spans="1:49">
      <c r="A10952" s="60"/>
      <c r="B10952" s="60"/>
      <c r="C10952" s="60"/>
      <c r="D10952" s="60"/>
      <c r="H10952" s="61"/>
      <c r="I10952" s="61"/>
      <c r="J10952" s="61"/>
      <c r="K10952" s="61"/>
      <c r="L10952" s="61"/>
      <c r="M10952" s="61"/>
      <c r="N10952" s="61"/>
      <c r="O10952" s="61"/>
      <c r="P10952" s="61"/>
      <c r="Q10952" s="61"/>
      <c r="R10952" s="61"/>
      <c r="S10952" s="61"/>
      <c r="T10952" s="61"/>
      <c r="U10952" s="61"/>
      <c r="V10952" s="61"/>
      <c r="W10952" s="61"/>
      <c r="X10952" s="61"/>
      <c r="Y10952" s="61"/>
      <c r="Z10952" s="61"/>
      <c r="AA10952" s="61"/>
      <c r="AB10952" s="61"/>
      <c r="AC10952" s="61"/>
      <c r="AD10952" s="61"/>
      <c r="AE10952" s="61"/>
      <c r="AF10952" s="61"/>
      <c r="AG10952" s="61"/>
      <c r="AH10952" s="61"/>
      <c r="AI10952" s="61"/>
      <c r="AJ10952" s="61"/>
      <c r="AK10952" s="61"/>
      <c r="AL10952" s="61"/>
      <c r="AM10952" s="61"/>
      <c r="AN10952" s="61"/>
      <c r="AO10952" s="61"/>
      <c r="AP10952" s="62"/>
      <c r="AQ10952" s="61"/>
      <c r="AR10952" s="61"/>
      <c r="AS10952" s="61"/>
      <c r="AT10952" s="61"/>
      <c r="AU10952" s="61"/>
      <c r="AV10952" s="61"/>
      <c r="AW10952" s="60"/>
    </row>
    <row r="10953" s="59" customFormat="1" customHeight="1" spans="1:49">
      <c r="A10953" s="60"/>
      <c r="B10953" s="60"/>
      <c r="C10953" s="60"/>
      <c r="D10953" s="60"/>
      <c r="H10953" s="61"/>
      <c r="I10953" s="61"/>
      <c r="J10953" s="61"/>
      <c r="K10953" s="61"/>
      <c r="L10953" s="61"/>
      <c r="M10953" s="61"/>
      <c r="N10953" s="61"/>
      <c r="O10953" s="61"/>
      <c r="P10953" s="61"/>
      <c r="Q10953" s="61"/>
      <c r="R10953" s="61"/>
      <c r="S10953" s="61"/>
      <c r="T10953" s="61"/>
      <c r="U10953" s="61"/>
      <c r="V10953" s="61"/>
      <c r="W10953" s="61"/>
      <c r="X10953" s="61"/>
      <c r="Y10953" s="61"/>
      <c r="Z10953" s="61"/>
      <c r="AA10953" s="61"/>
      <c r="AB10953" s="61"/>
      <c r="AC10953" s="61"/>
      <c r="AD10953" s="61"/>
      <c r="AE10953" s="61"/>
      <c r="AF10953" s="61"/>
      <c r="AG10953" s="61"/>
      <c r="AH10953" s="61"/>
      <c r="AI10953" s="61"/>
      <c r="AJ10953" s="61"/>
      <c r="AK10953" s="61"/>
      <c r="AL10953" s="61"/>
      <c r="AM10953" s="61"/>
      <c r="AN10953" s="61"/>
      <c r="AO10953" s="61"/>
      <c r="AP10953" s="62"/>
      <c r="AQ10953" s="61"/>
      <c r="AR10953" s="61"/>
      <c r="AS10953" s="61"/>
      <c r="AT10953" s="61"/>
      <c r="AU10953" s="61"/>
      <c r="AV10953" s="61"/>
      <c r="AW10953" s="60"/>
    </row>
    <row r="10954" s="59" customFormat="1" customHeight="1" spans="1:49">
      <c r="A10954" s="60"/>
      <c r="B10954" s="60"/>
      <c r="C10954" s="60"/>
      <c r="D10954" s="60"/>
      <c r="H10954" s="61"/>
      <c r="I10954" s="61"/>
      <c r="J10954" s="61"/>
      <c r="K10954" s="61"/>
      <c r="L10954" s="61"/>
      <c r="M10954" s="61"/>
      <c r="N10954" s="61"/>
      <c r="O10954" s="61"/>
      <c r="P10954" s="61"/>
      <c r="Q10954" s="61"/>
      <c r="R10954" s="61"/>
      <c r="S10954" s="61"/>
      <c r="T10954" s="61"/>
      <c r="U10954" s="61"/>
      <c r="V10954" s="61"/>
      <c r="W10954" s="61"/>
      <c r="X10954" s="61"/>
      <c r="Y10954" s="61"/>
      <c r="Z10954" s="61"/>
      <c r="AA10954" s="61"/>
      <c r="AB10954" s="61"/>
      <c r="AC10954" s="61"/>
      <c r="AD10954" s="61"/>
      <c r="AE10954" s="61"/>
      <c r="AF10954" s="61"/>
      <c r="AG10954" s="61"/>
      <c r="AH10954" s="61"/>
      <c r="AI10954" s="61"/>
      <c r="AJ10954" s="61"/>
      <c r="AK10954" s="61"/>
      <c r="AL10954" s="61"/>
      <c r="AM10954" s="61"/>
      <c r="AN10954" s="61"/>
      <c r="AO10954" s="61"/>
      <c r="AP10954" s="62"/>
      <c r="AQ10954" s="61"/>
      <c r="AR10954" s="61"/>
      <c r="AS10954" s="61"/>
      <c r="AT10954" s="61"/>
      <c r="AU10954" s="61"/>
      <c r="AV10954" s="61"/>
      <c r="AW10954" s="60"/>
    </row>
    <row r="10955" s="59" customFormat="1" customHeight="1" spans="1:49">
      <c r="A10955" s="60"/>
      <c r="B10955" s="60"/>
      <c r="C10955" s="60"/>
      <c r="D10955" s="60"/>
      <c r="H10955" s="61"/>
      <c r="I10955" s="61"/>
      <c r="J10955" s="61"/>
      <c r="K10955" s="61"/>
      <c r="L10955" s="61"/>
      <c r="M10955" s="61"/>
      <c r="N10955" s="61"/>
      <c r="O10955" s="61"/>
      <c r="P10955" s="61"/>
      <c r="Q10955" s="61"/>
      <c r="R10955" s="61"/>
      <c r="S10955" s="61"/>
      <c r="T10955" s="61"/>
      <c r="U10955" s="61"/>
      <c r="V10955" s="61"/>
      <c r="W10955" s="61"/>
      <c r="X10955" s="61"/>
      <c r="Y10955" s="61"/>
      <c r="Z10955" s="61"/>
      <c r="AA10955" s="61"/>
      <c r="AB10955" s="61"/>
      <c r="AC10955" s="61"/>
      <c r="AD10955" s="61"/>
      <c r="AE10955" s="61"/>
      <c r="AF10955" s="61"/>
      <c r="AG10955" s="61"/>
      <c r="AH10955" s="61"/>
      <c r="AI10955" s="61"/>
      <c r="AJ10955" s="61"/>
      <c r="AK10955" s="61"/>
      <c r="AL10955" s="61"/>
      <c r="AM10955" s="61"/>
      <c r="AN10955" s="61"/>
      <c r="AO10955" s="61"/>
      <c r="AP10955" s="62"/>
      <c r="AQ10955" s="61"/>
      <c r="AR10955" s="61"/>
      <c r="AS10955" s="61"/>
      <c r="AT10955" s="61"/>
      <c r="AU10955" s="61"/>
      <c r="AV10955" s="61"/>
      <c r="AW10955" s="60"/>
    </row>
    <row r="10956" s="59" customFormat="1" customHeight="1" spans="1:49">
      <c r="A10956" s="60"/>
      <c r="B10956" s="60"/>
      <c r="C10956" s="60"/>
      <c r="D10956" s="60"/>
      <c r="H10956" s="61"/>
      <c r="I10956" s="61"/>
      <c r="J10956" s="61"/>
      <c r="K10956" s="61"/>
      <c r="L10956" s="61"/>
      <c r="M10956" s="61"/>
      <c r="N10956" s="61"/>
      <c r="O10956" s="61"/>
      <c r="P10956" s="61"/>
      <c r="Q10956" s="61"/>
      <c r="R10956" s="61"/>
      <c r="S10956" s="61"/>
      <c r="T10956" s="61"/>
      <c r="U10956" s="61"/>
      <c r="V10956" s="61"/>
      <c r="W10956" s="61"/>
      <c r="X10956" s="61"/>
      <c r="Y10956" s="61"/>
      <c r="Z10956" s="61"/>
      <c r="AA10956" s="61"/>
      <c r="AB10956" s="61"/>
      <c r="AC10956" s="61"/>
      <c r="AD10956" s="61"/>
      <c r="AE10956" s="61"/>
      <c r="AF10956" s="61"/>
      <c r="AG10956" s="61"/>
      <c r="AH10956" s="61"/>
      <c r="AI10956" s="61"/>
      <c r="AJ10956" s="61"/>
      <c r="AK10956" s="61"/>
      <c r="AL10956" s="61"/>
      <c r="AM10956" s="61"/>
      <c r="AN10956" s="61"/>
      <c r="AO10956" s="61"/>
      <c r="AP10956" s="62"/>
      <c r="AQ10956" s="61"/>
      <c r="AR10956" s="61"/>
      <c r="AS10956" s="61"/>
      <c r="AT10956" s="61"/>
      <c r="AU10956" s="61"/>
      <c r="AV10956" s="61"/>
      <c r="AW10956" s="60"/>
    </row>
    <row r="10957" s="59" customFormat="1" customHeight="1" spans="1:49">
      <c r="A10957" s="60"/>
      <c r="B10957" s="60"/>
      <c r="C10957" s="60"/>
      <c r="D10957" s="60"/>
      <c r="H10957" s="61"/>
      <c r="I10957" s="61"/>
      <c r="J10957" s="61"/>
      <c r="K10957" s="61"/>
      <c r="L10957" s="61"/>
      <c r="M10957" s="61"/>
      <c r="N10957" s="61"/>
      <c r="O10957" s="61"/>
      <c r="P10957" s="61"/>
      <c r="Q10957" s="61"/>
      <c r="R10957" s="61"/>
      <c r="S10957" s="61"/>
      <c r="T10957" s="61"/>
      <c r="U10957" s="61"/>
      <c r="V10957" s="61"/>
      <c r="W10957" s="61"/>
      <c r="X10957" s="61"/>
      <c r="Y10957" s="61"/>
      <c r="Z10957" s="61"/>
      <c r="AA10957" s="61"/>
      <c r="AB10957" s="61"/>
      <c r="AC10957" s="61"/>
      <c r="AD10957" s="61"/>
      <c r="AE10957" s="61"/>
      <c r="AF10957" s="61"/>
      <c r="AG10957" s="61"/>
      <c r="AH10957" s="61"/>
      <c r="AI10957" s="61"/>
      <c r="AJ10957" s="61"/>
      <c r="AK10957" s="61"/>
      <c r="AL10957" s="61"/>
      <c r="AM10957" s="61"/>
      <c r="AN10957" s="61"/>
      <c r="AO10957" s="61"/>
      <c r="AP10957" s="62"/>
      <c r="AQ10957" s="61"/>
      <c r="AR10957" s="61"/>
      <c r="AS10957" s="61"/>
      <c r="AT10957" s="61"/>
      <c r="AU10957" s="61"/>
      <c r="AV10957" s="61"/>
      <c r="AW10957" s="60"/>
    </row>
    <row r="10958" s="59" customFormat="1" customHeight="1" spans="1:49">
      <c r="A10958" s="60"/>
      <c r="B10958" s="60"/>
      <c r="C10958" s="60"/>
      <c r="D10958" s="60"/>
      <c r="H10958" s="61"/>
      <c r="I10958" s="61"/>
      <c r="J10958" s="61"/>
      <c r="K10958" s="61"/>
      <c r="L10958" s="61"/>
      <c r="M10958" s="61"/>
      <c r="N10958" s="61"/>
      <c r="O10958" s="61"/>
      <c r="P10958" s="61"/>
      <c r="Q10958" s="61"/>
      <c r="R10958" s="61"/>
      <c r="S10958" s="61"/>
      <c r="T10958" s="61"/>
      <c r="U10958" s="61"/>
      <c r="V10958" s="61"/>
      <c r="W10958" s="61"/>
      <c r="X10958" s="61"/>
      <c r="Y10958" s="61"/>
      <c r="Z10958" s="61"/>
      <c r="AA10958" s="61"/>
      <c r="AB10958" s="61"/>
      <c r="AC10958" s="61"/>
      <c r="AD10958" s="61"/>
      <c r="AE10958" s="61"/>
      <c r="AF10958" s="61"/>
      <c r="AG10958" s="61"/>
      <c r="AH10958" s="61"/>
      <c r="AI10958" s="61"/>
      <c r="AJ10958" s="61"/>
      <c r="AK10958" s="61"/>
      <c r="AL10958" s="61"/>
      <c r="AM10958" s="61"/>
      <c r="AN10958" s="61"/>
      <c r="AO10958" s="61"/>
      <c r="AP10958" s="62"/>
      <c r="AQ10958" s="61"/>
      <c r="AR10958" s="61"/>
      <c r="AS10958" s="61"/>
      <c r="AT10958" s="61"/>
      <c r="AU10958" s="61"/>
      <c r="AV10958" s="61"/>
      <c r="AW10958" s="60"/>
    </row>
    <row r="10959" s="59" customFormat="1" customHeight="1" spans="1:49">
      <c r="A10959" s="60"/>
      <c r="B10959" s="60"/>
      <c r="C10959" s="60"/>
      <c r="D10959" s="60"/>
      <c r="H10959" s="61"/>
      <c r="I10959" s="61"/>
      <c r="J10959" s="61"/>
      <c r="K10959" s="61"/>
      <c r="L10959" s="61"/>
      <c r="M10959" s="61"/>
      <c r="N10959" s="61"/>
      <c r="O10959" s="61"/>
      <c r="P10959" s="61"/>
      <c r="Q10959" s="61"/>
      <c r="R10959" s="61"/>
      <c r="S10959" s="61"/>
      <c r="T10959" s="61"/>
      <c r="U10959" s="61"/>
      <c r="V10959" s="61"/>
      <c r="W10959" s="61"/>
      <c r="X10959" s="61"/>
      <c r="Y10959" s="61"/>
      <c r="Z10959" s="61"/>
      <c r="AA10959" s="61"/>
      <c r="AB10959" s="61"/>
      <c r="AC10959" s="61"/>
      <c r="AD10959" s="61"/>
      <c r="AE10959" s="61"/>
      <c r="AF10959" s="61"/>
      <c r="AG10959" s="61"/>
      <c r="AH10959" s="61"/>
      <c r="AI10959" s="61"/>
      <c r="AJ10959" s="61"/>
      <c r="AK10959" s="61"/>
      <c r="AL10959" s="61"/>
      <c r="AM10959" s="61"/>
      <c r="AN10959" s="61"/>
      <c r="AO10959" s="61"/>
      <c r="AP10959" s="62"/>
      <c r="AQ10959" s="61"/>
      <c r="AR10959" s="61"/>
      <c r="AS10959" s="61"/>
      <c r="AT10959" s="61"/>
      <c r="AU10959" s="61"/>
      <c r="AV10959" s="61"/>
      <c r="AW10959" s="60"/>
    </row>
    <row r="10960" s="59" customFormat="1" customHeight="1" spans="1:49">
      <c r="A10960" s="60"/>
      <c r="B10960" s="60"/>
      <c r="C10960" s="60"/>
      <c r="D10960" s="60"/>
      <c r="H10960" s="61"/>
      <c r="I10960" s="61"/>
      <c r="J10960" s="61"/>
      <c r="K10960" s="61"/>
      <c r="L10960" s="61"/>
      <c r="M10960" s="61"/>
      <c r="N10960" s="61"/>
      <c r="O10960" s="61"/>
      <c r="P10960" s="61"/>
      <c r="Q10960" s="61"/>
      <c r="R10960" s="61"/>
      <c r="S10960" s="61"/>
      <c r="T10960" s="61"/>
      <c r="U10960" s="61"/>
      <c r="V10960" s="61"/>
      <c r="W10960" s="61"/>
      <c r="X10960" s="61"/>
      <c r="Y10960" s="61"/>
      <c r="Z10960" s="61"/>
      <c r="AA10960" s="61"/>
      <c r="AB10960" s="61"/>
      <c r="AC10960" s="61"/>
      <c r="AD10960" s="61"/>
      <c r="AE10960" s="61"/>
      <c r="AF10960" s="61"/>
      <c r="AG10960" s="61"/>
      <c r="AH10960" s="61"/>
      <c r="AI10960" s="61"/>
      <c r="AJ10960" s="61"/>
      <c r="AK10960" s="61"/>
      <c r="AL10960" s="61"/>
      <c r="AM10960" s="61"/>
      <c r="AN10960" s="61"/>
      <c r="AO10960" s="61"/>
      <c r="AP10960" s="62"/>
      <c r="AQ10960" s="61"/>
      <c r="AR10960" s="61"/>
      <c r="AS10960" s="61"/>
      <c r="AT10960" s="61"/>
      <c r="AU10960" s="61"/>
      <c r="AV10960" s="61"/>
      <c r="AW10960" s="60"/>
    </row>
    <row r="10961" s="59" customFormat="1" customHeight="1" spans="1:49">
      <c r="A10961" s="60"/>
      <c r="B10961" s="60"/>
      <c r="C10961" s="60"/>
      <c r="D10961" s="60"/>
      <c r="H10961" s="61"/>
      <c r="I10961" s="61"/>
      <c r="J10961" s="61"/>
      <c r="K10961" s="61"/>
      <c r="L10961" s="61"/>
      <c r="M10961" s="61"/>
      <c r="N10961" s="61"/>
      <c r="O10961" s="61"/>
      <c r="P10961" s="61"/>
      <c r="Q10961" s="61"/>
      <c r="R10961" s="61"/>
      <c r="S10961" s="61"/>
      <c r="T10961" s="61"/>
      <c r="U10961" s="61"/>
      <c r="V10961" s="61"/>
      <c r="W10961" s="61"/>
      <c r="X10961" s="61"/>
      <c r="Y10961" s="61"/>
      <c r="Z10961" s="61"/>
      <c r="AA10961" s="61"/>
      <c r="AB10961" s="61"/>
      <c r="AC10961" s="61"/>
      <c r="AD10961" s="61"/>
      <c r="AE10961" s="61"/>
      <c r="AF10961" s="61"/>
      <c r="AG10961" s="61"/>
      <c r="AH10961" s="61"/>
      <c r="AI10961" s="61"/>
      <c r="AJ10961" s="61"/>
      <c r="AK10961" s="61"/>
      <c r="AL10961" s="61"/>
      <c r="AM10961" s="61"/>
      <c r="AN10961" s="61"/>
      <c r="AO10961" s="61"/>
      <c r="AP10961" s="62"/>
      <c r="AQ10961" s="61"/>
      <c r="AR10961" s="61"/>
      <c r="AS10961" s="61"/>
      <c r="AT10961" s="61"/>
      <c r="AU10961" s="61"/>
      <c r="AV10961" s="61"/>
      <c r="AW10961" s="60"/>
    </row>
    <row r="10962" s="59" customFormat="1" customHeight="1" spans="1:49">
      <c r="A10962" s="60"/>
      <c r="B10962" s="60"/>
      <c r="C10962" s="60"/>
      <c r="D10962" s="60"/>
      <c r="H10962" s="61"/>
      <c r="I10962" s="61"/>
      <c r="J10962" s="61"/>
      <c r="K10962" s="61"/>
      <c r="L10962" s="61"/>
      <c r="M10962" s="61"/>
      <c r="N10962" s="61"/>
      <c r="O10962" s="61"/>
      <c r="P10962" s="61"/>
      <c r="Q10962" s="61"/>
      <c r="R10962" s="61"/>
      <c r="S10962" s="61"/>
      <c r="T10962" s="61"/>
      <c r="U10962" s="61"/>
      <c r="V10962" s="61"/>
      <c r="W10962" s="61"/>
      <c r="X10962" s="61"/>
      <c r="Y10962" s="61"/>
      <c r="Z10962" s="61"/>
      <c r="AA10962" s="61"/>
      <c r="AB10962" s="61"/>
      <c r="AC10962" s="61"/>
      <c r="AD10962" s="61"/>
      <c r="AE10962" s="61"/>
      <c r="AF10962" s="61"/>
      <c r="AG10962" s="61"/>
      <c r="AH10962" s="61"/>
      <c r="AI10962" s="61"/>
      <c r="AJ10962" s="61"/>
      <c r="AK10962" s="61"/>
      <c r="AL10962" s="61"/>
      <c r="AM10962" s="61"/>
      <c r="AN10962" s="61"/>
      <c r="AO10962" s="61"/>
      <c r="AP10962" s="62"/>
      <c r="AQ10962" s="61"/>
      <c r="AR10962" s="61"/>
      <c r="AS10962" s="61"/>
      <c r="AT10962" s="61"/>
      <c r="AU10962" s="61"/>
      <c r="AV10962" s="61"/>
      <c r="AW10962" s="60"/>
    </row>
    <row r="10963" s="59" customFormat="1" customHeight="1" spans="1:49">
      <c r="A10963" s="60"/>
      <c r="B10963" s="60"/>
      <c r="C10963" s="60"/>
      <c r="D10963" s="60"/>
      <c r="H10963" s="61"/>
      <c r="I10963" s="61"/>
      <c r="J10963" s="61"/>
      <c r="K10963" s="61"/>
      <c r="L10963" s="61"/>
      <c r="M10963" s="61"/>
      <c r="N10963" s="61"/>
      <c r="O10963" s="61"/>
      <c r="P10963" s="61"/>
      <c r="Q10963" s="61"/>
      <c r="R10963" s="61"/>
      <c r="S10963" s="61"/>
      <c r="T10963" s="61"/>
      <c r="U10963" s="61"/>
      <c r="V10963" s="61"/>
      <c r="W10963" s="61"/>
      <c r="X10963" s="61"/>
      <c r="Y10963" s="61"/>
      <c r="Z10963" s="61"/>
      <c r="AA10963" s="61"/>
      <c r="AB10963" s="61"/>
      <c r="AC10963" s="61"/>
      <c r="AD10963" s="61"/>
      <c r="AE10963" s="61"/>
      <c r="AF10963" s="61"/>
      <c r="AG10963" s="61"/>
      <c r="AH10963" s="61"/>
      <c r="AI10963" s="61"/>
      <c r="AJ10963" s="61"/>
      <c r="AK10963" s="61"/>
      <c r="AL10963" s="61"/>
      <c r="AM10963" s="61"/>
      <c r="AN10963" s="61"/>
      <c r="AO10963" s="61"/>
      <c r="AP10963" s="62"/>
      <c r="AQ10963" s="61"/>
      <c r="AR10963" s="61"/>
      <c r="AS10963" s="61"/>
      <c r="AT10963" s="61"/>
      <c r="AU10963" s="61"/>
      <c r="AV10963" s="61"/>
      <c r="AW10963" s="60"/>
    </row>
    <row r="10964" s="59" customFormat="1" customHeight="1" spans="1:49">
      <c r="A10964" s="60"/>
      <c r="B10964" s="60"/>
      <c r="C10964" s="60"/>
      <c r="D10964" s="60"/>
      <c r="H10964" s="61"/>
      <c r="I10964" s="61"/>
      <c r="J10964" s="61"/>
      <c r="K10964" s="61"/>
      <c r="L10964" s="61"/>
      <c r="M10964" s="61"/>
      <c r="N10964" s="61"/>
      <c r="O10964" s="61"/>
      <c r="P10964" s="61"/>
      <c r="Q10964" s="61"/>
      <c r="R10964" s="61"/>
      <c r="S10964" s="61"/>
      <c r="T10964" s="61"/>
      <c r="U10964" s="61"/>
      <c r="V10964" s="61"/>
      <c r="W10964" s="61"/>
      <c r="X10964" s="61"/>
      <c r="Y10964" s="61"/>
      <c r="Z10964" s="61"/>
      <c r="AA10964" s="61"/>
      <c r="AB10964" s="61"/>
      <c r="AC10964" s="61"/>
      <c r="AD10964" s="61"/>
      <c r="AE10964" s="61"/>
      <c r="AF10964" s="61"/>
      <c r="AG10964" s="61"/>
      <c r="AH10964" s="61"/>
      <c r="AI10964" s="61"/>
      <c r="AJ10964" s="61"/>
      <c r="AK10964" s="61"/>
      <c r="AL10964" s="61"/>
      <c r="AM10964" s="61"/>
      <c r="AN10964" s="61"/>
      <c r="AO10964" s="61"/>
      <c r="AP10964" s="62"/>
      <c r="AQ10964" s="61"/>
      <c r="AR10964" s="61"/>
      <c r="AS10964" s="61"/>
      <c r="AT10964" s="61"/>
      <c r="AU10964" s="61"/>
      <c r="AV10964" s="61"/>
      <c r="AW10964" s="60"/>
    </row>
    <row r="10965" s="59" customFormat="1" customHeight="1" spans="1:49">
      <c r="A10965" s="60"/>
      <c r="B10965" s="60"/>
      <c r="C10965" s="60"/>
      <c r="D10965" s="60"/>
      <c r="H10965" s="61"/>
      <c r="I10965" s="61"/>
      <c r="J10965" s="61"/>
      <c r="K10965" s="61"/>
      <c r="L10965" s="61"/>
      <c r="M10965" s="61"/>
      <c r="N10965" s="61"/>
      <c r="O10965" s="61"/>
      <c r="P10965" s="61"/>
      <c r="Q10965" s="61"/>
      <c r="R10965" s="61"/>
      <c r="S10965" s="61"/>
      <c r="T10965" s="61"/>
      <c r="U10965" s="61"/>
      <c r="V10965" s="61"/>
      <c r="W10965" s="61"/>
      <c r="X10965" s="61"/>
      <c r="Y10965" s="61"/>
      <c r="Z10965" s="61"/>
      <c r="AA10965" s="61"/>
      <c r="AB10965" s="61"/>
      <c r="AC10965" s="61"/>
      <c r="AD10965" s="61"/>
      <c r="AE10965" s="61"/>
      <c r="AF10965" s="61"/>
      <c r="AG10965" s="61"/>
      <c r="AH10965" s="61"/>
      <c r="AI10965" s="61"/>
      <c r="AJ10965" s="61"/>
      <c r="AK10965" s="61"/>
      <c r="AL10965" s="61"/>
      <c r="AM10965" s="61"/>
      <c r="AN10965" s="61"/>
      <c r="AO10965" s="61"/>
      <c r="AP10965" s="62"/>
      <c r="AQ10965" s="61"/>
      <c r="AR10965" s="61"/>
      <c r="AS10965" s="61"/>
      <c r="AT10965" s="61"/>
      <c r="AU10965" s="61"/>
      <c r="AV10965" s="61"/>
      <c r="AW10965" s="60"/>
    </row>
    <row r="10966" s="59" customFormat="1" customHeight="1" spans="1:49">
      <c r="A10966" s="60"/>
      <c r="B10966" s="60"/>
      <c r="C10966" s="60"/>
      <c r="D10966" s="60"/>
      <c r="H10966" s="61"/>
      <c r="I10966" s="61"/>
      <c r="J10966" s="61"/>
      <c r="K10966" s="61"/>
      <c r="L10966" s="61"/>
      <c r="M10966" s="61"/>
      <c r="N10966" s="61"/>
      <c r="O10966" s="61"/>
      <c r="P10966" s="61"/>
      <c r="Q10966" s="61"/>
      <c r="R10966" s="61"/>
      <c r="S10966" s="61"/>
      <c r="T10966" s="61"/>
      <c r="U10966" s="61"/>
      <c r="V10966" s="61"/>
      <c r="W10966" s="61"/>
      <c r="X10966" s="61"/>
      <c r="Y10966" s="61"/>
      <c r="Z10966" s="61"/>
      <c r="AA10966" s="61"/>
      <c r="AB10966" s="61"/>
      <c r="AC10966" s="61"/>
      <c r="AD10966" s="61"/>
      <c r="AE10966" s="61"/>
      <c r="AF10966" s="61"/>
      <c r="AG10966" s="61"/>
      <c r="AH10966" s="61"/>
      <c r="AI10966" s="61"/>
      <c r="AJ10966" s="61"/>
      <c r="AK10966" s="61"/>
      <c r="AL10966" s="61"/>
      <c r="AM10966" s="61"/>
      <c r="AN10966" s="61"/>
      <c r="AO10966" s="61"/>
      <c r="AP10966" s="62"/>
      <c r="AQ10966" s="61"/>
      <c r="AR10966" s="61"/>
      <c r="AS10966" s="61"/>
      <c r="AT10966" s="61"/>
      <c r="AU10966" s="61"/>
      <c r="AV10966" s="61"/>
      <c r="AW10966" s="60"/>
    </row>
    <row r="10967" s="59" customFormat="1" customHeight="1" spans="1:49">
      <c r="A10967" s="60"/>
      <c r="B10967" s="60"/>
      <c r="C10967" s="60"/>
      <c r="D10967" s="60"/>
      <c r="H10967" s="61"/>
      <c r="I10967" s="61"/>
      <c r="J10967" s="61"/>
      <c r="K10967" s="61"/>
      <c r="L10967" s="61"/>
      <c r="M10967" s="61"/>
      <c r="N10967" s="61"/>
      <c r="O10967" s="61"/>
      <c r="P10967" s="61"/>
      <c r="Q10967" s="61"/>
      <c r="R10967" s="61"/>
      <c r="S10967" s="61"/>
      <c r="T10967" s="61"/>
      <c r="U10967" s="61"/>
      <c r="V10967" s="61"/>
      <c r="W10967" s="61"/>
      <c r="X10967" s="61"/>
      <c r="Y10967" s="61"/>
      <c r="Z10967" s="61"/>
      <c r="AA10967" s="61"/>
      <c r="AB10967" s="61"/>
      <c r="AC10967" s="61"/>
      <c r="AD10967" s="61"/>
      <c r="AE10967" s="61"/>
      <c r="AF10967" s="61"/>
      <c r="AG10967" s="61"/>
      <c r="AH10967" s="61"/>
      <c r="AI10967" s="61"/>
      <c r="AJ10967" s="61"/>
      <c r="AK10967" s="61"/>
      <c r="AL10967" s="61"/>
      <c r="AM10967" s="61"/>
      <c r="AN10967" s="61"/>
      <c r="AO10967" s="61"/>
      <c r="AP10967" s="62"/>
      <c r="AQ10967" s="61"/>
      <c r="AR10967" s="61"/>
      <c r="AS10967" s="61"/>
      <c r="AT10967" s="61"/>
      <c r="AU10967" s="61"/>
      <c r="AV10967" s="61"/>
      <c r="AW10967" s="60"/>
    </row>
    <row r="10968" s="59" customFormat="1" customHeight="1" spans="1:49">
      <c r="A10968" s="60"/>
      <c r="B10968" s="60"/>
      <c r="C10968" s="60"/>
      <c r="D10968" s="60"/>
      <c r="H10968" s="61"/>
      <c r="I10968" s="61"/>
      <c r="J10968" s="61"/>
      <c r="K10968" s="61"/>
      <c r="L10968" s="61"/>
      <c r="M10968" s="61"/>
      <c r="N10968" s="61"/>
      <c r="O10968" s="61"/>
      <c r="P10968" s="61"/>
      <c r="Q10968" s="61"/>
      <c r="R10968" s="61"/>
      <c r="S10968" s="61"/>
      <c r="T10968" s="61"/>
      <c r="U10968" s="61"/>
      <c r="V10968" s="61"/>
      <c r="W10968" s="61"/>
      <c r="X10968" s="61"/>
      <c r="Y10968" s="61"/>
      <c r="Z10968" s="61"/>
      <c r="AA10968" s="61"/>
      <c r="AB10968" s="61"/>
      <c r="AC10968" s="61"/>
      <c r="AD10968" s="61"/>
      <c r="AE10968" s="61"/>
      <c r="AF10968" s="61"/>
      <c r="AG10968" s="61"/>
      <c r="AH10968" s="61"/>
      <c r="AI10968" s="61"/>
      <c r="AJ10968" s="61"/>
      <c r="AK10968" s="61"/>
      <c r="AL10968" s="61"/>
      <c r="AM10968" s="61"/>
      <c r="AN10968" s="61"/>
      <c r="AO10968" s="61"/>
      <c r="AP10968" s="62"/>
      <c r="AQ10968" s="61"/>
      <c r="AR10968" s="61"/>
      <c r="AS10968" s="61"/>
      <c r="AT10968" s="61"/>
      <c r="AU10968" s="61"/>
      <c r="AV10968" s="61"/>
      <c r="AW10968" s="60"/>
    </row>
    <row r="10969" s="59" customFormat="1" customHeight="1" spans="1:49">
      <c r="A10969" s="60"/>
      <c r="B10969" s="60"/>
      <c r="C10969" s="60"/>
      <c r="D10969" s="60"/>
      <c r="H10969" s="61"/>
      <c r="I10969" s="61"/>
      <c r="J10969" s="61"/>
      <c r="K10969" s="61"/>
      <c r="L10969" s="61"/>
      <c r="M10969" s="61"/>
      <c r="N10969" s="61"/>
      <c r="O10969" s="61"/>
      <c r="P10969" s="61"/>
      <c r="Q10969" s="61"/>
      <c r="R10969" s="61"/>
      <c r="S10969" s="61"/>
      <c r="T10969" s="61"/>
      <c r="U10969" s="61"/>
      <c r="V10969" s="61"/>
      <c r="W10969" s="61"/>
      <c r="X10969" s="61"/>
      <c r="Y10969" s="61"/>
      <c r="Z10969" s="61"/>
      <c r="AA10969" s="61"/>
      <c r="AB10969" s="61"/>
      <c r="AC10969" s="61"/>
      <c r="AD10969" s="61"/>
      <c r="AE10969" s="61"/>
      <c r="AF10969" s="61"/>
      <c r="AG10969" s="61"/>
      <c r="AH10969" s="61"/>
      <c r="AI10969" s="61"/>
      <c r="AJ10969" s="61"/>
      <c r="AK10969" s="61"/>
      <c r="AL10969" s="61"/>
      <c r="AM10969" s="61"/>
      <c r="AN10969" s="61"/>
      <c r="AO10969" s="61"/>
      <c r="AP10969" s="62"/>
      <c r="AQ10969" s="61"/>
      <c r="AR10969" s="61"/>
      <c r="AS10969" s="61"/>
      <c r="AT10969" s="61"/>
      <c r="AU10969" s="61"/>
      <c r="AV10969" s="61"/>
      <c r="AW10969" s="60"/>
    </row>
    <row r="10970" s="59" customFormat="1" customHeight="1" spans="1:49">
      <c r="A10970" s="60"/>
      <c r="B10970" s="60"/>
      <c r="C10970" s="60"/>
      <c r="D10970" s="60"/>
      <c r="H10970" s="61"/>
      <c r="I10970" s="61"/>
      <c r="J10970" s="61"/>
      <c r="K10970" s="61"/>
      <c r="L10970" s="61"/>
      <c r="M10970" s="61"/>
      <c r="N10970" s="61"/>
      <c r="O10970" s="61"/>
      <c r="P10970" s="61"/>
      <c r="Q10970" s="61"/>
      <c r="R10970" s="61"/>
      <c r="S10970" s="61"/>
      <c r="T10970" s="61"/>
      <c r="U10970" s="61"/>
      <c r="V10970" s="61"/>
      <c r="W10970" s="61"/>
      <c r="X10970" s="61"/>
      <c r="Y10970" s="61"/>
      <c r="Z10970" s="61"/>
      <c r="AA10970" s="61"/>
      <c r="AB10970" s="61"/>
      <c r="AC10970" s="61"/>
      <c r="AD10970" s="61"/>
      <c r="AE10970" s="61"/>
      <c r="AF10970" s="61"/>
      <c r="AG10970" s="61"/>
      <c r="AH10970" s="61"/>
      <c r="AI10970" s="61"/>
      <c r="AJ10970" s="61"/>
      <c r="AK10970" s="61"/>
      <c r="AL10970" s="61"/>
      <c r="AM10970" s="61"/>
      <c r="AN10970" s="61"/>
      <c r="AO10970" s="61"/>
      <c r="AP10970" s="62"/>
      <c r="AQ10970" s="61"/>
      <c r="AR10970" s="61"/>
      <c r="AS10970" s="61"/>
      <c r="AT10970" s="61"/>
      <c r="AU10970" s="61"/>
      <c r="AV10970" s="61"/>
      <c r="AW10970" s="60"/>
    </row>
    <row r="10971" s="59" customFormat="1" customHeight="1" spans="1:49">
      <c r="A10971" s="60"/>
      <c r="B10971" s="60"/>
      <c r="C10971" s="60"/>
      <c r="D10971" s="60"/>
      <c r="H10971" s="61"/>
      <c r="I10971" s="61"/>
      <c r="J10971" s="61"/>
      <c r="K10971" s="61"/>
      <c r="L10971" s="61"/>
      <c r="M10971" s="61"/>
      <c r="N10971" s="61"/>
      <c r="O10971" s="61"/>
      <c r="P10971" s="61"/>
      <c r="Q10971" s="61"/>
      <c r="R10971" s="61"/>
      <c r="S10971" s="61"/>
      <c r="T10971" s="61"/>
      <c r="U10971" s="61"/>
      <c r="V10971" s="61"/>
      <c r="W10971" s="61"/>
      <c r="X10971" s="61"/>
      <c r="Y10971" s="61"/>
      <c r="Z10971" s="61"/>
      <c r="AA10971" s="61"/>
      <c r="AB10971" s="61"/>
      <c r="AC10971" s="61"/>
      <c r="AD10971" s="61"/>
      <c r="AE10971" s="61"/>
      <c r="AF10971" s="61"/>
      <c r="AG10971" s="61"/>
      <c r="AH10971" s="61"/>
      <c r="AI10971" s="61"/>
      <c r="AJ10971" s="61"/>
      <c r="AK10971" s="61"/>
      <c r="AL10971" s="61"/>
      <c r="AM10971" s="61"/>
      <c r="AN10971" s="61"/>
      <c r="AO10971" s="61"/>
      <c r="AP10971" s="62"/>
      <c r="AQ10971" s="61"/>
      <c r="AR10971" s="61"/>
      <c r="AS10971" s="61"/>
      <c r="AT10971" s="61"/>
      <c r="AU10971" s="61"/>
      <c r="AV10971" s="61"/>
      <c r="AW10971" s="60"/>
    </row>
    <row r="10972" s="59" customFormat="1" customHeight="1" spans="1:49">
      <c r="A10972" s="60"/>
      <c r="B10972" s="60"/>
      <c r="C10972" s="60"/>
      <c r="D10972" s="60"/>
      <c r="H10972" s="61"/>
      <c r="I10972" s="61"/>
      <c r="J10972" s="61"/>
      <c r="K10972" s="61"/>
      <c r="L10972" s="61"/>
      <c r="M10972" s="61"/>
      <c r="N10972" s="61"/>
      <c r="O10972" s="61"/>
      <c r="P10972" s="61"/>
      <c r="Q10972" s="61"/>
      <c r="R10972" s="61"/>
      <c r="S10972" s="61"/>
      <c r="T10972" s="61"/>
      <c r="U10972" s="61"/>
      <c r="V10972" s="61"/>
      <c r="W10972" s="61"/>
      <c r="X10972" s="61"/>
      <c r="Y10972" s="61"/>
      <c r="Z10972" s="61"/>
      <c r="AA10972" s="61"/>
      <c r="AB10972" s="61"/>
      <c r="AC10972" s="61"/>
      <c r="AD10972" s="61"/>
      <c r="AE10972" s="61"/>
      <c r="AF10972" s="61"/>
      <c r="AG10972" s="61"/>
      <c r="AH10972" s="61"/>
      <c r="AI10972" s="61"/>
      <c r="AJ10972" s="61"/>
      <c r="AK10972" s="61"/>
      <c r="AL10972" s="61"/>
      <c r="AM10972" s="61"/>
      <c r="AN10972" s="61"/>
      <c r="AO10972" s="61"/>
      <c r="AP10972" s="62"/>
      <c r="AQ10972" s="61"/>
      <c r="AR10972" s="61"/>
      <c r="AS10972" s="61"/>
      <c r="AT10972" s="61"/>
      <c r="AU10972" s="61"/>
      <c r="AV10972" s="61"/>
      <c r="AW10972" s="60"/>
    </row>
    <row r="10973" s="59" customFormat="1" customHeight="1" spans="1:49">
      <c r="A10973" s="60"/>
      <c r="B10973" s="60"/>
      <c r="C10973" s="60"/>
      <c r="D10973" s="60"/>
      <c r="H10973" s="61"/>
      <c r="I10973" s="61"/>
      <c r="J10973" s="61"/>
      <c r="K10973" s="61"/>
      <c r="L10973" s="61"/>
      <c r="M10973" s="61"/>
      <c r="N10973" s="61"/>
      <c r="O10973" s="61"/>
      <c r="P10973" s="61"/>
      <c r="Q10973" s="61"/>
      <c r="R10973" s="61"/>
      <c r="S10973" s="61"/>
      <c r="T10973" s="61"/>
      <c r="U10973" s="61"/>
      <c r="V10973" s="61"/>
      <c r="W10973" s="61"/>
      <c r="X10973" s="61"/>
      <c r="Y10973" s="61"/>
      <c r="Z10973" s="61"/>
      <c r="AA10973" s="61"/>
      <c r="AB10973" s="61"/>
      <c r="AC10973" s="61"/>
      <c r="AD10973" s="61"/>
      <c r="AE10973" s="61"/>
      <c r="AF10973" s="61"/>
      <c r="AG10973" s="61"/>
      <c r="AH10973" s="61"/>
      <c r="AI10973" s="61"/>
      <c r="AJ10973" s="61"/>
      <c r="AK10973" s="61"/>
      <c r="AL10973" s="61"/>
      <c r="AM10973" s="61"/>
      <c r="AN10973" s="61"/>
      <c r="AO10973" s="61"/>
      <c r="AP10973" s="62"/>
      <c r="AQ10973" s="61"/>
      <c r="AR10973" s="61"/>
      <c r="AS10973" s="61"/>
      <c r="AT10973" s="61"/>
      <c r="AU10973" s="61"/>
      <c r="AV10973" s="61"/>
      <c r="AW10973" s="60"/>
    </row>
    <row r="10974" s="59" customFormat="1" customHeight="1" spans="1:49">
      <c r="A10974" s="60"/>
      <c r="B10974" s="60"/>
      <c r="C10974" s="60"/>
      <c r="D10974" s="60"/>
      <c r="H10974" s="61"/>
      <c r="I10974" s="61"/>
      <c r="J10974" s="61"/>
      <c r="K10974" s="61"/>
      <c r="L10974" s="61"/>
      <c r="M10974" s="61"/>
      <c r="N10974" s="61"/>
      <c r="O10974" s="61"/>
      <c r="P10974" s="61"/>
      <c r="Q10974" s="61"/>
      <c r="R10974" s="61"/>
      <c r="S10974" s="61"/>
      <c r="T10974" s="61"/>
      <c r="U10974" s="61"/>
      <c r="V10974" s="61"/>
      <c r="W10974" s="61"/>
      <c r="X10974" s="61"/>
      <c r="Y10974" s="61"/>
      <c r="Z10974" s="61"/>
      <c r="AA10974" s="61"/>
      <c r="AB10974" s="61"/>
      <c r="AC10974" s="61"/>
      <c r="AD10974" s="61"/>
      <c r="AE10974" s="61"/>
      <c r="AF10974" s="61"/>
      <c r="AG10974" s="61"/>
      <c r="AH10974" s="61"/>
      <c r="AI10974" s="61"/>
      <c r="AJ10974" s="61"/>
      <c r="AK10974" s="61"/>
      <c r="AL10974" s="61"/>
      <c r="AM10974" s="61"/>
      <c r="AN10974" s="61"/>
      <c r="AO10974" s="61"/>
      <c r="AP10974" s="62"/>
      <c r="AQ10974" s="61"/>
      <c r="AR10974" s="61"/>
      <c r="AS10974" s="61"/>
      <c r="AT10974" s="61"/>
      <c r="AU10974" s="61"/>
      <c r="AV10974" s="61"/>
      <c r="AW10974" s="60"/>
    </row>
    <row r="10975" s="59" customFormat="1" customHeight="1" spans="1:49">
      <c r="A10975" s="60"/>
      <c r="B10975" s="60"/>
      <c r="C10975" s="60"/>
      <c r="D10975" s="60"/>
      <c r="H10975" s="61"/>
      <c r="I10975" s="61"/>
      <c r="J10975" s="61"/>
      <c r="K10975" s="61"/>
      <c r="L10975" s="61"/>
      <c r="M10975" s="61"/>
      <c r="N10975" s="61"/>
      <c r="O10975" s="61"/>
      <c r="P10975" s="61"/>
      <c r="Q10975" s="61"/>
      <c r="R10975" s="61"/>
      <c r="S10975" s="61"/>
      <c r="T10975" s="61"/>
      <c r="U10975" s="61"/>
      <c r="V10975" s="61"/>
      <c r="W10975" s="61"/>
      <c r="X10975" s="61"/>
      <c r="Y10975" s="61"/>
      <c r="Z10975" s="61"/>
      <c r="AA10975" s="61"/>
      <c r="AB10975" s="61"/>
      <c r="AC10975" s="61"/>
      <c r="AD10975" s="61"/>
      <c r="AE10975" s="61"/>
      <c r="AF10975" s="61"/>
      <c r="AG10975" s="61"/>
      <c r="AH10975" s="61"/>
      <c r="AI10975" s="61"/>
      <c r="AJ10975" s="61"/>
      <c r="AK10975" s="61"/>
      <c r="AL10975" s="61"/>
      <c r="AM10975" s="61"/>
      <c r="AN10975" s="61"/>
      <c r="AO10975" s="61"/>
      <c r="AP10975" s="62"/>
      <c r="AQ10975" s="61"/>
      <c r="AR10975" s="61"/>
      <c r="AS10975" s="61"/>
      <c r="AT10975" s="61"/>
      <c r="AU10975" s="61"/>
      <c r="AV10975" s="61"/>
      <c r="AW10975" s="60"/>
    </row>
    <row r="10976" s="59" customFormat="1" customHeight="1" spans="1:49">
      <c r="A10976" s="60"/>
      <c r="B10976" s="60"/>
      <c r="C10976" s="60"/>
      <c r="D10976" s="60"/>
      <c r="H10976" s="61"/>
      <c r="I10976" s="61"/>
      <c r="J10976" s="61"/>
      <c r="K10976" s="61"/>
      <c r="L10976" s="61"/>
      <c r="M10976" s="61"/>
      <c r="N10976" s="61"/>
      <c r="O10976" s="61"/>
      <c r="P10976" s="61"/>
      <c r="Q10976" s="61"/>
      <c r="R10976" s="61"/>
      <c r="S10976" s="61"/>
      <c r="T10976" s="61"/>
      <c r="U10976" s="61"/>
      <c r="V10976" s="61"/>
      <c r="W10976" s="61"/>
      <c r="X10976" s="61"/>
      <c r="Y10976" s="61"/>
      <c r="Z10976" s="61"/>
      <c r="AA10976" s="61"/>
      <c r="AB10976" s="61"/>
      <c r="AC10976" s="61"/>
      <c r="AD10976" s="61"/>
      <c r="AE10976" s="61"/>
      <c r="AF10976" s="61"/>
      <c r="AG10976" s="61"/>
      <c r="AH10976" s="61"/>
      <c r="AI10976" s="61"/>
      <c r="AJ10976" s="61"/>
      <c r="AK10976" s="61"/>
      <c r="AL10976" s="61"/>
      <c r="AM10976" s="61"/>
      <c r="AN10976" s="61"/>
      <c r="AO10976" s="61"/>
      <c r="AP10976" s="62"/>
      <c r="AQ10976" s="61"/>
      <c r="AR10976" s="61"/>
      <c r="AS10976" s="61"/>
      <c r="AT10976" s="61"/>
      <c r="AU10976" s="61"/>
      <c r="AV10976" s="61"/>
      <c r="AW10976" s="60"/>
    </row>
    <row r="10977" s="59" customFormat="1" customHeight="1" spans="1:49">
      <c r="A10977" s="60"/>
      <c r="B10977" s="60"/>
      <c r="C10977" s="60"/>
      <c r="D10977" s="60"/>
      <c r="H10977" s="61"/>
      <c r="I10977" s="61"/>
      <c r="J10977" s="61"/>
      <c r="K10977" s="61"/>
      <c r="L10977" s="61"/>
      <c r="M10977" s="61"/>
      <c r="N10977" s="61"/>
      <c r="O10977" s="61"/>
      <c r="P10977" s="61"/>
      <c r="Q10977" s="61"/>
      <c r="R10977" s="61"/>
      <c r="S10977" s="61"/>
      <c r="T10977" s="61"/>
      <c r="U10977" s="61"/>
      <c r="V10977" s="61"/>
      <c r="W10977" s="61"/>
      <c r="X10977" s="61"/>
      <c r="Y10977" s="61"/>
      <c r="Z10977" s="61"/>
      <c r="AA10977" s="61"/>
      <c r="AB10977" s="61"/>
      <c r="AC10977" s="61"/>
      <c r="AD10977" s="61"/>
      <c r="AE10977" s="61"/>
      <c r="AF10977" s="61"/>
      <c r="AG10977" s="61"/>
      <c r="AH10977" s="61"/>
      <c r="AI10977" s="61"/>
      <c r="AJ10977" s="61"/>
      <c r="AK10977" s="61"/>
      <c r="AL10977" s="61"/>
      <c r="AM10977" s="61"/>
      <c r="AN10977" s="61"/>
      <c r="AO10977" s="61"/>
      <c r="AP10977" s="62"/>
      <c r="AQ10977" s="61"/>
      <c r="AR10977" s="61"/>
      <c r="AS10977" s="61"/>
      <c r="AT10977" s="61"/>
      <c r="AU10977" s="61"/>
      <c r="AV10977" s="61"/>
      <c r="AW10977" s="60"/>
    </row>
    <row r="10978" s="59" customFormat="1" customHeight="1" spans="1:49">
      <c r="A10978" s="60"/>
      <c r="B10978" s="60"/>
      <c r="C10978" s="60"/>
      <c r="D10978" s="60"/>
      <c r="H10978" s="61"/>
      <c r="I10978" s="61"/>
      <c r="J10978" s="61"/>
      <c r="K10978" s="61"/>
      <c r="L10978" s="61"/>
      <c r="M10978" s="61"/>
      <c r="N10978" s="61"/>
      <c r="O10978" s="61"/>
      <c r="P10978" s="61"/>
      <c r="Q10978" s="61"/>
      <c r="R10978" s="61"/>
      <c r="S10978" s="61"/>
      <c r="T10978" s="61"/>
      <c r="U10978" s="61"/>
      <c r="V10978" s="61"/>
      <c r="W10978" s="61"/>
      <c r="X10978" s="61"/>
      <c r="Y10978" s="61"/>
      <c r="Z10978" s="61"/>
      <c r="AA10978" s="61"/>
      <c r="AB10978" s="61"/>
      <c r="AC10978" s="61"/>
      <c r="AD10978" s="61"/>
      <c r="AE10978" s="61"/>
      <c r="AF10978" s="61"/>
      <c r="AG10978" s="61"/>
      <c r="AH10978" s="61"/>
      <c r="AI10978" s="61"/>
      <c r="AJ10978" s="61"/>
      <c r="AK10978" s="61"/>
      <c r="AL10978" s="61"/>
      <c r="AM10978" s="61"/>
      <c r="AN10978" s="61"/>
      <c r="AO10978" s="61"/>
      <c r="AP10978" s="62"/>
      <c r="AQ10978" s="61"/>
      <c r="AR10978" s="61"/>
      <c r="AS10978" s="61"/>
      <c r="AT10978" s="61"/>
      <c r="AU10978" s="61"/>
      <c r="AV10978" s="61"/>
      <c r="AW10978" s="60"/>
    </row>
    <row r="10979" s="59" customFormat="1" customHeight="1" spans="1:49">
      <c r="A10979" s="60"/>
      <c r="B10979" s="60"/>
      <c r="C10979" s="60"/>
      <c r="D10979" s="60"/>
      <c r="H10979" s="61"/>
      <c r="I10979" s="61"/>
      <c r="J10979" s="61"/>
      <c r="K10979" s="61"/>
      <c r="L10979" s="61"/>
      <c r="M10979" s="61"/>
      <c r="N10979" s="61"/>
      <c r="O10979" s="61"/>
      <c r="P10979" s="61"/>
      <c r="Q10979" s="61"/>
      <c r="R10979" s="61"/>
      <c r="S10979" s="61"/>
      <c r="T10979" s="61"/>
      <c r="U10979" s="61"/>
      <c r="V10979" s="61"/>
      <c r="W10979" s="61"/>
      <c r="X10979" s="61"/>
      <c r="Y10979" s="61"/>
      <c r="Z10979" s="61"/>
      <c r="AA10979" s="61"/>
      <c r="AB10979" s="61"/>
      <c r="AC10979" s="61"/>
      <c r="AD10979" s="61"/>
      <c r="AE10979" s="61"/>
      <c r="AF10979" s="61"/>
      <c r="AG10979" s="61"/>
      <c r="AH10979" s="61"/>
      <c r="AI10979" s="61"/>
      <c r="AJ10979" s="61"/>
      <c r="AK10979" s="61"/>
      <c r="AL10979" s="61"/>
      <c r="AM10979" s="61"/>
      <c r="AN10979" s="61"/>
      <c r="AO10979" s="61"/>
      <c r="AP10979" s="62"/>
      <c r="AQ10979" s="61"/>
      <c r="AR10979" s="61"/>
      <c r="AS10979" s="61"/>
      <c r="AT10979" s="61"/>
      <c r="AU10979" s="61"/>
      <c r="AV10979" s="61"/>
      <c r="AW10979" s="60"/>
    </row>
    <row r="10980" s="59" customFormat="1" customHeight="1" spans="1:49">
      <c r="A10980" s="60"/>
      <c r="B10980" s="60"/>
      <c r="C10980" s="60"/>
      <c r="D10980" s="60"/>
      <c r="H10980" s="61"/>
      <c r="I10980" s="61"/>
      <c r="J10980" s="61"/>
      <c r="K10980" s="61"/>
      <c r="L10980" s="61"/>
      <c r="M10980" s="61"/>
      <c r="N10980" s="61"/>
      <c r="O10980" s="61"/>
      <c r="P10980" s="61"/>
      <c r="Q10980" s="61"/>
      <c r="R10980" s="61"/>
      <c r="S10980" s="61"/>
      <c r="T10980" s="61"/>
      <c r="U10980" s="61"/>
      <c r="V10980" s="61"/>
      <c r="W10980" s="61"/>
      <c r="X10980" s="61"/>
      <c r="Y10980" s="61"/>
      <c r="Z10980" s="61"/>
      <c r="AA10980" s="61"/>
      <c r="AB10980" s="61"/>
      <c r="AC10980" s="61"/>
      <c r="AD10980" s="61"/>
      <c r="AE10980" s="61"/>
      <c r="AF10980" s="61"/>
      <c r="AG10980" s="61"/>
      <c r="AH10980" s="61"/>
      <c r="AI10980" s="61"/>
      <c r="AJ10980" s="61"/>
      <c r="AK10980" s="61"/>
      <c r="AL10980" s="61"/>
      <c r="AM10980" s="61"/>
      <c r="AN10980" s="61"/>
      <c r="AO10980" s="61"/>
      <c r="AP10980" s="62"/>
      <c r="AQ10980" s="61"/>
      <c r="AR10980" s="61"/>
      <c r="AS10980" s="61"/>
      <c r="AT10980" s="61"/>
      <c r="AU10980" s="61"/>
      <c r="AV10980" s="61"/>
      <c r="AW10980" s="60"/>
    </row>
    <row r="10981" s="59" customFormat="1" customHeight="1" spans="1:49">
      <c r="A10981" s="60"/>
      <c r="B10981" s="60"/>
      <c r="C10981" s="60"/>
      <c r="D10981" s="60"/>
      <c r="H10981" s="61"/>
      <c r="I10981" s="61"/>
      <c r="J10981" s="61"/>
      <c r="K10981" s="61"/>
      <c r="L10981" s="61"/>
      <c r="M10981" s="61"/>
      <c r="N10981" s="61"/>
      <c r="O10981" s="61"/>
      <c r="P10981" s="61"/>
      <c r="Q10981" s="61"/>
      <c r="R10981" s="61"/>
      <c r="S10981" s="61"/>
      <c r="T10981" s="61"/>
      <c r="U10981" s="61"/>
      <c r="V10981" s="61"/>
      <c r="W10981" s="61"/>
      <c r="X10981" s="61"/>
      <c r="Y10981" s="61"/>
      <c r="Z10981" s="61"/>
      <c r="AA10981" s="61"/>
      <c r="AB10981" s="61"/>
      <c r="AC10981" s="61"/>
      <c r="AD10981" s="61"/>
      <c r="AE10981" s="61"/>
      <c r="AF10981" s="61"/>
      <c r="AG10981" s="61"/>
      <c r="AH10981" s="61"/>
      <c r="AI10981" s="61"/>
      <c r="AJ10981" s="61"/>
      <c r="AK10981" s="61"/>
      <c r="AL10981" s="61"/>
      <c r="AM10981" s="61"/>
      <c r="AN10981" s="61"/>
      <c r="AO10981" s="61"/>
      <c r="AP10981" s="62"/>
      <c r="AQ10981" s="61"/>
      <c r="AR10981" s="61"/>
      <c r="AS10981" s="61"/>
      <c r="AT10981" s="61"/>
      <c r="AU10981" s="61"/>
      <c r="AV10981" s="61"/>
      <c r="AW10981" s="60"/>
    </row>
    <row r="10982" s="59" customFormat="1" customHeight="1" spans="1:49">
      <c r="A10982" s="60"/>
      <c r="B10982" s="60"/>
      <c r="C10982" s="60"/>
      <c r="D10982" s="60"/>
      <c r="H10982" s="61"/>
      <c r="I10982" s="61"/>
      <c r="J10982" s="61"/>
      <c r="K10982" s="61"/>
      <c r="L10982" s="61"/>
      <c r="M10982" s="61"/>
      <c r="N10982" s="61"/>
      <c r="O10982" s="61"/>
      <c r="P10982" s="61"/>
      <c r="Q10982" s="61"/>
      <c r="R10982" s="61"/>
      <c r="S10982" s="61"/>
      <c r="T10982" s="61"/>
      <c r="U10982" s="61"/>
      <c r="V10982" s="61"/>
      <c r="W10982" s="61"/>
      <c r="X10982" s="61"/>
      <c r="Y10982" s="61"/>
      <c r="Z10982" s="61"/>
      <c r="AA10982" s="61"/>
      <c r="AB10982" s="61"/>
      <c r="AC10982" s="61"/>
      <c r="AD10982" s="61"/>
      <c r="AE10982" s="61"/>
      <c r="AF10982" s="61"/>
      <c r="AG10982" s="61"/>
      <c r="AH10982" s="61"/>
      <c r="AI10982" s="61"/>
      <c r="AJ10982" s="61"/>
      <c r="AK10982" s="61"/>
      <c r="AL10982" s="61"/>
      <c r="AM10982" s="61"/>
      <c r="AN10982" s="61"/>
      <c r="AO10982" s="61"/>
      <c r="AP10982" s="62"/>
      <c r="AQ10982" s="61"/>
      <c r="AR10982" s="61"/>
      <c r="AS10982" s="61"/>
      <c r="AT10982" s="61"/>
      <c r="AU10982" s="61"/>
      <c r="AV10982" s="61"/>
      <c r="AW10982" s="60"/>
    </row>
    <row r="10983" s="59" customFormat="1" customHeight="1" spans="1:49">
      <c r="A10983" s="60"/>
      <c r="B10983" s="60"/>
      <c r="C10983" s="60"/>
      <c r="D10983" s="60"/>
      <c r="H10983" s="61"/>
      <c r="I10983" s="61"/>
      <c r="J10983" s="61"/>
      <c r="K10983" s="61"/>
      <c r="L10983" s="61"/>
      <c r="M10983" s="61"/>
      <c r="N10983" s="61"/>
      <c r="O10983" s="61"/>
      <c r="P10983" s="61"/>
      <c r="Q10983" s="61"/>
      <c r="R10983" s="61"/>
      <c r="S10983" s="61"/>
      <c r="T10983" s="61"/>
      <c r="U10983" s="61"/>
      <c r="V10983" s="61"/>
      <c r="W10983" s="61"/>
      <c r="X10983" s="61"/>
      <c r="Y10983" s="61"/>
      <c r="Z10983" s="61"/>
      <c r="AA10983" s="61"/>
      <c r="AB10983" s="61"/>
      <c r="AC10983" s="61"/>
      <c r="AD10983" s="61"/>
      <c r="AE10983" s="61"/>
      <c r="AF10983" s="61"/>
      <c r="AG10983" s="61"/>
      <c r="AH10983" s="61"/>
      <c r="AI10983" s="61"/>
      <c r="AJ10983" s="61"/>
      <c r="AK10983" s="61"/>
      <c r="AL10983" s="61"/>
      <c r="AM10983" s="61"/>
      <c r="AN10983" s="61"/>
      <c r="AO10983" s="61"/>
      <c r="AP10983" s="62"/>
      <c r="AQ10983" s="61"/>
      <c r="AR10983" s="61"/>
      <c r="AS10983" s="61"/>
      <c r="AT10983" s="61"/>
      <c r="AU10983" s="61"/>
      <c r="AV10983" s="61"/>
      <c r="AW10983" s="60"/>
    </row>
    <row r="10984" s="59" customFormat="1" customHeight="1" spans="1:49">
      <c r="A10984" s="60"/>
      <c r="B10984" s="60"/>
      <c r="C10984" s="60"/>
      <c r="D10984" s="60"/>
      <c r="H10984" s="61"/>
      <c r="I10984" s="61"/>
      <c r="J10984" s="61"/>
      <c r="K10984" s="61"/>
      <c r="L10984" s="61"/>
      <c r="M10984" s="61"/>
      <c r="N10984" s="61"/>
      <c r="O10984" s="61"/>
      <c r="P10984" s="61"/>
      <c r="Q10984" s="61"/>
      <c r="R10984" s="61"/>
      <c r="S10984" s="61"/>
      <c r="T10984" s="61"/>
      <c r="U10984" s="61"/>
      <c r="V10984" s="61"/>
      <c r="W10984" s="61"/>
      <c r="X10984" s="61"/>
      <c r="Y10984" s="61"/>
      <c r="Z10984" s="61"/>
      <c r="AA10984" s="61"/>
      <c r="AB10984" s="61"/>
      <c r="AC10984" s="61"/>
      <c r="AD10984" s="61"/>
      <c r="AE10984" s="61"/>
      <c r="AF10984" s="61"/>
      <c r="AG10984" s="61"/>
      <c r="AH10984" s="61"/>
      <c r="AI10984" s="61"/>
      <c r="AJ10984" s="61"/>
      <c r="AK10984" s="61"/>
      <c r="AL10984" s="61"/>
      <c r="AM10984" s="61"/>
      <c r="AN10984" s="61"/>
      <c r="AO10984" s="61"/>
      <c r="AP10984" s="62"/>
      <c r="AQ10984" s="61"/>
      <c r="AR10984" s="61"/>
      <c r="AS10984" s="61"/>
      <c r="AT10984" s="61"/>
      <c r="AU10984" s="61"/>
      <c r="AV10984" s="61"/>
      <c r="AW10984" s="60"/>
    </row>
    <row r="10985" s="59" customFormat="1" customHeight="1" spans="1:49">
      <c r="A10985" s="60"/>
      <c r="B10985" s="60"/>
      <c r="C10985" s="60"/>
      <c r="D10985" s="60"/>
      <c r="H10985" s="61"/>
      <c r="I10985" s="61"/>
      <c r="J10985" s="61"/>
      <c r="K10985" s="61"/>
      <c r="L10985" s="61"/>
      <c r="M10985" s="61"/>
      <c r="N10985" s="61"/>
      <c r="O10985" s="61"/>
      <c r="P10985" s="61"/>
      <c r="Q10985" s="61"/>
      <c r="R10985" s="61"/>
      <c r="S10985" s="61"/>
      <c r="T10985" s="61"/>
      <c r="U10985" s="61"/>
      <c r="V10985" s="61"/>
      <c r="W10985" s="61"/>
      <c r="X10985" s="61"/>
      <c r="Y10985" s="61"/>
      <c r="Z10985" s="61"/>
      <c r="AA10985" s="61"/>
      <c r="AB10985" s="61"/>
      <c r="AC10985" s="61"/>
      <c r="AD10985" s="61"/>
      <c r="AE10985" s="61"/>
      <c r="AF10985" s="61"/>
      <c r="AG10985" s="61"/>
      <c r="AH10985" s="61"/>
      <c r="AI10985" s="61"/>
      <c r="AJ10985" s="61"/>
      <c r="AK10985" s="61"/>
      <c r="AL10985" s="61"/>
      <c r="AM10985" s="61"/>
      <c r="AN10985" s="61"/>
      <c r="AO10985" s="61"/>
      <c r="AP10985" s="62"/>
      <c r="AQ10985" s="61"/>
      <c r="AR10985" s="61"/>
      <c r="AS10985" s="61"/>
      <c r="AT10985" s="61"/>
      <c r="AU10985" s="61"/>
      <c r="AV10985" s="61"/>
      <c r="AW10985" s="60"/>
    </row>
    <row r="10986" s="59" customFormat="1" customHeight="1" spans="1:49">
      <c r="A10986" s="60"/>
      <c r="B10986" s="60"/>
      <c r="C10986" s="60"/>
      <c r="D10986" s="60"/>
      <c r="H10986" s="61"/>
      <c r="I10986" s="61"/>
      <c r="J10986" s="61"/>
      <c r="K10986" s="61"/>
      <c r="L10986" s="61"/>
      <c r="M10986" s="61"/>
      <c r="N10986" s="61"/>
      <c r="O10986" s="61"/>
      <c r="P10986" s="61"/>
      <c r="Q10986" s="61"/>
      <c r="R10986" s="61"/>
      <c r="S10986" s="61"/>
      <c r="T10986" s="61"/>
      <c r="U10986" s="61"/>
      <c r="V10986" s="61"/>
      <c r="W10986" s="61"/>
      <c r="X10986" s="61"/>
      <c r="Y10986" s="61"/>
      <c r="Z10986" s="61"/>
      <c r="AA10986" s="61"/>
      <c r="AB10986" s="61"/>
      <c r="AC10986" s="61"/>
      <c r="AD10986" s="61"/>
      <c r="AE10986" s="61"/>
      <c r="AF10986" s="61"/>
      <c r="AG10986" s="61"/>
      <c r="AH10986" s="61"/>
      <c r="AI10986" s="61"/>
      <c r="AJ10986" s="61"/>
      <c r="AK10986" s="61"/>
      <c r="AL10986" s="61"/>
      <c r="AM10986" s="61"/>
      <c r="AN10986" s="61"/>
      <c r="AO10986" s="61"/>
      <c r="AP10986" s="62"/>
      <c r="AQ10986" s="61"/>
      <c r="AR10986" s="61"/>
      <c r="AS10986" s="61"/>
      <c r="AT10986" s="61"/>
      <c r="AU10986" s="61"/>
      <c r="AV10986" s="61"/>
      <c r="AW10986" s="60"/>
    </row>
    <row r="10987" s="59" customFormat="1" customHeight="1" spans="1:49">
      <c r="A10987" s="60"/>
      <c r="B10987" s="60"/>
      <c r="C10987" s="60"/>
      <c r="D10987" s="60"/>
      <c r="H10987" s="61"/>
      <c r="I10987" s="61"/>
      <c r="J10987" s="61"/>
      <c r="K10987" s="61"/>
      <c r="L10987" s="61"/>
      <c r="M10987" s="61"/>
      <c r="N10987" s="61"/>
      <c r="O10987" s="61"/>
      <c r="P10987" s="61"/>
      <c r="Q10987" s="61"/>
      <c r="R10987" s="61"/>
      <c r="S10987" s="61"/>
      <c r="T10987" s="61"/>
      <c r="U10987" s="61"/>
      <c r="V10987" s="61"/>
      <c r="W10987" s="61"/>
      <c r="X10987" s="61"/>
      <c r="Y10987" s="61"/>
      <c r="Z10987" s="61"/>
      <c r="AA10987" s="61"/>
      <c r="AB10987" s="61"/>
      <c r="AC10987" s="61"/>
      <c r="AD10987" s="61"/>
      <c r="AE10987" s="61"/>
      <c r="AF10987" s="61"/>
      <c r="AG10987" s="61"/>
      <c r="AH10987" s="61"/>
      <c r="AI10987" s="61"/>
      <c r="AJ10987" s="61"/>
      <c r="AK10987" s="61"/>
      <c r="AL10987" s="61"/>
      <c r="AM10987" s="61"/>
      <c r="AN10987" s="61"/>
      <c r="AO10987" s="61"/>
      <c r="AP10987" s="62"/>
      <c r="AQ10987" s="61"/>
      <c r="AR10987" s="61"/>
      <c r="AS10987" s="61"/>
      <c r="AT10987" s="61"/>
      <c r="AU10987" s="61"/>
      <c r="AV10987" s="61"/>
      <c r="AW10987" s="60"/>
    </row>
    <row r="10988" s="59" customFormat="1" customHeight="1" spans="1:49">
      <c r="A10988" s="60"/>
      <c r="B10988" s="60"/>
      <c r="C10988" s="60"/>
      <c r="D10988" s="60"/>
      <c r="H10988" s="61"/>
      <c r="I10988" s="61"/>
      <c r="J10988" s="61"/>
      <c r="K10988" s="61"/>
      <c r="L10988" s="61"/>
      <c r="M10988" s="61"/>
      <c r="N10988" s="61"/>
      <c r="O10988" s="61"/>
      <c r="P10988" s="61"/>
      <c r="Q10988" s="61"/>
      <c r="R10988" s="61"/>
      <c r="S10988" s="61"/>
      <c r="T10988" s="61"/>
      <c r="U10988" s="61"/>
      <c r="V10988" s="61"/>
      <c r="W10988" s="61"/>
      <c r="X10988" s="61"/>
      <c r="Y10988" s="61"/>
      <c r="Z10988" s="61"/>
      <c r="AA10988" s="61"/>
      <c r="AB10988" s="61"/>
      <c r="AC10988" s="61"/>
      <c r="AD10988" s="61"/>
      <c r="AE10988" s="61"/>
      <c r="AF10988" s="61"/>
      <c r="AG10988" s="61"/>
      <c r="AH10988" s="61"/>
      <c r="AI10988" s="61"/>
      <c r="AJ10988" s="61"/>
      <c r="AK10988" s="61"/>
      <c r="AL10988" s="61"/>
      <c r="AM10988" s="61"/>
      <c r="AN10988" s="61"/>
      <c r="AO10988" s="61"/>
      <c r="AP10988" s="62"/>
      <c r="AQ10988" s="61"/>
      <c r="AR10988" s="61"/>
      <c r="AS10988" s="61"/>
      <c r="AT10988" s="61"/>
      <c r="AU10988" s="61"/>
      <c r="AV10988" s="61"/>
      <c r="AW10988" s="60"/>
    </row>
    <row r="10989" s="59" customFormat="1" customHeight="1" spans="1:49">
      <c r="A10989" s="60"/>
      <c r="B10989" s="60"/>
      <c r="C10989" s="60"/>
      <c r="D10989" s="60"/>
      <c r="H10989" s="61"/>
      <c r="I10989" s="61"/>
      <c r="J10989" s="61"/>
      <c r="K10989" s="61"/>
      <c r="L10989" s="61"/>
      <c r="M10989" s="61"/>
      <c r="N10989" s="61"/>
      <c r="O10989" s="61"/>
      <c r="P10989" s="61"/>
      <c r="Q10989" s="61"/>
      <c r="R10989" s="61"/>
      <c r="S10989" s="61"/>
      <c r="T10989" s="61"/>
      <c r="U10989" s="61"/>
      <c r="V10989" s="61"/>
      <c r="W10989" s="61"/>
      <c r="X10989" s="61"/>
      <c r="Y10989" s="61"/>
      <c r="Z10989" s="61"/>
      <c r="AA10989" s="61"/>
      <c r="AB10989" s="61"/>
      <c r="AC10989" s="61"/>
      <c r="AD10989" s="61"/>
      <c r="AE10989" s="61"/>
      <c r="AF10989" s="61"/>
      <c r="AG10989" s="61"/>
      <c r="AH10989" s="61"/>
      <c r="AI10989" s="61"/>
      <c r="AJ10989" s="61"/>
      <c r="AK10989" s="61"/>
      <c r="AL10989" s="61"/>
      <c r="AM10989" s="61"/>
      <c r="AN10989" s="61"/>
      <c r="AO10989" s="61"/>
      <c r="AP10989" s="62"/>
      <c r="AQ10989" s="61"/>
      <c r="AR10989" s="61"/>
      <c r="AS10989" s="61"/>
      <c r="AT10989" s="61"/>
      <c r="AU10989" s="61"/>
      <c r="AV10989" s="61"/>
      <c r="AW10989" s="60"/>
    </row>
    <row r="10990" s="59" customFormat="1" customHeight="1" spans="1:49">
      <c r="A10990" s="60"/>
      <c r="B10990" s="60"/>
      <c r="C10990" s="60"/>
      <c r="D10990" s="60"/>
      <c r="H10990" s="61"/>
      <c r="I10990" s="61"/>
      <c r="J10990" s="61"/>
      <c r="K10990" s="61"/>
      <c r="L10990" s="61"/>
      <c r="M10990" s="61"/>
      <c r="N10990" s="61"/>
      <c r="O10990" s="61"/>
      <c r="P10990" s="61"/>
      <c r="Q10990" s="61"/>
      <c r="R10990" s="61"/>
      <c r="S10990" s="61"/>
      <c r="T10990" s="61"/>
      <c r="U10990" s="61"/>
      <c r="V10990" s="61"/>
      <c r="W10990" s="61"/>
      <c r="X10990" s="61"/>
      <c r="Y10990" s="61"/>
      <c r="Z10990" s="61"/>
      <c r="AA10990" s="61"/>
      <c r="AB10990" s="61"/>
      <c r="AC10990" s="61"/>
      <c r="AD10990" s="61"/>
      <c r="AE10990" s="61"/>
      <c r="AF10990" s="61"/>
      <c r="AG10990" s="61"/>
      <c r="AH10990" s="61"/>
      <c r="AI10990" s="61"/>
      <c r="AJ10990" s="61"/>
      <c r="AK10990" s="61"/>
      <c r="AL10990" s="61"/>
      <c r="AM10990" s="61"/>
      <c r="AN10990" s="61"/>
      <c r="AO10990" s="61"/>
      <c r="AP10990" s="62"/>
      <c r="AQ10990" s="61"/>
      <c r="AR10990" s="61"/>
      <c r="AS10990" s="61"/>
      <c r="AT10990" s="61"/>
      <c r="AU10990" s="61"/>
      <c r="AV10990" s="61"/>
      <c r="AW10990" s="60"/>
    </row>
    <row r="10991" s="59" customFormat="1" customHeight="1" spans="1:49">
      <c r="A10991" s="60"/>
      <c r="B10991" s="60"/>
      <c r="C10991" s="60"/>
      <c r="D10991" s="60"/>
      <c r="H10991" s="61"/>
      <c r="I10991" s="61"/>
      <c r="J10991" s="61"/>
      <c r="K10991" s="61"/>
      <c r="L10991" s="61"/>
      <c r="M10991" s="61"/>
      <c r="N10991" s="61"/>
      <c r="O10991" s="61"/>
      <c r="P10991" s="61"/>
      <c r="Q10991" s="61"/>
      <c r="R10991" s="61"/>
      <c r="S10991" s="61"/>
      <c r="T10991" s="61"/>
      <c r="U10991" s="61"/>
      <c r="V10991" s="61"/>
      <c r="W10991" s="61"/>
      <c r="X10991" s="61"/>
      <c r="Y10991" s="61"/>
      <c r="Z10991" s="61"/>
      <c r="AA10991" s="61"/>
      <c r="AB10991" s="61"/>
      <c r="AC10991" s="61"/>
      <c r="AD10991" s="61"/>
      <c r="AE10991" s="61"/>
      <c r="AF10991" s="61"/>
      <c r="AG10991" s="61"/>
      <c r="AH10991" s="61"/>
      <c r="AI10991" s="61"/>
      <c r="AJ10991" s="61"/>
      <c r="AK10991" s="61"/>
      <c r="AL10991" s="61"/>
      <c r="AM10991" s="61"/>
      <c r="AN10991" s="61"/>
      <c r="AO10991" s="61"/>
      <c r="AP10991" s="62"/>
      <c r="AQ10991" s="61"/>
      <c r="AR10991" s="61"/>
      <c r="AS10991" s="61"/>
      <c r="AT10991" s="61"/>
      <c r="AU10991" s="61"/>
      <c r="AV10991" s="61"/>
      <c r="AW10991" s="60"/>
    </row>
    <row r="10992" s="59" customFormat="1" customHeight="1" spans="1:49">
      <c r="A10992" s="60"/>
      <c r="B10992" s="60"/>
      <c r="C10992" s="60"/>
      <c r="D10992" s="60"/>
      <c r="H10992" s="61"/>
      <c r="I10992" s="61"/>
      <c r="J10992" s="61"/>
      <c r="K10992" s="61"/>
      <c r="L10992" s="61"/>
      <c r="M10992" s="61"/>
      <c r="N10992" s="61"/>
      <c r="O10992" s="61"/>
      <c r="P10992" s="61"/>
      <c r="Q10992" s="61"/>
      <c r="R10992" s="61"/>
      <c r="S10992" s="61"/>
      <c r="T10992" s="61"/>
      <c r="U10992" s="61"/>
      <c r="V10992" s="61"/>
      <c r="W10992" s="61"/>
      <c r="X10992" s="61"/>
      <c r="Y10992" s="61"/>
      <c r="Z10992" s="61"/>
      <c r="AA10992" s="61"/>
      <c r="AB10992" s="61"/>
      <c r="AC10992" s="61"/>
      <c r="AD10992" s="61"/>
      <c r="AE10992" s="61"/>
      <c r="AF10992" s="61"/>
      <c r="AG10992" s="61"/>
      <c r="AH10992" s="61"/>
      <c r="AI10992" s="61"/>
      <c r="AJ10992" s="61"/>
      <c r="AK10992" s="61"/>
      <c r="AL10992" s="61"/>
      <c r="AM10992" s="61"/>
      <c r="AN10992" s="61"/>
      <c r="AO10992" s="61"/>
      <c r="AP10992" s="62"/>
      <c r="AQ10992" s="61"/>
      <c r="AR10992" s="61"/>
      <c r="AS10992" s="61"/>
      <c r="AT10992" s="61"/>
      <c r="AU10992" s="61"/>
      <c r="AV10992" s="61"/>
      <c r="AW10992" s="60"/>
    </row>
    <row r="10993" s="59" customFormat="1" customHeight="1" spans="1:49">
      <c r="A10993" s="60"/>
      <c r="B10993" s="60"/>
      <c r="C10993" s="60"/>
      <c r="D10993" s="60"/>
      <c r="H10993" s="61"/>
      <c r="I10993" s="61"/>
      <c r="J10993" s="61"/>
      <c r="K10993" s="61"/>
      <c r="L10993" s="61"/>
      <c r="M10993" s="61"/>
      <c r="N10993" s="61"/>
      <c r="O10993" s="61"/>
      <c r="P10993" s="61"/>
      <c r="Q10993" s="61"/>
      <c r="R10993" s="61"/>
      <c r="S10993" s="61"/>
      <c r="T10993" s="61"/>
      <c r="U10993" s="61"/>
      <c r="V10993" s="61"/>
      <c r="W10993" s="61"/>
      <c r="X10993" s="61"/>
      <c r="Y10993" s="61"/>
      <c r="Z10993" s="61"/>
      <c r="AA10993" s="61"/>
      <c r="AB10993" s="61"/>
      <c r="AC10993" s="61"/>
      <c r="AD10993" s="61"/>
      <c r="AE10993" s="61"/>
      <c r="AF10993" s="61"/>
      <c r="AG10993" s="61"/>
      <c r="AH10993" s="61"/>
      <c r="AI10993" s="61"/>
      <c r="AJ10993" s="61"/>
      <c r="AK10993" s="61"/>
      <c r="AL10993" s="61"/>
      <c r="AM10993" s="61"/>
      <c r="AN10993" s="61"/>
      <c r="AO10993" s="61"/>
      <c r="AP10993" s="62"/>
      <c r="AQ10993" s="61"/>
      <c r="AR10993" s="61"/>
      <c r="AS10993" s="61"/>
      <c r="AT10993" s="61"/>
      <c r="AU10993" s="61"/>
      <c r="AV10993" s="61"/>
      <c r="AW10993" s="60"/>
    </row>
    <row r="10994" s="59" customFormat="1" customHeight="1" spans="1:49">
      <c r="A10994" s="60"/>
      <c r="B10994" s="60"/>
      <c r="C10994" s="60"/>
      <c r="D10994" s="60"/>
      <c r="H10994" s="61"/>
      <c r="I10994" s="61"/>
      <c r="J10994" s="61"/>
      <c r="K10994" s="61"/>
      <c r="L10994" s="61"/>
      <c r="M10994" s="61"/>
      <c r="N10994" s="61"/>
      <c r="O10994" s="61"/>
      <c r="P10994" s="61"/>
      <c r="Q10994" s="61"/>
      <c r="R10994" s="61"/>
      <c r="S10994" s="61"/>
      <c r="T10994" s="61"/>
      <c r="U10994" s="61"/>
      <c r="V10994" s="61"/>
      <c r="W10994" s="61"/>
      <c r="X10994" s="61"/>
      <c r="Y10994" s="61"/>
      <c r="Z10994" s="61"/>
      <c r="AA10994" s="61"/>
      <c r="AB10994" s="61"/>
      <c r="AC10994" s="61"/>
      <c r="AD10994" s="61"/>
      <c r="AE10994" s="61"/>
      <c r="AF10994" s="61"/>
      <c r="AG10994" s="61"/>
      <c r="AH10994" s="61"/>
      <c r="AI10994" s="61"/>
      <c r="AJ10994" s="61"/>
      <c r="AK10994" s="61"/>
      <c r="AL10994" s="61"/>
      <c r="AM10994" s="61"/>
      <c r="AN10994" s="61"/>
      <c r="AO10994" s="61"/>
      <c r="AP10994" s="62"/>
      <c r="AQ10994" s="61"/>
      <c r="AR10994" s="61"/>
      <c r="AS10994" s="61"/>
      <c r="AT10994" s="61"/>
      <c r="AU10994" s="61"/>
      <c r="AV10994" s="61"/>
      <c r="AW10994" s="60"/>
    </row>
    <row r="10995" s="59" customFormat="1" customHeight="1" spans="1:49">
      <c r="A10995" s="60"/>
      <c r="B10995" s="60"/>
      <c r="C10995" s="60"/>
      <c r="D10995" s="60"/>
      <c r="H10995" s="61"/>
      <c r="I10995" s="61"/>
      <c r="J10995" s="61"/>
      <c r="K10995" s="61"/>
      <c r="L10995" s="61"/>
      <c r="M10995" s="61"/>
      <c r="N10995" s="61"/>
      <c r="O10995" s="61"/>
      <c r="P10995" s="61"/>
      <c r="Q10995" s="61"/>
      <c r="R10995" s="61"/>
      <c r="S10995" s="61"/>
      <c r="T10995" s="61"/>
      <c r="U10995" s="61"/>
      <c r="V10995" s="61"/>
      <c r="W10995" s="61"/>
      <c r="X10995" s="61"/>
      <c r="Y10995" s="61"/>
      <c r="Z10995" s="61"/>
      <c r="AA10995" s="61"/>
      <c r="AB10995" s="61"/>
      <c r="AC10995" s="61"/>
      <c r="AD10995" s="61"/>
      <c r="AE10995" s="61"/>
      <c r="AF10995" s="61"/>
      <c r="AG10995" s="61"/>
      <c r="AH10995" s="61"/>
      <c r="AI10995" s="61"/>
      <c r="AJ10995" s="61"/>
      <c r="AK10995" s="61"/>
      <c r="AL10995" s="61"/>
      <c r="AM10995" s="61"/>
      <c r="AN10995" s="61"/>
      <c r="AO10995" s="61"/>
      <c r="AP10995" s="62"/>
      <c r="AQ10995" s="61"/>
      <c r="AR10995" s="61"/>
      <c r="AS10995" s="61"/>
      <c r="AT10995" s="61"/>
      <c r="AU10995" s="61"/>
      <c r="AV10995" s="61"/>
      <c r="AW10995" s="60"/>
    </row>
    <row r="10996" s="59" customFormat="1" customHeight="1" spans="1:49">
      <c r="A10996" s="60"/>
      <c r="B10996" s="60"/>
      <c r="C10996" s="60"/>
      <c r="D10996" s="60"/>
      <c r="H10996" s="61"/>
      <c r="I10996" s="61"/>
      <c r="J10996" s="61"/>
      <c r="K10996" s="61"/>
      <c r="L10996" s="61"/>
      <c r="M10996" s="61"/>
      <c r="N10996" s="61"/>
      <c r="O10996" s="61"/>
      <c r="P10996" s="61"/>
      <c r="Q10996" s="61"/>
      <c r="R10996" s="61"/>
      <c r="S10996" s="61"/>
      <c r="T10996" s="61"/>
      <c r="U10996" s="61"/>
      <c r="V10996" s="61"/>
      <c r="W10996" s="61"/>
      <c r="X10996" s="61"/>
      <c r="Y10996" s="61"/>
      <c r="Z10996" s="61"/>
      <c r="AA10996" s="61"/>
      <c r="AB10996" s="61"/>
      <c r="AC10996" s="61"/>
      <c r="AD10996" s="61"/>
      <c r="AE10996" s="61"/>
      <c r="AF10996" s="61"/>
      <c r="AG10996" s="61"/>
      <c r="AH10996" s="61"/>
      <c r="AI10996" s="61"/>
      <c r="AJ10996" s="61"/>
      <c r="AK10996" s="61"/>
      <c r="AL10996" s="61"/>
      <c r="AM10996" s="61"/>
      <c r="AN10996" s="61"/>
      <c r="AO10996" s="61"/>
      <c r="AP10996" s="62"/>
      <c r="AQ10996" s="61"/>
      <c r="AR10996" s="61"/>
      <c r="AS10996" s="61"/>
      <c r="AT10996" s="61"/>
      <c r="AU10996" s="61"/>
      <c r="AV10996" s="61"/>
      <c r="AW10996" s="60"/>
    </row>
    <row r="10997" s="59" customFormat="1" customHeight="1" spans="1:49">
      <c r="A10997" s="60"/>
      <c r="B10997" s="60"/>
      <c r="C10997" s="60"/>
      <c r="D10997" s="60"/>
      <c r="H10997" s="61"/>
      <c r="I10997" s="61"/>
      <c r="J10997" s="61"/>
      <c r="K10997" s="61"/>
      <c r="L10997" s="61"/>
      <c r="M10997" s="61"/>
      <c r="N10997" s="61"/>
      <c r="O10997" s="61"/>
      <c r="P10997" s="61"/>
      <c r="Q10997" s="61"/>
      <c r="R10997" s="61"/>
      <c r="S10997" s="61"/>
      <c r="T10997" s="61"/>
      <c r="U10997" s="61"/>
      <c r="V10997" s="61"/>
      <c r="W10997" s="61"/>
      <c r="X10997" s="61"/>
      <c r="Y10997" s="61"/>
      <c r="Z10997" s="61"/>
      <c r="AA10997" s="61"/>
      <c r="AB10997" s="61"/>
      <c r="AC10997" s="61"/>
      <c r="AD10997" s="61"/>
      <c r="AE10997" s="61"/>
      <c r="AF10997" s="61"/>
      <c r="AG10997" s="61"/>
      <c r="AH10997" s="61"/>
      <c r="AI10997" s="61"/>
      <c r="AJ10997" s="61"/>
      <c r="AK10997" s="61"/>
      <c r="AL10997" s="61"/>
      <c r="AM10997" s="61"/>
      <c r="AN10997" s="61"/>
      <c r="AO10997" s="61"/>
      <c r="AP10997" s="62"/>
      <c r="AQ10997" s="61"/>
      <c r="AR10997" s="61"/>
      <c r="AS10997" s="61"/>
      <c r="AT10997" s="61"/>
      <c r="AU10997" s="61"/>
      <c r="AV10997" s="61"/>
      <c r="AW10997" s="60"/>
    </row>
    <row r="10998" s="59" customFormat="1" customHeight="1" spans="1:49">
      <c r="A10998" s="60"/>
      <c r="B10998" s="60"/>
      <c r="C10998" s="60"/>
      <c r="D10998" s="60"/>
      <c r="H10998" s="61"/>
      <c r="I10998" s="61"/>
      <c r="J10998" s="61"/>
      <c r="K10998" s="61"/>
      <c r="L10998" s="61"/>
      <c r="M10998" s="61"/>
      <c r="N10998" s="61"/>
      <c r="O10998" s="61"/>
      <c r="P10998" s="61"/>
      <c r="Q10998" s="61"/>
      <c r="R10998" s="61"/>
      <c r="S10998" s="61"/>
      <c r="T10998" s="61"/>
      <c r="U10998" s="61"/>
      <c r="V10998" s="61"/>
      <c r="W10998" s="61"/>
      <c r="X10998" s="61"/>
      <c r="Y10998" s="61"/>
      <c r="Z10998" s="61"/>
      <c r="AA10998" s="61"/>
      <c r="AB10998" s="61"/>
      <c r="AC10998" s="61"/>
      <c r="AD10998" s="61"/>
      <c r="AE10998" s="61"/>
      <c r="AF10998" s="61"/>
      <c r="AG10998" s="61"/>
      <c r="AH10998" s="61"/>
      <c r="AI10998" s="61"/>
      <c r="AJ10998" s="61"/>
      <c r="AK10998" s="61"/>
      <c r="AL10998" s="61"/>
      <c r="AM10998" s="61"/>
      <c r="AN10998" s="61"/>
      <c r="AO10998" s="61"/>
      <c r="AP10998" s="62"/>
      <c r="AQ10998" s="61"/>
      <c r="AR10998" s="61"/>
      <c r="AS10998" s="61"/>
      <c r="AT10998" s="61"/>
      <c r="AU10998" s="61"/>
      <c r="AV10998" s="61"/>
      <c r="AW10998" s="60"/>
    </row>
    <row r="10999" s="59" customFormat="1" customHeight="1" spans="1:49">
      <c r="A10999" s="60"/>
      <c r="B10999" s="60"/>
      <c r="C10999" s="60"/>
      <c r="D10999" s="60"/>
      <c r="H10999" s="61"/>
      <c r="I10999" s="61"/>
      <c r="J10999" s="61"/>
      <c r="K10999" s="61"/>
      <c r="L10999" s="61"/>
      <c r="M10999" s="61"/>
      <c r="N10999" s="61"/>
      <c r="O10999" s="61"/>
      <c r="P10999" s="61"/>
      <c r="Q10999" s="61"/>
      <c r="R10999" s="61"/>
      <c r="S10999" s="61"/>
      <c r="T10999" s="61"/>
      <c r="U10999" s="61"/>
      <c r="V10999" s="61"/>
      <c r="W10999" s="61"/>
      <c r="X10999" s="61"/>
      <c r="Y10999" s="61"/>
      <c r="Z10999" s="61"/>
      <c r="AA10999" s="61"/>
      <c r="AB10999" s="61"/>
      <c r="AC10999" s="61"/>
      <c r="AD10999" s="61"/>
      <c r="AE10999" s="61"/>
      <c r="AF10999" s="61"/>
      <c r="AG10999" s="61"/>
      <c r="AH10999" s="61"/>
      <c r="AI10999" s="61"/>
      <c r="AJ10999" s="61"/>
      <c r="AK10999" s="61"/>
      <c r="AL10999" s="61"/>
      <c r="AM10999" s="61"/>
      <c r="AN10999" s="61"/>
      <c r="AO10999" s="61"/>
      <c r="AP10999" s="62"/>
      <c r="AQ10999" s="61"/>
      <c r="AR10999" s="61"/>
      <c r="AS10999" s="61"/>
      <c r="AT10999" s="61"/>
      <c r="AU10999" s="61"/>
      <c r="AV10999" s="61"/>
      <c r="AW10999" s="60"/>
    </row>
    <row r="11000" s="59" customFormat="1" customHeight="1" spans="1:49">
      <c r="A11000" s="60"/>
      <c r="B11000" s="60"/>
      <c r="C11000" s="60"/>
      <c r="D11000" s="60"/>
      <c r="H11000" s="61"/>
      <c r="I11000" s="61"/>
      <c r="J11000" s="61"/>
      <c r="K11000" s="61"/>
      <c r="L11000" s="61"/>
      <c r="M11000" s="61"/>
      <c r="N11000" s="61"/>
      <c r="O11000" s="61"/>
      <c r="P11000" s="61"/>
      <c r="Q11000" s="61"/>
      <c r="R11000" s="61"/>
      <c r="S11000" s="61"/>
      <c r="T11000" s="61"/>
      <c r="U11000" s="61"/>
      <c r="V11000" s="61"/>
      <c r="W11000" s="61"/>
      <c r="X11000" s="61"/>
      <c r="Y11000" s="61"/>
      <c r="Z11000" s="61"/>
      <c r="AA11000" s="61"/>
      <c r="AB11000" s="61"/>
      <c r="AC11000" s="61"/>
      <c r="AD11000" s="61"/>
      <c r="AE11000" s="61"/>
      <c r="AF11000" s="61"/>
      <c r="AG11000" s="61"/>
      <c r="AH11000" s="61"/>
      <c r="AI11000" s="61"/>
      <c r="AJ11000" s="61"/>
      <c r="AK11000" s="61"/>
      <c r="AL11000" s="61"/>
      <c r="AM11000" s="61"/>
      <c r="AN11000" s="61"/>
      <c r="AO11000" s="61"/>
      <c r="AP11000" s="62"/>
      <c r="AQ11000" s="61"/>
      <c r="AR11000" s="61"/>
      <c r="AS11000" s="61"/>
      <c r="AT11000" s="61"/>
      <c r="AU11000" s="61"/>
      <c r="AV11000" s="61"/>
      <c r="AW11000" s="60"/>
    </row>
    <row r="11001" s="59" customFormat="1" customHeight="1" spans="1:49">
      <c r="A11001" s="60"/>
      <c r="B11001" s="60"/>
      <c r="C11001" s="60"/>
      <c r="D11001" s="60"/>
      <c r="H11001" s="61"/>
      <c r="I11001" s="61"/>
      <c r="J11001" s="61"/>
      <c r="K11001" s="61"/>
      <c r="L11001" s="61"/>
      <c r="M11001" s="61"/>
      <c r="N11001" s="61"/>
      <c r="O11001" s="61"/>
      <c r="P11001" s="61"/>
      <c r="Q11001" s="61"/>
      <c r="R11001" s="61"/>
      <c r="S11001" s="61"/>
      <c r="T11001" s="61"/>
      <c r="U11001" s="61"/>
      <c r="V11001" s="61"/>
      <c r="W11001" s="61"/>
      <c r="X11001" s="61"/>
      <c r="Y11001" s="61"/>
      <c r="Z11001" s="61"/>
      <c r="AA11001" s="61"/>
      <c r="AB11001" s="61"/>
      <c r="AC11001" s="61"/>
      <c r="AD11001" s="61"/>
      <c r="AE11001" s="61"/>
      <c r="AF11001" s="61"/>
      <c r="AG11001" s="61"/>
      <c r="AH11001" s="61"/>
      <c r="AI11001" s="61"/>
      <c r="AJ11001" s="61"/>
      <c r="AK11001" s="61"/>
      <c r="AL11001" s="61"/>
      <c r="AM11001" s="61"/>
      <c r="AN11001" s="61"/>
      <c r="AO11001" s="61"/>
      <c r="AP11001" s="62"/>
      <c r="AQ11001" s="61"/>
      <c r="AR11001" s="61"/>
      <c r="AS11001" s="61"/>
      <c r="AT11001" s="61"/>
      <c r="AU11001" s="61"/>
      <c r="AV11001" s="61"/>
      <c r="AW11001" s="60"/>
    </row>
    <row r="11002" s="59" customFormat="1" customHeight="1" spans="1:49">
      <c r="A11002" s="60"/>
      <c r="B11002" s="60"/>
      <c r="C11002" s="60"/>
      <c r="D11002" s="60"/>
      <c r="H11002" s="61"/>
      <c r="I11002" s="61"/>
      <c r="J11002" s="61"/>
      <c r="K11002" s="61"/>
      <c r="L11002" s="61"/>
      <c r="M11002" s="61"/>
      <c r="N11002" s="61"/>
      <c r="O11002" s="61"/>
      <c r="P11002" s="61"/>
      <c r="Q11002" s="61"/>
      <c r="R11002" s="61"/>
      <c r="S11002" s="61"/>
      <c r="T11002" s="61"/>
      <c r="U11002" s="61"/>
      <c r="V11002" s="61"/>
      <c r="W11002" s="61"/>
      <c r="X11002" s="61"/>
      <c r="Y11002" s="61"/>
      <c r="Z11002" s="61"/>
      <c r="AA11002" s="61"/>
      <c r="AB11002" s="61"/>
      <c r="AC11002" s="61"/>
      <c r="AD11002" s="61"/>
      <c r="AE11002" s="61"/>
      <c r="AF11002" s="61"/>
      <c r="AG11002" s="61"/>
      <c r="AH11002" s="61"/>
      <c r="AI11002" s="61"/>
      <c r="AJ11002" s="61"/>
      <c r="AK11002" s="61"/>
      <c r="AL11002" s="61"/>
      <c r="AM11002" s="61"/>
      <c r="AN11002" s="61"/>
      <c r="AO11002" s="61"/>
      <c r="AP11002" s="62"/>
      <c r="AQ11002" s="61"/>
      <c r="AR11002" s="61"/>
      <c r="AS11002" s="61"/>
      <c r="AT11002" s="61"/>
      <c r="AU11002" s="61"/>
      <c r="AV11002" s="61"/>
      <c r="AW11002" s="60"/>
    </row>
    <row r="11003" s="59" customFormat="1" customHeight="1" spans="1:49">
      <c r="A11003" s="60"/>
      <c r="B11003" s="60"/>
      <c r="C11003" s="60"/>
      <c r="D11003" s="60"/>
      <c r="H11003" s="61"/>
      <c r="I11003" s="61"/>
      <c r="J11003" s="61"/>
      <c r="K11003" s="61"/>
      <c r="L11003" s="61"/>
      <c r="M11003" s="61"/>
      <c r="N11003" s="61"/>
      <c r="O11003" s="61"/>
      <c r="P11003" s="61"/>
      <c r="Q11003" s="61"/>
      <c r="R11003" s="61"/>
      <c r="S11003" s="61"/>
      <c r="T11003" s="61"/>
      <c r="U11003" s="61"/>
      <c r="V11003" s="61"/>
      <c r="W11003" s="61"/>
      <c r="X11003" s="61"/>
      <c r="Y11003" s="61"/>
      <c r="Z11003" s="61"/>
      <c r="AA11003" s="61"/>
      <c r="AB11003" s="61"/>
      <c r="AC11003" s="61"/>
      <c r="AD11003" s="61"/>
      <c r="AE11003" s="61"/>
      <c r="AF11003" s="61"/>
      <c r="AG11003" s="61"/>
      <c r="AH11003" s="61"/>
      <c r="AI11003" s="61"/>
      <c r="AJ11003" s="61"/>
      <c r="AK11003" s="61"/>
      <c r="AL11003" s="61"/>
      <c r="AM11003" s="61"/>
      <c r="AN11003" s="61"/>
      <c r="AO11003" s="61"/>
      <c r="AP11003" s="62"/>
      <c r="AQ11003" s="61"/>
      <c r="AR11003" s="61"/>
      <c r="AS11003" s="61"/>
      <c r="AT11003" s="61"/>
      <c r="AU11003" s="61"/>
      <c r="AV11003" s="61"/>
      <c r="AW11003" s="60"/>
    </row>
    <row r="11004" s="59" customFormat="1" customHeight="1" spans="1:49">
      <c r="A11004" s="60"/>
      <c r="B11004" s="60"/>
      <c r="C11004" s="60"/>
      <c r="D11004" s="60"/>
      <c r="H11004" s="61"/>
      <c r="I11004" s="61"/>
      <c r="J11004" s="61"/>
      <c r="K11004" s="61"/>
      <c r="L11004" s="61"/>
      <c r="M11004" s="61"/>
      <c r="N11004" s="61"/>
      <c r="O11004" s="61"/>
      <c r="P11004" s="61"/>
      <c r="Q11004" s="61"/>
      <c r="R11004" s="61"/>
      <c r="S11004" s="61"/>
      <c r="T11004" s="61"/>
      <c r="U11004" s="61"/>
      <c r="V11004" s="61"/>
      <c r="W11004" s="61"/>
      <c r="X11004" s="61"/>
      <c r="Y11004" s="61"/>
      <c r="Z11004" s="61"/>
      <c r="AA11004" s="61"/>
      <c r="AB11004" s="61"/>
      <c r="AC11004" s="61"/>
      <c r="AD11004" s="61"/>
      <c r="AE11004" s="61"/>
      <c r="AF11004" s="61"/>
      <c r="AG11004" s="61"/>
      <c r="AH11004" s="61"/>
      <c r="AI11004" s="61"/>
      <c r="AJ11004" s="61"/>
      <c r="AK11004" s="61"/>
      <c r="AL11004" s="61"/>
      <c r="AM11004" s="61"/>
      <c r="AN11004" s="61"/>
      <c r="AO11004" s="61"/>
      <c r="AP11004" s="62"/>
      <c r="AQ11004" s="61"/>
      <c r="AR11004" s="61"/>
      <c r="AS11004" s="61"/>
      <c r="AT11004" s="61"/>
      <c r="AU11004" s="61"/>
      <c r="AV11004" s="61"/>
      <c r="AW11004" s="60"/>
    </row>
    <row r="11005" s="59" customFormat="1" customHeight="1" spans="1:49">
      <c r="A11005" s="60"/>
      <c r="B11005" s="60"/>
      <c r="C11005" s="60"/>
      <c r="D11005" s="60"/>
      <c r="H11005" s="61"/>
      <c r="I11005" s="61"/>
      <c r="J11005" s="61"/>
      <c r="K11005" s="61"/>
      <c r="L11005" s="61"/>
      <c r="M11005" s="61"/>
      <c r="N11005" s="61"/>
      <c r="O11005" s="61"/>
      <c r="P11005" s="61"/>
      <c r="Q11005" s="61"/>
      <c r="R11005" s="61"/>
      <c r="S11005" s="61"/>
      <c r="T11005" s="61"/>
      <c r="U11005" s="61"/>
      <c r="V11005" s="61"/>
      <c r="W11005" s="61"/>
      <c r="X11005" s="61"/>
      <c r="Y11005" s="61"/>
      <c r="Z11005" s="61"/>
      <c r="AA11005" s="61"/>
      <c r="AB11005" s="61"/>
      <c r="AC11005" s="61"/>
      <c r="AD11005" s="61"/>
      <c r="AE11005" s="61"/>
      <c r="AF11005" s="61"/>
      <c r="AG11005" s="61"/>
      <c r="AH11005" s="61"/>
      <c r="AI11005" s="61"/>
      <c r="AJ11005" s="61"/>
      <c r="AK11005" s="61"/>
      <c r="AL11005" s="61"/>
      <c r="AM11005" s="61"/>
      <c r="AN11005" s="61"/>
      <c r="AO11005" s="61"/>
      <c r="AP11005" s="62"/>
      <c r="AQ11005" s="61"/>
      <c r="AR11005" s="61"/>
      <c r="AS11005" s="61"/>
      <c r="AT11005" s="61"/>
      <c r="AU11005" s="61"/>
      <c r="AV11005" s="61"/>
      <c r="AW11005" s="60"/>
    </row>
    <row r="11006" s="59" customFormat="1" customHeight="1" spans="1:49">
      <c r="A11006" s="60"/>
      <c r="B11006" s="60"/>
      <c r="C11006" s="60"/>
      <c r="D11006" s="60"/>
      <c r="H11006" s="61"/>
      <c r="I11006" s="61"/>
      <c r="J11006" s="61"/>
      <c r="K11006" s="61"/>
      <c r="L11006" s="61"/>
      <c r="M11006" s="61"/>
      <c r="N11006" s="61"/>
      <c r="O11006" s="61"/>
      <c r="P11006" s="61"/>
      <c r="Q11006" s="61"/>
      <c r="R11006" s="61"/>
      <c r="S11006" s="61"/>
      <c r="T11006" s="61"/>
      <c r="U11006" s="61"/>
      <c r="V11006" s="61"/>
      <c r="W11006" s="61"/>
      <c r="X11006" s="61"/>
      <c r="Y11006" s="61"/>
      <c r="Z11006" s="61"/>
      <c r="AA11006" s="61"/>
      <c r="AB11006" s="61"/>
      <c r="AC11006" s="61"/>
      <c r="AD11006" s="61"/>
      <c r="AE11006" s="61"/>
      <c r="AF11006" s="61"/>
      <c r="AG11006" s="61"/>
      <c r="AH11006" s="61"/>
      <c r="AI11006" s="61"/>
      <c r="AJ11006" s="61"/>
      <c r="AK11006" s="61"/>
      <c r="AL11006" s="61"/>
      <c r="AM11006" s="61"/>
      <c r="AN11006" s="61"/>
      <c r="AO11006" s="61"/>
      <c r="AP11006" s="62"/>
      <c r="AQ11006" s="61"/>
      <c r="AR11006" s="61"/>
      <c r="AS11006" s="61"/>
      <c r="AT11006" s="61"/>
      <c r="AU11006" s="61"/>
      <c r="AV11006" s="61"/>
      <c r="AW11006" s="60"/>
    </row>
    <row r="11007" s="59" customFormat="1" customHeight="1" spans="1:49">
      <c r="A11007" s="60"/>
      <c r="B11007" s="60"/>
      <c r="C11007" s="60"/>
      <c r="D11007" s="60"/>
      <c r="H11007" s="61"/>
      <c r="I11007" s="61"/>
      <c r="J11007" s="61"/>
      <c r="K11007" s="61"/>
      <c r="L11007" s="61"/>
      <c r="M11007" s="61"/>
      <c r="N11007" s="61"/>
      <c r="O11007" s="61"/>
      <c r="P11007" s="61"/>
      <c r="Q11007" s="61"/>
      <c r="R11007" s="61"/>
      <c r="S11007" s="61"/>
      <c r="T11007" s="61"/>
      <c r="U11007" s="61"/>
      <c r="V11007" s="61"/>
      <c r="W11007" s="61"/>
      <c r="X11007" s="61"/>
      <c r="Y11007" s="61"/>
      <c r="Z11007" s="61"/>
      <c r="AA11007" s="61"/>
      <c r="AB11007" s="61"/>
      <c r="AC11007" s="61"/>
      <c r="AD11007" s="61"/>
      <c r="AE11007" s="61"/>
      <c r="AF11007" s="61"/>
      <c r="AG11007" s="61"/>
      <c r="AH11007" s="61"/>
      <c r="AI11007" s="61"/>
      <c r="AJ11007" s="61"/>
      <c r="AK11007" s="61"/>
      <c r="AL11007" s="61"/>
      <c r="AM11007" s="61"/>
      <c r="AN11007" s="61"/>
      <c r="AO11007" s="61"/>
      <c r="AP11007" s="62"/>
      <c r="AQ11007" s="61"/>
      <c r="AR11007" s="61"/>
      <c r="AS11007" s="61"/>
      <c r="AT11007" s="61"/>
      <c r="AU11007" s="61"/>
      <c r="AV11007" s="61"/>
      <c r="AW11007" s="60"/>
    </row>
    <row r="11008" s="59" customFormat="1" customHeight="1" spans="1:49">
      <c r="A11008" s="60"/>
      <c r="B11008" s="60"/>
      <c r="C11008" s="60"/>
      <c r="D11008" s="60"/>
      <c r="H11008" s="61"/>
      <c r="I11008" s="61"/>
      <c r="J11008" s="61"/>
      <c r="K11008" s="61"/>
      <c r="L11008" s="61"/>
      <c r="M11008" s="61"/>
      <c r="N11008" s="61"/>
      <c r="O11008" s="61"/>
      <c r="P11008" s="61"/>
      <c r="Q11008" s="61"/>
      <c r="R11008" s="61"/>
      <c r="S11008" s="61"/>
      <c r="T11008" s="61"/>
      <c r="U11008" s="61"/>
      <c r="V11008" s="61"/>
      <c r="W11008" s="61"/>
      <c r="X11008" s="61"/>
      <c r="Y11008" s="61"/>
      <c r="Z11008" s="61"/>
      <c r="AA11008" s="61"/>
      <c r="AB11008" s="61"/>
      <c r="AC11008" s="61"/>
      <c r="AD11008" s="61"/>
      <c r="AE11008" s="61"/>
      <c r="AF11008" s="61"/>
      <c r="AG11008" s="61"/>
      <c r="AH11008" s="61"/>
      <c r="AI11008" s="61"/>
      <c r="AJ11008" s="61"/>
      <c r="AK11008" s="61"/>
      <c r="AL11008" s="61"/>
      <c r="AM11008" s="61"/>
      <c r="AN11008" s="61"/>
      <c r="AO11008" s="61"/>
      <c r="AP11008" s="62"/>
      <c r="AQ11008" s="61"/>
      <c r="AR11008" s="61"/>
      <c r="AS11008" s="61"/>
      <c r="AT11008" s="61"/>
      <c r="AU11008" s="61"/>
      <c r="AV11008" s="61"/>
      <c r="AW11008" s="60"/>
    </row>
    <row r="11009" s="59" customFormat="1" customHeight="1" spans="1:49">
      <c r="A11009" s="60"/>
      <c r="B11009" s="60"/>
      <c r="C11009" s="60"/>
      <c r="D11009" s="60"/>
      <c r="H11009" s="61"/>
      <c r="I11009" s="61"/>
      <c r="J11009" s="61"/>
      <c r="K11009" s="61"/>
      <c r="L11009" s="61"/>
      <c r="M11009" s="61"/>
      <c r="N11009" s="61"/>
      <c r="O11009" s="61"/>
      <c r="P11009" s="61"/>
      <c r="Q11009" s="61"/>
      <c r="R11009" s="61"/>
      <c r="S11009" s="61"/>
      <c r="T11009" s="61"/>
      <c r="U11009" s="61"/>
      <c r="V11009" s="61"/>
      <c r="W11009" s="61"/>
      <c r="X11009" s="61"/>
      <c r="Y11009" s="61"/>
      <c r="Z11009" s="61"/>
      <c r="AA11009" s="61"/>
      <c r="AB11009" s="61"/>
      <c r="AC11009" s="61"/>
      <c r="AD11009" s="61"/>
      <c r="AE11009" s="61"/>
      <c r="AF11009" s="61"/>
      <c r="AG11009" s="61"/>
      <c r="AH11009" s="61"/>
      <c r="AI11009" s="61"/>
      <c r="AJ11009" s="61"/>
      <c r="AK11009" s="61"/>
      <c r="AL11009" s="61"/>
      <c r="AM11009" s="61"/>
      <c r="AN11009" s="61"/>
      <c r="AO11009" s="61"/>
      <c r="AP11009" s="62"/>
      <c r="AQ11009" s="61"/>
      <c r="AR11009" s="61"/>
      <c r="AS11009" s="61"/>
      <c r="AT11009" s="61"/>
      <c r="AU11009" s="61"/>
      <c r="AV11009" s="61"/>
      <c r="AW11009" s="60"/>
    </row>
    <row r="11010" s="59" customFormat="1" customHeight="1" spans="1:49">
      <c r="A11010" s="60"/>
      <c r="B11010" s="60"/>
      <c r="C11010" s="60"/>
      <c r="D11010" s="60"/>
      <c r="H11010" s="61"/>
      <c r="I11010" s="61"/>
      <c r="J11010" s="61"/>
      <c r="K11010" s="61"/>
      <c r="L11010" s="61"/>
      <c r="M11010" s="61"/>
      <c r="N11010" s="61"/>
      <c r="O11010" s="61"/>
      <c r="P11010" s="61"/>
      <c r="Q11010" s="61"/>
      <c r="R11010" s="61"/>
      <c r="S11010" s="61"/>
      <c r="T11010" s="61"/>
      <c r="U11010" s="61"/>
      <c r="V11010" s="61"/>
      <c r="W11010" s="61"/>
      <c r="X11010" s="61"/>
      <c r="Y11010" s="61"/>
      <c r="Z11010" s="61"/>
      <c r="AA11010" s="61"/>
      <c r="AB11010" s="61"/>
      <c r="AC11010" s="61"/>
      <c r="AD11010" s="61"/>
      <c r="AE11010" s="61"/>
      <c r="AF11010" s="61"/>
      <c r="AG11010" s="61"/>
      <c r="AH11010" s="61"/>
      <c r="AI11010" s="61"/>
      <c r="AJ11010" s="61"/>
      <c r="AK11010" s="61"/>
      <c r="AL11010" s="61"/>
      <c r="AM11010" s="61"/>
      <c r="AN11010" s="61"/>
      <c r="AO11010" s="61"/>
      <c r="AP11010" s="62"/>
      <c r="AQ11010" s="61"/>
      <c r="AR11010" s="61"/>
      <c r="AS11010" s="61"/>
      <c r="AT11010" s="61"/>
      <c r="AU11010" s="61"/>
      <c r="AV11010" s="61"/>
      <c r="AW11010" s="60"/>
    </row>
    <row r="11011" s="59" customFormat="1" customHeight="1" spans="1:49">
      <c r="A11011" s="60"/>
      <c r="B11011" s="60"/>
      <c r="C11011" s="60"/>
      <c r="D11011" s="60"/>
      <c r="H11011" s="61"/>
      <c r="I11011" s="61"/>
      <c r="J11011" s="61"/>
      <c r="K11011" s="61"/>
      <c r="L11011" s="61"/>
      <c r="M11011" s="61"/>
      <c r="N11011" s="61"/>
      <c r="O11011" s="61"/>
      <c r="P11011" s="61"/>
      <c r="Q11011" s="61"/>
      <c r="R11011" s="61"/>
      <c r="S11011" s="61"/>
      <c r="T11011" s="61"/>
      <c r="U11011" s="61"/>
      <c r="V11011" s="61"/>
      <c r="W11011" s="61"/>
      <c r="X11011" s="61"/>
      <c r="Y11011" s="61"/>
      <c r="Z11011" s="61"/>
      <c r="AA11011" s="61"/>
      <c r="AB11011" s="61"/>
      <c r="AC11011" s="61"/>
      <c r="AD11011" s="61"/>
      <c r="AE11011" s="61"/>
      <c r="AF11011" s="61"/>
      <c r="AG11011" s="61"/>
      <c r="AH11011" s="61"/>
      <c r="AI11011" s="61"/>
      <c r="AJ11011" s="61"/>
      <c r="AK11011" s="61"/>
      <c r="AL11011" s="61"/>
      <c r="AM11011" s="61"/>
      <c r="AN11011" s="61"/>
      <c r="AO11011" s="61"/>
      <c r="AP11011" s="62"/>
      <c r="AQ11011" s="61"/>
      <c r="AR11011" s="61"/>
      <c r="AS11011" s="61"/>
      <c r="AT11011" s="61"/>
      <c r="AU11011" s="61"/>
      <c r="AV11011" s="61"/>
      <c r="AW11011" s="60"/>
    </row>
    <row r="11012" s="59" customFormat="1" customHeight="1" spans="1:49">
      <c r="A11012" s="60"/>
      <c r="B11012" s="60"/>
      <c r="C11012" s="60"/>
      <c r="D11012" s="60"/>
      <c r="H11012" s="61"/>
      <c r="I11012" s="61"/>
      <c r="J11012" s="61"/>
      <c r="K11012" s="61"/>
      <c r="L11012" s="61"/>
      <c r="M11012" s="61"/>
      <c r="N11012" s="61"/>
      <c r="O11012" s="61"/>
      <c r="P11012" s="61"/>
      <c r="Q11012" s="61"/>
      <c r="R11012" s="61"/>
      <c r="S11012" s="61"/>
      <c r="T11012" s="61"/>
      <c r="U11012" s="61"/>
      <c r="V11012" s="61"/>
      <c r="W11012" s="61"/>
      <c r="X11012" s="61"/>
      <c r="Y11012" s="61"/>
      <c r="Z11012" s="61"/>
      <c r="AA11012" s="61"/>
      <c r="AB11012" s="61"/>
      <c r="AC11012" s="61"/>
      <c r="AD11012" s="61"/>
      <c r="AE11012" s="61"/>
      <c r="AF11012" s="61"/>
      <c r="AG11012" s="61"/>
      <c r="AH11012" s="61"/>
      <c r="AI11012" s="61"/>
      <c r="AJ11012" s="61"/>
      <c r="AK11012" s="61"/>
      <c r="AL11012" s="61"/>
      <c r="AM11012" s="61"/>
      <c r="AN11012" s="61"/>
      <c r="AO11012" s="61"/>
      <c r="AP11012" s="62"/>
      <c r="AQ11012" s="61"/>
      <c r="AR11012" s="61"/>
      <c r="AS11012" s="61"/>
      <c r="AT11012" s="61"/>
      <c r="AU11012" s="61"/>
      <c r="AV11012" s="61"/>
      <c r="AW11012" s="60"/>
    </row>
    <row r="11013" s="59" customFormat="1" customHeight="1" spans="1:49">
      <c r="A11013" s="60"/>
      <c r="B11013" s="60"/>
      <c r="C11013" s="60"/>
      <c r="D11013" s="60"/>
      <c r="H11013" s="61"/>
      <c r="I11013" s="61"/>
      <c r="J11013" s="61"/>
      <c r="K11013" s="61"/>
      <c r="L11013" s="61"/>
      <c r="M11013" s="61"/>
      <c r="N11013" s="61"/>
      <c r="O11013" s="61"/>
      <c r="P11013" s="61"/>
      <c r="Q11013" s="61"/>
      <c r="R11013" s="61"/>
      <c r="S11013" s="61"/>
      <c r="T11013" s="61"/>
      <c r="U11013" s="61"/>
      <c r="V11013" s="61"/>
      <c r="W11013" s="61"/>
      <c r="X11013" s="61"/>
      <c r="Y11013" s="61"/>
      <c r="Z11013" s="61"/>
      <c r="AA11013" s="61"/>
      <c r="AB11013" s="61"/>
      <c r="AC11013" s="61"/>
      <c r="AD11013" s="61"/>
      <c r="AE11013" s="61"/>
      <c r="AF11013" s="61"/>
      <c r="AG11013" s="61"/>
      <c r="AH11013" s="61"/>
      <c r="AI11013" s="61"/>
      <c r="AJ11013" s="61"/>
      <c r="AK11013" s="61"/>
      <c r="AL11013" s="61"/>
      <c r="AM11013" s="61"/>
      <c r="AN11013" s="61"/>
      <c r="AO11013" s="61"/>
      <c r="AP11013" s="62"/>
      <c r="AQ11013" s="61"/>
      <c r="AR11013" s="61"/>
      <c r="AS11013" s="61"/>
      <c r="AT11013" s="61"/>
      <c r="AU11013" s="61"/>
      <c r="AV11013" s="61"/>
      <c r="AW11013" s="60"/>
    </row>
    <row r="11014" s="59" customFormat="1" customHeight="1" spans="1:49">
      <c r="A11014" s="60"/>
      <c r="B11014" s="60"/>
      <c r="C11014" s="60"/>
      <c r="D11014" s="60"/>
      <c r="H11014" s="61"/>
      <c r="I11014" s="61"/>
      <c r="J11014" s="61"/>
      <c r="K11014" s="61"/>
      <c r="L11014" s="61"/>
      <c r="M11014" s="61"/>
      <c r="N11014" s="61"/>
      <c r="O11014" s="61"/>
      <c r="P11014" s="61"/>
      <c r="Q11014" s="61"/>
      <c r="R11014" s="61"/>
      <c r="S11014" s="61"/>
      <c r="T11014" s="61"/>
      <c r="U11014" s="61"/>
      <c r="V11014" s="61"/>
      <c r="W11014" s="61"/>
      <c r="X11014" s="61"/>
      <c r="Y11014" s="61"/>
      <c r="Z11014" s="61"/>
      <c r="AA11014" s="61"/>
      <c r="AB11014" s="61"/>
      <c r="AC11014" s="61"/>
      <c r="AD11014" s="61"/>
      <c r="AE11014" s="61"/>
      <c r="AF11014" s="61"/>
      <c r="AG11014" s="61"/>
      <c r="AH11014" s="61"/>
      <c r="AI11014" s="61"/>
      <c r="AJ11014" s="61"/>
      <c r="AK11014" s="61"/>
      <c r="AL11014" s="61"/>
      <c r="AM11014" s="61"/>
      <c r="AN11014" s="61"/>
      <c r="AO11014" s="61"/>
      <c r="AP11014" s="62"/>
      <c r="AQ11014" s="61"/>
      <c r="AR11014" s="61"/>
      <c r="AS11014" s="61"/>
      <c r="AT11014" s="61"/>
      <c r="AU11014" s="61"/>
      <c r="AV11014" s="61"/>
      <c r="AW11014" s="60"/>
    </row>
    <row r="11015" s="59" customFormat="1" customHeight="1" spans="1:49">
      <c r="A11015" s="60"/>
      <c r="B11015" s="60"/>
      <c r="C11015" s="60"/>
      <c r="D11015" s="60"/>
      <c r="H11015" s="61"/>
      <c r="I11015" s="61"/>
      <c r="J11015" s="61"/>
      <c r="K11015" s="61"/>
      <c r="L11015" s="61"/>
      <c r="M11015" s="61"/>
      <c r="N11015" s="61"/>
      <c r="O11015" s="61"/>
      <c r="P11015" s="61"/>
      <c r="Q11015" s="61"/>
      <c r="R11015" s="61"/>
      <c r="S11015" s="61"/>
      <c r="T11015" s="61"/>
      <c r="U11015" s="61"/>
      <c r="V11015" s="61"/>
      <c r="W11015" s="61"/>
      <c r="X11015" s="61"/>
      <c r="Y11015" s="61"/>
      <c r="Z11015" s="61"/>
      <c r="AA11015" s="61"/>
      <c r="AB11015" s="61"/>
      <c r="AC11015" s="61"/>
      <c r="AD11015" s="61"/>
      <c r="AE11015" s="61"/>
      <c r="AF11015" s="61"/>
      <c r="AG11015" s="61"/>
      <c r="AH11015" s="61"/>
      <c r="AI11015" s="61"/>
      <c r="AJ11015" s="61"/>
      <c r="AK11015" s="61"/>
      <c r="AL11015" s="61"/>
      <c r="AM11015" s="61"/>
      <c r="AN11015" s="61"/>
      <c r="AO11015" s="61"/>
      <c r="AP11015" s="62"/>
      <c r="AQ11015" s="61"/>
      <c r="AR11015" s="61"/>
      <c r="AS11015" s="61"/>
      <c r="AT11015" s="61"/>
      <c r="AU11015" s="61"/>
      <c r="AV11015" s="61"/>
      <c r="AW11015" s="60"/>
    </row>
    <row r="11016" s="59" customFormat="1" customHeight="1" spans="1:49">
      <c r="A11016" s="60"/>
      <c r="B11016" s="60"/>
      <c r="C11016" s="60"/>
      <c r="D11016" s="60"/>
      <c r="H11016" s="61"/>
      <c r="I11016" s="61"/>
      <c r="J11016" s="61"/>
      <c r="K11016" s="61"/>
      <c r="L11016" s="61"/>
      <c r="M11016" s="61"/>
      <c r="N11016" s="61"/>
      <c r="O11016" s="61"/>
      <c r="P11016" s="61"/>
      <c r="Q11016" s="61"/>
      <c r="R11016" s="61"/>
      <c r="S11016" s="61"/>
      <c r="T11016" s="61"/>
      <c r="U11016" s="61"/>
      <c r="V11016" s="61"/>
      <c r="W11016" s="61"/>
      <c r="X11016" s="61"/>
      <c r="Y11016" s="61"/>
      <c r="Z11016" s="61"/>
      <c r="AA11016" s="61"/>
      <c r="AB11016" s="61"/>
      <c r="AC11016" s="61"/>
      <c r="AD11016" s="61"/>
      <c r="AE11016" s="61"/>
      <c r="AF11016" s="61"/>
      <c r="AG11016" s="61"/>
      <c r="AH11016" s="61"/>
      <c r="AI11016" s="61"/>
      <c r="AJ11016" s="61"/>
      <c r="AK11016" s="61"/>
      <c r="AL11016" s="61"/>
      <c r="AM11016" s="61"/>
      <c r="AN11016" s="61"/>
      <c r="AO11016" s="61"/>
      <c r="AP11016" s="62"/>
      <c r="AQ11016" s="61"/>
      <c r="AR11016" s="61"/>
      <c r="AS11016" s="61"/>
      <c r="AT11016" s="61"/>
      <c r="AU11016" s="61"/>
      <c r="AV11016" s="61"/>
      <c r="AW11016" s="60"/>
    </row>
    <row r="11017" s="59" customFormat="1" customHeight="1" spans="1:49">
      <c r="A11017" s="60"/>
      <c r="B11017" s="60"/>
      <c r="C11017" s="60"/>
      <c r="D11017" s="60"/>
      <c r="H11017" s="61"/>
      <c r="I11017" s="61"/>
      <c r="J11017" s="61"/>
      <c r="K11017" s="61"/>
      <c r="L11017" s="61"/>
      <c r="M11017" s="61"/>
      <c r="N11017" s="61"/>
      <c r="O11017" s="61"/>
      <c r="P11017" s="61"/>
      <c r="Q11017" s="61"/>
      <c r="R11017" s="61"/>
      <c r="S11017" s="61"/>
      <c r="T11017" s="61"/>
      <c r="U11017" s="61"/>
      <c r="V11017" s="61"/>
      <c r="W11017" s="61"/>
      <c r="X11017" s="61"/>
      <c r="Y11017" s="61"/>
      <c r="Z11017" s="61"/>
      <c r="AA11017" s="61"/>
      <c r="AB11017" s="61"/>
      <c r="AC11017" s="61"/>
      <c r="AD11017" s="61"/>
      <c r="AE11017" s="61"/>
      <c r="AF11017" s="61"/>
      <c r="AG11017" s="61"/>
      <c r="AH11017" s="61"/>
      <c r="AI11017" s="61"/>
      <c r="AJ11017" s="61"/>
      <c r="AK11017" s="61"/>
      <c r="AL11017" s="61"/>
      <c r="AM11017" s="61"/>
      <c r="AN11017" s="61"/>
      <c r="AO11017" s="61"/>
      <c r="AP11017" s="62"/>
      <c r="AQ11017" s="61"/>
      <c r="AR11017" s="61"/>
      <c r="AS11017" s="61"/>
      <c r="AT11017" s="61"/>
      <c r="AU11017" s="61"/>
      <c r="AV11017" s="61"/>
      <c r="AW11017" s="60"/>
    </row>
    <row r="11018" s="59" customFormat="1" customHeight="1" spans="1:49">
      <c r="A11018" s="60"/>
      <c r="B11018" s="60"/>
      <c r="C11018" s="60"/>
      <c r="D11018" s="60"/>
      <c r="H11018" s="61"/>
      <c r="I11018" s="61"/>
      <c r="J11018" s="61"/>
      <c r="K11018" s="61"/>
      <c r="L11018" s="61"/>
      <c r="M11018" s="61"/>
      <c r="N11018" s="61"/>
      <c r="O11018" s="61"/>
      <c r="P11018" s="61"/>
      <c r="Q11018" s="61"/>
      <c r="R11018" s="61"/>
      <c r="S11018" s="61"/>
      <c r="T11018" s="61"/>
      <c r="U11018" s="61"/>
      <c r="V11018" s="61"/>
      <c r="W11018" s="61"/>
      <c r="X11018" s="61"/>
      <c r="Y11018" s="61"/>
      <c r="Z11018" s="61"/>
      <c r="AA11018" s="61"/>
      <c r="AB11018" s="61"/>
      <c r="AC11018" s="61"/>
      <c r="AD11018" s="61"/>
      <c r="AE11018" s="61"/>
      <c r="AF11018" s="61"/>
      <c r="AG11018" s="61"/>
      <c r="AH11018" s="61"/>
      <c r="AI11018" s="61"/>
      <c r="AJ11018" s="61"/>
      <c r="AK11018" s="61"/>
      <c r="AL11018" s="61"/>
      <c r="AM11018" s="61"/>
      <c r="AN11018" s="61"/>
      <c r="AO11018" s="61"/>
      <c r="AP11018" s="62"/>
      <c r="AQ11018" s="61"/>
      <c r="AR11018" s="61"/>
      <c r="AS11018" s="61"/>
      <c r="AT11018" s="61"/>
      <c r="AU11018" s="61"/>
      <c r="AV11018" s="61"/>
      <c r="AW11018" s="60"/>
    </row>
    <row r="11019" s="59" customFormat="1" customHeight="1" spans="1:49">
      <c r="A11019" s="60"/>
      <c r="B11019" s="60"/>
      <c r="C11019" s="60"/>
      <c r="D11019" s="60"/>
      <c r="H11019" s="61"/>
      <c r="I11019" s="61"/>
      <c r="J11019" s="61"/>
      <c r="K11019" s="61"/>
      <c r="L11019" s="61"/>
      <c r="M11019" s="61"/>
      <c r="N11019" s="61"/>
      <c r="O11019" s="61"/>
      <c r="P11019" s="61"/>
      <c r="Q11019" s="61"/>
      <c r="R11019" s="61"/>
      <c r="S11019" s="61"/>
      <c r="T11019" s="61"/>
      <c r="U11019" s="61"/>
      <c r="V11019" s="61"/>
      <c r="W11019" s="61"/>
      <c r="X11019" s="61"/>
      <c r="Y11019" s="61"/>
      <c r="Z11019" s="61"/>
      <c r="AA11019" s="61"/>
      <c r="AB11019" s="61"/>
      <c r="AC11019" s="61"/>
      <c r="AD11019" s="61"/>
      <c r="AE11019" s="61"/>
      <c r="AF11019" s="61"/>
      <c r="AG11019" s="61"/>
      <c r="AH11019" s="61"/>
      <c r="AI11019" s="61"/>
      <c r="AJ11019" s="61"/>
      <c r="AK11019" s="61"/>
      <c r="AL11019" s="61"/>
      <c r="AM11019" s="61"/>
      <c r="AN11019" s="61"/>
      <c r="AO11019" s="61"/>
      <c r="AP11019" s="62"/>
      <c r="AQ11019" s="61"/>
      <c r="AR11019" s="61"/>
      <c r="AS11019" s="61"/>
      <c r="AT11019" s="61"/>
      <c r="AU11019" s="61"/>
      <c r="AV11019" s="61"/>
      <c r="AW11019" s="60"/>
    </row>
    <row r="11020" s="59" customFormat="1" customHeight="1" spans="1:49">
      <c r="A11020" s="60"/>
      <c r="B11020" s="60"/>
      <c r="C11020" s="60"/>
      <c r="D11020" s="60"/>
      <c r="H11020" s="61"/>
      <c r="I11020" s="61"/>
      <c r="J11020" s="61"/>
      <c r="K11020" s="61"/>
      <c r="L11020" s="61"/>
      <c r="M11020" s="61"/>
      <c r="N11020" s="61"/>
      <c r="O11020" s="61"/>
      <c r="P11020" s="61"/>
      <c r="Q11020" s="61"/>
      <c r="R11020" s="61"/>
      <c r="S11020" s="61"/>
      <c r="T11020" s="61"/>
      <c r="U11020" s="61"/>
      <c r="V11020" s="61"/>
      <c r="W11020" s="61"/>
      <c r="X11020" s="61"/>
      <c r="Y11020" s="61"/>
      <c r="Z11020" s="61"/>
      <c r="AA11020" s="61"/>
      <c r="AB11020" s="61"/>
      <c r="AC11020" s="61"/>
      <c r="AD11020" s="61"/>
      <c r="AE11020" s="61"/>
      <c r="AF11020" s="61"/>
      <c r="AG11020" s="61"/>
      <c r="AH11020" s="61"/>
      <c r="AI11020" s="61"/>
      <c r="AJ11020" s="61"/>
      <c r="AK11020" s="61"/>
      <c r="AL11020" s="61"/>
      <c r="AM11020" s="61"/>
      <c r="AN11020" s="61"/>
      <c r="AO11020" s="61"/>
      <c r="AP11020" s="62"/>
      <c r="AQ11020" s="61"/>
      <c r="AR11020" s="61"/>
      <c r="AS11020" s="61"/>
      <c r="AT11020" s="61"/>
      <c r="AU11020" s="61"/>
      <c r="AV11020" s="61"/>
      <c r="AW11020" s="60"/>
    </row>
    <row r="11021" s="59" customFormat="1" customHeight="1" spans="1:49">
      <c r="A11021" s="60"/>
      <c r="B11021" s="60"/>
      <c r="C11021" s="60"/>
      <c r="D11021" s="60"/>
      <c r="H11021" s="61"/>
      <c r="I11021" s="61"/>
      <c r="J11021" s="61"/>
      <c r="K11021" s="61"/>
      <c r="L11021" s="61"/>
      <c r="M11021" s="61"/>
      <c r="N11021" s="61"/>
      <c r="O11021" s="61"/>
      <c r="P11021" s="61"/>
      <c r="Q11021" s="61"/>
      <c r="R11021" s="61"/>
      <c r="S11021" s="61"/>
      <c r="T11021" s="61"/>
      <c r="U11021" s="61"/>
      <c r="V11021" s="61"/>
      <c r="W11021" s="61"/>
      <c r="X11021" s="61"/>
      <c r="Y11021" s="61"/>
      <c r="Z11021" s="61"/>
      <c r="AA11021" s="61"/>
      <c r="AB11021" s="61"/>
      <c r="AC11021" s="61"/>
      <c r="AD11021" s="61"/>
      <c r="AE11021" s="61"/>
      <c r="AF11021" s="61"/>
      <c r="AG11021" s="61"/>
      <c r="AH11021" s="61"/>
      <c r="AI11021" s="61"/>
      <c r="AJ11021" s="61"/>
      <c r="AK11021" s="61"/>
      <c r="AL11021" s="61"/>
      <c r="AM11021" s="61"/>
      <c r="AN11021" s="61"/>
      <c r="AO11021" s="61"/>
      <c r="AP11021" s="62"/>
      <c r="AQ11021" s="61"/>
      <c r="AR11021" s="61"/>
      <c r="AS11021" s="61"/>
      <c r="AT11021" s="61"/>
      <c r="AU11021" s="61"/>
      <c r="AV11021" s="61"/>
      <c r="AW11021" s="60"/>
    </row>
    <row r="11022" s="59" customFormat="1" customHeight="1" spans="1:49">
      <c r="A11022" s="60"/>
      <c r="B11022" s="60"/>
      <c r="C11022" s="60"/>
      <c r="D11022" s="60"/>
      <c r="H11022" s="61"/>
      <c r="I11022" s="61"/>
      <c r="J11022" s="61"/>
      <c r="K11022" s="61"/>
      <c r="L11022" s="61"/>
      <c r="M11022" s="61"/>
      <c r="N11022" s="61"/>
      <c r="O11022" s="61"/>
      <c r="P11022" s="61"/>
      <c r="Q11022" s="61"/>
      <c r="R11022" s="61"/>
      <c r="S11022" s="61"/>
      <c r="T11022" s="61"/>
      <c r="U11022" s="61"/>
      <c r="V11022" s="61"/>
      <c r="W11022" s="61"/>
      <c r="X11022" s="61"/>
      <c r="Y11022" s="61"/>
      <c r="Z11022" s="61"/>
      <c r="AA11022" s="61"/>
      <c r="AB11022" s="61"/>
      <c r="AC11022" s="61"/>
      <c r="AD11022" s="61"/>
      <c r="AE11022" s="61"/>
      <c r="AF11022" s="61"/>
      <c r="AG11022" s="61"/>
      <c r="AH11022" s="61"/>
      <c r="AI11022" s="61"/>
      <c r="AJ11022" s="61"/>
      <c r="AK11022" s="61"/>
      <c r="AL11022" s="61"/>
      <c r="AM11022" s="61"/>
      <c r="AN11022" s="61"/>
      <c r="AO11022" s="61"/>
      <c r="AP11022" s="62"/>
      <c r="AQ11022" s="61"/>
      <c r="AR11022" s="61"/>
      <c r="AS11022" s="61"/>
      <c r="AT11022" s="61"/>
      <c r="AU11022" s="61"/>
      <c r="AV11022" s="61"/>
      <c r="AW11022" s="60"/>
    </row>
    <row r="11023" s="59" customFormat="1" customHeight="1" spans="1:49">
      <c r="A11023" s="60"/>
      <c r="B11023" s="60"/>
      <c r="C11023" s="60"/>
      <c r="D11023" s="60"/>
      <c r="H11023" s="61"/>
      <c r="I11023" s="61"/>
      <c r="J11023" s="61"/>
      <c r="K11023" s="61"/>
      <c r="L11023" s="61"/>
      <c r="M11023" s="61"/>
      <c r="N11023" s="61"/>
      <c r="O11023" s="61"/>
      <c r="P11023" s="61"/>
      <c r="Q11023" s="61"/>
      <c r="R11023" s="61"/>
      <c r="S11023" s="61"/>
      <c r="T11023" s="61"/>
      <c r="U11023" s="61"/>
      <c r="V11023" s="61"/>
      <c r="W11023" s="61"/>
      <c r="X11023" s="61"/>
      <c r="Y11023" s="61"/>
      <c r="Z11023" s="61"/>
      <c r="AA11023" s="61"/>
      <c r="AB11023" s="61"/>
      <c r="AC11023" s="61"/>
      <c r="AD11023" s="61"/>
      <c r="AE11023" s="61"/>
      <c r="AF11023" s="61"/>
      <c r="AG11023" s="61"/>
      <c r="AH11023" s="61"/>
      <c r="AI11023" s="61"/>
      <c r="AJ11023" s="61"/>
      <c r="AK11023" s="61"/>
      <c r="AL11023" s="61"/>
      <c r="AM11023" s="61"/>
      <c r="AN11023" s="61"/>
      <c r="AO11023" s="61"/>
      <c r="AP11023" s="62"/>
      <c r="AQ11023" s="61"/>
      <c r="AR11023" s="61"/>
      <c r="AS11023" s="61"/>
      <c r="AT11023" s="61"/>
      <c r="AU11023" s="61"/>
      <c r="AV11023" s="61"/>
      <c r="AW11023" s="60"/>
    </row>
    <row r="11024" s="59" customFormat="1" customHeight="1" spans="1:49">
      <c r="A11024" s="60"/>
      <c r="B11024" s="60"/>
      <c r="C11024" s="60"/>
      <c r="D11024" s="60"/>
      <c r="H11024" s="61"/>
      <c r="I11024" s="61"/>
      <c r="J11024" s="61"/>
      <c r="K11024" s="61"/>
      <c r="L11024" s="61"/>
      <c r="M11024" s="61"/>
      <c r="N11024" s="61"/>
      <c r="O11024" s="61"/>
      <c r="P11024" s="61"/>
      <c r="Q11024" s="61"/>
      <c r="R11024" s="61"/>
      <c r="S11024" s="61"/>
      <c r="T11024" s="61"/>
      <c r="U11024" s="61"/>
      <c r="V11024" s="61"/>
      <c r="W11024" s="61"/>
      <c r="X11024" s="61"/>
      <c r="Y11024" s="61"/>
      <c r="Z11024" s="61"/>
      <c r="AA11024" s="61"/>
      <c r="AB11024" s="61"/>
      <c r="AC11024" s="61"/>
      <c r="AD11024" s="61"/>
      <c r="AE11024" s="61"/>
      <c r="AF11024" s="61"/>
      <c r="AG11024" s="61"/>
      <c r="AH11024" s="61"/>
      <c r="AI11024" s="61"/>
      <c r="AJ11024" s="61"/>
      <c r="AK11024" s="61"/>
      <c r="AL11024" s="61"/>
      <c r="AM11024" s="61"/>
      <c r="AN11024" s="61"/>
      <c r="AO11024" s="61"/>
      <c r="AP11024" s="62"/>
      <c r="AQ11024" s="61"/>
      <c r="AR11024" s="61"/>
      <c r="AS11024" s="61"/>
      <c r="AT11024" s="61"/>
      <c r="AU11024" s="61"/>
      <c r="AV11024" s="61"/>
      <c r="AW11024" s="60"/>
    </row>
    <row r="11025" s="59" customFormat="1" customHeight="1" spans="1:49">
      <c r="A11025" s="60"/>
      <c r="B11025" s="60"/>
      <c r="C11025" s="60"/>
      <c r="D11025" s="60"/>
      <c r="H11025" s="61"/>
      <c r="I11025" s="61"/>
      <c r="J11025" s="61"/>
      <c r="K11025" s="61"/>
      <c r="L11025" s="61"/>
      <c r="M11025" s="61"/>
      <c r="N11025" s="61"/>
      <c r="O11025" s="61"/>
      <c r="P11025" s="61"/>
      <c r="Q11025" s="61"/>
      <c r="R11025" s="61"/>
      <c r="S11025" s="61"/>
      <c r="T11025" s="61"/>
      <c r="U11025" s="61"/>
      <c r="V11025" s="61"/>
      <c r="W11025" s="61"/>
      <c r="X11025" s="61"/>
      <c r="Y11025" s="61"/>
      <c r="Z11025" s="61"/>
      <c r="AA11025" s="61"/>
      <c r="AB11025" s="61"/>
      <c r="AC11025" s="61"/>
      <c r="AD11025" s="61"/>
      <c r="AE11025" s="61"/>
      <c r="AF11025" s="61"/>
      <c r="AG11025" s="61"/>
      <c r="AH11025" s="61"/>
      <c r="AI11025" s="61"/>
      <c r="AJ11025" s="61"/>
      <c r="AK11025" s="61"/>
      <c r="AL11025" s="61"/>
      <c r="AM11025" s="61"/>
      <c r="AN11025" s="61"/>
      <c r="AO11025" s="61"/>
      <c r="AP11025" s="62"/>
      <c r="AQ11025" s="61"/>
      <c r="AR11025" s="61"/>
      <c r="AS11025" s="61"/>
      <c r="AT11025" s="61"/>
      <c r="AU11025" s="61"/>
      <c r="AV11025" s="61"/>
      <c r="AW11025" s="60"/>
    </row>
    <row r="11026" s="59" customFormat="1" customHeight="1" spans="1:49">
      <c r="A11026" s="60"/>
      <c r="B11026" s="60"/>
      <c r="C11026" s="60"/>
      <c r="D11026" s="60"/>
      <c r="H11026" s="61"/>
      <c r="I11026" s="61"/>
      <c r="J11026" s="61"/>
      <c r="K11026" s="61"/>
      <c r="L11026" s="61"/>
      <c r="M11026" s="61"/>
      <c r="N11026" s="61"/>
      <c r="O11026" s="61"/>
      <c r="P11026" s="61"/>
      <c r="Q11026" s="61"/>
      <c r="R11026" s="61"/>
      <c r="S11026" s="61"/>
      <c r="T11026" s="61"/>
      <c r="U11026" s="61"/>
      <c r="V11026" s="61"/>
      <c r="W11026" s="61"/>
      <c r="X11026" s="61"/>
      <c r="Y11026" s="61"/>
      <c r="Z11026" s="61"/>
      <c r="AA11026" s="61"/>
      <c r="AB11026" s="61"/>
      <c r="AC11026" s="61"/>
      <c r="AD11026" s="61"/>
      <c r="AE11026" s="61"/>
      <c r="AF11026" s="61"/>
      <c r="AG11026" s="61"/>
      <c r="AH11026" s="61"/>
      <c r="AI11026" s="61"/>
      <c r="AJ11026" s="61"/>
      <c r="AK11026" s="61"/>
      <c r="AL11026" s="61"/>
      <c r="AM11026" s="61"/>
      <c r="AN11026" s="61"/>
      <c r="AO11026" s="61"/>
      <c r="AP11026" s="62"/>
      <c r="AQ11026" s="61"/>
      <c r="AR11026" s="61"/>
      <c r="AS11026" s="61"/>
      <c r="AT11026" s="61"/>
      <c r="AU11026" s="61"/>
      <c r="AV11026" s="61"/>
      <c r="AW11026" s="60"/>
    </row>
    <row r="11027" s="59" customFormat="1" customHeight="1" spans="1:49">
      <c r="A11027" s="60"/>
      <c r="B11027" s="60"/>
      <c r="C11027" s="60"/>
      <c r="D11027" s="60"/>
      <c r="H11027" s="61"/>
      <c r="I11027" s="61"/>
      <c r="J11027" s="61"/>
      <c r="K11027" s="61"/>
      <c r="L11027" s="61"/>
      <c r="M11027" s="61"/>
      <c r="N11027" s="61"/>
      <c r="O11027" s="61"/>
      <c r="P11027" s="61"/>
      <c r="Q11027" s="61"/>
      <c r="R11027" s="61"/>
      <c r="S11027" s="61"/>
      <c r="T11027" s="61"/>
      <c r="U11027" s="61"/>
      <c r="V11027" s="61"/>
      <c r="W11027" s="61"/>
      <c r="X11027" s="61"/>
      <c r="Y11027" s="61"/>
      <c r="Z11027" s="61"/>
      <c r="AA11027" s="61"/>
      <c r="AB11027" s="61"/>
      <c r="AC11027" s="61"/>
      <c r="AD11027" s="61"/>
      <c r="AE11027" s="61"/>
      <c r="AF11027" s="61"/>
      <c r="AG11027" s="61"/>
      <c r="AH11027" s="61"/>
      <c r="AI11027" s="61"/>
      <c r="AJ11027" s="61"/>
      <c r="AK11027" s="61"/>
      <c r="AL11027" s="61"/>
      <c r="AM11027" s="61"/>
      <c r="AN11027" s="61"/>
      <c r="AO11027" s="61"/>
      <c r="AP11027" s="62"/>
      <c r="AQ11027" s="61"/>
      <c r="AR11027" s="61"/>
      <c r="AS11027" s="61"/>
      <c r="AT11027" s="61"/>
      <c r="AU11027" s="61"/>
      <c r="AV11027" s="61"/>
      <c r="AW11027" s="60"/>
    </row>
    <row r="11028" s="59" customFormat="1" customHeight="1" spans="1:49">
      <c r="A11028" s="60"/>
      <c r="B11028" s="60"/>
      <c r="C11028" s="60"/>
      <c r="D11028" s="60"/>
      <c r="H11028" s="61"/>
      <c r="I11028" s="61"/>
      <c r="J11028" s="61"/>
      <c r="K11028" s="61"/>
      <c r="L11028" s="61"/>
      <c r="M11028" s="61"/>
      <c r="N11028" s="61"/>
      <c r="O11028" s="61"/>
      <c r="P11028" s="61"/>
      <c r="Q11028" s="61"/>
      <c r="R11028" s="61"/>
      <c r="S11028" s="61"/>
      <c r="T11028" s="61"/>
      <c r="U11028" s="61"/>
      <c r="V11028" s="61"/>
      <c r="W11028" s="61"/>
      <c r="X11028" s="61"/>
      <c r="Y11028" s="61"/>
      <c r="Z11028" s="61"/>
      <c r="AA11028" s="61"/>
      <c r="AB11028" s="61"/>
      <c r="AC11028" s="61"/>
      <c r="AD11028" s="61"/>
      <c r="AE11028" s="61"/>
      <c r="AF11028" s="61"/>
      <c r="AG11028" s="61"/>
      <c r="AH11028" s="61"/>
      <c r="AI11028" s="61"/>
      <c r="AJ11028" s="61"/>
      <c r="AK11028" s="61"/>
      <c r="AL11028" s="61"/>
      <c r="AM11028" s="61"/>
      <c r="AN11028" s="61"/>
      <c r="AO11028" s="61"/>
      <c r="AP11028" s="62"/>
      <c r="AQ11028" s="61"/>
      <c r="AR11028" s="61"/>
      <c r="AS11028" s="61"/>
      <c r="AT11028" s="61"/>
      <c r="AU11028" s="61"/>
      <c r="AV11028" s="61"/>
      <c r="AW11028" s="60"/>
    </row>
    <row r="11029" s="59" customFormat="1" customHeight="1" spans="1:49">
      <c r="A11029" s="60"/>
      <c r="B11029" s="60"/>
      <c r="C11029" s="60"/>
      <c r="D11029" s="60"/>
      <c r="H11029" s="61"/>
      <c r="I11029" s="61"/>
      <c r="J11029" s="61"/>
      <c r="K11029" s="61"/>
      <c r="L11029" s="61"/>
      <c r="M11029" s="61"/>
      <c r="N11029" s="61"/>
      <c r="O11029" s="61"/>
      <c r="P11029" s="61"/>
      <c r="Q11029" s="61"/>
      <c r="R11029" s="61"/>
      <c r="S11029" s="61"/>
      <c r="T11029" s="61"/>
      <c r="U11029" s="61"/>
      <c r="V11029" s="61"/>
      <c r="W11029" s="61"/>
      <c r="X11029" s="61"/>
      <c r="Y11029" s="61"/>
      <c r="Z11029" s="61"/>
      <c r="AA11029" s="61"/>
      <c r="AB11029" s="61"/>
      <c r="AC11029" s="61"/>
      <c r="AD11029" s="61"/>
      <c r="AE11029" s="61"/>
      <c r="AF11029" s="61"/>
      <c r="AG11029" s="61"/>
      <c r="AH11029" s="61"/>
      <c r="AI11029" s="61"/>
      <c r="AJ11029" s="61"/>
      <c r="AK11029" s="61"/>
      <c r="AL11029" s="61"/>
      <c r="AM11029" s="61"/>
      <c r="AN11029" s="61"/>
      <c r="AO11029" s="61"/>
      <c r="AP11029" s="62"/>
      <c r="AQ11029" s="61"/>
      <c r="AR11029" s="61"/>
      <c r="AS11029" s="61"/>
      <c r="AT11029" s="61"/>
      <c r="AU11029" s="61"/>
      <c r="AV11029" s="61"/>
      <c r="AW11029" s="60"/>
    </row>
    <row r="11030" s="59" customFormat="1" customHeight="1" spans="1:49">
      <c r="A11030" s="60"/>
      <c r="B11030" s="60"/>
      <c r="C11030" s="60"/>
      <c r="D11030" s="60"/>
      <c r="H11030" s="61"/>
      <c r="I11030" s="61"/>
      <c r="J11030" s="61"/>
      <c r="K11030" s="61"/>
      <c r="L11030" s="61"/>
      <c r="M11030" s="61"/>
      <c r="N11030" s="61"/>
      <c r="O11030" s="61"/>
      <c r="P11030" s="61"/>
      <c r="Q11030" s="61"/>
      <c r="R11030" s="61"/>
      <c r="S11030" s="61"/>
      <c r="T11030" s="61"/>
      <c r="U11030" s="61"/>
      <c r="V11030" s="61"/>
      <c r="W11030" s="61"/>
      <c r="X11030" s="61"/>
      <c r="Y11030" s="61"/>
      <c r="Z11030" s="61"/>
      <c r="AA11030" s="61"/>
      <c r="AB11030" s="61"/>
      <c r="AC11030" s="61"/>
      <c r="AD11030" s="61"/>
      <c r="AE11030" s="61"/>
      <c r="AF11030" s="61"/>
      <c r="AG11030" s="61"/>
      <c r="AH11030" s="61"/>
      <c r="AI11030" s="61"/>
      <c r="AJ11030" s="61"/>
      <c r="AK11030" s="61"/>
      <c r="AL11030" s="61"/>
      <c r="AM11030" s="61"/>
      <c r="AN11030" s="61"/>
      <c r="AO11030" s="61"/>
      <c r="AP11030" s="62"/>
      <c r="AQ11030" s="61"/>
      <c r="AR11030" s="61"/>
      <c r="AS11030" s="61"/>
      <c r="AT11030" s="61"/>
      <c r="AU11030" s="61"/>
      <c r="AV11030" s="61"/>
      <c r="AW11030" s="60"/>
    </row>
    <row r="11031" s="59" customFormat="1" customHeight="1" spans="1:49">
      <c r="A11031" s="60"/>
      <c r="B11031" s="60"/>
      <c r="C11031" s="60"/>
      <c r="D11031" s="60"/>
      <c r="H11031" s="61"/>
      <c r="I11031" s="61"/>
      <c r="J11031" s="61"/>
      <c r="K11031" s="61"/>
      <c r="L11031" s="61"/>
      <c r="M11031" s="61"/>
      <c r="N11031" s="61"/>
      <c r="O11031" s="61"/>
      <c r="P11031" s="61"/>
      <c r="Q11031" s="61"/>
      <c r="R11031" s="61"/>
      <c r="S11031" s="61"/>
      <c r="T11031" s="61"/>
      <c r="U11031" s="61"/>
      <c r="V11031" s="61"/>
      <c r="W11031" s="61"/>
      <c r="X11031" s="61"/>
      <c r="Y11031" s="61"/>
      <c r="Z11031" s="61"/>
      <c r="AA11031" s="61"/>
      <c r="AB11031" s="61"/>
      <c r="AC11031" s="61"/>
      <c r="AD11031" s="61"/>
      <c r="AE11031" s="61"/>
      <c r="AF11031" s="61"/>
      <c r="AG11031" s="61"/>
      <c r="AH11031" s="61"/>
      <c r="AI11031" s="61"/>
      <c r="AJ11031" s="61"/>
      <c r="AK11031" s="61"/>
      <c r="AL11031" s="61"/>
      <c r="AM11031" s="61"/>
      <c r="AN11031" s="61"/>
      <c r="AO11031" s="61"/>
      <c r="AP11031" s="62"/>
      <c r="AQ11031" s="61"/>
      <c r="AR11031" s="61"/>
      <c r="AS11031" s="61"/>
      <c r="AT11031" s="61"/>
      <c r="AU11031" s="61"/>
      <c r="AV11031" s="61"/>
      <c r="AW11031" s="60"/>
    </row>
    <row r="11032" s="59" customFormat="1" customHeight="1" spans="1:49">
      <c r="A11032" s="60"/>
      <c r="B11032" s="60"/>
      <c r="C11032" s="60"/>
      <c r="D11032" s="60"/>
      <c r="H11032" s="61"/>
      <c r="I11032" s="61"/>
      <c r="J11032" s="61"/>
      <c r="K11032" s="61"/>
      <c r="L11032" s="61"/>
      <c r="M11032" s="61"/>
      <c r="N11032" s="61"/>
      <c r="O11032" s="61"/>
      <c r="P11032" s="61"/>
      <c r="Q11032" s="61"/>
      <c r="R11032" s="61"/>
      <c r="S11032" s="61"/>
      <c r="T11032" s="61"/>
      <c r="U11032" s="61"/>
      <c r="V11032" s="61"/>
      <c r="W11032" s="61"/>
      <c r="X11032" s="61"/>
      <c r="Y11032" s="61"/>
      <c r="Z11032" s="61"/>
      <c r="AA11032" s="61"/>
      <c r="AB11032" s="61"/>
      <c r="AC11032" s="61"/>
      <c r="AD11032" s="61"/>
      <c r="AE11032" s="61"/>
      <c r="AF11032" s="61"/>
      <c r="AG11032" s="61"/>
      <c r="AH11032" s="61"/>
      <c r="AI11032" s="61"/>
      <c r="AJ11032" s="61"/>
      <c r="AK11032" s="61"/>
      <c r="AL11032" s="61"/>
      <c r="AM11032" s="61"/>
      <c r="AN11032" s="61"/>
      <c r="AO11032" s="61"/>
      <c r="AP11032" s="62"/>
      <c r="AQ11032" s="61"/>
      <c r="AR11032" s="61"/>
      <c r="AS11032" s="61"/>
      <c r="AT11032" s="61"/>
      <c r="AU11032" s="61"/>
      <c r="AV11032" s="61"/>
      <c r="AW11032" s="60"/>
    </row>
    <row r="11033" s="59" customFormat="1" customHeight="1" spans="1:49">
      <c r="A11033" s="60"/>
      <c r="B11033" s="60"/>
      <c r="C11033" s="60"/>
      <c r="D11033" s="60"/>
      <c r="H11033" s="61"/>
      <c r="I11033" s="61"/>
      <c r="J11033" s="61"/>
      <c r="K11033" s="61"/>
      <c r="L11033" s="61"/>
      <c r="M11033" s="61"/>
      <c r="N11033" s="61"/>
      <c r="O11033" s="61"/>
      <c r="P11033" s="61"/>
      <c r="Q11033" s="61"/>
      <c r="R11033" s="61"/>
      <c r="S11033" s="61"/>
      <c r="T11033" s="61"/>
      <c r="U11033" s="61"/>
      <c r="V11033" s="61"/>
      <c r="W11033" s="61"/>
      <c r="X11033" s="61"/>
      <c r="Y11033" s="61"/>
      <c r="Z11033" s="61"/>
      <c r="AA11033" s="61"/>
      <c r="AB11033" s="61"/>
      <c r="AC11033" s="61"/>
      <c r="AD11033" s="61"/>
      <c r="AE11033" s="61"/>
      <c r="AF11033" s="61"/>
      <c r="AG11033" s="61"/>
      <c r="AH11033" s="61"/>
      <c r="AI11033" s="61"/>
      <c r="AJ11033" s="61"/>
      <c r="AK11033" s="61"/>
      <c r="AL11033" s="61"/>
      <c r="AM11033" s="61"/>
      <c r="AN11033" s="61"/>
      <c r="AO11033" s="61"/>
      <c r="AP11033" s="62"/>
      <c r="AQ11033" s="61"/>
      <c r="AR11033" s="61"/>
      <c r="AS11033" s="61"/>
      <c r="AT11033" s="61"/>
      <c r="AU11033" s="61"/>
      <c r="AV11033" s="61"/>
      <c r="AW11033" s="60"/>
    </row>
    <row r="11034" s="59" customFormat="1" customHeight="1" spans="1:49">
      <c r="A11034" s="60"/>
      <c r="B11034" s="60"/>
      <c r="C11034" s="60"/>
      <c r="D11034" s="60"/>
      <c r="H11034" s="61"/>
      <c r="I11034" s="61"/>
      <c r="J11034" s="61"/>
      <c r="K11034" s="61"/>
      <c r="L11034" s="61"/>
      <c r="M11034" s="61"/>
      <c r="N11034" s="61"/>
      <c r="O11034" s="61"/>
      <c r="P11034" s="61"/>
      <c r="Q11034" s="61"/>
      <c r="R11034" s="61"/>
      <c r="S11034" s="61"/>
      <c r="T11034" s="61"/>
      <c r="U11034" s="61"/>
      <c r="V11034" s="61"/>
      <c r="W11034" s="61"/>
      <c r="X11034" s="61"/>
      <c r="Y11034" s="61"/>
      <c r="Z11034" s="61"/>
      <c r="AA11034" s="61"/>
      <c r="AB11034" s="61"/>
      <c r="AC11034" s="61"/>
      <c r="AD11034" s="61"/>
      <c r="AE11034" s="61"/>
      <c r="AF11034" s="61"/>
      <c r="AG11034" s="61"/>
      <c r="AH11034" s="61"/>
      <c r="AI11034" s="61"/>
      <c r="AJ11034" s="61"/>
      <c r="AK11034" s="61"/>
      <c r="AL11034" s="61"/>
      <c r="AM11034" s="61"/>
      <c r="AN11034" s="61"/>
      <c r="AO11034" s="61"/>
      <c r="AP11034" s="62"/>
      <c r="AQ11034" s="61"/>
      <c r="AR11034" s="61"/>
      <c r="AS11034" s="61"/>
      <c r="AT11034" s="61"/>
      <c r="AU11034" s="61"/>
      <c r="AV11034" s="61"/>
      <c r="AW11034" s="60"/>
    </row>
    <row r="11035" s="59" customFormat="1" customHeight="1" spans="1:49">
      <c r="A11035" s="60"/>
      <c r="B11035" s="60"/>
      <c r="C11035" s="60"/>
      <c r="D11035" s="60"/>
      <c r="H11035" s="61"/>
      <c r="I11035" s="61"/>
      <c r="J11035" s="61"/>
      <c r="K11035" s="61"/>
      <c r="L11035" s="61"/>
      <c r="M11035" s="61"/>
      <c r="N11035" s="61"/>
      <c r="O11035" s="61"/>
      <c r="P11035" s="61"/>
      <c r="Q11035" s="61"/>
      <c r="R11035" s="61"/>
      <c r="S11035" s="61"/>
      <c r="T11035" s="61"/>
      <c r="U11035" s="61"/>
      <c r="V11035" s="61"/>
      <c r="W11035" s="61"/>
      <c r="X11035" s="61"/>
      <c r="Y11035" s="61"/>
      <c r="Z11035" s="61"/>
      <c r="AA11035" s="61"/>
      <c r="AB11035" s="61"/>
      <c r="AC11035" s="61"/>
      <c r="AD11035" s="61"/>
      <c r="AE11035" s="61"/>
      <c r="AF11035" s="61"/>
      <c r="AG11035" s="61"/>
      <c r="AH11035" s="61"/>
      <c r="AI11035" s="61"/>
      <c r="AJ11035" s="61"/>
      <c r="AK11035" s="61"/>
      <c r="AL11035" s="61"/>
      <c r="AM11035" s="61"/>
      <c r="AN11035" s="61"/>
      <c r="AO11035" s="61"/>
      <c r="AP11035" s="62"/>
      <c r="AQ11035" s="61"/>
      <c r="AR11035" s="61"/>
      <c r="AS11035" s="61"/>
      <c r="AT11035" s="61"/>
      <c r="AU11035" s="61"/>
      <c r="AV11035" s="61"/>
      <c r="AW11035" s="60"/>
    </row>
    <row r="11036" s="59" customFormat="1" customHeight="1" spans="1:49">
      <c r="A11036" s="60"/>
      <c r="B11036" s="60"/>
      <c r="C11036" s="60"/>
      <c r="D11036" s="60"/>
      <c r="H11036" s="61"/>
      <c r="I11036" s="61"/>
      <c r="J11036" s="61"/>
      <c r="K11036" s="61"/>
      <c r="L11036" s="61"/>
      <c r="M11036" s="61"/>
      <c r="N11036" s="61"/>
      <c r="O11036" s="61"/>
      <c r="P11036" s="61"/>
      <c r="Q11036" s="61"/>
      <c r="R11036" s="61"/>
      <c r="S11036" s="61"/>
      <c r="T11036" s="61"/>
      <c r="U11036" s="61"/>
      <c r="V11036" s="61"/>
      <c r="W11036" s="61"/>
      <c r="X11036" s="61"/>
      <c r="Y11036" s="61"/>
      <c r="Z11036" s="61"/>
      <c r="AA11036" s="61"/>
      <c r="AB11036" s="61"/>
      <c r="AC11036" s="61"/>
      <c r="AD11036" s="61"/>
      <c r="AE11036" s="61"/>
      <c r="AF11036" s="61"/>
      <c r="AG11036" s="61"/>
      <c r="AH11036" s="61"/>
      <c r="AI11036" s="61"/>
      <c r="AJ11036" s="61"/>
      <c r="AK11036" s="61"/>
      <c r="AL11036" s="61"/>
      <c r="AM11036" s="61"/>
      <c r="AN11036" s="61"/>
      <c r="AO11036" s="61"/>
      <c r="AP11036" s="62"/>
      <c r="AQ11036" s="61"/>
      <c r="AR11036" s="61"/>
      <c r="AS11036" s="61"/>
      <c r="AT11036" s="61"/>
      <c r="AU11036" s="61"/>
      <c r="AV11036" s="61"/>
      <c r="AW11036" s="60"/>
    </row>
    <row r="11037" s="59" customFormat="1" customHeight="1" spans="1:49">
      <c r="A11037" s="60"/>
      <c r="B11037" s="60"/>
      <c r="C11037" s="60"/>
      <c r="D11037" s="60"/>
      <c r="H11037" s="61"/>
      <c r="I11037" s="61"/>
      <c r="J11037" s="61"/>
      <c r="K11037" s="61"/>
      <c r="L11037" s="61"/>
      <c r="M11037" s="61"/>
      <c r="N11037" s="61"/>
      <c r="O11037" s="61"/>
      <c r="P11037" s="61"/>
      <c r="Q11037" s="61"/>
      <c r="R11037" s="61"/>
      <c r="S11037" s="61"/>
      <c r="T11037" s="61"/>
      <c r="U11037" s="61"/>
      <c r="V11037" s="61"/>
      <c r="W11037" s="61"/>
      <c r="X11037" s="61"/>
      <c r="Y11037" s="61"/>
      <c r="Z11037" s="61"/>
      <c r="AA11037" s="61"/>
      <c r="AB11037" s="61"/>
      <c r="AC11037" s="61"/>
      <c r="AD11037" s="61"/>
      <c r="AE11037" s="61"/>
      <c r="AF11037" s="61"/>
      <c r="AG11037" s="61"/>
      <c r="AH11037" s="61"/>
      <c r="AI11037" s="61"/>
      <c r="AJ11037" s="61"/>
      <c r="AK11037" s="61"/>
      <c r="AL11037" s="61"/>
      <c r="AM11037" s="61"/>
      <c r="AN11037" s="61"/>
      <c r="AO11037" s="61"/>
      <c r="AP11037" s="62"/>
      <c r="AQ11037" s="61"/>
      <c r="AR11037" s="61"/>
      <c r="AS11037" s="61"/>
      <c r="AT11037" s="61"/>
      <c r="AU11037" s="61"/>
      <c r="AV11037" s="61"/>
      <c r="AW11037" s="60"/>
    </row>
    <row r="11038" s="59" customFormat="1" customHeight="1" spans="1:49">
      <c r="A11038" s="60"/>
      <c r="B11038" s="60"/>
      <c r="C11038" s="60"/>
      <c r="D11038" s="60"/>
      <c r="H11038" s="61"/>
      <c r="I11038" s="61"/>
      <c r="J11038" s="61"/>
      <c r="K11038" s="61"/>
      <c r="L11038" s="61"/>
      <c r="M11038" s="61"/>
      <c r="N11038" s="61"/>
      <c r="O11038" s="61"/>
      <c r="P11038" s="61"/>
      <c r="Q11038" s="61"/>
      <c r="R11038" s="61"/>
      <c r="S11038" s="61"/>
      <c r="T11038" s="61"/>
      <c r="U11038" s="61"/>
      <c r="V11038" s="61"/>
      <c r="W11038" s="61"/>
      <c r="X11038" s="61"/>
      <c r="Y11038" s="61"/>
      <c r="Z11038" s="61"/>
      <c r="AA11038" s="61"/>
      <c r="AB11038" s="61"/>
      <c r="AC11038" s="61"/>
      <c r="AD11038" s="61"/>
      <c r="AE11038" s="61"/>
      <c r="AF11038" s="61"/>
      <c r="AG11038" s="61"/>
      <c r="AH11038" s="61"/>
      <c r="AI11038" s="61"/>
      <c r="AJ11038" s="61"/>
      <c r="AK11038" s="61"/>
      <c r="AL11038" s="61"/>
      <c r="AM11038" s="61"/>
      <c r="AN11038" s="61"/>
      <c r="AO11038" s="61"/>
      <c r="AP11038" s="62"/>
      <c r="AQ11038" s="61"/>
      <c r="AR11038" s="61"/>
      <c r="AS11038" s="61"/>
      <c r="AT11038" s="61"/>
      <c r="AU11038" s="61"/>
      <c r="AV11038" s="61"/>
      <c r="AW11038" s="60"/>
    </row>
    <row r="11039" s="59" customFormat="1" customHeight="1" spans="1:49">
      <c r="A11039" s="60"/>
      <c r="B11039" s="60"/>
      <c r="C11039" s="60"/>
      <c r="D11039" s="60"/>
      <c r="H11039" s="61"/>
      <c r="I11039" s="61"/>
      <c r="J11039" s="61"/>
      <c r="K11039" s="61"/>
      <c r="L11039" s="61"/>
      <c r="M11039" s="61"/>
      <c r="N11039" s="61"/>
      <c r="O11039" s="61"/>
      <c r="P11039" s="61"/>
      <c r="Q11039" s="61"/>
      <c r="R11039" s="61"/>
      <c r="S11039" s="61"/>
      <c r="T11039" s="61"/>
      <c r="U11039" s="61"/>
      <c r="V11039" s="61"/>
      <c r="W11039" s="61"/>
      <c r="X11039" s="61"/>
      <c r="Y11039" s="61"/>
      <c r="Z11039" s="61"/>
      <c r="AA11039" s="61"/>
      <c r="AB11039" s="61"/>
      <c r="AC11039" s="61"/>
      <c r="AD11039" s="61"/>
      <c r="AE11039" s="61"/>
      <c r="AF11039" s="61"/>
      <c r="AG11039" s="61"/>
      <c r="AH11039" s="61"/>
      <c r="AI11039" s="61"/>
      <c r="AJ11039" s="61"/>
      <c r="AK11039" s="61"/>
      <c r="AL11039" s="61"/>
      <c r="AM11039" s="61"/>
      <c r="AN11039" s="61"/>
      <c r="AO11039" s="61"/>
      <c r="AP11039" s="62"/>
      <c r="AQ11039" s="61"/>
      <c r="AR11039" s="61"/>
      <c r="AS11039" s="61"/>
      <c r="AT11039" s="61"/>
      <c r="AU11039" s="61"/>
      <c r="AV11039" s="61"/>
      <c r="AW11039" s="60"/>
    </row>
    <row r="11040" s="59" customFormat="1" customHeight="1" spans="1:49">
      <c r="A11040" s="60"/>
      <c r="B11040" s="60"/>
      <c r="C11040" s="60"/>
      <c r="D11040" s="60"/>
      <c r="H11040" s="61"/>
      <c r="I11040" s="61"/>
      <c r="J11040" s="61"/>
      <c r="K11040" s="61"/>
      <c r="L11040" s="61"/>
      <c r="M11040" s="61"/>
      <c r="N11040" s="61"/>
      <c r="O11040" s="61"/>
      <c r="P11040" s="61"/>
      <c r="Q11040" s="61"/>
      <c r="R11040" s="61"/>
      <c r="S11040" s="61"/>
      <c r="T11040" s="61"/>
      <c r="U11040" s="61"/>
      <c r="V11040" s="61"/>
      <c r="W11040" s="61"/>
      <c r="X11040" s="61"/>
      <c r="Y11040" s="61"/>
      <c r="Z11040" s="61"/>
      <c r="AA11040" s="61"/>
      <c r="AB11040" s="61"/>
      <c r="AC11040" s="61"/>
      <c r="AD11040" s="61"/>
      <c r="AE11040" s="61"/>
      <c r="AF11040" s="61"/>
      <c r="AG11040" s="61"/>
      <c r="AH11040" s="61"/>
      <c r="AI11040" s="61"/>
      <c r="AJ11040" s="61"/>
      <c r="AK11040" s="61"/>
      <c r="AL11040" s="61"/>
      <c r="AM11040" s="61"/>
      <c r="AN11040" s="61"/>
      <c r="AO11040" s="61"/>
      <c r="AP11040" s="62"/>
      <c r="AQ11040" s="61"/>
      <c r="AR11040" s="61"/>
      <c r="AS11040" s="61"/>
      <c r="AT11040" s="61"/>
      <c r="AU11040" s="61"/>
      <c r="AV11040" s="61"/>
      <c r="AW11040" s="60"/>
    </row>
    <row r="11041" s="59" customFormat="1" customHeight="1" spans="1:49">
      <c r="A11041" s="60"/>
      <c r="B11041" s="60"/>
      <c r="C11041" s="60"/>
      <c r="D11041" s="60"/>
      <c r="H11041" s="61"/>
      <c r="I11041" s="61"/>
      <c r="J11041" s="61"/>
      <c r="K11041" s="61"/>
      <c r="L11041" s="61"/>
      <c r="M11041" s="61"/>
      <c r="N11041" s="61"/>
      <c r="O11041" s="61"/>
      <c r="P11041" s="61"/>
      <c r="Q11041" s="61"/>
      <c r="R11041" s="61"/>
      <c r="S11041" s="61"/>
      <c r="T11041" s="61"/>
      <c r="U11041" s="61"/>
      <c r="V11041" s="61"/>
      <c r="W11041" s="61"/>
      <c r="X11041" s="61"/>
      <c r="Y11041" s="61"/>
      <c r="Z11041" s="61"/>
      <c r="AA11041" s="61"/>
      <c r="AB11041" s="61"/>
      <c r="AC11041" s="61"/>
      <c r="AD11041" s="61"/>
      <c r="AE11041" s="61"/>
      <c r="AF11041" s="61"/>
      <c r="AG11041" s="61"/>
      <c r="AH11041" s="61"/>
      <c r="AI11041" s="61"/>
      <c r="AJ11041" s="61"/>
      <c r="AK11041" s="61"/>
      <c r="AL11041" s="61"/>
      <c r="AM11041" s="61"/>
      <c r="AN11041" s="61"/>
      <c r="AO11041" s="61"/>
      <c r="AP11041" s="62"/>
      <c r="AQ11041" s="61"/>
      <c r="AR11041" s="61"/>
      <c r="AS11041" s="61"/>
      <c r="AT11041" s="61"/>
      <c r="AU11041" s="61"/>
      <c r="AV11041" s="61"/>
      <c r="AW11041" s="60"/>
    </row>
    <row r="11042" s="59" customFormat="1" customHeight="1" spans="1:49">
      <c r="A11042" s="60"/>
      <c r="B11042" s="60"/>
      <c r="C11042" s="60"/>
      <c r="D11042" s="60"/>
      <c r="H11042" s="61"/>
      <c r="I11042" s="61"/>
      <c r="J11042" s="61"/>
      <c r="K11042" s="61"/>
      <c r="L11042" s="61"/>
      <c r="M11042" s="61"/>
      <c r="N11042" s="61"/>
      <c r="O11042" s="61"/>
      <c r="P11042" s="61"/>
      <c r="Q11042" s="61"/>
      <c r="R11042" s="61"/>
      <c r="S11042" s="61"/>
      <c r="T11042" s="61"/>
      <c r="U11042" s="61"/>
      <c r="V11042" s="61"/>
      <c r="W11042" s="61"/>
      <c r="X11042" s="61"/>
      <c r="Y11042" s="61"/>
      <c r="Z11042" s="61"/>
      <c r="AA11042" s="61"/>
      <c r="AB11042" s="61"/>
      <c r="AC11042" s="61"/>
      <c r="AD11042" s="61"/>
      <c r="AE11042" s="61"/>
      <c r="AF11042" s="61"/>
      <c r="AG11042" s="61"/>
      <c r="AH11042" s="61"/>
      <c r="AI11042" s="61"/>
      <c r="AJ11042" s="61"/>
      <c r="AK11042" s="61"/>
      <c r="AL11042" s="61"/>
      <c r="AM11042" s="61"/>
      <c r="AN11042" s="61"/>
      <c r="AO11042" s="61"/>
      <c r="AP11042" s="62"/>
      <c r="AQ11042" s="61"/>
      <c r="AR11042" s="61"/>
      <c r="AS11042" s="61"/>
      <c r="AT11042" s="61"/>
      <c r="AU11042" s="61"/>
      <c r="AV11042" s="61"/>
      <c r="AW11042" s="60"/>
    </row>
    <row r="11043" s="59" customFormat="1" customHeight="1" spans="1:49">
      <c r="A11043" s="60"/>
      <c r="B11043" s="60"/>
      <c r="C11043" s="60"/>
      <c r="D11043" s="60"/>
      <c r="H11043" s="61"/>
      <c r="I11043" s="61"/>
      <c r="J11043" s="61"/>
      <c r="K11043" s="61"/>
      <c r="L11043" s="61"/>
      <c r="M11043" s="61"/>
      <c r="N11043" s="61"/>
      <c r="O11043" s="61"/>
      <c r="P11043" s="61"/>
      <c r="Q11043" s="61"/>
      <c r="R11043" s="61"/>
      <c r="S11043" s="61"/>
      <c r="T11043" s="61"/>
      <c r="U11043" s="61"/>
      <c r="V11043" s="61"/>
      <c r="W11043" s="61"/>
      <c r="X11043" s="61"/>
      <c r="Y11043" s="61"/>
      <c r="Z11043" s="61"/>
      <c r="AA11043" s="61"/>
      <c r="AB11043" s="61"/>
      <c r="AC11043" s="61"/>
      <c r="AD11043" s="61"/>
      <c r="AE11043" s="61"/>
      <c r="AF11043" s="61"/>
      <c r="AG11043" s="61"/>
      <c r="AH11043" s="61"/>
      <c r="AI11043" s="61"/>
      <c r="AJ11043" s="61"/>
      <c r="AK11043" s="61"/>
      <c r="AL11043" s="61"/>
      <c r="AM11043" s="61"/>
      <c r="AN11043" s="61"/>
      <c r="AO11043" s="61"/>
      <c r="AP11043" s="62"/>
      <c r="AQ11043" s="61"/>
      <c r="AR11043" s="61"/>
      <c r="AS11043" s="61"/>
      <c r="AT11043" s="61"/>
      <c r="AU11043" s="61"/>
      <c r="AV11043" s="61"/>
      <c r="AW11043" s="60"/>
    </row>
    <row r="11044" s="59" customFormat="1" customHeight="1" spans="1:49">
      <c r="A11044" s="60"/>
      <c r="B11044" s="60"/>
      <c r="C11044" s="60"/>
      <c r="D11044" s="60"/>
      <c r="H11044" s="61"/>
      <c r="I11044" s="61"/>
      <c r="J11044" s="61"/>
      <c r="K11044" s="61"/>
      <c r="L11044" s="61"/>
      <c r="M11044" s="61"/>
      <c r="N11044" s="61"/>
      <c r="O11044" s="61"/>
      <c r="P11044" s="61"/>
      <c r="Q11044" s="61"/>
      <c r="R11044" s="61"/>
      <c r="S11044" s="61"/>
      <c r="T11044" s="61"/>
      <c r="U11044" s="61"/>
      <c r="V11044" s="61"/>
      <c r="W11044" s="61"/>
      <c r="X11044" s="61"/>
      <c r="Y11044" s="61"/>
      <c r="Z11044" s="61"/>
      <c r="AA11044" s="61"/>
      <c r="AB11044" s="61"/>
      <c r="AC11044" s="61"/>
      <c r="AD11044" s="61"/>
      <c r="AE11044" s="61"/>
      <c r="AF11044" s="61"/>
      <c r="AG11044" s="61"/>
      <c r="AH11044" s="61"/>
      <c r="AI11044" s="61"/>
      <c r="AJ11044" s="61"/>
      <c r="AK11044" s="61"/>
      <c r="AL11044" s="61"/>
      <c r="AM11044" s="61"/>
      <c r="AN11044" s="61"/>
      <c r="AO11044" s="61"/>
      <c r="AP11044" s="62"/>
      <c r="AQ11044" s="61"/>
      <c r="AR11044" s="61"/>
      <c r="AS11044" s="61"/>
      <c r="AT11044" s="61"/>
      <c r="AU11044" s="61"/>
      <c r="AV11044" s="61"/>
      <c r="AW11044" s="60"/>
    </row>
    <row r="11045" s="59" customFormat="1" customHeight="1" spans="1:49">
      <c r="A11045" s="60"/>
      <c r="B11045" s="60"/>
      <c r="C11045" s="60"/>
      <c r="D11045" s="60"/>
      <c r="H11045" s="61"/>
      <c r="I11045" s="61"/>
      <c r="J11045" s="61"/>
      <c r="K11045" s="61"/>
      <c r="L11045" s="61"/>
      <c r="M11045" s="61"/>
      <c r="N11045" s="61"/>
      <c r="O11045" s="61"/>
      <c r="P11045" s="61"/>
      <c r="Q11045" s="61"/>
      <c r="R11045" s="61"/>
      <c r="S11045" s="61"/>
      <c r="T11045" s="61"/>
      <c r="U11045" s="61"/>
      <c r="V11045" s="61"/>
      <c r="W11045" s="61"/>
      <c r="X11045" s="61"/>
      <c r="Y11045" s="61"/>
      <c r="Z11045" s="61"/>
      <c r="AA11045" s="61"/>
      <c r="AB11045" s="61"/>
      <c r="AC11045" s="61"/>
      <c r="AD11045" s="61"/>
      <c r="AE11045" s="61"/>
      <c r="AF11045" s="61"/>
      <c r="AG11045" s="61"/>
      <c r="AH11045" s="61"/>
      <c r="AI11045" s="61"/>
      <c r="AJ11045" s="61"/>
      <c r="AK11045" s="61"/>
      <c r="AL11045" s="61"/>
      <c r="AM11045" s="61"/>
      <c r="AN11045" s="61"/>
      <c r="AO11045" s="61"/>
      <c r="AP11045" s="62"/>
      <c r="AQ11045" s="61"/>
      <c r="AR11045" s="61"/>
      <c r="AS11045" s="61"/>
      <c r="AT11045" s="61"/>
      <c r="AU11045" s="61"/>
      <c r="AV11045" s="61"/>
      <c r="AW11045" s="60"/>
    </row>
    <row r="11046" s="59" customFormat="1" customHeight="1" spans="1:49">
      <c r="A11046" s="60"/>
      <c r="B11046" s="60"/>
      <c r="C11046" s="60"/>
      <c r="D11046" s="60"/>
      <c r="H11046" s="61"/>
      <c r="I11046" s="61"/>
      <c r="J11046" s="61"/>
      <c r="K11046" s="61"/>
      <c r="L11046" s="61"/>
      <c r="M11046" s="61"/>
      <c r="N11046" s="61"/>
      <c r="O11046" s="61"/>
      <c r="P11046" s="61"/>
      <c r="Q11046" s="61"/>
      <c r="R11046" s="61"/>
      <c r="S11046" s="61"/>
      <c r="T11046" s="61"/>
      <c r="U11046" s="61"/>
      <c r="V11046" s="61"/>
      <c r="W11046" s="61"/>
      <c r="X11046" s="61"/>
      <c r="Y11046" s="61"/>
      <c r="Z11046" s="61"/>
      <c r="AA11046" s="61"/>
      <c r="AB11046" s="61"/>
      <c r="AC11046" s="61"/>
      <c r="AD11046" s="61"/>
      <c r="AE11046" s="61"/>
      <c r="AF11046" s="61"/>
      <c r="AG11046" s="61"/>
      <c r="AH11046" s="61"/>
      <c r="AI11046" s="61"/>
      <c r="AJ11046" s="61"/>
      <c r="AK11046" s="61"/>
      <c r="AL11046" s="61"/>
      <c r="AM11046" s="61"/>
      <c r="AN11046" s="61"/>
      <c r="AO11046" s="61"/>
      <c r="AP11046" s="62"/>
      <c r="AQ11046" s="61"/>
      <c r="AR11046" s="61"/>
      <c r="AS11046" s="61"/>
      <c r="AT11046" s="61"/>
      <c r="AU11046" s="61"/>
      <c r="AV11046" s="61"/>
      <c r="AW11046" s="60"/>
    </row>
    <row r="11047" s="59" customFormat="1" customHeight="1" spans="1:49">
      <c r="A11047" s="60"/>
      <c r="B11047" s="60"/>
      <c r="C11047" s="60"/>
      <c r="D11047" s="60"/>
      <c r="H11047" s="61"/>
      <c r="I11047" s="61"/>
      <c r="J11047" s="61"/>
      <c r="K11047" s="61"/>
      <c r="L11047" s="61"/>
      <c r="M11047" s="61"/>
      <c r="N11047" s="61"/>
      <c r="O11047" s="61"/>
      <c r="P11047" s="61"/>
      <c r="Q11047" s="61"/>
      <c r="R11047" s="61"/>
      <c r="S11047" s="61"/>
      <c r="T11047" s="61"/>
      <c r="U11047" s="61"/>
      <c r="V11047" s="61"/>
      <c r="W11047" s="61"/>
      <c r="X11047" s="61"/>
      <c r="Y11047" s="61"/>
      <c r="Z11047" s="61"/>
      <c r="AA11047" s="61"/>
      <c r="AB11047" s="61"/>
      <c r="AC11047" s="61"/>
      <c r="AD11047" s="61"/>
      <c r="AE11047" s="61"/>
      <c r="AF11047" s="61"/>
      <c r="AG11047" s="61"/>
      <c r="AH11047" s="61"/>
      <c r="AI11047" s="61"/>
      <c r="AJ11047" s="61"/>
      <c r="AK11047" s="61"/>
      <c r="AL11047" s="61"/>
      <c r="AM11047" s="61"/>
      <c r="AN11047" s="61"/>
      <c r="AO11047" s="61"/>
      <c r="AP11047" s="62"/>
      <c r="AQ11047" s="61"/>
      <c r="AR11047" s="61"/>
      <c r="AS11047" s="61"/>
      <c r="AT11047" s="61"/>
      <c r="AU11047" s="61"/>
      <c r="AV11047" s="61"/>
      <c r="AW11047" s="60"/>
    </row>
    <row r="11048" s="59" customFormat="1" customHeight="1" spans="1:49">
      <c r="A11048" s="60"/>
      <c r="B11048" s="60"/>
      <c r="C11048" s="60"/>
      <c r="D11048" s="60"/>
      <c r="H11048" s="61"/>
      <c r="I11048" s="61"/>
      <c r="J11048" s="61"/>
      <c r="K11048" s="61"/>
      <c r="L11048" s="61"/>
      <c r="M11048" s="61"/>
      <c r="N11048" s="61"/>
      <c r="O11048" s="61"/>
      <c r="P11048" s="61"/>
      <c r="Q11048" s="61"/>
      <c r="R11048" s="61"/>
      <c r="S11048" s="61"/>
      <c r="T11048" s="61"/>
      <c r="U11048" s="61"/>
      <c r="V11048" s="61"/>
      <c r="W11048" s="61"/>
      <c r="X11048" s="61"/>
      <c r="Y11048" s="61"/>
      <c r="Z11048" s="61"/>
      <c r="AA11048" s="61"/>
      <c r="AB11048" s="61"/>
      <c r="AC11048" s="61"/>
      <c r="AD11048" s="61"/>
      <c r="AE11048" s="61"/>
      <c r="AF11048" s="61"/>
      <c r="AG11048" s="61"/>
      <c r="AH11048" s="61"/>
      <c r="AI11048" s="61"/>
      <c r="AJ11048" s="61"/>
      <c r="AK11048" s="61"/>
      <c r="AL11048" s="61"/>
      <c r="AM11048" s="61"/>
      <c r="AN11048" s="61"/>
      <c r="AO11048" s="61"/>
      <c r="AP11048" s="62"/>
      <c r="AQ11048" s="61"/>
      <c r="AR11048" s="61"/>
      <c r="AS11048" s="61"/>
      <c r="AT11048" s="61"/>
      <c r="AU11048" s="61"/>
      <c r="AV11048" s="61"/>
      <c r="AW11048" s="60"/>
    </row>
    <row r="11049" s="59" customFormat="1" customHeight="1" spans="1:49">
      <c r="A11049" s="60"/>
      <c r="B11049" s="60"/>
      <c r="C11049" s="60"/>
      <c r="D11049" s="60"/>
      <c r="H11049" s="61"/>
      <c r="I11049" s="61"/>
      <c r="J11049" s="61"/>
      <c r="K11049" s="61"/>
      <c r="L11049" s="61"/>
      <c r="M11049" s="61"/>
      <c r="N11049" s="61"/>
      <c r="O11049" s="61"/>
      <c r="P11049" s="61"/>
      <c r="Q11049" s="61"/>
      <c r="R11049" s="61"/>
      <c r="S11049" s="61"/>
      <c r="T11049" s="61"/>
      <c r="U11049" s="61"/>
      <c r="V11049" s="61"/>
      <c r="W11049" s="61"/>
      <c r="X11049" s="61"/>
      <c r="Y11049" s="61"/>
      <c r="Z11049" s="61"/>
      <c r="AA11049" s="61"/>
      <c r="AB11049" s="61"/>
      <c r="AC11049" s="61"/>
      <c r="AD11049" s="61"/>
      <c r="AE11049" s="61"/>
      <c r="AF11049" s="61"/>
      <c r="AG11049" s="61"/>
      <c r="AH11049" s="61"/>
      <c r="AI11049" s="61"/>
      <c r="AJ11049" s="61"/>
      <c r="AK11049" s="61"/>
      <c r="AL11049" s="61"/>
      <c r="AM11049" s="61"/>
      <c r="AN11049" s="61"/>
      <c r="AO11049" s="61"/>
      <c r="AP11049" s="62"/>
      <c r="AQ11049" s="61"/>
      <c r="AR11049" s="61"/>
      <c r="AS11049" s="61"/>
      <c r="AT11049" s="61"/>
      <c r="AU11049" s="61"/>
      <c r="AV11049" s="61"/>
      <c r="AW11049" s="60"/>
    </row>
    <row r="11050" s="59" customFormat="1" customHeight="1" spans="1:49">
      <c r="A11050" s="60"/>
      <c r="B11050" s="60"/>
      <c r="C11050" s="60"/>
      <c r="D11050" s="60"/>
      <c r="H11050" s="61"/>
      <c r="I11050" s="61"/>
      <c r="J11050" s="61"/>
      <c r="K11050" s="61"/>
      <c r="L11050" s="61"/>
      <c r="M11050" s="61"/>
      <c r="N11050" s="61"/>
      <c r="O11050" s="61"/>
      <c r="P11050" s="61"/>
      <c r="Q11050" s="61"/>
      <c r="R11050" s="61"/>
      <c r="S11050" s="61"/>
      <c r="T11050" s="61"/>
      <c r="U11050" s="61"/>
      <c r="V11050" s="61"/>
      <c r="W11050" s="61"/>
      <c r="X11050" s="61"/>
      <c r="Y11050" s="61"/>
      <c r="Z11050" s="61"/>
      <c r="AA11050" s="61"/>
      <c r="AB11050" s="61"/>
      <c r="AC11050" s="61"/>
      <c r="AD11050" s="61"/>
      <c r="AE11050" s="61"/>
      <c r="AF11050" s="61"/>
      <c r="AG11050" s="61"/>
      <c r="AH11050" s="61"/>
      <c r="AI11050" s="61"/>
      <c r="AJ11050" s="61"/>
      <c r="AK11050" s="61"/>
      <c r="AL11050" s="61"/>
      <c r="AM11050" s="61"/>
      <c r="AN11050" s="61"/>
      <c r="AO11050" s="61"/>
      <c r="AP11050" s="62"/>
      <c r="AQ11050" s="61"/>
      <c r="AR11050" s="61"/>
      <c r="AS11050" s="61"/>
      <c r="AT11050" s="61"/>
      <c r="AU11050" s="61"/>
      <c r="AV11050" s="61"/>
      <c r="AW11050" s="60"/>
    </row>
    <row r="11051" s="59" customFormat="1" customHeight="1" spans="1:49">
      <c r="A11051" s="60"/>
      <c r="B11051" s="60"/>
      <c r="C11051" s="60"/>
      <c r="D11051" s="60"/>
      <c r="H11051" s="61"/>
      <c r="I11051" s="61"/>
      <c r="J11051" s="61"/>
      <c r="K11051" s="61"/>
      <c r="L11051" s="61"/>
      <c r="M11051" s="61"/>
      <c r="N11051" s="61"/>
      <c r="O11051" s="61"/>
      <c r="P11051" s="61"/>
      <c r="Q11051" s="61"/>
      <c r="R11051" s="61"/>
      <c r="S11051" s="61"/>
      <c r="T11051" s="61"/>
      <c r="U11051" s="61"/>
      <c r="V11051" s="61"/>
      <c r="W11051" s="61"/>
      <c r="X11051" s="61"/>
      <c r="Y11051" s="61"/>
      <c r="Z11051" s="61"/>
      <c r="AA11051" s="61"/>
      <c r="AB11051" s="61"/>
      <c r="AC11051" s="61"/>
      <c r="AD11051" s="61"/>
      <c r="AE11051" s="61"/>
      <c r="AF11051" s="61"/>
      <c r="AG11051" s="61"/>
      <c r="AH11051" s="61"/>
      <c r="AI11051" s="61"/>
      <c r="AJ11051" s="61"/>
      <c r="AK11051" s="61"/>
      <c r="AL11051" s="61"/>
      <c r="AM11051" s="61"/>
      <c r="AN11051" s="61"/>
      <c r="AO11051" s="61"/>
      <c r="AP11051" s="62"/>
      <c r="AQ11051" s="61"/>
      <c r="AR11051" s="61"/>
      <c r="AS11051" s="61"/>
      <c r="AT11051" s="61"/>
      <c r="AU11051" s="61"/>
      <c r="AV11051" s="61"/>
      <c r="AW11051" s="60"/>
    </row>
    <row r="11052" s="59" customFormat="1" customHeight="1" spans="1:49">
      <c r="A11052" s="60"/>
      <c r="B11052" s="60"/>
      <c r="C11052" s="60"/>
      <c r="D11052" s="60"/>
      <c r="H11052" s="61"/>
      <c r="I11052" s="61"/>
      <c r="J11052" s="61"/>
      <c r="K11052" s="61"/>
      <c r="L11052" s="61"/>
      <c r="M11052" s="61"/>
      <c r="N11052" s="61"/>
      <c r="O11052" s="61"/>
      <c r="P11052" s="61"/>
      <c r="Q11052" s="61"/>
      <c r="R11052" s="61"/>
      <c r="S11052" s="61"/>
      <c r="T11052" s="61"/>
      <c r="U11052" s="61"/>
      <c r="V11052" s="61"/>
      <c r="W11052" s="61"/>
      <c r="X11052" s="61"/>
      <c r="Y11052" s="61"/>
      <c r="Z11052" s="61"/>
      <c r="AA11052" s="61"/>
      <c r="AB11052" s="61"/>
      <c r="AC11052" s="61"/>
      <c r="AD11052" s="61"/>
      <c r="AE11052" s="61"/>
      <c r="AF11052" s="61"/>
      <c r="AG11052" s="61"/>
      <c r="AH11052" s="61"/>
      <c r="AI11052" s="61"/>
      <c r="AJ11052" s="61"/>
      <c r="AK11052" s="61"/>
      <c r="AL11052" s="61"/>
      <c r="AM11052" s="61"/>
      <c r="AN11052" s="61"/>
      <c r="AO11052" s="61"/>
      <c r="AP11052" s="62"/>
      <c r="AQ11052" s="61"/>
      <c r="AR11052" s="61"/>
      <c r="AS11052" s="61"/>
      <c r="AT11052" s="61"/>
      <c r="AU11052" s="61"/>
      <c r="AV11052" s="61"/>
      <c r="AW11052" s="60"/>
    </row>
    <row r="11053" s="59" customFormat="1" customHeight="1" spans="1:49">
      <c r="A11053" s="60"/>
      <c r="B11053" s="60"/>
      <c r="C11053" s="60"/>
      <c r="D11053" s="60"/>
      <c r="H11053" s="61"/>
      <c r="I11053" s="61"/>
      <c r="J11053" s="61"/>
      <c r="K11053" s="61"/>
      <c r="L11053" s="61"/>
      <c r="M11053" s="61"/>
      <c r="N11053" s="61"/>
      <c r="O11053" s="61"/>
      <c r="P11053" s="61"/>
      <c r="Q11053" s="61"/>
      <c r="R11053" s="61"/>
      <c r="S11053" s="61"/>
      <c r="T11053" s="61"/>
      <c r="U11053" s="61"/>
      <c r="V11053" s="61"/>
      <c r="W11053" s="61"/>
      <c r="X11053" s="61"/>
      <c r="Y11053" s="61"/>
      <c r="Z11053" s="61"/>
      <c r="AA11053" s="61"/>
      <c r="AB11053" s="61"/>
      <c r="AC11053" s="61"/>
      <c r="AD11053" s="61"/>
      <c r="AE11053" s="61"/>
      <c r="AF11053" s="61"/>
      <c r="AG11053" s="61"/>
      <c r="AH11053" s="61"/>
      <c r="AI11053" s="61"/>
      <c r="AJ11053" s="61"/>
      <c r="AK11053" s="61"/>
      <c r="AL11053" s="61"/>
      <c r="AM11053" s="61"/>
      <c r="AN11053" s="61"/>
      <c r="AO11053" s="61"/>
      <c r="AP11053" s="62"/>
      <c r="AQ11053" s="61"/>
      <c r="AR11053" s="61"/>
      <c r="AS11053" s="61"/>
      <c r="AT11053" s="61"/>
      <c r="AU11053" s="61"/>
      <c r="AV11053" s="61"/>
      <c r="AW11053" s="60"/>
    </row>
    <row r="11054" s="59" customFormat="1" customHeight="1" spans="1:49">
      <c r="A11054" s="60"/>
      <c r="B11054" s="60"/>
      <c r="C11054" s="60"/>
      <c r="D11054" s="60"/>
      <c r="H11054" s="61"/>
      <c r="I11054" s="61"/>
      <c r="J11054" s="61"/>
      <c r="K11054" s="61"/>
      <c r="L11054" s="61"/>
      <c r="M11054" s="61"/>
      <c r="N11054" s="61"/>
      <c r="O11054" s="61"/>
      <c r="P11054" s="61"/>
      <c r="Q11054" s="61"/>
      <c r="R11054" s="61"/>
      <c r="S11054" s="61"/>
      <c r="T11054" s="61"/>
      <c r="U11054" s="61"/>
      <c r="V11054" s="61"/>
      <c r="W11054" s="61"/>
      <c r="X11054" s="61"/>
      <c r="Y11054" s="61"/>
      <c r="Z11054" s="61"/>
      <c r="AA11054" s="61"/>
      <c r="AB11054" s="61"/>
      <c r="AC11054" s="61"/>
      <c r="AD11054" s="61"/>
      <c r="AE11054" s="61"/>
      <c r="AF11054" s="61"/>
      <c r="AG11054" s="61"/>
      <c r="AH11054" s="61"/>
      <c r="AI11054" s="61"/>
      <c r="AJ11054" s="61"/>
      <c r="AK11054" s="61"/>
      <c r="AL11054" s="61"/>
      <c r="AM11054" s="61"/>
      <c r="AN11054" s="61"/>
      <c r="AO11054" s="61"/>
      <c r="AP11054" s="62"/>
      <c r="AQ11054" s="61"/>
      <c r="AR11054" s="61"/>
      <c r="AS11054" s="61"/>
      <c r="AT11054" s="61"/>
      <c r="AU11054" s="61"/>
      <c r="AV11054" s="61"/>
      <c r="AW11054" s="60"/>
    </row>
    <row r="11055" s="59" customFormat="1" customHeight="1" spans="1:49">
      <c r="A11055" s="60"/>
      <c r="B11055" s="60"/>
      <c r="C11055" s="60"/>
      <c r="D11055" s="60"/>
      <c r="H11055" s="61"/>
      <c r="I11055" s="61"/>
      <c r="J11055" s="61"/>
      <c r="K11055" s="61"/>
      <c r="L11055" s="61"/>
      <c r="M11055" s="61"/>
      <c r="N11055" s="61"/>
      <c r="O11055" s="61"/>
      <c r="P11055" s="61"/>
      <c r="Q11055" s="61"/>
      <c r="R11055" s="61"/>
      <c r="S11055" s="61"/>
      <c r="T11055" s="61"/>
      <c r="U11055" s="61"/>
      <c r="V11055" s="61"/>
      <c r="W11055" s="61"/>
      <c r="X11055" s="61"/>
      <c r="Y11055" s="61"/>
      <c r="Z11055" s="61"/>
      <c r="AA11055" s="61"/>
      <c r="AB11055" s="61"/>
      <c r="AC11055" s="61"/>
      <c r="AD11055" s="61"/>
      <c r="AE11055" s="61"/>
      <c r="AF11055" s="61"/>
      <c r="AG11055" s="61"/>
      <c r="AH11055" s="61"/>
      <c r="AI11055" s="61"/>
      <c r="AJ11055" s="61"/>
      <c r="AK11055" s="61"/>
      <c r="AL11055" s="61"/>
      <c r="AM11055" s="61"/>
      <c r="AN11055" s="61"/>
      <c r="AO11055" s="61"/>
      <c r="AP11055" s="62"/>
      <c r="AQ11055" s="61"/>
      <c r="AR11055" s="61"/>
      <c r="AS11055" s="61"/>
      <c r="AT11055" s="61"/>
      <c r="AU11055" s="61"/>
      <c r="AV11055" s="61"/>
      <c r="AW11055" s="60"/>
    </row>
    <row r="11056" s="59" customFormat="1" customHeight="1" spans="1:49">
      <c r="A11056" s="60"/>
      <c r="B11056" s="60"/>
      <c r="C11056" s="60"/>
      <c r="D11056" s="60"/>
      <c r="H11056" s="61"/>
      <c r="I11056" s="61"/>
      <c r="J11056" s="61"/>
      <c r="K11056" s="61"/>
      <c r="L11056" s="61"/>
      <c r="M11056" s="61"/>
      <c r="N11056" s="61"/>
      <c r="O11056" s="61"/>
      <c r="P11056" s="61"/>
      <c r="Q11056" s="61"/>
      <c r="R11056" s="61"/>
      <c r="S11056" s="61"/>
      <c r="T11056" s="61"/>
      <c r="U11056" s="61"/>
      <c r="V11056" s="61"/>
      <c r="W11056" s="61"/>
      <c r="X11056" s="61"/>
      <c r="Y11056" s="61"/>
      <c r="Z11056" s="61"/>
      <c r="AA11056" s="61"/>
      <c r="AB11056" s="61"/>
      <c r="AC11056" s="61"/>
      <c r="AD11056" s="61"/>
      <c r="AE11056" s="61"/>
      <c r="AF11056" s="61"/>
      <c r="AG11056" s="61"/>
      <c r="AH11056" s="61"/>
      <c r="AI11056" s="61"/>
      <c r="AJ11056" s="61"/>
      <c r="AK11056" s="61"/>
      <c r="AL11056" s="61"/>
      <c r="AM11056" s="61"/>
      <c r="AN11056" s="61"/>
      <c r="AO11056" s="61"/>
      <c r="AP11056" s="62"/>
      <c r="AQ11056" s="61"/>
      <c r="AR11056" s="61"/>
      <c r="AS11056" s="61"/>
      <c r="AT11056" s="61"/>
      <c r="AU11056" s="61"/>
      <c r="AV11056" s="61"/>
      <c r="AW11056" s="60"/>
    </row>
    <row r="11057" s="59" customFormat="1" customHeight="1" spans="1:49">
      <c r="A11057" s="60"/>
      <c r="B11057" s="60"/>
      <c r="C11057" s="60"/>
      <c r="D11057" s="60"/>
      <c r="H11057" s="61"/>
      <c r="I11057" s="61"/>
      <c r="J11057" s="61"/>
      <c r="K11057" s="61"/>
      <c r="L11057" s="61"/>
      <c r="M11057" s="61"/>
      <c r="N11057" s="61"/>
      <c r="O11057" s="61"/>
      <c r="P11057" s="61"/>
      <c r="Q11057" s="61"/>
      <c r="R11057" s="61"/>
      <c r="S11057" s="61"/>
      <c r="T11057" s="61"/>
      <c r="U11057" s="61"/>
      <c r="V11057" s="61"/>
      <c r="W11057" s="61"/>
      <c r="X11057" s="61"/>
      <c r="Y11057" s="61"/>
      <c r="Z11057" s="61"/>
      <c r="AA11057" s="61"/>
      <c r="AB11057" s="61"/>
      <c r="AC11057" s="61"/>
      <c r="AD11057" s="61"/>
      <c r="AE11057" s="61"/>
      <c r="AF11057" s="61"/>
      <c r="AG11057" s="61"/>
      <c r="AH11057" s="61"/>
      <c r="AI11057" s="61"/>
      <c r="AJ11057" s="61"/>
      <c r="AK11057" s="61"/>
      <c r="AL11057" s="61"/>
      <c r="AM11057" s="61"/>
      <c r="AN11057" s="61"/>
      <c r="AO11057" s="61"/>
      <c r="AP11057" s="62"/>
      <c r="AQ11057" s="61"/>
      <c r="AR11057" s="61"/>
      <c r="AS11057" s="61"/>
      <c r="AT11057" s="61"/>
      <c r="AU11057" s="61"/>
      <c r="AV11057" s="61"/>
      <c r="AW11057" s="60"/>
    </row>
    <row r="11058" s="59" customFormat="1" customHeight="1" spans="1:49">
      <c r="A11058" s="60"/>
      <c r="B11058" s="60"/>
      <c r="C11058" s="60"/>
      <c r="D11058" s="60"/>
      <c r="H11058" s="61"/>
      <c r="I11058" s="61"/>
      <c r="J11058" s="61"/>
      <c r="K11058" s="61"/>
      <c r="L11058" s="61"/>
      <c r="M11058" s="61"/>
      <c r="N11058" s="61"/>
      <c r="O11058" s="61"/>
      <c r="P11058" s="61"/>
      <c r="Q11058" s="61"/>
      <c r="R11058" s="61"/>
      <c r="S11058" s="61"/>
      <c r="T11058" s="61"/>
      <c r="U11058" s="61"/>
      <c r="V11058" s="61"/>
      <c r="W11058" s="61"/>
      <c r="X11058" s="61"/>
      <c r="Y11058" s="61"/>
      <c r="Z11058" s="61"/>
      <c r="AA11058" s="61"/>
      <c r="AB11058" s="61"/>
      <c r="AC11058" s="61"/>
      <c r="AD11058" s="61"/>
      <c r="AE11058" s="61"/>
      <c r="AF11058" s="61"/>
      <c r="AG11058" s="61"/>
      <c r="AH11058" s="61"/>
      <c r="AI11058" s="61"/>
      <c r="AJ11058" s="61"/>
      <c r="AK11058" s="61"/>
      <c r="AL11058" s="61"/>
      <c r="AM11058" s="61"/>
      <c r="AN11058" s="61"/>
      <c r="AO11058" s="61"/>
      <c r="AP11058" s="62"/>
      <c r="AQ11058" s="61"/>
      <c r="AR11058" s="61"/>
      <c r="AS11058" s="61"/>
      <c r="AT11058" s="61"/>
      <c r="AU11058" s="61"/>
      <c r="AV11058" s="61"/>
      <c r="AW11058" s="60"/>
    </row>
    <row r="11059" s="59" customFormat="1" customHeight="1" spans="1:49">
      <c r="A11059" s="60"/>
      <c r="B11059" s="60"/>
      <c r="C11059" s="60"/>
      <c r="D11059" s="60"/>
      <c r="H11059" s="61"/>
      <c r="I11059" s="61"/>
      <c r="J11059" s="61"/>
      <c r="K11059" s="61"/>
      <c r="L11059" s="61"/>
      <c r="M11059" s="61"/>
      <c r="N11059" s="61"/>
      <c r="O11059" s="61"/>
      <c r="P11059" s="61"/>
      <c r="Q11059" s="61"/>
      <c r="R11059" s="61"/>
      <c r="S11059" s="61"/>
      <c r="T11059" s="61"/>
      <c r="U11059" s="61"/>
      <c r="V11059" s="61"/>
      <c r="W11059" s="61"/>
      <c r="X11059" s="61"/>
      <c r="Y11059" s="61"/>
      <c r="Z11059" s="61"/>
      <c r="AA11059" s="61"/>
      <c r="AB11059" s="61"/>
      <c r="AC11059" s="61"/>
      <c r="AD11059" s="61"/>
      <c r="AE11059" s="61"/>
      <c r="AF11059" s="61"/>
      <c r="AG11059" s="61"/>
      <c r="AH11059" s="61"/>
      <c r="AI11059" s="61"/>
      <c r="AJ11059" s="61"/>
      <c r="AK11059" s="61"/>
      <c r="AL11059" s="61"/>
      <c r="AM11059" s="61"/>
      <c r="AN11059" s="61"/>
      <c r="AO11059" s="61"/>
      <c r="AP11059" s="62"/>
      <c r="AQ11059" s="61"/>
      <c r="AR11059" s="61"/>
      <c r="AS11059" s="61"/>
      <c r="AT11059" s="61"/>
      <c r="AU11059" s="61"/>
      <c r="AV11059" s="61"/>
      <c r="AW11059" s="60"/>
    </row>
    <row r="11060" s="59" customFormat="1" customHeight="1" spans="1:49">
      <c r="A11060" s="60"/>
      <c r="B11060" s="60"/>
      <c r="C11060" s="60"/>
      <c r="D11060" s="60"/>
      <c r="H11060" s="61"/>
      <c r="I11060" s="61"/>
      <c r="J11060" s="61"/>
      <c r="K11060" s="61"/>
      <c r="L11060" s="61"/>
      <c r="M11060" s="61"/>
      <c r="N11060" s="61"/>
      <c r="O11060" s="61"/>
      <c r="P11060" s="61"/>
      <c r="Q11060" s="61"/>
      <c r="R11060" s="61"/>
      <c r="S11060" s="61"/>
      <c r="T11060" s="61"/>
      <c r="U11060" s="61"/>
      <c r="V11060" s="61"/>
      <c r="W11060" s="61"/>
      <c r="X11060" s="61"/>
      <c r="Y11060" s="61"/>
      <c r="Z11060" s="61"/>
      <c r="AA11060" s="61"/>
      <c r="AB11060" s="61"/>
      <c r="AC11060" s="61"/>
      <c r="AD11060" s="61"/>
      <c r="AE11060" s="61"/>
      <c r="AF11060" s="61"/>
      <c r="AG11060" s="61"/>
      <c r="AH11060" s="61"/>
      <c r="AI11060" s="61"/>
      <c r="AJ11060" s="61"/>
      <c r="AK11060" s="61"/>
      <c r="AL11060" s="61"/>
      <c r="AM11060" s="61"/>
      <c r="AN11060" s="61"/>
      <c r="AO11060" s="61"/>
      <c r="AP11060" s="62"/>
      <c r="AQ11060" s="61"/>
      <c r="AR11060" s="61"/>
      <c r="AS11060" s="61"/>
      <c r="AT11060" s="61"/>
      <c r="AU11060" s="61"/>
      <c r="AV11060" s="61"/>
      <c r="AW11060" s="60"/>
    </row>
    <row r="11061" s="59" customFormat="1" customHeight="1" spans="1:49">
      <c r="A11061" s="60"/>
      <c r="B11061" s="60"/>
      <c r="C11061" s="60"/>
      <c r="D11061" s="60"/>
      <c r="H11061" s="61"/>
      <c r="I11061" s="61"/>
      <c r="J11061" s="61"/>
      <c r="K11061" s="61"/>
      <c r="L11061" s="61"/>
      <c r="M11061" s="61"/>
      <c r="N11061" s="61"/>
      <c r="O11061" s="61"/>
      <c r="P11061" s="61"/>
      <c r="Q11061" s="61"/>
      <c r="R11061" s="61"/>
      <c r="S11061" s="61"/>
      <c r="T11061" s="61"/>
      <c r="U11061" s="61"/>
      <c r="V11061" s="61"/>
      <c r="W11061" s="61"/>
      <c r="X11061" s="61"/>
      <c r="Y11061" s="61"/>
      <c r="Z11061" s="61"/>
      <c r="AA11061" s="61"/>
      <c r="AB11061" s="61"/>
      <c r="AC11061" s="61"/>
      <c r="AD11061" s="61"/>
      <c r="AE11061" s="61"/>
      <c r="AF11061" s="61"/>
      <c r="AG11061" s="61"/>
      <c r="AH11061" s="61"/>
      <c r="AI11061" s="61"/>
      <c r="AJ11061" s="61"/>
      <c r="AK11061" s="61"/>
      <c r="AL11061" s="61"/>
      <c r="AM11061" s="61"/>
      <c r="AN11061" s="61"/>
      <c r="AO11061" s="61"/>
      <c r="AP11061" s="62"/>
      <c r="AQ11061" s="61"/>
      <c r="AR11061" s="61"/>
      <c r="AS11061" s="61"/>
      <c r="AT11061" s="61"/>
      <c r="AU11061" s="61"/>
      <c r="AV11061" s="61"/>
      <c r="AW11061" s="60"/>
    </row>
    <row r="11062" s="59" customFormat="1" customHeight="1" spans="1:49">
      <c r="A11062" s="60"/>
      <c r="B11062" s="60"/>
      <c r="C11062" s="60"/>
      <c r="D11062" s="60"/>
      <c r="H11062" s="61"/>
      <c r="I11062" s="61"/>
      <c r="J11062" s="61"/>
      <c r="K11062" s="61"/>
      <c r="L11062" s="61"/>
      <c r="M11062" s="61"/>
      <c r="N11062" s="61"/>
      <c r="O11062" s="61"/>
      <c r="P11062" s="61"/>
      <c r="Q11062" s="61"/>
      <c r="R11062" s="61"/>
      <c r="S11062" s="61"/>
      <c r="T11062" s="61"/>
      <c r="U11062" s="61"/>
      <c r="V11062" s="61"/>
      <c r="W11062" s="61"/>
      <c r="X11062" s="61"/>
      <c r="Y11062" s="61"/>
      <c r="Z11062" s="61"/>
      <c r="AA11062" s="61"/>
      <c r="AB11062" s="61"/>
      <c r="AC11062" s="61"/>
      <c r="AD11062" s="61"/>
      <c r="AE11062" s="61"/>
      <c r="AF11062" s="61"/>
      <c r="AG11062" s="61"/>
      <c r="AH11062" s="61"/>
      <c r="AI11062" s="61"/>
      <c r="AJ11062" s="61"/>
      <c r="AK11062" s="61"/>
      <c r="AL11062" s="61"/>
      <c r="AM11062" s="61"/>
      <c r="AN11062" s="61"/>
      <c r="AO11062" s="61"/>
      <c r="AP11062" s="62"/>
      <c r="AQ11062" s="61"/>
      <c r="AR11062" s="61"/>
      <c r="AS11062" s="61"/>
      <c r="AT11062" s="61"/>
      <c r="AU11062" s="61"/>
      <c r="AV11062" s="61"/>
      <c r="AW11062" s="60"/>
    </row>
    <row r="11063" s="59" customFormat="1" customHeight="1" spans="1:49">
      <c r="A11063" s="60"/>
      <c r="B11063" s="60"/>
      <c r="C11063" s="60"/>
      <c r="D11063" s="60"/>
      <c r="H11063" s="61"/>
      <c r="I11063" s="61"/>
      <c r="J11063" s="61"/>
      <c r="K11063" s="61"/>
      <c r="L11063" s="61"/>
      <c r="M11063" s="61"/>
      <c r="N11063" s="61"/>
      <c r="O11063" s="61"/>
      <c r="P11063" s="61"/>
      <c r="Q11063" s="61"/>
      <c r="R11063" s="61"/>
      <c r="S11063" s="61"/>
      <c r="T11063" s="61"/>
      <c r="U11063" s="61"/>
      <c r="V11063" s="61"/>
      <c r="W11063" s="61"/>
      <c r="X11063" s="61"/>
      <c r="Y11063" s="61"/>
      <c r="Z11063" s="61"/>
      <c r="AA11063" s="61"/>
      <c r="AB11063" s="61"/>
      <c r="AC11063" s="61"/>
      <c r="AD11063" s="61"/>
      <c r="AE11063" s="61"/>
      <c r="AF11063" s="61"/>
      <c r="AG11063" s="61"/>
      <c r="AH11063" s="61"/>
      <c r="AI11063" s="61"/>
      <c r="AJ11063" s="61"/>
      <c r="AK11063" s="61"/>
      <c r="AL11063" s="61"/>
      <c r="AM11063" s="61"/>
      <c r="AN11063" s="61"/>
      <c r="AO11063" s="61"/>
      <c r="AP11063" s="62"/>
      <c r="AQ11063" s="61"/>
      <c r="AR11063" s="61"/>
      <c r="AS11063" s="61"/>
      <c r="AT11063" s="61"/>
      <c r="AU11063" s="61"/>
      <c r="AV11063" s="61"/>
      <c r="AW11063" s="60"/>
    </row>
    <row r="11064" s="59" customFormat="1" customHeight="1" spans="1:49">
      <c r="A11064" s="60"/>
      <c r="B11064" s="60"/>
      <c r="C11064" s="60"/>
      <c r="D11064" s="60"/>
      <c r="H11064" s="61"/>
      <c r="I11064" s="61"/>
      <c r="J11064" s="61"/>
      <c r="K11064" s="61"/>
      <c r="L11064" s="61"/>
      <c r="M11064" s="61"/>
      <c r="N11064" s="61"/>
      <c r="O11064" s="61"/>
      <c r="P11064" s="61"/>
      <c r="Q11064" s="61"/>
      <c r="R11064" s="61"/>
      <c r="S11064" s="61"/>
      <c r="T11064" s="61"/>
      <c r="U11064" s="61"/>
      <c r="V11064" s="61"/>
      <c r="W11064" s="61"/>
      <c r="X11064" s="61"/>
      <c r="Y11064" s="61"/>
      <c r="Z11064" s="61"/>
      <c r="AA11064" s="61"/>
      <c r="AB11064" s="61"/>
      <c r="AC11064" s="61"/>
      <c r="AD11064" s="61"/>
      <c r="AE11064" s="61"/>
      <c r="AF11064" s="61"/>
      <c r="AG11064" s="61"/>
      <c r="AH11064" s="61"/>
      <c r="AI11064" s="61"/>
      <c r="AJ11064" s="61"/>
      <c r="AK11064" s="61"/>
      <c r="AL11064" s="61"/>
      <c r="AM11064" s="61"/>
      <c r="AN11064" s="61"/>
      <c r="AO11064" s="61"/>
      <c r="AP11064" s="62"/>
      <c r="AQ11064" s="61"/>
      <c r="AR11064" s="61"/>
      <c r="AS11064" s="61"/>
      <c r="AT11064" s="61"/>
      <c r="AU11064" s="61"/>
      <c r="AV11064" s="61"/>
      <c r="AW11064" s="60"/>
    </row>
    <row r="11065" s="59" customFormat="1" customHeight="1" spans="1:49">
      <c r="A11065" s="60"/>
      <c r="B11065" s="60"/>
      <c r="C11065" s="60"/>
      <c r="D11065" s="60"/>
      <c r="H11065" s="61"/>
      <c r="I11065" s="61"/>
      <c r="J11065" s="61"/>
      <c r="K11065" s="61"/>
      <c r="L11065" s="61"/>
      <c r="M11065" s="61"/>
      <c r="N11065" s="61"/>
      <c r="O11065" s="61"/>
      <c r="P11065" s="61"/>
      <c r="Q11065" s="61"/>
      <c r="R11065" s="61"/>
      <c r="S11065" s="61"/>
      <c r="T11065" s="61"/>
      <c r="U11065" s="61"/>
      <c r="V11065" s="61"/>
      <c r="W11065" s="61"/>
      <c r="X11065" s="61"/>
      <c r="Y11065" s="61"/>
      <c r="Z11065" s="61"/>
      <c r="AA11065" s="61"/>
      <c r="AB11065" s="61"/>
      <c r="AC11065" s="61"/>
      <c r="AD11065" s="61"/>
      <c r="AE11065" s="61"/>
      <c r="AF11065" s="61"/>
      <c r="AG11065" s="61"/>
      <c r="AH11065" s="61"/>
      <c r="AI11065" s="61"/>
      <c r="AJ11065" s="61"/>
      <c r="AK11065" s="61"/>
      <c r="AL11065" s="61"/>
      <c r="AM11065" s="61"/>
      <c r="AN11065" s="61"/>
      <c r="AO11065" s="61"/>
      <c r="AP11065" s="62"/>
      <c r="AQ11065" s="61"/>
      <c r="AR11065" s="61"/>
      <c r="AS11065" s="61"/>
      <c r="AT11065" s="61"/>
      <c r="AU11065" s="61"/>
      <c r="AV11065" s="61"/>
      <c r="AW11065" s="60"/>
    </row>
    <row r="11066" s="59" customFormat="1" customHeight="1" spans="1:49">
      <c r="A11066" s="60"/>
      <c r="B11066" s="60"/>
      <c r="C11066" s="60"/>
      <c r="D11066" s="60"/>
      <c r="H11066" s="61"/>
      <c r="I11066" s="61"/>
      <c r="J11066" s="61"/>
      <c r="K11066" s="61"/>
      <c r="L11066" s="61"/>
      <c r="M11066" s="61"/>
      <c r="N11066" s="61"/>
      <c r="O11066" s="61"/>
      <c r="P11066" s="61"/>
      <c r="Q11066" s="61"/>
      <c r="R11066" s="61"/>
      <c r="S11066" s="61"/>
      <c r="T11066" s="61"/>
      <c r="U11066" s="61"/>
      <c r="V11066" s="61"/>
      <c r="W11066" s="61"/>
      <c r="X11066" s="61"/>
      <c r="Y11066" s="61"/>
      <c r="Z11066" s="61"/>
      <c r="AA11066" s="61"/>
      <c r="AB11066" s="61"/>
      <c r="AC11066" s="61"/>
      <c r="AD11066" s="61"/>
      <c r="AE11066" s="61"/>
      <c r="AF11066" s="61"/>
      <c r="AG11066" s="61"/>
      <c r="AH11066" s="61"/>
      <c r="AI11066" s="61"/>
      <c r="AJ11066" s="61"/>
      <c r="AK11066" s="61"/>
      <c r="AL11066" s="61"/>
      <c r="AM11066" s="61"/>
      <c r="AN11066" s="61"/>
      <c r="AO11066" s="61"/>
      <c r="AP11066" s="62"/>
      <c r="AQ11066" s="61"/>
      <c r="AR11066" s="61"/>
      <c r="AS11066" s="61"/>
      <c r="AT11066" s="61"/>
      <c r="AU11066" s="61"/>
      <c r="AV11066" s="61"/>
      <c r="AW11066" s="60"/>
    </row>
    <row r="11067" s="59" customFormat="1" customHeight="1" spans="1:49">
      <c r="A11067" s="60"/>
      <c r="B11067" s="60"/>
      <c r="C11067" s="60"/>
      <c r="D11067" s="60"/>
      <c r="H11067" s="61"/>
      <c r="I11067" s="61"/>
      <c r="J11067" s="61"/>
      <c r="K11067" s="61"/>
      <c r="L11067" s="61"/>
      <c r="M11067" s="61"/>
      <c r="N11067" s="61"/>
      <c r="O11067" s="61"/>
      <c r="P11067" s="61"/>
      <c r="Q11067" s="61"/>
      <c r="R11067" s="61"/>
      <c r="S11067" s="61"/>
      <c r="T11067" s="61"/>
      <c r="U11067" s="61"/>
      <c r="V11067" s="61"/>
      <c r="W11067" s="61"/>
      <c r="X11067" s="61"/>
      <c r="Y11067" s="61"/>
      <c r="Z11067" s="61"/>
      <c r="AA11067" s="61"/>
      <c r="AB11067" s="61"/>
      <c r="AC11067" s="61"/>
      <c r="AD11067" s="61"/>
      <c r="AE11067" s="61"/>
      <c r="AF11067" s="61"/>
      <c r="AG11067" s="61"/>
      <c r="AH11067" s="61"/>
      <c r="AI11067" s="61"/>
      <c r="AJ11067" s="61"/>
      <c r="AK11067" s="61"/>
      <c r="AL11067" s="61"/>
      <c r="AM11067" s="61"/>
      <c r="AN11067" s="61"/>
      <c r="AO11067" s="61"/>
      <c r="AP11067" s="62"/>
      <c r="AQ11067" s="61"/>
      <c r="AR11067" s="61"/>
      <c r="AS11067" s="61"/>
      <c r="AT11067" s="61"/>
      <c r="AU11067" s="61"/>
      <c r="AV11067" s="61"/>
      <c r="AW11067" s="60"/>
    </row>
    <row r="11068" s="59" customFormat="1" customHeight="1" spans="1:49">
      <c r="A11068" s="60"/>
      <c r="B11068" s="60"/>
      <c r="C11068" s="60"/>
      <c r="D11068" s="60"/>
      <c r="H11068" s="61"/>
      <c r="I11068" s="61"/>
      <c r="J11068" s="61"/>
      <c r="K11068" s="61"/>
      <c r="L11068" s="61"/>
      <c r="M11068" s="61"/>
      <c r="N11068" s="61"/>
      <c r="O11068" s="61"/>
      <c r="P11068" s="61"/>
      <c r="Q11068" s="61"/>
      <c r="R11068" s="61"/>
      <c r="S11068" s="61"/>
      <c r="T11068" s="61"/>
      <c r="U11068" s="61"/>
      <c r="V11068" s="61"/>
      <c r="W11068" s="61"/>
      <c r="X11068" s="61"/>
      <c r="Y11068" s="61"/>
      <c r="Z11068" s="61"/>
      <c r="AA11068" s="61"/>
      <c r="AB11068" s="61"/>
      <c r="AC11068" s="61"/>
      <c r="AD11068" s="61"/>
      <c r="AE11068" s="61"/>
      <c r="AF11068" s="61"/>
      <c r="AG11068" s="61"/>
      <c r="AH11068" s="61"/>
      <c r="AI11068" s="61"/>
      <c r="AJ11068" s="61"/>
      <c r="AK11068" s="61"/>
      <c r="AL11068" s="61"/>
      <c r="AM11068" s="61"/>
      <c r="AN11068" s="61"/>
      <c r="AO11068" s="61"/>
      <c r="AP11068" s="62"/>
      <c r="AQ11068" s="61"/>
      <c r="AR11068" s="61"/>
      <c r="AS11068" s="61"/>
      <c r="AT11068" s="61"/>
      <c r="AU11068" s="61"/>
      <c r="AV11068" s="61"/>
      <c r="AW11068" s="60"/>
    </row>
    <row r="11069" s="59" customFormat="1" customHeight="1" spans="1:49">
      <c r="A11069" s="60"/>
      <c r="B11069" s="60"/>
      <c r="C11069" s="60"/>
      <c r="D11069" s="60"/>
      <c r="H11069" s="61"/>
      <c r="I11069" s="61"/>
      <c r="J11069" s="61"/>
      <c r="K11069" s="61"/>
      <c r="L11069" s="61"/>
      <c r="M11069" s="61"/>
      <c r="N11069" s="61"/>
      <c r="O11069" s="61"/>
      <c r="P11069" s="61"/>
      <c r="Q11069" s="61"/>
      <c r="R11069" s="61"/>
      <c r="S11069" s="61"/>
      <c r="T11069" s="61"/>
      <c r="U11069" s="61"/>
      <c r="V11069" s="61"/>
      <c r="W11069" s="61"/>
      <c r="X11069" s="61"/>
      <c r="Y11069" s="61"/>
      <c r="Z11069" s="61"/>
      <c r="AA11069" s="61"/>
      <c r="AB11069" s="61"/>
      <c r="AC11069" s="61"/>
      <c r="AD11069" s="61"/>
      <c r="AE11069" s="61"/>
      <c r="AF11069" s="61"/>
      <c r="AG11069" s="61"/>
      <c r="AH11069" s="61"/>
      <c r="AI11069" s="61"/>
      <c r="AJ11069" s="61"/>
      <c r="AK11069" s="61"/>
      <c r="AL11069" s="61"/>
      <c r="AM11069" s="61"/>
      <c r="AN11069" s="61"/>
      <c r="AO11069" s="61"/>
      <c r="AP11069" s="62"/>
      <c r="AQ11069" s="61"/>
      <c r="AR11069" s="61"/>
      <c r="AS11069" s="61"/>
      <c r="AT11069" s="61"/>
      <c r="AU11069" s="61"/>
      <c r="AV11069" s="61"/>
      <c r="AW11069" s="60"/>
    </row>
    <row r="11070" s="59" customFormat="1" customHeight="1" spans="1:49">
      <c r="A11070" s="60"/>
      <c r="B11070" s="60"/>
      <c r="C11070" s="60"/>
      <c r="D11070" s="60"/>
      <c r="H11070" s="61"/>
      <c r="I11070" s="61"/>
      <c r="J11070" s="61"/>
      <c r="K11070" s="61"/>
      <c r="L11070" s="61"/>
      <c r="M11070" s="61"/>
      <c r="N11070" s="61"/>
      <c r="O11070" s="61"/>
      <c r="P11070" s="61"/>
      <c r="Q11070" s="61"/>
      <c r="R11070" s="61"/>
      <c r="S11070" s="61"/>
      <c r="T11070" s="61"/>
      <c r="U11070" s="61"/>
      <c r="V11070" s="61"/>
      <c r="W11070" s="61"/>
      <c r="X11070" s="61"/>
      <c r="Y11070" s="61"/>
      <c r="Z11070" s="61"/>
      <c r="AA11070" s="61"/>
      <c r="AB11070" s="61"/>
      <c r="AC11070" s="61"/>
      <c r="AD11070" s="61"/>
      <c r="AE11070" s="61"/>
      <c r="AF11070" s="61"/>
      <c r="AG11070" s="61"/>
      <c r="AH11070" s="61"/>
      <c r="AI11070" s="61"/>
      <c r="AJ11070" s="61"/>
      <c r="AK11070" s="61"/>
      <c r="AL11070" s="61"/>
      <c r="AM11070" s="61"/>
      <c r="AN11070" s="61"/>
      <c r="AO11070" s="61"/>
      <c r="AP11070" s="62"/>
      <c r="AQ11070" s="61"/>
      <c r="AR11070" s="61"/>
      <c r="AS11070" s="61"/>
      <c r="AT11070" s="61"/>
      <c r="AU11070" s="61"/>
      <c r="AV11070" s="61"/>
      <c r="AW11070" s="60"/>
    </row>
    <row r="11071" s="59" customFormat="1" customHeight="1" spans="1:49">
      <c r="A11071" s="60"/>
      <c r="B11071" s="60"/>
      <c r="C11071" s="60"/>
      <c r="D11071" s="60"/>
      <c r="H11071" s="61"/>
      <c r="I11071" s="61"/>
      <c r="J11071" s="61"/>
      <c r="K11071" s="61"/>
      <c r="L11071" s="61"/>
      <c r="M11071" s="61"/>
      <c r="N11071" s="61"/>
      <c r="O11071" s="61"/>
      <c r="P11071" s="61"/>
      <c r="Q11071" s="61"/>
      <c r="R11071" s="61"/>
      <c r="S11071" s="61"/>
      <c r="T11071" s="61"/>
      <c r="U11071" s="61"/>
      <c r="V11071" s="61"/>
      <c r="W11071" s="61"/>
      <c r="X11071" s="61"/>
      <c r="Y11071" s="61"/>
      <c r="Z11071" s="61"/>
      <c r="AA11071" s="61"/>
      <c r="AB11071" s="61"/>
      <c r="AC11071" s="61"/>
      <c r="AD11071" s="61"/>
      <c r="AE11071" s="61"/>
      <c r="AF11071" s="61"/>
      <c r="AG11071" s="61"/>
      <c r="AH11071" s="61"/>
      <c r="AI11071" s="61"/>
      <c r="AJ11071" s="61"/>
      <c r="AK11071" s="61"/>
      <c r="AL11071" s="61"/>
      <c r="AM11071" s="61"/>
      <c r="AN11071" s="61"/>
      <c r="AO11071" s="61"/>
      <c r="AP11071" s="62"/>
      <c r="AQ11071" s="61"/>
      <c r="AR11071" s="61"/>
      <c r="AS11071" s="61"/>
      <c r="AT11071" s="61"/>
      <c r="AU11071" s="61"/>
      <c r="AV11071" s="61"/>
      <c r="AW11071" s="60"/>
    </row>
    <row r="11072" s="59" customFormat="1" customHeight="1" spans="1:49">
      <c r="A11072" s="60"/>
      <c r="B11072" s="60"/>
      <c r="C11072" s="60"/>
      <c r="D11072" s="60"/>
      <c r="H11072" s="61"/>
      <c r="I11072" s="61"/>
      <c r="J11072" s="61"/>
      <c r="K11072" s="61"/>
      <c r="L11072" s="61"/>
      <c r="M11072" s="61"/>
      <c r="N11072" s="61"/>
      <c r="O11072" s="61"/>
      <c r="P11072" s="61"/>
      <c r="Q11072" s="61"/>
      <c r="R11072" s="61"/>
      <c r="S11072" s="61"/>
      <c r="T11072" s="61"/>
      <c r="U11072" s="61"/>
      <c r="V11072" s="61"/>
      <c r="W11072" s="61"/>
      <c r="X11072" s="61"/>
      <c r="Y11072" s="61"/>
      <c r="Z11072" s="61"/>
      <c r="AA11072" s="61"/>
      <c r="AB11072" s="61"/>
      <c r="AC11072" s="61"/>
      <c r="AD11072" s="61"/>
      <c r="AE11072" s="61"/>
      <c r="AF11072" s="61"/>
      <c r="AG11072" s="61"/>
      <c r="AH11072" s="61"/>
      <c r="AI11072" s="61"/>
      <c r="AJ11072" s="61"/>
      <c r="AK11072" s="61"/>
      <c r="AL11072" s="61"/>
      <c r="AM11072" s="61"/>
      <c r="AN11072" s="61"/>
      <c r="AO11072" s="61"/>
      <c r="AP11072" s="62"/>
      <c r="AQ11072" s="61"/>
      <c r="AR11072" s="61"/>
      <c r="AS11072" s="61"/>
      <c r="AT11072" s="61"/>
      <c r="AU11072" s="61"/>
      <c r="AV11072" s="61"/>
      <c r="AW11072" s="60"/>
    </row>
    <row r="11073" s="59" customFormat="1" customHeight="1" spans="1:49">
      <c r="A11073" s="60"/>
      <c r="B11073" s="60"/>
      <c r="C11073" s="60"/>
      <c r="D11073" s="60"/>
      <c r="H11073" s="61"/>
      <c r="I11073" s="61"/>
      <c r="J11073" s="61"/>
      <c r="K11073" s="61"/>
      <c r="L11073" s="61"/>
      <c r="M11073" s="61"/>
      <c r="N11073" s="61"/>
      <c r="O11073" s="61"/>
      <c r="P11073" s="61"/>
      <c r="Q11073" s="61"/>
      <c r="R11073" s="61"/>
      <c r="S11073" s="61"/>
      <c r="T11073" s="61"/>
      <c r="U11073" s="61"/>
      <c r="V11073" s="61"/>
      <c r="W11073" s="61"/>
      <c r="X11073" s="61"/>
      <c r="Y11073" s="61"/>
      <c r="Z11073" s="61"/>
      <c r="AA11073" s="61"/>
      <c r="AB11073" s="61"/>
      <c r="AC11073" s="61"/>
      <c r="AD11073" s="61"/>
      <c r="AE11073" s="61"/>
      <c r="AF11073" s="61"/>
      <c r="AG11073" s="61"/>
      <c r="AH11073" s="61"/>
      <c r="AI11073" s="61"/>
      <c r="AJ11073" s="61"/>
      <c r="AK11073" s="61"/>
      <c r="AL11073" s="61"/>
      <c r="AM11073" s="61"/>
      <c r="AN11073" s="61"/>
      <c r="AO11073" s="61"/>
      <c r="AP11073" s="62"/>
      <c r="AQ11073" s="61"/>
      <c r="AR11073" s="61"/>
      <c r="AS11073" s="61"/>
      <c r="AT11073" s="61"/>
      <c r="AU11073" s="61"/>
      <c r="AV11073" s="61"/>
      <c r="AW11073" s="60"/>
    </row>
    <row r="11074" s="59" customFormat="1" customHeight="1" spans="1:49">
      <c r="A11074" s="60"/>
      <c r="B11074" s="60"/>
      <c r="C11074" s="60"/>
      <c r="D11074" s="60"/>
      <c r="H11074" s="61"/>
      <c r="I11074" s="61"/>
      <c r="J11074" s="61"/>
      <c r="K11074" s="61"/>
      <c r="L11074" s="61"/>
      <c r="M11074" s="61"/>
      <c r="N11074" s="61"/>
      <c r="O11074" s="61"/>
      <c r="P11074" s="61"/>
      <c r="Q11074" s="61"/>
      <c r="R11074" s="61"/>
      <c r="S11074" s="61"/>
      <c r="T11074" s="61"/>
      <c r="U11074" s="61"/>
      <c r="V11074" s="61"/>
      <c r="W11074" s="61"/>
      <c r="X11074" s="61"/>
      <c r="Y11074" s="61"/>
      <c r="Z11074" s="61"/>
      <c r="AA11074" s="61"/>
      <c r="AB11074" s="61"/>
      <c r="AC11074" s="61"/>
      <c r="AD11074" s="61"/>
      <c r="AE11074" s="61"/>
      <c r="AF11074" s="61"/>
      <c r="AG11074" s="61"/>
      <c r="AH11074" s="61"/>
      <c r="AI11074" s="61"/>
      <c r="AJ11074" s="61"/>
      <c r="AK11074" s="61"/>
      <c r="AL11074" s="61"/>
      <c r="AM11074" s="61"/>
      <c r="AN11074" s="61"/>
      <c r="AO11074" s="61"/>
      <c r="AP11074" s="62"/>
      <c r="AQ11074" s="61"/>
      <c r="AR11074" s="61"/>
      <c r="AS11074" s="61"/>
      <c r="AT11074" s="61"/>
      <c r="AU11074" s="61"/>
      <c r="AV11074" s="61"/>
      <c r="AW11074" s="60"/>
    </row>
    <row r="11075" s="59" customFormat="1" customHeight="1" spans="1:49">
      <c r="A11075" s="60"/>
      <c r="B11075" s="60"/>
      <c r="C11075" s="60"/>
      <c r="D11075" s="60"/>
      <c r="H11075" s="61"/>
      <c r="I11075" s="61"/>
      <c r="J11075" s="61"/>
      <c r="K11075" s="61"/>
      <c r="L11075" s="61"/>
      <c r="M11075" s="61"/>
      <c r="N11075" s="61"/>
      <c r="O11075" s="61"/>
      <c r="P11075" s="61"/>
      <c r="Q11075" s="61"/>
      <c r="R11075" s="61"/>
      <c r="S11075" s="61"/>
      <c r="T11075" s="61"/>
      <c r="U11075" s="61"/>
      <c r="V11075" s="61"/>
      <c r="W11075" s="61"/>
      <c r="X11075" s="61"/>
      <c r="Y11075" s="61"/>
      <c r="Z11075" s="61"/>
      <c r="AA11075" s="61"/>
      <c r="AB11075" s="61"/>
      <c r="AC11075" s="61"/>
      <c r="AD11075" s="61"/>
      <c r="AE11075" s="61"/>
      <c r="AF11075" s="61"/>
      <c r="AG11075" s="61"/>
      <c r="AH11075" s="61"/>
      <c r="AI11075" s="61"/>
      <c r="AJ11075" s="61"/>
      <c r="AK11075" s="61"/>
      <c r="AL11075" s="61"/>
      <c r="AM11075" s="61"/>
      <c r="AN11075" s="61"/>
      <c r="AO11075" s="61"/>
      <c r="AP11075" s="62"/>
      <c r="AQ11075" s="61"/>
      <c r="AR11075" s="61"/>
      <c r="AS11075" s="61"/>
      <c r="AT11075" s="61"/>
      <c r="AU11075" s="61"/>
      <c r="AV11075" s="61"/>
      <c r="AW11075" s="60"/>
    </row>
    <row r="11076" s="59" customFormat="1" customHeight="1" spans="1:49">
      <c r="A11076" s="60"/>
      <c r="B11076" s="60"/>
      <c r="C11076" s="60"/>
      <c r="D11076" s="60"/>
      <c r="H11076" s="61"/>
      <c r="I11076" s="61"/>
      <c r="J11076" s="61"/>
      <c r="K11076" s="61"/>
      <c r="L11076" s="61"/>
      <c r="M11076" s="61"/>
      <c r="N11076" s="61"/>
      <c r="O11076" s="61"/>
      <c r="P11076" s="61"/>
      <c r="Q11076" s="61"/>
      <c r="R11076" s="61"/>
      <c r="S11076" s="61"/>
      <c r="T11076" s="61"/>
      <c r="U11076" s="61"/>
      <c r="V11076" s="61"/>
      <c r="W11076" s="61"/>
      <c r="X11076" s="61"/>
      <c r="Y11076" s="61"/>
      <c r="Z11076" s="61"/>
      <c r="AA11076" s="61"/>
      <c r="AB11076" s="61"/>
      <c r="AC11076" s="61"/>
      <c r="AD11076" s="61"/>
      <c r="AE11076" s="61"/>
      <c r="AF11076" s="61"/>
      <c r="AG11076" s="61"/>
      <c r="AH11076" s="61"/>
      <c r="AI11076" s="61"/>
      <c r="AJ11076" s="61"/>
      <c r="AK11076" s="61"/>
      <c r="AL11076" s="61"/>
      <c r="AM11076" s="61"/>
      <c r="AN11076" s="61"/>
      <c r="AO11076" s="61"/>
      <c r="AP11076" s="62"/>
      <c r="AQ11076" s="61"/>
      <c r="AR11076" s="61"/>
      <c r="AS11076" s="61"/>
      <c r="AT11076" s="61"/>
      <c r="AU11076" s="61"/>
      <c r="AV11076" s="61"/>
      <c r="AW11076" s="60"/>
    </row>
    <row r="11077" s="59" customFormat="1" customHeight="1" spans="1:49">
      <c r="A11077" s="60"/>
      <c r="B11077" s="60"/>
      <c r="C11077" s="60"/>
      <c r="D11077" s="60"/>
      <c r="H11077" s="61"/>
      <c r="I11077" s="61"/>
      <c r="J11077" s="61"/>
      <c r="K11077" s="61"/>
      <c r="L11077" s="61"/>
      <c r="M11077" s="61"/>
      <c r="N11077" s="61"/>
      <c r="O11077" s="61"/>
      <c r="P11077" s="61"/>
      <c r="Q11077" s="61"/>
      <c r="R11077" s="61"/>
      <c r="S11077" s="61"/>
      <c r="T11077" s="61"/>
      <c r="U11077" s="61"/>
      <c r="V11077" s="61"/>
      <c r="W11077" s="61"/>
      <c r="X11077" s="61"/>
      <c r="Y11077" s="61"/>
      <c r="Z11077" s="61"/>
      <c r="AA11077" s="61"/>
      <c r="AB11077" s="61"/>
      <c r="AC11077" s="61"/>
      <c r="AD11077" s="61"/>
      <c r="AE11077" s="61"/>
      <c r="AF11077" s="61"/>
      <c r="AG11077" s="61"/>
      <c r="AH11077" s="61"/>
      <c r="AI11077" s="61"/>
      <c r="AJ11077" s="61"/>
      <c r="AK11077" s="61"/>
      <c r="AL11077" s="61"/>
      <c r="AM11077" s="61"/>
      <c r="AN11077" s="61"/>
      <c r="AO11077" s="61"/>
      <c r="AP11077" s="62"/>
      <c r="AQ11077" s="61"/>
      <c r="AR11077" s="61"/>
      <c r="AS11077" s="61"/>
      <c r="AT11077" s="61"/>
      <c r="AU11077" s="61"/>
      <c r="AV11077" s="61"/>
      <c r="AW11077" s="60"/>
    </row>
    <row r="11078" s="59" customFormat="1" customHeight="1" spans="1:49">
      <c r="A11078" s="60"/>
      <c r="B11078" s="60"/>
      <c r="C11078" s="60"/>
      <c r="D11078" s="60"/>
      <c r="H11078" s="61"/>
      <c r="I11078" s="61"/>
      <c r="J11078" s="61"/>
      <c r="K11078" s="61"/>
      <c r="L11078" s="61"/>
      <c r="M11078" s="61"/>
      <c r="N11078" s="61"/>
      <c r="O11078" s="61"/>
      <c r="P11078" s="61"/>
      <c r="Q11078" s="61"/>
      <c r="R11078" s="61"/>
      <c r="S11078" s="61"/>
      <c r="T11078" s="61"/>
      <c r="U11078" s="61"/>
      <c r="V11078" s="61"/>
      <c r="W11078" s="61"/>
      <c r="X11078" s="61"/>
      <c r="Y11078" s="61"/>
      <c r="Z11078" s="61"/>
      <c r="AA11078" s="61"/>
      <c r="AB11078" s="61"/>
      <c r="AC11078" s="61"/>
      <c r="AD11078" s="61"/>
      <c r="AE11078" s="61"/>
      <c r="AF11078" s="61"/>
      <c r="AG11078" s="61"/>
      <c r="AH11078" s="61"/>
      <c r="AI11078" s="61"/>
      <c r="AJ11078" s="61"/>
      <c r="AK11078" s="61"/>
      <c r="AL11078" s="61"/>
      <c r="AM11078" s="61"/>
      <c r="AN11078" s="61"/>
      <c r="AO11078" s="61"/>
      <c r="AP11078" s="62"/>
      <c r="AQ11078" s="61"/>
      <c r="AR11078" s="61"/>
      <c r="AS11078" s="61"/>
      <c r="AT11078" s="61"/>
      <c r="AU11078" s="61"/>
      <c r="AV11078" s="61"/>
      <c r="AW11078" s="60"/>
    </row>
    <row r="11079" s="59" customFormat="1" customHeight="1" spans="1:49">
      <c r="A11079" s="60"/>
      <c r="B11079" s="60"/>
      <c r="C11079" s="60"/>
      <c r="D11079" s="60"/>
      <c r="H11079" s="61"/>
      <c r="I11079" s="61"/>
      <c r="J11079" s="61"/>
      <c r="K11079" s="61"/>
      <c r="L11079" s="61"/>
      <c r="M11079" s="61"/>
      <c r="N11079" s="61"/>
      <c r="O11079" s="61"/>
      <c r="P11079" s="61"/>
      <c r="Q11079" s="61"/>
      <c r="R11079" s="61"/>
      <c r="S11079" s="61"/>
      <c r="T11079" s="61"/>
      <c r="U11079" s="61"/>
      <c r="V11079" s="61"/>
      <c r="W11079" s="61"/>
      <c r="X11079" s="61"/>
      <c r="Y11079" s="61"/>
      <c r="Z11079" s="61"/>
      <c r="AA11079" s="61"/>
      <c r="AB11079" s="61"/>
      <c r="AC11079" s="61"/>
      <c r="AD11079" s="61"/>
      <c r="AE11079" s="61"/>
      <c r="AF11079" s="61"/>
      <c r="AG11079" s="61"/>
      <c r="AH11079" s="61"/>
      <c r="AI11079" s="61"/>
      <c r="AJ11079" s="61"/>
      <c r="AK11079" s="61"/>
      <c r="AL11079" s="61"/>
      <c r="AM11079" s="61"/>
      <c r="AN11079" s="61"/>
      <c r="AO11079" s="61"/>
      <c r="AP11079" s="62"/>
      <c r="AQ11079" s="61"/>
      <c r="AR11079" s="61"/>
      <c r="AS11079" s="61"/>
      <c r="AT11079" s="61"/>
      <c r="AU11079" s="61"/>
      <c r="AV11079" s="61"/>
      <c r="AW11079" s="60"/>
    </row>
    <row r="11080" s="59" customFormat="1" customHeight="1" spans="1:49">
      <c r="A11080" s="60"/>
      <c r="B11080" s="60"/>
      <c r="C11080" s="60"/>
      <c r="D11080" s="60"/>
      <c r="H11080" s="61"/>
      <c r="I11080" s="61"/>
      <c r="J11080" s="61"/>
      <c r="K11080" s="61"/>
      <c r="L11080" s="61"/>
      <c r="M11080" s="61"/>
      <c r="N11080" s="61"/>
      <c r="O11080" s="61"/>
      <c r="P11080" s="61"/>
      <c r="Q11080" s="61"/>
      <c r="R11080" s="61"/>
      <c r="S11080" s="61"/>
      <c r="T11080" s="61"/>
      <c r="U11080" s="61"/>
      <c r="V11080" s="61"/>
      <c r="W11080" s="61"/>
      <c r="X11080" s="61"/>
      <c r="Y11080" s="61"/>
      <c r="Z11080" s="61"/>
      <c r="AA11080" s="61"/>
      <c r="AB11080" s="61"/>
      <c r="AC11080" s="61"/>
      <c r="AD11080" s="61"/>
      <c r="AE11080" s="61"/>
      <c r="AF11080" s="61"/>
      <c r="AG11080" s="61"/>
      <c r="AH11080" s="61"/>
      <c r="AI11080" s="61"/>
      <c r="AJ11080" s="61"/>
      <c r="AK11080" s="61"/>
      <c r="AL11080" s="61"/>
      <c r="AM11080" s="61"/>
      <c r="AN11080" s="61"/>
      <c r="AO11080" s="61"/>
      <c r="AP11080" s="62"/>
      <c r="AQ11080" s="61"/>
      <c r="AR11080" s="61"/>
      <c r="AS11080" s="61"/>
      <c r="AT11080" s="61"/>
      <c r="AU11080" s="61"/>
      <c r="AV11080" s="61"/>
      <c r="AW11080" s="60"/>
    </row>
    <row r="11081" s="59" customFormat="1" customHeight="1" spans="1:49">
      <c r="A11081" s="60"/>
      <c r="B11081" s="60"/>
      <c r="C11081" s="60"/>
      <c r="D11081" s="60"/>
      <c r="H11081" s="61"/>
      <c r="I11081" s="61"/>
      <c r="J11081" s="61"/>
      <c r="K11081" s="61"/>
      <c r="L11081" s="61"/>
      <c r="M11081" s="61"/>
      <c r="N11081" s="61"/>
      <c r="O11081" s="61"/>
      <c r="P11081" s="61"/>
      <c r="Q11081" s="61"/>
      <c r="R11081" s="61"/>
      <c r="S11081" s="61"/>
      <c r="T11081" s="61"/>
      <c r="U11081" s="61"/>
      <c r="V11081" s="61"/>
      <c r="W11081" s="61"/>
      <c r="X11081" s="61"/>
      <c r="Y11081" s="61"/>
      <c r="Z11081" s="61"/>
      <c r="AA11081" s="61"/>
      <c r="AB11081" s="61"/>
      <c r="AC11081" s="61"/>
      <c r="AD11081" s="61"/>
      <c r="AE11081" s="61"/>
      <c r="AF11081" s="61"/>
      <c r="AG11081" s="61"/>
      <c r="AH11081" s="61"/>
      <c r="AI11081" s="61"/>
      <c r="AJ11081" s="61"/>
      <c r="AK11081" s="61"/>
      <c r="AL11081" s="61"/>
      <c r="AM11081" s="61"/>
      <c r="AN11081" s="61"/>
      <c r="AO11081" s="61"/>
      <c r="AP11081" s="62"/>
      <c r="AQ11081" s="61"/>
      <c r="AR11081" s="61"/>
      <c r="AS11081" s="61"/>
      <c r="AT11081" s="61"/>
      <c r="AU11081" s="61"/>
      <c r="AV11081" s="61"/>
      <c r="AW11081" s="60"/>
    </row>
    <row r="11082" s="59" customFormat="1" customHeight="1" spans="1:49">
      <c r="A11082" s="60"/>
      <c r="B11082" s="60"/>
      <c r="C11082" s="60"/>
      <c r="D11082" s="60"/>
      <c r="H11082" s="61"/>
      <c r="I11082" s="61"/>
      <c r="J11082" s="61"/>
      <c r="K11082" s="61"/>
      <c r="L11082" s="61"/>
      <c r="M11082" s="61"/>
      <c r="N11082" s="61"/>
      <c r="O11082" s="61"/>
      <c r="P11082" s="61"/>
      <c r="Q11082" s="61"/>
      <c r="R11082" s="61"/>
      <c r="S11082" s="61"/>
      <c r="T11082" s="61"/>
      <c r="U11082" s="61"/>
      <c r="V11082" s="61"/>
      <c r="W11082" s="61"/>
      <c r="X11082" s="61"/>
      <c r="Y11082" s="61"/>
      <c r="Z11082" s="61"/>
      <c r="AA11082" s="61"/>
      <c r="AB11082" s="61"/>
      <c r="AC11082" s="61"/>
      <c r="AD11082" s="61"/>
      <c r="AE11082" s="61"/>
      <c r="AF11082" s="61"/>
      <c r="AG11082" s="61"/>
      <c r="AH11082" s="61"/>
      <c r="AI11082" s="61"/>
      <c r="AJ11082" s="61"/>
      <c r="AK11082" s="61"/>
      <c r="AL11082" s="61"/>
      <c r="AM11082" s="61"/>
      <c r="AN11082" s="61"/>
      <c r="AO11082" s="61"/>
      <c r="AP11082" s="62"/>
      <c r="AQ11082" s="61"/>
      <c r="AR11082" s="61"/>
      <c r="AS11082" s="61"/>
      <c r="AT11082" s="61"/>
      <c r="AU11082" s="61"/>
      <c r="AV11082" s="61"/>
      <c r="AW11082" s="60"/>
    </row>
    <row r="11083" s="59" customFormat="1" customHeight="1" spans="1:49">
      <c r="A11083" s="60"/>
      <c r="B11083" s="60"/>
      <c r="C11083" s="60"/>
      <c r="D11083" s="60"/>
      <c r="H11083" s="61"/>
      <c r="I11083" s="61"/>
      <c r="J11083" s="61"/>
      <c r="K11083" s="61"/>
      <c r="L11083" s="61"/>
      <c r="M11083" s="61"/>
      <c r="N11083" s="61"/>
      <c r="O11083" s="61"/>
      <c r="P11083" s="61"/>
      <c r="Q11083" s="61"/>
      <c r="R11083" s="61"/>
      <c r="S11083" s="61"/>
      <c r="T11083" s="61"/>
      <c r="U11083" s="61"/>
      <c r="V11083" s="61"/>
      <c r="W11083" s="61"/>
      <c r="X11083" s="61"/>
      <c r="Y11083" s="61"/>
      <c r="Z11083" s="61"/>
      <c r="AA11083" s="61"/>
      <c r="AB11083" s="61"/>
      <c r="AC11083" s="61"/>
      <c r="AD11083" s="61"/>
      <c r="AE11083" s="61"/>
      <c r="AF11083" s="61"/>
      <c r="AG11083" s="61"/>
      <c r="AH11083" s="61"/>
      <c r="AI11083" s="61"/>
      <c r="AJ11083" s="61"/>
      <c r="AK11083" s="61"/>
      <c r="AL11083" s="61"/>
      <c r="AM11083" s="61"/>
      <c r="AN11083" s="61"/>
      <c r="AO11083" s="61"/>
      <c r="AP11083" s="62"/>
      <c r="AQ11083" s="61"/>
      <c r="AR11083" s="61"/>
      <c r="AS11083" s="61"/>
      <c r="AT11083" s="61"/>
      <c r="AU11083" s="61"/>
      <c r="AV11083" s="61"/>
      <c r="AW11083" s="60"/>
    </row>
    <row r="11084" s="59" customFormat="1" customHeight="1" spans="1:49">
      <c r="A11084" s="60"/>
      <c r="B11084" s="60"/>
      <c r="C11084" s="60"/>
      <c r="D11084" s="60"/>
      <c r="H11084" s="61"/>
      <c r="I11084" s="61"/>
      <c r="J11084" s="61"/>
      <c r="K11084" s="61"/>
      <c r="L11084" s="61"/>
      <c r="M11084" s="61"/>
      <c r="N11084" s="61"/>
      <c r="O11084" s="61"/>
      <c r="P11084" s="61"/>
      <c r="Q11084" s="61"/>
      <c r="R11084" s="61"/>
      <c r="S11084" s="61"/>
      <c r="T11084" s="61"/>
      <c r="U11084" s="61"/>
      <c r="V11084" s="61"/>
      <c r="W11084" s="61"/>
      <c r="X11084" s="61"/>
      <c r="Y11084" s="61"/>
      <c r="Z11084" s="61"/>
      <c r="AA11084" s="61"/>
      <c r="AB11084" s="61"/>
      <c r="AC11084" s="61"/>
      <c r="AD11084" s="61"/>
      <c r="AE11084" s="61"/>
      <c r="AF11084" s="61"/>
      <c r="AG11084" s="61"/>
      <c r="AH11084" s="61"/>
      <c r="AI11084" s="61"/>
      <c r="AJ11084" s="61"/>
      <c r="AK11084" s="61"/>
      <c r="AL11084" s="61"/>
      <c r="AM11084" s="61"/>
      <c r="AN11084" s="61"/>
      <c r="AO11084" s="61"/>
      <c r="AP11084" s="62"/>
      <c r="AQ11084" s="61"/>
      <c r="AR11084" s="61"/>
      <c r="AS11084" s="61"/>
      <c r="AT11084" s="61"/>
      <c r="AU11084" s="61"/>
      <c r="AV11084" s="61"/>
      <c r="AW11084" s="60"/>
    </row>
    <row r="11085" s="59" customFormat="1" customHeight="1" spans="1:49">
      <c r="A11085" s="60"/>
      <c r="B11085" s="60"/>
      <c r="C11085" s="60"/>
      <c r="D11085" s="60"/>
      <c r="H11085" s="61"/>
      <c r="I11085" s="61"/>
      <c r="J11085" s="61"/>
      <c r="K11085" s="61"/>
      <c r="L11085" s="61"/>
      <c r="M11085" s="61"/>
      <c r="N11085" s="61"/>
      <c r="O11085" s="61"/>
      <c r="P11085" s="61"/>
      <c r="Q11085" s="61"/>
      <c r="R11085" s="61"/>
      <c r="S11085" s="61"/>
      <c r="T11085" s="61"/>
      <c r="U11085" s="61"/>
      <c r="V11085" s="61"/>
      <c r="W11085" s="61"/>
      <c r="X11085" s="61"/>
      <c r="Y11085" s="61"/>
      <c r="Z11085" s="61"/>
      <c r="AA11085" s="61"/>
      <c r="AB11085" s="61"/>
      <c r="AC11085" s="61"/>
      <c r="AD11085" s="61"/>
      <c r="AE11085" s="61"/>
      <c r="AF11085" s="61"/>
      <c r="AG11085" s="61"/>
      <c r="AH11085" s="61"/>
      <c r="AI11085" s="61"/>
      <c r="AJ11085" s="61"/>
      <c r="AK11085" s="61"/>
      <c r="AL11085" s="61"/>
      <c r="AM11085" s="61"/>
      <c r="AN11085" s="61"/>
      <c r="AO11085" s="61"/>
      <c r="AP11085" s="62"/>
      <c r="AQ11085" s="61"/>
      <c r="AR11085" s="61"/>
      <c r="AS11085" s="61"/>
      <c r="AT11085" s="61"/>
      <c r="AU11085" s="61"/>
      <c r="AV11085" s="61"/>
      <c r="AW11085" s="60"/>
    </row>
    <row r="11086" s="59" customFormat="1" customHeight="1" spans="1:49">
      <c r="A11086" s="60"/>
      <c r="B11086" s="60"/>
      <c r="C11086" s="60"/>
      <c r="D11086" s="60"/>
      <c r="H11086" s="61"/>
      <c r="I11086" s="61"/>
      <c r="J11086" s="61"/>
      <c r="K11086" s="61"/>
      <c r="L11086" s="61"/>
      <c r="M11086" s="61"/>
      <c r="N11086" s="61"/>
      <c r="O11086" s="61"/>
      <c r="P11086" s="61"/>
      <c r="Q11086" s="61"/>
      <c r="R11086" s="61"/>
      <c r="S11086" s="61"/>
      <c r="T11086" s="61"/>
      <c r="U11086" s="61"/>
      <c r="V11086" s="61"/>
      <c r="W11086" s="61"/>
      <c r="X11086" s="61"/>
      <c r="Y11086" s="61"/>
      <c r="Z11086" s="61"/>
      <c r="AA11086" s="61"/>
      <c r="AB11086" s="61"/>
      <c r="AC11086" s="61"/>
      <c r="AD11086" s="61"/>
      <c r="AE11086" s="61"/>
      <c r="AF11086" s="61"/>
      <c r="AG11086" s="61"/>
      <c r="AH11086" s="61"/>
      <c r="AI11086" s="61"/>
      <c r="AJ11086" s="61"/>
      <c r="AK11086" s="61"/>
      <c r="AL11086" s="61"/>
      <c r="AM11086" s="61"/>
      <c r="AN11086" s="61"/>
      <c r="AO11086" s="61"/>
      <c r="AP11086" s="62"/>
      <c r="AQ11086" s="61"/>
      <c r="AR11086" s="61"/>
      <c r="AS11086" s="61"/>
      <c r="AT11086" s="61"/>
      <c r="AU11086" s="61"/>
      <c r="AV11086" s="61"/>
      <c r="AW11086" s="60"/>
    </row>
    <row r="11087" s="59" customFormat="1" customHeight="1" spans="1:49">
      <c r="A11087" s="60"/>
      <c r="B11087" s="60"/>
      <c r="C11087" s="60"/>
      <c r="D11087" s="60"/>
      <c r="H11087" s="61"/>
      <c r="I11087" s="61"/>
      <c r="J11087" s="61"/>
      <c r="K11087" s="61"/>
      <c r="L11087" s="61"/>
      <c r="M11087" s="61"/>
      <c r="N11087" s="61"/>
      <c r="O11087" s="61"/>
      <c r="P11087" s="61"/>
      <c r="Q11087" s="61"/>
      <c r="R11087" s="61"/>
      <c r="S11087" s="61"/>
      <c r="T11087" s="61"/>
      <c r="U11087" s="61"/>
      <c r="V11087" s="61"/>
      <c r="W11087" s="61"/>
      <c r="X11087" s="61"/>
      <c r="Y11087" s="61"/>
      <c r="Z11087" s="61"/>
      <c r="AA11087" s="61"/>
      <c r="AB11087" s="61"/>
      <c r="AC11087" s="61"/>
      <c r="AD11087" s="61"/>
      <c r="AE11087" s="61"/>
      <c r="AF11087" s="61"/>
      <c r="AG11087" s="61"/>
      <c r="AH11087" s="61"/>
      <c r="AI11087" s="61"/>
      <c r="AJ11087" s="61"/>
      <c r="AK11087" s="61"/>
      <c r="AL11087" s="61"/>
      <c r="AM11087" s="61"/>
      <c r="AN11087" s="61"/>
      <c r="AO11087" s="61"/>
      <c r="AP11087" s="62"/>
      <c r="AQ11087" s="61"/>
      <c r="AR11087" s="61"/>
      <c r="AS11087" s="61"/>
      <c r="AT11087" s="61"/>
      <c r="AU11087" s="61"/>
      <c r="AV11087" s="61"/>
      <c r="AW11087" s="60"/>
    </row>
    <row r="11088" s="59" customFormat="1" customHeight="1" spans="1:49">
      <c r="A11088" s="60"/>
      <c r="B11088" s="60"/>
      <c r="C11088" s="60"/>
      <c r="D11088" s="60"/>
      <c r="H11088" s="61"/>
      <c r="I11088" s="61"/>
      <c r="J11088" s="61"/>
      <c r="K11088" s="61"/>
      <c r="L11088" s="61"/>
      <c r="M11088" s="61"/>
      <c r="N11088" s="61"/>
      <c r="O11088" s="61"/>
      <c r="P11088" s="61"/>
      <c r="Q11088" s="61"/>
      <c r="R11088" s="61"/>
      <c r="S11088" s="61"/>
      <c r="T11088" s="61"/>
      <c r="U11088" s="61"/>
      <c r="V11088" s="61"/>
      <c r="W11088" s="61"/>
      <c r="X11088" s="61"/>
      <c r="Y11088" s="61"/>
      <c r="Z11088" s="61"/>
      <c r="AA11088" s="61"/>
      <c r="AB11088" s="61"/>
      <c r="AC11088" s="61"/>
      <c r="AD11088" s="61"/>
      <c r="AE11088" s="61"/>
      <c r="AF11088" s="61"/>
      <c r="AG11088" s="61"/>
      <c r="AH11088" s="61"/>
      <c r="AI11088" s="61"/>
      <c r="AJ11088" s="61"/>
      <c r="AK11088" s="61"/>
      <c r="AL11088" s="61"/>
      <c r="AM11088" s="61"/>
      <c r="AN11088" s="61"/>
      <c r="AO11088" s="61"/>
      <c r="AP11088" s="62"/>
      <c r="AQ11088" s="61"/>
      <c r="AR11088" s="61"/>
      <c r="AS11088" s="61"/>
      <c r="AT11088" s="61"/>
      <c r="AU11088" s="61"/>
      <c r="AV11088" s="61"/>
      <c r="AW11088" s="60"/>
    </row>
    <row r="11089" s="59" customFormat="1" customHeight="1" spans="1:49">
      <c r="A11089" s="60"/>
      <c r="B11089" s="60"/>
      <c r="C11089" s="60"/>
      <c r="D11089" s="60"/>
      <c r="H11089" s="61"/>
      <c r="I11089" s="61"/>
      <c r="J11089" s="61"/>
      <c r="K11089" s="61"/>
      <c r="L11089" s="61"/>
      <c r="M11089" s="61"/>
      <c r="N11089" s="61"/>
      <c r="O11089" s="61"/>
      <c r="P11089" s="61"/>
      <c r="Q11089" s="61"/>
      <c r="R11089" s="61"/>
      <c r="S11089" s="61"/>
      <c r="T11089" s="61"/>
      <c r="U11089" s="61"/>
      <c r="V11089" s="61"/>
      <c r="W11089" s="61"/>
      <c r="X11089" s="61"/>
      <c r="Y11089" s="61"/>
      <c r="Z11089" s="61"/>
      <c r="AA11089" s="61"/>
      <c r="AB11089" s="61"/>
      <c r="AC11089" s="61"/>
      <c r="AD11089" s="61"/>
      <c r="AE11089" s="61"/>
      <c r="AF11089" s="61"/>
      <c r="AG11089" s="61"/>
      <c r="AH11089" s="61"/>
      <c r="AI11089" s="61"/>
      <c r="AJ11089" s="61"/>
      <c r="AK11089" s="61"/>
      <c r="AL11089" s="61"/>
      <c r="AM11089" s="61"/>
      <c r="AN11089" s="61"/>
      <c r="AO11089" s="61"/>
      <c r="AP11089" s="62"/>
      <c r="AQ11089" s="61"/>
      <c r="AR11089" s="61"/>
      <c r="AS11089" s="61"/>
      <c r="AT11089" s="61"/>
      <c r="AU11089" s="61"/>
      <c r="AV11089" s="61"/>
      <c r="AW11089" s="60"/>
    </row>
    <row r="11090" s="59" customFormat="1" customHeight="1" spans="1:49">
      <c r="A11090" s="60"/>
      <c r="B11090" s="60"/>
      <c r="C11090" s="60"/>
      <c r="D11090" s="60"/>
      <c r="H11090" s="61"/>
      <c r="I11090" s="61"/>
      <c r="J11090" s="61"/>
      <c r="K11090" s="61"/>
      <c r="L11090" s="61"/>
      <c r="M11090" s="61"/>
      <c r="N11090" s="61"/>
      <c r="O11090" s="61"/>
      <c r="P11090" s="61"/>
      <c r="Q11090" s="61"/>
      <c r="R11090" s="61"/>
      <c r="S11090" s="61"/>
      <c r="T11090" s="61"/>
      <c r="U11090" s="61"/>
      <c r="V11090" s="61"/>
      <c r="W11090" s="61"/>
      <c r="X11090" s="61"/>
      <c r="Y11090" s="61"/>
      <c r="Z11090" s="61"/>
      <c r="AA11090" s="61"/>
      <c r="AB11090" s="61"/>
      <c r="AC11090" s="61"/>
      <c r="AD11090" s="61"/>
      <c r="AE11090" s="61"/>
      <c r="AF11090" s="61"/>
      <c r="AG11090" s="61"/>
      <c r="AH11090" s="61"/>
      <c r="AI11090" s="61"/>
      <c r="AJ11090" s="61"/>
      <c r="AK11090" s="61"/>
      <c r="AL11090" s="61"/>
      <c r="AM11090" s="61"/>
      <c r="AN11090" s="61"/>
      <c r="AO11090" s="61"/>
      <c r="AP11090" s="62"/>
      <c r="AQ11090" s="61"/>
      <c r="AR11090" s="61"/>
      <c r="AS11090" s="61"/>
      <c r="AT11090" s="61"/>
      <c r="AU11090" s="61"/>
      <c r="AV11090" s="61"/>
      <c r="AW11090" s="60"/>
    </row>
    <row r="11091" s="59" customFormat="1" customHeight="1" spans="1:49">
      <c r="A11091" s="60"/>
      <c r="B11091" s="60"/>
      <c r="C11091" s="60"/>
      <c r="D11091" s="60"/>
      <c r="H11091" s="61"/>
      <c r="I11091" s="61"/>
      <c r="J11091" s="61"/>
      <c r="K11091" s="61"/>
      <c r="L11091" s="61"/>
      <c r="M11091" s="61"/>
      <c r="N11091" s="61"/>
      <c r="O11091" s="61"/>
      <c r="P11091" s="61"/>
      <c r="Q11091" s="61"/>
      <c r="R11091" s="61"/>
      <c r="S11091" s="61"/>
      <c r="T11091" s="61"/>
      <c r="U11091" s="61"/>
      <c r="V11091" s="61"/>
      <c r="W11091" s="61"/>
      <c r="X11091" s="61"/>
      <c r="Y11091" s="61"/>
      <c r="Z11091" s="61"/>
      <c r="AA11091" s="61"/>
      <c r="AB11091" s="61"/>
      <c r="AC11091" s="61"/>
      <c r="AD11091" s="61"/>
      <c r="AE11091" s="61"/>
      <c r="AF11091" s="61"/>
      <c r="AG11091" s="61"/>
      <c r="AH11091" s="61"/>
      <c r="AI11091" s="61"/>
      <c r="AJ11091" s="61"/>
      <c r="AK11091" s="61"/>
      <c r="AL11091" s="61"/>
      <c r="AM11091" s="61"/>
      <c r="AN11091" s="61"/>
      <c r="AO11091" s="61"/>
      <c r="AP11091" s="62"/>
      <c r="AQ11091" s="61"/>
      <c r="AR11091" s="61"/>
      <c r="AS11091" s="61"/>
      <c r="AT11091" s="61"/>
      <c r="AU11091" s="61"/>
      <c r="AV11091" s="61"/>
      <c r="AW11091" s="60"/>
    </row>
    <row r="11092" s="59" customFormat="1" customHeight="1" spans="1:49">
      <c r="A11092" s="60"/>
      <c r="B11092" s="60"/>
      <c r="C11092" s="60"/>
      <c r="D11092" s="60"/>
      <c r="H11092" s="61"/>
      <c r="I11092" s="61"/>
      <c r="J11092" s="61"/>
      <c r="K11092" s="61"/>
      <c r="L11092" s="61"/>
      <c r="M11092" s="61"/>
      <c r="N11092" s="61"/>
      <c r="O11092" s="61"/>
      <c r="P11092" s="61"/>
      <c r="Q11092" s="61"/>
      <c r="R11092" s="61"/>
      <c r="S11092" s="61"/>
      <c r="T11092" s="61"/>
      <c r="U11092" s="61"/>
      <c r="V11092" s="61"/>
      <c r="W11092" s="61"/>
      <c r="X11092" s="61"/>
      <c r="Y11092" s="61"/>
      <c r="Z11092" s="61"/>
      <c r="AA11092" s="61"/>
      <c r="AB11092" s="61"/>
      <c r="AC11092" s="61"/>
      <c r="AD11092" s="61"/>
      <c r="AE11092" s="61"/>
      <c r="AF11092" s="61"/>
      <c r="AG11092" s="61"/>
      <c r="AH11092" s="61"/>
      <c r="AI11092" s="61"/>
      <c r="AJ11092" s="61"/>
      <c r="AK11092" s="61"/>
      <c r="AL11092" s="61"/>
      <c r="AM11092" s="61"/>
      <c r="AN11092" s="61"/>
      <c r="AO11092" s="61"/>
      <c r="AP11092" s="62"/>
      <c r="AQ11092" s="61"/>
      <c r="AR11092" s="61"/>
      <c r="AS11092" s="61"/>
      <c r="AT11092" s="61"/>
      <c r="AU11092" s="61"/>
      <c r="AV11092" s="61"/>
      <c r="AW11092" s="60"/>
    </row>
    <row r="11093" s="59" customFormat="1" customHeight="1" spans="1:49">
      <c r="A11093" s="60"/>
      <c r="B11093" s="60"/>
      <c r="C11093" s="60"/>
      <c r="D11093" s="60"/>
      <c r="H11093" s="61"/>
      <c r="I11093" s="61"/>
      <c r="J11093" s="61"/>
      <c r="K11093" s="61"/>
      <c r="L11093" s="61"/>
      <c r="M11093" s="61"/>
      <c r="N11093" s="61"/>
      <c r="O11093" s="61"/>
      <c r="P11093" s="61"/>
      <c r="Q11093" s="61"/>
      <c r="R11093" s="61"/>
      <c r="S11093" s="61"/>
      <c r="T11093" s="61"/>
      <c r="U11093" s="61"/>
      <c r="V11093" s="61"/>
      <c r="W11093" s="61"/>
      <c r="X11093" s="61"/>
      <c r="Y11093" s="61"/>
      <c r="Z11093" s="61"/>
      <c r="AA11093" s="61"/>
      <c r="AB11093" s="61"/>
      <c r="AC11093" s="61"/>
      <c r="AD11093" s="61"/>
      <c r="AE11093" s="61"/>
      <c r="AF11093" s="61"/>
      <c r="AG11093" s="61"/>
      <c r="AH11093" s="61"/>
      <c r="AI11093" s="61"/>
      <c r="AJ11093" s="61"/>
      <c r="AK11093" s="61"/>
      <c r="AL11093" s="61"/>
      <c r="AM11093" s="61"/>
      <c r="AN11093" s="61"/>
      <c r="AO11093" s="61"/>
      <c r="AP11093" s="62"/>
      <c r="AQ11093" s="61"/>
      <c r="AR11093" s="61"/>
      <c r="AS11093" s="61"/>
      <c r="AT11093" s="61"/>
      <c r="AU11093" s="61"/>
      <c r="AV11093" s="61"/>
      <c r="AW11093" s="60"/>
    </row>
    <row r="11094" s="59" customFormat="1" customHeight="1" spans="1:49">
      <c r="A11094" s="60"/>
      <c r="B11094" s="60"/>
      <c r="C11094" s="60"/>
      <c r="D11094" s="60"/>
      <c r="H11094" s="61"/>
      <c r="I11094" s="61"/>
      <c r="J11094" s="61"/>
      <c r="K11094" s="61"/>
      <c r="L11094" s="61"/>
      <c r="M11094" s="61"/>
      <c r="N11094" s="61"/>
      <c r="O11094" s="61"/>
      <c r="P11094" s="61"/>
      <c r="Q11094" s="61"/>
      <c r="R11094" s="61"/>
      <c r="S11094" s="61"/>
      <c r="T11094" s="61"/>
      <c r="U11094" s="61"/>
      <c r="V11094" s="61"/>
      <c r="W11094" s="61"/>
      <c r="X11094" s="61"/>
      <c r="Y11094" s="61"/>
      <c r="Z11094" s="61"/>
      <c r="AA11094" s="61"/>
      <c r="AB11094" s="61"/>
      <c r="AC11094" s="61"/>
      <c r="AD11094" s="61"/>
      <c r="AE11094" s="61"/>
      <c r="AF11094" s="61"/>
      <c r="AG11094" s="61"/>
      <c r="AH11094" s="61"/>
      <c r="AI11094" s="61"/>
      <c r="AJ11094" s="61"/>
      <c r="AK11094" s="61"/>
      <c r="AL11094" s="61"/>
      <c r="AM11094" s="61"/>
      <c r="AN11094" s="61"/>
      <c r="AO11094" s="61"/>
      <c r="AP11094" s="62"/>
      <c r="AQ11094" s="61"/>
      <c r="AR11094" s="61"/>
      <c r="AS11094" s="61"/>
      <c r="AT11094" s="61"/>
      <c r="AU11094" s="61"/>
      <c r="AV11094" s="61"/>
      <c r="AW11094" s="60"/>
    </row>
    <row r="11095" s="59" customFormat="1" customHeight="1" spans="1:49">
      <c r="A11095" s="60"/>
      <c r="B11095" s="60"/>
      <c r="C11095" s="60"/>
      <c r="D11095" s="60"/>
      <c r="H11095" s="61"/>
      <c r="I11095" s="61"/>
      <c r="J11095" s="61"/>
      <c r="K11095" s="61"/>
      <c r="L11095" s="61"/>
      <c r="M11095" s="61"/>
      <c r="N11095" s="61"/>
      <c r="O11095" s="61"/>
      <c r="P11095" s="61"/>
      <c r="Q11095" s="61"/>
      <c r="R11095" s="61"/>
      <c r="S11095" s="61"/>
      <c r="T11095" s="61"/>
      <c r="U11095" s="61"/>
      <c r="V11095" s="61"/>
      <c r="W11095" s="61"/>
      <c r="X11095" s="61"/>
      <c r="Y11095" s="61"/>
      <c r="Z11095" s="61"/>
      <c r="AA11095" s="61"/>
      <c r="AB11095" s="61"/>
      <c r="AC11095" s="61"/>
      <c r="AD11095" s="61"/>
      <c r="AE11095" s="61"/>
      <c r="AF11095" s="61"/>
      <c r="AG11095" s="61"/>
      <c r="AH11095" s="61"/>
      <c r="AI11095" s="61"/>
      <c r="AJ11095" s="61"/>
      <c r="AK11095" s="61"/>
      <c r="AL11095" s="61"/>
      <c r="AM11095" s="61"/>
      <c r="AN11095" s="61"/>
      <c r="AO11095" s="61"/>
      <c r="AP11095" s="62"/>
      <c r="AQ11095" s="61"/>
      <c r="AR11095" s="61"/>
      <c r="AS11095" s="61"/>
      <c r="AT11095" s="61"/>
      <c r="AU11095" s="61"/>
      <c r="AV11095" s="61"/>
      <c r="AW11095" s="60"/>
    </row>
    <row r="11096" s="59" customFormat="1" customHeight="1" spans="1:49">
      <c r="A11096" s="60"/>
      <c r="B11096" s="60"/>
      <c r="C11096" s="60"/>
      <c r="D11096" s="60"/>
      <c r="H11096" s="61"/>
      <c r="I11096" s="61"/>
      <c r="J11096" s="61"/>
      <c r="K11096" s="61"/>
      <c r="L11096" s="61"/>
      <c r="M11096" s="61"/>
      <c r="N11096" s="61"/>
      <c r="O11096" s="61"/>
      <c r="P11096" s="61"/>
      <c r="Q11096" s="61"/>
      <c r="R11096" s="61"/>
      <c r="S11096" s="61"/>
      <c r="T11096" s="61"/>
      <c r="U11096" s="61"/>
      <c r="V11096" s="61"/>
      <c r="W11096" s="61"/>
      <c r="X11096" s="61"/>
      <c r="Y11096" s="61"/>
      <c r="Z11096" s="61"/>
      <c r="AA11096" s="61"/>
      <c r="AB11096" s="61"/>
      <c r="AC11096" s="61"/>
      <c r="AD11096" s="61"/>
      <c r="AE11096" s="61"/>
      <c r="AF11096" s="61"/>
      <c r="AG11096" s="61"/>
      <c r="AH11096" s="61"/>
      <c r="AI11096" s="61"/>
      <c r="AJ11096" s="61"/>
      <c r="AK11096" s="61"/>
      <c r="AL11096" s="61"/>
      <c r="AM11096" s="61"/>
      <c r="AN11096" s="61"/>
      <c r="AO11096" s="61"/>
      <c r="AP11096" s="62"/>
      <c r="AQ11096" s="61"/>
      <c r="AR11096" s="61"/>
      <c r="AS11096" s="61"/>
      <c r="AT11096" s="61"/>
      <c r="AU11096" s="61"/>
      <c r="AV11096" s="61"/>
      <c r="AW11096" s="60"/>
    </row>
    <row r="11097" s="59" customFormat="1" customHeight="1" spans="1:49">
      <c r="A11097" s="60"/>
      <c r="B11097" s="60"/>
      <c r="C11097" s="60"/>
      <c r="D11097" s="60"/>
      <c r="H11097" s="61"/>
      <c r="I11097" s="61"/>
      <c r="J11097" s="61"/>
      <c r="K11097" s="61"/>
      <c r="L11097" s="61"/>
      <c r="M11097" s="61"/>
      <c r="N11097" s="61"/>
      <c r="O11097" s="61"/>
      <c r="P11097" s="61"/>
      <c r="Q11097" s="61"/>
      <c r="R11097" s="61"/>
      <c r="S11097" s="61"/>
      <c r="T11097" s="61"/>
      <c r="U11097" s="61"/>
      <c r="V11097" s="61"/>
      <c r="W11097" s="61"/>
      <c r="X11097" s="61"/>
      <c r="Y11097" s="61"/>
      <c r="Z11097" s="61"/>
      <c r="AA11097" s="61"/>
      <c r="AB11097" s="61"/>
      <c r="AC11097" s="61"/>
      <c r="AD11097" s="61"/>
      <c r="AE11097" s="61"/>
      <c r="AF11097" s="61"/>
      <c r="AG11097" s="61"/>
      <c r="AH11097" s="61"/>
      <c r="AI11097" s="61"/>
      <c r="AJ11097" s="61"/>
      <c r="AK11097" s="61"/>
      <c r="AL11097" s="61"/>
      <c r="AM11097" s="61"/>
      <c r="AN11097" s="61"/>
      <c r="AO11097" s="61"/>
      <c r="AP11097" s="62"/>
      <c r="AQ11097" s="61"/>
      <c r="AR11097" s="61"/>
      <c r="AS11097" s="61"/>
      <c r="AT11097" s="61"/>
      <c r="AU11097" s="61"/>
      <c r="AV11097" s="61"/>
      <c r="AW11097" s="60"/>
    </row>
    <row r="11098" s="59" customFormat="1" customHeight="1" spans="1:49">
      <c r="A11098" s="60"/>
      <c r="B11098" s="60"/>
      <c r="C11098" s="60"/>
      <c r="D11098" s="60"/>
      <c r="H11098" s="61"/>
      <c r="I11098" s="61"/>
      <c r="J11098" s="61"/>
      <c r="K11098" s="61"/>
      <c r="L11098" s="61"/>
      <c r="M11098" s="61"/>
      <c r="N11098" s="61"/>
      <c r="O11098" s="61"/>
      <c r="P11098" s="61"/>
      <c r="Q11098" s="61"/>
      <c r="R11098" s="61"/>
      <c r="S11098" s="61"/>
      <c r="T11098" s="61"/>
      <c r="U11098" s="61"/>
      <c r="V11098" s="61"/>
      <c r="W11098" s="61"/>
      <c r="X11098" s="61"/>
      <c r="Y11098" s="61"/>
      <c r="Z11098" s="61"/>
      <c r="AA11098" s="61"/>
      <c r="AB11098" s="61"/>
      <c r="AC11098" s="61"/>
      <c r="AD11098" s="61"/>
      <c r="AE11098" s="61"/>
      <c r="AF11098" s="61"/>
      <c r="AG11098" s="61"/>
      <c r="AH11098" s="61"/>
      <c r="AI11098" s="61"/>
      <c r="AJ11098" s="61"/>
      <c r="AK11098" s="61"/>
      <c r="AL11098" s="61"/>
      <c r="AM11098" s="61"/>
      <c r="AN11098" s="61"/>
      <c r="AO11098" s="61"/>
      <c r="AP11098" s="62"/>
      <c r="AQ11098" s="61"/>
      <c r="AR11098" s="61"/>
      <c r="AS11098" s="61"/>
      <c r="AT11098" s="61"/>
      <c r="AU11098" s="61"/>
      <c r="AV11098" s="61"/>
      <c r="AW11098" s="60"/>
    </row>
    <row r="11099" s="59" customFormat="1" customHeight="1" spans="1:49">
      <c r="A11099" s="60"/>
      <c r="B11099" s="60"/>
      <c r="C11099" s="60"/>
      <c r="D11099" s="60"/>
      <c r="H11099" s="61"/>
      <c r="I11099" s="61"/>
      <c r="J11099" s="61"/>
      <c r="K11099" s="61"/>
      <c r="L11099" s="61"/>
      <c r="M11099" s="61"/>
      <c r="N11099" s="61"/>
      <c r="O11099" s="61"/>
      <c r="P11099" s="61"/>
      <c r="Q11099" s="61"/>
      <c r="R11099" s="61"/>
      <c r="S11099" s="61"/>
      <c r="T11099" s="61"/>
      <c r="U11099" s="61"/>
      <c r="V11099" s="61"/>
      <c r="W11099" s="61"/>
      <c r="X11099" s="61"/>
      <c r="Y11099" s="61"/>
      <c r="Z11099" s="61"/>
      <c r="AA11099" s="61"/>
      <c r="AB11099" s="61"/>
      <c r="AC11099" s="61"/>
      <c r="AD11099" s="61"/>
      <c r="AE11099" s="61"/>
      <c r="AF11099" s="61"/>
      <c r="AG11099" s="61"/>
      <c r="AH11099" s="61"/>
      <c r="AI11099" s="61"/>
      <c r="AJ11099" s="61"/>
      <c r="AK11099" s="61"/>
      <c r="AL11099" s="61"/>
      <c r="AM11099" s="61"/>
      <c r="AN11099" s="61"/>
      <c r="AO11099" s="61"/>
      <c r="AP11099" s="62"/>
      <c r="AQ11099" s="61"/>
      <c r="AR11099" s="61"/>
      <c r="AS11099" s="61"/>
      <c r="AT11099" s="61"/>
      <c r="AU11099" s="61"/>
      <c r="AV11099" s="61"/>
      <c r="AW11099" s="60"/>
    </row>
    <row r="11100" s="59" customFormat="1" customHeight="1" spans="1:49">
      <c r="A11100" s="60"/>
      <c r="B11100" s="60"/>
      <c r="C11100" s="60"/>
      <c r="D11100" s="60"/>
      <c r="H11100" s="61"/>
      <c r="I11100" s="61"/>
      <c r="J11100" s="61"/>
      <c r="K11100" s="61"/>
      <c r="L11100" s="61"/>
      <c r="M11100" s="61"/>
      <c r="N11100" s="61"/>
      <c r="O11100" s="61"/>
      <c r="P11100" s="61"/>
      <c r="Q11100" s="61"/>
      <c r="R11100" s="61"/>
      <c r="S11100" s="61"/>
      <c r="T11100" s="61"/>
      <c r="U11100" s="61"/>
      <c r="V11100" s="61"/>
      <c r="W11100" s="61"/>
      <c r="X11100" s="61"/>
      <c r="Y11100" s="61"/>
      <c r="Z11100" s="61"/>
      <c r="AA11100" s="61"/>
      <c r="AB11100" s="61"/>
      <c r="AC11100" s="61"/>
      <c r="AD11100" s="61"/>
      <c r="AE11100" s="61"/>
      <c r="AF11100" s="61"/>
      <c r="AG11100" s="61"/>
      <c r="AH11100" s="61"/>
      <c r="AI11100" s="61"/>
      <c r="AJ11100" s="61"/>
      <c r="AK11100" s="61"/>
      <c r="AL11100" s="61"/>
      <c r="AM11100" s="61"/>
      <c r="AN11100" s="61"/>
      <c r="AO11100" s="61"/>
      <c r="AP11100" s="62"/>
      <c r="AQ11100" s="61"/>
      <c r="AR11100" s="61"/>
      <c r="AS11100" s="61"/>
      <c r="AT11100" s="61"/>
      <c r="AU11100" s="61"/>
      <c r="AV11100" s="61"/>
      <c r="AW11100" s="60"/>
    </row>
    <row r="11101" s="59" customFormat="1" customHeight="1" spans="1:49">
      <c r="A11101" s="60"/>
      <c r="B11101" s="60"/>
      <c r="C11101" s="60"/>
      <c r="D11101" s="60"/>
      <c r="H11101" s="61"/>
      <c r="I11101" s="61"/>
      <c r="J11101" s="61"/>
      <c r="K11101" s="61"/>
      <c r="L11101" s="61"/>
      <c r="M11101" s="61"/>
      <c r="N11101" s="61"/>
      <c r="O11101" s="61"/>
      <c r="P11101" s="61"/>
      <c r="Q11101" s="61"/>
      <c r="R11101" s="61"/>
      <c r="S11101" s="61"/>
      <c r="T11101" s="61"/>
      <c r="U11101" s="61"/>
      <c r="V11101" s="61"/>
      <c r="W11101" s="61"/>
      <c r="X11101" s="61"/>
      <c r="Y11101" s="61"/>
      <c r="Z11101" s="61"/>
      <c r="AA11101" s="61"/>
      <c r="AB11101" s="61"/>
      <c r="AC11101" s="61"/>
      <c r="AD11101" s="61"/>
      <c r="AE11101" s="61"/>
      <c r="AF11101" s="61"/>
      <c r="AG11101" s="61"/>
      <c r="AH11101" s="61"/>
      <c r="AI11101" s="61"/>
      <c r="AJ11101" s="61"/>
      <c r="AK11101" s="61"/>
      <c r="AL11101" s="61"/>
      <c r="AM11101" s="61"/>
      <c r="AN11101" s="61"/>
      <c r="AO11101" s="61"/>
      <c r="AP11101" s="62"/>
      <c r="AQ11101" s="61"/>
      <c r="AR11101" s="61"/>
      <c r="AS11101" s="61"/>
      <c r="AT11101" s="61"/>
      <c r="AU11101" s="61"/>
      <c r="AV11101" s="61"/>
      <c r="AW11101" s="60"/>
    </row>
    <row r="11102" s="59" customFormat="1" customHeight="1" spans="1:49">
      <c r="A11102" s="60"/>
      <c r="B11102" s="60"/>
      <c r="C11102" s="60"/>
      <c r="D11102" s="60"/>
      <c r="H11102" s="61"/>
      <c r="I11102" s="61"/>
      <c r="J11102" s="61"/>
      <c r="K11102" s="61"/>
      <c r="L11102" s="61"/>
      <c r="M11102" s="61"/>
      <c r="N11102" s="61"/>
      <c r="O11102" s="61"/>
      <c r="P11102" s="61"/>
      <c r="Q11102" s="61"/>
      <c r="R11102" s="61"/>
      <c r="S11102" s="61"/>
      <c r="T11102" s="61"/>
      <c r="U11102" s="61"/>
      <c r="V11102" s="61"/>
      <c r="W11102" s="61"/>
      <c r="X11102" s="61"/>
      <c r="Y11102" s="61"/>
      <c r="Z11102" s="61"/>
      <c r="AA11102" s="61"/>
      <c r="AB11102" s="61"/>
      <c r="AC11102" s="61"/>
      <c r="AD11102" s="61"/>
      <c r="AE11102" s="61"/>
      <c r="AF11102" s="61"/>
      <c r="AG11102" s="61"/>
      <c r="AH11102" s="61"/>
      <c r="AI11102" s="61"/>
      <c r="AJ11102" s="61"/>
      <c r="AK11102" s="61"/>
      <c r="AL11102" s="61"/>
      <c r="AM11102" s="61"/>
      <c r="AN11102" s="61"/>
      <c r="AO11102" s="61"/>
      <c r="AP11102" s="62"/>
      <c r="AQ11102" s="61"/>
      <c r="AR11102" s="61"/>
      <c r="AS11102" s="61"/>
      <c r="AT11102" s="61"/>
      <c r="AU11102" s="61"/>
      <c r="AV11102" s="61"/>
      <c r="AW11102" s="60"/>
    </row>
    <row r="11103" s="59" customFormat="1" customHeight="1" spans="1:49">
      <c r="A11103" s="60"/>
      <c r="B11103" s="60"/>
      <c r="C11103" s="60"/>
      <c r="D11103" s="60"/>
      <c r="H11103" s="61"/>
      <c r="I11103" s="61"/>
      <c r="J11103" s="61"/>
      <c r="K11103" s="61"/>
      <c r="L11103" s="61"/>
      <c r="M11103" s="61"/>
      <c r="N11103" s="61"/>
      <c r="O11103" s="61"/>
      <c r="P11103" s="61"/>
      <c r="Q11103" s="61"/>
      <c r="R11103" s="61"/>
      <c r="S11103" s="61"/>
      <c r="T11103" s="61"/>
      <c r="U11103" s="61"/>
      <c r="V11103" s="61"/>
      <c r="W11103" s="61"/>
      <c r="X11103" s="61"/>
      <c r="Y11103" s="61"/>
      <c r="Z11103" s="61"/>
      <c r="AA11103" s="61"/>
      <c r="AB11103" s="61"/>
      <c r="AC11103" s="61"/>
      <c r="AD11103" s="61"/>
      <c r="AE11103" s="61"/>
      <c r="AF11103" s="61"/>
      <c r="AG11103" s="61"/>
      <c r="AH11103" s="61"/>
      <c r="AI11103" s="61"/>
      <c r="AJ11103" s="61"/>
      <c r="AK11103" s="61"/>
      <c r="AL11103" s="61"/>
      <c r="AM11103" s="61"/>
      <c r="AN11103" s="61"/>
      <c r="AO11103" s="61"/>
      <c r="AP11103" s="62"/>
      <c r="AQ11103" s="61"/>
      <c r="AR11103" s="61"/>
      <c r="AS11103" s="61"/>
      <c r="AT11103" s="61"/>
      <c r="AU11103" s="61"/>
      <c r="AV11103" s="61"/>
      <c r="AW11103" s="60"/>
    </row>
    <row r="11104" s="59" customFormat="1" customHeight="1" spans="1:49">
      <c r="A11104" s="60"/>
      <c r="B11104" s="60"/>
      <c r="C11104" s="60"/>
      <c r="D11104" s="60"/>
      <c r="H11104" s="61"/>
      <c r="I11104" s="61"/>
      <c r="J11104" s="61"/>
      <c r="K11104" s="61"/>
      <c r="L11104" s="61"/>
      <c r="M11104" s="61"/>
      <c r="N11104" s="61"/>
      <c r="O11104" s="61"/>
      <c r="P11104" s="61"/>
      <c r="Q11104" s="61"/>
      <c r="R11104" s="61"/>
      <c r="S11104" s="61"/>
      <c r="T11104" s="61"/>
      <c r="U11104" s="61"/>
      <c r="V11104" s="61"/>
      <c r="W11104" s="61"/>
      <c r="X11104" s="61"/>
      <c r="Y11104" s="61"/>
      <c r="Z11104" s="61"/>
      <c r="AA11104" s="61"/>
      <c r="AB11104" s="61"/>
      <c r="AC11104" s="61"/>
      <c r="AD11104" s="61"/>
      <c r="AE11104" s="61"/>
      <c r="AF11104" s="61"/>
      <c r="AG11104" s="61"/>
      <c r="AH11104" s="61"/>
      <c r="AI11104" s="61"/>
      <c r="AJ11104" s="61"/>
      <c r="AK11104" s="61"/>
      <c r="AL11104" s="61"/>
      <c r="AM11104" s="61"/>
      <c r="AN11104" s="61"/>
      <c r="AO11104" s="61"/>
      <c r="AP11104" s="62"/>
      <c r="AQ11104" s="61"/>
      <c r="AR11104" s="61"/>
      <c r="AS11104" s="61"/>
      <c r="AT11104" s="61"/>
      <c r="AU11104" s="61"/>
      <c r="AV11104" s="61"/>
      <c r="AW11104" s="60"/>
    </row>
    <row r="11105" s="59" customFormat="1" customHeight="1" spans="1:49">
      <c r="A11105" s="60"/>
      <c r="B11105" s="60"/>
      <c r="C11105" s="60"/>
      <c r="D11105" s="60"/>
      <c r="H11105" s="61"/>
      <c r="I11105" s="61"/>
      <c r="J11105" s="61"/>
      <c r="K11105" s="61"/>
      <c r="L11105" s="61"/>
      <c r="M11105" s="61"/>
      <c r="N11105" s="61"/>
      <c r="O11105" s="61"/>
      <c r="P11105" s="61"/>
      <c r="Q11105" s="61"/>
      <c r="R11105" s="61"/>
      <c r="S11105" s="61"/>
      <c r="T11105" s="61"/>
      <c r="U11105" s="61"/>
      <c r="V11105" s="61"/>
      <c r="W11105" s="61"/>
      <c r="X11105" s="61"/>
      <c r="Y11105" s="61"/>
      <c r="Z11105" s="61"/>
      <c r="AA11105" s="61"/>
      <c r="AB11105" s="61"/>
      <c r="AC11105" s="61"/>
      <c r="AD11105" s="61"/>
      <c r="AE11105" s="61"/>
      <c r="AF11105" s="61"/>
      <c r="AG11105" s="61"/>
      <c r="AH11105" s="61"/>
      <c r="AI11105" s="61"/>
      <c r="AJ11105" s="61"/>
      <c r="AK11105" s="61"/>
      <c r="AL11105" s="61"/>
      <c r="AM11105" s="61"/>
      <c r="AN11105" s="61"/>
      <c r="AO11105" s="61"/>
      <c r="AP11105" s="62"/>
      <c r="AQ11105" s="61"/>
      <c r="AR11105" s="61"/>
      <c r="AS11105" s="61"/>
      <c r="AT11105" s="61"/>
      <c r="AU11105" s="61"/>
      <c r="AV11105" s="61"/>
      <c r="AW11105" s="60"/>
    </row>
    <row r="11106" s="59" customFormat="1" customHeight="1" spans="1:49">
      <c r="A11106" s="60"/>
      <c r="B11106" s="60"/>
      <c r="C11106" s="60"/>
      <c r="D11106" s="60"/>
      <c r="H11106" s="61"/>
      <c r="I11106" s="61"/>
      <c r="J11106" s="61"/>
      <c r="K11106" s="61"/>
      <c r="L11106" s="61"/>
      <c r="M11106" s="61"/>
      <c r="N11106" s="61"/>
      <c r="O11106" s="61"/>
      <c r="P11106" s="61"/>
      <c r="Q11106" s="61"/>
      <c r="R11106" s="61"/>
      <c r="S11106" s="61"/>
      <c r="T11106" s="61"/>
      <c r="U11106" s="61"/>
      <c r="V11106" s="61"/>
      <c r="W11106" s="61"/>
      <c r="X11106" s="61"/>
      <c r="Y11106" s="61"/>
      <c r="Z11106" s="61"/>
      <c r="AA11106" s="61"/>
      <c r="AB11106" s="61"/>
      <c r="AC11106" s="61"/>
      <c r="AD11106" s="61"/>
      <c r="AE11106" s="61"/>
      <c r="AF11106" s="61"/>
      <c r="AG11106" s="61"/>
      <c r="AH11106" s="61"/>
      <c r="AI11106" s="61"/>
      <c r="AJ11106" s="61"/>
      <c r="AK11106" s="61"/>
      <c r="AL11106" s="61"/>
      <c r="AM11106" s="61"/>
      <c r="AN11106" s="61"/>
      <c r="AO11106" s="61"/>
      <c r="AP11106" s="62"/>
      <c r="AQ11106" s="61"/>
      <c r="AR11106" s="61"/>
      <c r="AS11106" s="61"/>
      <c r="AT11106" s="61"/>
      <c r="AU11106" s="61"/>
      <c r="AV11106" s="61"/>
      <c r="AW11106" s="60"/>
    </row>
    <row r="11107" s="59" customFormat="1" customHeight="1" spans="1:49">
      <c r="A11107" s="60"/>
      <c r="B11107" s="60"/>
      <c r="C11107" s="60"/>
      <c r="D11107" s="60"/>
      <c r="H11107" s="61"/>
      <c r="I11107" s="61"/>
      <c r="J11107" s="61"/>
      <c r="K11107" s="61"/>
      <c r="L11107" s="61"/>
      <c r="M11107" s="61"/>
      <c r="N11107" s="61"/>
      <c r="O11107" s="61"/>
      <c r="P11107" s="61"/>
      <c r="Q11107" s="61"/>
      <c r="R11107" s="61"/>
      <c r="S11107" s="61"/>
      <c r="T11107" s="61"/>
      <c r="U11107" s="61"/>
      <c r="V11107" s="61"/>
      <c r="W11107" s="61"/>
      <c r="X11107" s="61"/>
      <c r="Y11107" s="61"/>
      <c r="Z11107" s="61"/>
      <c r="AA11107" s="61"/>
      <c r="AB11107" s="61"/>
      <c r="AC11107" s="61"/>
      <c r="AD11107" s="61"/>
      <c r="AE11107" s="61"/>
      <c r="AF11107" s="61"/>
      <c r="AG11107" s="61"/>
      <c r="AH11107" s="61"/>
      <c r="AI11107" s="61"/>
      <c r="AJ11107" s="61"/>
      <c r="AK11107" s="61"/>
      <c r="AL11107" s="61"/>
      <c r="AM11107" s="61"/>
      <c r="AN11107" s="61"/>
      <c r="AO11107" s="61"/>
      <c r="AP11107" s="62"/>
      <c r="AQ11107" s="61"/>
      <c r="AR11107" s="61"/>
      <c r="AS11107" s="61"/>
      <c r="AT11107" s="61"/>
      <c r="AU11107" s="61"/>
      <c r="AV11107" s="61"/>
      <c r="AW11107" s="60"/>
    </row>
    <row r="11108" s="59" customFormat="1" customHeight="1" spans="1:49">
      <c r="A11108" s="60"/>
      <c r="B11108" s="60"/>
      <c r="C11108" s="60"/>
      <c r="D11108" s="60"/>
      <c r="H11108" s="61"/>
      <c r="I11108" s="61"/>
      <c r="J11108" s="61"/>
      <c r="K11108" s="61"/>
      <c r="L11108" s="61"/>
      <c r="M11108" s="61"/>
      <c r="N11108" s="61"/>
      <c r="O11108" s="61"/>
      <c r="P11108" s="61"/>
      <c r="Q11108" s="61"/>
      <c r="R11108" s="61"/>
      <c r="S11108" s="61"/>
      <c r="T11108" s="61"/>
      <c r="U11108" s="61"/>
      <c r="V11108" s="61"/>
      <c r="W11108" s="61"/>
      <c r="X11108" s="61"/>
      <c r="Y11108" s="61"/>
      <c r="Z11108" s="61"/>
      <c r="AA11108" s="61"/>
      <c r="AB11108" s="61"/>
      <c r="AC11108" s="61"/>
      <c r="AD11108" s="61"/>
      <c r="AE11108" s="61"/>
      <c r="AF11108" s="61"/>
      <c r="AG11108" s="61"/>
      <c r="AH11108" s="61"/>
      <c r="AI11108" s="61"/>
      <c r="AJ11108" s="61"/>
      <c r="AK11108" s="61"/>
      <c r="AL11108" s="61"/>
      <c r="AM11108" s="61"/>
      <c r="AN11108" s="61"/>
      <c r="AO11108" s="61"/>
      <c r="AP11108" s="62"/>
      <c r="AQ11108" s="61"/>
      <c r="AR11108" s="61"/>
      <c r="AS11108" s="61"/>
      <c r="AT11108" s="61"/>
      <c r="AU11108" s="61"/>
      <c r="AV11108" s="61"/>
      <c r="AW11108" s="60"/>
    </row>
    <row r="11109" s="59" customFormat="1" customHeight="1" spans="1:49">
      <c r="A11109" s="60"/>
      <c r="B11109" s="60"/>
      <c r="C11109" s="60"/>
      <c r="D11109" s="60"/>
      <c r="H11109" s="61"/>
      <c r="I11109" s="61"/>
      <c r="J11109" s="61"/>
      <c r="K11109" s="61"/>
      <c r="L11109" s="61"/>
      <c r="M11109" s="61"/>
      <c r="N11109" s="61"/>
      <c r="O11109" s="61"/>
      <c r="P11109" s="61"/>
      <c r="Q11109" s="61"/>
      <c r="R11109" s="61"/>
      <c r="S11109" s="61"/>
      <c r="T11109" s="61"/>
      <c r="U11109" s="61"/>
      <c r="V11109" s="61"/>
      <c r="W11109" s="61"/>
      <c r="X11109" s="61"/>
      <c r="Y11109" s="61"/>
      <c r="Z11109" s="61"/>
      <c r="AA11109" s="61"/>
      <c r="AB11109" s="61"/>
      <c r="AC11109" s="61"/>
      <c r="AD11109" s="61"/>
      <c r="AE11109" s="61"/>
      <c r="AF11109" s="61"/>
      <c r="AG11109" s="61"/>
      <c r="AH11109" s="61"/>
      <c r="AI11109" s="61"/>
      <c r="AJ11109" s="61"/>
      <c r="AK11109" s="61"/>
      <c r="AL11109" s="61"/>
      <c r="AM11109" s="61"/>
      <c r="AN11109" s="61"/>
      <c r="AO11109" s="61"/>
      <c r="AP11109" s="62"/>
      <c r="AQ11109" s="61"/>
      <c r="AR11109" s="61"/>
      <c r="AS11109" s="61"/>
      <c r="AT11109" s="61"/>
      <c r="AU11109" s="61"/>
      <c r="AV11109" s="61"/>
      <c r="AW11109" s="60"/>
    </row>
    <row r="11110" s="59" customFormat="1" customHeight="1" spans="1:49">
      <c r="A11110" s="60"/>
      <c r="B11110" s="60"/>
      <c r="C11110" s="60"/>
      <c r="D11110" s="60"/>
      <c r="H11110" s="61"/>
      <c r="I11110" s="61"/>
      <c r="J11110" s="61"/>
      <c r="K11110" s="61"/>
      <c r="L11110" s="61"/>
      <c r="M11110" s="61"/>
      <c r="N11110" s="61"/>
      <c r="O11110" s="61"/>
      <c r="P11110" s="61"/>
      <c r="Q11110" s="61"/>
      <c r="R11110" s="61"/>
      <c r="S11110" s="61"/>
      <c r="T11110" s="61"/>
      <c r="U11110" s="61"/>
      <c r="V11110" s="61"/>
      <c r="W11110" s="61"/>
      <c r="X11110" s="61"/>
      <c r="Y11110" s="61"/>
      <c r="Z11110" s="61"/>
      <c r="AA11110" s="61"/>
      <c r="AB11110" s="61"/>
      <c r="AC11110" s="61"/>
      <c r="AD11110" s="61"/>
      <c r="AE11110" s="61"/>
      <c r="AF11110" s="61"/>
      <c r="AG11110" s="61"/>
      <c r="AH11110" s="61"/>
      <c r="AI11110" s="61"/>
      <c r="AJ11110" s="61"/>
      <c r="AK11110" s="61"/>
      <c r="AL11110" s="61"/>
      <c r="AM11110" s="61"/>
      <c r="AN11110" s="61"/>
      <c r="AO11110" s="61"/>
      <c r="AP11110" s="62"/>
      <c r="AQ11110" s="61"/>
      <c r="AR11110" s="61"/>
      <c r="AS11110" s="61"/>
      <c r="AT11110" s="61"/>
      <c r="AU11110" s="61"/>
      <c r="AV11110" s="61"/>
      <c r="AW11110" s="60"/>
    </row>
    <row r="11111" s="59" customFormat="1" customHeight="1" spans="1:49">
      <c r="A11111" s="60"/>
      <c r="B11111" s="60"/>
      <c r="C11111" s="60"/>
      <c r="D11111" s="60"/>
      <c r="H11111" s="61"/>
      <c r="I11111" s="61"/>
      <c r="J11111" s="61"/>
      <c r="K11111" s="61"/>
      <c r="L11111" s="61"/>
      <c r="M11111" s="61"/>
      <c r="N11111" s="61"/>
      <c r="O11111" s="61"/>
      <c r="P11111" s="61"/>
      <c r="Q11111" s="61"/>
      <c r="R11111" s="61"/>
      <c r="S11111" s="61"/>
      <c r="T11111" s="61"/>
      <c r="U11111" s="61"/>
      <c r="V11111" s="61"/>
      <c r="W11111" s="61"/>
      <c r="X11111" s="61"/>
      <c r="Y11111" s="61"/>
      <c r="Z11111" s="61"/>
      <c r="AA11111" s="61"/>
      <c r="AB11111" s="61"/>
      <c r="AC11111" s="61"/>
      <c r="AD11111" s="61"/>
      <c r="AE11111" s="61"/>
      <c r="AF11111" s="61"/>
      <c r="AG11111" s="61"/>
      <c r="AH11111" s="61"/>
      <c r="AI11111" s="61"/>
      <c r="AJ11111" s="61"/>
      <c r="AK11111" s="61"/>
      <c r="AL11111" s="61"/>
      <c r="AM11111" s="61"/>
      <c r="AN11111" s="61"/>
      <c r="AO11111" s="61"/>
      <c r="AP11111" s="62"/>
      <c r="AQ11111" s="61"/>
      <c r="AR11111" s="61"/>
      <c r="AS11111" s="61"/>
      <c r="AT11111" s="61"/>
      <c r="AU11111" s="61"/>
      <c r="AV11111" s="61"/>
      <c r="AW11111" s="60"/>
    </row>
    <row r="11112" s="59" customFormat="1" customHeight="1" spans="1:49">
      <c r="A11112" s="60"/>
      <c r="B11112" s="60"/>
      <c r="C11112" s="60"/>
      <c r="D11112" s="60"/>
      <c r="H11112" s="61"/>
      <c r="I11112" s="61"/>
      <c r="J11112" s="61"/>
      <c r="K11112" s="61"/>
      <c r="L11112" s="61"/>
      <c r="M11112" s="61"/>
      <c r="N11112" s="61"/>
      <c r="O11112" s="61"/>
      <c r="P11112" s="61"/>
      <c r="Q11112" s="61"/>
      <c r="R11112" s="61"/>
      <c r="S11112" s="61"/>
      <c r="T11112" s="61"/>
      <c r="U11112" s="61"/>
      <c r="V11112" s="61"/>
      <c r="W11112" s="61"/>
      <c r="X11112" s="61"/>
      <c r="Y11112" s="61"/>
      <c r="Z11112" s="61"/>
      <c r="AA11112" s="61"/>
      <c r="AB11112" s="61"/>
      <c r="AC11112" s="61"/>
      <c r="AD11112" s="61"/>
      <c r="AE11112" s="61"/>
      <c r="AF11112" s="61"/>
      <c r="AG11112" s="61"/>
      <c r="AH11112" s="61"/>
      <c r="AI11112" s="61"/>
      <c r="AJ11112" s="61"/>
      <c r="AK11112" s="61"/>
      <c r="AL11112" s="61"/>
      <c r="AM11112" s="61"/>
      <c r="AN11112" s="61"/>
      <c r="AO11112" s="61"/>
      <c r="AP11112" s="62"/>
      <c r="AQ11112" s="61"/>
      <c r="AR11112" s="61"/>
      <c r="AS11112" s="61"/>
      <c r="AT11112" s="61"/>
      <c r="AU11112" s="61"/>
      <c r="AV11112" s="61"/>
      <c r="AW11112" s="60"/>
    </row>
    <row r="11113" s="59" customFormat="1" customHeight="1" spans="1:49">
      <c r="A11113" s="60"/>
      <c r="B11113" s="60"/>
      <c r="C11113" s="60"/>
      <c r="D11113" s="60"/>
      <c r="H11113" s="61"/>
      <c r="I11113" s="61"/>
      <c r="J11113" s="61"/>
      <c r="K11113" s="61"/>
      <c r="L11113" s="61"/>
      <c r="M11113" s="61"/>
      <c r="N11113" s="61"/>
      <c r="O11113" s="61"/>
      <c r="P11113" s="61"/>
      <c r="Q11113" s="61"/>
      <c r="R11113" s="61"/>
      <c r="S11113" s="61"/>
      <c r="T11113" s="61"/>
      <c r="U11113" s="61"/>
      <c r="V11113" s="61"/>
      <c r="W11113" s="61"/>
      <c r="X11113" s="61"/>
      <c r="Y11113" s="61"/>
      <c r="Z11113" s="61"/>
      <c r="AA11113" s="61"/>
      <c r="AB11113" s="61"/>
      <c r="AC11113" s="61"/>
      <c r="AD11113" s="61"/>
      <c r="AE11113" s="61"/>
      <c r="AF11113" s="61"/>
      <c r="AG11113" s="61"/>
      <c r="AH11113" s="61"/>
      <c r="AI11113" s="61"/>
      <c r="AJ11113" s="61"/>
      <c r="AK11113" s="61"/>
      <c r="AL11113" s="61"/>
      <c r="AM11113" s="61"/>
      <c r="AN11113" s="61"/>
      <c r="AO11113" s="61"/>
      <c r="AP11113" s="62"/>
      <c r="AQ11113" s="61"/>
      <c r="AR11113" s="61"/>
      <c r="AS11113" s="61"/>
      <c r="AT11113" s="61"/>
      <c r="AU11113" s="61"/>
      <c r="AV11113" s="61"/>
      <c r="AW11113" s="60"/>
    </row>
    <row r="11114" s="59" customFormat="1" customHeight="1" spans="1:49">
      <c r="A11114" s="60"/>
      <c r="B11114" s="60"/>
      <c r="C11114" s="60"/>
      <c r="D11114" s="60"/>
      <c r="H11114" s="61"/>
      <c r="I11114" s="61"/>
      <c r="J11114" s="61"/>
      <c r="K11114" s="61"/>
      <c r="L11114" s="61"/>
      <c r="M11114" s="61"/>
      <c r="N11114" s="61"/>
      <c r="O11114" s="61"/>
      <c r="P11114" s="61"/>
      <c r="Q11114" s="61"/>
      <c r="R11114" s="61"/>
      <c r="S11114" s="61"/>
      <c r="T11114" s="61"/>
      <c r="U11114" s="61"/>
      <c r="V11114" s="61"/>
      <c r="W11114" s="61"/>
      <c r="X11114" s="61"/>
      <c r="Y11114" s="61"/>
      <c r="Z11114" s="61"/>
      <c r="AA11114" s="61"/>
      <c r="AB11114" s="61"/>
      <c r="AC11114" s="61"/>
      <c r="AD11114" s="61"/>
      <c r="AE11114" s="61"/>
      <c r="AF11114" s="61"/>
      <c r="AG11114" s="61"/>
      <c r="AH11114" s="61"/>
      <c r="AI11114" s="61"/>
      <c r="AJ11114" s="61"/>
      <c r="AK11114" s="61"/>
      <c r="AL11114" s="61"/>
      <c r="AM11114" s="61"/>
      <c r="AN11114" s="61"/>
      <c r="AO11114" s="61"/>
      <c r="AP11114" s="62"/>
      <c r="AQ11114" s="61"/>
      <c r="AR11114" s="61"/>
      <c r="AS11114" s="61"/>
      <c r="AT11114" s="61"/>
      <c r="AU11114" s="61"/>
      <c r="AV11114" s="61"/>
      <c r="AW11114" s="60"/>
    </row>
    <row r="11115" s="59" customFormat="1" customHeight="1" spans="1:49">
      <c r="A11115" s="60"/>
      <c r="B11115" s="60"/>
      <c r="C11115" s="60"/>
      <c r="D11115" s="60"/>
      <c r="H11115" s="61"/>
      <c r="I11115" s="61"/>
      <c r="J11115" s="61"/>
      <c r="K11115" s="61"/>
      <c r="L11115" s="61"/>
      <c r="M11115" s="61"/>
      <c r="N11115" s="61"/>
      <c r="O11115" s="61"/>
      <c r="P11115" s="61"/>
      <c r="Q11115" s="61"/>
      <c r="R11115" s="61"/>
      <c r="S11115" s="61"/>
      <c r="T11115" s="61"/>
      <c r="U11115" s="61"/>
      <c r="V11115" s="61"/>
      <c r="W11115" s="61"/>
      <c r="X11115" s="61"/>
      <c r="Y11115" s="61"/>
      <c r="Z11115" s="61"/>
      <c r="AA11115" s="61"/>
      <c r="AB11115" s="61"/>
      <c r="AC11115" s="61"/>
      <c r="AD11115" s="61"/>
      <c r="AE11115" s="61"/>
      <c r="AF11115" s="61"/>
      <c r="AG11115" s="61"/>
      <c r="AH11115" s="61"/>
      <c r="AI11115" s="61"/>
      <c r="AJ11115" s="61"/>
      <c r="AK11115" s="61"/>
      <c r="AL11115" s="61"/>
      <c r="AM11115" s="61"/>
      <c r="AN11115" s="61"/>
      <c r="AO11115" s="61"/>
      <c r="AP11115" s="62"/>
      <c r="AQ11115" s="61"/>
      <c r="AR11115" s="61"/>
      <c r="AS11115" s="61"/>
      <c r="AT11115" s="61"/>
      <c r="AU11115" s="61"/>
      <c r="AV11115" s="61"/>
      <c r="AW11115" s="60"/>
    </row>
    <row r="11116" s="59" customFormat="1" customHeight="1" spans="1:49">
      <c r="A11116" s="60"/>
      <c r="B11116" s="60"/>
      <c r="C11116" s="60"/>
      <c r="D11116" s="60"/>
      <c r="H11116" s="61"/>
      <c r="I11116" s="61"/>
      <c r="J11116" s="61"/>
      <c r="K11116" s="61"/>
      <c r="L11116" s="61"/>
      <c r="M11116" s="61"/>
      <c r="N11116" s="61"/>
      <c r="O11116" s="61"/>
      <c r="P11116" s="61"/>
      <c r="Q11116" s="61"/>
      <c r="R11116" s="61"/>
      <c r="S11116" s="61"/>
      <c r="T11116" s="61"/>
      <c r="U11116" s="61"/>
      <c r="V11116" s="61"/>
      <c r="W11116" s="61"/>
      <c r="X11116" s="61"/>
      <c r="Y11116" s="61"/>
      <c r="Z11116" s="61"/>
      <c r="AA11116" s="61"/>
      <c r="AB11116" s="61"/>
      <c r="AC11116" s="61"/>
      <c r="AD11116" s="61"/>
      <c r="AE11116" s="61"/>
      <c r="AF11116" s="61"/>
      <c r="AG11116" s="61"/>
      <c r="AH11116" s="61"/>
      <c r="AI11116" s="61"/>
      <c r="AJ11116" s="61"/>
      <c r="AK11116" s="61"/>
      <c r="AL11116" s="61"/>
      <c r="AM11116" s="61"/>
      <c r="AN11116" s="61"/>
      <c r="AO11116" s="61"/>
      <c r="AP11116" s="62"/>
      <c r="AQ11116" s="61"/>
      <c r="AR11116" s="61"/>
      <c r="AS11116" s="61"/>
      <c r="AT11116" s="61"/>
      <c r="AU11116" s="61"/>
      <c r="AV11116" s="61"/>
      <c r="AW11116" s="60"/>
    </row>
    <row r="11117" s="59" customFormat="1" customHeight="1" spans="1:49">
      <c r="A11117" s="60"/>
      <c r="B11117" s="60"/>
      <c r="C11117" s="60"/>
      <c r="D11117" s="60"/>
      <c r="H11117" s="61"/>
      <c r="I11117" s="61"/>
      <c r="J11117" s="61"/>
      <c r="K11117" s="61"/>
      <c r="L11117" s="61"/>
      <c r="M11117" s="61"/>
      <c r="N11117" s="61"/>
      <c r="O11117" s="61"/>
      <c r="P11117" s="61"/>
      <c r="Q11117" s="61"/>
      <c r="R11117" s="61"/>
      <c r="S11117" s="61"/>
      <c r="T11117" s="61"/>
      <c r="U11117" s="61"/>
      <c r="V11117" s="61"/>
      <c r="W11117" s="61"/>
      <c r="X11117" s="61"/>
      <c r="Y11117" s="61"/>
      <c r="Z11117" s="61"/>
      <c r="AA11117" s="61"/>
      <c r="AB11117" s="61"/>
      <c r="AC11117" s="61"/>
      <c r="AD11117" s="61"/>
      <c r="AE11117" s="61"/>
      <c r="AF11117" s="61"/>
      <c r="AG11117" s="61"/>
      <c r="AH11117" s="61"/>
      <c r="AI11117" s="61"/>
      <c r="AJ11117" s="61"/>
      <c r="AK11117" s="61"/>
      <c r="AL11117" s="61"/>
      <c r="AM11117" s="61"/>
      <c r="AN11117" s="61"/>
      <c r="AO11117" s="61"/>
      <c r="AP11117" s="62"/>
      <c r="AQ11117" s="61"/>
      <c r="AR11117" s="61"/>
      <c r="AS11117" s="61"/>
      <c r="AT11117" s="61"/>
      <c r="AU11117" s="61"/>
      <c r="AV11117" s="61"/>
      <c r="AW11117" s="60"/>
    </row>
    <row r="11118" s="59" customFormat="1" customHeight="1" spans="1:49">
      <c r="A11118" s="60"/>
      <c r="B11118" s="60"/>
      <c r="C11118" s="60"/>
      <c r="D11118" s="60"/>
      <c r="H11118" s="61"/>
      <c r="I11118" s="61"/>
      <c r="J11118" s="61"/>
      <c r="K11118" s="61"/>
      <c r="L11118" s="61"/>
      <c r="M11118" s="61"/>
      <c r="N11118" s="61"/>
      <c r="O11118" s="61"/>
      <c r="P11118" s="61"/>
      <c r="Q11118" s="61"/>
      <c r="R11118" s="61"/>
      <c r="S11118" s="61"/>
      <c r="T11118" s="61"/>
      <c r="U11118" s="61"/>
      <c r="V11118" s="61"/>
      <c r="W11118" s="61"/>
      <c r="X11118" s="61"/>
      <c r="Y11118" s="61"/>
      <c r="Z11118" s="61"/>
      <c r="AA11118" s="61"/>
      <c r="AB11118" s="61"/>
      <c r="AC11118" s="61"/>
      <c r="AD11118" s="61"/>
      <c r="AE11118" s="61"/>
      <c r="AF11118" s="61"/>
      <c r="AG11118" s="61"/>
      <c r="AH11118" s="61"/>
      <c r="AI11118" s="61"/>
      <c r="AJ11118" s="61"/>
      <c r="AK11118" s="61"/>
      <c r="AL11118" s="61"/>
      <c r="AM11118" s="61"/>
      <c r="AN11118" s="61"/>
      <c r="AO11118" s="61"/>
      <c r="AP11118" s="62"/>
      <c r="AQ11118" s="61"/>
      <c r="AR11118" s="61"/>
      <c r="AS11118" s="61"/>
      <c r="AT11118" s="61"/>
      <c r="AU11118" s="61"/>
      <c r="AV11118" s="61"/>
      <c r="AW11118" s="60"/>
    </row>
    <row r="11119" s="59" customFormat="1" customHeight="1" spans="1:49">
      <c r="A11119" s="60"/>
      <c r="B11119" s="60"/>
      <c r="C11119" s="60"/>
      <c r="D11119" s="60"/>
      <c r="H11119" s="61"/>
      <c r="I11119" s="61"/>
      <c r="J11119" s="61"/>
      <c r="K11119" s="61"/>
      <c r="L11119" s="61"/>
      <c r="M11119" s="61"/>
      <c r="N11119" s="61"/>
      <c r="O11119" s="61"/>
      <c r="P11119" s="61"/>
      <c r="Q11119" s="61"/>
      <c r="R11119" s="61"/>
      <c r="S11119" s="61"/>
      <c r="T11119" s="61"/>
      <c r="U11119" s="61"/>
      <c r="V11119" s="61"/>
      <c r="W11119" s="61"/>
      <c r="X11119" s="61"/>
      <c r="Y11119" s="61"/>
      <c r="Z11119" s="61"/>
      <c r="AA11119" s="61"/>
      <c r="AB11119" s="61"/>
      <c r="AC11119" s="61"/>
      <c r="AD11119" s="61"/>
      <c r="AE11119" s="61"/>
      <c r="AF11119" s="61"/>
      <c r="AG11119" s="61"/>
      <c r="AH11119" s="61"/>
      <c r="AI11119" s="61"/>
      <c r="AJ11119" s="61"/>
      <c r="AK11119" s="61"/>
      <c r="AL11119" s="61"/>
      <c r="AM11119" s="61"/>
      <c r="AN11119" s="61"/>
      <c r="AO11119" s="61"/>
      <c r="AP11119" s="62"/>
      <c r="AQ11119" s="61"/>
      <c r="AR11119" s="61"/>
      <c r="AS11119" s="61"/>
      <c r="AT11119" s="61"/>
      <c r="AU11119" s="61"/>
      <c r="AV11119" s="61"/>
      <c r="AW11119" s="60"/>
    </row>
    <row r="11120" s="59" customFormat="1" customHeight="1" spans="1:49">
      <c r="A11120" s="60"/>
      <c r="B11120" s="60"/>
      <c r="C11120" s="60"/>
      <c r="D11120" s="60"/>
      <c r="H11120" s="61"/>
      <c r="I11120" s="61"/>
      <c r="J11120" s="61"/>
      <c r="K11120" s="61"/>
      <c r="L11120" s="61"/>
      <c r="M11120" s="61"/>
      <c r="N11120" s="61"/>
      <c r="O11120" s="61"/>
      <c r="P11120" s="61"/>
      <c r="Q11120" s="61"/>
      <c r="R11120" s="61"/>
      <c r="S11120" s="61"/>
      <c r="T11120" s="61"/>
      <c r="U11120" s="61"/>
      <c r="V11120" s="61"/>
      <c r="W11120" s="61"/>
      <c r="X11120" s="61"/>
      <c r="Y11120" s="61"/>
      <c r="Z11120" s="61"/>
      <c r="AA11120" s="61"/>
      <c r="AB11120" s="61"/>
      <c r="AC11120" s="61"/>
      <c r="AD11120" s="61"/>
      <c r="AE11120" s="61"/>
      <c r="AF11120" s="61"/>
      <c r="AG11120" s="61"/>
      <c r="AH11120" s="61"/>
      <c r="AI11120" s="61"/>
      <c r="AJ11120" s="61"/>
      <c r="AK11120" s="61"/>
      <c r="AL11120" s="61"/>
      <c r="AM11120" s="61"/>
      <c r="AN11120" s="61"/>
      <c r="AO11120" s="61"/>
      <c r="AP11120" s="62"/>
      <c r="AQ11120" s="61"/>
      <c r="AR11120" s="61"/>
      <c r="AS11120" s="61"/>
      <c r="AT11120" s="61"/>
      <c r="AU11120" s="61"/>
      <c r="AV11120" s="61"/>
      <c r="AW11120" s="60"/>
    </row>
    <row r="11121" s="59" customFormat="1" customHeight="1" spans="1:49">
      <c r="A11121" s="60"/>
      <c r="B11121" s="60"/>
      <c r="C11121" s="60"/>
      <c r="D11121" s="60"/>
      <c r="H11121" s="61"/>
      <c r="I11121" s="61"/>
      <c r="J11121" s="61"/>
      <c r="K11121" s="61"/>
      <c r="L11121" s="61"/>
      <c r="M11121" s="61"/>
      <c r="N11121" s="61"/>
      <c r="O11121" s="61"/>
      <c r="P11121" s="61"/>
      <c r="Q11121" s="61"/>
      <c r="R11121" s="61"/>
      <c r="S11121" s="61"/>
      <c r="T11121" s="61"/>
      <c r="U11121" s="61"/>
      <c r="V11121" s="61"/>
      <c r="W11121" s="61"/>
      <c r="X11121" s="61"/>
      <c r="Y11121" s="61"/>
      <c r="Z11121" s="61"/>
      <c r="AA11121" s="61"/>
      <c r="AB11121" s="61"/>
      <c r="AC11121" s="61"/>
      <c r="AD11121" s="61"/>
      <c r="AE11121" s="61"/>
      <c r="AF11121" s="61"/>
      <c r="AG11121" s="61"/>
      <c r="AH11121" s="61"/>
      <c r="AI11121" s="61"/>
      <c r="AJ11121" s="61"/>
      <c r="AK11121" s="61"/>
      <c r="AL11121" s="61"/>
      <c r="AM11121" s="61"/>
      <c r="AN11121" s="61"/>
      <c r="AO11121" s="61"/>
      <c r="AP11121" s="62"/>
      <c r="AQ11121" s="61"/>
      <c r="AR11121" s="61"/>
      <c r="AS11121" s="61"/>
      <c r="AT11121" s="61"/>
      <c r="AU11121" s="61"/>
      <c r="AV11121" s="61"/>
      <c r="AW11121" s="60"/>
    </row>
    <row r="11122" s="59" customFormat="1" customHeight="1" spans="1:49">
      <c r="A11122" s="60"/>
      <c r="B11122" s="60"/>
      <c r="C11122" s="60"/>
      <c r="D11122" s="60"/>
      <c r="H11122" s="61"/>
      <c r="I11122" s="61"/>
      <c r="J11122" s="61"/>
      <c r="K11122" s="61"/>
      <c r="L11122" s="61"/>
      <c r="M11122" s="61"/>
      <c r="N11122" s="61"/>
      <c r="O11122" s="61"/>
      <c r="P11122" s="61"/>
      <c r="Q11122" s="61"/>
      <c r="R11122" s="61"/>
      <c r="S11122" s="61"/>
      <c r="T11122" s="61"/>
      <c r="U11122" s="61"/>
      <c r="V11122" s="61"/>
      <c r="W11122" s="61"/>
      <c r="X11122" s="61"/>
      <c r="Y11122" s="61"/>
      <c r="Z11122" s="61"/>
      <c r="AA11122" s="61"/>
      <c r="AB11122" s="61"/>
      <c r="AC11122" s="61"/>
      <c r="AD11122" s="61"/>
      <c r="AE11122" s="61"/>
      <c r="AF11122" s="61"/>
      <c r="AG11122" s="61"/>
      <c r="AH11122" s="61"/>
      <c r="AI11122" s="61"/>
      <c r="AJ11122" s="61"/>
      <c r="AK11122" s="61"/>
      <c r="AL11122" s="61"/>
      <c r="AM11122" s="61"/>
      <c r="AN11122" s="61"/>
      <c r="AO11122" s="61"/>
      <c r="AP11122" s="62"/>
      <c r="AQ11122" s="61"/>
      <c r="AR11122" s="61"/>
      <c r="AS11122" s="61"/>
      <c r="AT11122" s="61"/>
      <c r="AU11122" s="61"/>
      <c r="AV11122" s="61"/>
      <c r="AW11122" s="60"/>
    </row>
    <row r="11123" s="59" customFormat="1" customHeight="1" spans="1:49">
      <c r="A11123" s="60"/>
      <c r="B11123" s="60"/>
      <c r="C11123" s="60"/>
      <c r="D11123" s="60"/>
      <c r="H11123" s="61"/>
      <c r="I11123" s="61"/>
      <c r="J11123" s="61"/>
      <c r="K11123" s="61"/>
      <c r="L11123" s="61"/>
      <c r="M11123" s="61"/>
      <c r="N11123" s="61"/>
      <c r="O11123" s="61"/>
      <c r="P11123" s="61"/>
      <c r="Q11123" s="61"/>
      <c r="R11123" s="61"/>
      <c r="S11123" s="61"/>
      <c r="T11123" s="61"/>
      <c r="U11123" s="61"/>
      <c r="V11123" s="61"/>
      <c r="W11123" s="61"/>
      <c r="X11123" s="61"/>
      <c r="Y11123" s="61"/>
      <c r="Z11123" s="61"/>
      <c r="AA11123" s="61"/>
      <c r="AB11123" s="61"/>
      <c r="AC11123" s="61"/>
      <c r="AD11123" s="61"/>
      <c r="AE11123" s="61"/>
      <c r="AF11123" s="61"/>
      <c r="AG11123" s="61"/>
      <c r="AH11123" s="61"/>
      <c r="AI11123" s="61"/>
      <c r="AJ11123" s="61"/>
      <c r="AK11123" s="61"/>
      <c r="AL11123" s="61"/>
      <c r="AM11123" s="61"/>
      <c r="AN11123" s="61"/>
      <c r="AO11123" s="61"/>
      <c r="AP11123" s="62"/>
      <c r="AQ11123" s="61"/>
      <c r="AR11123" s="61"/>
      <c r="AS11123" s="61"/>
      <c r="AT11123" s="61"/>
      <c r="AU11123" s="61"/>
      <c r="AV11123" s="61"/>
      <c r="AW11123" s="60"/>
    </row>
    <row r="11124" s="59" customFormat="1" customHeight="1" spans="1:49">
      <c r="A11124" s="60"/>
      <c r="B11124" s="60"/>
      <c r="C11124" s="60"/>
      <c r="D11124" s="60"/>
      <c r="H11124" s="61"/>
      <c r="I11124" s="61"/>
      <c r="J11124" s="61"/>
      <c r="K11124" s="61"/>
      <c r="L11124" s="61"/>
      <c r="M11124" s="61"/>
      <c r="N11124" s="61"/>
      <c r="O11124" s="61"/>
      <c r="P11124" s="61"/>
      <c r="Q11124" s="61"/>
      <c r="R11124" s="61"/>
      <c r="S11124" s="61"/>
      <c r="T11124" s="61"/>
      <c r="U11124" s="61"/>
      <c r="V11124" s="61"/>
      <c r="W11124" s="61"/>
      <c r="X11124" s="61"/>
      <c r="Y11124" s="61"/>
      <c r="Z11124" s="61"/>
      <c r="AA11124" s="61"/>
      <c r="AB11124" s="61"/>
      <c r="AC11124" s="61"/>
      <c r="AD11124" s="61"/>
      <c r="AE11124" s="61"/>
      <c r="AF11124" s="61"/>
      <c r="AG11124" s="61"/>
      <c r="AH11124" s="61"/>
      <c r="AI11124" s="61"/>
      <c r="AJ11124" s="61"/>
      <c r="AK11124" s="61"/>
      <c r="AL11124" s="61"/>
      <c r="AM11124" s="61"/>
      <c r="AN11124" s="61"/>
      <c r="AO11124" s="61"/>
      <c r="AP11124" s="62"/>
      <c r="AQ11124" s="61"/>
      <c r="AR11124" s="61"/>
      <c r="AS11124" s="61"/>
      <c r="AT11124" s="61"/>
      <c r="AU11124" s="61"/>
      <c r="AV11124" s="61"/>
      <c r="AW11124" s="60"/>
    </row>
    <row r="11125" s="59" customFormat="1" customHeight="1" spans="1:49">
      <c r="A11125" s="60"/>
      <c r="B11125" s="60"/>
      <c r="C11125" s="60"/>
      <c r="D11125" s="60"/>
      <c r="H11125" s="61"/>
      <c r="I11125" s="61"/>
      <c r="J11125" s="61"/>
      <c r="K11125" s="61"/>
      <c r="L11125" s="61"/>
      <c r="M11125" s="61"/>
      <c r="N11125" s="61"/>
      <c r="O11125" s="61"/>
      <c r="P11125" s="61"/>
      <c r="Q11125" s="61"/>
      <c r="R11125" s="61"/>
      <c r="S11125" s="61"/>
      <c r="T11125" s="61"/>
      <c r="U11125" s="61"/>
      <c r="V11125" s="61"/>
      <c r="W11125" s="61"/>
      <c r="X11125" s="61"/>
      <c r="Y11125" s="61"/>
      <c r="Z11125" s="61"/>
      <c r="AA11125" s="61"/>
      <c r="AB11125" s="61"/>
      <c r="AC11125" s="61"/>
      <c r="AD11125" s="61"/>
      <c r="AE11125" s="61"/>
      <c r="AF11125" s="61"/>
      <c r="AG11125" s="61"/>
      <c r="AH11125" s="61"/>
      <c r="AI11125" s="61"/>
      <c r="AJ11125" s="61"/>
      <c r="AK11125" s="61"/>
      <c r="AL11125" s="61"/>
      <c r="AM11125" s="61"/>
      <c r="AN11125" s="61"/>
      <c r="AO11125" s="61"/>
      <c r="AP11125" s="62"/>
      <c r="AQ11125" s="61"/>
      <c r="AR11125" s="61"/>
      <c r="AS11125" s="61"/>
      <c r="AT11125" s="61"/>
      <c r="AU11125" s="61"/>
      <c r="AV11125" s="61"/>
      <c r="AW11125" s="60"/>
    </row>
    <row r="11126" s="59" customFormat="1" customHeight="1" spans="1:49">
      <c r="A11126" s="60"/>
      <c r="B11126" s="60"/>
      <c r="C11126" s="60"/>
      <c r="D11126" s="60"/>
      <c r="H11126" s="61"/>
      <c r="I11126" s="61"/>
      <c r="J11126" s="61"/>
      <c r="K11126" s="61"/>
      <c r="L11126" s="61"/>
      <c r="M11126" s="61"/>
      <c r="N11126" s="61"/>
      <c r="O11126" s="61"/>
      <c r="P11126" s="61"/>
      <c r="Q11126" s="61"/>
      <c r="R11126" s="61"/>
      <c r="S11126" s="61"/>
      <c r="T11126" s="61"/>
      <c r="U11126" s="61"/>
      <c r="V11126" s="61"/>
      <c r="W11126" s="61"/>
      <c r="X11126" s="61"/>
      <c r="Y11126" s="61"/>
      <c r="Z11126" s="61"/>
      <c r="AA11126" s="61"/>
      <c r="AB11126" s="61"/>
      <c r="AC11126" s="61"/>
      <c r="AD11126" s="61"/>
      <c r="AE11126" s="61"/>
      <c r="AF11126" s="61"/>
      <c r="AG11126" s="61"/>
      <c r="AH11126" s="61"/>
      <c r="AI11126" s="61"/>
      <c r="AJ11126" s="61"/>
      <c r="AK11126" s="61"/>
      <c r="AL11126" s="61"/>
      <c r="AM11126" s="61"/>
      <c r="AN11126" s="61"/>
      <c r="AO11126" s="61"/>
      <c r="AP11126" s="62"/>
      <c r="AQ11126" s="61"/>
      <c r="AR11126" s="61"/>
      <c r="AS11126" s="61"/>
      <c r="AT11126" s="61"/>
      <c r="AU11126" s="61"/>
      <c r="AV11126" s="61"/>
      <c r="AW11126" s="60"/>
    </row>
    <row r="11127" s="59" customFormat="1" customHeight="1" spans="1:49">
      <c r="A11127" s="60"/>
      <c r="B11127" s="60"/>
      <c r="C11127" s="60"/>
      <c r="D11127" s="60"/>
      <c r="H11127" s="61"/>
      <c r="I11127" s="61"/>
      <c r="J11127" s="61"/>
      <c r="K11127" s="61"/>
      <c r="L11127" s="61"/>
      <c r="M11127" s="61"/>
      <c r="N11127" s="61"/>
      <c r="O11127" s="61"/>
      <c r="P11127" s="61"/>
      <c r="Q11127" s="61"/>
      <c r="R11127" s="61"/>
      <c r="S11127" s="61"/>
      <c r="T11127" s="61"/>
      <c r="U11127" s="61"/>
      <c r="V11127" s="61"/>
      <c r="W11127" s="61"/>
      <c r="X11127" s="61"/>
      <c r="Y11127" s="61"/>
      <c r="Z11127" s="61"/>
      <c r="AA11127" s="61"/>
      <c r="AB11127" s="61"/>
      <c r="AC11127" s="61"/>
      <c r="AD11127" s="61"/>
      <c r="AE11127" s="61"/>
      <c r="AF11127" s="61"/>
      <c r="AG11127" s="61"/>
      <c r="AH11127" s="61"/>
      <c r="AI11127" s="61"/>
      <c r="AJ11127" s="61"/>
      <c r="AK11127" s="61"/>
      <c r="AL11127" s="61"/>
      <c r="AM11127" s="61"/>
      <c r="AN11127" s="61"/>
      <c r="AO11127" s="61"/>
      <c r="AP11127" s="62"/>
      <c r="AQ11127" s="61"/>
      <c r="AR11127" s="61"/>
      <c r="AS11127" s="61"/>
      <c r="AT11127" s="61"/>
      <c r="AU11127" s="61"/>
      <c r="AV11127" s="61"/>
      <c r="AW11127" s="60"/>
    </row>
    <row r="11128" s="59" customFormat="1" customHeight="1" spans="1:49">
      <c r="A11128" s="60"/>
      <c r="B11128" s="60"/>
      <c r="C11128" s="60"/>
      <c r="D11128" s="60"/>
      <c r="H11128" s="61"/>
      <c r="I11128" s="61"/>
      <c r="J11128" s="61"/>
      <c r="K11128" s="61"/>
      <c r="L11128" s="61"/>
      <c r="M11128" s="61"/>
      <c r="N11128" s="61"/>
      <c r="O11128" s="61"/>
      <c r="P11128" s="61"/>
      <c r="Q11128" s="61"/>
      <c r="R11128" s="61"/>
      <c r="S11128" s="61"/>
      <c r="T11128" s="61"/>
      <c r="U11128" s="61"/>
      <c r="V11128" s="61"/>
      <c r="W11128" s="61"/>
      <c r="X11128" s="61"/>
      <c r="Y11128" s="61"/>
      <c r="Z11128" s="61"/>
      <c r="AA11128" s="61"/>
      <c r="AB11128" s="61"/>
      <c r="AC11128" s="61"/>
      <c r="AD11128" s="61"/>
      <c r="AE11128" s="61"/>
      <c r="AF11128" s="61"/>
      <c r="AG11128" s="61"/>
      <c r="AH11128" s="61"/>
      <c r="AI11128" s="61"/>
      <c r="AJ11128" s="61"/>
      <c r="AK11128" s="61"/>
      <c r="AL11128" s="61"/>
      <c r="AM11128" s="61"/>
      <c r="AN11128" s="61"/>
      <c r="AO11128" s="61"/>
      <c r="AP11128" s="62"/>
      <c r="AQ11128" s="61"/>
      <c r="AR11128" s="61"/>
      <c r="AS11128" s="61"/>
      <c r="AT11128" s="61"/>
      <c r="AU11128" s="61"/>
      <c r="AV11128" s="61"/>
      <c r="AW11128" s="60"/>
    </row>
    <row r="11129" s="59" customFormat="1" customHeight="1" spans="1:49">
      <c r="A11129" s="60"/>
      <c r="B11129" s="60"/>
      <c r="C11129" s="60"/>
      <c r="D11129" s="60"/>
      <c r="H11129" s="61"/>
      <c r="I11129" s="61"/>
      <c r="J11129" s="61"/>
      <c r="K11129" s="61"/>
      <c r="L11129" s="61"/>
      <c r="M11129" s="61"/>
      <c r="N11129" s="61"/>
      <c r="O11129" s="61"/>
      <c r="P11129" s="61"/>
      <c r="Q11129" s="61"/>
      <c r="R11129" s="61"/>
      <c r="S11129" s="61"/>
      <c r="T11129" s="61"/>
      <c r="U11129" s="61"/>
      <c r="V11129" s="61"/>
      <c r="W11129" s="61"/>
      <c r="X11129" s="61"/>
      <c r="Y11129" s="61"/>
      <c r="Z11129" s="61"/>
      <c r="AA11129" s="61"/>
      <c r="AB11129" s="61"/>
      <c r="AC11129" s="61"/>
      <c r="AD11129" s="61"/>
      <c r="AE11129" s="61"/>
      <c r="AF11129" s="61"/>
      <c r="AG11129" s="61"/>
      <c r="AH11129" s="61"/>
      <c r="AI11129" s="61"/>
      <c r="AJ11129" s="61"/>
      <c r="AK11129" s="61"/>
      <c r="AL11129" s="61"/>
      <c r="AM11129" s="61"/>
      <c r="AN11129" s="61"/>
      <c r="AO11129" s="61"/>
      <c r="AP11129" s="62"/>
      <c r="AQ11129" s="61"/>
      <c r="AR11129" s="61"/>
      <c r="AS11129" s="61"/>
      <c r="AT11129" s="61"/>
      <c r="AU11129" s="61"/>
      <c r="AV11129" s="61"/>
      <c r="AW11129" s="60"/>
    </row>
    <row r="11130" s="59" customFormat="1" customHeight="1" spans="1:49">
      <c r="A11130" s="60"/>
      <c r="B11130" s="60"/>
      <c r="C11130" s="60"/>
      <c r="D11130" s="60"/>
      <c r="H11130" s="61"/>
      <c r="I11130" s="61"/>
      <c r="J11130" s="61"/>
      <c r="K11130" s="61"/>
      <c r="L11130" s="61"/>
      <c r="M11130" s="61"/>
      <c r="N11130" s="61"/>
      <c r="O11130" s="61"/>
      <c r="P11130" s="61"/>
      <c r="Q11130" s="61"/>
      <c r="R11130" s="61"/>
      <c r="S11130" s="61"/>
      <c r="T11130" s="61"/>
      <c r="U11130" s="61"/>
      <c r="V11130" s="61"/>
      <c r="W11130" s="61"/>
      <c r="X11130" s="61"/>
      <c r="Y11130" s="61"/>
      <c r="Z11130" s="61"/>
      <c r="AA11130" s="61"/>
      <c r="AB11130" s="61"/>
      <c r="AC11130" s="61"/>
      <c r="AD11130" s="61"/>
      <c r="AE11130" s="61"/>
      <c r="AF11130" s="61"/>
      <c r="AG11130" s="61"/>
      <c r="AH11130" s="61"/>
      <c r="AI11130" s="61"/>
      <c r="AJ11130" s="61"/>
      <c r="AK11130" s="61"/>
      <c r="AL11130" s="61"/>
      <c r="AM11130" s="61"/>
      <c r="AN11130" s="61"/>
      <c r="AO11130" s="61"/>
      <c r="AP11130" s="62"/>
      <c r="AQ11130" s="61"/>
      <c r="AR11130" s="61"/>
      <c r="AS11130" s="61"/>
      <c r="AT11130" s="61"/>
      <c r="AU11130" s="61"/>
      <c r="AV11130" s="61"/>
      <c r="AW11130" s="60"/>
    </row>
    <row r="11131" s="59" customFormat="1" customHeight="1" spans="1:49">
      <c r="A11131" s="60"/>
      <c r="B11131" s="60"/>
      <c r="C11131" s="60"/>
      <c r="D11131" s="60"/>
      <c r="H11131" s="61"/>
      <c r="I11131" s="61"/>
      <c r="J11131" s="61"/>
      <c r="K11131" s="61"/>
      <c r="L11131" s="61"/>
      <c r="M11131" s="61"/>
      <c r="N11131" s="61"/>
      <c r="O11131" s="61"/>
      <c r="P11131" s="61"/>
      <c r="Q11131" s="61"/>
      <c r="R11131" s="61"/>
      <c r="S11131" s="61"/>
      <c r="T11131" s="61"/>
      <c r="U11131" s="61"/>
      <c r="V11131" s="61"/>
      <c r="W11131" s="61"/>
      <c r="X11131" s="61"/>
      <c r="Y11131" s="61"/>
      <c r="Z11131" s="61"/>
      <c r="AA11131" s="61"/>
      <c r="AB11131" s="61"/>
      <c r="AC11131" s="61"/>
      <c r="AD11131" s="61"/>
      <c r="AE11131" s="61"/>
      <c r="AF11131" s="61"/>
      <c r="AG11131" s="61"/>
      <c r="AH11131" s="61"/>
      <c r="AI11131" s="61"/>
      <c r="AJ11131" s="61"/>
      <c r="AK11131" s="61"/>
      <c r="AL11131" s="61"/>
      <c r="AM11131" s="61"/>
      <c r="AN11131" s="61"/>
      <c r="AO11131" s="61"/>
      <c r="AP11131" s="62"/>
      <c r="AQ11131" s="61"/>
      <c r="AR11131" s="61"/>
      <c r="AS11131" s="61"/>
      <c r="AT11131" s="61"/>
      <c r="AU11131" s="61"/>
      <c r="AV11131" s="61"/>
      <c r="AW11131" s="60"/>
    </row>
    <row r="11132" s="59" customFormat="1" customHeight="1" spans="1:49">
      <c r="A11132" s="60"/>
      <c r="B11132" s="60"/>
      <c r="C11132" s="60"/>
      <c r="D11132" s="60"/>
      <c r="H11132" s="61"/>
      <c r="I11132" s="61"/>
      <c r="J11132" s="61"/>
      <c r="K11132" s="61"/>
      <c r="L11132" s="61"/>
      <c r="M11132" s="61"/>
      <c r="N11132" s="61"/>
      <c r="O11132" s="61"/>
      <c r="P11132" s="61"/>
      <c r="Q11132" s="61"/>
      <c r="R11132" s="61"/>
      <c r="S11132" s="61"/>
      <c r="T11132" s="61"/>
      <c r="U11132" s="61"/>
      <c r="V11132" s="61"/>
      <c r="W11132" s="61"/>
      <c r="X11132" s="61"/>
      <c r="Y11132" s="61"/>
      <c r="Z11132" s="61"/>
      <c r="AA11132" s="61"/>
      <c r="AB11132" s="61"/>
      <c r="AC11132" s="61"/>
      <c r="AD11132" s="61"/>
      <c r="AE11132" s="61"/>
      <c r="AF11132" s="61"/>
      <c r="AG11132" s="61"/>
      <c r="AH11132" s="61"/>
      <c r="AI11132" s="61"/>
      <c r="AJ11132" s="61"/>
      <c r="AK11132" s="61"/>
      <c r="AL11132" s="61"/>
      <c r="AM11132" s="61"/>
      <c r="AN11132" s="61"/>
      <c r="AO11132" s="61"/>
      <c r="AP11132" s="62"/>
      <c r="AQ11132" s="61"/>
      <c r="AR11132" s="61"/>
      <c r="AS11132" s="61"/>
      <c r="AT11132" s="61"/>
      <c r="AU11132" s="61"/>
      <c r="AV11132" s="61"/>
      <c r="AW11132" s="60"/>
    </row>
    <row r="11133" s="59" customFormat="1" customHeight="1" spans="1:49">
      <c r="A11133" s="60"/>
      <c r="B11133" s="60"/>
      <c r="C11133" s="60"/>
      <c r="D11133" s="60"/>
      <c r="H11133" s="61"/>
      <c r="I11133" s="61"/>
      <c r="J11133" s="61"/>
      <c r="K11133" s="61"/>
      <c r="L11133" s="61"/>
      <c r="M11133" s="61"/>
      <c r="N11133" s="61"/>
      <c r="O11133" s="61"/>
      <c r="P11133" s="61"/>
      <c r="Q11133" s="61"/>
      <c r="R11133" s="61"/>
      <c r="S11133" s="61"/>
      <c r="T11133" s="61"/>
      <c r="U11133" s="61"/>
      <c r="V11133" s="61"/>
      <c r="W11133" s="61"/>
      <c r="X11133" s="61"/>
      <c r="Y11133" s="61"/>
      <c r="Z11133" s="61"/>
      <c r="AA11133" s="61"/>
      <c r="AB11133" s="61"/>
      <c r="AC11133" s="61"/>
      <c r="AD11133" s="61"/>
      <c r="AE11133" s="61"/>
      <c r="AF11133" s="61"/>
      <c r="AG11133" s="61"/>
      <c r="AH11133" s="61"/>
      <c r="AI11133" s="61"/>
      <c r="AJ11133" s="61"/>
      <c r="AK11133" s="61"/>
      <c r="AL11133" s="61"/>
      <c r="AM11133" s="61"/>
      <c r="AN11133" s="61"/>
      <c r="AO11133" s="61"/>
      <c r="AP11133" s="62"/>
      <c r="AQ11133" s="61"/>
      <c r="AR11133" s="61"/>
      <c r="AS11133" s="61"/>
      <c r="AT11133" s="61"/>
      <c r="AU11133" s="61"/>
      <c r="AV11133" s="61"/>
      <c r="AW11133" s="60"/>
    </row>
    <row r="11134" s="59" customFormat="1" customHeight="1" spans="1:49">
      <c r="A11134" s="60"/>
      <c r="B11134" s="60"/>
      <c r="C11134" s="60"/>
      <c r="D11134" s="60"/>
      <c r="H11134" s="61"/>
      <c r="I11134" s="61"/>
      <c r="J11134" s="61"/>
      <c r="K11134" s="61"/>
      <c r="L11134" s="61"/>
      <c r="M11134" s="61"/>
      <c r="N11134" s="61"/>
      <c r="O11134" s="61"/>
      <c r="P11134" s="61"/>
      <c r="Q11134" s="61"/>
      <c r="R11134" s="61"/>
      <c r="S11134" s="61"/>
      <c r="T11134" s="61"/>
      <c r="U11134" s="61"/>
      <c r="V11134" s="61"/>
      <c r="W11134" s="61"/>
      <c r="X11134" s="61"/>
      <c r="Y11134" s="61"/>
      <c r="Z11134" s="61"/>
      <c r="AA11134" s="61"/>
      <c r="AB11134" s="61"/>
      <c r="AC11134" s="61"/>
      <c r="AD11134" s="61"/>
      <c r="AE11134" s="61"/>
      <c r="AF11134" s="61"/>
      <c r="AG11134" s="61"/>
      <c r="AH11134" s="61"/>
      <c r="AI11134" s="61"/>
      <c r="AJ11134" s="61"/>
      <c r="AK11134" s="61"/>
      <c r="AL11134" s="61"/>
      <c r="AM11134" s="61"/>
      <c r="AN11134" s="61"/>
      <c r="AO11134" s="61"/>
      <c r="AP11134" s="62"/>
      <c r="AQ11134" s="61"/>
      <c r="AR11134" s="61"/>
      <c r="AS11134" s="61"/>
      <c r="AT11134" s="61"/>
      <c r="AU11134" s="61"/>
      <c r="AV11134" s="61"/>
      <c r="AW11134" s="60"/>
    </row>
    <row r="11135" s="59" customFormat="1" customHeight="1" spans="1:49">
      <c r="A11135" s="60"/>
      <c r="B11135" s="60"/>
      <c r="C11135" s="60"/>
      <c r="D11135" s="60"/>
      <c r="H11135" s="61"/>
      <c r="I11135" s="61"/>
      <c r="J11135" s="61"/>
      <c r="K11135" s="61"/>
      <c r="L11135" s="61"/>
      <c r="M11135" s="61"/>
      <c r="N11135" s="61"/>
      <c r="O11135" s="61"/>
      <c r="P11135" s="61"/>
      <c r="Q11135" s="61"/>
      <c r="R11135" s="61"/>
      <c r="S11135" s="61"/>
      <c r="T11135" s="61"/>
      <c r="U11135" s="61"/>
      <c r="V11135" s="61"/>
      <c r="W11135" s="61"/>
      <c r="X11135" s="61"/>
      <c r="Y11135" s="61"/>
      <c r="Z11135" s="61"/>
      <c r="AA11135" s="61"/>
      <c r="AB11135" s="61"/>
      <c r="AC11135" s="61"/>
      <c r="AD11135" s="61"/>
      <c r="AE11135" s="61"/>
      <c r="AF11135" s="61"/>
      <c r="AG11135" s="61"/>
      <c r="AH11135" s="61"/>
      <c r="AI11135" s="61"/>
      <c r="AJ11135" s="61"/>
      <c r="AK11135" s="61"/>
      <c r="AL11135" s="61"/>
      <c r="AM11135" s="61"/>
      <c r="AN11135" s="61"/>
      <c r="AO11135" s="61"/>
      <c r="AP11135" s="62"/>
      <c r="AQ11135" s="61"/>
      <c r="AR11135" s="61"/>
      <c r="AS11135" s="61"/>
      <c r="AT11135" s="61"/>
      <c r="AU11135" s="61"/>
      <c r="AV11135" s="61"/>
      <c r="AW11135" s="60"/>
    </row>
    <row r="11136" s="59" customFormat="1" customHeight="1" spans="1:49">
      <c r="A11136" s="60"/>
      <c r="B11136" s="60"/>
      <c r="C11136" s="60"/>
      <c r="D11136" s="60"/>
      <c r="H11136" s="61"/>
      <c r="I11136" s="61"/>
      <c r="J11136" s="61"/>
      <c r="K11136" s="61"/>
      <c r="L11136" s="61"/>
      <c r="M11136" s="61"/>
      <c r="N11136" s="61"/>
      <c r="O11136" s="61"/>
      <c r="P11136" s="61"/>
      <c r="Q11136" s="61"/>
      <c r="R11136" s="61"/>
      <c r="S11136" s="61"/>
      <c r="T11136" s="61"/>
      <c r="U11136" s="61"/>
      <c r="V11136" s="61"/>
      <c r="W11136" s="61"/>
      <c r="X11136" s="61"/>
      <c r="Y11136" s="61"/>
      <c r="Z11136" s="61"/>
      <c r="AA11136" s="61"/>
      <c r="AB11136" s="61"/>
      <c r="AC11136" s="61"/>
      <c r="AD11136" s="61"/>
      <c r="AE11136" s="61"/>
      <c r="AF11136" s="61"/>
      <c r="AG11136" s="61"/>
      <c r="AH11136" s="61"/>
      <c r="AI11136" s="61"/>
      <c r="AJ11136" s="61"/>
      <c r="AK11136" s="61"/>
      <c r="AL11136" s="61"/>
      <c r="AM11136" s="61"/>
      <c r="AN11136" s="61"/>
      <c r="AO11136" s="61"/>
      <c r="AP11136" s="62"/>
      <c r="AQ11136" s="61"/>
      <c r="AR11136" s="61"/>
      <c r="AS11136" s="61"/>
      <c r="AT11136" s="61"/>
      <c r="AU11136" s="61"/>
      <c r="AV11136" s="61"/>
      <c r="AW11136" s="60"/>
    </row>
    <row r="11137" s="59" customFormat="1" customHeight="1" spans="1:49">
      <c r="A11137" s="60"/>
      <c r="B11137" s="60"/>
      <c r="C11137" s="60"/>
      <c r="D11137" s="60"/>
      <c r="H11137" s="61"/>
      <c r="I11137" s="61"/>
      <c r="J11137" s="61"/>
      <c r="K11137" s="61"/>
      <c r="L11137" s="61"/>
      <c r="M11137" s="61"/>
      <c r="N11137" s="61"/>
      <c r="O11137" s="61"/>
      <c r="P11137" s="61"/>
      <c r="Q11137" s="61"/>
      <c r="R11137" s="61"/>
      <c r="S11137" s="61"/>
      <c r="T11137" s="61"/>
      <c r="U11137" s="61"/>
      <c r="V11137" s="61"/>
      <c r="W11137" s="61"/>
      <c r="X11137" s="61"/>
      <c r="Y11137" s="61"/>
      <c r="Z11137" s="61"/>
      <c r="AA11137" s="61"/>
      <c r="AB11137" s="61"/>
      <c r="AC11137" s="61"/>
      <c r="AD11137" s="61"/>
      <c r="AE11137" s="61"/>
      <c r="AF11137" s="61"/>
      <c r="AG11137" s="61"/>
      <c r="AH11137" s="61"/>
      <c r="AI11137" s="61"/>
      <c r="AJ11137" s="61"/>
      <c r="AK11137" s="61"/>
      <c r="AL11137" s="61"/>
      <c r="AM11137" s="61"/>
      <c r="AN11137" s="61"/>
      <c r="AO11137" s="61"/>
      <c r="AP11137" s="62"/>
      <c r="AQ11137" s="61"/>
      <c r="AR11137" s="61"/>
      <c r="AS11137" s="61"/>
      <c r="AT11137" s="61"/>
      <c r="AU11137" s="61"/>
      <c r="AV11137" s="61"/>
      <c r="AW11137" s="60"/>
    </row>
    <row r="11138" s="59" customFormat="1" customHeight="1" spans="1:49">
      <c r="A11138" s="60"/>
      <c r="B11138" s="60"/>
      <c r="C11138" s="60"/>
      <c r="D11138" s="60"/>
      <c r="H11138" s="61"/>
      <c r="I11138" s="61"/>
      <c r="J11138" s="61"/>
      <c r="K11138" s="61"/>
      <c r="L11138" s="61"/>
      <c r="M11138" s="61"/>
      <c r="N11138" s="61"/>
      <c r="O11138" s="61"/>
      <c r="P11138" s="61"/>
      <c r="Q11138" s="61"/>
      <c r="R11138" s="61"/>
      <c r="S11138" s="61"/>
      <c r="T11138" s="61"/>
      <c r="U11138" s="61"/>
      <c r="V11138" s="61"/>
      <c r="W11138" s="61"/>
      <c r="X11138" s="61"/>
      <c r="Y11138" s="61"/>
      <c r="Z11138" s="61"/>
      <c r="AA11138" s="61"/>
      <c r="AB11138" s="61"/>
      <c r="AC11138" s="61"/>
      <c r="AD11138" s="61"/>
      <c r="AE11138" s="61"/>
      <c r="AF11138" s="61"/>
      <c r="AG11138" s="61"/>
      <c r="AH11138" s="61"/>
      <c r="AI11138" s="61"/>
      <c r="AJ11138" s="61"/>
      <c r="AK11138" s="61"/>
      <c r="AL11138" s="61"/>
      <c r="AM11138" s="61"/>
      <c r="AN11138" s="61"/>
      <c r="AO11138" s="61"/>
      <c r="AP11138" s="62"/>
      <c r="AQ11138" s="61"/>
      <c r="AR11138" s="61"/>
      <c r="AS11138" s="61"/>
      <c r="AT11138" s="61"/>
      <c r="AU11138" s="61"/>
      <c r="AV11138" s="61"/>
      <c r="AW11138" s="60"/>
    </row>
    <row r="11139" s="59" customFormat="1" customHeight="1" spans="1:49">
      <c r="A11139" s="60"/>
      <c r="B11139" s="60"/>
      <c r="C11139" s="60"/>
      <c r="D11139" s="60"/>
      <c r="H11139" s="61"/>
      <c r="I11139" s="61"/>
      <c r="J11139" s="61"/>
      <c r="K11139" s="61"/>
      <c r="L11139" s="61"/>
      <c r="M11139" s="61"/>
      <c r="N11139" s="61"/>
      <c r="O11139" s="61"/>
      <c r="P11139" s="61"/>
      <c r="Q11139" s="61"/>
      <c r="R11139" s="61"/>
      <c r="S11139" s="61"/>
      <c r="T11139" s="61"/>
      <c r="U11139" s="61"/>
      <c r="V11139" s="61"/>
      <c r="W11139" s="61"/>
      <c r="X11139" s="61"/>
      <c r="Y11139" s="61"/>
      <c r="Z11139" s="61"/>
      <c r="AA11139" s="61"/>
      <c r="AB11139" s="61"/>
      <c r="AC11139" s="61"/>
      <c r="AD11139" s="61"/>
      <c r="AE11139" s="61"/>
      <c r="AF11139" s="61"/>
      <c r="AG11139" s="61"/>
      <c r="AH11139" s="61"/>
      <c r="AI11139" s="61"/>
      <c r="AJ11139" s="61"/>
      <c r="AK11139" s="61"/>
      <c r="AL11139" s="61"/>
      <c r="AM11139" s="61"/>
      <c r="AN11139" s="61"/>
      <c r="AO11139" s="61"/>
      <c r="AP11139" s="62"/>
      <c r="AQ11139" s="61"/>
      <c r="AR11139" s="61"/>
      <c r="AS11139" s="61"/>
      <c r="AT11139" s="61"/>
      <c r="AU11139" s="61"/>
      <c r="AV11139" s="61"/>
      <c r="AW11139" s="60"/>
    </row>
    <row r="11140" s="59" customFormat="1" customHeight="1" spans="1:49">
      <c r="A11140" s="60"/>
      <c r="B11140" s="60"/>
      <c r="C11140" s="60"/>
      <c r="D11140" s="60"/>
      <c r="H11140" s="61"/>
      <c r="I11140" s="61"/>
      <c r="J11140" s="61"/>
      <c r="K11140" s="61"/>
      <c r="L11140" s="61"/>
      <c r="M11140" s="61"/>
      <c r="N11140" s="61"/>
      <c r="O11140" s="61"/>
      <c r="P11140" s="61"/>
      <c r="Q11140" s="61"/>
      <c r="R11140" s="61"/>
      <c r="S11140" s="61"/>
      <c r="T11140" s="61"/>
      <c r="U11140" s="61"/>
      <c r="V11140" s="61"/>
      <c r="W11140" s="61"/>
      <c r="X11140" s="61"/>
      <c r="Y11140" s="61"/>
      <c r="Z11140" s="61"/>
      <c r="AA11140" s="61"/>
      <c r="AB11140" s="61"/>
      <c r="AC11140" s="61"/>
      <c r="AD11140" s="61"/>
      <c r="AE11140" s="61"/>
      <c r="AF11140" s="61"/>
      <c r="AG11140" s="61"/>
      <c r="AH11140" s="61"/>
      <c r="AI11140" s="61"/>
      <c r="AJ11140" s="61"/>
      <c r="AK11140" s="61"/>
      <c r="AL11140" s="61"/>
      <c r="AM11140" s="61"/>
      <c r="AN11140" s="61"/>
      <c r="AO11140" s="61"/>
      <c r="AP11140" s="62"/>
      <c r="AQ11140" s="61"/>
      <c r="AR11140" s="61"/>
      <c r="AS11140" s="61"/>
      <c r="AT11140" s="61"/>
      <c r="AU11140" s="61"/>
      <c r="AV11140" s="61"/>
      <c r="AW11140" s="60"/>
    </row>
    <row r="11141" s="59" customFormat="1" customHeight="1" spans="1:49">
      <c r="A11141" s="60"/>
      <c r="B11141" s="60"/>
      <c r="C11141" s="60"/>
      <c r="D11141" s="60"/>
      <c r="H11141" s="61"/>
      <c r="I11141" s="61"/>
      <c r="J11141" s="61"/>
      <c r="K11141" s="61"/>
      <c r="L11141" s="61"/>
      <c r="M11141" s="61"/>
      <c r="N11141" s="61"/>
      <c r="O11141" s="61"/>
      <c r="P11141" s="61"/>
      <c r="Q11141" s="61"/>
      <c r="R11141" s="61"/>
      <c r="S11141" s="61"/>
      <c r="T11141" s="61"/>
      <c r="U11141" s="61"/>
      <c r="V11141" s="61"/>
      <c r="W11141" s="61"/>
      <c r="X11141" s="61"/>
      <c r="Y11141" s="61"/>
      <c r="Z11141" s="61"/>
      <c r="AA11141" s="61"/>
      <c r="AB11141" s="61"/>
      <c r="AC11141" s="61"/>
      <c r="AD11141" s="61"/>
      <c r="AE11141" s="61"/>
      <c r="AF11141" s="61"/>
      <c r="AG11141" s="61"/>
      <c r="AH11141" s="61"/>
      <c r="AI11141" s="61"/>
      <c r="AJ11141" s="61"/>
      <c r="AK11141" s="61"/>
      <c r="AL11141" s="61"/>
      <c r="AM11141" s="61"/>
      <c r="AN11141" s="61"/>
      <c r="AO11141" s="61"/>
      <c r="AP11141" s="62"/>
      <c r="AQ11141" s="61"/>
      <c r="AR11141" s="61"/>
      <c r="AS11141" s="61"/>
      <c r="AT11141" s="61"/>
      <c r="AU11141" s="61"/>
      <c r="AV11141" s="61"/>
      <c r="AW11141" s="60"/>
    </row>
    <row r="11142" s="59" customFormat="1" customHeight="1" spans="1:49">
      <c r="A11142" s="60"/>
      <c r="B11142" s="60"/>
      <c r="C11142" s="60"/>
      <c r="D11142" s="60"/>
      <c r="H11142" s="61"/>
      <c r="I11142" s="61"/>
      <c r="J11142" s="61"/>
      <c r="K11142" s="61"/>
      <c r="L11142" s="61"/>
      <c r="M11142" s="61"/>
      <c r="N11142" s="61"/>
      <c r="O11142" s="61"/>
      <c r="P11142" s="61"/>
      <c r="Q11142" s="61"/>
      <c r="R11142" s="61"/>
      <c r="S11142" s="61"/>
      <c r="T11142" s="61"/>
      <c r="U11142" s="61"/>
      <c r="V11142" s="61"/>
      <c r="W11142" s="61"/>
      <c r="X11142" s="61"/>
      <c r="Y11142" s="61"/>
      <c r="Z11142" s="61"/>
      <c r="AA11142" s="61"/>
      <c r="AB11142" s="61"/>
      <c r="AC11142" s="61"/>
      <c r="AD11142" s="61"/>
      <c r="AE11142" s="61"/>
      <c r="AF11142" s="61"/>
      <c r="AG11142" s="61"/>
      <c r="AH11142" s="61"/>
      <c r="AI11142" s="61"/>
      <c r="AJ11142" s="61"/>
      <c r="AK11142" s="61"/>
      <c r="AL11142" s="61"/>
      <c r="AM11142" s="61"/>
      <c r="AN11142" s="61"/>
      <c r="AO11142" s="61"/>
      <c r="AP11142" s="62"/>
      <c r="AQ11142" s="61"/>
      <c r="AR11142" s="61"/>
      <c r="AS11142" s="61"/>
      <c r="AT11142" s="61"/>
      <c r="AU11142" s="61"/>
      <c r="AV11142" s="61"/>
      <c r="AW11142" s="60"/>
    </row>
    <row r="11143" s="59" customFormat="1" customHeight="1" spans="1:49">
      <c r="A11143" s="60"/>
      <c r="B11143" s="60"/>
      <c r="C11143" s="60"/>
      <c r="D11143" s="60"/>
      <c r="H11143" s="61"/>
      <c r="I11143" s="61"/>
      <c r="J11143" s="61"/>
      <c r="K11143" s="61"/>
      <c r="L11143" s="61"/>
      <c r="M11143" s="61"/>
      <c r="N11143" s="61"/>
      <c r="O11143" s="61"/>
      <c r="P11143" s="61"/>
      <c r="Q11143" s="61"/>
      <c r="R11143" s="61"/>
      <c r="S11143" s="61"/>
      <c r="T11143" s="61"/>
      <c r="U11143" s="61"/>
      <c r="V11143" s="61"/>
      <c r="W11143" s="61"/>
      <c r="X11143" s="61"/>
      <c r="Y11143" s="61"/>
      <c r="Z11143" s="61"/>
      <c r="AA11143" s="61"/>
      <c r="AB11143" s="61"/>
      <c r="AC11143" s="61"/>
      <c r="AD11143" s="61"/>
      <c r="AE11143" s="61"/>
      <c r="AF11143" s="61"/>
      <c r="AG11143" s="61"/>
      <c r="AH11143" s="61"/>
      <c r="AI11143" s="61"/>
      <c r="AJ11143" s="61"/>
      <c r="AK11143" s="61"/>
      <c r="AL11143" s="61"/>
      <c r="AM11143" s="61"/>
      <c r="AN11143" s="61"/>
      <c r="AO11143" s="61"/>
      <c r="AP11143" s="62"/>
      <c r="AQ11143" s="61"/>
      <c r="AR11143" s="61"/>
      <c r="AS11143" s="61"/>
      <c r="AT11143" s="61"/>
      <c r="AU11143" s="61"/>
      <c r="AV11143" s="61"/>
      <c r="AW11143" s="60"/>
    </row>
    <row r="11144" s="59" customFormat="1" customHeight="1" spans="1:49">
      <c r="A11144" s="60"/>
      <c r="B11144" s="60"/>
      <c r="C11144" s="60"/>
      <c r="D11144" s="60"/>
      <c r="H11144" s="61"/>
      <c r="I11144" s="61"/>
      <c r="J11144" s="61"/>
      <c r="K11144" s="61"/>
      <c r="L11144" s="61"/>
      <c r="M11144" s="61"/>
      <c r="N11144" s="61"/>
      <c r="O11144" s="61"/>
      <c r="P11144" s="61"/>
      <c r="Q11144" s="61"/>
      <c r="R11144" s="61"/>
      <c r="S11144" s="61"/>
      <c r="T11144" s="61"/>
      <c r="U11144" s="61"/>
      <c r="V11144" s="61"/>
      <c r="W11144" s="61"/>
      <c r="X11144" s="61"/>
      <c r="Y11144" s="61"/>
      <c r="Z11144" s="61"/>
      <c r="AA11144" s="61"/>
      <c r="AB11144" s="61"/>
      <c r="AC11144" s="61"/>
      <c r="AD11144" s="61"/>
      <c r="AE11144" s="61"/>
      <c r="AF11144" s="61"/>
      <c r="AG11144" s="61"/>
      <c r="AH11144" s="61"/>
      <c r="AI11144" s="61"/>
      <c r="AJ11144" s="61"/>
      <c r="AK11144" s="61"/>
      <c r="AL11144" s="61"/>
      <c r="AM11144" s="61"/>
      <c r="AN11144" s="61"/>
      <c r="AO11144" s="61"/>
      <c r="AP11144" s="62"/>
      <c r="AQ11144" s="61"/>
      <c r="AR11144" s="61"/>
      <c r="AS11144" s="61"/>
      <c r="AT11144" s="61"/>
      <c r="AU11144" s="61"/>
      <c r="AV11144" s="61"/>
      <c r="AW11144" s="60"/>
    </row>
    <row r="11145" s="59" customFormat="1" customHeight="1" spans="1:49">
      <c r="A11145" s="60"/>
      <c r="B11145" s="60"/>
      <c r="C11145" s="60"/>
      <c r="D11145" s="60"/>
      <c r="H11145" s="61"/>
      <c r="I11145" s="61"/>
      <c r="J11145" s="61"/>
      <c r="K11145" s="61"/>
      <c r="L11145" s="61"/>
      <c r="M11145" s="61"/>
      <c r="N11145" s="61"/>
      <c r="O11145" s="61"/>
      <c r="P11145" s="61"/>
      <c r="Q11145" s="61"/>
      <c r="R11145" s="61"/>
      <c r="S11145" s="61"/>
      <c r="T11145" s="61"/>
      <c r="U11145" s="61"/>
      <c r="V11145" s="61"/>
      <c r="W11145" s="61"/>
      <c r="X11145" s="61"/>
      <c r="Y11145" s="61"/>
      <c r="Z11145" s="61"/>
      <c r="AA11145" s="61"/>
      <c r="AB11145" s="61"/>
      <c r="AC11145" s="61"/>
      <c r="AD11145" s="61"/>
      <c r="AE11145" s="61"/>
      <c r="AF11145" s="61"/>
      <c r="AG11145" s="61"/>
      <c r="AH11145" s="61"/>
      <c r="AI11145" s="61"/>
      <c r="AJ11145" s="61"/>
      <c r="AK11145" s="61"/>
      <c r="AL11145" s="61"/>
      <c r="AM11145" s="61"/>
      <c r="AN11145" s="61"/>
      <c r="AO11145" s="61"/>
      <c r="AP11145" s="62"/>
      <c r="AQ11145" s="61"/>
      <c r="AR11145" s="61"/>
      <c r="AS11145" s="61"/>
      <c r="AT11145" s="61"/>
      <c r="AU11145" s="61"/>
      <c r="AV11145" s="61"/>
      <c r="AW11145" s="60"/>
    </row>
    <row r="11146" s="59" customFormat="1" customHeight="1" spans="1:49">
      <c r="A11146" s="60"/>
      <c r="B11146" s="60"/>
      <c r="C11146" s="60"/>
      <c r="D11146" s="60"/>
      <c r="H11146" s="61"/>
      <c r="I11146" s="61"/>
      <c r="J11146" s="61"/>
      <c r="K11146" s="61"/>
      <c r="L11146" s="61"/>
      <c r="M11146" s="61"/>
      <c r="N11146" s="61"/>
      <c r="O11146" s="61"/>
      <c r="P11146" s="61"/>
      <c r="Q11146" s="61"/>
      <c r="R11146" s="61"/>
      <c r="S11146" s="61"/>
      <c r="T11146" s="61"/>
      <c r="U11146" s="61"/>
      <c r="V11146" s="61"/>
      <c r="W11146" s="61"/>
      <c r="X11146" s="61"/>
      <c r="Y11146" s="61"/>
      <c r="Z11146" s="61"/>
      <c r="AA11146" s="61"/>
      <c r="AB11146" s="61"/>
      <c r="AC11146" s="61"/>
      <c r="AD11146" s="61"/>
      <c r="AE11146" s="61"/>
      <c r="AF11146" s="61"/>
      <c r="AG11146" s="61"/>
      <c r="AH11146" s="61"/>
      <c r="AI11146" s="61"/>
      <c r="AJ11146" s="61"/>
      <c r="AK11146" s="61"/>
      <c r="AL11146" s="61"/>
      <c r="AM11146" s="61"/>
      <c r="AN11146" s="61"/>
      <c r="AO11146" s="61"/>
      <c r="AP11146" s="62"/>
      <c r="AQ11146" s="61"/>
      <c r="AR11146" s="61"/>
      <c r="AS11146" s="61"/>
      <c r="AT11146" s="61"/>
      <c r="AU11146" s="61"/>
      <c r="AV11146" s="61"/>
      <c r="AW11146" s="60"/>
    </row>
    <row r="11147" s="59" customFormat="1" customHeight="1" spans="1:49">
      <c r="A11147" s="60"/>
      <c r="B11147" s="60"/>
      <c r="C11147" s="60"/>
      <c r="D11147" s="60"/>
      <c r="H11147" s="61"/>
      <c r="I11147" s="61"/>
      <c r="J11147" s="61"/>
      <c r="K11147" s="61"/>
      <c r="L11147" s="61"/>
      <c r="M11147" s="61"/>
      <c r="N11147" s="61"/>
      <c r="O11147" s="61"/>
      <c r="P11147" s="61"/>
      <c r="Q11147" s="61"/>
      <c r="R11147" s="61"/>
      <c r="S11147" s="61"/>
      <c r="T11147" s="61"/>
      <c r="U11147" s="61"/>
      <c r="V11147" s="61"/>
      <c r="W11147" s="61"/>
      <c r="X11147" s="61"/>
      <c r="Y11147" s="61"/>
      <c r="Z11147" s="61"/>
      <c r="AA11147" s="61"/>
      <c r="AB11147" s="61"/>
      <c r="AC11147" s="61"/>
      <c r="AD11147" s="61"/>
      <c r="AE11147" s="61"/>
      <c r="AF11147" s="61"/>
      <c r="AG11147" s="61"/>
      <c r="AH11147" s="61"/>
      <c r="AI11147" s="61"/>
      <c r="AJ11147" s="61"/>
      <c r="AK11147" s="61"/>
      <c r="AL11147" s="61"/>
      <c r="AM11147" s="61"/>
      <c r="AN11147" s="61"/>
      <c r="AO11147" s="61"/>
      <c r="AP11147" s="62"/>
      <c r="AQ11147" s="61"/>
      <c r="AR11147" s="61"/>
      <c r="AS11147" s="61"/>
      <c r="AT11147" s="61"/>
      <c r="AU11147" s="61"/>
      <c r="AV11147" s="61"/>
      <c r="AW11147" s="60"/>
    </row>
    <row r="11148" s="59" customFormat="1" customHeight="1" spans="1:49">
      <c r="A11148" s="60"/>
      <c r="B11148" s="60"/>
      <c r="C11148" s="60"/>
      <c r="D11148" s="60"/>
      <c r="H11148" s="61"/>
      <c r="I11148" s="61"/>
      <c r="J11148" s="61"/>
      <c r="K11148" s="61"/>
      <c r="L11148" s="61"/>
      <c r="M11148" s="61"/>
      <c r="N11148" s="61"/>
      <c r="O11148" s="61"/>
      <c r="P11148" s="61"/>
      <c r="Q11148" s="61"/>
      <c r="R11148" s="61"/>
      <c r="S11148" s="61"/>
      <c r="T11148" s="61"/>
      <c r="U11148" s="61"/>
      <c r="V11148" s="61"/>
      <c r="W11148" s="61"/>
      <c r="X11148" s="61"/>
      <c r="Y11148" s="61"/>
      <c r="Z11148" s="61"/>
      <c r="AA11148" s="61"/>
      <c r="AB11148" s="61"/>
      <c r="AC11148" s="61"/>
      <c r="AD11148" s="61"/>
      <c r="AE11148" s="61"/>
      <c r="AF11148" s="61"/>
      <c r="AG11148" s="61"/>
      <c r="AH11148" s="61"/>
      <c r="AI11148" s="61"/>
      <c r="AJ11148" s="61"/>
      <c r="AK11148" s="61"/>
      <c r="AL11148" s="61"/>
      <c r="AM11148" s="61"/>
      <c r="AN11148" s="61"/>
      <c r="AO11148" s="61"/>
      <c r="AP11148" s="62"/>
      <c r="AQ11148" s="61"/>
      <c r="AR11148" s="61"/>
      <c r="AS11148" s="61"/>
      <c r="AT11148" s="61"/>
      <c r="AU11148" s="61"/>
      <c r="AV11148" s="61"/>
      <c r="AW11148" s="60"/>
    </row>
    <row r="11149" s="59" customFormat="1" customHeight="1" spans="1:49">
      <c r="A11149" s="60"/>
      <c r="B11149" s="60"/>
      <c r="C11149" s="60"/>
      <c r="D11149" s="60"/>
      <c r="H11149" s="61"/>
      <c r="I11149" s="61"/>
      <c r="J11149" s="61"/>
      <c r="K11149" s="61"/>
      <c r="L11149" s="61"/>
      <c r="M11149" s="61"/>
      <c r="N11149" s="61"/>
      <c r="O11149" s="61"/>
      <c r="P11149" s="61"/>
      <c r="Q11149" s="61"/>
      <c r="R11149" s="61"/>
      <c r="S11149" s="61"/>
      <c r="T11149" s="61"/>
      <c r="U11149" s="61"/>
      <c r="V11149" s="61"/>
      <c r="W11149" s="61"/>
      <c r="X11149" s="61"/>
      <c r="Y11149" s="61"/>
      <c r="Z11149" s="61"/>
      <c r="AA11149" s="61"/>
      <c r="AB11149" s="61"/>
      <c r="AC11149" s="61"/>
      <c r="AD11149" s="61"/>
      <c r="AE11149" s="61"/>
      <c r="AF11149" s="61"/>
      <c r="AG11149" s="61"/>
      <c r="AH11149" s="61"/>
      <c r="AI11149" s="61"/>
      <c r="AJ11149" s="61"/>
      <c r="AK11149" s="61"/>
      <c r="AL11149" s="61"/>
      <c r="AM11149" s="61"/>
      <c r="AN11149" s="61"/>
      <c r="AO11149" s="61"/>
      <c r="AP11149" s="62"/>
      <c r="AQ11149" s="61"/>
      <c r="AR11149" s="61"/>
      <c r="AS11149" s="61"/>
      <c r="AT11149" s="61"/>
      <c r="AU11149" s="61"/>
      <c r="AV11149" s="61"/>
      <c r="AW11149" s="60"/>
    </row>
    <row r="11150" s="59" customFormat="1" customHeight="1" spans="1:49">
      <c r="A11150" s="60"/>
      <c r="B11150" s="60"/>
      <c r="C11150" s="60"/>
      <c r="D11150" s="60"/>
      <c r="H11150" s="61"/>
      <c r="I11150" s="61"/>
      <c r="J11150" s="61"/>
      <c r="K11150" s="61"/>
      <c r="L11150" s="61"/>
      <c r="M11150" s="61"/>
      <c r="N11150" s="61"/>
      <c r="O11150" s="61"/>
      <c r="P11150" s="61"/>
      <c r="Q11150" s="61"/>
      <c r="R11150" s="61"/>
      <c r="S11150" s="61"/>
      <c r="T11150" s="61"/>
      <c r="U11150" s="61"/>
      <c r="V11150" s="61"/>
      <c r="W11150" s="61"/>
      <c r="X11150" s="61"/>
      <c r="Y11150" s="61"/>
      <c r="Z11150" s="61"/>
      <c r="AA11150" s="61"/>
      <c r="AB11150" s="61"/>
      <c r="AC11150" s="61"/>
      <c r="AD11150" s="61"/>
      <c r="AE11150" s="61"/>
      <c r="AF11150" s="61"/>
      <c r="AG11150" s="61"/>
      <c r="AH11150" s="61"/>
      <c r="AI11150" s="61"/>
      <c r="AJ11150" s="61"/>
      <c r="AK11150" s="61"/>
      <c r="AL11150" s="61"/>
      <c r="AM11150" s="61"/>
      <c r="AN11150" s="61"/>
      <c r="AO11150" s="61"/>
      <c r="AP11150" s="62"/>
      <c r="AQ11150" s="61"/>
      <c r="AR11150" s="61"/>
      <c r="AS11150" s="61"/>
      <c r="AT11150" s="61"/>
      <c r="AU11150" s="61"/>
      <c r="AV11150" s="61"/>
      <c r="AW11150" s="60"/>
    </row>
    <row r="11151" s="59" customFormat="1" customHeight="1" spans="1:49">
      <c r="A11151" s="60"/>
      <c r="B11151" s="60"/>
      <c r="C11151" s="60"/>
      <c r="D11151" s="60"/>
      <c r="H11151" s="61"/>
      <c r="I11151" s="61"/>
      <c r="J11151" s="61"/>
      <c r="K11151" s="61"/>
      <c r="L11151" s="61"/>
      <c r="M11151" s="61"/>
      <c r="N11151" s="61"/>
      <c r="O11151" s="61"/>
      <c r="P11151" s="61"/>
      <c r="Q11151" s="61"/>
      <c r="R11151" s="61"/>
      <c r="S11151" s="61"/>
      <c r="T11151" s="61"/>
      <c r="U11151" s="61"/>
      <c r="V11151" s="61"/>
      <c r="W11151" s="61"/>
      <c r="X11151" s="61"/>
      <c r="Y11151" s="61"/>
      <c r="Z11151" s="61"/>
      <c r="AA11151" s="61"/>
      <c r="AB11151" s="61"/>
      <c r="AC11151" s="61"/>
      <c r="AD11151" s="61"/>
      <c r="AE11151" s="61"/>
      <c r="AF11151" s="61"/>
      <c r="AG11151" s="61"/>
      <c r="AH11151" s="61"/>
      <c r="AI11151" s="61"/>
      <c r="AJ11151" s="61"/>
      <c r="AK11151" s="61"/>
      <c r="AL11151" s="61"/>
      <c r="AM11151" s="61"/>
      <c r="AN11151" s="61"/>
      <c r="AO11151" s="61"/>
      <c r="AP11151" s="62"/>
      <c r="AQ11151" s="61"/>
      <c r="AR11151" s="61"/>
      <c r="AS11151" s="61"/>
      <c r="AT11151" s="61"/>
      <c r="AU11151" s="61"/>
      <c r="AV11151" s="61"/>
      <c r="AW11151" s="60"/>
    </row>
    <row r="11152" s="59" customFormat="1" customHeight="1" spans="1:49">
      <c r="A11152" s="60"/>
      <c r="B11152" s="60"/>
      <c r="C11152" s="60"/>
      <c r="D11152" s="60"/>
      <c r="H11152" s="61"/>
      <c r="I11152" s="61"/>
      <c r="J11152" s="61"/>
      <c r="K11152" s="61"/>
      <c r="L11152" s="61"/>
      <c r="M11152" s="61"/>
      <c r="N11152" s="61"/>
      <c r="O11152" s="61"/>
      <c r="P11152" s="61"/>
      <c r="Q11152" s="61"/>
      <c r="R11152" s="61"/>
      <c r="S11152" s="61"/>
      <c r="T11152" s="61"/>
      <c r="U11152" s="61"/>
      <c r="V11152" s="61"/>
      <c r="W11152" s="61"/>
      <c r="X11152" s="61"/>
      <c r="Y11152" s="61"/>
      <c r="Z11152" s="61"/>
      <c r="AA11152" s="61"/>
      <c r="AB11152" s="61"/>
      <c r="AC11152" s="61"/>
      <c r="AD11152" s="61"/>
      <c r="AE11152" s="61"/>
      <c r="AF11152" s="61"/>
      <c r="AG11152" s="61"/>
      <c r="AH11152" s="61"/>
      <c r="AI11152" s="61"/>
      <c r="AJ11152" s="61"/>
      <c r="AK11152" s="61"/>
      <c r="AL11152" s="61"/>
      <c r="AM11152" s="61"/>
      <c r="AN11152" s="61"/>
      <c r="AO11152" s="61"/>
      <c r="AP11152" s="62"/>
      <c r="AQ11152" s="61"/>
      <c r="AR11152" s="61"/>
      <c r="AS11152" s="61"/>
      <c r="AT11152" s="61"/>
      <c r="AU11152" s="61"/>
      <c r="AV11152" s="61"/>
      <c r="AW11152" s="60"/>
    </row>
    <row r="11153" s="59" customFormat="1" customHeight="1" spans="1:49">
      <c r="A11153" s="60"/>
      <c r="B11153" s="60"/>
      <c r="C11153" s="60"/>
      <c r="D11153" s="60"/>
      <c r="H11153" s="61"/>
      <c r="I11153" s="61"/>
      <c r="J11153" s="61"/>
      <c r="K11153" s="61"/>
      <c r="L11153" s="61"/>
      <c r="M11153" s="61"/>
      <c r="N11153" s="61"/>
      <c r="O11153" s="61"/>
      <c r="P11153" s="61"/>
      <c r="Q11153" s="61"/>
      <c r="R11153" s="61"/>
      <c r="S11153" s="61"/>
      <c r="T11153" s="61"/>
      <c r="U11153" s="61"/>
      <c r="V11153" s="61"/>
      <c r="W11153" s="61"/>
      <c r="X11153" s="61"/>
      <c r="Y11153" s="61"/>
      <c r="Z11153" s="61"/>
      <c r="AA11153" s="61"/>
      <c r="AB11153" s="61"/>
      <c r="AC11153" s="61"/>
      <c r="AD11153" s="61"/>
      <c r="AE11153" s="61"/>
      <c r="AF11153" s="61"/>
      <c r="AG11153" s="61"/>
      <c r="AH11153" s="61"/>
      <c r="AI11153" s="61"/>
      <c r="AJ11153" s="61"/>
      <c r="AK11153" s="61"/>
      <c r="AL11153" s="61"/>
      <c r="AM11153" s="61"/>
      <c r="AN11153" s="61"/>
      <c r="AO11153" s="61"/>
      <c r="AP11153" s="62"/>
      <c r="AQ11153" s="61"/>
      <c r="AR11153" s="61"/>
      <c r="AS11153" s="61"/>
      <c r="AT11153" s="61"/>
      <c r="AU11153" s="61"/>
      <c r="AV11153" s="61"/>
      <c r="AW11153" s="60"/>
    </row>
    <row r="11154" s="59" customFormat="1" customHeight="1" spans="1:49">
      <c r="A11154" s="60"/>
      <c r="B11154" s="60"/>
      <c r="C11154" s="60"/>
      <c r="D11154" s="60"/>
      <c r="H11154" s="61"/>
      <c r="I11154" s="61"/>
      <c r="J11154" s="61"/>
      <c r="K11154" s="61"/>
      <c r="L11154" s="61"/>
      <c r="M11154" s="61"/>
      <c r="N11154" s="61"/>
      <c r="O11154" s="61"/>
      <c r="P11154" s="61"/>
      <c r="Q11154" s="61"/>
      <c r="R11154" s="61"/>
      <c r="S11154" s="61"/>
      <c r="T11154" s="61"/>
      <c r="U11154" s="61"/>
      <c r="V11154" s="61"/>
      <c r="W11154" s="61"/>
      <c r="X11154" s="61"/>
      <c r="Y11154" s="61"/>
      <c r="Z11154" s="61"/>
      <c r="AA11154" s="61"/>
      <c r="AB11154" s="61"/>
      <c r="AC11154" s="61"/>
      <c r="AD11154" s="61"/>
      <c r="AE11154" s="61"/>
      <c r="AF11154" s="61"/>
      <c r="AG11154" s="61"/>
      <c r="AH11154" s="61"/>
      <c r="AI11154" s="61"/>
      <c r="AJ11154" s="61"/>
      <c r="AK11154" s="61"/>
      <c r="AL11154" s="61"/>
      <c r="AM11154" s="61"/>
      <c r="AN11154" s="61"/>
      <c r="AO11154" s="61"/>
      <c r="AP11154" s="62"/>
      <c r="AQ11154" s="61"/>
      <c r="AR11154" s="61"/>
      <c r="AS11154" s="61"/>
      <c r="AT11154" s="61"/>
      <c r="AU11154" s="61"/>
      <c r="AV11154" s="61"/>
      <c r="AW11154" s="60"/>
    </row>
    <row r="11155" s="59" customFormat="1" customHeight="1" spans="1:49">
      <c r="A11155" s="60"/>
      <c r="B11155" s="60"/>
      <c r="C11155" s="60"/>
      <c r="D11155" s="60"/>
      <c r="H11155" s="61"/>
      <c r="I11155" s="61"/>
      <c r="J11155" s="61"/>
      <c r="K11155" s="61"/>
      <c r="L11155" s="61"/>
      <c r="M11155" s="61"/>
      <c r="N11155" s="61"/>
      <c r="O11155" s="61"/>
      <c r="P11155" s="61"/>
      <c r="Q11155" s="61"/>
      <c r="R11155" s="61"/>
      <c r="S11155" s="61"/>
      <c r="T11155" s="61"/>
      <c r="U11155" s="61"/>
      <c r="V11155" s="61"/>
      <c r="W11155" s="61"/>
      <c r="X11155" s="61"/>
      <c r="Y11155" s="61"/>
      <c r="Z11155" s="61"/>
      <c r="AA11155" s="61"/>
      <c r="AB11155" s="61"/>
      <c r="AC11155" s="61"/>
      <c r="AD11155" s="61"/>
      <c r="AE11155" s="61"/>
      <c r="AF11155" s="61"/>
      <c r="AG11155" s="61"/>
      <c r="AH11155" s="61"/>
      <c r="AI11155" s="61"/>
      <c r="AJ11155" s="61"/>
      <c r="AK11155" s="61"/>
      <c r="AL11155" s="61"/>
      <c r="AM11155" s="61"/>
      <c r="AN11155" s="61"/>
      <c r="AO11155" s="61"/>
      <c r="AP11155" s="62"/>
      <c r="AQ11155" s="61"/>
      <c r="AR11155" s="61"/>
      <c r="AS11155" s="61"/>
      <c r="AT11155" s="61"/>
      <c r="AU11155" s="61"/>
      <c r="AV11155" s="61"/>
      <c r="AW11155" s="60"/>
    </row>
    <row r="11156" s="59" customFormat="1" customHeight="1" spans="1:49">
      <c r="A11156" s="60"/>
      <c r="B11156" s="60"/>
      <c r="C11156" s="60"/>
      <c r="D11156" s="60"/>
      <c r="H11156" s="61"/>
      <c r="I11156" s="61"/>
      <c r="J11156" s="61"/>
      <c r="K11156" s="61"/>
      <c r="L11156" s="61"/>
      <c r="M11156" s="61"/>
      <c r="N11156" s="61"/>
      <c r="O11156" s="61"/>
      <c r="P11156" s="61"/>
      <c r="Q11156" s="61"/>
      <c r="R11156" s="61"/>
      <c r="S11156" s="61"/>
      <c r="T11156" s="61"/>
      <c r="U11156" s="61"/>
      <c r="V11156" s="61"/>
      <c r="W11156" s="61"/>
      <c r="X11156" s="61"/>
      <c r="Y11156" s="61"/>
      <c r="Z11156" s="61"/>
      <c r="AA11156" s="61"/>
      <c r="AB11156" s="61"/>
      <c r="AC11156" s="61"/>
      <c r="AD11156" s="61"/>
      <c r="AE11156" s="61"/>
      <c r="AF11156" s="61"/>
      <c r="AG11156" s="61"/>
      <c r="AH11156" s="61"/>
      <c r="AI11156" s="61"/>
      <c r="AJ11156" s="61"/>
      <c r="AK11156" s="61"/>
      <c r="AL11156" s="61"/>
      <c r="AM11156" s="61"/>
      <c r="AN11156" s="61"/>
      <c r="AO11156" s="61"/>
      <c r="AP11156" s="62"/>
      <c r="AQ11156" s="61"/>
      <c r="AR11156" s="61"/>
      <c r="AS11156" s="61"/>
      <c r="AT11156" s="61"/>
      <c r="AU11156" s="61"/>
      <c r="AV11156" s="61"/>
      <c r="AW11156" s="60"/>
    </row>
    <row r="11157" s="59" customFormat="1" customHeight="1" spans="1:49">
      <c r="A11157" s="60"/>
      <c r="B11157" s="60"/>
      <c r="C11157" s="60"/>
      <c r="D11157" s="60"/>
      <c r="H11157" s="61"/>
      <c r="I11157" s="61"/>
      <c r="J11157" s="61"/>
      <c r="K11157" s="61"/>
      <c r="L11157" s="61"/>
      <c r="M11157" s="61"/>
      <c r="N11157" s="61"/>
      <c r="O11157" s="61"/>
      <c r="P11157" s="61"/>
      <c r="Q11157" s="61"/>
      <c r="R11157" s="61"/>
      <c r="S11157" s="61"/>
      <c r="T11157" s="61"/>
      <c r="U11157" s="61"/>
      <c r="V11157" s="61"/>
      <c r="W11157" s="61"/>
      <c r="X11157" s="61"/>
      <c r="Y11157" s="61"/>
      <c r="Z11157" s="61"/>
      <c r="AA11157" s="61"/>
      <c r="AB11157" s="61"/>
      <c r="AC11157" s="61"/>
      <c r="AD11157" s="61"/>
      <c r="AE11157" s="61"/>
      <c r="AF11157" s="61"/>
      <c r="AG11157" s="61"/>
      <c r="AH11157" s="61"/>
      <c r="AI11157" s="61"/>
      <c r="AJ11157" s="61"/>
      <c r="AK11157" s="61"/>
      <c r="AL11157" s="61"/>
      <c r="AM11157" s="61"/>
      <c r="AN11157" s="61"/>
      <c r="AO11157" s="61"/>
      <c r="AP11157" s="62"/>
      <c r="AQ11157" s="61"/>
      <c r="AR11157" s="61"/>
      <c r="AS11157" s="61"/>
      <c r="AT11157" s="61"/>
      <c r="AU11157" s="61"/>
      <c r="AV11157" s="61"/>
      <c r="AW11157" s="60"/>
    </row>
    <row r="11158" s="59" customFormat="1" customHeight="1" spans="1:49">
      <c r="A11158" s="60"/>
      <c r="B11158" s="60"/>
      <c r="C11158" s="60"/>
      <c r="D11158" s="60"/>
      <c r="H11158" s="61"/>
      <c r="I11158" s="61"/>
      <c r="J11158" s="61"/>
      <c r="K11158" s="61"/>
      <c r="L11158" s="61"/>
      <c r="M11158" s="61"/>
      <c r="N11158" s="61"/>
      <c r="O11158" s="61"/>
      <c r="P11158" s="61"/>
      <c r="Q11158" s="61"/>
      <c r="R11158" s="61"/>
      <c r="S11158" s="61"/>
      <c r="T11158" s="61"/>
      <c r="U11158" s="61"/>
      <c r="V11158" s="61"/>
      <c r="W11158" s="61"/>
      <c r="X11158" s="61"/>
      <c r="Y11158" s="61"/>
      <c r="Z11158" s="61"/>
      <c r="AA11158" s="61"/>
      <c r="AB11158" s="61"/>
      <c r="AC11158" s="61"/>
      <c r="AD11158" s="61"/>
      <c r="AE11158" s="61"/>
      <c r="AF11158" s="61"/>
      <c r="AG11158" s="61"/>
      <c r="AH11158" s="61"/>
      <c r="AI11158" s="61"/>
      <c r="AJ11158" s="61"/>
      <c r="AK11158" s="61"/>
      <c r="AL11158" s="61"/>
      <c r="AM11158" s="61"/>
      <c r="AN11158" s="61"/>
      <c r="AO11158" s="61"/>
      <c r="AP11158" s="62"/>
      <c r="AQ11158" s="61"/>
      <c r="AR11158" s="61"/>
      <c r="AS11158" s="61"/>
      <c r="AT11158" s="61"/>
      <c r="AU11158" s="61"/>
      <c r="AV11158" s="61"/>
      <c r="AW11158" s="60"/>
    </row>
    <row r="11159" s="59" customFormat="1" customHeight="1" spans="1:49">
      <c r="A11159" s="60"/>
      <c r="B11159" s="60"/>
      <c r="C11159" s="60"/>
      <c r="D11159" s="60"/>
      <c r="H11159" s="61"/>
      <c r="I11159" s="61"/>
      <c r="J11159" s="61"/>
      <c r="K11159" s="61"/>
      <c r="L11159" s="61"/>
      <c r="M11159" s="61"/>
      <c r="N11159" s="61"/>
      <c r="O11159" s="61"/>
      <c r="P11159" s="61"/>
      <c r="Q11159" s="61"/>
      <c r="R11159" s="61"/>
      <c r="S11159" s="61"/>
      <c r="T11159" s="61"/>
      <c r="U11159" s="61"/>
      <c r="V11159" s="61"/>
      <c r="W11159" s="61"/>
      <c r="X11159" s="61"/>
      <c r="Y11159" s="61"/>
      <c r="Z11159" s="61"/>
      <c r="AA11159" s="61"/>
      <c r="AB11159" s="61"/>
      <c r="AC11159" s="61"/>
      <c r="AD11159" s="61"/>
      <c r="AE11159" s="61"/>
      <c r="AF11159" s="61"/>
      <c r="AG11159" s="61"/>
      <c r="AH11159" s="61"/>
      <c r="AI11159" s="61"/>
      <c r="AJ11159" s="61"/>
      <c r="AK11159" s="61"/>
      <c r="AL11159" s="61"/>
      <c r="AM11159" s="61"/>
      <c r="AN11159" s="61"/>
      <c r="AO11159" s="61"/>
      <c r="AP11159" s="62"/>
      <c r="AQ11159" s="61"/>
      <c r="AR11159" s="61"/>
      <c r="AS11159" s="61"/>
      <c r="AT11159" s="61"/>
      <c r="AU11159" s="61"/>
      <c r="AV11159" s="61"/>
      <c r="AW11159" s="60"/>
    </row>
    <row r="11160" s="59" customFormat="1" customHeight="1" spans="1:49">
      <c r="A11160" s="60"/>
      <c r="B11160" s="60"/>
      <c r="C11160" s="60"/>
      <c r="D11160" s="60"/>
      <c r="H11160" s="61"/>
      <c r="I11160" s="61"/>
      <c r="J11160" s="61"/>
      <c r="K11160" s="61"/>
      <c r="L11160" s="61"/>
      <c r="M11160" s="61"/>
      <c r="N11160" s="61"/>
      <c r="O11160" s="61"/>
      <c r="P11160" s="61"/>
      <c r="Q11160" s="61"/>
      <c r="R11160" s="61"/>
      <c r="S11160" s="61"/>
      <c r="T11160" s="61"/>
      <c r="U11160" s="61"/>
      <c r="V11160" s="61"/>
      <c r="W11160" s="61"/>
      <c r="X11160" s="61"/>
      <c r="Y11160" s="61"/>
      <c r="Z11160" s="61"/>
      <c r="AA11160" s="61"/>
      <c r="AB11160" s="61"/>
      <c r="AC11160" s="61"/>
      <c r="AD11160" s="61"/>
      <c r="AE11160" s="61"/>
      <c r="AF11160" s="61"/>
      <c r="AG11160" s="61"/>
      <c r="AH11160" s="61"/>
      <c r="AI11160" s="61"/>
      <c r="AJ11160" s="61"/>
      <c r="AK11160" s="61"/>
      <c r="AL11160" s="61"/>
      <c r="AM11160" s="61"/>
      <c r="AN11160" s="61"/>
      <c r="AO11160" s="61"/>
      <c r="AP11160" s="62"/>
      <c r="AQ11160" s="61"/>
      <c r="AR11160" s="61"/>
      <c r="AS11160" s="61"/>
      <c r="AT11160" s="61"/>
      <c r="AU11160" s="61"/>
      <c r="AV11160" s="61"/>
      <c r="AW11160" s="60"/>
    </row>
    <row r="11161" s="59" customFormat="1" customHeight="1" spans="1:49">
      <c r="A11161" s="60"/>
      <c r="B11161" s="60"/>
      <c r="C11161" s="60"/>
      <c r="D11161" s="60"/>
      <c r="H11161" s="61"/>
      <c r="I11161" s="61"/>
      <c r="J11161" s="61"/>
      <c r="K11161" s="61"/>
      <c r="L11161" s="61"/>
      <c r="M11161" s="61"/>
      <c r="N11161" s="61"/>
      <c r="O11161" s="61"/>
      <c r="P11161" s="61"/>
      <c r="Q11161" s="61"/>
      <c r="R11161" s="61"/>
      <c r="S11161" s="61"/>
      <c r="T11161" s="61"/>
      <c r="U11161" s="61"/>
      <c r="V11161" s="61"/>
      <c r="W11161" s="61"/>
      <c r="X11161" s="61"/>
      <c r="Y11161" s="61"/>
      <c r="Z11161" s="61"/>
      <c r="AA11161" s="61"/>
      <c r="AB11161" s="61"/>
      <c r="AC11161" s="61"/>
      <c r="AD11161" s="61"/>
      <c r="AE11161" s="61"/>
      <c r="AF11161" s="61"/>
      <c r="AG11161" s="61"/>
      <c r="AH11161" s="61"/>
      <c r="AI11161" s="61"/>
      <c r="AJ11161" s="61"/>
      <c r="AK11161" s="61"/>
      <c r="AL11161" s="61"/>
      <c r="AM11161" s="61"/>
      <c r="AN11161" s="61"/>
      <c r="AO11161" s="61"/>
      <c r="AP11161" s="62"/>
      <c r="AQ11161" s="61"/>
      <c r="AR11161" s="61"/>
      <c r="AS11161" s="61"/>
      <c r="AT11161" s="61"/>
      <c r="AU11161" s="61"/>
      <c r="AV11161" s="61"/>
      <c r="AW11161" s="60"/>
    </row>
    <row r="11162" s="59" customFormat="1" customHeight="1" spans="1:49">
      <c r="A11162" s="60"/>
      <c r="B11162" s="60"/>
      <c r="C11162" s="60"/>
      <c r="D11162" s="60"/>
      <c r="H11162" s="61"/>
      <c r="I11162" s="61"/>
      <c r="J11162" s="61"/>
      <c r="K11162" s="61"/>
      <c r="L11162" s="61"/>
      <c r="M11162" s="61"/>
      <c r="N11162" s="61"/>
      <c r="O11162" s="61"/>
      <c r="P11162" s="61"/>
      <c r="Q11162" s="61"/>
      <c r="R11162" s="61"/>
      <c r="S11162" s="61"/>
      <c r="T11162" s="61"/>
      <c r="U11162" s="61"/>
      <c r="V11162" s="61"/>
      <c r="W11162" s="61"/>
      <c r="X11162" s="61"/>
      <c r="Y11162" s="61"/>
      <c r="Z11162" s="61"/>
      <c r="AA11162" s="61"/>
      <c r="AB11162" s="61"/>
      <c r="AC11162" s="61"/>
      <c r="AD11162" s="61"/>
      <c r="AE11162" s="61"/>
      <c r="AF11162" s="61"/>
      <c r="AG11162" s="61"/>
      <c r="AH11162" s="61"/>
      <c r="AI11162" s="61"/>
      <c r="AJ11162" s="61"/>
      <c r="AK11162" s="61"/>
      <c r="AL11162" s="61"/>
      <c r="AM11162" s="61"/>
      <c r="AN11162" s="61"/>
      <c r="AO11162" s="61"/>
      <c r="AP11162" s="62"/>
      <c r="AQ11162" s="61"/>
      <c r="AR11162" s="61"/>
      <c r="AS11162" s="61"/>
      <c r="AT11162" s="61"/>
      <c r="AU11162" s="61"/>
      <c r="AV11162" s="61"/>
      <c r="AW11162" s="60"/>
    </row>
    <row r="11163" s="59" customFormat="1" customHeight="1" spans="1:49">
      <c r="A11163" s="60"/>
      <c r="B11163" s="60"/>
      <c r="C11163" s="60"/>
      <c r="D11163" s="60"/>
      <c r="H11163" s="61"/>
      <c r="I11163" s="61"/>
      <c r="J11163" s="61"/>
      <c r="K11163" s="61"/>
      <c r="L11163" s="61"/>
      <c r="M11163" s="61"/>
      <c r="N11163" s="61"/>
      <c r="O11163" s="61"/>
      <c r="P11163" s="61"/>
      <c r="Q11163" s="61"/>
      <c r="R11163" s="61"/>
      <c r="S11163" s="61"/>
      <c r="T11163" s="61"/>
      <c r="U11163" s="61"/>
      <c r="V11163" s="61"/>
      <c r="W11163" s="61"/>
      <c r="X11163" s="61"/>
      <c r="Y11163" s="61"/>
      <c r="Z11163" s="61"/>
      <c r="AA11163" s="61"/>
      <c r="AB11163" s="61"/>
      <c r="AC11163" s="61"/>
      <c r="AD11163" s="61"/>
      <c r="AE11163" s="61"/>
      <c r="AF11163" s="61"/>
      <c r="AG11163" s="61"/>
      <c r="AH11163" s="61"/>
      <c r="AI11163" s="61"/>
      <c r="AJ11163" s="61"/>
      <c r="AK11163" s="61"/>
      <c r="AL11163" s="61"/>
      <c r="AM11163" s="61"/>
      <c r="AN11163" s="61"/>
      <c r="AO11163" s="61"/>
      <c r="AP11163" s="62"/>
      <c r="AQ11163" s="61"/>
      <c r="AR11163" s="61"/>
      <c r="AS11163" s="61"/>
      <c r="AT11163" s="61"/>
      <c r="AU11163" s="61"/>
      <c r="AV11163" s="61"/>
      <c r="AW11163" s="60"/>
    </row>
    <row r="11164" s="59" customFormat="1" customHeight="1" spans="1:49">
      <c r="A11164" s="60"/>
      <c r="B11164" s="60"/>
      <c r="C11164" s="60"/>
      <c r="D11164" s="60"/>
      <c r="H11164" s="61"/>
      <c r="I11164" s="61"/>
      <c r="J11164" s="61"/>
      <c r="K11164" s="61"/>
      <c r="L11164" s="61"/>
      <c r="M11164" s="61"/>
      <c r="N11164" s="61"/>
      <c r="O11164" s="61"/>
      <c r="P11164" s="61"/>
      <c r="Q11164" s="61"/>
      <c r="R11164" s="61"/>
      <c r="S11164" s="61"/>
      <c r="T11164" s="61"/>
      <c r="U11164" s="61"/>
      <c r="V11164" s="61"/>
      <c r="W11164" s="61"/>
      <c r="X11164" s="61"/>
      <c r="Y11164" s="61"/>
      <c r="Z11164" s="61"/>
      <c r="AA11164" s="61"/>
      <c r="AB11164" s="61"/>
      <c r="AC11164" s="61"/>
      <c r="AD11164" s="61"/>
      <c r="AE11164" s="61"/>
      <c r="AF11164" s="61"/>
      <c r="AG11164" s="61"/>
      <c r="AH11164" s="61"/>
      <c r="AI11164" s="61"/>
      <c r="AJ11164" s="61"/>
      <c r="AK11164" s="61"/>
      <c r="AL11164" s="61"/>
      <c r="AM11164" s="61"/>
      <c r="AN11164" s="61"/>
      <c r="AO11164" s="61"/>
      <c r="AP11164" s="62"/>
      <c r="AQ11164" s="61"/>
      <c r="AR11164" s="61"/>
      <c r="AS11164" s="61"/>
      <c r="AT11164" s="61"/>
      <c r="AU11164" s="61"/>
      <c r="AV11164" s="61"/>
      <c r="AW11164" s="60"/>
    </row>
    <row r="11165" s="59" customFormat="1" customHeight="1" spans="1:49">
      <c r="A11165" s="60"/>
      <c r="B11165" s="60"/>
      <c r="C11165" s="60"/>
      <c r="D11165" s="60"/>
      <c r="H11165" s="61"/>
      <c r="I11165" s="61"/>
      <c r="J11165" s="61"/>
      <c r="K11165" s="61"/>
      <c r="L11165" s="61"/>
      <c r="M11165" s="61"/>
      <c r="N11165" s="61"/>
      <c r="O11165" s="61"/>
      <c r="P11165" s="61"/>
      <c r="Q11165" s="61"/>
      <c r="R11165" s="61"/>
      <c r="S11165" s="61"/>
      <c r="T11165" s="61"/>
      <c r="U11165" s="61"/>
      <c r="V11165" s="61"/>
      <c r="W11165" s="61"/>
      <c r="X11165" s="61"/>
      <c r="Y11165" s="61"/>
      <c r="Z11165" s="61"/>
      <c r="AA11165" s="61"/>
      <c r="AB11165" s="61"/>
      <c r="AC11165" s="61"/>
      <c r="AD11165" s="61"/>
      <c r="AE11165" s="61"/>
      <c r="AF11165" s="61"/>
      <c r="AG11165" s="61"/>
      <c r="AH11165" s="61"/>
      <c r="AI11165" s="61"/>
      <c r="AJ11165" s="61"/>
      <c r="AK11165" s="61"/>
      <c r="AL11165" s="61"/>
      <c r="AM11165" s="61"/>
      <c r="AN11165" s="61"/>
      <c r="AO11165" s="61"/>
      <c r="AP11165" s="62"/>
      <c r="AQ11165" s="61"/>
      <c r="AR11165" s="61"/>
      <c r="AS11165" s="61"/>
      <c r="AT11165" s="61"/>
      <c r="AU11165" s="61"/>
      <c r="AV11165" s="61"/>
      <c r="AW11165" s="60"/>
    </row>
    <row r="11166" s="59" customFormat="1" customHeight="1" spans="1:49">
      <c r="A11166" s="60"/>
      <c r="B11166" s="60"/>
      <c r="C11166" s="60"/>
      <c r="D11166" s="60"/>
      <c r="H11166" s="61"/>
      <c r="I11166" s="61"/>
      <c r="J11166" s="61"/>
      <c r="K11166" s="61"/>
      <c r="L11166" s="61"/>
      <c r="M11166" s="61"/>
      <c r="N11166" s="61"/>
      <c r="O11166" s="61"/>
      <c r="P11166" s="61"/>
      <c r="Q11166" s="61"/>
      <c r="R11166" s="61"/>
      <c r="S11166" s="61"/>
      <c r="T11166" s="61"/>
      <c r="U11166" s="61"/>
      <c r="V11166" s="61"/>
      <c r="W11166" s="61"/>
      <c r="X11166" s="61"/>
      <c r="Y11166" s="61"/>
      <c r="Z11166" s="61"/>
      <c r="AA11166" s="61"/>
      <c r="AB11166" s="61"/>
      <c r="AC11166" s="61"/>
      <c r="AD11166" s="61"/>
      <c r="AE11166" s="61"/>
      <c r="AF11166" s="61"/>
      <c r="AG11166" s="61"/>
      <c r="AH11166" s="61"/>
      <c r="AI11166" s="61"/>
      <c r="AJ11166" s="61"/>
      <c r="AK11166" s="61"/>
      <c r="AL11166" s="61"/>
      <c r="AM11166" s="61"/>
      <c r="AN11166" s="61"/>
      <c r="AO11166" s="61"/>
      <c r="AP11166" s="62"/>
      <c r="AQ11166" s="61"/>
      <c r="AR11166" s="61"/>
      <c r="AS11166" s="61"/>
      <c r="AT11166" s="61"/>
      <c r="AU11166" s="61"/>
      <c r="AV11166" s="61"/>
      <c r="AW11166" s="60"/>
    </row>
    <row r="11167" s="59" customFormat="1" customHeight="1" spans="1:49">
      <c r="A11167" s="60"/>
      <c r="B11167" s="60"/>
      <c r="C11167" s="60"/>
      <c r="D11167" s="60"/>
      <c r="H11167" s="61"/>
      <c r="I11167" s="61"/>
      <c r="J11167" s="61"/>
      <c r="K11167" s="61"/>
      <c r="L11167" s="61"/>
      <c r="M11167" s="61"/>
      <c r="N11167" s="61"/>
      <c r="O11167" s="61"/>
      <c r="P11167" s="61"/>
      <c r="Q11167" s="61"/>
      <c r="R11167" s="61"/>
      <c r="S11167" s="61"/>
      <c r="T11167" s="61"/>
      <c r="U11167" s="61"/>
      <c r="V11167" s="61"/>
      <c r="W11167" s="61"/>
      <c r="X11167" s="61"/>
      <c r="Y11167" s="61"/>
      <c r="Z11167" s="61"/>
      <c r="AA11167" s="61"/>
      <c r="AB11167" s="61"/>
      <c r="AC11167" s="61"/>
      <c r="AD11167" s="61"/>
      <c r="AE11167" s="61"/>
      <c r="AF11167" s="61"/>
      <c r="AG11167" s="61"/>
      <c r="AH11167" s="61"/>
      <c r="AI11167" s="61"/>
      <c r="AJ11167" s="61"/>
      <c r="AK11167" s="61"/>
      <c r="AL11167" s="61"/>
      <c r="AM11167" s="61"/>
      <c r="AN11167" s="61"/>
      <c r="AO11167" s="61"/>
      <c r="AP11167" s="62"/>
      <c r="AQ11167" s="61"/>
      <c r="AR11167" s="61"/>
      <c r="AS11167" s="61"/>
      <c r="AT11167" s="61"/>
      <c r="AU11167" s="61"/>
      <c r="AV11167" s="61"/>
      <c r="AW11167" s="60"/>
    </row>
    <row r="11168" s="59" customFormat="1" customHeight="1" spans="1:49">
      <c r="A11168" s="60"/>
      <c r="B11168" s="60"/>
      <c r="C11168" s="60"/>
      <c r="D11168" s="60"/>
      <c r="H11168" s="61"/>
      <c r="I11168" s="61"/>
      <c r="J11168" s="61"/>
      <c r="K11168" s="61"/>
      <c r="L11168" s="61"/>
      <c r="M11168" s="61"/>
      <c r="N11168" s="61"/>
      <c r="O11168" s="61"/>
      <c r="P11168" s="61"/>
      <c r="Q11168" s="61"/>
      <c r="R11168" s="61"/>
      <c r="S11168" s="61"/>
      <c r="T11168" s="61"/>
      <c r="U11168" s="61"/>
      <c r="V11168" s="61"/>
      <c r="W11168" s="61"/>
      <c r="X11168" s="61"/>
      <c r="Y11168" s="61"/>
      <c r="Z11168" s="61"/>
      <c r="AA11168" s="61"/>
      <c r="AB11168" s="61"/>
      <c r="AC11168" s="61"/>
      <c r="AD11168" s="61"/>
      <c r="AE11168" s="61"/>
      <c r="AF11168" s="61"/>
      <c r="AG11168" s="61"/>
      <c r="AH11168" s="61"/>
      <c r="AI11168" s="61"/>
      <c r="AJ11168" s="61"/>
      <c r="AK11168" s="61"/>
      <c r="AL11168" s="61"/>
      <c r="AM11168" s="61"/>
      <c r="AN11168" s="61"/>
      <c r="AO11168" s="61"/>
      <c r="AP11168" s="62"/>
      <c r="AQ11168" s="61"/>
      <c r="AR11168" s="61"/>
      <c r="AS11168" s="61"/>
      <c r="AT11168" s="61"/>
      <c r="AU11168" s="61"/>
      <c r="AV11168" s="61"/>
      <c r="AW11168" s="60"/>
    </row>
    <row r="11169" s="59" customFormat="1" customHeight="1" spans="1:49">
      <c r="A11169" s="60"/>
      <c r="B11169" s="60"/>
      <c r="C11169" s="60"/>
      <c r="D11169" s="60"/>
      <c r="H11169" s="61"/>
      <c r="I11169" s="61"/>
      <c r="J11169" s="61"/>
      <c r="K11169" s="61"/>
      <c r="L11169" s="61"/>
      <c r="M11169" s="61"/>
      <c r="N11169" s="61"/>
      <c r="O11169" s="61"/>
      <c r="P11169" s="61"/>
      <c r="Q11169" s="61"/>
      <c r="R11169" s="61"/>
      <c r="S11169" s="61"/>
      <c r="T11169" s="61"/>
      <c r="U11169" s="61"/>
      <c r="V11169" s="61"/>
      <c r="W11169" s="61"/>
      <c r="X11169" s="61"/>
      <c r="Y11169" s="61"/>
      <c r="Z11169" s="61"/>
      <c r="AA11169" s="61"/>
      <c r="AB11169" s="61"/>
      <c r="AC11169" s="61"/>
      <c r="AD11169" s="61"/>
      <c r="AE11169" s="61"/>
      <c r="AF11169" s="61"/>
      <c r="AG11169" s="61"/>
      <c r="AH11169" s="61"/>
      <c r="AI11169" s="61"/>
      <c r="AJ11169" s="61"/>
      <c r="AK11169" s="61"/>
      <c r="AL11169" s="61"/>
      <c r="AM11169" s="61"/>
      <c r="AN11169" s="61"/>
      <c r="AO11169" s="61"/>
      <c r="AP11169" s="62"/>
      <c r="AQ11169" s="61"/>
      <c r="AR11169" s="61"/>
      <c r="AS11169" s="61"/>
      <c r="AT11169" s="61"/>
      <c r="AU11169" s="61"/>
      <c r="AV11169" s="61"/>
      <c r="AW11169" s="60"/>
    </row>
    <row r="11170" s="59" customFormat="1" customHeight="1" spans="1:49">
      <c r="A11170" s="60"/>
      <c r="B11170" s="60"/>
      <c r="C11170" s="60"/>
      <c r="D11170" s="60"/>
      <c r="H11170" s="61"/>
      <c r="I11170" s="61"/>
      <c r="J11170" s="61"/>
      <c r="K11170" s="61"/>
      <c r="L11170" s="61"/>
      <c r="M11170" s="61"/>
      <c r="N11170" s="61"/>
      <c r="O11170" s="61"/>
      <c r="P11170" s="61"/>
      <c r="Q11170" s="61"/>
      <c r="R11170" s="61"/>
      <c r="S11170" s="61"/>
      <c r="T11170" s="61"/>
      <c r="U11170" s="61"/>
      <c r="V11170" s="61"/>
      <c r="W11170" s="61"/>
      <c r="X11170" s="61"/>
      <c r="Y11170" s="61"/>
      <c r="Z11170" s="61"/>
      <c r="AA11170" s="61"/>
      <c r="AB11170" s="61"/>
      <c r="AC11170" s="61"/>
      <c r="AD11170" s="61"/>
      <c r="AE11170" s="61"/>
      <c r="AF11170" s="61"/>
      <c r="AG11170" s="61"/>
      <c r="AH11170" s="61"/>
      <c r="AI11170" s="61"/>
      <c r="AJ11170" s="61"/>
      <c r="AK11170" s="61"/>
      <c r="AL11170" s="61"/>
      <c r="AM11170" s="61"/>
      <c r="AN11170" s="61"/>
      <c r="AO11170" s="61"/>
      <c r="AP11170" s="62"/>
      <c r="AQ11170" s="61"/>
      <c r="AR11170" s="61"/>
      <c r="AS11170" s="61"/>
      <c r="AT11170" s="61"/>
      <c r="AU11170" s="61"/>
      <c r="AV11170" s="61"/>
      <c r="AW11170" s="60"/>
    </row>
    <row r="11171" s="59" customFormat="1" customHeight="1" spans="1:49">
      <c r="A11171" s="60"/>
      <c r="B11171" s="60"/>
      <c r="C11171" s="60"/>
      <c r="D11171" s="60"/>
      <c r="H11171" s="61"/>
      <c r="I11171" s="61"/>
      <c r="J11171" s="61"/>
      <c r="K11171" s="61"/>
      <c r="L11171" s="61"/>
      <c r="M11171" s="61"/>
      <c r="N11171" s="61"/>
      <c r="O11171" s="61"/>
      <c r="P11171" s="61"/>
      <c r="Q11171" s="61"/>
      <c r="R11171" s="61"/>
      <c r="S11171" s="61"/>
      <c r="T11171" s="61"/>
      <c r="U11171" s="61"/>
      <c r="V11171" s="61"/>
      <c r="W11171" s="61"/>
      <c r="X11171" s="61"/>
      <c r="Y11171" s="61"/>
      <c r="Z11171" s="61"/>
      <c r="AA11171" s="61"/>
      <c r="AB11171" s="61"/>
      <c r="AC11171" s="61"/>
      <c r="AD11171" s="61"/>
      <c r="AE11171" s="61"/>
      <c r="AF11171" s="61"/>
      <c r="AG11171" s="61"/>
      <c r="AH11171" s="61"/>
      <c r="AI11171" s="61"/>
      <c r="AJ11171" s="61"/>
      <c r="AK11171" s="61"/>
      <c r="AL11171" s="61"/>
      <c r="AM11171" s="61"/>
      <c r="AN11171" s="61"/>
      <c r="AO11171" s="61"/>
      <c r="AP11171" s="62"/>
      <c r="AQ11171" s="61"/>
      <c r="AR11171" s="61"/>
      <c r="AS11171" s="61"/>
      <c r="AT11171" s="61"/>
      <c r="AU11171" s="61"/>
      <c r="AV11171" s="61"/>
      <c r="AW11171" s="60"/>
    </row>
    <row r="11172" s="59" customFormat="1" customHeight="1" spans="1:49">
      <c r="A11172" s="60"/>
      <c r="B11172" s="60"/>
      <c r="C11172" s="60"/>
      <c r="D11172" s="60"/>
      <c r="H11172" s="61"/>
      <c r="I11172" s="61"/>
      <c r="J11172" s="61"/>
      <c r="K11172" s="61"/>
      <c r="L11172" s="61"/>
      <c r="M11172" s="61"/>
      <c r="N11172" s="61"/>
      <c r="O11172" s="61"/>
      <c r="P11172" s="61"/>
      <c r="Q11172" s="61"/>
      <c r="R11172" s="61"/>
      <c r="S11172" s="61"/>
      <c r="T11172" s="61"/>
      <c r="U11172" s="61"/>
      <c r="V11172" s="61"/>
      <c r="W11172" s="61"/>
      <c r="X11172" s="61"/>
      <c r="Y11172" s="61"/>
      <c r="Z11172" s="61"/>
      <c r="AA11172" s="61"/>
      <c r="AB11172" s="61"/>
      <c r="AC11172" s="61"/>
      <c r="AD11172" s="61"/>
      <c r="AE11172" s="61"/>
      <c r="AF11172" s="61"/>
      <c r="AG11172" s="61"/>
      <c r="AH11172" s="61"/>
      <c r="AI11172" s="61"/>
      <c r="AJ11172" s="61"/>
      <c r="AK11172" s="61"/>
      <c r="AL11172" s="61"/>
      <c r="AM11172" s="61"/>
      <c r="AN11172" s="61"/>
      <c r="AO11172" s="61"/>
      <c r="AP11172" s="62"/>
      <c r="AQ11172" s="61"/>
      <c r="AR11172" s="61"/>
      <c r="AS11172" s="61"/>
      <c r="AT11172" s="61"/>
      <c r="AU11172" s="61"/>
      <c r="AV11172" s="61"/>
      <c r="AW11172" s="60"/>
    </row>
    <row r="11173" s="59" customFormat="1" customHeight="1" spans="1:49">
      <c r="A11173" s="60"/>
      <c r="B11173" s="60"/>
      <c r="C11173" s="60"/>
      <c r="D11173" s="60"/>
      <c r="H11173" s="61"/>
      <c r="I11173" s="61"/>
      <c r="J11173" s="61"/>
      <c r="K11173" s="61"/>
      <c r="L11173" s="61"/>
      <c r="M11173" s="61"/>
      <c r="N11173" s="61"/>
      <c r="O11173" s="61"/>
      <c r="P11173" s="61"/>
      <c r="Q11173" s="61"/>
      <c r="R11173" s="61"/>
      <c r="S11173" s="61"/>
      <c r="T11173" s="61"/>
      <c r="U11173" s="61"/>
      <c r="V11173" s="61"/>
      <c r="W11173" s="61"/>
      <c r="X11173" s="61"/>
      <c r="Y11173" s="61"/>
      <c r="Z11173" s="61"/>
      <c r="AA11173" s="61"/>
      <c r="AB11173" s="61"/>
      <c r="AC11173" s="61"/>
      <c r="AD11173" s="61"/>
      <c r="AE11173" s="61"/>
      <c r="AF11173" s="61"/>
      <c r="AG11173" s="61"/>
      <c r="AH11173" s="61"/>
      <c r="AI11173" s="61"/>
      <c r="AJ11173" s="61"/>
      <c r="AK11173" s="61"/>
      <c r="AL11173" s="61"/>
      <c r="AM11173" s="61"/>
      <c r="AN11173" s="61"/>
      <c r="AO11173" s="61"/>
      <c r="AP11173" s="62"/>
      <c r="AQ11173" s="61"/>
      <c r="AR11173" s="61"/>
      <c r="AS11173" s="61"/>
      <c r="AT11173" s="61"/>
      <c r="AU11173" s="61"/>
      <c r="AV11173" s="61"/>
      <c r="AW11173" s="60"/>
    </row>
    <row r="11174" s="59" customFormat="1" customHeight="1" spans="1:49">
      <c r="A11174" s="60"/>
      <c r="B11174" s="60"/>
      <c r="C11174" s="60"/>
      <c r="D11174" s="60"/>
      <c r="H11174" s="61"/>
      <c r="I11174" s="61"/>
      <c r="J11174" s="61"/>
      <c r="K11174" s="61"/>
      <c r="L11174" s="61"/>
      <c r="M11174" s="61"/>
      <c r="N11174" s="61"/>
      <c r="O11174" s="61"/>
      <c r="P11174" s="61"/>
      <c r="Q11174" s="61"/>
      <c r="R11174" s="61"/>
      <c r="S11174" s="61"/>
      <c r="T11174" s="61"/>
      <c r="U11174" s="61"/>
      <c r="V11174" s="61"/>
      <c r="W11174" s="61"/>
      <c r="X11174" s="61"/>
      <c r="Y11174" s="61"/>
      <c r="Z11174" s="61"/>
      <c r="AA11174" s="61"/>
      <c r="AB11174" s="61"/>
      <c r="AC11174" s="61"/>
      <c r="AD11174" s="61"/>
      <c r="AE11174" s="61"/>
      <c r="AF11174" s="61"/>
      <c r="AG11174" s="61"/>
      <c r="AH11174" s="61"/>
      <c r="AI11174" s="61"/>
      <c r="AJ11174" s="61"/>
      <c r="AK11174" s="61"/>
      <c r="AL11174" s="61"/>
      <c r="AM11174" s="61"/>
      <c r="AN11174" s="61"/>
      <c r="AO11174" s="61"/>
      <c r="AP11174" s="62"/>
      <c r="AQ11174" s="61"/>
      <c r="AR11174" s="61"/>
      <c r="AS11174" s="61"/>
      <c r="AT11174" s="61"/>
      <c r="AU11174" s="61"/>
      <c r="AV11174" s="61"/>
      <c r="AW11174" s="60"/>
    </row>
    <row r="11175" s="59" customFormat="1" customHeight="1" spans="1:49">
      <c r="A11175" s="60"/>
      <c r="B11175" s="60"/>
      <c r="C11175" s="60"/>
      <c r="D11175" s="60"/>
      <c r="H11175" s="61"/>
      <c r="I11175" s="61"/>
      <c r="J11175" s="61"/>
      <c r="K11175" s="61"/>
      <c r="L11175" s="61"/>
      <c r="M11175" s="61"/>
      <c r="N11175" s="61"/>
      <c r="O11175" s="61"/>
      <c r="P11175" s="61"/>
      <c r="Q11175" s="61"/>
      <c r="R11175" s="61"/>
      <c r="S11175" s="61"/>
      <c r="T11175" s="61"/>
      <c r="U11175" s="61"/>
      <c r="V11175" s="61"/>
      <c r="W11175" s="61"/>
      <c r="X11175" s="61"/>
      <c r="Y11175" s="61"/>
      <c r="Z11175" s="61"/>
      <c r="AA11175" s="61"/>
      <c r="AB11175" s="61"/>
      <c r="AC11175" s="61"/>
      <c r="AD11175" s="61"/>
      <c r="AE11175" s="61"/>
      <c r="AF11175" s="61"/>
      <c r="AG11175" s="61"/>
      <c r="AH11175" s="61"/>
      <c r="AI11175" s="61"/>
      <c r="AJ11175" s="61"/>
      <c r="AK11175" s="61"/>
      <c r="AL11175" s="61"/>
      <c r="AM11175" s="61"/>
      <c r="AN11175" s="61"/>
      <c r="AO11175" s="61"/>
      <c r="AP11175" s="62"/>
      <c r="AQ11175" s="61"/>
      <c r="AR11175" s="61"/>
      <c r="AS11175" s="61"/>
      <c r="AT11175" s="61"/>
      <c r="AU11175" s="61"/>
      <c r="AV11175" s="61"/>
      <c r="AW11175" s="60"/>
    </row>
    <row r="11176" s="59" customFormat="1" customHeight="1" spans="1:49">
      <c r="A11176" s="60"/>
      <c r="B11176" s="60"/>
      <c r="C11176" s="60"/>
      <c r="D11176" s="60"/>
      <c r="H11176" s="61"/>
      <c r="I11176" s="61"/>
      <c r="J11176" s="61"/>
      <c r="K11176" s="61"/>
      <c r="L11176" s="61"/>
      <c r="M11176" s="61"/>
      <c r="N11176" s="61"/>
      <c r="O11176" s="61"/>
      <c r="P11176" s="61"/>
      <c r="Q11176" s="61"/>
      <c r="R11176" s="61"/>
      <c r="S11176" s="61"/>
      <c r="T11176" s="61"/>
      <c r="U11176" s="61"/>
      <c r="V11176" s="61"/>
      <c r="W11176" s="61"/>
      <c r="X11176" s="61"/>
      <c r="Y11176" s="61"/>
      <c r="Z11176" s="61"/>
      <c r="AA11176" s="61"/>
      <c r="AB11176" s="61"/>
      <c r="AC11176" s="61"/>
      <c r="AD11176" s="61"/>
      <c r="AE11176" s="61"/>
      <c r="AF11176" s="61"/>
      <c r="AG11176" s="61"/>
      <c r="AH11176" s="61"/>
      <c r="AI11176" s="61"/>
      <c r="AJ11176" s="61"/>
      <c r="AK11176" s="61"/>
      <c r="AL11176" s="61"/>
      <c r="AM11176" s="61"/>
      <c r="AN11176" s="61"/>
      <c r="AO11176" s="61"/>
      <c r="AP11176" s="62"/>
      <c r="AQ11176" s="61"/>
      <c r="AR11176" s="61"/>
      <c r="AS11176" s="61"/>
      <c r="AT11176" s="61"/>
      <c r="AU11176" s="61"/>
      <c r="AV11176" s="61"/>
      <c r="AW11176" s="60"/>
    </row>
    <row r="11177" s="59" customFormat="1" customHeight="1" spans="1:49">
      <c r="A11177" s="60"/>
      <c r="B11177" s="60"/>
      <c r="C11177" s="60"/>
      <c r="D11177" s="60"/>
      <c r="H11177" s="61"/>
      <c r="I11177" s="61"/>
      <c r="J11177" s="61"/>
      <c r="K11177" s="61"/>
      <c r="L11177" s="61"/>
      <c r="M11177" s="61"/>
      <c r="N11177" s="61"/>
      <c r="O11177" s="61"/>
      <c r="P11177" s="61"/>
      <c r="Q11177" s="61"/>
      <c r="R11177" s="61"/>
      <c r="S11177" s="61"/>
      <c r="T11177" s="61"/>
      <c r="U11177" s="61"/>
      <c r="V11177" s="61"/>
      <c r="W11177" s="61"/>
      <c r="X11177" s="61"/>
      <c r="Y11177" s="61"/>
      <c r="Z11177" s="61"/>
      <c r="AA11177" s="61"/>
      <c r="AB11177" s="61"/>
      <c r="AC11177" s="61"/>
      <c r="AD11177" s="61"/>
      <c r="AE11177" s="61"/>
      <c r="AF11177" s="61"/>
      <c r="AG11177" s="61"/>
      <c r="AH11177" s="61"/>
      <c r="AI11177" s="61"/>
      <c r="AJ11177" s="61"/>
      <c r="AK11177" s="61"/>
      <c r="AL11177" s="61"/>
      <c r="AM11177" s="61"/>
      <c r="AN11177" s="61"/>
      <c r="AO11177" s="61"/>
      <c r="AP11177" s="62"/>
      <c r="AQ11177" s="61"/>
      <c r="AR11177" s="61"/>
      <c r="AS11177" s="61"/>
      <c r="AT11177" s="61"/>
      <c r="AU11177" s="61"/>
      <c r="AV11177" s="61"/>
      <c r="AW11177" s="60"/>
    </row>
    <row r="11178" s="59" customFormat="1" customHeight="1" spans="1:49">
      <c r="A11178" s="60"/>
      <c r="B11178" s="60"/>
      <c r="C11178" s="60"/>
      <c r="D11178" s="60"/>
      <c r="H11178" s="61"/>
      <c r="I11178" s="61"/>
      <c r="J11178" s="61"/>
      <c r="K11178" s="61"/>
      <c r="L11178" s="61"/>
      <c r="M11178" s="61"/>
      <c r="N11178" s="61"/>
      <c r="O11178" s="61"/>
      <c r="P11178" s="61"/>
      <c r="Q11178" s="61"/>
      <c r="R11178" s="61"/>
      <c r="S11178" s="61"/>
      <c r="T11178" s="61"/>
      <c r="U11178" s="61"/>
      <c r="V11178" s="61"/>
      <c r="W11178" s="61"/>
      <c r="X11178" s="61"/>
      <c r="Y11178" s="61"/>
      <c r="Z11178" s="61"/>
      <c r="AA11178" s="61"/>
      <c r="AB11178" s="61"/>
      <c r="AC11178" s="61"/>
      <c r="AD11178" s="61"/>
      <c r="AE11178" s="61"/>
      <c r="AF11178" s="61"/>
      <c r="AG11178" s="61"/>
      <c r="AH11178" s="61"/>
      <c r="AI11178" s="61"/>
      <c r="AJ11178" s="61"/>
      <c r="AK11178" s="61"/>
      <c r="AL11178" s="61"/>
      <c r="AM11178" s="61"/>
      <c r="AN11178" s="61"/>
      <c r="AO11178" s="61"/>
      <c r="AP11178" s="62"/>
      <c r="AQ11178" s="61"/>
      <c r="AR11178" s="61"/>
      <c r="AS11178" s="61"/>
      <c r="AT11178" s="61"/>
      <c r="AU11178" s="61"/>
      <c r="AV11178" s="61"/>
      <c r="AW11178" s="60"/>
    </row>
    <row r="11179" s="59" customFormat="1" customHeight="1" spans="1:49">
      <c r="A11179" s="60"/>
      <c r="B11179" s="60"/>
      <c r="C11179" s="60"/>
      <c r="D11179" s="60"/>
      <c r="H11179" s="61"/>
      <c r="I11179" s="61"/>
      <c r="J11179" s="61"/>
      <c r="K11179" s="61"/>
      <c r="L11179" s="61"/>
      <c r="M11179" s="61"/>
      <c r="N11179" s="61"/>
      <c r="O11179" s="61"/>
      <c r="P11179" s="61"/>
      <c r="Q11179" s="61"/>
      <c r="R11179" s="61"/>
      <c r="S11179" s="61"/>
      <c r="T11179" s="61"/>
      <c r="U11179" s="61"/>
      <c r="V11179" s="61"/>
      <c r="W11179" s="61"/>
      <c r="X11179" s="61"/>
      <c r="Y11179" s="61"/>
      <c r="Z11179" s="61"/>
      <c r="AA11179" s="61"/>
      <c r="AB11179" s="61"/>
      <c r="AC11179" s="61"/>
      <c r="AD11179" s="61"/>
      <c r="AE11179" s="61"/>
      <c r="AF11179" s="61"/>
      <c r="AG11179" s="61"/>
      <c r="AH11179" s="61"/>
      <c r="AI11179" s="61"/>
      <c r="AJ11179" s="61"/>
      <c r="AK11179" s="61"/>
      <c r="AL11179" s="61"/>
      <c r="AM11179" s="61"/>
      <c r="AN11179" s="61"/>
      <c r="AO11179" s="61"/>
      <c r="AP11179" s="62"/>
      <c r="AQ11179" s="61"/>
      <c r="AR11179" s="61"/>
      <c r="AS11179" s="61"/>
      <c r="AT11179" s="61"/>
      <c r="AU11179" s="61"/>
      <c r="AV11179" s="61"/>
      <c r="AW11179" s="60"/>
    </row>
    <row r="11180" s="59" customFormat="1" customHeight="1" spans="1:49">
      <c r="A11180" s="60"/>
      <c r="B11180" s="60"/>
      <c r="C11180" s="60"/>
      <c r="D11180" s="60"/>
      <c r="H11180" s="61"/>
      <c r="I11180" s="61"/>
      <c r="J11180" s="61"/>
      <c r="K11180" s="61"/>
      <c r="L11180" s="61"/>
      <c r="M11180" s="61"/>
      <c r="N11180" s="61"/>
      <c r="O11180" s="61"/>
      <c r="P11180" s="61"/>
      <c r="Q11180" s="61"/>
      <c r="R11180" s="61"/>
      <c r="S11180" s="61"/>
      <c r="T11180" s="61"/>
      <c r="U11180" s="61"/>
      <c r="V11180" s="61"/>
      <c r="W11180" s="61"/>
      <c r="X11180" s="61"/>
      <c r="Y11180" s="61"/>
      <c r="Z11180" s="61"/>
      <c r="AA11180" s="61"/>
      <c r="AB11180" s="61"/>
      <c r="AC11180" s="61"/>
      <c r="AD11180" s="61"/>
      <c r="AE11180" s="61"/>
      <c r="AF11180" s="61"/>
      <c r="AG11180" s="61"/>
      <c r="AH11180" s="61"/>
      <c r="AI11180" s="61"/>
      <c r="AJ11180" s="61"/>
      <c r="AK11180" s="61"/>
      <c r="AL11180" s="61"/>
      <c r="AM11180" s="61"/>
      <c r="AN11180" s="61"/>
      <c r="AO11180" s="61"/>
      <c r="AP11180" s="62"/>
      <c r="AQ11180" s="61"/>
      <c r="AR11180" s="61"/>
      <c r="AS11180" s="61"/>
      <c r="AT11180" s="61"/>
      <c r="AU11180" s="61"/>
      <c r="AV11180" s="61"/>
      <c r="AW11180" s="60"/>
    </row>
    <row r="11181" s="59" customFormat="1" customHeight="1" spans="1:49">
      <c r="A11181" s="60"/>
      <c r="B11181" s="60"/>
      <c r="C11181" s="60"/>
      <c r="D11181" s="60"/>
      <c r="H11181" s="61"/>
      <c r="I11181" s="61"/>
      <c r="J11181" s="61"/>
      <c r="K11181" s="61"/>
      <c r="L11181" s="61"/>
      <c r="M11181" s="61"/>
      <c r="N11181" s="61"/>
      <c r="O11181" s="61"/>
      <c r="P11181" s="61"/>
      <c r="Q11181" s="61"/>
      <c r="R11181" s="61"/>
      <c r="S11181" s="61"/>
      <c r="T11181" s="61"/>
      <c r="U11181" s="61"/>
      <c r="V11181" s="61"/>
      <c r="W11181" s="61"/>
      <c r="X11181" s="61"/>
      <c r="Y11181" s="61"/>
      <c r="Z11181" s="61"/>
      <c r="AA11181" s="61"/>
      <c r="AB11181" s="61"/>
      <c r="AC11181" s="61"/>
      <c r="AD11181" s="61"/>
      <c r="AE11181" s="61"/>
      <c r="AF11181" s="61"/>
      <c r="AG11181" s="61"/>
      <c r="AH11181" s="61"/>
      <c r="AI11181" s="61"/>
      <c r="AJ11181" s="61"/>
      <c r="AK11181" s="61"/>
      <c r="AL11181" s="61"/>
      <c r="AM11181" s="61"/>
      <c r="AN11181" s="61"/>
      <c r="AO11181" s="61"/>
      <c r="AP11181" s="62"/>
      <c r="AQ11181" s="61"/>
      <c r="AR11181" s="61"/>
      <c r="AS11181" s="61"/>
      <c r="AT11181" s="61"/>
      <c r="AU11181" s="61"/>
      <c r="AV11181" s="61"/>
      <c r="AW11181" s="60"/>
    </row>
    <row r="11182" s="59" customFormat="1" customHeight="1" spans="1:49">
      <c r="A11182" s="60"/>
      <c r="B11182" s="60"/>
      <c r="C11182" s="60"/>
      <c r="D11182" s="60"/>
      <c r="H11182" s="61"/>
      <c r="I11182" s="61"/>
      <c r="J11182" s="61"/>
      <c r="K11182" s="61"/>
      <c r="L11182" s="61"/>
      <c r="M11182" s="61"/>
      <c r="N11182" s="61"/>
      <c r="O11182" s="61"/>
      <c r="P11182" s="61"/>
      <c r="Q11182" s="61"/>
      <c r="R11182" s="61"/>
      <c r="S11182" s="61"/>
      <c r="T11182" s="61"/>
      <c r="U11182" s="61"/>
      <c r="V11182" s="61"/>
      <c r="W11182" s="61"/>
      <c r="X11182" s="61"/>
      <c r="Y11182" s="61"/>
      <c r="Z11182" s="61"/>
      <c r="AA11182" s="61"/>
      <c r="AB11182" s="61"/>
      <c r="AC11182" s="61"/>
      <c r="AD11182" s="61"/>
      <c r="AE11182" s="61"/>
      <c r="AF11182" s="61"/>
      <c r="AG11182" s="61"/>
      <c r="AH11182" s="61"/>
      <c r="AI11182" s="61"/>
      <c r="AJ11182" s="61"/>
      <c r="AK11182" s="61"/>
      <c r="AL11182" s="61"/>
      <c r="AM11182" s="61"/>
      <c r="AN11182" s="61"/>
      <c r="AO11182" s="61"/>
      <c r="AP11182" s="62"/>
      <c r="AQ11182" s="61"/>
      <c r="AR11182" s="61"/>
      <c r="AS11182" s="61"/>
      <c r="AT11182" s="61"/>
      <c r="AU11182" s="61"/>
      <c r="AV11182" s="61"/>
      <c r="AW11182" s="60"/>
    </row>
    <row r="11183" s="59" customFormat="1" customHeight="1" spans="1:49">
      <c r="A11183" s="60"/>
      <c r="B11183" s="60"/>
      <c r="C11183" s="60"/>
      <c r="D11183" s="60"/>
      <c r="H11183" s="61"/>
      <c r="I11183" s="61"/>
      <c r="J11183" s="61"/>
      <c r="K11183" s="61"/>
      <c r="L11183" s="61"/>
      <c r="M11183" s="61"/>
      <c r="N11183" s="61"/>
      <c r="O11183" s="61"/>
      <c r="P11183" s="61"/>
      <c r="Q11183" s="61"/>
      <c r="R11183" s="61"/>
      <c r="S11183" s="61"/>
      <c r="T11183" s="61"/>
      <c r="U11183" s="61"/>
      <c r="V11183" s="61"/>
      <c r="W11183" s="61"/>
      <c r="X11183" s="61"/>
      <c r="Y11183" s="61"/>
      <c r="Z11183" s="61"/>
      <c r="AA11183" s="61"/>
      <c r="AB11183" s="61"/>
      <c r="AC11183" s="61"/>
      <c r="AD11183" s="61"/>
      <c r="AE11183" s="61"/>
      <c r="AF11183" s="61"/>
      <c r="AG11183" s="61"/>
      <c r="AH11183" s="61"/>
      <c r="AI11183" s="61"/>
      <c r="AJ11183" s="61"/>
      <c r="AK11183" s="61"/>
      <c r="AL11183" s="61"/>
      <c r="AM11183" s="61"/>
      <c r="AN11183" s="61"/>
      <c r="AO11183" s="61"/>
      <c r="AP11183" s="62"/>
      <c r="AQ11183" s="61"/>
      <c r="AR11183" s="61"/>
      <c r="AS11183" s="61"/>
      <c r="AT11183" s="61"/>
      <c r="AU11183" s="61"/>
      <c r="AV11183" s="61"/>
      <c r="AW11183" s="60"/>
    </row>
    <row r="11184" s="59" customFormat="1" customHeight="1" spans="1:49">
      <c r="A11184" s="60"/>
      <c r="B11184" s="60"/>
      <c r="C11184" s="60"/>
      <c r="D11184" s="60"/>
      <c r="H11184" s="61"/>
      <c r="I11184" s="61"/>
      <c r="J11184" s="61"/>
      <c r="K11184" s="61"/>
      <c r="L11184" s="61"/>
      <c r="M11184" s="61"/>
      <c r="N11184" s="61"/>
      <c r="O11184" s="61"/>
      <c r="P11184" s="61"/>
      <c r="Q11184" s="61"/>
      <c r="R11184" s="61"/>
      <c r="S11184" s="61"/>
      <c r="T11184" s="61"/>
      <c r="U11184" s="61"/>
      <c r="V11184" s="61"/>
      <c r="W11184" s="61"/>
      <c r="X11184" s="61"/>
      <c r="Y11184" s="61"/>
      <c r="Z11184" s="61"/>
      <c r="AA11184" s="61"/>
      <c r="AB11184" s="61"/>
      <c r="AC11184" s="61"/>
      <c r="AD11184" s="61"/>
      <c r="AE11184" s="61"/>
      <c r="AF11184" s="61"/>
      <c r="AG11184" s="61"/>
      <c r="AH11184" s="61"/>
      <c r="AI11184" s="61"/>
      <c r="AJ11184" s="61"/>
      <c r="AK11184" s="61"/>
      <c r="AL11184" s="61"/>
      <c r="AM11184" s="61"/>
      <c r="AN11184" s="61"/>
      <c r="AO11184" s="61"/>
      <c r="AP11184" s="62"/>
      <c r="AQ11184" s="61"/>
      <c r="AR11184" s="61"/>
      <c r="AS11184" s="61"/>
      <c r="AT11184" s="61"/>
      <c r="AU11184" s="61"/>
      <c r="AV11184" s="61"/>
      <c r="AW11184" s="60"/>
    </row>
    <row r="11185" s="59" customFormat="1" customHeight="1" spans="1:49">
      <c r="A11185" s="60"/>
      <c r="B11185" s="60"/>
      <c r="C11185" s="60"/>
      <c r="D11185" s="60"/>
      <c r="H11185" s="61"/>
      <c r="I11185" s="61"/>
      <c r="J11185" s="61"/>
      <c r="K11185" s="61"/>
      <c r="L11185" s="61"/>
      <c r="M11185" s="61"/>
      <c r="N11185" s="61"/>
      <c r="O11185" s="61"/>
      <c r="P11185" s="61"/>
      <c r="Q11185" s="61"/>
      <c r="R11185" s="61"/>
      <c r="S11185" s="61"/>
      <c r="T11185" s="61"/>
      <c r="U11185" s="61"/>
      <c r="V11185" s="61"/>
      <c r="W11185" s="61"/>
      <c r="X11185" s="61"/>
      <c r="Y11185" s="61"/>
      <c r="Z11185" s="61"/>
      <c r="AA11185" s="61"/>
      <c r="AB11185" s="61"/>
      <c r="AC11185" s="61"/>
      <c r="AD11185" s="61"/>
      <c r="AE11185" s="61"/>
      <c r="AF11185" s="61"/>
      <c r="AG11185" s="61"/>
      <c r="AH11185" s="61"/>
      <c r="AI11185" s="61"/>
      <c r="AJ11185" s="61"/>
      <c r="AK11185" s="61"/>
      <c r="AL11185" s="61"/>
      <c r="AM11185" s="61"/>
      <c r="AN11185" s="61"/>
      <c r="AO11185" s="61"/>
      <c r="AP11185" s="62"/>
      <c r="AQ11185" s="61"/>
      <c r="AR11185" s="61"/>
      <c r="AS11185" s="61"/>
      <c r="AT11185" s="61"/>
      <c r="AU11185" s="61"/>
      <c r="AV11185" s="61"/>
      <c r="AW11185" s="60"/>
    </row>
    <row r="11186" s="59" customFormat="1" customHeight="1" spans="1:49">
      <c r="A11186" s="60"/>
      <c r="B11186" s="60"/>
      <c r="C11186" s="60"/>
      <c r="D11186" s="60"/>
      <c r="H11186" s="61"/>
      <c r="I11186" s="61"/>
      <c r="J11186" s="61"/>
      <c r="K11186" s="61"/>
      <c r="L11186" s="61"/>
      <c r="M11186" s="61"/>
      <c r="N11186" s="61"/>
      <c r="O11186" s="61"/>
      <c r="P11186" s="61"/>
      <c r="Q11186" s="61"/>
      <c r="R11186" s="61"/>
      <c r="S11186" s="61"/>
      <c r="T11186" s="61"/>
      <c r="U11186" s="61"/>
      <c r="V11186" s="61"/>
      <c r="W11186" s="61"/>
      <c r="X11186" s="61"/>
      <c r="Y11186" s="61"/>
      <c r="Z11186" s="61"/>
      <c r="AA11186" s="61"/>
      <c r="AB11186" s="61"/>
      <c r="AC11186" s="61"/>
      <c r="AD11186" s="61"/>
      <c r="AE11186" s="61"/>
      <c r="AF11186" s="61"/>
      <c r="AG11186" s="61"/>
      <c r="AH11186" s="61"/>
      <c r="AI11186" s="61"/>
      <c r="AJ11186" s="61"/>
      <c r="AK11186" s="61"/>
      <c r="AL11186" s="61"/>
      <c r="AM11186" s="61"/>
      <c r="AN11186" s="61"/>
      <c r="AO11186" s="61"/>
      <c r="AP11186" s="62"/>
      <c r="AQ11186" s="61"/>
      <c r="AR11186" s="61"/>
      <c r="AS11186" s="61"/>
      <c r="AT11186" s="61"/>
      <c r="AU11186" s="61"/>
      <c r="AV11186" s="61"/>
      <c r="AW11186" s="60"/>
    </row>
    <row r="11187" s="59" customFormat="1" customHeight="1" spans="1:49">
      <c r="A11187" s="60"/>
      <c r="B11187" s="60"/>
      <c r="C11187" s="60"/>
      <c r="D11187" s="60"/>
      <c r="H11187" s="61"/>
      <c r="I11187" s="61"/>
      <c r="J11187" s="61"/>
      <c r="K11187" s="61"/>
      <c r="L11187" s="61"/>
      <c r="M11187" s="61"/>
      <c r="N11187" s="61"/>
      <c r="O11187" s="61"/>
      <c r="P11187" s="61"/>
      <c r="Q11187" s="61"/>
      <c r="R11187" s="61"/>
      <c r="S11187" s="61"/>
      <c r="T11187" s="61"/>
      <c r="U11187" s="61"/>
      <c r="V11187" s="61"/>
      <c r="W11187" s="61"/>
      <c r="X11187" s="61"/>
      <c r="Y11187" s="61"/>
      <c r="Z11187" s="61"/>
      <c r="AA11187" s="61"/>
      <c r="AB11187" s="61"/>
      <c r="AC11187" s="61"/>
      <c r="AD11187" s="61"/>
      <c r="AE11187" s="61"/>
      <c r="AF11187" s="61"/>
      <c r="AG11187" s="61"/>
      <c r="AH11187" s="61"/>
      <c r="AI11187" s="61"/>
      <c r="AJ11187" s="61"/>
      <c r="AK11187" s="61"/>
      <c r="AL11187" s="61"/>
      <c r="AM11187" s="61"/>
      <c r="AN11187" s="61"/>
      <c r="AO11187" s="61"/>
      <c r="AP11187" s="62"/>
      <c r="AQ11187" s="61"/>
      <c r="AR11187" s="61"/>
      <c r="AS11187" s="61"/>
      <c r="AT11187" s="61"/>
      <c r="AU11187" s="61"/>
      <c r="AV11187" s="61"/>
      <c r="AW11187" s="60"/>
    </row>
    <row r="11188" s="59" customFormat="1" customHeight="1" spans="1:49">
      <c r="A11188" s="60"/>
      <c r="B11188" s="60"/>
      <c r="C11188" s="60"/>
      <c r="D11188" s="60"/>
      <c r="H11188" s="61"/>
      <c r="I11188" s="61"/>
      <c r="J11188" s="61"/>
      <c r="K11188" s="61"/>
      <c r="L11188" s="61"/>
      <c r="M11188" s="61"/>
      <c r="N11188" s="61"/>
      <c r="O11188" s="61"/>
      <c r="P11188" s="61"/>
      <c r="Q11188" s="61"/>
      <c r="R11188" s="61"/>
      <c r="S11188" s="61"/>
      <c r="T11188" s="61"/>
      <c r="U11188" s="61"/>
      <c r="V11188" s="61"/>
      <c r="W11188" s="61"/>
      <c r="X11188" s="61"/>
      <c r="Y11188" s="61"/>
      <c r="Z11188" s="61"/>
      <c r="AA11188" s="61"/>
      <c r="AB11188" s="61"/>
      <c r="AC11188" s="61"/>
      <c r="AD11188" s="61"/>
      <c r="AE11188" s="61"/>
      <c r="AF11188" s="61"/>
      <c r="AG11188" s="61"/>
      <c r="AH11188" s="61"/>
      <c r="AI11188" s="61"/>
      <c r="AJ11188" s="61"/>
      <c r="AK11188" s="61"/>
      <c r="AL11188" s="61"/>
      <c r="AM11188" s="61"/>
      <c r="AN11188" s="61"/>
      <c r="AO11188" s="61"/>
      <c r="AP11188" s="62"/>
      <c r="AQ11188" s="61"/>
      <c r="AR11188" s="61"/>
      <c r="AS11188" s="61"/>
      <c r="AT11188" s="61"/>
      <c r="AU11188" s="61"/>
      <c r="AV11188" s="61"/>
      <c r="AW11188" s="60"/>
    </row>
    <row r="11189" s="59" customFormat="1" customHeight="1" spans="1:49">
      <c r="A11189" s="60"/>
      <c r="B11189" s="60"/>
      <c r="C11189" s="60"/>
      <c r="D11189" s="60"/>
      <c r="H11189" s="61"/>
      <c r="I11189" s="61"/>
      <c r="J11189" s="61"/>
      <c r="K11189" s="61"/>
      <c r="L11189" s="61"/>
      <c r="M11189" s="61"/>
      <c r="N11189" s="61"/>
      <c r="O11189" s="61"/>
      <c r="P11189" s="61"/>
      <c r="Q11189" s="61"/>
      <c r="R11189" s="61"/>
      <c r="S11189" s="61"/>
      <c r="T11189" s="61"/>
      <c r="U11189" s="61"/>
      <c r="V11189" s="61"/>
      <c r="W11189" s="61"/>
      <c r="X11189" s="61"/>
      <c r="Y11189" s="61"/>
      <c r="Z11189" s="61"/>
      <c r="AA11189" s="61"/>
      <c r="AB11189" s="61"/>
      <c r="AC11189" s="61"/>
      <c r="AD11189" s="61"/>
      <c r="AE11189" s="61"/>
      <c r="AF11189" s="61"/>
      <c r="AG11189" s="61"/>
      <c r="AH11189" s="61"/>
      <c r="AI11189" s="61"/>
      <c r="AJ11189" s="61"/>
      <c r="AK11189" s="61"/>
      <c r="AL11189" s="61"/>
      <c r="AM11189" s="61"/>
      <c r="AN11189" s="61"/>
      <c r="AO11189" s="61"/>
      <c r="AP11189" s="62"/>
      <c r="AQ11189" s="61"/>
      <c r="AR11189" s="61"/>
      <c r="AS11189" s="61"/>
      <c r="AT11189" s="61"/>
      <c r="AU11189" s="61"/>
      <c r="AV11189" s="61"/>
      <c r="AW11189" s="60"/>
    </row>
    <row r="11190" s="59" customFormat="1" customHeight="1" spans="1:49">
      <c r="A11190" s="60"/>
      <c r="B11190" s="60"/>
      <c r="C11190" s="60"/>
      <c r="D11190" s="60"/>
      <c r="H11190" s="61"/>
      <c r="I11190" s="61"/>
      <c r="J11190" s="61"/>
      <c r="K11190" s="61"/>
      <c r="L11190" s="61"/>
      <c r="M11190" s="61"/>
      <c r="N11190" s="61"/>
      <c r="O11190" s="61"/>
      <c r="P11190" s="61"/>
      <c r="Q11190" s="61"/>
      <c r="R11190" s="61"/>
      <c r="S11190" s="61"/>
      <c r="T11190" s="61"/>
      <c r="U11190" s="61"/>
      <c r="V11190" s="61"/>
      <c r="W11190" s="61"/>
      <c r="X11190" s="61"/>
      <c r="Y11190" s="61"/>
      <c r="Z11190" s="61"/>
      <c r="AA11190" s="61"/>
      <c r="AB11190" s="61"/>
      <c r="AC11190" s="61"/>
      <c r="AD11190" s="61"/>
      <c r="AE11190" s="61"/>
      <c r="AF11190" s="61"/>
      <c r="AG11190" s="61"/>
      <c r="AH11190" s="61"/>
      <c r="AI11190" s="61"/>
      <c r="AJ11190" s="61"/>
      <c r="AK11190" s="61"/>
      <c r="AL11190" s="61"/>
      <c r="AM11190" s="61"/>
      <c r="AN11190" s="61"/>
      <c r="AO11190" s="61"/>
      <c r="AP11190" s="62"/>
      <c r="AQ11190" s="61"/>
      <c r="AR11190" s="61"/>
      <c r="AS11190" s="61"/>
      <c r="AT11190" s="61"/>
      <c r="AU11190" s="61"/>
      <c r="AV11190" s="61"/>
      <c r="AW11190" s="60"/>
    </row>
    <row r="11191" s="59" customFormat="1" customHeight="1" spans="1:49">
      <c r="A11191" s="60"/>
      <c r="B11191" s="60"/>
      <c r="C11191" s="60"/>
      <c r="D11191" s="60"/>
      <c r="H11191" s="61"/>
      <c r="I11191" s="61"/>
      <c r="J11191" s="61"/>
      <c r="K11191" s="61"/>
      <c r="L11191" s="61"/>
      <c r="M11191" s="61"/>
      <c r="N11191" s="61"/>
      <c r="O11191" s="61"/>
      <c r="P11191" s="61"/>
      <c r="Q11191" s="61"/>
      <c r="R11191" s="61"/>
      <c r="S11191" s="61"/>
      <c r="T11191" s="61"/>
      <c r="U11191" s="61"/>
      <c r="V11191" s="61"/>
      <c r="W11191" s="61"/>
      <c r="X11191" s="61"/>
      <c r="Y11191" s="61"/>
      <c r="Z11191" s="61"/>
      <c r="AA11191" s="61"/>
      <c r="AB11191" s="61"/>
      <c r="AC11191" s="61"/>
      <c r="AD11191" s="61"/>
      <c r="AE11191" s="61"/>
      <c r="AF11191" s="61"/>
      <c r="AG11191" s="61"/>
      <c r="AH11191" s="61"/>
      <c r="AI11191" s="61"/>
      <c r="AJ11191" s="61"/>
      <c r="AK11191" s="61"/>
      <c r="AL11191" s="61"/>
      <c r="AM11191" s="61"/>
      <c r="AN11191" s="61"/>
      <c r="AO11191" s="61"/>
      <c r="AP11191" s="62"/>
      <c r="AQ11191" s="61"/>
      <c r="AR11191" s="61"/>
      <c r="AS11191" s="61"/>
      <c r="AT11191" s="61"/>
      <c r="AU11191" s="61"/>
      <c r="AV11191" s="61"/>
      <c r="AW11191" s="60"/>
    </row>
    <row r="11192" s="59" customFormat="1" customHeight="1" spans="1:49">
      <c r="A11192" s="60"/>
      <c r="B11192" s="60"/>
      <c r="C11192" s="60"/>
      <c r="D11192" s="60"/>
      <c r="H11192" s="61"/>
      <c r="I11192" s="61"/>
      <c r="J11192" s="61"/>
      <c r="K11192" s="61"/>
      <c r="L11192" s="61"/>
      <c r="M11192" s="61"/>
      <c r="N11192" s="61"/>
      <c r="O11192" s="61"/>
      <c r="P11192" s="61"/>
      <c r="Q11192" s="61"/>
      <c r="R11192" s="61"/>
      <c r="S11192" s="61"/>
      <c r="T11192" s="61"/>
      <c r="U11192" s="61"/>
      <c r="V11192" s="61"/>
      <c r="W11192" s="61"/>
      <c r="X11192" s="61"/>
      <c r="Y11192" s="61"/>
      <c r="Z11192" s="61"/>
      <c r="AA11192" s="61"/>
      <c r="AB11192" s="61"/>
      <c r="AC11192" s="61"/>
      <c r="AD11192" s="61"/>
      <c r="AE11192" s="61"/>
      <c r="AF11192" s="61"/>
      <c r="AG11192" s="61"/>
      <c r="AH11192" s="61"/>
      <c r="AI11192" s="61"/>
      <c r="AJ11192" s="61"/>
      <c r="AK11192" s="61"/>
      <c r="AL11192" s="61"/>
      <c r="AM11192" s="61"/>
      <c r="AN11192" s="61"/>
      <c r="AO11192" s="61"/>
      <c r="AP11192" s="62"/>
      <c r="AQ11192" s="61"/>
      <c r="AR11192" s="61"/>
      <c r="AS11192" s="61"/>
      <c r="AT11192" s="61"/>
      <c r="AU11192" s="61"/>
      <c r="AV11192" s="61"/>
      <c r="AW11192" s="60"/>
    </row>
    <row r="11193" s="59" customFormat="1" customHeight="1" spans="1:49">
      <c r="A11193" s="60"/>
      <c r="B11193" s="60"/>
      <c r="C11193" s="60"/>
      <c r="D11193" s="60"/>
      <c r="H11193" s="61"/>
      <c r="I11193" s="61"/>
      <c r="J11193" s="61"/>
      <c r="K11193" s="61"/>
      <c r="L11193" s="61"/>
      <c r="M11193" s="61"/>
      <c r="N11193" s="61"/>
      <c r="O11193" s="61"/>
      <c r="P11193" s="61"/>
      <c r="Q11193" s="61"/>
      <c r="R11193" s="61"/>
      <c r="S11193" s="61"/>
      <c r="T11193" s="61"/>
      <c r="U11193" s="61"/>
      <c r="V11193" s="61"/>
      <c r="W11193" s="61"/>
      <c r="X11193" s="61"/>
      <c r="Y11193" s="61"/>
      <c r="Z11193" s="61"/>
      <c r="AA11193" s="61"/>
      <c r="AB11193" s="61"/>
      <c r="AC11193" s="61"/>
      <c r="AD11193" s="61"/>
      <c r="AE11193" s="61"/>
      <c r="AF11193" s="61"/>
      <c r="AG11193" s="61"/>
      <c r="AH11193" s="61"/>
      <c r="AI11193" s="61"/>
      <c r="AJ11193" s="61"/>
      <c r="AK11193" s="61"/>
      <c r="AL11193" s="61"/>
      <c r="AM11193" s="61"/>
      <c r="AN11193" s="61"/>
      <c r="AO11193" s="61"/>
      <c r="AP11193" s="62"/>
      <c r="AQ11193" s="61"/>
      <c r="AR11193" s="61"/>
      <c r="AS11193" s="61"/>
      <c r="AT11193" s="61"/>
      <c r="AU11193" s="61"/>
      <c r="AV11193" s="61"/>
      <c r="AW11193" s="60"/>
    </row>
    <row r="11194" s="59" customFormat="1" customHeight="1" spans="1:49">
      <c r="A11194" s="60"/>
      <c r="B11194" s="60"/>
      <c r="C11194" s="60"/>
      <c r="D11194" s="60"/>
      <c r="H11194" s="61"/>
      <c r="I11194" s="61"/>
      <c r="J11194" s="61"/>
      <c r="K11194" s="61"/>
      <c r="L11194" s="61"/>
      <c r="M11194" s="61"/>
      <c r="N11194" s="61"/>
      <c r="O11194" s="61"/>
      <c r="P11194" s="61"/>
      <c r="Q11194" s="61"/>
      <c r="R11194" s="61"/>
      <c r="S11194" s="61"/>
      <c r="T11194" s="61"/>
      <c r="U11194" s="61"/>
      <c r="V11194" s="61"/>
      <c r="W11194" s="61"/>
      <c r="X11194" s="61"/>
      <c r="Y11194" s="61"/>
      <c r="Z11194" s="61"/>
      <c r="AA11194" s="61"/>
      <c r="AB11194" s="61"/>
      <c r="AC11194" s="61"/>
      <c r="AD11194" s="61"/>
      <c r="AE11194" s="61"/>
      <c r="AF11194" s="61"/>
      <c r="AG11194" s="61"/>
      <c r="AH11194" s="61"/>
      <c r="AI11194" s="61"/>
      <c r="AJ11194" s="61"/>
      <c r="AK11194" s="61"/>
      <c r="AL11194" s="61"/>
      <c r="AM11194" s="61"/>
      <c r="AN11194" s="61"/>
      <c r="AO11194" s="61"/>
      <c r="AP11194" s="62"/>
      <c r="AQ11194" s="61"/>
      <c r="AR11194" s="61"/>
      <c r="AS11194" s="61"/>
      <c r="AT11194" s="61"/>
      <c r="AU11194" s="61"/>
      <c r="AV11194" s="61"/>
      <c r="AW11194" s="60"/>
    </row>
    <row r="11195" s="59" customFormat="1" customHeight="1" spans="1:49">
      <c r="A11195" s="60"/>
      <c r="B11195" s="60"/>
      <c r="C11195" s="60"/>
      <c r="D11195" s="60"/>
      <c r="H11195" s="61"/>
      <c r="I11195" s="61"/>
      <c r="J11195" s="61"/>
      <c r="K11195" s="61"/>
      <c r="L11195" s="61"/>
      <c r="M11195" s="61"/>
      <c r="N11195" s="61"/>
      <c r="O11195" s="61"/>
      <c r="P11195" s="61"/>
      <c r="Q11195" s="61"/>
      <c r="R11195" s="61"/>
      <c r="S11195" s="61"/>
      <c r="T11195" s="61"/>
      <c r="U11195" s="61"/>
      <c r="V11195" s="61"/>
      <c r="W11195" s="61"/>
      <c r="X11195" s="61"/>
      <c r="Y11195" s="61"/>
      <c r="Z11195" s="61"/>
      <c r="AA11195" s="61"/>
      <c r="AB11195" s="61"/>
      <c r="AC11195" s="61"/>
      <c r="AD11195" s="61"/>
      <c r="AE11195" s="61"/>
      <c r="AF11195" s="61"/>
      <c r="AG11195" s="61"/>
      <c r="AH11195" s="61"/>
      <c r="AI11195" s="61"/>
      <c r="AJ11195" s="61"/>
      <c r="AK11195" s="61"/>
      <c r="AL11195" s="61"/>
      <c r="AM11195" s="61"/>
      <c r="AN11195" s="61"/>
      <c r="AO11195" s="61"/>
      <c r="AP11195" s="62"/>
      <c r="AQ11195" s="61"/>
      <c r="AR11195" s="61"/>
      <c r="AS11195" s="61"/>
      <c r="AT11195" s="61"/>
      <c r="AU11195" s="61"/>
      <c r="AV11195" s="61"/>
      <c r="AW11195" s="60"/>
    </row>
    <row r="11196" s="59" customFormat="1" customHeight="1" spans="1:49">
      <c r="A11196" s="60"/>
      <c r="B11196" s="60"/>
      <c r="C11196" s="60"/>
      <c r="D11196" s="60"/>
      <c r="H11196" s="61"/>
      <c r="I11196" s="61"/>
      <c r="J11196" s="61"/>
      <c r="K11196" s="61"/>
      <c r="L11196" s="61"/>
      <c r="M11196" s="61"/>
      <c r="N11196" s="61"/>
      <c r="O11196" s="61"/>
      <c r="P11196" s="61"/>
      <c r="Q11196" s="61"/>
      <c r="R11196" s="61"/>
      <c r="S11196" s="61"/>
      <c r="T11196" s="61"/>
      <c r="U11196" s="61"/>
      <c r="V11196" s="61"/>
      <c r="W11196" s="61"/>
      <c r="X11196" s="61"/>
      <c r="Y11196" s="61"/>
      <c r="Z11196" s="61"/>
      <c r="AA11196" s="61"/>
      <c r="AB11196" s="61"/>
      <c r="AC11196" s="61"/>
      <c r="AD11196" s="61"/>
      <c r="AE11196" s="61"/>
      <c r="AF11196" s="61"/>
      <c r="AG11196" s="61"/>
      <c r="AH11196" s="61"/>
      <c r="AI11196" s="61"/>
      <c r="AJ11196" s="61"/>
      <c r="AK11196" s="61"/>
      <c r="AL11196" s="61"/>
      <c r="AM11196" s="61"/>
      <c r="AN11196" s="61"/>
      <c r="AO11196" s="61"/>
      <c r="AP11196" s="62"/>
      <c r="AQ11196" s="61"/>
      <c r="AR11196" s="61"/>
      <c r="AS11196" s="61"/>
      <c r="AT11196" s="61"/>
      <c r="AU11196" s="61"/>
      <c r="AV11196" s="61"/>
      <c r="AW11196" s="60"/>
    </row>
    <row r="11197" s="59" customFormat="1" customHeight="1" spans="1:49">
      <c r="A11197" s="60"/>
      <c r="B11197" s="60"/>
      <c r="C11197" s="60"/>
      <c r="D11197" s="60"/>
      <c r="H11197" s="61"/>
      <c r="I11197" s="61"/>
      <c r="J11197" s="61"/>
      <c r="K11197" s="61"/>
      <c r="L11197" s="61"/>
      <c r="M11197" s="61"/>
      <c r="N11197" s="61"/>
      <c r="O11197" s="61"/>
      <c r="P11197" s="61"/>
      <c r="Q11197" s="61"/>
      <c r="R11197" s="61"/>
      <c r="S11197" s="61"/>
      <c r="T11197" s="61"/>
      <c r="U11197" s="61"/>
      <c r="V11197" s="61"/>
      <c r="W11197" s="61"/>
      <c r="X11197" s="61"/>
      <c r="Y11197" s="61"/>
      <c r="Z11197" s="61"/>
      <c r="AA11197" s="61"/>
      <c r="AB11197" s="61"/>
      <c r="AC11197" s="61"/>
      <c r="AD11197" s="61"/>
      <c r="AE11197" s="61"/>
      <c r="AF11197" s="61"/>
      <c r="AG11197" s="61"/>
      <c r="AH11197" s="61"/>
      <c r="AI11197" s="61"/>
      <c r="AJ11197" s="61"/>
      <c r="AK11197" s="61"/>
      <c r="AL11197" s="61"/>
      <c r="AM11197" s="61"/>
      <c r="AN11197" s="61"/>
      <c r="AO11197" s="61"/>
      <c r="AP11197" s="62"/>
      <c r="AQ11197" s="61"/>
      <c r="AR11197" s="61"/>
      <c r="AS11197" s="61"/>
      <c r="AT11197" s="61"/>
      <c r="AU11197" s="61"/>
      <c r="AV11197" s="61"/>
      <c r="AW11197" s="60"/>
    </row>
    <row r="11198" s="59" customFormat="1" customHeight="1" spans="1:49">
      <c r="A11198" s="60"/>
      <c r="B11198" s="60"/>
      <c r="C11198" s="60"/>
      <c r="D11198" s="60"/>
      <c r="H11198" s="61"/>
      <c r="I11198" s="61"/>
      <c r="J11198" s="61"/>
      <c r="K11198" s="61"/>
      <c r="L11198" s="61"/>
      <c r="M11198" s="61"/>
      <c r="N11198" s="61"/>
      <c r="O11198" s="61"/>
      <c r="P11198" s="61"/>
      <c r="Q11198" s="61"/>
      <c r="R11198" s="61"/>
      <c r="S11198" s="61"/>
      <c r="T11198" s="61"/>
      <c r="U11198" s="61"/>
      <c r="V11198" s="61"/>
      <c r="W11198" s="61"/>
      <c r="X11198" s="61"/>
      <c r="Y11198" s="61"/>
      <c r="Z11198" s="61"/>
      <c r="AA11198" s="61"/>
      <c r="AB11198" s="61"/>
      <c r="AC11198" s="61"/>
      <c r="AD11198" s="61"/>
      <c r="AE11198" s="61"/>
      <c r="AF11198" s="61"/>
      <c r="AG11198" s="61"/>
      <c r="AH11198" s="61"/>
      <c r="AI11198" s="61"/>
      <c r="AJ11198" s="61"/>
      <c r="AK11198" s="61"/>
      <c r="AL11198" s="61"/>
      <c r="AM11198" s="61"/>
      <c r="AN11198" s="61"/>
      <c r="AO11198" s="61"/>
      <c r="AP11198" s="62"/>
      <c r="AQ11198" s="61"/>
      <c r="AR11198" s="61"/>
      <c r="AS11198" s="61"/>
      <c r="AT11198" s="61"/>
      <c r="AU11198" s="61"/>
      <c r="AV11198" s="61"/>
      <c r="AW11198" s="60"/>
    </row>
    <row r="11199" s="59" customFormat="1" customHeight="1" spans="1:49">
      <c r="A11199" s="60"/>
      <c r="B11199" s="60"/>
      <c r="C11199" s="60"/>
      <c r="D11199" s="60"/>
      <c r="H11199" s="61"/>
      <c r="I11199" s="61"/>
      <c r="J11199" s="61"/>
      <c r="K11199" s="61"/>
      <c r="L11199" s="61"/>
      <c r="M11199" s="61"/>
      <c r="N11199" s="61"/>
      <c r="O11199" s="61"/>
      <c r="P11199" s="61"/>
      <c r="Q11199" s="61"/>
      <c r="R11199" s="61"/>
      <c r="S11199" s="61"/>
      <c r="T11199" s="61"/>
      <c r="U11199" s="61"/>
      <c r="V11199" s="61"/>
      <c r="W11199" s="61"/>
      <c r="X11199" s="61"/>
      <c r="Y11199" s="61"/>
      <c r="Z11199" s="61"/>
      <c r="AA11199" s="61"/>
      <c r="AB11199" s="61"/>
      <c r="AC11199" s="61"/>
      <c r="AD11199" s="61"/>
      <c r="AE11199" s="61"/>
      <c r="AF11199" s="61"/>
      <c r="AG11199" s="61"/>
      <c r="AH11199" s="61"/>
      <c r="AI11199" s="61"/>
      <c r="AJ11199" s="61"/>
      <c r="AK11199" s="61"/>
      <c r="AL11199" s="61"/>
      <c r="AM11199" s="61"/>
      <c r="AN11199" s="61"/>
      <c r="AO11199" s="61"/>
      <c r="AP11199" s="62"/>
      <c r="AQ11199" s="61"/>
      <c r="AR11199" s="61"/>
      <c r="AS11199" s="61"/>
      <c r="AT11199" s="61"/>
      <c r="AU11199" s="61"/>
      <c r="AV11199" s="61"/>
      <c r="AW11199" s="60"/>
    </row>
    <row r="11200" s="59" customFormat="1" customHeight="1" spans="1:49">
      <c r="A11200" s="60"/>
      <c r="B11200" s="60"/>
      <c r="C11200" s="60"/>
      <c r="D11200" s="60"/>
      <c r="H11200" s="61"/>
      <c r="I11200" s="61"/>
      <c r="J11200" s="61"/>
      <c r="K11200" s="61"/>
      <c r="L11200" s="61"/>
      <c r="M11200" s="61"/>
      <c r="N11200" s="61"/>
      <c r="O11200" s="61"/>
      <c r="P11200" s="61"/>
      <c r="Q11200" s="61"/>
      <c r="R11200" s="61"/>
      <c r="S11200" s="61"/>
      <c r="T11200" s="61"/>
      <c r="U11200" s="61"/>
      <c r="V11200" s="61"/>
      <c r="W11200" s="61"/>
      <c r="X11200" s="61"/>
      <c r="Y11200" s="61"/>
      <c r="Z11200" s="61"/>
      <c r="AA11200" s="61"/>
      <c r="AB11200" s="61"/>
      <c r="AC11200" s="61"/>
      <c r="AD11200" s="61"/>
      <c r="AE11200" s="61"/>
      <c r="AF11200" s="61"/>
      <c r="AG11200" s="61"/>
      <c r="AH11200" s="61"/>
      <c r="AI11200" s="61"/>
      <c r="AJ11200" s="61"/>
      <c r="AK11200" s="61"/>
      <c r="AL11200" s="61"/>
      <c r="AM11200" s="61"/>
      <c r="AN11200" s="61"/>
      <c r="AO11200" s="61"/>
      <c r="AP11200" s="62"/>
      <c r="AQ11200" s="61"/>
      <c r="AR11200" s="61"/>
      <c r="AS11200" s="61"/>
      <c r="AT11200" s="61"/>
      <c r="AU11200" s="61"/>
      <c r="AV11200" s="61"/>
      <c r="AW11200" s="60"/>
    </row>
    <row r="11201" s="59" customFormat="1" customHeight="1" spans="1:49">
      <c r="A11201" s="60"/>
      <c r="B11201" s="60"/>
      <c r="C11201" s="60"/>
      <c r="D11201" s="60"/>
      <c r="H11201" s="61"/>
      <c r="I11201" s="61"/>
      <c r="J11201" s="61"/>
      <c r="K11201" s="61"/>
      <c r="L11201" s="61"/>
      <c r="M11201" s="61"/>
      <c r="N11201" s="61"/>
      <c r="O11201" s="61"/>
      <c r="P11201" s="61"/>
      <c r="Q11201" s="61"/>
      <c r="R11201" s="61"/>
      <c r="S11201" s="61"/>
      <c r="T11201" s="61"/>
      <c r="U11201" s="61"/>
      <c r="V11201" s="61"/>
      <c r="W11201" s="61"/>
      <c r="X11201" s="61"/>
      <c r="Y11201" s="61"/>
      <c r="Z11201" s="61"/>
      <c r="AA11201" s="61"/>
      <c r="AB11201" s="61"/>
      <c r="AC11201" s="61"/>
      <c r="AD11201" s="61"/>
      <c r="AE11201" s="61"/>
      <c r="AF11201" s="61"/>
      <c r="AG11201" s="61"/>
      <c r="AH11201" s="61"/>
      <c r="AI11201" s="61"/>
      <c r="AJ11201" s="61"/>
      <c r="AK11201" s="61"/>
      <c r="AL11201" s="61"/>
      <c r="AM11201" s="61"/>
      <c r="AN11201" s="61"/>
      <c r="AO11201" s="61"/>
      <c r="AP11201" s="62"/>
      <c r="AQ11201" s="61"/>
      <c r="AR11201" s="61"/>
      <c r="AS11201" s="61"/>
      <c r="AT11201" s="61"/>
      <c r="AU11201" s="61"/>
      <c r="AV11201" s="61"/>
      <c r="AW11201" s="60"/>
    </row>
    <row r="11202" s="59" customFormat="1" customHeight="1" spans="1:49">
      <c r="A11202" s="60"/>
      <c r="B11202" s="60"/>
      <c r="C11202" s="60"/>
      <c r="D11202" s="60"/>
      <c r="H11202" s="61"/>
      <c r="I11202" s="61"/>
      <c r="J11202" s="61"/>
      <c r="K11202" s="61"/>
      <c r="L11202" s="61"/>
      <c r="M11202" s="61"/>
      <c r="N11202" s="61"/>
      <c r="O11202" s="61"/>
      <c r="P11202" s="61"/>
      <c r="Q11202" s="61"/>
      <c r="R11202" s="61"/>
      <c r="S11202" s="61"/>
      <c r="T11202" s="61"/>
      <c r="U11202" s="61"/>
      <c r="V11202" s="61"/>
      <c r="W11202" s="61"/>
      <c r="X11202" s="61"/>
      <c r="Y11202" s="61"/>
      <c r="Z11202" s="61"/>
      <c r="AA11202" s="61"/>
      <c r="AB11202" s="61"/>
      <c r="AC11202" s="61"/>
      <c r="AD11202" s="61"/>
      <c r="AE11202" s="61"/>
      <c r="AF11202" s="61"/>
      <c r="AG11202" s="61"/>
      <c r="AH11202" s="61"/>
      <c r="AI11202" s="61"/>
      <c r="AJ11202" s="61"/>
      <c r="AK11202" s="61"/>
      <c r="AL11202" s="61"/>
      <c r="AM11202" s="61"/>
      <c r="AN11202" s="61"/>
      <c r="AO11202" s="61"/>
      <c r="AP11202" s="62"/>
      <c r="AQ11202" s="61"/>
      <c r="AR11202" s="61"/>
      <c r="AS11202" s="61"/>
      <c r="AT11202" s="61"/>
      <c r="AU11202" s="61"/>
      <c r="AV11202" s="61"/>
      <c r="AW11202" s="60"/>
    </row>
    <row r="11203" s="59" customFormat="1" customHeight="1" spans="1:49">
      <c r="A11203" s="60"/>
      <c r="B11203" s="60"/>
      <c r="C11203" s="60"/>
      <c r="D11203" s="60"/>
      <c r="H11203" s="61"/>
      <c r="I11203" s="61"/>
      <c r="J11203" s="61"/>
      <c r="K11203" s="61"/>
      <c r="L11203" s="61"/>
      <c r="M11203" s="61"/>
      <c r="N11203" s="61"/>
      <c r="O11203" s="61"/>
      <c r="P11203" s="61"/>
      <c r="Q11203" s="61"/>
      <c r="R11203" s="61"/>
      <c r="S11203" s="61"/>
      <c r="T11203" s="61"/>
      <c r="U11203" s="61"/>
      <c r="V11203" s="61"/>
      <c r="W11203" s="61"/>
      <c r="X11203" s="61"/>
      <c r="Y11203" s="61"/>
      <c r="Z11203" s="61"/>
      <c r="AA11203" s="61"/>
      <c r="AB11203" s="61"/>
      <c r="AC11203" s="61"/>
      <c r="AD11203" s="61"/>
      <c r="AE11203" s="61"/>
      <c r="AF11203" s="61"/>
      <c r="AG11203" s="61"/>
      <c r="AH11203" s="61"/>
      <c r="AI11203" s="61"/>
      <c r="AJ11203" s="61"/>
      <c r="AK11203" s="61"/>
      <c r="AL11203" s="61"/>
      <c r="AM11203" s="61"/>
      <c r="AN11203" s="61"/>
      <c r="AO11203" s="61"/>
      <c r="AP11203" s="62"/>
      <c r="AQ11203" s="61"/>
      <c r="AR11203" s="61"/>
      <c r="AS11203" s="61"/>
      <c r="AT11203" s="61"/>
      <c r="AU11203" s="61"/>
      <c r="AV11203" s="61"/>
      <c r="AW11203" s="60"/>
    </row>
    <row r="11204" s="59" customFormat="1" customHeight="1" spans="1:49">
      <c r="A11204" s="60"/>
      <c r="B11204" s="60"/>
      <c r="C11204" s="60"/>
      <c r="D11204" s="60"/>
      <c r="H11204" s="61"/>
      <c r="I11204" s="61"/>
      <c r="J11204" s="61"/>
      <c r="K11204" s="61"/>
      <c r="L11204" s="61"/>
      <c r="M11204" s="61"/>
      <c r="N11204" s="61"/>
      <c r="O11204" s="61"/>
      <c r="P11204" s="61"/>
      <c r="Q11204" s="61"/>
      <c r="R11204" s="61"/>
      <c r="S11204" s="61"/>
      <c r="T11204" s="61"/>
      <c r="U11204" s="61"/>
      <c r="V11204" s="61"/>
      <c r="W11204" s="61"/>
      <c r="X11204" s="61"/>
      <c r="Y11204" s="61"/>
      <c r="Z11204" s="61"/>
      <c r="AA11204" s="61"/>
      <c r="AB11204" s="61"/>
      <c r="AC11204" s="61"/>
      <c r="AD11204" s="61"/>
      <c r="AE11204" s="61"/>
      <c r="AF11204" s="61"/>
      <c r="AG11204" s="61"/>
      <c r="AH11204" s="61"/>
      <c r="AI11204" s="61"/>
      <c r="AJ11204" s="61"/>
      <c r="AK11204" s="61"/>
      <c r="AL11204" s="61"/>
      <c r="AM11204" s="61"/>
      <c r="AN11204" s="61"/>
      <c r="AO11204" s="61"/>
      <c r="AP11204" s="62"/>
      <c r="AQ11204" s="61"/>
      <c r="AR11204" s="61"/>
      <c r="AS11204" s="61"/>
      <c r="AT11204" s="61"/>
      <c r="AU11204" s="61"/>
      <c r="AV11204" s="61"/>
      <c r="AW11204" s="60"/>
    </row>
    <row r="11205" s="59" customFormat="1" customHeight="1" spans="1:49">
      <c r="A11205" s="60"/>
      <c r="B11205" s="60"/>
      <c r="C11205" s="60"/>
      <c r="D11205" s="60"/>
      <c r="H11205" s="61"/>
      <c r="I11205" s="61"/>
      <c r="J11205" s="61"/>
      <c r="K11205" s="61"/>
      <c r="L11205" s="61"/>
      <c r="M11205" s="61"/>
      <c r="N11205" s="61"/>
      <c r="O11205" s="61"/>
      <c r="P11205" s="61"/>
      <c r="Q11205" s="61"/>
      <c r="R11205" s="61"/>
      <c r="S11205" s="61"/>
      <c r="T11205" s="61"/>
      <c r="U11205" s="61"/>
      <c r="V11205" s="61"/>
      <c r="W11205" s="61"/>
      <c r="X11205" s="61"/>
      <c r="Y11205" s="61"/>
      <c r="Z11205" s="61"/>
      <c r="AA11205" s="61"/>
      <c r="AB11205" s="61"/>
      <c r="AC11205" s="61"/>
      <c r="AD11205" s="61"/>
      <c r="AE11205" s="61"/>
      <c r="AF11205" s="61"/>
      <c r="AG11205" s="61"/>
      <c r="AH11205" s="61"/>
      <c r="AI11205" s="61"/>
      <c r="AJ11205" s="61"/>
      <c r="AK11205" s="61"/>
      <c r="AL11205" s="61"/>
      <c r="AM11205" s="61"/>
      <c r="AN11205" s="61"/>
      <c r="AO11205" s="61"/>
      <c r="AP11205" s="62"/>
      <c r="AQ11205" s="61"/>
      <c r="AR11205" s="61"/>
      <c r="AS11205" s="61"/>
      <c r="AT11205" s="61"/>
      <c r="AU11205" s="61"/>
      <c r="AV11205" s="61"/>
      <c r="AW11205" s="60"/>
    </row>
    <row r="11206" s="59" customFormat="1" customHeight="1" spans="1:49">
      <c r="A11206" s="60"/>
      <c r="B11206" s="60"/>
      <c r="C11206" s="60"/>
      <c r="D11206" s="60"/>
      <c r="H11206" s="61"/>
      <c r="I11206" s="61"/>
      <c r="J11206" s="61"/>
      <c r="K11206" s="61"/>
      <c r="L11206" s="61"/>
      <c r="M11206" s="61"/>
      <c r="N11206" s="61"/>
      <c r="O11206" s="61"/>
      <c r="P11206" s="61"/>
      <c r="Q11206" s="61"/>
      <c r="R11206" s="61"/>
      <c r="S11206" s="61"/>
      <c r="T11206" s="61"/>
      <c r="U11206" s="61"/>
      <c r="V11206" s="61"/>
      <c r="W11206" s="61"/>
      <c r="X11206" s="61"/>
      <c r="Y11206" s="61"/>
      <c r="Z11206" s="61"/>
      <c r="AA11206" s="61"/>
      <c r="AB11206" s="61"/>
      <c r="AC11206" s="61"/>
      <c r="AD11206" s="61"/>
      <c r="AE11206" s="61"/>
      <c r="AF11206" s="61"/>
      <c r="AG11206" s="61"/>
      <c r="AH11206" s="61"/>
      <c r="AI11206" s="61"/>
      <c r="AJ11206" s="61"/>
      <c r="AK11206" s="61"/>
      <c r="AL11206" s="61"/>
      <c r="AM11206" s="61"/>
      <c r="AN11206" s="61"/>
      <c r="AO11206" s="61"/>
      <c r="AP11206" s="62"/>
      <c r="AQ11206" s="61"/>
      <c r="AR11206" s="61"/>
      <c r="AS11206" s="61"/>
      <c r="AT11206" s="61"/>
      <c r="AU11206" s="61"/>
      <c r="AV11206" s="61"/>
      <c r="AW11206" s="60"/>
    </row>
    <row r="11207" s="59" customFormat="1" customHeight="1" spans="1:49">
      <c r="A11207" s="60"/>
      <c r="B11207" s="60"/>
      <c r="C11207" s="60"/>
      <c r="D11207" s="60"/>
      <c r="H11207" s="61"/>
      <c r="I11207" s="61"/>
      <c r="J11207" s="61"/>
      <c r="K11207" s="61"/>
      <c r="L11207" s="61"/>
      <c r="M11207" s="61"/>
      <c r="N11207" s="61"/>
      <c r="O11207" s="61"/>
      <c r="P11207" s="61"/>
      <c r="Q11207" s="61"/>
      <c r="R11207" s="61"/>
      <c r="S11207" s="61"/>
      <c r="T11207" s="61"/>
      <c r="U11207" s="61"/>
      <c r="V11207" s="61"/>
      <c r="W11207" s="61"/>
      <c r="X11207" s="61"/>
      <c r="Y11207" s="61"/>
      <c r="Z11207" s="61"/>
      <c r="AA11207" s="61"/>
      <c r="AB11207" s="61"/>
      <c r="AC11207" s="61"/>
      <c r="AD11207" s="61"/>
      <c r="AE11207" s="61"/>
      <c r="AF11207" s="61"/>
      <c r="AG11207" s="61"/>
      <c r="AH11207" s="61"/>
      <c r="AI11207" s="61"/>
      <c r="AJ11207" s="61"/>
      <c r="AK11207" s="61"/>
      <c r="AL11207" s="61"/>
      <c r="AM11207" s="61"/>
      <c r="AN11207" s="61"/>
      <c r="AO11207" s="61"/>
      <c r="AP11207" s="62"/>
      <c r="AQ11207" s="61"/>
      <c r="AR11207" s="61"/>
      <c r="AS11207" s="61"/>
      <c r="AT11207" s="61"/>
      <c r="AU11207" s="61"/>
      <c r="AV11207" s="61"/>
      <c r="AW11207" s="60"/>
    </row>
    <row r="11208" s="59" customFormat="1" customHeight="1" spans="1:49">
      <c r="A11208" s="60"/>
      <c r="B11208" s="60"/>
      <c r="C11208" s="60"/>
      <c r="D11208" s="60"/>
      <c r="H11208" s="61"/>
      <c r="I11208" s="61"/>
      <c r="J11208" s="61"/>
      <c r="K11208" s="61"/>
      <c r="L11208" s="61"/>
      <c r="M11208" s="61"/>
      <c r="N11208" s="61"/>
      <c r="O11208" s="61"/>
      <c r="P11208" s="61"/>
      <c r="Q11208" s="61"/>
      <c r="R11208" s="61"/>
      <c r="S11208" s="61"/>
      <c r="T11208" s="61"/>
      <c r="U11208" s="61"/>
      <c r="V11208" s="61"/>
      <c r="W11208" s="61"/>
      <c r="X11208" s="61"/>
      <c r="Y11208" s="61"/>
      <c r="Z11208" s="61"/>
      <c r="AA11208" s="61"/>
      <c r="AB11208" s="61"/>
      <c r="AC11208" s="61"/>
      <c r="AD11208" s="61"/>
      <c r="AE11208" s="61"/>
      <c r="AF11208" s="61"/>
      <c r="AG11208" s="61"/>
      <c r="AH11208" s="61"/>
      <c r="AI11208" s="61"/>
      <c r="AJ11208" s="61"/>
      <c r="AK11208" s="61"/>
      <c r="AL11208" s="61"/>
      <c r="AM11208" s="61"/>
      <c r="AN11208" s="61"/>
      <c r="AO11208" s="61"/>
      <c r="AP11208" s="62"/>
      <c r="AQ11208" s="61"/>
      <c r="AR11208" s="61"/>
      <c r="AS11208" s="61"/>
      <c r="AT11208" s="61"/>
      <c r="AU11208" s="61"/>
      <c r="AV11208" s="61"/>
      <c r="AW11208" s="60"/>
    </row>
    <row r="11209" s="59" customFormat="1" customHeight="1" spans="1:49">
      <c r="A11209" s="60"/>
      <c r="B11209" s="60"/>
      <c r="C11209" s="60"/>
      <c r="D11209" s="60"/>
      <c r="H11209" s="61"/>
      <c r="I11209" s="61"/>
      <c r="J11209" s="61"/>
      <c r="K11209" s="61"/>
      <c r="L11209" s="61"/>
      <c r="M11209" s="61"/>
      <c r="N11209" s="61"/>
      <c r="O11209" s="61"/>
      <c r="P11209" s="61"/>
      <c r="Q11209" s="61"/>
      <c r="R11209" s="61"/>
      <c r="S11209" s="61"/>
      <c r="T11209" s="61"/>
      <c r="U11209" s="61"/>
      <c r="V11209" s="61"/>
      <c r="W11209" s="61"/>
      <c r="X11209" s="61"/>
      <c r="Y11209" s="61"/>
      <c r="Z11209" s="61"/>
      <c r="AA11209" s="61"/>
      <c r="AB11209" s="61"/>
      <c r="AC11209" s="61"/>
      <c r="AD11209" s="61"/>
      <c r="AE11209" s="61"/>
      <c r="AF11209" s="61"/>
      <c r="AG11209" s="61"/>
      <c r="AH11209" s="61"/>
      <c r="AI11209" s="61"/>
      <c r="AJ11209" s="61"/>
      <c r="AK11209" s="61"/>
      <c r="AL11209" s="61"/>
      <c r="AM11209" s="61"/>
      <c r="AN11209" s="61"/>
      <c r="AO11209" s="61"/>
      <c r="AP11209" s="62"/>
      <c r="AQ11209" s="61"/>
      <c r="AR11209" s="61"/>
      <c r="AS11209" s="61"/>
      <c r="AT11209" s="61"/>
      <c r="AU11209" s="61"/>
      <c r="AV11209" s="61"/>
      <c r="AW11209" s="60"/>
    </row>
    <row r="11210" s="59" customFormat="1" customHeight="1" spans="1:49">
      <c r="A11210" s="60"/>
      <c r="B11210" s="60"/>
      <c r="C11210" s="60"/>
      <c r="D11210" s="60"/>
      <c r="H11210" s="61"/>
      <c r="I11210" s="61"/>
      <c r="J11210" s="61"/>
      <c r="K11210" s="61"/>
      <c r="L11210" s="61"/>
      <c r="M11210" s="61"/>
      <c r="N11210" s="61"/>
      <c r="O11210" s="61"/>
      <c r="P11210" s="61"/>
      <c r="Q11210" s="61"/>
      <c r="R11210" s="61"/>
      <c r="S11210" s="61"/>
      <c r="T11210" s="61"/>
      <c r="U11210" s="61"/>
      <c r="V11210" s="61"/>
      <c r="W11210" s="61"/>
      <c r="X11210" s="61"/>
      <c r="Y11210" s="61"/>
      <c r="Z11210" s="61"/>
      <c r="AA11210" s="61"/>
      <c r="AB11210" s="61"/>
      <c r="AC11210" s="61"/>
      <c r="AD11210" s="61"/>
      <c r="AE11210" s="61"/>
      <c r="AF11210" s="61"/>
      <c r="AG11210" s="61"/>
      <c r="AH11210" s="61"/>
      <c r="AI11210" s="61"/>
      <c r="AJ11210" s="61"/>
      <c r="AK11210" s="61"/>
      <c r="AL11210" s="61"/>
      <c r="AM11210" s="61"/>
      <c r="AN11210" s="61"/>
      <c r="AO11210" s="61"/>
      <c r="AP11210" s="62"/>
      <c r="AQ11210" s="61"/>
      <c r="AR11210" s="61"/>
      <c r="AS11210" s="61"/>
      <c r="AT11210" s="61"/>
      <c r="AU11210" s="61"/>
      <c r="AV11210" s="61"/>
      <c r="AW11210" s="60"/>
    </row>
    <row r="11211" s="59" customFormat="1" customHeight="1" spans="1:49">
      <c r="A11211" s="60"/>
      <c r="B11211" s="60"/>
      <c r="C11211" s="60"/>
      <c r="D11211" s="60"/>
      <c r="H11211" s="61"/>
      <c r="I11211" s="61"/>
      <c r="J11211" s="61"/>
      <c r="K11211" s="61"/>
      <c r="L11211" s="61"/>
      <c r="M11211" s="61"/>
      <c r="N11211" s="61"/>
      <c r="O11211" s="61"/>
      <c r="P11211" s="61"/>
      <c r="Q11211" s="61"/>
      <c r="R11211" s="61"/>
      <c r="S11211" s="61"/>
      <c r="T11211" s="61"/>
      <c r="U11211" s="61"/>
      <c r="V11211" s="61"/>
      <c r="W11211" s="61"/>
      <c r="X11211" s="61"/>
      <c r="Y11211" s="61"/>
      <c r="Z11211" s="61"/>
      <c r="AA11211" s="61"/>
      <c r="AB11211" s="61"/>
      <c r="AC11211" s="61"/>
      <c r="AD11211" s="61"/>
      <c r="AE11211" s="61"/>
      <c r="AF11211" s="61"/>
      <c r="AG11211" s="61"/>
      <c r="AH11211" s="61"/>
      <c r="AI11211" s="61"/>
      <c r="AJ11211" s="61"/>
      <c r="AK11211" s="61"/>
      <c r="AL11211" s="61"/>
      <c r="AM11211" s="61"/>
      <c r="AN11211" s="61"/>
      <c r="AO11211" s="61"/>
      <c r="AP11211" s="62"/>
      <c r="AQ11211" s="61"/>
      <c r="AR11211" s="61"/>
      <c r="AS11211" s="61"/>
      <c r="AT11211" s="61"/>
      <c r="AU11211" s="61"/>
      <c r="AV11211" s="61"/>
      <c r="AW11211" s="60"/>
    </row>
    <row r="11212" s="59" customFormat="1" customHeight="1" spans="1:49">
      <c r="A11212" s="60"/>
      <c r="B11212" s="60"/>
      <c r="C11212" s="60"/>
      <c r="D11212" s="60"/>
      <c r="H11212" s="61"/>
      <c r="I11212" s="61"/>
      <c r="J11212" s="61"/>
      <c r="K11212" s="61"/>
      <c r="L11212" s="61"/>
      <c r="M11212" s="61"/>
      <c r="N11212" s="61"/>
      <c r="O11212" s="61"/>
      <c r="P11212" s="61"/>
      <c r="Q11212" s="61"/>
      <c r="R11212" s="61"/>
      <c r="S11212" s="61"/>
      <c r="T11212" s="61"/>
      <c r="U11212" s="61"/>
      <c r="V11212" s="61"/>
      <c r="W11212" s="61"/>
      <c r="X11212" s="61"/>
      <c r="Y11212" s="61"/>
      <c r="Z11212" s="61"/>
      <c r="AA11212" s="61"/>
      <c r="AB11212" s="61"/>
      <c r="AC11212" s="61"/>
      <c r="AD11212" s="61"/>
      <c r="AE11212" s="61"/>
      <c r="AF11212" s="61"/>
      <c r="AG11212" s="61"/>
      <c r="AH11212" s="61"/>
      <c r="AI11212" s="61"/>
      <c r="AJ11212" s="61"/>
      <c r="AK11212" s="61"/>
      <c r="AL11212" s="61"/>
      <c r="AM11212" s="61"/>
      <c r="AN11212" s="61"/>
      <c r="AO11212" s="61"/>
      <c r="AP11212" s="62"/>
      <c r="AQ11212" s="61"/>
      <c r="AR11212" s="61"/>
      <c r="AS11212" s="61"/>
      <c r="AT11212" s="61"/>
      <c r="AU11212" s="61"/>
      <c r="AV11212" s="61"/>
      <c r="AW11212" s="60"/>
    </row>
    <row r="11213" s="59" customFormat="1" customHeight="1" spans="1:49">
      <c r="A11213" s="60"/>
      <c r="B11213" s="60"/>
      <c r="C11213" s="60"/>
      <c r="D11213" s="60"/>
      <c r="H11213" s="61"/>
      <c r="I11213" s="61"/>
      <c r="J11213" s="61"/>
      <c r="K11213" s="61"/>
      <c r="L11213" s="61"/>
      <c r="M11213" s="61"/>
      <c r="N11213" s="61"/>
      <c r="O11213" s="61"/>
      <c r="P11213" s="61"/>
      <c r="Q11213" s="61"/>
      <c r="R11213" s="61"/>
      <c r="S11213" s="61"/>
      <c r="T11213" s="61"/>
      <c r="U11213" s="61"/>
      <c r="V11213" s="61"/>
      <c r="W11213" s="61"/>
      <c r="X11213" s="61"/>
      <c r="Y11213" s="61"/>
      <c r="Z11213" s="61"/>
      <c r="AA11213" s="61"/>
      <c r="AB11213" s="61"/>
      <c r="AC11213" s="61"/>
      <c r="AD11213" s="61"/>
      <c r="AE11213" s="61"/>
      <c r="AF11213" s="61"/>
      <c r="AG11213" s="61"/>
      <c r="AH11213" s="61"/>
      <c r="AI11213" s="61"/>
      <c r="AJ11213" s="61"/>
      <c r="AK11213" s="61"/>
      <c r="AL11213" s="61"/>
      <c r="AM11213" s="61"/>
      <c r="AN11213" s="61"/>
      <c r="AO11213" s="61"/>
      <c r="AP11213" s="62"/>
      <c r="AQ11213" s="61"/>
      <c r="AR11213" s="61"/>
      <c r="AS11213" s="61"/>
      <c r="AT11213" s="61"/>
      <c r="AU11213" s="61"/>
      <c r="AV11213" s="61"/>
      <c r="AW11213" s="60"/>
    </row>
    <row r="11214" s="59" customFormat="1" customHeight="1" spans="1:49">
      <c r="A11214" s="60"/>
      <c r="B11214" s="60"/>
      <c r="C11214" s="60"/>
      <c r="D11214" s="60"/>
      <c r="H11214" s="61"/>
      <c r="I11214" s="61"/>
      <c r="J11214" s="61"/>
      <c r="K11214" s="61"/>
      <c r="L11214" s="61"/>
      <c r="M11214" s="61"/>
      <c r="N11214" s="61"/>
      <c r="O11214" s="61"/>
      <c r="P11214" s="61"/>
      <c r="Q11214" s="61"/>
      <c r="R11214" s="61"/>
      <c r="S11214" s="61"/>
      <c r="T11214" s="61"/>
      <c r="U11214" s="61"/>
      <c r="V11214" s="61"/>
      <c r="W11214" s="61"/>
      <c r="X11214" s="61"/>
      <c r="Y11214" s="61"/>
      <c r="Z11214" s="61"/>
      <c r="AA11214" s="61"/>
      <c r="AB11214" s="61"/>
      <c r="AC11214" s="61"/>
      <c r="AD11214" s="61"/>
      <c r="AE11214" s="61"/>
      <c r="AF11214" s="61"/>
      <c r="AG11214" s="61"/>
      <c r="AH11214" s="61"/>
      <c r="AI11214" s="61"/>
      <c r="AJ11214" s="61"/>
      <c r="AK11214" s="61"/>
      <c r="AL11214" s="61"/>
      <c r="AM11214" s="61"/>
      <c r="AN11214" s="61"/>
      <c r="AO11214" s="61"/>
      <c r="AP11214" s="62"/>
      <c r="AQ11214" s="61"/>
      <c r="AR11214" s="61"/>
      <c r="AS11214" s="61"/>
      <c r="AT11214" s="61"/>
      <c r="AU11214" s="61"/>
      <c r="AV11214" s="61"/>
      <c r="AW11214" s="60"/>
    </row>
    <row r="11215" s="59" customFormat="1" customHeight="1" spans="1:49">
      <c r="A11215" s="60"/>
      <c r="B11215" s="60"/>
      <c r="C11215" s="60"/>
      <c r="D11215" s="60"/>
      <c r="H11215" s="61"/>
      <c r="I11215" s="61"/>
      <c r="J11215" s="61"/>
      <c r="K11215" s="61"/>
      <c r="L11215" s="61"/>
      <c r="M11215" s="61"/>
      <c r="N11215" s="61"/>
      <c r="O11215" s="61"/>
      <c r="P11215" s="61"/>
      <c r="Q11215" s="61"/>
      <c r="R11215" s="61"/>
      <c r="S11215" s="61"/>
      <c r="T11215" s="61"/>
      <c r="U11215" s="61"/>
      <c r="V11215" s="61"/>
      <c r="W11215" s="61"/>
      <c r="X11215" s="61"/>
      <c r="Y11215" s="61"/>
      <c r="Z11215" s="61"/>
      <c r="AA11215" s="61"/>
      <c r="AB11215" s="61"/>
      <c r="AC11215" s="61"/>
      <c r="AD11215" s="61"/>
      <c r="AE11215" s="61"/>
      <c r="AF11215" s="61"/>
      <c r="AG11215" s="61"/>
      <c r="AH11215" s="61"/>
      <c r="AI11215" s="61"/>
      <c r="AJ11215" s="61"/>
      <c r="AK11215" s="61"/>
      <c r="AL11215" s="61"/>
      <c r="AM11215" s="61"/>
      <c r="AN11215" s="61"/>
      <c r="AO11215" s="61"/>
      <c r="AP11215" s="62"/>
      <c r="AQ11215" s="61"/>
      <c r="AR11215" s="61"/>
      <c r="AS11215" s="61"/>
      <c r="AT11215" s="61"/>
      <c r="AU11215" s="61"/>
      <c r="AV11215" s="61"/>
      <c r="AW11215" s="60"/>
    </row>
    <row r="11216" s="59" customFormat="1" customHeight="1" spans="1:49">
      <c r="A11216" s="60"/>
      <c r="B11216" s="60"/>
      <c r="C11216" s="60"/>
      <c r="D11216" s="60"/>
      <c r="H11216" s="61"/>
      <c r="I11216" s="61"/>
      <c r="J11216" s="61"/>
      <c r="K11216" s="61"/>
      <c r="L11216" s="61"/>
      <c r="M11216" s="61"/>
      <c r="N11216" s="61"/>
      <c r="O11216" s="61"/>
      <c r="P11216" s="61"/>
      <c r="Q11216" s="61"/>
      <c r="R11216" s="61"/>
      <c r="S11216" s="61"/>
      <c r="T11216" s="61"/>
      <c r="U11216" s="61"/>
      <c r="V11216" s="61"/>
      <c r="W11216" s="61"/>
      <c r="X11216" s="61"/>
      <c r="Y11216" s="61"/>
      <c r="Z11216" s="61"/>
      <c r="AA11216" s="61"/>
      <c r="AB11216" s="61"/>
      <c r="AC11216" s="61"/>
      <c r="AD11216" s="61"/>
      <c r="AE11216" s="61"/>
      <c r="AF11216" s="61"/>
      <c r="AG11216" s="61"/>
      <c r="AH11216" s="61"/>
      <c r="AI11216" s="61"/>
      <c r="AJ11216" s="61"/>
      <c r="AK11216" s="61"/>
      <c r="AL11216" s="61"/>
      <c r="AM11216" s="61"/>
      <c r="AN11216" s="61"/>
      <c r="AO11216" s="61"/>
      <c r="AP11216" s="62"/>
      <c r="AQ11216" s="61"/>
      <c r="AR11216" s="61"/>
      <c r="AS11216" s="61"/>
      <c r="AT11216" s="61"/>
      <c r="AU11216" s="61"/>
      <c r="AV11216" s="61"/>
      <c r="AW11216" s="60"/>
    </row>
    <row r="11217" s="59" customFormat="1" customHeight="1" spans="1:49">
      <c r="A11217" s="60"/>
      <c r="B11217" s="60"/>
      <c r="C11217" s="60"/>
      <c r="D11217" s="60"/>
      <c r="H11217" s="61"/>
      <c r="I11217" s="61"/>
      <c r="J11217" s="61"/>
      <c r="K11217" s="61"/>
      <c r="L11217" s="61"/>
      <c r="M11217" s="61"/>
      <c r="N11217" s="61"/>
      <c r="O11217" s="61"/>
      <c r="P11217" s="61"/>
      <c r="Q11217" s="61"/>
      <c r="R11217" s="61"/>
      <c r="S11217" s="61"/>
      <c r="T11217" s="61"/>
      <c r="U11217" s="61"/>
      <c r="V11217" s="61"/>
      <c r="W11217" s="61"/>
      <c r="X11217" s="61"/>
      <c r="Y11217" s="61"/>
      <c r="Z11217" s="61"/>
      <c r="AA11217" s="61"/>
      <c r="AB11217" s="61"/>
      <c r="AC11217" s="61"/>
      <c r="AD11217" s="61"/>
      <c r="AE11217" s="61"/>
      <c r="AF11217" s="61"/>
      <c r="AG11217" s="61"/>
      <c r="AH11217" s="61"/>
      <c r="AI11217" s="61"/>
      <c r="AJ11217" s="61"/>
      <c r="AK11217" s="61"/>
      <c r="AL11217" s="61"/>
      <c r="AM11217" s="61"/>
      <c r="AN11217" s="61"/>
      <c r="AO11217" s="61"/>
      <c r="AP11217" s="62"/>
      <c r="AQ11217" s="61"/>
      <c r="AR11217" s="61"/>
      <c r="AS11217" s="61"/>
      <c r="AT11217" s="61"/>
      <c r="AU11217" s="61"/>
      <c r="AV11217" s="61"/>
      <c r="AW11217" s="60"/>
    </row>
    <row r="11218" s="59" customFormat="1" customHeight="1" spans="1:49">
      <c r="A11218" s="60"/>
      <c r="B11218" s="60"/>
      <c r="C11218" s="60"/>
      <c r="D11218" s="60"/>
      <c r="H11218" s="61"/>
      <c r="I11218" s="61"/>
      <c r="J11218" s="61"/>
      <c r="K11218" s="61"/>
      <c r="L11218" s="61"/>
      <c r="M11218" s="61"/>
      <c r="N11218" s="61"/>
      <c r="O11218" s="61"/>
      <c r="P11218" s="61"/>
      <c r="Q11218" s="61"/>
      <c r="R11218" s="61"/>
      <c r="S11218" s="61"/>
      <c r="T11218" s="61"/>
      <c r="U11218" s="61"/>
      <c r="V11218" s="61"/>
      <c r="W11218" s="61"/>
      <c r="X11218" s="61"/>
      <c r="Y11218" s="61"/>
      <c r="Z11218" s="61"/>
      <c r="AA11218" s="61"/>
      <c r="AB11218" s="61"/>
      <c r="AC11218" s="61"/>
      <c r="AD11218" s="61"/>
      <c r="AE11218" s="61"/>
      <c r="AF11218" s="61"/>
      <c r="AG11218" s="61"/>
      <c r="AH11218" s="61"/>
      <c r="AI11218" s="61"/>
      <c r="AJ11218" s="61"/>
      <c r="AK11218" s="61"/>
      <c r="AL11218" s="61"/>
      <c r="AM11218" s="61"/>
      <c r="AN11218" s="61"/>
      <c r="AO11218" s="61"/>
      <c r="AP11218" s="62"/>
      <c r="AQ11218" s="61"/>
      <c r="AR11218" s="61"/>
      <c r="AS11218" s="61"/>
      <c r="AT11218" s="61"/>
      <c r="AU11218" s="61"/>
      <c r="AV11218" s="61"/>
      <c r="AW11218" s="60"/>
    </row>
    <row r="11219" s="59" customFormat="1" customHeight="1" spans="1:49">
      <c r="A11219" s="60"/>
      <c r="B11219" s="60"/>
      <c r="C11219" s="60"/>
      <c r="D11219" s="60"/>
      <c r="H11219" s="61"/>
      <c r="I11219" s="61"/>
      <c r="J11219" s="61"/>
      <c r="K11219" s="61"/>
      <c r="L11219" s="61"/>
      <c r="M11219" s="61"/>
      <c r="N11219" s="61"/>
      <c r="O11219" s="61"/>
      <c r="P11219" s="61"/>
      <c r="Q11219" s="61"/>
      <c r="R11219" s="61"/>
      <c r="S11219" s="61"/>
      <c r="T11219" s="61"/>
      <c r="U11219" s="61"/>
      <c r="V11219" s="61"/>
      <c r="W11219" s="61"/>
      <c r="X11219" s="61"/>
      <c r="Y11219" s="61"/>
      <c r="Z11219" s="61"/>
      <c r="AA11219" s="61"/>
      <c r="AB11219" s="61"/>
      <c r="AC11219" s="61"/>
      <c r="AD11219" s="61"/>
      <c r="AE11219" s="61"/>
      <c r="AF11219" s="61"/>
      <c r="AG11219" s="61"/>
      <c r="AH11219" s="61"/>
      <c r="AI11219" s="61"/>
      <c r="AJ11219" s="61"/>
      <c r="AK11219" s="61"/>
      <c r="AL11219" s="61"/>
      <c r="AM11219" s="61"/>
      <c r="AN11219" s="61"/>
      <c r="AO11219" s="61"/>
      <c r="AP11219" s="62"/>
      <c r="AQ11219" s="61"/>
      <c r="AR11219" s="61"/>
      <c r="AS11219" s="61"/>
      <c r="AT11219" s="61"/>
      <c r="AU11219" s="61"/>
      <c r="AV11219" s="61"/>
      <c r="AW11219" s="60"/>
    </row>
    <row r="11220" s="59" customFormat="1" customHeight="1" spans="1:49">
      <c r="A11220" s="60"/>
      <c r="B11220" s="60"/>
      <c r="C11220" s="60"/>
      <c r="D11220" s="60"/>
      <c r="H11220" s="61"/>
      <c r="I11220" s="61"/>
      <c r="J11220" s="61"/>
      <c r="K11220" s="61"/>
      <c r="L11220" s="61"/>
      <c r="M11220" s="61"/>
      <c r="N11220" s="61"/>
      <c r="O11220" s="61"/>
      <c r="P11220" s="61"/>
      <c r="Q11220" s="61"/>
      <c r="R11220" s="61"/>
      <c r="S11220" s="61"/>
      <c r="T11220" s="61"/>
      <c r="U11220" s="61"/>
      <c r="V11220" s="61"/>
      <c r="W11220" s="61"/>
      <c r="X11220" s="61"/>
      <c r="Y11220" s="61"/>
      <c r="Z11220" s="61"/>
      <c r="AA11220" s="61"/>
      <c r="AB11220" s="61"/>
      <c r="AC11220" s="61"/>
      <c r="AD11220" s="61"/>
      <c r="AE11220" s="61"/>
      <c r="AF11220" s="61"/>
      <c r="AG11220" s="61"/>
      <c r="AH11220" s="61"/>
      <c r="AI11220" s="61"/>
      <c r="AJ11220" s="61"/>
      <c r="AK11220" s="61"/>
      <c r="AL11220" s="61"/>
      <c r="AM11220" s="61"/>
      <c r="AN11220" s="61"/>
      <c r="AO11220" s="61"/>
      <c r="AP11220" s="62"/>
      <c r="AQ11220" s="61"/>
      <c r="AR11220" s="61"/>
      <c r="AS11220" s="61"/>
      <c r="AT11220" s="61"/>
      <c r="AU11220" s="61"/>
      <c r="AV11220" s="61"/>
      <c r="AW11220" s="60"/>
    </row>
    <row r="11221" s="59" customFormat="1" customHeight="1" spans="1:49">
      <c r="A11221" s="60"/>
      <c r="B11221" s="60"/>
      <c r="C11221" s="60"/>
      <c r="D11221" s="60"/>
      <c r="H11221" s="61"/>
      <c r="I11221" s="61"/>
      <c r="J11221" s="61"/>
      <c r="K11221" s="61"/>
      <c r="L11221" s="61"/>
      <c r="M11221" s="61"/>
      <c r="N11221" s="61"/>
      <c r="O11221" s="61"/>
      <c r="P11221" s="61"/>
      <c r="Q11221" s="61"/>
      <c r="R11221" s="61"/>
      <c r="S11221" s="61"/>
      <c r="T11221" s="61"/>
      <c r="U11221" s="61"/>
      <c r="V11221" s="61"/>
      <c r="W11221" s="61"/>
      <c r="X11221" s="61"/>
      <c r="Y11221" s="61"/>
      <c r="Z11221" s="61"/>
      <c r="AA11221" s="61"/>
      <c r="AB11221" s="61"/>
      <c r="AC11221" s="61"/>
      <c r="AD11221" s="61"/>
      <c r="AE11221" s="61"/>
      <c r="AF11221" s="61"/>
      <c r="AG11221" s="61"/>
      <c r="AH11221" s="61"/>
      <c r="AI11221" s="61"/>
      <c r="AJ11221" s="61"/>
      <c r="AK11221" s="61"/>
      <c r="AL11221" s="61"/>
      <c r="AM11221" s="61"/>
      <c r="AN11221" s="61"/>
      <c r="AO11221" s="61"/>
      <c r="AP11221" s="62"/>
      <c r="AQ11221" s="61"/>
      <c r="AR11221" s="61"/>
      <c r="AS11221" s="61"/>
      <c r="AT11221" s="61"/>
      <c r="AU11221" s="61"/>
      <c r="AV11221" s="61"/>
      <c r="AW11221" s="60"/>
    </row>
    <row r="11222" s="59" customFormat="1" customHeight="1" spans="1:49">
      <c r="A11222" s="60"/>
      <c r="B11222" s="60"/>
      <c r="C11222" s="60"/>
      <c r="D11222" s="60"/>
      <c r="H11222" s="61"/>
      <c r="I11222" s="61"/>
      <c r="J11222" s="61"/>
      <c r="K11222" s="61"/>
      <c r="L11222" s="61"/>
      <c r="M11222" s="61"/>
      <c r="N11222" s="61"/>
      <c r="O11222" s="61"/>
      <c r="P11222" s="61"/>
      <c r="Q11222" s="61"/>
      <c r="R11222" s="61"/>
      <c r="S11222" s="61"/>
      <c r="T11222" s="61"/>
      <c r="U11222" s="61"/>
      <c r="V11222" s="61"/>
      <c r="W11222" s="61"/>
      <c r="X11222" s="61"/>
      <c r="Y11222" s="61"/>
      <c r="Z11222" s="61"/>
      <c r="AA11222" s="61"/>
      <c r="AB11222" s="61"/>
      <c r="AC11222" s="61"/>
      <c r="AD11222" s="61"/>
      <c r="AE11222" s="61"/>
      <c r="AF11222" s="61"/>
      <c r="AG11222" s="61"/>
      <c r="AH11222" s="61"/>
      <c r="AI11222" s="61"/>
      <c r="AJ11222" s="61"/>
      <c r="AK11222" s="61"/>
      <c r="AL11222" s="61"/>
      <c r="AM11222" s="61"/>
      <c r="AN11222" s="61"/>
      <c r="AO11222" s="61"/>
      <c r="AP11222" s="62"/>
      <c r="AQ11222" s="61"/>
      <c r="AR11222" s="61"/>
      <c r="AS11222" s="61"/>
      <c r="AT11222" s="61"/>
      <c r="AU11222" s="61"/>
      <c r="AV11222" s="61"/>
      <c r="AW11222" s="60"/>
    </row>
    <row r="11223" s="59" customFormat="1" customHeight="1" spans="1:49">
      <c r="A11223" s="60"/>
      <c r="B11223" s="60"/>
      <c r="C11223" s="60"/>
      <c r="D11223" s="60"/>
      <c r="H11223" s="61"/>
      <c r="I11223" s="61"/>
      <c r="J11223" s="61"/>
      <c r="K11223" s="61"/>
      <c r="L11223" s="61"/>
      <c r="M11223" s="61"/>
      <c r="N11223" s="61"/>
      <c r="O11223" s="61"/>
      <c r="P11223" s="61"/>
      <c r="Q11223" s="61"/>
      <c r="R11223" s="61"/>
      <c r="S11223" s="61"/>
      <c r="T11223" s="61"/>
      <c r="U11223" s="61"/>
      <c r="V11223" s="61"/>
      <c r="W11223" s="61"/>
      <c r="X11223" s="61"/>
      <c r="Y11223" s="61"/>
      <c r="Z11223" s="61"/>
      <c r="AA11223" s="61"/>
      <c r="AB11223" s="61"/>
      <c r="AC11223" s="61"/>
      <c r="AD11223" s="61"/>
      <c r="AE11223" s="61"/>
      <c r="AF11223" s="61"/>
      <c r="AG11223" s="61"/>
      <c r="AH11223" s="61"/>
      <c r="AI11223" s="61"/>
      <c r="AJ11223" s="61"/>
      <c r="AK11223" s="61"/>
      <c r="AL11223" s="61"/>
      <c r="AM11223" s="61"/>
      <c r="AN11223" s="61"/>
      <c r="AO11223" s="61"/>
      <c r="AP11223" s="62"/>
      <c r="AQ11223" s="61"/>
      <c r="AR11223" s="61"/>
      <c r="AS11223" s="61"/>
      <c r="AT11223" s="61"/>
      <c r="AU11223" s="61"/>
      <c r="AV11223" s="61"/>
      <c r="AW11223" s="60"/>
    </row>
    <row r="11224" s="59" customFormat="1" customHeight="1" spans="1:49">
      <c r="A11224" s="60"/>
      <c r="B11224" s="60"/>
      <c r="C11224" s="60"/>
      <c r="D11224" s="60"/>
      <c r="H11224" s="61"/>
      <c r="I11224" s="61"/>
      <c r="J11224" s="61"/>
      <c r="K11224" s="61"/>
      <c r="L11224" s="61"/>
      <c r="M11224" s="61"/>
      <c r="N11224" s="61"/>
      <c r="O11224" s="61"/>
      <c r="P11224" s="61"/>
      <c r="Q11224" s="61"/>
      <c r="R11224" s="61"/>
      <c r="S11224" s="61"/>
      <c r="T11224" s="61"/>
      <c r="U11224" s="61"/>
      <c r="V11224" s="61"/>
      <c r="W11224" s="61"/>
      <c r="X11224" s="61"/>
      <c r="Y11224" s="61"/>
      <c r="Z11224" s="61"/>
      <c r="AA11224" s="61"/>
      <c r="AB11224" s="61"/>
      <c r="AC11224" s="61"/>
      <c r="AD11224" s="61"/>
      <c r="AE11224" s="61"/>
      <c r="AF11224" s="61"/>
      <c r="AG11224" s="61"/>
      <c r="AH11224" s="61"/>
      <c r="AI11224" s="61"/>
      <c r="AJ11224" s="61"/>
      <c r="AK11224" s="61"/>
      <c r="AL11224" s="61"/>
      <c r="AM11224" s="61"/>
      <c r="AN11224" s="61"/>
      <c r="AO11224" s="61"/>
      <c r="AP11224" s="62"/>
      <c r="AQ11224" s="61"/>
      <c r="AR11224" s="61"/>
      <c r="AS11224" s="61"/>
      <c r="AT11224" s="61"/>
      <c r="AU11224" s="61"/>
      <c r="AV11224" s="61"/>
      <c r="AW11224" s="60"/>
    </row>
    <row r="11225" s="59" customFormat="1" customHeight="1" spans="1:49">
      <c r="A11225" s="60"/>
      <c r="B11225" s="60"/>
      <c r="C11225" s="60"/>
      <c r="D11225" s="60"/>
      <c r="H11225" s="61"/>
      <c r="I11225" s="61"/>
      <c r="J11225" s="61"/>
      <c r="K11225" s="61"/>
      <c r="L11225" s="61"/>
      <c r="M11225" s="61"/>
      <c r="N11225" s="61"/>
      <c r="O11225" s="61"/>
      <c r="P11225" s="61"/>
      <c r="Q11225" s="61"/>
      <c r="R11225" s="61"/>
      <c r="S11225" s="61"/>
      <c r="T11225" s="61"/>
      <c r="U11225" s="61"/>
      <c r="V11225" s="61"/>
      <c r="W11225" s="61"/>
      <c r="X11225" s="61"/>
      <c r="Y11225" s="61"/>
      <c r="Z11225" s="61"/>
      <c r="AA11225" s="61"/>
      <c r="AB11225" s="61"/>
      <c r="AC11225" s="61"/>
      <c r="AD11225" s="61"/>
      <c r="AE11225" s="61"/>
      <c r="AF11225" s="61"/>
      <c r="AG11225" s="61"/>
      <c r="AH11225" s="61"/>
      <c r="AI11225" s="61"/>
      <c r="AJ11225" s="61"/>
      <c r="AK11225" s="61"/>
      <c r="AL11225" s="61"/>
      <c r="AM11225" s="61"/>
      <c r="AN11225" s="61"/>
      <c r="AO11225" s="61"/>
      <c r="AP11225" s="62"/>
      <c r="AQ11225" s="61"/>
      <c r="AR11225" s="61"/>
      <c r="AS11225" s="61"/>
      <c r="AT11225" s="61"/>
      <c r="AU11225" s="61"/>
      <c r="AV11225" s="61"/>
      <c r="AW11225" s="60"/>
    </row>
    <row r="11226" s="59" customFormat="1" customHeight="1" spans="1:49">
      <c r="A11226" s="60"/>
      <c r="B11226" s="60"/>
      <c r="C11226" s="60"/>
      <c r="D11226" s="60"/>
      <c r="H11226" s="61"/>
      <c r="I11226" s="61"/>
      <c r="J11226" s="61"/>
      <c r="K11226" s="61"/>
      <c r="L11226" s="61"/>
      <c r="M11226" s="61"/>
      <c r="N11226" s="61"/>
      <c r="O11226" s="61"/>
      <c r="P11226" s="61"/>
      <c r="Q11226" s="61"/>
      <c r="R11226" s="61"/>
      <c r="S11226" s="61"/>
      <c r="T11226" s="61"/>
      <c r="U11226" s="61"/>
      <c r="V11226" s="61"/>
      <c r="W11226" s="61"/>
      <c r="X11226" s="61"/>
      <c r="Y11226" s="61"/>
      <c r="Z11226" s="61"/>
      <c r="AA11226" s="61"/>
      <c r="AB11226" s="61"/>
      <c r="AC11226" s="61"/>
      <c r="AD11226" s="61"/>
      <c r="AE11226" s="61"/>
      <c r="AF11226" s="61"/>
      <c r="AG11226" s="61"/>
      <c r="AH11226" s="61"/>
      <c r="AI11226" s="61"/>
      <c r="AJ11226" s="61"/>
      <c r="AK11226" s="61"/>
      <c r="AL11226" s="61"/>
      <c r="AM11226" s="61"/>
      <c r="AN11226" s="61"/>
      <c r="AO11226" s="61"/>
      <c r="AP11226" s="62"/>
      <c r="AQ11226" s="61"/>
      <c r="AR11226" s="61"/>
      <c r="AS11226" s="61"/>
      <c r="AT11226" s="61"/>
      <c r="AU11226" s="61"/>
      <c r="AV11226" s="61"/>
      <c r="AW11226" s="60"/>
    </row>
    <row r="11227" s="59" customFormat="1" customHeight="1" spans="1:49">
      <c r="A11227" s="60"/>
      <c r="B11227" s="60"/>
      <c r="C11227" s="60"/>
      <c r="D11227" s="60"/>
      <c r="H11227" s="61"/>
      <c r="I11227" s="61"/>
      <c r="J11227" s="61"/>
      <c r="K11227" s="61"/>
      <c r="L11227" s="61"/>
      <c r="M11227" s="61"/>
      <c r="N11227" s="61"/>
      <c r="O11227" s="61"/>
      <c r="P11227" s="61"/>
      <c r="Q11227" s="61"/>
      <c r="R11227" s="61"/>
      <c r="S11227" s="61"/>
      <c r="T11227" s="61"/>
      <c r="U11227" s="61"/>
      <c r="V11227" s="61"/>
      <c r="W11227" s="61"/>
      <c r="X11227" s="61"/>
      <c r="Y11227" s="61"/>
      <c r="Z11227" s="61"/>
      <c r="AA11227" s="61"/>
      <c r="AB11227" s="61"/>
      <c r="AC11227" s="61"/>
      <c r="AD11227" s="61"/>
      <c r="AE11227" s="61"/>
      <c r="AF11227" s="61"/>
      <c r="AG11227" s="61"/>
      <c r="AH11227" s="61"/>
      <c r="AI11227" s="61"/>
      <c r="AJ11227" s="61"/>
      <c r="AK11227" s="61"/>
      <c r="AL11227" s="61"/>
      <c r="AM11227" s="61"/>
      <c r="AN11227" s="61"/>
      <c r="AO11227" s="61"/>
      <c r="AP11227" s="62"/>
      <c r="AQ11227" s="61"/>
      <c r="AR11227" s="61"/>
      <c r="AS11227" s="61"/>
      <c r="AT11227" s="61"/>
      <c r="AU11227" s="61"/>
      <c r="AV11227" s="61"/>
      <c r="AW11227" s="60"/>
    </row>
    <row r="11228" s="59" customFormat="1" customHeight="1" spans="1:49">
      <c r="A11228" s="60"/>
      <c r="B11228" s="60"/>
      <c r="C11228" s="60"/>
      <c r="D11228" s="60"/>
      <c r="H11228" s="61"/>
      <c r="I11228" s="61"/>
      <c r="J11228" s="61"/>
      <c r="K11228" s="61"/>
      <c r="L11228" s="61"/>
      <c r="M11228" s="61"/>
      <c r="N11228" s="61"/>
      <c r="O11228" s="61"/>
      <c r="P11228" s="61"/>
      <c r="Q11228" s="61"/>
      <c r="R11228" s="61"/>
      <c r="S11228" s="61"/>
      <c r="T11228" s="61"/>
      <c r="U11228" s="61"/>
      <c r="V11228" s="61"/>
      <c r="W11228" s="61"/>
      <c r="X11228" s="61"/>
      <c r="Y11228" s="61"/>
      <c r="Z11228" s="61"/>
      <c r="AA11228" s="61"/>
      <c r="AB11228" s="61"/>
      <c r="AC11228" s="61"/>
      <c r="AD11228" s="61"/>
      <c r="AE11228" s="61"/>
      <c r="AF11228" s="61"/>
      <c r="AG11228" s="61"/>
      <c r="AH11228" s="61"/>
      <c r="AI11228" s="61"/>
      <c r="AJ11228" s="61"/>
      <c r="AK11228" s="61"/>
      <c r="AL11228" s="61"/>
      <c r="AM11228" s="61"/>
      <c r="AN11228" s="61"/>
      <c r="AO11228" s="61"/>
      <c r="AP11228" s="62"/>
      <c r="AQ11228" s="61"/>
      <c r="AR11228" s="61"/>
      <c r="AS11228" s="61"/>
      <c r="AT11228" s="61"/>
      <c r="AU11228" s="61"/>
      <c r="AV11228" s="61"/>
      <c r="AW11228" s="60"/>
    </row>
    <row r="11229" s="59" customFormat="1" customHeight="1" spans="1:49">
      <c r="A11229" s="60"/>
      <c r="B11229" s="60"/>
      <c r="C11229" s="60"/>
      <c r="D11229" s="60"/>
      <c r="H11229" s="61"/>
      <c r="I11229" s="61"/>
      <c r="J11229" s="61"/>
      <c r="K11229" s="61"/>
      <c r="L11229" s="61"/>
      <c r="M11229" s="61"/>
      <c r="N11229" s="61"/>
      <c r="O11229" s="61"/>
      <c r="P11229" s="61"/>
      <c r="Q11229" s="61"/>
      <c r="R11229" s="61"/>
      <c r="S11229" s="61"/>
      <c r="T11229" s="61"/>
      <c r="U11229" s="61"/>
      <c r="V11229" s="61"/>
      <c r="W11229" s="61"/>
      <c r="X11229" s="61"/>
      <c r="Y11229" s="61"/>
      <c r="Z11229" s="61"/>
      <c r="AA11229" s="61"/>
      <c r="AB11229" s="61"/>
      <c r="AC11229" s="61"/>
      <c r="AD11229" s="61"/>
      <c r="AE11229" s="61"/>
      <c r="AF11229" s="61"/>
      <c r="AG11229" s="61"/>
      <c r="AH11229" s="61"/>
      <c r="AI11229" s="61"/>
      <c r="AJ11229" s="61"/>
      <c r="AK11229" s="61"/>
      <c r="AL11229" s="61"/>
      <c r="AM11229" s="61"/>
      <c r="AN11229" s="61"/>
      <c r="AO11229" s="61"/>
      <c r="AP11229" s="62"/>
      <c r="AQ11229" s="61"/>
      <c r="AR11229" s="61"/>
      <c r="AS11229" s="61"/>
      <c r="AT11229" s="61"/>
      <c r="AU11229" s="61"/>
      <c r="AV11229" s="61"/>
      <c r="AW11229" s="60"/>
    </row>
    <row r="11230" s="59" customFormat="1" customHeight="1" spans="1:49">
      <c r="A11230" s="60"/>
      <c r="B11230" s="60"/>
      <c r="C11230" s="60"/>
      <c r="D11230" s="60"/>
      <c r="H11230" s="61"/>
      <c r="I11230" s="61"/>
      <c r="J11230" s="61"/>
      <c r="K11230" s="61"/>
      <c r="L11230" s="61"/>
      <c r="M11230" s="61"/>
      <c r="N11230" s="61"/>
      <c r="O11230" s="61"/>
      <c r="P11230" s="61"/>
      <c r="Q11230" s="61"/>
      <c r="R11230" s="61"/>
      <c r="S11230" s="61"/>
      <c r="T11230" s="61"/>
      <c r="U11230" s="61"/>
      <c r="V11230" s="61"/>
      <c r="W11230" s="61"/>
      <c r="X11230" s="61"/>
      <c r="Y11230" s="61"/>
      <c r="Z11230" s="61"/>
      <c r="AA11230" s="61"/>
      <c r="AB11230" s="61"/>
      <c r="AC11230" s="61"/>
      <c r="AD11230" s="61"/>
      <c r="AE11230" s="61"/>
      <c r="AF11230" s="61"/>
      <c r="AG11230" s="61"/>
      <c r="AH11230" s="61"/>
      <c r="AI11230" s="61"/>
      <c r="AJ11230" s="61"/>
      <c r="AK11230" s="61"/>
      <c r="AL11230" s="61"/>
      <c r="AM11230" s="61"/>
      <c r="AN11230" s="61"/>
      <c r="AO11230" s="61"/>
      <c r="AP11230" s="62"/>
      <c r="AQ11230" s="61"/>
      <c r="AR11230" s="61"/>
      <c r="AS11230" s="61"/>
      <c r="AT11230" s="61"/>
      <c r="AU11230" s="61"/>
      <c r="AV11230" s="61"/>
      <c r="AW11230" s="60"/>
    </row>
    <row r="11231" s="59" customFormat="1" customHeight="1" spans="1:49">
      <c r="A11231" s="60"/>
      <c r="B11231" s="60"/>
      <c r="C11231" s="60"/>
      <c r="D11231" s="60"/>
      <c r="H11231" s="61"/>
      <c r="I11231" s="61"/>
      <c r="J11231" s="61"/>
      <c r="K11231" s="61"/>
      <c r="L11231" s="61"/>
      <c r="M11231" s="61"/>
      <c r="N11231" s="61"/>
      <c r="O11231" s="61"/>
      <c r="P11231" s="61"/>
      <c r="Q11231" s="61"/>
      <c r="R11231" s="61"/>
      <c r="S11231" s="61"/>
      <c r="T11231" s="61"/>
      <c r="U11231" s="61"/>
      <c r="V11231" s="61"/>
      <c r="W11231" s="61"/>
      <c r="X11231" s="61"/>
      <c r="Y11231" s="61"/>
      <c r="Z11231" s="61"/>
      <c r="AA11231" s="61"/>
      <c r="AB11231" s="61"/>
      <c r="AC11231" s="61"/>
      <c r="AD11231" s="61"/>
      <c r="AE11231" s="61"/>
      <c r="AF11231" s="61"/>
      <c r="AG11231" s="61"/>
      <c r="AH11231" s="61"/>
      <c r="AI11231" s="61"/>
      <c r="AJ11231" s="61"/>
      <c r="AK11231" s="61"/>
      <c r="AL11231" s="61"/>
      <c r="AM11231" s="61"/>
      <c r="AN11231" s="61"/>
      <c r="AO11231" s="61"/>
      <c r="AP11231" s="62"/>
      <c r="AQ11231" s="61"/>
      <c r="AR11231" s="61"/>
      <c r="AS11231" s="61"/>
      <c r="AT11231" s="61"/>
      <c r="AU11231" s="61"/>
      <c r="AV11231" s="61"/>
      <c r="AW11231" s="60"/>
    </row>
    <row r="11232" s="59" customFormat="1" customHeight="1" spans="1:49">
      <c r="A11232" s="60"/>
      <c r="B11232" s="60"/>
      <c r="C11232" s="60"/>
      <c r="D11232" s="60"/>
      <c r="H11232" s="61"/>
      <c r="I11232" s="61"/>
      <c r="J11232" s="61"/>
      <c r="K11232" s="61"/>
      <c r="L11232" s="61"/>
      <c r="M11232" s="61"/>
      <c r="N11232" s="61"/>
      <c r="O11232" s="61"/>
      <c r="P11232" s="61"/>
      <c r="Q11232" s="61"/>
      <c r="R11232" s="61"/>
      <c r="S11232" s="61"/>
      <c r="T11232" s="61"/>
      <c r="U11232" s="61"/>
      <c r="V11232" s="61"/>
      <c r="W11232" s="61"/>
      <c r="X11232" s="61"/>
      <c r="Y11232" s="61"/>
      <c r="Z11232" s="61"/>
      <c r="AA11232" s="61"/>
      <c r="AB11232" s="61"/>
      <c r="AC11232" s="61"/>
      <c r="AD11232" s="61"/>
      <c r="AE11232" s="61"/>
      <c r="AF11232" s="61"/>
      <c r="AG11232" s="61"/>
      <c r="AH11232" s="61"/>
      <c r="AI11232" s="61"/>
      <c r="AJ11232" s="61"/>
      <c r="AK11232" s="61"/>
      <c r="AL11232" s="61"/>
      <c r="AM11232" s="61"/>
      <c r="AN11232" s="61"/>
      <c r="AO11232" s="61"/>
      <c r="AP11232" s="62"/>
      <c r="AQ11232" s="61"/>
      <c r="AR11232" s="61"/>
      <c r="AS11232" s="61"/>
      <c r="AT11232" s="61"/>
      <c r="AU11232" s="61"/>
      <c r="AV11232" s="61"/>
      <c r="AW11232" s="60"/>
    </row>
    <row r="11233" s="59" customFormat="1" customHeight="1" spans="1:49">
      <c r="A11233" s="60"/>
      <c r="B11233" s="60"/>
      <c r="C11233" s="60"/>
      <c r="D11233" s="60"/>
      <c r="H11233" s="61"/>
      <c r="I11233" s="61"/>
      <c r="J11233" s="61"/>
      <c r="K11233" s="61"/>
      <c r="L11233" s="61"/>
      <c r="M11233" s="61"/>
      <c r="N11233" s="61"/>
      <c r="O11233" s="61"/>
      <c r="P11233" s="61"/>
      <c r="Q11233" s="61"/>
      <c r="R11233" s="61"/>
      <c r="S11233" s="61"/>
      <c r="T11233" s="61"/>
      <c r="U11233" s="61"/>
      <c r="V11233" s="61"/>
      <c r="W11233" s="61"/>
      <c r="X11233" s="61"/>
      <c r="Y11233" s="61"/>
      <c r="Z11233" s="61"/>
      <c r="AA11233" s="61"/>
      <c r="AB11233" s="61"/>
      <c r="AC11233" s="61"/>
      <c r="AD11233" s="61"/>
      <c r="AE11233" s="61"/>
      <c r="AF11233" s="61"/>
      <c r="AG11233" s="61"/>
      <c r="AH11233" s="61"/>
      <c r="AI11233" s="61"/>
      <c r="AJ11233" s="61"/>
      <c r="AK11233" s="61"/>
      <c r="AL11233" s="61"/>
      <c r="AM11233" s="61"/>
      <c r="AN11233" s="61"/>
      <c r="AO11233" s="61"/>
      <c r="AP11233" s="62"/>
      <c r="AQ11233" s="61"/>
      <c r="AR11233" s="61"/>
      <c r="AS11233" s="61"/>
      <c r="AT11233" s="61"/>
      <c r="AU11233" s="61"/>
      <c r="AV11233" s="61"/>
      <c r="AW11233" s="60"/>
    </row>
    <row r="11234" s="59" customFormat="1" customHeight="1" spans="1:49">
      <c r="A11234" s="60"/>
      <c r="B11234" s="60"/>
      <c r="C11234" s="60"/>
      <c r="D11234" s="60"/>
      <c r="H11234" s="61"/>
      <c r="I11234" s="61"/>
      <c r="J11234" s="61"/>
      <c r="K11234" s="61"/>
      <c r="L11234" s="61"/>
      <c r="M11234" s="61"/>
      <c r="N11234" s="61"/>
      <c r="O11234" s="61"/>
      <c r="P11234" s="61"/>
      <c r="Q11234" s="61"/>
      <c r="R11234" s="61"/>
      <c r="S11234" s="61"/>
      <c r="T11234" s="61"/>
      <c r="U11234" s="61"/>
      <c r="V11234" s="61"/>
      <c r="W11234" s="61"/>
      <c r="X11234" s="61"/>
      <c r="Y11234" s="61"/>
      <c r="Z11234" s="61"/>
      <c r="AA11234" s="61"/>
      <c r="AB11234" s="61"/>
      <c r="AC11234" s="61"/>
      <c r="AD11234" s="61"/>
      <c r="AE11234" s="61"/>
      <c r="AF11234" s="61"/>
      <c r="AG11234" s="61"/>
      <c r="AH11234" s="61"/>
      <c r="AI11234" s="61"/>
      <c r="AJ11234" s="61"/>
      <c r="AK11234" s="61"/>
      <c r="AL11234" s="61"/>
      <c r="AM11234" s="61"/>
      <c r="AN11234" s="61"/>
      <c r="AO11234" s="61"/>
      <c r="AP11234" s="62"/>
      <c r="AQ11234" s="61"/>
      <c r="AR11234" s="61"/>
      <c r="AS11234" s="61"/>
      <c r="AT11234" s="61"/>
      <c r="AU11234" s="61"/>
      <c r="AV11234" s="61"/>
      <c r="AW11234" s="60"/>
    </row>
    <row r="11235" s="59" customFormat="1" customHeight="1" spans="1:49">
      <c r="A11235" s="60"/>
      <c r="B11235" s="60"/>
      <c r="C11235" s="60"/>
      <c r="D11235" s="60"/>
      <c r="H11235" s="61"/>
      <c r="I11235" s="61"/>
      <c r="J11235" s="61"/>
      <c r="K11235" s="61"/>
      <c r="L11235" s="61"/>
      <c r="M11235" s="61"/>
      <c r="N11235" s="61"/>
      <c r="O11235" s="61"/>
      <c r="P11235" s="61"/>
      <c r="Q11235" s="61"/>
      <c r="R11235" s="61"/>
      <c r="S11235" s="61"/>
      <c r="T11235" s="61"/>
      <c r="U11235" s="61"/>
      <c r="V11235" s="61"/>
      <c r="W11235" s="61"/>
      <c r="X11235" s="61"/>
      <c r="Y11235" s="61"/>
      <c r="Z11235" s="61"/>
      <c r="AA11235" s="61"/>
      <c r="AB11235" s="61"/>
      <c r="AC11235" s="61"/>
      <c r="AD11235" s="61"/>
      <c r="AE11235" s="61"/>
      <c r="AF11235" s="61"/>
      <c r="AG11235" s="61"/>
      <c r="AH11235" s="61"/>
      <c r="AI11235" s="61"/>
      <c r="AJ11235" s="61"/>
      <c r="AK11235" s="61"/>
      <c r="AL11235" s="61"/>
      <c r="AM11235" s="61"/>
      <c r="AN11235" s="61"/>
      <c r="AO11235" s="61"/>
      <c r="AP11235" s="62"/>
      <c r="AQ11235" s="61"/>
      <c r="AR11235" s="61"/>
      <c r="AS11235" s="61"/>
      <c r="AT11235" s="61"/>
      <c r="AU11235" s="61"/>
      <c r="AV11235" s="61"/>
      <c r="AW11235" s="60"/>
    </row>
    <row r="11236" s="59" customFormat="1" customHeight="1" spans="1:49">
      <c r="A11236" s="60"/>
      <c r="B11236" s="60"/>
      <c r="C11236" s="60"/>
      <c r="D11236" s="60"/>
      <c r="H11236" s="61"/>
      <c r="I11236" s="61"/>
      <c r="J11236" s="61"/>
      <c r="K11236" s="61"/>
      <c r="L11236" s="61"/>
      <c r="M11236" s="61"/>
      <c r="N11236" s="61"/>
      <c r="O11236" s="61"/>
      <c r="P11236" s="61"/>
      <c r="Q11236" s="61"/>
      <c r="R11236" s="61"/>
      <c r="S11236" s="61"/>
      <c r="T11236" s="61"/>
      <c r="U11236" s="61"/>
      <c r="V11236" s="61"/>
      <c r="W11236" s="61"/>
      <c r="X11236" s="61"/>
      <c r="Y11236" s="61"/>
      <c r="Z11236" s="61"/>
      <c r="AA11236" s="61"/>
      <c r="AB11236" s="61"/>
      <c r="AC11236" s="61"/>
      <c r="AD11236" s="61"/>
      <c r="AE11236" s="61"/>
      <c r="AF11236" s="61"/>
      <c r="AG11236" s="61"/>
      <c r="AH11236" s="61"/>
      <c r="AI11236" s="61"/>
      <c r="AJ11236" s="61"/>
      <c r="AK11236" s="61"/>
      <c r="AL11236" s="61"/>
      <c r="AM11236" s="61"/>
      <c r="AN11236" s="61"/>
      <c r="AO11236" s="61"/>
      <c r="AP11236" s="62"/>
      <c r="AQ11236" s="61"/>
      <c r="AR11236" s="61"/>
      <c r="AS11236" s="61"/>
      <c r="AT11236" s="61"/>
      <c r="AU11236" s="61"/>
      <c r="AV11236" s="61"/>
      <c r="AW11236" s="60"/>
    </row>
    <row r="11237" s="59" customFormat="1" customHeight="1" spans="1:49">
      <c r="A11237" s="60"/>
      <c r="B11237" s="60"/>
      <c r="C11237" s="60"/>
      <c r="D11237" s="60"/>
      <c r="H11237" s="61"/>
      <c r="I11237" s="61"/>
      <c r="J11237" s="61"/>
      <c r="K11237" s="61"/>
      <c r="L11237" s="61"/>
      <c r="M11237" s="61"/>
      <c r="N11237" s="61"/>
      <c r="O11237" s="61"/>
      <c r="P11237" s="61"/>
      <c r="Q11237" s="61"/>
      <c r="R11237" s="61"/>
      <c r="S11237" s="61"/>
      <c r="T11237" s="61"/>
      <c r="U11237" s="61"/>
      <c r="V11237" s="61"/>
      <c r="W11237" s="61"/>
      <c r="X11237" s="61"/>
      <c r="Y11237" s="61"/>
      <c r="Z11237" s="61"/>
      <c r="AA11237" s="61"/>
      <c r="AB11237" s="61"/>
      <c r="AC11237" s="61"/>
      <c r="AD11237" s="61"/>
      <c r="AE11237" s="61"/>
      <c r="AF11237" s="61"/>
      <c r="AG11237" s="61"/>
      <c r="AH11237" s="61"/>
      <c r="AI11237" s="61"/>
      <c r="AJ11237" s="61"/>
      <c r="AK11237" s="61"/>
      <c r="AL11237" s="61"/>
      <c r="AM11237" s="61"/>
      <c r="AN11237" s="61"/>
      <c r="AO11237" s="61"/>
      <c r="AP11237" s="62"/>
      <c r="AQ11237" s="61"/>
      <c r="AR11237" s="61"/>
      <c r="AS11237" s="61"/>
      <c r="AT11237" s="61"/>
      <c r="AU11237" s="61"/>
      <c r="AV11237" s="61"/>
      <c r="AW11237" s="60"/>
    </row>
    <row r="11238" s="59" customFormat="1" customHeight="1" spans="1:49">
      <c r="A11238" s="60"/>
      <c r="B11238" s="60"/>
      <c r="C11238" s="60"/>
      <c r="D11238" s="60"/>
      <c r="H11238" s="61"/>
      <c r="I11238" s="61"/>
      <c r="J11238" s="61"/>
      <c r="K11238" s="61"/>
      <c r="L11238" s="61"/>
      <c r="M11238" s="61"/>
      <c r="N11238" s="61"/>
      <c r="O11238" s="61"/>
      <c r="P11238" s="61"/>
      <c r="Q11238" s="61"/>
      <c r="R11238" s="61"/>
      <c r="S11238" s="61"/>
      <c r="T11238" s="61"/>
      <c r="U11238" s="61"/>
      <c r="V11238" s="61"/>
      <c r="W11238" s="61"/>
      <c r="X11238" s="61"/>
      <c r="Y11238" s="61"/>
      <c r="Z11238" s="61"/>
      <c r="AA11238" s="61"/>
      <c r="AB11238" s="61"/>
      <c r="AC11238" s="61"/>
      <c r="AD11238" s="61"/>
      <c r="AE11238" s="61"/>
      <c r="AF11238" s="61"/>
      <c r="AG11238" s="61"/>
      <c r="AH11238" s="61"/>
      <c r="AI11238" s="61"/>
      <c r="AJ11238" s="61"/>
      <c r="AK11238" s="61"/>
      <c r="AL11238" s="61"/>
      <c r="AM11238" s="61"/>
      <c r="AN11238" s="61"/>
      <c r="AO11238" s="61"/>
      <c r="AP11238" s="62"/>
      <c r="AQ11238" s="61"/>
      <c r="AR11238" s="61"/>
      <c r="AS11238" s="61"/>
      <c r="AT11238" s="61"/>
      <c r="AU11238" s="61"/>
      <c r="AV11238" s="61"/>
      <c r="AW11238" s="60"/>
    </row>
    <row r="11239" s="59" customFormat="1" customHeight="1" spans="1:49">
      <c r="A11239" s="60"/>
      <c r="B11239" s="60"/>
      <c r="C11239" s="60"/>
      <c r="D11239" s="60"/>
      <c r="H11239" s="61"/>
      <c r="I11239" s="61"/>
      <c r="J11239" s="61"/>
      <c r="K11239" s="61"/>
      <c r="L11239" s="61"/>
      <c r="M11239" s="61"/>
      <c r="N11239" s="61"/>
      <c r="O11239" s="61"/>
      <c r="P11239" s="61"/>
      <c r="Q11239" s="61"/>
      <c r="R11239" s="61"/>
      <c r="S11239" s="61"/>
      <c r="T11239" s="61"/>
      <c r="U11239" s="61"/>
      <c r="V11239" s="61"/>
      <c r="W11239" s="61"/>
      <c r="X11239" s="61"/>
      <c r="Y11239" s="61"/>
      <c r="Z11239" s="61"/>
      <c r="AA11239" s="61"/>
      <c r="AB11239" s="61"/>
      <c r="AC11239" s="61"/>
      <c r="AD11239" s="61"/>
      <c r="AE11239" s="61"/>
      <c r="AF11239" s="61"/>
      <c r="AG11239" s="61"/>
      <c r="AH11239" s="61"/>
      <c r="AI11239" s="61"/>
      <c r="AJ11239" s="61"/>
      <c r="AK11239" s="61"/>
      <c r="AL11239" s="61"/>
      <c r="AM11239" s="61"/>
      <c r="AN11239" s="61"/>
      <c r="AO11239" s="61"/>
      <c r="AP11239" s="62"/>
      <c r="AQ11239" s="61"/>
      <c r="AR11239" s="61"/>
      <c r="AS11239" s="61"/>
      <c r="AT11239" s="61"/>
      <c r="AU11239" s="61"/>
      <c r="AV11239" s="61"/>
      <c r="AW11239" s="60"/>
    </row>
    <row r="11240" s="59" customFormat="1" customHeight="1" spans="1:49">
      <c r="A11240" s="60"/>
      <c r="B11240" s="60"/>
      <c r="C11240" s="60"/>
      <c r="D11240" s="60"/>
      <c r="H11240" s="61"/>
      <c r="I11240" s="61"/>
      <c r="J11240" s="61"/>
      <c r="K11240" s="61"/>
      <c r="L11240" s="61"/>
      <c r="M11240" s="61"/>
      <c r="N11240" s="61"/>
      <c r="O11240" s="61"/>
      <c r="P11240" s="61"/>
      <c r="Q11240" s="61"/>
      <c r="R11240" s="61"/>
      <c r="S11240" s="61"/>
      <c r="T11240" s="61"/>
      <c r="U11240" s="61"/>
      <c r="V11240" s="61"/>
      <c r="W11240" s="61"/>
      <c r="X11240" s="61"/>
      <c r="Y11240" s="61"/>
      <c r="Z11240" s="61"/>
      <c r="AA11240" s="61"/>
      <c r="AB11240" s="61"/>
      <c r="AC11240" s="61"/>
      <c r="AD11240" s="61"/>
      <c r="AE11240" s="61"/>
      <c r="AF11240" s="61"/>
      <c r="AG11240" s="61"/>
      <c r="AH11240" s="61"/>
      <c r="AI11240" s="61"/>
      <c r="AJ11240" s="61"/>
      <c r="AK11240" s="61"/>
      <c r="AL11240" s="61"/>
      <c r="AM11240" s="61"/>
      <c r="AN11240" s="61"/>
      <c r="AO11240" s="61"/>
      <c r="AP11240" s="62"/>
      <c r="AQ11240" s="61"/>
      <c r="AR11240" s="61"/>
      <c r="AS11240" s="61"/>
      <c r="AT11240" s="61"/>
      <c r="AU11240" s="61"/>
      <c r="AV11240" s="61"/>
      <c r="AW11240" s="60"/>
    </row>
    <row r="11241" s="59" customFormat="1" customHeight="1" spans="1:49">
      <c r="A11241" s="60"/>
      <c r="B11241" s="60"/>
      <c r="C11241" s="60"/>
      <c r="D11241" s="60"/>
      <c r="H11241" s="61"/>
      <c r="I11241" s="61"/>
      <c r="J11241" s="61"/>
      <c r="K11241" s="61"/>
      <c r="L11241" s="61"/>
      <c r="M11241" s="61"/>
      <c r="N11241" s="61"/>
      <c r="O11241" s="61"/>
      <c r="P11241" s="61"/>
      <c r="Q11241" s="61"/>
      <c r="R11241" s="61"/>
      <c r="S11241" s="61"/>
      <c r="T11241" s="61"/>
      <c r="U11241" s="61"/>
      <c r="V11241" s="61"/>
      <c r="W11241" s="61"/>
      <c r="X11241" s="61"/>
      <c r="Y11241" s="61"/>
      <c r="Z11241" s="61"/>
      <c r="AA11241" s="61"/>
      <c r="AB11241" s="61"/>
      <c r="AC11241" s="61"/>
      <c r="AD11241" s="61"/>
      <c r="AE11241" s="61"/>
      <c r="AF11241" s="61"/>
      <c r="AG11241" s="61"/>
      <c r="AH11241" s="61"/>
      <c r="AI11241" s="61"/>
      <c r="AJ11241" s="61"/>
      <c r="AK11241" s="61"/>
      <c r="AL11241" s="61"/>
      <c r="AM11241" s="61"/>
      <c r="AN11241" s="61"/>
      <c r="AO11241" s="61"/>
      <c r="AP11241" s="62"/>
      <c r="AQ11241" s="61"/>
      <c r="AR11241" s="61"/>
      <c r="AS11241" s="61"/>
      <c r="AT11241" s="61"/>
      <c r="AU11241" s="61"/>
      <c r="AV11241" s="61"/>
      <c r="AW11241" s="60"/>
    </row>
    <row r="11242" s="59" customFormat="1" customHeight="1" spans="1:49">
      <c r="A11242" s="60"/>
      <c r="B11242" s="60"/>
      <c r="C11242" s="60"/>
      <c r="D11242" s="60"/>
      <c r="H11242" s="61"/>
      <c r="I11242" s="61"/>
      <c r="J11242" s="61"/>
      <c r="K11242" s="61"/>
      <c r="L11242" s="61"/>
      <c r="M11242" s="61"/>
      <c r="N11242" s="61"/>
      <c r="O11242" s="61"/>
      <c r="P11242" s="61"/>
      <c r="Q11242" s="61"/>
      <c r="R11242" s="61"/>
      <c r="S11242" s="61"/>
      <c r="T11242" s="61"/>
      <c r="U11242" s="61"/>
      <c r="V11242" s="61"/>
      <c r="W11242" s="61"/>
      <c r="X11242" s="61"/>
      <c r="Y11242" s="61"/>
      <c r="Z11242" s="61"/>
      <c r="AA11242" s="61"/>
      <c r="AB11242" s="61"/>
      <c r="AC11242" s="61"/>
      <c r="AD11242" s="61"/>
      <c r="AE11242" s="61"/>
      <c r="AF11242" s="61"/>
      <c r="AG11242" s="61"/>
      <c r="AH11242" s="61"/>
      <c r="AI11242" s="61"/>
      <c r="AJ11242" s="61"/>
      <c r="AK11242" s="61"/>
      <c r="AL11242" s="61"/>
      <c r="AM11242" s="61"/>
      <c r="AN11242" s="61"/>
      <c r="AO11242" s="61"/>
      <c r="AP11242" s="62"/>
      <c r="AQ11242" s="61"/>
      <c r="AR11242" s="61"/>
      <c r="AS11242" s="61"/>
      <c r="AT11242" s="61"/>
      <c r="AU11242" s="61"/>
      <c r="AV11242" s="61"/>
      <c r="AW11242" s="60"/>
    </row>
    <row r="11243" s="59" customFormat="1" customHeight="1" spans="1:49">
      <c r="A11243" s="60"/>
      <c r="B11243" s="60"/>
      <c r="C11243" s="60"/>
      <c r="D11243" s="60"/>
      <c r="H11243" s="61"/>
      <c r="I11243" s="61"/>
      <c r="J11243" s="61"/>
      <c r="K11243" s="61"/>
      <c r="L11243" s="61"/>
      <c r="M11243" s="61"/>
      <c r="N11243" s="61"/>
      <c r="O11243" s="61"/>
      <c r="P11243" s="61"/>
      <c r="Q11243" s="61"/>
      <c r="R11243" s="61"/>
      <c r="S11243" s="61"/>
      <c r="T11243" s="61"/>
      <c r="U11243" s="61"/>
      <c r="V11243" s="61"/>
      <c r="W11243" s="61"/>
      <c r="X11243" s="61"/>
      <c r="Y11243" s="61"/>
      <c r="Z11243" s="61"/>
      <c r="AA11243" s="61"/>
      <c r="AB11243" s="61"/>
      <c r="AC11243" s="61"/>
      <c r="AD11243" s="61"/>
      <c r="AE11243" s="61"/>
      <c r="AF11243" s="61"/>
      <c r="AG11243" s="61"/>
      <c r="AH11243" s="61"/>
      <c r="AI11243" s="61"/>
      <c r="AJ11243" s="61"/>
      <c r="AK11243" s="61"/>
      <c r="AL11243" s="61"/>
      <c r="AM11243" s="61"/>
      <c r="AN11243" s="61"/>
      <c r="AO11243" s="61"/>
      <c r="AP11243" s="62"/>
      <c r="AQ11243" s="61"/>
      <c r="AR11243" s="61"/>
      <c r="AS11243" s="61"/>
      <c r="AT11243" s="61"/>
      <c r="AU11243" s="61"/>
      <c r="AV11243" s="61"/>
      <c r="AW11243" s="60"/>
    </row>
    <row r="11244" s="59" customFormat="1" customHeight="1" spans="1:49">
      <c r="A11244" s="60"/>
      <c r="B11244" s="60"/>
      <c r="C11244" s="60"/>
      <c r="D11244" s="60"/>
      <c r="H11244" s="61"/>
      <c r="I11244" s="61"/>
      <c r="J11244" s="61"/>
      <c r="K11244" s="61"/>
      <c r="L11244" s="61"/>
      <c r="M11244" s="61"/>
      <c r="N11244" s="61"/>
      <c r="O11244" s="61"/>
      <c r="P11244" s="61"/>
      <c r="Q11244" s="61"/>
      <c r="R11244" s="61"/>
      <c r="S11244" s="61"/>
      <c r="T11244" s="61"/>
      <c r="U11244" s="61"/>
      <c r="V11244" s="61"/>
      <c r="W11244" s="61"/>
      <c r="X11244" s="61"/>
      <c r="Y11244" s="61"/>
      <c r="Z11244" s="61"/>
      <c r="AA11244" s="61"/>
      <c r="AB11244" s="61"/>
      <c r="AC11244" s="61"/>
      <c r="AD11244" s="61"/>
      <c r="AE11244" s="61"/>
      <c r="AF11244" s="61"/>
      <c r="AG11244" s="61"/>
      <c r="AH11244" s="61"/>
      <c r="AI11244" s="61"/>
      <c r="AJ11244" s="61"/>
      <c r="AK11244" s="61"/>
      <c r="AL11244" s="61"/>
      <c r="AM11244" s="61"/>
      <c r="AN11244" s="61"/>
      <c r="AO11244" s="61"/>
      <c r="AP11244" s="62"/>
      <c r="AQ11244" s="61"/>
      <c r="AR11244" s="61"/>
      <c r="AS11244" s="61"/>
      <c r="AT11244" s="61"/>
      <c r="AU11244" s="61"/>
      <c r="AV11244" s="61"/>
      <c r="AW11244" s="60"/>
    </row>
    <row r="11245" s="59" customFormat="1" customHeight="1" spans="1:49">
      <c r="A11245" s="60"/>
      <c r="B11245" s="60"/>
      <c r="C11245" s="60"/>
      <c r="D11245" s="60"/>
      <c r="H11245" s="61"/>
      <c r="I11245" s="61"/>
      <c r="J11245" s="61"/>
      <c r="K11245" s="61"/>
      <c r="L11245" s="61"/>
      <c r="M11245" s="61"/>
      <c r="N11245" s="61"/>
      <c r="O11245" s="61"/>
      <c r="P11245" s="61"/>
      <c r="Q11245" s="61"/>
      <c r="R11245" s="61"/>
      <c r="S11245" s="61"/>
      <c r="T11245" s="61"/>
      <c r="U11245" s="61"/>
      <c r="V11245" s="61"/>
      <c r="W11245" s="61"/>
      <c r="X11245" s="61"/>
      <c r="Y11245" s="61"/>
      <c r="Z11245" s="61"/>
      <c r="AA11245" s="61"/>
      <c r="AB11245" s="61"/>
      <c r="AC11245" s="61"/>
      <c r="AD11245" s="61"/>
      <c r="AE11245" s="61"/>
      <c r="AF11245" s="61"/>
      <c r="AG11245" s="61"/>
      <c r="AH11245" s="61"/>
      <c r="AI11245" s="61"/>
      <c r="AJ11245" s="61"/>
      <c r="AK11245" s="61"/>
      <c r="AL11245" s="61"/>
      <c r="AM11245" s="61"/>
      <c r="AN11245" s="61"/>
      <c r="AO11245" s="61"/>
      <c r="AP11245" s="62"/>
      <c r="AQ11245" s="61"/>
      <c r="AR11245" s="61"/>
      <c r="AS11245" s="61"/>
      <c r="AT11245" s="61"/>
      <c r="AU11245" s="61"/>
      <c r="AV11245" s="61"/>
      <c r="AW11245" s="60"/>
    </row>
    <row r="11246" s="59" customFormat="1" customHeight="1" spans="1:49">
      <c r="A11246" s="60"/>
      <c r="B11246" s="60"/>
      <c r="C11246" s="60"/>
      <c r="D11246" s="60"/>
      <c r="H11246" s="61"/>
      <c r="I11246" s="61"/>
      <c r="J11246" s="61"/>
      <c r="K11246" s="61"/>
      <c r="L11246" s="61"/>
      <c r="M11246" s="61"/>
      <c r="N11246" s="61"/>
      <c r="O11246" s="61"/>
      <c r="P11246" s="61"/>
      <c r="Q11246" s="61"/>
      <c r="R11246" s="61"/>
      <c r="S11246" s="61"/>
      <c r="T11246" s="61"/>
      <c r="U11246" s="61"/>
      <c r="V11246" s="61"/>
      <c r="W11246" s="61"/>
      <c r="X11246" s="61"/>
      <c r="Y11246" s="61"/>
      <c r="Z11246" s="61"/>
      <c r="AA11246" s="61"/>
      <c r="AB11246" s="61"/>
      <c r="AC11246" s="61"/>
      <c r="AD11246" s="61"/>
      <c r="AE11246" s="61"/>
      <c r="AF11246" s="61"/>
      <c r="AG11246" s="61"/>
      <c r="AH11246" s="61"/>
      <c r="AI11246" s="61"/>
      <c r="AJ11246" s="61"/>
      <c r="AK11246" s="61"/>
      <c r="AL11246" s="61"/>
      <c r="AM11246" s="61"/>
      <c r="AN11246" s="61"/>
      <c r="AO11246" s="61"/>
      <c r="AP11246" s="62"/>
      <c r="AQ11246" s="61"/>
      <c r="AR11246" s="61"/>
      <c r="AS11246" s="61"/>
      <c r="AT11246" s="61"/>
      <c r="AU11246" s="61"/>
      <c r="AV11246" s="61"/>
      <c r="AW11246" s="60"/>
    </row>
    <row r="11247" s="59" customFormat="1" customHeight="1" spans="1:49">
      <c r="A11247" s="60"/>
      <c r="B11247" s="60"/>
      <c r="C11247" s="60"/>
      <c r="D11247" s="60"/>
      <c r="H11247" s="61"/>
      <c r="I11247" s="61"/>
      <c r="J11247" s="61"/>
      <c r="K11247" s="61"/>
      <c r="L11247" s="61"/>
      <c r="M11247" s="61"/>
      <c r="N11247" s="61"/>
      <c r="O11247" s="61"/>
      <c r="P11247" s="61"/>
      <c r="Q11247" s="61"/>
      <c r="R11247" s="61"/>
      <c r="S11247" s="61"/>
      <c r="T11247" s="61"/>
      <c r="U11247" s="61"/>
      <c r="V11247" s="61"/>
      <c r="W11247" s="61"/>
      <c r="X11247" s="61"/>
      <c r="Y11247" s="61"/>
      <c r="Z11247" s="61"/>
      <c r="AA11247" s="61"/>
      <c r="AB11247" s="61"/>
      <c r="AC11247" s="61"/>
      <c r="AD11247" s="61"/>
      <c r="AE11247" s="61"/>
      <c r="AF11247" s="61"/>
      <c r="AG11247" s="61"/>
      <c r="AH11247" s="61"/>
      <c r="AI11247" s="61"/>
      <c r="AJ11247" s="61"/>
      <c r="AK11247" s="61"/>
      <c r="AL11247" s="61"/>
      <c r="AM11247" s="61"/>
      <c r="AN11247" s="61"/>
      <c r="AO11247" s="61"/>
      <c r="AP11247" s="62"/>
      <c r="AQ11247" s="61"/>
      <c r="AR11247" s="61"/>
      <c r="AS11247" s="61"/>
      <c r="AT11247" s="61"/>
      <c r="AU11247" s="61"/>
      <c r="AV11247" s="61"/>
      <c r="AW11247" s="60"/>
    </row>
    <row r="11248" s="59" customFormat="1" customHeight="1" spans="1:49">
      <c r="A11248" s="60"/>
      <c r="B11248" s="60"/>
      <c r="C11248" s="60"/>
      <c r="D11248" s="60"/>
      <c r="H11248" s="61"/>
      <c r="I11248" s="61"/>
      <c r="J11248" s="61"/>
      <c r="K11248" s="61"/>
      <c r="L11248" s="61"/>
      <c r="M11248" s="61"/>
      <c r="N11248" s="61"/>
      <c r="O11248" s="61"/>
      <c r="P11248" s="61"/>
      <c r="Q11248" s="61"/>
      <c r="R11248" s="61"/>
      <c r="S11248" s="61"/>
      <c r="T11248" s="61"/>
      <c r="U11248" s="61"/>
      <c r="V11248" s="61"/>
      <c r="W11248" s="61"/>
      <c r="X11248" s="61"/>
      <c r="Y11248" s="61"/>
      <c r="Z11248" s="61"/>
      <c r="AA11248" s="61"/>
      <c r="AB11248" s="61"/>
      <c r="AC11248" s="61"/>
      <c r="AD11248" s="61"/>
      <c r="AE11248" s="61"/>
      <c r="AF11248" s="61"/>
      <c r="AG11248" s="61"/>
      <c r="AH11248" s="61"/>
      <c r="AI11248" s="61"/>
      <c r="AJ11248" s="61"/>
      <c r="AK11248" s="61"/>
      <c r="AL11248" s="61"/>
      <c r="AM11248" s="61"/>
      <c r="AN11248" s="61"/>
      <c r="AO11248" s="61"/>
      <c r="AP11248" s="62"/>
      <c r="AQ11248" s="61"/>
      <c r="AR11248" s="61"/>
      <c r="AS11248" s="61"/>
      <c r="AT11248" s="61"/>
      <c r="AU11248" s="61"/>
      <c r="AV11248" s="61"/>
      <c r="AW11248" s="60"/>
    </row>
    <row r="11249" s="59" customFormat="1" customHeight="1" spans="1:49">
      <c r="A11249" s="60"/>
      <c r="B11249" s="60"/>
      <c r="C11249" s="60"/>
      <c r="D11249" s="60"/>
      <c r="H11249" s="61"/>
      <c r="I11249" s="61"/>
      <c r="J11249" s="61"/>
      <c r="K11249" s="61"/>
      <c r="L11249" s="61"/>
      <c r="M11249" s="61"/>
      <c r="N11249" s="61"/>
      <c r="O11249" s="61"/>
      <c r="P11249" s="61"/>
      <c r="Q11249" s="61"/>
      <c r="R11249" s="61"/>
      <c r="S11249" s="61"/>
      <c r="T11249" s="61"/>
      <c r="U11249" s="61"/>
      <c r="V11249" s="61"/>
      <c r="W11249" s="61"/>
      <c r="X11249" s="61"/>
      <c r="Y11249" s="61"/>
      <c r="Z11249" s="61"/>
      <c r="AA11249" s="61"/>
      <c r="AB11249" s="61"/>
      <c r="AC11249" s="61"/>
      <c r="AD11249" s="61"/>
      <c r="AE11249" s="61"/>
      <c r="AF11249" s="61"/>
      <c r="AG11249" s="61"/>
      <c r="AH11249" s="61"/>
      <c r="AI11249" s="61"/>
      <c r="AJ11249" s="61"/>
      <c r="AK11249" s="61"/>
      <c r="AL11249" s="61"/>
      <c r="AM11249" s="61"/>
      <c r="AN11249" s="61"/>
      <c r="AO11249" s="61"/>
      <c r="AP11249" s="62"/>
      <c r="AQ11249" s="61"/>
      <c r="AR11249" s="61"/>
      <c r="AS11249" s="61"/>
      <c r="AT11249" s="61"/>
      <c r="AU11249" s="61"/>
      <c r="AV11249" s="61"/>
      <c r="AW11249" s="60"/>
    </row>
    <row r="11250" s="59" customFormat="1" customHeight="1" spans="1:49">
      <c r="A11250" s="60"/>
      <c r="B11250" s="60"/>
      <c r="C11250" s="60"/>
      <c r="D11250" s="60"/>
      <c r="H11250" s="61"/>
      <c r="I11250" s="61"/>
      <c r="J11250" s="61"/>
      <c r="K11250" s="61"/>
      <c r="L11250" s="61"/>
      <c r="M11250" s="61"/>
      <c r="N11250" s="61"/>
      <c r="O11250" s="61"/>
      <c r="P11250" s="61"/>
      <c r="Q11250" s="61"/>
      <c r="R11250" s="61"/>
      <c r="S11250" s="61"/>
      <c r="T11250" s="61"/>
      <c r="U11250" s="61"/>
      <c r="V11250" s="61"/>
      <c r="W11250" s="61"/>
      <c r="X11250" s="61"/>
      <c r="Y11250" s="61"/>
      <c r="Z11250" s="61"/>
      <c r="AA11250" s="61"/>
      <c r="AB11250" s="61"/>
      <c r="AC11250" s="61"/>
      <c r="AD11250" s="61"/>
      <c r="AE11250" s="61"/>
      <c r="AF11250" s="61"/>
      <c r="AG11250" s="61"/>
      <c r="AH11250" s="61"/>
      <c r="AI11250" s="61"/>
      <c r="AJ11250" s="61"/>
      <c r="AK11250" s="61"/>
      <c r="AL11250" s="61"/>
      <c r="AM11250" s="61"/>
      <c r="AN11250" s="61"/>
      <c r="AO11250" s="61"/>
      <c r="AP11250" s="62"/>
      <c r="AQ11250" s="61"/>
      <c r="AR11250" s="61"/>
      <c r="AS11250" s="61"/>
      <c r="AT11250" s="61"/>
      <c r="AU11250" s="61"/>
      <c r="AV11250" s="61"/>
      <c r="AW11250" s="60"/>
    </row>
    <row r="11251" s="59" customFormat="1" customHeight="1" spans="1:49">
      <c r="A11251" s="60"/>
      <c r="B11251" s="60"/>
      <c r="C11251" s="60"/>
      <c r="D11251" s="60"/>
      <c r="H11251" s="61"/>
      <c r="I11251" s="61"/>
      <c r="J11251" s="61"/>
      <c r="K11251" s="61"/>
      <c r="L11251" s="61"/>
      <c r="M11251" s="61"/>
      <c r="N11251" s="61"/>
      <c r="O11251" s="61"/>
      <c r="P11251" s="61"/>
      <c r="Q11251" s="61"/>
      <c r="R11251" s="61"/>
      <c r="S11251" s="61"/>
      <c r="T11251" s="61"/>
      <c r="U11251" s="61"/>
      <c r="V11251" s="61"/>
      <c r="W11251" s="61"/>
      <c r="X11251" s="61"/>
      <c r="Y11251" s="61"/>
      <c r="Z11251" s="61"/>
      <c r="AA11251" s="61"/>
      <c r="AB11251" s="61"/>
      <c r="AC11251" s="61"/>
      <c r="AD11251" s="61"/>
      <c r="AE11251" s="61"/>
      <c r="AF11251" s="61"/>
      <c r="AG11251" s="61"/>
      <c r="AH11251" s="61"/>
      <c r="AI11251" s="61"/>
      <c r="AJ11251" s="61"/>
      <c r="AK11251" s="61"/>
      <c r="AL11251" s="61"/>
      <c r="AM11251" s="61"/>
      <c r="AN11251" s="61"/>
      <c r="AO11251" s="61"/>
      <c r="AP11251" s="62"/>
      <c r="AQ11251" s="61"/>
      <c r="AR11251" s="61"/>
      <c r="AS11251" s="61"/>
      <c r="AT11251" s="61"/>
      <c r="AU11251" s="61"/>
      <c r="AV11251" s="61"/>
      <c r="AW11251" s="60"/>
    </row>
    <row r="11252" s="59" customFormat="1" customHeight="1" spans="1:49">
      <c r="A11252" s="60"/>
      <c r="B11252" s="60"/>
      <c r="C11252" s="60"/>
      <c r="D11252" s="60"/>
      <c r="H11252" s="61"/>
      <c r="I11252" s="61"/>
      <c r="J11252" s="61"/>
      <c r="K11252" s="61"/>
      <c r="L11252" s="61"/>
      <c r="M11252" s="61"/>
      <c r="N11252" s="61"/>
      <c r="O11252" s="61"/>
      <c r="P11252" s="61"/>
      <c r="Q11252" s="61"/>
      <c r="R11252" s="61"/>
      <c r="S11252" s="61"/>
      <c r="T11252" s="61"/>
      <c r="U11252" s="61"/>
      <c r="V11252" s="61"/>
      <c r="W11252" s="61"/>
      <c r="X11252" s="61"/>
      <c r="Y11252" s="61"/>
      <c r="Z11252" s="61"/>
      <c r="AA11252" s="61"/>
      <c r="AB11252" s="61"/>
      <c r="AC11252" s="61"/>
      <c r="AD11252" s="61"/>
      <c r="AE11252" s="61"/>
      <c r="AF11252" s="61"/>
      <c r="AG11252" s="61"/>
      <c r="AH11252" s="61"/>
      <c r="AI11252" s="61"/>
      <c r="AJ11252" s="61"/>
      <c r="AK11252" s="61"/>
      <c r="AL11252" s="61"/>
      <c r="AM11252" s="61"/>
      <c r="AN11252" s="61"/>
      <c r="AO11252" s="61"/>
      <c r="AP11252" s="62"/>
      <c r="AQ11252" s="61"/>
      <c r="AR11252" s="61"/>
      <c r="AS11252" s="61"/>
      <c r="AT11252" s="61"/>
      <c r="AU11252" s="61"/>
      <c r="AV11252" s="61"/>
      <c r="AW11252" s="60"/>
    </row>
    <row r="11253" s="59" customFormat="1" customHeight="1" spans="1:49">
      <c r="A11253" s="60"/>
      <c r="B11253" s="60"/>
      <c r="C11253" s="60"/>
      <c r="D11253" s="60"/>
      <c r="H11253" s="61"/>
      <c r="I11253" s="61"/>
      <c r="J11253" s="61"/>
      <c r="K11253" s="61"/>
      <c r="L11253" s="61"/>
      <c r="M11253" s="61"/>
      <c r="N11253" s="61"/>
      <c r="O11253" s="61"/>
      <c r="P11253" s="61"/>
      <c r="Q11253" s="61"/>
      <c r="R11253" s="61"/>
      <c r="S11253" s="61"/>
      <c r="T11253" s="61"/>
      <c r="U11253" s="61"/>
      <c r="V11253" s="61"/>
      <c r="W11253" s="61"/>
      <c r="X11253" s="61"/>
      <c r="Y11253" s="61"/>
      <c r="Z11253" s="61"/>
      <c r="AA11253" s="61"/>
      <c r="AB11253" s="61"/>
      <c r="AC11253" s="61"/>
      <c r="AD11253" s="61"/>
      <c r="AE11253" s="61"/>
      <c r="AF11253" s="61"/>
      <c r="AG11253" s="61"/>
      <c r="AH11253" s="61"/>
      <c r="AI11253" s="61"/>
      <c r="AJ11253" s="61"/>
      <c r="AK11253" s="61"/>
      <c r="AL11253" s="61"/>
      <c r="AM11253" s="61"/>
      <c r="AN11253" s="61"/>
      <c r="AO11253" s="61"/>
      <c r="AP11253" s="62"/>
      <c r="AQ11253" s="61"/>
      <c r="AR11253" s="61"/>
      <c r="AS11253" s="61"/>
      <c r="AT11253" s="61"/>
      <c r="AU11253" s="61"/>
      <c r="AV11253" s="61"/>
      <c r="AW11253" s="60"/>
    </row>
    <row r="11254" s="59" customFormat="1" customHeight="1" spans="1:49">
      <c r="A11254" s="60"/>
      <c r="B11254" s="60"/>
      <c r="C11254" s="60"/>
      <c r="D11254" s="60"/>
      <c r="H11254" s="61"/>
      <c r="I11254" s="61"/>
      <c r="J11254" s="61"/>
      <c r="K11254" s="61"/>
      <c r="L11254" s="61"/>
      <c r="M11254" s="61"/>
      <c r="N11254" s="61"/>
      <c r="O11254" s="61"/>
      <c r="P11254" s="61"/>
      <c r="Q11254" s="61"/>
      <c r="R11254" s="61"/>
      <c r="S11254" s="61"/>
      <c r="T11254" s="61"/>
      <c r="U11254" s="61"/>
      <c r="V11254" s="61"/>
      <c r="W11254" s="61"/>
      <c r="X11254" s="61"/>
      <c r="Y11254" s="61"/>
      <c r="Z11254" s="61"/>
      <c r="AA11254" s="61"/>
      <c r="AB11254" s="61"/>
      <c r="AC11254" s="61"/>
      <c r="AD11254" s="61"/>
      <c r="AE11254" s="61"/>
      <c r="AF11254" s="61"/>
      <c r="AG11254" s="61"/>
      <c r="AH11254" s="61"/>
      <c r="AI11254" s="61"/>
      <c r="AJ11254" s="61"/>
      <c r="AK11254" s="61"/>
      <c r="AL11254" s="61"/>
      <c r="AM11254" s="61"/>
      <c r="AN11254" s="61"/>
      <c r="AO11254" s="61"/>
      <c r="AP11254" s="62"/>
      <c r="AQ11254" s="61"/>
      <c r="AR11254" s="61"/>
      <c r="AS11254" s="61"/>
      <c r="AT11254" s="61"/>
      <c r="AU11254" s="61"/>
      <c r="AV11254" s="61"/>
      <c r="AW11254" s="60"/>
    </row>
    <row r="11255" s="59" customFormat="1" customHeight="1" spans="1:49">
      <c r="A11255" s="60"/>
      <c r="B11255" s="60"/>
      <c r="C11255" s="60"/>
      <c r="D11255" s="60"/>
      <c r="H11255" s="61"/>
      <c r="I11255" s="61"/>
      <c r="J11255" s="61"/>
      <c r="K11255" s="61"/>
      <c r="L11255" s="61"/>
      <c r="M11255" s="61"/>
      <c r="N11255" s="61"/>
      <c r="O11255" s="61"/>
      <c r="P11255" s="61"/>
      <c r="Q11255" s="61"/>
      <c r="R11255" s="61"/>
      <c r="S11255" s="61"/>
      <c r="T11255" s="61"/>
      <c r="U11255" s="61"/>
      <c r="V11255" s="61"/>
      <c r="W11255" s="61"/>
      <c r="X11255" s="61"/>
      <c r="Y11255" s="61"/>
      <c r="Z11255" s="61"/>
      <c r="AA11255" s="61"/>
      <c r="AB11255" s="61"/>
      <c r="AC11255" s="61"/>
      <c r="AD11255" s="61"/>
      <c r="AE11255" s="61"/>
      <c r="AF11255" s="61"/>
      <c r="AG11255" s="61"/>
      <c r="AH11255" s="61"/>
      <c r="AI11255" s="61"/>
      <c r="AJ11255" s="61"/>
      <c r="AK11255" s="61"/>
      <c r="AL11255" s="61"/>
      <c r="AM11255" s="61"/>
      <c r="AN11255" s="61"/>
      <c r="AO11255" s="61"/>
      <c r="AP11255" s="62"/>
      <c r="AQ11255" s="61"/>
      <c r="AR11255" s="61"/>
      <c r="AS11255" s="61"/>
      <c r="AT11255" s="61"/>
      <c r="AU11255" s="61"/>
      <c r="AV11255" s="61"/>
      <c r="AW11255" s="60"/>
    </row>
    <row r="11256" s="59" customFormat="1" customHeight="1" spans="1:49">
      <c r="A11256" s="60"/>
      <c r="B11256" s="60"/>
      <c r="C11256" s="60"/>
      <c r="D11256" s="60"/>
      <c r="H11256" s="61"/>
      <c r="I11256" s="61"/>
      <c r="J11256" s="61"/>
      <c r="K11256" s="61"/>
      <c r="L11256" s="61"/>
      <c r="M11256" s="61"/>
      <c r="N11256" s="61"/>
      <c r="O11256" s="61"/>
      <c r="P11256" s="61"/>
      <c r="Q11256" s="61"/>
      <c r="R11256" s="61"/>
      <c r="S11256" s="61"/>
      <c r="T11256" s="61"/>
      <c r="U11256" s="61"/>
      <c r="V11256" s="61"/>
      <c r="W11256" s="61"/>
      <c r="X11256" s="61"/>
      <c r="Y11256" s="61"/>
      <c r="Z11256" s="61"/>
      <c r="AA11256" s="61"/>
      <c r="AB11256" s="61"/>
      <c r="AC11256" s="61"/>
      <c r="AD11256" s="61"/>
      <c r="AE11256" s="61"/>
      <c r="AF11256" s="61"/>
      <c r="AG11256" s="61"/>
      <c r="AH11256" s="61"/>
      <c r="AI11256" s="61"/>
      <c r="AJ11256" s="61"/>
      <c r="AK11256" s="61"/>
      <c r="AL11256" s="61"/>
      <c r="AM11256" s="61"/>
      <c r="AN11256" s="61"/>
      <c r="AO11256" s="61"/>
      <c r="AP11256" s="62"/>
      <c r="AQ11256" s="61"/>
      <c r="AR11256" s="61"/>
      <c r="AS11256" s="61"/>
      <c r="AT11256" s="61"/>
      <c r="AU11256" s="61"/>
      <c r="AV11256" s="61"/>
      <c r="AW11256" s="60"/>
    </row>
    <row r="11257" s="59" customFormat="1" customHeight="1" spans="1:49">
      <c r="A11257" s="60"/>
      <c r="B11257" s="60"/>
      <c r="C11257" s="60"/>
      <c r="D11257" s="60"/>
      <c r="H11257" s="61"/>
      <c r="I11257" s="61"/>
      <c r="J11257" s="61"/>
      <c r="K11257" s="61"/>
      <c r="L11257" s="61"/>
      <c r="M11257" s="61"/>
      <c r="N11257" s="61"/>
      <c r="O11257" s="61"/>
      <c r="P11257" s="61"/>
      <c r="Q11257" s="61"/>
      <c r="R11257" s="61"/>
      <c r="S11257" s="61"/>
      <c r="T11257" s="61"/>
      <c r="U11257" s="61"/>
      <c r="V11257" s="61"/>
      <c r="W11257" s="61"/>
      <c r="X11257" s="61"/>
      <c r="Y11257" s="61"/>
      <c r="Z11257" s="61"/>
      <c r="AA11257" s="61"/>
      <c r="AB11257" s="61"/>
      <c r="AC11257" s="61"/>
      <c r="AD11257" s="61"/>
      <c r="AE11257" s="61"/>
      <c r="AF11257" s="61"/>
      <c r="AG11257" s="61"/>
      <c r="AH11257" s="61"/>
      <c r="AI11257" s="61"/>
      <c r="AJ11257" s="61"/>
      <c r="AK11257" s="61"/>
      <c r="AL11257" s="61"/>
      <c r="AM11257" s="61"/>
      <c r="AN11257" s="61"/>
      <c r="AO11257" s="61"/>
      <c r="AP11257" s="62"/>
      <c r="AQ11257" s="61"/>
      <c r="AR11257" s="61"/>
      <c r="AS11257" s="61"/>
      <c r="AT11257" s="61"/>
      <c r="AU11257" s="61"/>
      <c r="AV11257" s="61"/>
      <c r="AW11257" s="60"/>
    </row>
    <row r="11258" s="59" customFormat="1" customHeight="1" spans="1:49">
      <c r="A11258" s="60"/>
      <c r="B11258" s="60"/>
      <c r="C11258" s="60"/>
      <c r="D11258" s="60"/>
      <c r="H11258" s="61"/>
      <c r="I11258" s="61"/>
      <c r="J11258" s="61"/>
      <c r="K11258" s="61"/>
      <c r="L11258" s="61"/>
      <c r="M11258" s="61"/>
      <c r="N11258" s="61"/>
      <c r="O11258" s="61"/>
      <c r="P11258" s="61"/>
      <c r="Q11258" s="61"/>
      <c r="R11258" s="61"/>
      <c r="S11258" s="61"/>
      <c r="T11258" s="61"/>
      <c r="U11258" s="61"/>
      <c r="V11258" s="61"/>
      <c r="W11258" s="61"/>
      <c r="X11258" s="61"/>
      <c r="Y11258" s="61"/>
      <c r="Z11258" s="61"/>
      <c r="AA11258" s="61"/>
      <c r="AB11258" s="61"/>
      <c r="AC11258" s="61"/>
      <c r="AD11258" s="61"/>
      <c r="AE11258" s="61"/>
      <c r="AF11258" s="61"/>
      <c r="AG11258" s="61"/>
      <c r="AH11258" s="61"/>
      <c r="AI11258" s="61"/>
      <c r="AJ11258" s="61"/>
      <c r="AK11258" s="61"/>
      <c r="AL11258" s="61"/>
      <c r="AM11258" s="61"/>
      <c r="AN11258" s="61"/>
      <c r="AO11258" s="61"/>
      <c r="AP11258" s="62"/>
      <c r="AQ11258" s="61"/>
      <c r="AR11258" s="61"/>
      <c r="AS11258" s="61"/>
      <c r="AT11258" s="61"/>
      <c r="AU11258" s="61"/>
      <c r="AV11258" s="61"/>
      <c r="AW11258" s="60"/>
    </row>
    <row r="11259" s="59" customFormat="1" customHeight="1" spans="1:49">
      <c r="A11259" s="60"/>
      <c r="B11259" s="60"/>
      <c r="C11259" s="60"/>
      <c r="D11259" s="60"/>
      <c r="H11259" s="61"/>
      <c r="I11259" s="61"/>
      <c r="J11259" s="61"/>
      <c r="K11259" s="61"/>
      <c r="L11259" s="61"/>
      <c r="M11259" s="61"/>
      <c r="N11259" s="61"/>
      <c r="O11259" s="61"/>
      <c r="P11259" s="61"/>
      <c r="Q11259" s="61"/>
      <c r="R11259" s="61"/>
      <c r="S11259" s="61"/>
      <c r="T11259" s="61"/>
      <c r="U11259" s="61"/>
      <c r="V11259" s="61"/>
      <c r="W11259" s="61"/>
      <c r="X11259" s="61"/>
      <c r="Y11259" s="61"/>
      <c r="Z11259" s="61"/>
      <c r="AA11259" s="61"/>
      <c r="AB11259" s="61"/>
      <c r="AC11259" s="61"/>
      <c r="AD11259" s="61"/>
      <c r="AE11259" s="61"/>
      <c r="AF11259" s="61"/>
      <c r="AG11259" s="61"/>
      <c r="AH11259" s="61"/>
      <c r="AI11259" s="61"/>
      <c r="AJ11259" s="61"/>
      <c r="AK11259" s="61"/>
      <c r="AL11259" s="61"/>
      <c r="AM11259" s="61"/>
      <c r="AN11259" s="61"/>
      <c r="AO11259" s="61"/>
      <c r="AP11259" s="62"/>
      <c r="AQ11259" s="61"/>
      <c r="AR11259" s="61"/>
      <c r="AS11259" s="61"/>
      <c r="AT11259" s="61"/>
      <c r="AU11259" s="61"/>
      <c r="AV11259" s="61"/>
      <c r="AW11259" s="60"/>
    </row>
    <row r="11260" s="59" customFormat="1" customHeight="1" spans="1:49">
      <c r="A11260" s="60"/>
      <c r="B11260" s="60"/>
      <c r="C11260" s="60"/>
      <c r="D11260" s="60"/>
      <c r="H11260" s="61"/>
      <c r="I11260" s="61"/>
      <c r="J11260" s="61"/>
      <c r="K11260" s="61"/>
      <c r="L11260" s="61"/>
      <c r="M11260" s="61"/>
      <c r="N11260" s="61"/>
      <c r="O11260" s="61"/>
      <c r="P11260" s="61"/>
      <c r="Q11260" s="61"/>
      <c r="R11260" s="61"/>
      <c r="S11260" s="61"/>
      <c r="T11260" s="61"/>
      <c r="U11260" s="61"/>
      <c r="V11260" s="61"/>
      <c r="W11260" s="61"/>
      <c r="X11260" s="61"/>
      <c r="Y11260" s="61"/>
      <c r="Z11260" s="61"/>
      <c r="AA11260" s="61"/>
      <c r="AB11260" s="61"/>
      <c r="AC11260" s="61"/>
      <c r="AD11260" s="61"/>
      <c r="AE11260" s="61"/>
      <c r="AF11260" s="61"/>
      <c r="AG11260" s="61"/>
      <c r="AH11260" s="61"/>
      <c r="AI11260" s="61"/>
      <c r="AJ11260" s="61"/>
      <c r="AK11260" s="61"/>
      <c r="AL11260" s="61"/>
      <c r="AM11260" s="61"/>
      <c r="AN11260" s="61"/>
      <c r="AO11260" s="61"/>
      <c r="AP11260" s="62"/>
      <c r="AQ11260" s="61"/>
      <c r="AR11260" s="61"/>
      <c r="AS11260" s="61"/>
      <c r="AT11260" s="61"/>
      <c r="AU11260" s="61"/>
      <c r="AV11260" s="61"/>
      <c r="AW11260" s="60"/>
    </row>
    <row r="11261" s="59" customFormat="1" customHeight="1" spans="1:49">
      <c r="A11261" s="60"/>
      <c r="B11261" s="60"/>
      <c r="C11261" s="60"/>
      <c r="D11261" s="60"/>
      <c r="H11261" s="61"/>
      <c r="I11261" s="61"/>
      <c r="J11261" s="61"/>
      <c r="K11261" s="61"/>
      <c r="L11261" s="61"/>
      <c r="M11261" s="61"/>
      <c r="N11261" s="61"/>
      <c r="O11261" s="61"/>
      <c r="P11261" s="61"/>
      <c r="Q11261" s="61"/>
      <c r="R11261" s="61"/>
      <c r="S11261" s="61"/>
      <c r="T11261" s="61"/>
      <c r="U11261" s="61"/>
      <c r="V11261" s="61"/>
      <c r="W11261" s="61"/>
      <c r="X11261" s="61"/>
      <c r="Y11261" s="61"/>
      <c r="Z11261" s="61"/>
      <c r="AA11261" s="61"/>
      <c r="AB11261" s="61"/>
      <c r="AC11261" s="61"/>
      <c r="AD11261" s="61"/>
      <c r="AE11261" s="61"/>
      <c r="AF11261" s="61"/>
      <c r="AG11261" s="61"/>
      <c r="AH11261" s="61"/>
      <c r="AI11261" s="61"/>
      <c r="AJ11261" s="61"/>
      <c r="AK11261" s="61"/>
      <c r="AL11261" s="61"/>
      <c r="AM11261" s="61"/>
      <c r="AN11261" s="61"/>
      <c r="AO11261" s="61"/>
      <c r="AP11261" s="62"/>
      <c r="AQ11261" s="61"/>
      <c r="AR11261" s="61"/>
      <c r="AS11261" s="61"/>
      <c r="AT11261" s="61"/>
      <c r="AU11261" s="61"/>
      <c r="AV11261" s="61"/>
      <c r="AW11261" s="60"/>
    </row>
    <row r="11262" s="59" customFormat="1" customHeight="1" spans="1:49">
      <c r="A11262" s="60"/>
      <c r="B11262" s="60"/>
      <c r="C11262" s="60"/>
      <c r="D11262" s="60"/>
      <c r="H11262" s="61"/>
      <c r="I11262" s="61"/>
      <c r="J11262" s="61"/>
      <c r="K11262" s="61"/>
      <c r="L11262" s="61"/>
      <c r="M11262" s="61"/>
      <c r="N11262" s="61"/>
      <c r="O11262" s="61"/>
      <c r="P11262" s="61"/>
      <c r="Q11262" s="61"/>
      <c r="R11262" s="61"/>
      <c r="S11262" s="61"/>
      <c r="T11262" s="61"/>
      <c r="U11262" s="61"/>
      <c r="V11262" s="61"/>
      <c r="W11262" s="61"/>
      <c r="X11262" s="61"/>
      <c r="Y11262" s="61"/>
      <c r="Z11262" s="61"/>
      <c r="AA11262" s="61"/>
      <c r="AB11262" s="61"/>
      <c r="AC11262" s="61"/>
      <c r="AD11262" s="61"/>
      <c r="AE11262" s="61"/>
      <c r="AF11262" s="61"/>
      <c r="AG11262" s="61"/>
      <c r="AH11262" s="61"/>
      <c r="AI11262" s="61"/>
      <c r="AJ11262" s="61"/>
      <c r="AK11262" s="61"/>
      <c r="AL11262" s="61"/>
      <c r="AM11262" s="61"/>
      <c r="AN11262" s="61"/>
      <c r="AO11262" s="61"/>
      <c r="AP11262" s="62"/>
      <c r="AQ11262" s="61"/>
      <c r="AR11262" s="61"/>
      <c r="AS11262" s="61"/>
      <c r="AT11262" s="61"/>
      <c r="AU11262" s="61"/>
      <c r="AV11262" s="61"/>
      <c r="AW11262" s="60"/>
    </row>
    <row r="11263" s="59" customFormat="1" customHeight="1" spans="1:49">
      <c r="A11263" s="60"/>
      <c r="B11263" s="60"/>
      <c r="C11263" s="60"/>
      <c r="D11263" s="60"/>
      <c r="H11263" s="61"/>
      <c r="I11263" s="61"/>
      <c r="J11263" s="61"/>
      <c r="K11263" s="61"/>
      <c r="L11263" s="61"/>
      <c r="M11263" s="61"/>
      <c r="N11263" s="61"/>
      <c r="O11263" s="61"/>
      <c r="P11263" s="61"/>
      <c r="Q11263" s="61"/>
      <c r="R11263" s="61"/>
      <c r="S11263" s="61"/>
      <c r="T11263" s="61"/>
      <c r="U11263" s="61"/>
      <c r="V11263" s="61"/>
      <c r="W11263" s="61"/>
      <c r="X11263" s="61"/>
      <c r="Y11263" s="61"/>
      <c r="Z11263" s="61"/>
      <c r="AA11263" s="61"/>
      <c r="AB11263" s="61"/>
      <c r="AC11263" s="61"/>
      <c r="AD11263" s="61"/>
      <c r="AE11263" s="61"/>
      <c r="AF11263" s="61"/>
      <c r="AG11263" s="61"/>
      <c r="AH11263" s="61"/>
      <c r="AI11263" s="61"/>
      <c r="AJ11263" s="61"/>
      <c r="AK11263" s="61"/>
      <c r="AL11263" s="61"/>
      <c r="AM11263" s="61"/>
      <c r="AN11263" s="61"/>
      <c r="AO11263" s="61"/>
      <c r="AP11263" s="62"/>
      <c r="AQ11263" s="61"/>
      <c r="AR11263" s="61"/>
      <c r="AS11263" s="61"/>
      <c r="AT11263" s="61"/>
      <c r="AU11263" s="61"/>
      <c r="AV11263" s="61"/>
      <c r="AW11263" s="60"/>
    </row>
    <row r="11264" s="59" customFormat="1" customHeight="1" spans="1:49">
      <c r="A11264" s="60"/>
      <c r="B11264" s="60"/>
      <c r="C11264" s="60"/>
      <c r="D11264" s="60"/>
      <c r="H11264" s="61"/>
      <c r="I11264" s="61"/>
      <c r="J11264" s="61"/>
      <c r="K11264" s="61"/>
      <c r="L11264" s="61"/>
      <c r="M11264" s="61"/>
      <c r="N11264" s="61"/>
      <c r="O11264" s="61"/>
      <c r="P11264" s="61"/>
      <c r="Q11264" s="61"/>
      <c r="R11264" s="61"/>
      <c r="S11264" s="61"/>
      <c r="T11264" s="61"/>
      <c r="U11264" s="61"/>
      <c r="V11264" s="61"/>
      <c r="W11264" s="61"/>
      <c r="X11264" s="61"/>
      <c r="Y11264" s="61"/>
      <c r="Z11264" s="61"/>
      <c r="AA11264" s="61"/>
      <c r="AB11264" s="61"/>
      <c r="AC11264" s="61"/>
      <c r="AD11264" s="61"/>
      <c r="AE11264" s="61"/>
      <c r="AF11264" s="61"/>
      <c r="AG11264" s="61"/>
      <c r="AH11264" s="61"/>
      <c r="AI11264" s="61"/>
      <c r="AJ11264" s="61"/>
      <c r="AK11264" s="61"/>
      <c r="AL11264" s="61"/>
      <c r="AM11264" s="61"/>
      <c r="AN11264" s="61"/>
      <c r="AO11264" s="61"/>
      <c r="AP11264" s="62"/>
      <c r="AQ11264" s="61"/>
      <c r="AR11264" s="61"/>
      <c r="AS11264" s="61"/>
      <c r="AT11264" s="61"/>
      <c r="AU11264" s="61"/>
      <c r="AV11264" s="61"/>
      <c r="AW11264" s="60"/>
    </row>
    <row r="11265" s="59" customFormat="1" customHeight="1" spans="1:49">
      <c r="A11265" s="60"/>
      <c r="B11265" s="60"/>
      <c r="C11265" s="60"/>
      <c r="D11265" s="60"/>
      <c r="H11265" s="61"/>
      <c r="I11265" s="61"/>
      <c r="J11265" s="61"/>
      <c r="K11265" s="61"/>
      <c r="L11265" s="61"/>
      <c r="M11265" s="61"/>
      <c r="N11265" s="61"/>
      <c r="O11265" s="61"/>
      <c r="P11265" s="61"/>
      <c r="Q11265" s="61"/>
      <c r="R11265" s="61"/>
      <c r="S11265" s="61"/>
      <c r="T11265" s="61"/>
      <c r="U11265" s="61"/>
      <c r="V11265" s="61"/>
      <c r="W11265" s="61"/>
      <c r="X11265" s="61"/>
      <c r="Y11265" s="61"/>
      <c r="Z11265" s="61"/>
      <c r="AA11265" s="61"/>
      <c r="AB11265" s="61"/>
      <c r="AC11265" s="61"/>
      <c r="AD11265" s="61"/>
      <c r="AE11265" s="61"/>
      <c r="AF11265" s="61"/>
      <c r="AG11265" s="61"/>
      <c r="AH11265" s="61"/>
      <c r="AI11265" s="61"/>
      <c r="AJ11265" s="61"/>
      <c r="AK11265" s="61"/>
      <c r="AL11265" s="61"/>
      <c r="AM11265" s="61"/>
      <c r="AN11265" s="61"/>
      <c r="AO11265" s="61"/>
      <c r="AP11265" s="62"/>
      <c r="AQ11265" s="61"/>
      <c r="AR11265" s="61"/>
      <c r="AS11265" s="61"/>
      <c r="AT11265" s="61"/>
      <c r="AU11265" s="61"/>
      <c r="AV11265" s="61"/>
      <c r="AW11265" s="60"/>
    </row>
    <row r="11266" s="59" customFormat="1" customHeight="1" spans="1:49">
      <c r="A11266" s="60"/>
      <c r="B11266" s="60"/>
      <c r="C11266" s="60"/>
      <c r="D11266" s="60"/>
      <c r="H11266" s="61"/>
      <c r="I11266" s="61"/>
      <c r="J11266" s="61"/>
      <c r="K11266" s="61"/>
      <c r="L11266" s="61"/>
      <c r="M11266" s="61"/>
      <c r="N11266" s="61"/>
      <c r="O11266" s="61"/>
      <c r="P11266" s="61"/>
      <c r="Q11266" s="61"/>
      <c r="R11266" s="61"/>
      <c r="S11266" s="61"/>
      <c r="T11266" s="61"/>
      <c r="U11266" s="61"/>
      <c r="V11266" s="61"/>
      <c r="W11266" s="61"/>
      <c r="X11266" s="61"/>
      <c r="Y11266" s="61"/>
      <c r="Z11266" s="61"/>
      <c r="AA11266" s="61"/>
      <c r="AB11266" s="61"/>
      <c r="AC11266" s="61"/>
      <c r="AD11266" s="61"/>
      <c r="AE11266" s="61"/>
      <c r="AF11266" s="61"/>
      <c r="AG11266" s="61"/>
      <c r="AH11266" s="61"/>
      <c r="AI11266" s="61"/>
      <c r="AJ11266" s="61"/>
      <c r="AK11266" s="61"/>
      <c r="AL11266" s="61"/>
      <c r="AM11266" s="61"/>
      <c r="AN11266" s="61"/>
      <c r="AO11266" s="61"/>
      <c r="AP11266" s="62"/>
      <c r="AQ11266" s="61"/>
      <c r="AR11266" s="61"/>
      <c r="AS11266" s="61"/>
      <c r="AT11266" s="61"/>
      <c r="AU11266" s="61"/>
      <c r="AV11266" s="61"/>
      <c r="AW11266" s="60"/>
    </row>
    <row r="11267" s="59" customFormat="1" customHeight="1" spans="1:49">
      <c r="A11267" s="60"/>
      <c r="B11267" s="60"/>
      <c r="C11267" s="60"/>
      <c r="D11267" s="60"/>
      <c r="H11267" s="61"/>
      <c r="I11267" s="61"/>
      <c r="J11267" s="61"/>
      <c r="K11267" s="61"/>
      <c r="L11267" s="61"/>
      <c r="M11267" s="61"/>
      <c r="N11267" s="61"/>
      <c r="O11267" s="61"/>
      <c r="P11267" s="61"/>
      <c r="Q11267" s="61"/>
      <c r="R11267" s="61"/>
      <c r="S11267" s="61"/>
      <c r="T11267" s="61"/>
      <c r="U11267" s="61"/>
      <c r="V11267" s="61"/>
      <c r="W11267" s="61"/>
      <c r="X11267" s="61"/>
      <c r="Y11267" s="61"/>
      <c r="Z11267" s="61"/>
      <c r="AA11267" s="61"/>
      <c r="AB11267" s="61"/>
      <c r="AC11267" s="61"/>
      <c r="AD11267" s="61"/>
      <c r="AE11267" s="61"/>
      <c r="AF11267" s="61"/>
      <c r="AG11267" s="61"/>
      <c r="AH11267" s="61"/>
      <c r="AI11267" s="61"/>
      <c r="AJ11267" s="61"/>
      <c r="AK11267" s="61"/>
      <c r="AL11267" s="61"/>
      <c r="AM11267" s="61"/>
      <c r="AN11267" s="61"/>
      <c r="AO11267" s="61"/>
      <c r="AP11267" s="62"/>
      <c r="AQ11267" s="61"/>
      <c r="AR11267" s="61"/>
      <c r="AS11267" s="61"/>
      <c r="AT11267" s="61"/>
      <c r="AU11267" s="61"/>
      <c r="AV11267" s="61"/>
      <c r="AW11267" s="60"/>
    </row>
    <row r="11268" s="59" customFormat="1" customHeight="1" spans="1:49">
      <c r="A11268" s="60"/>
      <c r="B11268" s="60"/>
      <c r="C11268" s="60"/>
      <c r="D11268" s="60"/>
      <c r="H11268" s="61"/>
      <c r="I11268" s="61"/>
      <c r="J11268" s="61"/>
      <c r="K11268" s="61"/>
      <c r="L11268" s="61"/>
      <c r="M11268" s="61"/>
      <c r="N11268" s="61"/>
      <c r="O11268" s="61"/>
      <c r="P11268" s="61"/>
      <c r="Q11268" s="61"/>
      <c r="R11268" s="61"/>
      <c r="S11268" s="61"/>
      <c r="T11268" s="61"/>
      <c r="U11268" s="61"/>
      <c r="V11268" s="61"/>
      <c r="W11268" s="61"/>
      <c r="X11268" s="61"/>
      <c r="Y11268" s="61"/>
      <c r="Z11268" s="61"/>
      <c r="AA11268" s="61"/>
      <c r="AB11268" s="61"/>
      <c r="AC11268" s="61"/>
      <c r="AD11268" s="61"/>
      <c r="AE11268" s="61"/>
      <c r="AF11268" s="61"/>
      <c r="AG11268" s="61"/>
      <c r="AH11268" s="61"/>
      <c r="AI11268" s="61"/>
      <c r="AJ11268" s="61"/>
      <c r="AK11268" s="61"/>
      <c r="AL11268" s="61"/>
      <c r="AM11268" s="61"/>
      <c r="AN11268" s="61"/>
      <c r="AO11268" s="61"/>
      <c r="AP11268" s="62"/>
      <c r="AQ11268" s="61"/>
      <c r="AR11268" s="61"/>
      <c r="AS11268" s="61"/>
      <c r="AT11268" s="61"/>
      <c r="AU11268" s="61"/>
      <c r="AV11268" s="61"/>
      <c r="AW11268" s="60"/>
    </row>
    <row r="11269" s="59" customFormat="1" customHeight="1" spans="1:49">
      <c r="A11269" s="60"/>
      <c r="B11269" s="60"/>
      <c r="C11269" s="60"/>
      <c r="D11269" s="60"/>
      <c r="H11269" s="61"/>
      <c r="I11269" s="61"/>
      <c r="J11269" s="61"/>
      <c r="K11269" s="61"/>
      <c r="L11269" s="61"/>
      <c r="M11269" s="61"/>
      <c r="N11269" s="61"/>
      <c r="O11269" s="61"/>
      <c r="P11269" s="61"/>
      <c r="Q11269" s="61"/>
      <c r="R11269" s="61"/>
      <c r="S11269" s="61"/>
      <c r="T11269" s="61"/>
      <c r="U11269" s="61"/>
      <c r="V11269" s="61"/>
      <c r="W11269" s="61"/>
      <c r="X11269" s="61"/>
      <c r="Y11269" s="61"/>
      <c r="Z11269" s="61"/>
      <c r="AA11269" s="61"/>
      <c r="AB11269" s="61"/>
      <c r="AC11269" s="61"/>
      <c r="AD11269" s="61"/>
      <c r="AE11269" s="61"/>
      <c r="AF11269" s="61"/>
      <c r="AG11269" s="61"/>
      <c r="AH11269" s="61"/>
      <c r="AI11269" s="61"/>
      <c r="AJ11269" s="61"/>
      <c r="AK11269" s="61"/>
      <c r="AL11269" s="61"/>
      <c r="AM11269" s="61"/>
      <c r="AN11269" s="61"/>
      <c r="AO11269" s="61"/>
      <c r="AP11269" s="62"/>
      <c r="AQ11269" s="61"/>
      <c r="AR11269" s="61"/>
      <c r="AS11269" s="61"/>
      <c r="AT11269" s="61"/>
      <c r="AU11269" s="61"/>
      <c r="AV11269" s="61"/>
      <c r="AW11269" s="60"/>
    </row>
    <row r="11270" s="59" customFormat="1" customHeight="1" spans="1:49">
      <c r="A11270" s="60"/>
      <c r="B11270" s="60"/>
      <c r="C11270" s="60"/>
      <c r="D11270" s="60"/>
      <c r="H11270" s="61"/>
      <c r="I11270" s="61"/>
      <c r="J11270" s="61"/>
      <c r="K11270" s="61"/>
      <c r="L11270" s="61"/>
      <c r="M11270" s="61"/>
      <c r="N11270" s="61"/>
      <c r="O11270" s="61"/>
      <c r="P11270" s="61"/>
      <c r="Q11270" s="61"/>
      <c r="R11270" s="61"/>
      <c r="S11270" s="61"/>
      <c r="T11270" s="61"/>
      <c r="U11270" s="61"/>
      <c r="V11270" s="61"/>
      <c r="W11270" s="61"/>
      <c r="X11270" s="61"/>
      <c r="Y11270" s="61"/>
      <c r="Z11270" s="61"/>
      <c r="AA11270" s="61"/>
      <c r="AB11270" s="61"/>
      <c r="AC11270" s="61"/>
      <c r="AD11270" s="61"/>
      <c r="AE11270" s="61"/>
      <c r="AF11270" s="61"/>
      <c r="AG11270" s="61"/>
      <c r="AH11270" s="61"/>
      <c r="AI11270" s="61"/>
      <c r="AJ11270" s="61"/>
      <c r="AK11270" s="61"/>
      <c r="AL11270" s="61"/>
      <c r="AM11270" s="61"/>
      <c r="AN11270" s="61"/>
      <c r="AO11270" s="61"/>
      <c r="AP11270" s="62"/>
      <c r="AQ11270" s="61"/>
      <c r="AR11270" s="61"/>
      <c r="AS11270" s="61"/>
      <c r="AT11270" s="61"/>
      <c r="AU11270" s="61"/>
      <c r="AV11270" s="61"/>
      <c r="AW11270" s="60"/>
    </row>
    <row r="11271" s="59" customFormat="1" customHeight="1" spans="1:49">
      <c r="A11271" s="60"/>
      <c r="B11271" s="60"/>
      <c r="C11271" s="60"/>
      <c r="D11271" s="60"/>
      <c r="H11271" s="61"/>
      <c r="I11271" s="61"/>
      <c r="J11271" s="61"/>
      <c r="K11271" s="61"/>
      <c r="L11271" s="61"/>
      <c r="M11271" s="61"/>
      <c r="N11271" s="61"/>
      <c r="O11271" s="61"/>
      <c r="P11271" s="61"/>
      <c r="Q11271" s="61"/>
      <c r="R11271" s="61"/>
      <c r="S11271" s="61"/>
      <c r="T11271" s="61"/>
      <c r="U11271" s="61"/>
      <c r="V11271" s="61"/>
      <c r="W11271" s="61"/>
      <c r="X11271" s="61"/>
      <c r="Y11271" s="61"/>
      <c r="Z11271" s="61"/>
      <c r="AA11271" s="61"/>
      <c r="AB11271" s="61"/>
      <c r="AC11271" s="61"/>
      <c r="AD11271" s="61"/>
      <c r="AE11271" s="61"/>
      <c r="AF11271" s="61"/>
      <c r="AG11271" s="61"/>
      <c r="AH11271" s="61"/>
      <c r="AI11271" s="61"/>
      <c r="AJ11271" s="61"/>
      <c r="AK11271" s="61"/>
      <c r="AL11271" s="61"/>
      <c r="AM11271" s="61"/>
      <c r="AN11271" s="61"/>
      <c r="AO11271" s="61"/>
      <c r="AP11271" s="62"/>
      <c r="AQ11271" s="61"/>
      <c r="AR11271" s="61"/>
      <c r="AS11271" s="61"/>
      <c r="AT11271" s="61"/>
      <c r="AU11271" s="61"/>
      <c r="AV11271" s="61"/>
      <c r="AW11271" s="60"/>
    </row>
    <row r="11272" s="59" customFormat="1" customHeight="1" spans="1:49">
      <c r="A11272" s="60"/>
      <c r="B11272" s="60"/>
      <c r="C11272" s="60"/>
      <c r="D11272" s="60"/>
      <c r="H11272" s="61"/>
      <c r="I11272" s="61"/>
      <c r="J11272" s="61"/>
      <c r="K11272" s="61"/>
      <c r="L11272" s="61"/>
      <c r="M11272" s="61"/>
      <c r="N11272" s="61"/>
      <c r="O11272" s="61"/>
      <c r="P11272" s="61"/>
      <c r="Q11272" s="61"/>
      <c r="R11272" s="61"/>
      <c r="S11272" s="61"/>
      <c r="T11272" s="61"/>
      <c r="U11272" s="61"/>
      <c r="V11272" s="61"/>
      <c r="W11272" s="61"/>
      <c r="X11272" s="61"/>
      <c r="Y11272" s="61"/>
      <c r="Z11272" s="61"/>
      <c r="AA11272" s="61"/>
      <c r="AB11272" s="61"/>
      <c r="AC11272" s="61"/>
      <c r="AD11272" s="61"/>
      <c r="AE11272" s="61"/>
      <c r="AF11272" s="61"/>
      <c r="AG11272" s="61"/>
      <c r="AH11272" s="61"/>
      <c r="AI11272" s="61"/>
      <c r="AJ11272" s="61"/>
      <c r="AK11272" s="61"/>
      <c r="AL11272" s="61"/>
      <c r="AM11272" s="61"/>
      <c r="AN11272" s="61"/>
      <c r="AO11272" s="61"/>
      <c r="AP11272" s="62"/>
      <c r="AQ11272" s="61"/>
      <c r="AR11272" s="61"/>
      <c r="AS11272" s="61"/>
      <c r="AT11272" s="61"/>
      <c r="AU11272" s="61"/>
      <c r="AV11272" s="61"/>
      <c r="AW11272" s="60"/>
    </row>
    <row r="11273" s="59" customFormat="1" customHeight="1" spans="1:49">
      <c r="A11273" s="60"/>
      <c r="B11273" s="60"/>
      <c r="C11273" s="60"/>
      <c r="D11273" s="60"/>
      <c r="H11273" s="61"/>
      <c r="I11273" s="61"/>
      <c r="J11273" s="61"/>
      <c r="K11273" s="61"/>
      <c r="L11273" s="61"/>
      <c r="M11273" s="61"/>
      <c r="N11273" s="61"/>
      <c r="O11273" s="61"/>
      <c r="P11273" s="61"/>
      <c r="Q11273" s="61"/>
      <c r="R11273" s="61"/>
      <c r="S11273" s="61"/>
      <c r="T11273" s="61"/>
      <c r="U11273" s="61"/>
      <c r="V11273" s="61"/>
      <c r="W11273" s="61"/>
      <c r="X11273" s="61"/>
      <c r="Y11273" s="61"/>
      <c r="Z11273" s="61"/>
      <c r="AA11273" s="61"/>
      <c r="AB11273" s="61"/>
      <c r="AC11273" s="61"/>
      <c r="AD11273" s="61"/>
      <c r="AE11273" s="61"/>
      <c r="AF11273" s="61"/>
      <c r="AG11273" s="61"/>
      <c r="AH11273" s="61"/>
      <c r="AI11273" s="61"/>
      <c r="AJ11273" s="61"/>
      <c r="AK11273" s="61"/>
      <c r="AL11273" s="61"/>
      <c r="AM11273" s="61"/>
      <c r="AN11273" s="61"/>
      <c r="AO11273" s="61"/>
      <c r="AP11273" s="62"/>
      <c r="AQ11273" s="61"/>
      <c r="AR11273" s="61"/>
      <c r="AS11273" s="61"/>
      <c r="AT11273" s="61"/>
      <c r="AU11273" s="61"/>
      <c r="AV11273" s="61"/>
      <c r="AW11273" s="60"/>
    </row>
    <row r="11274" s="59" customFormat="1" customHeight="1" spans="1:49">
      <c r="A11274" s="60"/>
      <c r="B11274" s="60"/>
      <c r="C11274" s="60"/>
      <c r="D11274" s="60"/>
      <c r="H11274" s="61"/>
      <c r="I11274" s="61"/>
      <c r="J11274" s="61"/>
      <c r="K11274" s="61"/>
      <c r="L11274" s="61"/>
      <c r="M11274" s="61"/>
      <c r="N11274" s="61"/>
      <c r="O11274" s="61"/>
      <c r="P11274" s="61"/>
      <c r="Q11274" s="61"/>
      <c r="R11274" s="61"/>
      <c r="S11274" s="61"/>
      <c r="T11274" s="61"/>
      <c r="U11274" s="61"/>
      <c r="V11274" s="61"/>
      <c r="W11274" s="61"/>
      <c r="X11274" s="61"/>
      <c r="Y11274" s="61"/>
      <c r="Z11274" s="61"/>
      <c r="AA11274" s="61"/>
      <c r="AB11274" s="61"/>
      <c r="AC11274" s="61"/>
      <c r="AD11274" s="61"/>
      <c r="AE11274" s="61"/>
      <c r="AF11274" s="61"/>
      <c r="AG11274" s="61"/>
      <c r="AH11274" s="61"/>
      <c r="AI11274" s="61"/>
      <c r="AJ11274" s="61"/>
      <c r="AK11274" s="61"/>
      <c r="AL11274" s="61"/>
      <c r="AM11274" s="61"/>
      <c r="AN11274" s="61"/>
      <c r="AO11274" s="61"/>
      <c r="AP11274" s="62"/>
      <c r="AQ11274" s="61"/>
      <c r="AR11274" s="61"/>
      <c r="AS11274" s="61"/>
      <c r="AT11274" s="61"/>
      <c r="AU11274" s="61"/>
      <c r="AV11274" s="61"/>
      <c r="AW11274" s="60"/>
    </row>
    <row r="11275" s="59" customFormat="1" customHeight="1" spans="1:49">
      <c r="A11275" s="60"/>
      <c r="B11275" s="60"/>
      <c r="C11275" s="60"/>
      <c r="D11275" s="60"/>
      <c r="H11275" s="61"/>
      <c r="I11275" s="61"/>
      <c r="J11275" s="61"/>
      <c r="K11275" s="61"/>
      <c r="L11275" s="61"/>
      <c r="M11275" s="61"/>
      <c r="N11275" s="61"/>
      <c r="O11275" s="61"/>
      <c r="P11275" s="61"/>
      <c r="Q11275" s="61"/>
      <c r="R11275" s="61"/>
      <c r="S11275" s="61"/>
      <c r="T11275" s="61"/>
      <c r="U11275" s="61"/>
      <c r="V11275" s="61"/>
      <c r="W11275" s="61"/>
      <c r="X11275" s="61"/>
      <c r="Y11275" s="61"/>
      <c r="Z11275" s="61"/>
      <c r="AA11275" s="61"/>
      <c r="AB11275" s="61"/>
      <c r="AC11275" s="61"/>
      <c r="AD11275" s="61"/>
      <c r="AE11275" s="61"/>
      <c r="AF11275" s="61"/>
      <c r="AG11275" s="61"/>
      <c r="AH11275" s="61"/>
      <c r="AI11275" s="61"/>
      <c r="AJ11275" s="61"/>
      <c r="AK11275" s="61"/>
      <c r="AL11275" s="61"/>
      <c r="AM11275" s="61"/>
      <c r="AN11275" s="61"/>
      <c r="AO11275" s="61"/>
      <c r="AP11275" s="62"/>
      <c r="AQ11275" s="61"/>
      <c r="AR11275" s="61"/>
      <c r="AS11275" s="61"/>
      <c r="AT11275" s="61"/>
      <c r="AU11275" s="61"/>
      <c r="AV11275" s="61"/>
      <c r="AW11275" s="60"/>
    </row>
    <row r="11276" s="59" customFormat="1" customHeight="1" spans="1:49">
      <c r="A11276" s="60"/>
      <c r="B11276" s="60"/>
      <c r="C11276" s="60"/>
      <c r="D11276" s="60"/>
      <c r="H11276" s="61"/>
      <c r="I11276" s="61"/>
      <c r="J11276" s="61"/>
      <c r="K11276" s="61"/>
      <c r="L11276" s="61"/>
      <c r="M11276" s="61"/>
      <c r="N11276" s="61"/>
      <c r="O11276" s="61"/>
      <c r="P11276" s="61"/>
      <c r="Q11276" s="61"/>
      <c r="R11276" s="61"/>
      <c r="S11276" s="61"/>
      <c r="T11276" s="61"/>
      <c r="U11276" s="61"/>
      <c r="V11276" s="61"/>
      <c r="W11276" s="61"/>
      <c r="X11276" s="61"/>
      <c r="Y11276" s="61"/>
      <c r="Z11276" s="61"/>
      <c r="AA11276" s="61"/>
      <c r="AB11276" s="61"/>
      <c r="AC11276" s="61"/>
      <c r="AD11276" s="61"/>
      <c r="AE11276" s="61"/>
      <c r="AF11276" s="61"/>
      <c r="AG11276" s="61"/>
      <c r="AH11276" s="61"/>
      <c r="AI11276" s="61"/>
      <c r="AJ11276" s="61"/>
      <c r="AK11276" s="61"/>
      <c r="AL11276" s="61"/>
      <c r="AM11276" s="61"/>
      <c r="AN11276" s="61"/>
      <c r="AO11276" s="61"/>
      <c r="AP11276" s="62"/>
      <c r="AQ11276" s="61"/>
      <c r="AR11276" s="61"/>
      <c r="AS11276" s="61"/>
      <c r="AT11276" s="61"/>
      <c r="AU11276" s="61"/>
      <c r="AV11276" s="61"/>
      <c r="AW11276" s="60"/>
    </row>
    <row r="11277" s="59" customFormat="1" customHeight="1" spans="1:49">
      <c r="A11277" s="60"/>
      <c r="B11277" s="60"/>
      <c r="C11277" s="60"/>
      <c r="D11277" s="60"/>
      <c r="H11277" s="61"/>
      <c r="I11277" s="61"/>
      <c r="J11277" s="61"/>
      <c r="K11277" s="61"/>
      <c r="L11277" s="61"/>
      <c r="M11277" s="61"/>
      <c r="N11277" s="61"/>
      <c r="O11277" s="61"/>
      <c r="P11277" s="61"/>
      <c r="Q11277" s="61"/>
      <c r="R11277" s="61"/>
      <c r="S11277" s="61"/>
      <c r="T11277" s="61"/>
      <c r="U11277" s="61"/>
      <c r="V11277" s="61"/>
      <c r="W11277" s="61"/>
      <c r="X11277" s="61"/>
      <c r="Y11277" s="61"/>
      <c r="Z11277" s="61"/>
      <c r="AA11277" s="61"/>
      <c r="AB11277" s="61"/>
      <c r="AC11277" s="61"/>
      <c r="AD11277" s="61"/>
      <c r="AE11277" s="61"/>
      <c r="AF11277" s="61"/>
      <c r="AG11277" s="61"/>
      <c r="AH11277" s="61"/>
      <c r="AI11277" s="61"/>
      <c r="AJ11277" s="61"/>
      <c r="AK11277" s="61"/>
      <c r="AL11277" s="61"/>
      <c r="AM11277" s="61"/>
      <c r="AN11277" s="61"/>
      <c r="AO11277" s="61"/>
      <c r="AP11277" s="62"/>
      <c r="AQ11277" s="61"/>
      <c r="AR11277" s="61"/>
      <c r="AS11277" s="61"/>
      <c r="AT11277" s="61"/>
      <c r="AU11277" s="61"/>
      <c r="AV11277" s="61"/>
      <c r="AW11277" s="60"/>
    </row>
    <row r="11278" s="59" customFormat="1" customHeight="1" spans="1:49">
      <c r="A11278" s="60"/>
      <c r="B11278" s="60"/>
      <c r="C11278" s="60"/>
      <c r="D11278" s="60"/>
      <c r="H11278" s="61"/>
      <c r="I11278" s="61"/>
      <c r="J11278" s="61"/>
      <c r="K11278" s="61"/>
      <c r="L11278" s="61"/>
      <c r="M11278" s="61"/>
      <c r="N11278" s="61"/>
      <c r="O11278" s="61"/>
      <c r="P11278" s="61"/>
      <c r="Q11278" s="61"/>
      <c r="R11278" s="61"/>
      <c r="S11278" s="61"/>
      <c r="T11278" s="61"/>
      <c r="U11278" s="61"/>
      <c r="V11278" s="61"/>
      <c r="W11278" s="61"/>
      <c r="X11278" s="61"/>
      <c r="Y11278" s="61"/>
      <c r="Z11278" s="61"/>
      <c r="AA11278" s="61"/>
      <c r="AB11278" s="61"/>
      <c r="AC11278" s="61"/>
      <c r="AD11278" s="61"/>
      <c r="AE11278" s="61"/>
      <c r="AF11278" s="61"/>
      <c r="AG11278" s="61"/>
      <c r="AH11278" s="61"/>
      <c r="AI11278" s="61"/>
      <c r="AJ11278" s="61"/>
      <c r="AK11278" s="61"/>
      <c r="AL11278" s="61"/>
      <c r="AM11278" s="61"/>
      <c r="AN11278" s="61"/>
      <c r="AO11278" s="61"/>
      <c r="AP11278" s="62"/>
      <c r="AQ11278" s="61"/>
      <c r="AR11278" s="61"/>
      <c r="AS11278" s="61"/>
      <c r="AT11278" s="61"/>
      <c r="AU11278" s="61"/>
      <c r="AV11278" s="61"/>
      <c r="AW11278" s="60"/>
    </row>
    <row r="11279" s="59" customFormat="1" customHeight="1" spans="1:49">
      <c r="A11279" s="60"/>
      <c r="B11279" s="60"/>
      <c r="C11279" s="60"/>
      <c r="D11279" s="60"/>
      <c r="H11279" s="61"/>
      <c r="I11279" s="61"/>
      <c r="J11279" s="61"/>
      <c r="K11279" s="61"/>
      <c r="L11279" s="61"/>
      <c r="M11279" s="61"/>
      <c r="N11279" s="61"/>
      <c r="O11279" s="61"/>
      <c r="P11279" s="61"/>
      <c r="Q11279" s="61"/>
      <c r="R11279" s="61"/>
      <c r="S11279" s="61"/>
      <c r="T11279" s="61"/>
      <c r="U11279" s="61"/>
      <c r="V11279" s="61"/>
      <c r="W11279" s="61"/>
      <c r="X11279" s="61"/>
      <c r="Y11279" s="61"/>
      <c r="Z11279" s="61"/>
      <c r="AA11279" s="61"/>
      <c r="AB11279" s="61"/>
      <c r="AC11279" s="61"/>
      <c r="AD11279" s="61"/>
      <c r="AE11279" s="61"/>
      <c r="AF11279" s="61"/>
      <c r="AG11279" s="61"/>
      <c r="AH11279" s="61"/>
      <c r="AI11279" s="61"/>
      <c r="AJ11279" s="61"/>
      <c r="AK11279" s="61"/>
      <c r="AL11279" s="61"/>
      <c r="AM11279" s="61"/>
      <c r="AN11279" s="61"/>
      <c r="AO11279" s="61"/>
      <c r="AP11279" s="62"/>
      <c r="AQ11279" s="61"/>
      <c r="AR11279" s="61"/>
      <c r="AS11279" s="61"/>
      <c r="AT11279" s="61"/>
      <c r="AU11279" s="61"/>
      <c r="AV11279" s="61"/>
      <c r="AW11279" s="60"/>
    </row>
    <row r="11280" s="59" customFormat="1" customHeight="1" spans="1:49">
      <c r="A11280" s="60"/>
      <c r="B11280" s="60"/>
      <c r="C11280" s="60"/>
      <c r="D11280" s="60"/>
      <c r="H11280" s="61"/>
      <c r="I11280" s="61"/>
      <c r="J11280" s="61"/>
      <c r="K11280" s="61"/>
      <c r="L11280" s="61"/>
      <c r="M11280" s="61"/>
      <c r="N11280" s="61"/>
      <c r="O11280" s="61"/>
      <c r="P11280" s="61"/>
      <c r="Q11280" s="61"/>
      <c r="R11280" s="61"/>
      <c r="S11280" s="61"/>
      <c r="T11280" s="61"/>
      <c r="U11280" s="61"/>
      <c r="V11280" s="61"/>
      <c r="W11280" s="61"/>
      <c r="X11280" s="61"/>
      <c r="Y11280" s="61"/>
      <c r="Z11280" s="61"/>
      <c r="AA11280" s="61"/>
      <c r="AB11280" s="61"/>
      <c r="AC11280" s="61"/>
      <c r="AD11280" s="61"/>
      <c r="AE11280" s="61"/>
      <c r="AF11280" s="61"/>
      <c r="AG11280" s="61"/>
      <c r="AH11280" s="61"/>
      <c r="AI11280" s="61"/>
      <c r="AJ11280" s="61"/>
      <c r="AK11280" s="61"/>
      <c r="AL11280" s="61"/>
      <c r="AM11280" s="61"/>
      <c r="AN11280" s="61"/>
      <c r="AO11280" s="61"/>
      <c r="AP11280" s="62"/>
      <c r="AQ11280" s="61"/>
      <c r="AR11280" s="61"/>
      <c r="AS11280" s="61"/>
      <c r="AT11280" s="61"/>
      <c r="AU11280" s="61"/>
      <c r="AV11280" s="61"/>
      <c r="AW11280" s="60"/>
    </row>
    <row r="11281" s="59" customFormat="1" customHeight="1" spans="1:49">
      <c r="A11281" s="60"/>
      <c r="B11281" s="60"/>
      <c r="C11281" s="60"/>
      <c r="D11281" s="60"/>
      <c r="H11281" s="61"/>
      <c r="I11281" s="61"/>
      <c r="J11281" s="61"/>
      <c r="K11281" s="61"/>
      <c r="L11281" s="61"/>
      <c r="M11281" s="61"/>
      <c r="N11281" s="61"/>
      <c r="O11281" s="61"/>
      <c r="P11281" s="61"/>
      <c r="Q11281" s="61"/>
      <c r="R11281" s="61"/>
      <c r="S11281" s="61"/>
      <c r="T11281" s="61"/>
      <c r="U11281" s="61"/>
      <c r="V11281" s="61"/>
      <c r="W11281" s="61"/>
      <c r="X11281" s="61"/>
      <c r="Y11281" s="61"/>
      <c r="Z11281" s="61"/>
      <c r="AA11281" s="61"/>
      <c r="AB11281" s="61"/>
      <c r="AC11281" s="61"/>
      <c r="AD11281" s="61"/>
      <c r="AE11281" s="61"/>
      <c r="AF11281" s="61"/>
      <c r="AG11281" s="61"/>
      <c r="AH11281" s="61"/>
      <c r="AI11281" s="61"/>
      <c r="AJ11281" s="61"/>
      <c r="AK11281" s="61"/>
      <c r="AL11281" s="61"/>
      <c r="AM11281" s="61"/>
      <c r="AN11281" s="61"/>
      <c r="AO11281" s="61"/>
      <c r="AP11281" s="62"/>
      <c r="AQ11281" s="61"/>
      <c r="AR11281" s="61"/>
      <c r="AS11281" s="61"/>
      <c r="AT11281" s="61"/>
      <c r="AU11281" s="61"/>
      <c r="AV11281" s="61"/>
      <c r="AW11281" s="60"/>
    </row>
    <row r="11282" s="59" customFormat="1" customHeight="1" spans="1:49">
      <c r="A11282" s="60"/>
      <c r="B11282" s="60"/>
      <c r="C11282" s="60"/>
      <c r="D11282" s="60"/>
      <c r="H11282" s="61"/>
      <c r="I11282" s="61"/>
      <c r="J11282" s="61"/>
      <c r="K11282" s="61"/>
      <c r="L11282" s="61"/>
      <c r="M11282" s="61"/>
      <c r="N11282" s="61"/>
      <c r="O11282" s="61"/>
      <c r="P11282" s="61"/>
      <c r="Q11282" s="61"/>
      <c r="R11282" s="61"/>
      <c r="S11282" s="61"/>
      <c r="T11282" s="61"/>
      <c r="U11282" s="61"/>
      <c r="V11282" s="61"/>
      <c r="W11282" s="61"/>
      <c r="X11282" s="61"/>
      <c r="Y11282" s="61"/>
      <c r="Z11282" s="61"/>
      <c r="AA11282" s="61"/>
      <c r="AB11282" s="61"/>
      <c r="AC11282" s="61"/>
      <c r="AD11282" s="61"/>
      <c r="AE11282" s="61"/>
      <c r="AF11282" s="61"/>
      <c r="AG11282" s="61"/>
      <c r="AH11282" s="61"/>
      <c r="AI11282" s="61"/>
      <c r="AJ11282" s="61"/>
      <c r="AK11282" s="61"/>
      <c r="AL11282" s="61"/>
      <c r="AM11282" s="61"/>
      <c r="AN11282" s="61"/>
      <c r="AO11282" s="61"/>
      <c r="AP11282" s="62"/>
      <c r="AQ11282" s="61"/>
      <c r="AR11282" s="61"/>
      <c r="AS11282" s="61"/>
      <c r="AT11282" s="61"/>
      <c r="AU11282" s="61"/>
      <c r="AV11282" s="61"/>
      <c r="AW11282" s="60"/>
    </row>
    <row r="11283" s="59" customFormat="1" customHeight="1" spans="1:49">
      <c r="A11283" s="60"/>
      <c r="B11283" s="60"/>
      <c r="C11283" s="60"/>
      <c r="D11283" s="60"/>
      <c r="H11283" s="61"/>
      <c r="I11283" s="61"/>
      <c r="J11283" s="61"/>
      <c r="K11283" s="61"/>
      <c r="L11283" s="61"/>
      <c r="M11283" s="61"/>
      <c r="N11283" s="61"/>
      <c r="O11283" s="61"/>
      <c r="P11283" s="61"/>
      <c r="Q11283" s="61"/>
      <c r="R11283" s="61"/>
      <c r="S11283" s="61"/>
      <c r="T11283" s="61"/>
      <c r="U11283" s="61"/>
      <c r="V11283" s="61"/>
      <c r="W11283" s="61"/>
      <c r="X11283" s="61"/>
      <c r="Y11283" s="61"/>
      <c r="Z11283" s="61"/>
      <c r="AA11283" s="61"/>
      <c r="AB11283" s="61"/>
      <c r="AC11283" s="61"/>
      <c r="AD11283" s="61"/>
      <c r="AE11283" s="61"/>
      <c r="AF11283" s="61"/>
      <c r="AG11283" s="61"/>
      <c r="AH11283" s="61"/>
      <c r="AI11283" s="61"/>
      <c r="AJ11283" s="61"/>
      <c r="AK11283" s="61"/>
      <c r="AL11283" s="61"/>
      <c r="AM11283" s="61"/>
      <c r="AN11283" s="61"/>
      <c r="AO11283" s="61"/>
      <c r="AP11283" s="62"/>
      <c r="AQ11283" s="61"/>
      <c r="AR11283" s="61"/>
      <c r="AS11283" s="61"/>
      <c r="AT11283" s="61"/>
      <c r="AU11283" s="61"/>
      <c r="AV11283" s="61"/>
      <c r="AW11283" s="60"/>
    </row>
    <row r="11284" s="59" customFormat="1" customHeight="1" spans="1:49">
      <c r="A11284" s="60"/>
      <c r="B11284" s="60"/>
      <c r="C11284" s="60"/>
      <c r="D11284" s="60"/>
      <c r="H11284" s="61"/>
      <c r="I11284" s="61"/>
      <c r="J11284" s="61"/>
      <c r="K11284" s="61"/>
      <c r="L11284" s="61"/>
      <c r="M11284" s="61"/>
      <c r="N11284" s="61"/>
      <c r="O11284" s="61"/>
      <c r="P11284" s="61"/>
      <c r="Q11284" s="61"/>
      <c r="R11284" s="61"/>
      <c r="S11284" s="61"/>
      <c r="T11284" s="61"/>
      <c r="U11284" s="61"/>
      <c r="V11284" s="61"/>
      <c r="W11284" s="61"/>
      <c r="X11284" s="61"/>
      <c r="Y11284" s="61"/>
      <c r="Z11284" s="61"/>
      <c r="AA11284" s="61"/>
      <c r="AB11284" s="61"/>
      <c r="AC11284" s="61"/>
      <c r="AD11284" s="61"/>
      <c r="AE11284" s="61"/>
      <c r="AF11284" s="61"/>
      <c r="AG11284" s="61"/>
      <c r="AH11284" s="61"/>
      <c r="AI11284" s="61"/>
      <c r="AJ11284" s="61"/>
      <c r="AK11284" s="61"/>
      <c r="AL11284" s="61"/>
      <c r="AM11284" s="61"/>
      <c r="AN11284" s="61"/>
      <c r="AO11284" s="61"/>
      <c r="AP11284" s="62"/>
      <c r="AQ11284" s="61"/>
      <c r="AR11284" s="61"/>
      <c r="AS11284" s="61"/>
      <c r="AT11284" s="61"/>
      <c r="AU11284" s="61"/>
      <c r="AV11284" s="61"/>
      <c r="AW11284" s="60"/>
    </row>
    <row r="11285" s="59" customFormat="1" customHeight="1" spans="1:49">
      <c r="A11285" s="60"/>
      <c r="B11285" s="60"/>
      <c r="C11285" s="60"/>
      <c r="D11285" s="60"/>
      <c r="H11285" s="61"/>
      <c r="I11285" s="61"/>
      <c r="J11285" s="61"/>
      <c r="K11285" s="61"/>
      <c r="L11285" s="61"/>
      <c r="M11285" s="61"/>
      <c r="N11285" s="61"/>
      <c r="O11285" s="61"/>
      <c r="P11285" s="61"/>
      <c r="Q11285" s="61"/>
      <c r="R11285" s="61"/>
      <c r="S11285" s="61"/>
      <c r="T11285" s="61"/>
      <c r="U11285" s="61"/>
      <c r="V11285" s="61"/>
      <c r="W11285" s="61"/>
      <c r="X11285" s="61"/>
      <c r="Y11285" s="61"/>
      <c r="Z11285" s="61"/>
      <c r="AA11285" s="61"/>
      <c r="AB11285" s="61"/>
      <c r="AC11285" s="61"/>
      <c r="AD11285" s="61"/>
      <c r="AE11285" s="61"/>
      <c r="AF11285" s="61"/>
      <c r="AG11285" s="61"/>
      <c r="AH11285" s="61"/>
      <c r="AI11285" s="61"/>
      <c r="AJ11285" s="61"/>
      <c r="AK11285" s="61"/>
      <c r="AL11285" s="61"/>
      <c r="AM11285" s="61"/>
      <c r="AN11285" s="61"/>
      <c r="AO11285" s="61"/>
      <c r="AP11285" s="62"/>
      <c r="AQ11285" s="61"/>
      <c r="AR11285" s="61"/>
      <c r="AS11285" s="61"/>
      <c r="AT11285" s="61"/>
      <c r="AU11285" s="61"/>
      <c r="AV11285" s="61"/>
      <c r="AW11285" s="60"/>
    </row>
    <row r="11286" s="59" customFormat="1" customHeight="1" spans="1:49">
      <c r="A11286" s="60"/>
      <c r="B11286" s="60"/>
      <c r="C11286" s="60"/>
      <c r="D11286" s="60"/>
      <c r="H11286" s="61"/>
      <c r="I11286" s="61"/>
      <c r="J11286" s="61"/>
      <c r="K11286" s="61"/>
      <c r="L11286" s="61"/>
      <c r="M11286" s="61"/>
      <c r="N11286" s="61"/>
      <c r="O11286" s="61"/>
      <c r="P11286" s="61"/>
      <c r="Q11286" s="61"/>
      <c r="R11286" s="61"/>
      <c r="S11286" s="61"/>
      <c r="T11286" s="61"/>
      <c r="U11286" s="61"/>
      <c r="V11286" s="61"/>
      <c r="W11286" s="61"/>
      <c r="X11286" s="61"/>
      <c r="Y11286" s="61"/>
      <c r="Z11286" s="61"/>
      <c r="AA11286" s="61"/>
      <c r="AB11286" s="61"/>
      <c r="AC11286" s="61"/>
      <c r="AD11286" s="61"/>
      <c r="AE11286" s="61"/>
      <c r="AF11286" s="61"/>
      <c r="AG11286" s="61"/>
      <c r="AH11286" s="61"/>
      <c r="AI11286" s="61"/>
      <c r="AJ11286" s="61"/>
      <c r="AK11286" s="61"/>
      <c r="AL11286" s="61"/>
      <c r="AM11286" s="61"/>
      <c r="AN11286" s="61"/>
      <c r="AO11286" s="61"/>
      <c r="AP11286" s="62"/>
      <c r="AQ11286" s="61"/>
      <c r="AR11286" s="61"/>
      <c r="AS11286" s="61"/>
      <c r="AT11286" s="61"/>
      <c r="AU11286" s="61"/>
      <c r="AV11286" s="61"/>
      <c r="AW11286" s="60"/>
    </row>
    <row r="11287" s="59" customFormat="1" customHeight="1" spans="1:49">
      <c r="A11287" s="60"/>
      <c r="B11287" s="60"/>
      <c r="C11287" s="60"/>
      <c r="D11287" s="60"/>
      <c r="H11287" s="61"/>
      <c r="I11287" s="61"/>
      <c r="J11287" s="61"/>
      <c r="K11287" s="61"/>
      <c r="L11287" s="61"/>
      <c r="M11287" s="61"/>
      <c r="N11287" s="61"/>
      <c r="O11287" s="61"/>
      <c r="P11287" s="61"/>
      <c r="Q11287" s="61"/>
      <c r="R11287" s="61"/>
      <c r="S11287" s="61"/>
      <c r="T11287" s="61"/>
      <c r="U11287" s="61"/>
      <c r="V11287" s="61"/>
      <c r="W11287" s="61"/>
      <c r="X11287" s="61"/>
      <c r="Y11287" s="61"/>
      <c r="Z11287" s="61"/>
      <c r="AA11287" s="61"/>
      <c r="AB11287" s="61"/>
      <c r="AC11287" s="61"/>
      <c r="AD11287" s="61"/>
      <c r="AE11287" s="61"/>
      <c r="AF11287" s="61"/>
      <c r="AG11287" s="61"/>
      <c r="AH11287" s="61"/>
      <c r="AI11287" s="61"/>
      <c r="AJ11287" s="61"/>
      <c r="AK11287" s="61"/>
      <c r="AL11287" s="61"/>
      <c r="AM11287" s="61"/>
      <c r="AN11287" s="61"/>
      <c r="AO11287" s="61"/>
      <c r="AP11287" s="62"/>
      <c r="AQ11287" s="61"/>
      <c r="AR11287" s="61"/>
      <c r="AS11287" s="61"/>
      <c r="AT11287" s="61"/>
      <c r="AU11287" s="61"/>
      <c r="AV11287" s="61"/>
      <c r="AW11287" s="60"/>
    </row>
    <row r="11288" s="59" customFormat="1" customHeight="1" spans="1:49">
      <c r="A11288" s="60"/>
      <c r="B11288" s="60"/>
      <c r="C11288" s="60"/>
      <c r="D11288" s="60"/>
      <c r="H11288" s="61"/>
      <c r="I11288" s="61"/>
      <c r="J11288" s="61"/>
      <c r="K11288" s="61"/>
      <c r="L11288" s="61"/>
      <c r="M11288" s="61"/>
      <c r="N11288" s="61"/>
      <c r="O11288" s="61"/>
      <c r="P11288" s="61"/>
      <c r="Q11288" s="61"/>
      <c r="R11288" s="61"/>
      <c r="S11288" s="61"/>
      <c r="T11288" s="61"/>
      <c r="U11288" s="61"/>
      <c r="V11288" s="61"/>
      <c r="W11288" s="61"/>
      <c r="X11288" s="61"/>
      <c r="Y11288" s="61"/>
      <c r="Z11288" s="61"/>
      <c r="AA11288" s="61"/>
      <c r="AB11288" s="61"/>
      <c r="AC11288" s="61"/>
      <c r="AD11288" s="61"/>
      <c r="AE11288" s="61"/>
      <c r="AF11288" s="61"/>
      <c r="AG11288" s="61"/>
      <c r="AH11288" s="61"/>
      <c r="AI11288" s="61"/>
      <c r="AJ11288" s="61"/>
      <c r="AK11288" s="61"/>
      <c r="AL11288" s="61"/>
      <c r="AM11288" s="61"/>
      <c r="AN11288" s="61"/>
      <c r="AO11288" s="61"/>
      <c r="AP11288" s="62"/>
      <c r="AQ11288" s="61"/>
      <c r="AR11288" s="61"/>
      <c r="AS11288" s="61"/>
      <c r="AT11288" s="61"/>
      <c r="AU11288" s="61"/>
      <c r="AV11288" s="61"/>
      <c r="AW11288" s="60"/>
    </row>
    <row r="11289" s="59" customFormat="1" customHeight="1" spans="1:49">
      <c r="A11289" s="60"/>
      <c r="B11289" s="60"/>
      <c r="C11289" s="60"/>
      <c r="D11289" s="60"/>
      <c r="H11289" s="61"/>
      <c r="I11289" s="61"/>
      <c r="J11289" s="61"/>
      <c r="K11289" s="61"/>
      <c r="L11289" s="61"/>
      <c r="M11289" s="61"/>
      <c r="N11289" s="61"/>
      <c r="O11289" s="61"/>
      <c r="P11289" s="61"/>
      <c r="Q11289" s="61"/>
      <c r="R11289" s="61"/>
      <c r="S11289" s="61"/>
      <c r="T11289" s="61"/>
      <c r="U11289" s="61"/>
      <c r="V11289" s="61"/>
      <c r="W11289" s="61"/>
      <c r="X11289" s="61"/>
      <c r="Y11289" s="61"/>
      <c r="Z11289" s="61"/>
      <c r="AA11289" s="61"/>
      <c r="AB11289" s="61"/>
      <c r="AC11289" s="61"/>
      <c r="AD11289" s="61"/>
      <c r="AE11289" s="61"/>
      <c r="AF11289" s="61"/>
      <c r="AG11289" s="61"/>
      <c r="AH11289" s="61"/>
      <c r="AI11289" s="61"/>
      <c r="AJ11289" s="61"/>
      <c r="AK11289" s="61"/>
      <c r="AL11289" s="61"/>
      <c r="AM11289" s="61"/>
      <c r="AN11289" s="61"/>
      <c r="AO11289" s="61"/>
      <c r="AP11289" s="62"/>
      <c r="AQ11289" s="61"/>
      <c r="AR11289" s="61"/>
      <c r="AS11289" s="61"/>
      <c r="AT11289" s="61"/>
      <c r="AU11289" s="61"/>
      <c r="AV11289" s="61"/>
      <c r="AW11289" s="60"/>
    </row>
    <row r="11290" s="59" customFormat="1" customHeight="1" spans="1:49">
      <c r="A11290" s="60"/>
      <c r="B11290" s="60"/>
      <c r="C11290" s="60"/>
      <c r="D11290" s="60"/>
      <c r="H11290" s="61"/>
      <c r="I11290" s="61"/>
      <c r="J11290" s="61"/>
      <c r="K11290" s="61"/>
      <c r="L11290" s="61"/>
      <c r="M11290" s="61"/>
      <c r="N11290" s="61"/>
      <c r="O11290" s="61"/>
      <c r="P11290" s="61"/>
      <c r="Q11290" s="61"/>
      <c r="R11290" s="61"/>
      <c r="S11290" s="61"/>
      <c r="T11290" s="61"/>
      <c r="U11290" s="61"/>
      <c r="V11290" s="61"/>
      <c r="W11290" s="61"/>
      <c r="X11290" s="61"/>
      <c r="Y11290" s="61"/>
      <c r="Z11290" s="61"/>
      <c r="AA11290" s="61"/>
      <c r="AB11290" s="61"/>
      <c r="AC11290" s="61"/>
      <c r="AD11290" s="61"/>
      <c r="AE11290" s="61"/>
      <c r="AF11290" s="61"/>
      <c r="AG11290" s="61"/>
      <c r="AH11290" s="61"/>
      <c r="AI11290" s="61"/>
      <c r="AJ11290" s="61"/>
      <c r="AK11290" s="61"/>
      <c r="AL11290" s="61"/>
      <c r="AM11290" s="61"/>
      <c r="AN11290" s="61"/>
      <c r="AO11290" s="61"/>
      <c r="AP11290" s="62"/>
      <c r="AQ11290" s="61"/>
      <c r="AR11290" s="61"/>
      <c r="AS11290" s="61"/>
      <c r="AT11290" s="61"/>
      <c r="AU11290" s="61"/>
      <c r="AV11290" s="61"/>
      <c r="AW11290" s="60"/>
    </row>
    <row r="11291" s="59" customFormat="1" customHeight="1" spans="1:49">
      <c r="A11291" s="60"/>
      <c r="B11291" s="60"/>
      <c r="C11291" s="60"/>
      <c r="D11291" s="60"/>
      <c r="H11291" s="61"/>
      <c r="I11291" s="61"/>
      <c r="J11291" s="61"/>
      <c r="K11291" s="61"/>
      <c r="L11291" s="61"/>
      <c r="M11291" s="61"/>
      <c r="N11291" s="61"/>
      <c r="O11291" s="61"/>
      <c r="P11291" s="61"/>
      <c r="Q11291" s="61"/>
      <c r="R11291" s="61"/>
      <c r="S11291" s="61"/>
      <c r="T11291" s="61"/>
      <c r="U11291" s="61"/>
      <c r="V11291" s="61"/>
      <c r="W11291" s="61"/>
      <c r="X11291" s="61"/>
      <c r="Y11291" s="61"/>
      <c r="Z11291" s="61"/>
      <c r="AA11291" s="61"/>
      <c r="AB11291" s="61"/>
      <c r="AC11291" s="61"/>
      <c r="AD11291" s="61"/>
      <c r="AE11291" s="61"/>
      <c r="AF11291" s="61"/>
      <c r="AG11291" s="61"/>
      <c r="AH11291" s="61"/>
      <c r="AI11291" s="61"/>
      <c r="AJ11291" s="61"/>
      <c r="AK11291" s="61"/>
      <c r="AL11291" s="61"/>
      <c r="AM11291" s="61"/>
      <c r="AN11291" s="61"/>
      <c r="AO11291" s="61"/>
      <c r="AP11291" s="62"/>
      <c r="AQ11291" s="61"/>
      <c r="AR11291" s="61"/>
      <c r="AS11291" s="61"/>
      <c r="AT11291" s="61"/>
      <c r="AU11291" s="61"/>
      <c r="AV11291" s="61"/>
      <c r="AW11291" s="60"/>
    </row>
    <row r="11292" s="59" customFormat="1" customHeight="1" spans="1:49">
      <c r="A11292" s="60"/>
      <c r="B11292" s="60"/>
      <c r="C11292" s="60"/>
      <c r="D11292" s="60"/>
      <c r="H11292" s="61"/>
      <c r="I11292" s="61"/>
      <c r="J11292" s="61"/>
      <c r="K11292" s="61"/>
      <c r="L11292" s="61"/>
      <c r="M11292" s="61"/>
      <c r="N11292" s="61"/>
      <c r="O11292" s="61"/>
      <c r="P11292" s="61"/>
      <c r="Q11292" s="61"/>
      <c r="R11292" s="61"/>
      <c r="S11292" s="61"/>
      <c r="T11292" s="61"/>
      <c r="U11292" s="61"/>
      <c r="V11292" s="61"/>
      <c r="W11292" s="61"/>
      <c r="X11292" s="61"/>
      <c r="Y11292" s="61"/>
      <c r="Z11292" s="61"/>
      <c r="AA11292" s="61"/>
      <c r="AB11292" s="61"/>
      <c r="AC11292" s="61"/>
      <c r="AD11292" s="61"/>
      <c r="AE11292" s="61"/>
      <c r="AF11292" s="61"/>
      <c r="AG11292" s="61"/>
      <c r="AH11292" s="61"/>
      <c r="AI11292" s="61"/>
      <c r="AJ11292" s="61"/>
      <c r="AK11292" s="61"/>
      <c r="AL11292" s="61"/>
      <c r="AM11292" s="61"/>
      <c r="AN11292" s="61"/>
      <c r="AO11292" s="61"/>
      <c r="AP11292" s="62"/>
      <c r="AQ11292" s="61"/>
      <c r="AR11292" s="61"/>
      <c r="AS11292" s="61"/>
      <c r="AT11292" s="61"/>
      <c r="AU11292" s="61"/>
      <c r="AV11292" s="61"/>
      <c r="AW11292" s="60"/>
    </row>
    <row r="11293" s="59" customFormat="1" customHeight="1" spans="1:49">
      <c r="A11293" s="60"/>
      <c r="B11293" s="60"/>
      <c r="C11293" s="60"/>
      <c r="D11293" s="60"/>
      <c r="H11293" s="61"/>
      <c r="I11293" s="61"/>
      <c r="J11293" s="61"/>
      <c r="K11293" s="61"/>
      <c r="L11293" s="61"/>
      <c r="M11293" s="61"/>
      <c r="N11293" s="61"/>
      <c r="O11293" s="61"/>
      <c r="P11293" s="61"/>
      <c r="Q11293" s="61"/>
      <c r="R11293" s="61"/>
      <c r="S11293" s="61"/>
      <c r="T11293" s="61"/>
      <c r="U11293" s="61"/>
      <c r="V11293" s="61"/>
      <c r="W11293" s="61"/>
      <c r="X11293" s="61"/>
      <c r="Y11293" s="61"/>
      <c r="Z11293" s="61"/>
      <c r="AA11293" s="61"/>
      <c r="AB11293" s="61"/>
      <c r="AC11293" s="61"/>
      <c r="AD11293" s="61"/>
      <c r="AE11293" s="61"/>
      <c r="AF11293" s="61"/>
      <c r="AG11293" s="61"/>
      <c r="AH11293" s="61"/>
      <c r="AI11293" s="61"/>
      <c r="AJ11293" s="61"/>
      <c r="AK11293" s="61"/>
      <c r="AL11293" s="61"/>
      <c r="AM11293" s="61"/>
      <c r="AN11293" s="61"/>
      <c r="AO11293" s="61"/>
      <c r="AP11293" s="62"/>
      <c r="AQ11293" s="61"/>
      <c r="AR11293" s="61"/>
      <c r="AS11293" s="61"/>
      <c r="AT11293" s="61"/>
      <c r="AU11293" s="61"/>
      <c r="AV11293" s="61"/>
      <c r="AW11293" s="60"/>
    </row>
    <row r="11294" s="59" customFormat="1" customHeight="1" spans="1:49">
      <c r="A11294" s="60"/>
      <c r="B11294" s="60"/>
      <c r="C11294" s="60"/>
      <c r="D11294" s="60"/>
      <c r="H11294" s="61"/>
      <c r="I11294" s="61"/>
      <c r="J11294" s="61"/>
      <c r="K11294" s="61"/>
      <c r="L11294" s="61"/>
      <c r="M11294" s="61"/>
      <c r="N11294" s="61"/>
      <c r="O11294" s="61"/>
      <c r="P11294" s="61"/>
      <c r="Q11294" s="61"/>
      <c r="R11294" s="61"/>
      <c r="S11294" s="61"/>
      <c r="T11294" s="61"/>
      <c r="U11294" s="61"/>
      <c r="V11294" s="61"/>
      <c r="W11294" s="61"/>
      <c r="X11294" s="61"/>
      <c r="Y11294" s="61"/>
      <c r="Z11294" s="61"/>
      <c r="AA11294" s="61"/>
      <c r="AB11294" s="61"/>
      <c r="AC11294" s="61"/>
      <c r="AD11294" s="61"/>
      <c r="AE11294" s="61"/>
      <c r="AF11294" s="61"/>
      <c r="AG11294" s="61"/>
      <c r="AH11294" s="61"/>
      <c r="AI11294" s="61"/>
      <c r="AJ11294" s="61"/>
      <c r="AK11294" s="61"/>
      <c r="AL11294" s="61"/>
      <c r="AM11294" s="61"/>
      <c r="AN11294" s="61"/>
      <c r="AO11294" s="61"/>
      <c r="AP11294" s="62"/>
      <c r="AQ11294" s="61"/>
      <c r="AR11294" s="61"/>
      <c r="AS11294" s="61"/>
      <c r="AT11294" s="61"/>
      <c r="AU11294" s="61"/>
      <c r="AV11294" s="61"/>
      <c r="AW11294" s="60"/>
    </row>
    <row r="11295" s="59" customFormat="1" customHeight="1" spans="1:49">
      <c r="A11295" s="60"/>
      <c r="B11295" s="60"/>
      <c r="C11295" s="60"/>
      <c r="D11295" s="60"/>
      <c r="H11295" s="61"/>
      <c r="I11295" s="61"/>
      <c r="J11295" s="61"/>
      <c r="K11295" s="61"/>
      <c r="L11295" s="61"/>
      <c r="M11295" s="61"/>
      <c r="N11295" s="61"/>
      <c r="O11295" s="61"/>
      <c r="P11295" s="61"/>
      <c r="Q11295" s="61"/>
      <c r="R11295" s="61"/>
      <c r="S11295" s="61"/>
      <c r="T11295" s="61"/>
      <c r="U11295" s="61"/>
      <c r="V11295" s="61"/>
      <c r="W11295" s="61"/>
      <c r="X11295" s="61"/>
      <c r="Y11295" s="61"/>
      <c r="Z11295" s="61"/>
      <c r="AA11295" s="61"/>
      <c r="AB11295" s="61"/>
      <c r="AC11295" s="61"/>
      <c r="AD11295" s="61"/>
      <c r="AE11295" s="61"/>
      <c r="AF11295" s="61"/>
      <c r="AG11295" s="61"/>
      <c r="AH11295" s="61"/>
      <c r="AI11295" s="61"/>
      <c r="AJ11295" s="61"/>
      <c r="AK11295" s="61"/>
      <c r="AL11295" s="61"/>
      <c r="AM11295" s="61"/>
      <c r="AN11295" s="61"/>
      <c r="AO11295" s="61"/>
      <c r="AP11295" s="62"/>
      <c r="AQ11295" s="61"/>
      <c r="AR11295" s="61"/>
      <c r="AS11295" s="61"/>
      <c r="AT11295" s="61"/>
      <c r="AU11295" s="61"/>
      <c r="AV11295" s="61"/>
      <c r="AW11295" s="60"/>
    </row>
    <row r="11296" s="59" customFormat="1" customHeight="1" spans="1:49">
      <c r="A11296" s="60"/>
      <c r="B11296" s="60"/>
      <c r="C11296" s="60"/>
      <c r="D11296" s="60"/>
      <c r="H11296" s="61"/>
      <c r="I11296" s="61"/>
      <c r="J11296" s="61"/>
      <c r="K11296" s="61"/>
      <c r="L11296" s="61"/>
      <c r="M11296" s="61"/>
      <c r="N11296" s="61"/>
      <c r="O11296" s="61"/>
      <c r="P11296" s="61"/>
      <c r="Q11296" s="61"/>
      <c r="R11296" s="61"/>
      <c r="S11296" s="61"/>
      <c r="T11296" s="61"/>
      <c r="U11296" s="61"/>
      <c r="V11296" s="61"/>
      <c r="W11296" s="61"/>
      <c r="X11296" s="61"/>
      <c r="Y11296" s="61"/>
      <c r="Z11296" s="61"/>
      <c r="AA11296" s="61"/>
      <c r="AB11296" s="61"/>
      <c r="AC11296" s="61"/>
      <c r="AD11296" s="61"/>
      <c r="AE11296" s="61"/>
      <c r="AF11296" s="61"/>
      <c r="AG11296" s="61"/>
      <c r="AH11296" s="61"/>
      <c r="AI11296" s="61"/>
      <c r="AJ11296" s="61"/>
      <c r="AK11296" s="61"/>
      <c r="AL11296" s="61"/>
      <c r="AM11296" s="61"/>
      <c r="AN11296" s="61"/>
      <c r="AO11296" s="61"/>
      <c r="AP11296" s="62"/>
      <c r="AQ11296" s="61"/>
      <c r="AR11296" s="61"/>
      <c r="AS11296" s="61"/>
      <c r="AT11296" s="61"/>
      <c r="AU11296" s="61"/>
      <c r="AV11296" s="61"/>
      <c r="AW11296" s="60"/>
    </row>
    <row r="11297" s="59" customFormat="1" customHeight="1" spans="1:49">
      <c r="A11297" s="60"/>
      <c r="B11297" s="60"/>
      <c r="C11297" s="60"/>
      <c r="D11297" s="60"/>
      <c r="H11297" s="61"/>
      <c r="I11297" s="61"/>
      <c r="J11297" s="61"/>
      <c r="K11297" s="61"/>
      <c r="L11297" s="61"/>
      <c r="M11297" s="61"/>
      <c r="N11297" s="61"/>
      <c r="O11297" s="61"/>
      <c r="P11297" s="61"/>
      <c r="Q11297" s="61"/>
      <c r="R11297" s="61"/>
      <c r="S11297" s="61"/>
      <c r="T11297" s="61"/>
      <c r="U11297" s="61"/>
      <c r="V11297" s="61"/>
      <c r="W11297" s="61"/>
      <c r="X11297" s="61"/>
      <c r="Y11297" s="61"/>
      <c r="Z11297" s="61"/>
      <c r="AA11297" s="61"/>
      <c r="AB11297" s="61"/>
      <c r="AC11297" s="61"/>
      <c r="AD11297" s="61"/>
      <c r="AE11297" s="61"/>
      <c r="AF11297" s="61"/>
      <c r="AG11297" s="61"/>
      <c r="AH11297" s="61"/>
      <c r="AI11297" s="61"/>
      <c r="AJ11297" s="61"/>
      <c r="AK11297" s="61"/>
      <c r="AL11297" s="61"/>
      <c r="AM11297" s="61"/>
      <c r="AN11297" s="61"/>
      <c r="AO11297" s="61"/>
      <c r="AP11297" s="62"/>
      <c r="AQ11297" s="61"/>
      <c r="AR11297" s="61"/>
      <c r="AS11297" s="61"/>
      <c r="AT11297" s="61"/>
      <c r="AU11297" s="61"/>
      <c r="AV11297" s="61"/>
      <c r="AW11297" s="60"/>
    </row>
    <row r="11298" s="59" customFormat="1" customHeight="1" spans="1:49">
      <c r="A11298" s="60"/>
      <c r="B11298" s="60"/>
      <c r="C11298" s="60"/>
      <c r="D11298" s="60"/>
      <c r="H11298" s="61"/>
      <c r="I11298" s="61"/>
      <c r="J11298" s="61"/>
      <c r="K11298" s="61"/>
      <c r="L11298" s="61"/>
      <c r="M11298" s="61"/>
      <c r="N11298" s="61"/>
      <c r="O11298" s="61"/>
      <c r="P11298" s="61"/>
      <c r="Q11298" s="61"/>
      <c r="R11298" s="61"/>
      <c r="S11298" s="61"/>
      <c r="T11298" s="61"/>
      <c r="U11298" s="61"/>
      <c r="V11298" s="61"/>
      <c r="W11298" s="61"/>
      <c r="X11298" s="61"/>
      <c r="Y11298" s="61"/>
      <c r="Z11298" s="61"/>
      <c r="AA11298" s="61"/>
      <c r="AB11298" s="61"/>
      <c r="AC11298" s="61"/>
      <c r="AD11298" s="61"/>
      <c r="AE11298" s="61"/>
      <c r="AF11298" s="61"/>
      <c r="AG11298" s="61"/>
      <c r="AH11298" s="61"/>
      <c r="AI11298" s="61"/>
      <c r="AJ11298" s="61"/>
      <c r="AK11298" s="61"/>
      <c r="AL11298" s="61"/>
      <c r="AM11298" s="61"/>
      <c r="AN11298" s="61"/>
      <c r="AO11298" s="61"/>
      <c r="AP11298" s="62"/>
      <c r="AQ11298" s="61"/>
      <c r="AR11298" s="61"/>
      <c r="AS11298" s="61"/>
      <c r="AT11298" s="61"/>
      <c r="AU11298" s="61"/>
      <c r="AV11298" s="61"/>
      <c r="AW11298" s="60"/>
    </row>
    <row r="11299" s="59" customFormat="1" customHeight="1" spans="1:49">
      <c r="A11299" s="60"/>
      <c r="B11299" s="60"/>
      <c r="C11299" s="60"/>
      <c r="D11299" s="60"/>
      <c r="H11299" s="61"/>
      <c r="I11299" s="61"/>
      <c r="J11299" s="61"/>
      <c r="K11299" s="61"/>
      <c r="L11299" s="61"/>
      <c r="M11299" s="61"/>
      <c r="N11299" s="61"/>
      <c r="O11299" s="61"/>
      <c r="P11299" s="61"/>
      <c r="Q11299" s="61"/>
      <c r="R11299" s="61"/>
      <c r="S11299" s="61"/>
      <c r="T11299" s="61"/>
      <c r="U11299" s="61"/>
      <c r="V11299" s="61"/>
      <c r="W11299" s="61"/>
      <c r="X11299" s="61"/>
      <c r="Y11299" s="61"/>
      <c r="Z11299" s="61"/>
      <c r="AA11299" s="61"/>
      <c r="AB11299" s="61"/>
      <c r="AC11299" s="61"/>
      <c r="AD11299" s="61"/>
      <c r="AE11299" s="61"/>
      <c r="AF11299" s="61"/>
      <c r="AG11299" s="61"/>
      <c r="AH11299" s="61"/>
      <c r="AI11299" s="61"/>
      <c r="AJ11299" s="61"/>
      <c r="AK11299" s="61"/>
      <c r="AL11299" s="61"/>
      <c r="AM11299" s="61"/>
      <c r="AN11299" s="61"/>
      <c r="AO11299" s="61"/>
      <c r="AP11299" s="62"/>
      <c r="AQ11299" s="61"/>
      <c r="AR11299" s="61"/>
      <c r="AS11299" s="61"/>
      <c r="AT11299" s="61"/>
      <c r="AU11299" s="61"/>
      <c r="AV11299" s="61"/>
      <c r="AW11299" s="60"/>
    </row>
    <row r="11300" s="59" customFormat="1" customHeight="1" spans="1:49">
      <c r="A11300" s="60"/>
      <c r="B11300" s="60"/>
      <c r="C11300" s="60"/>
      <c r="D11300" s="60"/>
      <c r="H11300" s="61"/>
      <c r="I11300" s="61"/>
      <c r="J11300" s="61"/>
      <c r="K11300" s="61"/>
      <c r="L11300" s="61"/>
      <c r="M11300" s="61"/>
      <c r="N11300" s="61"/>
      <c r="O11300" s="61"/>
      <c r="P11300" s="61"/>
      <c r="Q11300" s="61"/>
      <c r="R11300" s="61"/>
      <c r="S11300" s="61"/>
      <c r="T11300" s="61"/>
      <c r="U11300" s="61"/>
      <c r="V11300" s="61"/>
      <c r="W11300" s="61"/>
      <c r="X11300" s="61"/>
      <c r="Y11300" s="61"/>
      <c r="Z11300" s="61"/>
      <c r="AA11300" s="61"/>
      <c r="AB11300" s="61"/>
      <c r="AC11300" s="61"/>
      <c r="AD11300" s="61"/>
      <c r="AE11300" s="61"/>
      <c r="AF11300" s="61"/>
      <c r="AG11300" s="61"/>
      <c r="AH11300" s="61"/>
      <c r="AI11300" s="61"/>
      <c r="AJ11300" s="61"/>
      <c r="AK11300" s="61"/>
      <c r="AL11300" s="61"/>
      <c r="AM11300" s="61"/>
      <c r="AN11300" s="61"/>
      <c r="AO11300" s="61"/>
      <c r="AP11300" s="62"/>
      <c r="AQ11300" s="61"/>
      <c r="AR11300" s="61"/>
      <c r="AS11300" s="61"/>
      <c r="AT11300" s="61"/>
      <c r="AU11300" s="61"/>
      <c r="AV11300" s="61"/>
      <c r="AW11300" s="60"/>
    </row>
    <row r="11301" s="59" customFormat="1" customHeight="1" spans="1:49">
      <c r="A11301" s="60"/>
      <c r="B11301" s="60"/>
      <c r="C11301" s="60"/>
      <c r="D11301" s="60"/>
      <c r="H11301" s="61"/>
      <c r="I11301" s="61"/>
      <c r="J11301" s="61"/>
      <c r="K11301" s="61"/>
      <c r="L11301" s="61"/>
      <c r="M11301" s="61"/>
      <c r="N11301" s="61"/>
      <c r="O11301" s="61"/>
      <c r="P11301" s="61"/>
      <c r="Q11301" s="61"/>
      <c r="R11301" s="61"/>
      <c r="S11301" s="61"/>
      <c r="T11301" s="61"/>
      <c r="U11301" s="61"/>
      <c r="V11301" s="61"/>
      <c r="W11301" s="61"/>
      <c r="X11301" s="61"/>
      <c r="Y11301" s="61"/>
      <c r="Z11301" s="61"/>
      <c r="AA11301" s="61"/>
      <c r="AB11301" s="61"/>
      <c r="AC11301" s="61"/>
      <c r="AD11301" s="61"/>
      <c r="AE11301" s="61"/>
      <c r="AF11301" s="61"/>
      <c r="AG11301" s="61"/>
      <c r="AH11301" s="61"/>
      <c r="AI11301" s="61"/>
      <c r="AJ11301" s="61"/>
      <c r="AK11301" s="61"/>
      <c r="AL11301" s="61"/>
      <c r="AM11301" s="61"/>
      <c r="AN11301" s="61"/>
      <c r="AO11301" s="61"/>
      <c r="AP11301" s="62"/>
      <c r="AQ11301" s="61"/>
      <c r="AR11301" s="61"/>
      <c r="AS11301" s="61"/>
      <c r="AT11301" s="61"/>
      <c r="AU11301" s="61"/>
      <c r="AV11301" s="61"/>
      <c r="AW11301" s="60"/>
    </row>
    <row r="11302" s="59" customFormat="1" customHeight="1" spans="1:49">
      <c r="A11302" s="60"/>
      <c r="B11302" s="60"/>
      <c r="C11302" s="60"/>
      <c r="D11302" s="60"/>
      <c r="H11302" s="61"/>
      <c r="I11302" s="61"/>
      <c r="J11302" s="61"/>
      <c r="K11302" s="61"/>
      <c r="L11302" s="61"/>
      <c r="M11302" s="61"/>
      <c r="N11302" s="61"/>
      <c r="O11302" s="61"/>
      <c r="P11302" s="61"/>
      <c r="Q11302" s="61"/>
      <c r="R11302" s="61"/>
      <c r="S11302" s="61"/>
      <c r="T11302" s="61"/>
      <c r="U11302" s="61"/>
      <c r="V11302" s="61"/>
      <c r="W11302" s="61"/>
      <c r="X11302" s="61"/>
      <c r="Y11302" s="61"/>
      <c r="Z11302" s="61"/>
      <c r="AA11302" s="61"/>
      <c r="AB11302" s="61"/>
      <c r="AC11302" s="61"/>
      <c r="AD11302" s="61"/>
      <c r="AE11302" s="61"/>
      <c r="AF11302" s="61"/>
      <c r="AG11302" s="61"/>
      <c r="AH11302" s="61"/>
      <c r="AI11302" s="61"/>
      <c r="AJ11302" s="61"/>
      <c r="AK11302" s="61"/>
      <c r="AL11302" s="61"/>
      <c r="AM11302" s="61"/>
      <c r="AN11302" s="61"/>
      <c r="AO11302" s="61"/>
      <c r="AP11302" s="62"/>
      <c r="AQ11302" s="61"/>
      <c r="AR11302" s="61"/>
      <c r="AS11302" s="61"/>
      <c r="AT11302" s="61"/>
      <c r="AU11302" s="61"/>
      <c r="AV11302" s="61"/>
      <c r="AW11302" s="60"/>
    </row>
    <row r="11303" s="59" customFormat="1" customHeight="1" spans="1:49">
      <c r="A11303" s="60"/>
      <c r="B11303" s="60"/>
      <c r="C11303" s="60"/>
      <c r="D11303" s="60"/>
      <c r="H11303" s="61"/>
      <c r="I11303" s="61"/>
      <c r="J11303" s="61"/>
      <c r="K11303" s="61"/>
      <c r="L11303" s="61"/>
      <c r="M11303" s="61"/>
      <c r="N11303" s="61"/>
      <c r="O11303" s="61"/>
      <c r="P11303" s="61"/>
      <c r="Q11303" s="61"/>
      <c r="R11303" s="61"/>
      <c r="S11303" s="61"/>
      <c r="T11303" s="61"/>
      <c r="U11303" s="61"/>
      <c r="V11303" s="61"/>
      <c r="W11303" s="61"/>
      <c r="X11303" s="61"/>
      <c r="Y11303" s="61"/>
      <c r="Z11303" s="61"/>
      <c r="AA11303" s="61"/>
      <c r="AB11303" s="61"/>
      <c r="AC11303" s="61"/>
      <c r="AD11303" s="61"/>
      <c r="AE11303" s="61"/>
      <c r="AF11303" s="61"/>
      <c r="AG11303" s="61"/>
      <c r="AH11303" s="61"/>
      <c r="AI11303" s="61"/>
      <c r="AJ11303" s="61"/>
      <c r="AK11303" s="61"/>
      <c r="AL11303" s="61"/>
      <c r="AM11303" s="61"/>
      <c r="AN11303" s="61"/>
      <c r="AO11303" s="61"/>
      <c r="AP11303" s="62"/>
      <c r="AQ11303" s="61"/>
      <c r="AR11303" s="61"/>
      <c r="AS11303" s="61"/>
      <c r="AT11303" s="61"/>
      <c r="AU11303" s="61"/>
      <c r="AV11303" s="61"/>
      <c r="AW11303" s="60"/>
    </row>
    <row r="11304" s="59" customFormat="1" customHeight="1" spans="1:49">
      <c r="A11304" s="60"/>
      <c r="B11304" s="60"/>
      <c r="C11304" s="60"/>
      <c r="D11304" s="60"/>
      <c r="H11304" s="61"/>
      <c r="I11304" s="61"/>
      <c r="J11304" s="61"/>
      <c r="K11304" s="61"/>
      <c r="L11304" s="61"/>
      <c r="M11304" s="61"/>
      <c r="N11304" s="61"/>
      <c r="O11304" s="61"/>
      <c r="P11304" s="61"/>
      <c r="Q11304" s="61"/>
      <c r="R11304" s="61"/>
      <c r="S11304" s="61"/>
      <c r="T11304" s="61"/>
      <c r="U11304" s="61"/>
      <c r="V11304" s="61"/>
      <c r="W11304" s="61"/>
      <c r="X11304" s="61"/>
      <c r="Y11304" s="61"/>
      <c r="Z11304" s="61"/>
      <c r="AA11304" s="61"/>
      <c r="AB11304" s="61"/>
      <c r="AC11304" s="61"/>
      <c r="AD11304" s="61"/>
      <c r="AE11304" s="61"/>
      <c r="AF11304" s="61"/>
      <c r="AG11304" s="61"/>
      <c r="AH11304" s="61"/>
      <c r="AI11304" s="61"/>
      <c r="AJ11304" s="61"/>
      <c r="AK11304" s="61"/>
      <c r="AL11304" s="61"/>
      <c r="AM11304" s="61"/>
      <c r="AN11304" s="61"/>
      <c r="AO11304" s="61"/>
      <c r="AP11304" s="62"/>
      <c r="AQ11304" s="61"/>
      <c r="AR11304" s="61"/>
      <c r="AS11304" s="61"/>
      <c r="AT11304" s="61"/>
      <c r="AU11304" s="61"/>
      <c r="AV11304" s="61"/>
      <c r="AW11304" s="60"/>
    </row>
    <row r="11305" s="59" customFormat="1" customHeight="1" spans="1:49">
      <c r="A11305" s="60"/>
      <c r="B11305" s="60"/>
      <c r="C11305" s="60"/>
      <c r="D11305" s="60"/>
      <c r="H11305" s="61"/>
      <c r="I11305" s="61"/>
      <c r="J11305" s="61"/>
      <c r="K11305" s="61"/>
      <c r="L11305" s="61"/>
      <c r="M11305" s="61"/>
      <c r="N11305" s="61"/>
      <c r="O11305" s="61"/>
      <c r="P11305" s="61"/>
      <c r="Q11305" s="61"/>
      <c r="R11305" s="61"/>
      <c r="S11305" s="61"/>
      <c r="T11305" s="61"/>
      <c r="U11305" s="61"/>
      <c r="V11305" s="61"/>
      <c r="W11305" s="61"/>
      <c r="X11305" s="61"/>
      <c r="Y11305" s="61"/>
      <c r="Z11305" s="61"/>
      <c r="AA11305" s="61"/>
      <c r="AB11305" s="61"/>
      <c r="AC11305" s="61"/>
      <c r="AD11305" s="61"/>
      <c r="AE11305" s="61"/>
      <c r="AF11305" s="61"/>
      <c r="AG11305" s="61"/>
      <c r="AH11305" s="61"/>
      <c r="AI11305" s="61"/>
      <c r="AJ11305" s="61"/>
      <c r="AK11305" s="61"/>
      <c r="AL11305" s="61"/>
      <c r="AM11305" s="61"/>
      <c r="AN11305" s="61"/>
      <c r="AO11305" s="61"/>
      <c r="AP11305" s="62"/>
      <c r="AQ11305" s="61"/>
      <c r="AR11305" s="61"/>
      <c r="AS11305" s="61"/>
      <c r="AT11305" s="61"/>
      <c r="AU11305" s="61"/>
      <c r="AV11305" s="61"/>
      <c r="AW11305" s="60"/>
    </row>
    <row r="11306" s="59" customFormat="1" customHeight="1" spans="1:49">
      <c r="A11306" s="60"/>
      <c r="B11306" s="60"/>
      <c r="C11306" s="60"/>
      <c r="D11306" s="60"/>
      <c r="H11306" s="61"/>
      <c r="I11306" s="61"/>
      <c r="J11306" s="61"/>
      <c r="K11306" s="61"/>
      <c r="L11306" s="61"/>
      <c r="M11306" s="61"/>
      <c r="N11306" s="61"/>
      <c r="O11306" s="61"/>
      <c r="P11306" s="61"/>
      <c r="Q11306" s="61"/>
      <c r="R11306" s="61"/>
      <c r="S11306" s="61"/>
      <c r="T11306" s="61"/>
      <c r="U11306" s="61"/>
      <c r="V11306" s="61"/>
      <c r="W11306" s="61"/>
      <c r="X11306" s="61"/>
      <c r="Y11306" s="61"/>
      <c r="Z11306" s="61"/>
      <c r="AA11306" s="61"/>
      <c r="AB11306" s="61"/>
      <c r="AC11306" s="61"/>
      <c r="AD11306" s="61"/>
      <c r="AE11306" s="61"/>
      <c r="AF11306" s="61"/>
      <c r="AG11306" s="61"/>
      <c r="AH11306" s="61"/>
      <c r="AI11306" s="61"/>
      <c r="AJ11306" s="61"/>
      <c r="AK11306" s="61"/>
      <c r="AL11306" s="61"/>
      <c r="AM11306" s="61"/>
      <c r="AN11306" s="61"/>
      <c r="AO11306" s="61"/>
      <c r="AP11306" s="62"/>
      <c r="AQ11306" s="61"/>
      <c r="AR11306" s="61"/>
      <c r="AS11306" s="61"/>
      <c r="AT11306" s="61"/>
      <c r="AU11306" s="61"/>
      <c r="AV11306" s="61"/>
      <c r="AW11306" s="60"/>
    </row>
    <row r="11307" s="59" customFormat="1" customHeight="1" spans="1:49">
      <c r="A11307" s="60"/>
      <c r="B11307" s="60"/>
      <c r="C11307" s="60"/>
      <c r="D11307" s="60"/>
      <c r="H11307" s="61"/>
      <c r="I11307" s="61"/>
      <c r="J11307" s="61"/>
      <c r="K11307" s="61"/>
      <c r="L11307" s="61"/>
      <c r="M11307" s="61"/>
      <c r="N11307" s="61"/>
      <c r="O11307" s="61"/>
      <c r="P11307" s="61"/>
      <c r="Q11307" s="61"/>
      <c r="R11307" s="61"/>
      <c r="S11307" s="61"/>
      <c r="T11307" s="61"/>
      <c r="U11307" s="61"/>
      <c r="V11307" s="61"/>
      <c r="W11307" s="61"/>
      <c r="X11307" s="61"/>
      <c r="Y11307" s="61"/>
      <c r="Z11307" s="61"/>
      <c r="AA11307" s="61"/>
      <c r="AB11307" s="61"/>
      <c r="AC11307" s="61"/>
      <c r="AD11307" s="61"/>
      <c r="AE11307" s="61"/>
      <c r="AF11307" s="61"/>
      <c r="AG11307" s="61"/>
      <c r="AH11307" s="61"/>
      <c r="AI11307" s="61"/>
      <c r="AJ11307" s="61"/>
      <c r="AK11307" s="61"/>
      <c r="AL11307" s="61"/>
      <c r="AM11307" s="61"/>
      <c r="AN11307" s="61"/>
      <c r="AO11307" s="61"/>
      <c r="AP11307" s="62"/>
      <c r="AQ11307" s="61"/>
      <c r="AR11307" s="61"/>
      <c r="AS11307" s="61"/>
      <c r="AT11307" s="61"/>
      <c r="AU11307" s="61"/>
      <c r="AV11307" s="61"/>
      <c r="AW11307" s="60"/>
    </row>
    <row r="11308" s="59" customFormat="1" customHeight="1" spans="1:49">
      <c r="A11308" s="60"/>
      <c r="B11308" s="60"/>
      <c r="C11308" s="60"/>
      <c r="D11308" s="60"/>
      <c r="H11308" s="61"/>
      <c r="I11308" s="61"/>
      <c r="J11308" s="61"/>
      <c r="K11308" s="61"/>
      <c r="L11308" s="61"/>
      <c r="M11308" s="61"/>
      <c r="N11308" s="61"/>
      <c r="O11308" s="61"/>
      <c r="P11308" s="61"/>
      <c r="Q11308" s="61"/>
      <c r="R11308" s="61"/>
      <c r="S11308" s="61"/>
      <c r="T11308" s="61"/>
      <c r="U11308" s="61"/>
      <c r="V11308" s="61"/>
      <c r="W11308" s="61"/>
      <c r="X11308" s="61"/>
      <c r="Y11308" s="61"/>
      <c r="Z11308" s="61"/>
      <c r="AA11308" s="61"/>
      <c r="AB11308" s="61"/>
      <c r="AC11308" s="61"/>
      <c r="AD11308" s="61"/>
      <c r="AE11308" s="61"/>
      <c r="AF11308" s="61"/>
      <c r="AG11308" s="61"/>
      <c r="AH11308" s="61"/>
      <c r="AI11308" s="61"/>
      <c r="AJ11308" s="61"/>
      <c r="AK11308" s="61"/>
      <c r="AL11308" s="61"/>
      <c r="AM11308" s="61"/>
      <c r="AN11308" s="61"/>
      <c r="AO11308" s="61"/>
      <c r="AP11308" s="62"/>
      <c r="AQ11308" s="61"/>
      <c r="AR11308" s="61"/>
      <c r="AS11308" s="61"/>
      <c r="AT11308" s="61"/>
      <c r="AU11308" s="61"/>
      <c r="AV11308" s="61"/>
      <c r="AW11308" s="60"/>
    </row>
    <row r="11309" s="59" customFormat="1" customHeight="1" spans="1:49">
      <c r="A11309" s="60"/>
      <c r="B11309" s="60"/>
      <c r="C11309" s="60"/>
      <c r="D11309" s="60"/>
      <c r="H11309" s="61"/>
      <c r="I11309" s="61"/>
      <c r="J11309" s="61"/>
      <c r="K11309" s="61"/>
      <c r="L11309" s="61"/>
      <c r="M11309" s="61"/>
      <c r="N11309" s="61"/>
      <c r="O11309" s="61"/>
      <c r="P11309" s="61"/>
      <c r="Q11309" s="61"/>
      <c r="R11309" s="61"/>
      <c r="S11309" s="61"/>
      <c r="T11309" s="61"/>
      <c r="U11309" s="61"/>
      <c r="V11309" s="61"/>
      <c r="W11309" s="61"/>
      <c r="X11309" s="61"/>
      <c r="Y11309" s="61"/>
      <c r="Z11309" s="61"/>
      <c r="AA11309" s="61"/>
      <c r="AB11309" s="61"/>
      <c r="AC11309" s="61"/>
      <c r="AD11309" s="61"/>
      <c r="AE11309" s="61"/>
      <c r="AF11309" s="61"/>
      <c r="AG11309" s="61"/>
      <c r="AH11309" s="61"/>
      <c r="AI11309" s="61"/>
      <c r="AJ11309" s="61"/>
      <c r="AK11309" s="61"/>
      <c r="AL11309" s="61"/>
      <c r="AM11309" s="61"/>
      <c r="AN11309" s="61"/>
      <c r="AO11309" s="61"/>
      <c r="AP11309" s="62"/>
      <c r="AQ11309" s="61"/>
      <c r="AR11309" s="61"/>
      <c r="AS11309" s="61"/>
      <c r="AT11309" s="61"/>
      <c r="AU11309" s="61"/>
      <c r="AV11309" s="61"/>
      <c r="AW11309" s="60"/>
    </row>
    <row r="11310" s="59" customFormat="1" customHeight="1" spans="1:49">
      <c r="A11310" s="60"/>
      <c r="B11310" s="60"/>
      <c r="C11310" s="60"/>
      <c r="D11310" s="60"/>
      <c r="H11310" s="61"/>
      <c r="I11310" s="61"/>
      <c r="J11310" s="61"/>
      <c r="K11310" s="61"/>
      <c r="L11310" s="61"/>
      <c r="M11310" s="61"/>
      <c r="N11310" s="61"/>
      <c r="O11310" s="61"/>
      <c r="P11310" s="61"/>
      <c r="Q11310" s="61"/>
      <c r="R11310" s="61"/>
      <c r="S11310" s="61"/>
      <c r="T11310" s="61"/>
      <c r="U11310" s="61"/>
      <c r="V11310" s="61"/>
      <c r="W11310" s="61"/>
      <c r="X11310" s="61"/>
      <c r="Y11310" s="61"/>
      <c r="Z11310" s="61"/>
      <c r="AA11310" s="61"/>
      <c r="AB11310" s="61"/>
      <c r="AC11310" s="61"/>
      <c r="AD11310" s="61"/>
      <c r="AE11310" s="61"/>
      <c r="AF11310" s="61"/>
      <c r="AG11310" s="61"/>
      <c r="AH11310" s="61"/>
      <c r="AI11310" s="61"/>
      <c r="AJ11310" s="61"/>
      <c r="AK11310" s="61"/>
      <c r="AL11310" s="61"/>
      <c r="AM11310" s="61"/>
      <c r="AN11310" s="61"/>
      <c r="AO11310" s="61"/>
      <c r="AP11310" s="62"/>
      <c r="AQ11310" s="61"/>
      <c r="AR11310" s="61"/>
      <c r="AS11310" s="61"/>
      <c r="AT11310" s="61"/>
      <c r="AU11310" s="61"/>
      <c r="AV11310" s="61"/>
      <c r="AW11310" s="60"/>
    </row>
    <row r="11311" s="59" customFormat="1" customHeight="1" spans="1:49">
      <c r="A11311" s="60"/>
      <c r="B11311" s="60"/>
      <c r="C11311" s="60"/>
      <c r="D11311" s="60"/>
      <c r="H11311" s="61"/>
      <c r="I11311" s="61"/>
      <c r="J11311" s="61"/>
      <c r="K11311" s="61"/>
      <c r="L11311" s="61"/>
      <c r="M11311" s="61"/>
      <c r="N11311" s="61"/>
      <c r="O11311" s="61"/>
      <c r="P11311" s="61"/>
      <c r="Q11311" s="61"/>
      <c r="R11311" s="61"/>
      <c r="S11311" s="61"/>
      <c r="T11311" s="61"/>
      <c r="U11311" s="61"/>
      <c r="V11311" s="61"/>
      <c r="W11311" s="61"/>
      <c r="X11311" s="61"/>
      <c r="Y11311" s="61"/>
      <c r="Z11311" s="61"/>
      <c r="AA11311" s="61"/>
      <c r="AB11311" s="61"/>
      <c r="AC11311" s="61"/>
      <c r="AD11311" s="61"/>
      <c r="AE11311" s="61"/>
      <c r="AF11311" s="61"/>
      <c r="AG11311" s="61"/>
      <c r="AH11311" s="61"/>
      <c r="AI11311" s="61"/>
      <c r="AJ11311" s="61"/>
      <c r="AK11311" s="61"/>
      <c r="AL11311" s="61"/>
      <c r="AM11311" s="61"/>
      <c r="AN11311" s="61"/>
      <c r="AO11311" s="61"/>
      <c r="AP11311" s="62"/>
      <c r="AQ11311" s="61"/>
      <c r="AR11311" s="61"/>
      <c r="AS11311" s="61"/>
      <c r="AT11311" s="61"/>
      <c r="AU11311" s="61"/>
      <c r="AV11311" s="61"/>
      <c r="AW11311" s="60"/>
    </row>
    <row r="11312" s="59" customFormat="1" customHeight="1" spans="1:49">
      <c r="A11312" s="60"/>
      <c r="B11312" s="60"/>
      <c r="C11312" s="60"/>
      <c r="D11312" s="60"/>
      <c r="H11312" s="61"/>
      <c r="I11312" s="61"/>
      <c r="J11312" s="61"/>
      <c r="K11312" s="61"/>
      <c r="L11312" s="61"/>
      <c r="M11312" s="61"/>
      <c r="N11312" s="61"/>
      <c r="O11312" s="61"/>
      <c r="P11312" s="61"/>
      <c r="Q11312" s="61"/>
      <c r="R11312" s="61"/>
      <c r="S11312" s="61"/>
      <c r="T11312" s="61"/>
      <c r="U11312" s="61"/>
      <c r="V11312" s="61"/>
      <c r="W11312" s="61"/>
      <c r="X11312" s="61"/>
      <c r="Y11312" s="61"/>
      <c r="Z11312" s="61"/>
      <c r="AA11312" s="61"/>
      <c r="AB11312" s="61"/>
      <c r="AC11312" s="61"/>
      <c r="AD11312" s="61"/>
      <c r="AE11312" s="61"/>
      <c r="AF11312" s="61"/>
      <c r="AG11312" s="61"/>
      <c r="AH11312" s="61"/>
      <c r="AI11312" s="61"/>
      <c r="AJ11312" s="61"/>
      <c r="AK11312" s="61"/>
      <c r="AL11312" s="61"/>
      <c r="AM11312" s="61"/>
      <c r="AN11312" s="61"/>
      <c r="AO11312" s="61"/>
      <c r="AP11312" s="62"/>
      <c r="AQ11312" s="61"/>
      <c r="AR11312" s="61"/>
      <c r="AS11312" s="61"/>
      <c r="AT11312" s="61"/>
      <c r="AU11312" s="61"/>
      <c r="AV11312" s="61"/>
      <c r="AW11312" s="60"/>
    </row>
    <row r="11313" s="59" customFormat="1" customHeight="1" spans="1:49">
      <c r="A11313" s="60"/>
      <c r="B11313" s="60"/>
      <c r="C11313" s="60"/>
      <c r="D11313" s="60"/>
      <c r="H11313" s="61"/>
      <c r="I11313" s="61"/>
      <c r="J11313" s="61"/>
      <c r="K11313" s="61"/>
      <c r="L11313" s="61"/>
      <c r="M11313" s="61"/>
      <c r="N11313" s="61"/>
      <c r="O11313" s="61"/>
      <c r="P11313" s="61"/>
      <c r="Q11313" s="61"/>
      <c r="R11313" s="61"/>
      <c r="S11313" s="61"/>
      <c r="T11313" s="61"/>
      <c r="U11313" s="61"/>
      <c r="V11313" s="61"/>
      <c r="W11313" s="61"/>
      <c r="X11313" s="61"/>
      <c r="Y11313" s="61"/>
      <c r="Z11313" s="61"/>
      <c r="AA11313" s="61"/>
      <c r="AB11313" s="61"/>
      <c r="AC11313" s="61"/>
      <c r="AD11313" s="61"/>
      <c r="AE11313" s="61"/>
      <c r="AF11313" s="61"/>
      <c r="AG11313" s="61"/>
      <c r="AH11313" s="61"/>
      <c r="AI11313" s="61"/>
      <c r="AJ11313" s="61"/>
      <c r="AK11313" s="61"/>
      <c r="AL11313" s="61"/>
      <c r="AM11313" s="61"/>
      <c r="AN11313" s="61"/>
      <c r="AO11313" s="61"/>
      <c r="AP11313" s="62"/>
      <c r="AQ11313" s="61"/>
      <c r="AR11313" s="61"/>
      <c r="AS11313" s="61"/>
      <c r="AT11313" s="61"/>
      <c r="AU11313" s="61"/>
      <c r="AV11313" s="61"/>
      <c r="AW11313" s="60"/>
    </row>
    <row r="11314" s="59" customFormat="1" customHeight="1" spans="1:49">
      <c r="A11314" s="60"/>
      <c r="B11314" s="60"/>
      <c r="C11314" s="60"/>
      <c r="D11314" s="60"/>
      <c r="H11314" s="61"/>
      <c r="I11314" s="61"/>
      <c r="J11314" s="61"/>
      <c r="K11314" s="61"/>
      <c r="L11314" s="61"/>
      <c r="M11314" s="61"/>
      <c r="N11314" s="61"/>
      <c r="O11314" s="61"/>
      <c r="P11314" s="61"/>
      <c r="Q11314" s="61"/>
      <c r="R11314" s="61"/>
      <c r="S11314" s="61"/>
      <c r="T11314" s="61"/>
      <c r="U11314" s="61"/>
      <c r="V11314" s="61"/>
      <c r="W11314" s="61"/>
      <c r="X11314" s="61"/>
      <c r="Y11314" s="61"/>
      <c r="Z11314" s="61"/>
      <c r="AA11314" s="61"/>
      <c r="AB11314" s="61"/>
      <c r="AC11314" s="61"/>
      <c r="AD11314" s="61"/>
      <c r="AE11314" s="61"/>
      <c r="AF11314" s="61"/>
      <c r="AG11314" s="61"/>
      <c r="AH11314" s="61"/>
      <c r="AI11314" s="61"/>
      <c r="AJ11314" s="61"/>
      <c r="AK11314" s="61"/>
      <c r="AL11314" s="61"/>
      <c r="AM11314" s="61"/>
      <c r="AN11314" s="61"/>
      <c r="AO11314" s="61"/>
      <c r="AP11314" s="62"/>
      <c r="AQ11314" s="61"/>
      <c r="AR11314" s="61"/>
      <c r="AS11314" s="61"/>
      <c r="AT11314" s="61"/>
      <c r="AU11314" s="61"/>
      <c r="AV11314" s="61"/>
      <c r="AW11314" s="60"/>
    </row>
    <row r="11315" s="59" customFormat="1" customHeight="1" spans="1:49">
      <c r="A11315" s="60"/>
      <c r="B11315" s="60"/>
      <c r="C11315" s="60"/>
      <c r="D11315" s="60"/>
      <c r="H11315" s="61"/>
      <c r="I11315" s="61"/>
      <c r="J11315" s="61"/>
      <c r="K11315" s="61"/>
      <c r="L11315" s="61"/>
      <c r="M11315" s="61"/>
      <c r="N11315" s="61"/>
      <c r="O11315" s="61"/>
      <c r="P11315" s="61"/>
      <c r="Q11315" s="61"/>
      <c r="R11315" s="61"/>
      <c r="S11315" s="61"/>
      <c r="T11315" s="61"/>
      <c r="U11315" s="61"/>
      <c r="V11315" s="61"/>
      <c r="W11315" s="61"/>
      <c r="X11315" s="61"/>
      <c r="Y11315" s="61"/>
      <c r="Z11315" s="61"/>
      <c r="AA11315" s="61"/>
      <c r="AB11315" s="61"/>
      <c r="AC11315" s="61"/>
      <c r="AD11315" s="61"/>
      <c r="AE11315" s="61"/>
      <c r="AF11315" s="61"/>
      <c r="AG11315" s="61"/>
      <c r="AH11315" s="61"/>
      <c r="AI11315" s="61"/>
      <c r="AJ11315" s="61"/>
      <c r="AK11315" s="61"/>
      <c r="AL11315" s="61"/>
      <c r="AM11315" s="61"/>
      <c r="AN11315" s="61"/>
      <c r="AO11315" s="61"/>
      <c r="AP11315" s="62"/>
      <c r="AQ11315" s="61"/>
      <c r="AR11315" s="61"/>
      <c r="AS11315" s="61"/>
      <c r="AT11315" s="61"/>
      <c r="AU11315" s="61"/>
      <c r="AV11315" s="61"/>
      <c r="AW11315" s="60"/>
    </row>
    <row r="11316" s="59" customFormat="1" customHeight="1" spans="1:49">
      <c r="A11316" s="60"/>
      <c r="B11316" s="60"/>
      <c r="C11316" s="60"/>
      <c r="D11316" s="60"/>
      <c r="H11316" s="61"/>
      <c r="I11316" s="61"/>
      <c r="J11316" s="61"/>
      <c r="K11316" s="61"/>
      <c r="L11316" s="61"/>
      <c r="M11316" s="61"/>
      <c r="N11316" s="61"/>
      <c r="O11316" s="61"/>
      <c r="P11316" s="61"/>
      <c r="Q11316" s="61"/>
      <c r="R11316" s="61"/>
      <c r="S11316" s="61"/>
      <c r="T11316" s="61"/>
      <c r="U11316" s="61"/>
      <c r="V11316" s="61"/>
      <c r="W11316" s="61"/>
      <c r="X11316" s="61"/>
      <c r="Y11316" s="61"/>
      <c r="Z11316" s="61"/>
      <c r="AA11316" s="61"/>
      <c r="AB11316" s="61"/>
      <c r="AC11316" s="61"/>
      <c r="AD11316" s="61"/>
      <c r="AE11316" s="61"/>
      <c r="AF11316" s="61"/>
      <c r="AG11316" s="61"/>
      <c r="AH11316" s="61"/>
      <c r="AI11316" s="61"/>
      <c r="AJ11316" s="61"/>
      <c r="AK11316" s="61"/>
      <c r="AL11316" s="61"/>
      <c r="AM11316" s="61"/>
      <c r="AN11316" s="61"/>
      <c r="AO11316" s="61"/>
      <c r="AP11316" s="62"/>
      <c r="AQ11316" s="61"/>
      <c r="AR11316" s="61"/>
      <c r="AS11316" s="61"/>
      <c r="AT11316" s="61"/>
      <c r="AU11316" s="61"/>
      <c r="AV11316" s="61"/>
      <c r="AW11316" s="60"/>
    </row>
    <row r="11317" s="59" customFormat="1" customHeight="1" spans="1:49">
      <c r="A11317" s="60"/>
      <c r="B11317" s="60"/>
      <c r="C11317" s="60"/>
      <c r="D11317" s="60"/>
      <c r="H11317" s="61"/>
      <c r="I11317" s="61"/>
      <c r="J11317" s="61"/>
      <c r="K11317" s="61"/>
      <c r="L11317" s="61"/>
      <c r="M11317" s="61"/>
      <c r="N11317" s="61"/>
      <c r="O11317" s="61"/>
      <c r="P11317" s="61"/>
      <c r="Q11317" s="61"/>
      <c r="R11317" s="61"/>
      <c r="S11317" s="61"/>
      <c r="T11317" s="61"/>
      <c r="U11317" s="61"/>
      <c r="V11317" s="61"/>
      <c r="W11317" s="61"/>
      <c r="X11317" s="61"/>
      <c r="Y11317" s="61"/>
      <c r="Z11317" s="61"/>
      <c r="AA11317" s="61"/>
      <c r="AB11317" s="61"/>
      <c r="AC11317" s="61"/>
      <c r="AD11317" s="61"/>
      <c r="AE11317" s="61"/>
      <c r="AF11317" s="61"/>
      <c r="AG11317" s="61"/>
      <c r="AH11317" s="61"/>
      <c r="AI11317" s="61"/>
      <c r="AJ11317" s="61"/>
      <c r="AK11317" s="61"/>
      <c r="AL11317" s="61"/>
      <c r="AM11317" s="61"/>
      <c r="AN11317" s="61"/>
      <c r="AO11317" s="61"/>
      <c r="AP11317" s="62"/>
      <c r="AQ11317" s="61"/>
      <c r="AR11317" s="61"/>
      <c r="AS11317" s="61"/>
      <c r="AT11317" s="61"/>
      <c r="AU11317" s="61"/>
      <c r="AV11317" s="61"/>
      <c r="AW11317" s="60"/>
    </row>
    <row r="11318" s="59" customFormat="1" customHeight="1" spans="1:49">
      <c r="A11318" s="60"/>
      <c r="B11318" s="60"/>
      <c r="C11318" s="60"/>
      <c r="D11318" s="60"/>
      <c r="H11318" s="61"/>
      <c r="I11318" s="61"/>
      <c r="J11318" s="61"/>
      <c r="K11318" s="61"/>
      <c r="L11318" s="61"/>
      <c r="M11318" s="61"/>
      <c r="N11318" s="61"/>
      <c r="O11318" s="61"/>
      <c r="P11318" s="61"/>
      <c r="Q11318" s="61"/>
      <c r="R11318" s="61"/>
      <c r="S11318" s="61"/>
      <c r="T11318" s="61"/>
      <c r="U11318" s="61"/>
      <c r="V11318" s="61"/>
      <c r="W11318" s="61"/>
      <c r="X11318" s="61"/>
      <c r="Y11318" s="61"/>
      <c r="Z11318" s="61"/>
      <c r="AA11318" s="61"/>
      <c r="AB11318" s="61"/>
      <c r="AC11318" s="61"/>
      <c r="AD11318" s="61"/>
      <c r="AE11318" s="61"/>
      <c r="AF11318" s="61"/>
      <c r="AG11318" s="61"/>
      <c r="AH11318" s="61"/>
      <c r="AI11318" s="61"/>
      <c r="AJ11318" s="61"/>
      <c r="AK11318" s="61"/>
      <c r="AL11318" s="61"/>
      <c r="AM11318" s="61"/>
      <c r="AN11318" s="61"/>
      <c r="AO11318" s="61"/>
      <c r="AP11318" s="62"/>
      <c r="AQ11318" s="61"/>
      <c r="AR11318" s="61"/>
      <c r="AS11318" s="61"/>
      <c r="AT11318" s="61"/>
      <c r="AU11318" s="61"/>
      <c r="AV11318" s="61"/>
      <c r="AW11318" s="60"/>
    </row>
    <row r="11319" s="59" customFormat="1" customHeight="1" spans="1:49">
      <c r="A11319" s="60"/>
      <c r="B11319" s="60"/>
      <c r="C11319" s="60"/>
      <c r="D11319" s="60"/>
      <c r="H11319" s="61"/>
      <c r="I11319" s="61"/>
      <c r="J11319" s="61"/>
      <c r="K11319" s="61"/>
      <c r="L11319" s="61"/>
      <c r="M11319" s="61"/>
      <c r="N11319" s="61"/>
      <c r="O11319" s="61"/>
      <c r="P11319" s="61"/>
      <c r="Q11319" s="61"/>
      <c r="R11319" s="61"/>
      <c r="S11319" s="61"/>
      <c r="T11319" s="61"/>
      <c r="U11319" s="61"/>
      <c r="V11319" s="61"/>
      <c r="W11319" s="61"/>
      <c r="X11319" s="61"/>
      <c r="Y11319" s="61"/>
      <c r="Z11319" s="61"/>
      <c r="AA11319" s="61"/>
      <c r="AB11319" s="61"/>
      <c r="AC11319" s="61"/>
      <c r="AD11319" s="61"/>
      <c r="AE11319" s="61"/>
      <c r="AF11319" s="61"/>
      <c r="AG11319" s="61"/>
      <c r="AH11319" s="61"/>
      <c r="AI11319" s="61"/>
      <c r="AJ11319" s="61"/>
      <c r="AK11319" s="61"/>
      <c r="AL11319" s="61"/>
      <c r="AM11319" s="61"/>
      <c r="AN11319" s="61"/>
      <c r="AO11319" s="61"/>
      <c r="AP11319" s="62"/>
      <c r="AQ11319" s="61"/>
      <c r="AR11319" s="61"/>
      <c r="AS11319" s="61"/>
      <c r="AT11319" s="61"/>
      <c r="AU11319" s="61"/>
      <c r="AV11319" s="61"/>
      <c r="AW11319" s="60"/>
    </row>
    <row r="11320" s="59" customFormat="1" customHeight="1" spans="1:49">
      <c r="A11320" s="60"/>
      <c r="B11320" s="60"/>
      <c r="C11320" s="60"/>
      <c r="D11320" s="60"/>
      <c r="H11320" s="61"/>
      <c r="I11320" s="61"/>
      <c r="J11320" s="61"/>
      <c r="K11320" s="61"/>
      <c r="L11320" s="61"/>
      <c r="M11320" s="61"/>
      <c r="N11320" s="61"/>
      <c r="O11320" s="61"/>
      <c r="P11320" s="61"/>
      <c r="Q11320" s="61"/>
      <c r="R11320" s="61"/>
      <c r="S11320" s="61"/>
      <c r="T11320" s="61"/>
      <c r="U11320" s="61"/>
      <c r="V11320" s="61"/>
      <c r="W11320" s="61"/>
      <c r="X11320" s="61"/>
      <c r="Y11320" s="61"/>
      <c r="Z11320" s="61"/>
      <c r="AA11320" s="61"/>
      <c r="AB11320" s="61"/>
      <c r="AC11320" s="61"/>
      <c r="AD11320" s="61"/>
      <c r="AE11320" s="61"/>
      <c r="AF11320" s="61"/>
      <c r="AG11320" s="61"/>
      <c r="AH11320" s="61"/>
      <c r="AI11320" s="61"/>
      <c r="AJ11320" s="61"/>
      <c r="AK11320" s="61"/>
      <c r="AL11320" s="61"/>
      <c r="AM11320" s="61"/>
      <c r="AN11320" s="61"/>
      <c r="AO11320" s="61"/>
      <c r="AP11320" s="62"/>
      <c r="AQ11320" s="61"/>
      <c r="AR11320" s="61"/>
      <c r="AS11320" s="61"/>
      <c r="AT11320" s="61"/>
      <c r="AU11320" s="61"/>
      <c r="AV11320" s="61"/>
      <c r="AW11320" s="60"/>
    </row>
    <row r="11321" s="59" customFormat="1" customHeight="1" spans="1:49">
      <c r="A11321" s="60"/>
      <c r="B11321" s="60"/>
      <c r="C11321" s="60"/>
      <c r="D11321" s="60"/>
      <c r="H11321" s="61"/>
      <c r="I11321" s="61"/>
      <c r="J11321" s="61"/>
      <c r="K11321" s="61"/>
      <c r="L11321" s="61"/>
      <c r="M11321" s="61"/>
      <c r="N11321" s="61"/>
      <c r="O11321" s="61"/>
      <c r="P11321" s="61"/>
      <c r="Q11321" s="61"/>
      <c r="R11321" s="61"/>
      <c r="S11321" s="61"/>
      <c r="T11321" s="61"/>
      <c r="U11321" s="61"/>
      <c r="V11321" s="61"/>
      <c r="W11321" s="61"/>
      <c r="X11321" s="61"/>
      <c r="Y11321" s="61"/>
      <c r="Z11321" s="61"/>
      <c r="AA11321" s="61"/>
      <c r="AB11321" s="61"/>
      <c r="AC11321" s="61"/>
      <c r="AD11321" s="61"/>
      <c r="AE11321" s="61"/>
      <c r="AF11321" s="61"/>
      <c r="AG11321" s="61"/>
      <c r="AH11321" s="61"/>
      <c r="AI11321" s="61"/>
      <c r="AJ11321" s="61"/>
      <c r="AK11321" s="61"/>
      <c r="AL11321" s="61"/>
      <c r="AM11321" s="61"/>
      <c r="AN11321" s="61"/>
      <c r="AO11321" s="61"/>
      <c r="AP11321" s="62"/>
      <c r="AQ11321" s="61"/>
      <c r="AR11321" s="61"/>
      <c r="AS11321" s="61"/>
      <c r="AT11321" s="61"/>
      <c r="AU11321" s="61"/>
      <c r="AV11321" s="61"/>
      <c r="AW11321" s="60"/>
    </row>
    <row r="11322" s="59" customFormat="1" customHeight="1" spans="1:49">
      <c r="A11322" s="60"/>
      <c r="B11322" s="60"/>
      <c r="C11322" s="60"/>
      <c r="D11322" s="60"/>
      <c r="H11322" s="61"/>
      <c r="I11322" s="61"/>
      <c r="J11322" s="61"/>
      <c r="K11322" s="61"/>
      <c r="L11322" s="61"/>
      <c r="M11322" s="61"/>
      <c r="N11322" s="61"/>
      <c r="O11322" s="61"/>
      <c r="P11322" s="61"/>
      <c r="Q11322" s="61"/>
      <c r="R11322" s="61"/>
      <c r="S11322" s="61"/>
      <c r="T11322" s="61"/>
      <c r="U11322" s="61"/>
      <c r="V11322" s="61"/>
      <c r="W11322" s="61"/>
      <c r="X11322" s="61"/>
      <c r="Y11322" s="61"/>
      <c r="Z11322" s="61"/>
      <c r="AA11322" s="61"/>
      <c r="AB11322" s="61"/>
      <c r="AC11322" s="61"/>
      <c r="AD11322" s="61"/>
      <c r="AE11322" s="61"/>
      <c r="AF11322" s="61"/>
      <c r="AG11322" s="61"/>
      <c r="AH11322" s="61"/>
      <c r="AI11322" s="61"/>
      <c r="AJ11322" s="61"/>
      <c r="AK11322" s="61"/>
      <c r="AL11322" s="61"/>
      <c r="AM11322" s="61"/>
      <c r="AN11322" s="61"/>
      <c r="AO11322" s="61"/>
      <c r="AP11322" s="62"/>
      <c r="AQ11322" s="61"/>
      <c r="AR11322" s="61"/>
      <c r="AS11322" s="61"/>
      <c r="AT11322" s="61"/>
      <c r="AU11322" s="61"/>
      <c r="AV11322" s="61"/>
      <c r="AW11322" s="60"/>
    </row>
    <row r="11323" s="59" customFormat="1" customHeight="1" spans="1:49">
      <c r="A11323" s="60"/>
      <c r="B11323" s="60"/>
      <c r="C11323" s="60"/>
      <c r="D11323" s="60"/>
      <c r="H11323" s="61"/>
      <c r="I11323" s="61"/>
      <c r="J11323" s="61"/>
      <c r="K11323" s="61"/>
      <c r="L11323" s="61"/>
      <c r="M11323" s="61"/>
      <c r="N11323" s="61"/>
      <c r="O11323" s="61"/>
      <c r="P11323" s="61"/>
      <c r="Q11323" s="61"/>
      <c r="R11323" s="61"/>
      <c r="S11323" s="61"/>
      <c r="T11323" s="61"/>
      <c r="U11323" s="61"/>
      <c r="V11323" s="61"/>
      <c r="W11323" s="61"/>
      <c r="X11323" s="61"/>
      <c r="Y11323" s="61"/>
      <c r="Z11323" s="61"/>
      <c r="AA11323" s="61"/>
      <c r="AB11323" s="61"/>
      <c r="AC11323" s="61"/>
      <c r="AD11323" s="61"/>
      <c r="AE11323" s="61"/>
      <c r="AF11323" s="61"/>
      <c r="AG11323" s="61"/>
      <c r="AH11323" s="61"/>
      <c r="AI11323" s="61"/>
      <c r="AJ11323" s="61"/>
      <c r="AK11323" s="61"/>
      <c r="AL11323" s="61"/>
      <c r="AM11323" s="61"/>
      <c r="AN11323" s="61"/>
      <c r="AO11323" s="61"/>
      <c r="AP11323" s="62"/>
      <c r="AQ11323" s="61"/>
      <c r="AR11323" s="61"/>
      <c r="AS11323" s="61"/>
      <c r="AT11323" s="61"/>
      <c r="AU11323" s="61"/>
      <c r="AV11323" s="61"/>
      <c r="AW11323" s="60"/>
    </row>
    <row r="11324" s="59" customFormat="1" customHeight="1" spans="1:49">
      <c r="A11324" s="60"/>
      <c r="B11324" s="60"/>
      <c r="C11324" s="60"/>
      <c r="D11324" s="60"/>
      <c r="H11324" s="61"/>
      <c r="I11324" s="61"/>
      <c r="J11324" s="61"/>
      <c r="K11324" s="61"/>
      <c r="L11324" s="61"/>
      <c r="M11324" s="61"/>
      <c r="N11324" s="61"/>
      <c r="O11324" s="61"/>
      <c r="P11324" s="61"/>
      <c r="Q11324" s="61"/>
      <c r="R11324" s="61"/>
      <c r="S11324" s="61"/>
      <c r="T11324" s="61"/>
      <c r="U11324" s="61"/>
      <c r="V11324" s="61"/>
      <c r="W11324" s="61"/>
      <c r="X11324" s="61"/>
      <c r="Y11324" s="61"/>
      <c r="Z11324" s="61"/>
      <c r="AA11324" s="61"/>
      <c r="AB11324" s="61"/>
      <c r="AC11324" s="61"/>
      <c r="AD11324" s="61"/>
      <c r="AE11324" s="61"/>
      <c r="AF11324" s="61"/>
      <c r="AG11324" s="61"/>
      <c r="AH11324" s="61"/>
      <c r="AI11324" s="61"/>
      <c r="AJ11324" s="61"/>
      <c r="AK11324" s="61"/>
      <c r="AL11324" s="61"/>
      <c r="AM11324" s="61"/>
      <c r="AN11324" s="61"/>
      <c r="AO11324" s="61"/>
      <c r="AP11324" s="62"/>
      <c r="AQ11324" s="61"/>
      <c r="AR11324" s="61"/>
      <c r="AS11324" s="61"/>
      <c r="AT11324" s="61"/>
      <c r="AU11324" s="61"/>
      <c r="AV11324" s="61"/>
      <c r="AW11324" s="60"/>
    </row>
    <row r="11325" s="59" customFormat="1" customHeight="1" spans="1:49">
      <c r="A11325" s="60"/>
      <c r="B11325" s="60"/>
      <c r="C11325" s="60"/>
      <c r="D11325" s="60"/>
      <c r="H11325" s="61"/>
      <c r="I11325" s="61"/>
      <c r="J11325" s="61"/>
      <c r="K11325" s="61"/>
      <c r="L11325" s="61"/>
      <c r="M11325" s="61"/>
      <c r="N11325" s="61"/>
      <c r="O11325" s="61"/>
      <c r="P11325" s="61"/>
      <c r="Q11325" s="61"/>
      <c r="R11325" s="61"/>
      <c r="S11325" s="61"/>
      <c r="T11325" s="61"/>
      <c r="U11325" s="61"/>
      <c r="V11325" s="61"/>
      <c r="W11325" s="61"/>
      <c r="X11325" s="61"/>
      <c r="Y11325" s="61"/>
      <c r="Z11325" s="61"/>
      <c r="AA11325" s="61"/>
      <c r="AB11325" s="61"/>
      <c r="AC11325" s="61"/>
      <c r="AD11325" s="61"/>
      <c r="AE11325" s="61"/>
      <c r="AF11325" s="61"/>
      <c r="AG11325" s="61"/>
      <c r="AH11325" s="61"/>
      <c r="AI11325" s="61"/>
      <c r="AJ11325" s="61"/>
      <c r="AK11325" s="61"/>
      <c r="AL11325" s="61"/>
      <c r="AM11325" s="61"/>
      <c r="AN11325" s="61"/>
      <c r="AO11325" s="61"/>
      <c r="AP11325" s="62"/>
      <c r="AQ11325" s="61"/>
      <c r="AR11325" s="61"/>
      <c r="AS11325" s="61"/>
      <c r="AT11325" s="61"/>
      <c r="AU11325" s="61"/>
      <c r="AV11325" s="61"/>
      <c r="AW11325" s="60"/>
    </row>
    <row r="11326" s="59" customFormat="1" customHeight="1" spans="1:49">
      <c r="A11326" s="60"/>
      <c r="B11326" s="60"/>
      <c r="C11326" s="60"/>
      <c r="D11326" s="60"/>
      <c r="H11326" s="61"/>
      <c r="I11326" s="61"/>
      <c r="J11326" s="61"/>
      <c r="K11326" s="61"/>
      <c r="L11326" s="61"/>
      <c r="M11326" s="61"/>
      <c r="N11326" s="61"/>
      <c r="O11326" s="61"/>
      <c r="P11326" s="61"/>
      <c r="Q11326" s="61"/>
      <c r="R11326" s="61"/>
      <c r="S11326" s="61"/>
      <c r="T11326" s="61"/>
      <c r="U11326" s="61"/>
      <c r="V11326" s="61"/>
      <c r="W11326" s="61"/>
      <c r="X11326" s="61"/>
      <c r="Y11326" s="61"/>
      <c r="Z11326" s="61"/>
      <c r="AA11326" s="61"/>
      <c r="AB11326" s="61"/>
      <c r="AC11326" s="61"/>
      <c r="AD11326" s="61"/>
      <c r="AE11326" s="61"/>
      <c r="AF11326" s="61"/>
      <c r="AG11326" s="61"/>
      <c r="AH11326" s="61"/>
      <c r="AI11326" s="61"/>
      <c r="AJ11326" s="61"/>
      <c r="AK11326" s="61"/>
      <c r="AL11326" s="61"/>
      <c r="AM11326" s="61"/>
      <c r="AN11326" s="61"/>
      <c r="AO11326" s="61"/>
      <c r="AP11326" s="62"/>
      <c r="AQ11326" s="61"/>
      <c r="AR11326" s="61"/>
      <c r="AS11326" s="61"/>
      <c r="AT11326" s="61"/>
      <c r="AU11326" s="61"/>
      <c r="AV11326" s="61"/>
      <c r="AW11326" s="60"/>
    </row>
    <row r="11327" s="59" customFormat="1" customHeight="1" spans="1:49">
      <c r="A11327" s="60"/>
      <c r="B11327" s="60"/>
      <c r="C11327" s="60"/>
      <c r="D11327" s="60"/>
      <c r="H11327" s="61"/>
      <c r="I11327" s="61"/>
      <c r="J11327" s="61"/>
      <c r="K11327" s="61"/>
      <c r="L11327" s="61"/>
      <c r="M11327" s="61"/>
      <c r="N11327" s="61"/>
      <c r="O11327" s="61"/>
      <c r="P11327" s="61"/>
      <c r="Q11327" s="61"/>
      <c r="R11327" s="61"/>
      <c r="S11327" s="61"/>
      <c r="T11327" s="61"/>
      <c r="U11327" s="61"/>
      <c r="V11327" s="61"/>
      <c r="W11327" s="61"/>
      <c r="X11327" s="61"/>
      <c r="Y11327" s="61"/>
      <c r="Z11327" s="61"/>
      <c r="AA11327" s="61"/>
      <c r="AB11327" s="61"/>
      <c r="AC11327" s="61"/>
      <c r="AD11327" s="61"/>
      <c r="AE11327" s="61"/>
      <c r="AF11327" s="61"/>
      <c r="AG11327" s="61"/>
      <c r="AH11327" s="61"/>
      <c r="AI11327" s="61"/>
      <c r="AJ11327" s="61"/>
      <c r="AK11327" s="61"/>
      <c r="AL11327" s="61"/>
      <c r="AM11327" s="61"/>
      <c r="AN11327" s="61"/>
      <c r="AO11327" s="61"/>
      <c r="AP11327" s="62"/>
      <c r="AQ11327" s="61"/>
      <c r="AR11327" s="61"/>
      <c r="AS11327" s="61"/>
      <c r="AT11327" s="61"/>
      <c r="AU11327" s="61"/>
      <c r="AV11327" s="61"/>
      <c r="AW11327" s="60"/>
    </row>
    <row r="11328" s="59" customFormat="1" customHeight="1" spans="1:49">
      <c r="A11328" s="60"/>
      <c r="B11328" s="60"/>
      <c r="C11328" s="60"/>
      <c r="D11328" s="60"/>
      <c r="H11328" s="61"/>
      <c r="I11328" s="61"/>
      <c r="J11328" s="61"/>
      <c r="K11328" s="61"/>
      <c r="L11328" s="61"/>
      <c r="M11328" s="61"/>
      <c r="N11328" s="61"/>
      <c r="O11328" s="61"/>
      <c r="P11328" s="61"/>
      <c r="Q11328" s="61"/>
      <c r="R11328" s="61"/>
      <c r="S11328" s="61"/>
      <c r="T11328" s="61"/>
      <c r="U11328" s="61"/>
      <c r="V11328" s="61"/>
      <c r="W11328" s="61"/>
      <c r="X11328" s="61"/>
      <c r="Y11328" s="61"/>
      <c r="Z11328" s="61"/>
      <c r="AA11328" s="61"/>
      <c r="AB11328" s="61"/>
      <c r="AC11328" s="61"/>
      <c r="AD11328" s="61"/>
      <c r="AE11328" s="61"/>
      <c r="AF11328" s="61"/>
      <c r="AG11328" s="61"/>
      <c r="AH11328" s="61"/>
      <c r="AI11328" s="61"/>
      <c r="AJ11328" s="61"/>
      <c r="AK11328" s="61"/>
      <c r="AL11328" s="61"/>
      <c r="AM11328" s="61"/>
      <c r="AN11328" s="61"/>
      <c r="AO11328" s="61"/>
      <c r="AP11328" s="62"/>
      <c r="AQ11328" s="61"/>
      <c r="AR11328" s="61"/>
      <c r="AS11328" s="61"/>
      <c r="AT11328" s="61"/>
      <c r="AU11328" s="61"/>
      <c r="AV11328" s="61"/>
      <c r="AW11328" s="60"/>
    </row>
    <row r="11329" s="59" customFormat="1" customHeight="1" spans="1:49">
      <c r="A11329" s="60"/>
      <c r="B11329" s="60"/>
      <c r="C11329" s="60"/>
      <c r="D11329" s="60"/>
      <c r="H11329" s="61"/>
      <c r="I11329" s="61"/>
      <c r="J11329" s="61"/>
      <c r="K11329" s="61"/>
      <c r="L11329" s="61"/>
      <c r="M11329" s="61"/>
      <c r="N11329" s="61"/>
      <c r="O11329" s="61"/>
      <c r="P11329" s="61"/>
      <c r="Q11329" s="61"/>
      <c r="R11329" s="61"/>
      <c r="S11329" s="61"/>
      <c r="T11329" s="61"/>
      <c r="U11329" s="61"/>
      <c r="V11329" s="61"/>
      <c r="W11329" s="61"/>
      <c r="X11329" s="61"/>
      <c r="Y11329" s="61"/>
      <c r="Z11329" s="61"/>
      <c r="AA11329" s="61"/>
      <c r="AB11329" s="61"/>
      <c r="AC11329" s="61"/>
      <c r="AD11329" s="61"/>
      <c r="AE11329" s="61"/>
      <c r="AF11329" s="61"/>
      <c r="AG11329" s="61"/>
      <c r="AH11329" s="61"/>
      <c r="AI11329" s="61"/>
      <c r="AJ11329" s="61"/>
      <c r="AK11329" s="61"/>
      <c r="AL11329" s="61"/>
      <c r="AM11329" s="61"/>
      <c r="AN11329" s="61"/>
      <c r="AO11329" s="61"/>
      <c r="AP11329" s="62"/>
      <c r="AQ11329" s="61"/>
      <c r="AR11329" s="61"/>
      <c r="AS11329" s="61"/>
      <c r="AT11329" s="61"/>
      <c r="AU11329" s="61"/>
      <c r="AV11329" s="61"/>
      <c r="AW11329" s="60"/>
    </row>
    <row r="11330" s="59" customFormat="1" customHeight="1" spans="1:49">
      <c r="A11330" s="60"/>
      <c r="B11330" s="60"/>
      <c r="C11330" s="60"/>
      <c r="D11330" s="60"/>
      <c r="H11330" s="61"/>
      <c r="I11330" s="61"/>
      <c r="J11330" s="61"/>
      <c r="K11330" s="61"/>
      <c r="L11330" s="61"/>
      <c r="M11330" s="61"/>
      <c r="N11330" s="61"/>
      <c r="O11330" s="61"/>
      <c r="P11330" s="61"/>
      <c r="Q11330" s="61"/>
      <c r="R11330" s="61"/>
      <c r="S11330" s="61"/>
      <c r="T11330" s="61"/>
      <c r="U11330" s="61"/>
      <c r="V11330" s="61"/>
      <c r="W11330" s="61"/>
      <c r="X11330" s="61"/>
      <c r="Y11330" s="61"/>
      <c r="Z11330" s="61"/>
      <c r="AA11330" s="61"/>
      <c r="AB11330" s="61"/>
      <c r="AC11330" s="61"/>
      <c r="AD11330" s="61"/>
      <c r="AE11330" s="61"/>
      <c r="AF11330" s="61"/>
      <c r="AG11330" s="61"/>
      <c r="AH11330" s="61"/>
      <c r="AI11330" s="61"/>
      <c r="AJ11330" s="61"/>
      <c r="AK11330" s="61"/>
      <c r="AL11330" s="61"/>
      <c r="AM11330" s="61"/>
      <c r="AN11330" s="61"/>
      <c r="AO11330" s="61"/>
      <c r="AP11330" s="62"/>
      <c r="AQ11330" s="61"/>
      <c r="AR11330" s="61"/>
      <c r="AS11330" s="61"/>
      <c r="AT11330" s="61"/>
      <c r="AU11330" s="61"/>
      <c r="AV11330" s="61"/>
      <c r="AW11330" s="60"/>
    </row>
    <row r="11331" s="59" customFormat="1" customHeight="1" spans="1:49">
      <c r="A11331" s="60"/>
      <c r="B11331" s="60"/>
      <c r="C11331" s="60"/>
      <c r="D11331" s="60"/>
      <c r="H11331" s="61"/>
      <c r="I11331" s="61"/>
      <c r="J11331" s="61"/>
      <c r="K11331" s="61"/>
      <c r="L11331" s="61"/>
      <c r="M11331" s="61"/>
      <c r="N11331" s="61"/>
      <c r="O11331" s="61"/>
      <c r="P11331" s="61"/>
      <c r="Q11331" s="61"/>
      <c r="R11331" s="61"/>
      <c r="S11331" s="61"/>
      <c r="T11331" s="61"/>
      <c r="U11331" s="61"/>
      <c r="V11331" s="61"/>
      <c r="W11331" s="61"/>
      <c r="X11331" s="61"/>
      <c r="Y11331" s="61"/>
      <c r="Z11331" s="61"/>
      <c r="AA11331" s="61"/>
      <c r="AB11331" s="61"/>
      <c r="AC11331" s="61"/>
      <c r="AD11331" s="61"/>
      <c r="AE11331" s="61"/>
      <c r="AF11331" s="61"/>
      <c r="AG11331" s="61"/>
      <c r="AH11331" s="61"/>
      <c r="AI11331" s="61"/>
      <c r="AJ11331" s="61"/>
      <c r="AK11331" s="61"/>
      <c r="AL11331" s="61"/>
      <c r="AM11331" s="61"/>
      <c r="AN11331" s="61"/>
      <c r="AO11331" s="61"/>
      <c r="AP11331" s="62"/>
      <c r="AQ11331" s="61"/>
      <c r="AR11331" s="61"/>
      <c r="AS11331" s="61"/>
      <c r="AT11331" s="61"/>
      <c r="AU11331" s="61"/>
      <c r="AV11331" s="61"/>
      <c r="AW11331" s="60"/>
    </row>
    <row r="11332" s="59" customFormat="1" customHeight="1" spans="1:49">
      <c r="A11332" s="60"/>
      <c r="B11332" s="60"/>
      <c r="C11332" s="60"/>
      <c r="D11332" s="60"/>
      <c r="H11332" s="61"/>
      <c r="I11332" s="61"/>
      <c r="J11332" s="61"/>
      <c r="K11332" s="61"/>
      <c r="L11332" s="61"/>
      <c r="M11332" s="61"/>
      <c r="N11332" s="61"/>
      <c r="O11332" s="61"/>
      <c r="P11332" s="61"/>
      <c r="Q11332" s="61"/>
      <c r="R11332" s="61"/>
      <c r="S11332" s="61"/>
      <c r="T11332" s="61"/>
      <c r="U11332" s="61"/>
      <c r="V11332" s="61"/>
      <c r="W11332" s="61"/>
      <c r="X11332" s="61"/>
      <c r="Y11332" s="61"/>
      <c r="Z11332" s="61"/>
      <c r="AA11332" s="61"/>
      <c r="AB11332" s="61"/>
      <c r="AC11332" s="61"/>
      <c r="AD11332" s="61"/>
      <c r="AE11332" s="61"/>
      <c r="AF11332" s="61"/>
      <c r="AG11332" s="61"/>
      <c r="AH11332" s="61"/>
      <c r="AI11332" s="61"/>
      <c r="AJ11332" s="61"/>
      <c r="AK11332" s="61"/>
      <c r="AL11332" s="61"/>
      <c r="AM11332" s="61"/>
      <c r="AN11332" s="61"/>
      <c r="AO11332" s="61"/>
      <c r="AP11332" s="62"/>
      <c r="AQ11332" s="61"/>
      <c r="AR11332" s="61"/>
      <c r="AS11332" s="61"/>
      <c r="AT11332" s="61"/>
      <c r="AU11332" s="61"/>
      <c r="AV11332" s="61"/>
      <c r="AW11332" s="60"/>
    </row>
    <row r="11333" s="59" customFormat="1" customHeight="1" spans="1:49">
      <c r="A11333" s="60"/>
      <c r="B11333" s="60"/>
      <c r="C11333" s="60"/>
      <c r="D11333" s="60"/>
      <c r="H11333" s="61"/>
      <c r="I11333" s="61"/>
      <c r="J11333" s="61"/>
      <c r="K11333" s="61"/>
      <c r="L11333" s="61"/>
      <c r="M11333" s="61"/>
      <c r="N11333" s="61"/>
      <c r="O11333" s="61"/>
      <c r="P11333" s="61"/>
      <c r="Q11333" s="61"/>
      <c r="R11333" s="61"/>
      <c r="S11333" s="61"/>
      <c r="T11333" s="61"/>
      <c r="U11333" s="61"/>
      <c r="V11333" s="61"/>
      <c r="W11333" s="61"/>
      <c r="X11333" s="61"/>
      <c r="Y11333" s="61"/>
      <c r="Z11333" s="61"/>
      <c r="AA11333" s="61"/>
      <c r="AB11333" s="61"/>
      <c r="AC11333" s="61"/>
      <c r="AD11333" s="61"/>
      <c r="AE11333" s="61"/>
      <c r="AF11333" s="61"/>
      <c r="AG11333" s="61"/>
      <c r="AH11333" s="61"/>
      <c r="AI11333" s="61"/>
      <c r="AJ11333" s="61"/>
      <c r="AK11333" s="61"/>
      <c r="AL11333" s="61"/>
      <c r="AM11333" s="61"/>
      <c r="AN11333" s="61"/>
      <c r="AO11333" s="61"/>
      <c r="AP11333" s="62"/>
      <c r="AQ11333" s="61"/>
      <c r="AR11333" s="61"/>
      <c r="AS11333" s="61"/>
      <c r="AT11333" s="61"/>
      <c r="AU11333" s="61"/>
      <c r="AV11333" s="61"/>
      <c r="AW11333" s="60"/>
    </row>
    <row r="11334" s="59" customFormat="1" customHeight="1" spans="1:49">
      <c r="A11334" s="60"/>
      <c r="B11334" s="60"/>
      <c r="C11334" s="60"/>
      <c r="D11334" s="60"/>
      <c r="H11334" s="61"/>
      <c r="I11334" s="61"/>
      <c r="J11334" s="61"/>
      <c r="K11334" s="61"/>
      <c r="L11334" s="61"/>
      <c r="M11334" s="61"/>
      <c r="N11334" s="61"/>
      <c r="O11334" s="61"/>
      <c r="P11334" s="61"/>
      <c r="Q11334" s="61"/>
      <c r="R11334" s="61"/>
      <c r="S11334" s="61"/>
      <c r="T11334" s="61"/>
      <c r="U11334" s="61"/>
      <c r="V11334" s="61"/>
      <c r="W11334" s="61"/>
      <c r="X11334" s="61"/>
      <c r="Y11334" s="61"/>
      <c r="Z11334" s="61"/>
      <c r="AA11334" s="61"/>
      <c r="AB11334" s="61"/>
      <c r="AC11334" s="61"/>
      <c r="AD11334" s="61"/>
      <c r="AE11334" s="61"/>
      <c r="AF11334" s="61"/>
      <c r="AG11334" s="61"/>
      <c r="AH11334" s="61"/>
      <c r="AI11334" s="61"/>
      <c r="AJ11334" s="61"/>
      <c r="AK11334" s="61"/>
      <c r="AL11334" s="61"/>
      <c r="AM11334" s="61"/>
      <c r="AN11334" s="61"/>
      <c r="AO11334" s="61"/>
      <c r="AP11334" s="62"/>
      <c r="AQ11334" s="61"/>
      <c r="AR11334" s="61"/>
      <c r="AS11334" s="61"/>
      <c r="AT11334" s="61"/>
      <c r="AU11334" s="61"/>
      <c r="AV11334" s="61"/>
      <c r="AW11334" s="60"/>
    </row>
    <row r="11335" s="59" customFormat="1" customHeight="1" spans="1:49">
      <c r="A11335" s="60"/>
      <c r="B11335" s="60"/>
      <c r="C11335" s="60"/>
      <c r="D11335" s="60"/>
      <c r="H11335" s="61"/>
      <c r="I11335" s="61"/>
      <c r="J11335" s="61"/>
      <c r="K11335" s="61"/>
      <c r="L11335" s="61"/>
      <c r="M11335" s="61"/>
      <c r="N11335" s="61"/>
      <c r="O11335" s="61"/>
      <c r="P11335" s="61"/>
      <c r="Q11335" s="61"/>
      <c r="R11335" s="61"/>
      <c r="S11335" s="61"/>
      <c r="T11335" s="61"/>
      <c r="U11335" s="61"/>
      <c r="V11335" s="61"/>
      <c r="W11335" s="61"/>
      <c r="X11335" s="61"/>
      <c r="Y11335" s="61"/>
      <c r="Z11335" s="61"/>
      <c r="AA11335" s="61"/>
      <c r="AB11335" s="61"/>
      <c r="AC11335" s="61"/>
      <c r="AD11335" s="61"/>
      <c r="AE11335" s="61"/>
      <c r="AF11335" s="61"/>
      <c r="AG11335" s="61"/>
      <c r="AH11335" s="61"/>
      <c r="AI11335" s="61"/>
      <c r="AJ11335" s="61"/>
      <c r="AK11335" s="61"/>
      <c r="AL11335" s="61"/>
      <c r="AM11335" s="61"/>
      <c r="AN11335" s="61"/>
      <c r="AO11335" s="61"/>
      <c r="AP11335" s="62"/>
      <c r="AQ11335" s="61"/>
      <c r="AR11335" s="61"/>
      <c r="AS11335" s="61"/>
      <c r="AT11335" s="61"/>
      <c r="AU11335" s="61"/>
      <c r="AV11335" s="61"/>
      <c r="AW11335" s="60"/>
    </row>
    <row r="11336" s="59" customFormat="1" customHeight="1" spans="1:49">
      <c r="A11336" s="60"/>
      <c r="B11336" s="60"/>
      <c r="C11336" s="60"/>
      <c r="D11336" s="60"/>
      <c r="H11336" s="61"/>
      <c r="I11336" s="61"/>
      <c r="J11336" s="61"/>
      <c r="K11336" s="61"/>
      <c r="L11336" s="61"/>
      <c r="M11336" s="61"/>
      <c r="N11336" s="61"/>
      <c r="O11336" s="61"/>
      <c r="P11336" s="61"/>
      <c r="Q11336" s="61"/>
      <c r="R11336" s="61"/>
      <c r="S11336" s="61"/>
      <c r="T11336" s="61"/>
      <c r="U11336" s="61"/>
      <c r="V11336" s="61"/>
      <c r="W11336" s="61"/>
      <c r="X11336" s="61"/>
      <c r="Y11336" s="61"/>
      <c r="Z11336" s="61"/>
      <c r="AA11336" s="61"/>
      <c r="AB11336" s="61"/>
      <c r="AC11336" s="61"/>
      <c r="AD11336" s="61"/>
      <c r="AE11336" s="61"/>
      <c r="AF11336" s="61"/>
      <c r="AG11336" s="61"/>
      <c r="AH11336" s="61"/>
      <c r="AI11336" s="61"/>
      <c r="AJ11336" s="61"/>
      <c r="AK11336" s="61"/>
      <c r="AL11336" s="61"/>
      <c r="AM11336" s="61"/>
      <c r="AN11336" s="61"/>
      <c r="AO11336" s="61"/>
      <c r="AP11336" s="62"/>
      <c r="AQ11336" s="61"/>
      <c r="AR11336" s="61"/>
      <c r="AS11336" s="61"/>
      <c r="AT11336" s="61"/>
      <c r="AU11336" s="61"/>
      <c r="AV11336" s="61"/>
      <c r="AW11336" s="60"/>
    </row>
    <row r="11337" s="59" customFormat="1" customHeight="1" spans="1:49">
      <c r="A11337" s="60"/>
      <c r="B11337" s="60"/>
      <c r="C11337" s="60"/>
      <c r="D11337" s="60"/>
      <c r="H11337" s="61"/>
      <c r="I11337" s="61"/>
      <c r="J11337" s="61"/>
      <c r="K11337" s="61"/>
      <c r="L11337" s="61"/>
      <c r="M11337" s="61"/>
      <c r="N11337" s="61"/>
      <c r="O11337" s="61"/>
      <c r="P11337" s="61"/>
      <c r="Q11337" s="61"/>
      <c r="R11337" s="61"/>
      <c r="S11337" s="61"/>
      <c r="T11337" s="61"/>
      <c r="U11337" s="61"/>
      <c r="V11337" s="61"/>
      <c r="W11337" s="61"/>
      <c r="X11337" s="61"/>
      <c r="Y11337" s="61"/>
      <c r="Z11337" s="61"/>
      <c r="AA11337" s="61"/>
      <c r="AB11337" s="61"/>
      <c r="AC11337" s="61"/>
      <c r="AD11337" s="61"/>
      <c r="AE11337" s="61"/>
      <c r="AF11337" s="61"/>
      <c r="AG11337" s="61"/>
      <c r="AH11337" s="61"/>
      <c r="AI11337" s="61"/>
      <c r="AJ11337" s="61"/>
      <c r="AK11337" s="61"/>
      <c r="AL11337" s="61"/>
      <c r="AM11337" s="61"/>
      <c r="AN11337" s="61"/>
      <c r="AO11337" s="61"/>
      <c r="AP11337" s="62"/>
      <c r="AQ11337" s="61"/>
      <c r="AR11337" s="61"/>
      <c r="AS11337" s="61"/>
      <c r="AT11337" s="61"/>
      <c r="AU11337" s="61"/>
      <c r="AV11337" s="61"/>
      <c r="AW11337" s="60"/>
    </row>
    <row r="11338" s="59" customFormat="1" customHeight="1" spans="1:49">
      <c r="A11338" s="60"/>
      <c r="B11338" s="60"/>
      <c r="C11338" s="60"/>
      <c r="D11338" s="60"/>
      <c r="H11338" s="61"/>
      <c r="I11338" s="61"/>
      <c r="J11338" s="61"/>
      <c r="K11338" s="61"/>
      <c r="L11338" s="61"/>
      <c r="M11338" s="61"/>
      <c r="N11338" s="61"/>
      <c r="O11338" s="61"/>
      <c r="P11338" s="61"/>
      <c r="Q11338" s="61"/>
      <c r="R11338" s="61"/>
      <c r="S11338" s="61"/>
      <c r="T11338" s="61"/>
      <c r="U11338" s="61"/>
      <c r="V11338" s="61"/>
      <c r="W11338" s="61"/>
      <c r="X11338" s="61"/>
      <c r="Y11338" s="61"/>
      <c r="Z11338" s="61"/>
      <c r="AA11338" s="61"/>
      <c r="AB11338" s="61"/>
      <c r="AC11338" s="61"/>
      <c r="AD11338" s="61"/>
      <c r="AE11338" s="61"/>
      <c r="AF11338" s="61"/>
      <c r="AG11338" s="61"/>
      <c r="AH11338" s="61"/>
      <c r="AI11338" s="61"/>
      <c r="AJ11338" s="61"/>
      <c r="AK11338" s="61"/>
      <c r="AL11338" s="61"/>
      <c r="AM11338" s="61"/>
      <c r="AN11338" s="61"/>
      <c r="AO11338" s="61"/>
      <c r="AP11338" s="62"/>
      <c r="AQ11338" s="61"/>
      <c r="AR11338" s="61"/>
      <c r="AS11338" s="61"/>
      <c r="AT11338" s="61"/>
      <c r="AU11338" s="61"/>
      <c r="AV11338" s="61"/>
      <c r="AW11338" s="60"/>
    </row>
    <row r="11339" s="59" customFormat="1" customHeight="1" spans="1:49">
      <c r="A11339" s="60"/>
      <c r="B11339" s="60"/>
      <c r="C11339" s="60"/>
      <c r="D11339" s="60"/>
      <c r="H11339" s="61"/>
      <c r="I11339" s="61"/>
      <c r="J11339" s="61"/>
      <c r="K11339" s="61"/>
      <c r="L11339" s="61"/>
      <c r="M11339" s="61"/>
      <c r="N11339" s="61"/>
      <c r="O11339" s="61"/>
      <c r="P11339" s="61"/>
      <c r="Q11339" s="61"/>
      <c r="R11339" s="61"/>
      <c r="S11339" s="61"/>
      <c r="T11339" s="61"/>
      <c r="U11339" s="61"/>
      <c r="V11339" s="61"/>
      <c r="W11339" s="61"/>
      <c r="X11339" s="61"/>
      <c r="Y11339" s="61"/>
      <c r="Z11339" s="61"/>
      <c r="AA11339" s="61"/>
      <c r="AB11339" s="61"/>
      <c r="AC11339" s="61"/>
      <c r="AD11339" s="61"/>
      <c r="AE11339" s="61"/>
      <c r="AF11339" s="61"/>
      <c r="AG11339" s="61"/>
      <c r="AH11339" s="61"/>
      <c r="AI11339" s="61"/>
      <c r="AJ11339" s="61"/>
      <c r="AK11339" s="61"/>
      <c r="AL11339" s="61"/>
      <c r="AM11339" s="61"/>
      <c r="AN11339" s="61"/>
      <c r="AO11339" s="61"/>
      <c r="AP11339" s="62"/>
      <c r="AQ11339" s="61"/>
      <c r="AR11339" s="61"/>
      <c r="AS11339" s="61"/>
      <c r="AT11339" s="61"/>
      <c r="AU11339" s="61"/>
      <c r="AV11339" s="61"/>
      <c r="AW11339" s="60"/>
    </row>
    <row r="11340" s="59" customFormat="1" customHeight="1" spans="1:49">
      <c r="A11340" s="60"/>
      <c r="B11340" s="60"/>
      <c r="C11340" s="60"/>
      <c r="D11340" s="60"/>
      <c r="H11340" s="61"/>
      <c r="I11340" s="61"/>
      <c r="J11340" s="61"/>
      <c r="K11340" s="61"/>
      <c r="L11340" s="61"/>
      <c r="M11340" s="61"/>
      <c r="N11340" s="61"/>
      <c r="O11340" s="61"/>
      <c r="P11340" s="61"/>
      <c r="Q11340" s="61"/>
      <c r="R11340" s="61"/>
      <c r="S11340" s="61"/>
      <c r="T11340" s="61"/>
      <c r="U11340" s="61"/>
      <c r="V11340" s="61"/>
      <c r="W11340" s="61"/>
      <c r="X11340" s="61"/>
      <c r="Y11340" s="61"/>
      <c r="Z11340" s="61"/>
      <c r="AA11340" s="61"/>
      <c r="AB11340" s="61"/>
      <c r="AC11340" s="61"/>
      <c r="AD11340" s="61"/>
      <c r="AE11340" s="61"/>
      <c r="AF11340" s="61"/>
      <c r="AG11340" s="61"/>
      <c r="AH11340" s="61"/>
      <c r="AI11340" s="61"/>
      <c r="AJ11340" s="61"/>
      <c r="AK11340" s="61"/>
      <c r="AL11340" s="61"/>
      <c r="AM11340" s="61"/>
      <c r="AN11340" s="61"/>
      <c r="AO11340" s="61"/>
      <c r="AP11340" s="62"/>
      <c r="AQ11340" s="61"/>
      <c r="AR11340" s="61"/>
      <c r="AS11340" s="61"/>
      <c r="AT11340" s="61"/>
      <c r="AU11340" s="61"/>
      <c r="AV11340" s="61"/>
      <c r="AW11340" s="60"/>
    </row>
    <row r="11341" s="59" customFormat="1" customHeight="1" spans="1:49">
      <c r="A11341" s="60"/>
      <c r="B11341" s="60"/>
      <c r="C11341" s="60"/>
      <c r="D11341" s="60"/>
      <c r="H11341" s="61"/>
      <c r="I11341" s="61"/>
      <c r="J11341" s="61"/>
      <c r="K11341" s="61"/>
      <c r="L11341" s="61"/>
      <c r="M11341" s="61"/>
      <c r="N11341" s="61"/>
      <c r="O11341" s="61"/>
      <c r="P11341" s="61"/>
      <c r="Q11341" s="61"/>
      <c r="R11341" s="61"/>
      <c r="S11341" s="61"/>
      <c r="T11341" s="61"/>
      <c r="U11341" s="61"/>
      <c r="V11341" s="61"/>
      <c r="W11341" s="61"/>
      <c r="X11341" s="61"/>
      <c r="Y11341" s="61"/>
      <c r="Z11341" s="61"/>
      <c r="AA11341" s="61"/>
      <c r="AB11341" s="61"/>
      <c r="AC11341" s="61"/>
      <c r="AD11341" s="61"/>
      <c r="AE11341" s="61"/>
      <c r="AF11341" s="61"/>
      <c r="AG11341" s="61"/>
      <c r="AH11341" s="61"/>
      <c r="AI11341" s="61"/>
      <c r="AJ11341" s="61"/>
      <c r="AK11341" s="61"/>
      <c r="AL11341" s="61"/>
      <c r="AM11341" s="61"/>
      <c r="AN11341" s="61"/>
      <c r="AO11341" s="61"/>
      <c r="AP11341" s="62"/>
      <c r="AQ11341" s="61"/>
      <c r="AR11341" s="61"/>
      <c r="AS11341" s="61"/>
      <c r="AT11341" s="61"/>
      <c r="AU11341" s="61"/>
      <c r="AV11341" s="61"/>
      <c r="AW11341" s="60"/>
    </row>
    <row r="11342" s="59" customFormat="1" customHeight="1" spans="1:49">
      <c r="A11342" s="60"/>
      <c r="B11342" s="60"/>
      <c r="C11342" s="60"/>
      <c r="D11342" s="60"/>
      <c r="H11342" s="61"/>
      <c r="I11342" s="61"/>
      <c r="J11342" s="61"/>
      <c r="K11342" s="61"/>
      <c r="L11342" s="61"/>
      <c r="M11342" s="61"/>
      <c r="N11342" s="61"/>
      <c r="O11342" s="61"/>
      <c r="P11342" s="61"/>
      <c r="Q11342" s="61"/>
      <c r="R11342" s="61"/>
      <c r="S11342" s="61"/>
      <c r="T11342" s="61"/>
      <c r="U11342" s="61"/>
      <c r="V11342" s="61"/>
      <c r="W11342" s="61"/>
      <c r="X11342" s="61"/>
      <c r="Y11342" s="61"/>
      <c r="Z11342" s="61"/>
      <c r="AA11342" s="61"/>
      <c r="AB11342" s="61"/>
      <c r="AC11342" s="61"/>
      <c r="AD11342" s="61"/>
      <c r="AE11342" s="61"/>
      <c r="AF11342" s="61"/>
      <c r="AG11342" s="61"/>
      <c r="AH11342" s="61"/>
      <c r="AI11342" s="61"/>
      <c r="AJ11342" s="61"/>
      <c r="AK11342" s="61"/>
      <c r="AL11342" s="61"/>
      <c r="AM11342" s="61"/>
      <c r="AN11342" s="61"/>
      <c r="AO11342" s="61"/>
      <c r="AP11342" s="62"/>
      <c r="AQ11342" s="61"/>
      <c r="AR11342" s="61"/>
      <c r="AS11342" s="61"/>
      <c r="AT11342" s="61"/>
      <c r="AU11342" s="61"/>
      <c r="AV11342" s="61"/>
      <c r="AW11342" s="60"/>
    </row>
    <row r="11343" s="59" customFormat="1" customHeight="1" spans="1:49">
      <c r="A11343" s="60"/>
      <c r="B11343" s="60"/>
      <c r="C11343" s="60"/>
      <c r="D11343" s="60"/>
      <c r="H11343" s="61"/>
      <c r="I11343" s="61"/>
      <c r="J11343" s="61"/>
      <c r="K11343" s="61"/>
      <c r="L11343" s="61"/>
      <c r="M11343" s="61"/>
      <c r="N11343" s="61"/>
      <c r="O11343" s="61"/>
      <c r="P11343" s="61"/>
      <c r="Q11343" s="61"/>
      <c r="R11343" s="61"/>
      <c r="S11343" s="61"/>
      <c r="T11343" s="61"/>
      <c r="U11343" s="61"/>
      <c r="V11343" s="61"/>
      <c r="W11343" s="61"/>
      <c r="X11343" s="61"/>
      <c r="Y11343" s="61"/>
      <c r="Z11343" s="61"/>
      <c r="AA11343" s="61"/>
      <c r="AB11343" s="61"/>
      <c r="AC11343" s="61"/>
      <c r="AD11343" s="61"/>
      <c r="AE11343" s="61"/>
      <c r="AF11343" s="61"/>
      <c r="AG11343" s="61"/>
      <c r="AH11343" s="61"/>
      <c r="AI11343" s="61"/>
      <c r="AJ11343" s="61"/>
      <c r="AK11343" s="61"/>
      <c r="AL11343" s="61"/>
      <c r="AM11343" s="61"/>
      <c r="AN11343" s="61"/>
      <c r="AO11343" s="61"/>
      <c r="AP11343" s="62"/>
      <c r="AQ11343" s="61"/>
      <c r="AR11343" s="61"/>
      <c r="AS11343" s="61"/>
      <c r="AT11343" s="61"/>
      <c r="AU11343" s="61"/>
      <c r="AV11343" s="61"/>
      <c r="AW11343" s="60"/>
    </row>
    <row r="11344" s="59" customFormat="1" customHeight="1" spans="1:49">
      <c r="A11344" s="60"/>
      <c r="B11344" s="60"/>
      <c r="C11344" s="60"/>
      <c r="D11344" s="60"/>
      <c r="H11344" s="61"/>
      <c r="I11344" s="61"/>
      <c r="J11344" s="61"/>
      <c r="K11344" s="61"/>
      <c r="L11344" s="61"/>
      <c r="M11344" s="61"/>
      <c r="N11344" s="61"/>
      <c r="O11344" s="61"/>
      <c r="P11344" s="61"/>
      <c r="Q11344" s="61"/>
      <c r="R11344" s="61"/>
      <c r="S11344" s="61"/>
      <c r="T11344" s="61"/>
      <c r="U11344" s="61"/>
      <c r="V11344" s="61"/>
      <c r="W11344" s="61"/>
      <c r="X11344" s="61"/>
      <c r="Y11344" s="61"/>
      <c r="Z11344" s="61"/>
      <c r="AA11344" s="61"/>
      <c r="AB11344" s="61"/>
      <c r="AC11344" s="61"/>
      <c r="AD11344" s="61"/>
      <c r="AE11344" s="61"/>
      <c r="AF11344" s="61"/>
      <c r="AG11344" s="61"/>
      <c r="AH11344" s="61"/>
      <c r="AI11344" s="61"/>
      <c r="AJ11344" s="61"/>
      <c r="AK11344" s="61"/>
      <c r="AL11344" s="61"/>
      <c r="AM11344" s="61"/>
      <c r="AN11344" s="61"/>
      <c r="AO11344" s="61"/>
      <c r="AP11344" s="62"/>
      <c r="AQ11344" s="61"/>
      <c r="AR11344" s="61"/>
      <c r="AS11344" s="61"/>
      <c r="AT11344" s="61"/>
      <c r="AU11344" s="61"/>
      <c r="AV11344" s="61"/>
      <c r="AW11344" s="60"/>
    </row>
    <row r="11345" s="59" customFormat="1" customHeight="1" spans="1:49">
      <c r="A11345" s="60"/>
      <c r="B11345" s="60"/>
      <c r="C11345" s="60"/>
      <c r="D11345" s="60"/>
      <c r="H11345" s="61"/>
      <c r="I11345" s="61"/>
      <c r="J11345" s="61"/>
      <c r="K11345" s="61"/>
      <c r="L11345" s="61"/>
      <c r="M11345" s="61"/>
      <c r="N11345" s="61"/>
      <c r="O11345" s="61"/>
      <c r="P11345" s="61"/>
      <c r="Q11345" s="61"/>
      <c r="R11345" s="61"/>
      <c r="S11345" s="61"/>
      <c r="T11345" s="61"/>
      <c r="U11345" s="61"/>
      <c r="V11345" s="61"/>
      <c r="W11345" s="61"/>
      <c r="X11345" s="61"/>
      <c r="Y11345" s="61"/>
      <c r="Z11345" s="61"/>
      <c r="AA11345" s="61"/>
      <c r="AB11345" s="61"/>
      <c r="AC11345" s="61"/>
      <c r="AD11345" s="61"/>
      <c r="AE11345" s="61"/>
      <c r="AF11345" s="61"/>
      <c r="AG11345" s="61"/>
      <c r="AH11345" s="61"/>
      <c r="AI11345" s="61"/>
      <c r="AJ11345" s="61"/>
      <c r="AK11345" s="61"/>
      <c r="AL11345" s="61"/>
      <c r="AM11345" s="61"/>
      <c r="AN11345" s="61"/>
      <c r="AO11345" s="61"/>
      <c r="AP11345" s="62"/>
      <c r="AQ11345" s="61"/>
      <c r="AR11345" s="61"/>
      <c r="AS11345" s="61"/>
      <c r="AT11345" s="61"/>
      <c r="AU11345" s="61"/>
      <c r="AV11345" s="61"/>
      <c r="AW11345" s="60"/>
    </row>
    <row r="11346" s="59" customFormat="1" customHeight="1" spans="1:49">
      <c r="A11346" s="60"/>
      <c r="B11346" s="60"/>
      <c r="C11346" s="60"/>
      <c r="D11346" s="60"/>
      <c r="H11346" s="61"/>
      <c r="I11346" s="61"/>
      <c r="J11346" s="61"/>
      <c r="K11346" s="61"/>
      <c r="L11346" s="61"/>
      <c r="M11346" s="61"/>
      <c r="N11346" s="61"/>
      <c r="O11346" s="61"/>
      <c r="P11346" s="61"/>
      <c r="Q11346" s="61"/>
      <c r="R11346" s="61"/>
      <c r="S11346" s="61"/>
      <c r="T11346" s="61"/>
      <c r="U11346" s="61"/>
      <c r="V11346" s="61"/>
      <c r="W11346" s="61"/>
      <c r="X11346" s="61"/>
      <c r="Y11346" s="61"/>
      <c r="Z11346" s="61"/>
      <c r="AA11346" s="61"/>
      <c r="AB11346" s="61"/>
      <c r="AC11346" s="61"/>
      <c r="AD11346" s="61"/>
      <c r="AE11346" s="61"/>
      <c r="AF11346" s="61"/>
      <c r="AG11346" s="61"/>
      <c r="AH11346" s="61"/>
      <c r="AI11346" s="61"/>
      <c r="AJ11346" s="61"/>
      <c r="AK11346" s="61"/>
      <c r="AL11346" s="61"/>
      <c r="AM11346" s="61"/>
      <c r="AN11346" s="61"/>
      <c r="AO11346" s="61"/>
      <c r="AP11346" s="62"/>
      <c r="AQ11346" s="61"/>
      <c r="AR11346" s="61"/>
      <c r="AS11346" s="61"/>
      <c r="AT11346" s="61"/>
      <c r="AU11346" s="61"/>
      <c r="AV11346" s="61"/>
      <c r="AW11346" s="60"/>
    </row>
    <row r="11347" s="59" customFormat="1" customHeight="1" spans="1:49">
      <c r="A11347" s="60"/>
      <c r="B11347" s="60"/>
      <c r="C11347" s="60"/>
      <c r="D11347" s="60"/>
      <c r="H11347" s="61"/>
      <c r="I11347" s="61"/>
      <c r="J11347" s="61"/>
      <c r="K11347" s="61"/>
      <c r="L11347" s="61"/>
      <c r="M11347" s="61"/>
      <c r="N11347" s="61"/>
      <c r="O11347" s="61"/>
      <c r="P11347" s="61"/>
      <c r="Q11347" s="61"/>
      <c r="R11347" s="61"/>
      <c r="S11347" s="61"/>
      <c r="T11347" s="61"/>
      <c r="U11347" s="61"/>
      <c r="V11347" s="61"/>
      <c r="W11347" s="61"/>
      <c r="X11347" s="61"/>
      <c r="Y11347" s="61"/>
      <c r="Z11347" s="61"/>
      <c r="AA11347" s="61"/>
      <c r="AB11347" s="61"/>
      <c r="AC11347" s="61"/>
      <c r="AD11347" s="61"/>
      <c r="AE11347" s="61"/>
      <c r="AF11347" s="61"/>
      <c r="AG11347" s="61"/>
      <c r="AH11347" s="61"/>
      <c r="AI11347" s="61"/>
      <c r="AJ11347" s="61"/>
      <c r="AK11347" s="61"/>
      <c r="AL11347" s="61"/>
      <c r="AM11347" s="61"/>
      <c r="AN11347" s="61"/>
      <c r="AO11347" s="61"/>
      <c r="AP11347" s="62"/>
      <c r="AQ11347" s="61"/>
      <c r="AR11347" s="61"/>
      <c r="AS11347" s="61"/>
      <c r="AT11347" s="61"/>
      <c r="AU11347" s="61"/>
      <c r="AV11347" s="61"/>
      <c r="AW11347" s="60"/>
    </row>
    <row r="11348" s="59" customFormat="1" customHeight="1" spans="1:49">
      <c r="A11348" s="60"/>
      <c r="B11348" s="60"/>
      <c r="C11348" s="60"/>
      <c r="D11348" s="60"/>
      <c r="H11348" s="61"/>
      <c r="I11348" s="61"/>
      <c r="J11348" s="61"/>
      <c r="K11348" s="61"/>
      <c r="L11348" s="61"/>
      <c r="M11348" s="61"/>
      <c r="N11348" s="61"/>
      <c r="O11348" s="61"/>
      <c r="P11348" s="61"/>
      <c r="Q11348" s="61"/>
      <c r="R11348" s="61"/>
      <c r="S11348" s="61"/>
      <c r="T11348" s="61"/>
      <c r="U11348" s="61"/>
      <c r="V11348" s="61"/>
      <c r="W11348" s="61"/>
      <c r="X11348" s="61"/>
      <c r="Y11348" s="61"/>
      <c r="Z11348" s="61"/>
      <c r="AA11348" s="61"/>
      <c r="AB11348" s="61"/>
      <c r="AC11348" s="61"/>
      <c r="AD11348" s="61"/>
      <c r="AE11348" s="61"/>
      <c r="AF11348" s="61"/>
      <c r="AG11348" s="61"/>
      <c r="AH11348" s="61"/>
      <c r="AI11348" s="61"/>
      <c r="AJ11348" s="61"/>
      <c r="AK11348" s="61"/>
      <c r="AL11348" s="61"/>
      <c r="AM11348" s="61"/>
      <c r="AN11348" s="61"/>
      <c r="AO11348" s="61"/>
      <c r="AP11348" s="62"/>
      <c r="AQ11348" s="61"/>
      <c r="AR11348" s="61"/>
      <c r="AS11348" s="61"/>
      <c r="AT11348" s="61"/>
      <c r="AU11348" s="61"/>
      <c r="AV11348" s="61"/>
      <c r="AW11348" s="60"/>
    </row>
    <row r="11349" s="59" customFormat="1" customHeight="1" spans="1:49">
      <c r="A11349" s="60"/>
      <c r="B11349" s="60"/>
      <c r="C11349" s="60"/>
      <c r="D11349" s="60"/>
      <c r="H11349" s="61"/>
      <c r="I11349" s="61"/>
      <c r="J11349" s="61"/>
      <c r="K11349" s="61"/>
      <c r="L11349" s="61"/>
      <c r="M11349" s="61"/>
      <c r="N11349" s="61"/>
      <c r="O11349" s="61"/>
      <c r="P11349" s="61"/>
      <c r="Q11349" s="61"/>
      <c r="R11349" s="61"/>
      <c r="S11349" s="61"/>
      <c r="T11349" s="61"/>
      <c r="U11349" s="61"/>
      <c r="V11349" s="61"/>
      <c r="W11349" s="61"/>
      <c r="X11349" s="61"/>
      <c r="Y11349" s="61"/>
      <c r="Z11349" s="61"/>
      <c r="AA11349" s="61"/>
      <c r="AB11349" s="61"/>
      <c r="AC11349" s="61"/>
      <c r="AD11349" s="61"/>
      <c r="AE11349" s="61"/>
      <c r="AF11349" s="61"/>
      <c r="AG11349" s="61"/>
      <c r="AH11349" s="61"/>
      <c r="AI11349" s="61"/>
      <c r="AJ11349" s="61"/>
      <c r="AK11349" s="61"/>
      <c r="AL11349" s="61"/>
      <c r="AM11349" s="61"/>
      <c r="AN11349" s="61"/>
      <c r="AO11349" s="61"/>
      <c r="AP11349" s="62"/>
      <c r="AQ11349" s="61"/>
      <c r="AR11349" s="61"/>
      <c r="AS11349" s="61"/>
      <c r="AT11349" s="61"/>
      <c r="AU11349" s="61"/>
      <c r="AV11349" s="61"/>
      <c r="AW11349" s="60"/>
    </row>
    <row r="11350" s="59" customFormat="1" customHeight="1" spans="1:49">
      <c r="A11350" s="60"/>
      <c r="B11350" s="60"/>
      <c r="C11350" s="60"/>
      <c r="D11350" s="60"/>
      <c r="H11350" s="61"/>
      <c r="I11350" s="61"/>
      <c r="J11350" s="61"/>
      <c r="K11350" s="61"/>
      <c r="L11350" s="61"/>
      <c r="M11350" s="61"/>
      <c r="N11350" s="61"/>
      <c r="O11350" s="61"/>
      <c r="P11350" s="61"/>
      <c r="Q11350" s="61"/>
      <c r="R11350" s="61"/>
      <c r="S11350" s="61"/>
      <c r="T11350" s="61"/>
      <c r="U11350" s="61"/>
      <c r="V11350" s="61"/>
      <c r="W11350" s="61"/>
      <c r="X11350" s="61"/>
      <c r="Y11350" s="61"/>
      <c r="Z11350" s="61"/>
      <c r="AA11350" s="61"/>
      <c r="AB11350" s="61"/>
      <c r="AC11350" s="61"/>
      <c r="AD11350" s="61"/>
      <c r="AE11350" s="61"/>
      <c r="AF11350" s="61"/>
      <c r="AG11350" s="61"/>
      <c r="AH11350" s="61"/>
      <c r="AI11350" s="61"/>
      <c r="AJ11350" s="61"/>
      <c r="AK11350" s="61"/>
      <c r="AL11350" s="61"/>
      <c r="AM11350" s="61"/>
      <c r="AN11350" s="61"/>
      <c r="AO11350" s="61"/>
      <c r="AP11350" s="62"/>
      <c r="AQ11350" s="61"/>
      <c r="AR11350" s="61"/>
      <c r="AS11350" s="61"/>
      <c r="AT11350" s="61"/>
      <c r="AU11350" s="61"/>
      <c r="AV11350" s="61"/>
      <c r="AW11350" s="60"/>
    </row>
    <row r="11351" s="59" customFormat="1" customHeight="1" spans="1:49">
      <c r="A11351" s="60"/>
      <c r="B11351" s="60"/>
      <c r="C11351" s="60"/>
      <c r="D11351" s="60"/>
      <c r="H11351" s="61"/>
      <c r="I11351" s="61"/>
      <c r="J11351" s="61"/>
      <c r="K11351" s="61"/>
      <c r="L11351" s="61"/>
      <c r="M11351" s="61"/>
      <c r="N11351" s="61"/>
      <c r="O11351" s="61"/>
      <c r="P11351" s="61"/>
      <c r="Q11351" s="61"/>
      <c r="R11351" s="61"/>
      <c r="S11351" s="61"/>
      <c r="T11351" s="61"/>
      <c r="U11351" s="61"/>
      <c r="V11351" s="61"/>
      <c r="W11351" s="61"/>
      <c r="X11351" s="61"/>
      <c r="Y11351" s="61"/>
      <c r="Z11351" s="61"/>
      <c r="AA11351" s="61"/>
      <c r="AB11351" s="61"/>
      <c r="AC11351" s="61"/>
      <c r="AD11351" s="61"/>
      <c r="AE11351" s="61"/>
      <c r="AF11351" s="61"/>
      <c r="AG11351" s="61"/>
      <c r="AH11351" s="61"/>
      <c r="AI11351" s="61"/>
      <c r="AJ11351" s="61"/>
      <c r="AK11351" s="61"/>
      <c r="AL11351" s="61"/>
      <c r="AM11351" s="61"/>
      <c r="AN11351" s="61"/>
      <c r="AO11351" s="61"/>
      <c r="AP11351" s="62"/>
      <c r="AQ11351" s="61"/>
      <c r="AR11351" s="61"/>
      <c r="AS11351" s="61"/>
      <c r="AT11351" s="61"/>
      <c r="AU11351" s="61"/>
      <c r="AV11351" s="61"/>
      <c r="AW11351" s="60"/>
    </row>
    <row r="11352" s="59" customFormat="1" customHeight="1" spans="1:49">
      <c r="A11352" s="60"/>
      <c r="B11352" s="60"/>
      <c r="C11352" s="60"/>
      <c r="D11352" s="60"/>
      <c r="H11352" s="61"/>
      <c r="I11352" s="61"/>
      <c r="J11352" s="61"/>
      <c r="K11352" s="61"/>
      <c r="L11352" s="61"/>
      <c r="M11352" s="61"/>
      <c r="N11352" s="61"/>
      <c r="O11352" s="61"/>
      <c r="P11352" s="61"/>
      <c r="Q11352" s="61"/>
      <c r="R11352" s="61"/>
      <c r="S11352" s="61"/>
      <c r="T11352" s="61"/>
      <c r="U11352" s="61"/>
      <c r="V11352" s="61"/>
      <c r="W11352" s="61"/>
      <c r="X11352" s="61"/>
      <c r="Y11352" s="61"/>
      <c r="Z11352" s="61"/>
      <c r="AA11352" s="61"/>
      <c r="AB11352" s="61"/>
      <c r="AC11352" s="61"/>
      <c r="AD11352" s="61"/>
      <c r="AE11352" s="61"/>
      <c r="AF11352" s="61"/>
      <c r="AG11352" s="61"/>
      <c r="AH11352" s="61"/>
      <c r="AI11352" s="61"/>
      <c r="AJ11352" s="61"/>
      <c r="AK11352" s="61"/>
      <c r="AL11352" s="61"/>
      <c r="AM11352" s="61"/>
      <c r="AN11352" s="61"/>
      <c r="AO11352" s="61"/>
      <c r="AP11352" s="62"/>
      <c r="AQ11352" s="61"/>
      <c r="AR11352" s="61"/>
      <c r="AS11352" s="61"/>
      <c r="AT11352" s="61"/>
      <c r="AU11352" s="61"/>
      <c r="AV11352" s="61"/>
      <c r="AW11352" s="60"/>
    </row>
    <row r="11353" s="59" customFormat="1" customHeight="1" spans="1:49">
      <c r="A11353" s="60"/>
      <c r="B11353" s="60"/>
      <c r="C11353" s="60"/>
      <c r="D11353" s="60"/>
      <c r="H11353" s="61"/>
      <c r="I11353" s="61"/>
      <c r="J11353" s="61"/>
      <c r="K11353" s="61"/>
      <c r="L11353" s="61"/>
      <c r="M11353" s="61"/>
      <c r="N11353" s="61"/>
      <c r="O11353" s="61"/>
      <c r="P11353" s="61"/>
      <c r="Q11353" s="61"/>
      <c r="R11353" s="61"/>
      <c r="S11353" s="61"/>
      <c r="T11353" s="61"/>
      <c r="U11353" s="61"/>
      <c r="V11353" s="61"/>
      <c r="W11353" s="61"/>
      <c r="X11353" s="61"/>
      <c r="Y11353" s="61"/>
      <c r="Z11353" s="61"/>
      <c r="AA11353" s="61"/>
      <c r="AB11353" s="61"/>
      <c r="AC11353" s="61"/>
      <c r="AD11353" s="61"/>
      <c r="AE11353" s="61"/>
      <c r="AF11353" s="61"/>
      <c r="AG11353" s="61"/>
      <c r="AH11353" s="61"/>
      <c r="AI11353" s="61"/>
      <c r="AJ11353" s="61"/>
      <c r="AK11353" s="61"/>
      <c r="AL11353" s="61"/>
      <c r="AM11353" s="61"/>
      <c r="AN11353" s="61"/>
      <c r="AO11353" s="61"/>
      <c r="AP11353" s="62"/>
      <c r="AQ11353" s="61"/>
      <c r="AR11353" s="61"/>
      <c r="AS11353" s="61"/>
      <c r="AT11353" s="61"/>
      <c r="AU11353" s="61"/>
      <c r="AV11353" s="61"/>
      <c r="AW11353" s="60"/>
    </row>
    <row r="11354" s="59" customFormat="1" customHeight="1" spans="1:49">
      <c r="A11354" s="60"/>
      <c r="B11354" s="60"/>
      <c r="C11354" s="60"/>
      <c r="D11354" s="60"/>
      <c r="H11354" s="61"/>
      <c r="I11354" s="61"/>
      <c r="J11354" s="61"/>
      <c r="K11354" s="61"/>
      <c r="L11354" s="61"/>
      <c r="M11354" s="61"/>
      <c r="N11354" s="61"/>
      <c r="O11354" s="61"/>
      <c r="P11354" s="61"/>
      <c r="Q11354" s="61"/>
      <c r="R11354" s="61"/>
      <c r="S11354" s="61"/>
      <c r="T11354" s="61"/>
      <c r="U11354" s="61"/>
      <c r="V11354" s="61"/>
      <c r="W11354" s="61"/>
      <c r="X11354" s="61"/>
      <c r="Y11354" s="61"/>
      <c r="Z11354" s="61"/>
      <c r="AA11354" s="61"/>
      <c r="AB11354" s="61"/>
      <c r="AC11354" s="61"/>
      <c r="AD11354" s="61"/>
      <c r="AE11354" s="61"/>
      <c r="AF11354" s="61"/>
      <c r="AG11354" s="61"/>
      <c r="AH11354" s="61"/>
      <c r="AI11354" s="61"/>
      <c r="AJ11354" s="61"/>
      <c r="AK11354" s="61"/>
      <c r="AL11354" s="61"/>
      <c r="AM11354" s="61"/>
      <c r="AN11354" s="61"/>
      <c r="AO11354" s="61"/>
      <c r="AP11354" s="62"/>
      <c r="AQ11354" s="61"/>
      <c r="AR11354" s="61"/>
      <c r="AS11354" s="61"/>
      <c r="AT11354" s="61"/>
      <c r="AU11354" s="61"/>
      <c r="AV11354" s="61"/>
      <c r="AW11354" s="60"/>
    </row>
    <row r="11355" s="59" customFormat="1" customHeight="1" spans="1:49">
      <c r="A11355" s="60"/>
      <c r="B11355" s="60"/>
      <c r="C11355" s="60"/>
      <c r="D11355" s="60"/>
      <c r="H11355" s="61"/>
      <c r="I11355" s="61"/>
      <c r="J11355" s="61"/>
      <c r="K11355" s="61"/>
      <c r="L11355" s="61"/>
      <c r="M11355" s="61"/>
      <c r="N11355" s="61"/>
      <c r="O11355" s="61"/>
      <c r="P11355" s="61"/>
      <c r="Q11355" s="61"/>
      <c r="R11355" s="61"/>
      <c r="S11355" s="61"/>
      <c r="T11355" s="61"/>
      <c r="U11355" s="61"/>
      <c r="V11355" s="61"/>
      <c r="W11355" s="61"/>
      <c r="X11355" s="61"/>
      <c r="Y11355" s="61"/>
      <c r="Z11355" s="61"/>
      <c r="AA11355" s="61"/>
      <c r="AB11355" s="61"/>
      <c r="AC11355" s="61"/>
      <c r="AD11355" s="61"/>
      <c r="AE11355" s="61"/>
      <c r="AF11355" s="61"/>
      <c r="AG11355" s="61"/>
      <c r="AH11355" s="61"/>
      <c r="AI11355" s="61"/>
      <c r="AJ11355" s="61"/>
      <c r="AK11355" s="61"/>
      <c r="AL11355" s="61"/>
      <c r="AM11355" s="61"/>
      <c r="AN11355" s="61"/>
      <c r="AO11355" s="61"/>
      <c r="AP11355" s="62"/>
      <c r="AQ11355" s="61"/>
      <c r="AR11355" s="61"/>
      <c r="AS11355" s="61"/>
      <c r="AT11355" s="61"/>
      <c r="AU11355" s="61"/>
      <c r="AV11355" s="61"/>
      <c r="AW11355" s="60"/>
    </row>
    <row r="11356" s="59" customFormat="1" customHeight="1" spans="1:49">
      <c r="A11356" s="60"/>
      <c r="B11356" s="60"/>
      <c r="C11356" s="60"/>
      <c r="D11356" s="60"/>
      <c r="H11356" s="61"/>
      <c r="I11356" s="61"/>
      <c r="J11356" s="61"/>
      <c r="K11356" s="61"/>
      <c r="L11356" s="61"/>
      <c r="M11356" s="61"/>
      <c r="N11356" s="61"/>
      <c r="O11356" s="61"/>
      <c r="P11356" s="61"/>
      <c r="Q11356" s="61"/>
      <c r="R11356" s="61"/>
      <c r="S11356" s="61"/>
      <c r="T11356" s="61"/>
      <c r="U11356" s="61"/>
      <c r="V11356" s="61"/>
      <c r="W11356" s="61"/>
      <c r="X11356" s="61"/>
      <c r="Y11356" s="61"/>
      <c r="Z11356" s="61"/>
      <c r="AA11356" s="61"/>
      <c r="AB11356" s="61"/>
      <c r="AC11356" s="61"/>
      <c r="AD11356" s="61"/>
      <c r="AE11356" s="61"/>
      <c r="AF11356" s="61"/>
      <c r="AG11356" s="61"/>
      <c r="AH11356" s="61"/>
      <c r="AI11356" s="61"/>
      <c r="AJ11356" s="61"/>
      <c r="AK11356" s="61"/>
      <c r="AL11356" s="61"/>
      <c r="AM11356" s="61"/>
      <c r="AN11356" s="61"/>
      <c r="AO11356" s="61"/>
      <c r="AP11356" s="62"/>
      <c r="AQ11356" s="61"/>
      <c r="AR11356" s="61"/>
      <c r="AS11356" s="61"/>
      <c r="AT11356" s="61"/>
      <c r="AU11356" s="61"/>
      <c r="AV11356" s="61"/>
      <c r="AW11356" s="60"/>
    </row>
    <row r="11357" s="59" customFormat="1" customHeight="1" spans="1:49">
      <c r="A11357" s="60"/>
      <c r="B11357" s="60"/>
      <c r="C11357" s="60"/>
      <c r="D11357" s="60"/>
      <c r="H11357" s="61"/>
      <c r="I11357" s="61"/>
      <c r="J11357" s="61"/>
      <c r="K11357" s="61"/>
      <c r="L11357" s="61"/>
      <c r="M11357" s="61"/>
      <c r="N11357" s="61"/>
      <c r="O11357" s="61"/>
      <c r="P11357" s="61"/>
      <c r="Q11357" s="61"/>
      <c r="R11357" s="61"/>
      <c r="S11357" s="61"/>
      <c r="T11357" s="61"/>
      <c r="U11357" s="61"/>
      <c r="V11357" s="61"/>
      <c r="W11357" s="61"/>
      <c r="X11357" s="61"/>
      <c r="Y11357" s="61"/>
      <c r="Z11357" s="61"/>
      <c r="AA11357" s="61"/>
      <c r="AB11357" s="61"/>
      <c r="AC11357" s="61"/>
      <c r="AD11357" s="61"/>
      <c r="AE11357" s="61"/>
      <c r="AF11357" s="61"/>
      <c r="AG11357" s="61"/>
      <c r="AH11357" s="61"/>
      <c r="AI11357" s="61"/>
      <c r="AJ11357" s="61"/>
      <c r="AK11357" s="61"/>
      <c r="AL11357" s="61"/>
      <c r="AM11357" s="61"/>
      <c r="AN11357" s="61"/>
      <c r="AO11357" s="61"/>
      <c r="AP11357" s="62"/>
      <c r="AQ11357" s="61"/>
      <c r="AR11357" s="61"/>
      <c r="AS11357" s="61"/>
      <c r="AT11357" s="61"/>
      <c r="AU11357" s="61"/>
      <c r="AV11357" s="61"/>
      <c r="AW11357" s="60"/>
    </row>
    <row r="11358" s="59" customFormat="1" customHeight="1" spans="1:49">
      <c r="A11358" s="60"/>
      <c r="B11358" s="60"/>
      <c r="C11358" s="60"/>
      <c r="D11358" s="60"/>
      <c r="H11358" s="61"/>
      <c r="I11358" s="61"/>
      <c r="J11358" s="61"/>
      <c r="K11358" s="61"/>
      <c r="L11358" s="61"/>
      <c r="M11358" s="61"/>
      <c r="N11358" s="61"/>
      <c r="O11358" s="61"/>
      <c r="P11358" s="61"/>
      <c r="Q11358" s="61"/>
      <c r="R11358" s="61"/>
      <c r="S11358" s="61"/>
      <c r="T11358" s="61"/>
      <c r="U11358" s="61"/>
      <c r="V11358" s="61"/>
      <c r="W11358" s="61"/>
      <c r="X11358" s="61"/>
      <c r="Y11358" s="61"/>
      <c r="Z11358" s="61"/>
      <c r="AA11358" s="61"/>
      <c r="AB11358" s="61"/>
      <c r="AC11358" s="61"/>
      <c r="AD11358" s="61"/>
      <c r="AE11358" s="61"/>
      <c r="AF11358" s="61"/>
      <c r="AG11358" s="61"/>
      <c r="AH11358" s="61"/>
      <c r="AI11358" s="61"/>
      <c r="AJ11358" s="61"/>
      <c r="AK11358" s="61"/>
      <c r="AL11358" s="61"/>
      <c r="AM11358" s="61"/>
      <c r="AN11358" s="61"/>
      <c r="AO11358" s="61"/>
      <c r="AP11358" s="62"/>
      <c r="AQ11358" s="61"/>
      <c r="AR11358" s="61"/>
      <c r="AS11358" s="61"/>
      <c r="AT11358" s="61"/>
      <c r="AU11358" s="61"/>
      <c r="AV11358" s="61"/>
      <c r="AW11358" s="60"/>
    </row>
    <row r="11359" s="59" customFormat="1" customHeight="1" spans="1:49">
      <c r="A11359" s="60"/>
      <c r="B11359" s="60"/>
      <c r="C11359" s="60"/>
      <c r="D11359" s="60"/>
      <c r="H11359" s="61"/>
      <c r="I11359" s="61"/>
      <c r="J11359" s="61"/>
      <c r="K11359" s="61"/>
      <c r="L11359" s="61"/>
      <c r="M11359" s="61"/>
      <c r="N11359" s="61"/>
      <c r="O11359" s="61"/>
      <c r="P11359" s="61"/>
      <c r="Q11359" s="61"/>
      <c r="R11359" s="61"/>
      <c r="S11359" s="61"/>
      <c r="T11359" s="61"/>
      <c r="U11359" s="61"/>
      <c r="V11359" s="61"/>
      <c r="W11359" s="61"/>
      <c r="X11359" s="61"/>
      <c r="Y11359" s="61"/>
      <c r="Z11359" s="61"/>
      <c r="AA11359" s="61"/>
      <c r="AB11359" s="61"/>
      <c r="AC11359" s="61"/>
      <c r="AD11359" s="61"/>
      <c r="AE11359" s="61"/>
      <c r="AF11359" s="61"/>
      <c r="AG11359" s="61"/>
      <c r="AH11359" s="61"/>
      <c r="AI11359" s="61"/>
      <c r="AJ11359" s="61"/>
      <c r="AK11359" s="61"/>
      <c r="AL11359" s="61"/>
      <c r="AM11359" s="61"/>
      <c r="AN11359" s="61"/>
      <c r="AO11359" s="61"/>
      <c r="AP11359" s="62"/>
      <c r="AQ11359" s="61"/>
      <c r="AR11359" s="61"/>
      <c r="AS11359" s="61"/>
      <c r="AT11359" s="61"/>
      <c r="AU11359" s="61"/>
      <c r="AV11359" s="61"/>
      <c r="AW11359" s="60"/>
    </row>
    <row r="11360" s="59" customFormat="1" customHeight="1" spans="1:49">
      <c r="A11360" s="60"/>
      <c r="B11360" s="60"/>
      <c r="C11360" s="60"/>
      <c r="D11360" s="60"/>
      <c r="H11360" s="61"/>
      <c r="I11360" s="61"/>
      <c r="J11360" s="61"/>
      <c r="K11360" s="61"/>
      <c r="L11360" s="61"/>
      <c r="M11360" s="61"/>
      <c r="N11360" s="61"/>
      <c r="O11360" s="61"/>
      <c r="P11360" s="61"/>
      <c r="Q11360" s="61"/>
      <c r="R11360" s="61"/>
      <c r="S11360" s="61"/>
      <c r="T11360" s="61"/>
      <c r="U11360" s="61"/>
      <c r="V11360" s="61"/>
      <c r="W11360" s="61"/>
      <c r="X11360" s="61"/>
      <c r="Y11360" s="61"/>
      <c r="Z11360" s="61"/>
      <c r="AA11360" s="61"/>
      <c r="AB11360" s="61"/>
      <c r="AC11360" s="61"/>
      <c r="AD11360" s="61"/>
      <c r="AE11360" s="61"/>
      <c r="AF11360" s="61"/>
      <c r="AG11360" s="61"/>
      <c r="AH11360" s="61"/>
      <c r="AI11360" s="61"/>
      <c r="AJ11360" s="61"/>
      <c r="AK11360" s="61"/>
      <c r="AL11360" s="61"/>
      <c r="AM11360" s="61"/>
      <c r="AN11360" s="61"/>
      <c r="AO11360" s="61"/>
      <c r="AP11360" s="62"/>
      <c r="AQ11360" s="61"/>
      <c r="AR11360" s="61"/>
      <c r="AS11360" s="61"/>
      <c r="AT11360" s="61"/>
      <c r="AU11360" s="61"/>
      <c r="AV11360" s="61"/>
      <c r="AW11360" s="60"/>
    </row>
    <row r="11361" s="59" customFormat="1" customHeight="1" spans="1:49">
      <c r="A11361" s="60"/>
      <c r="B11361" s="60"/>
      <c r="C11361" s="60"/>
      <c r="D11361" s="60"/>
      <c r="H11361" s="61"/>
      <c r="I11361" s="61"/>
      <c r="J11361" s="61"/>
      <c r="K11361" s="61"/>
      <c r="L11361" s="61"/>
      <c r="M11361" s="61"/>
      <c r="N11361" s="61"/>
      <c r="O11361" s="61"/>
      <c r="P11361" s="61"/>
      <c r="Q11361" s="61"/>
      <c r="R11361" s="61"/>
      <c r="S11361" s="61"/>
      <c r="T11361" s="61"/>
      <c r="U11361" s="61"/>
      <c r="V11361" s="61"/>
      <c r="W11361" s="61"/>
      <c r="X11361" s="61"/>
      <c r="Y11361" s="61"/>
      <c r="Z11361" s="61"/>
      <c r="AA11361" s="61"/>
      <c r="AB11361" s="61"/>
      <c r="AC11361" s="61"/>
      <c r="AD11361" s="61"/>
      <c r="AE11361" s="61"/>
      <c r="AF11361" s="61"/>
      <c r="AG11361" s="61"/>
      <c r="AH11361" s="61"/>
      <c r="AI11361" s="61"/>
      <c r="AJ11361" s="61"/>
      <c r="AK11361" s="61"/>
      <c r="AL11361" s="61"/>
      <c r="AM11361" s="61"/>
      <c r="AN11361" s="61"/>
      <c r="AO11361" s="61"/>
      <c r="AP11361" s="62"/>
      <c r="AQ11361" s="61"/>
      <c r="AR11361" s="61"/>
      <c r="AS11361" s="61"/>
      <c r="AT11361" s="61"/>
      <c r="AU11361" s="61"/>
      <c r="AV11361" s="61"/>
      <c r="AW11361" s="60"/>
    </row>
    <row r="11362" s="59" customFormat="1" customHeight="1" spans="1:49">
      <c r="A11362" s="60"/>
      <c r="B11362" s="60"/>
      <c r="C11362" s="60"/>
      <c r="D11362" s="60"/>
      <c r="H11362" s="61"/>
      <c r="I11362" s="61"/>
      <c r="J11362" s="61"/>
      <c r="K11362" s="61"/>
      <c r="L11362" s="61"/>
      <c r="M11362" s="61"/>
      <c r="N11362" s="61"/>
      <c r="O11362" s="61"/>
      <c r="P11362" s="61"/>
      <c r="Q11362" s="61"/>
      <c r="R11362" s="61"/>
      <c r="S11362" s="61"/>
      <c r="T11362" s="61"/>
      <c r="U11362" s="61"/>
      <c r="V11362" s="61"/>
      <c r="W11362" s="61"/>
      <c r="X11362" s="61"/>
      <c r="Y11362" s="61"/>
      <c r="Z11362" s="61"/>
      <c r="AA11362" s="61"/>
      <c r="AB11362" s="61"/>
      <c r="AC11362" s="61"/>
      <c r="AD11362" s="61"/>
      <c r="AE11362" s="61"/>
      <c r="AF11362" s="61"/>
      <c r="AG11362" s="61"/>
      <c r="AH11362" s="61"/>
      <c r="AI11362" s="61"/>
      <c r="AJ11362" s="61"/>
      <c r="AK11362" s="61"/>
      <c r="AL11362" s="61"/>
      <c r="AM11362" s="61"/>
      <c r="AN11362" s="61"/>
      <c r="AO11362" s="61"/>
      <c r="AP11362" s="62"/>
      <c r="AQ11362" s="61"/>
      <c r="AR11362" s="61"/>
      <c r="AS11362" s="61"/>
      <c r="AT11362" s="61"/>
      <c r="AU11362" s="61"/>
      <c r="AV11362" s="61"/>
      <c r="AW11362" s="60"/>
    </row>
    <row r="11363" s="59" customFormat="1" customHeight="1" spans="1:49">
      <c r="A11363" s="60"/>
      <c r="B11363" s="60"/>
      <c r="C11363" s="60"/>
      <c r="D11363" s="60"/>
      <c r="H11363" s="61"/>
      <c r="I11363" s="61"/>
      <c r="J11363" s="61"/>
      <c r="K11363" s="61"/>
      <c r="L11363" s="61"/>
      <c r="M11363" s="61"/>
      <c r="N11363" s="61"/>
      <c r="O11363" s="61"/>
      <c r="P11363" s="61"/>
      <c r="Q11363" s="61"/>
      <c r="R11363" s="61"/>
      <c r="S11363" s="61"/>
      <c r="T11363" s="61"/>
      <c r="U11363" s="61"/>
      <c r="V11363" s="61"/>
      <c r="W11363" s="61"/>
      <c r="X11363" s="61"/>
      <c r="Y11363" s="61"/>
      <c r="Z11363" s="61"/>
      <c r="AA11363" s="61"/>
      <c r="AB11363" s="61"/>
      <c r="AC11363" s="61"/>
      <c r="AD11363" s="61"/>
      <c r="AE11363" s="61"/>
      <c r="AF11363" s="61"/>
      <c r="AG11363" s="61"/>
      <c r="AH11363" s="61"/>
      <c r="AI11363" s="61"/>
      <c r="AJ11363" s="61"/>
      <c r="AK11363" s="61"/>
      <c r="AL11363" s="61"/>
      <c r="AM11363" s="61"/>
      <c r="AN11363" s="61"/>
      <c r="AO11363" s="61"/>
      <c r="AP11363" s="62"/>
      <c r="AQ11363" s="61"/>
      <c r="AR11363" s="61"/>
      <c r="AS11363" s="61"/>
      <c r="AT11363" s="61"/>
      <c r="AU11363" s="61"/>
      <c r="AV11363" s="61"/>
      <c r="AW11363" s="60"/>
    </row>
    <row r="11364" s="59" customFormat="1" customHeight="1" spans="1:49">
      <c r="A11364" s="60"/>
      <c r="B11364" s="60"/>
      <c r="C11364" s="60"/>
      <c r="D11364" s="60"/>
      <c r="H11364" s="61"/>
      <c r="I11364" s="61"/>
      <c r="J11364" s="61"/>
      <c r="K11364" s="61"/>
      <c r="L11364" s="61"/>
      <c r="M11364" s="61"/>
      <c r="N11364" s="61"/>
      <c r="O11364" s="61"/>
      <c r="P11364" s="61"/>
      <c r="Q11364" s="61"/>
      <c r="R11364" s="61"/>
      <c r="S11364" s="61"/>
      <c r="T11364" s="61"/>
      <c r="U11364" s="61"/>
      <c r="V11364" s="61"/>
      <c r="W11364" s="61"/>
      <c r="X11364" s="61"/>
      <c r="Y11364" s="61"/>
      <c r="Z11364" s="61"/>
      <c r="AA11364" s="61"/>
      <c r="AB11364" s="61"/>
      <c r="AC11364" s="61"/>
      <c r="AD11364" s="61"/>
      <c r="AE11364" s="61"/>
      <c r="AF11364" s="61"/>
      <c r="AG11364" s="61"/>
      <c r="AH11364" s="61"/>
      <c r="AI11364" s="61"/>
      <c r="AJ11364" s="61"/>
      <c r="AK11364" s="61"/>
      <c r="AL11364" s="61"/>
      <c r="AM11364" s="61"/>
      <c r="AN11364" s="61"/>
      <c r="AO11364" s="61"/>
      <c r="AP11364" s="62"/>
      <c r="AQ11364" s="61"/>
      <c r="AR11364" s="61"/>
      <c r="AS11364" s="61"/>
      <c r="AT11364" s="61"/>
      <c r="AU11364" s="61"/>
      <c r="AV11364" s="61"/>
      <c r="AW11364" s="60"/>
    </row>
    <row r="11365" s="59" customFormat="1" customHeight="1" spans="1:49">
      <c r="A11365" s="60"/>
      <c r="B11365" s="60"/>
      <c r="C11365" s="60"/>
      <c r="D11365" s="60"/>
      <c r="H11365" s="61"/>
      <c r="I11365" s="61"/>
      <c r="J11365" s="61"/>
      <c r="K11365" s="61"/>
      <c r="L11365" s="61"/>
      <c r="M11365" s="61"/>
      <c r="N11365" s="61"/>
      <c r="O11365" s="61"/>
      <c r="P11365" s="61"/>
      <c r="Q11365" s="61"/>
      <c r="R11365" s="61"/>
      <c r="S11365" s="61"/>
      <c r="T11365" s="61"/>
      <c r="U11365" s="61"/>
      <c r="V11365" s="61"/>
      <c r="W11365" s="61"/>
      <c r="X11365" s="61"/>
      <c r="Y11365" s="61"/>
      <c r="Z11365" s="61"/>
      <c r="AA11365" s="61"/>
      <c r="AB11365" s="61"/>
      <c r="AC11365" s="61"/>
      <c r="AD11365" s="61"/>
      <c r="AE11365" s="61"/>
      <c r="AF11365" s="61"/>
      <c r="AG11365" s="61"/>
      <c r="AH11365" s="61"/>
      <c r="AI11365" s="61"/>
      <c r="AJ11365" s="61"/>
      <c r="AK11365" s="61"/>
      <c r="AL11365" s="61"/>
      <c r="AM11365" s="61"/>
      <c r="AN11365" s="61"/>
      <c r="AO11365" s="61"/>
      <c r="AP11365" s="62"/>
      <c r="AQ11365" s="61"/>
      <c r="AR11365" s="61"/>
      <c r="AS11365" s="61"/>
      <c r="AT11365" s="61"/>
      <c r="AU11365" s="61"/>
      <c r="AV11365" s="61"/>
      <c r="AW11365" s="60"/>
    </row>
    <row r="11366" s="59" customFormat="1" customHeight="1" spans="1:49">
      <c r="A11366" s="60"/>
      <c r="B11366" s="60"/>
      <c r="C11366" s="60"/>
      <c r="D11366" s="60"/>
      <c r="H11366" s="61"/>
      <c r="I11366" s="61"/>
      <c r="J11366" s="61"/>
      <c r="K11366" s="61"/>
      <c r="L11366" s="61"/>
      <c r="M11366" s="61"/>
      <c r="N11366" s="61"/>
      <c r="O11366" s="61"/>
      <c r="P11366" s="61"/>
      <c r="Q11366" s="61"/>
      <c r="R11366" s="61"/>
      <c r="S11366" s="61"/>
      <c r="T11366" s="61"/>
      <c r="U11366" s="61"/>
      <c r="V11366" s="61"/>
      <c r="W11366" s="61"/>
      <c r="X11366" s="61"/>
      <c r="Y11366" s="61"/>
      <c r="Z11366" s="61"/>
      <c r="AA11366" s="61"/>
      <c r="AB11366" s="61"/>
      <c r="AC11366" s="61"/>
      <c r="AD11366" s="61"/>
      <c r="AE11366" s="61"/>
      <c r="AF11366" s="61"/>
      <c r="AG11366" s="61"/>
      <c r="AH11366" s="61"/>
      <c r="AI11366" s="61"/>
      <c r="AJ11366" s="61"/>
      <c r="AK11366" s="61"/>
      <c r="AL11366" s="61"/>
      <c r="AM11366" s="61"/>
      <c r="AN11366" s="61"/>
      <c r="AO11366" s="61"/>
      <c r="AP11366" s="62"/>
      <c r="AQ11366" s="61"/>
      <c r="AR11366" s="61"/>
      <c r="AS11366" s="61"/>
      <c r="AT11366" s="61"/>
      <c r="AU11366" s="61"/>
      <c r="AV11366" s="61"/>
      <c r="AW11366" s="60"/>
    </row>
    <row r="11367" s="59" customFormat="1" customHeight="1" spans="1:49">
      <c r="A11367" s="60"/>
      <c r="B11367" s="60"/>
      <c r="C11367" s="60"/>
      <c r="D11367" s="60"/>
      <c r="H11367" s="61"/>
      <c r="I11367" s="61"/>
      <c r="J11367" s="61"/>
      <c r="K11367" s="61"/>
      <c r="L11367" s="61"/>
      <c r="M11367" s="61"/>
      <c r="N11367" s="61"/>
      <c r="O11367" s="61"/>
      <c r="P11367" s="61"/>
      <c r="Q11367" s="61"/>
      <c r="R11367" s="61"/>
      <c r="S11367" s="61"/>
      <c r="T11367" s="61"/>
      <c r="U11367" s="61"/>
      <c r="V11367" s="61"/>
      <c r="W11367" s="61"/>
      <c r="X11367" s="61"/>
      <c r="Y11367" s="61"/>
      <c r="Z11367" s="61"/>
      <c r="AA11367" s="61"/>
      <c r="AB11367" s="61"/>
      <c r="AC11367" s="61"/>
      <c r="AD11367" s="61"/>
      <c r="AE11367" s="61"/>
      <c r="AF11367" s="61"/>
      <c r="AG11367" s="61"/>
      <c r="AH11367" s="61"/>
      <c r="AI11367" s="61"/>
      <c r="AJ11367" s="61"/>
      <c r="AK11367" s="61"/>
      <c r="AL11367" s="61"/>
      <c r="AM11367" s="61"/>
      <c r="AN11367" s="61"/>
      <c r="AO11367" s="61"/>
      <c r="AP11367" s="62"/>
      <c r="AQ11367" s="61"/>
      <c r="AR11367" s="61"/>
      <c r="AS11367" s="61"/>
      <c r="AT11367" s="61"/>
      <c r="AU11367" s="61"/>
      <c r="AV11367" s="61"/>
      <c r="AW11367" s="60"/>
    </row>
    <row r="11368" s="59" customFormat="1" customHeight="1" spans="1:49">
      <c r="A11368" s="60"/>
      <c r="B11368" s="60"/>
      <c r="C11368" s="60"/>
      <c r="D11368" s="60"/>
      <c r="H11368" s="61"/>
      <c r="I11368" s="61"/>
      <c r="J11368" s="61"/>
      <c r="K11368" s="61"/>
      <c r="L11368" s="61"/>
      <c r="M11368" s="61"/>
      <c r="N11368" s="61"/>
      <c r="O11368" s="61"/>
      <c r="P11368" s="61"/>
      <c r="Q11368" s="61"/>
      <c r="R11368" s="61"/>
      <c r="S11368" s="61"/>
      <c r="T11368" s="61"/>
      <c r="U11368" s="61"/>
      <c r="V11368" s="61"/>
      <c r="W11368" s="61"/>
      <c r="X11368" s="61"/>
      <c r="Y11368" s="61"/>
      <c r="Z11368" s="61"/>
      <c r="AA11368" s="61"/>
      <c r="AB11368" s="61"/>
      <c r="AC11368" s="61"/>
      <c r="AD11368" s="61"/>
      <c r="AE11368" s="61"/>
      <c r="AF11368" s="61"/>
      <c r="AG11368" s="61"/>
      <c r="AH11368" s="61"/>
      <c r="AI11368" s="61"/>
      <c r="AJ11368" s="61"/>
      <c r="AK11368" s="61"/>
      <c r="AL11368" s="61"/>
      <c r="AM11368" s="61"/>
      <c r="AN11368" s="61"/>
      <c r="AO11368" s="61"/>
      <c r="AP11368" s="62"/>
      <c r="AQ11368" s="61"/>
      <c r="AR11368" s="61"/>
      <c r="AS11368" s="61"/>
      <c r="AT11368" s="61"/>
      <c r="AU11368" s="61"/>
      <c r="AV11368" s="61"/>
      <c r="AW11368" s="60"/>
    </row>
    <row r="11369" s="59" customFormat="1" customHeight="1" spans="1:49">
      <c r="A11369" s="60"/>
      <c r="B11369" s="60"/>
      <c r="C11369" s="60"/>
      <c r="D11369" s="60"/>
      <c r="H11369" s="61"/>
      <c r="I11369" s="61"/>
      <c r="J11369" s="61"/>
      <c r="K11369" s="61"/>
      <c r="L11369" s="61"/>
      <c r="M11369" s="61"/>
      <c r="N11369" s="61"/>
      <c r="O11369" s="61"/>
      <c r="P11369" s="61"/>
      <c r="Q11369" s="61"/>
      <c r="R11369" s="61"/>
      <c r="S11369" s="61"/>
      <c r="T11369" s="61"/>
      <c r="U11369" s="61"/>
      <c r="V11369" s="61"/>
      <c r="W11369" s="61"/>
      <c r="X11369" s="61"/>
      <c r="Y11369" s="61"/>
      <c r="Z11369" s="61"/>
      <c r="AA11369" s="61"/>
      <c r="AB11369" s="61"/>
      <c r="AC11369" s="61"/>
      <c r="AD11369" s="61"/>
      <c r="AE11369" s="61"/>
      <c r="AF11369" s="61"/>
      <c r="AG11369" s="61"/>
      <c r="AH11369" s="61"/>
      <c r="AI11369" s="61"/>
      <c r="AJ11369" s="61"/>
      <c r="AK11369" s="61"/>
      <c r="AL11369" s="61"/>
      <c r="AM11369" s="61"/>
      <c r="AN11369" s="61"/>
      <c r="AO11369" s="61"/>
      <c r="AP11369" s="62"/>
      <c r="AQ11369" s="61"/>
      <c r="AR11369" s="61"/>
      <c r="AS11369" s="61"/>
      <c r="AT11369" s="61"/>
      <c r="AU11369" s="61"/>
      <c r="AV11369" s="61"/>
      <c r="AW11369" s="60"/>
    </row>
    <row r="11370" s="59" customFormat="1" customHeight="1" spans="1:49">
      <c r="A11370" s="60"/>
      <c r="B11370" s="60"/>
      <c r="C11370" s="60"/>
      <c r="D11370" s="60"/>
      <c r="H11370" s="61"/>
      <c r="I11370" s="61"/>
      <c r="J11370" s="61"/>
      <c r="K11370" s="61"/>
      <c r="L11370" s="61"/>
      <c r="M11370" s="61"/>
      <c r="N11370" s="61"/>
      <c r="O11370" s="61"/>
      <c r="P11370" s="61"/>
      <c r="Q11370" s="61"/>
      <c r="R11370" s="61"/>
      <c r="S11370" s="61"/>
      <c r="T11370" s="61"/>
      <c r="U11370" s="61"/>
      <c r="V11370" s="61"/>
      <c r="W11370" s="61"/>
      <c r="X11370" s="61"/>
      <c r="Y11370" s="61"/>
      <c r="Z11370" s="61"/>
      <c r="AA11370" s="61"/>
      <c r="AB11370" s="61"/>
      <c r="AC11370" s="61"/>
      <c r="AD11370" s="61"/>
      <c r="AE11370" s="61"/>
      <c r="AF11370" s="61"/>
      <c r="AG11370" s="61"/>
      <c r="AH11370" s="61"/>
      <c r="AI11370" s="61"/>
      <c r="AJ11370" s="61"/>
      <c r="AK11370" s="61"/>
      <c r="AL11370" s="61"/>
      <c r="AM11370" s="61"/>
      <c r="AN11370" s="61"/>
      <c r="AO11370" s="61"/>
      <c r="AP11370" s="62"/>
      <c r="AQ11370" s="61"/>
      <c r="AR11370" s="61"/>
      <c r="AS11370" s="61"/>
      <c r="AT11370" s="61"/>
      <c r="AU11370" s="61"/>
      <c r="AV11370" s="61"/>
      <c r="AW11370" s="60"/>
    </row>
    <row r="11371" s="59" customFormat="1" customHeight="1" spans="1:49">
      <c r="A11371" s="60"/>
      <c r="B11371" s="60"/>
      <c r="C11371" s="60"/>
      <c r="D11371" s="60"/>
      <c r="H11371" s="61"/>
      <c r="I11371" s="61"/>
      <c r="J11371" s="61"/>
      <c r="K11371" s="61"/>
      <c r="L11371" s="61"/>
      <c r="M11371" s="61"/>
      <c r="N11371" s="61"/>
      <c r="O11371" s="61"/>
      <c r="P11371" s="61"/>
      <c r="Q11371" s="61"/>
      <c r="R11371" s="61"/>
      <c r="S11371" s="61"/>
      <c r="T11371" s="61"/>
      <c r="U11371" s="61"/>
      <c r="V11371" s="61"/>
      <c r="W11371" s="61"/>
      <c r="X11371" s="61"/>
      <c r="Y11371" s="61"/>
      <c r="Z11371" s="61"/>
      <c r="AA11371" s="61"/>
      <c r="AB11371" s="61"/>
      <c r="AC11371" s="61"/>
      <c r="AD11371" s="61"/>
      <c r="AE11371" s="61"/>
      <c r="AF11371" s="61"/>
      <c r="AG11371" s="61"/>
      <c r="AH11371" s="61"/>
      <c r="AI11371" s="61"/>
      <c r="AJ11371" s="61"/>
      <c r="AK11371" s="61"/>
      <c r="AL11371" s="61"/>
      <c r="AM11371" s="61"/>
      <c r="AN11371" s="61"/>
      <c r="AO11371" s="61"/>
      <c r="AP11371" s="62"/>
      <c r="AQ11371" s="61"/>
      <c r="AR11371" s="61"/>
      <c r="AS11371" s="61"/>
      <c r="AT11371" s="61"/>
      <c r="AU11371" s="61"/>
      <c r="AV11371" s="61"/>
      <c r="AW11371" s="60"/>
    </row>
    <row r="11372" s="59" customFormat="1" customHeight="1" spans="1:49">
      <c r="A11372" s="60"/>
      <c r="B11372" s="60"/>
      <c r="C11372" s="60"/>
      <c r="D11372" s="60"/>
      <c r="H11372" s="61"/>
      <c r="I11372" s="61"/>
      <c r="J11372" s="61"/>
      <c r="K11372" s="61"/>
      <c r="L11372" s="61"/>
      <c r="M11372" s="61"/>
      <c r="N11372" s="61"/>
      <c r="O11372" s="61"/>
      <c r="P11372" s="61"/>
      <c r="Q11372" s="61"/>
      <c r="R11372" s="61"/>
      <c r="S11372" s="61"/>
      <c r="T11372" s="61"/>
      <c r="U11372" s="61"/>
      <c r="V11372" s="61"/>
      <c r="W11372" s="61"/>
      <c r="X11372" s="61"/>
      <c r="Y11372" s="61"/>
      <c r="Z11372" s="61"/>
      <c r="AA11372" s="61"/>
      <c r="AB11372" s="61"/>
      <c r="AC11372" s="61"/>
      <c r="AD11372" s="61"/>
      <c r="AE11372" s="61"/>
      <c r="AF11372" s="61"/>
      <c r="AG11372" s="61"/>
      <c r="AH11372" s="61"/>
      <c r="AI11372" s="61"/>
      <c r="AJ11372" s="61"/>
      <c r="AK11372" s="61"/>
      <c r="AL11372" s="61"/>
      <c r="AM11372" s="61"/>
      <c r="AN11372" s="61"/>
      <c r="AO11372" s="61"/>
      <c r="AP11372" s="62"/>
      <c r="AQ11372" s="61"/>
      <c r="AR11372" s="61"/>
      <c r="AS11372" s="61"/>
      <c r="AT11372" s="61"/>
      <c r="AU11372" s="61"/>
      <c r="AV11372" s="61"/>
      <c r="AW11372" s="60"/>
    </row>
    <row r="11373" s="59" customFormat="1" customHeight="1" spans="1:49">
      <c r="A11373" s="60"/>
      <c r="B11373" s="60"/>
      <c r="C11373" s="60"/>
      <c r="D11373" s="60"/>
      <c r="H11373" s="61"/>
      <c r="I11373" s="61"/>
      <c r="J11373" s="61"/>
      <c r="K11373" s="61"/>
      <c r="L11373" s="61"/>
      <c r="M11373" s="61"/>
      <c r="N11373" s="61"/>
      <c r="O11373" s="61"/>
      <c r="P11373" s="61"/>
      <c r="Q11373" s="61"/>
      <c r="R11373" s="61"/>
      <c r="S11373" s="61"/>
      <c r="T11373" s="61"/>
      <c r="U11373" s="61"/>
      <c r="V11373" s="61"/>
      <c r="W11373" s="61"/>
      <c r="X11373" s="61"/>
      <c r="Y11373" s="61"/>
      <c r="Z11373" s="61"/>
      <c r="AA11373" s="61"/>
      <c r="AB11373" s="61"/>
      <c r="AC11373" s="61"/>
      <c r="AD11373" s="61"/>
      <c r="AE11373" s="61"/>
      <c r="AF11373" s="61"/>
      <c r="AG11373" s="61"/>
      <c r="AH11373" s="61"/>
      <c r="AI11373" s="61"/>
      <c r="AJ11373" s="61"/>
      <c r="AK11373" s="61"/>
      <c r="AL11373" s="61"/>
      <c r="AM11373" s="61"/>
      <c r="AN11373" s="61"/>
      <c r="AO11373" s="61"/>
      <c r="AP11373" s="62"/>
      <c r="AQ11373" s="61"/>
      <c r="AR11373" s="61"/>
      <c r="AS11373" s="61"/>
      <c r="AT11373" s="61"/>
      <c r="AU11373" s="61"/>
      <c r="AV11373" s="61"/>
      <c r="AW11373" s="60"/>
    </row>
    <row r="11374" s="59" customFormat="1" customHeight="1" spans="1:49">
      <c r="A11374" s="60"/>
      <c r="B11374" s="60"/>
      <c r="C11374" s="60"/>
      <c r="D11374" s="60"/>
      <c r="H11374" s="61"/>
      <c r="I11374" s="61"/>
      <c r="J11374" s="61"/>
      <c r="K11374" s="61"/>
      <c r="L11374" s="61"/>
      <c r="M11374" s="61"/>
      <c r="N11374" s="61"/>
      <c r="O11374" s="61"/>
      <c r="P11374" s="61"/>
      <c r="Q11374" s="61"/>
      <c r="R11374" s="61"/>
      <c r="S11374" s="61"/>
      <c r="T11374" s="61"/>
      <c r="U11374" s="61"/>
      <c r="V11374" s="61"/>
      <c r="W11374" s="61"/>
      <c r="X11374" s="61"/>
      <c r="Y11374" s="61"/>
      <c r="Z11374" s="61"/>
      <c r="AA11374" s="61"/>
      <c r="AB11374" s="61"/>
      <c r="AC11374" s="61"/>
      <c r="AD11374" s="61"/>
      <c r="AE11374" s="61"/>
      <c r="AF11374" s="61"/>
      <c r="AG11374" s="61"/>
      <c r="AH11374" s="61"/>
      <c r="AI11374" s="61"/>
      <c r="AJ11374" s="61"/>
      <c r="AK11374" s="61"/>
      <c r="AL11374" s="61"/>
      <c r="AM11374" s="61"/>
      <c r="AN11374" s="61"/>
      <c r="AO11374" s="61"/>
      <c r="AP11374" s="62"/>
      <c r="AQ11374" s="61"/>
      <c r="AR11374" s="61"/>
      <c r="AS11374" s="61"/>
      <c r="AT11374" s="61"/>
      <c r="AU11374" s="61"/>
      <c r="AV11374" s="61"/>
      <c r="AW11374" s="60"/>
    </row>
    <row r="11375" s="59" customFormat="1" customHeight="1" spans="1:49">
      <c r="A11375" s="60"/>
      <c r="B11375" s="60"/>
      <c r="C11375" s="60"/>
      <c r="D11375" s="60"/>
      <c r="H11375" s="61"/>
      <c r="I11375" s="61"/>
      <c r="J11375" s="61"/>
      <c r="K11375" s="61"/>
      <c r="L11375" s="61"/>
      <c r="M11375" s="61"/>
      <c r="N11375" s="61"/>
      <c r="O11375" s="61"/>
      <c r="P11375" s="61"/>
      <c r="Q11375" s="61"/>
      <c r="R11375" s="61"/>
      <c r="S11375" s="61"/>
      <c r="T11375" s="61"/>
      <c r="U11375" s="61"/>
      <c r="V11375" s="61"/>
      <c r="W11375" s="61"/>
      <c r="X11375" s="61"/>
      <c r="Y11375" s="61"/>
      <c r="Z11375" s="61"/>
      <c r="AA11375" s="61"/>
      <c r="AB11375" s="61"/>
      <c r="AC11375" s="61"/>
      <c r="AD11375" s="61"/>
      <c r="AE11375" s="61"/>
      <c r="AF11375" s="61"/>
      <c r="AG11375" s="61"/>
      <c r="AH11375" s="61"/>
      <c r="AI11375" s="61"/>
      <c r="AJ11375" s="61"/>
      <c r="AK11375" s="61"/>
      <c r="AL11375" s="61"/>
      <c r="AM11375" s="61"/>
      <c r="AN11375" s="61"/>
      <c r="AO11375" s="61"/>
      <c r="AP11375" s="62"/>
      <c r="AQ11375" s="61"/>
      <c r="AR11375" s="61"/>
      <c r="AS11375" s="61"/>
      <c r="AT11375" s="61"/>
      <c r="AU11375" s="61"/>
      <c r="AV11375" s="61"/>
      <c r="AW11375" s="60"/>
    </row>
    <row r="11376" s="59" customFormat="1" customHeight="1" spans="1:49">
      <c r="A11376" s="60"/>
      <c r="B11376" s="60"/>
      <c r="C11376" s="60"/>
      <c r="D11376" s="60"/>
      <c r="H11376" s="61"/>
      <c r="I11376" s="61"/>
      <c r="J11376" s="61"/>
      <c r="K11376" s="61"/>
      <c r="L11376" s="61"/>
      <c r="M11376" s="61"/>
      <c r="N11376" s="61"/>
      <c r="O11376" s="61"/>
      <c r="P11376" s="61"/>
      <c r="Q11376" s="61"/>
      <c r="R11376" s="61"/>
      <c r="S11376" s="61"/>
      <c r="T11376" s="61"/>
      <c r="U11376" s="61"/>
      <c r="V11376" s="61"/>
      <c r="W11376" s="61"/>
      <c r="X11376" s="61"/>
      <c r="Y11376" s="61"/>
      <c r="Z11376" s="61"/>
      <c r="AA11376" s="61"/>
      <c r="AB11376" s="61"/>
      <c r="AC11376" s="61"/>
      <c r="AD11376" s="61"/>
      <c r="AE11376" s="61"/>
      <c r="AF11376" s="61"/>
      <c r="AG11376" s="61"/>
      <c r="AH11376" s="61"/>
      <c r="AI11376" s="61"/>
      <c r="AJ11376" s="61"/>
      <c r="AK11376" s="61"/>
      <c r="AL11376" s="61"/>
      <c r="AM11376" s="61"/>
      <c r="AN11376" s="61"/>
      <c r="AO11376" s="61"/>
      <c r="AP11376" s="62"/>
      <c r="AQ11376" s="61"/>
      <c r="AR11376" s="61"/>
      <c r="AS11376" s="61"/>
      <c r="AT11376" s="61"/>
      <c r="AU11376" s="61"/>
      <c r="AV11376" s="61"/>
      <c r="AW11376" s="60"/>
    </row>
    <row r="11377" s="59" customFormat="1" customHeight="1" spans="1:49">
      <c r="A11377" s="60"/>
      <c r="B11377" s="60"/>
      <c r="C11377" s="60"/>
      <c r="D11377" s="60"/>
      <c r="H11377" s="61"/>
      <c r="I11377" s="61"/>
      <c r="J11377" s="61"/>
      <c r="K11377" s="61"/>
      <c r="L11377" s="61"/>
      <c r="M11377" s="61"/>
      <c r="N11377" s="61"/>
      <c r="O11377" s="61"/>
      <c r="P11377" s="61"/>
      <c r="Q11377" s="61"/>
      <c r="R11377" s="61"/>
      <c r="S11377" s="61"/>
      <c r="T11377" s="61"/>
      <c r="U11377" s="61"/>
      <c r="V11377" s="61"/>
      <c r="W11377" s="61"/>
      <c r="X11377" s="61"/>
      <c r="Y11377" s="61"/>
      <c r="Z11377" s="61"/>
      <c r="AA11377" s="61"/>
      <c r="AB11377" s="61"/>
      <c r="AC11377" s="61"/>
      <c r="AD11377" s="61"/>
      <c r="AE11377" s="61"/>
      <c r="AF11377" s="61"/>
      <c r="AG11377" s="61"/>
      <c r="AH11377" s="61"/>
      <c r="AI11377" s="61"/>
      <c r="AJ11377" s="61"/>
      <c r="AK11377" s="61"/>
      <c r="AL11377" s="61"/>
      <c r="AM11377" s="61"/>
      <c r="AN11377" s="61"/>
      <c r="AO11377" s="61"/>
      <c r="AP11377" s="62"/>
      <c r="AQ11377" s="61"/>
      <c r="AR11377" s="61"/>
      <c r="AS11377" s="61"/>
      <c r="AT11377" s="61"/>
      <c r="AU11377" s="61"/>
      <c r="AV11377" s="61"/>
      <c r="AW11377" s="60"/>
    </row>
    <row r="11378" s="59" customFormat="1" customHeight="1" spans="1:49">
      <c r="A11378" s="60"/>
      <c r="B11378" s="60"/>
      <c r="C11378" s="60"/>
      <c r="D11378" s="60"/>
      <c r="H11378" s="61"/>
      <c r="I11378" s="61"/>
      <c r="J11378" s="61"/>
      <c r="K11378" s="61"/>
      <c r="L11378" s="61"/>
      <c r="M11378" s="61"/>
      <c r="N11378" s="61"/>
      <c r="O11378" s="61"/>
      <c r="P11378" s="61"/>
      <c r="Q11378" s="61"/>
      <c r="R11378" s="61"/>
      <c r="S11378" s="61"/>
      <c r="T11378" s="61"/>
      <c r="U11378" s="61"/>
      <c r="V11378" s="61"/>
      <c r="W11378" s="61"/>
      <c r="X11378" s="61"/>
      <c r="Y11378" s="61"/>
      <c r="Z11378" s="61"/>
      <c r="AA11378" s="61"/>
      <c r="AB11378" s="61"/>
      <c r="AC11378" s="61"/>
      <c r="AD11378" s="61"/>
      <c r="AE11378" s="61"/>
      <c r="AF11378" s="61"/>
      <c r="AG11378" s="61"/>
      <c r="AH11378" s="61"/>
      <c r="AI11378" s="61"/>
      <c r="AJ11378" s="61"/>
      <c r="AK11378" s="61"/>
      <c r="AL11378" s="61"/>
      <c r="AM11378" s="61"/>
      <c r="AN11378" s="61"/>
      <c r="AO11378" s="61"/>
      <c r="AP11378" s="62"/>
      <c r="AQ11378" s="61"/>
      <c r="AR11378" s="61"/>
      <c r="AS11378" s="61"/>
      <c r="AT11378" s="61"/>
      <c r="AU11378" s="61"/>
      <c r="AV11378" s="61"/>
      <c r="AW11378" s="60"/>
    </row>
    <row r="11379" s="59" customFormat="1" customHeight="1" spans="1:49">
      <c r="A11379" s="60"/>
      <c r="B11379" s="60"/>
      <c r="C11379" s="60"/>
      <c r="D11379" s="60"/>
      <c r="H11379" s="61"/>
      <c r="I11379" s="61"/>
      <c r="J11379" s="61"/>
      <c r="K11379" s="61"/>
      <c r="L11379" s="61"/>
      <c r="M11379" s="61"/>
      <c r="N11379" s="61"/>
      <c r="O11379" s="61"/>
      <c r="P11379" s="61"/>
      <c r="Q11379" s="61"/>
      <c r="R11379" s="61"/>
      <c r="S11379" s="61"/>
      <c r="T11379" s="61"/>
      <c r="U11379" s="61"/>
      <c r="V11379" s="61"/>
      <c r="W11379" s="61"/>
      <c r="X11379" s="61"/>
      <c r="Y11379" s="61"/>
      <c r="Z11379" s="61"/>
      <c r="AA11379" s="61"/>
      <c r="AB11379" s="61"/>
      <c r="AC11379" s="61"/>
      <c r="AD11379" s="61"/>
      <c r="AE11379" s="61"/>
      <c r="AF11379" s="61"/>
      <c r="AG11379" s="61"/>
      <c r="AH11379" s="61"/>
      <c r="AI11379" s="61"/>
      <c r="AJ11379" s="61"/>
      <c r="AK11379" s="61"/>
      <c r="AL11379" s="61"/>
      <c r="AM11379" s="61"/>
      <c r="AN11379" s="61"/>
      <c r="AO11379" s="61"/>
      <c r="AP11379" s="62"/>
      <c r="AQ11379" s="61"/>
      <c r="AR11379" s="61"/>
      <c r="AS11379" s="61"/>
      <c r="AT11379" s="61"/>
      <c r="AU11379" s="61"/>
      <c r="AV11379" s="61"/>
      <c r="AW11379" s="60"/>
    </row>
    <row r="11380" s="59" customFormat="1" customHeight="1" spans="1:49">
      <c r="A11380" s="60"/>
      <c r="B11380" s="60"/>
      <c r="C11380" s="60"/>
      <c r="D11380" s="60"/>
      <c r="H11380" s="61"/>
      <c r="I11380" s="61"/>
      <c r="J11380" s="61"/>
      <c r="K11380" s="61"/>
      <c r="L11380" s="61"/>
      <c r="M11380" s="61"/>
      <c r="N11380" s="61"/>
      <c r="O11380" s="61"/>
      <c r="P11380" s="61"/>
      <c r="Q11380" s="61"/>
      <c r="R11380" s="61"/>
      <c r="S11380" s="61"/>
      <c r="T11380" s="61"/>
      <c r="U11380" s="61"/>
      <c r="V11380" s="61"/>
      <c r="W11380" s="61"/>
      <c r="X11380" s="61"/>
      <c r="Y11380" s="61"/>
      <c r="Z11380" s="61"/>
      <c r="AA11380" s="61"/>
      <c r="AB11380" s="61"/>
      <c r="AC11380" s="61"/>
      <c r="AD11380" s="61"/>
      <c r="AE11380" s="61"/>
      <c r="AF11380" s="61"/>
      <c r="AG11380" s="61"/>
      <c r="AH11380" s="61"/>
      <c r="AI11380" s="61"/>
      <c r="AJ11380" s="61"/>
      <c r="AK11380" s="61"/>
      <c r="AL11380" s="61"/>
      <c r="AM11380" s="61"/>
      <c r="AN11380" s="61"/>
      <c r="AO11380" s="61"/>
      <c r="AP11380" s="62"/>
      <c r="AQ11380" s="61"/>
      <c r="AR11380" s="61"/>
      <c r="AS11380" s="61"/>
      <c r="AT11380" s="61"/>
      <c r="AU11380" s="61"/>
      <c r="AV11380" s="61"/>
      <c r="AW11380" s="60"/>
    </row>
    <row r="11381" s="59" customFormat="1" customHeight="1" spans="1:49">
      <c r="A11381" s="60"/>
      <c r="B11381" s="60"/>
      <c r="C11381" s="60"/>
      <c r="D11381" s="60"/>
      <c r="H11381" s="61"/>
      <c r="I11381" s="61"/>
      <c r="J11381" s="61"/>
      <c r="K11381" s="61"/>
      <c r="L11381" s="61"/>
      <c r="M11381" s="61"/>
      <c r="N11381" s="61"/>
      <c r="O11381" s="61"/>
      <c r="P11381" s="61"/>
      <c r="Q11381" s="61"/>
      <c r="R11381" s="61"/>
      <c r="S11381" s="61"/>
      <c r="T11381" s="61"/>
      <c r="U11381" s="61"/>
      <c r="V11381" s="61"/>
      <c r="W11381" s="61"/>
      <c r="X11381" s="61"/>
      <c r="Y11381" s="61"/>
      <c r="Z11381" s="61"/>
      <c r="AA11381" s="61"/>
      <c r="AB11381" s="61"/>
      <c r="AC11381" s="61"/>
      <c r="AD11381" s="61"/>
      <c r="AE11381" s="61"/>
      <c r="AF11381" s="61"/>
      <c r="AG11381" s="61"/>
      <c r="AH11381" s="61"/>
      <c r="AI11381" s="61"/>
      <c r="AJ11381" s="61"/>
      <c r="AK11381" s="61"/>
      <c r="AL11381" s="61"/>
      <c r="AM11381" s="61"/>
      <c r="AN11381" s="61"/>
      <c r="AO11381" s="61"/>
      <c r="AP11381" s="62"/>
      <c r="AQ11381" s="61"/>
      <c r="AR11381" s="61"/>
      <c r="AS11381" s="61"/>
      <c r="AT11381" s="61"/>
      <c r="AU11381" s="61"/>
      <c r="AV11381" s="61"/>
      <c r="AW11381" s="60"/>
    </row>
    <row r="11382" s="59" customFormat="1" customHeight="1" spans="1:49">
      <c r="A11382" s="60"/>
      <c r="B11382" s="60"/>
      <c r="C11382" s="60"/>
      <c r="D11382" s="60"/>
      <c r="H11382" s="61"/>
      <c r="I11382" s="61"/>
      <c r="J11382" s="61"/>
      <c r="K11382" s="61"/>
      <c r="L11382" s="61"/>
      <c r="M11382" s="61"/>
      <c r="N11382" s="61"/>
      <c r="O11382" s="61"/>
      <c r="P11382" s="61"/>
      <c r="Q11382" s="61"/>
      <c r="R11382" s="61"/>
      <c r="S11382" s="61"/>
      <c r="T11382" s="61"/>
      <c r="U11382" s="61"/>
      <c r="V11382" s="61"/>
      <c r="W11382" s="61"/>
      <c r="X11382" s="61"/>
      <c r="Y11382" s="61"/>
      <c r="Z11382" s="61"/>
      <c r="AA11382" s="61"/>
      <c r="AB11382" s="61"/>
      <c r="AC11382" s="61"/>
      <c r="AD11382" s="61"/>
      <c r="AE11382" s="61"/>
      <c r="AF11382" s="61"/>
      <c r="AG11382" s="61"/>
      <c r="AH11382" s="61"/>
      <c r="AI11382" s="61"/>
      <c r="AJ11382" s="61"/>
      <c r="AK11382" s="61"/>
      <c r="AL11382" s="61"/>
      <c r="AM11382" s="61"/>
      <c r="AN11382" s="61"/>
      <c r="AO11382" s="61"/>
      <c r="AP11382" s="62"/>
      <c r="AQ11382" s="61"/>
      <c r="AR11382" s="61"/>
      <c r="AS11382" s="61"/>
      <c r="AT11382" s="61"/>
      <c r="AU11382" s="61"/>
      <c r="AV11382" s="61"/>
      <c r="AW11382" s="60"/>
    </row>
    <row r="11383" s="59" customFormat="1" customHeight="1" spans="1:49">
      <c r="A11383" s="60"/>
      <c r="B11383" s="60"/>
      <c r="C11383" s="60"/>
      <c r="D11383" s="60"/>
      <c r="H11383" s="61"/>
      <c r="I11383" s="61"/>
      <c r="J11383" s="61"/>
      <c r="K11383" s="61"/>
      <c r="L11383" s="61"/>
      <c r="M11383" s="61"/>
      <c r="N11383" s="61"/>
      <c r="O11383" s="61"/>
      <c r="P11383" s="61"/>
      <c r="Q11383" s="61"/>
      <c r="R11383" s="61"/>
      <c r="S11383" s="61"/>
      <c r="T11383" s="61"/>
      <c r="U11383" s="61"/>
      <c r="V11383" s="61"/>
      <c r="W11383" s="61"/>
      <c r="X11383" s="61"/>
      <c r="Y11383" s="61"/>
      <c r="Z11383" s="61"/>
      <c r="AA11383" s="61"/>
      <c r="AB11383" s="61"/>
      <c r="AC11383" s="61"/>
      <c r="AD11383" s="61"/>
      <c r="AE11383" s="61"/>
      <c r="AF11383" s="61"/>
      <c r="AG11383" s="61"/>
      <c r="AH11383" s="61"/>
      <c r="AI11383" s="61"/>
      <c r="AJ11383" s="61"/>
      <c r="AK11383" s="61"/>
      <c r="AL11383" s="61"/>
      <c r="AM11383" s="61"/>
      <c r="AN11383" s="61"/>
      <c r="AO11383" s="61"/>
      <c r="AP11383" s="62"/>
      <c r="AQ11383" s="61"/>
      <c r="AR11383" s="61"/>
      <c r="AS11383" s="61"/>
      <c r="AT11383" s="61"/>
      <c r="AU11383" s="61"/>
      <c r="AV11383" s="61"/>
      <c r="AW11383" s="60"/>
    </row>
    <row r="11384" s="59" customFormat="1" customHeight="1" spans="1:49">
      <c r="A11384" s="60"/>
      <c r="B11384" s="60"/>
      <c r="C11384" s="60"/>
      <c r="D11384" s="60"/>
      <c r="H11384" s="61"/>
      <c r="I11384" s="61"/>
      <c r="J11384" s="61"/>
      <c r="K11384" s="61"/>
      <c r="L11384" s="61"/>
      <c r="M11384" s="61"/>
      <c r="N11384" s="61"/>
      <c r="O11384" s="61"/>
      <c r="P11384" s="61"/>
      <c r="Q11384" s="61"/>
      <c r="R11384" s="61"/>
      <c r="S11384" s="61"/>
      <c r="T11384" s="61"/>
      <c r="U11384" s="61"/>
      <c r="V11384" s="61"/>
      <c r="W11384" s="61"/>
      <c r="X11384" s="61"/>
      <c r="Y11384" s="61"/>
      <c r="Z11384" s="61"/>
      <c r="AA11384" s="61"/>
      <c r="AB11384" s="61"/>
      <c r="AC11384" s="61"/>
      <c r="AD11384" s="61"/>
      <c r="AE11384" s="61"/>
      <c r="AF11384" s="61"/>
      <c r="AG11384" s="61"/>
      <c r="AH11384" s="61"/>
      <c r="AI11384" s="61"/>
      <c r="AJ11384" s="61"/>
      <c r="AK11384" s="61"/>
      <c r="AL11384" s="61"/>
      <c r="AM11384" s="61"/>
      <c r="AN11384" s="61"/>
      <c r="AO11384" s="61"/>
      <c r="AP11384" s="62"/>
      <c r="AQ11384" s="61"/>
      <c r="AR11384" s="61"/>
      <c r="AS11384" s="61"/>
      <c r="AT11384" s="61"/>
      <c r="AU11384" s="61"/>
      <c r="AV11384" s="61"/>
      <c r="AW11384" s="60"/>
    </row>
    <row r="11385" s="59" customFormat="1" customHeight="1" spans="1:49">
      <c r="A11385" s="60"/>
      <c r="B11385" s="60"/>
      <c r="C11385" s="60"/>
      <c r="D11385" s="60"/>
      <c r="H11385" s="61"/>
      <c r="I11385" s="61"/>
      <c r="J11385" s="61"/>
      <c r="K11385" s="61"/>
      <c r="L11385" s="61"/>
      <c r="M11385" s="61"/>
      <c r="N11385" s="61"/>
      <c r="O11385" s="61"/>
      <c r="P11385" s="61"/>
      <c r="Q11385" s="61"/>
      <c r="R11385" s="61"/>
      <c r="S11385" s="61"/>
      <c r="T11385" s="61"/>
      <c r="U11385" s="61"/>
      <c r="V11385" s="61"/>
      <c r="W11385" s="61"/>
      <c r="X11385" s="61"/>
      <c r="Y11385" s="61"/>
      <c r="Z11385" s="61"/>
      <c r="AA11385" s="61"/>
      <c r="AB11385" s="61"/>
      <c r="AC11385" s="61"/>
      <c r="AD11385" s="61"/>
      <c r="AE11385" s="61"/>
      <c r="AF11385" s="61"/>
      <c r="AG11385" s="61"/>
      <c r="AH11385" s="61"/>
      <c r="AI11385" s="61"/>
      <c r="AJ11385" s="61"/>
      <c r="AK11385" s="61"/>
      <c r="AL11385" s="61"/>
      <c r="AM11385" s="61"/>
      <c r="AN11385" s="61"/>
      <c r="AO11385" s="61"/>
      <c r="AP11385" s="62"/>
      <c r="AQ11385" s="61"/>
      <c r="AR11385" s="61"/>
      <c r="AS11385" s="61"/>
      <c r="AT11385" s="61"/>
      <c r="AU11385" s="61"/>
      <c r="AV11385" s="61"/>
      <c r="AW11385" s="60"/>
    </row>
    <row r="11386" s="59" customFormat="1" customHeight="1" spans="1:49">
      <c r="A11386" s="60"/>
      <c r="B11386" s="60"/>
      <c r="C11386" s="60"/>
      <c r="D11386" s="60"/>
      <c r="H11386" s="61"/>
      <c r="I11386" s="61"/>
      <c r="J11386" s="61"/>
      <c r="K11386" s="61"/>
      <c r="L11386" s="61"/>
      <c r="M11386" s="61"/>
      <c r="N11386" s="61"/>
      <c r="O11386" s="61"/>
      <c r="P11386" s="61"/>
      <c r="Q11386" s="61"/>
      <c r="R11386" s="61"/>
      <c r="S11386" s="61"/>
      <c r="T11386" s="61"/>
      <c r="U11386" s="61"/>
      <c r="V11386" s="61"/>
      <c r="W11386" s="61"/>
      <c r="X11386" s="61"/>
      <c r="Y11386" s="61"/>
      <c r="Z11386" s="61"/>
      <c r="AA11386" s="61"/>
      <c r="AB11386" s="61"/>
      <c r="AC11386" s="61"/>
      <c r="AD11386" s="61"/>
      <c r="AE11386" s="61"/>
      <c r="AF11386" s="61"/>
      <c r="AG11386" s="61"/>
      <c r="AH11386" s="61"/>
      <c r="AI11386" s="61"/>
      <c r="AJ11386" s="61"/>
      <c r="AK11386" s="61"/>
      <c r="AL11386" s="61"/>
      <c r="AM11386" s="61"/>
      <c r="AN11386" s="61"/>
      <c r="AO11386" s="61"/>
      <c r="AP11386" s="62"/>
      <c r="AQ11386" s="61"/>
      <c r="AR11386" s="61"/>
      <c r="AS11386" s="61"/>
      <c r="AT11386" s="61"/>
      <c r="AU11386" s="61"/>
      <c r="AV11386" s="61"/>
      <c r="AW11386" s="60"/>
    </row>
    <row r="11387" s="59" customFormat="1" customHeight="1" spans="1:49">
      <c r="A11387" s="60"/>
      <c r="B11387" s="60"/>
      <c r="C11387" s="60"/>
      <c r="D11387" s="60"/>
      <c r="H11387" s="61"/>
      <c r="I11387" s="61"/>
      <c r="J11387" s="61"/>
      <c r="K11387" s="61"/>
      <c r="L11387" s="61"/>
      <c r="M11387" s="61"/>
      <c r="N11387" s="61"/>
      <c r="O11387" s="61"/>
      <c r="P11387" s="61"/>
      <c r="Q11387" s="61"/>
      <c r="R11387" s="61"/>
      <c r="S11387" s="61"/>
      <c r="T11387" s="61"/>
      <c r="U11387" s="61"/>
      <c r="V11387" s="61"/>
      <c r="W11387" s="61"/>
      <c r="X11387" s="61"/>
      <c r="Y11387" s="61"/>
      <c r="Z11387" s="61"/>
      <c r="AA11387" s="61"/>
      <c r="AB11387" s="61"/>
      <c r="AC11387" s="61"/>
      <c r="AD11387" s="61"/>
      <c r="AE11387" s="61"/>
      <c r="AF11387" s="61"/>
      <c r="AG11387" s="61"/>
      <c r="AH11387" s="61"/>
      <c r="AI11387" s="61"/>
      <c r="AJ11387" s="61"/>
      <c r="AK11387" s="61"/>
      <c r="AL11387" s="61"/>
      <c r="AM11387" s="61"/>
      <c r="AN11387" s="61"/>
      <c r="AO11387" s="61"/>
      <c r="AP11387" s="62"/>
      <c r="AQ11387" s="61"/>
      <c r="AR11387" s="61"/>
      <c r="AS11387" s="61"/>
      <c r="AT11387" s="61"/>
      <c r="AU11387" s="61"/>
      <c r="AV11387" s="61"/>
      <c r="AW11387" s="60"/>
    </row>
    <row r="11388" s="59" customFormat="1" customHeight="1" spans="1:49">
      <c r="A11388" s="60"/>
      <c r="B11388" s="60"/>
      <c r="C11388" s="60"/>
      <c r="D11388" s="60"/>
      <c r="H11388" s="61"/>
      <c r="I11388" s="61"/>
      <c r="J11388" s="61"/>
      <c r="K11388" s="61"/>
      <c r="L11388" s="61"/>
      <c r="M11388" s="61"/>
      <c r="N11388" s="61"/>
      <c r="O11388" s="61"/>
      <c r="P11388" s="61"/>
      <c r="Q11388" s="61"/>
      <c r="R11388" s="61"/>
      <c r="S11388" s="61"/>
      <c r="T11388" s="61"/>
      <c r="U11388" s="61"/>
      <c r="V11388" s="61"/>
      <c r="W11388" s="61"/>
      <c r="X11388" s="61"/>
      <c r="Y11388" s="61"/>
      <c r="Z11388" s="61"/>
      <c r="AA11388" s="61"/>
      <c r="AB11388" s="61"/>
      <c r="AC11388" s="61"/>
      <c r="AD11388" s="61"/>
      <c r="AE11388" s="61"/>
      <c r="AF11388" s="61"/>
      <c r="AG11388" s="61"/>
      <c r="AH11388" s="61"/>
      <c r="AI11388" s="61"/>
      <c r="AJ11388" s="61"/>
      <c r="AK11388" s="61"/>
      <c r="AL11388" s="61"/>
      <c r="AM11388" s="61"/>
      <c r="AN11388" s="61"/>
      <c r="AO11388" s="61"/>
      <c r="AP11388" s="62"/>
      <c r="AQ11388" s="61"/>
      <c r="AR11388" s="61"/>
      <c r="AS11388" s="61"/>
      <c r="AT11388" s="61"/>
      <c r="AU11388" s="61"/>
      <c r="AV11388" s="61"/>
      <c r="AW11388" s="60"/>
    </row>
    <row r="11389" s="59" customFormat="1" customHeight="1" spans="1:49">
      <c r="A11389" s="60"/>
      <c r="B11389" s="60"/>
      <c r="C11389" s="60"/>
      <c r="D11389" s="60"/>
      <c r="H11389" s="61"/>
      <c r="I11389" s="61"/>
      <c r="J11389" s="61"/>
      <c r="K11389" s="61"/>
      <c r="L11389" s="61"/>
      <c r="M11389" s="61"/>
      <c r="N11389" s="61"/>
      <c r="O11389" s="61"/>
      <c r="P11389" s="61"/>
      <c r="Q11389" s="61"/>
      <c r="R11389" s="61"/>
      <c r="S11389" s="61"/>
      <c r="T11389" s="61"/>
      <c r="U11389" s="61"/>
      <c r="V11389" s="61"/>
      <c r="W11389" s="61"/>
      <c r="X11389" s="61"/>
      <c r="Y11389" s="61"/>
      <c r="Z11389" s="61"/>
      <c r="AA11389" s="61"/>
      <c r="AB11389" s="61"/>
      <c r="AC11389" s="61"/>
      <c r="AD11389" s="61"/>
      <c r="AE11389" s="61"/>
      <c r="AF11389" s="61"/>
      <c r="AG11389" s="61"/>
      <c r="AH11389" s="61"/>
      <c r="AI11389" s="61"/>
      <c r="AJ11389" s="61"/>
      <c r="AK11389" s="61"/>
      <c r="AL11389" s="61"/>
      <c r="AM11389" s="61"/>
      <c r="AN11389" s="61"/>
      <c r="AO11389" s="61"/>
      <c r="AP11389" s="62"/>
      <c r="AQ11389" s="61"/>
      <c r="AR11389" s="61"/>
      <c r="AS11389" s="61"/>
      <c r="AT11389" s="61"/>
      <c r="AU11389" s="61"/>
      <c r="AV11389" s="61"/>
      <c r="AW11389" s="60"/>
    </row>
    <row r="11390" s="59" customFormat="1" customHeight="1" spans="1:49">
      <c r="A11390" s="60"/>
      <c r="B11390" s="60"/>
      <c r="C11390" s="60"/>
      <c r="D11390" s="60"/>
      <c r="H11390" s="61"/>
      <c r="I11390" s="61"/>
      <c r="J11390" s="61"/>
      <c r="K11390" s="61"/>
      <c r="L11390" s="61"/>
      <c r="M11390" s="61"/>
      <c r="N11390" s="61"/>
      <c r="O11390" s="61"/>
      <c r="P11390" s="61"/>
      <c r="Q11390" s="61"/>
      <c r="R11390" s="61"/>
      <c r="S11390" s="61"/>
      <c r="T11390" s="61"/>
      <c r="U11390" s="61"/>
      <c r="V11390" s="61"/>
      <c r="W11390" s="61"/>
      <c r="X11390" s="61"/>
      <c r="Y11390" s="61"/>
      <c r="Z11390" s="61"/>
      <c r="AA11390" s="61"/>
      <c r="AB11390" s="61"/>
      <c r="AC11390" s="61"/>
      <c r="AD11390" s="61"/>
      <c r="AE11390" s="61"/>
      <c r="AF11390" s="61"/>
      <c r="AG11390" s="61"/>
      <c r="AH11390" s="61"/>
      <c r="AI11390" s="61"/>
      <c r="AJ11390" s="61"/>
      <c r="AK11390" s="61"/>
      <c r="AL11390" s="61"/>
      <c r="AM11390" s="61"/>
      <c r="AN11390" s="61"/>
      <c r="AO11390" s="61"/>
      <c r="AP11390" s="62"/>
      <c r="AQ11390" s="61"/>
      <c r="AR11390" s="61"/>
      <c r="AS11390" s="61"/>
      <c r="AT11390" s="61"/>
      <c r="AU11390" s="61"/>
      <c r="AV11390" s="61"/>
      <c r="AW11390" s="60"/>
    </row>
    <row r="11391" s="59" customFormat="1" customHeight="1" spans="1:49">
      <c r="A11391" s="60"/>
      <c r="B11391" s="60"/>
      <c r="C11391" s="60"/>
      <c r="D11391" s="60"/>
      <c r="H11391" s="61"/>
      <c r="I11391" s="61"/>
      <c r="J11391" s="61"/>
      <c r="K11391" s="61"/>
      <c r="L11391" s="61"/>
      <c r="M11391" s="61"/>
      <c r="N11391" s="61"/>
      <c r="O11391" s="61"/>
      <c r="P11391" s="61"/>
      <c r="Q11391" s="61"/>
      <c r="R11391" s="61"/>
      <c r="S11391" s="61"/>
      <c r="T11391" s="61"/>
      <c r="U11391" s="61"/>
      <c r="V11391" s="61"/>
      <c r="W11391" s="61"/>
      <c r="X11391" s="61"/>
      <c r="Y11391" s="61"/>
      <c r="Z11391" s="61"/>
      <c r="AA11391" s="61"/>
      <c r="AB11391" s="61"/>
      <c r="AC11391" s="61"/>
      <c r="AD11391" s="61"/>
      <c r="AE11391" s="61"/>
      <c r="AF11391" s="61"/>
      <c r="AG11391" s="61"/>
      <c r="AH11391" s="61"/>
      <c r="AI11391" s="61"/>
      <c r="AJ11391" s="61"/>
      <c r="AK11391" s="61"/>
      <c r="AL11391" s="61"/>
      <c r="AM11391" s="61"/>
      <c r="AN11391" s="61"/>
      <c r="AO11391" s="61"/>
      <c r="AP11391" s="62"/>
      <c r="AQ11391" s="61"/>
      <c r="AR11391" s="61"/>
      <c r="AS11391" s="61"/>
      <c r="AT11391" s="61"/>
      <c r="AU11391" s="61"/>
      <c r="AV11391" s="61"/>
      <c r="AW11391" s="60"/>
    </row>
    <row r="11392" s="59" customFormat="1" customHeight="1" spans="1:49">
      <c r="A11392" s="60"/>
      <c r="B11392" s="60"/>
      <c r="C11392" s="60"/>
      <c r="D11392" s="60"/>
      <c r="H11392" s="61"/>
      <c r="I11392" s="61"/>
      <c r="J11392" s="61"/>
      <c r="K11392" s="61"/>
      <c r="L11392" s="61"/>
      <c r="M11392" s="61"/>
      <c r="N11392" s="61"/>
      <c r="O11392" s="61"/>
      <c r="P11392" s="61"/>
      <c r="Q11392" s="61"/>
      <c r="R11392" s="61"/>
      <c r="S11392" s="61"/>
      <c r="T11392" s="61"/>
      <c r="U11392" s="61"/>
      <c r="V11392" s="61"/>
      <c r="W11392" s="61"/>
      <c r="X11392" s="61"/>
      <c r="Y11392" s="61"/>
      <c r="Z11392" s="61"/>
      <c r="AA11392" s="61"/>
      <c r="AB11392" s="61"/>
      <c r="AC11392" s="61"/>
      <c r="AD11392" s="61"/>
      <c r="AE11392" s="61"/>
      <c r="AF11392" s="61"/>
      <c r="AG11392" s="61"/>
      <c r="AH11392" s="61"/>
      <c r="AI11392" s="61"/>
      <c r="AJ11392" s="61"/>
      <c r="AK11392" s="61"/>
      <c r="AL11392" s="61"/>
      <c r="AM11392" s="61"/>
      <c r="AN11392" s="61"/>
      <c r="AO11392" s="61"/>
      <c r="AP11392" s="62"/>
      <c r="AQ11392" s="61"/>
      <c r="AR11392" s="61"/>
      <c r="AS11392" s="61"/>
      <c r="AT11392" s="61"/>
      <c r="AU11392" s="61"/>
      <c r="AV11392" s="61"/>
      <c r="AW11392" s="60"/>
    </row>
    <row r="11393" s="59" customFormat="1" customHeight="1" spans="1:49">
      <c r="A11393" s="60"/>
      <c r="B11393" s="60"/>
      <c r="C11393" s="60"/>
      <c r="D11393" s="60"/>
      <c r="H11393" s="61"/>
      <c r="I11393" s="61"/>
      <c r="J11393" s="61"/>
      <c r="K11393" s="61"/>
      <c r="L11393" s="61"/>
      <c r="M11393" s="61"/>
      <c r="N11393" s="61"/>
      <c r="O11393" s="61"/>
      <c r="P11393" s="61"/>
      <c r="Q11393" s="61"/>
      <c r="R11393" s="61"/>
      <c r="S11393" s="61"/>
      <c r="T11393" s="61"/>
      <c r="U11393" s="61"/>
      <c r="V11393" s="61"/>
      <c r="W11393" s="61"/>
      <c r="X11393" s="61"/>
      <c r="Y11393" s="61"/>
      <c r="Z11393" s="61"/>
      <c r="AA11393" s="61"/>
      <c r="AB11393" s="61"/>
      <c r="AC11393" s="61"/>
      <c r="AD11393" s="61"/>
      <c r="AE11393" s="61"/>
      <c r="AF11393" s="61"/>
      <c r="AG11393" s="61"/>
      <c r="AH11393" s="61"/>
      <c r="AI11393" s="61"/>
      <c r="AJ11393" s="61"/>
      <c r="AK11393" s="61"/>
      <c r="AL11393" s="61"/>
      <c r="AM11393" s="61"/>
      <c r="AN11393" s="61"/>
      <c r="AO11393" s="61"/>
      <c r="AP11393" s="62"/>
      <c r="AQ11393" s="61"/>
      <c r="AR11393" s="61"/>
      <c r="AS11393" s="61"/>
      <c r="AT11393" s="61"/>
      <c r="AU11393" s="61"/>
      <c r="AV11393" s="61"/>
      <c r="AW11393" s="60"/>
    </row>
    <row r="11394" s="59" customFormat="1" customHeight="1" spans="1:49">
      <c r="A11394" s="60"/>
      <c r="B11394" s="60"/>
      <c r="C11394" s="60"/>
      <c r="D11394" s="60"/>
      <c r="H11394" s="61"/>
      <c r="I11394" s="61"/>
      <c r="J11394" s="61"/>
      <c r="K11394" s="61"/>
      <c r="L11394" s="61"/>
      <c r="M11394" s="61"/>
      <c r="N11394" s="61"/>
      <c r="O11394" s="61"/>
      <c r="P11394" s="61"/>
      <c r="Q11394" s="61"/>
      <c r="R11394" s="61"/>
      <c r="S11394" s="61"/>
      <c r="T11394" s="61"/>
      <c r="U11394" s="61"/>
      <c r="V11394" s="61"/>
      <c r="W11394" s="61"/>
      <c r="X11394" s="61"/>
      <c r="Y11394" s="61"/>
      <c r="Z11394" s="61"/>
      <c r="AA11394" s="61"/>
      <c r="AB11394" s="61"/>
      <c r="AC11394" s="61"/>
      <c r="AD11394" s="61"/>
      <c r="AE11394" s="61"/>
      <c r="AF11394" s="61"/>
      <c r="AG11394" s="61"/>
      <c r="AH11394" s="61"/>
      <c r="AI11394" s="61"/>
      <c r="AJ11394" s="61"/>
      <c r="AK11394" s="61"/>
      <c r="AL11394" s="61"/>
      <c r="AM11394" s="61"/>
      <c r="AN11394" s="61"/>
      <c r="AO11394" s="61"/>
      <c r="AP11394" s="62"/>
      <c r="AQ11394" s="61"/>
      <c r="AR11394" s="61"/>
      <c r="AS11394" s="61"/>
      <c r="AT11394" s="61"/>
      <c r="AU11394" s="61"/>
      <c r="AV11394" s="61"/>
      <c r="AW11394" s="60"/>
    </row>
    <row r="11395" s="59" customFormat="1" customHeight="1" spans="1:49">
      <c r="A11395" s="60"/>
      <c r="B11395" s="60"/>
      <c r="C11395" s="60"/>
      <c r="D11395" s="60"/>
      <c r="H11395" s="61"/>
      <c r="I11395" s="61"/>
      <c r="J11395" s="61"/>
      <c r="K11395" s="61"/>
      <c r="L11395" s="61"/>
      <c r="M11395" s="61"/>
      <c r="N11395" s="61"/>
      <c r="O11395" s="61"/>
      <c r="P11395" s="61"/>
      <c r="Q11395" s="61"/>
      <c r="R11395" s="61"/>
      <c r="S11395" s="61"/>
      <c r="T11395" s="61"/>
      <c r="U11395" s="61"/>
      <c r="V11395" s="61"/>
      <c r="W11395" s="61"/>
      <c r="X11395" s="61"/>
      <c r="Y11395" s="61"/>
      <c r="Z11395" s="61"/>
      <c r="AA11395" s="61"/>
      <c r="AB11395" s="61"/>
      <c r="AC11395" s="61"/>
      <c r="AD11395" s="61"/>
      <c r="AE11395" s="61"/>
      <c r="AF11395" s="61"/>
      <c r="AG11395" s="61"/>
      <c r="AH11395" s="61"/>
      <c r="AI11395" s="61"/>
      <c r="AJ11395" s="61"/>
      <c r="AK11395" s="61"/>
      <c r="AL11395" s="61"/>
      <c r="AM11395" s="61"/>
      <c r="AN11395" s="61"/>
      <c r="AO11395" s="61"/>
      <c r="AP11395" s="62"/>
      <c r="AQ11395" s="61"/>
      <c r="AR11395" s="61"/>
      <c r="AS11395" s="61"/>
      <c r="AT11395" s="61"/>
      <c r="AU11395" s="61"/>
      <c r="AV11395" s="61"/>
      <c r="AW11395" s="60"/>
    </row>
    <row r="11396" s="59" customFormat="1" customHeight="1" spans="1:49">
      <c r="A11396" s="60"/>
      <c r="B11396" s="60"/>
      <c r="C11396" s="60"/>
      <c r="D11396" s="60"/>
      <c r="H11396" s="61"/>
      <c r="I11396" s="61"/>
      <c r="J11396" s="61"/>
      <c r="K11396" s="61"/>
      <c r="L11396" s="61"/>
      <c r="M11396" s="61"/>
      <c r="N11396" s="61"/>
      <c r="O11396" s="61"/>
      <c r="P11396" s="61"/>
      <c r="Q11396" s="61"/>
      <c r="R11396" s="61"/>
      <c r="S11396" s="61"/>
      <c r="T11396" s="61"/>
      <c r="U11396" s="61"/>
      <c r="V11396" s="61"/>
      <c r="W11396" s="61"/>
      <c r="X11396" s="61"/>
      <c r="Y11396" s="61"/>
      <c r="Z11396" s="61"/>
      <c r="AA11396" s="61"/>
      <c r="AB11396" s="61"/>
      <c r="AC11396" s="61"/>
      <c r="AD11396" s="61"/>
      <c r="AE11396" s="61"/>
      <c r="AF11396" s="61"/>
      <c r="AG11396" s="61"/>
      <c r="AH11396" s="61"/>
      <c r="AI11396" s="61"/>
      <c r="AJ11396" s="61"/>
      <c r="AK11396" s="61"/>
      <c r="AL11396" s="61"/>
      <c r="AM11396" s="61"/>
      <c r="AN11396" s="61"/>
      <c r="AO11396" s="61"/>
      <c r="AP11396" s="62"/>
      <c r="AQ11396" s="61"/>
      <c r="AR11396" s="61"/>
      <c r="AS11396" s="61"/>
      <c r="AT11396" s="61"/>
      <c r="AU11396" s="61"/>
      <c r="AV11396" s="61"/>
      <c r="AW11396" s="60"/>
    </row>
    <row r="11397" s="59" customFormat="1" customHeight="1" spans="1:49">
      <c r="A11397" s="60"/>
      <c r="B11397" s="60"/>
      <c r="C11397" s="60"/>
      <c r="D11397" s="60"/>
      <c r="H11397" s="61"/>
      <c r="I11397" s="61"/>
      <c r="J11397" s="61"/>
      <c r="K11397" s="61"/>
      <c r="L11397" s="61"/>
      <c r="M11397" s="61"/>
      <c r="N11397" s="61"/>
      <c r="O11397" s="61"/>
      <c r="P11397" s="61"/>
      <c r="Q11397" s="61"/>
      <c r="R11397" s="61"/>
      <c r="S11397" s="61"/>
      <c r="T11397" s="61"/>
      <c r="U11397" s="61"/>
      <c r="V11397" s="61"/>
      <c r="W11397" s="61"/>
      <c r="X11397" s="61"/>
      <c r="Y11397" s="61"/>
      <c r="Z11397" s="61"/>
      <c r="AA11397" s="61"/>
      <c r="AB11397" s="61"/>
      <c r="AC11397" s="61"/>
      <c r="AD11397" s="61"/>
      <c r="AE11397" s="61"/>
      <c r="AF11397" s="61"/>
      <c r="AG11397" s="61"/>
      <c r="AH11397" s="61"/>
      <c r="AI11397" s="61"/>
      <c r="AJ11397" s="61"/>
      <c r="AK11397" s="61"/>
      <c r="AL11397" s="61"/>
      <c r="AM11397" s="61"/>
      <c r="AN11397" s="61"/>
      <c r="AO11397" s="61"/>
      <c r="AP11397" s="62"/>
      <c r="AQ11397" s="61"/>
      <c r="AR11397" s="61"/>
      <c r="AS11397" s="61"/>
      <c r="AT11397" s="61"/>
      <c r="AU11397" s="61"/>
      <c r="AV11397" s="61"/>
      <c r="AW11397" s="60"/>
    </row>
    <row r="11398" s="59" customFormat="1" customHeight="1" spans="1:49">
      <c r="A11398" s="60"/>
      <c r="B11398" s="60"/>
      <c r="C11398" s="60"/>
      <c r="D11398" s="60"/>
      <c r="H11398" s="61"/>
      <c r="I11398" s="61"/>
      <c r="J11398" s="61"/>
      <c r="K11398" s="61"/>
      <c r="L11398" s="61"/>
      <c r="M11398" s="61"/>
      <c r="N11398" s="61"/>
      <c r="O11398" s="61"/>
      <c r="P11398" s="61"/>
      <c r="Q11398" s="61"/>
      <c r="R11398" s="61"/>
      <c r="S11398" s="61"/>
      <c r="T11398" s="61"/>
      <c r="U11398" s="61"/>
      <c r="V11398" s="61"/>
      <c r="W11398" s="61"/>
      <c r="X11398" s="61"/>
      <c r="Y11398" s="61"/>
      <c r="Z11398" s="61"/>
      <c r="AA11398" s="61"/>
      <c r="AB11398" s="61"/>
      <c r="AC11398" s="61"/>
      <c r="AD11398" s="61"/>
      <c r="AE11398" s="61"/>
      <c r="AF11398" s="61"/>
      <c r="AG11398" s="61"/>
      <c r="AH11398" s="61"/>
      <c r="AI11398" s="61"/>
      <c r="AJ11398" s="61"/>
      <c r="AK11398" s="61"/>
      <c r="AL11398" s="61"/>
      <c r="AM11398" s="61"/>
      <c r="AN11398" s="61"/>
      <c r="AO11398" s="61"/>
      <c r="AP11398" s="62"/>
      <c r="AQ11398" s="61"/>
      <c r="AR11398" s="61"/>
      <c r="AS11398" s="61"/>
      <c r="AT11398" s="61"/>
      <c r="AU11398" s="61"/>
      <c r="AV11398" s="61"/>
      <c r="AW11398" s="60"/>
    </row>
    <row r="11399" s="59" customFormat="1" customHeight="1" spans="1:49">
      <c r="A11399" s="60"/>
      <c r="B11399" s="60"/>
      <c r="C11399" s="60"/>
      <c r="D11399" s="60"/>
      <c r="H11399" s="61"/>
      <c r="I11399" s="61"/>
      <c r="J11399" s="61"/>
      <c r="K11399" s="61"/>
      <c r="L11399" s="61"/>
      <c r="M11399" s="61"/>
      <c r="N11399" s="61"/>
      <c r="O11399" s="61"/>
      <c r="P11399" s="61"/>
      <c r="Q11399" s="61"/>
      <c r="R11399" s="61"/>
      <c r="S11399" s="61"/>
      <c r="T11399" s="61"/>
      <c r="U11399" s="61"/>
      <c r="V11399" s="61"/>
      <c r="W11399" s="61"/>
      <c r="X11399" s="61"/>
      <c r="Y11399" s="61"/>
      <c r="Z11399" s="61"/>
      <c r="AA11399" s="61"/>
      <c r="AB11399" s="61"/>
      <c r="AC11399" s="61"/>
      <c r="AD11399" s="61"/>
      <c r="AE11399" s="61"/>
      <c r="AF11399" s="61"/>
      <c r="AG11399" s="61"/>
      <c r="AH11399" s="61"/>
      <c r="AI11399" s="61"/>
      <c r="AJ11399" s="61"/>
      <c r="AK11399" s="61"/>
      <c r="AL11399" s="61"/>
      <c r="AM11399" s="61"/>
      <c r="AN11399" s="61"/>
      <c r="AO11399" s="61"/>
      <c r="AP11399" s="62"/>
      <c r="AQ11399" s="61"/>
      <c r="AR11399" s="61"/>
      <c r="AS11399" s="61"/>
      <c r="AT11399" s="61"/>
      <c r="AU11399" s="61"/>
      <c r="AV11399" s="61"/>
      <c r="AW11399" s="60"/>
    </row>
    <row r="11400" s="59" customFormat="1" customHeight="1" spans="1:49">
      <c r="A11400" s="60"/>
      <c r="B11400" s="60"/>
      <c r="C11400" s="60"/>
      <c r="D11400" s="60"/>
      <c r="H11400" s="61"/>
      <c r="I11400" s="61"/>
      <c r="J11400" s="61"/>
      <c r="K11400" s="61"/>
      <c r="L11400" s="61"/>
      <c r="M11400" s="61"/>
      <c r="N11400" s="61"/>
      <c r="O11400" s="61"/>
      <c r="P11400" s="61"/>
      <c r="Q11400" s="61"/>
      <c r="R11400" s="61"/>
      <c r="S11400" s="61"/>
      <c r="T11400" s="61"/>
      <c r="U11400" s="61"/>
      <c r="V11400" s="61"/>
      <c r="W11400" s="61"/>
      <c r="X11400" s="61"/>
      <c r="Y11400" s="61"/>
      <c r="Z11400" s="61"/>
      <c r="AA11400" s="61"/>
      <c r="AB11400" s="61"/>
      <c r="AC11400" s="61"/>
      <c r="AD11400" s="61"/>
      <c r="AE11400" s="61"/>
      <c r="AF11400" s="61"/>
      <c r="AG11400" s="61"/>
      <c r="AH11400" s="61"/>
      <c r="AI11400" s="61"/>
      <c r="AJ11400" s="61"/>
      <c r="AK11400" s="61"/>
      <c r="AL11400" s="61"/>
      <c r="AM11400" s="61"/>
      <c r="AN11400" s="61"/>
      <c r="AO11400" s="61"/>
      <c r="AP11400" s="62"/>
      <c r="AQ11400" s="61"/>
      <c r="AR11400" s="61"/>
      <c r="AS11400" s="61"/>
      <c r="AT11400" s="61"/>
      <c r="AU11400" s="61"/>
      <c r="AV11400" s="61"/>
      <c r="AW11400" s="60"/>
    </row>
    <row r="11401" s="59" customFormat="1" customHeight="1" spans="1:49">
      <c r="A11401" s="60"/>
      <c r="B11401" s="60"/>
      <c r="C11401" s="60"/>
      <c r="D11401" s="60"/>
      <c r="H11401" s="61"/>
      <c r="I11401" s="61"/>
      <c r="J11401" s="61"/>
      <c r="K11401" s="61"/>
      <c r="L11401" s="61"/>
      <c r="M11401" s="61"/>
      <c r="N11401" s="61"/>
      <c r="O11401" s="61"/>
      <c r="P11401" s="61"/>
      <c r="Q11401" s="61"/>
      <c r="R11401" s="61"/>
      <c r="S11401" s="61"/>
      <c r="T11401" s="61"/>
      <c r="U11401" s="61"/>
      <c r="V11401" s="61"/>
      <c r="W11401" s="61"/>
      <c r="X11401" s="61"/>
      <c r="Y11401" s="61"/>
      <c r="Z11401" s="61"/>
      <c r="AA11401" s="61"/>
      <c r="AB11401" s="61"/>
      <c r="AC11401" s="61"/>
      <c r="AD11401" s="61"/>
      <c r="AE11401" s="61"/>
      <c r="AF11401" s="61"/>
      <c r="AG11401" s="61"/>
      <c r="AH11401" s="61"/>
      <c r="AI11401" s="61"/>
      <c r="AJ11401" s="61"/>
      <c r="AK11401" s="61"/>
      <c r="AL11401" s="61"/>
      <c r="AM11401" s="61"/>
      <c r="AN11401" s="61"/>
      <c r="AO11401" s="61"/>
      <c r="AP11401" s="62"/>
      <c r="AQ11401" s="61"/>
      <c r="AR11401" s="61"/>
      <c r="AS11401" s="61"/>
      <c r="AT11401" s="61"/>
      <c r="AU11401" s="61"/>
      <c r="AV11401" s="61"/>
      <c r="AW11401" s="60"/>
    </row>
    <row r="11402" s="59" customFormat="1" customHeight="1" spans="1:49">
      <c r="A11402" s="60"/>
      <c r="B11402" s="60"/>
      <c r="C11402" s="60"/>
      <c r="D11402" s="60"/>
      <c r="H11402" s="61"/>
      <c r="I11402" s="61"/>
      <c r="J11402" s="61"/>
      <c r="K11402" s="61"/>
      <c r="L11402" s="61"/>
      <c r="M11402" s="61"/>
      <c r="N11402" s="61"/>
      <c r="O11402" s="61"/>
      <c r="P11402" s="61"/>
      <c r="Q11402" s="61"/>
      <c r="R11402" s="61"/>
      <c r="S11402" s="61"/>
      <c r="T11402" s="61"/>
      <c r="U11402" s="61"/>
      <c r="V11402" s="61"/>
      <c r="W11402" s="61"/>
      <c r="X11402" s="61"/>
      <c r="Y11402" s="61"/>
      <c r="Z11402" s="61"/>
      <c r="AA11402" s="61"/>
      <c r="AB11402" s="61"/>
      <c r="AC11402" s="61"/>
      <c r="AD11402" s="61"/>
      <c r="AE11402" s="61"/>
      <c r="AF11402" s="61"/>
      <c r="AG11402" s="61"/>
      <c r="AH11402" s="61"/>
      <c r="AI11402" s="61"/>
      <c r="AJ11402" s="61"/>
      <c r="AK11402" s="61"/>
      <c r="AL11402" s="61"/>
      <c r="AM11402" s="61"/>
      <c r="AN11402" s="61"/>
      <c r="AO11402" s="61"/>
      <c r="AP11402" s="62"/>
      <c r="AQ11402" s="61"/>
      <c r="AR11402" s="61"/>
      <c r="AS11402" s="61"/>
      <c r="AT11402" s="61"/>
      <c r="AU11402" s="61"/>
      <c r="AV11402" s="61"/>
      <c r="AW11402" s="60"/>
    </row>
    <row r="11403" s="59" customFormat="1" customHeight="1" spans="1:49">
      <c r="A11403" s="60"/>
      <c r="B11403" s="60"/>
      <c r="C11403" s="60"/>
      <c r="D11403" s="60"/>
      <c r="H11403" s="61"/>
      <c r="I11403" s="61"/>
      <c r="J11403" s="61"/>
      <c r="K11403" s="61"/>
      <c r="L11403" s="61"/>
      <c r="M11403" s="61"/>
      <c r="N11403" s="61"/>
      <c r="O11403" s="61"/>
      <c r="P11403" s="61"/>
      <c r="Q11403" s="61"/>
      <c r="R11403" s="61"/>
      <c r="S11403" s="61"/>
      <c r="T11403" s="61"/>
      <c r="U11403" s="61"/>
      <c r="V11403" s="61"/>
      <c r="W11403" s="61"/>
      <c r="X11403" s="61"/>
      <c r="Y11403" s="61"/>
      <c r="Z11403" s="61"/>
      <c r="AA11403" s="61"/>
      <c r="AB11403" s="61"/>
      <c r="AC11403" s="61"/>
      <c r="AD11403" s="61"/>
      <c r="AE11403" s="61"/>
      <c r="AF11403" s="61"/>
      <c r="AG11403" s="61"/>
      <c r="AH11403" s="61"/>
      <c r="AI11403" s="61"/>
      <c r="AJ11403" s="61"/>
      <c r="AK11403" s="61"/>
      <c r="AL11403" s="61"/>
      <c r="AM11403" s="61"/>
      <c r="AN11403" s="61"/>
      <c r="AO11403" s="61"/>
      <c r="AP11403" s="62"/>
      <c r="AQ11403" s="61"/>
      <c r="AR11403" s="61"/>
      <c r="AS11403" s="61"/>
      <c r="AT11403" s="61"/>
      <c r="AU11403" s="61"/>
      <c r="AV11403" s="61"/>
      <c r="AW11403" s="60"/>
    </row>
    <row r="11404" s="59" customFormat="1" customHeight="1" spans="1:49">
      <c r="A11404" s="60"/>
      <c r="B11404" s="60"/>
      <c r="C11404" s="60"/>
      <c r="D11404" s="60"/>
      <c r="H11404" s="61"/>
      <c r="I11404" s="61"/>
      <c r="J11404" s="61"/>
      <c r="K11404" s="61"/>
      <c r="L11404" s="61"/>
      <c r="M11404" s="61"/>
      <c r="N11404" s="61"/>
      <c r="O11404" s="61"/>
      <c r="P11404" s="61"/>
      <c r="Q11404" s="61"/>
      <c r="R11404" s="61"/>
      <c r="S11404" s="61"/>
      <c r="T11404" s="61"/>
      <c r="U11404" s="61"/>
      <c r="V11404" s="61"/>
      <c r="W11404" s="61"/>
      <c r="X11404" s="61"/>
      <c r="Y11404" s="61"/>
      <c r="Z11404" s="61"/>
      <c r="AA11404" s="61"/>
      <c r="AB11404" s="61"/>
      <c r="AC11404" s="61"/>
      <c r="AD11404" s="61"/>
      <c r="AE11404" s="61"/>
      <c r="AF11404" s="61"/>
      <c r="AG11404" s="61"/>
      <c r="AH11404" s="61"/>
      <c r="AI11404" s="61"/>
      <c r="AJ11404" s="61"/>
      <c r="AK11404" s="61"/>
      <c r="AL11404" s="61"/>
      <c r="AM11404" s="61"/>
      <c r="AN11404" s="61"/>
      <c r="AO11404" s="61"/>
      <c r="AP11404" s="62"/>
      <c r="AQ11404" s="61"/>
      <c r="AR11404" s="61"/>
      <c r="AS11404" s="61"/>
      <c r="AT11404" s="61"/>
      <c r="AU11404" s="61"/>
      <c r="AV11404" s="61"/>
      <c r="AW11404" s="60"/>
    </row>
    <row r="11405" s="59" customFormat="1" customHeight="1" spans="1:49">
      <c r="A11405" s="60"/>
      <c r="B11405" s="60"/>
      <c r="C11405" s="60"/>
      <c r="D11405" s="60"/>
      <c r="H11405" s="61"/>
      <c r="I11405" s="61"/>
      <c r="J11405" s="61"/>
      <c r="K11405" s="61"/>
      <c r="L11405" s="61"/>
      <c r="M11405" s="61"/>
      <c r="N11405" s="61"/>
      <c r="O11405" s="61"/>
      <c r="P11405" s="61"/>
      <c r="Q11405" s="61"/>
      <c r="R11405" s="61"/>
      <c r="S11405" s="61"/>
      <c r="T11405" s="61"/>
      <c r="U11405" s="61"/>
      <c r="V11405" s="61"/>
      <c r="W11405" s="61"/>
      <c r="X11405" s="61"/>
      <c r="Y11405" s="61"/>
      <c r="Z11405" s="61"/>
      <c r="AA11405" s="61"/>
      <c r="AB11405" s="61"/>
      <c r="AC11405" s="61"/>
      <c r="AD11405" s="61"/>
      <c r="AE11405" s="61"/>
      <c r="AF11405" s="61"/>
      <c r="AG11405" s="61"/>
      <c r="AH11405" s="61"/>
      <c r="AI11405" s="61"/>
      <c r="AJ11405" s="61"/>
      <c r="AK11405" s="61"/>
      <c r="AL11405" s="61"/>
      <c r="AM11405" s="61"/>
      <c r="AN11405" s="61"/>
      <c r="AO11405" s="61"/>
      <c r="AP11405" s="62"/>
      <c r="AQ11405" s="61"/>
      <c r="AR11405" s="61"/>
      <c r="AS11405" s="61"/>
      <c r="AT11405" s="61"/>
      <c r="AU11405" s="61"/>
      <c r="AV11405" s="61"/>
      <c r="AW11405" s="60"/>
    </row>
    <row r="11406" s="59" customFormat="1" customHeight="1" spans="1:49">
      <c r="A11406" s="60"/>
      <c r="B11406" s="60"/>
      <c r="C11406" s="60"/>
      <c r="D11406" s="60"/>
      <c r="H11406" s="61"/>
      <c r="I11406" s="61"/>
      <c r="J11406" s="61"/>
      <c r="K11406" s="61"/>
      <c r="L11406" s="61"/>
      <c r="M11406" s="61"/>
      <c r="N11406" s="61"/>
      <c r="O11406" s="61"/>
      <c r="P11406" s="61"/>
      <c r="Q11406" s="61"/>
      <c r="R11406" s="61"/>
      <c r="S11406" s="61"/>
      <c r="T11406" s="61"/>
      <c r="U11406" s="61"/>
      <c r="V11406" s="61"/>
      <c r="W11406" s="61"/>
      <c r="X11406" s="61"/>
      <c r="Y11406" s="61"/>
      <c r="Z11406" s="61"/>
      <c r="AA11406" s="61"/>
      <c r="AB11406" s="61"/>
      <c r="AC11406" s="61"/>
      <c r="AD11406" s="61"/>
      <c r="AE11406" s="61"/>
      <c r="AF11406" s="61"/>
      <c r="AG11406" s="61"/>
      <c r="AH11406" s="61"/>
      <c r="AI11406" s="61"/>
      <c r="AJ11406" s="61"/>
      <c r="AK11406" s="61"/>
      <c r="AL11406" s="61"/>
      <c r="AM11406" s="61"/>
      <c r="AN11406" s="61"/>
      <c r="AO11406" s="61"/>
      <c r="AP11406" s="62"/>
      <c r="AQ11406" s="61"/>
      <c r="AR11406" s="61"/>
      <c r="AS11406" s="61"/>
      <c r="AT11406" s="61"/>
      <c r="AU11406" s="61"/>
      <c r="AV11406" s="61"/>
      <c r="AW11406" s="60"/>
    </row>
    <row r="11407" s="59" customFormat="1" customHeight="1" spans="1:49">
      <c r="A11407" s="60"/>
      <c r="B11407" s="60"/>
      <c r="C11407" s="60"/>
      <c r="D11407" s="60"/>
      <c r="H11407" s="61"/>
      <c r="I11407" s="61"/>
      <c r="J11407" s="61"/>
      <c r="K11407" s="61"/>
      <c r="L11407" s="61"/>
      <c r="M11407" s="61"/>
      <c r="N11407" s="61"/>
      <c r="O11407" s="61"/>
      <c r="P11407" s="61"/>
      <c r="Q11407" s="61"/>
      <c r="R11407" s="61"/>
      <c r="S11407" s="61"/>
      <c r="T11407" s="61"/>
      <c r="U11407" s="61"/>
      <c r="V11407" s="61"/>
      <c r="W11407" s="61"/>
      <c r="X11407" s="61"/>
      <c r="Y11407" s="61"/>
      <c r="Z11407" s="61"/>
      <c r="AA11407" s="61"/>
      <c r="AB11407" s="61"/>
      <c r="AC11407" s="61"/>
      <c r="AD11407" s="61"/>
      <c r="AE11407" s="61"/>
      <c r="AF11407" s="61"/>
      <c r="AG11407" s="61"/>
      <c r="AH11407" s="61"/>
      <c r="AI11407" s="61"/>
      <c r="AJ11407" s="61"/>
      <c r="AK11407" s="61"/>
      <c r="AL11407" s="61"/>
      <c r="AM11407" s="61"/>
      <c r="AN11407" s="61"/>
      <c r="AO11407" s="61"/>
      <c r="AP11407" s="62"/>
      <c r="AQ11407" s="61"/>
      <c r="AR11407" s="61"/>
      <c r="AS11407" s="61"/>
      <c r="AT11407" s="61"/>
      <c r="AU11407" s="61"/>
      <c r="AV11407" s="61"/>
      <c r="AW11407" s="60"/>
    </row>
    <row r="11408" s="59" customFormat="1" customHeight="1" spans="1:49">
      <c r="A11408" s="60"/>
      <c r="B11408" s="60"/>
      <c r="C11408" s="60"/>
      <c r="D11408" s="60"/>
      <c r="H11408" s="61"/>
      <c r="I11408" s="61"/>
      <c r="J11408" s="61"/>
      <c r="K11408" s="61"/>
      <c r="L11408" s="61"/>
      <c r="M11408" s="61"/>
      <c r="N11408" s="61"/>
      <c r="O11408" s="61"/>
      <c r="P11408" s="61"/>
      <c r="Q11408" s="61"/>
      <c r="R11408" s="61"/>
      <c r="S11408" s="61"/>
      <c r="T11408" s="61"/>
      <c r="U11408" s="61"/>
      <c r="V11408" s="61"/>
      <c r="W11408" s="61"/>
      <c r="X11408" s="61"/>
      <c r="Y11408" s="61"/>
      <c r="Z11408" s="61"/>
      <c r="AA11408" s="61"/>
      <c r="AB11408" s="61"/>
      <c r="AC11408" s="61"/>
      <c r="AD11408" s="61"/>
      <c r="AE11408" s="61"/>
      <c r="AF11408" s="61"/>
      <c r="AG11408" s="61"/>
      <c r="AH11408" s="61"/>
      <c r="AI11408" s="61"/>
      <c r="AJ11408" s="61"/>
      <c r="AK11408" s="61"/>
      <c r="AL11408" s="61"/>
      <c r="AM11408" s="61"/>
      <c r="AN11408" s="61"/>
      <c r="AO11408" s="61"/>
      <c r="AP11408" s="62"/>
      <c r="AQ11408" s="61"/>
      <c r="AR11408" s="61"/>
      <c r="AS11408" s="61"/>
      <c r="AT11408" s="61"/>
      <c r="AU11408" s="61"/>
      <c r="AV11408" s="61"/>
      <c r="AW11408" s="60"/>
    </row>
    <row r="11409" s="59" customFormat="1" customHeight="1" spans="1:49">
      <c r="A11409" s="60"/>
      <c r="B11409" s="60"/>
      <c r="C11409" s="60"/>
      <c r="D11409" s="60"/>
      <c r="H11409" s="61"/>
      <c r="I11409" s="61"/>
      <c r="J11409" s="61"/>
      <c r="K11409" s="61"/>
      <c r="L11409" s="61"/>
      <c r="M11409" s="61"/>
      <c r="N11409" s="61"/>
      <c r="O11409" s="61"/>
      <c r="P11409" s="61"/>
      <c r="Q11409" s="61"/>
      <c r="R11409" s="61"/>
      <c r="S11409" s="61"/>
      <c r="T11409" s="61"/>
      <c r="U11409" s="61"/>
      <c r="V11409" s="61"/>
      <c r="W11409" s="61"/>
      <c r="X11409" s="61"/>
      <c r="Y11409" s="61"/>
      <c r="Z11409" s="61"/>
      <c r="AA11409" s="61"/>
      <c r="AB11409" s="61"/>
      <c r="AC11409" s="61"/>
      <c r="AD11409" s="61"/>
      <c r="AE11409" s="61"/>
      <c r="AF11409" s="61"/>
      <c r="AG11409" s="61"/>
      <c r="AH11409" s="61"/>
      <c r="AI11409" s="61"/>
      <c r="AJ11409" s="61"/>
      <c r="AK11409" s="61"/>
      <c r="AL11409" s="61"/>
      <c r="AM11409" s="61"/>
      <c r="AN11409" s="61"/>
      <c r="AO11409" s="61"/>
      <c r="AP11409" s="62"/>
      <c r="AQ11409" s="61"/>
      <c r="AR11409" s="61"/>
      <c r="AS11409" s="61"/>
      <c r="AT11409" s="61"/>
      <c r="AU11409" s="61"/>
      <c r="AV11409" s="61"/>
      <c r="AW11409" s="60"/>
    </row>
    <row r="11410" s="59" customFormat="1" customHeight="1" spans="1:49">
      <c r="A11410" s="60"/>
      <c r="B11410" s="60"/>
      <c r="C11410" s="60"/>
      <c r="D11410" s="60"/>
      <c r="H11410" s="61"/>
      <c r="I11410" s="61"/>
      <c r="J11410" s="61"/>
      <c r="K11410" s="61"/>
      <c r="L11410" s="61"/>
      <c r="M11410" s="61"/>
      <c r="N11410" s="61"/>
      <c r="O11410" s="61"/>
      <c r="P11410" s="61"/>
      <c r="Q11410" s="61"/>
      <c r="R11410" s="61"/>
      <c r="S11410" s="61"/>
      <c r="T11410" s="61"/>
      <c r="U11410" s="61"/>
      <c r="V11410" s="61"/>
      <c r="W11410" s="61"/>
      <c r="X11410" s="61"/>
      <c r="Y11410" s="61"/>
      <c r="Z11410" s="61"/>
      <c r="AA11410" s="61"/>
      <c r="AB11410" s="61"/>
      <c r="AC11410" s="61"/>
      <c r="AD11410" s="61"/>
      <c r="AE11410" s="61"/>
      <c r="AF11410" s="61"/>
      <c r="AG11410" s="61"/>
      <c r="AH11410" s="61"/>
      <c r="AI11410" s="61"/>
      <c r="AJ11410" s="61"/>
      <c r="AK11410" s="61"/>
      <c r="AL11410" s="61"/>
      <c r="AM11410" s="61"/>
      <c r="AN11410" s="61"/>
      <c r="AO11410" s="61"/>
      <c r="AP11410" s="62"/>
      <c r="AQ11410" s="61"/>
      <c r="AR11410" s="61"/>
      <c r="AS11410" s="61"/>
      <c r="AT11410" s="61"/>
      <c r="AU11410" s="61"/>
      <c r="AV11410" s="61"/>
      <c r="AW11410" s="60"/>
    </row>
    <row r="11411" s="59" customFormat="1" customHeight="1" spans="1:49">
      <c r="A11411" s="60"/>
      <c r="B11411" s="60"/>
      <c r="C11411" s="60"/>
      <c r="D11411" s="60"/>
      <c r="H11411" s="61"/>
      <c r="I11411" s="61"/>
      <c r="J11411" s="61"/>
      <c r="K11411" s="61"/>
      <c r="L11411" s="61"/>
      <c r="M11411" s="61"/>
      <c r="N11411" s="61"/>
      <c r="O11411" s="61"/>
      <c r="P11411" s="61"/>
      <c r="Q11411" s="61"/>
      <c r="R11411" s="61"/>
      <c r="S11411" s="61"/>
      <c r="T11411" s="61"/>
      <c r="U11411" s="61"/>
      <c r="V11411" s="61"/>
      <c r="W11411" s="61"/>
      <c r="X11411" s="61"/>
      <c r="Y11411" s="61"/>
      <c r="Z11411" s="61"/>
      <c r="AA11411" s="61"/>
      <c r="AB11411" s="61"/>
      <c r="AC11411" s="61"/>
      <c r="AD11411" s="61"/>
      <c r="AE11411" s="61"/>
      <c r="AF11411" s="61"/>
      <c r="AG11411" s="61"/>
      <c r="AH11411" s="61"/>
      <c r="AI11411" s="61"/>
      <c r="AJ11411" s="61"/>
      <c r="AK11411" s="61"/>
      <c r="AL11411" s="61"/>
      <c r="AM11411" s="61"/>
      <c r="AN11411" s="61"/>
      <c r="AO11411" s="61"/>
      <c r="AP11411" s="62"/>
      <c r="AQ11411" s="61"/>
      <c r="AR11411" s="61"/>
      <c r="AS11411" s="61"/>
      <c r="AT11411" s="61"/>
      <c r="AU11411" s="61"/>
      <c r="AV11411" s="61"/>
      <c r="AW11411" s="60"/>
    </row>
    <row r="11412" s="59" customFormat="1" customHeight="1" spans="1:49">
      <c r="A11412" s="60"/>
      <c r="B11412" s="60"/>
      <c r="C11412" s="60"/>
      <c r="D11412" s="60"/>
      <c r="H11412" s="61"/>
      <c r="I11412" s="61"/>
      <c r="J11412" s="61"/>
      <c r="K11412" s="61"/>
      <c r="L11412" s="61"/>
      <c r="M11412" s="61"/>
      <c r="N11412" s="61"/>
      <c r="O11412" s="61"/>
      <c r="P11412" s="61"/>
      <c r="Q11412" s="61"/>
      <c r="R11412" s="61"/>
      <c r="S11412" s="61"/>
      <c r="T11412" s="61"/>
      <c r="U11412" s="61"/>
      <c r="V11412" s="61"/>
      <c r="W11412" s="61"/>
      <c r="X11412" s="61"/>
      <c r="Y11412" s="61"/>
      <c r="Z11412" s="61"/>
      <c r="AA11412" s="61"/>
      <c r="AB11412" s="61"/>
      <c r="AC11412" s="61"/>
      <c r="AD11412" s="61"/>
      <c r="AE11412" s="61"/>
      <c r="AF11412" s="61"/>
      <c r="AG11412" s="61"/>
      <c r="AH11412" s="61"/>
      <c r="AI11412" s="61"/>
      <c r="AJ11412" s="61"/>
      <c r="AK11412" s="61"/>
      <c r="AL11412" s="61"/>
      <c r="AM11412" s="61"/>
      <c r="AN11412" s="61"/>
      <c r="AO11412" s="61"/>
      <c r="AP11412" s="62"/>
      <c r="AQ11412" s="61"/>
      <c r="AR11412" s="61"/>
      <c r="AS11412" s="61"/>
      <c r="AT11412" s="61"/>
      <c r="AU11412" s="61"/>
      <c r="AV11412" s="61"/>
      <c r="AW11412" s="60"/>
    </row>
    <row r="11413" s="59" customFormat="1" customHeight="1" spans="1:49">
      <c r="A11413" s="60"/>
      <c r="B11413" s="60"/>
      <c r="C11413" s="60"/>
      <c r="D11413" s="60"/>
      <c r="H11413" s="61"/>
      <c r="I11413" s="61"/>
      <c r="J11413" s="61"/>
      <c r="K11413" s="61"/>
      <c r="L11413" s="61"/>
      <c r="M11413" s="61"/>
      <c r="N11413" s="61"/>
      <c r="O11413" s="61"/>
      <c r="P11413" s="61"/>
      <c r="Q11413" s="61"/>
      <c r="R11413" s="61"/>
      <c r="S11413" s="61"/>
      <c r="T11413" s="61"/>
      <c r="U11413" s="61"/>
      <c r="V11413" s="61"/>
      <c r="W11413" s="61"/>
      <c r="X11413" s="61"/>
      <c r="Y11413" s="61"/>
      <c r="Z11413" s="61"/>
      <c r="AA11413" s="61"/>
      <c r="AB11413" s="61"/>
      <c r="AC11413" s="61"/>
      <c r="AD11413" s="61"/>
      <c r="AE11413" s="61"/>
      <c r="AF11413" s="61"/>
      <c r="AG11413" s="61"/>
      <c r="AH11413" s="61"/>
      <c r="AI11413" s="61"/>
      <c r="AJ11413" s="61"/>
      <c r="AK11413" s="61"/>
      <c r="AL11413" s="61"/>
      <c r="AM11413" s="61"/>
      <c r="AN11413" s="61"/>
      <c r="AO11413" s="61"/>
      <c r="AP11413" s="62"/>
      <c r="AQ11413" s="61"/>
      <c r="AR11413" s="61"/>
      <c r="AS11413" s="61"/>
      <c r="AT11413" s="61"/>
      <c r="AU11413" s="61"/>
      <c r="AV11413" s="61"/>
      <c r="AW11413" s="60"/>
    </row>
    <row r="11414" s="59" customFormat="1" customHeight="1" spans="1:49">
      <c r="A11414" s="60"/>
      <c r="B11414" s="60"/>
      <c r="C11414" s="60"/>
      <c r="D11414" s="60"/>
      <c r="H11414" s="61"/>
      <c r="I11414" s="61"/>
      <c r="J11414" s="61"/>
      <c r="K11414" s="61"/>
      <c r="L11414" s="61"/>
      <c r="M11414" s="61"/>
      <c r="N11414" s="61"/>
      <c r="O11414" s="61"/>
      <c r="P11414" s="61"/>
      <c r="Q11414" s="61"/>
      <c r="R11414" s="61"/>
      <c r="S11414" s="61"/>
      <c r="T11414" s="61"/>
      <c r="U11414" s="61"/>
      <c r="V11414" s="61"/>
      <c r="W11414" s="61"/>
      <c r="X11414" s="61"/>
      <c r="Y11414" s="61"/>
      <c r="Z11414" s="61"/>
      <c r="AA11414" s="61"/>
      <c r="AB11414" s="61"/>
      <c r="AC11414" s="61"/>
      <c r="AD11414" s="61"/>
      <c r="AE11414" s="61"/>
      <c r="AF11414" s="61"/>
      <c r="AG11414" s="61"/>
      <c r="AH11414" s="61"/>
      <c r="AI11414" s="61"/>
      <c r="AJ11414" s="61"/>
      <c r="AK11414" s="61"/>
      <c r="AL11414" s="61"/>
      <c r="AM11414" s="61"/>
      <c r="AN11414" s="61"/>
      <c r="AO11414" s="61"/>
      <c r="AP11414" s="62"/>
      <c r="AQ11414" s="61"/>
      <c r="AR11414" s="61"/>
      <c r="AS11414" s="61"/>
      <c r="AT11414" s="61"/>
      <c r="AU11414" s="61"/>
      <c r="AV11414" s="61"/>
      <c r="AW11414" s="60"/>
    </row>
    <row r="11415" s="59" customFormat="1" customHeight="1" spans="1:49">
      <c r="A11415" s="60"/>
      <c r="B11415" s="60"/>
      <c r="C11415" s="60"/>
      <c r="D11415" s="60"/>
      <c r="H11415" s="61"/>
      <c r="I11415" s="61"/>
      <c r="J11415" s="61"/>
      <c r="K11415" s="61"/>
      <c r="L11415" s="61"/>
      <c r="M11415" s="61"/>
      <c r="N11415" s="61"/>
      <c r="O11415" s="61"/>
      <c r="P11415" s="61"/>
      <c r="Q11415" s="61"/>
      <c r="R11415" s="61"/>
      <c r="S11415" s="61"/>
      <c r="T11415" s="61"/>
      <c r="U11415" s="61"/>
      <c r="V11415" s="61"/>
      <c r="W11415" s="61"/>
      <c r="X11415" s="61"/>
      <c r="Y11415" s="61"/>
      <c r="Z11415" s="61"/>
      <c r="AA11415" s="61"/>
      <c r="AB11415" s="61"/>
      <c r="AC11415" s="61"/>
      <c r="AD11415" s="61"/>
      <c r="AE11415" s="61"/>
      <c r="AF11415" s="61"/>
      <c r="AG11415" s="61"/>
      <c r="AH11415" s="61"/>
      <c r="AI11415" s="61"/>
      <c r="AJ11415" s="61"/>
      <c r="AK11415" s="61"/>
      <c r="AL11415" s="61"/>
      <c r="AM11415" s="61"/>
      <c r="AN11415" s="61"/>
      <c r="AO11415" s="61"/>
      <c r="AP11415" s="62"/>
      <c r="AQ11415" s="61"/>
      <c r="AR11415" s="61"/>
      <c r="AS11415" s="61"/>
      <c r="AT11415" s="61"/>
      <c r="AU11415" s="61"/>
      <c r="AV11415" s="61"/>
      <c r="AW11415" s="60"/>
    </row>
    <row r="11416" s="59" customFormat="1" customHeight="1" spans="1:49">
      <c r="A11416" s="60"/>
      <c r="B11416" s="60"/>
      <c r="C11416" s="60"/>
      <c r="D11416" s="60"/>
      <c r="H11416" s="61"/>
      <c r="I11416" s="61"/>
      <c r="J11416" s="61"/>
      <c r="K11416" s="61"/>
      <c r="L11416" s="61"/>
      <c r="M11416" s="61"/>
      <c r="N11416" s="61"/>
      <c r="O11416" s="61"/>
      <c r="P11416" s="61"/>
      <c r="Q11416" s="61"/>
      <c r="R11416" s="61"/>
      <c r="S11416" s="61"/>
      <c r="T11416" s="61"/>
      <c r="U11416" s="61"/>
      <c r="V11416" s="61"/>
      <c r="W11416" s="61"/>
      <c r="X11416" s="61"/>
      <c r="Y11416" s="61"/>
      <c r="Z11416" s="61"/>
      <c r="AA11416" s="61"/>
      <c r="AB11416" s="61"/>
      <c r="AC11416" s="61"/>
      <c r="AD11416" s="61"/>
      <c r="AE11416" s="61"/>
      <c r="AF11416" s="61"/>
      <c r="AG11416" s="61"/>
      <c r="AH11416" s="61"/>
      <c r="AI11416" s="61"/>
      <c r="AJ11416" s="61"/>
      <c r="AK11416" s="61"/>
      <c r="AL11416" s="61"/>
      <c r="AM11416" s="61"/>
      <c r="AN11416" s="61"/>
      <c r="AO11416" s="61"/>
      <c r="AP11416" s="62"/>
      <c r="AQ11416" s="61"/>
      <c r="AR11416" s="61"/>
      <c r="AS11416" s="61"/>
      <c r="AT11416" s="61"/>
      <c r="AU11416" s="61"/>
      <c r="AV11416" s="61"/>
      <c r="AW11416" s="60"/>
    </row>
    <row r="11417" s="59" customFormat="1" customHeight="1" spans="1:49">
      <c r="A11417" s="60"/>
      <c r="B11417" s="60"/>
      <c r="C11417" s="60"/>
      <c r="D11417" s="60"/>
      <c r="H11417" s="61"/>
      <c r="I11417" s="61"/>
      <c r="J11417" s="61"/>
      <c r="K11417" s="61"/>
      <c r="L11417" s="61"/>
      <c r="M11417" s="61"/>
      <c r="N11417" s="61"/>
      <c r="O11417" s="61"/>
      <c r="P11417" s="61"/>
      <c r="Q11417" s="61"/>
      <c r="R11417" s="61"/>
      <c r="S11417" s="61"/>
      <c r="T11417" s="61"/>
      <c r="U11417" s="61"/>
      <c r="V11417" s="61"/>
      <c r="W11417" s="61"/>
      <c r="X11417" s="61"/>
      <c r="Y11417" s="61"/>
      <c r="Z11417" s="61"/>
      <c r="AA11417" s="61"/>
      <c r="AB11417" s="61"/>
      <c r="AC11417" s="61"/>
      <c r="AD11417" s="61"/>
      <c r="AE11417" s="61"/>
      <c r="AF11417" s="61"/>
      <c r="AG11417" s="61"/>
      <c r="AH11417" s="61"/>
      <c r="AI11417" s="61"/>
      <c r="AJ11417" s="61"/>
      <c r="AK11417" s="61"/>
      <c r="AL11417" s="61"/>
      <c r="AM11417" s="61"/>
      <c r="AN11417" s="61"/>
      <c r="AO11417" s="61"/>
      <c r="AP11417" s="62"/>
      <c r="AQ11417" s="61"/>
      <c r="AR11417" s="61"/>
      <c r="AS11417" s="61"/>
      <c r="AT11417" s="61"/>
      <c r="AU11417" s="61"/>
      <c r="AV11417" s="61"/>
      <c r="AW11417" s="60"/>
    </row>
    <row r="11418" s="59" customFormat="1" customHeight="1" spans="1:49">
      <c r="A11418" s="60"/>
      <c r="B11418" s="60"/>
      <c r="C11418" s="60"/>
      <c r="D11418" s="60"/>
      <c r="H11418" s="61"/>
      <c r="I11418" s="61"/>
      <c r="J11418" s="61"/>
      <c r="K11418" s="61"/>
      <c r="L11418" s="61"/>
      <c r="M11418" s="61"/>
      <c r="N11418" s="61"/>
      <c r="O11418" s="61"/>
      <c r="P11418" s="61"/>
      <c r="Q11418" s="61"/>
      <c r="R11418" s="61"/>
      <c r="S11418" s="61"/>
      <c r="T11418" s="61"/>
      <c r="U11418" s="61"/>
      <c r="V11418" s="61"/>
      <c r="W11418" s="61"/>
      <c r="X11418" s="61"/>
      <c r="Y11418" s="61"/>
      <c r="Z11418" s="61"/>
      <c r="AA11418" s="61"/>
      <c r="AB11418" s="61"/>
      <c r="AC11418" s="61"/>
      <c r="AD11418" s="61"/>
      <c r="AE11418" s="61"/>
      <c r="AF11418" s="61"/>
      <c r="AG11418" s="61"/>
      <c r="AH11418" s="61"/>
      <c r="AI11418" s="61"/>
      <c r="AJ11418" s="61"/>
      <c r="AK11418" s="61"/>
      <c r="AL11418" s="61"/>
      <c r="AM11418" s="61"/>
      <c r="AN11418" s="61"/>
      <c r="AO11418" s="61"/>
      <c r="AP11418" s="62"/>
      <c r="AQ11418" s="61"/>
      <c r="AR11418" s="61"/>
      <c r="AS11418" s="61"/>
      <c r="AT11418" s="61"/>
      <c r="AU11418" s="61"/>
      <c r="AV11418" s="61"/>
      <c r="AW11418" s="60"/>
    </row>
    <row r="11419" s="59" customFormat="1" customHeight="1" spans="1:49">
      <c r="A11419" s="60"/>
      <c r="B11419" s="60"/>
      <c r="C11419" s="60"/>
      <c r="D11419" s="60"/>
      <c r="H11419" s="61"/>
      <c r="I11419" s="61"/>
      <c r="J11419" s="61"/>
      <c r="K11419" s="61"/>
      <c r="L11419" s="61"/>
      <c r="M11419" s="61"/>
      <c r="N11419" s="61"/>
      <c r="O11419" s="61"/>
      <c r="P11419" s="61"/>
      <c r="Q11419" s="61"/>
      <c r="R11419" s="61"/>
      <c r="S11419" s="61"/>
      <c r="T11419" s="61"/>
      <c r="U11419" s="61"/>
      <c r="V11419" s="61"/>
      <c r="W11419" s="61"/>
      <c r="X11419" s="61"/>
      <c r="Y11419" s="61"/>
      <c r="Z11419" s="61"/>
      <c r="AA11419" s="61"/>
      <c r="AB11419" s="61"/>
      <c r="AC11419" s="61"/>
      <c r="AD11419" s="61"/>
      <c r="AE11419" s="61"/>
      <c r="AF11419" s="61"/>
      <c r="AG11419" s="61"/>
      <c r="AH11419" s="61"/>
      <c r="AI11419" s="61"/>
      <c r="AJ11419" s="61"/>
      <c r="AK11419" s="61"/>
      <c r="AL11419" s="61"/>
      <c r="AM11419" s="61"/>
      <c r="AN11419" s="61"/>
      <c r="AO11419" s="61"/>
      <c r="AP11419" s="62"/>
      <c r="AQ11419" s="61"/>
      <c r="AR11419" s="61"/>
      <c r="AS11419" s="61"/>
      <c r="AT11419" s="61"/>
      <c r="AU11419" s="61"/>
      <c r="AV11419" s="61"/>
      <c r="AW11419" s="60"/>
    </row>
    <row r="11420" s="59" customFormat="1" customHeight="1" spans="1:49">
      <c r="A11420" s="60"/>
      <c r="B11420" s="60"/>
      <c r="C11420" s="60"/>
      <c r="D11420" s="60"/>
      <c r="H11420" s="61"/>
      <c r="I11420" s="61"/>
      <c r="J11420" s="61"/>
      <c r="K11420" s="61"/>
      <c r="L11420" s="61"/>
      <c r="M11420" s="61"/>
      <c r="N11420" s="61"/>
      <c r="O11420" s="61"/>
      <c r="P11420" s="61"/>
      <c r="Q11420" s="61"/>
      <c r="R11420" s="61"/>
      <c r="S11420" s="61"/>
      <c r="T11420" s="61"/>
      <c r="U11420" s="61"/>
      <c r="V11420" s="61"/>
      <c r="W11420" s="61"/>
      <c r="X11420" s="61"/>
      <c r="Y11420" s="61"/>
      <c r="Z11420" s="61"/>
      <c r="AA11420" s="61"/>
      <c r="AB11420" s="61"/>
      <c r="AC11420" s="61"/>
      <c r="AD11420" s="61"/>
      <c r="AE11420" s="61"/>
      <c r="AF11420" s="61"/>
      <c r="AG11420" s="61"/>
      <c r="AH11420" s="61"/>
      <c r="AI11420" s="61"/>
      <c r="AJ11420" s="61"/>
      <c r="AK11420" s="61"/>
      <c r="AL11420" s="61"/>
      <c r="AM11420" s="61"/>
      <c r="AN11420" s="61"/>
      <c r="AO11420" s="61"/>
      <c r="AP11420" s="62"/>
      <c r="AQ11420" s="61"/>
      <c r="AR11420" s="61"/>
      <c r="AS11420" s="61"/>
      <c r="AT11420" s="61"/>
      <c r="AU11420" s="61"/>
      <c r="AV11420" s="61"/>
      <c r="AW11420" s="60"/>
    </row>
    <row r="11421" s="59" customFormat="1" customHeight="1" spans="1:49">
      <c r="A11421" s="60"/>
      <c r="B11421" s="60"/>
      <c r="C11421" s="60"/>
      <c r="D11421" s="60"/>
      <c r="H11421" s="61"/>
      <c r="I11421" s="61"/>
      <c r="J11421" s="61"/>
      <c r="K11421" s="61"/>
      <c r="L11421" s="61"/>
      <c r="M11421" s="61"/>
      <c r="N11421" s="61"/>
      <c r="O11421" s="61"/>
      <c r="P11421" s="61"/>
      <c r="Q11421" s="61"/>
      <c r="R11421" s="61"/>
      <c r="S11421" s="61"/>
      <c r="T11421" s="61"/>
      <c r="U11421" s="61"/>
      <c r="V11421" s="61"/>
      <c r="W11421" s="61"/>
      <c r="X11421" s="61"/>
      <c r="Y11421" s="61"/>
      <c r="Z11421" s="61"/>
      <c r="AA11421" s="61"/>
      <c r="AB11421" s="61"/>
      <c r="AC11421" s="61"/>
      <c r="AD11421" s="61"/>
      <c r="AE11421" s="61"/>
      <c r="AF11421" s="61"/>
      <c r="AG11421" s="61"/>
      <c r="AH11421" s="61"/>
      <c r="AI11421" s="61"/>
      <c r="AJ11421" s="61"/>
      <c r="AK11421" s="61"/>
      <c r="AL11421" s="61"/>
      <c r="AM11421" s="61"/>
      <c r="AN11421" s="61"/>
      <c r="AO11421" s="61"/>
      <c r="AP11421" s="62"/>
      <c r="AQ11421" s="61"/>
      <c r="AR11421" s="61"/>
      <c r="AS11421" s="61"/>
      <c r="AT11421" s="61"/>
      <c r="AU11421" s="61"/>
      <c r="AV11421" s="61"/>
      <c r="AW11421" s="60"/>
    </row>
    <row r="11422" s="59" customFormat="1" customHeight="1" spans="1:49">
      <c r="A11422" s="60"/>
      <c r="B11422" s="60"/>
      <c r="C11422" s="60"/>
      <c r="D11422" s="60"/>
      <c r="H11422" s="61"/>
      <c r="I11422" s="61"/>
      <c r="J11422" s="61"/>
      <c r="K11422" s="61"/>
      <c r="L11422" s="61"/>
      <c r="M11422" s="61"/>
      <c r="N11422" s="61"/>
      <c r="O11422" s="61"/>
      <c r="P11422" s="61"/>
      <c r="Q11422" s="61"/>
      <c r="R11422" s="61"/>
      <c r="S11422" s="61"/>
      <c r="T11422" s="61"/>
      <c r="U11422" s="61"/>
      <c r="V11422" s="61"/>
      <c r="W11422" s="61"/>
      <c r="X11422" s="61"/>
      <c r="Y11422" s="61"/>
      <c r="Z11422" s="61"/>
      <c r="AA11422" s="61"/>
      <c r="AB11422" s="61"/>
      <c r="AC11422" s="61"/>
      <c r="AD11422" s="61"/>
      <c r="AE11422" s="61"/>
      <c r="AF11422" s="61"/>
      <c r="AG11422" s="61"/>
      <c r="AH11422" s="61"/>
      <c r="AI11422" s="61"/>
      <c r="AJ11422" s="61"/>
      <c r="AK11422" s="61"/>
      <c r="AL11422" s="61"/>
      <c r="AM11422" s="61"/>
      <c r="AN11422" s="61"/>
      <c r="AO11422" s="61"/>
      <c r="AP11422" s="62"/>
      <c r="AQ11422" s="61"/>
      <c r="AR11422" s="61"/>
      <c r="AS11422" s="61"/>
      <c r="AT11422" s="61"/>
      <c r="AU11422" s="61"/>
      <c r="AV11422" s="61"/>
      <c r="AW11422" s="60"/>
    </row>
    <row r="11423" s="59" customFormat="1" customHeight="1" spans="1:49">
      <c r="A11423" s="60"/>
      <c r="B11423" s="60"/>
      <c r="C11423" s="60"/>
      <c r="D11423" s="60"/>
      <c r="H11423" s="61"/>
      <c r="I11423" s="61"/>
      <c r="J11423" s="61"/>
      <c r="K11423" s="61"/>
      <c r="L11423" s="61"/>
      <c r="M11423" s="61"/>
      <c r="N11423" s="61"/>
      <c r="O11423" s="61"/>
      <c r="P11423" s="61"/>
      <c r="Q11423" s="61"/>
      <c r="R11423" s="61"/>
      <c r="S11423" s="61"/>
      <c r="T11423" s="61"/>
      <c r="U11423" s="61"/>
      <c r="V11423" s="61"/>
      <c r="W11423" s="61"/>
      <c r="X11423" s="61"/>
      <c r="Y11423" s="61"/>
      <c r="Z11423" s="61"/>
      <c r="AA11423" s="61"/>
      <c r="AB11423" s="61"/>
      <c r="AC11423" s="61"/>
      <c r="AD11423" s="61"/>
      <c r="AE11423" s="61"/>
      <c r="AF11423" s="61"/>
      <c r="AG11423" s="61"/>
      <c r="AH11423" s="61"/>
      <c r="AI11423" s="61"/>
      <c r="AJ11423" s="61"/>
      <c r="AK11423" s="61"/>
      <c r="AL11423" s="61"/>
      <c r="AM11423" s="61"/>
      <c r="AN11423" s="61"/>
      <c r="AO11423" s="61"/>
      <c r="AP11423" s="62"/>
      <c r="AQ11423" s="61"/>
      <c r="AR11423" s="61"/>
      <c r="AS11423" s="61"/>
      <c r="AT11423" s="61"/>
      <c r="AU11423" s="61"/>
      <c r="AV11423" s="61"/>
      <c r="AW11423" s="60"/>
    </row>
    <row r="11424" s="59" customFormat="1" customHeight="1" spans="1:49">
      <c r="A11424" s="60"/>
      <c r="B11424" s="60"/>
      <c r="C11424" s="60"/>
      <c r="D11424" s="60"/>
      <c r="H11424" s="61"/>
      <c r="I11424" s="61"/>
      <c r="J11424" s="61"/>
      <c r="K11424" s="61"/>
      <c r="L11424" s="61"/>
      <c r="M11424" s="61"/>
      <c r="N11424" s="61"/>
      <c r="O11424" s="61"/>
      <c r="P11424" s="61"/>
      <c r="Q11424" s="61"/>
      <c r="R11424" s="61"/>
      <c r="S11424" s="61"/>
      <c r="T11424" s="61"/>
      <c r="U11424" s="61"/>
      <c r="V11424" s="61"/>
      <c r="W11424" s="61"/>
      <c r="X11424" s="61"/>
      <c r="Y11424" s="61"/>
      <c r="Z11424" s="61"/>
      <c r="AA11424" s="61"/>
      <c r="AB11424" s="61"/>
      <c r="AC11424" s="61"/>
      <c r="AD11424" s="61"/>
      <c r="AE11424" s="61"/>
      <c r="AF11424" s="61"/>
      <c r="AG11424" s="61"/>
      <c r="AH11424" s="61"/>
      <c r="AI11424" s="61"/>
      <c r="AJ11424" s="61"/>
      <c r="AK11424" s="61"/>
      <c r="AL11424" s="61"/>
      <c r="AM11424" s="61"/>
      <c r="AN11424" s="61"/>
      <c r="AO11424" s="61"/>
      <c r="AP11424" s="62"/>
      <c r="AQ11424" s="61"/>
      <c r="AR11424" s="61"/>
      <c r="AS11424" s="61"/>
      <c r="AT11424" s="61"/>
      <c r="AU11424" s="61"/>
      <c r="AV11424" s="61"/>
      <c r="AW11424" s="60"/>
    </row>
    <row r="11425" s="59" customFormat="1" customHeight="1" spans="1:49">
      <c r="A11425" s="60"/>
      <c r="B11425" s="60"/>
      <c r="C11425" s="60"/>
      <c r="D11425" s="60"/>
      <c r="H11425" s="61"/>
      <c r="I11425" s="61"/>
      <c r="J11425" s="61"/>
      <c r="K11425" s="61"/>
      <c r="L11425" s="61"/>
      <c r="M11425" s="61"/>
      <c r="N11425" s="61"/>
      <c r="O11425" s="61"/>
      <c r="P11425" s="61"/>
      <c r="Q11425" s="61"/>
      <c r="R11425" s="61"/>
      <c r="S11425" s="61"/>
      <c r="T11425" s="61"/>
      <c r="U11425" s="61"/>
      <c r="V11425" s="61"/>
      <c r="W11425" s="61"/>
      <c r="X11425" s="61"/>
      <c r="Y11425" s="61"/>
      <c r="Z11425" s="61"/>
      <c r="AA11425" s="61"/>
      <c r="AB11425" s="61"/>
      <c r="AC11425" s="61"/>
      <c r="AD11425" s="61"/>
      <c r="AE11425" s="61"/>
      <c r="AF11425" s="61"/>
      <c r="AG11425" s="61"/>
      <c r="AH11425" s="61"/>
      <c r="AI11425" s="61"/>
      <c r="AJ11425" s="61"/>
      <c r="AK11425" s="61"/>
      <c r="AL11425" s="61"/>
      <c r="AM11425" s="61"/>
      <c r="AN11425" s="61"/>
      <c r="AO11425" s="61"/>
      <c r="AP11425" s="62"/>
      <c r="AQ11425" s="61"/>
      <c r="AR11425" s="61"/>
      <c r="AS11425" s="61"/>
      <c r="AT11425" s="61"/>
      <c r="AU11425" s="61"/>
      <c r="AV11425" s="61"/>
      <c r="AW11425" s="60"/>
    </row>
    <row r="11426" s="59" customFormat="1" customHeight="1" spans="1:49">
      <c r="A11426" s="60"/>
      <c r="B11426" s="60"/>
      <c r="C11426" s="60"/>
      <c r="D11426" s="60"/>
      <c r="H11426" s="61"/>
      <c r="I11426" s="61"/>
      <c r="J11426" s="61"/>
      <c r="K11426" s="61"/>
      <c r="L11426" s="61"/>
      <c r="M11426" s="61"/>
      <c r="N11426" s="61"/>
      <c r="O11426" s="61"/>
      <c r="P11426" s="61"/>
      <c r="Q11426" s="61"/>
      <c r="R11426" s="61"/>
      <c r="S11426" s="61"/>
      <c r="T11426" s="61"/>
      <c r="U11426" s="61"/>
      <c r="V11426" s="61"/>
      <c r="W11426" s="61"/>
      <c r="X11426" s="61"/>
      <c r="Y11426" s="61"/>
      <c r="Z11426" s="61"/>
      <c r="AA11426" s="61"/>
      <c r="AB11426" s="61"/>
      <c r="AC11426" s="61"/>
      <c r="AD11426" s="61"/>
      <c r="AE11426" s="61"/>
      <c r="AF11426" s="61"/>
      <c r="AG11426" s="61"/>
      <c r="AH11426" s="61"/>
      <c r="AI11426" s="61"/>
      <c r="AJ11426" s="61"/>
      <c r="AK11426" s="61"/>
      <c r="AL11426" s="61"/>
      <c r="AM11426" s="61"/>
      <c r="AN11426" s="61"/>
      <c r="AO11426" s="61"/>
      <c r="AP11426" s="62"/>
      <c r="AQ11426" s="61"/>
      <c r="AR11426" s="61"/>
      <c r="AS11426" s="61"/>
      <c r="AT11426" s="61"/>
      <c r="AU11426" s="61"/>
      <c r="AV11426" s="61"/>
      <c r="AW11426" s="60"/>
    </row>
    <row r="11427" s="59" customFormat="1" customHeight="1" spans="1:49">
      <c r="A11427" s="60"/>
      <c r="B11427" s="60"/>
      <c r="C11427" s="60"/>
      <c r="D11427" s="60"/>
      <c r="H11427" s="61"/>
      <c r="I11427" s="61"/>
      <c r="J11427" s="61"/>
      <c r="K11427" s="61"/>
      <c r="L11427" s="61"/>
      <c r="M11427" s="61"/>
      <c r="N11427" s="61"/>
      <c r="O11427" s="61"/>
      <c r="P11427" s="61"/>
      <c r="Q11427" s="61"/>
      <c r="R11427" s="61"/>
      <c r="S11427" s="61"/>
      <c r="T11427" s="61"/>
      <c r="U11427" s="61"/>
      <c r="V11427" s="61"/>
      <c r="W11427" s="61"/>
      <c r="X11427" s="61"/>
      <c r="Y11427" s="61"/>
      <c r="Z11427" s="61"/>
      <c r="AA11427" s="61"/>
      <c r="AB11427" s="61"/>
      <c r="AC11427" s="61"/>
      <c r="AD11427" s="61"/>
      <c r="AE11427" s="61"/>
      <c r="AF11427" s="61"/>
      <c r="AG11427" s="61"/>
      <c r="AH11427" s="61"/>
      <c r="AI11427" s="61"/>
      <c r="AJ11427" s="61"/>
      <c r="AK11427" s="61"/>
      <c r="AL11427" s="61"/>
      <c r="AM11427" s="61"/>
      <c r="AN11427" s="61"/>
      <c r="AO11427" s="61"/>
      <c r="AP11427" s="62"/>
      <c r="AQ11427" s="61"/>
      <c r="AR11427" s="61"/>
      <c r="AS11427" s="61"/>
      <c r="AT11427" s="61"/>
      <c r="AU11427" s="61"/>
      <c r="AV11427" s="61"/>
      <c r="AW11427" s="60"/>
    </row>
    <row r="11428" s="59" customFormat="1" customHeight="1" spans="1:49">
      <c r="A11428" s="60"/>
      <c r="B11428" s="60"/>
      <c r="C11428" s="60"/>
      <c r="D11428" s="60"/>
      <c r="H11428" s="61"/>
      <c r="I11428" s="61"/>
      <c r="J11428" s="61"/>
      <c r="K11428" s="61"/>
      <c r="L11428" s="61"/>
      <c r="M11428" s="61"/>
      <c r="N11428" s="61"/>
      <c r="O11428" s="61"/>
      <c r="P11428" s="61"/>
      <c r="Q11428" s="61"/>
      <c r="R11428" s="61"/>
      <c r="S11428" s="61"/>
      <c r="T11428" s="61"/>
      <c r="U11428" s="61"/>
      <c r="V11428" s="61"/>
      <c r="W11428" s="61"/>
      <c r="X11428" s="61"/>
      <c r="Y11428" s="61"/>
      <c r="Z11428" s="61"/>
      <c r="AA11428" s="61"/>
      <c r="AB11428" s="61"/>
      <c r="AC11428" s="61"/>
      <c r="AD11428" s="61"/>
      <c r="AE11428" s="61"/>
      <c r="AF11428" s="61"/>
      <c r="AG11428" s="61"/>
      <c r="AH11428" s="61"/>
      <c r="AI11428" s="61"/>
      <c r="AJ11428" s="61"/>
      <c r="AK11428" s="61"/>
      <c r="AL11428" s="61"/>
      <c r="AM11428" s="61"/>
      <c r="AN11428" s="61"/>
      <c r="AO11428" s="61"/>
      <c r="AP11428" s="62"/>
      <c r="AQ11428" s="61"/>
      <c r="AR11428" s="61"/>
      <c r="AS11428" s="61"/>
      <c r="AT11428" s="61"/>
      <c r="AU11428" s="61"/>
      <c r="AV11428" s="61"/>
      <c r="AW11428" s="60"/>
    </row>
    <row r="11429" s="59" customFormat="1" customHeight="1" spans="1:49">
      <c r="A11429" s="60"/>
      <c r="B11429" s="60"/>
      <c r="C11429" s="60"/>
      <c r="D11429" s="60"/>
      <c r="H11429" s="61"/>
      <c r="I11429" s="61"/>
      <c r="J11429" s="61"/>
      <c r="K11429" s="61"/>
      <c r="L11429" s="61"/>
      <c r="M11429" s="61"/>
      <c r="N11429" s="61"/>
      <c r="O11429" s="61"/>
      <c r="P11429" s="61"/>
      <c r="Q11429" s="61"/>
      <c r="R11429" s="61"/>
      <c r="S11429" s="61"/>
      <c r="T11429" s="61"/>
      <c r="U11429" s="61"/>
      <c r="V11429" s="61"/>
      <c r="W11429" s="61"/>
      <c r="X11429" s="61"/>
      <c r="Y11429" s="61"/>
      <c r="Z11429" s="61"/>
      <c r="AA11429" s="61"/>
      <c r="AB11429" s="61"/>
      <c r="AC11429" s="61"/>
      <c r="AD11429" s="61"/>
      <c r="AE11429" s="61"/>
      <c r="AF11429" s="61"/>
      <c r="AG11429" s="61"/>
      <c r="AH11429" s="61"/>
      <c r="AI11429" s="61"/>
      <c r="AJ11429" s="61"/>
      <c r="AK11429" s="61"/>
      <c r="AL11429" s="61"/>
      <c r="AM11429" s="61"/>
      <c r="AN11429" s="61"/>
      <c r="AO11429" s="61"/>
      <c r="AP11429" s="62"/>
      <c r="AQ11429" s="61"/>
      <c r="AR11429" s="61"/>
      <c r="AS11429" s="61"/>
      <c r="AT11429" s="61"/>
      <c r="AU11429" s="61"/>
      <c r="AV11429" s="61"/>
      <c r="AW11429" s="60"/>
    </row>
    <row r="11430" s="59" customFormat="1" customHeight="1" spans="1:49">
      <c r="A11430" s="60"/>
      <c r="B11430" s="60"/>
      <c r="C11430" s="60"/>
      <c r="D11430" s="60"/>
      <c r="H11430" s="61"/>
      <c r="I11430" s="61"/>
      <c r="J11430" s="61"/>
      <c r="K11430" s="61"/>
      <c r="L11430" s="61"/>
      <c r="M11430" s="61"/>
      <c r="N11430" s="61"/>
      <c r="O11430" s="61"/>
      <c r="P11430" s="61"/>
      <c r="Q11430" s="61"/>
      <c r="R11430" s="61"/>
      <c r="S11430" s="61"/>
      <c r="T11430" s="61"/>
      <c r="U11430" s="61"/>
      <c r="V11430" s="61"/>
      <c r="W11430" s="61"/>
      <c r="X11430" s="61"/>
      <c r="Y11430" s="61"/>
      <c r="Z11430" s="61"/>
      <c r="AA11430" s="61"/>
      <c r="AB11430" s="61"/>
      <c r="AC11430" s="61"/>
      <c r="AD11430" s="61"/>
      <c r="AE11430" s="61"/>
      <c r="AF11430" s="61"/>
      <c r="AG11430" s="61"/>
      <c r="AH11430" s="61"/>
      <c r="AI11430" s="61"/>
      <c r="AJ11430" s="61"/>
      <c r="AK11430" s="61"/>
      <c r="AL11430" s="61"/>
      <c r="AM11430" s="61"/>
      <c r="AN11430" s="61"/>
      <c r="AO11430" s="61"/>
      <c r="AP11430" s="62"/>
      <c r="AQ11430" s="61"/>
      <c r="AR11430" s="61"/>
      <c r="AS11430" s="61"/>
      <c r="AT11430" s="61"/>
      <c r="AU11430" s="61"/>
      <c r="AV11430" s="61"/>
      <c r="AW11430" s="60"/>
    </row>
    <row r="11431" s="59" customFormat="1" customHeight="1" spans="1:49">
      <c r="A11431" s="60"/>
      <c r="B11431" s="60"/>
      <c r="C11431" s="60"/>
      <c r="D11431" s="60"/>
      <c r="H11431" s="61"/>
      <c r="I11431" s="61"/>
      <c r="J11431" s="61"/>
      <c r="K11431" s="61"/>
      <c r="L11431" s="61"/>
      <c r="M11431" s="61"/>
      <c r="N11431" s="61"/>
      <c r="O11431" s="61"/>
      <c r="P11431" s="61"/>
      <c r="Q11431" s="61"/>
      <c r="R11431" s="61"/>
      <c r="S11431" s="61"/>
      <c r="T11431" s="61"/>
      <c r="U11431" s="61"/>
      <c r="V11431" s="61"/>
      <c r="W11431" s="61"/>
      <c r="X11431" s="61"/>
      <c r="Y11431" s="61"/>
      <c r="Z11431" s="61"/>
      <c r="AA11431" s="61"/>
      <c r="AB11431" s="61"/>
      <c r="AC11431" s="61"/>
      <c r="AD11431" s="61"/>
      <c r="AE11431" s="61"/>
      <c r="AF11431" s="61"/>
      <c r="AG11431" s="61"/>
      <c r="AH11431" s="61"/>
      <c r="AI11431" s="61"/>
      <c r="AJ11431" s="61"/>
      <c r="AK11431" s="61"/>
      <c r="AL11431" s="61"/>
      <c r="AM11431" s="61"/>
      <c r="AN11431" s="61"/>
      <c r="AO11431" s="61"/>
      <c r="AP11431" s="62"/>
      <c r="AQ11431" s="61"/>
      <c r="AR11431" s="61"/>
      <c r="AS11431" s="61"/>
      <c r="AT11431" s="61"/>
      <c r="AU11431" s="61"/>
      <c r="AV11431" s="61"/>
      <c r="AW11431" s="60"/>
    </row>
    <row r="11432" s="59" customFormat="1" customHeight="1" spans="1:49">
      <c r="A11432" s="60"/>
      <c r="B11432" s="60"/>
      <c r="C11432" s="60"/>
      <c r="D11432" s="60"/>
      <c r="H11432" s="61"/>
      <c r="I11432" s="61"/>
      <c r="J11432" s="61"/>
      <c r="K11432" s="61"/>
      <c r="L11432" s="61"/>
      <c r="M11432" s="61"/>
      <c r="N11432" s="61"/>
      <c r="O11432" s="61"/>
      <c r="P11432" s="61"/>
      <c r="Q11432" s="61"/>
      <c r="R11432" s="61"/>
      <c r="S11432" s="61"/>
      <c r="T11432" s="61"/>
      <c r="U11432" s="61"/>
      <c r="V11432" s="61"/>
      <c r="W11432" s="61"/>
      <c r="X11432" s="61"/>
      <c r="Y11432" s="61"/>
      <c r="Z11432" s="61"/>
      <c r="AA11432" s="61"/>
      <c r="AB11432" s="61"/>
      <c r="AC11432" s="61"/>
      <c r="AD11432" s="61"/>
      <c r="AE11432" s="61"/>
      <c r="AF11432" s="61"/>
      <c r="AG11432" s="61"/>
      <c r="AH11432" s="61"/>
      <c r="AI11432" s="61"/>
      <c r="AJ11432" s="61"/>
      <c r="AK11432" s="61"/>
      <c r="AL11432" s="61"/>
      <c r="AM11432" s="61"/>
      <c r="AN11432" s="61"/>
      <c r="AO11432" s="61"/>
      <c r="AP11432" s="62"/>
      <c r="AQ11432" s="61"/>
      <c r="AR11432" s="61"/>
      <c r="AS11432" s="61"/>
      <c r="AT11432" s="61"/>
      <c r="AU11432" s="61"/>
      <c r="AV11432" s="61"/>
      <c r="AW11432" s="60"/>
    </row>
    <row r="11433" s="59" customFormat="1" customHeight="1" spans="1:49">
      <c r="A11433" s="60"/>
      <c r="B11433" s="60"/>
      <c r="C11433" s="60"/>
      <c r="D11433" s="60"/>
      <c r="H11433" s="61"/>
      <c r="I11433" s="61"/>
      <c r="J11433" s="61"/>
      <c r="K11433" s="61"/>
      <c r="L11433" s="61"/>
      <c r="M11433" s="61"/>
      <c r="N11433" s="61"/>
      <c r="O11433" s="61"/>
      <c r="P11433" s="61"/>
      <c r="Q11433" s="61"/>
      <c r="R11433" s="61"/>
      <c r="S11433" s="61"/>
      <c r="T11433" s="61"/>
      <c r="U11433" s="61"/>
      <c r="V11433" s="61"/>
      <c r="W11433" s="61"/>
      <c r="X11433" s="61"/>
      <c r="Y11433" s="61"/>
      <c r="Z11433" s="61"/>
      <c r="AA11433" s="61"/>
      <c r="AB11433" s="61"/>
      <c r="AC11433" s="61"/>
      <c r="AD11433" s="61"/>
      <c r="AE11433" s="61"/>
      <c r="AF11433" s="61"/>
      <c r="AG11433" s="61"/>
      <c r="AH11433" s="61"/>
      <c r="AI11433" s="61"/>
      <c r="AJ11433" s="61"/>
      <c r="AK11433" s="61"/>
      <c r="AL11433" s="61"/>
      <c r="AM11433" s="61"/>
      <c r="AN11433" s="61"/>
      <c r="AO11433" s="61"/>
      <c r="AP11433" s="62"/>
      <c r="AQ11433" s="61"/>
      <c r="AR11433" s="61"/>
      <c r="AS11433" s="61"/>
      <c r="AT11433" s="61"/>
      <c r="AU11433" s="61"/>
      <c r="AV11433" s="61"/>
      <c r="AW11433" s="60"/>
    </row>
    <row r="11434" s="59" customFormat="1" customHeight="1" spans="1:49">
      <c r="A11434" s="60"/>
      <c r="B11434" s="60"/>
      <c r="C11434" s="60"/>
      <c r="D11434" s="60"/>
      <c r="H11434" s="61"/>
      <c r="I11434" s="61"/>
      <c r="J11434" s="61"/>
      <c r="K11434" s="61"/>
      <c r="L11434" s="61"/>
      <c r="M11434" s="61"/>
      <c r="N11434" s="61"/>
      <c r="O11434" s="61"/>
      <c r="P11434" s="61"/>
      <c r="Q11434" s="61"/>
      <c r="R11434" s="61"/>
      <c r="S11434" s="61"/>
      <c r="T11434" s="61"/>
      <c r="U11434" s="61"/>
      <c r="V11434" s="61"/>
      <c r="W11434" s="61"/>
      <c r="X11434" s="61"/>
      <c r="Y11434" s="61"/>
      <c r="Z11434" s="61"/>
      <c r="AA11434" s="61"/>
      <c r="AB11434" s="61"/>
      <c r="AC11434" s="61"/>
      <c r="AD11434" s="61"/>
      <c r="AE11434" s="61"/>
      <c r="AF11434" s="61"/>
      <c r="AG11434" s="61"/>
      <c r="AH11434" s="61"/>
      <c r="AI11434" s="61"/>
      <c r="AJ11434" s="61"/>
      <c r="AK11434" s="61"/>
      <c r="AL11434" s="61"/>
      <c r="AM11434" s="61"/>
      <c r="AN11434" s="61"/>
      <c r="AO11434" s="61"/>
      <c r="AP11434" s="62"/>
      <c r="AQ11434" s="61"/>
      <c r="AR11434" s="61"/>
      <c r="AS11434" s="61"/>
      <c r="AT11434" s="61"/>
      <c r="AU11434" s="61"/>
      <c r="AV11434" s="61"/>
      <c r="AW11434" s="60"/>
    </row>
    <row r="11435" s="59" customFormat="1" customHeight="1" spans="1:49">
      <c r="A11435" s="60"/>
      <c r="B11435" s="60"/>
      <c r="C11435" s="60"/>
      <c r="D11435" s="60"/>
      <c r="H11435" s="61"/>
      <c r="I11435" s="61"/>
      <c r="J11435" s="61"/>
      <c r="K11435" s="61"/>
      <c r="L11435" s="61"/>
      <c r="M11435" s="61"/>
      <c r="N11435" s="61"/>
      <c r="O11435" s="61"/>
      <c r="P11435" s="61"/>
      <c r="Q11435" s="61"/>
      <c r="R11435" s="61"/>
      <c r="S11435" s="61"/>
      <c r="T11435" s="61"/>
      <c r="U11435" s="61"/>
      <c r="V11435" s="61"/>
      <c r="W11435" s="61"/>
      <c r="X11435" s="61"/>
      <c r="Y11435" s="61"/>
      <c r="Z11435" s="61"/>
      <c r="AA11435" s="61"/>
      <c r="AB11435" s="61"/>
      <c r="AC11435" s="61"/>
      <c r="AD11435" s="61"/>
      <c r="AE11435" s="61"/>
      <c r="AF11435" s="61"/>
      <c r="AG11435" s="61"/>
      <c r="AH11435" s="61"/>
      <c r="AI11435" s="61"/>
      <c r="AJ11435" s="61"/>
      <c r="AK11435" s="61"/>
      <c r="AL11435" s="61"/>
      <c r="AM11435" s="61"/>
      <c r="AN11435" s="61"/>
      <c r="AO11435" s="61"/>
      <c r="AP11435" s="62"/>
      <c r="AQ11435" s="61"/>
      <c r="AR11435" s="61"/>
      <c r="AS11435" s="61"/>
      <c r="AT11435" s="61"/>
      <c r="AU11435" s="61"/>
      <c r="AV11435" s="61"/>
      <c r="AW11435" s="60"/>
    </row>
    <row r="11436" s="59" customFormat="1" customHeight="1" spans="1:49">
      <c r="A11436" s="60"/>
      <c r="B11436" s="60"/>
      <c r="C11436" s="60"/>
      <c r="D11436" s="60"/>
      <c r="H11436" s="61"/>
      <c r="I11436" s="61"/>
      <c r="J11436" s="61"/>
      <c r="K11436" s="61"/>
      <c r="L11436" s="61"/>
      <c r="M11436" s="61"/>
      <c r="N11436" s="61"/>
      <c r="O11436" s="61"/>
      <c r="P11436" s="61"/>
      <c r="Q11436" s="61"/>
      <c r="R11436" s="61"/>
      <c r="S11436" s="61"/>
      <c r="T11436" s="61"/>
      <c r="U11436" s="61"/>
      <c r="V11436" s="61"/>
      <c r="W11436" s="61"/>
      <c r="X11436" s="61"/>
      <c r="Y11436" s="61"/>
      <c r="Z11436" s="61"/>
      <c r="AA11436" s="61"/>
      <c r="AB11436" s="61"/>
      <c r="AC11436" s="61"/>
      <c r="AD11436" s="61"/>
      <c r="AE11436" s="61"/>
      <c r="AF11436" s="61"/>
      <c r="AG11436" s="61"/>
      <c r="AH11436" s="61"/>
      <c r="AI11436" s="61"/>
      <c r="AJ11436" s="61"/>
      <c r="AK11436" s="61"/>
      <c r="AL11436" s="61"/>
      <c r="AM11436" s="61"/>
      <c r="AN11436" s="61"/>
      <c r="AO11436" s="61"/>
      <c r="AP11436" s="62"/>
      <c r="AQ11436" s="61"/>
      <c r="AR11436" s="61"/>
      <c r="AS11436" s="61"/>
      <c r="AT11436" s="61"/>
      <c r="AU11436" s="61"/>
      <c r="AV11436" s="61"/>
      <c r="AW11436" s="60"/>
    </row>
    <row r="11437" s="59" customFormat="1" customHeight="1" spans="1:49">
      <c r="A11437" s="60"/>
      <c r="B11437" s="60"/>
      <c r="C11437" s="60"/>
      <c r="D11437" s="60"/>
      <c r="H11437" s="61"/>
      <c r="I11437" s="61"/>
      <c r="J11437" s="61"/>
      <c r="K11437" s="61"/>
      <c r="L11437" s="61"/>
      <c r="M11437" s="61"/>
      <c r="N11437" s="61"/>
      <c r="O11437" s="61"/>
      <c r="P11437" s="61"/>
      <c r="Q11437" s="61"/>
      <c r="R11437" s="61"/>
      <c r="S11437" s="61"/>
      <c r="T11437" s="61"/>
      <c r="U11437" s="61"/>
      <c r="V11437" s="61"/>
      <c r="W11437" s="61"/>
      <c r="X11437" s="61"/>
      <c r="Y11437" s="61"/>
      <c r="Z11437" s="61"/>
      <c r="AA11437" s="61"/>
      <c r="AB11437" s="61"/>
      <c r="AC11437" s="61"/>
      <c r="AD11437" s="61"/>
      <c r="AE11437" s="61"/>
      <c r="AF11437" s="61"/>
      <c r="AG11437" s="61"/>
      <c r="AH11437" s="61"/>
      <c r="AI11437" s="61"/>
      <c r="AJ11437" s="61"/>
      <c r="AK11437" s="61"/>
      <c r="AL11437" s="61"/>
      <c r="AM11437" s="61"/>
      <c r="AN11437" s="61"/>
      <c r="AO11437" s="61"/>
      <c r="AP11437" s="62"/>
      <c r="AQ11437" s="61"/>
      <c r="AR11437" s="61"/>
      <c r="AS11437" s="61"/>
      <c r="AT11437" s="61"/>
      <c r="AU11437" s="61"/>
      <c r="AV11437" s="61"/>
      <c r="AW11437" s="60"/>
    </row>
    <row r="11438" s="59" customFormat="1" customHeight="1" spans="1:49">
      <c r="A11438" s="60"/>
      <c r="B11438" s="60"/>
      <c r="C11438" s="60"/>
      <c r="D11438" s="60"/>
      <c r="H11438" s="61"/>
      <c r="I11438" s="61"/>
      <c r="J11438" s="61"/>
      <c r="K11438" s="61"/>
      <c r="L11438" s="61"/>
      <c r="M11438" s="61"/>
      <c r="N11438" s="61"/>
      <c r="O11438" s="61"/>
      <c r="P11438" s="61"/>
      <c r="Q11438" s="61"/>
      <c r="R11438" s="61"/>
      <c r="S11438" s="61"/>
      <c r="T11438" s="61"/>
      <c r="U11438" s="61"/>
      <c r="V11438" s="61"/>
      <c r="W11438" s="61"/>
      <c r="X11438" s="61"/>
      <c r="Y11438" s="61"/>
      <c r="Z11438" s="61"/>
      <c r="AA11438" s="61"/>
      <c r="AB11438" s="61"/>
      <c r="AC11438" s="61"/>
      <c r="AD11438" s="61"/>
      <c r="AE11438" s="61"/>
      <c r="AF11438" s="61"/>
      <c r="AG11438" s="61"/>
      <c r="AH11438" s="61"/>
      <c r="AI11438" s="61"/>
      <c r="AJ11438" s="61"/>
      <c r="AK11438" s="61"/>
      <c r="AL11438" s="61"/>
      <c r="AM11438" s="61"/>
      <c r="AN11438" s="61"/>
      <c r="AO11438" s="61"/>
      <c r="AP11438" s="62"/>
      <c r="AQ11438" s="61"/>
      <c r="AR11438" s="61"/>
      <c r="AS11438" s="61"/>
      <c r="AT11438" s="61"/>
      <c r="AU11438" s="61"/>
      <c r="AV11438" s="61"/>
      <c r="AW11438" s="60"/>
    </row>
    <row r="11439" s="59" customFormat="1" customHeight="1" spans="1:49">
      <c r="A11439" s="60"/>
      <c r="B11439" s="60"/>
      <c r="C11439" s="60"/>
      <c r="D11439" s="60"/>
      <c r="H11439" s="61"/>
      <c r="I11439" s="61"/>
      <c r="J11439" s="61"/>
      <c r="K11439" s="61"/>
      <c r="L11439" s="61"/>
      <c r="M11439" s="61"/>
      <c r="N11439" s="61"/>
      <c r="O11439" s="61"/>
      <c r="P11439" s="61"/>
      <c r="Q11439" s="61"/>
      <c r="R11439" s="61"/>
      <c r="S11439" s="61"/>
      <c r="T11439" s="61"/>
      <c r="U11439" s="61"/>
      <c r="V11439" s="61"/>
      <c r="W11439" s="61"/>
      <c r="X11439" s="61"/>
      <c r="Y11439" s="61"/>
      <c r="Z11439" s="61"/>
      <c r="AA11439" s="61"/>
      <c r="AB11439" s="61"/>
      <c r="AC11439" s="61"/>
      <c r="AD11439" s="61"/>
      <c r="AE11439" s="61"/>
      <c r="AF11439" s="61"/>
      <c r="AG11439" s="61"/>
      <c r="AH11439" s="61"/>
      <c r="AI11439" s="61"/>
      <c r="AJ11439" s="61"/>
      <c r="AK11439" s="61"/>
      <c r="AL11439" s="61"/>
      <c r="AM11439" s="61"/>
      <c r="AN11439" s="61"/>
      <c r="AO11439" s="61"/>
      <c r="AP11439" s="62"/>
      <c r="AQ11439" s="61"/>
      <c r="AR11439" s="61"/>
      <c r="AS11439" s="61"/>
      <c r="AT11439" s="61"/>
      <c r="AU11439" s="61"/>
      <c r="AV11439" s="61"/>
      <c r="AW11439" s="60"/>
    </row>
    <row r="11440" s="59" customFormat="1" customHeight="1" spans="1:49">
      <c r="A11440" s="60"/>
      <c r="B11440" s="60"/>
      <c r="C11440" s="60"/>
      <c r="D11440" s="60"/>
      <c r="H11440" s="61"/>
      <c r="I11440" s="61"/>
      <c r="J11440" s="61"/>
      <c r="K11440" s="61"/>
      <c r="L11440" s="61"/>
      <c r="M11440" s="61"/>
      <c r="N11440" s="61"/>
      <c r="O11440" s="61"/>
      <c r="P11440" s="61"/>
      <c r="Q11440" s="61"/>
      <c r="R11440" s="61"/>
      <c r="S11440" s="61"/>
      <c r="T11440" s="61"/>
      <c r="U11440" s="61"/>
      <c r="V11440" s="61"/>
      <c r="W11440" s="61"/>
      <c r="X11440" s="61"/>
      <c r="Y11440" s="61"/>
      <c r="Z11440" s="61"/>
      <c r="AA11440" s="61"/>
      <c r="AB11440" s="61"/>
      <c r="AC11440" s="61"/>
      <c r="AD11440" s="61"/>
      <c r="AE11440" s="61"/>
      <c r="AF11440" s="61"/>
      <c r="AG11440" s="61"/>
      <c r="AH11440" s="61"/>
      <c r="AI11440" s="61"/>
      <c r="AJ11440" s="61"/>
      <c r="AK11440" s="61"/>
      <c r="AL11440" s="61"/>
      <c r="AM11440" s="61"/>
      <c r="AN11440" s="61"/>
      <c r="AO11440" s="61"/>
      <c r="AP11440" s="62"/>
      <c r="AQ11440" s="61"/>
      <c r="AR11440" s="61"/>
      <c r="AS11440" s="61"/>
      <c r="AT11440" s="61"/>
      <c r="AU11440" s="61"/>
      <c r="AV11440" s="61"/>
      <c r="AW11440" s="60"/>
    </row>
    <row r="11441" s="59" customFormat="1" customHeight="1" spans="1:49">
      <c r="A11441" s="60"/>
      <c r="B11441" s="60"/>
      <c r="C11441" s="60"/>
      <c r="D11441" s="60"/>
      <c r="H11441" s="61"/>
      <c r="I11441" s="61"/>
      <c r="J11441" s="61"/>
      <c r="K11441" s="61"/>
      <c r="L11441" s="61"/>
      <c r="M11441" s="61"/>
      <c r="N11441" s="61"/>
      <c r="O11441" s="61"/>
      <c r="P11441" s="61"/>
      <c r="Q11441" s="61"/>
      <c r="R11441" s="61"/>
      <c r="S11441" s="61"/>
      <c r="T11441" s="61"/>
      <c r="U11441" s="61"/>
      <c r="V11441" s="61"/>
      <c r="W11441" s="61"/>
      <c r="X11441" s="61"/>
      <c r="Y11441" s="61"/>
      <c r="Z11441" s="61"/>
      <c r="AA11441" s="61"/>
      <c r="AB11441" s="61"/>
      <c r="AC11441" s="61"/>
      <c r="AD11441" s="61"/>
      <c r="AE11441" s="61"/>
      <c r="AF11441" s="61"/>
      <c r="AG11441" s="61"/>
      <c r="AH11441" s="61"/>
      <c r="AI11441" s="61"/>
      <c r="AJ11441" s="61"/>
      <c r="AK11441" s="61"/>
      <c r="AL11441" s="61"/>
      <c r="AM11441" s="61"/>
      <c r="AN11441" s="61"/>
      <c r="AO11441" s="61"/>
      <c r="AP11441" s="62"/>
      <c r="AQ11441" s="61"/>
      <c r="AR11441" s="61"/>
      <c r="AS11441" s="61"/>
      <c r="AT11441" s="61"/>
      <c r="AU11441" s="61"/>
      <c r="AV11441" s="61"/>
      <c r="AW11441" s="60"/>
    </row>
    <row r="11442" s="59" customFormat="1" customHeight="1" spans="1:49">
      <c r="A11442" s="60"/>
      <c r="B11442" s="60"/>
      <c r="C11442" s="60"/>
      <c r="D11442" s="60"/>
      <c r="H11442" s="61"/>
      <c r="I11442" s="61"/>
      <c r="J11442" s="61"/>
      <c r="K11442" s="61"/>
      <c r="L11442" s="61"/>
      <c r="M11442" s="61"/>
      <c r="N11442" s="61"/>
      <c r="O11442" s="61"/>
      <c r="P11442" s="61"/>
      <c r="Q11442" s="61"/>
      <c r="R11442" s="61"/>
      <c r="S11442" s="61"/>
      <c r="T11442" s="61"/>
      <c r="U11442" s="61"/>
      <c r="V11442" s="61"/>
      <c r="W11442" s="61"/>
      <c r="X11442" s="61"/>
      <c r="Y11442" s="61"/>
      <c r="Z11442" s="61"/>
      <c r="AA11442" s="61"/>
      <c r="AB11442" s="61"/>
      <c r="AC11442" s="61"/>
      <c r="AD11442" s="61"/>
      <c r="AE11442" s="61"/>
      <c r="AF11442" s="61"/>
      <c r="AG11442" s="61"/>
      <c r="AH11442" s="61"/>
      <c r="AI11442" s="61"/>
      <c r="AJ11442" s="61"/>
      <c r="AK11442" s="61"/>
      <c r="AL11442" s="61"/>
      <c r="AM11442" s="61"/>
      <c r="AN11442" s="61"/>
      <c r="AO11442" s="61"/>
      <c r="AP11442" s="62"/>
      <c r="AQ11442" s="61"/>
      <c r="AR11442" s="61"/>
      <c r="AS11442" s="61"/>
      <c r="AT11442" s="61"/>
      <c r="AU11442" s="61"/>
      <c r="AV11442" s="61"/>
      <c r="AW11442" s="60"/>
    </row>
    <row r="11443" s="59" customFormat="1" customHeight="1" spans="1:49">
      <c r="A11443" s="60"/>
      <c r="B11443" s="60"/>
      <c r="C11443" s="60"/>
      <c r="D11443" s="60"/>
      <c r="H11443" s="61"/>
      <c r="I11443" s="61"/>
      <c r="J11443" s="61"/>
      <c r="K11443" s="61"/>
      <c r="L11443" s="61"/>
      <c r="M11443" s="61"/>
      <c r="N11443" s="61"/>
      <c r="O11443" s="61"/>
      <c r="P11443" s="61"/>
      <c r="Q11443" s="61"/>
      <c r="R11443" s="61"/>
      <c r="S11443" s="61"/>
      <c r="T11443" s="61"/>
      <c r="U11443" s="61"/>
      <c r="V11443" s="61"/>
      <c r="W11443" s="61"/>
      <c r="X11443" s="61"/>
      <c r="Y11443" s="61"/>
      <c r="Z11443" s="61"/>
      <c r="AA11443" s="61"/>
      <c r="AB11443" s="61"/>
      <c r="AC11443" s="61"/>
      <c r="AD11443" s="61"/>
      <c r="AE11443" s="61"/>
      <c r="AF11443" s="61"/>
      <c r="AG11443" s="61"/>
      <c r="AH11443" s="61"/>
      <c r="AI11443" s="61"/>
      <c r="AJ11443" s="61"/>
      <c r="AK11443" s="61"/>
      <c r="AL11443" s="61"/>
      <c r="AM11443" s="61"/>
      <c r="AN11443" s="61"/>
      <c r="AO11443" s="61"/>
      <c r="AP11443" s="62"/>
      <c r="AQ11443" s="61"/>
      <c r="AR11443" s="61"/>
      <c r="AS11443" s="61"/>
      <c r="AT11443" s="61"/>
      <c r="AU11443" s="61"/>
      <c r="AV11443" s="61"/>
      <c r="AW11443" s="60"/>
    </row>
    <row r="11444" s="59" customFormat="1" customHeight="1" spans="1:49">
      <c r="A11444" s="60"/>
      <c r="B11444" s="60"/>
      <c r="C11444" s="60"/>
      <c r="D11444" s="60"/>
      <c r="H11444" s="61"/>
      <c r="I11444" s="61"/>
      <c r="J11444" s="61"/>
      <c r="K11444" s="61"/>
      <c r="L11444" s="61"/>
      <c r="M11444" s="61"/>
      <c r="N11444" s="61"/>
      <c r="O11444" s="61"/>
      <c r="P11444" s="61"/>
      <c r="Q11444" s="61"/>
      <c r="R11444" s="61"/>
      <c r="S11444" s="61"/>
      <c r="T11444" s="61"/>
      <c r="U11444" s="61"/>
      <c r="V11444" s="61"/>
      <c r="W11444" s="61"/>
      <c r="X11444" s="61"/>
      <c r="Y11444" s="61"/>
      <c r="Z11444" s="61"/>
      <c r="AA11444" s="61"/>
      <c r="AB11444" s="61"/>
      <c r="AC11444" s="61"/>
      <c r="AD11444" s="61"/>
      <c r="AE11444" s="61"/>
      <c r="AF11444" s="61"/>
      <c r="AG11444" s="61"/>
      <c r="AH11444" s="61"/>
      <c r="AI11444" s="61"/>
      <c r="AJ11444" s="61"/>
      <c r="AK11444" s="61"/>
      <c r="AL11444" s="61"/>
      <c r="AM11444" s="61"/>
      <c r="AN11444" s="61"/>
      <c r="AO11444" s="61"/>
      <c r="AP11444" s="62"/>
      <c r="AQ11444" s="61"/>
      <c r="AR11444" s="61"/>
      <c r="AS11444" s="61"/>
      <c r="AT11444" s="61"/>
      <c r="AU11444" s="61"/>
      <c r="AV11444" s="61"/>
      <c r="AW11444" s="60"/>
    </row>
    <row r="11445" s="59" customFormat="1" customHeight="1" spans="1:49">
      <c r="A11445" s="60"/>
      <c r="B11445" s="60"/>
      <c r="C11445" s="60"/>
      <c r="D11445" s="60"/>
      <c r="H11445" s="61"/>
      <c r="I11445" s="61"/>
      <c r="J11445" s="61"/>
      <c r="K11445" s="61"/>
      <c r="L11445" s="61"/>
      <c r="M11445" s="61"/>
      <c r="N11445" s="61"/>
      <c r="O11445" s="61"/>
      <c r="P11445" s="61"/>
      <c r="Q11445" s="61"/>
      <c r="R11445" s="61"/>
      <c r="S11445" s="61"/>
      <c r="T11445" s="61"/>
      <c r="U11445" s="61"/>
      <c r="V11445" s="61"/>
      <c r="W11445" s="61"/>
      <c r="X11445" s="61"/>
      <c r="Y11445" s="61"/>
      <c r="Z11445" s="61"/>
      <c r="AA11445" s="61"/>
      <c r="AB11445" s="61"/>
      <c r="AC11445" s="61"/>
      <c r="AD11445" s="61"/>
      <c r="AE11445" s="61"/>
      <c r="AF11445" s="61"/>
      <c r="AG11445" s="61"/>
      <c r="AH11445" s="61"/>
      <c r="AI11445" s="61"/>
      <c r="AJ11445" s="61"/>
      <c r="AK11445" s="61"/>
      <c r="AL11445" s="61"/>
      <c r="AM11445" s="61"/>
      <c r="AN11445" s="61"/>
      <c r="AO11445" s="61"/>
      <c r="AP11445" s="62"/>
      <c r="AQ11445" s="61"/>
      <c r="AR11445" s="61"/>
      <c r="AS11445" s="61"/>
      <c r="AT11445" s="61"/>
      <c r="AU11445" s="61"/>
      <c r="AV11445" s="61"/>
      <c r="AW11445" s="60"/>
    </row>
    <row r="11446" s="59" customFormat="1" customHeight="1" spans="1:49">
      <c r="A11446" s="60"/>
      <c r="B11446" s="60"/>
      <c r="C11446" s="60"/>
      <c r="D11446" s="60"/>
      <c r="H11446" s="61"/>
      <c r="I11446" s="61"/>
      <c r="J11446" s="61"/>
      <c r="K11446" s="61"/>
      <c r="L11446" s="61"/>
      <c r="M11446" s="61"/>
      <c r="N11446" s="61"/>
      <c r="O11446" s="61"/>
      <c r="P11446" s="61"/>
      <c r="Q11446" s="61"/>
      <c r="R11446" s="61"/>
      <c r="S11446" s="61"/>
      <c r="T11446" s="61"/>
      <c r="U11446" s="61"/>
      <c r="V11446" s="61"/>
      <c r="W11446" s="61"/>
      <c r="X11446" s="61"/>
      <c r="Y11446" s="61"/>
      <c r="Z11446" s="61"/>
      <c r="AA11446" s="61"/>
      <c r="AB11446" s="61"/>
      <c r="AC11446" s="61"/>
      <c r="AD11446" s="61"/>
      <c r="AE11446" s="61"/>
      <c r="AF11446" s="61"/>
      <c r="AG11446" s="61"/>
      <c r="AH11446" s="61"/>
      <c r="AI11446" s="61"/>
      <c r="AJ11446" s="61"/>
      <c r="AK11446" s="61"/>
      <c r="AL11446" s="61"/>
      <c r="AM11446" s="61"/>
      <c r="AN11446" s="61"/>
      <c r="AO11446" s="61"/>
      <c r="AP11446" s="62"/>
      <c r="AQ11446" s="61"/>
      <c r="AR11446" s="61"/>
      <c r="AS11446" s="61"/>
      <c r="AT11446" s="61"/>
      <c r="AU11446" s="61"/>
      <c r="AV11446" s="61"/>
      <c r="AW11446" s="60"/>
    </row>
    <row r="11447" s="59" customFormat="1" customHeight="1" spans="1:49">
      <c r="A11447" s="60"/>
      <c r="B11447" s="60"/>
      <c r="C11447" s="60"/>
      <c r="D11447" s="60"/>
      <c r="H11447" s="61"/>
      <c r="I11447" s="61"/>
      <c r="J11447" s="61"/>
      <c r="K11447" s="61"/>
      <c r="L11447" s="61"/>
      <c r="M11447" s="61"/>
      <c r="N11447" s="61"/>
      <c r="O11447" s="61"/>
      <c r="P11447" s="61"/>
      <c r="Q11447" s="61"/>
      <c r="R11447" s="61"/>
      <c r="S11447" s="61"/>
      <c r="T11447" s="61"/>
      <c r="U11447" s="61"/>
      <c r="V11447" s="61"/>
      <c r="W11447" s="61"/>
      <c r="X11447" s="61"/>
      <c r="Y11447" s="61"/>
      <c r="Z11447" s="61"/>
      <c r="AA11447" s="61"/>
      <c r="AB11447" s="61"/>
      <c r="AC11447" s="61"/>
      <c r="AD11447" s="61"/>
      <c r="AE11447" s="61"/>
      <c r="AF11447" s="61"/>
      <c r="AG11447" s="61"/>
      <c r="AH11447" s="61"/>
      <c r="AI11447" s="61"/>
      <c r="AJ11447" s="61"/>
      <c r="AK11447" s="61"/>
      <c r="AL11447" s="61"/>
      <c r="AM11447" s="61"/>
      <c r="AN11447" s="61"/>
      <c r="AO11447" s="61"/>
      <c r="AP11447" s="62"/>
      <c r="AQ11447" s="61"/>
      <c r="AR11447" s="61"/>
      <c r="AS11447" s="61"/>
      <c r="AT11447" s="61"/>
      <c r="AU11447" s="61"/>
      <c r="AV11447" s="61"/>
      <c r="AW11447" s="60"/>
    </row>
    <row r="11448" s="59" customFormat="1" customHeight="1" spans="1:49">
      <c r="A11448" s="60"/>
      <c r="B11448" s="60"/>
      <c r="C11448" s="60"/>
      <c r="D11448" s="60"/>
      <c r="H11448" s="61"/>
      <c r="I11448" s="61"/>
      <c r="J11448" s="61"/>
      <c r="K11448" s="61"/>
      <c r="L11448" s="61"/>
      <c r="M11448" s="61"/>
      <c r="N11448" s="61"/>
      <c r="O11448" s="61"/>
      <c r="P11448" s="61"/>
      <c r="Q11448" s="61"/>
      <c r="R11448" s="61"/>
      <c r="S11448" s="61"/>
      <c r="T11448" s="61"/>
      <c r="U11448" s="61"/>
      <c r="V11448" s="61"/>
      <c r="W11448" s="61"/>
      <c r="X11448" s="61"/>
      <c r="Y11448" s="61"/>
      <c r="Z11448" s="61"/>
      <c r="AA11448" s="61"/>
      <c r="AB11448" s="61"/>
      <c r="AC11448" s="61"/>
      <c r="AD11448" s="61"/>
      <c r="AE11448" s="61"/>
      <c r="AF11448" s="61"/>
      <c r="AG11448" s="61"/>
      <c r="AH11448" s="61"/>
      <c r="AI11448" s="61"/>
      <c r="AJ11448" s="61"/>
      <c r="AK11448" s="61"/>
      <c r="AL11448" s="61"/>
      <c r="AM11448" s="61"/>
      <c r="AN11448" s="61"/>
      <c r="AO11448" s="61"/>
      <c r="AP11448" s="62"/>
      <c r="AQ11448" s="61"/>
      <c r="AR11448" s="61"/>
      <c r="AS11448" s="61"/>
      <c r="AT11448" s="61"/>
      <c r="AU11448" s="61"/>
      <c r="AV11448" s="61"/>
      <c r="AW11448" s="60"/>
    </row>
    <row r="11449" s="59" customFormat="1" customHeight="1" spans="1:49">
      <c r="A11449" s="60"/>
      <c r="B11449" s="60"/>
      <c r="C11449" s="60"/>
      <c r="D11449" s="60"/>
      <c r="H11449" s="61"/>
      <c r="I11449" s="61"/>
      <c r="J11449" s="61"/>
      <c r="K11449" s="61"/>
      <c r="L11449" s="61"/>
      <c r="M11449" s="61"/>
      <c r="N11449" s="61"/>
      <c r="O11449" s="61"/>
      <c r="P11449" s="61"/>
      <c r="Q11449" s="61"/>
      <c r="R11449" s="61"/>
      <c r="S11449" s="61"/>
      <c r="T11449" s="61"/>
      <c r="U11449" s="61"/>
      <c r="V11449" s="61"/>
      <c r="W11449" s="61"/>
      <c r="X11449" s="61"/>
      <c r="Y11449" s="61"/>
      <c r="Z11449" s="61"/>
      <c r="AA11449" s="61"/>
      <c r="AB11449" s="61"/>
      <c r="AC11449" s="61"/>
      <c r="AD11449" s="61"/>
      <c r="AE11449" s="61"/>
      <c r="AF11449" s="61"/>
      <c r="AG11449" s="61"/>
      <c r="AH11449" s="61"/>
      <c r="AI11449" s="61"/>
      <c r="AJ11449" s="61"/>
      <c r="AK11449" s="61"/>
      <c r="AL11449" s="61"/>
      <c r="AM11449" s="61"/>
      <c r="AN11449" s="61"/>
      <c r="AO11449" s="61"/>
      <c r="AP11449" s="62"/>
      <c r="AQ11449" s="61"/>
      <c r="AR11449" s="61"/>
      <c r="AS11449" s="61"/>
      <c r="AT11449" s="61"/>
      <c r="AU11449" s="61"/>
      <c r="AV11449" s="61"/>
      <c r="AW11449" s="60"/>
    </row>
    <row r="11450" s="59" customFormat="1" customHeight="1" spans="1:49">
      <c r="A11450" s="60"/>
      <c r="B11450" s="60"/>
      <c r="C11450" s="60"/>
      <c r="D11450" s="60"/>
      <c r="H11450" s="61"/>
      <c r="I11450" s="61"/>
      <c r="J11450" s="61"/>
      <c r="K11450" s="61"/>
      <c r="L11450" s="61"/>
      <c r="M11450" s="61"/>
      <c r="N11450" s="61"/>
      <c r="O11450" s="61"/>
      <c r="P11450" s="61"/>
      <c r="Q11450" s="61"/>
      <c r="R11450" s="61"/>
      <c r="S11450" s="61"/>
      <c r="T11450" s="61"/>
      <c r="U11450" s="61"/>
      <c r="V11450" s="61"/>
      <c r="W11450" s="61"/>
      <c r="X11450" s="61"/>
      <c r="Y11450" s="61"/>
      <c r="Z11450" s="61"/>
      <c r="AA11450" s="61"/>
      <c r="AB11450" s="61"/>
      <c r="AC11450" s="61"/>
      <c r="AD11450" s="61"/>
      <c r="AE11450" s="61"/>
      <c r="AF11450" s="61"/>
      <c r="AG11450" s="61"/>
      <c r="AH11450" s="61"/>
      <c r="AI11450" s="61"/>
      <c r="AJ11450" s="61"/>
      <c r="AK11450" s="61"/>
      <c r="AL11450" s="61"/>
      <c r="AM11450" s="61"/>
      <c r="AN11450" s="61"/>
      <c r="AO11450" s="61"/>
      <c r="AP11450" s="62"/>
      <c r="AQ11450" s="61"/>
      <c r="AR11450" s="61"/>
      <c r="AS11450" s="61"/>
      <c r="AT11450" s="61"/>
      <c r="AU11450" s="61"/>
      <c r="AV11450" s="61"/>
      <c r="AW11450" s="60"/>
    </row>
    <row r="11451" s="59" customFormat="1" customHeight="1" spans="1:49">
      <c r="A11451" s="60"/>
      <c r="B11451" s="60"/>
      <c r="C11451" s="60"/>
      <c r="D11451" s="60"/>
      <c r="H11451" s="61"/>
      <c r="I11451" s="61"/>
      <c r="J11451" s="61"/>
      <c r="K11451" s="61"/>
      <c r="L11451" s="61"/>
      <c r="M11451" s="61"/>
      <c r="N11451" s="61"/>
      <c r="O11451" s="61"/>
      <c r="P11451" s="61"/>
      <c r="Q11451" s="61"/>
      <c r="R11451" s="61"/>
      <c r="S11451" s="61"/>
      <c r="T11451" s="61"/>
      <c r="U11451" s="61"/>
      <c r="V11451" s="61"/>
      <c r="W11451" s="61"/>
      <c r="X11451" s="61"/>
      <c r="Y11451" s="61"/>
      <c r="Z11451" s="61"/>
      <c r="AA11451" s="61"/>
      <c r="AB11451" s="61"/>
      <c r="AC11451" s="61"/>
      <c r="AD11451" s="61"/>
      <c r="AE11451" s="61"/>
      <c r="AF11451" s="61"/>
      <c r="AG11451" s="61"/>
      <c r="AH11451" s="61"/>
      <c r="AI11451" s="61"/>
      <c r="AJ11451" s="61"/>
      <c r="AK11451" s="61"/>
      <c r="AL11451" s="61"/>
      <c r="AM11451" s="61"/>
      <c r="AN11451" s="61"/>
      <c r="AO11451" s="61"/>
      <c r="AP11451" s="62"/>
      <c r="AQ11451" s="61"/>
      <c r="AR11451" s="61"/>
      <c r="AS11451" s="61"/>
      <c r="AT11451" s="61"/>
      <c r="AU11451" s="61"/>
      <c r="AV11451" s="61"/>
      <c r="AW11451" s="60"/>
    </row>
    <row r="11452" s="59" customFormat="1" customHeight="1" spans="1:49">
      <c r="A11452" s="60"/>
      <c r="B11452" s="60"/>
      <c r="C11452" s="60"/>
      <c r="D11452" s="60"/>
      <c r="H11452" s="61"/>
      <c r="I11452" s="61"/>
      <c r="J11452" s="61"/>
      <c r="K11452" s="61"/>
      <c r="L11452" s="61"/>
      <c r="M11452" s="61"/>
      <c r="N11452" s="61"/>
      <c r="O11452" s="61"/>
      <c r="P11452" s="61"/>
      <c r="Q11452" s="61"/>
      <c r="R11452" s="61"/>
      <c r="S11452" s="61"/>
      <c r="T11452" s="61"/>
      <c r="U11452" s="61"/>
      <c r="V11452" s="61"/>
      <c r="W11452" s="61"/>
      <c r="X11452" s="61"/>
      <c r="Y11452" s="61"/>
      <c r="Z11452" s="61"/>
      <c r="AA11452" s="61"/>
      <c r="AB11452" s="61"/>
      <c r="AC11452" s="61"/>
      <c r="AD11452" s="61"/>
      <c r="AE11452" s="61"/>
      <c r="AF11452" s="61"/>
      <c r="AG11452" s="61"/>
      <c r="AH11452" s="61"/>
      <c r="AI11452" s="61"/>
      <c r="AJ11452" s="61"/>
      <c r="AK11452" s="61"/>
      <c r="AL11452" s="61"/>
      <c r="AM11452" s="61"/>
      <c r="AN11452" s="61"/>
      <c r="AO11452" s="61"/>
      <c r="AP11452" s="62"/>
      <c r="AQ11452" s="61"/>
      <c r="AR11452" s="61"/>
      <c r="AS11452" s="61"/>
      <c r="AT11452" s="61"/>
      <c r="AU11452" s="61"/>
      <c r="AV11452" s="61"/>
      <c r="AW11452" s="60"/>
    </row>
    <row r="11453" s="59" customFormat="1" customHeight="1" spans="1:49">
      <c r="A11453" s="60"/>
      <c r="B11453" s="60"/>
      <c r="C11453" s="60"/>
      <c r="D11453" s="60"/>
      <c r="H11453" s="61"/>
      <c r="I11453" s="61"/>
      <c r="J11453" s="61"/>
      <c r="K11453" s="61"/>
      <c r="L11453" s="61"/>
      <c r="M11453" s="61"/>
      <c r="N11453" s="61"/>
      <c r="O11453" s="61"/>
      <c r="P11453" s="61"/>
      <c r="Q11453" s="61"/>
      <c r="R11453" s="61"/>
      <c r="S11453" s="61"/>
      <c r="T11453" s="61"/>
      <c r="U11453" s="61"/>
      <c r="V11453" s="61"/>
      <c r="W11453" s="61"/>
      <c r="X11453" s="61"/>
      <c r="Y11453" s="61"/>
      <c r="Z11453" s="61"/>
      <c r="AA11453" s="61"/>
      <c r="AB11453" s="61"/>
      <c r="AC11453" s="61"/>
      <c r="AD11453" s="61"/>
      <c r="AE11453" s="61"/>
      <c r="AF11453" s="61"/>
      <c r="AG11453" s="61"/>
      <c r="AH11453" s="61"/>
      <c r="AI11453" s="61"/>
      <c r="AJ11453" s="61"/>
      <c r="AK11453" s="61"/>
      <c r="AL11453" s="61"/>
      <c r="AM11453" s="61"/>
      <c r="AN11453" s="61"/>
      <c r="AO11453" s="61"/>
      <c r="AP11453" s="62"/>
      <c r="AQ11453" s="61"/>
      <c r="AR11453" s="61"/>
      <c r="AS11453" s="61"/>
      <c r="AT11453" s="61"/>
      <c r="AU11453" s="61"/>
      <c r="AV11453" s="61"/>
      <c r="AW11453" s="60"/>
    </row>
    <row r="11454" s="59" customFormat="1" customHeight="1" spans="1:49">
      <c r="A11454" s="60"/>
      <c r="B11454" s="60"/>
      <c r="C11454" s="60"/>
      <c r="D11454" s="60"/>
      <c r="H11454" s="61"/>
      <c r="I11454" s="61"/>
      <c r="J11454" s="61"/>
      <c r="K11454" s="61"/>
      <c r="L11454" s="61"/>
      <c r="M11454" s="61"/>
      <c r="N11454" s="61"/>
      <c r="O11454" s="61"/>
      <c r="P11454" s="61"/>
      <c r="Q11454" s="61"/>
      <c r="R11454" s="61"/>
      <c r="S11454" s="61"/>
      <c r="T11454" s="61"/>
      <c r="U11454" s="61"/>
      <c r="V11454" s="61"/>
      <c r="W11454" s="61"/>
      <c r="X11454" s="61"/>
      <c r="Y11454" s="61"/>
      <c r="Z11454" s="61"/>
      <c r="AA11454" s="61"/>
      <c r="AB11454" s="61"/>
      <c r="AC11454" s="61"/>
      <c r="AD11454" s="61"/>
      <c r="AE11454" s="61"/>
      <c r="AF11454" s="61"/>
      <c r="AG11454" s="61"/>
      <c r="AH11454" s="61"/>
      <c r="AI11454" s="61"/>
      <c r="AJ11454" s="61"/>
      <c r="AK11454" s="61"/>
      <c r="AL11454" s="61"/>
      <c r="AM11454" s="61"/>
      <c r="AN11454" s="61"/>
      <c r="AO11454" s="61"/>
      <c r="AP11454" s="62"/>
      <c r="AQ11454" s="61"/>
      <c r="AR11454" s="61"/>
      <c r="AS11454" s="61"/>
      <c r="AT11454" s="61"/>
      <c r="AU11454" s="61"/>
      <c r="AV11454" s="61"/>
      <c r="AW11454" s="60"/>
    </row>
    <row r="11455" s="59" customFormat="1" customHeight="1" spans="1:49">
      <c r="A11455" s="60"/>
      <c r="B11455" s="60"/>
      <c r="C11455" s="60"/>
      <c r="D11455" s="60"/>
      <c r="H11455" s="61"/>
      <c r="I11455" s="61"/>
      <c r="J11455" s="61"/>
      <c r="K11455" s="61"/>
      <c r="L11455" s="61"/>
      <c r="M11455" s="61"/>
      <c r="N11455" s="61"/>
      <c r="O11455" s="61"/>
      <c r="P11455" s="61"/>
      <c r="Q11455" s="61"/>
      <c r="R11455" s="61"/>
      <c r="S11455" s="61"/>
      <c r="T11455" s="61"/>
      <c r="U11455" s="61"/>
      <c r="V11455" s="61"/>
      <c r="W11455" s="61"/>
      <c r="X11455" s="61"/>
      <c r="Y11455" s="61"/>
      <c r="Z11455" s="61"/>
      <c r="AA11455" s="61"/>
      <c r="AB11455" s="61"/>
      <c r="AC11455" s="61"/>
      <c r="AD11455" s="61"/>
      <c r="AE11455" s="61"/>
      <c r="AF11455" s="61"/>
      <c r="AG11455" s="61"/>
      <c r="AH11455" s="61"/>
      <c r="AI11455" s="61"/>
      <c r="AJ11455" s="61"/>
      <c r="AK11455" s="61"/>
      <c r="AL11455" s="61"/>
      <c r="AM11455" s="61"/>
      <c r="AN11455" s="61"/>
      <c r="AO11455" s="61"/>
      <c r="AP11455" s="62"/>
      <c r="AQ11455" s="61"/>
      <c r="AR11455" s="61"/>
      <c r="AS11455" s="61"/>
      <c r="AT11455" s="61"/>
      <c r="AU11455" s="61"/>
      <c r="AV11455" s="61"/>
      <c r="AW11455" s="60"/>
    </row>
    <row r="11456" s="59" customFormat="1" customHeight="1" spans="1:49">
      <c r="A11456" s="60"/>
      <c r="B11456" s="60"/>
      <c r="C11456" s="60"/>
      <c r="D11456" s="60"/>
      <c r="H11456" s="61"/>
      <c r="I11456" s="61"/>
      <c r="J11456" s="61"/>
      <c r="K11456" s="61"/>
      <c r="L11456" s="61"/>
      <c r="M11456" s="61"/>
      <c r="N11456" s="61"/>
      <c r="O11456" s="61"/>
      <c r="P11456" s="61"/>
      <c r="Q11456" s="61"/>
      <c r="R11456" s="61"/>
      <c r="S11456" s="61"/>
      <c r="T11456" s="61"/>
      <c r="U11456" s="61"/>
      <c r="V11456" s="61"/>
      <c r="W11456" s="61"/>
      <c r="X11456" s="61"/>
      <c r="Y11456" s="61"/>
      <c r="Z11456" s="61"/>
      <c r="AA11456" s="61"/>
      <c r="AB11456" s="61"/>
      <c r="AC11456" s="61"/>
      <c r="AD11456" s="61"/>
      <c r="AE11456" s="61"/>
      <c r="AF11456" s="61"/>
      <c r="AG11456" s="61"/>
      <c r="AH11456" s="61"/>
      <c r="AI11456" s="61"/>
      <c r="AJ11456" s="61"/>
      <c r="AK11456" s="61"/>
      <c r="AL11456" s="61"/>
      <c r="AM11456" s="61"/>
      <c r="AN11456" s="61"/>
      <c r="AO11456" s="61"/>
      <c r="AP11456" s="62"/>
      <c r="AQ11456" s="61"/>
      <c r="AR11456" s="61"/>
      <c r="AS11456" s="61"/>
      <c r="AT11456" s="61"/>
      <c r="AU11456" s="61"/>
      <c r="AV11456" s="61"/>
      <c r="AW11456" s="60"/>
    </row>
    <row r="11457" s="59" customFormat="1" customHeight="1" spans="1:49">
      <c r="A11457" s="60"/>
      <c r="B11457" s="60"/>
      <c r="C11457" s="60"/>
      <c r="D11457" s="60"/>
      <c r="H11457" s="61"/>
      <c r="I11457" s="61"/>
      <c r="J11457" s="61"/>
      <c r="K11457" s="61"/>
      <c r="L11457" s="61"/>
      <c r="M11457" s="61"/>
      <c r="N11457" s="61"/>
      <c r="O11457" s="61"/>
      <c r="P11457" s="61"/>
      <c r="Q11457" s="61"/>
      <c r="R11457" s="61"/>
      <c r="S11457" s="61"/>
      <c r="T11457" s="61"/>
      <c r="U11457" s="61"/>
      <c r="V11457" s="61"/>
      <c r="W11457" s="61"/>
      <c r="X11457" s="61"/>
      <c r="Y11457" s="61"/>
      <c r="Z11457" s="61"/>
      <c r="AA11457" s="61"/>
      <c r="AB11457" s="61"/>
      <c r="AC11457" s="61"/>
      <c r="AD11457" s="61"/>
      <c r="AE11457" s="61"/>
      <c r="AF11457" s="61"/>
      <c r="AG11457" s="61"/>
      <c r="AH11457" s="61"/>
      <c r="AI11457" s="61"/>
      <c r="AJ11457" s="61"/>
      <c r="AK11457" s="61"/>
      <c r="AL11457" s="61"/>
      <c r="AM11457" s="61"/>
      <c r="AN11457" s="61"/>
      <c r="AO11457" s="61"/>
      <c r="AP11457" s="62"/>
      <c r="AQ11457" s="61"/>
      <c r="AR11457" s="61"/>
      <c r="AS11457" s="61"/>
      <c r="AT11457" s="61"/>
      <c r="AU11457" s="61"/>
      <c r="AV11457" s="61"/>
      <c r="AW11457" s="60"/>
    </row>
    <row r="11458" s="59" customFormat="1" customHeight="1" spans="1:49">
      <c r="A11458" s="60"/>
      <c r="B11458" s="60"/>
      <c r="C11458" s="60"/>
      <c r="D11458" s="60"/>
      <c r="H11458" s="61"/>
      <c r="I11458" s="61"/>
      <c r="J11458" s="61"/>
      <c r="K11458" s="61"/>
      <c r="L11458" s="61"/>
      <c r="M11458" s="61"/>
      <c r="N11458" s="61"/>
      <c r="O11458" s="61"/>
      <c r="P11458" s="61"/>
      <c r="Q11458" s="61"/>
      <c r="R11458" s="61"/>
      <c r="S11458" s="61"/>
      <c r="T11458" s="61"/>
      <c r="U11458" s="61"/>
      <c r="V11458" s="61"/>
      <c r="W11458" s="61"/>
      <c r="X11458" s="61"/>
      <c r="Y11458" s="61"/>
      <c r="Z11458" s="61"/>
      <c r="AA11458" s="61"/>
      <c r="AB11458" s="61"/>
      <c r="AC11458" s="61"/>
      <c r="AD11458" s="61"/>
      <c r="AE11458" s="61"/>
      <c r="AF11458" s="61"/>
      <c r="AG11458" s="61"/>
      <c r="AH11458" s="61"/>
      <c r="AI11458" s="61"/>
      <c r="AJ11458" s="61"/>
      <c r="AK11458" s="61"/>
      <c r="AL11458" s="61"/>
      <c r="AM11458" s="61"/>
      <c r="AN11458" s="61"/>
      <c r="AO11458" s="61"/>
      <c r="AP11458" s="62"/>
      <c r="AQ11458" s="61"/>
      <c r="AR11458" s="61"/>
      <c r="AS11458" s="61"/>
      <c r="AT11458" s="61"/>
      <c r="AU11458" s="61"/>
      <c r="AV11458" s="61"/>
      <c r="AW11458" s="60"/>
    </row>
    <row r="11459" s="59" customFormat="1" customHeight="1" spans="1:49">
      <c r="A11459" s="60"/>
      <c r="B11459" s="60"/>
      <c r="C11459" s="60"/>
      <c r="D11459" s="60"/>
      <c r="H11459" s="61"/>
      <c r="I11459" s="61"/>
      <c r="J11459" s="61"/>
      <c r="K11459" s="61"/>
      <c r="L11459" s="61"/>
      <c r="M11459" s="61"/>
      <c r="N11459" s="61"/>
      <c r="O11459" s="61"/>
      <c r="P11459" s="61"/>
      <c r="Q11459" s="61"/>
      <c r="R11459" s="61"/>
      <c r="S11459" s="61"/>
      <c r="T11459" s="61"/>
      <c r="U11459" s="61"/>
      <c r="V11459" s="61"/>
      <c r="W11459" s="61"/>
      <c r="X11459" s="61"/>
      <c r="Y11459" s="61"/>
      <c r="Z11459" s="61"/>
      <c r="AA11459" s="61"/>
      <c r="AB11459" s="61"/>
      <c r="AC11459" s="61"/>
      <c r="AD11459" s="61"/>
      <c r="AE11459" s="61"/>
      <c r="AF11459" s="61"/>
      <c r="AG11459" s="61"/>
      <c r="AH11459" s="61"/>
      <c r="AI11459" s="61"/>
      <c r="AJ11459" s="61"/>
      <c r="AK11459" s="61"/>
      <c r="AL11459" s="61"/>
      <c r="AM11459" s="61"/>
      <c r="AN11459" s="61"/>
      <c r="AO11459" s="61"/>
      <c r="AP11459" s="62"/>
      <c r="AQ11459" s="61"/>
      <c r="AR11459" s="61"/>
      <c r="AS11459" s="61"/>
      <c r="AT11459" s="61"/>
      <c r="AU11459" s="61"/>
      <c r="AV11459" s="61"/>
      <c r="AW11459" s="60"/>
    </row>
    <row r="11460" s="59" customFormat="1" customHeight="1" spans="1:49">
      <c r="A11460" s="60"/>
      <c r="B11460" s="60"/>
      <c r="C11460" s="60"/>
      <c r="D11460" s="60"/>
      <c r="H11460" s="61"/>
      <c r="I11460" s="61"/>
      <c r="J11460" s="61"/>
      <c r="K11460" s="61"/>
      <c r="L11460" s="61"/>
      <c r="M11460" s="61"/>
      <c r="N11460" s="61"/>
      <c r="O11460" s="61"/>
      <c r="P11460" s="61"/>
      <c r="Q11460" s="61"/>
      <c r="R11460" s="61"/>
      <c r="S11460" s="61"/>
      <c r="T11460" s="61"/>
      <c r="U11460" s="61"/>
      <c r="V11460" s="61"/>
      <c r="W11460" s="61"/>
      <c r="X11460" s="61"/>
      <c r="Y11460" s="61"/>
      <c r="Z11460" s="61"/>
      <c r="AA11460" s="61"/>
      <c r="AB11460" s="61"/>
      <c r="AC11460" s="61"/>
      <c r="AD11460" s="61"/>
      <c r="AE11460" s="61"/>
      <c r="AF11460" s="61"/>
      <c r="AG11460" s="61"/>
      <c r="AH11460" s="61"/>
      <c r="AI11460" s="61"/>
      <c r="AJ11460" s="61"/>
      <c r="AK11460" s="61"/>
      <c r="AL11460" s="61"/>
      <c r="AM11460" s="61"/>
      <c r="AN11460" s="61"/>
      <c r="AO11460" s="61"/>
      <c r="AP11460" s="62"/>
      <c r="AQ11460" s="61"/>
      <c r="AR11460" s="61"/>
      <c r="AS11460" s="61"/>
      <c r="AT11460" s="61"/>
      <c r="AU11460" s="61"/>
      <c r="AV11460" s="61"/>
      <c r="AW11460" s="60"/>
    </row>
    <row r="11461" s="59" customFormat="1" customHeight="1" spans="1:49">
      <c r="A11461" s="60"/>
      <c r="B11461" s="60"/>
      <c r="C11461" s="60"/>
      <c r="D11461" s="60"/>
      <c r="H11461" s="61"/>
      <c r="I11461" s="61"/>
      <c r="J11461" s="61"/>
      <c r="K11461" s="61"/>
      <c r="L11461" s="61"/>
      <c r="M11461" s="61"/>
      <c r="N11461" s="61"/>
      <c r="O11461" s="61"/>
      <c r="P11461" s="61"/>
      <c r="Q11461" s="61"/>
      <c r="R11461" s="61"/>
      <c r="S11461" s="61"/>
      <c r="T11461" s="61"/>
      <c r="U11461" s="61"/>
      <c r="V11461" s="61"/>
      <c r="W11461" s="61"/>
      <c r="X11461" s="61"/>
      <c r="Y11461" s="61"/>
      <c r="Z11461" s="61"/>
      <c r="AA11461" s="61"/>
      <c r="AB11461" s="61"/>
      <c r="AC11461" s="61"/>
      <c r="AD11461" s="61"/>
      <c r="AE11461" s="61"/>
      <c r="AF11461" s="61"/>
      <c r="AG11461" s="61"/>
      <c r="AH11461" s="61"/>
      <c r="AI11461" s="61"/>
      <c r="AJ11461" s="61"/>
      <c r="AK11461" s="61"/>
      <c r="AL11461" s="61"/>
      <c r="AM11461" s="61"/>
      <c r="AN11461" s="61"/>
      <c r="AO11461" s="61"/>
      <c r="AP11461" s="62"/>
      <c r="AQ11461" s="61"/>
      <c r="AR11461" s="61"/>
      <c r="AS11461" s="61"/>
      <c r="AT11461" s="61"/>
      <c r="AU11461" s="61"/>
      <c r="AV11461" s="61"/>
      <c r="AW11461" s="60"/>
    </row>
    <row r="11462" s="59" customFormat="1" customHeight="1" spans="1:49">
      <c r="A11462" s="60"/>
      <c r="B11462" s="60"/>
      <c r="C11462" s="60"/>
      <c r="D11462" s="60"/>
      <c r="H11462" s="61"/>
      <c r="I11462" s="61"/>
      <c r="J11462" s="61"/>
      <c r="K11462" s="61"/>
      <c r="L11462" s="61"/>
      <c r="M11462" s="61"/>
      <c r="N11462" s="61"/>
      <c r="O11462" s="61"/>
      <c r="P11462" s="61"/>
      <c r="Q11462" s="61"/>
      <c r="R11462" s="61"/>
      <c r="S11462" s="61"/>
      <c r="T11462" s="61"/>
      <c r="U11462" s="61"/>
      <c r="V11462" s="61"/>
      <c r="W11462" s="61"/>
      <c r="X11462" s="61"/>
      <c r="Y11462" s="61"/>
      <c r="Z11462" s="61"/>
      <c r="AA11462" s="61"/>
      <c r="AB11462" s="61"/>
      <c r="AC11462" s="61"/>
      <c r="AD11462" s="61"/>
      <c r="AE11462" s="61"/>
      <c r="AF11462" s="61"/>
      <c r="AG11462" s="61"/>
      <c r="AH11462" s="61"/>
      <c r="AI11462" s="61"/>
      <c r="AJ11462" s="61"/>
      <c r="AK11462" s="61"/>
      <c r="AL11462" s="61"/>
      <c r="AM11462" s="61"/>
      <c r="AN11462" s="61"/>
      <c r="AO11462" s="61"/>
      <c r="AP11462" s="62"/>
      <c r="AQ11462" s="61"/>
      <c r="AR11462" s="61"/>
      <c r="AS11462" s="61"/>
      <c r="AT11462" s="61"/>
      <c r="AU11462" s="61"/>
      <c r="AV11462" s="61"/>
      <c r="AW11462" s="60"/>
    </row>
    <row r="11463" s="59" customFormat="1" customHeight="1" spans="1:49">
      <c r="A11463" s="60"/>
      <c r="B11463" s="60"/>
      <c r="C11463" s="60"/>
      <c r="D11463" s="60"/>
      <c r="H11463" s="61"/>
      <c r="I11463" s="61"/>
      <c r="J11463" s="61"/>
      <c r="K11463" s="61"/>
      <c r="L11463" s="61"/>
      <c r="M11463" s="61"/>
      <c r="N11463" s="61"/>
      <c r="O11463" s="61"/>
      <c r="P11463" s="61"/>
      <c r="Q11463" s="61"/>
      <c r="R11463" s="61"/>
      <c r="S11463" s="61"/>
      <c r="T11463" s="61"/>
      <c r="U11463" s="61"/>
      <c r="V11463" s="61"/>
      <c r="W11463" s="61"/>
      <c r="X11463" s="61"/>
      <c r="Y11463" s="61"/>
      <c r="Z11463" s="61"/>
      <c r="AA11463" s="61"/>
      <c r="AB11463" s="61"/>
      <c r="AC11463" s="61"/>
      <c r="AD11463" s="61"/>
      <c r="AE11463" s="61"/>
      <c r="AF11463" s="61"/>
      <c r="AG11463" s="61"/>
      <c r="AH11463" s="61"/>
      <c r="AI11463" s="61"/>
      <c r="AJ11463" s="61"/>
      <c r="AK11463" s="61"/>
      <c r="AL11463" s="61"/>
      <c r="AM11463" s="61"/>
      <c r="AN11463" s="61"/>
      <c r="AO11463" s="61"/>
      <c r="AP11463" s="62"/>
      <c r="AQ11463" s="61"/>
      <c r="AR11463" s="61"/>
      <c r="AS11463" s="61"/>
      <c r="AT11463" s="61"/>
      <c r="AU11463" s="61"/>
      <c r="AV11463" s="61"/>
      <c r="AW11463" s="60"/>
    </row>
    <row r="11464" s="59" customFormat="1" customHeight="1" spans="1:49">
      <c r="A11464" s="60"/>
      <c r="B11464" s="60"/>
      <c r="C11464" s="60"/>
      <c r="D11464" s="60"/>
      <c r="H11464" s="61"/>
      <c r="I11464" s="61"/>
      <c r="J11464" s="61"/>
      <c r="K11464" s="61"/>
      <c r="L11464" s="61"/>
      <c r="M11464" s="61"/>
      <c r="N11464" s="61"/>
      <c r="O11464" s="61"/>
      <c r="P11464" s="61"/>
      <c r="Q11464" s="61"/>
      <c r="R11464" s="61"/>
      <c r="S11464" s="61"/>
      <c r="T11464" s="61"/>
      <c r="U11464" s="61"/>
      <c r="V11464" s="61"/>
      <c r="W11464" s="61"/>
      <c r="X11464" s="61"/>
      <c r="Y11464" s="61"/>
      <c r="Z11464" s="61"/>
      <c r="AA11464" s="61"/>
      <c r="AB11464" s="61"/>
      <c r="AC11464" s="61"/>
      <c r="AD11464" s="61"/>
      <c r="AE11464" s="61"/>
      <c r="AF11464" s="61"/>
      <c r="AG11464" s="61"/>
      <c r="AH11464" s="61"/>
      <c r="AI11464" s="61"/>
      <c r="AJ11464" s="61"/>
      <c r="AK11464" s="61"/>
      <c r="AL11464" s="61"/>
      <c r="AM11464" s="61"/>
      <c r="AN11464" s="61"/>
      <c r="AO11464" s="61"/>
      <c r="AP11464" s="62"/>
      <c r="AQ11464" s="61"/>
      <c r="AR11464" s="61"/>
      <c r="AS11464" s="61"/>
      <c r="AT11464" s="61"/>
      <c r="AU11464" s="61"/>
      <c r="AV11464" s="61"/>
      <c r="AW11464" s="60"/>
    </row>
    <row r="11465" s="59" customFormat="1" customHeight="1" spans="1:49">
      <c r="A11465" s="60"/>
      <c r="B11465" s="60"/>
      <c r="C11465" s="60"/>
      <c r="D11465" s="60"/>
      <c r="H11465" s="61"/>
      <c r="I11465" s="61"/>
      <c r="J11465" s="61"/>
      <c r="K11465" s="61"/>
      <c r="L11465" s="61"/>
      <c r="M11465" s="61"/>
      <c r="N11465" s="61"/>
      <c r="O11465" s="61"/>
      <c r="P11465" s="61"/>
      <c r="Q11465" s="61"/>
      <c r="R11465" s="61"/>
      <c r="S11465" s="61"/>
      <c r="T11465" s="61"/>
      <c r="U11465" s="61"/>
      <c r="V11465" s="61"/>
      <c r="W11465" s="61"/>
      <c r="X11465" s="61"/>
      <c r="Y11465" s="61"/>
      <c r="Z11465" s="61"/>
      <c r="AA11465" s="61"/>
      <c r="AB11465" s="61"/>
      <c r="AC11465" s="61"/>
      <c r="AD11465" s="61"/>
      <c r="AE11465" s="61"/>
      <c r="AF11465" s="61"/>
      <c r="AG11465" s="61"/>
      <c r="AH11465" s="61"/>
      <c r="AI11465" s="61"/>
      <c r="AJ11465" s="61"/>
      <c r="AK11465" s="61"/>
      <c r="AL11465" s="61"/>
      <c r="AM11465" s="61"/>
      <c r="AN11465" s="61"/>
      <c r="AO11465" s="61"/>
      <c r="AP11465" s="62"/>
      <c r="AQ11465" s="61"/>
      <c r="AR11465" s="61"/>
      <c r="AS11465" s="61"/>
      <c r="AT11465" s="61"/>
      <c r="AU11465" s="61"/>
      <c r="AV11465" s="61"/>
      <c r="AW11465" s="60"/>
    </row>
    <row r="11466" s="59" customFormat="1" customHeight="1" spans="1:49">
      <c r="A11466" s="60"/>
      <c r="B11466" s="60"/>
      <c r="C11466" s="60"/>
      <c r="D11466" s="60"/>
      <c r="H11466" s="61"/>
      <c r="I11466" s="61"/>
      <c r="J11466" s="61"/>
      <c r="K11466" s="61"/>
      <c r="L11466" s="61"/>
      <c r="M11466" s="61"/>
      <c r="N11466" s="61"/>
      <c r="O11466" s="61"/>
      <c r="P11466" s="61"/>
      <c r="Q11466" s="61"/>
      <c r="R11466" s="61"/>
      <c r="S11466" s="61"/>
      <c r="T11466" s="61"/>
      <c r="U11466" s="61"/>
      <c r="V11466" s="61"/>
      <c r="W11466" s="61"/>
      <c r="X11466" s="61"/>
      <c r="Y11466" s="61"/>
      <c r="Z11466" s="61"/>
      <c r="AA11466" s="61"/>
      <c r="AB11466" s="61"/>
      <c r="AC11466" s="61"/>
      <c r="AD11466" s="61"/>
      <c r="AE11466" s="61"/>
      <c r="AF11466" s="61"/>
      <c r="AG11466" s="61"/>
      <c r="AH11466" s="61"/>
      <c r="AI11466" s="61"/>
      <c r="AJ11466" s="61"/>
      <c r="AK11466" s="61"/>
      <c r="AL11466" s="61"/>
      <c r="AM11466" s="61"/>
      <c r="AN11466" s="61"/>
      <c r="AO11466" s="61"/>
      <c r="AP11466" s="62"/>
      <c r="AQ11466" s="61"/>
      <c r="AR11466" s="61"/>
      <c r="AS11466" s="61"/>
      <c r="AT11466" s="61"/>
      <c r="AU11466" s="61"/>
      <c r="AV11466" s="61"/>
      <c r="AW11466" s="60"/>
    </row>
    <row r="11467" s="59" customFormat="1" customHeight="1" spans="1:49">
      <c r="A11467" s="60"/>
      <c r="B11467" s="60"/>
      <c r="C11467" s="60"/>
      <c r="D11467" s="60"/>
      <c r="H11467" s="61"/>
      <c r="I11467" s="61"/>
      <c r="J11467" s="61"/>
      <c r="K11467" s="61"/>
      <c r="L11467" s="61"/>
      <c r="M11467" s="61"/>
      <c r="N11467" s="61"/>
      <c r="O11467" s="61"/>
      <c r="P11467" s="61"/>
      <c r="Q11467" s="61"/>
      <c r="R11467" s="61"/>
      <c r="S11467" s="61"/>
      <c r="T11467" s="61"/>
      <c r="U11467" s="61"/>
      <c r="V11467" s="61"/>
      <c r="W11467" s="61"/>
      <c r="X11467" s="61"/>
      <c r="Y11467" s="61"/>
      <c r="Z11467" s="61"/>
      <c r="AA11467" s="61"/>
      <c r="AB11467" s="61"/>
      <c r="AC11467" s="61"/>
      <c r="AD11467" s="61"/>
      <c r="AE11467" s="61"/>
      <c r="AF11467" s="61"/>
      <c r="AG11467" s="61"/>
      <c r="AH11467" s="61"/>
      <c r="AI11467" s="61"/>
      <c r="AJ11467" s="61"/>
      <c r="AK11467" s="61"/>
      <c r="AL11467" s="61"/>
      <c r="AM11467" s="61"/>
      <c r="AN11467" s="61"/>
      <c r="AO11467" s="61"/>
      <c r="AP11467" s="62"/>
      <c r="AQ11467" s="61"/>
      <c r="AR11467" s="61"/>
      <c r="AS11467" s="61"/>
      <c r="AT11467" s="61"/>
      <c r="AU11467" s="61"/>
      <c r="AV11467" s="61"/>
      <c r="AW11467" s="60"/>
    </row>
    <row r="11468" s="59" customFormat="1" customHeight="1" spans="1:49">
      <c r="A11468" s="60"/>
      <c r="B11468" s="60"/>
      <c r="C11468" s="60"/>
      <c r="D11468" s="60"/>
      <c r="H11468" s="61"/>
      <c r="I11468" s="61"/>
      <c r="J11468" s="61"/>
      <c r="K11468" s="61"/>
      <c r="L11468" s="61"/>
      <c r="M11468" s="61"/>
      <c r="N11468" s="61"/>
      <c r="O11468" s="61"/>
      <c r="P11468" s="61"/>
      <c r="Q11468" s="61"/>
      <c r="R11468" s="61"/>
      <c r="S11468" s="61"/>
      <c r="T11468" s="61"/>
      <c r="U11468" s="61"/>
      <c r="V11468" s="61"/>
      <c r="W11468" s="61"/>
      <c r="X11468" s="61"/>
      <c r="Y11468" s="61"/>
      <c r="Z11468" s="61"/>
      <c r="AA11468" s="61"/>
      <c r="AB11468" s="61"/>
      <c r="AC11468" s="61"/>
      <c r="AD11468" s="61"/>
      <c r="AE11468" s="61"/>
      <c r="AF11468" s="61"/>
      <c r="AG11468" s="61"/>
      <c r="AH11468" s="61"/>
      <c r="AI11468" s="61"/>
      <c r="AJ11468" s="61"/>
      <c r="AK11468" s="61"/>
      <c r="AL11468" s="61"/>
      <c r="AM11468" s="61"/>
      <c r="AN11468" s="61"/>
      <c r="AO11468" s="61"/>
      <c r="AP11468" s="62"/>
      <c r="AQ11468" s="61"/>
      <c r="AR11468" s="61"/>
      <c r="AS11468" s="61"/>
      <c r="AT11468" s="61"/>
      <c r="AU11468" s="61"/>
      <c r="AV11468" s="61"/>
      <c r="AW11468" s="60"/>
    </row>
    <row r="11469" s="59" customFormat="1" customHeight="1" spans="1:49">
      <c r="A11469" s="60"/>
      <c r="B11469" s="60"/>
      <c r="C11469" s="60"/>
      <c r="D11469" s="60"/>
      <c r="H11469" s="61"/>
      <c r="I11469" s="61"/>
      <c r="J11469" s="61"/>
      <c r="K11469" s="61"/>
      <c r="L11469" s="61"/>
      <c r="M11469" s="61"/>
      <c r="N11469" s="61"/>
      <c r="O11469" s="61"/>
      <c r="P11469" s="61"/>
      <c r="Q11469" s="61"/>
      <c r="R11469" s="61"/>
      <c r="S11469" s="61"/>
      <c r="T11469" s="61"/>
      <c r="U11469" s="61"/>
      <c r="V11469" s="61"/>
      <c r="W11469" s="61"/>
      <c r="X11469" s="61"/>
      <c r="Y11469" s="61"/>
      <c r="Z11469" s="61"/>
      <c r="AA11469" s="61"/>
      <c r="AB11469" s="61"/>
      <c r="AC11469" s="61"/>
      <c r="AD11469" s="61"/>
      <c r="AE11469" s="61"/>
      <c r="AF11469" s="61"/>
      <c r="AG11469" s="61"/>
      <c r="AH11469" s="61"/>
      <c r="AI11469" s="61"/>
      <c r="AJ11469" s="61"/>
      <c r="AK11469" s="61"/>
      <c r="AL11469" s="61"/>
      <c r="AM11469" s="61"/>
      <c r="AN11469" s="61"/>
      <c r="AO11469" s="61"/>
      <c r="AP11469" s="62"/>
      <c r="AQ11469" s="61"/>
      <c r="AR11469" s="61"/>
      <c r="AS11469" s="61"/>
      <c r="AT11469" s="61"/>
      <c r="AU11469" s="61"/>
      <c r="AV11469" s="61"/>
      <c r="AW11469" s="60"/>
    </row>
    <row r="11470" s="59" customFormat="1" customHeight="1" spans="1:49">
      <c r="A11470" s="60"/>
      <c r="B11470" s="60"/>
      <c r="C11470" s="60"/>
      <c r="D11470" s="60"/>
      <c r="H11470" s="61"/>
      <c r="I11470" s="61"/>
      <c r="J11470" s="61"/>
      <c r="K11470" s="61"/>
      <c r="L11470" s="61"/>
      <c r="M11470" s="61"/>
      <c r="N11470" s="61"/>
      <c r="O11470" s="61"/>
      <c r="P11470" s="61"/>
      <c r="Q11470" s="61"/>
      <c r="R11470" s="61"/>
      <c r="S11470" s="61"/>
      <c r="T11470" s="61"/>
      <c r="U11470" s="61"/>
      <c r="V11470" s="61"/>
      <c r="W11470" s="61"/>
      <c r="X11470" s="61"/>
      <c r="Y11470" s="61"/>
      <c r="Z11470" s="61"/>
      <c r="AA11470" s="61"/>
      <c r="AB11470" s="61"/>
      <c r="AC11470" s="61"/>
      <c r="AD11470" s="61"/>
      <c r="AE11470" s="61"/>
      <c r="AF11470" s="61"/>
      <c r="AG11470" s="61"/>
      <c r="AH11470" s="61"/>
      <c r="AI11470" s="61"/>
      <c r="AJ11470" s="61"/>
      <c r="AK11470" s="61"/>
      <c r="AL11470" s="61"/>
      <c r="AM11470" s="61"/>
      <c r="AN11470" s="61"/>
      <c r="AO11470" s="61"/>
      <c r="AP11470" s="62"/>
      <c r="AQ11470" s="61"/>
      <c r="AR11470" s="61"/>
      <c r="AS11470" s="61"/>
      <c r="AT11470" s="61"/>
      <c r="AU11470" s="61"/>
      <c r="AV11470" s="61"/>
      <c r="AW11470" s="60"/>
    </row>
    <row r="11471" s="59" customFormat="1" customHeight="1" spans="1:49">
      <c r="A11471" s="60"/>
      <c r="B11471" s="60"/>
      <c r="C11471" s="60"/>
      <c r="D11471" s="60"/>
      <c r="H11471" s="61"/>
      <c r="I11471" s="61"/>
      <c r="J11471" s="61"/>
      <c r="K11471" s="61"/>
      <c r="L11471" s="61"/>
      <c r="M11471" s="61"/>
      <c r="N11471" s="61"/>
      <c r="O11471" s="61"/>
      <c r="P11471" s="61"/>
      <c r="Q11471" s="61"/>
      <c r="R11471" s="61"/>
      <c r="S11471" s="61"/>
      <c r="T11471" s="61"/>
      <c r="U11471" s="61"/>
      <c r="V11471" s="61"/>
      <c r="W11471" s="61"/>
      <c r="X11471" s="61"/>
      <c r="Y11471" s="61"/>
      <c r="Z11471" s="61"/>
      <c r="AA11471" s="61"/>
      <c r="AB11471" s="61"/>
      <c r="AC11471" s="61"/>
      <c r="AD11471" s="61"/>
      <c r="AE11471" s="61"/>
      <c r="AF11471" s="61"/>
      <c r="AG11471" s="61"/>
      <c r="AH11471" s="61"/>
      <c r="AI11471" s="61"/>
      <c r="AJ11471" s="61"/>
      <c r="AK11471" s="61"/>
      <c r="AL11471" s="61"/>
      <c r="AM11471" s="61"/>
      <c r="AN11471" s="61"/>
      <c r="AO11471" s="61"/>
      <c r="AP11471" s="62"/>
      <c r="AQ11471" s="61"/>
      <c r="AR11471" s="61"/>
      <c r="AS11471" s="61"/>
      <c r="AT11471" s="61"/>
      <c r="AU11471" s="61"/>
      <c r="AV11471" s="61"/>
      <c r="AW11471" s="60"/>
    </row>
    <row r="11472" s="59" customFormat="1" customHeight="1" spans="1:49">
      <c r="A11472" s="60"/>
      <c r="B11472" s="60"/>
      <c r="C11472" s="60"/>
      <c r="D11472" s="60"/>
      <c r="H11472" s="61"/>
      <c r="I11472" s="61"/>
      <c r="J11472" s="61"/>
      <c r="K11472" s="61"/>
      <c r="L11472" s="61"/>
      <c r="M11472" s="61"/>
      <c r="N11472" s="61"/>
      <c r="O11472" s="61"/>
      <c r="P11472" s="61"/>
      <c r="Q11472" s="61"/>
      <c r="R11472" s="61"/>
      <c r="S11472" s="61"/>
      <c r="T11472" s="61"/>
      <c r="U11472" s="61"/>
      <c r="V11472" s="61"/>
      <c r="W11472" s="61"/>
      <c r="X11472" s="61"/>
      <c r="Y11472" s="61"/>
      <c r="Z11472" s="61"/>
      <c r="AA11472" s="61"/>
      <c r="AB11472" s="61"/>
      <c r="AC11472" s="61"/>
      <c r="AD11472" s="61"/>
      <c r="AE11472" s="61"/>
      <c r="AF11472" s="61"/>
      <c r="AG11472" s="61"/>
      <c r="AH11472" s="61"/>
      <c r="AI11472" s="61"/>
      <c r="AJ11472" s="61"/>
      <c r="AK11472" s="61"/>
      <c r="AL11472" s="61"/>
      <c r="AM11472" s="61"/>
      <c r="AN11472" s="61"/>
      <c r="AO11472" s="61"/>
      <c r="AP11472" s="62"/>
      <c r="AQ11472" s="61"/>
      <c r="AR11472" s="61"/>
      <c r="AS11472" s="61"/>
      <c r="AT11472" s="61"/>
      <c r="AU11472" s="61"/>
      <c r="AV11472" s="61"/>
      <c r="AW11472" s="60"/>
    </row>
    <row r="11473" s="59" customFormat="1" customHeight="1" spans="1:49">
      <c r="A11473" s="60"/>
      <c r="B11473" s="60"/>
      <c r="C11473" s="60"/>
      <c r="D11473" s="60"/>
      <c r="H11473" s="61"/>
      <c r="I11473" s="61"/>
      <c r="J11473" s="61"/>
      <c r="K11473" s="61"/>
      <c r="L11473" s="61"/>
      <c r="M11473" s="61"/>
      <c r="N11473" s="61"/>
      <c r="O11473" s="61"/>
      <c r="P11473" s="61"/>
      <c r="Q11473" s="61"/>
      <c r="R11473" s="61"/>
      <c r="S11473" s="61"/>
      <c r="T11473" s="61"/>
      <c r="U11473" s="61"/>
      <c r="V11473" s="61"/>
      <c r="W11473" s="61"/>
      <c r="X11473" s="61"/>
      <c r="Y11473" s="61"/>
      <c r="Z11473" s="61"/>
      <c r="AA11473" s="61"/>
      <c r="AB11473" s="61"/>
      <c r="AC11473" s="61"/>
      <c r="AD11473" s="61"/>
      <c r="AE11473" s="61"/>
      <c r="AF11473" s="61"/>
      <c r="AG11473" s="61"/>
      <c r="AH11473" s="61"/>
      <c r="AI11473" s="61"/>
      <c r="AJ11473" s="61"/>
      <c r="AK11473" s="61"/>
      <c r="AL11473" s="61"/>
      <c r="AM11473" s="61"/>
      <c r="AN11473" s="61"/>
      <c r="AO11473" s="61"/>
      <c r="AP11473" s="62"/>
      <c r="AQ11473" s="61"/>
      <c r="AR11473" s="61"/>
      <c r="AS11473" s="61"/>
      <c r="AT11473" s="61"/>
      <c r="AU11473" s="61"/>
      <c r="AV11473" s="61"/>
      <c r="AW11473" s="60"/>
    </row>
    <row r="11474" s="59" customFormat="1" customHeight="1" spans="1:49">
      <c r="A11474" s="60"/>
      <c r="B11474" s="60"/>
      <c r="C11474" s="60"/>
      <c r="D11474" s="60"/>
      <c r="H11474" s="61"/>
      <c r="I11474" s="61"/>
      <c r="J11474" s="61"/>
      <c r="K11474" s="61"/>
      <c r="L11474" s="61"/>
      <c r="M11474" s="61"/>
      <c r="N11474" s="61"/>
      <c r="O11474" s="61"/>
      <c r="P11474" s="61"/>
      <c r="Q11474" s="61"/>
      <c r="R11474" s="61"/>
      <c r="S11474" s="61"/>
      <c r="T11474" s="61"/>
      <c r="U11474" s="61"/>
      <c r="V11474" s="61"/>
      <c r="W11474" s="61"/>
      <c r="X11474" s="61"/>
      <c r="Y11474" s="61"/>
      <c r="Z11474" s="61"/>
      <c r="AA11474" s="61"/>
      <c r="AB11474" s="61"/>
      <c r="AC11474" s="61"/>
      <c r="AD11474" s="61"/>
      <c r="AE11474" s="61"/>
      <c r="AF11474" s="61"/>
      <c r="AG11474" s="61"/>
      <c r="AH11474" s="61"/>
      <c r="AI11474" s="61"/>
      <c r="AJ11474" s="61"/>
      <c r="AK11474" s="61"/>
      <c r="AL11474" s="61"/>
      <c r="AM11474" s="61"/>
      <c r="AN11474" s="61"/>
      <c r="AO11474" s="61"/>
      <c r="AP11474" s="62"/>
      <c r="AQ11474" s="61"/>
      <c r="AR11474" s="61"/>
      <c r="AS11474" s="61"/>
      <c r="AT11474" s="61"/>
      <c r="AU11474" s="61"/>
      <c r="AV11474" s="61"/>
      <c r="AW11474" s="60"/>
    </row>
    <row r="11475" s="59" customFormat="1" customHeight="1" spans="1:49">
      <c r="A11475" s="60"/>
      <c r="B11475" s="60"/>
      <c r="C11475" s="60"/>
      <c r="D11475" s="60"/>
      <c r="H11475" s="61"/>
      <c r="I11475" s="61"/>
      <c r="J11475" s="61"/>
      <c r="K11475" s="61"/>
      <c r="L11475" s="61"/>
      <c r="M11475" s="61"/>
      <c r="N11475" s="61"/>
      <c r="O11475" s="61"/>
      <c r="P11475" s="61"/>
      <c r="Q11475" s="61"/>
      <c r="R11475" s="61"/>
      <c r="S11475" s="61"/>
      <c r="T11475" s="61"/>
      <c r="U11475" s="61"/>
      <c r="V11475" s="61"/>
      <c r="W11475" s="61"/>
      <c r="X11475" s="61"/>
      <c r="Y11475" s="61"/>
      <c r="Z11475" s="61"/>
      <c r="AA11475" s="61"/>
      <c r="AB11475" s="61"/>
      <c r="AC11475" s="61"/>
      <c r="AD11475" s="61"/>
      <c r="AE11475" s="61"/>
      <c r="AF11475" s="61"/>
      <c r="AG11475" s="61"/>
      <c r="AH11475" s="61"/>
      <c r="AI11475" s="61"/>
      <c r="AJ11475" s="61"/>
      <c r="AK11475" s="61"/>
      <c r="AL11475" s="61"/>
      <c r="AM11475" s="61"/>
      <c r="AN11475" s="61"/>
      <c r="AO11475" s="61"/>
      <c r="AP11475" s="62"/>
      <c r="AQ11475" s="61"/>
      <c r="AR11475" s="61"/>
      <c r="AS11475" s="61"/>
      <c r="AT11475" s="61"/>
      <c r="AU11475" s="61"/>
      <c r="AV11475" s="61"/>
      <c r="AW11475" s="60"/>
    </row>
    <row r="11476" s="59" customFormat="1" customHeight="1" spans="1:49">
      <c r="A11476" s="60"/>
      <c r="B11476" s="60"/>
      <c r="C11476" s="60"/>
      <c r="D11476" s="60"/>
      <c r="H11476" s="61"/>
      <c r="I11476" s="61"/>
      <c r="J11476" s="61"/>
      <c r="K11476" s="61"/>
      <c r="L11476" s="61"/>
      <c r="M11476" s="61"/>
      <c r="N11476" s="61"/>
      <c r="O11476" s="61"/>
      <c r="P11476" s="61"/>
      <c r="Q11476" s="61"/>
      <c r="R11476" s="61"/>
      <c r="S11476" s="61"/>
      <c r="T11476" s="61"/>
      <c r="U11476" s="61"/>
      <c r="V11476" s="61"/>
      <c r="W11476" s="61"/>
      <c r="X11476" s="61"/>
      <c r="Y11476" s="61"/>
      <c r="Z11476" s="61"/>
      <c r="AA11476" s="61"/>
      <c r="AB11476" s="61"/>
      <c r="AC11476" s="61"/>
      <c r="AD11476" s="61"/>
      <c r="AE11476" s="61"/>
      <c r="AF11476" s="61"/>
      <c r="AG11476" s="61"/>
      <c r="AH11476" s="61"/>
      <c r="AI11476" s="61"/>
      <c r="AJ11476" s="61"/>
      <c r="AK11476" s="61"/>
      <c r="AL11476" s="61"/>
      <c r="AM11476" s="61"/>
      <c r="AN11476" s="61"/>
      <c r="AO11476" s="61"/>
      <c r="AP11476" s="62"/>
      <c r="AQ11476" s="61"/>
      <c r="AR11476" s="61"/>
      <c r="AS11476" s="61"/>
      <c r="AT11476" s="61"/>
      <c r="AU11476" s="61"/>
      <c r="AV11476" s="61"/>
      <c r="AW11476" s="60"/>
    </row>
    <row r="11477" s="59" customFormat="1" customHeight="1" spans="1:49">
      <c r="A11477" s="60"/>
      <c r="B11477" s="60"/>
      <c r="C11477" s="60"/>
      <c r="D11477" s="60"/>
      <c r="H11477" s="61"/>
      <c r="I11477" s="61"/>
      <c r="J11477" s="61"/>
      <c r="K11477" s="61"/>
      <c r="L11477" s="61"/>
      <c r="M11477" s="61"/>
      <c r="N11477" s="61"/>
      <c r="O11477" s="61"/>
      <c r="P11477" s="61"/>
      <c r="Q11477" s="61"/>
      <c r="R11477" s="61"/>
      <c r="S11477" s="61"/>
      <c r="T11477" s="61"/>
      <c r="U11477" s="61"/>
      <c r="V11477" s="61"/>
      <c r="W11477" s="61"/>
      <c r="X11477" s="61"/>
      <c r="Y11477" s="61"/>
      <c r="Z11477" s="61"/>
      <c r="AA11477" s="61"/>
      <c r="AB11477" s="61"/>
      <c r="AC11477" s="61"/>
      <c r="AD11477" s="61"/>
      <c r="AE11477" s="61"/>
      <c r="AF11477" s="61"/>
      <c r="AG11477" s="61"/>
      <c r="AH11477" s="61"/>
      <c r="AI11477" s="61"/>
      <c r="AJ11477" s="61"/>
      <c r="AK11477" s="61"/>
      <c r="AL11477" s="61"/>
      <c r="AM11477" s="61"/>
      <c r="AN11477" s="61"/>
      <c r="AO11477" s="61"/>
      <c r="AP11477" s="62"/>
      <c r="AQ11477" s="61"/>
      <c r="AR11477" s="61"/>
      <c r="AS11477" s="61"/>
      <c r="AT11477" s="61"/>
      <c r="AU11477" s="61"/>
      <c r="AV11477" s="61"/>
      <c r="AW11477" s="60"/>
    </row>
    <row r="11478" s="59" customFormat="1" customHeight="1" spans="1:49">
      <c r="A11478" s="60"/>
      <c r="B11478" s="60"/>
      <c r="C11478" s="60"/>
      <c r="D11478" s="60"/>
      <c r="H11478" s="61"/>
      <c r="I11478" s="61"/>
      <c r="J11478" s="61"/>
      <c r="K11478" s="61"/>
      <c r="L11478" s="61"/>
      <c r="M11478" s="61"/>
      <c r="N11478" s="61"/>
      <c r="O11478" s="61"/>
      <c r="P11478" s="61"/>
      <c r="Q11478" s="61"/>
      <c r="R11478" s="61"/>
      <c r="S11478" s="61"/>
      <c r="T11478" s="61"/>
      <c r="U11478" s="61"/>
      <c r="V11478" s="61"/>
      <c r="W11478" s="61"/>
      <c r="X11478" s="61"/>
      <c r="Y11478" s="61"/>
      <c r="Z11478" s="61"/>
      <c r="AA11478" s="61"/>
      <c r="AB11478" s="61"/>
      <c r="AC11478" s="61"/>
      <c r="AD11478" s="61"/>
      <c r="AE11478" s="61"/>
      <c r="AF11478" s="61"/>
      <c r="AG11478" s="61"/>
      <c r="AH11478" s="61"/>
      <c r="AI11478" s="61"/>
      <c r="AJ11478" s="61"/>
      <c r="AK11478" s="61"/>
      <c r="AL11478" s="61"/>
      <c r="AM11478" s="61"/>
      <c r="AN11478" s="61"/>
      <c r="AO11478" s="61"/>
      <c r="AP11478" s="62"/>
      <c r="AQ11478" s="61"/>
      <c r="AR11478" s="61"/>
      <c r="AS11478" s="61"/>
      <c r="AT11478" s="61"/>
      <c r="AU11478" s="61"/>
      <c r="AV11478" s="61"/>
      <c r="AW11478" s="60"/>
    </row>
    <row r="11479" s="59" customFormat="1" customHeight="1" spans="1:49">
      <c r="A11479" s="60"/>
      <c r="B11479" s="60"/>
      <c r="C11479" s="60"/>
      <c r="D11479" s="60"/>
      <c r="H11479" s="61"/>
      <c r="I11479" s="61"/>
      <c r="J11479" s="61"/>
      <c r="K11479" s="61"/>
      <c r="L11479" s="61"/>
      <c r="M11479" s="61"/>
      <c r="N11479" s="61"/>
      <c r="O11479" s="61"/>
      <c r="P11479" s="61"/>
      <c r="Q11479" s="61"/>
      <c r="R11479" s="61"/>
      <c r="S11479" s="61"/>
      <c r="T11479" s="61"/>
      <c r="U11479" s="61"/>
      <c r="V11479" s="61"/>
      <c r="W11479" s="61"/>
      <c r="X11479" s="61"/>
      <c r="Y11479" s="61"/>
      <c r="Z11479" s="61"/>
      <c r="AA11479" s="61"/>
      <c r="AB11479" s="61"/>
      <c r="AC11479" s="61"/>
      <c r="AD11479" s="61"/>
      <c r="AE11479" s="61"/>
      <c r="AF11479" s="61"/>
      <c r="AG11479" s="61"/>
      <c r="AH11479" s="61"/>
      <c r="AI11479" s="61"/>
      <c r="AJ11479" s="61"/>
      <c r="AK11479" s="61"/>
      <c r="AL11479" s="61"/>
      <c r="AM11479" s="61"/>
      <c r="AN11479" s="61"/>
      <c r="AO11479" s="61"/>
      <c r="AP11479" s="62"/>
      <c r="AQ11479" s="61"/>
      <c r="AR11479" s="61"/>
      <c r="AS11479" s="61"/>
      <c r="AT11479" s="61"/>
      <c r="AU11479" s="61"/>
      <c r="AV11479" s="61"/>
      <c r="AW11479" s="60"/>
    </row>
    <row r="11480" s="59" customFormat="1" customHeight="1" spans="1:49">
      <c r="A11480" s="60"/>
      <c r="B11480" s="60"/>
      <c r="C11480" s="60"/>
      <c r="D11480" s="60"/>
      <c r="H11480" s="61"/>
      <c r="I11480" s="61"/>
      <c r="J11480" s="61"/>
      <c r="K11480" s="61"/>
      <c r="L11480" s="61"/>
      <c r="M11480" s="61"/>
      <c r="N11480" s="61"/>
      <c r="O11480" s="61"/>
      <c r="P11480" s="61"/>
      <c r="Q11480" s="61"/>
      <c r="R11480" s="61"/>
      <c r="S11480" s="61"/>
      <c r="T11480" s="61"/>
      <c r="U11480" s="61"/>
      <c r="V11480" s="61"/>
      <c r="W11480" s="61"/>
      <c r="X11480" s="61"/>
      <c r="Y11480" s="61"/>
      <c r="Z11480" s="61"/>
      <c r="AA11480" s="61"/>
      <c r="AB11480" s="61"/>
      <c r="AC11480" s="61"/>
      <c r="AD11480" s="61"/>
      <c r="AE11480" s="61"/>
      <c r="AF11480" s="61"/>
      <c r="AG11480" s="61"/>
      <c r="AH11480" s="61"/>
      <c r="AI11480" s="61"/>
      <c r="AJ11480" s="61"/>
      <c r="AK11480" s="61"/>
      <c r="AL11480" s="61"/>
      <c r="AM11480" s="61"/>
      <c r="AN11480" s="61"/>
      <c r="AO11480" s="61"/>
      <c r="AP11480" s="62"/>
      <c r="AQ11480" s="61"/>
      <c r="AR11480" s="61"/>
      <c r="AS11480" s="61"/>
      <c r="AT11480" s="61"/>
      <c r="AU11480" s="61"/>
      <c r="AV11480" s="61"/>
      <c r="AW11480" s="60"/>
    </row>
    <row r="11481" s="59" customFormat="1" customHeight="1" spans="1:49">
      <c r="A11481" s="60"/>
      <c r="B11481" s="60"/>
      <c r="C11481" s="60"/>
      <c r="D11481" s="60"/>
      <c r="H11481" s="61"/>
      <c r="I11481" s="61"/>
      <c r="J11481" s="61"/>
      <c r="K11481" s="61"/>
      <c r="L11481" s="61"/>
      <c r="M11481" s="61"/>
      <c r="N11481" s="61"/>
      <c r="O11481" s="61"/>
      <c r="P11481" s="61"/>
      <c r="Q11481" s="61"/>
      <c r="R11481" s="61"/>
      <c r="S11481" s="61"/>
      <c r="T11481" s="61"/>
      <c r="U11481" s="61"/>
      <c r="V11481" s="61"/>
      <c r="W11481" s="61"/>
      <c r="X11481" s="61"/>
      <c r="Y11481" s="61"/>
      <c r="Z11481" s="61"/>
      <c r="AA11481" s="61"/>
      <c r="AB11481" s="61"/>
      <c r="AC11481" s="61"/>
      <c r="AD11481" s="61"/>
      <c r="AE11481" s="61"/>
      <c r="AF11481" s="61"/>
      <c r="AG11481" s="61"/>
      <c r="AH11481" s="61"/>
      <c r="AI11481" s="61"/>
      <c r="AJ11481" s="61"/>
      <c r="AK11481" s="61"/>
      <c r="AL11481" s="61"/>
      <c r="AM11481" s="61"/>
      <c r="AN11481" s="61"/>
      <c r="AO11481" s="61"/>
      <c r="AP11481" s="62"/>
      <c r="AQ11481" s="61"/>
      <c r="AR11481" s="61"/>
      <c r="AS11481" s="61"/>
      <c r="AT11481" s="61"/>
      <c r="AU11481" s="61"/>
      <c r="AV11481" s="61"/>
      <c r="AW11481" s="60"/>
    </row>
    <row r="11482" s="59" customFormat="1" customHeight="1" spans="1:49">
      <c r="A11482" s="60"/>
      <c r="B11482" s="60"/>
      <c r="C11482" s="60"/>
      <c r="D11482" s="60"/>
      <c r="H11482" s="61"/>
      <c r="I11482" s="61"/>
      <c r="J11482" s="61"/>
      <c r="K11482" s="61"/>
      <c r="L11482" s="61"/>
      <c r="M11482" s="61"/>
      <c r="N11482" s="61"/>
      <c r="O11482" s="61"/>
      <c r="P11482" s="61"/>
      <c r="Q11482" s="61"/>
      <c r="R11482" s="61"/>
      <c r="S11482" s="61"/>
      <c r="T11482" s="61"/>
      <c r="U11482" s="61"/>
      <c r="V11482" s="61"/>
      <c r="W11482" s="61"/>
      <c r="X11482" s="61"/>
      <c r="Y11482" s="61"/>
      <c r="Z11482" s="61"/>
      <c r="AA11482" s="61"/>
      <c r="AB11482" s="61"/>
      <c r="AC11482" s="61"/>
      <c r="AD11482" s="61"/>
      <c r="AE11482" s="61"/>
      <c r="AF11482" s="61"/>
      <c r="AG11482" s="61"/>
      <c r="AH11482" s="61"/>
      <c r="AI11482" s="61"/>
      <c r="AJ11482" s="61"/>
      <c r="AK11482" s="61"/>
      <c r="AL11482" s="61"/>
      <c r="AM11482" s="61"/>
      <c r="AN11482" s="61"/>
      <c r="AO11482" s="61"/>
      <c r="AP11482" s="62"/>
      <c r="AQ11482" s="61"/>
      <c r="AR11482" s="61"/>
      <c r="AS11482" s="61"/>
      <c r="AT11482" s="61"/>
      <c r="AU11482" s="61"/>
      <c r="AV11482" s="61"/>
      <c r="AW11482" s="60"/>
    </row>
    <row r="11483" s="59" customFormat="1" customHeight="1" spans="1:49">
      <c r="A11483" s="60"/>
      <c r="B11483" s="60"/>
      <c r="C11483" s="60"/>
      <c r="D11483" s="60"/>
      <c r="H11483" s="61"/>
      <c r="I11483" s="61"/>
      <c r="J11483" s="61"/>
      <c r="K11483" s="61"/>
      <c r="L11483" s="61"/>
      <c r="M11483" s="61"/>
      <c r="N11483" s="61"/>
      <c r="O11483" s="61"/>
      <c r="P11483" s="61"/>
      <c r="Q11483" s="61"/>
      <c r="R11483" s="61"/>
      <c r="S11483" s="61"/>
      <c r="T11483" s="61"/>
      <c r="U11483" s="61"/>
      <c r="V11483" s="61"/>
      <c r="W11483" s="61"/>
      <c r="X11483" s="61"/>
      <c r="Y11483" s="61"/>
      <c r="Z11483" s="61"/>
      <c r="AA11483" s="61"/>
      <c r="AB11483" s="61"/>
      <c r="AC11483" s="61"/>
      <c r="AD11483" s="61"/>
      <c r="AE11483" s="61"/>
      <c r="AF11483" s="61"/>
      <c r="AG11483" s="61"/>
      <c r="AH11483" s="61"/>
      <c r="AI11483" s="61"/>
      <c r="AJ11483" s="61"/>
      <c r="AK11483" s="61"/>
      <c r="AL11483" s="61"/>
      <c r="AM11483" s="61"/>
      <c r="AN11483" s="61"/>
      <c r="AO11483" s="61"/>
      <c r="AP11483" s="62"/>
      <c r="AQ11483" s="61"/>
      <c r="AR11483" s="61"/>
      <c r="AS11483" s="61"/>
      <c r="AT11483" s="61"/>
      <c r="AU11483" s="61"/>
      <c r="AV11483" s="61"/>
      <c r="AW11483" s="60"/>
    </row>
    <row r="11484" s="59" customFormat="1" customHeight="1" spans="1:49">
      <c r="A11484" s="60"/>
      <c r="B11484" s="60"/>
      <c r="C11484" s="60"/>
      <c r="D11484" s="60"/>
      <c r="H11484" s="61"/>
      <c r="I11484" s="61"/>
      <c r="J11484" s="61"/>
      <c r="K11484" s="61"/>
      <c r="L11484" s="61"/>
      <c r="M11484" s="61"/>
      <c r="N11484" s="61"/>
      <c r="O11484" s="61"/>
      <c r="P11484" s="61"/>
      <c r="Q11484" s="61"/>
      <c r="R11484" s="61"/>
      <c r="S11484" s="61"/>
      <c r="T11484" s="61"/>
      <c r="U11484" s="61"/>
      <c r="V11484" s="61"/>
      <c r="W11484" s="61"/>
      <c r="X11484" s="61"/>
      <c r="Y11484" s="61"/>
      <c r="Z11484" s="61"/>
      <c r="AA11484" s="61"/>
      <c r="AB11484" s="61"/>
      <c r="AC11484" s="61"/>
      <c r="AD11484" s="61"/>
      <c r="AE11484" s="61"/>
      <c r="AF11484" s="61"/>
      <c r="AG11484" s="61"/>
      <c r="AH11484" s="61"/>
      <c r="AI11484" s="61"/>
      <c r="AJ11484" s="61"/>
      <c r="AK11484" s="61"/>
      <c r="AL11484" s="61"/>
      <c r="AM11484" s="61"/>
      <c r="AN11484" s="61"/>
      <c r="AO11484" s="61"/>
      <c r="AP11484" s="62"/>
      <c r="AQ11484" s="61"/>
      <c r="AR11484" s="61"/>
      <c r="AS11484" s="61"/>
      <c r="AT11484" s="61"/>
      <c r="AU11484" s="61"/>
      <c r="AV11484" s="61"/>
      <c r="AW11484" s="60"/>
    </row>
    <row r="11485" s="59" customFormat="1" customHeight="1" spans="1:49">
      <c r="A11485" s="60"/>
      <c r="B11485" s="60"/>
      <c r="C11485" s="60"/>
      <c r="D11485" s="60"/>
      <c r="H11485" s="61"/>
      <c r="I11485" s="61"/>
      <c r="J11485" s="61"/>
      <c r="K11485" s="61"/>
      <c r="L11485" s="61"/>
      <c r="M11485" s="61"/>
      <c r="N11485" s="61"/>
      <c r="O11485" s="61"/>
      <c r="P11485" s="61"/>
      <c r="Q11485" s="61"/>
      <c r="R11485" s="61"/>
      <c r="S11485" s="61"/>
      <c r="T11485" s="61"/>
      <c r="U11485" s="61"/>
      <c r="V11485" s="61"/>
      <c r="W11485" s="61"/>
      <c r="X11485" s="61"/>
      <c r="Y11485" s="61"/>
      <c r="Z11485" s="61"/>
      <c r="AA11485" s="61"/>
      <c r="AB11485" s="61"/>
      <c r="AC11485" s="61"/>
      <c r="AD11485" s="61"/>
      <c r="AE11485" s="61"/>
      <c r="AF11485" s="61"/>
      <c r="AG11485" s="61"/>
      <c r="AH11485" s="61"/>
      <c r="AI11485" s="61"/>
      <c r="AJ11485" s="61"/>
      <c r="AK11485" s="61"/>
      <c r="AL11485" s="61"/>
      <c r="AM11485" s="61"/>
      <c r="AN11485" s="61"/>
      <c r="AO11485" s="61"/>
      <c r="AP11485" s="62"/>
      <c r="AQ11485" s="61"/>
      <c r="AR11485" s="61"/>
      <c r="AS11485" s="61"/>
      <c r="AT11485" s="61"/>
      <c r="AU11485" s="61"/>
      <c r="AV11485" s="61"/>
      <c r="AW11485" s="60"/>
    </row>
    <row r="11486" s="59" customFormat="1" customHeight="1" spans="1:49">
      <c r="A11486" s="60"/>
      <c r="B11486" s="60"/>
      <c r="C11486" s="60"/>
      <c r="D11486" s="60"/>
      <c r="H11486" s="61"/>
      <c r="I11486" s="61"/>
      <c r="J11486" s="61"/>
      <c r="K11486" s="61"/>
      <c r="L11486" s="61"/>
      <c r="M11486" s="61"/>
      <c r="N11486" s="61"/>
      <c r="O11486" s="61"/>
      <c r="P11486" s="61"/>
      <c r="Q11486" s="61"/>
      <c r="R11486" s="61"/>
      <c r="S11486" s="61"/>
      <c r="T11486" s="61"/>
      <c r="U11486" s="61"/>
      <c r="V11486" s="61"/>
      <c r="W11486" s="61"/>
      <c r="X11486" s="61"/>
      <c r="Y11486" s="61"/>
      <c r="Z11486" s="61"/>
      <c r="AA11486" s="61"/>
      <c r="AB11486" s="61"/>
      <c r="AC11486" s="61"/>
      <c r="AD11486" s="61"/>
      <c r="AE11486" s="61"/>
      <c r="AF11486" s="61"/>
      <c r="AG11486" s="61"/>
      <c r="AH11486" s="61"/>
      <c r="AI11486" s="61"/>
      <c r="AJ11486" s="61"/>
      <c r="AK11486" s="61"/>
      <c r="AL11486" s="61"/>
      <c r="AM11486" s="61"/>
      <c r="AN11486" s="61"/>
      <c r="AO11486" s="61"/>
      <c r="AP11486" s="62"/>
      <c r="AQ11486" s="61"/>
      <c r="AR11486" s="61"/>
      <c r="AS11486" s="61"/>
      <c r="AT11486" s="61"/>
      <c r="AU11486" s="61"/>
      <c r="AV11486" s="61"/>
      <c r="AW11486" s="60"/>
    </row>
    <row r="11487" s="59" customFormat="1" customHeight="1" spans="1:49">
      <c r="A11487" s="60"/>
      <c r="B11487" s="60"/>
      <c r="C11487" s="60"/>
      <c r="D11487" s="60"/>
      <c r="H11487" s="61"/>
      <c r="I11487" s="61"/>
      <c r="J11487" s="61"/>
      <c r="K11487" s="61"/>
      <c r="L11487" s="61"/>
      <c r="M11487" s="61"/>
      <c r="N11487" s="61"/>
      <c r="O11487" s="61"/>
      <c r="P11487" s="61"/>
      <c r="Q11487" s="61"/>
      <c r="R11487" s="61"/>
      <c r="S11487" s="61"/>
      <c r="T11487" s="61"/>
      <c r="U11487" s="61"/>
      <c r="V11487" s="61"/>
      <c r="W11487" s="61"/>
      <c r="X11487" s="61"/>
      <c r="Y11487" s="61"/>
      <c r="Z11487" s="61"/>
      <c r="AA11487" s="61"/>
      <c r="AB11487" s="61"/>
      <c r="AC11487" s="61"/>
      <c r="AD11487" s="61"/>
      <c r="AE11487" s="61"/>
      <c r="AF11487" s="61"/>
      <c r="AG11487" s="61"/>
      <c r="AH11487" s="61"/>
      <c r="AI11487" s="61"/>
      <c r="AJ11487" s="61"/>
      <c r="AK11487" s="61"/>
      <c r="AL11487" s="61"/>
      <c r="AM11487" s="61"/>
      <c r="AN11487" s="61"/>
      <c r="AO11487" s="61"/>
      <c r="AP11487" s="62"/>
      <c r="AQ11487" s="61"/>
      <c r="AR11487" s="61"/>
      <c r="AS11487" s="61"/>
      <c r="AT11487" s="61"/>
      <c r="AU11487" s="61"/>
      <c r="AV11487" s="61"/>
      <c r="AW11487" s="60"/>
    </row>
    <row r="11488" s="59" customFormat="1" customHeight="1" spans="1:49">
      <c r="A11488" s="60"/>
      <c r="B11488" s="60"/>
      <c r="C11488" s="60"/>
      <c r="D11488" s="60"/>
      <c r="H11488" s="61"/>
      <c r="I11488" s="61"/>
      <c r="J11488" s="61"/>
      <c r="K11488" s="61"/>
      <c r="L11488" s="61"/>
      <c r="M11488" s="61"/>
      <c r="N11488" s="61"/>
      <c r="O11488" s="61"/>
      <c r="P11488" s="61"/>
      <c r="Q11488" s="61"/>
      <c r="R11488" s="61"/>
      <c r="S11488" s="61"/>
      <c r="T11488" s="61"/>
      <c r="U11488" s="61"/>
      <c r="V11488" s="61"/>
      <c r="W11488" s="61"/>
      <c r="X11488" s="61"/>
      <c r="Y11488" s="61"/>
      <c r="Z11488" s="61"/>
      <c r="AA11488" s="61"/>
      <c r="AB11488" s="61"/>
      <c r="AC11488" s="61"/>
      <c r="AD11488" s="61"/>
      <c r="AE11488" s="61"/>
      <c r="AF11488" s="61"/>
      <c r="AG11488" s="61"/>
      <c r="AH11488" s="61"/>
      <c r="AI11488" s="61"/>
      <c r="AJ11488" s="61"/>
      <c r="AK11488" s="61"/>
      <c r="AL11488" s="61"/>
      <c r="AM11488" s="61"/>
      <c r="AN11488" s="61"/>
      <c r="AO11488" s="61"/>
      <c r="AP11488" s="62"/>
      <c r="AQ11488" s="61"/>
      <c r="AR11488" s="61"/>
      <c r="AS11488" s="61"/>
      <c r="AT11488" s="61"/>
      <c r="AU11488" s="61"/>
      <c r="AV11488" s="61"/>
      <c r="AW11488" s="60"/>
    </row>
    <row r="11489" s="59" customFormat="1" customHeight="1" spans="1:49">
      <c r="A11489" s="60"/>
      <c r="B11489" s="60"/>
      <c r="C11489" s="60"/>
      <c r="D11489" s="60"/>
      <c r="H11489" s="61"/>
      <c r="I11489" s="61"/>
      <c r="J11489" s="61"/>
      <c r="K11489" s="61"/>
      <c r="L11489" s="61"/>
      <c r="M11489" s="61"/>
      <c r="N11489" s="61"/>
      <c r="O11489" s="61"/>
      <c r="P11489" s="61"/>
      <c r="Q11489" s="61"/>
      <c r="R11489" s="61"/>
      <c r="S11489" s="61"/>
      <c r="T11489" s="61"/>
      <c r="U11489" s="61"/>
      <c r="V11489" s="61"/>
      <c r="W11489" s="61"/>
      <c r="X11489" s="61"/>
      <c r="Y11489" s="61"/>
      <c r="Z11489" s="61"/>
      <c r="AA11489" s="61"/>
      <c r="AB11489" s="61"/>
      <c r="AC11489" s="61"/>
      <c r="AD11489" s="61"/>
      <c r="AE11489" s="61"/>
      <c r="AF11489" s="61"/>
      <c r="AG11489" s="61"/>
      <c r="AH11489" s="61"/>
      <c r="AI11489" s="61"/>
      <c r="AJ11489" s="61"/>
      <c r="AK11489" s="61"/>
      <c r="AL11489" s="61"/>
      <c r="AM11489" s="61"/>
      <c r="AN11489" s="61"/>
      <c r="AO11489" s="61"/>
      <c r="AP11489" s="62"/>
      <c r="AQ11489" s="61"/>
      <c r="AR11489" s="61"/>
      <c r="AS11489" s="61"/>
      <c r="AT11489" s="61"/>
      <c r="AU11489" s="61"/>
      <c r="AV11489" s="61"/>
      <c r="AW11489" s="60"/>
    </row>
    <row r="11490" s="59" customFormat="1" customHeight="1" spans="1:49">
      <c r="A11490" s="60"/>
      <c r="B11490" s="60"/>
      <c r="C11490" s="60"/>
      <c r="D11490" s="60"/>
      <c r="H11490" s="61"/>
      <c r="I11490" s="61"/>
      <c r="J11490" s="61"/>
      <c r="K11490" s="61"/>
      <c r="L11490" s="61"/>
      <c r="M11490" s="61"/>
      <c r="N11490" s="61"/>
      <c r="O11490" s="61"/>
      <c r="P11490" s="61"/>
      <c r="Q11490" s="61"/>
      <c r="R11490" s="61"/>
      <c r="S11490" s="61"/>
      <c r="T11490" s="61"/>
      <c r="U11490" s="61"/>
      <c r="V11490" s="61"/>
      <c r="W11490" s="61"/>
      <c r="X11490" s="61"/>
      <c r="Y11490" s="61"/>
      <c r="Z11490" s="61"/>
      <c r="AA11490" s="61"/>
      <c r="AB11490" s="61"/>
      <c r="AC11490" s="61"/>
      <c r="AD11490" s="61"/>
      <c r="AE11490" s="61"/>
      <c r="AF11490" s="61"/>
      <c r="AG11490" s="61"/>
      <c r="AH11490" s="61"/>
      <c r="AI11490" s="61"/>
      <c r="AJ11490" s="61"/>
      <c r="AK11490" s="61"/>
      <c r="AL11490" s="61"/>
      <c r="AM11490" s="61"/>
      <c r="AN11490" s="61"/>
      <c r="AO11490" s="61"/>
      <c r="AP11490" s="62"/>
      <c r="AQ11490" s="61"/>
      <c r="AR11490" s="61"/>
      <c r="AS11490" s="61"/>
      <c r="AT11490" s="61"/>
      <c r="AU11490" s="61"/>
      <c r="AV11490" s="61"/>
      <c r="AW11490" s="60"/>
    </row>
    <row r="11491" s="59" customFormat="1" customHeight="1" spans="1:49">
      <c r="A11491" s="60"/>
      <c r="B11491" s="60"/>
      <c r="C11491" s="60"/>
      <c r="D11491" s="60"/>
      <c r="H11491" s="61"/>
      <c r="I11491" s="61"/>
      <c r="J11491" s="61"/>
      <c r="K11491" s="61"/>
      <c r="L11491" s="61"/>
      <c r="M11491" s="61"/>
      <c r="N11491" s="61"/>
      <c r="O11491" s="61"/>
      <c r="P11491" s="61"/>
      <c r="Q11491" s="61"/>
      <c r="R11491" s="61"/>
      <c r="S11491" s="61"/>
      <c r="T11491" s="61"/>
      <c r="U11491" s="61"/>
      <c r="V11491" s="61"/>
      <c r="W11491" s="61"/>
      <c r="X11491" s="61"/>
      <c r="Y11491" s="61"/>
      <c r="Z11491" s="61"/>
      <c r="AA11491" s="61"/>
      <c r="AB11491" s="61"/>
      <c r="AC11491" s="61"/>
      <c r="AD11491" s="61"/>
      <c r="AE11491" s="61"/>
      <c r="AF11491" s="61"/>
      <c r="AG11491" s="61"/>
      <c r="AH11491" s="61"/>
      <c r="AI11491" s="61"/>
      <c r="AJ11491" s="61"/>
      <c r="AK11491" s="61"/>
      <c r="AL11491" s="61"/>
      <c r="AM11491" s="61"/>
      <c r="AN11491" s="61"/>
      <c r="AO11491" s="61"/>
      <c r="AP11491" s="62"/>
      <c r="AQ11491" s="61"/>
      <c r="AR11491" s="61"/>
      <c r="AS11491" s="61"/>
      <c r="AT11491" s="61"/>
      <c r="AU11491" s="61"/>
      <c r="AV11491" s="61"/>
      <c r="AW11491" s="60"/>
    </row>
    <row r="11492" s="59" customFormat="1" customHeight="1" spans="1:49">
      <c r="A11492" s="60"/>
      <c r="B11492" s="60"/>
      <c r="C11492" s="60"/>
      <c r="D11492" s="60"/>
      <c r="H11492" s="61"/>
      <c r="I11492" s="61"/>
      <c r="J11492" s="61"/>
      <c r="K11492" s="61"/>
      <c r="L11492" s="61"/>
      <c r="M11492" s="61"/>
      <c r="N11492" s="61"/>
      <c r="O11492" s="61"/>
      <c r="P11492" s="61"/>
      <c r="Q11492" s="61"/>
      <c r="R11492" s="61"/>
      <c r="S11492" s="61"/>
      <c r="T11492" s="61"/>
      <c r="U11492" s="61"/>
      <c r="V11492" s="61"/>
      <c r="W11492" s="61"/>
      <c r="X11492" s="61"/>
      <c r="Y11492" s="61"/>
      <c r="Z11492" s="61"/>
      <c r="AA11492" s="61"/>
      <c r="AB11492" s="61"/>
      <c r="AC11492" s="61"/>
      <c r="AD11492" s="61"/>
      <c r="AE11492" s="61"/>
      <c r="AF11492" s="61"/>
      <c r="AG11492" s="61"/>
      <c r="AH11492" s="61"/>
      <c r="AI11492" s="61"/>
      <c r="AJ11492" s="61"/>
      <c r="AK11492" s="61"/>
      <c r="AL11492" s="61"/>
      <c r="AM11492" s="61"/>
      <c r="AN11492" s="61"/>
      <c r="AO11492" s="61"/>
      <c r="AP11492" s="62"/>
      <c r="AQ11492" s="61"/>
      <c r="AR11492" s="61"/>
      <c r="AS11492" s="61"/>
      <c r="AT11492" s="61"/>
      <c r="AU11492" s="61"/>
      <c r="AV11492" s="61"/>
      <c r="AW11492" s="60"/>
    </row>
    <row r="11493" s="59" customFormat="1" customHeight="1" spans="1:49">
      <c r="A11493" s="60"/>
      <c r="B11493" s="60"/>
      <c r="C11493" s="60"/>
      <c r="D11493" s="60"/>
      <c r="H11493" s="61"/>
      <c r="I11493" s="61"/>
      <c r="J11493" s="61"/>
      <c r="K11493" s="61"/>
      <c r="L11493" s="61"/>
      <c r="M11493" s="61"/>
      <c r="N11493" s="61"/>
      <c r="O11493" s="61"/>
      <c r="P11493" s="61"/>
      <c r="Q11493" s="61"/>
      <c r="R11493" s="61"/>
      <c r="S11493" s="61"/>
      <c r="T11493" s="61"/>
      <c r="U11493" s="61"/>
      <c r="V11493" s="61"/>
      <c r="W11493" s="61"/>
      <c r="X11493" s="61"/>
      <c r="Y11493" s="61"/>
      <c r="Z11493" s="61"/>
      <c r="AA11493" s="61"/>
      <c r="AB11493" s="61"/>
      <c r="AC11493" s="61"/>
      <c r="AD11493" s="61"/>
      <c r="AE11493" s="61"/>
      <c r="AF11493" s="61"/>
      <c r="AG11493" s="61"/>
      <c r="AH11493" s="61"/>
      <c r="AI11493" s="61"/>
      <c r="AJ11493" s="61"/>
      <c r="AK11493" s="61"/>
      <c r="AL11493" s="61"/>
      <c r="AM11493" s="61"/>
      <c r="AN11493" s="61"/>
      <c r="AO11493" s="61"/>
      <c r="AP11493" s="62"/>
      <c r="AQ11493" s="61"/>
      <c r="AR11493" s="61"/>
      <c r="AS11493" s="61"/>
      <c r="AT11493" s="61"/>
      <c r="AU11493" s="61"/>
      <c r="AV11493" s="61"/>
      <c r="AW11493" s="60"/>
    </row>
    <row r="11494" s="59" customFormat="1" customHeight="1" spans="1:49">
      <c r="A11494" s="60"/>
      <c r="B11494" s="60"/>
      <c r="C11494" s="60"/>
      <c r="D11494" s="60"/>
      <c r="H11494" s="61"/>
      <c r="I11494" s="61"/>
      <c r="J11494" s="61"/>
      <c r="K11494" s="61"/>
      <c r="L11494" s="61"/>
      <c r="M11494" s="61"/>
      <c r="N11494" s="61"/>
      <c r="O11494" s="61"/>
      <c r="P11494" s="61"/>
      <c r="Q11494" s="61"/>
      <c r="R11494" s="61"/>
      <c r="S11494" s="61"/>
      <c r="T11494" s="61"/>
      <c r="U11494" s="61"/>
      <c r="V11494" s="61"/>
      <c r="W11494" s="61"/>
      <c r="X11494" s="61"/>
      <c r="Y11494" s="61"/>
      <c r="Z11494" s="61"/>
      <c r="AA11494" s="61"/>
      <c r="AB11494" s="61"/>
      <c r="AC11494" s="61"/>
      <c r="AD11494" s="61"/>
      <c r="AE11494" s="61"/>
      <c r="AF11494" s="61"/>
      <c r="AG11494" s="61"/>
      <c r="AH11494" s="61"/>
      <c r="AI11494" s="61"/>
      <c r="AJ11494" s="61"/>
      <c r="AK11494" s="61"/>
      <c r="AL11494" s="61"/>
      <c r="AM11494" s="61"/>
      <c r="AN11494" s="61"/>
      <c r="AO11494" s="61"/>
      <c r="AP11494" s="62"/>
      <c r="AQ11494" s="61"/>
      <c r="AR11494" s="61"/>
      <c r="AS11494" s="61"/>
      <c r="AT11494" s="61"/>
      <c r="AU11494" s="61"/>
      <c r="AV11494" s="61"/>
      <c r="AW11494" s="60"/>
    </row>
    <row r="11495" s="59" customFormat="1" customHeight="1" spans="1:49">
      <c r="A11495" s="60"/>
      <c r="B11495" s="60"/>
      <c r="C11495" s="60"/>
      <c r="D11495" s="60"/>
      <c r="H11495" s="61"/>
      <c r="I11495" s="61"/>
      <c r="J11495" s="61"/>
      <c r="K11495" s="61"/>
      <c r="L11495" s="61"/>
      <c r="M11495" s="61"/>
      <c r="N11495" s="61"/>
      <c r="O11495" s="61"/>
      <c r="P11495" s="61"/>
      <c r="Q11495" s="61"/>
      <c r="R11495" s="61"/>
      <c r="S11495" s="61"/>
      <c r="T11495" s="61"/>
      <c r="U11495" s="61"/>
      <c r="V11495" s="61"/>
      <c r="W11495" s="61"/>
      <c r="X11495" s="61"/>
      <c r="Y11495" s="61"/>
      <c r="Z11495" s="61"/>
      <c r="AA11495" s="61"/>
      <c r="AB11495" s="61"/>
      <c r="AC11495" s="61"/>
      <c r="AD11495" s="61"/>
      <c r="AE11495" s="61"/>
      <c r="AF11495" s="61"/>
      <c r="AG11495" s="61"/>
      <c r="AH11495" s="61"/>
      <c r="AI11495" s="61"/>
      <c r="AJ11495" s="61"/>
      <c r="AK11495" s="61"/>
      <c r="AL11495" s="61"/>
      <c r="AM11495" s="61"/>
      <c r="AN11495" s="61"/>
      <c r="AO11495" s="61"/>
      <c r="AP11495" s="62"/>
      <c r="AQ11495" s="61"/>
      <c r="AR11495" s="61"/>
      <c r="AS11495" s="61"/>
      <c r="AT11495" s="61"/>
      <c r="AU11495" s="61"/>
      <c r="AV11495" s="61"/>
      <c r="AW11495" s="60"/>
    </row>
    <row r="11496" s="59" customFormat="1" customHeight="1" spans="1:49">
      <c r="A11496" s="60"/>
      <c r="B11496" s="60"/>
      <c r="C11496" s="60"/>
      <c r="D11496" s="60"/>
      <c r="H11496" s="61"/>
      <c r="I11496" s="61"/>
      <c r="J11496" s="61"/>
      <c r="K11496" s="61"/>
      <c r="L11496" s="61"/>
      <c r="M11496" s="61"/>
      <c r="N11496" s="61"/>
      <c r="O11496" s="61"/>
      <c r="P11496" s="61"/>
      <c r="Q11496" s="61"/>
      <c r="R11496" s="61"/>
      <c r="S11496" s="61"/>
      <c r="T11496" s="61"/>
      <c r="U11496" s="61"/>
      <c r="V11496" s="61"/>
      <c r="W11496" s="61"/>
      <c r="X11496" s="61"/>
      <c r="Y11496" s="61"/>
      <c r="Z11496" s="61"/>
      <c r="AA11496" s="61"/>
      <c r="AB11496" s="61"/>
      <c r="AC11496" s="61"/>
      <c r="AD11496" s="61"/>
      <c r="AE11496" s="61"/>
      <c r="AF11496" s="61"/>
      <c r="AG11496" s="61"/>
      <c r="AH11496" s="61"/>
      <c r="AI11496" s="61"/>
      <c r="AJ11496" s="61"/>
      <c r="AK11496" s="61"/>
      <c r="AL11496" s="61"/>
      <c r="AM11496" s="61"/>
      <c r="AN11496" s="61"/>
      <c r="AO11496" s="61"/>
      <c r="AP11496" s="62"/>
      <c r="AQ11496" s="61"/>
      <c r="AR11496" s="61"/>
      <c r="AS11496" s="61"/>
      <c r="AT11496" s="61"/>
      <c r="AU11496" s="61"/>
      <c r="AV11496" s="61"/>
      <c r="AW11496" s="60"/>
    </row>
    <row r="11497" s="59" customFormat="1" customHeight="1" spans="1:49">
      <c r="A11497" s="60"/>
      <c r="B11497" s="60"/>
      <c r="C11497" s="60"/>
      <c r="D11497" s="60"/>
      <c r="H11497" s="61"/>
      <c r="I11497" s="61"/>
      <c r="J11497" s="61"/>
      <c r="K11497" s="61"/>
      <c r="L11497" s="61"/>
      <c r="M11497" s="61"/>
      <c r="N11497" s="61"/>
      <c r="O11497" s="61"/>
      <c r="P11497" s="61"/>
      <c r="Q11497" s="61"/>
      <c r="R11497" s="61"/>
      <c r="S11497" s="61"/>
      <c r="T11497" s="61"/>
      <c r="U11497" s="61"/>
      <c r="V11497" s="61"/>
      <c r="W11497" s="61"/>
      <c r="X11497" s="61"/>
      <c r="Y11497" s="61"/>
      <c r="Z11497" s="61"/>
      <c r="AA11497" s="61"/>
      <c r="AB11497" s="61"/>
      <c r="AC11497" s="61"/>
      <c r="AD11497" s="61"/>
      <c r="AE11497" s="61"/>
      <c r="AF11497" s="61"/>
      <c r="AG11497" s="61"/>
      <c r="AH11497" s="61"/>
      <c r="AI11497" s="61"/>
      <c r="AJ11497" s="61"/>
      <c r="AK11497" s="61"/>
      <c r="AL11497" s="61"/>
      <c r="AM11497" s="61"/>
      <c r="AN11497" s="61"/>
      <c r="AO11497" s="61"/>
      <c r="AP11497" s="62"/>
      <c r="AQ11497" s="61"/>
      <c r="AR11497" s="61"/>
      <c r="AS11497" s="61"/>
      <c r="AT11497" s="61"/>
      <c r="AU11497" s="61"/>
      <c r="AV11497" s="61"/>
      <c r="AW11497" s="60"/>
    </row>
    <row r="11498" s="59" customFormat="1" customHeight="1" spans="1:49">
      <c r="A11498" s="60"/>
      <c r="B11498" s="60"/>
      <c r="C11498" s="60"/>
      <c r="D11498" s="60"/>
      <c r="H11498" s="61"/>
      <c r="I11498" s="61"/>
      <c r="J11498" s="61"/>
      <c r="K11498" s="61"/>
      <c r="L11498" s="61"/>
      <c r="M11498" s="61"/>
      <c r="N11498" s="61"/>
      <c r="O11498" s="61"/>
      <c r="P11498" s="61"/>
      <c r="Q11498" s="61"/>
      <c r="R11498" s="61"/>
      <c r="S11498" s="61"/>
      <c r="T11498" s="61"/>
      <c r="U11498" s="61"/>
      <c r="V11498" s="61"/>
      <c r="W11498" s="61"/>
      <c r="X11498" s="61"/>
      <c r="Y11498" s="61"/>
      <c r="Z11498" s="61"/>
      <c r="AA11498" s="61"/>
      <c r="AB11498" s="61"/>
      <c r="AC11498" s="61"/>
      <c r="AD11498" s="61"/>
      <c r="AE11498" s="61"/>
      <c r="AF11498" s="61"/>
      <c r="AG11498" s="61"/>
      <c r="AH11498" s="61"/>
      <c r="AI11498" s="61"/>
      <c r="AJ11498" s="61"/>
      <c r="AK11498" s="61"/>
      <c r="AL11498" s="61"/>
      <c r="AM11498" s="61"/>
      <c r="AN11498" s="61"/>
      <c r="AO11498" s="61"/>
      <c r="AP11498" s="62"/>
      <c r="AQ11498" s="61"/>
      <c r="AR11498" s="61"/>
      <c r="AS11498" s="61"/>
      <c r="AT11498" s="61"/>
      <c r="AU11498" s="61"/>
      <c r="AV11498" s="61"/>
      <c r="AW11498" s="60"/>
    </row>
    <row r="11499" s="59" customFormat="1" customHeight="1" spans="1:49">
      <c r="A11499" s="60"/>
      <c r="B11499" s="60"/>
      <c r="C11499" s="60"/>
      <c r="D11499" s="60"/>
      <c r="H11499" s="61"/>
      <c r="I11499" s="61"/>
      <c r="J11499" s="61"/>
      <c r="K11499" s="61"/>
      <c r="L11499" s="61"/>
      <c r="M11499" s="61"/>
      <c r="N11499" s="61"/>
      <c r="O11499" s="61"/>
      <c r="P11499" s="61"/>
      <c r="Q11499" s="61"/>
      <c r="R11499" s="61"/>
      <c r="S11499" s="61"/>
      <c r="T11499" s="61"/>
      <c r="U11499" s="61"/>
      <c r="V11499" s="61"/>
      <c r="W11499" s="61"/>
      <c r="X11499" s="61"/>
      <c r="Y11499" s="61"/>
      <c r="Z11499" s="61"/>
      <c r="AA11499" s="61"/>
      <c r="AB11499" s="61"/>
      <c r="AC11499" s="61"/>
      <c r="AD11499" s="61"/>
      <c r="AE11499" s="61"/>
      <c r="AF11499" s="61"/>
      <c r="AG11499" s="61"/>
      <c r="AH11499" s="61"/>
      <c r="AI11499" s="61"/>
      <c r="AJ11499" s="61"/>
      <c r="AK11499" s="61"/>
      <c r="AL11499" s="61"/>
      <c r="AM11499" s="61"/>
      <c r="AN11499" s="61"/>
      <c r="AO11499" s="61"/>
      <c r="AP11499" s="62"/>
      <c r="AQ11499" s="61"/>
      <c r="AR11499" s="61"/>
      <c r="AS11499" s="61"/>
      <c r="AT11499" s="61"/>
      <c r="AU11499" s="61"/>
      <c r="AV11499" s="61"/>
      <c r="AW11499" s="60"/>
    </row>
    <row r="11500" s="59" customFormat="1" customHeight="1" spans="1:49">
      <c r="A11500" s="60"/>
      <c r="B11500" s="60"/>
      <c r="C11500" s="60"/>
      <c r="D11500" s="60"/>
      <c r="H11500" s="61"/>
      <c r="I11500" s="61"/>
      <c r="J11500" s="61"/>
      <c r="K11500" s="61"/>
      <c r="L11500" s="61"/>
      <c r="M11500" s="61"/>
      <c r="N11500" s="61"/>
      <c r="O11500" s="61"/>
      <c r="P11500" s="61"/>
      <c r="Q11500" s="61"/>
      <c r="R11500" s="61"/>
      <c r="S11500" s="61"/>
      <c r="T11500" s="61"/>
      <c r="U11500" s="61"/>
      <c r="V11500" s="61"/>
      <c r="W11500" s="61"/>
      <c r="X11500" s="61"/>
      <c r="Y11500" s="61"/>
      <c r="Z11500" s="61"/>
      <c r="AA11500" s="61"/>
      <c r="AB11500" s="61"/>
      <c r="AC11500" s="61"/>
      <c r="AD11500" s="61"/>
      <c r="AE11500" s="61"/>
      <c r="AF11500" s="61"/>
      <c r="AG11500" s="61"/>
      <c r="AH11500" s="61"/>
      <c r="AI11500" s="61"/>
      <c r="AJ11500" s="61"/>
      <c r="AK11500" s="61"/>
      <c r="AL11500" s="61"/>
      <c r="AM11500" s="61"/>
      <c r="AN11500" s="61"/>
      <c r="AO11500" s="61"/>
      <c r="AP11500" s="62"/>
      <c r="AQ11500" s="61"/>
      <c r="AR11500" s="61"/>
      <c r="AS11500" s="61"/>
      <c r="AT11500" s="61"/>
      <c r="AU11500" s="61"/>
      <c r="AV11500" s="61"/>
      <c r="AW11500" s="60"/>
    </row>
    <row r="11501" s="59" customFormat="1" customHeight="1" spans="1:49">
      <c r="A11501" s="60"/>
      <c r="B11501" s="60"/>
      <c r="C11501" s="60"/>
      <c r="D11501" s="60"/>
      <c r="H11501" s="61"/>
      <c r="I11501" s="61"/>
      <c r="J11501" s="61"/>
      <c r="K11501" s="61"/>
      <c r="L11501" s="61"/>
      <c r="M11501" s="61"/>
      <c r="N11501" s="61"/>
      <c r="O11501" s="61"/>
      <c r="P11501" s="61"/>
      <c r="Q11501" s="61"/>
      <c r="R11501" s="61"/>
      <c r="S11501" s="61"/>
      <c r="T11501" s="61"/>
      <c r="U11501" s="61"/>
      <c r="V11501" s="61"/>
      <c r="W11501" s="61"/>
      <c r="X11501" s="61"/>
      <c r="Y11501" s="61"/>
      <c r="Z11501" s="61"/>
      <c r="AA11501" s="61"/>
      <c r="AB11501" s="61"/>
      <c r="AC11501" s="61"/>
      <c r="AD11501" s="61"/>
      <c r="AE11501" s="61"/>
      <c r="AF11501" s="61"/>
      <c r="AG11501" s="61"/>
      <c r="AH11501" s="61"/>
      <c r="AI11501" s="61"/>
      <c r="AJ11501" s="61"/>
      <c r="AK11501" s="61"/>
      <c r="AL11501" s="61"/>
      <c r="AM11501" s="61"/>
      <c r="AN11501" s="61"/>
      <c r="AO11501" s="61"/>
      <c r="AP11501" s="62"/>
      <c r="AQ11501" s="61"/>
      <c r="AR11501" s="61"/>
      <c r="AS11501" s="61"/>
      <c r="AT11501" s="61"/>
      <c r="AU11501" s="61"/>
      <c r="AV11501" s="61"/>
      <c r="AW11501" s="60"/>
    </row>
    <row r="11502" s="59" customFormat="1" customHeight="1" spans="1:49">
      <c r="A11502" s="60"/>
      <c r="B11502" s="60"/>
      <c r="C11502" s="60"/>
      <c r="D11502" s="60"/>
      <c r="H11502" s="61"/>
      <c r="I11502" s="61"/>
      <c r="J11502" s="61"/>
      <c r="K11502" s="61"/>
      <c r="L11502" s="61"/>
      <c r="M11502" s="61"/>
      <c r="N11502" s="61"/>
      <c r="O11502" s="61"/>
      <c r="P11502" s="61"/>
      <c r="Q11502" s="61"/>
      <c r="R11502" s="61"/>
      <c r="S11502" s="61"/>
      <c r="T11502" s="61"/>
      <c r="U11502" s="61"/>
      <c r="V11502" s="61"/>
      <c r="W11502" s="61"/>
      <c r="X11502" s="61"/>
      <c r="Y11502" s="61"/>
      <c r="Z11502" s="61"/>
      <c r="AA11502" s="61"/>
      <c r="AB11502" s="61"/>
      <c r="AC11502" s="61"/>
      <c r="AD11502" s="61"/>
      <c r="AE11502" s="61"/>
      <c r="AF11502" s="61"/>
      <c r="AG11502" s="61"/>
      <c r="AH11502" s="61"/>
      <c r="AI11502" s="61"/>
      <c r="AJ11502" s="61"/>
      <c r="AK11502" s="61"/>
      <c r="AL11502" s="61"/>
      <c r="AM11502" s="61"/>
      <c r="AN11502" s="61"/>
      <c r="AO11502" s="61"/>
      <c r="AP11502" s="62"/>
      <c r="AQ11502" s="61"/>
      <c r="AR11502" s="61"/>
      <c r="AS11502" s="61"/>
      <c r="AT11502" s="61"/>
      <c r="AU11502" s="61"/>
      <c r="AV11502" s="61"/>
      <c r="AW11502" s="60"/>
    </row>
    <row r="11503" s="59" customFormat="1" customHeight="1" spans="1:49">
      <c r="A11503" s="60"/>
      <c r="B11503" s="60"/>
      <c r="C11503" s="60"/>
      <c r="D11503" s="60"/>
      <c r="H11503" s="61"/>
      <c r="I11503" s="61"/>
      <c r="J11503" s="61"/>
      <c r="K11503" s="61"/>
      <c r="L11503" s="61"/>
      <c r="M11503" s="61"/>
      <c r="N11503" s="61"/>
      <c r="O11503" s="61"/>
      <c r="P11503" s="61"/>
      <c r="Q11503" s="61"/>
      <c r="R11503" s="61"/>
      <c r="S11503" s="61"/>
      <c r="T11503" s="61"/>
      <c r="U11503" s="61"/>
      <c r="V11503" s="61"/>
      <c r="W11503" s="61"/>
      <c r="X11503" s="61"/>
      <c r="Y11503" s="61"/>
      <c r="Z11503" s="61"/>
      <c r="AA11503" s="61"/>
      <c r="AB11503" s="61"/>
      <c r="AC11503" s="61"/>
      <c r="AD11503" s="61"/>
      <c r="AE11503" s="61"/>
      <c r="AF11503" s="61"/>
      <c r="AG11503" s="61"/>
      <c r="AH11503" s="61"/>
      <c r="AI11503" s="61"/>
      <c r="AJ11503" s="61"/>
      <c r="AK11503" s="61"/>
      <c r="AL11503" s="61"/>
      <c r="AM11503" s="61"/>
      <c r="AN11503" s="61"/>
      <c r="AO11503" s="61"/>
      <c r="AP11503" s="62"/>
      <c r="AQ11503" s="61"/>
      <c r="AR11503" s="61"/>
      <c r="AS11503" s="61"/>
      <c r="AT11503" s="61"/>
      <c r="AU11503" s="61"/>
      <c r="AV11503" s="61"/>
      <c r="AW11503" s="60"/>
    </row>
    <row r="11504" s="59" customFormat="1" customHeight="1" spans="1:49">
      <c r="A11504" s="60"/>
      <c r="B11504" s="60"/>
      <c r="C11504" s="60"/>
      <c r="D11504" s="60"/>
      <c r="H11504" s="61"/>
      <c r="I11504" s="61"/>
      <c r="J11504" s="61"/>
      <c r="K11504" s="61"/>
      <c r="L11504" s="61"/>
      <c r="M11504" s="61"/>
      <c r="N11504" s="61"/>
      <c r="O11504" s="61"/>
      <c r="P11504" s="61"/>
      <c r="Q11504" s="61"/>
      <c r="R11504" s="61"/>
      <c r="S11504" s="61"/>
      <c r="T11504" s="61"/>
      <c r="U11504" s="61"/>
      <c r="V11504" s="61"/>
      <c r="W11504" s="61"/>
      <c r="X11504" s="61"/>
      <c r="Y11504" s="61"/>
      <c r="Z11504" s="61"/>
      <c r="AA11504" s="61"/>
      <c r="AB11504" s="61"/>
      <c r="AC11504" s="61"/>
      <c r="AD11504" s="61"/>
      <c r="AE11504" s="61"/>
      <c r="AF11504" s="61"/>
      <c r="AG11504" s="61"/>
      <c r="AH11504" s="61"/>
      <c r="AI11504" s="61"/>
      <c r="AJ11504" s="61"/>
      <c r="AK11504" s="61"/>
      <c r="AL11504" s="61"/>
      <c r="AM11504" s="61"/>
      <c r="AN11504" s="61"/>
      <c r="AO11504" s="61"/>
      <c r="AP11504" s="62"/>
      <c r="AQ11504" s="61"/>
      <c r="AR11504" s="61"/>
      <c r="AS11504" s="61"/>
      <c r="AT11504" s="61"/>
      <c r="AU11504" s="61"/>
      <c r="AV11504" s="61"/>
      <c r="AW11504" s="60"/>
    </row>
    <row r="11505" s="59" customFormat="1" customHeight="1" spans="1:49">
      <c r="A11505" s="60"/>
      <c r="B11505" s="60"/>
      <c r="C11505" s="60"/>
      <c r="D11505" s="60"/>
      <c r="H11505" s="61"/>
      <c r="I11505" s="61"/>
      <c r="J11505" s="61"/>
      <c r="K11505" s="61"/>
      <c r="L11505" s="61"/>
      <c r="M11505" s="61"/>
      <c r="N11505" s="61"/>
      <c r="O11505" s="61"/>
      <c r="P11505" s="61"/>
      <c r="Q11505" s="61"/>
      <c r="R11505" s="61"/>
      <c r="S11505" s="61"/>
      <c r="T11505" s="61"/>
      <c r="U11505" s="61"/>
      <c r="V11505" s="61"/>
      <c r="W11505" s="61"/>
      <c r="X11505" s="61"/>
      <c r="Y11505" s="61"/>
      <c r="Z11505" s="61"/>
      <c r="AA11505" s="61"/>
      <c r="AB11505" s="61"/>
      <c r="AC11505" s="61"/>
      <c r="AD11505" s="61"/>
      <c r="AE11505" s="61"/>
      <c r="AF11505" s="61"/>
      <c r="AG11505" s="61"/>
      <c r="AH11505" s="61"/>
      <c r="AI11505" s="61"/>
      <c r="AJ11505" s="61"/>
      <c r="AK11505" s="61"/>
      <c r="AL11505" s="61"/>
      <c r="AM11505" s="61"/>
      <c r="AN11505" s="61"/>
      <c r="AO11505" s="61"/>
      <c r="AP11505" s="62"/>
      <c r="AQ11505" s="61"/>
      <c r="AR11505" s="61"/>
      <c r="AS11505" s="61"/>
      <c r="AT11505" s="61"/>
      <c r="AU11505" s="61"/>
      <c r="AV11505" s="61"/>
      <c r="AW11505" s="60"/>
    </row>
    <row r="11506" s="59" customFormat="1" customHeight="1" spans="1:49">
      <c r="A11506" s="60"/>
      <c r="B11506" s="60"/>
      <c r="C11506" s="60"/>
      <c r="D11506" s="60"/>
      <c r="H11506" s="61"/>
      <c r="I11506" s="61"/>
      <c r="J11506" s="61"/>
      <c r="K11506" s="61"/>
      <c r="L11506" s="61"/>
      <c r="M11506" s="61"/>
      <c r="N11506" s="61"/>
      <c r="O11506" s="61"/>
      <c r="P11506" s="61"/>
      <c r="Q11506" s="61"/>
      <c r="R11506" s="61"/>
      <c r="S11506" s="61"/>
      <c r="T11506" s="61"/>
      <c r="U11506" s="61"/>
      <c r="V11506" s="61"/>
      <c r="W11506" s="61"/>
      <c r="X11506" s="61"/>
      <c r="Y11506" s="61"/>
      <c r="Z11506" s="61"/>
      <c r="AA11506" s="61"/>
      <c r="AB11506" s="61"/>
      <c r="AC11506" s="61"/>
      <c r="AD11506" s="61"/>
      <c r="AE11506" s="61"/>
      <c r="AF11506" s="61"/>
      <c r="AG11506" s="61"/>
      <c r="AH11506" s="61"/>
      <c r="AI11506" s="61"/>
      <c r="AJ11506" s="61"/>
      <c r="AK11506" s="61"/>
      <c r="AL11506" s="61"/>
      <c r="AM11506" s="61"/>
      <c r="AN11506" s="61"/>
      <c r="AO11506" s="61"/>
      <c r="AP11506" s="62"/>
      <c r="AQ11506" s="61"/>
      <c r="AR11506" s="61"/>
      <c r="AS11506" s="61"/>
      <c r="AT11506" s="61"/>
      <c r="AU11506" s="61"/>
      <c r="AV11506" s="61"/>
      <c r="AW11506" s="60"/>
    </row>
    <row r="11507" s="59" customFormat="1" customHeight="1" spans="1:49">
      <c r="A11507" s="60"/>
      <c r="B11507" s="60"/>
      <c r="C11507" s="60"/>
      <c r="D11507" s="60"/>
      <c r="H11507" s="61"/>
      <c r="I11507" s="61"/>
      <c r="J11507" s="61"/>
      <c r="K11507" s="61"/>
      <c r="L11507" s="61"/>
      <c r="M11507" s="61"/>
      <c r="N11507" s="61"/>
      <c r="O11507" s="61"/>
      <c r="P11507" s="61"/>
      <c r="Q11507" s="61"/>
      <c r="R11507" s="61"/>
      <c r="S11507" s="61"/>
      <c r="T11507" s="61"/>
      <c r="U11507" s="61"/>
      <c r="V11507" s="61"/>
      <c r="W11507" s="61"/>
      <c r="X11507" s="61"/>
      <c r="Y11507" s="61"/>
      <c r="Z11507" s="61"/>
      <c r="AA11507" s="61"/>
      <c r="AB11507" s="61"/>
      <c r="AC11507" s="61"/>
      <c r="AD11507" s="61"/>
      <c r="AE11507" s="61"/>
      <c r="AF11507" s="61"/>
      <c r="AG11507" s="61"/>
      <c r="AH11507" s="61"/>
      <c r="AI11507" s="61"/>
      <c r="AJ11507" s="61"/>
      <c r="AK11507" s="61"/>
      <c r="AL11507" s="61"/>
      <c r="AM11507" s="61"/>
      <c r="AN11507" s="61"/>
      <c r="AO11507" s="61"/>
      <c r="AP11507" s="62"/>
      <c r="AQ11507" s="61"/>
      <c r="AR11507" s="61"/>
      <c r="AS11507" s="61"/>
      <c r="AT11507" s="61"/>
      <c r="AU11507" s="61"/>
      <c r="AV11507" s="61"/>
      <c r="AW11507" s="60"/>
    </row>
    <row r="11508" s="59" customFormat="1" customHeight="1" spans="1:49">
      <c r="A11508" s="60"/>
      <c r="B11508" s="60"/>
      <c r="C11508" s="60"/>
      <c r="D11508" s="60"/>
      <c r="H11508" s="61"/>
      <c r="I11508" s="61"/>
      <c r="J11508" s="61"/>
      <c r="K11508" s="61"/>
      <c r="L11508" s="61"/>
      <c r="M11508" s="61"/>
      <c r="N11508" s="61"/>
      <c r="O11508" s="61"/>
      <c r="P11508" s="61"/>
      <c r="Q11508" s="61"/>
      <c r="R11508" s="61"/>
      <c r="S11508" s="61"/>
      <c r="T11508" s="61"/>
      <c r="U11508" s="61"/>
      <c r="V11508" s="61"/>
      <c r="W11508" s="61"/>
      <c r="X11508" s="61"/>
      <c r="Y11508" s="61"/>
      <c r="Z11508" s="61"/>
      <c r="AA11508" s="61"/>
      <c r="AB11508" s="61"/>
      <c r="AC11508" s="61"/>
      <c r="AD11508" s="61"/>
      <c r="AE11508" s="61"/>
      <c r="AF11508" s="61"/>
      <c r="AG11508" s="61"/>
      <c r="AH11508" s="61"/>
      <c r="AI11508" s="61"/>
      <c r="AJ11508" s="61"/>
      <c r="AK11508" s="61"/>
      <c r="AL11508" s="61"/>
      <c r="AM11508" s="61"/>
      <c r="AN11508" s="61"/>
      <c r="AO11508" s="61"/>
      <c r="AP11508" s="62"/>
      <c r="AQ11508" s="61"/>
      <c r="AR11508" s="61"/>
      <c r="AS11508" s="61"/>
      <c r="AT11508" s="61"/>
      <c r="AU11508" s="61"/>
      <c r="AV11508" s="61"/>
      <c r="AW11508" s="60"/>
    </row>
    <row r="11509" s="59" customFormat="1" customHeight="1" spans="1:49">
      <c r="A11509" s="60"/>
      <c r="B11509" s="60"/>
      <c r="C11509" s="60"/>
      <c r="D11509" s="60"/>
      <c r="H11509" s="61"/>
      <c r="I11509" s="61"/>
      <c r="J11509" s="61"/>
      <c r="K11509" s="61"/>
      <c r="L11509" s="61"/>
      <c r="M11509" s="61"/>
      <c r="N11509" s="61"/>
      <c r="O11509" s="61"/>
      <c r="P11509" s="61"/>
      <c r="Q11509" s="61"/>
      <c r="R11509" s="61"/>
      <c r="S11509" s="61"/>
      <c r="T11509" s="61"/>
      <c r="U11509" s="61"/>
      <c r="V11509" s="61"/>
      <c r="W11509" s="61"/>
      <c r="X11509" s="61"/>
      <c r="Y11509" s="61"/>
      <c r="Z11509" s="61"/>
      <c r="AA11509" s="61"/>
      <c r="AB11509" s="61"/>
      <c r="AC11509" s="61"/>
      <c r="AD11509" s="61"/>
      <c r="AE11509" s="61"/>
      <c r="AF11509" s="61"/>
      <c r="AG11509" s="61"/>
      <c r="AH11509" s="61"/>
      <c r="AI11509" s="61"/>
      <c r="AJ11509" s="61"/>
      <c r="AK11509" s="61"/>
      <c r="AL11509" s="61"/>
      <c r="AM11509" s="61"/>
      <c r="AN11509" s="61"/>
      <c r="AO11509" s="61"/>
      <c r="AP11509" s="62"/>
      <c r="AQ11509" s="61"/>
      <c r="AR11509" s="61"/>
      <c r="AS11509" s="61"/>
      <c r="AT11509" s="61"/>
      <c r="AU11509" s="61"/>
      <c r="AV11509" s="61"/>
      <c r="AW11509" s="60"/>
    </row>
    <row r="11510" s="59" customFormat="1" customHeight="1" spans="1:49">
      <c r="A11510" s="60"/>
      <c r="B11510" s="60"/>
      <c r="C11510" s="60"/>
      <c r="D11510" s="60"/>
      <c r="H11510" s="61"/>
      <c r="I11510" s="61"/>
      <c r="J11510" s="61"/>
      <c r="K11510" s="61"/>
      <c r="L11510" s="61"/>
      <c r="M11510" s="61"/>
      <c r="N11510" s="61"/>
      <c r="O11510" s="61"/>
      <c r="P11510" s="61"/>
      <c r="Q11510" s="61"/>
      <c r="R11510" s="61"/>
      <c r="S11510" s="61"/>
      <c r="T11510" s="61"/>
      <c r="U11510" s="61"/>
      <c r="V11510" s="61"/>
      <c r="W11510" s="61"/>
      <c r="X11510" s="61"/>
      <c r="Y11510" s="61"/>
      <c r="Z11510" s="61"/>
      <c r="AA11510" s="61"/>
      <c r="AB11510" s="61"/>
      <c r="AC11510" s="61"/>
      <c r="AD11510" s="61"/>
      <c r="AE11510" s="61"/>
      <c r="AF11510" s="61"/>
      <c r="AG11510" s="61"/>
      <c r="AH11510" s="61"/>
      <c r="AI11510" s="61"/>
      <c r="AJ11510" s="61"/>
      <c r="AK11510" s="61"/>
      <c r="AL11510" s="61"/>
      <c r="AM11510" s="61"/>
      <c r="AN11510" s="61"/>
      <c r="AO11510" s="61"/>
      <c r="AP11510" s="62"/>
      <c r="AQ11510" s="61"/>
      <c r="AR11510" s="61"/>
      <c r="AS11510" s="61"/>
      <c r="AT11510" s="61"/>
      <c r="AU11510" s="61"/>
      <c r="AV11510" s="61"/>
      <c r="AW11510" s="60"/>
    </row>
    <row r="11511" s="59" customFormat="1" customHeight="1" spans="1:49">
      <c r="A11511" s="60"/>
      <c r="B11511" s="60"/>
      <c r="C11511" s="60"/>
      <c r="D11511" s="60"/>
      <c r="H11511" s="61"/>
      <c r="I11511" s="61"/>
      <c r="J11511" s="61"/>
      <c r="K11511" s="61"/>
      <c r="L11511" s="61"/>
      <c r="M11511" s="61"/>
      <c r="N11511" s="61"/>
      <c r="O11511" s="61"/>
      <c r="P11511" s="61"/>
      <c r="Q11511" s="61"/>
      <c r="R11511" s="61"/>
      <c r="S11511" s="61"/>
      <c r="T11511" s="61"/>
      <c r="U11511" s="61"/>
      <c r="V11511" s="61"/>
      <c r="W11511" s="61"/>
      <c r="X11511" s="61"/>
      <c r="Y11511" s="61"/>
      <c r="Z11511" s="61"/>
      <c r="AA11511" s="61"/>
      <c r="AB11511" s="61"/>
      <c r="AC11511" s="61"/>
      <c r="AD11511" s="61"/>
      <c r="AE11511" s="61"/>
      <c r="AF11511" s="61"/>
      <c r="AG11511" s="61"/>
      <c r="AH11511" s="61"/>
      <c r="AI11511" s="61"/>
      <c r="AJ11511" s="61"/>
      <c r="AK11511" s="61"/>
      <c r="AL11511" s="61"/>
      <c r="AM11511" s="61"/>
      <c r="AN11511" s="61"/>
      <c r="AO11511" s="61"/>
      <c r="AP11511" s="62"/>
      <c r="AQ11511" s="61"/>
      <c r="AR11511" s="61"/>
      <c r="AS11511" s="61"/>
      <c r="AT11511" s="61"/>
      <c r="AU11511" s="61"/>
      <c r="AV11511" s="61"/>
      <c r="AW11511" s="60"/>
    </row>
    <row r="11512" s="59" customFormat="1" customHeight="1" spans="1:49">
      <c r="A11512" s="60"/>
      <c r="B11512" s="60"/>
      <c r="C11512" s="60"/>
      <c r="D11512" s="60"/>
      <c r="H11512" s="61"/>
      <c r="I11512" s="61"/>
      <c r="J11512" s="61"/>
      <c r="K11512" s="61"/>
      <c r="L11512" s="61"/>
      <c r="M11512" s="61"/>
      <c r="N11512" s="61"/>
      <c r="O11512" s="61"/>
      <c r="P11512" s="61"/>
      <c r="Q11512" s="61"/>
      <c r="R11512" s="61"/>
      <c r="S11512" s="61"/>
      <c r="T11512" s="61"/>
      <c r="U11512" s="61"/>
      <c r="V11512" s="61"/>
      <c r="W11512" s="61"/>
      <c r="X11512" s="61"/>
      <c r="Y11512" s="61"/>
      <c r="Z11512" s="61"/>
      <c r="AA11512" s="61"/>
      <c r="AB11512" s="61"/>
      <c r="AC11512" s="61"/>
      <c r="AD11512" s="61"/>
      <c r="AE11512" s="61"/>
      <c r="AF11512" s="61"/>
      <c r="AG11512" s="61"/>
      <c r="AH11512" s="61"/>
      <c r="AI11512" s="61"/>
      <c r="AJ11512" s="61"/>
      <c r="AK11512" s="61"/>
      <c r="AL11512" s="61"/>
      <c r="AM11512" s="61"/>
      <c r="AN11512" s="61"/>
      <c r="AO11512" s="61"/>
      <c r="AP11512" s="62"/>
      <c r="AQ11512" s="61"/>
      <c r="AR11512" s="61"/>
      <c r="AS11512" s="61"/>
      <c r="AT11512" s="61"/>
      <c r="AU11512" s="61"/>
      <c r="AV11512" s="61"/>
      <c r="AW11512" s="60"/>
    </row>
    <row r="11513" s="59" customFormat="1" customHeight="1" spans="1:49">
      <c r="A11513" s="60"/>
      <c r="B11513" s="60"/>
      <c r="C11513" s="60"/>
      <c r="D11513" s="60"/>
      <c r="H11513" s="61"/>
      <c r="I11513" s="61"/>
      <c r="J11513" s="61"/>
      <c r="K11513" s="61"/>
      <c r="L11513" s="61"/>
      <c r="M11513" s="61"/>
      <c r="N11513" s="61"/>
      <c r="O11513" s="61"/>
      <c r="P11513" s="61"/>
      <c r="Q11513" s="61"/>
      <c r="R11513" s="61"/>
      <c r="S11513" s="61"/>
      <c r="T11513" s="61"/>
      <c r="U11513" s="61"/>
      <c r="V11513" s="61"/>
      <c r="W11513" s="61"/>
      <c r="X11513" s="61"/>
      <c r="Y11513" s="61"/>
      <c r="Z11513" s="61"/>
      <c r="AA11513" s="61"/>
      <c r="AB11513" s="61"/>
      <c r="AC11513" s="61"/>
      <c r="AD11513" s="61"/>
      <c r="AE11513" s="61"/>
      <c r="AF11513" s="61"/>
      <c r="AG11513" s="61"/>
      <c r="AH11513" s="61"/>
      <c r="AI11513" s="61"/>
      <c r="AJ11513" s="61"/>
      <c r="AK11513" s="61"/>
      <c r="AL11513" s="61"/>
      <c r="AM11513" s="61"/>
      <c r="AN11513" s="61"/>
      <c r="AO11513" s="61"/>
      <c r="AP11513" s="62"/>
      <c r="AQ11513" s="61"/>
      <c r="AR11513" s="61"/>
      <c r="AS11513" s="61"/>
      <c r="AT11513" s="61"/>
      <c r="AU11513" s="61"/>
      <c r="AV11513" s="61"/>
      <c r="AW11513" s="60"/>
    </row>
    <row r="11514" s="59" customFormat="1" customHeight="1" spans="1:49">
      <c r="A11514" s="60"/>
      <c r="B11514" s="60"/>
      <c r="C11514" s="60"/>
      <c r="D11514" s="60"/>
      <c r="H11514" s="61"/>
      <c r="I11514" s="61"/>
      <c r="J11514" s="61"/>
      <c r="K11514" s="61"/>
      <c r="L11514" s="61"/>
      <c r="M11514" s="61"/>
      <c r="N11514" s="61"/>
      <c r="O11514" s="61"/>
      <c r="P11514" s="61"/>
      <c r="Q11514" s="61"/>
      <c r="R11514" s="61"/>
      <c r="S11514" s="61"/>
      <c r="T11514" s="61"/>
      <c r="U11514" s="61"/>
      <c r="V11514" s="61"/>
      <c r="W11514" s="61"/>
      <c r="X11514" s="61"/>
      <c r="Y11514" s="61"/>
      <c r="Z11514" s="61"/>
      <c r="AA11514" s="61"/>
      <c r="AB11514" s="61"/>
      <c r="AC11514" s="61"/>
      <c r="AD11514" s="61"/>
      <c r="AE11514" s="61"/>
      <c r="AF11514" s="61"/>
      <c r="AG11514" s="61"/>
      <c r="AH11514" s="61"/>
      <c r="AI11514" s="61"/>
      <c r="AJ11514" s="61"/>
      <c r="AK11514" s="61"/>
      <c r="AL11514" s="61"/>
      <c r="AM11514" s="61"/>
      <c r="AN11514" s="61"/>
      <c r="AO11514" s="61"/>
      <c r="AP11514" s="62"/>
      <c r="AQ11514" s="61"/>
      <c r="AR11514" s="61"/>
      <c r="AS11514" s="61"/>
      <c r="AT11514" s="61"/>
      <c r="AU11514" s="61"/>
      <c r="AV11514" s="61"/>
      <c r="AW11514" s="60"/>
    </row>
    <row r="11515" s="59" customFormat="1" customHeight="1" spans="1:49">
      <c r="A11515" s="60"/>
      <c r="B11515" s="60"/>
      <c r="C11515" s="60"/>
      <c r="D11515" s="60"/>
      <c r="H11515" s="61"/>
      <c r="I11515" s="61"/>
      <c r="J11515" s="61"/>
      <c r="K11515" s="61"/>
      <c r="L11515" s="61"/>
      <c r="M11515" s="61"/>
      <c r="N11515" s="61"/>
      <c r="O11515" s="61"/>
      <c r="P11515" s="61"/>
      <c r="Q11515" s="61"/>
      <c r="R11515" s="61"/>
      <c r="S11515" s="61"/>
      <c r="T11515" s="61"/>
      <c r="U11515" s="61"/>
      <c r="V11515" s="61"/>
      <c r="W11515" s="61"/>
      <c r="X11515" s="61"/>
      <c r="Y11515" s="61"/>
      <c r="Z11515" s="61"/>
      <c r="AA11515" s="61"/>
      <c r="AB11515" s="61"/>
      <c r="AC11515" s="61"/>
      <c r="AD11515" s="61"/>
      <c r="AE11515" s="61"/>
      <c r="AF11515" s="61"/>
      <c r="AG11515" s="61"/>
      <c r="AH11515" s="61"/>
      <c r="AI11515" s="61"/>
      <c r="AJ11515" s="61"/>
      <c r="AK11515" s="61"/>
      <c r="AL11515" s="61"/>
      <c r="AM11515" s="61"/>
      <c r="AN11515" s="61"/>
      <c r="AO11515" s="61"/>
      <c r="AP11515" s="62"/>
      <c r="AQ11515" s="61"/>
      <c r="AR11515" s="61"/>
      <c r="AS11515" s="61"/>
      <c r="AT11515" s="61"/>
      <c r="AU11515" s="61"/>
      <c r="AV11515" s="61"/>
      <c r="AW11515" s="60"/>
    </row>
    <row r="11516" s="59" customFormat="1" customHeight="1" spans="1:49">
      <c r="A11516" s="60"/>
      <c r="B11516" s="60"/>
      <c r="C11516" s="60"/>
      <c r="D11516" s="60"/>
      <c r="H11516" s="61"/>
      <c r="I11516" s="61"/>
      <c r="J11516" s="61"/>
      <c r="K11516" s="61"/>
      <c r="L11516" s="61"/>
      <c r="M11516" s="61"/>
      <c r="N11516" s="61"/>
      <c r="O11516" s="61"/>
      <c r="P11516" s="61"/>
      <c r="Q11516" s="61"/>
      <c r="R11516" s="61"/>
      <c r="S11516" s="61"/>
      <c r="T11516" s="61"/>
      <c r="U11516" s="61"/>
      <c r="V11516" s="61"/>
      <c r="W11516" s="61"/>
      <c r="X11516" s="61"/>
      <c r="Y11516" s="61"/>
      <c r="Z11516" s="61"/>
      <c r="AA11516" s="61"/>
      <c r="AB11516" s="61"/>
      <c r="AC11516" s="61"/>
      <c r="AD11516" s="61"/>
      <c r="AE11516" s="61"/>
      <c r="AF11516" s="61"/>
      <c r="AG11516" s="61"/>
      <c r="AH11516" s="61"/>
      <c r="AI11516" s="61"/>
      <c r="AJ11516" s="61"/>
      <c r="AK11516" s="61"/>
      <c r="AL11516" s="61"/>
      <c r="AM11516" s="61"/>
      <c r="AN11516" s="61"/>
      <c r="AO11516" s="61"/>
      <c r="AP11516" s="62"/>
      <c r="AQ11516" s="61"/>
      <c r="AR11516" s="61"/>
      <c r="AS11516" s="61"/>
      <c r="AT11516" s="61"/>
      <c r="AU11516" s="61"/>
      <c r="AV11516" s="61"/>
      <c r="AW11516" s="60"/>
    </row>
    <row r="11517" s="59" customFormat="1" customHeight="1" spans="1:49">
      <c r="A11517" s="60"/>
      <c r="B11517" s="60"/>
      <c r="C11517" s="60"/>
      <c r="D11517" s="60"/>
      <c r="H11517" s="61"/>
      <c r="I11517" s="61"/>
      <c r="J11517" s="61"/>
      <c r="K11517" s="61"/>
      <c r="L11517" s="61"/>
      <c r="M11517" s="61"/>
      <c r="N11517" s="61"/>
      <c r="O11517" s="61"/>
      <c r="P11517" s="61"/>
      <c r="Q11517" s="61"/>
      <c r="R11517" s="61"/>
      <c r="S11517" s="61"/>
      <c r="T11517" s="61"/>
      <c r="U11517" s="61"/>
      <c r="V11517" s="61"/>
      <c r="W11517" s="61"/>
      <c r="X11517" s="61"/>
      <c r="Y11517" s="61"/>
      <c r="Z11517" s="61"/>
      <c r="AA11517" s="61"/>
      <c r="AB11517" s="61"/>
      <c r="AC11517" s="61"/>
      <c r="AD11517" s="61"/>
      <c r="AE11517" s="61"/>
      <c r="AF11517" s="61"/>
      <c r="AG11517" s="61"/>
      <c r="AH11517" s="61"/>
      <c r="AI11517" s="61"/>
      <c r="AJ11517" s="61"/>
      <c r="AK11517" s="61"/>
      <c r="AL11517" s="61"/>
      <c r="AM11517" s="61"/>
      <c r="AN11517" s="61"/>
      <c r="AO11517" s="61"/>
      <c r="AP11517" s="62"/>
      <c r="AQ11517" s="61"/>
      <c r="AR11517" s="61"/>
      <c r="AS11517" s="61"/>
      <c r="AT11517" s="61"/>
      <c r="AU11517" s="61"/>
      <c r="AV11517" s="61"/>
      <c r="AW11517" s="60"/>
    </row>
    <row r="11518" s="59" customFormat="1" customHeight="1" spans="1:49">
      <c r="A11518" s="60"/>
      <c r="B11518" s="60"/>
      <c r="C11518" s="60"/>
      <c r="D11518" s="60"/>
      <c r="H11518" s="61"/>
      <c r="I11518" s="61"/>
      <c r="J11518" s="61"/>
      <c r="K11518" s="61"/>
      <c r="L11518" s="61"/>
      <c r="M11518" s="61"/>
      <c r="N11518" s="61"/>
      <c r="O11518" s="61"/>
      <c r="P11518" s="61"/>
      <c r="Q11518" s="61"/>
      <c r="R11518" s="61"/>
      <c r="S11518" s="61"/>
      <c r="T11518" s="61"/>
      <c r="U11518" s="61"/>
      <c r="V11518" s="61"/>
      <c r="W11518" s="61"/>
      <c r="X11518" s="61"/>
      <c r="Y11518" s="61"/>
      <c r="Z11518" s="61"/>
      <c r="AA11518" s="61"/>
      <c r="AB11518" s="61"/>
      <c r="AC11518" s="61"/>
      <c r="AD11518" s="61"/>
      <c r="AE11518" s="61"/>
      <c r="AF11518" s="61"/>
      <c r="AG11518" s="61"/>
      <c r="AH11518" s="61"/>
      <c r="AI11518" s="61"/>
      <c r="AJ11518" s="61"/>
      <c r="AK11518" s="61"/>
      <c r="AL11518" s="61"/>
      <c r="AM11518" s="61"/>
      <c r="AN11518" s="61"/>
      <c r="AO11518" s="61"/>
      <c r="AP11518" s="62"/>
      <c r="AQ11518" s="61"/>
      <c r="AR11518" s="61"/>
      <c r="AS11518" s="61"/>
      <c r="AT11518" s="61"/>
      <c r="AU11518" s="61"/>
      <c r="AV11518" s="61"/>
      <c r="AW11518" s="60"/>
    </row>
    <row r="11519" s="59" customFormat="1" customHeight="1" spans="1:49">
      <c r="A11519" s="60"/>
      <c r="B11519" s="60"/>
      <c r="C11519" s="60"/>
      <c r="D11519" s="60"/>
      <c r="H11519" s="61"/>
      <c r="I11519" s="61"/>
      <c r="J11519" s="61"/>
      <c r="K11519" s="61"/>
      <c r="L11519" s="61"/>
      <c r="M11519" s="61"/>
      <c r="N11519" s="61"/>
      <c r="O11519" s="61"/>
      <c r="P11519" s="61"/>
      <c r="Q11519" s="61"/>
      <c r="R11519" s="61"/>
      <c r="S11519" s="61"/>
      <c r="T11519" s="61"/>
      <c r="U11519" s="61"/>
      <c r="V11519" s="61"/>
      <c r="W11519" s="61"/>
      <c r="X11519" s="61"/>
      <c r="Y11519" s="61"/>
      <c r="Z11519" s="61"/>
      <c r="AA11519" s="61"/>
      <c r="AB11519" s="61"/>
      <c r="AC11519" s="61"/>
      <c r="AD11519" s="61"/>
      <c r="AE11519" s="61"/>
      <c r="AF11519" s="61"/>
      <c r="AG11519" s="61"/>
      <c r="AH11519" s="61"/>
      <c r="AI11519" s="61"/>
      <c r="AJ11519" s="61"/>
      <c r="AK11519" s="61"/>
      <c r="AL11519" s="61"/>
      <c r="AM11519" s="61"/>
      <c r="AN11519" s="61"/>
      <c r="AO11519" s="61"/>
      <c r="AP11519" s="62"/>
      <c r="AQ11519" s="61"/>
      <c r="AR11519" s="61"/>
      <c r="AS11519" s="61"/>
      <c r="AT11519" s="61"/>
      <c r="AU11519" s="61"/>
      <c r="AV11519" s="61"/>
      <c r="AW11519" s="60"/>
    </row>
    <row r="11520" s="59" customFormat="1" customHeight="1" spans="1:49">
      <c r="A11520" s="60"/>
      <c r="B11520" s="60"/>
      <c r="C11520" s="60"/>
      <c r="D11520" s="60"/>
      <c r="H11520" s="61"/>
      <c r="I11520" s="61"/>
      <c r="J11520" s="61"/>
      <c r="K11520" s="61"/>
      <c r="L11520" s="61"/>
      <c r="M11520" s="61"/>
      <c r="N11520" s="61"/>
      <c r="O11520" s="61"/>
      <c r="P11520" s="61"/>
      <c r="Q11520" s="61"/>
      <c r="R11520" s="61"/>
      <c r="S11520" s="61"/>
      <c r="T11520" s="61"/>
      <c r="U11520" s="61"/>
      <c r="V11520" s="61"/>
      <c r="W11520" s="61"/>
      <c r="X11520" s="61"/>
      <c r="Y11520" s="61"/>
      <c r="Z11520" s="61"/>
      <c r="AA11520" s="61"/>
      <c r="AB11520" s="61"/>
      <c r="AC11520" s="61"/>
      <c r="AD11520" s="61"/>
      <c r="AE11520" s="61"/>
      <c r="AF11520" s="61"/>
      <c r="AG11520" s="61"/>
      <c r="AH11520" s="61"/>
      <c r="AI11520" s="61"/>
      <c r="AJ11520" s="61"/>
      <c r="AK11520" s="61"/>
      <c r="AL11520" s="61"/>
      <c r="AM11520" s="61"/>
      <c r="AN11520" s="61"/>
      <c r="AO11520" s="61"/>
      <c r="AP11520" s="62"/>
      <c r="AQ11520" s="61"/>
      <c r="AR11520" s="61"/>
      <c r="AS11520" s="61"/>
      <c r="AT11520" s="61"/>
      <c r="AU11520" s="61"/>
      <c r="AV11520" s="61"/>
      <c r="AW11520" s="60"/>
    </row>
    <row r="11521" s="59" customFormat="1" customHeight="1" spans="1:49">
      <c r="A11521" s="60"/>
      <c r="B11521" s="60"/>
      <c r="C11521" s="60"/>
      <c r="D11521" s="60"/>
      <c r="H11521" s="61"/>
      <c r="I11521" s="61"/>
      <c r="J11521" s="61"/>
      <c r="K11521" s="61"/>
      <c r="L11521" s="61"/>
      <c r="M11521" s="61"/>
      <c r="N11521" s="61"/>
      <c r="O11521" s="61"/>
      <c r="P11521" s="61"/>
      <c r="Q11521" s="61"/>
      <c r="R11521" s="61"/>
      <c r="S11521" s="61"/>
      <c r="T11521" s="61"/>
      <c r="U11521" s="61"/>
      <c r="V11521" s="61"/>
      <c r="W11521" s="61"/>
      <c r="X11521" s="61"/>
      <c r="Y11521" s="61"/>
      <c r="Z11521" s="61"/>
      <c r="AA11521" s="61"/>
      <c r="AB11521" s="61"/>
      <c r="AC11521" s="61"/>
      <c r="AD11521" s="61"/>
      <c r="AE11521" s="61"/>
      <c r="AF11521" s="61"/>
      <c r="AG11521" s="61"/>
      <c r="AH11521" s="61"/>
      <c r="AI11521" s="61"/>
      <c r="AJ11521" s="61"/>
      <c r="AK11521" s="61"/>
      <c r="AL11521" s="61"/>
      <c r="AM11521" s="61"/>
      <c r="AN11521" s="61"/>
      <c r="AO11521" s="61"/>
      <c r="AP11521" s="62"/>
      <c r="AQ11521" s="61"/>
      <c r="AR11521" s="61"/>
      <c r="AS11521" s="61"/>
      <c r="AT11521" s="61"/>
      <c r="AU11521" s="61"/>
      <c r="AV11521" s="61"/>
      <c r="AW11521" s="60"/>
    </row>
    <row r="11522" s="59" customFormat="1" customHeight="1" spans="1:49">
      <c r="A11522" s="60"/>
      <c r="B11522" s="60"/>
      <c r="C11522" s="60"/>
      <c r="D11522" s="60"/>
      <c r="H11522" s="61"/>
      <c r="I11522" s="61"/>
      <c r="J11522" s="61"/>
      <c r="K11522" s="61"/>
      <c r="L11522" s="61"/>
      <c r="M11522" s="61"/>
      <c r="N11522" s="61"/>
      <c r="O11522" s="61"/>
      <c r="P11522" s="61"/>
      <c r="Q11522" s="61"/>
      <c r="R11522" s="61"/>
      <c r="S11522" s="61"/>
      <c r="T11522" s="61"/>
      <c r="U11522" s="61"/>
      <c r="V11522" s="61"/>
      <c r="W11522" s="61"/>
      <c r="X11522" s="61"/>
      <c r="Y11522" s="61"/>
      <c r="Z11522" s="61"/>
      <c r="AA11522" s="61"/>
      <c r="AB11522" s="61"/>
      <c r="AC11522" s="61"/>
      <c r="AD11522" s="61"/>
      <c r="AE11522" s="61"/>
      <c r="AF11522" s="61"/>
      <c r="AG11522" s="61"/>
      <c r="AH11522" s="61"/>
      <c r="AI11522" s="61"/>
      <c r="AJ11522" s="61"/>
      <c r="AK11522" s="61"/>
      <c r="AL11522" s="61"/>
      <c r="AM11522" s="61"/>
      <c r="AN11522" s="61"/>
      <c r="AO11522" s="61"/>
      <c r="AP11522" s="62"/>
      <c r="AQ11522" s="61"/>
      <c r="AR11522" s="61"/>
      <c r="AS11522" s="61"/>
      <c r="AT11522" s="61"/>
      <c r="AU11522" s="61"/>
      <c r="AV11522" s="61"/>
      <c r="AW11522" s="60"/>
    </row>
    <row r="11523" s="59" customFormat="1" customHeight="1" spans="1:49">
      <c r="A11523" s="60"/>
      <c r="B11523" s="60"/>
      <c r="C11523" s="60"/>
      <c r="D11523" s="60"/>
      <c r="H11523" s="61"/>
      <c r="I11523" s="61"/>
      <c r="J11523" s="61"/>
      <c r="K11523" s="61"/>
      <c r="L11523" s="61"/>
      <c r="M11523" s="61"/>
      <c r="N11523" s="61"/>
      <c r="O11523" s="61"/>
      <c r="P11523" s="61"/>
      <c r="Q11523" s="61"/>
      <c r="R11523" s="61"/>
      <c r="S11523" s="61"/>
      <c r="T11523" s="61"/>
      <c r="U11523" s="61"/>
      <c r="V11523" s="61"/>
      <c r="W11523" s="61"/>
      <c r="X11523" s="61"/>
      <c r="Y11523" s="61"/>
      <c r="Z11523" s="61"/>
      <c r="AA11523" s="61"/>
      <c r="AB11523" s="61"/>
      <c r="AC11523" s="61"/>
      <c r="AD11523" s="61"/>
      <c r="AE11523" s="61"/>
      <c r="AF11523" s="61"/>
      <c r="AG11523" s="61"/>
      <c r="AH11523" s="61"/>
      <c r="AI11523" s="61"/>
      <c r="AJ11523" s="61"/>
      <c r="AK11523" s="61"/>
      <c r="AL11523" s="61"/>
      <c r="AM11523" s="61"/>
      <c r="AN11523" s="61"/>
      <c r="AO11523" s="61"/>
      <c r="AP11523" s="62"/>
      <c r="AQ11523" s="61"/>
      <c r="AR11523" s="61"/>
      <c r="AS11523" s="61"/>
      <c r="AT11523" s="61"/>
      <c r="AU11523" s="61"/>
      <c r="AV11523" s="61"/>
      <c r="AW11523" s="60"/>
    </row>
    <row r="11524" s="59" customFormat="1" customHeight="1" spans="1:49">
      <c r="A11524" s="60"/>
      <c r="B11524" s="60"/>
      <c r="C11524" s="60"/>
      <c r="D11524" s="60"/>
      <c r="H11524" s="61"/>
      <c r="I11524" s="61"/>
      <c r="J11524" s="61"/>
      <c r="K11524" s="61"/>
      <c r="L11524" s="61"/>
      <c r="M11524" s="61"/>
      <c r="N11524" s="61"/>
      <c r="O11524" s="61"/>
      <c r="P11524" s="61"/>
      <c r="Q11524" s="61"/>
      <c r="R11524" s="61"/>
      <c r="S11524" s="61"/>
      <c r="T11524" s="61"/>
      <c r="U11524" s="61"/>
      <c r="V11524" s="61"/>
      <c r="W11524" s="61"/>
      <c r="X11524" s="61"/>
      <c r="Y11524" s="61"/>
      <c r="Z11524" s="61"/>
      <c r="AA11524" s="61"/>
      <c r="AB11524" s="61"/>
      <c r="AC11524" s="61"/>
      <c r="AD11524" s="61"/>
      <c r="AE11524" s="61"/>
      <c r="AF11524" s="61"/>
      <c r="AG11524" s="61"/>
      <c r="AH11524" s="61"/>
      <c r="AI11524" s="61"/>
      <c r="AJ11524" s="61"/>
      <c r="AK11524" s="61"/>
      <c r="AL11524" s="61"/>
      <c r="AM11524" s="61"/>
      <c r="AN11524" s="61"/>
      <c r="AO11524" s="61"/>
      <c r="AP11524" s="62"/>
      <c r="AQ11524" s="61"/>
      <c r="AR11524" s="61"/>
      <c r="AS11524" s="61"/>
      <c r="AT11524" s="61"/>
      <c r="AU11524" s="61"/>
      <c r="AV11524" s="61"/>
      <c r="AW11524" s="60"/>
    </row>
    <row r="11525" s="59" customFormat="1" customHeight="1" spans="1:49">
      <c r="A11525" s="60"/>
      <c r="B11525" s="60"/>
      <c r="C11525" s="60"/>
      <c r="D11525" s="60"/>
      <c r="H11525" s="61"/>
      <c r="I11525" s="61"/>
      <c r="J11525" s="61"/>
      <c r="K11525" s="61"/>
      <c r="L11525" s="61"/>
      <c r="M11525" s="61"/>
      <c r="N11525" s="61"/>
      <c r="O11525" s="61"/>
      <c r="P11525" s="61"/>
      <c r="Q11525" s="61"/>
      <c r="R11525" s="61"/>
      <c r="S11525" s="61"/>
      <c r="T11525" s="61"/>
      <c r="U11525" s="61"/>
      <c r="V11525" s="61"/>
      <c r="W11525" s="61"/>
      <c r="X11525" s="61"/>
      <c r="Y11525" s="61"/>
      <c r="Z11525" s="61"/>
      <c r="AA11525" s="61"/>
      <c r="AB11525" s="61"/>
      <c r="AC11525" s="61"/>
      <c r="AD11525" s="61"/>
      <c r="AE11525" s="61"/>
      <c r="AF11525" s="61"/>
      <c r="AG11525" s="61"/>
      <c r="AH11525" s="61"/>
      <c r="AI11525" s="61"/>
      <c r="AJ11525" s="61"/>
      <c r="AK11525" s="61"/>
      <c r="AL11525" s="61"/>
      <c r="AM11525" s="61"/>
      <c r="AN11525" s="61"/>
      <c r="AO11525" s="61"/>
      <c r="AP11525" s="62"/>
      <c r="AQ11525" s="61"/>
      <c r="AR11525" s="61"/>
      <c r="AS11525" s="61"/>
      <c r="AT11525" s="61"/>
      <c r="AU11525" s="61"/>
      <c r="AV11525" s="61"/>
      <c r="AW11525" s="60"/>
    </row>
    <row r="11526" s="59" customFormat="1" customHeight="1" spans="1:49">
      <c r="A11526" s="60"/>
      <c r="B11526" s="60"/>
      <c r="C11526" s="60"/>
      <c r="D11526" s="60"/>
      <c r="H11526" s="61"/>
      <c r="I11526" s="61"/>
      <c r="J11526" s="61"/>
      <c r="K11526" s="61"/>
      <c r="L11526" s="61"/>
      <c r="M11526" s="61"/>
      <c r="N11526" s="61"/>
      <c r="O11526" s="61"/>
      <c r="P11526" s="61"/>
      <c r="Q11526" s="61"/>
      <c r="R11526" s="61"/>
      <c r="S11526" s="61"/>
      <c r="T11526" s="61"/>
      <c r="U11526" s="61"/>
      <c r="V11526" s="61"/>
      <c r="W11526" s="61"/>
      <c r="X11526" s="61"/>
      <c r="Y11526" s="61"/>
      <c r="Z11526" s="61"/>
      <c r="AA11526" s="61"/>
      <c r="AB11526" s="61"/>
      <c r="AC11526" s="61"/>
      <c r="AD11526" s="61"/>
      <c r="AE11526" s="61"/>
      <c r="AF11526" s="61"/>
      <c r="AG11526" s="61"/>
      <c r="AH11526" s="61"/>
      <c r="AI11526" s="61"/>
      <c r="AJ11526" s="61"/>
      <c r="AK11526" s="61"/>
      <c r="AL11526" s="61"/>
      <c r="AM11526" s="61"/>
      <c r="AN11526" s="61"/>
      <c r="AO11526" s="61"/>
      <c r="AP11526" s="62"/>
      <c r="AQ11526" s="61"/>
      <c r="AR11526" s="61"/>
      <c r="AS11526" s="61"/>
      <c r="AT11526" s="61"/>
      <c r="AU11526" s="61"/>
      <c r="AV11526" s="61"/>
      <c r="AW11526" s="60"/>
    </row>
    <row r="11527" s="59" customFormat="1" customHeight="1" spans="1:49">
      <c r="A11527" s="60"/>
      <c r="B11527" s="60"/>
      <c r="C11527" s="60"/>
      <c r="D11527" s="60"/>
      <c r="H11527" s="61"/>
      <c r="I11527" s="61"/>
      <c r="J11527" s="61"/>
      <c r="K11527" s="61"/>
      <c r="L11527" s="61"/>
      <c r="M11527" s="61"/>
      <c r="N11527" s="61"/>
      <c r="O11527" s="61"/>
      <c r="P11527" s="61"/>
      <c r="Q11527" s="61"/>
      <c r="R11527" s="61"/>
      <c r="S11527" s="61"/>
      <c r="T11527" s="61"/>
      <c r="U11527" s="61"/>
      <c r="V11527" s="61"/>
      <c r="W11527" s="61"/>
      <c r="X11527" s="61"/>
      <c r="Y11527" s="61"/>
      <c r="Z11527" s="61"/>
      <c r="AA11527" s="61"/>
      <c r="AB11527" s="61"/>
      <c r="AC11527" s="61"/>
      <c r="AD11527" s="61"/>
      <c r="AE11527" s="61"/>
      <c r="AF11527" s="61"/>
      <c r="AG11527" s="61"/>
      <c r="AH11527" s="61"/>
      <c r="AI11527" s="61"/>
      <c r="AJ11527" s="61"/>
      <c r="AK11527" s="61"/>
      <c r="AL11527" s="61"/>
      <c r="AM11527" s="61"/>
      <c r="AN11527" s="61"/>
      <c r="AO11527" s="61"/>
      <c r="AP11527" s="62"/>
      <c r="AQ11527" s="61"/>
      <c r="AR11527" s="61"/>
      <c r="AS11527" s="61"/>
      <c r="AT11527" s="61"/>
      <c r="AU11527" s="61"/>
      <c r="AV11527" s="61"/>
      <c r="AW11527" s="60"/>
    </row>
    <row r="11528" s="59" customFormat="1" customHeight="1" spans="1:49">
      <c r="A11528" s="60"/>
      <c r="B11528" s="60"/>
      <c r="C11528" s="60"/>
      <c r="D11528" s="60"/>
      <c r="H11528" s="61"/>
      <c r="I11528" s="61"/>
      <c r="J11528" s="61"/>
      <c r="K11528" s="61"/>
      <c r="L11528" s="61"/>
      <c r="M11528" s="61"/>
      <c r="N11528" s="61"/>
      <c r="O11528" s="61"/>
      <c r="P11528" s="61"/>
      <c r="Q11528" s="61"/>
      <c r="R11528" s="61"/>
      <c r="S11528" s="61"/>
      <c r="T11528" s="61"/>
      <c r="U11528" s="61"/>
      <c r="V11528" s="61"/>
      <c r="W11528" s="61"/>
      <c r="X11528" s="61"/>
      <c r="Y11528" s="61"/>
      <c r="Z11528" s="61"/>
      <c r="AA11528" s="61"/>
      <c r="AB11528" s="61"/>
      <c r="AC11528" s="61"/>
      <c r="AD11528" s="61"/>
      <c r="AE11528" s="61"/>
      <c r="AF11528" s="61"/>
      <c r="AG11528" s="61"/>
      <c r="AH11528" s="61"/>
      <c r="AI11528" s="61"/>
      <c r="AJ11528" s="61"/>
      <c r="AK11528" s="61"/>
      <c r="AL11528" s="61"/>
      <c r="AM11528" s="61"/>
      <c r="AN11528" s="61"/>
      <c r="AO11528" s="61"/>
      <c r="AP11528" s="62"/>
      <c r="AQ11528" s="61"/>
      <c r="AR11528" s="61"/>
      <c r="AS11528" s="61"/>
      <c r="AT11528" s="61"/>
      <c r="AU11528" s="61"/>
      <c r="AV11528" s="61"/>
      <c r="AW11528" s="60"/>
    </row>
    <row r="11529" s="59" customFormat="1" customHeight="1" spans="1:49">
      <c r="A11529" s="60"/>
      <c r="B11529" s="60"/>
      <c r="C11529" s="60"/>
      <c r="D11529" s="60"/>
      <c r="H11529" s="61"/>
      <c r="I11529" s="61"/>
      <c r="J11529" s="61"/>
      <c r="K11529" s="61"/>
      <c r="L11529" s="61"/>
      <c r="M11529" s="61"/>
      <c r="N11529" s="61"/>
      <c r="O11529" s="61"/>
      <c r="P11529" s="61"/>
      <c r="Q11529" s="61"/>
      <c r="R11529" s="61"/>
      <c r="S11529" s="61"/>
      <c r="T11529" s="61"/>
      <c r="U11529" s="61"/>
      <c r="V11529" s="61"/>
      <c r="W11529" s="61"/>
      <c r="X11529" s="61"/>
      <c r="Y11529" s="61"/>
      <c r="Z11529" s="61"/>
      <c r="AA11529" s="61"/>
      <c r="AB11529" s="61"/>
      <c r="AC11529" s="61"/>
      <c r="AD11529" s="61"/>
      <c r="AE11529" s="61"/>
      <c r="AF11529" s="61"/>
      <c r="AG11529" s="61"/>
      <c r="AH11529" s="61"/>
      <c r="AI11529" s="61"/>
      <c r="AJ11529" s="61"/>
      <c r="AK11529" s="61"/>
      <c r="AL11529" s="61"/>
      <c r="AM11529" s="61"/>
      <c r="AN11529" s="61"/>
      <c r="AO11529" s="61"/>
      <c r="AP11529" s="62"/>
      <c r="AQ11529" s="61"/>
      <c r="AR11529" s="61"/>
      <c r="AS11529" s="61"/>
      <c r="AT11529" s="61"/>
      <c r="AU11529" s="61"/>
      <c r="AV11529" s="61"/>
      <c r="AW11529" s="60"/>
    </row>
    <row r="11530" s="59" customFormat="1" customHeight="1" spans="1:49">
      <c r="A11530" s="60"/>
      <c r="B11530" s="60"/>
      <c r="C11530" s="60"/>
      <c r="D11530" s="60"/>
      <c r="H11530" s="61"/>
      <c r="I11530" s="61"/>
      <c r="J11530" s="61"/>
      <c r="K11530" s="61"/>
      <c r="L11530" s="61"/>
      <c r="M11530" s="61"/>
      <c r="N11530" s="61"/>
      <c r="O11530" s="61"/>
      <c r="P11530" s="61"/>
      <c r="Q11530" s="61"/>
      <c r="R11530" s="61"/>
      <c r="S11530" s="61"/>
      <c r="T11530" s="61"/>
      <c r="U11530" s="61"/>
      <c r="V11530" s="61"/>
      <c r="W11530" s="61"/>
      <c r="X11530" s="61"/>
      <c r="Y11530" s="61"/>
      <c r="Z11530" s="61"/>
      <c r="AA11530" s="61"/>
      <c r="AB11530" s="61"/>
      <c r="AC11530" s="61"/>
      <c r="AD11530" s="61"/>
      <c r="AE11530" s="61"/>
      <c r="AF11530" s="61"/>
      <c r="AG11530" s="61"/>
      <c r="AH11530" s="61"/>
      <c r="AI11530" s="61"/>
      <c r="AJ11530" s="61"/>
      <c r="AK11530" s="61"/>
      <c r="AL11530" s="61"/>
      <c r="AM11530" s="61"/>
      <c r="AN11530" s="61"/>
      <c r="AO11530" s="61"/>
      <c r="AP11530" s="62"/>
      <c r="AQ11530" s="61"/>
      <c r="AR11530" s="61"/>
      <c r="AS11530" s="61"/>
      <c r="AT11530" s="61"/>
      <c r="AU11530" s="61"/>
      <c r="AV11530" s="61"/>
      <c r="AW11530" s="60"/>
    </row>
    <row r="11531" s="59" customFormat="1" customHeight="1" spans="1:49">
      <c r="A11531" s="60"/>
      <c r="B11531" s="60"/>
      <c r="C11531" s="60"/>
      <c r="D11531" s="60"/>
      <c r="H11531" s="61"/>
      <c r="I11531" s="61"/>
      <c r="J11531" s="61"/>
      <c r="K11531" s="61"/>
      <c r="L11531" s="61"/>
      <c r="M11531" s="61"/>
      <c r="N11531" s="61"/>
      <c r="O11531" s="61"/>
      <c r="P11531" s="61"/>
      <c r="Q11531" s="61"/>
      <c r="R11531" s="61"/>
      <c r="S11531" s="61"/>
      <c r="T11531" s="61"/>
      <c r="U11531" s="61"/>
      <c r="V11531" s="61"/>
      <c r="W11531" s="61"/>
      <c r="X11531" s="61"/>
      <c r="Y11531" s="61"/>
      <c r="Z11531" s="61"/>
      <c r="AA11531" s="61"/>
      <c r="AB11531" s="61"/>
      <c r="AC11531" s="61"/>
      <c r="AD11531" s="61"/>
      <c r="AE11531" s="61"/>
      <c r="AF11531" s="61"/>
      <c r="AG11531" s="61"/>
      <c r="AH11531" s="61"/>
      <c r="AI11531" s="61"/>
      <c r="AJ11531" s="61"/>
      <c r="AK11531" s="61"/>
      <c r="AL11531" s="61"/>
      <c r="AM11531" s="61"/>
      <c r="AN11531" s="61"/>
      <c r="AO11531" s="61"/>
      <c r="AP11531" s="62"/>
      <c r="AQ11531" s="61"/>
      <c r="AR11531" s="61"/>
      <c r="AS11531" s="61"/>
      <c r="AT11531" s="61"/>
      <c r="AU11531" s="61"/>
      <c r="AV11531" s="61"/>
      <c r="AW11531" s="60"/>
    </row>
    <row r="11532" s="59" customFormat="1" customHeight="1" spans="1:49">
      <c r="A11532" s="60"/>
      <c r="B11532" s="60"/>
      <c r="C11532" s="60"/>
      <c r="D11532" s="60"/>
      <c r="H11532" s="61"/>
      <c r="I11532" s="61"/>
      <c r="J11532" s="61"/>
      <c r="K11532" s="61"/>
      <c r="L11532" s="61"/>
      <c r="M11532" s="61"/>
      <c r="N11532" s="61"/>
      <c r="O11532" s="61"/>
      <c r="P11532" s="61"/>
      <c r="Q11532" s="61"/>
      <c r="R11532" s="61"/>
      <c r="S11532" s="61"/>
      <c r="T11532" s="61"/>
      <c r="U11532" s="61"/>
      <c r="V11532" s="61"/>
      <c r="W11532" s="61"/>
      <c r="X11532" s="61"/>
      <c r="Y11532" s="61"/>
      <c r="Z11532" s="61"/>
      <c r="AA11532" s="61"/>
      <c r="AB11532" s="61"/>
      <c r="AC11532" s="61"/>
      <c r="AD11532" s="61"/>
      <c r="AE11532" s="61"/>
      <c r="AF11532" s="61"/>
      <c r="AG11532" s="61"/>
      <c r="AH11532" s="61"/>
      <c r="AI11532" s="61"/>
      <c r="AJ11532" s="61"/>
      <c r="AK11532" s="61"/>
      <c r="AL11532" s="61"/>
      <c r="AM11532" s="61"/>
      <c r="AN11532" s="61"/>
      <c r="AO11532" s="61"/>
      <c r="AP11532" s="62"/>
      <c r="AQ11532" s="61"/>
      <c r="AR11532" s="61"/>
      <c r="AS11532" s="61"/>
      <c r="AT11532" s="61"/>
      <c r="AU11532" s="61"/>
      <c r="AV11532" s="61"/>
      <c r="AW11532" s="60"/>
    </row>
    <row r="11533" s="59" customFormat="1" customHeight="1" spans="1:49">
      <c r="A11533" s="60"/>
      <c r="B11533" s="60"/>
      <c r="C11533" s="60"/>
      <c r="D11533" s="60"/>
      <c r="H11533" s="61"/>
      <c r="I11533" s="61"/>
      <c r="J11533" s="61"/>
      <c r="K11533" s="61"/>
      <c r="L11533" s="61"/>
      <c r="M11533" s="61"/>
      <c r="N11533" s="61"/>
      <c r="O11533" s="61"/>
      <c r="P11533" s="61"/>
      <c r="Q11533" s="61"/>
      <c r="R11533" s="61"/>
      <c r="S11533" s="61"/>
      <c r="T11533" s="61"/>
      <c r="U11533" s="61"/>
      <c r="V11533" s="61"/>
      <c r="W11533" s="61"/>
      <c r="X11533" s="61"/>
      <c r="Y11533" s="61"/>
      <c r="Z11533" s="61"/>
      <c r="AA11533" s="61"/>
      <c r="AB11533" s="61"/>
      <c r="AC11533" s="61"/>
      <c r="AD11533" s="61"/>
      <c r="AE11533" s="61"/>
      <c r="AF11533" s="61"/>
      <c r="AG11533" s="61"/>
      <c r="AH11533" s="61"/>
      <c r="AI11533" s="61"/>
      <c r="AJ11533" s="61"/>
      <c r="AK11533" s="61"/>
      <c r="AL11533" s="61"/>
      <c r="AM11533" s="61"/>
      <c r="AN11533" s="61"/>
      <c r="AO11533" s="61"/>
      <c r="AP11533" s="62"/>
      <c r="AQ11533" s="61"/>
      <c r="AR11533" s="61"/>
      <c r="AS11533" s="61"/>
      <c r="AT11533" s="61"/>
      <c r="AU11533" s="61"/>
      <c r="AV11533" s="61"/>
      <c r="AW11533" s="60"/>
    </row>
    <row r="11534" s="59" customFormat="1" customHeight="1" spans="1:49">
      <c r="A11534" s="60"/>
      <c r="B11534" s="60"/>
      <c r="C11534" s="60"/>
      <c r="D11534" s="60"/>
      <c r="H11534" s="61"/>
      <c r="I11534" s="61"/>
      <c r="J11534" s="61"/>
      <c r="K11534" s="61"/>
      <c r="L11534" s="61"/>
      <c r="M11534" s="61"/>
      <c r="N11534" s="61"/>
      <c r="O11534" s="61"/>
      <c r="P11534" s="61"/>
      <c r="Q11534" s="61"/>
      <c r="R11534" s="61"/>
      <c r="S11534" s="61"/>
      <c r="T11534" s="61"/>
      <c r="U11534" s="61"/>
      <c r="V11534" s="61"/>
      <c r="W11534" s="61"/>
      <c r="X11534" s="61"/>
      <c r="Y11534" s="61"/>
      <c r="Z11534" s="61"/>
      <c r="AA11534" s="61"/>
      <c r="AB11534" s="61"/>
      <c r="AC11534" s="61"/>
      <c r="AD11534" s="61"/>
      <c r="AE11534" s="61"/>
      <c r="AF11534" s="61"/>
      <c r="AG11534" s="61"/>
      <c r="AH11534" s="61"/>
      <c r="AI11534" s="61"/>
      <c r="AJ11534" s="61"/>
      <c r="AK11534" s="61"/>
      <c r="AL11534" s="61"/>
      <c r="AM11534" s="61"/>
      <c r="AN11534" s="61"/>
      <c r="AO11534" s="61"/>
      <c r="AP11534" s="62"/>
      <c r="AQ11534" s="61"/>
      <c r="AR11534" s="61"/>
      <c r="AS11534" s="61"/>
      <c r="AT11534" s="61"/>
      <c r="AU11534" s="61"/>
      <c r="AV11534" s="61"/>
      <c r="AW11534" s="60"/>
    </row>
    <row r="11535" s="59" customFormat="1" customHeight="1" spans="1:49">
      <c r="A11535" s="60"/>
      <c r="B11535" s="60"/>
      <c r="C11535" s="60"/>
      <c r="D11535" s="60"/>
      <c r="H11535" s="61"/>
      <c r="I11535" s="61"/>
      <c r="J11535" s="61"/>
      <c r="K11535" s="61"/>
      <c r="L11535" s="61"/>
      <c r="M11535" s="61"/>
      <c r="N11535" s="61"/>
      <c r="O11535" s="61"/>
      <c r="P11535" s="61"/>
      <c r="Q11535" s="61"/>
      <c r="R11535" s="61"/>
      <c r="S11535" s="61"/>
      <c r="T11535" s="61"/>
      <c r="U11535" s="61"/>
      <c r="V11535" s="61"/>
      <c r="W11535" s="61"/>
      <c r="X11535" s="61"/>
      <c r="Y11535" s="61"/>
      <c r="Z11535" s="61"/>
      <c r="AA11535" s="61"/>
      <c r="AB11535" s="61"/>
      <c r="AC11535" s="61"/>
      <c r="AD11535" s="61"/>
      <c r="AE11535" s="61"/>
      <c r="AF11535" s="61"/>
      <c r="AG11535" s="61"/>
      <c r="AH11535" s="61"/>
      <c r="AI11535" s="61"/>
      <c r="AJ11535" s="61"/>
      <c r="AK11535" s="61"/>
      <c r="AL11535" s="61"/>
      <c r="AM11535" s="61"/>
      <c r="AN11535" s="61"/>
      <c r="AO11535" s="61"/>
      <c r="AP11535" s="62"/>
      <c r="AQ11535" s="61"/>
      <c r="AR11535" s="61"/>
      <c r="AS11535" s="61"/>
      <c r="AT11535" s="61"/>
      <c r="AU11535" s="61"/>
      <c r="AV11535" s="61"/>
      <c r="AW11535" s="60"/>
    </row>
    <row r="11536" s="59" customFormat="1" customHeight="1" spans="1:49">
      <c r="A11536" s="60"/>
      <c r="B11536" s="60"/>
      <c r="C11536" s="60"/>
      <c r="D11536" s="60"/>
      <c r="H11536" s="61"/>
      <c r="I11536" s="61"/>
      <c r="J11536" s="61"/>
      <c r="K11536" s="61"/>
      <c r="L11536" s="61"/>
      <c r="M11536" s="61"/>
      <c r="N11536" s="61"/>
      <c r="O11536" s="61"/>
      <c r="P11536" s="61"/>
      <c r="Q11536" s="61"/>
      <c r="R11536" s="61"/>
      <c r="S11536" s="61"/>
      <c r="T11536" s="61"/>
      <c r="U11536" s="61"/>
      <c r="V11536" s="61"/>
      <c r="W11536" s="61"/>
      <c r="X11536" s="61"/>
      <c r="Y11536" s="61"/>
      <c r="Z11536" s="61"/>
      <c r="AA11536" s="61"/>
      <c r="AB11536" s="61"/>
      <c r="AC11536" s="61"/>
      <c r="AD11536" s="61"/>
      <c r="AE11536" s="61"/>
      <c r="AF11536" s="61"/>
      <c r="AG11536" s="61"/>
      <c r="AH11536" s="61"/>
      <c r="AI11536" s="61"/>
      <c r="AJ11536" s="61"/>
      <c r="AK11536" s="61"/>
      <c r="AL11536" s="61"/>
      <c r="AM11536" s="61"/>
      <c r="AN11536" s="61"/>
      <c r="AO11536" s="61"/>
      <c r="AP11536" s="62"/>
      <c r="AQ11536" s="61"/>
      <c r="AR11536" s="61"/>
      <c r="AS11536" s="61"/>
      <c r="AT11536" s="61"/>
      <c r="AU11536" s="61"/>
      <c r="AV11536" s="61"/>
      <c r="AW11536" s="60"/>
    </row>
    <row r="11537" s="59" customFormat="1" customHeight="1" spans="1:49">
      <c r="A11537" s="60"/>
      <c r="B11537" s="60"/>
      <c r="C11537" s="60"/>
      <c r="D11537" s="60"/>
      <c r="H11537" s="61"/>
      <c r="I11537" s="61"/>
      <c r="J11537" s="61"/>
      <c r="K11537" s="61"/>
      <c r="L11537" s="61"/>
      <c r="M11537" s="61"/>
      <c r="N11537" s="61"/>
      <c r="O11537" s="61"/>
      <c r="P11537" s="61"/>
      <c r="Q11537" s="61"/>
      <c r="R11537" s="61"/>
      <c r="S11537" s="61"/>
      <c r="T11537" s="61"/>
      <c r="U11537" s="61"/>
      <c r="V11537" s="61"/>
      <c r="W11537" s="61"/>
      <c r="X11537" s="61"/>
      <c r="Y11537" s="61"/>
      <c r="Z11537" s="61"/>
      <c r="AA11537" s="61"/>
      <c r="AB11537" s="61"/>
      <c r="AC11537" s="61"/>
      <c r="AD11537" s="61"/>
      <c r="AE11537" s="61"/>
      <c r="AF11537" s="61"/>
      <c r="AG11537" s="61"/>
      <c r="AH11537" s="61"/>
      <c r="AI11537" s="61"/>
      <c r="AJ11537" s="61"/>
      <c r="AK11537" s="61"/>
      <c r="AL11537" s="61"/>
      <c r="AM11537" s="61"/>
      <c r="AN11537" s="61"/>
      <c r="AO11537" s="61"/>
      <c r="AP11537" s="62"/>
      <c r="AQ11537" s="61"/>
      <c r="AR11537" s="61"/>
      <c r="AS11537" s="61"/>
      <c r="AT11537" s="61"/>
      <c r="AU11537" s="61"/>
      <c r="AV11537" s="61"/>
      <c r="AW11537" s="60"/>
    </row>
    <row r="11538" s="59" customFormat="1" customHeight="1" spans="1:49">
      <c r="A11538" s="60"/>
      <c r="B11538" s="60"/>
      <c r="C11538" s="60"/>
      <c r="D11538" s="60"/>
      <c r="H11538" s="61"/>
      <c r="I11538" s="61"/>
      <c r="J11538" s="61"/>
      <c r="K11538" s="61"/>
      <c r="L11538" s="61"/>
      <c r="M11538" s="61"/>
      <c r="N11538" s="61"/>
      <c r="O11538" s="61"/>
      <c r="P11538" s="61"/>
      <c r="Q11538" s="61"/>
      <c r="R11538" s="61"/>
      <c r="S11538" s="61"/>
      <c r="T11538" s="61"/>
      <c r="U11538" s="61"/>
      <c r="V11538" s="61"/>
      <c r="W11538" s="61"/>
      <c r="X11538" s="61"/>
      <c r="Y11538" s="61"/>
      <c r="Z11538" s="61"/>
      <c r="AA11538" s="61"/>
      <c r="AB11538" s="61"/>
      <c r="AC11538" s="61"/>
      <c r="AD11538" s="61"/>
      <c r="AE11538" s="61"/>
      <c r="AF11538" s="61"/>
      <c r="AG11538" s="61"/>
      <c r="AH11538" s="61"/>
      <c r="AI11538" s="61"/>
      <c r="AJ11538" s="61"/>
      <c r="AK11538" s="61"/>
      <c r="AL11538" s="61"/>
      <c r="AM11538" s="61"/>
      <c r="AN11538" s="61"/>
      <c r="AO11538" s="61"/>
      <c r="AP11538" s="62"/>
      <c r="AQ11538" s="61"/>
      <c r="AR11538" s="61"/>
      <c r="AS11538" s="61"/>
      <c r="AT11538" s="61"/>
      <c r="AU11538" s="61"/>
      <c r="AV11538" s="61"/>
      <c r="AW11538" s="60"/>
    </row>
    <row r="11539" s="59" customFormat="1" customHeight="1" spans="1:49">
      <c r="A11539" s="60"/>
      <c r="B11539" s="60"/>
      <c r="C11539" s="60"/>
      <c r="D11539" s="60"/>
      <c r="H11539" s="61"/>
      <c r="I11539" s="61"/>
      <c r="J11539" s="61"/>
      <c r="K11539" s="61"/>
      <c r="L11539" s="61"/>
      <c r="M11539" s="61"/>
      <c r="N11539" s="61"/>
      <c r="O11539" s="61"/>
      <c r="P11539" s="61"/>
      <c r="Q11539" s="61"/>
      <c r="R11539" s="61"/>
      <c r="S11539" s="61"/>
      <c r="T11539" s="61"/>
      <c r="U11539" s="61"/>
      <c r="V11539" s="61"/>
      <c r="W11539" s="61"/>
      <c r="X11539" s="61"/>
      <c r="Y11539" s="61"/>
      <c r="Z11539" s="61"/>
      <c r="AA11539" s="61"/>
      <c r="AB11539" s="61"/>
      <c r="AC11539" s="61"/>
      <c r="AD11539" s="61"/>
      <c r="AE11539" s="61"/>
      <c r="AF11539" s="61"/>
      <c r="AG11539" s="61"/>
      <c r="AH11539" s="61"/>
      <c r="AI11539" s="61"/>
      <c r="AJ11539" s="61"/>
      <c r="AK11539" s="61"/>
      <c r="AL11539" s="61"/>
      <c r="AM11539" s="61"/>
      <c r="AN11539" s="61"/>
      <c r="AO11539" s="61"/>
      <c r="AP11539" s="62"/>
      <c r="AQ11539" s="61"/>
      <c r="AR11539" s="61"/>
      <c r="AS11539" s="61"/>
      <c r="AT11539" s="61"/>
      <c r="AU11539" s="61"/>
      <c r="AV11539" s="61"/>
      <c r="AW11539" s="60"/>
    </row>
    <row r="11540" s="59" customFormat="1" customHeight="1" spans="1:49">
      <c r="A11540" s="60"/>
      <c r="B11540" s="60"/>
      <c r="C11540" s="60"/>
      <c r="D11540" s="60"/>
      <c r="H11540" s="61"/>
      <c r="I11540" s="61"/>
      <c r="J11540" s="61"/>
      <c r="K11540" s="61"/>
      <c r="L11540" s="61"/>
      <c r="M11540" s="61"/>
      <c r="N11540" s="61"/>
      <c r="O11540" s="61"/>
      <c r="P11540" s="61"/>
      <c r="Q11540" s="61"/>
      <c r="R11540" s="61"/>
      <c r="S11540" s="61"/>
      <c r="T11540" s="61"/>
      <c r="U11540" s="61"/>
      <c r="V11540" s="61"/>
      <c r="W11540" s="61"/>
      <c r="X11540" s="61"/>
      <c r="Y11540" s="61"/>
      <c r="Z11540" s="61"/>
      <c r="AA11540" s="61"/>
      <c r="AB11540" s="61"/>
      <c r="AC11540" s="61"/>
      <c r="AD11540" s="61"/>
      <c r="AE11540" s="61"/>
      <c r="AF11540" s="61"/>
      <c r="AG11540" s="61"/>
      <c r="AH11540" s="61"/>
      <c r="AI11540" s="61"/>
      <c r="AJ11540" s="61"/>
      <c r="AK11540" s="61"/>
      <c r="AL11540" s="61"/>
      <c r="AM11540" s="61"/>
      <c r="AN11540" s="61"/>
      <c r="AO11540" s="61"/>
      <c r="AP11540" s="62"/>
      <c r="AQ11540" s="61"/>
      <c r="AR11540" s="61"/>
      <c r="AS11540" s="61"/>
      <c r="AT11540" s="61"/>
      <c r="AU11540" s="61"/>
      <c r="AV11540" s="61"/>
      <c r="AW11540" s="60"/>
    </row>
    <row r="11541" s="59" customFormat="1" customHeight="1" spans="1:49">
      <c r="A11541" s="60"/>
      <c r="B11541" s="60"/>
      <c r="C11541" s="60"/>
      <c r="D11541" s="60"/>
      <c r="H11541" s="61"/>
      <c r="I11541" s="61"/>
      <c r="J11541" s="61"/>
      <c r="K11541" s="61"/>
      <c r="L11541" s="61"/>
      <c r="M11541" s="61"/>
      <c r="N11541" s="61"/>
      <c r="O11541" s="61"/>
      <c r="P11541" s="61"/>
      <c r="Q11541" s="61"/>
      <c r="R11541" s="61"/>
      <c r="S11541" s="61"/>
      <c r="T11541" s="61"/>
      <c r="U11541" s="61"/>
      <c r="V11541" s="61"/>
      <c r="W11541" s="61"/>
      <c r="X11541" s="61"/>
      <c r="Y11541" s="61"/>
      <c r="Z11541" s="61"/>
      <c r="AA11541" s="61"/>
      <c r="AB11541" s="61"/>
      <c r="AC11541" s="61"/>
      <c r="AD11541" s="61"/>
      <c r="AE11541" s="61"/>
      <c r="AF11541" s="61"/>
      <c r="AG11541" s="61"/>
      <c r="AH11541" s="61"/>
      <c r="AI11541" s="61"/>
      <c r="AJ11541" s="61"/>
      <c r="AK11541" s="61"/>
      <c r="AL11541" s="61"/>
      <c r="AM11541" s="61"/>
      <c r="AN11541" s="61"/>
      <c r="AO11541" s="61"/>
      <c r="AP11541" s="62"/>
      <c r="AQ11541" s="61"/>
      <c r="AR11541" s="61"/>
      <c r="AS11541" s="61"/>
      <c r="AT11541" s="61"/>
      <c r="AU11541" s="61"/>
      <c r="AV11541" s="61"/>
      <c r="AW11541" s="60"/>
    </row>
    <row r="11542" s="59" customFormat="1" customHeight="1" spans="1:49">
      <c r="A11542" s="60"/>
      <c r="B11542" s="60"/>
      <c r="C11542" s="60"/>
      <c r="D11542" s="60"/>
      <c r="H11542" s="61"/>
      <c r="I11542" s="61"/>
      <c r="J11542" s="61"/>
      <c r="K11542" s="61"/>
      <c r="L11542" s="61"/>
      <c r="M11542" s="61"/>
      <c r="N11542" s="61"/>
      <c r="O11542" s="61"/>
      <c r="P11542" s="61"/>
      <c r="Q11542" s="61"/>
      <c r="R11542" s="61"/>
      <c r="S11542" s="61"/>
      <c r="T11542" s="61"/>
      <c r="U11542" s="61"/>
      <c r="V11542" s="61"/>
      <c r="W11542" s="61"/>
      <c r="X11542" s="61"/>
      <c r="Y11542" s="61"/>
      <c r="Z11542" s="61"/>
      <c r="AA11542" s="61"/>
      <c r="AB11542" s="61"/>
      <c r="AC11542" s="61"/>
      <c r="AD11542" s="61"/>
      <c r="AE11542" s="61"/>
      <c r="AF11542" s="61"/>
      <c r="AG11542" s="61"/>
      <c r="AH11542" s="61"/>
      <c r="AI11542" s="61"/>
      <c r="AJ11542" s="61"/>
      <c r="AK11542" s="61"/>
      <c r="AL11542" s="61"/>
      <c r="AM11542" s="61"/>
      <c r="AN11542" s="61"/>
      <c r="AO11542" s="61"/>
      <c r="AP11542" s="62"/>
      <c r="AQ11542" s="61"/>
      <c r="AR11542" s="61"/>
      <c r="AS11542" s="61"/>
      <c r="AT11542" s="61"/>
      <c r="AU11542" s="61"/>
      <c r="AV11542" s="61"/>
      <c r="AW11542" s="60"/>
    </row>
    <row r="11543" s="59" customFormat="1" customHeight="1" spans="1:49">
      <c r="A11543" s="60"/>
      <c r="B11543" s="60"/>
      <c r="C11543" s="60"/>
      <c r="D11543" s="60"/>
      <c r="H11543" s="61"/>
      <c r="I11543" s="61"/>
      <c r="J11543" s="61"/>
      <c r="K11543" s="61"/>
      <c r="L11543" s="61"/>
      <c r="M11543" s="61"/>
      <c r="N11543" s="61"/>
      <c r="O11543" s="61"/>
      <c r="P11543" s="61"/>
      <c r="Q11543" s="61"/>
      <c r="R11543" s="61"/>
      <c r="S11543" s="61"/>
      <c r="T11543" s="61"/>
      <c r="U11543" s="61"/>
      <c r="V11543" s="61"/>
      <c r="W11543" s="61"/>
      <c r="X11543" s="61"/>
      <c r="Y11543" s="61"/>
      <c r="Z11543" s="61"/>
      <c r="AA11543" s="61"/>
      <c r="AB11543" s="61"/>
      <c r="AC11543" s="61"/>
      <c r="AD11543" s="61"/>
      <c r="AE11543" s="61"/>
      <c r="AF11543" s="61"/>
      <c r="AG11543" s="61"/>
      <c r="AH11543" s="61"/>
      <c r="AI11543" s="61"/>
      <c r="AJ11543" s="61"/>
      <c r="AK11543" s="61"/>
      <c r="AL11543" s="61"/>
      <c r="AM11543" s="61"/>
      <c r="AN11543" s="61"/>
      <c r="AO11543" s="61"/>
      <c r="AP11543" s="62"/>
      <c r="AQ11543" s="61"/>
      <c r="AR11543" s="61"/>
      <c r="AS11543" s="61"/>
      <c r="AT11543" s="61"/>
      <c r="AU11543" s="61"/>
      <c r="AV11543" s="61"/>
      <c r="AW11543" s="60"/>
    </row>
    <row r="11544" s="59" customFormat="1" customHeight="1" spans="1:49">
      <c r="A11544" s="60"/>
      <c r="B11544" s="60"/>
      <c r="C11544" s="60"/>
      <c r="D11544" s="60"/>
      <c r="H11544" s="61"/>
      <c r="I11544" s="61"/>
      <c r="J11544" s="61"/>
      <c r="K11544" s="61"/>
      <c r="L11544" s="61"/>
      <c r="M11544" s="61"/>
      <c r="N11544" s="61"/>
      <c r="O11544" s="61"/>
      <c r="P11544" s="61"/>
      <c r="Q11544" s="61"/>
      <c r="R11544" s="61"/>
      <c r="S11544" s="61"/>
      <c r="T11544" s="61"/>
      <c r="U11544" s="61"/>
      <c r="V11544" s="61"/>
      <c r="W11544" s="61"/>
      <c r="X11544" s="61"/>
      <c r="Y11544" s="61"/>
      <c r="Z11544" s="61"/>
      <c r="AA11544" s="61"/>
      <c r="AB11544" s="61"/>
      <c r="AC11544" s="61"/>
      <c r="AD11544" s="61"/>
      <c r="AE11544" s="61"/>
      <c r="AF11544" s="61"/>
      <c r="AG11544" s="61"/>
      <c r="AH11544" s="61"/>
      <c r="AI11544" s="61"/>
      <c r="AJ11544" s="61"/>
      <c r="AK11544" s="61"/>
      <c r="AL11544" s="61"/>
      <c r="AM11544" s="61"/>
      <c r="AN11544" s="61"/>
      <c r="AO11544" s="61"/>
      <c r="AP11544" s="62"/>
      <c r="AQ11544" s="61"/>
      <c r="AR11544" s="61"/>
      <c r="AS11544" s="61"/>
      <c r="AT11544" s="61"/>
      <c r="AU11544" s="61"/>
      <c r="AV11544" s="61"/>
      <c r="AW11544" s="60"/>
    </row>
    <row r="11545" s="59" customFormat="1" customHeight="1" spans="1:49">
      <c r="A11545" s="60"/>
      <c r="B11545" s="60"/>
      <c r="C11545" s="60"/>
      <c r="D11545" s="60"/>
      <c r="H11545" s="61"/>
      <c r="I11545" s="61"/>
      <c r="J11545" s="61"/>
      <c r="K11545" s="61"/>
      <c r="L11545" s="61"/>
      <c r="M11545" s="61"/>
      <c r="N11545" s="61"/>
      <c r="O11545" s="61"/>
      <c r="P11545" s="61"/>
      <c r="Q11545" s="61"/>
      <c r="R11545" s="61"/>
      <c r="S11545" s="61"/>
      <c r="T11545" s="61"/>
      <c r="U11545" s="61"/>
      <c r="V11545" s="61"/>
      <c r="W11545" s="61"/>
      <c r="X11545" s="61"/>
      <c r="Y11545" s="61"/>
      <c r="Z11545" s="61"/>
      <c r="AA11545" s="61"/>
      <c r="AB11545" s="61"/>
      <c r="AC11545" s="61"/>
      <c r="AD11545" s="61"/>
      <c r="AE11545" s="61"/>
      <c r="AF11545" s="61"/>
      <c r="AG11545" s="61"/>
      <c r="AH11545" s="61"/>
      <c r="AI11545" s="61"/>
      <c r="AJ11545" s="61"/>
      <c r="AK11545" s="61"/>
      <c r="AL11545" s="61"/>
      <c r="AM11545" s="61"/>
      <c r="AN11545" s="61"/>
      <c r="AO11545" s="61"/>
      <c r="AP11545" s="62"/>
      <c r="AQ11545" s="61"/>
      <c r="AR11545" s="61"/>
      <c r="AS11545" s="61"/>
      <c r="AT11545" s="61"/>
      <c r="AU11545" s="61"/>
      <c r="AV11545" s="61"/>
      <c r="AW11545" s="60"/>
    </row>
    <row r="11546" s="59" customFormat="1" customHeight="1" spans="1:49">
      <c r="A11546" s="60"/>
      <c r="B11546" s="60"/>
      <c r="C11546" s="60"/>
      <c r="D11546" s="60"/>
      <c r="H11546" s="61"/>
      <c r="I11546" s="61"/>
      <c r="J11546" s="61"/>
      <c r="K11546" s="61"/>
      <c r="L11546" s="61"/>
      <c r="M11546" s="61"/>
      <c r="N11546" s="61"/>
      <c r="O11546" s="61"/>
      <c r="P11546" s="61"/>
      <c r="Q11546" s="61"/>
      <c r="R11546" s="61"/>
      <c r="S11546" s="61"/>
      <c r="T11546" s="61"/>
      <c r="U11546" s="61"/>
      <c r="V11546" s="61"/>
      <c r="W11546" s="61"/>
      <c r="X11546" s="61"/>
      <c r="Y11546" s="61"/>
      <c r="Z11546" s="61"/>
      <c r="AA11546" s="61"/>
      <c r="AB11546" s="61"/>
      <c r="AC11546" s="61"/>
      <c r="AD11546" s="61"/>
      <c r="AE11546" s="61"/>
      <c r="AF11546" s="61"/>
      <c r="AG11546" s="61"/>
      <c r="AH11546" s="61"/>
      <c r="AI11546" s="61"/>
      <c r="AJ11546" s="61"/>
      <c r="AK11546" s="61"/>
      <c r="AL11546" s="61"/>
      <c r="AM11546" s="61"/>
      <c r="AN11546" s="61"/>
      <c r="AO11546" s="61"/>
      <c r="AP11546" s="62"/>
      <c r="AQ11546" s="61"/>
      <c r="AR11546" s="61"/>
      <c r="AS11546" s="61"/>
      <c r="AT11546" s="61"/>
      <c r="AU11546" s="61"/>
      <c r="AV11546" s="61"/>
      <c r="AW11546" s="60"/>
    </row>
    <row r="11547" s="59" customFormat="1" customHeight="1" spans="1:49">
      <c r="A11547" s="60"/>
      <c r="B11547" s="60"/>
      <c r="C11547" s="60"/>
      <c r="D11547" s="60"/>
      <c r="H11547" s="61"/>
      <c r="I11547" s="61"/>
      <c r="J11547" s="61"/>
      <c r="K11547" s="61"/>
      <c r="L11547" s="61"/>
      <c r="M11547" s="61"/>
      <c r="N11547" s="61"/>
      <c r="O11547" s="61"/>
      <c r="P11547" s="61"/>
      <c r="Q11547" s="61"/>
      <c r="R11547" s="61"/>
      <c r="S11547" s="61"/>
      <c r="T11547" s="61"/>
      <c r="U11547" s="61"/>
      <c r="V11547" s="61"/>
      <c r="W11547" s="61"/>
      <c r="X11547" s="61"/>
      <c r="Y11547" s="61"/>
      <c r="Z11547" s="61"/>
      <c r="AA11547" s="61"/>
      <c r="AB11547" s="61"/>
      <c r="AC11547" s="61"/>
      <c r="AD11547" s="61"/>
      <c r="AE11547" s="61"/>
      <c r="AF11547" s="61"/>
      <c r="AG11547" s="61"/>
      <c r="AH11547" s="61"/>
      <c r="AI11547" s="61"/>
      <c r="AJ11547" s="61"/>
      <c r="AK11547" s="61"/>
      <c r="AL11547" s="61"/>
      <c r="AM11547" s="61"/>
      <c r="AN11547" s="61"/>
      <c r="AO11547" s="61"/>
      <c r="AP11547" s="62"/>
      <c r="AQ11547" s="61"/>
      <c r="AR11547" s="61"/>
      <c r="AS11547" s="61"/>
      <c r="AT11547" s="61"/>
      <c r="AU11547" s="61"/>
      <c r="AV11547" s="61"/>
      <c r="AW11547" s="60"/>
    </row>
    <row r="11548" s="59" customFormat="1" customHeight="1" spans="1:49">
      <c r="A11548" s="60"/>
      <c r="B11548" s="60"/>
      <c r="C11548" s="60"/>
      <c r="D11548" s="60"/>
      <c r="H11548" s="61"/>
      <c r="I11548" s="61"/>
      <c r="J11548" s="61"/>
      <c r="K11548" s="61"/>
      <c r="L11548" s="61"/>
      <c r="M11548" s="61"/>
      <c r="N11548" s="61"/>
      <c r="O11548" s="61"/>
      <c r="P11548" s="61"/>
      <c r="Q11548" s="61"/>
      <c r="R11548" s="61"/>
      <c r="S11548" s="61"/>
      <c r="T11548" s="61"/>
      <c r="U11548" s="61"/>
      <c r="V11548" s="61"/>
      <c r="W11548" s="61"/>
      <c r="X11548" s="61"/>
      <c r="Y11548" s="61"/>
      <c r="Z11548" s="61"/>
      <c r="AA11548" s="61"/>
      <c r="AB11548" s="61"/>
      <c r="AC11548" s="61"/>
      <c r="AD11548" s="61"/>
      <c r="AE11548" s="61"/>
      <c r="AF11548" s="61"/>
      <c r="AG11548" s="61"/>
      <c r="AH11548" s="61"/>
      <c r="AI11548" s="61"/>
      <c r="AJ11548" s="61"/>
      <c r="AK11548" s="61"/>
      <c r="AL11548" s="61"/>
      <c r="AM11548" s="61"/>
      <c r="AN11548" s="61"/>
      <c r="AO11548" s="61"/>
      <c r="AP11548" s="62"/>
      <c r="AQ11548" s="61"/>
      <c r="AR11548" s="61"/>
      <c r="AS11548" s="61"/>
      <c r="AT11548" s="61"/>
      <c r="AU11548" s="61"/>
      <c r="AV11548" s="61"/>
      <c r="AW11548" s="60"/>
    </row>
    <row r="11549" s="59" customFormat="1" customHeight="1" spans="1:49">
      <c r="A11549" s="60"/>
      <c r="B11549" s="60"/>
      <c r="C11549" s="60"/>
      <c r="D11549" s="60"/>
      <c r="H11549" s="61"/>
      <c r="I11549" s="61"/>
      <c r="J11549" s="61"/>
      <c r="K11549" s="61"/>
      <c r="L11549" s="61"/>
      <c r="M11549" s="61"/>
      <c r="N11549" s="61"/>
      <c r="O11549" s="61"/>
      <c r="P11549" s="61"/>
      <c r="Q11549" s="61"/>
      <c r="R11549" s="61"/>
      <c r="S11549" s="61"/>
      <c r="T11549" s="61"/>
      <c r="U11549" s="61"/>
      <c r="V11549" s="61"/>
      <c r="W11549" s="61"/>
      <c r="X11549" s="61"/>
      <c r="Y11549" s="61"/>
      <c r="Z11549" s="61"/>
      <c r="AA11549" s="61"/>
      <c r="AB11549" s="61"/>
      <c r="AC11549" s="61"/>
      <c r="AD11549" s="61"/>
      <c r="AE11549" s="61"/>
      <c r="AF11549" s="61"/>
      <c r="AG11549" s="61"/>
      <c r="AH11549" s="61"/>
      <c r="AI11549" s="61"/>
      <c r="AJ11549" s="61"/>
      <c r="AK11549" s="61"/>
      <c r="AL11549" s="61"/>
      <c r="AM11549" s="61"/>
      <c r="AN11549" s="61"/>
      <c r="AO11549" s="61"/>
      <c r="AP11549" s="62"/>
      <c r="AQ11549" s="61"/>
      <c r="AR11549" s="61"/>
      <c r="AS11549" s="61"/>
      <c r="AT11549" s="61"/>
      <c r="AU11549" s="61"/>
      <c r="AV11549" s="61"/>
      <c r="AW11549" s="60"/>
    </row>
    <row r="11550" s="59" customFormat="1" customHeight="1" spans="1:49">
      <c r="A11550" s="60"/>
      <c r="B11550" s="60"/>
      <c r="C11550" s="60"/>
      <c r="D11550" s="60"/>
      <c r="H11550" s="61"/>
      <c r="I11550" s="61"/>
      <c r="J11550" s="61"/>
      <c r="K11550" s="61"/>
      <c r="L11550" s="61"/>
      <c r="M11550" s="61"/>
      <c r="N11550" s="61"/>
      <c r="O11550" s="61"/>
      <c r="P11550" s="61"/>
      <c r="Q11550" s="61"/>
      <c r="R11550" s="61"/>
      <c r="S11550" s="61"/>
      <c r="T11550" s="61"/>
      <c r="U11550" s="61"/>
      <c r="V11550" s="61"/>
      <c r="W11550" s="61"/>
      <c r="X11550" s="61"/>
      <c r="Y11550" s="61"/>
      <c r="Z11550" s="61"/>
      <c r="AA11550" s="61"/>
      <c r="AB11550" s="61"/>
      <c r="AC11550" s="61"/>
      <c r="AD11550" s="61"/>
      <c r="AE11550" s="61"/>
      <c r="AF11550" s="61"/>
      <c r="AG11550" s="61"/>
      <c r="AH11550" s="61"/>
      <c r="AI11550" s="61"/>
      <c r="AJ11550" s="61"/>
      <c r="AK11550" s="61"/>
      <c r="AL11550" s="61"/>
      <c r="AM11550" s="61"/>
      <c r="AN11550" s="61"/>
      <c r="AO11550" s="61"/>
      <c r="AP11550" s="62"/>
      <c r="AQ11550" s="61"/>
      <c r="AR11550" s="61"/>
      <c r="AS11550" s="61"/>
      <c r="AT11550" s="61"/>
      <c r="AU11550" s="61"/>
      <c r="AV11550" s="61"/>
      <c r="AW11550" s="60"/>
    </row>
    <row r="11551" s="59" customFormat="1" customHeight="1" spans="1:49">
      <c r="A11551" s="60"/>
      <c r="B11551" s="60"/>
      <c r="C11551" s="60"/>
      <c r="D11551" s="60"/>
      <c r="H11551" s="61"/>
      <c r="I11551" s="61"/>
      <c r="J11551" s="61"/>
      <c r="K11551" s="61"/>
      <c r="L11551" s="61"/>
      <c r="M11551" s="61"/>
      <c r="N11551" s="61"/>
      <c r="O11551" s="61"/>
      <c r="P11551" s="61"/>
      <c r="Q11551" s="61"/>
      <c r="R11551" s="61"/>
      <c r="S11551" s="61"/>
      <c r="T11551" s="61"/>
      <c r="U11551" s="61"/>
      <c r="V11551" s="61"/>
      <c r="W11551" s="61"/>
      <c r="X11551" s="61"/>
      <c r="Y11551" s="61"/>
      <c r="Z11551" s="61"/>
      <c r="AA11551" s="61"/>
      <c r="AB11551" s="61"/>
      <c r="AC11551" s="61"/>
      <c r="AD11551" s="61"/>
      <c r="AE11551" s="61"/>
      <c r="AF11551" s="61"/>
      <c r="AG11551" s="61"/>
      <c r="AH11551" s="61"/>
      <c r="AI11551" s="61"/>
      <c r="AJ11551" s="61"/>
      <c r="AK11551" s="61"/>
      <c r="AL11551" s="61"/>
      <c r="AM11551" s="61"/>
      <c r="AN11551" s="61"/>
      <c r="AO11551" s="61"/>
      <c r="AP11551" s="62"/>
      <c r="AQ11551" s="61"/>
      <c r="AR11551" s="61"/>
      <c r="AS11551" s="61"/>
      <c r="AT11551" s="61"/>
      <c r="AU11551" s="61"/>
      <c r="AV11551" s="61"/>
      <c r="AW11551" s="60"/>
    </row>
    <row r="11552" s="59" customFormat="1" customHeight="1" spans="1:49">
      <c r="A11552" s="60"/>
      <c r="B11552" s="60"/>
      <c r="C11552" s="60"/>
      <c r="D11552" s="60"/>
      <c r="H11552" s="61"/>
      <c r="I11552" s="61"/>
      <c r="J11552" s="61"/>
      <c r="K11552" s="61"/>
      <c r="L11552" s="61"/>
      <c r="M11552" s="61"/>
      <c r="N11552" s="61"/>
      <c r="O11552" s="61"/>
      <c r="P11552" s="61"/>
      <c r="Q11552" s="61"/>
      <c r="R11552" s="61"/>
      <c r="S11552" s="61"/>
      <c r="T11552" s="61"/>
      <c r="U11552" s="61"/>
      <c r="V11552" s="61"/>
      <c r="W11552" s="61"/>
      <c r="X11552" s="61"/>
      <c r="Y11552" s="61"/>
      <c r="Z11552" s="61"/>
      <c r="AA11552" s="61"/>
      <c r="AB11552" s="61"/>
      <c r="AC11552" s="61"/>
      <c r="AD11552" s="61"/>
      <c r="AE11552" s="61"/>
      <c r="AF11552" s="61"/>
      <c r="AG11552" s="61"/>
      <c r="AH11552" s="61"/>
      <c r="AI11552" s="61"/>
      <c r="AJ11552" s="61"/>
      <c r="AK11552" s="61"/>
      <c r="AL11552" s="61"/>
      <c r="AM11552" s="61"/>
      <c r="AN11552" s="61"/>
      <c r="AO11552" s="61"/>
      <c r="AP11552" s="62"/>
      <c r="AQ11552" s="61"/>
      <c r="AR11552" s="61"/>
      <c r="AS11552" s="61"/>
      <c r="AT11552" s="61"/>
      <c r="AU11552" s="61"/>
      <c r="AV11552" s="61"/>
      <c r="AW11552" s="60"/>
    </row>
    <row r="11553" s="59" customFormat="1" customHeight="1" spans="1:49">
      <c r="A11553" s="60"/>
      <c r="B11553" s="60"/>
      <c r="C11553" s="60"/>
      <c r="D11553" s="60"/>
      <c r="H11553" s="61"/>
      <c r="I11553" s="61"/>
      <c r="J11553" s="61"/>
      <c r="K11553" s="61"/>
      <c r="L11553" s="61"/>
      <c r="M11553" s="61"/>
      <c r="N11553" s="61"/>
      <c r="O11553" s="61"/>
      <c r="P11553" s="61"/>
      <c r="Q11553" s="61"/>
      <c r="R11553" s="61"/>
      <c r="S11553" s="61"/>
      <c r="T11553" s="61"/>
      <c r="U11553" s="61"/>
      <c r="V11553" s="61"/>
      <c r="W11553" s="61"/>
      <c r="X11553" s="61"/>
      <c r="Y11553" s="61"/>
      <c r="Z11553" s="61"/>
      <c r="AA11553" s="61"/>
      <c r="AB11553" s="61"/>
      <c r="AC11553" s="61"/>
      <c r="AD11553" s="61"/>
      <c r="AE11553" s="61"/>
      <c r="AF11553" s="61"/>
      <c r="AG11553" s="61"/>
      <c r="AH11553" s="61"/>
      <c r="AI11553" s="61"/>
      <c r="AJ11553" s="61"/>
      <c r="AK11553" s="61"/>
      <c r="AL11553" s="61"/>
      <c r="AM11553" s="61"/>
      <c r="AN11553" s="61"/>
      <c r="AO11553" s="61"/>
      <c r="AP11553" s="62"/>
      <c r="AQ11553" s="61"/>
      <c r="AR11553" s="61"/>
      <c r="AS11553" s="61"/>
      <c r="AT11553" s="61"/>
      <c r="AU11553" s="61"/>
      <c r="AV11553" s="61"/>
      <c r="AW11553" s="60"/>
    </row>
    <row r="11554" s="59" customFormat="1" customHeight="1" spans="1:49">
      <c r="A11554" s="60"/>
      <c r="B11554" s="60"/>
      <c r="C11554" s="60"/>
      <c r="D11554" s="60"/>
      <c r="H11554" s="61"/>
      <c r="I11554" s="61"/>
      <c r="J11554" s="61"/>
      <c r="K11554" s="61"/>
      <c r="L11554" s="61"/>
      <c r="M11554" s="61"/>
      <c r="N11554" s="61"/>
      <c r="O11554" s="61"/>
      <c r="P11554" s="61"/>
      <c r="Q11554" s="61"/>
      <c r="R11554" s="61"/>
      <c r="S11554" s="61"/>
      <c r="T11554" s="61"/>
      <c r="U11554" s="61"/>
      <c r="V11554" s="61"/>
      <c r="W11554" s="61"/>
      <c r="X11554" s="61"/>
      <c r="Y11554" s="61"/>
      <c r="Z11554" s="61"/>
      <c r="AA11554" s="61"/>
      <c r="AB11554" s="61"/>
      <c r="AC11554" s="61"/>
      <c r="AD11554" s="61"/>
      <c r="AE11554" s="61"/>
      <c r="AF11554" s="61"/>
      <c r="AG11554" s="61"/>
      <c r="AH11554" s="61"/>
      <c r="AI11554" s="61"/>
      <c r="AJ11554" s="61"/>
      <c r="AK11554" s="61"/>
      <c r="AL11554" s="61"/>
      <c r="AM11554" s="61"/>
      <c r="AN11554" s="61"/>
      <c r="AO11554" s="61"/>
      <c r="AP11554" s="62"/>
      <c r="AQ11554" s="61"/>
      <c r="AR11554" s="61"/>
      <c r="AS11554" s="61"/>
      <c r="AT11554" s="61"/>
      <c r="AU11554" s="61"/>
      <c r="AV11554" s="61"/>
      <c r="AW11554" s="60"/>
    </row>
    <row r="11555" s="59" customFormat="1" customHeight="1" spans="1:49">
      <c r="A11555" s="60"/>
      <c r="B11555" s="60"/>
      <c r="C11555" s="60"/>
      <c r="D11555" s="60"/>
      <c r="H11555" s="61"/>
      <c r="I11555" s="61"/>
      <c r="J11555" s="61"/>
      <c r="K11555" s="61"/>
      <c r="L11555" s="61"/>
      <c r="M11555" s="61"/>
      <c r="N11555" s="61"/>
      <c r="O11555" s="61"/>
      <c r="P11555" s="61"/>
      <c r="Q11555" s="61"/>
      <c r="R11555" s="61"/>
      <c r="S11555" s="61"/>
      <c r="T11555" s="61"/>
      <c r="U11555" s="61"/>
      <c r="V11555" s="61"/>
      <c r="W11555" s="61"/>
      <c r="X11555" s="61"/>
      <c r="Y11555" s="61"/>
      <c r="Z11555" s="61"/>
      <c r="AA11555" s="61"/>
      <c r="AB11555" s="61"/>
      <c r="AC11555" s="61"/>
      <c r="AD11555" s="61"/>
      <c r="AE11555" s="61"/>
      <c r="AF11555" s="61"/>
      <c r="AG11555" s="61"/>
      <c r="AH11555" s="61"/>
      <c r="AI11555" s="61"/>
      <c r="AJ11555" s="61"/>
      <c r="AK11555" s="61"/>
      <c r="AL11555" s="61"/>
      <c r="AM11555" s="61"/>
      <c r="AN11555" s="61"/>
      <c r="AO11555" s="61"/>
      <c r="AP11555" s="62"/>
      <c r="AQ11555" s="61"/>
      <c r="AR11555" s="61"/>
      <c r="AS11555" s="61"/>
      <c r="AT11555" s="61"/>
      <c r="AU11555" s="61"/>
      <c r="AV11555" s="61"/>
      <c r="AW11555" s="60"/>
    </row>
    <row r="11556" s="59" customFormat="1" customHeight="1" spans="1:49">
      <c r="A11556" s="60"/>
      <c r="B11556" s="60"/>
      <c r="C11556" s="60"/>
      <c r="D11556" s="60"/>
      <c r="H11556" s="61"/>
      <c r="I11556" s="61"/>
      <c r="J11556" s="61"/>
      <c r="K11556" s="61"/>
      <c r="L11556" s="61"/>
      <c r="M11556" s="61"/>
      <c r="N11556" s="61"/>
      <c r="O11556" s="61"/>
      <c r="P11556" s="61"/>
      <c r="Q11556" s="61"/>
      <c r="R11556" s="61"/>
      <c r="S11556" s="61"/>
      <c r="T11556" s="61"/>
      <c r="U11556" s="61"/>
      <c r="V11556" s="61"/>
      <c r="W11556" s="61"/>
      <c r="X11556" s="61"/>
      <c r="Y11556" s="61"/>
      <c r="Z11556" s="61"/>
      <c r="AA11556" s="61"/>
      <c r="AB11556" s="61"/>
      <c r="AC11556" s="61"/>
      <c r="AD11556" s="61"/>
      <c r="AE11556" s="61"/>
      <c r="AF11556" s="61"/>
      <c r="AG11556" s="61"/>
      <c r="AH11556" s="61"/>
      <c r="AI11556" s="61"/>
      <c r="AJ11556" s="61"/>
      <c r="AK11556" s="61"/>
      <c r="AL11556" s="61"/>
      <c r="AM11556" s="61"/>
      <c r="AN11556" s="61"/>
      <c r="AO11556" s="61"/>
      <c r="AP11556" s="62"/>
      <c r="AQ11556" s="61"/>
      <c r="AR11556" s="61"/>
      <c r="AS11556" s="61"/>
      <c r="AT11556" s="61"/>
      <c r="AU11556" s="61"/>
      <c r="AV11556" s="61"/>
      <c r="AW11556" s="60"/>
    </row>
    <row r="11557" s="59" customFormat="1" customHeight="1" spans="1:49">
      <c r="A11557" s="60"/>
      <c r="B11557" s="60"/>
      <c r="C11557" s="60"/>
      <c r="D11557" s="60"/>
      <c r="H11557" s="61"/>
      <c r="I11557" s="61"/>
      <c r="J11557" s="61"/>
      <c r="K11557" s="61"/>
      <c r="L11557" s="61"/>
      <c r="M11557" s="61"/>
      <c r="N11557" s="61"/>
      <c r="O11557" s="61"/>
      <c r="P11557" s="61"/>
      <c r="Q11557" s="61"/>
      <c r="R11557" s="61"/>
      <c r="S11557" s="61"/>
      <c r="T11557" s="61"/>
      <c r="U11557" s="61"/>
      <c r="V11557" s="61"/>
      <c r="W11557" s="61"/>
      <c r="X11557" s="61"/>
      <c r="Y11557" s="61"/>
      <c r="Z11557" s="61"/>
      <c r="AA11557" s="61"/>
      <c r="AB11557" s="61"/>
      <c r="AC11557" s="61"/>
      <c r="AD11557" s="61"/>
      <c r="AE11557" s="61"/>
      <c r="AF11557" s="61"/>
      <c r="AG11557" s="61"/>
      <c r="AH11557" s="61"/>
      <c r="AI11557" s="61"/>
      <c r="AJ11557" s="61"/>
      <c r="AK11557" s="61"/>
      <c r="AL11557" s="61"/>
      <c r="AM11557" s="61"/>
      <c r="AN11557" s="61"/>
      <c r="AO11557" s="61"/>
      <c r="AP11557" s="62"/>
      <c r="AQ11557" s="61"/>
      <c r="AR11557" s="61"/>
      <c r="AS11557" s="61"/>
      <c r="AT11557" s="61"/>
      <c r="AU11557" s="61"/>
      <c r="AV11557" s="61"/>
      <c r="AW11557" s="60"/>
    </row>
    <row r="11558" s="59" customFormat="1" customHeight="1" spans="1:49">
      <c r="A11558" s="60"/>
      <c r="B11558" s="60"/>
      <c r="C11558" s="60"/>
      <c r="D11558" s="60"/>
      <c r="H11558" s="61"/>
      <c r="I11558" s="61"/>
      <c r="J11558" s="61"/>
      <c r="K11558" s="61"/>
      <c r="L11558" s="61"/>
      <c r="M11558" s="61"/>
      <c r="N11558" s="61"/>
      <c r="O11558" s="61"/>
      <c r="P11558" s="61"/>
      <c r="Q11558" s="61"/>
      <c r="R11558" s="61"/>
      <c r="S11558" s="61"/>
      <c r="T11558" s="61"/>
      <c r="U11558" s="61"/>
      <c r="V11558" s="61"/>
      <c r="W11558" s="61"/>
      <c r="X11558" s="61"/>
      <c r="Y11558" s="61"/>
      <c r="Z11558" s="61"/>
      <c r="AA11558" s="61"/>
      <c r="AB11558" s="61"/>
      <c r="AC11558" s="61"/>
      <c r="AD11558" s="61"/>
      <c r="AE11558" s="61"/>
      <c r="AF11558" s="61"/>
      <c r="AG11558" s="61"/>
      <c r="AH11558" s="61"/>
      <c r="AI11558" s="61"/>
      <c r="AJ11558" s="61"/>
      <c r="AK11558" s="61"/>
      <c r="AL11558" s="61"/>
      <c r="AM11558" s="61"/>
      <c r="AN11558" s="61"/>
      <c r="AO11558" s="61"/>
      <c r="AP11558" s="62"/>
      <c r="AQ11558" s="61"/>
      <c r="AR11558" s="61"/>
      <c r="AS11558" s="61"/>
      <c r="AT11558" s="61"/>
      <c r="AU11558" s="61"/>
      <c r="AV11558" s="61"/>
      <c r="AW11558" s="60"/>
    </row>
    <row r="11559" s="59" customFormat="1" customHeight="1" spans="1:49">
      <c r="A11559" s="60"/>
      <c r="B11559" s="60"/>
      <c r="C11559" s="60"/>
      <c r="D11559" s="60"/>
      <c r="H11559" s="61"/>
      <c r="I11559" s="61"/>
      <c r="J11559" s="61"/>
      <c r="K11559" s="61"/>
      <c r="L11559" s="61"/>
      <c r="M11559" s="61"/>
      <c r="N11559" s="61"/>
      <c r="O11559" s="61"/>
      <c r="P11559" s="61"/>
      <c r="Q11559" s="61"/>
      <c r="R11559" s="61"/>
      <c r="S11559" s="61"/>
      <c r="T11559" s="61"/>
      <c r="U11559" s="61"/>
      <c r="V11559" s="61"/>
      <c r="W11559" s="61"/>
      <c r="X11559" s="61"/>
      <c r="Y11559" s="61"/>
      <c r="Z11559" s="61"/>
      <c r="AA11559" s="61"/>
      <c r="AB11559" s="61"/>
      <c r="AC11559" s="61"/>
      <c r="AD11559" s="61"/>
      <c r="AE11559" s="61"/>
      <c r="AF11559" s="61"/>
      <c r="AG11559" s="61"/>
      <c r="AH11559" s="61"/>
      <c r="AI11559" s="61"/>
      <c r="AJ11559" s="61"/>
      <c r="AK11559" s="61"/>
      <c r="AL11559" s="61"/>
      <c r="AM11559" s="61"/>
      <c r="AN11559" s="61"/>
      <c r="AO11559" s="61"/>
      <c r="AP11559" s="62"/>
      <c r="AQ11559" s="61"/>
      <c r="AR11559" s="61"/>
      <c r="AS11559" s="61"/>
      <c r="AT11559" s="61"/>
      <c r="AU11559" s="61"/>
      <c r="AV11559" s="61"/>
      <c r="AW11559" s="60"/>
    </row>
    <row r="11560" s="59" customFormat="1" customHeight="1" spans="1:49">
      <c r="A11560" s="60"/>
      <c r="B11560" s="60"/>
      <c r="C11560" s="60"/>
      <c r="D11560" s="60"/>
      <c r="H11560" s="61"/>
      <c r="I11560" s="61"/>
      <c r="J11560" s="61"/>
      <c r="K11560" s="61"/>
      <c r="L11560" s="61"/>
      <c r="M11560" s="61"/>
      <c r="N11560" s="61"/>
      <c r="O11560" s="61"/>
      <c r="P11560" s="61"/>
      <c r="Q11560" s="61"/>
      <c r="R11560" s="61"/>
      <c r="S11560" s="61"/>
      <c r="T11560" s="61"/>
      <c r="U11560" s="61"/>
      <c r="V11560" s="61"/>
      <c r="W11560" s="61"/>
      <c r="X11560" s="61"/>
      <c r="Y11560" s="61"/>
      <c r="Z11560" s="61"/>
      <c r="AA11560" s="61"/>
      <c r="AB11560" s="61"/>
      <c r="AC11560" s="61"/>
      <c r="AD11560" s="61"/>
      <c r="AE11560" s="61"/>
      <c r="AF11560" s="61"/>
      <c r="AG11560" s="61"/>
      <c r="AH11560" s="61"/>
      <c r="AI11560" s="61"/>
      <c r="AJ11560" s="61"/>
      <c r="AK11560" s="61"/>
      <c r="AL11560" s="61"/>
      <c r="AM11560" s="61"/>
      <c r="AN11560" s="61"/>
      <c r="AO11560" s="61"/>
      <c r="AP11560" s="62"/>
      <c r="AQ11560" s="61"/>
      <c r="AR11560" s="61"/>
      <c r="AS11560" s="61"/>
      <c r="AT11560" s="61"/>
      <c r="AU11560" s="61"/>
      <c r="AV11560" s="61"/>
      <c r="AW11560" s="60"/>
    </row>
    <row r="11561" s="59" customFormat="1" customHeight="1" spans="1:49">
      <c r="A11561" s="60"/>
      <c r="B11561" s="60"/>
      <c r="C11561" s="60"/>
      <c r="D11561" s="60"/>
      <c r="H11561" s="61"/>
      <c r="I11561" s="61"/>
      <c r="J11561" s="61"/>
      <c r="K11561" s="61"/>
      <c r="L11561" s="61"/>
      <c r="M11561" s="61"/>
      <c r="N11561" s="61"/>
      <c r="O11561" s="61"/>
      <c r="P11561" s="61"/>
      <c r="Q11561" s="61"/>
      <c r="R11561" s="61"/>
      <c r="S11561" s="61"/>
      <c r="T11561" s="61"/>
      <c r="U11561" s="61"/>
      <c r="V11561" s="61"/>
      <c r="W11561" s="61"/>
      <c r="X11561" s="61"/>
      <c r="Y11561" s="61"/>
      <c r="Z11561" s="61"/>
      <c r="AA11561" s="61"/>
      <c r="AB11561" s="61"/>
      <c r="AC11561" s="61"/>
      <c r="AD11561" s="61"/>
      <c r="AE11561" s="61"/>
      <c r="AF11561" s="61"/>
      <c r="AG11561" s="61"/>
      <c r="AH11561" s="61"/>
      <c r="AI11561" s="61"/>
      <c r="AJ11561" s="61"/>
      <c r="AK11561" s="61"/>
      <c r="AL11561" s="61"/>
      <c r="AM11561" s="61"/>
      <c r="AN11561" s="61"/>
      <c r="AO11561" s="61"/>
      <c r="AP11561" s="62"/>
      <c r="AQ11561" s="61"/>
      <c r="AR11561" s="61"/>
      <c r="AS11561" s="61"/>
      <c r="AT11561" s="61"/>
      <c r="AU11561" s="61"/>
      <c r="AV11561" s="61"/>
      <c r="AW11561" s="60"/>
    </row>
    <row r="11562" s="59" customFormat="1" customHeight="1" spans="1:49">
      <c r="A11562" s="60"/>
      <c r="B11562" s="60"/>
      <c r="C11562" s="60"/>
      <c r="D11562" s="60"/>
      <c r="H11562" s="61"/>
      <c r="I11562" s="61"/>
      <c r="J11562" s="61"/>
      <c r="K11562" s="61"/>
      <c r="L11562" s="61"/>
      <c r="M11562" s="61"/>
      <c r="N11562" s="61"/>
      <c r="O11562" s="61"/>
      <c r="P11562" s="61"/>
      <c r="Q11562" s="61"/>
      <c r="R11562" s="61"/>
      <c r="S11562" s="61"/>
      <c r="T11562" s="61"/>
      <c r="U11562" s="61"/>
      <c r="V11562" s="61"/>
      <c r="W11562" s="61"/>
      <c r="X11562" s="61"/>
      <c r="Y11562" s="61"/>
      <c r="Z11562" s="61"/>
      <c r="AA11562" s="61"/>
      <c r="AB11562" s="61"/>
      <c r="AC11562" s="61"/>
      <c r="AD11562" s="61"/>
      <c r="AE11562" s="61"/>
      <c r="AF11562" s="61"/>
      <c r="AG11562" s="61"/>
      <c r="AH11562" s="61"/>
      <c r="AI11562" s="61"/>
      <c r="AJ11562" s="61"/>
      <c r="AK11562" s="61"/>
      <c r="AL11562" s="61"/>
      <c r="AM11562" s="61"/>
      <c r="AN11562" s="61"/>
      <c r="AO11562" s="61"/>
      <c r="AP11562" s="62"/>
      <c r="AQ11562" s="61"/>
      <c r="AR11562" s="61"/>
      <c r="AS11562" s="61"/>
      <c r="AT11562" s="61"/>
      <c r="AU11562" s="61"/>
      <c r="AV11562" s="61"/>
      <c r="AW11562" s="60"/>
    </row>
    <row r="11563" s="59" customFormat="1" customHeight="1" spans="1:49">
      <c r="A11563" s="60"/>
      <c r="B11563" s="60"/>
      <c r="C11563" s="60"/>
      <c r="D11563" s="60"/>
      <c r="H11563" s="61"/>
      <c r="I11563" s="61"/>
      <c r="J11563" s="61"/>
      <c r="K11563" s="61"/>
      <c r="L11563" s="61"/>
      <c r="M11563" s="61"/>
      <c r="N11563" s="61"/>
      <c r="O11563" s="61"/>
      <c r="P11563" s="61"/>
      <c r="Q11563" s="61"/>
      <c r="R11563" s="61"/>
      <c r="S11563" s="61"/>
      <c r="T11563" s="61"/>
      <c r="U11563" s="61"/>
      <c r="V11563" s="61"/>
      <c r="W11563" s="61"/>
      <c r="X11563" s="61"/>
      <c r="Y11563" s="61"/>
      <c r="Z11563" s="61"/>
      <c r="AA11563" s="61"/>
      <c r="AB11563" s="61"/>
      <c r="AC11563" s="61"/>
      <c r="AD11563" s="61"/>
      <c r="AE11563" s="61"/>
      <c r="AF11563" s="61"/>
      <c r="AG11563" s="61"/>
      <c r="AH11563" s="61"/>
      <c r="AI11563" s="61"/>
      <c r="AJ11563" s="61"/>
      <c r="AK11563" s="61"/>
      <c r="AL11563" s="61"/>
      <c r="AM11563" s="61"/>
      <c r="AN11563" s="61"/>
      <c r="AO11563" s="61"/>
      <c r="AP11563" s="62"/>
      <c r="AQ11563" s="61"/>
      <c r="AR11563" s="61"/>
      <c r="AS11563" s="61"/>
      <c r="AT11563" s="61"/>
      <c r="AU11563" s="61"/>
      <c r="AV11563" s="61"/>
      <c r="AW11563" s="60"/>
    </row>
    <row r="11564" s="59" customFormat="1" customHeight="1" spans="1:49">
      <c r="A11564" s="60"/>
      <c r="B11564" s="60"/>
      <c r="C11564" s="60"/>
      <c r="D11564" s="60"/>
      <c r="H11564" s="61"/>
      <c r="I11564" s="61"/>
      <c r="J11564" s="61"/>
      <c r="K11564" s="61"/>
      <c r="L11564" s="61"/>
      <c r="M11564" s="61"/>
      <c r="N11564" s="61"/>
      <c r="O11564" s="61"/>
      <c r="P11564" s="61"/>
      <c r="Q11564" s="61"/>
      <c r="R11564" s="61"/>
      <c r="S11564" s="61"/>
      <c r="T11564" s="61"/>
      <c r="U11564" s="61"/>
      <c r="V11564" s="61"/>
      <c r="W11564" s="61"/>
      <c r="X11564" s="61"/>
      <c r="Y11564" s="61"/>
      <c r="Z11564" s="61"/>
      <c r="AA11564" s="61"/>
      <c r="AB11564" s="61"/>
      <c r="AC11564" s="61"/>
      <c r="AD11564" s="61"/>
      <c r="AE11564" s="61"/>
      <c r="AF11564" s="61"/>
      <c r="AG11564" s="61"/>
      <c r="AH11564" s="61"/>
      <c r="AI11564" s="61"/>
      <c r="AJ11564" s="61"/>
      <c r="AK11564" s="61"/>
      <c r="AL11564" s="61"/>
      <c r="AM11564" s="61"/>
      <c r="AN11564" s="61"/>
      <c r="AO11564" s="61"/>
      <c r="AP11564" s="62"/>
      <c r="AQ11564" s="61"/>
      <c r="AR11564" s="61"/>
      <c r="AS11564" s="61"/>
      <c r="AT11564" s="61"/>
      <c r="AU11564" s="61"/>
      <c r="AV11564" s="61"/>
      <c r="AW11564" s="60"/>
    </row>
    <row r="11565" s="59" customFormat="1" customHeight="1" spans="1:49">
      <c r="A11565" s="60"/>
      <c r="B11565" s="60"/>
      <c r="C11565" s="60"/>
      <c r="D11565" s="60"/>
      <c r="H11565" s="61"/>
      <c r="I11565" s="61"/>
      <c r="J11565" s="61"/>
      <c r="K11565" s="61"/>
      <c r="L11565" s="61"/>
      <c r="M11565" s="61"/>
      <c r="N11565" s="61"/>
      <c r="O11565" s="61"/>
      <c r="P11565" s="61"/>
      <c r="Q11565" s="61"/>
      <c r="R11565" s="61"/>
      <c r="S11565" s="61"/>
      <c r="T11565" s="61"/>
      <c r="U11565" s="61"/>
      <c r="V11565" s="61"/>
      <c r="W11565" s="61"/>
      <c r="X11565" s="61"/>
      <c r="Y11565" s="61"/>
      <c r="Z11565" s="61"/>
      <c r="AA11565" s="61"/>
      <c r="AB11565" s="61"/>
      <c r="AC11565" s="61"/>
      <c r="AD11565" s="61"/>
      <c r="AE11565" s="61"/>
      <c r="AF11565" s="61"/>
      <c r="AG11565" s="61"/>
      <c r="AH11565" s="61"/>
      <c r="AI11565" s="61"/>
      <c r="AJ11565" s="61"/>
      <c r="AK11565" s="61"/>
      <c r="AL11565" s="61"/>
      <c r="AM11565" s="61"/>
      <c r="AN11565" s="61"/>
      <c r="AO11565" s="61"/>
      <c r="AP11565" s="62"/>
      <c r="AQ11565" s="61"/>
      <c r="AR11565" s="61"/>
      <c r="AS11565" s="61"/>
      <c r="AT11565" s="61"/>
      <c r="AU11565" s="61"/>
      <c r="AV11565" s="61"/>
      <c r="AW11565" s="60"/>
    </row>
    <row r="11566" s="59" customFormat="1" customHeight="1" spans="1:49">
      <c r="A11566" s="60"/>
      <c r="B11566" s="60"/>
      <c r="C11566" s="60"/>
      <c r="D11566" s="60"/>
      <c r="H11566" s="61"/>
      <c r="I11566" s="61"/>
      <c r="J11566" s="61"/>
      <c r="K11566" s="61"/>
      <c r="L11566" s="61"/>
      <c r="M11566" s="61"/>
      <c r="N11566" s="61"/>
      <c r="O11566" s="61"/>
      <c r="P11566" s="61"/>
      <c r="Q11566" s="61"/>
      <c r="R11566" s="61"/>
      <c r="S11566" s="61"/>
      <c r="T11566" s="61"/>
      <c r="U11566" s="61"/>
      <c r="V11566" s="61"/>
      <c r="W11566" s="61"/>
      <c r="X11566" s="61"/>
      <c r="Y11566" s="61"/>
      <c r="Z11566" s="61"/>
      <c r="AA11566" s="61"/>
      <c r="AB11566" s="61"/>
      <c r="AC11566" s="61"/>
      <c r="AD11566" s="61"/>
      <c r="AE11566" s="61"/>
      <c r="AF11566" s="61"/>
      <c r="AG11566" s="61"/>
      <c r="AH11566" s="61"/>
      <c r="AI11566" s="61"/>
      <c r="AJ11566" s="61"/>
      <c r="AK11566" s="61"/>
      <c r="AL11566" s="61"/>
      <c r="AM11566" s="61"/>
      <c r="AN11566" s="61"/>
      <c r="AO11566" s="61"/>
      <c r="AP11566" s="62"/>
      <c r="AQ11566" s="61"/>
      <c r="AR11566" s="61"/>
      <c r="AS11566" s="61"/>
      <c r="AT11566" s="61"/>
      <c r="AU11566" s="61"/>
      <c r="AV11566" s="61"/>
      <c r="AW11566" s="60"/>
    </row>
    <row r="11567" s="59" customFormat="1" customHeight="1" spans="1:49">
      <c r="A11567" s="60"/>
      <c r="B11567" s="60"/>
      <c r="C11567" s="60"/>
      <c r="D11567" s="60"/>
      <c r="H11567" s="61"/>
      <c r="I11567" s="61"/>
      <c r="J11567" s="61"/>
      <c r="K11567" s="61"/>
      <c r="L11567" s="61"/>
      <c r="M11567" s="61"/>
      <c r="N11567" s="61"/>
      <c r="O11567" s="61"/>
      <c r="P11567" s="61"/>
      <c r="Q11567" s="61"/>
      <c r="R11567" s="61"/>
      <c r="S11567" s="61"/>
      <c r="T11567" s="61"/>
      <c r="U11567" s="61"/>
      <c r="V11567" s="61"/>
      <c r="W11567" s="61"/>
      <c r="X11567" s="61"/>
      <c r="Y11567" s="61"/>
      <c r="Z11567" s="61"/>
      <c r="AA11567" s="61"/>
      <c r="AB11567" s="61"/>
      <c r="AC11567" s="61"/>
      <c r="AD11567" s="61"/>
      <c r="AE11567" s="61"/>
      <c r="AF11567" s="61"/>
      <c r="AG11567" s="61"/>
      <c r="AH11567" s="61"/>
      <c r="AI11567" s="61"/>
      <c r="AJ11567" s="61"/>
      <c r="AK11567" s="61"/>
      <c r="AL11567" s="61"/>
      <c r="AM11567" s="61"/>
      <c r="AN11567" s="61"/>
      <c r="AO11567" s="61"/>
      <c r="AP11567" s="62"/>
      <c r="AQ11567" s="61"/>
      <c r="AR11567" s="61"/>
      <c r="AS11567" s="61"/>
      <c r="AT11567" s="61"/>
      <c r="AU11567" s="61"/>
      <c r="AV11567" s="61"/>
      <c r="AW11567" s="60"/>
    </row>
    <row r="11568" s="59" customFormat="1" customHeight="1" spans="1:49">
      <c r="A11568" s="60"/>
      <c r="B11568" s="60"/>
      <c r="C11568" s="60"/>
      <c r="D11568" s="60"/>
      <c r="H11568" s="61"/>
      <c r="I11568" s="61"/>
      <c r="J11568" s="61"/>
      <c r="K11568" s="61"/>
      <c r="L11568" s="61"/>
      <c r="M11568" s="61"/>
      <c r="N11568" s="61"/>
      <c r="O11568" s="61"/>
      <c r="P11568" s="61"/>
      <c r="Q11568" s="61"/>
      <c r="R11568" s="61"/>
      <c r="S11568" s="61"/>
      <c r="T11568" s="61"/>
      <c r="U11568" s="61"/>
      <c r="V11568" s="61"/>
      <c r="W11568" s="61"/>
      <c r="X11568" s="61"/>
      <c r="Y11568" s="61"/>
      <c r="Z11568" s="61"/>
      <c r="AA11568" s="61"/>
      <c r="AB11568" s="61"/>
      <c r="AC11568" s="61"/>
      <c r="AD11568" s="61"/>
      <c r="AE11568" s="61"/>
      <c r="AF11568" s="61"/>
      <c r="AG11568" s="61"/>
      <c r="AH11568" s="61"/>
      <c r="AI11568" s="61"/>
      <c r="AJ11568" s="61"/>
      <c r="AK11568" s="61"/>
      <c r="AL11568" s="61"/>
      <c r="AM11568" s="61"/>
      <c r="AN11568" s="61"/>
      <c r="AO11568" s="61"/>
      <c r="AP11568" s="62"/>
      <c r="AQ11568" s="61"/>
      <c r="AR11568" s="61"/>
      <c r="AS11568" s="61"/>
      <c r="AT11568" s="61"/>
      <c r="AU11568" s="61"/>
      <c r="AV11568" s="61"/>
      <c r="AW11568" s="60"/>
    </row>
    <row r="11569" s="59" customFormat="1" customHeight="1" spans="1:49">
      <c r="A11569" s="60"/>
      <c r="B11569" s="60"/>
      <c r="C11569" s="60"/>
      <c r="D11569" s="60"/>
      <c r="H11569" s="61"/>
      <c r="I11569" s="61"/>
      <c r="J11569" s="61"/>
      <c r="K11569" s="61"/>
      <c r="L11569" s="61"/>
      <c r="M11569" s="61"/>
      <c r="N11569" s="61"/>
      <c r="O11569" s="61"/>
      <c r="P11569" s="61"/>
      <c r="Q11569" s="61"/>
      <c r="R11569" s="61"/>
      <c r="S11569" s="61"/>
      <c r="T11569" s="61"/>
      <c r="U11569" s="61"/>
      <c r="V11569" s="61"/>
      <c r="W11569" s="61"/>
      <c r="X11569" s="61"/>
      <c r="Y11569" s="61"/>
      <c r="Z11569" s="61"/>
      <c r="AA11569" s="61"/>
      <c r="AB11569" s="61"/>
      <c r="AC11569" s="61"/>
      <c r="AD11569" s="61"/>
      <c r="AE11569" s="61"/>
      <c r="AF11569" s="61"/>
      <c r="AG11569" s="61"/>
      <c r="AH11569" s="61"/>
      <c r="AI11569" s="61"/>
      <c r="AJ11569" s="61"/>
      <c r="AK11569" s="61"/>
      <c r="AL11569" s="61"/>
      <c r="AM11569" s="61"/>
      <c r="AN11569" s="61"/>
      <c r="AO11569" s="61"/>
      <c r="AP11569" s="62"/>
      <c r="AQ11569" s="61"/>
      <c r="AR11569" s="61"/>
      <c r="AS11569" s="61"/>
      <c r="AT11569" s="61"/>
      <c r="AU11569" s="61"/>
      <c r="AV11569" s="61"/>
      <c r="AW11569" s="60"/>
    </row>
    <row r="11570" s="59" customFormat="1" customHeight="1" spans="1:49">
      <c r="A11570" s="60"/>
      <c r="B11570" s="60"/>
      <c r="C11570" s="60"/>
      <c r="D11570" s="60"/>
      <c r="H11570" s="61"/>
      <c r="I11570" s="61"/>
      <c r="J11570" s="61"/>
      <c r="K11570" s="61"/>
      <c r="L11570" s="61"/>
      <c r="M11570" s="61"/>
      <c r="N11570" s="61"/>
      <c r="O11570" s="61"/>
      <c r="P11570" s="61"/>
      <c r="Q11570" s="61"/>
      <c r="R11570" s="61"/>
      <c r="S11570" s="61"/>
      <c r="T11570" s="61"/>
      <c r="U11570" s="61"/>
      <c r="V11570" s="61"/>
      <c r="W11570" s="61"/>
      <c r="X11570" s="61"/>
      <c r="Y11570" s="61"/>
      <c r="Z11570" s="61"/>
      <c r="AA11570" s="61"/>
      <c r="AB11570" s="61"/>
      <c r="AC11570" s="61"/>
      <c r="AD11570" s="61"/>
      <c r="AE11570" s="61"/>
      <c r="AF11570" s="61"/>
      <c r="AG11570" s="61"/>
      <c r="AH11570" s="61"/>
      <c r="AI11570" s="61"/>
      <c r="AJ11570" s="61"/>
      <c r="AK11570" s="61"/>
      <c r="AL11570" s="61"/>
      <c r="AM11570" s="61"/>
      <c r="AN11570" s="61"/>
      <c r="AO11570" s="61"/>
      <c r="AP11570" s="62"/>
      <c r="AQ11570" s="61"/>
      <c r="AR11570" s="61"/>
      <c r="AS11570" s="61"/>
      <c r="AT11570" s="61"/>
      <c r="AU11570" s="61"/>
      <c r="AV11570" s="61"/>
      <c r="AW11570" s="60"/>
    </row>
    <row r="11571" s="59" customFormat="1" customHeight="1" spans="1:49">
      <c r="A11571" s="60"/>
      <c r="B11571" s="60"/>
      <c r="C11571" s="60"/>
      <c r="D11571" s="60"/>
      <c r="H11571" s="61"/>
      <c r="I11571" s="61"/>
      <c r="J11571" s="61"/>
      <c r="K11571" s="61"/>
      <c r="L11571" s="61"/>
      <c r="M11571" s="61"/>
      <c r="N11571" s="61"/>
      <c r="O11571" s="61"/>
      <c r="P11571" s="61"/>
      <c r="Q11571" s="61"/>
      <c r="R11571" s="61"/>
      <c r="S11571" s="61"/>
      <c r="T11571" s="61"/>
      <c r="U11571" s="61"/>
      <c r="V11571" s="61"/>
      <c r="W11571" s="61"/>
      <c r="X11571" s="61"/>
      <c r="Y11571" s="61"/>
      <c r="Z11571" s="61"/>
      <c r="AA11571" s="61"/>
      <c r="AB11571" s="61"/>
      <c r="AC11571" s="61"/>
      <c r="AD11571" s="61"/>
      <c r="AE11571" s="61"/>
      <c r="AF11571" s="61"/>
      <c r="AG11571" s="61"/>
      <c r="AH11571" s="61"/>
      <c r="AI11571" s="61"/>
      <c r="AJ11571" s="61"/>
      <c r="AK11571" s="61"/>
      <c r="AL11571" s="61"/>
      <c r="AM11571" s="61"/>
      <c r="AN11571" s="61"/>
      <c r="AO11571" s="61"/>
      <c r="AP11571" s="62"/>
      <c r="AQ11571" s="61"/>
      <c r="AR11571" s="61"/>
      <c r="AS11571" s="61"/>
      <c r="AT11571" s="61"/>
      <c r="AU11571" s="61"/>
      <c r="AV11571" s="61"/>
      <c r="AW11571" s="60"/>
    </row>
    <row r="11572" s="59" customFormat="1" customHeight="1" spans="1:49">
      <c r="A11572" s="60"/>
      <c r="B11572" s="60"/>
      <c r="C11572" s="60"/>
      <c r="D11572" s="60"/>
      <c r="H11572" s="61"/>
      <c r="I11572" s="61"/>
      <c r="J11572" s="61"/>
      <c r="K11572" s="61"/>
      <c r="L11572" s="61"/>
      <c r="M11572" s="61"/>
      <c r="N11572" s="61"/>
      <c r="O11572" s="61"/>
      <c r="P11572" s="61"/>
      <c r="Q11572" s="61"/>
      <c r="R11572" s="61"/>
      <c r="S11572" s="61"/>
      <c r="T11572" s="61"/>
      <c r="U11572" s="61"/>
      <c r="V11572" s="61"/>
      <c r="W11572" s="61"/>
      <c r="X11572" s="61"/>
      <c r="Y11572" s="61"/>
      <c r="Z11572" s="61"/>
      <c r="AA11572" s="61"/>
      <c r="AB11572" s="61"/>
      <c r="AC11572" s="61"/>
      <c r="AD11572" s="61"/>
      <c r="AE11572" s="61"/>
      <c r="AF11572" s="61"/>
      <c r="AG11572" s="61"/>
      <c r="AH11572" s="61"/>
      <c r="AI11572" s="61"/>
      <c r="AJ11572" s="61"/>
      <c r="AK11572" s="61"/>
      <c r="AL11572" s="61"/>
      <c r="AM11572" s="61"/>
      <c r="AN11572" s="61"/>
      <c r="AO11572" s="61"/>
      <c r="AP11572" s="62"/>
      <c r="AQ11572" s="61"/>
      <c r="AR11572" s="61"/>
      <c r="AS11572" s="61"/>
      <c r="AT11572" s="61"/>
      <c r="AU11572" s="61"/>
      <c r="AV11572" s="61"/>
      <c r="AW11572" s="60"/>
    </row>
    <row r="11573" s="59" customFormat="1" customHeight="1" spans="1:49">
      <c r="A11573" s="60"/>
      <c r="B11573" s="60"/>
      <c r="C11573" s="60"/>
      <c r="D11573" s="60"/>
      <c r="H11573" s="61"/>
      <c r="I11573" s="61"/>
      <c r="J11573" s="61"/>
      <c r="K11573" s="61"/>
      <c r="L11573" s="61"/>
      <c r="M11573" s="61"/>
      <c r="N11573" s="61"/>
      <c r="O11573" s="61"/>
      <c r="P11573" s="61"/>
      <c r="Q11573" s="61"/>
      <c r="R11573" s="61"/>
      <c r="S11573" s="61"/>
      <c r="T11573" s="61"/>
      <c r="U11573" s="61"/>
      <c r="V11573" s="61"/>
      <c r="W11573" s="61"/>
      <c r="X11573" s="61"/>
      <c r="Y11573" s="61"/>
      <c r="Z11573" s="61"/>
      <c r="AA11573" s="61"/>
      <c r="AB11573" s="61"/>
      <c r="AC11573" s="61"/>
      <c r="AD11573" s="61"/>
      <c r="AE11573" s="61"/>
      <c r="AF11573" s="61"/>
      <c r="AG11573" s="61"/>
      <c r="AH11573" s="61"/>
      <c r="AI11573" s="61"/>
      <c r="AJ11573" s="61"/>
      <c r="AK11573" s="61"/>
      <c r="AL11573" s="61"/>
      <c r="AM11573" s="61"/>
      <c r="AN11573" s="61"/>
      <c r="AO11573" s="61"/>
      <c r="AP11573" s="62"/>
      <c r="AQ11573" s="61"/>
      <c r="AR11573" s="61"/>
      <c r="AS11573" s="61"/>
      <c r="AT11573" s="61"/>
      <c r="AU11573" s="61"/>
      <c r="AV11573" s="61"/>
      <c r="AW11573" s="60"/>
    </row>
    <row r="11574" s="59" customFormat="1" customHeight="1" spans="1:49">
      <c r="A11574" s="60"/>
      <c r="B11574" s="60"/>
      <c r="C11574" s="60"/>
      <c r="D11574" s="60"/>
      <c r="H11574" s="61"/>
      <c r="I11574" s="61"/>
      <c r="J11574" s="61"/>
      <c r="K11574" s="61"/>
      <c r="L11574" s="61"/>
      <c r="M11574" s="61"/>
      <c r="N11574" s="61"/>
      <c r="O11574" s="61"/>
      <c r="P11574" s="61"/>
      <c r="Q11574" s="61"/>
      <c r="R11574" s="61"/>
      <c r="S11574" s="61"/>
      <c r="T11574" s="61"/>
      <c r="U11574" s="61"/>
      <c r="V11574" s="61"/>
      <c r="W11574" s="61"/>
      <c r="X11574" s="61"/>
      <c r="Y11574" s="61"/>
      <c r="Z11574" s="61"/>
      <c r="AA11574" s="61"/>
      <c r="AB11574" s="61"/>
      <c r="AC11574" s="61"/>
      <c r="AD11574" s="61"/>
      <c r="AE11574" s="61"/>
      <c r="AF11574" s="61"/>
      <c r="AG11574" s="61"/>
      <c r="AH11574" s="61"/>
      <c r="AI11574" s="61"/>
      <c r="AJ11574" s="61"/>
      <c r="AK11574" s="61"/>
      <c r="AL11574" s="61"/>
      <c r="AM11574" s="61"/>
      <c r="AN11574" s="61"/>
      <c r="AO11574" s="61"/>
      <c r="AP11574" s="62"/>
      <c r="AQ11574" s="61"/>
      <c r="AR11574" s="61"/>
      <c r="AS11574" s="61"/>
      <c r="AT11574" s="61"/>
      <c r="AU11574" s="61"/>
      <c r="AV11574" s="61"/>
      <c r="AW11574" s="60"/>
    </row>
    <row r="11575" s="59" customFormat="1" customHeight="1" spans="1:49">
      <c r="A11575" s="60"/>
      <c r="B11575" s="60"/>
      <c r="C11575" s="60"/>
      <c r="D11575" s="60"/>
      <c r="H11575" s="61"/>
      <c r="I11575" s="61"/>
      <c r="J11575" s="61"/>
      <c r="K11575" s="61"/>
      <c r="L11575" s="61"/>
      <c r="M11575" s="61"/>
      <c r="N11575" s="61"/>
      <c r="O11575" s="61"/>
      <c r="P11575" s="61"/>
      <c r="Q11575" s="61"/>
      <c r="R11575" s="61"/>
      <c r="S11575" s="61"/>
      <c r="T11575" s="61"/>
      <c r="U11575" s="61"/>
      <c r="V11575" s="61"/>
      <c r="W11575" s="61"/>
      <c r="X11575" s="61"/>
      <c r="Y11575" s="61"/>
      <c r="Z11575" s="61"/>
      <c r="AA11575" s="61"/>
      <c r="AB11575" s="61"/>
      <c r="AC11575" s="61"/>
      <c r="AD11575" s="61"/>
      <c r="AE11575" s="61"/>
      <c r="AF11575" s="61"/>
      <c r="AG11575" s="61"/>
      <c r="AH11575" s="61"/>
      <c r="AI11575" s="61"/>
      <c r="AJ11575" s="61"/>
      <c r="AK11575" s="61"/>
      <c r="AL11575" s="61"/>
      <c r="AM11575" s="61"/>
      <c r="AN11575" s="61"/>
      <c r="AO11575" s="61"/>
      <c r="AP11575" s="62"/>
      <c r="AQ11575" s="61"/>
      <c r="AR11575" s="61"/>
      <c r="AS11575" s="61"/>
      <c r="AT11575" s="61"/>
      <c r="AU11575" s="61"/>
      <c r="AV11575" s="61"/>
      <c r="AW11575" s="60"/>
    </row>
    <row r="11576" s="59" customFormat="1" customHeight="1" spans="1:49">
      <c r="A11576" s="60"/>
      <c r="B11576" s="60"/>
      <c r="C11576" s="60"/>
      <c r="D11576" s="60"/>
      <c r="H11576" s="61"/>
      <c r="I11576" s="61"/>
      <c r="J11576" s="61"/>
      <c r="K11576" s="61"/>
      <c r="L11576" s="61"/>
      <c r="M11576" s="61"/>
      <c r="N11576" s="61"/>
      <c r="O11576" s="61"/>
      <c r="P11576" s="61"/>
      <c r="Q11576" s="61"/>
      <c r="R11576" s="61"/>
      <c r="S11576" s="61"/>
      <c r="T11576" s="61"/>
      <c r="U11576" s="61"/>
      <c r="V11576" s="61"/>
      <c r="W11576" s="61"/>
      <c r="X11576" s="61"/>
      <c r="Y11576" s="61"/>
      <c r="Z11576" s="61"/>
      <c r="AA11576" s="61"/>
      <c r="AB11576" s="61"/>
      <c r="AC11576" s="61"/>
      <c r="AD11576" s="61"/>
      <c r="AE11576" s="61"/>
      <c r="AF11576" s="61"/>
      <c r="AG11576" s="61"/>
      <c r="AH11576" s="61"/>
      <c r="AI11576" s="61"/>
      <c r="AJ11576" s="61"/>
      <c r="AK11576" s="61"/>
      <c r="AL11576" s="61"/>
      <c r="AM11576" s="61"/>
      <c r="AN11576" s="61"/>
      <c r="AO11576" s="61"/>
      <c r="AP11576" s="62"/>
      <c r="AQ11576" s="61"/>
      <c r="AR11576" s="61"/>
      <c r="AS11576" s="61"/>
      <c r="AT11576" s="61"/>
      <c r="AU11576" s="61"/>
      <c r="AV11576" s="61"/>
      <c r="AW11576" s="60"/>
    </row>
    <row r="11577" s="59" customFormat="1" customHeight="1" spans="1:49">
      <c r="A11577" s="60"/>
      <c r="B11577" s="60"/>
      <c r="C11577" s="60"/>
      <c r="D11577" s="60"/>
      <c r="H11577" s="61"/>
      <c r="I11577" s="61"/>
      <c r="J11577" s="61"/>
      <c r="K11577" s="61"/>
      <c r="L11577" s="61"/>
      <c r="M11577" s="61"/>
      <c r="N11577" s="61"/>
      <c r="O11577" s="61"/>
      <c r="P11577" s="61"/>
      <c r="Q11577" s="61"/>
      <c r="R11577" s="61"/>
      <c r="S11577" s="61"/>
      <c r="T11577" s="61"/>
      <c r="U11577" s="61"/>
      <c r="V11577" s="61"/>
      <c r="W11577" s="61"/>
      <c r="X11577" s="61"/>
      <c r="Y11577" s="61"/>
      <c r="Z11577" s="61"/>
      <c r="AA11577" s="61"/>
      <c r="AB11577" s="61"/>
      <c r="AC11577" s="61"/>
      <c r="AD11577" s="61"/>
      <c r="AE11577" s="61"/>
      <c r="AF11577" s="61"/>
      <c r="AG11577" s="61"/>
      <c r="AH11577" s="61"/>
      <c r="AI11577" s="61"/>
      <c r="AJ11577" s="61"/>
      <c r="AK11577" s="61"/>
      <c r="AL11577" s="61"/>
      <c r="AM11577" s="61"/>
      <c r="AN11577" s="61"/>
      <c r="AO11577" s="61"/>
      <c r="AP11577" s="62"/>
      <c r="AQ11577" s="61"/>
      <c r="AR11577" s="61"/>
      <c r="AS11577" s="61"/>
      <c r="AT11577" s="61"/>
      <c r="AU11577" s="61"/>
      <c r="AV11577" s="61"/>
      <c r="AW11577" s="60"/>
    </row>
    <row r="11578" s="59" customFormat="1" customHeight="1" spans="1:49">
      <c r="A11578" s="60"/>
      <c r="B11578" s="60"/>
      <c r="C11578" s="60"/>
      <c r="D11578" s="60"/>
      <c r="H11578" s="61"/>
      <c r="I11578" s="61"/>
      <c r="J11578" s="61"/>
      <c r="K11578" s="61"/>
      <c r="L11578" s="61"/>
      <c r="M11578" s="61"/>
      <c r="N11578" s="61"/>
      <c r="O11578" s="61"/>
      <c r="P11578" s="61"/>
      <c r="Q11578" s="61"/>
      <c r="R11578" s="61"/>
      <c r="S11578" s="61"/>
      <c r="T11578" s="61"/>
      <c r="U11578" s="61"/>
      <c r="V11578" s="61"/>
      <c r="W11578" s="61"/>
      <c r="X11578" s="61"/>
      <c r="Y11578" s="61"/>
      <c r="Z11578" s="61"/>
      <c r="AA11578" s="61"/>
      <c r="AB11578" s="61"/>
      <c r="AC11578" s="61"/>
      <c r="AD11578" s="61"/>
      <c r="AE11578" s="61"/>
      <c r="AF11578" s="61"/>
      <c r="AG11578" s="61"/>
      <c r="AH11578" s="61"/>
      <c r="AI11578" s="61"/>
      <c r="AJ11578" s="61"/>
      <c r="AK11578" s="61"/>
      <c r="AL11578" s="61"/>
      <c r="AM11578" s="61"/>
      <c r="AN11578" s="61"/>
      <c r="AO11578" s="61"/>
      <c r="AP11578" s="62"/>
      <c r="AQ11578" s="61"/>
      <c r="AR11578" s="61"/>
      <c r="AS11578" s="61"/>
      <c r="AT11578" s="61"/>
      <c r="AU11578" s="61"/>
      <c r="AV11578" s="61"/>
      <c r="AW11578" s="60"/>
    </row>
    <row r="11579" s="59" customFormat="1" customHeight="1" spans="1:49">
      <c r="A11579" s="60"/>
      <c r="B11579" s="60"/>
      <c r="C11579" s="60"/>
      <c r="D11579" s="60"/>
      <c r="H11579" s="61"/>
      <c r="I11579" s="61"/>
      <c r="J11579" s="61"/>
      <c r="K11579" s="61"/>
      <c r="L11579" s="61"/>
      <c r="M11579" s="61"/>
      <c r="N11579" s="61"/>
      <c r="O11579" s="61"/>
      <c r="P11579" s="61"/>
      <c r="Q11579" s="61"/>
      <c r="R11579" s="61"/>
      <c r="S11579" s="61"/>
      <c r="T11579" s="61"/>
      <c r="U11579" s="61"/>
      <c r="V11579" s="61"/>
      <c r="W11579" s="61"/>
      <c r="X11579" s="61"/>
      <c r="Y11579" s="61"/>
      <c r="Z11579" s="61"/>
      <c r="AA11579" s="61"/>
      <c r="AB11579" s="61"/>
      <c r="AC11579" s="61"/>
      <c r="AD11579" s="61"/>
      <c r="AE11579" s="61"/>
      <c r="AF11579" s="61"/>
      <c r="AG11579" s="61"/>
      <c r="AH11579" s="61"/>
      <c r="AI11579" s="61"/>
      <c r="AJ11579" s="61"/>
      <c r="AK11579" s="61"/>
      <c r="AL11579" s="61"/>
      <c r="AM11579" s="61"/>
      <c r="AN11579" s="61"/>
      <c r="AO11579" s="61"/>
      <c r="AP11579" s="62"/>
      <c r="AQ11579" s="61"/>
      <c r="AR11579" s="61"/>
      <c r="AS11579" s="61"/>
      <c r="AT11579" s="61"/>
      <c r="AU11579" s="61"/>
      <c r="AV11579" s="61"/>
      <c r="AW11579" s="60"/>
    </row>
    <row r="11580" s="59" customFormat="1" customHeight="1" spans="1:49">
      <c r="A11580" s="60"/>
      <c r="B11580" s="60"/>
      <c r="C11580" s="60"/>
      <c r="D11580" s="60"/>
      <c r="H11580" s="61"/>
      <c r="I11580" s="61"/>
      <c r="J11580" s="61"/>
      <c r="K11580" s="61"/>
      <c r="L11580" s="61"/>
      <c r="M11580" s="61"/>
      <c r="N11580" s="61"/>
      <c r="O11580" s="61"/>
      <c r="P11580" s="61"/>
      <c r="Q11580" s="61"/>
      <c r="R11580" s="61"/>
      <c r="S11580" s="61"/>
      <c r="T11580" s="61"/>
      <c r="U11580" s="61"/>
      <c r="V11580" s="61"/>
      <c r="W11580" s="61"/>
      <c r="X11580" s="61"/>
      <c r="Y11580" s="61"/>
      <c r="Z11580" s="61"/>
      <c r="AA11580" s="61"/>
      <c r="AB11580" s="61"/>
      <c r="AC11580" s="61"/>
      <c r="AD11580" s="61"/>
      <c r="AE11580" s="61"/>
      <c r="AF11580" s="61"/>
      <c r="AG11580" s="61"/>
      <c r="AH11580" s="61"/>
      <c r="AI11580" s="61"/>
      <c r="AJ11580" s="61"/>
      <c r="AK11580" s="61"/>
      <c r="AL11580" s="61"/>
      <c r="AM11580" s="61"/>
      <c r="AN11580" s="61"/>
      <c r="AO11580" s="61"/>
      <c r="AP11580" s="62"/>
      <c r="AQ11580" s="61"/>
      <c r="AR11580" s="61"/>
      <c r="AS11580" s="61"/>
      <c r="AT11580" s="61"/>
      <c r="AU11580" s="61"/>
      <c r="AV11580" s="61"/>
      <c r="AW11580" s="60"/>
    </row>
    <row r="11581" s="59" customFormat="1" customHeight="1" spans="1:49">
      <c r="A11581" s="60"/>
      <c r="B11581" s="60"/>
      <c r="C11581" s="60"/>
      <c r="D11581" s="60"/>
      <c r="H11581" s="61"/>
      <c r="I11581" s="61"/>
      <c r="J11581" s="61"/>
      <c r="K11581" s="61"/>
      <c r="L11581" s="61"/>
      <c r="M11581" s="61"/>
      <c r="N11581" s="61"/>
      <c r="O11581" s="61"/>
      <c r="P11581" s="61"/>
      <c r="Q11581" s="61"/>
      <c r="R11581" s="61"/>
      <c r="S11581" s="61"/>
      <c r="T11581" s="61"/>
      <c r="U11581" s="61"/>
      <c r="V11581" s="61"/>
      <c r="W11581" s="61"/>
      <c r="X11581" s="61"/>
      <c r="Y11581" s="61"/>
      <c r="Z11581" s="61"/>
      <c r="AA11581" s="61"/>
      <c r="AB11581" s="61"/>
      <c r="AC11581" s="61"/>
      <c r="AD11581" s="61"/>
      <c r="AE11581" s="61"/>
      <c r="AF11581" s="61"/>
      <c r="AG11581" s="61"/>
      <c r="AH11581" s="61"/>
      <c r="AI11581" s="61"/>
      <c r="AJ11581" s="61"/>
      <c r="AK11581" s="61"/>
      <c r="AL11581" s="61"/>
      <c r="AM11581" s="61"/>
      <c r="AN11581" s="61"/>
      <c r="AO11581" s="61"/>
      <c r="AP11581" s="62"/>
      <c r="AQ11581" s="61"/>
      <c r="AR11581" s="61"/>
      <c r="AS11581" s="61"/>
      <c r="AT11581" s="61"/>
      <c r="AU11581" s="61"/>
      <c r="AV11581" s="61"/>
      <c r="AW11581" s="60"/>
    </row>
    <row r="11582" s="59" customFormat="1" customHeight="1" spans="1:49">
      <c r="A11582" s="60"/>
      <c r="B11582" s="60"/>
      <c r="C11582" s="60"/>
      <c r="D11582" s="60"/>
      <c r="H11582" s="61"/>
      <c r="I11582" s="61"/>
      <c r="J11582" s="61"/>
      <c r="K11582" s="61"/>
      <c r="L11582" s="61"/>
      <c r="M11582" s="61"/>
      <c r="N11582" s="61"/>
      <c r="O11582" s="61"/>
      <c r="P11582" s="61"/>
      <c r="Q11582" s="61"/>
      <c r="R11582" s="61"/>
      <c r="S11582" s="61"/>
      <c r="T11582" s="61"/>
      <c r="U11582" s="61"/>
      <c r="V11582" s="61"/>
      <c r="W11582" s="61"/>
      <c r="X11582" s="61"/>
      <c r="Y11582" s="61"/>
      <c r="Z11582" s="61"/>
      <c r="AA11582" s="61"/>
      <c r="AB11582" s="61"/>
      <c r="AC11582" s="61"/>
      <c r="AD11582" s="61"/>
      <c r="AE11582" s="61"/>
      <c r="AF11582" s="61"/>
      <c r="AG11582" s="61"/>
      <c r="AH11582" s="61"/>
      <c r="AI11582" s="61"/>
      <c r="AJ11582" s="61"/>
      <c r="AK11582" s="61"/>
      <c r="AL11582" s="61"/>
      <c r="AM11582" s="61"/>
      <c r="AN11582" s="61"/>
      <c r="AO11582" s="61"/>
      <c r="AP11582" s="62"/>
      <c r="AQ11582" s="61"/>
      <c r="AR11582" s="61"/>
      <c r="AS11582" s="61"/>
      <c r="AT11582" s="61"/>
      <c r="AU11582" s="61"/>
      <c r="AV11582" s="61"/>
      <c r="AW11582" s="60"/>
    </row>
    <row r="11583" s="59" customFormat="1" customHeight="1" spans="1:49">
      <c r="A11583" s="60"/>
      <c r="B11583" s="60"/>
      <c r="C11583" s="60"/>
      <c r="D11583" s="60"/>
      <c r="H11583" s="61"/>
      <c r="I11583" s="61"/>
      <c r="J11583" s="61"/>
      <c r="K11583" s="61"/>
      <c r="L11583" s="61"/>
      <c r="M11583" s="61"/>
      <c r="N11583" s="61"/>
      <c r="O11583" s="61"/>
      <c r="P11583" s="61"/>
      <c r="Q11583" s="61"/>
      <c r="R11583" s="61"/>
      <c r="S11583" s="61"/>
      <c r="T11583" s="61"/>
      <c r="U11583" s="61"/>
      <c r="V11583" s="61"/>
      <c r="W11583" s="61"/>
      <c r="X11583" s="61"/>
      <c r="Y11583" s="61"/>
      <c r="Z11583" s="61"/>
      <c r="AA11583" s="61"/>
      <c r="AB11583" s="61"/>
      <c r="AC11583" s="61"/>
      <c r="AD11583" s="61"/>
      <c r="AE11583" s="61"/>
      <c r="AF11583" s="61"/>
      <c r="AG11583" s="61"/>
      <c r="AH11583" s="61"/>
      <c r="AI11583" s="61"/>
      <c r="AJ11583" s="61"/>
      <c r="AK11583" s="61"/>
      <c r="AL11583" s="61"/>
      <c r="AM11583" s="61"/>
      <c r="AN11583" s="61"/>
      <c r="AO11583" s="61"/>
      <c r="AP11583" s="62"/>
      <c r="AQ11583" s="61"/>
      <c r="AR11583" s="61"/>
      <c r="AS11583" s="61"/>
      <c r="AT11583" s="61"/>
      <c r="AU11583" s="61"/>
      <c r="AV11583" s="61"/>
      <c r="AW11583" s="60"/>
    </row>
    <row r="11584" s="59" customFormat="1" customHeight="1" spans="1:49">
      <c r="A11584" s="60"/>
      <c r="B11584" s="60"/>
      <c r="C11584" s="60"/>
      <c r="D11584" s="60"/>
      <c r="H11584" s="61"/>
      <c r="I11584" s="61"/>
      <c r="J11584" s="61"/>
      <c r="K11584" s="61"/>
      <c r="L11584" s="61"/>
      <c r="M11584" s="61"/>
      <c r="N11584" s="61"/>
      <c r="O11584" s="61"/>
      <c r="P11584" s="61"/>
      <c r="Q11584" s="61"/>
      <c r="R11584" s="61"/>
      <c r="S11584" s="61"/>
      <c r="T11584" s="61"/>
      <c r="U11584" s="61"/>
      <c r="V11584" s="61"/>
      <c r="W11584" s="61"/>
      <c r="X11584" s="61"/>
      <c r="Y11584" s="61"/>
      <c r="Z11584" s="61"/>
      <c r="AA11584" s="61"/>
      <c r="AB11584" s="61"/>
      <c r="AC11584" s="61"/>
      <c r="AD11584" s="61"/>
      <c r="AE11584" s="61"/>
      <c r="AF11584" s="61"/>
      <c r="AG11584" s="61"/>
      <c r="AH11584" s="61"/>
      <c r="AI11584" s="61"/>
      <c r="AJ11584" s="61"/>
      <c r="AK11584" s="61"/>
      <c r="AL11584" s="61"/>
      <c r="AM11584" s="61"/>
      <c r="AN11584" s="61"/>
      <c r="AO11584" s="61"/>
      <c r="AP11584" s="62"/>
      <c r="AQ11584" s="61"/>
      <c r="AR11584" s="61"/>
      <c r="AS11584" s="61"/>
      <c r="AT11584" s="61"/>
      <c r="AU11584" s="61"/>
      <c r="AV11584" s="61"/>
      <c r="AW11584" s="60"/>
    </row>
    <row r="11585" s="59" customFormat="1" customHeight="1" spans="1:49">
      <c r="A11585" s="60"/>
      <c r="B11585" s="60"/>
      <c r="C11585" s="60"/>
      <c r="D11585" s="60"/>
      <c r="H11585" s="61"/>
      <c r="I11585" s="61"/>
      <c r="J11585" s="61"/>
      <c r="K11585" s="61"/>
      <c r="L11585" s="61"/>
      <c r="M11585" s="61"/>
      <c r="N11585" s="61"/>
      <c r="O11585" s="61"/>
      <c r="P11585" s="61"/>
      <c r="Q11585" s="61"/>
      <c r="R11585" s="61"/>
      <c r="S11585" s="61"/>
      <c r="T11585" s="61"/>
      <c r="U11585" s="61"/>
      <c r="V11585" s="61"/>
      <c r="W11585" s="61"/>
      <c r="X11585" s="61"/>
      <c r="Y11585" s="61"/>
      <c r="Z11585" s="61"/>
      <c r="AA11585" s="61"/>
      <c r="AB11585" s="61"/>
      <c r="AC11585" s="61"/>
      <c r="AD11585" s="61"/>
      <c r="AE11585" s="61"/>
      <c r="AF11585" s="61"/>
      <c r="AG11585" s="61"/>
      <c r="AH11585" s="61"/>
      <c r="AI11585" s="61"/>
      <c r="AJ11585" s="61"/>
      <c r="AK11585" s="61"/>
      <c r="AL11585" s="61"/>
      <c r="AM11585" s="61"/>
      <c r="AN11585" s="61"/>
      <c r="AO11585" s="61"/>
      <c r="AP11585" s="62"/>
      <c r="AQ11585" s="61"/>
      <c r="AR11585" s="61"/>
      <c r="AS11585" s="61"/>
      <c r="AT11585" s="61"/>
      <c r="AU11585" s="61"/>
      <c r="AV11585" s="61"/>
      <c r="AW11585" s="60"/>
    </row>
    <row r="11586" s="59" customFormat="1" customHeight="1" spans="1:49">
      <c r="A11586" s="60"/>
      <c r="B11586" s="60"/>
      <c r="C11586" s="60"/>
      <c r="D11586" s="60"/>
      <c r="H11586" s="61"/>
      <c r="I11586" s="61"/>
      <c r="J11586" s="61"/>
      <c r="K11586" s="61"/>
      <c r="L11586" s="61"/>
      <c r="M11586" s="61"/>
      <c r="N11586" s="61"/>
      <c r="O11586" s="61"/>
      <c r="P11586" s="61"/>
      <c r="Q11586" s="61"/>
      <c r="R11586" s="61"/>
      <c r="S11586" s="61"/>
      <c r="T11586" s="61"/>
      <c r="U11586" s="61"/>
      <c r="V11586" s="61"/>
      <c r="W11586" s="61"/>
      <c r="X11586" s="61"/>
      <c r="Y11586" s="61"/>
      <c r="Z11586" s="61"/>
      <c r="AA11586" s="61"/>
      <c r="AB11586" s="61"/>
      <c r="AC11586" s="61"/>
      <c r="AD11586" s="61"/>
      <c r="AE11586" s="61"/>
      <c r="AF11586" s="61"/>
      <c r="AG11586" s="61"/>
      <c r="AH11586" s="61"/>
      <c r="AI11586" s="61"/>
      <c r="AJ11586" s="61"/>
      <c r="AK11586" s="61"/>
      <c r="AL11586" s="61"/>
      <c r="AM11586" s="61"/>
      <c r="AN11586" s="61"/>
      <c r="AO11586" s="61"/>
      <c r="AP11586" s="62"/>
      <c r="AQ11586" s="61"/>
      <c r="AR11586" s="61"/>
      <c r="AS11586" s="61"/>
      <c r="AT11586" s="61"/>
      <c r="AU11586" s="61"/>
      <c r="AV11586" s="61"/>
      <c r="AW11586" s="60"/>
    </row>
    <row r="11587" s="59" customFormat="1" customHeight="1" spans="1:49">
      <c r="A11587" s="60"/>
      <c r="B11587" s="60"/>
      <c r="C11587" s="60"/>
      <c r="D11587" s="60"/>
      <c r="H11587" s="61"/>
      <c r="I11587" s="61"/>
      <c r="J11587" s="61"/>
      <c r="K11587" s="61"/>
      <c r="L11587" s="61"/>
      <c r="M11587" s="61"/>
      <c r="N11587" s="61"/>
      <c r="O11587" s="61"/>
      <c r="P11587" s="61"/>
      <c r="Q11587" s="61"/>
      <c r="R11587" s="61"/>
      <c r="S11587" s="61"/>
      <c r="T11587" s="61"/>
      <c r="U11587" s="61"/>
      <c r="V11587" s="61"/>
      <c r="W11587" s="61"/>
      <c r="X11587" s="61"/>
      <c r="Y11587" s="61"/>
      <c r="Z11587" s="61"/>
      <c r="AA11587" s="61"/>
      <c r="AB11587" s="61"/>
      <c r="AC11587" s="61"/>
      <c r="AD11587" s="61"/>
      <c r="AE11587" s="61"/>
      <c r="AF11587" s="61"/>
      <c r="AG11587" s="61"/>
      <c r="AH11587" s="61"/>
      <c r="AI11587" s="61"/>
      <c r="AJ11587" s="61"/>
      <c r="AK11587" s="61"/>
      <c r="AL11587" s="61"/>
      <c r="AM11587" s="61"/>
      <c r="AN11587" s="61"/>
      <c r="AO11587" s="61"/>
      <c r="AP11587" s="62"/>
      <c r="AQ11587" s="61"/>
      <c r="AR11587" s="61"/>
      <c r="AS11587" s="61"/>
      <c r="AT11587" s="61"/>
      <c r="AU11587" s="61"/>
      <c r="AV11587" s="61"/>
      <c r="AW11587" s="60"/>
    </row>
    <row r="11588" s="59" customFormat="1" customHeight="1" spans="1:49">
      <c r="A11588" s="60"/>
      <c r="B11588" s="60"/>
      <c r="C11588" s="60"/>
      <c r="D11588" s="60"/>
      <c r="H11588" s="61"/>
      <c r="I11588" s="61"/>
      <c r="J11588" s="61"/>
      <c r="K11588" s="61"/>
      <c r="L11588" s="61"/>
      <c r="M11588" s="61"/>
      <c r="N11588" s="61"/>
      <c r="O11588" s="61"/>
      <c r="P11588" s="61"/>
      <c r="Q11588" s="61"/>
      <c r="R11588" s="61"/>
      <c r="S11588" s="61"/>
      <c r="T11588" s="61"/>
      <c r="U11588" s="61"/>
      <c r="V11588" s="61"/>
      <c r="W11588" s="61"/>
      <c r="X11588" s="61"/>
      <c r="Y11588" s="61"/>
      <c r="Z11588" s="61"/>
      <c r="AA11588" s="61"/>
      <c r="AB11588" s="61"/>
      <c r="AC11588" s="61"/>
      <c r="AD11588" s="61"/>
      <c r="AE11588" s="61"/>
      <c r="AF11588" s="61"/>
      <c r="AG11588" s="61"/>
      <c r="AH11588" s="61"/>
      <c r="AI11588" s="61"/>
      <c r="AJ11588" s="61"/>
      <c r="AK11588" s="61"/>
      <c r="AL11588" s="61"/>
      <c r="AM11588" s="61"/>
      <c r="AN11588" s="61"/>
      <c r="AO11588" s="61"/>
      <c r="AP11588" s="62"/>
      <c r="AQ11588" s="61"/>
      <c r="AR11588" s="61"/>
      <c r="AS11588" s="61"/>
      <c r="AT11588" s="61"/>
      <c r="AU11588" s="61"/>
      <c r="AV11588" s="61"/>
      <c r="AW11588" s="60"/>
    </row>
    <row r="11589" s="59" customFormat="1" customHeight="1" spans="1:49">
      <c r="A11589" s="60"/>
      <c r="B11589" s="60"/>
      <c r="C11589" s="60"/>
      <c r="D11589" s="60"/>
      <c r="H11589" s="61"/>
      <c r="I11589" s="61"/>
      <c r="J11589" s="61"/>
      <c r="K11589" s="61"/>
      <c r="L11589" s="61"/>
      <c r="M11589" s="61"/>
      <c r="N11589" s="61"/>
      <c r="O11589" s="61"/>
      <c r="P11589" s="61"/>
      <c r="Q11589" s="61"/>
      <c r="R11589" s="61"/>
      <c r="S11589" s="61"/>
      <c r="T11589" s="61"/>
      <c r="U11589" s="61"/>
      <c r="V11589" s="61"/>
      <c r="W11589" s="61"/>
      <c r="X11589" s="61"/>
      <c r="Y11589" s="61"/>
      <c r="Z11589" s="61"/>
      <c r="AA11589" s="61"/>
      <c r="AB11589" s="61"/>
      <c r="AC11589" s="61"/>
      <c r="AD11589" s="61"/>
      <c r="AE11589" s="61"/>
      <c r="AF11589" s="61"/>
      <c r="AG11589" s="61"/>
      <c r="AH11589" s="61"/>
      <c r="AI11589" s="61"/>
      <c r="AJ11589" s="61"/>
      <c r="AK11589" s="61"/>
      <c r="AL11589" s="61"/>
      <c r="AM11589" s="61"/>
      <c r="AN11589" s="61"/>
      <c r="AO11589" s="61"/>
      <c r="AP11589" s="62"/>
      <c r="AQ11589" s="61"/>
      <c r="AR11589" s="61"/>
      <c r="AS11589" s="61"/>
      <c r="AT11589" s="61"/>
      <c r="AU11589" s="61"/>
      <c r="AV11589" s="61"/>
      <c r="AW11589" s="60"/>
    </row>
    <row r="11590" s="59" customFormat="1" customHeight="1" spans="1:49">
      <c r="A11590" s="60"/>
      <c r="B11590" s="60"/>
      <c r="C11590" s="60"/>
      <c r="D11590" s="60"/>
      <c r="H11590" s="61"/>
      <c r="I11590" s="61"/>
      <c r="J11590" s="61"/>
      <c r="K11590" s="61"/>
      <c r="L11590" s="61"/>
      <c r="M11590" s="61"/>
      <c r="N11590" s="61"/>
      <c r="O11590" s="61"/>
      <c r="P11590" s="61"/>
      <c r="Q11590" s="61"/>
      <c r="R11590" s="61"/>
      <c r="S11590" s="61"/>
      <c r="T11590" s="61"/>
      <c r="U11590" s="61"/>
      <c r="V11590" s="61"/>
      <c r="W11590" s="61"/>
      <c r="X11590" s="61"/>
      <c r="Y11590" s="61"/>
      <c r="Z11590" s="61"/>
      <c r="AA11590" s="61"/>
      <c r="AB11590" s="61"/>
      <c r="AC11590" s="61"/>
      <c r="AD11590" s="61"/>
      <c r="AE11590" s="61"/>
      <c r="AF11590" s="61"/>
      <c r="AG11590" s="61"/>
      <c r="AH11590" s="61"/>
      <c r="AI11590" s="61"/>
      <c r="AJ11590" s="61"/>
      <c r="AK11590" s="61"/>
      <c r="AL11590" s="61"/>
      <c r="AM11590" s="61"/>
      <c r="AN11590" s="61"/>
      <c r="AO11590" s="61"/>
      <c r="AP11590" s="62"/>
      <c r="AQ11590" s="61"/>
      <c r="AR11590" s="61"/>
      <c r="AS11590" s="61"/>
      <c r="AT11590" s="61"/>
      <c r="AU11590" s="61"/>
      <c r="AV11590" s="61"/>
      <c r="AW11590" s="60"/>
    </row>
    <row r="11591" s="59" customFormat="1" customHeight="1" spans="1:49">
      <c r="A11591" s="60"/>
      <c r="B11591" s="60"/>
      <c r="C11591" s="60"/>
      <c r="D11591" s="60"/>
      <c r="H11591" s="61"/>
      <c r="I11591" s="61"/>
      <c r="J11591" s="61"/>
      <c r="K11591" s="61"/>
      <c r="L11591" s="61"/>
      <c r="M11591" s="61"/>
      <c r="N11591" s="61"/>
      <c r="O11591" s="61"/>
      <c r="P11591" s="61"/>
      <c r="Q11591" s="61"/>
      <c r="R11591" s="61"/>
      <c r="S11591" s="61"/>
      <c r="T11591" s="61"/>
      <c r="U11591" s="61"/>
      <c r="V11591" s="61"/>
      <c r="W11591" s="61"/>
      <c r="X11591" s="61"/>
      <c r="Y11591" s="61"/>
      <c r="Z11591" s="61"/>
      <c r="AA11591" s="61"/>
      <c r="AB11591" s="61"/>
      <c r="AC11591" s="61"/>
      <c r="AD11591" s="61"/>
      <c r="AE11591" s="61"/>
      <c r="AF11591" s="61"/>
      <c r="AG11591" s="61"/>
      <c r="AH11591" s="61"/>
      <c r="AI11591" s="61"/>
      <c r="AJ11591" s="61"/>
      <c r="AK11591" s="61"/>
      <c r="AL11591" s="61"/>
      <c r="AM11591" s="61"/>
      <c r="AN11591" s="61"/>
      <c r="AO11591" s="61"/>
      <c r="AP11591" s="62"/>
      <c r="AQ11591" s="61"/>
      <c r="AR11591" s="61"/>
      <c r="AS11591" s="61"/>
      <c r="AT11591" s="61"/>
      <c r="AU11591" s="61"/>
      <c r="AV11591" s="61"/>
      <c r="AW11591" s="60"/>
    </row>
    <row r="11592" s="59" customFormat="1" customHeight="1" spans="1:49">
      <c r="A11592" s="60"/>
      <c r="B11592" s="60"/>
      <c r="C11592" s="60"/>
      <c r="D11592" s="60"/>
      <c r="H11592" s="61"/>
      <c r="I11592" s="61"/>
      <c r="J11592" s="61"/>
      <c r="K11592" s="61"/>
      <c r="L11592" s="61"/>
      <c r="M11592" s="61"/>
      <c r="N11592" s="61"/>
      <c r="O11592" s="61"/>
      <c r="P11592" s="61"/>
      <c r="Q11592" s="61"/>
      <c r="R11592" s="61"/>
      <c r="S11592" s="61"/>
      <c r="T11592" s="61"/>
      <c r="U11592" s="61"/>
      <c r="V11592" s="61"/>
      <c r="W11592" s="61"/>
      <c r="X11592" s="61"/>
      <c r="Y11592" s="61"/>
      <c r="Z11592" s="61"/>
      <c r="AA11592" s="61"/>
      <c r="AB11592" s="61"/>
      <c r="AC11592" s="61"/>
      <c r="AD11592" s="61"/>
      <c r="AE11592" s="61"/>
      <c r="AF11592" s="61"/>
      <c r="AG11592" s="61"/>
      <c r="AH11592" s="61"/>
      <c r="AI11592" s="61"/>
      <c r="AJ11592" s="61"/>
      <c r="AK11592" s="61"/>
      <c r="AL11592" s="61"/>
      <c r="AM11592" s="61"/>
      <c r="AN11592" s="61"/>
      <c r="AO11592" s="61"/>
      <c r="AP11592" s="62"/>
      <c r="AQ11592" s="61"/>
      <c r="AR11592" s="61"/>
      <c r="AS11592" s="61"/>
      <c r="AT11592" s="61"/>
      <c r="AU11592" s="61"/>
      <c r="AV11592" s="61"/>
      <c r="AW11592" s="60"/>
    </row>
    <row r="11593" s="59" customFormat="1" customHeight="1" spans="1:49">
      <c r="A11593" s="60"/>
      <c r="B11593" s="60"/>
      <c r="C11593" s="60"/>
      <c r="D11593" s="60"/>
      <c r="H11593" s="61"/>
      <c r="I11593" s="61"/>
      <c r="J11593" s="61"/>
      <c r="K11593" s="61"/>
      <c r="L11593" s="61"/>
      <c r="M11593" s="61"/>
      <c r="N11593" s="61"/>
      <c r="O11593" s="61"/>
      <c r="P11593" s="61"/>
      <c r="Q11593" s="61"/>
      <c r="R11593" s="61"/>
      <c r="S11593" s="61"/>
      <c r="T11593" s="61"/>
      <c r="U11593" s="61"/>
      <c r="V11593" s="61"/>
      <c r="W11593" s="61"/>
      <c r="X11593" s="61"/>
      <c r="Y11593" s="61"/>
      <c r="Z11593" s="61"/>
      <c r="AA11593" s="61"/>
      <c r="AB11593" s="61"/>
      <c r="AC11593" s="61"/>
      <c r="AD11593" s="61"/>
      <c r="AE11593" s="61"/>
      <c r="AF11593" s="61"/>
      <c r="AG11593" s="61"/>
      <c r="AH11593" s="61"/>
      <c r="AI11593" s="61"/>
      <c r="AJ11593" s="61"/>
      <c r="AK11593" s="61"/>
      <c r="AL11593" s="61"/>
      <c r="AM11593" s="61"/>
      <c r="AN11593" s="61"/>
      <c r="AO11593" s="61"/>
      <c r="AP11593" s="62"/>
      <c r="AQ11593" s="61"/>
      <c r="AR11593" s="61"/>
      <c r="AS11593" s="61"/>
      <c r="AT11593" s="61"/>
      <c r="AU11593" s="61"/>
      <c r="AV11593" s="61"/>
      <c r="AW11593" s="60"/>
    </row>
    <row r="11594" s="59" customFormat="1" customHeight="1" spans="1:49">
      <c r="A11594" s="60"/>
      <c r="B11594" s="60"/>
      <c r="C11594" s="60"/>
      <c r="D11594" s="60"/>
      <c r="H11594" s="61"/>
      <c r="I11594" s="61"/>
      <c r="J11594" s="61"/>
      <c r="K11594" s="61"/>
      <c r="L11594" s="61"/>
      <c r="M11594" s="61"/>
      <c r="N11594" s="61"/>
      <c r="O11594" s="61"/>
      <c r="P11594" s="61"/>
      <c r="Q11594" s="61"/>
      <c r="R11594" s="61"/>
      <c r="S11594" s="61"/>
      <c r="T11594" s="61"/>
      <c r="U11594" s="61"/>
      <c r="V11594" s="61"/>
      <c r="W11594" s="61"/>
      <c r="X11594" s="61"/>
      <c r="Y11594" s="61"/>
      <c r="Z11594" s="61"/>
      <c r="AA11594" s="61"/>
      <c r="AB11594" s="61"/>
      <c r="AC11594" s="61"/>
      <c r="AD11594" s="61"/>
      <c r="AE11594" s="61"/>
      <c r="AF11594" s="61"/>
      <c r="AG11594" s="61"/>
      <c r="AH11594" s="61"/>
      <c r="AI11594" s="61"/>
      <c r="AJ11594" s="61"/>
      <c r="AK11594" s="61"/>
      <c r="AL11594" s="61"/>
      <c r="AM11594" s="61"/>
      <c r="AN11594" s="61"/>
      <c r="AO11594" s="61"/>
      <c r="AP11594" s="62"/>
      <c r="AQ11594" s="61"/>
      <c r="AR11594" s="61"/>
      <c r="AS11594" s="61"/>
      <c r="AT11594" s="61"/>
      <c r="AU11594" s="61"/>
      <c r="AV11594" s="61"/>
      <c r="AW11594" s="60"/>
    </row>
    <row r="11595" s="59" customFormat="1" customHeight="1" spans="1:49">
      <c r="A11595" s="60"/>
      <c r="B11595" s="60"/>
      <c r="C11595" s="60"/>
      <c r="D11595" s="60"/>
      <c r="H11595" s="61"/>
      <c r="I11595" s="61"/>
      <c r="J11595" s="61"/>
      <c r="K11595" s="61"/>
      <c r="L11595" s="61"/>
      <c r="M11595" s="61"/>
      <c r="N11595" s="61"/>
      <c r="O11595" s="61"/>
      <c r="P11595" s="61"/>
      <c r="Q11595" s="61"/>
      <c r="R11595" s="61"/>
      <c r="S11595" s="61"/>
      <c r="T11595" s="61"/>
      <c r="U11595" s="61"/>
      <c r="V11595" s="61"/>
      <c r="W11595" s="61"/>
      <c r="X11595" s="61"/>
      <c r="Y11595" s="61"/>
      <c r="Z11595" s="61"/>
      <c r="AA11595" s="61"/>
      <c r="AB11595" s="61"/>
      <c r="AC11595" s="61"/>
      <c r="AD11595" s="61"/>
      <c r="AE11595" s="61"/>
      <c r="AF11595" s="61"/>
      <c r="AG11595" s="61"/>
      <c r="AH11595" s="61"/>
      <c r="AI11595" s="61"/>
      <c r="AJ11595" s="61"/>
      <c r="AK11595" s="61"/>
      <c r="AL11595" s="61"/>
      <c r="AM11595" s="61"/>
      <c r="AN11595" s="61"/>
      <c r="AO11595" s="61"/>
      <c r="AP11595" s="62"/>
      <c r="AQ11595" s="61"/>
      <c r="AR11595" s="61"/>
      <c r="AS11595" s="61"/>
      <c r="AT11595" s="61"/>
      <c r="AU11595" s="61"/>
      <c r="AV11595" s="61"/>
      <c r="AW11595" s="60"/>
    </row>
    <row r="11596" s="59" customFormat="1" customHeight="1" spans="1:49">
      <c r="A11596" s="60"/>
      <c r="B11596" s="60"/>
      <c r="C11596" s="60"/>
      <c r="D11596" s="60"/>
      <c r="H11596" s="61"/>
      <c r="I11596" s="61"/>
      <c r="J11596" s="61"/>
      <c r="K11596" s="61"/>
      <c r="L11596" s="61"/>
      <c r="M11596" s="61"/>
      <c r="N11596" s="61"/>
      <c r="O11596" s="61"/>
      <c r="P11596" s="61"/>
      <c r="Q11596" s="61"/>
      <c r="R11596" s="61"/>
      <c r="S11596" s="61"/>
      <c r="T11596" s="61"/>
      <c r="U11596" s="61"/>
      <c r="V11596" s="61"/>
      <c r="W11596" s="61"/>
      <c r="X11596" s="61"/>
      <c r="Y11596" s="61"/>
      <c r="Z11596" s="61"/>
      <c r="AA11596" s="61"/>
      <c r="AB11596" s="61"/>
      <c r="AC11596" s="61"/>
      <c r="AD11596" s="61"/>
      <c r="AE11596" s="61"/>
      <c r="AF11596" s="61"/>
      <c r="AG11596" s="61"/>
      <c r="AH11596" s="61"/>
      <c r="AI11596" s="61"/>
      <c r="AJ11596" s="61"/>
      <c r="AK11596" s="61"/>
      <c r="AL11596" s="61"/>
      <c r="AM11596" s="61"/>
      <c r="AN11596" s="61"/>
      <c r="AO11596" s="61"/>
      <c r="AP11596" s="62"/>
      <c r="AQ11596" s="61"/>
      <c r="AR11596" s="61"/>
      <c r="AS11596" s="61"/>
      <c r="AT11596" s="61"/>
      <c r="AU11596" s="61"/>
      <c r="AV11596" s="61"/>
      <c r="AW11596" s="60"/>
    </row>
    <row r="11597" s="59" customFormat="1" customHeight="1" spans="1:49">
      <c r="A11597" s="60"/>
      <c r="B11597" s="60"/>
      <c r="C11597" s="60"/>
      <c r="D11597" s="60"/>
      <c r="H11597" s="61"/>
      <c r="I11597" s="61"/>
      <c r="J11597" s="61"/>
      <c r="K11597" s="61"/>
      <c r="L11597" s="61"/>
      <c r="M11597" s="61"/>
      <c r="N11597" s="61"/>
      <c r="O11597" s="61"/>
      <c r="P11597" s="61"/>
      <c r="Q11597" s="61"/>
      <c r="R11597" s="61"/>
      <c r="S11597" s="61"/>
      <c r="T11597" s="61"/>
      <c r="U11597" s="61"/>
      <c r="V11597" s="61"/>
      <c r="W11597" s="61"/>
      <c r="X11597" s="61"/>
      <c r="Y11597" s="61"/>
      <c r="Z11597" s="61"/>
      <c r="AA11597" s="61"/>
      <c r="AB11597" s="61"/>
      <c r="AC11597" s="61"/>
      <c r="AD11597" s="61"/>
      <c r="AE11597" s="61"/>
      <c r="AF11597" s="61"/>
      <c r="AG11597" s="61"/>
      <c r="AH11597" s="61"/>
      <c r="AI11597" s="61"/>
      <c r="AJ11597" s="61"/>
      <c r="AK11597" s="61"/>
      <c r="AL11597" s="61"/>
      <c r="AM11597" s="61"/>
      <c r="AN11597" s="61"/>
      <c r="AO11597" s="61"/>
      <c r="AP11597" s="62"/>
      <c r="AQ11597" s="61"/>
      <c r="AR11597" s="61"/>
      <c r="AS11597" s="61"/>
      <c r="AT11597" s="61"/>
      <c r="AU11597" s="61"/>
      <c r="AV11597" s="61"/>
      <c r="AW11597" s="60"/>
    </row>
    <row r="11598" s="59" customFormat="1" customHeight="1" spans="1:49">
      <c r="A11598" s="60"/>
      <c r="B11598" s="60"/>
      <c r="C11598" s="60"/>
      <c r="D11598" s="60"/>
      <c r="H11598" s="61"/>
      <c r="I11598" s="61"/>
      <c r="J11598" s="61"/>
      <c r="K11598" s="61"/>
      <c r="L11598" s="61"/>
      <c r="M11598" s="61"/>
      <c r="N11598" s="61"/>
      <c r="O11598" s="61"/>
      <c r="P11598" s="61"/>
      <c r="Q11598" s="61"/>
      <c r="R11598" s="61"/>
      <c r="S11598" s="61"/>
      <c r="T11598" s="61"/>
      <c r="U11598" s="61"/>
      <c r="V11598" s="61"/>
      <c r="W11598" s="61"/>
      <c r="X11598" s="61"/>
      <c r="Y11598" s="61"/>
      <c r="Z11598" s="61"/>
      <c r="AA11598" s="61"/>
      <c r="AB11598" s="61"/>
      <c r="AC11598" s="61"/>
      <c r="AD11598" s="61"/>
      <c r="AE11598" s="61"/>
      <c r="AF11598" s="61"/>
      <c r="AG11598" s="61"/>
      <c r="AH11598" s="61"/>
      <c r="AI11598" s="61"/>
      <c r="AJ11598" s="61"/>
      <c r="AK11598" s="61"/>
      <c r="AL11598" s="61"/>
      <c r="AM11598" s="61"/>
      <c r="AN11598" s="61"/>
      <c r="AO11598" s="61"/>
      <c r="AP11598" s="62"/>
      <c r="AQ11598" s="61"/>
      <c r="AR11598" s="61"/>
      <c r="AS11598" s="61"/>
      <c r="AT11598" s="61"/>
      <c r="AU11598" s="61"/>
      <c r="AV11598" s="61"/>
      <c r="AW11598" s="60"/>
    </row>
    <row r="11599" s="59" customFormat="1" customHeight="1" spans="1:49">
      <c r="A11599" s="60"/>
      <c r="B11599" s="60"/>
      <c r="C11599" s="60"/>
      <c r="D11599" s="60"/>
      <c r="H11599" s="61"/>
      <c r="I11599" s="61"/>
      <c r="J11599" s="61"/>
      <c r="K11599" s="61"/>
      <c r="L11599" s="61"/>
      <c r="M11599" s="61"/>
      <c r="N11599" s="61"/>
      <c r="O11599" s="61"/>
      <c r="P11599" s="61"/>
      <c r="Q11599" s="61"/>
      <c r="R11599" s="61"/>
      <c r="S11599" s="61"/>
      <c r="T11599" s="61"/>
      <c r="U11599" s="61"/>
      <c r="V11599" s="61"/>
      <c r="W11599" s="61"/>
      <c r="X11599" s="61"/>
      <c r="Y11599" s="61"/>
      <c r="Z11599" s="61"/>
      <c r="AA11599" s="61"/>
      <c r="AB11599" s="61"/>
      <c r="AC11599" s="61"/>
      <c r="AD11599" s="61"/>
      <c r="AE11599" s="61"/>
      <c r="AF11599" s="61"/>
      <c r="AG11599" s="61"/>
      <c r="AH11599" s="61"/>
      <c r="AI11599" s="61"/>
      <c r="AJ11599" s="61"/>
      <c r="AK11599" s="61"/>
      <c r="AL11599" s="61"/>
      <c r="AM11599" s="61"/>
      <c r="AN11599" s="61"/>
      <c r="AO11599" s="61"/>
      <c r="AP11599" s="62"/>
      <c r="AQ11599" s="61"/>
      <c r="AR11599" s="61"/>
      <c r="AS11599" s="61"/>
      <c r="AT11599" s="61"/>
      <c r="AU11599" s="61"/>
      <c r="AV11599" s="61"/>
      <c r="AW11599" s="60"/>
    </row>
    <row r="11600" s="59" customFormat="1" customHeight="1" spans="1:49">
      <c r="A11600" s="60"/>
      <c r="B11600" s="60"/>
      <c r="C11600" s="60"/>
      <c r="D11600" s="60"/>
      <c r="H11600" s="61"/>
      <c r="I11600" s="61"/>
      <c r="J11600" s="61"/>
      <c r="K11600" s="61"/>
      <c r="L11600" s="61"/>
      <c r="M11600" s="61"/>
      <c r="N11600" s="61"/>
      <c r="O11600" s="61"/>
      <c r="P11600" s="61"/>
      <c r="Q11600" s="61"/>
      <c r="R11600" s="61"/>
      <c r="S11600" s="61"/>
      <c r="T11600" s="61"/>
      <c r="U11600" s="61"/>
      <c r="V11600" s="61"/>
      <c r="W11600" s="61"/>
      <c r="X11600" s="61"/>
      <c r="Y11600" s="61"/>
      <c r="Z11600" s="61"/>
      <c r="AA11600" s="61"/>
      <c r="AB11600" s="61"/>
      <c r="AC11600" s="61"/>
      <c r="AD11600" s="61"/>
      <c r="AE11600" s="61"/>
      <c r="AF11600" s="61"/>
      <c r="AG11600" s="61"/>
      <c r="AH11600" s="61"/>
      <c r="AI11600" s="61"/>
      <c r="AJ11600" s="61"/>
      <c r="AK11600" s="61"/>
      <c r="AL11600" s="61"/>
      <c r="AM11600" s="61"/>
      <c r="AN11600" s="61"/>
      <c r="AO11600" s="61"/>
      <c r="AP11600" s="62"/>
      <c r="AQ11600" s="61"/>
      <c r="AR11600" s="61"/>
      <c r="AS11600" s="61"/>
      <c r="AT11600" s="61"/>
      <c r="AU11600" s="61"/>
      <c r="AV11600" s="61"/>
      <c r="AW11600" s="60"/>
    </row>
    <row r="11601" s="59" customFormat="1" customHeight="1" spans="1:49">
      <c r="A11601" s="60"/>
      <c r="B11601" s="60"/>
      <c r="C11601" s="60"/>
      <c r="D11601" s="60"/>
      <c r="H11601" s="61"/>
      <c r="I11601" s="61"/>
      <c r="J11601" s="61"/>
      <c r="K11601" s="61"/>
      <c r="L11601" s="61"/>
      <c r="M11601" s="61"/>
      <c r="N11601" s="61"/>
      <c r="O11601" s="61"/>
      <c r="P11601" s="61"/>
      <c r="Q11601" s="61"/>
      <c r="R11601" s="61"/>
      <c r="S11601" s="61"/>
      <c r="T11601" s="61"/>
      <c r="U11601" s="61"/>
      <c r="V11601" s="61"/>
      <c r="W11601" s="61"/>
      <c r="X11601" s="61"/>
      <c r="Y11601" s="61"/>
      <c r="Z11601" s="61"/>
      <c r="AA11601" s="61"/>
      <c r="AB11601" s="61"/>
      <c r="AC11601" s="61"/>
      <c r="AD11601" s="61"/>
      <c r="AE11601" s="61"/>
      <c r="AF11601" s="61"/>
      <c r="AG11601" s="61"/>
      <c r="AH11601" s="61"/>
      <c r="AI11601" s="61"/>
      <c r="AJ11601" s="61"/>
      <c r="AK11601" s="61"/>
      <c r="AL11601" s="61"/>
      <c r="AM11601" s="61"/>
      <c r="AN11601" s="61"/>
      <c r="AO11601" s="61"/>
      <c r="AP11601" s="62"/>
      <c r="AQ11601" s="61"/>
      <c r="AR11601" s="61"/>
      <c r="AS11601" s="61"/>
      <c r="AT11601" s="61"/>
      <c r="AU11601" s="61"/>
      <c r="AV11601" s="61"/>
      <c r="AW11601" s="60"/>
    </row>
    <row r="11602" s="59" customFormat="1" customHeight="1" spans="1:49">
      <c r="A11602" s="60"/>
      <c r="B11602" s="60"/>
      <c r="C11602" s="60"/>
      <c r="D11602" s="60"/>
      <c r="H11602" s="61"/>
      <c r="I11602" s="61"/>
      <c r="J11602" s="61"/>
      <c r="K11602" s="61"/>
      <c r="L11602" s="61"/>
      <c r="M11602" s="61"/>
      <c r="N11602" s="61"/>
      <c r="O11602" s="61"/>
      <c r="P11602" s="61"/>
      <c r="Q11602" s="61"/>
      <c r="R11602" s="61"/>
      <c r="S11602" s="61"/>
      <c r="T11602" s="61"/>
      <c r="U11602" s="61"/>
      <c r="V11602" s="61"/>
      <c r="W11602" s="61"/>
      <c r="X11602" s="61"/>
      <c r="Y11602" s="61"/>
      <c r="Z11602" s="61"/>
      <c r="AA11602" s="61"/>
      <c r="AB11602" s="61"/>
      <c r="AC11602" s="61"/>
      <c r="AD11602" s="61"/>
      <c r="AE11602" s="61"/>
      <c r="AF11602" s="61"/>
      <c r="AG11602" s="61"/>
      <c r="AH11602" s="61"/>
      <c r="AI11602" s="61"/>
      <c r="AJ11602" s="61"/>
      <c r="AK11602" s="61"/>
      <c r="AL11602" s="61"/>
      <c r="AM11602" s="61"/>
      <c r="AN11602" s="61"/>
      <c r="AO11602" s="61"/>
      <c r="AP11602" s="62"/>
      <c r="AQ11602" s="61"/>
      <c r="AR11602" s="61"/>
      <c r="AS11602" s="61"/>
      <c r="AT11602" s="61"/>
      <c r="AU11602" s="61"/>
      <c r="AV11602" s="61"/>
      <c r="AW11602" s="60"/>
    </row>
    <row r="11603" s="59" customFormat="1" customHeight="1" spans="1:49">
      <c r="A11603" s="60"/>
      <c r="B11603" s="60"/>
      <c r="C11603" s="60"/>
      <c r="D11603" s="60"/>
      <c r="H11603" s="61"/>
      <c r="I11603" s="61"/>
      <c r="J11603" s="61"/>
      <c r="K11603" s="61"/>
      <c r="L11603" s="61"/>
      <c r="M11603" s="61"/>
      <c r="N11603" s="61"/>
      <c r="O11603" s="61"/>
      <c r="P11603" s="61"/>
      <c r="Q11603" s="61"/>
      <c r="R11603" s="61"/>
      <c r="S11603" s="61"/>
      <c r="T11603" s="61"/>
      <c r="U11603" s="61"/>
      <c r="V11603" s="61"/>
      <c r="W11603" s="61"/>
      <c r="X11603" s="61"/>
      <c r="Y11603" s="61"/>
      <c r="Z11603" s="61"/>
      <c r="AA11603" s="61"/>
      <c r="AB11603" s="61"/>
      <c r="AC11603" s="61"/>
      <c r="AD11603" s="61"/>
      <c r="AE11603" s="61"/>
      <c r="AF11603" s="61"/>
      <c r="AG11603" s="61"/>
      <c r="AH11603" s="61"/>
      <c r="AI11603" s="61"/>
      <c r="AJ11603" s="61"/>
      <c r="AK11603" s="61"/>
      <c r="AL11603" s="61"/>
      <c r="AM11603" s="61"/>
      <c r="AN11603" s="61"/>
      <c r="AO11603" s="61"/>
      <c r="AP11603" s="62"/>
      <c r="AQ11603" s="61"/>
      <c r="AR11603" s="61"/>
      <c r="AS11603" s="61"/>
      <c r="AT11603" s="61"/>
      <c r="AU11603" s="61"/>
      <c r="AV11603" s="61"/>
      <c r="AW11603" s="60"/>
    </row>
    <row r="11604" s="59" customFormat="1" customHeight="1" spans="1:49">
      <c r="A11604" s="60"/>
      <c r="B11604" s="60"/>
      <c r="C11604" s="60"/>
      <c r="D11604" s="60"/>
      <c r="H11604" s="61"/>
      <c r="I11604" s="61"/>
      <c r="J11604" s="61"/>
      <c r="K11604" s="61"/>
      <c r="L11604" s="61"/>
      <c r="M11604" s="61"/>
      <c r="N11604" s="61"/>
      <c r="O11604" s="61"/>
      <c r="P11604" s="61"/>
      <c r="Q11604" s="61"/>
      <c r="R11604" s="61"/>
      <c r="S11604" s="61"/>
      <c r="T11604" s="61"/>
      <c r="U11604" s="61"/>
      <c r="V11604" s="61"/>
      <c r="W11604" s="61"/>
      <c r="X11604" s="61"/>
      <c r="Y11604" s="61"/>
      <c r="Z11604" s="61"/>
      <c r="AA11604" s="61"/>
      <c r="AB11604" s="61"/>
      <c r="AC11604" s="61"/>
      <c r="AD11604" s="61"/>
      <c r="AE11604" s="61"/>
      <c r="AF11604" s="61"/>
      <c r="AG11604" s="61"/>
      <c r="AH11604" s="61"/>
      <c r="AI11604" s="61"/>
      <c r="AJ11604" s="61"/>
      <c r="AK11604" s="61"/>
      <c r="AL11604" s="61"/>
      <c r="AM11604" s="61"/>
      <c r="AN11604" s="61"/>
      <c r="AO11604" s="61"/>
      <c r="AP11604" s="62"/>
      <c r="AQ11604" s="61"/>
      <c r="AR11604" s="61"/>
      <c r="AS11604" s="61"/>
      <c r="AT11604" s="61"/>
      <c r="AU11604" s="61"/>
      <c r="AV11604" s="61"/>
      <c r="AW11604" s="60"/>
    </row>
    <row r="11605" s="59" customFormat="1" customHeight="1" spans="1:49">
      <c r="A11605" s="60"/>
      <c r="B11605" s="60"/>
      <c r="C11605" s="60"/>
      <c r="D11605" s="60"/>
      <c r="H11605" s="61"/>
      <c r="I11605" s="61"/>
      <c r="J11605" s="61"/>
      <c r="K11605" s="61"/>
      <c r="L11605" s="61"/>
      <c r="M11605" s="61"/>
      <c r="N11605" s="61"/>
      <c r="O11605" s="61"/>
      <c r="P11605" s="61"/>
      <c r="Q11605" s="61"/>
      <c r="R11605" s="61"/>
      <c r="S11605" s="61"/>
      <c r="T11605" s="61"/>
      <c r="U11605" s="61"/>
      <c r="V11605" s="61"/>
      <c r="W11605" s="61"/>
      <c r="X11605" s="61"/>
      <c r="Y11605" s="61"/>
      <c r="Z11605" s="61"/>
      <c r="AA11605" s="61"/>
      <c r="AB11605" s="61"/>
      <c r="AC11605" s="61"/>
      <c r="AD11605" s="61"/>
      <c r="AE11605" s="61"/>
      <c r="AF11605" s="61"/>
      <c r="AG11605" s="61"/>
      <c r="AH11605" s="61"/>
      <c r="AI11605" s="61"/>
      <c r="AJ11605" s="61"/>
      <c r="AK11605" s="61"/>
      <c r="AL11605" s="61"/>
      <c r="AM11605" s="61"/>
      <c r="AN11605" s="61"/>
      <c r="AO11605" s="61"/>
      <c r="AP11605" s="62"/>
      <c r="AQ11605" s="61"/>
      <c r="AR11605" s="61"/>
      <c r="AS11605" s="61"/>
      <c r="AT11605" s="61"/>
      <c r="AU11605" s="61"/>
      <c r="AV11605" s="61"/>
      <c r="AW11605" s="60"/>
    </row>
    <row r="11606" s="59" customFormat="1" customHeight="1" spans="1:49">
      <c r="A11606" s="60"/>
      <c r="B11606" s="60"/>
      <c r="C11606" s="60"/>
      <c r="D11606" s="60"/>
      <c r="H11606" s="61"/>
      <c r="I11606" s="61"/>
      <c r="J11606" s="61"/>
      <c r="K11606" s="61"/>
      <c r="L11606" s="61"/>
      <c r="M11606" s="61"/>
      <c r="N11606" s="61"/>
      <c r="O11606" s="61"/>
      <c r="P11606" s="61"/>
      <c r="Q11606" s="61"/>
      <c r="R11606" s="61"/>
      <c r="S11606" s="61"/>
      <c r="T11606" s="61"/>
      <c r="U11606" s="61"/>
      <c r="V11606" s="61"/>
      <c r="W11606" s="61"/>
      <c r="X11606" s="61"/>
      <c r="Y11606" s="61"/>
      <c r="Z11606" s="61"/>
      <c r="AA11606" s="61"/>
      <c r="AB11606" s="61"/>
      <c r="AC11606" s="61"/>
      <c r="AD11606" s="61"/>
      <c r="AE11606" s="61"/>
      <c r="AF11606" s="61"/>
      <c r="AG11606" s="61"/>
      <c r="AH11606" s="61"/>
      <c r="AI11606" s="61"/>
      <c r="AJ11606" s="61"/>
      <c r="AK11606" s="61"/>
      <c r="AL11606" s="61"/>
      <c r="AM11606" s="61"/>
      <c r="AN11606" s="61"/>
      <c r="AO11606" s="61"/>
      <c r="AP11606" s="62"/>
      <c r="AQ11606" s="61"/>
      <c r="AR11606" s="61"/>
      <c r="AS11606" s="61"/>
      <c r="AT11606" s="61"/>
      <c r="AU11606" s="61"/>
      <c r="AV11606" s="61"/>
      <c r="AW11606" s="60"/>
    </row>
    <row r="11607" s="59" customFormat="1" customHeight="1" spans="1:49">
      <c r="A11607" s="60"/>
      <c r="B11607" s="60"/>
      <c r="C11607" s="60"/>
      <c r="D11607" s="60"/>
      <c r="H11607" s="61"/>
      <c r="I11607" s="61"/>
      <c r="J11607" s="61"/>
      <c r="K11607" s="61"/>
      <c r="L11607" s="61"/>
      <c r="M11607" s="61"/>
      <c r="N11607" s="61"/>
      <c r="O11607" s="61"/>
      <c r="P11607" s="61"/>
      <c r="Q11607" s="61"/>
      <c r="R11607" s="61"/>
      <c r="S11607" s="61"/>
      <c r="T11607" s="61"/>
      <c r="U11607" s="61"/>
      <c r="V11607" s="61"/>
      <c r="W11607" s="61"/>
      <c r="X11607" s="61"/>
      <c r="Y11607" s="61"/>
      <c r="Z11607" s="61"/>
      <c r="AA11607" s="61"/>
      <c r="AB11607" s="61"/>
      <c r="AC11607" s="61"/>
      <c r="AD11607" s="61"/>
      <c r="AE11607" s="61"/>
      <c r="AF11607" s="61"/>
      <c r="AG11607" s="61"/>
      <c r="AH11607" s="61"/>
      <c r="AI11607" s="61"/>
      <c r="AJ11607" s="61"/>
      <c r="AK11607" s="61"/>
      <c r="AL11607" s="61"/>
      <c r="AM11607" s="61"/>
      <c r="AN11607" s="61"/>
      <c r="AO11607" s="61"/>
      <c r="AP11607" s="62"/>
      <c r="AQ11607" s="61"/>
      <c r="AR11607" s="61"/>
      <c r="AS11607" s="61"/>
      <c r="AT11607" s="61"/>
      <c r="AU11607" s="61"/>
      <c r="AV11607" s="61"/>
      <c r="AW11607" s="60"/>
    </row>
    <row r="11608" s="59" customFormat="1" customHeight="1" spans="1:49">
      <c r="A11608" s="60"/>
      <c r="B11608" s="60"/>
      <c r="C11608" s="60"/>
      <c r="D11608" s="60"/>
      <c r="H11608" s="61"/>
      <c r="I11608" s="61"/>
      <c r="J11608" s="61"/>
      <c r="K11608" s="61"/>
      <c r="L11608" s="61"/>
      <c r="M11608" s="61"/>
      <c r="N11608" s="61"/>
      <c r="O11608" s="61"/>
      <c r="P11608" s="61"/>
      <c r="Q11608" s="61"/>
      <c r="R11608" s="61"/>
      <c r="S11608" s="61"/>
      <c r="T11608" s="61"/>
      <c r="U11608" s="61"/>
      <c r="V11608" s="61"/>
      <c r="W11608" s="61"/>
      <c r="X11608" s="61"/>
      <c r="Y11608" s="61"/>
      <c r="Z11608" s="61"/>
      <c r="AA11608" s="61"/>
      <c r="AB11608" s="61"/>
      <c r="AC11608" s="61"/>
      <c r="AD11608" s="61"/>
      <c r="AE11608" s="61"/>
      <c r="AF11608" s="61"/>
      <c r="AG11608" s="61"/>
      <c r="AH11608" s="61"/>
      <c r="AI11608" s="61"/>
      <c r="AJ11608" s="61"/>
      <c r="AK11608" s="61"/>
      <c r="AL11608" s="61"/>
      <c r="AM11608" s="61"/>
      <c r="AN11608" s="61"/>
      <c r="AO11608" s="61"/>
      <c r="AP11608" s="62"/>
      <c r="AQ11608" s="61"/>
      <c r="AR11608" s="61"/>
      <c r="AS11608" s="61"/>
      <c r="AT11608" s="61"/>
      <c r="AU11608" s="61"/>
      <c r="AV11608" s="61"/>
      <c r="AW11608" s="60"/>
    </row>
    <row r="11609" s="59" customFormat="1" customHeight="1" spans="1:49">
      <c r="A11609" s="60"/>
      <c r="B11609" s="60"/>
      <c r="C11609" s="60"/>
      <c r="D11609" s="60"/>
      <c r="H11609" s="61"/>
      <c r="I11609" s="61"/>
      <c r="J11609" s="61"/>
      <c r="K11609" s="61"/>
      <c r="L11609" s="61"/>
      <c r="M11609" s="61"/>
      <c r="N11609" s="61"/>
      <c r="O11609" s="61"/>
      <c r="P11609" s="61"/>
      <c r="Q11609" s="61"/>
      <c r="R11609" s="61"/>
      <c r="S11609" s="61"/>
      <c r="T11609" s="61"/>
      <c r="U11609" s="61"/>
      <c r="V11609" s="61"/>
      <c r="W11609" s="61"/>
      <c r="X11609" s="61"/>
      <c r="Y11609" s="61"/>
      <c r="Z11609" s="61"/>
      <c r="AA11609" s="61"/>
      <c r="AB11609" s="61"/>
      <c r="AC11609" s="61"/>
      <c r="AD11609" s="61"/>
      <c r="AE11609" s="61"/>
      <c r="AF11609" s="61"/>
      <c r="AG11609" s="61"/>
      <c r="AH11609" s="61"/>
      <c r="AI11609" s="61"/>
      <c r="AJ11609" s="61"/>
      <c r="AK11609" s="61"/>
      <c r="AL11609" s="61"/>
      <c r="AM11609" s="61"/>
      <c r="AN11609" s="61"/>
      <c r="AO11609" s="61"/>
      <c r="AP11609" s="62"/>
      <c r="AQ11609" s="61"/>
      <c r="AR11609" s="61"/>
      <c r="AS11609" s="61"/>
      <c r="AT11609" s="61"/>
      <c r="AU11609" s="61"/>
      <c r="AV11609" s="61"/>
      <c r="AW11609" s="60"/>
    </row>
    <row r="11610" s="59" customFormat="1" customHeight="1" spans="1:49">
      <c r="A11610" s="60"/>
      <c r="B11610" s="60"/>
      <c r="C11610" s="60"/>
      <c r="D11610" s="60"/>
      <c r="H11610" s="61"/>
      <c r="I11610" s="61"/>
      <c r="J11610" s="61"/>
      <c r="K11610" s="61"/>
      <c r="L11610" s="61"/>
      <c r="M11610" s="61"/>
      <c r="N11610" s="61"/>
      <c r="O11610" s="61"/>
      <c r="P11610" s="61"/>
      <c r="Q11610" s="61"/>
      <c r="R11610" s="61"/>
      <c r="S11610" s="61"/>
      <c r="T11610" s="61"/>
      <c r="U11610" s="61"/>
      <c r="V11610" s="61"/>
      <c r="W11610" s="61"/>
      <c r="X11610" s="61"/>
      <c r="Y11610" s="61"/>
      <c r="Z11610" s="61"/>
      <c r="AA11610" s="61"/>
      <c r="AB11610" s="61"/>
      <c r="AC11610" s="61"/>
      <c r="AD11610" s="61"/>
      <c r="AE11610" s="61"/>
      <c r="AF11610" s="61"/>
      <c r="AG11610" s="61"/>
      <c r="AH11610" s="61"/>
      <c r="AI11610" s="61"/>
      <c r="AJ11610" s="61"/>
      <c r="AK11610" s="61"/>
      <c r="AL11610" s="61"/>
      <c r="AM11610" s="61"/>
      <c r="AN11610" s="61"/>
      <c r="AO11610" s="61"/>
      <c r="AP11610" s="62"/>
      <c r="AQ11610" s="61"/>
      <c r="AR11610" s="61"/>
      <c r="AS11610" s="61"/>
      <c r="AT11610" s="61"/>
      <c r="AU11610" s="61"/>
      <c r="AV11610" s="61"/>
      <c r="AW11610" s="60"/>
    </row>
    <row r="11611" s="59" customFormat="1" customHeight="1" spans="1:49">
      <c r="A11611" s="60"/>
      <c r="B11611" s="60"/>
      <c r="C11611" s="60"/>
      <c r="D11611" s="60"/>
      <c r="H11611" s="61"/>
      <c r="I11611" s="61"/>
      <c r="J11611" s="61"/>
      <c r="K11611" s="61"/>
      <c r="L11611" s="61"/>
      <c r="M11611" s="61"/>
      <c r="N11611" s="61"/>
      <c r="O11611" s="61"/>
      <c r="P11611" s="61"/>
      <c r="Q11611" s="61"/>
      <c r="R11611" s="61"/>
      <c r="S11611" s="61"/>
      <c r="T11611" s="61"/>
      <c r="U11611" s="61"/>
      <c r="V11611" s="61"/>
      <c r="W11611" s="61"/>
      <c r="X11611" s="61"/>
      <c r="Y11611" s="61"/>
      <c r="Z11611" s="61"/>
      <c r="AA11611" s="61"/>
      <c r="AB11611" s="61"/>
      <c r="AC11611" s="61"/>
      <c r="AD11611" s="61"/>
      <c r="AE11611" s="61"/>
      <c r="AF11611" s="61"/>
      <c r="AG11611" s="61"/>
      <c r="AH11611" s="61"/>
      <c r="AI11611" s="61"/>
      <c r="AJ11611" s="61"/>
      <c r="AK11611" s="61"/>
      <c r="AL11611" s="61"/>
      <c r="AM11611" s="61"/>
      <c r="AN11611" s="61"/>
      <c r="AO11611" s="61"/>
      <c r="AP11611" s="62"/>
      <c r="AQ11611" s="61"/>
      <c r="AR11611" s="61"/>
      <c r="AS11611" s="61"/>
      <c r="AT11611" s="61"/>
      <c r="AU11611" s="61"/>
      <c r="AV11611" s="61"/>
      <c r="AW11611" s="60"/>
    </row>
    <row r="11612" s="59" customFormat="1" customHeight="1" spans="1:49">
      <c r="A11612" s="60"/>
      <c r="B11612" s="60"/>
      <c r="C11612" s="60"/>
      <c r="D11612" s="60"/>
      <c r="H11612" s="61"/>
      <c r="I11612" s="61"/>
      <c r="J11612" s="61"/>
      <c r="K11612" s="61"/>
      <c r="L11612" s="61"/>
      <c r="M11612" s="61"/>
      <c r="N11612" s="61"/>
      <c r="O11612" s="61"/>
      <c r="P11612" s="61"/>
      <c r="Q11612" s="61"/>
      <c r="R11612" s="61"/>
      <c r="S11612" s="61"/>
      <c r="T11612" s="61"/>
      <c r="U11612" s="61"/>
      <c r="V11612" s="61"/>
      <c r="W11612" s="61"/>
      <c r="X11612" s="61"/>
      <c r="Y11612" s="61"/>
      <c r="Z11612" s="61"/>
      <c r="AA11612" s="61"/>
      <c r="AB11612" s="61"/>
      <c r="AC11612" s="61"/>
      <c r="AD11612" s="61"/>
      <c r="AE11612" s="61"/>
      <c r="AF11612" s="61"/>
      <c r="AG11612" s="61"/>
      <c r="AH11612" s="61"/>
      <c r="AI11612" s="61"/>
      <c r="AJ11612" s="61"/>
      <c r="AK11612" s="61"/>
      <c r="AL11612" s="61"/>
      <c r="AM11612" s="61"/>
      <c r="AN11612" s="61"/>
      <c r="AO11612" s="61"/>
      <c r="AP11612" s="62"/>
      <c r="AQ11612" s="61"/>
      <c r="AR11612" s="61"/>
      <c r="AS11612" s="61"/>
      <c r="AT11612" s="61"/>
      <c r="AU11612" s="61"/>
      <c r="AV11612" s="61"/>
      <c r="AW11612" s="60"/>
    </row>
    <row r="11613" s="59" customFormat="1" customHeight="1" spans="1:49">
      <c r="A11613" s="60"/>
      <c r="B11613" s="60"/>
      <c r="C11613" s="60"/>
      <c r="D11613" s="60"/>
      <c r="H11613" s="61"/>
      <c r="I11613" s="61"/>
      <c r="J11613" s="61"/>
      <c r="K11613" s="61"/>
      <c r="L11613" s="61"/>
      <c r="M11613" s="61"/>
      <c r="N11613" s="61"/>
      <c r="O11613" s="61"/>
      <c r="P11613" s="61"/>
      <c r="Q11613" s="61"/>
      <c r="R11613" s="61"/>
      <c r="S11613" s="61"/>
      <c r="T11613" s="61"/>
      <c r="U11613" s="61"/>
      <c r="V11613" s="61"/>
      <c r="W11613" s="61"/>
      <c r="X11613" s="61"/>
      <c r="Y11613" s="61"/>
      <c r="Z11613" s="61"/>
      <c r="AA11613" s="61"/>
      <c r="AB11613" s="61"/>
      <c r="AC11613" s="61"/>
      <c r="AD11613" s="61"/>
      <c r="AE11613" s="61"/>
      <c r="AF11613" s="61"/>
      <c r="AG11613" s="61"/>
      <c r="AH11613" s="61"/>
      <c r="AI11613" s="61"/>
      <c r="AJ11613" s="61"/>
      <c r="AK11613" s="61"/>
      <c r="AL11613" s="61"/>
      <c r="AM11613" s="61"/>
      <c r="AN11613" s="61"/>
      <c r="AO11613" s="61"/>
      <c r="AP11613" s="62"/>
      <c r="AQ11613" s="61"/>
      <c r="AR11613" s="61"/>
      <c r="AS11613" s="61"/>
      <c r="AT11613" s="61"/>
      <c r="AU11613" s="61"/>
      <c r="AV11613" s="61"/>
      <c r="AW11613" s="60"/>
    </row>
    <row r="11614" s="59" customFormat="1" customHeight="1" spans="1:49">
      <c r="A11614" s="60"/>
      <c r="B11614" s="60"/>
      <c r="C11614" s="60"/>
      <c r="D11614" s="60"/>
      <c r="H11614" s="61"/>
      <c r="I11614" s="61"/>
      <c r="J11614" s="61"/>
      <c r="K11614" s="61"/>
      <c r="L11614" s="61"/>
      <c r="M11614" s="61"/>
      <c r="N11614" s="61"/>
      <c r="O11614" s="61"/>
      <c r="P11614" s="61"/>
      <c r="Q11614" s="61"/>
      <c r="R11614" s="61"/>
      <c r="S11614" s="61"/>
      <c r="T11614" s="61"/>
      <c r="U11614" s="61"/>
      <c r="V11614" s="61"/>
      <c r="W11614" s="61"/>
      <c r="X11614" s="61"/>
      <c r="Y11614" s="61"/>
      <c r="Z11614" s="61"/>
      <c r="AA11614" s="61"/>
      <c r="AB11614" s="61"/>
      <c r="AC11614" s="61"/>
      <c r="AD11614" s="61"/>
      <c r="AE11614" s="61"/>
      <c r="AF11614" s="61"/>
      <c r="AG11614" s="61"/>
      <c r="AH11614" s="61"/>
      <c r="AI11614" s="61"/>
      <c r="AJ11614" s="61"/>
      <c r="AK11614" s="61"/>
      <c r="AL11614" s="61"/>
      <c r="AM11614" s="61"/>
      <c r="AN11614" s="61"/>
      <c r="AO11614" s="61"/>
      <c r="AP11614" s="62"/>
      <c r="AQ11614" s="61"/>
      <c r="AR11614" s="61"/>
      <c r="AS11614" s="61"/>
      <c r="AT11614" s="61"/>
      <c r="AU11614" s="61"/>
      <c r="AV11614" s="61"/>
      <c r="AW11614" s="60"/>
    </row>
    <row r="11615" s="59" customFormat="1" customHeight="1" spans="1:49">
      <c r="A11615" s="60"/>
      <c r="B11615" s="60"/>
      <c r="C11615" s="60"/>
      <c r="D11615" s="60"/>
      <c r="H11615" s="61"/>
      <c r="I11615" s="61"/>
      <c r="J11615" s="61"/>
      <c r="K11615" s="61"/>
      <c r="L11615" s="61"/>
      <c r="M11615" s="61"/>
      <c r="N11615" s="61"/>
      <c r="O11615" s="61"/>
      <c r="P11615" s="61"/>
      <c r="Q11615" s="61"/>
      <c r="R11615" s="61"/>
      <c r="S11615" s="61"/>
      <c r="T11615" s="61"/>
      <c r="U11615" s="61"/>
      <c r="V11615" s="61"/>
      <c r="W11615" s="61"/>
      <c r="X11615" s="61"/>
      <c r="Y11615" s="61"/>
      <c r="Z11615" s="61"/>
      <c r="AA11615" s="61"/>
      <c r="AB11615" s="61"/>
      <c r="AC11615" s="61"/>
      <c r="AD11615" s="61"/>
      <c r="AE11615" s="61"/>
      <c r="AF11615" s="61"/>
      <c r="AG11615" s="61"/>
      <c r="AH11615" s="61"/>
      <c r="AI11615" s="61"/>
      <c r="AJ11615" s="61"/>
      <c r="AK11615" s="61"/>
      <c r="AL11615" s="61"/>
      <c r="AM11615" s="61"/>
      <c r="AN11615" s="61"/>
      <c r="AO11615" s="61"/>
      <c r="AP11615" s="62"/>
      <c r="AQ11615" s="61"/>
      <c r="AR11615" s="61"/>
      <c r="AS11615" s="61"/>
      <c r="AT11615" s="61"/>
      <c r="AU11615" s="61"/>
      <c r="AV11615" s="61"/>
      <c r="AW11615" s="60"/>
    </row>
    <row r="11616" s="59" customFormat="1" customHeight="1" spans="1:49">
      <c r="A11616" s="60"/>
      <c r="B11616" s="60"/>
      <c r="C11616" s="60"/>
      <c r="D11616" s="60"/>
      <c r="H11616" s="61"/>
      <c r="I11616" s="61"/>
      <c r="J11616" s="61"/>
      <c r="K11616" s="61"/>
      <c r="L11616" s="61"/>
      <c r="M11616" s="61"/>
      <c r="N11616" s="61"/>
      <c r="O11616" s="61"/>
      <c r="P11616" s="61"/>
      <c r="Q11616" s="61"/>
      <c r="R11616" s="61"/>
      <c r="S11616" s="61"/>
      <c r="T11616" s="61"/>
      <c r="U11616" s="61"/>
      <c r="V11616" s="61"/>
      <c r="W11616" s="61"/>
      <c r="X11616" s="61"/>
      <c r="Y11616" s="61"/>
      <c r="Z11616" s="61"/>
      <c r="AA11616" s="61"/>
      <c r="AB11616" s="61"/>
      <c r="AC11616" s="61"/>
      <c r="AD11616" s="61"/>
      <c r="AE11616" s="61"/>
      <c r="AF11616" s="61"/>
      <c r="AG11616" s="61"/>
      <c r="AH11616" s="61"/>
      <c r="AI11616" s="61"/>
      <c r="AJ11616" s="61"/>
      <c r="AK11616" s="61"/>
      <c r="AL11616" s="61"/>
      <c r="AM11616" s="61"/>
      <c r="AN11616" s="61"/>
      <c r="AO11616" s="61"/>
      <c r="AP11616" s="62"/>
      <c r="AQ11616" s="61"/>
      <c r="AR11616" s="61"/>
      <c r="AS11616" s="61"/>
      <c r="AT11616" s="61"/>
      <c r="AU11616" s="61"/>
      <c r="AV11616" s="61"/>
      <c r="AW11616" s="60"/>
    </row>
    <row r="11617" s="59" customFormat="1" customHeight="1" spans="1:49">
      <c r="A11617" s="60"/>
      <c r="B11617" s="60"/>
      <c r="C11617" s="60"/>
      <c r="D11617" s="60"/>
      <c r="H11617" s="61"/>
      <c r="I11617" s="61"/>
      <c r="J11617" s="61"/>
      <c r="K11617" s="61"/>
      <c r="L11617" s="61"/>
      <c r="M11617" s="61"/>
      <c r="N11617" s="61"/>
      <c r="O11617" s="61"/>
      <c r="P11617" s="61"/>
      <c r="Q11617" s="61"/>
      <c r="R11617" s="61"/>
      <c r="S11617" s="61"/>
      <c r="T11617" s="61"/>
      <c r="U11617" s="61"/>
      <c r="V11617" s="61"/>
      <c r="W11617" s="61"/>
      <c r="X11617" s="61"/>
      <c r="Y11617" s="61"/>
      <c r="Z11617" s="61"/>
      <c r="AA11617" s="61"/>
      <c r="AB11617" s="61"/>
      <c r="AC11617" s="61"/>
      <c r="AD11617" s="61"/>
      <c r="AE11617" s="61"/>
      <c r="AF11617" s="61"/>
      <c r="AG11617" s="61"/>
      <c r="AH11617" s="61"/>
      <c r="AI11617" s="61"/>
      <c r="AJ11617" s="61"/>
      <c r="AK11617" s="61"/>
      <c r="AL11617" s="61"/>
      <c r="AM11617" s="61"/>
      <c r="AN11617" s="61"/>
      <c r="AO11617" s="61"/>
      <c r="AP11617" s="62"/>
      <c r="AQ11617" s="61"/>
      <c r="AR11617" s="61"/>
      <c r="AS11617" s="61"/>
      <c r="AT11617" s="61"/>
      <c r="AU11617" s="61"/>
      <c r="AV11617" s="61"/>
      <c r="AW11617" s="60"/>
    </row>
    <row r="11618" s="59" customFormat="1" customHeight="1" spans="1:49">
      <c r="A11618" s="60"/>
      <c r="B11618" s="60"/>
      <c r="C11618" s="60"/>
      <c r="D11618" s="60"/>
      <c r="H11618" s="61"/>
      <c r="I11618" s="61"/>
      <c r="J11618" s="61"/>
      <c r="K11618" s="61"/>
      <c r="L11618" s="61"/>
      <c r="M11618" s="61"/>
      <c r="N11618" s="61"/>
      <c r="O11618" s="61"/>
      <c r="P11618" s="61"/>
      <c r="Q11618" s="61"/>
      <c r="R11618" s="61"/>
      <c r="S11618" s="61"/>
      <c r="T11618" s="61"/>
      <c r="U11618" s="61"/>
      <c r="V11618" s="61"/>
      <c r="W11618" s="61"/>
      <c r="X11618" s="61"/>
      <c r="Y11618" s="61"/>
      <c r="Z11618" s="61"/>
      <c r="AA11618" s="61"/>
      <c r="AB11618" s="61"/>
      <c r="AC11618" s="61"/>
      <c r="AD11618" s="61"/>
      <c r="AE11618" s="61"/>
      <c r="AF11618" s="61"/>
      <c r="AG11618" s="61"/>
      <c r="AH11618" s="61"/>
      <c r="AI11618" s="61"/>
      <c r="AJ11618" s="61"/>
      <c r="AK11618" s="61"/>
      <c r="AL11618" s="61"/>
      <c r="AM11618" s="61"/>
      <c r="AN11618" s="61"/>
      <c r="AO11618" s="61"/>
      <c r="AP11618" s="62"/>
      <c r="AQ11618" s="61"/>
      <c r="AR11618" s="61"/>
      <c r="AS11618" s="61"/>
      <c r="AT11618" s="61"/>
      <c r="AU11618" s="61"/>
      <c r="AV11618" s="61"/>
      <c r="AW11618" s="60"/>
    </row>
    <row r="11619" s="59" customFormat="1" customHeight="1" spans="1:49">
      <c r="A11619" s="60"/>
      <c r="B11619" s="60"/>
      <c r="C11619" s="60"/>
      <c r="D11619" s="60"/>
      <c r="H11619" s="61"/>
      <c r="I11619" s="61"/>
      <c r="J11619" s="61"/>
      <c r="K11619" s="61"/>
      <c r="L11619" s="61"/>
      <c r="M11619" s="61"/>
      <c r="N11619" s="61"/>
      <c r="O11619" s="61"/>
      <c r="P11619" s="61"/>
      <c r="Q11619" s="61"/>
      <c r="R11619" s="61"/>
      <c r="S11619" s="61"/>
      <c r="T11619" s="61"/>
      <c r="U11619" s="61"/>
      <c r="V11619" s="61"/>
      <c r="W11619" s="61"/>
      <c r="X11619" s="61"/>
      <c r="Y11619" s="61"/>
      <c r="Z11619" s="61"/>
      <c r="AA11619" s="61"/>
      <c r="AB11619" s="61"/>
      <c r="AC11619" s="61"/>
      <c r="AD11619" s="61"/>
      <c r="AE11619" s="61"/>
      <c r="AF11619" s="61"/>
      <c r="AG11619" s="61"/>
      <c r="AH11619" s="61"/>
      <c r="AI11619" s="61"/>
      <c r="AJ11619" s="61"/>
      <c r="AK11619" s="61"/>
      <c r="AL11619" s="61"/>
      <c r="AM11619" s="61"/>
      <c r="AN11619" s="61"/>
      <c r="AO11619" s="61"/>
      <c r="AP11619" s="62"/>
      <c r="AQ11619" s="61"/>
      <c r="AR11619" s="61"/>
      <c r="AS11619" s="61"/>
      <c r="AT11619" s="61"/>
      <c r="AU11619" s="61"/>
      <c r="AV11619" s="61"/>
      <c r="AW11619" s="60"/>
    </row>
    <row r="11620" s="59" customFormat="1" customHeight="1" spans="1:49">
      <c r="A11620" s="60"/>
      <c r="B11620" s="60"/>
      <c r="C11620" s="60"/>
      <c r="D11620" s="60"/>
      <c r="H11620" s="61"/>
      <c r="I11620" s="61"/>
      <c r="J11620" s="61"/>
      <c r="K11620" s="61"/>
      <c r="L11620" s="61"/>
      <c r="M11620" s="61"/>
      <c r="N11620" s="61"/>
      <c r="O11620" s="61"/>
      <c r="P11620" s="61"/>
      <c r="Q11620" s="61"/>
      <c r="R11620" s="61"/>
      <c r="S11620" s="61"/>
      <c r="T11620" s="61"/>
      <c r="U11620" s="61"/>
      <c r="V11620" s="61"/>
      <c r="W11620" s="61"/>
      <c r="X11620" s="61"/>
      <c r="Y11620" s="61"/>
      <c r="Z11620" s="61"/>
      <c r="AA11620" s="61"/>
      <c r="AB11620" s="61"/>
      <c r="AC11620" s="61"/>
      <c r="AD11620" s="61"/>
      <c r="AE11620" s="61"/>
      <c r="AF11620" s="61"/>
      <c r="AG11620" s="61"/>
      <c r="AH11620" s="61"/>
      <c r="AI11620" s="61"/>
      <c r="AJ11620" s="61"/>
      <c r="AK11620" s="61"/>
      <c r="AL11620" s="61"/>
      <c r="AM11620" s="61"/>
      <c r="AN11620" s="61"/>
      <c r="AO11620" s="61"/>
      <c r="AP11620" s="62"/>
      <c r="AQ11620" s="61"/>
      <c r="AR11620" s="61"/>
      <c r="AS11620" s="61"/>
      <c r="AT11620" s="61"/>
      <c r="AU11620" s="61"/>
      <c r="AV11620" s="61"/>
      <c r="AW11620" s="60"/>
    </row>
    <row r="11621" s="59" customFormat="1" customHeight="1" spans="1:49">
      <c r="A11621" s="60"/>
      <c r="B11621" s="60"/>
      <c r="C11621" s="60"/>
      <c r="D11621" s="60"/>
      <c r="H11621" s="61"/>
      <c r="I11621" s="61"/>
      <c r="J11621" s="61"/>
      <c r="K11621" s="61"/>
      <c r="L11621" s="61"/>
      <c r="M11621" s="61"/>
      <c r="N11621" s="61"/>
      <c r="O11621" s="61"/>
      <c r="P11621" s="61"/>
      <c r="Q11621" s="61"/>
      <c r="R11621" s="61"/>
      <c r="S11621" s="61"/>
      <c r="T11621" s="61"/>
      <c r="U11621" s="61"/>
      <c r="V11621" s="61"/>
      <c r="W11621" s="61"/>
      <c r="X11621" s="61"/>
      <c r="Y11621" s="61"/>
      <c r="Z11621" s="61"/>
      <c r="AA11621" s="61"/>
      <c r="AB11621" s="61"/>
      <c r="AC11621" s="61"/>
      <c r="AD11621" s="61"/>
      <c r="AE11621" s="61"/>
      <c r="AF11621" s="61"/>
      <c r="AG11621" s="61"/>
      <c r="AH11621" s="61"/>
      <c r="AI11621" s="61"/>
      <c r="AJ11621" s="61"/>
      <c r="AK11621" s="61"/>
      <c r="AL11621" s="61"/>
      <c r="AM11621" s="61"/>
      <c r="AN11621" s="61"/>
      <c r="AO11621" s="61"/>
      <c r="AP11621" s="62"/>
      <c r="AQ11621" s="61"/>
      <c r="AR11621" s="61"/>
      <c r="AS11621" s="61"/>
      <c r="AT11621" s="61"/>
      <c r="AU11621" s="61"/>
      <c r="AV11621" s="61"/>
      <c r="AW11621" s="60"/>
    </row>
    <row r="11622" s="59" customFormat="1" customHeight="1" spans="1:49">
      <c r="A11622" s="60"/>
      <c r="B11622" s="60"/>
      <c r="C11622" s="60"/>
      <c r="D11622" s="60"/>
      <c r="H11622" s="61"/>
      <c r="I11622" s="61"/>
      <c r="J11622" s="61"/>
      <c r="K11622" s="61"/>
      <c r="L11622" s="61"/>
      <c r="M11622" s="61"/>
      <c r="N11622" s="61"/>
      <c r="O11622" s="61"/>
      <c r="P11622" s="61"/>
      <c r="Q11622" s="61"/>
      <c r="R11622" s="61"/>
      <c r="S11622" s="61"/>
      <c r="T11622" s="61"/>
      <c r="U11622" s="61"/>
      <c r="V11622" s="61"/>
      <c r="W11622" s="61"/>
      <c r="X11622" s="61"/>
      <c r="Y11622" s="61"/>
      <c r="Z11622" s="61"/>
      <c r="AA11622" s="61"/>
      <c r="AB11622" s="61"/>
      <c r="AC11622" s="61"/>
      <c r="AD11622" s="61"/>
      <c r="AE11622" s="61"/>
      <c r="AF11622" s="61"/>
      <c r="AG11622" s="61"/>
      <c r="AH11622" s="61"/>
      <c r="AI11622" s="61"/>
      <c r="AJ11622" s="61"/>
      <c r="AK11622" s="61"/>
      <c r="AL11622" s="61"/>
      <c r="AM11622" s="61"/>
      <c r="AN11622" s="61"/>
      <c r="AO11622" s="61"/>
      <c r="AP11622" s="62"/>
      <c r="AQ11622" s="61"/>
      <c r="AR11622" s="61"/>
      <c r="AS11622" s="61"/>
      <c r="AT11622" s="61"/>
      <c r="AU11622" s="61"/>
      <c r="AV11622" s="61"/>
      <c r="AW11622" s="60"/>
    </row>
    <row r="11623" s="59" customFormat="1" customHeight="1" spans="1:49">
      <c r="A11623" s="60"/>
      <c r="B11623" s="60"/>
      <c r="C11623" s="60"/>
      <c r="D11623" s="60"/>
      <c r="H11623" s="61"/>
      <c r="I11623" s="61"/>
      <c r="J11623" s="61"/>
      <c r="K11623" s="61"/>
      <c r="L11623" s="61"/>
      <c r="M11623" s="61"/>
      <c r="N11623" s="61"/>
      <c r="O11623" s="61"/>
      <c r="P11623" s="61"/>
      <c r="Q11623" s="61"/>
      <c r="R11623" s="61"/>
      <c r="S11623" s="61"/>
      <c r="T11623" s="61"/>
      <c r="U11623" s="61"/>
      <c r="V11623" s="61"/>
      <c r="W11623" s="61"/>
      <c r="X11623" s="61"/>
      <c r="Y11623" s="61"/>
      <c r="Z11623" s="61"/>
      <c r="AA11623" s="61"/>
      <c r="AB11623" s="61"/>
      <c r="AC11623" s="61"/>
      <c r="AD11623" s="61"/>
      <c r="AE11623" s="61"/>
      <c r="AF11623" s="61"/>
      <c r="AG11623" s="61"/>
      <c r="AH11623" s="61"/>
      <c r="AI11623" s="61"/>
      <c r="AJ11623" s="61"/>
      <c r="AK11623" s="61"/>
      <c r="AL11623" s="61"/>
      <c r="AM11623" s="61"/>
      <c r="AN11623" s="61"/>
      <c r="AO11623" s="61"/>
      <c r="AP11623" s="62"/>
      <c r="AQ11623" s="61"/>
      <c r="AR11623" s="61"/>
      <c r="AS11623" s="61"/>
      <c r="AT11623" s="61"/>
      <c r="AU11623" s="61"/>
      <c r="AV11623" s="61"/>
      <c r="AW11623" s="60"/>
    </row>
    <row r="11624" s="59" customFormat="1" customHeight="1" spans="1:49">
      <c r="A11624" s="60"/>
      <c r="B11624" s="60"/>
      <c r="C11624" s="60"/>
      <c r="D11624" s="60"/>
      <c r="H11624" s="61"/>
      <c r="I11624" s="61"/>
      <c r="J11624" s="61"/>
      <c r="K11624" s="61"/>
      <c r="L11624" s="61"/>
      <c r="M11624" s="61"/>
      <c r="N11624" s="61"/>
      <c r="O11624" s="61"/>
      <c r="P11624" s="61"/>
      <c r="Q11624" s="61"/>
      <c r="R11624" s="61"/>
      <c r="S11624" s="61"/>
      <c r="T11624" s="61"/>
      <c r="U11624" s="61"/>
      <c r="V11624" s="61"/>
      <c r="W11624" s="61"/>
      <c r="X11624" s="61"/>
      <c r="Y11624" s="61"/>
      <c r="Z11624" s="61"/>
      <c r="AA11624" s="61"/>
      <c r="AB11624" s="61"/>
      <c r="AC11624" s="61"/>
      <c r="AD11624" s="61"/>
      <c r="AE11624" s="61"/>
      <c r="AF11624" s="61"/>
      <c r="AG11624" s="61"/>
      <c r="AH11624" s="61"/>
      <c r="AI11624" s="61"/>
      <c r="AJ11624" s="61"/>
      <c r="AK11624" s="61"/>
      <c r="AL11624" s="61"/>
      <c r="AM11624" s="61"/>
      <c r="AN11624" s="61"/>
      <c r="AO11624" s="61"/>
      <c r="AP11624" s="62"/>
      <c r="AQ11624" s="61"/>
      <c r="AR11624" s="61"/>
      <c r="AS11624" s="61"/>
      <c r="AT11624" s="61"/>
      <c r="AU11624" s="61"/>
      <c r="AV11624" s="61"/>
      <c r="AW11624" s="60"/>
    </row>
    <row r="11625" s="59" customFormat="1" customHeight="1" spans="1:49">
      <c r="A11625" s="60"/>
      <c r="B11625" s="60"/>
      <c r="C11625" s="60"/>
      <c r="D11625" s="60"/>
      <c r="H11625" s="61"/>
      <c r="I11625" s="61"/>
      <c r="J11625" s="61"/>
      <c r="K11625" s="61"/>
      <c r="L11625" s="61"/>
      <c r="M11625" s="61"/>
      <c r="N11625" s="61"/>
      <c r="O11625" s="61"/>
      <c r="P11625" s="61"/>
      <c r="Q11625" s="61"/>
      <c r="R11625" s="61"/>
      <c r="S11625" s="61"/>
      <c r="T11625" s="61"/>
      <c r="U11625" s="61"/>
      <c r="V11625" s="61"/>
      <c r="W11625" s="61"/>
      <c r="X11625" s="61"/>
      <c r="Y11625" s="61"/>
      <c r="Z11625" s="61"/>
      <c r="AA11625" s="61"/>
      <c r="AB11625" s="61"/>
      <c r="AC11625" s="61"/>
      <c r="AD11625" s="61"/>
      <c r="AE11625" s="61"/>
      <c r="AF11625" s="61"/>
      <c r="AG11625" s="61"/>
      <c r="AH11625" s="61"/>
      <c r="AI11625" s="61"/>
      <c r="AJ11625" s="61"/>
      <c r="AK11625" s="61"/>
      <c r="AL11625" s="61"/>
      <c r="AM11625" s="61"/>
      <c r="AN11625" s="61"/>
      <c r="AO11625" s="61"/>
      <c r="AP11625" s="62"/>
      <c r="AQ11625" s="61"/>
      <c r="AR11625" s="61"/>
      <c r="AS11625" s="61"/>
      <c r="AT11625" s="61"/>
      <c r="AU11625" s="61"/>
      <c r="AV11625" s="61"/>
      <c r="AW11625" s="60"/>
    </row>
    <row r="11626" s="59" customFormat="1" customHeight="1" spans="1:49">
      <c r="A11626" s="60"/>
      <c r="B11626" s="60"/>
      <c r="C11626" s="60"/>
      <c r="D11626" s="60"/>
      <c r="H11626" s="61"/>
      <c r="I11626" s="61"/>
      <c r="J11626" s="61"/>
      <c r="K11626" s="61"/>
      <c r="L11626" s="61"/>
      <c r="M11626" s="61"/>
      <c r="N11626" s="61"/>
      <c r="O11626" s="61"/>
      <c r="P11626" s="61"/>
      <c r="Q11626" s="61"/>
      <c r="R11626" s="61"/>
      <c r="S11626" s="61"/>
      <c r="T11626" s="61"/>
      <c r="U11626" s="61"/>
      <c r="V11626" s="61"/>
      <c r="W11626" s="61"/>
      <c r="X11626" s="61"/>
      <c r="Y11626" s="61"/>
      <c r="Z11626" s="61"/>
      <c r="AA11626" s="61"/>
      <c r="AB11626" s="61"/>
      <c r="AC11626" s="61"/>
      <c r="AD11626" s="61"/>
      <c r="AE11626" s="61"/>
      <c r="AF11626" s="61"/>
      <c r="AG11626" s="61"/>
      <c r="AH11626" s="61"/>
      <c r="AI11626" s="61"/>
      <c r="AJ11626" s="61"/>
      <c r="AK11626" s="61"/>
      <c r="AL11626" s="61"/>
      <c r="AM11626" s="61"/>
      <c r="AN11626" s="61"/>
      <c r="AO11626" s="61"/>
      <c r="AP11626" s="62"/>
      <c r="AQ11626" s="61"/>
      <c r="AR11626" s="61"/>
      <c r="AS11626" s="61"/>
      <c r="AT11626" s="61"/>
      <c r="AU11626" s="61"/>
      <c r="AV11626" s="61"/>
      <c r="AW11626" s="60"/>
    </row>
    <row r="11627" s="59" customFormat="1" customHeight="1" spans="1:49">
      <c r="A11627" s="60"/>
      <c r="B11627" s="60"/>
      <c r="C11627" s="60"/>
      <c r="D11627" s="60"/>
      <c r="H11627" s="61"/>
      <c r="I11627" s="61"/>
      <c r="J11627" s="61"/>
      <c r="K11627" s="61"/>
      <c r="L11627" s="61"/>
      <c r="M11627" s="61"/>
      <c r="N11627" s="61"/>
      <c r="O11627" s="61"/>
      <c r="P11627" s="61"/>
      <c r="Q11627" s="61"/>
      <c r="R11627" s="61"/>
      <c r="S11627" s="61"/>
      <c r="T11627" s="61"/>
      <c r="U11627" s="61"/>
      <c r="V11627" s="61"/>
      <c r="W11627" s="61"/>
      <c r="X11627" s="61"/>
      <c r="Y11627" s="61"/>
      <c r="Z11627" s="61"/>
      <c r="AA11627" s="61"/>
      <c r="AB11627" s="61"/>
      <c r="AC11627" s="61"/>
      <c r="AD11627" s="61"/>
      <c r="AE11627" s="61"/>
      <c r="AF11627" s="61"/>
      <c r="AG11627" s="61"/>
      <c r="AH11627" s="61"/>
      <c r="AI11627" s="61"/>
      <c r="AJ11627" s="61"/>
      <c r="AK11627" s="61"/>
      <c r="AL11627" s="61"/>
      <c r="AM11627" s="61"/>
      <c r="AN11627" s="61"/>
      <c r="AO11627" s="61"/>
      <c r="AP11627" s="62"/>
      <c r="AQ11627" s="61"/>
      <c r="AR11627" s="61"/>
      <c r="AS11627" s="61"/>
      <c r="AT11627" s="61"/>
      <c r="AU11627" s="61"/>
      <c r="AV11627" s="61"/>
      <c r="AW11627" s="60"/>
    </row>
    <row r="11628" s="59" customFormat="1" customHeight="1" spans="1:49">
      <c r="A11628" s="60"/>
      <c r="B11628" s="60"/>
      <c r="C11628" s="60"/>
      <c r="D11628" s="60"/>
      <c r="H11628" s="61"/>
      <c r="I11628" s="61"/>
      <c r="J11628" s="61"/>
      <c r="K11628" s="61"/>
      <c r="L11628" s="61"/>
      <c r="M11628" s="61"/>
      <c r="N11628" s="61"/>
      <c r="O11628" s="61"/>
      <c r="P11628" s="61"/>
      <c r="Q11628" s="61"/>
      <c r="R11628" s="61"/>
      <c r="S11628" s="61"/>
      <c r="T11628" s="61"/>
      <c r="U11628" s="61"/>
      <c r="V11628" s="61"/>
      <c r="W11628" s="61"/>
      <c r="X11628" s="61"/>
      <c r="Y11628" s="61"/>
      <c r="Z11628" s="61"/>
      <c r="AA11628" s="61"/>
      <c r="AB11628" s="61"/>
      <c r="AC11628" s="61"/>
      <c r="AD11628" s="61"/>
      <c r="AE11628" s="61"/>
      <c r="AF11628" s="61"/>
      <c r="AG11628" s="61"/>
      <c r="AH11628" s="61"/>
      <c r="AI11628" s="61"/>
      <c r="AJ11628" s="61"/>
      <c r="AK11628" s="61"/>
      <c r="AL11628" s="61"/>
      <c r="AM11628" s="61"/>
      <c r="AN11628" s="61"/>
      <c r="AO11628" s="61"/>
      <c r="AP11628" s="62"/>
      <c r="AQ11628" s="61"/>
      <c r="AR11628" s="61"/>
      <c r="AS11628" s="61"/>
      <c r="AT11628" s="61"/>
      <c r="AU11628" s="61"/>
      <c r="AV11628" s="61"/>
      <c r="AW11628" s="60"/>
    </row>
    <row r="11629" s="59" customFormat="1" customHeight="1" spans="1:49">
      <c r="A11629" s="60"/>
      <c r="B11629" s="60"/>
      <c r="C11629" s="60"/>
      <c r="D11629" s="60"/>
      <c r="H11629" s="61"/>
      <c r="I11629" s="61"/>
      <c r="J11629" s="61"/>
      <c r="K11629" s="61"/>
      <c r="L11629" s="61"/>
      <c r="M11629" s="61"/>
      <c r="N11629" s="61"/>
      <c r="O11629" s="61"/>
      <c r="P11629" s="61"/>
      <c r="Q11629" s="61"/>
      <c r="R11629" s="61"/>
      <c r="S11629" s="61"/>
      <c r="T11629" s="61"/>
      <c r="U11629" s="61"/>
      <c r="V11629" s="61"/>
      <c r="W11629" s="61"/>
      <c r="X11629" s="61"/>
      <c r="Y11629" s="61"/>
      <c r="Z11629" s="61"/>
      <c r="AA11629" s="61"/>
      <c r="AB11629" s="61"/>
      <c r="AC11629" s="61"/>
      <c r="AD11629" s="61"/>
      <c r="AE11629" s="61"/>
      <c r="AF11629" s="61"/>
      <c r="AG11629" s="61"/>
      <c r="AH11629" s="61"/>
      <c r="AI11629" s="61"/>
      <c r="AJ11629" s="61"/>
      <c r="AK11629" s="61"/>
      <c r="AL11629" s="61"/>
      <c r="AM11629" s="61"/>
      <c r="AN11629" s="61"/>
      <c r="AO11629" s="61"/>
      <c r="AP11629" s="62"/>
      <c r="AQ11629" s="61"/>
      <c r="AR11629" s="61"/>
      <c r="AS11629" s="61"/>
      <c r="AT11629" s="61"/>
      <c r="AU11629" s="61"/>
      <c r="AV11629" s="61"/>
      <c r="AW11629" s="60"/>
    </row>
    <row r="11630" s="59" customFormat="1" customHeight="1" spans="1:49">
      <c r="A11630" s="60"/>
      <c r="B11630" s="60"/>
      <c r="C11630" s="60"/>
      <c r="D11630" s="60"/>
      <c r="H11630" s="61"/>
      <c r="I11630" s="61"/>
      <c r="J11630" s="61"/>
      <c r="K11630" s="61"/>
      <c r="L11630" s="61"/>
      <c r="M11630" s="61"/>
      <c r="N11630" s="61"/>
      <c r="O11630" s="61"/>
      <c r="P11630" s="61"/>
      <c r="Q11630" s="61"/>
      <c r="R11630" s="61"/>
      <c r="S11630" s="61"/>
      <c r="T11630" s="61"/>
      <c r="U11630" s="61"/>
      <c r="V11630" s="61"/>
      <c r="W11630" s="61"/>
      <c r="X11630" s="61"/>
      <c r="Y11630" s="61"/>
      <c r="Z11630" s="61"/>
      <c r="AA11630" s="61"/>
      <c r="AB11630" s="61"/>
      <c r="AC11630" s="61"/>
      <c r="AD11630" s="61"/>
      <c r="AE11630" s="61"/>
      <c r="AF11630" s="61"/>
      <c r="AG11630" s="61"/>
      <c r="AH11630" s="61"/>
      <c r="AI11630" s="61"/>
      <c r="AJ11630" s="61"/>
      <c r="AK11630" s="61"/>
      <c r="AL11630" s="61"/>
      <c r="AM11630" s="61"/>
      <c r="AN11630" s="61"/>
      <c r="AO11630" s="61"/>
      <c r="AP11630" s="62"/>
      <c r="AQ11630" s="61"/>
      <c r="AR11630" s="61"/>
      <c r="AS11630" s="61"/>
      <c r="AT11630" s="61"/>
      <c r="AU11630" s="61"/>
      <c r="AV11630" s="61"/>
      <c r="AW11630" s="60"/>
    </row>
    <row r="11631" s="59" customFormat="1" customHeight="1" spans="1:49">
      <c r="A11631" s="60"/>
      <c r="B11631" s="60"/>
      <c r="C11631" s="60"/>
      <c r="D11631" s="60"/>
      <c r="H11631" s="61"/>
      <c r="I11631" s="61"/>
      <c r="J11631" s="61"/>
      <c r="K11631" s="61"/>
      <c r="L11631" s="61"/>
      <c r="M11631" s="61"/>
      <c r="N11631" s="61"/>
      <c r="O11631" s="61"/>
      <c r="P11631" s="61"/>
      <c r="Q11631" s="61"/>
      <c r="R11631" s="61"/>
      <c r="S11631" s="61"/>
      <c r="T11631" s="61"/>
      <c r="U11631" s="61"/>
      <c r="V11631" s="61"/>
      <c r="W11631" s="61"/>
      <c r="X11631" s="61"/>
      <c r="Y11631" s="61"/>
      <c r="Z11631" s="61"/>
      <c r="AA11631" s="61"/>
      <c r="AB11631" s="61"/>
      <c r="AC11631" s="61"/>
      <c r="AD11631" s="61"/>
      <c r="AE11631" s="61"/>
      <c r="AF11631" s="61"/>
      <c r="AG11631" s="61"/>
      <c r="AH11631" s="61"/>
      <c r="AI11631" s="61"/>
      <c r="AJ11631" s="61"/>
      <c r="AK11631" s="61"/>
      <c r="AL11631" s="61"/>
      <c r="AM11631" s="61"/>
      <c r="AN11631" s="61"/>
      <c r="AO11631" s="61"/>
      <c r="AP11631" s="62"/>
      <c r="AQ11631" s="61"/>
      <c r="AR11631" s="61"/>
      <c r="AS11631" s="61"/>
      <c r="AT11631" s="61"/>
      <c r="AU11631" s="61"/>
      <c r="AV11631" s="61"/>
      <c r="AW11631" s="60"/>
    </row>
    <row r="11632" s="59" customFormat="1" customHeight="1" spans="1:49">
      <c r="A11632" s="60"/>
      <c r="B11632" s="60"/>
      <c r="C11632" s="60"/>
      <c r="D11632" s="60"/>
      <c r="H11632" s="61"/>
      <c r="I11632" s="61"/>
      <c r="J11632" s="61"/>
      <c r="K11632" s="61"/>
      <c r="L11632" s="61"/>
      <c r="M11632" s="61"/>
      <c r="N11632" s="61"/>
      <c r="O11632" s="61"/>
      <c r="P11632" s="61"/>
      <c r="Q11632" s="61"/>
      <c r="R11632" s="61"/>
      <c r="S11632" s="61"/>
      <c r="T11632" s="61"/>
      <c r="U11632" s="61"/>
      <c r="V11632" s="61"/>
      <c r="W11632" s="61"/>
      <c r="X11632" s="61"/>
      <c r="Y11632" s="61"/>
      <c r="Z11632" s="61"/>
      <c r="AA11632" s="61"/>
      <c r="AB11632" s="61"/>
      <c r="AC11632" s="61"/>
      <c r="AD11632" s="61"/>
      <c r="AE11632" s="61"/>
      <c r="AF11632" s="61"/>
      <c r="AG11632" s="61"/>
      <c r="AH11632" s="61"/>
      <c r="AI11632" s="61"/>
      <c r="AJ11632" s="61"/>
      <c r="AK11632" s="61"/>
      <c r="AL11632" s="61"/>
      <c r="AM11632" s="61"/>
      <c r="AN11632" s="61"/>
      <c r="AO11632" s="61"/>
      <c r="AP11632" s="62"/>
      <c r="AQ11632" s="61"/>
      <c r="AR11632" s="61"/>
      <c r="AS11632" s="61"/>
      <c r="AT11632" s="61"/>
      <c r="AU11632" s="61"/>
      <c r="AV11632" s="61"/>
      <c r="AW11632" s="60"/>
    </row>
    <row r="11633" s="59" customFormat="1" customHeight="1" spans="1:49">
      <c r="A11633" s="60"/>
      <c r="B11633" s="60"/>
      <c r="C11633" s="60"/>
      <c r="D11633" s="60"/>
      <c r="H11633" s="61"/>
      <c r="I11633" s="61"/>
      <c r="J11633" s="61"/>
      <c r="K11633" s="61"/>
      <c r="L11633" s="61"/>
      <c r="M11633" s="61"/>
      <c r="N11633" s="61"/>
      <c r="O11633" s="61"/>
      <c r="P11633" s="61"/>
      <c r="Q11633" s="61"/>
      <c r="R11633" s="61"/>
      <c r="S11633" s="61"/>
      <c r="T11633" s="61"/>
      <c r="U11633" s="61"/>
      <c r="V11633" s="61"/>
      <c r="W11633" s="61"/>
      <c r="X11633" s="61"/>
      <c r="Y11633" s="61"/>
      <c r="Z11633" s="61"/>
      <c r="AA11633" s="61"/>
      <c r="AB11633" s="61"/>
      <c r="AC11633" s="61"/>
      <c r="AD11633" s="61"/>
      <c r="AE11633" s="61"/>
      <c r="AF11633" s="61"/>
      <c r="AG11633" s="61"/>
      <c r="AH11633" s="61"/>
      <c r="AI11633" s="61"/>
      <c r="AJ11633" s="61"/>
      <c r="AK11633" s="61"/>
      <c r="AL11633" s="61"/>
      <c r="AM11633" s="61"/>
      <c r="AN11633" s="61"/>
      <c r="AO11633" s="61"/>
      <c r="AP11633" s="62"/>
      <c r="AQ11633" s="61"/>
      <c r="AR11633" s="61"/>
      <c r="AS11633" s="61"/>
      <c r="AT11633" s="61"/>
      <c r="AU11633" s="61"/>
      <c r="AV11633" s="61"/>
      <c r="AW11633" s="60"/>
    </row>
    <row r="11634" s="59" customFormat="1" customHeight="1" spans="1:49">
      <c r="A11634" s="60"/>
      <c r="B11634" s="60"/>
      <c r="C11634" s="60"/>
      <c r="D11634" s="60"/>
      <c r="H11634" s="61"/>
      <c r="I11634" s="61"/>
      <c r="J11634" s="61"/>
      <c r="K11634" s="61"/>
      <c r="L11634" s="61"/>
      <c r="M11634" s="61"/>
      <c r="N11634" s="61"/>
      <c r="O11634" s="61"/>
      <c r="P11634" s="61"/>
      <c r="Q11634" s="61"/>
      <c r="R11634" s="61"/>
      <c r="S11634" s="61"/>
      <c r="T11634" s="61"/>
      <c r="U11634" s="61"/>
      <c r="V11634" s="61"/>
      <c r="W11634" s="61"/>
      <c r="X11634" s="61"/>
      <c r="Y11634" s="61"/>
      <c r="Z11634" s="61"/>
      <c r="AA11634" s="61"/>
      <c r="AB11634" s="61"/>
      <c r="AC11634" s="61"/>
      <c r="AD11634" s="61"/>
      <c r="AE11634" s="61"/>
      <c r="AF11634" s="61"/>
      <c r="AG11634" s="61"/>
      <c r="AH11634" s="61"/>
      <c r="AI11634" s="61"/>
      <c r="AJ11634" s="61"/>
      <c r="AK11634" s="61"/>
      <c r="AL11634" s="61"/>
      <c r="AM11634" s="61"/>
      <c r="AN11634" s="61"/>
      <c r="AO11634" s="61"/>
      <c r="AP11634" s="62"/>
      <c r="AQ11634" s="61"/>
      <c r="AR11634" s="61"/>
      <c r="AS11634" s="61"/>
      <c r="AT11634" s="61"/>
      <c r="AU11634" s="61"/>
      <c r="AV11634" s="61"/>
      <c r="AW11634" s="60"/>
    </row>
    <row r="11635" s="59" customFormat="1" customHeight="1" spans="1:49">
      <c r="A11635" s="60"/>
      <c r="B11635" s="60"/>
      <c r="C11635" s="60"/>
      <c r="D11635" s="60"/>
      <c r="H11635" s="61"/>
      <c r="I11635" s="61"/>
      <c r="J11635" s="61"/>
      <c r="K11635" s="61"/>
      <c r="L11635" s="61"/>
      <c r="M11635" s="61"/>
      <c r="N11635" s="61"/>
      <c r="O11635" s="61"/>
      <c r="P11635" s="61"/>
      <c r="Q11635" s="61"/>
      <c r="R11635" s="61"/>
      <c r="S11635" s="61"/>
      <c r="T11635" s="61"/>
      <c r="U11635" s="61"/>
      <c r="V11635" s="61"/>
      <c r="W11635" s="61"/>
      <c r="X11635" s="61"/>
      <c r="Y11635" s="61"/>
      <c r="Z11635" s="61"/>
      <c r="AA11635" s="61"/>
      <c r="AB11635" s="61"/>
      <c r="AC11635" s="61"/>
      <c r="AD11635" s="61"/>
      <c r="AE11635" s="61"/>
      <c r="AF11635" s="61"/>
      <c r="AG11635" s="61"/>
      <c r="AH11635" s="61"/>
      <c r="AI11635" s="61"/>
      <c r="AJ11635" s="61"/>
      <c r="AK11635" s="61"/>
      <c r="AL11635" s="61"/>
      <c r="AM11635" s="61"/>
      <c r="AN11635" s="61"/>
      <c r="AO11635" s="61"/>
      <c r="AP11635" s="62"/>
      <c r="AQ11635" s="61"/>
      <c r="AR11635" s="61"/>
      <c r="AS11635" s="61"/>
      <c r="AT11635" s="61"/>
      <c r="AU11635" s="61"/>
      <c r="AV11635" s="61"/>
      <c r="AW11635" s="60"/>
    </row>
    <row r="11636" s="59" customFormat="1" customHeight="1" spans="1:49">
      <c r="A11636" s="60"/>
      <c r="B11636" s="60"/>
      <c r="C11636" s="60"/>
      <c r="D11636" s="60"/>
      <c r="H11636" s="61"/>
      <c r="I11636" s="61"/>
      <c r="J11636" s="61"/>
      <c r="K11636" s="61"/>
      <c r="L11636" s="61"/>
      <c r="M11636" s="61"/>
      <c r="N11636" s="61"/>
      <c r="O11636" s="61"/>
      <c r="P11636" s="61"/>
      <c r="Q11636" s="61"/>
      <c r="R11636" s="61"/>
      <c r="S11636" s="61"/>
      <c r="T11636" s="61"/>
      <c r="U11636" s="61"/>
      <c r="V11636" s="61"/>
      <c r="W11636" s="61"/>
      <c r="X11636" s="61"/>
      <c r="Y11636" s="61"/>
      <c r="Z11636" s="61"/>
      <c r="AA11636" s="61"/>
      <c r="AB11636" s="61"/>
      <c r="AC11636" s="61"/>
      <c r="AD11636" s="61"/>
      <c r="AE11636" s="61"/>
      <c r="AF11636" s="61"/>
      <c r="AG11636" s="61"/>
      <c r="AH11636" s="61"/>
      <c r="AI11636" s="61"/>
      <c r="AJ11636" s="61"/>
      <c r="AK11636" s="61"/>
      <c r="AL11636" s="61"/>
      <c r="AM11636" s="61"/>
      <c r="AN11636" s="61"/>
      <c r="AO11636" s="61"/>
      <c r="AP11636" s="62"/>
      <c r="AQ11636" s="61"/>
      <c r="AR11636" s="61"/>
      <c r="AS11636" s="61"/>
      <c r="AT11636" s="61"/>
      <c r="AU11636" s="61"/>
      <c r="AV11636" s="61"/>
      <c r="AW11636" s="60"/>
    </row>
    <row r="11637" s="59" customFormat="1" customHeight="1" spans="1:49">
      <c r="A11637" s="60"/>
      <c r="B11637" s="60"/>
      <c r="C11637" s="60"/>
      <c r="D11637" s="60"/>
      <c r="H11637" s="61"/>
      <c r="I11637" s="61"/>
      <c r="J11637" s="61"/>
      <c r="K11637" s="61"/>
      <c r="L11637" s="61"/>
      <c r="M11637" s="61"/>
      <c r="N11637" s="61"/>
      <c r="O11637" s="61"/>
      <c r="P11637" s="61"/>
      <c r="Q11637" s="61"/>
      <c r="R11637" s="61"/>
      <c r="S11637" s="61"/>
      <c r="T11637" s="61"/>
      <c r="U11637" s="61"/>
      <c r="V11637" s="61"/>
      <c r="W11637" s="61"/>
      <c r="X11637" s="61"/>
      <c r="Y11637" s="61"/>
      <c r="Z11637" s="61"/>
      <c r="AA11637" s="61"/>
      <c r="AB11637" s="61"/>
      <c r="AC11637" s="61"/>
      <c r="AD11637" s="61"/>
      <c r="AE11637" s="61"/>
      <c r="AF11637" s="61"/>
      <c r="AG11637" s="61"/>
      <c r="AH11637" s="61"/>
      <c r="AI11637" s="61"/>
      <c r="AJ11637" s="61"/>
      <c r="AK11637" s="61"/>
      <c r="AL11637" s="61"/>
      <c r="AM11637" s="61"/>
      <c r="AN11637" s="61"/>
      <c r="AO11637" s="61"/>
      <c r="AP11637" s="62"/>
      <c r="AQ11637" s="61"/>
      <c r="AR11637" s="61"/>
      <c r="AS11637" s="61"/>
      <c r="AT11637" s="61"/>
      <c r="AU11637" s="61"/>
      <c r="AV11637" s="61"/>
      <c r="AW11637" s="60"/>
    </row>
    <row r="11638" s="59" customFormat="1" customHeight="1" spans="1:49">
      <c r="A11638" s="60"/>
      <c r="B11638" s="60"/>
      <c r="C11638" s="60"/>
      <c r="D11638" s="60"/>
      <c r="H11638" s="61"/>
      <c r="I11638" s="61"/>
      <c r="J11638" s="61"/>
      <c r="K11638" s="61"/>
      <c r="L11638" s="61"/>
      <c r="M11638" s="61"/>
      <c r="N11638" s="61"/>
      <c r="O11638" s="61"/>
      <c r="P11638" s="61"/>
      <c r="Q11638" s="61"/>
      <c r="R11638" s="61"/>
      <c r="S11638" s="61"/>
      <c r="T11638" s="61"/>
      <c r="U11638" s="61"/>
      <c r="V11638" s="61"/>
      <c r="W11638" s="61"/>
      <c r="X11638" s="61"/>
      <c r="Y11638" s="61"/>
      <c r="Z11638" s="61"/>
      <c r="AA11638" s="61"/>
      <c r="AB11638" s="61"/>
      <c r="AC11638" s="61"/>
      <c r="AD11638" s="61"/>
      <c r="AE11638" s="61"/>
      <c r="AF11638" s="61"/>
      <c r="AG11638" s="61"/>
      <c r="AH11638" s="61"/>
      <c r="AI11638" s="61"/>
      <c r="AJ11638" s="61"/>
      <c r="AK11638" s="61"/>
      <c r="AL11638" s="61"/>
      <c r="AM11638" s="61"/>
      <c r="AN11638" s="61"/>
      <c r="AO11638" s="61"/>
      <c r="AP11638" s="62"/>
      <c r="AQ11638" s="61"/>
      <c r="AR11638" s="61"/>
      <c r="AS11638" s="61"/>
      <c r="AT11638" s="61"/>
      <c r="AU11638" s="61"/>
      <c r="AV11638" s="61"/>
      <c r="AW11638" s="60"/>
    </row>
    <row r="11639" s="59" customFormat="1" customHeight="1" spans="1:49">
      <c r="A11639" s="60"/>
      <c r="B11639" s="60"/>
      <c r="C11639" s="60"/>
      <c r="D11639" s="60"/>
      <c r="H11639" s="61"/>
      <c r="I11639" s="61"/>
      <c r="J11639" s="61"/>
      <c r="K11639" s="61"/>
      <c r="L11639" s="61"/>
      <c r="M11639" s="61"/>
      <c r="N11639" s="61"/>
      <c r="O11639" s="61"/>
      <c r="P11639" s="61"/>
      <c r="Q11639" s="61"/>
      <c r="R11639" s="61"/>
      <c r="S11639" s="61"/>
      <c r="T11639" s="61"/>
      <c r="U11639" s="61"/>
      <c r="V11639" s="61"/>
      <c r="W11639" s="61"/>
      <c r="X11639" s="61"/>
      <c r="Y11639" s="61"/>
      <c r="Z11639" s="61"/>
      <c r="AA11639" s="61"/>
      <c r="AB11639" s="61"/>
      <c r="AC11639" s="61"/>
      <c r="AD11639" s="61"/>
      <c r="AE11639" s="61"/>
      <c r="AF11639" s="61"/>
      <c r="AG11639" s="61"/>
      <c r="AH11639" s="61"/>
      <c r="AI11639" s="61"/>
      <c r="AJ11639" s="61"/>
      <c r="AK11639" s="61"/>
      <c r="AL11639" s="61"/>
      <c r="AM11639" s="61"/>
      <c r="AN11639" s="61"/>
      <c r="AO11639" s="61"/>
      <c r="AP11639" s="62"/>
      <c r="AQ11639" s="61"/>
      <c r="AR11639" s="61"/>
      <c r="AS11639" s="61"/>
      <c r="AT11639" s="61"/>
      <c r="AU11639" s="61"/>
      <c r="AV11639" s="61"/>
      <c r="AW11639" s="60"/>
    </row>
    <row r="11640" s="59" customFormat="1" customHeight="1" spans="1:49">
      <c r="A11640" s="60"/>
      <c r="B11640" s="60"/>
      <c r="C11640" s="60"/>
      <c r="D11640" s="60"/>
      <c r="H11640" s="61"/>
      <c r="I11640" s="61"/>
      <c r="J11640" s="61"/>
      <c r="K11640" s="61"/>
      <c r="L11640" s="61"/>
      <c r="M11640" s="61"/>
      <c r="N11640" s="61"/>
      <c r="O11640" s="61"/>
      <c r="P11640" s="61"/>
      <c r="Q11640" s="61"/>
      <c r="R11640" s="61"/>
      <c r="S11640" s="61"/>
      <c r="T11640" s="61"/>
      <c r="U11640" s="61"/>
      <c r="V11640" s="61"/>
      <c r="W11640" s="61"/>
      <c r="X11640" s="61"/>
      <c r="Y11640" s="61"/>
      <c r="Z11640" s="61"/>
      <c r="AA11640" s="61"/>
      <c r="AB11640" s="61"/>
      <c r="AC11640" s="61"/>
      <c r="AD11640" s="61"/>
      <c r="AE11640" s="61"/>
      <c r="AF11640" s="61"/>
      <c r="AG11640" s="61"/>
      <c r="AH11640" s="61"/>
      <c r="AI11640" s="61"/>
      <c r="AJ11640" s="61"/>
      <c r="AK11640" s="61"/>
      <c r="AL11640" s="61"/>
      <c r="AM11640" s="61"/>
      <c r="AN11640" s="61"/>
      <c r="AO11640" s="61"/>
      <c r="AP11640" s="62"/>
      <c r="AQ11640" s="61"/>
      <c r="AR11640" s="61"/>
      <c r="AS11640" s="61"/>
      <c r="AT11640" s="61"/>
      <c r="AU11640" s="61"/>
      <c r="AV11640" s="61"/>
      <c r="AW11640" s="60"/>
    </row>
    <row r="11641" s="59" customFormat="1" customHeight="1" spans="1:49">
      <c r="A11641" s="60"/>
      <c r="B11641" s="60"/>
      <c r="C11641" s="60"/>
      <c r="D11641" s="60"/>
      <c r="H11641" s="61"/>
      <c r="I11641" s="61"/>
      <c r="J11641" s="61"/>
      <c r="K11641" s="61"/>
      <c r="L11641" s="61"/>
      <c r="M11641" s="61"/>
      <c r="N11641" s="61"/>
      <c r="O11641" s="61"/>
      <c r="P11641" s="61"/>
      <c r="Q11641" s="61"/>
      <c r="R11641" s="61"/>
      <c r="S11641" s="61"/>
      <c r="T11641" s="61"/>
      <c r="U11641" s="61"/>
      <c r="V11641" s="61"/>
      <c r="W11641" s="61"/>
      <c r="X11641" s="61"/>
      <c r="Y11641" s="61"/>
      <c r="Z11641" s="61"/>
      <c r="AA11641" s="61"/>
      <c r="AB11641" s="61"/>
      <c r="AC11641" s="61"/>
      <c r="AD11641" s="61"/>
      <c r="AE11641" s="61"/>
      <c r="AF11641" s="61"/>
      <c r="AG11641" s="61"/>
      <c r="AH11641" s="61"/>
      <c r="AI11641" s="61"/>
      <c r="AJ11641" s="61"/>
      <c r="AK11641" s="61"/>
      <c r="AL11641" s="61"/>
      <c r="AM11641" s="61"/>
      <c r="AN11641" s="61"/>
      <c r="AO11641" s="61"/>
      <c r="AP11641" s="62"/>
      <c r="AQ11641" s="61"/>
      <c r="AR11641" s="61"/>
      <c r="AS11641" s="61"/>
      <c r="AT11641" s="61"/>
      <c r="AU11641" s="61"/>
      <c r="AV11641" s="61"/>
      <c r="AW11641" s="60"/>
    </row>
    <row r="11642" s="59" customFormat="1" customHeight="1" spans="1:49">
      <c r="A11642" s="60"/>
      <c r="B11642" s="60"/>
      <c r="C11642" s="60"/>
      <c r="D11642" s="60"/>
      <c r="H11642" s="61"/>
      <c r="I11642" s="61"/>
      <c r="J11642" s="61"/>
      <c r="K11642" s="61"/>
      <c r="L11642" s="61"/>
      <c r="M11642" s="61"/>
      <c r="N11642" s="61"/>
      <c r="O11642" s="61"/>
      <c r="P11642" s="61"/>
      <c r="Q11642" s="61"/>
      <c r="R11642" s="61"/>
      <c r="S11642" s="61"/>
      <c r="T11642" s="61"/>
      <c r="U11642" s="61"/>
      <c r="V11642" s="61"/>
      <c r="W11642" s="61"/>
      <c r="X11642" s="61"/>
      <c r="Y11642" s="61"/>
      <c r="Z11642" s="61"/>
      <c r="AA11642" s="61"/>
      <c r="AB11642" s="61"/>
      <c r="AC11642" s="61"/>
      <c r="AD11642" s="61"/>
      <c r="AE11642" s="61"/>
      <c r="AF11642" s="61"/>
      <c r="AG11642" s="61"/>
      <c r="AH11642" s="61"/>
      <c r="AI11642" s="61"/>
      <c r="AJ11642" s="61"/>
      <c r="AK11642" s="61"/>
      <c r="AL11642" s="61"/>
      <c r="AM11642" s="61"/>
      <c r="AN11642" s="61"/>
      <c r="AO11642" s="61"/>
      <c r="AP11642" s="62"/>
      <c r="AQ11642" s="61"/>
      <c r="AR11642" s="61"/>
      <c r="AS11642" s="61"/>
      <c r="AT11642" s="61"/>
      <c r="AU11642" s="61"/>
      <c r="AV11642" s="61"/>
      <c r="AW11642" s="60"/>
    </row>
    <row r="11643" s="59" customFormat="1" customHeight="1" spans="1:49">
      <c r="A11643" s="60"/>
      <c r="B11643" s="60"/>
      <c r="C11643" s="60"/>
      <c r="D11643" s="60"/>
      <c r="H11643" s="61"/>
      <c r="I11643" s="61"/>
      <c r="J11643" s="61"/>
      <c r="K11643" s="61"/>
      <c r="L11643" s="61"/>
      <c r="M11643" s="61"/>
      <c r="N11643" s="61"/>
      <c r="O11643" s="61"/>
      <c r="P11643" s="61"/>
      <c r="Q11643" s="61"/>
      <c r="R11643" s="61"/>
      <c r="S11643" s="61"/>
      <c r="T11643" s="61"/>
      <c r="U11643" s="61"/>
      <c r="V11643" s="61"/>
      <c r="W11643" s="61"/>
      <c r="X11643" s="61"/>
      <c r="Y11643" s="61"/>
      <c r="Z11643" s="61"/>
      <c r="AA11643" s="61"/>
      <c r="AB11643" s="61"/>
      <c r="AC11643" s="61"/>
      <c r="AD11643" s="61"/>
      <c r="AE11643" s="61"/>
      <c r="AF11643" s="61"/>
      <c r="AG11643" s="61"/>
      <c r="AH11643" s="61"/>
      <c r="AI11643" s="61"/>
      <c r="AJ11643" s="61"/>
      <c r="AK11643" s="61"/>
      <c r="AL11643" s="61"/>
      <c r="AM11643" s="61"/>
      <c r="AN11643" s="61"/>
      <c r="AO11643" s="61"/>
      <c r="AP11643" s="62"/>
      <c r="AQ11643" s="61"/>
      <c r="AR11643" s="61"/>
      <c r="AS11643" s="61"/>
      <c r="AT11643" s="61"/>
      <c r="AU11643" s="61"/>
      <c r="AV11643" s="61"/>
      <c r="AW11643" s="60"/>
    </row>
    <row r="11644" s="59" customFormat="1" customHeight="1" spans="1:49">
      <c r="A11644" s="60"/>
      <c r="B11644" s="60"/>
      <c r="C11644" s="60"/>
      <c r="D11644" s="60"/>
      <c r="H11644" s="61"/>
      <c r="I11644" s="61"/>
      <c r="J11644" s="61"/>
      <c r="K11644" s="61"/>
      <c r="L11644" s="61"/>
      <c r="M11644" s="61"/>
      <c r="N11644" s="61"/>
      <c r="O11644" s="61"/>
      <c r="P11644" s="61"/>
      <c r="Q11644" s="61"/>
      <c r="R11644" s="61"/>
      <c r="S11644" s="61"/>
      <c r="T11644" s="61"/>
      <c r="U11644" s="61"/>
      <c r="V11644" s="61"/>
      <c r="W11644" s="61"/>
      <c r="X11644" s="61"/>
      <c r="Y11644" s="61"/>
      <c r="Z11644" s="61"/>
      <c r="AA11644" s="61"/>
      <c r="AB11644" s="61"/>
      <c r="AC11644" s="61"/>
      <c r="AD11644" s="61"/>
      <c r="AE11644" s="61"/>
      <c r="AF11644" s="61"/>
      <c r="AG11644" s="61"/>
      <c r="AH11644" s="61"/>
      <c r="AI11644" s="61"/>
      <c r="AJ11644" s="61"/>
      <c r="AK11644" s="61"/>
      <c r="AL11644" s="61"/>
      <c r="AM11644" s="61"/>
      <c r="AN11644" s="61"/>
      <c r="AO11644" s="61"/>
      <c r="AP11644" s="62"/>
      <c r="AQ11644" s="61"/>
      <c r="AR11644" s="61"/>
      <c r="AS11644" s="61"/>
      <c r="AT11644" s="61"/>
      <c r="AU11644" s="61"/>
      <c r="AV11644" s="61"/>
      <c r="AW11644" s="60"/>
    </row>
    <row r="11645" s="59" customFormat="1" customHeight="1" spans="1:49">
      <c r="A11645" s="60"/>
      <c r="B11645" s="60"/>
      <c r="C11645" s="60"/>
      <c r="D11645" s="60"/>
      <c r="H11645" s="61"/>
      <c r="I11645" s="61"/>
      <c r="J11645" s="61"/>
      <c r="K11645" s="61"/>
      <c r="L11645" s="61"/>
      <c r="M11645" s="61"/>
      <c r="N11645" s="61"/>
      <c r="O11645" s="61"/>
      <c r="P11645" s="61"/>
      <c r="Q11645" s="61"/>
      <c r="R11645" s="61"/>
      <c r="S11645" s="61"/>
      <c r="T11645" s="61"/>
      <c r="U11645" s="61"/>
      <c r="V11645" s="61"/>
      <c r="W11645" s="61"/>
      <c r="X11645" s="61"/>
      <c r="Y11645" s="61"/>
      <c r="Z11645" s="61"/>
      <c r="AA11645" s="61"/>
      <c r="AB11645" s="61"/>
      <c r="AC11645" s="61"/>
      <c r="AD11645" s="61"/>
      <c r="AE11645" s="61"/>
      <c r="AF11645" s="61"/>
      <c r="AG11645" s="61"/>
      <c r="AH11645" s="61"/>
      <c r="AI11645" s="61"/>
      <c r="AJ11645" s="61"/>
      <c r="AK11645" s="61"/>
      <c r="AL11645" s="61"/>
      <c r="AM11645" s="61"/>
      <c r="AN11645" s="61"/>
      <c r="AO11645" s="61"/>
      <c r="AP11645" s="62"/>
      <c r="AQ11645" s="61"/>
      <c r="AR11645" s="61"/>
      <c r="AS11645" s="61"/>
      <c r="AT11645" s="61"/>
      <c r="AU11645" s="61"/>
      <c r="AV11645" s="61"/>
      <c r="AW11645" s="60"/>
    </row>
    <row r="11646" s="59" customFormat="1" customHeight="1" spans="1:49">
      <c r="A11646" s="60"/>
      <c r="B11646" s="60"/>
      <c r="C11646" s="60"/>
      <c r="D11646" s="60"/>
      <c r="H11646" s="61"/>
      <c r="I11646" s="61"/>
      <c r="J11646" s="61"/>
      <c r="K11646" s="61"/>
      <c r="L11646" s="61"/>
      <c r="M11646" s="61"/>
      <c r="N11646" s="61"/>
      <c r="O11646" s="61"/>
      <c r="P11646" s="61"/>
      <c r="Q11646" s="61"/>
      <c r="R11646" s="61"/>
      <c r="S11646" s="61"/>
      <c r="T11646" s="61"/>
      <c r="U11646" s="61"/>
      <c r="V11646" s="61"/>
      <c r="W11646" s="61"/>
      <c r="X11646" s="61"/>
      <c r="Y11646" s="61"/>
      <c r="Z11646" s="61"/>
      <c r="AA11646" s="61"/>
      <c r="AB11646" s="61"/>
      <c r="AC11646" s="61"/>
      <c r="AD11646" s="61"/>
      <c r="AE11646" s="61"/>
      <c r="AF11646" s="61"/>
      <c r="AG11646" s="61"/>
      <c r="AH11646" s="61"/>
      <c r="AI11646" s="61"/>
      <c r="AJ11646" s="61"/>
      <c r="AK11646" s="61"/>
      <c r="AL11646" s="61"/>
      <c r="AM11646" s="61"/>
      <c r="AN11646" s="61"/>
      <c r="AO11646" s="61"/>
      <c r="AP11646" s="62"/>
      <c r="AQ11646" s="61"/>
      <c r="AR11646" s="61"/>
      <c r="AS11646" s="61"/>
      <c r="AT11646" s="61"/>
      <c r="AU11646" s="61"/>
      <c r="AV11646" s="61"/>
      <c r="AW11646" s="60"/>
    </row>
    <row r="11647" s="59" customFormat="1" customHeight="1" spans="1:49">
      <c r="A11647" s="60"/>
      <c r="B11647" s="60"/>
      <c r="C11647" s="60"/>
      <c r="D11647" s="60"/>
      <c r="H11647" s="61"/>
      <c r="I11647" s="61"/>
      <c r="J11647" s="61"/>
      <c r="K11647" s="61"/>
      <c r="L11647" s="61"/>
      <c r="M11647" s="61"/>
      <c r="N11647" s="61"/>
      <c r="O11647" s="61"/>
      <c r="P11647" s="61"/>
      <c r="Q11647" s="61"/>
      <c r="R11647" s="61"/>
      <c r="S11647" s="61"/>
      <c r="T11647" s="61"/>
      <c r="U11647" s="61"/>
      <c r="V11647" s="61"/>
      <c r="W11647" s="61"/>
      <c r="X11647" s="61"/>
      <c r="Y11647" s="61"/>
      <c r="Z11647" s="61"/>
      <c r="AA11647" s="61"/>
      <c r="AB11647" s="61"/>
      <c r="AC11647" s="61"/>
      <c r="AD11647" s="61"/>
      <c r="AE11647" s="61"/>
      <c r="AF11647" s="61"/>
      <c r="AG11647" s="61"/>
      <c r="AH11647" s="61"/>
      <c r="AI11647" s="61"/>
      <c r="AJ11647" s="61"/>
      <c r="AK11647" s="61"/>
      <c r="AL11647" s="61"/>
      <c r="AM11647" s="61"/>
      <c r="AN11647" s="61"/>
      <c r="AO11647" s="61"/>
      <c r="AP11647" s="62"/>
      <c r="AQ11647" s="61"/>
      <c r="AR11647" s="61"/>
      <c r="AS11647" s="61"/>
      <c r="AT11647" s="61"/>
      <c r="AU11647" s="61"/>
      <c r="AV11647" s="61"/>
      <c r="AW11647" s="60"/>
    </row>
    <row r="11648" s="59" customFormat="1" customHeight="1" spans="1:49">
      <c r="A11648" s="60"/>
      <c r="B11648" s="60"/>
      <c r="C11648" s="60"/>
      <c r="D11648" s="60"/>
      <c r="H11648" s="61"/>
      <c r="I11648" s="61"/>
      <c r="J11648" s="61"/>
      <c r="K11648" s="61"/>
      <c r="L11648" s="61"/>
      <c r="M11648" s="61"/>
      <c r="N11648" s="61"/>
      <c r="O11648" s="61"/>
      <c r="P11648" s="61"/>
      <c r="Q11648" s="61"/>
      <c r="R11648" s="61"/>
      <c r="S11648" s="61"/>
      <c r="T11648" s="61"/>
      <c r="U11648" s="61"/>
      <c r="V11648" s="61"/>
      <c r="W11648" s="61"/>
      <c r="X11648" s="61"/>
      <c r="Y11648" s="61"/>
      <c r="Z11648" s="61"/>
      <c r="AA11648" s="61"/>
      <c r="AB11648" s="61"/>
      <c r="AC11648" s="61"/>
      <c r="AD11648" s="61"/>
      <c r="AE11648" s="61"/>
      <c r="AF11648" s="61"/>
      <c r="AG11648" s="61"/>
      <c r="AH11648" s="61"/>
      <c r="AI11648" s="61"/>
      <c r="AJ11648" s="61"/>
      <c r="AK11648" s="61"/>
      <c r="AL11648" s="61"/>
      <c r="AM11648" s="61"/>
      <c r="AN11648" s="61"/>
      <c r="AO11648" s="61"/>
      <c r="AP11648" s="62"/>
      <c r="AQ11648" s="61"/>
      <c r="AR11648" s="61"/>
      <c r="AS11648" s="61"/>
      <c r="AT11648" s="61"/>
      <c r="AU11648" s="61"/>
      <c r="AV11648" s="61"/>
      <c r="AW11648" s="60"/>
    </row>
    <row r="11649" s="59" customFormat="1" customHeight="1" spans="1:49">
      <c r="A11649" s="60"/>
      <c r="B11649" s="60"/>
      <c r="C11649" s="60"/>
      <c r="D11649" s="60"/>
      <c r="H11649" s="61"/>
      <c r="I11649" s="61"/>
      <c r="J11649" s="61"/>
      <c r="K11649" s="61"/>
      <c r="L11649" s="61"/>
      <c r="M11649" s="61"/>
      <c r="N11649" s="61"/>
      <c r="O11649" s="61"/>
      <c r="P11649" s="61"/>
      <c r="Q11649" s="61"/>
      <c r="R11649" s="61"/>
      <c r="S11649" s="61"/>
      <c r="T11649" s="61"/>
      <c r="U11649" s="61"/>
      <c r="V11649" s="61"/>
      <c r="W11649" s="61"/>
      <c r="X11649" s="61"/>
      <c r="Y11649" s="61"/>
      <c r="Z11649" s="61"/>
      <c r="AA11649" s="61"/>
      <c r="AB11649" s="61"/>
      <c r="AC11649" s="61"/>
      <c r="AD11649" s="61"/>
      <c r="AE11649" s="61"/>
      <c r="AF11649" s="61"/>
      <c r="AG11649" s="61"/>
      <c r="AH11649" s="61"/>
      <c r="AI11649" s="61"/>
      <c r="AJ11649" s="61"/>
      <c r="AK11649" s="61"/>
      <c r="AL11649" s="61"/>
      <c r="AM11649" s="61"/>
      <c r="AN11649" s="61"/>
      <c r="AO11649" s="61"/>
      <c r="AP11649" s="62"/>
      <c r="AQ11649" s="61"/>
      <c r="AR11649" s="61"/>
      <c r="AS11649" s="61"/>
      <c r="AT11649" s="61"/>
      <c r="AU11649" s="61"/>
      <c r="AV11649" s="61"/>
      <c r="AW11649" s="60"/>
    </row>
    <row r="11650" s="59" customFormat="1" customHeight="1" spans="1:49">
      <c r="A11650" s="60"/>
      <c r="B11650" s="60"/>
      <c r="C11650" s="60"/>
      <c r="D11650" s="60"/>
      <c r="H11650" s="61"/>
      <c r="I11650" s="61"/>
      <c r="J11650" s="61"/>
      <c r="K11650" s="61"/>
      <c r="L11650" s="61"/>
      <c r="M11650" s="61"/>
      <c r="N11650" s="61"/>
      <c r="O11650" s="61"/>
      <c r="P11650" s="61"/>
      <c r="Q11650" s="61"/>
      <c r="R11650" s="61"/>
      <c r="S11650" s="61"/>
      <c r="T11650" s="61"/>
      <c r="U11650" s="61"/>
      <c r="V11650" s="61"/>
      <c r="W11650" s="61"/>
      <c r="X11650" s="61"/>
      <c r="Y11650" s="61"/>
      <c r="Z11650" s="61"/>
      <c r="AA11650" s="61"/>
      <c r="AB11650" s="61"/>
      <c r="AC11650" s="61"/>
      <c r="AD11650" s="61"/>
      <c r="AE11650" s="61"/>
      <c r="AF11650" s="61"/>
      <c r="AG11650" s="61"/>
      <c r="AH11650" s="61"/>
      <c r="AI11650" s="61"/>
      <c r="AJ11650" s="61"/>
      <c r="AK11650" s="61"/>
      <c r="AL11650" s="61"/>
      <c r="AM11650" s="61"/>
      <c r="AN11650" s="61"/>
      <c r="AO11650" s="61"/>
      <c r="AP11650" s="62"/>
      <c r="AQ11650" s="61"/>
      <c r="AR11650" s="61"/>
      <c r="AS11650" s="61"/>
      <c r="AT11650" s="61"/>
      <c r="AU11650" s="61"/>
      <c r="AV11650" s="61"/>
      <c r="AW11650" s="60"/>
    </row>
    <row r="11651" s="59" customFormat="1" customHeight="1" spans="1:49">
      <c r="A11651" s="60"/>
      <c r="B11651" s="60"/>
      <c r="C11651" s="60"/>
      <c r="D11651" s="60"/>
      <c r="H11651" s="61"/>
      <c r="I11651" s="61"/>
      <c r="J11651" s="61"/>
      <c r="K11651" s="61"/>
      <c r="L11651" s="61"/>
      <c r="M11651" s="61"/>
      <c r="N11651" s="61"/>
      <c r="O11651" s="61"/>
      <c r="P11651" s="61"/>
      <c r="Q11651" s="61"/>
      <c r="R11651" s="61"/>
      <c r="S11651" s="61"/>
      <c r="T11651" s="61"/>
      <c r="U11651" s="61"/>
      <c r="V11651" s="61"/>
      <c r="W11651" s="61"/>
      <c r="X11651" s="61"/>
      <c r="Y11651" s="61"/>
      <c r="Z11651" s="61"/>
      <c r="AA11651" s="61"/>
      <c r="AB11651" s="61"/>
      <c r="AC11651" s="61"/>
      <c r="AD11651" s="61"/>
      <c r="AE11651" s="61"/>
      <c r="AF11651" s="61"/>
      <c r="AG11651" s="61"/>
      <c r="AH11651" s="61"/>
      <c r="AI11651" s="61"/>
      <c r="AJ11651" s="61"/>
      <c r="AK11651" s="61"/>
      <c r="AL11651" s="61"/>
      <c r="AM11651" s="61"/>
      <c r="AN11651" s="61"/>
      <c r="AO11651" s="61"/>
      <c r="AP11651" s="62"/>
      <c r="AQ11651" s="61"/>
      <c r="AR11651" s="61"/>
      <c r="AS11651" s="61"/>
      <c r="AT11651" s="61"/>
      <c r="AU11651" s="61"/>
      <c r="AV11651" s="61"/>
      <c r="AW11651" s="60"/>
    </row>
    <row r="11652" s="59" customFormat="1" customHeight="1" spans="1:49">
      <c r="A11652" s="60"/>
      <c r="B11652" s="60"/>
      <c r="C11652" s="60"/>
      <c r="D11652" s="60"/>
      <c r="H11652" s="61"/>
      <c r="I11652" s="61"/>
      <c r="J11652" s="61"/>
      <c r="K11652" s="61"/>
      <c r="L11652" s="61"/>
      <c r="M11652" s="61"/>
      <c r="N11652" s="61"/>
      <c r="O11652" s="61"/>
      <c r="P11652" s="61"/>
      <c r="Q11652" s="61"/>
      <c r="R11652" s="61"/>
      <c r="S11652" s="61"/>
      <c r="T11652" s="61"/>
      <c r="U11652" s="61"/>
      <c r="V11652" s="61"/>
      <c r="W11652" s="61"/>
      <c r="X11652" s="61"/>
      <c r="Y11652" s="61"/>
      <c r="Z11652" s="61"/>
      <c r="AA11652" s="61"/>
      <c r="AB11652" s="61"/>
      <c r="AC11652" s="61"/>
      <c r="AD11652" s="61"/>
      <c r="AE11652" s="61"/>
      <c r="AF11652" s="61"/>
      <c r="AG11652" s="61"/>
      <c r="AH11652" s="61"/>
      <c r="AI11652" s="61"/>
      <c r="AJ11652" s="61"/>
      <c r="AK11652" s="61"/>
      <c r="AL11652" s="61"/>
      <c r="AM11652" s="61"/>
      <c r="AN11652" s="61"/>
      <c r="AO11652" s="61"/>
      <c r="AP11652" s="62"/>
      <c r="AQ11652" s="61"/>
      <c r="AR11652" s="61"/>
      <c r="AS11652" s="61"/>
      <c r="AT11652" s="61"/>
      <c r="AU11652" s="61"/>
      <c r="AV11652" s="61"/>
      <c r="AW11652" s="60"/>
    </row>
    <row r="11653" s="59" customFormat="1" customHeight="1" spans="1:49">
      <c r="A11653" s="60"/>
      <c r="B11653" s="60"/>
      <c r="C11653" s="60"/>
      <c r="D11653" s="60"/>
      <c r="H11653" s="61"/>
      <c r="I11653" s="61"/>
      <c r="J11653" s="61"/>
      <c r="K11653" s="61"/>
      <c r="L11653" s="61"/>
      <c r="M11653" s="61"/>
      <c r="N11653" s="61"/>
      <c r="O11653" s="61"/>
      <c r="P11653" s="61"/>
      <c r="Q11653" s="61"/>
      <c r="R11653" s="61"/>
      <c r="S11653" s="61"/>
      <c r="T11653" s="61"/>
      <c r="U11653" s="61"/>
      <c r="V11653" s="61"/>
      <c r="W11653" s="61"/>
      <c r="X11653" s="61"/>
      <c r="Y11653" s="61"/>
      <c r="Z11653" s="61"/>
      <c r="AA11653" s="61"/>
      <c r="AB11653" s="61"/>
      <c r="AC11653" s="61"/>
      <c r="AD11653" s="61"/>
      <c r="AE11653" s="61"/>
      <c r="AF11653" s="61"/>
      <c r="AG11653" s="61"/>
      <c r="AH11653" s="61"/>
      <c r="AI11653" s="61"/>
      <c r="AJ11653" s="61"/>
      <c r="AK11653" s="61"/>
      <c r="AL11653" s="61"/>
      <c r="AM11653" s="61"/>
      <c r="AN11653" s="61"/>
      <c r="AO11653" s="61"/>
      <c r="AP11653" s="62"/>
      <c r="AQ11653" s="61"/>
      <c r="AR11653" s="61"/>
      <c r="AS11653" s="61"/>
      <c r="AT11653" s="61"/>
      <c r="AU11653" s="61"/>
      <c r="AV11653" s="61"/>
      <c r="AW11653" s="60"/>
    </row>
    <row r="11654" s="59" customFormat="1" customHeight="1" spans="1:49">
      <c r="A11654" s="60"/>
      <c r="B11654" s="60"/>
      <c r="C11654" s="60"/>
      <c r="D11654" s="60"/>
      <c r="H11654" s="61"/>
      <c r="I11654" s="61"/>
      <c r="J11654" s="61"/>
      <c r="K11654" s="61"/>
      <c r="L11654" s="61"/>
      <c r="M11654" s="61"/>
      <c r="N11654" s="61"/>
      <c r="O11654" s="61"/>
      <c r="P11654" s="61"/>
      <c r="Q11654" s="61"/>
      <c r="R11654" s="61"/>
      <c r="S11654" s="61"/>
      <c r="T11654" s="61"/>
      <c r="U11654" s="61"/>
      <c r="V11654" s="61"/>
      <c r="W11654" s="61"/>
      <c r="X11654" s="61"/>
      <c r="Y11654" s="61"/>
      <c r="Z11654" s="61"/>
      <c r="AA11654" s="61"/>
      <c r="AB11654" s="61"/>
      <c r="AC11654" s="61"/>
      <c r="AD11654" s="61"/>
      <c r="AE11654" s="61"/>
      <c r="AF11654" s="61"/>
      <c r="AG11654" s="61"/>
      <c r="AH11654" s="61"/>
      <c r="AI11654" s="61"/>
      <c r="AJ11654" s="61"/>
      <c r="AK11654" s="61"/>
      <c r="AL11654" s="61"/>
      <c r="AM11654" s="61"/>
      <c r="AN11654" s="61"/>
      <c r="AO11654" s="61"/>
      <c r="AP11654" s="62"/>
      <c r="AQ11654" s="61"/>
      <c r="AR11654" s="61"/>
      <c r="AS11654" s="61"/>
      <c r="AT11654" s="61"/>
      <c r="AU11654" s="61"/>
      <c r="AV11654" s="61"/>
      <c r="AW11654" s="60"/>
    </row>
    <row r="11655" s="59" customFormat="1" customHeight="1" spans="1:49">
      <c r="A11655" s="60"/>
      <c r="B11655" s="60"/>
      <c r="C11655" s="60"/>
      <c r="D11655" s="60"/>
      <c r="H11655" s="61"/>
      <c r="I11655" s="61"/>
      <c r="J11655" s="61"/>
      <c r="K11655" s="61"/>
      <c r="L11655" s="61"/>
      <c r="M11655" s="61"/>
      <c r="N11655" s="61"/>
      <c r="O11655" s="61"/>
      <c r="P11655" s="61"/>
      <c r="Q11655" s="61"/>
      <c r="R11655" s="61"/>
      <c r="S11655" s="61"/>
      <c r="T11655" s="61"/>
      <c r="U11655" s="61"/>
      <c r="V11655" s="61"/>
      <c r="W11655" s="61"/>
      <c r="X11655" s="61"/>
      <c r="Y11655" s="61"/>
      <c r="Z11655" s="61"/>
      <c r="AA11655" s="61"/>
      <c r="AB11655" s="61"/>
      <c r="AC11655" s="61"/>
      <c r="AD11655" s="61"/>
      <c r="AE11655" s="61"/>
      <c r="AF11655" s="61"/>
      <c r="AG11655" s="61"/>
      <c r="AH11655" s="61"/>
      <c r="AI11655" s="61"/>
      <c r="AJ11655" s="61"/>
      <c r="AK11655" s="61"/>
      <c r="AL11655" s="61"/>
      <c r="AM11655" s="61"/>
      <c r="AN11655" s="61"/>
      <c r="AO11655" s="61"/>
      <c r="AP11655" s="62"/>
      <c r="AQ11655" s="61"/>
      <c r="AR11655" s="61"/>
      <c r="AS11655" s="61"/>
      <c r="AT11655" s="61"/>
      <c r="AU11655" s="61"/>
      <c r="AV11655" s="61"/>
      <c r="AW11655" s="60"/>
    </row>
    <row r="11656" s="59" customFormat="1" customHeight="1" spans="1:49">
      <c r="A11656" s="60"/>
      <c r="B11656" s="60"/>
      <c r="C11656" s="60"/>
      <c r="D11656" s="60"/>
      <c r="H11656" s="61"/>
      <c r="I11656" s="61"/>
      <c r="J11656" s="61"/>
      <c r="K11656" s="61"/>
      <c r="L11656" s="61"/>
      <c r="M11656" s="61"/>
      <c r="N11656" s="61"/>
      <c r="O11656" s="61"/>
      <c r="P11656" s="61"/>
      <c r="Q11656" s="61"/>
      <c r="R11656" s="61"/>
      <c r="S11656" s="61"/>
      <c r="T11656" s="61"/>
      <c r="U11656" s="61"/>
      <c r="V11656" s="61"/>
      <c r="W11656" s="61"/>
      <c r="X11656" s="61"/>
      <c r="Y11656" s="61"/>
      <c r="Z11656" s="61"/>
      <c r="AA11656" s="61"/>
      <c r="AB11656" s="61"/>
      <c r="AC11656" s="61"/>
      <c r="AD11656" s="61"/>
      <c r="AE11656" s="61"/>
      <c r="AF11656" s="61"/>
      <c r="AG11656" s="61"/>
      <c r="AH11656" s="61"/>
      <c r="AI11656" s="61"/>
      <c r="AJ11656" s="61"/>
      <c r="AK11656" s="61"/>
      <c r="AL11656" s="61"/>
      <c r="AM11656" s="61"/>
      <c r="AN11656" s="61"/>
      <c r="AO11656" s="61"/>
      <c r="AP11656" s="62"/>
      <c r="AQ11656" s="61"/>
      <c r="AR11656" s="61"/>
      <c r="AS11656" s="61"/>
      <c r="AT11656" s="61"/>
      <c r="AU11656" s="61"/>
      <c r="AV11656" s="61"/>
      <c r="AW11656" s="60"/>
    </row>
    <row r="11657" s="59" customFormat="1" customHeight="1" spans="1:49">
      <c r="A11657" s="60"/>
      <c r="B11657" s="60"/>
      <c r="C11657" s="60"/>
      <c r="D11657" s="60"/>
      <c r="H11657" s="61"/>
      <c r="I11657" s="61"/>
      <c r="J11657" s="61"/>
      <c r="K11657" s="61"/>
      <c r="L11657" s="61"/>
      <c r="M11657" s="61"/>
      <c r="N11657" s="61"/>
      <c r="O11657" s="61"/>
      <c r="P11657" s="61"/>
      <c r="Q11657" s="61"/>
      <c r="R11657" s="61"/>
      <c r="S11657" s="61"/>
      <c r="T11657" s="61"/>
      <c r="U11657" s="61"/>
      <c r="V11657" s="61"/>
      <c r="W11657" s="61"/>
      <c r="X11657" s="61"/>
      <c r="Y11657" s="61"/>
      <c r="Z11657" s="61"/>
      <c r="AA11657" s="61"/>
      <c r="AB11657" s="61"/>
      <c r="AC11657" s="61"/>
      <c r="AD11657" s="61"/>
      <c r="AE11657" s="61"/>
      <c r="AF11657" s="61"/>
      <c r="AG11657" s="61"/>
      <c r="AH11657" s="61"/>
      <c r="AI11657" s="61"/>
      <c r="AJ11657" s="61"/>
      <c r="AK11657" s="61"/>
      <c r="AL11657" s="61"/>
      <c r="AM11657" s="61"/>
      <c r="AN11657" s="61"/>
      <c r="AO11657" s="61"/>
      <c r="AP11657" s="62"/>
      <c r="AQ11657" s="61"/>
      <c r="AR11657" s="61"/>
      <c r="AS11657" s="61"/>
      <c r="AT11657" s="61"/>
      <c r="AU11657" s="61"/>
      <c r="AV11657" s="61"/>
      <c r="AW11657" s="60"/>
    </row>
    <row r="11658" s="59" customFormat="1" customHeight="1" spans="1:49">
      <c r="A11658" s="60"/>
      <c r="B11658" s="60"/>
      <c r="C11658" s="60"/>
      <c r="D11658" s="60"/>
      <c r="H11658" s="61"/>
      <c r="I11658" s="61"/>
      <c r="J11658" s="61"/>
      <c r="K11658" s="61"/>
      <c r="L11658" s="61"/>
      <c r="M11658" s="61"/>
      <c r="N11658" s="61"/>
      <c r="O11658" s="61"/>
      <c r="P11658" s="61"/>
      <c r="Q11658" s="61"/>
      <c r="R11658" s="61"/>
      <c r="S11658" s="61"/>
      <c r="T11658" s="61"/>
      <c r="U11658" s="61"/>
      <c r="V11658" s="61"/>
      <c r="W11658" s="61"/>
      <c r="X11658" s="61"/>
      <c r="Y11658" s="61"/>
      <c r="Z11658" s="61"/>
      <c r="AA11658" s="61"/>
      <c r="AB11658" s="61"/>
      <c r="AC11658" s="61"/>
      <c r="AD11658" s="61"/>
      <c r="AE11658" s="61"/>
      <c r="AF11658" s="61"/>
      <c r="AG11658" s="61"/>
      <c r="AH11658" s="61"/>
      <c r="AI11658" s="61"/>
      <c r="AJ11658" s="61"/>
      <c r="AK11658" s="61"/>
      <c r="AL11658" s="61"/>
      <c r="AM11658" s="61"/>
      <c r="AN11658" s="61"/>
      <c r="AO11658" s="61"/>
      <c r="AP11658" s="62"/>
      <c r="AQ11658" s="61"/>
      <c r="AR11658" s="61"/>
      <c r="AS11658" s="61"/>
      <c r="AT11658" s="61"/>
      <c r="AU11658" s="61"/>
      <c r="AV11658" s="61"/>
      <c r="AW11658" s="60"/>
    </row>
    <row r="11659" s="59" customFormat="1" customHeight="1" spans="1:49">
      <c r="A11659" s="60"/>
      <c r="B11659" s="60"/>
      <c r="C11659" s="60"/>
      <c r="D11659" s="60"/>
      <c r="H11659" s="61"/>
      <c r="I11659" s="61"/>
      <c r="J11659" s="61"/>
      <c r="K11659" s="61"/>
      <c r="L11659" s="61"/>
      <c r="M11659" s="61"/>
      <c r="N11659" s="61"/>
      <c r="O11659" s="61"/>
      <c r="P11659" s="61"/>
      <c r="Q11659" s="61"/>
      <c r="R11659" s="61"/>
      <c r="S11659" s="61"/>
      <c r="T11659" s="61"/>
      <c r="U11659" s="61"/>
      <c r="V11659" s="61"/>
      <c r="W11659" s="61"/>
      <c r="X11659" s="61"/>
      <c r="Y11659" s="61"/>
      <c r="Z11659" s="61"/>
      <c r="AA11659" s="61"/>
      <c r="AB11659" s="61"/>
      <c r="AC11659" s="61"/>
      <c r="AD11659" s="61"/>
      <c r="AE11659" s="61"/>
      <c r="AF11659" s="61"/>
      <c r="AG11659" s="61"/>
      <c r="AH11659" s="61"/>
      <c r="AI11659" s="61"/>
      <c r="AJ11659" s="61"/>
      <c r="AK11659" s="61"/>
      <c r="AL11659" s="61"/>
      <c r="AM11659" s="61"/>
      <c r="AN11659" s="61"/>
      <c r="AO11659" s="61"/>
      <c r="AP11659" s="62"/>
      <c r="AQ11659" s="61"/>
      <c r="AR11659" s="61"/>
      <c r="AS11659" s="61"/>
      <c r="AT11659" s="61"/>
      <c r="AU11659" s="61"/>
      <c r="AV11659" s="61"/>
      <c r="AW11659" s="60"/>
    </row>
    <row r="11660" s="59" customFormat="1" customHeight="1" spans="1:49">
      <c r="A11660" s="60"/>
      <c r="B11660" s="60"/>
      <c r="C11660" s="60"/>
      <c r="D11660" s="60"/>
      <c r="H11660" s="61"/>
      <c r="I11660" s="61"/>
      <c r="J11660" s="61"/>
      <c r="K11660" s="61"/>
      <c r="L11660" s="61"/>
      <c r="M11660" s="61"/>
      <c r="N11660" s="61"/>
      <c r="O11660" s="61"/>
      <c r="P11660" s="61"/>
      <c r="Q11660" s="61"/>
      <c r="R11660" s="61"/>
      <c r="S11660" s="61"/>
      <c r="T11660" s="61"/>
      <c r="U11660" s="61"/>
      <c r="V11660" s="61"/>
      <c r="W11660" s="61"/>
      <c r="X11660" s="61"/>
      <c r="Y11660" s="61"/>
      <c r="Z11660" s="61"/>
      <c r="AA11660" s="61"/>
      <c r="AB11660" s="61"/>
      <c r="AC11660" s="61"/>
      <c r="AD11660" s="61"/>
      <c r="AE11660" s="61"/>
      <c r="AF11660" s="61"/>
      <c r="AG11660" s="61"/>
      <c r="AH11660" s="61"/>
      <c r="AI11660" s="61"/>
      <c r="AJ11660" s="61"/>
      <c r="AK11660" s="61"/>
      <c r="AL11660" s="61"/>
      <c r="AM11660" s="61"/>
      <c r="AN11660" s="61"/>
      <c r="AO11660" s="61"/>
      <c r="AP11660" s="62"/>
      <c r="AQ11660" s="61"/>
      <c r="AR11660" s="61"/>
      <c r="AS11660" s="61"/>
      <c r="AT11660" s="61"/>
      <c r="AU11660" s="61"/>
      <c r="AV11660" s="61"/>
      <c r="AW11660" s="60"/>
    </row>
    <row r="11661" s="59" customFormat="1" customHeight="1" spans="1:49">
      <c r="A11661" s="60"/>
      <c r="B11661" s="60"/>
      <c r="C11661" s="60"/>
      <c r="D11661" s="60"/>
      <c r="H11661" s="61"/>
      <c r="I11661" s="61"/>
      <c r="J11661" s="61"/>
      <c r="K11661" s="61"/>
      <c r="L11661" s="61"/>
      <c r="M11661" s="61"/>
      <c r="N11661" s="61"/>
      <c r="O11661" s="61"/>
      <c r="P11661" s="61"/>
      <c r="Q11661" s="61"/>
      <c r="R11661" s="61"/>
      <c r="S11661" s="61"/>
      <c r="T11661" s="61"/>
      <c r="U11661" s="61"/>
      <c r="V11661" s="61"/>
      <c r="W11661" s="61"/>
      <c r="X11661" s="61"/>
      <c r="Y11661" s="61"/>
      <c r="Z11661" s="61"/>
      <c r="AA11661" s="61"/>
      <c r="AB11661" s="61"/>
      <c r="AC11661" s="61"/>
      <c r="AD11661" s="61"/>
      <c r="AE11661" s="61"/>
      <c r="AF11661" s="61"/>
      <c r="AG11661" s="61"/>
      <c r="AH11661" s="61"/>
      <c r="AI11661" s="61"/>
      <c r="AJ11661" s="61"/>
      <c r="AK11661" s="61"/>
      <c r="AL11661" s="61"/>
      <c r="AM11661" s="61"/>
      <c r="AN11661" s="61"/>
      <c r="AO11661" s="61"/>
      <c r="AP11661" s="62"/>
      <c r="AQ11661" s="61"/>
      <c r="AR11661" s="61"/>
      <c r="AS11661" s="61"/>
      <c r="AT11661" s="61"/>
      <c r="AU11661" s="61"/>
      <c r="AV11661" s="61"/>
      <c r="AW11661" s="60"/>
    </row>
    <row r="11662" s="59" customFormat="1" customHeight="1" spans="1:49">
      <c r="A11662" s="60"/>
      <c r="B11662" s="60"/>
      <c r="C11662" s="60"/>
      <c r="D11662" s="60"/>
      <c r="H11662" s="61"/>
      <c r="I11662" s="61"/>
      <c r="J11662" s="61"/>
      <c r="K11662" s="61"/>
      <c r="L11662" s="61"/>
      <c r="M11662" s="61"/>
      <c r="N11662" s="61"/>
      <c r="O11662" s="61"/>
      <c r="P11662" s="61"/>
      <c r="Q11662" s="61"/>
      <c r="R11662" s="61"/>
      <c r="S11662" s="61"/>
      <c r="T11662" s="61"/>
      <c r="U11662" s="61"/>
      <c r="V11662" s="61"/>
      <c r="W11662" s="61"/>
      <c r="X11662" s="61"/>
      <c r="Y11662" s="61"/>
      <c r="Z11662" s="61"/>
      <c r="AA11662" s="61"/>
      <c r="AB11662" s="61"/>
      <c r="AC11662" s="61"/>
      <c r="AD11662" s="61"/>
      <c r="AE11662" s="61"/>
      <c r="AF11662" s="61"/>
      <c r="AG11662" s="61"/>
      <c r="AH11662" s="61"/>
      <c r="AI11662" s="61"/>
      <c r="AJ11662" s="61"/>
      <c r="AK11662" s="61"/>
      <c r="AL11662" s="61"/>
      <c r="AM11662" s="61"/>
      <c r="AN11662" s="61"/>
      <c r="AO11662" s="61"/>
      <c r="AP11662" s="62"/>
      <c r="AQ11662" s="61"/>
      <c r="AR11662" s="61"/>
      <c r="AS11662" s="61"/>
      <c r="AT11662" s="61"/>
      <c r="AU11662" s="61"/>
      <c r="AV11662" s="61"/>
      <c r="AW11662" s="60"/>
    </row>
    <row r="11663" s="59" customFormat="1" customHeight="1" spans="1:49">
      <c r="A11663" s="60"/>
      <c r="B11663" s="60"/>
      <c r="C11663" s="60"/>
      <c r="D11663" s="60"/>
      <c r="H11663" s="61"/>
      <c r="I11663" s="61"/>
      <c r="J11663" s="61"/>
      <c r="K11663" s="61"/>
      <c r="L11663" s="61"/>
      <c r="M11663" s="61"/>
      <c r="N11663" s="61"/>
      <c r="O11663" s="61"/>
      <c r="P11663" s="61"/>
      <c r="Q11663" s="61"/>
      <c r="R11663" s="61"/>
      <c r="S11663" s="61"/>
      <c r="T11663" s="61"/>
      <c r="U11663" s="61"/>
      <c r="V11663" s="61"/>
      <c r="W11663" s="61"/>
      <c r="X11663" s="61"/>
      <c r="Y11663" s="61"/>
      <c r="Z11663" s="61"/>
      <c r="AA11663" s="61"/>
      <c r="AB11663" s="61"/>
      <c r="AC11663" s="61"/>
      <c r="AD11663" s="61"/>
      <c r="AE11663" s="61"/>
      <c r="AF11663" s="61"/>
      <c r="AG11663" s="61"/>
      <c r="AH11663" s="61"/>
      <c r="AI11663" s="61"/>
      <c r="AJ11663" s="61"/>
      <c r="AK11663" s="61"/>
      <c r="AL11663" s="61"/>
      <c r="AM11663" s="61"/>
      <c r="AN11663" s="61"/>
      <c r="AO11663" s="61"/>
      <c r="AP11663" s="62"/>
      <c r="AQ11663" s="61"/>
      <c r="AR11663" s="61"/>
      <c r="AS11663" s="61"/>
      <c r="AT11663" s="61"/>
      <c r="AU11663" s="61"/>
      <c r="AV11663" s="61"/>
      <c r="AW11663" s="60"/>
    </row>
    <row r="11664" s="59" customFormat="1" customHeight="1" spans="1:49">
      <c r="A11664" s="60"/>
      <c r="B11664" s="60"/>
      <c r="C11664" s="60"/>
      <c r="D11664" s="60"/>
      <c r="H11664" s="61"/>
      <c r="I11664" s="61"/>
      <c r="J11664" s="61"/>
      <c r="K11664" s="61"/>
      <c r="L11664" s="61"/>
      <c r="M11664" s="61"/>
      <c r="N11664" s="61"/>
      <c r="O11664" s="61"/>
      <c r="P11664" s="61"/>
      <c r="Q11664" s="61"/>
      <c r="R11664" s="61"/>
      <c r="S11664" s="61"/>
      <c r="T11664" s="61"/>
      <c r="U11664" s="61"/>
      <c r="V11664" s="61"/>
      <c r="W11664" s="61"/>
      <c r="X11664" s="61"/>
      <c r="Y11664" s="61"/>
      <c r="Z11664" s="61"/>
      <c r="AA11664" s="61"/>
      <c r="AB11664" s="61"/>
      <c r="AC11664" s="61"/>
      <c r="AD11664" s="61"/>
      <c r="AE11664" s="61"/>
      <c r="AF11664" s="61"/>
      <c r="AG11664" s="61"/>
      <c r="AH11664" s="61"/>
      <c r="AI11664" s="61"/>
      <c r="AJ11664" s="61"/>
      <c r="AK11664" s="61"/>
      <c r="AL11664" s="61"/>
      <c r="AM11664" s="61"/>
      <c r="AN11664" s="61"/>
      <c r="AO11664" s="61"/>
      <c r="AP11664" s="62"/>
      <c r="AQ11664" s="61"/>
      <c r="AR11664" s="61"/>
      <c r="AS11664" s="61"/>
      <c r="AT11664" s="61"/>
      <c r="AU11664" s="61"/>
      <c r="AV11664" s="61"/>
      <c r="AW11664" s="60"/>
    </row>
    <row r="11665" s="59" customFormat="1" customHeight="1" spans="1:49">
      <c r="A11665" s="60"/>
      <c r="B11665" s="60"/>
      <c r="C11665" s="60"/>
      <c r="D11665" s="60"/>
      <c r="H11665" s="61"/>
      <c r="I11665" s="61"/>
      <c r="J11665" s="61"/>
      <c r="K11665" s="61"/>
      <c r="L11665" s="61"/>
      <c r="M11665" s="61"/>
      <c r="N11665" s="61"/>
      <c r="O11665" s="61"/>
      <c r="P11665" s="61"/>
      <c r="Q11665" s="61"/>
      <c r="R11665" s="61"/>
      <c r="S11665" s="61"/>
      <c r="T11665" s="61"/>
      <c r="U11665" s="61"/>
      <c r="V11665" s="61"/>
      <c r="W11665" s="61"/>
      <c r="X11665" s="61"/>
      <c r="Y11665" s="61"/>
      <c r="Z11665" s="61"/>
      <c r="AA11665" s="61"/>
      <c r="AB11665" s="61"/>
      <c r="AC11665" s="61"/>
      <c r="AD11665" s="61"/>
      <c r="AE11665" s="61"/>
      <c r="AF11665" s="61"/>
      <c r="AG11665" s="61"/>
      <c r="AH11665" s="61"/>
      <c r="AI11665" s="61"/>
      <c r="AJ11665" s="61"/>
      <c r="AK11665" s="61"/>
      <c r="AL11665" s="61"/>
      <c r="AM11665" s="61"/>
      <c r="AN11665" s="61"/>
      <c r="AO11665" s="61"/>
      <c r="AP11665" s="62"/>
      <c r="AQ11665" s="61"/>
      <c r="AR11665" s="61"/>
      <c r="AS11665" s="61"/>
      <c r="AT11665" s="61"/>
      <c r="AU11665" s="61"/>
      <c r="AV11665" s="61"/>
      <c r="AW11665" s="60"/>
    </row>
    <row r="11666" s="59" customFormat="1" customHeight="1" spans="1:49">
      <c r="A11666" s="60"/>
      <c r="B11666" s="60"/>
      <c r="C11666" s="60"/>
      <c r="D11666" s="60"/>
      <c r="H11666" s="61"/>
      <c r="I11666" s="61"/>
      <c r="J11666" s="61"/>
      <c r="K11666" s="61"/>
      <c r="L11666" s="61"/>
      <c r="M11666" s="61"/>
      <c r="N11666" s="61"/>
      <c r="O11666" s="61"/>
      <c r="P11666" s="61"/>
      <c r="Q11666" s="61"/>
      <c r="R11666" s="61"/>
      <c r="S11666" s="61"/>
      <c r="T11666" s="61"/>
      <c r="U11666" s="61"/>
      <c r="V11666" s="61"/>
      <c r="W11666" s="61"/>
      <c r="X11666" s="61"/>
      <c r="Y11666" s="61"/>
      <c r="Z11666" s="61"/>
      <c r="AA11666" s="61"/>
      <c r="AB11666" s="61"/>
      <c r="AC11666" s="61"/>
      <c r="AD11666" s="61"/>
      <c r="AE11666" s="61"/>
      <c r="AF11666" s="61"/>
      <c r="AG11666" s="61"/>
      <c r="AH11666" s="61"/>
      <c r="AI11666" s="61"/>
      <c r="AJ11666" s="61"/>
      <c r="AK11666" s="61"/>
      <c r="AL11666" s="61"/>
      <c r="AM11666" s="61"/>
      <c r="AN11666" s="61"/>
      <c r="AO11666" s="61"/>
      <c r="AP11666" s="62"/>
      <c r="AQ11666" s="61"/>
      <c r="AR11666" s="61"/>
      <c r="AS11666" s="61"/>
      <c r="AT11666" s="61"/>
      <c r="AU11666" s="61"/>
      <c r="AV11666" s="61"/>
      <c r="AW11666" s="60"/>
    </row>
    <row r="11667" s="59" customFormat="1" customHeight="1" spans="1:49">
      <c r="A11667" s="60"/>
      <c r="B11667" s="60"/>
      <c r="C11667" s="60"/>
      <c r="D11667" s="60"/>
      <c r="H11667" s="61"/>
      <c r="I11667" s="61"/>
      <c r="J11667" s="61"/>
      <c r="K11667" s="61"/>
      <c r="L11667" s="61"/>
      <c r="M11667" s="61"/>
      <c r="N11667" s="61"/>
      <c r="O11667" s="61"/>
      <c r="P11667" s="61"/>
      <c r="Q11667" s="61"/>
      <c r="R11667" s="61"/>
      <c r="S11667" s="61"/>
      <c r="T11667" s="61"/>
      <c r="U11667" s="61"/>
      <c r="V11667" s="61"/>
      <c r="W11667" s="61"/>
      <c r="X11667" s="61"/>
      <c r="Y11667" s="61"/>
      <c r="Z11667" s="61"/>
      <c r="AA11667" s="61"/>
      <c r="AB11667" s="61"/>
      <c r="AC11667" s="61"/>
      <c r="AD11667" s="61"/>
      <c r="AE11667" s="61"/>
      <c r="AF11667" s="61"/>
      <c r="AG11667" s="61"/>
      <c r="AH11667" s="61"/>
      <c r="AI11667" s="61"/>
      <c r="AJ11667" s="61"/>
      <c r="AK11667" s="61"/>
      <c r="AL11667" s="61"/>
      <c r="AM11667" s="61"/>
      <c r="AN11667" s="61"/>
      <c r="AO11667" s="61"/>
      <c r="AP11667" s="62"/>
      <c r="AQ11667" s="61"/>
      <c r="AR11667" s="61"/>
      <c r="AS11667" s="61"/>
      <c r="AT11667" s="61"/>
      <c r="AU11667" s="61"/>
      <c r="AV11667" s="61"/>
      <c r="AW11667" s="60"/>
    </row>
    <row r="11668" s="59" customFormat="1" customHeight="1" spans="1:49">
      <c r="A11668" s="60"/>
      <c r="B11668" s="60"/>
      <c r="C11668" s="60"/>
      <c r="D11668" s="60"/>
      <c r="H11668" s="61"/>
      <c r="I11668" s="61"/>
      <c r="J11668" s="61"/>
      <c r="K11668" s="61"/>
      <c r="L11668" s="61"/>
      <c r="M11668" s="61"/>
      <c r="N11668" s="61"/>
      <c r="O11668" s="61"/>
      <c r="P11668" s="61"/>
      <c r="Q11668" s="61"/>
      <c r="R11668" s="61"/>
      <c r="S11668" s="61"/>
      <c r="T11668" s="61"/>
      <c r="U11668" s="61"/>
      <c r="V11668" s="61"/>
      <c r="W11668" s="61"/>
      <c r="X11668" s="61"/>
      <c r="Y11668" s="61"/>
      <c r="Z11668" s="61"/>
      <c r="AA11668" s="61"/>
      <c r="AB11668" s="61"/>
      <c r="AC11668" s="61"/>
      <c r="AD11668" s="61"/>
      <c r="AE11668" s="61"/>
      <c r="AF11668" s="61"/>
      <c r="AG11668" s="61"/>
      <c r="AH11668" s="61"/>
      <c r="AI11668" s="61"/>
      <c r="AJ11668" s="61"/>
      <c r="AK11668" s="61"/>
      <c r="AL11668" s="61"/>
      <c r="AM11668" s="61"/>
      <c r="AN11668" s="61"/>
      <c r="AO11668" s="61"/>
      <c r="AP11668" s="62"/>
      <c r="AQ11668" s="61"/>
      <c r="AR11668" s="61"/>
      <c r="AS11668" s="61"/>
      <c r="AT11668" s="61"/>
      <c r="AU11668" s="61"/>
      <c r="AV11668" s="61"/>
      <c r="AW11668" s="60"/>
    </row>
    <row r="11669" s="59" customFormat="1" customHeight="1" spans="1:49">
      <c r="A11669" s="60"/>
      <c r="B11669" s="60"/>
      <c r="C11669" s="60"/>
      <c r="D11669" s="60"/>
      <c r="H11669" s="61"/>
      <c r="I11669" s="61"/>
      <c r="J11669" s="61"/>
      <c r="K11669" s="61"/>
      <c r="L11669" s="61"/>
      <c r="M11669" s="61"/>
      <c r="N11669" s="61"/>
      <c r="O11669" s="61"/>
      <c r="P11669" s="61"/>
      <c r="Q11669" s="61"/>
      <c r="R11669" s="61"/>
      <c r="S11669" s="61"/>
      <c r="T11669" s="61"/>
      <c r="U11669" s="61"/>
      <c r="V11669" s="61"/>
      <c r="W11669" s="61"/>
      <c r="X11669" s="61"/>
      <c r="Y11669" s="61"/>
      <c r="Z11669" s="61"/>
      <c r="AA11669" s="61"/>
      <c r="AB11669" s="61"/>
      <c r="AC11669" s="61"/>
      <c r="AD11669" s="61"/>
      <c r="AE11669" s="61"/>
      <c r="AF11669" s="61"/>
      <c r="AG11669" s="61"/>
      <c r="AH11669" s="61"/>
      <c r="AI11669" s="61"/>
      <c r="AJ11669" s="61"/>
      <c r="AK11669" s="61"/>
      <c r="AL11669" s="61"/>
      <c r="AM11669" s="61"/>
      <c r="AN11669" s="61"/>
      <c r="AO11669" s="61"/>
      <c r="AP11669" s="62"/>
      <c r="AQ11669" s="61"/>
      <c r="AR11669" s="61"/>
      <c r="AS11669" s="61"/>
      <c r="AT11669" s="61"/>
      <c r="AU11669" s="61"/>
      <c r="AV11669" s="61"/>
      <c r="AW11669" s="60"/>
    </row>
    <row r="11670" s="59" customFormat="1" customHeight="1" spans="1:49">
      <c r="A11670" s="60"/>
      <c r="B11670" s="60"/>
      <c r="C11670" s="60"/>
      <c r="D11670" s="60"/>
      <c r="H11670" s="61"/>
      <c r="I11670" s="61"/>
      <c r="J11670" s="61"/>
      <c r="K11670" s="61"/>
      <c r="L11670" s="61"/>
      <c r="M11670" s="61"/>
      <c r="N11670" s="61"/>
      <c r="O11670" s="61"/>
      <c r="P11670" s="61"/>
      <c r="Q11670" s="61"/>
      <c r="R11670" s="61"/>
      <c r="S11670" s="61"/>
      <c r="T11670" s="61"/>
      <c r="U11670" s="61"/>
      <c r="V11670" s="61"/>
      <c r="W11670" s="61"/>
      <c r="X11670" s="61"/>
      <c r="Y11670" s="61"/>
      <c r="Z11670" s="61"/>
      <c r="AA11670" s="61"/>
      <c r="AB11670" s="61"/>
      <c r="AC11670" s="61"/>
      <c r="AD11670" s="61"/>
      <c r="AE11670" s="61"/>
      <c r="AF11670" s="61"/>
      <c r="AG11670" s="61"/>
      <c r="AH11670" s="61"/>
      <c r="AI11670" s="61"/>
      <c r="AJ11670" s="61"/>
      <c r="AK11670" s="61"/>
      <c r="AL11670" s="61"/>
      <c r="AM11670" s="61"/>
      <c r="AN11670" s="61"/>
      <c r="AO11670" s="61"/>
      <c r="AP11670" s="62"/>
      <c r="AQ11670" s="61"/>
      <c r="AR11670" s="61"/>
      <c r="AS11670" s="61"/>
      <c r="AT11670" s="61"/>
      <c r="AU11670" s="61"/>
      <c r="AV11670" s="61"/>
      <c r="AW11670" s="60"/>
    </row>
    <row r="11671" s="59" customFormat="1" customHeight="1" spans="1:49">
      <c r="A11671" s="60"/>
      <c r="B11671" s="60"/>
      <c r="C11671" s="60"/>
      <c r="D11671" s="60"/>
      <c r="H11671" s="61"/>
      <c r="I11671" s="61"/>
      <c r="J11671" s="61"/>
      <c r="K11671" s="61"/>
      <c r="L11671" s="61"/>
      <c r="M11671" s="61"/>
      <c r="N11671" s="61"/>
      <c r="O11671" s="61"/>
      <c r="P11671" s="61"/>
      <c r="Q11671" s="61"/>
      <c r="R11671" s="61"/>
      <c r="S11671" s="61"/>
      <c r="T11671" s="61"/>
      <c r="U11671" s="61"/>
      <c r="V11671" s="61"/>
      <c r="W11671" s="61"/>
      <c r="X11671" s="61"/>
      <c r="Y11671" s="61"/>
      <c r="Z11671" s="61"/>
      <c r="AA11671" s="61"/>
      <c r="AB11671" s="61"/>
      <c r="AC11671" s="61"/>
      <c r="AD11671" s="61"/>
      <c r="AE11671" s="61"/>
      <c r="AF11671" s="61"/>
      <c r="AG11671" s="61"/>
      <c r="AH11671" s="61"/>
      <c r="AI11671" s="61"/>
      <c r="AJ11671" s="61"/>
      <c r="AK11671" s="61"/>
      <c r="AL11671" s="61"/>
      <c r="AM11671" s="61"/>
      <c r="AN11671" s="61"/>
      <c r="AO11671" s="61"/>
      <c r="AP11671" s="62"/>
      <c r="AQ11671" s="61"/>
      <c r="AR11671" s="61"/>
      <c r="AS11671" s="61"/>
      <c r="AT11671" s="61"/>
      <c r="AU11671" s="61"/>
      <c r="AV11671" s="61"/>
      <c r="AW11671" s="60"/>
    </row>
    <row r="11672" s="59" customFormat="1" customHeight="1" spans="1:49">
      <c r="A11672" s="60"/>
      <c r="B11672" s="60"/>
      <c r="C11672" s="60"/>
      <c r="D11672" s="60"/>
      <c r="H11672" s="61"/>
      <c r="I11672" s="61"/>
      <c r="J11672" s="61"/>
      <c r="K11672" s="61"/>
      <c r="L11672" s="61"/>
      <c r="M11672" s="61"/>
      <c r="N11672" s="61"/>
      <c r="O11672" s="61"/>
      <c r="P11672" s="61"/>
      <c r="Q11672" s="61"/>
      <c r="R11672" s="61"/>
      <c r="S11672" s="61"/>
      <c r="T11672" s="61"/>
      <c r="U11672" s="61"/>
      <c r="V11672" s="61"/>
      <c r="W11672" s="61"/>
      <c r="X11672" s="61"/>
      <c r="Y11672" s="61"/>
      <c r="Z11672" s="61"/>
      <c r="AA11672" s="61"/>
      <c r="AB11672" s="61"/>
      <c r="AC11672" s="61"/>
      <c r="AD11672" s="61"/>
      <c r="AE11672" s="61"/>
      <c r="AF11672" s="61"/>
      <c r="AG11672" s="61"/>
      <c r="AH11672" s="61"/>
      <c r="AI11672" s="61"/>
      <c r="AJ11672" s="61"/>
      <c r="AK11672" s="61"/>
      <c r="AL11672" s="61"/>
      <c r="AM11672" s="61"/>
      <c r="AN11672" s="61"/>
      <c r="AO11672" s="61"/>
      <c r="AP11672" s="62"/>
      <c r="AQ11672" s="61"/>
      <c r="AR11672" s="61"/>
      <c r="AS11672" s="61"/>
      <c r="AT11672" s="61"/>
      <c r="AU11672" s="61"/>
      <c r="AV11672" s="61"/>
      <c r="AW11672" s="60"/>
    </row>
    <row r="11673" s="59" customFormat="1" customHeight="1" spans="1:49">
      <c r="A11673" s="60"/>
      <c r="B11673" s="60"/>
      <c r="C11673" s="60"/>
      <c r="D11673" s="60"/>
      <c r="H11673" s="61"/>
      <c r="I11673" s="61"/>
      <c r="J11673" s="61"/>
      <c r="K11673" s="61"/>
      <c r="L11673" s="61"/>
      <c r="M11673" s="61"/>
      <c r="N11673" s="61"/>
      <c r="O11673" s="61"/>
      <c r="P11673" s="61"/>
      <c r="Q11673" s="61"/>
      <c r="R11673" s="61"/>
      <c r="S11673" s="61"/>
      <c r="T11673" s="61"/>
      <c r="U11673" s="61"/>
      <c r="V11673" s="61"/>
      <c r="W11673" s="61"/>
      <c r="X11673" s="61"/>
      <c r="Y11673" s="61"/>
      <c r="Z11673" s="61"/>
      <c r="AA11673" s="61"/>
      <c r="AB11673" s="61"/>
      <c r="AC11673" s="61"/>
      <c r="AD11673" s="61"/>
      <c r="AE11673" s="61"/>
      <c r="AF11673" s="61"/>
      <c r="AG11673" s="61"/>
      <c r="AH11673" s="61"/>
      <c r="AI11673" s="61"/>
      <c r="AJ11673" s="61"/>
      <c r="AK11673" s="61"/>
      <c r="AL11673" s="61"/>
      <c r="AM11673" s="61"/>
      <c r="AN11673" s="61"/>
      <c r="AO11673" s="61"/>
      <c r="AP11673" s="62"/>
      <c r="AQ11673" s="61"/>
      <c r="AR11673" s="61"/>
      <c r="AS11673" s="61"/>
      <c r="AT11673" s="61"/>
      <c r="AU11673" s="61"/>
      <c r="AV11673" s="61"/>
      <c r="AW11673" s="60"/>
    </row>
    <row r="11674" s="59" customFormat="1" customHeight="1" spans="1:49">
      <c r="A11674" s="60"/>
      <c r="B11674" s="60"/>
      <c r="C11674" s="60"/>
      <c r="D11674" s="60"/>
      <c r="H11674" s="61"/>
      <c r="I11674" s="61"/>
      <c r="J11674" s="61"/>
      <c r="K11674" s="61"/>
      <c r="L11674" s="61"/>
      <c r="M11674" s="61"/>
      <c r="N11674" s="61"/>
      <c r="O11674" s="61"/>
      <c r="P11674" s="61"/>
      <c r="Q11674" s="61"/>
      <c r="R11674" s="61"/>
      <c r="S11674" s="61"/>
      <c r="T11674" s="61"/>
      <c r="U11674" s="61"/>
      <c r="V11674" s="61"/>
      <c r="W11674" s="61"/>
      <c r="X11674" s="61"/>
      <c r="Y11674" s="61"/>
      <c r="Z11674" s="61"/>
      <c r="AA11674" s="61"/>
      <c r="AB11674" s="61"/>
      <c r="AC11674" s="61"/>
      <c r="AD11674" s="61"/>
      <c r="AE11674" s="61"/>
      <c r="AF11674" s="61"/>
      <c r="AG11674" s="61"/>
      <c r="AH11674" s="61"/>
      <c r="AI11674" s="61"/>
      <c r="AJ11674" s="61"/>
      <c r="AK11674" s="61"/>
      <c r="AL11674" s="61"/>
      <c r="AM11674" s="61"/>
      <c r="AN11674" s="61"/>
      <c r="AO11674" s="61"/>
      <c r="AP11674" s="62"/>
      <c r="AQ11674" s="61"/>
      <c r="AR11674" s="61"/>
      <c r="AS11674" s="61"/>
      <c r="AT11674" s="61"/>
      <c r="AU11674" s="61"/>
      <c r="AV11674" s="61"/>
      <c r="AW11674" s="60"/>
    </row>
    <row r="11675" s="59" customFormat="1" customHeight="1" spans="1:49">
      <c r="A11675" s="60"/>
      <c r="B11675" s="60"/>
      <c r="C11675" s="60"/>
      <c r="D11675" s="60"/>
      <c r="H11675" s="61"/>
      <c r="I11675" s="61"/>
      <c r="J11675" s="61"/>
      <c r="K11675" s="61"/>
      <c r="L11675" s="61"/>
      <c r="M11675" s="61"/>
      <c r="N11675" s="61"/>
      <c r="O11675" s="61"/>
      <c r="P11675" s="61"/>
      <c r="Q11675" s="61"/>
      <c r="R11675" s="61"/>
      <c r="S11675" s="61"/>
      <c r="T11675" s="61"/>
      <c r="U11675" s="61"/>
      <c r="V11675" s="61"/>
      <c r="W11675" s="61"/>
      <c r="X11675" s="61"/>
      <c r="Y11675" s="61"/>
      <c r="Z11675" s="61"/>
      <c r="AA11675" s="61"/>
      <c r="AB11675" s="61"/>
      <c r="AC11675" s="61"/>
      <c r="AD11675" s="61"/>
      <c r="AE11675" s="61"/>
      <c r="AF11675" s="61"/>
      <c r="AG11675" s="61"/>
      <c r="AH11675" s="61"/>
      <c r="AI11675" s="61"/>
      <c r="AJ11675" s="61"/>
      <c r="AK11675" s="61"/>
      <c r="AL11675" s="61"/>
      <c r="AM11675" s="61"/>
      <c r="AN11675" s="61"/>
      <c r="AO11675" s="61"/>
      <c r="AP11675" s="62"/>
      <c r="AQ11675" s="61"/>
      <c r="AR11675" s="61"/>
      <c r="AS11675" s="61"/>
      <c r="AT11675" s="61"/>
      <c r="AU11675" s="61"/>
      <c r="AV11675" s="61"/>
      <c r="AW11675" s="60"/>
    </row>
    <row r="11676" s="59" customFormat="1" customHeight="1" spans="1:49">
      <c r="A11676" s="60"/>
      <c r="B11676" s="60"/>
      <c r="C11676" s="60"/>
      <c r="D11676" s="60"/>
      <c r="H11676" s="61"/>
      <c r="I11676" s="61"/>
      <c r="J11676" s="61"/>
      <c r="K11676" s="61"/>
      <c r="L11676" s="61"/>
      <c r="M11676" s="61"/>
      <c r="N11676" s="61"/>
      <c r="O11676" s="61"/>
      <c r="P11676" s="61"/>
      <c r="Q11676" s="61"/>
      <c r="R11676" s="61"/>
      <c r="S11676" s="61"/>
      <c r="T11676" s="61"/>
      <c r="U11676" s="61"/>
      <c r="V11676" s="61"/>
      <c r="W11676" s="61"/>
      <c r="X11676" s="61"/>
      <c r="Y11676" s="61"/>
      <c r="Z11676" s="61"/>
      <c r="AA11676" s="61"/>
      <c r="AB11676" s="61"/>
      <c r="AC11676" s="61"/>
      <c r="AD11676" s="61"/>
      <c r="AE11676" s="61"/>
      <c r="AF11676" s="61"/>
      <c r="AG11676" s="61"/>
      <c r="AH11676" s="61"/>
      <c r="AI11676" s="61"/>
      <c r="AJ11676" s="61"/>
      <c r="AK11676" s="61"/>
      <c r="AL11676" s="61"/>
      <c r="AM11676" s="61"/>
      <c r="AN11676" s="61"/>
      <c r="AO11676" s="61"/>
      <c r="AP11676" s="62"/>
      <c r="AQ11676" s="61"/>
      <c r="AR11676" s="61"/>
      <c r="AS11676" s="61"/>
      <c r="AT11676" s="61"/>
      <c r="AU11676" s="61"/>
      <c r="AV11676" s="61"/>
      <c r="AW11676" s="60"/>
    </row>
    <row r="11677" s="59" customFormat="1" customHeight="1" spans="1:49">
      <c r="A11677" s="60"/>
      <c r="B11677" s="60"/>
      <c r="C11677" s="60"/>
      <c r="D11677" s="60"/>
      <c r="H11677" s="61"/>
      <c r="I11677" s="61"/>
      <c r="J11677" s="61"/>
      <c r="K11677" s="61"/>
      <c r="L11677" s="61"/>
      <c r="M11677" s="61"/>
      <c r="N11677" s="61"/>
      <c r="O11677" s="61"/>
      <c r="P11677" s="61"/>
      <c r="Q11677" s="61"/>
      <c r="R11677" s="61"/>
      <c r="S11677" s="61"/>
      <c r="T11677" s="61"/>
      <c r="U11677" s="61"/>
      <c r="V11677" s="61"/>
      <c r="W11677" s="61"/>
      <c r="X11677" s="61"/>
      <c r="Y11677" s="61"/>
      <c r="Z11677" s="61"/>
      <c r="AA11677" s="61"/>
      <c r="AB11677" s="61"/>
      <c r="AC11677" s="61"/>
      <c r="AD11677" s="61"/>
      <c r="AE11677" s="61"/>
      <c r="AF11677" s="61"/>
      <c r="AG11677" s="61"/>
      <c r="AH11677" s="61"/>
      <c r="AI11677" s="61"/>
      <c r="AJ11677" s="61"/>
      <c r="AK11677" s="61"/>
      <c r="AL11677" s="61"/>
      <c r="AM11677" s="61"/>
      <c r="AN11677" s="61"/>
      <c r="AO11677" s="61"/>
      <c r="AP11677" s="62"/>
      <c r="AQ11677" s="61"/>
      <c r="AR11677" s="61"/>
      <c r="AS11677" s="61"/>
      <c r="AT11677" s="61"/>
      <c r="AU11677" s="61"/>
      <c r="AV11677" s="61"/>
      <c r="AW11677" s="60"/>
    </row>
    <row r="11678" s="59" customFormat="1" customHeight="1" spans="1:49">
      <c r="A11678" s="60"/>
      <c r="B11678" s="60"/>
      <c r="C11678" s="60"/>
      <c r="D11678" s="60"/>
      <c r="H11678" s="61"/>
      <c r="I11678" s="61"/>
      <c r="J11678" s="61"/>
      <c r="K11678" s="61"/>
      <c r="L11678" s="61"/>
      <c r="M11678" s="61"/>
      <c r="N11678" s="61"/>
      <c r="O11678" s="61"/>
      <c r="P11678" s="61"/>
      <c r="Q11678" s="61"/>
      <c r="R11678" s="61"/>
      <c r="S11678" s="61"/>
      <c r="T11678" s="61"/>
      <c r="U11678" s="61"/>
      <c r="V11678" s="61"/>
      <c r="W11678" s="61"/>
      <c r="X11678" s="61"/>
      <c r="Y11678" s="61"/>
      <c r="Z11678" s="61"/>
      <c r="AA11678" s="61"/>
      <c r="AB11678" s="61"/>
      <c r="AC11678" s="61"/>
      <c r="AD11678" s="61"/>
      <c r="AE11678" s="61"/>
      <c r="AF11678" s="61"/>
      <c r="AG11678" s="61"/>
      <c r="AH11678" s="61"/>
      <c r="AI11678" s="61"/>
      <c r="AJ11678" s="61"/>
      <c r="AK11678" s="61"/>
      <c r="AL11678" s="61"/>
      <c r="AM11678" s="61"/>
      <c r="AN11678" s="61"/>
      <c r="AO11678" s="61"/>
      <c r="AP11678" s="62"/>
      <c r="AQ11678" s="61"/>
      <c r="AR11678" s="61"/>
      <c r="AS11678" s="61"/>
      <c r="AT11678" s="61"/>
      <c r="AU11678" s="61"/>
      <c r="AV11678" s="61"/>
      <c r="AW11678" s="60"/>
    </row>
    <row r="11679" s="59" customFormat="1" customHeight="1" spans="1:49">
      <c r="A11679" s="60"/>
      <c r="B11679" s="60"/>
      <c r="C11679" s="60"/>
      <c r="D11679" s="60"/>
      <c r="H11679" s="61"/>
      <c r="I11679" s="61"/>
      <c r="J11679" s="61"/>
      <c r="K11679" s="61"/>
      <c r="L11679" s="61"/>
      <c r="M11679" s="61"/>
      <c r="N11679" s="61"/>
      <c r="O11679" s="61"/>
      <c r="P11679" s="61"/>
      <c r="Q11679" s="61"/>
      <c r="R11679" s="61"/>
      <c r="S11679" s="61"/>
      <c r="T11679" s="61"/>
      <c r="U11679" s="61"/>
      <c r="V11679" s="61"/>
      <c r="W11679" s="61"/>
      <c r="X11679" s="61"/>
      <c r="Y11679" s="61"/>
      <c r="Z11679" s="61"/>
      <c r="AA11679" s="61"/>
      <c r="AB11679" s="61"/>
      <c r="AC11679" s="61"/>
      <c r="AD11679" s="61"/>
      <c r="AE11679" s="61"/>
      <c r="AF11679" s="61"/>
      <c r="AG11679" s="61"/>
      <c r="AH11679" s="61"/>
      <c r="AI11679" s="61"/>
      <c r="AJ11679" s="61"/>
      <c r="AK11679" s="61"/>
      <c r="AL11679" s="61"/>
      <c r="AM11679" s="61"/>
      <c r="AN11679" s="61"/>
      <c r="AO11679" s="61"/>
      <c r="AP11679" s="62"/>
      <c r="AQ11679" s="61"/>
      <c r="AR11679" s="61"/>
      <c r="AS11679" s="61"/>
      <c r="AT11679" s="61"/>
      <c r="AU11679" s="61"/>
      <c r="AV11679" s="61"/>
      <c r="AW11679" s="60"/>
    </row>
    <row r="11680" s="59" customFormat="1" customHeight="1" spans="1:49">
      <c r="A11680" s="60"/>
      <c r="B11680" s="60"/>
      <c r="C11680" s="60"/>
      <c r="D11680" s="60"/>
      <c r="H11680" s="61"/>
      <c r="I11680" s="61"/>
      <c r="J11680" s="61"/>
      <c r="K11680" s="61"/>
      <c r="L11680" s="61"/>
      <c r="M11680" s="61"/>
      <c r="N11680" s="61"/>
      <c r="O11680" s="61"/>
      <c r="P11680" s="61"/>
      <c r="Q11680" s="61"/>
      <c r="R11680" s="61"/>
      <c r="S11680" s="61"/>
      <c r="T11680" s="61"/>
      <c r="U11680" s="61"/>
      <c r="V11680" s="61"/>
      <c r="W11680" s="61"/>
      <c r="X11680" s="61"/>
      <c r="Y11680" s="61"/>
      <c r="Z11680" s="61"/>
      <c r="AA11680" s="61"/>
      <c r="AB11680" s="61"/>
      <c r="AC11680" s="61"/>
      <c r="AD11680" s="61"/>
      <c r="AE11680" s="61"/>
      <c r="AF11680" s="61"/>
      <c r="AG11680" s="61"/>
      <c r="AH11680" s="61"/>
      <c r="AI11680" s="61"/>
      <c r="AJ11680" s="61"/>
      <c r="AK11680" s="61"/>
      <c r="AL11680" s="61"/>
      <c r="AM11680" s="61"/>
      <c r="AN11680" s="61"/>
      <c r="AO11680" s="61"/>
      <c r="AP11680" s="62"/>
      <c r="AQ11680" s="61"/>
      <c r="AR11680" s="61"/>
      <c r="AS11680" s="61"/>
      <c r="AT11680" s="61"/>
      <c r="AU11680" s="61"/>
      <c r="AV11680" s="61"/>
      <c r="AW11680" s="60"/>
    </row>
    <row r="11681" s="59" customFormat="1" customHeight="1" spans="1:49">
      <c r="A11681" s="60"/>
      <c r="B11681" s="60"/>
      <c r="C11681" s="60"/>
      <c r="D11681" s="60"/>
      <c r="H11681" s="61"/>
      <c r="I11681" s="61"/>
      <c r="J11681" s="61"/>
      <c r="K11681" s="61"/>
      <c r="L11681" s="61"/>
      <c r="M11681" s="61"/>
      <c r="N11681" s="61"/>
      <c r="O11681" s="61"/>
      <c r="P11681" s="61"/>
      <c r="Q11681" s="61"/>
      <c r="R11681" s="61"/>
      <c r="S11681" s="61"/>
      <c r="T11681" s="61"/>
      <c r="U11681" s="61"/>
      <c r="V11681" s="61"/>
      <c r="W11681" s="61"/>
      <c r="X11681" s="61"/>
      <c r="Y11681" s="61"/>
      <c r="Z11681" s="61"/>
      <c r="AA11681" s="61"/>
      <c r="AB11681" s="61"/>
      <c r="AC11681" s="61"/>
      <c r="AD11681" s="61"/>
      <c r="AE11681" s="61"/>
      <c r="AF11681" s="61"/>
      <c r="AG11681" s="61"/>
      <c r="AH11681" s="61"/>
      <c r="AI11681" s="61"/>
      <c r="AJ11681" s="61"/>
      <c r="AK11681" s="61"/>
      <c r="AL11681" s="61"/>
      <c r="AM11681" s="61"/>
      <c r="AN11681" s="61"/>
      <c r="AO11681" s="61"/>
      <c r="AP11681" s="62"/>
      <c r="AQ11681" s="61"/>
      <c r="AR11681" s="61"/>
      <c r="AS11681" s="61"/>
      <c r="AT11681" s="61"/>
      <c r="AU11681" s="61"/>
      <c r="AV11681" s="61"/>
      <c r="AW11681" s="60"/>
    </row>
    <row r="11682" s="59" customFormat="1" customHeight="1" spans="1:49">
      <c r="A11682" s="60"/>
      <c r="B11682" s="60"/>
      <c r="C11682" s="60"/>
      <c r="D11682" s="60"/>
      <c r="H11682" s="61"/>
      <c r="I11682" s="61"/>
      <c r="J11682" s="61"/>
      <c r="K11682" s="61"/>
      <c r="L11682" s="61"/>
      <c r="M11682" s="61"/>
      <c r="N11682" s="61"/>
      <c r="O11682" s="61"/>
      <c r="P11682" s="61"/>
      <c r="Q11682" s="61"/>
      <c r="R11682" s="61"/>
      <c r="S11682" s="61"/>
      <c r="T11682" s="61"/>
      <c r="U11682" s="61"/>
      <c r="V11682" s="61"/>
      <c r="W11682" s="61"/>
      <c r="X11682" s="61"/>
      <c r="Y11682" s="61"/>
      <c r="Z11682" s="61"/>
      <c r="AA11682" s="61"/>
      <c r="AB11682" s="61"/>
      <c r="AC11682" s="61"/>
      <c r="AD11682" s="61"/>
      <c r="AE11682" s="61"/>
      <c r="AF11682" s="61"/>
      <c r="AG11682" s="61"/>
      <c r="AH11682" s="61"/>
      <c r="AI11682" s="61"/>
      <c r="AJ11682" s="61"/>
      <c r="AK11682" s="61"/>
      <c r="AL11682" s="61"/>
      <c r="AM11682" s="61"/>
      <c r="AN11682" s="61"/>
      <c r="AO11682" s="61"/>
      <c r="AP11682" s="62"/>
      <c r="AQ11682" s="61"/>
      <c r="AR11682" s="61"/>
      <c r="AS11682" s="61"/>
      <c r="AT11682" s="61"/>
      <c r="AU11682" s="61"/>
      <c r="AV11682" s="61"/>
      <c r="AW11682" s="60"/>
    </row>
    <row r="11683" s="59" customFormat="1" customHeight="1" spans="1:49">
      <c r="A11683" s="60"/>
      <c r="B11683" s="60"/>
      <c r="C11683" s="60"/>
      <c r="D11683" s="60"/>
      <c r="H11683" s="61"/>
      <c r="I11683" s="61"/>
      <c r="J11683" s="61"/>
      <c r="K11683" s="61"/>
      <c r="L11683" s="61"/>
      <c r="M11683" s="61"/>
      <c r="N11683" s="61"/>
      <c r="O11683" s="61"/>
      <c r="P11683" s="61"/>
      <c r="Q11683" s="61"/>
      <c r="R11683" s="61"/>
      <c r="S11683" s="61"/>
      <c r="T11683" s="61"/>
      <c r="U11683" s="61"/>
      <c r="V11683" s="61"/>
      <c r="W11683" s="61"/>
      <c r="X11683" s="61"/>
      <c r="Y11683" s="61"/>
      <c r="Z11683" s="61"/>
      <c r="AA11683" s="61"/>
      <c r="AB11683" s="61"/>
      <c r="AC11683" s="61"/>
      <c r="AD11683" s="61"/>
      <c r="AE11683" s="61"/>
      <c r="AF11683" s="61"/>
      <c r="AG11683" s="61"/>
      <c r="AH11683" s="61"/>
      <c r="AI11683" s="61"/>
      <c r="AJ11683" s="61"/>
      <c r="AK11683" s="61"/>
      <c r="AL11683" s="61"/>
      <c r="AM11683" s="61"/>
      <c r="AN11683" s="61"/>
      <c r="AO11683" s="61"/>
      <c r="AP11683" s="62"/>
      <c r="AQ11683" s="61"/>
      <c r="AR11683" s="61"/>
      <c r="AS11683" s="61"/>
      <c r="AT11683" s="61"/>
      <c r="AU11683" s="61"/>
      <c r="AV11683" s="61"/>
      <c r="AW11683" s="60"/>
    </row>
    <row r="11684" s="59" customFormat="1" customHeight="1" spans="1:49">
      <c r="A11684" s="60"/>
      <c r="B11684" s="60"/>
      <c r="C11684" s="60"/>
      <c r="D11684" s="60"/>
      <c r="H11684" s="61"/>
      <c r="I11684" s="61"/>
      <c r="J11684" s="61"/>
      <c r="K11684" s="61"/>
      <c r="L11684" s="61"/>
      <c r="M11684" s="61"/>
      <c r="N11684" s="61"/>
      <c r="O11684" s="61"/>
      <c r="P11684" s="61"/>
      <c r="Q11684" s="61"/>
      <c r="R11684" s="61"/>
      <c r="S11684" s="61"/>
      <c r="T11684" s="61"/>
      <c r="U11684" s="61"/>
      <c r="V11684" s="61"/>
      <c r="W11684" s="61"/>
      <c r="X11684" s="61"/>
      <c r="Y11684" s="61"/>
      <c r="Z11684" s="61"/>
      <c r="AA11684" s="61"/>
      <c r="AB11684" s="61"/>
      <c r="AC11684" s="61"/>
      <c r="AD11684" s="61"/>
      <c r="AE11684" s="61"/>
      <c r="AF11684" s="61"/>
      <c r="AG11684" s="61"/>
      <c r="AH11684" s="61"/>
      <c r="AI11684" s="61"/>
      <c r="AJ11684" s="61"/>
      <c r="AK11684" s="61"/>
      <c r="AL11684" s="61"/>
      <c r="AM11684" s="61"/>
      <c r="AN11684" s="61"/>
      <c r="AO11684" s="61"/>
      <c r="AP11684" s="62"/>
      <c r="AQ11684" s="61"/>
      <c r="AR11684" s="61"/>
      <c r="AS11684" s="61"/>
      <c r="AT11684" s="61"/>
      <c r="AU11684" s="61"/>
      <c r="AV11684" s="61"/>
      <c r="AW11684" s="60"/>
    </row>
    <row r="11685" s="59" customFormat="1" customHeight="1" spans="1:49">
      <c r="A11685" s="60"/>
      <c r="B11685" s="60"/>
      <c r="C11685" s="60"/>
      <c r="D11685" s="60"/>
      <c r="H11685" s="61"/>
      <c r="I11685" s="61"/>
      <c r="J11685" s="61"/>
      <c r="K11685" s="61"/>
      <c r="L11685" s="61"/>
      <c r="M11685" s="61"/>
      <c r="N11685" s="61"/>
      <c r="O11685" s="61"/>
      <c r="P11685" s="61"/>
      <c r="Q11685" s="61"/>
      <c r="R11685" s="61"/>
      <c r="S11685" s="61"/>
      <c r="T11685" s="61"/>
      <c r="U11685" s="61"/>
      <c r="V11685" s="61"/>
      <c r="W11685" s="61"/>
      <c r="X11685" s="61"/>
      <c r="Y11685" s="61"/>
      <c r="Z11685" s="61"/>
      <c r="AA11685" s="61"/>
      <c r="AB11685" s="61"/>
      <c r="AC11685" s="61"/>
      <c r="AD11685" s="61"/>
      <c r="AE11685" s="61"/>
      <c r="AF11685" s="61"/>
      <c r="AG11685" s="61"/>
      <c r="AH11685" s="61"/>
      <c r="AI11685" s="61"/>
      <c r="AJ11685" s="61"/>
      <c r="AK11685" s="61"/>
      <c r="AL11685" s="61"/>
      <c r="AM11685" s="61"/>
      <c r="AN11685" s="61"/>
      <c r="AO11685" s="61"/>
      <c r="AP11685" s="62"/>
      <c r="AQ11685" s="61"/>
      <c r="AR11685" s="61"/>
      <c r="AS11685" s="61"/>
      <c r="AT11685" s="61"/>
      <c r="AU11685" s="61"/>
      <c r="AV11685" s="61"/>
      <c r="AW11685" s="60"/>
    </row>
    <row r="11686" s="59" customFormat="1" customHeight="1" spans="1:49">
      <c r="A11686" s="60"/>
      <c r="B11686" s="60"/>
      <c r="C11686" s="60"/>
      <c r="D11686" s="60"/>
      <c r="H11686" s="61"/>
      <c r="I11686" s="61"/>
      <c r="J11686" s="61"/>
      <c r="K11686" s="61"/>
      <c r="L11686" s="61"/>
      <c r="M11686" s="61"/>
      <c r="N11686" s="61"/>
      <c r="O11686" s="61"/>
      <c r="P11686" s="61"/>
      <c r="Q11686" s="61"/>
      <c r="R11686" s="61"/>
      <c r="S11686" s="61"/>
      <c r="T11686" s="61"/>
      <c r="U11686" s="61"/>
      <c r="V11686" s="61"/>
      <c r="W11686" s="61"/>
      <c r="X11686" s="61"/>
      <c r="Y11686" s="61"/>
      <c r="Z11686" s="61"/>
      <c r="AA11686" s="61"/>
      <c r="AB11686" s="61"/>
      <c r="AC11686" s="61"/>
      <c r="AD11686" s="61"/>
      <c r="AE11686" s="61"/>
      <c r="AF11686" s="61"/>
      <c r="AG11686" s="61"/>
      <c r="AH11686" s="61"/>
      <c r="AI11686" s="61"/>
      <c r="AJ11686" s="61"/>
      <c r="AK11686" s="61"/>
      <c r="AL11686" s="61"/>
      <c r="AM11686" s="61"/>
      <c r="AN11686" s="61"/>
      <c r="AO11686" s="61"/>
      <c r="AP11686" s="62"/>
      <c r="AQ11686" s="61"/>
      <c r="AR11686" s="61"/>
      <c r="AS11686" s="61"/>
      <c r="AT11686" s="61"/>
      <c r="AU11686" s="61"/>
      <c r="AV11686" s="61"/>
      <c r="AW11686" s="60"/>
    </row>
    <row r="11687" s="59" customFormat="1" customHeight="1" spans="1:49">
      <c r="A11687" s="60"/>
      <c r="B11687" s="60"/>
      <c r="C11687" s="60"/>
      <c r="D11687" s="60"/>
      <c r="H11687" s="61"/>
      <c r="I11687" s="61"/>
      <c r="J11687" s="61"/>
      <c r="K11687" s="61"/>
      <c r="L11687" s="61"/>
      <c r="M11687" s="61"/>
      <c r="N11687" s="61"/>
      <c r="O11687" s="61"/>
      <c r="P11687" s="61"/>
      <c r="Q11687" s="61"/>
      <c r="R11687" s="61"/>
      <c r="S11687" s="61"/>
      <c r="T11687" s="61"/>
      <c r="U11687" s="61"/>
      <c r="V11687" s="61"/>
      <c r="W11687" s="61"/>
      <c r="X11687" s="61"/>
      <c r="Y11687" s="61"/>
      <c r="Z11687" s="61"/>
      <c r="AA11687" s="61"/>
      <c r="AB11687" s="61"/>
      <c r="AC11687" s="61"/>
      <c r="AD11687" s="61"/>
      <c r="AE11687" s="61"/>
      <c r="AF11687" s="61"/>
      <c r="AG11687" s="61"/>
      <c r="AH11687" s="61"/>
      <c r="AI11687" s="61"/>
      <c r="AJ11687" s="61"/>
      <c r="AK11687" s="61"/>
      <c r="AL11687" s="61"/>
      <c r="AM11687" s="61"/>
      <c r="AN11687" s="61"/>
      <c r="AO11687" s="61"/>
      <c r="AP11687" s="62"/>
      <c r="AQ11687" s="61"/>
      <c r="AR11687" s="61"/>
      <c r="AS11687" s="61"/>
      <c r="AT11687" s="61"/>
      <c r="AU11687" s="61"/>
      <c r="AV11687" s="61"/>
      <c r="AW11687" s="60"/>
    </row>
    <row r="11688" s="59" customFormat="1" customHeight="1" spans="1:49">
      <c r="A11688" s="60"/>
      <c r="B11688" s="60"/>
      <c r="C11688" s="60"/>
      <c r="D11688" s="60"/>
      <c r="H11688" s="61"/>
      <c r="I11688" s="61"/>
      <c r="J11688" s="61"/>
      <c r="K11688" s="61"/>
      <c r="L11688" s="61"/>
      <c r="M11688" s="61"/>
      <c r="N11688" s="61"/>
      <c r="O11688" s="61"/>
      <c r="P11688" s="61"/>
      <c r="Q11688" s="61"/>
      <c r="R11688" s="61"/>
      <c r="S11688" s="61"/>
      <c r="T11688" s="61"/>
      <c r="U11688" s="61"/>
      <c r="V11688" s="61"/>
      <c r="W11688" s="61"/>
      <c r="X11688" s="61"/>
      <c r="Y11688" s="61"/>
      <c r="Z11688" s="61"/>
      <c r="AA11688" s="61"/>
      <c r="AB11688" s="61"/>
      <c r="AC11688" s="61"/>
      <c r="AD11688" s="61"/>
      <c r="AE11688" s="61"/>
      <c r="AF11688" s="61"/>
      <c r="AG11688" s="61"/>
      <c r="AH11688" s="61"/>
      <c r="AI11688" s="61"/>
      <c r="AJ11688" s="61"/>
      <c r="AK11688" s="61"/>
      <c r="AL11688" s="61"/>
      <c r="AM11688" s="61"/>
      <c r="AN11688" s="61"/>
      <c r="AO11688" s="61"/>
      <c r="AP11688" s="62"/>
      <c r="AQ11688" s="61"/>
      <c r="AR11688" s="61"/>
      <c r="AS11688" s="61"/>
      <c r="AT11688" s="61"/>
      <c r="AU11688" s="61"/>
      <c r="AV11688" s="61"/>
      <c r="AW11688" s="60"/>
    </row>
    <row r="11689" s="59" customFormat="1" customHeight="1" spans="1:49">
      <c r="A11689" s="60"/>
      <c r="B11689" s="60"/>
      <c r="C11689" s="60"/>
      <c r="D11689" s="60"/>
      <c r="H11689" s="61"/>
      <c r="I11689" s="61"/>
      <c r="J11689" s="61"/>
      <c r="K11689" s="61"/>
      <c r="L11689" s="61"/>
      <c r="M11689" s="61"/>
      <c r="N11689" s="61"/>
      <c r="O11689" s="61"/>
      <c r="P11689" s="61"/>
      <c r="Q11689" s="61"/>
      <c r="R11689" s="61"/>
      <c r="S11689" s="61"/>
      <c r="T11689" s="61"/>
      <c r="U11689" s="61"/>
      <c r="V11689" s="61"/>
      <c r="W11689" s="61"/>
      <c r="X11689" s="61"/>
      <c r="Y11689" s="61"/>
      <c r="Z11689" s="61"/>
      <c r="AA11689" s="61"/>
      <c r="AB11689" s="61"/>
      <c r="AC11689" s="61"/>
      <c r="AD11689" s="61"/>
      <c r="AE11689" s="61"/>
      <c r="AF11689" s="61"/>
      <c r="AG11689" s="61"/>
      <c r="AH11689" s="61"/>
      <c r="AI11689" s="61"/>
      <c r="AJ11689" s="61"/>
      <c r="AK11689" s="61"/>
      <c r="AL11689" s="61"/>
      <c r="AM11689" s="61"/>
      <c r="AN11689" s="61"/>
      <c r="AO11689" s="61"/>
      <c r="AP11689" s="62"/>
      <c r="AQ11689" s="61"/>
      <c r="AR11689" s="61"/>
      <c r="AS11689" s="61"/>
      <c r="AT11689" s="61"/>
      <c r="AU11689" s="61"/>
      <c r="AV11689" s="61"/>
      <c r="AW11689" s="60"/>
    </row>
    <row r="11690" s="59" customFormat="1" customHeight="1" spans="1:49">
      <c r="A11690" s="60"/>
      <c r="B11690" s="60"/>
      <c r="C11690" s="60"/>
      <c r="D11690" s="60"/>
      <c r="H11690" s="61"/>
      <c r="I11690" s="61"/>
      <c r="J11690" s="61"/>
      <c r="K11690" s="61"/>
      <c r="L11690" s="61"/>
      <c r="M11690" s="61"/>
      <c r="N11690" s="61"/>
      <c r="O11690" s="61"/>
      <c r="P11690" s="61"/>
      <c r="Q11690" s="61"/>
      <c r="R11690" s="61"/>
      <c r="S11690" s="61"/>
      <c r="T11690" s="61"/>
      <c r="U11690" s="61"/>
      <c r="V11690" s="61"/>
      <c r="W11690" s="61"/>
      <c r="X11690" s="61"/>
      <c r="Y11690" s="61"/>
      <c r="Z11690" s="61"/>
      <c r="AA11690" s="61"/>
      <c r="AB11690" s="61"/>
      <c r="AC11690" s="61"/>
      <c r="AD11690" s="61"/>
      <c r="AE11690" s="61"/>
      <c r="AF11690" s="61"/>
      <c r="AG11690" s="61"/>
      <c r="AH11690" s="61"/>
      <c r="AI11690" s="61"/>
      <c r="AJ11690" s="61"/>
      <c r="AK11690" s="61"/>
      <c r="AL11690" s="61"/>
      <c r="AM11690" s="61"/>
      <c r="AN11690" s="61"/>
      <c r="AO11690" s="61"/>
      <c r="AP11690" s="62"/>
      <c r="AQ11690" s="61"/>
      <c r="AR11690" s="61"/>
      <c r="AS11690" s="61"/>
      <c r="AT11690" s="61"/>
      <c r="AU11690" s="61"/>
      <c r="AV11690" s="61"/>
      <c r="AW11690" s="60"/>
    </row>
    <row r="11691" s="59" customFormat="1" customHeight="1" spans="1:49">
      <c r="A11691" s="60"/>
      <c r="B11691" s="60"/>
      <c r="C11691" s="60"/>
      <c r="D11691" s="60"/>
      <c r="H11691" s="61"/>
      <c r="I11691" s="61"/>
      <c r="J11691" s="61"/>
      <c r="K11691" s="61"/>
      <c r="L11691" s="61"/>
      <c r="M11691" s="61"/>
      <c r="N11691" s="61"/>
      <c r="O11691" s="61"/>
      <c r="P11691" s="61"/>
      <c r="Q11691" s="61"/>
      <c r="R11691" s="61"/>
      <c r="S11691" s="61"/>
      <c r="T11691" s="61"/>
      <c r="U11691" s="61"/>
      <c r="V11691" s="61"/>
      <c r="W11691" s="61"/>
      <c r="X11691" s="61"/>
      <c r="Y11691" s="61"/>
      <c r="Z11691" s="61"/>
      <c r="AA11691" s="61"/>
      <c r="AB11691" s="61"/>
      <c r="AC11691" s="61"/>
      <c r="AD11691" s="61"/>
      <c r="AE11691" s="61"/>
      <c r="AF11691" s="61"/>
      <c r="AG11691" s="61"/>
      <c r="AH11691" s="61"/>
      <c r="AI11691" s="61"/>
      <c r="AJ11691" s="61"/>
      <c r="AK11691" s="61"/>
      <c r="AL11691" s="61"/>
      <c r="AM11691" s="61"/>
      <c r="AN11691" s="61"/>
      <c r="AO11691" s="61"/>
      <c r="AP11691" s="62"/>
      <c r="AQ11691" s="61"/>
      <c r="AR11691" s="61"/>
      <c r="AS11691" s="61"/>
      <c r="AT11691" s="61"/>
      <c r="AU11691" s="61"/>
      <c r="AV11691" s="61"/>
      <c r="AW11691" s="60"/>
    </row>
    <row r="11692" s="59" customFormat="1" customHeight="1" spans="1:49">
      <c r="A11692" s="60"/>
      <c r="B11692" s="60"/>
      <c r="C11692" s="60"/>
      <c r="D11692" s="60"/>
      <c r="H11692" s="61"/>
      <c r="I11692" s="61"/>
      <c r="J11692" s="61"/>
      <c r="K11692" s="61"/>
      <c r="L11692" s="61"/>
      <c r="M11692" s="61"/>
      <c r="N11692" s="61"/>
      <c r="O11692" s="61"/>
      <c r="P11692" s="61"/>
      <c r="Q11692" s="61"/>
      <c r="R11692" s="61"/>
      <c r="S11692" s="61"/>
      <c r="T11692" s="61"/>
      <c r="U11692" s="61"/>
      <c r="V11692" s="61"/>
      <c r="W11692" s="61"/>
      <c r="X11692" s="61"/>
      <c r="Y11692" s="61"/>
      <c r="Z11692" s="61"/>
      <c r="AA11692" s="61"/>
      <c r="AB11692" s="61"/>
      <c r="AC11692" s="61"/>
      <c r="AD11692" s="61"/>
      <c r="AE11692" s="61"/>
      <c r="AF11692" s="61"/>
      <c r="AG11692" s="61"/>
      <c r="AH11692" s="61"/>
      <c r="AI11692" s="61"/>
      <c r="AJ11692" s="61"/>
      <c r="AK11692" s="61"/>
      <c r="AL11692" s="61"/>
      <c r="AM11692" s="61"/>
      <c r="AN11692" s="61"/>
      <c r="AO11692" s="61"/>
      <c r="AP11692" s="62"/>
      <c r="AQ11692" s="61"/>
      <c r="AR11692" s="61"/>
      <c r="AS11692" s="61"/>
      <c r="AT11692" s="61"/>
      <c r="AU11692" s="61"/>
      <c r="AV11692" s="61"/>
      <c r="AW11692" s="60"/>
    </row>
    <row r="11693" s="59" customFormat="1" customHeight="1" spans="1:49">
      <c r="A11693" s="60"/>
      <c r="B11693" s="60"/>
      <c r="C11693" s="60"/>
      <c r="D11693" s="60"/>
      <c r="H11693" s="61"/>
      <c r="I11693" s="61"/>
      <c r="J11693" s="61"/>
      <c r="K11693" s="61"/>
      <c r="L11693" s="61"/>
      <c r="M11693" s="61"/>
      <c r="N11693" s="61"/>
      <c r="O11693" s="61"/>
      <c r="P11693" s="61"/>
      <c r="Q11693" s="61"/>
      <c r="R11693" s="61"/>
      <c r="S11693" s="61"/>
      <c r="T11693" s="61"/>
      <c r="U11693" s="61"/>
      <c r="V11693" s="61"/>
      <c r="W11693" s="61"/>
      <c r="X11693" s="61"/>
      <c r="Y11693" s="61"/>
      <c r="Z11693" s="61"/>
      <c r="AA11693" s="61"/>
      <c r="AB11693" s="61"/>
      <c r="AC11693" s="61"/>
      <c r="AD11693" s="61"/>
      <c r="AE11693" s="61"/>
      <c r="AF11693" s="61"/>
      <c r="AG11693" s="61"/>
      <c r="AH11693" s="61"/>
      <c r="AI11693" s="61"/>
      <c r="AJ11693" s="61"/>
      <c r="AK11693" s="61"/>
      <c r="AL11693" s="61"/>
      <c r="AM11693" s="61"/>
      <c r="AN11693" s="61"/>
      <c r="AO11693" s="61"/>
      <c r="AP11693" s="62"/>
      <c r="AQ11693" s="61"/>
      <c r="AR11693" s="61"/>
      <c r="AS11693" s="61"/>
      <c r="AT11693" s="61"/>
      <c r="AU11693" s="61"/>
      <c r="AV11693" s="61"/>
      <c r="AW11693" s="60"/>
    </row>
    <row r="11694" s="59" customFormat="1" customHeight="1" spans="1:49">
      <c r="A11694" s="60"/>
      <c r="B11694" s="60"/>
      <c r="C11694" s="60"/>
      <c r="D11694" s="60"/>
      <c r="H11694" s="61"/>
      <c r="I11694" s="61"/>
      <c r="J11694" s="61"/>
      <c r="K11694" s="61"/>
      <c r="L11694" s="61"/>
      <c r="M11694" s="61"/>
      <c r="N11694" s="61"/>
      <c r="O11694" s="61"/>
      <c r="P11694" s="61"/>
      <c r="Q11694" s="61"/>
      <c r="R11694" s="61"/>
      <c r="S11694" s="61"/>
      <c r="T11694" s="61"/>
      <c r="U11694" s="61"/>
      <c r="V11694" s="61"/>
      <c r="W11694" s="61"/>
      <c r="X11694" s="61"/>
      <c r="Y11694" s="61"/>
      <c r="Z11694" s="61"/>
      <c r="AA11694" s="61"/>
      <c r="AB11694" s="61"/>
      <c r="AC11694" s="61"/>
      <c r="AD11694" s="61"/>
      <c r="AE11694" s="61"/>
      <c r="AF11694" s="61"/>
      <c r="AG11694" s="61"/>
      <c r="AH11694" s="61"/>
      <c r="AI11694" s="61"/>
      <c r="AJ11694" s="61"/>
      <c r="AK11694" s="61"/>
      <c r="AL11694" s="61"/>
      <c r="AM11694" s="61"/>
      <c r="AN11694" s="61"/>
      <c r="AO11694" s="61"/>
      <c r="AP11694" s="62"/>
      <c r="AQ11694" s="61"/>
      <c r="AR11694" s="61"/>
      <c r="AS11694" s="61"/>
      <c r="AT11694" s="61"/>
      <c r="AU11694" s="61"/>
      <c r="AV11694" s="61"/>
      <c r="AW11694" s="60"/>
    </row>
    <row r="11695" s="59" customFormat="1" customHeight="1" spans="1:49">
      <c r="A11695" s="60"/>
      <c r="B11695" s="60"/>
      <c r="C11695" s="60"/>
      <c r="D11695" s="60"/>
      <c r="H11695" s="61"/>
      <c r="I11695" s="61"/>
      <c r="J11695" s="61"/>
      <c r="K11695" s="61"/>
      <c r="L11695" s="61"/>
      <c r="M11695" s="61"/>
      <c r="N11695" s="61"/>
      <c r="O11695" s="61"/>
      <c r="P11695" s="61"/>
      <c r="Q11695" s="61"/>
      <c r="R11695" s="61"/>
      <c r="S11695" s="61"/>
      <c r="T11695" s="61"/>
      <c r="U11695" s="61"/>
      <c r="V11695" s="61"/>
      <c r="W11695" s="61"/>
      <c r="X11695" s="61"/>
      <c r="Y11695" s="61"/>
      <c r="Z11695" s="61"/>
      <c r="AA11695" s="61"/>
      <c r="AB11695" s="61"/>
      <c r="AC11695" s="61"/>
      <c r="AD11695" s="61"/>
      <c r="AE11695" s="61"/>
      <c r="AF11695" s="61"/>
      <c r="AG11695" s="61"/>
      <c r="AH11695" s="61"/>
      <c r="AI11695" s="61"/>
      <c r="AJ11695" s="61"/>
      <c r="AK11695" s="61"/>
      <c r="AL11695" s="61"/>
      <c r="AM11695" s="61"/>
      <c r="AN11695" s="61"/>
      <c r="AO11695" s="61"/>
      <c r="AP11695" s="62"/>
      <c r="AQ11695" s="61"/>
      <c r="AR11695" s="61"/>
      <c r="AS11695" s="61"/>
      <c r="AT11695" s="61"/>
      <c r="AU11695" s="61"/>
      <c r="AV11695" s="61"/>
      <c r="AW11695" s="60"/>
    </row>
    <row r="11696" s="59" customFormat="1" customHeight="1" spans="1:49">
      <c r="A11696" s="60"/>
      <c r="B11696" s="60"/>
      <c r="C11696" s="60"/>
      <c r="D11696" s="60"/>
      <c r="H11696" s="61"/>
      <c r="I11696" s="61"/>
      <c r="J11696" s="61"/>
      <c r="K11696" s="61"/>
      <c r="L11696" s="61"/>
      <c r="M11696" s="61"/>
      <c r="N11696" s="61"/>
      <c r="O11696" s="61"/>
      <c r="P11696" s="61"/>
      <c r="Q11696" s="61"/>
      <c r="R11696" s="61"/>
      <c r="S11696" s="61"/>
      <c r="T11696" s="61"/>
      <c r="U11696" s="61"/>
      <c r="V11696" s="61"/>
      <c r="W11696" s="61"/>
      <c r="X11696" s="61"/>
      <c r="Y11696" s="61"/>
      <c r="Z11696" s="61"/>
      <c r="AA11696" s="61"/>
      <c r="AB11696" s="61"/>
      <c r="AC11696" s="61"/>
      <c r="AD11696" s="61"/>
      <c r="AE11696" s="61"/>
      <c r="AF11696" s="61"/>
      <c r="AG11696" s="61"/>
      <c r="AH11696" s="61"/>
      <c r="AI11696" s="61"/>
      <c r="AJ11696" s="61"/>
      <c r="AK11696" s="61"/>
      <c r="AL11696" s="61"/>
      <c r="AM11696" s="61"/>
      <c r="AN11696" s="61"/>
      <c r="AO11696" s="61"/>
      <c r="AP11696" s="62"/>
      <c r="AQ11696" s="61"/>
      <c r="AR11696" s="61"/>
      <c r="AS11696" s="61"/>
      <c r="AT11696" s="61"/>
      <c r="AU11696" s="61"/>
      <c r="AV11696" s="61"/>
      <c r="AW11696" s="60"/>
    </row>
    <row r="11697" s="59" customFormat="1" customHeight="1" spans="1:49">
      <c r="A11697" s="60"/>
      <c r="B11697" s="60"/>
      <c r="C11697" s="60"/>
      <c r="D11697" s="60"/>
      <c r="H11697" s="61"/>
      <c r="I11697" s="61"/>
      <c r="J11697" s="61"/>
      <c r="K11697" s="61"/>
      <c r="L11697" s="61"/>
      <c r="M11697" s="61"/>
      <c r="N11697" s="61"/>
      <c r="O11697" s="61"/>
      <c r="P11697" s="61"/>
      <c r="Q11697" s="61"/>
      <c r="R11697" s="61"/>
      <c r="S11697" s="61"/>
      <c r="T11697" s="61"/>
      <c r="U11697" s="61"/>
      <c r="V11697" s="61"/>
      <c r="W11697" s="61"/>
      <c r="X11697" s="61"/>
      <c r="Y11697" s="61"/>
      <c r="Z11697" s="61"/>
      <c r="AA11697" s="61"/>
      <c r="AB11697" s="61"/>
      <c r="AC11697" s="61"/>
      <c r="AD11697" s="61"/>
      <c r="AE11697" s="61"/>
      <c r="AF11697" s="61"/>
      <c r="AG11697" s="61"/>
      <c r="AH11697" s="61"/>
      <c r="AI11697" s="61"/>
      <c r="AJ11697" s="61"/>
      <c r="AK11697" s="61"/>
      <c r="AL11697" s="61"/>
      <c r="AM11697" s="61"/>
      <c r="AN11697" s="61"/>
      <c r="AO11697" s="61"/>
      <c r="AP11697" s="62"/>
      <c r="AQ11697" s="61"/>
      <c r="AR11697" s="61"/>
      <c r="AS11697" s="61"/>
      <c r="AT11697" s="61"/>
      <c r="AU11697" s="61"/>
      <c r="AV11697" s="61"/>
      <c r="AW11697" s="60"/>
    </row>
    <row r="11698" s="59" customFormat="1" customHeight="1" spans="1:49">
      <c r="A11698" s="60"/>
      <c r="B11698" s="60"/>
      <c r="C11698" s="60"/>
      <c r="D11698" s="60"/>
      <c r="H11698" s="61"/>
      <c r="I11698" s="61"/>
      <c r="J11698" s="61"/>
      <c r="K11698" s="61"/>
      <c r="L11698" s="61"/>
      <c r="M11698" s="61"/>
      <c r="N11698" s="61"/>
      <c r="O11698" s="61"/>
      <c r="P11698" s="61"/>
      <c r="Q11698" s="61"/>
      <c r="R11698" s="61"/>
      <c r="S11698" s="61"/>
      <c r="T11698" s="61"/>
      <c r="U11698" s="61"/>
      <c r="V11698" s="61"/>
      <c r="W11698" s="61"/>
      <c r="X11698" s="61"/>
      <c r="Y11698" s="61"/>
      <c r="Z11698" s="61"/>
      <c r="AA11698" s="61"/>
      <c r="AB11698" s="61"/>
      <c r="AC11698" s="61"/>
      <c r="AD11698" s="61"/>
      <c r="AE11698" s="61"/>
      <c r="AF11698" s="61"/>
      <c r="AG11698" s="61"/>
      <c r="AH11698" s="61"/>
      <c r="AI11698" s="61"/>
      <c r="AJ11698" s="61"/>
      <c r="AK11698" s="61"/>
      <c r="AL11698" s="61"/>
      <c r="AM11698" s="61"/>
      <c r="AN11698" s="61"/>
      <c r="AO11698" s="61"/>
      <c r="AP11698" s="62"/>
      <c r="AQ11698" s="61"/>
      <c r="AR11698" s="61"/>
      <c r="AS11698" s="61"/>
      <c r="AT11698" s="61"/>
      <c r="AU11698" s="61"/>
      <c r="AV11698" s="61"/>
      <c r="AW11698" s="60"/>
    </row>
    <row r="11699" s="59" customFormat="1" customHeight="1" spans="1:49">
      <c r="A11699" s="60"/>
      <c r="B11699" s="60"/>
      <c r="C11699" s="60"/>
      <c r="D11699" s="60"/>
      <c r="H11699" s="61"/>
      <c r="I11699" s="61"/>
      <c r="J11699" s="61"/>
      <c r="K11699" s="61"/>
      <c r="L11699" s="61"/>
      <c r="M11699" s="61"/>
      <c r="N11699" s="61"/>
      <c r="O11699" s="61"/>
      <c r="P11699" s="61"/>
      <c r="Q11699" s="61"/>
      <c r="R11699" s="61"/>
      <c r="S11699" s="61"/>
      <c r="T11699" s="61"/>
      <c r="U11699" s="61"/>
      <c r="V11699" s="61"/>
      <c r="W11699" s="61"/>
      <c r="X11699" s="61"/>
      <c r="Y11699" s="61"/>
      <c r="Z11699" s="61"/>
      <c r="AA11699" s="61"/>
      <c r="AB11699" s="61"/>
      <c r="AC11699" s="61"/>
      <c r="AD11699" s="61"/>
      <c r="AE11699" s="61"/>
      <c r="AF11699" s="61"/>
      <c r="AG11699" s="61"/>
      <c r="AH11699" s="61"/>
      <c r="AI11699" s="61"/>
      <c r="AJ11699" s="61"/>
      <c r="AK11699" s="61"/>
      <c r="AL11699" s="61"/>
      <c r="AM11699" s="61"/>
      <c r="AN11699" s="61"/>
      <c r="AO11699" s="61"/>
      <c r="AP11699" s="62"/>
      <c r="AQ11699" s="61"/>
      <c r="AR11699" s="61"/>
      <c r="AS11699" s="61"/>
      <c r="AT11699" s="61"/>
      <c r="AU11699" s="61"/>
      <c r="AV11699" s="61"/>
      <c r="AW11699" s="60"/>
    </row>
    <row r="11700" s="59" customFormat="1" customHeight="1" spans="1:49">
      <c r="A11700" s="60"/>
      <c r="B11700" s="60"/>
      <c r="C11700" s="60"/>
      <c r="D11700" s="60"/>
      <c r="H11700" s="61"/>
      <c r="I11700" s="61"/>
      <c r="J11700" s="61"/>
      <c r="K11700" s="61"/>
      <c r="L11700" s="61"/>
      <c r="M11700" s="61"/>
      <c r="N11700" s="61"/>
      <c r="O11700" s="61"/>
      <c r="P11700" s="61"/>
      <c r="Q11700" s="61"/>
      <c r="R11700" s="61"/>
      <c r="S11700" s="61"/>
      <c r="T11700" s="61"/>
      <c r="U11700" s="61"/>
      <c r="V11700" s="61"/>
      <c r="W11700" s="61"/>
      <c r="X11700" s="61"/>
      <c r="Y11700" s="61"/>
      <c r="Z11700" s="61"/>
      <c r="AA11700" s="61"/>
      <c r="AB11700" s="61"/>
      <c r="AC11700" s="61"/>
      <c r="AD11700" s="61"/>
      <c r="AE11700" s="61"/>
      <c r="AF11700" s="61"/>
      <c r="AG11700" s="61"/>
      <c r="AH11700" s="61"/>
      <c r="AI11700" s="61"/>
      <c r="AJ11700" s="61"/>
      <c r="AK11700" s="61"/>
      <c r="AL11700" s="61"/>
      <c r="AM11700" s="61"/>
      <c r="AN11700" s="61"/>
      <c r="AO11700" s="61"/>
      <c r="AP11700" s="62"/>
      <c r="AQ11700" s="61"/>
      <c r="AR11700" s="61"/>
      <c r="AS11700" s="61"/>
      <c r="AT11700" s="61"/>
      <c r="AU11700" s="61"/>
      <c r="AV11700" s="61"/>
      <c r="AW11700" s="60"/>
    </row>
    <row r="11701" s="59" customFormat="1" customHeight="1" spans="1:49">
      <c r="A11701" s="60"/>
      <c r="B11701" s="60"/>
      <c r="C11701" s="60"/>
      <c r="D11701" s="60"/>
      <c r="H11701" s="61"/>
      <c r="I11701" s="61"/>
      <c r="J11701" s="61"/>
      <c r="K11701" s="61"/>
      <c r="L11701" s="61"/>
      <c r="M11701" s="61"/>
      <c r="N11701" s="61"/>
      <c r="O11701" s="61"/>
      <c r="P11701" s="61"/>
      <c r="Q11701" s="61"/>
      <c r="R11701" s="61"/>
      <c r="S11701" s="61"/>
      <c r="T11701" s="61"/>
      <c r="U11701" s="61"/>
      <c r="V11701" s="61"/>
      <c r="W11701" s="61"/>
      <c r="X11701" s="61"/>
      <c r="Y11701" s="61"/>
      <c r="Z11701" s="61"/>
      <c r="AA11701" s="61"/>
      <c r="AB11701" s="61"/>
      <c r="AC11701" s="61"/>
      <c r="AD11701" s="61"/>
      <c r="AE11701" s="61"/>
      <c r="AF11701" s="61"/>
      <c r="AG11701" s="61"/>
      <c r="AH11701" s="61"/>
      <c r="AI11701" s="61"/>
      <c r="AJ11701" s="61"/>
      <c r="AK11701" s="61"/>
      <c r="AL11701" s="61"/>
      <c r="AM11701" s="61"/>
      <c r="AN11701" s="61"/>
      <c r="AO11701" s="61"/>
      <c r="AP11701" s="62"/>
      <c r="AQ11701" s="61"/>
      <c r="AR11701" s="61"/>
      <c r="AS11701" s="61"/>
      <c r="AT11701" s="61"/>
      <c r="AU11701" s="61"/>
      <c r="AV11701" s="61"/>
      <c r="AW11701" s="60"/>
    </row>
    <row r="11702" s="59" customFormat="1" customHeight="1" spans="1:49">
      <c r="A11702" s="60"/>
      <c r="B11702" s="60"/>
      <c r="C11702" s="60"/>
      <c r="D11702" s="60"/>
      <c r="H11702" s="61"/>
      <c r="I11702" s="61"/>
      <c r="J11702" s="61"/>
      <c r="K11702" s="61"/>
      <c r="L11702" s="61"/>
      <c r="M11702" s="61"/>
      <c r="N11702" s="61"/>
      <c r="O11702" s="61"/>
      <c r="P11702" s="61"/>
      <c r="Q11702" s="61"/>
      <c r="R11702" s="61"/>
      <c r="S11702" s="61"/>
      <c r="T11702" s="61"/>
      <c r="U11702" s="61"/>
      <c r="V11702" s="61"/>
      <c r="W11702" s="61"/>
      <c r="X11702" s="61"/>
      <c r="Y11702" s="61"/>
      <c r="Z11702" s="61"/>
      <c r="AA11702" s="61"/>
      <c r="AB11702" s="61"/>
      <c r="AC11702" s="61"/>
      <c r="AD11702" s="61"/>
      <c r="AE11702" s="61"/>
      <c r="AF11702" s="61"/>
      <c r="AG11702" s="61"/>
      <c r="AH11702" s="61"/>
      <c r="AI11702" s="61"/>
      <c r="AJ11702" s="61"/>
      <c r="AK11702" s="61"/>
      <c r="AL11702" s="61"/>
      <c r="AM11702" s="61"/>
      <c r="AN11702" s="61"/>
      <c r="AO11702" s="61"/>
      <c r="AP11702" s="62"/>
      <c r="AQ11702" s="61"/>
      <c r="AR11702" s="61"/>
      <c r="AS11702" s="61"/>
      <c r="AT11702" s="61"/>
      <c r="AU11702" s="61"/>
      <c r="AV11702" s="61"/>
      <c r="AW11702" s="60"/>
    </row>
    <row r="11703" s="59" customFormat="1" customHeight="1" spans="1:49">
      <c r="A11703" s="60"/>
      <c r="B11703" s="60"/>
      <c r="C11703" s="60"/>
      <c r="D11703" s="60"/>
      <c r="H11703" s="61"/>
      <c r="I11703" s="61"/>
      <c r="J11703" s="61"/>
      <c r="K11703" s="61"/>
      <c r="L11703" s="61"/>
      <c r="M11703" s="61"/>
      <c r="N11703" s="61"/>
      <c r="O11703" s="61"/>
      <c r="P11703" s="61"/>
      <c r="Q11703" s="61"/>
      <c r="R11703" s="61"/>
      <c r="S11703" s="61"/>
      <c r="T11703" s="61"/>
      <c r="U11703" s="61"/>
      <c r="V11703" s="61"/>
      <c r="W11703" s="61"/>
      <c r="X11703" s="61"/>
      <c r="Y11703" s="61"/>
      <c r="Z11703" s="61"/>
      <c r="AA11703" s="61"/>
      <c r="AB11703" s="61"/>
      <c r="AC11703" s="61"/>
      <c r="AD11703" s="61"/>
      <c r="AE11703" s="61"/>
      <c r="AF11703" s="61"/>
      <c r="AG11703" s="61"/>
      <c r="AH11703" s="61"/>
      <c r="AI11703" s="61"/>
      <c r="AJ11703" s="61"/>
      <c r="AK11703" s="61"/>
      <c r="AL11703" s="61"/>
      <c r="AM11703" s="61"/>
      <c r="AN11703" s="61"/>
      <c r="AO11703" s="61"/>
      <c r="AP11703" s="62"/>
      <c r="AQ11703" s="61"/>
      <c r="AR11703" s="61"/>
      <c r="AS11703" s="61"/>
      <c r="AT11703" s="61"/>
      <c r="AU11703" s="61"/>
      <c r="AV11703" s="61"/>
      <c r="AW11703" s="60"/>
    </row>
    <row r="11704" s="59" customFormat="1" customHeight="1" spans="1:49">
      <c r="A11704" s="60"/>
      <c r="B11704" s="60"/>
      <c r="C11704" s="60"/>
      <c r="D11704" s="60"/>
      <c r="H11704" s="61"/>
      <c r="I11704" s="61"/>
      <c r="J11704" s="61"/>
      <c r="K11704" s="61"/>
      <c r="L11704" s="61"/>
      <c r="M11704" s="61"/>
      <c r="N11704" s="61"/>
      <c r="O11704" s="61"/>
      <c r="P11704" s="61"/>
      <c r="Q11704" s="61"/>
      <c r="R11704" s="61"/>
      <c r="S11704" s="61"/>
      <c r="T11704" s="61"/>
      <c r="U11704" s="61"/>
      <c r="V11704" s="61"/>
      <c r="W11704" s="61"/>
      <c r="X11704" s="61"/>
      <c r="Y11704" s="61"/>
      <c r="Z11704" s="61"/>
      <c r="AA11704" s="61"/>
      <c r="AB11704" s="61"/>
      <c r="AC11704" s="61"/>
      <c r="AD11704" s="61"/>
      <c r="AE11704" s="61"/>
      <c r="AF11704" s="61"/>
      <c r="AG11704" s="61"/>
      <c r="AH11704" s="61"/>
      <c r="AI11704" s="61"/>
      <c r="AJ11704" s="61"/>
      <c r="AK11704" s="61"/>
      <c r="AL11704" s="61"/>
      <c r="AM11704" s="61"/>
      <c r="AN11704" s="61"/>
      <c r="AO11704" s="61"/>
      <c r="AP11704" s="62"/>
      <c r="AQ11704" s="61"/>
      <c r="AR11704" s="61"/>
      <c r="AS11704" s="61"/>
      <c r="AT11704" s="61"/>
      <c r="AU11704" s="61"/>
      <c r="AV11704" s="61"/>
      <c r="AW11704" s="60"/>
    </row>
    <row r="11705" s="59" customFormat="1" customHeight="1" spans="1:49">
      <c r="A11705" s="60"/>
      <c r="B11705" s="60"/>
      <c r="C11705" s="60"/>
      <c r="D11705" s="60"/>
      <c r="H11705" s="61"/>
      <c r="I11705" s="61"/>
      <c r="J11705" s="61"/>
      <c r="K11705" s="61"/>
      <c r="L11705" s="61"/>
      <c r="M11705" s="61"/>
      <c r="N11705" s="61"/>
      <c r="O11705" s="61"/>
      <c r="P11705" s="61"/>
      <c r="Q11705" s="61"/>
      <c r="R11705" s="61"/>
      <c r="S11705" s="61"/>
      <c r="T11705" s="61"/>
      <c r="U11705" s="61"/>
      <c r="V11705" s="61"/>
      <c r="W11705" s="61"/>
      <c r="X11705" s="61"/>
      <c r="Y11705" s="61"/>
      <c r="Z11705" s="61"/>
      <c r="AA11705" s="61"/>
      <c r="AB11705" s="61"/>
      <c r="AC11705" s="61"/>
      <c r="AD11705" s="61"/>
      <c r="AE11705" s="61"/>
      <c r="AF11705" s="61"/>
      <c r="AG11705" s="61"/>
      <c r="AH11705" s="61"/>
      <c r="AI11705" s="61"/>
      <c r="AJ11705" s="61"/>
      <c r="AK11705" s="61"/>
      <c r="AL11705" s="61"/>
      <c r="AM11705" s="61"/>
      <c r="AN11705" s="61"/>
      <c r="AO11705" s="61"/>
      <c r="AP11705" s="62"/>
      <c r="AQ11705" s="61"/>
      <c r="AR11705" s="61"/>
      <c r="AS11705" s="61"/>
      <c r="AT11705" s="61"/>
      <c r="AU11705" s="61"/>
      <c r="AV11705" s="61"/>
      <c r="AW11705" s="60"/>
    </row>
    <row r="11706" s="59" customFormat="1" customHeight="1" spans="1:49">
      <c r="A11706" s="60"/>
      <c r="B11706" s="60"/>
      <c r="C11706" s="60"/>
      <c r="D11706" s="60"/>
      <c r="H11706" s="61"/>
      <c r="I11706" s="61"/>
      <c r="J11706" s="61"/>
      <c r="K11706" s="61"/>
      <c r="L11706" s="61"/>
      <c r="M11706" s="61"/>
      <c r="N11706" s="61"/>
      <c r="O11706" s="61"/>
      <c r="P11706" s="61"/>
      <c r="Q11706" s="61"/>
      <c r="R11706" s="61"/>
      <c r="S11706" s="61"/>
      <c r="T11706" s="61"/>
      <c r="U11706" s="61"/>
      <c r="V11706" s="61"/>
      <c r="W11706" s="61"/>
      <c r="X11706" s="61"/>
      <c r="Y11706" s="61"/>
      <c r="Z11706" s="61"/>
      <c r="AA11706" s="61"/>
      <c r="AB11706" s="61"/>
      <c r="AC11706" s="61"/>
      <c r="AD11706" s="61"/>
      <c r="AE11706" s="61"/>
      <c r="AF11706" s="61"/>
      <c r="AG11706" s="61"/>
      <c r="AH11706" s="61"/>
      <c r="AI11706" s="61"/>
      <c r="AJ11706" s="61"/>
      <c r="AK11706" s="61"/>
      <c r="AL11706" s="61"/>
      <c r="AM11706" s="61"/>
      <c r="AN11706" s="61"/>
      <c r="AO11706" s="61"/>
      <c r="AP11706" s="62"/>
      <c r="AQ11706" s="61"/>
      <c r="AR11706" s="61"/>
      <c r="AS11706" s="61"/>
      <c r="AT11706" s="61"/>
      <c r="AU11706" s="61"/>
      <c r="AV11706" s="61"/>
      <c r="AW11706" s="60"/>
    </row>
    <row r="11707" s="59" customFormat="1" customHeight="1" spans="1:49">
      <c r="A11707" s="60"/>
      <c r="B11707" s="60"/>
      <c r="C11707" s="60"/>
      <c r="D11707" s="60"/>
      <c r="H11707" s="61"/>
      <c r="I11707" s="61"/>
      <c r="J11707" s="61"/>
      <c r="K11707" s="61"/>
      <c r="L11707" s="61"/>
      <c r="M11707" s="61"/>
      <c r="N11707" s="61"/>
      <c r="O11707" s="61"/>
      <c r="P11707" s="61"/>
      <c r="Q11707" s="61"/>
      <c r="R11707" s="61"/>
      <c r="S11707" s="61"/>
      <c r="T11707" s="61"/>
      <c r="U11707" s="61"/>
      <c r="V11707" s="61"/>
      <c r="W11707" s="61"/>
      <c r="X11707" s="61"/>
      <c r="Y11707" s="61"/>
      <c r="Z11707" s="61"/>
      <c r="AA11707" s="61"/>
      <c r="AB11707" s="61"/>
      <c r="AC11707" s="61"/>
      <c r="AD11707" s="61"/>
      <c r="AE11707" s="61"/>
      <c r="AF11707" s="61"/>
      <c r="AG11707" s="61"/>
      <c r="AH11707" s="61"/>
      <c r="AI11707" s="61"/>
      <c r="AJ11707" s="61"/>
      <c r="AK11707" s="61"/>
      <c r="AL11707" s="61"/>
      <c r="AM11707" s="61"/>
      <c r="AN11707" s="61"/>
      <c r="AO11707" s="61"/>
      <c r="AP11707" s="62"/>
      <c r="AQ11707" s="61"/>
      <c r="AR11707" s="61"/>
      <c r="AS11707" s="61"/>
      <c r="AT11707" s="61"/>
      <c r="AU11707" s="61"/>
      <c r="AV11707" s="61"/>
      <c r="AW11707" s="60"/>
    </row>
    <row r="11708" s="59" customFormat="1" customHeight="1" spans="1:49">
      <c r="A11708" s="60"/>
      <c r="B11708" s="60"/>
      <c r="C11708" s="60"/>
      <c r="D11708" s="60"/>
      <c r="H11708" s="61"/>
      <c r="I11708" s="61"/>
      <c r="J11708" s="61"/>
      <c r="K11708" s="61"/>
      <c r="L11708" s="61"/>
      <c r="M11708" s="61"/>
      <c r="N11708" s="61"/>
      <c r="O11708" s="61"/>
      <c r="P11708" s="61"/>
      <c r="Q11708" s="61"/>
      <c r="R11708" s="61"/>
      <c r="S11708" s="61"/>
      <c r="T11708" s="61"/>
      <c r="U11708" s="61"/>
      <c r="V11708" s="61"/>
      <c r="W11708" s="61"/>
      <c r="X11708" s="61"/>
      <c r="Y11708" s="61"/>
      <c r="Z11708" s="61"/>
      <c r="AA11708" s="61"/>
      <c r="AB11708" s="61"/>
      <c r="AC11708" s="61"/>
      <c r="AD11708" s="61"/>
      <c r="AE11708" s="61"/>
      <c r="AF11708" s="61"/>
      <c r="AG11708" s="61"/>
      <c r="AH11708" s="61"/>
      <c r="AI11708" s="61"/>
      <c r="AJ11708" s="61"/>
      <c r="AK11708" s="61"/>
      <c r="AL11708" s="61"/>
      <c r="AM11708" s="61"/>
      <c r="AN11708" s="61"/>
      <c r="AO11708" s="61"/>
      <c r="AP11708" s="62"/>
      <c r="AQ11708" s="61"/>
      <c r="AR11708" s="61"/>
      <c r="AS11708" s="61"/>
      <c r="AT11708" s="61"/>
      <c r="AU11708" s="61"/>
      <c r="AV11708" s="61"/>
      <c r="AW11708" s="60"/>
    </row>
    <row r="11709" s="59" customFormat="1" customHeight="1" spans="1:49">
      <c r="A11709" s="60"/>
      <c r="B11709" s="60"/>
      <c r="C11709" s="60"/>
      <c r="D11709" s="60"/>
      <c r="H11709" s="61"/>
      <c r="I11709" s="61"/>
      <c r="J11709" s="61"/>
      <c r="K11709" s="61"/>
      <c r="L11709" s="61"/>
      <c r="M11709" s="61"/>
      <c r="N11709" s="61"/>
      <c r="O11709" s="61"/>
      <c r="P11709" s="61"/>
      <c r="Q11709" s="61"/>
      <c r="R11709" s="61"/>
      <c r="S11709" s="61"/>
      <c r="T11709" s="61"/>
      <c r="U11709" s="61"/>
      <c r="V11709" s="61"/>
      <c r="W11709" s="61"/>
      <c r="X11709" s="61"/>
      <c r="Y11709" s="61"/>
      <c r="Z11709" s="61"/>
      <c r="AA11709" s="61"/>
      <c r="AB11709" s="61"/>
      <c r="AC11709" s="61"/>
      <c r="AD11709" s="61"/>
      <c r="AE11709" s="61"/>
      <c r="AF11709" s="61"/>
      <c r="AG11709" s="61"/>
      <c r="AH11709" s="61"/>
      <c r="AI11709" s="61"/>
      <c r="AJ11709" s="61"/>
      <c r="AK11709" s="61"/>
      <c r="AL11709" s="61"/>
      <c r="AM11709" s="61"/>
      <c r="AN11709" s="61"/>
      <c r="AO11709" s="61"/>
      <c r="AP11709" s="62"/>
      <c r="AQ11709" s="61"/>
      <c r="AR11709" s="61"/>
      <c r="AS11709" s="61"/>
      <c r="AT11709" s="61"/>
      <c r="AU11709" s="61"/>
      <c r="AV11709" s="61"/>
      <c r="AW11709" s="60"/>
    </row>
    <row r="11710" s="59" customFormat="1" customHeight="1" spans="1:49">
      <c r="A11710" s="60"/>
      <c r="B11710" s="60"/>
      <c r="C11710" s="60"/>
      <c r="D11710" s="60"/>
      <c r="H11710" s="61"/>
      <c r="I11710" s="61"/>
      <c r="J11710" s="61"/>
      <c r="K11710" s="61"/>
      <c r="L11710" s="61"/>
      <c r="M11710" s="61"/>
      <c r="N11710" s="61"/>
      <c r="O11710" s="61"/>
      <c r="P11710" s="61"/>
      <c r="Q11710" s="61"/>
      <c r="R11710" s="61"/>
      <c r="S11710" s="61"/>
      <c r="T11710" s="61"/>
      <c r="U11710" s="61"/>
      <c r="V11710" s="61"/>
      <c r="W11710" s="61"/>
      <c r="X11710" s="61"/>
      <c r="Y11710" s="61"/>
      <c r="Z11710" s="61"/>
      <c r="AA11710" s="61"/>
      <c r="AB11710" s="61"/>
      <c r="AC11710" s="61"/>
      <c r="AD11710" s="61"/>
      <c r="AE11710" s="61"/>
      <c r="AF11710" s="61"/>
      <c r="AG11710" s="61"/>
      <c r="AH11710" s="61"/>
      <c r="AI11710" s="61"/>
      <c r="AJ11710" s="61"/>
      <c r="AK11710" s="61"/>
      <c r="AL11710" s="61"/>
      <c r="AM11710" s="61"/>
      <c r="AN11710" s="61"/>
      <c r="AO11710" s="61"/>
      <c r="AP11710" s="62"/>
      <c r="AQ11710" s="61"/>
      <c r="AR11710" s="61"/>
      <c r="AS11710" s="61"/>
      <c r="AT11710" s="61"/>
      <c r="AU11710" s="61"/>
      <c r="AV11710" s="61"/>
      <c r="AW11710" s="60"/>
    </row>
    <row r="11711" s="59" customFormat="1" customHeight="1" spans="1:49">
      <c r="A11711" s="60"/>
      <c r="B11711" s="60"/>
      <c r="C11711" s="60"/>
      <c r="D11711" s="60"/>
      <c r="H11711" s="61"/>
      <c r="I11711" s="61"/>
      <c r="J11711" s="61"/>
      <c r="K11711" s="61"/>
      <c r="L11711" s="61"/>
      <c r="M11711" s="61"/>
      <c r="N11711" s="61"/>
      <c r="O11711" s="61"/>
      <c r="P11711" s="61"/>
      <c r="Q11711" s="61"/>
      <c r="R11711" s="61"/>
      <c r="S11711" s="61"/>
      <c r="T11711" s="61"/>
      <c r="U11711" s="61"/>
      <c r="V11711" s="61"/>
      <c r="W11711" s="61"/>
      <c r="X11711" s="61"/>
      <c r="Y11711" s="61"/>
      <c r="Z11711" s="61"/>
      <c r="AA11711" s="61"/>
      <c r="AB11711" s="61"/>
      <c r="AC11711" s="61"/>
      <c r="AD11711" s="61"/>
      <c r="AE11711" s="61"/>
      <c r="AF11711" s="61"/>
      <c r="AG11711" s="61"/>
      <c r="AH11711" s="61"/>
      <c r="AI11711" s="61"/>
      <c r="AJ11711" s="61"/>
      <c r="AK11711" s="61"/>
      <c r="AL11711" s="61"/>
      <c r="AM11711" s="61"/>
      <c r="AN11711" s="61"/>
      <c r="AO11711" s="61"/>
      <c r="AP11711" s="62"/>
      <c r="AQ11711" s="61"/>
      <c r="AR11711" s="61"/>
      <c r="AS11711" s="61"/>
      <c r="AT11711" s="61"/>
      <c r="AU11711" s="61"/>
      <c r="AV11711" s="61"/>
      <c r="AW11711" s="60"/>
    </row>
    <row r="11712" s="59" customFormat="1" customHeight="1" spans="1:49">
      <c r="A11712" s="60"/>
      <c r="B11712" s="60"/>
      <c r="C11712" s="60"/>
      <c r="D11712" s="60"/>
      <c r="H11712" s="61"/>
      <c r="I11712" s="61"/>
      <c r="J11712" s="61"/>
      <c r="K11712" s="61"/>
      <c r="L11712" s="61"/>
      <c r="M11712" s="61"/>
      <c r="N11712" s="61"/>
      <c r="O11712" s="61"/>
      <c r="P11712" s="61"/>
      <c r="Q11712" s="61"/>
      <c r="R11712" s="61"/>
      <c r="S11712" s="61"/>
      <c r="T11712" s="61"/>
      <c r="U11712" s="61"/>
      <c r="V11712" s="61"/>
      <c r="W11712" s="61"/>
      <c r="X11712" s="61"/>
      <c r="Y11712" s="61"/>
      <c r="Z11712" s="61"/>
      <c r="AA11712" s="61"/>
      <c r="AB11712" s="61"/>
      <c r="AC11712" s="61"/>
      <c r="AD11712" s="61"/>
      <c r="AE11712" s="61"/>
      <c r="AF11712" s="61"/>
      <c r="AG11712" s="61"/>
      <c r="AH11712" s="61"/>
      <c r="AI11712" s="61"/>
      <c r="AJ11712" s="61"/>
      <c r="AK11712" s="61"/>
      <c r="AL11712" s="61"/>
      <c r="AM11712" s="61"/>
      <c r="AN11712" s="61"/>
      <c r="AO11712" s="61"/>
      <c r="AP11712" s="62"/>
      <c r="AQ11712" s="61"/>
      <c r="AR11712" s="61"/>
      <c r="AS11712" s="61"/>
      <c r="AT11712" s="61"/>
      <c r="AU11712" s="61"/>
      <c r="AV11712" s="61"/>
      <c r="AW11712" s="60"/>
    </row>
    <row r="11713" s="59" customFormat="1" customHeight="1" spans="1:49">
      <c r="A11713" s="60"/>
      <c r="B11713" s="60"/>
      <c r="C11713" s="60"/>
      <c r="D11713" s="60"/>
      <c r="H11713" s="61"/>
      <c r="I11713" s="61"/>
      <c r="J11713" s="61"/>
      <c r="K11713" s="61"/>
      <c r="L11713" s="61"/>
      <c r="M11713" s="61"/>
      <c r="N11713" s="61"/>
      <c r="O11713" s="61"/>
      <c r="P11713" s="61"/>
      <c r="Q11713" s="61"/>
      <c r="R11713" s="61"/>
      <c r="S11713" s="61"/>
      <c r="T11713" s="61"/>
      <c r="U11713" s="61"/>
      <c r="V11713" s="61"/>
      <c r="W11713" s="61"/>
      <c r="X11713" s="61"/>
      <c r="Y11713" s="61"/>
      <c r="Z11713" s="61"/>
      <c r="AA11713" s="61"/>
      <c r="AB11713" s="61"/>
      <c r="AC11713" s="61"/>
      <c r="AD11713" s="61"/>
      <c r="AE11713" s="61"/>
      <c r="AF11713" s="61"/>
      <c r="AG11713" s="61"/>
      <c r="AH11713" s="61"/>
      <c r="AI11713" s="61"/>
      <c r="AJ11713" s="61"/>
      <c r="AK11713" s="61"/>
      <c r="AL11713" s="61"/>
      <c r="AM11713" s="61"/>
      <c r="AN11713" s="61"/>
      <c r="AO11713" s="61"/>
      <c r="AP11713" s="62"/>
      <c r="AQ11713" s="61"/>
      <c r="AR11713" s="61"/>
      <c r="AS11713" s="61"/>
      <c r="AT11713" s="61"/>
      <c r="AU11713" s="61"/>
      <c r="AV11713" s="61"/>
      <c r="AW11713" s="60"/>
    </row>
    <row r="11714" s="59" customFormat="1" customHeight="1" spans="1:49">
      <c r="A11714" s="60"/>
      <c r="B11714" s="60"/>
      <c r="C11714" s="60"/>
      <c r="D11714" s="60"/>
      <c r="H11714" s="61"/>
      <c r="I11714" s="61"/>
      <c r="J11714" s="61"/>
      <c r="K11714" s="61"/>
      <c r="L11714" s="61"/>
      <c r="M11714" s="61"/>
      <c r="N11714" s="61"/>
      <c r="O11714" s="61"/>
      <c r="P11714" s="61"/>
      <c r="Q11714" s="61"/>
      <c r="R11714" s="61"/>
      <c r="S11714" s="61"/>
      <c r="T11714" s="61"/>
      <c r="U11714" s="61"/>
      <c r="V11714" s="61"/>
      <c r="W11714" s="61"/>
      <c r="X11714" s="61"/>
      <c r="Y11714" s="61"/>
      <c r="Z11714" s="61"/>
      <c r="AA11714" s="61"/>
      <c r="AB11714" s="61"/>
      <c r="AC11714" s="61"/>
      <c r="AD11714" s="61"/>
      <c r="AE11714" s="61"/>
      <c r="AF11714" s="61"/>
      <c r="AG11714" s="61"/>
      <c r="AH11714" s="61"/>
      <c r="AI11714" s="61"/>
      <c r="AJ11714" s="61"/>
      <c r="AK11714" s="61"/>
      <c r="AL11714" s="61"/>
      <c r="AM11714" s="61"/>
      <c r="AN11714" s="61"/>
      <c r="AO11714" s="61"/>
      <c r="AP11714" s="62"/>
      <c r="AQ11714" s="61"/>
      <c r="AR11714" s="61"/>
      <c r="AS11714" s="61"/>
      <c r="AT11714" s="61"/>
      <c r="AU11714" s="61"/>
      <c r="AV11714" s="61"/>
      <c r="AW11714" s="60"/>
    </row>
    <row r="11715" s="59" customFormat="1" customHeight="1" spans="1:49">
      <c r="A11715" s="60"/>
      <c r="B11715" s="60"/>
      <c r="C11715" s="60"/>
      <c r="D11715" s="60"/>
      <c r="H11715" s="61"/>
      <c r="I11715" s="61"/>
      <c r="J11715" s="61"/>
      <c r="K11715" s="61"/>
      <c r="L11715" s="61"/>
      <c r="M11715" s="61"/>
      <c r="N11715" s="61"/>
      <c r="O11715" s="61"/>
      <c r="P11715" s="61"/>
      <c r="Q11715" s="61"/>
      <c r="R11715" s="61"/>
      <c r="S11715" s="61"/>
      <c r="T11715" s="61"/>
      <c r="U11715" s="61"/>
      <c r="V11715" s="61"/>
      <c r="W11715" s="61"/>
      <c r="X11715" s="61"/>
      <c r="Y11715" s="61"/>
      <c r="Z11715" s="61"/>
      <c r="AA11715" s="61"/>
      <c r="AB11715" s="61"/>
      <c r="AC11715" s="61"/>
      <c r="AD11715" s="61"/>
      <c r="AE11715" s="61"/>
      <c r="AF11715" s="61"/>
      <c r="AG11715" s="61"/>
      <c r="AH11715" s="61"/>
      <c r="AI11715" s="61"/>
      <c r="AJ11715" s="61"/>
      <c r="AK11715" s="61"/>
      <c r="AL11715" s="61"/>
      <c r="AM11715" s="61"/>
      <c r="AN11715" s="61"/>
      <c r="AO11715" s="61"/>
      <c r="AP11715" s="62"/>
      <c r="AQ11715" s="61"/>
      <c r="AR11715" s="61"/>
      <c r="AS11715" s="61"/>
      <c r="AT11715" s="61"/>
      <c r="AU11715" s="61"/>
      <c r="AV11715" s="61"/>
      <c r="AW11715" s="60"/>
    </row>
    <row r="11716" s="59" customFormat="1" customHeight="1" spans="1:49">
      <c r="A11716" s="60"/>
      <c r="B11716" s="60"/>
      <c r="C11716" s="60"/>
      <c r="D11716" s="60"/>
      <c r="H11716" s="61"/>
      <c r="I11716" s="61"/>
      <c r="J11716" s="61"/>
      <c r="K11716" s="61"/>
      <c r="L11716" s="61"/>
      <c r="M11716" s="61"/>
      <c r="N11716" s="61"/>
      <c r="O11716" s="61"/>
      <c r="P11716" s="61"/>
      <c r="Q11716" s="61"/>
      <c r="R11716" s="61"/>
      <c r="S11716" s="61"/>
      <c r="T11716" s="61"/>
      <c r="U11716" s="61"/>
      <c r="V11716" s="61"/>
      <c r="W11716" s="61"/>
      <c r="X11716" s="61"/>
      <c r="Y11716" s="61"/>
      <c r="Z11716" s="61"/>
      <c r="AA11716" s="61"/>
      <c r="AB11716" s="61"/>
      <c r="AC11716" s="61"/>
      <c r="AD11716" s="61"/>
      <c r="AE11716" s="61"/>
      <c r="AF11716" s="61"/>
      <c r="AG11716" s="61"/>
      <c r="AH11716" s="61"/>
      <c r="AI11716" s="61"/>
      <c r="AJ11716" s="61"/>
      <c r="AK11716" s="61"/>
      <c r="AL11716" s="61"/>
      <c r="AM11716" s="61"/>
      <c r="AN11716" s="61"/>
      <c r="AO11716" s="61"/>
      <c r="AP11716" s="62"/>
      <c r="AQ11716" s="61"/>
      <c r="AR11716" s="61"/>
      <c r="AS11716" s="61"/>
      <c r="AT11716" s="61"/>
      <c r="AU11716" s="61"/>
      <c r="AV11716" s="61"/>
      <c r="AW11716" s="60"/>
    </row>
    <row r="11717" s="59" customFormat="1" customHeight="1" spans="1:49">
      <c r="A11717" s="60"/>
      <c r="B11717" s="60"/>
      <c r="C11717" s="60"/>
      <c r="D11717" s="60"/>
      <c r="H11717" s="61"/>
      <c r="I11717" s="61"/>
      <c r="J11717" s="61"/>
      <c r="K11717" s="61"/>
      <c r="L11717" s="61"/>
      <c r="M11717" s="61"/>
      <c r="N11717" s="61"/>
      <c r="O11717" s="61"/>
      <c r="P11717" s="61"/>
      <c r="Q11717" s="61"/>
      <c r="R11717" s="61"/>
      <c r="S11717" s="61"/>
      <c r="T11717" s="61"/>
      <c r="U11717" s="61"/>
      <c r="V11717" s="61"/>
      <c r="W11717" s="61"/>
      <c r="X11717" s="61"/>
      <c r="Y11717" s="61"/>
      <c r="Z11717" s="61"/>
      <c r="AA11717" s="61"/>
      <c r="AB11717" s="61"/>
      <c r="AC11717" s="61"/>
      <c r="AD11717" s="61"/>
      <c r="AE11717" s="61"/>
      <c r="AF11717" s="61"/>
      <c r="AG11717" s="61"/>
      <c r="AH11717" s="61"/>
      <c r="AI11717" s="61"/>
      <c r="AJ11717" s="61"/>
      <c r="AK11717" s="61"/>
      <c r="AL11717" s="61"/>
      <c r="AM11717" s="61"/>
      <c r="AN11717" s="61"/>
      <c r="AO11717" s="61"/>
      <c r="AP11717" s="62"/>
      <c r="AQ11717" s="61"/>
      <c r="AR11717" s="61"/>
      <c r="AS11717" s="61"/>
      <c r="AT11717" s="61"/>
      <c r="AU11717" s="61"/>
      <c r="AV11717" s="61"/>
      <c r="AW11717" s="60"/>
    </row>
    <row r="11718" s="59" customFormat="1" customHeight="1" spans="1:49">
      <c r="A11718" s="60"/>
      <c r="B11718" s="60"/>
      <c r="C11718" s="60"/>
      <c r="D11718" s="60"/>
      <c r="H11718" s="61"/>
      <c r="I11718" s="61"/>
      <c r="J11718" s="61"/>
      <c r="K11718" s="61"/>
      <c r="L11718" s="61"/>
      <c r="M11718" s="61"/>
      <c r="N11718" s="61"/>
      <c r="O11718" s="61"/>
      <c r="P11718" s="61"/>
      <c r="Q11718" s="61"/>
      <c r="R11718" s="61"/>
      <c r="S11718" s="61"/>
      <c r="T11718" s="61"/>
      <c r="U11718" s="61"/>
      <c r="V11718" s="61"/>
      <c r="W11718" s="61"/>
      <c r="X11718" s="61"/>
      <c r="Y11718" s="61"/>
      <c r="Z11718" s="61"/>
      <c r="AA11718" s="61"/>
      <c r="AB11718" s="61"/>
      <c r="AC11718" s="61"/>
      <c r="AD11718" s="61"/>
      <c r="AE11718" s="61"/>
      <c r="AF11718" s="61"/>
      <c r="AG11718" s="61"/>
      <c r="AH11718" s="61"/>
      <c r="AI11718" s="61"/>
      <c r="AJ11718" s="61"/>
      <c r="AK11718" s="61"/>
      <c r="AL11718" s="61"/>
      <c r="AM11718" s="61"/>
      <c r="AN11718" s="61"/>
      <c r="AO11718" s="61"/>
      <c r="AP11718" s="62"/>
      <c r="AQ11718" s="61"/>
      <c r="AR11718" s="61"/>
      <c r="AS11718" s="61"/>
      <c r="AT11718" s="61"/>
      <c r="AU11718" s="61"/>
      <c r="AV11718" s="61"/>
      <c r="AW11718" s="60"/>
    </row>
    <row r="11719" s="59" customFormat="1" customHeight="1" spans="1:49">
      <c r="A11719" s="60"/>
      <c r="B11719" s="60"/>
      <c r="C11719" s="60"/>
      <c r="D11719" s="60"/>
      <c r="H11719" s="61"/>
      <c r="I11719" s="61"/>
      <c r="J11719" s="61"/>
      <c r="K11719" s="61"/>
      <c r="L11719" s="61"/>
      <c r="M11719" s="61"/>
      <c r="N11719" s="61"/>
      <c r="O11719" s="61"/>
      <c r="P11719" s="61"/>
      <c r="Q11719" s="61"/>
      <c r="R11719" s="61"/>
      <c r="S11719" s="61"/>
      <c r="T11719" s="61"/>
      <c r="U11719" s="61"/>
      <c r="V11719" s="61"/>
      <c r="W11719" s="61"/>
      <c r="X11719" s="61"/>
      <c r="Y11719" s="61"/>
      <c r="Z11719" s="61"/>
      <c r="AA11719" s="61"/>
      <c r="AB11719" s="61"/>
      <c r="AC11719" s="61"/>
      <c r="AD11719" s="61"/>
      <c r="AE11719" s="61"/>
      <c r="AF11719" s="61"/>
      <c r="AG11719" s="61"/>
      <c r="AH11719" s="61"/>
      <c r="AI11719" s="61"/>
      <c r="AJ11719" s="61"/>
      <c r="AK11719" s="61"/>
      <c r="AL11719" s="61"/>
      <c r="AM11719" s="61"/>
      <c r="AN11719" s="61"/>
      <c r="AO11719" s="61"/>
      <c r="AP11719" s="62"/>
      <c r="AQ11719" s="61"/>
      <c r="AR11719" s="61"/>
      <c r="AS11719" s="61"/>
      <c r="AT11719" s="61"/>
      <c r="AU11719" s="61"/>
      <c r="AV11719" s="61"/>
      <c r="AW11719" s="60"/>
    </row>
    <row r="11720" s="59" customFormat="1" customHeight="1" spans="1:49">
      <c r="A11720" s="60"/>
      <c r="B11720" s="60"/>
      <c r="C11720" s="60"/>
      <c r="D11720" s="60"/>
      <c r="H11720" s="61"/>
      <c r="I11720" s="61"/>
      <c r="J11720" s="61"/>
      <c r="K11720" s="61"/>
      <c r="L11720" s="61"/>
      <c r="M11720" s="61"/>
      <c r="N11720" s="61"/>
      <c r="O11720" s="61"/>
      <c r="P11720" s="61"/>
      <c r="Q11720" s="61"/>
      <c r="R11720" s="61"/>
      <c r="S11720" s="61"/>
      <c r="T11720" s="61"/>
      <c r="U11720" s="61"/>
      <c r="V11720" s="61"/>
      <c r="W11720" s="61"/>
      <c r="X11720" s="61"/>
      <c r="Y11720" s="61"/>
      <c r="Z11720" s="61"/>
      <c r="AA11720" s="61"/>
      <c r="AB11720" s="61"/>
      <c r="AC11720" s="61"/>
      <c r="AD11720" s="61"/>
      <c r="AE11720" s="61"/>
      <c r="AF11720" s="61"/>
      <c r="AG11720" s="61"/>
      <c r="AH11720" s="61"/>
      <c r="AI11720" s="61"/>
      <c r="AJ11720" s="61"/>
      <c r="AK11720" s="61"/>
      <c r="AL11720" s="61"/>
      <c r="AM11720" s="61"/>
      <c r="AN11720" s="61"/>
      <c r="AO11720" s="61"/>
      <c r="AP11720" s="62"/>
      <c r="AQ11720" s="61"/>
      <c r="AR11720" s="61"/>
      <c r="AS11720" s="61"/>
      <c r="AT11720" s="61"/>
      <c r="AU11720" s="61"/>
      <c r="AV11720" s="61"/>
      <c r="AW11720" s="60"/>
    </row>
    <row r="11721" s="59" customFormat="1" customHeight="1" spans="1:49">
      <c r="A11721" s="60"/>
      <c r="B11721" s="60"/>
      <c r="C11721" s="60"/>
      <c r="D11721" s="60"/>
      <c r="H11721" s="61"/>
      <c r="I11721" s="61"/>
      <c r="J11721" s="61"/>
      <c r="K11721" s="61"/>
      <c r="L11721" s="61"/>
      <c r="M11721" s="61"/>
      <c r="N11721" s="61"/>
      <c r="O11721" s="61"/>
      <c r="P11721" s="61"/>
      <c r="Q11721" s="61"/>
      <c r="R11721" s="61"/>
      <c r="S11721" s="61"/>
      <c r="T11721" s="61"/>
      <c r="U11721" s="61"/>
      <c r="V11721" s="61"/>
      <c r="W11721" s="61"/>
      <c r="X11721" s="61"/>
      <c r="Y11721" s="61"/>
      <c r="Z11721" s="61"/>
      <c r="AA11721" s="61"/>
      <c r="AB11721" s="61"/>
      <c r="AC11721" s="61"/>
      <c r="AD11721" s="61"/>
      <c r="AE11721" s="61"/>
      <c r="AF11721" s="61"/>
      <c r="AG11721" s="61"/>
      <c r="AH11721" s="61"/>
      <c r="AI11721" s="61"/>
      <c r="AJ11721" s="61"/>
      <c r="AK11721" s="61"/>
      <c r="AL11721" s="61"/>
      <c r="AM11721" s="61"/>
      <c r="AN11721" s="61"/>
      <c r="AO11721" s="61"/>
      <c r="AP11721" s="62"/>
      <c r="AQ11721" s="61"/>
      <c r="AR11721" s="61"/>
      <c r="AS11721" s="61"/>
      <c r="AT11721" s="61"/>
      <c r="AU11721" s="61"/>
      <c r="AV11721" s="61"/>
      <c r="AW11721" s="60"/>
    </row>
    <row r="11722" s="59" customFormat="1" customHeight="1" spans="1:49">
      <c r="A11722" s="60"/>
      <c r="B11722" s="60"/>
      <c r="C11722" s="60"/>
      <c r="D11722" s="60"/>
      <c r="H11722" s="61"/>
      <c r="I11722" s="61"/>
      <c r="J11722" s="61"/>
      <c r="K11722" s="61"/>
      <c r="L11722" s="61"/>
      <c r="M11722" s="61"/>
      <c r="N11722" s="61"/>
      <c r="O11722" s="61"/>
      <c r="P11722" s="61"/>
      <c r="Q11722" s="61"/>
      <c r="R11722" s="61"/>
      <c r="S11722" s="61"/>
      <c r="T11722" s="61"/>
      <c r="U11722" s="61"/>
      <c r="V11722" s="61"/>
      <c r="W11722" s="61"/>
      <c r="X11722" s="61"/>
      <c r="Y11722" s="61"/>
      <c r="Z11722" s="61"/>
      <c r="AA11722" s="61"/>
      <c r="AB11722" s="61"/>
      <c r="AC11722" s="61"/>
      <c r="AD11722" s="61"/>
      <c r="AE11722" s="61"/>
      <c r="AF11722" s="61"/>
      <c r="AG11722" s="61"/>
      <c r="AH11722" s="61"/>
      <c r="AI11722" s="61"/>
      <c r="AJ11722" s="61"/>
      <c r="AK11722" s="61"/>
      <c r="AL11722" s="61"/>
      <c r="AM11722" s="61"/>
      <c r="AN11722" s="61"/>
      <c r="AO11722" s="61"/>
      <c r="AP11722" s="62"/>
      <c r="AQ11722" s="61"/>
      <c r="AR11722" s="61"/>
      <c r="AS11722" s="61"/>
      <c r="AT11722" s="61"/>
      <c r="AU11722" s="61"/>
      <c r="AV11722" s="61"/>
      <c r="AW11722" s="60"/>
    </row>
    <row r="11723" s="59" customFormat="1" customHeight="1" spans="1:49">
      <c r="A11723" s="60"/>
      <c r="B11723" s="60"/>
      <c r="C11723" s="60"/>
      <c r="D11723" s="60"/>
      <c r="H11723" s="61"/>
      <c r="I11723" s="61"/>
      <c r="J11723" s="61"/>
      <c r="K11723" s="61"/>
      <c r="L11723" s="61"/>
      <c r="M11723" s="61"/>
      <c r="N11723" s="61"/>
      <c r="O11723" s="61"/>
      <c r="P11723" s="61"/>
      <c r="Q11723" s="61"/>
      <c r="R11723" s="61"/>
      <c r="S11723" s="61"/>
      <c r="T11723" s="61"/>
      <c r="U11723" s="61"/>
      <c r="V11723" s="61"/>
      <c r="W11723" s="61"/>
      <c r="X11723" s="61"/>
      <c r="Y11723" s="61"/>
      <c r="Z11723" s="61"/>
      <c r="AA11723" s="61"/>
      <c r="AB11723" s="61"/>
      <c r="AC11723" s="61"/>
      <c r="AD11723" s="61"/>
      <c r="AE11723" s="61"/>
      <c r="AF11723" s="61"/>
      <c r="AG11723" s="61"/>
      <c r="AH11723" s="61"/>
      <c r="AI11723" s="61"/>
      <c r="AJ11723" s="61"/>
      <c r="AK11723" s="61"/>
      <c r="AL11723" s="61"/>
      <c r="AM11723" s="61"/>
      <c r="AN11723" s="61"/>
      <c r="AO11723" s="61"/>
      <c r="AP11723" s="62"/>
      <c r="AQ11723" s="61"/>
      <c r="AR11723" s="61"/>
      <c r="AS11723" s="61"/>
      <c r="AT11723" s="61"/>
      <c r="AU11723" s="61"/>
      <c r="AV11723" s="61"/>
      <c r="AW11723" s="60"/>
    </row>
    <row r="11724" s="59" customFormat="1" customHeight="1" spans="1:49">
      <c r="A11724" s="60"/>
      <c r="B11724" s="60"/>
      <c r="C11724" s="60"/>
      <c r="D11724" s="60"/>
      <c r="H11724" s="61"/>
      <c r="I11724" s="61"/>
      <c r="J11724" s="61"/>
      <c r="K11724" s="61"/>
      <c r="L11724" s="61"/>
      <c r="M11724" s="61"/>
      <c r="N11724" s="61"/>
      <c r="O11724" s="61"/>
      <c r="P11724" s="61"/>
      <c r="Q11724" s="61"/>
      <c r="R11724" s="61"/>
      <c r="S11724" s="61"/>
      <c r="T11724" s="61"/>
      <c r="U11724" s="61"/>
      <c r="V11724" s="61"/>
      <c r="W11724" s="61"/>
      <c r="X11724" s="61"/>
      <c r="Y11724" s="61"/>
      <c r="Z11724" s="61"/>
      <c r="AA11724" s="61"/>
      <c r="AB11724" s="61"/>
      <c r="AC11724" s="61"/>
      <c r="AD11724" s="61"/>
      <c r="AE11724" s="61"/>
      <c r="AF11724" s="61"/>
      <c r="AG11724" s="61"/>
      <c r="AH11724" s="61"/>
      <c r="AI11724" s="61"/>
      <c r="AJ11724" s="61"/>
      <c r="AK11724" s="61"/>
      <c r="AL11724" s="61"/>
      <c r="AM11724" s="61"/>
      <c r="AN11724" s="61"/>
      <c r="AO11724" s="61"/>
      <c r="AP11724" s="62"/>
      <c r="AQ11724" s="61"/>
      <c r="AR11724" s="61"/>
      <c r="AS11724" s="61"/>
      <c r="AT11724" s="61"/>
      <c r="AU11724" s="61"/>
      <c r="AV11724" s="61"/>
      <c r="AW11724" s="60"/>
    </row>
    <row r="11725" s="59" customFormat="1" customHeight="1" spans="1:49">
      <c r="A11725" s="60"/>
      <c r="B11725" s="60"/>
      <c r="C11725" s="60"/>
      <c r="D11725" s="60"/>
      <c r="H11725" s="61"/>
      <c r="I11725" s="61"/>
      <c r="J11725" s="61"/>
      <c r="K11725" s="61"/>
      <c r="L11725" s="61"/>
      <c r="M11725" s="61"/>
      <c r="N11725" s="61"/>
      <c r="O11725" s="61"/>
      <c r="P11725" s="61"/>
      <c r="Q11725" s="61"/>
      <c r="R11725" s="61"/>
      <c r="S11725" s="61"/>
      <c r="T11725" s="61"/>
      <c r="U11725" s="61"/>
      <c r="V11725" s="61"/>
      <c r="W11725" s="61"/>
      <c r="X11725" s="61"/>
      <c r="Y11725" s="61"/>
      <c r="Z11725" s="61"/>
      <c r="AA11725" s="61"/>
      <c r="AB11725" s="61"/>
      <c r="AC11725" s="61"/>
      <c r="AD11725" s="61"/>
      <c r="AE11725" s="61"/>
      <c r="AF11725" s="61"/>
      <c r="AG11725" s="61"/>
      <c r="AH11725" s="61"/>
      <c r="AI11725" s="61"/>
      <c r="AJ11725" s="61"/>
      <c r="AK11725" s="61"/>
      <c r="AL11725" s="61"/>
      <c r="AM11725" s="61"/>
      <c r="AN11725" s="61"/>
      <c r="AO11725" s="61"/>
      <c r="AP11725" s="62"/>
      <c r="AQ11725" s="61"/>
      <c r="AR11725" s="61"/>
      <c r="AS11725" s="61"/>
      <c r="AT11725" s="61"/>
      <c r="AU11725" s="61"/>
      <c r="AV11725" s="61"/>
      <c r="AW11725" s="60"/>
    </row>
    <row r="11726" s="59" customFormat="1" customHeight="1" spans="1:49">
      <c r="A11726" s="60"/>
      <c r="B11726" s="60"/>
      <c r="C11726" s="60"/>
      <c r="D11726" s="60"/>
      <c r="H11726" s="61"/>
      <c r="I11726" s="61"/>
      <c r="J11726" s="61"/>
      <c r="K11726" s="61"/>
      <c r="L11726" s="61"/>
      <c r="M11726" s="61"/>
      <c r="N11726" s="61"/>
      <c r="O11726" s="61"/>
      <c r="P11726" s="61"/>
      <c r="Q11726" s="61"/>
      <c r="R11726" s="61"/>
      <c r="S11726" s="61"/>
      <c r="T11726" s="61"/>
      <c r="U11726" s="61"/>
      <c r="V11726" s="61"/>
      <c r="W11726" s="61"/>
      <c r="X11726" s="61"/>
      <c r="Y11726" s="61"/>
      <c r="Z11726" s="61"/>
      <c r="AA11726" s="61"/>
      <c r="AB11726" s="61"/>
      <c r="AC11726" s="61"/>
      <c r="AD11726" s="61"/>
      <c r="AE11726" s="61"/>
      <c r="AF11726" s="61"/>
      <c r="AG11726" s="61"/>
      <c r="AH11726" s="61"/>
      <c r="AI11726" s="61"/>
      <c r="AJ11726" s="61"/>
      <c r="AK11726" s="61"/>
      <c r="AL11726" s="61"/>
      <c r="AM11726" s="61"/>
      <c r="AN11726" s="61"/>
      <c r="AO11726" s="61"/>
      <c r="AP11726" s="62"/>
      <c r="AQ11726" s="61"/>
      <c r="AR11726" s="61"/>
      <c r="AS11726" s="61"/>
      <c r="AT11726" s="61"/>
      <c r="AU11726" s="61"/>
      <c r="AV11726" s="61"/>
      <c r="AW11726" s="60"/>
    </row>
    <row r="11727" s="59" customFormat="1" customHeight="1" spans="1:49">
      <c r="A11727" s="60"/>
      <c r="B11727" s="60"/>
      <c r="C11727" s="60"/>
      <c r="D11727" s="60"/>
      <c r="H11727" s="61"/>
      <c r="I11727" s="61"/>
      <c r="J11727" s="61"/>
      <c r="K11727" s="61"/>
      <c r="L11727" s="61"/>
      <c r="M11727" s="61"/>
      <c r="N11727" s="61"/>
      <c r="O11727" s="61"/>
      <c r="P11727" s="61"/>
      <c r="Q11727" s="61"/>
      <c r="R11727" s="61"/>
      <c r="S11727" s="61"/>
      <c r="T11727" s="61"/>
      <c r="U11727" s="61"/>
      <c r="V11727" s="61"/>
      <c r="W11727" s="61"/>
      <c r="X11727" s="61"/>
      <c r="Y11727" s="61"/>
      <c r="Z11727" s="61"/>
      <c r="AA11727" s="61"/>
      <c r="AB11727" s="61"/>
      <c r="AC11727" s="61"/>
      <c r="AD11727" s="61"/>
      <c r="AE11727" s="61"/>
      <c r="AF11727" s="61"/>
      <c r="AG11727" s="61"/>
      <c r="AH11727" s="61"/>
      <c r="AI11727" s="61"/>
      <c r="AJ11727" s="61"/>
      <c r="AK11727" s="61"/>
      <c r="AL11727" s="61"/>
      <c r="AM11727" s="61"/>
      <c r="AN11727" s="61"/>
      <c r="AO11727" s="61"/>
      <c r="AP11727" s="62"/>
      <c r="AQ11727" s="61"/>
      <c r="AR11727" s="61"/>
      <c r="AS11727" s="61"/>
      <c r="AT11727" s="61"/>
      <c r="AU11727" s="61"/>
      <c r="AV11727" s="61"/>
      <c r="AW11727" s="60"/>
    </row>
    <row r="11728" s="59" customFormat="1" customHeight="1" spans="1:49">
      <c r="A11728" s="60"/>
      <c r="B11728" s="60"/>
      <c r="C11728" s="60"/>
      <c r="D11728" s="60"/>
      <c r="H11728" s="61"/>
      <c r="I11728" s="61"/>
      <c r="J11728" s="61"/>
      <c r="K11728" s="61"/>
      <c r="L11728" s="61"/>
      <c r="M11728" s="61"/>
      <c r="N11728" s="61"/>
      <c r="O11728" s="61"/>
      <c r="P11728" s="61"/>
      <c r="Q11728" s="61"/>
      <c r="R11728" s="61"/>
      <c r="S11728" s="61"/>
      <c r="T11728" s="61"/>
      <c r="U11728" s="61"/>
      <c r="V11728" s="61"/>
      <c r="W11728" s="61"/>
      <c r="X11728" s="61"/>
      <c r="Y11728" s="61"/>
      <c r="Z11728" s="61"/>
      <c r="AA11728" s="61"/>
      <c r="AB11728" s="61"/>
      <c r="AC11728" s="61"/>
      <c r="AD11728" s="61"/>
      <c r="AE11728" s="61"/>
      <c r="AF11728" s="61"/>
      <c r="AG11728" s="61"/>
      <c r="AH11728" s="61"/>
      <c r="AI11728" s="61"/>
      <c r="AJ11728" s="61"/>
      <c r="AK11728" s="61"/>
      <c r="AL11728" s="61"/>
      <c r="AM11728" s="61"/>
      <c r="AN11728" s="61"/>
      <c r="AO11728" s="61"/>
      <c r="AP11728" s="62"/>
      <c r="AQ11728" s="61"/>
      <c r="AR11728" s="61"/>
      <c r="AS11728" s="61"/>
      <c r="AT11728" s="61"/>
      <c r="AU11728" s="61"/>
      <c r="AV11728" s="61"/>
      <c r="AW11728" s="60"/>
    </row>
    <row r="11729" s="59" customFormat="1" customHeight="1" spans="1:49">
      <c r="A11729" s="60"/>
      <c r="B11729" s="60"/>
      <c r="C11729" s="60"/>
      <c r="D11729" s="60"/>
      <c r="H11729" s="61"/>
      <c r="I11729" s="61"/>
      <c r="J11729" s="61"/>
      <c r="K11729" s="61"/>
      <c r="L11729" s="61"/>
      <c r="M11729" s="61"/>
      <c r="N11729" s="61"/>
      <c r="O11729" s="61"/>
      <c r="P11729" s="61"/>
      <c r="Q11729" s="61"/>
      <c r="R11729" s="61"/>
      <c r="S11729" s="61"/>
      <c r="T11729" s="61"/>
      <c r="U11729" s="61"/>
      <c r="V11729" s="61"/>
      <c r="W11729" s="61"/>
      <c r="X11729" s="61"/>
      <c r="Y11729" s="61"/>
      <c r="Z11729" s="61"/>
      <c r="AA11729" s="61"/>
      <c r="AB11729" s="61"/>
      <c r="AC11729" s="61"/>
      <c r="AD11729" s="61"/>
      <c r="AE11729" s="61"/>
      <c r="AF11729" s="61"/>
      <c r="AG11729" s="61"/>
      <c r="AH11729" s="61"/>
      <c r="AI11729" s="61"/>
      <c r="AJ11729" s="61"/>
      <c r="AK11729" s="61"/>
      <c r="AL11729" s="61"/>
      <c r="AM11729" s="61"/>
      <c r="AN11729" s="61"/>
      <c r="AO11729" s="61"/>
      <c r="AP11729" s="62"/>
      <c r="AQ11729" s="61"/>
      <c r="AR11729" s="61"/>
      <c r="AS11729" s="61"/>
      <c r="AT11729" s="61"/>
      <c r="AU11729" s="61"/>
      <c r="AV11729" s="61"/>
      <c r="AW11729" s="60"/>
    </row>
    <row r="11730" s="59" customFormat="1" customHeight="1" spans="1:49">
      <c r="A11730" s="60"/>
      <c r="B11730" s="60"/>
      <c r="C11730" s="60"/>
      <c r="D11730" s="60"/>
      <c r="H11730" s="61"/>
      <c r="I11730" s="61"/>
      <c r="J11730" s="61"/>
      <c r="K11730" s="61"/>
      <c r="L11730" s="61"/>
      <c r="M11730" s="61"/>
      <c r="N11730" s="61"/>
      <c r="O11730" s="61"/>
      <c r="P11730" s="61"/>
      <c r="Q11730" s="61"/>
      <c r="R11730" s="61"/>
      <c r="S11730" s="61"/>
      <c r="T11730" s="61"/>
      <c r="U11730" s="61"/>
      <c r="V11730" s="61"/>
      <c r="W11730" s="61"/>
      <c r="X11730" s="61"/>
      <c r="Y11730" s="61"/>
      <c r="Z11730" s="61"/>
      <c r="AA11730" s="61"/>
      <c r="AB11730" s="61"/>
      <c r="AC11730" s="61"/>
      <c r="AD11730" s="61"/>
      <c r="AE11730" s="61"/>
      <c r="AF11730" s="61"/>
      <c r="AG11730" s="61"/>
      <c r="AH11730" s="61"/>
      <c r="AI11730" s="61"/>
      <c r="AJ11730" s="61"/>
      <c r="AK11730" s="61"/>
      <c r="AL11730" s="61"/>
      <c r="AM11730" s="61"/>
      <c r="AN11730" s="61"/>
      <c r="AO11730" s="61"/>
      <c r="AP11730" s="62"/>
      <c r="AQ11730" s="61"/>
      <c r="AR11730" s="61"/>
      <c r="AS11730" s="61"/>
      <c r="AT11730" s="61"/>
      <c r="AU11730" s="61"/>
      <c r="AV11730" s="61"/>
      <c r="AW11730" s="60"/>
    </row>
    <row r="11731" s="59" customFormat="1" customHeight="1" spans="1:49">
      <c r="A11731" s="60"/>
      <c r="B11731" s="60"/>
      <c r="C11731" s="60"/>
      <c r="D11731" s="60"/>
      <c r="H11731" s="61"/>
      <c r="I11731" s="61"/>
      <c r="J11731" s="61"/>
      <c r="K11731" s="61"/>
      <c r="L11731" s="61"/>
      <c r="M11731" s="61"/>
      <c r="N11731" s="61"/>
      <c r="O11731" s="61"/>
      <c r="P11731" s="61"/>
      <c r="Q11731" s="61"/>
      <c r="R11731" s="61"/>
      <c r="S11731" s="61"/>
      <c r="T11731" s="61"/>
      <c r="U11731" s="61"/>
      <c r="V11731" s="61"/>
      <c r="W11731" s="61"/>
      <c r="X11731" s="61"/>
      <c r="Y11731" s="61"/>
      <c r="Z11731" s="61"/>
      <c r="AA11731" s="61"/>
      <c r="AB11731" s="61"/>
      <c r="AC11731" s="61"/>
      <c r="AD11731" s="61"/>
      <c r="AE11731" s="61"/>
      <c r="AF11731" s="61"/>
      <c r="AG11731" s="61"/>
      <c r="AH11731" s="61"/>
      <c r="AI11731" s="61"/>
      <c r="AJ11731" s="61"/>
      <c r="AK11731" s="61"/>
      <c r="AL11731" s="61"/>
      <c r="AM11731" s="61"/>
      <c r="AN11731" s="61"/>
      <c r="AO11731" s="61"/>
      <c r="AP11731" s="62"/>
      <c r="AQ11731" s="61"/>
      <c r="AR11731" s="61"/>
      <c r="AS11731" s="61"/>
      <c r="AT11731" s="61"/>
      <c r="AU11731" s="61"/>
      <c r="AV11731" s="61"/>
      <c r="AW11731" s="60"/>
    </row>
    <row r="11732" s="59" customFormat="1" customHeight="1" spans="1:49">
      <c r="A11732" s="60"/>
      <c r="B11732" s="60"/>
      <c r="C11732" s="60"/>
      <c r="D11732" s="60"/>
      <c r="H11732" s="61"/>
      <c r="I11732" s="61"/>
      <c r="J11732" s="61"/>
      <c r="K11732" s="61"/>
      <c r="L11732" s="61"/>
      <c r="M11732" s="61"/>
      <c r="N11732" s="61"/>
      <c r="O11732" s="61"/>
      <c r="P11732" s="61"/>
      <c r="Q11732" s="61"/>
      <c r="R11732" s="61"/>
      <c r="S11732" s="61"/>
      <c r="T11732" s="61"/>
      <c r="U11732" s="61"/>
      <c r="V11732" s="61"/>
      <c r="W11732" s="61"/>
      <c r="X11732" s="61"/>
      <c r="Y11732" s="61"/>
      <c r="Z11732" s="61"/>
      <c r="AA11732" s="61"/>
      <c r="AB11732" s="61"/>
      <c r="AC11732" s="61"/>
      <c r="AD11732" s="61"/>
      <c r="AE11732" s="61"/>
      <c r="AF11732" s="61"/>
      <c r="AG11732" s="61"/>
      <c r="AH11732" s="61"/>
      <c r="AI11732" s="61"/>
      <c r="AJ11732" s="61"/>
      <c r="AK11732" s="61"/>
      <c r="AL11732" s="61"/>
      <c r="AM11732" s="61"/>
      <c r="AN11732" s="61"/>
      <c r="AO11732" s="61"/>
      <c r="AP11732" s="62"/>
      <c r="AQ11732" s="61"/>
      <c r="AR11732" s="61"/>
      <c r="AS11732" s="61"/>
      <c r="AT11732" s="61"/>
      <c r="AU11732" s="61"/>
      <c r="AV11732" s="61"/>
      <c r="AW11732" s="60"/>
    </row>
    <row r="11733" s="59" customFormat="1" customHeight="1" spans="1:49">
      <c r="A11733" s="60"/>
      <c r="B11733" s="60"/>
      <c r="C11733" s="60"/>
      <c r="D11733" s="60"/>
      <c r="H11733" s="61"/>
      <c r="I11733" s="61"/>
      <c r="J11733" s="61"/>
      <c r="K11733" s="61"/>
      <c r="L11733" s="61"/>
      <c r="M11733" s="61"/>
      <c r="N11733" s="61"/>
      <c r="O11733" s="61"/>
      <c r="P11733" s="61"/>
      <c r="Q11733" s="61"/>
      <c r="R11733" s="61"/>
      <c r="S11733" s="61"/>
      <c r="T11733" s="61"/>
      <c r="U11733" s="61"/>
      <c r="V11733" s="61"/>
      <c r="W11733" s="61"/>
      <c r="X11733" s="61"/>
      <c r="Y11733" s="61"/>
      <c r="Z11733" s="61"/>
      <c r="AA11733" s="61"/>
      <c r="AB11733" s="61"/>
      <c r="AC11733" s="61"/>
      <c r="AD11733" s="61"/>
      <c r="AE11733" s="61"/>
      <c r="AF11733" s="61"/>
      <c r="AG11733" s="61"/>
      <c r="AH11733" s="61"/>
      <c r="AI11733" s="61"/>
      <c r="AJ11733" s="61"/>
      <c r="AK11733" s="61"/>
      <c r="AL11733" s="61"/>
      <c r="AM11733" s="61"/>
      <c r="AN11733" s="61"/>
      <c r="AO11733" s="61"/>
      <c r="AP11733" s="62"/>
      <c r="AQ11733" s="61"/>
      <c r="AR11733" s="61"/>
      <c r="AS11733" s="61"/>
      <c r="AT11733" s="61"/>
      <c r="AU11733" s="61"/>
      <c r="AV11733" s="61"/>
      <c r="AW11733" s="60"/>
    </row>
    <row r="11734" s="59" customFormat="1" customHeight="1" spans="1:49">
      <c r="A11734" s="60"/>
      <c r="B11734" s="60"/>
      <c r="C11734" s="60"/>
      <c r="D11734" s="60"/>
      <c r="H11734" s="61"/>
      <c r="I11734" s="61"/>
      <c r="J11734" s="61"/>
      <c r="K11734" s="61"/>
      <c r="L11734" s="61"/>
      <c r="M11734" s="61"/>
      <c r="N11734" s="61"/>
      <c r="O11734" s="61"/>
      <c r="P11734" s="61"/>
      <c r="Q11734" s="61"/>
      <c r="R11734" s="61"/>
      <c r="S11734" s="61"/>
      <c r="T11734" s="61"/>
      <c r="U11734" s="61"/>
      <c r="V11734" s="61"/>
      <c r="W11734" s="61"/>
      <c r="X11734" s="61"/>
      <c r="Y11734" s="61"/>
      <c r="Z11734" s="61"/>
      <c r="AA11734" s="61"/>
      <c r="AB11734" s="61"/>
      <c r="AC11734" s="61"/>
      <c r="AD11734" s="61"/>
      <c r="AE11734" s="61"/>
      <c r="AF11734" s="61"/>
      <c r="AG11734" s="61"/>
      <c r="AH11734" s="61"/>
      <c r="AI11734" s="61"/>
      <c r="AJ11734" s="61"/>
      <c r="AK11734" s="61"/>
      <c r="AL11734" s="61"/>
      <c r="AM11734" s="61"/>
      <c r="AN11734" s="61"/>
      <c r="AO11734" s="61"/>
      <c r="AP11734" s="62"/>
      <c r="AQ11734" s="61"/>
      <c r="AR11734" s="61"/>
      <c r="AS11734" s="61"/>
      <c r="AT11734" s="61"/>
      <c r="AU11734" s="61"/>
      <c r="AV11734" s="61"/>
      <c r="AW11734" s="60"/>
    </row>
    <row r="11735" s="59" customFormat="1" customHeight="1" spans="1:49">
      <c r="A11735" s="60"/>
      <c r="B11735" s="60"/>
      <c r="C11735" s="60"/>
      <c r="D11735" s="60"/>
      <c r="H11735" s="61"/>
      <c r="I11735" s="61"/>
      <c r="J11735" s="61"/>
      <c r="K11735" s="61"/>
      <c r="L11735" s="61"/>
      <c r="M11735" s="61"/>
      <c r="N11735" s="61"/>
      <c r="O11735" s="61"/>
      <c r="P11735" s="61"/>
      <c r="Q11735" s="61"/>
      <c r="R11735" s="61"/>
      <c r="S11735" s="61"/>
      <c r="T11735" s="61"/>
      <c r="U11735" s="61"/>
      <c r="V11735" s="61"/>
      <c r="W11735" s="61"/>
      <c r="X11735" s="61"/>
      <c r="Y11735" s="61"/>
      <c r="Z11735" s="61"/>
      <c r="AA11735" s="61"/>
      <c r="AB11735" s="61"/>
      <c r="AC11735" s="61"/>
      <c r="AD11735" s="61"/>
      <c r="AE11735" s="61"/>
      <c r="AF11735" s="61"/>
      <c r="AG11735" s="61"/>
      <c r="AH11735" s="61"/>
      <c r="AI11735" s="61"/>
      <c r="AJ11735" s="61"/>
      <c r="AK11735" s="61"/>
      <c r="AL11735" s="61"/>
      <c r="AM11735" s="61"/>
      <c r="AN11735" s="61"/>
      <c r="AO11735" s="61"/>
      <c r="AP11735" s="62"/>
      <c r="AQ11735" s="61"/>
      <c r="AR11735" s="61"/>
      <c r="AS11735" s="61"/>
      <c r="AT11735" s="61"/>
      <c r="AU11735" s="61"/>
      <c r="AV11735" s="61"/>
      <c r="AW11735" s="60"/>
    </row>
    <row r="11736" s="59" customFormat="1" customHeight="1" spans="1:49">
      <c r="A11736" s="60"/>
      <c r="B11736" s="60"/>
      <c r="C11736" s="60"/>
      <c r="D11736" s="60"/>
      <c r="H11736" s="61"/>
      <c r="I11736" s="61"/>
      <c r="J11736" s="61"/>
      <c r="K11736" s="61"/>
      <c r="L11736" s="61"/>
      <c r="M11736" s="61"/>
      <c r="N11736" s="61"/>
      <c r="O11736" s="61"/>
      <c r="P11736" s="61"/>
      <c r="Q11736" s="61"/>
      <c r="R11736" s="61"/>
      <c r="S11736" s="61"/>
      <c r="T11736" s="61"/>
      <c r="U11736" s="61"/>
      <c r="V11736" s="61"/>
      <c r="W11736" s="61"/>
      <c r="X11736" s="61"/>
      <c r="Y11736" s="61"/>
      <c r="Z11736" s="61"/>
      <c r="AA11736" s="61"/>
      <c r="AB11736" s="61"/>
      <c r="AC11736" s="61"/>
      <c r="AD11736" s="61"/>
      <c r="AE11736" s="61"/>
      <c r="AF11736" s="61"/>
      <c r="AG11736" s="61"/>
      <c r="AH11736" s="61"/>
      <c r="AI11736" s="61"/>
      <c r="AJ11736" s="61"/>
      <c r="AK11736" s="61"/>
      <c r="AL11736" s="61"/>
      <c r="AM11736" s="61"/>
      <c r="AN11736" s="61"/>
      <c r="AO11736" s="61"/>
      <c r="AP11736" s="62"/>
      <c r="AQ11736" s="61"/>
      <c r="AR11736" s="61"/>
      <c r="AS11736" s="61"/>
      <c r="AT11736" s="61"/>
      <c r="AU11736" s="61"/>
      <c r="AV11736" s="61"/>
      <c r="AW11736" s="60"/>
    </row>
    <row r="11737" s="59" customFormat="1" customHeight="1" spans="1:49">
      <c r="A11737" s="60"/>
      <c r="B11737" s="60"/>
      <c r="C11737" s="60"/>
      <c r="D11737" s="60"/>
      <c r="H11737" s="61"/>
      <c r="I11737" s="61"/>
      <c r="J11737" s="61"/>
      <c r="K11737" s="61"/>
      <c r="L11737" s="61"/>
      <c r="M11737" s="61"/>
      <c r="N11737" s="61"/>
      <c r="O11737" s="61"/>
      <c r="P11737" s="61"/>
      <c r="Q11737" s="61"/>
      <c r="R11737" s="61"/>
      <c r="S11737" s="61"/>
      <c r="T11737" s="61"/>
      <c r="U11737" s="61"/>
      <c r="V11737" s="61"/>
      <c r="W11737" s="61"/>
      <c r="X11737" s="61"/>
      <c r="Y11737" s="61"/>
      <c r="Z11737" s="61"/>
      <c r="AA11737" s="61"/>
      <c r="AB11737" s="61"/>
      <c r="AC11737" s="61"/>
      <c r="AD11737" s="61"/>
      <c r="AE11737" s="61"/>
      <c r="AF11737" s="61"/>
      <c r="AG11737" s="61"/>
      <c r="AH11737" s="61"/>
      <c r="AI11737" s="61"/>
      <c r="AJ11737" s="61"/>
      <c r="AK11737" s="61"/>
      <c r="AL11737" s="61"/>
      <c r="AM11737" s="61"/>
      <c r="AN11737" s="61"/>
      <c r="AO11737" s="61"/>
      <c r="AP11737" s="62"/>
      <c r="AQ11737" s="61"/>
      <c r="AR11737" s="61"/>
      <c r="AS11737" s="61"/>
      <c r="AT11737" s="61"/>
      <c r="AU11737" s="61"/>
      <c r="AV11737" s="61"/>
      <c r="AW11737" s="60"/>
    </row>
    <row r="11738" s="59" customFormat="1" customHeight="1" spans="1:49">
      <c r="A11738" s="60"/>
      <c r="B11738" s="60"/>
      <c r="C11738" s="60"/>
      <c r="D11738" s="60"/>
      <c r="H11738" s="61"/>
      <c r="I11738" s="61"/>
      <c r="J11738" s="61"/>
      <c r="K11738" s="61"/>
      <c r="L11738" s="61"/>
      <c r="M11738" s="61"/>
      <c r="N11738" s="61"/>
      <c r="O11738" s="61"/>
      <c r="P11738" s="61"/>
      <c r="Q11738" s="61"/>
      <c r="R11738" s="61"/>
      <c r="S11738" s="61"/>
      <c r="T11738" s="61"/>
      <c r="U11738" s="61"/>
      <c r="V11738" s="61"/>
      <c r="W11738" s="61"/>
      <c r="X11738" s="61"/>
      <c r="Y11738" s="61"/>
      <c r="Z11738" s="61"/>
      <c r="AA11738" s="61"/>
      <c r="AB11738" s="61"/>
      <c r="AC11738" s="61"/>
      <c r="AD11738" s="61"/>
      <c r="AE11738" s="61"/>
      <c r="AF11738" s="61"/>
      <c r="AG11738" s="61"/>
      <c r="AH11738" s="61"/>
      <c r="AI11738" s="61"/>
      <c r="AJ11738" s="61"/>
      <c r="AK11738" s="61"/>
      <c r="AL11738" s="61"/>
      <c r="AM11738" s="61"/>
      <c r="AN11738" s="61"/>
      <c r="AO11738" s="61"/>
      <c r="AP11738" s="62"/>
      <c r="AQ11738" s="61"/>
      <c r="AR11738" s="61"/>
      <c r="AS11738" s="61"/>
      <c r="AT11738" s="61"/>
      <c r="AU11738" s="61"/>
      <c r="AV11738" s="61"/>
      <c r="AW11738" s="60"/>
    </row>
    <row r="11739" s="59" customFormat="1" customHeight="1" spans="1:49">
      <c r="A11739" s="60"/>
      <c r="B11739" s="60"/>
      <c r="C11739" s="60"/>
      <c r="D11739" s="60"/>
      <c r="H11739" s="61"/>
      <c r="I11739" s="61"/>
      <c r="J11739" s="61"/>
      <c r="K11739" s="61"/>
      <c r="L11739" s="61"/>
      <c r="M11739" s="61"/>
      <c r="N11739" s="61"/>
      <c r="O11739" s="61"/>
      <c r="P11739" s="61"/>
      <c r="Q11739" s="61"/>
      <c r="R11739" s="61"/>
      <c r="S11739" s="61"/>
      <c r="T11739" s="61"/>
      <c r="U11739" s="61"/>
      <c r="V11739" s="61"/>
      <c r="W11739" s="61"/>
      <c r="X11739" s="61"/>
      <c r="Y11739" s="61"/>
      <c r="Z11739" s="61"/>
      <c r="AA11739" s="61"/>
      <c r="AB11739" s="61"/>
      <c r="AC11739" s="61"/>
      <c r="AD11739" s="61"/>
      <c r="AE11739" s="61"/>
      <c r="AF11739" s="61"/>
      <c r="AG11739" s="61"/>
      <c r="AH11739" s="61"/>
      <c r="AI11739" s="61"/>
      <c r="AJ11739" s="61"/>
      <c r="AK11739" s="61"/>
      <c r="AL11739" s="61"/>
      <c r="AM11739" s="61"/>
      <c r="AN11739" s="61"/>
      <c r="AO11739" s="61"/>
      <c r="AP11739" s="62"/>
      <c r="AQ11739" s="61"/>
      <c r="AR11739" s="61"/>
      <c r="AS11739" s="61"/>
      <c r="AT11739" s="61"/>
      <c r="AU11739" s="61"/>
      <c r="AV11739" s="61"/>
      <c r="AW11739" s="60"/>
    </row>
    <row r="11740" s="59" customFormat="1" customHeight="1" spans="1:49">
      <c r="A11740" s="60"/>
      <c r="B11740" s="60"/>
      <c r="C11740" s="60"/>
      <c r="D11740" s="60"/>
      <c r="H11740" s="61"/>
      <c r="I11740" s="61"/>
      <c r="J11740" s="61"/>
      <c r="K11740" s="61"/>
      <c r="L11740" s="61"/>
      <c r="M11740" s="61"/>
      <c r="N11740" s="61"/>
      <c r="O11740" s="61"/>
      <c r="P11740" s="61"/>
      <c r="Q11740" s="61"/>
      <c r="R11740" s="61"/>
      <c r="S11740" s="61"/>
      <c r="T11740" s="61"/>
      <c r="U11740" s="61"/>
      <c r="V11740" s="61"/>
      <c r="W11740" s="61"/>
      <c r="X11740" s="61"/>
      <c r="Y11740" s="61"/>
      <c r="Z11740" s="61"/>
      <c r="AA11740" s="61"/>
      <c r="AB11740" s="61"/>
      <c r="AC11740" s="61"/>
      <c r="AD11740" s="61"/>
      <c r="AE11740" s="61"/>
      <c r="AF11740" s="61"/>
      <c r="AG11740" s="61"/>
      <c r="AH11740" s="61"/>
      <c r="AI11740" s="61"/>
      <c r="AJ11740" s="61"/>
      <c r="AK11740" s="61"/>
      <c r="AL11740" s="61"/>
      <c r="AM11740" s="61"/>
      <c r="AN11740" s="61"/>
      <c r="AO11740" s="61"/>
      <c r="AP11740" s="62"/>
      <c r="AQ11740" s="61"/>
      <c r="AR11740" s="61"/>
      <c r="AS11740" s="61"/>
      <c r="AT11740" s="61"/>
      <c r="AU11740" s="61"/>
      <c r="AV11740" s="61"/>
      <c r="AW11740" s="60"/>
    </row>
    <row r="11741" s="59" customFormat="1" customHeight="1" spans="1:49">
      <c r="A11741" s="60"/>
      <c r="B11741" s="60"/>
      <c r="C11741" s="60"/>
      <c r="D11741" s="60"/>
      <c r="H11741" s="61"/>
      <c r="I11741" s="61"/>
      <c r="J11741" s="61"/>
      <c r="K11741" s="61"/>
      <c r="L11741" s="61"/>
      <c r="M11741" s="61"/>
      <c r="N11741" s="61"/>
      <c r="O11741" s="61"/>
      <c r="P11741" s="61"/>
      <c r="Q11741" s="61"/>
      <c r="R11741" s="61"/>
      <c r="S11741" s="61"/>
      <c r="T11741" s="61"/>
      <c r="U11741" s="61"/>
      <c r="V11741" s="61"/>
      <c r="W11741" s="61"/>
      <c r="X11741" s="61"/>
      <c r="Y11741" s="61"/>
      <c r="Z11741" s="61"/>
      <c r="AA11741" s="61"/>
      <c r="AB11741" s="61"/>
      <c r="AC11741" s="61"/>
      <c r="AD11741" s="61"/>
      <c r="AE11741" s="61"/>
      <c r="AF11741" s="61"/>
      <c r="AG11741" s="61"/>
      <c r="AH11741" s="61"/>
      <c r="AI11741" s="61"/>
      <c r="AJ11741" s="61"/>
      <c r="AK11741" s="61"/>
      <c r="AL11741" s="61"/>
      <c r="AM11741" s="61"/>
      <c r="AN11741" s="61"/>
      <c r="AO11741" s="61"/>
      <c r="AP11741" s="62"/>
      <c r="AQ11741" s="61"/>
      <c r="AR11741" s="61"/>
      <c r="AS11741" s="61"/>
      <c r="AT11741" s="61"/>
      <c r="AU11741" s="61"/>
      <c r="AV11741" s="61"/>
      <c r="AW11741" s="60"/>
    </row>
    <row r="11742" s="59" customFormat="1" customHeight="1" spans="1:49">
      <c r="A11742" s="60"/>
      <c r="B11742" s="60"/>
      <c r="C11742" s="60"/>
      <c r="D11742" s="60"/>
      <c r="H11742" s="61"/>
      <c r="I11742" s="61"/>
      <c r="J11742" s="61"/>
      <c r="K11742" s="61"/>
      <c r="L11742" s="61"/>
      <c r="M11742" s="61"/>
      <c r="N11742" s="61"/>
      <c r="O11742" s="61"/>
      <c r="P11742" s="61"/>
      <c r="Q11742" s="61"/>
      <c r="R11742" s="61"/>
      <c r="S11742" s="61"/>
      <c r="T11742" s="61"/>
      <c r="U11742" s="61"/>
      <c r="V11742" s="61"/>
      <c r="W11742" s="61"/>
      <c r="X11742" s="61"/>
      <c r="Y11742" s="61"/>
      <c r="Z11742" s="61"/>
      <c r="AA11742" s="61"/>
      <c r="AB11742" s="61"/>
      <c r="AC11742" s="61"/>
      <c r="AD11742" s="61"/>
      <c r="AE11742" s="61"/>
      <c r="AF11742" s="61"/>
      <c r="AG11742" s="61"/>
      <c r="AH11742" s="61"/>
      <c r="AI11742" s="61"/>
      <c r="AJ11742" s="61"/>
      <c r="AK11742" s="61"/>
      <c r="AL11742" s="61"/>
      <c r="AM11742" s="61"/>
      <c r="AN11742" s="61"/>
      <c r="AO11742" s="61"/>
      <c r="AP11742" s="62"/>
      <c r="AQ11742" s="61"/>
      <c r="AR11742" s="61"/>
      <c r="AS11742" s="61"/>
      <c r="AT11742" s="61"/>
      <c r="AU11742" s="61"/>
      <c r="AV11742" s="61"/>
      <c r="AW11742" s="60"/>
    </row>
    <row r="11743" s="59" customFormat="1" customHeight="1" spans="1:49">
      <c r="A11743" s="60"/>
      <c r="B11743" s="60"/>
      <c r="C11743" s="60"/>
      <c r="D11743" s="60"/>
      <c r="H11743" s="61"/>
      <c r="I11743" s="61"/>
      <c r="J11743" s="61"/>
      <c r="K11743" s="61"/>
      <c r="L11743" s="61"/>
      <c r="M11743" s="61"/>
      <c r="N11743" s="61"/>
      <c r="O11743" s="61"/>
      <c r="P11743" s="61"/>
      <c r="Q11743" s="61"/>
      <c r="R11743" s="61"/>
      <c r="S11743" s="61"/>
      <c r="T11743" s="61"/>
      <c r="U11743" s="61"/>
      <c r="V11743" s="61"/>
      <c r="W11743" s="61"/>
      <c r="X11743" s="61"/>
      <c r="Y11743" s="61"/>
      <c r="Z11743" s="61"/>
      <c r="AA11743" s="61"/>
      <c r="AB11743" s="61"/>
      <c r="AC11743" s="61"/>
      <c r="AD11743" s="61"/>
      <c r="AE11743" s="61"/>
      <c r="AF11743" s="61"/>
      <c r="AG11743" s="61"/>
      <c r="AH11743" s="61"/>
      <c r="AI11743" s="61"/>
      <c r="AJ11743" s="61"/>
      <c r="AK11743" s="61"/>
      <c r="AL11743" s="61"/>
      <c r="AM11743" s="61"/>
      <c r="AN11743" s="61"/>
      <c r="AO11743" s="61"/>
      <c r="AP11743" s="62"/>
      <c r="AQ11743" s="61"/>
      <c r="AR11743" s="61"/>
      <c r="AS11743" s="61"/>
      <c r="AT11743" s="61"/>
      <c r="AU11743" s="61"/>
      <c r="AV11743" s="61"/>
      <c r="AW11743" s="60"/>
    </row>
    <row r="11744" s="59" customFormat="1" customHeight="1" spans="1:49">
      <c r="A11744" s="60"/>
      <c r="B11744" s="60"/>
      <c r="C11744" s="60"/>
      <c r="D11744" s="60"/>
      <c r="H11744" s="61"/>
      <c r="I11744" s="61"/>
      <c r="J11744" s="61"/>
      <c r="K11744" s="61"/>
      <c r="L11744" s="61"/>
      <c r="M11744" s="61"/>
      <c r="N11744" s="61"/>
      <c r="O11744" s="61"/>
      <c r="P11744" s="61"/>
      <c r="Q11744" s="61"/>
      <c r="R11744" s="61"/>
      <c r="S11744" s="61"/>
      <c r="T11744" s="61"/>
      <c r="U11744" s="61"/>
      <c r="V11744" s="61"/>
      <c r="W11744" s="61"/>
      <c r="X11744" s="61"/>
      <c r="Y11744" s="61"/>
      <c r="Z11744" s="61"/>
      <c r="AA11744" s="61"/>
      <c r="AB11744" s="61"/>
      <c r="AC11744" s="61"/>
      <c r="AD11744" s="61"/>
      <c r="AE11744" s="61"/>
      <c r="AF11744" s="61"/>
      <c r="AG11744" s="61"/>
      <c r="AH11744" s="61"/>
      <c r="AI11744" s="61"/>
      <c r="AJ11744" s="61"/>
      <c r="AK11744" s="61"/>
      <c r="AL11744" s="61"/>
      <c r="AM11744" s="61"/>
      <c r="AN11744" s="61"/>
      <c r="AO11744" s="61"/>
      <c r="AP11744" s="62"/>
      <c r="AQ11744" s="61"/>
      <c r="AR11744" s="61"/>
      <c r="AS11744" s="61"/>
      <c r="AT11744" s="61"/>
      <c r="AU11744" s="61"/>
      <c r="AV11744" s="61"/>
      <c r="AW11744" s="60"/>
    </row>
    <row r="11745" s="59" customFormat="1" customHeight="1" spans="1:49">
      <c r="A11745" s="60"/>
      <c r="B11745" s="60"/>
      <c r="C11745" s="60"/>
      <c r="D11745" s="60"/>
      <c r="H11745" s="61"/>
      <c r="I11745" s="61"/>
      <c r="J11745" s="61"/>
      <c r="K11745" s="61"/>
      <c r="L11745" s="61"/>
      <c r="M11745" s="61"/>
      <c r="N11745" s="61"/>
      <c r="O11745" s="61"/>
      <c r="P11745" s="61"/>
      <c r="Q11745" s="61"/>
      <c r="R11745" s="61"/>
      <c r="S11745" s="61"/>
      <c r="T11745" s="61"/>
      <c r="U11745" s="61"/>
      <c r="V11745" s="61"/>
      <c r="W11745" s="61"/>
      <c r="X11745" s="61"/>
      <c r="Y11745" s="61"/>
      <c r="Z11745" s="61"/>
      <c r="AA11745" s="61"/>
      <c r="AB11745" s="61"/>
      <c r="AC11745" s="61"/>
      <c r="AD11745" s="61"/>
      <c r="AE11745" s="61"/>
      <c r="AF11745" s="61"/>
      <c r="AG11745" s="61"/>
      <c r="AH11745" s="61"/>
      <c r="AI11745" s="61"/>
      <c r="AJ11745" s="61"/>
      <c r="AK11745" s="61"/>
      <c r="AL11745" s="61"/>
      <c r="AM11745" s="61"/>
      <c r="AN11745" s="61"/>
      <c r="AO11745" s="61"/>
      <c r="AP11745" s="62"/>
      <c r="AQ11745" s="61"/>
      <c r="AR11745" s="61"/>
      <c r="AS11745" s="61"/>
      <c r="AT11745" s="61"/>
      <c r="AU11745" s="61"/>
      <c r="AV11745" s="61"/>
      <c r="AW11745" s="60"/>
    </row>
    <row r="11746" s="59" customFormat="1" customHeight="1" spans="1:49">
      <c r="A11746" s="60"/>
      <c r="B11746" s="60"/>
      <c r="C11746" s="60"/>
      <c r="D11746" s="60"/>
      <c r="H11746" s="61"/>
      <c r="I11746" s="61"/>
      <c r="J11746" s="61"/>
      <c r="K11746" s="61"/>
      <c r="L11746" s="61"/>
      <c r="M11746" s="61"/>
      <c r="N11746" s="61"/>
      <c r="O11746" s="61"/>
      <c r="P11746" s="61"/>
      <c r="Q11746" s="61"/>
      <c r="R11746" s="61"/>
      <c r="S11746" s="61"/>
      <c r="T11746" s="61"/>
      <c r="U11746" s="61"/>
      <c r="V11746" s="61"/>
      <c r="W11746" s="61"/>
      <c r="X11746" s="61"/>
      <c r="Y11746" s="61"/>
      <c r="Z11746" s="61"/>
      <c r="AA11746" s="61"/>
      <c r="AB11746" s="61"/>
      <c r="AC11746" s="61"/>
      <c r="AD11746" s="61"/>
      <c r="AE11746" s="61"/>
      <c r="AF11746" s="61"/>
      <c r="AG11746" s="61"/>
      <c r="AH11746" s="61"/>
      <c r="AI11746" s="61"/>
      <c r="AJ11746" s="61"/>
      <c r="AK11746" s="61"/>
      <c r="AL11746" s="61"/>
      <c r="AM11746" s="61"/>
      <c r="AN11746" s="61"/>
      <c r="AO11746" s="61"/>
      <c r="AP11746" s="62"/>
      <c r="AQ11746" s="61"/>
      <c r="AR11746" s="61"/>
      <c r="AS11746" s="61"/>
      <c r="AT11746" s="61"/>
      <c r="AU11746" s="61"/>
      <c r="AV11746" s="61"/>
      <c r="AW11746" s="60"/>
    </row>
    <row r="11747" s="59" customFormat="1" customHeight="1" spans="1:49">
      <c r="A11747" s="60"/>
      <c r="B11747" s="60"/>
      <c r="C11747" s="60"/>
      <c r="D11747" s="60"/>
      <c r="H11747" s="61"/>
      <c r="I11747" s="61"/>
      <c r="J11747" s="61"/>
      <c r="K11747" s="61"/>
      <c r="L11747" s="61"/>
      <c r="M11747" s="61"/>
      <c r="N11747" s="61"/>
      <c r="O11747" s="61"/>
      <c r="P11747" s="61"/>
      <c r="Q11747" s="61"/>
      <c r="R11747" s="61"/>
      <c r="S11747" s="61"/>
      <c r="T11747" s="61"/>
      <c r="U11747" s="61"/>
      <c r="V11747" s="61"/>
      <c r="W11747" s="61"/>
      <c r="X11747" s="61"/>
      <c r="Y11747" s="61"/>
      <c r="Z11747" s="61"/>
      <c r="AA11747" s="61"/>
      <c r="AB11747" s="61"/>
      <c r="AC11747" s="61"/>
      <c r="AD11747" s="61"/>
      <c r="AE11747" s="61"/>
      <c r="AF11747" s="61"/>
      <c r="AG11747" s="61"/>
      <c r="AH11747" s="61"/>
      <c r="AI11747" s="61"/>
      <c r="AJ11747" s="61"/>
      <c r="AK11747" s="61"/>
      <c r="AL11747" s="61"/>
      <c r="AM11747" s="61"/>
      <c r="AN11747" s="61"/>
      <c r="AO11747" s="61"/>
      <c r="AP11747" s="62"/>
      <c r="AQ11747" s="61"/>
      <c r="AR11747" s="61"/>
      <c r="AS11747" s="61"/>
      <c r="AT11747" s="61"/>
      <c r="AU11747" s="61"/>
      <c r="AV11747" s="61"/>
      <c r="AW11747" s="60"/>
    </row>
    <row r="11748" s="59" customFormat="1" customHeight="1" spans="1:49">
      <c r="A11748" s="60"/>
      <c r="B11748" s="60"/>
      <c r="C11748" s="60"/>
      <c r="D11748" s="60"/>
      <c r="H11748" s="61"/>
      <c r="I11748" s="61"/>
      <c r="J11748" s="61"/>
      <c r="K11748" s="61"/>
      <c r="L11748" s="61"/>
      <c r="M11748" s="61"/>
      <c r="N11748" s="61"/>
      <c r="O11748" s="61"/>
      <c r="P11748" s="61"/>
      <c r="Q11748" s="61"/>
      <c r="R11748" s="61"/>
      <c r="S11748" s="61"/>
      <c r="T11748" s="61"/>
      <c r="U11748" s="61"/>
      <c r="V11748" s="61"/>
      <c r="W11748" s="61"/>
      <c r="X11748" s="61"/>
      <c r="Y11748" s="61"/>
      <c r="Z11748" s="61"/>
      <c r="AA11748" s="61"/>
      <c r="AB11748" s="61"/>
      <c r="AC11748" s="61"/>
      <c r="AD11748" s="61"/>
      <c r="AE11748" s="61"/>
      <c r="AF11748" s="61"/>
      <c r="AG11748" s="61"/>
      <c r="AH11748" s="61"/>
      <c r="AI11748" s="61"/>
      <c r="AJ11748" s="61"/>
      <c r="AK11748" s="61"/>
      <c r="AL11748" s="61"/>
      <c r="AM11748" s="61"/>
      <c r="AN11748" s="61"/>
      <c r="AO11748" s="61"/>
      <c r="AP11748" s="62"/>
      <c r="AQ11748" s="61"/>
      <c r="AR11748" s="61"/>
      <c r="AS11748" s="61"/>
      <c r="AT11748" s="61"/>
      <c r="AU11748" s="61"/>
      <c r="AV11748" s="61"/>
      <c r="AW11748" s="60"/>
    </row>
    <row r="11749" s="59" customFormat="1" customHeight="1" spans="1:49">
      <c r="A11749" s="60"/>
      <c r="B11749" s="60"/>
      <c r="C11749" s="60"/>
      <c r="D11749" s="60"/>
      <c r="H11749" s="61"/>
      <c r="I11749" s="61"/>
      <c r="J11749" s="61"/>
      <c r="K11749" s="61"/>
      <c r="L11749" s="61"/>
      <c r="M11749" s="61"/>
      <c r="N11749" s="61"/>
      <c r="O11749" s="61"/>
      <c r="P11749" s="61"/>
      <c r="Q11749" s="61"/>
      <c r="R11749" s="61"/>
      <c r="S11749" s="61"/>
      <c r="T11749" s="61"/>
      <c r="U11749" s="61"/>
      <c r="V11749" s="61"/>
      <c r="W11749" s="61"/>
      <c r="X11749" s="61"/>
      <c r="Y11749" s="61"/>
      <c r="Z11749" s="61"/>
      <c r="AA11749" s="61"/>
      <c r="AB11749" s="61"/>
      <c r="AC11749" s="61"/>
      <c r="AD11749" s="61"/>
      <c r="AE11749" s="61"/>
      <c r="AF11749" s="61"/>
      <c r="AG11749" s="61"/>
      <c r="AH11749" s="61"/>
      <c r="AI11749" s="61"/>
      <c r="AJ11749" s="61"/>
      <c r="AK11749" s="61"/>
      <c r="AL11749" s="61"/>
      <c r="AM11749" s="61"/>
      <c r="AN11749" s="61"/>
      <c r="AO11749" s="61"/>
      <c r="AP11749" s="62"/>
      <c r="AQ11749" s="61"/>
      <c r="AR11749" s="61"/>
      <c r="AS11749" s="61"/>
      <c r="AT11749" s="61"/>
      <c r="AU11749" s="61"/>
      <c r="AV11749" s="61"/>
      <c r="AW11749" s="60"/>
    </row>
    <row r="11750" s="59" customFormat="1" customHeight="1" spans="1:49">
      <c r="A11750" s="60"/>
      <c r="B11750" s="60"/>
      <c r="C11750" s="60"/>
      <c r="D11750" s="60"/>
      <c r="H11750" s="61"/>
      <c r="I11750" s="61"/>
      <c r="J11750" s="61"/>
      <c r="K11750" s="61"/>
      <c r="L11750" s="61"/>
      <c r="M11750" s="61"/>
      <c r="N11750" s="61"/>
      <c r="O11750" s="61"/>
      <c r="P11750" s="61"/>
      <c r="Q11750" s="61"/>
      <c r="R11750" s="61"/>
      <c r="S11750" s="61"/>
      <c r="T11750" s="61"/>
      <c r="U11750" s="61"/>
      <c r="V11750" s="61"/>
      <c r="W11750" s="61"/>
      <c r="X11750" s="61"/>
      <c r="Y11750" s="61"/>
      <c r="Z11750" s="61"/>
      <c r="AA11750" s="61"/>
      <c r="AB11750" s="61"/>
      <c r="AC11750" s="61"/>
      <c r="AD11750" s="61"/>
      <c r="AE11750" s="61"/>
      <c r="AF11750" s="61"/>
      <c r="AG11750" s="61"/>
      <c r="AH11750" s="61"/>
      <c r="AI11750" s="61"/>
      <c r="AJ11750" s="61"/>
      <c r="AK11750" s="61"/>
      <c r="AL11750" s="61"/>
      <c r="AM11750" s="61"/>
      <c r="AN11750" s="61"/>
      <c r="AO11750" s="61"/>
      <c r="AP11750" s="62"/>
      <c r="AQ11750" s="61"/>
      <c r="AR11750" s="61"/>
      <c r="AS11750" s="61"/>
      <c r="AT11750" s="61"/>
      <c r="AU11750" s="61"/>
      <c r="AV11750" s="61"/>
      <c r="AW11750" s="60"/>
    </row>
    <row r="11751" s="59" customFormat="1" customHeight="1" spans="1:49">
      <c r="A11751" s="60"/>
      <c r="B11751" s="60"/>
      <c r="C11751" s="60"/>
      <c r="D11751" s="60"/>
      <c r="H11751" s="61"/>
      <c r="I11751" s="61"/>
      <c r="J11751" s="61"/>
      <c r="K11751" s="61"/>
      <c r="L11751" s="61"/>
      <c r="M11751" s="61"/>
      <c r="N11751" s="61"/>
      <c r="O11751" s="61"/>
      <c r="P11751" s="61"/>
      <c r="Q11751" s="61"/>
      <c r="R11751" s="61"/>
      <c r="S11751" s="61"/>
      <c r="T11751" s="61"/>
      <c r="U11751" s="61"/>
      <c r="V11751" s="61"/>
      <c r="W11751" s="61"/>
      <c r="X11751" s="61"/>
      <c r="Y11751" s="61"/>
      <c r="Z11751" s="61"/>
      <c r="AA11751" s="61"/>
      <c r="AB11751" s="61"/>
      <c r="AC11751" s="61"/>
      <c r="AD11751" s="61"/>
      <c r="AE11751" s="61"/>
      <c r="AF11751" s="61"/>
      <c r="AG11751" s="61"/>
      <c r="AH11751" s="61"/>
      <c r="AI11751" s="61"/>
      <c r="AJ11751" s="61"/>
      <c r="AK11751" s="61"/>
      <c r="AL11751" s="61"/>
      <c r="AM11751" s="61"/>
      <c r="AN11751" s="61"/>
      <c r="AO11751" s="61"/>
      <c r="AP11751" s="62"/>
      <c r="AQ11751" s="61"/>
      <c r="AR11751" s="61"/>
      <c r="AS11751" s="61"/>
      <c r="AT11751" s="61"/>
      <c r="AU11751" s="61"/>
      <c r="AV11751" s="61"/>
      <c r="AW11751" s="60"/>
    </row>
    <row r="11752" s="59" customFormat="1" customHeight="1" spans="1:49">
      <c r="A11752" s="60"/>
      <c r="B11752" s="60"/>
      <c r="C11752" s="60"/>
      <c r="D11752" s="60"/>
      <c r="H11752" s="61"/>
      <c r="I11752" s="61"/>
      <c r="J11752" s="61"/>
      <c r="K11752" s="61"/>
      <c r="L11752" s="61"/>
      <c r="M11752" s="61"/>
      <c r="N11752" s="61"/>
      <c r="O11752" s="61"/>
      <c r="P11752" s="61"/>
      <c r="Q11752" s="61"/>
      <c r="R11752" s="61"/>
      <c r="S11752" s="61"/>
      <c r="T11752" s="61"/>
      <c r="U11752" s="61"/>
      <c r="V11752" s="61"/>
      <c r="W11752" s="61"/>
      <c r="X11752" s="61"/>
      <c r="Y11752" s="61"/>
      <c r="Z11752" s="61"/>
      <c r="AA11752" s="61"/>
      <c r="AB11752" s="61"/>
      <c r="AC11752" s="61"/>
      <c r="AD11752" s="61"/>
      <c r="AE11752" s="61"/>
      <c r="AF11752" s="61"/>
      <c r="AG11752" s="61"/>
      <c r="AH11752" s="61"/>
      <c r="AI11752" s="61"/>
      <c r="AJ11752" s="61"/>
      <c r="AK11752" s="61"/>
      <c r="AL11752" s="61"/>
      <c r="AM11752" s="61"/>
      <c r="AN11752" s="61"/>
      <c r="AO11752" s="61"/>
      <c r="AP11752" s="62"/>
      <c r="AQ11752" s="61"/>
      <c r="AR11752" s="61"/>
      <c r="AS11752" s="61"/>
      <c r="AT11752" s="61"/>
      <c r="AU11752" s="61"/>
      <c r="AV11752" s="61"/>
      <c r="AW11752" s="60"/>
    </row>
    <row r="11753" s="59" customFormat="1" customHeight="1" spans="1:49">
      <c r="A11753" s="60"/>
      <c r="B11753" s="60"/>
      <c r="C11753" s="60"/>
      <c r="D11753" s="60"/>
      <c r="H11753" s="61"/>
      <c r="I11753" s="61"/>
      <c r="J11753" s="61"/>
      <c r="K11753" s="61"/>
      <c r="L11753" s="61"/>
      <c r="M11753" s="61"/>
      <c r="N11753" s="61"/>
      <c r="O11753" s="61"/>
      <c r="P11753" s="61"/>
      <c r="Q11753" s="61"/>
      <c r="R11753" s="61"/>
      <c r="S11753" s="61"/>
      <c r="T11753" s="61"/>
      <c r="U11753" s="61"/>
      <c r="V11753" s="61"/>
      <c r="W11753" s="61"/>
      <c r="X11753" s="61"/>
      <c r="Y11753" s="61"/>
      <c r="Z11753" s="61"/>
      <c r="AA11753" s="61"/>
      <c r="AB11753" s="61"/>
      <c r="AC11753" s="61"/>
      <c r="AD11753" s="61"/>
      <c r="AE11753" s="61"/>
      <c r="AF11753" s="61"/>
      <c r="AG11753" s="61"/>
      <c r="AH11753" s="61"/>
      <c r="AI11753" s="61"/>
      <c r="AJ11753" s="61"/>
      <c r="AK11753" s="61"/>
      <c r="AL11753" s="61"/>
      <c r="AM11753" s="61"/>
      <c r="AN11753" s="61"/>
      <c r="AO11753" s="61"/>
      <c r="AP11753" s="62"/>
      <c r="AQ11753" s="61"/>
      <c r="AR11753" s="61"/>
      <c r="AS11753" s="61"/>
      <c r="AT11753" s="61"/>
      <c r="AU11753" s="61"/>
      <c r="AV11753" s="61"/>
      <c r="AW11753" s="60"/>
    </row>
    <row r="11754" s="59" customFormat="1" customHeight="1" spans="1:49">
      <c r="A11754" s="60"/>
      <c r="B11754" s="60"/>
      <c r="C11754" s="60"/>
      <c r="D11754" s="60"/>
      <c r="H11754" s="61"/>
      <c r="I11754" s="61"/>
      <c r="J11754" s="61"/>
      <c r="K11754" s="61"/>
      <c r="L11754" s="61"/>
      <c r="M11754" s="61"/>
      <c r="N11754" s="61"/>
      <c r="O11754" s="61"/>
      <c r="P11754" s="61"/>
      <c r="Q11754" s="61"/>
      <c r="R11754" s="61"/>
      <c r="S11754" s="61"/>
      <c r="T11754" s="61"/>
      <c r="U11754" s="61"/>
      <c r="V11754" s="61"/>
      <c r="W11754" s="61"/>
      <c r="X11754" s="61"/>
      <c r="Y11754" s="61"/>
      <c r="Z11754" s="61"/>
      <c r="AA11754" s="61"/>
      <c r="AB11754" s="61"/>
      <c r="AC11754" s="61"/>
      <c r="AD11754" s="61"/>
      <c r="AE11754" s="61"/>
      <c r="AF11754" s="61"/>
      <c r="AG11754" s="61"/>
      <c r="AH11754" s="61"/>
      <c r="AI11754" s="61"/>
      <c r="AJ11754" s="61"/>
      <c r="AK11754" s="61"/>
      <c r="AL11754" s="61"/>
      <c r="AM11754" s="61"/>
      <c r="AN11754" s="61"/>
      <c r="AO11754" s="61"/>
      <c r="AP11754" s="62"/>
      <c r="AQ11754" s="61"/>
      <c r="AR11754" s="61"/>
      <c r="AS11754" s="61"/>
      <c r="AT11754" s="61"/>
      <c r="AU11754" s="61"/>
      <c r="AV11754" s="61"/>
      <c r="AW11754" s="60"/>
    </row>
    <row r="11755" s="59" customFormat="1" customHeight="1" spans="1:49">
      <c r="A11755" s="60"/>
      <c r="B11755" s="60"/>
      <c r="C11755" s="60"/>
      <c r="D11755" s="60"/>
      <c r="H11755" s="61"/>
      <c r="I11755" s="61"/>
      <c r="J11755" s="61"/>
      <c r="K11755" s="61"/>
      <c r="L11755" s="61"/>
      <c r="M11755" s="61"/>
      <c r="N11755" s="61"/>
      <c r="O11755" s="61"/>
      <c r="P11755" s="61"/>
      <c r="Q11755" s="61"/>
      <c r="R11755" s="61"/>
      <c r="S11755" s="61"/>
      <c r="T11755" s="61"/>
      <c r="U11755" s="61"/>
      <c r="V11755" s="61"/>
      <c r="W11755" s="61"/>
      <c r="X11755" s="61"/>
      <c r="Y11755" s="61"/>
      <c r="Z11755" s="61"/>
      <c r="AA11755" s="61"/>
      <c r="AB11755" s="61"/>
      <c r="AC11755" s="61"/>
      <c r="AD11755" s="61"/>
      <c r="AE11755" s="61"/>
      <c r="AF11755" s="61"/>
      <c r="AG11755" s="61"/>
      <c r="AH11755" s="61"/>
      <c r="AI11755" s="61"/>
      <c r="AJ11755" s="61"/>
      <c r="AK11755" s="61"/>
      <c r="AL11755" s="61"/>
      <c r="AM11755" s="61"/>
      <c r="AN11755" s="61"/>
      <c r="AO11755" s="61"/>
      <c r="AP11755" s="62"/>
      <c r="AQ11755" s="61"/>
      <c r="AR11755" s="61"/>
      <c r="AS11755" s="61"/>
      <c r="AT11755" s="61"/>
      <c r="AU11755" s="61"/>
      <c r="AV11755" s="61"/>
      <c r="AW11755" s="60"/>
    </row>
    <row r="11756" s="59" customFormat="1" customHeight="1" spans="1:49">
      <c r="A11756" s="60"/>
      <c r="B11756" s="60"/>
      <c r="C11756" s="60"/>
      <c r="D11756" s="60"/>
      <c r="H11756" s="61"/>
      <c r="I11756" s="61"/>
      <c r="J11756" s="61"/>
      <c r="K11756" s="61"/>
      <c r="L11756" s="61"/>
      <c r="M11756" s="61"/>
      <c r="N11756" s="61"/>
      <c r="O11756" s="61"/>
      <c r="P11756" s="61"/>
      <c r="Q11756" s="61"/>
      <c r="R11756" s="61"/>
      <c r="S11756" s="61"/>
      <c r="T11756" s="61"/>
      <c r="U11756" s="61"/>
      <c r="V11756" s="61"/>
      <c r="W11756" s="61"/>
      <c r="X11756" s="61"/>
      <c r="Y11756" s="61"/>
      <c r="Z11756" s="61"/>
      <c r="AA11756" s="61"/>
      <c r="AB11756" s="61"/>
      <c r="AC11756" s="61"/>
      <c r="AD11756" s="61"/>
      <c r="AE11756" s="61"/>
      <c r="AF11756" s="61"/>
      <c r="AG11756" s="61"/>
      <c r="AH11756" s="61"/>
      <c r="AI11756" s="61"/>
      <c r="AJ11756" s="61"/>
      <c r="AK11756" s="61"/>
      <c r="AL11756" s="61"/>
      <c r="AM11756" s="61"/>
      <c r="AN11756" s="61"/>
      <c r="AO11756" s="61"/>
      <c r="AP11756" s="62"/>
      <c r="AQ11756" s="61"/>
      <c r="AR11756" s="61"/>
      <c r="AS11756" s="61"/>
      <c r="AT11756" s="61"/>
      <c r="AU11756" s="61"/>
      <c r="AV11756" s="61"/>
      <c r="AW11756" s="60"/>
    </row>
    <row r="11757" s="59" customFormat="1" customHeight="1" spans="1:49">
      <c r="A11757" s="60"/>
      <c r="B11757" s="60"/>
      <c r="C11757" s="60"/>
      <c r="D11757" s="60"/>
      <c r="H11757" s="61"/>
      <c r="I11757" s="61"/>
      <c r="J11757" s="61"/>
      <c r="K11757" s="61"/>
      <c r="L11757" s="61"/>
      <c r="M11757" s="61"/>
      <c r="N11757" s="61"/>
      <c r="O11757" s="61"/>
      <c r="P11757" s="61"/>
      <c r="Q11757" s="61"/>
      <c r="R11757" s="61"/>
      <c r="S11757" s="61"/>
      <c r="T11757" s="61"/>
      <c r="U11757" s="61"/>
      <c r="V11757" s="61"/>
      <c r="W11757" s="61"/>
      <c r="X11757" s="61"/>
      <c r="Y11757" s="61"/>
      <c r="Z11757" s="61"/>
      <c r="AA11757" s="61"/>
      <c r="AB11757" s="61"/>
      <c r="AC11757" s="61"/>
      <c r="AD11757" s="61"/>
      <c r="AE11757" s="61"/>
      <c r="AF11757" s="61"/>
      <c r="AG11757" s="61"/>
      <c r="AH11757" s="61"/>
      <c r="AI11757" s="61"/>
      <c r="AJ11757" s="61"/>
      <c r="AK11757" s="61"/>
      <c r="AL11757" s="61"/>
      <c r="AM11757" s="61"/>
      <c r="AN11757" s="61"/>
      <c r="AO11757" s="61"/>
      <c r="AP11757" s="62"/>
      <c r="AQ11757" s="61"/>
      <c r="AR11757" s="61"/>
      <c r="AS11757" s="61"/>
      <c r="AT11757" s="61"/>
      <c r="AU11757" s="61"/>
      <c r="AV11757" s="61"/>
      <c r="AW11757" s="60"/>
    </row>
    <row r="11758" s="59" customFormat="1" customHeight="1" spans="1:49">
      <c r="A11758" s="60"/>
      <c r="B11758" s="60"/>
      <c r="C11758" s="60"/>
      <c r="D11758" s="60"/>
      <c r="H11758" s="61"/>
      <c r="I11758" s="61"/>
      <c r="J11758" s="61"/>
      <c r="K11758" s="61"/>
      <c r="L11758" s="61"/>
      <c r="M11758" s="61"/>
      <c r="N11758" s="61"/>
      <c r="O11758" s="61"/>
      <c r="P11758" s="61"/>
      <c r="Q11758" s="61"/>
      <c r="R11758" s="61"/>
      <c r="S11758" s="61"/>
      <c r="T11758" s="61"/>
      <c r="U11758" s="61"/>
      <c r="V11758" s="61"/>
      <c r="W11758" s="61"/>
      <c r="X11758" s="61"/>
      <c r="Y11758" s="61"/>
      <c r="Z11758" s="61"/>
      <c r="AA11758" s="61"/>
      <c r="AB11758" s="61"/>
      <c r="AC11758" s="61"/>
      <c r="AD11758" s="61"/>
      <c r="AE11758" s="61"/>
      <c r="AF11758" s="61"/>
      <c r="AG11758" s="61"/>
      <c r="AH11758" s="61"/>
      <c r="AI11758" s="61"/>
      <c r="AJ11758" s="61"/>
      <c r="AK11758" s="61"/>
      <c r="AL11758" s="61"/>
      <c r="AM11758" s="61"/>
      <c r="AN11758" s="61"/>
      <c r="AO11758" s="61"/>
      <c r="AP11758" s="62"/>
      <c r="AQ11758" s="61"/>
      <c r="AR11758" s="61"/>
      <c r="AS11758" s="61"/>
      <c r="AT11758" s="61"/>
      <c r="AU11758" s="61"/>
      <c r="AV11758" s="61"/>
      <c r="AW11758" s="60"/>
    </row>
    <row r="11759" s="59" customFormat="1" customHeight="1" spans="1:49">
      <c r="A11759" s="60"/>
      <c r="B11759" s="60"/>
      <c r="C11759" s="60"/>
      <c r="D11759" s="60"/>
      <c r="H11759" s="61"/>
      <c r="I11759" s="61"/>
      <c r="J11759" s="61"/>
      <c r="K11759" s="61"/>
      <c r="L11759" s="61"/>
      <c r="M11759" s="61"/>
      <c r="N11759" s="61"/>
      <c r="O11759" s="61"/>
      <c r="P11759" s="61"/>
      <c r="Q11759" s="61"/>
      <c r="R11759" s="61"/>
      <c r="S11759" s="61"/>
      <c r="T11759" s="61"/>
      <c r="U11759" s="61"/>
      <c r="V11759" s="61"/>
      <c r="W11759" s="61"/>
      <c r="X11759" s="61"/>
      <c r="Y11759" s="61"/>
      <c r="Z11759" s="61"/>
      <c r="AA11759" s="61"/>
      <c r="AB11759" s="61"/>
      <c r="AC11759" s="61"/>
      <c r="AD11759" s="61"/>
      <c r="AE11759" s="61"/>
      <c r="AF11759" s="61"/>
      <c r="AG11759" s="61"/>
      <c r="AH11759" s="61"/>
      <c r="AI11759" s="61"/>
      <c r="AJ11759" s="61"/>
      <c r="AK11759" s="61"/>
      <c r="AL11759" s="61"/>
      <c r="AM11759" s="61"/>
      <c r="AN11759" s="61"/>
      <c r="AO11759" s="61"/>
      <c r="AP11759" s="62"/>
      <c r="AQ11759" s="61"/>
      <c r="AR11759" s="61"/>
      <c r="AS11759" s="61"/>
      <c r="AT11759" s="61"/>
      <c r="AU11759" s="61"/>
      <c r="AV11759" s="61"/>
      <c r="AW11759" s="60"/>
    </row>
    <row r="11760" s="59" customFormat="1" customHeight="1" spans="1:49">
      <c r="A11760" s="60"/>
      <c r="B11760" s="60"/>
      <c r="C11760" s="60"/>
      <c r="D11760" s="60"/>
      <c r="H11760" s="61"/>
      <c r="I11760" s="61"/>
      <c r="J11760" s="61"/>
      <c r="K11760" s="61"/>
      <c r="L11760" s="61"/>
      <c r="M11760" s="61"/>
      <c r="N11760" s="61"/>
      <c r="O11760" s="61"/>
      <c r="P11760" s="61"/>
      <c r="Q11760" s="61"/>
      <c r="R11760" s="61"/>
      <c r="S11760" s="61"/>
      <c r="T11760" s="61"/>
      <c r="U11760" s="61"/>
      <c r="V11760" s="61"/>
      <c r="W11760" s="61"/>
      <c r="X11760" s="61"/>
      <c r="Y11760" s="61"/>
      <c r="Z11760" s="61"/>
      <c r="AA11760" s="61"/>
      <c r="AB11760" s="61"/>
      <c r="AC11760" s="61"/>
      <c r="AD11760" s="61"/>
      <c r="AE11760" s="61"/>
      <c r="AF11760" s="61"/>
      <c r="AG11760" s="61"/>
      <c r="AH11760" s="61"/>
      <c r="AI11760" s="61"/>
      <c r="AJ11760" s="61"/>
      <c r="AK11760" s="61"/>
      <c r="AL11760" s="61"/>
      <c r="AM11760" s="61"/>
      <c r="AN11760" s="61"/>
      <c r="AO11760" s="61"/>
      <c r="AP11760" s="62"/>
      <c r="AQ11760" s="61"/>
      <c r="AR11760" s="61"/>
      <c r="AS11760" s="61"/>
      <c r="AT11760" s="61"/>
      <c r="AU11760" s="61"/>
      <c r="AV11760" s="61"/>
      <c r="AW11760" s="60"/>
    </row>
    <row r="11761" s="59" customFormat="1" customHeight="1" spans="1:49">
      <c r="A11761" s="60"/>
      <c r="B11761" s="60"/>
      <c r="C11761" s="60"/>
      <c r="D11761" s="60"/>
      <c r="H11761" s="61"/>
      <c r="I11761" s="61"/>
      <c r="J11761" s="61"/>
      <c r="K11761" s="61"/>
      <c r="L11761" s="61"/>
      <c r="M11761" s="61"/>
      <c r="N11761" s="61"/>
      <c r="O11761" s="61"/>
      <c r="P11761" s="61"/>
      <c r="Q11761" s="61"/>
      <c r="R11761" s="61"/>
      <c r="S11761" s="61"/>
      <c r="T11761" s="61"/>
      <c r="U11761" s="61"/>
      <c r="V11761" s="61"/>
      <c r="W11761" s="61"/>
      <c r="X11761" s="61"/>
      <c r="Y11761" s="61"/>
      <c r="Z11761" s="61"/>
      <c r="AA11761" s="61"/>
      <c r="AB11761" s="61"/>
      <c r="AC11761" s="61"/>
      <c r="AD11761" s="61"/>
      <c r="AE11761" s="61"/>
      <c r="AF11761" s="61"/>
      <c r="AG11761" s="61"/>
      <c r="AH11761" s="61"/>
      <c r="AI11761" s="61"/>
      <c r="AJ11761" s="61"/>
      <c r="AK11761" s="61"/>
      <c r="AL11761" s="61"/>
      <c r="AM11761" s="61"/>
      <c r="AN11761" s="61"/>
      <c r="AO11761" s="61"/>
      <c r="AP11761" s="62"/>
      <c r="AQ11761" s="61"/>
      <c r="AR11761" s="61"/>
      <c r="AS11761" s="61"/>
      <c r="AT11761" s="61"/>
      <c r="AU11761" s="61"/>
      <c r="AV11761" s="61"/>
      <c r="AW11761" s="60"/>
    </row>
    <row r="11762" s="59" customFormat="1" customHeight="1" spans="1:49">
      <c r="A11762" s="60"/>
      <c r="B11762" s="60"/>
      <c r="C11762" s="60"/>
      <c r="D11762" s="60"/>
      <c r="H11762" s="61"/>
      <c r="I11762" s="61"/>
      <c r="J11762" s="61"/>
      <c r="K11762" s="61"/>
      <c r="L11762" s="61"/>
      <c r="M11762" s="61"/>
      <c r="N11762" s="61"/>
      <c r="O11762" s="61"/>
      <c r="P11762" s="61"/>
      <c r="Q11762" s="61"/>
      <c r="R11762" s="61"/>
      <c r="S11762" s="61"/>
      <c r="T11762" s="61"/>
      <c r="U11762" s="61"/>
      <c r="V11762" s="61"/>
      <c r="W11762" s="61"/>
      <c r="X11762" s="61"/>
      <c r="Y11762" s="61"/>
      <c r="Z11762" s="61"/>
      <c r="AA11762" s="61"/>
      <c r="AB11762" s="61"/>
      <c r="AC11762" s="61"/>
      <c r="AD11762" s="61"/>
      <c r="AE11762" s="61"/>
      <c r="AF11762" s="61"/>
      <c r="AG11762" s="61"/>
      <c r="AH11762" s="61"/>
      <c r="AI11762" s="61"/>
      <c r="AJ11762" s="61"/>
      <c r="AK11762" s="61"/>
      <c r="AL11762" s="61"/>
      <c r="AM11762" s="61"/>
      <c r="AN11762" s="61"/>
      <c r="AO11762" s="61"/>
      <c r="AP11762" s="62"/>
      <c r="AQ11762" s="61"/>
      <c r="AR11762" s="61"/>
      <c r="AS11762" s="61"/>
      <c r="AT11762" s="61"/>
      <c r="AU11762" s="61"/>
      <c r="AV11762" s="61"/>
      <c r="AW11762" s="60"/>
    </row>
    <row r="11763" s="59" customFormat="1" customHeight="1" spans="1:49">
      <c r="A11763" s="60"/>
      <c r="B11763" s="60"/>
      <c r="C11763" s="60"/>
      <c r="D11763" s="60"/>
      <c r="H11763" s="61"/>
      <c r="I11763" s="61"/>
      <c r="J11763" s="61"/>
      <c r="K11763" s="61"/>
      <c r="L11763" s="61"/>
      <c r="M11763" s="61"/>
      <c r="N11763" s="61"/>
      <c r="O11763" s="61"/>
      <c r="P11763" s="61"/>
      <c r="Q11763" s="61"/>
      <c r="R11763" s="61"/>
      <c r="S11763" s="61"/>
      <c r="T11763" s="61"/>
      <c r="U11763" s="61"/>
      <c r="V11763" s="61"/>
      <c r="W11763" s="61"/>
      <c r="X11763" s="61"/>
      <c r="Y11763" s="61"/>
      <c r="Z11763" s="61"/>
      <c r="AA11763" s="61"/>
      <c r="AB11763" s="61"/>
      <c r="AC11763" s="61"/>
      <c r="AD11763" s="61"/>
      <c r="AE11763" s="61"/>
      <c r="AF11763" s="61"/>
      <c r="AG11763" s="61"/>
      <c r="AH11763" s="61"/>
      <c r="AI11763" s="61"/>
      <c r="AJ11763" s="61"/>
      <c r="AK11763" s="61"/>
      <c r="AL11763" s="61"/>
      <c r="AM11763" s="61"/>
      <c r="AN11763" s="61"/>
      <c r="AO11763" s="61"/>
      <c r="AP11763" s="62"/>
      <c r="AQ11763" s="61"/>
      <c r="AR11763" s="61"/>
      <c r="AS11763" s="61"/>
      <c r="AT11763" s="61"/>
      <c r="AU11763" s="61"/>
      <c r="AV11763" s="61"/>
      <c r="AW11763" s="60"/>
    </row>
    <row r="11764" s="59" customFormat="1" customHeight="1" spans="1:49">
      <c r="A11764" s="60"/>
      <c r="B11764" s="60"/>
      <c r="C11764" s="60"/>
      <c r="D11764" s="60"/>
      <c r="H11764" s="61"/>
      <c r="I11764" s="61"/>
      <c r="J11764" s="61"/>
      <c r="K11764" s="61"/>
      <c r="L11764" s="61"/>
      <c r="M11764" s="61"/>
      <c r="N11764" s="61"/>
      <c r="O11764" s="61"/>
      <c r="P11764" s="61"/>
      <c r="Q11764" s="61"/>
      <c r="R11764" s="61"/>
      <c r="S11764" s="61"/>
      <c r="T11764" s="61"/>
      <c r="U11764" s="61"/>
      <c r="V11764" s="61"/>
      <c r="W11764" s="61"/>
      <c r="X11764" s="61"/>
      <c r="Y11764" s="61"/>
      <c r="Z11764" s="61"/>
      <c r="AA11764" s="61"/>
      <c r="AB11764" s="61"/>
      <c r="AC11764" s="61"/>
      <c r="AD11764" s="61"/>
      <c r="AE11764" s="61"/>
      <c r="AF11764" s="61"/>
      <c r="AG11764" s="61"/>
      <c r="AH11764" s="61"/>
      <c r="AI11764" s="61"/>
      <c r="AJ11764" s="61"/>
      <c r="AK11764" s="61"/>
      <c r="AL11764" s="61"/>
      <c r="AM11764" s="61"/>
      <c r="AN11764" s="61"/>
      <c r="AO11764" s="61"/>
      <c r="AP11764" s="62"/>
      <c r="AQ11764" s="61"/>
      <c r="AR11764" s="61"/>
      <c r="AS11764" s="61"/>
      <c r="AT11764" s="61"/>
      <c r="AU11764" s="61"/>
      <c r="AV11764" s="61"/>
      <c r="AW11764" s="60"/>
    </row>
    <row r="11765" s="59" customFormat="1" customHeight="1" spans="1:49">
      <c r="A11765" s="60"/>
      <c r="B11765" s="60"/>
      <c r="C11765" s="60"/>
      <c r="D11765" s="60"/>
      <c r="H11765" s="61"/>
      <c r="I11765" s="61"/>
      <c r="J11765" s="61"/>
      <c r="K11765" s="61"/>
      <c r="L11765" s="61"/>
      <c r="M11765" s="61"/>
      <c r="N11765" s="61"/>
      <c r="O11765" s="61"/>
      <c r="P11765" s="61"/>
      <c r="Q11765" s="61"/>
      <c r="R11765" s="61"/>
      <c r="S11765" s="61"/>
      <c r="T11765" s="61"/>
      <c r="U11765" s="61"/>
      <c r="V11765" s="61"/>
      <c r="W11765" s="61"/>
      <c r="X11765" s="61"/>
      <c r="Y11765" s="61"/>
      <c r="Z11765" s="61"/>
      <c r="AA11765" s="61"/>
      <c r="AB11765" s="61"/>
      <c r="AC11765" s="61"/>
      <c r="AD11765" s="61"/>
      <c r="AE11765" s="61"/>
      <c r="AF11765" s="61"/>
      <c r="AG11765" s="61"/>
      <c r="AH11765" s="61"/>
      <c r="AI11765" s="61"/>
      <c r="AJ11765" s="61"/>
      <c r="AK11765" s="61"/>
      <c r="AL11765" s="61"/>
      <c r="AM11765" s="61"/>
      <c r="AN11765" s="61"/>
      <c r="AO11765" s="61"/>
      <c r="AP11765" s="62"/>
      <c r="AQ11765" s="61"/>
      <c r="AR11765" s="61"/>
      <c r="AS11765" s="61"/>
      <c r="AT11765" s="61"/>
      <c r="AU11765" s="61"/>
      <c r="AV11765" s="61"/>
      <c r="AW11765" s="60"/>
    </row>
    <row r="11766" s="59" customFormat="1" customHeight="1" spans="1:49">
      <c r="A11766" s="60"/>
      <c r="B11766" s="60"/>
      <c r="C11766" s="60"/>
      <c r="D11766" s="60"/>
      <c r="H11766" s="61"/>
      <c r="I11766" s="61"/>
      <c r="J11766" s="61"/>
      <c r="K11766" s="61"/>
      <c r="L11766" s="61"/>
      <c r="M11766" s="61"/>
      <c r="N11766" s="61"/>
      <c r="O11766" s="61"/>
      <c r="P11766" s="61"/>
      <c r="Q11766" s="61"/>
      <c r="R11766" s="61"/>
      <c r="S11766" s="61"/>
      <c r="T11766" s="61"/>
      <c r="U11766" s="61"/>
      <c r="V11766" s="61"/>
      <c r="W11766" s="61"/>
      <c r="X11766" s="61"/>
      <c r="Y11766" s="61"/>
      <c r="Z11766" s="61"/>
      <c r="AA11766" s="61"/>
      <c r="AB11766" s="61"/>
      <c r="AC11766" s="61"/>
      <c r="AD11766" s="61"/>
      <c r="AE11766" s="61"/>
      <c r="AF11766" s="61"/>
      <c r="AG11766" s="61"/>
      <c r="AH11766" s="61"/>
      <c r="AI11766" s="61"/>
      <c r="AJ11766" s="61"/>
      <c r="AK11766" s="61"/>
      <c r="AL11766" s="61"/>
      <c r="AM11766" s="61"/>
      <c r="AN11766" s="61"/>
      <c r="AO11766" s="61"/>
      <c r="AP11766" s="62"/>
      <c r="AQ11766" s="61"/>
      <c r="AR11766" s="61"/>
      <c r="AS11766" s="61"/>
      <c r="AT11766" s="61"/>
      <c r="AU11766" s="61"/>
      <c r="AV11766" s="61"/>
      <c r="AW11766" s="60"/>
    </row>
    <row r="11767" s="59" customFormat="1" customHeight="1" spans="1:49">
      <c r="A11767" s="60"/>
      <c r="B11767" s="60"/>
      <c r="C11767" s="60"/>
      <c r="D11767" s="60"/>
      <c r="H11767" s="61"/>
      <c r="I11767" s="61"/>
      <c r="J11767" s="61"/>
      <c r="K11767" s="61"/>
      <c r="L11767" s="61"/>
      <c r="M11767" s="61"/>
      <c r="N11767" s="61"/>
      <c r="O11767" s="61"/>
      <c r="P11767" s="61"/>
      <c r="Q11767" s="61"/>
      <c r="R11767" s="61"/>
      <c r="S11767" s="61"/>
      <c r="T11767" s="61"/>
      <c r="U11767" s="61"/>
      <c r="V11767" s="61"/>
      <c r="W11767" s="61"/>
      <c r="X11767" s="61"/>
      <c r="Y11767" s="61"/>
      <c r="Z11767" s="61"/>
      <c r="AA11767" s="61"/>
      <c r="AB11767" s="61"/>
      <c r="AC11767" s="61"/>
      <c r="AD11767" s="61"/>
      <c r="AE11767" s="61"/>
      <c r="AF11767" s="61"/>
      <c r="AG11767" s="61"/>
      <c r="AH11767" s="61"/>
      <c r="AI11767" s="61"/>
      <c r="AJ11767" s="61"/>
      <c r="AK11767" s="61"/>
      <c r="AL11767" s="61"/>
      <c r="AM11767" s="61"/>
      <c r="AN11767" s="61"/>
      <c r="AO11767" s="61"/>
      <c r="AP11767" s="62"/>
      <c r="AQ11767" s="61"/>
      <c r="AR11767" s="61"/>
      <c r="AS11767" s="61"/>
      <c r="AT11767" s="61"/>
      <c r="AU11767" s="61"/>
      <c r="AV11767" s="61"/>
      <c r="AW11767" s="60"/>
    </row>
    <row r="11768" s="59" customFormat="1" customHeight="1" spans="1:49">
      <c r="A11768" s="60"/>
      <c r="B11768" s="60"/>
      <c r="C11768" s="60"/>
      <c r="D11768" s="60"/>
      <c r="H11768" s="61"/>
      <c r="I11768" s="61"/>
      <c r="J11768" s="61"/>
      <c r="K11768" s="61"/>
      <c r="L11768" s="61"/>
      <c r="M11768" s="61"/>
      <c r="N11768" s="61"/>
      <c r="O11768" s="61"/>
      <c r="P11768" s="61"/>
      <c r="Q11768" s="61"/>
      <c r="R11768" s="61"/>
      <c r="S11768" s="61"/>
      <c r="T11768" s="61"/>
      <c r="U11768" s="61"/>
      <c r="V11768" s="61"/>
      <c r="W11768" s="61"/>
      <c r="X11768" s="61"/>
      <c r="Y11768" s="61"/>
      <c r="Z11768" s="61"/>
      <c r="AA11768" s="61"/>
      <c r="AB11768" s="61"/>
      <c r="AC11768" s="61"/>
      <c r="AD11768" s="61"/>
      <c r="AE11768" s="61"/>
      <c r="AF11768" s="61"/>
      <c r="AG11768" s="61"/>
      <c r="AH11768" s="61"/>
      <c r="AI11768" s="61"/>
      <c r="AJ11768" s="61"/>
      <c r="AK11768" s="61"/>
      <c r="AL11768" s="61"/>
      <c r="AM11768" s="61"/>
      <c r="AN11768" s="61"/>
      <c r="AO11768" s="61"/>
      <c r="AP11768" s="62"/>
      <c r="AQ11768" s="61"/>
      <c r="AR11768" s="61"/>
      <c r="AS11768" s="61"/>
      <c r="AT11768" s="61"/>
      <c r="AU11768" s="61"/>
      <c r="AV11768" s="61"/>
      <c r="AW11768" s="60"/>
    </row>
    <row r="11769" s="59" customFormat="1" customHeight="1" spans="1:49">
      <c r="A11769" s="60"/>
      <c r="B11769" s="60"/>
      <c r="C11769" s="60"/>
      <c r="D11769" s="60"/>
      <c r="H11769" s="61"/>
      <c r="I11769" s="61"/>
      <c r="J11769" s="61"/>
      <c r="K11769" s="61"/>
      <c r="L11769" s="61"/>
      <c r="M11769" s="61"/>
      <c r="N11769" s="61"/>
      <c r="O11769" s="61"/>
      <c r="P11769" s="61"/>
      <c r="Q11769" s="61"/>
      <c r="R11769" s="61"/>
      <c r="S11769" s="61"/>
      <c r="T11769" s="61"/>
      <c r="U11769" s="61"/>
      <c r="V11769" s="61"/>
      <c r="W11769" s="61"/>
      <c r="X11769" s="61"/>
      <c r="Y11769" s="61"/>
      <c r="Z11769" s="61"/>
      <c r="AA11769" s="61"/>
      <c r="AB11769" s="61"/>
      <c r="AC11769" s="61"/>
      <c r="AD11769" s="61"/>
      <c r="AE11769" s="61"/>
      <c r="AF11769" s="61"/>
      <c r="AG11769" s="61"/>
      <c r="AH11769" s="61"/>
      <c r="AI11769" s="61"/>
      <c r="AJ11769" s="61"/>
      <c r="AK11769" s="61"/>
      <c r="AL11769" s="61"/>
      <c r="AM11769" s="61"/>
      <c r="AN11769" s="61"/>
      <c r="AO11769" s="61"/>
      <c r="AP11769" s="62"/>
      <c r="AQ11769" s="61"/>
      <c r="AR11769" s="61"/>
      <c r="AS11769" s="61"/>
      <c r="AT11769" s="61"/>
      <c r="AU11769" s="61"/>
      <c r="AV11769" s="61"/>
      <c r="AW11769" s="60"/>
    </row>
    <row r="11770" s="59" customFormat="1" customHeight="1" spans="1:49">
      <c r="A11770" s="60"/>
      <c r="B11770" s="60"/>
      <c r="C11770" s="60"/>
      <c r="D11770" s="60"/>
      <c r="H11770" s="61"/>
      <c r="I11770" s="61"/>
      <c r="J11770" s="61"/>
      <c r="K11770" s="61"/>
      <c r="L11770" s="61"/>
      <c r="M11770" s="61"/>
      <c r="N11770" s="61"/>
      <c r="O11770" s="61"/>
      <c r="P11770" s="61"/>
      <c r="Q11770" s="61"/>
      <c r="R11770" s="61"/>
      <c r="S11770" s="61"/>
      <c r="T11770" s="61"/>
      <c r="U11770" s="61"/>
      <c r="V11770" s="61"/>
      <c r="W11770" s="61"/>
      <c r="X11770" s="61"/>
      <c r="Y11770" s="61"/>
      <c r="Z11770" s="61"/>
      <c r="AA11770" s="61"/>
      <c r="AB11770" s="61"/>
      <c r="AC11770" s="61"/>
      <c r="AD11770" s="61"/>
      <c r="AE11770" s="61"/>
      <c r="AF11770" s="61"/>
      <c r="AG11770" s="61"/>
      <c r="AH11770" s="61"/>
      <c r="AI11770" s="61"/>
      <c r="AJ11770" s="61"/>
      <c r="AK11770" s="61"/>
      <c r="AL11770" s="61"/>
      <c r="AM11770" s="61"/>
      <c r="AN11770" s="61"/>
      <c r="AO11770" s="61"/>
      <c r="AP11770" s="62"/>
      <c r="AQ11770" s="61"/>
      <c r="AR11770" s="61"/>
      <c r="AS11770" s="61"/>
      <c r="AT11770" s="61"/>
      <c r="AU11770" s="61"/>
      <c r="AV11770" s="61"/>
      <c r="AW11770" s="60"/>
    </row>
    <row r="11771" s="59" customFormat="1" customHeight="1" spans="1:49">
      <c r="A11771" s="60"/>
      <c r="B11771" s="60"/>
      <c r="C11771" s="60"/>
      <c r="D11771" s="60"/>
      <c r="H11771" s="61"/>
      <c r="I11771" s="61"/>
      <c r="J11771" s="61"/>
      <c r="K11771" s="61"/>
      <c r="L11771" s="61"/>
      <c r="M11771" s="61"/>
      <c r="N11771" s="61"/>
      <c r="O11771" s="61"/>
      <c r="P11771" s="61"/>
      <c r="Q11771" s="61"/>
      <c r="R11771" s="61"/>
      <c r="S11771" s="61"/>
      <c r="T11771" s="61"/>
      <c r="U11771" s="61"/>
      <c r="V11771" s="61"/>
      <c r="W11771" s="61"/>
      <c r="X11771" s="61"/>
      <c r="Y11771" s="61"/>
      <c r="Z11771" s="61"/>
      <c r="AA11771" s="61"/>
      <c r="AB11771" s="61"/>
      <c r="AC11771" s="61"/>
      <c r="AD11771" s="61"/>
      <c r="AE11771" s="61"/>
      <c r="AF11771" s="61"/>
      <c r="AG11771" s="61"/>
      <c r="AH11771" s="61"/>
      <c r="AI11771" s="61"/>
      <c r="AJ11771" s="61"/>
      <c r="AK11771" s="61"/>
      <c r="AL11771" s="61"/>
      <c r="AM11771" s="61"/>
      <c r="AN11771" s="61"/>
      <c r="AO11771" s="61"/>
      <c r="AP11771" s="62"/>
      <c r="AQ11771" s="61"/>
      <c r="AR11771" s="61"/>
      <c r="AS11771" s="61"/>
      <c r="AT11771" s="61"/>
      <c r="AU11771" s="61"/>
      <c r="AV11771" s="61"/>
      <c r="AW11771" s="60"/>
    </row>
    <row r="11772" s="59" customFormat="1" customHeight="1" spans="1:49">
      <c r="A11772" s="60"/>
      <c r="B11772" s="60"/>
      <c r="C11772" s="60"/>
      <c r="D11772" s="60"/>
      <c r="H11772" s="61"/>
      <c r="I11772" s="61"/>
      <c r="J11772" s="61"/>
      <c r="K11772" s="61"/>
      <c r="L11772" s="61"/>
      <c r="M11772" s="61"/>
      <c r="N11772" s="61"/>
      <c r="O11772" s="61"/>
      <c r="P11772" s="61"/>
      <c r="Q11772" s="61"/>
      <c r="R11772" s="61"/>
      <c r="S11772" s="61"/>
      <c r="T11772" s="61"/>
      <c r="U11772" s="61"/>
      <c r="V11772" s="61"/>
      <c r="W11772" s="61"/>
      <c r="X11772" s="61"/>
      <c r="Y11772" s="61"/>
      <c r="Z11772" s="61"/>
      <c r="AA11772" s="61"/>
      <c r="AB11772" s="61"/>
      <c r="AC11772" s="61"/>
      <c r="AD11772" s="61"/>
      <c r="AE11772" s="61"/>
      <c r="AF11772" s="61"/>
      <c r="AG11772" s="61"/>
      <c r="AH11772" s="61"/>
      <c r="AI11772" s="61"/>
      <c r="AJ11772" s="61"/>
      <c r="AK11772" s="61"/>
      <c r="AL11772" s="61"/>
      <c r="AM11772" s="61"/>
      <c r="AN11772" s="61"/>
      <c r="AO11772" s="61"/>
      <c r="AP11772" s="62"/>
      <c r="AQ11772" s="61"/>
      <c r="AR11772" s="61"/>
      <c r="AS11772" s="61"/>
      <c r="AT11772" s="61"/>
      <c r="AU11772" s="61"/>
      <c r="AV11772" s="61"/>
      <c r="AW11772" s="60"/>
    </row>
    <row r="11773" s="59" customFormat="1" customHeight="1" spans="1:49">
      <c r="A11773" s="60"/>
      <c r="B11773" s="60"/>
      <c r="C11773" s="60"/>
      <c r="D11773" s="60"/>
      <c r="H11773" s="61"/>
      <c r="I11773" s="61"/>
      <c r="J11773" s="61"/>
      <c r="K11773" s="61"/>
      <c r="L11773" s="61"/>
      <c r="M11773" s="61"/>
      <c r="N11773" s="61"/>
      <c r="O11773" s="61"/>
      <c r="P11773" s="61"/>
      <c r="Q11773" s="61"/>
      <c r="R11773" s="61"/>
      <c r="S11773" s="61"/>
      <c r="T11773" s="61"/>
      <c r="U11773" s="61"/>
      <c r="V11773" s="61"/>
      <c r="W11773" s="61"/>
      <c r="X11773" s="61"/>
      <c r="Y11773" s="61"/>
      <c r="Z11773" s="61"/>
      <c r="AA11773" s="61"/>
      <c r="AB11773" s="61"/>
      <c r="AC11773" s="61"/>
      <c r="AD11773" s="61"/>
      <c r="AE11773" s="61"/>
      <c r="AF11773" s="61"/>
      <c r="AG11773" s="61"/>
      <c r="AH11773" s="61"/>
      <c r="AI11773" s="61"/>
      <c r="AJ11773" s="61"/>
      <c r="AK11773" s="61"/>
      <c r="AL11773" s="61"/>
      <c r="AM11773" s="61"/>
      <c r="AN11773" s="61"/>
      <c r="AO11773" s="61"/>
      <c r="AP11773" s="62"/>
      <c r="AQ11773" s="61"/>
      <c r="AR11773" s="61"/>
      <c r="AS11773" s="61"/>
      <c r="AT11773" s="61"/>
      <c r="AU11773" s="61"/>
      <c r="AV11773" s="61"/>
      <c r="AW11773" s="60"/>
    </row>
    <row r="11774" s="59" customFormat="1" customHeight="1" spans="1:49">
      <c r="A11774" s="60"/>
      <c r="B11774" s="60"/>
      <c r="C11774" s="60"/>
      <c r="D11774" s="60"/>
      <c r="H11774" s="61"/>
      <c r="I11774" s="61"/>
      <c r="J11774" s="61"/>
      <c r="K11774" s="61"/>
      <c r="L11774" s="61"/>
      <c r="M11774" s="61"/>
      <c r="N11774" s="61"/>
      <c r="O11774" s="61"/>
      <c r="P11774" s="61"/>
      <c r="Q11774" s="61"/>
      <c r="R11774" s="61"/>
      <c r="S11774" s="61"/>
      <c r="T11774" s="61"/>
      <c r="U11774" s="61"/>
      <c r="V11774" s="61"/>
      <c r="W11774" s="61"/>
      <c r="X11774" s="61"/>
      <c r="Y11774" s="61"/>
      <c r="Z11774" s="61"/>
      <c r="AA11774" s="61"/>
      <c r="AB11774" s="61"/>
      <c r="AC11774" s="61"/>
      <c r="AD11774" s="61"/>
      <c r="AE11774" s="61"/>
      <c r="AF11774" s="61"/>
      <c r="AG11774" s="61"/>
      <c r="AH11774" s="61"/>
      <c r="AI11774" s="61"/>
      <c r="AJ11774" s="61"/>
      <c r="AK11774" s="61"/>
      <c r="AL11774" s="61"/>
      <c r="AM11774" s="61"/>
      <c r="AN11774" s="61"/>
      <c r="AO11774" s="61"/>
      <c r="AP11774" s="62"/>
      <c r="AQ11774" s="61"/>
      <c r="AR11774" s="61"/>
      <c r="AS11774" s="61"/>
      <c r="AT11774" s="61"/>
      <c r="AU11774" s="61"/>
      <c r="AV11774" s="61"/>
      <c r="AW11774" s="60"/>
    </row>
    <row r="11775" s="59" customFormat="1" customHeight="1" spans="1:49">
      <c r="A11775" s="60"/>
      <c r="B11775" s="60"/>
      <c r="C11775" s="60"/>
      <c r="D11775" s="60"/>
      <c r="H11775" s="61"/>
      <c r="I11775" s="61"/>
      <c r="J11775" s="61"/>
      <c r="K11775" s="61"/>
      <c r="L11775" s="61"/>
      <c r="M11775" s="61"/>
      <c r="N11775" s="61"/>
      <c r="O11775" s="61"/>
      <c r="P11775" s="61"/>
      <c r="Q11775" s="61"/>
      <c r="R11775" s="61"/>
      <c r="S11775" s="61"/>
      <c r="T11775" s="61"/>
      <c r="U11775" s="61"/>
      <c r="V11775" s="61"/>
      <c r="W11775" s="61"/>
      <c r="X11775" s="61"/>
      <c r="Y11775" s="61"/>
      <c r="Z11775" s="61"/>
      <c r="AA11775" s="61"/>
      <c r="AB11775" s="61"/>
      <c r="AC11775" s="61"/>
      <c r="AD11775" s="61"/>
      <c r="AE11775" s="61"/>
      <c r="AF11775" s="61"/>
      <c r="AG11775" s="61"/>
      <c r="AH11775" s="61"/>
      <c r="AI11775" s="61"/>
      <c r="AJ11775" s="61"/>
      <c r="AK11775" s="61"/>
      <c r="AL11775" s="61"/>
      <c r="AM11775" s="61"/>
      <c r="AN11775" s="61"/>
      <c r="AO11775" s="61"/>
      <c r="AP11775" s="62"/>
      <c r="AQ11775" s="61"/>
      <c r="AR11775" s="61"/>
      <c r="AS11775" s="61"/>
      <c r="AT11775" s="61"/>
      <c r="AU11775" s="61"/>
      <c r="AV11775" s="61"/>
      <c r="AW11775" s="60"/>
    </row>
    <row r="11776" s="59" customFormat="1" customHeight="1" spans="1:49">
      <c r="A11776" s="60"/>
      <c r="B11776" s="60"/>
      <c r="C11776" s="60"/>
      <c r="D11776" s="60"/>
      <c r="H11776" s="61"/>
      <c r="I11776" s="61"/>
      <c r="J11776" s="61"/>
      <c r="K11776" s="61"/>
      <c r="L11776" s="61"/>
      <c r="M11776" s="61"/>
      <c r="N11776" s="61"/>
      <c r="O11776" s="61"/>
      <c r="P11776" s="61"/>
      <c r="Q11776" s="61"/>
      <c r="R11776" s="61"/>
      <c r="S11776" s="61"/>
      <c r="T11776" s="61"/>
      <c r="U11776" s="61"/>
      <c r="V11776" s="61"/>
      <c r="W11776" s="61"/>
      <c r="X11776" s="61"/>
      <c r="Y11776" s="61"/>
      <c r="Z11776" s="61"/>
      <c r="AA11776" s="61"/>
      <c r="AB11776" s="61"/>
      <c r="AC11776" s="61"/>
      <c r="AD11776" s="61"/>
      <c r="AE11776" s="61"/>
      <c r="AF11776" s="61"/>
      <c r="AG11776" s="61"/>
      <c r="AH11776" s="61"/>
      <c r="AI11776" s="61"/>
      <c r="AJ11776" s="61"/>
      <c r="AK11776" s="61"/>
      <c r="AL11776" s="61"/>
      <c r="AM11776" s="61"/>
      <c r="AN11776" s="61"/>
      <c r="AO11776" s="61"/>
      <c r="AP11776" s="62"/>
      <c r="AQ11776" s="61"/>
      <c r="AR11776" s="61"/>
      <c r="AS11776" s="61"/>
      <c r="AT11776" s="61"/>
      <c r="AU11776" s="61"/>
      <c r="AV11776" s="61"/>
      <c r="AW11776" s="60"/>
    </row>
    <row r="11777" s="59" customFormat="1" customHeight="1" spans="1:49">
      <c r="A11777" s="60"/>
      <c r="B11777" s="60"/>
      <c r="C11777" s="60"/>
      <c r="D11777" s="60"/>
      <c r="H11777" s="61"/>
      <c r="I11777" s="61"/>
      <c r="J11777" s="61"/>
      <c r="K11777" s="61"/>
      <c r="L11777" s="61"/>
      <c r="M11777" s="61"/>
      <c r="N11777" s="61"/>
      <c r="O11777" s="61"/>
      <c r="P11777" s="61"/>
      <c r="Q11777" s="61"/>
      <c r="R11777" s="61"/>
      <c r="S11777" s="61"/>
      <c r="T11777" s="61"/>
      <c r="U11777" s="61"/>
      <c r="V11777" s="61"/>
      <c r="W11777" s="61"/>
      <c r="X11777" s="61"/>
      <c r="Y11777" s="61"/>
      <c r="Z11777" s="61"/>
      <c r="AA11777" s="61"/>
      <c r="AB11777" s="61"/>
      <c r="AC11777" s="61"/>
      <c r="AD11777" s="61"/>
      <c r="AE11777" s="61"/>
      <c r="AF11777" s="61"/>
      <c r="AG11777" s="61"/>
      <c r="AH11777" s="61"/>
      <c r="AI11777" s="61"/>
      <c r="AJ11777" s="61"/>
      <c r="AK11777" s="61"/>
      <c r="AL11777" s="61"/>
      <c r="AM11777" s="61"/>
      <c r="AN11777" s="61"/>
      <c r="AO11777" s="61"/>
      <c r="AP11777" s="62"/>
      <c r="AQ11777" s="61"/>
      <c r="AR11777" s="61"/>
      <c r="AS11777" s="61"/>
      <c r="AT11777" s="61"/>
      <c r="AU11777" s="61"/>
      <c r="AV11777" s="61"/>
      <c r="AW11777" s="60"/>
    </row>
    <row r="11778" s="59" customFormat="1" customHeight="1" spans="1:49">
      <c r="A11778" s="60"/>
      <c r="B11778" s="60"/>
      <c r="C11778" s="60"/>
      <c r="D11778" s="60"/>
      <c r="H11778" s="61"/>
      <c r="I11778" s="61"/>
      <c r="J11778" s="61"/>
      <c r="K11778" s="61"/>
      <c r="L11778" s="61"/>
      <c r="M11778" s="61"/>
      <c r="N11778" s="61"/>
      <c r="O11778" s="61"/>
      <c r="P11778" s="61"/>
      <c r="Q11778" s="61"/>
      <c r="R11778" s="61"/>
      <c r="S11778" s="61"/>
      <c r="T11778" s="61"/>
      <c r="U11778" s="61"/>
      <c r="V11778" s="61"/>
      <c r="W11778" s="61"/>
      <c r="X11778" s="61"/>
      <c r="Y11778" s="61"/>
      <c r="Z11778" s="61"/>
      <c r="AA11778" s="61"/>
      <c r="AB11778" s="61"/>
      <c r="AC11778" s="61"/>
      <c r="AD11778" s="61"/>
      <c r="AE11778" s="61"/>
      <c r="AF11778" s="61"/>
      <c r="AG11778" s="61"/>
      <c r="AH11778" s="61"/>
      <c r="AI11778" s="61"/>
      <c r="AJ11778" s="61"/>
      <c r="AK11778" s="61"/>
      <c r="AL11778" s="61"/>
      <c r="AM11778" s="61"/>
      <c r="AN11778" s="61"/>
      <c r="AO11778" s="61"/>
      <c r="AP11778" s="62"/>
      <c r="AQ11778" s="61"/>
      <c r="AR11778" s="61"/>
      <c r="AS11778" s="61"/>
      <c r="AT11778" s="61"/>
      <c r="AU11778" s="61"/>
      <c r="AV11778" s="61"/>
      <c r="AW11778" s="60"/>
    </row>
    <row r="11779" s="59" customFormat="1" customHeight="1" spans="1:49">
      <c r="A11779" s="60"/>
      <c r="B11779" s="60"/>
      <c r="C11779" s="60"/>
      <c r="D11779" s="60"/>
      <c r="H11779" s="61"/>
      <c r="I11779" s="61"/>
      <c r="J11779" s="61"/>
      <c r="K11779" s="61"/>
      <c r="L11779" s="61"/>
      <c r="M11779" s="61"/>
      <c r="N11779" s="61"/>
      <c r="O11779" s="61"/>
      <c r="P11779" s="61"/>
      <c r="Q11779" s="61"/>
      <c r="R11779" s="61"/>
      <c r="S11779" s="61"/>
      <c r="T11779" s="61"/>
      <c r="U11779" s="61"/>
      <c r="V11779" s="61"/>
      <c r="W11779" s="61"/>
      <c r="X11779" s="61"/>
      <c r="Y11779" s="61"/>
      <c r="Z11779" s="61"/>
      <c r="AA11779" s="61"/>
      <c r="AB11779" s="61"/>
      <c r="AC11779" s="61"/>
      <c r="AD11779" s="61"/>
      <c r="AE11779" s="61"/>
      <c r="AF11779" s="61"/>
      <c r="AG11779" s="61"/>
      <c r="AH11779" s="61"/>
      <c r="AI11779" s="61"/>
      <c r="AJ11779" s="61"/>
      <c r="AK11779" s="61"/>
      <c r="AL11779" s="61"/>
      <c r="AM11779" s="61"/>
      <c r="AN11779" s="61"/>
      <c r="AO11779" s="61"/>
      <c r="AP11779" s="62"/>
      <c r="AQ11779" s="61"/>
      <c r="AR11779" s="61"/>
      <c r="AS11779" s="61"/>
      <c r="AT11779" s="61"/>
      <c r="AU11779" s="61"/>
      <c r="AV11779" s="61"/>
      <c r="AW11779" s="60"/>
    </row>
    <row r="11780" s="59" customFormat="1" customHeight="1" spans="1:49">
      <c r="A11780" s="60"/>
      <c r="B11780" s="60"/>
      <c r="C11780" s="60"/>
      <c r="D11780" s="60"/>
      <c r="H11780" s="61"/>
      <c r="I11780" s="61"/>
      <c r="J11780" s="61"/>
      <c r="K11780" s="61"/>
      <c r="L11780" s="61"/>
      <c r="M11780" s="61"/>
      <c r="N11780" s="61"/>
      <c r="O11780" s="61"/>
      <c r="P11780" s="61"/>
      <c r="Q11780" s="61"/>
      <c r="R11780" s="61"/>
      <c r="S11780" s="61"/>
      <c r="T11780" s="61"/>
      <c r="U11780" s="61"/>
      <c r="V11780" s="61"/>
      <c r="W11780" s="61"/>
      <c r="X11780" s="61"/>
      <c r="Y11780" s="61"/>
      <c r="Z11780" s="61"/>
      <c r="AA11780" s="61"/>
      <c r="AB11780" s="61"/>
      <c r="AC11780" s="61"/>
      <c r="AD11780" s="61"/>
      <c r="AE11780" s="61"/>
      <c r="AF11780" s="61"/>
      <c r="AG11780" s="61"/>
      <c r="AH11780" s="61"/>
      <c r="AI11780" s="61"/>
      <c r="AJ11780" s="61"/>
      <c r="AK11780" s="61"/>
      <c r="AL11780" s="61"/>
      <c r="AM11780" s="61"/>
      <c r="AN11780" s="61"/>
      <c r="AO11780" s="61"/>
      <c r="AP11780" s="62"/>
      <c r="AQ11780" s="61"/>
      <c r="AR11780" s="61"/>
      <c r="AS11780" s="61"/>
      <c r="AT11780" s="61"/>
      <c r="AU11780" s="61"/>
      <c r="AV11780" s="61"/>
      <c r="AW11780" s="60"/>
    </row>
    <row r="11781" s="59" customFormat="1" customHeight="1" spans="1:49">
      <c r="A11781" s="60"/>
      <c r="B11781" s="60"/>
      <c r="C11781" s="60"/>
      <c r="D11781" s="60"/>
      <c r="H11781" s="61"/>
      <c r="I11781" s="61"/>
      <c r="J11781" s="61"/>
      <c r="K11781" s="61"/>
      <c r="L11781" s="61"/>
      <c r="M11781" s="61"/>
      <c r="N11781" s="61"/>
      <c r="O11781" s="61"/>
      <c r="P11781" s="61"/>
      <c r="Q11781" s="61"/>
      <c r="R11781" s="61"/>
      <c r="S11781" s="61"/>
      <c r="T11781" s="61"/>
      <c r="U11781" s="61"/>
      <c r="V11781" s="61"/>
      <c r="W11781" s="61"/>
      <c r="X11781" s="61"/>
      <c r="Y11781" s="61"/>
      <c r="Z11781" s="61"/>
      <c r="AA11781" s="61"/>
      <c r="AB11781" s="61"/>
      <c r="AC11781" s="61"/>
      <c r="AD11781" s="61"/>
      <c r="AE11781" s="61"/>
      <c r="AF11781" s="61"/>
      <c r="AG11781" s="61"/>
      <c r="AH11781" s="61"/>
      <c r="AI11781" s="61"/>
      <c r="AJ11781" s="61"/>
      <c r="AK11781" s="61"/>
      <c r="AL11781" s="61"/>
      <c r="AM11781" s="61"/>
      <c r="AN11781" s="61"/>
      <c r="AO11781" s="61"/>
      <c r="AP11781" s="62"/>
      <c r="AQ11781" s="61"/>
      <c r="AR11781" s="61"/>
      <c r="AS11781" s="61"/>
      <c r="AT11781" s="61"/>
      <c r="AU11781" s="61"/>
      <c r="AV11781" s="61"/>
      <c r="AW11781" s="60"/>
    </row>
    <row r="11782" s="59" customFormat="1" customHeight="1" spans="1:49">
      <c r="A11782" s="60"/>
      <c r="B11782" s="60"/>
      <c r="C11782" s="60"/>
      <c r="D11782" s="60"/>
      <c r="H11782" s="61"/>
      <c r="I11782" s="61"/>
      <c r="J11782" s="61"/>
      <c r="K11782" s="61"/>
      <c r="L11782" s="61"/>
      <c r="M11782" s="61"/>
      <c r="N11782" s="61"/>
      <c r="O11782" s="61"/>
      <c r="P11782" s="61"/>
      <c r="Q11782" s="61"/>
      <c r="R11782" s="61"/>
      <c r="S11782" s="61"/>
      <c r="T11782" s="61"/>
      <c r="U11782" s="61"/>
      <c r="V11782" s="61"/>
      <c r="W11782" s="61"/>
      <c r="X11782" s="61"/>
      <c r="Y11782" s="61"/>
      <c r="Z11782" s="61"/>
      <c r="AA11782" s="61"/>
      <c r="AB11782" s="61"/>
      <c r="AC11782" s="61"/>
      <c r="AD11782" s="61"/>
      <c r="AE11782" s="61"/>
      <c r="AF11782" s="61"/>
      <c r="AG11782" s="61"/>
      <c r="AH11782" s="61"/>
      <c r="AI11782" s="61"/>
      <c r="AJ11782" s="61"/>
      <c r="AK11782" s="61"/>
      <c r="AL11782" s="61"/>
      <c r="AM11782" s="61"/>
      <c r="AN11782" s="61"/>
      <c r="AO11782" s="61"/>
      <c r="AP11782" s="62"/>
      <c r="AQ11782" s="61"/>
      <c r="AR11782" s="61"/>
      <c r="AS11782" s="61"/>
      <c r="AT11782" s="61"/>
      <c r="AU11782" s="61"/>
      <c r="AV11782" s="61"/>
      <c r="AW11782" s="60"/>
    </row>
    <row r="11783" s="59" customFormat="1" customHeight="1" spans="1:49">
      <c r="A11783" s="60"/>
      <c r="B11783" s="60"/>
      <c r="C11783" s="60"/>
      <c r="D11783" s="60"/>
      <c r="H11783" s="61"/>
      <c r="I11783" s="61"/>
      <c r="J11783" s="61"/>
      <c r="K11783" s="61"/>
      <c r="L11783" s="61"/>
      <c r="M11783" s="61"/>
      <c r="N11783" s="61"/>
      <c r="O11783" s="61"/>
      <c r="P11783" s="61"/>
      <c r="Q11783" s="61"/>
      <c r="R11783" s="61"/>
      <c r="S11783" s="61"/>
      <c r="T11783" s="61"/>
      <c r="U11783" s="61"/>
      <c r="V11783" s="61"/>
      <c r="W11783" s="61"/>
      <c r="X11783" s="61"/>
      <c r="Y11783" s="61"/>
      <c r="Z11783" s="61"/>
      <c r="AA11783" s="61"/>
      <c r="AB11783" s="61"/>
      <c r="AC11783" s="61"/>
      <c r="AD11783" s="61"/>
      <c r="AE11783" s="61"/>
      <c r="AF11783" s="61"/>
      <c r="AG11783" s="61"/>
      <c r="AH11783" s="61"/>
      <c r="AI11783" s="61"/>
      <c r="AJ11783" s="61"/>
      <c r="AK11783" s="61"/>
      <c r="AL11783" s="61"/>
      <c r="AM11783" s="61"/>
      <c r="AN11783" s="61"/>
      <c r="AO11783" s="61"/>
      <c r="AP11783" s="62"/>
      <c r="AQ11783" s="61"/>
      <c r="AR11783" s="61"/>
      <c r="AS11783" s="61"/>
      <c r="AT11783" s="61"/>
      <c r="AU11783" s="61"/>
      <c r="AV11783" s="61"/>
      <c r="AW11783" s="60"/>
    </row>
    <row r="11784" s="59" customFormat="1" customHeight="1" spans="1:49">
      <c r="A11784" s="60"/>
      <c r="B11784" s="60"/>
      <c r="C11784" s="60"/>
      <c r="D11784" s="60"/>
      <c r="H11784" s="61"/>
      <c r="I11784" s="61"/>
      <c r="J11784" s="61"/>
      <c r="K11784" s="61"/>
      <c r="L11784" s="61"/>
      <c r="M11784" s="61"/>
      <c r="N11784" s="61"/>
      <c r="O11784" s="61"/>
      <c r="P11784" s="61"/>
      <c r="Q11784" s="61"/>
      <c r="R11784" s="61"/>
      <c r="S11784" s="61"/>
      <c r="T11784" s="61"/>
      <c r="U11784" s="61"/>
      <c r="V11784" s="61"/>
      <c r="W11784" s="61"/>
      <c r="X11784" s="61"/>
      <c r="Y11784" s="61"/>
      <c r="Z11784" s="61"/>
      <c r="AA11784" s="61"/>
      <c r="AB11784" s="61"/>
      <c r="AC11784" s="61"/>
      <c r="AD11784" s="61"/>
      <c r="AE11784" s="61"/>
      <c r="AF11784" s="61"/>
      <c r="AG11784" s="61"/>
      <c r="AH11784" s="61"/>
      <c r="AI11784" s="61"/>
      <c r="AJ11784" s="61"/>
      <c r="AK11784" s="61"/>
      <c r="AL11784" s="61"/>
      <c r="AM11784" s="61"/>
      <c r="AN11784" s="61"/>
      <c r="AO11784" s="61"/>
      <c r="AP11784" s="62"/>
      <c r="AQ11784" s="61"/>
      <c r="AR11784" s="61"/>
      <c r="AS11784" s="61"/>
      <c r="AT11784" s="61"/>
      <c r="AU11784" s="61"/>
      <c r="AV11784" s="61"/>
      <c r="AW11784" s="60"/>
    </row>
    <row r="11785" s="59" customFormat="1" customHeight="1" spans="1:49">
      <c r="A11785" s="60"/>
      <c r="B11785" s="60"/>
      <c r="C11785" s="60"/>
      <c r="D11785" s="60"/>
      <c r="H11785" s="61"/>
      <c r="I11785" s="61"/>
      <c r="J11785" s="61"/>
      <c r="K11785" s="61"/>
      <c r="L11785" s="61"/>
      <c r="M11785" s="61"/>
      <c r="N11785" s="61"/>
      <c r="O11785" s="61"/>
      <c r="P11785" s="61"/>
      <c r="Q11785" s="61"/>
      <c r="R11785" s="61"/>
      <c r="S11785" s="61"/>
      <c r="T11785" s="61"/>
      <c r="U11785" s="61"/>
      <c r="V11785" s="61"/>
      <c r="W11785" s="61"/>
      <c r="X11785" s="61"/>
      <c r="Y11785" s="61"/>
      <c r="Z11785" s="61"/>
      <c r="AA11785" s="61"/>
      <c r="AB11785" s="61"/>
      <c r="AC11785" s="61"/>
      <c r="AD11785" s="61"/>
      <c r="AE11785" s="61"/>
      <c r="AF11785" s="61"/>
      <c r="AG11785" s="61"/>
      <c r="AH11785" s="61"/>
      <c r="AI11785" s="61"/>
      <c r="AJ11785" s="61"/>
      <c r="AK11785" s="61"/>
      <c r="AL11785" s="61"/>
      <c r="AM11785" s="61"/>
      <c r="AN11785" s="61"/>
      <c r="AO11785" s="61"/>
      <c r="AP11785" s="62"/>
      <c r="AQ11785" s="61"/>
      <c r="AR11785" s="61"/>
      <c r="AS11785" s="61"/>
      <c r="AT11785" s="61"/>
      <c r="AU11785" s="61"/>
      <c r="AV11785" s="61"/>
      <c r="AW11785" s="60"/>
    </row>
    <row r="11786" s="59" customFormat="1" customHeight="1" spans="1:49">
      <c r="A11786" s="60"/>
      <c r="B11786" s="60"/>
      <c r="C11786" s="60"/>
      <c r="D11786" s="60"/>
      <c r="H11786" s="61"/>
      <c r="I11786" s="61"/>
      <c r="J11786" s="61"/>
      <c r="K11786" s="61"/>
      <c r="L11786" s="61"/>
      <c r="M11786" s="61"/>
      <c r="N11786" s="61"/>
      <c r="O11786" s="61"/>
      <c r="P11786" s="61"/>
      <c r="Q11786" s="61"/>
      <c r="R11786" s="61"/>
      <c r="S11786" s="61"/>
      <c r="T11786" s="61"/>
      <c r="U11786" s="61"/>
      <c r="V11786" s="61"/>
      <c r="W11786" s="61"/>
      <c r="X11786" s="61"/>
      <c r="Y11786" s="61"/>
      <c r="Z11786" s="61"/>
      <c r="AA11786" s="61"/>
      <c r="AB11786" s="61"/>
      <c r="AC11786" s="61"/>
      <c r="AD11786" s="61"/>
      <c r="AE11786" s="61"/>
      <c r="AF11786" s="61"/>
      <c r="AG11786" s="61"/>
      <c r="AH11786" s="61"/>
      <c r="AI11786" s="61"/>
      <c r="AJ11786" s="61"/>
      <c r="AK11786" s="61"/>
      <c r="AL11786" s="61"/>
      <c r="AM11786" s="61"/>
      <c r="AN11786" s="61"/>
      <c r="AO11786" s="61"/>
      <c r="AP11786" s="62"/>
      <c r="AQ11786" s="61"/>
      <c r="AR11786" s="61"/>
      <c r="AS11786" s="61"/>
      <c r="AT11786" s="61"/>
      <c r="AU11786" s="61"/>
      <c r="AV11786" s="61"/>
      <c r="AW11786" s="60"/>
    </row>
    <row r="11787" s="59" customFormat="1" customHeight="1" spans="1:49">
      <c r="A11787" s="60"/>
      <c r="B11787" s="60"/>
      <c r="C11787" s="60"/>
      <c r="D11787" s="60"/>
      <c r="H11787" s="61"/>
      <c r="I11787" s="61"/>
      <c r="J11787" s="61"/>
      <c r="K11787" s="61"/>
      <c r="L11787" s="61"/>
      <c r="M11787" s="61"/>
      <c r="N11787" s="61"/>
      <c r="O11787" s="61"/>
      <c r="P11787" s="61"/>
      <c r="Q11787" s="61"/>
      <c r="R11787" s="61"/>
      <c r="S11787" s="61"/>
      <c r="T11787" s="61"/>
      <c r="U11787" s="61"/>
      <c r="V11787" s="61"/>
      <c r="W11787" s="61"/>
      <c r="X11787" s="61"/>
      <c r="Y11787" s="61"/>
      <c r="Z11787" s="61"/>
      <c r="AA11787" s="61"/>
      <c r="AB11787" s="61"/>
      <c r="AC11787" s="61"/>
      <c r="AD11787" s="61"/>
      <c r="AE11787" s="61"/>
      <c r="AF11787" s="61"/>
      <c r="AG11787" s="61"/>
      <c r="AH11787" s="61"/>
      <c r="AI11787" s="61"/>
      <c r="AJ11787" s="61"/>
      <c r="AK11787" s="61"/>
      <c r="AL11787" s="61"/>
      <c r="AM11787" s="61"/>
      <c r="AN11787" s="61"/>
      <c r="AO11787" s="61"/>
      <c r="AP11787" s="62"/>
      <c r="AQ11787" s="61"/>
      <c r="AR11787" s="61"/>
      <c r="AS11787" s="61"/>
      <c r="AT11787" s="61"/>
      <c r="AU11787" s="61"/>
      <c r="AV11787" s="61"/>
      <c r="AW11787" s="60"/>
    </row>
    <row r="11788" s="59" customFormat="1" customHeight="1" spans="1:49">
      <c r="A11788" s="60"/>
      <c r="B11788" s="60"/>
      <c r="C11788" s="60"/>
      <c r="D11788" s="60"/>
      <c r="H11788" s="61"/>
      <c r="I11788" s="61"/>
      <c r="J11788" s="61"/>
      <c r="K11788" s="61"/>
      <c r="L11788" s="61"/>
      <c r="M11788" s="61"/>
      <c r="N11788" s="61"/>
      <c r="O11788" s="61"/>
      <c r="P11788" s="61"/>
      <c r="Q11788" s="61"/>
      <c r="R11788" s="61"/>
      <c r="S11788" s="61"/>
      <c r="T11788" s="61"/>
      <c r="U11788" s="61"/>
      <c r="V11788" s="61"/>
      <c r="W11788" s="61"/>
      <c r="X11788" s="61"/>
      <c r="Y11788" s="61"/>
      <c r="Z11788" s="61"/>
      <c r="AA11788" s="61"/>
      <c r="AB11788" s="61"/>
      <c r="AC11788" s="61"/>
      <c r="AD11788" s="61"/>
      <c r="AE11788" s="61"/>
      <c r="AF11788" s="61"/>
      <c r="AG11788" s="61"/>
      <c r="AH11788" s="61"/>
      <c r="AI11788" s="61"/>
      <c r="AJ11788" s="61"/>
      <c r="AK11788" s="61"/>
      <c r="AL11788" s="61"/>
      <c r="AM11788" s="61"/>
      <c r="AN11788" s="61"/>
      <c r="AO11788" s="61"/>
      <c r="AP11788" s="62"/>
      <c r="AQ11788" s="61"/>
      <c r="AR11788" s="61"/>
      <c r="AS11788" s="61"/>
      <c r="AT11788" s="61"/>
      <c r="AU11788" s="61"/>
      <c r="AV11788" s="61"/>
      <c r="AW11788" s="60"/>
    </row>
    <row r="11789" s="59" customFormat="1" customHeight="1" spans="1:49">
      <c r="A11789" s="60"/>
      <c r="B11789" s="60"/>
      <c r="C11789" s="60"/>
      <c r="D11789" s="60"/>
      <c r="H11789" s="61"/>
      <c r="I11789" s="61"/>
      <c r="J11789" s="61"/>
      <c r="K11789" s="61"/>
      <c r="L11789" s="61"/>
      <c r="M11789" s="61"/>
      <c r="N11789" s="61"/>
      <c r="O11789" s="61"/>
      <c r="P11789" s="61"/>
      <c r="Q11789" s="61"/>
      <c r="R11789" s="61"/>
      <c r="S11789" s="61"/>
      <c r="T11789" s="61"/>
      <c r="U11789" s="61"/>
      <c r="V11789" s="61"/>
      <c r="W11789" s="61"/>
      <c r="X11789" s="61"/>
      <c r="Y11789" s="61"/>
      <c r="Z11789" s="61"/>
      <c r="AA11789" s="61"/>
      <c r="AB11789" s="61"/>
      <c r="AC11789" s="61"/>
      <c r="AD11789" s="61"/>
      <c r="AE11789" s="61"/>
      <c r="AF11789" s="61"/>
      <c r="AG11789" s="61"/>
      <c r="AH11789" s="61"/>
      <c r="AI11789" s="61"/>
      <c r="AJ11789" s="61"/>
      <c r="AK11789" s="61"/>
      <c r="AL11789" s="61"/>
      <c r="AM11789" s="61"/>
      <c r="AN11789" s="61"/>
      <c r="AO11789" s="61"/>
      <c r="AP11789" s="62"/>
      <c r="AQ11789" s="61"/>
      <c r="AR11789" s="61"/>
      <c r="AS11789" s="61"/>
      <c r="AT11789" s="61"/>
      <c r="AU11789" s="61"/>
      <c r="AV11789" s="61"/>
      <c r="AW11789" s="60"/>
    </row>
    <row r="11790" s="59" customFormat="1" customHeight="1" spans="1:49">
      <c r="A11790" s="60"/>
      <c r="B11790" s="60"/>
      <c r="C11790" s="60"/>
      <c r="D11790" s="60"/>
      <c r="H11790" s="61"/>
      <c r="I11790" s="61"/>
      <c r="J11790" s="61"/>
      <c r="K11790" s="61"/>
      <c r="L11790" s="61"/>
      <c r="M11790" s="61"/>
      <c r="N11790" s="61"/>
      <c r="O11790" s="61"/>
      <c r="P11790" s="61"/>
      <c r="Q11790" s="61"/>
      <c r="R11790" s="61"/>
      <c r="S11790" s="61"/>
      <c r="T11790" s="61"/>
      <c r="U11790" s="61"/>
      <c r="V11790" s="61"/>
      <c r="W11790" s="61"/>
      <c r="X11790" s="61"/>
      <c r="Y11790" s="61"/>
      <c r="Z11790" s="61"/>
      <c r="AA11790" s="61"/>
      <c r="AB11790" s="61"/>
      <c r="AC11790" s="61"/>
      <c r="AD11790" s="61"/>
      <c r="AE11790" s="61"/>
      <c r="AF11790" s="61"/>
      <c r="AG11790" s="61"/>
      <c r="AH11790" s="61"/>
      <c r="AI11790" s="61"/>
      <c r="AJ11790" s="61"/>
      <c r="AK11790" s="61"/>
      <c r="AL11790" s="61"/>
      <c r="AM11790" s="61"/>
      <c r="AN11790" s="61"/>
      <c r="AO11790" s="61"/>
      <c r="AP11790" s="62"/>
      <c r="AQ11790" s="61"/>
      <c r="AR11790" s="61"/>
      <c r="AS11790" s="61"/>
      <c r="AT11790" s="61"/>
      <c r="AU11790" s="61"/>
      <c r="AV11790" s="61"/>
      <c r="AW11790" s="60"/>
    </row>
    <row r="11791" s="59" customFormat="1" customHeight="1" spans="1:49">
      <c r="A11791" s="60"/>
      <c r="B11791" s="60"/>
      <c r="C11791" s="60"/>
      <c r="D11791" s="60"/>
      <c r="H11791" s="61"/>
      <c r="I11791" s="61"/>
      <c r="J11791" s="61"/>
      <c r="K11791" s="61"/>
      <c r="L11791" s="61"/>
      <c r="M11791" s="61"/>
      <c r="N11791" s="61"/>
      <c r="O11791" s="61"/>
      <c r="P11791" s="61"/>
      <c r="Q11791" s="61"/>
      <c r="R11791" s="61"/>
      <c r="S11791" s="61"/>
      <c r="T11791" s="61"/>
      <c r="U11791" s="61"/>
      <c r="V11791" s="61"/>
      <c r="W11791" s="61"/>
      <c r="X11791" s="61"/>
      <c r="Y11791" s="61"/>
      <c r="Z11791" s="61"/>
      <c r="AA11791" s="61"/>
      <c r="AB11791" s="61"/>
      <c r="AC11791" s="61"/>
      <c r="AD11791" s="61"/>
      <c r="AE11791" s="61"/>
      <c r="AF11791" s="61"/>
      <c r="AG11791" s="61"/>
      <c r="AH11791" s="61"/>
      <c r="AI11791" s="61"/>
      <c r="AJ11791" s="61"/>
      <c r="AK11791" s="61"/>
      <c r="AL11791" s="61"/>
      <c r="AM11791" s="61"/>
      <c r="AN11791" s="61"/>
      <c r="AO11791" s="61"/>
      <c r="AP11791" s="62"/>
      <c r="AQ11791" s="61"/>
      <c r="AR11791" s="61"/>
      <c r="AS11791" s="61"/>
      <c r="AT11791" s="61"/>
      <c r="AU11791" s="61"/>
      <c r="AV11791" s="61"/>
      <c r="AW11791" s="60"/>
    </row>
    <row r="11792" s="59" customFormat="1" customHeight="1" spans="1:49">
      <c r="A11792" s="60"/>
      <c r="B11792" s="60"/>
      <c r="C11792" s="60"/>
      <c r="D11792" s="60"/>
      <c r="H11792" s="61"/>
      <c r="I11792" s="61"/>
      <c r="J11792" s="61"/>
      <c r="K11792" s="61"/>
      <c r="L11792" s="61"/>
      <c r="M11792" s="61"/>
      <c r="N11792" s="61"/>
      <c r="O11792" s="61"/>
      <c r="P11792" s="61"/>
      <c r="Q11792" s="61"/>
      <c r="R11792" s="61"/>
      <c r="S11792" s="61"/>
      <c r="T11792" s="61"/>
      <c r="U11792" s="61"/>
      <c r="V11792" s="61"/>
      <c r="W11792" s="61"/>
      <c r="X11792" s="61"/>
      <c r="Y11792" s="61"/>
      <c r="Z11792" s="61"/>
      <c r="AA11792" s="61"/>
      <c r="AB11792" s="61"/>
      <c r="AC11792" s="61"/>
      <c r="AD11792" s="61"/>
      <c r="AE11792" s="61"/>
      <c r="AF11792" s="61"/>
      <c r="AG11792" s="61"/>
      <c r="AH11792" s="61"/>
      <c r="AI11792" s="61"/>
      <c r="AJ11792" s="61"/>
      <c r="AK11792" s="61"/>
      <c r="AL11792" s="61"/>
      <c r="AM11792" s="61"/>
      <c r="AN11792" s="61"/>
      <c r="AO11792" s="61"/>
      <c r="AP11792" s="62"/>
      <c r="AQ11792" s="61"/>
      <c r="AR11792" s="61"/>
      <c r="AS11792" s="61"/>
      <c r="AT11792" s="61"/>
      <c r="AU11792" s="61"/>
      <c r="AV11792" s="61"/>
      <c r="AW11792" s="60"/>
    </row>
    <row r="11793" s="59" customFormat="1" customHeight="1" spans="1:49">
      <c r="A11793" s="60"/>
      <c r="B11793" s="60"/>
      <c r="C11793" s="60"/>
      <c r="D11793" s="60"/>
      <c r="H11793" s="61"/>
      <c r="I11793" s="61"/>
      <c r="J11793" s="61"/>
      <c r="K11793" s="61"/>
      <c r="L11793" s="61"/>
      <c r="M11793" s="61"/>
      <c r="N11793" s="61"/>
      <c r="O11793" s="61"/>
      <c r="P11793" s="61"/>
      <c r="Q11793" s="61"/>
      <c r="R11793" s="61"/>
      <c r="S11793" s="61"/>
      <c r="T11793" s="61"/>
      <c r="U11793" s="61"/>
      <c r="V11793" s="61"/>
      <c r="W11793" s="61"/>
      <c r="X11793" s="61"/>
      <c r="Y11793" s="61"/>
      <c r="Z11793" s="61"/>
      <c r="AA11793" s="61"/>
      <c r="AB11793" s="61"/>
      <c r="AC11793" s="61"/>
      <c r="AD11793" s="61"/>
      <c r="AE11793" s="61"/>
      <c r="AF11793" s="61"/>
      <c r="AG11793" s="61"/>
      <c r="AH11793" s="61"/>
      <c r="AI11793" s="61"/>
      <c r="AJ11793" s="61"/>
      <c r="AK11793" s="61"/>
      <c r="AL11793" s="61"/>
      <c r="AM11793" s="61"/>
      <c r="AN11793" s="61"/>
      <c r="AO11793" s="61"/>
      <c r="AP11793" s="62"/>
      <c r="AQ11793" s="61"/>
      <c r="AR11793" s="61"/>
      <c r="AS11793" s="61"/>
      <c r="AT11793" s="61"/>
      <c r="AU11793" s="61"/>
      <c r="AV11793" s="61"/>
      <c r="AW11793" s="60"/>
    </row>
    <row r="11794" s="59" customFormat="1" customHeight="1" spans="1:49">
      <c r="A11794" s="60"/>
      <c r="B11794" s="60"/>
      <c r="C11794" s="60"/>
      <c r="D11794" s="60"/>
      <c r="H11794" s="61"/>
      <c r="I11794" s="61"/>
      <c r="J11794" s="61"/>
      <c r="K11794" s="61"/>
      <c r="L11794" s="61"/>
      <c r="M11794" s="61"/>
      <c r="N11794" s="61"/>
      <c r="O11794" s="61"/>
      <c r="P11794" s="61"/>
      <c r="Q11794" s="61"/>
      <c r="R11794" s="61"/>
      <c r="S11794" s="61"/>
      <c r="T11794" s="61"/>
      <c r="U11794" s="61"/>
      <c r="V11794" s="61"/>
      <c r="W11794" s="61"/>
      <c r="X11794" s="61"/>
      <c r="Y11794" s="61"/>
      <c r="Z11794" s="61"/>
      <c r="AA11794" s="61"/>
      <c r="AB11794" s="61"/>
      <c r="AC11794" s="61"/>
      <c r="AD11794" s="61"/>
      <c r="AE11794" s="61"/>
      <c r="AF11794" s="61"/>
      <c r="AG11794" s="61"/>
      <c r="AH11794" s="61"/>
      <c r="AI11794" s="61"/>
      <c r="AJ11794" s="61"/>
      <c r="AK11794" s="61"/>
      <c r="AL11794" s="61"/>
      <c r="AM11794" s="61"/>
      <c r="AN11794" s="61"/>
      <c r="AO11794" s="61"/>
      <c r="AP11794" s="62"/>
      <c r="AQ11794" s="61"/>
      <c r="AR11794" s="61"/>
      <c r="AS11794" s="61"/>
      <c r="AT11794" s="61"/>
      <c r="AU11794" s="61"/>
      <c r="AV11794" s="61"/>
      <c r="AW11794" s="60"/>
    </row>
    <row r="11795" s="59" customFormat="1" customHeight="1" spans="1:49">
      <c r="A11795" s="60"/>
      <c r="B11795" s="60"/>
      <c r="C11795" s="60"/>
      <c r="D11795" s="60"/>
      <c r="H11795" s="61"/>
      <c r="I11795" s="61"/>
      <c r="J11795" s="61"/>
      <c r="K11795" s="61"/>
      <c r="L11795" s="61"/>
      <c r="M11795" s="61"/>
      <c r="N11795" s="61"/>
      <c r="O11795" s="61"/>
      <c r="P11795" s="61"/>
      <c r="Q11795" s="61"/>
      <c r="R11795" s="61"/>
      <c r="S11795" s="61"/>
      <c r="T11795" s="61"/>
      <c r="U11795" s="61"/>
      <c r="V11795" s="61"/>
      <c r="W11795" s="61"/>
      <c r="X11795" s="61"/>
      <c r="Y11795" s="61"/>
      <c r="Z11795" s="61"/>
      <c r="AA11795" s="61"/>
      <c r="AB11795" s="61"/>
      <c r="AC11795" s="61"/>
      <c r="AD11795" s="61"/>
      <c r="AE11795" s="61"/>
      <c r="AF11795" s="61"/>
      <c r="AG11795" s="61"/>
      <c r="AH11795" s="61"/>
      <c r="AI11795" s="61"/>
      <c r="AJ11795" s="61"/>
      <c r="AK11795" s="61"/>
      <c r="AL11795" s="61"/>
      <c r="AM11795" s="61"/>
      <c r="AN11795" s="61"/>
      <c r="AO11795" s="61"/>
      <c r="AP11795" s="62"/>
      <c r="AQ11795" s="61"/>
      <c r="AR11795" s="61"/>
      <c r="AS11795" s="61"/>
      <c r="AT11795" s="61"/>
      <c r="AU11795" s="61"/>
      <c r="AV11795" s="61"/>
      <c r="AW11795" s="60"/>
    </row>
    <row r="11796" s="59" customFormat="1" customHeight="1" spans="1:49">
      <c r="A11796" s="60"/>
      <c r="B11796" s="60"/>
      <c r="C11796" s="60"/>
      <c r="D11796" s="60"/>
      <c r="H11796" s="61"/>
      <c r="I11796" s="61"/>
      <c r="J11796" s="61"/>
      <c r="K11796" s="61"/>
      <c r="L11796" s="61"/>
      <c r="M11796" s="61"/>
      <c r="N11796" s="61"/>
      <c r="O11796" s="61"/>
      <c r="P11796" s="61"/>
      <c r="Q11796" s="61"/>
      <c r="R11796" s="61"/>
      <c r="S11796" s="61"/>
      <c r="T11796" s="61"/>
      <c r="U11796" s="61"/>
      <c r="V11796" s="61"/>
      <c r="W11796" s="61"/>
      <c r="X11796" s="61"/>
      <c r="Y11796" s="61"/>
      <c r="Z11796" s="61"/>
      <c r="AA11796" s="61"/>
      <c r="AB11796" s="61"/>
      <c r="AC11796" s="61"/>
      <c r="AD11796" s="61"/>
      <c r="AE11796" s="61"/>
      <c r="AF11796" s="61"/>
      <c r="AG11796" s="61"/>
      <c r="AH11796" s="61"/>
      <c r="AI11796" s="61"/>
      <c r="AJ11796" s="61"/>
      <c r="AK11796" s="61"/>
      <c r="AL11796" s="61"/>
      <c r="AM11796" s="61"/>
      <c r="AN11796" s="61"/>
      <c r="AO11796" s="61"/>
      <c r="AP11796" s="62"/>
      <c r="AQ11796" s="61"/>
      <c r="AR11796" s="61"/>
      <c r="AS11796" s="61"/>
      <c r="AT11796" s="61"/>
      <c r="AU11796" s="61"/>
      <c r="AV11796" s="61"/>
      <c r="AW11796" s="60"/>
    </row>
    <row r="11797" s="59" customFormat="1" customHeight="1" spans="1:49">
      <c r="A11797" s="60"/>
      <c r="B11797" s="60"/>
      <c r="C11797" s="60"/>
      <c r="D11797" s="60"/>
      <c r="H11797" s="61"/>
      <c r="I11797" s="61"/>
      <c r="J11797" s="61"/>
      <c r="K11797" s="61"/>
      <c r="L11797" s="61"/>
      <c r="M11797" s="61"/>
      <c r="N11797" s="61"/>
      <c r="O11797" s="61"/>
      <c r="P11797" s="61"/>
      <c r="Q11797" s="61"/>
      <c r="R11797" s="61"/>
      <c r="S11797" s="61"/>
      <c r="T11797" s="61"/>
      <c r="U11797" s="61"/>
      <c r="V11797" s="61"/>
      <c r="W11797" s="61"/>
      <c r="X11797" s="61"/>
      <c r="Y11797" s="61"/>
      <c r="Z11797" s="61"/>
      <c r="AA11797" s="61"/>
      <c r="AB11797" s="61"/>
      <c r="AC11797" s="61"/>
      <c r="AD11797" s="61"/>
      <c r="AE11797" s="61"/>
      <c r="AF11797" s="61"/>
      <c r="AG11797" s="61"/>
      <c r="AH11797" s="61"/>
      <c r="AI11797" s="61"/>
      <c r="AJ11797" s="61"/>
      <c r="AK11797" s="61"/>
      <c r="AL11797" s="61"/>
      <c r="AM11797" s="61"/>
      <c r="AN11797" s="61"/>
      <c r="AO11797" s="61"/>
      <c r="AP11797" s="62"/>
      <c r="AQ11797" s="61"/>
      <c r="AR11797" s="61"/>
      <c r="AS11797" s="61"/>
      <c r="AT11797" s="61"/>
      <c r="AU11797" s="61"/>
      <c r="AV11797" s="61"/>
      <c r="AW11797" s="60"/>
    </row>
    <row r="11798" s="59" customFormat="1" customHeight="1" spans="1:49">
      <c r="A11798" s="60"/>
      <c r="B11798" s="60"/>
      <c r="C11798" s="60"/>
      <c r="D11798" s="60"/>
      <c r="H11798" s="61"/>
      <c r="I11798" s="61"/>
      <c r="J11798" s="61"/>
      <c r="K11798" s="61"/>
      <c r="L11798" s="61"/>
      <c r="M11798" s="61"/>
      <c r="N11798" s="61"/>
      <c r="O11798" s="61"/>
      <c r="P11798" s="61"/>
      <c r="Q11798" s="61"/>
      <c r="R11798" s="61"/>
      <c r="S11798" s="61"/>
      <c r="T11798" s="61"/>
      <c r="U11798" s="61"/>
      <c r="V11798" s="61"/>
      <c r="W11798" s="61"/>
      <c r="X11798" s="61"/>
      <c r="Y11798" s="61"/>
      <c r="Z11798" s="61"/>
      <c r="AA11798" s="61"/>
      <c r="AB11798" s="61"/>
      <c r="AC11798" s="61"/>
      <c r="AD11798" s="61"/>
      <c r="AE11798" s="61"/>
      <c r="AF11798" s="61"/>
      <c r="AG11798" s="61"/>
      <c r="AH11798" s="61"/>
      <c r="AI11798" s="61"/>
      <c r="AJ11798" s="61"/>
      <c r="AK11798" s="61"/>
      <c r="AL11798" s="61"/>
      <c r="AM11798" s="61"/>
      <c r="AN11798" s="61"/>
      <c r="AO11798" s="61"/>
      <c r="AP11798" s="62"/>
      <c r="AQ11798" s="61"/>
      <c r="AR11798" s="61"/>
      <c r="AS11798" s="61"/>
      <c r="AT11798" s="61"/>
      <c r="AU11798" s="61"/>
      <c r="AV11798" s="61"/>
      <c r="AW11798" s="60"/>
    </row>
    <row r="11799" s="59" customFormat="1" customHeight="1" spans="1:49">
      <c r="A11799" s="60"/>
      <c r="B11799" s="60"/>
      <c r="C11799" s="60"/>
      <c r="D11799" s="60"/>
      <c r="H11799" s="61"/>
      <c r="I11799" s="61"/>
      <c r="J11799" s="61"/>
      <c r="K11799" s="61"/>
      <c r="L11799" s="61"/>
      <c r="M11799" s="61"/>
      <c r="N11799" s="61"/>
      <c r="O11799" s="61"/>
      <c r="P11799" s="61"/>
      <c r="Q11799" s="61"/>
      <c r="R11799" s="61"/>
      <c r="S11799" s="61"/>
      <c r="T11799" s="61"/>
      <c r="U11799" s="61"/>
      <c r="V11799" s="61"/>
      <c r="W11799" s="61"/>
      <c r="X11799" s="61"/>
      <c r="Y11799" s="61"/>
      <c r="Z11799" s="61"/>
      <c r="AA11799" s="61"/>
      <c r="AB11799" s="61"/>
      <c r="AC11799" s="61"/>
      <c r="AD11799" s="61"/>
      <c r="AE11799" s="61"/>
      <c r="AF11799" s="61"/>
      <c r="AG11799" s="61"/>
      <c r="AH11799" s="61"/>
      <c r="AI11799" s="61"/>
      <c r="AJ11799" s="61"/>
      <c r="AK11799" s="61"/>
      <c r="AL11799" s="61"/>
      <c r="AM11799" s="61"/>
      <c r="AN11799" s="61"/>
      <c r="AO11799" s="61"/>
      <c r="AP11799" s="62"/>
      <c r="AQ11799" s="61"/>
      <c r="AR11799" s="61"/>
      <c r="AS11799" s="61"/>
      <c r="AT11799" s="61"/>
      <c r="AU11799" s="61"/>
      <c r="AV11799" s="61"/>
      <c r="AW11799" s="60"/>
    </row>
    <row r="11800" s="59" customFormat="1" customHeight="1" spans="1:49">
      <c r="A11800" s="60"/>
      <c r="B11800" s="60"/>
      <c r="C11800" s="60"/>
      <c r="D11800" s="60"/>
      <c r="H11800" s="61"/>
      <c r="I11800" s="61"/>
      <c r="J11800" s="61"/>
      <c r="K11800" s="61"/>
      <c r="L11800" s="61"/>
      <c r="M11800" s="61"/>
      <c r="N11800" s="61"/>
      <c r="O11800" s="61"/>
      <c r="P11800" s="61"/>
      <c r="Q11800" s="61"/>
      <c r="R11800" s="61"/>
      <c r="S11800" s="61"/>
      <c r="T11800" s="61"/>
      <c r="U11800" s="61"/>
      <c r="V11800" s="61"/>
      <c r="W11800" s="61"/>
      <c r="X11800" s="61"/>
      <c r="Y11800" s="61"/>
      <c r="Z11800" s="61"/>
      <c r="AA11800" s="61"/>
      <c r="AB11800" s="61"/>
      <c r="AC11800" s="61"/>
      <c r="AD11800" s="61"/>
      <c r="AE11800" s="61"/>
      <c r="AF11800" s="61"/>
      <c r="AG11800" s="61"/>
      <c r="AH11800" s="61"/>
      <c r="AI11800" s="61"/>
      <c r="AJ11800" s="61"/>
      <c r="AK11800" s="61"/>
      <c r="AL11800" s="61"/>
      <c r="AM11800" s="61"/>
      <c r="AN11800" s="61"/>
      <c r="AO11800" s="61"/>
      <c r="AP11800" s="62"/>
      <c r="AQ11800" s="61"/>
      <c r="AR11800" s="61"/>
      <c r="AS11800" s="61"/>
      <c r="AT11800" s="61"/>
      <c r="AU11800" s="61"/>
      <c r="AV11800" s="61"/>
      <c r="AW11800" s="60"/>
    </row>
    <row r="11801" s="59" customFormat="1" customHeight="1" spans="1:49">
      <c r="A11801" s="60"/>
      <c r="B11801" s="60"/>
      <c r="C11801" s="60"/>
      <c r="D11801" s="60"/>
      <c r="H11801" s="61"/>
      <c r="I11801" s="61"/>
      <c r="J11801" s="61"/>
      <c r="K11801" s="61"/>
      <c r="L11801" s="61"/>
      <c r="M11801" s="61"/>
      <c r="N11801" s="61"/>
      <c r="O11801" s="61"/>
      <c r="P11801" s="61"/>
      <c r="Q11801" s="61"/>
      <c r="R11801" s="61"/>
      <c r="S11801" s="61"/>
      <c r="T11801" s="61"/>
      <c r="U11801" s="61"/>
      <c r="V11801" s="61"/>
      <c r="W11801" s="61"/>
      <c r="X11801" s="61"/>
      <c r="Y11801" s="61"/>
      <c r="Z11801" s="61"/>
      <c r="AA11801" s="61"/>
      <c r="AB11801" s="61"/>
      <c r="AC11801" s="61"/>
      <c r="AD11801" s="61"/>
      <c r="AE11801" s="61"/>
      <c r="AF11801" s="61"/>
      <c r="AG11801" s="61"/>
      <c r="AH11801" s="61"/>
      <c r="AI11801" s="61"/>
      <c r="AJ11801" s="61"/>
      <c r="AK11801" s="61"/>
      <c r="AL11801" s="61"/>
      <c r="AM11801" s="61"/>
      <c r="AN11801" s="61"/>
      <c r="AO11801" s="61"/>
      <c r="AP11801" s="62"/>
      <c r="AQ11801" s="61"/>
      <c r="AR11801" s="61"/>
      <c r="AS11801" s="61"/>
      <c r="AT11801" s="61"/>
      <c r="AU11801" s="61"/>
      <c r="AV11801" s="61"/>
      <c r="AW11801" s="60"/>
    </row>
    <row r="11802" s="59" customFormat="1" customHeight="1" spans="1:49">
      <c r="A11802" s="60"/>
      <c r="B11802" s="60"/>
      <c r="C11802" s="60"/>
      <c r="D11802" s="60"/>
      <c r="H11802" s="61"/>
      <c r="I11802" s="61"/>
      <c r="J11802" s="61"/>
      <c r="K11802" s="61"/>
      <c r="L11802" s="61"/>
      <c r="M11802" s="61"/>
      <c r="N11802" s="61"/>
      <c r="O11802" s="61"/>
      <c r="P11802" s="61"/>
      <c r="Q11802" s="61"/>
      <c r="R11802" s="61"/>
      <c r="S11802" s="61"/>
      <c r="T11802" s="61"/>
      <c r="U11802" s="61"/>
      <c r="V11802" s="61"/>
      <c r="W11802" s="61"/>
      <c r="X11802" s="61"/>
      <c r="Y11802" s="61"/>
      <c r="Z11802" s="61"/>
      <c r="AA11802" s="61"/>
      <c r="AB11802" s="61"/>
      <c r="AC11802" s="61"/>
      <c r="AD11802" s="61"/>
      <c r="AE11802" s="61"/>
      <c r="AF11802" s="61"/>
      <c r="AG11802" s="61"/>
      <c r="AH11802" s="61"/>
      <c r="AI11802" s="61"/>
      <c r="AJ11802" s="61"/>
      <c r="AK11802" s="61"/>
      <c r="AL11802" s="61"/>
      <c r="AM11802" s="61"/>
      <c r="AN11802" s="61"/>
      <c r="AO11802" s="61"/>
      <c r="AP11802" s="62"/>
      <c r="AQ11802" s="61"/>
      <c r="AR11802" s="61"/>
      <c r="AS11802" s="61"/>
      <c r="AT11802" s="61"/>
      <c r="AU11802" s="61"/>
      <c r="AV11802" s="61"/>
      <c r="AW11802" s="60"/>
    </row>
    <row r="11803" s="59" customFormat="1" customHeight="1" spans="1:49">
      <c r="A11803" s="60"/>
      <c r="B11803" s="60"/>
      <c r="C11803" s="60"/>
      <c r="D11803" s="60"/>
      <c r="H11803" s="61"/>
      <c r="I11803" s="61"/>
      <c r="J11803" s="61"/>
      <c r="K11803" s="61"/>
      <c r="L11803" s="61"/>
      <c r="M11803" s="61"/>
      <c r="N11803" s="61"/>
      <c r="O11803" s="61"/>
      <c r="P11803" s="61"/>
      <c r="Q11803" s="61"/>
      <c r="R11803" s="61"/>
      <c r="S11803" s="61"/>
      <c r="T11803" s="61"/>
      <c r="U11803" s="61"/>
      <c r="V11803" s="61"/>
      <c r="W11803" s="61"/>
      <c r="X11803" s="61"/>
      <c r="Y11803" s="61"/>
      <c r="Z11803" s="61"/>
      <c r="AA11803" s="61"/>
      <c r="AB11803" s="61"/>
      <c r="AC11803" s="61"/>
      <c r="AD11803" s="61"/>
      <c r="AE11803" s="61"/>
      <c r="AF11803" s="61"/>
      <c r="AG11803" s="61"/>
      <c r="AH11803" s="61"/>
      <c r="AI11803" s="61"/>
      <c r="AJ11803" s="61"/>
      <c r="AK11803" s="61"/>
      <c r="AL11803" s="61"/>
      <c r="AM11803" s="61"/>
      <c r="AN11803" s="61"/>
      <c r="AO11803" s="61"/>
      <c r="AP11803" s="62"/>
      <c r="AQ11803" s="61"/>
      <c r="AR11803" s="61"/>
      <c r="AS11803" s="61"/>
      <c r="AT11803" s="61"/>
      <c r="AU11803" s="61"/>
      <c r="AV11803" s="61"/>
      <c r="AW11803" s="60"/>
    </row>
    <row r="11804" s="59" customFormat="1" customHeight="1" spans="1:49">
      <c r="A11804" s="60"/>
      <c r="B11804" s="60"/>
      <c r="C11804" s="60"/>
      <c r="D11804" s="60"/>
      <c r="H11804" s="61"/>
      <c r="I11804" s="61"/>
      <c r="J11804" s="61"/>
      <c r="K11804" s="61"/>
      <c r="L11804" s="61"/>
      <c r="M11804" s="61"/>
      <c r="N11804" s="61"/>
      <c r="O11804" s="61"/>
      <c r="P11804" s="61"/>
      <c r="Q11804" s="61"/>
      <c r="R11804" s="61"/>
      <c r="S11804" s="61"/>
      <c r="T11804" s="61"/>
      <c r="U11804" s="61"/>
      <c r="V11804" s="61"/>
      <c r="W11804" s="61"/>
      <c r="X11804" s="61"/>
      <c r="Y11804" s="61"/>
      <c r="Z11804" s="61"/>
      <c r="AA11804" s="61"/>
      <c r="AB11804" s="61"/>
      <c r="AC11804" s="61"/>
      <c r="AD11804" s="61"/>
      <c r="AE11804" s="61"/>
      <c r="AF11804" s="61"/>
      <c r="AG11804" s="61"/>
      <c r="AH11804" s="61"/>
      <c r="AI11804" s="61"/>
      <c r="AJ11804" s="61"/>
      <c r="AK11804" s="61"/>
      <c r="AL11804" s="61"/>
      <c r="AM11804" s="61"/>
      <c r="AN11804" s="61"/>
      <c r="AO11804" s="61"/>
      <c r="AP11804" s="62"/>
      <c r="AQ11804" s="61"/>
      <c r="AR11804" s="61"/>
      <c r="AS11804" s="61"/>
      <c r="AT11804" s="61"/>
      <c r="AU11804" s="61"/>
      <c r="AV11804" s="61"/>
      <c r="AW11804" s="60"/>
    </row>
    <row r="11805" s="59" customFormat="1" customHeight="1" spans="1:49">
      <c r="A11805" s="60"/>
      <c r="B11805" s="60"/>
      <c r="C11805" s="60"/>
      <c r="D11805" s="60"/>
      <c r="H11805" s="61"/>
      <c r="I11805" s="61"/>
      <c r="J11805" s="61"/>
      <c r="K11805" s="61"/>
      <c r="L11805" s="61"/>
      <c r="M11805" s="61"/>
      <c r="N11805" s="61"/>
      <c r="O11805" s="61"/>
      <c r="P11805" s="61"/>
      <c r="Q11805" s="61"/>
      <c r="R11805" s="61"/>
      <c r="S11805" s="61"/>
      <c r="T11805" s="61"/>
      <c r="U11805" s="61"/>
      <c r="V11805" s="61"/>
      <c r="W11805" s="61"/>
      <c r="X11805" s="61"/>
      <c r="Y11805" s="61"/>
      <c r="Z11805" s="61"/>
      <c r="AA11805" s="61"/>
      <c r="AB11805" s="61"/>
      <c r="AC11805" s="61"/>
      <c r="AD11805" s="61"/>
      <c r="AE11805" s="61"/>
      <c r="AF11805" s="61"/>
      <c r="AG11805" s="61"/>
      <c r="AH11805" s="61"/>
      <c r="AI11805" s="61"/>
      <c r="AJ11805" s="61"/>
      <c r="AK11805" s="61"/>
      <c r="AL11805" s="61"/>
      <c r="AM11805" s="61"/>
      <c r="AN11805" s="61"/>
      <c r="AO11805" s="61"/>
      <c r="AP11805" s="62"/>
      <c r="AQ11805" s="61"/>
      <c r="AR11805" s="61"/>
      <c r="AS11805" s="61"/>
      <c r="AT11805" s="61"/>
      <c r="AU11805" s="61"/>
      <c r="AV11805" s="61"/>
      <c r="AW11805" s="60"/>
    </row>
    <row r="11806" s="59" customFormat="1" customHeight="1" spans="1:49">
      <c r="A11806" s="60"/>
      <c r="B11806" s="60"/>
      <c r="C11806" s="60"/>
      <c r="D11806" s="60"/>
      <c r="H11806" s="61"/>
      <c r="I11806" s="61"/>
      <c r="J11806" s="61"/>
      <c r="K11806" s="61"/>
      <c r="L11806" s="61"/>
      <c r="M11806" s="61"/>
      <c r="N11806" s="61"/>
      <c r="O11806" s="61"/>
      <c r="P11806" s="61"/>
      <c r="Q11806" s="61"/>
      <c r="R11806" s="61"/>
      <c r="S11806" s="61"/>
      <c r="T11806" s="61"/>
      <c r="U11806" s="61"/>
      <c r="V11806" s="61"/>
      <c r="W11806" s="61"/>
      <c r="X11806" s="61"/>
      <c r="Y11806" s="61"/>
      <c r="Z11806" s="61"/>
      <c r="AA11806" s="61"/>
      <c r="AB11806" s="61"/>
      <c r="AC11806" s="61"/>
      <c r="AD11806" s="61"/>
      <c r="AE11806" s="61"/>
      <c r="AF11806" s="61"/>
      <c r="AG11806" s="61"/>
      <c r="AH11806" s="61"/>
      <c r="AI11806" s="61"/>
      <c r="AJ11806" s="61"/>
      <c r="AK11806" s="61"/>
      <c r="AL11806" s="61"/>
      <c r="AM11806" s="61"/>
      <c r="AN11806" s="61"/>
      <c r="AO11806" s="61"/>
      <c r="AP11806" s="62"/>
      <c r="AQ11806" s="61"/>
      <c r="AR11806" s="61"/>
      <c r="AS11806" s="61"/>
      <c r="AT11806" s="61"/>
      <c r="AU11806" s="61"/>
      <c r="AV11806" s="61"/>
      <c r="AW11806" s="60"/>
    </row>
    <row r="11807" s="59" customFormat="1" customHeight="1" spans="1:49">
      <c r="A11807" s="60"/>
      <c r="B11807" s="60"/>
      <c r="C11807" s="60"/>
      <c r="D11807" s="60"/>
      <c r="H11807" s="61"/>
      <c r="I11807" s="61"/>
      <c r="J11807" s="61"/>
      <c r="K11807" s="61"/>
      <c r="L11807" s="61"/>
      <c r="M11807" s="61"/>
      <c r="N11807" s="61"/>
      <c r="O11807" s="61"/>
      <c r="P11807" s="61"/>
      <c r="Q11807" s="61"/>
      <c r="R11807" s="61"/>
      <c r="S11807" s="61"/>
      <c r="T11807" s="61"/>
      <c r="U11807" s="61"/>
      <c r="V11807" s="61"/>
      <c r="W11807" s="61"/>
      <c r="X11807" s="61"/>
      <c r="Y11807" s="61"/>
      <c r="Z11807" s="61"/>
      <c r="AA11807" s="61"/>
      <c r="AB11807" s="61"/>
      <c r="AC11807" s="61"/>
      <c r="AD11807" s="61"/>
      <c r="AE11807" s="61"/>
      <c r="AF11807" s="61"/>
      <c r="AG11807" s="61"/>
      <c r="AH11807" s="61"/>
      <c r="AI11807" s="61"/>
      <c r="AJ11807" s="61"/>
      <c r="AK11807" s="61"/>
      <c r="AL11807" s="61"/>
      <c r="AM11807" s="61"/>
      <c r="AN11807" s="61"/>
      <c r="AO11807" s="61"/>
      <c r="AP11807" s="62"/>
      <c r="AQ11807" s="61"/>
      <c r="AR11807" s="61"/>
      <c r="AS11807" s="61"/>
      <c r="AT11807" s="61"/>
      <c r="AU11807" s="61"/>
      <c r="AV11807" s="61"/>
      <c r="AW11807" s="60"/>
    </row>
    <row r="11808" s="59" customFormat="1" customHeight="1" spans="1:49">
      <c r="A11808" s="60"/>
      <c r="B11808" s="60"/>
      <c r="C11808" s="60"/>
      <c r="D11808" s="60"/>
      <c r="H11808" s="61"/>
      <c r="I11808" s="61"/>
      <c r="J11808" s="61"/>
      <c r="K11808" s="61"/>
      <c r="L11808" s="61"/>
      <c r="M11808" s="61"/>
      <c r="N11808" s="61"/>
      <c r="O11808" s="61"/>
      <c r="P11808" s="61"/>
      <c r="Q11808" s="61"/>
      <c r="R11808" s="61"/>
      <c r="S11808" s="61"/>
      <c r="T11808" s="61"/>
      <c r="U11808" s="61"/>
      <c r="V11808" s="61"/>
      <c r="W11808" s="61"/>
      <c r="X11808" s="61"/>
      <c r="Y11808" s="61"/>
      <c r="Z11808" s="61"/>
      <c r="AA11808" s="61"/>
      <c r="AB11808" s="61"/>
      <c r="AC11808" s="61"/>
      <c r="AD11808" s="61"/>
      <c r="AE11808" s="61"/>
      <c r="AF11808" s="61"/>
      <c r="AG11808" s="61"/>
      <c r="AH11808" s="61"/>
      <c r="AI11808" s="61"/>
      <c r="AJ11808" s="61"/>
      <c r="AK11808" s="61"/>
      <c r="AL11808" s="61"/>
      <c r="AM11808" s="61"/>
      <c r="AN11808" s="61"/>
      <c r="AO11808" s="61"/>
      <c r="AP11808" s="62"/>
      <c r="AQ11808" s="61"/>
      <c r="AR11808" s="61"/>
      <c r="AS11808" s="61"/>
      <c r="AT11808" s="61"/>
      <c r="AU11808" s="61"/>
      <c r="AV11808" s="61"/>
      <c r="AW11808" s="60"/>
    </row>
    <row r="11809" s="59" customFormat="1" customHeight="1" spans="1:49">
      <c r="A11809" s="60"/>
      <c r="B11809" s="60"/>
      <c r="C11809" s="60"/>
      <c r="D11809" s="60"/>
      <c r="H11809" s="61"/>
      <c r="I11809" s="61"/>
      <c r="J11809" s="61"/>
      <c r="K11809" s="61"/>
      <c r="L11809" s="61"/>
      <c r="M11809" s="61"/>
      <c r="N11809" s="61"/>
      <c r="O11809" s="61"/>
      <c r="P11809" s="61"/>
      <c r="Q11809" s="61"/>
      <c r="R11809" s="61"/>
      <c r="S11809" s="61"/>
      <c r="T11809" s="61"/>
      <c r="U11809" s="61"/>
      <c r="V11809" s="61"/>
      <c r="W11809" s="61"/>
      <c r="X11809" s="61"/>
      <c r="Y11809" s="61"/>
      <c r="Z11809" s="61"/>
      <c r="AA11809" s="61"/>
      <c r="AB11809" s="61"/>
      <c r="AC11809" s="61"/>
      <c r="AD11809" s="61"/>
      <c r="AE11809" s="61"/>
      <c r="AF11809" s="61"/>
      <c r="AG11809" s="61"/>
      <c r="AH11809" s="61"/>
      <c r="AI11809" s="61"/>
      <c r="AJ11809" s="61"/>
      <c r="AK11809" s="61"/>
      <c r="AL11809" s="61"/>
      <c r="AM11809" s="61"/>
      <c r="AN11809" s="61"/>
      <c r="AO11809" s="61"/>
      <c r="AP11809" s="62"/>
      <c r="AQ11809" s="61"/>
      <c r="AR11809" s="61"/>
      <c r="AS11809" s="61"/>
      <c r="AT11809" s="61"/>
      <c r="AU11809" s="61"/>
      <c r="AV11809" s="61"/>
      <c r="AW11809" s="60"/>
    </row>
    <row r="11810" s="59" customFormat="1" customHeight="1" spans="1:49">
      <c r="A11810" s="60"/>
      <c r="B11810" s="60"/>
      <c r="C11810" s="60"/>
      <c r="D11810" s="60"/>
      <c r="H11810" s="61"/>
      <c r="I11810" s="61"/>
      <c r="J11810" s="61"/>
      <c r="K11810" s="61"/>
      <c r="L11810" s="61"/>
      <c r="M11810" s="61"/>
      <c r="N11810" s="61"/>
      <c r="O11810" s="61"/>
      <c r="P11810" s="61"/>
      <c r="Q11810" s="61"/>
      <c r="R11810" s="61"/>
      <c r="S11810" s="61"/>
      <c r="T11810" s="61"/>
      <c r="U11810" s="61"/>
      <c r="V11810" s="61"/>
      <c r="W11810" s="61"/>
      <c r="X11810" s="61"/>
      <c r="Y11810" s="61"/>
      <c r="Z11810" s="61"/>
      <c r="AA11810" s="61"/>
      <c r="AB11810" s="61"/>
      <c r="AC11810" s="61"/>
      <c r="AD11810" s="61"/>
      <c r="AE11810" s="61"/>
      <c r="AF11810" s="61"/>
      <c r="AG11810" s="61"/>
      <c r="AH11810" s="61"/>
      <c r="AI11810" s="61"/>
      <c r="AJ11810" s="61"/>
      <c r="AK11810" s="61"/>
      <c r="AL11810" s="61"/>
      <c r="AM11810" s="61"/>
      <c r="AN11810" s="61"/>
      <c r="AO11810" s="61"/>
      <c r="AP11810" s="62"/>
      <c r="AQ11810" s="61"/>
      <c r="AR11810" s="61"/>
      <c r="AS11810" s="61"/>
      <c r="AT11810" s="61"/>
      <c r="AU11810" s="61"/>
      <c r="AV11810" s="61"/>
      <c r="AW11810" s="60"/>
    </row>
    <row r="11811" s="59" customFormat="1" customHeight="1" spans="1:49">
      <c r="A11811" s="60"/>
      <c r="B11811" s="60"/>
      <c r="C11811" s="60"/>
      <c r="D11811" s="60"/>
      <c r="H11811" s="61"/>
      <c r="I11811" s="61"/>
      <c r="J11811" s="61"/>
      <c r="K11811" s="61"/>
      <c r="L11811" s="61"/>
      <c r="M11811" s="61"/>
      <c r="N11811" s="61"/>
      <c r="O11811" s="61"/>
      <c r="P11811" s="61"/>
      <c r="Q11811" s="61"/>
      <c r="R11811" s="61"/>
      <c r="S11811" s="61"/>
      <c r="T11811" s="61"/>
      <c r="U11811" s="61"/>
      <c r="V11811" s="61"/>
      <c r="W11811" s="61"/>
      <c r="X11811" s="61"/>
      <c r="Y11811" s="61"/>
      <c r="Z11811" s="61"/>
      <c r="AA11811" s="61"/>
      <c r="AB11811" s="61"/>
      <c r="AC11811" s="61"/>
      <c r="AD11811" s="61"/>
      <c r="AE11811" s="61"/>
      <c r="AF11811" s="61"/>
      <c r="AG11811" s="61"/>
      <c r="AH11811" s="61"/>
      <c r="AI11811" s="61"/>
      <c r="AJ11811" s="61"/>
      <c r="AK11811" s="61"/>
      <c r="AL11811" s="61"/>
      <c r="AM11811" s="61"/>
      <c r="AN11811" s="61"/>
      <c r="AO11811" s="61"/>
      <c r="AP11811" s="62"/>
      <c r="AQ11811" s="61"/>
      <c r="AR11811" s="61"/>
      <c r="AS11811" s="61"/>
      <c r="AT11811" s="61"/>
      <c r="AU11811" s="61"/>
      <c r="AV11811" s="61"/>
      <c r="AW11811" s="60"/>
    </row>
    <row r="11812" s="59" customFormat="1" customHeight="1" spans="1:49">
      <c r="A11812" s="60"/>
      <c r="B11812" s="60"/>
      <c r="C11812" s="60"/>
      <c r="D11812" s="60"/>
      <c r="H11812" s="61"/>
      <c r="I11812" s="61"/>
      <c r="J11812" s="61"/>
      <c r="K11812" s="61"/>
      <c r="L11812" s="61"/>
      <c r="M11812" s="61"/>
      <c r="N11812" s="61"/>
      <c r="O11812" s="61"/>
      <c r="P11812" s="61"/>
      <c r="Q11812" s="61"/>
      <c r="R11812" s="61"/>
      <c r="S11812" s="61"/>
      <c r="T11812" s="61"/>
      <c r="U11812" s="61"/>
      <c r="V11812" s="61"/>
      <c r="W11812" s="61"/>
      <c r="X11812" s="61"/>
      <c r="Y11812" s="61"/>
      <c r="Z11812" s="61"/>
      <c r="AA11812" s="61"/>
      <c r="AB11812" s="61"/>
      <c r="AC11812" s="61"/>
      <c r="AD11812" s="61"/>
      <c r="AE11812" s="61"/>
      <c r="AF11812" s="61"/>
      <c r="AG11812" s="61"/>
      <c r="AH11812" s="61"/>
      <c r="AI11812" s="61"/>
      <c r="AJ11812" s="61"/>
      <c r="AK11812" s="61"/>
      <c r="AL11812" s="61"/>
      <c r="AM11812" s="61"/>
      <c r="AN11812" s="61"/>
      <c r="AO11812" s="61"/>
      <c r="AP11812" s="62"/>
      <c r="AQ11812" s="61"/>
      <c r="AR11812" s="61"/>
      <c r="AS11812" s="61"/>
      <c r="AT11812" s="61"/>
      <c r="AU11812" s="61"/>
      <c r="AV11812" s="61"/>
      <c r="AW11812" s="60"/>
    </row>
    <row r="11813" s="59" customFormat="1" customHeight="1" spans="1:49">
      <c r="A11813" s="60"/>
      <c r="B11813" s="60"/>
      <c r="C11813" s="60"/>
      <c r="D11813" s="60"/>
      <c r="H11813" s="61"/>
      <c r="I11813" s="61"/>
      <c r="J11813" s="61"/>
      <c r="K11813" s="61"/>
      <c r="L11813" s="61"/>
      <c r="M11813" s="61"/>
      <c r="N11813" s="61"/>
      <c r="O11813" s="61"/>
      <c r="P11813" s="61"/>
      <c r="Q11813" s="61"/>
      <c r="R11813" s="61"/>
      <c r="S11813" s="61"/>
      <c r="T11813" s="61"/>
      <c r="U11813" s="61"/>
      <c r="V11813" s="61"/>
      <c r="W11813" s="61"/>
      <c r="X11813" s="61"/>
      <c r="Y11813" s="61"/>
      <c r="Z11813" s="61"/>
      <c r="AA11813" s="61"/>
      <c r="AB11813" s="61"/>
      <c r="AC11813" s="61"/>
      <c r="AD11813" s="61"/>
      <c r="AE11813" s="61"/>
      <c r="AF11813" s="61"/>
      <c r="AG11813" s="61"/>
      <c r="AH11813" s="61"/>
      <c r="AI11813" s="61"/>
      <c r="AJ11813" s="61"/>
      <c r="AK11813" s="61"/>
      <c r="AL11813" s="61"/>
      <c r="AM11813" s="61"/>
      <c r="AN11813" s="61"/>
      <c r="AO11813" s="61"/>
      <c r="AP11813" s="62"/>
      <c r="AQ11813" s="61"/>
      <c r="AR11813" s="61"/>
      <c r="AS11813" s="61"/>
      <c r="AT11813" s="61"/>
      <c r="AU11813" s="61"/>
      <c r="AV11813" s="61"/>
      <c r="AW11813" s="60"/>
    </row>
    <row r="11814" s="59" customFormat="1" customHeight="1" spans="1:49">
      <c r="A11814" s="60"/>
      <c r="B11814" s="60"/>
      <c r="C11814" s="60"/>
      <c r="D11814" s="60"/>
      <c r="H11814" s="61"/>
      <c r="I11814" s="61"/>
      <c r="J11814" s="61"/>
      <c r="K11814" s="61"/>
      <c r="L11814" s="61"/>
      <c r="M11814" s="61"/>
      <c r="N11814" s="61"/>
      <c r="O11814" s="61"/>
      <c r="P11814" s="61"/>
      <c r="Q11814" s="61"/>
      <c r="R11814" s="61"/>
      <c r="S11814" s="61"/>
      <c r="T11814" s="61"/>
      <c r="U11814" s="61"/>
      <c r="V11814" s="61"/>
      <c r="W11814" s="61"/>
      <c r="X11814" s="61"/>
      <c r="Y11814" s="61"/>
      <c r="Z11814" s="61"/>
      <c r="AA11814" s="61"/>
      <c r="AB11814" s="61"/>
      <c r="AC11814" s="61"/>
      <c r="AD11814" s="61"/>
      <c r="AE11814" s="61"/>
      <c r="AF11814" s="61"/>
      <c r="AG11814" s="61"/>
      <c r="AH11814" s="61"/>
      <c r="AI11814" s="61"/>
      <c r="AJ11814" s="61"/>
      <c r="AK11814" s="61"/>
      <c r="AL11814" s="61"/>
      <c r="AM11814" s="61"/>
      <c r="AN11814" s="61"/>
      <c r="AO11814" s="61"/>
      <c r="AP11814" s="62"/>
      <c r="AQ11814" s="61"/>
      <c r="AR11814" s="61"/>
      <c r="AS11814" s="61"/>
      <c r="AT11814" s="61"/>
      <c r="AU11814" s="61"/>
      <c r="AV11814" s="61"/>
      <c r="AW11814" s="60"/>
    </row>
    <row r="11815" s="59" customFormat="1" customHeight="1" spans="1:49">
      <c r="A11815" s="60"/>
      <c r="B11815" s="60"/>
      <c r="C11815" s="60"/>
      <c r="D11815" s="60"/>
      <c r="H11815" s="61"/>
      <c r="I11815" s="61"/>
      <c r="J11815" s="61"/>
      <c r="K11815" s="61"/>
      <c r="L11815" s="61"/>
      <c r="M11815" s="61"/>
      <c r="N11815" s="61"/>
      <c r="O11815" s="61"/>
      <c r="P11815" s="61"/>
      <c r="Q11815" s="61"/>
      <c r="R11815" s="61"/>
      <c r="S11815" s="61"/>
      <c r="T11815" s="61"/>
      <c r="U11815" s="61"/>
      <c r="V11815" s="61"/>
      <c r="W11815" s="61"/>
      <c r="X11815" s="61"/>
      <c r="Y11815" s="61"/>
      <c r="Z11815" s="61"/>
      <c r="AA11815" s="61"/>
      <c r="AB11815" s="61"/>
      <c r="AC11815" s="61"/>
      <c r="AD11815" s="61"/>
      <c r="AE11815" s="61"/>
      <c r="AF11815" s="61"/>
      <c r="AG11815" s="61"/>
      <c r="AH11815" s="61"/>
      <c r="AI11815" s="61"/>
      <c r="AJ11815" s="61"/>
      <c r="AK11815" s="61"/>
      <c r="AL11815" s="61"/>
      <c r="AM11815" s="61"/>
      <c r="AN11815" s="61"/>
      <c r="AO11815" s="61"/>
      <c r="AP11815" s="62"/>
      <c r="AQ11815" s="61"/>
      <c r="AR11815" s="61"/>
      <c r="AS11815" s="61"/>
      <c r="AT11815" s="61"/>
      <c r="AU11815" s="61"/>
      <c r="AV11815" s="61"/>
      <c r="AW11815" s="60"/>
    </row>
    <row r="11816" s="59" customFormat="1" customHeight="1" spans="1:49">
      <c r="A11816" s="60"/>
      <c r="B11816" s="60"/>
      <c r="C11816" s="60"/>
      <c r="D11816" s="60"/>
      <c r="H11816" s="61"/>
      <c r="I11816" s="61"/>
      <c r="J11816" s="61"/>
      <c r="K11816" s="61"/>
      <c r="L11816" s="61"/>
      <c r="M11816" s="61"/>
      <c r="N11816" s="61"/>
      <c r="O11816" s="61"/>
      <c r="P11816" s="61"/>
      <c r="Q11816" s="61"/>
      <c r="R11816" s="61"/>
      <c r="S11816" s="61"/>
      <c r="T11816" s="61"/>
      <c r="U11816" s="61"/>
      <c r="V11816" s="61"/>
      <c r="W11816" s="61"/>
      <c r="X11816" s="61"/>
      <c r="Y11816" s="61"/>
      <c r="Z11816" s="61"/>
      <c r="AA11816" s="61"/>
      <c r="AB11816" s="61"/>
      <c r="AC11816" s="61"/>
      <c r="AD11816" s="61"/>
      <c r="AE11816" s="61"/>
      <c r="AF11816" s="61"/>
      <c r="AG11816" s="61"/>
      <c r="AH11816" s="61"/>
      <c r="AI11816" s="61"/>
      <c r="AJ11816" s="61"/>
      <c r="AK11816" s="61"/>
      <c r="AL11816" s="61"/>
      <c r="AM11816" s="61"/>
      <c r="AN11816" s="61"/>
      <c r="AO11816" s="61"/>
      <c r="AP11816" s="62"/>
      <c r="AQ11816" s="61"/>
      <c r="AR11816" s="61"/>
      <c r="AS11816" s="61"/>
      <c r="AT11816" s="61"/>
      <c r="AU11816" s="61"/>
      <c r="AV11816" s="61"/>
      <c r="AW11816" s="60"/>
    </row>
    <row r="11817" s="59" customFormat="1" customHeight="1" spans="1:49">
      <c r="A11817" s="60"/>
      <c r="B11817" s="60"/>
      <c r="C11817" s="60"/>
      <c r="D11817" s="60"/>
      <c r="H11817" s="61"/>
      <c r="I11817" s="61"/>
      <c r="J11817" s="61"/>
      <c r="K11817" s="61"/>
      <c r="L11817" s="61"/>
      <c r="M11817" s="61"/>
      <c r="N11817" s="61"/>
      <c r="O11817" s="61"/>
      <c r="P11817" s="61"/>
      <c r="Q11817" s="61"/>
      <c r="R11817" s="61"/>
      <c r="S11817" s="61"/>
      <c r="T11817" s="61"/>
      <c r="U11817" s="61"/>
      <c r="V11817" s="61"/>
      <c r="W11817" s="61"/>
      <c r="X11817" s="61"/>
      <c r="Y11817" s="61"/>
      <c r="Z11817" s="61"/>
      <c r="AA11817" s="61"/>
      <c r="AB11817" s="61"/>
      <c r="AC11817" s="61"/>
      <c r="AD11817" s="61"/>
      <c r="AE11817" s="61"/>
      <c r="AF11817" s="61"/>
      <c r="AG11817" s="61"/>
      <c r="AH11817" s="61"/>
      <c r="AI11817" s="61"/>
      <c r="AJ11817" s="61"/>
      <c r="AK11817" s="61"/>
      <c r="AL11817" s="61"/>
      <c r="AM11817" s="61"/>
      <c r="AN11817" s="61"/>
      <c r="AO11817" s="61"/>
      <c r="AP11817" s="62"/>
      <c r="AQ11817" s="61"/>
      <c r="AR11817" s="61"/>
      <c r="AS11817" s="61"/>
      <c r="AT11817" s="61"/>
      <c r="AU11817" s="61"/>
      <c r="AV11817" s="61"/>
      <c r="AW11817" s="60"/>
    </row>
    <row r="11818" s="59" customFormat="1" customHeight="1" spans="1:49">
      <c r="A11818" s="60"/>
      <c r="B11818" s="60"/>
      <c r="C11818" s="60"/>
      <c r="D11818" s="60"/>
      <c r="H11818" s="61"/>
      <c r="I11818" s="61"/>
      <c r="J11818" s="61"/>
      <c r="K11818" s="61"/>
      <c r="L11818" s="61"/>
      <c r="M11818" s="61"/>
      <c r="N11818" s="61"/>
      <c r="O11818" s="61"/>
      <c r="P11818" s="61"/>
      <c r="Q11818" s="61"/>
      <c r="R11818" s="61"/>
      <c r="S11818" s="61"/>
      <c r="T11818" s="61"/>
      <c r="U11818" s="61"/>
      <c r="V11818" s="61"/>
      <c r="W11818" s="61"/>
      <c r="X11818" s="61"/>
      <c r="Y11818" s="61"/>
      <c r="Z11818" s="61"/>
      <c r="AA11818" s="61"/>
      <c r="AB11818" s="61"/>
      <c r="AC11818" s="61"/>
      <c r="AD11818" s="61"/>
      <c r="AE11818" s="61"/>
      <c r="AF11818" s="61"/>
      <c r="AG11818" s="61"/>
      <c r="AH11818" s="61"/>
      <c r="AI11818" s="61"/>
      <c r="AJ11818" s="61"/>
      <c r="AK11818" s="61"/>
      <c r="AL11818" s="61"/>
      <c r="AM11818" s="61"/>
      <c r="AN11818" s="61"/>
      <c r="AO11818" s="61"/>
      <c r="AP11818" s="62"/>
      <c r="AQ11818" s="61"/>
      <c r="AR11818" s="61"/>
      <c r="AS11818" s="61"/>
      <c r="AT11818" s="61"/>
      <c r="AU11818" s="61"/>
      <c r="AV11818" s="61"/>
      <c r="AW11818" s="60"/>
    </row>
    <row r="11819" s="59" customFormat="1" customHeight="1" spans="1:49">
      <c r="A11819" s="60"/>
      <c r="B11819" s="60"/>
      <c r="C11819" s="60"/>
      <c r="D11819" s="60"/>
      <c r="H11819" s="61"/>
      <c r="I11819" s="61"/>
      <c r="J11819" s="61"/>
      <c r="K11819" s="61"/>
      <c r="L11819" s="61"/>
      <c r="M11819" s="61"/>
      <c r="N11819" s="61"/>
      <c r="O11819" s="61"/>
      <c r="P11819" s="61"/>
      <c r="Q11819" s="61"/>
      <c r="R11819" s="61"/>
      <c r="S11819" s="61"/>
      <c r="T11819" s="61"/>
      <c r="U11819" s="61"/>
      <c r="V11819" s="61"/>
      <c r="W11819" s="61"/>
      <c r="X11819" s="61"/>
      <c r="Y11819" s="61"/>
      <c r="Z11819" s="61"/>
      <c r="AA11819" s="61"/>
      <c r="AB11819" s="61"/>
      <c r="AC11819" s="61"/>
      <c r="AD11819" s="61"/>
      <c r="AE11819" s="61"/>
      <c r="AF11819" s="61"/>
      <c r="AG11819" s="61"/>
      <c r="AH11819" s="61"/>
      <c r="AI11819" s="61"/>
      <c r="AJ11819" s="61"/>
      <c r="AK11819" s="61"/>
      <c r="AL11819" s="61"/>
      <c r="AM11819" s="61"/>
      <c r="AN11819" s="61"/>
      <c r="AO11819" s="61"/>
      <c r="AP11819" s="62"/>
      <c r="AQ11819" s="61"/>
      <c r="AR11819" s="61"/>
      <c r="AS11819" s="61"/>
      <c r="AT11819" s="61"/>
      <c r="AU11819" s="61"/>
      <c r="AV11819" s="61"/>
      <c r="AW11819" s="60"/>
    </row>
    <row r="11820" s="59" customFormat="1" customHeight="1" spans="1:49">
      <c r="A11820" s="60"/>
      <c r="B11820" s="60"/>
      <c r="C11820" s="60"/>
      <c r="D11820" s="60"/>
      <c r="H11820" s="61"/>
      <c r="I11820" s="61"/>
      <c r="J11820" s="61"/>
      <c r="K11820" s="61"/>
      <c r="L11820" s="61"/>
      <c r="M11820" s="61"/>
      <c r="N11820" s="61"/>
      <c r="O11820" s="61"/>
      <c r="P11820" s="61"/>
      <c r="Q11820" s="61"/>
      <c r="R11820" s="61"/>
      <c r="S11820" s="61"/>
      <c r="T11820" s="61"/>
      <c r="U11820" s="61"/>
      <c r="V11820" s="61"/>
      <c r="W11820" s="61"/>
      <c r="X11820" s="61"/>
      <c r="Y11820" s="61"/>
      <c r="Z11820" s="61"/>
      <c r="AA11820" s="61"/>
      <c r="AB11820" s="61"/>
      <c r="AC11820" s="61"/>
      <c r="AD11820" s="61"/>
      <c r="AE11820" s="61"/>
      <c r="AF11820" s="61"/>
      <c r="AG11820" s="61"/>
      <c r="AH11820" s="61"/>
      <c r="AI11820" s="61"/>
      <c r="AJ11820" s="61"/>
      <c r="AK11820" s="61"/>
      <c r="AL11820" s="61"/>
      <c r="AM11820" s="61"/>
      <c r="AN11820" s="61"/>
      <c r="AO11820" s="61"/>
      <c r="AP11820" s="62"/>
      <c r="AQ11820" s="61"/>
      <c r="AR11820" s="61"/>
      <c r="AS11820" s="61"/>
      <c r="AT11820" s="61"/>
      <c r="AU11820" s="61"/>
      <c r="AV11820" s="61"/>
      <c r="AW11820" s="60"/>
    </row>
    <row r="11821" s="59" customFormat="1" customHeight="1" spans="1:49">
      <c r="A11821" s="60"/>
      <c r="B11821" s="60"/>
      <c r="C11821" s="60"/>
      <c r="D11821" s="60"/>
      <c r="H11821" s="61"/>
      <c r="I11821" s="61"/>
      <c r="J11821" s="61"/>
      <c r="K11821" s="61"/>
      <c r="L11821" s="61"/>
      <c r="M11821" s="61"/>
      <c r="N11821" s="61"/>
      <c r="O11821" s="61"/>
      <c r="P11821" s="61"/>
      <c r="Q11821" s="61"/>
      <c r="R11821" s="61"/>
      <c r="S11821" s="61"/>
      <c r="T11821" s="61"/>
      <c r="U11821" s="61"/>
      <c r="V11821" s="61"/>
      <c r="W11821" s="61"/>
      <c r="X11821" s="61"/>
      <c r="Y11821" s="61"/>
      <c r="Z11821" s="61"/>
      <c r="AA11821" s="61"/>
      <c r="AB11821" s="61"/>
      <c r="AC11821" s="61"/>
      <c r="AD11821" s="61"/>
      <c r="AE11821" s="61"/>
      <c r="AF11821" s="61"/>
      <c r="AG11821" s="61"/>
      <c r="AH11821" s="61"/>
      <c r="AI11821" s="61"/>
      <c r="AJ11821" s="61"/>
      <c r="AK11821" s="61"/>
      <c r="AL11821" s="61"/>
      <c r="AM11821" s="61"/>
      <c r="AN11821" s="61"/>
      <c r="AO11821" s="61"/>
      <c r="AP11821" s="62"/>
      <c r="AQ11821" s="61"/>
      <c r="AR11821" s="61"/>
      <c r="AS11821" s="61"/>
      <c r="AT11821" s="61"/>
      <c r="AU11821" s="61"/>
      <c r="AV11821" s="61"/>
      <c r="AW11821" s="60"/>
    </row>
    <row r="11822" s="59" customFormat="1" customHeight="1" spans="1:49">
      <c r="A11822" s="60"/>
      <c r="B11822" s="60"/>
      <c r="C11822" s="60"/>
      <c r="D11822" s="60"/>
      <c r="H11822" s="61"/>
      <c r="I11822" s="61"/>
      <c r="J11822" s="61"/>
      <c r="K11822" s="61"/>
      <c r="L11822" s="61"/>
      <c r="M11822" s="61"/>
      <c r="N11822" s="61"/>
      <c r="O11822" s="61"/>
      <c r="P11822" s="61"/>
      <c r="Q11822" s="61"/>
      <c r="R11822" s="61"/>
      <c r="S11822" s="61"/>
      <c r="T11822" s="61"/>
      <c r="U11822" s="61"/>
      <c r="V11822" s="61"/>
      <c r="W11822" s="61"/>
      <c r="X11822" s="61"/>
      <c r="Y11822" s="61"/>
      <c r="Z11822" s="61"/>
      <c r="AA11822" s="61"/>
      <c r="AB11822" s="61"/>
      <c r="AC11822" s="61"/>
      <c r="AD11822" s="61"/>
      <c r="AE11822" s="61"/>
      <c r="AF11822" s="61"/>
      <c r="AG11822" s="61"/>
      <c r="AH11822" s="61"/>
      <c r="AI11822" s="61"/>
      <c r="AJ11822" s="61"/>
      <c r="AK11822" s="61"/>
      <c r="AL11822" s="61"/>
      <c r="AM11822" s="61"/>
      <c r="AN11822" s="61"/>
      <c r="AO11822" s="61"/>
      <c r="AP11822" s="62"/>
      <c r="AQ11822" s="61"/>
      <c r="AR11822" s="61"/>
      <c r="AS11822" s="61"/>
      <c r="AT11822" s="61"/>
      <c r="AU11822" s="61"/>
      <c r="AV11822" s="61"/>
      <c r="AW11822" s="60"/>
    </row>
    <row r="11823" s="59" customFormat="1" customHeight="1" spans="1:49">
      <c r="A11823" s="60"/>
      <c r="B11823" s="60"/>
      <c r="C11823" s="60"/>
      <c r="D11823" s="60"/>
      <c r="H11823" s="61"/>
      <c r="I11823" s="61"/>
      <c r="J11823" s="61"/>
      <c r="K11823" s="61"/>
      <c r="L11823" s="61"/>
      <c r="M11823" s="61"/>
      <c r="N11823" s="61"/>
      <c r="O11823" s="61"/>
      <c r="P11823" s="61"/>
      <c r="Q11823" s="61"/>
      <c r="R11823" s="61"/>
      <c r="S11823" s="61"/>
      <c r="T11823" s="61"/>
      <c r="U11823" s="61"/>
      <c r="V11823" s="61"/>
      <c r="W11823" s="61"/>
      <c r="X11823" s="61"/>
      <c r="Y11823" s="61"/>
      <c r="Z11823" s="61"/>
      <c r="AA11823" s="61"/>
      <c r="AB11823" s="61"/>
      <c r="AC11823" s="61"/>
      <c r="AD11823" s="61"/>
      <c r="AE11823" s="61"/>
      <c r="AF11823" s="61"/>
      <c r="AG11823" s="61"/>
      <c r="AH11823" s="61"/>
      <c r="AI11823" s="61"/>
      <c r="AJ11823" s="61"/>
      <c r="AK11823" s="61"/>
      <c r="AL11823" s="61"/>
      <c r="AM11823" s="61"/>
      <c r="AN11823" s="61"/>
      <c r="AO11823" s="61"/>
      <c r="AP11823" s="62"/>
      <c r="AQ11823" s="61"/>
      <c r="AR11823" s="61"/>
      <c r="AS11823" s="61"/>
      <c r="AT11823" s="61"/>
      <c r="AU11823" s="61"/>
      <c r="AV11823" s="61"/>
      <c r="AW11823" s="60"/>
    </row>
    <row r="11824" s="59" customFormat="1" customHeight="1" spans="1:49">
      <c r="A11824" s="60"/>
      <c r="B11824" s="60"/>
      <c r="C11824" s="60"/>
      <c r="D11824" s="60"/>
      <c r="H11824" s="61"/>
      <c r="I11824" s="61"/>
      <c r="J11824" s="61"/>
      <c r="K11824" s="61"/>
      <c r="L11824" s="61"/>
      <c r="M11824" s="61"/>
      <c r="N11824" s="61"/>
      <c r="O11824" s="61"/>
      <c r="P11824" s="61"/>
      <c r="Q11824" s="61"/>
      <c r="R11824" s="61"/>
      <c r="S11824" s="61"/>
      <c r="T11824" s="61"/>
      <c r="U11824" s="61"/>
      <c r="V11824" s="61"/>
      <c r="W11824" s="61"/>
      <c r="X11824" s="61"/>
      <c r="Y11824" s="61"/>
      <c r="Z11824" s="61"/>
      <c r="AA11824" s="61"/>
      <c r="AB11824" s="61"/>
      <c r="AC11824" s="61"/>
      <c r="AD11824" s="61"/>
      <c r="AE11824" s="61"/>
      <c r="AF11824" s="61"/>
      <c r="AG11824" s="61"/>
      <c r="AH11824" s="61"/>
      <c r="AI11824" s="61"/>
      <c r="AJ11824" s="61"/>
      <c r="AK11824" s="61"/>
      <c r="AL11824" s="61"/>
      <c r="AM11824" s="61"/>
      <c r="AN11824" s="61"/>
      <c r="AO11824" s="61"/>
      <c r="AP11824" s="62"/>
      <c r="AQ11824" s="61"/>
      <c r="AR11824" s="61"/>
      <c r="AS11824" s="61"/>
      <c r="AT11824" s="61"/>
      <c r="AU11824" s="61"/>
      <c r="AV11824" s="61"/>
      <c r="AW11824" s="60"/>
    </row>
    <row r="11825" s="59" customFormat="1" customHeight="1" spans="1:49">
      <c r="A11825" s="60"/>
      <c r="B11825" s="60"/>
      <c r="C11825" s="60"/>
      <c r="D11825" s="60"/>
      <c r="H11825" s="61"/>
      <c r="I11825" s="61"/>
      <c r="J11825" s="61"/>
      <c r="K11825" s="61"/>
      <c r="L11825" s="61"/>
      <c r="M11825" s="61"/>
      <c r="N11825" s="61"/>
      <c r="O11825" s="61"/>
      <c r="P11825" s="61"/>
      <c r="Q11825" s="61"/>
      <c r="R11825" s="61"/>
      <c r="S11825" s="61"/>
      <c r="T11825" s="61"/>
      <c r="U11825" s="61"/>
      <c r="V11825" s="61"/>
      <c r="W11825" s="61"/>
      <c r="X11825" s="61"/>
      <c r="Y11825" s="61"/>
      <c r="Z11825" s="61"/>
      <c r="AA11825" s="61"/>
      <c r="AB11825" s="61"/>
      <c r="AC11825" s="61"/>
      <c r="AD11825" s="61"/>
      <c r="AE11825" s="61"/>
      <c r="AF11825" s="61"/>
      <c r="AG11825" s="61"/>
      <c r="AH11825" s="61"/>
      <c r="AI11825" s="61"/>
      <c r="AJ11825" s="61"/>
      <c r="AK11825" s="61"/>
      <c r="AL11825" s="61"/>
      <c r="AM11825" s="61"/>
      <c r="AN11825" s="61"/>
      <c r="AO11825" s="61"/>
      <c r="AP11825" s="62"/>
      <c r="AQ11825" s="61"/>
      <c r="AR11825" s="61"/>
      <c r="AS11825" s="61"/>
      <c r="AT11825" s="61"/>
      <c r="AU11825" s="61"/>
      <c r="AV11825" s="61"/>
      <c r="AW11825" s="60"/>
    </row>
    <row r="11826" s="59" customFormat="1" customHeight="1" spans="1:49">
      <c r="A11826" s="60"/>
      <c r="B11826" s="60"/>
      <c r="C11826" s="60"/>
      <c r="D11826" s="60"/>
      <c r="H11826" s="61"/>
      <c r="I11826" s="61"/>
      <c r="J11826" s="61"/>
      <c r="K11826" s="61"/>
      <c r="L11826" s="61"/>
      <c r="M11826" s="61"/>
      <c r="N11826" s="61"/>
      <c r="O11826" s="61"/>
      <c r="P11826" s="61"/>
      <c r="Q11826" s="61"/>
      <c r="R11826" s="61"/>
      <c r="S11826" s="61"/>
      <c r="T11826" s="61"/>
      <c r="U11826" s="61"/>
      <c r="V11826" s="61"/>
      <c r="W11826" s="61"/>
      <c r="X11826" s="61"/>
      <c r="Y11826" s="61"/>
      <c r="Z11826" s="61"/>
      <c r="AA11826" s="61"/>
      <c r="AB11826" s="61"/>
      <c r="AC11826" s="61"/>
      <c r="AD11826" s="61"/>
      <c r="AE11826" s="61"/>
      <c r="AF11826" s="61"/>
      <c r="AG11826" s="61"/>
      <c r="AH11826" s="61"/>
      <c r="AI11826" s="61"/>
      <c r="AJ11826" s="61"/>
      <c r="AK11826" s="61"/>
      <c r="AL11826" s="61"/>
      <c r="AM11826" s="61"/>
      <c r="AN11826" s="61"/>
      <c r="AO11826" s="61"/>
      <c r="AP11826" s="62"/>
      <c r="AQ11826" s="61"/>
      <c r="AR11826" s="61"/>
      <c r="AS11826" s="61"/>
      <c r="AT11826" s="61"/>
      <c r="AU11826" s="61"/>
      <c r="AV11826" s="61"/>
      <c r="AW11826" s="60"/>
    </row>
    <row r="11827" s="59" customFormat="1" customHeight="1" spans="1:49">
      <c r="A11827" s="60"/>
      <c r="B11827" s="60"/>
      <c r="C11827" s="60"/>
      <c r="D11827" s="60"/>
      <c r="H11827" s="61"/>
      <c r="I11827" s="61"/>
      <c r="J11827" s="61"/>
      <c r="K11827" s="61"/>
      <c r="L11827" s="61"/>
      <c r="M11827" s="61"/>
      <c r="N11827" s="61"/>
      <c r="O11827" s="61"/>
      <c r="P11827" s="61"/>
      <c r="Q11827" s="61"/>
      <c r="R11827" s="61"/>
      <c r="S11827" s="61"/>
      <c r="T11827" s="61"/>
      <c r="U11827" s="61"/>
      <c r="V11827" s="61"/>
      <c r="W11827" s="61"/>
      <c r="X11827" s="61"/>
      <c r="Y11827" s="61"/>
      <c r="Z11827" s="61"/>
      <c r="AA11827" s="61"/>
      <c r="AB11827" s="61"/>
      <c r="AC11827" s="61"/>
      <c r="AD11827" s="61"/>
      <c r="AE11827" s="61"/>
      <c r="AF11827" s="61"/>
      <c r="AG11827" s="61"/>
      <c r="AH11827" s="61"/>
      <c r="AI11827" s="61"/>
      <c r="AJ11827" s="61"/>
      <c r="AK11827" s="61"/>
      <c r="AL11827" s="61"/>
      <c r="AM11827" s="61"/>
      <c r="AN11827" s="61"/>
      <c r="AO11827" s="61"/>
      <c r="AP11827" s="62"/>
      <c r="AQ11827" s="61"/>
      <c r="AR11827" s="61"/>
      <c r="AS11827" s="61"/>
      <c r="AT11827" s="61"/>
      <c r="AU11827" s="61"/>
      <c r="AV11827" s="61"/>
      <c r="AW11827" s="60"/>
    </row>
    <row r="11828" s="59" customFormat="1" customHeight="1" spans="1:49">
      <c r="A11828" s="60"/>
      <c r="B11828" s="60"/>
      <c r="C11828" s="60"/>
      <c r="D11828" s="60"/>
      <c r="H11828" s="61"/>
      <c r="I11828" s="61"/>
      <c r="J11828" s="61"/>
      <c r="K11828" s="61"/>
      <c r="L11828" s="61"/>
      <c r="M11828" s="61"/>
      <c r="N11828" s="61"/>
      <c r="O11828" s="61"/>
      <c r="P11828" s="61"/>
      <c r="Q11828" s="61"/>
      <c r="R11828" s="61"/>
      <c r="S11828" s="61"/>
      <c r="T11828" s="61"/>
      <c r="U11828" s="61"/>
      <c r="V11828" s="61"/>
      <c r="W11828" s="61"/>
      <c r="X11828" s="61"/>
      <c r="Y11828" s="61"/>
      <c r="Z11828" s="61"/>
      <c r="AA11828" s="61"/>
      <c r="AB11828" s="61"/>
      <c r="AC11828" s="61"/>
      <c r="AD11828" s="61"/>
      <c r="AE11828" s="61"/>
      <c r="AF11828" s="61"/>
      <c r="AG11828" s="61"/>
      <c r="AH11828" s="61"/>
      <c r="AI11828" s="61"/>
      <c r="AJ11828" s="61"/>
      <c r="AK11828" s="61"/>
      <c r="AL11828" s="61"/>
      <c r="AM11828" s="61"/>
      <c r="AN11828" s="61"/>
      <c r="AO11828" s="61"/>
      <c r="AP11828" s="62"/>
      <c r="AQ11828" s="61"/>
      <c r="AR11828" s="61"/>
      <c r="AS11828" s="61"/>
      <c r="AT11828" s="61"/>
      <c r="AU11828" s="61"/>
      <c r="AV11828" s="61"/>
      <c r="AW11828" s="60"/>
    </row>
    <row r="11829" s="59" customFormat="1" customHeight="1" spans="1:49">
      <c r="A11829" s="60"/>
      <c r="B11829" s="60"/>
      <c r="C11829" s="60"/>
      <c r="D11829" s="60"/>
      <c r="H11829" s="61"/>
      <c r="I11829" s="61"/>
      <c r="J11829" s="61"/>
      <c r="K11829" s="61"/>
      <c r="L11829" s="61"/>
      <c r="M11829" s="61"/>
      <c r="N11829" s="61"/>
      <c r="O11829" s="61"/>
      <c r="P11829" s="61"/>
      <c r="Q11829" s="61"/>
      <c r="R11829" s="61"/>
      <c r="S11829" s="61"/>
      <c r="T11829" s="61"/>
      <c r="U11829" s="61"/>
      <c r="V11829" s="61"/>
      <c r="W11829" s="61"/>
      <c r="X11829" s="61"/>
      <c r="Y11829" s="61"/>
      <c r="Z11829" s="61"/>
      <c r="AA11829" s="61"/>
      <c r="AB11829" s="61"/>
      <c r="AC11829" s="61"/>
      <c r="AD11829" s="61"/>
      <c r="AE11829" s="61"/>
      <c r="AF11829" s="61"/>
      <c r="AG11829" s="61"/>
      <c r="AH11829" s="61"/>
      <c r="AI11829" s="61"/>
      <c r="AJ11829" s="61"/>
      <c r="AK11829" s="61"/>
      <c r="AL11829" s="61"/>
      <c r="AM11829" s="61"/>
      <c r="AN11829" s="61"/>
      <c r="AO11829" s="61"/>
      <c r="AP11829" s="62"/>
      <c r="AQ11829" s="61"/>
      <c r="AR11829" s="61"/>
      <c r="AS11829" s="61"/>
      <c r="AT11829" s="61"/>
      <c r="AU11829" s="61"/>
      <c r="AV11829" s="61"/>
      <c r="AW11829" s="60"/>
    </row>
    <row r="11830" s="59" customFormat="1" customHeight="1" spans="1:49">
      <c r="A11830" s="60"/>
      <c r="B11830" s="60"/>
      <c r="C11830" s="60"/>
      <c r="D11830" s="60"/>
      <c r="H11830" s="61"/>
      <c r="I11830" s="61"/>
      <c r="J11830" s="61"/>
      <c r="K11830" s="61"/>
      <c r="L11830" s="61"/>
      <c r="M11830" s="61"/>
      <c r="N11830" s="61"/>
      <c r="O11830" s="61"/>
      <c r="P11830" s="61"/>
      <c r="Q11830" s="61"/>
      <c r="R11830" s="61"/>
      <c r="S11830" s="61"/>
      <c r="T11830" s="61"/>
      <c r="U11830" s="61"/>
      <c r="V11830" s="61"/>
      <c r="W11830" s="61"/>
      <c r="X11830" s="61"/>
      <c r="Y11830" s="61"/>
      <c r="Z11830" s="61"/>
      <c r="AA11830" s="61"/>
      <c r="AB11830" s="61"/>
      <c r="AC11830" s="61"/>
      <c r="AD11830" s="61"/>
      <c r="AE11830" s="61"/>
      <c r="AF11830" s="61"/>
      <c r="AG11830" s="61"/>
      <c r="AH11830" s="61"/>
      <c r="AI11830" s="61"/>
      <c r="AJ11830" s="61"/>
      <c r="AK11830" s="61"/>
      <c r="AL11830" s="61"/>
      <c r="AM11830" s="61"/>
      <c r="AN11830" s="61"/>
      <c r="AO11830" s="61"/>
      <c r="AP11830" s="62"/>
      <c r="AQ11830" s="61"/>
      <c r="AR11830" s="61"/>
      <c r="AS11830" s="61"/>
      <c r="AT11830" s="61"/>
      <c r="AU11830" s="61"/>
      <c r="AV11830" s="61"/>
      <c r="AW11830" s="60"/>
    </row>
    <row r="11831" s="59" customFormat="1" customHeight="1" spans="1:49">
      <c r="A11831" s="60"/>
      <c r="B11831" s="60"/>
      <c r="C11831" s="60"/>
      <c r="D11831" s="60"/>
      <c r="H11831" s="61"/>
      <c r="I11831" s="61"/>
      <c r="J11831" s="61"/>
      <c r="K11831" s="61"/>
      <c r="L11831" s="61"/>
      <c r="M11831" s="61"/>
      <c r="N11831" s="61"/>
      <c r="O11831" s="61"/>
      <c r="P11831" s="61"/>
      <c r="Q11831" s="61"/>
      <c r="R11831" s="61"/>
      <c r="S11831" s="61"/>
      <c r="T11831" s="61"/>
      <c r="U11831" s="61"/>
      <c r="V11831" s="61"/>
      <c r="W11831" s="61"/>
      <c r="X11831" s="61"/>
      <c r="Y11831" s="61"/>
      <c r="Z11831" s="61"/>
      <c r="AA11831" s="61"/>
      <c r="AB11831" s="61"/>
      <c r="AC11831" s="61"/>
      <c r="AD11831" s="61"/>
      <c r="AE11831" s="61"/>
      <c r="AF11831" s="61"/>
      <c r="AG11831" s="61"/>
      <c r="AH11831" s="61"/>
      <c r="AI11831" s="61"/>
      <c r="AJ11831" s="61"/>
      <c r="AK11831" s="61"/>
      <c r="AL11831" s="61"/>
      <c r="AM11831" s="61"/>
      <c r="AN11831" s="61"/>
      <c r="AO11831" s="61"/>
      <c r="AP11831" s="62"/>
      <c r="AQ11831" s="61"/>
      <c r="AR11831" s="61"/>
      <c r="AS11831" s="61"/>
      <c r="AT11831" s="61"/>
      <c r="AU11831" s="61"/>
      <c r="AV11831" s="61"/>
      <c r="AW11831" s="60"/>
    </row>
    <row r="11832" s="59" customFormat="1" customHeight="1" spans="1:49">
      <c r="A11832" s="60"/>
      <c r="B11832" s="60"/>
      <c r="C11832" s="60"/>
      <c r="D11832" s="60"/>
      <c r="H11832" s="61"/>
      <c r="I11832" s="61"/>
      <c r="J11832" s="61"/>
      <c r="K11832" s="61"/>
      <c r="L11832" s="61"/>
      <c r="M11832" s="61"/>
      <c r="N11832" s="61"/>
      <c r="O11832" s="61"/>
      <c r="P11832" s="61"/>
      <c r="Q11832" s="61"/>
      <c r="R11832" s="61"/>
      <c r="S11832" s="61"/>
      <c r="T11832" s="61"/>
      <c r="U11832" s="61"/>
      <c r="V11832" s="61"/>
      <c r="W11832" s="61"/>
      <c r="X11832" s="61"/>
      <c r="Y11832" s="61"/>
      <c r="Z11832" s="61"/>
      <c r="AA11832" s="61"/>
      <c r="AB11832" s="61"/>
      <c r="AC11832" s="61"/>
      <c r="AD11832" s="61"/>
      <c r="AE11832" s="61"/>
      <c r="AF11832" s="61"/>
      <c r="AG11832" s="61"/>
      <c r="AH11832" s="61"/>
      <c r="AI11832" s="61"/>
      <c r="AJ11832" s="61"/>
      <c r="AK11832" s="61"/>
      <c r="AL11832" s="61"/>
      <c r="AM11832" s="61"/>
      <c r="AN11832" s="61"/>
      <c r="AO11832" s="61"/>
      <c r="AP11832" s="62"/>
      <c r="AQ11832" s="61"/>
      <c r="AR11832" s="61"/>
      <c r="AS11832" s="61"/>
      <c r="AT11832" s="61"/>
      <c r="AU11832" s="61"/>
      <c r="AV11832" s="61"/>
      <c r="AW11832" s="60"/>
    </row>
    <row r="11833" s="59" customFormat="1" customHeight="1" spans="1:49">
      <c r="A11833" s="60"/>
      <c r="B11833" s="60"/>
      <c r="C11833" s="60"/>
      <c r="D11833" s="60"/>
      <c r="H11833" s="61"/>
      <c r="I11833" s="61"/>
      <c r="J11833" s="61"/>
      <c r="K11833" s="61"/>
      <c r="L11833" s="61"/>
      <c r="M11833" s="61"/>
      <c r="N11833" s="61"/>
      <c r="O11833" s="61"/>
      <c r="P11833" s="61"/>
      <c r="Q11833" s="61"/>
      <c r="R11833" s="61"/>
      <c r="S11833" s="61"/>
      <c r="T11833" s="61"/>
      <c r="U11833" s="61"/>
      <c r="V11833" s="61"/>
      <c r="W11833" s="61"/>
      <c r="X11833" s="61"/>
      <c r="Y11833" s="61"/>
      <c r="Z11833" s="61"/>
      <c r="AA11833" s="61"/>
      <c r="AB11833" s="61"/>
      <c r="AC11833" s="61"/>
      <c r="AD11833" s="61"/>
      <c r="AE11833" s="61"/>
      <c r="AF11833" s="61"/>
      <c r="AG11833" s="61"/>
      <c r="AH11833" s="61"/>
      <c r="AI11833" s="61"/>
      <c r="AJ11833" s="61"/>
      <c r="AK11833" s="61"/>
      <c r="AL11833" s="61"/>
      <c r="AM11833" s="61"/>
      <c r="AN11833" s="61"/>
      <c r="AO11833" s="61"/>
      <c r="AP11833" s="62"/>
      <c r="AQ11833" s="61"/>
      <c r="AR11833" s="61"/>
      <c r="AS11833" s="61"/>
      <c r="AT11833" s="61"/>
      <c r="AU11833" s="61"/>
      <c r="AV11833" s="61"/>
      <c r="AW11833" s="60"/>
    </row>
    <row r="11834" s="59" customFormat="1" customHeight="1" spans="1:49">
      <c r="A11834" s="60"/>
      <c r="B11834" s="60"/>
      <c r="C11834" s="60"/>
      <c r="D11834" s="60"/>
      <c r="H11834" s="61"/>
      <c r="I11834" s="61"/>
      <c r="J11834" s="61"/>
      <c r="K11834" s="61"/>
      <c r="L11834" s="61"/>
      <c r="M11834" s="61"/>
      <c r="N11834" s="61"/>
      <c r="O11834" s="61"/>
      <c r="P11834" s="61"/>
      <c r="Q11834" s="61"/>
      <c r="R11834" s="61"/>
      <c r="S11834" s="61"/>
      <c r="T11834" s="61"/>
      <c r="U11834" s="61"/>
      <c r="V11834" s="61"/>
      <c r="W11834" s="61"/>
      <c r="X11834" s="61"/>
      <c r="Y11834" s="61"/>
      <c r="Z11834" s="61"/>
      <c r="AA11834" s="61"/>
      <c r="AB11834" s="61"/>
      <c r="AC11834" s="61"/>
      <c r="AD11834" s="61"/>
      <c r="AE11834" s="61"/>
      <c r="AF11834" s="61"/>
      <c r="AG11834" s="61"/>
      <c r="AH11834" s="61"/>
      <c r="AI11834" s="61"/>
      <c r="AJ11834" s="61"/>
      <c r="AK11834" s="61"/>
      <c r="AL11834" s="61"/>
      <c r="AM11834" s="61"/>
      <c r="AN11834" s="61"/>
      <c r="AO11834" s="61"/>
      <c r="AP11834" s="62"/>
      <c r="AQ11834" s="61"/>
      <c r="AR11834" s="61"/>
      <c r="AS11834" s="61"/>
      <c r="AT11834" s="61"/>
      <c r="AU11834" s="61"/>
      <c r="AV11834" s="61"/>
      <c r="AW11834" s="60"/>
    </row>
    <row r="11835" s="59" customFormat="1" customHeight="1" spans="1:49">
      <c r="A11835" s="60"/>
      <c r="B11835" s="60"/>
      <c r="C11835" s="60"/>
      <c r="D11835" s="60"/>
      <c r="H11835" s="61"/>
      <c r="I11835" s="61"/>
      <c r="J11835" s="61"/>
      <c r="K11835" s="61"/>
      <c r="L11835" s="61"/>
      <c r="M11835" s="61"/>
      <c r="N11835" s="61"/>
      <c r="O11835" s="61"/>
      <c r="P11835" s="61"/>
      <c r="Q11835" s="61"/>
      <c r="R11835" s="61"/>
      <c r="S11835" s="61"/>
      <c r="T11835" s="61"/>
      <c r="U11835" s="61"/>
      <c r="V11835" s="61"/>
      <c r="W11835" s="61"/>
      <c r="X11835" s="61"/>
      <c r="Y11835" s="61"/>
      <c r="Z11835" s="61"/>
      <c r="AA11835" s="61"/>
      <c r="AB11835" s="61"/>
      <c r="AC11835" s="61"/>
      <c r="AD11835" s="61"/>
      <c r="AE11835" s="61"/>
      <c r="AF11835" s="61"/>
      <c r="AG11835" s="61"/>
      <c r="AH11835" s="61"/>
      <c r="AI11835" s="61"/>
      <c r="AJ11835" s="61"/>
      <c r="AK11835" s="61"/>
      <c r="AL11835" s="61"/>
      <c r="AM11835" s="61"/>
      <c r="AN11835" s="61"/>
      <c r="AO11835" s="61"/>
      <c r="AP11835" s="62"/>
      <c r="AQ11835" s="61"/>
      <c r="AR11835" s="61"/>
      <c r="AS11835" s="61"/>
      <c r="AT11835" s="61"/>
      <c r="AU11835" s="61"/>
      <c r="AV11835" s="61"/>
      <c r="AW11835" s="60"/>
    </row>
    <row r="11836" s="59" customFormat="1" customHeight="1" spans="1:49">
      <c r="A11836" s="60"/>
      <c r="B11836" s="60"/>
      <c r="C11836" s="60"/>
      <c r="D11836" s="60"/>
      <c r="H11836" s="61"/>
      <c r="I11836" s="61"/>
      <c r="J11836" s="61"/>
      <c r="K11836" s="61"/>
      <c r="L11836" s="61"/>
      <c r="M11836" s="61"/>
      <c r="N11836" s="61"/>
      <c r="O11836" s="61"/>
      <c r="P11836" s="61"/>
      <c r="Q11836" s="61"/>
      <c r="R11836" s="61"/>
      <c r="S11836" s="61"/>
      <c r="T11836" s="61"/>
      <c r="U11836" s="61"/>
      <c r="V11836" s="61"/>
      <c r="W11836" s="61"/>
      <c r="X11836" s="61"/>
      <c r="Y11836" s="61"/>
      <c r="Z11836" s="61"/>
      <c r="AA11836" s="61"/>
      <c r="AB11836" s="61"/>
      <c r="AC11836" s="61"/>
      <c r="AD11836" s="61"/>
      <c r="AE11836" s="61"/>
      <c r="AF11836" s="61"/>
      <c r="AG11836" s="61"/>
      <c r="AH11836" s="61"/>
      <c r="AI11836" s="61"/>
      <c r="AJ11836" s="61"/>
      <c r="AK11836" s="61"/>
      <c r="AL11836" s="61"/>
      <c r="AM11836" s="61"/>
      <c r="AN11836" s="61"/>
      <c r="AO11836" s="61"/>
      <c r="AP11836" s="62"/>
      <c r="AQ11836" s="61"/>
      <c r="AR11836" s="61"/>
      <c r="AS11836" s="61"/>
      <c r="AT11836" s="61"/>
      <c r="AU11836" s="61"/>
      <c r="AV11836" s="61"/>
      <c r="AW11836" s="60"/>
    </row>
    <row r="11837" s="59" customFormat="1" customHeight="1" spans="1:49">
      <c r="A11837" s="60"/>
      <c r="B11837" s="60"/>
      <c r="C11837" s="60"/>
      <c r="D11837" s="60"/>
      <c r="H11837" s="61"/>
      <c r="I11837" s="61"/>
      <c r="J11837" s="61"/>
      <c r="K11837" s="61"/>
      <c r="L11837" s="61"/>
      <c r="M11837" s="61"/>
      <c r="N11837" s="61"/>
      <c r="O11837" s="61"/>
      <c r="P11837" s="61"/>
      <c r="Q11837" s="61"/>
      <c r="R11837" s="61"/>
      <c r="S11837" s="61"/>
      <c r="T11837" s="61"/>
      <c r="U11837" s="61"/>
      <c r="V11837" s="61"/>
      <c r="W11837" s="61"/>
      <c r="X11837" s="61"/>
      <c r="Y11837" s="61"/>
      <c r="Z11837" s="61"/>
      <c r="AA11837" s="61"/>
      <c r="AB11837" s="61"/>
      <c r="AC11837" s="61"/>
      <c r="AD11837" s="61"/>
      <c r="AE11837" s="61"/>
      <c r="AF11837" s="61"/>
      <c r="AG11837" s="61"/>
      <c r="AH11837" s="61"/>
      <c r="AI11837" s="61"/>
      <c r="AJ11837" s="61"/>
      <c r="AK11837" s="61"/>
      <c r="AL11837" s="61"/>
      <c r="AM11837" s="61"/>
      <c r="AN11837" s="61"/>
      <c r="AO11837" s="61"/>
      <c r="AP11837" s="62"/>
      <c r="AQ11837" s="61"/>
      <c r="AR11837" s="61"/>
      <c r="AS11837" s="61"/>
      <c r="AT11837" s="61"/>
      <c r="AU11837" s="61"/>
      <c r="AV11837" s="61"/>
      <c r="AW11837" s="60"/>
    </row>
    <row r="11838" s="59" customFormat="1" customHeight="1" spans="1:49">
      <c r="A11838" s="60"/>
      <c r="B11838" s="60"/>
      <c r="C11838" s="60"/>
      <c r="D11838" s="60"/>
      <c r="H11838" s="61"/>
      <c r="I11838" s="61"/>
      <c r="J11838" s="61"/>
      <c r="K11838" s="61"/>
      <c r="L11838" s="61"/>
      <c r="M11838" s="61"/>
      <c r="N11838" s="61"/>
      <c r="O11838" s="61"/>
      <c r="P11838" s="61"/>
      <c r="Q11838" s="61"/>
      <c r="R11838" s="61"/>
      <c r="S11838" s="61"/>
      <c r="T11838" s="61"/>
      <c r="U11838" s="61"/>
      <c r="V11838" s="61"/>
      <c r="W11838" s="61"/>
      <c r="X11838" s="61"/>
      <c r="Y11838" s="61"/>
      <c r="Z11838" s="61"/>
      <c r="AA11838" s="61"/>
      <c r="AB11838" s="61"/>
      <c r="AC11838" s="61"/>
      <c r="AD11838" s="61"/>
      <c r="AE11838" s="61"/>
      <c r="AF11838" s="61"/>
      <c r="AG11838" s="61"/>
      <c r="AH11838" s="61"/>
      <c r="AI11838" s="61"/>
      <c r="AJ11838" s="61"/>
      <c r="AK11838" s="61"/>
      <c r="AL11838" s="61"/>
      <c r="AM11838" s="61"/>
      <c r="AN11838" s="61"/>
      <c r="AO11838" s="61"/>
      <c r="AP11838" s="62"/>
      <c r="AQ11838" s="61"/>
      <c r="AR11838" s="61"/>
      <c r="AS11838" s="61"/>
      <c r="AT11838" s="61"/>
      <c r="AU11838" s="61"/>
      <c r="AV11838" s="61"/>
      <c r="AW11838" s="60"/>
    </row>
    <row r="11839" s="59" customFormat="1" customHeight="1" spans="1:49">
      <c r="A11839" s="60"/>
      <c r="B11839" s="60"/>
      <c r="C11839" s="60"/>
      <c r="D11839" s="60"/>
      <c r="H11839" s="61"/>
      <c r="I11839" s="61"/>
      <c r="J11839" s="61"/>
      <c r="K11839" s="61"/>
      <c r="L11839" s="61"/>
      <c r="M11839" s="61"/>
      <c r="N11839" s="61"/>
      <c r="O11839" s="61"/>
      <c r="P11839" s="61"/>
      <c r="Q11839" s="61"/>
      <c r="R11839" s="61"/>
      <c r="S11839" s="61"/>
      <c r="T11839" s="61"/>
      <c r="U11839" s="61"/>
      <c r="V11839" s="61"/>
      <c r="W11839" s="61"/>
      <c r="X11839" s="61"/>
      <c r="Y11839" s="61"/>
      <c r="Z11839" s="61"/>
      <c r="AA11839" s="61"/>
      <c r="AB11839" s="61"/>
      <c r="AC11839" s="61"/>
      <c r="AD11839" s="61"/>
      <c r="AE11839" s="61"/>
      <c r="AF11839" s="61"/>
      <c r="AG11839" s="61"/>
      <c r="AH11839" s="61"/>
      <c r="AI11839" s="61"/>
      <c r="AJ11839" s="61"/>
      <c r="AK11839" s="61"/>
      <c r="AL11839" s="61"/>
      <c r="AM11839" s="61"/>
      <c r="AN11839" s="61"/>
      <c r="AO11839" s="61"/>
      <c r="AP11839" s="62"/>
      <c r="AQ11839" s="61"/>
      <c r="AR11839" s="61"/>
      <c r="AS11839" s="61"/>
      <c r="AT11839" s="61"/>
      <c r="AU11839" s="61"/>
      <c r="AV11839" s="61"/>
      <c r="AW11839" s="60"/>
    </row>
    <row r="11840" s="59" customFormat="1" customHeight="1" spans="1:49">
      <c r="A11840" s="60"/>
      <c r="B11840" s="60"/>
      <c r="C11840" s="60"/>
      <c r="D11840" s="60"/>
      <c r="H11840" s="61"/>
      <c r="I11840" s="61"/>
      <c r="J11840" s="61"/>
      <c r="K11840" s="61"/>
      <c r="L11840" s="61"/>
      <c r="M11840" s="61"/>
      <c r="N11840" s="61"/>
      <c r="O11840" s="61"/>
      <c r="P11840" s="61"/>
      <c r="Q11840" s="61"/>
      <c r="R11840" s="61"/>
      <c r="S11840" s="61"/>
      <c r="T11840" s="61"/>
      <c r="U11840" s="61"/>
      <c r="V11840" s="61"/>
      <c r="W11840" s="61"/>
      <c r="X11840" s="61"/>
      <c r="Y11840" s="61"/>
      <c r="Z11840" s="61"/>
      <c r="AA11840" s="61"/>
      <c r="AB11840" s="61"/>
      <c r="AC11840" s="61"/>
      <c r="AD11840" s="61"/>
      <c r="AE11840" s="61"/>
      <c r="AF11840" s="61"/>
      <c r="AG11840" s="61"/>
      <c r="AH11840" s="61"/>
      <c r="AI11840" s="61"/>
      <c r="AJ11840" s="61"/>
      <c r="AK11840" s="61"/>
      <c r="AL11840" s="61"/>
      <c r="AM11840" s="61"/>
      <c r="AN11840" s="61"/>
      <c r="AO11840" s="61"/>
      <c r="AP11840" s="62"/>
      <c r="AQ11840" s="61"/>
      <c r="AR11840" s="61"/>
      <c r="AS11840" s="61"/>
      <c r="AT11840" s="61"/>
      <c r="AU11840" s="61"/>
      <c r="AV11840" s="61"/>
      <c r="AW11840" s="60"/>
    </row>
    <row r="11841" s="59" customFormat="1" customHeight="1" spans="1:49">
      <c r="A11841" s="60"/>
      <c r="B11841" s="60"/>
      <c r="C11841" s="60"/>
      <c r="D11841" s="60"/>
      <c r="H11841" s="61"/>
      <c r="I11841" s="61"/>
      <c r="J11841" s="61"/>
      <c r="K11841" s="61"/>
      <c r="L11841" s="61"/>
      <c r="M11841" s="61"/>
      <c r="N11841" s="61"/>
      <c r="O11841" s="61"/>
      <c r="P11841" s="61"/>
      <c r="Q11841" s="61"/>
      <c r="R11841" s="61"/>
      <c r="S11841" s="61"/>
      <c r="T11841" s="61"/>
      <c r="U11841" s="61"/>
      <c r="V11841" s="61"/>
      <c r="W11841" s="61"/>
      <c r="X11841" s="61"/>
      <c r="Y11841" s="61"/>
      <c r="Z11841" s="61"/>
      <c r="AA11841" s="61"/>
      <c r="AB11841" s="61"/>
      <c r="AC11841" s="61"/>
      <c r="AD11841" s="61"/>
      <c r="AE11841" s="61"/>
      <c r="AF11841" s="61"/>
      <c r="AG11841" s="61"/>
      <c r="AH11841" s="61"/>
      <c r="AI11841" s="61"/>
      <c r="AJ11841" s="61"/>
      <c r="AK11841" s="61"/>
      <c r="AL11841" s="61"/>
      <c r="AM11841" s="61"/>
      <c r="AN11841" s="61"/>
      <c r="AO11841" s="61"/>
      <c r="AP11841" s="62"/>
      <c r="AQ11841" s="61"/>
      <c r="AR11841" s="61"/>
      <c r="AS11841" s="61"/>
      <c r="AT11841" s="61"/>
      <c r="AU11841" s="61"/>
      <c r="AV11841" s="61"/>
      <c r="AW11841" s="60"/>
    </row>
    <row r="11842" s="59" customFormat="1" customHeight="1" spans="1:49">
      <c r="A11842" s="60"/>
      <c r="B11842" s="60"/>
      <c r="C11842" s="60"/>
      <c r="D11842" s="60"/>
      <c r="H11842" s="61"/>
      <c r="I11842" s="61"/>
      <c r="J11842" s="61"/>
      <c r="K11842" s="61"/>
      <c r="L11842" s="61"/>
      <c r="M11842" s="61"/>
      <c r="N11842" s="61"/>
      <c r="O11842" s="61"/>
      <c r="P11842" s="61"/>
      <c r="Q11842" s="61"/>
      <c r="R11842" s="61"/>
      <c r="S11842" s="61"/>
      <c r="T11842" s="61"/>
      <c r="U11842" s="61"/>
      <c r="V11842" s="61"/>
      <c r="W11842" s="61"/>
      <c r="X11842" s="61"/>
      <c r="Y11842" s="61"/>
      <c r="Z11842" s="61"/>
      <c r="AA11842" s="61"/>
      <c r="AB11842" s="61"/>
      <c r="AC11842" s="61"/>
      <c r="AD11842" s="61"/>
      <c r="AE11842" s="61"/>
      <c r="AF11842" s="61"/>
      <c r="AG11842" s="61"/>
      <c r="AH11842" s="61"/>
      <c r="AI11842" s="61"/>
      <c r="AJ11842" s="61"/>
      <c r="AK11842" s="61"/>
      <c r="AL11842" s="61"/>
      <c r="AM11842" s="61"/>
      <c r="AN11842" s="61"/>
      <c r="AO11842" s="61"/>
      <c r="AP11842" s="62"/>
      <c r="AQ11842" s="61"/>
      <c r="AR11842" s="61"/>
      <c r="AS11842" s="61"/>
      <c r="AT11842" s="61"/>
      <c r="AU11842" s="61"/>
      <c r="AV11842" s="61"/>
      <c r="AW11842" s="60"/>
    </row>
    <row r="11843" s="59" customFormat="1" customHeight="1" spans="1:49">
      <c r="A11843" s="60"/>
      <c r="B11843" s="60"/>
      <c r="C11843" s="60"/>
      <c r="D11843" s="60"/>
      <c r="H11843" s="61"/>
      <c r="I11843" s="61"/>
      <c r="J11843" s="61"/>
      <c r="K11843" s="61"/>
      <c r="L11843" s="61"/>
      <c r="M11843" s="61"/>
      <c r="N11843" s="61"/>
      <c r="O11843" s="61"/>
      <c r="P11843" s="61"/>
      <c r="Q11843" s="61"/>
      <c r="R11843" s="61"/>
      <c r="S11843" s="61"/>
      <c r="T11843" s="61"/>
      <c r="U11843" s="61"/>
      <c r="V11843" s="61"/>
      <c r="W11843" s="61"/>
      <c r="X11843" s="61"/>
      <c r="Y11843" s="61"/>
      <c r="Z11843" s="61"/>
      <c r="AA11843" s="61"/>
      <c r="AB11843" s="61"/>
      <c r="AC11843" s="61"/>
      <c r="AD11843" s="61"/>
      <c r="AE11843" s="61"/>
      <c r="AF11843" s="61"/>
      <c r="AG11843" s="61"/>
      <c r="AH11843" s="61"/>
      <c r="AI11843" s="61"/>
      <c r="AJ11843" s="61"/>
      <c r="AK11843" s="61"/>
      <c r="AL11843" s="61"/>
      <c r="AM11843" s="61"/>
      <c r="AN11843" s="61"/>
      <c r="AO11843" s="61"/>
      <c r="AP11843" s="62"/>
      <c r="AQ11843" s="61"/>
      <c r="AR11843" s="61"/>
      <c r="AS11843" s="61"/>
      <c r="AT11843" s="61"/>
      <c r="AU11843" s="61"/>
      <c r="AV11843" s="61"/>
      <c r="AW11843" s="60"/>
    </row>
    <row r="11844" s="59" customFormat="1" customHeight="1" spans="1:49">
      <c r="A11844" s="60"/>
      <c r="B11844" s="60"/>
      <c r="C11844" s="60"/>
      <c r="D11844" s="60"/>
      <c r="H11844" s="61"/>
      <c r="I11844" s="61"/>
      <c r="J11844" s="61"/>
      <c r="K11844" s="61"/>
      <c r="L11844" s="61"/>
      <c r="M11844" s="61"/>
      <c r="N11844" s="61"/>
      <c r="O11844" s="61"/>
      <c r="P11844" s="61"/>
      <c r="Q11844" s="61"/>
      <c r="R11844" s="61"/>
      <c r="S11844" s="61"/>
      <c r="T11844" s="61"/>
      <c r="U11844" s="61"/>
      <c r="V11844" s="61"/>
      <c r="W11844" s="61"/>
      <c r="X11844" s="61"/>
      <c r="Y11844" s="61"/>
      <c r="Z11844" s="61"/>
      <c r="AA11844" s="61"/>
      <c r="AB11844" s="61"/>
      <c r="AC11844" s="61"/>
      <c r="AD11844" s="61"/>
      <c r="AE11844" s="61"/>
      <c r="AF11844" s="61"/>
      <c r="AG11844" s="61"/>
      <c r="AH11844" s="61"/>
      <c r="AI11844" s="61"/>
      <c r="AJ11844" s="61"/>
      <c r="AK11844" s="61"/>
      <c r="AL11844" s="61"/>
      <c r="AM11844" s="61"/>
      <c r="AN11844" s="61"/>
      <c r="AO11844" s="61"/>
      <c r="AP11844" s="62"/>
      <c r="AQ11844" s="61"/>
      <c r="AR11844" s="61"/>
      <c r="AS11844" s="61"/>
      <c r="AT11844" s="61"/>
      <c r="AU11844" s="61"/>
      <c r="AV11844" s="61"/>
      <c r="AW11844" s="60"/>
    </row>
    <row r="11845" s="59" customFormat="1" customHeight="1" spans="1:49">
      <c r="A11845" s="60"/>
      <c r="B11845" s="60"/>
      <c r="C11845" s="60"/>
      <c r="D11845" s="60"/>
      <c r="H11845" s="61"/>
      <c r="I11845" s="61"/>
      <c r="J11845" s="61"/>
      <c r="K11845" s="61"/>
      <c r="L11845" s="61"/>
      <c r="M11845" s="61"/>
      <c r="N11845" s="61"/>
      <c r="O11845" s="61"/>
      <c r="P11845" s="61"/>
      <c r="Q11845" s="61"/>
      <c r="R11845" s="61"/>
      <c r="S11845" s="61"/>
      <c r="T11845" s="61"/>
      <c r="U11845" s="61"/>
      <c r="V11845" s="61"/>
      <c r="W11845" s="61"/>
      <c r="X11845" s="61"/>
      <c r="Y11845" s="61"/>
      <c r="Z11845" s="61"/>
      <c r="AA11845" s="61"/>
      <c r="AB11845" s="61"/>
      <c r="AC11845" s="61"/>
      <c r="AD11845" s="61"/>
      <c r="AE11845" s="61"/>
      <c r="AF11845" s="61"/>
      <c r="AG11845" s="61"/>
      <c r="AH11845" s="61"/>
      <c r="AI11845" s="61"/>
      <c r="AJ11845" s="61"/>
      <c r="AK11845" s="61"/>
      <c r="AL11845" s="61"/>
      <c r="AM11845" s="61"/>
      <c r="AN11845" s="61"/>
      <c r="AO11845" s="61"/>
      <c r="AP11845" s="62"/>
      <c r="AQ11845" s="61"/>
      <c r="AR11845" s="61"/>
      <c r="AS11845" s="61"/>
      <c r="AT11845" s="61"/>
      <c r="AU11845" s="61"/>
      <c r="AV11845" s="61"/>
      <c r="AW11845" s="60"/>
    </row>
    <row r="11846" s="59" customFormat="1" customHeight="1" spans="1:49">
      <c r="A11846" s="60"/>
      <c r="B11846" s="60"/>
      <c r="C11846" s="60"/>
      <c r="D11846" s="60"/>
      <c r="H11846" s="61"/>
      <c r="I11846" s="61"/>
      <c r="J11846" s="61"/>
      <c r="K11846" s="61"/>
      <c r="L11846" s="61"/>
      <c r="M11846" s="61"/>
      <c r="N11846" s="61"/>
      <c r="O11846" s="61"/>
      <c r="P11846" s="61"/>
      <c r="Q11846" s="61"/>
      <c r="R11846" s="61"/>
      <c r="S11846" s="61"/>
      <c r="T11846" s="61"/>
      <c r="U11846" s="61"/>
      <c r="V11846" s="61"/>
      <c r="W11846" s="61"/>
      <c r="X11846" s="61"/>
      <c r="Y11846" s="61"/>
      <c r="Z11846" s="61"/>
      <c r="AA11846" s="61"/>
      <c r="AB11846" s="61"/>
      <c r="AC11846" s="61"/>
      <c r="AD11846" s="61"/>
      <c r="AE11846" s="61"/>
      <c r="AF11846" s="61"/>
      <c r="AG11846" s="61"/>
      <c r="AH11846" s="61"/>
      <c r="AI11846" s="61"/>
      <c r="AJ11846" s="61"/>
      <c r="AK11846" s="61"/>
      <c r="AL11846" s="61"/>
      <c r="AM11846" s="61"/>
      <c r="AN11846" s="61"/>
      <c r="AO11846" s="61"/>
      <c r="AP11846" s="62"/>
      <c r="AQ11846" s="61"/>
      <c r="AR11846" s="61"/>
      <c r="AS11846" s="61"/>
      <c r="AT11846" s="61"/>
      <c r="AU11846" s="61"/>
      <c r="AV11846" s="61"/>
      <c r="AW11846" s="60"/>
    </row>
    <row r="11847" s="59" customFormat="1" customHeight="1" spans="1:49">
      <c r="A11847" s="60"/>
      <c r="B11847" s="60"/>
      <c r="C11847" s="60"/>
      <c r="D11847" s="60"/>
      <c r="H11847" s="61"/>
      <c r="I11847" s="61"/>
      <c r="J11847" s="61"/>
      <c r="K11847" s="61"/>
      <c r="L11847" s="61"/>
      <c r="M11847" s="61"/>
      <c r="N11847" s="61"/>
      <c r="O11847" s="61"/>
      <c r="P11847" s="61"/>
      <c r="Q11847" s="61"/>
      <c r="R11847" s="61"/>
      <c r="S11847" s="61"/>
      <c r="T11847" s="61"/>
      <c r="U11847" s="61"/>
      <c r="V11847" s="61"/>
      <c r="W11847" s="61"/>
      <c r="X11847" s="61"/>
      <c r="Y11847" s="61"/>
      <c r="Z11847" s="61"/>
      <c r="AA11847" s="61"/>
      <c r="AB11847" s="61"/>
      <c r="AC11847" s="61"/>
      <c r="AD11847" s="61"/>
      <c r="AE11847" s="61"/>
      <c r="AF11847" s="61"/>
      <c r="AG11847" s="61"/>
      <c r="AH11847" s="61"/>
      <c r="AI11847" s="61"/>
      <c r="AJ11847" s="61"/>
      <c r="AK11847" s="61"/>
      <c r="AL11847" s="61"/>
      <c r="AM11847" s="61"/>
      <c r="AN11847" s="61"/>
      <c r="AO11847" s="61"/>
      <c r="AP11847" s="62"/>
      <c r="AQ11847" s="61"/>
      <c r="AR11847" s="61"/>
      <c r="AS11847" s="61"/>
      <c r="AT11847" s="61"/>
      <c r="AU11847" s="61"/>
      <c r="AV11847" s="61"/>
      <c r="AW11847" s="60"/>
    </row>
    <row r="11848" s="59" customFormat="1" customHeight="1" spans="1:49">
      <c r="A11848" s="60"/>
      <c r="B11848" s="60"/>
      <c r="C11848" s="60"/>
      <c r="D11848" s="60"/>
      <c r="H11848" s="61"/>
      <c r="I11848" s="61"/>
      <c r="J11848" s="61"/>
      <c r="K11848" s="61"/>
      <c r="L11848" s="61"/>
      <c r="M11848" s="61"/>
      <c r="N11848" s="61"/>
      <c r="O11848" s="61"/>
      <c r="P11848" s="61"/>
      <c r="Q11848" s="61"/>
      <c r="R11848" s="61"/>
      <c r="S11848" s="61"/>
      <c r="T11848" s="61"/>
      <c r="U11848" s="61"/>
      <c r="V11848" s="61"/>
      <c r="W11848" s="61"/>
      <c r="X11848" s="61"/>
      <c r="Y11848" s="61"/>
      <c r="Z11848" s="61"/>
      <c r="AA11848" s="61"/>
      <c r="AB11848" s="61"/>
      <c r="AC11848" s="61"/>
      <c r="AD11848" s="61"/>
      <c r="AE11848" s="61"/>
      <c r="AF11848" s="61"/>
      <c r="AG11848" s="61"/>
      <c r="AH11848" s="61"/>
      <c r="AI11848" s="61"/>
      <c r="AJ11848" s="61"/>
      <c r="AK11848" s="61"/>
      <c r="AL11848" s="61"/>
      <c r="AM11848" s="61"/>
      <c r="AN11848" s="61"/>
      <c r="AO11848" s="61"/>
      <c r="AP11848" s="62"/>
      <c r="AQ11848" s="61"/>
      <c r="AR11848" s="61"/>
      <c r="AS11848" s="61"/>
      <c r="AT11848" s="61"/>
      <c r="AU11848" s="61"/>
      <c r="AV11848" s="61"/>
      <c r="AW11848" s="60"/>
    </row>
    <row r="11849" s="59" customFormat="1" customHeight="1" spans="1:49">
      <c r="A11849" s="60"/>
      <c r="B11849" s="60"/>
      <c r="C11849" s="60"/>
      <c r="D11849" s="60"/>
      <c r="H11849" s="61"/>
      <c r="I11849" s="61"/>
      <c r="J11849" s="61"/>
      <c r="K11849" s="61"/>
      <c r="L11849" s="61"/>
      <c r="M11849" s="61"/>
      <c r="N11849" s="61"/>
      <c r="O11849" s="61"/>
      <c r="P11849" s="61"/>
      <c r="Q11849" s="61"/>
      <c r="R11849" s="61"/>
      <c r="S11849" s="61"/>
      <c r="T11849" s="61"/>
      <c r="U11849" s="61"/>
      <c r="V11849" s="61"/>
      <c r="W11849" s="61"/>
      <c r="X11849" s="61"/>
      <c r="Y11849" s="61"/>
      <c r="Z11849" s="61"/>
      <c r="AA11849" s="61"/>
      <c r="AB11849" s="61"/>
      <c r="AC11849" s="61"/>
      <c r="AD11849" s="61"/>
      <c r="AE11849" s="61"/>
      <c r="AF11849" s="61"/>
      <c r="AG11849" s="61"/>
      <c r="AH11849" s="61"/>
      <c r="AI11849" s="61"/>
      <c r="AJ11849" s="61"/>
      <c r="AK11849" s="61"/>
      <c r="AL11849" s="61"/>
      <c r="AM11849" s="61"/>
      <c r="AN11849" s="61"/>
      <c r="AO11849" s="61"/>
      <c r="AP11849" s="62"/>
      <c r="AQ11849" s="61"/>
      <c r="AR11849" s="61"/>
      <c r="AS11849" s="61"/>
      <c r="AT11849" s="61"/>
      <c r="AU11849" s="61"/>
      <c r="AV11849" s="61"/>
      <c r="AW11849" s="60"/>
    </row>
    <row r="11850" s="59" customFormat="1" customHeight="1" spans="1:49">
      <c r="A11850" s="60"/>
      <c r="B11850" s="60"/>
      <c r="C11850" s="60"/>
      <c r="D11850" s="60"/>
      <c r="H11850" s="61"/>
      <c r="I11850" s="61"/>
      <c r="J11850" s="61"/>
      <c r="K11850" s="61"/>
      <c r="L11850" s="61"/>
      <c r="M11850" s="61"/>
      <c r="N11850" s="61"/>
      <c r="O11850" s="61"/>
      <c r="P11850" s="61"/>
      <c r="Q11850" s="61"/>
      <c r="R11850" s="61"/>
      <c r="S11850" s="61"/>
      <c r="T11850" s="61"/>
      <c r="U11850" s="61"/>
      <c r="V11850" s="61"/>
      <c r="W11850" s="61"/>
      <c r="X11850" s="61"/>
      <c r="Y11850" s="61"/>
      <c r="Z11850" s="61"/>
      <c r="AA11850" s="61"/>
      <c r="AB11850" s="61"/>
      <c r="AC11850" s="61"/>
      <c r="AD11850" s="61"/>
      <c r="AE11850" s="61"/>
      <c r="AF11850" s="61"/>
      <c r="AG11850" s="61"/>
      <c r="AH11850" s="61"/>
      <c r="AI11850" s="61"/>
      <c r="AJ11850" s="61"/>
      <c r="AK11850" s="61"/>
      <c r="AL11850" s="61"/>
      <c r="AM11850" s="61"/>
      <c r="AN11850" s="61"/>
      <c r="AO11850" s="61"/>
      <c r="AP11850" s="62"/>
      <c r="AQ11850" s="61"/>
      <c r="AR11850" s="61"/>
      <c r="AS11850" s="61"/>
      <c r="AT11850" s="61"/>
      <c r="AU11850" s="61"/>
      <c r="AV11850" s="61"/>
      <c r="AW11850" s="60"/>
    </row>
    <row r="11851" s="59" customFormat="1" customHeight="1" spans="1:49">
      <c r="A11851" s="60"/>
      <c r="B11851" s="60"/>
      <c r="C11851" s="60"/>
      <c r="D11851" s="60"/>
      <c r="H11851" s="61"/>
      <c r="I11851" s="61"/>
      <c r="J11851" s="61"/>
      <c r="K11851" s="61"/>
      <c r="L11851" s="61"/>
      <c r="M11851" s="61"/>
      <c r="N11851" s="61"/>
      <c r="O11851" s="61"/>
      <c r="P11851" s="61"/>
      <c r="Q11851" s="61"/>
      <c r="R11851" s="61"/>
      <c r="S11851" s="61"/>
      <c r="T11851" s="61"/>
      <c r="U11851" s="61"/>
      <c r="V11851" s="61"/>
      <c r="W11851" s="61"/>
      <c r="X11851" s="61"/>
      <c r="Y11851" s="61"/>
      <c r="Z11851" s="61"/>
      <c r="AA11851" s="61"/>
      <c r="AB11851" s="61"/>
      <c r="AC11851" s="61"/>
      <c r="AD11851" s="61"/>
      <c r="AE11851" s="61"/>
      <c r="AF11851" s="61"/>
      <c r="AG11851" s="61"/>
      <c r="AH11851" s="61"/>
      <c r="AI11851" s="61"/>
      <c r="AJ11851" s="61"/>
      <c r="AK11851" s="61"/>
      <c r="AL11851" s="61"/>
      <c r="AM11851" s="61"/>
      <c r="AN11851" s="61"/>
      <c r="AO11851" s="61"/>
      <c r="AP11851" s="62"/>
      <c r="AQ11851" s="61"/>
      <c r="AR11851" s="61"/>
      <c r="AS11851" s="61"/>
      <c r="AT11851" s="61"/>
      <c r="AU11851" s="61"/>
      <c r="AV11851" s="61"/>
      <c r="AW11851" s="60"/>
    </row>
    <row r="11852" s="59" customFormat="1" customHeight="1" spans="1:49">
      <c r="A11852" s="60"/>
      <c r="B11852" s="60"/>
      <c r="C11852" s="60"/>
      <c r="D11852" s="60"/>
      <c r="H11852" s="61"/>
      <c r="I11852" s="61"/>
      <c r="J11852" s="61"/>
      <c r="K11852" s="61"/>
      <c r="L11852" s="61"/>
      <c r="M11852" s="61"/>
      <c r="N11852" s="61"/>
      <c r="O11852" s="61"/>
      <c r="P11852" s="61"/>
      <c r="Q11852" s="61"/>
      <c r="R11852" s="61"/>
      <c r="S11852" s="61"/>
      <c r="T11852" s="61"/>
      <c r="U11852" s="61"/>
      <c r="V11852" s="61"/>
      <c r="W11852" s="61"/>
      <c r="X11852" s="61"/>
      <c r="Y11852" s="61"/>
      <c r="Z11852" s="61"/>
      <c r="AA11852" s="61"/>
      <c r="AB11852" s="61"/>
      <c r="AC11852" s="61"/>
      <c r="AD11852" s="61"/>
      <c r="AE11852" s="61"/>
      <c r="AF11852" s="61"/>
      <c r="AG11852" s="61"/>
      <c r="AH11852" s="61"/>
      <c r="AI11852" s="61"/>
      <c r="AJ11852" s="61"/>
      <c r="AK11852" s="61"/>
      <c r="AL11852" s="61"/>
      <c r="AM11852" s="61"/>
      <c r="AN11852" s="61"/>
      <c r="AO11852" s="61"/>
      <c r="AP11852" s="62"/>
      <c r="AQ11852" s="61"/>
      <c r="AR11852" s="61"/>
      <c r="AS11852" s="61"/>
      <c r="AT11852" s="61"/>
      <c r="AU11852" s="61"/>
      <c r="AV11852" s="61"/>
      <c r="AW11852" s="60"/>
    </row>
    <row r="11853" s="59" customFormat="1" customHeight="1" spans="1:49">
      <c r="A11853" s="60"/>
      <c r="B11853" s="60"/>
      <c r="C11853" s="60"/>
      <c r="D11853" s="60"/>
      <c r="H11853" s="61"/>
      <c r="I11853" s="61"/>
      <c r="J11853" s="61"/>
      <c r="K11853" s="61"/>
      <c r="L11853" s="61"/>
      <c r="M11853" s="61"/>
      <c r="N11853" s="61"/>
      <c r="O11853" s="61"/>
      <c r="P11853" s="61"/>
      <c r="Q11853" s="61"/>
      <c r="R11853" s="61"/>
      <c r="S11853" s="61"/>
      <c r="T11853" s="61"/>
      <c r="U11853" s="61"/>
      <c r="V11853" s="61"/>
      <c r="W11853" s="61"/>
      <c r="X11853" s="61"/>
      <c r="Y11853" s="61"/>
      <c r="Z11853" s="61"/>
      <c r="AA11853" s="61"/>
      <c r="AB11853" s="61"/>
      <c r="AC11853" s="61"/>
      <c r="AD11853" s="61"/>
      <c r="AE11853" s="61"/>
      <c r="AF11853" s="61"/>
      <c r="AG11853" s="61"/>
      <c r="AH11853" s="61"/>
      <c r="AI11853" s="61"/>
      <c r="AJ11853" s="61"/>
      <c r="AK11853" s="61"/>
      <c r="AL11853" s="61"/>
      <c r="AM11853" s="61"/>
      <c r="AN11853" s="61"/>
      <c r="AO11853" s="61"/>
      <c r="AP11853" s="62"/>
      <c r="AQ11853" s="61"/>
      <c r="AR11853" s="61"/>
      <c r="AS11853" s="61"/>
      <c r="AT11853" s="61"/>
      <c r="AU11853" s="61"/>
      <c r="AV11853" s="61"/>
      <c r="AW11853" s="60"/>
    </row>
    <row r="11854" s="59" customFormat="1" customHeight="1" spans="1:49">
      <c r="A11854" s="60"/>
      <c r="B11854" s="60"/>
      <c r="C11854" s="60"/>
      <c r="D11854" s="60"/>
      <c r="H11854" s="61"/>
      <c r="I11854" s="61"/>
      <c r="J11854" s="61"/>
      <c r="K11854" s="61"/>
      <c r="L11854" s="61"/>
      <c r="M11854" s="61"/>
      <c r="N11854" s="61"/>
      <c r="O11854" s="61"/>
      <c r="P11854" s="61"/>
      <c r="Q11854" s="61"/>
      <c r="R11854" s="61"/>
      <c r="S11854" s="61"/>
      <c r="T11854" s="61"/>
      <c r="U11854" s="61"/>
      <c r="V11854" s="61"/>
      <c r="W11854" s="61"/>
      <c r="X11854" s="61"/>
      <c r="Y11854" s="61"/>
      <c r="Z11854" s="61"/>
      <c r="AA11854" s="61"/>
      <c r="AB11854" s="61"/>
      <c r="AC11854" s="61"/>
      <c r="AD11854" s="61"/>
      <c r="AE11854" s="61"/>
      <c r="AF11854" s="61"/>
      <c r="AG11854" s="61"/>
      <c r="AH11854" s="61"/>
      <c r="AI11854" s="61"/>
      <c r="AJ11854" s="61"/>
      <c r="AK11854" s="61"/>
      <c r="AL11854" s="61"/>
      <c r="AM11854" s="61"/>
      <c r="AN11854" s="61"/>
      <c r="AO11854" s="61"/>
      <c r="AP11854" s="62"/>
      <c r="AQ11854" s="61"/>
      <c r="AR11854" s="61"/>
      <c r="AS11854" s="61"/>
      <c r="AT11854" s="61"/>
      <c r="AU11854" s="61"/>
      <c r="AV11854" s="61"/>
      <c r="AW11854" s="60"/>
    </row>
    <row r="11855" s="59" customFormat="1" customHeight="1" spans="1:49">
      <c r="A11855" s="60"/>
      <c r="B11855" s="60"/>
      <c r="C11855" s="60"/>
      <c r="D11855" s="60"/>
      <c r="H11855" s="61"/>
      <c r="I11855" s="61"/>
      <c r="J11855" s="61"/>
      <c r="K11855" s="61"/>
      <c r="L11855" s="61"/>
      <c r="M11855" s="61"/>
      <c r="N11855" s="61"/>
      <c r="O11855" s="61"/>
      <c r="P11855" s="61"/>
      <c r="Q11855" s="61"/>
      <c r="R11855" s="61"/>
      <c r="S11855" s="61"/>
      <c r="T11855" s="61"/>
      <c r="U11855" s="61"/>
      <c r="V11855" s="61"/>
      <c r="W11855" s="61"/>
      <c r="X11855" s="61"/>
      <c r="Y11855" s="61"/>
      <c r="Z11855" s="61"/>
      <c r="AA11855" s="61"/>
      <c r="AB11855" s="61"/>
      <c r="AC11855" s="61"/>
      <c r="AD11855" s="61"/>
      <c r="AE11855" s="61"/>
      <c r="AF11855" s="61"/>
      <c r="AG11855" s="61"/>
      <c r="AH11855" s="61"/>
      <c r="AI11855" s="61"/>
      <c r="AJ11855" s="61"/>
      <c r="AK11855" s="61"/>
      <c r="AL11855" s="61"/>
      <c r="AM11855" s="61"/>
      <c r="AN11855" s="61"/>
      <c r="AO11855" s="61"/>
      <c r="AP11855" s="62"/>
      <c r="AQ11855" s="61"/>
      <c r="AR11855" s="61"/>
      <c r="AS11855" s="61"/>
      <c r="AT11855" s="61"/>
      <c r="AU11855" s="61"/>
      <c r="AV11855" s="61"/>
      <c r="AW11855" s="60"/>
    </row>
    <row r="11856" s="59" customFormat="1" customHeight="1" spans="1:49">
      <c r="A11856" s="60"/>
      <c r="B11856" s="60"/>
      <c r="C11856" s="60"/>
      <c r="D11856" s="60"/>
      <c r="H11856" s="61"/>
      <c r="I11856" s="61"/>
      <c r="J11856" s="61"/>
      <c r="K11856" s="61"/>
      <c r="L11856" s="61"/>
      <c r="M11856" s="61"/>
      <c r="N11856" s="61"/>
      <c r="O11856" s="61"/>
      <c r="P11856" s="61"/>
      <c r="Q11856" s="61"/>
      <c r="R11856" s="61"/>
      <c r="S11856" s="61"/>
      <c r="T11856" s="61"/>
      <c r="U11856" s="61"/>
      <c r="V11856" s="61"/>
      <c r="W11856" s="61"/>
      <c r="X11856" s="61"/>
      <c r="Y11856" s="61"/>
      <c r="Z11856" s="61"/>
      <c r="AA11856" s="61"/>
      <c r="AB11856" s="61"/>
      <c r="AC11856" s="61"/>
      <c r="AD11856" s="61"/>
      <c r="AE11856" s="61"/>
      <c r="AF11856" s="61"/>
      <c r="AG11856" s="61"/>
      <c r="AH11856" s="61"/>
      <c r="AI11856" s="61"/>
      <c r="AJ11856" s="61"/>
      <c r="AK11856" s="61"/>
      <c r="AL11856" s="61"/>
      <c r="AM11856" s="61"/>
      <c r="AN11856" s="61"/>
      <c r="AO11856" s="61"/>
      <c r="AP11856" s="62"/>
      <c r="AQ11856" s="61"/>
      <c r="AR11856" s="61"/>
      <c r="AS11856" s="61"/>
      <c r="AT11856" s="61"/>
      <c r="AU11856" s="61"/>
      <c r="AV11856" s="61"/>
      <c r="AW11856" s="60"/>
    </row>
    <row r="11857" s="59" customFormat="1" customHeight="1" spans="1:49">
      <c r="A11857" s="60"/>
      <c r="B11857" s="60"/>
      <c r="C11857" s="60"/>
      <c r="D11857" s="60"/>
      <c r="H11857" s="61"/>
      <c r="I11857" s="61"/>
      <c r="J11857" s="61"/>
      <c r="K11857" s="61"/>
      <c r="L11857" s="61"/>
      <c r="M11857" s="61"/>
      <c r="N11857" s="61"/>
      <c r="O11857" s="61"/>
      <c r="P11857" s="61"/>
      <c r="Q11857" s="61"/>
      <c r="R11857" s="61"/>
      <c r="S11857" s="61"/>
      <c r="T11857" s="61"/>
      <c r="U11857" s="61"/>
      <c r="V11857" s="61"/>
      <c r="W11857" s="61"/>
      <c r="X11857" s="61"/>
      <c r="Y11857" s="61"/>
      <c r="Z11857" s="61"/>
      <c r="AA11857" s="61"/>
      <c r="AB11857" s="61"/>
      <c r="AC11857" s="61"/>
      <c r="AD11857" s="61"/>
      <c r="AE11857" s="61"/>
      <c r="AF11857" s="61"/>
      <c r="AG11857" s="61"/>
      <c r="AH11857" s="61"/>
      <c r="AI11857" s="61"/>
      <c r="AJ11857" s="61"/>
      <c r="AK11857" s="61"/>
      <c r="AL11857" s="61"/>
      <c r="AM11857" s="61"/>
      <c r="AN11857" s="61"/>
      <c r="AO11857" s="61"/>
      <c r="AP11857" s="62"/>
      <c r="AQ11857" s="61"/>
      <c r="AR11857" s="61"/>
      <c r="AS11857" s="61"/>
      <c r="AT11857" s="61"/>
      <c r="AU11857" s="61"/>
      <c r="AV11857" s="61"/>
      <c r="AW11857" s="60"/>
    </row>
    <row r="11858" s="59" customFormat="1" customHeight="1" spans="1:49">
      <c r="A11858" s="60"/>
      <c r="B11858" s="60"/>
      <c r="C11858" s="60"/>
      <c r="D11858" s="60"/>
      <c r="H11858" s="61"/>
      <c r="I11858" s="61"/>
      <c r="J11858" s="61"/>
      <c r="K11858" s="61"/>
      <c r="L11858" s="61"/>
      <c r="M11858" s="61"/>
      <c r="N11858" s="61"/>
      <c r="O11858" s="61"/>
      <c r="P11858" s="61"/>
      <c r="Q11858" s="61"/>
      <c r="R11858" s="61"/>
      <c r="S11858" s="61"/>
      <c r="T11858" s="61"/>
      <c r="U11858" s="61"/>
      <c r="V11858" s="61"/>
      <c r="W11858" s="61"/>
      <c r="X11858" s="61"/>
      <c r="Y11858" s="61"/>
      <c r="Z11858" s="61"/>
      <c r="AA11858" s="61"/>
      <c r="AB11858" s="61"/>
      <c r="AC11858" s="61"/>
      <c r="AD11858" s="61"/>
      <c r="AE11858" s="61"/>
      <c r="AF11858" s="61"/>
      <c r="AG11858" s="61"/>
      <c r="AH11858" s="61"/>
      <c r="AI11858" s="61"/>
      <c r="AJ11858" s="61"/>
      <c r="AK11858" s="61"/>
      <c r="AL11858" s="61"/>
      <c r="AM11858" s="61"/>
      <c r="AN11858" s="61"/>
      <c r="AO11858" s="61"/>
      <c r="AP11858" s="62"/>
      <c r="AQ11858" s="61"/>
      <c r="AR11858" s="61"/>
      <c r="AS11858" s="61"/>
      <c r="AT11858" s="61"/>
      <c r="AU11858" s="61"/>
      <c r="AV11858" s="61"/>
      <c r="AW11858" s="60"/>
    </row>
    <row r="11859" s="59" customFormat="1" customHeight="1" spans="1:49">
      <c r="A11859" s="60"/>
      <c r="B11859" s="60"/>
      <c r="C11859" s="60"/>
      <c r="D11859" s="60"/>
      <c r="H11859" s="61"/>
      <c r="I11859" s="61"/>
      <c r="J11859" s="61"/>
      <c r="K11859" s="61"/>
      <c r="L11859" s="61"/>
      <c r="M11859" s="61"/>
      <c r="N11859" s="61"/>
      <c r="O11859" s="61"/>
      <c r="P11859" s="61"/>
      <c r="Q11859" s="61"/>
      <c r="R11859" s="61"/>
      <c r="S11859" s="61"/>
      <c r="T11859" s="61"/>
      <c r="U11859" s="61"/>
      <c r="V11859" s="61"/>
      <c r="W11859" s="61"/>
      <c r="X11859" s="61"/>
      <c r="Y11859" s="61"/>
      <c r="Z11859" s="61"/>
      <c r="AA11859" s="61"/>
      <c r="AB11859" s="61"/>
      <c r="AC11859" s="61"/>
      <c r="AD11859" s="61"/>
      <c r="AE11859" s="61"/>
      <c r="AF11859" s="61"/>
      <c r="AG11859" s="61"/>
      <c r="AH11859" s="61"/>
      <c r="AI11859" s="61"/>
      <c r="AJ11859" s="61"/>
      <c r="AK11859" s="61"/>
      <c r="AL11859" s="61"/>
      <c r="AM11859" s="61"/>
      <c r="AN11859" s="61"/>
      <c r="AO11859" s="61"/>
      <c r="AP11859" s="62"/>
      <c r="AQ11859" s="61"/>
      <c r="AR11859" s="61"/>
      <c r="AS11859" s="61"/>
      <c r="AT11859" s="61"/>
      <c r="AU11859" s="61"/>
      <c r="AV11859" s="61"/>
      <c r="AW11859" s="60"/>
    </row>
    <row r="11860" s="59" customFormat="1" customHeight="1" spans="1:49">
      <c r="A11860" s="60"/>
      <c r="B11860" s="60"/>
      <c r="C11860" s="60"/>
      <c r="D11860" s="60"/>
      <c r="H11860" s="61"/>
      <c r="I11860" s="61"/>
      <c r="J11860" s="61"/>
      <c r="K11860" s="61"/>
      <c r="L11860" s="61"/>
      <c r="M11860" s="61"/>
      <c r="N11860" s="61"/>
      <c r="O11860" s="61"/>
      <c r="P11860" s="61"/>
      <c r="Q11860" s="61"/>
      <c r="R11860" s="61"/>
      <c r="S11860" s="61"/>
      <c r="T11860" s="61"/>
      <c r="U11860" s="61"/>
      <c r="V11860" s="61"/>
      <c r="W11860" s="61"/>
      <c r="X11860" s="61"/>
      <c r="Y11860" s="61"/>
      <c r="Z11860" s="61"/>
      <c r="AA11860" s="61"/>
      <c r="AB11860" s="61"/>
      <c r="AC11860" s="61"/>
      <c r="AD11860" s="61"/>
      <c r="AE11860" s="61"/>
      <c r="AF11860" s="61"/>
      <c r="AG11860" s="61"/>
      <c r="AH11860" s="61"/>
      <c r="AI11860" s="61"/>
      <c r="AJ11860" s="61"/>
      <c r="AK11860" s="61"/>
      <c r="AL11860" s="61"/>
      <c r="AM11860" s="61"/>
      <c r="AN11860" s="61"/>
      <c r="AO11860" s="61"/>
      <c r="AP11860" s="62"/>
      <c r="AQ11860" s="61"/>
      <c r="AR11860" s="61"/>
      <c r="AS11860" s="61"/>
      <c r="AT11860" s="61"/>
      <c r="AU11860" s="61"/>
      <c r="AV11860" s="61"/>
      <c r="AW11860" s="60"/>
    </row>
    <row r="11861" s="59" customFormat="1" customHeight="1" spans="1:49">
      <c r="A11861" s="60"/>
      <c r="B11861" s="60"/>
      <c r="C11861" s="60"/>
      <c r="D11861" s="60"/>
      <c r="H11861" s="61"/>
      <c r="I11861" s="61"/>
      <c r="J11861" s="61"/>
      <c r="K11861" s="61"/>
      <c r="L11861" s="61"/>
      <c r="M11861" s="61"/>
      <c r="N11861" s="61"/>
      <c r="O11861" s="61"/>
      <c r="P11861" s="61"/>
      <c r="Q11861" s="61"/>
      <c r="R11861" s="61"/>
      <c r="S11861" s="61"/>
      <c r="T11861" s="61"/>
      <c r="U11861" s="61"/>
      <c r="V11861" s="61"/>
      <c r="W11861" s="61"/>
      <c r="X11861" s="61"/>
      <c r="Y11861" s="61"/>
      <c r="Z11861" s="61"/>
      <c r="AA11861" s="61"/>
      <c r="AB11861" s="61"/>
      <c r="AC11861" s="61"/>
      <c r="AD11861" s="61"/>
      <c r="AE11861" s="61"/>
      <c r="AF11861" s="61"/>
      <c r="AG11861" s="61"/>
      <c r="AH11861" s="61"/>
      <c r="AI11861" s="61"/>
      <c r="AJ11861" s="61"/>
      <c r="AK11861" s="61"/>
      <c r="AL11861" s="61"/>
      <c r="AM11861" s="61"/>
      <c r="AN11861" s="61"/>
      <c r="AO11861" s="61"/>
      <c r="AP11861" s="62"/>
      <c r="AQ11861" s="61"/>
      <c r="AR11861" s="61"/>
      <c r="AS11861" s="61"/>
      <c r="AT11861" s="61"/>
      <c r="AU11861" s="61"/>
      <c r="AV11861" s="61"/>
      <c r="AW11861" s="60"/>
    </row>
    <row r="11862" s="59" customFormat="1" customHeight="1" spans="1:49">
      <c r="A11862" s="60"/>
      <c r="B11862" s="60"/>
      <c r="C11862" s="60"/>
      <c r="D11862" s="60"/>
      <c r="H11862" s="61"/>
      <c r="I11862" s="61"/>
      <c r="J11862" s="61"/>
      <c r="K11862" s="61"/>
      <c r="L11862" s="61"/>
      <c r="M11862" s="61"/>
      <c r="N11862" s="61"/>
      <c r="O11862" s="61"/>
      <c r="P11862" s="61"/>
      <c r="Q11862" s="61"/>
      <c r="R11862" s="61"/>
      <c r="S11862" s="61"/>
      <c r="T11862" s="61"/>
      <c r="U11862" s="61"/>
      <c r="V11862" s="61"/>
      <c r="W11862" s="61"/>
      <c r="X11862" s="61"/>
      <c r="Y11862" s="61"/>
      <c r="Z11862" s="61"/>
      <c r="AA11862" s="61"/>
      <c r="AB11862" s="61"/>
      <c r="AC11862" s="61"/>
      <c r="AD11862" s="61"/>
      <c r="AE11862" s="61"/>
      <c r="AF11862" s="61"/>
      <c r="AG11862" s="61"/>
      <c r="AH11862" s="61"/>
      <c r="AI11862" s="61"/>
      <c r="AJ11862" s="61"/>
      <c r="AK11862" s="61"/>
      <c r="AL11862" s="61"/>
      <c r="AM11862" s="61"/>
      <c r="AN11862" s="61"/>
      <c r="AO11862" s="61"/>
      <c r="AP11862" s="62"/>
      <c r="AQ11862" s="61"/>
      <c r="AR11862" s="61"/>
      <c r="AS11862" s="61"/>
      <c r="AT11862" s="61"/>
      <c r="AU11862" s="61"/>
      <c r="AV11862" s="61"/>
      <c r="AW11862" s="60"/>
    </row>
    <row r="11863" s="59" customFormat="1" customHeight="1" spans="1:49">
      <c r="A11863" s="60"/>
      <c r="B11863" s="60"/>
      <c r="C11863" s="60"/>
      <c r="D11863" s="60"/>
      <c r="H11863" s="61"/>
      <c r="I11863" s="61"/>
      <c r="J11863" s="61"/>
      <c r="K11863" s="61"/>
      <c r="L11863" s="61"/>
      <c r="M11863" s="61"/>
      <c r="N11863" s="61"/>
      <c r="O11863" s="61"/>
      <c r="P11863" s="61"/>
      <c r="Q11863" s="61"/>
      <c r="R11863" s="61"/>
      <c r="S11863" s="61"/>
      <c r="T11863" s="61"/>
      <c r="U11863" s="61"/>
      <c r="V11863" s="61"/>
      <c r="W11863" s="61"/>
      <c r="X11863" s="61"/>
      <c r="Y11863" s="61"/>
      <c r="Z11863" s="61"/>
      <c r="AA11863" s="61"/>
      <c r="AB11863" s="61"/>
      <c r="AC11863" s="61"/>
      <c r="AD11863" s="61"/>
      <c r="AE11863" s="61"/>
      <c r="AF11863" s="61"/>
      <c r="AG11863" s="61"/>
      <c r="AH11863" s="61"/>
      <c r="AI11863" s="61"/>
      <c r="AJ11863" s="61"/>
      <c r="AK11863" s="61"/>
      <c r="AL11863" s="61"/>
      <c r="AM11863" s="61"/>
      <c r="AN11863" s="61"/>
      <c r="AO11863" s="61"/>
      <c r="AP11863" s="62"/>
      <c r="AQ11863" s="61"/>
      <c r="AR11863" s="61"/>
      <c r="AS11863" s="61"/>
      <c r="AT11863" s="61"/>
      <c r="AU11863" s="61"/>
      <c r="AV11863" s="61"/>
      <c r="AW11863" s="60"/>
    </row>
    <row r="11864" s="59" customFormat="1" customHeight="1" spans="1:49">
      <c r="A11864" s="60"/>
      <c r="B11864" s="60"/>
      <c r="C11864" s="60"/>
      <c r="D11864" s="60"/>
      <c r="H11864" s="61"/>
      <c r="I11864" s="61"/>
      <c r="J11864" s="61"/>
      <c r="K11864" s="61"/>
      <c r="L11864" s="61"/>
      <c r="M11864" s="61"/>
      <c r="N11864" s="61"/>
      <c r="O11864" s="61"/>
      <c r="P11864" s="61"/>
      <c r="Q11864" s="61"/>
      <c r="R11864" s="61"/>
      <c r="S11864" s="61"/>
      <c r="T11864" s="61"/>
      <c r="U11864" s="61"/>
      <c r="V11864" s="61"/>
      <c r="W11864" s="61"/>
      <c r="X11864" s="61"/>
      <c r="Y11864" s="61"/>
      <c r="Z11864" s="61"/>
      <c r="AA11864" s="61"/>
      <c r="AB11864" s="61"/>
      <c r="AC11864" s="61"/>
      <c r="AD11864" s="61"/>
      <c r="AE11864" s="61"/>
      <c r="AF11864" s="61"/>
      <c r="AG11864" s="61"/>
      <c r="AH11864" s="61"/>
      <c r="AI11864" s="61"/>
      <c r="AJ11864" s="61"/>
      <c r="AK11864" s="61"/>
      <c r="AL11864" s="61"/>
      <c r="AM11864" s="61"/>
      <c r="AN11864" s="61"/>
      <c r="AO11864" s="61"/>
      <c r="AP11864" s="62"/>
      <c r="AQ11864" s="61"/>
      <c r="AR11864" s="61"/>
      <c r="AS11864" s="61"/>
      <c r="AT11864" s="61"/>
      <c r="AU11864" s="61"/>
      <c r="AV11864" s="61"/>
      <c r="AW11864" s="60"/>
    </row>
    <row r="11865" s="59" customFormat="1" customHeight="1" spans="1:49">
      <c r="A11865" s="60"/>
      <c r="B11865" s="60"/>
      <c r="C11865" s="60"/>
      <c r="D11865" s="60"/>
      <c r="H11865" s="61"/>
      <c r="I11865" s="61"/>
      <c r="J11865" s="61"/>
      <c r="K11865" s="61"/>
      <c r="L11865" s="61"/>
      <c r="M11865" s="61"/>
      <c r="N11865" s="61"/>
      <c r="O11865" s="61"/>
      <c r="P11865" s="61"/>
      <c r="Q11865" s="61"/>
      <c r="R11865" s="61"/>
      <c r="S11865" s="61"/>
      <c r="T11865" s="61"/>
      <c r="U11865" s="61"/>
      <c r="V11865" s="61"/>
      <c r="W11865" s="61"/>
      <c r="X11865" s="61"/>
      <c r="Y11865" s="61"/>
      <c r="Z11865" s="61"/>
      <c r="AA11865" s="61"/>
      <c r="AB11865" s="61"/>
      <c r="AC11865" s="61"/>
      <c r="AD11865" s="61"/>
      <c r="AE11865" s="61"/>
      <c r="AF11865" s="61"/>
      <c r="AG11865" s="61"/>
      <c r="AH11865" s="61"/>
      <c r="AI11865" s="61"/>
      <c r="AJ11865" s="61"/>
      <c r="AK11865" s="61"/>
      <c r="AL11865" s="61"/>
      <c r="AM11865" s="61"/>
      <c r="AN11865" s="61"/>
      <c r="AO11865" s="61"/>
      <c r="AP11865" s="62"/>
      <c r="AQ11865" s="61"/>
      <c r="AR11865" s="61"/>
      <c r="AS11865" s="61"/>
      <c r="AT11865" s="61"/>
      <c r="AU11865" s="61"/>
      <c r="AV11865" s="61"/>
      <c r="AW11865" s="60"/>
    </row>
    <row r="11866" s="59" customFormat="1" customHeight="1" spans="1:49">
      <c r="A11866" s="60"/>
      <c r="B11866" s="60"/>
      <c r="C11866" s="60"/>
      <c r="D11866" s="60"/>
      <c r="H11866" s="61"/>
      <c r="I11866" s="61"/>
      <c r="J11866" s="61"/>
      <c r="K11866" s="61"/>
      <c r="L11866" s="61"/>
      <c r="M11866" s="61"/>
      <c r="N11866" s="61"/>
      <c r="O11866" s="61"/>
      <c r="P11866" s="61"/>
      <c r="Q11866" s="61"/>
      <c r="R11866" s="61"/>
      <c r="S11866" s="61"/>
      <c r="T11866" s="61"/>
      <c r="U11866" s="61"/>
      <c r="V11866" s="61"/>
      <c r="W11866" s="61"/>
      <c r="X11866" s="61"/>
      <c r="Y11866" s="61"/>
      <c r="Z11866" s="61"/>
      <c r="AA11866" s="61"/>
      <c r="AB11866" s="61"/>
      <c r="AC11866" s="61"/>
      <c r="AD11866" s="61"/>
      <c r="AE11866" s="61"/>
      <c r="AF11866" s="61"/>
      <c r="AG11866" s="61"/>
      <c r="AH11866" s="61"/>
      <c r="AI11866" s="61"/>
      <c r="AJ11866" s="61"/>
      <c r="AK11866" s="61"/>
      <c r="AL11866" s="61"/>
      <c r="AM11866" s="61"/>
      <c r="AN11866" s="61"/>
      <c r="AO11866" s="61"/>
      <c r="AP11866" s="62"/>
      <c r="AQ11866" s="61"/>
      <c r="AR11866" s="61"/>
      <c r="AS11866" s="61"/>
      <c r="AT11866" s="61"/>
      <c r="AU11866" s="61"/>
      <c r="AV11866" s="61"/>
      <c r="AW11866" s="60"/>
    </row>
    <row r="11867" s="59" customFormat="1" customHeight="1" spans="1:49">
      <c r="A11867" s="60"/>
      <c r="B11867" s="60"/>
      <c r="C11867" s="60"/>
      <c r="D11867" s="60"/>
      <c r="H11867" s="61"/>
      <c r="I11867" s="61"/>
      <c r="J11867" s="61"/>
      <c r="K11867" s="61"/>
      <c r="L11867" s="61"/>
      <c r="M11867" s="61"/>
      <c r="N11867" s="61"/>
      <c r="O11867" s="61"/>
      <c r="P11867" s="61"/>
      <c r="Q11867" s="61"/>
      <c r="R11867" s="61"/>
      <c r="S11867" s="61"/>
      <c r="T11867" s="61"/>
      <c r="U11867" s="61"/>
      <c r="V11867" s="61"/>
      <c r="W11867" s="61"/>
      <c r="X11867" s="61"/>
      <c r="Y11867" s="61"/>
      <c r="Z11867" s="61"/>
      <c r="AA11867" s="61"/>
      <c r="AB11867" s="61"/>
      <c r="AC11867" s="61"/>
      <c r="AD11867" s="61"/>
      <c r="AE11867" s="61"/>
      <c r="AF11867" s="61"/>
      <c r="AG11867" s="61"/>
      <c r="AH11867" s="61"/>
      <c r="AI11867" s="61"/>
      <c r="AJ11867" s="61"/>
      <c r="AK11867" s="61"/>
      <c r="AL11867" s="61"/>
      <c r="AM11867" s="61"/>
      <c r="AN11867" s="61"/>
      <c r="AO11867" s="61"/>
      <c r="AP11867" s="62"/>
      <c r="AQ11867" s="61"/>
      <c r="AR11867" s="61"/>
      <c r="AS11867" s="61"/>
      <c r="AT11867" s="61"/>
      <c r="AU11867" s="61"/>
      <c r="AV11867" s="61"/>
      <c r="AW11867" s="60"/>
    </row>
    <row r="11868" s="59" customFormat="1" customHeight="1" spans="1:49">
      <c r="A11868" s="60"/>
      <c r="B11868" s="60"/>
      <c r="C11868" s="60"/>
      <c r="D11868" s="60"/>
      <c r="H11868" s="61"/>
      <c r="I11868" s="61"/>
      <c r="J11868" s="61"/>
      <c r="K11868" s="61"/>
      <c r="L11868" s="61"/>
      <c r="M11868" s="61"/>
      <c r="N11868" s="61"/>
      <c r="O11868" s="61"/>
      <c r="P11868" s="61"/>
      <c r="Q11868" s="61"/>
      <c r="R11868" s="61"/>
      <c r="S11868" s="61"/>
      <c r="T11868" s="61"/>
      <c r="U11868" s="61"/>
      <c r="V11868" s="61"/>
      <c r="W11868" s="61"/>
      <c r="X11868" s="61"/>
      <c r="Y11868" s="61"/>
      <c r="Z11868" s="61"/>
      <c r="AA11868" s="61"/>
      <c r="AB11868" s="61"/>
      <c r="AC11868" s="61"/>
      <c r="AD11868" s="61"/>
      <c r="AE11868" s="61"/>
      <c r="AF11868" s="61"/>
      <c r="AG11868" s="61"/>
      <c r="AH11868" s="61"/>
      <c r="AI11868" s="61"/>
      <c r="AJ11868" s="61"/>
      <c r="AK11868" s="61"/>
      <c r="AL11868" s="61"/>
      <c r="AM11868" s="61"/>
      <c r="AN11868" s="61"/>
      <c r="AO11868" s="61"/>
      <c r="AP11868" s="62"/>
      <c r="AQ11868" s="61"/>
      <c r="AR11868" s="61"/>
      <c r="AS11868" s="61"/>
      <c r="AT11868" s="61"/>
      <c r="AU11868" s="61"/>
      <c r="AV11868" s="61"/>
      <c r="AW11868" s="60"/>
    </row>
    <row r="11869" s="59" customFormat="1" customHeight="1" spans="1:49">
      <c r="A11869" s="60"/>
      <c r="B11869" s="60"/>
      <c r="C11869" s="60"/>
      <c r="D11869" s="60"/>
      <c r="H11869" s="61"/>
      <c r="I11869" s="61"/>
      <c r="J11869" s="61"/>
      <c r="K11869" s="61"/>
      <c r="L11869" s="61"/>
      <c r="M11869" s="61"/>
      <c r="N11869" s="61"/>
      <c r="O11869" s="61"/>
      <c r="P11869" s="61"/>
      <c r="Q11869" s="61"/>
      <c r="R11869" s="61"/>
      <c r="S11869" s="61"/>
      <c r="T11869" s="61"/>
      <c r="U11869" s="61"/>
      <c r="V11869" s="61"/>
      <c r="W11869" s="61"/>
      <c r="X11869" s="61"/>
      <c r="Y11869" s="61"/>
      <c r="Z11869" s="61"/>
      <c r="AA11869" s="61"/>
      <c r="AB11869" s="61"/>
      <c r="AC11869" s="61"/>
      <c r="AD11869" s="61"/>
      <c r="AE11869" s="61"/>
      <c r="AF11869" s="61"/>
      <c r="AG11869" s="61"/>
      <c r="AH11869" s="61"/>
      <c r="AI11869" s="61"/>
      <c r="AJ11869" s="61"/>
      <c r="AK11869" s="61"/>
      <c r="AL11869" s="61"/>
      <c r="AM11869" s="61"/>
      <c r="AN11869" s="61"/>
      <c r="AO11869" s="61"/>
      <c r="AP11869" s="62"/>
      <c r="AQ11869" s="61"/>
      <c r="AR11869" s="61"/>
      <c r="AS11869" s="61"/>
      <c r="AT11869" s="61"/>
      <c r="AU11869" s="61"/>
      <c r="AV11869" s="61"/>
      <c r="AW11869" s="60"/>
    </row>
    <row r="11870" s="59" customFormat="1" customHeight="1" spans="1:49">
      <c r="A11870" s="60"/>
      <c r="B11870" s="60"/>
      <c r="C11870" s="60"/>
      <c r="D11870" s="60"/>
      <c r="H11870" s="61"/>
      <c r="I11870" s="61"/>
      <c r="J11870" s="61"/>
      <c r="K11870" s="61"/>
      <c r="L11870" s="61"/>
      <c r="M11870" s="61"/>
      <c r="N11870" s="61"/>
      <c r="O11870" s="61"/>
      <c r="P11870" s="61"/>
      <c r="Q11870" s="61"/>
      <c r="R11870" s="61"/>
      <c r="S11870" s="61"/>
      <c r="T11870" s="61"/>
      <c r="U11870" s="61"/>
      <c r="V11870" s="61"/>
      <c r="W11870" s="61"/>
      <c r="X11870" s="61"/>
      <c r="Y11870" s="61"/>
      <c r="Z11870" s="61"/>
      <c r="AA11870" s="61"/>
      <c r="AB11870" s="61"/>
      <c r="AC11870" s="61"/>
      <c r="AD11870" s="61"/>
      <c r="AE11870" s="61"/>
      <c r="AF11870" s="61"/>
      <c r="AG11870" s="61"/>
      <c r="AH11870" s="61"/>
      <c r="AI11870" s="61"/>
      <c r="AJ11870" s="61"/>
      <c r="AK11870" s="61"/>
      <c r="AL11870" s="61"/>
      <c r="AM11870" s="61"/>
      <c r="AN11870" s="61"/>
      <c r="AO11870" s="61"/>
      <c r="AP11870" s="62"/>
      <c r="AQ11870" s="61"/>
      <c r="AR11870" s="61"/>
      <c r="AS11870" s="61"/>
      <c r="AT11870" s="61"/>
      <c r="AU11870" s="61"/>
      <c r="AV11870" s="61"/>
      <c r="AW11870" s="60"/>
    </row>
    <row r="11871" s="59" customFormat="1" customHeight="1" spans="1:49">
      <c r="A11871" s="60"/>
      <c r="B11871" s="60"/>
      <c r="C11871" s="60"/>
      <c r="D11871" s="60"/>
      <c r="H11871" s="61"/>
      <c r="I11871" s="61"/>
      <c r="J11871" s="61"/>
      <c r="K11871" s="61"/>
      <c r="L11871" s="61"/>
      <c r="M11871" s="61"/>
      <c r="N11871" s="61"/>
      <c r="O11871" s="61"/>
      <c r="P11871" s="61"/>
      <c r="Q11871" s="61"/>
      <c r="R11871" s="61"/>
      <c r="S11871" s="61"/>
      <c r="T11871" s="61"/>
      <c r="U11871" s="61"/>
      <c r="V11871" s="61"/>
      <c r="W11871" s="61"/>
      <c r="X11871" s="61"/>
      <c r="Y11871" s="61"/>
      <c r="Z11871" s="61"/>
      <c r="AA11871" s="61"/>
      <c r="AB11871" s="61"/>
      <c r="AC11871" s="61"/>
      <c r="AD11871" s="61"/>
      <c r="AE11871" s="61"/>
      <c r="AF11871" s="61"/>
      <c r="AG11871" s="61"/>
      <c r="AH11871" s="61"/>
      <c r="AI11871" s="61"/>
      <c r="AJ11871" s="61"/>
      <c r="AK11871" s="61"/>
      <c r="AL11871" s="61"/>
      <c r="AM11871" s="61"/>
      <c r="AN11871" s="61"/>
      <c r="AO11871" s="61"/>
      <c r="AP11871" s="62"/>
      <c r="AQ11871" s="61"/>
      <c r="AR11871" s="61"/>
      <c r="AS11871" s="61"/>
      <c r="AT11871" s="61"/>
      <c r="AU11871" s="61"/>
      <c r="AV11871" s="61"/>
      <c r="AW11871" s="60"/>
    </row>
    <row r="11872" s="59" customFormat="1" customHeight="1" spans="1:49">
      <c r="A11872" s="60"/>
      <c r="B11872" s="60"/>
      <c r="C11872" s="60"/>
      <c r="D11872" s="60"/>
      <c r="H11872" s="61"/>
      <c r="I11872" s="61"/>
      <c r="J11872" s="61"/>
      <c r="K11872" s="61"/>
      <c r="L11872" s="61"/>
      <c r="M11872" s="61"/>
      <c r="N11872" s="61"/>
      <c r="O11872" s="61"/>
      <c r="P11872" s="61"/>
      <c r="Q11872" s="61"/>
      <c r="R11872" s="61"/>
      <c r="S11872" s="61"/>
      <c r="T11872" s="61"/>
      <c r="U11872" s="61"/>
      <c r="V11872" s="61"/>
      <c r="W11872" s="61"/>
      <c r="X11872" s="61"/>
      <c r="Y11872" s="61"/>
      <c r="Z11872" s="61"/>
      <c r="AA11872" s="61"/>
      <c r="AB11872" s="61"/>
      <c r="AC11872" s="61"/>
      <c r="AD11872" s="61"/>
      <c r="AE11872" s="61"/>
      <c r="AF11872" s="61"/>
      <c r="AG11872" s="61"/>
      <c r="AH11872" s="61"/>
      <c r="AI11872" s="61"/>
      <c r="AJ11872" s="61"/>
      <c r="AK11872" s="61"/>
      <c r="AL11872" s="61"/>
      <c r="AM11872" s="61"/>
      <c r="AN11872" s="61"/>
      <c r="AO11872" s="61"/>
      <c r="AP11872" s="62"/>
      <c r="AQ11872" s="61"/>
      <c r="AR11872" s="61"/>
      <c r="AS11872" s="61"/>
      <c r="AT11872" s="61"/>
      <c r="AU11872" s="61"/>
      <c r="AV11872" s="61"/>
      <c r="AW11872" s="60"/>
    </row>
    <row r="11873" s="59" customFormat="1" customHeight="1" spans="1:49">
      <c r="A11873" s="60"/>
      <c r="B11873" s="60"/>
      <c r="C11873" s="60"/>
      <c r="D11873" s="60"/>
      <c r="H11873" s="61"/>
      <c r="I11873" s="61"/>
      <c r="J11873" s="61"/>
      <c r="K11873" s="61"/>
      <c r="L11873" s="61"/>
      <c r="M11873" s="61"/>
      <c r="N11873" s="61"/>
      <c r="O11873" s="61"/>
      <c r="P11873" s="61"/>
      <c r="Q11873" s="61"/>
      <c r="R11873" s="61"/>
      <c r="S11873" s="61"/>
      <c r="T11873" s="61"/>
      <c r="U11873" s="61"/>
      <c r="V11873" s="61"/>
      <c r="W11873" s="61"/>
      <c r="X11873" s="61"/>
      <c r="Y11873" s="61"/>
      <c r="Z11873" s="61"/>
      <c r="AA11873" s="61"/>
      <c r="AB11873" s="61"/>
      <c r="AC11873" s="61"/>
      <c r="AD11873" s="61"/>
      <c r="AE11873" s="61"/>
      <c r="AF11873" s="61"/>
      <c r="AG11873" s="61"/>
      <c r="AH11873" s="61"/>
      <c r="AI11873" s="61"/>
      <c r="AJ11873" s="61"/>
      <c r="AK11873" s="61"/>
      <c r="AL11873" s="61"/>
      <c r="AM11873" s="61"/>
      <c r="AN11873" s="61"/>
      <c r="AO11873" s="61"/>
      <c r="AP11873" s="62"/>
      <c r="AQ11873" s="61"/>
      <c r="AR11873" s="61"/>
      <c r="AS11873" s="61"/>
      <c r="AT11873" s="61"/>
      <c r="AU11873" s="61"/>
      <c r="AV11873" s="61"/>
      <c r="AW11873" s="60"/>
    </row>
    <row r="11874" s="59" customFormat="1" customHeight="1" spans="1:49">
      <c r="A11874" s="60"/>
      <c r="B11874" s="60"/>
      <c r="C11874" s="60"/>
      <c r="D11874" s="60"/>
      <c r="H11874" s="61"/>
      <c r="I11874" s="61"/>
      <c r="J11874" s="61"/>
      <c r="K11874" s="61"/>
      <c r="L11874" s="61"/>
      <c r="M11874" s="61"/>
      <c r="N11874" s="61"/>
      <c r="O11874" s="61"/>
      <c r="P11874" s="61"/>
      <c r="Q11874" s="61"/>
      <c r="R11874" s="61"/>
      <c r="S11874" s="61"/>
      <c r="T11874" s="61"/>
      <c r="U11874" s="61"/>
      <c r="V11874" s="61"/>
      <c r="W11874" s="61"/>
      <c r="X11874" s="61"/>
      <c r="Y11874" s="61"/>
      <c r="Z11874" s="61"/>
      <c r="AA11874" s="61"/>
      <c r="AB11874" s="61"/>
      <c r="AC11874" s="61"/>
      <c r="AD11874" s="61"/>
      <c r="AE11874" s="61"/>
      <c r="AF11874" s="61"/>
      <c r="AG11874" s="61"/>
      <c r="AH11874" s="61"/>
      <c r="AI11874" s="61"/>
      <c r="AJ11874" s="61"/>
      <c r="AK11874" s="61"/>
      <c r="AL11874" s="61"/>
      <c r="AM11874" s="61"/>
      <c r="AN11874" s="61"/>
      <c r="AO11874" s="61"/>
      <c r="AP11874" s="62"/>
      <c r="AQ11874" s="61"/>
      <c r="AR11874" s="61"/>
      <c r="AS11874" s="61"/>
      <c r="AT11874" s="61"/>
      <c r="AU11874" s="61"/>
      <c r="AV11874" s="61"/>
      <c r="AW11874" s="60"/>
    </row>
    <row r="11875" s="59" customFormat="1" customHeight="1" spans="1:49">
      <c r="A11875" s="60"/>
      <c r="B11875" s="60"/>
      <c r="C11875" s="60"/>
      <c r="D11875" s="60"/>
      <c r="H11875" s="61"/>
      <c r="I11875" s="61"/>
      <c r="J11875" s="61"/>
      <c r="K11875" s="61"/>
      <c r="L11875" s="61"/>
      <c r="M11875" s="61"/>
      <c r="N11875" s="61"/>
      <c r="O11875" s="61"/>
      <c r="P11875" s="61"/>
      <c r="Q11875" s="61"/>
      <c r="R11875" s="61"/>
      <c r="S11875" s="61"/>
      <c r="T11875" s="61"/>
      <c r="U11875" s="61"/>
      <c r="V11875" s="61"/>
      <c r="W11875" s="61"/>
      <c r="X11875" s="61"/>
      <c r="Y11875" s="61"/>
      <c r="Z11875" s="61"/>
      <c r="AA11875" s="61"/>
      <c r="AB11875" s="61"/>
      <c r="AC11875" s="61"/>
      <c r="AD11875" s="61"/>
      <c r="AE11875" s="61"/>
      <c r="AF11875" s="61"/>
      <c r="AG11875" s="61"/>
      <c r="AH11875" s="61"/>
      <c r="AI11875" s="61"/>
      <c r="AJ11875" s="61"/>
      <c r="AK11875" s="61"/>
      <c r="AL11875" s="61"/>
      <c r="AM11875" s="61"/>
      <c r="AN11875" s="61"/>
      <c r="AO11875" s="61"/>
      <c r="AP11875" s="62"/>
      <c r="AQ11875" s="61"/>
      <c r="AR11875" s="61"/>
      <c r="AS11875" s="61"/>
      <c r="AT11875" s="61"/>
      <c r="AU11875" s="61"/>
      <c r="AV11875" s="61"/>
      <c r="AW11875" s="60"/>
    </row>
    <row r="11876" s="59" customFormat="1" customHeight="1" spans="1:49">
      <c r="A11876" s="60"/>
      <c r="B11876" s="60"/>
      <c r="C11876" s="60"/>
      <c r="D11876" s="60"/>
      <c r="H11876" s="61"/>
      <c r="I11876" s="61"/>
      <c r="J11876" s="61"/>
      <c r="K11876" s="61"/>
      <c r="L11876" s="61"/>
      <c r="M11876" s="61"/>
      <c r="N11876" s="61"/>
      <c r="O11876" s="61"/>
      <c r="P11876" s="61"/>
      <c r="Q11876" s="61"/>
      <c r="R11876" s="61"/>
      <c r="S11876" s="61"/>
      <c r="T11876" s="61"/>
      <c r="U11876" s="61"/>
      <c r="V11876" s="61"/>
      <c r="W11876" s="61"/>
      <c r="X11876" s="61"/>
      <c r="Y11876" s="61"/>
      <c r="Z11876" s="61"/>
      <c r="AA11876" s="61"/>
      <c r="AB11876" s="61"/>
      <c r="AC11876" s="61"/>
      <c r="AD11876" s="61"/>
      <c r="AE11876" s="61"/>
      <c r="AF11876" s="61"/>
      <c r="AG11876" s="61"/>
      <c r="AH11876" s="61"/>
      <c r="AI11876" s="61"/>
      <c r="AJ11876" s="61"/>
      <c r="AK11876" s="61"/>
      <c r="AL11876" s="61"/>
      <c r="AM11876" s="61"/>
      <c r="AN11876" s="61"/>
      <c r="AO11876" s="61"/>
      <c r="AP11876" s="62"/>
      <c r="AQ11876" s="61"/>
      <c r="AR11876" s="61"/>
      <c r="AS11876" s="61"/>
      <c r="AT11876" s="61"/>
      <c r="AU11876" s="61"/>
      <c r="AV11876" s="61"/>
      <c r="AW11876" s="60"/>
    </row>
    <row r="11877" s="59" customFormat="1" customHeight="1" spans="1:49">
      <c r="A11877" s="60"/>
      <c r="B11877" s="60"/>
      <c r="C11877" s="60"/>
      <c r="D11877" s="60"/>
      <c r="H11877" s="61"/>
      <c r="I11877" s="61"/>
      <c r="J11877" s="61"/>
      <c r="K11877" s="61"/>
      <c r="L11877" s="61"/>
      <c r="M11877" s="61"/>
      <c r="N11877" s="61"/>
      <c r="O11877" s="61"/>
      <c r="P11877" s="61"/>
      <c r="Q11877" s="61"/>
      <c r="R11877" s="61"/>
      <c r="S11877" s="61"/>
      <c r="T11877" s="61"/>
      <c r="U11877" s="61"/>
      <c r="V11877" s="61"/>
      <c r="W11877" s="61"/>
      <c r="X11877" s="61"/>
      <c r="Y11877" s="61"/>
      <c r="Z11877" s="61"/>
      <c r="AA11877" s="61"/>
      <c r="AB11877" s="61"/>
      <c r="AC11877" s="61"/>
      <c r="AD11877" s="61"/>
      <c r="AE11877" s="61"/>
      <c r="AF11877" s="61"/>
      <c r="AG11877" s="61"/>
      <c r="AH11877" s="61"/>
      <c r="AI11877" s="61"/>
      <c r="AJ11877" s="61"/>
      <c r="AK11877" s="61"/>
      <c r="AL11877" s="61"/>
      <c r="AM11877" s="61"/>
      <c r="AN11877" s="61"/>
      <c r="AO11877" s="61"/>
      <c r="AP11877" s="62"/>
      <c r="AQ11877" s="61"/>
      <c r="AR11877" s="61"/>
      <c r="AS11877" s="61"/>
      <c r="AT11877" s="61"/>
      <c r="AU11877" s="61"/>
      <c r="AV11877" s="61"/>
      <c r="AW11877" s="60"/>
    </row>
    <row r="11878" s="59" customFormat="1" customHeight="1" spans="1:49">
      <c r="A11878" s="60"/>
      <c r="B11878" s="60"/>
      <c r="C11878" s="60"/>
      <c r="D11878" s="60"/>
      <c r="H11878" s="61"/>
      <c r="I11878" s="61"/>
      <c r="J11878" s="61"/>
      <c r="K11878" s="61"/>
      <c r="L11878" s="61"/>
      <c r="M11878" s="61"/>
      <c r="N11878" s="61"/>
      <c r="O11878" s="61"/>
      <c r="P11878" s="61"/>
      <c r="Q11878" s="61"/>
      <c r="R11878" s="61"/>
      <c r="S11878" s="61"/>
      <c r="T11878" s="61"/>
      <c r="U11878" s="61"/>
      <c r="V11878" s="61"/>
      <c r="W11878" s="61"/>
      <c r="X11878" s="61"/>
      <c r="Y11878" s="61"/>
      <c r="Z11878" s="61"/>
      <c r="AA11878" s="61"/>
      <c r="AB11878" s="61"/>
      <c r="AC11878" s="61"/>
      <c r="AD11878" s="61"/>
      <c r="AE11878" s="61"/>
      <c r="AF11878" s="61"/>
      <c r="AG11878" s="61"/>
      <c r="AH11878" s="61"/>
      <c r="AI11878" s="61"/>
      <c r="AJ11878" s="61"/>
      <c r="AK11878" s="61"/>
      <c r="AL11878" s="61"/>
      <c r="AM11878" s="61"/>
      <c r="AN11878" s="61"/>
      <c r="AO11878" s="61"/>
      <c r="AP11878" s="62"/>
      <c r="AQ11878" s="61"/>
      <c r="AR11878" s="61"/>
      <c r="AS11878" s="61"/>
      <c r="AT11878" s="61"/>
      <c r="AU11878" s="61"/>
      <c r="AV11878" s="61"/>
      <c r="AW11878" s="60"/>
    </row>
    <row r="11879" s="59" customFormat="1" customHeight="1" spans="1:49">
      <c r="A11879" s="60"/>
      <c r="B11879" s="60"/>
      <c r="C11879" s="60"/>
      <c r="D11879" s="60"/>
      <c r="H11879" s="61"/>
      <c r="I11879" s="61"/>
      <c r="J11879" s="61"/>
      <c r="K11879" s="61"/>
      <c r="L11879" s="61"/>
      <c r="M11879" s="61"/>
      <c r="N11879" s="61"/>
      <c r="O11879" s="61"/>
      <c r="P11879" s="61"/>
      <c r="Q11879" s="61"/>
      <c r="R11879" s="61"/>
      <c r="S11879" s="61"/>
      <c r="T11879" s="61"/>
      <c r="U11879" s="61"/>
      <c r="V11879" s="61"/>
      <c r="W11879" s="61"/>
      <c r="X11879" s="61"/>
      <c r="Y11879" s="61"/>
      <c r="Z11879" s="61"/>
      <c r="AA11879" s="61"/>
      <c r="AB11879" s="61"/>
      <c r="AC11879" s="61"/>
      <c r="AD11879" s="61"/>
      <c r="AE11879" s="61"/>
      <c r="AF11879" s="61"/>
      <c r="AG11879" s="61"/>
      <c r="AH11879" s="61"/>
      <c r="AI11879" s="61"/>
      <c r="AJ11879" s="61"/>
      <c r="AK11879" s="61"/>
      <c r="AL11879" s="61"/>
      <c r="AM11879" s="61"/>
      <c r="AN11879" s="61"/>
      <c r="AO11879" s="61"/>
      <c r="AP11879" s="62"/>
      <c r="AQ11879" s="61"/>
      <c r="AR11879" s="61"/>
      <c r="AS11879" s="61"/>
      <c r="AT11879" s="61"/>
      <c r="AU11879" s="61"/>
      <c r="AV11879" s="61"/>
      <c r="AW11879" s="60"/>
    </row>
    <row r="11880" s="59" customFormat="1" customHeight="1" spans="1:49">
      <c r="A11880" s="60"/>
      <c r="B11880" s="60"/>
      <c r="C11880" s="60"/>
      <c r="D11880" s="60"/>
      <c r="H11880" s="61"/>
      <c r="I11880" s="61"/>
      <c r="J11880" s="61"/>
      <c r="K11880" s="61"/>
      <c r="L11880" s="61"/>
      <c r="M11880" s="61"/>
      <c r="N11880" s="61"/>
      <c r="O11880" s="61"/>
      <c r="P11880" s="61"/>
      <c r="Q11880" s="61"/>
      <c r="R11880" s="61"/>
      <c r="S11880" s="61"/>
      <c r="T11880" s="61"/>
      <c r="U11880" s="61"/>
      <c r="V11880" s="61"/>
      <c r="W11880" s="61"/>
      <c r="X11880" s="61"/>
      <c r="Y11880" s="61"/>
      <c r="Z11880" s="61"/>
      <c r="AA11880" s="61"/>
      <c r="AB11880" s="61"/>
      <c r="AC11880" s="61"/>
      <c r="AD11880" s="61"/>
      <c r="AE11880" s="61"/>
      <c r="AF11880" s="61"/>
      <c r="AG11880" s="61"/>
      <c r="AH11880" s="61"/>
      <c r="AI11880" s="61"/>
      <c r="AJ11880" s="61"/>
      <c r="AK11880" s="61"/>
      <c r="AL11880" s="61"/>
      <c r="AM11880" s="61"/>
      <c r="AN11880" s="61"/>
      <c r="AO11880" s="61"/>
      <c r="AP11880" s="62"/>
      <c r="AQ11880" s="61"/>
      <c r="AR11880" s="61"/>
      <c r="AS11880" s="61"/>
      <c r="AT11880" s="61"/>
      <c r="AU11880" s="61"/>
      <c r="AV11880" s="61"/>
      <c r="AW11880" s="60"/>
    </row>
    <row r="11881" s="59" customFormat="1" customHeight="1" spans="1:49">
      <c r="A11881" s="60"/>
      <c r="B11881" s="60"/>
      <c r="C11881" s="60"/>
      <c r="D11881" s="60"/>
      <c r="H11881" s="61"/>
      <c r="I11881" s="61"/>
      <c r="J11881" s="61"/>
      <c r="K11881" s="61"/>
      <c r="L11881" s="61"/>
      <c r="M11881" s="61"/>
      <c r="N11881" s="61"/>
      <c r="O11881" s="61"/>
      <c r="P11881" s="61"/>
      <c r="Q11881" s="61"/>
      <c r="R11881" s="61"/>
      <c r="S11881" s="61"/>
      <c r="T11881" s="61"/>
      <c r="U11881" s="61"/>
      <c r="V11881" s="61"/>
      <c r="W11881" s="61"/>
      <c r="X11881" s="61"/>
      <c r="Y11881" s="61"/>
      <c r="Z11881" s="61"/>
      <c r="AA11881" s="61"/>
      <c r="AB11881" s="61"/>
      <c r="AC11881" s="61"/>
      <c r="AD11881" s="61"/>
      <c r="AE11881" s="61"/>
      <c r="AF11881" s="61"/>
      <c r="AG11881" s="61"/>
      <c r="AH11881" s="61"/>
      <c r="AI11881" s="61"/>
      <c r="AJ11881" s="61"/>
      <c r="AK11881" s="61"/>
      <c r="AL11881" s="61"/>
      <c r="AM11881" s="61"/>
      <c r="AN11881" s="61"/>
      <c r="AO11881" s="61"/>
      <c r="AP11881" s="62"/>
      <c r="AQ11881" s="61"/>
      <c r="AR11881" s="61"/>
      <c r="AS11881" s="61"/>
      <c r="AT11881" s="61"/>
      <c r="AU11881" s="61"/>
      <c r="AV11881" s="61"/>
      <c r="AW11881" s="60"/>
    </row>
    <row r="11882" s="59" customFormat="1" customHeight="1" spans="1:49">
      <c r="A11882" s="60"/>
      <c r="B11882" s="60"/>
      <c r="C11882" s="60"/>
      <c r="D11882" s="60"/>
      <c r="H11882" s="61"/>
      <c r="I11882" s="61"/>
      <c r="J11882" s="61"/>
      <c r="K11882" s="61"/>
      <c r="L11882" s="61"/>
      <c r="M11882" s="61"/>
      <c r="N11882" s="61"/>
      <c r="O11882" s="61"/>
      <c r="P11882" s="61"/>
      <c r="Q11882" s="61"/>
      <c r="R11882" s="61"/>
      <c r="S11882" s="61"/>
      <c r="T11882" s="61"/>
      <c r="U11882" s="61"/>
      <c r="V11882" s="61"/>
      <c r="W11882" s="61"/>
      <c r="X11882" s="61"/>
      <c r="Y11882" s="61"/>
      <c r="Z11882" s="61"/>
      <c r="AA11882" s="61"/>
      <c r="AB11882" s="61"/>
      <c r="AC11882" s="61"/>
      <c r="AD11882" s="61"/>
      <c r="AE11882" s="61"/>
      <c r="AF11882" s="61"/>
      <c r="AG11882" s="61"/>
      <c r="AH11882" s="61"/>
      <c r="AI11882" s="61"/>
      <c r="AJ11882" s="61"/>
      <c r="AK11882" s="61"/>
      <c r="AL11882" s="61"/>
      <c r="AM11882" s="61"/>
      <c r="AN11882" s="61"/>
      <c r="AO11882" s="61"/>
      <c r="AP11882" s="62"/>
      <c r="AQ11882" s="61"/>
      <c r="AR11882" s="61"/>
      <c r="AS11882" s="61"/>
      <c r="AT11882" s="61"/>
      <c r="AU11882" s="61"/>
      <c r="AV11882" s="61"/>
      <c r="AW11882" s="60"/>
    </row>
    <row r="11883" s="59" customFormat="1" customHeight="1" spans="1:49">
      <c r="A11883" s="60"/>
      <c r="B11883" s="60"/>
      <c r="C11883" s="60"/>
      <c r="D11883" s="60"/>
      <c r="H11883" s="61"/>
      <c r="I11883" s="61"/>
      <c r="J11883" s="61"/>
      <c r="K11883" s="61"/>
      <c r="L11883" s="61"/>
      <c r="M11883" s="61"/>
      <c r="N11883" s="61"/>
      <c r="O11883" s="61"/>
      <c r="P11883" s="61"/>
      <c r="Q11883" s="61"/>
      <c r="R11883" s="61"/>
      <c r="S11883" s="61"/>
      <c r="T11883" s="61"/>
      <c r="U11883" s="61"/>
      <c r="V11883" s="61"/>
      <c r="W11883" s="61"/>
      <c r="X11883" s="61"/>
      <c r="Y11883" s="61"/>
      <c r="Z11883" s="61"/>
      <c r="AA11883" s="61"/>
      <c r="AB11883" s="61"/>
      <c r="AC11883" s="61"/>
      <c r="AD11883" s="61"/>
      <c r="AE11883" s="61"/>
      <c r="AF11883" s="61"/>
      <c r="AG11883" s="61"/>
      <c r="AH11883" s="61"/>
      <c r="AI11883" s="61"/>
      <c r="AJ11883" s="61"/>
      <c r="AK11883" s="61"/>
      <c r="AL11883" s="61"/>
      <c r="AM11883" s="61"/>
      <c r="AN11883" s="61"/>
      <c r="AO11883" s="61"/>
      <c r="AP11883" s="62"/>
      <c r="AQ11883" s="61"/>
      <c r="AR11883" s="61"/>
      <c r="AS11883" s="61"/>
      <c r="AT11883" s="61"/>
      <c r="AU11883" s="61"/>
      <c r="AV11883" s="61"/>
      <c r="AW11883" s="60"/>
    </row>
    <row r="11884" s="59" customFormat="1" customHeight="1" spans="1:49">
      <c r="A11884" s="60"/>
      <c r="B11884" s="60"/>
      <c r="C11884" s="60"/>
      <c r="D11884" s="60"/>
      <c r="H11884" s="61"/>
      <c r="I11884" s="61"/>
      <c r="J11884" s="61"/>
      <c r="K11884" s="61"/>
      <c r="L11884" s="61"/>
      <c r="M11884" s="61"/>
      <c r="N11884" s="61"/>
      <c r="O11884" s="61"/>
      <c r="P11884" s="61"/>
      <c r="Q11884" s="61"/>
      <c r="R11884" s="61"/>
      <c r="S11884" s="61"/>
      <c r="T11884" s="61"/>
      <c r="U11884" s="61"/>
      <c r="V11884" s="61"/>
      <c r="W11884" s="61"/>
      <c r="X11884" s="61"/>
      <c r="Y11884" s="61"/>
      <c r="Z11884" s="61"/>
      <c r="AA11884" s="61"/>
      <c r="AB11884" s="61"/>
      <c r="AC11884" s="61"/>
      <c r="AD11884" s="61"/>
      <c r="AE11884" s="61"/>
      <c r="AF11884" s="61"/>
      <c r="AG11884" s="61"/>
      <c r="AH11884" s="61"/>
      <c r="AI11884" s="61"/>
      <c r="AJ11884" s="61"/>
      <c r="AK11884" s="61"/>
      <c r="AL11884" s="61"/>
      <c r="AM11884" s="61"/>
      <c r="AN11884" s="61"/>
      <c r="AO11884" s="61"/>
      <c r="AP11884" s="62"/>
      <c r="AQ11884" s="61"/>
      <c r="AR11884" s="61"/>
      <c r="AS11884" s="61"/>
      <c r="AT11884" s="61"/>
      <c r="AU11884" s="61"/>
      <c r="AV11884" s="61"/>
      <c r="AW11884" s="60"/>
    </row>
    <row r="11885" s="59" customFormat="1" customHeight="1" spans="1:49">
      <c r="A11885" s="60"/>
      <c r="B11885" s="60"/>
      <c r="C11885" s="60"/>
      <c r="D11885" s="60"/>
      <c r="H11885" s="61"/>
      <c r="I11885" s="61"/>
      <c r="J11885" s="61"/>
      <c r="K11885" s="61"/>
      <c r="L11885" s="61"/>
      <c r="M11885" s="61"/>
      <c r="N11885" s="61"/>
      <c r="O11885" s="61"/>
      <c r="P11885" s="61"/>
      <c r="Q11885" s="61"/>
      <c r="R11885" s="61"/>
      <c r="S11885" s="61"/>
      <c r="T11885" s="61"/>
      <c r="U11885" s="61"/>
      <c r="V11885" s="61"/>
      <c r="W11885" s="61"/>
      <c r="X11885" s="61"/>
      <c r="Y11885" s="61"/>
      <c r="Z11885" s="61"/>
      <c r="AA11885" s="61"/>
      <c r="AB11885" s="61"/>
      <c r="AC11885" s="61"/>
      <c r="AD11885" s="61"/>
      <c r="AE11885" s="61"/>
      <c r="AF11885" s="61"/>
      <c r="AG11885" s="61"/>
      <c r="AH11885" s="61"/>
      <c r="AI11885" s="61"/>
      <c r="AJ11885" s="61"/>
      <c r="AK11885" s="61"/>
      <c r="AL11885" s="61"/>
      <c r="AM11885" s="61"/>
      <c r="AN11885" s="61"/>
      <c r="AO11885" s="61"/>
      <c r="AP11885" s="62"/>
      <c r="AQ11885" s="61"/>
      <c r="AR11885" s="61"/>
      <c r="AS11885" s="61"/>
      <c r="AT11885" s="61"/>
      <c r="AU11885" s="61"/>
      <c r="AV11885" s="61"/>
      <c r="AW11885" s="60"/>
    </row>
    <row r="11886" s="59" customFormat="1" customHeight="1" spans="1:49">
      <c r="A11886" s="60"/>
      <c r="B11886" s="60"/>
      <c r="C11886" s="60"/>
      <c r="D11886" s="60"/>
      <c r="H11886" s="61"/>
      <c r="I11886" s="61"/>
      <c r="J11886" s="61"/>
      <c r="K11886" s="61"/>
      <c r="L11886" s="61"/>
      <c r="M11886" s="61"/>
      <c r="N11886" s="61"/>
      <c r="O11886" s="61"/>
      <c r="P11886" s="61"/>
      <c r="Q11886" s="61"/>
      <c r="R11886" s="61"/>
      <c r="S11886" s="61"/>
      <c r="T11886" s="61"/>
      <c r="U11886" s="61"/>
      <c r="V11886" s="61"/>
      <c r="W11886" s="61"/>
      <c r="X11886" s="61"/>
      <c r="Y11886" s="61"/>
      <c r="Z11886" s="61"/>
      <c r="AA11886" s="61"/>
      <c r="AB11886" s="61"/>
      <c r="AC11886" s="61"/>
      <c r="AD11886" s="61"/>
      <c r="AE11886" s="61"/>
      <c r="AF11886" s="61"/>
      <c r="AG11886" s="61"/>
      <c r="AH11886" s="61"/>
      <c r="AI11886" s="61"/>
      <c r="AJ11886" s="61"/>
      <c r="AK11886" s="61"/>
      <c r="AL11886" s="61"/>
      <c r="AM11886" s="61"/>
      <c r="AN11886" s="61"/>
      <c r="AO11886" s="61"/>
      <c r="AP11886" s="62"/>
      <c r="AQ11886" s="61"/>
      <c r="AR11886" s="61"/>
      <c r="AS11886" s="61"/>
      <c r="AT11886" s="61"/>
      <c r="AU11886" s="61"/>
      <c r="AV11886" s="61"/>
      <c r="AW11886" s="60"/>
    </row>
    <row r="11887" s="59" customFormat="1" customHeight="1" spans="1:49">
      <c r="A11887" s="60"/>
      <c r="B11887" s="60"/>
      <c r="C11887" s="60"/>
      <c r="D11887" s="60"/>
      <c r="H11887" s="61"/>
      <c r="I11887" s="61"/>
      <c r="J11887" s="61"/>
      <c r="K11887" s="61"/>
      <c r="L11887" s="61"/>
      <c r="M11887" s="61"/>
      <c r="N11887" s="61"/>
      <c r="O11887" s="61"/>
      <c r="P11887" s="61"/>
      <c r="Q11887" s="61"/>
      <c r="R11887" s="61"/>
      <c r="S11887" s="61"/>
      <c r="T11887" s="61"/>
      <c r="U11887" s="61"/>
      <c r="V11887" s="61"/>
      <c r="W11887" s="61"/>
      <c r="X11887" s="61"/>
      <c r="Y11887" s="61"/>
      <c r="Z11887" s="61"/>
      <c r="AA11887" s="61"/>
      <c r="AB11887" s="61"/>
      <c r="AC11887" s="61"/>
      <c r="AD11887" s="61"/>
      <c r="AE11887" s="61"/>
      <c r="AF11887" s="61"/>
      <c r="AG11887" s="61"/>
      <c r="AH11887" s="61"/>
      <c r="AI11887" s="61"/>
      <c r="AJ11887" s="61"/>
      <c r="AK11887" s="61"/>
      <c r="AL11887" s="61"/>
      <c r="AM11887" s="61"/>
      <c r="AN11887" s="61"/>
      <c r="AO11887" s="61"/>
      <c r="AP11887" s="62"/>
      <c r="AQ11887" s="61"/>
      <c r="AR11887" s="61"/>
      <c r="AS11887" s="61"/>
      <c r="AT11887" s="61"/>
      <c r="AU11887" s="61"/>
      <c r="AV11887" s="61"/>
      <c r="AW11887" s="60"/>
    </row>
    <row r="11888" s="59" customFormat="1" customHeight="1" spans="1:49">
      <c r="A11888" s="60"/>
      <c r="B11888" s="60"/>
      <c r="C11888" s="60"/>
      <c r="D11888" s="60"/>
      <c r="H11888" s="61"/>
      <c r="I11888" s="61"/>
      <c r="J11888" s="61"/>
      <c r="K11888" s="61"/>
      <c r="L11888" s="61"/>
      <c r="M11888" s="61"/>
      <c r="N11888" s="61"/>
      <c r="O11888" s="61"/>
      <c r="P11888" s="61"/>
      <c r="Q11888" s="61"/>
      <c r="R11888" s="61"/>
      <c r="S11888" s="61"/>
      <c r="T11888" s="61"/>
      <c r="U11888" s="61"/>
      <c r="V11888" s="61"/>
      <c r="W11888" s="61"/>
      <c r="X11888" s="61"/>
      <c r="Y11888" s="61"/>
      <c r="Z11888" s="61"/>
      <c r="AA11888" s="61"/>
      <c r="AB11888" s="61"/>
      <c r="AC11888" s="61"/>
      <c r="AD11888" s="61"/>
      <c r="AE11888" s="61"/>
      <c r="AF11888" s="61"/>
      <c r="AG11888" s="61"/>
      <c r="AH11888" s="61"/>
      <c r="AI11888" s="61"/>
      <c r="AJ11888" s="61"/>
      <c r="AK11888" s="61"/>
      <c r="AL11888" s="61"/>
      <c r="AM11888" s="61"/>
      <c r="AN11888" s="61"/>
      <c r="AO11888" s="61"/>
      <c r="AP11888" s="62"/>
      <c r="AQ11888" s="61"/>
      <c r="AR11888" s="61"/>
      <c r="AS11888" s="61"/>
      <c r="AT11888" s="61"/>
      <c r="AU11888" s="61"/>
      <c r="AV11888" s="61"/>
      <c r="AW11888" s="60"/>
    </row>
    <row r="11889" s="59" customFormat="1" customHeight="1" spans="1:49">
      <c r="A11889" s="60"/>
      <c r="B11889" s="60"/>
      <c r="C11889" s="60"/>
      <c r="D11889" s="60"/>
      <c r="H11889" s="61"/>
      <c r="I11889" s="61"/>
      <c r="J11889" s="61"/>
      <c r="K11889" s="61"/>
      <c r="L11889" s="61"/>
      <c r="M11889" s="61"/>
      <c r="N11889" s="61"/>
      <c r="O11889" s="61"/>
      <c r="P11889" s="61"/>
      <c r="Q11889" s="61"/>
      <c r="R11889" s="61"/>
      <c r="S11889" s="61"/>
      <c r="T11889" s="61"/>
      <c r="U11889" s="61"/>
      <c r="V11889" s="61"/>
      <c r="W11889" s="61"/>
      <c r="X11889" s="61"/>
      <c r="Y11889" s="61"/>
      <c r="Z11889" s="61"/>
      <c r="AA11889" s="61"/>
      <c r="AB11889" s="61"/>
      <c r="AC11889" s="61"/>
      <c r="AD11889" s="61"/>
      <c r="AE11889" s="61"/>
      <c r="AF11889" s="61"/>
      <c r="AG11889" s="61"/>
      <c r="AH11889" s="61"/>
      <c r="AI11889" s="61"/>
      <c r="AJ11889" s="61"/>
      <c r="AK11889" s="61"/>
      <c r="AL11889" s="61"/>
      <c r="AM11889" s="61"/>
      <c r="AN11889" s="61"/>
      <c r="AO11889" s="61"/>
      <c r="AP11889" s="62"/>
      <c r="AQ11889" s="61"/>
      <c r="AR11889" s="61"/>
      <c r="AS11889" s="61"/>
      <c r="AT11889" s="61"/>
      <c r="AU11889" s="61"/>
      <c r="AV11889" s="61"/>
      <c r="AW11889" s="60"/>
    </row>
    <row r="11890" s="59" customFormat="1" customHeight="1" spans="1:49">
      <c r="A11890" s="60"/>
      <c r="B11890" s="60"/>
      <c r="C11890" s="60"/>
      <c r="D11890" s="60"/>
      <c r="H11890" s="61"/>
      <c r="I11890" s="61"/>
      <c r="J11890" s="61"/>
      <c r="K11890" s="61"/>
      <c r="L11890" s="61"/>
      <c r="M11890" s="61"/>
      <c r="N11890" s="61"/>
      <c r="O11890" s="61"/>
      <c r="P11890" s="61"/>
      <c r="Q11890" s="61"/>
      <c r="R11890" s="61"/>
      <c r="S11890" s="61"/>
      <c r="T11890" s="61"/>
      <c r="U11890" s="61"/>
      <c r="V11890" s="61"/>
      <c r="W11890" s="61"/>
      <c r="X11890" s="61"/>
      <c r="Y11890" s="61"/>
      <c r="Z11890" s="61"/>
      <c r="AA11890" s="61"/>
      <c r="AB11890" s="61"/>
      <c r="AC11890" s="61"/>
      <c r="AD11890" s="61"/>
      <c r="AE11890" s="61"/>
      <c r="AF11890" s="61"/>
      <c r="AG11890" s="61"/>
      <c r="AH11890" s="61"/>
      <c r="AI11890" s="61"/>
      <c r="AJ11890" s="61"/>
      <c r="AK11890" s="61"/>
      <c r="AL11890" s="61"/>
      <c r="AM11890" s="61"/>
      <c r="AN11890" s="61"/>
      <c r="AO11890" s="61"/>
      <c r="AP11890" s="62"/>
      <c r="AQ11890" s="61"/>
      <c r="AR11890" s="61"/>
      <c r="AS11890" s="61"/>
      <c r="AT11890" s="61"/>
      <c r="AU11890" s="61"/>
      <c r="AV11890" s="61"/>
      <c r="AW11890" s="60"/>
    </row>
    <row r="11891" s="59" customFormat="1" customHeight="1" spans="1:49">
      <c r="A11891" s="60"/>
      <c r="B11891" s="60"/>
      <c r="C11891" s="60"/>
      <c r="D11891" s="60"/>
      <c r="H11891" s="61"/>
      <c r="I11891" s="61"/>
      <c r="J11891" s="61"/>
      <c r="K11891" s="61"/>
      <c r="L11891" s="61"/>
      <c r="M11891" s="61"/>
      <c r="N11891" s="61"/>
      <c r="O11891" s="61"/>
      <c r="P11891" s="61"/>
      <c r="Q11891" s="61"/>
      <c r="R11891" s="61"/>
      <c r="S11891" s="61"/>
      <c r="T11891" s="61"/>
      <c r="U11891" s="61"/>
      <c r="V11891" s="61"/>
      <c r="W11891" s="61"/>
      <c r="X11891" s="61"/>
      <c r="Y11891" s="61"/>
      <c r="Z11891" s="61"/>
      <c r="AA11891" s="61"/>
      <c r="AB11891" s="61"/>
      <c r="AC11891" s="61"/>
      <c r="AD11891" s="61"/>
      <c r="AE11891" s="61"/>
      <c r="AF11891" s="61"/>
      <c r="AG11891" s="61"/>
      <c r="AH11891" s="61"/>
      <c r="AI11891" s="61"/>
      <c r="AJ11891" s="61"/>
      <c r="AK11891" s="61"/>
      <c r="AL11891" s="61"/>
      <c r="AM11891" s="61"/>
      <c r="AN11891" s="61"/>
      <c r="AO11891" s="61"/>
      <c r="AP11891" s="62"/>
      <c r="AQ11891" s="61"/>
      <c r="AR11891" s="61"/>
      <c r="AS11891" s="61"/>
      <c r="AT11891" s="61"/>
      <c r="AU11891" s="61"/>
      <c r="AV11891" s="61"/>
      <c r="AW11891" s="60"/>
    </row>
    <row r="11892" s="59" customFormat="1" customHeight="1" spans="1:49">
      <c r="A11892" s="60"/>
      <c r="B11892" s="60"/>
      <c r="C11892" s="60"/>
      <c r="D11892" s="60"/>
      <c r="H11892" s="61"/>
      <c r="I11892" s="61"/>
      <c r="J11892" s="61"/>
      <c r="K11892" s="61"/>
      <c r="L11892" s="61"/>
      <c r="M11892" s="61"/>
      <c r="N11892" s="61"/>
      <c r="O11892" s="61"/>
      <c r="P11892" s="61"/>
      <c r="Q11892" s="61"/>
      <c r="R11892" s="61"/>
      <c r="S11892" s="61"/>
      <c r="T11892" s="61"/>
      <c r="U11892" s="61"/>
      <c r="V11892" s="61"/>
      <c r="W11892" s="61"/>
      <c r="X11892" s="61"/>
      <c r="Y11892" s="61"/>
      <c r="Z11892" s="61"/>
      <c r="AA11892" s="61"/>
      <c r="AB11892" s="61"/>
      <c r="AC11892" s="61"/>
      <c r="AD11892" s="61"/>
      <c r="AE11892" s="61"/>
      <c r="AF11892" s="61"/>
      <c r="AG11892" s="61"/>
      <c r="AH11892" s="61"/>
      <c r="AI11892" s="61"/>
      <c r="AJ11892" s="61"/>
      <c r="AK11892" s="61"/>
      <c r="AL11892" s="61"/>
      <c r="AM11892" s="61"/>
      <c r="AN11892" s="61"/>
      <c r="AO11892" s="61"/>
      <c r="AP11892" s="62"/>
      <c r="AQ11892" s="61"/>
      <c r="AR11892" s="61"/>
      <c r="AS11892" s="61"/>
      <c r="AT11892" s="61"/>
      <c r="AU11892" s="61"/>
      <c r="AV11892" s="61"/>
      <c r="AW11892" s="60"/>
    </row>
    <row r="11893" s="59" customFormat="1" customHeight="1" spans="1:49">
      <c r="A11893" s="60"/>
      <c r="B11893" s="60"/>
      <c r="C11893" s="60"/>
      <c r="D11893" s="60"/>
      <c r="H11893" s="61"/>
      <c r="I11893" s="61"/>
      <c r="J11893" s="61"/>
      <c r="K11893" s="61"/>
      <c r="L11893" s="61"/>
      <c r="M11893" s="61"/>
      <c r="N11893" s="61"/>
      <c r="O11893" s="61"/>
      <c r="P11893" s="61"/>
      <c r="Q11893" s="61"/>
      <c r="R11893" s="61"/>
      <c r="S11893" s="61"/>
      <c r="T11893" s="61"/>
      <c r="U11893" s="61"/>
      <c r="V11893" s="61"/>
      <c r="W11893" s="61"/>
      <c r="X11893" s="61"/>
      <c r="Y11893" s="61"/>
      <c r="Z11893" s="61"/>
      <c r="AA11893" s="61"/>
      <c r="AB11893" s="61"/>
      <c r="AC11893" s="61"/>
      <c r="AD11893" s="61"/>
      <c r="AE11893" s="61"/>
      <c r="AF11893" s="61"/>
      <c r="AG11893" s="61"/>
      <c r="AH11893" s="61"/>
      <c r="AI11893" s="61"/>
      <c r="AJ11893" s="61"/>
      <c r="AK11893" s="61"/>
      <c r="AL11893" s="61"/>
      <c r="AM11893" s="61"/>
      <c r="AN11893" s="61"/>
      <c r="AO11893" s="61"/>
      <c r="AP11893" s="62"/>
      <c r="AQ11893" s="61"/>
      <c r="AR11893" s="61"/>
      <c r="AS11893" s="61"/>
      <c r="AT11893" s="61"/>
      <c r="AU11893" s="61"/>
      <c r="AV11893" s="61"/>
      <c r="AW11893" s="60"/>
    </row>
    <row r="11894" s="59" customFormat="1" customHeight="1" spans="1:49">
      <c r="A11894" s="60"/>
      <c r="B11894" s="60"/>
      <c r="C11894" s="60"/>
      <c r="D11894" s="60"/>
      <c r="H11894" s="61"/>
      <c r="I11894" s="61"/>
      <c r="J11894" s="61"/>
      <c r="K11894" s="61"/>
      <c r="L11894" s="61"/>
      <c r="M11894" s="61"/>
      <c r="N11894" s="61"/>
      <c r="O11894" s="61"/>
      <c r="P11894" s="61"/>
      <c r="Q11894" s="61"/>
      <c r="R11894" s="61"/>
      <c r="S11894" s="61"/>
      <c r="T11894" s="61"/>
      <c r="U11894" s="61"/>
      <c r="V11894" s="61"/>
      <c r="W11894" s="61"/>
      <c r="X11894" s="61"/>
      <c r="Y11894" s="61"/>
      <c r="Z11894" s="61"/>
      <c r="AA11894" s="61"/>
      <c r="AB11894" s="61"/>
      <c r="AC11894" s="61"/>
      <c r="AD11894" s="61"/>
      <c r="AE11894" s="61"/>
      <c r="AF11894" s="61"/>
      <c r="AG11894" s="61"/>
      <c r="AH11894" s="61"/>
      <c r="AI11894" s="61"/>
      <c r="AJ11894" s="61"/>
      <c r="AK11894" s="61"/>
      <c r="AL11894" s="61"/>
      <c r="AM11894" s="61"/>
      <c r="AN11894" s="61"/>
      <c r="AO11894" s="61"/>
      <c r="AP11894" s="62"/>
      <c r="AQ11894" s="61"/>
      <c r="AR11894" s="61"/>
      <c r="AS11894" s="61"/>
      <c r="AT11894" s="61"/>
      <c r="AU11894" s="61"/>
      <c r="AV11894" s="61"/>
      <c r="AW11894" s="60"/>
    </row>
    <row r="11895" s="59" customFormat="1" customHeight="1" spans="1:49">
      <c r="A11895" s="60"/>
      <c r="B11895" s="60"/>
      <c r="C11895" s="60"/>
      <c r="D11895" s="60"/>
      <c r="H11895" s="61"/>
      <c r="I11895" s="61"/>
      <c r="J11895" s="61"/>
      <c r="K11895" s="61"/>
      <c r="L11895" s="61"/>
      <c r="M11895" s="61"/>
      <c r="N11895" s="61"/>
      <c r="O11895" s="61"/>
      <c r="P11895" s="61"/>
      <c r="Q11895" s="61"/>
      <c r="R11895" s="61"/>
      <c r="S11895" s="61"/>
      <c r="T11895" s="61"/>
      <c r="U11895" s="61"/>
      <c r="V11895" s="61"/>
      <c r="W11895" s="61"/>
      <c r="X11895" s="61"/>
      <c r="Y11895" s="61"/>
      <c r="Z11895" s="61"/>
      <c r="AA11895" s="61"/>
      <c r="AB11895" s="61"/>
      <c r="AC11895" s="61"/>
      <c r="AD11895" s="61"/>
      <c r="AE11895" s="61"/>
      <c r="AF11895" s="61"/>
      <c r="AG11895" s="61"/>
      <c r="AH11895" s="61"/>
      <c r="AI11895" s="61"/>
      <c r="AJ11895" s="61"/>
      <c r="AK11895" s="61"/>
      <c r="AL11895" s="61"/>
      <c r="AM11895" s="61"/>
      <c r="AN11895" s="61"/>
      <c r="AO11895" s="61"/>
      <c r="AP11895" s="62"/>
      <c r="AQ11895" s="61"/>
      <c r="AR11895" s="61"/>
      <c r="AS11895" s="61"/>
      <c r="AT11895" s="61"/>
      <c r="AU11895" s="61"/>
      <c r="AV11895" s="61"/>
      <c r="AW11895" s="60"/>
    </row>
    <row r="11896" s="59" customFormat="1" customHeight="1" spans="1:49">
      <c r="A11896" s="60"/>
      <c r="B11896" s="60"/>
      <c r="C11896" s="60"/>
      <c r="D11896" s="60"/>
      <c r="H11896" s="61"/>
      <c r="I11896" s="61"/>
      <c r="J11896" s="61"/>
      <c r="K11896" s="61"/>
      <c r="L11896" s="61"/>
      <c r="M11896" s="61"/>
      <c r="N11896" s="61"/>
      <c r="O11896" s="61"/>
      <c r="P11896" s="61"/>
      <c r="Q11896" s="61"/>
      <c r="R11896" s="61"/>
      <c r="S11896" s="61"/>
      <c r="T11896" s="61"/>
      <c r="U11896" s="61"/>
      <c r="V11896" s="61"/>
      <c r="W11896" s="61"/>
      <c r="X11896" s="61"/>
      <c r="Y11896" s="61"/>
      <c r="Z11896" s="61"/>
      <c r="AA11896" s="61"/>
      <c r="AB11896" s="61"/>
      <c r="AC11896" s="61"/>
      <c r="AD11896" s="61"/>
      <c r="AE11896" s="61"/>
      <c r="AF11896" s="61"/>
      <c r="AG11896" s="61"/>
      <c r="AH11896" s="61"/>
      <c r="AI11896" s="61"/>
      <c r="AJ11896" s="61"/>
      <c r="AK11896" s="61"/>
      <c r="AL11896" s="61"/>
      <c r="AM11896" s="61"/>
      <c r="AN11896" s="61"/>
      <c r="AO11896" s="61"/>
      <c r="AP11896" s="62"/>
      <c r="AQ11896" s="61"/>
      <c r="AR11896" s="61"/>
      <c r="AS11896" s="61"/>
      <c r="AT11896" s="61"/>
      <c r="AU11896" s="61"/>
      <c r="AV11896" s="61"/>
      <c r="AW11896" s="60"/>
    </row>
    <row r="11897" s="59" customFormat="1" customHeight="1" spans="1:49">
      <c r="A11897" s="60"/>
      <c r="B11897" s="60"/>
      <c r="C11897" s="60"/>
      <c r="D11897" s="60"/>
      <c r="H11897" s="61"/>
      <c r="I11897" s="61"/>
      <c r="J11897" s="61"/>
      <c r="K11897" s="61"/>
      <c r="L11897" s="61"/>
      <c r="M11897" s="61"/>
      <c r="N11897" s="61"/>
      <c r="O11897" s="61"/>
      <c r="P11897" s="61"/>
      <c r="Q11897" s="61"/>
      <c r="R11897" s="61"/>
      <c r="S11897" s="61"/>
      <c r="T11897" s="61"/>
      <c r="U11897" s="61"/>
      <c r="V11897" s="61"/>
      <c r="W11897" s="61"/>
      <c r="X11897" s="61"/>
      <c r="Y11897" s="61"/>
      <c r="Z11897" s="61"/>
      <c r="AA11897" s="61"/>
      <c r="AB11897" s="61"/>
      <c r="AC11897" s="61"/>
      <c r="AD11897" s="61"/>
      <c r="AE11897" s="61"/>
      <c r="AF11897" s="61"/>
      <c r="AG11897" s="61"/>
      <c r="AH11897" s="61"/>
      <c r="AI11897" s="61"/>
      <c r="AJ11897" s="61"/>
      <c r="AK11897" s="61"/>
      <c r="AL11897" s="61"/>
      <c r="AM11897" s="61"/>
      <c r="AN11897" s="61"/>
      <c r="AO11897" s="61"/>
      <c r="AP11897" s="62"/>
      <c r="AQ11897" s="61"/>
      <c r="AR11897" s="61"/>
      <c r="AS11897" s="61"/>
      <c r="AT11897" s="61"/>
      <c r="AU11897" s="61"/>
      <c r="AV11897" s="61"/>
      <c r="AW11897" s="60"/>
    </row>
    <row r="11898" s="59" customFormat="1" customHeight="1" spans="1:49">
      <c r="A11898" s="60"/>
      <c r="B11898" s="60"/>
      <c r="C11898" s="60"/>
      <c r="D11898" s="60"/>
      <c r="H11898" s="61"/>
      <c r="I11898" s="61"/>
      <c r="J11898" s="61"/>
      <c r="K11898" s="61"/>
      <c r="L11898" s="61"/>
      <c r="M11898" s="61"/>
      <c r="N11898" s="61"/>
      <c r="O11898" s="61"/>
      <c r="P11898" s="61"/>
      <c r="Q11898" s="61"/>
      <c r="R11898" s="61"/>
      <c r="S11898" s="61"/>
      <c r="T11898" s="61"/>
      <c r="U11898" s="61"/>
      <c r="V11898" s="61"/>
      <c r="W11898" s="61"/>
      <c r="X11898" s="61"/>
      <c r="Y11898" s="61"/>
      <c r="Z11898" s="61"/>
      <c r="AA11898" s="61"/>
      <c r="AB11898" s="61"/>
      <c r="AC11898" s="61"/>
      <c r="AD11898" s="61"/>
      <c r="AE11898" s="61"/>
      <c r="AF11898" s="61"/>
      <c r="AG11898" s="61"/>
      <c r="AH11898" s="61"/>
      <c r="AI11898" s="61"/>
      <c r="AJ11898" s="61"/>
      <c r="AK11898" s="61"/>
      <c r="AL11898" s="61"/>
      <c r="AM11898" s="61"/>
      <c r="AN11898" s="61"/>
      <c r="AO11898" s="61"/>
      <c r="AP11898" s="62"/>
      <c r="AQ11898" s="61"/>
      <c r="AR11898" s="61"/>
      <c r="AS11898" s="61"/>
      <c r="AT11898" s="61"/>
      <c r="AU11898" s="61"/>
      <c r="AV11898" s="61"/>
      <c r="AW11898" s="60"/>
    </row>
    <row r="11899" s="59" customFormat="1" customHeight="1" spans="1:49">
      <c r="A11899" s="60"/>
      <c r="B11899" s="60"/>
      <c r="C11899" s="60"/>
      <c r="D11899" s="60"/>
      <c r="H11899" s="61"/>
      <c r="I11899" s="61"/>
      <c r="J11899" s="61"/>
      <c r="K11899" s="61"/>
      <c r="L11899" s="61"/>
      <c r="M11899" s="61"/>
      <c r="N11899" s="61"/>
      <c r="O11899" s="61"/>
      <c r="P11899" s="61"/>
      <c r="Q11899" s="61"/>
      <c r="R11899" s="61"/>
      <c r="S11899" s="61"/>
      <c r="T11899" s="61"/>
      <c r="U11899" s="61"/>
      <c r="V11899" s="61"/>
      <c r="W11899" s="61"/>
      <c r="X11899" s="61"/>
      <c r="Y11899" s="61"/>
      <c r="Z11899" s="61"/>
      <c r="AA11899" s="61"/>
      <c r="AB11899" s="61"/>
      <c r="AC11899" s="61"/>
      <c r="AD11899" s="61"/>
      <c r="AE11899" s="61"/>
      <c r="AF11899" s="61"/>
      <c r="AG11899" s="61"/>
      <c r="AH11899" s="61"/>
      <c r="AI11899" s="61"/>
      <c r="AJ11899" s="61"/>
      <c r="AK11899" s="61"/>
      <c r="AL11899" s="61"/>
      <c r="AM11899" s="61"/>
      <c r="AN11899" s="61"/>
      <c r="AO11899" s="61"/>
      <c r="AP11899" s="62"/>
      <c r="AQ11899" s="61"/>
      <c r="AR11899" s="61"/>
      <c r="AS11899" s="61"/>
      <c r="AT11899" s="61"/>
      <c r="AU11899" s="61"/>
      <c r="AV11899" s="61"/>
      <c r="AW11899" s="60"/>
    </row>
    <row r="11900" s="59" customFormat="1" customHeight="1" spans="1:49">
      <c r="A11900" s="60"/>
      <c r="B11900" s="60"/>
      <c r="C11900" s="60"/>
      <c r="D11900" s="60"/>
      <c r="H11900" s="61"/>
      <c r="I11900" s="61"/>
      <c r="J11900" s="61"/>
      <c r="K11900" s="61"/>
      <c r="L11900" s="61"/>
      <c r="M11900" s="61"/>
      <c r="N11900" s="61"/>
      <c r="O11900" s="61"/>
      <c r="P11900" s="61"/>
      <c r="Q11900" s="61"/>
      <c r="R11900" s="61"/>
      <c r="S11900" s="61"/>
      <c r="T11900" s="61"/>
      <c r="U11900" s="61"/>
      <c r="V11900" s="61"/>
      <c r="W11900" s="61"/>
      <c r="X11900" s="61"/>
      <c r="Y11900" s="61"/>
      <c r="Z11900" s="61"/>
      <c r="AA11900" s="61"/>
      <c r="AB11900" s="61"/>
      <c r="AC11900" s="61"/>
      <c r="AD11900" s="61"/>
      <c r="AE11900" s="61"/>
      <c r="AF11900" s="61"/>
      <c r="AG11900" s="61"/>
      <c r="AH11900" s="61"/>
      <c r="AI11900" s="61"/>
      <c r="AJ11900" s="61"/>
      <c r="AK11900" s="61"/>
      <c r="AL11900" s="61"/>
      <c r="AM11900" s="61"/>
      <c r="AN11900" s="61"/>
      <c r="AO11900" s="61"/>
      <c r="AP11900" s="62"/>
      <c r="AQ11900" s="61"/>
      <c r="AR11900" s="61"/>
      <c r="AS11900" s="61"/>
      <c r="AT11900" s="61"/>
      <c r="AU11900" s="61"/>
      <c r="AV11900" s="61"/>
      <c r="AW11900" s="60"/>
    </row>
    <row r="11901" s="59" customFormat="1" customHeight="1" spans="1:49">
      <c r="A11901" s="60"/>
      <c r="B11901" s="60"/>
      <c r="C11901" s="60"/>
      <c r="D11901" s="60"/>
      <c r="H11901" s="61"/>
      <c r="I11901" s="61"/>
      <c r="J11901" s="61"/>
      <c r="K11901" s="61"/>
      <c r="L11901" s="61"/>
      <c r="M11901" s="61"/>
      <c r="N11901" s="61"/>
      <c r="O11901" s="61"/>
      <c r="P11901" s="61"/>
      <c r="Q11901" s="61"/>
      <c r="R11901" s="61"/>
      <c r="S11901" s="61"/>
      <c r="T11901" s="61"/>
      <c r="U11901" s="61"/>
      <c r="V11901" s="61"/>
      <c r="W11901" s="61"/>
      <c r="X11901" s="61"/>
      <c r="Y11901" s="61"/>
      <c r="Z11901" s="61"/>
      <c r="AA11901" s="61"/>
      <c r="AB11901" s="61"/>
      <c r="AC11901" s="61"/>
      <c r="AD11901" s="61"/>
      <c r="AE11901" s="61"/>
      <c r="AF11901" s="61"/>
      <c r="AG11901" s="61"/>
      <c r="AH11901" s="61"/>
      <c r="AI11901" s="61"/>
      <c r="AJ11901" s="61"/>
      <c r="AK11901" s="61"/>
      <c r="AL11901" s="61"/>
      <c r="AM11901" s="61"/>
      <c r="AN11901" s="61"/>
      <c r="AO11901" s="61"/>
      <c r="AP11901" s="62"/>
      <c r="AQ11901" s="61"/>
      <c r="AR11901" s="61"/>
      <c r="AS11901" s="61"/>
      <c r="AT11901" s="61"/>
      <c r="AU11901" s="61"/>
      <c r="AV11901" s="61"/>
      <c r="AW11901" s="60"/>
    </row>
    <row r="11902" s="59" customFormat="1" customHeight="1" spans="1:49">
      <c r="A11902" s="60"/>
      <c r="B11902" s="60"/>
      <c r="C11902" s="60"/>
      <c r="D11902" s="60"/>
      <c r="H11902" s="61"/>
      <c r="I11902" s="61"/>
      <c r="J11902" s="61"/>
      <c r="K11902" s="61"/>
      <c r="L11902" s="61"/>
      <c r="M11902" s="61"/>
      <c r="N11902" s="61"/>
      <c r="O11902" s="61"/>
      <c r="P11902" s="61"/>
      <c r="Q11902" s="61"/>
      <c r="R11902" s="61"/>
      <c r="S11902" s="61"/>
      <c r="T11902" s="61"/>
      <c r="U11902" s="61"/>
      <c r="V11902" s="61"/>
      <c r="W11902" s="61"/>
      <c r="X11902" s="61"/>
      <c r="Y11902" s="61"/>
      <c r="Z11902" s="61"/>
      <c r="AA11902" s="61"/>
      <c r="AB11902" s="61"/>
      <c r="AC11902" s="61"/>
      <c r="AD11902" s="61"/>
      <c r="AE11902" s="61"/>
      <c r="AF11902" s="61"/>
      <c r="AG11902" s="61"/>
      <c r="AH11902" s="61"/>
      <c r="AI11902" s="61"/>
      <c r="AJ11902" s="61"/>
      <c r="AK11902" s="61"/>
      <c r="AL11902" s="61"/>
      <c r="AM11902" s="61"/>
      <c r="AN11902" s="61"/>
      <c r="AO11902" s="61"/>
      <c r="AP11902" s="62"/>
      <c r="AQ11902" s="61"/>
      <c r="AR11902" s="61"/>
      <c r="AS11902" s="61"/>
      <c r="AT11902" s="61"/>
      <c r="AU11902" s="61"/>
      <c r="AV11902" s="61"/>
      <c r="AW11902" s="60"/>
    </row>
    <row r="11903" s="59" customFormat="1" customHeight="1" spans="1:49">
      <c r="A11903" s="60"/>
      <c r="B11903" s="60"/>
      <c r="C11903" s="60"/>
      <c r="D11903" s="60"/>
      <c r="H11903" s="61"/>
      <c r="I11903" s="61"/>
      <c r="J11903" s="61"/>
      <c r="K11903" s="61"/>
      <c r="L11903" s="61"/>
      <c r="M11903" s="61"/>
      <c r="N11903" s="61"/>
      <c r="O11903" s="61"/>
      <c r="P11903" s="61"/>
      <c r="Q11903" s="61"/>
      <c r="R11903" s="61"/>
      <c r="S11903" s="61"/>
      <c r="T11903" s="61"/>
      <c r="U11903" s="61"/>
      <c r="V11903" s="61"/>
      <c r="W11903" s="61"/>
      <c r="X11903" s="61"/>
      <c r="Y11903" s="61"/>
      <c r="Z11903" s="61"/>
      <c r="AA11903" s="61"/>
      <c r="AB11903" s="61"/>
      <c r="AC11903" s="61"/>
      <c r="AD11903" s="61"/>
      <c r="AE11903" s="61"/>
      <c r="AF11903" s="61"/>
      <c r="AG11903" s="61"/>
      <c r="AH11903" s="61"/>
      <c r="AI11903" s="61"/>
      <c r="AJ11903" s="61"/>
      <c r="AK11903" s="61"/>
      <c r="AL11903" s="61"/>
      <c r="AM11903" s="61"/>
      <c r="AN11903" s="61"/>
      <c r="AO11903" s="61"/>
      <c r="AP11903" s="62"/>
      <c r="AQ11903" s="61"/>
      <c r="AR11903" s="61"/>
      <c r="AS11903" s="61"/>
      <c r="AT11903" s="61"/>
      <c r="AU11903" s="61"/>
      <c r="AV11903" s="61"/>
      <c r="AW11903" s="60"/>
    </row>
    <row r="11904" s="59" customFormat="1" customHeight="1" spans="1:49">
      <c r="A11904" s="60"/>
      <c r="B11904" s="60"/>
      <c r="C11904" s="60"/>
      <c r="D11904" s="60"/>
      <c r="H11904" s="61"/>
      <c r="I11904" s="61"/>
      <c r="J11904" s="61"/>
      <c r="K11904" s="61"/>
      <c r="L11904" s="61"/>
      <c r="M11904" s="61"/>
      <c r="N11904" s="61"/>
      <c r="O11904" s="61"/>
      <c r="P11904" s="61"/>
      <c r="Q11904" s="61"/>
      <c r="R11904" s="61"/>
      <c r="S11904" s="61"/>
      <c r="T11904" s="61"/>
      <c r="U11904" s="61"/>
      <c r="V11904" s="61"/>
      <c r="W11904" s="61"/>
      <c r="X11904" s="61"/>
      <c r="Y11904" s="61"/>
      <c r="Z11904" s="61"/>
      <c r="AA11904" s="61"/>
      <c r="AB11904" s="61"/>
      <c r="AC11904" s="61"/>
      <c r="AD11904" s="61"/>
      <c r="AE11904" s="61"/>
      <c r="AF11904" s="61"/>
      <c r="AG11904" s="61"/>
      <c r="AH11904" s="61"/>
      <c r="AI11904" s="61"/>
      <c r="AJ11904" s="61"/>
      <c r="AK11904" s="61"/>
      <c r="AL11904" s="61"/>
      <c r="AM11904" s="61"/>
      <c r="AN11904" s="61"/>
      <c r="AO11904" s="61"/>
      <c r="AP11904" s="62"/>
      <c r="AQ11904" s="61"/>
      <c r="AR11904" s="61"/>
      <c r="AS11904" s="61"/>
      <c r="AT11904" s="61"/>
      <c r="AU11904" s="61"/>
      <c r="AV11904" s="61"/>
      <c r="AW11904" s="60"/>
    </row>
    <row r="11905" s="59" customFormat="1" customHeight="1" spans="1:49">
      <c r="A11905" s="60"/>
      <c r="B11905" s="60"/>
      <c r="C11905" s="60"/>
      <c r="D11905" s="60"/>
      <c r="H11905" s="61"/>
      <c r="I11905" s="61"/>
      <c r="J11905" s="61"/>
      <c r="K11905" s="61"/>
      <c r="L11905" s="61"/>
      <c r="M11905" s="61"/>
      <c r="N11905" s="61"/>
      <c r="O11905" s="61"/>
      <c r="P11905" s="61"/>
      <c r="Q11905" s="61"/>
      <c r="R11905" s="61"/>
      <c r="S11905" s="61"/>
      <c r="T11905" s="61"/>
      <c r="U11905" s="61"/>
      <c r="V11905" s="61"/>
      <c r="W11905" s="61"/>
      <c r="X11905" s="61"/>
      <c r="Y11905" s="61"/>
      <c r="Z11905" s="61"/>
      <c r="AA11905" s="61"/>
      <c r="AB11905" s="61"/>
      <c r="AC11905" s="61"/>
      <c r="AD11905" s="61"/>
      <c r="AE11905" s="61"/>
      <c r="AF11905" s="61"/>
      <c r="AG11905" s="61"/>
      <c r="AH11905" s="61"/>
      <c r="AI11905" s="61"/>
      <c r="AJ11905" s="61"/>
      <c r="AK11905" s="61"/>
      <c r="AL11905" s="61"/>
      <c r="AM11905" s="61"/>
      <c r="AN11905" s="61"/>
      <c r="AO11905" s="61"/>
      <c r="AP11905" s="62"/>
      <c r="AQ11905" s="61"/>
      <c r="AR11905" s="61"/>
      <c r="AS11905" s="61"/>
      <c r="AT11905" s="61"/>
      <c r="AU11905" s="61"/>
      <c r="AV11905" s="61"/>
      <c r="AW11905" s="60"/>
    </row>
    <row r="11906" s="59" customFormat="1" customHeight="1" spans="1:49">
      <c r="A11906" s="60"/>
      <c r="B11906" s="60"/>
      <c r="C11906" s="60"/>
      <c r="D11906" s="60"/>
      <c r="H11906" s="61"/>
      <c r="I11906" s="61"/>
      <c r="J11906" s="61"/>
      <c r="K11906" s="61"/>
      <c r="L11906" s="61"/>
      <c r="M11906" s="61"/>
      <c r="N11906" s="61"/>
      <c r="O11906" s="61"/>
      <c r="P11906" s="61"/>
      <c r="Q11906" s="61"/>
      <c r="R11906" s="61"/>
      <c r="S11906" s="61"/>
      <c r="T11906" s="61"/>
      <c r="U11906" s="61"/>
      <c r="V11906" s="61"/>
      <c r="W11906" s="61"/>
      <c r="X11906" s="61"/>
      <c r="Y11906" s="61"/>
      <c r="Z11906" s="61"/>
      <c r="AA11906" s="61"/>
      <c r="AB11906" s="61"/>
      <c r="AC11906" s="61"/>
      <c r="AD11906" s="61"/>
      <c r="AE11906" s="61"/>
      <c r="AF11906" s="61"/>
      <c r="AG11906" s="61"/>
      <c r="AH11906" s="61"/>
      <c r="AI11906" s="61"/>
      <c r="AJ11906" s="61"/>
      <c r="AK11906" s="61"/>
      <c r="AL11906" s="61"/>
      <c r="AM11906" s="61"/>
      <c r="AN11906" s="61"/>
      <c r="AO11906" s="61"/>
      <c r="AP11906" s="62"/>
      <c r="AQ11906" s="61"/>
      <c r="AR11906" s="61"/>
      <c r="AS11906" s="61"/>
      <c r="AT11906" s="61"/>
      <c r="AU11906" s="61"/>
      <c r="AV11906" s="61"/>
      <c r="AW11906" s="60"/>
    </row>
    <row r="11907" s="59" customFormat="1" customHeight="1" spans="1:49">
      <c r="A11907" s="60"/>
      <c r="B11907" s="60"/>
      <c r="C11907" s="60"/>
      <c r="D11907" s="60"/>
      <c r="H11907" s="61"/>
      <c r="I11907" s="61"/>
      <c r="J11907" s="61"/>
      <c r="K11907" s="61"/>
      <c r="L11907" s="61"/>
      <c r="M11907" s="61"/>
      <c r="N11907" s="61"/>
      <c r="O11907" s="61"/>
      <c r="P11907" s="61"/>
      <c r="Q11907" s="61"/>
      <c r="R11907" s="61"/>
      <c r="S11907" s="61"/>
      <c r="T11907" s="61"/>
      <c r="U11907" s="61"/>
      <c r="V11907" s="61"/>
      <c r="W11907" s="61"/>
      <c r="X11907" s="61"/>
      <c r="Y11907" s="61"/>
      <c r="Z11907" s="61"/>
      <c r="AA11907" s="61"/>
      <c r="AB11907" s="61"/>
      <c r="AC11907" s="61"/>
      <c r="AD11907" s="61"/>
      <c r="AE11907" s="61"/>
      <c r="AF11907" s="61"/>
      <c r="AG11907" s="61"/>
      <c r="AH11907" s="61"/>
      <c r="AI11907" s="61"/>
      <c r="AJ11907" s="61"/>
      <c r="AK11907" s="61"/>
      <c r="AL11907" s="61"/>
      <c r="AM11907" s="61"/>
      <c r="AN11907" s="61"/>
      <c r="AO11907" s="61"/>
      <c r="AP11907" s="62"/>
      <c r="AQ11907" s="61"/>
      <c r="AR11907" s="61"/>
      <c r="AS11907" s="61"/>
      <c r="AT11907" s="61"/>
      <c r="AU11907" s="61"/>
      <c r="AV11907" s="61"/>
      <c r="AW11907" s="60"/>
    </row>
    <row r="11908" s="59" customFormat="1" customHeight="1" spans="1:49">
      <c r="A11908" s="60"/>
      <c r="B11908" s="60"/>
      <c r="C11908" s="60"/>
      <c r="D11908" s="60"/>
      <c r="H11908" s="61"/>
      <c r="I11908" s="61"/>
      <c r="J11908" s="61"/>
      <c r="K11908" s="61"/>
      <c r="L11908" s="61"/>
      <c r="M11908" s="61"/>
      <c r="N11908" s="61"/>
      <c r="O11908" s="61"/>
      <c r="P11908" s="61"/>
      <c r="Q11908" s="61"/>
      <c r="R11908" s="61"/>
      <c r="S11908" s="61"/>
      <c r="T11908" s="61"/>
      <c r="U11908" s="61"/>
      <c r="V11908" s="61"/>
      <c r="W11908" s="61"/>
      <c r="X11908" s="61"/>
      <c r="Y11908" s="61"/>
      <c r="Z11908" s="61"/>
      <c r="AA11908" s="61"/>
      <c r="AB11908" s="61"/>
      <c r="AC11908" s="61"/>
      <c r="AD11908" s="61"/>
      <c r="AE11908" s="61"/>
      <c r="AF11908" s="61"/>
      <c r="AG11908" s="61"/>
      <c r="AH11908" s="61"/>
      <c r="AI11908" s="61"/>
      <c r="AJ11908" s="61"/>
      <c r="AK11908" s="61"/>
      <c r="AL11908" s="61"/>
      <c r="AM11908" s="61"/>
      <c r="AN11908" s="61"/>
      <c r="AO11908" s="61"/>
      <c r="AP11908" s="62"/>
      <c r="AQ11908" s="61"/>
      <c r="AR11908" s="61"/>
      <c r="AS11908" s="61"/>
      <c r="AT11908" s="61"/>
      <c r="AU11908" s="61"/>
      <c r="AV11908" s="61"/>
      <c r="AW11908" s="60"/>
    </row>
    <row r="11909" s="59" customFormat="1" customHeight="1" spans="1:49">
      <c r="A11909" s="60"/>
      <c r="B11909" s="60"/>
      <c r="C11909" s="60"/>
      <c r="D11909" s="60"/>
      <c r="H11909" s="61"/>
      <c r="I11909" s="61"/>
      <c r="J11909" s="61"/>
      <c r="K11909" s="61"/>
      <c r="L11909" s="61"/>
      <c r="M11909" s="61"/>
      <c r="N11909" s="61"/>
      <c r="O11909" s="61"/>
      <c r="P11909" s="61"/>
      <c r="Q11909" s="61"/>
      <c r="R11909" s="61"/>
      <c r="S11909" s="61"/>
      <c r="T11909" s="61"/>
      <c r="U11909" s="61"/>
      <c r="V11909" s="61"/>
      <c r="W11909" s="61"/>
      <c r="X11909" s="61"/>
      <c r="Y11909" s="61"/>
      <c r="Z11909" s="61"/>
      <c r="AA11909" s="61"/>
      <c r="AB11909" s="61"/>
      <c r="AC11909" s="61"/>
      <c r="AD11909" s="61"/>
      <c r="AE11909" s="61"/>
      <c r="AF11909" s="61"/>
      <c r="AG11909" s="61"/>
      <c r="AH11909" s="61"/>
      <c r="AI11909" s="61"/>
      <c r="AJ11909" s="61"/>
      <c r="AK11909" s="61"/>
      <c r="AL11909" s="61"/>
      <c r="AM11909" s="61"/>
      <c r="AN11909" s="61"/>
      <c r="AO11909" s="61"/>
      <c r="AP11909" s="62"/>
      <c r="AQ11909" s="61"/>
      <c r="AR11909" s="61"/>
      <c r="AS11909" s="61"/>
      <c r="AT11909" s="61"/>
      <c r="AU11909" s="61"/>
      <c r="AV11909" s="61"/>
      <c r="AW11909" s="60"/>
    </row>
    <row r="11910" s="59" customFormat="1" customHeight="1" spans="1:49">
      <c r="A11910" s="60"/>
      <c r="B11910" s="60"/>
      <c r="C11910" s="60"/>
      <c r="D11910" s="60"/>
      <c r="H11910" s="61"/>
      <c r="I11910" s="61"/>
      <c r="J11910" s="61"/>
      <c r="K11910" s="61"/>
      <c r="L11910" s="61"/>
      <c r="M11910" s="61"/>
      <c r="N11910" s="61"/>
      <c r="O11910" s="61"/>
      <c r="P11910" s="61"/>
      <c r="Q11910" s="61"/>
      <c r="R11910" s="61"/>
      <c r="S11910" s="61"/>
      <c r="T11910" s="61"/>
      <c r="U11910" s="61"/>
      <c r="V11910" s="61"/>
      <c r="W11910" s="61"/>
      <c r="X11910" s="61"/>
      <c r="Y11910" s="61"/>
      <c r="Z11910" s="61"/>
      <c r="AA11910" s="61"/>
      <c r="AB11910" s="61"/>
      <c r="AC11910" s="61"/>
      <c r="AD11910" s="61"/>
      <c r="AE11910" s="61"/>
      <c r="AF11910" s="61"/>
      <c r="AG11910" s="61"/>
      <c r="AH11910" s="61"/>
      <c r="AI11910" s="61"/>
      <c r="AJ11910" s="61"/>
      <c r="AK11910" s="61"/>
      <c r="AL11910" s="61"/>
      <c r="AM11910" s="61"/>
      <c r="AN11910" s="61"/>
      <c r="AO11910" s="61"/>
      <c r="AP11910" s="62"/>
      <c r="AQ11910" s="61"/>
      <c r="AR11910" s="61"/>
      <c r="AS11910" s="61"/>
      <c r="AT11910" s="61"/>
      <c r="AU11910" s="61"/>
      <c r="AV11910" s="61"/>
      <c r="AW11910" s="60"/>
    </row>
    <row r="11911" s="59" customFormat="1" customHeight="1" spans="1:49">
      <c r="A11911" s="60"/>
      <c r="B11911" s="60"/>
      <c r="C11911" s="60"/>
      <c r="D11911" s="60"/>
      <c r="H11911" s="61"/>
      <c r="I11911" s="61"/>
      <c r="J11911" s="61"/>
      <c r="K11911" s="61"/>
      <c r="L11911" s="61"/>
      <c r="M11911" s="61"/>
      <c r="N11911" s="61"/>
      <c r="O11911" s="61"/>
      <c r="P11911" s="61"/>
      <c r="Q11911" s="61"/>
      <c r="R11911" s="61"/>
      <c r="S11911" s="61"/>
      <c r="T11911" s="61"/>
      <c r="U11911" s="61"/>
      <c r="V11911" s="61"/>
      <c r="W11911" s="61"/>
      <c r="X11911" s="61"/>
      <c r="Y11911" s="61"/>
      <c r="Z11911" s="61"/>
      <c r="AA11911" s="61"/>
      <c r="AB11911" s="61"/>
      <c r="AC11911" s="61"/>
      <c r="AD11911" s="61"/>
      <c r="AE11911" s="61"/>
      <c r="AF11911" s="61"/>
      <c r="AG11911" s="61"/>
      <c r="AH11911" s="61"/>
      <c r="AI11911" s="61"/>
      <c r="AJ11911" s="61"/>
      <c r="AK11911" s="61"/>
      <c r="AL11911" s="61"/>
      <c r="AM11911" s="61"/>
      <c r="AN11911" s="61"/>
      <c r="AO11911" s="61"/>
      <c r="AP11911" s="62"/>
      <c r="AQ11911" s="61"/>
      <c r="AR11911" s="61"/>
      <c r="AS11911" s="61"/>
      <c r="AT11911" s="61"/>
      <c r="AU11911" s="61"/>
      <c r="AV11911" s="61"/>
      <c r="AW11911" s="60"/>
    </row>
    <row r="11912" s="59" customFormat="1" customHeight="1" spans="1:49">
      <c r="A11912" s="60"/>
      <c r="B11912" s="60"/>
      <c r="C11912" s="60"/>
      <c r="D11912" s="60"/>
      <c r="H11912" s="61"/>
      <c r="I11912" s="61"/>
      <c r="J11912" s="61"/>
      <c r="K11912" s="61"/>
      <c r="L11912" s="61"/>
      <c r="M11912" s="61"/>
      <c r="N11912" s="61"/>
      <c r="O11912" s="61"/>
      <c r="P11912" s="61"/>
      <c r="Q11912" s="61"/>
      <c r="R11912" s="61"/>
      <c r="S11912" s="61"/>
      <c r="T11912" s="61"/>
      <c r="U11912" s="61"/>
      <c r="V11912" s="61"/>
      <c r="W11912" s="61"/>
      <c r="X11912" s="61"/>
      <c r="Y11912" s="61"/>
      <c r="Z11912" s="61"/>
      <c r="AA11912" s="61"/>
      <c r="AB11912" s="61"/>
      <c r="AC11912" s="61"/>
      <c r="AD11912" s="61"/>
      <c r="AE11912" s="61"/>
      <c r="AF11912" s="61"/>
      <c r="AG11912" s="61"/>
      <c r="AH11912" s="61"/>
      <c r="AI11912" s="61"/>
      <c r="AJ11912" s="61"/>
      <c r="AK11912" s="61"/>
      <c r="AL11912" s="61"/>
      <c r="AM11912" s="61"/>
      <c r="AN11912" s="61"/>
      <c r="AO11912" s="61"/>
      <c r="AP11912" s="62"/>
      <c r="AQ11912" s="61"/>
      <c r="AR11912" s="61"/>
      <c r="AS11912" s="61"/>
      <c r="AT11912" s="61"/>
      <c r="AU11912" s="61"/>
      <c r="AV11912" s="61"/>
      <c r="AW11912" s="60"/>
    </row>
    <row r="11913" s="59" customFormat="1" customHeight="1" spans="1:49">
      <c r="A11913" s="60"/>
      <c r="B11913" s="60"/>
      <c r="C11913" s="60"/>
      <c r="D11913" s="60"/>
      <c r="H11913" s="61"/>
      <c r="I11913" s="61"/>
      <c r="J11913" s="61"/>
      <c r="K11913" s="61"/>
      <c r="L11913" s="61"/>
      <c r="M11913" s="61"/>
      <c r="N11913" s="61"/>
      <c r="O11913" s="61"/>
      <c r="P11913" s="61"/>
      <c r="Q11913" s="61"/>
      <c r="R11913" s="61"/>
      <c r="S11913" s="61"/>
      <c r="T11913" s="61"/>
      <c r="U11913" s="61"/>
      <c r="V11913" s="61"/>
      <c r="W11913" s="61"/>
      <c r="X11913" s="61"/>
      <c r="Y11913" s="61"/>
      <c r="Z11913" s="61"/>
      <c r="AA11913" s="61"/>
      <c r="AB11913" s="61"/>
      <c r="AC11913" s="61"/>
      <c r="AD11913" s="61"/>
      <c r="AE11913" s="61"/>
      <c r="AF11913" s="61"/>
      <c r="AG11913" s="61"/>
      <c r="AH11913" s="61"/>
      <c r="AI11913" s="61"/>
      <c r="AJ11913" s="61"/>
      <c r="AK11913" s="61"/>
      <c r="AL11913" s="61"/>
      <c r="AM11913" s="61"/>
      <c r="AN11913" s="61"/>
      <c r="AO11913" s="61"/>
      <c r="AP11913" s="62"/>
      <c r="AQ11913" s="61"/>
      <c r="AR11913" s="61"/>
      <c r="AS11913" s="61"/>
      <c r="AT11913" s="61"/>
      <c r="AU11913" s="61"/>
      <c r="AV11913" s="61"/>
      <c r="AW11913" s="60"/>
    </row>
    <row r="11914" s="59" customFormat="1" customHeight="1" spans="1:49">
      <c r="A11914" s="60"/>
      <c r="B11914" s="60"/>
      <c r="C11914" s="60"/>
      <c r="D11914" s="60"/>
      <c r="H11914" s="61"/>
      <c r="I11914" s="61"/>
      <c r="J11914" s="61"/>
      <c r="K11914" s="61"/>
      <c r="L11914" s="61"/>
      <c r="M11914" s="61"/>
      <c r="N11914" s="61"/>
      <c r="O11914" s="61"/>
      <c r="P11914" s="61"/>
      <c r="Q11914" s="61"/>
      <c r="R11914" s="61"/>
      <c r="S11914" s="61"/>
      <c r="T11914" s="61"/>
      <c r="U11914" s="61"/>
      <c r="V11914" s="61"/>
      <c r="W11914" s="61"/>
      <c r="X11914" s="61"/>
      <c r="Y11914" s="61"/>
      <c r="Z11914" s="61"/>
      <c r="AA11914" s="61"/>
      <c r="AB11914" s="61"/>
      <c r="AC11914" s="61"/>
      <c r="AD11914" s="61"/>
      <c r="AE11914" s="61"/>
      <c r="AF11914" s="61"/>
      <c r="AG11914" s="61"/>
      <c r="AH11914" s="61"/>
      <c r="AI11914" s="61"/>
      <c r="AJ11914" s="61"/>
      <c r="AK11914" s="61"/>
      <c r="AL11914" s="61"/>
      <c r="AM11914" s="61"/>
      <c r="AN11914" s="61"/>
      <c r="AO11914" s="61"/>
      <c r="AP11914" s="62"/>
      <c r="AQ11914" s="61"/>
      <c r="AR11914" s="61"/>
      <c r="AS11914" s="61"/>
      <c r="AT11914" s="61"/>
      <c r="AU11914" s="61"/>
      <c r="AV11914" s="61"/>
      <c r="AW11914" s="60"/>
    </row>
    <row r="11915" s="59" customFormat="1" customHeight="1" spans="1:49">
      <c r="A11915" s="60"/>
      <c r="B11915" s="60"/>
      <c r="C11915" s="60"/>
      <c r="D11915" s="60"/>
      <c r="H11915" s="61"/>
      <c r="I11915" s="61"/>
      <c r="J11915" s="61"/>
      <c r="K11915" s="61"/>
      <c r="L11915" s="61"/>
      <c r="M11915" s="61"/>
      <c r="N11915" s="61"/>
      <c r="O11915" s="61"/>
      <c r="P11915" s="61"/>
      <c r="Q11915" s="61"/>
      <c r="R11915" s="61"/>
      <c r="S11915" s="61"/>
      <c r="T11915" s="61"/>
      <c r="U11915" s="61"/>
      <c r="V11915" s="61"/>
      <c r="W11915" s="61"/>
      <c r="X11915" s="61"/>
      <c r="Y11915" s="61"/>
      <c r="Z11915" s="61"/>
      <c r="AA11915" s="61"/>
      <c r="AB11915" s="61"/>
      <c r="AC11915" s="61"/>
      <c r="AD11915" s="61"/>
      <c r="AE11915" s="61"/>
      <c r="AF11915" s="61"/>
      <c r="AG11915" s="61"/>
      <c r="AH11915" s="61"/>
      <c r="AI11915" s="61"/>
      <c r="AJ11915" s="61"/>
      <c r="AK11915" s="61"/>
      <c r="AL11915" s="61"/>
      <c r="AM11915" s="61"/>
      <c r="AN11915" s="61"/>
      <c r="AO11915" s="61"/>
      <c r="AP11915" s="62"/>
      <c r="AQ11915" s="61"/>
      <c r="AR11915" s="61"/>
      <c r="AS11915" s="61"/>
      <c r="AT11915" s="61"/>
      <c r="AU11915" s="61"/>
      <c r="AV11915" s="61"/>
      <c r="AW11915" s="60"/>
    </row>
    <row r="11916" s="59" customFormat="1" customHeight="1" spans="1:49">
      <c r="A11916" s="60"/>
      <c r="B11916" s="60"/>
      <c r="C11916" s="60"/>
      <c r="D11916" s="60"/>
      <c r="H11916" s="61"/>
      <c r="I11916" s="61"/>
      <c r="J11916" s="61"/>
      <c r="K11916" s="61"/>
      <c r="L11916" s="61"/>
      <c r="M11916" s="61"/>
      <c r="N11916" s="61"/>
      <c r="O11916" s="61"/>
      <c r="P11916" s="61"/>
      <c r="Q11916" s="61"/>
      <c r="R11916" s="61"/>
      <c r="S11916" s="61"/>
      <c r="T11916" s="61"/>
      <c r="U11916" s="61"/>
      <c r="V11916" s="61"/>
      <c r="W11916" s="61"/>
      <c r="X11916" s="61"/>
      <c r="Y11916" s="61"/>
      <c r="Z11916" s="61"/>
      <c r="AA11916" s="61"/>
      <c r="AB11916" s="61"/>
      <c r="AC11916" s="61"/>
      <c r="AD11916" s="61"/>
      <c r="AE11916" s="61"/>
      <c r="AF11916" s="61"/>
      <c r="AG11916" s="61"/>
      <c r="AH11916" s="61"/>
      <c r="AI11916" s="61"/>
      <c r="AJ11916" s="61"/>
      <c r="AK11916" s="61"/>
      <c r="AL11916" s="61"/>
      <c r="AM11916" s="61"/>
      <c r="AN11916" s="61"/>
      <c r="AO11916" s="61"/>
      <c r="AP11916" s="62"/>
      <c r="AQ11916" s="61"/>
      <c r="AR11916" s="61"/>
      <c r="AS11916" s="61"/>
      <c r="AT11916" s="61"/>
      <c r="AU11916" s="61"/>
      <c r="AV11916" s="61"/>
      <c r="AW11916" s="60"/>
    </row>
    <row r="11917" s="59" customFormat="1" customHeight="1" spans="1:49">
      <c r="A11917" s="60"/>
      <c r="B11917" s="60"/>
      <c r="C11917" s="60"/>
      <c r="D11917" s="60"/>
      <c r="H11917" s="61"/>
      <c r="I11917" s="61"/>
      <c r="J11917" s="61"/>
      <c r="K11917" s="61"/>
      <c r="L11917" s="61"/>
      <c r="M11917" s="61"/>
      <c r="N11917" s="61"/>
      <c r="O11917" s="61"/>
      <c r="P11917" s="61"/>
      <c r="Q11917" s="61"/>
      <c r="R11917" s="61"/>
      <c r="S11917" s="61"/>
      <c r="T11917" s="61"/>
      <c r="U11917" s="61"/>
      <c r="V11917" s="61"/>
      <c r="W11917" s="61"/>
      <c r="X11917" s="61"/>
      <c r="Y11917" s="61"/>
      <c r="Z11917" s="61"/>
      <c r="AA11917" s="61"/>
      <c r="AB11917" s="61"/>
      <c r="AC11917" s="61"/>
      <c r="AD11917" s="61"/>
      <c r="AE11917" s="61"/>
      <c r="AF11917" s="61"/>
      <c r="AG11917" s="61"/>
      <c r="AH11917" s="61"/>
      <c r="AI11917" s="61"/>
      <c r="AJ11917" s="61"/>
      <c r="AK11917" s="61"/>
      <c r="AL11917" s="61"/>
      <c r="AM11917" s="61"/>
      <c r="AN11917" s="61"/>
      <c r="AO11917" s="61"/>
      <c r="AP11917" s="62"/>
      <c r="AQ11917" s="61"/>
      <c r="AR11917" s="61"/>
      <c r="AS11917" s="61"/>
      <c r="AT11917" s="61"/>
      <c r="AU11917" s="61"/>
      <c r="AV11917" s="61"/>
      <c r="AW11917" s="60"/>
    </row>
    <row r="11918" s="59" customFormat="1" customHeight="1" spans="1:49">
      <c r="A11918" s="60"/>
      <c r="B11918" s="60"/>
      <c r="C11918" s="60"/>
      <c r="D11918" s="60"/>
      <c r="H11918" s="61"/>
      <c r="I11918" s="61"/>
      <c r="J11918" s="61"/>
      <c r="K11918" s="61"/>
      <c r="L11918" s="61"/>
      <c r="M11918" s="61"/>
      <c r="N11918" s="61"/>
      <c r="O11918" s="61"/>
      <c r="P11918" s="61"/>
      <c r="Q11918" s="61"/>
      <c r="R11918" s="61"/>
      <c r="S11918" s="61"/>
      <c r="T11918" s="61"/>
      <c r="U11918" s="61"/>
      <c r="V11918" s="61"/>
      <c r="W11918" s="61"/>
      <c r="X11918" s="61"/>
      <c r="Y11918" s="61"/>
      <c r="Z11918" s="61"/>
      <c r="AA11918" s="61"/>
      <c r="AB11918" s="61"/>
      <c r="AC11918" s="61"/>
      <c r="AD11918" s="61"/>
      <c r="AE11918" s="61"/>
      <c r="AF11918" s="61"/>
      <c r="AG11918" s="61"/>
      <c r="AH11918" s="61"/>
      <c r="AI11918" s="61"/>
      <c r="AJ11918" s="61"/>
      <c r="AK11918" s="61"/>
      <c r="AL11918" s="61"/>
      <c r="AM11918" s="61"/>
      <c r="AN11918" s="61"/>
      <c r="AO11918" s="61"/>
      <c r="AP11918" s="62"/>
      <c r="AQ11918" s="61"/>
      <c r="AR11918" s="61"/>
      <c r="AS11918" s="61"/>
      <c r="AT11918" s="61"/>
      <c r="AU11918" s="61"/>
      <c r="AV11918" s="61"/>
      <c r="AW11918" s="60"/>
    </row>
    <row r="11919" s="59" customFormat="1" customHeight="1" spans="1:49">
      <c r="A11919" s="60"/>
      <c r="B11919" s="60"/>
      <c r="C11919" s="60"/>
      <c r="D11919" s="60"/>
      <c r="H11919" s="61"/>
      <c r="I11919" s="61"/>
      <c r="J11919" s="61"/>
      <c r="K11919" s="61"/>
      <c r="L11919" s="61"/>
      <c r="M11919" s="61"/>
      <c r="N11919" s="61"/>
      <c r="O11919" s="61"/>
      <c r="P11919" s="61"/>
      <c r="Q11919" s="61"/>
      <c r="R11919" s="61"/>
      <c r="S11919" s="61"/>
      <c r="T11919" s="61"/>
      <c r="U11919" s="61"/>
      <c r="V11919" s="61"/>
      <c r="W11919" s="61"/>
      <c r="X11919" s="61"/>
      <c r="Y11919" s="61"/>
      <c r="Z11919" s="61"/>
      <c r="AA11919" s="61"/>
      <c r="AB11919" s="61"/>
      <c r="AC11919" s="61"/>
      <c r="AD11919" s="61"/>
      <c r="AE11919" s="61"/>
      <c r="AF11919" s="61"/>
      <c r="AG11919" s="61"/>
      <c r="AH11919" s="61"/>
      <c r="AI11919" s="61"/>
      <c r="AJ11919" s="61"/>
      <c r="AK11919" s="61"/>
      <c r="AL11919" s="61"/>
      <c r="AM11919" s="61"/>
      <c r="AN11919" s="61"/>
      <c r="AO11919" s="61"/>
      <c r="AP11919" s="62"/>
      <c r="AQ11919" s="61"/>
      <c r="AR11919" s="61"/>
      <c r="AS11919" s="61"/>
      <c r="AT11919" s="61"/>
      <c r="AU11919" s="61"/>
      <c r="AV11919" s="61"/>
      <c r="AW11919" s="60"/>
    </row>
    <row r="11920" s="59" customFormat="1" customHeight="1" spans="1:49">
      <c r="A11920" s="60"/>
      <c r="B11920" s="60"/>
      <c r="C11920" s="60"/>
      <c r="D11920" s="60"/>
      <c r="H11920" s="61"/>
      <c r="I11920" s="61"/>
      <c r="J11920" s="61"/>
      <c r="K11920" s="61"/>
      <c r="L11920" s="61"/>
      <c r="M11920" s="61"/>
      <c r="N11920" s="61"/>
      <c r="O11920" s="61"/>
      <c r="P11920" s="61"/>
      <c r="Q11920" s="61"/>
      <c r="R11920" s="61"/>
      <c r="S11920" s="61"/>
      <c r="T11920" s="61"/>
      <c r="U11920" s="61"/>
      <c r="V11920" s="61"/>
      <c r="W11920" s="61"/>
      <c r="X11920" s="61"/>
      <c r="Y11920" s="61"/>
      <c r="Z11920" s="61"/>
      <c r="AA11920" s="61"/>
      <c r="AB11920" s="61"/>
      <c r="AC11920" s="61"/>
      <c r="AD11920" s="61"/>
      <c r="AE11920" s="61"/>
      <c r="AF11920" s="61"/>
      <c r="AG11920" s="61"/>
      <c r="AH11920" s="61"/>
      <c r="AI11920" s="61"/>
      <c r="AJ11920" s="61"/>
      <c r="AK11920" s="61"/>
      <c r="AL11920" s="61"/>
      <c r="AM11920" s="61"/>
      <c r="AN11920" s="61"/>
      <c r="AO11920" s="61"/>
      <c r="AP11920" s="62"/>
      <c r="AQ11920" s="61"/>
      <c r="AR11920" s="61"/>
      <c r="AS11920" s="61"/>
      <c r="AT11920" s="61"/>
      <c r="AU11920" s="61"/>
      <c r="AV11920" s="61"/>
      <c r="AW11920" s="60"/>
    </row>
    <row r="11921" s="59" customFormat="1" customHeight="1" spans="1:49">
      <c r="A11921" s="60"/>
      <c r="B11921" s="60"/>
      <c r="C11921" s="60"/>
      <c r="D11921" s="60"/>
      <c r="H11921" s="61"/>
      <c r="I11921" s="61"/>
      <c r="J11921" s="61"/>
      <c r="K11921" s="61"/>
      <c r="L11921" s="61"/>
      <c r="M11921" s="61"/>
      <c r="N11921" s="61"/>
      <c r="O11921" s="61"/>
      <c r="P11921" s="61"/>
      <c r="Q11921" s="61"/>
      <c r="R11921" s="61"/>
      <c r="S11921" s="61"/>
      <c r="T11921" s="61"/>
      <c r="U11921" s="61"/>
      <c r="V11921" s="61"/>
      <c r="W11921" s="61"/>
      <c r="X11921" s="61"/>
      <c r="Y11921" s="61"/>
      <c r="Z11921" s="61"/>
      <c r="AA11921" s="61"/>
      <c r="AB11921" s="61"/>
      <c r="AC11921" s="61"/>
      <c r="AD11921" s="61"/>
      <c r="AE11921" s="61"/>
      <c r="AF11921" s="61"/>
      <c r="AG11921" s="61"/>
      <c r="AH11921" s="61"/>
      <c r="AI11921" s="61"/>
      <c r="AJ11921" s="61"/>
      <c r="AK11921" s="61"/>
      <c r="AL11921" s="61"/>
      <c r="AM11921" s="61"/>
      <c r="AN11921" s="61"/>
      <c r="AO11921" s="61"/>
      <c r="AP11921" s="62"/>
      <c r="AQ11921" s="61"/>
      <c r="AR11921" s="61"/>
      <c r="AS11921" s="61"/>
      <c r="AT11921" s="61"/>
      <c r="AU11921" s="61"/>
      <c r="AV11921" s="61"/>
      <c r="AW11921" s="60"/>
    </row>
    <row r="11922" s="59" customFormat="1" customHeight="1" spans="1:49">
      <c r="A11922" s="60"/>
      <c r="B11922" s="60"/>
      <c r="C11922" s="60"/>
      <c r="D11922" s="60"/>
      <c r="H11922" s="61"/>
      <c r="I11922" s="61"/>
      <c r="J11922" s="61"/>
      <c r="K11922" s="61"/>
      <c r="L11922" s="61"/>
      <c r="M11922" s="61"/>
      <c r="N11922" s="61"/>
      <c r="O11922" s="61"/>
      <c r="P11922" s="61"/>
      <c r="Q11922" s="61"/>
      <c r="R11922" s="61"/>
      <c r="S11922" s="61"/>
      <c r="T11922" s="61"/>
      <c r="U11922" s="61"/>
      <c r="V11922" s="61"/>
      <c r="W11922" s="61"/>
      <c r="X11922" s="61"/>
      <c r="Y11922" s="61"/>
      <c r="Z11922" s="61"/>
      <c r="AA11922" s="61"/>
      <c r="AB11922" s="61"/>
      <c r="AC11922" s="61"/>
      <c r="AD11922" s="61"/>
      <c r="AE11922" s="61"/>
      <c r="AF11922" s="61"/>
      <c r="AG11922" s="61"/>
      <c r="AH11922" s="61"/>
      <c r="AI11922" s="61"/>
      <c r="AJ11922" s="61"/>
      <c r="AK11922" s="61"/>
      <c r="AL11922" s="61"/>
      <c r="AM11922" s="61"/>
      <c r="AN11922" s="61"/>
      <c r="AO11922" s="61"/>
      <c r="AP11922" s="62"/>
      <c r="AQ11922" s="61"/>
      <c r="AR11922" s="61"/>
      <c r="AS11922" s="61"/>
      <c r="AT11922" s="61"/>
      <c r="AU11922" s="61"/>
      <c r="AV11922" s="61"/>
      <c r="AW11922" s="60"/>
    </row>
    <row r="11923" s="59" customFormat="1" customHeight="1" spans="1:49">
      <c r="A11923" s="60"/>
      <c r="B11923" s="60"/>
      <c r="C11923" s="60"/>
      <c r="D11923" s="60"/>
      <c r="H11923" s="61"/>
      <c r="I11923" s="61"/>
      <c r="J11923" s="61"/>
      <c r="K11923" s="61"/>
      <c r="L11923" s="61"/>
      <c r="M11923" s="61"/>
      <c r="N11923" s="61"/>
      <c r="O11923" s="61"/>
      <c r="P11923" s="61"/>
      <c r="Q11923" s="61"/>
      <c r="R11923" s="61"/>
      <c r="S11923" s="61"/>
      <c r="T11923" s="61"/>
      <c r="U11923" s="61"/>
      <c r="V11923" s="61"/>
      <c r="W11923" s="61"/>
      <c r="X11923" s="61"/>
      <c r="Y11923" s="61"/>
      <c r="Z11923" s="61"/>
      <c r="AA11923" s="61"/>
      <c r="AB11923" s="61"/>
      <c r="AC11923" s="61"/>
      <c r="AD11923" s="61"/>
      <c r="AE11923" s="61"/>
      <c r="AF11923" s="61"/>
      <c r="AG11923" s="61"/>
      <c r="AH11923" s="61"/>
      <c r="AI11923" s="61"/>
      <c r="AJ11923" s="61"/>
      <c r="AK11923" s="61"/>
      <c r="AL11923" s="61"/>
      <c r="AM11923" s="61"/>
      <c r="AN11923" s="61"/>
      <c r="AO11923" s="61"/>
      <c r="AP11923" s="62"/>
      <c r="AQ11923" s="61"/>
      <c r="AR11923" s="61"/>
      <c r="AS11923" s="61"/>
      <c r="AT11923" s="61"/>
      <c r="AU11923" s="61"/>
      <c r="AV11923" s="61"/>
      <c r="AW11923" s="60"/>
    </row>
    <row r="11924" s="59" customFormat="1" customHeight="1" spans="1:49">
      <c r="A11924" s="60"/>
      <c r="B11924" s="60"/>
      <c r="C11924" s="60"/>
      <c r="D11924" s="60"/>
      <c r="H11924" s="61"/>
      <c r="I11924" s="61"/>
      <c r="J11924" s="61"/>
      <c r="K11924" s="61"/>
      <c r="L11924" s="61"/>
      <c r="M11924" s="61"/>
      <c r="N11924" s="61"/>
      <c r="O11924" s="61"/>
      <c r="P11924" s="61"/>
      <c r="Q11924" s="61"/>
      <c r="R11924" s="61"/>
      <c r="S11924" s="61"/>
      <c r="T11924" s="61"/>
      <c r="U11924" s="61"/>
      <c r="V11924" s="61"/>
      <c r="W11924" s="61"/>
      <c r="X11924" s="61"/>
      <c r="Y11924" s="61"/>
      <c r="Z11924" s="61"/>
      <c r="AA11924" s="61"/>
      <c r="AB11924" s="61"/>
      <c r="AC11924" s="61"/>
      <c r="AD11924" s="61"/>
      <c r="AE11924" s="61"/>
      <c r="AF11924" s="61"/>
      <c r="AG11924" s="61"/>
      <c r="AH11924" s="61"/>
      <c r="AI11924" s="61"/>
      <c r="AJ11924" s="61"/>
      <c r="AK11924" s="61"/>
      <c r="AL11924" s="61"/>
      <c r="AM11924" s="61"/>
      <c r="AN11924" s="61"/>
      <c r="AO11924" s="61"/>
      <c r="AP11924" s="62"/>
      <c r="AQ11924" s="61"/>
      <c r="AR11924" s="61"/>
      <c r="AS11924" s="61"/>
      <c r="AT11924" s="61"/>
      <c r="AU11924" s="61"/>
      <c r="AV11924" s="61"/>
      <c r="AW11924" s="60"/>
    </row>
    <row r="11925" s="59" customFormat="1" customHeight="1" spans="1:49">
      <c r="A11925" s="60"/>
      <c r="B11925" s="60"/>
      <c r="C11925" s="60"/>
      <c r="D11925" s="60"/>
      <c r="H11925" s="61"/>
      <c r="I11925" s="61"/>
      <c r="J11925" s="61"/>
      <c r="K11925" s="61"/>
      <c r="L11925" s="61"/>
      <c r="M11925" s="61"/>
      <c r="N11925" s="61"/>
      <c r="O11925" s="61"/>
      <c r="P11925" s="61"/>
      <c r="Q11925" s="61"/>
      <c r="R11925" s="61"/>
      <c r="S11925" s="61"/>
      <c r="T11925" s="61"/>
      <c r="U11925" s="61"/>
      <c r="V11925" s="61"/>
      <c r="W11925" s="61"/>
      <c r="X11925" s="61"/>
      <c r="Y11925" s="61"/>
      <c r="Z11925" s="61"/>
      <c r="AA11925" s="61"/>
      <c r="AB11925" s="61"/>
      <c r="AC11925" s="61"/>
      <c r="AD11925" s="61"/>
      <c r="AE11925" s="61"/>
      <c r="AF11925" s="61"/>
      <c r="AG11925" s="61"/>
      <c r="AH11925" s="61"/>
      <c r="AI11925" s="61"/>
      <c r="AJ11925" s="61"/>
      <c r="AK11925" s="61"/>
      <c r="AL11925" s="61"/>
      <c r="AM11925" s="61"/>
      <c r="AN11925" s="61"/>
      <c r="AO11925" s="61"/>
      <c r="AP11925" s="62"/>
      <c r="AQ11925" s="61"/>
      <c r="AR11925" s="61"/>
      <c r="AS11925" s="61"/>
      <c r="AT11925" s="61"/>
      <c r="AU11925" s="61"/>
      <c r="AV11925" s="61"/>
      <c r="AW11925" s="60"/>
    </row>
    <row r="11926" s="59" customFormat="1" customHeight="1" spans="1:49">
      <c r="A11926" s="60"/>
      <c r="B11926" s="60"/>
      <c r="C11926" s="60"/>
      <c r="D11926" s="60"/>
      <c r="H11926" s="61"/>
      <c r="I11926" s="61"/>
      <c r="J11926" s="61"/>
      <c r="K11926" s="61"/>
      <c r="L11926" s="61"/>
      <c r="M11926" s="61"/>
      <c r="N11926" s="61"/>
      <c r="O11926" s="61"/>
      <c r="P11926" s="61"/>
      <c r="Q11926" s="61"/>
      <c r="R11926" s="61"/>
      <c r="S11926" s="61"/>
      <c r="T11926" s="61"/>
      <c r="U11926" s="61"/>
      <c r="V11926" s="61"/>
      <c r="W11926" s="61"/>
      <c r="X11926" s="61"/>
      <c r="Y11926" s="61"/>
      <c r="Z11926" s="61"/>
      <c r="AA11926" s="61"/>
      <c r="AB11926" s="61"/>
      <c r="AC11926" s="61"/>
      <c r="AD11926" s="61"/>
      <c r="AE11926" s="61"/>
      <c r="AF11926" s="61"/>
      <c r="AG11926" s="61"/>
      <c r="AH11926" s="61"/>
      <c r="AI11926" s="61"/>
      <c r="AJ11926" s="61"/>
      <c r="AK11926" s="61"/>
      <c r="AL11926" s="61"/>
      <c r="AM11926" s="61"/>
      <c r="AN11926" s="61"/>
      <c r="AO11926" s="61"/>
      <c r="AP11926" s="62"/>
      <c r="AQ11926" s="61"/>
      <c r="AR11926" s="61"/>
      <c r="AS11926" s="61"/>
      <c r="AT11926" s="61"/>
      <c r="AU11926" s="61"/>
      <c r="AV11926" s="61"/>
      <c r="AW11926" s="60"/>
    </row>
    <row r="11927" s="59" customFormat="1" customHeight="1" spans="1:49">
      <c r="A11927" s="60"/>
      <c r="B11927" s="60"/>
      <c r="C11927" s="60"/>
      <c r="D11927" s="60"/>
      <c r="H11927" s="61"/>
      <c r="I11927" s="61"/>
      <c r="J11927" s="61"/>
      <c r="K11927" s="61"/>
      <c r="L11927" s="61"/>
      <c r="M11927" s="61"/>
      <c r="N11927" s="61"/>
      <c r="O11927" s="61"/>
      <c r="P11927" s="61"/>
      <c r="Q11927" s="61"/>
      <c r="R11927" s="61"/>
      <c r="S11927" s="61"/>
      <c r="T11927" s="61"/>
      <c r="U11927" s="61"/>
      <c r="V11927" s="61"/>
      <c r="W11927" s="61"/>
      <c r="X11927" s="61"/>
      <c r="Y11927" s="61"/>
      <c r="Z11927" s="61"/>
      <c r="AA11927" s="61"/>
      <c r="AB11927" s="61"/>
      <c r="AC11927" s="61"/>
      <c r="AD11927" s="61"/>
      <c r="AE11927" s="61"/>
      <c r="AF11927" s="61"/>
      <c r="AG11927" s="61"/>
      <c r="AH11927" s="61"/>
      <c r="AI11927" s="61"/>
      <c r="AJ11927" s="61"/>
      <c r="AK11927" s="61"/>
      <c r="AL11927" s="61"/>
      <c r="AM11927" s="61"/>
      <c r="AN11927" s="61"/>
      <c r="AO11927" s="61"/>
      <c r="AP11927" s="62"/>
      <c r="AQ11927" s="61"/>
      <c r="AR11927" s="61"/>
      <c r="AS11927" s="61"/>
      <c r="AT11927" s="61"/>
      <c r="AU11927" s="61"/>
      <c r="AV11927" s="61"/>
      <c r="AW11927" s="60"/>
    </row>
    <row r="11928" s="59" customFormat="1" customHeight="1" spans="1:49">
      <c r="A11928" s="60"/>
      <c r="B11928" s="60"/>
      <c r="C11928" s="60"/>
      <c r="D11928" s="60"/>
      <c r="H11928" s="61"/>
      <c r="I11928" s="61"/>
      <c r="J11928" s="61"/>
      <c r="K11928" s="61"/>
      <c r="L11928" s="61"/>
      <c r="M11928" s="61"/>
      <c r="N11928" s="61"/>
      <c r="O11928" s="61"/>
      <c r="P11928" s="61"/>
      <c r="Q11928" s="61"/>
      <c r="R11928" s="61"/>
      <c r="S11928" s="61"/>
      <c r="T11928" s="61"/>
      <c r="U11928" s="61"/>
      <c r="V11928" s="61"/>
      <c r="W11928" s="61"/>
      <c r="X11928" s="61"/>
      <c r="Y11928" s="61"/>
      <c r="Z11928" s="61"/>
      <c r="AA11928" s="61"/>
      <c r="AB11928" s="61"/>
      <c r="AC11928" s="61"/>
      <c r="AD11928" s="61"/>
      <c r="AE11928" s="61"/>
      <c r="AF11928" s="61"/>
      <c r="AG11928" s="61"/>
      <c r="AH11928" s="61"/>
      <c r="AI11928" s="61"/>
      <c r="AJ11928" s="61"/>
      <c r="AK11928" s="61"/>
      <c r="AL11928" s="61"/>
      <c r="AM11928" s="61"/>
      <c r="AN11928" s="61"/>
      <c r="AO11928" s="61"/>
      <c r="AP11928" s="62"/>
      <c r="AQ11928" s="61"/>
      <c r="AR11928" s="61"/>
      <c r="AS11928" s="61"/>
      <c r="AT11928" s="61"/>
      <c r="AU11928" s="61"/>
      <c r="AV11928" s="61"/>
      <c r="AW11928" s="60"/>
    </row>
    <row r="11929" s="59" customFormat="1" customHeight="1" spans="1:49">
      <c r="A11929" s="60"/>
      <c r="B11929" s="60"/>
      <c r="C11929" s="60"/>
      <c r="D11929" s="60"/>
      <c r="H11929" s="61"/>
      <c r="I11929" s="61"/>
      <c r="J11929" s="61"/>
      <c r="K11929" s="61"/>
      <c r="L11929" s="61"/>
      <c r="M11929" s="61"/>
      <c r="N11929" s="61"/>
      <c r="O11929" s="61"/>
      <c r="P11929" s="61"/>
      <c r="Q11929" s="61"/>
      <c r="R11929" s="61"/>
      <c r="S11929" s="61"/>
      <c r="T11929" s="61"/>
      <c r="U11929" s="61"/>
      <c r="V11929" s="61"/>
      <c r="W11929" s="61"/>
      <c r="X11929" s="61"/>
      <c r="Y11929" s="61"/>
      <c r="Z11929" s="61"/>
      <c r="AA11929" s="61"/>
      <c r="AB11929" s="61"/>
      <c r="AC11929" s="61"/>
      <c r="AD11929" s="61"/>
      <c r="AE11929" s="61"/>
      <c r="AF11929" s="61"/>
      <c r="AG11929" s="61"/>
      <c r="AH11929" s="61"/>
      <c r="AI11929" s="61"/>
      <c r="AJ11929" s="61"/>
      <c r="AK11929" s="61"/>
      <c r="AL11929" s="61"/>
      <c r="AM11929" s="61"/>
      <c r="AN11929" s="61"/>
      <c r="AO11929" s="61"/>
      <c r="AP11929" s="62"/>
      <c r="AQ11929" s="61"/>
      <c r="AR11929" s="61"/>
      <c r="AS11929" s="61"/>
      <c r="AT11929" s="61"/>
      <c r="AU11929" s="61"/>
      <c r="AV11929" s="61"/>
      <c r="AW11929" s="60"/>
    </row>
    <row r="11930" s="59" customFormat="1" customHeight="1" spans="1:49">
      <c r="A11930" s="60"/>
      <c r="B11930" s="60"/>
      <c r="C11930" s="60"/>
      <c r="D11930" s="60"/>
      <c r="H11930" s="61"/>
      <c r="I11930" s="61"/>
      <c r="J11930" s="61"/>
      <c r="K11930" s="61"/>
      <c r="L11930" s="61"/>
      <c r="M11930" s="61"/>
      <c r="N11930" s="61"/>
      <c r="O11930" s="61"/>
      <c r="P11930" s="61"/>
      <c r="Q11930" s="61"/>
      <c r="R11930" s="61"/>
      <c r="S11930" s="61"/>
      <c r="T11930" s="61"/>
      <c r="U11930" s="61"/>
      <c r="V11930" s="61"/>
      <c r="W11930" s="61"/>
      <c r="X11930" s="61"/>
      <c r="Y11930" s="61"/>
      <c r="Z11930" s="61"/>
      <c r="AA11930" s="61"/>
      <c r="AB11930" s="61"/>
      <c r="AC11930" s="61"/>
      <c r="AD11930" s="61"/>
      <c r="AE11930" s="61"/>
      <c r="AF11930" s="61"/>
      <c r="AG11930" s="61"/>
      <c r="AH11930" s="61"/>
      <c r="AI11930" s="61"/>
      <c r="AJ11930" s="61"/>
      <c r="AK11930" s="61"/>
      <c r="AL11930" s="61"/>
      <c r="AM11930" s="61"/>
      <c r="AN11930" s="61"/>
      <c r="AO11930" s="61"/>
      <c r="AP11930" s="62"/>
      <c r="AQ11930" s="61"/>
      <c r="AR11930" s="61"/>
      <c r="AS11930" s="61"/>
      <c r="AT11930" s="61"/>
      <c r="AU11930" s="61"/>
      <c r="AV11930" s="61"/>
      <c r="AW11930" s="60"/>
    </row>
    <row r="11931" s="59" customFormat="1" customHeight="1" spans="1:49">
      <c r="A11931" s="60"/>
      <c r="B11931" s="60"/>
      <c r="C11931" s="60"/>
      <c r="D11931" s="60"/>
      <c r="H11931" s="61"/>
      <c r="I11931" s="61"/>
      <c r="J11931" s="61"/>
      <c r="K11931" s="61"/>
      <c r="L11931" s="61"/>
      <c r="M11931" s="61"/>
      <c r="N11931" s="61"/>
      <c r="O11931" s="61"/>
      <c r="P11931" s="61"/>
      <c r="Q11931" s="61"/>
      <c r="R11931" s="61"/>
      <c r="S11931" s="61"/>
      <c r="T11931" s="61"/>
      <c r="U11931" s="61"/>
      <c r="V11931" s="61"/>
      <c r="W11931" s="61"/>
      <c r="X11931" s="61"/>
      <c r="Y11931" s="61"/>
      <c r="Z11931" s="61"/>
      <c r="AA11931" s="61"/>
      <c r="AB11931" s="61"/>
      <c r="AC11931" s="61"/>
      <c r="AD11931" s="61"/>
      <c r="AE11931" s="61"/>
      <c r="AF11931" s="61"/>
      <c r="AG11931" s="61"/>
      <c r="AH11931" s="61"/>
      <c r="AI11931" s="61"/>
      <c r="AJ11931" s="61"/>
      <c r="AK11931" s="61"/>
      <c r="AL11931" s="61"/>
      <c r="AM11931" s="61"/>
      <c r="AN11931" s="61"/>
      <c r="AO11931" s="61"/>
      <c r="AP11931" s="62"/>
      <c r="AQ11931" s="61"/>
      <c r="AR11931" s="61"/>
      <c r="AS11931" s="61"/>
      <c r="AT11931" s="61"/>
      <c r="AU11931" s="61"/>
      <c r="AV11931" s="61"/>
      <c r="AW11931" s="60"/>
    </row>
    <row r="11932" s="59" customFormat="1" customHeight="1" spans="1:49">
      <c r="A11932" s="60"/>
      <c r="B11932" s="60"/>
      <c r="C11932" s="60"/>
      <c r="D11932" s="60"/>
      <c r="H11932" s="61"/>
      <c r="I11932" s="61"/>
      <c r="J11932" s="61"/>
      <c r="K11932" s="61"/>
      <c r="L11932" s="61"/>
      <c r="M11932" s="61"/>
      <c r="N11932" s="61"/>
      <c r="O11932" s="61"/>
      <c r="P11932" s="61"/>
      <c r="Q11932" s="61"/>
      <c r="R11932" s="61"/>
      <c r="S11932" s="61"/>
      <c r="T11932" s="61"/>
      <c r="U11932" s="61"/>
      <c r="V11932" s="61"/>
      <c r="W11932" s="61"/>
      <c r="X11932" s="61"/>
      <c r="Y11932" s="61"/>
      <c r="Z11932" s="61"/>
      <c r="AA11932" s="61"/>
      <c r="AB11932" s="61"/>
      <c r="AC11932" s="61"/>
      <c r="AD11932" s="61"/>
      <c r="AE11932" s="61"/>
      <c r="AF11932" s="61"/>
      <c r="AG11932" s="61"/>
      <c r="AH11932" s="61"/>
      <c r="AI11932" s="61"/>
      <c r="AJ11932" s="61"/>
      <c r="AK11932" s="61"/>
      <c r="AL11932" s="61"/>
      <c r="AM11932" s="61"/>
      <c r="AN11932" s="61"/>
      <c r="AO11932" s="61"/>
      <c r="AP11932" s="62"/>
      <c r="AQ11932" s="61"/>
      <c r="AR11932" s="61"/>
      <c r="AS11932" s="61"/>
      <c r="AT11932" s="61"/>
      <c r="AU11932" s="61"/>
      <c r="AV11932" s="61"/>
      <c r="AW11932" s="60"/>
    </row>
    <row r="11933" s="59" customFormat="1" customHeight="1" spans="1:49">
      <c r="A11933" s="60"/>
      <c r="B11933" s="60"/>
      <c r="C11933" s="60"/>
      <c r="D11933" s="60"/>
      <c r="H11933" s="61"/>
      <c r="I11933" s="61"/>
      <c r="J11933" s="61"/>
      <c r="K11933" s="61"/>
      <c r="L11933" s="61"/>
      <c r="M11933" s="61"/>
      <c r="N11933" s="61"/>
      <c r="O11933" s="61"/>
      <c r="P11933" s="61"/>
      <c r="Q11933" s="61"/>
      <c r="R11933" s="61"/>
      <c r="S11933" s="61"/>
      <c r="T11933" s="61"/>
      <c r="U11933" s="61"/>
      <c r="V11933" s="61"/>
      <c r="W11933" s="61"/>
      <c r="X11933" s="61"/>
      <c r="Y11933" s="61"/>
      <c r="Z11933" s="61"/>
      <c r="AA11933" s="61"/>
      <c r="AB11933" s="61"/>
      <c r="AC11933" s="61"/>
      <c r="AD11933" s="61"/>
      <c r="AE11933" s="61"/>
      <c r="AF11933" s="61"/>
      <c r="AG11933" s="61"/>
      <c r="AH11933" s="61"/>
      <c r="AI11933" s="61"/>
      <c r="AJ11933" s="61"/>
      <c r="AK11933" s="61"/>
      <c r="AL11933" s="61"/>
      <c r="AM11933" s="61"/>
      <c r="AN11933" s="61"/>
      <c r="AO11933" s="61"/>
      <c r="AP11933" s="62"/>
      <c r="AQ11933" s="61"/>
      <c r="AR11933" s="61"/>
      <c r="AS11933" s="61"/>
      <c r="AT11933" s="61"/>
      <c r="AU11933" s="61"/>
      <c r="AV11933" s="61"/>
      <c r="AW11933" s="60"/>
    </row>
    <row r="11934" s="59" customFormat="1" customHeight="1" spans="1:49">
      <c r="A11934" s="60"/>
      <c r="B11934" s="60"/>
      <c r="C11934" s="60"/>
      <c r="D11934" s="60"/>
      <c r="H11934" s="61"/>
      <c r="I11934" s="61"/>
      <c r="J11934" s="61"/>
      <c r="K11934" s="61"/>
      <c r="L11934" s="61"/>
      <c r="M11934" s="61"/>
      <c r="N11934" s="61"/>
      <c r="O11934" s="61"/>
      <c r="P11934" s="61"/>
      <c r="Q11934" s="61"/>
      <c r="R11934" s="61"/>
      <c r="S11934" s="61"/>
      <c r="T11934" s="61"/>
      <c r="U11934" s="61"/>
      <c r="V11934" s="61"/>
      <c r="W11934" s="61"/>
      <c r="X11934" s="61"/>
      <c r="Y11934" s="61"/>
      <c r="Z11934" s="61"/>
      <c r="AA11934" s="61"/>
      <c r="AB11934" s="61"/>
      <c r="AC11934" s="61"/>
      <c r="AD11934" s="61"/>
      <c r="AE11934" s="61"/>
      <c r="AF11934" s="61"/>
      <c r="AG11934" s="61"/>
      <c r="AH11934" s="61"/>
      <c r="AI11934" s="61"/>
      <c r="AJ11934" s="61"/>
      <c r="AK11934" s="61"/>
      <c r="AL11934" s="61"/>
      <c r="AM11934" s="61"/>
      <c r="AN11934" s="61"/>
      <c r="AO11934" s="61"/>
      <c r="AP11934" s="62"/>
      <c r="AQ11934" s="61"/>
      <c r="AR11934" s="61"/>
      <c r="AS11934" s="61"/>
      <c r="AT11934" s="61"/>
      <c r="AU11934" s="61"/>
      <c r="AV11934" s="61"/>
      <c r="AW11934" s="60"/>
    </row>
    <row r="11935" s="59" customFormat="1" customHeight="1" spans="1:49">
      <c r="A11935" s="60"/>
      <c r="B11935" s="60"/>
      <c r="C11935" s="60"/>
      <c r="D11935" s="60"/>
      <c r="H11935" s="61"/>
      <c r="I11935" s="61"/>
      <c r="J11935" s="61"/>
      <c r="K11935" s="61"/>
      <c r="L11935" s="61"/>
      <c r="M11935" s="61"/>
      <c r="N11935" s="61"/>
      <c r="O11935" s="61"/>
      <c r="P11935" s="61"/>
      <c r="Q11935" s="61"/>
      <c r="R11935" s="61"/>
      <c r="S11935" s="61"/>
      <c r="T11935" s="61"/>
      <c r="U11935" s="61"/>
      <c r="V11935" s="61"/>
      <c r="W11935" s="61"/>
      <c r="X11935" s="61"/>
      <c r="Y11935" s="61"/>
      <c r="Z11935" s="61"/>
      <c r="AA11935" s="61"/>
      <c r="AB11935" s="61"/>
      <c r="AC11935" s="61"/>
      <c r="AD11935" s="61"/>
      <c r="AE11935" s="61"/>
      <c r="AF11935" s="61"/>
      <c r="AG11935" s="61"/>
      <c r="AH11935" s="61"/>
      <c r="AI11935" s="61"/>
      <c r="AJ11935" s="61"/>
      <c r="AK11935" s="61"/>
      <c r="AL11935" s="61"/>
      <c r="AM11935" s="61"/>
      <c r="AN11935" s="61"/>
      <c r="AO11935" s="61"/>
      <c r="AP11935" s="62"/>
      <c r="AQ11935" s="61"/>
      <c r="AR11935" s="61"/>
      <c r="AS11935" s="61"/>
      <c r="AT11935" s="61"/>
      <c r="AU11935" s="61"/>
      <c r="AV11935" s="61"/>
      <c r="AW11935" s="60"/>
    </row>
    <row r="11936" s="59" customFormat="1" customHeight="1" spans="1:49">
      <c r="A11936" s="60"/>
      <c r="B11936" s="60"/>
      <c r="C11936" s="60"/>
      <c r="D11936" s="60"/>
      <c r="H11936" s="61"/>
      <c r="I11936" s="61"/>
      <c r="J11936" s="61"/>
      <c r="K11936" s="61"/>
      <c r="L11936" s="61"/>
      <c r="M11936" s="61"/>
      <c r="N11936" s="61"/>
      <c r="O11936" s="61"/>
      <c r="P11936" s="61"/>
      <c r="Q11936" s="61"/>
      <c r="R11936" s="61"/>
      <c r="S11936" s="61"/>
      <c r="T11936" s="61"/>
      <c r="U11936" s="61"/>
      <c r="V11936" s="61"/>
      <c r="W11936" s="61"/>
      <c r="X11936" s="61"/>
      <c r="Y11936" s="61"/>
      <c r="Z11936" s="61"/>
      <c r="AA11936" s="61"/>
      <c r="AB11936" s="61"/>
      <c r="AC11936" s="61"/>
      <c r="AD11936" s="61"/>
      <c r="AE11936" s="61"/>
      <c r="AF11936" s="61"/>
      <c r="AG11936" s="61"/>
      <c r="AH11936" s="61"/>
      <c r="AI11936" s="61"/>
      <c r="AJ11936" s="61"/>
      <c r="AK11936" s="61"/>
      <c r="AL11936" s="61"/>
      <c r="AM11936" s="61"/>
      <c r="AN11936" s="61"/>
      <c r="AO11936" s="61"/>
      <c r="AP11936" s="62"/>
      <c r="AQ11936" s="61"/>
      <c r="AR11936" s="61"/>
      <c r="AS11936" s="61"/>
      <c r="AT11936" s="61"/>
      <c r="AU11936" s="61"/>
      <c r="AV11936" s="61"/>
      <c r="AW11936" s="60"/>
    </row>
    <row r="11937" s="59" customFormat="1" customHeight="1" spans="1:49">
      <c r="A11937" s="60"/>
      <c r="B11937" s="60"/>
      <c r="C11937" s="60"/>
      <c r="D11937" s="60"/>
      <c r="H11937" s="61"/>
      <c r="I11937" s="61"/>
      <c r="J11937" s="61"/>
      <c r="K11937" s="61"/>
      <c r="L11937" s="61"/>
      <c r="M11937" s="61"/>
      <c r="N11937" s="61"/>
      <c r="O11937" s="61"/>
      <c r="P11937" s="61"/>
      <c r="Q11937" s="61"/>
      <c r="R11937" s="61"/>
      <c r="S11937" s="61"/>
      <c r="T11937" s="61"/>
      <c r="U11937" s="61"/>
      <c r="V11937" s="61"/>
      <c r="W11937" s="61"/>
      <c r="X11937" s="61"/>
      <c r="Y11937" s="61"/>
      <c r="Z11937" s="61"/>
      <c r="AA11937" s="61"/>
      <c r="AB11937" s="61"/>
      <c r="AC11937" s="61"/>
      <c r="AD11937" s="61"/>
      <c r="AE11937" s="61"/>
      <c r="AF11937" s="61"/>
      <c r="AG11937" s="61"/>
      <c r="AH11937" s="61"/>
      <c r="AI11937" s="61"/>
      <c r="AJ11937" s="61"/>
      <c r="AK11937" s="61"/>
      <c r="AL11937" s="61"/>
      <c r="AM11937" s="61"/>
      <c r="AN11937" s="61"/>
      <c r="AO11937" s="61"/>
      <c r="AP11937" s="62"/>
      <c r="AQ11937" s="61"/>
      <c r="AR11937" s="61"/>
      <c r="AS11937" s="61"/>
      <c r="AT11937" s="61"/>
      <c r="AU11937" s="61"/>
      <c r="AV11937" s="61"/>
      <c r="AW11937" s="60"/>
    </row>
    <row r="11938" s="59" customFormat="1" customHeight="1" spans="1:49">
      <c r="A11938" s="60"/>
      <c r="B11938" s="60"/>
      <c r="C11938" s="60"/>
      <c r="D11938" s="60"/>
      <c r="H11938" s="61"/>
      <c r="I11938" s="61"/>
      <c r="J11938" s="61"/>
      <c r="K11938" s="61"/>
      <c r="L11938" s="61"/>
      <c r="M11938" s="61"/>
      <c r="N11938" s="61"/>
      <c r="O11938" s="61"/>
      <c r="P11938" s="61"/>
      <c r="Q11938" s="61"/>
      <c r="R11938" s="61"/>
      <c r="S11938" s="61"/>
      <c r="T11938" s="61"/>
      <c r="U11938" s="61"/>
      <c r="V11938" s="61"/>
      <c r="W11938" s="61"/>
      <c r="X11938" s="61"/>
      <c r="Y11938" s="61"/>
      <c r="Z11938" s="61"/>
      <c r="AA11938" s="61"/>
      <c r="AB11938" s="61"/>
      <c r="AC11938" s="61"/>
      <c r="AD11938" s="61"/>
      <c r="AE11938" s="61"/>
      <c r="AF11938" s="61"/>
      <c r="AG11938" s="61"/>
      <c r="AH11938" s="61"/>
      <c r="AI11938" s="61"/>
      <c r="AJ11938" s="61"/>
      <c r="AK11938" s="61"/>
      <c r="AL11938" s="61"/>
      <c r="AM11938" s="61"/>
      <c r="AN11938" s="61"/>
      <c r="AO11938" s="61"/>
      <c r="AP11938" s="62"/>
      <c r="AQ11938" s="61"/>
      <c r="AR11938" s="61"/>
      <c r="AS11938" s="61"/>
      <c r="AT11938" s="61"/>
      <c r="AU11938" s="61"/>
      <c r="AV11938" s="61"/>
      <c r="AW11938" s="60"/>
    </row>
    <row r="11939" s="59" customFormat="1" customHeight="1" spans="1:49">
      <c r="A11939" s="60"/>
      <c r="B11939" s="60"/>
      <c r="C11939" s="60"/>
      <c r="D11939" s="60"/>
      <c r="H11939" s="61"/>
      <c r="I11939" s="61"/>
      <c r="J11939" s="61"/>
      <c r="K11939" s="61"/>
      <c r="L11939" s="61"/>
      <c r="M11939" s="61"/>
      <c r="N11939" s="61"/>
      <c r="O11939" s="61"/>
      <c r="P11939" s="61"/>
      <c r="Q11939" s="61"/>
      <c r="R11939" s="61"/>
      <c r="S11939" s="61"/>
      <c r="T11939" s="61"/>
      <c r="U11939" s="61"/>
      <c r="V11939" s="61"/>
      <c r="W11939" s="61"/>
      <c r="X11939" s="61"/>
      <c r="Y11939" s="61"/>
      <c r="Z11939" s="61"/>
      <c r="AA11939" s="61"/>
      <c r="AB11939" s="61"/>
      <c r="AC11939" s="61"/>
      <c r="AD11939" s="61"/>
      <c r="AE11939" s="61"/>
      <c r="AF11939" s="61"/>
      <c r="AG11939" s="61"/>
      <c r="AH11939" s="61"/>
      <c r="AI11939" s="61"/>
      <c r="AJ11939" s="61"/>
      <c r="AK11939" s="61"/>
      <c r="AL11939" s="61"/>
      <c r="AM11939" s="61"/>
      <c r="AN11939" s="61"/>
      <c r="AO11939" s="61"/>
      <c r="AP11939" s="62"/>
      <c r="AQ11939" s="61"/>
      <c r="AR11939" s="61"/>
      <c r="AS11939" s="61"/>
      <c r="AT11939" s="61"/>
      <c r="AU11939" s="61"/>
      <c r="AV11939" s="61"/>
      <c r="AW11939" s="60"/>
    </row>
    <row r="11940" s="59" customFormat="1" customHeight="1" spans="1:49">
      <c r="A11940" s="60"/>
      <c r="B11940" s="60"/>
      <c r="C11940" s="60"/>
      <c r="D11940" s="60"/>
      <c r="H11940" s="61"/>
      <c r="I11940" s="61"/>
      <c r="J11940" s="61"/>
      <c r="K11940" s="61"/>
      <c r="L11940" s="61"/>
      <c r="M11940" s="61"/>
      <c r="N11940" s="61"/>
      <c r="O11940" s="61"/>
      <c r="P11940" s="61"/>
      <c r="Q11940" s="61"/>
      <c r="R11940" s="61"/>
      <c r="S11940" s="61"/>
      <c r="T11940" s="61"/>
      <c r="U11940" s="61"/>
      <c r="V11940" s="61"/>
      <c r="W11940" s="61"/>
      <c r="X11940" s="61"/>
      <c r="Y11940" s="61"/>
      <c r="Z11940" s="61"/>
      <c r="AA11940" s="61"/>
      <c r="AB11940" s="61"/>
      <c r="AC11940" s="61"/>
      <c r="AD11940" s="61"/>
      <c r="AE11940" s="61"/>
      <c r="AF11940" s="61"/>
      <c r="AG11940" s="61"/>
      <c r="AH11940" s="61"/>
      <c r="AI11940" s="61"/>
      <c r="AJ11940" s="61"/>
      <c r="AK11940" s="61"/>
      <c r="AL11940" s="61"/>
      <c r="AM11940" s="61"/>
      <c r="AN11940" s="61"/>
      <c r="AO11940" s="61"/>
      <c r="AP11940" s="62"/>
      <c r="AQ11940" s="61"/>
      <c r="AR11940" s="61"/>
      <c r="AS11940" s="61"/>
      <c r="AT11940" s="61"/>
      <c r="AU11940" s="61"/>
      <c r="AV11940" s="61"/>
      <c r="AW11940" s="60"/>
    </row>
    <row r="11941" s="59" customFormat="1" customHeight="1" spans="1:49">
      <c r="A11941" s="60"/>
      <c r="B11941" s="60"/>
      <c r="C11941" s="60"/>
      <c r="D11941" s="60"/>
      <c r="H11941" s="61"/>
      <c r="I11941" s="61"/>
      <c r="J11941" s="61"/>
      <c r="K11941" s="61"/>
      <c r="L11941" s="61"/>
      <c r="M11941" s="61"/>
      <c r="N11941" s="61"/>
      <c r="O11941" s="61"/>
      <c r="P11941" s="61"/>
      <c r="Q11941" s="61"/>
      <c r="R11941" s="61"/>
      <c r="S11941" s="61"/>
      <c r="T11941" s="61"/>
      <c r="U11941" s="61"/>
      <c r="V11941" s="61"/>
      <c r="W11941" s="61"/>
      <c r="X11941" s="61"/>
      <c r="Y11941" s="61"/>
      <c r="Z11941" s="61"/>
      <c r="AA11941" s="61"/>
      <c r="AB11941" s="61"/>
      <c r="AC11941" s="61"/>
      <c r="AD11941" s="61"/>
      <c r="AE11941" s="61"/>
      <c r="AF11941" s="61"/>
      <c r="AG11941" s="61"/>
      <c r="AH11941" s="61"/>
      <c r="AI11941" s="61"/>
      <c r="AJ11941" s="61"/>
      <c r="AK11941" s="61"/>
      <c r="AL11941" s="61"/>
      <c r="AM11941" s="61"/>
      <c r="AN11941" s="61"/>
      <c r="AO11941" s="61"/>
      <c r="AP11941" s="62"/>
      <c r="AQ11941" s="61"/>
      <c r="AR11941" s="61"/>
      <c r="AS11941" s="61"/>
      <c r="AT11941" s="61"/>
      <c r="AU11941" s="61"/>
      <c r="AV11941" s="61"/>
      <c r="AW11941" s="60"/>
    </row>
    <row r="11942" s="59" customFormat="1" customHeight="1" spans="1:49">
      <c r="A11942" s="60"/>
      <c r="B11942" s="60"/>
      <c r="C11942" s="60"/>
      <c r="D11942" s="60"/>
      <c r="H11942" s="61"/>
      <c r="I11942" s="61"/>
      <c r="J11942" s="61"/>
      <c r="K11942" s="61"/>
      <c r="L11942" s="61"/>
      <c r="M11942" s="61"/>
      <c r="N11942" s="61"/>
      <c r="O11942" s="61"/>
      <c r="P11942" s="61"/>
      <c r="Q11942" s="61"/>
      <c r="R11942" s="61"/>
      <c r="S11942" s="61"/>
      <c r="T11942" s="61"/>
      <c r="U11942" s="61"/>
      <c r="V11942" s="61"/>
      <c r="W11942" s="61"/>
      <c r="X11942" s="61"/>
      <c r="Y11942" s="61"/>
      <c r="Z11942" s="61"/>
      <c r="AA11942" s="61"/>
      <c r="AB11942" s="61"/>
      <c r="AC11942" s="61"/>
      <c r="AD11942" s="61"/>
      <c r="AE11942" s="61"/>
      <c r="AF11942" s="61"/>
      <c r="AG11942" s="61"/>
      <c r="AH11942" s="61"/>
      <c r="AI11942" s="61"/>
      <c r="AJ11942" s="61"/>
      <c r="AK11942" s="61"/>
      <c r="AL11942" s="61"/>
      <c r="AM11942" s="61"/>
      <c r="AN11942" s="61"/>
      <c r="AO11942" s="61"/>
      <c r="AP11942" s="62"/>
      <c r="AQ11942" s="61"/>
      <c r="AR11942" s="61"/>
      <c r="AS11942" s="61"/>
      <c r="AT11942" s="61"/>
      <c r="AU11942" s="61"/>
      <c r="AV11942" s="61"/>
      <c r="AW11942" s="60"/>
    </row>
    <row r="11943" s="59" customFormat="1" customHeight="1" spans="1:49">
      <c r="A11943" s="60"/>
      <c r="B11943" s="60"/>
      <c r="C11943" s="60"/>
      <c r="D11943" s="60"/>
      <c r="H11943" s="61"/>
      <c r="I11943" s="61"/>
      <c r="J11943" s="61"/>
      <c r="K11943" s="61"/>
      <c r="L11943" s="61"/>
      <c r="M11943" s="61"/>
      <c r="N11943" s="61"/>
      <c r="O11943" s="61"/>
      <c r="P11943" s="61"/>
      <c r="Q11943" s="61"/>
      <c r="R11943" s="61"/>
      <c r="S11943" s="61"/>
      <c r="T11943" s="61"/>
      <c r="U11943" s="61"/>
      <c r="V11943" s="61"/>
      <c r="W11943" s="61"/>
      <c r="X11943" s="61"/>
      <c r="Y11943" s="61"/>
      <c r="Z11943" s="61"/>
      <c r="AA11943" s="61"/>
      <c r="AB11943" s="61"/>
      <c r="AC11943" s="61"/>
      <c r="AD11943" s="61"/>
      <c r="AE11943" s="61"/>
      <c r="AF11943" s="61"/>
      <c r="AG11943" s="61"/>
      <c r="AH11943" s="61"/>
      <c r="AI11943" s="61"/>
      <c r="AJ11943" s="61"/>
      <c r="AK11943" s="61"/>
      <c r="AL11943" s="61"/>
      <c r="AM11943" s="61"/>
      <c r="AN11943" s="61"/>
      <c r="AO11943" s="61"/>
      <c r="AP11943" s="62"/>
      <c r="AQ11943" s="61"/>
      <c r="AR11943" s="61"/>
      <c r="AS11943" s="61"/>
      <c r="AT11943" s="61"/>
      <c r="AU11943" s="61"/>
      <c r="AV11943" s="61"/>
      <c r="AW11943" s="60"/>
    </row>
    <row r="11944" s="59" customFormat="1" customHeight="1" spans="1:49">
      <c r="A11944" s="60"/>
      <c r="B11944" s="60"/>
      <c r="C11944" s="60"/>
      <c r="D11944" s="60"/>
      <c r="H11944" s="61"/>
      <c r="I11944" s="61"/>
      <c r="J11944" s="61"/>
      <c r="K11944" s="61"/>
      <c r="L11944" s="61"/>
      <c r="M11944" s="61"/>
      <c r="N11944" s="61"/>
      <c r="O11944" s="61"/>
      <c r="P11944" s="61"/>
      <c r="Q11944" s="61"/>
      <c r="R11944" s="61"/>
      <c r="S11944" s="61"/>
      <c r="T11944" s="61"/>
      <c r="U11944" s="61"/>
      <c r="V11944" s="61"/>
      <c r="W11944" s="61"/>
      <c r="X11944" s="61"/>
      <c r="Y11944" s="61"/>
      <c r="Z11944" s="61"/>
      <c r="AA11944" s="61"/>
      <c r="AB11944" s="61"/>
      <c r="AC11944" s="61"/>
      <c r="AD11944" s="61"/>
      <c r="AE11944" s="61"/>
      <c r="AF11944" s="61"/>
      <c r="AG11944" s="61"/>
      <c r="AH11944" s="61"/>
      <c r="AI11944" s="61"/>
      <c r="AJ11944" s="61"/>
      <c r="AK11944" s="61"/>
      <c r="AL11944" s="61"/>
      <c r="AM11944" s="61"/>
      <c r="AN11944" s="61"/>
      <c r="AO11944" s="61"/>
      <c r="AP11944" s="62"/>
      <c r="AQ11944" s="61"/>
      <c r="AR11944" s="61"/>
      <c r="AS11944" s="61"/>
      <c r="AT11944" s="61"/>
      <c r="AU11944" s="61"/>
      <c r="AV11944" s="61"/>
      <c r="AW11944" s="60"/>
    </row>
    <row r="11945" s="59" customFormat="1" customHeight="1" spans="1:49">
      <c r="A11945" s="60"/>
      <c r="B11945" s="60"/>
      <c r="C11945" s="60"/>
      <c r="D11945" s="60"/>
      <c r="H11945" s="61"/>
      <c r="I11945" s="61"/>
      <c r="J11945" s="61"/>
      <c r="K11945" s="61"/>
      <c r="L11945" s="61"/>
      <c r="M11945" s="61"/>
      <c r="N11945" s="61"/>
      <c r="O11945" s="61"/>
      <c r="P11945" s="61"/>
      <c r="Q11945" s="61"/>
      <c r="R11945" s="61"/>
      <c r="S11945" s="61"/>
      <c r="T11945" s="61"/>
      <c r="U11945" s="61"/>
      <c r="V11945" s="61"/>
      <c r="W11945" s="61"/>
      <c r="X11945" s="61"/>
      <c r="Y11945" s="61"/>
      <c r="Z11945" s="61"/>
      <c r="AA11945" s="61"/>
      <c r="AB11945" s="61"/>
      <c r="AC11945" s="61"/>
      <c r="AD11945" s="61"/>
      <c r="AE11945" s="61"/>
      <c r="AF11945" s="61"/>
      <c r="AG11945" s="61"/>
      <c r="AH11945" s="61"/>
      <c r="AI11945" s="61"/>
      <c r="AJ11945" s="61"/>
      <c r="AK11945" s="61"/>
      <c r="AL11945" s="61"/>
      <c r="AM11945" s="61"/>
      <c r="AN11945" s="61"/>
      <c r="AO11945" s="61"/>
      <c r="AP11945" s="62"/>
      <c r="AQ11945" s="61"/>
      <c r="AR11945" s="61"/>
      <c r="AS11945" s="61"/>
      <c r="AT11945" s="61"/>
      <c r="AU11945" s="61"/>
      <c r="AV11945" s="61"/>
      <c r="AW11945" s="60"/>
    </row>
    <row r="11946" s="59" customFormat="1" customHeight="1" spans="1:49">
      <c r="A11946" s="60"/>
      <c r="B11946" s="60"/>
      <c r="C11946" s="60"/>
      <c r="D11946" s="60"/>
      <c r="H11946" s="61"/>
      <c r="I11946" s="61"/>
      <c r="J11946" s="61"/>
      <c r="K11946" s="61"/>
      <c r="L11946" s="61"/>
      <c r="M11946" s="61"/>
      <c r="N11946" s="61"/>
      <c r="O11946" s="61"/>
      <c r="P11946" s="61"/>
      <c r="Q11946" s="61"/>
      <c r="R11946" s="61"/>
      <c r="S11946" s="61"/>
      <c r="T11946" s="61"/>
      <c r="U11946" s="61"/>
      <c r="V11946" s="61"/>
      <c r="W11946" s="61"/>
      <c r="X11946" s="61"/>
      <c r="Y11946" s="61"/>
      <c r="Z11946" s="61"/>
      <c r="AA11946" s="61"/>
      <c r="AB11946" s="61"/>
      <c r="AC11946" s="61"/>
      <c r="AD11946" s="61"/>
      <c r="AE11946" s="61"/>
      <c r="AF11946" s="61"/>
      <c r="AG11946" s="61"/>
      <c r="AH11946" s="61"/>
      <c r="AI11946" s="61"/>
      <c r="AJ11946" s="61"/>
      <c r="AK11946" s="61"/>
      <c r="AL11946" s="61"/>
      <c r="AM11946" s="61"/>
      <c r="AN11946" s="61"/>
      <c r="AO11946" s="61"/>
      <c r="AP11946" s="62"/>
      <c r="AQ11946" s="61"/>
      <c r="AR11946" s="61"/>
      <c r="AS11946" s="61"/>
      <c r="AT11946" s="61"/>
      <c r="AU11946" s="61"/>
      <c r="AV11946" s="61"/>
      <c r="AW11946" s="60"/>
    </row>
    <row r="11947" s="59" customFormat="1" customHeight="1" spans="1:49">
      <c r="A11947" s="60"/>
      <c r="B11947" s="60"/>
      <c r="C11947" s="60"/>
      <c r="D11947" s="60"/>
      <c r="H11947" s="61"/>
      <c r="I11947" s="61"/>
      <c r="J11947" s="61"/>
      <c r="K11947" s="61"/>
      <c r="L11947" s="61"/>
      <c r="M11947" s="61"/>
      <c r="N11947" s="61"/>
      <c r="O11947" s="61"/>
      <c r="P11947" s="61"/>
      <c r="Q11947" s="61"/>
      <c r="R11947" s="61"/>
      <c r="S11947" s="61"/>
      <c r="T11947" s="61"/>
      <c r="U11947" s="61"/>
      <c r="V11947" s="61"/>
      <c r="W11947" s="61"/>
      <c r="X11947" s="61"/>
      <c r="Y11947" s="61"/>
      <c r="Z11947" s="61"/>
      <c r="AA11947" s="61"/>
      <c r="AB11947" s="61"/>
      <c r="AC11947" s="61"/>
      <c r="AD11947" s="61"/>
      <c r="AE11947" s="61"/>
      <c r="AF11947" s="61"/>
      <c r="AG11947" s="61"/>
      <c r="AH11947" s="61"/>
      <c r="AI11947" s="61"/>
      <c r="AJ11947" s="61"/>
      <c r="AK11947" s="61"/>
      <c r="AL11947" s="61"/>
      <c r="AM11947" s="61"/>
      <c r="AN11947" s="61"/>
      <c r="AO11947" s="61"/>
      <c r="AP11947" s="62"/>
      <c r="AQ11947" s="61"/>
      <c r="AR11947" s="61"/>
      <c r="AS11947" s="61"/>
      <c r="AT11947" s="61"/>
      <c r="AU11947" s="61"/>
      <c r="AV11947" s="61"/>
      <c r="AW11947" s="60"/>
    </row>
    <row r="11948" s="59" customFormat="1" customHeight="1" spans="1:49">
      <c r="A11948" s="60"/>
      <c r="B11948" s="60"/>
      <c r="C11948" s="60"/>
      <c r="D11948" s="60"/>
      <c r="H11948" s="61"/>
      <c r="I11948" s="61"/>
      <c r="J11948" s="61"/>
      <c r="K11948" s="61"/>
      <c r="L11948" s="61"/>
      <c r="M11948" s="61"/>
      <c r="N11948" s="61"/>
      <c r="O11948" s="61"/>
      <c r="P11948" s="61"/>
      <c r="Q11948" s="61"/>
      <c r="R11948" s="61"/>
      <c r="S11948" s="61"/>
      <c r="T11948" s="61"/>
      <c r="U11948" s="61"/>
      <c r="V11948" s="61"/>
      <c r="W11948" s="61"/>
      <c r="X11948" s="61"/>
      <c r="Y11948" s="61"/>
      <c r="Z11948" s="61"/>
      <c r="AA11948" s="61"/>
      <c r="AB11948" s="61"/>
      <c r="AC11948" s="61"/>
      <c r="AD11948" s="61"/>
      <c r="AE11948" s="61"/>
      <c r="AF11948" s="61"/>
      <c r="AG11948" s="61"/>
      <c r="AH11948" s="61"/>
      <c r="AI11948" s="61"/>
      <c r="AJ11948" s="61"/>
      <c r="AK11948" s="61"/>
      <c r="AL11948" s="61"/>
      <c r="AM11948" s="61"/>
      <c r="AN11948" s="61"/>
      <c r="AO11948" s="61"/>
      <c r="AP11948" s="62"/>
      <c r="AQ11948" s="61"/>
      <c r="AR11948" s="61"/>
      <c r="AS11948" s="61"/>
      <c r="AT11948" s="61"/>
      <c r="AU11948" s="61"/>
      <c r="AV11948" s="61"/>
      <c r="AW11948" s="60"/>
    </row>
    <row r="11949" s="59" customFormat="1" customHeight="1" spans="1:49">
      <c r="A11949" s="60"/>
      <c r="B11949" s="60"/>
      <c r="C11949" s="60"/>
      <c r="D11949" s="60"/>
      <c r="H11949" s="61"/>
      <c r="I11949" s="61"/>
      <c r="J11949" s="61"/>
      <c r="K11949" s="61"/>
      <c r="L11949" s="61"/>
      <c r="M11949" s="61"/>
      <c r="N11949" s="61"/>
      <c r="O11949" s="61"/>
      <c r="P11949" s="61"/>
      <c r="Q11949" s="61"/>
      <c r="R11949" s="61"/>
      <c r="S11949" s="61"/>
      <c r="T11949" s="61"/>
      <c r="U11949" s="61"/>
      <c r="V11949" s="61"/>
      <c r="W11949" s="61"/>
      <c r="X11949" s="61"/>
      <c r="Y11949" s="61"/>
      <c r="Z11949" s="61"/>
      <c r="AA11949" s="61"/>
      <c r="AB11949" s="61"/>
      <c r="AC11949" s="61"/>
      <c r="AD11949" s="61"/>
      <c r="AE11949" s="61"/>
      <c r="AF11949" s="61"/>
      <c r="AG11949" s="61"/>
      <c r="AH11949" s="61"/>
      <c r="AI11949" s="61"/>
      <c r="AJ11949" s="61"/>
      <c r="AK11949" s="61"/>
      <c r="AL11949" s="61"/>
      <c r="AM11949" s="61"/>
      <c r="AN11949" s="61"/>
      <c r="AO11949" s="61"/>
      <c r="AP11949" s="62"/>
      <c r="AQ11949" s="61"/>
      <c r="AR11949" s="61"/>
      <c r="AS11949" s="61"/>
      <c r="AT11949" s="61"/>
      <c r="AU11949" s="61"/>
      <c r="AV11949" s="61"/>
      <c r="AW11949" s="60"/>
    </row>
    <row r="11950" s="59" customFormat="1" customHeight="1" spans="1:49">
      <c r="A11950" s="60"/>
      <c r="B11950" s="60"/>
      <c r="C11950" s="60"/>
      <c r="D11950" s="60"/>
      <c r="H11950" s="61"/>
      <c r="I11950" s="61"/>
      <c r="J11950" s="61"/>
      <c r="K11950" s="61"/>
      <c r="L11950" s="61"/>
      <c r="M11950" s="61"/>
      <c r="N11950" s="61"/>
      <c r="O11950" s="61"/>
      <c r="P11950" s="61"/>
      <c r="Q11950" s="61"/>
      <c r="R11950" s="61"/>
      <c r="S11950" s="61"/>
      <c r="T11950" s="61"/>
      <c r="U11950" s="61"/>
      <c r="V11950" s="61"/>
      <c r="W11950" s="61"/>
      <c r="X11950" s="61"/>
      <c r="Y11950" s="61"/>
      <c r="Z11950" s="61"/>
      <c r="AA11950" s="61"/>
      <c r="AB11950" s="61"/>
      <c r="AC11950" s="61"/>
      <c r="AD11950" s="61"/>
      <c r="AE11950" s="61"/>
      <c r="AF11950" s="61"/>
      <c r="AG11950" s="61"/>
      <c r="AH11950" s="61"/>
      <c r="AI11950" s="61"/>
      <c r="AJ11950" s="61"/>
      <c r="AK11950" s="61"/>
      <c r="AL11950" s="61"/>
      <c r="AM11950" s="61"/>
      <c r="AN11950" s="61"/>
      <c r="AO11950" s="61"/>
      <c r="AP11950" s="62"/>
      <c r="AQ11950" s="61"/>
      <c r="AR11950" s="61"/>
      <c r="AS11950" s="61"/>
      <c r="AT11950" s="61"/>
      <c r="AU11950" s="61"/>
      <c r="AV11950" s="61"/>
      <c r="AW11950" s="60"/>
    </row>
    <row r="11951" s="59" customFormat="1" customHeight="1" spans="1:49">
      <c r="A11951" s="60"/>
      <c r="B11951" s="60"/>
      <c r="C11951" s="60"/>
      <c r="D11951" s="60"/>
      <c r="H11951" s="61"/>
      <c r="I11951" s="61"/>
      <c r="J11951" s="61"/>
      <c r="K11951" s="61"/>
      <c r="L11951" s="61"/>
      <c r="M11951" s="61"/>
      <c r="N11951" s="61"/>
      <c r="O11951" s="61"/>
      <c r="P11951" s="61"/>
      <c r="Q11951" s="61"/>
      <c r="R11951" s="61"/>
      <c r="S11951" s="61"/>
      <c r="T11951" s="61"/>
      <c r="U11951" s="61"/>
      <c r="V11951" s="61"/>
      <c r="W11951" s="61"/>
      <c r="X11951" s="61"/>
      <c r="Y11951" s="61"/>
      <c r="Z11951" s="61"/>
      <c r="AA11951" s="61"/>
      <c r="AB11951" s="61"/>
      <c r="AC11951" s="61"/>
      <c r="AD11951" s="61"/>
      <c r="AE11951" s="61"/>
      <c r="AF11951" s="61"/>
      <c r="AG11951" s="61"/>
      <c r="AH11951" s="61"/>
      <c r="AI11951" s="61"/>
      <c r="AJ11951" s="61"/>
      <c r="AK11951" s="61"/>
      <c r="AL11951" s="61"/>
      <c r="AM11951" s="61"/>
      <c r="AN11951" s="61"/>
      <c r="AO11951" s="61"/>
      <c r="AP11951" s="62"/>
      <c r="AQ11951" s="61"/>
      <c r="AR11951" s="61"/>
      <c r="AS11951" s="61"/>
      <c r="AT11951" s="61"/>
      <c r="AU11951" s="61"/>
      <c r="AV11951" s="61"/>
      <c r="AW11951" s="60"/>
    </row>
    <row r="11952" s="59" customFormat="1" customHeight="1" spans="1:49">
      <c r="A11952" s="60"/>
      <c r="B11952" s="60"/>
      <c r="C11952" s="60"/>
      <c r="D11952" s="60"/>
      <c r="H11952" s="61"/>
      <c r="I11952" s="61"/>
      <c r="J11952" s="61"/>
      <c r="K11952" s="61"/>
      <c r="L11952" s="61"/>
      <c r="M11952" s="61"/>
      <c r="N11952" s="61"/>
      <c r="O11952" s="61"/>
      <c r="P11952" s="61"/>
      <c r="Q11952" s="61"/>
      <c r="R11952" s="61"/>
      <c r="S11952" s="61"/>
      <c r="T11952" s="61"/>
      <c r="U11952" s="61"/>
      <c r="V11952" s="61"/>
      <c r="W11952" s="61"/>
      <c r="X11952" s="61"/>
      <c r="Y11952" s="61"/>
      <c r="Z11952" s="61"/>
      <c r="AA11952" s="61"/>
      <c r="AB11952" s="61"/>
      <c r="AC11952" s="61"/>
      <c r="AD11952" s="61"/>
      <c r="AE11952" s="61"/>
      <c r="AF11952" s="61"/>
      <c r="AG11952" s="61"/>
      <c r="AH11952" s="61"/>
      <c r="AI11952" s="61"/>
      <c r="AJ11952" s="61"/>
      <c r="AK11952" s="61"/>
      <c r="AL11952" s="61"/>
      <c r="AM11952" s="61"/>
      <c r="AN11952" s="61"/>
      <c r="AO11952" s="61"/>
      <c r="AP11952" s="62"/>
      <c r="AQ11952" s="61"/>
      <c r="AR11952" s="61"/>
      <c r="AS11952" s="61"/>
      <c r="AT11952" s="61"/>
      <c r="AU11952" s="61"/>
      <c r="AV11952" s="61"/>
      <c r="AW11952" s="60"/>
    </row>
    <row r="11953" s="59" customFormat="1" customHeight="1" spans="1:49">
      <c r="A11953" s="60"/>
      <c r="B11953" s="60"/>
      <c r="C11953" s="60"/>
      <c r="D11953" s="60"/>
      <c r="H11953" s="61"/>
      <c r="I11953" s="61"/>
      <c r="J11953" s="61"/>
      <c r="K11953" s="61"/>
      <c r="L11953" s="61"/>
      <c r="M11953" s="61"/>
      <c r="N11953" s="61"/>
      <c r="O11953" s="61"/>
      <c r="P11953" s="61"/>
      <c r="Q11953" s="61"/>
      <c r="R11953" s="61"/>
      <c r="S11953" s="61"/>
      <c r="T11953" s="61"/>
      <c r="U11953" s="61"/>
      <c r="V11953" s="61"/>
      <c r="W11953" s="61"/>
      <c r="X11953" s="61"/>
      <c r="Y11953" s="61"/>
      <c r="Z11953" s="61"/>
      <c r="AA11953" s="61"/>
      <c r="AB11953" s="61"/>
      <c r="AC11953" s="61"/>
      <c r="AD11953" s="61"/>
      <c r="AE11953" s="61"/>
      <c r="AF11953" s="61"/>
      <c r="AG11953" s="61"/>
      <c r="AH11953" s="61"/>
      <c r="AI11953" s="61"/>
      <c r="AJ11953" s="61"/>
      <c r="AK11953" s="61"/>
      <c r="AL11953" s="61"/>
      <c r="AM11953" s="61"/>
      <c r="AN11953" s="61"/>
      <c r="AO11953" s="61"/>
      <c r="AP11953" s="62"/>
      <c r="AQ11953" s="61"/>
      <c r="AR11953" s="61"/>
      <c r="AS11953" s="61"/>
      <c r="AT11953" s="61"/>
      <c r="AU11953" s="61"/>
      <c r="AV11953" s="61"/>
      <c r="AW11953" s="60"/>
    </row>
    <row r="11954" s="59" customFormat="1" customHeight="1" spans="1:49">
      <c r="A11954" s="60"/>
      <c r="B11954" s="60"/>
      <c r="C11954" s="60"/>
      <c r="D11954" s="60"/>
      <c r="H11954" s="61"/>
      <c r="I11954" s="61"/>
      <c r="J11954" s="61"/>
      <c r="K11954" s="61"/>
      <c r="L11954" s="61"/>
      <c r="M11954" s="61"/>
      <c r="N11954" s="61"/>
      <c r="O11954" s="61"/>
      <c r="P11954" s="61"/>
      <c r="Q11954" s="61"/>
      <c r="R11954" s="61"/>
      <c r="S11954" s="61"/>
      <c r="T11954" s="61"/>
      <c r="U11954" s="61"/>
      <c r="V11954" s="61"/>
      <c r="W11954" s="61"/>
      <c r="X11954" s="61"/>
      <c r="Y11954" s="61"/>
      <c r="Z11954" s="61"/>
      <c r="AA11954" s="61"/>
      <c r="AB11954" s="61"/>
      <c r="AC11954" s="61"/>
      <c r="AD11954" s="61"/>
      <c r="AE11954" s="61"/>
      <c r="AF11954" s="61"/>
      <c r="AG11954" s="61"/>
      <c r="AH11954" s="61"/>
      <c r="AI11954" s="61"/>
      <c r="AJ11954" s="61"/>
      <c r="AK11954" s="61"/>
      <c r="AL11954" s="61"/>
      <c r="AM11954" s="61"/>
      <c r="AN11954" s="61"/>
      <c r="AO11954" s="61"/>
      <c r="AP11954" s="62"/>
      <c r="AQ11954" s="61"/>
      <c r="AR11954" s="61"/>
      <c r="AS11954" s="61"/>
      <c r="AT11954" s="61"/>
      <c r="AU11954" s="61"/>
      <c r="AV11954" s="61"/>
      <c r="AW11954" s="60"/>
    </row>
    <row r="11955" s="59" customFormat="1" customHeight="1" spans="1:49">
      <c r="A11955" s="60"/>
      <c r="B11955" s="60"/>
      <c r="C11955" s="60"/>
      <c r="D11955" s="60"/>
      <c r="H11955" s="61"/>
      <c r="I11955" s="61"/>
      <c r="J11955" s="61"/>
      <c r="K11955" s="61"/>
      <c r="L11955" s="61"/>
      <c r="M11955" s="61"/>
      <c r="N11955" s="61"/>
      <c r="O11955" s="61"/>
      <c r="P11955" s="61"/>
      <c r="Q11955" s="61"/>
      <c r="R11955" s="61"/>
      <c r="S11955" s="61"/>
      <c r="T11955" s="61"/>
      <c r="U11955" s="61"/>
      <c r="V11955" s="61"/>
      <c r="W11955" s="61"/>
      <c r="X11955" s="61"/>
      <c r="Y11955" s="61"/>
      <c r="Z11955" s="61"/>
      <c r="AA11955" s="61"/>
      <c r="AB11955" s="61"/>
      <c r="AC11955" s="61"/>
      <c r="AD11955" s="61"/>
      <c r="AE11955" s="61"/>
      <c r="AF11955" s="61"/>
      <c r="AG11955" s="61"/>
      <c r="AH11955" s="61"/>
      <c r="AI11955" s="61"/>
      <c r="AJ11955" s="61"/>
      <c r="AK11955" s="61"/>
      <c r="AL11955" s="61"/>
      <c r="AM11955" s="61"/>
      <c r="AN11955" s="61"/>
      <c r="AO11955" s="61"/>
      <c r="AP11955" s="62"/>
      <c r="AQ11955" s="61"/>
      <c r="AR11955" s="61"/>
      <c r="AS11955" s="61"/>
      <c r="AT11955" s="61"/>
      <c r="AU11955" s="61"/>
      <c r="AV11955" s="61"/>
      <c r="AW11955" s="60"/>
    </row>
    <row r="11956" s="59" customFormat="1" customHeight="1" spans="1:49">
      <c r="A11956" s="60"/>
      <c r="B11956" s="60"/>
      <c r="C11956" s="60"/>
      <c r="D11956" s="60"/>
      <c r="H11956" s="61"/>
      <c r="I11956" s="61"/>
      <c r="J11956" s="61"/>
      <c r="K11956" s="61"/>
      <c r="L11956" s="61"/>
      <c r="M11956" s="61"/>
      <c r="N11956" s="61"/>
      <c r="O11956" s="61"/>
      <c r="P11956" s="61"/>
      <c r="Q11956" s="61"/>
      <c r="R11956" s="61"/>
      <c r="S11956" s="61"/>
      <c r="T11956" s="61"/>
      <c r="U11956" s="61"/>
      <c r="V11956" s="61"/>
      <c r="W11956" s="61"/>
      <c r="X11956" s="61"/>
      <c r="Y11956" s="61"/>
      <c r="Z11956" s="61"/>
      <c r="AA11956" s="61"/>
      <c r="AB11956" s="61"/>
      <c r="AC11956" s="61"/>
      <c r="AD11956" s="61"/>
      <c r="AE11956" s="61"/>
      <c r="AF11956" s="61"/>
      <c r="AG11956" s="61"/>
      <c r="AH11956" s="61"/>
      <c r="AI11956" s="61"/>
      <c r="AJ11956" s="61"/>
      <c r="AK11956" s="61"/>
      <c r="AL11956" s="61"/>
      <c r="AM11956" s="61"/>
      <c r="AN11956" s="61"/>
      <c r="AO11956" s="61"/>
      <c r="AP11956" s="62"/>
      <c r="AQ11956" s="61"/>
      <c r="AR11956" s="61"/>
      <c r="AS11956" s="61"/>
      <c r="AT11956" s="61"/>
      <c r="AU11956" s="61"/>
      <c r="AV11956" s="61"/>
      <c r="AW11956" s="60"/>
    </row>
    <row r="11957" s="59" customFormat="1" customHeight="1" spans="1:49">
      <c r="A11957" s="60"/>
      <c r="B11957" s="60"/>
      <c r="C11957" s="60"/>
      <c r="D11957" s="60"/>
      <c r="H11957" s="61"/>
      <c r="I11957" s="61"/>
      <c r="J11957" s="61"/>
      <c r="K11957" s="61"/>
      <c r="L11957" s="61"/>
      <c r="M11957" s="61"/>
      <c r="N11957" s="61"/>
      <c r="O11957" s="61"/>
      <c r="P11957" s="61"/>
      <c r="Q11957" s="61"/>
      <c r="R11957" s="61"/>
      <c r="S11957" s="61"/>
      <c r="T11957" s="61"/>
      <c r="U11957" s="61"/>
      <c r="V11957" s="61"/>
      <c r="W11957" s="61"/>
      <c r="X11957" s="61"/>
      <c r="Y11957" s="61"/>
      <c r="Z11957" s="61"/>
      <c r="AA11957" s="61"/>
      <c r="AB11957" s="61"/>
      <c r="AC11957" s="61"/>
      <c r="AD11957" s="61"/>
      <c r="AE11957" s="61"/>
      <c r="AF11957" s="61"/>
      <c r="AG11957" s="61"/>
      <c r="AH11957" s="61"/>
      <c r="AI11957" s="61"/>
      <c r="AJ11957" s="61"/>
      <c r="AK11957" s="61"/>
      <c r="AL11957" s="61"/>
      <c r="AM11957" s="61"/>
      <c r="AN11957" s="61"/>
      <c r="AO11957" s="61"/>
      <c r="AP11957" s="62"/>
      <c r="AQ11957" s="61"/>
      <c r="AR11957" s="61"/>
      <c r="AS11957" s="61"/>
      <c r="AT11957" s="61"/>
      <c r="AU11957" s="61"/>
      <c r="AV11957" s="61"/>
      <c r="AW11957" s="60"/>
    </row>
    <row r="11958" s="59" customFormat="1" customHeight="1" spans="1:49">
      <c r="A11958" s="60"/>
      <c r="B11958" s="60"/>
      <c r="C11958" s="60"/>
      <c r="D11958" s="60"/>
      <c r="H11958" s="61"/>
      <c r="I11958" s="61"/>
      <c r="J11958" s="61"/>
      <c r="K11958" s="61"/>
      <c r="L11958" s="61"/>
      <c r="M11958" s="61"/>
      <c r="N11958" s="61"/>
      <c r="O11958" s="61"/>
      <c r="P11958" s="61"/>
      <c r="Q11958" s="61"/>
      <c r="R11958" s="61"/>
      <c r="S11958" s="61"/>
      <c r="T11958" s="61"/>
      <c r="U11958" s="61"/>
      <c r="V11958" s="61"/>
      <c r="W11958" s="61"/>
      <c r="X11958" s="61"/>
      <c r="Y11958" s="61"/>
      <c r="Z11958" s="61"/>
      <c r="AA11958" s="61"/>
      <c r="AB11958" s="61"/>
      <c r="AC11958" s="61"/>
      <c r="AD11958" s="61"/>
      <c r="AE11958" s="61"/>
      <c r="AF11958" s="61"/>
      <c r="AG11958" s="61"/>
      <c r="AH11958" s="61"/>
      <c r="AI11958" s="61"/>
      <c r="AJ11958" s="61"/>
      <c r="AK11958" s="61"/>
      <c r="AL11958" s="61"/>
      <c r="AM11958" s="61"/>
      <c r="AN11958" s="61"/>
      <c r="AO11958" s="61"/>
      <c r="AP11958" s="62"/>
      <c r="AQ11958" s="61"/>
      <c r="AR11958" s="61"/>
      <c r="AS11958" s="61"/>
      <c r="AT11958" s="61"/>
      <c r="AU11958" s="61"/>
      <c r="AV11958" s="61"/>
      <c r="AW11958" s="60"/>
    </row>
    <row r="11959" s="59" customFormat="1" customHeight="1" spans="1:49">
      <c r="A11959" s="60"/>
      <c r="B11959" s="60"/>
      <c r="C11959" s="60"/>
      <c r="D11959" s="60"/>
      <c r="H11959" s="61"/>
      <c r="I11959" s="61"/>
      <c r="J11959" s="61"/>
      <c r="K11959" s="61"/>
      <c r="L11959" s="61"/>
      <c r="M11959" s="61"/>
      <c r="N11959" s="61"/>
      <c r="O11959" s="61"/>
      <c r="P11959" s="61"/>
      <c r="Q11959" s="61"/>
      <c r="R11959" s="61"/>
      <c r="S11959" s="61"/>
      <c r="T11959" s="61"/>
      <c r="U11959" s="61"/>
      <c r="V11959" s="61"/>
      <c r="W11959" s="61"/>
      <c r="X11959" s="61"/>
      <c r="Y11959" s="61"/>
      <c r="Z11959" s="61"/>
      <c r="AA11959" s="61"/>
      <c r="AB11959" s="61"/>
      <c r="AC11959" s="61"/>
      <c r="AD11959" s="61"/>
      <c r="AE11959" s="61"/>
      <c r="AF11959" s="61"/>
      <c r="AG11959" s="61"/>
      <c r="AH11959" s="61"/>
      <c r="AI11959" s="61"/>
      <c r="AJ11959" s="61"/>
      <c r="AK11959" s="61"/>
      <c r="AL11959" s="61"/>
      <c r="AM11959" s="61"/>
      <c r="AN11959" s="61"/>
      <c r="AO11959" s="61"/>
      <c r="AP11959" s="62"/>
      <c r="AQ11959" s="61"/>
      <c r="AR11959" s="61"/>
      <c r="AS11959" s="61"/>
      <c r="AT11959" s="61"/>
      <c r="AU11959" s="61"/>
      <c r="AV11959" s="61"/>
      <c r="AW11959" s="60"/>
    </row>
    <row r="11960" s="59" customFormat="1" customHeight="1" spans="1:49">
      <c r="A11960" s="60"/>
      <c r="B11960" s="60"/>
      <c r="C11960" s="60"/>
      <c r="D11960" s="60"/>
      <c r="H11960" s="61"/>
      <c r="I11960" s="61"/>
      <c r="J11960" s="61"/>
      <c r="K11960" s="61"/>
      <c r="L11960" s="61"/>
      <c r="M11960" s="61"/>
      <c r="N11960" s="61"/>
      <c r="O11960" s="61"/>
      <c r="P11960" s="61"/>
      <c r="Q11960" s="61"/>
      <c r="R11960" s="61"/>
      <c r="S11960" s="61"/>
      <c r="T11960" s="61"/>
      <c r="U11960" s="61"/>
      <c r="V11960" s="61"/>
      <c r="W11960" s="61"/>
      <c r="X11960" s="61"/>
      <c r="Y11960" s="61"/>
      <c r="Z11960" s="61"/>
      <c r="AA11960" s="61"/>
      <c r="AB11960" s="61"/>
      <c r="AC11960" s="61"/>
      <c r="AD11960" s="61"/>
      <c r="AE11960" s="61"/>
      <c r="AF11960" s="61"/>
      <c r="AG11960" s="61"/>
      <c r="AH11960" s="61"/>
      <c r="AI11960" s="61"/>
      <c r="AJ11960" s="61"/>
      <c r="AK11960" s="61"/>
      <c r="AL11960" s="61"/>
      <c r="AM11960" s="61"/>
      <c r="AN11960" s="61"/>
      <c r="AO11960" s="61"/>
      <c r="AP11960" s="62"/>
      <c r="AQ11960" s="61"/>
      <c r="AR11960" s="61"/>
      <c r="AS11960" s="61"/>
      <c r="AT11960" s="61"/>
      <c r="AU11960" s="61"/>
      <c r="AV11960" s="61"/>
      <c r="AW11960" s="60"/>
    </row>
    <row r="11961" s="59" customFormat="1" customHeight="1" spans="1:49">
      <c r="A11961" s="60"/>
      <c r="B11961" s="60"/>
      <c r="C11961" s="60"/>
      <c r="D11961" s="60"/>
      <c r="H11961" s="61"/>
      <c r="I11961" s="61"/>
      <c r="J11961" s="61"/>
      <c r="K11961" s="61"/>
      <c r="L11961" s="61"/>
      <c r="M11961" s="61"/>
      <c r="N11961" s="61"/>
      <c r="O11961" s="61"/>
      <c r="P11961" s="61"/>
      <c r="Q11961" s="61"/>
      <c r="R11961" s="61"/>
      <c r="S11961" s="61"/>
      <c r="T11961" s="61"/>
      <c r="U11961" s="61"/>
      <c r="V11961" s="61"/>
      <c r="W11961" s="61"/>
      <c r="X11961" s="61"/>
      <c r="Y11961" s="61"/>
      <c r="Z11961" s="61"/>
      <c r="AA11961" s="61"/>
      <c r="AB11961" s="61"/>
      <c r="AC11961" s="61"/>
      <c r="AD11961" s="61"/>
      <c r="AE11961" s="61"/>
      <c r="AF11961" s="61"/>
      <c r="AG11961" s="61"/>
      <c r="AH11961" s="61"/>
      <c r="AI11961" s="61"/>
      <c r="AJ11961" s="61"/>
      <c r="AK11961" s="61"/>
      <c r="AL11961" s="61"/>
      <c r="AM11961" s="61"/>
      <c r="AN11961" s="61"/>
      <c r="AO11961" s="61"/>
      <c r="AP11961" s="62"/>
      <c r="AQ11961" s="61"/>
      <c r="AR11961" s="61"/>
      <c r="AS11961" s="61"/>
      <c r="AT11961" s="61"/>
      <c r="AU11961" s="61"/>
      <c r="AV11961" s="61"/>
      <c r="AW11961" s="60"/>
    </row>
    <row r="11962" s="59" customFormat="1" customHeight="1" spans="1:49">
      <c r="A11962" s="60"/>
      <c r="B11962" s="60"/>
      <c r="C11962" s="60"/>
      <c r="D11962" s="60"/>
      <c r="H11962" s="61"/>
      <c r="I11962" s="61"/>
      <c r="J11962" s="61"/>
      <c r="K11962" s="61"/>
      <c r="L11962" s="61"/>
      <c r="M11962" s="61"/>
      <c r="N11962" s="61"/>
      <c r="O11962" s="61"/>
      <c r="P11962" s="61"/>
      <c r="Q11962" s="61"/>
      <c r="R11962" s="61"/>
      <c r="S11962" s="61"/>
      <c r="T11962" s="61"/>
      <c r="U11962" s="61"/>
      <c r="V11962" s="61"/>
      <c r="W11962" s="61"/>
      <c r="X11962" s="61"/>
      <c r="Y11962" s="61"/>
      <c r="Z11962" s="61"/>
      <c r="AA11962" s="61"/>
      <c r="AB11962" s="61"/>
      <c r="AC11962" s="61"/>
      <c r="AD11962" s="61"/>
      <c r="AE11962" s="61"/>
      <c r="AF11962" s="61"/>
      <c r="AG11962" s="61"/>
      <c r="AH11962" s="61"/>
      <c r="AI11962" s="61"/>
      <c r="AJ11962" s="61"/>
      <c r="AK11962" s="61"/>
      <c r="AL11962" s="61"/>
      <c r="AM11962" s="61"/>
      <c r="AN11962" s="61"/>
      <c r="AO11962" s="61"/>
      <c r="AP11962" s="62"/>
      <c r="AQ11962" s="61"/>
      <c r="AR11962" s="61"/>
      <c r="AS11962" s="61"/>
      <c r="AT11962" s="61"/>
      <c r="AU11962" s="61"/>
      <c r="AV11962" s="61"/>
      <c r="AW11962" s="60"/>
    </row>
    <row r="11963" s="59" customFormat="1" customHeight="1" spans="1:49">
      <c r="A11963" s="60"/>
      <c r="B11963" s="60"/>
      <c r="C11963" s="60"/>
      <c r="D11963" s="60"/>
      <c r="H11963" s="61"/>
      <c r="I11963" s="61"/>
      <c r="J11963" s="61"/>
      <c r="K11963" s="61"/>
      <c r="L11963" s="61"/>
      <c r="M11963" s="61"/>
      <c r="N11963" s="61"/>
      <c r="O11963" s="61"/>
      <c r="P11963" s="61"/>
      <c r="Q11963" s="61"/>
      <c r="R11963" s="61"/>
      <c r="S11963" s="61"/>
      <c r="T11963" s="61"/>
      <c r="U11963" s="61"/>
      <c r="V11963" s="61"/>
      <c r="W11963" s="61"/>
      <c r="X11963" s="61"/>
      <c r="Y11963" s="61"/>
      <c r="Z11963" s="61"/>
      <c r="AA11963" s="61"/>
      <c r="AB11963" s="61"/>
      <c r="AC11963" s="61"/>
      <c r="AD11963" s="61"/>
      <c r="AE11963" s="61"/>
      <c r="AF11963" s="61"/>
      <c r="AG11963" s="61"/>
      <c r="AH11963" s="61"/>
      <c r="AI11963" s="61"/>
      <c r="AJ11963" s="61"/>
      <c r="AK11963" s="61"/>
      <c r="AL11963" s="61"/>
      <c r="AM11963" s="61"/>
      <c r="AN11963" s="61"/>
      <c r="AO11963" s="61"/>
      <c r="AP11963" s="62"/>
      <c r="AQ11963" s="61"/>
      <c r="AR11963" s="61"/>
      <c r="AS11963" s="61"/>
      <c r="AT11963" s="61"/>
      <c r="AU11963" s="61"/>
      <c r="AV11963" s="61"/>
      <c r="AW11963" s="60"/>
    </row>
    <row r="11964" s="59" customFormat="1" customHeight="1" spans="1:49">
      <c r="A11964" s="60"/>
      <c r="B11964" s="60"/>
      <c r="C11964" s="60"/>
      <c r="D11964" s="60"/>
      <c r="H11964" s="61"/>
      <c r="I11964" s="61"/>
      <c r="J11964" s="61"/>
      <c r="K11964" s="61"/>
      <c r="L11964" s="61"/>
      <c r="M11964" s="61"/>
      <c r="N11964" s="61"/>
      <c r="O11964" s="61"/>
      <c r="P11964" s="61"/>
      <c r="Q11964" s="61"/>
      <c r="R11964" s="61"/>
      <c r="S11964" s="61"/>
      <c r="T11964" s="61"/>
      <c r="U11964" s="61"/>
      <c r="V11964" s="61"/>
      <c r="W11964" s="61"/>
      <c r="X11964" s="61"/>
      <c r="Y11964" s="61"/>
      <c r="Z11964" s="61"/>
      <c r="AA11964" s="61"/>
      <c r="AB11964" s="61"/>
      <c r="AC11964" s="61"/>
      <c r="AD11964" s="61"/>
      <c r="AE11964" s="61"/>
      <c r="AF11964" s="61"/>
      <c r="AG11964" s="61"/>
      <c r="AH11964" s="61"/>
      <c r="AI11964" s="61"/>
      <c r="AJ11964" s="61"/>
      <c r="AK11964" s="61"/>
      <c r="AL11964" s="61"/>
      <c r="AM11964" s="61"/>
      <c r="AN11964" s="61"/>
      <c r="AO11964" s="61"/>
      <c r="AP11964" s="62"/>
      <c r="AQ11964" s="61"/>
      <c r="AR11964" s="61"/>
      <c r="AS11964" s="61"/>
      <c r="AT11964" s="61"/>
      <c r="AU11964" s="61"/>
      <c r="AV11964" s="61"/>
      <c r="AW11964" s="60"/>
    </row>
    <row r="11965" s="59" customFormat="1" customHeight="1" spans="1:49">
      <c r="A11965" s="60"/>
      <c r="B11965" s="60"/>
      <c r="C11965" s="60"/>
      <c r="D11965" s="60"/>
      <c r="H11965" s="61"/>
      <c r="I11965" s="61"/>
      <c r="J11965" s="61"/>
      <c r="K11965" s="61"/>
      <c r="L11965" s="61"/>
      <c r="M11965" s="61"/>
      <c r="N11965" s="61"/>
      <c r="O11965" s="61"/>
      <c r="P11965" s="61"/>
      <c r="Q11965" s="61"/>
      <c r="R11965" s="61"/>
      <c r="S11965" s="61"/>
      <c r="T11965" s="61"/>
      <c r="U11965" s="61"/>
      <c r="V11965" s="61"/>
      <c r="W11965" s="61"/>
      <c r="X11965" s="61"/>
      <c r="Y11965" s="61"/>
      <c r="Z11965" s="61"/>
      <c r="AA11965" s="61"/>
      <c r="AB11965" s="61"/>
      <c r="AC11965" s="61"/>
      <c r="AD11965" s="61"/>
      <c r="AE11965" s="61"/>
      <c r="AF11965" s="61"/>
      <c r="AG11965" s="61"/>
      <c r="AH11965" s="61"/>
      <c r="AI11965" s="61"/>
      <c r="AJ11965" s="61"/>
      <c r="AK11965" s="61"/>
      <c r="AL11965" s="61"/>
      <c r="AM11965" s="61"/>
      <c r="AN11965" s="61"/>
      <c r="AO11965" s="61"/>
      <c r="AP11965" s="62"/>
      <c r="AQ11965" s="61"/>
      <c r="AR11965" s="61"/>
      <c r="AS11965" s="61"/>
      <c r="AT11965" s="61"/>
      <c r="AU11965" s="61"/>
      <c r="AV11965" s="61"/>
      <c r="AW11965" s="60"/>
    </row>
    <row r="11966" s="59" customFormat="1" customHeight="1" spans="1:49">
      <c r="A11966" s="60"/>
      <c r="B11966" s="60"/>
      <c r="C11966" s="60"/>
      <c r="D11966" s="60"/>
      <c r="H11966" s="61"/>
      <c r="I11966" s="61"/>
      <c r="J11966" s="61"/>
      <c r="K11966" s="61"/>
      <c r="L11966" s="61"/>
      <c r="M11966" s="61"/>
      <c r="N11966" s="61"/>
      <c r="O11966" s="61"/>
      <c r="P11966" s="61"/>
      <c r="Q11966" s="61"/>
      <c r="R11966" s="61"/>
      <c r="S11966" s="61"/>
      <c r="T11966" s="61"/>
      <c r="U11966" s="61"/>
      <c r="V11966" s="61"/>
      <c r="W11966" s="61"/>
      <c r="X11966" s="61"/>
      <c r="Y11966" s="61"/>
      <c r="Z11966" s="61"/>
      <c r="AA11966" s="61"/>
      <c r="AB11966" s="61"/>
      <c r="AC11966" s="61"/>
      <c r="AD11966" s="61"/>
      <c r="AE11966" s="61"/>
      <c r="AF11966" s="61"/>
      <c r="AG11966" s="61"/>
      <c r="AH11966" s="61"/>
      <c r="AI11966" s="61"/>
      <c r="AJ11966" s="61"/>
      <c r="AK11966" s="61"/>
      <c r="AL11966" s="61"/>
      <c r="AM11966" s="61"/>
      <c r="AN11966" s="61"/>
      <c r="AO11966" s="61"/>
      <c r="AP11966" s="62"/>
      <c r="AQ11966" s="61"/>
      <c r="AR11966" s="61"/>
      <c r="AS11966" s="61"/>
      <c r="AT11966" s="61"/>
      <c r="AU11966" s="61"/>
      <c r="AV11966" s="61"/>
      <c r="AW11966" s="60"/>
    </row>
    <row r="11967" s="59" customFormat="1" customHeight="1" spans="1:49">
      <c r="A11967" s="60"/>
      <c r="B11967" s="60"/>
      <c r="C11967" s="60"/>
      <c r="D11967" s="60"/>
      <c r="H11967" s="61"/>
      <c r="I11967" s="61"/>
      <c r="J11967" s="61"/>
      <c r="K11967" s="61"/>
      <c r="L11967" s="61"/>
      <c r="M11967" s="61"/>
      <c r="N11967" s="61"/>
      <c r="O11967" s="61"/>
      <c r="P11967" s="61"/>
      <c r="Q11967" s="61"/>
      <c r="R11967" s="61"/>
      <c r="S11967" s="61"/>
      <c r="T11967" s="61"/>
      <c r="U11967" s="61"/>
      <c r="V11967" s="61"/>
      <c r="W11967" s="61"/>
      <c r="X11967" s="61"/>
      <c r="Y11967" s="61"/>
      <c r="Z11967" s="61"/>
      <c r="AA11967" s="61"/>
      <c r="AB11967" s="61"/>
      <c r="AC11967" s="61"/>
      <c r="AD11967" s="61"/>
      <c r="AE11967" s="61"/>
      <c r="AF11967" s="61"/>
      <c r="AG11967" s="61"/>
      <c r="AH11967" s="61"/>
      <c r="AI11967" s="61"/>
      <c r="AJ11967" s="61"/>
      <c r="AK11967" s="61"/>
      <c r="AL11967" s="61"/>
      <c r="AM11967" s="61"/>
      <c r="AN11967" s="61"/>
      <c r="AO11967" s="61"/>
      <c r="AP11967" s="62"/>
      <c r="AQ11967" s="61"/>
      <c r="AR11967" s="61"/>
      <c r="AS11967" s="61"/>
      <c r="AT11967" s="61"/>
      <c r="AU11967" s="61"/>
      <c r="AV11967" s="61"/>
      <c r="AW11967" s="60"/>
    </row>
    <row r="11968" s="59" customFormat="1" customHeight="1" spans="1:49">
      <c r="A11968" s="60"/>
      <c r="B11968" s="60"/>
      <c r="C11968" s="60"/>
      <c r="D11968" s="60"/>
      <c r="H11968" s="61"/>
      <c r="I11968" s="61"/>
      <c r="J11968" s="61"/>
      <c r="K11968" s="61"/>
      <c r="L11968" s="61"/>
      <c r="M11968" s="61"/>
      <c r="N11968" s="61"/>
      <c r="O11968" s="61"/>
      <c r="P11968" s="61"/>
      <c r="Q11968" s="61"/>
      <c r="R11968" s="61"/>
      <c r="S11968" s="61"/>
      <c r="T11968" s="61"/>
      <c r="U11968" s="61"/>
      <c r="V11968" s="61"/>
      <c r="W11968" s="61"/>
      <c r="X11968" s="61"/>
      <c r="Y11968" s="61"/>
      <c r="Z11968" s="61"/>
      <c r="AA11968" s="61"/>
      <c r="AB11968" s="61"/>
      <c r="AC11968" s="61"/>
      <c r="AD11968" s="61"/>
      <c r="AE11968" s="61"/>
      <c r="AF11968" s="61"/>
      <c r="AG11968" s="61"/>
      <c r="AH11968" s="61"/>
      <c r="AI11968" s="61"/>
      <c r="AJ11968" s="61"/>
      <c r="AK11968" s="61"/>
      <c r="AL11968" s="61"/>
      <c r="AM11968" s="61"/>
      <c r="AN11968" s="61"/>
      <c r="AO11968" s="61"/>
      <c r="AP11968" s="62"/>
      <c r="AQ11968" s="61"/>
      <c r="AR11968" s="61"/>
      <c r="AS11968" s="61"/>
      <c r="AT11968" s="61"/>
      <c r="AU11968" s="61"/>
      <c r="AV11968" s="61"/>
      <c r="AW11968" s="60"/>
    </row>
    <row r="11969" s="59" customFormat="1" customHeight="1" spans="1:49">
      <c r="A11969" s="60"/>
      <c r="B11969" s="60"/>
      <c r="C11969" s="60"/>
      <c r="D11969" s="60"/>
      <c r="H11969" s="61"/>
      <c r="I11969" s="61"/>
      <c r="J11969" s="61"/>
      <c r="K11969" s="61"/>
      <c r="L11969" s="61"/>
      <c r="M11969" s="61"/>
      <c r="N11969" s="61"/>
      <c r="O11969" s="61"/>
      <c r="P11969" s="61"/>
      <c r="Q11969" s="61"/>
      <c r="R11969" s="61"/>
      <c r="S11969" s="61"/>
      <c r="T11969" s="61"/>
      <c r="U11969" s="61"/>
      <c r="V11969" s="61"/>
      <c r="W11969" s="61"/>
      <c r="X11969" s="61"/>
      <c r="Y11969" s="61"/>
      <c r="Z11969" s="61"/>
      <c r="AA11969" s="61"/>
      <c r="AB11969" s="61"/>
      <c r="AC11969" s="61"/>
      <c r="AD11969" s="61"/>
      <c r="AE11969" s="61"/>
      <c r="AF11969" s="61"/>
      <c r="AG11969" s="61"/>
      <c r="AH11969" s="61"/>
      <c r="AI11969" s="61"/>
      <c r="AJ11969" s="61"/>
      <c r="AK11969" s="61"/>
      <c r="AL11969" s="61"/>
      <c r="AM11969" s="61"/>
      <c r="AN11969" s="61"/>
      <c r="AO11969" s="61"/>
      <c r="AP11969" s="62"/>
      <c r="AQ11969" s="61"/>
      <c r="AR11969" s="61"/>
      <c r="AS11969" s="61"/>
      <c r="AT11969" s="61"/>
      <c r="AU11969" s="61"/>
      <c r="AV11969" s="61"/>
      <c r="AW11969" s="60"/>
    </row>
    <row r="11970" s="59" customFormat="1" customHeight="1" spans="1:49">
      <c r="A11970" s="60"/>
      <c r="B11970" s="60"/>
      <c r="C11970" s="60"/>
      <c r="D11970" s="60"/>
      <c r="H11970" s="61"/>
      <c r="I11970" s="61"/>
      <c r="J11970" s="61"/>
      <c r="K11970" s="61"/>
      <c r="L11970" s="61"/>
      <c r="M11970" s="61"/>
      <c r="N11970" s="61"/>
      <c r="O11970" s="61"/>
      <c r="P11970" s="61"/>
      <c r="Q11970" s="61"/>
      <c r="R11970" s="61"/>
      <c r="S11970" s="61"/>
      <c r="T11970" s="61"/>
      <c r="U11970" s="61"/>
      <c r="V11970" s="61"/>
      <c r="W11970" s="61"/>
      <c r="X11970" s="61"/>
      <c r="Y11970" s="61"/>
      <c r="Z11970" s="61"/>
      <c r="AA11970" s="61"/>
      <c r="AB11970" s="61"/>
      <c r="AC11970" s="61"/>
      <c r="AD11970" s="61"/>
      <c r="AE11970" s="61"/>
      <c r="AF11970" s="61"/>
      <c r="AG11970" s="61"/>
      <c r="AH11970" s="61"/>
      <c r="AI11970" s="61"/>
      <c r="AJ11970" s="61"/>
      <c r="AK11970" s="61"/>
      <c r="AL11970" s="61"/>
      <c r="AM11970" s="61"/>
      <c r="AN11970" s="61"/>
      <c r="AO11970" s="61"/>
      <c r="AP11970" s="62"/>
      <c r="AQ11970" s="61"/>
      <c r="AR11970" s="61"/>
      <c r="AS11970" s="61"/>
      <c r="AT11970" s="61"/>
      <c r="AU11970" s="61"/>
      <c r="AV11970" s="61"/>
      <c r="AW11970" s="60"/>
    </row>
    <row r="11971" s="59" customFormat="1" customHeight="1" spans="1:49">
      <c r="A11971" s="60"/>
      <c r="B11971" s="60"/>
      <c r="C11971" s="60"/>
      <c r="D11971" s="60"/>
      <c r="H11971" s="61"/>
      <c r="I11971" s="61"/>
      <c r="J11971" s="61"/>
      <c r="K11971" s="61"/>
      <c r="L11971" s="61"/>
      <c r="M11971" s="61"/>
      <c r="N11971" s="61"/>
      <c r="O11971" s="61"/>
      <c r="P11971" s="61"/>
      <c r="Q11971" s="61"/>
      <c r="R11971" s="61"/>
      <c r="S11971" s="61"/>
      <c r="T11971" s="61"/>
      <c r="U11971" s="61"/>
      <c r="V11971" s="61"/>
      <c r="W11971" s="61"/>
      <c r="X11971" s="61"/>
      <c r="Y11971" s="61"/>
      <c r="Z11971" s="61"/>
      <c r="AA11971" s="61"/>
      <c r="AB11971" s="61"/>
      <c r="AC11971" s="61"/>
      <c r="AD11971" s="61"/>
      <c r="AE11971" s="61"/>
      <c r="AF11971" s="61"/>
      <c r="AG11971" s="61"/>
      <c r="AH11971" s="61"/>
      <c r="AI11971" s="61"/>
      <c r="AJ11971" s="61"/>
      <c r="AK11971" s="61"/>
      <c r="AL11971" s="61"/>
      <c r="AM11971" s="61"/>
      <c r="AN11971" s="61"/>
      <c r="AO11971" s="61"/>
      <c r="AP11971" s="62"/>
      <c r="AQ11971" s="61"/>
      <c r="AR11971" s="61"/>
      <c r="AS11971" s="61"/>
      <c r="AT11971" s="61"/>
      <c r="AU11971" s="61"/>
      <c r="AV11971" s="61"/>
      <c r="AW11971" s="60"/>
    </row>
    <row r="11972" s="59" customFormat="1" customHeight="1" spans="1:49">
      <c r="A11972" s="60"/>
      <c r="B11972" s="60"/>
      <c r="C11972" s="60"/>
      <c r="D11972" s="60"/>
      <c r="H11972" s="61"/>
      <c r="I11972" s="61"/>
      <c r="J11972" s="61"/>
      <c r="K11972" s="61"/>
      <c r="L11972" s="61"/>
      <c r="M11972" s="61"/>
      <c r="N11972" s="61"/>
      <c r="O11972" s="61"/>
      <c r="P11972" s="61"/>
      <c r="Q11972" s="61"/>
      <c r="R11972" s="61"/>
      <c r="S11972" s="61"/>
      <c r="T11972" s="61"/>
      <c r="U11972" s="61"/>
      <c r="V11972" s="61"/>
      <c r="W11972" s="61"/>
      <c r="X11972" s="61"/>
      <c r="Y11972" s="61"/>
      <c r="Z11972" s="61"/>
      <c r="AA11972" s="61"/>
      <c r="AB11972" s="61"/>
      <c r="AC11972" s="61"/>
      <c r="AD11972" s="61"/>
      <c r="AE11972" s="61"/>
      <c r="AF11972" s="61"/>
      <c r="AG11972" s="61"/>
      <c r="AH11972" s="61"/>
      <c r="AI11972" s="61"/>
      <c r="AJ11972" s="61"/>
      <c r="AK11972" s="61"/>
      <c r="AL11972" s="61"/>
      <c r="AM11972" s="61"/>
      <c r="AN11972" s="61"/>
      <c r="AO11972" s="61"/>
      <c r="AP11972" s="62"/>
      <c r="AQ11972" s="61"/>
      <c r="AR11972" s="61"/>
      <c r="AS11972" s="61"/>
      <c r="AT11972" s="61"/>
      <c r="AU11972" s="61"/>
      <c r="AV11972" s="61"/>
      <c r="AW11972" s="60"/>
    </row>
    <row r="11973" s="59" customFormat="1" customHeight="1" spans="1:49">
      <c r="A11973" s="60"/>
      <c r="B11973" s="60"/>
      <c r="C11973" s="60"/>
      <c r="D11973" s="60"/>
      <c r="H11973" s="61"/>
      <c r="I11973" s="61"/>
      <c r="J11973" s="61"/>
      <c r="K11973" s="61"/>
      <c r="L11973" s="61"/>
      <c r="M11973" s="61"/>
      <c r="N11973" s="61"/>
      <c r="O11973" s="61"/>
      <c r="P11973" s="61"/>
      <c r="Q11973" s="61"/>
      <c r="R11973" s="61"/>
      <c r="S11973" s="61"/>
      <c r="T11973" s="61"/>
      <c r="U11973" s="61"/>
      <c r="V11973" s="61"/>
      <c r="W11973" s="61"/>
      <c r="X11973" s="61"/>
      <c r="Y11973" s="61"/>
      <c r="Z11973" s="61"/>
      <c r="AA11973" s="61"/>
      <c r="AB11973" s="61"/>
      <c r="AC11973" s="61"/>
      <c r="AD11973" s="61"/>
      <c r="AE11973" s="61"/>
      <c r="AF11973" s="61"/>
      <c r="AG11973" s="61"/>
      <c r="AH11973" s="61"/>
      <c r="AI11973" s="61"/>
      <c r="AJ11973" s="61"/>
      <c r="AK11973" s="61"/>
      <c r="AL11973" s="61"/>
      <c r="AM11973" s="61"/>
      <c r="AN11973" s="61"/>
      <c r="AO11973" s="61"/>
      <c r="AP11973" s="62"/>
      <c r="AQ11973" s="61"/>
      <c r="AR11973" s="61"/>
      <c r="AS11973" s="61"/>
      <c r="AT11973" s="61"/>
      <c r="AU11973" s="61"/>
      <c r="AV11973" s="61"/>
      <c r="AW11973" s="60"/>
    </row>
    <row r="11974" s="59" customFormat="1" customHeight="1" spans="1:49">
      <c r="A11974" s="60"/>
      <c r="B11974" s="60"/>
      <c r="C11974" s="60"/>
      <c r="D11974" s="60"/>
      <c r="H11974" s="61"/>
      <c r="I11974" s="61"/>
      <c r="J11974" s="61"/>
      <c r="K11974" s="61"/>
      <c r="L11974" s="61"/>
      <c r="M11974" s="61"/>
      <c r="N11974" s="61"/>
      <c r="O11974" s="61"/>
      <c r="P11974" s="61"/>
      <c r="Q11974" s="61"/>
      <c r="R11974" s="61"/>
      <c r="S11974" s="61"/>
      <c r="T11974" s="61"/>
      <c r="U11974" s="61"/>
      <c r="V11974" s="61"/>
      <c r="W11974" s="61"/>
      <c r="X11974" s="61"/>
      <c r="Y11974" s="61"/>
      <c r="Z11974" s="61"/>
      <c r="AA11974" s="61"/>
      <c r="AB11974" s="61"/>
      <c r="AC11974" s="61"/>
      <c r="AD11974" s="61"/>
      <c r="AE11974" s="61"/>
      <c r="AF11974" s="61"/>
      <c r="AG11974" s="61"/>
      <c r="AH11974" s="61"/>
      <c r="AI11974" s="61"/>
      <c r="AJ11974" s="61"/>
      <c r="AK11974" s="61"/>
      <c r="AL11974" s="61"/>
      <c r="AM11974" s="61"/>
      <c r="AN11974" s="61"/>
      <c r="AO11974" s="61"/>
      <c r="AP11974" s="62"/>
      <c r="AQ11974" s="61"/>
      <c r="AR11974" s="61"/>
      <c r="AS11974" s="61"/>
      <c r="AT11974" s="61"/>
      <c r="AU11974" s="61"/>
      <c r="AV11974" s="61"/>
      <c r="AW11974" s="60"/>
    </row>
    <row r="11975" s="59" customFormat="1" customHeight="1" spans="1:49">
      <c r="A11975" s="60"/>
      <c r="B11975" s="60"/>
      <c r="C11975" s="60"/>
      <c r="D11975" s="60"/>
      <c r="H11975" s="61"/>
      <c r="I11975" s="61"/>
      <c r="J11975" s="61"/>
      <c r="K11975" s="61"/>
      <c r="L11975" s="61"/>
      <c r="M11975" s="61"/>
      <c r="N11975" s="61"/>
      <c r="O11975" s="61"/>
      <c r="P11975" s="61"/>
      <c r="Q11975" s="61"/>
      <c r="R11975" s="61"/>
      <c r="S11975" s="61"/>
      <c r="T11975" s="61"/>
      <c r="U11975" s="61"/>
      <c r="V11975" s="61"/>
      <c r="W11975" s="61"/>
      <c r="X11975" s="61"/>
      <c r="Y11975" s="61"/>
      <c r="Z11975" s="61"/>
      <c r="AA11975" s="61"/>
      <c r="AB11975" s="61"/>
      <c r="AC11975" s="61"/>
      <c r="AD11975" s="61"/>
      <c r="AE11975" s="61"/>
      <c r="AF11975" s="61"/>
      <c r="AG11975" s="61"/>
      <c r="AH11975" s="61"/>
      <c r="AI11975" s="61"/>
      <c r="AJ11975" s="61"/>
      <c r="AK11975" s="61"/>
      <c r="AL11975" s="61"/>
      <c r="AM11975" s="61"/>
      <c r="AN11975" s="61"/>
      <c r="AO11975" s="61"/>
      <c r="AP11975" s="62"/>
      <c r="AQ11975" s="61"/>
      <c r="AR11975" s="61"/>
      <c r="AS11975" s="61"/>
      <c r="AT11975" s="61"/>
      <c r="AU11975" s="61"/>
      <c r="AV11975" s="61"/>
      <c r="AW11975" s="60"/>
    </row>
    <row r="11976" s="59" customFormat="1" customHeight="1" spans="1:49">
      <c r="A11976" s="60"/>
      <c r="B11976" s="60"/>
      <c r="C11976" s="60"/>
      <c r="D11976" s="60"/>
      <c r="H11976" s="61"/>
      <c r="I11976" s="61"/>
      <c r="J11976" s="61"/>
      <c r="K11976" s="61"/>
      <c r="L11976" s="61"/>
      <c r="M11976" s="61"/>
      <c r="N11976" s="61"/>
      <c r="O11976" s="61"/>
      <c r="P11976" s="61"/>
      <c r="Q11976" s="61"/>
      <c r="R11976" s="61"/>
      <c r="S11976" s="61"/>
      <c r="T11976" s="61"/>
      <c r="U11976" s="61"/>
      <c r="V11976" s="61"/>
      <c r="W11976" s="61"/>
      <c r="X11976" s="61"/>
      <c r="Y11976" s="61"/>
      <c r="Z11976" s="61"/>
      <c r="AA11976" s="61"/>
      <c r="AB11976" s="61"/>
      <c r="AC11976" s="61"/>
      <c r="AD11976" s="61"/>
      <c r="AE11976" s="61"/>
      <c r="AF11976" s="61"/>
      <c r="AG11976" s="61"/>
      <c r="AH11976" s="61"/>
      <c r="AI11976" s="61"/>
      <c r="AJ11976" s="61"/>
      <c r="AK11976" s="61"/>
      <c r="AL11976" s="61"/>
      <c r="AM11976" s="61"/>
      <c r="AN11976" s="61"/>
      <c r="AO11976" s="61"/>
      <c r="AP11976" s="62"/>
      <c r="AQ11976" s="61"/>
      <c r="AR11976" s="61"/>
      <c r="AS11976" s="61"/>
      <c r="AT11976" s="61"/>
      <c r="AU11976" s="61"/>
      <c r="AV11976" s="61"/>
      <c r="AW11976" s="60"/>
    </row>
    <row r="11977" s="59" customFormat="1" customHeight="1" spans="1:49">
      <c r="A11977" s="60"/>
      <c r="B11977" s="60"/>
      <c r="C11977" s="60"/>
      <c r="D11977" s="60"/>
      <c r="H11977" s="61"/>
      <c r="I11977" s="61"/>
      <c r="J11977" s="61"/>
      <c r="K11977" s="61"/>
      <c r="L11977" s="61"/>
      <c r="M11977" s="61"/>
      <c r="N11977" s="61"/>
      <c r="O11977" s="61"/>
      <c r="P11977" s="61"/>
      <c r="Q11977" s="61"/>
      <c r="R11977" s="61"/>
      <c r="S11977" s="61"/>
      <c r="T11977" s="61"/>
      <c r="U11977" s="61"/>
      <c r="V11977" s="61"/>
      <c r="W11977" s="61"/>
      <c r="X11977" s="61"/>
      <c r="Y11977" s="61"/>
      <c r="Z11977" s="61"/>
      <c r="AA11977" s="61"/>
      <c r="AB11977" s="61"/>
      <c r="AC11977" s="61"/>
      <c r="AD11977" s="61"/>
      <c r="AE11977" s="61"/>
      <c r="AF11977" s="61"/>
      <c r="AG11977" s="61"/>
      <c r="AH11977" s="61"/>
      <c r="AI11977" s="61"/>
      <c r="AJ11977" s="61"/>
      <c r="AK11977" s="61"/>
      <c r="AL11977" s="61"/>
      <c r="AM11977" s="61"/>
      <c r="AN11977" s="61"/>
      <c r="AO11977" s="61"/>
      <c r="AP11977" s="62"/>
      <c r="AQ11977" s="61"/>
      <c r="AR11977" s="61"/>
      <c r="AS11977" s="61"/>
      <c r="AT11977" s="61"/>
      <c r="AU11977" s="61"/>
      <c r="AV11977" s="61"/>
      <c r="AW11977" s="60"/>
    </row>
    <row r="11978" s="59" customFormat="1" customHeight="1" spans="1:49">
      <c r="A11978" s="60"/>
      <c r="B11978" s="60"/>
      <c r="C11978" s="60"/>
      <c r="D11978" s="60"/>
      <c r="H11978" s="61"/>
      <c r="I11978" s="61"/>
      <c r="J11978" s="61"/>
      <c r="K11978" s="61"/>
      <c r="L11978" s="61"/>
      <c r="M11978" s="61"/>
      <c r="N11978" s="61"/>
      <c r="O11978" s="61"/>
      <c r="P11978" s="61"/>
      <c r="Q11978" s="61"/>
      <c r="R11978" s="61"/>
      <c r="S11978" s="61"/>
      <c r="T11978" s="61"/>
      <c r="U11978" s="61"/>
      <c r="V11978" s="61"/>
      <c r="W11978" s="61"/>
      <c r="X11978" s="61"/>
      <c r="Y11978" s="61"/>
      <c r="Z11978" s="61"/>
      <c r="AA11978" s="61"/>
      <c r="AB11978" s="61"/>
      <c r="AC11978" s="61"/>
      <c r="AD11978" s="61"/>
      <c r="AE11978" s="61"/>
      <c r="AF11978" s="61"/>
      <c r="AG11978" s="61"/>
      <c r="AH11978" s="61"/>
      <c r="AI11978" s="61"/>
      <c r="AJ11978" s="61"/>
      <c r="AK11978" s="61"/>
      <c r="AL11978" s="61"/>
      <c r="AM11978" s="61"/>
      <c r="AN11978" s="61"/>
      <c r="AO11978" s="61"/>
      <c r="AP11978" s="62"/>
      <c r="AQ11978" s="61"/>
      <c r="AR11978" s="61"/>
      <c r="AS11978" s="61"/>
      <c r="AT11978" s="61"/>
      <c r="AU11978" s="61"/>
      <c r="AV11978" s="61"/>
      <c r="AW11978" s="60"/>
    </row>
    <row r="11979" s="59" customFormat="1" customHeight="1" spans="1:49">
      <c r="A11979" s="60"/>
      <c r="B11979" s="60"/>
      <c r="C11979" s="60"/>
      <c r="D11979" s="60"/>
      <c r="H11979" s="61"/>
      <c r="I11979" s="61"/>
      <c r="J11979" s="61"/>
      <c r="K11979" s="61"/>
      <c r="L11979" s="61"/>
      <c r="M11979" s="61"/>
      <c r="N11979" s="61"/>
      <c r="O11979" s="61"/>
      <c r="P11979" s="61"/>
      <c r="Q11979" s="61"/>
      <c r="R11979" s="61"/>
      <c r="S11979" s="61"/>
      <c r="T11979" s="61"/>
      <c r="U11979" s="61"/>
      <c r="V11979" s="61"/>
      <c r="W11979" s="61"/>
      <c r="X11979" s="61"/>
      <c r="Y11979" s="61"/>
      <c r="Z11979" s="61"/>
      <c r="AA11979" s="61"/>
      <c r="AB11979" s="61"/>
      <c r="AC11979" s="61"/>
      <c r="AD11979" s="61"/>
      <c r="AE11979" s="61"/>
      <c r="AF11979" s="61"/>
      <c r="AG11979" s="61"/>
      <c r="AH11979" s="61"/>
      <c r="AI11979" s="61"/>
      <c r="AJ11979" s="61"/>
      <c r="AK11979" s="61"/>
      <c r="AL11979" s="61"/>
      <c r="AM11979" s="61"/>
      <c r="AN11979" s="61"/>
      <c r="AO11979" s="61"/>
      <c r="AP11979" s="62"/>
      <c r="AQ11979" s="61"/>
      <c r="AR11979" s="61"/>
      <c r="AS11979" s="61"/>
      <c r="AT11979" s="61"/>
      <c r="AU11979" s="61"/>
      <c r="AV11979" s="61"/>
      <c r="AW11979" s="60"/>
    </row>
    <row r="11980" s="59" customFormat="1" customHeight="1" spans="1:49">
      <c r="A11980" s="60"/>
      <c r="B11980" s="60"/>
      <c r="C11980" s="60"/>
      <c r="D11980" s="60"/>
      <c r="H11980" s="61"/>
      <c r="I11980" s="61"/>
      <c r="J11980" s="61"/>
      <c r="K11980" s="61"/>
      <c r="L11980" s="61"/>
      <c r="M11980" s="61"/>
      <c r="N11980" s="61"/>
      <c r="O11980" s="61"/>
      <c r="P11980" s="61"/>
      <c r="Q11980" s="61"/>
      <c r="R11980" s="61"/>
      <c r="S11980" s="61"/>
      <c r="T11980" s="61"/>
      <c r="U11980" s="61"/>
      <c r="V11980" s="61"/>
      <c r="W11980" s="61"/>
      <c r="X11980" s="61"/>
      <c r="Y11980" s="61"/>
      <c r="Z11980" s="61"/>
      <c r="AA11980" s="61"/>
      <c r="AB11980" s="61"/>
      <c r="AC11980" s="61"/>
      <c r="AD11980" s="61"/>
      <c r="AE11980" s="61"/>
      <c r="AF11980" s="61"/>
      <c r="AG11980" s="61"/>
      <c r="AH11980" s="61"/>
      <c r="AI11980" s="61"/>
      <c r="AJ11980" s="61"/>
      <c r="AK11980" s="61"/>
      <c r="AL11980" s="61"/>
      <c r="AM11980" s="61"/>
      <c r="AN11980" s="61"/>
      <c r="AO11980" s="61"/>
      <c r="AP11980" s="62"/>
      <c r="AQ11980" s="61"/>
      <c r="AR11980" s="61"/>
      <c r="AS11980" s="61"/>
      <c r="AT11980" s="61"/>
      <c r="AU11980" s="61"/>
      <c r="AV11980" s="61"/>
      <c r="AW11980" s="60"/>
    </row>
    <row r="11981" s="59" customFormat="1" customHeight="1" spans="1:49">
      <c r="A11981" s="60"/>
      <c r="B11981" s="60"/>
      <c r="C11981" s="60"/>
      <c r="D11981" s="60"/>
      <c r="H11981" s="61"/>
      <c r="I11981" s="61"/>
      <c r="J11981" s="61"/>
      <c r="K11981" s="61"/>
      <c r="L11981" s="61"/>
      <c r="M11981" s="61"/>
      <c r="N11981" s="61"/>
      <c r="O11981" s="61"/>
      <c r="P11981" s="61"/>
      <c r="Q11981" s="61"/>
      <c r="R11981" s="61"/>
      <c r="S11981" s="61"/>
      <c r="T11981" s="61"/>
      <c r="U11981" s="61"/>
      <c r="V11981" s="61"/>
      <c r="W11981" s="61"/>
      <c r="X11981" s="61"/>
      <c r="Y11981" s="61"/>
      <c r="Z11981" s="61"/>
      <c r="AA11981" s="61"/>
      <c r="AB11981" s="61"/>
      <c r="AC11981" s="61"/>
      <c r="AD11981" s="61"/>
      <c r="AE11981" s="61"/>
      <c r="AF11981" s="61"/>
      <c r="AG11981" s="61"/>
      <c r="AH11981" s="61"/>
      <c r="AI11981" s="61"/>
      <c r="AJ11981" s="61"/>
      <c r="AK11981" s="61"/>
      <c r="AL11981" s="61"/>
      <c r="AM11981" s="61"/>
      <c r="AN11981" s="61"/>
      <c r="AO11981" s="61"/>
      <c r="AP11981" s="62"/>
      <c r="AQ11981" s="61"/>
      <c r="AR11981" s="61"/>
      <c r="AS11981" s="61"/>
      <c r="AT11981" s="61"/>
      <c r="AU11981" s="61"/>
      <c r="AV11981" s="61"/>
      <c r="AW11981" s="60"/>
    </row>
    <row r="11982" s="59" customFormat="1" customHeight="1" spans="1:49">
      <c r="A11982" s="60"/>
      <c r="B11982" s="60"/>
      <c r="C11982" s="60"/>
      <c r="D11982" s="60"/>
      <c r="H11982" s="61"/>
      <c r="I11982" s="61"/>
      <c r="J11982" s="61"/>
      <c r="K11982" s="61"/>
      <c r="L11982" s="61"/>
      <c r="M11982" s="61"/>
      <c r="N11982" s="61"/>
      <c r="O11982" s="61"/>
      <c r="P11982" s="61"/>
      <c r="Q11982" s="61"/>
      <c r="R11982" s="61"/>
      <c r="S11982" s="61"/>
      <c r="T11982" s="61"/>
      <c r="U11982" s="61"/>
      <c r="V11982" s="61"/>
      <c r="W11982" s="61"/>
      <c r="X11982" s="61"/>
      <c r="Y11982" s="61"/>
      <c r="Z11982" s="61"/>
      <c r="AA11982" s="61"/>
      <c r="AB11982" s="61"/>
      <c r="AC11982" s="61"/>
      <c r="AD11982" s="61"/>
      <c r="AE11982" s="61"/>
      <c r="AF11982" s="61"/>
      <c r="AG11982" s="61"/>
      <c r="AH11982" s="61"/>
      <c r="AI11982" s="61"/>
      <c r="AJ11982" s="61"/>
      <c r="AK11982" s="61"/>
      <c r="AL11982" s="61"/>
      <c r="AM11982" s="61"/>
      <c r="AN11982" s="61"/>
      <c r="AO11982" s="61"/>
      <c r="AP11982" s="62"/>
      <c r="AQ11982" s="61"/>
      <c r="AR11982" s="61"/>
      <c r="AS11982" s="61"/>
      <c r="AT11982" s="61"/>
      <c r="AU11982" s="61"/>
      <c r="AV11982" s="61"/>
      <c r="AW11982" s="60"/>
    </row>
    <row r="11983" s="59" customFormat="1" customHeight="1" spans="1:49">
      <c r="A11983" s="60"/>
      <c r="B11983" s="60"/>
      <c r="C11983" s="60"/>
      <c r="D11983" s="60"/>
      <c r="H11983" s="61"/>
      <c r="I11983" s="61"/>
      <c r="J11983" s="61"/>
      <c r="K11983" s="61"/>
      <c r="L11983" s="61"/>
      <c r="M11983" s="61"/>
      <c r="N11983" s="61"/>
      <c r="O11983" s="61"/>
      <c r="P11983" s="61"/>
      <c r="Q11983" s="61"/>
      <c r="R11983" s="61"/>
      <c r="S11983" s="61"/>
      <c r="T11983" s="61"/>
      <c r="U11983" s="61"/>
      <c r="V11983" s="61"/>
      <c r="W11983" s="61"/>
      <c r="X11983" s="61"/>
      <c r="Y11983" s="61"/>
      <c r="Z11983" s="61"/>
      <c r="AA11983" s="61"/>
      <c r="AB11983" s="61"/>
      <c r="AC11983" s="61"/>
      <c r="AD11983" s="61"/>
      <c r="AE11983" s="61"/>
      <c r="AF11983" s="61"/>
      <c r="AG11983" s="61"/>
      <c r="AH11983" s="61"/>
      <c r="AI11983" s="61"/>
      <c r="AJ11983" s="61"/>
      <c r="AK11983" s="61"/>
      <c r="AL11983" s="61"/>
      <c r="AM11983" s="61"/>
      <c r="AN11983" s="61"/>
      <c r="AO11983" s="61"/>
      <c r="AP11983" s="62"/>
      <c r="AQ11983" s="61"/>
      <c r="AR11983" s="61"/>
      <c r="AS11983" s="61"/>
      <c r="AT11983" s="61"/>
      <c r="AU11983" s="61"/>
      <c r="AV11983" s="61"/>
      <c r="AW11983" s="60"/>
    </row>
    <row r="11984" s="59" customFormat="1" customHeight="1" spans="1:49">
      <c r="A11984" s="60"/>
      <c r="B11984" s="60"/>
      <c r="C11984" s="60"/>
      <c r="D11984" s="60"/>
      <c r="H11984" s="61"/>
      <c r="I11984" s="61"/>
      <c r="J11984" s="61"/>
      <c r="K11984" s="61"/>
      <c r="L11984" s="61"/>
      <c r="M11984" s="61"/>
      <c r="N11984" s="61"/>
      <c r="O11984" s="61"/>
      <c r="P11984" s="61"/>
      <c r="Q11984" s="61"/>
      <c r="R11984" s="61"/>
      <c r="S11984" s="61"/>
      <c r="T11984" s="61"/>
      <c r="U11984" s="61"/>
      <c r="V11984" s="61"/>
      <c r="W11984" s="61"/>
      <c r="X11984" s="61"/>
      <c r="Y11984" s="61"/>
      <c r="Z11984" s="61"/>
      <c r="AA11984" s="61"/>
      <c r="AB11984" s="61"/>
      <c r="AC11984" s="61"/>
      <c r="AD11984" s="61"/>
      <c r="AE11984" s="61"/>
      <c r="AF11984" s="61"/>
      <c r="AG11984" s="61"/>
      <c r="AH11984" s="61"/>
      <c r="AI11984" s="61"/>
      <c r="AJ11984" s="61"/>
      <c r="AK11984" s="61"/>
      <c r="AL11984" s="61"/>
      <c r="AM11984" s="61"/>
      <c r="AN11984" s="61"/>
      <c r="AO11984" s="61"/>
      <c r="AP11984" s="62"/>
      <c r="AQ11984" s="61"/>
      <c r="AR11984" s="61"/>
      <c r="AS11984" s="61"/>
      <c r="AT11984" s="61"/>
      <c r="AU11984" s="61"/>
      <c r="AV11984" s="61"/>
      <c r="AW11984" s="60"/>
    </row>
    <row r="11985" s="59" customFormat="1" customHeight="1" spans="1:49">
      <c r="A11985" s="60"/>
      <c r="B11985" s="60"/>
      <c r="C11985" s="60"/>
      <c r="D11985" s="60"/>
      <c r="H11985" s="61"/>
      <c r="I11985" s="61"/>
      <c r="J11985" s="61"/>
      <c r="K11985" s="61"/>
      <c r="L11985" s="61"/>
      <c r="M11985" s="61"/>
      <c r="N11985" s="61"/>
      <c r="O11985" s="61"/>
      <c r="P11985" s="61"/>
      <c r="Q11985" s="61"/>
      <c r="R11985" s="61"/>
      <c r="S11985" s="61"/>
      <c r="T11985" s="61"/>
      <c r="U11985" s="61"/>
      <c r="V11985" s="61"/>
      <c r="W11985" s="61"/>
      <c r="X11985" s="61"/>
      <c r="Y11985" s="61"/>
      <c r="Z11985" s="61"/>
      <c r="AA11985" s="61"/>
      <c r="AB11985" s="61"/>
      <c r="AC11985" s="61"/>
      <c r="AD11985" s="61"/>
      <c r="AE11985" s="61"/>
      <c r="AF11985" s="61"/>
      <c r="AG11985" s="61"/>
      <c r="AH11985" s="61"/>
      <c r="AI11985" s="61"/>
      <c r="AJ11985" s="61"/>
      <c r="AK11985" s="61"/>
      <c r="AL11985" s="61"/>
      <c r="AM11985" s="61"/>
      <c r="AN11985" s="61"/>
      <c r="AO11985" s="61"/>
      <c r="AP11985" s="62"/>
      <c r="AQ11985" s="61"/>
      <c r="AR11985" s="61"/>
      <c r="AS11985" s="61"/>
      <c r="AT11985" s="61"/>
      <c r="AU11985" s="61"/>
      <c r="AV11985" s="61"/>
      <c r="AW11985" s="60"/>
    </row>
    <row r="11986" s="59" customFormat="1" customHeight="1" spans="1:49">
      <c r="A11986" s="60"/>
      <c r="B11986" s="60"/>
      <c r="C11986" s="60"/>
      <c r="D11986" s="60"/>
      <c r="H11986" s="61"/>
      <c r="I11986" s="61"/>
      <c r="J11986" s="61"/>
      <c r="K11986" s="61"/>
      <c r="L11986" s="61"/>
      <c r="M11986" s="61"/>
      <c r="N11986" s="61"/>
      <c r="O11986" s="61"/>
      <c r="P11986" s="61"/>
      <c r="Q11986" s="61"/>
      <c r="R11986" s="61"/>
      <c r="S11986" s="61"/>
      <c r="T11986" s="61"/>
      <c r="U11986" s="61"/>
      <c r="V11986" s="61"/>
      <c r="W11986" s="61"/>
      <c r="X11986" s="61"/>
      <c r="Y11986" s="61"/>
      <c r="Z11986" s="61"/>
      <c r="AA11986" s="61"/>
      <c r="AB11986" s="61"/>
      <c r="AC11986" s="61"/>
      <c r="AD11986" s="61"/>
      <c r="AE11986" s="61"/>
      <c r="AF11986" s="61"/>
      <c r="AG11986" s="61"/>
      <c r="AH11986" s="61"/>
      <c r="AI11986" s="61"/>
      <c r="AJ11986" s="61"/>
      <c r="AK11986" s="61"/>
      <c r="AL11986" s="61"/>
      <c r="AM11986" s="61"/>
      <c r="AN11986" s="61"/>
      <c r="AO11986" s="61"/>
      <c r="AP11986" s="62"/>
      <c r="AQ11986" s="61"/>
      <c r="AR11986" s="61"/>
      <c r="AS11986" s="61"/>
      <c r="AT11986" s="61"/>
      <c r="AU11986" s="61"/>
      <c r="AV11986" s="61"/>
      <c r="AW11986" s="60"/>
    </row>
    <row r="11987" s="59" customFormat="1" customHeight="1" spans="1:49">
      <c r="A11987" s="60"/>
      <c r="B11987" s="60"/>
      <c r="C11987" s="60"/>
      <c r="D11987" s="60"/>
      <c r="H11987" s="61"/>
      <c r="I11987" s="61"/>
      <c r="J11987" s="61"/>
      <c r="K11987" s="61"/>
      <c r="L11987" s="61"/>
      <c r="M11987" s="61"/>
      <c r="N11987" s="61"/>
      <c r="O11987" s="61"/>
      <c r="P11987" s="61"/>
      <c r="Q11987" s="61"/>
      <c r="R11987" s="61"/>
      <c r="S11987" s="61"/>
      <c r="T11987" s="61"/>
      <c r="U11987" s="61"/>
      <c r="V11987" s="61"/>
      <c r="W11987" s="61"/>
      <c r="X11987" s="61"/>
      <c r="Y11987" s="61"/>
      <c r="Z11987" s="61"/>
      <c r="AA11987" s="61"/>
      <c r="AB11987" s="61"/>
      <c r="AC11987" s="61"/>
      <c r="AD11987" s="61"/>
      <c r="AE11987" s="61"/>
      <c r="AF11987" s="61"/>
      <c r="AG11987" s="61"/>
      <c r="AH11987" s="61"/>
      <c r="AI11987" s="61"/>
      <c r="AJ11987" s="61"/>
      <c r="AK11987" s="61"/>
      <c r="AL11987" s="61"/>
      <c r="AM11987" s="61"/>
      <c r="AN11987" s="61"/>
      <c r="AO11987" s="61"/>
      <c r="AP11987" s="62"/>
      <c r="AQ11987" s="61"/>
      <c r="AR11987" s="61"/>
      <c r="AS11987" s="61"/>
      <c r="AT11987" s="61"/>
      <c r="AU11987" s="61"/>
      <c r="AV11987" s="61"/>
      <c r="AW11987" s="60"/>
    </row>
    <row r="11988" s="59" customFormat="1" customHeight="1" spans="1:49">
      <c r="A11988" s="60"/>
      <c r="B11988" s="60"/>
      <c r="C11988" s="60"/>
      <c r="D11988" s="60"/>
      <c r="H11988" s="61"/>
      <c r="I11988" s="61"/>
      <c r="J11988" s="61"/>
      <c r="K11988" s="61"/>
      <c r="L11988" s="61"/>
      <c r="M11988" s="61"/>
      <c r="N11988" s="61"/>
      <c r="O11988" s="61"/>
      <c r="P11988" s="61"/>
      <c r="Q11988" s="61"/>
      <c r="R11988" s="61"/>
      <c r="S11988" s="61"/>
      <c r="T11988" s="61"/>
      <c r="U11988" s="61"/>
      <c r="V11988" s="61"/>
      <c r="W11988" s="61"/>
      <c r="X11988" s="61"/>
      <c r="Y11988" s="61"/>
      <c r="Z11988" s="61"/>
      <c r="AA11988" s="61"/>
      <c r="AB11988" s="61"/>
      <c r="AC11988" s="61"/>
      <c r="AD11988" s="61"/>
      <c r="AE11988" s="61"/>
      <c r="AF11988" s="61"/>
      <c r="AG11988" s="61"/>
      <c r="AH11988" s="61"/>
      <c r="AI11988" s="61"/>
      <c r="AJ11988" s="61"/>
      <c r="AK11988" s="61"/>
      <c r="AL11988" s="61"/>
      <c r="AM11988" s="61"/>
      <c r="AN11988" s="61"/>
      <c r="AO11988" s="61"/>
      <c r="AP11988" s="62"/>
      <c r="AQ11988" s="61"/>
      <c r="AR11988" s="61"/>
      <c r="AS11988" s="61"/>
      <c r="AT11988" s="61"/>
      <c r="AU11988" s="61"/>
      <c r="AV11988" s="61"/>
      <c r="AW11988" s="60"/>
    </row>
    <row r="11989" s="59" customFormat="1" customHeight="1" spans="1:49">
      <c r="A11989" s="60"/>
      <c r="B11989" s="60"/>
      <c r="C11989" s="60"/>
      <c r="D11989" s="60"/>
      <c r="H11989" s="61"/>
      <c r="I11989" s="61"/>
      <c r="J11989" s="61"/>
      <c r="K11989" s="61"/>
      <c r="L11989" s="61"/>
      <c r="M11989" s="61"/>
      <c r="N11989" s="61"/>
      <c r="O11989" s="61"/>
      <c r="P11989" s="61"/>
      <c r="Q11989" s="61"/>
      <c r="R11989" s="61"/>
      <c r="S11989" s="61"/>
      <c r="T11989" s="61"/>
      <c r="U11989" s="61"/>
      <c r="V11989" s="61"/>
      <c r="W11989" s="61"/>
      <c r="X11989" s="61"/>
      <c r="Y11989" s="61"/>
      <c r="Z11989" s="61"/>
      <c r="AA11989" s="61"/>
      <c r="AB11989" s="61"/>
      <c r="AC11989" s="61"/>
      <c r="AD11989" s="61"/>
      <c r="AE11989" s="61"/>
      <c r="AF11989" s="61"/>
      <c r="AG11989" s="61"/>
      <c r="AH11989" s="61"/>
      <c r="AI11989" s="61"/>
      <c r="AJ11989" s="61"/>
      <c r="AK11989" s="61"/>
      <c r="AL11989" s="61"/>
      <c r="AM11989" s="61"/>
      <c r="AN11989" s="61"/>
      <c r="AO11989" s="61"/>
      <c r="AP11989" s="62"/>
      <c r="AQ11989" s="61"/>
      <c r="AR11989" s="61"/>
      <c r="AS11989" s="61"/>
      <c r="AT11989" s="61"/>
      <c r="AU11989" s="61"/>
      <c r="AV11989" s="61"/>
      <c r="AW11989" s="60"/>
    </row>
    <row r="11990" s="59" customFormat="1" customHeight="1" spans="1:49">
      <c r="A11990" s="60"/>
      <c r="B11990" s="60"/>
      <c r="C11990" s="60"/>
      <c r="D11990" s="60"/>
      <c r="H11990" s="61"/>
      <c r="I11990" s="61"/>
      <c r="J11990" s="61"/>
      <c r="K11990" s="61"/>
      <c r="L11990" s="61"/>
      <c r="M11990" s="61"/>
      <c r="N11990" s="61"/>
      <c r="O11990" s="61"/>
      <c r="P11990" s="61"/>
      <c r="Q11990" s="61"/>
      <c r="R11990" s="61"/>
      <c r="S11990" s="61"/>
      <c r="T11990" s="61"/>
      <c r="U11990" s="61"/>
      <c r="V11990" s="61"/>
      <c r="W11990" s="61"/>
      <c r="X11990" s="61"/>
      <c r="Y11990" s="61"/>
      <c r="Z11990" s="61"/>
      <c r="AA11990" s="61"/>
      <c r="AB11990" s="61"/>
      <c r="AC11990" s="61"/>
      <c r="AD11990" s="61"/>
      <c r="AE11990" s="61"/>
      <c r="AF11990" s="61"/>
      <c r="AG11990" s="61"/>
      <c r="AH11990" s="61"/>
      <c r="AI11990" s="61"/>
      <c r="AJ11990" s="61"/>
      <c r="AK11990" s="61"/>
      <c r="AL11990" s="61"/>
      <c r="AM11990" s="61"/>
      <c r="AN11990" s="61"/>
      <c r="AO11990" s="61"/>
      <c r="AP11990" s="62"/>
      <c r="AQ11990" s="61"/>
      <c r="AR11990" s="61"/>
      <c r="AS11990" s="61"/>
      <c r="AT11990" s="61"/>
      <c r="AU11990" s="61"/>
      <c r="AV11990" s="61"/>
      <c r="AW11990" s="60"/>
    </row>
    <row r="11991" s="59" customFormat="1" customHeight="1" spans="1:49">
      <c r="A11991" s="60"/>
      <c r="B11991" s="60"/>
      <c r="C11991" s="60"/>
      <c r="D11991" s="60"/>
      <c r="H11991" s="61"/>
      <c r="I11991" s="61"/>
      <c r="J11991" s="61"/>
      <c r="K11991" s="61"/>
      <c r="L11991" s="61"/>
      <c r="M11991" s="61"/>
      <c r="N11991" s="61"/>
      <c r="O11991" s="61"/>
      <c r="P11991" s="61"/>
      <c r="Q11991" s="61"/>
      <c r="R11991" s="61"/>
      <c r="S11991" s="61"/>
      <c r="T11991" s="61"/>
      <c r="U11991" s="61"/>
      <c r="V11991" s="61"/>
      <c r="W11991" s="61"/>
      <c r="X11991" s="61"/>
      <c r="Y11991" s="61"/>
      <c r="Z11991" s="61"/>
      <c r="AA11991" s="61"/>
      <c r="AB11991" s="61"/>
      <c r="AC11991" s="61"/>
      <c r="AD11991" s="61"/>
      <c r="AE11991" s="61"/>
      <c r="AF11991" s="61"/>
      <c r="AG11991" s="61"/>
      <c r="AH11991" s="61"/>
      <c r="AI11991" s="61"/>
      <c r="AJ11991" s="61"/>
      <c r="AK11991" s="61"/>
      <c r="AL11991" s="61"/>
      <c r="AM11991" s="61"/>
      <c r="AN11991" s="61"/>
      <c r="AO11991" s="61"/>
      <c r="AP11991" s="62"/>
      <c r="AQ11991" s="61"/>
      <c r="AR11991" s="61"/>
      <c r="AS11991" s="61"/>
      <c r="AT11991" s="61"/>
      <c r="AU11991" s="61"/>
      <c r="AV11991" s="61"/>
      <c r="AW11991" s="60"/>
    </row>
    <row r="11992" s="59" customFormat="1" customHeight="1" spans="1:49">
      <c r="A11992" s="60"/>
      <c r="B11992" s="60"/>
      <c r="C11992" s="60"/>
      <c r="D11992" s="60"/>
      <c r="H11992" s="61"/>
      <c r="I11992" s="61"/>
      <c r="J11992" s="61"/>
      <c r="K11992" s="61"/>
      <c r="L11992" s="61"/>
      <c r="M11992" s="61"/>
      <c r="N11992" s="61"/>
      <c r="O11992" s="61"/>
      <c r="P11992" s="61"/>
      <c r="Q11992" s="61"/>
      <c r="R11992" s="61"/>
      <c r="S11992" s="61"/>
      <c r="T11992" s="61"/>
      <c r="U11992" s="61"/>
      <c r="V11992" s="61"/>
      <c r="W11992" s="61"/>
      <c r="X11992" s="61"/>
      <c r="Y11992" s="61"/>
      <c r="Z11992" s="61"/>
      <c r="AA11992" s="61"/>
      <c r="AB11992" s="61"/>
      <c r="AC11992" s="61"/>
      <c r="AD11992" s="61"/>
      <c r="AE11992" s="61"/>
      <c r="AF11992" s="61"/>
      <c r="AG11992" s="61"/>
      <c r="AH11992" s="61"/>
      <c r="AI11992" s="61"/>
      <c r="AJ11992" s="61"/>
      <c r="AK11992" s="61"/>
      <c r="AL11992" s="61"/>
      <c r="AM11992" s="61"/>
      <c r="AN11992" s="61"/>
      <c r="AO11992" s="61"/>
      <c r="AP11992" s="62"/>
      <c r="AQ11992" s="61"/>
      <c r="AR11992" s="61"/>
      <c r="AS11992" s="61"/>
      <c r="AT11992" s="61"/>
      <c r="AU11992" s="61"/>
      <c r="AV11992" s="61"/>
      <c r="AW11992" s="60"/>
    </row>
    <row r="11993" s="59" customFormat="1" customHeight="1" spans="1:49">
      <c r="A11993" s="60"/>
      <c r="B11993" s="60"/>
      <c r="C11993" s="60"/>
      <c r="D11993" s="60"/>
      <c r="H11993" s="61"/>
      <c r="I11993" s="61"/>
      <c r="J11993" s="61"/>
      <c r="K11993" s="61"/>
      <c r="L11993" s="61"/>
      <c r="M11993" s="61"/>
      <c r="N11993" s="61"/>
      <c r="O11993" s="61"/>
      <c r="P11993" s="61"/>
      <c r="Q11993" s="61"/>
      <c r="R11993" s="61"/>
      <c r="S11993" s="61"/>
      <c r="T11993" s="61"/>
      <c r="U11993" s="61"/>
      <c r="V11993" s="61"/>
      <c r="W11993" s="61"/>
      <c r="X11993" s="61"/>
      <c r="Y11993" s="61"/>
      <c r="Z11993" s="61"/>
      <c r="AA11993" s="61"/>
      <c r="AB11993" s="61"/>
      <c r="AC11993" s="61"/>
      <c r="AD11993" s="61"/>
      <c r="AE11993" s="61"/>
      <c r="AF11993" s="61"/>
      <c r="AG11993" s="61"/>
      <c r="AH11993" s="61"/>
      <c r="AI11993" s="61"/>
      <c r="AJ11993" s="61"/>
      <c r="AK11993" s="61"/>
      <c r="AL11993" s="61"/>
      <c r="AM11993" s="61"/>
      <c r="AN11993" s="61"/>
      <c r="AO11993" s="61"/>
      <c r="AP11993" s="62"/>
      <c r="AQ11993" s="61"/>
      <c r="AR11993" s="61"/>
      <c r="AS11993" s="61"/>
      <c r="AT11993" s="61"/>
      <c r="AU11993" s="61"/>
      <c r="AV11993" s="61"/>
      <c r="AW11993" s="60"/>
    </row>
    <row r="11994" s="59" customFormat="1" customHeight="1" spans="1:49">
      <c r="A11994" s="60"/>
      <c r="B11994" s="60"/>
      <c r="C11994" s="60"/>
      <c r="D11994" s="60"/>
      <c r="H11994" s="61"/>
      <c r="I11994" s="61"/>
      <c r="J11994" s="61"/>
      <c r="K11994" s="61"/>
      <c r="L11994" s="61"/>
      <c r="M11994" s="61"/>
      <c r="N11994" s="61"/>
      <c r="O11994" s="61"/>
      <c r="P11994" s="61"/>
      <c r="Q11994" s="61"/>
      <c r="R11994" s="61"/>
      <c r="S11994" s="61"/>
      <c r="T11994" s="61"/>
      <c r="U11994" s="61"/>
      <c r="V11994" s="61"/>
      <c r="W11994" s="61"/>
      <c r="X11994" s="61"/>
      <c r="Y11994" s="61"/>
      <c r="Z11994" s="61"/>
      <c r="AA11994" s="61"/>
      <c r="AB11994" s="61"/>
      <c r="AC11994" s="61"/>
      <c r="AD11994" s="61"/>
      <c r="AE11994" s="61"/>
      <c r="AF11994" s="61"/>
      <c r="AG11994" s="61"/>
      <c r="AH11994" s="61"/>
      <c r="AI11994" s="61"/>
      <c r="AJ11994" s="61"/>
      <c r="AK11994" s="61"/>
      <c r="AL11994" s="61"/>
      <c r="AM11994" s="61"/>
      <c r="AN11994" s="61"/>
      <c r="AO11994" s="61"/>
      <c r="AP11994" s="62"/>
      <c r="AQ11994" s="61"/>
      <c r="AR11994" s="61"/>
      <c r="AS11994" s="61"/>
      <c r="AT11994" s="61"/>
      <c r="AU11994" s="61"/>
      <c r="AV11994" s="61"/>
      <c r="AW11994" s="60"/>
    </row>
    <row r="11995" s="59" customFormat="1" customHeight="1" spans="1:49">
      <c r="A11995" s="60"/>
      <c r="B11995" s="60"/>
      <c r="C11995" s="60"/>
      <c r="D11995" s="60"/>
      <c r="H11995" s="61"/>
      <c r="I11995" s="61"/>
      <c r="J11995" s="61"/>
      <c r="K11995" s="61"/>
      <c r="L11995" s="61"/>
      <c r="M11995" s="61"/>
      <c r="N11995" s="61"/>
      <c r="O11995" s="61"/>
      <c r="P11995" s="61"/>
      <c r="Q11995" s="61"/>
      <c r="R11995" s="61"/>
      <c r="S11995" s="61"/>
      <c r="T11995" s="61"/>
      <c r="U11995" s="61"/>
      <c r="V11995" s="61"/>
      <c r="W11995" s="61"/>
      <c r="X11995" s="61"/>
      <c r="Y11995" s="61"/>
      <c r="Z11995" s="61"/>
      <c r="AA11995" s="61"/>
      <c r="AB11995" s="61"/>
      <c r="AC11995" s="61"/>
      <c r="AD11995" s="61"/>
      <c r="AE11995" s="61"/>
      <c r="AF11995" s="61"/>
      <c r="AG11995" s="61"/>
      <c r="AH11995" s="61"/>
      <c r="AI11995" s="61"/>
      <c r="AJ11995" s="61"/>
      <c r="AK11995" s="61"/>
      <c r="AL11995" s="61"/>
      <c r="AM11995" s="61"/>
      <c r="AN11995" s="61"/>
      <c r="AO11995" s="61"/>
      <c r="AP11995" s="62"/>
      <c r="AQ11995" s="61"/>
      <c r="AR11995" s="61"/>
      <c r="AS11995" s="61"/>
      <c r="AT11995" s="61"/>
      <c r="AU11995" s="61"/>
      <c r="AV11995" s="61"/>
      <c r="AW11995" s="60"/>
    </row>
    <row r="11996" s="59" customFormat="1" customHeight="1" spans="1:49">
      <c r="A11996" s="60"/>
      <c r="B11996" s="60"/>
      <c r="C11996" s="60"/>
      <c r="D11996" s="60"/>
      <c r="H11996" s="61"/>
      <c r="I11996" s="61"/>
      <c r="J11996" s="61"/>
      <c r="K11996" s="61"/>
      <c r="L11996" s="61"/>
      <c r="M11996" s="61"/>
      <c r="N11996" s="61"/>
      <c r="O11996" s="61"/>
      <c r="P11996" s="61"/>
      <c r="Q11996" s="61"/>
      <c r="R11996" s="61"/>
      <c r="S11996" s="61"/>
      <c r="T11996" s="61"/>
      <c r="U11996" s="61"/>
      <c r="V11996" s="61"/>
      <c r="W11996" s="61"/>
      <c r="X11996" s="61"/>
      <c r="Y11996" s="61"/>
      <c r="Z11996" s="61"/>
      <c r="AA11996" s="61"/>
      <c r="AB11996" s="61"/>
      <c r="AC11996" s="61"/>
      <c r="AD11996" s="61"/>
      <c r="AE11996" s="61"/>
      <c r="AF11996" s="61"/>
      <c r="AG11996" s="61"/>
      <c r="AH11996" s="61"/>
      <c r="AI11996" s="61"/>
      <c r="AJ11996" s="61"/>
      <c r="AK11996" s="61"/>
      <c r="AL11996" s="61"/>
      <c r="AM11996" s="61"/>
      <c r="AN11996" s="61"/>
      <c r="AO11996" s="61"/>
      <c r="AP11996" s="62"/>
      <c r="AQ11996" s="61"/>
      <c r="AR11996" s="61"/>
      <c r="AS11996" s="61"/>
      <c r="AT11996" s="61"/>
      <c r="AU11996" s="61"/>
      <c r="AV11996" s="61"/>
      <c r="AW11996" s="60"/>
    </row>
    <row r="11997" s="59" customFormat="1" customHeight="1" spans="1:49">
      <c r="A11997" s="60"/>
      <c r="B11997" s="60"/>
      <c r="C11997" s="60"/>
      <c r="D11997" s="60"/>
      <c r="H11997" s="61"/>
      <c r="I11997" s="61"/>
      <c r="J11997" s="61"/>
      <c r="K11997" s="61"/>
      <c r="L11997" s="61"/>
      <c r="M11997" s="61"/>
      <c r="N11997" s="61"/>
      <c r="O11997" s="61"/>
      <c r="P11997" s="61"/>
      <c r="Q11997" s="61"/>
      <c r="R11997" s="61"/>
      <c r="S11997" s="61"/>
      <c r="T11997" s="61"/>
      <c r="U11997" s="61"/>
      <c r="V11997" s="61"/>
      <c r="W11997" s="61"/>
      <c r="X11997" s="61"/>
      <c r="Y11997" s="61"/>
      <c r="Z11997" s="61"/>
      <c r="AA11997" s="61"/>
      <c r="AB11997" s="61"/>
      <c r="AC11997" s="61"/>
      <c r="AD11997" s="61"/>
      <c r="AE11997" s="61"/>
      <c r="AF11997" s="61"/>
      <c r="AG11997" s="61"/>
      <c r="AH11997" s="61"/>
      <c r="AI11997" s="61"/>
      <c r="AJ11997" s="61"/>
      <c r="AK11997" s="61"/>
      <c r="AL11997" s="61"/>
      <c r="AM11997" s="61"/>
      <c r="AN11997" s="61"/>
      <c r="AO11997" s="61"/>
      <c r="AP11997" s="62"/>
      <c r="AQ11997" s="61"/>
      <c r="AR11997" s="61"/>
      <c r="AS11997" s="61"/>
      <c r="AT11997" s="61"/>
      <c r="AU11997" s="61"/>
      <c r="AV11997" s="61"/>
      <c r="AW11997" s="60"/>
    </row>
    <row r="11998" s="59" customFormat="1" customHeight="1" spans="1:49">
      <c r="A11998" s="60"/>
      <c r="B11998" s="60"/>
      <c r="C11998" s="60"/>
      <c r="D11998" s="60"/>
      <c r="H11998" s="61"/>
      <c r="I11998" s="61"/>
      <c r="J11998" s="61"/>
      <c r="K11998" s="61"/>
      <c r="L11998" s="61"/>
      <c r="M11998" s="61"/>
      <c r="N11998" s="61"/>
      <c r="O11998" s="61"/>
      <c r="P11998" s="61"/>
      <c r="Q11998" s="61"/>
      <c r="R11998" s="61"/>
      <c r="S11998" s="61"/>
      <c r="T11998" s="61"/>
      <c r="U11998" s="61"/>
      <c r="V11998" s="61"/>
      <c r="W11998" s="61"/>
      <c r="X11998" s="61"/>
      <c r="Y11998" s="61"/>
      <c r="Z11998" s="61"/>
      <c r="AA11998" s="61"/>
      <c r="AB11998" s="61"/>
      <c r="AC11998" s="61"/>
      <c r="AD11998" s="61"/>
      <c r="AE11998" s="61"/>
      <c r="AF11998" s="61"/>
      <c r="AG11998" s="61"/>
      <c r="AH11998" s="61"/>
      <c r="AI11998" s="61"/>
      <c r="AJ11998" s="61"/>
      <c r="AK11998" s="61"/>
      <c r="AL11998" s="61"/>
      <c r="AM11998" s="61"/>
      <c r="AN11998" s="61"/>
      <c r="AO11998" s="61"/>
      <c r="AP11998" s="62"/>
      <c r="AQ11998" s="61"/>
      <c r="AR11998" s="61"/>
      <c r="AS11998" s="61"/>
      <c r="AT11998" s="61"/>
      <c r="AU11998" s="61"/>
      <c r="AV11998" s="61"/>
      <c r="AW11998" s="60"/>
    </row>
    <row r="11999" s="59" customFormat="1" customHeight="1" spans="1:49">
      <c r="A11999" s="60"/>
      <c r="B11999" s="60"/>
      <c r="C11999" s="60"/>
      <c r="D11999" s="60"/>
      <c r="H11999" s="61"/>
      <c r="I11999" s="61"/>
      <c r="J11999" s="61"/>
      <c r="K11999" s="61"/>
      <c r="L11999" s="61"/>
      <c r="M11999" s="61"/>
      <c r="N11999" s="61"/>
      <c r="O11999" s="61"/>
      <c r="P11999" s="61"/>
      <c r="Q11999" s="61"/>
      <c r="R11999" s="61"/>
      <c r="S11999" s="61"/>
      <c r="T11999" s="61"/>
      <c r="U11999" s="61"/>
      <c r="V11999" s="61"/>
      <c r="W11999" s="61"/>
      <c r="X11999" s="61"/>
      <c r="Y11999" s="61"/>
      <c r="Z11999" s="61"/>
      <c r="AA11999" s="61"/>
      <c r="AB11999" s="61"/>
      <c r="AC11999" s="61"/>
      <c r="AD11999" s="61"/>
      <c r="AE11999" s="61"/>
      <c r="AF11999" s="61"/>
      <c r="AG11999" s="61"/>
      <c r="AH11999" s="61"/>
      <c r="AI11999" s="61"/>
      <c r="AJ11999" s="61"/>
      <c r="AK11999" s="61"/>
      <c r="AL11999" s="61"/>
      <c r="AM11999" s="61"/>
      <c r="AN11999" s="61"/>
      <c r="AO11999" s="61"/>
      <c r="AP11999" s="62"/>
      <c r="AQ11999" s="61"/>
      <c r="AR11999" s="61"/>
      <c r="AS11999" s="61"/>
      <c r="AT11999" s="61"/>
      <c r="AU11999" s="61"/>
      <c r="AV11999" s="61"/>
      <c r="AW11999" s="60"/>
    </row>
    <row r="12000" s="59" customFormat="1" customHeight="1" spans="1:49">
      <c r="A12000" s="60"/>
      <c r="B12000" s="60"/>
      <c r="C12000" s="60"/>
      <c r="D12000" s="60"/>
      <c r="H12000" s="61"/>
      <c r="I12000" s="61"/>
      <c r="J12000" s="61"/>
      <c r="K12000" s="61"/>
      <c r="L12000" s="61"/>
      <c r="M12000" s="61"/>
      <c r="N12000" s="61"/>
      <c r="O12000" s="61"/>
      <c r="P12000" s="61"/>
      <c r="Q12000" s="61"/>
      <c r="R12000" s="61"/>
      <c r="S12000" s="61"/>
      <c r="T12000" s="61"/>
      <c r="U12000" s="61"/>
      <c r="V12000" s="61"/>
      <c r="W12000" s="61"/>
      <c r="X12000" s="61"/>
      <c r="Y12000" s="61"/>
      <c r="Z12000" s="61"/>
      <c r="AA12000" s="61"/>
      <c r="AB12000" s="61"/>
      <c r="AC12000" s="61"/>
      <c r="AD12000" s="61"/>
      <c r="AE12000" s="61"/>
      <c r="AF12000" s="61"/>
      <c r="AG12000" s="61"/>
      <c r="AH12000" s="61"/>
      <c r="AI12000" s="61"/>
      <c r="AJ12000" s="61"/>
      <c r="AK12000" s="61"/>
      <c r="AL12000" s="61"/>
      <c r="AM12000" s="61"/>
      <c r="AN12000" s="61"/>
      <c r="AO12000" s="61"/>
      <c r="AP12000" s="62"/>
      <c r="AQ12000" s="61"/>
      <c r="AR12000" s="61"/>
      <c r="AS12000" s="61"/>
      <c r="AT12000" s="61"/>
      <c r="AU12000" s="61"/>
      <c r="AV12000" s="61"/>
      <c r="AW12000" s="60"/>
    </row>
    <row r="12001" s="59" customFormat="1" customHeight="1" spans="1:49">
      <c r="A12001" s="60"/>
      <c r="B12001" s="60"/>
      <c r="C12001" s="60"/>
      <c r="D12001" s="60"/>
      <c r="H12001" s="61"/>
      <c r="I12001" s="61"/>
      <c r="J12001" s="61"/>
      <c r="K12001" s="61"/>
      <c r="L12001" s="61"/>
      <c r="M12001" s="61"/>
      <c r="N12001" s="61"/>
      <c r="O12001" s="61"/>
      <c r="P12001" s="61"/>
      <c r="Q12001" s="61"/>
      <c r="R12001" s="61"/>
      <c r="S12001" s="61"/>
      <c r="T12001" s="61"/>
      <c r="U12001" s="61"/>
      <c r="V12001" s="61"/>
      <c r="W12001" s="61"/>
      <c r="X12001" s="61"/>
      <c r="Y12001" s="61"/>
      <c r="Z12001" s="61"/>
      <c r="AA12001" s="61"/>
      <c r="AB12001" s="61"/>
      <c r="AC12001" s="61"/>
      <c r="AD12001" s="61"/>
      <c r="AE12001" s="61"/>
      <c r="AF12001" s="61"/>
      <c r="AG12001" s="61"/>
      <c r="AH12001" s="61"/>
      <c r="AI12001" s="61"/>
      <c r="AJ12001" s="61"/>
      <c r="AK12001" s="61"/>
      <c r="AL12001" s="61"/>
      <c r="AM12001" s="61"/>
      <c r="AN12001" s="61"/>
      <c r="AO12001" s="61"/>
      <c r="AP12001" s="62"/>
      <c r="AQ12001" s="61"/>
      <c r="AR12001" s="61"/>
      <c r="AS12001" s="61"/>
      <c r="AT12001" s="61"/>
      <c r="AU12001" s="61"/>
      <c r="AV12001" s="61"/>
      <c r="AW12001" s="60"/>
    </row>
    <row r="12002" s="59" customFormat="1" customHeight="1" spans="1:49">
      <c r="A12002" s="60"/>
      <c r="B12002" s="60"/>
      <c r="C12002" s="60"/>
      <c r="D12002" s="60"/>
      <c r="H12002" s="61"/>
      <c r="I12002" s="61"/>
      <c r="J12002" s="61"/>
      <c r="K12002" s="61"/>
      <c r="L12002" s="61"/>
      <c r="M12002" s="61"/>
      <c r="N12002" s="61"/>
      <c r="O12002" s="61"/>
      <c r="P12002" s="61"/>
      <c r="Q12002" s="61"/>
      <c r="R12002" s="61"/>
      <c r="S12002" s="61"/>
      <c r="T12002" s="61"/>
      <c r="U12002" s="61"/>
      <c r="V12002" s="61"/>
      <c r="W12002" s="61"/>
      <c r="X12002" s="61"/>
      <c r="Y12002" s="61"/>
      <c r="Z12002" s="61"/>
      <c r="AA12002" s="61"/>
      <c r="AB12002" s="61"/>
      <c r="AC12002" s="61"/>
      <c r="AD12002" s="61"/>
      <c r="AE12002" s="61"/>
      <c r="AF12002" s="61"/>
      <c r="AG12002" s="61"/>
      <c r="AH12002" s="61"/>
      <c r="AI12002" s="61"/>
      <c r="AJ12002" s="61"/>
      <c r="AK12002" s="61"/>
      <c r="AL12002" s="61"/>
      <c r="AM12002" s="61"/>
      <c r="AN12002" s="61"/>
      <c r="AO12002" s="61"/>
      <c r="AP12002" s="62"/>
      <c r="AQ12002" s="61"/>
      <c r="AR12002" s="61"/>
      <c r="AS12002" s="61"/>
      <c r="AT12002" s="61"/>
      <c r="AU12002" s="61"/>
      <c r="AV12002" s="61"/>
      <c r="AW12002" s="60"/>
    </row>
    <row r="12003" s="59" customFormat="1" customHeight="1" spans="1:49">
      <c r="A12003" s="60"/>
      <c r="B12003" s="60"/>
      <c r="C12003" s="60"/>
      <c r="D12003" s="60"/>
      <c r="H12003" s="61"/>
      <c r="I12003" s="61"/>
      <c r="J12003" s="61"/>
      <c r="K12003" s="61"/>
      <c r="L12003" s="61"/>
      <c r="M12003" s="61"/>
      <c r="N12003" s="61"/>
      <c r="O12003" s="61"/>
      <c r="P12003" s="61"/>
      <c r="Q12003" s="61"/>
      <c r="R12003" s="61"/>
      <c r="S12003" s="61"/>
      <c r="T12003" s="61"/>
      <c r="U12003" s="61"/>
      <c r="V12003" s="61"/>
      <c r="W12003" s="61"/>
      <c r="X12003" s="61"/>
      <c r="Y12003" s="61"/>
      <c r="Z12003" s="61"/>
      <c r="AA12003" s="61"/>
      <c r="AB12003" s="61"/>
      <c r="AC12003" s="61"/>
      <c r="AD12003" s="61"/>
      <c r="AE12003" s="61"/>
      <c r="AF12003" s="61"/>
      <c r="AG12003" s="61"/>
      <c r="AH12003" s="61"/>
      <c r="AI12003" s="61"/>
      <c r="AJ12003" s="61"/>
      <c r="AK12003" s="61"/>
      <c r="AL12003" s="61"/>
      <c r="AM12003" s="61"/>
      <c r="AN12003" s="61"/>
      <c r="AO12003" s="61"/>
      <c r="AP12003" s="62"/>
      <c r="AQ12003" s="61"/>
      <c r="AR12003" s="61"/>
      <c r="AS12003" s="61"/>
      <c r="AT12003" s="61"/>
      <c r="AU12003" s="61"/>
      <c r="AV12003" s="61"/>
      <c r="AW12003" s="60"/>
    </row>
    <row r="12004" s="59" customFormat="1" customHeight="1" spans="1:49">
      <c r="A12004" s="60"/>
      <c r="B12004" s="60"/>
      <c r="C12004" s="60"/>
      <c r="D12004" s="60"/>
      <c r="H12004" s="61"/>
      <c r="I12004" s="61"/>
      <c r="J12004" s="61"/>
      <c r="K12004" s="61"/>
      <c r="L12004" s="61"/>
      <c r="M12004" s="61"/>
      <c r="N12004" s="61"/>
      <c r="O12004" s="61"/>
      <c r="P12004" s="61"/>
      <c r="Q12004" s="61"/>
      <c r="R12004" s="61"/>
      <c r="S12004" s="61"/>
      <c r="T12004" s="61"/>
      <c r="U12004" s="61"/>
      <c r="V12004" s="61"/>
      <c r="W12004" s="61"/>
      <c r="X12004" s="61"/>
      <c r="Y12004" s="61"/>
      <c r="Z12004" s="61"/>
      <c r="AA12004" s="61"/>
      <c r="AB12004" s="61"/>
      <c r="AC12004" s="61"/>
      <c r="AD12004" s="61"/>
      <c r="AE12004" s="61"/>
      <c r="AF12004" s="61"/>
      <c r="AG12004" s="61"/>
      <c r="AH12004" s="61"/>
      <c r="AI12004" s="61"/>
      <c r="AJ12004" s="61"/>
      <c r="AK12004" s="61"/>
      <c r="AL12004" s="61"/>
      <c r="AM12004" s="61"/>
      <c r="AN12004" s="61"/>
      <c r="AO12004" s="61"/>
      <c r="AP12004" s="62"/>
      <c r="AQ12004" s="61"/>
      <c r="AR12004" s="61"/>
      <c r="AS12004" s="61"/>
      <c r="AT12004" s="61"/>
      <c r="AU12004" s="61"/>
      <c r="AV12004" s="61"/>
      <c r="AW12004" s="60"/>
    </row>
    <row r="12005" s="59" customFormat="1" customHeight="1" spans="1:49">
      <c r="A12005" s="60"/>
      <c r="B12005" s="60"/>
      <c r="C12005" s="60"/>
      <c r="D12005" s="60"/>
      <c r="H12005" s="61"/>
      <c r="I12005" s="61"/>
      <c r="J12005" s="61"/>
      <c r="K12005" s="61"/>
      <c r="L12005" s="61"/>
      <c r="M12005" s="61"/>
      <c r="N12005" s="61"/>
      <c r="O12005" s="61"/>
      <c r="P12005" s="61"/>
      <c r="Q12005" s="61"/>
      <c r="R12005" s="61"/>
      <c r="S12005" s="61"/>
      <c r="T12005" s="61"/>
      <c r="U12005" s="61"/>
      <c r="V12005" s="61"/>
      <c r="W12005" s="61"/>
      <c r="X12005" s="61"/>
      <c r="Y12005" s="61"/>
      <c r="Z12005" s="61"/>
      <c r="AA12005" s="61"/>
      <c r="AB12005" s="61"/>
      <c r="AC12005" s="61"/>
      <c r="AD12005" s="61"/>
      <c r="AE12005" s="61"/>
      <c r="AF12005" s="61"/>
      <c r="AG12005" s="61"/>
      <c r="AH12005" s="61"/>
      <c r="AI12005" s="61"/>
      <c r="AJ12005" s="61"/>
      <c r="AK12005" s="61"/>
      <c r="AL12005" s="61"/>
      <c r="AM12005" s="61"/>
      <c r="AN12005" s="61"/>
      <c r="AO12005" s="61"/>
      <c r="AP12005" s="62"/>
      <c r="AQ12005" s="61"/>
      <c r="AR12005" s="61"/>
      <c r="AS12005" s="61"/>
      <c r="AT12005" s="61"/>
      <c r="AU12005" s="61"/>
      <c r="AV12005" s="61"/>
      <c r="AW12005" s="60"/>
    </row>
    <row r="12006" s="59" customFormat="1" customHeight="1" spans="1:49">
      <c r="A12006" s="60"/>
      <c r="B12006" s="60"/>
      <c r="C12006" s="60"/>
      <c r="D12006" s="60"/>
      <c r="H12006" s="61"/>
      <c r="I12006" s="61"/>
      <c r="J12006" s="61"/>
      <c r="K12006" s="61"/>
      <c r="L12006" s="61"/>
      <c r="M12006" s="61"/>
      <c r="N12006" s="61"/>
      <c r="O12006" s="61"/>
      <c r="P12006" s="61"/>
      <c r="Q12006" s="61"/>
      <c r="R12006" s="61"/>
      <c r="S12006" s="61"/>
      <c r="T12006" s="61"/>
      <c r="U12006" s="61"/>
      <c r="V12006" s="61"/>
      <c r="W12006" s="61"/>
      <c r="X12006" s="61"/>
      <c r="Y12006" s="61"/>
      <c r="Z12006" s="61"/>
      <c r="AA12006" s="61"/>
      <c r="AB12006" s="61"/>
      <c r="AC12006" s="61"/>
      <c r="AD12006" s="61"/>
      <c r="AE12006" s="61"/>
      <c r="AF12006" s="61"/>
      <c r="AG12006" s="61"/>
      <c r="AH12006" s="61"/>
      <c r="AI12006" s="61"/>
      <c r="AJ12006" s="61"/>
      <c r="AK12006" s="61"/>
      <c r="AL12006" s="61"/>
      <c r="AM12006" s="61"/>
      <c r="AN12006" s="61"/>
      <c r="AO12006" s="61"/>
      <c r="AP12006" s="62"/>
      <c r="AQ12006" s="61"/>
      <c r="AR12006" s="61"/>
      <c r="AS12006" s="61"/>
      <c r="AT12006" s="61"/>
      <c r="AU12006" s="61"/>
      <c r="AV12006" s="61"/>
      <c r="AW12006" s="60"/>
    </row>
    <row r="12007" s="59" customFormat="1" customHeight="1" spans="1:49">
      <c r="A12007" s="60"/>
      <c r="B12007" s="60"/>
      <c r="C12007" s="60"/>
      <c r="D12007" s="60"/>
      <c r="H12007" s="61"/>
      <c r="I12007" s="61"/>
      <c r="J12007" s="61"/>
      <c r="K12007" s="61"/>
      <c r="L12007" s="61"/>
      <c r="M12007" s="61"/>
      <c r="N12007" s="61"/>
      <c r="O12007" s="61"/>
      <c r="P12007" s="61"/>
      <c r="Q12007" s="61"/>
      <c r="R12007" s="61"/>
      <c r="S12007" s="61"/>
      <c r="T12007" s="61"/>
      <c r="U12007" s="61"/>
      <c r="V12007" s="61"/>
      <c r="W12007" s="61"/>
      <c r="X12007" s="61"/>
      <c r="Y12007" s="61"/>
      <c r="Z12007" s="61"/>
      <c r="AA12007" s="61"/>
      <c r="AB12007" s="61"/>
      <c r="AC12007" s="61"/>
      <c r="AD12007" s="61"/>
      <c r="AE12007" s="61"/>
      <c r="AF12007" s="61"/>
      <c r="AG12007" s="61"/>
      <c r="AH12007" s="61"/>
      <c r="AI12007" s="61"/>
      <c r="AJ12007" s="61"/>
      <c r="AK12007" s="61"/>
      <c r="AL12007" s="61"/>
      <c r="AM12007" s="61"/>
      <c r="AN12007" s="61"/>
      <c r="AO12007" s="61"/>
      <c r="AP12007" s="62"/>
      <c r="AQ12007" s="61"/>
      <c r="AR12007" s="61"/>
      <c r="AS12007" s="61"/>
      <c r="AT12007" s="61"/>
      <c r="AU12007" s="61"/>
      <c r="AV12007" s="61"/>
      <c r="AW12007" s="60"/>
    </row>
    <row r="12008" s="59" customFormat="1" customHeight="1" spans="1:49">
      <c r="A12008" s="60"/>
      <c r="B12008" s="60"/>
      <c r="C12008" s="60"/>
      <c r="D12008" s="60"/>
      <c r="H12008" s="61"/>
      <c r="I12008" s="61"/>
      <c r="J12008" s="61"/>
      <c r="K12008" s="61"/>
      <c r="L12008" s="61"/>
      <c r="M12008" s="61"/>
      <c r="N12008" s="61"/>
      <c r="O12008" s="61"/>
      <c r="P12008" s="61"/>
      <c r="Q12008" s="61"/>
      <c r="R12008" s="61"/>
      <c r="S12008" s="61"/>
      <c r="T12008" s="61"/>
      <c r="U12008" s="61"/>
      <c r="V12008" s="61"/>
      <c r="W12008" s="61"/>
      <c r="X12008" s="61"/>
      <c r="Y12008" s="61"/>
      <c r="Z12008" s="61"/>
      <c r="AA12008" s="61"/>
      <c r="AB12008" s="61"/>
      <c r="AC12008" s="61"/>
      <c r="AD12008" s="61"/>
      <c r="AE12008" s="61"/>
      <c r="AF12008" s="61"/>
      <c r="AG12008" s="61"/>
      <c r="AH12008" s="61"/>
      <c r="AI12008" s="61"/>
      <c r="AJ12008" s="61"/>
      <c r="AK12008" s="61"/>
      <c r="AL12008" s="61"/>
      <c r="AM12008" s="61"/>
      <c r="AN12008" s="61"/>
      <c r="AO12008" s="61"/>
      <c r="AP12008" s="62"/>
      <c r="AQ12008" s="61"/>
      <c r="AR12008" s="61"/>
      <c r="AS12008" s="61"/>
      <c r="AT12008" s="61"/>
      <c r="AU12008" s="61"/>
      <c r="AV12008" s="61"/>
      <c r="AW12008" s="60"/>
    </row>
    <row r="12009" s="59" customFormat="1" customHeight="1" spans="1:49">
      <c r="A12009" s="60"/>
      <c r="B12009" s="60"/>
      <c r="C12009" s="60"/>
      <c r="D12009" s="60"/>
      <c r="H12009" s="61"/>
      <c r="I12009" s="61"/>
      <c r="J12009" s="61"/>
      <c r="K12009" s="61"/>
      <c r="L12009" s="61"/>
      <c r="M12009" s="61"/>
      <c r="N12009" s="61"/>
      <c r="O12009" s="61"/>
      <c r="P12009" s="61"/>
      <c r="Q12009" s="61"/>
      <c r="R12009" s="61"/>
      <c r="S12009" s="61"/>
      <c r="T12009" s="61"/>
      <c r="U12009" s="61"/>
      <c r="V12009" s="61"/>
      <c r="W12009" s="61"/>
      <c r="X12009" s="61"/>
      <c r="Y12009" s="61"/>
      <c r="Z12009" s="61"/>
      <c r="AA12009" s="61"/>
      <c r="AB12009" s="61"/>
      <c r="AC12009" s="61"/>
      <c r="AD12009" s="61"/>
      <c r="AE12009" s="61"/>
      <c r="AF12009" s="61"/>
      <c r="AG12009" s="61"/>
      <c r="AH12009" s="61"/>
      <c r="AI12009" s="61"/>
      <c r="AJ12009" s="61"/>
      <c r="AK12009" s="61"/>
      <c r="AL12009" s="61"/>
      <c r="AM12009" s="61"/>
      <c r="AN12009" s="61"/>
      <c r="AO12009" s="61"/>
      <c r="AP12009" s="62"/>
      <c r="AQ12009" s="61"/>
      <c r="AR12009" s="61"/>
      <c r="AS12009" s="61"/>
      <c r="AT12009" s="61"/>
      <c r="AU12009" s="61"/>
      <c r="AV12009" s="61"/>
      <c r="AW12009" s="60"/>
    </row>
    <row r="12010" s="59" customFormat="1" customHeight="1" spans="1:49">
      <c r="A12010" s="60"/>
      <c r="B12010" s="60"/>
      <c r="C12010" s="60"/>
      <c r="D12010" s="60"/>
      <c r="H12010" s="61"/>
      <c r="I12010" s="61"/>
      <c r="J12010" s="61"/>
      <c r="K12010" s="61"/>
      <c r="L12010" s="61"/>
      <c r="M12010" s="61"/>
      <c r="N12010" s="61"/>
      <c r="O12010" s="61"/>
      <c r="P12010" s="61"/>
      <c r="Q12010" s="61"/>
      <c r="R12010" s="61"/>
      <c r="S12010" s="61"/>
      <c r="T12010" s="61"/>
      <c r="U12010" s="61"/>
      <c r="V12010" s="61"/>
      <c r="W12010" s="61"/>
      <c r="X12010" s="61"/>
      <c r="Y12010" s="61"/>
      <c r="Z12010" s="61"/>
      <c r="AA12010" s="61"/>
      <c r="AB12010" s="61"/>
      <c r="AC12010" s="61"/>
      <c r="AD12010" s="61"/>
      <c r="AE12010" s="61"/>
      <c r="AF12010" s="61"/>
      <c r="AG12010" s="61"/>
      <c r="AH12010" s="61"/>
      <c r="AI12010" s="61"/>
      <c r="AJ12010" s="61"/>
      <c r="AK12010" s="61"/>
      <c r="AL12010" s="61"/>
      <c r="AM12010" s="61"/>
      <c r="AN12010" s="61"/>
      <c r="AO12010" s="61"/>
      <c r="AP12010" s="62"/>
      <c r="AQ12010" s="61"/>
      <c r="AR12010" s="61"/>
      <c r="AS12010" s="61"/>
      <c r="AT12010" s="61"/>
      <c r="AU12010" s="61"/>
      <c r="AV12010" s="61"/>
      <c r="AW12010" s="60"/>
    </row>
    <row r="12011" s="59" customFormat="1" customHeight="1" spans="1:49">
      <c r="A12011" s="60"/>
      <c r="B12011" s="60"/>
      <c r="C12011" s="60"/>
      <c r="D12011" s="60"/>
      <c r="H12011" s="61"/>
      <c r="I12011" s="61"/>
      <c r="J12011" s="61"/>
      <c r="K12011" s="61"/>
      <c r="L12011" s="61"/>
      <c r="M12011" s="61"/>
      <c r="N12011" s="61"/>
      <c r="O12011" s="61"/>
      <c r="P12011" s="61"/>
      <c r="Q12011" s="61"/>
      <c r="R12011" s="61"/>
      <c r="S12011" s="61"/>
      <c r="T12011" s="61"/>
      <c r="U12011" s="61"/>
      <c r="V12011" s="61"/>
      <c r="W12011" s="61"/>
      <c r="X12011" s="61"/>
      <c r="Y12011" s="61"/>
      <c r="Z12011" s="61"/>
      <c r="AA12011" s="61"/>
      <c r="AB12011" s="61"/>
      <c r="AC12011" s="61"/>
      <c r="AD12011" s="61"/>
      <c r="AE12011" s="61"/>
      <c r="AF12011" s="61"/>
      <c r="AG12011" s="61"/>
      <c r="AH12011" s="61"/>
      <c r="AI12011" s="61"/>
      <c r="AJ12011" s="61"/>
      <c r="AK12011" s="61"/>
      <c r="AL12011" s="61"/>
      <c r="AM12011" s="61"/>
      <c r="AN12011" s="61"/>
      <c r="AO12011" s="61"/>
      <c r="AP12011" s="62"/>
      <c r="AQ12011" s="61"/>
      <c r="AR12011" s="61"/>
      <c r="AS12011" s="61"/>
      <c r="AT12011" s="61"/>
      <c r="AU12011" s="61"/>
      <c r="AV12011" s="61"/>
      <c r="AW12011" s="60"/>
    </row>
    <row r="12012" s="59" customFormat="1" customHeight="1" spans="1:49">
      <c r="A12012" s="60"/>
      <c r="B12012" s="60"/>
      <c r="C12012" s="60"/>
      <c r="D12012" s="60"/>
      <c r="H12012" s="61"/>
      <c r="I12012" s="61"/>
      <c r="J12012" s="61"/>
      <c r="K12012" s="61"/>
      <c r="L12012" s="61"/>
      <c r="M12012" s="61"/>
      <c r="N12012" s="61"/>
      <c r="O12012" s="61"/>
      <c r="P12012" s="61"/>
      <c r="Q12012" s="61"/>
      <c r="R12012" s="61"/>
      <c r="S12012" s="61"/>
      <c r="T12012" s="61"/>
      <c r="U12012" s="61"/>
      <c r="V12012" s="61"/>
      <c r="W12012" s="61"/>
      <c r="X12012" s="61"/>
      <c r="Y12012" s="61"/>
      <c r="Z12012" s="61"/>
      <c r="AA12012" s="61"/>
      <c r="AB12012" s="61"/>
      <c r="AC12012" s="61"/>
      <c r="AD12012" s="61"/>
      <c r="AE12012" s="61"/>
      <c r="AF12012" s="61"/>
      <c r="AG12012" s="61"/>
      <c r="AH12012" s="61"/>
      <c r="AI12012" s="61"/>
      <c r="AJ12012" s="61"/>
      <c r="AK12012" s="61"/>
      <c r="AL12012" s="61"/>
      <c r="AM12012" s="61"/>
      <c r="AN12012" s="61"/>
      <c r="AO12012" s="61"/>
      <c r="AP12012" s="62"/>
      <c r="AQ12012" s="61"/>
      <c r="AR12012" s="61"/>
      <c r="AS12012" s="61"/>
      <c r="AT12012" s="61"/>
      <c r="AU12012" s="61"/>
      <c r="AV12012" s="61"/>
      <c r="AW12012" s="60"/>
    </row>
    <row r="12013" s="59" customFormat="1" customHeight="1" spans="1:49">
      <c r="A12013" s="60"/>
      <c r="B12013" s="60"/>
      <c r="C12013" s="60"/>
      <c r="D12013" s="60"/>
      <c r="H12013" s="61"/>
      <c r="I12013" s="61"/>
      <c r="J12013" s="61"/>
      <c r="K12013" s="61"/>
      <c r="L12013" s="61"/>
      <c r="M12013" s="61"/>
      <c r="N12013" s="61"/>
      <c r="O12013" s="61"/>
      <c r="P12013" s="61"/>
      <c r="Q12013" s="61"/>
      <c r="R12013" s="61"/>
      <c r="S12013" s="61"/>
      <c r="T12013" s="61"/>
      <c r="U12013" s="61"/>
      <c r="V12013" s="61"/>
      <c r="W12013" s="61"/>
      <c r="X12013" s="61"/>
      <c r="Y12013" s="61"/>
      <c r="Z12013" s="61"/>
      <c r="AA12013" s="61"/>
      <c r="AB12013" s="61"/>
      <c r="AC12013" s="61"/>
      <c r="AD12013" s="61"/>
      <c r="AE12013" s="61"/>
      <c r="AF12013" s="61"/>
      <c r="AG12013" s="61"/>
      <c r="AH12013" s="61"/>
      <c r="AI12013" s="61"/>
      <c r="AJ12013" s="61"/>
      <c r="AK12013" s="61"/>
      <c r="AL12013" s="61"/>
      <c r="AM12013" s="61"/>
      <c r="AN12013" s="61"/>
      <c r="AO12013" s="61"/>
      <c r="AP12013" s="62"/>
      <c r="AQ12013" s="61"/>
      <c r="AR12013" s="61"/>
      <c r="AS12013" s="61"/>
      <c r="AT12013" s="61"/>
      <c r="AU12013" s="61"/>
      <c r="AV12013" s="61"/>
      <c r="AW12013" s="60"/>
    </row>
    <row r="12014" s="59" customFormat="1" customHeight="1" spans="1:49">
      <c r="A12014" s="60"/>
      <c r="B12014" s="60"/>
      <c r="C12014" s="60"/>
      <c r="D12014" s="60"/>
      <c r="H12014" s="61"/>
      <c r="I12014" s="61"/>
      <c r="J12014" s="61"/>
      <c r="K12014" s="61"/>
      <c r="L12014" s="61"/>
      <c r="M12014" s="61"/>
      <c r="N12014" s="61"/>
      <c r="O12014" s="61"/>
      <c r="P12014" s="61"/>
      <c r="Q12014" s="61"/>
      <c r="R12014" s="61"/>
      <c r="S12014" s="61"/>
      <c r="T12014" s="61"/>
      <c r="U12014" s="61"/>
      <c r="V12014" s="61"/>
      <c r="W12014" s="61"/>
      <c r="X12014" s="61"/>
      <c r="Y12014" s="61"/>
      <c r="Z12014" s="61"/>
      <c r="AA12014" s="61"/>
      <c r="AB12014" s="61"/>
      <c r="AC12014" s="61"/>
      <c r="AD12014" s="61"/>
      <c r="AE12014" s="61"/>
      <c r="AF12014" s="61"/>
      <c r="AG12014" s="61"/>
      <c r="AH12014" s="61"/>
      <c r="AI12014" s="61"/>
      <c r="AJ12014" s="61"/>
      <c r="AK12014" s="61"/>
      <c r="AL12014" s="61"/>
      <c r="AM12014" s="61"/>
      <c r="AN12014" s="61"/>
      <c r="AO12014" s="61"/>
      <c r="AP12014" s="62"/>
      <c r="AQ12014" s="61"/>
      <c r="AR12014" s="61"/>
      <c r="AS12014" s="61"/>
      <c r="AT12014" s="61"/>
      <c r="AU12014" s="61"/>
      <c r="AV12014" s="61"/>
      <c r="AW12014" s="60"/>
    </row>
    <row r="12015" s="59" customFormat="1" customHeight="1" spans="1:49">
      <c r="A12015" s="60"/>
      <c r="B12015" s="60"/>
      <c r="C12015" s="60"/>
      <c r="D12015" s="60"/>
      <c r="H12015" s="61"/>
      <c r="I12015" s="61"/>
      <c r="J12015" s="61"/>
      <c r="K12015" s="61"/>
      <c r="L12015" s="61"/>
      <c r="M12015" s="61"/>
      <c r="N12015" s="61"/>
      <c r="O12015" s="61"/>
      <c r="P12015" s="61"/>
      <c r="Q12015" s="61"/>
      <c r="R12015" s="61"/>
      <c r="S12015" s="61"/>
      <c r="T12015" s="61"/>
      <c r="U12015" s="61"/>
      <c r="V12015" s="61"/>
      <c r="W12015" s="61"/>
      <c r="X12015" s="61"/>
      <c r="Y12015" s="61"/>
      <c r="Z12015" s="61"/>
      <c r="AA12015" s="61"/>
      <c r="AB12015" s="61"/>
      <c r="AC12015" s="61"/>
      <c r="AD12015" s="61"/>
      <c r="AE12015" s="61"/>
      <c r="AF12015" s="61"/>
      <c r="AG12015" s="61"/>
      <c r="AH12015" s="61"/>
      <c r="AI12015" s="61"/>
      <c r="AJ12015" s="61"/>
      <c r="AK12015" s="61"/>
      <c r="AL12015" s="61"/>
      <c r="AM12015" s="61"/>
      <c r="AN12015" s="61"/>
      <c r="AO12015" s="61"/>
      <c r="AP12015" s="62"/>
      <c r="AQ12015" s="61"/>
      <c r="AR12015" s="61"/>
      <c r="AS12015" s="61"/>
      <c r="AT12015" s="61"/>
      <c r="AU12015" s="61"/>
      <c r="AV12015" s="61"/>
      <c r="AW12015" s="60"/>
    </row>
    <row r="12016" s="59" customFormat="1" customHeight="1" spans="1:49">
      <c r="A12016" s="60"/>
      <c r="B12016" s="60"/>
      <c r="C12016" s="60"/>
      <c r="D12016" s="60"/>
      <c r="H12016" s="61"/>
      <c r="I12016" s="61"/>
      <c r="J12016" s="61"/>
      <c r="K12016" s="61"/>
      <c r="L12016" s="61"/>
      <c r="M12016" s="61"/>
      <c r="N12016" s="61"/>
      <c r="O12016" s="61"/>
      <c r="P12016" s="61"/>
      <c r="Q12016" s="61"/>
      <c r="R12016" s="61"/>
      <c r="S12016" s="61"/>
      <c r="T12016" s="61"/>
      <c r="U12016" s="61"/>
      <c r="V12016" s="61"/>
      <c r="W12016" s="61"/>
      <c r="X12016" s="61"/>
      <c r="Y12016" s="61"/>
      <c r="Z12016" s="61"/>
      <c r="AA12016" s="61"/>
      <c r="AB12016" s="61"/>
      <c r="AC12016" s="61"/>
      <c r="AD12016" s="61"/>
      <c r="AE12016" s="61"/>
      <c r="AF12016" s="61"/>
      <c r="AG12016" s="61"/>
      <c r="AH12016" s="61"/>
      <c r="AI12016" s="61"/>
      <c r="AJ12016" s="61"/>
      <c r="AK12016" s="61"/>
      <c r="AL12016" s="61"/>
      <c r="AM12016" s="61"/>
      <c r="AN12016" s="61"/>
      <c r="AO12016" s="61"/>
      <c r="AP12016" s="62"/>
      <c r="AQ12016" s="61"/>
      <c r="AR12016" s="61"/>
      <c r="AS12016" s="61"/>
      <c r="AT12016" s="61"/>
      <c r="AU12016" s="61"/>
      <c r="AV12016" s="61"/>
      <c r="AW12016" s="60"/>
    </row>
    <row r="12017" s="59" customFormat="1" customHeight="1" spans="1:49">
      <c r="A12017" s="60"/>
      <c r="B12017" s="60"/>
      <c r="C12017" s="60"/>
      <c r="D12017" s="60"/>
      <c r="H12017" s="61"/>
      <c r="I12017" s="61"/>
      <c r="J12017" s="61"/>
      <c r="K12017" s="61"/>
      <c r="L12017" s="61"/>
      <c r="M12017" s="61"/>
      <c r="N12017" s="61"/>
      <c r="O12017" s="61"/>
      <c r="P12017" s="61"/>
      <c r="Q12017" s="61"/>
      <c r="R12017" s="61"/>
      <c r="S12017" s="61"/>
      <c r="T12017" s="61"/>
      <c r="U12017" s="61"/>
      <c r="V12017" s="61"/>
      <c r="W12017" s="61"/>
      <c r="X12017" s="61"/>
      <c r="Y12017" s="61"/>
      <c r="Z12017" s="61"/>
      <c r="AA12017" s="61"/>
      <c r="AB12017" s="61"/>
      <c r="AC12017" s="61"/>
      <c r="AD12017" s="61"/>
      <c r="AE12017" s="61"/>
      <c r="AF12017" s="61"/>
      <c r="AG12017" s="61"/>
      <c r="AH12017" s="61"/>
      <c r="AI12017" s="61"/>
      <c r="AJ12017" s="61"/>
      <c r="AK12017" s="61"/>
      <c r="AL12017" s="61"/>
      <c r="AM12017" s="61"/>
      <c r="AN12017" s="61"/>
      <c r="AO12017" s="61"/>
      <c r="AP12017" s="62"/>
      <c r="AQ12017" s="61"/>
      <c r="AR12017" s="61"/>
      <c r="AS12017" s="61"/>
      <c r="AT12017" s="61"/>
      <c r="AU12017" s="61"/>
      <c r="AV12017" s="61"/>
      <c r="AW12017" s="60"/>
    </row>
    <row r="12018" s="59" customFormat="1" customHeight="1" spans="1:49">
      <c r="A12018" s="60"/>
      <c r="B12018" s="60"/>
      <c r="C12018" s="60"/>
      <c r="D12018" s="60"/>
      <c r="H12018" s="61"/>
      <c r="I12018" s="61"/>
      <c r="J12018" s="61"/>
      <c r="K12018" s="61"/>
      <c r="L12018" s="61"/>
      <c r="M12018" s="61"/>
      <c r="N12018" s="61"/>
      <c r="O12018" s="61"/>
      <c r="P12018" s="61"/>
      <c r="Q12018" s="61"/>
      <c r="R12018" s="61"/>
      <c r="S12018" s="61"/>
      <c r="T12018" s="61"/>
      <c r="U12018" s="61"/>
      <c r="V12018" s="61"/>
      <c r="W12018" s="61"/>
      <c r="X12018" s="61"/>
      <c r="Y12018" s="61"/>
      <c r="Z12018" s="61"/>
      <c r="AA12018" s="61"/>
      <c r="AB12018" s="61"/>
      <c r="AC12018" s="61"/>
      <c r="AD12018" s="61"/>
      <c r="AE12018" s="61"/>
      <c r="AF12018" s="61"/>
      <c r="AG12018" s="61"/>
      <c r="AH12018" s="61"/>
      <c r="AI12018" s="61"/>
      <c r="AJ12018" s="61"/>
      <c r="AK12018" s="61"/>
      <c r="AL12018" s="61"/>
      <c r="AM12018" s="61"/>
      <c r="AN12018" s="61"/>
      <c r="AO12018" s="61"/>
      <c r="AP12018" s="62"/>
      <c r="AQ12018" s="61"/>
      <c r="AR12018" s="61"/>
      <c r="AS12018" s="61"/>
      <c r="AT12018" s="61"/>
      <c r="AU12018" s="61"/>
      <c r="AV12018" s="61"/>
      <c r="AW12018" s="60"/>
    </row>
    <row r="12019" s="59" customFormat="1" customHeight="1" spans="1:49">
      <c r="A12019" s="60"/>
      <c r="B12019" s="60"/>
      <c r="C12019" s="60"/>
      <c r="D12019" s="60"/>
      <c r="H12019" s="61"/>
      <c r="I12019" s="61"/>
      <c r="J12019" s="61"/>
      <c r="K12019" s="61"/>
      <c r="L12019" s="61"/>
      <c r="M12019" s="61"/>
      <c r="N12019" s="61"/>
      <c r="O12019" s="61"/>
      <c r="P12019" s="61"/>
      <c r="Q12019" s="61"/>
      <c r="R12019" s="61"/>
      <c r="S12019" s="61"/>
      <c r="T12019" s="61"/>
      <c r="U12019" s="61"/>
      <c r="V12019" s="61"/>
      <c r="W12019" s="61"/>
      <c r="X12019" s="61"/>
      <c r="Y12019" s="61"/>
      <c r="Z12019" s="61"/>
      <c r="AA12019" s="61"/>
      <c r="AB12019" s="61"/>
      <c r="AC12019" s="61"/>
      <c r="AD12019" s="61"/>
      <c r="AE12019" s="61"/>
      <c r="AF12019" s="61"/>
      <c r="AG12019" s="61"/>
      <c r="AH12019" s="61"/>
      <c r="AI12019" s="61"/>
      <c r="AJ12019" s="61"/>
      <c r="AK12019" s="61"/>
      <c r="AL12019" s="61"/>
      <c r="AM12019" s="61"/>
      <c r="AN12019" s="61"/>
      <c r="AO12019" s="61"/>
      <c r="AP12019" s="62"/>
      <c r="AQ12019" s="61"/>
      <c r="AR12019" s="61"/>
      <c r="AS12019" s="61"/>
      <c r="AT12019" s="61"/>
      <c r="AU12019" s="61"/>
      <c r="AV12019" s="61"/>
      <c r="AW12019" s="60"/>
    </row>
    <row r="12020" s="59" customFormat="1" customHeight="1" spans="1:49">
      <c r="A12020" s="60"/>
      <c r="B12020" s="60"/>
      <c r="C12020" s="60"/>
      <c r="D12020" s="60"/>
      <c r="H12020" s="61"/>
      <c r="I12020" s="61"/>
      <c r="J12020" s="61"/>
      <c r="K12020" s="61"/>
      <c r="L12020" s="61"/>
      <c r="M12020" s="61"/>
      <c r="N12020" s="61"/>
      <c r="O12020" s="61"/>
      <c r="P12020" s="61"/>
      <c r="Q12020" s="61"/>
      <c r="R12020" s="61"/>
      <c r="S12020" s="61"/>
      <c r="T12020" s="61"/>
      <c r="U12020" s="61"/>
      <c r="V12020" s="61"/>
      <c r="W12020" s="61"/>
      <c r="X12020" s="61"/>
      <c r="Y12020" s="61"/>
      <c r="Z12020" s="61"/>
      <c r="AA12020" s="61"/>
      <c r="AB12020" s="61"/>
      <c r="AC12020" s="61"/>
      <c r="AD12020" s="61"/>
      <c r="AE12020" s="61"/>
      <c r="AF12020" s="61"/>
      <c r="AG12020" s="61"/>
      <c r="AH12020" s="61"/>
      <c r="AI12020" s="61"/>
      <c r="AJ12020" s="61"/>
      <c r="AK12020" s="61"/>
      <c r="AL12020" s="61"/>
      <c r="AM12020" s="61"/>
      <c r="AN12020" s="61"/>
      <c r="AO12020" s="61"/>
      <c r="AP12020" s="62"/>
      <c r="AQ12020" s="61"/>
      <c r="AR12020" s="61"/>
      <c r="AS12020" s="61"/>
      <c r="AT12020" s="61"/>
      <c r="AU12020" s="61"/>
      <c r="AV12020" s="61"/>
      <c r="AW12020" s="60"/>
    </row>
    <row r="12021" s="59" customFormat="1" customHeight="1" spans="1:49">
      <c r="A12021" s="60"/>
      <c r="B12021" s="60"/>
      <c r="C12021" s="60"/>
      <c r="D12021" s="60"/>
      <c r="H12021" s="61"/>
      <c r="I12021" s="61"/>
      <c r="J12021" s="61"/>
      <c r="K12021" s="61"/>
      <c r="L12021" s="61"/>
      <c r="M12021" s="61"/>
      <c r="N12021" s="61"/>
      <c r="O12021" s="61"/>
      <c r="P12021" s="61"/>
      <c r="Q12021" s="61"/>
      <c r="R12021" s="61"/>
      <c r="S12021" s="61"/>
      <c r="T12021" s="61"/>
      <c r="U12021" s="61"/>
      <c r="V12021" s="61"/>
      <c r="W12021" s="61"/>
      <c r="X12021" s="61"/>
      <c r="Y12021" s="61"/>
      <c r="Z12021" s="61"/>
      <c r="AA12021" s="61"/>
      <c r="AB12021" s="61"/>
      <c r="AC12021" s="61"/>
      <c r="AD12021" s="61"/>
      <c r="AE12021" s="61"/>
      <c r="AF12021" s="61"/>
      <c r="AG12021" s="61"/>
      <c r="AH12021" s="61"/>
      <c r="AI12021" s="61"/>
      <c r="AJ12021" s="61"/>
      <c r="AK12021" s="61"/>
      <c r="AL12021" s="61"/>
      <c r="AM12021" s="61"/>
      <c r="AN12021" s="61"/>
      <c r="AO12021" s="61"/>
      <c r="AP12021" s="62"/>
      <c r="AQ12021" s="61"/>
      <c r="AR12021" s="61"/>
      <c r="AS12021" s="61"/>
      <c r="AT12021" s="61"/>
      <c r="AU12021" s="61"/>
      <c r="AV12021" s="61"/>
      <c r="AW12021" s="60"/>
    </row>
    <row r="12022" s="59" customFormat="1" customHeight="1" spans="1:49">
      <c r="A12022" s="60"/>
      <c r="B12022" s="60"/>
      <c r="C12022" s="60"/>
      <c r="D12022" s="60"/>
      <c r="H12022" s="61"/>
      <c r="I12022" s="61"/>
      <c r="J12022" s="61"/>
      <c r="K12022" s="61"/>
      <c r="L12022" s="61"/>
      <c r="M12022" s="61"/>
      <c r="N12022" s="61"/>
      <c r="O12022" s="61"/>
      <c r="P12022" s="61"/>
      <c r="Q12022" s="61"/>
      <c r="R12022" s="61"/>
      <c r="S12022" s="61"/>
      <c r="T12022" s="61"/>
      <c r="U12022" s="61"/>
      <c r="V12022" s="61"/>
      <c r="W12022" s="61"/>
      <c r="X12022" s="61"/>
      <c r="Y12022" s="61"/>
      <c r="Z12022" s="61"/>
      <c r="AA12022" s="61"/>
      <c r="AB12022" s="61"/>
      <c r="AC12022" s="61"/>
      <c r="AD12022" s="61"/>
      <c r="AE12022" s="61"/>
      <c r="AF12022" s="61"/>
      <c r="AG12022" s="61"/>
      <c r="AH12022" s="61"/>
      <c r="AI12022" s="61"/>
      <c r="AJ12022" s="61"/>
      <c r="AK12022" s="61"/>
      <c r="AL12022" s="61"/>
      <c r="AM12022" s="61"/>
      <c r="AN12022" s="61"/>
      <c r="AO12022" s="61"/>
      <c r="AP12022" s="62"/>
      <c r="AQ12022" s="61"/>
      <c r="AR12022" s="61"/>
      <c r="AS12022" s="61"/>
      <c r="AT12022" s="61"/>
      <c r="AU12022" s="61"/>
      <c r="AV12022" s="61"/>
      <c r="AW12022" s="60"/>
    </row>
    <row r="12023" s="59" customFormat="1" customHeight="1" spans="1:49">
      <c r="A12023" s="60"/>
      <c r="B12023" s="60"/>
      <c r="C12023" s="60"/>
      <c r="D12023" s="60"/>
      <c r="H12023" s="61"/>
      <c r="I12023" s="61"/>
      <c r="J12023" s="61"/>
      <c r="K12023" s="61"/>
      <c r="L12023" s="61"/>
      <c r="M12023" s="61"/>
      <c r="N12023" s="61"/>
      <c r="O12023" s="61"/>
      <c r="P12023" s="61"/>
      <c r="Q12023" s="61"/>
      <c r="R12023" s="61"/>
      <c r="S12023" s="61"/>
      <c r="T12023" s="61"/>
      <c r="U12023" s="61"/>
      <c r="V12023" s="61"/>
      <c r="W12023" s="61"/>
      <c r="X12023" s="61"/>
      <c r="Y12023" s="61"/>
      <c r="Z12023" s="61"/>
      <c r="AA12023" s="61"/>
      <c r="AB12023" s="61"/>
      <c r="AC12023" s="61"/>
      <c r="AD12023" s="61"/>
      <c r="AE12023" s="61"/>
      <c r="AF12023" s="61"/>
      <c r="AG12023" s="61"/>
      <c r="AH12023" s="61"/>
      <c r="AI12023" s="61"/>
      <c r="AJ12023" s="61"/>
      <c r="AK12023" s="61"/>
      <c r="AL12023" s="61"/>
      <c r="AM12023" s="61"/>
      <c r="AN12023" s="61"/>
      <c r="AO12023" s="61"/>
      <c r="AP12023" s="62"/>
      <c r="AQ12023" s="61"/>
      <c r="AR12023" s="61"/>
      <c r="AS12023" s="61"/>
      <c r="AT12023" s="61"/>
      <c r="AU12023" s="61"/>
      <c r="AV12023" s="61"/>
      <c r="AW12023" s="60"/>
    </row>
    <row r="12024" s="59" customFormat="1" customHeight="1" spans="1:49">
      <c r="A12024" s="60"/>
      <c r="B12024" s="60"/>
      <c r="C12024" s="60"/>
      <c r="D12024" s="60"/>
      <c r="H12024" s="61"/>
      <c r="I12024" s="61"/>
      <c r="J12024" s="61"/>
      <c r="K12024" s="61"/>
      <c r="L12024" s="61"/>
      <c r="M12024" s="61"/>
      <c r="N12024" s="61"/>
      <c r="O12024" s="61"/>
      <c r="P12024" s="61"/>
      <c r="Q12024" s="61"/>
      <c r="R12024" s="61"/>
      <c r="S12024" s="61"/>
      <c r="T12024" s="61"/>
      <c r="U12024" s="61"/>
      <c r="V12024" s="61"/>
      <c r="W12024" s="61"/>
      <c r="X12024" s="61"/>
      <c r="Y12024" s="61"/>
      <c r="Z12024" s="61"/>
      <c r="AA12024" s="61"/>
      <c r="AB12024" s="61"/>
      <c r="AC12024" s="61"/>
      <c r="AD12024" s="61"/>
      <c r="AE12024" s="61"/>
      <c r="AF12024" s="61"/>
      <c r="AG12024" s="61"/>
      <c r="AH12024" s="61"/>
      <c r="AI12024" s="61"/>
      <c r="AJ12024" s="61"/>
      <c r="AK12024" s="61"/>
      <c r="AL12024" s="61"/>
      <c r="AM12024" s="61"/>
      <c r="AN12024" s="61"/>
      <c r="AO12024" s="61"/>
      <c r="AP12024" s="62"/>
      <c r="AQ12024" s="61"/>
      <c r="AR12024" s="61"/>
      <c r="AS12024" s="61"/>
      <c r="AT12024" s="61"/>
      <c r="AU12024" s="61"/>
      <c r="AV12024" s="61"/>
      <c r="AW12024" s="60"/>
    </row>
    <row r="12025" s="59" customFormat="1" customHeight="1" spans="1:49">
      <c r="A12025" s="60"/>
      <c r="B12025" s="60"/>
      <c r="C12025" s="60"/>
      <c r="D12025" s="60"/>
      <c r="H12025" s="61"/>
      <c r="I12025" s="61"/>
      <c r="J12025" s="61"/>
      <c r="K12025" s="61"/>
      <c r="L12025" s="61"/>
      <c r="M12025" s="61"/>
      <c r="N12025" s="61"/>
      <c r="O12025" s="61"/>
      <c r="P12025" s="61"/>
      <c r="Q12025" s="61"/>
      <c r="R12025" s="61"/>
      <c r="S12025" s="61"/>
      <c r="T12025" s="61"/>
      <c r="U12025" s="61"/>
      <c r="V12025" s="61"/>
      <c r="W12025" s="61"/>
      <c r="X12025" s="61"/>
      <c r="Y12025" s="61"/>
      <c r="Z12025" s="61"/>
      <c r="AA12025" s="61"/>
      <c r="AB12025" s="61"/>
      <c r="AC12025" s="61"/>
      <c r="AD12025" s="61"/>
      <c r="AE12025" s="61"/>
      <c r="AF12025" s="61"/>
      <c r="AG12025" s="61"/>
      <c r="AH12025" s="61"/>
      <c r="AI12025" s="61"/>
      <c r="AJ12025" s="61"/>
      <c r="AK12025" s="61"/>
      <c r="AL12025" s="61"/>
      <c r="AM12025" s="61"/>
      <c r="AN12025" s="61"/>
      <c r="AO12025" s="61"/>
      <c r="AP12025" s="62"/>
      <c r="AQ12025" s="61"/>
      <c r="AR12025" s="61"/>
      <c r="AS12025" s="61"/>
      <c r="AT12025" s="61"/>
      <c r="AU12025" s="61"/>
      <c r="AV12025" s="61"/>
      <c r="AW12025" s="60"/>
    </row>
    <row r="12026" s="59" customFormat="1" customHeight="1" spans="1:49">
      <c r="A12026" s="60"/>
      <c r="B12026" s="60"/>
      <c r="C12026" s="60"/>
      <c r="D12026" s="60"/>
      <c r="H12026" s="61"/>
      <c r="I12026" s="61"/>
      <c r="J12026" s="61"/>
      <c r="K12026" s="61"/>
      <c r="L12026" s="61"/>
      <c r="M12026" s="61"/>
      <c r="N12026" s="61"/>
      <c r="O12026" s="61"/>
      <c r="P12026" s="61"/>
      <c r="Q12026" s="61"/>
      <c r="R12026" s="61"/>
      <c r="S12026" s="61"/>
      <c r="T12026" s="61"/>
      <c r="U12026" s="61"/>
      <c r="V12026" s="61"/>
      <c r="W12026" s="61"/>
      <c r="X12026" s="61"/>
      <c r="Y12026" s="61"/>
      <c r="Z12026" s="61"/>
      <c r="AA12026" s="61"/>
      <c r="AB12026" s="61"/>
      <c r="AC12026" s="61"/>
      <c r="AD12026" s="61"/>
      <c r="AE12026" s="61"/>
      <c r="AF12026" s="61"/>
      <c r="AG12026" s="61"/>
      <c r="AH12026" s="61"/>
      <c r="AI12026" s="61"/>
      <c r="AJ12026" s="61"/>
      <c r="AK12026" s="61"/>
      <c r="AL12026" s="61"/>
      <c r="AM12026" s="61"/>
      <c r="AN12026" s="61"/>
      <c r="AO12026" s="61"/>
      <c r="AP12026" s="62"/>
      <c r="AQ12026" s="61"/>
      <c r="AR12026" s="61"/>
      <c r="AS12026" s="61"/>
      <c r="AT12026" s="61"/>
      <c r="AU12026" s="61"/>
      <c r="AV12026" s="61"/>
      <c r="AW12026" s="60"/>
    </row>
    <row r="12027" s="59" customFormat="1" customHeight="1" spans="1:49">
      <c r="A12027" s="60"/>
      <c r="B12027" s="60"/>
      <c r="C12027" s="60"/>
      <c r="D12027" s="60"/>
      <c r="H12027" s="61"/>
      <c r="I12027" s="61"/>
      <c r="J12027" s="61"/>
      <c r="K12027" s="61"/>
      <c r="L12027" s="61"/>
      <c r="M12027" s="61"/>
      <c r="N12027" s="61"/>
      <c r="O12027" s="61"/>
      <c r="P12027" s="61"/>
      <c r="Q12027" s="61"/>
      <c r="R12027" s="61"/>
      <c r="S12027" s="61"/>
      <c r="T12027" s="61"/>
      <c r="U12027" s="61"/>
      <c r="V12027" s="61"/>
      <c r="W12027" s="61"/>
      <c r="X12027" s="61"/>
      <c r="Y12027" s="61"/>
      <c r="Z12027" s="61"/>
      <c r="AA12027" s="61"/>
      <c r="AB12027" s="61"/>
      <c r="AC12027" s="61"/>
      <c r="AD12027" s="61"/>
      <c r="AE12027" s="61"/>
      <c r="AF12027" s="61"/>
      <c r="AG12027" s="61"/>
      <c r="AH12027" s="61"/>
      <c r="AI12027" s="61"/>
      <c r="AJ12027" s="61"/>
      <c r="AK12027" s="61"/>
      <c r="AL12027" s="61"/>
      <c r="AM12027" s="61"/>
      <c r="AN12027" s="61"/>
      <c r="AO12027" s="61"/>
      <c r="AP12027" s="62"/>
      <c r="AQ12027" s="61"/>
      <c r="AR12027" s="61"/>
      <c r="AS12027" s="61"/>
      <c r="AT12027" s="61"/>
      <c r="AU12027" s="61"/>
      <c r="AV12027" s="61"/>
      <c r="AW12027" s="60"/>
    </row>
    <row r="12028" s="59" customFormat="1" customHeight="1" spans="1:49">
      <c r="A12028" s="60"/>
      <c r="B12028" s="60"/>
      <c r="C12028" s="60"/>
      <c r="D12028" s="60"/>
      <c r="H12028" s="61"/>
      <c r="I12028" s="61"/>
      <c r="J12028" s="61"/>
      <c r="K12028" s="61"/>
      <c r="L12028" s="61"/>
      <c r="M12028" s="61"/>
      <c r="N12028" s="61"/>
      <c r="O12028" s="61"/>
      <c r="P12028" s="61"/>
      <c r="Q12028" s="61"/>
      <c r="R12028" s="61"/>
      <c r="S12028" s="61"/>
      <c r="T12028" s="61"/>
      <c r="U12028" s="61"/>
      <c r="V12028" s="61"/>
      <c r="W12028" s="61"/>
      <c r="X12028" s="61"/>
      <c r="Y12028" s="61"/>
      <c r="Z12028" s="61"/>
      <c r="AA12028" s="61"/>
      <c r="AB12028" s="61"/>
      <c r="AC12028" s="61"/>
      <c r="AD12028" s="61"/>
      <c r="AE12028" s="61"/>
      <c r="AF12028" s="61"/>
      <c r="AG12028" s="61"/>
      <c r="AH12028" s="61"/>
      <c r="AI12028" s="61"/>
      <c r="AJ12028" s="61"/>
      <c r="AK12028" s="61"/>
      <c r="AL12028" s="61"/>
      <c r="AM12028" s="61"/>
      <c r="AN12028" s="61"/>
      <c r="AO12028" s="61"/>
      <c r="AP12028" s="62"/>
      <c r="AQ12028" s="61"/>
      <c r="AR12028" s="61"/>
      <c r="AS12028" s="61"/>
      <c r="AT12028" s="61"/>
      <c r="AU12028" s="61"/>
      <c r="AV12028" s="61"/>
      <c r="AW12028" s="60"/>
    </row>
    <row r="12029" s="59" customFormat="1" customHeight="1" spans="1:49">
      <c r="A12029" s="60"/>
      <c r="B12029" s="60"/>
      <c r="C12029" s="60"/>
      <c r="D12029" s="60"/>
      <c r="H12029" s="61"/>
      <c r="I12029" s="61"/>
      <c r="J12029" s="61"/>
      <c r="K12029" s="61"/>
      <c r="L12029" s="61"/>
      <c r="M12029" s="61"/>
      <c r="N12029" s="61"/>
      <c r="O12029" s="61"/>
      <c r="P12029" s="61"/>
      <c r="Q12029" s="61"/>
      <c r="R12029" s="61"/>
      <c r="S12029" s="61"/>
      <c r="T12029" s="61"/>
      <c r="U12029" s="61"/>
      <c r="V12029" s="61"/>
      <c r="W12029" s="61"/>
      <c r="X12029" s="61"/>
      <c r="Y12029" s="61"/>
      <c r="Z12029" s="61"/>
      <c r="AA12029" s="61"/>
      <c r="AB12029" s="61"/>
      <c r="AC12029" s="61"/>
      <c r="AD12029" s="61"/>
      <c r="AE12029" s="61"/>
      <c r="AF12029" s="61"/>
      <c r="AG12029" s="61"/>
      <c r="AH12029" s="61"/>
      <c r="AI12029" s="61"/>
      <c r="AJ12029" s="61"/>
      <c r="AK12029" s="61"/>
      <c r="AL12029" s="61"/>
      <c r="AM12029" s="61"/>
      <c r="AN12029" s="61"/>
      <c r="AO12029" s="61"/>
      <c r="AP12029" s="62"/>
      <c r="AQ12029" s="61"/>
      <c r="AR12029" s="61"/>
      <c r="AS12029" s="61"/>
      <c r="AT12029" s="61"/>
      <c r="AU12029" s="61"/>
      <c r="AV12029" s="61"/>
      <c r="AW12029" s="60"/>
    </row>
    <row r="12030" s="59" customFormat="1" customHeight="1" spans="1:49">
      <c r="A12030" s="60"/>
      <c r="B12030" s="60"/>
      <c r="C12030" s="60"/>
      <c r="D12030" s="60"/>
      <c r="H12030" s="61"/>
      <c r="I12030" s="61"/>
      <c r="J12030" s="61"/>
      <c r="K12030" s="61"/>
      <c r="L12030" s="61"/>
      <c r="M12030" s="61"/>
      <c r="N12030" s="61"/>
      <c r="O12030" s="61"/>
      <c r="P12030" s="61"/>
      <c r="Q12030" s="61"/>
      <c r="R12030" s="61"/>
      <c r="S12030" s="61"/>
      <c r="T12030" s="61"/>
      <c r="U12030" s="61"/>
      <c r="V12030" s="61"/>
      <c r="W12030" s="61"/>
      <c r="X12030" s="61"/>
      <c r="Y12030" s="61"/>
      <c r="Z12030" s="61"/>
      <c r="AA12030" s="61"/>
      <c r="AB12030" s="61"/>
      <c r="AC12030" s="61"/>
      <c r="AD12030" s="61"/>
      <c r="AE12030" s="61"/>
      <c r="AF12030" s="61"/>
      <c r="AG12030" s="61"/>
      <c r="AH12030" s="61"/>
      <c r="AI12030" s="61"/>
      <c r="AJ12030" s="61"/>
      <c r="AK12030" s="61"/>
      <c r="AL12030" s="61"/>
      <c r="AM12030" s="61"/>
      <c r="AN12030" s="61"/>
      <c r="AO12030" s="61"/>
      <c r="AP12030" s="62"/>
      <c r="AQ12030" s="61"/>
      <c r="AR12030" s="61"/>
      <c r="AS12030" s="61"/>
      <c r="AT12030" s="61"/>
      <c r="AU12030" s="61"/>
      <c r="AV12030" s="61"/>
      <c r="AW12030" s="60"/>
    </row>
    <row r="12031" s="59" customFormat="1" customHeight="1" spans="1:49">
      <c r="A12031" s="60"/>
      <c r="B12031" s="60"/>
      <c r="C12031" s="60"/>
      <c r="D12031" s="60"/>
      <c r="H12031" s="61"/>
      <c r="I12031" s="61"/>
      <c r="J12031" s="61"/>
      <c r="K12031" s="61"/>
      <c r="L12031" s="61"/>
      <c r="M12031" s="61"/>
      <c r="N12031" s="61"/>
      <c r="O12031" s="61"/>
      <c r="P12031" s="61"/>
      <c r="Q12031" s="61"/>
      <c r="R12031" s="61"/>
      <c r="S12031" s="61"/>
      <c r="T12031" s="61"/>
      <c r="U12031" s="61"/>
      <c r="V12031" s="61"/>
      <c r="W12031" s="61"/>
      <c r="X12031" s="61"/>
      <c r="Y12031" s="61"/>
      <c r="Z12031" s="61"/>
      <c r="AA12031" s="61"/>
      <c r="AB12031" s="61"/>
      <c r="AC12031" s="61"/>
      <c r="AD12031" s="61"/>
      <c r="AE12031" s="61"/>
      <c r="AF12031" s="61"/>
      <c r="AG12031" s="61"/>
      <c r="AH12031" s="61"/>
      <c r="AI12031" s="61"/>
      <c r="AJ12031" s="61"/>
      <c r="AK12031" s="61"/>
      <c r="AL12031" s="61"/>
      <c r="AM12031" s="61"/>
      <c r="AN12031" s="61"/>
      <c r="AO12031" s="61"/>
      <c r="AP12031" s="62"/>
      <c r="AQ12031" s="61"/>
      <c r="AR12031" s="61"/>
      <c r="AS12031" s="61"/>
      <c r="AT12031" s="61"/>
      <c r="AU12031" s="61"/>
      <c r="AV12031" s="61"/>
      <c r="AW12031" s="60"/>
    </row>
    <row r="12032" s="59" customFormat="1" customHeight="1" spans="1:49">
      <c r="A12032" s="60"/>
      <c r="B12032" s="60"/>
      <c r="C12032" s="60"/>
      <c r="D12032" s="60"/>
      <c r="H12032" s="61"/>
      <c r="I12032" s="61"/>
      <c r="J12032" s="61"/>
      <c r="K12032" s="61"/>
      <c r="L12032" s="61"/>
      <c r="M12032" s="61"/>
      <c r="N12032" s="61"/>
      <c r="O12032" s="61"/>
      <c r="P12032" s="61"/>
      <c r="Q12032" s="61"/>
      <c r="R12032" s="61"/>
      <c r="S12032" s="61"/>
      <c r="T12032" s="61"/>
      <c r="U12032" s="61"/>
      <c r="V12032" s="61"/>
      <c r="W12032" s="61"/>
      <c r="X12032" s="61"/>
      <c r="Y12032" s="61"/>
      <c r="Z12032" s="61"/>
      <c r="AA12032" s="61"/>
      <c r="AB12032" s="61"/>
      <c r="AC12032" s="61"/>
      <c r="AD12032" s="61"/>
      <c r="AE12032" s="61"/>
      <c r="AF12032" s="61"/>
      <c r="AG12032" s="61"/>
      <c r="AH12032" s="61"/>
      <c r="AI12032" s="61"/>
      <c r="AJ12032" s="61"/>
      <c r="AK12032" s="61"/>
      <c r="AL12032" s="61"/>
      <c r="AM12032" s="61"/>
      <c r="AN12032" s="61"/>
      <c r="AO12032" s="61"/>
      <c r="AP12032" s="62"/>
      <c r="AQ12032" s="61"/>
      <c r="AR12032" s="61"/>
      <c r="AS12032" s="61"/>
      <c r="AT12032" s="61"/>
      <c r="AU12032" s="61"/>
      <c r="AV12032" s="61"/>
      <c r="AW12032" s="60"/>
    </row>
    <row r="12033" s="59" customFormat="1" customHeight="1" spans="1:49">
      <c r="A12033" s="60"/>
      <c r="B12033" s="60"/>
      <c r="C12033" s="60"/>
      <c r="D12033" s="60"/>
      <c r="H12033" s="61"/>
      <c r="I12033" s="61"/>
      <c r="J12033" s="61"/>
      <c r="K12033" s="61"/>
      <c r="L12033" s="61"/>
      <c r="M12033" s="61"/>
      <c r="N12033" s="61"/>
      <c r="O12033" s="61"/>
      <c r="P12033" s="61"/>
      <c r="Q12033" s="61"/>
      <c r="R12033" s="61"/>
      <c r="S12033" s="61"/>
      <c r="T12033" s="61"/>
      <c r="U12033" s="61"/>
      <c r="V12033" s="61"/>
      <c r="W12033" s="61"/>
      <c r="X12033" s="61"/>
      <c r="Y12033" s="61"/>
      <c r="Z12033" s="61"/>
      <c r="AA12033" s="61"/>
      <c r="AB12033" s="61"/>
      <c r="AC12033" s="61"/>
      <c r="AD12033" s="61"/>
      <c r="AE12033" s="61"/>
      <c r="AF12033" s="61"/>
      <c r="AG12033" s="61"/>
      <c r="AH12033" s="61"/>
      <c r="AI12033" s="61"/>
      <c r="AJ12033" s="61"/>
      <c r="AK12033" s="61"/>
      <c r="AL12033" s="61"/>
      <c r="AM12033" s="61"/>
      <c r="AN12033" s="61"/>
      <c r="AO12033" s="61"/>
      <c r="AP12033" s="62"/>
      <c r="AQ12033" s="61"/>
      <c r="AR12033" s="61"/>
      <c r="AS12033" s="61"/>
      <c r="AT12033" s="61"/>
      <c r="AU12033" s="61"/>
      <c r="AV12033" s="61"/>
      <c r="AW12033" s="60"/>
    </row>
    <row r="12034" s="59" customFormat="1" customHeight="1" spans="1:49">
      <c r="A12034" s="60"/>
      <c r="B12034" s="60"/>
      <c r="C12034" s="60"/>
      <c r="D12034" s="60"/>
      <c r="H12034" s="61"/>
      <c r="I12034" s="61"/>
      <c r="J12034" s="61"/>
      <c r="K12034" s="61"/>
      <c r="L12034" s="61"/>
      <c r="M12034" s="61"/>
      <c r="N12034" s="61"/>
      <c r="O12034" s="61"/>
      <c r="P12034" s="61"/>
      <c r="Q12034" s="61"/>
      <c r="R12034" s="61"/>
      <c r="S12034" s="61"/>
      <c r="T12034" s="61"/>
      <c r="U12034" s="61"/>
      <c r="V12034" s="61"/>
      <c r="W12034" s="61"/>
      <c r="X12034" s="61"/>
      <c r="Y12034" s="61"/>
      <c r="Z12034" s="61"/>
      <c r="AA12034" s="61"/>
      <c r="AB12034" s="61"/>
      <c r="AC12034" s="61"/>
      <c r="AD12034" s="61"/>
      <c r="AE12034" s="61"/>
      <c r="AF12034" s="61"/>
      <c r="AG12034" s="61"/>
      <c r="AH12034" s="61"/>
      <c r="AI12034" s="61"/>
      <c r="AJ12034" s="61"/>
      <c r="AK12034" s="61"/>
      <c r="AL12034" s="61"/>
      <c r="AM12034" s="61"/>
      <c r="AN12034" s="61"/>
      <c r="AO12034" s="61"/>
      <c r="AP12034" s="62"/>
      <c r="AQ12034" s="61"/>
      <c r="AR12034" s="61"/>
      <c r="AS12034" s="61"/>
      <c r="AT12034" s="61"/>
      <c r="AU12034" s="61"/>
      <c r="AV12034" s="61"/>
      <c r="AW12034" s="60"/>
    </row>
    <row r="12035" s="59" customFormat="1" customHeight="1" spans="1:49">
      <c r="A12035" s="60"/>
      <c r="B12035" s="60"/>
      <c r="C12035" s="60"/>
      <c r="D12035" s="60"/>
      <c r="H12035" s="61"/>
      <c r="I12035" s="61"/>
      <c r="J12035" s="61"/>
      <c r="K12035" s="61"/>
      <c r="L12035" s="61"/>
      <c r="M12035" s="61"/>
      <c r="N12035" s="61"/>
      <c r="O12035" s="61"/>
      <c r="P12035" s="61"/>
      <c r="Q12035" s="61"/>
      <c r="R12035" s="61"/>
      <c r="S12035" s="61"/>
      <c r="T12035" s="61"/>
      <c r="U12035" s="61"/>
      <c r="V12035" s="61"/>
      <c r="W12035" s="61"/>
      <c r="X12035" s="61"/>
      <c r="Y12035" s="61"/>
      <c r="Z12035" s="61"/>
      <c r="AA12035" s="61"/>
      <c r="AB12035" s="61"/>
      <c r="AC12035" s="61"/>
      <c r="AD12035" s="61"/>
      <c r="AE12035" s="61"/>
      <c r="AF12035" s="61"/>
      <c r="AG12035" s="61"/>
      <c r="AH12035" s="61"/>
      <c r="AI12035" s="61"/>
      <c r="AJ12035" s="61"/>
      <c r="AK12035" s="61"/>
      <c r="AL12035" s="61"/>
      <c r="AM12035" s="61"/>
      <c r="AN12035" s="61"/>
      <c r="AO12035" s="61"/>
      <c r="AP12035" s="62"/>
      <c r="AQ12035" s="61"/>
      <c r="AR12035" s="61"/>
      <c r="AS12035" s="61"/>
      <c r="AT12035" s="61"/>
      <c r="AU12035" s="61"/>
      <c r="AV12035" s="61"/>
      <c r="AW12035" s="60"/>
    </row>
    <row r="12036" s="59" customFormat="1" customHeight="1" spans="1:49">
      <c r="A12036" s="60"/>
      <c r="B12036" s="60"/>
      <c r="C12036" s="60"/>
      <c r="D12036" s="60"/>
      <c r="H12036" s="61"/>
      <c r="I12036" s="61"/>
      <c r="J12036" s="61"/>
      <c r="K12036" s="61"/>
      <c r="L12036" s="61"/>
      <c r="M12036" s="61"/>
      <c r="N12036" s="61"/>
      <c r="O12036" s="61"/>
      <c r="P12036" s="61"/>
      <c r="Q12036" s="61"/>
      <c r="R12036" s="61"/>
      <c r="S12036" s="61"/>
      <c r="T12036" s="61"/>
      <c r="U12036" s="61"/>
      <c r="V12036" s="61"/>
      <c r="W12036" s="61"/>
      <c r="X12036" s="61"/>
      <c r="Y12036" s="61"/>
      <c r="Z12036" s="61"/>
      <c r="AA12036" s="61"/>
      <c r="AB12036" s="61"/>
      <c r="AC12036" s="61"/>
      <c r="AD12036" s="61"/>
      <c r="AE12036" s="61"/>
      <c r="AF12036" s="61"/>
      <c r="AG12036" s="61"/>
      <c r="AH12036" s="61"/>
      <c r="AI12036" s="61"/>
      <c r="AJ12036" s="61"/>
      <c r="AK12036" s="61"/>
      <c r="AL12036" s="61"/>
      <c r="AM12036" s="61"/>
      <c r="AN12036" s="61"/>
      <c r="AO12036" s="61"/>
      <c r="AP12036" s="62"/>
      <c r="AQ12036" s="61"/>
      <c r="AR12036" s="61"/>
      <c r="AS12036" s="61"/>
      <c r="AT12036" s="61"/>
      <c r="AU12036" s="61"/>
      <c r="AV12036" s="61"/>
      <c r="AW12036" s="60"/>
    </row>
    <row r="12037" s="59" customFormat="1" customHeight="1" spans="1:49">
      <c r="A12037" s="60"/>
      <c r="B12037" s="60"/>
      <c r="C12037" s="60"/>
      <c r="D12037" s="60"/>
      <c r="H12037" s="61"/>
      <c r="I12037" s="61"/>
      <c r="J12037" s="61"/>
      <c r="K12037" s="61"/>
      <c r="L12037" s="61"/>
      <c r="M12037" s="61"/>
      <c r="N12037" s="61"/>
      <c r="O12037" s="61"/>
      <c r="P12037" s="61"/>
      <c r="Q12037" s="61"/>
      <c r="R12037" s="61"/>
      <c r="S12037" s="61"/>
      <c r="T12037" s="61"/>
      <c r="U12037" s="61"/>
      <c r="V12037" s="61"/>
      <c r="W12037" s="61"/>
      <c r="X12037" s="61"/>
      <c r="Y12037" s="61"/>
      <c r="Z12037" s="61"/>
      <c r="AA12037" s="61"/>
      <c r="AB12037" s="61"/>
      <c r="AC12037" s="61"/>
      <c r="AD12037" s="61"/>
      <c r="AE12037" s="61"/>
      <c r="AF12037" s="61"/>
      <c r="AG12037" s="61"/>
      <c r="AH12037" s="61"/>
      <c r="AI12037" s="61"/>
      <c r="AJ12037" s="61"/>
      <c r="AK12037" s="61"/>
      <c r="AL12037" s="61"/>
      <c r="AM12037" s="61"/>
      <c r="AN12037" s="61"/>
      <c r="AO12037" s="61"/>
      <c r="AP12037" s="62"/>
      <c r="AQ12037" s="61"/>
      <c r="AR12037" s="61"/>
      <c r="AS12037" s="61"/>
      <c r="AT12037" s="61"/>
      <c r="AU12037" s="61"/>
      <c r="AV12037" s="61"/>
      <c r="AW12037" s="60"/>
    </row>
    <row r="12038" s="59" customFormat="1" customHeight="1" spans="1:49">
      <c r="A12038" s="60"/>
      <c r="B12038" s="60"/>
      <c r="C12038" s="60"/>
      <c r="D12038" s="60"/>
      <c r="H12038" s="61"/>
      <c r="I12038" s="61"/>
      <c r="J12038" s="61"/>
      <c r="K12038" s="61"/>
      <c r="L12038" s="61"/>
      <c r="M12038" s="61"/>
      <c r="N12038" s="61"/>
      <c r="O12038" s="61"/>
      <c r="P12038" s="61"/>
      <c r="Q12038" s="61"/>
      <c r="R12038" s="61"/>
      <c r="S12038" s="61"/>
      <c r="T12038" s="61"/>
      <c r="U12038" s="61"/>
      <c r="V12038" s="61"/>
      <c r="W12038" s="61"/>
      <c r="X12038" s="61"/>
      <c r="Y12038" s="61"/>
      <c r="Z12038" s="61"/>
      <c r="AA12038" s="61"/>
      <c r="AB12038" s="61"/>
      <c r="AC12038" s="61"/>
      <c r="AD12038" s="61"/>
      <c r="AE12038" s="61"/>
      <c r="AF12038" s="61"/>
      <c r="AG12038" s="61"/>
      <c r="AH12038" s="61"/>
      <c r="AI12038" s="61"/>
      <c r="AJ12038" s="61"/>
      <c r="AK12038" s="61"/>
      <c r="AL12038" s="61"/>
      <c r="AM12038" s="61"/>
      <c r="AN12038" s="61"/>
      <c r="AO12038" s="61"/>
      <c r="AP12038" s="62"/>
      <c r="AQ12038" s="61"/>
      <c r="AR12038" s="61"/>
      <c r="AS12038" s="61"/>
      <c r="AT12038" s="61"/>
      <c r="AU12038" s="61"/>
      <c r="AV12038" s="61"/>
      <c r="AW12038" s="60"/>
    </row>
    <row r="12039" s="59" customFormat="1" customHeight="1" spans="1:49">
      <c r="A12039" s="60"/>
      <c r="B12039" s="60"/>
      <c r="C12039" s="60"/>
      <c r="D12039" s="60"/>
      <c r="H12039" s="61"/>
      <c r="I12039" s="61"/>
      <c r="J12039" s="61"/>
      <c r="K12039" s="61"/>
      <c r="L12039" s="61"/>
      <c r="M12039" s="61"/>
      <c r="N12039" s="61"/>
      <c r="O12039" s="61"/>
      <c r="P12039" s="61"/>
      <c r="Q12039" s="61"/>
      <c r="R12039" s="61"/>
      <c r="S12039" s="61"/>
      <c r="T12039" s="61"/>
      <c r="U12039" s="61"/>
      <c r="V12039" s="61"/>
      <c r="W12039" s="61"/>
      <c r="X12039" s="61"/>
      <c r="Y12039" s="61"/>
      <c r="Z12039" s="61"/>
      <c r="AA12039" s="61"/>
      <c r="AB12039" s="61"/>
      <c r="AC12039" s="61"/>
      <c r="AD12039" s="61"/>
      <c r="AE12039" s="61"/>
      <c r="AF12039" s="61"/>
      <c r="AG12039" s="61"/>
      <c r="AH12039" s="61"/>
      <c r="AI12039" s="61"/>
      <c r="AJ12039" s="61"/>
      <c r="AK12039" s="61"/>
      <c r="AL12039" s="61"/>
      <c r="AM12039" s="61"/>
      <c r="AN12039" s="61"/>
      <c r="AO12039" s="61"/>
      <c r="AP12039" s="62"/>
      <c r="AQ12039" s="61"/>
      <c r="AR12039" s="61"/>
      <c r="AS12039" s="61"/>
      <c r="AT12039" s="61"/>
      <c r="AU12039" s="61"/>
      <c r="AV12039" s="61"/>
      <c r="AW12039" s="60"/>
    </row>
    <row r="12040" s="59" customFormat="1" customHeight="1" spans="1:49">
      <c r="A12040" s="60"/>
      <c r="B12040" s="60"/>
      <c r="C12040" s="60"/>
      <c r="D12040" s="60"/>
      <c r="H12040" s="61"/>
      <c r="I12040" s="61"/>
      <c r="J12040" s="61"/>
      <c r="K12040" s="61"/>
      <c r="L12040" s="61"/>
      <c r="M12040" s="61"/>
      <c r="N12040" s="61"/>
      <c r="O12040" s="61"/>
      <c r="P12040" s="61"/>
      <c r="Q12040" s="61"/>
      <c r="R12040" s="61"/>
      <c r="S12040" s="61"/>
      <c r="T12040" s="61"/>
      <c r="U12040" s="61"/>
      <c r="V12040" s="61"/>
      <c r="W12040" s="61"/>
      <c r="X12040" s="61"/>
      <c r="Y12040" s="61"/>
      <c r="Z12040" s="61"/>
      <c r="AA12040" s="61"/>
      <c r="AB12040" s="61"/>
      <c r="AC12040" s="61"/>
      <c r="AD12040" s="61"/>
      <c r="AE12040" s="61"/>
      <c r="AF12040" s="61"/>
      <c r="AG12040" s="61"/>
      <c r="AH12040" s="61"/>
      <c r="AI12040" s="61"/>
      <c r="AJ12040" s="61"/>
      <c r="AK12040" s="61"/>
      <c r="AL12040" s="61"/>
      <c r="AM12040" s="61"/>
      <c r="AN12040" s="61"/>
      <c r="AO12040" s="61"/>
      <c r="AP12040" s="62"/>
      <c r="AQ12040" s="61"/>
      <c r="AR12040" s="61"/>
      <c r="AS12040" s="61"/>
      <c r="AT12040" s="61"/>
      <c r="AU12040" s="61"/>
      <c r="AV12040" s="61"/>
      <c r="AW12040" s="60"/>
    </row>
    <row r="12041" s="59" customFormat="1" customHeight="1" spans="1:49">
      <c r="A12041" s="60"/>
      <c r="B12041" s="60"/>
      <c r="C12041" s="60"/>
      <c r="D12041" s="60"/>
      <c r="H12041" s="61"/>
      <c r="I12041" s="61"/>
      <c r="J12041" s="61"/>
      <c r="K12041" s="61"/>
      <c r="L12041" s="61"/>
      <c r="M12041" s="61"/>
      <c r="N12041" s="61"/>
      <c r="O12041" s="61"/>
      <c r="P12041" s="61"/>
      <c r="Q12041" s="61"/>
      <c r="R12041" s="61"/>
      <c r="S12041" s="61"/>
      <c r="T12041" s="61"/>
      <c r="U12041" s="61"/>
      <c r="V12041" s="61"/>
      <c r="W12041" s="61"/>
      <c r="X12041" s="61"/>
      <c r="Y12041" s="61"/>
      <c r="Z12041" s="61"/>
      <c r="AA12041" s="61"/>
      <c r="AB12041" s="61"/>
      <c r="AC12041" s="61"/>
      <c r="AD12041" s="61"/>
      <c r="AE12041" s="61"/>
      <c r="AF12041" s="61"/>
      <c r="AG12041" s="61"/>
      <c r="AH12041" s="61"/>
      <c r="AI12041" s="61"/>
      <c r="AJ12041" s="61"/>
      <c r="AK12041" s="61"/>
      <c r="AL12041" s="61"/>
      <c r="AM12041" s="61"/>
      <c r="AN12041" s="61"/>
      <c r="AO12041" s="61"/>
      <c r="AP12041" s="62"/>
      <c r="AQ12041" s="61"/>
      <c r="AR12041" s="61"/>
      <c r="AS12041" s="61"/>
      <c r="AT12041" s="61"/>
      <c r="AU12041" s="61"/>
      <c r="AV12041" s="61"/>
      <c r="AW12041" s="60"/>
    </row>
    <row r="12042" s="59" customFormat="1" customHeight="1" spans="1:49">
      <c r="A12042" s="60"/>
      <c r="B12042" s="60"/>
      <c r="C12042" s="60"/>
      <c r="D12042" s="60"/>
      <c r="H12042" s="61"/>
      <c r="I12042" s="61"/>
      <c r="J12042" s="61"/>
      <c r="K12042" s="61"/>
      <c r="L12042" s="61"/>
      <c r="M12042" s="61"/>
      <c r="N12042" s="61"/>
      <c r="O12042" s="61"/>
      <c r="P12042" s="61"/>
      <c r="Q12042" s="61"/>
      <c r="R12042" s="61"/>
      <c r="S12042" s="61"/>
      <c r="T12042" s="61"/>
      <c r="U12042" s="61"/>
      <c r="V12042" s="61"/>
      <c r="W12042" s="61"/>
      <c r="X12042" s="61"/>
      <c r="Y12042" s="61"/>
      <c r="Z12042" s="61"/>
      <c r="AA12042" s="61"/>
      <c r="AB12042" s="61"/>
      <c r="AC12042" s="61"/>
      <c r="AD12042" s="61"/>
      <c r="AE12042" s="61"/>
      <c r="AF12042" s="61"/>
      <c r="AG12042" s="61"/>
      <c r="AH12042" s="61"/>
      <c r="AI12042" s="61"/>
      <c r="AJ12042" s="61"/>
      <c r="AK12042" s="61"/>
      <c r="AL12042" s="61"/>
      <c r="AM12042" s="61"/>
      <c r="AN12042" s="61"/>
      <c r="AO12042" s="61"/>
      <c r="AP12042" s="62"/>
      <c r="AQ12042" s="61"/>
      <c r="AR12042" s="61"/>
      <c r="AS12042" s="61"/>
      <c r="AT12042" s="61"/>
      <c r="AU12042" s="61"/>
      <c r="AV12042" s="61"/>
      <c r="AW12042" s="60"/>
    </row>
    <row r="12043" s="59" customFormat="1" customHeight="1" spans="1:49">
      <c r="A12043" s="60"/>
      <c r="B12043" s="60"/>
      <c r="C12043" s="60"/>
      <c r="D12043" s="60"/>
      <c r="H12043" s="61"/>
      <c r="I12043" s="61"/>
      <c r="J12043" s="61"/>
      <c r="K12043" s="61"/>
      <c r="L12043" s="61"/>
      <c r="M12043" s="61"/>
      <c r="N12043" s="61"/>
      <c r="O12043" s="61"/>
      <c r="P12043" s="61"/>
      <c r="Q12043" s="61"/>
      <c r="R12043" s="61"/>
      <c r="S12043" s="61"/>
      <c r="T12043" s="61"/>
      <c r="U12043" s="61"/>
      <c r="V12043" s="61"/>
      <c r="W12043" s="61"/>
      <c r="X12043" s="61"/>
      <c r="Y12043" s="61"/>
      <c r="Z12043" s="61"/>
      <c r="AA12043" s="61"/>
      <c r="AB12043" s="61"/>
      <c r="AC12043" s="61"/>
      <c r="AD12043" s="61"/>
      <c r="AE12043" s="61"/>
      <c r="AF12043" s="61"/>
      <c r="AG12043" s="61"/>
      <c r="AH12043" s="61"/>
      <c r="AI12043" s="61"/>
      <c r="AJ12043" s="61"/>
      <c r="AK12043" s="61"/>
      <c r="AL12043" s="61"/>
      <c r="AM12043" s="61"/>
      <c r="AN12043" s="61"/>
      <c r="AO12043" s="61"/>
      <c r="AP12043" s="62"/>
      <c r="AQ12043" s="61"/>
      <c r="AR12043" s="61"/>
      <c r="AS12043" s="61"/>
      <c r="AT12043" s="61"/>
      <c r="AU12043" s="61"/>
      <c r="AV12043" s="61"/>
      <c r="AW12043" s="60"/>
    </row>
    <row r="12044" s="59" customFormat="1" customHeight="1" spans="1:49">
      <c r="A12044" s="60"/>
      <c r="B12044" s="60"/>
      <c r="C12044" s="60"/>
      <c r="D12044" s="60"/>
      <c r="H12044" s="61"/>
      <c r="I12044" s="61"/>
      <c r="J12044" s="61"/>
      <c r="K12044" s="61"/>
      <c r="L12044" s="61"/>
      <c r="M12044" s="61"/>
      <c r="N12044" s="61"/>
      <c r="O12044" s="61"/>
      <c r="P12044" s="61"/>
      <c r="Q12044" s="61"/>
      <c r="R12044" s="61"/>
      <c r="S12044" s="61"/>
      <c r="T12044" s="61"/>
      <c r="U12044" s="61"/>
      <c r="V12044" s="61"/>
      <c r="W12044" s="61"/>
      <c r="X12044" s="61"/>
      <c r="Y12044" s="61"/>
      <c r="Z12044" s="61"/>
      <c r="AA12044" s="61"/>
      <c r="AB12044" s="61"/>
      <c r="AC12044" s="61"/>
      <c r="AD12044" s="61"/>
      <c r="AE12044" s="61"/>
      <c r="AF12044" s="61"/>
      <c r="AG12044" s="61"/>
      <c r="AH12044" s="61"/>
      <c r="AI12044" s="61"/>
      <c r="AJ12044" s="61"/>
      <c r="AK12044" s="61"/>
      <c r="AL12044" s="61"/>
      <c r="AM12044" s="61"/>
      <c r="AN12044" s="61"/>
      <c r="AO12044" s="61"/>
      <c r="AP12044" s="62"/>
      <c r="AQ12044" s="61"/>
      <c r="AR12044" s="61"/>
      <c r="AS12044" s="61"/>
      <c r="AT12044" s="61"/>
      <c r="AU12044" s="61"/>
      <c r="AV12044" s="61"/>
      <c r="AW12044" s="60"/>
    </row>
    <row r="12045" s="59" customFormat="1" customHeight="1" spans="1:49">
      <c r="A12045" s="60"/>
      <c r="B12045" s="60"/>
      <c r="C12045" s="60"/>
      <c r="D12045" s="60"/>
      <c r="H12045" s="61"/>
      <c r="I12045" s="61"/>
      <c r="J12045" s="61"/>
      <c r="K12045" s="61"/>
      <c r="L12045" s="61"/>
      <c r="M12045" s="61"/>
      <c r="N12045" s="61"/>
      <c r="O12045" s="61"/>
      <c r="P12045" s="61"/>
      <c r="Q12045" s="61"/>
      <c r="R12045" s="61"/>
      <c r="S12045" s="61"/>
      <c r="T12045" s="61"/>
      <c r="U12045" s="61"/>
      <c r="V12045" s="61"/>
      <c r="W12045" s="61"/>
      <c r="X12045" s="61"/>
      <c r="Y12045" s="61"/>
      <c r="Z12045" s="61"/>
      <c r="AA12045" s="61"/>
      <c r="AB12045" s="61"/>
      <c r="AC12045" s="61"/>
      <c r="AD12045" s="61"/>
      <c r="AE12045" s="61"/>
      <c r="AF12045" s="61"/>
      <c r="AG12045" s="61"/>
      <c r="AH12045" s="61"/>
      <c r="AI12045" s="61"/>
      <c r="AJ12045" s="61"/>
      <c r="AK12045" s="61"/>
      <c r="AL12045" s="61"/>
      <c r="AM12045" s="61"/>
      <c r="AN12045" s="61"/>
      <c r="AO12045" s="61"/>
      <c r="AP12045" s="62"/>
      <c r="AQ12045" s="61"/>
      <c r="AR12045" s="61"/>
      <c r="AS12045" s="61"/>
      <c r="AT12045" s="61"/>
      <c r="AU12045" s="61"/>
      <c r="AV12045" s="61"/>
      <c r="AW12045" s="60"/>
    </row>
    <row r="12046" s="59" customFormat="1" customHeight="1" spans="1:49">
      <c r="A12046" s="60"/>
      <c r="B12046" s="60"/>
      <c r="C12046" s="60"/>
      <c r="D12046" s="60"/>
      <c r="H12046" s="61"/>
      <c r="I12046" s="61"/>
      <c r="J12046" s="61"/>
      <c r="K12046" s="61"/>
      <c r="L12046" s="61"/>
      <c r="M12046" s="61"/>
      <c r="N12046" s="61"/>
      <c r="O12046" s="61"/>
      <c r="P12046" s="61"/>
      <c r="Q12046" s="61"/>
      <c r="R12046" s="61"/>
      <c r="S12046" s="61"/>
      <c r="T12046" s="61"/>
      <c r="U12046" s="61"/>
      <c r="V12046" s="61"/>
      <c r="W12046" s="61"/>
      <c r="X12046" s="61"/>
      <c r="Y12046" s="61"/>
      <c r="Z12046" s="61"/>
      <c r="AA12046" s="61"/>
      <c r="AB12046" s="61"/>
      <c r="AC12046" s="61"/>
      <c r="AD12046" s="61"/>
      <c r="AE12046" s="61"/>
      <c r="AF12046" s="61"/>
      <c r="AG12046" s="61"/>
      <c r="AH12046" s="61"/>
      <c r="AI12046" s="61"/>
      <c r="AJ12046" s="61"/>
      <c r="AK12046" s="61"/>
      <c r="AL12046" s="61"/>
      <c r="AM12046" s="61"/>
      <c r="AN12046" s="61"/>
      <c r="AO12046" s="61"/>
      <c r="AP12046" s="62"/>
      <c r="AQ12046" s="61"/>
      <c r="AR12046" s="61"/>
      <c r="AS12046" s="61"/>
      <c r="AT12046" s="61"/>
      <c r="AU12046" s="61"/>
      <c r="AV12046" s="61"/>
      <c r="AW12046" s="60"/>
    </row>
    <row r="12047" s="59" customFormat="1" customHeight="1" spans="1:49">
      <c r="A12047" s="60"/>
      <c r="B12047" s="60"/>
      <c r="C12047" s="60"/>
      <c r="D12047" s="60"/>
      <c r="H12047" s="61"/>
      <c r="I12047" s="61"/>
      <c r="J12047" s="61"/>
      <c r="K12047" s="61"/>
      <c r="L12047" s="61"/>
      <c r="M12047" s="61"/>
      <c r="N12047" s="61"/>
      <c r="O12047" s="61"/>
      <c r="P12047" s="61"/>
      <c r="Q12047" s="61"/>
      <c r="R12047" s="61"/>
      <c r="S12047" s="61"/>
      <c r="T12047" s="61"/>
      <c r="U12047" s="61"/>
      <c r="V12047" s="61"/>
      <c r="W12047" s="61"/>
      <c r="X12047" s="61"/>
      <c r="Y12047" s="61"/>
      <c r="Z12047" s="61"/>
      <c r="AA12047" s="61"/>
      <c r="AB12047" s="61"/>
      <c r="AC12047" s="61"/>
      <c r="AD12047" s="61"/>
      <c r="AE12047" s="61"/>
      <c r="AF12047" s="61"/>
      <c r="AG12047" s="61"/>
      <c r="AH12047" s="61"/>
      <c r="AI12047" s="61"/>
      <c r="AJ12047" s="61"/>
      <c r="AK12047" s="61"/>
      <c r="AL12047" s="61"/>
      <c r="AM12047" s="61"/>
      <c r="AN12047" s="61"/>
      <c r="AO12047" s="61"/>
      <c r="AP12047" s="62"/>
      <c r="AQ12047" s="61"/>
      <c r="AR12047" s="61"/>
      <c r="AS12047" s="61"/>
      <c r="AT12047" s="61"/>
      <c r="AU12047" s="61"/>
      <c r="AV12047" s="61"/>
      <c r="AW12047" s="60"/>
    </row>
    <row r="12048" s="59" customFormat="1" customHeight="1" spans="1:49">
      <c r="A12048" s="60"/>
      <c r="B12048" s="60"/>
      <c r="C12048" s="60"/>
      <c r="D12048" s="60"/>
      <c r="H12048" s="61"/>
      <c r="I12048" s="61"/>
      <c r="J12048" s="61"/>
      <c r="K12048" s="61"/>
      <c r="L12048" s="61"/>
      <c r="M12048" s="61"/>
      <c r="N12048" s="61"/>
      <c r="O12048" s="61"/>
      <c r="P12048" s="61"/>
      <c r="Q12048" s="61"/>
      <c r="R12048" s="61"/>
      <c r="S12048" s="61"/>
      <c r="T12048" s="61"/>
      <c r="U12048" s="61"/>
      <c r="V12048" s="61"/>
      <c r="W12048" s="61"/>
      <c r="X12048" s="61"/>
      <c r="Y12048" s="61"/>
      <c r="Z12048" s="61"/>
      <c r="AA12048" s="61"/>
      <c r="AB12048" s="61"/>
      <c r="AC12048" s="61"/>
      <c r="AD12048" s="61"/>
      <c r="AE12048" s="61"/>
      <c r="AF12048" s="61"/>
      <c r="AG12048" s="61"/>
      <c r="AH12048" s="61"/>
      <c r="AI12048" s="61"/>
      <c r="AJ12048" s="61"/>
      <c r="AK12048" s="61"/>
      <c r="AL12048" s="61"/>
      <c r="AM12048" s="61"/>
      <c r="AN12048" s="61"/>
      <c r="AO12048" s="61"/>
      <c r="AP12048" s="62"/>
      <c r="AQ12048" s="61"/>
      <c r="AR12048" s="61"/>
      <c r="AS12048" s="61"/>
      <c r="AT12048" s="61"/>
      <c r="AU12048" s="61"/>
      <c r="AV12048" s="61"/>
      <c r="AW12048" s="60"/>
    </row>
    <row r="12049" s="59" customFormat="1" customHeight="1" spans="1:49">
      <c r="A12049" s="60"/>
      <c r="B12049" s="60"/>
      <c r="C12049" s="60"/>
      <c r="D12049" s="60"/>
      <c r="H12049" s="61"/>
      <c r="I12049" s="61"/>
      <c r="J12049" s="61"/>
      <c r="K12049" s="61"/>
      <c r="L12049" s="61"/>
      <c r="M12049" s="61"/>
      <c r="N12049" s="61"/>
      <c r="O12049" s="61"/>
      <c r="P12049" s="61"/>
      <c r="Q12049" s="61"/>
      <c r="R12049" s="61"/>
      <c r="S12049" s="61"/>
      <c r="T12049" s="61"/>
      <c r="U12049" s="61"/>
      <c r="V12049" s="61"/>
      <c r="W12049" s="61"/>
      <c r="X12049" s="61"/>
      <c r="Y12049" s="61"/>
      <c r="Z12049" s="61"/>
      <c r="AA12049" s="61"/>
      <c r="AB12049" s="61"/>
      <c r="AC12049" s="61"/>
      <c r="AD12049" s="61"/>
      <c r="AE12049" s="61"/>
      <c r="AF12049" s="61"/>
      <c r="AG12049" s="61"/>
      <c r="AH12049" s="61"/>
      <c r="AI12049" s="61"/>
      <c r="AJ12049" s="61"/>
      <c r="AK12049" s="61"/>
      <c r="AL12049" s="61"/>
      <c r="AM12049" s="61"/>
      <c r="AN12049" s="61"/>
      <c r="AO12049" s="61"/>
      <c r="AP12049" s="62"/>
      <c r="AQ12049" s="61"/>
      <c r="AR12049" s="61"/>
      <c r="AS12049" s="61"/>
      <c r="AT12049" s="61"/>
      <c r="AU12049" s="61"/>
      <c r="AV12049" s="61"/>
      <c r="AW12049" s="60"/>
    </row>
    <row r="12050" s="59" customFormat="1" customHeight="1" spans="1:49">
      <c r="A12050" s="60"/>
      <c r="B12050" s="60"/>
      <c r="C12050" s="60"/>
      <c r="D12050" s="60"/>
      <c r="H12050" s="61"/>
      <c r="I12050" s="61"/>
      <c r="J12050" s="61"/>
      <c r="K12050" s="61"/>
      <c r="L12050" s="61"/>
      <c r="M12050" s="61"/>
      <c r="N12050" s="61"/>
      <c r="O12050" s="61"/>
      <c r="P12050" s="61"/>
      <c r="Q12050" s="61"/>
      <c r="R12050" s="61"/>
      <c r="S12050" s="61"/>
      <c r="T12050" s="61"/>
      <c r="U12050" s="61"/>
      <c r="V12050" s="61"/>
      <c r="W12050" s="61"/>
      <c r="X12050" s="61"/>
      <c r="Y12050" s="61"/>
      <c r="Z12050" s="61"/>
      <c r="AA12050" s="61"/>
      <c r="AB12050" s="61"/>
      <c r="AC12050" s="61"/>
      <c r="AD12050" s="61"/>
      <c r="AE12050" s="61"/>
      <c r="AF12050" s="61"/>
      <c r="AG12050" s="61"/>
      <c r="AH12050" s="61"/>
      <c r="AI12050" s="61"/>
      <c r="AJ12050" s="61"/>
      <c r="AK12050" s="61"/>
      <c r="AL12050" s="61"/>
      <c r="AM12050" s="61"/>
      <c r="AN12050" s="61"/>
      <c r="AO12050" s="61"/>
      <c r="AP12050" s="62"/>
      <c r="AQ12050" s="61"/>
      <c r="AR12050" s="61"/>
      <c r="AS12050" s="61"/>
      <c r="AT12050" s="61"/>
      <c r="AU12050" s="61"/>
      <c r="AV12050" s="61"/>
      <c r="AW12050" s="60"/>
    </row>
    <row r="12051" s="59" customFormat="1" customHeight="1" spans="1:49">
      <c r="A12051" s="60"/>
      <c r="B12051" s="60"/>
      <c r="C12051" s="60"/>
      <c r="D12051" s="60"/>
      <c r="H12051" s="61"/>
      <c r="I12051" s="61"/>
      <c r="J12051" s="61"/>
      <c r="K12051" s="61"/>
      <c r="L12051" s="61"/>
      <c r="M12051" s="61"/>
      <c r="N12051" s="61"/>
      <c r="O12051" s="61"/>
      <c r="P12051" s="61"/>
      <c r="Q12051" s="61"/>
      <c r="R12051" s="61"/>
      <c r="S12051" s="61"/>
      <c r="T12051" s="61"/>
      <c r="U12051" s="61"/>
      <c r="V12051" s="61"/>
      <c r="W12051" s="61"/>
      <c r="X12051" s="61"/>
      <c r="Y12051" s="61"/>
      <c r="Z12051" s="61"/>
      <c r="AA12051" s="61"/>
      <c r="AB12051" s="61"/>
      <c r="AC12051" s="61"/>
      <c r="AD12051" s="61"/>
      <c r="AE12051" s="61"/>
      <c r="AF12051" s="61"/>
      <c r="AG12051" s="61"/>
      <c r="AH12051" s="61"/>
      <c r="AI12051" s="61"/>
      <c r="AJ12051" s="61"/>
      <c r="AK12051" s="61"/>
      <c r="AL12051" s="61"/>
      <c r="AM12051" s="61"/>
      <c r="AN12051" s="61"/>
      <c r="AO12051" s="61"/>
      <c r="AP12051" s="62"/>
      <c r="AQ12051" s="61"/>
      <c r="AR12051" s="61"/>
      <c r="AS12051" s="61"/>
      <c r="AT12051" s="61"/>
      <c r="AU12051" s="61"/>
      <c r="AV12051" s="61"/>
      <c r="AW12051" s="60"/>
    </row>
    <row r="12052" s="59" customFormat="1" customHeight="1" spans="1:49">
      <c r="A12052" s="60"/>
      <c r="B12052" s="60"/>
      <c r="C12052" s="60"/>
      <c r="D12052" s="60"/>
      <c r="H12052" s="61"/>
      <c r="I12052" s="61"/>
      <c r="J12052" s="61"/>
      <c r="K12052" s="61"/>
      <c r="L12052" s="61"/>
      <c r="M12052" s="61"/>
      <c r="N12052" s="61"/>
      <c r="O12052" s="61"/>
      <c r="P12052" s="61"/>
      <c r="Q12052" s="61"/>
      <c r="R12052" s="61"/>
      <c r="S12052" s="61"/>
      <c r="T12052" s="61"/>
      <c r="U12052" s="61"/>
      <c r="V12052" s="61"/>
      <c r="W12052" s="61"/>
      <c r="X12052" s="61"/>
      <c r="Y12052" s="61"/>
      <c r="Z12052" s="61"/>
      <c r="AA12052" s="61"/>
      <c r="AB12052" s="61"/>
      <c r="AC12052" s="61"/>
      <c r="AD12052" s="61"/>
      <c r="AE12052" s="61"/>
      <c r="AF12052" s="61"/>
      <c r="AG12052" s="61"/>
      <c r="AH12052" s="61"/>
      <c r="AI12052" s="61"/>
      <c r="AJ12052" s="61"/>
      <c r="AK12052" s="61"/>
      <c r="AL12052" s="61"/>
      <c r="AM12052" s="61"/>
      <c r="AN12052" s="61"/>
      <c r="AO12052" s="61"/>
      <c r="AP12052" s="62"/>
      <c r="AQ12052" s="61"/>
      <c r="AR12052" s="61"/>
      <c r="AS12052" s="61"/>
      <c r="AT12052" s="61"/>
      <c r="AU12052" s="61"/>
      <c r="AV12052" s="61"/>
      <c r="AW12052" s="60"/>
    </row>
    <row r="12053" s="59" customFormat="1" customHeight="1" spans="1:49">
      <c r="A12053" s="60"/>
      <c r="B12053" s="60"/>
      <c r="C12053" s="60"/>
      <c r="D12053" s="60"/>
      <c r="H12053" s="61"/>
      <c r="I12053" s="61"/>
      <c r="J12053" s="61"/>
      <c r="K12053" s="61"/>
      <c r="L12053" s="61"/>
      <c r="M12053" s="61"/>
      <c r="N12053" s="61"/>
      <c r="O12053" s="61"/>
      <c r="P12053" s="61"/>
      <c r="Q12053" s="61"/>
      <c r="R12053" s="61"/>
      <c r="S12053" s="61"/>
      <c r="T12053" s="61"/>
      <c r="U12053" s="61"/>
      <c r="V12053" s="61"/>
      <c r="W12053" s="61"/>
      <c r="X12053" s="61"/>
      <c r="Y12053" s="61"/>
      <c r="Z12053" s="61"/>
      <c r="AA12053" s="61"/>
      <c r="AB12053" s="61"/>
      <c r="AC12053" s="61"/>
      <c r="AD12053" s="61"/>
      <c r="AE12053" s="61"/>
      <c r="AF12053" s="61"/>
      <c r="AG12053" s="61"/>
      <c r="AH12053" s="61"/>
      <c r="AI12053" s="61"/>
      <c r="AJ12053" s="61"/>
      <c r="AK12053" s="61"/>
      <c r="AL12053" s="61"/>
      <c r="AM12053" s="61"/>
      <c r="AN12053" s="61"/>
      <c r="AO12053" s="61"/>
      <c r="AP12053" s="62"/>
      <c r="AQ12053" s="61"/>
      <c r="AR12053" s="61"/>
      <c r="AS12053" s="61"/>
      <c r="AT12053" s="61"/>
      <c r="AU12053" s="61"/>
      <c r="AV12053" s="61"/>
      <c r="AW12053" s="60"/>
    </row>
    <row r="12054" s="59" customFormat="1" customHeight="1" spans="1:49">
      <c r="A12054" s="60"/>
      <c r="B12054" s="60"/>
      <c r="C12054" s="60"/>
      <c r="D12054" s="60"/>
      <c r="H12054" s="61"/>
      <c r="I12054" s="61"/>
      <c r="J12054" s="61"/>
      <c r="K12054" s="61"/>
      <c r="L12054" s="61"/>
      <c r="M12054" s="61"/>
      <c r="N12054" s="61"/>
      <c r="O12054" s="61"/>
      <c r="P12054" s="61"/>
      <c r="Q12054" s="61"/>
      <c r="R12054" s="61"/>
      <c r="S12054" s="61"/>
      <c r="T12054" s="61"/>
      <c r="U12054" s="61"/>
      <c r="V12054" s="61"/>
      <c r="W12054" s="61"/>
      <c r="X12054" s="61"/>
      <c r="Y12054" s="61"/>
      <c r="Z12054" s="61"/>
      <c r="AA12054" s="61"/>
      <c r="AB12054" s="61"/>
      <c r="AC12054" s="61"/>
      <c r="AD12054" s="61"/>
      <c r="AE12054" s="61"/>
      <c r="AF12054" s="61"/>
      <c r="AG12054" s="61"/>
      <c r="AH12054" s="61"/>
      <c r="AI12054" s="61"/>
      <c r="AJ12054" s="61"/>
      <c r="AK12054" s="61"/>
      <c r="AL12054" s="61"/>
      <c r="AM12054" s="61"/>
      <c r="AN12054" s="61"/>
      <c r="AO12054" s="61"/>
      <c r="AP12054" s="62"/>
      <c r="AQ12054" s="61"/>
      <c r="AR12054" s="61"/>
      <c r="AS12054" s="61"/>
      <c r="AT12054" s="61"/>
      <c r="AU12054" s="61"/>
      <c r="AV12054" s="61"/>
      <c r="AW12054" s="60"/>
    </row>
    <row r="12055" s="59" customFormat="1" customHeight="1" spans="1:49">
      <c r="A12055" s="60"/>
      <c r="B12055" s="60"/>
      <c r="C12055" s="60"/>
      <c r="D12055" s="60"/>
      <c r="H12055" s="61"/>
      <c r="I12055" s="61"/>
      <c r="J12055" s="61"/>
      <c r="K12055" s="61"/>
      <c r="L12055" s="61"/>
      <c r="M12055" s="61"/>
      <c r="N12055" s="61"/>
      <c r="O12055" s="61"/>
      <c r="P12055" s="61"/>
      <c r="Q12055" s="61"/>
      <c r="R12055" s="61"/>
      <c r="S12055" s="61"/>
      <c r="T12055" s="61"/>
      <c r="U12055" s="61"/>
      <c r="V12055" s="61"/>
      <c r="W12055" s="61"/>
      <c r="X12055" s="61"/>
      <c r="Y12055" s="61"/>
      <c r="Z12055" s="61"/>
      <c r="AA12055" s="61"/>
      <c r="AB12055" s="61"/>
      <c r="AC12055" s="61"/>
      <c r="AD12055" s="61"/>
      <c r="AE12055" s="61"/>
      <c r="AF12055" s="61"/>
      <c r="AG12055" s="61"/>
      <c r="AH12055" s="61"/>
      <c r="AI12055" s="61"/>
      <c r="AJ12055" s="61"/>
      <c r="AK12055" s="61"/>
      <c r="AL12055" s="61"/>
      <c r="AM12055" s="61"/>
      <c r="AN12055" s="61"/>
      <c r="AO12055" s="61"/>
      <c r="AP12055" s="62"/>
      <c r="AQ12055" s="61"/>
      <c r="AR12055" s="61"/>
      <c r="AS12055" s="61"/>
      <c r="AT12055" s="61"/>
      <c r="AU12055" s="61"/>
      <c r="AV12055" s="61"/>
      <c r="AW12055" s="60"/>
    </row>
    <row r="12056" s="59" customFormat="1" customHeight="1" spans="1:49">
      <c r="A12056" s="60"/>
      <c r="B12056" s="60"/>
      <c r="C12056" s="60"/>
      <c r="D12056" s="60"/>
      <c r="H12056" s="61"/>
      <c r="I12056" s="61"/>
      <c r="J12056" s="61"/>
      <c r="K12056" s="61"/>
      <c r="L12056" s="61"/>
      <c r="M12056" s="61"/>
      <c r="N12056" s="61"/>
      <c r="O12056" s="61"/>
      <c r="P12056" s="61"/>
      <c r="Q12056" s="61"/>
      <c r="R12056" s="61"/>
      <c r="S12056" s="61"/>
      <c r="T12056" s="61"/>
      <c r="U12056" s="61"/>
      <c r="V12056" s="61"/>
      <c r="W12056" s="61"/>
      <c r="X12056" s="61"/>
      <c r="Y12056" s="61"/>
      <c r="Z12056" s="61"/>
      <c r="AA12056" s="61"/>
      <c r="AB12056" s="61"/>
      <c r="AC12056" s="61"/>
      <c r="AD12056" s="61"/>
      <c r="AE12056" s="61"/>
      <c r="AF12056" s="61"/>
      <c r="AG12056" s="61"/>
      <c r="AH12056" s="61"/>
      <c r="AI12056" s="61"/>
      <c r="AJ12056" s="61"/>
      <c r="AK12056" s="61"/>
      <c r="AL12056" s="61"/>
      <c r="AM12056" s="61"/>
      <c r="AN12056" s="61"/>
      <c r="AO12056" s="61"/>
      <c r="AP12056" s="62"/>
      <c r="AQ12056" s="61"/>
      <c r="AR12056" s="61"/>
      <c r="AS12056" s="61"/>
      <c r="AT12056" s="61"/>
      <c r="AU12056" s="61"/>
      <c r="AV12056" s="61"/>
      <c r="AW12056" s="60"/>
    </row>
    <row r="12057" s="59" customFormat="1" customHeight="1" spans="1:49">
      <c r="A12057" s="60"/>
      <c r="B12057" s="60"/>
      <c r="C12057" s="60"/>
      <c r="D12057" s="60"/>
      <c r="H12057" s="61"/>
      <c r="I12057" s="61"/>
      <c r="J12057" s="61"/>
      <c r="K12057" s="61"/>
      <c r="L12057" s="61"/>
      <c r="M12057" s="61"/>
      <c r="N12057" s="61"/>
      <c r="O12057" s="61"/>
      <c r="P12057" s="61"/>
      <c r="Q12057" s="61"/>
      <c r="R12057" s="61"/>
      <c r="S12057" s="61"/>
      <c r="T12057" s="61"/>
      <c r="U12057" s="61"/>
      <c r="V12057" s="61"/>
      <c r="W12057" s="61"/>
      <c r="X12057" s="61"/>
      <c r="Y12057" s="61"/>
      <c r="Z12057" s="61"/>
      <c r="AA12057" s="61"/>
      <c r="AB12057" s="61"/>
      <c r="AC12057" s="61"/>
      <c r="AD12057" s="61"/>
      <c r="AE12057" s="61"/>
      <c r="AF12057" s="61"/>
      <c r="AG12057" s="61"/>
      <c r="AH12057" s="61"/>
      <c r="AI12057" s="61"/>
      <c r="AJ12057" s="61"/>
      <c r="AK12057" s="61"/>
      <c r="AL12057" s="61"/>
      <c r="AM12057" s="61"/>
      <c r="AN12057" s="61"/>
      <c r="AO12057" s="61"/>
      <c r="AP12057" s="62"/>
      <c r="AQ12057" s="61"/>
      <c r="AR12057" s="61"/>
      <c r="AS12057" s="61"/>
      <c r="AT12057" s="61"/>
      <c r="AU12057" s="61"/>
      <c r="AV12057" s="61"/>
      <c r="AW12057" s="60"/>
    </row>
    <row r="12058" s="59" customFormat="1" customHeight="1" spans="1:49">
      <c r="A12058" s="60"/>
      <c r="B12058" s="60"/>
      <c r="C12058" s="60"/>
      <c r="D12058" s="60"/>
      <c r="H12058" s="61"/>
      <c r="I12058" s="61"/>
      <c r="J12058" s="61"/>
      <c r="K12058" s="61"/>
      <c r="L12058" s="61"/>
      <c r="M12058" s="61"/>
      <c r="N12058" s="61"/>
      <c r="O12058" s="61"/>
      <c r="P12058" s="61"/>
      <c r="Q12058" s="61"/>
      <c r="R12058" s="61"/>
      <c r="S12058" s="61"/>
      <c r="T12058" s="61"/>
      <c r="U12058" s="61"/>
      <c r="V12058" s="61"/>
      <c r="W12058" s="61"/>
      <c r="X12058" s="61"/>
      <c r="Y12058" s="61"/>
      <c r="Z12058" s="61"/>
      <c r="AA12058" s="61"/>
      <c r="AB12058" s="61"/>
      <c r="AC12058" s="61"/>
      <c r="AD12058" s="61"/>
      <c r="AE12058" s="61"/>
      <c r="AF12058" s="61"/>
      <c r="AG12058" s="61"/>
      <c r="AH12058" s="61"/>
      <c r="AI12058" s="61"/>
      <c r="AJ12058" s="61"/>
      <c r="AK12058" s="61"/>
      <c r="AL12058" s="61"/>
      <c r="AM12058" s="61"/>
      <c r="AN12058" s="61"/>
      <c r="AO12058" s="61"/>
      <c r="AP12058" s="62"/>
      <c r="AQ12058" s="61"/>
      <c r="AR12058" s="61"/>
      <c r="AS12058" s="61"/>
      <c r="AT12058" s="61"/>
      <c r="AU12058" s="61"/>
      <c r="AV12058" s="61"/>
      <c r="AW12058" s="60"/>
    </row>
    <row r="12059" s="59" customFormat="1" customHeight="1" spans="1:49">
      <c r="A12059" s="60"/>
      <c r="B12059" s="60"/>
      <c r="C12059" s="60"/>
      <c r="D12059" s="60"/>
      <c r="H12059" s="61"/>
      <c r="I12059" s="61"/>
      <c r="J12059" s="61"/>
      <c r="K12059" s="61"/>
      <c r="L12059" s="61"/>
      <c r="M12059" s="61"/>
      <c r="N12059" s="61"/>
      <c r="O12059" s="61"/>
      <c r="P12059" s="61"/>
      <c r="Q12059" s="61"/>
      <c r="R12059" s="61"/>
      <c r="S12059" s="61"/>
      <c r="T12059" s="61"/>
      <c r="U12059" s="61"/>
      <c r="V12059" s="61"/>
      <c r="W12059" s="61"/>
      <c r="X12059" s="61"/>
      <c r="Y12059" s="61"/>
      <c r="Z12059" s="61"/>
      <c r="AA12059" s="61"/>
      <c r="AB12059" s="61"/>
      <c r="AC12059" s="61"/>
      <c r="AD12059" s="61"/>
      <c r="AE12059" s="61"/>
      <c r="AF12059" s="61"/>
      <c r="AG12059" s="61"/>
      <c r="AH12059" s="61"/>
      <c r="AI12059" s="61"/>
      <c r="AJ12059" s="61"/>
      <c r="AK12059" s="61"/>
      <c r="AL12059" s="61"/>
      <c r="AM12059" s="61"/>
      <c r="AN12059" s="61"/>
      <c r="AO12059" s="61"/>
      <c r="AP12059" s="62"/>
      <c r="AQ12059" s="61"/>
      <c r="AR12059" s="61"/>
      <c r="AS12059" s="61"/>
      <c r="AT12059" s="61"/>
      <c r="AU12059" s="61"/>
      <c r="AV12059" s="61"/>
      <c r="AW12059" s="60"/>
    </row>
    <row r="12060" s="59" customFormat="1" customHeight="1" spans="1:49">
      <c r="A12060" s="60"/>
      <c r="B12060" s="60"/>
      <c r="C12060" s="60"/>
      <c r="D12060" s="60"/>
      <c r="H12060" s="61"/>
      <c r="I12060" s="61"/>
      <c r="J12060" s="61"/>
      <c r="K12060" s="61"/>
      <c r="L12060" s="61"/>
      <c r="M12060" s="61"/>
      <c r="N12060" s="61"/>
      <c r="O12060" s="61"/>
      <c r="P12060" s="61"/>
      <c r="Q12060" s="61"/>
      <c r="R12060" s="61"/>
      <c r="S12060" s="61"/>
      <c r="T12060" s="61"/>
      <c r="U12060" s="61"/>
      <c r="V12060" s="61"/>
      <c r="W12060" s="61"/>
      <c r="X12060" s="61"/>
      <c r="Y12060" s="61"/>
      <c r="Z12060" s="61"/>
      <c r="AA12060" s="61"/>
      <c r="AB12060" s="61"/>
      <c r="AC12060" s="61"/>
      <c r="AD12060" s="61"/>
      <c r="AE12060" s="61"/>
      <c r="AF12060" s="61"/>
      <c r="AG12060" s="61"/>
      <c r="AH12060" s="61"/>
      <c r="AI12060" s="61"/>
      <c r="AJ12060" s="61"/>
      <c r="AK12060" s="61"/>
      <c r="AL12060" s="61"/>
      <c r="AM12060" s="61"/>
      <c r="AN12060" s="61"/>
      <c r="AO12060" s="61"/>
      <c r="AP12060" s="62"/>
      <c r="AQ12060" s="61"/>
      <c r="AR12060" s="61"/>
      <c r="AS12060" s="61"/>
      <c r="AT12060" s="61"/>
      <c r="AU12060" s="61"/>
      <c r="AV12060" s="61"/>
      <c r="AW12060" s="60"/>
    </row>
    <row r="12061" s="59" customFormat="1" customHeight="1" spans="1:49">
      <c r="A12061" s="60"/>
      <c r="B12061" s="60"/>
      <c r="C12061" s="60"/>
      <c r="D12061" s="60"/>
      <c r="H12061" s="61"/>
      <c r="I12061" s="61"/>
      <c r="J12061" s="61"/>
      <c r="K12061" s="61"/>
      <c r="L12061" s="61"/>
      <c r="M12061" s="61"/>
      <c r="N12061" s="61"/>
      <c r="O12061" s="61"/>
      <c r="P12061" s="61"/>
      <c r="Q12061" s="61"/>
      <c r="R12061" s="61"/>
      <c r="S12061" s="61"/>
      <c r="T12061" s="61"/>
      <c r="U12061" s="61"/>
      <c r="V12061" s="61"/>
      <c r="W12061" s="61"/>
      <c r="X12061" s="61"/>
      <c r="Y12061" s="61"/>
      <c r="Z12061" s="61"/>
      <c r="AA12061" s="61"/>
      <c r="AB12061" s="61"/>
      <c r="AC12061" s="61"/>
      <c r="AD12061" s="61"/>
      <c r="AE12061" s="61"/>
      <c r="AF12061" s="61"/>
      <c r="AG12061" s="61"/>
      <c r="AH12061" s="61"/>
      <c r="AI12061" s="61"/>
      <c r="AJ12061" s="61"/>
      <c r="AK12061" s="61"/>
      <c r="AL12061" s="61"/>
      <c r="AM12061" s="61"/>
      <c r="AN12061" s="61"/>
      <c r="AO12061" s="61"/>
      <c r="AP12061" s="62"/>
      <c r="AQ12061" s="61"/>
      <c r="AR12061" s="61"/>
      <c r="AS12061" s="61"/>
      <c r="AT12061" s="61"/>
      <c r="AU12061" s="61"/>
      <c r="AV12061" s="61"/>
      <c r="AW12061" s="60"/>
    </row>
    <row r="12062" s="59" customFormat="1" customHeight="1" spans="1:49">
      <c r="A12062" s="60"/>
      <c r="B12062" s="60"/>
      <c r="C12062" s="60"/>
      <c r="D12062" s="60"/>
      <c r="H12062" s="61"/>
      <c r="I12062" s="61"/>
      <c r="J12062" s="61"/>
      <c r="K12062" s="61"/>
      <c r="L12062" s="61"/>
      <c r="M12062" s="61"/>
      <c r="N12062" s="61"/>
      <c r="O12062" s="61"/>
      <c r="P12062" s="61"/>
      <c r="Q12062" s="61"/>
      <c r="R12062" s="61"/>
      <c r="S12062" s="61"/>
      <c r="T12062" s="61"/>
      <c r="U12062" s="61"/>
      <c r="V12062" s="61"/>
      <c r="W12062" s="61"/>
      <c r="X12062" s="61"/>
      <c r="Y12062" s="61"/>
      <c r="Z12062" s="61"/>
      <c r="AA12062" s="61"/>
      <c r="AB12062" s="61"/>
      <c r="AC12062" s="61"/>
      <c r="AD12062" s="61"/>
      <c r="AE12062" s="61"/>
      <c r="AF12062" s="61"/>
      <c r="AG12062" s="61"/>
      <c r="AH12062" s="61"/>
      <c r="AI12062" s="61"/>
      <c r="AJ12062" s="61"/>
      <c r="AK12062" s="61"/>
      <c r="AL12062" s="61"/>
      <c r="AM12062" s="61"/>
      <c r="AN12062" s="61"/>
      <c r="AO12062" s="61"/>
      <c r="AP12062" s="62"/>
      <c r="AQ12062" s="61"/>
      <c r="AR12062" s="61"/>
      <c r="AS12062" s="61"/>
      <c r="AT12062" s="61"/>
      <c r="AU12062" s="61"/>
      <c r="AV12062" s="61"/>
      <c r="AW12062" s="60"/>
    </row>
    <row r="12063" s="59" customFormat="1" customHeight="1" spans="1:49">
      <c r="A12063" s="60"/>
      <c r="B12063" s="60"/>
      <c r="C12063" s="60"/>
      <c r="D12063" s="60"/>
      <c r="H12063" s="61"/>
      <c r="I12063" s="61"/>
      <c r="J12063" s="61"/>
      <c r="K12063" s="61"/>
      <c r="L12063" s="61"/>
      <c r="M12063" s="61"/>
      <c r="N12063" s="61"/>
      <c r="O12063" s="61"/>
      <c r="P12063" s="61"/>
      <c r="Q12063" s="61"/>
      <c r="R12063" s="61"/>
      <c r="S12063" s="61"/>
      <c r="T12063" s="61"/>
      <c r="U12063" s="61"/>
      <c r="V12063" s="61"/>
      <c r="W12063" s="61"/>
      <c r="X12063" s="61"/>
      <c r="Y12063" s="61"/>
      <c r="Z12063" s="61"/>
      <c r="AA12063" s="61"/>
      <c r="AB12063" s="61"/>
      <c r="AC12063" s="61"/>
      <c r="AD12063" s="61"/>
      <c r="AE12063" s="61"/>
      <c r="AF12063" s="61"/>
      <c r="AG12063" s="61"/>
      <c r="AH12063" s="61"/>
      <c r="AI12063" s="61"/>
      <c r="AJ12063" s="61"/>
      <c r="AK12063" s="61"/>
      <c r="AL12063" s="61"/>
      <c r="AM12063" s="61"/>
      <c r="AN12063" s="61"/>
      <c r="AO12063" s="61"/>
      <c r="AP12063" s="62"/>
      <c r="AQ12063" s="61"/>
      <c r="AR12063" s="61"/>
      <c r="AS12063" s="61"/>
      <c r="AT12063" s="61"/>
      <c r="AU12063" s="61"/>
      <c r="AV12063" s="61"/>
      <c r="AW12063" s="60"/>
    </row>
    <row r="12064" s="59" customFormat="1" customHeight="1" spans="1:49">
      <c r="A12064" s="60"/>
      <c r="B12064" s="60"/>
      <c r="C12064" s="60"/>
      <c r="D12064" s="60"/>
      <c r="H12064" s="61"/>
      <c r="I12064" s="61"/>
      <c r="J12064" s="61"/>
      <c r="K12064" s="61"/>
      <c r="L12064" s="61"/>
      <c r="M12064" s="61"/>
      <c r="N12064" s="61"/>
      <c r="O12064" s="61"/>
      <c r="P12064" s="61"/>
      <c r="Q12064" s="61"/>
      <c r="R12064" s="61"/>
      <c r="S12064" s="61"/>
      <c r="T12064" s="61"/>
      <c r="U12064" s="61"/>
      <c r="V12064" s="61"/>
      <c r="W12064" s="61"/>
      <c r="X12064" s="61"/>
      <c r="Y12064" s="61"/>
      <c r="Z12064" s="61"/>
      <c r="AA12064" s="61"/>
      <c r="AB12064" s="61"/>
      <c r="AC12064" s="61"/>
      <c r="AD12064" s="61"/>
      <c r="AE12064" s="61"/>
      <c r="AF12064" s="61"/>
      <c r="AG12064" s="61"/>
      <c r="AH12064" s="61"/>
      <c r="AI12064" s="61"/>
      <c r="AJ12064" s="61"/>
      <c r="AK12064" s="61"/>
      <c r="AL12064" s="61"/>
      <c r="AM12064" s="61"/>
      <c r="AN12064" s="61"/>
      <c r="AO12064" s="61"/>
      <c r="AP12064" s="62"/>
      <c r="AQ12064" s="61"/>
      <c r="AR12064" s="61"/>
      <c r="AS12064" s="61"/>
      <c r="AT12064" s="61"/>
      <c r="AU12064" s="61"/>
      <c r="AV12064" s="61"/>
      <c r="AW12064" s="60"/>
    </row>
    <row r="12065" s="59" customFormat="1" customHeight="1" spans="1:49">
      <c r="A12065" s="60"/>
      <c r="B12065" s="60"/>
      <c r="C12065" s="60"/>
      <c r="D12065" s="60"/>
      <c r="H12065" s="61"/>
      <c r="I12065" s="61"/>
      <c r="J12065" s="61"/>
      <c r="K12065" s="61"/>
      <c r="L12065" s="61"/>
      <c r="M12065" s="61"/>
      <c r="N12065" s="61"/>
      <c r="O12065" s="61"/>
      <c r="P12065" s="61"/>
      <c r="Q12065" s="61"/>
      <c r="R12065" s="61"/>
      <c r="S12065" s="61"/>
      <c r="T12065" s="61"/>
      <c r="U12065" s="61"/>
      <c r="V12065" s="61"/>
      <c r="W12065" s="61"/>
      <c r="X12065" s="61"/>
      <c r="Y12065" s="61"/>
      <c r="Z12065" s="61"/>
      <c r="AA12065" s="61"/>
      <c r="AB12065" s="61"/>
      <c r="AC12065" s="61"/>
      <c r="AD12065" s="61"/>
      <c r="AE12065" s="61"/>
      <c r="AF12065" s="61"/>
      <c r="AG12065" s="61"/>
      <c r="AH12065" s="61"/>
      <c r="AI12065" s="61"/>
      <c r="AJ12065" s="61"/>
      <c r="AK12065" s="61"/>
      <c r="AL12065" s="61"/>
      <c r="AM12065" s="61"/>
      <c r="AN12065" s="61"/>
      <c r="AO12065" s="61"/>
      <c r="AP12065" s="62"/>
      <c r="AQ12065" s="61"/>
      <c r="AR12065" s="61"/>
      <c r="AS12065" s="61"/>
      <c r="AT12065" s="61"/>
      <c r="AU12065" s="61"/>
      <c r="AV12065" s="61"/>
      <c r="AW12065" s="60"/>
    </row>
    <row r="12066" s="59" customFormat="1" customHeight="1" spans="1:49">
      <c r="A12066" s="60"/>
      <c r="B12066" s="60"/>
      <c r="C12066" s="60"/>
      <c r="D12066" s="60"/>
      <c r="H12066" s="61"/>
      <c r="I12066" s="61"/>
      <c r="J12066" s="61"/>
      <c r="K12066" s="61"/>
      <c r="L12066" s="61"/>
      <c r="M12066" s="61"/>
      <c r="N12066" s="61"/>
      <c r="O12066" s="61"/>
      <c r="P12066" s="61"/>
      <c r="Q12066" s="61"/>
      <c r="R12066" s="61"/>
      <c r="S12066" s="61"/>
      <c r="T12066" s="61"/>
      <c r="U12066" s="61"/>
      <c r="V12066" s="61"/>
      <c r="W12066" s="61"/>
      <c r="X12066" s="61"/>
      <c r="Y12066" s="61"/>
      <c r="Z12066" s="61"/>
      <c r="AA12066" s="61"/>
      <c r="AB12066" s="61"/>
      <c r="AC12066" s="61"/>
      <c r="AD12066" s="61"/>
      <c r="AE12066" s="61"/>
      <c r="AF12066" s="61"/>
      <c r="AG12066" s="61"/>
      <c r="AH12066" s="61"/>
      <c r="AI12066" s="61"/>
      <c r="AJ12066" s="61"/>
      <c r="AK12066" s="61"/>
      <c r="AL12066" s="61"/>
      <c r="AM12066" s="61"/>
      <c r="AN12066" s="61"/>
      <c r="AO12066" s="61"/>
      <c r="AP12066" s="62"/>
      <c r="AQ12066" s="61"/>
      <c r="AR12066" s="61"/>
      <c r="AS12066" s="61"/>
      <c r="AT12066" s="61"/>
      <c r="AU12066" s="61"/>
      <c r="AV12066" s="61"/>
      <c r="AW12066" s="60"/>
    </row>
    <row r="12067" s="59" customFormat="1" customHeight="1" spans="1:49">
      <c r="A12067" s="60"/>
      <c r="B12067" s="60"/>
      <c r="C12067" s="60"/>
      <c r="D12067" s="60"/>
      <c r="H12067" s="61"/>
      <c r="I12067" s="61"/>
      <c r="J12067" s="61"/>
      <c r="K12067" s="61"/>
      <c r="L12067" s="61"/>
      <c r="M12067" s="61"/>
      <c r="N12067" s="61"/>
      <c r="O12067" s="61"/>
      <c r="P12067" s="61"/>
      <c r="Q12067" s="61"/>
      <c r="R12067" s="61"/>
      <c r="S12067" s="61"/>
      <c r="T12067" s="61"/>
      <c r="U12067" s="61"/>
      <c r="V12067" s="61"/>
      <c r="W12067" s="61"/>
      <c r="X12067" s="61"/>
      <c r="Y12067" s="61"/>
      <c r="Z12067" s="61"/>
      <c r="AA12067" s="61"/>
      <c r="AB12067" s="61"/>
      <c r="AC12067" s="61"/>
      <c r="AD12067" s="61"/>
      <c r="AE12067" s="61"/>
      <c r="AF12067" s="61"/>
      <c r="AG12067" s="61"/>
      <c r="AH12067" s="61"/>
      <c r="AI12067" s="61"/>
      <c r="AJ12067" s="61"/>
      <c r="AK12067" s="61"/>
      <c r="AL12067" s="61"/>
      <c r="AM12067" s="61"/>
      <c r="AN12067" s="61"/>
      <c r="AO12067" s="61"/>
      <c r="AP12067" s="62"/>
      <c r="AQ12067" s="61"/>
      <c r="AR12067" s="61"/>
      <c r="AS12067" s="61"/>
      <c r="AT12067" s="61"/>
      <c r="AU12067" s="61"/>
      <c r="AV12067" s="61"/>
      <c r="AW12067" s="60"/>
    </row>
    <row r="12068" s="59" customFormat="1" customHeight="1" spans="1:49">
      <c r="A12068" s="60"/>
      <c r="B12068" s="60"/>
      <c r="C12068" s="60"/>
      <c r="D12068" s="60"/>
      <c r="H12068" s="61"/>
      <c r="I12068" s="61"/>
      <c r="J12068" s="61"/>
      <c r="K12068" s="61"/>
      <c r="L12068" s="61"/>
      <c r="M12068" s="61"/>
      <c r="N12068" s="61"/>
      <c r="O12068" s="61"/>
      <c r="P12068" s="61"/>
      <c r="Q12068" s="61"/>
      <c r="R12068" s="61"/>
      <c r="S12068" s="61"/>
      <c r="T12068" s="61"/>
      <c r="U12068" s="61"/>
      <c r="V12068" s="61"/>
      <c r="W12068" s="61"/>
      <c r="X12068" s="61"/>
      <c r="Y12068" s="61"/>
      <c r="Z12068" s="61"/>
      <c r="AA12068" s="61"/>
      <c r="AB12068" s="61"/>
      <c r="AC12068" s="61"/>
      <c r="AD12068" s="61"/>
      <c r="AE12068" s="61"/>
      <c r="AF12068" s="61"/>
      <c r="AG12068" s="61"/>
      <c r="AH12068" s="61"/>
      <c r="AI12068" s="61"/>
      <c r="AJ12068" s="61"/>
      <c r="AK12068" s="61"/>
      <c r="AL12068" s="61"/>
      <c r="AM12068" s="61"/>
      <c r="AN12068" s="61"/>
      <c r="AO12068" s="61"/>
      <c r="AP12068" s="62"/>
      <c r="AQ12068" s="61"/>
      <c r="AR12068" s="61"/>
      <c r="AS12068" s="61"/>
      <c r="AT12068" s="61"/>
      <c r="AU12068" s="61"/>
      <c r="AV12068" s="61"/>
      <c r="AW12068" s="60"/>
    </row>
    <row r="12069" s="59" customFormat="1" customHeight="1" spans="1:49">
      <c r="A12069" s="60"/>
      <c r="B12069" s="60"/>
      <c r="C12069" s="60"/>
      <c r="D12069" s="60"/>
      <c r="H12069" s="61"/>
      <c r="I12069" s="61"/>
      <c r="J12069" s="61"/>
      <c r="K12069" s="61"/>
      <c r="L12069" s="61"/>
      <c r="M12069" s="61"/>
      <c r="N12069" s="61"/>
      <c r="O12069" s="61"/>
      <c r="P12069" s="61"/>
      <c r="Q12069" s="61"/>
      <c r="R12069" s="61"/>
      <c r="S12069" s="61"/>
      <c r="T12069" s="61"/>
      <c r="U12069" s="61"/>
      <c r="V12069" s="61"/>
      <c r="W12069" s="61"/>
      <c r="X12069" s="61"/>
      <c r="Y12069" s="61"/>
      <c r="Z12069" s="61"/>
      <c r="AA12069" s="61"/>
      <c r="AB12069" s="61"/>
      <c r="AC12069" s="61"/>
      <c r="AD12069" s="61"/>
      <c r="AE12069" s="61"/>
      <c r="AF12069" s="61"/>
      <c r="AG12069" s="61"/>
      <c r="AH12069" s="61"/>
      <c r="AI12069" s="61"/>
      <c r="AJ12069" s="61"/>
      <c r="AK12069" s="61"/>
      <c r="AL12069" s="61"/>
      <c r="AM12069" s="61"/>
      <c r="AN12069" s="61"/>
      <c r="AO12069" s="61"/>
      <c r="AP12069" s="62"/>
      <c r="AQ12069" s="61"/>
      <c r="AR12069" s="61"/>
      <c r="AS12069" s="61"/>
      <c r="AT12069" s="61"/>
      <c r="AU12069" s="61"/>
      <c r="AV12069" s="61"/>
      <c r="AW12069" s="60"/>
    </row>
    <row r="12070" s="59" customFormat="1" customHeight="1" spans="1:49">
      <c r="A12070" s="60"/>
      <c r="B12070" s="60"/>
      <c r="C12070" s="60"/>
      <c r="D12070" s="60"/>
      <c r="H12070" s="61"/>
      <c r="I12070" s="61"/>
      <c r="J12070" s="61"/>
      <c r="K12070" s="61"/>
      <c r="L12070" s="61"/>
      <c r="M12070" s="61"/>
      <c r="N12070" s="61"/>
      <c r="O12070" s="61"/>
      <c r="P12070" s="61"/>
      <c r="Q12070" s="61"/>
      <c r="R12070" s="61"/>
      <c r="S12070" s="61"/>
      <c r="T12070" s="61"/>
      <c r="U12070" s="61"/>
      <c r="V12070" s="61"/>
      <c r="W12070" s="61"/>
      <c r="X12070" s="61"/>
      <c r="Y12070" s="61"/>
      <c r="Z12070" s="61"/>
      <c r="AA12070" s="61"/>
      <c r="AB12070" s="61"/>
      <c r="AC12070" s="61"/>
      <c r="AD12070" s="61"/>
      <c r="AE12070" s="61"/>
      <c r="AF12070" s="61"/>
      <c r="AG12070" s="61"/>
      <c r="AH12070" s="61"/>
      <c r="AI12070" s="61"/>
      <c r="AJ12070" s="61"/>
      <c r="AK12070" s="61"/>
      <c r="AL12070" s="61"/>
      <c r="AM12070" s="61"/>
      <c r="AN12070" s="61"/>
      <c r="AO12070" s="61"/>
      <c r="AP12070" s="62"/>
      <c r="AQ12070" s="61"/>
      <c r="AR12070" s="61"/>
      <c r="AS12070" s="61"/>
      <c r="AT12070" s="61"/>
      <c r="AU12070" s="61"/>
      <c r="AV12070" s="61"/>
      <c r="AW12070" s="60"/>
    </row>
    <row r="12071" s="59" customFormat="1" customHeight="1" spans="1:49">
      <c r="A12071" s="60"/>
      <c r="B12071" s="60"/>
      <c r="C12071" s="60"/>
      <c r="D12071" s="60"/>
      <c r="H12071" s="61"/>
      <c r="I12071" s="61"/>
      <c r="J12071" s="61"/>
      <c r="K12071" s="61"/>
      <c r="L12071" s="61"/>
      <c r="M12071" s="61"/>
      <c r="N12071" s="61"/>
      <c r="O12071" s="61"/>
      <c r="P12071" s="61"/>
      <c r="Q12071" s="61"/>
      <c r="R12071" s="61"/>
      <c r="S12071" s="61"/>
      <c r="T12071" s="61"/>
      <c r="U12071" s="61"/>
      <c r="V12071" s="61"/>
      <c r="W12071" s="61"/>
      <c r="X12071" s="61"/>
      <c r="Y12071" s="61"/>
      <c r="Z12071" s="61"/>
      <c r="AA12071" s="61"/>
      <c r="AB12071" s="61"/>
      <c r="AC12071" s="61"/>
      <c r="AD12071" s="61"/>
      <c r="AE12071" s="61"/>
      <c r="AF12071" s="61"/>
      <c r="AG12071" s="61"/>
      <c r="AH12071" s="61"/>
      <c r="AI12071" s="61"/>
      <c r="AJ12071" s="61"/>
      <c r="AK12071" s="61"/>
      <c r="AL12071" s="61"/>
      <c r="AM12071" s="61"/>
      <c r="AN12071" s="61"/>
      <c r="AO12071" s="61"/>
      <c r="AP12071" s="62"/>
      <c r="AQ12071" s="61"/>
      <c r="AR12071" s="61"/>
      <c r="AS12071" s="61"/>
      <c r="AT12071" s="61"/>
      <c r="AU12071" s="61"/>
      <c r="AV12071" s="61"/>
      <c r="AW12071" s="60"/>
    </row>
    <row r="12072" s="59" customFormat="1" customHeight="1" spans="1:49">
      <c r="A12072" s="60"/>
      <c r="B12072" s="60"/>
      <c r="C12072" s="60"/>
      <c r="D12072" s="60"/>
      <c r="H12072" s="61"/>
      <c r="I12072" s="61"/>
      <c r="J12072" s="61"/>
      <c r="K12072" s="61"/>
      <c r="L12072" s="61"/>
      <c r="M12072" s="61"/>
      <c r="N12072" s="61"/>
      <c r="O12072" s="61"/>
      <c r="P12072" s="61"/>
      <c r="Q12072" s="61"/>
      <c r="R12072" s="61"/>
      <c r="S12072" s="61"/>
      <c r="T12072" s="61"/>
      <c r="U12072" s="61"/>
      <c r="V12072" s="61"/>
      <c r="W12072" s="61"/>
      <c r="X12072" s="61"/>
      <c r="Y12072" s="61"/>
      <c r="Z12072" s="61"/>
      <c r="AA12072" s="61"/>
      <c r="AB12072" s="61"/>
      <c r="AC12072" s="61"/>
      <c r="AD12072" s="61"/>
      <c r="AE12072" s="61"/>
      <c r="AF12072" s="61"/>
      <c r="AG12072" s="61"/>
      <c r="AH12072" s="61"/>
      <c r="AI12072" s="61"/>
      <c r="AJ12072" s="61"/>
      <c r="AK12072" s="61"/>
      <c r="AL12072" s="61"/>
      <c r="AM12072" s="61"/>
      <c r="AN12072" s="61"/>
      <c r="AO12072" s="61"/>
      <c r="AP12072" s="62"/>
      <c r="AQ12072" s="61"/>
      <c r="AR12072" s="61"/>
      <c r="AS12072" s="61"/>
      <c r="AT12072" s="61"/>
      <c r="AU12072" s="61"/>
      <c r="AV12072" s="61"/>
      <c r="AW12072" s="60"/>
    </row>
    <row r="12073" s="59" customFormat="1" customHeight="1" spans="1:49">
      <c r="A12073" s="60"/>
      <c r="B12073" s="60"/>
      <c r="C12073" s="60"/>
      <c r="D12073" s="60"/>
      <c r="H12073" s="61"/>
      <c r="I12073" s="61"/>
      <c r="J12073" s="61"/>
      <c r="K12073" s="61"/>
      <c r="L12073" s="61"/>
      <c r="M12073" s="61"/>
      <c r="N12073" s="61"/>
      <c r="O12073" s="61"/>
      <c r="P12073" s="61"/>
      <c r="Q12073" s="61"/>
      <c r="R12073" s="61"/>
      <c r="S12073" s="61"/>
      <c r="T12073" s="61"/>
      <c r="U12073" s="61"/>
      <c r="V12073" s="61"/>
      <c r="W12073" s="61"/>
      <c r="X12073" s="61"/>
      <c r="Y12073" s="61"/>
      <c r="Z12073" s="61"/>
      <c r="AA12073" s="61"/>
      <c r="AB12073" s="61"/>
      <c r="AC12073" s="61"/>
      <c r="AD12073" s="61"/>
      <c r="AE12073" s="61"/>
      <c r="AF12073" s="61"/>
      <c r="AG12073" s="61"/>
      <c r="AH12073" s="61"/>
      <c r="AI12073" s="61"/>
      <c r="AJ12073" s="61"/>
      <c r="AK12073" s="61"/>
      <c r="AL12073" s="61"/>
      <c r="AM12073" s="61"/>
      <c r="AN12073" s="61"/>
      <c r="AO12073" s="61"/>
      <c r="AP12073" s="62"/>
      <c r="AQ12073" s="61"/>
      <c r="AR12073" s="61"/>
      <c r="AS12073" s="61"/>
      <c r="AT12073" s="61"/>
      <c r="AU12073" s="61"/>
      <c r="AV12073" s="61"/>
      <c r="AW12073" s="60"/>
    </row>
    <row r="12074" s="59" customFormat="1" customHeight="1" spans="1:49">
      <c r="A12074" s="60"/>
      <c r="B12074" s="60"/>
      <c r="C12074" s="60"/>
      <c r="D12074" s="60"/>
      <c r="H12074" s="61"/>
      <c r="I12074" s="61"/>
      <c r="J12074" s="61"/>
      <c r="K12074" s="61"/>
      <c r="L12074" s="61"/>
      <c r="M12074" s="61"/>
      <c r="N12074" s="61"/>
      <c r="O12074" s="61"/>
      <c r="P12074" s="61"/>
      <c r="Q12074" s="61"/>
      <c r="R12074" s="61"/>
      <c r="S12074" s="61"/>
      <c r="T12074" s="61"/>
      <c r="U12074" s="61"/>
      <c r="V12074" s="61"/>
      <c r="W12074" s="61"/>
      <c r="X12074" s="61"/>
      <c r="Y12074" s="61"/>
      <c r="Z12074" s="61"/>
      <c r="AA12074" s="61"/>
      <c r="AB12074" s="61"/>
      <c r="AC12074" s="61"/>
      <c r="AD12074" s="61"/>
      <c r="AE12074" s="61"/>
      <c r="AF12074" s="61"/>
      <c r="AG12074" s="61"/>
      <c r="AH12074" s="61"/>
      <c r="AI12074" s="61"/>
      <c r="AJ12074" s="61"/>
      <c r="AK12074" s="61"/>
      <c r="AL12074" s="61"/>
      <c r="AM12074" s="61"/>
      <c r="AN12074" s="61"/>
      <c r="AO12074" s="61"/>
      <c r="AP12074" s="62"/>
      <c r="AQ12074" s="61"/>
      <c r="AR12074" s="61"/>
      <c r="AS12074" s="61"/>
      <c r="AT12074" s="61"/>
      <c r="AU12074" s="61"/>
      <c r="AV12074" s="61"/>
      <c r="AW12074" s="60"/>
    </row>
    <row r="12075" s="59" customFormat="1" customHeight="1" spans="1:49">
      <c r="A12075" s="60"/>
      <c r="B12075" s="60"/>
      <c r="C12075" s="60"/>
      <c r="D12075" s="60"/>
      <c r="H12075" s="61"/>
      <c r="I12075" s="61"/>
      <c r="J12075" s="61"/>
      <c r="K12075" s="61"/>
      <c r="L12075" s="61"/>
      <c r="M12075" s="61"/>
      <c r="N12075" s="61"/>
      <c r="O12075" s="61"/>
      <c r="P12075" s="61"/>
      <c r="Q12075" s="61"/>
      <c r="R12075" s="61"/>
      <c r="S12075" s="61"/>
      <c r="T12075" s="61"/>
      <c r="U12075" s="61"/>
      <c r="V12075" s="61"/>
      <c r="W12075" s="61"/>
      <c r="X12075" s="61"/>
      <c r="Y12075" s="61"/>
      <c r="Z12075" s="61"/>
      <c r="AA12075" s="61"/>
      <c r="AB12075" s="61"/>
      <c r="AC12075" s="61"/>
      <c r="AD12075" s="61"/>
      <c r="AE12075" s="61"/>
      <c r="AF12075" s="61"/>
      <c r="AG12075" s="61"/>
      <c r="AH12075" s="61"/>
      <c r="AI12075" s="61"/>
      <c r="AJ12075" s="61"/>
      <c r="AK12075" s="61"/>
      <c r="AL12075" s="61"/>
      <c r="AM12075" s="61"/>
      <c r="AN12075" s="61"/>
      <c r="AO12075" s="61"/>
      <c r="AP12075" s="62"/>
      <c r="AQ12075" s="61"/>
      <c r="AR12075" s="61"/>
      <c r="AS12075" s="61"/>
      <c r="AT12075" s="61"/>
      <c r="AU12075" s="61"/>
      <c r="AV12075" s="61"/>
      <c r="AW12075" s="60"/>
    </row>
    <row r="12076" s="59" customFormat="1" customHeight="1" spans="1:49">
      <c r="A12076" s="60"/>
      <c r="B12076" s="60"/>
      <c r="C12076" s="60"/>
      <c r="D12076" s="60"/>
      <c r="H12076" s="61"/>
      <c r="I12076" s="61"/>
      <c r="J12076" s="61"/>
      <c r="K12076" s="61"/>
      <c r="L12076" s="61"/>
      <c r="M12076" s="61"/>
      <c r="N12076" s="61"/>
      <c r="O12076" s="61"/>
      <c r="P12076" s="61"/>
      <c r="Q12076" s="61"/>
      <c r="R12076" s="61"/>
      <c r="S12076" s="61"/>
      <c r="T12076" s="61"/>
      <c r="U12076" s="61"/>
      <c r="V12076" s="61"/>
      <c r="W12076" s="61"/>
      <c r="X12076" s="61"/>
      <c r="Y12076" s="61"/>
      <c r="Z12076" s="61"/>
      <c r="AA12076" s="61"/>
      <c r="AB12076" s="61"/>
      <c r="AC12076" s="61"/>
      <c r="AD12076" s="61"/>
      <c r="AE12076" s="61"/>
      <c r="AF12076" s="61"/>
      <c r="AG12076" s="61"/>
      <c r="AH12076" s="61"/>
      <c r="AI12076" s="61"/>
      <c r="AJ12076" s="61"/>
      <c r="AK12076" s="61"/>
      <c r="AL12076" s="61"/>
      <c r="AM12076" s="61"/>
      <c r="AN12076" s="61"/>
      <c r="AO12076" s="61"/>
      <c r="AP12076" s="62"/>
      <c r="AQ12076" s="61"/>
      <c r="AR12076" s="61"/>
      <c r="AS12076" s="61"/>
      <c r="AT12076" s="61"/>
      <c r="AU12076" s="61"/>
      <c r="AV12076" s="61"/>
      <c r="AW12076" s="60"/>
    </row>
    <row r="12077" s="59" customFormat="1" customHeight="1" spans="1:49">
      <c r="A12077" s="60"/>
      <c r="B12077" s="60"/>
      <c r="C12077" s="60"/>
      <c r="D12077" s="60"/>
      <c r="H12077" s="61"/>
      <c r="I12077" s="61"/>
      <c r="J12077" s="61"/>
      <c r="K12077" s="61"/>
      <c r="L12077" s="61"/>
      <c r="M12077" s="61"/>
      <c r="N12077" s="61"/>
      <c r="O12077" s="61"/>
      <c r="P12077" s="61"/>
      <c r="Q12077" s="61"/>
      <c r="R12077" s="61"/>
      <c r="S12077" s="61"/>
      <c r="T12077" s="61"/>
      <c r="U12077" s="61"/>
      <c r="V12077" s="61"/>
      <c r="W12077" s="61"/>
      <c r="X12077" s="61"/>
      <c r="Y12077" s="61"/>
      <c r="Z12077" s="61"/>
      <c r="AA12077" s="61"/>
      <c r="AB12077" s="61"/>
      <c r="AC12077" s="61"/>
      <c r="AD12077" s="61"/>
      <c r="AE12077" s="61"/>
      <c r="AF12077" s="61"/>
      <c r="AG12077" s="61"/>
      <c r="AH12077" s="61"/>
      <c r="AI12077" s="61"/>
      <c r="AJ12077" s="61"/>
      <c r="AK12077" s="61"/>
      <c r="AL12077" s="61"/>
      <c r="AM12077" s="61"/>
      <c r="AN12077" s="61"/>
      <c r="AO12077" s="61"/>
      <c r="AP12077" s="62"/>
      <c r="AQ12077" s="61"/>
      <c r="AR12077" s="61"/>
      <c r="AS12077" s="61"/>
      <c r="AT12077" s="61"/>
      <c r="AU12077" s="61"/>
      <c r="AV12077" s="61"/>
      <c r="AW12077" s="60"/>
    </row>
    <row r="12078" s="59" customFormat="1" customHeight="1" spans="1:49">
      <c r="A12078" s="60"/>
      <c r="B12078" s="60"/>
      <c r="C12078" s="60"/>
      <c r="D12078" s="60"/>
      <c r="H12078" s="61"/>
      <c r="I12078" s="61"/>
      <c r="J12078" s="61"/>
      <c r="K12078" s="61"/>
      <c r="L12078" s="61"/>
      <c r="M12078" s="61"/>
      <c r="N12078" s="61"/>
      <c r="O12078" s="61"/>
      <c r="P12078" s="61"/>
      <c r="Q12078" s="61"/>
      <c r="R12078" s="61"/>
      <c r="S12078" s="61"/>
      <c r="T12078" s="61"/>
      <c r="U12078" s="61"/>
      <c r="V12078" s="61"/>
      <c r="W12078" s="61"/>
      <c r="X12078" s="61"/>
      <c r="Y12078" s="61"/>
      <c r="Z12078" s="61"/>
      <c r="AA12078" s="61"/>
      <c r="AB12078" s="61"/>
      <c r="AC12078" s="61"/>
      <c r="AD12078" s="61"/>
      <c r="AE12078" s="61"/>
      <c r="AF12078" s="61"/>
      <c r="AG12078" s="61"/>
      <c r="AH12078" s="61"/>
      <c r="AI12078" s="61"/>
      <c r="AJ12078" s="61"/>
      <c r="AK12078" s="61"/>
      <c r="AL12078" s="61"/>
      <c r="AM12078" s="61"/>
      <c r="AN12078" s="61"/>
      <c r="AO12078" s="61"/>
      <c r="AP12078" s="62"/>
      <c r="AQ12078" s="61"/>
      <c r="AR12078" s="61"/>
      <c r="AS12078" s="61"/>
      <c r="AT12078" s="61"/>
      <c r="AU12078" s="61"/>
      <c r="AV12078" s="61"/>
      <c r="AW12078" s="60"/>
    </row>
    <row r="12079" s="59" customFormat="1" customHeight="1" spans="1:49">
      <c r="A12079" s="60"/>
      <c r="B12079" s="60"/>
      <c r="C12079" s="60"/>
      <c r="D12079" s="60"/>
      <c r="H12079" s="61"/>
      <c r="I12079" s="61"/>
      <c r="J12079" s="61"/>
      <c r="K12079" s="61"/>
      <c r="L12079" s="61"/>
      <c r="M12079" s="61"/>
      <c r="N12079" s="61"/>
      <c r="O12079" s="61"/>
      <c r="P12079" s="61"/>
      <c r="Q12079" s="61"/>
      <c r="R12079" s="61"/>
      <c r="S12079" s="61"/>
      <c r="T12079" s="61"/>
      <c r="U12079" s="61"/>
      <c r="V12079" s="61"/>
      <c r="W12079" s="61"/>
      <c r="X12079" s="61"/>
      <c r="Y12079" s="61"/>
      <c r="Z12079" s="61"/>
      <c r="AA12079" s="61"/>
      <c r="AB12079" s="61"/>
      <c r="AC12079" s="61"/>
      <c r="AD12079" s="61"/>
      <c r="AE12079" s="61"/>
      <c r="AF12079" s="61"/>
      <c r="AG12079" s="61"/>
      <c r="AH12079" s="61"/>
      <c r="AI12079" s="61"/>
      <c r="AJ12079" s="61"/>
      <c r="AK12079" s="61"/>
      <c r="AL12079" s="61"/>
      <c r="AM12079" s="61"/>
      <c r="AN12079" s="61"/>
      <c r="AO12079" s="61"/>
      <c r="AP12079" s="62"/>
      <c r="AQ12079" s="61"/>
      <c r="AR12079" s="61"/>
      <c r="AS12079" s="61"/>
      <c r="AT12079" s="61"/>
      <c r="AU12079" s="61"/>
      <c r="AV12079" s="61"/>
      <c r="AW12079" s="60"/>
    </row>
    <row r="12080" s="59" customFormat="1" customHeight="1" spans="1:49">
      <c r="A12080" s="60"/>
      <c r="B12080" s="60"/>
      <c r="C12080" s="60"/>
      <c r="D12080" s="60"/>
      <c r="H12080" s="61"/>
      <c r="I12080" s="61"/>
      <c r="J12080" s="61"/>
      <c r="K12080" s="61"/>
      <c r="L12080" s="61"/>
      <c r="M12080" s="61"/>
      <c r="N12080" s="61"/>
      <c r="O12080" s="61"/>
      <c r="P12080" s="61"/>
      <c r="Q12080" s="61"/>
      <c r="R12080" s="61"/>
      <c r="S12080" s="61"/>
      <c r="T12080" s="61"/>
      <c r="U12080" s="61"/>
      <c r="V12080" s="61"/>
      <c r="W12080" s="61"/>
      <c r="X12080" s="61"/>
      <c r="Y12080" s="61"/>
      <c r="Z12080" s="61"/>
      <c r="AA12080" s="61"/>
      <c r="AB12080" s="61"/>
      <c r="AC12080" s="61"/>
      <c r="AD12080" s="61"/>
      <c r="AE12080" s="61"/>
      <c r="AF12080" s="61"/>
      <c r="AG12080" s="61"/>
      <c r="AH12080" s="61"/>
      <c r="AI12080" s="61"/>
      <c r="AJ12080" s="61"/>
      <c r="AK12080" s="61"/>
      <c r="AL12080" s="61"/>
      <c r="AM12080" s="61"/>
      <c r="AN12080" s="61"/>
      <c r="AO12080" s="61"/>
      <c r="AP12080" s="62"/>
      <c r="AQ12080" s="61"/>
      <c r="AR12080" s="61"/>
      <c r="AS12080" s="61"/>
      <c r="AT12080" s="61"/>
      <c r="AU12080" s="61"/>
      <c r="AV12080" s="61"/>
      <c r="AW12080" s="60"/>
    </row>
    <row r="12081" s="59" customFormat="1" customHeight="1" spans="1:49">
      <c r="A12081" s="60"/>
      <c r="B12081" s="60"/>
      <c r="C12081" s="60"/>
      <c r="D12081" s="60"/>
      <c r="H12081" s="61"/>
      <c r="I12081" s="61"/>
      <c r="J12081" s="61"/>
      <c r="K12081" s="61"/>
      <c r="L12081" s="61"/>
      <c r="M12081" s="61"/>
      <c r="N12081" s="61"/>
      <c r="O12081" s="61"/>
      <c r="P12081" s="61"/>
      <c r="Q12081" s="61"/>
      <c r="R12081" s="61"/>
      <c r="S12081" s="61"/>
      <c r="T12081" s="61"/>
      <c r="U12081" s="61"/>
      <c r="V12081" s="61"/>
      <c r="W12081" s="61"/>
      <c r="X12081" s="61"/>
      <c r="Y12081" s="61"/>
      <c r="Z12081" s="61"/>
      <c r="AA12081" s="61"/>
      <c r="AB12081" s="61"/>
      <c r="AC12081" s="61"/>
      <c r="AD12081" s="61"/>
      <c r="AE12081" s="61"/>
      <c r="AF12081" s="61"/>
      <c r="AG12081" s="61"/>
      <c r="AH12081" s="61"/>
      <c r="AI12081" s="61"/>
      <c r="AJ12081" s="61"/>
      <c r="AK12081" s="61"/>
      <c r="AL12081" s="61"/>
      <c r="AM12081" s="61"/>
      <c r="AN12081" s="61"/>
      <c r="AO12081" s="61"/>
      <c r="AP12081" s="62"/>
      <c r="AQ12081" s="61"/>
      <c r="AR12081" s="61"/>
      <c r="AS12081" s="61"/>
      <c r="AT12081" s="61"/>
      <c r="AU12081" s="61"/>
      <c r="AV12081" s="61"/>
      <c r="AW12081" s="60"/>
    </row>
    <row r="12082" s="59" customFormat="1" customHeight="1" spans="1:49">
      <c r="A12082" s="60"/>
      <c r="B12082" s="60"/>
      <c r="C12082" s="60"/>
      <c r="D12082" s="60"/>
      <c r="H12082" s="61"/>
      <c r="I12082" s="61"/>
      <c r="J12082" s="61"/>
      <c r="K12082" s="61"/>
      <c r="L12082" s="61"/>
      <c r="M12082" s="61"/>
      <c r="N12082" s="61"/>
      <c r="O12082" s="61"/>
      <c r="P12082" s="61"/>
      <c r="Q12082" s="61"/>
      <c r="R12082" s="61"/>
      <c r="S12082" s="61"/>
      <c r="T12082" s="61"/>
      <c r="U12082" s="61"/>
      <c r="V12082" s="61"/>
      <c r="W12082" s="61"/>
      <c r="X12082" s="61"/>
      <c r="Y12082" s="61"/>
      <c r="Z12082" s="61"/>
      <c r="AA12082" s="61"/>
      <c r="AB12082" s="61"/>
      <c r="AC12082" s="61"/>
      <c r="AD12082" s="61"/>
      <c r="AE12082" s="61"/>
      <c r="AF12082" s="61"/>
      <c r="AG12082" s="61"/>
      <c r="AH12082" s="61"/>
      <c r="AI12082" s="61"/>
      <c r="AJ12082" s="61"/>
      <c r="AK12082" s="61"/>
      <c r="AL12082" s="61"/>
      <c r="AM12082" s="61"/>
      <c r="AN12082" s="61"/>
      <c r="AO12082" s="61"/>
      <c r="AP12082" s="62"/>
      <c r="AQ12082" s="61"/>
      <c r="AR12082" s="61"/>
      <c r="AS12082" s="61"/>
      <c r="AT12082" s="61"/>
      <c r="AU12082" s="61"/>
      <c r="AV12082" s="61"/>
      <c r="AW12082" s="60"/>
    </row>
    <row r="12083" s="59" customFormat="1" customHeight="1" spans="1:49">
      <c r="A12083" s="60"/>
      <c r="B12083" s="60"/>
      <c r="C12083" s="60"/>
      <c r="D12083" s="60"/>
      <c r="H12083" s="61"/>
      <c r="I12083" s="61"/>
      <c r="J12083" s="61"/>
      <c r="K12083" s="61"/>
      <c r="L12083" s="61"/>
      <c r="M12083" s="61"/>
      <c r="N12083" s="61"/>
      <c r="O12083" s="61"/>
      <c r="P12083" s="61"/>
      <c r="Q12083" s="61"/>
      <c r="R12083" s="61"/>
      <c r="S12083" s="61"/>
      <c r="T12083" s="61"/>
      <c r="U12083" s="61"/>
      <c r="V12083" s="61"/>
      <c r="W12083" s="61"/>
      <c r="X12083" s="61"/>
      <c r="Y12083" s="61"/>
      <c r="Z12083" s="61"/>
      <c r="AA12083" s="61"/>
      <c r="AB12083" s="61"/>
      <c r="AC12083" s="61"/>
      <c r="AD12083" s="61"/>
      <c r="AE12083" s="61"/>
      <c r="AF12083" s="61"/>
      <c r="AG12083" s="61"/>
      <c r="AH12083" s="61"/>
      <c r="AI12083" s="61"/>
      <c r="AJ12083" s="61"/>
      <c r="AK12083" s="61"/>
      <c r="AL12083" s="61"/>
      <c r="AM12083" s="61"/>
      <c r="AN12083" s="61"/>
      <c r="AO12083" s="61"/>
      <c r="AP12083" s="62"/>
      <c r="AQ12083" s="61"/>
      <c r="AR12083" s="61"/>
      <c r="AS12083" s="61"/>
      <c r="AT12083" s="61"/>
      <c r="AU12083" s="61"/>
      <c r="AV12083" s="61"/>
      <c r="AW12083" s="60"/>
    </row>
    <row r="12084" s="59" customFormat="1" customHeight="1" spans="1:49">
      <c r="A12084" s="60"/>
      <c r="B12084" s="60"/>
      <c r="C12084" s="60"/>
      <c r="D12084" s="60"/>
      <c r="H12084" s="61"/>
      <c r="I12084" s="61"/>
      <c r="J12084" s="61"/>
      <c r="K12084" s="61"/>
      <c r="L12084" s="61"/>
      <c r="M12084" s="61"/>
      <c r="N12084" s="61"/>
      <c r="O12084" s="61"/>
      <c r="P12084" s="61"/>
      <c r="Q12084" s="61"/>
      <c r="R12084" s="61"/>
      <c r="S12084" s="61"/>
      <c r="T12084" s="61"/>
      <c r="U12084" s="61"/>
      <c r="V12084" s="61"/>
      <c r="W12084" s="61"/>
      <c r="X12084" s="61"/>
      <c r="Y12084" s="61"/>
      <c r="Z12084" s="61"/>
      <c r="AA12084" s="61"/>
      <c r="AB12084" s="61"/>
      <c r="AC12084" s="61"/>
      <c r="AD12084" s="61"/>
      <c r="AE12084" s="61"/>
      <c r="AF12084" s="61"/>
      <c r="AG12084" s="61"/>
      <c r="AH12084" s="61"/>
      <c r="AI12084" s="61"/>
      <c r="AJ12084" s="61"/>
      <c r="AK12084" s="61"/>
      <c r="AL12084" s="61"/>
      <c r="AM12084" s="61"/>
      <c r="AN12084" s="61"/>
      <c r="AO12084" s="61"/>
      <c r="AP12084" s="62"/>
      <c r="AQ12084" s="61"/>
      <c r="AR12084" s="61"/>
      <c r="AS12084" s="61"/>
      <c r="AT12084" s="61"/>
      <c r="AU12084" s="61"/>
      <c r="AV12084" s="61"/>
      <c r="AW12084" s="60"/>
    </row>
    <row r="12085" s="59" customFormat="1" customHeight="1" spans="1:49">
      <c r="A12085" s="60"/>
      <c r="B12085" s="60"/>
      <c r="C12085" s="60"/>
      <c r="D12085" s="60"/>
      <c r="H12085" s="61"/>
      <c r="I12085" s="61"/>
      <c r="J12085" s="61"/>
      <c r="K12085" s="61"/>
      <c r="L12085" s="61"/>
      <c r="M12085" s="61"/>
      <c r="N12085" s="61"/>
      <c r="O12085" s="61"/>
      <c r="P12085" s="61"/>
      <c r="Q12085" s="61"/>
      <c r="R12085" s="61"/>
      <c r="S12085" s="61"/>
      <c r="T12085" s="61"/>
      <c r="U12085" s="61"/>
      <c r="V12085" s="61"/>
      <c r="W12085" s="61"/>
      <c r="X12085" s="61"/>
      <c r="Y12085" s="61"/>
      <c r="Z12085" s="61"/>
      <c r="AA12085" s="61"/>
      <c r="AB12085" s="61"/>
      <c r="AC12085" s="61"/>
      <c r="AD12085" s="61"/>
      <c r="AE12085" s="61"/>
      <c r="AF12085" s="61"/>
      <c r="AG12085" s="61"/>
      <c r="AH12085" s="61"/>
      <c r="AI12085" s="61"/>
      <c r="AJ12085" s="61"/>
      <c r="AK12085" s="61"/>
      <c r="AL12085" s="61"/>
      <c r="AM12085" s="61"/>
      <c r="AN12085" s="61"/>
      <c r="AO12085" s="61"/>
      <c r="AP12085" s="62"/>
      <c r="AQ12085" s="61"/>
      <c r="AR12085" s="61"/>
      <c r="AS12085" s="61"/>
      <c r="AT12085" s="61"/>
      <c r="AU12085" s="61"/>
      <c r="AV12085" s="61"/>
      <c r="AW12085" s="60"/>
    </row>
    <row r="12086" s="59" customFormat="1" customHeight="1" spans="1:49">
      <c r="A12086" s="60"/>
      <c r="B12086" s="60"/>
      <c r="C12086" s="60"/>
      <c r="D12086" s="60"/>
      <c r="H12086" s="61"/>
      <c r="I12086" s="61"/>
      <c r="J12086" s="61"/>
      <c r="K12086" s="61"/>
      <c r="L12086" s="61"/>
      <c r="M12086" s="61"/>
      <c r="N12086" s="61"/>
      <c r="O12086" s="61"/>
      <c r="P12086" s="61"/>
      <c r="Q12086" s="61"/>
      <c r="R12086" s="61"/>
      <c r="S12086" s="61"/>
      <c r="T12086" s="61"/>
      <c r="U12086" s="61"/>
      <c r="V12086" s="61"/>
      <c r="W12086" s="61"/>
      <c r="X12086" s="61"/>
      <c r="Y12086" s="61"/>
      <c r="Z12086" s="61"/>
      <c r="AA12086" s="61"/>
      <c r="AB12086" s="61"/>
      <c r="AC12086" s="61"/>
      <c r="AD12086" s="61"/>
      <c r="AE12086" s="61"/>
      <c r="AF12086" s="61"/>
      <c r="AG12086" s="61"/>
      <c r="AH12086" s="61"/>
      <c r="AI12086" s="61"/>
      <c r="AJ12086" s="61"/>
      <c r="AK12086" s="61"/>
      <c r="AL12086" s="61"/>
      <c r="AM12086" s="61"/>
      <c r="AN12086" s="61"/>
      <c r="AO12086" s="61"/>
      <c r="AP12086" s="62"/>
      <c r="AQ12086" s="61"/>
      <c r="AR12086" s="61"/>
      <c r="AS12086" s="61"/>
      <c r="AT12086" s="61"/>
      <c r="AU12086" s="61"/>
      <c r="AV12086" s="61"/>
      <c r="AW12086" s="60"/>
    </row>
    <row r="12087" s="59" customFormat="1" customHeight="1" spans="1:49">
      <c r="A12087" s="60"/>
      <c r="B12087" s="60"/>
      <c r="C12087" s="60"/>
      <c r="D12087" s="60"/>
      <c r="H12087" s="61"/>
      <c r="I12087" s="61"/>
      <c r="J12087" s="61"/>
      <c r="K12087" s="61"/>
      <c r="L12087" s="61"/>
      <c r="M12087" s="61"/>
      <c r="N12087" s="61"/>
      <c r="O12087" s="61"/>
      <c r="P12087" s="61"/>
      <c r="Q12087" s="61"/>
      <c r="R12087" s="61"/>
      <c r="S12087" s="61"/>
      <c r="T12087" s="61"/>
      <c r="U12087" s="61"/>
      <c r="V12087" s="61"/>
      <c r="W12087" s="61"/>
      <c r="X12087" s="61"/>
      <c r="Y12087" s="61"/>
      <c r="Z12087" s="61"/>
      <c r="AA12087" s="61"/>
      <c r="AB12087" s="61"/>
      <c r="AC12087" s="61"/>
      <c r="AD12087" s="61"/>
      <c r="AE12087" s="61"/>
      <c r="AF12087" s="61"/>
      <c r="AG12087" s="61"/>
      <c r="AH12087" s="61"/>
      <c r="AI12087" s="61"/>
      <c r="AJ12087" s="61"/>
      <c r="AK12087" s="61"/>
      <c r="AL12087" s="61"/>
      <c r="AM12087" s="61"/>
      <c r="AN12087" s="61"/>
      <c r="AO12087" s="61"/>
      <c r="AP12087" s="62"/>
      <c r="AQ12087" s="61"/>
      <c r="AR12087" s="61"/>
      <c r="AS12087" s="61"/>
      <c r="AT12087" s="61"/>
      <c r="AU12087" s="61"/>
      <c r="AV12087" s="61"/>
      <c r="AW12087" s="60"/>
    </row>
    <row r="12088" s="59" customFormat="1" customHeight="1" spans="1:49">
      <c r="A12088" s="60"/>
      <c r="B12088" s="60"/>
      <c r="C12088" s="60"/>
      <c r="D12088" s="60"/>
      <c r="H12088" s="61"/>
      <c r="I12088" s="61"/>
      <c r="J12088" s="61"/>
      <c r="K12088" s="61"/>
      <c r="L12088" s="61"/>
      <c r="M12088" s="61"/>
      <c r="N12088" s="61"/>
      <c r="O12088" s="61"/>
      <c r="P12088" s="61"/>
      <c r="Q12088" s="61"/>
      <c r="R12088" s="61"/>
      <c r="S12088" s="61"/>
      <c r="T12088" s="61"/>
      <c r="U12088" s="61"/>
      <c r="V12088" s="61"/>
      <c r="W12088" s="61"/>
      <c r="X12088" s="61"/>
      <c r="Y12088" s="61"/>
      <c r="Z12088" s="61"/>
      <c r="AA12088" s="61"/>
      <c r="AB12088" s="61"/>
      <c r="AC12088" s="61"/>
      <c r="AD12088" s="61"/>
      <c r="AE12088" s="61"/>
      <c r="AF12088" s="61"/>
      <c r="AG12088" s="61"/>
      <c r="AH12088" s="61"/>
      <c r="AI12088" s="61"/>
      <c r="AJ12088" s="61"/>
      <c r="AK12088" s="61"/>
      <c r="AL12088" s="61"/>
      <c r="AM12088" s="61"/>
      <c r="AN12088" s="61"/>
      <c r="AO12088" s="61"/>
      <c r="AP12088" s="62"/>
      <c r="AQ12088" s="61"/>
      <c r="AR12088" s="61"/>
      <c r="AS12088" s="61"/>
      <c r="AT12088" s="61"/>
      <c r="AU12088" s="61"/>
      <c r="AV12088" s="61"/>
      <c r="AW12088" s="60"/>
    </row>
    <row r="12089" s="59" customFormat="1" customHeight="1" spans="1:49">
      <c r="A12089" s="60"/>
      <c r="B12089" s="60"/>
      <c r="C12089" s="60"/>
      <c r="D12089" s="60"/>
      <c r="H12089" s="61"/>
      <c r="I12089" s="61"/>
      <c r="J12089" s="61"/>
      <c r="K12089" s="61"/>
      <c r="L12089" s="61"/>
      <c r="M12089" s="61"/>
      <c r="N12089" s="61"/>
      <c r="O12089" s="61"/>
      <c r="P12089" s="61"/>
      <c r="Q12089" s="61"/>
      <c r="R12089" s="61"/>
      <c r="S12089" s="61"/>
      <c r="T12089" s="61"/>
      <c r="U12089" s="61"/>
      <c r="V12089" s="61"/>
      <c r="W12089" s="61"/>
      <c r="X12089" s="61"/>
      <c r="Y12089" s="61"/>
      <c r="Z12089" s="61"/>
      <c r="AA12089" s="61"/>
      <c r="AB12089" s="61"/>
      <c r="AC12089" s="61"/>
      <c r="AD12089" s="61"/>
      <c r="AE12089" s="61"/>
      <c r="AF12089" s="61"/>
      <c r="AG12089" s="61"/>
      <c r="AH12089" s="61"/>
      <c r="AI12089" s="61"/>
      <c r="AJ12089" s="61"/>
      <c r="AK12089" s="61"/>
      <c r="AL12089" s="61"/>
      <c r="AM12089" s="61"/>
      <c r="AN12089" s="61"/>
      <c r="AO12089" s="61"/>
      <c r="AP12089" s="62"/>
      <c r="AQ12089" s="61"/>
      <c r="AR12089" s="61"/>
      <c r="AS12089" s="61"/>
      <c r="AT12089" s="61"/>
      <c r="AU12089" s="61"/>
      <c r="AV12089" s="61"/>
      <c r="AW12089" s="60"/>
    </row>
    <row r="12090" s="59" customFormat="1" customHeight="1" spans="1:49">
      <c r="A12090" s="60"/>
      <c r="B12090" s="60"/>
      <c r="C12090" s="60"/>
      <c r="D12090" s="60"/>
      <c r="H12090" s="61"/>
      <c r="I12090" s="61"/>
      <c r="J12090" s="61"/>
      <c r="K12090" s="61"/>
      <c r="L12090" s="61"/>
      <c r="M12090" s="61"/>
      <c r="N12090" s="61"/>
      <c r="O12090" s="61"/>
      <c r="P12090" s="61"/>
      <c r="Q12090" s="61"/>
      <c r="R12090" s="61"/>
      <c r="S12090" s="61"/>
      <c r="T12090" s="61"/>
      <c r="U12090" s="61"/>
      <c r="V12090" s="61"/>
      <c r="W12090" s="61"/>
      <c r="X12090" s="61"/>
      <c r="Y12090" s="61"/>
      <c r="Z12090" s="61"/>
      <c r="AA12090" s="61"/>
      <c r="AB12090" s="61"/>
      <c r="AC12090" s="61"/>
      <c r="AD12090" s="61"/>
      <c r="AE12090" s="61"/>
      <c r="AF12090" s="61"/>
      <c r="AG12090" s="61"/>
      <c r="AH12090" s="61"/>
      <c r="AI12090" s="61"/>
      <c r="AJ12090" s="61"/>
      <c r="AK12090" s="61"/>
      <c r="AL12090" s="61"/>
      <c r="AM12090" s="61"/>
      <c r="AN12090" s="61"/>
      <c r="AO12090" s="61"/>
      <c r="AP12090" s="62"/>
      <c r="AQ12090" s="61"/>
      <c r="AR12090" s="61"/>
      <c r="AS12090" s="61"/>
      <c r="AT12090" s="61"/>
      <c r="AU12090" s="61"/>
      <c r="AV12090" s="61"/>
      <c r="AW12090" s="60"/>
    </row>
    <row r="12091" s="59" customFormat="1" customHeight="1" spans="1:49">
      <c r="A12091" s="60"/>
      <c r="B12091" s="60"/>
      <c r="C12091" s="60"/>
      <c r="D12091" s="60"/>
      <c r="H12091" s="61"/>
      <c r="I12091" s="61"/>
      <c r="J12091" s="61"/>
      <c r="K12091" s="61"/>
      <c r="L12091" s="61"/>
      <c r="M12091" s="61"/>
      <c r="N12091" s="61"/>
      <c r="O12091" s="61"/>
      <c r="P12091" s="61"/>
      <c r="Q12091" s="61"/>
      <c r="R12091" s="61"/>
      <c r="S12091" s="61"/>
      <c r="T12091" s="61"/>
      <c r="U12091" s="61"/>
      <c r="V12091" s="61"/>
      <c r="W12091" s="61"/>
      <c r="X12091" s="61"/>
      <c r="Y12091" s="61"/>
      <c r="Z12091" s="61"/>
      <c r="AA12091" s="61"/>
      <c r="AB12091" s="61"/>
      <c r="AC12091" s="61"/>
      <c r="AD12091" s="61"/>
      <c r="AE12091" s="61"/>
      <c r="AF12091" s="61"/>
      <c r="AG12091" s="61"/>
      <c r="AH12091" s="61"/>
      <c r="AI12091" s="61"/>
      <c r="AJ12091" s="61"/>
      <c r="AK12091" s="61"/>
      <c r="AL12091" s="61"/>
      <c r="AM12091" s="61"/>
      <c r="AN12091" s="61"/>
      <c r="AO12091" s="61"/>
      <c r="AP12091" s="62"/>
      <c r="AQ12091" s="61"/>
      <c r="AR12091" s="61"/>
      <c r="AS12091" s="61"/>
      <c r="AT12091" s="61"/>
      <c r="AU12091" s="61"/>
      <c r="AV12091" s="61"/>
      <c r="AW12091" s="60"/>
    </row>
    <row r="12092" s="59" customFormat="1" customHeight="1" spans="1:49">
      <c r="A12092" s="60"/>
      <c r="B12092" s="60"/>
      <c r="C12092" s="60"/>
      <c r="D12092" s="60"/>
      <c r="H12092" s="61"/>
      <c r="I12092" s="61"/>
      <c r="J12092" s="61"/>
      <c r="K12092" s="61"/>
      <c r="L12092" s="61"/>
      <c r="M12092" s="61"/>
      <c r="N12092" s="61"/>
      <c r="O12092" s="61"/>
      <c r="P12092" s="61"/>
      <c r="Q12092" s="61"/>
      <c r="R12092" s="61"/>
      <c r="S12092" s="61"/>
      <c r="T12092" s="61"/>
      <c r="U12092" s="61"/>
      <c r="V12092" s="61"/>
      <c r="W12092" s="61"/>
      <c r="X12092" s="61"/>
      <c r="Y12092" s="61"/>
      <c r="Z12092" s="61"/>
      <c r="AA12092" s="61"/>
      <c r="AB12092" s="61"/>
      <c r="AC12092" s="61"/>
      <c r="AD12092" s="61"/>
      <c r="AE12092" s="61"/>
      <c r="AF12092" s="61"/>
      <c r="AG12092" s="61"/>
      <c r="AH12092" s="61"/>
      <c r="AI12092" s="61"/>
      <c r="AJ12092" s="61"/>
      <c r="AK12092" s="61"/>
      <c r="AL12092" s="61"/>
      <c r="AM12092" s="61"/>
      <c r="AN12092" s="61"/>
      <c r="AO12092" s="61"/>
      <c r="AP12092" s="62"/>
      <c r="AQ12092" s="61"/>
      <c r="AR12092" s="61"/>
      <c r="AS12092" s="61"/>
      <c r="AT12092" s="61"/>
      <c r="AU12092" s="61"/>
      <c r="AV12092" s="61"/>
      <c r="AW12092" s="60"/>
    </row>
    <row r="12093" s="59" customFormat="1" customHeight="1" spans="1:49">
      <c r="A12093" s="60"/>
      <c r="B12093" s="60"/>
      <c r="C12093" s="60"/>
      <c r="D12093" s="60"/>
      <c r="H12093" s="61"/>
      <c r="I12093" s="61"/>
      <c r="J12093" s="61"/>
      <c r="K12093" s="61"/>
      <c r="L12093" s="61"/>
      <c r="M12093" s="61"/>
      <c r="N12093" s="61"/>
      <c r="O12093" s="61"/>
      <c r="P12093" s="61"/>
      <c r="Q12093" s="61"/>
      <c r="R12093" s="61"/>
      <c r="S12093" s="61"/>
      <c r="T12093" s="61"/>
      <c r="U12093" s="61"/>
      <c r="V12093" s="61"/>
      <c r="W12093" s="61"/>
      <c r="X12093" s="61"/>
      <c r="Y12093" s="61"/>
      <c r="Z12093" s="61"/>
      <c r="AA12093" s="61"/>
      <c r="AB12093" s="61"/>
      <c r="AC12093" s="61"/>
      <c r="AD12093" s="61"/>
      <c r="AE12093" s="61"/>
      <c r="AF12093" s="61"/>
      <c r="AG12093" s="61"/>
      <c r="AH12093" s="61"/>
      <c r="AI12093" s="61"/>
      <c r="AJ12093" s="61"/>
      <c r="AK12093" s="61"/>
      <c r="AL12093" s="61"/>
      <c r="AM12093" s="61"/>
      <c r="AN12093" s="61"/>
      <c r="AO12093" s="61"/>
      <c r="AP12093" s="62"/>
      <c r="AQ12093" s="61"/>
      <c r="AR12093" s="61"/>
      <c r="AS12093" s="61"/>
      <c r="AT12093" s="61"/>
      <c r="AU12093" s="61"/>
      <c r="AV12093" s="61"/>
      <c r="AW12093" s="60"/>
    </row>
    <row r="12094" s="59" customFormat="1" customHeight="1" spans="1:49">
      <c r="A12094" s="60"/>
      <c r="B12094" s="60"/>
      <c r="C12094" s="60"/>
      <c r="D12094" s="60"/>
      <c r="H12094" s="61"/>
      <c r="I12094" s="61"/>
      <c r="J12094" s="61"/>
      <c r="K12094" s="61"/>
      <c r="L12094" s="61"/>
      <c r="M12094" s="61"/>
      <c r="N12094" s="61"/>
      <c r="O12094" s="61"/>
      <c r="P12094" s="61"/>
      <c r="Q12094" s="61"/>
      <c r="R12094" s="61"/>
      <c r="S12094" s="61"/>
      <c r="T12094" s="61"/>
      <c r="U12094" s="61"/>
      <c r="V12094" s="61"/>
      <c r="W12094" s="61"/>
      <c r="X12094" s="61"/>
      <c r="Y12094" s="61"/>
      <c r="Z12094" s="61"/>
      <c r="AA12094" s="61"/>
      <c r="AB12094" s="61"/>
      <c r="AC12094" s="61"/>
      <c r="AD12094" s="61"/>
      <c r="AE12094" s="61"/>
      <c r="AF12094" s="61"/>
      <c r="AG12094" s="61"/>
      <c r="AH12094" s="61"/>
      <c r="AI12094" s="61"/>
      <c r="AJ12094" s="61"/>
      <c r="AK12094" s="61"/>
      <c r="AL12094" s="61"/>
      <c r="AM12094" s="61"/>
      <c r="AN12094" s="61"/>
      <c r="AO12094" s="61"/>
      <c r="AP12094" s="62"/>
      <c r="AQ12094" s="61"/>
      <c r="AR12094" s="61"/>
      <c r="AS12094" s="61"/>
      <c r="AT12094" s="61"/>
      <c r="AU12094" s="61"/>
      <c r="AV12094" s="61"/>
      <c r="AW12094" s="60"/>
    </row>
    <row r="12095" s="59" customFormat="1" customHeight="1" spans="1:49">
      <c r="A12095" s="60"/>
      <c r="B12095" s="60"/>
      <c r="C12095" s="60"/>
      <c r="D12095" s="60"/>
      <c r="H12095" s="61"/>
      <c r="I12095" s="61"/>
      <c r="J12095" s="61"/>
      <c r="K12095" s="61"/>
      <c r="L12095" s="61"/>
      <c r="M12095" s="61"/>
      <c r="N12095" s="61"/>
      <c r="O12095" s="61"/>
      <c r="P12095" s="61"/>
      <c r="Q12095" s="61"/>
      <c r="R12095" s="61"/>
      <c r="S12095" s="61"/>
      <c r="T12095" s="61"/>
      <c r="U12095" s="61"/>
      <c r="V12095" s="61"/>
      <c r="W12095" s="61"/>
      <c r="X12095" s="61"/>
      <c r="Y12095" s="61"/>
      <c r="Z12095" s="61"/>
      <c r="AA12095" s="61"/>
      <c r="AB12095" s="61"/>
      <c r="AC12095" s="61"/>
      <c r="AD12095" s="61"/>
      <c r="AE12095" s="61"/>
      <c r="AF12095" s="61"/>
      <c r="AG12095" s="61"/>
      <c r="AH12095" s="61"/>
      <c r="AI12095" s="61"/>
      <c r="AJ12095" s="61"/>
      <c r="AK12095" s="61"/>
      <c r="AL12095" s="61"/>
      <c r="AM12095" s="61"/>
      <c r="AN12095" s="61"/>
      <c r="AO12095" s="61"/>
      <c r="AP12095" s="62"/>
      <c r="AQ12095" s="61"/>
      <c r="AR12095" s="61"/>
      <c r="AS12095" s="61"/>
      <c r="AT12095" s="61"/>
      <c r="AU12095" s="61"/>
      <c r="AV12095" s="61"/>
      <c r="AW12095" s="60"/>
    </row>
    <row r="12096" s="59" customFormat="1" customHeight="1" spans="1:49">
      <c r="A12096" s="60"/>
      <c r="B12096" s="60"/>
      <c r="C12096" s="60"/>
      <c r="D12096" s="60"/>
      <c r="H12096" s="61"/>
      <c r="I12096" s="61"/>
      <c r="J12096" s="61"/>
      <c r="K12096" s="61"/>
      <c r="L12096" s="61"/>
      <c r="M12096" s="61"/>
      <c r="N12096" s="61"/>
      <c r="O12096" s="61"/>
      <c r="P12096" s="61"/>
      <c r="Q12096" s="61"/>
      <c r="R12096" s="61"/>
      <c r="S12096" s="61"/>
      <c r="T12096" s="61"/>
      <c r="U12096" s="61"/>
      <c r="V12096" s="61"/>
      <c r="W12096" s="61"/>
      <c r="X12096" s="61"/>
      <c r="Y12096" s="61"/>
      <c r="Z12096" s="61"/>
      <c r="AA12096" s="61"/>
      <c r="AB12096" s="61"/>
      <c r="AC12096" s="61"/>
      <c r="AD12096" s="61"/>
      <c r="AE12096" s="61"/>
      <c r="AF12096" s="61"/>
      <c r="AG12096" s="61"/>
      <c r="AH12096" s="61"/>
      <c r="AI12096" s="61"/>
      <c r="AJ12096" s="61"/>
      <c r="AK12096" s="61"/>
      <c r="AL12096" s="61"/>
      <c r="AM12096" s="61"/>
      <c r="AN12096" s="61"/>
      <c r="AO12096" s="61"/>
      <c r="AP12096" s="62"/>
      <c r="AQ12096" s="61"/>
      <c r="AR12096" s="61"/>
      <c r="AS12096" s="61"/>
      <c r="AT12096" s="61"/>
      <c r="AU12096" s="61"/>
      <c r="AV12096" s="61"/>
      <c r="AW12096" s="60"/>
    </row>
    <row r="12097" s="59" customFormat="1" customHeight="1" spans="1:49">
      <c r="A12097" s="60"/>
      <c r="B12097" s="60"/>
      <c r="C12097" s="60"/>
      <c r="D12097" s="60"/>
      <c r="H12097" s="61"/>
      <c r="I12097" s="61"/>
      <c r="J12097" s="61"/>
      <c r="K12097" s="61"/>
      <c r="L12097" s="61"/>
      <c r="M12097" s="61"/>
      <c r="N12097" s="61"/>
      <c r="O12097" s="61"/>
      <c r="P12097" s="61"/>
      <c r="Q12097" s="61"/>
      <c r="R12097" s="61"/>
      <c r="S12097" s="61"/>
      <c r="T12097" s="61"/>
      <c r="U12097" s="61"/>
      <c r="V12097" s="61"/>
      <c r="W12097" s="61"/>
      <c r="X12097" s="61"/>
      <c r="Y12097" s="61"/>
      <c r="Z12097" s="61"/>
      <c r="AA12097" s="61"/>
      <c r="AB12097" s="61"/>
      <c r="AC12097" s="61"/>
      <c r="AD12097" s="61"/>
      <c r="AE12097" s="61"/>
      <c r="AF12097" s="61"/>
      <c r="AG12097" s="61"/>
      <c r="AH12097" s="61"/>
      <c r="AI12097" s="61"/>
      <c r="AJ12097" s="61"/>
      <c r="AK12097" s="61"/>
      <c r="AL12097" s="61"/>
      <c r="AM12097" s="61"/>
      <c r="AN12097" s="61"/>
      <c r="AO12097" s="61"/>
      <c r="AP12097" s="62"/>
      <c r="AQ12097" s="61"/>
      <c r="AR12097" s="61"/>
      <c r="AS12097" s="61"/>
      <c r="AT12097" s="61"/>
      <c r="AU12097" s="61"/>
      <c r="AV12097" s="61"/>
      <c r="AW12097" s="60"/>
    </row>
    <row r="12098" s="59" customFormat="1" customHeight="1" spans="1:49">
      <c r="A12098" s="60"/>
      <c r="B12098" s="60"/>
      <c r="C12098" s="60"/>
      <c r="D12098" s="60"/>
      <c r="H12098" s="61"/>
      <c r="I12098" s="61"/>
      <c r="J12098" s="61"/>
      <c r="K12098" s="61"/>
      <c r="L12098" s="61"/>
      <c r="M12098" s="61"/>
      <c r="N12098" s="61"/>
      <c r="O12098" s="61"/>
      <c r="P12098" s="61"/>
      <c r="Q12098" s="61"/>
      <c r="R12098" s="61"/>
      <c r="S12098" s="61"/>
      <c r="T12098" s="61"/>
      <c r="U12098" s="61"/>
      <c r="V12098" s="61"/>
      <c r="W12098" s="61"/>
      <c r="X12098" s="61"/>
      <c r="Y12098" s="61"/>
      <c r="Z12098" s="61"/>
      <c r="AA12098" s="61"/>
      <c r="AB12098" s="61"/>
      <c r="AC12098" s="61"/>
      <c r="AD12098" s="61"/>
      <c r="AE12098" s="61"/>
      <c r="AF12098" s="61"/>
      <c r="AG12098" s="61"/>
      <c r="AH12098" s="61"/>
      <c r="AI12098" s="61"/>
      <c r="AJ12098" s="61"/>
      <c r="AK12098" s="61"/>
      <c r="AL12098" s="61"/>
      <c r="AM12098" s="61"/>
      <c r="AN12098" s="61"/>
      <c r="AO12098" s="61"/>
      <c r="AP12098" s="62"/>
      <c r="AQ12098" s="61"/>
      <c r="AR12098" s="61"/>
      <c r="AS12098" s="61"/>
      <c r="AT12098" s="61"/>
      <c r="AU12098" s="61"/>
      <c r="AV12098" s="61"/>
      <c r="AW12098" s="60"/>
    </row>
    <row r="12099" s="59" customFormat="1" customHeight="1" spans="1:49">
      <c r="A12099" s="60"/>
      <c r="B12099" s="60"/>
      <c r="C12099" s="60"/>
      <c r="D12099" s="60"/>
      <c r="H12099" s="61"/>
      <c r="I12099" s="61"/>
      <c r="J12099" s="61"/>
      <c r="K12099" s="61"/>
      <c r="L12099" s="61"/>
      <c r="M12099" s="61"/>
      <c r="N12099" s="61"/>
      <c r="O12099" s="61"/>
      <c r="P12099" s="61"/>
      <c r="Q12099" s="61"/>
      <c r="R12099" s="61"/>
      <c r="S12099" s="61"/>
      <c r="T12099" s="61"/>
      <c r="U12099" s="61"/>
      <c r="V12099" s="61"/>
      <c r="W12099" s="61"/>
      <c r="X12099" s="61"/>
      <c r="Y12099" s="61"/>
      <c r="Z12099" s="61"/>
      <c r="AA12099" s="61"/>
      <c r="AB12099" s="61"/>
      <c r="AC12099" s="61"/>
      <c r="AD12099" s="61"/>
      <c r="AE12099" s="61"/>
      <c r="AF12099" s="61"/>
      <c r="AG12099" s="61"/>
      <c r="AH12099" s="61"/>
      <c r="AI12099" s="61"/>
      <c r="AJ12099" s="61"/>
      <c r="AK12099" s="61"/>
      <c r="AL12099" s="61"/>
      <c r="AM12099" s="61"/>
      <c r="AN12099" s="61"/>
      <c r="AO12099" s="61"/>
      <c r="AP12099" s="62"/>
      <c r="AQ12099" s="61"/>
      <c r="AR12099" s="61"/>
      <c r="AS12099" s="61"/>
      <c r="AT12099" s="61"/>
      <c r="AU12099" s="61"/>
      <c r="AV12099" s="61"/>
      <c r="AW12099" s="60"/>
    </row>
    <row r="12100" s="59" customFormat="1" customHeight="1" spans="1:49">
      <c r="A12100" s="60"/>
      <c r="B12100" s="60"/>
      <c r="C12100" s="60"/>
      <c r="D12100" s="60"/>
      <c r="H12100" s="61"/>
      <c r="I12100" s="61"/>
      <c r="J12100" s="61"/>
      <c r="K12100" s="61"/>
      <c r="L12100" s="61"/>
      <c r="M12100" s="61"/>
      <c r="N12100" s="61"/>
      <c r="O12100" s="61"/>
      <c r="P12100" s="61"/>
      <c r="Q12100" s="61"/>
      <c r="R12100" s="61"/>
      <c r="S12100" s="61"/>
      <c r="T12100" s="61"/>
      <c r="U12100" s="61"/>
      <c r="V12100" s="61"/>
      <c r="W12100" s="61"/>
      <c r="X12100" s="61"/>
      <c r="Y12100" s="61"/>
      <c r="Z12100" s="61"/>
      <c r="AA12100" s="61"/>
      <c r="AB12100" s="61"/>
      <c r="AC12100" s="61"/>
      <c r="AD12100" s="61"/>
      <c r="AE12100" s="61"/>
      <c r="AF12100" s="61"/>
      <c r="AG12100" s="61"/>
      <c r="AH12100" s="61"/>
      <c r="AI12100" s="61"/>
      <c r="AJ12100" s="61"/>
      <c r="AK12100" s="61"/>
      <c r="AL12100" s="61"/>
      <c r="AM12100" s="61"/>
      <c r="AN12100" s="61"/>
      <c r="AO12100" s="61"/>
      <c r="AP12100" s="62"/>
      <c r="AQ12100" s="61"/>
      <c r="AR12100" s="61"/>
      <c r="AS12100" s="61"/>
      <c r="AT12100" s="61"/>
      <c r="AU12100" s="61"/>
      <c r="AV12100" s="61"/>
      <c r="AW12100" s="60"/>
    </row>
    <row r="12101" s="59" customFormat="1" customHeight="1" spans="1:49">
      <c r="A12101" s="60"/>
      <c r="B12101" s="60"/>
      <c r="C12101" s="60"/>
      <c r="D12101" s="60"/>
      <c r="H12101" s="61"/>
      <c r="I12101" s="61"/>
      <c r="J12101" s="61"/>
      <c r="K12101" s="61"/>
      <c r="L12101" s="61"/>
      <c r="M12101" s="61"/>
      <c r="N12101" s="61"/>
      <c r="O12101" s="61"/>
      <c r="P12101" s="61"/>
      <c r="Q12101" s="61"/>
      <c r="R12101" s="61"/>
      <c r="S12101" s="61"/>
      <c r="T12101" s="61"/>
      <c r="U12101" s="61"/>
      <c r="V12101" s="61"/>
      <c r="W12101" s="61"/>
      <c r="X12101" s="61"/>
      <c r="Y12101" s="61"/>
      <c r="Z12101" s="61"/>
      <c r="AA12101" s="61"/>
      <c r="AB12101" s="61"/>
      <c r="AC12101" s="61"/>
      <c r="AD12101" s="61"/>
      <c r="AE12101" s="61"/>
      <c r="AF12101" s="61"/>
      <c r="AG12101" s="61"/>
      <c r="AH12101" s="61"/>
      <c r="AI12101" s="61"/>
      <c r="AJ12101" s="61"/>
      <c r="AK12101" s="61"/>
      <c r="AL12101" s="61"/>
      <c r="AM12101" s="61"/>
      <c r="AN12101" s="61"/>
      <c r="AO12101" s="61"/>
      <c r="AP12101" s="62"/>
      <c r="AQ12101" s="61"/>
      <c r="AR12101" s="61"/>
      <c r="AS12101" s="61"/>
      <c r="AT12101" s="61"/>
      <c r="AU12101" s="61"/>
      <c r="AV12101" s="61"/>
      <c r="AW12101" s="60"/>
    </row>
    <row r="12102" s="59" customFormat="1" customHeight="1" spans="1:49">
      <c r="A12102" s="60"/>
      <c r="B12102" s="60"/>
      <c r="C12102" s="60"/>
      <c r="D12102" s="60"/>
      <c r="H12102" s="61"/>
      <c r="I12102" s="61"/>
      <c r="J12102" s="61"/>
      <c r="K12102" s="61"/>
      <c r="L12102" s="61"/>
      <c r="M12102" s="61"/>
      <c r="N12102" s="61"/>
      <c r="O12102" s="61"/>
      <c r="P12102" s="61"/>
      <c r="Q12102" s="61"/>
      <c r="R12102" s="61"/>
      <c r="S12102" s="61"/>
      <c r="T12102" s="61"/>
      <c r="U12102" s="61"/>
      <c r="V12102" s="61"/>
      <c r="W12102" s="61"/>
      <c r="X12102" s="61"/>
      <c r="Y12102" s="61"/>
      <c r="Z12102" s="61"/>
      <c r="AA12102" s="61"/>
      <c r="AB12102" s="61"/>
      <c r="AC12102" s="61"/>
      <c r="AD12102" s="61"/>
      <c r="AE12102" s="61"/>
      <c r="AF12102" s="61"/>
      <c r="AG12102" s="61"/>
      <c r="AH12102" s="61"/>
      <c r="AI12102" s="61"/>
      <c r="AJ12102" s="61"/>
      <c r="AK12102" s="61"/>
      <c r="AL12102" s="61"/>
      <c r="AM12102" s="61"/>
      <c r="AN12102" s="61"/>
      <c r="AO12102" s="61"/>
      <c r="AP12102" s="62"/>
      <c r="AQ12102" s="61"/>
      <c r="AR12102" s="61"/>
      <c r="AS12102" s="61"/>
      <c r="AT12102" s="61"/>
      <c r="AU12102" s="61"/>
      <c r="AV12102" s="61"/>
      <c r="AW12102" s="60"/>
    </row>
    <row r="12103" s="59" customFormat="1" customHeight="1" spans="1:49">
      <c r="A12103" s="60"/>
      <c r="B12103" s="60"/>
      <c r="C12103" s="60"/>
      <c r="D12103" s="60"/>
      <c r="H12103" s="61"/>
      <c r="I12103" s="61"/>
      <c r="J12103" s="61"/>
      <c r="K12103" s="61"/>
      <c r="L12103" s="61"/>
      <c r="M12103" s="61"/>
      <c r="N12103" s="61"/>
      <c r="O12103" s="61"/>
      <c r="P12103" s="61"/>
      <c r="Q12103" s="61"/>
      <c r="R12103" s="61"/>
      <c r="S12103" s="61"/>
      <c r="T12103" s="61"/>
      <c r="U12103" s="61"/>
      <c r="V12103" s="61"/>
      <c r="W12103" s="61"/>
      <c r="X12103" s="61"/>
      <c r="Y12103" s="61"/>
      <c r="Z12103" s="61"/>
      <c r="AA12103" s="61"/>
      <c r="AB12103" s="61"/>
      <c r="AC12103" s="61"/>
      <c r="AD12103" s="61"/>
      <c r="AE12103" s="61"/>
      <c r="AF12103" s="61"/>
      <c r="AG12103" s="61"/>
      <c r="AH12103" s="61"/>
      <c r="AI12103" s="61"/>
      <c r="AJ12103" s="61"/>
      <c r="AK12103" s="61"/>
      <c r="AL12103" s="61"/>
      <c r="AM12103" s="61"/>
      <c r="AN12103" s="61"/>
      <c r="AO12103" s="61"/>
      <c r="AP12103" s="62"/>
      <c r="AQ12103" s="61"/>
      <c r="AR12103" s="61"/>
      <c r="AS12103" s="61"/>
      <c r="AT12103" s="61"/>
      <c r="AU12103" s="61"/>
      <c r="AV12103" s="61"/>
      <c r="AW12103" s="60"/>
    </row>
    <row r="12104" s="59" customFormat="1" customHeight="1" spans="1:49">
      <c r="A12104" s="60"/>
      <c r="B12104" s="60"/>
      <c r="C12104" s="60"/>
      <c r="D12104" s="60"/>
      <c r="H12104" s="61"/>
      <c r="I12104" s="61"/>
      <c r="J12104" s="61"/>
      <c r="K12104" s="61"/>
      <c r="L12104" s="61"/>
      <c r="M12104" s="61"/>
      <c r="N12104" s="61"/>
      <c r="O12104" s="61"/>
      <c r="P12104" s="61"/>
      <c r="Q12104" s="61"/>
      <c r="R12104" s="61"/>
      <c r="S12104" s="61"/>
      <c r="T12104" s="61"/>
      <c r="U12104" s="61"/>
      <c r="V12104" s="61"/>
      <c r="W12104" s="61"/>
      <c r="X12104" s="61"/>
      <c r="Y12104" s="61"/>
      <c r="Z12104" s="61"/>
      <c r="AA12104" s="61"/>
      <c r="AB12104" s="61"/>
      <c r="AC12104" s="61"/>
      <c r="AD12104" s="61"/>
      <c r="AE12104" s="61"/>
      <c r="AF12104" s="61"/>
      <c r="AG12104" s="61"/>
      <c r="AH12104" s="61"/>
      <c r="AI12104" s="61"/>
      <c r="AJ12104" s="61"/>
      <c r="AK12104" s="61"/>
      <c r="AL12104" s="61"/>
      <c r="AM12104" s="61"/>
      <c r="AN12104" s="61"/>
      <c r="AO12104" s="61"/>
      <c r="AP12104" s="62"/>
      <c r="AQ12104" s="61"/>
      <c r="AR12104" s="61"/>
      <c r="AS12104" s="61"/>
      <c r="AT12104" s="61"/>
      <c r="AU12104" s="61"/>
      <c r="AV12104" s="61"/>
      <c r="AW12104" s="60"/>
    </row>
    <row r="12105" s="59" customFormat="1" customHeight="1" spans="1:49">
      <c r="A12105" s="60"/>
      <c r="B12105" s="60"/>
      <c r="C12105" s="60"/>
      <c r="D12105" s="60"/>
      <c r="H12105" s="61"/>
      <c r="I12105" s="61"/>
      <c r="J12105" s="61"/>
      <c r="K12105" s="61"/>
      <c r="L12105" s="61"/>
      <c r="M12105" s="61"/>
      <c r="N12105" s="61"/>
      <c r="O12105" s="61"/>
      <c r="P12105" s="61"/>
      <c r="Q12105" s="61"/>
      <c r="R12105" s="61"/>
      <c r="S12105" s="61"/>
      <c r="T12105" s="61"/>
      <c r="U12105" s="61"/>
      <c r="V12105" s="61"/>
      <c r="W12105" s="61"/>
      <c r="X12105" s="61"/>
      <c r="Y12105" s="61"/>
      <c r="Z12105" s="61"/>
      <c r="AA12105" s="61"/>
      <c r="AB12105" s="61"/>
      <c r="AC12105" s="61"/>
      <c r="AD12105" s="61"/>
      <c r="AE12105" s="61"/>
      <c r="AF12105" s="61"/>
      <c r="AG12105" s="61"/>
      <c r="AH12105" s="61"/>
      <c r="AI12105" s="61"/>
      <c r="AJ12105" s="61"/>
      <c r="AK12105" s="61"/>
      <c r="AL12105" s="61"/>
      <c r="AM12105" s="61"/>
      <c r="AN12105" s="61"/>
      <c r="AO12105" s="61"/>
      <c r="AP12105" s="62"/>
      <c r="AQ12105" s="61"/>
      <c r="AR12105" s="61"/>
      <c r="AS12105" s="61"/>
      <c r="AT12105" s="61"/>
      <c r="AU12105" s="61"/>
      <c r="AV12105" s="61"/>
      <c r="AW12105" s="60"/>
    </row>
    <row r="12106" s="59" customFormat="1" customHeight="1" spans="1:49">
      <c r="A12106" s="60"/>
      <c r="B12106" s="60"/>
      <c r="C12106" s="60"/>
      <c r="D12106" s="60"/>
      <c r="H12106" s="61"/>
      <c r="I12106" s="61"/>
      <c r="J12106" s="61"/>
      <c r="K12106" s="61"/>
      <c r="L12106" s="61"/>
      <c r="M12106" s="61"/>
      <c r="N12106" s="61"/>
      <c r="O12106" s="61"/>
      <c r="P12106" s="61"/>
      <c r="Q12106" s="61"/>
      <c r="R12106" s="61"/>
      <c r="S12106" s="61"/>
      <c r="T12106" s="61"/>
      <c r="U12106" s="61"/>
      <c r="V12106" s="61"/>
      <c r="W12106" s="61"/>
      <c r="X12106" s="61"/>
      <c r="Y12106" s="61"/>
      <c r="Z12106" s="61"/>
      <c r="AA12106" s="61"/>
      <c r="AB12106" s="61"/>
      <c r="AC12106" s="61"/>
      <c r="AD12106" s="61"/>
      <c r="AE12106" s="61"/>
      <c r="AF12106" s="61"/>
      <c r="AG12106" s="61"/>
      <c r="AH12106" s="61"/>
      <c r="AI12106" s="61"/>
      <c r="AJ12106" s="61"/>
      <c r="AK12106" s="61"/>
      <c r="AL12106" s="61"/>
      <c r="AM12106" s="61"/>
      <c r="AN12106" s="61"/>
      <c r="AO12106" s="61"/>
      <c r="AP12106" s="62"/>
      <c r="AQ12106" s="61"/>
      <c r="AR12106" s="61"/>
      <c r="AS12106" s="61"/>
      <c r="AT12106" s="61"/>
      <c r="AU12106" s="61"/>
      <c r="AV12106" s="61"/>
      <c r="AW12106" s="60"/>
    </row>
    <row r="12107" s="59" customFormat="1" customHeight="1" spans="1:49">
      <c r="A12107" s="60"/>
      <c r="B12107" s="60"/>
      <c r="C12107" s="60"/>
      <c r="D12107" s="60"/>
      <c r="H12107" s="61"/>
      <c r="I12107" s="61"/>
      <c r="J12107" s="61"/>
      <c r="K12107" s="61"/>
      <c r="L12107" s="61"/>
      <c r="M12107" s="61"/>
      <c r="N12107" s="61"/>
      <c r="O12107" s="61"/>
      <c r="P12107" s="61"/>
      <c r="Q12107" s="61"/>
      <c r="R12107" s="61"/>
      <c r="S12107" s="61"/>
      <c r="T12107" s="61"/>
      <c r="U12107" s="61"/>
      <c r="V12107" s="61"/>
      <c r="W12107" s="61"/>
      <c r="X12107" s="61"/>
      <c r="Y12107" s="61"/>
      <c r="Z12107" s="61"/>
      <c r="AA12107" s="61"/>
      <c r="AB12107" s="61"/>
      <c r="AC12107" s="61"/>
      <c r="AD12107" s="61"/>
      <c r="AE12107" s="61"/>
      <c r="AF12107" s="61"/>
      <c r="AG12107" s="61"/>
      <c r="AH12107" s="61"/>
      <c r="AI12107" s="61"/>
      <c r="AJ12107" s="61"/>
      <c r="AK12107" s="61"/>
      <c r="AL12107" s="61"/>
      <c r="AM12107" s="61"/>
      <c r="AN12107" s="61"/>
      <c r="AO12107" s="61"/>
      <c r="AP12107" s="62"/>
      <c r="AQ12107" s="61"/>
      <c r="AR12107" s="61"/>
      <c r="AS12107" s="61"/>
      <c r="AT12107" s="61"/>
      <c r="AU12107" s="61"/>
      <c r="AV12107" s="61"/>
      <c r="AW12107" s="60"/>
    </row>
    <row r="12108" s="59" customFormat="1" customHeight="1" spans="1:49">
      <c r="A12108" s="60"/>
      <c r="B12108" s="60"/>
      <c r="C12108" s="60"/>
      <c r="D12108" s="60"/>
      <c r="H12108" s="61"/>
      <c r="I12108" s="61"/>
      <c r="J12108" s="61"/>
      <c r="K12108" s="61"/>
      <c r="L12108" s="61"/>
      <c r="M12108" s="61"/>
      <c r="N12108" s="61"/>
      <c r="O12108" s="61"/>
      <c r="P12108" s="61"/>
      <c r="Q12108" s="61"/>
      <c r="R12108" s="61"/>
      <c r="S12108" s="61"/>
      <c r="T12108" s="61"/>
      <c r="U12108" s="61"/>
      <c r="V12108" s="61"/>
      <c r="W12108" s="61"/>
      <c r="X12108" s="61"/>
      <c r="Y12108" s="61"/>
      <c r="Z12108" s="61"/>
      <c r="AA12108" s="61"/>
      <c r="AB12108" s="61"/>
      <c r="AC12108" s="61"/>
      <c r="AD12108" s="61"/>
      <c r="AE12108" s="61"/>
      <c r="AF12108" s="61"/>
      <c r="AG12108" s="61"/>
      <c r="AH12108" s="61"/>
      <c r="AI12108" s="61"/>
      <c r="AJ12108" s="61"/>
      <c r="AK12108" s="61"/>
      <c r="AL12108" s="61"/>
      <c r="AM12108" s="61"/>
      <c r="AN12108" s="61"/>
      <c r="AO12108" s="61"/>
      <c r="AP12108" s="62"/>
      <c r="AQ12108" s="61"/>
      <c r="AR12108" s="61"/>
      <c r="AS12108" s="61"/>
      <c r="AT12108" s="61"/>
      <c r="AU12108" s="61"/>
      <c r="AV12108" s="61"/>
      <c r="AW12108" s="60"/>
    </row>
    <row r="12109" s="59" customFormat="1" customHeight="1" spans="1:49">
      <c r="A12109" s="60"/>
      <c r="B12109" s="60"/>
      <c r="C12109" s="60"/>
      <c r="D12109" s="60"/>
      <c r="H12109" s="61"/>
      <c r="I12109" s="61"/>
      <c r="J12109" s="61"/>
      <c r="K12109" s="61"/>
      <c r="L12109" s="61"/>
      <c r="M12109" s="61"/>
      <c r="N12109" s="61"/>
      <c r="O12109" s="61"/>
      <c r="P12109" s="61"/>
      <c r="Q12109" s="61"/>
      <c r="R12109" s="61"/>
      <c r="S12109" s="61"/>
      <c r="T12109" s="61"/>
      <c r="U12109" s="61"/>
      <c r="V12109" s="61"/>
      <c r="W12109" s="61"/>
      <c r="X12109" s="61"/>
      <c r="Y12109" s="61"/>
      <c r="Z12109" s="61"/>
      <c r="AA12109" s="61"/>
      <c r="AB12109" s="61"/>
      <c r="AC12109" s="61"/>
      <c r="AD12109" s="61"/>
      <c r="AE12109" s="61"/>
      <c r="AF12109" s="61"/>
      <c r="AG12109" s="61"/>
      <c r="AH12109" s="61"/>
      <c r="AI12109" s="61"/>
      <c r="AJ12109" s="61"/>
      <c r="AK12109" s="61"/>
      <c r="AL12109" s="61"/>
      <c r="AM12109" s="61"/>
      <c r="AN12109" s="61"/>
      <c r="AO12109" s="61"/>
      <c r="AP12109" s="62"/>
      <c r="AQ12109" s="61"/>
      <c r="AR12109" s="61"/>
      <c r="AS12109" s="61"/>
      <c r="AT12109" s="61"/>
      <c r="AU12109" s="61"/>
      <c r="AV12109" s="61"/>
      <c r="AW12109" s="60"/>
    </row>
    <row r="12110" s="59" customFormat="1" customHeight="1" spans="1:49">
      <c r="A12110" s="60"/>
      <c r="B12110" s="60"/>
      <c r="C12110" s="60"/>
      <c r="D12110" s="60"/>
      <c r="H12110" s="61"/>
      <c r="I12110" s="61"/>
      <c r="J12110" s="61"/>
      <c r="K12110" s="61"/>
      <c r="L12110" s="61"/>
      <c r="M12110" s="61"/>
      <c r="N12110" s="61"/>
      <c r="O12110" s="61"/>
      <c r="P12110" s="61"/>
      <c r="Q12110" s="61"/>
      <c r="R12110" s="61"/>
      <c r="S12110" s="61"/>
      <c r="T12110" s="61"/>
      <c r="U12110" s="61"/>
      <c r="V12110" s="61"/>
      <c r="W12110" s="61"/>
      <c r="X12110" s="61"/>
      <c r="Y12110" s="61"/>
      <c r="Z12110" s="61"/>
      <c r="AA12110" s="61"/>
      <c r="AB12110" s="61"/>
      <c r="AC12110" s="61"/>
      <c r="AD12110" s="61"/>
      <c r="AE12110" s="61"/>
      <c r="AF12110" s="61"/>
      <c r="AG12110" s="61"/>
      <c r="AH12110" s="61"/>
      <c r="AI12110" s="61"/>
      <c r="AJ12110" s="61"/>
      <c r="AK12110" s="61"/>
      <c r="AL12110" s="61"/>
      <c r="AM12110" s="61"/>
      <c r="AN12110" s="61"/>
      <c r="AO12110" s="61"/>
      <c r="AP12110" s="62"/>
      <c r="AQ12110" s="61"/>
      <c r="AR12110" s="61"/>
      <c r="AS12110" s="61"/>
      <c r="AT12110" s="61"/>
      <c r="AU12110" s="61"/>
      <c r="AV12110" s="61"/>
      <c r="AW12110" s="60"/>
    </row>
    <row r="12111" s="59" customFormat="1" customHeight="1" spans="1:49">
      <c r="A12111" s="60"/>
      <c r="B12111" s="60"/>
      <c r="C12111" s="60"/>
      <c r="D12111" s="60"/>
      <c r="H12111" s="61"/>
      <c r="I12111" s="61"/>
      <c r="J12111" s="61"/>
      <c r="K12111" s="61"/>
      <c r="L12111" s="61"/>
      <c r="M12111" s="61"/>
      <c r="N12111" s="61"/>
      <c r="O12111" s="61"/>
      <c r="P12111" s="61"/>
      <c r="Q12111" s="61"/>
      <c r="R12111" s="61"/>
      <c r="S12111" s="61"/>
      <c r="T12111" s="61"/>
      <c r="U12111" s="61"/>
      <c r="V12111" s="61"/>
      <c r="W12111" s="61"/>
      <c r="X12111" s="61"/>
      <c r="Y12111" s="61"/>
      <c r="Z12111" s="61"/>
      <c r="AA12111" s="61"/>
      <c r="AB12111" s="61"/>
      <c r="AC12111" s="61"/>
      <c r="AD12111" s="61"/>
      <c r="AE12111" s="61"/>
      <c r="AF12111" s="61"/>
      <c r="AG12111" s="61"/>
      <c r="AH12111" s="61"/>
      <c r="AI12111" s="61"/>
      <c r="AJ12111" s="61"/>
      <c r="AK12111" s="61"/>
      <c r="AL12111" s="61"/>
      <c r="AM12111" s="61"/>
      <c r="AN12111" s="61"/>
      <c r="AO12111" s="61"/>
      <c r="AP12111" s="62"/>
      <c r="AQ12111" s="61"/>
      <c r="AR12111" s="61"/>
      <c r="AS12111" s="61"/>
      <c r="AT12111" s="61"/>
      <c r="AU12111" s="61"/>
      <c r="AV12111" s="61"/>
      <c r="AW12111" s="60"/>
    </row>
    <row r="12112" s="59" customFormat="1" customHeight="1" spans="1:49">
      <c r="A12112" s="60"/>
      <c r="B12112" s="60"/>
      <c r="C12112" s="60"/>
      <c r="D12112" s="60"/>
      <c r="H12112" s="61"/>
      <c r="I12112" s="61"/>
      <c r="J12112" s="61"/>
      <c r="K12112" s="61"/>
      <c r="L12112" s="61"/>
      <c r="M12112" s="61"/>
      <c r="N12112" s="61"/>
      <c r="O12112" s="61"/>
      <c r="P12112" s="61"/>
      <c r="Q12112" s="61"/>
      <c r="R12112" s="61"/>
      <c r="S12112" s="61"/>
      <c r="T12112" s="61"/>
      <c r="U12112" s="61"/>
      <c r="V12112" s="61"/>
      <c r="W12112" s="61"/>
      <c r="X12112" s="61"/>
      <c r="Y12112" s="61"/>
      <c r="Z12112" s="61"/>
      <c r="AA12112" s="61"/>
      <c r="AB12112" s="61"/>
      <c r="AC12112" s="61"/>
      <c r="AD12112" s="61"/>
      <c r="AE12112" s="61"/>
      <c r="AF12112" s="61"/>
      <c r="AG12112" s="61"/>
      <c r="AH12112" s="61"/>
      <c r="AI12112" s="61"/>
      <c r="AJ12112" s="61"/>
      <c r="AK12112" s="61"/>
      <c r="AL12112" s="61"/>
      <c r="AM12112" s="61"/>
      <c r="AN12112" s="61"/>
      <c r="AO12112" s="61"/>
      <c r="AP12112" s="62"/>
      <c r="AQ12112" s="61"/>
      <c r="AR12112" s="61"/>
      <c r="AS12112" s="61"/>
      <c r="AT12112" s="61"/>
      <c r="AU12112" s="61"/>
      <c r="AV12112" s="61"/>
      <c r="AW12112" s="60"/>
    </row>
    <row r="12113" s="59" customFormat="1" customHeight="1" spans="1:49">
      <c r="A12113" s="60"/>
      <c r="B12113" s="60"/>
      <c r="C12113" s="60"/>
      <c r="D12113" s="60"/>
      <c r="H12113" s="61"/>
      <c r="I12113" s="61"/>
      <c r="J12113" s="61"/>
      <c r="K12113" s="61"/>
      <c r="L12113" s="61"/>
      <c r="M12113" s="61"/>
      <c r="N12113" s="61"/>
      <c r="O12113" s="61"/>
      <c r="P12113" s="61"/>
      <c r="Q12113" s="61"/>
      <c r="R12113" s="61"/>
      <c r="S12113" s="61"/>
      <c r="T12113" s="61"/>
      <c r="U12113" s="61"/>
      <c r="V12113" s="61"/>
      <c r="W12113" s="61"/>
      <c r="X12113" s="61"/>
      <c r="Y12113" s="61"/>
      <c r="Z12113" s="61"/>
      <c r="AA12113" s="61"/>
      <c r="AB12113" s="61"/>
      <c r="AC12113" s="61"/>
      <c r="AD12113" s="61"/>
      <c r="AE12113" s="61"/>
      <c r="AF12113" s="61"/>
      <c r="AG12113" s="61"/>
      <c r="AH12113" s="61"/>
      <c r="AI12113" s="61"/>
      <c r="AJ12113" s="61"/>
      <c r="AK12113" s="61"/>
      <c r="AL12113" s="61"/>
      <c r="AM12113" s="61"/>
      <c r="AN12113" s="61"/>
      <c r="AO12113" s="61"/>
      <c r="AP12113" s="62"/>
      <c r="AQ12113" s="61"/>
      <c r="AR12113" s="61"/>
      <c r="AS12113" s="61"/>
      <c r="AT12113" s="61"/>
      <c r="AU12113" s="61"/>
      <c r="AV12113" s="61"/>
      <c r="AW12113" s="60"/>
    </row>
    <row r="12114" s="59" customFormat="1" customHeight="1" spans="1:49">
      <c r="A12114" s="60"/>
      <c r="B12114" s="60"/>
      <c r="C12114" s="60"/>
      <c r="D12114" s="60"/>
      <c r="H12114" s="61"/>
      <c r="I12114" s="61"/>
      <c r="J12114" s="61"/>
      <c r="K12114" s="61"/>
      <c r="L12114" s="61"/>
      <c r="M12114" s="61"/>
      <c r="N12114" s="61"/>
      <c r="O12114" s="61"/>
      <c r="P12114" s="61"/>
      <c r="Q12114" s="61"/>
      <c r="R12114" s="61"/>
      <c r="S12114" s="61"/>
      <c r="T12114" s="61"/>
      <c r="U12114" s="61"/>
      <c r="V12114" s="61"/>
      <c r="W12114" s="61"/>
      <c r="X12114" s="61"/>
      <c r="Y12114" s="61"/>
      <c r="Z12114" s="61"/>
      <c r="AA12114" s="61"/>
      <c r="AB12114" s="61"/>
      <c r="AC12114" s="61"/>
      <c r="AD12114" s="61"/>
      <c r="AE12114" s="61"/>
      <c r="AF12114" s="61"/>
      <c r="AG12114" s="61"/>
      <c r="AH12114" s="61"/>
      <c r="AI12114" s="61"/>
      <c r="AJ12114" s="61"/>
      <c r="AK12114" s="61"/>
      <c r="AL12114" s="61"/>
      <c r="AM12114" s="61"/>
      <c r="AN12114" s="61"/>
      <c r="AO12114" s="61"/>
      <c r="AP12114" s="62"/>
      <c r="AQ12114" s="61"/>
      <c r="AR12114" s="61"/>
      <c r="AS12114" s="61"/>
      <c r="AT12114" s="61"/>
      <c r="AU12114" s="61"/>
      <c r="AV12114" s="61"/>
      <c r="AW12114" s="60"/>
    </row>
    <row r="12115" s="59" customFormat="1" customHeight="1" spans="1:49">
      <c r="A12115" s="60"/>
      <c r="B12115" s="60"/>
      <c r="C12115" s="60"/>
      <c r="D12115" s="60"/>
      <c r="H12115" s="61"/>
      <c r="I12115" s="61"/>
      <c r="J12115" s="61"/>
      <c r="K12115" s="61"/>
      <c r="L12115" s="61"/>
      <c r="M12115" s="61"/>
      <c r="N12115" s="61"/>
      <c r="O12115" s="61"/>
      <c r="P12115" s="61"/>
      <c r="Q12115" s="61"/>
      <c r="R12115" s="61"/>
      <c r="S12115" s="61"/>
      <c r="T12115" s="61"/>
      <c r="U12115" s="61"/>
      <c r="V12115" s="61"/>
      <c r="W12115" s="61"/>
      <c r="X12115" s="61"/>
      <c r="Y12115" s="61"/>
      <c r="Z12115" s="61"/>
      <c r="AA12115" s="61"/>
      <c r="AB12115" s="61"/>
      <c r="AC12115" s="61"/>
      <c r="AD12115" s="61"/>
      <c r="AE12115" s="61"/>
      <c r="AF12115" s="61"/>
      <c r="AG12115" s="61"/>
      <c r="AH12115" s="61"/>
      <c r="AI12115" s="61"/>
      <c r="AJ12115" s="61"/>
      <c r="AK12115" s="61"/>
      <c r="AL12115" s="61"/>
      <c r="AM12115" s="61"/>
      <c r="AN12115" s="61"/>
      <c r="AO12115" s="61"/>
      <c r="AP12115" s="62"/>
      <c r="AQ12115" s="61"/>
      <c r="AR12115" s="61"/>
      <c r="AS12115" s="61"/>
      <c r="AT12115" s="61"/>
      <c r="AU12115" s="61"/>
      <c r="AV12115" s="61"/>
      <c r="AW12115" s="60"/>
    </row>
    <row r="12116" s="59" customFormat="1" customHeight="1" spans="1:49">
      <c r="A12116" s="60"/>
      <c r="B12116" s="60"/>
      <c r="C12116" s="60"/>
      <c r="D12116" s="60"/>
      <c r="H12116" s="61"/>
      <c r="I12116" s="61"/>
      <c r="J12116" s="61"/>
      <c r="K12116" s="61"/>
      <c r="L12116" s="61"/>
      <c r="M12116" s="61"/>
      <c r="N12116" s="61"/>
      <c r="O12116" s="61"/>
      <c r="P12116" s="61"/>
      <c r="Q12116" s="61"/>
      <c r="R12116" s="61"/>
      <c r="S12116" s="61"/>
      <c r="T12116" s="61"/>
      <c r="U12116" s="61"/>
      <c r="V12116" s="61"/>
      <c r="W12116" s="61"/>
      <c r="X12116" s="61"/>
      <c r="Y12116" s="61"/>
      <c r="Z12116" s="61"/>
      <c r="AA12116" s="61"/>
      <c r="AB12116" s="61"/>
      <c r="AC12116" s="61"/>
      <c r="AD12116" s="61"/>
      <c r="AE12116" s="61"/>
      <c r="AF12116" s="61"/>
      <c r="AG12116" s="61"/>
      <c r="AH12116" s="61"/>
      <c r="AI12116" s="61"/>
      <c r="AJ12116" s="61"/>
      <c r="AK12116" s="61"/>
      <c r="AL12116" s="61"/>
      <c r="AM12116" s="61"/>
      <c r="AN12116" s="61"/>
      <c r="AO12116" s="61"/>
      <c r="AP12116" s="62"/>
      <c r="AQ12116" s="61"/>
      <c r="AR12116" s="61"/>
      <c r="AS12116" s="61"/>
      <c r="AT12116" s="61"/>
      <c r="AU12116" s="61"/>
      <c r="AV12116" s="61"/>
      <c r="AW12116" s="60"/>
    </row>
    <row r="12117" s="59" customFormat="1" customHeight="1" spans="1:49">
      <c r="A12117" s="60"/>
      <c r="B12117" s="60"/>
      <c r="C12117" s="60"/>
      <c r="D12117" s="60"/>
      <c r="H12117" s="61"/>
      <c r="I12117" s="61"/>
      <c r="J12117" s="61"/>
      <c r="K12117" s="61"/>
      <c r="L12117" s="61"/>
      <c r="M12117" s="61"/>
      <c r="N12117" s="61"/>
      <c r="O12117" s="61"/>
      <c r="P12117" s="61"/>
      <c r="Q12117" s="61"/>
      <c r="R12117" s="61"/>
      <c r="S12117" s="61"/>
      <c r="T12117" s="61"/>
      <c r="U12117" s="61"/>
      <c r="V12117" s="61"/>
      <c r="W12117" s="61"/>
      <c r="X12117" s="61"/>
      <c r="Y12117" s="61"/>
      <c r="Z12117" s="61"/>
      <c r="AA12117" s="61"/>
      <c r="AB12117" s="61"/>
      <c r="AC12117" s="61"/>
      <c r="AD12117" s="61"/>
      <c r="AE12117" s="61"/>
      <c r="AF12117" s="61"/>
      <c r="AG12117" s="61"/>
      <c r="AH12117" s="61"/>
      <c r="AI12117" s="61"/>
      <c r="AJ12117" s="61"/>
      <c r="AK12117" s="61"/>
      <c r="AL12117" s="61"/>
      <c r="AM12117" s="61"/>
      <c r="AN12117" s="61"/>
      <c r="AO12117" s="61"/>
      <c r="AP12117" s="62"/>
      <c r="AQ12117" s="61"/>
      <c r="AR12117" s="61"/>
      <c r="AS12117" s="61"/>
      <c r="AT12117" s="61"/>
      <c r="AU12117" s="61"/>
      <c r="AV12117" s="61"/>
      <c r="AW12117" s="60"/>
    </row>
    <row r="12118" s="59" customFormat="1" customHeight="1" spans="1:49">
      <c r="A12118" s="60"/>
      <c r="B12118" s="60"/>
      <c r="C12118" s="60"/>
      <c r="D12118" s="60"/>
      <c r="H12118" s="61"/>
      <c r="I12118" s="61"/>
      <c r="J12118" s="61"/>
      <c r="K12118" s="61"/>
      <c r="L12118" s="61"/>
      <c r="M12118" s="61"/>
      <c r="N12118" s="61"/>
      <c r="O12118" s="61"/>
      <c r="P12118" s="61"/>
      <c r="Q12118" s="61"/>
      <c r="R12118" s="61"/>
      <c r="S12118" s="61"/>
      <c r="T12118" s="61"/>
      <c r="U12118" s="61"/>
      <c r="V12118" s="61"/>
      <c r="W12118" s="61"/>
      <c r="X12118" s="61"/>
      <c r="Y12118" s="61"/>
      <c r="Z12118" s="61"/>
      <c r="AA12118" s="61"/>
      <c r="AB12118" s="61"/>
      <c r="AC12118" s="61"/>
      <c r="AD12118" s="61"/>
      <c r="AE12118" s="61"/>
      <c r="AF12118" s="61"/>
      <c r="AG12118" s="61"/>
      <c r="AH12118" s="61"/>
      <c r="AI12118" s="61"/>
      <c r="AJ12118" s="61"/>
      <c r="AK12118" s="61"/>
      <c r="AL12118" s="61"/>
      <c r="AM12118" s="61"/>
      <c r="AN12118" s="61"/>
      <c r="AO12118" s="61"/>
      <c r="AP12118" s="62"/>
      <c r="AQ12118" s="61"/>
      <c r="AR12118" s="61"/>
      <c r="AS12118" s="61"/>
      <c r="AT12118" s="61"/>
      <c r="AU12118" s="61"/>
      <c r="AV12118" s="61"/>
      <c r="AW12118" s="60"/>
    </row>
    <row r="12119" s="59" customFormat="1" customHeight="1" spans="1:49">
      <c r="A12119" s="60"/>
      <c r="B12119" s="60"/>
      <c r="C12119" s="60"/>
      <c r="D12119" s="60"/>
      <c r="H12119" s="61"/>
      <c r="I12119" s="61"/>
      <c r="J12119" s="61"/>
      <c r="K12119" s="61"/>
      <c r="L12119" s="61"/>
      <c r="M12119" s="61"/>
      <c r="N12119" s="61"/>
      <c r="O12119" s="61"/>
      <c r="P12119" s="61"/>
      <c r="Q12119" s="61"/>
      <c r="R12119" s="61"/>
      <c r="S12119" s="61"/>
      <c r="T12119" s="61"/>
      <c r="U12119" s="61"/>
      <c r="V12119" s="61"/>
      <c r="W12119" s="61"/>
      <c r="X12119" s="61"/>
      <c r="Y12119" s="61"/>
      <c r="Z12119" s="61"/>
      <c r="AA12119" s="61"/>
      <c r="AB12119" s="61"/>
      <c r="AC12119" s="61"/>
      <c r="AD12119" s="61"/>
      <c r="AE12119" s="61"/>
      <c r="AF12119" s="61"/>
      <c r="AG12119" s="61"/>
      <c r="AH12119" s="61"/>
      <c r="AI12119" s="61"/>
      <c r="AJ12119" s="61"/>
      <c r="AK12119" s="61"/>
      <c r="AL12119" s="61"/>
      <c r="AM12119" s="61"/>
      <c r="AN12119" s="61"/>
      <c r="AO12119" s="61"/>
      <c r="AP12119" s="62"/>
      <c r="AQ12119" s="61"/>
      <c r="AR12119" s="61"/>
      <c r="AS12119" s="61"/>
      <c r="AT12119" s="61"/>
      <c r="AU12119" s="61"/>
      <c r="AV12119" s="61"/>
      <c r="AW12119" s="60"/>
    </row>
    <row r="12120" s="59" customFormat="1" customHeight="1" spans="1:49">
      <c r="A12120" s="60"/>
      <c r="B12120" s="60"/>
      <c r="C12120" s="60"/>
      <c r="D12120" s="60"/>
      <c r="H12120" s="61"/>
      <c r="I12120" s="61"/>
      <c r="J12120" s="61"/>
      <c r="K12120" s="61"/>
      <c r="L12120" s="61"/>
      <c r="M12120" s="61"/>
      <c r="N12120" s="61"/>
      <c r="O12120" s="61"/>
      <c r="P12120" s="61"/>
      <c r="Q12120" s="61"/>
      <c r="R12120" s="61"/>
      <c r="S12120" s="61"/>
      <c r="T12120" s="61"/>
      <c r="U12120" s="61"/>
      <c r="V12120" s="61"/>
      <c r="W12120" s="61"/>
      <c r="X12120" s="61"/>
      <c r="Y12120" s="61"/>
      <c r="Z12120" s="61"/>
      <c r="AA12120" s="61"/>
      <c r="AB12120" s="61"/>
      <c r="AC12120" s="61"/>
      <c r="AD12120" s="61"/>
      <c r="AE12120" s="61"/>
      <c r="AF12120" s="61"/>
      <c r="AG12120" s="61"/>
      <c r="AH12120" s="61"/>
      <c r="AI12120" s="61"/>
      <c r="AJ12120" s="61"/>
      <c r="AK12120" s="61"/>
      <c r="AL12120" s="61"/>
      <c r="AM12120" s="61"/>
      <c r="AN12120" s="61"/>
      <c r="AO12120" s="61"/>
      <c r="AP12120" s="62"/>
      <c r="AQ12120" s="61"/>
      <c r="AR12120" s="61"/>
      <c r="AS12120" s="61"/>
      <c r="AT12120" s="61"/>
      <c r="AU12120" s="61"/>
      <c r="AV12120" s="61"/>
      <c r="AW12120" s="60"/>
    </row>
    <row r="12121" s="59" customFormat="1" customHeight="1" spans="1:49">
      <c r="A12121" s="60"/>
      <c r="B12121" s="60"/>
      <c r="C12121" s="60"/>
      <c r="D12121" s="60"/>
      <c r="H12121" s="61"/>
      <c r="I12121" s="61"/>
      <c r="J12121" s="61"/>
      <c r="K12121" s="61"/>
      <c r="L12121" s="61"/>
      <c r="M12121" s="61"/>
      <c r="N12121" s="61"/>
      <c r="O12121" s="61"/>
      <c r="P12121" s="61"/>
      <c r="Q12121" s="61"/>
      <c r="R12121" s="61"/>
      <c r="S12121" s="61"/>
      <c r="T12121" s="61"/>
      <c r="U12121" s="61"/>
      <c r="V12121" s="61"/>
      <c r="W12121" s="61"/>
      <c r="X12121" s="61"/>
      <c r="Y12121" s="61"/>
      <c r="Z12121" s="61"/>
      <c r="AA12121" s="61"/>
      <c r="AB12121" s="61"/>
      <c r="AC12121" s="61"/>
      <c r="AD12121" s="61"/>
      <c r="AE12121" s="61"/>
      <c r="AF12121" s="61"/>
      <c r="AG12121" s="61"/>
      <c r="AH12121" s="61"/>
      <c r="AI12121" s="61"/>
      <c r="AJ12121" s="61"/>
      <c r="AK12121" s="61"/>
      <c r="AL12121" s="61"/>
      <c r="AM12121" s="61"/>
      <c r="AN12121" s="61"/>
      <c r="AO12121" s="61"/>
      <c r="AP12121" s="62"/>
      <c r="AQ12121" s="61"/>
      <c r="AR12121" s="61"/>
      <c r="AS12121" s="61"/>
      <c r="AT12121" s="61"/>
      <c r="AU12121" s="61"/>
      <c r="AV12121" s="61"/>
      <c r="AW12121" s="60"/>
    </row>
    <row r="12122" s="59" customFormat="1" customHeight="1" spans="1:49">
      <c r="A12122" s="60"/>
      <c r="B12122" s="60"/>
      <c r="C12122" s="60"/>
      <c r="D12122" s="60"/>
      <c r="H12122" s="61"/>
      <c r="I12122" s="61"/>
      <c r="J12122" s="61"/>
      <c r="K12122" s="61"/>
      <c r="L12122" s="61"/>
      <c r="M12122" s="61"/>
      <c r="N12122" s="61"/>
      <c r="O12122" s="61"/>
      <c r="P12122" s="61"/>
      <c r="Q12122" s="61"/>
      <c r="R12122" s="61"/>
      <c r="S12122" s="61"/>
      <c r="T12122" s="61"/>
      <c r="U12122" s="61"/>
      <c r="V12122" s="61"/>
      <c r="W12122" s="61"/>
      <c r="X12122" s="61"/>
      <c r="Y12122" s="61"/>
      <c r="Z12122" s="61"/>
      <c r="AA12122" s="61"/>
      <c r="AB12122" s="61"/>
      <c r="AC12122" s="61"/>
      <c r="AD12122" s="61"/>
      <c r="AE12122" s="61"/>
      <c r="AF12122" s="61"/>
      <c r="AG12122" s="61"/>
      <c r="AH12122" s="61"/>
      <c r="AI12122" s="61"/>
      <c r="AJ12122" s="61"/>
      <c r="AK12122" s="61"/>
      <c r="AL12122" s="61"/>
      <c r="AM12122" s="61"/>
      <c r="AN12122" s="61"/>
      <c r="AO12122" s="61"/>
      <c r="AP12122" s="62"/>
      <c r="AQ12122" s="61"/>
      <c r="AR12122" s="61"/>
      <c r="AS12122" s="61"/>
      <c r="AT12122" s="61"/>
      <c r="AU12122" s="61"/>
      <c r="AV12122" s="61"/>
      <c r="AW12122" s="60"/>
    </row>
    <row r="12123" s="59" customFormat="1" customHeight="1" spans="1:49">
      <c r="A12123" s="60"/>
      <c r="B12123" s="60"/>
      <c r="C12123" s="60"/>
      <c r="D12123" s="60"/>
      <c r="H12123" s="61"/>
      <c r="I12123" s="61"/>
      <c r="J12123" s="61"/>
      <c r="K12123" s="61"/>
      <c r="L12123" s="61"/>
      <c r="M12123" s="61"/>
      <c r="N12123" s="61"/>
      <c r="O12123" s="61"/>
      <c r="P12123" s="61"/>
      <c r="Q12123" s="61"/>
      <c r="R12123" s="61"/>
      <c r="S12123" s="61"/>
      <c r="T12123" s="61"/>
      <c r="U12123" s="61"/>
      <c r="V12123" s="61"/>
      <c r="W12123" s="61"/>
      <c r="X12123" s="61"/>
      <c r="Y12123" s="61"/>
      <c r="Z12123" s="61"/>
      <c r="AA12123" s="61"/>
      <c r="AB12123" s="61"/>
      <c r="AC12123" s="61"/>
      <c r="AD12123" s="61"/>
      <c r="AE12123" s="61"/>
      <c r="AF12123" s="61"/>
      <c r="AG12123" s="61"/>
      <c r="AH12123" s="61"/>
      <c r="AI12123" s="61"/>
      <c r="AJ12123" s="61"/>
      <c r="AK12123" s="61"/>
      <c r="AL12123" s="61"/>
      <c r="AM12123" s="61"/>
      <c r="AN12123" s="61"/>
      <c r="AO12123" s="61"/>
      <c r="AP12123" s="62"/>
      <c r="AQ12123" s="61"/>
      <c r="AR12123" s="61"/>
      <c r="AS12123" s="61"/>
      <c r="AT12123" s="61"/>
      <c r="AU12123" s="61"/>
      <c r="AV12123" s="61"/>
      <c r="AW12123" s="60"/>
    </row>
    <row r="12124" s="59" customFormat="1" customHeight="1" spans="1:49">
      <c r="A12124" s="60"/>
      <c r="B12124" s="60"/>
      <c r="C12124" s="60"/>
      <c r="D12124" s="60"/>
      <c r="H12124" s="61"/>
      <c r="I12124" s="61"/>
      <c r="J12124" s="61"/>
      <c r="K12124" s="61"/>
      <c r="L12124" s="61"/>
      <c r="M12124" s="61"/>
      <c r="N12124" s="61"/>
      <c r="O12124" s="61"/>
      <c r="P12124" s="61"/>
      <c r="Q12124" s="61"/>
      <c r="R12124" s="61"/>
      <c r="S12124" s="61"/>
      <c r="T12124" s="61"/>
      <c r="U12124" s="61"/>
      <c r="V12124" s="61"/>
      <c r="W12124" s="61"/>
      <c r="X12124" s="61"/>
      <c r="Y12124" s="61"/>
      <c r="Z12124" s="61"/>
      <c r="AA12124" s="61"/>
      <c r="AB12124" s="61"/>
      <c r="AC12124" s="61"/>
      <c r="AD12124" s="61"/>
      <c r="AE12124" s="61"/>
      <c r="AF12124" s="61"/>
      <c r="AG12124" s="61"/>
      <c r="AH12124" s="61"/>
      <c r="AI12124" s="61"/>
      <c r="AJ12124" s="61"/>
      <c r="AK12124" s="61"/>
      <c r="AL12124" s="61"/>
      <c r="AM12124" s="61"/>
      <c r="AN12124" s="61"/>
      <c r="AO12124" s="61"/>
      <c r="AP12124" s="62"/>
      <c r="AQ12124" s="61"/>
      <c r="AR12124" s="61"/>
      <c r="AS12124" s="61"/>
      <c r="AT12124" s="61"/>
      <c r="AU12124" s="61"/>
      <c r="AV12124" s="61"/>
      <c r="AW12124" s="60"/>
    </row>
    <row r="12125" s="59" customFormat="1" customHeight="1" spans="1:49">
      <c r="A12125" s="60"/>
      <c r="B12125" s="60"/>
      <c r="C12125" s="60"/>
      <c r="D12125" s="60"/>
      <c r="H12125" s="61"/>
      <c r="I12125" s="61"/>
      <c r="J12125" s="61"/>
      <c r="K12125" s="61"/>
      <c r="L12125" s="61"/>
      <c r="M12125" s="61"/>
      <c r="N12125" s="61"/>
      <c r="O12125" s="61"/>
      <c r="P12125" s="61"/>
      <c r="Q12125" s="61"/>
      <c r="R12125" s="61"/>
      <c r="S12125" s="61"/>
      <c r="T12125" s="61"/>
      <c r="U12125" s="61"/>
      <c r="V12125" s="61"/>
      <c r="W12125" s="61"/>
      <c r="X12125" s="61"/>
      <c r="Y12125" s="61"/>
      <c r="Z12125" s="61"/>
      <c r="AA12125" s="61"/>
      <c r="AB12125" s="61"/>
      <c r="AC12125" s="61"/>
      <c r="AD12125" s="61"/>
      <c r="AE12125" s="61"/>
      <c r="AF12125" s="61"/>
      <c r="AG12125" s="61"/>
      <c r="AH12125" s="61"/>
      <c r="AI12125" s="61"/>
      <c r="AJ12125" s="61"/>
      <c r="AK12125" s="61"/>
      <c r="AL12125" s="61"/>
      <c r="AM12125" s="61"/>
      <c r="AN12125" s="61"/>
      <c r="AO12125" s="61"/>
      <c r="AP12125" s="62"/>
      <c r="AQ12125" s="61"/>
      <c r="AR12125" s="61"/>
      <c r="AS12125" s="61"/>
      <c r="AT12125" s="61"/>
      <c r="AU12125" s="61"/>
      <c r="AV12125" s="61"/>
      <c r="AW12125" s="60"/>
    </row>
    <row r="12126" s="59" customFormat="1" customHeight="1" spans="1:49">
      <c r="A12126" s="60"/>
      <c r="B12126" s="60"/>
      <c r="C12126" s="60"/>
      <c r="D12126" s="60"/>
      <c r="H12126" s="61"/>
      <c r="I12126" s="61"/>
      <c r="J12126" s="61"/>
      <c r="K12126" s="61"/>
      <c r="L12126" s="61"/>
      <c r="M12126" s="61"/>
      <c r="N12126" s="61"/>
      <c r="O12126" s="61"/>
      <c r="P12126" s="61"/>
      <c r="Q12126" s="61"/>
      <c r="R12126" s="61"/>
      <c r="S12126" s="61"/>
      <c r="T12126" s="61"/>
      <c r="U12126" s="61"/>
      <c r="V12126" s="61"/>
      <c r="W12126" s="61"/>
      <c r="X12126" s="61"/>
      <c r="Y12126" s="61"/>
      <c r="Z12126" s="61"/>
      <c r="AA12126" s="61"/>
      <c r="AB12126" s="61"/>
      <c r="AC12126" s="61"/>
      <c r="AD12126" s="61"/>
      <c r="AE12126" s="61"/>
      <c r="AF12126" s="61"/>
      <c r="AG12126" s="61"/>
      <c r="AH12126" s="61"/>
      <c r="AI12126" s="61"/>
      <c r="AJ12126" s="61"/>
      <c r="AK12126" s="61"/>
      <c r="AL12126" s="61"/>
      <c r="AM12126" s="61"/>
      <c r="AN12126" s="61"/>
      <c r="AO12126" s="61"/>
      <c r="AP12126" s="62"/>
      <c r="AQ12126" s="61"/>
      <c r="AR12126" s="61"/>
      <c r="AS12126" s="61"/>
      <c r="AT12126" s="61"/>
      <c r="AU12126" s="61"/>
      <c r="AV12126" s="61"/>
      <c r="AW12126" s="60"/>
    </row>
    <row r="12127" s="59" customFormat="1" customHeight="1" spans="1:49">
      <c r="A12127" s="60"/>
      <c r="B12127" s="60"/>
      <c r="C12127" s="60"/>
      <c r="D12127" s="60"/>
      <c r="H12127" s="61"/>
      <c r="I12127" s="61"/>
      <c r="J12127" s="61"/>
      <c r="K12127" s="61"/>
      <c r="L12127" s="61"/>
      <c r="M12127" s="61"/>
      <c r="N12127" s="61"/>
      <c r="O12127" s="61"/>
      <c r="P12127" s="61"/>
      <c r="Q12127" s="61"/>
      <c r="R12127" s="61"/>
      <c r="S12127" s="61"/>
      <c r="T12127" s="61"/>
      <c r="U12127" s="61"/>
      <c r="V12127" s="61"/>
      <c r="W12127" s="61"/>
      <c r="X12127" s="61"/>
      <c r="Y12127" s="61"/>
      <c r="Z12127" s="61"/>
      <c r="AA12127" s="61"/>
      <c r="AB12127" s="61"/>
      <c r="AC12127" s="61"/>
      <c r="AD12127" s="61"/>
      <c r="AE12127" s="61"/>
      <c r="AF12127" s="61"/>
      <c r="AG12127" s="61"/>
      <c r="AH12127" s="61"/>
      <c r="AI12127" s="61"/>
      <c r="AJ12127" s="61"/>
      <c r="AK12127" s="61"/>
      <c r="AL12127" s="61"/>
      <c r="AM12127" s="61"/>
      <c r="AN12127" s="61"/>
      <c r="AO12127" s="61"/>
      <c r="AP12127" s="62"/>
      <c r="AQ12127" s="61"/>
      <c r="AR12127" s="61"/>
      <c r="AS12127" s="61"/>
      <c r="AT12127" s="61"/>
      <c r="AU12127" s="61"/>
      <c r="AV12127" s="61"/>
      <c r="AW12127" s="60"/>
    </row>
    <row r="12128" s="59" customFormat="1" customHeight="1" spans="1:49">
      <c r="A12128" s="60"/>
      <c r="B12128" s="60"/>
      <c r="C12128" s="60"/>
      <c r="D12128" s="60"/>
      <c r="H12128" s="61"/>
      <c r="I12128" s="61"/>
      <c r="J12128" s="61"/>
      <c r="K12128" s="61"/>
      <c r="L12128" s="61"/>
      <c r="M12128" s="61"/>
      <c r="N12128" s="61"/>
      <c r="O12128" s="61"/>
      <c r="P12128" s="61"/>
      <c r="Q12128" s="61"/>
      <c r="R12128" s="61"/>
      <c r="S12128" s="61"/>
      <c r="T12128" s="61"/>
      <c r="U12128" s="61"/>
      <c r="V12128" s="61"/>
      <c r="W12128" s="61"/>
      <c r="X12128" s="61"/>
      <c r="Y12128" s="61"/>
      <c r="Z12128" s="61"/>
      <c r="AA12128" s="61"/>
      <c r="AB12128" s="61"/>
      <c r="AC12128" s="61"/>
      <c r="AD12128" s="61"/>
      <c r="AE12128" s="61"/>
      <c r="AF12128" s="61"/>
      <c r="AG12128" s="61"/>
      <c r="AH12128" s="61"/>
      <c r="AI12128" s="61"/>
      <c r="AJ12128" s="61"/>
      <c r="AK12128" s="61"/>
      <c r="AL12128" s="61"/>
      <c r="AM12128" s="61"/>
      <c r="AN12128" s="61"/>
      <c r="AO12128" s="61"/>
      <c r="AP12128" s="62"/>
      <c r="AQ12128" s="61"/>
      <c r="AR12128" s="61"/>
      <c r="AS12128" s="61"/>
      <c r="AT12128" s="61"/>
      <c r="AU12128" s="61"/>
      <c r="AV12128" s="61"/>
      <c r="AW12128" s="60"/>
    </row>
    <row r="12129" s="59" customFormat="1" customHeight="1" spans="1:49">
      <c r="A12129" s="60"/>
      <c r="B12129" s="60"/>
      <c r="C12129" s="60"/>
      <c r="D12129" s="60"/>
      <c r="H12129" s="61"/>
      <c r="I12129" s="61"/>
      <c r="J12129" s="61"/>
      <c r="K12129" s="61"/>
      <c r="L12129" s="61"/>
      <c r="M12129" s="61"/>
      <c r="N12129" s="61"/>
      <c r="O12129" s="61"/>
      <c r="P12129" s="61"/>
      <c r="Q12129" s="61"/>
      <c r="R12129" s="61"/>
      <c r="S12129" s="61"/>
      <c r="T12129" s="61"/>
      <c r="U12129" s="61"/>
      <c r="V12129" s="61"/>
      <c r="W12129" s="61"/>
      <c r="X12129" s="61"/>
      <c r="Y12129" s="61"/>
      <c r="Z12129" s="61"/>
      <c r="AA12129" s="61"/>
      <c r="AB12129" s="61"/>
      <c r="AC12129" s="61"/>
      <c r="AD12129" s="61"/>
      <c r="AE12129" s="61"/>
      <c r="AF12129" s="61"/>
      <c r="AG12129" s="61"/>
      <c r="AH12129" s="61"/>
      <c r="AI12129" s="61"/>
      <c r="AJ12129" s="61"/>
      <c r="AK12129" s="61"/>
      <c r="AL12129" s="61"/>
      <c r="AM12129" s="61"/>
      <c r="AN12129" s="61"/>
      <c r="AO12129" s="61"/>
      <c r="AP12129" s="62"/>
      <c r="AQ12129" s="61"/>
      <c r="AR12129" s="61"/>
      <c r="AS12129" s="61"/>
      <c r="AT12129" s="61"/>
      <c r="AU12129" s="61"/>
      <c r="AV12129" s="61"/>
      <c r="AW12129" s="60"/>
    </row>
    <row r="12130" s="59" customFormat="1" customHeight="1" spans="1:49">
      <c r="A12130" s="60"/>
      <c r="B12130" s="60"/>
      <c r="C12130" s="60"/>
      <c r="D12130" s="60"/>
      <c r="H12130" s="61"/>
      <c r="I12130" s="61"/>
      <c r="J12130" s="61"/>
      <c r="K12130" s="61"/>
      <c r="L12130" s="61"/>
      <c r="M12130" s="61"/>
      <c r="N12130" s="61"/>
      <c r="O12130" s="61"/>
      <c r="P12130" s="61"/>
      <c r="Q12130" s="61"/>
      <c r="R12130" s="61"/>
      <c r="S12130" s="61"/>
      <c r="T12130" s="61"/>
      <c r="U12130" s="61"/>
      <c r="V12130" s="61"/>
      <c r="W12130" s="61"/>
      <c r="X12130" s="61"/>
      <c r="Y12130" s="61"/>
      <c r="Z12130" s="61"/>
      <c r="AA12130" s="61"/>
      <c r="AB12130" s="61"/>
      <c r="AC12130" s="61"/>
      <c r="AD12130" s="61"/>
      <c r="AE12130" s="61"/>
      <c r="AF12130" s="61"/>
      <c r="AG12130" s="61"/>
      <c r="AH12130" s="61"/>
      <c r="AI12130" s="61"/>
      <c r="AJ12130" s="61"/>
      <c r="AK12130" s="61"/>
      <c r="AL12130" s="61"/>
      <c r="AM12130" s="61"/>
      <c r="AN12130" s="61"/>
      <c r="AO12130" s="61"/>
      <c r="AP12130" s="62"/>
      <c r="AQ12130" s="61"/>
      <c r="AR12130" s="61"/>
      <c r="AS12130" s="61"/>
      <c r="AT12130" s="61"/>
      <c r="AU12130" s="61"/>
      <c r="AV12130" s="61"/>
      <c r="AW12130" s="60"/>
    </row>
    <row r="12131" s="59" customFormat="1" customHeight="1" spans="1:49">
      <c r="A12131" s="60"/>
      <c r="B12131" s="60"/>
      <c r="C12131" s="60"/>
      <c r="D12131" s="60"/>
      <c r="H12131" s="61"/>
      <c r="I12131" s="61"/>
      <c r="J12131" s="61"/>
      <c r="K12131" s="61"/>
      <c r="L12131" s="61"/>
      <c r="M12131" s="61"/>
      <c r="N12131" s="61"/>
      <c r="O12131" s="61"/>
      <c r="P12131" s="61"/>
      <c r="Q12131" s="61"/>
      <c r="R12131" s="61"/>
      <c r="S12131" s="61"/>
      <c r="T12131" s="61"/>
      <c r="U12131" s="61"/>
      <c r="V12131" s="61"/>
      <c r="W12131" s="61"/>
      <c r="X12131" s="61"/>
      <c r="Y12131" s="61"/>
      <c r="Z12131" s="61"/>
      <c r="AA12131" s="61"/>
      <c r="AB12131" s="61"/>
      <c r="AC12131" s="61"/>
      <c r="AD12131" s="61"/>
      <c r="AE12131" s="61"/>
      <c r="AF12131" s="61"/>
      <c r="AG12131" s="61"/>
      <c r="AH12131" s="61"/>
      <c r="AI12131" s="61"/>
      <c r="AJ12131" s="61"/>
      <c r="AK12131" s="61"/>
      <c r="AL12131" s="61"/>
      <c r="AM12131" s="61"/>
      <c r="AN12131" s="61"/>
      <c r="AO12131" s="61"/>
      <c r="AP12131" s="62"/>
      <c r="AQ12131" s="61"/>
      <c r="AR12131" s="61"/>
      <c r="AS12131" s="61"/>
      <c r="AT12131" s="61"/>
      <c r="AU12131" s="61"/>
      <c r="AV12131" s="61"/>
      <c r="AW12131" s="60"/>
    </row>
    <row r="12132" s="59" customFormat="1" customHeight="1" spans="1:49">
      <c r="A12132" s="60"/>
      <c r="B12132" s="60"/>
      <c r="C12132" s="60"/>
      <c r="D12132" s="60"/>
      <c r="H12132" s="61"/>
      <c r="I12132" s="61"/>
      <c r="J12132" s="61"/>
      <c r="K12132" s="61"/>
      <c r="L12132" s="61"/>
      <c r="M12132" s="61"/>
      <c r="N12132" s="61"/>
      <c r="O12132" s="61"/>
      <c r="P12132" s="61"/>
      <c r="Q12132" s="61"/>
      <c r="R12132" s="61"/>
      <c r="S12132" s="61"/>
      <c r="T12132" s="61"/>
      <c r="U12132" s="61"/>
      <c r="V12132" s="61"/>
      <c r="W12132" s="61"/>
      <c r="X12132" s="61"/>
      <c r="Y12132" s="61"/>
      <c r="Z12132" s="61"/>
      <c r="AA12132" s="61"/>
      <c r="AB12132" s="61"/>
      <c r="AC12132" s="61"/>
      <c r="AD12132" s="61"/>
      <c r="AE12132" s="61"/>
      <c r="AF12132" s="61"/>
      <c r="AG12132" s="61"/>
      <c r="AH12132" s="61"/>
      <c r="AI12132" s="61"/>
      <c r="AJ12132" s="61"/>
      <c r="AK12132" s="61"/>
      <c r="AL12132" s="61"/>
      <c r="AM12132" s="61"/>
      <c r="AN12132" s="61"/>
      <c r="AO12132" s="61"/>
      <c r="AP12132" s="62"/>
      <c r="AQ12132" s="61"/>
      <c r="AR12132" s="61"/>
      <c r="AS12132" s="61"/>
      <c r="AT12132" s="61"/>
      <c r="AU12132" s="61"/>
      <c r="AV12132" s="61"/>
      <c r="AW12132" s="60"/>
    </row>
    <row r="12133" s="59" customFormat="1" customHeight="1" spans="1:49">
      <c r="A12133" s="60"/>
      <c r="B12133" s="60"/>
      <c r="C12133" s="60"/>
      <c r="D12133" s="60"/>
      <c r="H12133" s="61"/>
      <c r="I12133" s="61"/>
      <c r="J12133" s="61"/>
      <c r="K12133" s="61"/>
      <c r="L12133" s="61"/>
      <c r="M12133" s="61"/>
      <c r="N12133" s="61"/>
      <c r="O12133" s="61"/>
      <c r="P12133" s="61"/>
      <c r="Q12133" s="61"/>
      <c r="R12133" s="61"/>
      <c r="S12133" s="61"/>
      <c r="T12133" s="61"/>
      <c r="U12133" s="61"/>
      <c r="V12133" s="61"/>
      <c r="W12133" s="61"/>
      <c r="X12133" s="61"/>
      <c r="Y12133" s="61"/>
      <c r="Z12133" s="61"/>
      <c r="AA12133" s="61"/>
      <c r="AB12133" s="61"/>
      <c r="AC12133" s="61"/>
      <c r="AD12133" s="61"/>
      <c r="AE12133" s="61"/>
      <c r="AF12133" s="61"/>
      <c r="AG12133" s="61"/>
      <c r="AH12133" s="61"/>
      <c r="AI12133" s="61"/>
      <c r="AJ12133" s="61"/>
      <c r="AK12133" s="61"/>
      <c r="AL12133" s="61"/>
      <c r="AM12133" s="61"/>
      <c r="AN12133" s="61"/>
      <c r="AO12133" s="61"/>
      <c r="AP12133" s="62"/>
      <c r="AQ12133" s="61"/>
      <c r="AR12133" s="61"/>
      <c r="AS12133" s="61"/>
      <c r="AT12133" s="61"/>
      <c r="AU12133" s="61"/>
      <c r="AV12133" s="61"/>
      <c r="AW12133" s="60"/>
    </row>
    <row r="12134" s="59" customFormat="1" customHeight="1" spans="1:49">
      <c r="A12134" s="60"/>
      <c r="B12134" s="60"/>
      <c r="C12134" s="60"/>
      <c r="D12134" s="60"/>
      <c r="H12134" s="61"/>
      <c r="I12134" s="61"/>
      <c r="J12134" s="61"/>
      <c r="K12134" s="61"/>
      <c r="L12134" s="61"/>
      <c r="M12134" s="61"/>
      <c r="N12134" s="61"/>
      <c r="O12134" s="61"/>
      <c r="P12134" s="61"/>
      <c r="Q12134" s="61"/>
      <c r="R12134" s="61"/>
      <c r="S12134" s="61"/>
      <c r="T12134" s="61"/>
      <c r="U12134" s="61"/>
      <c r="V12134" s="61"/>
      <c r="W12134" s="61"/>
      <c r="X12134" s="61"/>
      <c r="Y12134" s="61"/>
      <c r="Z12134" s="61"/>
      <c r="AA12134" s="61"/>
      <c r="AB12134" s="61"/>
      <c r="AC12134" s="61"/>
      <c r="AD12134" s="61"/>
      <c r="AE12134" s="61"/>
      <c r="AF12134" s="61"/>
      <c r="AG12134" s="61"/>
      <c r="AH12134" s="61"/>
      <c r="AI12134" s="61"/>
      <c r="AJ12134" s="61"/>
      <c r="AK12134" s="61"/>
      <c r="AL12134" s="61"/>
      <c r="AM12134" s="61"/>
      <c r="AN12134" s="61"/>
      <c r="AO12134" s="61"/>
      <c r="AP12134" s="62"/>
      <c r="AQ12134" s="61"/>
      <c r="AR12134" s="61"/>
      <c r="AS12134" s="61"/>
      <c r="AT12134" s="61"/>
      <c r="AU12134" s="61"/>
      <c r="AV12134" s="61"/>
      <c r="AW12134" s="60"/>
    </row>
    <row r="12135" s="59" customFormat="1" customHeight="1" spans="1:49">
      <c r="A12135" s="60"/>
      <c r="B12135" s="60"/>
      <c r="C12135" s="60"/>
      <c r="D12135" s="60"/>
      <c r="H12135" s="61"/>
      <c r="I12135" s="61"/>
      <c r="J12135" s="61"/>
      <c r="K12135" s="61"/>
      <c r="L12135" s="61"/>
      <c r="M12135" s="61"/>
      <c r="N12135" s="61"/>
      <c r="O12135" s="61"/>
      <c r="P12135" s="61"/>
      <c r="Q12135" s="61"/>
      <c r="R12135" s="61"/>
      <c r="S12135" s="61"/>
      <c r="T12135" s="61"/>
      <c r="U12135" s="61"/>
      <c r="V12135" s="61"/>
      <c r="W12135" s="61"/>
      <c r="X12135" s="61"/>
      <c r="Y12135" s="61"/>
      <c r="Z12135" s="61"/>
      <c r="AA12135" s="61"/>
      <c r="AB12135" s="61"/>
      <c r="AC12135" s="61"/>
      <c r="AD12135" s="61"/>
      <c r="AE12135" s="61"/>
      <c r="AF12135" s="61"/>
      <c r="AG12135" s="61"/>
      <c r="AH12135" s="61"/>
      <c r="AI12135" s="61"/>
      <c r="AJ12135" s="61"/>
      <c r="AK12135" s="61"/>
      <c r="AL12135" s="61"/>
      <c r="AM12135" s="61"/>
      <c r="AN12135" s="61"/>
      <c r="AO12135" s="61"/>
      <c r="AP12135" s="62"/>
      <c r="AQ12135" s="61"/>
      <c r="AR12135" s="61"/>
      <c r="AS12135" s="61"/>
      <c r="AT12135" s="61"/>
      <c r="AU12135" s="61"/>
      <c r="AV12135" s="61"/>
      <c r="AW12135" s="60"/>
    </row>
    <row r="12136" s="59" customFormat="1" customHeight="1" spans="1:49">
      <c r="A12136" s="60"/>
      <c r="B12136" s="60"/>
      <c r="C12136" s="60"/>
      <c r="D12136" s="60"/>
      <c r="H12136" s="61"/>
      <c r="I12136" s="61"/>
      <c r="J12136" s="61"/>
      <c r="K12136" s="61"/>
      <c r="L12136" s="61"/>
      <c r="M12136" s="61"/>
      <c r="N12136" s="61"/>
      <c r="O12136" s="61"/>
      <c r="P12136" s="61"/>
      <c r="Q12136" s="61"/>
      <c r="R12136" s="61"/>
      <c r="S12136" s="61"/>
      <c r="T12136" s="61"/>
      <c r="U12136" s="61"/>
      <c r="V12136" s="61"/>
      <c r="W12136" s="61"/>
      <c r="X12136" s="61"/>
      <c r="Y12136" s="61"/>
      <c r="Z12136" s="61"/>
      <c r="AA12136" s="61"/>
      <c r="AB12136" s="61"/>
      <c r="AC12136" s="61"/>
      <c r="AD12136" s="61"/>
      <c r="AE12136" s="61"/>
      <c r="AF12136" s="61"/>
      <c r="AG12136" s="61"/>
      <c r="AH12136" s="61"/>
      <c r="AI12136" s="61"/>
      <c r="AJ12136" s="61"/>
      <c r="AK12136" s="61"/>
      <c r="AL12136" s="61"/>
      <c r="AM12136" s="61"/>
      <c r="AN12136" s="61"/>
      <c r="AO12136" s="61"/>
      <c r="AP12136" s="62"/>
      <c r="AQ12136" s="61"/>
      <c r="AR12136" s="61"/>
      <c r="AS12136" s="61"/>
      <c r="AT12136" s="61"/>
      <c r="AU12136" s="61"/>
      <c r="AV12136" s="61"/>
      <c r="AW12136" s="60"/>
    </row>
    <row r="12137" s="59" customFormat="1" customHeight="1" spans="1:49">
      <c r="A12137" s="60"/>
      <c r="B12137" s="60"/>
      <c r="C12137" s="60"/>
      <c r="D12137" s="60"/>
      <c r="H12137" s="61"/>
      <c r="I12137" s="61"/>
      <c r="J12137" s="61"/>
      <c r="K12137" s="61"/>
      <c r="L12137" s="61"/>
      <c r="M12137" s="61"/>
      <c r="N12137" s="61"/>
      <c r="O12137" s="61"/>
      <c r="P12137" s="61"/>
      <c r="Q12137" s="61"/>
      <c r="R12137" s="61"/>
      <c r="S12137" s="61"/>
      <c r="T12137" s="61"/>
      <c r="U12137" s="61"/>
      <c r="V12137" s="61"/>
      <c r="W12137" s="61"/>
      <c r="X12137" s="61"/>
      <c r="Y12137" s="61"/>
      <c r="Z12137" s="61"/>
      <c r="AA12137" s="61"/>
      <c r="AB12137" s="61"/>
      <c r="AC12137" s="61"/>
      <c r="AD12137" s="61"/>
      <c r="AE12137" s="61"/>
      <c r="AF12137" s="61"/>
      <c r="AG12137" s="61"/>
      <c r="AH12137" s="61"/>
      <c r="AI12137" s="61"/>
      <c r="AJ12137" s="61"/>
      <c r="AK12137" s="61"/>
      <c r="AL12137" s="61"/>
      <c r="AM12137" s="61"/>
      <c r="AN12137" s="61"/>
      <c r="AO12137" s="61"/>
      <c r="AP12137" s="62"/>
      <c r="AQ12137" s="61"/>
      <c r="AR12137" s="61"/>
      <c r="AS12137" s="61"/>
      <c r="AT12137" s="61"/>
      <c r="AU12137" s="61"/>
      <c r="AV12137" s="61"/>
      <c r="AW12137" s="60"/>
    </row>
    <row r="12138" s="59" customFormat="1" customHeight="1" spans="1:49">
      <c r="A12138" s="60"/>
      <c r="B12138" s="60"/>
      <c r="C12138" s="60"/>
      <c r="D12138" s="60"/>
      <c r="H12138" s="61"/>
      <c r="I12138" s="61"/>
      <c r="J12138" s="61"/>
      <c r="K12138" s="61"/>
      <c r="L12138" s="61"/>
      <c r="M12138" s="61"/>
      <c r="N12138" s="61"/>
      <c r="O12138" s="61"/>
      <c r="P12138" s="61"/>
      <c r="Q12138" s="61"/>
      <c r="R12138" s="61"/>
      <c r="S12138" s="61"/>
      <c r="T12138" s="61"/>
      <c r="U12138" s="61"/>
      <c r="V12138" s="61"/>
      <c r="W12138" s="61"/>
      <c r="X12138" s="61"/>
      <c r="Y12138" s="61"/>
      <c r="Z12138" s="61"/>
      <c r="AA12138" s="61"/>
      <c r="AB12138" s="61"/>
      <c r="AC12138" s="61"/>
      <c r="AD12138" s="61"/>
      <c r="AE12138" s="61"/>
      <c r="AF12138" s="61"/>
      <c r="AG12138" s="61"/>
      <c r="AH12138" s="61"/>
      <c r="AI12138" s="61"/>
      <c r="AJ12138" s="61"/>
      <c r="AK12138" s="61"/>
      <c r="AL12138" s="61"/>
      <c r="AM12138" s="61"/>
      <c r="AN12138" s="61"/>
      <c r="AO12138" s="61"/>
      <c r="AP12138" s="62"/>
      <c r="AQ12138" s="61"/>
      <c r="AR12138" s="61"/>
      <c r="AS12138" s="61"/>
      <c r="AT12138" s="61"/>
      <c r="AU12138" s="61"/>
      <c r="AV12138" s="61"/>
      <c r="AW12138" s="60"/>
    </row>
    <row r="12139" s="59" customFormat="1" customHeight="1" spans="1:49">
      <c r="A12139" s="60"/>
      <c r="B12139" s="60"/>
      <c r="C12139" s="60"/>
      <c r="D12139" s="60"/>
      <c r="H12139" s="61"/>
      <c r="I12139" s="61"/>
      <c r="J12139" s="61"/>
      <c r="K12139" s="61"/>
      <c r="L12139" s="61"/>
      <c r="M12139" s="61"/>
      <c r="N12139" s="61"/>
      <c r="O12139" s="61"/>
      <c r="P12139" s="61"/>
      <c r="Q12139" s="61"/>
      <c r="R12139" s="61"/>
      <c r="S12139" s="61"/>
      <c r="T12139" s="61"/>
      <c r="U12139" s="61"/>
      <c r="V12139" s="61"/>
      <c r="W12139" s="61"/>
      <c r="X12139" s="61"/>
      <c r="Y12139" s="61"/>
      <c r="Z12139" s="61"/>
      <c r="AA12139" s="61"/>
      <c r="AB12139" s="61"/>
      <c r="AC12139" s="61"/>
      <c r="AD12139" s="61"/>
      <c r="AE12139" s="61"/>
      <c r="AF12139" s="61"/>
      <c r="AG12139" s="61"/>
      <c r="AH12139" s="61"/>
      <c r="AI12139" s="61"/>
      <c r="AJ12139" s="61"/>
      <c r="AK12139" s="61"/>
      <c r="AL12139" s="61"/>
      <c r="AM12139" s="61"/>
      <c r="AN12139" s="61"/>
      <c r="AO12139" s="61"/>
      <c r="AP12139" s="62"/>
      <c r="AQ12139" s="61"/>
      <c r="AR12139" s="61"/>
      <c r="AS12139" s="61"/>
      <c r="AT12139" s="61"/>
      <c r="AU12139" s="61"/>
      <c r="AV12139" s="61"/>
      <c r="AW12139" s="60"/>
    </row>
    <row r="12140" s="59" customFormat="1" customHeight="1" spans="1:49">
      <c r="A12140" s="60"/>
      <c r="B12140" s="60"/>
      <c r="C12140" s="60"/>
      <c r="D12140" s="60"/>
      <c r="H12140" s="61"/>
      <c r="I12140" s="61"/>
      <c r="J12140" s="61"/>
      <c r="K12140" s="61"/>
      <c r="L12140" s="61"/>
      <c r="M12140" s="61"/>
      <c r="N12140" s="61"/>
      <c r="O12140" s="61"/>
      <c r="P12140" s="61"/>
      <c r="Q12140" s="61"/>
      <c r="R12140" s="61"/>
      <c r="S12140" s="61"/>
      <c r="T12140" s="61"/>
      <c r="U12140" s="61"/>
      <c r="V12140" s="61"/>
      <c r="W12140" s="61"/>
      <c r="X12140" s="61"/>
      <c r="Y12140" s="61"/>
      <c r="Z12140" s="61"/>
      <c r="AA12140" s="61"/>
      <c r="AB12140" s="61"/>
      <c r="AC12140" s="61"/>
      <c r="AD12140" s="61"/>
      <c r="AE12140" s="61"/>
      <c r="AF12140" s="61"/>
      <c r="AG12140" s="61"/>
      <c r="AH12140" s="61"/>
      <c r="AI12140" s="61"/>
      <c r="AJ12140" s="61"/>
      <c r="AK12140" s="61"/>
      <c r="AL12140" s="61"/>
      <c r="AM12140" s="61"/>
      <c r="AN12140" s="61"/>
      <c r="AO12140" s="61"/>
      <c r="AP12140" s="62"/>
      <c r="AQ12140" s="61"/>
      <c r="AR12140" s="61"/>
      <c r="AS12140" s="61"/>
      <c r="AT12140" s="61"/>
      <c r="AU12140" s="61"/>
      <c r="AV12140" s="61"/>
      <c r="AW12140" s="60"/>
    </row>
    <row r="12141" s="59" customFormat="1" customHeight="1" spans="1:49">
      <c r="A12141" s="60"/>
      <c r="B12141" s="60"/>
      <c r="C12141" s="60"/>
      <c r="D12141" s="60"/>
      <c r="H12141" s="61"/>
      <c r="I12141" s="61"/>
      <c r="J12141" s="61"/>
      <c r="K12141" s="61"/>
      <c r="L12141" s="61"/>
      <c r="M12141" s="61"/>
      <c r="N12141" s="61"/>
      <c r="O12141" s="61"/>
      <c r="P12141" s="61"/>
      <c r="Q12141" s="61"/>
      <c r="R12141" s="61"/>
      <c r="S12141" s="61"/>
      <c r="T12141" s="61"/>
      <c r="U12141" s="61"/>
      <c r="V12141" s="61"/>
      <c r="W12141" s="61"/>
      <c r="X12141" s="61"/>
      <c r="Y12141" s="61"/>
      <c r="Z12141" s="61"/>
      <c r="AA12141" s="61"/>
      <c r="AB12141" s="61"/>
      <c r="AC12141" s="61"/>
      <c r="AD12141" s="61"/>
      <c r="AE12141" s="61"/>
      <c r="AF12141" s="61"/>
      <c r="AG12141" s="61"/>
      <c r="AH12141" s="61"/>
      <c r="AI12141" s="61"/>
      <c r="AJ12141" s="61"/>
      <c r="AK12141" s="61"/>
      <c r="AL12141" s="61"/>
      <c r="AM12141" s="61"/>
      <c r="AN12141" s="61"/>
      <c r="AO12141" s="61"/>
      <c r="AP12141" s="62"/>
      <c r="AQ12141" s="61"/>
      <c r="AR12141" s="61"/>
      <c r="AS12141" s="61"/>
      <c r="AT12141" s="61"/>
      <c r="AU12141" s="61"/>
      <c r="AV12141" s="61"/>
      <c r="AW12141" s="60"/>
    </row>
    <row r="12142" s="59" customFormat="1" customHeight="1" spans="1:49">
      <c r="A12142" s="60"/>
      <c r="B12142" s="60"/>
      <c r="C12142" s="60"/>
      <c r="D12142" s="60"/>
      <c r="H12142" s="61"/>
      <c r="I12142" s="61"/>
      <c r="J12142" s="61"/>
      <c r="K12142" s="61"/>
      <c r="L12142" s="61"/>
      <c r="M12142" s="61"/>
      <c r="N12142" s="61"/>
      <c r="O12142" s="61"/>
      <c r="P12142" s="61"/>
      <c r="Q12142" s="61"/>
      <c r="R12142" s="61"/>
      <c r="S12142" s="61"/>
      <c r="T12142" s="61"/>
      <c r="U12142" s="61"/>
      <c r="V12142" s="61"/>
      <c r="W12142" s="61"/>
      <c r="X12142" s="61"/>
      <c r="Y12142" s="61"/>
      <c r="Z12142" s="61"/>
      <c r="AA12142" s="61"/>
      <c r="AB12142" s="61"/>
      <c r="AC12142" s="61"/>
      <c r="AD12142" s="61"/>
      <c r="AE12142" s="61"/>
      <c r="AF12142" s="61"/>
      <c r="AG12142" s="61"/>
      <c r="AH12142" s="61"/>
      <c r="AI12142" s="61"/>
      <c r="AJ12142" s="61"/>
      <c r="AK12142" s="61"/>
      <c r="AL12142" s="61"/>
      <c r="AM12142" s="61"/>
      <c r="AN12142" s="61"/>
      <c r="AO12142" s="61"/>
      <c r="AP12142" s="62"/>
      <c r="AQ12142" s="61"/>
      <c r="AR12142" s="61"/>
      <c r="AS12142" s="61"/>
      <c r="AT12142" s="61"/>
      <c r="AU12142" s="61"/>
      <c r="AV12142" s="61"/>
      <c r="AW12142" s="60"/>
    </row>
    <row r="12143" s="59" customFormat="1" customHeight="1" spans="1:49">
      <c r="A12143" s="60"/>
      <c r="B12143" s="60"/>
      <c r="C12143" s="60"/>
      <c r="D12143" s="60"/>
      <c r="H12143" s="61"/>
      <c r="I12143" s="61"/>
      <c r="J12143" s="61"/>
      <c r="K12143" s="61"/>
      <c r="L12143" s="61"/>
      <c r="M12143" s="61"/>
      <c r="N12143" s="61"/>
      <c r="O12143" s="61"/>
      <c r="P12143" s="61"/>
      <c r="Q12143" s="61"/>
      <c r="R12143" s="61"/>
      <c r="S12143" s="61"/>
      <c r="T12143" s="61"/>
      <c r="U12143" s="61"/>
      <c r="V12143" s="61"/>
      <c r="W12143" s="61"/>
      <c r="X12143" s="61"/>
      <c r="Y12143" s="61"/>
      <c r="Z12143" s="61"/>
      <c r="AA12143" s="61"/>
      <c r="AB12143" s="61"/>
      <c r="AC12143" s="61"/>
      <c r="AD12143" s="61"/>
      <c r="AE12143" s="61"/>
      <c r="AF12143" s="61"/>
      <c r="AG12143" s="61"/>
      <c r="AH12143" s="61"/>
      <c r="AI12143" s="61"/>
      <c r="AJ12143" s="61"/>
      <c r="AK12143" s="61"/>
      <c r="AL12143" s="61"/>
      <c r="AM12143" s="61"/>
      <c r="AN12143" s="61"/>
      <c r="AO12143" s="61"/>
      <c r="AP12143" s="62"/>
      <c r="AQ12143" s="61"/>
      <c r="AR12143" s="61"/>
      <c r="AS12143" s="61"/>
      <c r="AT12143" s="61"/>
      <c r="AU12143" s="61"/>
      <c r="AV12143" s="61"/>
      <c r="AW12143" s="60"/>
    </row>
    <row r="12144" s="59" customFormat="1" customHeight="1" spans="1:49">
      <c r="A12144" s="60"/>
      <c r="B12144" s="60"/>
      <c r="C12144" s="60"/>
      <c r="D12144" s="60"/>
      <c r="H12144" s="61"/>
      <c r="I12144" s="61"/>
      <c r="J12144" s="61"/>
      <c r="K12144" s="61"/>
      <c r="L12144" s="61"/>
      <c r="M12144" s="61"/>
      <c r="N12144" s="61"/>
      <c r="O12144" s="61"/>
      <c r="P12144" s="61"/>
      <c r="Q12144" s="61"/>
      <c r="R12144" s="61"/>
      <c r="S12144" s="61"/>
      <c r="T12144" s="61"/>
      <c r="U12144" s="61"/>
      <c r="V12144" s="61"/>
      <c r="W12144" s="61"/>
      <c r="X12144" s="61"/>
      <c r="Y12144" s="61"/>
      <c r="Z12144" s="61"/>
      <c r="AA12144" s="61"/>
      <c r="AB12144" s="61"/>
      <c r="AC12144" s="61"/>
      <c r="AD12144" s="61"/>
      <c r="AE12144" s="61"/>
      <c r="AF12144" s="61"/>
      <c r="AG12144" s="61"/>
      <c r="AH12144" s="61"/>
      <c r="AI12144" s="61"/>
      <c r="AJ12144" s="61"/>
      <c r="AK12144" s="61"/>
      <c r="AL12144" s="61"/>
      <c r="AM12144" s="61"/>
      <c r="AN12144" s="61"/>
      <c r="AO12144" s="61"/>
      <c r="AP12144" s="62"/>
      <c r="AQ12144" s="61"/>
      <c r="AR12144" s="61"/>
      <c r="AS12144" s="61"/>
      <c r="AT12144" s="61"/>
      <c r="AU12144" s="61"/>
      <c r="AV12144" s="61"/>
      <c r="AW12144" s="60"/>
    </row>
    <row r="12145" s="59" customFormat="1" customHeight="1" spans="1:49">
      <c r="A12145" s="60"/>
      <c r="B12145" s="60"/>
      <c r="C12145" s="60"/>
      <c r="D12145" s="60"/>
      <c r="H12145" s="61"/>
      <c r="I12145" s="61"/>
      <c r="J12145" s="61"/>
      <c r="K12145" s="61"/>
      <c r="L12145" s="61"/>
      <c r="M12145" s="61"/>
      <c r="N12145" s="61"/>
      <c r="O12145" s="61"/>
      <c r="P12145" s="61"/>
      <c r="Q12145" s="61"/>
      <c r="R12145" s="61"/>
      <c r="S12145" s="61"/>
      <c r="T12145" s="61"/>
      <c r="U12145" s="61"/>
      <c r="V12145" s="61"/>
      <c r="W12145" s="61"/>
      <c r="X12145" s="61"/>
      <c r="Y12145" s="61"/>
      <c r="Z12145" s="61"/>
      <c r="AA12145" s="61"/>
      <c r="AB12145" s="61"/>
      <c r="AC12145" s="61"/>
      <c r="AD12145" s="61"/>
      <c r="AE12145" s="61"/>
      <c r="AF12145" s="61"/>
      <c r="AG12145" s="61"/>
      <c r="AH12145" s="61"/>
      <c r="AI12145" s="61"/>
      <c r="AJ12145" s="61"/>
      <c r="AK12145" s="61"/>
      <c r="AL12145" s="61"/>
      <c r="AM12145" s="61"/>
      <c r="AN12145" s="61"/>
      <c r="AO12145" s="61"/>
      <c r="AP12145" s="62"/>
      <c r="AQ12145" s="61"/>
      <c r="AR12145" s="61"/>
      <c r="AS12145" s="61"/>
      <c r="AT12145" s="61"/>
      <c r="AU12145" s="61"/>
      <c r="AV12145" s="61"/>
      <c r="AW12145" s="60"/>
    </row>
    <row r="12146" s="59" customFormat="1" customHeight="1" spans="1:49">
      <c r="A12146" s="60"/>
      <c r="B12146" s="60"/>
      <c r="C12146" s="60"/>
      <c r="D12146" s="60"/>
      <c r="H12146" s="61"/>
      <c r="I12146" s="61"/>
      <c r="J12146" s="61"/>
      <c r="K12146" s="61"/>
      <c r="L12146" s="61"/>
      <c r="M12146" s="61"/>
      <c r="N12146" s="61"/>
      <c r="O12146" s="61"/>
      <c r="P12146" s="61"/>
      <c r="Q12146" s="61"/>
      <c r="R12146" s="61"/>
      <c r="S12146" s="61"/>
      <c r="T12146" s="61"/>
      <c r="U12146" s="61"/>
      <c r="V12146" s="61"/>
      <c r="W12146" s="61"/>
      <c r="X12146" s="61"/>
      <c r="Y12146" s="61"/>
      <c r="Z12146" s="61"/>
      <c r="AA12146" s="61"/>
      <c r="AB12146" s="61"/>
      <c r="AC12146" s="61"/>
      <c r="AD12146" s="61"/>
      <c r="AE12146" s="61"/>
      <c r="AF12146" s="61"/>
      <c r="AG12146" s="61"/>
      <c r="AH12146" s="61"/>
      <c r="AI12146" s="61"/>
      <c r="AJ12146" s="61"/>
      <c r="AK12146" s="61"/>
      <c r="AL12146" s="61"/>
      <c r="AM12146" s="61"/>
      <c r="AN12146" s="61"/>
      <c r="AO12146" s="61"/>
      <c r="AP12146" s="62"/>
      <c r="AQ12146" s="61"/>
      <c r="AR12146" s="61"/>
      <c r="AS12146" s="61"/>
      <c r="AT12146" s="61"/>
      <c r="AU12146" s="61"/>
      <c r="AV12146" s="61"/>
      <c r="AW12146" s="60"/>
    </row>
    <row r="12147" s="59" customFormat="1" customHeight="1" spans="1:49">
      <c r="A12147" s="60"/>
      <c r="B12147" s="60"/>
      <c r="C12147" s="60"/>
      <c r="D12147" s="60"/>
      <c r="H12147" s="61"/>
      <c r="I12147" s="61"/>
      <c r="J12147" s="61"/>
      <c r="K12147" s="61"/>
      <c r="L12147" s="61"/>
      <c r="M12147" s="61"/>
      <c r="N12147" s="61"/>
      <c r="O12147" s="61"/>
      <c r="P12147" s="61"/>
      <c r="Q12147" s="61"/>
      <c r="R12147" s="61"/>
      <c r="S12147" s="61"/>
      <c r="T12147" s="61"/>
      <c r="U12147" s="61"/>
      <c r="V12147" s="61"/>
      <c r="W12147" s="61"/>
      <c r="X12147" s="61"/>
      <c r="Y12147" s="61"/>
      <c r="Z12147" s="61"/>
      <c r="AA12147" s="61"/>
      <c r="AB12147" s="61"/>
      <c r="AC12147" s="61"/>
      <c r="AD12147" s="61"/>
      <c r="AE12147" s="61"/>
      <c r="AF12147" s="61"/>
      <c r="AG12147" s="61"/>
      <c r="AH12147" s="61"/>
      <c r="AI12147" s="61"/>
      <c r="AJ12147" s="61"/>
      <c r="AK12147" s="61"/>
      <c r="AL12147" s="61"/>
      <c r="AM12147" s="61"/>
      <c r="AN12147" s="61"/>
      <c r="AO12147" s="61"/>
      <c r="AP12147" s="62"/>
      <c r="AQ12147" s="61"/>
      <c r="AR12147" s="61"/>
      <c r="AS12147" s="61"/>
      <c r="AT12147" s="61"/>
      <c r="AU12147" s="61"/>
      <c r="AV12147" s="61"/>
      <c r="AW12147" s="60"/>
    </row>
    <row r="12148" s="59" customFormat="1" customHeight="1" spans="1:49">
      <c r="A12148" s="60"/>
      <c r="B12148" s="60"/>
      <c r="C12148" s="60"/>
      <c r="D12148" s="60"/>
      <c r="H12148" s="61"/>
      <c r="I12148" s="61"/>
      <c r="J12148" s="61"/>
      <c r="K12148" s="61"/>
      <c r="L12148" s="61"/>
      <c r="M12148" s="61"/>
      <c r="N12148" s="61"/>
      <c r="O12148" s="61"/>
      <c r="P12148" s="61"/>
      <c r="Q12148" s="61"/>
      <c r="R12148" s="61"/>
      <c r="S12148" s="61"/>
      <c r="T12148" s="61"/>
      <c r="U12148" s="61"/>
      <c r="V12148" s="61"/>
      <c r="W12148" s="61"/>
      <c r="X12148" s="61"/>
      <c r="Y12148" s="61"/>
      <c r="Z12148" s="61"/>
      <c r="AA12148" s="61"/>
      <c r="AB12148" s="61"/>
      <c r="AC12148" s="61"/>
      <c r="AD12148" s="61"/>
      <c r="AE12148" s="61"/>
      <c r="AF12148" s="61"/>
      <c r="AG12148" s="61"/>
      <c r="AH12148" s="61"/>
      <c r="AI12148" s="61"/>
      <c r="AJ12148" s="61"/>
      <c r="AK12148" s="61"/>
      <c r="AL12148" s="61"/>
      <c r="AM12148" s="61"/>
      <c r="AN12148" s="61"/>
      <c r="AO12148" s="61"/>
      <c r="AP12148" s="62"/>
      <c r="AQ12148" s="61"/>
      <c r="AR12148" s="61"/>
      <c r="AS12148" s="61"/>
      <c r="AT12148" s="61"/>
      <c r="AU12148" s="61"/>
      <c r="AV12148" s="61"/>
      <c r="AW12148" s="60"/>
    </row>
    <row r="12149" s="59" customFormat="1" customHeight="1" spans="1:49">
      <c r="A12149" s="60"/>
      <c r="B12149" s="60"/>
      <c r="C12149" s="60"/>
      <c r="D12149" s="60"/>
      <c r="H12149" s="61"/>
      <c r="I12149" s="61"/>
      <c r="J12149" s="61"/>
      <c r="K12149" s="61"/>
      <c r="L12149" s="61"/>
      <c r="M12149" s="61"/>
      <c r="N12149" s="61"/>
      <c r="O12149" s="61"/>
      <c r="P12149" s="61"/>
      <c r="Q12149" s="61"/>
      <c r="R12149" s="61"/>
      <c r="S12149" s="61"/>
      <c r="T12149" s="61"/>
      <c r="U12149" s="61"/>
      <c r="V12149" s="61"/>
      <c r="W12149" s="61"/>
      <c r="X12149" s="61"/>
      <c r="Y12149" s="61"/>
      <c r="Z12149" s="61"/>
      <c r="AA12149" s="61"/>
      <c r="AB12149" s="61"/>
      <c r="AC12149" s="61"/>
      <c r="AD12149" s="61"/>
      <c r="AE12149" s="61"/>
      <c r="AF12149" s="61"/>
      <c r="AG12149" s="61"/>
      <c r="AH12149" s="61"/>
      <c r="AI12149" s="61"/>
      <c r="AJ12149" s="61"/>
      <c r="AK12149" s="61"/>
      <c r="AL12149" s="61"/>
      <c r="AM12149" s="61"/>
      <c r="AN12149" s="61"/>
      <c r="AO12149" s="61"/>
      <c r="AP12149" s="62"/>
      <c r="AQ12149" s="61"/>
      <c r="AR12149" s="61"/>
      <c r="AS12149" s="61"/>
      <c r="AT12149" s="61"/>
      <c r="AU12149" s="61"/>
      <c r="AV12149" s="61"/>
      <c r="AW12149" s="60"/>
    </row>
    <row r="12150" s="59" customFormat="1" customHeight="1" spans="1:49">
      <c r="A12150" s="60"/>
      <c r="B12150" s="60"/>
      <c r="C12150" s="60"/>
      <c r="D12150" s="60"/>
      <c r="H12150" s="61"/>
      <c r="I12150" s="61"/>
      <c r="J12150" s="61"/>
      <c r="K12150" s="61"/>
      <c r="L12150" s="61"/>
      <c r="M12150" s="61"/>
      <c r="N12150" s="61"/>
      <c r="O12150" s="61"/>
      <c r="P12150" s="61"/>
      <c r="Q12150" s="61"/>
      <c r="R12150" s="61"/>
      <c r="S12150" s="61"/>
      <c r="T12150" s="61"/>
      <c r="U12150" s="61"/>
      <c r="V12150" s="61"/>
      <c r="W12150" s="61"/>
      <c r="X12150" s="61"/>
      <c r="Y12150" s="61"/>
      <c r="Z12150" s="61"/>
      <c r="AA12150" s="61"/>
      <c r="AB12150" s="61"/>
      <c r="AC12150" s="61"/>
      <c r="AD12150" s="61"/>
      <c r="AE12150" s="61"/>
      <c r="AF12150" s="61"/>
      <c r="AG12150" s="61"/>
      <c r="AH12150" s="61"/>
      <c r="AI12150" s="61"/>
      <c r="AJ12150" s="61"/>
      <c r="AK12150" s="61"/>
      <c r="AL12150" s="61"/>
      <c r="AM12150" s="61"/>
      <c r="AN12150" s="61"/>
      <c r="AO12150" s="61"/>
      <c r="AP12150" s="62"/>
      <c r="AQ12150" s="61"/>
      <c r="AR12150" s="61"/>
      <c r="AS12150" s="61"/>
      <c r="AT12150" s="61"/>
      <c r="AU12150" s="61"/>
      <c r="AV12150" s="61"/>
      <c r="AW12150" s="60"/>
    </row>
    <row r="12151" s="59" customFormat="1" customHeight="1" spans="1:49">
      <c r="A12151" s="60"/>
      <c r="B12151" s="60"/>
      <c r="C12151" s="60"/>
      <c r="D12151" s="60"/>
      <c r="H12151" s="61"/>
      <c r="I12151" s="61"/>
      <c r="J12151" s="61"/>
      <c r="K12151" s="61"/>
      <c r="L12151" s="61"/>
      <c r="M12151" s="61"/>
      <c r="N12151" s="61"/>
      <c r="O12151" s="61"/>
      <c r="P12151" s="61"/>
      <c r="Q12151" s="61"/>
      <c r="R12151" s="61"/>
      <c r="S12151" s="61"/>
      <c r="T12151" s="61"/>
      <c r="U12151" s="61"/>
      <c r="V12151" s="61"/>
      <c r="W12151" s="61"/>
      <c r="X12151" s="61"/>
      <c r="Y12151" s="61"/>
      <c r="Z12151" s="61"/>
      <c r="AA12151" s="61"/>
      <c r="AB12151" s="61"/>
      <c r="AC12151" s="61"/>
      <c r="AD12151" s="61"/>
      <c r="AE12151" s="61"/>
      <c r="AF12151" s="61"/>
      <c r="AG12151" s="61"/>
      <c r="AH12151" s="61"/>
      <c r="AI12151" s="61"/>
      <c r="AJ12151" s="61"/>
      <c r="AK12151" s="61"/>
      <c r="AL12151" s="61"/>
      <c r="AM12151" s="61"/>
      <c r="AN12151" s="61"/>
      <c r="AO12151" s="61"/>
      <c r="AP12151" s="62"/>
      <c r="AQ12151" s="61"/>
      <c r="AR12151" s="61"/>
      <c r="AS12151" s="61"/>
      <c r="AT12151" s="61"/>
      <c r="AU12151" s="61"/>
      <c r="AV12151" s="61"/>
      <c r="AW12151" s="60"/>
    </row>
    <row r="12152" s="59" customFormat="1" customHeight="1" spans="1:49">
      <c r="A12152" s="60"/>
      <c r="B12152" s="60"/>
      <c r="C12152" s="60"/>
      <c r="D12152" s="60"/>
      <c r="H12152" s="61"/>
      <c r="I12152" s="61"/>
      <c r="J12152" s="61"/>
      <c r="K12152" s="61"/>
      <c r="L12152" s="61"/>
      <c r="M12152" s="61"/>
      <c r="N12152" s="61"/>
      <c r="O12152" s="61"/>
      <c r="P12152" s="61"/>
      <c r="Q12152" s="61"/>
      <c r="R12152" s="61"/>
      <c r="S12152" s="61"/>
      <c r="T12152" s="61"/>
      <c r="U12152" s="61"/>
      <c r="V12152" s="61"/>
      <c r="W12152" s="61"/>
      <c r="X12152" s="61"/>
      <c r="Y12152" s="61"/>
      <c r="Z12152" s="61"/>
      <c r="AA12152" s="61"/>
      <c r="AB12152" s="61"/>
      <c r="AC12152" s="61"/>
      <c r="AD12152" s="61"/>
      <c r="AE12152" s="61"/>
      <c r="AF12152" s="61"/>
      <c r="AG12152" s="61"/>
      <c r="AH12152" s="61"/>
      <c r="AI12152" s="61"/>
      <c r="AJ12152" s="61"/>
      <c r="AK12152" s="61"/>
      <c r="AL12152" s="61"/>
      <c r="AM12152" s="61"/>
      <c r="AN12152" s="61"/>
      <c r="AO12152" s="61"/>
      <c r="AP12152" s="62"/>
      <c r="AQ12152" s="61"/>
      <c r="AR12152" s="61"/>
      <c r="AS12152" s="61"/>
      <c r="AT12152" s="61"/>
      <c r="AU12152" s="61"/>
      <c r="AV12152" s="61"/>
      <c r="AW12152" s="60"/>
    </row>
    <row r="12153" s="59" customFormat="1" customHeight="1" spans="1:49">
      <c r="A12153" s="60"/>
      <c r="B12153" s="60"/>
      <c r="C12153" s="60"/>
      <c r="D12153" s="60"/>
      <c r="H12153" s="61"/>
      <c r="I12153" s="61"/>
      <c r="J12153" s="61"/>
      <c r="K12153" s="61"/>
      <c r="L12153" s="61"/>
      <c r="M12153" s="61"/>
      <c r="N12153" s="61"/>
      <c r="O12153" s="61"/>
      <c r="P12153" s="61"/>
      <c r="Q12153" s="61"/>
      <c r="R12153" s="61"/>
      <c r="S12153" s="61"/>
      <c r="T12153" s="61"/>
      <c r="U12153" s="61"/>
      <c r="V12153" s="61"/>
      <c r="W12153" s="61"/>
      <c r="X12153" s="61"/>
      <c r="Y12153" s="61"/>
      <c r="Z12153" s="61"/>
      <c r="AA12153" s="61"/>
      <c r="AB12153" s="61"/>
      <c r="AC12153" s="61"/>
      <c r="AD12153" s="61"/>
      <c r="AE12153" s="61"/>
      <c r="AF12153" s="61"/>
      <c r="AG12153" s="61"/>
      <c r="AH12153" s="61"/>
      <c r="AI12153" s="61"/>
      <c r="AJ12153" s="61"/>
      <c r="AK12153" s="61"/>
      <c r="AL12153" s="61"/>
      <c r="AM12153" s="61"/>
      <c r="AN12153" s="61"/>
      <c r="AO12153" s="61"/>
      <c r="AP12153" s="62"/>
      <c r="AQ12153" s="61"/>
      <c r="AR12153" s="61"/>
      <c r="AS12153" s="61"/>
      <c r="AT12153" s="61"/>
      <c r="AU12153" s="61"/>
      <c r="AV12153" s="61"/>
      <c r="AW12153" s="60"/>
    </row>
    <row r="12154" s="59" customFormat="1" customHeight="1" spans="1:49">
      <c r="A12154" s="60"/>
      <c r="B12154" s="60"/>
      <c r="C12154" s="60"/>
      <c r="D12154" s="60"/>
      <c r="H12154" s="61"/>
      <c r="I12154" s="61"/>
      <c r="J12154" s="61"/>
      <c r="K12154" s="61"/>
      <c r="L12154" s="61"/>
      <c r="M12154" s="61"/>
      <c r="N12154" s="61"/>
      <c r="O12154" s="61"/>
      <c r="P12154" s="61"/>
      <c r="Q12154" s="61"/>
      <c r="R12154" s="61"/>
      <c r="S12154" s="61"/>
      <c r="T12154" s="61"/>
      <c r="U12154" s="61"/>
      <c r="V12154" s="61"/>
      <c r="W12154" s="61"/>
      <c r="X12154" s="61"/>
      <c r="Y12154" s="61"/>
      <c r="Z12154" s="61"/>
      <c r="AA12154" s="61"/>
      <c r="AB12154" s="61"/>
      <c r="AC12154" s="61"/>
      <c r="AD12154" s="61"/>
      <c r="AE12154" s="61"/>
      <c r="AF12154" s="61"/>
      <c r="AG12154" s="61"/>
      <c r="AH12154" s="61"/>
      <c r="AI12154" s="61"/>
      <c r="AJ12154" s="61"/>
      <c r="AK12154" s="61"/>
      <c r="AL12154" s="61"/>
      <c r="AM12154" s="61"/>
      <c r="AN12154" s="61"/>
      <c r="AO12154" s="61"/>
      <c r="AP12154" s="62"/>
      <c r="AQ12154" s="61"/>
      <c r="AR12154" s="61"/>
      <c r="AS12154" s="61"/>
      <c r="AT12154" s="61"/>
      <c r="AU12154" s="61"/>
      <c r="AV12154" s="61"/>
      <c r="AW12154" s="60"/>
    </row>
    <row r="12155" s="59" customFormat="1" customHeight="1" spans="1:49">
      <c r="A12155" s="60"/>
      <c r="B12155" s="60"/>
      <c r="C12155" s="60"/>
      <c r="D12155" s="60"/>
      <c r="H12155" s="61"/>
      <c r="I12155" s="61"/>
      <c r="J12155" s="61"/>
      <c r="K12155" s="61"/>
      <c r="L12155" s="61"/>
      <c r="M12155" s="61"/>
      <c r="N12155" s="61"/>
      <c r="O12155" s="61"/>
      <c r="P12155" s="61"/>
      <c r="Q12155" s="61"/>
      <c r="R12155" s="61"/>
      <c r="S12155" s="61"/>
      <c r="T12155" s="61"/>
      <c r="U12155" s="61"/>
      <c r="V12155" s="61"/>
      <c r="W12155" s="61"/>
      <c r="X12155" s="61"/>
      <c r="Y12155" s="61"/>
      <c r="Z12155" s="61"/>
      <c r="AA12155" s="61"/>
      <c r="AB12155" s="61"/>
      <c r="AC12155" s="61"/>
      <c r="AD12155" s="61"/>
      <c r="AE12155" s="61"/>
      <c r="AF12155" s="61"/>
      <c r="AG12155" s="61"/>
      <c r="AH12155" s="61"/>
      <c r="AI12155" s="61"/>
      <c r="AJ12155" s="61"/>
      <c r="AK12155" s="61"/>
      <c r="AL12155" s="61"/>
      <c r="AM12155" s="61"/>
      <c r="AN12155" s="61"/>
      <c r="AO12155" s="61"/>
      <c r="AP12155" s="62"/>
      <c r="AQ12155" s="61"/>
      <c r="AR12155" s="61"/>
      <c r="AS12155" s="61"/>
      <c r="AT12155" s="61"/>
      <c r="AU12155" s="61"/>
      <c r="AV12155" s="61"/>
      <c r="AW12155" s="60"/>
    </row>
    <row r="12156" s="59" customFormat="1" customHeight="1" spans="1:49">
      <c r="A12156" s="60"/>
      <c r="B12156" s="60"/>
      <c r="C12156" s="60"/>
      <c r="D12156" s="60"/>
      <c r="H12156" s="61"/>
      <c r="I12156" s="61"/>
      <c r="J12156" s="61"/>
      <c r="K12156" s="61"/>
      <c r="L12156" s="61"/>
      <c r="M12156" s="61"/>
      <c r="N12156" s="61"/>
      <c r="O12156" s="61"/>
      <c r="P12156" s="61"/>
      <c r="Q12156" s="61"/>
      <c r="R12156" s="61"/>
      <c r="S12156" s="61"/>
      <c r="T12156" s="61"/>
      <c r="U12156" s="61"/>
      <c r="V12156" s="61"/>
      <c r="W12156" s="61"/>
      <c r="X12156" s="61"/>
      <c r="Y12156" s="61"/>
      <c r="Z12156" s="61"/>
      <c r="AA12156" s="61"/>
      <c r="AB12156" s="61"/>
      <c r="AC12156" s="61"/>
      <c r="AD12156" s="61"/>
      <c r="AE12156" s="61"/>
      <c r="AF12156" s="61"/>
      <c r="AG12156" s="61"/>
      <c r="AH12156" s="61"/>
      <c r="AI12156" s="61"/>
      <c r="AJ12156" s="61"/>
      <c r="AK12156" s="61"/>
      <c r="AL12156" s="61"/>
      <c r="AM12156" s="61"/>
      <c r="AN12156" s="61"/>
      <c r="AO12156" s="61"/>
      <c r="AP12156" s="62"/>
      <c r="AQ12156" s="61"/>
      <c r="AR12156" s="61"/>
      <c r="AS12156" s="61"/>
      <c r="AT12156" s="61"/>
      <c r="AU12156" s="61"/>
      <c r="AV12156" s="61"/>
      <c r="AW12156" s="60"/>
    </row>
    <row r="12157" s="59" customFormat="1" customHeight="1" spans="1:49">
      <c r="A12157" s="60"/>
      <c r="B12157" s="60"/>
      <c r="C12157" s="60"/>
      <c r="D12157" s="60"/>
      <c r="H12157" s="61"/>
      <c r="I12157" s="61"/>
      <c r="J12157" s="61"/>
      <c r="K12157" s="61"/>
      <c r="L12157" s="61"/>
      <c r="M12157" s="61"/>
      <c r="N12157" s="61"/>
      <c r="O12157" s="61"/>
      <c r="P12157" s="61"/>
      <c r="Q12157" s="61"/>
      <c r="R12157" s="61"/>
      <c r="S12157" s="61"/>
      <c r="T12157" s="61"/>
      <c r="U12157" s="61"/>
      <c r="V12157" s="61"/>
      <c r="W12157" s="61"/>
      <c r="X12157" s="61"/>
      <c r="Y12157" s="61"/>
      <c r="Z12157" s="61"/>
      <c r="AA12157" s="61"/>
      <c r="AB12157" s="61"/>
      <c r="AC12157" s="61"/>
      <c r="AD12157" s="61"/>
      <c r="AE12157" s="61"/>
      <c r="AF12157" s="61"/>
      <c r="AG12157" s="61"/>
      <c r="AH12157" s="61"/>
      <c r="AI12157" s="61"/>
      <c r="AJ12157" s="61"/>
      <c r="AK12157" s="61"/>
      <c r="AL12157" s="61"/>
      <c r="AM12157" s="61"/>
      <c r="AN12157" s="61"/>
      <c r="AO12157" s="61"/>
      <c r="AP12157" s="62"/>
      <c r="AQ12157" s="61"/>
      <c r="AR12157" s="61"/>
      <c r="AS12157" s="61"/>
      <c r="AT12157" s="61"/>
      <c r="AU12157" s="61"/>
      <c r="AV12157" s="61"/>
      <c r="AW12157" s="60"/>
    </row>
    <row r="12158" s="59" customFormat="1" customHeight="1" spans="1:49">
      <c r="A12158" s="60"/>
      <c r="B12158" s="60"/>
      <c r="C12158" s="60"/>
      <c r="D12158" s="60"/>
      <c r="H12158" s="61"/>
      <c r="I12158" s="61"/>
      <c r="J12158" s="61"/>
      <c r="K12158" s="61"/>
      <c r="L12158" s="61"/>
      <c r="M12158" s="61"/>
      <c r="N12158" s="61"/>
      <c r="O12158" s="61"/>
      <c r="P12158" s="61"/>
      <c r="Q12158" s="61"/>
      <c r="R12158" s="61"/>
      <c r="S12158" s="61"/>
      <c r="T12158" s="61"/>
      <c r="U12158" s="61"/>
      <c r="V12158" s="61"/>
      <c r="W12158" s="61"/>
      <c r="X12158" s="61"/>
      <c r="Y12158" s="61"/>
      <c r="Z12158" s="61"/>
      <c r="AA12158" s="61"/>
      <c r="AB12158" s="61"/>
      <c r="AC12158" s="61"/>
      <c r="AD12158" s="61"/>
      <c r="AE12158" s="61"/>
      <c r="AF12158" s="61"/>
      <c r="AG12158" s="61"/>
      <c r="AH12158" s="61"/>
      <c r="AI12158" s="61"/>
      <c r="AJ12158" s="61"/>
      <c r="AK12158" s="61"/>
      <c r="AL12158" s="61"/>
      <c r="AM12158" s="61"/>
      <c r="AN12158" s="61"/>
      <c r="AO12158" s="61"/>
      <c r="AP12158" s="62"/>
      <c r="AQ12158" s="61"/>
      <c r="AR12158" s="61"/>
      <c r="AS12158" s="61"/>
      <c r="AT12158" s="61"/>
      <c r="AU12158" s="61"/>
      <c r="AV12158" s="61"/>
      <c r="AW12158" s="60"/>
    </row>
    <row r="12159" s="59" customFormat="1" customHeight="1" spans="1:49">
      <c r="A12159" s="60"/>
      <c r="B12159" s="60"/>
      <c r="C12159" s="60"/>
      <c r="D12159" s="60"/>
      <c r="H12159" s="61"/>
      <c r="I12159" s="61"/>
      <c r="J12159" s="61"/>
      <c r="K12159" s="61"/>
      <c r="L12159" s="61"/>
      <c r="M12159" s="61"/>
      <c r="N12159" s="61"/>
      <c r="O12159" s="61"/>
      <c r="P12159" s="61"/>
      <c r="Q12159" s="61"/>
      <c r="R12159" s="61"/>
      <c r="S12159" s="61"/>
      <c r="T12159" s="61"/>
      <c r="U12159" s="61"/>
      <c r="V12159" s="61"/>
      <c r="W12159" s="61"/>
      <c r="X12159" s="61"/>
      <c r="Y12159" s="61"/>
      <c r="Z12159" s="61"/>
      <c r="AA12159" s="61"/>
      <c r="AB12159" s="61"/>
      <c r="AC12159" s="61"/>
      <c r="AD12159" s="61"/>
      <c r="AE12159" s="61"/>
      <c r="AF12159" s="61"/>
      <c r="AG12159" s="61"/>
      <c r="AH12159" s="61"/>
      <c r="AI12159" s="61"/>
      <c r="AJ12159" s="61"/>
      <c r="AK12159" s="61"/>
      <c r="AL12159" s="61"/>
      <c r="AM12159" s="61"/>
      <c r="AN12159" s="61"/>
      <c r="AO12159" s="61"/>
      <c r="AP12159" s="62"/>
      <c r="AQ12159" s="61"/>
      <c r="AR12159" s="61"/>
      <c r="AS12159" s="61"/>
      <c r="AT12159" s="61"/>
      <c r="AU12159" s="61"/>
      <c r="AV12159" s="61"/>
      <c r="AW12159" s="60"/>
    </row>
    <row r="12160" s="59" customFormat="1" customHeight="1" spans="1:49">
      <c r="A12160" s="60"/>
      <c r="B12160" s="60"/>
      <c r="C12160" s="60"/>
      <c r="D12160" s="60"/>
      <c r="H12160" s="61"/>
      <c r="I12160" s="61"/>
      <c r="J12160" s="61"/>
      <c r="K12160" s="61"/>
      <c r="L12160" s="61"/>
      <c r="M12160" s="61"/>
      <c r="N12160" s="61"/>
      <c r="O12160" s="61"/>
      <c r="P12160" s="61"/>
      <c r="Q12160" s="61"/>
      <c r="R12160" s="61"/>
      <c r="S12160" s="61"/>
      <c r="T12160" s="61"/>
      <c r="U12160" s="61"/>
      <c r="V12160" s="61"/>
      <c r="W12160" s="61"/>
      <c r="X12160" s="61"/>
      <c r="Y12160" s="61"/>
      <c r="Z12160" s="61"/>
      <c r="AA12160" s="61"/>
      <c r="AB12160" s="61"/>
      <c r="AC12160" s="61"/>
      <c r="AD12160" s="61"/>
      <c r="AE12160" s="61"/>
      <c r="AF12160" s="61"/>
      <c r="AG12160" s="61"/>
      <c r="AH12160" s="61"/>
      <c r="AI12160" s="61"/>
      <c r="AJ12160" s="61"/>
      <c r="AK12160" s="61"/>
      <c r="AL12160" s="61"/>
      <c r="AM12160" s="61"/>
      <c r="AN12160" s="61"/>
      <c r="AO12160" s="61"/>
      <c r="AP12160" s="62"/>
      <c r="AQ12160" s="61"/>
      <c r="AR12160" s="61"/>
      <c r="AS12160" s="61"/>
      <c r="AT12160" s="61"/>
      <c r="AU12160" s="61"/>
      <c r="AV12160" s="61"/>
      <c r="AW12160" s="60"/>
    </row>
    <row r="12161" s="59" customFormat="1" customHeight="1" spans="1:49">
      <c r="A12161" s="60"/>
      <c r="B12161" s="60"/>
      <c r="C12161" s="60"/>
      <c r="D12161" s="60"/>
      <c r="H12161" s="61"/>
      <c r="I12161" s="61"/>
      <c r="J12161" s="61"/>
      <c r="K12161" s="61"/>
      <c r="L12161" s="61"/>
      <c r="M12161" s="61"/>
      <c r="N12161" s="61"/>
      <c r="O12161" s="61"/>
      <c r="P12161" s="61"/>
      <c r="Q12161" s="61"/>
      <c r="R12161" s="61"/>
      <c r="S12161" s="61"/>
      <c r="T12161" s="61"/>
      <c r="U12161" s="61"/>
      <c r="V12161" s="61"/>
      <c r="W12161" s="61"/>
      <c r="X12161" s="61"/>
      <c r="Y12161" s="61"/>
      <c r="Z12161" s="61"/>
      <c r="AA12161" s="61"/>
      <c r="AB12161" s="61"/>
      <c r="AC12161" s="61"/>
      <c r="AD12161" s="61"/>
      <c r="AE12161" s="61"/>
      <c r="AF12161" s="61"/>
      <c r="AG12161" s="61"/>
      <c r="AH12161" s="61"/>
      <c r="AI12161" s="61"/>
      <c r="AJ12161" s="61"/>
      <c r="AK12161" s="61"/>
      <c r="AL12161" s="61"/>
      <c r="AM12161" s="61"/>
      <c r="AN12161" s="61"/>
      <c r="AO12161" s="61"/>
      <c r="AP12161" s="62"/>
      <c r="AQ12161" s="61"/>
      <c r="AR12161" s="61"/>
      <c r="AS12161" s="61"/>
      <c r="AT12161" s="61"/>
      <c r="AU12161" s="61"/>
      <c r="AV12161" s="61"/>
      <c r="AW12161" s="60"/>
    </row>
    <row r="12162" s="59" customFormat="1" customHeight="1" spans="1:49">
      <c r="A12162" s="60"/>
      <c r="B12162" s="60"/>
      <c r="C12162" s="60"/>
      <c r="D12162" s="60"/>
      <c r="H12162" s="61"/>
      <c r="I12162" s="61"/>
      <c r="J12162" s="61"/>
      <c r="K12162" s="61"/>
      <c r="L12162" s="61"/>
      <c r="M12162" s="61"/>
      <c r="N12162" s="61"/>
      <c r="O12162" s="61"/>
      <c r="P12162" s="61"/>
      <c r="Q12162" s="61"/>
      <c r="R12162" s="61"/>
      <c r="S12162" s="61"/>
      <c r="T12162" s="61"/>
      <c r="U12162" s="61"/>
      <c r="V12162" s="61"/>
      <c r="W12162" s="61"/>
      <c r="X12162" s="61"/>
      <c r="Y12162" s="61"/>
      <c r="Z12162" s="61"/>
      <c r="AA12162" s="61"/>
      <c r="AB12162" s="61"/>
      <c r="AC12162" s="61"/>
      <c r="AD12162" s="61"/>
      <c r="AE12162" s="61"/>
      <c r="AF12162" s="61"/>
      <c r="AG12162" s="61"/>
      <c r="AH12162" s="61"/>
      <c r="AI12162" s="61"/>
      <c r="AJ12162" s="61"/>
      <c r="AK12162" s="61"/>
      <c r="AL12162" s="61"/>
      <c r="AM12162" s="61"/>
      <c r="AN12162" s="61"/>
      <c r="AO12162" s="61"/>
      <c r="AP12162" s="62"/>
      <c r="AQ12162" s="61"/>
      <c r="AR12162" s="61"/>
      <c r="AS12162" s="61"/>
      <c r="AT12162" s="61"/>
      <c r="AU12162" s="61"/>
      <c r="AV12162" s="61"/>
      <c r="AW12162" s="60"/>
    </row>
    <row r="12163" s="59" customFormat="1" customHeight="1" spans="1:49">
      <c r="A12163" s="60"/>
      <c r="B12163" s="60"/>
      <c r="C12163" s="60"/>
      <c r="D12163" s="60"/>
      <c r="H12163" s="61"/>
      <c r="I12163" s="61"/>
      <c r="J12163" s="61"/>
      <c r="K12163" s="61"/>
      <c r="L12163" s="61"/>
      <c r="M12163" s="61"/>
      <c r="N12163" s="61"/>
      <c r="O12163" s="61"/>
      <c r="P12163" s="61"/>
      <c r="Q12163" s="61"/>
      <c r="R12163" s="61"/>
      <c r="S12163" s="61"/>
      <c r="T12163" s="61"/>
      <c r="U12163" s="61"/>
      <c r="V12163" s="61"/>
      <c r="W12163" s="61"/>
      <c r="X12163" s="61"/>
      <c r="Y12163" s="61"/>
      <c r="Z12163" s="61"/>
      <c r="AA12163" s="61"/>
      <c r="AB12163" s="61"/>
      <c r="AC12163" s="61"/>
      <c r="AD12163" s="61"/>
      <c r="AE12163" s="61"/>
      <c r="AF12163" s="61"/>
      <c r="AG12163" s="61"/>
      <c r="AH12163" s="61"/>
      <c r="AI12163" s="61"/>
      <c r="AJ12163" s="61"/>
      <c r="AK12163" s="61"/>
      <c r="AL12163" s="61"/>
      <c r="AM12163" s="61"/>
      <c r="AN12163" s="61"/>
      <c r="AO12163" s="61"/>
      <c r="AP12163" s="62"/>
      <c r="AQ12163" s="61"/>
      <c r="AR12163" s="61"/>
      <c r="AS12163" s="61"/>
      <c r="AT12163" s="61"/>
      <c r="AU12163" s="61"/>
      <c r="AV12163" s="61"/>
      <c r="AW12163" s="60"/>
    </row>
    <row r="12164" s="59" customFormat="1" customHeight="1" spans="1:49">
      <c r="A12164" s="60"/>
      <c r="B12164" s="60"/>
      <c r="C12164" s="60"/>
      <c r="D12164" s="60"/>
      <c r="H12164" s="61"/>
      <c r="I12164" s="61"/>
      <c r="J12164" s="61"/>
      <c r="K12164" s="61"/>
      <c r="L12164" s="61"/>
      <c r="M12164" s="61"/>
      <c r="N12164" s="61"/>
      <c r="O12164" s="61"/>
      <c r="P12164" s="61"/>
      <c r="Q12164" s="61"/>
      <c r="R12164" s="61"/>
      <c r="S12164" s="61"/>
      <c r="T12164" s="61"/>
      <c r="U12164" s="61"/>
      <c r="V12164" s="61"/>
      <c r="W12164" s="61"/>
      <c r="X12164" s="61"/>
      <c r="Y12164" s="61"/>
      <c r="Z12164" s="61"/>
      <c r="AA12164" s="61"/>
      <c r="AB12164" s="61"/>
      <c r="AC12164" s="61"/>
      <c r="AD12164" s="61"/>
      <c r="AE12164" s="61"/>
      <c r="AF12164" s="61"/>
      <c r="AG12164" s="61"/>
      <c r="AH12164" s="61"/>
      <c r="AI12164" s="61"/>
      <c r="AJ12164" s="61"/>
      <c r="AK12164" s="61"/>
      <c r="AL12164" s="61"/>
      <c r="AM12164" s="61"/>
      <c r="AN12164" s="61"/>
      <c r="AO12164" s="61"/>
      <c r="AP12164" s="62"/>
      <c r="AQ12164" s="61"/>
      <c r="AR12164" s="61"/>
      <c r="AS12164" s="61"/>
      <c r="AT12164" s="61"/>
      <c r="AU12164" s="61"/>
      <c r="AV12164" s="61"/>
      <c r="AW12164" s="60"/>
    </row>
    <row r="12165" s="59" customFormat="1" customHeight="1" spans="1:49">
      <c r="A12165" s="60"/>
      <c r="B12165" s="60"/>
      <c r="C12165" s="60"/>
      <c r="D12165" s="60"/>
      <c r="H12165" s="61"/>
      <c r="I12165" s="61"/>
      <c r="J12165" s="61"/>
      <c r="K12165" s="61"/>
      <c r="L12165" s="61"/>
      <c r="M12165" s="61"/>
      <c r="N12165" s="61"/>
      <c r="O12165" s="61"/>
      <c r="P12165" s="61"/>
      <c r="Q12165" s="61"/>
      <c r="R12165" s="61"/>
      <c r="S12165" s="61"/>
      <c r="T12165" s="61"/>
      <c r="U12165" s="61"/>
      <c r="V12165" s="61"/>
      <c r="W12165" s="61"/>
      <c r="X12165" s="61"/>
      <c r="Y12165" s="61"/>
      <c r="Z12165" s="61"/>
      <c r="AA12165" s="61"/>
      <c r="AB12165" s="61"/>
      <c r="AC12165" s="61"/>
      <c r="AD12165" s="61"/>
      <c r="AE12165" s="61"/>
      <c r="AF12165" s="61"/>
      <c r="AG12165" s="61"/>
      <c r="AH12165" s="61"/>
      <c r="AI12165" s="61"/>
      <c r="AJ12165" s="61"/>
      <c r="AK12165" s="61"/>
      <c r="AL12165" s="61"/>
      <c r="AM12165" s="61"/>
      <c r="AN12165" s="61"/>
      <c r="AO12165" s="61"/>
      <c r="AP12165" s="62"/>
      <c r="AQ12165" s="61"/>
      <c r="AR12165" s="61"/>
      <c r="AS12165" s="61"/>
      <c r="AT12165" s="61"/>
      <c r="AU12165" s="61"/>
      <c r="AV12165" s="61"/>
      <c r="AW12165" s="60"/>
    </row>
    <row r="12166" s="59" customFormat="1" customHeight="1" spans="1:49">
      <c r="A12166" s="60"/>
      <c r="B12166" s="60"/>
      <c r="C12166" s="60"/>
      <c r="D12166" s="60"/>
      <c r="H12166" s="61"/>
      <c r="I12166" s="61"/>
      <c r="J12166" s="61"/>
      <c r="K12166" s="61"/>
      <c r="L12166" s="61"/>
      <c r="M12166" s="61"/>
      <c r="N12166" s="61"/>
      <c r="O12166" s="61"/>
      <c r="P12166" s="61"/>
      <c r="Q12166" s="61"/>
      <c r="R12166" s="61"/>
      <c r="S12166" s="61"/>
      <c r="T12166" s="61"/>
      <c r="U12166" s="61"/>
      <c r="V12166" s="61"/>
      <c r="W12166" s="61"/>
      <c r="X12166" s="61"/>
      <c r="Y12166" s="61"/>
      <c r="Z12166" s="61"/>
      <c r="AA12166" s="61"/>
      <c r="AB12166" s="61"/>
      <c r="AC12166" s="61"/>
      <c r="AD12166" s="61"/>
      <c r="AE12166" s="61"/>
      <c r="AF12166" s="61"/>
      <c r="AG12166" s="61"/>
      <c r="AH12166" s="61"/>
      <c r="AI12166" s="61"/>
      <c r="AJ12166" s="61"/>
      <c r="AK12166" s="61"/>
      <c r="AL12166" s="61"/>
      <c r="AM12166" s="61"/>
      <c r="AN12166" s="61"/>
      <c r="AO12166" s="61"/>
      <c r="AP12166" s="62"/>
      <c r="AQ12166" s="61"/>
      <c r="AR12166" s="61"/>
      <c r="AS12166" s="61"/>
      <c r="AT12166" s="61"/>
      <c r="AU12166" s="61"/>
      <c r="AV12166" s="61"/>
      <c r="AW12166" s="60"/>
    </row>
    <row r="12167" s="59" customFormat="1" customHeight="1" spans="1:49">
      <c r="A12167" s="60"/>
      <c r="B12167" s="60"/>
      <c r="C12167" s="60"/>
      <c r="D12167" s="60"/>
      <c r="H12167" s="61"/>
      <c r="I12167" s="61"/>
      <c r="J12167" s="61"/>
      <c r="K12167" s="61"/>
      <c r="L12167" s="61"/>
      <c r="M12167" s="61"/>
      <c r="N12167" s="61"/>
      <c r="O12167" s="61"/>
      <c r="P12167" s="61"/>
      <c r="Q12167" s="61"/>
      <c r="R12167" s="61"/>
      <c r="S12167" s="61"/>
      <c r="T12167" s="61"/>
      <c r="U12167" s="61"/>
      <c r="V12167" s="61"/>
      <c r="W12167" s="61"/>
      <c r="X12167" s="61"/>
      <c r="Y12167" s="61"/>
      <c r="Z12167" s="61"/>
      <c r="AA12167" s="61"/>
      <c r="AB12167" s="61"/>
      <c r="AC12167" s="61"/>
      <c r="AD12167" s="61"/>
      <c r="AE12167" s="61"/>
      <c r="AF12167" s="61"/>
      <c r="AG12167" s="61"/>
      <c r="AH12167" s="61"/>
      <c r="AI12167" s="61"/>
      <c r="AJ12167" s="61"/>
      <c r="AK12167" s="61"/>
      <c r="AL12167" s="61"/>
      <c r="AM12167" s="61"/>
      <c r="AN12167" s="61"/>
      <c r="AO12167" s="61"/>
      <c r="AP12167" s="62"/>
      <c r="AQ12167" s="61"/>
      <c r="AR12167" s="61"/>
      <c r="AS12167" s="61"/>
      <c r="AT12167" s="61"/>
      <c r="AU12167" s="61"/>
      <c r="AV12167" s="61"/>
      <c r="AW12167" s="60"/>
    </row>
    <row r="12168" s="59" customFormat="1" customHeight="1" spans="1:49">
      <c r="A12168" s="60"/>
      <c r="B12168" s="60"/>
      <c r="C12168" s="60"/>
      <c r="D12168" s="60"/>
      <c r="H12168" s="61"/>
      <c r="I12168" s="61"/>
      <c r="J12168" s="61"/>
      <c r="K12168" s="61"/>
      <c r="L12168" s="61"/>
      <c r="M12168" s="61"/>
      <c r="N12168" s="61"/>
      <c r="O12168" s="61"/>
      <c r="P12168" s="61"/>
      <c r="Q12168" s="61"/>
      <c r="R12168" s="61"/>
      <c r="S12168" s="61"/>
      <c r="T12168" s="61"/>
      <c r="U12168" s="61"/>
      <c r="V12168" s="61"/>
      <c r="W12168" s="61"/>
      <c r="X12168" s="61"/>
      <c r="Y12168" s="61"/>
      <c r="Z12168" s="61"/>
      <c r="AA12168" s="61"/>
      <c r="AB12168" s="61"/>
      <c r="AC12168" s="61"/>
      <c r="AD12168" s="61"/>
      <c r="AE12168" s="61"/>
      <c r="AF12168" s="61"/>
      <c r="AG12168" s="61"/>
      <c r="AH12168" s="61"/>
      <c r="AI12168" s="61"/>
      <c r="AJ12168" s="61"/>
      <c r="AK12168" s="61"/>
      <c r="AL12168" s="61"/>
      <c r="AM12168" s="61"/>
      <c r="AN12168" s="61"/>
      <c r="AO12168" s="61"/>
      <c r="AP12168" s="62"/>
      <c r="AQ12168" s="61"/>
      <c r="AR12168" s="61"/>
      <c r="AS12168" s="61"/>
      <c r="AT12168" s="61"/>
      <c r="AU12168" s="61"/>
      <c r="AV12168" s="61"/>
      <c r="AW12168" s="60"/>
    </row>
    <row r="12169" s="59" customFormat="1" customHeight="1" spans="1:49">
      <c r="A12169" s="60"/>
      <c r="B12169" s="60"/>
      <c r="C12169" s="60"/>
      <c r="D12169" s="60"/>
      <c r="H12169" s="61"/>
      <c r="I12169" s="61"/>
      <c r="J12169" s="61"/>
      <c r="K12169" s="61"/>
      <c r="L12169" s="61"/>
      <c r="M12169" s="61"/>
      <c r="N12169" s="61"/>
      <c r="O12169" s="61"/>
      <c r="P12169" s="61"/>
      <c r="Q12169" s="61"/>
      <c r="R12169" s="61"/>
      <c r="S12169" s="61"/>
      <c r="T12169" s="61"/>
      <c r="U12169" s="61"/>
      <c r="V12169" s="61"/>
      <c r="W12169" s="61"/>
      <c r="X12169" s="61"/>
      <c r="Y12169" s="61"/>
      <c r="Z12169" s="61"/>
      <c r="AA12169" s="61"/>
      <c r="AB12169" s="61"/>
      <c r="AC12169" s="61"/>
      <c r="AD12169" s="61"/>
      <c r="AE12169" s="61"/>
      <c r="AF12169" s="61"/>
      <c r="AG12169" s="61"/>
      <c r="AH12169" s="61"/>
      <c r="AI12169" s="61"/>
      <c r="AJ12169" s="61"/>
      <c r="AK12169" s="61"/>
      <c r="AL12169" s="61"/>
      <c r="AM12169" s="61"/>
      <c r="AN12169" s="61"/>
      <c r="AO12169" s="61"/>
      <c r="AP12169" s="62"/>
      <c r="AQ12169" s="61"/>
      <c r="AR12169" s="61"/>
      <c r="AS12169" s="61"/>
      <c r="AT12169" s="61"/>
      <c r="AU12169" s="61"/>
      <c r="AV12169" s="61"/>
      <c r="AW12169" s="60"/>
    </row>
    <row r="12170" s="59" customFormat="1" customHeight="1" spans="1:49">
      <c r="A12170" s="60"/>
      <c r="B12170" s="60"/>
      <c r="C12170" s="60"/>
      <c r="D12170" s="60"/>
      <c r="H12170" s="61"/>
      <c r="I12170" s="61"/>
      <c r="J12170" s="61"/>
      <c r="K12170" s="61"/>
      <c r="L12170" s="61"/>
      <c r="M12170" s="61"/>
      <c r="N12170" s="61"/>
      <c r="O12170" s="61"/>
      <c r="P12170" s="61"/>
      <c r="Q12170" s="61"/>
      <c r="R12170" s="61"/>
      <c r="S12170" s="61"/>
      <c r="T12170" s="61"/>
      <c r="U12170" s="61"/>
      <c r="V12170" s="61"/>
      <c r="W12170" s="61"/>
      <c r="X12170" s="61"/>
      <c r="Y12170" s="61"/>
      <c r="Z12170" s="61"/>
      <c r="AA12170" s="61"/>
      <c r="AB12170" s="61"/>
      <c r="AC12170" s="61"/>
      <c r="AD12170" s="61"/>
      <c r="AE12170" s="61"/>
      <c r="AF12170" s="61"/>
      <c r="AG12170" s="61"/>
      <c r="AH12170" s="61"/>
      <c r="AI12170" s="61"/>
      <c r="AJ12170" s="61"/>
      <c r="AK12170" s="61"/>
      <c r="AL12170" s="61"/>
      <c r="AM12170" s="61"/>
      <c r="AN12170" s="61"/>
      <c r="AO12170" s="61"/>
      <c r="AP12170" s="62"/>
      <c r="AQ12170" s="61"/>
      <c r="AR12170" s="61"/>
      <c r="AS12170" s="61"/>
      <c r="AT12170" s="61"/>
      <c r="AU12170" s="61"/>
      <c r="AV12170" s="61"/>
      <c r="AW12170" s="60"/>
    </row>
    <row r="12171" s="59" customFormat="1" customHeight="1" spans="1:49">
      <c r="A12171" s="60"/>
      <c r="B12171" s="60"/>
      <c r="C12171" s="60"/>
      <c r="D12171" s="60"/>
      <c r="H12171" s="61"/>
      <c r="I12171" s="61"/>
      <c r="J12171" s="61"/>
      <c r="K12171" s="61"/>
      <c r="L12171" s="61"/>
      <c r="M12171" s="61"/>
      <c r="N12171" s="61"/>
      <c r="O12171" s="61"/>
      <c r="P12171" s="61"/>
      <c r="Q12171" s="61"/>
      <c r="R12171" s="61"/>
      <c r="S12171" s="61"/>
      <c r="T12171" s="61"/>
      <c r="U12171" s="61"/>
      <c r="V12171" s="61"/>
      <c r="W12171" s="61"/>
      <c r="X12171" s="61"/>
      <c r="Y12171" s="61"/>
      <c r="Z12171" s="61"/>
      <c r="AA12171" s="61"/>
      <c r="AB12171" s="61"/>
      <c r="AC12171" s="61"/>
      <c r="AD12171" s="61"/>
      <c r="AE12171" s="61"/>
      <c r="AF12171" s="61"/>
      <c r="AG12171" s="61"/>
      <c r="AH12171" s="61"/>
      <c r="AI12171" s="61"/>
      <c r="AJ12171" s="61"/>
      <c r="AK12171" s="61"/>
      <c r="AL12171" s="61"/>
      <c r="AM12171" s="61"/>
      <c r="AN12171" s="61"/>
      <c r="AO12171" s="61"/>
      <c r="AP12171" s="62"/>
      <c r="AQ12171" s="61"/>
      <c r="AR12171" s="61"/>
      <c r="AS12171" s="61"/>
      <c r="AT12171" s="61"/>
      <c r="AU12171" s="61"/>
      <c r="AV12171" s="61"/>
      <c r="AW12171" s="60"/>
    </row>
    <row r="12172" s="59" customFormat="1" customHeight="1" spans="1:49">
      <c r="A12172" s="60"/>
      <c r="B12172" s="60"/>
      <c r="C12172" s="60"/>
      <c r="D12172" s="60"/>
      <c r="H12172" s="61"/>
      <c r="I12172" s="61"/>
      <c r="J12172" s="61"/>
      <c r="K12172" s="61"/>
      <c r="L12172" s="61"/>
      <c r="M12172" s="61"/>
      <c r="N12172" s="61"/>
      <c r="O12172" s="61"/>
      <c r="P12172" s="61"/>
      <c r="Q12172" s="61"/>
      <c r="R12172" s="61"/>
      <c r="S12172" s="61"/>
      <c r="T12172" s="61"/>
      <c r="U12172" s="61"/>
      <c r="V12172" s="61"/>
      <c r="W12172" s="61"/>
      <c r="X12172" s="61"/>
      <c r="Y12172" s="61"/>
      <c r="Z12172" s="61"/>
      <c r="AA12172" s="61"/>
      <c r="AB12172" s="61"/>
      <c r="AC12172" s="61"/>
      <c r="AD12172" s="61"/>
      <c r="AE12172" s="61"/>
      <c r="AF12172" s="61"/>
      <c r="AG12172" s="61"/>
      <c r="AH12172" s="61"/>
      <c r="AI12172" s="61"/>
      <c r="AJ12172" s="61"/>
      <c r="AK12172" s="61"/>
      <c r="AL12172" s="61"/>
      <c r="AM12172" s="61"/>
      <c r="AN12172" s="61"/>
      <c r="AO12172" s="61"/>
      <c r="AP12172" s="62"/>
      <c r="AQ12172" s="61"/>
      <c r="AR12172" s="61"/>
      <c r="AS12172" s="61"/>
      <c r="AT12172" s="61"/>
      <c r="AU12172" s="61"/>
      <c r="AV12172" s="61"/>
      <c r="AW12172" s="60"/>
    </row>
    <row r="12173" s="59" customFormat="1" customHeight="1" spans="1:49">
      <c r="A12173" s="60"/>
      <c r="B12173" s="60"/>
      <c r="C12173" s="60"/>
      <c r="D12173" s="60"/>
      <c r="H12173" s="61"/>
      <c r="I12173" s="61"/>
      <c r="J12173" s="61"/>
      <c r="K12173" s="61"/>
      <c r="L12173" s="61"/>
      <c r="M12173" s="61"/>
      <c r="N12173" s="61"/>
      <c r="O12173" s="61"/>
      <c r="P12173" s="61"/>
      <c r="Q12173" s="61"/>
      <c r="R12173" s="61"/>
      <c r="S12173" s="61"/>
      <c r="T12173" s="61"/>
      <c r="U12173" s="61"/>
      <c r="V12173" s="61"/>
      <c r="W12173" s="61"/>
      <c r="X12173" s="61"/>
      <c r="Y12173" s="61"/>
      <c r="Z12173" s="61"/>
      <c r="AA12173" s="61"/>
      <c r="AB12173" s="61"/>
      <c r="AC12173" s="61"/>
      <c r="AD12173" s="61"/>
      <c r="AE12173" s="61"/>
      <c r="AF12173" s="61"/>
      <c r="AG12173" s="61"/>
      <c r="AH12173" s="61"/>
      <c r="AI12173" s="61"/>
      <c r="AJ12173" s="61"/>
      <c r="AK12173" s="61"/>
      <c r="AL12173" s="61"/>
      <c r="AM12173" s="61"/>
      <c r="AN12173" s="61"/>
      <c r="AO12173" s="61"/>
      <c r="AP12173" s="62"/>
      <c r="AQ12173" s="61"/>
      <c r="AR12173" s="61"/>
      <c r="AS12173" s="61"/>
      <c r="AT12173" s="61"/>
      <c r="AU12173" s="61"/>
      <c r="AV12173" s="61"/>
      <c r="AW12173" s="60"/>
    </row>
    <row r="12174" s="59" customFormat="1" customHeight="1" spans="1:49">
      <c r="A12174" s="60"/>
      <c r="B12174" s="60"/>
      <c r="C12174" s="60"/>
      <c r="D12174" s="60"/>
      <c r="H12174" s="61"/>
      <c r="I12174" s="61"/>
      <c r="J12174" s="61"/>
      <c r="K12174" s="61"/>
      <c r="L12174" s="61"/>
      <c r="M12174" s="61"/>
      <c r="N12174" s="61"/>
      <c r="O12174" s="61"/>
      <c r="P12174" s="61"/>
      <c r="Q12174" s="61"/>
      <c r="R12174" s="61"/>
      <c r="S12174" s="61"/>
      <c r="T12174" s="61"/>
      <c r="U12174" s="61"/>
      <c r="V12174" s="61"/>
      <c r="W12174" s="61"/>
      <c r="X12174" s="61"/>
      <c r="Y12174" s="61"/>
      <c r="Z12174" s="61"/>
      <c r="AA12174" s="61"/>
      <c r="AB12174" s="61"/>
      <c r="AC12174" s="61"/>
      <c r="AD12174" s="61"/>
      <c r="AE12174" s="61"/>
      <c r="AF12174" s="61"/>
      <c r="AG12174" s="61"/>
      <c r="AH12174" s="61"/>
      <c r="AI12174" s="61"/>
      <c r="AJ12174" s="61"/>
      <c r="AK12174" s="61"/>
      <c r="AL12174" s="61"/>
      <c r="AM12174" s="61"/>
      <c r="AN12174" s="61"/>
      <c r="AO12174" s="61"/>
      <c r="AP12174" s="62"/>
      <c r="AQ12174" s="61"/>
      <c r="AR12174" s="61"/>
      <c r="AS12174" s="61"/>
      <c r="AT12174" s="61"/>
      <c r="AU12174" s="61"/>
      <c r="AV12174" s="61"/>
      <c r="AW12174" s="60"/>
    </row>
    <row r="12175" s="59" customFormat="1" customHeight="1" spans="1:49">
      <c r="A12175" s="60"/>
      <c r="B12175" s="60"/>
      <c r="C12175" s="60"/>
      <c r="D12175" s="60"/>
      <c r="H12175" s="61"/>
      <c r="I12175" s="61"/>
      <c r="J12175" s="61"/>
      <c r="K12175" s="61"/>
      <c r="L12175" s="61"/>
      <c r="M12175" s="61"/>
      <c r="N12175" s="61"/>
      <c r="O12175" s="61"/>
      <c r="P12175" s="61"/>
      <c r="Q12175" s="61"/>
      <c r="R12175" s="61"/>
      <c r="S12175" s="61"/>
      <c r="T12175" s="61"/>
      <c r="U12175" s="61"/>
      <c r="V12175" s="61"/>
      <c r="W12175" s="61"/>
      <c r="X12175" s="61"/>
      <c r="Y12175" s="61"/>
      <c r="Z12175" s="61"/>
      <c r="AA12175" s="61"/>
      <c r="AB12175" s="61"/>
      <c r="AC12175" s="61"/>
      <c r="AD12175" s="61"/>
      <c r="AE12175" s="61"/>
      <c r="AF12175" s="61"/>
      <c r="AG12175" s="61"/>
      <c r="AH12175" s="61"/>
      <c r="AI12175" s="61"/>
      <c r="AJ12175" s="61"/>
      <c r="AK12175" s="61"/>
      <c r="AL12175" s="61"/>
      <c r="AM12175" s="61"/>
      <c r="AN12175" s="61"/>
      <c r="AO12175" s="61"/>
      <c r="AP12175" s="62"/>
      <c r="AQ12175" s="61"/>
      <c r="AR12175" s="61"/>
      <c r="AS12175" s="61"/>
      <c r="AT12175" s="61"/>
      <c r="AU12175" s="61"/>
      <c r="AV12175" s="61"/>
      <c r="AW12175" s="60"/>
    </row>
    <row r="12176" s="59" customFormat="1" customHeight="1" spans="1:49">
      <c r="A12176" s="60"/>
      <c r="B12176" s="60"/>
      <c r="C12176" s="60"/>
      <c r="D12176" s="60"/>
      <c r="H12176" s="61"/>
      <c r="I12176" s="61"/>
      <c r="J12176" s="61"/>
      <c r="K12176" s="61"/>
      <c r="L12176" s="61"/>
      <c r="M12176" s="61"/>
      <c r="N12176" s="61"/>
      <c r="O12176" s="61"/>
      <c r="P12176" s="61"/>
      <c r="Q12176" s="61"/>
      <c r="R12176" s="61"/>
      <c r="S12176" s="61"/>
      <c r="T12176" s="61"/>
      <c r="U12176" s="61"/>
      <c r="V12176" s="61"/>
      <c r="W12176" s="61"/>
      <c r="X12176" s="61"/>
      <c r="Y12176" s="61"/>
      <c r="Z12176" s="61"/>
      <c r="AA12176" s="61"/>
      <c r="AB12176" s="61"/>
      <c r="AC12176" s="61"/>
      <c r="AD12176" s="61"/>
      <c r="AE12176" s="61"/>
      <c r="AF12176" s="61"/>
      <c r="AG12176" s="61"/>
      <c r="AH12176" s="61"/>
      <c r="AI12176" s="61"/>
      <c r="AJ12176" s="61"/>
      <c r="AK12176" s="61"/>
      <c r="AL12176" s="61"/>
      <c r="AM12176" s="61"/>
      <c r="AN12176" s="61"/>
      <c r="AO12176" s="61"/>
      <c r="AP12176" s="62"/>
      <c r="AQ12176" s="61"/>
      <c r="AR12176" s="61"/>
      <c r="AS12176" s="61"/>
      <c r="AT12176" s="61"/>
      <c r="AU12176" s="61"/>
      <c r="AV12176" s="61"/>
      <c r="AW12176" s="60"/>
    </row>
    <row r="12177" s="59" customFormat="1" customHeight="1" spans="1:49">
      <c r="A12177" s="60"/>
      <c r="B12177" s="60"/>
      <c r="C12177" s="60"/>
      <c r="D12177" s="60"/>
      <c r="H12177" s="61"/>
      <c r="I12177" s="61"/>
      <c r="J12177" s="61"/>
      <c r="K12177" s="61"/>
      <c r="L12177" s="61"/>
      <c r="M12177" s="61"/>
      <c r="N12177" s="61"/>
      <c r="O12177" s="61"/>
      <c r="P12177" s="61"/>
      <c r="Q12177" s="61"/>
      <c r="R12177" s="61"/>
      <c r="S12177" s="61"/>
      <c r="T12177" s="61"/>
      <c r="U12177" s="61"/>
      <c r="V12177" s="61"/>
      <c r="W12177" s="61"/>
      <c r="X12177" s="61"/>
      <c r="Y12177" s="61"/>
      <c r="Z12177" s="61"/>
      <c r="AA12177" s="61"/>
      <c r="AB12177" s="61"/>
      <c r="AC12177" s="61"/>
      <c r="AD12177" s="61"/>
      <c r="AE12177" s="61"/>
      <c r="AF12177" s="61"/>
      <c r="AG12177" s="61"/>
      <c r="AH12177" s="61"/>
      <c r="AI12177" s="61"/>
      <c r="AJ12177" s="61"/>
      <c r="AK12177" s="61"/>
      <c r="AL12177" s="61"/>
      <c r="AM12177" s="61"/>
      <c r="AN12177" s="61"/>
      <c r="AO12177" s="61"/>
      <c r="AP12177" s="62"/>
      <c r="AQ12177" s="61"/>
      <c r="AR12177" s="61"/>
      <c r="AS12177" s="61"/>
      <c r="AT12177" s="61"/>
      <c r="AU12177" s="61"/>
      <c r="AV12177" s="61"/>
      <c r="AW12177" s="60"/>
    </row>
    <row r="12178" s="59" customFormat="1" customHeight="1" spans="1:49">
      <c r="A12178" s="60"/>
      <c r="B12178" s="60"/>
      <c r="C12178" s="60"/>
      <c r="D12178" s="60"/>
      <c r="H12178" s="61"/>
      <c r="I12178" s="61"/>
      <c r="J12178" s="61"/>
      <c r="K12178" s="61"/>
      <c r="L12178" s="61"/>
      <c r="M12178" s="61"/>
      <c r="N12178" s="61"/>
      <c r="O12178" s="61"/>
      <c r="P12178" s="61"/>
      <c r="Q12178" s="61"/>
      <c r="R12178" s="61"/>
      <c r="S12178" s="61"/>
      <c r="T12178" s="61"/>
      <c r="U12178" s="61"/>
      <c r="V12178" s="61"/>
      <c r="W12178" s="61"/>
      <c r="X12178" s="61"/>
      <c r="Y12178" s="61"/>
      <c r="Z12178" s="61"/>
      <c r="AA12178" s="61"/>
      <c r="AB12178" s="61"/>
      <c r="AC12178" s="61"/>
      <c r="AD12178" s="61"/>
      <c r="AE12178" s="61"/>
      <c r="AF12178" s="61"/>
      <c r="AG12178" s="61"/>
      <c r="AH12178" s="61"/>
      <c r="AI12178" s="61"/>
      <c r="AJ12178" s="61"/>
      <c r="AK12178" s="61"/>
      <c r="AL12178" s="61"/>
      <c r="AM12178" s="61"/>
      <c r="AN12178" s="61"/>
      <c r="AO12178" s="61"/>
      <c r="AP12178" s="62"/>
      <c r="AQ12178" s="61"/>
      <c r="AR12178" s="61"/>
      <c r="AS12178" s="61"/>
      <c r="AT12178" s="61"/>
      <c r="AU12178" s="61"/>
      <c r="AV12178" s="61"/>
      <c r="AW12178" s="60"/>
    </row>
    <row r="12179" s="59" customFormat="1" customHeight="1" spans="1:49">
      <c r="A12179" s="60"/>
      <c r="B12179" s="60"/>
      <c r="C12179" s="60"/>
      <c r="D12179" s="60"/>
      <c r="H12179" s="61"/>
      <c r="I12179" s="61"/>
      <c r="J12179" s="61"/>
      <c r="K12179" s="61"/>
      <c r="L12179" s="61"/>
      <c r="M12179" s="61"/>
      <c r="N12179" s="61"/>
      <c r="O12179" s="61"/>
      <c r="P12179" s="61"/>
      <c r="Q12179" s="61"/>
      <c r="R12179" s="61"/>
      <c r="S12179" s="61"/>
      <c r="T12179" s="61"/>
      <c r="U12179" s="61"/>
      <c r="V12179" s="61"/>
      <c r="W12179" s="61"/>
      <c r="X12179" s="61"/>
      <c r="Y12179" s="61"/>
      <c r="Z12179" s="61"/>
      <c r="AA12179" s="61"/>
      <c r="AB12179" s="61"/>
      <c r="AC12179" s="61"/>
      <c r="AD12179" s="61"/>
      <c r="AE12179" s="61"/>
      <c r="AF12179" s="61"/>
      <c r="AG12179" s="61"/>
      <c r="AH12179" s="61"/>
      <c r="AI12179" s="61"/>
      <c r="AJ12179" s="61"/>
      <c r="AK12179" s="61"/>
      <c r="AL12179" s="61"/>
      <c r="AM12179" s="61"/>
      <c r="AN12179" s="61"/>
      <c r="AO12179" s="61"/>
      <c r="AP12179" s="62"/>
      <c r="AQ12179" s="61"/>
      <c r="AR12179" s="61"/>
      <c r="AS12179" s="61"/>
      <c r="AT12179" s="61"/>
      <c r="AU12179" s="61"/>
      <c r="AV12179" s="61"/>
      <c r="AW12179" s="60"/>
    </row>
    <row r="12180" s="59" customFormat="1" customHeight="1" spans="1:49">
      <c r="A12180" s="60"/>
      <c r="B12180" s="60"/>
      <c r="C12180" s="60"/>
      <c r="D12180" s="60"/>
      <c r="H12180" s="61"/>
      <c r="I12180" s="61"/>
      <c r="J12180" s="61"/>
      <c r="K12180" s="61"/>
      <c r="L12180" s="61"/>
      <c r="M12180" s="61"/>
      <c r="N12180" s="61"/>
      <c r="O12180" s="61"/>
      <c r="P12180" s="61"/>
      <c r="Q12180" s="61"/>
      <c r="R12180" s="61"/>
      <c r="S12180" s="61"/>
      <c r="T12180" s="61"/>
      <c r="U12180" s="61"/>
      <c r="V12180" s="61"/>
      <c r="W12180" s="61"/>
      <c r="X12180" s="61"/>
      <c r="Y12180" s="61"/>
      <c r="Z12180" s="61"/>
      <c r="AA12180" s="61"/>
      <c r="AB12180" s="61"/>
      <c r="AC12180" s="61"/>
      <c r="AD12180" s="61"/>
      <c r="AE12180" s="61"/>
      <c r="AF12180" s="61"/>
      <c r="AG12180" s="61"/>
      <c r="AH12180" s="61"/>
      <c r="AI12180" s="61"/>
      <c r="AJ12180" s="61"/>
      <c r="AK12180" s="61"/>
      <c r="AL12180" s="61"/>
      <c r="AM12180" s="61"/>
      <c r="AN12180" s="61"/>
      <c r="AO12180" s="61"/>
      <c r="AP12180" s="62"/>
      <c r="AQ12180" s="61"/>
      <c r="AR12180" s="61"/>
      <c r="AS12180" s="61"/>
      <c r="AT12180" s="61"/>
      <c r="AU12180" s="61"/>
      <c r="AV12180" s="61"/>
      <c r="AW12180" s="60"/>
    </row>
    <row r="12181" s="59" customFormat="1" customHeight="1" spans="1:49">
      <c r="A12181" s="60"/>
      <c r="B12181" s="60"/>
      <c r="C12181" s="60"/>
      <c r="D12181" s="60"/>
      <c r="H12181" s="61"/>
      <c r="I12181" s="61"/>
      <c r="J12181" s="61"/>
      <c r="K12181" s="61"/>
      <c r="L12181" s="61"/>
      <c r="M12181" s="61"/>
      <c r="N12181" s="61"/>
      <c r="O12181" s="61"/>
      <c r="P12181" s="61"/>
      <c r="Q12181" s="61"/>
      <c r="R12181" s="61"/>
      <c r="S12181" s="61"/>
      <c r="T12181" s="61"/>
      <c r="U12181" s="61"/>
      <c r="V12181" s="61"/>
      <c r="W12181" s="61"/>
      <c r="X12181" s="61"/>
      <c r="Y12181" s="61"/>
      <c r="Z12181" s="61"/>
      <c r="AA12181" s="61"/>
      <c r="AB12181" s="61"/>
      <c r="AC12181" s="61"/>
      <c r="AD12181" s="61"/>
      <c r="AE12181" s="61"/>
      <c r="AF12181" s="61"/>
      <c r="AG12181" s="61"/>
      <c r="AH12181" s="61"/>
      <c r="AI12181" s="61"/>
      <c r="AJ12181" s="61"/>
      <c r="AK12181" s="61"/>
      <c r="AL12181" s="61"/>
      <c r="AM12181" s="61"/>
      <c r="AN12181" s="61"/>
      <c r="AO12181" s="61"/>
      <c r="AP12181" s="62"/>
      <c r="AQ12181" s="61"/>
      <c r="AR12181" s="61"/>
      <c r="AS12181" s="61"/>
      <c r="AT12181" s="61"/>
      <c r="AU12181" s="61"/>
      <c r="AV12181" s="61"/>
      <c r="AW12181" s="60"/>
    </row>
    <row r="12182" s="59" customFormat="1" customHeight="1" spans="1:49">
      <c r="A12182" s="60"/>
      <c r="B12182" s="60"/>
      <c r="C12182" s="60"/>
      <c r="D12182" s="60"/>
      <c r="H12182" s="61"/>
      <c r="I12182" s="61"/>
      <c r="J12182" s="61"/>
      <c r="K12182" s="61"/>
      <c r="L12182" s="61"/>
      <c r="M12182" s="61"/>
      <c r="N12182" s="61"/>
      <c r="O12182" s="61"/>
      <c r="P12182" s="61"/>
      <c r="Q12182" s="61"/>
      <c r="R12182" s="61"/>
      <c r="S12182" s="61"/>
      <c r="T12182" s="61"/>
      <c r="U12182" s="61"/>
      <c r="V12182" s="61"/>
      <c r="W12182" s="61"/>
      <c r="X12182" s="61"/>
      <c r="Y12182" s="61"/>
      <c r="Z12182" s="61"/>
      <c r="AA12182" s="61"/>
      <c r="AB12182" s="61"/>
      <c r="AC12182" s="61"/>
      <c r="AD12182" s="61"/>
      <c r="AE12182" s="61"/>
      <c r="AF12182" s="61"/>
      <c r="AG12182" s="61"/>
      <c r="AH12182" s="61"/>
      <c r="AI12182" s="61"/>
      <c r="AJ12182" s="61"/>
      <c r="AK12182" s="61"/>
      <c r="AL12182" s="61"/>
      <c r="AM12182" s="61"/>
      <c r="AN12182" s="61"/>
      <c r="AO12182" s="61"/>
      <c r="AP12182" s="62"/>
      <c r="AQ12182" s="61"/>
      <c r="AR12182" s="61"/>
      <c r="AS12182" s="61"/>
      <c r="AT12182" s="61"/>
      <c r="AU12182" s="61"/>
      <c r="AV12182" s="61"/>
      <c r="AW12182" s="60"/>
    </row>
    <row r="12183" s="59" customFormat="1" customHeight="1" spans="1:49">
      <c r="A12183" s="60"/>
      <c r="B12183" s="60"/>
      <c r="C12183" s="60"/>
      <c r="D12183" s="60"/>
      <c r="H12183" s="61"/>
      <c r="I12183" s="61"/>
      <c r="J12183" s="61"/>
      <c r="K12183" s="61"/>
      <c r="L12183" s="61"/>
      <c r="M12183" s="61"/>
      <c r="N12183" s="61"/>
      <c r="O12183" s="61"/>
      <c r="P12183" s="61"/>
      <c r="Q12183" s="61"/>
      <c r="R12183" s="61"/>
      <c r="S12183" s="61"/>
      <c r="T12183" s="61"/>
      <c r="U12183" s="61"/>
      <c r="V12183" s="61"/>
      <c r="W12183" s="61"/>
      <c r="X12183" s="61"/>
      <c r="Y12183" s="61"/>
      <c r="Z12183" s="61"/>
      <c r="AA12183" s="61"/>
      <c r="AB12183" s="61"/>
      <c r="AC12183" s="61"/>
      <c r="AD12183" s="61"/>
      <c r="AE12183" s="61"/>
      <c r="AF12183" s="61"/>
      <c r="AG12183" s="61"/>
      <c r="AH12183" s="61"/>
      <c r="AI12183" s="61"/>
      <c r="AJ12183" s="61"/>
      <c r="AK12183" s="61"/>
      <c r="AL12183" s="61"/>
      <c r="AM12183" s="61"/>
      <c r="AN12183" s="61"/>
      <c r="AO12183" s="61"/>
      <c r="AP12183" s="62"/>
      <c r="AQ12183" s="61"/>
      <c r="AR12183" s="61"/>
      <c r="AS12183" s="61"/>
      <c r="AT12183" s="61"/>
      <c r="AU12183" s="61"/>
      <c r="AV12183" s="61"/>
      <c r="AW12183" s="60"/>
    </row>
    <row r="12184" s="59" customFormat="1" customHeight="1" spans="1:49">
      <c r="A12184" s="60"/>
      <c r="B12184" s="60"/>
      <c r="C12184" s="60"/>
      <c r="D12184" s="60"/>
      <c r="H12184" s="61"/>
      <c r="I12184" s="61"/>
      <c r="J12184" s="61"/>
      <c r="K12184" s="61"/>
      <c r="L12184" s="61"/>
      <c r="M12184" s="61"/>
      <c r="N12184" s="61"/>
      <c r="O12184" s="61"/>
      <c r="P12184" s="61"/>
      <c r="Q12184" s="61"/>
      <c r="R12184" s="61"/>
      <c r="S12184" s="61"/>
      <c r="T12184" s="61"/>
      <c r="U12184" s="61"/>
      <c r="V12184" s="61"/>
      <c r="W12184" s="61"/>
      <c r="X12184" s="61"/>
      <c r="Y12184" s="61"/>
      <c r="Z12184" s="61"/>
      <c r="AA12184" s="61"/>
      <c r="AB12184" s="61"/>
      <c r="AC12184" s="61"/>
      <c r="AD12184" s="61"/>
      <c r="AE12184" s="61"/>
      <c r="AF12184" s="61"/>
      <c r="AG12184" s="61"/>
      <c r="AH12184" s="61"/>
      <c r="AI12184" s="61"/>
      <c r="AJ12184" s="61"/>
      <c r="AK12184" s="61"/>
      <c r="AL12184" s="61"/>
      <c r="AM12184" s="61"/>
      <c r="AN12184" s="61"/>
      <c r="AO12184" s="61"/>
      <c r="AP12184" s="62"/>
      <c r="AQ12184" s="61"/>
      <c r="AR12184" s="61"/>
      <c r="AS12184" s="61"/>
      <c r="AT12184" s="61"/>
      <c r="AU12184" s="61"/>
      <c r="AV12184" s="61"/>
      <c r="AW12184" s="60"/>
    </row>
    <row r="12185" s="59" customFormat="1" customHeight="1" spans="1:49">
      <c r="A12185" s="60"/>
      <c r="B12185" s="60"/>
      <c r="C12185" s="60"/>
      <c r="D12185" s="60"/>
      <c r="H12185" s="61"/>
      <c r="I12185" s="61"/>
      <c r="J12185" s="61"/>
      <c r="K12185" s="61"/>
      <c r="L12185" s="61"/>
      <c r="M12185" s="61"/>
      <c r="N12185" s="61"/>
      <c r="O12185" s="61"/>
      <c r="P12185" s="61"/>
      <c r="Q12185" s="61"/>
      <c r="R12185" s="61"/>
      <c r="S12185" s="61"/>
      <c r="T12185" s="61"/>
      <c r="U12185" s="61"/>
      <c r="V12185" s="61"/>
      <c r="W12185" s="61"/>
      <c r="X12185" s="61"/>
      <c r="Y12185" s="61"/>
      <c r="Z12185" s="61"/>
      <c r="AA12185" s="61"/>
      <c r="AB12185" s="61"/>
      <c r="AC12185" s="61"/>
      <c r="AD12185" s="61"/>
      <c r="AE12185" s="61"/>
      <c r="AF12185" s="61"/>
      <c r="AG12185" s="61"/>
      <c r="AH12185" s="61"/>
      <c r="AI12185" s="61"/>
      <c r="AJ12185" s="61"/>
      <c r="AK12185" s="61"/>
      <c r="AL12185" s="61"/>
      <c r="AM12185" s="61"/>
      <c r="AN12185" s="61"/>
      <c r="AO12185" s="61"/>
      <c r="AP12185" s="62"/>
      <c r="AQ12185" s="61"/>
      <c r="AR12185" s="61"/>
      <c r="AS12185" s="61"/>
      <c r="AT12185" s="61"/>
      <c r="AU12185" s="61"/>
      <c r="AV12185" s="61"/>
      <c r="AW12185" s="60"/>
    </row>
    <row r="12186" s="59" customFormat="1" customHeight="1" spans="1:49">
      <c r="A12186" s="60"/>
      <c r="B12186" s="60"/>
      <c r="C12186" s="60"/>
      <c r="D12186" s="60"/>
      <c r="H12186" s="61"/>
      <c r="I12186" s="61"/>
      <c r="J12186" s="61"/>
      <c r="K12186" s="61"/>
      <c r="L12186" s="61"/>
      <c r="M12186" s="61"/>
      <c r="N12186" s="61"/>
      <c r="O12186" s="61"/>
      <c r="P12186" s="61"/>
      <c r="Q12186" s="61"/>
      <c r="R12186" s="61"/>
      <c r="S12186" s="61"/>
      <c r="T12186" s="61"/>
      <c r="U12186" s="61"/>
      <c r="V12186" s="61"/>
      <c r="W12186" s="61"/>
      <c r="X12186" s="61"/>
      <c r="Y12186" s="61"/>
      <c r="Z12186" s="61"/>
      <c r="AA12186" s="61"/>
      <c r="AB12186" s="61"/>
      <c r="AC12186" s="61"/>
      <c r="AD12186" s="61"/>
      <c r="AE12186" s="61"/>
      <c r="AF12186" s="61"/>
      <c r="AG12186" s="61"/>
      <c r="AH12186" s="61"/>
      <c r="AI12186" s="61"/>
      <c r="AJ12186" s="61"/>
      <c r="AK12186" s="61"/>
      <c r="AL12186" s="61"/>
      <c r="AM12186" s="61"/>
      <c r="AN12186" s="61"/>
      <c r="AO12186" s="61"/>
      <c r="AP12186" s="62"/>
      <c r="AQ12186" s="61"/>
      <c r="AR12186" s="61"/>
      <c r="AS12186" s="61"/>
      <c r="AT12186" s="61"/>
      <c r="AU12186" s="61"/>
      <c r="AV12186" s="61"/>
      <c r="AW12186" s="60"/>
    </row>
    <row r="12187" s="59" customFormat="1" customHeight="1" spans="1:49">
      <c r="A12187" s="60"/>
      <c r="B12187" s="60"/>
      <c r="C12187" s="60"/>
      <c r="D12187" s="60"/>
      <c r="H12187" s="61"/>
      <c r="I12187" s="61"/>
      <c r="J12187" s="61"/>
      <c r="K12187" s="61"/>
      <c r="L12187" s="61"/>
      <c r="M12187" s="61"/>
      <c r="N12187" s="61"/>
      <c r="O12187" s="61"/>
      <c r="P12187" s="61"/>
      <c r="Q12187" s="61"/>
      <c r="R12187" s="61"/>
      <c r="S12187" s="61"/>
      <c r="T12187" s="61"/>
      <c r="U12187" s="61"/>
      <c r="V12187" s="61"/>
      <c r="W12187" s="61"/>
      <c r="X12187" s="61"/>
      <c r="Y12187" s="61"/>
      <c r="Z12187" s="61"/>
      <c r="AA12187" s="61"/>
      <c r="AB12187" s="61"/>
      <c r="AC12187" s="61"/>
      <c r="AD12187" s="61"/>
      <c r="AE12187" s="61"/>
      <c r="AF12187" s="61"/>
      <c r="AG12187" s="61"/>
      <c r="AH12187" s="61"/>
      <c r="AI12187" s="61"/>
      <c r="AJ12187" s="61"/>
      <c r="AK12187" s="61"/>
      <c r="AL12187" s="61"/>
      <c r="AM12187" s="61"/>
      <c r="AN12187" s="61"/>
      <c r="AO12187" s="61"/>
      <c r="AP12187" s="62"/>
      <c r="AQ12187" s="61"/>
      <c r="AR12187" s="61"/>
      <c r="AS12187" s="61"/>
      <c r="AT12187" s="61"/>
      <c r="AU12187" s="61"/>
      <c r="AV12187" s="61"/>
      <c r="AW12187" s="60"/>
    </row>
    <row r="12188" s="59" customFormat="1" customHeight="1" spans="1:49">
      <c r="A12188" s="60"/>
      <c r="B12188" s="60"/>
      <c r="C12188" s="60"/>
      <c r="D12188" s="60"/>
      <c r="H12188" s="61"/>
      <c r="I12188" s="61"/>
      <c r="J12188" s="61"/>
      <c r="K12188" s="61"/>
      <c r="L12188" s="61"/>
      <c r="M12188" s="61"/>
      <c r="N12188" s="61"/>
      <c r="O12188" s="61"/>
      <c r="P12188" s="61"/>
      <c r="Q12188" s="61"/>
      <c r="R12188" s="61"/>
      <c r="S12188" s="61"/>
      <c r="T12188" s="61"/>
      <c r="U12188" s="61"/>
      <c r="V12188" s="61"/>
      <c r="W12188" s="61"/>
      <c r="X12188" s="61"/>
      <c r="Y12188" s="61"/>
      <c r="Z12188" s="61"/>
      <c r="AA12188" s="61"/>
      <c r="AB12188" s="61"/>
      <c r="AC12188" s="61"/>
      <c r="AD12188" s="61"/>
      <c r="AE12188" s="61"/>
      <c r="AF12188" s="61"/>
      <c r="AG12188" s="61"/>
      <c r="AH12188" s="61"/>
      <c r="AI12188" s="61"/>
      <c r="AJ12188" s="61"/>
      <c r="AK12188" s="61"/>
      <c r="AL12188" s="61"/>
      <c r="AM12188" s="61"/>
      <c r="AN12188" s="61"/>
      <c r="AO12188" s="61"/>
      <c r="AP12188" s="62"/>
      <c r="AQ12188" s="61"/>
      <c r="AR12188" s="61"/>
      <c r="AS12188" s="61"/>
      <c r="AT12188" s="61"/>
      <c r="AU12188" s="61"/>
      <c r="AV12188" s="61"/>
      <c r="AW12188" s="60"/>
    </row>
    <row r="12189" s="59" customFormat="1" customHeight="1" spans="1:49">
      <c r="A12189" s="60"/>
      <c r="B12189" s="60"/>
      <c r="C12189" s="60"/>
      <c r="D12189" s="60"/>
      <c r="H12189" s="61"/>
      <c r="I12189" s="61"/>
      <c r="J12189" s="61"/>
      <c r="K12189" s="61"/>
      <c r="L12189" s="61"/>
      <c r="M12189" s="61"/>
      <c r="N12189" s="61"/>
      <c r="O12189" s="61"/>
      <c r="P12189" s="61"/>
      <c r="Q12189" s="61"/>
      <c r="R12189" s="61"/>
      <c r="S12189" s="61"/>
      <c r="T12189" s="61"/>
      <c r="U12189" s="61"/>
      <c r="V12189" s="61"/>
      <c r="W12189" s="61"/>
      <c r="X12189" s="61"/>
      <c r="Y12189" s="61"/>
      <c r="Z12189" s="61"/>
      <c r="AA12189" s="61"/>
      <c r="AB12189" s="61"/>
      <c r="AC12189" s="61"/>
      <c r="AD12189" s="61"/>
      <c r="AE12189" s="61"/>
      <c r="AF12189" s="61"/>
      <c r="AG12189" s="61"/>
      <c r="AH12189" s="61"/>
      <c r="AI12189" s="61"/>
      <c r="AJ12189" s="61"/>
      <c r="AK12189" s="61"/>
      <c r="AL12189" s="61"/>
      <c r="AM12189" s="61"/>
      <c r="AN12189" s="61"/>
      <c r="AO12189" s="61"/>
      <c r="AP12189" s="62"/>
      <c r="AQ12189" s="61"/>
      <c r="AR12189" s="61"/>
      <c r="AS12189" s="61"/>
      <c r="AT12189" s="61"/>
      <c r="AU12189" s="61"/>
      <c r="AV12189" s="61"/>
      <c r="AW12189" s="60"/>
    </row>
    <row r="12190" s="59" customFormat="1" customHeight="1" spans="1:49">
      <c r="A12190" s="60"/>
      <c r="B12190" s="60"/>
      <c r="C12190" s="60"/>
      <c r="D12190" s="60"/>
      <c r="H12190" s="61"/>
      <c r="I12190" s="61"/>
      <c r="J12190" s="61"/>
      <c r="K12190" s="61"/>
      <c r="L12190" s="61"/>
      <c r="M12190" s="61"/>
      <c r="N12190" s="61"/>
      <c r="O12190" s="61"/>
      <c r="P12190" s="61"/>
      <c r="Q12190" s="61"/>
      <c r="R12190" s="61"/>
      <c r="S12190" s="61"/>
      <c r="T12190" s="61"/>
      <c r="U12190" s="61"/>
      <c r="V12190" s="61"/>
      <c r="W12190" s="61"/>
      <c r="X12190" s="61"/>
      <c r="Y12190" s="61"/>
      <c r="Z12190" s="61"/>
      <c r="AA12190" s="61"/>
      <c r="AB12190" s="61"/>
      <c r="AC12190" s="61"/>
      <c r="AD12190" s="61"/>
      <c r="AE12190" s="61"/>
      <c r="AF12190" s="61"/>
      <c r="AG12190" s="61"/>
      <c r="AH12190" s="61"/>
      <c r="AI12190" s="61"/>
      <c r="AJ12190" s="61"/>
      <c r="AK12190" s="61"/>
      <c r="AL12190" s="61"/>
      <c r="AM12190" s="61"/>
      <c r="AN12190" s="61"/>
      <c r="AO12190" s="61"/>
      <c r="AP12190" s="62"/>
      <c r="AQ12190" s="61"/>
      <c r="AR12190" s="61"/>
      <c r="AS12190" s="61"/>
      <c r="AT12190" s="61"/>
      <c r="AU12190" s="61"/>
      <c r="AV12190" s="61"/>
      <c r="AW12190" s="60"/>
    </row>
    <row r="12191" s="59" customFormat="1" customHeight="1" spans="1:49">
      <c r="A12191" s="60"/>
      <c r="B12191" s="60"/>
      <c r="C12191" s="60"/>
      <c r="D12191" s="60"/>
      <c r="H12191" s="61"/>
      <c r="I12191" s="61"/>
      <c r="J12191" s="61"/>
      <c r="K12191" s="61"/>
      <c r="L12191" s="61"/>
      <c r="M12191" s="61"/>
      <c r="N12191" s="61"/>
      <c r="O12191" s="61"/>
      <c r="P12191" s="61"/>
      <c r="Q12191" s="61"/>
      <c r="R12191" s="61"/>
      <c r="S12191" s="61"/>
      <c r="T12191" s="61"/>
      <c r="U12191" s="61"/>
      <c r="V12191" s="61"/>
      <c r="W12191" s="61"/>
      <c r="X12191" s="61"/>
      <c r="Y12191" s="61"/>
      <c r="Z12191" s="61"/>
      <c r="AA12191" s="61"/>
      <c r="AB12191" s="61"/>
      <c r="AC12191" s="61"/>
      <c r="AD12191" s="61"/>
      <c r="AE12191" s="61"/>
      <c r="AF12191" s="61"/>
      <c r="AG12191" s="61"/>
      <c r="AH12191" s="61"/>
      <c r="AI12191" s="61"/>
      <c r="AJ12191" s="61"/>
      <c r="AK12191" s="61"/>
      <c r="AL12191" s="61"/>
      <c r="AM12191" s="61"/>
      <c r="AN12191" s="61"/>
      <c r="AO12191" s="61"/>
      <c r="AP12191" s="62"/>
      <c r="AQ12191" s="61"/>
      <c r="AR12191" s="61"/>
      <c r="AS12191" s="61"/>
      <c r="AT12191" s="61"/>
      <c r="AU12191" s="61"/>
      <c r="AV12191" s="61"/>
      <c r="AW12191" s="60"/>
    </row>
    <row r="12192" s="59" customFormat="1" customHeight="1" spans="1:49">
      <c r="A12192" s="60"/>
      <c r="B12192" s="60"/>
      <c r="C12192" s="60"/>
      <c r="D12192" s="60"/>
      <c r="H12192" s="61"/>
      <c r="I12192" s="61"/>
      <c r="J12192" s="61"/>
      <c r="K12192" s="61"/>
      <c r="L12192" s="61"/>
      <c r="M12192" s="61"/>
      <c r="N12192" s="61"/>
      <c r="O12192" s="61"/>
      <c r="P12192" s="61"/>
      <c r="Q12192" s="61"/>
      <c r="R12192" s="61"/>
      <c r="S12192" s="61"/>
      <c r="T12192" s="61"/>
      <c r="U12192" s="61"/>
      <c r="V12192" s="61"/>
      <c r="W12192" s="61"/>
      <c r="X12192" s="61"/>
      <c r="Y12192" s="61"/>
      <c r="Z12192" s="61"/>
      <c r="AA12192" s="61"/>
      <c r="AB12192" s="61"/>
      <c r="AC12192" s="61"/>
      <c r="AD12192" s="61"/>
      <c r="AE12192" s="61"/>
      <c r="AF12192" s="61"/>
      <c r="AG12192" s="61"/>
      <c r="AH12192" s="61"/>
      <c r="AI12192" s="61"/>
      <c r="AJ12192" s="61"/>
      <c r="AK12192" s="61"/>
      <c r="AL12192" s="61"/>
      <c r="AM12192" s="61"/>
      <c r="AN12192" s="61"/>
      <c r="AO12192" s="61"/>
      <c r="AP12192" s="62"/>
      <c r="AQ12192" s="61"/>
      <c r="AR12192" s="61"/>
      <c r="AS12192" s="61"/>
      <c r="AT12192" s="61"/>
      <c r="AU12192" s="61"/>
      <c r="AV12192" s="61"/>
      <c r="AW12192" s="60"/>
    </row>
    <row r="12193" s="59" customFormat="1" customHeight="1" spans="1:49">
      <c r="A12193" s="60"/>
      <c r="B12193" s="60"/>
      <c r="C12193" s="60"/>
      <c r="D12193" s="60"/>
      <c r="H12193" s="61"/>
      <c r="I12193" s="61"/>
      <c r="J12193" s="61"/>
      <c r="K12193" s="61"/>
      <c r="L12193" s="61"/>
      <c r="M12193" s="61"/>
      <c r="N12193" s="61"/>
      <c r="O12193" s="61"/>
      <c r="P12193" s="61"/>
      <c r="Q12193" s="61"/>
      <c r="R12193" s="61"/>
      <c r="S12193" s="61"/>
      <c r="T12193" s="61"/>
      <c r="U12193" s="61"/>
      <c r="V12193" s="61"/>
      <c r="W12193" s="61"/>
      <c r="X12193" s="61"/>
      <c r="Y12193" s="61"/>
      <c r="Z12193" s="61"/>
      <c r="AA12193" s="61"/>
      <c r="AB12193" s="61"/>
      <c r="AC12193" s="61"/>
      <c r="AD12193" s="61"/>
      <c r="AE12193" s="61"/>
      <c r="AF12193" s="61"/>
      <c r="AG12193" s="61"/>
      <c r="AH12193" s="61"/>
      <c r="AI12193" s="61"/>
      <c r="AJ12193" s="61"/>
      <c r="AK12193" s="61"/>
      <c r="AL12193" s="61"/>
      <c r="AM12193" s="61"/>
      <c r="AN12193" s="61"/>
      <c r="AO12193" s="61"/>
      <c r="AP12193" s="62"/>
      <c r="AQ12193" s="61"/>
      <c r="AR12193" s="61"/>
      <c r="AS12193" s="61"/>
      <c r="AT12193" s="61"/>
      <c r="AU12193" s="61"/>
      <c r="AV12193" s="61"/>
      <c r="AW12193" s="60"/>
    </row>
    <row r="12194" s="59" customFormat="1" customHeight="1" spans="1:49">
      <c r="A12194" s="60"/>
      <c r="B12194" s="60"/>
      <c r="C12194" s="60"/>
      <c r="D12194" s="60"/>
      <c r="H12194" s="61"/>
      <c r="I12194" s="61"/>
      <c r="J12194" s="61"/>
      <c r="K12194" s="61"/>
      <c r="L12194" s="61"/>
      <c r="M12194" s="61"/>
      <c r="N12194" s="61"/>
      <c r="O12194" s="61"/>
      <c r="P12194" s="61"/>
      <c r="Q12194" s="61"/>
      <c r="R12194" s="61"/>
      <c r="S12194" s="61"/>
      <c r="T12194" s="61"/>
      <c r="U12194" s="61"/>
      <c r="V12194" s="61"/>
      <c r="W12194" s="61"/>
      <c r="X12194" s="61"/>
      <c r="Y12194" s="61"/>
      <c r="Z12194" s="61"/>
      <c r="AA12194" s="61"/>
      <c r="AB12194" s="61"/>
      <c r="AC12194" s="61"/>
      <c r="AD12194" s="61"/>
      <c r="AE12194" s="61"/>
      <c r="AF12194" s="61"/>
      <c r="AG12194" s="61"/>
      <c r="AH12194" s="61"/>
      <c r="AI12194" s="61"/>
      <c r="AJ12194" s="61"/>
      <c r="AK12194" s="61"/>
      <c r="AL12194" s="61"/>
      <c r="AM12194" s="61"/>
      <c r="AN12194" s="61"/>
      <c r="AO12194" s="61"/>
      <c r="AP12194" s="62"/>
      <c r="AQ12194" s="61"/>
      <c r="AR12194" s="61"/>
      <c r="AS12194" s="61"/>
      <c r="AT12194" s="61"/>
      <c r="AU12194" s="61"/>
      <c r="AV12194" s="61"/>
      <c r="AW12194" s="60"/>
    </row>
    <row r="12195" s="59" customFormat="1" customHeight="1" spans="1:49">
      <c r="A12195" s="60"/>
      <c r="B12195" s="60"/>
      <c r="C12195" s="60"/>
      <c r="D12195" s="60"/>
      <c r="H12195" s="61"/>
      <c r="I12195" s="61"/>
      <c r="J12195" s="61"/>
      <c r="K12195" s="61"/>
      <c r="L12195" s="61"/>
      <c r="M12195" s="61"/>
      <c r="N12195" s="61"/>
      <c r="O12195" s="61"/>
      <c r="P12195" s="61"/>
      <c r="Q12195" s="61"/>
      <c r="R12195" s="61"/>
      <c r="S12195" s="61"/>
      <c r="T12195" s="61"/>
      <c r="U12195" s="61"/>
      <c r="V12195" s="61"/>
      <c r="W12195" s="61"/>
      <c r="X12195" s="61"/>
      <c r="Y12195" s="61"/>
      <c r="Z12195" s="61"/>
      <c r="AA12195" s="61"/>
      <c r="AB12195" s="61"/>
      <c r="AC12195" s="61"/>
      <c r="AD12195" s="61"/>
      <c r="AE12195" s="61"/>
      <c r="AF12195" s="61"/>
      <c r="AG12195" s="61"/>
      <c r="AH12195" s="61"/>
      <c r="AI12195" s="61"/>
      <c r="AJ12195" s="61"/>
      <c r="AK12195" s="61"/>
      <c r="AL12195" s="61"/>
      <c r="AM12195" s="61"/>
      <c r="AN12195" s="61"/>
      <c r="AO12195" s="61"/>
      <c r="AP12195" s="62"/>
      <c r="AQ12195" s="61"/>
      <c r="AR12195" s="61"/>
      <c r="AS12195" s="61"/>
      <c r="AT12195" s="61"/>
      <c r="AU12195" s="61"/>
      <c r="AV12195" s="61"/>
      <c r="AW12195" s="60"/>
    </row>
    <row r="12196" s="59" customFormat="1" customHeight="1" spans="1:49">
      <c r="A12196" s="60"/>
      <c r="B12196" s="60"/>
      <c r="C12196" s="60"/>
      <c r="D12196" s="60"/>
      <c r="H12196" s="61"/>
      <c r="I12196" s="61"/>
      <c r="J12196" s="61"/>
      <c r="K12196" s="61"/>
      <c r="L12196" s="61"/>
      <c r="M12196" s="61"/>
      <c r="N12196" s="61"/>
      <c r="O12196" s="61"/>
      <c r="P12196" s="61"/>
      <c r="Q12196" s="61"/>
      <c r="R12196" s="61"/>
      <c r="S12196" s="61"/>
      <c r="T12196" s="61"/>
      <c r="U12196" s="61"/>
      <c r="V12196" s="61"/>
      <c r="W12196" s="61"/>
      <c r="X12196" s="61"/>
      <c r="Y12196" s="61"/>
      <c r="Z12196" s="61"/>
      <c r="AA12196" s="61"/>
      <c r="AB12196" s="61"/>
      <c r="AC12196" s="61"/>
      <c r="AD12196" s="61"/>
      <c r="AE12196" s="61"/>
      <c r="AF12196" s="61"/>
      <c r="AG12196" s="61"/>
      <c r="AH12196" s="61"/>
      <c r="AI12196" s="61"/>
      <c r="AJ12196" s="61"/>
      <c r="AK12196" s="61"/>
      <c r="AL12196" s="61"/>
      <c r="AM12196" s="61"/>
      <c r="AN12196" s="61"/>
      <c r="AO12196" s="61"/>
      <c r="AP12196" s="62"/>
      <c r="AQ12196" s="61"/>
      <c r="AR12196" s="61"/>
      <c r="AS12196" s="61"/>
      <c r="AT12196" s="61"/>
      <c r="AU12196" s="61"/>
      <c r="AV12196" s="61"/>
      <c r="AW12196" s="60"/>
    </row>
    <row r="12197" s="59" customFormat="1" customHeight="1" spans="1:49">
      <c r="A12197" s="60"/>
      <c r="B12197" s="60"/>
      <c r="C12197" s="60"/>
      <c r="D12197" s="60"/>
      <c r="H12197" s="61"/>
      <c r="I12197" s="61"/>
      <c r="J12197" s="61"/>
      <c r="K12197" s="61"/>
      <c r="L12197" s="61"/>
      <c r="M12197" s="61"/>
      <c r="N12197" s="61"/>
      <c r="O12197" s="61"/>
      <c r="P12197" s="61"/>
      <c r="Q12197" s="61"/>
      <c r="R12197" s="61"/>
      <c r="S12197" s="61"/>
      <c r="T12197" s="61"/>
      <c r="U12197" s="61"/>
      <c r="V12197" s="61"/>
      <c r="W12197" s="61"/>
      <c r="X12197" s="61"/>
      <c r="Y12197" s="61"/>
      <c r="Z12197" s="61"/>
      <c r="AA12197" s="61"/>
      <c r="AB12197" s="61"/>
      <c r="AC12197" s="61"/>
      <c r="AD12197" s="61"/>
      <c r="AE12197" s="61"/>
      <c r="AF12197" s="61"/>
      <c r="AG12197" s="61"/>
      <c r="AH12197" s="61"/>
      <c r="AI12197" s="61"/>
      <c r="AJ12197" s="61"/>
      <c r="AK12197" s="61"/>
      <c r="AL12197" s="61"/>
      <c r="AM12197" s="61"/>
      <c r="AN12197" s="61"/>
      <c r="AO12197" s="61"/>
      <c r="AP12197" s="62"/>
      <c r="AQ12197" s="61"/>
      <c r="AR12197" s="61"/>
      <c r="AS12197" s="61"/>
      <c r="AT12197" s="61"/>
      <c r="AU12197" s="61"/>
      <c r="AV12197" s="61"/>
      <c r="AW12197" s="60"/>
    </row>
    <row r="12198" s="59" customFormat="1" customHeight="1" spans="1:49">
      <c r="A12198" s="60"/>
      <c r="B12198" s="60"/>
      <c r="C12198" s="60"/>
      <c r="D12198" s="60"/>
      <c r="H12198" s="61"/>
      <c r="I12198" s="61"/>
      <c r="J12198" s="61"/>
      <c r="K12198" s="61"/>
      <c r="L12198" s="61"/>
      <c r="M12198" s="61"/>
      <c r="N12198" s="61"/>
      <c r="O12198" s="61"/>
      <c r="P12198" s="61"/>
      <c r="Q12198" s="61"/>
      <c r="R12198" s="61"/>
      <c r="S12198" s="61"/>
      <c r="T12198" s="61"/>
      <c r="U12198" s="61"/>
      <c r="V12198" s="61"/>
      <c r="W12198" s="61"/>
      <c r="X12198" s="61"/>
      <c r="Y12198" s="61"/>
      <c r="Z12198" s="61"/>
      <c r="AA12198" s="61"/>
      <c r="AB12198" s="61"/>
      <c r="AC12198" s="61"/>
      <c r="AD12198" s="61"/>
      <c r="AE12198" s="61"/>
      <c r="AF12198" s="61"/>
      <c r="AG12198" s="61"/>
      <c r="AH12198" s="61"/>
      <c r="AI12198" s="61"/>
      <c r="AJ12198" s="61"/>
      <c r="AK12198" s="61"/>
      <c r="AL12198" s="61"/>
      <c r="AM12198" s="61"/>
      <c r="AN12198" s="61"/>
      <c r="AO12198" s="61"/>
      <c r="AP12198" s="62"/>
      <c r="AQ12198" s="61"/>
      <c r="AR12198" s="61"/>
      <c r="AS12198" s="61"/>
      <c r="AT12198" s="61"/>
      <c r="AU12198" s="61"/>
      <c r="AV12198" s="61"/>
      <c r="AW12198" s="60"/>
    </row>
    <row r="12199" s="59" customFormat="1" customHeight="1" spans="1:49">
      <c r="A12199" s="60"/>
      <c r="B12199" s="60"/>
      <c r="C12199" s="60"/>
      <c r="D12199" s="60"/>
      <c r="H12199" s="61"/>
      <c r="I12199" s="61"/>
      <c r="J12199" s="61"/>
      <c r="K12199" s="61"/>
      <c r="L12199" s="61"/>
      <c r="M12199" s="61"/>
      <c r="N12199" s="61"/>
      <c r="O12199" s="61"/>
      <c r="P12199" s="61"/>
      <c r="Q12199" s="61"/>
      <c r="R12199" s="61"/>
      <c r="S12199" s="61"/>
      <c r="T12199" s="61"/>
      <c r="U12199" s="61"/>
      <c r="V12199" s="61"/>
      <c r="W12199" s="61"/>
      <c r="X12199" s="61"/>
      <c r="Y12199" s="61"/>
      <c r="Z12199" s="61"/>
      <c r="AA12199" s="61"/>
      <c r="AB12199" s="61"/>
      <c r="AC12199" s="61"/>
      <c r="AD12199" s="61"/>
      <c r="AE12199" s="61"/>
      <c r="AF12199" s="61"/>
      <c r="AG12199" s="61"/>
      <c r="AH12199" s="61"/>
      <c r="AI12199" s="61"/>
      <c r="AJ12199" s="61"/>
      <c r="AK12199" s="61"/>
      <c r="AL12199" s="61"/>
      <c r="AM12199" s="61"/>
      <c r="AN12199" s="61"/>
      <c r="AO12199" s="61"/>
      <c r="AP12199" s="62"/>
      <c r="AQ12199" s="61"/>
      <c r="AR12199" s="61"/>
      <c r="AS12199" s="61"/>
      <c r="AT12199" s="61"/>
      <c r="AU12199" s="61"/>
      <c r="AV12199" s="61"/>
      <c r="AW12199" s="60"/>
    </row>
    <row r="12200" s="59" customFormat="1" customHeight="1" spans="1:49">
      <c r="A12200" s="60"/>
      <c r="B12200" s="60"/>
      <c r="C12200" s="60"/>
      <c r="D12200" s="60"/>
      <c r="H12200" s="61"/>
      <c r="I12200" s="61"/>
      <c r="J12200" s="61"/>
      <c r="K12200" s="61"/>
      <c r="L12200" s="61"/>
      <c r="M12200" s="61"/>
      <c r="N12200" s="61"/>
      <c r="O12200" s="61"/>
      <c r="P12200" s="61"/>
      <c r="Q12200" s="61"/>
      <c r="R12200" s="61"/>
      <c r="S12200" s="61"/>
      <c r="T12200" s="61"/>
      <c r="U12200" s="61"/>
      <c r="V12200" s="61"/>
      <c r="W12200" s="61"/>
      <c r="X12200" s="61"/>
      <c r="Y12200" s="61"/>
      <c r="Z12200" s="61"/>
      <c r="AA12200" s="61"/>
      <c r="AB12200" s="61"/>
      <c r="AC12200" s="61"/>
      <c r="AD12200" s="61"/>
      <c r="AE12200" s="61"/>
      <c r="AF12200" s="61"/>
      <c r="AG12200" s="61"/>
      <c r="AH12200" s="61"/>
      <c r="AI12200" s="61"/>
      <c r="AJ12200" s="61"/>
      <c r="AK12200" s="61"/>
      <c r="AL12200" s="61"/>
      <c r="AM12200" s="61"/>
      <c r="AN12200" s="61"/>
      <c r="AO12200" s="61"/>
      <c r="AP12200" s="62"/>
      <c r="AQ12200" s="61"/>
      <c r="AR12200" s="61"/>
      <c r="AS12200" s="61"/>
      <c r="AT12200" s="61"/>
      <c r="AU12200" s="61"/>
      <c r="AV12200" s="61"/>
      <c r="AW12200" s="60"/>
    </row>
    <row r="12201" s="59" customFormat="1" customHeight="1" spans="1:49">
      <c r="A12201" s="60"/>
      <c r="B12201" s="60"/>
      <c r="C12201" s="60"/>
      <c r="D12201" s="60"/>
      <c r="H12201" s="61"/>
      <c r="I12201" s="61"/>
      <c r="J12201" s="61"/>
      <c r="K12201" s="61"/>
      <c r="L12201" s="61"/>
      <c r="M12201" s="61"/>
      <c r="N12201" s="61"/>
      <c r="O12201" s="61"/>
      <c r="P12201" s="61"/>
      <c r="Q12201" s="61"/>
      <c r="R12201" s="61"/>
      <c r="S12201" s="61"/>
      <c r="T12201" s="61"/>
      <c r="U12201" s="61"/>
      <c r="V12201" s="61"/>
      <c r="W12201" s="61"/>
      <c r="X12201" s="61"/>
      <c r="Y12201" s="61"/>
      <c r="Z12201" s="61"/>
      <c r="AA12201" s="61"/>
      <c r="AB12201" s="61"/>
      <c r="AC12201" s="61"/>
      <c r="AD12201" s="61"/>
      <c r="AE12201" s="61"/>
      <c r="AF12201" s="61"/>
      <c r="AG12201" s="61"/>
      <c r="AH12201" s="61"/>
      <c r="AI12201" s="61"/>
      <c r="AJ12201" s="61"/>
      <c r="AK12201" s="61"/>
      <c r="AL12201" s="61"/>
      <c r="AM12201" s="61"/>
      <c r="AN12201" s="61"/>
      <c r="AO12201" s="61"/>
      <c r="AP12201" s="62"/>
      <c r="AQ12201" s="61"/>
      <c r="AR12201" s="61"/>
      <c r="AS12201" s="61"/>
      <c r="AT12201" s="61"/>
      <c r="AU12201" s="61"/>
      <c r="AV12201" s="61"/>
      <c r="AW12201" s="60"/>
    </row>
    <row r="12202" s="59" customFormat="1" customHeight="1" spans="1:49">
      <c r="A12202" s="60"/>
      <c r="B12202" s="60"/>
      <c r="C12202" s="60"/>
      <c r="D12202" s="60"/>
      <c r="H12202" s="61"/>
      <c r="I12202" s="61"/>
      <c r="J12202" s="61"/>
      <c r="K12202" s="61"/>
      <c r="L12202" s="61"/>
      <c r="M12202" s="61"/>
      <c r="N12202" s="61"/>
      <c r="O12202" s="61"/>
      <c r="P12202" s="61"/>
      <c r="Q12202" s="61"/>
      <c r="R12202" s="61"/>
      <c r="S12202" s="61"/>
      <c r="T12202" s="61"/>
      <c r="U12202" s="61"/>
      <c r="V12202" s="61"/>
      <c r="W12202" s="61"/>
      <c r="X12202" s="61"/>
      <c r="Y12202" s="61"/>
      <c r="Z12202" s="61"/>
      <c r="AA12202" s="61"/>
      <c r="AB12202" s="61"/>
      <c r="AC12202" s="61"/>
      <c r="AD12202" s="61"/>
      <c r="AE12202" s="61"/>
      <c r="AF12202" s="61"/>
      <c r="AG12202" s="61"/>
      <c r="AH12202" s="61"/>
      <c r="AI12202" s="61"/>
      <c r="AJ12202" s="61"/>
      <c r="AK12202" s="61"/>
      <c r="AL12202" s="61"/>
      <c r="AM12202" s="61"/>
      <c r="AN12202" s="61"/>
      <c r="AO12202" s="61"/>
      <c r="AP12202" s="62"/>
      <c r="AQ12202" s="61"/>
      <c r="AR12202" s="61"/>
      <c r="AS12202" s="61"/>
      <c r="AT12202" s="61"/>
      <c r="AU12202" s="61"/>
      <c r="AV12202" s="61"/>
      <c r="AW12202" s="60"/>
    </row>
    <row r="12203" s="59" customFormat="1" customHeight="1" spans="1:49">
      <c r="A12203" s="60"/>
      <c r="B12203" s="60"/>
      <c r="C12203" s="60"/>
      <c r="D12203" s="60"/>
      <c r="H12203" s="61"/>
      <c r="I12203" s="61"/>
      <c r="J12203" s="61"/>
      <c r="K12203" s="61"/>
      <c r="L12203" s="61"/>
      <c r="M12203" s="61"/>
      <c r="N12203" s="61"/>
      <c r="O12203" s="61"/>
      <c r="P12203" s="61"/>
      <c r="Q12203" s="61"/>
      <c r="R12203" s="61"/>
      <c r="S12203" s="61"/>
      <c r="T12203" s="61"/>
      <c r="U12203" s="61"/>
      <c r="V12203" s="61"/>
      <c r="W12203" s="61"/>
      <c r="X12203" s="61"/>
      <c r="Y12203" s="61"/>
      <c r="Z12203" s="61"/>
      <c r="AA12203" s="61"/>
      <c r="AB12203" s="61"/>
      <c r="AC12203" s="61"/>
      <c r="AD12203" s="61"/>
      <c r="AE12203" s="61"/>
      <c r="AF12203" s="61"/>
      <c r="AG12203" s="61"/>
      <c r="AH12203" s="61"/>
      <c r="AI12203" s="61"/>
      <c r="AJ12203" s="61"/>
      <c r="AK12203" s="61"/>
      <c r="AL12203" s="61"/>
      <c r="AM12203" s="61"/>
      <c r="AN12203" s="61"/>
      <c r="AO12203" s="61"/>
      <c r="AP12203" s="62"/>
      <c r="AQ12203" s="61"/>
      <c r="AR12203" s="61"/>
      <c r="AS12203" s="61"/>
      <c r="AT12203" s="61"/>
      <c r="AU12203" s="61"/>
      <c r="AV12203" s="61"/>
      <c r="AW12203" s="60"/>
    </row>
    <row r="12204" s="59" customFormat="1" customHeight="1" spans="1:49">
      <c r="A12204" s="60"/>
      <c r="B12204" s="60"/>
      <c r="C12204" s="60"/>
      <c r="D12204" s="60"/>
      <c r="H12204" s="61"/>
      <c r="I12204" s="61"/>
      <c r="J12204" s="61"/>
      <c r="K12204" s="61"/>
      <c r="L12204" s="61"/>
      <c r="M12204" s="61"/>
      <c r="N12204" s="61"/>
      <c r="O12204" s="61"/>
      <c r="P12204" s="61"/>
      <c r="Q12204" s="61"/>
      <c r="R12204" s="61"/>
      <c r="S12204" s="61"/>
      <c r="T12204" s="61"/>
      <c r="U12204" s="61"/>
      <c r="V12204" s="61"/>
      <c r="W12204" s="61"/>
      <c r="X12204" s="61"/>
      <c r="Y12204" s="61"/>
      <c r="Z12204" s="61"/>
      <c r="AA12204" s="61"/>
      <c r="AB12204" s="61"/>
      <c r="AC12204" s="61"/>
      <c r="AD12204" s="61"/>
      <c r="AE12204" s="61"/>
      <c r="AF12204" s="61"/>
      <c r="AG12204" s="61"/>
      <c r="AH12204" s="61"/>
      <c r="AI12204" s="61"/>
      <c r="AJ12204" s="61"/>
      <c r="AK12204" s="61"/>
      <c r="AL12204" s="61"/>
      <c r="AM12204" s="61"/>
      <c r="AN12204" s="61"/>
      <c r="AO12204" s="61"/>
      <c r="AP12204" s="62"/>
      <c r="AQ12204" s="61"/>
      <c r="AR12204" s="61"/>
      <c r="AS12204" s="61"/>
      <c r="AT12204" s="61"/>
      <c r="AU12204" s="61"/>
      <c r="AV12204" s="61"/>
      <c r="AW12204" s="60"/>
    </row>
    <row r="12205" s="59" customFormat="1" customHeight="1" spans="1:49">
      <c r="A12205" s="60"/>
      <c r="B12205" s="60"/>
      <c r="C12205" s="60"/>
      <c r="D12205" s="60"/>
      <c r="H12205" s="61"/>
      <c r="I12205" s="61"/>
      <c r="J12205" s="61"/>
      <c r="K12205" s="61"/>
      <c r="L12205" s="61"/>
      <c r="M12205" s="61"/>
      <c r="N12205" s="61"/>
      <c r="O12205" s="61"/>
      <c r="P12205" s="61"/>
      <c r="Q12205" s="61"/>
      <c r="R12205" s="61"/>
      <c r="S12205" s="61"/>
      <c r="T12205" s="61"/>
      <c r="U12205" s="61"/>
      <c r="V12205" s="61"/>
      <c r="W12205" s="61"/>
      <c r="X12205" s="61"/>
      <c r="Y12205" s="61"/>
      <c r="Z12205" s="61"/>
      <c r="AA12205" s="61"/>
      <c r="AB12205" s="61"/>
      <c r="AC12205" s="61"/>
      <c r="AD12205" s="61"/>
      <c r="AE12205" s="61"/>
      <c r="AF12205" s="61"/>
      <c r="AG12205" s="61"/>
      <c r="AH12205" s="61"/>
      <c r="AI12205" s="61"/>
      <c r="AJ12205" s="61"/>
      <c r="AK12205" s="61"/>
      <c r="AL12205" s="61"/>
      <c r="AM12205" s="61"/>
      <c r="AN12205" s="61"/>
      <c r="AO12205" s="61"/>
      <c r="AP12205" s="62"/>
      <c r="AQ12205" s="61"/>
      <c r="AR12205" s="61"/>
      <c r="AS12205" s="61"/>
      <c r="AT12205" s="61"/>
      <c r="AU12205" s="61"/>
      <c r="AV12205" s="61"/>
      <c r="AW12205" s="60"/>
    </row>
    <row r="12206" s="59" customFormat="1" customHeight="1" spans="1:49">
      <c r="A12206" s="60"/>
      <c r="B12206" s="60"/>
      <c r="C12206" s="60"/>
      <c r="D12206" s="60"/>
      <c r="H12206" s="61"/>
      <c r="I12206" s="61"/>
      <c r="J12206" s="61"/>
      <c r="K12206" s="61"/>
      <c r="L12206" s="61"/>
      <c r="M12206" s="61"/>
      <c r="N12206" s="61"/>
      <c r="O12206" s="61"/>
      <c r="P12206" s="61"/>
      <c r="Q12206" s="61"/>
      <c r="R12206" s="61"/>
      <c r="S12206" s="61"/>
      <c r="T12206" s="61"/>
      <c r="U12206" s="61"/>
      <c r="V12206" s="61"/>
      <c r="W12206" s="61"/>
      <c r="X12206" s="61"/>
      <c r="Y12206" s="61"/>
      <c r="Z12206" s="61"/>
      <c r="AA12206" s="61"/>
      <c r="AB12206" s="61"/>
      <c r="AC12206" s="61"/>
      <c r="AD12206" s="61"/>
      <c r="AE12206" s="61"/>
      <c r="AF12206" s="61"/>
      <c r="AG12206" s="61"/>
      <c r="AH12206" s="61"/>
      <c r="AI12206" s="61"/>
      <c r="AJ12206" s="61"/>
      <c r="AK12206" s="61"/>
      <c r="AL12206" s="61"/>
      <c r="AM12206" s="61"/>
      <c r="AN12206" s="61"/>
      <c r="AO12206" s="61"/>
      <c r="AP12206" s="62"/>
      <c r="AQ12206" s="61"/>
      <c r="AR12206" s="61"/>
      <c r="AS12206" s="61"/>
      <c r="AT12206" s="61"/>
      <c r="AU12206" s="61"/>
      <c r="AV12206" s="61"/>
      <c r="AW12206" s="60"/>
    </row>
    <row r="12207" s="59" customFormat="1" customHeight="1" spans="1:49">
      <c r="A12207" s="60"/>
      <c r="B12207" s="60"/>
      <c r="C12207" s="60"/>
      <c r="D12207" s="60"/>
      <c r="H12207" s="61"/>
      <c r="I12207" s="61"/>
      <c r="J12207" s="61"/>
      <c r="K12207" s="61"/>
      <c r="L12207" s="61"/>
      <c r="M12207" s="61"/>
      <c r="N12207" s="61"/>
      <c r="O12207" s="61"/>
      <c r="P12207" s="61"/>
      <c r="Q12207" s="61"/>
      <c r="R12207" s="61"/>
      <c r="S12207" s="61"/>
      <c r="T12207" s="61"/>
      <c r="U12207" s="61"/>
      <c r="V12207" s="61"/>
      <c r="W12207" s="61"/>
      <c r="X12207" s="61"/>
      <c r="Y12207" s="61"/>
      <c r="Z12207" s="61"/>
      <c r="AA12207" s="61"/>
      <c r="AB12207" s="61"/>
      <c r="AC12207" s="61"/>
      <c r="AD12207" s="61"/>
      <c r="AE12207" s="61"/>
      <c r="AF12207" s="61"/>
      <c r="AG12207" s="61"/>
      <c r="AH12207" s="61"/>
      <c r="AI12207" s="61"/>
      <c r="AJ12207" s="61"/>
      <c r="AK12207" s="61"/>
      <c r="AL12207" s="61"/>
      <c r="AM12207" s="61"/>
      <c r="AN12207" s="61"/>
      <c r="AO12207" s="61"/>
      <c r="AP12207" s="62"/>
      <c r="AQ12207" s="61"/>
      <c r="AR12207" s="61"/>
      <c r="AS12207" s="61"/>
      <c r="AT12207" s="61"/>
      <c r="AU12207" s="61"/>
      <c r="AV12207" s="61"/>
      <c r="AW12207" s="60"/>
    </row>
    <row r="12208" s="59" customFormat="1" customHeight="1" spans="1:49">
      <c r="A12208" s="60"/>
      <c r="B12208" s="60"/>
      <c r="C12208" s="60"/>
      <c r="D12208" s="60"/>
      <c r="H12208" s="61"/>
      <c r="I12208" s="61"/>
      <c r="J12208" s="61"/>
      <c r="K12208" s="61"/>
      <c r="L12208" s="61"/>
      <c r="M12208" s="61"/>
      <c r="N12208" s="61"/>
      <c r="O12208" s="61"/>
      <c r="P12208" s="61"/>
      <c r="Q12208" s="61"/>
      <c r="R12208" s="61"/>
      <c r="S12208" s="61"/>
      <c r="T12208" s="61"/>
      <c r="U12208" s="61"/>
      <c r="V12208" s="61"/>
      <c r="W12208" s="61"/>
      <c r="X12208" s="61"/>
      <c r="Y12208" s="61"/>
      <c r="Z12208" s="61"/>
      <c r="AA12208" s="61"/>
      <c r="AB12208" s="61"/>
      <c r="AC12208" s="61"/>
      <c r="AD12208" s="61"/>
      <c r="AE12208" s="61"/>
      <c r="AF12208" s="61"/>
      <c r="AG12208" s="61"/>
      <c r="AH12208" s="61"/>
      <c r="AI12208" s="61"/>
      <c r="AJ12208" s="61"/>
      <c r="AK12208" s="61"/>
      <c r="AL12208" s="61"/>
      <c r="AM12208" s="61"/>
      <c r="AN12208" s="61"/>
      <c r="AO12208" s="61"/>
      <c r="AP12208" s="62"/>
      <c r="AQ12208" s="61"/>
      <c r="AR12208" s="61"/>
      <c r="AS12208" s="61"/>
      <c r="AT12208" s="61"/>
      <c r="AU12208" s="61"/>
      <c r="AV12208" s="61"/>
      <c r="AW12208" s="60"/>
    </row>
    <row r="12209" s="59" customFormat="1" customHeight="1" spans="1:49">
      <c r="A12209" s="60"/>
      <c r="B12209" s="60"/>
      <c r="C12209" s="60"/>
      <c r="D12209" s="60"/>
      <c r="H12209" s="61"/>
      <c r="I12209" s="61"/>
      <c r="J12209" s="61"/>
      <c r="K12209" s="61"/>
      <c r="L12209" s="61"/>
      <c r="M12209" s="61"/>
      <c r="N12209" s="61"/>
      <c r="O12209" s="61"/>
      <c r="P12209" s="61"/>
      <c r="Q12209" s="61"/>
      <c r="R12209" s="61"/>
      <c r="S12209" s="61"/>
      <c r="T12209" s="61"/>
      <c r="U12209" s="61"/>
      <c r="V12209" s="61"/>
      <c r="W12209" s="61"/>
      <c r="X12209" s="61"/>
      <c r="Y12209" s="61"/>
      <c r="Z12209" s="61"/>
      <c r="AA12209" s="61"/>
      <c r="AB12209" s="61"/>
      <c r="AC12209" s="61"/>
      <c r="AD12209" s="61"/>
      <c r="AE12209" s="61"/>
      <c r="AF12209" s="61"/>
      <c r="AG12209" s="61"/>
      <c r="AH12209" s="61"/>
      <c r="AI12209" s="61"/>
      <c r="AJ12209" s="61"/>
      <c r="AK12209" s="61"/>
      <c r="AL12209" s="61"/>
      <c r="AM12209" s="61"/>
      <c r="AN12209" s="61"/>
      <c r="AO12209" s="61"/>
      <c r="AP12209" s="62"/>
      <c r="AQ12209" s="61"/>
      <c r="AR12209" s="61"/>
      <c r="AS12209" s="61"/>
      <c r="AT12209" s="61"/>
      <c r="AU12209" s="61"/>
      <c r="AV12209" s="61"/>
      <c r="AW12209" s="60"/>
    </row>
    <row r="12210" s="59" customFormat="1" customHeight="1" spans="1:49">
      <c r="A12210" s="60"/>
      <c r="B12210" s="60"/>
      <c r="C12210" s="60"/>
      <c r="D12210" s="60"/>
      <c r="H12210" s="61"/>
      <c r="I12210" s="61"/>
      <c r="J12210" s="61"/>
      <c r="K12210" s="61"/>
      <c r="L12210" s="61"/>
      <c r="M12210" s="61"/>
      <c r="N12210" s="61"/>
      <c r="O12210" s="61"/>
      <c r="P12210" s="61"/>
      <c r="Q12210" s="61"/>
      <c r="R12210" s="61"/>
      <c r="S12210" s="61"/>
      <c r="T12210" s="61"/>
      <c r="U12210" s="61"/>
      <c r="V12210" s="61"/>
      <c r="W12210" s="61"/>
      <c r="X12210" s="61"/>
      <c r="Y12210" s="61"/>
      <c r="Z12210" s="61"/>
      <c r="AA12210" s="61"/>
      <c r="AB12210" s="61"/>
      <c r="AC12210" s="61"/>
      <c r="AD12210" s="61"/>
      <c r="AE12210" s="61"/>
      <c r="AF12210" s="61"/>
      <c r="AG12210" s="61"/>
      <c r="AH12210" s="61"/>
      <c r="AI12210" s="61"/>
      <c r="AJ12210" s="61"/>
      <c r="AK12210" s="61"/>
      <c r="AL12210" s="61"/>
      <c r="AM12210" s="61"/>
      <c r="AN12210" s="61"/>
      <c r="AO12210" s="61"/>
      <c r="AP12210" s="62"/>
      <c r="AQ12210" s="61"/>
      <c r="AR12210" s="61"/>
      <c r="AS12210" s="61"/>
      <c r="AT12210" s="61"/>
      <c r="AU12210" s="61"/>
      <c r="AV12210" s="61"/>
      <c r="AW12210" s="60"/>
    </row>
    <row r="12211" s="59" customFormat="1" customHeight="1" spans="1:49">
      <c r="A12211" s="60"/>
      <c r="B12211" s="60"/>
      <c r="C12211" s="60"/>
      <c r="D12211" s="60"/>
      <c r="H12211" s="61"/>
      <c r="I12211" s="61"/>
      <c r="J12211" s="61"/>
      <c r="K12211" s="61"/>
      <c r="L12211" s="61"/>
      <c r="M12211" s="61"/>
      <c r="N12211" s="61"/>
      <c r="O12211" s="61"/>
      <c r="P12211" s="61"/>
      <c r="Q12211" s="61"/>
      <c r="R12211" s="61"/>
      <c r="S12211" s="61"/>
      <c r="T12211" s="61"/>
      <c r="U12211" s="61"/>
      <c r="V12211" s="61"/>
      <c r="W12211" s="61"/>
      <c r="X12211" s="61"/>
      <c r="Y12211" s="61"/>
      <c r="Z12211" s="61"/>
      <c r="AA12211" s="61"/>
      <c r="AB12211" s="61"/>
      <c r="AC12211" s="61"/>
      <c r="AD12211" s="61"/>
      <c r="AE12211" s="61"/>
      <c r="AF12211" s="61"/>
      <c r="AG12211" s="61"/>
      <c r="AH12211" s="61"/>
      <c r="AI12211" s="61"/>
      <c r="AJ12211" s="61"/>
      <c r="AK12211" s="61"/>
      <c r="AL12211" s="61"/>
      <c r="AM12211" s="61"/>
      <c r="AN12211" s="61"/>
      <c r="AO12211" s="61"/>
      <c r="AP12211" s="62"/>
      <c r="AQ12211" s="61"/>
      <c r="AR12211" s="61"/>
      <c r="AS12211" s="61"/>
      <c r="AT12211" s="61"/>
      <c r="AU12211" s="61"/>
      <c r="AV12211" s="61"/>
      <c r="AW12211" s="60"/>
    </row>
    <row r="12212" s="59" customFormat="1" customHeight="1" spans="1:49">
      <c r="A12212" s="60"/>
      <c r="B12212" s="60"/>
      <c r="C12212" s="60"/>
      <c r="D12212" s="60"/>
      <c r="H12212" s="61"/>
      <c r="I12212" s="61"/>
      <c r="J12212" s="61"/>
      <c r="K12212" s="61"/>
      <c r="L12212" s="61"/>
      <c r="M12212" s="61"/>
      <c r="N12212" s="61"/>
      <c r="O12212" s="61"/>
      <c r="P12212" s="61"/>
      <c r="Q12212" s="61"/>
      <c r="R12212" s="61"/>
      <c r="S12212" s="61"/>
      <c r="T12212" s="61"/>
      <c r="U12212" s="61"/>
      <c r="V12212" s="61"/>
      <c r="W12212" s="61"/>
      <c r="X12212" s="61"/>
      <c r="Y12212" s="61"/>
      <c r="Z12212" s="61"/>
      <c r="AA12212" s="61"/>
      <c r="AB12212" s="61"/>
      <c r="AC12212" s="61"/>
      <c r="AD12212" s="61"/>
      <c r="AE12212" s="61"/>
      <c r="AF12212" s="61"/>
      <c r="AG12212" s="61"/>
      <c r="AH12212" s="61"/>
      <c r="AI12212" s="61"/>
      <c r="AJ12212" s="61"/>
      <c r="AK12212" s="61"/>
      <c r="AL12212" s="61"/>
      <c r="AM12212" s="61"/>
      <c r="AN12212" s="61"/>
      <c r="AO12212" s="61"/>
      <c r="AP12212" s="62"/>
      <c r="AQ12212" s="61"/>
      <c r="AR12212" s="61"/>
      <c r="AS12212" s="61"/>
      <c r="AT12212" s="61"/>
      <c r="AU12212" s="61"/>
      <c r="AV12212" s="61"/>
      <c r="AW12212" s="60"/>
    </row>
    <row r="12213" s="59" customFormat="1" customHeight="1" spans="1:49">
      <c r="A12213" s="60"/>
      <c r="B12213" s="60"/>
      <c r="C12213" s="60"/>
      <c r="D12213" s="60"/>
      <c r="H12213" s="61"/>
      <c r="I12213" s="61"/>
      <c r="J12213" s="61"/>
      <c r="K12213" s="61"/>
      <c r="L12213" s="61"/>
      <c r="M12213" s="61"/>
      <c r="N12213" s="61"/>
      <c r="O12213" s="61"/>
      <c r="P12213" s="61"/>
      <c r="Q12213" s="61"/>
      <c r="R12213" s="61"/>
      <c r="S12213" s="61"/>
      <c r="T12213" s="61"/>
      <c r="U12213" s="61"/>
      <c r="V12213" s="61"/>
      <c r="W12213" s="61"/>
      <c r="X12213" s="61"/>
      <c r="Y12213" s="61"/>
      <c r="Z12213" s="61"/>
      <c r="AA12213" s="61"/>
      <c r="AB12213" s="61"/>
      <c r="AC12213" s="61"/>
      <c r="AD12213" s="61"/>
      <c r="AE12213" s="61"/>
      <c r="AF12213" s="61"/>
      <c r="AG12213" s="61"/>
      <c r="AH12213" s="61"/>
      <c r="AI12213" s="61"/>
      <c r="AJ12213" s="61"/>
      <c r="AK12213" s="61"/>
      <c r="AL12213" s="61"/>
      <c r="AM12213" s="61"/>
      <c r="AN12213" s="61"/>
      <c r="AO12213" s="61"/>
      <c r="AP12213" s="62"/>
      <c r="AQ12213" s="61"/>
      <c r="AR12213" s="61"/>
      <c r="AS12213" s="61"/>
      <c r="AT12213" s="61"/>
      <c r="AU12213" s="61"/>
      <c r="AV12213" s="61"/>
      <c r="AW12213" s="60"/>
    </row>
    <row r="12214" s="59" customFormat="1" customHeight="1" spans="1:49">
      <c r="A12214" s="60"/>
      <c r="B12214" s="60"/>
      <c r="C12214" s="60"/>
      <c r="D12214" s="60"/>
      <c r="H12214" s="61"/>
      <c r="I12214" s="61"/>
      <c r="J12214" s="61"/>
      <c r="K12214" s="61"/>
      <c r="L12214" s="61"/>
      <c r="M12214" s="61"/>
      <c r="N12214" s="61"/>
      <c r="O12214" s="61"/>
      <c r="P12214" s="61"/>
      <c r="Q12214" s="61"/>
      <c r="R12214" s="61"/>
      <c r="S12214" s="61"/>
      <c r="T12214" s="61"/>
      <c r="U12214" s="61"/>
      <c r="V12214" s="61"/>
      <c r="W12214" s="61"/>
      <c r="X12214" s="61"/>
      <c r="Y12214" s="61"/>
      <c r="Z12214" s="61"/>
      <c r="AA12214" s="61"/>
      <c r="AB12214" s="61"/>
      <c r="AC12214" s="61"/>
      <c r="AD12214" s="61"/>
      <c r="AE12214" s="61"/>
      <c r="AF12214" s="61"/>
      <c r="AG12214" s="61"/>
      <c r="AH12214" s="61"/>
      <c r="AI12214" s="61"/>
      <c r="AJ12214" s="61"/>
      <c r="AK12214" s="61"/>
      <c r="AL12214" s="61"/>
      <c r="AM12214" s="61"/>
      <c r="AN12214" s="61"/>
      <c r="AO12214" s="61"/>
      <c r="AP12214" s="62"/>
      <c r="AQ12214" s="61"/>
      <c r="AR12214" s="61"/>
      <c r="AS12214" s="61"/>
      <c r="AT12214" s="61"/>
      <c r="AU12214" s="61"/>
      <c r="AV12214" s="61"/>
      <c r="AW12214" s="60"/>
    </row>
    <row r="12215" s="59" customFormat="1" customHeight="1" spans="1:49">
      <c r="A12215" s="60"/>
      <c r="B12215" s="60"/>
      <c r="C12215" s="60"/>
      <c r="D12215" s="60"/>
      <c r="H12215" s="61"/>
      <c r="I12215" s="61"/>
      <c r="J12215" s="61"/>
      <c r="K12215" s="61"/>
      <c r="L12215" s="61"/>
      <c r="M12215" s="61"/>
      <c r="N12215" s="61"/>
      <c r="O12215" s="61"/>
      <c r="P12215" s="61"/>
      <c r="Q12215" s="61"/>
      <c r="R12215" s="61"/>
      <c r="S12215" s="61"/>
      <c r="T12215" s="61"/>
      <c r="U12215" s="61"/>
      <c r="V12215" s="61"/>
      <c r="W12215" s="61"/>
      <c r="X12215" s="61"/>
      <c r="Y12215" s="61"/>
      <c r="Z12215" s="61"/>
      <c r="AA12215" s="61"/>
      <c r="AB12215" s="61"/>
      <c r="AC12215" s="61"/>
      <c r="AD12215" s="61"/>
      <c r="AE12215" s="61"/>
      <c r="AF12215" s="61"/>
      <c r="AG12215" s="61"/>
      <c r="AH12215" s="61"/>
      <c r="AI12215" s="61"/>
      <c r="AJ12215" s="61"/>
      <c r="AK12215" s="61"/>
      <c r="AL12215" s="61"/>
      <c r="AM12215" s="61"/>
      <c r="AN12215" s="61"/>
      <c r="AO12215" s="61"/>
      <c r="AP12215" s="62"/>
      <c r="AQ12215" s="61"/>
      <c r="AR12215" s="61"/>
      <c r="AS12215" s="61"/>
      <c r="AT12215" s="61"/>
      <c r="AU12215" s="61"/>
      <c r="AV12215" s="61"/>
      <c r="AW12215" s="60"/>
    </row>
    <row r="12216" s="59" customFormat="1" customHeight="1" spans="1:49">
      <c r="A12216" s="60"/>
      <c r="B12216" s="60"/>
      <c r="C12216" s="60"/>
      <c r="D12216" s="60"/>
      <c r="H12216" s="61"/>
      <c r="I12216" s="61"/>
      <c r="J12216" s="61"/>
      <c r="K12216" s="61"/>
      <c r="L12216" s="61"/>
      <c r="M12216" s="61"/>
      <c r="N12216" s="61"/>
      <c r="O12216" s="61"/>
      <c r="P12216" s="61"/>
      <c r="Q12216" s="61"/>
      <c r="R12216" s="61"/>
      <c r="S12216" s="61"/>
      <c r="T12216" s="61"/>
      <c r="U12216" s="61"/>
      <c r="V12216" s="61"/>
      <c r="W12216" s="61"/>
      <c r="X12216" s="61"/>
      <c r="Y12216" s="61"/>
      <c r="Z12216" s="61"/>
      <c r="AA12216" s="61"/>
      <c r="AB12216" s="61"/>
      <c r="AC12216" s="61"/>
      <c r="AD12216" s="61"/>
      <c r="AE12216" s="61"/>
      <c r="AF12216" s="61"/>
      <c r="AG12216" s="61"/>
      <c r="AH12216" s="61"/>
      <c r="AI12216" s="61"/>
      <c r="AJ12216" s="61"/>
      <c r="AK12216" s="61"/>
      <c r="AL12216" s="61"/>
      <c r="AM12216" s="61"/>
      <c r="AN12216" s="61"/>
      <c r="AO12216" s="61"/>
      <c r="AP12216" s="62"/>
      <c r="AQ12216" s="61"/>
      <c r="AR12216" s="61"/>
      <c r="AS12216" s="61"/>
      <c r="AT12216" s="61"/>
      <c r="AU12216" s="61"/>
      <c r="AV12216" s="61"/>
      <c r="AW12216" s="60"/>
    </row>
    <row r="12217" s="59" customFormat="1" customHeight="1" spans="1:49">
      <c r="A12217" s="60"/>
      <c r="B12217" s="60"/>
      <c r="C12217" s="60"/>
      <c r="D12217" s="60"/>
      <c r="H12217" s="61"/>
      <c r="I12217" s="61"/>
      <c r="J12217" s="61"/>
      <c r="K12217" s="61"/>
      <c r="L12217" s="61"/>
      <c r="M12217" s="61"/>
      <c r="N12217" s="61"/>
      <c r="O12217" s="61"/>
      <c r="P12217" s="61"/>
      <c r="Q12217" s="61"/>
      <c r="R12217" s="61"/>
      <c r="S12217" s="61"/>
      <c r="T12217" s="61"/>
      <c r="U12217" s="61"/>
      <c r="V12217" s="61"/>
      <c r="W12217" s="61"/>
      <c r="X12217" s="61"/>
      <c r="Y12217" s="61"/>
      <c r="Z12217" s="61"/>
      <c r="AA12217" s="61"/>
      <c r="AB12217" s="61"/>
      <c r="AC12217" s="61"/>
      <c r="AD12217" s="61"/>
      <c r="AE12217" s="61"/>
      <c r="AF12217" s="61"/>
      <c r="AG12217" s="61"/>
      <c r="AH12217" s="61"/>
      <c r="AI12217" s="61"/>
      <c r="AJ12217" s="61"/>
      <c r="AK12217" s="61"/>
      <c r="AL12217" s="61"/>
      <c r="AM12217" s="61"/>
      <c r="AN12217" s="61"/>
      <c r="AO12217" s="61"/>
      <c r="AP12217" s="62"/>
      <c r="AQ12217" s="61"/>
      <c r="AR12217" s="61"/>
      <c r="AS12217" s="61"/>
      <c r="AT12217" s="61"/>
      <c r="AU12217" s="61"/>
      <c r="AV12217" s="61"/>
      <c r="AW12217" s="60"/>
    </row>
    <row r="12218" s="59" customFormat="1" customHeight="1" spans="1:49">
      <c r="A12218" s="60"/>
      <c r="B12218" s="60"/>
      <c r="C12218" s="60"/>
      <c r="D12218" s="60"/>
      <c r="H12218" s="61"/>
      <c r="I12218" s="61"/>
      <c r="J12218" s="61"/>
      <c r="K12218" s="61"/>
      <c r="L12218" s="61"/>
      <c r="M12218" s="61"/>
      <c r="N12218" s="61"/>
      <c r="O12218" s="61"/>
      <c r="P12218" s="61"/>
      <c r="Q12218" s="61"/>
      <c r="R12218" s="61"/>
      <c r="S12218" s="61"/>
      <c r="T12218" s="61"/>
      <c r="U12218" s="61"/>
      <c r="V12218" s="61"/>
      <c r="W12218" s="61"/>
      <c r="X12218" s="61"/>
      <c r="Y12218" s="61"/>
      <c r="Z12218" s="61"/>
      <c r="AA12218" s="61"/>
      <c r="AB12218" s="61"/>
      <c r="AC12218" s="61"/>
      <c r="AD12218" s="61"/>
      <c r="AE12218" s="61"/>
      <c r="AF12218" s="61"/>
      <c r="AG12218" s="61"/>
      <c r="AH12218" s="61"/>
      <c r="AI12218" s="61"/>
      <c r="AJ12218" s="61"/>
      <c r="AK12218" s="61"/>
      <c r="AL12218" s="61"/>
      <c r="AM12218" s="61"/>
      <c r="AN12218" s="61"/>
      <c r="AO12218" s="61"/>
      <c r="AP12218" s="62"/>
      <c r="AQ12218" s="61"/>
      <c r="AR12218" s="61"/>
      <c r="AS12218" s="61"/>
      <c r="AT12218" s="61"/>
      <c r="AU12218" s="61"/>
      <c r="AV12218" s="61"/>
      <c r="AW12218" s="60"/>
    </row>
    <row r="12219" s="59" customFormat="1" customHeight="1" spans="1:49">
      <c r="A12219" s="60"/>
      <c r="B12219" s="60"/>
      <c r="C12219" s="60"/>
      <c r="D12219" s="60"/>
      <c r="H12219" s="61"/>
      <c r="I12219" s="61"/>
      <c r="J12219" s="61"/>
      <c r="K12219" s="61"/>
      <c r="L12219" s="61"/>
      <c r="M12219" s="61"/>
      <c r="N12219" s="61"/>
      <c r="O12219" s="61"/>
      <c r="P12219" s="61"/>
      <c r="Q12219" s="61"/>
      <c r="R12219" s="61"/>
      <c r="S12219" s="61"/>
      <c r="T12219" s="61"/>
      <c r="U12219" s="61"/>
      <c r="V12219" s="61"/>
      <c r="W12219" s="61"/>
      <c r="X12219" s="61"/>
      <c r="Y12219" s="61"/>
      <c r="Z12219" s="61"/>
      <c r="AA12219" s="61"/>
      <c r="AB12219" s="61"/>
      <c r="AC12219" s="61"/>
      <c r="AD12219" s="61"/>
      <c r="AE12219" s="61"/>
      <c r="AF12219" s="61"/>
      <c r="AG12219" s="61"/>
      <c r="AH12219" s="61"/>
      <c r="AI12219" s="61"/>
      <c r="AJ12219" s="61"/>
      <c r="AK12219" s="61"/>
      <c r="AL12219" s="61"/>
      <c r="AM12219" s="61"/>
      <c r="AN12219" s="61"/>
      <c r="AO12219" s="61"/>
      <c r="AP12219" s="62"/>
      <c r="AQ12219" s="61"/>
      <c r="AR12219" s="61"/>
      <c r="AS12219" s="61"/>
      <c r="AT12219" s="61"/>
      <c r="AU12219" s="61"/>
      <c r="AV12219" s="61"/>
      <c r="AW12219" s="60"/>
    </row>
    <row r="12220" s="59" customFormat="1" customHeight="1" spans="1:49">
      <c r="A12220" s="60"/>
      <c r="B12220" s="60"/>
      <c r="C12220" s="60"/>
      <c r="D12220" s="60"/>
      <c r="H12220" s="61"/>
      <c r="I12220" s="61"/>
      <c r="J12220" s="61"/>
      <c r="K12220" s="61"/>
      <c r="L12220" s="61"/>
      <c r="M12220" s="61"/>
      <c r="N12220" s="61"/>
      <c r="O12220" s="61"/>
      <c r="P12220" s="61"/>
      <c r="Q12220" s="61"/>
      <c r="R12220" s="61"/>
      <c r="S12220" s="61"/>
      <c r="T12220" s="61"/>
      <c r="U12220" s="61"/>
      <c r="V12220" s="61"/>
      <c r="W12220" s="61"/>
      <c r="X12220" s="61"/>
      <c r="Y12220" s="61"/>
      <c r="Z12220" s="61"/>
      <c r="AA12220" s="61"/>
      <c r="AB12220" s="61"/>
      <c r="AC12220" s="61"/>
      <c r="AD12220" s="61"/>
      <c r="AE12220" s="61"/>
      <c r="AF12220" s="61"/>
      <c r="AG12220" s="61"/>
      <c r="AH12220" s="61"/>
      <c r="AI12220" s="61"/>
      <c r="AJ12220" s="61"/>
      <c r="AK12220" s="61"/>
      <c r="AL12220" s="61"/>
      <c r="AM12220" s="61"/>
      <c r="AN12220" s="61"/>
      <c r="AO12220" s="61"/>
      <c r="AP12220" s="62"/>
      <c r="AQ12220" s="61"/>
      <c r="AR12220" s="61"/>
      <c r="AS12220" s="61"/>
      <c r="AT12220" s="61"/>
      <c r="AU12220" s="61"/>
      <c r="AV12220" s="61"/>
      <c r="AW12220" s="60"/>
    </row>
    <row r="12221" s="59" customFormat="1" customHeight="1" spans="1:49">
      <c r="A12221" s="60"/>
      <c r="B12221" s="60"/>
      <c r="C12221" s="60"/>
      <c r="D12221" s="60"/>
      <c r="H12221" s="61"/>
      <c r="I12221" s="61"/>
      <c r="J12221" s="61"/>
      <c r="K12221" s="61"/>
      <c r="L12221" s="61"/>
      <c r="M12221" s="61"/>
      <c r="N12221" s="61"/>
      <c r="O12221" s="61"/>
      <c r="P12221" s="61"/>
      <c r="Q12221" s="61"/>
      <c r="R12221" s="61"/>
      <c r="S12221" s="61"/>
      <c r="T12221" s="61"/>
      <c r="U12221" s="61"/>
      <c r="V12221" s="61"/>
      <c r="W12221" s="61"/>
      <c r="X12221" s="61"/>
      <c r="Y12221" s="61"/>
      <c r="Z12221" s="61"/>
      <c r="AA12221" s="61"/>
      <c r="AB12221" s="61"/>
      <c r="AC12221" s="61"/>
      <c r="AD12221" s="61"/>
      <c r="AE12221" s="61"/>
      <c r="AF12221" s="61"/>
      <c r="AG12221" s="61"/>
      <c r="AH12221" s="61"/>
      <c r="AI12221" s="61"/>
      <c r="AJ12221" s="61"/>
      <c r="AK12221" s="61"/>
      <c r="AL12221" s="61"/>
      <c r="AM12221" s="61"/>
      <c r="AN12221" s="61"/>
      <c r="AO12221" s="61"/>
      <c r="AP12221" s="62"/>
      <c r="AQ12221" s="61"/>
      <c r="AR12221" s="61"/>
      <c r="AS12221" s="61"/>
      <c r="AT12221" s="61"/>
      <c r="AU12221" s="61"/>
      <c r="AV12221" s="61"/>
      <c r="AW12221" s="60"/>
    </row>
    <row r="12222" s="59" customFormat="1" customHeight="1" spans="1:49">
      <c r="A12222" s="60"/>
      <c r="B12222" s="60"/>
      <c r="C12222" s="60"/>
      <c r="D12222" s="60"/>
      <c r="H12222" s="61"/>
      <c r="I12222" s="61"/>
      <c r="J12222" s="61"/>
      <c r="K12222" s="61"/>
      <c r="L12222" s="61"/>
      <c r="M12222" s="61"/>
      <c r="N12222" s="61"/>
      <c r="O12222" s="61"/>
      <c r="P12222" s="61"/>
      <c r="Q12222" s="61"/>
      <c r="R12222" s="61"/>
      <c r="S12222" s="61"/>
      <c r="T12222" s="61"/>
      <c r="U12222" s="61"/>
      <c r="V12222" s="61"/>
      <c r="W12222" s="61"/>
      <c r="X12222" s="61"/>
      <c r="Y12222" s="61"/>
      <c r="Z12222" s="61"/>
      <c r="AA12222" s="61"/>
      <c r="AB12222" s="61"/>
      <c r="AC12222" s="61"/>
      <c r="AD12222" s="61"/>
      <c r="AE12222" s="61"/>
      <c r="AF12222" s="61"/>
      <c r="AG12222" s="61"/>
      <c r="AH12222" s="61"/>
      <c r="AI12222" s="61"/>
      <c r="AJ12222" s="61"/>
      <c r="AK12222" s="61"/>
      <c r="AL12222" s="61"/>
      <c r="AM12222" s="61"/>
      <c r="AN12222" s="61"/>
      <c r="AO12222" s="61"/>
      <c r="AP12222" s="62"/>
      <c r="AQ12222" s="61"/>
      <c r="AR12222" s="61"/>
      <c r="AS12222" s="61"/>
      <c r="AT12222" s="61"/>
      <c r="AU12222" s="61"/>
      <c r="AV12222" s="61"/>
      <c r="AW12222" s="60"/>
    </row>
    <row r="12223" s="59" customFormat="1" customHeight="1" spans="1:49">
      <c r="A12223" s="60"/>
      <c r="B12223" s="60"/>
      <c r="C12223" s="60"/>
      <c r="D12223" s="60"/>
      <c r="H12223" s="61"/>
      <c r="I12223" s="61"/>
      <c r="J12223" s="61"/>
      <c r="K12223" s="61"/>
      <c r="L12223" s="61"/>
      <c r="M12223" s="61"/>
      <c r="N12223" s="61"/>
      <c r="O12223" s="61"/>
      <c r="P12223" s="61"/>
      <c r="Q12223" s="61"/>
      <c r="R12223" s="61"/>
      <c r="S12223" s="61"/>
      <c r="T12223" s="61"/>
      <c r="U12223" s="61"/>
      <c r="V12223" s="61"/>
      <c r="W12223" s="61"/>
      <c r="X12223" s="61"/>
      <c r="Y12223" s="61"/>
      <c r="Z12223" s="61"/>
      <c r="AA12223" s="61"/>
      <c r="AB12223" s="61"/>
      <c r="AC12223" s="61"/>
      <c r="AD12223" s="61"/>
      <c r="AE12223" s="61"/>
      <c r="AF12223" s="61"/>
      <c r="AG12223" s="61"/>
      <c r="AH12223" s="61"/>
      <c r="AI12223" s="61"/>
      <c r="AJ12223" s="61"/>
      <c r="AK12223" s="61"/>
      <c r="AL12223" s="61"/>
      <c r="AM12223" s="61"/>
      <c r="AN12223" s="61"/>
      <c r="AO12223" s="61"/>
      <c r="AP12223" s="62"/>
      <c r="AQ12223" s="61"/>
      <c r="AR12223" s="61"/>
      <c r="AS12223" s="61"/>
      <c r="AT12223" s="61"/>
      <c r="AU12223" s="61"/>
      <c r="AV12223" s="61"/>
      <c r="AW12223" s="60"/>
    </row>
    <row r="12224" s="59" customFormat="1" customHeight="1" spans="1:49">
      <c r="A12224" s="60"/>
      <c r="B12224" s="60"/>
      <c r="C12224" s="60"/>
      <c r="D12224" s="60"/>
      <c r="H12224" s="61"/>
      <c r="I12224" s="61"/>
      <c r="J12224" s="61"/>
      <c r="K12224" s="61"/>
      <c r="L12224" s="61"/>
      <c r="M12224" s="61"/>
      <c r="N12224" s="61"/>
      <c r="O12224" s="61"/>
      <c r="P12224" s="61"/>
      <c r="Q12224" s="61"/>
      <c r="R12224" s="61"/>
      <c r="S12224" s="61"/>
      <c r="T12224" s="61"/>
      <c r="U12224" s="61"/>
      <c r="V12224" s="61"/>
      <c r="W12224" s="61"/>
      <c r="X12224" s="61"/>
      <c r="Y12224" s="61"/>
      <c r="Z12224" s="61"/>
      <c r="AA12224" s="61"/>
      <c r="AB12224" s="61"/>
      <c r="AC12224" s="61"/>
      <c r="AD12224" s="61"/>
      <c r="AE12224" s="61"/>
      <c r="AF12224" s="61"/>
      <c r="AG12224" s="61"/>
      <c r="AH12224" s="61"/>
      <c r="AI12224" s="61"/>
      <c r="AJ12224" s="61"/>
      <c r="AK12224" s="61"/>
      <c r="AL12224" s="61"/>
      <c r="AM12224" s="61"/>
      <c r="AN12224" s="61"/>
      <c r="AO12224" s="61"/>
      <c r="AP12224" s="62"/>
      <c r="AQ12224" s="61"/>
      <c r="AR12224" s="61"/>
      <c r="AS12224" s="61"/>
      <c r="AT12224" s="61"/>
      <c r="AU12224" s="61"/>
      <c r="AV12224" s="61"/>
      <c r="AW12224" s="60"/>
    </row>
    <row r="12225" s="59" customFormat="1" customHeight="1" spans="1:49">
      <c r="A12225" s="60"/>
      <c r="B12225" s="60"/>
      <c r="C12225" s="60"/>
      <c r="D12225" s="60"/>
      <c r="H12225" s="61"/>
      <c r="I12225" s="61"/>
      <c r="J12225" s="61"/>
      <c r="K12225" s="61"/>
      <c r="L12225" s="61"/>
      <c r="M12225" s="61"/>
      <c r="N12225" s="61"/>
      <c r="O12225" s="61"/>
      <c r="P12225" s="61"/>
      <c r="Q12225" s="61"/>
      <c r="R12225" s="61"/>
      <c r="S12225" s="61"/>
      <c r="T12225" s="61"/>
      <c r="U12225" s="61"/>
      <c r="V12225" s="61"/>
      <c r="W12225" s="61"/>
      <c r="X12225" s="61"/>
      <c r="Y12225" s="61"/>
      <c r="Z12225" s="61"/>
      <c r="AA12225" s="61"/>
      <c r="AB12225" s="61"/>
      <c r="AC12225" s="61"/>
      <c r="AD12225" s="61"/>
      <c r="AE12225" s="61"/>
      <c r="AF12225" s="61"/>
      <c r="AG12225" s="61"/>
      <c r="AH12225" s="61"/>
      <c r="AI12225" s="61"/>
      <c r="AJ12225" s="61"/>
      <c r="AK12225" s="61"/>
      <c r="AL12225" s="61"/>
      <c r="AM12225" s="61"/>
      <c r="AN12225" s="61"/>
      <c r="AO12225" s="61"/>
      <c r="AP12225" s="62"/>
      <c r="AQ12225" s="61"/>
      <c r="AR12225" s="61"/>
      <c r="AS12225" s="61"/>
      <c r="AT12225" s="61"/>
      <c r="AU12225" s="61"/>
      <c r="AV12225" s="61"/>
      <c r="AW12225" s="60"/>
    </row>
    <row r="12226" s="59" customFormat="1" customHeight="1" spans="1:49">
      <c r="A12226" s="60"/>
      <c r="B12226" s="60"/>
      <c r="C12226" s="60"/>
      <c r="D12226" s="60"/>
      <c r="H12226" s="61"/>
      <c r="I12226" s="61"/>
      <c r="J12226" s="61"/>
      <c r="K12226" s="61"/>
      <c r="L12226" s="61"/>
      <c r="M12226" s="61"/>
      <c r="N12226" s="61"/>
      <c r="O12226" s="61"/>
      <c r="P12226" s="61"/>
      <c r="Q12226" s="61"/>
      <c r="R12226" s="61"/>
      <c r="S12226" s="61"/>
      <c r="T12226" s="61"/>
      <c r="U12226" s="61"/>
      <c r="V12226" s="61"/>
      <c r="W12226" s="61"/>
      <c r="X12226" s="61"/>
      <c r="Y12226" s="61"/>
      <c r="Z12226" s="61"/>
      <c r="AA12226" s="61"/>
      <c r="AB12226" s="61"/>
      <c r="AC12226" s="61"/>
      <c r="AD12226" s="61"/>
      <c r="AE12226" s="61"/>
      <c r="AF12226" s="61"/>
      <c r="AG12226" s="61"/>
      <c r="AH12226" s="61"/>
      <c r="AI12226" s="61"/>
      <c r="AJ12226" s="61"/>
      <c r="AK12226" s="61"/>
      <c r="AL12226" s="61"/>
      <c r="AM12226" s="61"/>
      <c r="AN12226" s="61"/>
      <c r="AO12226" s="61"/>
      <c r="AP12226" s="62"/>
      <c r="AQ12226" s="61"/>
      <c r="AR12226" s="61"/>
      <c r="AS12226" s="61"/>
      <c r="AT12226" s="61"/>
      <c r="AU12226" s="61"/>
      <c r="AV12226" s="61"/>
      <c r="AW12226" s="60"/>
    </row>
    <row r="12227" s="59" customFormat="1" customHeight="1" spans="1:49">
      <c r="A12227" s="60"/>
      <c r="B12227" s="60"/>
      <c r="C12227" s="60"/>
      <c r="D12227" s="60"/>
      <c r="H12227" s="61"/>
      <c r="I12227" s="61"/>
      <c r="J12227" s="61"/>
      <c r="K12227" s="61"/>
      <c r="L12227" s="61"/>
      <c r="M12227" s="61"/>
      <c r="N12227" s="61"/>
      <c r="O12227" s="61"/>
      <c r="P12227" s="61"/>
      <c r="Q12227" s="61"/>
      <c r="R12227" s="61"/>
      <c r="S12227" s="61"/>
      <c r="T12227" s="61"/>
      <c r="U12227" s="61"/>
      <c r="V12227" s="61"/>
      <c r="W12227" s="61"/>
      <c r="X12227" s="61"/>
      <c r="Y12227" s="61"/>
      <c r="Z12227" s="61"/>
      <c r="AA12227" s="61"/>
      <c r="AB12227" s="61"/>
      <c r="AC12227" s="61"/>
      <c r="AD12227" s="61"/>
      <c r="AE12227" s="61"/>
      <c r="AF12227" s="61"/>
      <c r="AG12227" s="61"/>
      <c r="AH12227" s="61"/>
      <c r="AI12227" s="61"/>
      <c r="AJ12227" s="61"/>
      <c r="AK12227" s="61"/>
      <c r="AL12227" s="61"/>
      <c r="AM12227" s="61"/>
      <c r="AN12227" s="61"/>
      <c r="AO12227" s="61"/>
      <c r="AP12227" s="62"/>
      <c r="AQ12227" s="61"/>
      <c r="AR12227" s="61"/>
      <c r="AS12227" s="61"/>
      <c r="AT12227" s="61"/>
      <c r="AU12227" s="61"/>
      <c r="AV12227" s="61"/>
      <c r="AW12227" s="60"/>
    </row>
    <row r="12228" s="59" customFormat="1" customHeight="1" spans="1:49">
      <c r="A12228" s="60"/>
      <c r="B12228" s="60"/>
      <c r="C12228" s="60"/>
      <c r="D12228" s="60"/>
      <c r="H12228" s="61"/>
      <c r="I12228" s="61"/>
      <c r="J12228" s="61"/>
      <c r="K12228" s="61"/>
      <c r="L12228" s="61"/>
      <c r="M12228" s="61"/>
      <c r="N12228" s="61"/>
      <c r="O12228" s="61"/>
      <c r="P12228" s="61"/>
      <c r="Q12228" s="61"/>
      <c r="R12228" s="61"/>
      <c r="S12228" s="61"/>
      <c r="T12228" s="61"/>
      <c r="U12228" s="61"/>
      <c r="V12228" s="61"/>
      <c r="W12228" s="61"/>
      <c r="X12228" s="61"/>
      <c r="Y12228" s="61"/>
      <c r="Z12228" s="61"/>
      <c r="AA12228" s="61"/>
      <c r="AB12228" s="61"/>
      <c r="AC12228" s="61"/>
      <c r="AD12228" s="61"/>
      <c r="AE12228" s="61"/>
      <c r="AF12228" s="61"/>
      <c r="AG12228" s="61"/>
      <c r="AH12228" s="61"/>
      <c r="AI12228" s="61"/>
      <c r="AJ12228" s="61"/>
      <c r="AK12228" s="61"/>
      <c r="AL12228" s="61"/>
      <c r="AM12228" s="61"/>
      <c r="AN12228" s="61"/>
      <c r="AO12228" s="61"/>
      <c r="AP12228" s="62"/>
      <c r="AQ12228" s="61"/>
      <c r="AR12228" s="61"/>
      <c r="AS12228" s="61"/>
      <c r="AT12228" s="61"/>
      <c r="AU12228" s="61"/>
      <c r="AV12228" s="61"/>
      <c r="AW12228" s="60"/>
    </row>
    <row r="12229" s="59" customFormat="1" customHeight="1" spans="1:49">
      <c r="A12229" s="60"/>
      <c r="B12229" s="60"/>
      <c r="C12229" s="60"/>
      <c r="D12229" s="60"/>
      <c r="H12229" s="61"/>
      <c r="I12229" s="61"/>
      <c r="J12229" s="61"/>
      <c r="K12229" s="61"/>
      <c r="L12229" s="61"/>
      <c r="M12229" s="61"/>
      <c r="N12229" s="61"/>
      <c r="O12229" s="61"/>
      <c r="P12229" s="61"/>
      <c r="Q12229" s="61"/>
      <c r="R12229" s="61"/>
      <c r="S12229" s="61"/>
      <c r="T12229" s="61"/>
      <c r="U12229" s="61"/>
      <c r="V12229" s="61"/>
      <c r="W12229" s="61"/>
      <c r="X12229" s="61"/>
      <c r="Y12229" s="61"/>
      <c r="Z12229" s="61"/>
      <c r="AA12229" s="61"/>
      <c r="AB12229" s="61"/>
      <c r="AC12229" s="61"/>
      <c r="AD12229" s="61"/>
      <c r="AE12229" s="61"/>
      <c r="AF12229" s="61"/>
      <c r="AG12229" s="61"/>
      <c r="AH12229" s="61"/>
      <c r="AI12229" s="61"/>
      <c r="AJ12229" s="61"/>
      <c r="AK12229" s="61"/>
      <c r="AL12229" s="61"/>
      <c r="AM12229" s="61"/>
      <c r="AN12229" s="61"/>
      <c r="AO12229" s="61"/>
      <c r="AP12229" s="62"/>
      <c r="AQ12229" s="61"/>
      <c r="AR12229" s="61"/>
      <c r="AS12229" s="61"/>
      <c r="AT12229" s="61"/>
      <c r="AU12229" s="61"/>
      <c r="AV12229" s="61"/>
      <c r="AW12229" s="60"/>
    </row>
    <row r="12230" s="59" customFormat="1" customHeight="1" spans="1:49">
      <c r="A12230" s="60"/>
      <c r="B12230" s="60"/>
      <c r="C12230" s="60"/>
      <c r="D12230" s="60"/>
      <c r="H12230" s="61"/>
      <c r="I12230" s="61"/>
      <c r="J12230" s="61"/>
      <c r="K12230" s="61"/>
      <c r="L12230" s="61"/>
      <c r="M12230" s="61"/>
      <c r="N12230" s="61"/>
      <c r="O12230" s="61"/>
      <c r="P12230" s="61"/>
      <c r="Q12230" s="61"/>
      <c r="R12230" s="61"/>
      <c r="S12230" s="61"/>
      <c r="T12230" s="61"/>
      <c r="U12230" s="61"/>
      <c r="V12230" s="61"/>
      <c r="W12230" s="61"/>
      <c r="X12230" s="61"/>
      <c r="Y12230" s="61"/>
      <c r="Z12230" s="61"/>
      <c r="AA12230" s="61"/>
      <c r="AB12230" s="61"/>
      <c r="AC12230" s="61"/>
      <c r="AD12230" s="61"/>
      <c r="AE12230" s="61"/>
      <c r="AF12230" s="61"/>
      <c r="AG12230" s="61"/>
      <c r="AH12230" s="61"/>
      <c r="AI12230" s="61"/>
      <c r="AJ12230" s="61"/>
      <c r="AK12230" s="61"/>
      <c r="AL12230" s="61"/>
      <c r="AM12230" s="61"/>
      <c r="AN12230" s="61"/>
      <c r="AO12230" s="61"/>
      <c r="AP12230" s="62"/>
      <c r="AQ12230" s="61"/>
      <c r="AR12230" s="61"/>
      <c r="AS12230" s="61"/>
      <c r="AT12230" s="61"/>
      <c r="AU12230" s="61"/>
      <c r="AV12230" s="61"/>
      <c r="AW12230" s="60"/>
    </row>
    <row r="12231" s="59" customFormat="1" customHeight="1" spans="1:49">
      <c r="A12231" s="60"/>
      <c r="B12231" s="60"/>
      <c r="C12231" s="60"/>
      <c r="D12231" s="60"/>
      <c r="H12231" s="61"/>
      <c r="I12231" s="61"/>
      <c r="J12231" s="61"/>
      <c r="K12231" s="61"/>
      <c r="L12231" s="61"/>
      <c r="M12231" s="61"/>
      <c r="N12231" s="61"/>
      <c r="O12231" s="61"/>
      <c r="P12231" s="61"/>
      <c r="Q12231" s="61"/>
      <c r="R12231" s="61"/>
      <c r="S12231" s="61"/>
      <c r="T12231" s="61"/>
      <c r="U12231" s="61"/>
      <c r="V12231" s="61"/>
      <c r="W12231" s="61"/>
      <c r="X12231" s="61"/>
      <c r="Y12231" s="61"/>
      <c r="Z12231" s="61"/>
      <c r="AA12231" s="61"/>
      <c r="AB12231" s="61"/>
      <c r="AC12231" s="61"/>
      <c r="AD12231" s="61"/>
      <c r="AE12231" s="61"/>
      <c r="AF12231" s="61"/>
      <c r="AG12231" s="61"/>
      <c r="AH12231" s="61"/>
      <c r="AI12231" s="61"/>
      <c r="AJ12231" s="61"/>
      <c r="AK12231" s="61"/>
      <c r="AL12231" s="61"/>
      <c r="AM12231" s="61"/>
      <c r="AN12231" s="61"/>
      <c r="AO12231" s="61"/>
      <c r="AP12231" s="62"/>
      <c r="AQ12231" s="61"/>
      <c r="AR12231" s="61"/>
      <c r="AS12231" s="61"/>
      <c r="AT12231" s="61"/>
      <c r="AU12231" s="61"/>
      <c r="AV12231" s="61"/>
      <c r="AW12231" s="60"/>
    </row>
    <row r="12232" s="59" customFormat="1" customHeight="1" spans="1:49">
      <c r="A12232" s="60"/>
      <c r="B12232" s="60"/>
      <c r="C12232" s="60"/>
      <c r="D12232" s="60"/>
      <c r="H12232" s="61"/>
      <c r="I12232" s="61"/>
      <c r="J12232" s="61"/>
      <c r="K12232" s="61"/>
      <c r="L12232" s="61"/>
      <c r="M12232" s="61"/>
      <c r="N12232" s="61"/>
      <c r="O12232" s="61"/>
      <c r="P12232" s="61"/>
      <c r="Q12232" s="61"/>
      <c r="R12232" s="61"/>
      <c r="S12232" s="61"/>
      <c r="T12232" s="61"/>
      <c r="U12232" s="61"/>
      <c r="V12232" s="61"/>
      <c r="W12232" s="61"/>
      <c r="X12232" s="61"/>
      <c r="Y12232" s="61"/>
      <c r="Z12232" s="61"/>
      <c r="AA12232" s="61"/>
      <c r="AB12232" s="61"/>
      <c r="AC12232" s="61"/>
      <c r="AD12232" s="61"/>
      <c r="AE12232" s="61"/>
      <c r="AF12232" s="61"/>
      <c r="AG12232" s="61"/>
      <c r="AH12232" s="61"/>
      <c r="AI12232" s="61"/>
      <c r="AJ12232" s="61"/>
      <c r="AK12232" s="61"/>
      <c r="AL12232" s="61"/>
      <c r="AM12232" s="61"/>
      <c r="AN12232" s="61"/>
      <c r="AO12232" s="61"/>
      <c r="AP12232" s="62"/>
      <c r="AQ12232" s="61"/>
      <c r="AR12232" s="61"/>
      <c r="AS12232" s="61"/>
      <c r="AT12232" s="61"/>
      <c r="AU12232" s="61"/>
      <c r="AV12232" s="61"/>
      <c r="AW12232" s="60"/>
    </row>
    <row r="12233" s="59" customFormat="1" customHeight="1" spans="1:49">
      <c r="A12233" s="60"/>
      <c r="B12233" s="60"/>
      <c r="C12233" s="60"/>
      <c r="D12233" s="60"/>
      <c r="H12233" s="61"/>
      <c r="I12233" s="61"/>
      <c r="J12233" s="61"/>
      <c r="K12233" s="61"/>
      <c r="L12233" s="61"/>
      <c r="M12233" s="61"/>
      <c r="N12233" s="61"/>
      <c r="O12233" s="61"/>
      <c r="P12233" s="61"/>
      <c r="Q12233" s="61"/>
      <c r="R12233" s="61"/>
      <c r="S12233" s="61"/>
      <c r="T12233" s="61"/>
      <c r="U12233" s="61"/>
      <c r="V12233" s="61"/>
      <c r="W12233" s="61"/>
      <c r="X12233" s="61"/>
      <c r="Y12233" s="61"/>
      <c r="Z12233" s="61"/>
      <c r="AA12233" s="61"/>
      <c r="AB12233" s="61"/>
      <c r="AC12233" s="61"/>
      <c r="AD12233" s="61"/>
      <c r="AE12233" s="61"/>
      <c r="AF12233" s="61"/>
      <c r="AG12233" s="61"/>
      <c r="AH12233" s="61"/>
      <c r="AI12233" s="61"/>
      <c r="AJ12233" s="61"/>
      <c r="AK12233" s="61"/>
      <c r="AL12233" s="61"/>
      <c r="AM12233" s="61"/>
      <c r="AN12233" s="61"/>
      <c r="AO12233" s="61"/>
      <c r="AP12233" s="62"/>
      <c r="AQ12233" s="61"/>
      <c r="AR12233" s="61"/>
      <c r="AS12233" s="61"/>
      <c r="AT12233" s="61"/>
      <c r="AU12233" s="61"/>
      <c r="AV12233" s="61"/>
      <c r="AW12233" s="60"/>
    </row>
    <row r="12234" s="59" customFormat="1" customHeight="1" spans="1:49">
      <c r="A12234" s="60"/>
      <c r="B12234" s="60"/>
      <c r="C12234" s="60"/>
      <c r="D12234" s="60"/>
      <c r="H12234" s="61"/>
      <c r="I12234" s="61"/>
      <c r="J12234" s="61"/>
      <c r="K12234" s="61"/>
      <c r="L12234" s="61"/>
      <c r="M12234" s="61"/>
      <c r="N12234" s="61"/>
      <c r="O12234" s="61"/>
      <c r="P12234" s="61"/>
      <c r="Q12234" s="61"/>
      <c r="R12234" s="61"/>
      <c r="S12234" s="61"/>
      <c r="T12234" s="61"/>
      <c r="U12234" s="61"/>
      <c r="V12234" s="61"/>
      <c r="W12234" s="61"/>
      <c r="X12234" s="61"/>
      <c r="Y12234" s="61"/>
      <c r="Z12234" s="61"/>
      <c r="AA12234" s="61"/>
      <c r="AB12234" s="61"/>
      <c r="AC12234" s="61"/>
      <c r="AD12234" s="61"/>
      <c r="AE12234" s="61"/>
      <c r="AF12234" s="61"/>
      <c r="AG12234" s="61"/>
      <c r="AH12234" s="61"/>
      <c r="AI12234" s="61"/>
      <c r="AJ12234" s="61"/>
      <c r="AK12234" s="61"/>
      <c r="AL12234" s="61"/>
      <c r="AM12234" s="61"/>
      <c r="AN12234" s="61"/>
      <c r="AO12234" s="61"/>
      <c r="AP12234" s="62"/>
      <c r="AQ12234" s="61"/>
      <c r="AR12234" s="61"/>
      <c r="AS12234" s="61"/>
      <c r="AT12234" s="61"/>
      <c r="AU12234" s="61"/>
      <c r="AV12234" s="61"/>
      <c r="AW12234" s="60"/>
    </row>
    <row r="12235" s="59" customFormat="1" customHeight="1" spans="1:49">
      <c r="A12235" s="60"/>
      <c r="B12235" s="60"/>
      <c r="C12235" s="60"/>
      <c r="D12235" s="60"/>
      <c r="H12235" s="61"/>
      <c r="I12235" s="61"/>
      <c r="J12235" s="61"/>
      <c r="K12235" s="61"/>
      <c r="L12235" s="61"/>
      <c r="M12235" s="61"/>
      <c r="N12235" s="61"/>
      <c r="O12235" s="61"/>
      <c r="P12235" s="61"/>
      <c r="Q12235" s="61"/>
      <c r="R12235" s="61"/>
      <c r="S12235" s="61"/>
      <c r="T12235" s="61"/>
      <c r="U12235" s="61"/>
      <c r="V12235" s="61"/>
      <c r="W12235" s="61"/>
      <c r="X12235" s="61"/>
      <c r="Y12235" s="61"/>
      <c r="Z12235" s="61"/>
      <c r="AA12235" s="61"/>
      <c r="AB12235" s="61"/>
      <c r="AC12235" s="61"/>
      <c r="AD12235" s="61"/>
      <c r="AE12235" s="61"/>
      <c r="AF12235" s="61"/>
      <c r="AG12235" s="61"/>
      <c r="AH12235" s="61"/>
      <c r="AI12235" s="61"/>
      <c r="AJ12235" s="61"/>
      <c r="AK12235" s="61"/>
      <c r="AL12235" s="61"/>
      <c r="AM12235" s="61"/>
      <c r="AN12235" s="61"/>
      <c r="AO12235" s="61"/>
      <c r="AP12235" s="62"/>
      <c r="AQ12235" s="61"/>
      <c r="AR12235" s="61"/>
      <c r="AS12235" s="61"/>
      <c r="AT12235" s="61"/>
      <c r="AU12235" s="61"/>
      <c r="AV12235" s="61"/>
      <c r="AW12235" s="60"/>
    </row>
    <row r="12236" s="59" customFormat="1" customHeight="1" spans="1:49">
      <c r="A12236" s="60"/>
      <c r="B12236" s="60"/>
      <c r="C12236" s="60"/>
      <c r="D12236" s="60"/>
      <c r="H12236" s="61"/>
      <c r="I12236" s="61"/>
      <c r="J12236" s="61"/>
      <c r="K12236" s="61"/>
      <c r="L12236" s="61"/>
      <c r="M12236" s="61"/>
      <c r="N12236" s="61"/>
      <c r="O12236" s="61"/>
      <c r="P12236" s="61"/>
      <c r="Q12236" s="61"/>
      <c r="R12236" s="61"/>
      <c r="S12236" s="61"/>
      <c r="T12236" s="61"/>
      <c r="U12236" s="61"/>
      <c r="V12236" s="61"/>
      <c r="W12236" s="61"/>
      <c r="X12236" s="61"/>
      <c r="Y12236" s="61"/>
      <c r="Z12236" s="61"/>
      <c r="AA12236" s="61"/>
      <c r="AB12236" s="61"/>
      <c r="AC12236" s="61"/>
      <c r="AD12236" s="61"/>
      <c r="AE12236" s="61"/>
      <c r="AF12236" s="61"/>
      <c r="AG12236" s="61"/>
      <c r="AH12236" s="61"/>
      <c r="AI12236" s="61"/>
      <c r="AJ12236" s="61"/>
      <c r="AK12236" s="61"/>
      <c r="AL12236" s="61"/>
      <c r="AM12236" s="61"/>
      <c r="AN12236" s="61"/>
      <c r="AO12236" s="61"/>
      <c r="AP12236" s="62"/>
      <c r="AQ12236" s="61"/>
      <c r="AR12236" s="61"/>
      <c r="AS12236" s="61"/>
      <c r="AT12236" s="61"/>
      <c r="AU12236" s="61"/>
      <c r="AV12236" s="61"/>
      <c r="AW12236" s="60"/>
    </row>
    <row r="12237" s="59" customFormat="1" customHeight="1" spans="1:49">
      <c r="A12237" s="60"/>
      <c r="B12237" s="60"/>
      <c r="C12237" s="60"/>
      <c r="D12237" s="60"/>
      <c r="H12237" s="61"/>
      <c r="I12237" s="61"/>
      <c r="J12237" s="61"/>
      <c r="K12237" s="61"/>
      <c r="L12237" s="61"/>
      <c r="M12237" s="61"/>
      <c r="N12237" s="61"/>
      <c r="O12237" s="61"/>
      <c r="P12237" s="61"/>
      <c r="Q12237" s="61"/>
      <c r="R12237" s="61"/>
      <c r="S12237" s="61"/>
      <c r="T12237" s="61"/>
      <c r="U12237" s="61"/>
      <c r="V12237" s="61"/>
      <c r="W12237" s="61"/>
      <c r="X12237" s="61"/>
      <c r="Y12237" s="61"/>
      <c r="Z12237" s="61"/>
      <c r="AA12237" s="61"/>
      <c r="AB12237" s="61"/>
      <c r="AC12237" s="61"/>
      <c r="AD12237" s="61"/>
      <c r="AE12237" s="61"/>
      <c r="AF12237" s="61"/>
      <c r="AG12237" s="61"/>
      <c r="AH12237" s="61"/>
      <c r="AI12237" s="61"/>
      <c r="AJ12237" s="61"/>
      <c r="AK12237" s="61"/>
      <c r="AL12237" s="61"/>
      <c r="AM12237" s="61"/>
      <c r="AN12237" s="61"/>
      <c r="AO12237" s="61"/>
      <c r="AP12237" s="62"/>
      <c r="AQ12237" s="61"/>
      <c r="AR12237" s="61"/>
      <c r="AS12237" s="61"/>
      <c r="AT12237" s="61"/>
      <c r="AU12237" s="61"/>
      <c r="AV12237" s="61"/>
      <c r="AW12237" s="60"/>
    </row>
    <row r="12238" s="59" customFormat="1" customHeight="1" spans="1:49">
      <c r="A12238" s="60"/>
      <c r="B12238" s="60"/>
      <c r="C12238" s="60"/>
      <c r="D12238" s="60"/>
      <c r="H12238" s="61"/>
      <c r="I12238" s="61"/>
      <c r="J12238" s="61"/>
      <c r="K12238" s="61"/>
      <c r="L12238" s="61"/>
      <c r="M12238" s="61"/>
      <c r="N12238" s="61"/>
      <c r="O12238" s="61"/>
      <c r="P12238" s="61"/>
      <c r="Q12238" s="61"/>
      <c r="R12238" s="61"/>
      <c r="S12238" s="61"/>
      <c r="T12238" s="61"/>
      <c r="U12238" s="61"/>
      <c r="V12238" s="61"/>
      <c r="W12238" s="61"/>
      <c r="X12238" s="61"/>
      <c r="Y12238" s="61"/>
      <c r="Z12238" s="61"/>
      <c r="AA12238" s="61"/>
      <c r="AB12238" s="61"/>
      <c r="AC12238" s="61"/>
      <c r="AD12238" s="61"/>
      <c r="AE12238" s="61"/>
      <c r="AF12238" s="61"/>
      <c r="AG12238" s="61"/>
      <c r="AH12238" s="61"/>
      <c r="AI12238" s="61"/>
      <c r="AJ12238" s="61"/>
      <c r="AK12238" s="61"/>
      <c r="AL12238" s="61"/>
      <c r="AM12238" s="61"/>
      <c r="AN12238" s="61"/>
      <c r="AO12238" s="61"/>
      <c r="AP12238" s="62"/>
      <c r="AQ12238" s="61"/>
      <c r="AR12238" s="61"/>
      <c r="AS12238" s="61"/>
      <c r="AT12238" s="61"/>
      <c r="AU12238" s="61"/>
      <c r="AV12238" s="61"/>
      <c r="AW12238" s="60"/>
    </row>
    <row r="12239" s="59" customFormat="1" customHeight="1" spans="1:49">
      <c r="A12239" s="60"/>
      <c r="B12239" s="60"/>
      <c r="C12239" s="60"/>
      <c r="D12239" s="60"/>
      <c r="H12239" s="61"/>
      <c r="I12239" s="61"/>
      <c r="J12239" s="61"/>
      <c r="K12239" s="61"/>
      <c r="L12239" s="61"/>
      <c r="M12239" s="61"/>
      <c r="N12239" s="61"/>
      <c r="O12239" s="61"/>
      <c r="P12239" s="61"/>
      <c r="Q12239" s="61"/>
      <c r="R12239" s="61"/>
      <c r="S12239" s="61"/>
      <c r="T12239" s="61"/>
      <c r="U12239" s="61"/>
      <c r="V12239" s="61"/>
      <c r="W12239" s="61"/>
      <c r="X12239" s="61"/>
      <c r="Y12239" s="61"/>
      <c r="Z12239" s="61"/>
      <c r="AA12239" s="61"/>
      <c r="AB12239" s="61"/>
      <c r="AC12239" s="61"/>
      <c r="AD12239" s="61"/>
      <c r="AE12239" s="61"/>
      <c r="AF12239" s="61"/>
      <c r="AG12239" s="61"/>
      <c r="AH12239" s="61"/>
      <c r="AI12239" s="61"/>
      <c r="AJ12239" s="61"/>
      <c r="AK12239" s="61"/>
      <c r="AL12239" s="61"/>
      <c r="AM12239" s="61"/>
      <c r="AN12239" s="61"/>
      <c r="AO12239" s="61"/>
      <c r="AP12239" s="62"/>
      <c r="AQ12239" s="61"/>
      <c r="AR12239" s="61"/>
      <c r="AS12239" s="61"/>
      <c r="AT12239" s="61"/>
      <c r="AU12239" s="61"/>
      <c r="AV12239" s="61"/>
      <c r="AW12239" s="60"/>
    </row>
    <row r="12240" s="59" customFormat="1" customHeight="1" spans="1:49">
      <c r="A12240" s="60"/>
      <c r="B12240" s="60"/>
      <c r="C12240" s="60"/>
      <c r="D12240" s="60"/>
      <c r="H12240" s="61"/>
      <c r="I12240" s="61"/>
      <c r="J12240" s="61"/>
      <c r="K12240" s="61"/>
      <c r="L12240" s="61"/>
      <c r="M12240" s="61"/>
      <c r="N12240" s="61"/>
      <c r="O12240" s="61"/>
      <c r="P12240" s="61"/>
      <c r="Q12240" s="61"/>
      <c r="R12240" s="61"/>
      <c r="S12240" s="61"/>
      <c r="T12240" s="61"/>
      <c r="U12240" s="61"/>
      <c r="V12240" s="61"/>
      <c r="W12240" s="61"/>
      <c r="X12240" s="61"/>
      <c r="Y12240" s="61"/>
      <c r="Z12240" s="61"/>
      <c r="AA12240" s="61"/>
      <c r="AB12240" s="61"/>
      <c r="AC12240" s="61"/>
      <c r="AD12240" s="61"/>
      <c r="AE12240" s="61"/>
      <c r="AF12240" s="61"/>
      <c r="AG12240" s="61"/>
      <c r="AH12240" s="61"/>
      <c r="AI12240" s="61"/>
      <c r="AJ12240" s="61"/>
      <c r="AK12240" s="61"/>
      <c r="AL12240" s="61"/>
      <c r="AM12240" s="61"/>
      <c r="AN12240" s="61"/>
      <c r="AO12240" s="61"/>
      <c r="AP12240" s="62"/>
      <c r="AQ12240" s="61"/>
      <c r="AR12240" s="61"/>
      <c r="AS12240" s="61"/>
      <c r="AT12240" s="61"/>
      <c r="AU12240" s="61"/>
      <c r="AV12240" s="61"/>
      <c r="AW12240" s="60"/>
    </row>
    <row r="12241" s="59" customFormat="1" customHeight="1" spans="1:49">
      <c r="A12241" s="60"/>
      <c r="B12241" s="60"/>
      <c r="C12241" s="60"/>
      <c r="D12241" s="60"/>
      <c r="H12241" s="61"/>
      <c r="I12241" s="61"/>
      <c r="J12241" s="61"/>
      <c r="K12241" s="61"/>
      <c r="L12241" s="61"/>
      <c r="M12241" s="61"/>
      <c r="N12241" s="61"/>
      <c r="O12241" s="61"/>
      <c r="P12241" s="61"/>
      <c r="Q12241" s="61"/>
      <c r="R12241" s="61"/>
      <c r="S12241" s="61"/>
      <c r="T12241" s="61"/>
      <c r="U12241" s="61"/>
      <c r="V12241" s="61"/>
      <c r="W12241" s="61"/>
      <c r="X12241" s="61"/>
      <c r="Y12241" s="61"/>
      <c r="Z12241" s="61"/>
      <c r="AA12241" s="61"/>
      <c r="AB12241" s="61"/>
      <c r="AC12241" s="61"/>
      <c r="AD12241" s="61"/>
      <c r="AE12241" s="61"/>
      <c r="AF12241" s="61"/>
      <c r="AG12241" s="61"/>
      <c r="AH12241" s="61"/>
      <c r="AI12241" s="61"/>
      <c r="AJ12241" s="61"/>
      <c r="AK12241" s="61"/>
      <c r="AL12241" s="61"/>
      <c r="AM12241" s="61"/>
      <c r="AN12241" s="61"/>
      <c r="AO12241" s="61"/>
      <c r="AP12241" s="62"/>
      <c r="AQ12241" s="61"/>
      <c r="AR12241" s="61"/>
      <c r="AS12241" s="61"/>
      <c r="AT12241" s="61"/>
      <c r="AU12241" s="61"/>
      <c r="AV12241" s="61"/>
      <c r="AW12241" s="60"/>
    </row>
    <row r="12242" s="59" customFormat="1" customHeight="1" spans="1:49">
      <c r="A12242" s="60"/>
      <c r="B12242" s="60"/>
      <c r="C12242" s="60"/>
      <c r="D12242" s="60"/>
      <c r="H12242" s="61"/>
      <c r="I12242" s="61"/>
      <c r="J12242" s="61"/>
      <c r="K12242" s="61"/>
      <c r="L12242" s="61"/>
      <c r="M12242" s="61"/>
      <c r="N12242" s="61"/>
      <c r="O12242" s="61"/>
      <c r="P12242" s="61"/>
      <c r="Q12242" s="61"/>
      <c r="R12242" s="61"/>
      <c r="S12242" s="61"/>
      <c r="T12242" s="61"/>
      <c r="U12242" s="61"/>
      <c r="V12242" s="61"/>
      <c r="W12242" s="61"/>
      <c r="X12242" s="61"/>
      <c r="Y12242" s="61"/>
      <c r="Z12242" s="61"/>
      <c r="AA12242" s="61"/>
      <c r="AB12242" s="61"/>
      <c r="AC12242" s="61"/>
      <c r="AD12242" s="61"/>
      <c r="AE12242" s="61"/>
      <c r="AF12242" s="61"/>
      <c r="AG12242" s="61"/>
      <c r="AH12242" s="61"/>
      <c r="AI12242" s="61"/>
      <c r="AJ12242" s="61"/>
      <c r="AK12242" s="61"/>
      <c r="AL12242" s="61"/>
      <c r="AM12242" s="61"/>
      <c r="AN12242" s="61"/>
      <c r="AO12242" s="61"/>
      <c r="AP12242" s="62"/>
      <c r="AQ12242" s="61"/>
      <c r="AR12242" s="61"/>
      <c r="AS12242" s="61"/>
      <c r="AT12242" s="61"/>
      <c r="AU12242" s="61"/>
      <c r="AV12242" s="61"/>
      <c r="AW12242" s="60"/>
    </row>
    <row r="12243" s="59" customFormat="1" customHeight="1" spans="1:49">
      <c r="A12243" s="60"/>
      <c r="B12243" s="60"/>
      <c r="C12243" s="60"/>
      <c r="D12243" s="60"/>
      <c r="H12243" s="61"/>
      <c r="I12243" s="61"/>
      <c r="J12243" s="61"/>
      <c r="K12243" s="61"/>
      <c r="L12243" s="61"/>
      <c r="M12243" s="61"/>
      <c r="N12243" s="61"/>
      <c r="O12243" s="61"/>
      <c r="P12243" s="61"/>
      <c r="Q12243" s="61"/>
      <c r="R12243" s="61"/>
      <c r="S12243" s="61"/>
      <c r="T12243" s="61"/>
      <c r="U12243" s="61"/>
      <c r="V12243" s="61"/>
      <c r="W12243" s="61"/>
      <c r="X12243" s="61"/>
      <c r="Y12243" s="61"/>
      <c r="Z12243" s="61"/>
      <c r="AA12243" s="61"/>
      <c r="AB12243" s="61"/>
      <c r="AC12243" s="61"/>
      <c r="AD12243" s="61"/>
      <c r="AE12243" s="61"/>
      <c r="AF12243" s="61"/>
      <c r="AG12243" s="61"/>
      <c r="AH12243" s="61"/>
      <c r="AI12243" s="61"/>
      <c r="AJ12243" s="61"/>
      <c r="AK12243" s="61"/>
      <c r="AL12243" s="61"/>
      <c r="AM12243" s="61"/>
      <c r="AN12243" s="61"/>
      <c r="AO12243" s="61"/>
      <c r="AP12243" s="62"/>
      <c r="AQ12243" s="61"/>
      <c r="AR12243" s="61"/>
      <c r="AS12243" s="61"/>
      <c r="AT12243" s="61"/>
      <c r="AU12243" s="61"/>
      <c r="AV12243" s="61"/>
      <c r="AW12243" s="60"/>
    </row>
    <row r="12244" s="59" customFormat="1" customHeight="1" spans="1:49">
      <c r="A12244" s="60"/>
      <c r="B12244" s="60"/>
      <c r="C12244" s="60"/>
      <c r="D12244" s="60"/>
      <c r="H12244" s="61"/>
      <c r="I12244" s="61"/>
      <c r="J12244" s="61"/>
      <c r="K12244" s="61"/>
      <c r="L12244" s="61"/>
      <c r="M12244" s="61"/>
      <c r="N12244" s="61"/>
      <c r="O12244" s="61"/>
      <c r="P12244" s="61"/>
      <c r="Q12244" s="61"/>
      <c r="R12244" s="61"/>
      <c r="S12244" s="61"/>
      <c r="T12244" s="61"/>
      <c r="U12244" s="61"/>
      <c r="V12244" s="61"/>
      <c r="W12244" s="61"/>
      <c r="X12244" s="61"/>
      <c r="Y12244" s="61"/>
      <c r="Z12244" s="61"/>
      <c r="AA12244" s="61"/>
      <c r="AB12244" s="61"/>
      <c r="AC12244" s="61"/>
      <c r="AD12244" s="61"/>
      <c r="AE12244" s="61"/>
      <c r="AF12244" s="61"/>
      <c r="AG12244" s="61"/>
      <c r="AH12244" s="61"/>
      <c r="AI12244" s="61"/>
      <c r="AJ12244" s="61"/>
      <c r="AK12244" s="61"/>
      <c r="AL12244" s="61"/>
      <c r="AM12244" s="61"/>
      <c r="AN12244" s="61"/>
      <c r="AO12244" s="61"/>
      <c r="AP12244" s="62"/>
      <c r="AQ12244" s="61"/>
      <c r="AR12244" s="61"/>
      <c r="AS12244" s="61"/>
      <c r="AT12244" s="61"/>
      <c r="AU12244" s="61"/>
      <c r="AV12244" s="61"/>
      <c r="AW12244" s="60"/>
    </row>
    <row r="12245" s="59" customFormat="1" customHeight="1" spans="1:49">
      <c r="A12245" s="60"/>
      <c r="B12245" s="60"/>
      <c r="C12245" s="60"/>
      <c r="D12245" s="60"/>
      <c r="H12245" s="61"/>
      <c r="I12245" s="61"/>
      <c r="J12245" s="61"/>
      <c r="K12245" s="61"/>
      <c r="L12245" s="61"/>
      <c r="M12245" s="61"/>
      <c r="N12245" s="61"/>
      <c r="O12245" s="61"/>
      <c r="P12245" s="61"/>
      <c r="Q12245" s="61"/>
      <c r="R12245" s="61"/>
      <c r="S12245" s="61"/>
      <c r="T12245" s="61"/>
      <c r="U12245" s="61"/>
      <c r="V12245" s="61"/>
      <c r="W12245" s="61"/>
      <c r="X12245" s="61"/>
      <c r="Y12245" s="61"/>
      <c r="Z12245" s="61"/>
      <c r="AA12245" s="61"/>
      <c r="AB12245" s="61"/>
      <c r="AC12245" s="61"/>
      <c r="AD12245" s="61"/>
      <c r="AE12245" s="61"/>
      <c r="AF12245" s="61"/>
      <c r="AG12245" s="61"/>
      <c r="AH12245" s="61"/>
      <c r="AI12245" s="61"/>
      <c r="AJ12245" s="61"/>
      <c r="AK12245" s="61"/>
      <c r="AL12245" s="61"/>
      <c r="AM12245" s="61"/>
      <c r="AN12245" s="61"/>
      <c r="AO12245" s="61"/>
      <c r="AP12245" s="62"/>
      <c r="AQ12245" s="61"/>
      <c r="AR12245" s="61"/>
      <c r="AS12245" s="61"/>
      <c r="AT12245" s="61"/>
      <c r="AU12245" s="61"/>
      <c r="AV12245" s="61"/>
      <c r="AW12245" s="60"/>
    </row>
    <row r="12246" s="59" customFormat="1" customHeight="1" spans="1:49">
      <c r="A12246" s="60"/>
      <c r="B12246" s="60"/>
      <c r="C12246" s="60"/>
      <c r="D12246" s="60"/>
      <c r="H12246" s="61"/>
      <c r="I12246" s="61"/>
      <c r="J12246" s="61"/>
      <c r="K12246" s="61"/>
      <c r="L12246" s="61"/>
      <c r="M12246" s="61"/>
      <c r="N12246" s="61"/>
      <c r="O12246" s="61"/>
      <c r="P12246" s="61"/>
      <c r="Q12246" s="61"/>
      <c r="R12246" s="61"/>
      <c r="S12246" s="61"/>
      <c r="T12246" s="61"/>
      <c r="U12246" s="61"/>
      <c r="V12246" s="61"/>
      <c r="W12246" s="61"/>
      <c r="X12246" s="61"/>
      <c r="Y12246" s="61"/>
      <c r="Z12246" s="61"/>
      <c r="AA12246" s="61"/>
      <c r="AB12246" s="61"/>
      <c r="AC12246" s="61"/>
      <c r="AD12246" s="61"/>
      <c r="AE12246" s="61"/>
      <c r="AF12246" s="61"/>
      <c r="AG12246" s="61"/>
      <c r="AH12246" s="61"/>
      <c r="AI12246" s="61"/>
      <c r="AJ12246" s="61"/>
      <c r="AK12246" s="61"/>
      <c r="AL12246" s="61"/>
      <c r="AM12246" s="61"/>
      <c r="AN12246" s="61"/>
      <c r="AO12246" s="61"/>
      <c r="AP12246" s="62"/>
      <c r="AQ12246" s="61"/>
      <c r="AR12246" s="61"/>
      <c r="AS12246" s="61"/>
      <c r="AT12246" s="61"/>
      <c r="AU12246" s="61"/>
      <c r="AV12246" s="61"/>
      <c r="AW12246" s="60"/>
    </row>
    <row r="12247" s="59" customFormat="1" customHeight="1" spans="1:49">
      <c r="A12247" s="60"/>
      <c r="B12247" s="60"/>
      <c r="C12247" s="60"/>
      <c r="D12247" s="60"/>
      <c r="H12247" s="61"/>
      <c r="I12247" s="61"/>
      <c r="J12247" s="61"/>
      <c r="K12247" s="61"/>
      <c r="L12247" s="61"/>
      <c r="M12247" s="61"/>
      <c r="N12247" s="61"/>
      <c r="O12247" s="61"/>
      <c r="P12247" s="61"/>
      <c r="Q12247" s="61"/>
      <c r="R12247" s="61"/>
      <c r="S12247" s="61"/>
      <c r="T12247" s="61"/>
      <c r="U12247" s="61"/>
      <c r="V12247" s="61"/>
      <c r="W12247" s="61"/>
      <c r="X12247" s="61"/>
      <c r="Y12247" s="61"/>
      <c r="Z12247" s="61"/>
      <c r="AA12247" s="61"/>
      <c r="AB12247" s="61"/>
      <c r="AC12247" s="61"/>
      <c r="AD12247" s="61"/>
      <c r="AE12247" s="61"/>
      <c r="AF12247" s="61"/>
      <c r="AG12247" s="61"/>
      <c r="AH12247" s="61"/>
      <c r="AI12247" s="61"/>
      <c r="AJ12247" s="61"/>
      <c r="AK12247" s="61"/>
      <c r="AL12247" s="61"/>
      <c r="AM12247" s="61"/>
      <c r="AN12247" s="61"/>
      <c r="AO12247" s="61"/>
      <c r="AP12247" s="62"/>
      <c r="AQ12247" s="61"/>
      <c r="AR12247" s="61"/>
      <c r="AS12247" s="61"/>
      <c r="AT12247" s="61"/>
      <c r="AU12247" s="61"/>
      <c r="AV12247" s="61"/>
      <c r="AW12247" s="60"/>
    </row>
    <row r="12248" s="59" customFormat="1" customHeight="1" spans="1:49">
      <c r="A12248" s="60"/>
      <c r="B12248" s="60"/>
      <c r="C12248" s="60"/>
      <c r="D12248" s="60"/>
      <c r="H12248" s="61"/>
      <c r="I12248" s="61"/>
      <c r="J12248" s="61"/>
      <c r="K12248" s="61"/>
      <c r="L12248" s="61"/>
      <c r="M12248" s="61"/>
      <c r="N12248" s="61"/>
      <c r="O12248" s="61"/>
      <c r="P12248" s="61"/>
      <c r="Q12248" s="61"/>
      <c r="R12248" s="61"/>
      <c r="S12248" s="61"/>
      <c r="T12248" s="61"/>
      <c r="U12248" s="61"/>
      <c r="V12248" s="61"/>
      <c r="W12248" s="61"/>
      <c r="X12248" s="61"/>
      <c r="Y12248" s="61"/>
      <c r="Z12248" s="61"/>
      <c r="AA12248" s="61"/>
      <c r="AB12248" s="61"/>
      <c r="AC12248" s="61"/>
      <c r="AD12248" s="61"/>
      <c r="AE12248" s="61"/>
      <c r="AF12248" s="61"/>
      <c r="AG12248" s="61"/>
      <c r="AH12248" s="61"/>
      <c r="AI12248" s="61"/>
      <c r="AJ12248" s="61"/>
      <c r="AK12248" s="61"/>
      <c r="AL12248" s="61"/>
      <c r="AM12248" s="61"/>
      <c r="AN12248" s="61"/>
      <c r="AO12248" s="61"/>
      <c r="AP12248" s="62"/>
      <c r="AQ12248" s="61"/>
      <c r="AR12248" s="61"/>
      <c r="AS12248" s="61"/>
      <c r="AT12248" s="61"/>
      <c r="AU12248" s="61"/>
      <c r="AV12248" s="61"/>
      <c r="AW12248" s="60"/>
    </row>
    <row r="12249" s="59" customFormat="1" customHeight="1" spans="1:49">
      <c r="A12249" s="60"/>
      <c r="B12249" s="60"/>
      <c r="C12249" s="60"/>
      <c r="D12249" s="60"/>
      <c r="H12249" s="61"/>
      <c r="I12249" s="61"/>
      <c r="J12249" s="61"/>
      <c r="K12249" s="61"/>
      <c r="L12249" s="61"/>
      <c r="M12249" s="61"/>
      <c r="N12249" s="61"/>
      <c r="O12249" s="61"/>
      <c r="P12249" s="61"/>
      <c r="Q12249" s="61"/>
      <c r="R12249" s="61"/>
      <c r="S12249" s="61"/>
      <c r="T12249" s="61"/>
      <c r="U12249" s="61"/>
      <c r="V12249" s="61"/>
      <c r="W12249" s="61"/>
      <c r="X12249" s="61"/>
      <c r="Y12249" s="61"/>
      <c r="Z12249" s="61"/>
      <c r="AA12249" s="61"/>
      <c r="AB12249" s="61"/>
      <c r="AC12249" s="61"/>
      <c r="AD12249" s="61"/>
      <c r="AE12249" s="61"/>
      <c r="AF12249" s="61"/>
      <c r="AG12249" s="61"/>
      <c r="AH12249" s="61"/>
      <c r="AI12249" s="61"/>
      <c r="AJ12249" s="61"/>
      <c r="AK12249" s="61"/>
      <c r="AL12249" s="61"/>
      <c r="AM12249" s="61"/>
      <c r="AN12249" s="61"/>
      <c r="AO12249" s="61"/>
      <c r="AP12249" s="62"/>
      <c r="AQ12249" s="61"/>
      <c r="AR12249" s="61"/>
      <c r="AS12249" s="61"/>
      <c r="AT12249" s="61"/>
      <c r="AU12249" s="61"/>
      <c r="AV12249" s="61"/>
      <c r="AW12249" s="60"/>
    </row>
    <row r="12250" s="59" customFormat="1" customHeight="1" spans="1:49">
      <c r="A12250" s="60"/>
      <c r="B12250" s="60"/>
      <c r="C12250" s="60"/>
      <c r="D12250" s="60"/>
      <c r="H12250" s="61"/>
      <c r="I12250" s="61"/>
      <c r="J12250" s="61"/>
      <c r="K12250" s="61"/>
      <c r="L12250" s="61"/>
      <c r="M12250" s="61"/>
      <c r="N12250" s="61"/>
      <c r="O12250" s="61"/>
      <c r="P12250" s="61"/>
      <c r="Q12250" s="61"/>
      <c r="R12250" s="61"/>
      <c r="S12250" s="61"/>
      <c r="T12250" s="61"/>
      <c r="U12250" s="61"/>
      <c r="V12250" s="61"/>
      <c r="W12250" s="61"/>
      <c r="X12250" s="61"/>
      <c r="Y12250" s="61"/>
      <c r="Z12250" s="61"/>
      <c r="AA12250" s="61"/>
      <c r="AB12250" s="61"/>
      <c r="AC12250" s="61"/>
      <c r="AD12250" s="61"/>
      <c r="AE12250" s="61"/>
      <c r="AF12250" s="61"/>
      <c r="AG12250" s="61"/>
      <c r="AH12250" s="61"/>
      <c r="AI12250" s="61"/>
      <c r="AJ12250" s="61"/>
      <c r="AK12250" s="61"/>
      <c r="AL12250" s="61"/>
      <c r="AM12250" s="61"/>
      <c r="AN12250" s="61"/>
      <c r="AO12250" s="61"/>
      <c r="AP12250" s="62"/>
      <c r="AQ12250" s="61"/>
      <c r="AR12250" s="61"/>
      <c r="AS12250" s="61"/>
      <c r="AT12250" s="61"/>
      <c r="AU12250" s="61"/>
      <c r="AV12250" s="61"/>
      <c r="AW12250" s="60"/>
    </row>
    <row r="12251" s="59" customFormat="1" customHeight="1" spans="1:49">
      <c r="A12251" s="60"/>
      <c r="B12251" s="60"/>
      <c r="C12251" s="60"/>
      <c r="D12251" s="60"/>
      <c r="H12251" s="61"/>
      <c r="I12251" s="61"/>
      <c r="J12251" s="61"/>
      <c r="K12251" s="61"/>
      <c r="L12251" s="61"/>
      <c r="M12251" s="61"/>
      <c r="N12251" s="61"/>
      <c r="O12251" s="61"/>
      <c r="P12251" s="61"/>
      <c r="Q12251" s="61"/>
      <c r="R12251" s="61"/>
      <c r="S12251" s="61"/>
      <c r="T12251" s="61"/>
      <c r="U12251" s="61"/>
      <c r="V12251" s="61"/>
      <c r="W12251" s="61"/>
      <c r="X12251" s="61"/>
      <c r="Y12251" s="61"/>
      <c r="Z12251" s="61"/>
      <c r="AA12251" s="61"/>
      <c r="AB12251" s="61"/>
      <c r="AC12251" s="61"/>
      <c r="AD12251" s="61"/>
      <c r="AE12251" s="61"/>
      <c r="AF12251" s="61"/>
      <c r="AG12251" s="61"/>
      <c r="AH12251" s="61"/>
      <c r="AI12251" s="61"/>
      <c r="AJ12251" s="61"/>
      <c r="AK12251" s="61"/>
      <c r="AL12251" s="61"/>
      <c r="AM12251" s="61"/>
      <c r="AN12251" s="61"/>
      <c r="AO12251" s="61"/>
      <c r="AP12251" s="62"/>
      <c r="AQ12251" s="61"/>
      <c r="AR12251" s="61"/>
      <c r="AS12251" s="61"/>
      <c r="AT12251" s="61"/>
      <c r="AU12251" s="61"/>
      <c r="AV12251" s="61"/>
      <c r="AW12251" s="60"/>
    </row>
    <row r="12252" s="59" customFormat="1" customHeight="1" spans="1:49">
      <c r="A12252" s="60"/>
      <c r="B12252" s="60"/>
      <c r="C12252" s="60"/>
      <c r="D12252" s="60"/>
      <c r="H12252" s="61"/>
      <c r="I12252" s="61"/>
      <c r="J12252" s="61"/>
      <c r="K12252" s="61"/>
      <c r="L12252" s="61"/>
      <c r="M12252" s="61"/>
      <c r="N12252" s="61"/>
      <c r="O12252" s="61"/>
      <c r="P12252" s="61"/>
      <c r="Q12252" s="61"/>
      <c r="R12252" s="61"/>
      <c r="S12252" s="61"/>
      <c r="T12252" s="61"/>
      <c r="U12252" s="61"/>
      <c r="V12252" s="61"/>
      <c r="W12252" s="61"/>
      <c r="X12252" s="61"/>
      <c r="Y12252" s="61"/>
      <c r="Z12252" s="61"/>
      <c r="AA12252" s="61"/>
      <c r="AB12252" s="61"/>
      <c r="AC12252" s="61"/>
      <c r="AD12252" s="61"/>
      <c r="AE12252" s="61"/>
      <c r="AF12252" s="61"/>
      <c r="AG12252" s="61"/>
      <c r="AH12252" s="61"/>
      <c r="AI12252" s="61"/>
      <c r="AJ12252" s="61"/>
      <c r="AK12252" s="61"/>
      <c r="AL12252" s="61"/>
      <c r="AM12252" s="61"/>
      <c r="AN12252" s="61"/>
      <c r="AO12252" s="61"/>
      <c r="AP12252" s="62"/>
      <c r="AQ12252" s="61"/>
      <c r="AR12252" s="61"/>
      <c r="AS12252" s="61"/>
      <c r="AT12252" s="61"/>
      <c r="AU12252" s="61"/>
      <c r="AV12252" s="61"/>
      <c r="AW12252" s="60"/>
    </row>
    <row r="12253" s="59" customFormat="1" customHeight="1" spans="1:49">
      <c r="A12253" s="60"/>
      <c r="B12253" s="60"/>
      <c r="C12253" s="60"/>
      <c r="D12253" s="60"/>
      <c r="H12253" s="61"/>
      <c r="I12253" s="61"/>
      <c r="J12253" s="61"/>
      <c r="K12253" s="61"/>
      <c r="L12253" s="61"/>
      <c r="M12253" s="61"/>
      <c r="N12253" s="61"/>
      <c r="O12253" s="61"/>
      <c r="P12253" s="61"/>
      <c r="Q12253" s="61"/>
      <c r="R12253" s="61"/>
      <c r="S12253" s="61"/>
      <c r="T12253" s="61"/>
      <c r="U12253" s="61"/>
      <c r="V12253" s="61"/>
      <c r="W12253" s="61"/>
      <c r="X12253" s="61"/>
      <c r="Y12253" s="61"/>
      <c r="Z12253" s="61"/>
      <c r="AA12253" s="61"/>
      <c r="AB12253" s="61"/>
      <c r="AC12253" s="61"/>
      <c r="AD12253" s="61"/>
      <c r="AE12253" s="61"/>
      <c r="AF12253" s="61"/>
      <c r="AG12253" s="61"/>
      <c r="AH12253" s="61"/>
      <c r="AI12253" s="61"/>
      <c r="AJ12253" s="61"/>
      <c r="AK12253" s="61"/>
      <c r="AL12253" s="61"/>
      <c r="AM12253" s="61"/>
      <c r="AN12253" s="61"/>
      <c r="AO12253" s="61"/>
      <c r="AP12253" s="62"/>
      <c r="AQ12253" s="61"/>
      <c r="AR12253" s="61"/>
      <c r="AS12253" s="61"/>
      <c r="AT12253" s="61"/>
      <c r="AU12253" s="61"/>
      <c r="AV12253" s="61"/>
      <c r="AW12253" s="60"/>
    </row>
    <row r="12254" s="59" customFormat="1" customHeight="1" spans="1:49">
      <c r="A12254" s="60"/>
      <c r="B12254" s="60"/>
      <c r="C12254" s="60"/>
      <c r="D12254" s="60"/>
      <c r="H12254" s="61"/>
      <c r="I12254" s="61"/>
      <c r="J12254" s="61"/>
      <c r="K12254" s="61"/>
      <c r="L12254" s="61"/>
      <c r="M12254" s="61"/>
      <c r="N12254" s="61"/>
      <c r="O12254" s="61"/>
      <c r="P12254" s="61"/>
      <c r="Q12254" s="61"/>
      <c r="R12254" s="61"/>
      <c r="S12254" s="61"/>
      <c r="T12254" s="61"/>
      <c r="U12254" s="61"/>
      <c r="V12254" s="61"/>
      <c r="W12254" s="61"/>
      <c r="X12254" s="61"/>
      <c r="Y12254" s="61"/>
      <c r="Z12254" s="61"/>
      <c r="AA12254" s="61"/>
      <c r="AB12254" s="61"/>
      <c r="AC12254" s="61"/>
      <c r="AD12254" s="61"/>
      <c r="AE12254" s="61"/>
      <c r="AF12254" s="61"/>
      <c r="AG12254" s="61"/>
      <c r="AH12254" s="61"/>
      <c r="AI12254" s="61"/>
      <c r="AJ12254" s="61"/>
      <c r="AK12254" s="61"/>
      <c r="AL12254" s="61"/>
      <c r="AM12254" s="61"/>
      <c r="AN12254" s="61"/>
      <c r="AO12254" s="61"/>
      <c r="AP12254" s="62"/>
      <c r="AQ12254" s="61"/>
      <c r="AR12254" s="61"/>
      <c r="AS12254" s="61"/>
      <c r="AT12254" s="61"/>
      <c r="AU12254" s="61"/>
      <c r="AV12254" s="61"/>
      <c r="AW12254" s="60"/>
    </row>
    <row r="12255" s="59" customFormat="1" customHeight="1" spans="1:49">
      <c r="A12255" s="60"/>
      <c r="B12255" s="60"/>
      <c r="C12255" s="60"/>
      <c r="D12255" s="60"/>
      <c r="H12255" s="61"/>
      <c r="I12255" s="61"/>
      <c r="J12255" s="61"/>
      <c r="K12255" s="61"/>
      <c r="L12255" s="61"/>
      <c r="M12255" s="61"/>
      <c r="N12255" s="61"/>
      <c r="O12255" s="61"/>
      <c r="P12255" s="61"/>
      <c r="Q12255" s="61"/>
      <c r="R12255" s="61"/>
      <c r="S12255" s="61"/>
      <c r="T12255" s="61"/>
      <c r="U12255" s="61"/>
      <c r="V12255" s="61"/>
      <c r="W12255" s="61"/>
      <c r="X12255" s="61"/>
      <c r="Y12255" s="61"/>
      <c r="Z12255" s="61"/>
      <c r="AA12255" s="61"/>
      <c r="AB12255" s="61"/>
      <c r="AC12255" s="61"/>
      <c r="AD12255" s="61"/>
      <c r="AE12255" s="61"/>
      <c r="AF12255" s="61"/>
      <c r="AG12255" s="61"/>
      <c r="AH12255" s="61"/>
      <c r="AI12255" s="61"/>
      <c r="AJ12255" s="61"/>
      <c r="AK12255" s="61"/>
      <c r="AL12255" s="61"/>
      <c r="AM12255" s="61"/>
      <c r="AN12255" s="61"/>
      <c r="AO12255" s="61"/>
      <c r="AP12255" s="62"/>
      <c r="AQ12255" s="61"/>
      <c r="AR12255" s="61"/>
      <c r="AS12255" s="61"/>
      <c r="AT12255" s="61"/>
      <c r="AU12255" s="61"/>
      <c r="AV12255" s="61"/>
      <c r="AW12255" s="60"/>
    </row>
    <row r="12256" s="59" customFormat="1" customHeight="1" spans="1:49">
      <c r="A12256" s="60"/>
      <c r="B12256" s="60"/>
      <c r="C12256" s="60"/>
      <c r="D12256" s="60"/>
      <c r="H12256" s="61"/>
      <c r="I12256" s="61"/>
      <c r="J12256" s="61"/>
      <c r="K12256" s="61"/>
      <c r="L12256" s="61"/>
      <c r="M12256" s="61"/>
      <c r="N12256" s="61"/>
      <c r="O12256" s="61"/>
      <c r="P12256" s="61"/>
      <c r="Q12256" s="61"/>
      <c r="R12256" s="61"/>
      <c r="S12256" s="61"/>
      <c r="T12256" s="61"/>
      <c r="U12256" s="61"/>
      <c r="V12256" s="61"/>
      <c r="W12256" s="61"/>
      <c r="X12256" s="61"/>
      <c r="Y12256" s="61"/>
      <c r="Z12256" s="61"/>
      <c r="AA12256" s="61"/>
      <c r="AB12256" s="61"/>
      <c r="AC12256" s="61"/>
      <c r="AD12256" s="61"/>
      <c r="AE12256" s="61"/>
      <c r="AF12256" s="61"/>
      <c r="AG12256" s="61"/>
      <c r="AH12256" s="61"/>
      <c r="AI12256" s="61"/>
      <c r="AJ12256" s="61"/>
      <c r="AK12256" s="61"/>
      <c r="AL12256" s="61"/>
      <c r="AM12256" s="61"/>
      <c r="AN12256" s="61"/>
      <c r="AO12256" s="61"/>
      <c r="AP12256" s="62"/>
      <c r="AQ12256" s="61"/>
      <c r="AR12256" s="61"/>
      <c r="AS12256" s="61"/>
      <c r="AT12256" s="61"/>
      <c r="AU12256" s="61"/>
      <c r="AV12256" s="61"/>
      <c r="AW12256" s="60"/>
    </row>
    <row r="12257" s="59" customFormat="1" customHeight="1" spans="1:49">
      <c r="A12257" s="60"/>
      <c r="B12257" s="60"/>
      <c r="C12257" s="60"/>
      <c r="D12257" s="60"/>
      <c r="H12257" s="61"/>
      <c r="I12257" s="61"/>
      <c r="J12257" s="61"/>
      <c r="K12257" s="61"/>
      <c r="L12257" s="61"/>
      <c r="M12257" s="61"/>
      <c r="N12257" s="61"/>
      <c r="O12257" s="61"/>
      <c r="P12257" s="61"/>
      <c r="Q12257" s="61"/>
      <c r="R12257" s="61"/>
      <c r="S12257" s="61"/>
      <c r="T12257" s="61"/>
      <c r="U12257" s="61"/>
      <c r="V12257" s="61"/>
      <c r="W12257" s="61"/>
      <c r="X12257" s="61"/>
      <c r="Y12257" s="61"/>
      <c r="Z12257" s="61"/>
      <c r="AA12257" s="61"/>
      <c r="AB12257" s="61"/>
      <c r="AC12257" s="61"/>
      <c r="AD12257" s="61"/>
      <c r="AE12257" s="61"/>
      <c r="AF12257" s="61"/>
      <c r="AG12257" s="61"/>
      <c r="AH12257" s="61"/>
      <c r="AI12257" s="61"/>
      <c r="AJ12257" s="61"/>
      <c r="AK12257" s="61"/>
      <c r="AL12257" s="61"/>
      <c r="AM12257" s="61"/>
      <c r="AN12257" s="61"/>
      <c r="AO12257" s="61"/>
      <c r="AP12257" s="62"/>
      <c r="AQ12257" s="61"/>
      <c r="AR12257" s="61"/>
      <c r="AS12257" s="61"/>
      <c r="AT12257" s="61"/>
      <c r="AU12257" s="61"/>
      <c r="AV12257" s="61"/>
      <c r="AW12257" s="60"/>
    </row>
    <row r="12258" s="59" customFormat="1" customHeight="1" spans="1:49">
      <c r="A12258" s="60"/>
      <c r="B12258" s="60"/>
      <c r="C12258" s="60"/>
      <c r="D12258" s="60"/>
      <c r="H12258" s="61"/>
      <c r="I12258" s="61"/>
      <c r="J12258" s="61"/>
      <c r="K12258" s="61"/>
      <c r="L12258" s="61"/>
      <c r="M12258" s="61"/>
      <c r="N12258" s="61"/>
      <c r="O12258" s="61"/>
      <c r="P12258" s="61"/>
      <c r="Q12258" s="61"/>
      <c r="R12258" s="61"/>
      <c r="S12258" s="61"/>
      <c r="T12258" s="61"/>
      <c r="U12258" s="61"/>
      <c r="V12258" s="61"/>
      <c r="W12258" s="61"/>
      <c r="X12258" s="61"/>
      <c r="Y12258" s="61"/>
      <c r="Z12258" s="61"/>
      <c r="AA12258" s="61"/>
      <c r="AB12258" s="61"/>
      <c r="AC12258" s="61"/>
      <c r="AD12258" s="61"/>
      <c r="AE12258" s="61"/>
      <c r="AF12258" s="61"/>
      <c r="AG12258" s="61"/>
      <c r="AH12258" s="61"/>
      <c r="AI12258" s="61"/>
      <c r="AJ12258" s="61"/>
      <c r="AK12258" s="61"/>
      <c r="AL12258" s="61"/>
      <c r="AM12258" s="61"/>
      <c r="AN12258" s="61"/>
      <c r="AO12258" s="61"/>
      <c r="AP12258" s="62"/>
      <c r="AQ12258" s="61"/>
      <c r="AR12258" s="61"/>
      <c r="AS12258" s="61"/>
      <c r="AT12258" s="61"/>
      <c r="AU12258" s="61"/>
      <c r="AV12258" s="61"/>
      <c r="AW12258" s="60"/>
    </row>
    <row r="12259" s="59" customFormat="1" customHeight="1" spans="1:49">
      <c r="A12259" s="60"/>
      <c r="B12259" s="60"/>
      <c r="C12259" s="60"/>
      <c r="D12259" s="60"/>
      <c r="H12259" s="61"/>
      <c r="I12259" s="61"/>
      <c r="J12259" s="61"/>
      <c r="K12259" s="61"/>
      <c r="L12259" s="61"/>
      <c r="M12259" s="61"/>
      <c r="N12259" s="61"/>
      <c r="O12259" s="61"/>
      <c r="P12259" s="61"/>
      <c r="Q12259" s="61"/>
      <c r="R12259" s="61"/>
      <c r="S12259" s="61"/>
      <c r="T12259" s="61"/>
      <c r="U12259" s="61"/>
      <c r="V12259" s="61"/>
      <c r="W12259" s="61"/>
      <c r="X12259" s="61"/>
      <c r="Y12259" s="61"/>
      <c r="Z12259" s="61"/>
      <c r="AA12259" s="61"/>
      <c r="AB12259" s="61"/>
      <c r="AC12259" s="61"/>
      <c r="AD12259" s="61"/>
      <c r="AE12259" s="61"/>
      <c r="AF12259" s="61"/>
      <c r="AG12259" s="61"/>
      <c r="AH12259" s="61"/>
      <c r="AI12259" s="61"/>
      <c r="AJ12259" s="61"/>
      <c r="AK12259" s="61"/>
      <c r="AL12259" s="61"/>
      <c r="AM12259" s="61"/>
      <c r="AN12259" s="61"/>
      <c r="AO12259" s="61"/>
      <c r="AP12259" s="62"/>
      <c r="AQ12259" s="61"/>
      <c r="AR12259" s="61"/>
      <c r="AS12259" s="61"/>
      <c r="AT12259" s="61"/>
      <c r="AU12259" s="61"/>
      <c r="AV12259" s="61"/>
      <c r="AW12259" s="60"/>
    </row>
    <row r="12260" s="59" customFormat="1" customHeight="1" spans="1:49">
      <c r="A12260" s="60"/>
      <c r="B12260" s="60"/>
      <c r="C12260" s="60"/>
      <c r="D12260" s="60"/>
      <c r="H12260" s="61"/>
      <c r="I12260" s="61"/>
      <c r="J12260" s="61"/>
      <c r="K12260" s="61"/>
      <c r="L12260" s="61"/>
      <c r="M12260" s="61"/>
      <c r="N12260" s="61"/>
      <c r="O12260" s="61"/>
      <c r="P12260" s="61"/>
      <c r="Q12260" s="61"/>
      <c r="R12260" s="61"/>
      <c r="S12260" s="61"/>
      <c r="T12260" s="61"/>
      <c r="U12260" s="61"/>
      <c r="V12260" s="61"/>
      <c r="W12260" s="61"/>
      <c r="X12260" s="61"/>
      <c r="Y12260" s="61"/>
      <c r="Z12260" s="61"/>
      <c r="AA12260" s="61"/>
      <c r="AB12260" s="61"/>
      <c r="AC12260" s="61"/>
      <c r="AD12260" s="61"/>
      <c r="AE12260" s="61"/>
      <c r="AF12260" s="61"/>
      <c r="AG12260" s="61"/>
      <c r="AH12260" s="61"/>
      <c r="AI12260" s="61"/>
      <c r="AJ12260" s="61"/>
      <c r="AK12260" s="61"/>
      <c r="AL12260" s="61"/>
      <c r="AM12260" s="61"/>
      <c r="AN12260" s="61"/>
      <c r="AO12260" s="61"/>
      <c r="AP12260" s="62"/>
      <c r="AQ12260" s="61"/>
      <c r="AR12260" s="61"/>
      <c r="AS12260" s="61"/>
      <c r="AT12260" s="61"/>
      <c r="AU12260" s="61"/>
      <c r="AV12260" s="61"/>
      <c r="AW12260" s="60"/>
    </row>
    <row r="12261" s="59" customFormat="1" customHeight="1" spans="1:49">
      <c r="A12261" s="60"/>
      <c r="B12261" s="60"/>
      <c r="C12261" s="60"/>
      <c r="D12261" s="60"/>
      <c r="H12261" s="61"/>
      <c r="I12261" s="61"/>
      <c r="J12261" s="61"/>
      <c r="K12261" s="61"/>
      <c r="L12261" s="61"/>
      <c r="M12261" s="61"/>
      <c r="N12261" s="61"/>
      <c r="O12261" s="61"/>
      <c r="P12261" s="61"/>
      <c r="Q12261" s="61"/>
      <c r="R12261" s="61"/>
      <c r="S12261" s="61"/>
      <c r="T12261" s="61"/>
      <c r="U12261" s="61"/>
      <c r="V12261" s="61"/>
      <c r="W12261" s="61"/>
      <c r="X12261" s="61"/>
      <c r="Y12261" s="61"/>
      <c r="Z12261" s="61"/>
      <c r="AA12261" s="61"/>
      <c r="AB12261" s="61"/>
      <c r="AC12261" s="61"/>
      <c r="AD12261" s="61"/>
      <c r="AE12261" s="61"/>
      <c r="AF12261" s="61"/>
      <c r="AG12261" s="61"/>
      <c r="AH12261" s="61"/>
      <c r="AI12261" s="61"/>
      <c r="AJ12261" s="61"/>
      <c r="AK12261" s="61"/>
      <c r="AL12261" s="61"/>
      <c r="AM12261" s="61"/>
      <c r="AN12261" s="61"/>
      <c r="AO12261" s="61"/>
      <c r="AP12261" s="62"/>
      <c r="AQ12261" s="61"/>
      <c r="AR12261" s="61"/>
      <c r="AS12261" s="61"/>
      <c r="AT12261" s="61"/>
      <c r="AU12261" s="61"/>
      <c r="AV12261" s="61"/>
      <c r="AW12261" s="60"/>
    </row>
    <row r="12262" s="59" customFormat="1" customHeight="1" spans="1:49">
      <c r="A12262" s="60"/>
      <c r="B12262" s="60"/>
      <c r="C12262" s="60"/>
      <c r="D12262" s="60"/>
      <c r="H12262" s="61"/>
      <c r="I12262" s="61"/>
      <c r="J12262" s="61"/>
      <c r="K12262" s="61"/>
      <c r="L12262" s="61"/>
      <c r="M12262" s="61"/>
      <c r="N12262" s="61"/>
      <c r="O12262" s="61"/>
      <c r="P12262" s="61"/>
      <c r="Q12262" s="61"/>
      <c r="R12262" s="61"/>
      <c r="S12262" s="61"/>
      <c r="T12262" s="61"/>
      <c r="U12262" s="61"/>
      <c r="V12262" s="61"/>
      <c r="W12262" s="61"/>
      <c r="X12262" s="61"/>
      <c r="Y12262" s="61"/>
      <c r="Z12262" s="61"/>
      <c r="AA12262" s="61"/>
      <c r="AB12262" s="61"/>
      <c r="AC12262" s="61"/>
      <c r="AD12262" s="61"/>
      <c r="AE12262" s="61"/>
      <c r="AF12262" s="61"/>
      <c r="AG12262" s="61"/>
      <c r="AH12262" s="61"/>
      <c r="AI12262" s="61"/>
      <c r="AJ12262" s="61"/>
      <c r="AK12262" s="61"/>
      <c r="AL12262" s="61"/>
      <c r="AM12262" s="61"/>
      <c r="AN12262" s="61"/>
      <c r="AO12262" s="61"/>
      <c r="AP12262" s="62"/>
      <c r="AQ12262" s="61"/>
      <c r="AR12262" s="61"/>
      <c r="AS12262" s="61"/>
      <c r="AT12262" s="61"/>
      <c r="AU12262" s="61"/>
      <c r="AV12262" s="61"/>
      <c r="AW12262" s="60"/>
    </row>
    <row r="12263" s="59" customFormat="1" customHeight="1" spans="1:49">
      <c r="A12263" s="60"/>
      <c r="B12263" s="60"/>
      <c r="C12263" s="60"/>
      <c r="D12263" s="60"/>
      <c r="H12263" s="61"/>
      <c r="I12263" s="61"/>
      <c r="J12263" s="61"/>
      <c r="K12263" s="61"/>
      <c r="L12263" s="61"/>
      <c r="M12263" s="61"/>
      <c r="N12263" s="61"/>
      <c r="O12263" s="61"/>
      <c r="P12263" s="61"/>
      <c r="Q12263" s="61"/>
      <c r="R12263" s="61"/>
      <c r="S12263" s="61"/>
      <c r="T12263" s="61"/>
      <c r="U12263" s="61"/>
      <c r="V12263" s="61"/>
      <c r="W12263" s="61"/>
      <c r="X12263" s="61"/>
      <c r="Y12263" s="61"/>
      <c r="Z12263" s="61"/>
      <c r="AA12263" s="61"/>
      <c r="AB12263" s="61"/>
      <c r="AC12263" s="61"/>
      <c r="AD12263" s="61"/>
      <c r="AE12263" s="61"/>
      <c r="AF12263" s="61"/>
      <c r="AG12263" s="61"/>
      <c r="AH12263" s="61"/>
      <c r="AI12263" s="61"/>
      <c r="AJ12263" s="61"/>
      <c r="AK12263" s="61"/>
      <c r="AL12263" s="61"/>
      <c r="AM12263" s="61"/>
      <c r="AN12263" s="61"/>
      <c r="AO12263" s="61"/>
      <c r="AP12263" s="62"/>
      <c r="AQ12263" s="61"/>
      <c r="AR12263" s="61"/>
      <c r="AS12263" s="61"/>
      <c r="AT12263" s="61"/>
      <c r="AU12263" s="61"/>
      <c r="AV12263" s="61"/>
      <c r="AW12263" s="60"/>
    </row>
    <row r="12264" s="59" customFormat="1" customHeight="1" spans="1:49">
      <c r="A12264" s="60"/>
      <c r="B12264" s="60"/>
      <c r="C12264" s="60"/>
      <c r="D12264" s="60"/>
      <c r="H12264" s="61"/>
      <c r="I12264" s="61"/>
      <c r="J12264" s="61"/>
      <c r="K12264" s="61"/>
      <c r="L12264" s="61"/>
      <c r="M12264" s="61"/>
      <c r="N12264" s="61"/>
      <c r="O12264" s="61"/>
      <c r="P12264" s="61"/>
      <c r="Q12264" s="61"/>
      <c r="R12264" s="61"/>
      <c r="S12264" s="61"/>
      <c r="T12264" s="61"/>
      <c r="U12264" s="61"/>
      <c r="V12264" s="61"/>
      <c r="W12264" s="61"/>
      <c r="X12264" s="61"/>
      <c r="Y12264" s="61"/>
      <c r="Z12264" s="61"/>
      <c r="AA12264" s="61"/>
      <c r="AB12264" s="61"/>
      <c r="AC12264" s="61"/>
      <c r="AD12264" s="61"/>
      <c r="AE12264" s="61"/>
      <c r="AF12264" s="61"/>
      <c r="AG12264" s="61"/>
      <c r="AH12264" s="61"/>
      <c r="AI12264" s="61"/>
      <c r="AJ12264" s="61"/>
      <c r="AK12264" s="61"/>
      <c r="AL12264" s="61"/>
      <c r="AM12264" s="61"/>
      <c r="AN12264" s="61"/>
      <c r="AO12264" s="61"/>
      <c r="AP12264" s="62"/>
      <c r="AQ12264" s="61"/>
      <c r="AR12264" s="61"/>
      <c r="AS12264" s="61"/>
      <c r="AT12264" s="61"/>
      <c r="AU12264" s="61"/>
      <c r="AV12264" s="61"/>
      <c r="AW12264" s="60"/>
    </row>
    <row r="12265" s="59" customFormat="1" customHeight="1" spans="1:49">
      <c r="A12265" s="60"/>
      <c r="B12265" s="60"/>
      <c r="C12265" s="60"/>
      <c r="D12265" s="60"/>
      <c r="H12265" s="61"/>
      <c r="I12265" s="61"/>
      <c r="J12265" s="61"/>
      <c r="K12265" s="61"/>
      <c r="L12265" s="61"/>
      <c r="M12265" s="61"/>
      <c r="N12265" s="61"/>
      <c r="O12265" s="61"/>
      <c r="P12265" s="61"/>
      <c r="Q12265" s="61"/>
      <c r="R12265" s="61"/>
      <c r="S12265" s="61"/>
      <c r="T12265" s="61"/>
      <c r="U12265" s="61"/>
      <c r="V12265" s="61"/>
      <c r="W12265" s="61"/>
      <c r="X12265" s="61"/>
      <c r="Y12265" s="61"/>
      <c r="Z12265" s="61"/>
      <c r="AA12265" s="61"/>
      <c r="AB12265" s="61"/>
      <c r="AC12265" s="61"/>
      <c r="AD12265" s="61"/>
      <c r="AE12265" s="61"/>
      <c r="AF12265" s="61"/>
      <c r="AG12265" s="61"/>
      <c r="AH12265" s="61"/>
      <c r="AI12265" s="61"/>
      <c r="AJ12265" s="61"/>
      <c r="AK12265" s="61"/>
      <c r="AL12265" s="61"/>
      <c r="AM12265" s="61"/>
      <c r="AN12265" s="61"/>
      <c r="AO12265" s="61"/>
      <c r="AP12265" s="62"/>
      <c r="AQ12265" s="61"/>
      <c r="AR12265" s="61"/>
      <c r="AS12265" s="61"/>
      <c r="AT12265" s="61"/>
      <c r="AU12265" s="61"/>
      <c r="AV12265" s="61"/>
      <c r="AW12265" s="60"/>
    </row>
    <row r="12266" s="59" customFormat="1" customHeight="1" spans="1:49">
      <c r="A12266" s="60"/>
      <c r="B12266" s="60"/>
      <c r="C12266" s="60"/>
      <c r="D12266" s="60"/>
      <c r="H12266" s="61"/>
      <c r="I12266" s="61"/>
      <c r="J12266" s="61"/>
      <c r="K12266" s="61"/>
      <c r="L12266" s="61"/>
      <c r="M12266" s="61"/>
      <c r="N12266" s="61"/>
      <c r="O12266" s="61"/>
      <c r="P12266" s="61"/>
      <c r="Q12266" s="61"/>
      <c r="R12266" s="61"/>
      <c r="S12266" s="61"/>
      <c r="T12266" s="61"/>
      <c r="U12266" s="61"/>
      <c r="V12266" s="61"/>
      <c r="W12266" s="61"/>
      <c r="X12266" s="61"/>
      <c r="Y12266" s="61"/>
      <c r="Z12266" s="61"/>
      <c r="AA12266" s="61"/>
      <c r="AB12266" s="61"/>
      <c r="AC12266" s="61"/>
      <c r="AD12266" s="61"/>
      <c r="AE12266" s="61"/>
      <c r="AF12266" s="61"/>
      <c r="AG12266" s="61"/>
      <c r="AH12266" s="61"/>
      <c r="AI12266" s="61"/>
      <c r="AJ12266" s="61"/>
      <c r="AK12266" s="61"/>
      <c r="AL12266" s="61"/>
      <c r="AM12266" s="61"/>
      <c r="AN12266" s="61"/>
      <c r="AO12266" s="61"/>
      <c r="AP12266" s="62"/>
      <c r="AQ12266" s="61"/>
      <c r="AR12266" s="61"/>
      <c r="AS12266" s="61"/>
      <c r="AT12266" s="61"/>
      <c r="AU12266" s="61"/>
      <c r="AV12266" s="61"/>
      <c r="AW12266" s="60"/>
    </row>
    <row r="12267" s="59" customFormat="1" customHeight="1" spans="1:49">
      <c r="A12267" s="60"/>
      <c r="B12267" s="60"/>
      <c r="C12267" s="60"/>
      <c r="D12267" s="60"/>
      <c r="H12267" s="61"/>
      <c r="I12267" s="61"/>
      <c r="J12267" s="61"/>
      <c r="K12267" s="61"/>
      <c r="L12267" s="61"/>
      <c r="M12267" s="61"/>
      <c r="N12267" s="61"/>
      <c r="O12267" s="61"/>
      <c r="P12267" s="61"/>
      <c r="Q12267" s="61"/>
      <c r="R12267" s="61"/>
      <c r="S12267" s="61"/>
      <c r="T12267" s="61"/>
      <c r="U12267" s="61"/>
      <c r="V12267" s="61"/>
      <c r="W12267" s="61"/>
      <c r="X12267" s="61"/>
      <c r="Y12267" s="61"/>
      <c r="Z12267" s="61"/>
      <c r="AA12267" s="61"/>
      <c r="AB12267" s="61"/>
      <c r="AC12267" s="61"/>
      <c r="AD12267" s="61"/>
      <c r="AE12267" s="61"/>
      <c r="AF12267" s="61"/>
      <c r="AG12267" s="61"/>
      <c r="AH12267" s="61"/>
      <c r="AI12267" s="61"/>
      <c r="AJ12267" s="61"/>
      <c r="AK12267" s="61"/>
      <c r="AL12267" s="61"/>
      <c r="AM12267" s="61"/>
      <c r="AN12267" s="61"/>
      <c r="AO12267" s="61"/>
      <c r="AP12267" s="62"/>
      <c r="AQ12267" s="61"/>
      <c r="AR12267" s="61"/>
      <c r="AS12267" s="61"/>
      <c r="AT12267" s="61"/>
      <c r="AU12267" s="61"/>
      <c r="AV12267" s="61"/>
      <c r="AW12267" s="60"/>
    </row>
    <row r="12268" s="59" customFormat="1" customHeight="1" spans="1:49">
      <c r="A12268" s="60"/>
      <c r="B12268" s="60"/>
      <c r="C12268" s="60"/>
      <c r="D12268" s="60"/>
      <c r="H12268" s="61"/>
      <c r="I12268" s="61"/>
      <c r="J12268" s="61"/>
      <c r="K12268" s="61"/>
      <c r="L12268" s="61"/>
      <c r="M12268" s="61"/>
      <c r="N12268" s="61"/>
      <c r="O12268" s="61"/>
      <c r="P12268" s="61"/>
      <c r="Q12268" s="61"/>
      <c r="R12268" s="61"/>
      <c r="S12268" s="61"/>
      <c r="T12268" s="61"/>
      <c r="U12268" s="61"/>
      <c r="V12268" s="61"/>
      <c r="W12268" s="61"/>
      <c r="X12268" s="61"/>
      <c r="Y12268" s="61"/>
      <c r="Z12268" s="61"/>
      <c r="AA12268" s="61"/>
      <c r="AB12268" s="61"/>
      <c r="AC12268" s="61"/>
      <c r="AD12268" s="61"/>
      <c r="AE12268" s="61"/>
      <c r="AF12268" s="61"/>
      <c r="AG12268" s="61"/>
      <c r="AH12268" s="61"/>
      <c r="AI12268" s="61"/>
      <c r="AJ12268" s="61"/>
      <c r="AK12268" s="61"/>
      <c r="AL12268" s="61"/>
      <c r="AM12268" s="61"/>
      <c r="AN12268" s="61"/>
      <c r="AO12268" s="61"/>
      <c r="AP12268" s="62"/>
      <c r="AQ12268" s="61"/>
      <c r="AR12268" s="61"/>
      <c r="AS12268" s="61"/>
      <c r="AT12268" s="61"/>
      <c r="AU12268" s="61"/>
      <c r="AV12268" s="61"/>
      <c r="AW12268" s="60"/>
    </row>
    <row r="12269" s="59" customFormat="1" customHeight="1" spans="1:49">
      <c r="A12269" s="60"/>
      <c r="B12269" s="60"/>
      <c r="C12269" s="60"/>
      <c r="D12269" s="60"/>
      <c r="H12269" s="61"/>
      <c r="I12269" s="61"/>
      <c r="J12269" s="61"/>
      <c r="K12269" s="61"/>
      <c r="L12269" s="61"/>
      <c r="M12269" s="61"/>
      <c r="N12269" s="61"/>
      <c r="O12269" s="61"/>
      <c r="P12269" s="61"/>
      <c r="Q12269" s="61"/>
      <c r="R12269" s="61"/>
      <c r="S12269" s="61"/>
      <c r="T12269" s="61"/>
      <c r="U12269" s="61"/>
      <c r="V12269" s="61"/>
      <c r="W12269" s="61"/>
      <c r="X12269" s="61"/>
      <c r="Y12269" s="61"/>
      <c r="Z12269" s="61"/>
      <c r="AA12269" s="61"/>
      <c r="AB12269" s="61"/>
      <c r="AC12269" s="61"/>
      <c r="AD12269" s="61"/>
      <c r="AE12269" s="61"/>
      <c r="AF12269" s="61"/>
      <c r="AG12269" s="61"/>
      <c r="AH12269" s="61"/>
      <c r="AI12269" s="61"/>
      <c r="AJ12269" s="61"/>
      <c r="AK12269" s="61"/>
      <c r="AL12269" s="61"/>
      <c r="AM12269" s="61"/>
      <c r="AN12269" s="61"/>
      <c r="AO12269" s="61"/>
      <c r="AP12269" s="62"/>
      <c r="AQ12269" s="61"/>
      <c r="AR12269" s="61"/>
      <c r="AS12269" s="61"/>
      <c r="AT12269" s="61"/>
      <c r="AU12269" s="61"/>
      <c r="AV12269" s="61"/>
      <c r="AW12269" s="60"/>
    </row>
    <row r="12270" s="59" customFormat="1" customHeight="1" spans="1:49">
      <c r="A12270" s="60"/>
      <c r="B12270" s="60"/>
      <c r="C12270" s="60"/>
      <c r="D12270" s="60"/>
      <c r="H12270" s="61"/>
      <c r="I12270" s="61"/>
      <c r="J12270" s="61"/>
      <c r="K12270" s="61"/>
      <c r="L12270" s="61"/>
      <c r="M12270" s="61"/>
      <c r="N12270" s="61"/>
      <c r="O12270" s="61"/>
      <c r="P12270" s="61"/>
      <c r="Q12270" s="61"/>
      <c r="R12270" s="61"/>
      <c r="S12270" s="61"/>
      <c r="T12270" s="61"/>
      <c r="U12270" s="61"/>
      <c r="V12270" s="61"/>
      <c r="W12270" s="61"/>
      <c r="X12270" s="61"/>
      <c r="Y12270" s="61"/>
      <c r="Z12270" s="61"/>
      <c r="AA12270" s="61"/>
      <c r="AB12270" s="61"/>
      <c r="AC12270" s="61"/>
      <c r="AD12270" s="61"/>
      <c r="AE12270" s="61"/>
      <c r="AF12270" s="61"/>
      <c r="AG12270" s="61"/>
      <c r="AH12270" s="61"/>
      <c r="AI12270" s="61"/>
      <c r="AJ12270" s="61"/>
      <c r="AK12270" s="61"/>
      <c r="AL12270" s="61"/>
      <c r="AM12270" s="61"/>
      <c r="AN12270" s="61"/>
      <c r="AO12270" s="61"/>
      <c r="AP12270" s="62"/>
      <c r="AQ12270" s="61"/>
      <c r="AR12270" s="61"/>
      <c r="AS12270" s="61"/>
      <c r="AT12270" s="61"/>
      <c r="AU12270" s="61"/>
      <c r="AV12270" s="61"/>
      <c r="AW12270" s="60"/>
    </row>
    <row r="12271" s="59" customFormat="1" customHeight="1" spans="1:49">
      <c r="A12271" s="60"/>
      <c r="B12271" s="60"/>
      <c r="C12271" s="60"/>
      <c r="D12271" s="60"/>
      <c r="H12271" s="61"/>
      <c r="I12271" s="61"/>
      <c r="J12271" s="61"/>
      <c r="K12271" s="61"/>
      <c r="L12271" s="61"/>
      <c r="M12271" s="61"/>
      <c r="N12271" s="61"/>
      <c r="O12271" s="61"/>
      <c r="P12271" s="61"/>
      <c r="Q12271" s="61"/>
      <c r="R12271" s="61"/>
      <c r="S12271" s="61"/>
      <c r="T12271" s="61"/>
      <c r="U12271" s="61"/>
      <c r="V12271" s="61"/>
      <c r="W12271" s="61"/>
      <c r="X12271" s="61"/>
      <c r="Y12271" s="61"/>
      <c r="Z12271" s="61"/>
      <c r="AA12271" s="61"/>
      <c r="AB12271" s="61"/>
      <c r="AC12271" s="61"/>
      <c r="AD12271" s="61"/>
      <c r="AE12271" s="61"/>
      <c r="AF12271" s="61"/>
      <c r="AG12271" s="61"/>
      <c r="AH12271" s="61"/>
      <c r="AI12271" s="61"/>
      <c r="AJ12271" s="61"/>
      <c r="AK12271" s="61"/>
      <c r="AL12271" s="61"/>
      <c r="AM12271" s="61"/>
      <c r="AN12271" s="61"/>
      <c r="AO12271" s="61"/>
      <c r="AP12271" s="62"/>
      <c r="AQ12271" s="61"/>
      <c r="AR12271" s="61"/>
      <c r="AS12271" s="61"/>
      <c r="AT12271" s="61"/>
      <c r="AU12271" s="61"/>
      <c r="AV12271" s="61"/>
      <c r="AW12271" s="60"/>
    </row>
    <row r="12272" s="59" customFormat="1" customHeight="1" spans="1:49">
      <c r="A12272" s="60"/>
      <c r="B12272" s="60"/>
      <c r="C12272" s="60"/>
      <c r="D12272" s="60"/>
      <c r="H12272" s="61"/>
      <c r="I12272" s="61"/>
      <c r="J12272" s="61"/>
      <c r="K12272" s="61"/>
      <c r="L12272" s="61"/>
      <c r="M12272" s="61"/>
      <c r="N12272" s="61"/>
      <c r="O12272" s="61"/>
      <c r="P12272" s="61"/>
      <c r="Q12272" s="61"/>
      <c r="R12272" s="61"/>
      <c r="S12272" s="61"/>
      <c r="T12272" s="61"/>
      <c r="U12272" s="61"/>
      <c r="V12272" s="61"/>
      <c r="W12272" s="61"/>
      <c r="X12272" s="61"/>
      <c r="Y12272" s="61"/>
      <c r="Z12272" s="61"/>
      <c r="AA12272" s="61"/>
      <c r="AB12272" s="61"/>
      <c r="AC12272" s="61"/>
      <c r="AD12272" s="61"/>
      <c r="AE12272" s="61"/>
      <c r="AF12272" s="61"/>
      <c r="AG12272" s="61"/>
      <c r="AH12272" s="61"/>
      <c r="AI12272" s="61"/>
      <c r="AJ12272" s="61"/>
      <c r="AK12272" s="61"/>
      <c r="AL12272" s="61"/>
      <c r="AM12272" s="61"/>
      <c r="AN12272" s="61"/>
      <c r="AO12272" s="61"/>
      <c r="AP12272" s="62"/>
      <c r="AQ12272" s="61"/>
      <c r="AR12272" s="61"/>
      <c r="AS12272" s="61"/>
      <c r="AT12272" s="61"/>
      <c r="AU12272" s="61"/>
      <c r="AV12272" s="61"/>
      <c r="AW12272" s="60"/>
    </row>
    <row r="12273" s="59" customFormat="1" customHeight="1" spans="1:49">
      <c r="A12273" s="60"/>
      <c r="B12273" s="60"/>
      <c r="C12273" s="60"/>
      <c r="D12273" s="60"/>
      <c r="H12273" s="61"/>
      <c r="I12273" s="61"/>
      <c r="J12273" s="61"/>
      <c r="K12273" s="61"/>
      <c r="L12273" s="61"/>
      <c r="M12273" s="61"/>
      <c r="N12273" s="61"/>
      <c r="O12273" s="61"/>
      <c r="P12273" s="61"/>
      <c r="Q12273" s="61"/>
      <c r="R12273" s="61"/>
      <c r="S12273" s="61"/>
      <c r="T12273" s="61"/>
      <c r="U12273" s="61"/>
      <c r="V12273" s="61"/>
      <c r="W12273" s="61"/>
      <c r="X12273" s="61"/>
      <c r="Y12273" s="61"/>
      <c r="Z12273" s="61"/>
      <c r="AA12273" s="61"/>
      <c r="AB12273" s="61"/>
      <c r="AC12273" s="61"/>
      <c r="AD12273" s="61"/>
      <c r="AE12273" s="61"/>
      <c r="AF12273" s="61"/>
      <c r="AG12273" s="61"/>
      <c r="AH12273" s="61"/>
      <c r="AI12273" s="61"/>
      <c r="AJ12273" s="61"/>
      <c r="AK12273" s="61"/>
      <c r="AL12273" s="61"/>
      <c r="AM12273" s="61"/>
      <c r="AN12273" s="61"/>
      <c r="AO12273" s="61"/>
      <c r="AP12273" s="62"/>
      <c r="AQ12273" s="61"/>
      <c r="AR12273" s="61"/>
      <c r="AS12273" s="61"/>
      <c r="AT12273" s="61"/>
      <c r="AU12273" s="61"/>
      <c r="AV12273" s="61"/>
      <c r="AW12273" s="60"/>
    </row>
    <row r="12274" s="59" customFormat="1" customHeight="1" spans="1:49">
      <c r="A12274" s="60"/>
      <c r="B12274" s="60"/>
      <c r="C12274" s="60"/>
      <c r="D12274" s="60"/>
      <c r="H12274" s="61"/>
      <c r="I12274" s="61"/>
      <c r="J12274" s="61"/>
      <c r="K12274" s="61"/>
      <c r="L12274" s="61"/>
      <c r="M12274" s="61"/>
      <c r="N12274" s="61"/>
      <c r="O12274" s="61"/>
      <c r="P12274" s="61"/>
      <c r="Q12274" s="61"/>
      <c r="R12274" s="61"/>
      <c r="S12274" s="61"/>
      <c r="T12274" s="61"/>
      <c r="U12274" s="61"/>
      <c r="V12274" s="61"/>
      <c r="W12274" s="61"/>
      <c r="X12274" s="61"/>
      <c r="Y12274" s="61"/>
      <c r="Z12274" s="61"/>
      <c r="AA12274" s="61"/>
      <c r="AB12274" s="61"/>
      <c r="AC12274" s="61"/>
      <c r="AD12274" s="61"/>
      <c r="AE12274" s="61"/>
      <c r="AF12274" s="61"/>
      <c r="AG12274" s="61"/>
      <c r="AH12274" s="61"/>
      <c r="AI12274" s="61"/>
      <c r="AJ12274" s="61"/>
      <c r="AK12274" s="61"/>
      <c r="AL12274" s="61"/>
      <c r="AM12274" s="61"/>
      <c r="AN12274" s="61"/>
      <c r="AO12274" s="61"/>
      <c r="AP12274" s="62"/>
      <c r="AQ12274" s="61"/>
      <c r="AR12274" s="61"/>
      <c r="AS12274" s="61"/>
      <c r="AT12274" s="61"/>
      <c r="AU12274" s="61"/>
      <c r="AV12274" s="61"/>
      <c r="AW12274" s="60"/>
    </row>
    <row r="12275" s="59" customFormat="1" customHeight="1" spans="1:49">
      <c r="A12275" s="60"/>
      <c r="B12275" s="60"/>
      <c r="C12275" s="60"/>
      <c r="D12275" s="60"/>
      <c r="H12275" s="61"/>
      <c r="I12275" s="61"/>
      <c r="J12275" s="61"/>
      <c r="K12275" s="61"/>
      <c r="L12275" s="61"/>
      <c r="M12275" s="61"/>
      <c r="N12275" s="61"/>
      <c r="O12275" s="61"/>
      <c r="P12275" s="61"/>
      <c r="Q12275" s="61"/>
      <c r="R12275" s="61"/>
      <c r="S12275" s="61"/>
      <c r="T12275" s="61"/>
      <c r="U12275" s="61"/>
      <c r="V12275" s="61"/>
      <c r="W12275" s="61"/>
      <c r="X12275" s="61"/>
      <c r="Y12275" s="61"/>
      <c r="Z12275" s="61"/>
      <c r="AA12275" s="61"/>
      <c r="AB12275" s="61"/>
      <c r="AC12275" s="61"/>
      <c r="AD12275" s="61"/>
      <c r="AE12275" s="61"/>
      <c r="AF12275" s="61"/>
      <c r="AG12275" s="61"/>
      <c r="AH12275" s="61"/>
      <c r="AI12275" s="61"/>
      <c r="AJ12275" s="61"/>
      <c r="AK12275" s="61"/>
      <c r="AL12275" s="61"/>
      <c r="AM12275" s="61"/>
      <c r="AN12275" s="61"/>
      <c r="AO12275" s="61"/>
      <c r="AP12275" s="62"/>
      <c r="AQ12275" s="61"/>
      <c r="AR12275" s="61"/>
      <c r="AS12275" s="61"/>
      <c r="AT12275" s="61"/>
      <c r="AU12275" s="61"/>
      <c r="AV12275" s="61"/>
      <c r="AW12275" s="60"/>
    </row>
    <row r="12276" s="59" customFormat="1" customHeight="1" spans="1:49">
      <c r="A12276" s="60"/>
      <c r="B12276" s="60"/>
      <c r="C12276" s="60"/>
      <c r="D12276" s="60"/>
      <c r="H12276" s="61"/>
      <c r="I12276" s="61"/>
      <c r="J12276" s="61"/>
      <c r="K12276" s="61"/>
      <c r="L12276" s="61"/>
      <c r="M12276" s="61"/>
      <c r="N12276" s="61"/>
      <c r="O12276" s="61"/>
      <c r="P12276" s="61"/>
      <c r="Q12276" s="61"/>
      <c r="R12276" s="61"/>
      <c r="S12276" s="61"/>
      <c r="T12276" s="61"/>
      <c r="U12276" s="61"/>
      <c r="V12276" s="61"/>
      <c r="W12276" s="61"/>
      <c r="X12276" s="61"/>
      <c r="Y12276" s="61"/>
      <c r="Z12276" s="61"/>
      <c r="AA12276" s="61"/>
      <c r="AB12276" s="61"/>
      <c r="AC12276" s="61"/>
      <c r="AD12276" s="61"/>
      <c r="AE12276" s="61"/>
      <c r="AF12276" s="61"/>
      <c r="AG12276" s="61"/>
      <c r="AH12276" s="61"/>
      <c r="AI12276" s="61"/>
      <c r="AJ12276" s="61"/>
      <c r="AK12276" s="61"/>
      <c r="AL12276" s="61"/>
      <c r="AM12276" s="61"/>
      <c r="AN12276" s="61"/>
      <c r="AO12276" s="61"/>
      <c r="AP12276" s="62"/>
      <c r="AQ12276" s="61"/>
      <c r="AR12276" s="61"/>
      <c r="AS12276" s="61"/>
      <c r="AT12276" s="61"/>
      <c r="AU12276" s="61"/>
      <c r="AV12276" s="61"/>
      <c r="AW12276" s="60"/>
    </row>
    <row r="12277" s="59" customFormat="1" customHeight="1" spans="1:49">
      <c r="A12277" s="60"/>
      <c r="B12277" s="60"/>
      <c r="C12277" s="60"/>
      <c r="D12277" s="60"/>
      <c r="H12277" s="61"/>
      <c r="I12277" s="61"/>
      <c r="J12277" s="61"/>
      <c r="K12277" s="61"/>
      <c r="L12277" s="61"/>
      <c r="M12277" s="61"/>
      <c r="N12277" s="61"/>
      <c r="O12277" s="61"/>
      <c r="P12277" s="61"/>
      <c r="Q12277" s="61"/>
      <c r="R12277" s="61"/>
      <c r="S12277" s="61"/>
      <c r="T12277" s="61"/>
      <c r="U12277" s="61"/>
      <c r="V12277" s="61"/>
      <c r="W12277" s="61"/>
      <c r="X12277" s="61"/>
      <c r="Y12277" s="61"/>
      <c r="Z12277" s="61"/>
      <c r="AA12277" s="61"/>
      <c r="AB12277" s="61"/>
      <c r="AC12277" s="61"/>
      <c r="AD12277" s="61"/>
      <c r="AE12277" s="61"/>
      <c r="AF12277" s="61"/>
      <c r="AG12277" s="61"/>
      <c r="AH12277" s="61"/>
      <c r="AI12277" s="61"/>
      <c r="AJ12277" s="61"/>
      <c r="AK12277" s="61"/>
      <c r="AL12277" s="61"/>
      <c r="AM12277" s="61"/>
      <c r="AN12277" s="61"/>
      <c r="AO12277" s="61"/>
      <c r="AP12277" s="62"/>
      <c r="AQ12277" s="61"/>
      <c r="AR12277" s="61"/>
      <c r="AS12277" s="61"/>
      <c r="AT12277" s="61"/>
      <c r="AU12277" s="61"/>
      <c r="AV12277" s="61"/>
      <c r="AW12277" s="60"/>
    </row>
    <row r="12278" s="59" customFormat="1" customHeight="1" spans="1:49">
      <c r="A12278" s="60"/>
      <c r="B12278" s="60"/>
      <c r="C12278" s="60"/>
      <c r="D12278" s="60"/>
      <c r="H12278" s="61"/>
      <c r="I12278" s="61"/>
      <c r="J12278" s="61"/>
      <c r="K12278" s="61"/>
      <c r="L12278" s="61"/>
      <c r="M12278" s="61"/>
      <c r="N12278" s="61"/>
      <c r="O12278" s="61"/>
      <c r="P12278" s="61"/>
      <c r="Q12278" s="61"/>
      <c r="R12278" s="61"/>
      <c r="S12278" s="61"/>
      <c r="T12278" s="61"/>
      <c r="U12278" s="61"/>
      <c r="V12278" s="61"/>
      <c r="W12278" s="61"/>
      <c r="X12278" s="61"/>
      <c r="Y12278" s="61"/>
      <c r="Z12278" s="61"/>
      <c r="AA12278" s="61"/>
      <c r="AB12278" s="61"/>
      <c r="AC12278" s="61"/>
      <c r="AD12278" s="61"/>
      <c r="AE12278" s="61"/>
      <c r="AF12278" s="61"/>
      <c r="AG12278" s="61"/>
      <c r="AH12278" s="61"/>
      <c r="AI12278" s="61"/>
      <c r="AJ12278" s="61"/>
      <c r="AK12278" s="61"/>
      <c r="AL12278" s="61"/>
      <c r="AM12278" s="61"/>
      <c r="AN12278" s="61"/>
      <c r="AO12278" s="61"/>
      <c r="AP12278" s="62"/>
      <c r="AQ12278" s="61"/>
      <c r="AR12278" s="61"/>
      <c r="AS12278" s="61"/>
      <c r="AT12278" s="61"/>
      <c r="AU12278" s="61"/>
      <c r="AV12278" s="61"/>
      <c r="AW12278" s="60"/>
    </row>
    <row r="12279" s="59" customFormat="1" customHeight="1" spans="1:49">
      <c r="A12279" s="60"/>
      <c r="B12279" s="60"/>
      <c r="C12279" s="60"/>
      <c r="D12279" s="60"/>
      <c r="H12279" s="61"/>
      <c r="I12279" s="61"/>
      <c r="J12279" s="61"/>
      <c r="K12279" s="61"/>
      <c r="L12279" s="61"/>
      <c r="M12279" s="61"/>
      <c r="N12279" s="61"/>
      <c r="O12279" s="61"/>
      <c r="P12279" s="61"/>
      <c r="Q12279" s="61"/>
      <c r="R12279" s="61"/>
      <c r="S12279" s="61"/>
      <c r="T12279" s="61"/>
      <c r="U12279" s="61"/>
      <c r="V12279" s="61"/>
      <c r="W12279" s="61"/>
      <c r="X12279" s="61"/>
      <c r="Y12279" s="61"/>
      <c r="Z12279" s="61"/>
      <c r="AA12279" s="61"/>
      <c r="AB12279" s="61"/>
      <c r="AC12279" s="61"/>
      <c r="AD12279" s="61"/>
      <c r="AE12279" s="61"/>
      <c r="AF12279" s="61"/>
      <c r="AG12279" s="61"/>
      <c r="AH12279" s="61"/>
      <c r="AI12279" s="61"/>
      <c r="AJ12279" s="61"/>
      <c r="AK12279" s="61"/>
      <c r="AL12279" s="61"/>
      <c r="AM12279" s="61"/>
      <c r="AN12279" s="61"/>
      <c r="AO12279" s="61"/>
      <c r="AP12279" s="62"/>
      <c r="AQ12279" s="61"/>
      <c r="AR12279" s="61"/>
      <c r="AS12279" s="61"/>
      <c r="AT12279" s="61"/>
      <c r="AU12279" s="61"/>
      <c r="AV12279" s="61"/>
      <c r="AW12279" s="60"/>
    </row>
    <row r="12280" s="59" customFormat="1" customHeight="1" spans="1:49">
      <c r="A12280" s="60"/>
      <c r="B12280" s="60"/>
      <c r="C12280" s="60"/>
      <c r="D12280" s="60"/>
      <c r="H12280" s="61"/>
      <c r="I12280" s="61"/>
      <c r="J12280" s="61"/>
      <c r="K12280" s="61"/>
      <c r="L12280" s="61"/>
      <c r="M12280" s="61"/>
      <c r="N12280" s="61"/>
      <c r="O12280" s="61"/>
      <c r="P12280" s="61"/>
      <c r="Q12280" s="61"/>
      <c r="R12280" s="61"/>
      <c r="S12280" s="61"/>
      <c r="T12280" s="61"/>
      <c r="U12280" s="61"/>
      <c r="V12280" s="61"/>
      <c r="W12280" s="61"/>
      <c r="X12280" s="61"/>
      <c r="Y12280" s="61"/>
      <c r="Z12280" s="61"/>
      <c r="AA12280" s="61"/>
      <c r="AB12280" s="61"/>
      <c r="AC12280" s="61"/>
      <c r="AD12280" s="61"/>
      <c r="AE12280" s="61"/>
      <c r="AF12280" s="61"/>
      <c r="AG12280" s="61"/>
      <c r="AH12280" s="61"/>
      <c r="AI12280" s="61"/>
      <c r="AJ12280" s="61"/>
      <c r="AK12280" s="61"/>
      <c r="AL12280" s="61"/>
      <c r="AM12280" s="61"/>
      <c r="AN12280" s="61"/>
      <c r="AO12280" s="61"/>
      <c r="AP12280" s="62"/>
      <c r="AQ12280" s="61"/>
      <c r="AR12280" s="61"/>
      <c r="AS12280" s="61"/>
      <c r="AT12280" s="61"/>
      <c r="AU12280" s="61"/>
      <c r="AV12280" s="61"/>
      <c r="AW12280" s="60"/>
    </row>
    <row r="12281" s="59" customFormat="1" customHeight="1" spans="1:49">
      <c r="A12281" s="60"/>
      <c r="B12281" s="60"/>
      <c r="C12281" s="60"/>
      <c r="D12281" s="60"/>
      <c r="H12281" s="61"/>
      <c r="I12281" s="61"/>
      <c r="J12281" s="61"/>
      <c r="K12281" s="61"/>
      <c r="L12281" s="61"/>
      <c r="M12281" s="61"/>
      <c r="N12281" s="61"/>
      <c r="O12281" s="61"/>
      <c r="P12281" s="61"/>
      <c r="Q12281" s="61"/>
      <c r="R12281" s="61"/>
      <c r="S12281" s="61"/>
      <c r="T12281" s="61"/>
      <c r="U12281" s="61"/>
      <c r="V12281" s="61"/>
      <c r="W12281" s="61"/>
      <c r="X12281" s="61"/>
      <c r="Y12281" s="61"/>
      <c r="Z12281" s="61"/>
      <c r="AA12281" s="61"/>
      <c r="AB12281" s="61"/>
      <c r="AC12281" s="61"/>
      <c r="AD12281" s="61"/>
      <c r="AE12281" s="61"/>
      <c r="AF12281" s="61"/>
      <c r="AG12281" s="61"/>
      <c r="AH12281" s="61"/>
      <c r="AI12281" s="61"/>
      <c r="AJ12281" s="61"/>
      <c r="AK12281" s="61"/>
      <c r="AL12281" s="61"/>
      <c r="AM12281" s="61"/>
      <c r="AN12281" s="61"/>
      <c r="AO12281" s="61"/>
      <c r="AP12281" s="62"/>
      <c r="AQ12281" s="61"/>
      <c r="AR12281" s="61"/>
      <c r="AS12281" s="61"/>
      <c r="AT12281" s="61"/>
      <c r="AU12281" s="61"/>
      <c r="AV12281" s="61"/>
      <c r="AW12281" s="60"/>
    </row>
    <row r="12282" s="59" customFormat="1" customHeight="1" spans="1:49">
      <c r="A12282" s="60"/>
      <c r="B12282" s="60"/>
      <c r="C12282" s="60"/>
      <c r="D12282" s="60"/>
      <c r="H12282" s="61"/>
      <c r="I12282" s="61"/>
      <c r="J12282" s="61"/>
      <c r="K12282" s="61"/>
      <c r="L12282" s="61"/>
      <c r="M12282" s="61"/>
      <c r="N12282" s="61"/>
      <c r="O12282" s="61"/>
      <c r="P12282" s="61"/>
      <c r="Q12282" s="61"/>
      <c r="R12282" s="61"/>
      <c r="S12282" s="61"/>
      <c r="T12282" s="61"/>
      <c r="U12282" s="61"/>
      <c r="V12282" s="61"/>
      <c r="W12282" s="61"/>
      <c r="X12282" s="61"/>
      <c r="Y12282" s="61"/>
      <c r="Z12282" s="61"/>
      <c r="AA12282" s="61"/>
      <c r="AB12282" s="61"/>
      <c r="AC12282" s="61"/>
      <c r="AD12282" s="61"/>
      <c r="AE12282" s="61"/>
      <c r="AF12282" s="61"/>
      <c r="AG12282" s="61"/>
      <c r="AH12282" s="61"/>
      <c r="AI12282" s="61"/>
      <c r="AJ12282" s="61"/>
      <c r="AK12282" s="61"/>
      <c r="AL12282" s="61"/>
      <c r="AM12282" s="61"/>
      <c r="AN12282" s="61"/>
      <c r="AO12282" s="61"/>
      <c r="AP12282" s="62"/>
      <c r="AQ12282" s="61"/>
      <c r="AR12282" s="61"/>
      <c r="AS12282" s="61"/>
      <c r="AT12282" s="61"/>
      <c r="AU12282" s="61"/>
      <c r="AV12282" s="61"/>
      <c r="AW12282" s="60"/>
    </row>
    <row r="12283" s="59" customFormat="1" customHeight="1" spans="1:49">
      <c r="A12283" s="60"/>
      <c r="B12283" s="60"/>
      <c r="C12283" s="60"/>
      <c r="D12283" s="60"/>
      <c r="H12283" s="61"/>
      <c r="I12283" s="61"/>
      <c r="J12283" s="61"/>
      <c r="K12283" s="61"/>
      <c r="L12283" s="61"/>
      <c r="M12283" s="61"/>
      <c r="N12283" s="61"/>
      <c r="O12283" s="61"/>
      <c r="P12283" s="61"/>
      <c r="Q12283" s="61"/>
      <c r="R12283" s="61"/>
      <c r="S12283" s="61"/>
      <c r="T12283" s="61"/>
      <c r="U12283" s="61"/>
      <c r="V12283" s="61"/>
      <c r="W12283" s="61"/>
      <c r="X12283" s="61"/>
      <c r="Y12283" s="61"/>
      <c r="Z12283" s="61"/>
      <c r="AA12283" s="61"/>
      <c r="AB12283" s="61"/>
      <c r="AC12283" s="61"/>
      <c r="AD12283" s="61"/>
      <c r="AE12283" s="61"/>
      <c r="AF12283" s="61"/>
      <c r="AG12283" s="61"/>
      <c r="AH12283" s="61"/>
      <c r="AI12283" s="61"/>
      <c r="AJ12283" s="61"/>
      <c r="AK12283" s="61"/>
      <c r="AL12283" s="61"/>
      <c r="AM12283" s="61"/>
      <c r="AN12283" s="61"/>
      <c r="AO12283" s="61"/>
      <c r="AP12283" s="62"/>
      <c r="AQ12283" s="61"/>
      <c r="AR12283" s="61"/>
      <c r="AS12283" s="61"/>
      <c r="AT12283" s="61"/>
      <c r="AU12283" s="61"/>
      <c r="AV12283" s="61"/>
      <c r="AW12283" s="60"/>
    </row>
    <row r="12284" s="59" customFormat="1" customHeight="1" spans="1:49">
      <c r="A12284" s="60"/>
      <c r="B12284" s="60"/>
      <c r="C12284" s="60"/>
      <c r="D12284" s="60"/>
      <c r="H12284" s="61"/>
      <c r="I12284" s="61"/>
      <c r="J12284" s="61"/>
      <c r="K12284" s="61"/>
      <c r="L12284" s="61"/>
      <c r="M12284" s="61"/>
      <c r="N12284" s="61"/>
      <c r="O12284" s="61"/>
      <c r="P12284" s="61"/>
      <c r="Q12284" s="61"/>
      <c r="R12284" s="61"/>
      <c r="S12284" s="61"/>
      <c r="T12284" s="61"/>
      <c r="U12284" s="61"/>
      <c r="V12284" s="61"/>
      <c r="W12284" s="61"/>
      <c r="X12284" s="61"/>
      <c r="Y12284" s="61"/>
      <c r="Z12284" s="61"/>
      <c r="AA12284" s="61"/>
      <c r="AB12284" s="61"/>
      <c r="AC12284" s="61"/>
      <c r="AD12284" s="61"/>
      <c r="AE12284" s="61"/>
      <c r="AF12284" s="61"/>
      <c r="AG12284" s="61"/>
      <c r="AH12284" s="61"/>
      <c r="AI12284" s="61"/>
      <c r="AJ12284" s="61"/>
      <c r="AK12284" s="61"/>
      <c r="AL12284" s="61"/>
      <c r="AM12284" s="61"/>
      <c r="AN12284" s="61"/>
      <c r="AO12284" s="61"/>
      <c r="AP12284" s="62"/>
      <c r="AQ12284" s="61"/>
      <c r="AR12284" s="61"/>
      <c r="AS12284" s="61"/>
      <c r="AT12284" s="61"/>
      <c r="AU12284" s="61"/>
      <c r="AV12284" s="61"/>
      <c r="AW12284" s="60"/>
    </row>
    <row r="12285" s="59" customFormat="1" customHeight="1" spans="1:49">
      <c r="A12285" s="60"/>
      <c r="B12285" s="60"/>
      <c r="C12285" s="60"/>
      <c r="D12285" s="60"/>
      <c r="H12285" s="61"/>
      <c r="I12285" s="61"/>
      <c r="J12285" s="61"/>
      <c r="K12285" s="61"/>
      <c r="L12285" s="61"/>
      <c r="M12285" s="61"/>
      <c r="N12285" s="61"/>
      <c r="O12285" s="61"/>
      <c r="P12285" s="61"/>
      <c r="Q12285" s="61"/>
      <c r="R12285" s="61"/>
      <c r="S12285" s="61"/>
      <c r="T12285" s="61"/>
      <c r="U12285" s="61"/>
      <c r="V12285" s="61"/>
      <c r="W12285" s="61"/>
      <c r="X12285" s="61"/>
      <c r="Y12285" s="61"/>
      <c r="Z12285" s="61"/>
      <c r="AA12285" s="61"/>
      <c r="AB12285" s="61"/>
      <c r="AC12285" s="61"/>
      <c r="AD12285" s="61"/>
      <c r="AE12285" s="61"/>
      <c r="AF12285" s="61"/>
      <c r="AG12285" s="61"/>
      <c r="AH12285" s="61"/>
      <c r="AI12285" s="61"/>
      <c r="AJ12285" s="61"/>
      <c r="AK12285" s="61"/>
      <c r="AL12285" s="61"/>
      <c r="AM12285" s="61"/>
      <c r="AN12285" s="61"/>
      <c r="AO12285" s="61"/>
      <c r="AP12285" s="62"/>
      <c r="AQ12285" s="61"/>
      <c r="AR12285" s="61"/>
      <c r="AS12285" s="61"/>
      <c r="AT12285" s="61"/>
      <c r="AU12285" s="61"/>
      <c r="AV12285" s="61"/>
      <c r="AW12285" s="60"/>
    </row>
    <row r="12286" s="59" customFormat="1" customHeight="1" spans="1:49">
      <c r="A12286" s="60"/>
      <c r="B12286" s="60"/>
      <c r="C12286" s="60"/>
      <c r="D12286" s="60"/>
      <c r="H12286" s="61"/>
      <c r="I12286" s="61"/>
      <c r="J12286" s="61"/>
      <c r="K12286" s="61"/>
      <c r="L12286" s="61"/>
      <c r="M12286" s="61"/>
      <c r="N12286" s="61"/>
      <c r="O12286" s="61"/>
      <c r="P12286" s="61"/>
      <c r="Q12286" s="61"/>
      <c r="R12286" s="61"/>
      <c r="S12286" s="61"/>
      <c r="T12286" s="61"/>
      <c r="U12286" s="61"/>
      <c r="V12286" s="61"/>
      <c r="W12286" s="61"/>
      <c r="X12286" s="61"/>
      <c r="Y12286" s="61"/>
      <c r="Z12286" s="61"/>
      <c r="AA12286" s="61"/>
      <c r="AB12286" s="61"/>
      <c r="AC12286" s="61"/>
      <c r="AD12286" s="61"/>
      <c r="AE12286" s="61"/>
      <c r="AF12286" s="61"/>
      <c r="AG12286" s="61"/>
      <c r="AH12286" s="61"/>
      <c r="AI12286" s="61"/>
      <c r="AJ12286" s="61"/>
      <c r="AK12286" s="61"/>
      <c r="AL12286" s="61"/>
      <c r="AM12286" s="61"/>
      <c r="AN12286" s="61"/>
      <c r="AO12286" s="61"/>
      <c r="AP12286" s="62"/>
      <c r="AQ12286" s="61"/>
      <c r="AR12286" s="61"/>
      <c r="AS12286" s="61"/>
      <c r="AT12286" s="61"/>
      <c r="AU12286" s="61"/>
      <c r="AV12286" s="61"/>
      <c r="AW12286" s="60"/>
    </row>
    <row r="12287" s="59" customFormat="1" customHeight="1" spans="1:49">
      <c r="A12287" s="60"/>
      <c r="B12287" s="60"/>
      <c r="C12287" s="60"/>
      <c r="D12287" s="60"/>
      <c r="H12287" s="61"/>
      <c r="I12287" s="61"/>
      <c r="J12287" s="61"/>
      <c r="K12287" s="61"/>
      <c r="L12287" s="61"/>
      <c r="M12287" s="61"/>
      <c r="N12287" s="61"/>
      <c r="O12287" s="61"/>
      <c r="P12287" s="61"/>
      <c r="Q12287" s="61"/>
      <c r="R12287" s="61"/>
      <c r="S12287" s="61"/>
      <c r="T12287" s="61"/>
      <c r="U12287" s="61"/>
      <c r="V12287" s="61"/>
      <c r="W12287" s="61"/>
      <c r="X12287" s="61"/>
      <c r="Y12287" s="61"/>
      <c r="Z12287" s="61"/>
      <c r="AA12287" s="61"/>
      <c r="AB12287" s="61"/>
      <c r="AC12287" s="61"/>
      <c r="AD12287" s="61"/>
      <c r="AE12287" s="61"/>
      <c r="AF12287" s="61"/>
      <c r="AG12287" s="61"/>
      <c r="AH12287" s="61"/>
      <c r="AI12287" s="61"/>
      <c r="AJ12287" s="61"/>
      <c r="AK12287" s="61"/>
      <c r="AL12287" s="61"/>
      <c r="AM12287" s="61"/>
      <c r="AN12287" s="61"/>
      <c r="AO12287" s="61"/>
      <c r="AP12287" s="62"/>
      <c r="AQ12287" s="61"/>
      <c r="AR12287" s="61"/>
      <c r="AS12287" s="61"/>
      <c r="AT12287" s="61"/>
      <c r="AU12287" s="61"/>
      <c r="AV12287" s="61"/>
      <c r="AW12287" s="60"/>
    </row>
    <row r="12288" s="59" customFormat="1" customHeight="1" spans="1:49">
      <c r="A12288" s="60"/>
      <c r="B12288" s="60"/>
      <c r="C12288" s="60"/>
      <c r="D12288" s="60"/>
      <c r="H12288" s="61"/>
      <c r="I12288" s="61"/>
      <c r="J12288" s="61"/>
      <c r="K12288" s="61"/>
      <c r="L12288" s="61"/>
      <c r="M12288" s="61"/>
      <c r="N12288" s="61"/>
      <c r="O12288" s="61"/>
      <c r="P12288" s="61"/>
      <c r="Q12288" s="61"/>
      <c r="R12288" s="61"/>
      <c r="S12288" s="61"/>
      <c r="T12288" s="61"/>
      <c r="U12288" s="61"/>
      <c r="V12288" s="61"/>
      <c r="W12288" s="61"/>
      <c r="X12288" s="61"/>
      <c r="Y12288" s="61"/>
      <c r="Z12288" s="61"/>
      <c r="AA12288" s="61"/>
      <c r="AB12288" s="61"/>
      <c r="AC12288" s="61"/>
      <c r="AD12288" s="61"/>
      <c r="AE12288" s="61"/>
      <c r="AF12288" s="61"/>
      <c r="AG12288" s="61"/>
      <c r="AH12288" s="61"/>
      <c r="AI12288" s="61"/>
      <c r="AJ12288" s="61"/>
      <c r="AK12288" s="61"/>
      <c r="AL12288" s="61"/>
      <c r="AM12288" s="61"/>
      <c r="AN12288" s="61"/>
      <c r="AO12288" s="61"/>
      <c r="AP12288" s="62"/>
      <c r="AQ12288" s="61"/>
      <c r="AR12288" s="61"/>
      <c r="AS12288" s="61"/>
      <c r="AT12288" s="61"/>
      <c r="AU12288" s="61"/>
      <c r="AV12288" s="61"/>
      <c r="AW12288" s="60"/>
    </row>
    <row r="12289" s="59" customFormat="1" customHeight="1" spans="1:49">
      <c r="A12289" s="60"/>
      <c r="B12289" s="60"/>
      <c r="C12289" s="60"/>
      <c r="D12289" s="60"/>
      <c r="H12289" s="61"/>
      <c r="I12289" s="61"/>
      <c r="J12289" s="61"/>
      <c r="K12289" s="61"/>
      <c r="L12289" s="61"/>
      <c r="M12289" s="61"/>
      <c r="N12289" s="61"/>
      <c r="O12289" s="61"/>
      <c r="P12289" s="61"/>
      <c r="Q12289" s="61"/>
      <c r="R12289" s="61"/>
      <c r="S12289" s="61"/>
      <c r="T12289" s="61"/>
      <c r="U12289" s="61"/>
      <c r="V12289" s="61"/>
      <c r="W12289" s="61"/>
      <c r="X12289" s="61"/>
      <c r="Y12289" s="61"/>
      <c r="Z12289" s="61"/>
      <c r="AA12289" s="61"/>
      <c r="AB12289" s="61"/>
      <c r="AC12289" s="61"/>
      <c r="AD12289" s="61"/>
      <c r="AE12289" s="61"/>
      <c r="AF12289" s="61"/>
      <c r="AG12289" s="61"/>
      <c r="AH12289" s="61"/>
      <c r="AI12289" s="61"/>
      <c r="AJ12289" s="61"/>
      <c r="AK12289" s="61"/>
      <c r="AL12289" s="61"/>
      <c r="AM12289" s="61"/>
      <c r="AN12289" s="61"/>
      <c r="AO12289" s="61"/>
      <c r="AP12289" s="62"/>
      <c r="AQ12289" s="61"/>
      <c r="AR12289" s="61"/>
      <c r="AS12289" s="61"/>
      <c r="AT12289" s="61"/>
      <c r="AU12289" s="61"/>
      <c r="AV12289" s="61"/>
      <c r="AW12289" s="60"/>
    </row>
    <row r="12290" s="59" customFormat="1" customHeight="1" spans="1:49">
      <c r="A12290" s="60"/>
      <c r="B12290" s="60"/>
      <c r="C12290" s="60"/>
      <c r="D12290" s="60"/>
      <c r="H12290" s="61"/>
      <c r="I12290" s="61"/>
      <c r="J12290" s="61"/>
      <c r="K12290" s="61"/>
      <c r="L12290" s="61"/>
      <c r="M12290" s="61"/>
      <c r="N12290" s="61"/>
      <c r="O12290" s="61"/>
      <c r="P12290" s="61"/>
      <c r="Q12290" s="61"/>
      <c r="R12290" s="61"/>
      <c r="S12290" s="61"/>
      <c r="T12290" s="61"/>
      <c r="U12290" s="61"/>
      <c r="V12290" s="61"/>
      <c r="W12290" s="61"/>
      <c r="X12290" s="61"/>
      <c r="Y12290" s="61"/>
      <c r="Z12290" s="61"/>
      <c r="AA12290" s="61"/>
      <c r="AB12290" s="61"/>
      <c r="AC12290" s="61"/>
      <c r="AD12290" s="61"/>
      <c r="AE12290" s="61"/>
      <c r="AF12290" s="61"/>
      <c r="AG12290" s="61"/>
      <c r="AH12290" s="61"/>
      <c r="AI12290" s="61"/>
      <c r="AJ12290" s="61"/>
      <c r="AK12290" s="61"/>
      <c r="AL12290" s="61"/>
      <c r="AM12290" s="61"/>
      <c r="AN12290" s="61"/>
      <c r="AO12290" s="61"/>
      <c r="AP12290" s="62"/>
      <c r="AQ12290" s="61"/>
      <c r="AR12290" s="61"/>
      <c r="AS12290" s="61"/>
      <c r="AT12290" s="61"/>
      <c r="AU12290" s="61"/>
      <c r="AV12290" s="61"/>
      <c r="AW12290" s="60"/>
    </row>
    <row r="12291" s="59" customFormat="1" customHeight="1" spans="1:49">
      <c r="A12291" s="60"/>
      <c r="B12291" s="60"/>
      <c r="C12291" s="60"/>
      <c r="D12291" s="60"/>
      <c r="H12291" s="61"/>
      <c r="I12291" s="61"/>
      <c r="J12291" s="61"/>
      <c r="K12291" s="61"/>
      <c r="L12291" s="61"/>
      <c r="M12291" s="61"/>
      <c r="N12291" s="61"/>
      <c r="O12291" s="61"/>
      <c r="P12291" s="61"/>
      <c r="Q12291" s="61"/>
      <c r="R12291" s="61"/>
      <c r="S12291" s="61"/>
      <c r="T12291" s="61"/>
      <c r="U12291" s="61"/>
      <c r="V12291" s="61"/>
      <c r="W12291" s="61"/>
      <c r="X12291" s="61"/>
      <c r="Y12291" s="61"/>
      <c r="Z12291" s="61"/>
      <c r="AA12291" s="61"/>
      <c r="AB12291" s="61"/>
      <c r="AC12291" s="61"/>
      <c r="AD12291" s="61"/>
      <c r="AE12291" s="61"/>
      <c r="AF12291" s="61"/>
      <c r="AG12291" s="61"/>
      <c r="AH12291" s="61"/>
      <c r="AI12291" s="61"/>
      <c r="AJ12291" s="61"/>
      <c r="AK12291" s="61"/>
      <c r="AL12291" s="61"/>
      <c r="AM12291" s="61"/>
      <c r="AN12291" s="61"/>
      <c r="AO12291" s="61"/>
      <c r="AP12291" s="62"/>
      <c r="AQ12291" s="61"/>
      <c r="AR12291" s="61"/>
      <c r="AS12291" s="61"/>
      <c r="AT12291" s="61"/>
      <c r="AU12291" s="61"/>
      <c r="AV12291" s="61"/>
      <c r="AW12291" s="60"/>
    </row>
    <row r="12292" s="59" customFormat="1" customHeight="1" spans="1:49">
      <c r="A12292" s="60"/>
      <c r="B12292" s="60"/>
      <c r="C12292" s="60"/>
      <c r="D12292" s="60"/>
      <c r="H12292" s="61"/>
      <c r="I12292" s="61"/>
      <c r="J12292" s="61"/>
      <c r="K12292" s="61"/>
      <c r="L12292" s="61"/>
      <c r="M12292" s="61"/>
      <c r="N12292" s="61"/>
      <c r="O12292" s="61"/>
      <c r="P12292" s="61"/>
      <c r="Q12292" s="61"/>
      <c r="R12292" s="61"/>
      <c r="S12292" s="61"/>
      <c r="T12292" s="61"/>
      <c r="U12292" s="61"/>
      <c r="V12292" s="61"/>
      <c r="W12292" s="61"/>
      <c r="X12292" s="61"/>
      <c r="Y12292" s="61"/>
      <c r="Z12292" s="61"/>
      <c r="AA12292" s="61"/>
      <c r="AB12292" s="61"/>
      <c r="AC12292" s="61"/>
      <c r="AD12292" s="61"/>
      <c r="AE12292" s="61"/>
      <c r="AF12292" s="61"/>
      <c r="AG12292" s="61"/>
      <c r="AH12292" s="61"/>
      <c r="AI12292" s="61"/>
      <c r="AJ12292" s="61"/>
      <c r="AK12292" s="61"/>
      <c r="AL12292" s="61"/>
      <c r="AM12292" s="61"/>
      <c r="AN12292" s="61"/>
      <c r="AO12292" s="61"/>
      <c r="AP12292" s="62"/>
      <c r="AQ12292" s="61"/>
      <c r="AR12292" s="61"/>
      <c r="AS12292" s="61"/>
      <c r="AT12292" s="61"/>
      <c r="AU12292" s="61"/>
      <c r="AV12292" s="61"/>
      <c r="AW12292" s="60"/>
    </row>
    <row r="12293" s="59" customFormat="1" customHeight="1" spans="1:49">
      <c r="A12293" s="60"/>
      <c r="B12293" s="60"/>
      <c r="C12293" s="60"/>
      <c r="D12293" s="60"/>
      <c r="H12293" s="61"/>
      <c r="I12293" s="61"/>
      <c r="J12293" s="61"/>
      <c r="K12293" s="61"/>
      <c r="L12293" s="61"/>
      <c r="M12293" s="61"/>
      <c r="N12293" s="61"/>
      <c r="O12293" s="61"/>
      <c r="P12293" s="61"/>
      <c r="Q12293" s="61"/>
      <c r="R12293" s="61"/>
      <c r="S12293" s="61"/>
      <c r="T12293" s="61"/>
      <c r="U12293" s="61"/>
      <c r="V12293" s="61"/>
      <c r="W12293" s="61"/>
      <c r="X12293" s="61"/>
      <c r="Y12293" s="61"/>
      <c r="Z12293" s="61"/>
      <c r="AA12293" s="61"/>
      <c r="AB12293" s="61"/>
      <c r="AC12293" s="61"/>
      <c r="AD12293" s="61"/>
      <c r="AE12293" s="61"/>
      <c r="AF12293" s="61"/>
      <c r="AG12293" s="61"/>
      <c r="AH12293" s="61"/>
      <c r="AI12293" s="61"/>
      <c r="AJ12293" s="61"/>
      <c r="AK12293" s="61"/>
      <c r="AL12293" s="61"/>
      <c r="AM12293" s="61"/>
      <c r="AN12293" s="61"/>
      <c r="AO12293" s="61"/>
      <c r="AP12293" s="62"/>
      <c r="AQ12293" s="61"/>
      <c r="AR12293" s="61"/>
      <c r="AS12293" s="61"/>
      <c r="AT12293" s="61"/>
      <c r="AU12293" s="61"/>
      <c r="AV12293" s="61"/>
      <c r="AW12293" s="60"/>
    </row>
    <row r="12294" s="59" customFormat="1" customHeight="1" spans="1:49">
      <c r="A12294" s="60"/>
      <c r="B12294" s="60"/>
      <c r="C12294" s="60"/>
      <c r="D12294" s="60"/>
      <c r="H12294" s="61"/>
      <c r="I12294" s="61"/>
      <c r="J12294" s="61"/>
      <c r="K12294" s="61"/>
      <c r="L12294" s="61"/>
      <c r="M12294" s="61"/>
      <c r="N12294" s="61"/>
      <c r="O12294" s="61"/>
      <c r="P12294" s="61"/>
      <c r="Q12294" s="61"/>
      <c r="R12294" s="61"/>
      <c r="S12294" s="61"/>
      <c r="T12294" s="61"/>
      <c r="U12294" s="61"/>
      <c r="V12294" s="61"/>
      <c r="W12294" s="61"/>
      <c r="X12294" s="61"/>
      <c r="Y12294" s="61"/>
      <c r="Z12294" s="61"/>
      <c r="AA12294" s="61"/>
      <c r="AB12294" s="61"/>
      <c r="AC12294" s="61"/>
      <c r="AD12294" s="61"/>
      <c r="AE12294" s="61"/>
      <c r="AF12294" s="61"/>
      <c r="AG12294" s="61"/>
      <c r="AH12294" s="61"/>
      <c r="AI12294" s="61"/>
      <c r="AJ12294" s="61"/>
      <c r="AK12294" s="61"/>
      <c r="AL12294" s="61"/>
      <c r="AM12294" s="61"/>
      <c r="AN12294" s="61"/>
      <c r="AO12294" s="61"/>
      <c r="AP12294" s="62"/>
      <c r="AQ12294" s="61"/>
      <c r="AR12294" s="61"/>
      <c r="AS12294" s="61"/>
      <c r="AT12294" s="61"/>
      <c r="AU12294" s="61"/>
      <c r="AV12294" s="61"/>
      <c r="AW12294" s="60"/>
    </row>
    <row r="12295" s="59" customFormat="1" customHeight="1" spans="1:49">
      <c r="A12295" s="60"/>
      <c r="B12295" s="60"/>
      <c r="C12295" s="60"/>
      <c r="D12295" s="60"/>
      <c r="H12295" s="61"/>
      <c r="I12295" s="61"/>
      <c r="J12295" s="61"/>
      <c r="K12295" s="61"/>
      <c r="L12295" s="61"/>
      <c r="M12295" s="61"/>
      <c r="N12295" s="61"/>
      <c r="O12295" s="61"/>
      <c r="P12295" s="61"/>
      <c r="Q12295" s="61"/>
      <c r="R12295" s="61"/>
      <c r="S12295" s="61"/>
      <c r="T12295" s="61"/>
      <c r="U12295" s="61"/>
      <c r="V12295" s="61"/>
      <c r="W12295" s="61"/>
      <c r="X12295" s="61"/>
      <c r="Y12295" s="61"/>
      <c r="Z12295" s="61"/>
      <c r="AA12295" s="61"/>
      <c r="AB12295" s="61"/>
      <c r="AC12295" s="61"/>
      <c r="AD12295" s="61"/>
      <c r="AE12295" s="61"/>
      <c r="AF12295" s="61"/>
      <c r="AG12295" s="61"/>
      <c r="AH12295" s="61"/>
      <c r="AI12295" s="61"/>
      <c r="AJ12295" s="61"/>
      <c r="AK12295" s="61"/>
      <c r="AL12295" s="61"/>
      <c r="AM12295" s="61"/>
      <c r="AN12295" s="61"/>
      <c r="AO12295" s="61"/>
      <c r="AP12295" s="62"/>
      <c r="AQ12295" s="61"/>
      <c r="AR12295" s="61"/>
      <c r="AS12295" s="61"/>
      <c r="AT12295" s="61"/>
      <c r="AU12295" s="61"/>
      <c r="AV12295" s="61"/>
      <c r="AW12295" s="60"/>
    </row>
    <row r="12296" s="59" customFormat="1" customHeight="1" spans="1:49">
      <c r="A12296" s="60"/>
      <c r="B12296" s="60"/>
      <c r="C12296" s="60"/>
      <c r="D12296" s="60"/>
      <c r="H12296" s="61"/>
      <c r="I12296" s="61"/>
      <c r="J12296" s="61"/>
      <c r="K12296" s="61"/>
      <c r="L12296" s="61"/>
      <c r="M12296" s="61"/>
      <c r="N12296" s="61"/>
      <c r="O12296" s="61"/>
      <c r="P12296" s="61"/>
      <c r="Q12296" s="61"/>
      <c r="R12296" s="61"/>
      <c r="S12296" s="61"/>
      <c r="T12296" s="61"/>
      <c r="U12296" s="61"/>
      <c r="V12296" s="61"/>
      <c r="W12296" s="61"/>
      <c r="X12296" s="61"/>
      <c r="Y12296" s="61"/>
      <c r="Z12296" s="61"/>
      <c r="AA12296" s="61"/>
      <c r="AB12296" s="61"/>
      <c r="AC12296" s="61"/>
      <c r="AD12296" s="61"/>
      <c r="AE12296" s="61"/>
      <c r="AF12296" s="61"/>
      <c r="AG12296" s="61"/>
      <c r="AH12296" s="61"/>
      <c r="AI12296" s="61"/>
      <c r="AJ12296" s="61"/>
      <c r="AK12296" s="61"/>
      <c r="AL12296" s="61"/>
      <c r="AM12296" s="61"/>
      <c r="AN12296" s="61"/>
      <c r="AO12296" s="61"/>
      <c r="AP12296" s="62"/>
      <c r="AQ12296" s="61"/>
      <c r="AR12296" s="61"/>
      <c r="AS12296" s="61"/>
      <c r="AT12296" s="61"/>
      <c r="AU12296" s="61"/>
      <c r="AV12296" s="61"/>
      <c r="AW12296" s="60"/>
    </row>
    <row r="12297" s="59" customFormat="1" customHeight="1" spans="1:49">
      <c r="A12297" s="60"/>
      <c r="B12297" s="60"/>
      <c r="C12297" s="60"/>
      <c r="D12297" s="60"/>
      <c r="H12297" s="61"/>
      <c r="I12297" s="61"/>
      <c r="J12297" s="61"/>
      <c r="K12297" s="61"/>
      <c r="L12297" s="61"/>
      <c r="M12297" s="61"/>
      <c r="N12297" s="61"/>
      <c r="O12297" s="61"/>
      <c r="P12297" s="61"/>
      <c r="Q12297" s="61"/>
      <c r="R12297" s="61"/>
      <c r="S12297" s="61"/>
      <c r="T12297" s="61"/>
      <c r="U12297" s="61"/>
      <c r="V12297" s="61"/>
      <c r="W12297" s="61"/>
      <c r="X12297" s="61"/>
      <c r="Y12297" s="61"/>
      <c r="Z12297" s="61"/>
      <c r="AA12297" s="61"/>
      <c r="AB12297" s="61"/>
      <c r="AC12297" s="61"/>
      <c r="AD12297" s="61"/>
      <c r="AE12297" s="61"/>
      <c r="AF12297" s="61"/>
      <c r="AG12297" s="61"/>
      <c r="AH12297" s="61"/>
      <c r="AI12297" s="61"/>
      <c r="AJ12297" s="61"/>
      <c r="AK12297" s="61"/>
      <c r="AL12297" s="61"/>
      <c r="AM12297" s="61"/>
      <c r="AN12297" s="61"/>
      <c r="AO12297" s="61"/>
      <c r="AP12297" s="62"/>
      <c r="AQ12297" s="61"/>
      <c r="AR12297" s="61"/>
      <c r="AS12297" s="61"/>
      <c r="AT12297" s="61"/>
      <c r="AU12297" s="61"/>
      <c r="AV12297" s="61"/>
      <c r="AW12297" s="60"/>
    </row>
    <row r="12298" s="59" customFormat="1" customHeight="1" spans="1:49">
      <c r="A12298" s="60"/>
      <c r="B12298" s="60"/>
      <c r="C12298" s="60"/>
      <c r="D12298" s="60"/>
      <c r="H12298" s="61"/>
      <c r="I12298" s="61"/>
      <c r="J12298" s="61"/>
      <c r="K12298" s="61"/>
      <c r="L12298" s="61"/>
      <c r="M12298" s="61"/>
      <c r="N12298" s="61"/>
      <c r="O12298" s="61"/>
      <c r="P12298" s="61"/>
      <c r="Q12298" s="61"/>
      <c r="R12298" s="61"/>
      <c r="S12298" s="61"/>
      <c r="T12298" s="61"/>
      <c r="U12298" s="61"/>
      <c r="V12298" s="61"/>
      <c r="W12298" s="61"/>
      <c r="X12298" s="61"/>
      <c r="Y12298" s="61"/>
      <c r="Z12298" s="61"/>
      <c r="AA12298" s="61"/>
      <c r="AB12298" s="61"/>
      <c r="AC12298" s="61"/>
      <c r="AD12298" s="61"/>
      <c r="AE12298" s="61"/>
      <c r="AF12298" s="61"/>
      <c r="AG12298" s="61"/>
      <c r="AH12298" s="61"/>
      <c r="AI12298" s="61"/>
      <c r="AJ12298" s="61"/>
      <c r="AK12298" s="61"/>
      <c r="AL12298" s="61"/>
      <c r="AM12298" s="61"/>
      <c r="AN12298" s="61"/>
      <c r="AO12298" s="61"/>
      <c r="AP12298" s="62"/>
      <c r="AQ12298" s="61"/>
      <c r="AR12298" s="61"/>
      <c r="AS12298" s="61"/>
      <c r="AT12298" s="61"/>
      <c r="AU12298" s="61"/>
      <c r="AV12298" s="61"/>
      <c r="AW12298" s="60"/>
    </row>
    <row r="12299" s="59" customFormat="1" customHeight="1" spans="1:49">
      <c r="A12299" s="60"/>
      <c r="B12299" s="60"/>
      <c r="C12299" s="60"/>
      <c r="D12299" s="60"/>
      <c r="H12299" s="61"/>
      <c r="I12299" s="61"/>
      <c r="J12299" s="61"/>
      <c r="K12299" s="61"/>
      <c r="L12299" s="61"/>
      <c r="M12299" s="61"/>
      <c r="N12299" s="61"/>
      <c r="O12299" s="61"/>
      <c r="P12299" s="61"/>
      <c r="Q12299" s="61"/>
      <c r="R12299" s="61"/>
      <c r="S12299" s="61"/>
      <c r="T12299" s="61"/>
      <c r="U12299" s="61"/>
      <c r="V12299" s="61"/>
      <c r="W12299" s="61"/>
      <c r="X12299" s="61"/>
      <c r="Y12299" s="61"/>
      <c r="Z12299" s="61"/>
      <c r="AA12299" s="61"/>
      <c r="AB12299" s="61"/>
      <c r="AC12299" s="61"/>
      <c r="AD12299" s="61"/>
      <c r="AE12299" s="61"/>
      <c r="AF12299" s="61"/>
      <c r="AG12299" s="61"/>
      <c r="AH12299" s="61"/>
      <c r="AI12299" s="61"/>
      <c r="AJ12299" s="61"/>
      <c r="AK12299" s="61"/>
      <c r="AL12299" s="61"/>
      <c r="AM12299" s="61"/>
      <c r="AN12299" s="61"/>
      <c r="AO12299" s="61"/>
      <c r="AP12299" s="62"/>
      <c r="AQ12299" s="61"/>
      <c r="AR12299" s="61"/>
      <c r="AS12299" s="61"/>
      <c r="AT12299" s="61"/>
      <c r="AU12299" s="61"/>
      <c r="AV12299" s="61"/>
      <c r="AW12299" s="60"/>
    </row>
    <row r="12300" s="59" customFormat="1" customHeight="1" spans="1:49">
      <c r="A12300" s="60"/>
      <c r="B12300" s="60"/>
      <c r="C12300" s="60"/>
      <c r="D12300" s="60"/>
      <c r="H12300" s="61"/>
      <c r="I12300" s="61"/>
      <c r="J12300" s="61"/>
      <c r="K12300" s="61"/>
      <c r="L12300" s="61"/>
      <c r="M12300" s="61"/>
      <c r="N12300" s="61"/>
      <c r="O12300" s="61"/>
      <c r="P12300" s="61"/>
      <c r="Q12300" s="61"/>
      <c r="R12300" s="61"/>
      <c r="S12300" s="61"/>
      <c r="T12300" s="61"/>
      <c r="U12300" s="61"/>
      <c r="V12300" s="61"/>
      <c r="W12300" s="61"/>
      <c r="X12300" s="61"/>
      <c r="Y12300" s="61"/>
      <c r="Z12300" s="61"/>
      <c r="AA12300" s="61"/>
      <c r="AB12300" s="61"/>
      <c r="AC12300" s="61"/>
      <c r="AD12300" s="61"/>
      <c r="AE12300" s="61"/>
      <c r="AF12300" s="61"/>
      <c r="AG12300" s="61"/>
      <c r="AH12300" s="61"/>
      <c r="AI12300" s="61"/>
      <c r="AJ12300" s="61"/>
      <c r="AK12300" s="61"/>
      <c r="AL12300" s="61"/>
      <c r="AM12300" s="61"/>
      <c r="AN12300" s="61"/>
      <c r="AO12300" s="61"/>
      <c r="AP12300" s="62"/>
      <c r="AQ12300" s="61"/>
      <c r="AR12300" s="61"/>
      <c r="AS12300" s="61"/>
      <c r="AT12300" s="61"/>
      <c r="AU12300" s="61"/>
      <c r="AV12300" s="61"/>
      <c r="AW12300" s="60"/>
    </row>
    <row r="12301" s="59" customFormat="1" customHeight="1" spans="1:49">
      <c r="A12301" s="60"/>
      <c r="B12301" s="60"/>
      <c r="C12301" s="60"/>
      <c r="D12301" s="60"/>
      <c r="H12301" s="61"/>
      <c r="I12301" s="61"/>
      <c r="J12301" s="61"/>
      <c r="K12301" s="61"/>
      <c r="L12301" s="61"/>
      <c r="M12301" s="61"/>
      <c r="N12301" s="61"/>
      <c r="O12301" s="61"/>
      <c r="P12301" s="61"/>
      <c r="Q12301" s="61"/>
      <c r="R12301" s="61"/>
      <c r="S12301" s="61"/>
      <c r="T12301" s="61"/>
      <c r="U12301" s="61"/>
      <c r="V12301" s="61"/>
      <c r="W12301" s="61"/>
      <c r="X12301" s="61"/>
      <c r="Y12301" s="61"/>
      <c r="Z12301" s="61"/>
      <c r="AA12301" s="61"/>
      <c r="AB12301" s="61"/>
      <c r="AC12301" s="61"/>
      <c r="AD12301" s="61"/>
      <c r="AE12301" s="61"/>
      <c r="AF12301" s="61"/>
      <c r="AG12301" s="61"/>
      <c r="AH12301" s="61"/>
      <c r="AI12301" s="61"/>
      <c r="AJ12301" s="61"/>
      <c r="AK12301" s="61"/>
      <c r="AL12301" s="61"/>
      <c r="AM12301" s="61"/>
      <c r="AN12301" s="61"/>
      <c r="AO12301" s="61"/>
      <c r="AP12301" s="62"/>
      <c r="AQ12301" s="61"/>
      <c r="AR12301" s="61"/>
      <c r="AS12301" s="61"/>
      <c r="AT12301" s="61"/>
      <c r="AU12301" s="61"/>
      <c r="AV12301" s="61"/>
      <c r="AW12301" s="60"/>
    </row>
    <row r="12302" s="59" customFormat="1" customHeight="1" spans="1:49">
      <c r="A12302" s="60"/>
      <c r="B12302" s="60"/>
      <c r="C12302" s="60"/>
      <c r="D12302" s="60"/>
      <c r="H12302" s="61"/>
      <c r="I12302" s="61"/>
      <c r="J12302" s="61"/>
      <c r="K12302" s="61"/>
      <c r="L12302" s="61"/>
      <c r="M12302" s="61"/>
      <c r="N12302" s="61"/>
      <c r="O12302" s="61"/>
      <c r="P12302" s="61"/>
      <c r="Q12302" s="61"/>
      <c r="R12302" s="61"/>
      <c r="S12302" s="61"/>
      <c r="T12302" s="61"/>
      <c r="U12302" s="61"/>
      <c r="V12302" s="61"/>
      <c r="W12302" s="61"/>
      <c r="X12302" s="61"/>
      <c r="Y12302" s="61"/>
      <c r="Z12302" s="61"/>
      <c r="AA12302" s="61"/>
      <c r="AB12302" s="61"/>
      <c r="AC12302" s="61"/>
      <c r="AD12302" s="61"/>
      <c r="AE12302" s="61"/>
      <c r="AF12302" s="61"/>
      <c r="AG12302" s="61"/>
      <c r="AH12302" s="61"/>
      <c r="AI12302" s="61"/>
      <c r="AJ12302" s="61"/>
      <c r="AK12302" s="61"/>
      <c r="AL12302" s="61"/>
      <c r="AM12302" s="61"/>
      <c r="AN12302" s="61"/>
      <c r="AO12302" s="61"/>
      <c r="AP12302" s="62"/>
      <c r="AQ12302" s="61"/>
      <c r="AR12302" s="61"/>
      <c r="AS12302" s="61"/>
      <c r="AT12302" s="61"/>
      <c r="AU12302" s="61"/>
      <c r="AV12302" s="61"/>
      <c r="AW12302" s="60"/>
    </row>
    <row r="12303" s="59" customFormat="1" customHeight="1" spans="1:49">
      <c r="A12303" s="60"/>
      <c r="B12303" s="60"/>
      <c r="C12303" s="60"/>
      <c r="D12303" s="60"/>
      <c r="H12303" s="61"/>
      <c r="I12303" s="61"/>
      <c r="J12303" s="61"/>
      <c r="K12303" s="61"/>
      <c r="L12303" s="61"/>
      <c r="M12303" s="61"/>
      <c r="N12303" s="61"/>
      <c r="O12303" s="61"/>
      <c r="P12303" s="61"/>
      <c r="Q12303" s="61"/>
      <c r="R12303" s="61"/>
      <c r="S12303" s="61"/>
      <c r="T12303" s="61"/>
      <c r="U12303" s="61"/>
      <c r="V12303" s="61"/>
      <c r="W12303" s="61"/>
      <c r="X12303" s="61"/>
      <c r="Y12303" s="61"/>
      <c r="Z12303" s="61"/>
      <c r="AA12303" s="61"/>
      <c r="AB12303" s="61"/>
      <c r="AC12303" s="61"/>
      <c r="AD12303" s="61"/>
      <c r="AE12303" s="61"/>
      <c r="AF12303" s="61"/>
      <c r="AG12303" s="61"/>
      <c r="AH12303" s="61"/>
      <c r="AI12303" s="61"/>
      <c r="AJ12303" s="61"/>
      <c r="AK12303" s="61"/>
      <c r="AL12303" s="61"/>
      <c r="AM12303" s="61"/>
      <c r="AN12303" s="61"/>
      <c r="AO12303" s="61"/>
      <c r="AP12303" s="62"/>
      <c r="AQ12303" s="61"/>
      <c r="AR12303" s="61"/>
      <c r="AS12303" s="61"/>
      <c r="AT12303" s="61"/>
      <c r="AU12303" s="61"/>
      <c r="AV12303" s="61"/>
      <c r="AW12303" s="60"/>
    </row>
    <row r="12304" s="59" customFormat="1" customHeight="1" spans="1:49">
      <c r="A12304" s="60"/>
      <c r="B12304" s="60"/>
      <c r="C12304" s="60"/>
      <c r="D12304" s="60"/>
      <c r="H12304" s="61"/>
      <c r="I12304" s="61"/>
      <c r="J12304" s="61"/>
      <c r="K12304" s="61"/>
      <c r="L12304" s="61"/>
      <c r="M12304" s="61"/>
      <c r="N12304" s="61"/>
      <c r="O12304" s="61"/>
      <c r="P12304" s="61"/>
      <c r="Q12304" s="61"/>
      <c r="R12304" s="61"/>
      <c r="S12304" s="61"/>
      <c r="T12304" s="61"/>
      <c r="U12304" s="61"/>
      <c r="V12304" s="61"/>
      <c r="W12304" s="61"/>
      <c r="X12304" s="61"/>
      <c r="Y12304" s="61"/>
      <c r="Z12304" s="61"/>
      <c r="AA12304" s="61"/>
      <c r="AB12304" s="61"/>
      <c r="AC12304" s="61"/>
      <c r="AD12304" s="61"/>
      <c r="AE12304" s="61"/>
      <c r="AF12304" s="61"/>
      <c r="AG12304" s="61"/>
      <c r="AH12304" s="61"/>
      <c r="AI12304" s="61"/>
      <c r="AJ12304" s="61"/>
      <c r="AK12304" s="61"/>
      <c r="AL12304" s="61"/>
      <c r="AM12304" s="61"/>
      <c r="AN12304" s="61"/>
      <c r="AO12304" s="61"/>
      <c r="AP12304" s="62"/>
      <c r="AQ12304" s="61"/>
      <c r="AR12304" s="61"/>
      <c r="AS12304" s="61"/>
      <c r="AT12304" s="61"/>
      <c r="AU12304" s="61"/>
      <c r="AV12304" s="61"/>
      <c r="AW12304" s="60"/>
    </row>
    <row r="12305" s="59" customFormat="1" customHeight="1" spans="1:49">
      <c r="A12305" s="60"/>
      <c r="B12305" s="60"/>
      <c r="C12305" s="60"/>
      <c r="D12305" s="60"/>
      <c r="H12305" s="61"/>
      <c r="I12305" s="61"/>
      <c r="J12305" s="61"/>
      <c r="K12305" s="61"/>
      <c r="L12305" s="61"/>
      <c r="M12305" s="61"/>
      <c r="N12305" s="61"/>
      <c r="O12305" s="61"/>
      <c r="P12305" s="61"/>
      <c r="Q12305" s="61"/>
      <c r="R12305" s="61"/>
      <c r="S12305" s="61"/>
      <c r="T12305" s="61"/>
      <c r="U12305" s="61"/>
      <c r="V12305" s="61"/>
      <c r="W12305" s="61"/>
      <c r="X12305" s="61"/>
      <c r="Y12305" s="61"/>
      <c r="Z12305" s="61"/>
      <c r="AA12305" s="61"/>
      <c r="AB12305" s="61"/>
      <c r="AC12305" s="61"/>
      <c r="AD12305" s="61"/>
      <c r="AE12305" s="61"/>
      <c r="AF12305" s="61"/>
      <c r="AG12305" s="61"/>
      <c r="AH12305" s="61"/>
      <c r="AI12305" s="61"/>
      <c r="AJ12305" s="61"/>
      <c r="AK12305" s="61"/>
      <c r="AL12305" s="61"/>
      <c r="AM12305" s="61"/>
      <c r="AN12305" s="61"/>
      <c r="AO12305" s="61"/>
      <c r="AP12305" s="62"/>
      <c r="AQ12305" s="61"/>
      <c r="AR12305" s="61"/>
      <c r="AS12305" s="61"/>
      <c r="AT12305" s="61"/>
      <c r="AU12305" s="61"/>
      <c r="AV12305" s="61"/>
      <c r="AW12305" s="60"/>
    </row>
    <row r="12306" s="59" customFormat="1" customHeight="1" spans="1:49">
      <c r="A12306" s="60"/>
      <c r="B12306" s="60"/>
      <c r="C12306" s="60"/>
      <c r="D12306" s="60"/>
      <c r="H12306" s="61"/>
      <c r="I12306" s="61"/>
      <c r="J12306" s="61"/>
      <c r="K12306" s="61"/>
      <c r="L12306" s="61"/>
      <c r="M12306" s="61"/>
      <c r="N12306" s="61"/>
      <c r="O12306" s="61"/>
      <c r="P12306" s="61"/>
      <c r="Q12306" s="61"/>
      <c r="R12306" s="61"/>
      <c r="S12306" s="61"/>
      <c r="T12306" s="61"/>
      <c r="U12306" s="61"/>
      <c r="V12306" s="61"/>
      <c r="W12306" s="61"/>
      <c r="X12306" s="61"/>
      <c r="Y12306" s="61"/>
      <c r="Z12306" s="61"/>
      <c r="AA12306" s="61"/>
      <c r="AB12306" s="61"/>
      <c r="AC12306" s="61"/>
      <c r="AD12306" s="61"/>
      <c r="AE12306" s="61"/>
      <c r="AF12306" s="61"/>
      <c r="AG12306" s="61"/>
      <c r="AH12306" s="61"/>
      <c r="AI12306" s="61"/>
      <c r="AJ12306" s="61"/>
      <c r="AK12306" s="61"/>
      <c r="AL12306" s="61"/>
      <c r="AM12306" s="61"/>
      <c r="AN12306" s="61"/>
      <c r="AO12306" s="61"/>
      <c r="AP12306" s="62"/>
      <c r="AQ12306" s="61"/>
      <c r="AR12306" s="61"/>
      <c r="AS12306" s="61"/>
      <c r="AT12306" s="61"/>
      <c r="AU12306" s="61"/>
      <c r="AV12306" s="61"/>
      <c r="AW12306" s="60"/>
    </row>
    <row r="12307" s="59" customFormat="1" customHeight="1" spans="1:49">
      <c r="A12307" s="60"/>
      <c r="B12307" s="60"/>
      <c r="C12307" s="60"/>
      <c r="D12307" s="60"/>
      <c r="H12307" s="61"/>
      <c r="I12307" s="61"/>
      <c r="J12307" s="61"/>
      <c r="K12307" s="61"/>
      <c r="L12307" s="61"/>
      <c r="M12307" s="61"/>
      <c r="N12307" s="61"/>
      <c r="O12307" s="61"/>
      <c r="P12307" s="61"/>
      <c r="Q12307" s="61"/>
      <c r="R12307" s="61"/>
      <c r="S12307" s="61"/>
      <c r="T12307" s="61"/>
      <c r="U12307" s="61"/>
      <c r="V12307" s="61"/>
      <c r="W12307" s="61"/>
      <c r="X12307" s="61"/>
      <c r="Y12307" s="61"/>
      <c r="Z12307" s="61"/>
      <c r="AA12307" s="61"/>
      <c r="AB12307" s="61"/>
      <c r="AC12307" s="61"/>
      <c r="AD12307" s="61"/>
      <c r="AE12307" s="61"/>
      <c r="AF12307" s="61"/>
      <c r="AG12307" s="61"/>
      <c r="AH12307" s="61"/>
      <c r="AI12307" s="61"/>
      <c r="AJ12307" s="61"/>
      <c r="AK12307" s="61"/>
      <c r="AL12307" s="61"/>
      <c r="AM12307" s="61"/>
      <c r="AN12307" s="61"/>
      <c r="AO12307" s="61"/>
      <c r="AP12307" s="62"/>
      <c r="AQ12307" s="61"/>
      <c r="AR12307" s="61"/>
      <c r="AS12307" s="61"/>
      <c r="AT12307" s="61"/>
      <c r="AU12307" s="61"/>
      <c r="AV12307" s="61"/>
      <c r="AW12307" s="60"/>
    </row>
    <row r="12308" s="59" customFormat="1" customHeight="1" spans="1:49">
      <c r="A12308" s="60"/>
      <c r="B12308" s="60"/>
      <c r="C12308" s="60"/>
      <c r="D12308" s="60"/>
      <c r="H12308" s="61"/>
      <c r="I12308" s="61"/>
      <c r="J12308" s="61"/>
      <c r="K12308" s="61"/>
      <c r="L12308" s="61"/>
      <c r="M12308" s="61"/>
      <c r="N12308" s="61"/>
      <c r="O12308" s="61"/>
      <c r="P12308" s="61"/>
      <c r="Q12308" s="61"/>
      <c r="R12308" s="61"/>
      <c r="S12308" s="61"/>
      <c r="T12308" s="61"/>
      <c r="U12308" s="61"/>
      <c r="V12308" s="61"/>
      <c r="W12308" s="61"/>
      <c r="X12308" s="61"/>
      <c r="Y12308" s="61"/>
      <c r="Z12308" s="61"/>
      <c r="AA12308" s="61"/>
      <c r="AB12308" s="61"/>
      <c r="AC12308" s="61"/>
      <c r="AD12308" s="61"/>
      <c r="AE12308" s="61"/>
      <c r="AF12308" s="61"/>
      <c r="AG12308" s="61"/>
      <c r="AH12308" s="61"/>
      <c r="AI12308" s="61"/>
      <c r="AJ12308" s="61"/>
      <c r="AK12308" s="61"/>
      <c r="AL12308" s="61"/>
      <c r="AM12308" s="61"/>
      <c r="AN12308" s="61"/>
      <c r="AO12308" s="61"/>
      <c r="AP12308" s="62"/>
      <c r="AQ12308" s="61"/>
      <c r="AR12308" s="61"/>
      <c r="AS12308" s="61"/>
      <c r="AT12308" s="61"/>
      <c r="AU12308" s="61"/>
      <c r="AV12308" s="61"/>
      <c r="AW12308" s="60"/>
    </row>
    <row r="12309" s="59" customFormat="1" customHeight="1" spans="1:49">
      <c r="A12309" s="60"/>
      <c r="B12309" s="60"/>
      <c r="C12309" s="60"/>
      <c r="D12309" s="60"/>
      <c r="H12309" s="61"/>
      <c r="I12309" s="61"/>
      <c r="J12309" s="61"/>
      <c r="K12309" s="61"/>
      <c r="L12309" s="61"/>
      <c r="M12309" s="61"/>
      <c r="N12309" s="61"/>
      <c r="O12309" s="61"/>
      <c r="P12309" s="61"/>
      <c r="Q12309" s="61"/>
      <c r="R12309" s="61"/>
      <c r="S12309" s="61"/>
      <c r="T12309" s="61"/>
      <c r="U12309" s="61"/>
      <c r="V12309" s="61"/>
      <c r="W12309" s="61"/>
      <c r="X12309" s="61"/>
      <c r="Y12309" s="61"/>
      <c r="Z12309" s="61"/>
      <c r="AA12309" s="61"/>
      <c r="AB12309" s="61"/>
      <c r="AC12309" s="61"/>
      <c r="AD12309" s="61"/>
      <c r="AE12309" s="61"/>
      <c r="AF12309" s="61"/>
      <c r="AG12309" s="61"/>
      <c r="AH12309" s="61"/>
      <c r="AI12309" s="61"/>
      <c r="AJ12309" s="61"/>
      <c r="AK12309" s="61"/>
      <c r="AL12309" s="61"/>
      <c r="AM12309" s="61"/>
      <c r="AN12309" s="61"/>
      <c r="AO12309" s="61"/>
      <c r="AP12309" s="62"/>
      <c r="AQ12309" s="61"/>
      <c r="AR12309" s="61"/>
      <c r="AS12309" s="61"/>
      <c r="AT12309" s="61"/>
      <c r="AU12309" s="61"/>
      <c r="AV12309" s="61"/>
      <c r="AW12309" s="60"/>
    </row>
    <row r="12310" s="59" customFormat="1" customHeight="1" spans="1:49">
      <c r="A12310" s="60"/>
      <c r="B12310" s="60"/>
      <c r="C12310" s="60"/>
      <c r="D12310" s="60"/>
      <c r="H12310" s="61"/>
      <c r="I12310" s="61"/>
      <c r="J12310" s="61"/>
      <c r="K12310" s="61"/>
      <c r="L12310" s="61"/>
      <c r="M12310" s="61"/>
      <c r="N12310" s="61"/>
      <c r="O12310" s="61"/>
      <c r="P12310" s="61"/>
      <c r="Q12310" s="61"/>
      <c r="R12310" s="61"/>
      <c r="S12310" s="61"/>
      <c r="T12310" s="61"/>
      <c r="U12310" s="61"/>
      <c r="V12310" s="61"/>
      <c r="W12310" s="61"/>
      <c r="X12310" s="61"/>
      <c r="Y12310" s="61"/>
      <c r="Z12310" s="61"/>
      <c r="AA12310" s="61"/>
      <c r="AB12310" s="61"/>
      <c r="AC12310" s="61"/>
      <c r="AD12310" s="61"/>
      <c r="AE12310" s="61"/>
      <c r="AF12310" s="61"/>
      <c r="AG12310" s="61"/>
      <c r="AH12310" s="61"/>
      <c r="AI12310" s="61"/>
      <c r="AJ12310" s="61"/>
      <c r="AK12310" s="61"/>
      <c r="AL12310" s="61"/>
      <c r="AM12310" s="61"/>
      <c r="AN12310" s="61"/>
      <c r="AO12310" s="61"/>
      <c r="AP12310" s="62"/>
      <c r="AQ12310" s="61"/>
      <c r="AR12310" s="61"/>
      <c r="AS12310" s="61"/>
      <c r="AT12310" s="61"/>
      <c r="AU12310" s="61"/>
      <c r="AV12310" s="61"/>
      <c r="AW12310" s="60"/>
    </row>
    <row r="12311" s="59" customFormat="1" customHeight="1" spans="1:49">
      <c r="A12311" s="60"/>
      <c r="B12311" s="60"/>
      <c r="C12311" s="60"/>
      <c r="D12311" s="60"/>
      <c r="H12311" s="61"/>
      <c r="I12311" s="61"/>
      <c r="J12311" s="61"/>
      <c r="K12311" s="61"/>
      <c r="L12311" s="61"/>
      <c r="M12311" s="61"/>
      <c r="N12311" s="61"/>
      <c r="O12311" s="61"/>
      <c r="P12311" s="61"/>
      <c r="Q12311" s="61"/>
      <c r="R12311" s="61"/>
      <c r="S12311" s="61"/>
      <c r="T12311" s="61"/>
      <c r="U12311" s="61"/>
      <c r="V12311" s="61"/>
      <c r="W12311" s="61"/>
      <c r="X12311" s="61"/>
      <c r="Y12311" s="61"/>
      <c r="Z12311" s="61"/>
      <c r="AA12311" s="61"/>
      <c r="AB12311" s="61"/>
      <c r="AC12311" s="61"/>
      <c r="AD12311" s="61"/>
      <c r="AE12311" s="61"/>
      <c r="AF12311" s="61"/>
      <c r="AG12311" s="61"/>
      <c r="AH12311" s="61"/>
      <c r="AI12311" s="61"/>
      <c r="AJ12311" s="61"/>
      <c r="AK12311" s="61"/>
      <c r="AL12311" s="61"/>
      <c r="AM12311" s="61"/>
      <c r="AN12311" s="61"/>
      <c r="AO12311" s="61"/>
      <c r="AP12311" s="62"/>
      <c r="AQ12311" s="61"/>
      <c r="AR12311" s="61"/>
      <c r="AS12311" s="61"/>
      <c r="AT12311" s="61"/>
      <c r="AU12311" s="61"/>
      <c r="AV12311" s="61"/>
      <c r="AW12311" s="60"/>
    </row>
    <row r="12312" s="59" customFormat="1" customHeight="1" spans="1:49">
      <c r="A12312" s="60"/>
      <c r="B12312" s="60"/>
      <c r="C12312" s="60"/>
      <c r="D12312" s="60"/>
      <c r="H12312" s="61"/>
      <c r="I12312" s="61"/>
      <c r="J12312" s="61"/>
      <c r="K12312" s="61"/>
      <c r="L12312" s="61"/>
      <c r="M12312" s="61"/>
      <c r="N12312" s="61"/>
      <c r="O12312" s="61"/>
      <c r="P12312" s="61"/>
      <c r="Q12312" s="61"/>
      <c r="R12312" s="61"/>
      <c r="S12312" s="61"/>
      <c r="T12312" s="61"/>
      <c r="U12312" s="61"/>
      <c r="V12312" s="61"/>
      <c r="W12312" s="61"/>
      <c r="X12312" s="61"/>
      <c r="Y12312" s="61"/>
      <c r="Z12312" s="61"/>
      <c r="AA12312" s="61"/>
      <c r="AB12312" s="61"/>
      <c r="AC12312" s="61"/>
      <c r="AD12312" s="61"/>
      <c r="AE12312" s="61"/>
      <c r="AF12312" s="61"/>
      <c r="AG12312" s="61"/>
      <c r="AH12312" s="61"/>
      <c r="AI12312" s="61"/>
      <c r="AJ12312" s="61"/>
      <c r="AK12312" s="61"/>
      <c r="AL12312" s="61"/>
      <c r="AM12312" s="61"/>
      <c r="AN12312" s="61"/>
      <c r="AO12312" s="61"/>
      <c r="AP12312" s="62"/>
      <c r="AQ12312" s="61"/>
      <c r="AR12312" s="61"/>
      <c r="AS12312" s="61"/>
      <c r="AT12312" s="61"/>
      <c r="AU12312" s="61"/>
      <c r="AV12312" s="61"/>
      <c r="AW12312" s="60"/>
    </row>
    <row r="12313" s="59" customFormat="1" customHeight="1" spans="1:49">
      <c r="A12313" s="60"/>
      <c r="B12313" s="60"/>
      <c r="C12313" s="60"/>
      <c r="D12313" s="60"/>
      <c r="H12313" s="61"/>
      <c r="I12313" s="61"/>
      <c r="J12313" s="61"/>
      <c r="K12313" s="61"/>
      <c r="L12313" s="61"/>
      <c r="M12313" s="61"/>
      <c r="N12313" s="61"/>
      <c r="O12313" s="61"/>
      <c r="P12313" s="61"/>
      <c r="Q12313" s="61"/>
      <c r="R12313" s="61"/>
      <c r="S12313" s="61"/>
      <c r="T12313" s="61"/>
      <c r="U12313" s="61"/>
      <c r="V12313" s="61"/>
      <c r="W12313" s="61"/>
      <c r="X12313" s="61"/>
      <c r="Y12313" s="61"/>
      <c r="Z12313" s="61"/>
      <c r="AA12313" s="61"/>
      <c r="AB12313" s="61"/>
      <c r="AC12313" s="61"/>
      <c r="AD12313" s="61"/>
      <c r="AE12313" s="61"/>
      <c r="AF12313" s="61"/>
      <c r="AG12313" s="61"/>
      <c r="AH12313" s="61"/>
      <c r="AI12313" s="61"/>
      <c r="AJ12313" s="61"/>
      <c r="AK12313" s="61"/>
      <c r="AL12313" s="61"/>
      <c r="AM12313" s="61"/>
      <c r="AN12313" s="61"/>
      <c r="AO12313" s="61"/>
      <c r="AP12313" s="62"/>
      <c r="AQ12313" s="61"/>
      <c r="AR12313" s="61"/>
      <c r="AS12313" s="61"/>
      <c r="AT12313" s="61"/>
      <c r="AU12313" s="61"/>
      <c r="AV12313" s="61"/>
      <c r="AW12313" s="60"/>
    </row>
    <row r="12314" s="59" customFormat="1" customHeight="1" spans="1:49">
      <c r="A12314" s="60"/>
      <c r="B12314" s="60"/>
      <c r="C12314" s="60"/>
      <c r="D12314" s="60"/>
      <c r="H12314" s="61"/>
      <c r="I12314" s="61"/>
      <c r="J12314" s="61"/>
      <c r="K12314" s="61"/>
      <c r="L12314" s="61"/>
      <c r="M12314" s="61"/>
      <c r="N12314" s="61"/>
      <c r="O12314" s="61"/>
      <c r="P12314" s="61"/>
      <c r="Q12314" s="61"/>
      <c r="R12314" s="61"/>
      <c r="S12314" s="61"/>
      <c r="T12314" s="61"/>
      <c r="U12314" s="61"/>
      <c r="V12314" s="61"/>
      <c r="W12314" s="61"/>
      <c r="X12314" s="61"/>
      <c r="Y12314" s="61"/>
      <c r="Z12314" s="61"/>
      <c r="AA12314" s="61"/>
      <c r="AB12314" s="61"/>
      <c r="AC12314" s="61"/>
      <c r="AD12314" s="61"/>
      <c r="AE12314" s="61"/>
      <c r="AF12314" s="61"/>
      <c r="AG12314" s="61"/>
      <c r="AH12314" s="61"/>
      <c r="AI12314" s="61"/>
      <c r="AJ12314" s="61"/>
      <c r="AK12314" s="61"/>
      <c r="AL12314" s="61"/>
      <c r="AM12314" s="61"/>
      <c r="AN12314" s="61"/>
      <c r="AO12314" s="61"/>
      <c r="AP12314" s="62"/>
      <c r="AQ12314" s="61"/>
      <c r="AR12314" s="61"/>
      <c r="AS12314" s="61"/>
      <c r="AT12314" s="61"/>
      <c r="AU12314" s="61"/>
      <c r="AV12314" s="61"/>
      <c r="AW12314" s="60"/>
    </row>
    <row r="12315" s="59" customFormat="1" customHeight="1" spans="1:49">
      <c r="A12315" s="60"/>
      <c r="B12315" s="60"/>
      <c r="C12315" s="60"/>
      <c r="D12315" s="60"/>
      <c r="H12315" s="61"/>
      <c r="I12315" s="61"/>
      <c r="J12315" s="61"/>
      <c r="K12315" s="61"/>
      <c r="L12315" s="61"/>
      <c r="M12315" s="61"/>
      <c r="N12315" s="61"/>
      <c r="O12315" s="61"/>
      <c r="P12315" s="61"/>
      <c r="Q12315" s="61"/>
      <c r="R12315" s="61"/>
      <c r="S12315" s="61"/>
      <c r="T12315" s="61"/>
      <c r="U12315" s="61"/>
      <c r="V12315" s="61"/>
      <c r="W12315" s="61"/>
      <c r="X12315" s="61"/>
      <c r="Y12315" s="61"/>
      <c r="Z12315" s="61"/>
      <c r="AA12315" s="61"/>
      <c r="AB12315" s="61"/>
      <c r="AC12315" s="61"/>
      <c r="AD12315" s="61"/>
      <c r="AE12315" s="61"/>
      <c r="AF12315" s="61"/>
      <c r="AG12315" s="61"/>
      <c r="AH12315" s="61"/>
      <c r="AI12315" s="61"/>
      <c r="AJ12315" s="61"/>
      <c r="AK12315" s="61"/>
      <c r="AL12315" s="61"/>
      <c r="AM12315" s="61"/>
      <c r="AN12315" s="61"/>
      <c r="AO12315" s="61"/>
      <c r="AP12315" s="62"/>
      <c r="AQ12315" s="61"/>
      <c r="AR12315" s="61"/>
      <c r="AS12315" s="61"/>
      <c r="AT12315" s="61"/>
      <c r="AU12315" s="61"/>
      <c r="AV12315" s="61"/>
      <c r="AW12315" s="60"/>
    </row>
    <row r="12316" s="59" customFormat="1" customHeight="1" spans="1:49">
      <c r="A12316" s="60"/>
      <c r="B12316" s="60"/>
      <c r="C12316" s="60"/>
      <c r="D12316" s="60"/>
      <c r="H12316" s="61"/>
      <c r="I12316" s="61"/>
      <c r="J12316" s="61"/>
      <c r="K12316" s="61"/>
      <c r="L12316" s="61"/>
      <c r="M12316" s="61"/>
      <c r="N12316" s="61"/>
      <c r="O12316" s="61"/>
      <c r="P12316" s="61"/>
      <c r="Q12316" s="61"/>
      <c r="R12316" s="61"/>
      <c r="S12316" s="61"/>
      <c r="T12316" s="61"/>
      <c r="U12316" s="61"/>
      <c r="V12316" s="61"/>
      <c r="W12316" s="61"/>
      <c r="X12316" s="61"/>
      <c r="Y12316" s="61"/>
      <c r="Z12316" s="61"/>
      <c r="AA12316" s="61"/>
      <c r="AB12316" s="61"/>
      <c r="AC12316" s="61"/>
      <c r="AD12316" s="61"/>
      <c r="AE12316" s="61"/>
      <c r="AF12316" s="61"/>
      <c r="AG12316" s="61"/>
      <c r="AH12316" s="61"/>
      <c r="AI12316" s="61"/>
      <c r="AJ12316" s="61"/>
      <c r="AK12316" s="61"/>
      <c r="AL12316" s="61"/>
      <c r="AM12316" s="61"/>
      <c r="AN12316" s="61"/>
      <c r="AO12316" s="61"/>
      <c r="AP12316" s="62"/>
      <c r="AQ12316" s="61"/>
      <c r="AR12316" s="61"/>
      <c r="AS12316" s="61"/>
      <c r="AT12316" s="61"/>
      <c r="AU12316" s="61"/>
      <c r="AV12316" s="61"/>
      <c r="AW12316" s="60"/>
    </row>
    <row r="12317" s="59" customFormat="1" customHeight="1" spans="1:49">
      <c r="A12317" s="60"/>
      <c r="B12317" s="60"/>
      <c r="C12317" s="60"/>
      <c r="D12317" s="60"/>
      <c r="H12317" s="61"/>
      <c r="I12317" s="61"/>
      <c r="J12317" s="61"/>
      <c r="K12317" s="61"/>
      <c r="L12317" s="61"/>
      <c r="M12317" s="61"/>
      <c r="N12317" s="61"/>
      <c r="O12317" s="61"/>
      <c r="P12317" s="61"/>
      <c r="Q12317" s="61"/>
      <c r="R12317" s="61"/>
      <c r="S12317" s="61"/>
      <c r="T12317" s="61"/>
      <c r="U12317" s="61"/>
      <c r="V12317" s="61"/>
      <c r="W12317" s="61"/>
      <c r="X12317" s="61"/>
      <c r="Y12317" s="61"/>
      <c r="Z12317" s="61"/>
      <c r="AA12317" s="61"/>
      <c r="AB12317" s="61"/>
      <c r="AC12317" s="61"/>
      <c r="AD12317" s="61"/>
      <c r="AE12317" s="61"/>
      <c r="AF12317" s="61"/>
      <c r="AG12317" s="61"/>
      <c r="AH12317" s="61"/>
      <c r="AI12317" s="61"/>
      <c r="AJ12317" s="61"/>
      <c r="AK12317" s="61"/>
      <c r="AL12317" s="61"/>
      <c r="AM12317" s="61"/>
      <c r="AN12317" s="61"/>
      <c r="AO12317" s="61"/>
      <c r="AP12317" s="62"/>
      <c r="AQ12317" s="61"/>
      <c r="AR12317" s="61"/>
      <c r="AS12317" s="61"/>
      <c r="AT12317" s="61"/>
      <c r="AU12317" s="61"/>
      <c r="AV12317" s="61"/>
      <c r="AW12317" s="60"/>
    </row>
    <row r="12318" s="59" customFormat="1" customHeight="1" spans="1:49">
      <c r="A12318" s="60"/>
      <c r="B12318" s="60"/>
      <c r="C12318" s="60"/>
      <c r="D12318" s="60"/>
      <c r="H12318" s="61"/>
      <c r="I12318" s="61"/>
      <c r="J12318" s="61"/>
      <c r="K12318" s="61"/>
      <c r="L12318" s="61"/>
      <c r="M12318" s="61"/>
      <c r="N12318" s="61"/>
      <c r="O12318" s="61"/>
      <c r="P12318" s="61"/>
      <c r="Q12318" s="61"/>
      <c r="R12318" s="61"/>
      <c r="S12318" s="61"/>
      <c r="T12318" s="61"/>
      <c r="U12318" s="61"/>
      <c r="V12318" s="61"/>
      <c r="W12318" s="61"/>
      <c r="X12318" s="61"/>
      <c r="Y12318" s="61"/>
      <c r="Z12318" s="61"/>
      <c r="AA12318" s="61"/>
      <c r="AB12318" s="61"/>
      <c r="AC12318" s="61"/>
      <c r="AD12318" s="61"/>
      <c r="AE12318" s="61"/>
      <c r="AF12318" s="61"/>
      <c r="AG12318" s="61"/>
      <c r="AH12318" s="61"/>
      <c r="AI12318" s="61"/>
      <c r="AJ12318" s="61"/>
      <c r="AK12318" s="61"/>
      <c r="AL12318" s="61"/>
      <c r="AM12318" s="61"/>
      <c r="AN12318" s="61"/>
      <c r="AO12318" s="61"/>
      <c r="AP12318" s="62"/>
      <c r="AQ12318" s="61"/>
      <c r="AR12318" s="61"/>
      <c r="AS12318" s="61"/>
      <c r="AT12318" s="61"/>
      <c r="AU12318" s="61"/>
      <c r="AV12318" s="61"/>
      <c r="AW12318" s="60"/>
    </row>
    <row r="12319" s="59" customFormat="1" customHeight="1" spans="1:49">
      <c r="A12319" s="60"/>
      <c r="B12319" s="60"/>
      <c r="C12319" s="60"/>
      <c r="D12319" s="60"/>
      <c r="H12319" s="61"/>
      <c r="I12319" s="61"/>
      <c r="J12319" s="61"/>
      <c r="K12319" s="61"/>
      <c r="L12319" s="61"/>
      <c r="M12319" s="61"/>
      <c r="N12319" s="61"/>
      <c r="O12319" s="61"/>
      <c r="P12319" s="61"/>
      <c r="Q12319" s="61"/>
      <c r="R12319" s="61"/>
      <c r="S12319" s="61"/>
      <c r="T12319" s="61"/>
      <c r="U12319" s="61"/>
      <c r="V12319" s="61"/>
      <c r="W12319" s="61"/>
      <c r="X12319" s="61"/>
      <c r="Y12319" s="61"/>
      <c r="Z12319" s="61"/>
      <c r="AA12319" s="61"/>
      <c r="AB12319" s="61"/>
      <c r="AC12319" s="61"/>
      <c r="AD12319" s="61"/>
      <c r="AE12319" s="61"/>
      <c r="AF12319" s="61"/>
      <c r="AG12319" s="61"/>
      <c r="AH12319" s="61"/>
      <c r="AI12319" s="61"/>
      <c r="AJ12319" s="61"/>
      <c r="AK12319" s="61"/>
      <c r="AL12319" s="61"/>
      <c r="AM12319" s="61"/>
      <c r="AN12319" s="61"/>
      <c r="AO12319" s="61"/>
      <c r="AP12319" s="62"/>
      <c r="AQ12319" s="61"/>
      <c r="AR12319" s="61"/>
      <c r="AS12319" s="61"/>
      <c r="AT12319" s="61"/>
      <c r="AU12319" s="61"/>
      <c r="AV12319" s="61"/>
      <c r="AW12319" s="60"/>
    </row>
    <row r="12320" s="59" customFormat="1" customHeight="1" spans="1:49">
      <c r="A12320" s="60"/>
      <c r="B12320" s="60"/>
      <c r="C12320" s="60"/>
      <c r="D12320" s="60"/>
      <c r="H12320" s="61"/>
      <c r="I12320" s="61"/>
      <c r="J12320" s="61"/>
      <c r="K12320" s="61"/>
      <c r="L12320" s="61"/>
      <c r="M12320" s="61"/>
      <c r="N12320" s="61"/>
      <c r="O12320" s="61"/>
      <c r="P12320" s="61"/>
      <c r="Q12320" s="61"/>
      <c r="R12320" s="61"/>
      <c r="S12320" s="61"/>
      <c r="T12320" s="61"/>
      <c r="U12320" s="61"/>
      <c r="V12320" s="61"/>
      <c r="W12320" s="61"/>
      <c r="X12320" s="61"/>
      <c r="Y12320" s="61"/>
      <c r="Z12320" s="61"/>
      <c r="AA12320" s="61"/>
      <c r="AB12320" s="61"/>
      <c r="AC12320" s="61"/>
      <c r="AD12320" s="61"/>
      <c r="AE12320" s="61"/>
      <c r="AF12320" s="61"/>
      <c r="AG12320" s="61"/>
      <c r="AH12320" s="61"/>
      <c r="AI12320" s="61"/>
      <c r="AJ12320" s="61"/>
      <c r="AK12320" s="61"/>
      <c r="AL12320" s="61"/>
      <c r="AM12320" s="61"/>
      <c r="AN12320" s="61"/>
      <c r="AO12320" s="61"/>
      <c r="AP12320" s="62"/>
      <c r="AQ12320" s="61"/>
      <c r="AR12320" s="61"/>
      <c r="AS12320" s="61"/>
      <c r="AT12320" s="61"/>
      <c r="AU12320" s="61"/>
      <c r="AV12320" s="61"/>
      <c r="AW12320" s="60"/>
    </row>
    <row r="12321" s="59" customFormat="1" customHeight="1" spans="1:49">
      <c r="A12321" s="60"/>
      <c r="B12321" s="60"/>
      <c r="C12321" s="60"/>
      <c r="D12321" s="60"/>
      <c r="H12321" s="61"/>
      <c r="I12321" s="61"/>
      <c r="J12321" s="61"/>
      <c r="K12321" s="61"/>
      <c r="L12321" s="61"/>
      <c r="M12321" s="61"/>
      <c r="N12321" s="61"/>
      <c r="O12321" s="61"/>
      <c r="P12321" s="61"/>
      <c r="Q12321" s="61"/>
      <c r="R12321" s="61"/>
      <c r="S12321" s="61"/>
      <c r="T12321" s="61"/>
      <c r="U12321" s="61"/>
      <c r="V12321" s="61"/>
      <c r="W12321" s="61"/>
      <c r="X12321" s="61"/>
      <c r="Y12321" s="61"/>
      <c r="Z12321" s="61"/>
      <c r="AA12321" s="61"/>
      <c r="AB12321" s="61"/>
      <c r="AC12321" s="61"/>
      <c r="AD12321" s="61"/>
      <c r="AE12321" s="61"/>
      <c r="AF12321" s="61"/>
      <c r="AG12321" s="61"/>
      <c r="AH12321" s="61"/>
      <c r="AI12321" s="61"/>
      <c r="AJ12321" s="61"/>
      <c r="AK12321" s="61"/>
      <c r="AL12321" s="61"/>
      <c r="AM12321" s="61"/>
      <c r="AN12321" s="61"/>
      <c r="AO12321" s="61"/>
      <c r="AP12321" s="62"/>
      <c r="AQ12321" s="61"/>
      <c r="AR12321" s="61"/>
      <c r="AS12321" s="61"/>
      <c r="AT12321" s="61"/>
      <c r="AU12321" s="61"/>
      <c r="AV12321" s="61"/>
      <c r="AW12321" s="60"/>
    </row>
    <row r="12322" s="59" customFormat="1" customHeight="1" spans="1:49">
      <c r="A12322" s="60"/>
      <c r="B12322" s="60"/>
      <c r="C12322" s="60"/>
      <c r="D12322" s="60"/>
      <c r="H12322" s="61"/>
      <c r="I12322" s="61"/>
      <c r="J12322" s="61"/>
      <c r="K12322" s="61"/>
      <c r="L12322" s="61"/>
      <c r="M12322" s="61"/>
      <c r="N12322" s="61"/>
      <c r="O12322" s="61"/>
      <c r="P12322" s="61"/>
      <c r="Q12322" s="61"/>
      <c r="R12322" s="61"/>
      <c r="S12322" s="61"/>
      <c r="T12322" s="61"/>
      <c r="U12322" s="61"/>
      <c r="V12322" s="61"/>
      <c r="W12322" s="61"/>
      <c r="X12322" s="61"/>
      <c r="Y12322" s="61"/>
      <c r="Z12322" s="61"/>
      <c r="AA12322" s="61"/>
      <c r="AB12322" s="61"/>
      <c r="AC12322" s="61"/>
      <c r="AD12322" s="61"/>
      <c r="AE12322" s="61"/>
      <c r="AF12322" s="61"/>
      <c r="AG12322" s="61"/>
      <c r="AH12322" s="61"/>
      <c r="AI12322" s="61"/>
      <c r="AJ12322" s="61"/>
      <c r="AK12322" s="61"/>
      <c r="AL12322" s="61"/>
      <c r="AM12322" s="61"/>
      <c r="AN12322" s="61"/>
      <c r="AO12322" s="61"/>
      <c r="AP12322" s="62"/>
      <c r="AQ12322" s="61"/>
      <c r="AR12322" s="61"/>
      <c r="AS12322" s="61"/>
      <c r="AT12322" s="61"/>
      <c r="AU12322" s="61"/>
      <c r="AV12322" s="61"/>
      <c r="AW12322" s="60"/>
    </row>
    <row r="12323" s="59" customFormat="1" customHeight="1" spans="1:49">
      <c r="A12323" s="60"/>
      <c r="B12323" s="60"/>
      <c r="C12323" s="60"/>
      <c r="D12323" s="60"/>
      <c r="H12323" s="61"/>
      <c r="I12323" s="61"/>
      <c r="J12323" s="61"/>
      <c r="K12323" s="61"/>
      <c r="L12323" s="61"/>
      <c r="M12323" s="61"/>
      <c r="N12323" s="61"/>
      <c r="O12323" s="61"/>
      <c r="P12323" s="61"/>
      <c r="Q12323" s="61"/>
      <c r="R12323" s="61"/>
      <c r="S12323" s="61"/>
      <c r="T12323" s="61"/>
      <c r="U12323" s="61"/>
      <c r="V12323" s="61"/>
      <c r="W12323" s="61"/>
      <c r="X12323" s="61"/>
      <c r="Y12323" s="61"/>
      <c r="Z12323" s="61"/>
      <c r="AA12323" s="61"/>
      <c r="AB12323" s="61"/>
      <c r="AC12323" s="61"/>
      <c r="AD12323" s="61"/>
      <c r="AE12323" s="61"/>
      <c r="AF12323" s="61"/>
      <c r="AG12323" s="61"/>
      <c r="AH12323" s="61"/>
      <c r="AI12323" s="61"/>
      <c r="AJ12323" s="61"/>
      <c r="AK12323" s="61"/>
      <c r="AL12323" s="61"/>
      <c r="AM12323" s="61"/>
      <c r="AN12323" s="61"/>
      <c r="AO12323" s="61"/>
      <c r="AP12323" s="62"/>
      <c r="AQ12323" s="61"/>
      <c r="AR12323" s="61"/>
      <c r="AS12323" s="61"/>
      <c r="AT12323" s="61"/>
      <c r="AU12323" s="61"/>
      <c r="AV12323" s="61"/>
      <c r="AW12323" s="60"/>
    </row>
    <row r="12324" s="59" customFormat="1" customHeight="1" spans="1:49">
      <c r="A12324" s="60"/>
      <c r="B12324" s="60"/>
      <c r="C12324" s="60"/>
      <c r="D12324" s="60"/>
      <c r="H12324" s="61"/>
      <c r="I12324" s="61"/>
      <c r="J12324" s="61"/>
      <c r="K12324" s="61"/>
      <c r="L12324" s="61"/>
      <c r="M12324" s="61"/>
      <c r="N12324" s="61"/>
      <c r="O12324" s="61"/>
      <c r="P12324" s="61"/>
      <c r="Q12324" s="61"/>
      <c r="R12324" s="61"/>
      <c r="S12324" s="61"/>
      <c r="T12324" s="61"/>
      <c r="U12324" s="61"/>
      <c r="V12324" s="61"/>
      <c r="W12324" s="61"/>
      <c r="X12324" s="61"/>
      <c r="Y12324" s="61"/>
      <c r="Z12324" s="61"/>
      <c r="AA12324" s="61"/>
      <c r="AB12324" s="61"/>
      <c r="AC12324" s="61"/>
      <c r="AD12324" s="61"/>
      <c r="AE12324" s="61"/>
      <c r="AF12324" s="61"/>
      <c r="AG12324" s="61"/>
      <c r="AH12324" s="61"/>
      <c r="AI12324" s="61"/>
      <c r="AJ12324" s="61"/>
      <c r="AK12324" s="61"/>
      <c r="AL12324" s="61"/>
      <c r="AM12324" s="61"/>
      <c r="AN12324" s="61"/>
      <c r="AO12324" s="61"/>
      <c r="AP12324" s="62"/>
      <c r="AQ12324" s="61"/>
      <c r="AR12324" s="61"/>
      <c r="AS12324" s="61"/>
      <c r="AT12324" s="61"/>
      <c r="AU12324" s="61"/>
      <c r="AV12324" s="61"/>
      <c r="AW12324" s="60"/>
    </row>
    <row r="12325" s="59" customFormat="1" customHeight="1" spans="1:49">
      <c r="A12325" s="60"/>
      <c r="B12325" s="60"/>
      <c r="C12325" s="60"/>
      <c r="D12325" s="60"/>
      <c r="H12325" s="61"/>
      <c r="I12325" s="61"/>
      <c r="J12325" s="61"/>
      <c r="K12325" s="61"/>
      <c r="L12325" s="61"/>
      <c r="M12325" s="61"/>
      <c r="N12325" s="61"/>
      <c r="O12325" s="61"/>
      <c r="P12325" s="61"/>
      <c r="Q12325" s="61"/>
      <c r="R12325" s="61"/>
      <c r="S12325" s="61"/>
      <c r="T12325" s="61"/>
      <c r="U12325" s="61"/>
      <c r="V12325" s="61"/>
      <c r="W12325" s="61"/>
      <c r="X12325" s="61"/>
      <c r="Y12325" s="61"/>
      <c r="Z12325" s="61"/>
      <c r="AA12325" s="61"/>
      <c r="AB12325" s="61"/>
      <c r="AC12325" s="61"/>
      <c r="AD12325" s="61"/>
      <c r="AE12325" s="61"/>
      <c r="AF12325" s="61"/>
      <c r="AG12325" s="61"/>
      <c r="AH12325" s="61"/>
      <c r="AI12325" s="61"/>
      <c r="AJ12325" s="61"/>
      <c r="AK12325" s="61"/>
      <c r="AL12325" s="61"/>
      <c r="AM12325" s="61"/>
      <c r="AN12325" s="61"/>
      <c r="AO12325" s="61"/>
      <c r="AP12325" s="62"/>
      <c r="AQ12325" s="61"/>
      <c r="AR12325" s="61"/>
      <c r="AS12325" s="61"/>
      <c r="AT12325" s="61"/>
      <c r="AU12325" s="61"/>
      <c r="AV12325" s="61"/>
      <c r="AW12325" s="60"/>
    </row>
    <row r="12326" s="59" customFormat="1" customHeight="1" spans="1:49">
      <c r="A12326" s="60"/>
      <c r="B12326" s="60"/>
      <c r="C12326" s="60"/>
      <c r="D12326" s="60"/>
      <c r="H12326" s="61"/>
      <c r="I12326" s="61"/>
      <c r="J12326" s="61"/>
      <c r="K12326" s="61"/>
      <c r="L12326" s="61"/>
      <c r="M12326" s="61"/>
      <c r="N12326" s="61"/>
      <c r="O12326" s="61"/>
      <c r="P12326" s="61"/>
      <c r="Q12326" s="61"/>
      <c r="R12326" s="61"/>
      <c r="S12326" s="61"/>
      <c r="T12326" s="61"/>
      <c r="U12326" s="61"/>
      <c r="V12326" s="61"/>
      <c r="W12326" s="61"/>
      <c r="X12326" s="61"/>
      <c r="Y12326" s="61"/>
      <c r="Z12326" s="61"/>
      <c r="AA12326" s="61"/>
      <c r="AB12326" s="61"/>
      <c r="AC12326" s="61"/>
      <c r="AD12326" s="61"/>
      <c r="AE12326" s="61"/>
      <c r="AF12326" s="61"/>
      <c r="AG12326" s="61"/>
      <c r="AH12326" s="61"/>
      <c r="AI12326" s="61"/>
      <c r="AJ12326" s="61"/>
      <c r="AK12326" s="61"/>
      <c r="AL12326" s="61"/>
      <c r="AM12326" s="61"/>
      <c r="AN12326" s="61"/>
      <c r="AO12326" s="61"/>
      <c r="AP12326" s="62"/>
      <c r="AQ12326" s="61"/>
      <c r="AR12326" s="61"/>
      <c r="AS12326" s="61"/>
      <c r="AT12326" s="61"/>
      <c r="AU12326" s="61"/>
      <c r="AV12326" s="61"/>
      <c r="AW12326" s="60"/>
    </row>
    <row r="12327" s="59" customFormat="1" customHeight="1" spans="1:49">
      <c r="A12327" s="60"/>
      <c r="B12327" s="60"/>
      <c r="C12327" s="60"/>
      <c r="D12327" s="60"/>
      <c r="H12327" s="61"/>
      <c r="I12327" s="61"/>
      <c r="J12327" s="61"/>
      <c r="K12327" s="61"/>
      <c r="L12327" s="61"/>
      <c r="M12327" s="61"/>
      <c r="N12327" s="61"/>
      <c r="O12327" s="61"/>
      <c r="P12327" s="61"/>
      <c r="Q12327" s="61"/>
      <c r="R12327" s="61"/>
      <c r="S12327" s="61"/>
      <c r="T12327" s="61"/>
      <c r="U12327" s="61"/>
      <c r="V12327" s="61"/>
      <c r="W12327" s="61"/>
      <c r="X12327" s="61"/>
      <c r="Y12327" s="61"/>
      <c r="Z12327" s="61"/>
      <c r="AA12327" s="61"/>
      <c r="AB12327" s="61"/>
      <c r="AC12327" s="61"/>
      <c r="AD12327" s="61"/>
      <c r="AE12327" s="61"/>
      <c r="AF12327" s="61"/>
      <c r="AG12327" s="61"/>
      <c r="AH12327" s="61"/>
      <c r="AI12327" s="61"/>
      <c r="AJ12327" s="61"/>
      <c r="AK12327" s="61"/>
      <c r="AL12327" s="61"/>
      <c r="AM12327" s="61"/>
      <c r="AN12327" s="61"/>
      <c r="AO12327" s="61"/>
      <c r="AP12327" s="62"/>
      <c r="AQ12327" s="61"/>
      <c r="AR12327" s="61"/>
      <c r="AS12327" s="61"/>
      <c r="AT12327" s="61"/>
      <c r="AU12327" s="61"/>
      <c r="AV12327" s="61"/>
      <c r="AW12327" s="60"/>
    </row>
    <row r="12328" s="59" customFormat="1" customHeight="1" spans="1:49">
      <c r="A12328" s="60"/>
      <c r="B12328" s="60"/>
      <c r="C12328" s="60"/>
      <c r="D12328" s="60"/>
      <c r="H12328" s="61"/>
      <c r="I12328" s="61"/>
      <c r="J12328" s="61"/>
      <c r="K12328" s="61"/>
      <c r="L12328" s="61"/>
      <c r="M12328" s="61"/>
      <c r="N12328" s="61"/>
      <c r="O12328" s="61"/>
      <c r="P12328" s="61"/>
      <c r="Q12328" s="61"/>
      <c r="R12328" s="61"/>
      <c r="S12328" s="61"/>
      <c r="T12328" s="61"/>
      <c r="U12328" s="61"/>
      <c r="V12328" s="61"/>
      <c r="W12328" s="61"/>
      <c r="X12328" s="61"/>
      <c r="Y12328" s="61"/>
      <c r="Z12328" s="61"/>
      <c r="AA12328" s="61"/>
      <c r="AB12328" s="61"/>
      <c r="AC12328" s="61"/>
      <c r="AD12328" s="61"/>
      <c r="AE12328" s="61"/>
      <c r="AF12328" s="61"/>
      <c r="AG12328" s="61"/>
      <c r="AH12328" s="61"/>
      <c r="AI12328" s="61"/>
      <c r="AJ12328" s="61"/>
      <c r="AK12328" s="61"/>
      <c r="AL12328" s="61"/>
      <c r="AM12328" s="61"/>
      <c r="AN12328" s="61"/>
      <c r="AO12328" s="61"/>
      <c r="AP12328" s="62"/>
      <c r="AQ12328" s="61"/>
      <c r="AR12328" s="61"/>
      <c r="AS12328" s="61"/>
      <c r="AT12328" s="61"/>
      <c r="AU12328" s="61"/>
      <c r="AV12328" s="61"/>
      <c r="AW12328" s="60"/>
    </row>
    <row r="12329" s="59" customFormat="1" customHeight="1" spans="1:49">
      <c r="A12329" s="60"/>
      <c r="B12329" s="60"/>
      <c r="C12329" s="60"/>
      <c r="D12329" s="60"/>
      <c r="H12329" s="61"/>
      <c r="I12329" s="61"/>
      <c r="J12329" s="61"/>
      <c r="K12329" s="61"/>
      <c r="L12329" s="61"/>
      <c r="M12329" s="61"/>
      <c r="N12329" s="61"/>
      <c r="O12329" s="61"/>
      <c r="P12329" s="61"/>
      <c r="Q12329" s="61"/>
      <c r="R12329" s="61"/>
      <c r="S12329" s="61"/>
      <c r="T12329" s="61"/>
      <c r="U12329" s="61"/>
      <c r="V12329" s="61"/>
      <c r="W12329" s="61"/>
      <c r="X12329" s="61"/>
      <c r="Y12329" s="61"/>
      <c r="Z12329" s="61"/>
      <c r="AA12329" s="61"/>
      <c r="AB12329" s="61"/>
      <c r="AC12329" s="61"/>
      <c r="AD12329" s="61"/>
      <c r="AE12329" s="61"/>
      <c r="AF12329" s="61"/>
      <c r="AG12329" s="61"/>
      <c r="AH12329" s="61"/>
      <c r="AI12329" s="61"/>
      <c r="AJ12329" s="61"/>
      <c r="AK12329" s="61"/>
      <c r="AL12329" s="61"/>
      <c r="AM12329" s="61"/>
      <c r="AN12329" s="61"/>
      <c r="AO12329" s="61"/>
      <c r="AP12329" s="62"/>
      <c r="AQ12329" s="61"/>
      <c r="AR12329" s="61"/>
      <c r="AS12329" s="61"/>
      <c r="AT12329" s="61"/>
      <c r="AU12329" s="61"/>
      <c r="AV12329" s="61"/>
      <c r="AW12329" s="60"/>
    </row>
    <row r="12330" s="59" customFormat="1" customHeight="1" spans="1:49">
      <c r="A12330" s="60"/>
      <c r="B12330" s="60"/>
      <c r="C12330" s="60"/>
      <c r="D12330" s="60"/>
      <c r="H12330" s="61"/>
      <c r="I12330" s="61"/>
      <c r="J12330" s="61"/>
      <c r="K12330" s="61"/>
      <c r="L12330" s="61"/>
      <c r="M12330" s="61"/>
      <c r="N12330" s="61"/>
      <c r="O12330" s="61"/>
      <c r="P12330" s="61"/>
      <c r="Q12330" s="61"/>
      <c r="R12330" s="61"/>
      <c r="S12330" s="61"/>
      <c r="T12330" s="61"/>
      <c r="U12330" s="61"/>
      <c r="V12330" s="61"/>
      <c r="W12330" s="61"/>
      <c r="X12330" s="61"/>
      <c r="Y12330" s="61"/>
      <c r="Z12330" s="61"/>
      <c r="AA12330" s="61"/>
      <c r="AB12330" s="61"/>
      <c r="AC12330" s="61"/>
      <c r="AD12330" s="61"/>
      <c r="AE12330" s="61"/>
      <c r="AF12330" s="61"/>
      <c r="AG12330" s="61"/>
      <c r="AH12330" s="61"/>
      <c r="AI12330" s="61"/>
      <c r="AJ12330" s="61"/>
      <c r="AK12330" s="61"/>
      <c r="AL12330" s="61"/>
      <c r="AM12330" s="61"/>
      <c r="AN12330" s="61"/>
      <c r="AO12330" s="61"/>
      <c r="AP12330" s="62"/>
      <c r="AQ12330" s="61"/>
      <c r="AR12330" s="61"/>
      <c r="AS12330" s="61"/>
      <c r="AT12330" s="61"/>
      <c r="AU12330" s="61"/>
      <c r="AV12330" s="61"/>
      <c r="AW12330" s="60"/>
    </row>
    <row r="12331" s="59" customFormat="1" customHeight="1" spans="1:49">
      <c r="A12331" s="60"/>
      <c r="B12331" s="60"/>
      <c r="C12331" s="60"/>
      <c r="D12331" s="60"/>
      <c r="H12331" s="61"/>
      <c r="I12331" s="61"/>
      <c r="J12331" s="61"/>
      <c r="K12331" s="61"/>
      <c r="L12331" s="61"/>
      <c r="M12331" s="61"/>
      <c r="N12331" s="61"/>
      <c r="O12331" s="61"/>
      <c r="P12331" s="61"/>
      <c r="Q12331" s="61"/>
      <c r="R12331" s="61"/>
      <c r="S12331" s="61"/>
      <c r="T12331" s="61"/>
      <c r="U12331" s="61"/>
      <c r="V12331" s="61"/>
      <c r="W12331" s="61"/>
      <c r="X12331" s="61"/>
      <c r="Y12331" s="61"/>
      <c r="Z12331" s="61"/>
      <c r="AA12331" s="61"/>
      <c r="AB12331" s="61"/>
      <c r="AC12331" s="61"/>
      <c r="AD12331" s="61"/>
      <c r="AE12331" s="61"/>
      <c r="AF12331" s="61"/>
      <c r="AG12331" s="61"/>
      <c r="AH12331" s="61"/>
      <c r="AI12331" s="61"/>
      <c r="AJ12331" s="61"/>
      <c r="AK12331" s="61"/>
      <c r="AL12331" s="61"/>
      <c r="AM12331" s="61"/>
      <c r="AN12331" s="61"/>
      <c r="AO12331" s="61"/>
      <c r="AP12331" s="62"/>
      <c r="AQ12331" s="61"/>
      <c r="AR12331" s="61"/>
      <c r="AS12331" s="61"/>
      <c r="AT12331" s="61"/>
      <c r="AU12331" s="61"/>
      <c r="AV12331" s="61"/>
      <c r="AW12331" s="60"/>
    </row>
    <row r="12332" s="59" customFormat="1" customHeight="1" spans="1:49">
      <c r="A12332" s="60"/>
      <c r="B12332" s="60"/>
      <c r="C12332" s="60"/>
      <c r="D12332" s="60"/>
      <c r="H12332" s="61"/>
      <c r="I12332" s="61"/>
      <c r="J12332" s="61"/>
      <c r="K12332" s="61"/>
      <c r="L12332" s="61"/>
      <c r="M12332" s="61"/>
      <c r="N12332" s="61"/>
      <c r="O12332" s="61"/>
      <c r="P12332" s="61"/>
      <c r="Q12332" s="61"/>
      <c r="R12332" s="61"/>
      <c r="S12332" s="61"/>
      <c r="T12332" s="61"/>
      <c r="U12332" s="61"/>
      <c r="V12332" s="61"/>
      <c r="W12332" s="61"/>
      <c r="X12332" s="61"/>
      <c r="Y12332" s="61"/>
      <c r="Z12332" s="61"/>
      <c r="AA12332" s="61"/>
      <c r="AB12332" s="61"/>
      <c r="AC12332" s="61"/>
      <c r="AD12332" s="61"/>
      <c r="AE12332" s="61"/>
      <c r="AF12332" s="61"/>
      <c r="AG12332" s="61"/>
      <c r="AH12332" s="61"/>
      <c r="AI12332" s="61"/>
      <c r="AJ12332" s="61"/>
      <c r="AK12332" s="61"/>
      <c r="AL12332" s="61"/>
      <c r="AM12332" s="61"/>
      <c r="AN12332" s="61"/>
      <c r="AO12332" s="61"/>
      <c r="AP12332" s="62"/>
      <c r="AQ12332" s="61"/>
      <c r="AR12332" s="61"/>
      <c r="AS12332" s="61"/>
      <c r="AT12332" s="61"/>
      <c r="AU12332" s="61"/>
      <c r="AV12332" s="61"/>
      <c r="AW12332" s="60"/>
    </row>
    <row r="12333" s="59" customFormat="1" customHeight="1" spans="1:49">
      <c r="A12333" s="60"/>
      <c r="B12333" s="60"/>
      <c r="C12333" s="60"/>
      <c r="D12333" s="60"/>
      <c r="H12333" s="61"/>
      <c r="I12333" s="61"/>
      <c r="J12333" s="61"/>
      <c r="K12333" s="61"/>
      <c r="L12333" s="61"/>
      <c r="M12333" s="61"/>
      <c r="N12333" s="61"/>
      <c r="O12333" s="61"/>
      <c r="P12333" s="61"/>
      <c r="Q12333" s="61"/>
      <c r="R12333" s="61"/>
      <c r="S12333" s="61"/>
      <c r="T12333" s="61"/>
      <c r="U12333" s="61"/>
      <c r="V12333" s="61"/>
      <c r="W12333" s="61"/>
      <c r="X12333" s="61"/>
      <c r="Y12333" s="61"/>
      <c r="Z12333" s="61"/>
      <c r="AA12333" s="61"/>
      <c r="AB12333" s="61"/>
      <c r="AC12333" s="61"/>
      <c r="AD12333" s="61"/>
      <c r="AE12333" s="61"/>
      <c r="AF12333" s="61"/>
      <c r="AG12333" s="61"/>
      <c r="AH12333" s="61"/>
      <c r="AI12333" s="61"/>
      <c r="AJ12333" s="61"/>
      <c r="AK12333" s="61"/>
      <c r="AL12333" s="61"/>
      <c r="AM12333" s="61"/>
      <c r="AN12333" s="61"/>
      <c r="AO12333" s="61"/>
      <c r="AP12333" s="62"/>
      <c r="AQ12333" s="61"/>
      <c r="AR12333" s="61"/>
      <c r="AS12333" s="61"/>
      <c r="AT12333" s="61"/>
      <c r="AU12333" s="61"/>
      <c r="AV12333" s="61"/>
      <c r="AW12333" s="60"/>
    </row>
    <row r="12334" s="59" customFormat="1" customHeight="1" spans="1:49">
      <c r="A12334" s="60"/>
      <c r="B12334" s="60"/>
      <c r="C12334" s="60"/>
      <c r="D12334" s="60"/>
      <c r="H12334" s="61"/>
      <c r="I12334" s="61"/>
      <c r="J12334" s="61"/>
      <c r="K12334" s="61"/>
      <c r="L12334" s="61"/>
      <c r="M12334" s="61"/>
      <c r="N12334" s="61"/>
      <c r="O12334" s="61"/>
      <c r="P12334" s="61"/>
      <c r="Q12334" s="61"/>
      <c r="R12334" s="61"/>
      <c r="S12334" s="61"/>
      <c r="T12334" s="61"/>
      <c r="U12334" s="61"/>
      <c r="V12334" s="61"/>
      <c r="W12334" s="61"/>
      <c r="X12334" s="61"/>
      <c r="Y12334" s="61"/>
      <c r="Z12334" s="61"/>
      <c r="AA12334" s="61"/>
      <c r="AB12334" s="61"/>
      <c r="AC12334" s="61"/>
      <c r="AD12334" s="61"/>
      <c r="AE12334" s="61"/>
      <c r="AF12334" s="61"/>
      <c r="AG12334" s="61"/>
      <c r="AH12334" s="61"/>
      <c r="AI12334" s="61"/>
      <c r="AJ12334" s="61"/>
      <c r="AK12334" s="61"/>
      <c r="AL12334" s="61"/>
      <c r="AM12334" s="61"/>
      <c r="AN12334" s="61"/>
      <c r="AO12334" s="61"/>
      <c r="AP12334" s="62"/>
      <c r="AQ12334" s="61"/>
      <c r="AR12334" s="61"/>
      <c r="AS12334" s="61"/>
      <c r="AT12334" s="61"/>
      <c r="AU12334" s="61"/>
      <c r="AV12334" s="61"/>
      <c r="AW12334" s="60"/>
    </row>
    <row r="12335" s="59" customFormat="1" customHeight="1" spans="1:49">
      <c r="A12335" s="60"/>
      <c r="B12335" s="60"/>
      <c r="C12335" s="60"/>
      <c r="D12335" s="60"/>
      <c r="H12335" s="61"/>
      <c r="I12335" s="61"/>
      <c r="J12335" s="61"/>
      <c r="K12335" s="61"/>
      <c r="L12335" s="61"/>
      <c r="M12335" s="61"/>
      <c r="N12335" s="61"/>
      <c r="O12335" s="61"/>
      <c r="P12335" s="61"/>
      <c r="Q12335" s="61"/>
      <c r="R12335" s="61"/>
      <c r="S12335" s="61"/>
      <c r="T12335" s="61"/>
      <c r="U12335" s="61"/>
      <c r="V12335" s="61"/>
      <c r="W12335" s="61"/>
      <c r="X12335" s="61"/>
      <c r="Y12335" s="61"/>
      <c r="Z12335" s="61"/>
      <c r="AA12335" s="61"/>
      <c r="AB12335" s="61"/>
      <c r="AC12335" s="61"/>
      <c r="AD12335" s="61"/>
      <c r="AE12335" s="61"/>
      <c r="AF12335" s="61"/>
      <c r="AG12335" s="61"/>
      <c r="AH12335" s="61"/>
      <c r="AI12335" s="61"/>
      <c r="AJ12335" s="61"/>
      <c r="AK12335" s="61"/>
      <c r="AL12335" s="61"/>
      <c r="AM12335" s="61"/>
      <c r="AN12335" s="61"/>
      <c r="AO12335" s="61"/>
      <c r="AP12335" s="62"/>
      <c r="AQ12335" s="61"/>
      <c r="AR12335" s="61"/>
      <c r="AS12335" s="61"/>
      <c r="AT12335" s="61"/>
      <c r="AU12335" s="61"/>
      <c r="AV12335" s="61"/>
      <c r="AW12335" s="60"/>
    </row>
    <row r="12336" s="59" customFormat="1" customHeight="1" spans="1:49">
      <c r="A12336" s="60"/>
      <c r="B12336" s="60"/>
      <c r="C12336" s="60"/>
      <c r="D12336" s="60"/>
      <c r="H12336" s="61"/>
      <c r="I12336" s="61"/>
      <c r="J12336" s="61"/>
      <c r="K12336" s="61"/>
      <c r="L12336" s="61"/>
      <c r="M12336" s="61"/>
      <c r="N12336" s="61"/>
      <c r="O12336" s="61"/>
      <c r="P12336" s="61"/>
      <c r="Q12336" s="61"/>
      <c r="R12336" s="61"/>
      <c r="S12336" s="61"/>
      <c r="T12336" s="61"/>
      <c r="U12336" s="61"/>
      <c r="V12336" s="61"/>
      <c r="W12336" s="61"/>
      <c r="X12336" s="61"/>
      <c r="Y12336" s="61"/>
      <c r="Z12336" s="61"/>
      <c r="AA12336" s="61"/>
      <c r="AB12336" s="61"/>
      <c r="AC12336" s="61"/>
      <c r="AD12336" s="61"/>
      <c r="AE12336" s="61"/>
      <c r="AF12336" s="61"/>
      <c r="AG12336" s="61"/>
      <c r="AH12336" s="61"/>
      <c r="AI12336" s="61"/>
      <c r="AJ12336" s="61"/>
      <c r="AK12336" s="61"/>
      <c r="AL12336" s="61"/>
      <c r="AM12336" s="61"/>
      <c r="AN12336" s="61"/>
      <c r="AO12336" s="61"/>
      <c r="AP12336" s="62"/>
      <c r="AQ12336" s="61"/>
      <c r="AR12336" s="61"/>
      <c r="AS12336" s="61"/>
      <c r="AT12336" s="61"/>
      <c r="AU12336" s="61"/>
      <c r="AV12336" s="61"/>
      <c r="AW12336" s="60"/>
    </row>
    <row r="12337" s="59" customFormat="1" customHeight="1" spans="1:49">
      <c r="A12337" s="60"/>
      <c r="B12337" s="60"/>
      <c r="C12337" s="60"/>
      <c r="D12337" s="60"/>
      <c r="H12337" s="61"/>
      <c r="I12337" s="61"/>
      <c r="J12337" s="61"/>
      <c r="K12337" s="61"/>
      <c r="L12337" s="61"/>
      <c r="M12337" s="61"/>
      <c r="N12337" s="61"/>
      <c r="O12337" s="61"/>
      <c r="P12337" s="61"/>
      <c r="Q12337" s="61"/>
      <c r="R12337" s="61"/>
      <c r="S12337" s="61"/>
      <c r="T12337" s="61"/>
      <c r="U12337" s="61"/>
      <c r="V12337" s="61"/>
      <c r="W12337" s="61"/>
      <c r="X12337" s="61"/>
      <c r="Y12337" s="61"/>
      <c r="Z12337" s="61"/>
      <c r="AA12337" s="61"/>
      <c r="AB12337" s="61"/>
      <c r="AC12337" s="61"/>
      <c r="AD12337" s="61"/>
      <c r="AE12337" s="61"/>
      <c r="AF12337" s="61"/>
      <c r="AG12337" s="61"/>
      <c r="AH12337" s="61"/>
      <c r="AI12337" s="61"/>
      <c r="AJ12337" s="61"/>
      <c r="AK12337" s="61"/>
      <c r="AL12337" s="61"/>
      <c r="AM12337" s="61"/>
      <c r="AN12337" s="61"/>
      <c r="AO12337" s="61"/>
      <c r="AP12337" s="62"/>
      <c r="AQ12337" s="61"/>
      <c r="AR12337" s="61"/>
      <c r="AS12337" s="61"/>
      <c r="AT12337" s="61"/>
      <c r="AU12337" s="61"/>
      <c r="AV12337" s="61"/>
      <c r="AW12337" s="60"/>
    </row>
    <row r="12338" s="59" customFormat="1" customHeight="1" spans="1:49">
      <c r="A12338" s="60"/>
      <c r="B12338" s="60"/>
      <c r="C12338" s="60"/>
      <c r="D12338" s="60"/>
      <c r="H12338" s="61"/>
      <c r="I12338" s="61"/>
      <c r="J12338" s="61"/>
      <c r="K12338" s="61"/>
      <c r="L12338" s="61"/>
      <c r="M12338" s="61"/>
      <c r="N12338" s="61"/>
      <c r="O12338" s="61"/>
      <c r="P12338" s="61"/>
      <c r="Q12338" s="61"/>
      <c r="R12338" s="61"/>
      <c r="S12338" s="61"/>
      <c r="T12338" s="61"/>
      <c r="U12338" s="61"/>
      <c r="V12338" s="61"/>
      <c r="W12338" s="61"/>
      <c r="X12338" s="61"/>
      <c r="Y12338" s="61"/>
      <c r="Z12338" s="61"/>
      <c r="AA12338" s="61"/>
      <c r="AB12338" s="61"/>
      <c r="AC12338" s="61"/>
      <c r="AD12338" s="61"/>
      <c r="AE12338" s="61"/>
      <c r="AF12338" s="61"/>
      <c r="AG12338" s="61"/>
      <c r="AH12338" s="61"/>
      <c r="AI12338" s="61"/>
      <c r="AJ12338" s="61"/>
      <c r="AK12338" s="61"/>
      <c r="AL12338" s="61"/>
      <c r="AM12338" s="61"/>
      <c r="AN12338" s="61"/>
      <c r="AO12338" s="61"/>
      <c r="AP12338" s="62"/>
      <c r="AQ12338" s="61"/>
      <c r="AR12338" s="61"/>
      <c r="AS12338" s="61"/>
      <c r="AT12338" s="61"/>
      <c r="AU12338" s="61"/>
      <c r="AV12338" s="61"/>
      <c r="AW12338" s="60"/>
    </row>
    <row r="12339" s="59" customFormat="1" customHeight="1" spans="1:49">
      <c r="A12339" s="60"/>
      <c r="B12339" s="60"/>
      <c r="C12339" s="60"/>
      <c r="D12339" s="60"/>
      <c r="H12339" s="61"/>
      <c r="I12339" s="61"/>
      <c r="J12339" s="61"/>
      <c r="K12339" s="61"/>
      <c r="L12339" s="61"/>
      <c r="M12339" s="61"/>
      <c r="N12339" s="61"/>
      <c r="O12339" s="61"/>
      <c r="P12339" s="61"/>
      <c r="Q12339" s="61"/>
      <c r="R12339" s="61"/>
      <c r="S12339" s="61"/>
      <c r="T12339" s="61"/>
      <c r="U12339" s="61"/>
      <c r="V12339" s="61"/>
      <c r="W12339" s="61"/>
      <c r="X12339" s="61"/>
      <c r="Y12339" s="61"/>
      <c r="Z12339" s="61"/>
      <c r="AA12339" s="61"/>
      <c r="AB12339" s="61"/>
      <c r="AC12339" s="61"/>
      <c r="AD12339" s="61"/>
      <c r="AE12339" s="61"/>
      <c r="AF12339" s="61"/>
      <c r="AG12339" s="61"/>
      <c r="AH12339" s="61"/>
      <c r="AI12339" s="61"/>
      <c r="AJ12339" s="61"/>
      <c r="AK12339" s="61"/>
      <c r="AL12339" s="61"/>
      <c r="AM12339" s="61"/>
      <c r="AN12339" s="61"/>
      <c r="AO12339" s="61"/>
      <c r="AP12339" s="62"/>
      <c r="AQ12339" s="61"/>
      <c r="AR12339" s="61"/>
      <c r="AS12339" s="61"/>
      <c r="AT12339" s="61"/>
      <c r="AU12339" s="61"/>
      <c r="AV12339" s="61"/>
      <c r="AW12339" s="60"/>
    </row>
    <row r="12340" s="59" customFormat="1" customHeight="1" spans="1:49">
      <c r="A12340" s="60"/>
      <c r="B12340" s="60"/>
      <c r="C12340" s="60"/>
      <c r="D12340" s="60"/>
      <c r="H12340" s="61"/>
      <c r="I12340" s="61"/>
      <c r="J12340" s="61"/>
      <c r="K12340" s="61"/>
      <c r="L12340" s="61"/>
      <c r="M12340" s="61"/>
      <c r="N12340" s="61"/>
      <c r="O12340" s="61"/>
      <c r="P12340" s="61"/>
      <c r="Q12340" s="61"/>
      <c r="R12340" s="61"/>
      <c r="S12340" s="61"/>
      <c r="T12340" s="61"/>
      <c r="U12340" s="61"/>
      <c r="V12340" s="61"/>
      <c r="W12340" s="61"/>
      <c r="X12340" s="61"/>
      <c r="Y12340" s="61"/>
      <c r="Z12340" s="61"/>
      <c r="AA12340" s="61"/>
      <c r="AB12340" s="61"/>
      <c r="AC12340" s="61"/>
      <c r="AD12340" s="61"/>
      <c r="AE12340" s="61"/>
      <c r="AF12340" s="61"/>
      <c r="AG12340" s="61"/>
      <c r="AH12340" s="61"/>
      <c r="AI12340" s="61"/>
      <c r="AJ12340" s="61"/>
      <c r="AK12340" s="61"/>
      <c r="AL12340" s="61"/>
      <c r="AM12340" s="61"/>
      <c r="AN12340" s="61"/>
      <c r="AO12340" s="61"/>
      <c r="AP12340" s="62"/>
      <c r="AQ12340" s="61"/>
      <c r="AR12340" s="61"/>
      <c r="AS12340" s="61"/>
      <c r="AT12340" s="61"/>
      <c r="AU12340" s="61"/>
      <c r="AV12340" s="61"/>
      <c r="AW12340" s="60"/>
    </row>
    <row r="12341" s="59" customFormat="1" customHeight="1" spans="1:49">
      <c r="A12341" s="60"/>
      <c r="B12341" s="60"/>
      <c r="C12341" s="60"/>
      <c r="D12341" s="60"/>
      <c r="H12341" s="61"/>
      <c r="I12341" s="61"/>
      <c r="J12341" s="61"/>
      <c r="K12341" s="61"/>
      <c r="L12341" s="61"/>
      <c r="M12341" s="61"/>
      <c r="N12341" s="61"/>
      <c r="O12341" s="61"/>
      <c r="P12341" s="61"/>
      <c r="Q12341" s="61"/>
      <c r="R12341" s="61"/>
      <c r="S12341" s="61"/>
      <c r="T12341" s="61"/>
      <c r="U12341" s="61"/>
      <c r="V12341" s="61"/>
      <c r="W12341" s="61"/>
      <c r="X12341" s="61"/>
      <c r="Y12341" s="61"/>
      <c r="Z12341" s="61"/>
      <c r="AA12341" s="61"/>
      <c r="AB12341" s="61"/>
      <c r="AC12341" s="61"/>
      <c r="AD12341" s="61"/>
      <c r="AE12341" s="61"/>
      <c r="AF12341" s="61"/>
      <c r="AG12341" s="61"/>
      <c r="AH12341" s="61"/>
      <c r="AI12341" s="61"/>
      <c r="AJ12341" s="61"/>
      <c r="AK12341" s="61"/>
      <c r="AL12341" s="61"/>
      <c r="AM12341" s="61"/>
      <c r="AN12341" s="61"/>
      <c r="AO12341" s="61"/>
      <c r="AP12341" s="62"/>
      <c r="AQ12341" s="61"/>
      <c r="AR12341" s="61"/>
      <c r="AS12341" s="61"/>
      <c r="AT12341" s="61"/>
      <c r="AU12341" s="61"/>
      <c r="AV12341" s="61"/>
      <c r="AW12341" s="60"/>
    </row>
    <row r="12342" s="59" customFormat="1" customHeight="1" spans="1:49">
      <c r="A12342" s="60"/>
      <c r="B12342" s="60"/>
      <c r="C12342" s="60"/>
      <c r="D12342" s="60"/>
      <c r="H12342" s="61"/>
      <c r="I12342" s="61"/>
      <c r="J12342" s="61"/>
      <c r="K12342" s="61"/>
      <c r="L12342" s="61"/>
      <c r="M12342" s="61"/>
      <c r="N12342" s="61"/>
      <c r="O12342" s="61"/>
      <c r="P12342" s="61"/>
      <c r="Q12342" s="61"/>
      <c r="R12342" s="61"/>
      <c r="S12342" s="61"/>
      <c r="T12342" s="61"/>
      <c r="U12342" s="61"/>
      <c r="V12342" s="61"/>
      <c r="W12342" s="61"/>
      <c r="X12342" s="61"/>
      <c r="Y12342" s="61"/>
      <c r="Z12342" s="61"/>
      <c r="AA12342" s="61"/>
      <c r="AB12342" s="61"/>
      <c r="AC12342" s="61"/>
      <c r="AD12342" s="61"/>
      <c r="AE12342" s="61"/>
      <c r="AF12342" s="61"/>
      <c r="AG12342" s="61"/>
      <c r="AH12342" s="61"/>
      <c r="AI12342" s="61"/>
      <c r="AJ12342" s="61"/>
      <c r="AK12342" s="61"/>
      <c r="AL12342" s="61"/>
      <c r="AM12342" s="61"/>
      <c r="AN12342" s="61"/>
      <c r="AO12342" s="61"/>
      <c r="AP12342" s="62"/>
      <c r="AQ12342" s="61"/>
      <c r="AR12342" s="61"/>
      <c r="AS12342" s="61"/>
      <c r="AT12342" s="61"/>
      <c r="AU12342" s="61"/>
      <c r="AV12342" s="61"/>
      <c r="AW12342" s="60"/>
    </row>
    <row r="12343" s="59" customFormat="1" customHeight="1" spans="1:49">
      <c r="A12343" s="60"/>
      <c r="B12343" s="60"/>
      <c r="C12343" s="60"/>
      <c r="D12343" s="60"/>
      <c r="H12343" s="61"/>
      <c r="I12343" s="61"/>
      <c r="J12343" s="61"/>
      <c r="K12343" s="61"/>
      <c r="L12343" s="61"/>
      <c r="M12343" s="61"/>
      <c r="N12343" s="61"/>
      <c r="O12343" s="61"/>
      <c r="P12343" s="61"/>
      <c r="Q12343" s="61"/>
      <c r="R12343" s="61"/>
      <c r="S12343" s="61"/>
      <c r="T12343" s="61"/>
      <c r="U12343" s="61"/>
      <c r="V12343" s="61"/>
      <c r="W12343" s="61"/>
      <c r="X12343" s="61"/>
      <c r="Y12343" s="61"/>
      <c r="Z12343" s="61"/>
      <c r="AA12343" s="61"/>
      <c r="AB12343" s="61"/>
      <c r="AC12343" s="61"/>
      <c r="AD12343" s="61"/>
      <c r="AE12343" s="61"/>
      <c r="AF12343" s="61"/>
      <c r="AG12343" s="61"/>
      <c r="AH12343" s="61"/>
      <c r="AI12343" s="61"/>
      <c r="AJ12343" s="61"/>
      <c r="AK12343" s="61"/>
      <c r="AL12343" s="61"/>
      <c r="AM12343" s="61"/>
      <c r="AN12343" s="61"/>
      <c r="AO12343" s="61"/>
      <c r="AP12343" s="62"/>
      <c r="AQ12343" s="61"/>
      <c r="AR12343" s="61"/>
      <c r="AS12343" s="61"/>
      <c r="AT12343" s="61"/>
      <c r="AU12343" s="61"/>
      <c r="AV12343" s="61"/>
      <c r="AW12343" s="60"/>
    </row>
    <row r="12344" s="59" customFormat="1" customHeight="1" spans="1:49">
      <c r="A12344" s="60"/>
      <c r="B12344" s="60"/>
      <c r="C12344" s="60"/>
      <c r="D12344" s="60"/>
      <c r="H12344" s="61"/>
      <c r="I12344" s="61"/>
      <c r="J12344" s="61"/>
      <c r="K12344" s="61"/>
      <c r="L12344" s="61"/>
      <c r="M12344" s="61"/>
      <c r="N12344" s="61"/>
      <c r="O12344" s="61"/>
      <c r="P12344" s="61"/>
      <c r="Q12344" s="61"/>
      <c r="R12344" s="61"/>
      <c r="S12344" s="61"/>
      <c r="T12344" s="61"/>
      <c r="U12344" s="61"/>
      <c r="V12344" s="61"/>
      <c r="W12344" s="61"/>
      <c r="X12344" s="61"/>
      <c r="Y12344" s="61"/>
      <c r="Z12344" s="61"/>
      <c r="AA12344" s="61"/>
      <c r="AB12344" s="61"/>
      <c r="AC12344" s="61"/>
      <c r="AD12344" s="61"/>
      <c r="AE12344" s="61"/>
      <c r="AF12344" s="61"/>
      <c r="AG12344" s="61"/>
      <c r="AH12344" s="61"/>
      <c r="AI12344" s="61"/>
      <c r="AJ12344" s="61"/>
      <c r="AK12344" s="61"/>
      <c r="AL12344" s="61"/>
      <c r="AM12344" s="61"/>
      <c r="AN12344" s="61"/>
      <c r="AO12344" s="61"/>
      <c r="AP12344" s="62"/>
      <c r="AQ12344" s="61"/>
      <c r="AR12344" s="61"/>
      <c r="AS12344" s="61"/>
      <c r="AT12344" s="61"/>
      <c r="AU12344" s="61"/>
      <c r="AV12344" s="61"/>
      <c r="AW12344" s="60"/>
    </row>
    <row r="12345" s="59" customFormat="1" customHeight="1" spans="1:49">
      <c r="A12345" s="60"/>
      <c r="B12345" s="60"/>
      <c r="C12345" s="60"/>
      <c r="D12345" s="60"/>
      <c r="H12345" s="61"/>
      <c r="I12345" s="61"/>
      <c r="J12345" s="61"/>
      <c r="K12345" s="61"/>
      <c r="L12345" s="61"/>
      <c r="M12345" s="61"/>
      <c r="N12345" s="61"/>
      <c r="O12345" s="61"/>
      <c r="P12345" s="61"/>
      <c r="Q12345" s="61"/>
      <c r="R12345" s="61"/>
      <c r="S12345" s="61"/>
      <c r="T12345" s="61"/>
      <c r="U12345" s="61"/>
      <c r="V12345" s="61"/>
      <c r="W12345" s="61"/>
      <c r="X12345" s="61"/>
      <c r="Y12345" s="61"/>
      <c r="Z12345" s="61"/>
      <c r="AA12345" s="61"/>
      <c r="AB12345" s="61"/>
      <c r="AC12345" s="61"/>
      <c r="AD12345" s="61"/>
      <c r="AE12345" s="61"/>
      <c r="AF12345" s="61"/>
      <c r="AG12345" s="61"/>
      <c r="AH12345" s="61"/>
      <c r="AI12345" s="61"/>
      <c r="AJ12345" s="61"/>
      <c r="AK12345" s="61"/>
      <c r="AL12345" s="61"/>
      <c r="AM12345" s="61"/>
      <c r="AN12345" s="61"/>
      <c r="AO12345" s="61"/>
      <c r="AP12345" s="62"/>
      <c r="AQ12345" s="61"/>
      <c r="AR12345" s="61"/>
      <c r="AS12345" s="61"/>
      <c r="AT12345" s="61"/>
      <c r="AU12345" s="61"/>
      <c r="AV12345" s="61"/>
      <c r="AW12345" s="60"/>
    </row>
    <row r="12346" s="59" customFormat="1" customHeight="1" spans="1:49">
      <c r="A12346" s="60"/>
      <c r="B12346" s="60"/>
      <c r="C12346" s="60"/>
      <c r="D12346" s="60"/>
      <c r="H12346" s="61"/>
      <c r="I12346" s="61"/>
      <c r="J12346" s="61"/>
      <c r="K12346" s="61"/>
      <c r="L12346" s="61"/>
      <c r="M12346" s="61"/>
      <c r="N12346" s="61"/>
      <c r="O12346" s="61"/>
      <c r="P12346" s="61"/>
      <c r="Q12346" s="61"/>
      <c r="R12346" s="61"/>
      <c r="S12346" s="61"/>
      <c r="T12346" s="61"/>
      <c r="U12346" s="61"/>
      <c r="V12346" s="61"/>
      <c r="W12346" s="61"/>
      <c r="X12346" s="61"/>
      <c r="Y12346" s="61"/>
      <c r="Z12346" s="61"/>
      <c r="AA12346" s="61"/>
      <c r="AB12346" s="61"/>
      <c r="AC12346" s="61"/>
      <c r="AD12346" s="61"/>
      <c r="AE12346" s="61"/>
      <c r="AF12346" s="61"/>
      <c r="AG12346" s="61"/>
      <c r="AH12346" s="61"/>
      <c r="AI12346" s="61"/>
      <c r="AJ12346" s="61"/>
      <c r="AK12346" s="61"/>
      <c r="AL12346" s="61"/>
      <c r="AM12346" s="61"/>
      <c r="AN12346" s="61"/>
      <c r="AO12346" s="61"/>
      <c r="AP12346" s="62"/>
      <c r="AQ12346" s="61"/>
      <c r="AR12346" s="61"/>
      <c r="AS12346" s="61"/>
      <c r="AT12346" s="61"/>
      <c r="AU12346" s="61"/>
      <c r="AV12346" s="61"/>
      <c r="AW12346" s="60"/>
    </row>
    <row r="12347" s="59" customFormat="1" customHeight="1" spans="1:49">
      <c r="A12347" s="60"/>
      <c r="B12347" s="60"/>
      <c r="C12347" s="60"/>
      <c r="D12347" s="60"/>
      <c r="H12347" s="61"/>
      <c r="I12347" s="61"/>
      <c r="J12347" s="61"/>
      <c r="K12347" s="61"/>
      <c r="L12347" s="61"/>
      <c r="M12347" s="61"/>
      <c r="N12347" s="61"/>
      <c r="O12347" s="61"/>
      <c r="P12347" s="61"/>
      <c r="Q12347" s="61"/>
      <c r="R12347" s="61"/>
      <c r="S12347" s="61"/>
      <c r="T12347" s="61"/>
      <c r="U12347" s="61"/>
      <c r="V12347" s="61"/>
      <c r="W12347" s="61"/>
      <c r="X12347" s="61"/>
      <c r="Y12347" s="61"/>
      <c r="Z12347" s="61"/>
      <c r="AA12347" s="61"/>
      <c r="AB12347" s="61"/>
      <c r="AC12347" s="61"/>
      <c r="AD12347" s="61"/>
      <c r="AE12347" s="61"/>
      <c r="AF12347" s="61"/>
      <c r="AG12347" s="61"/>
      <c r="AH12347" s="61"/>
      <c r="AI12347" s="61"/>
      <c r="AJ12347" s="61"/>
      <c r="AK12347" s="61"/>
      <c r="AL12347" s="61"/>
      <c r="AM12347" s="61"/>
      <c r="AN12347" s="61"/>
      <c r="AO12347" s="61"/>
      <c r="AP12347" s="62"/>
      <c r="AQ12347" s="61"/>
      <c r="AR12347" s="61"/>
      <c r="AS12347" s="61"/>
      <c r="AT12347" s="61"/>
      <c r="AU12347" s="61"/>
      <c r="AV12347" s="61"/>
      <c r="AW12347" s="60"/>
    </row>
    <row r="12348" s="59" customFormat="1" customHeight="1" spans="1:49">
      <c r="A12348" s="60"/>
      <c r="B12348" s="60"/>
      <c r="C12348" s="60"/>
      <c r="D12348" s="60"/>
      <c r="H12348" s="61"/>
      <c r="I12348" s="61"/>
      <c r="J12348" s="61"/>
      <c r="K12348" s="61"/>
      <c r="L12348" s="61"/>
      <c r="M12348" s="61"/>
      <c r="N12348" s="61"/>
      <c r="O12348" s="61"/>
      <c r="P12348" s="61"/>
      <c r="Q12348" s="61"/>
      <c r="R12348" s="61"/>
      <c r="S12348" s="61"/>
      <c r="T12348" s="61"/>
      <c r="U12348" s="61"/>
      <c r="V12348" s="61"/>
      <c r="W12348" s="61"/>
      <c r="X12348" s="61"/>
      <c r="Y12348" s="61"/>
      <c r="Z12348" s="61"/>
      <c r="AA12348" s="61"/>
      <c r="AB12348" s="61"/>
      <c r="AC12348" s="61"/>
      <c r="AD12348" s="61"/>
      <c r="AE12348" s="61"/>
      <c r="AF12348" s="61"/>
      <c r="AG12348" s="61"/>
      <c r="AH12348" s="61"/>
      <c r="AI12348" s="61"/>
      <c r="AJ12348" s="61"/>
      <c r="AK12348" s="61"/>
      <c r="AL12348" s="61"/>
      <c r="AM12348" s="61"/>
      <c r="AN12348" s="61"/>
      <c r="AO12348" s="61"/>
      <c r="AP12348" s="62"/>
      <c r="AQ12348" s="61"/>
      <c r="AR12348" s="61"/>
      <c r="AS12348" s="61"/>
      <c r="AT12348" s="61"/>
      <c r="AU12348" s="61"/>
      <c r="AV12348" s="61"/>
      <c r="AW12348" s="60"/>
    </row>
    <row r="12349" s="59" customFormat="1" customHeight="1" spans="1:49">
      <c r="A12349" s="60"/>
      <c r="B12349" s="60"/>
      <c r="C12349" s="60"/>
      <c r="D12349" s="60"/>
      <c r="H12349" s="61"/>
      <c r="I12349" s="61"/>
      <c r="J12349" s="61"/>
      <c r="K12349" s="61"/>
      <c r="L12349" s="61"/>
      <c r="M12349" s="61"/>
      <c r="N12349" s="61"/>
      <c r="O12349" s="61"/>
      <c r="P12349" s="61"/>
      <c r="Q12349" s="61"/>
      <c r="R12349" s="61"/>
      <c r="S12349" s="61"/>
      <c r="T12349" s="61"/>
      <c r="U12349" s="61"/>
      <c r="V12349" s="61"/>
      <c r="W12349" s="61"/>
      <c r="X12349" s="61"/>
      <c r="Y12349" s="61"/>
      <c r="Z12349" s="61"/>
      <c r="AA12349" s="61"/>
      <c r="AB12349" s="61"/>
      <c r="AC12349" s="61"/>
      <c r="AD12349" s="61"/>
      <c r="AE12349" s="61"/>
      <c r="AF12349" s="61"/>
      <c r="AG12349" s="61"/>
      <c r="AH12349" s="61"/>
      <c r="AI12349" s="61"/>
      <c r="AJ12349" s="61"/>
      <c r="AK12349" s="61"/>
      <c r="AL12349" s="61"/>
      <c r="AM12349" s="61"/>
      <c r="AN12349" s="61"/>
      <c r="AO12349" s="61"/>
      <c r="AP12349" s="62"/>
      <c r="AQ12349" s="61"/>
      <c r="AR12349" s="61"/>
      <c r="AS12349" s="61"/>
      <c r="AT12349" s="61"/>
      <c r="AU12349" s="61"/>
      <c r="AV12349" s="61"/>
      <c r="AW12349" s="60"/>
    </row>
    <row r="12350" s="59" customFormat="1" customHeight="1" spans="1:49">
      <c r="A12350" s="60"/>
      <c r="B12350" s="60"/>
      <c r="C12350" s="60"/>
      <c r="D12350" s="60"/>
      <c r="H12350" s="61"/>
      <c r="I12350" s="61"/>
      <c r="J12350" s="61"/>
      <c r="K12350" s="61"/>
      <c r="L12350" s="61"/>
      <c r="M12350" s="61"/>
      <c r="N12350" s="61"/>
      <c r="O12350" s="61"/>
      <c r="P12350" s="61"/>
      <c r="Q12350" s="61"/>
      <c r="R12350" s="61"/>
      <c r="S12350" s="61"/>
      <c r="T12350" s="61"/>
      <c r="U12350" s="61"/>
      <c r="V12350" s="61"/>
      <c r="W12350" s="61"/>
      <c r="X12350" s="61"/>
      <c r="Y12350" s="61"/>
      <c r="Z12350" s="61"/>
      <c r="AA12350" s="61"/>
      <c r="AB12350" s="61"/>
      <c r="AC12350" s="61"/>
      <c r="AD12350" s="61"/>
      <c r="AE12350" s="61"/>
      <c r="AF12350" s="61"/>
      <c r="AG12350" s="61"/>
      <c r="AH12350" s="61"/>
      <c r="AI12350" s="61"/>
      <c r="AJ12350" s="61"/>
      <c r="AK12350" s="61"/>
      <c r="AL12350" s="61"/>
      <c r="AM12350" s="61"/>
      <c r="AN12350" s="61"/>
      <c r="AO12350" s="61"/>
      <c r="AP12350" s="62"/>
      <c r="AQ12350" s="61"/>
      <c r="AR12350" s="61"/>
      <c r="AS12350" s="61"/>
      <c r="AT12350" s="61"/>
      <c r="AU12350" s="61"/>
      <c r="AV12350" s="61"/>
      <c r="AW12350" s="60"/>
    </row>
    <row r="12351" s="59" customFormat="1" customHeight="1" spans="1:49">
      <c r="A12351" s="60"/>
      <c r="B12351" s="60"/>
      <c r="C12351" s="60"/>
      <c r="D12351" s="60"/>
      <c r="H12351" s="61"/>
      <c r="I12351" s="61"/>
      <c r="J12351" s="61"/>
      <c r="K12351" s="61"/>
      <c r="L12351" s="61"/>
      <c r="M12351" s="61"/>
      <c r="N12351" s="61"/>
      <c r="O12351" s="61"/>
      <c r="P12351" s="61"/>
      <c r="Q12351" s="61"/>
      <c r="R12351" s="61"/>
      <c r="S12351" s="61"/>
      <c r="T12351" s="61"/>
      <c r="U12351" s="61"/>
      <c r="V12351" s="61"/>
      <c r="W12351" s="61"/>
      <c r="X12351" s="61"/>
      <c r="Y12351" s="61"/>
      <c r="Z12351" s="61"/>
      <c r="AA12351" s="61"/>
      <c r="AB12351" s="61"/>
      <c r="AC12351" s="61"/>
      <c r="AD12351" s="61"/>
      <c r="AE12351" s="61"/>
      <c r="AF12351" s="61"/>
      <c r="AG12351" s="61"/>
      <c r="AH12351" s="61"/>
      <c r="AI12351" s="61"/>
      <c r="AJ12351" s="61"/>
      <c r="AK12351" s="61"/>
      <c r="AL12351" s="61"/>
      <c r="AM12351" s="61"/>
      <c r="AN12351" s="61"/>
      <c r="AO12351" s="61"/>
      <c r="AP12351" s="62"/>
      <c r="AQ12351" s="61"/>
      <c r="AR12351" s="61"/>
      <c r="AS12351" s="61"/>
      <c r="AT12351" s="61"/>
      <c r="AU12351" s="61"/>
      <c r="AV12351" s="61"/>
      <c r="AW12351" s="60"/>
    </row>
    <row r="12352" s="59" customFormat="1" customHeight="1" spans="1:49">
      <c r="A12352" s="60"/>
      <c r="B12352" s="60"/>
      <c r="C12352" s="60"/>
      <c r="D12352" s="60"/>
      <c r="H12352" s="61"/>
      <c r="I12352" s="61"/>
      <c r="J12352" s="61"/>
      <c r="K12352" s="61"/>
      <c r="L12352" s="61"/>
      <c r="M12352" s="61"/>
      <c r="N12352" s="61"/>
      <c r="O12352" s="61"/>
      <c r="P12352" s="61"/>
      <c r="Q12352" s="61"/>
      <c r="R12352" s="61"/>
      <c r="S12352" s="61"/>
      <c r="T12352" s="61"/>
      <c r="U12352" s="61"/>
      <c r="V12352" s="61"/>
      <c r="W12352" s="61"/>
      <c r="X12352" s="61"/>
      <c r="Y12352" s="61"/>
      <c r="Z12352" s="61"/>
      <c r="AA12352" s="61"/>
      <c r="AB12352" s="61"/>
      <c r="AC12352" s="61"/>
      <c r="AD12352" s="61"/>
      <c r="AE12352" s="61"/>
      <c r="AF12352" s="61"/>
      <c r="AG12352" s="61"/>
      <c r="AH12352" s="61"/>
      <c r="AI12352" s="61"/>
      <c r="AJ12352" s="61"/>
      <c r="AK12352" s="61"/>
      <c r="AL12352" s="61"/>
      <c r="AM12352" s="61"/>
      <c r="AN12352" s="61"/>
      <c r="AO12352" s="61"/>
      <c r="AP12352" s="62"/>
      <c r="AQ12352" s="61"/>
      <c r="AR12352" s="61"/>
      <c r="AS12352" s="61"/>
      <c r="AT12352" s="61"/>
      <c r="AU12352" s="61"/>
      <c r="AV12352" s="61"/>
      <c r="AW12352" s="60"/>
    </row>
    <row r="12353" s="59" customFormat="1" customHeight="1" spans="1:49">
      <c r="A12353" s="60"/>
      <c r="B12353" s="60"/>
      <c r="C12353" s="60"/>
      <c r="D12353" s="60"/>
      <c r="H12353" s="61"/>
      <c r="I12353" s="61"/>
      <c r="J12353" s="61"/>
      <c r="K12353" s="61"/>
      <c r="L12353" s="61"/>
      <c r="M12353" s="61"/>
      <c r="N12353" s="61"/>
      <c r="O12353" s="61"/>
      <c r="P12353" s="61"/>
      <c r="Q12353" s="61"/>
      <c r="R12353" s="61"/>
      <c r="S12353" s="61"/>
      <c r="T12353" s="61"/>
      <c r="U12353" s="61"/>
      <c r="V12353" s="61"/>
      <c r="W12353" s="61"/>
      <c r="X12353" s="61"/>
      <c r="Y12353" s="61"/>
      <c r="Z12353" s="61"/>
      <c r="AA12353" s="61"/>
      <c r="AB12353" s="61"/>
      <c r="AC12353" s="61"/>
      <c r="AD12353" s="61"/>
      <c r="AE12353" s="61"/>
      <c r="AF12353" s="61"/>
      <c r="AG12353" s="61"/>
      <c r="AH12353" s="61"/>
      <c r="AI12353" s="61"/>
      <c r="AJ12353" s="61"/>
      <c r="AK12353" s="61"/>
      <c r="AL12353" s="61"/>
      <c r="AM12353" s="61"/>
      <c r="AN12353" s="61"/>
      <c r="AO12353" s="61"/>
      <c r="AP12353" s="62"/>
      <c r="AQ12353" s="61"/>
      <c r="AR12353" s="61"/>
      <c r="AS12353" s="61"/>
      <c r="AT12353" s="61"/>
      <c r="AU12353" s="61"/>
      <c r="AV12353" s="61"/>
      <c r="AW12353" s="60"/>
    </row>
    <row r="12354" s="59" customFormat="1" customHeight="1" spans="1:49">
      <c r="A12354" s="60"/>
      <c r="B12354" s="60"/>
      <c r="C12354" s="60"/>
      <c r="D12354" s="60"/>
      <c r="H12354" s="61"/>
      <c r="I12354" s="61"/>
      <c r="J12354" s="61"/>
      <c r="K12354" s="61"/>
      <c r="L12354" s="61"/>
      <c r="M12354" s="61"/>
      <c r="N12354" s="61"/>
      <c r="O12354" s="61"/>
      <c r="P12354" s="61"/>
      <c r="Q12354" s="61"/>
      <c r="R12354" s="61"/>
      <c r="S12354" s="61"/>
      <c r="T12354" s="61"/>
      <c r="U12354" s="61"/>
      <c r="V12354" s="61"/>
      <c r="W12354" s="61"/>
      <c r="X12354" s="61"/>
      <c r="Y12354" s="61"/>
      <c r="Z12354" s="61"/>
      <c r="AA12354" s="61"/>
      <c r="AB12354" s="61"/>
      <c r="AC12354" s="61"/>
      <c r="AD12354" s="61"/>
      <c r="AE12354" s="61"/>
      <c r="AF12354" s="61"/>
      <c r="AG12354" s="61"/>
      <c r="AH12354" s="61"/>
      <c r="AI12354" s="61"/>
      <c r="AJ12354" s="61"/>
      <c r="AK12354" s="61"/>
      <c r="AL12354" s="61"/>
      <c r="AM12354" s="61"/>
      <c r="AN12354" s="61"/>
      <c r="AO12354" s="61"/>
      <c r="AP12354" s="62"/>
      <c r="AQ12354" s="61"/>
      <c r="AR12354" s="61"/>
      <c r="AS12354" s="61"/>
      <c r="AT12354" s="61"/>
      <c r="AU12354" s="61"/>
      <c r="AV12354" s="61"/>
      <c r="AW12354" s="60"/>
    </row>
    <row r="12355" s="59" customFormat="1" customHeight="1" spans="1:49">
      <c r="A12355" s="60"/>
      <c r="B12355" s="60"/>
      <c r="C12355" s="60"/>
      <c r="D12355" s="60"/>
      <c r="H12355" s="61"/>
      <c r="I12355" s="61"/>
      <c r="J12355" s="61"/>
      <c r="K12355" s="61"/>
      <c r="L12355" s="61"/>
      <c r="M12355" s="61"/>
      <c r="N12355" s="61"/>
      <c r="O12355" s="61"/>
      <c r="P12355" s="61"/>
      <c r="Q12355" s="61"/>
      <c r="R12355" s="61"/>
      <c r="S12355" s="61"/>
      <c r="T12355" s="61"/>
      <c r="U12355" s="61"/>
      <c r="V12355" s="61"/>
      <c r="W12355" s="61"/>
      <c r="X12355" s="61"/>
      <c r="Y12355" s="61"/>
      <c r="Z12355" s="61"/>
      <c r="AA12355" s="61"/>
      <c r="AB12355" s="61"/>
      <c r="AC12355" s="61"/>
      <c r="AD12355" s="61"/>
      <c r="AE12355" s="61"/>
      <c r="AF12355" s="61"/>
      <c r="AG12355" s="61"/>
      <c r="AH12355" s="61"/>
      <c r="AI12355" s="61"/>
      <c r="AJ12355" s="61"/>
      <c r="AK12355" s="61"/>
      <c r="AL12355" s="61"/>
      <c r="AM12355" s="61"/>
      <c r="AN12355" s="61"/>
      <c r="AO12355" s="61"/>
      <c r="AP12355" s="62"/>
      <c r="AQ12355" s="61"/>
      <c r="AR12355" s="61"/>
      <c r="AS12355" s="61"/>
      <c r="AT12355" s="61"/>
      <c r="AU12355" s="61"/>
      <c r="AV12355" s="61"/>
      <c r="AW12355" s="60"/>
    </row>
    <row r="12356" s="59" customFormat="1" customHeight="1" spans="1:49">
      <c r="A12356" s="60"/>
      <c r="B12356" s="60"/>
      <c r="C12356" s="60"/>
      <c r="D12356" s="60"/>
      <c r="H12356" s="61"/>
      <c r="I12356" s="61"/>
      <c r="J12356" s="61"/>
      <c r="K12356" s="61"/>
      <c r="L12356" s="61"/>
      <c r="M12356" s="61"/>
      <c r="N12356" s="61"/>
      <c r="O12356" s="61"/>
      <c r="P12356" s="61"/>
      <c r="Q12356" s="61"/>
      <c r="R12356" s="61"/>
      <c r="S12356" s="61"/>
      <c r="T12356" s="61"/>
      <c r="U12356" s="61"/>
      <c r="V12356" s="61"/>
      <c r="W12356" s="61"/>
      <c r="X12356" s="61"/>
      <c r="Y12356" s="61"/>
      <c r="Z12356" s="61"/>
      <c r="AA12356" s="61"/>
      <c r="AB12356" s="61"/>
      <c r="AC12356" s="61"/>
      <c r="AD12356" s="61"/>
      <c r="AE12356" s="61"/>
      <c r="AF12356" s="61"/>
      <c r="AG12356" s="61"/>
      <c r="AH12356" s="61"/>
      <c r="AI12356" s="61"/>
      <c r="AJ12356" s="61"/>
      <c r="AK12356" s="61"/>
      <c r="AL12356" s="61"/>
      <c r="AM12356" s="61"/>
      <c r="AN12356" s="61"/>
      <c r="AO12356" s="61"/>
      <c r="AP12356" s="62"/>
      <c r="AQ12356" s="61"/>
      <c r="AR12356" s="61"/>
      <c r="AS12356" s="61"/>
      <c r="AT12356" s="61"/>
      <c r="AU12356" s="61"/>
      <c r="AV12356" s="61"/>
      <c r="AW12356" s="60"/>
    </row>
    <row r="12357" s="59" customFormat="1" customHeight="1" spans="1:49">
      <c r="A12357" s="60"/>
      <c r="B12357" s="60"/>
      <c r="C12357" s="60"/>
      <c r="D12357" s="60"/>
      <c r="H12357" s="61"/>
      <c r="I12357" s="61"/>
      <c r="J12357" s="61"/>
      <c r="K12357" s="61"/>
      <c r="L12357" s="61"/>
      <c r="M12357" s="61"/>
      <c r="N12357" s="61"/>
      <c r="O12357" s="61"/>
      <c r="P12357" s="61"/>
      <c r="Q12357" s="61"/>
      <c r="R12357" s="61"/>
      <c r="S12357" s="61"/>
      <c r="T12357" s="61"/>
      <c r="U12357" s="61"/>
      <c r="V12357" s="61"/>
      <c r="W12357" s="61"/>
      <c r="X12357" s="61"/>
      <c r="Y12357" s="61"/>
      <c r="Z12357" s="61"/>
      <c r="AA12357" s="61"/>
      <c r="AB12357" s="61"/>
      <c r="AC12357" s="61"/>
      <c r="AD12357" s="61"/>
      <c r="AE12357" s="61"/>
      <c r="AF12357" s="61"/>
      <c r="AG12357" s="61"/>
      <c r="AH12357" s="61"/>
      <c r="AI12357" s="61"/>
      <c r="AJ12357" s="61"/>
      <c r="AK12357" s="61"/>
      <c r="AL12357" s="61"/>
      <c r="AM12357" s="61"/>
      <c r="AN12357" s="61"/>
      <c r="AO12357" s="61"/>
      <c r="AP12357" s="62"/>
      <c r="AQ12357" s="61"/>
      <c r="AR12357" s="61"/>
      <c r="AS12357" s="61"/>
      <c r="AT12357" s="61"/>
      <c r="AU12357" s="61"/>
      <c r="AV12357" s="61"/>
      <c r="AW12357" s="60"/>
    </row>
    <row r="12358" s="59" customFormat="1" customHeight="1" spans="1:49">
      <c r="A12358" s="60"/>
      <c r="B12358" s="60"/>
      <c r="C12358" s="60"/>
      <c r="D12358" s="60"/>
      <c r="H12358" s="61"/>
      <c r="I12358" s="61"/>
      <c r="J12358" s="61"/>
      <c r="K12358" s="61"/>
      <c r="L12358" s="61"/>
      <c r="M12358" s="61"/>
      <c r="N12358" s="61"/>
      <c r="O12358" s="61"/>
      <c r="P12358" s="61"/>
      <c r="Q12358" s="61"/>
      <c r="R12358" s="61"/>
      <c r="S12358" s="61"/>
      <c r="T12358" s="61"/>
      <c r="U12358" s="61"/>
      <c r="V12358" s="61"/>
      <c r="W12358" s="61"/>
      <c r="X12358" s="61"/>
      <c r="Y12358" s="61"/>
      <c r="Z12358" s="61"/>
      <c r="AA12358" s="61"/>
      <c r="AB12358" s="61"/>
      <c r="AC12358" s="61"/>
      <c r="AD12358" s="61"/>
      <c r="AE12358" s="61"/>
      <c r="AF12358" s="61"/>
      <c r="AG12358" s="61"/>
      <c r="AH12358" s="61"/>
      <c r="AI12358" s="61"/>
      <c r="AJ12358" s="61"/>
      <c r="AK12358" s="61"/>
      <c r="AL12358" s="61"/>
      <c r="AM12358" s="61"/>
      <c r="AN12358" s="61"/>
      <c r="AO12358" s="61"/>
      <c r="AP12358" s="62"/>
      <c r="AQ12358" s="61"/>
      <c r="AR12358" s="61"/>
      <c r="AS12358" s="61"/>
      <c r="AT12358" s="61"/>
      <c r="AU12358" s="61"/>
      <c r="AV12358" s="61"/>
      <c r="AW12358" s="60"/>
    </row>
    <row r="12359" s="59" customFormat="1" customHeight="1" spans="1:49">
      <c r="A12359" s="60"/>
      <c r="B12359" s="60"/>
      <c r="C12359" s="60"/>
      <c r="D12359" s="60"/>
      <c r="H12359" s="61"/>
      <c r="I12359" s="61"/>
      <c r="J12359" s="61"/>
      <c r="K12359" s="61"/>
      <c r="L12359" s="61"/>
      <c r="M12359" s="61"/>
      <c r="N12359" s="61"/>
      <c r="O12359" s="61"/>
      <c r="P12359" s="61"/>
      <c r="Q12359" s="61"/>
      <c r="R12359" s="61"/>
      <c r="S12359" s="61"/>
      <c r="T12359" s="61"/>
      <c r="U12359" s="61"/>
      <c r="V12359" s="61"/>
      <c r="W12359" s="61"/>
      <c r="X12359" s="61"/>
      <c r="Y12359" s="61"/>
      <c r="Z12359" s="61"/>
      <c r="AA12359" s="61"/>
      <c r="AB12359" s="61"/>
      <c r="AC12359" s="61"/>
      <c r="AD12359" s="61"/>
      <c r="AE12359" s="61"/>
      <c r="AF12359" s="61"/>
      <c r="AG12359" s="61"/>
      <c r="AH12359" s="61"/>
      <c r="AI12359" s="61"/>
      <c r="AJ12359" s="61"/>
      <c r="AK12359" s="61"/>
      <c r="AL12359" s="61"/>
      <c r="AM12359" s="61"/>
      <c r="AN12359" s="61"/>
      <c r="AO12359" s="61"/>
      <c r="AP12359" s="62"/>
      <c r="AQ12359" s="61"/>
      <c r="AR12359" s="61"/>
      <c r="AS12359" s="61"/>
      <c r="AT12359" s="61"/>
      <c r="AU12359" s="61"/>
      <c r="AV12359" s="61"/>
      <c r="AW12359" s="60"/>
    </row>
    <row r="12360" s="59" customFormat="1" customHeight="1" spans="1:49">
      <c r="A12360" s="60"/>
      <c r="B12360" s="60"/>
      <c r="C12360" s="60"/>
      <c r="D12360" s="60"/>
      <c r="H12360" s="61"/>
      <c r="I12360" s="61"/>
      <c r="J12360" s="61"/>
      <c r="K12360" s="61"/>
      <c r="L12360" s="61"/>
      <c r="M12360" s="61"/>
      <c r="N12360" s="61"/>
      <c r="O12360" s="61"/>
      <c r="P12360" s="61"/>
      <c r="Q12360" s="61"/>
      <c r="R12360" s="61"/>
      <c r="S12360" s="61"/>
      <c r="T12360" s="61"/>
      <c r="U12360" s="61"/>
      <c r="V12360" s="61"/>
      <c r="W12360" s="61"/>
      <c r="X12360" s="61"/>
      <c r="Y12360" s="61"/>
      <c r="Z12360" s="61"/>
      <c r="AA12360" s="61"/>
      <c r="AB12360" s="61"/>
      <c r="AC12360" s="61"/>
      <c r="AD12360" s="61"/>
      <c r="AE12360" s="61"/>
      <c r="AF12360" s="61"/>
      <c r="AG12360" s="61"/>
      <c r="AH12360" s="61"/>
      <c r="AI12360" s="61"/>
      <c r="AJ12360" s="61"/>
      <c r="AK12360" s="61"/>
      <c r="AL12360" s="61"/>
      <c r="AM12360" s="61"/>
      <c r="AN12360" s="61"/>
      <c r="AO12360" s="61"/>
      <c r="AP12360" s="62"/>
      <c r="AQ12360" s="61"/>
      <c r="AR12360" s="61"/>
      <c r="AS12360" s="61"/>
      <c r="AT12360" s="61"/>
      <c r="AU12360" s="61"/>
      <c r="AV12360" s="61"/>
      <c r="AW12360" s="60"/>
    </row>
    <row r="12361" s="59" customFormat="1" customHeight="1" spans="1:49">
      <c r="A12361" s="60"/>
      <c r="B12361" s="60"/>
      <c r="C12361" s="60"/>
      <c r="D12361" s="60"/>
      <c r="H12361" s="61"/>
      <c r="I12361" s="61"/>
      <c r="J12361" s="61"/>
      <c r="K12361" s="61"/>
      <c r="L12361" s="61"/>
      <c r="M12361" s="61"/>
      <c r="N12361" s="61"/>
      <c r="O12361" s="61"/>
      <c r="P12361" s="61"/>
      <c r="Q12361" s="61"/>
      <c r="R12361" s="61"/>
      <c r="S12361" s="61"/>
      <c r="T12361" s="61"/>
      <c r="U12361" s="61"/>
      <c r="V12361" s="61"/>
      <c r="W12361" s="61"/>
      <c r="X12361" s="61"/>
      <c r="Y12361" s="61"/>
      <c r="Z12361" s="61"/>
      <c r="AA12361" s="61"/>
      <c r="AB12361" s="61"/>
      <c r="AC12361" s="61"/>
      <c r="AD12361" s="61"/>
      <c r="AE12361" s="61"/>
      <c r="AF12361" s="61"/>
      <c r="AG12361" s="61"/>
      <c r="AH12361" s="61"/>
      <c r="AI12361" s="61"/>
      <c r="AJ12361" s="61"/>
      <c r="AK12361" s="61"/>
      <c r="AL12361" s="61"/>
      <c r="AM12361" s="61"/>
      <c r="AN12361" s="61"/>
      <c r="AO12361" s="61"/>
      <c r="AP12361" s="62"/>
      <c r="AQ12361" s="61"/>
      <c r="AR12361" s="61"/>
      <c r="AS12361" s="61"/>
      <c r="AT12361" s="61"/>
      <c r="AU12361" s="61"/>
      <c r="AV12361" s="61"/>
      <c r="AW12361" s="60"/>
    </row>
    <row r="12362" s="59" customFormat="1" customHeight="1" spans="1:49">
      <c r="A12362" s="60"/>
      <c r="B12362" s="60"/>
      <c r="C12362" s="60"/>
      <c r="D12362" s="60"/>
      <c r="H12362" s="61"/>
      <c r="I12362" s="61"/>
      <c r="J12362" s="61"/>
      <c r="K12362" s="61"/>
      <c r="L12362" s="61"/>
      <c r="M12362" s="61"/>
      <c r="N12362" s="61"/>
      <c r="O12362" s="61"/>
      <c r="P12362" s="61"/>
      <c r="Q12362" s="61"/>
      <c r="R12362" s="61"/>
      <c r="S12362" s="61"/>
      <c r="T12362" s="61"/>
      <c r="U12362" s="61"/>
      <c r="V12362" s="61"/>
      <c r="W12362" s="61"/>
      <c r="X12362" s="61"/>
      <c r="Y12362" s="61"/>
      <c r="Z12362" s="61"/>
      <c r="AA12362" s="61"/>
      <c r="AB12362" s="61"/>
      <c r="AC12362" s="61"/>
      <c r="AD12362" s="61"/>
      <c r="AE12362" s="61"/>
      <c r="AF12362" s="61"/>
      <c r="AG12362" s="61"/>
      <c r="AH12362" s="61"/>
      <c r="AI12362" s="61"/>
      <c r="AJ12362" s="61"/>
      <c r="AK12362" s="61"/>
      <c r="AL12362" s="61"/>
      <c r="AM12362" s="61"/>
      <c r="AN12362" s="61"/>
      <c r="AO12362" s="61"/>
      <c r="AP12362" s="62"/>
      <c r="AQ12362" s="61"/>
      <c r="AR12362" s="61"/>
      <c r="AS12362" s="61"/>
      <c r="AT12362" s="61"/>
      <c r="AU12362" s="61"/>
      <c r="AV12362" s="61"/>
      <c r="AW12362" s="60"/>
    </row>
    <row r="12363" s="59" customFormat="1" customHeight="1" spans="1:49">
      <c r="A12363" s="60"/>
      <c r="B12363" s="60"/>
      <c r="C12363" s="60"/>
      <c r="D12363" s="60"/>
      <c r="H12363" s="61"/>
      <c r="I12363" s="61"/>
      <c r="J12363" s="61"/>
      <c r="K12363" s="61"/>
      <c r="L12363" s="61"/>
      <c r="M12363" s="61"/>
      <c r="N12363" s="61"/>
      <c r="O12363" s="61"/>
      <c r="P12363" s="61"/>
      <c r="Q12363" s="61"/>
      <c r="R12363" s="61"/>
      <c r="S12363" s="61"/>
      <c r="T12363" s="61"/>
      <c r="U12363" s="61"/>
      <c r="V12363" s="61"/>
      <c r="W12363" s="61"/>
      <c r="X12363" s="61"/>
      <c r="Y12363" s="61"/>
      <c r="Z12363" s="61"/>
      <c r="AA12363" s="61"/>
      <c r="AB12363" s="61"/>
      <c r="AC12363" s="61"/>
      <c r="AD12363" s="61"/>
      <c r="AE12363" s="61"/>
      <c r="AF12363" s="61"/>
      <c r="AG12363" s="61"/>
      <c r="AH12363" s="61"/>
      <c r="AI12363" s="61"/>
      <c r="AJ12363" s="61"/>
      <c r="AK12363" s="61"/>
      <c r="AL12363" s="61"/>
      <c r="AM12363" s="61"/>
      <c r="AN12363" s="61"/>
      <c r="AO12363" s="61"/>
      <c r="AP12363" s="62"/>
      <c r="AQ12363" s="61"/>
      <c r="AR12363" s="61"/>
      <c r="AS12363" s="61"/>
      <c r="AT12363" s="61"/>
      <c r="AU12363" s="61"/>
      <c r="AV12363" s="61"/>
      <c r="AW12363" s="60"/>
    </row>
    <row r="12364" s="59" customFormat="1" customHeight="1" spans="1:49">
      <c r="A12364" s="60"/>
      <c r="B12364" s="60"/>
      <c r="C12364" s="60"/>
      <c r="D12364" s="60"/>
      <c r="H12364" s="61"/>
      <c r="I12364" s="61"/>
      <c r="J12364" s="61"/>
      <c r="K12364" s="61"/>
      <c r="L12364" s="61"/>
      <c r="M12364" s="61"/>
      <c r="N12364" s="61"/>
      <c r="O12364" s="61"/>
      <c r="P12364" s="61"/>
      <c r="Q12364" s="61"/>
      <c r="R12364" s="61"/>
      <c r="S12364" s="61"/>
      <c r="T12364" s="61"/>
      <c r="U12364" s="61"/>
      <c r="V12364" s="61"/>
      <c r="W12364" s="61"/>
      <c r="X12364" s="61"/>
      <c r="Y12364" s="61"/>
      <c r="Z12364" s="61"/>
      <c r="AA12364" s="61"/>
      <c r="AB12364" s="61"/>
      <c r="AC12364" s="61"/>
      <c r="AD12364" s="61"/>
      <c r="AE12364" s="61"/>
      <c r="AF12364" s="61"/>
      <c r="AG12364" s="61"/>
      <c r="AH12364" s="61"/>
      <c r="AI12364" s="61"/>
      <c r="AJ12364" s="61"/>
      <c r="AK12364" s="61"/>
      <c r="AL12364" s="61"/>
      <c r="AM12364" s="61"/>
      <c r="AN12364" s="61"/>
      <c r="AO12364" s="61"/>
      <c r="AP12364" s="62"/>
      <c r="AQ12364" s="61"/>
      <c r="AR12364" s="61"/>
      <c r="AS12364" s="61"/>
      <c r="AT12364" s="61"/>
      <c r="AU12364" s="61"/>
      <c r="AV12364" s="61"/>
      <c r="AW12364" s="60"/>
    </row>
    <row r="12365" s="59" customFormat="1" customHeight="1" spans="1:49">
      <c r="A12365" s="60"/>
      <c r="B12365" s="60"/>
      <c r="C12365" s="60"/>
      <c r="D12365" s="60"/>
      <c r="H12365" s="61"/>
      <c r="I12365" s="61"/>
      <c r="J12365" s="61"/>
      <c r="K12365" s="61"/>
      <c r="L12365" s="61"/>
      <c r="M12365" s="61"/>
      <c r="N12365" s="61"/>
      <c r="O12365" s="61"/>
      <c r="P12365" s="61"/>
      <c r="Q12365" s="61"/>
      <c r="R12365" s="61"/>
      <c r="S12365" s="61"/>
      <c r="T12365" s="61"/>
      <c r="U12365" s="61"/>
      <c r="V12365" s="61"/>
      <c r="W12365" s="61"/>
      <c r="X12365" s="61"/>
      <c r="Y12365" s="61"/>
      <c r="Z12365" s="61"/>
      <c r="AA12365" s="61"/>
      <c r="AB12365" s="61"/>
      <c r="AC12365" s="61"/>
      <c r="AD12365" s="61"/>
      <c r="AE12365" s="61"/>
      <c r="AF12365" s="61"/>
      <c r="AG12365" s="61"/>
      <c r="AH12365" s="61"/>
      <c r="AI12365" s="61"/>
      <c r="AJ12365" s="61"/>
      <c r="AK12365" s="61"/>
      <c r="AL12365" s="61"/>
      <c r="AM12365" s="61"/>
      <c r="AN12365" s="61"/>
      <c r="AO12365" s="61"/>
      <c r="AP12365" s="62"/>
      <c r="AQ12365" s="61"/>
      <c r="AR12365" s="61"/>
      <c r="AS12365" s="61"/>
      <c r="AT12365" s="61"/>
      <c r="AU12365" s="61"/>
      <c r="AV12365" s="61"/>
      <c r="AW12365" s="60"/>
    </row>
    <row r="12366" s="59" customFormat="1" customHeight="1" spans="1:49">
      <c r="A12366" s="60"/>
      <c r="B12366" s="60"/>
      <c r="C12366" s="60"/>
      <c r="D12366" s="60"/>
      <c r="H12366" s="61"/>
      <c r="I12366" s="61"/>
      <c r="J12366" s="61"/>
      <c r="K12366" s="61"/>
      <c r="L12366" s="61"/>
      <c r="M12366" s="61"/>
      <c r="N12366" s="61"/>
      <c r="O12366" s="61"/>
      <c r="P12366" s="61"/>
      <c r="Q12366" s="61"/>
      <c r="R12366" s="61"/>
      <c r="S12366" s="61"/>
      <c r="T12366" s="61"/>
      <c r="U12366" s="61"/>
      <c r="V12366" s="61"/>
      <c r="W12366" s="61"/>
      <c r="X12366" s="61"/>
      <c r="Y12366" s="61"/>
      <c r="Z12366" s="61"/>
      <c r="AA12366" s="61"/>
      <c r="AB12366" s="61"/>
      <c r="AC12366" s="61"/>
      <c r="AD12366" s="61"/>
      <c r="AE12366" s="61"/>
      <c r="AF12366" s="61"/>
      <c r="AG12366" s="61"/>
      <c r="AH12366" s="61"/>
      <c r="AI12366" s="61"/>
      <c r="AJ12366" s="61"/>
      <c r="AK12366" s="61"/>
      <c r="AL12366" s="61"/>
      <c r="AM12366" s="61"/>
      <c r="AN12366" s="61"/>
      <c r="AO12366" s="61"/>
      <c r="AP12366" s="62"/>
      <c r="AQ12366" s="61"/>
      <c r="AR12366" s="61"/>
      <c r="AS12366" s="61"/>
      <c r="AT12366" s="61"/>
      <c r="AU12366" s="61"/>
      <c r="AV12366" s="61"/>
      <c r="AW12366" s="60"/>
    </row>
    <row r="12367" s="59" customFormat="1" customHeight="1" spans="1:49">
      <c r="A12367" s="60"/>
      <c r="B12367" s="60"/>
      <c r="C12367" s="60"/>
      <c r="D12367" s="60"/>
      <c r="H12367" s="61"/>
      <c r="I12367" s="61"/>
      <c r="J12367" s="61"/>
      <c r="K12367" s="61"/>
      <c r="L12367" s="61"/>
      <c r="M12367" s="61"/>
      <c r="N12367" s="61"/>
      <c r="O12367" s="61"/>
      <c r="P12367" s="61"/>
      <c r="Q12367" s="61"/>
      <c r="R12367" s="61"/>
      <c r="S12367" s="61"/>
      <c r="T12367" s="61"/>
      <c r="U12367" s="61"/>
      <c r="V12367" s="61"/>
      <c r="W12367" s="61"/>
      <c r="X12367" s="61"/>
      <c r="Y12367" s="61"/>
      <c r="Z12367" s="61"/>
      <c r="AA12367" s="61"/>
      <c r="AB12367" s="61"/>
      <c r="AC12367" s="61"/>
      <c r="AD12367" s="61"/>
      <c r="AE12367" s="61"/>
      <c r="AF12367" s="61"/>
      <c r="AG12367" s="61"/>
      <c r="AH12367" s="61"/>
      <c r="AI12367" s="61"/>
      <c r="AJ12367" s="61"/>
      <c r="AK12367" s="61"/>
      <c r="AL12367" s="61"/>
      <c r="AM12367" s="61"/>
      <c r="AN12367" s="61"/>
      <c r="AO12367" s="61"/>
      <c r="AP12367" s="62"/>
      <c r="AQ12367" s="61"/>
      <c r="AR12367" s="61"/>
      <c r="AS12367" s="61"/>
      <c r="AT12367" s="61"/>
      <c r="AU12367" s="61"/>
      <c r="AV12367" s="61"/>
      <c r="AW12367" s="60"/>
    </row>
    <row r="12368" s="59" customFormat="1" customHeight="1" spans="1:49">
      <c r="A12368" s="60"/>
      <c r="B12368" s="60"/>
      <c r="C12368" s="60"/>
      <c r="D12368" s="60"/>
      <c r="H12368" s="61"/>
      <c r="I12368" s="61"/>
      <c r="J12368" s="61"/>
      <c r="K12368" s="61"/>
      <c r="L12368" s="61"/>
      <c r="M12368" s="61"/>
      <c r="N12368" s="61"/>
      <c r="O12368" s="61"/>
      <c r="P12368" s="61"/>
      <c r="Q12368" s="61"/>
      <c r="R12368" s="61"/>
      <c r="S12368" s="61"/>
      <c r="T12368" s="61"/>
      <c r="U12368" s="61"/>
      <c r="V12368" s="61"/>
      <c r="W12368" s="61"/>
      <c r="X12368" s="61"/>
      <c r="Y12368" s="61"/>
      <c r="Z12368" s="61"/>
      <c r="AA12368" s="61"/>
      <c r="AB12368" s="61"/>
      <c r="AC12368" s="61"/>
      <c r="AD12368" s="61"/>
      <c r="AE12368" s="61"/>
      <c r="AF12368" s="61"/>
      <c r="AG12368" s="61"/>
      <c r="AH12368" s="61"/>
      <c r="AI12368" s="61"/>
      <c r="AJ12368" s="61"/>
      <c r="AK12368" s="61"/>
      <c r="AL12368" s="61"/>
      <c r="AM12368" s="61"/>
      <c r="AN12368" s="61"/>
      <c r="AO12368" s="61"/>
      <c r="AP12368" s="62"/>
      <c r="AQ12368" s="61"/>
      <c r="AR12368" s="61"/>
      <c r="AS12368" s="61"/>
      <c r="AT12368" s="61"/>
      <c r="AU12368" s="61"/>
      <c r="AV12368" s="61"/>
      <c r="AW12368" s="60"/>
    </row>
    <row r="12369" s="59" customFormat="1" customHeight="1" spans="1:49">
      <c r="A12369" s="60"/>
      <c r="B12369" s="60"/>
      <c r="C12369" s="60"/>
      <c r="D12369" s="60"/>
      <c r="H12369" s="61"/>
      <c r="I12369" s="61"/>
      <c r="J12369" s="61"/>
      <c r="K12369" s="61"/>
      <c r="L12369" s="61"/>
      <c r="M12369" s="61"/>
      <c r="N12369" s="61"/>
      <c r="O12369" s="61"/>
      <c r="P12369" s="61"/>
      <c r="Q12369" s="61"/>
      <c r="R12369" s="61"/>
      <c r="S12369" s="61"/>
      <c r="T12369" s="61"/>
      <c r="U12369" s="61"/>
      <c r="V12369" s="61"/>
      <c r="W12369" s="61"/>
      <c r="X12369" s="61"/>
      <c r="Y12369" s="61"/>
      <c r="Z12369" s="61"/>
      <c r="AA12369" s="61"/>
      <c r="AB12369" s="61"/>
      <c r="AC12369" s="61"/>
      <c r="AD12369" s="61"/>
      <c r="AE12369" s="61"/>
      <c r="AF12369" s="61"/>
      <c r="AG12369" s="61"/>
      <c r="AH12369" s="61"/>
      <c r="AI12369" s="61"/>
      <c r="AJ12369" s="61"/>
      <c r="AK12369" s="61"/>
      <c r="AL12369" s="61"/>
      <c r="AM12369" s="61"/>
      <c r="AN12369" s="61"/>
      <c r="AO12369" s="61"/>
      <c r="AP12369" s="62"/>
      <c r="AQ12369" s="61"/>
      <c r="AR12369" s="61"/>
      <c r="AS12369" s="61"/>
      <c r="AT12369" s="61"/>
      <c r="AU12369" s="61"/>
      <c r="AV12369" s="61"/>
      <c r="AW12369" s="60"/>
    </row>
    <row r="12370" s="59" customFormat="1" customHeight="1" spans="1:49">
      <c r="A12370" s="60"/>
      <c r="B12370" s="60"/>
      <c r="C12370" s="60"/>
      <c r="D12370" s="60"/>
      <c r="H12370" s="61"/>
      <c r="I12370" s="61"/>
      <c r="J12370" s="61"/>
      <c r="K12370" s="61"/>
      <c r="L12370" s="61"/>
      <c r="M12370" s="61"/>
      <c r="N12370" s="61"/>
      <c r="O12370" s="61"/>
      <c r="P12370" s="61"/>
      <c r="Q12370" s="61"/>
      <c r="R12370" s="61"/>
      <c r="S12370" s="61"/>
      <c r="T12370" s="61"/>
      <c r="U12370" s="61"/>
      <c r="V12370" s="61"/>
      <c r="W12370" s="61"/>
      <c r="X12370" s="61"/>
      <c r="Y12370" s="61"/>
      <c r="Z12370" s="61"/>
      <c r="AA12370" s="61"/>
      <c r="AB12370" s="61"/>
      <c r="AC12370" s="61"/>
      <c r="AD12370" s="61"/>
      <c r="AE12370" s="61"/>
      <c r="AF12370" s="61"/>
      <c r="AG12370" s="61"/>
      <c r="AH12370" s="61"/>
      <c r="AI12370" s="61"/>
      <c r="AJ12370" s="61"/>
      <c r="AK12370" s="61"/>
      <c r="AL12370" s="61"/>
      <c r="AM12370" s="61"/>
      <c r="AN12370" s="61"/>
      <c r="AO12370" s="61"/>
      <c r="AP12370" s="62"/>
      <c r="AQ12370" s="61"/>
      <c r="AR12370" s="61"/>
      <c r="AS12370" s="61"/>
      <c r="AT12370" s="61"/>
      <c r="AU12370" s="61"/>
      <c r="AV12370" s="61"/>
      <c r="AW12370" s="60"/>
    </row>
    <row r="12371" s="59" customFormat="1" customHeight="1" spans="1:49">
      <c r="A12371" s="60"/>
      <c r="B12371" s="60"/>
      <c r="C12371" s="60"/>
      <c r="D12371" s="60"/>
      <c r="H12371" s="61"/>
      <c r="I12371" s="61"/>
      <c r="J12371" s="61"/>
      <c r="K12371" s="61"/>
      <c r="L12371" s="61"/>
      <c r="M12371" s="61"/>
      <c r="N12371" s="61"/>
      <c r="O12371" s="61"/>
      <c r="P12371" s="61"/>
      <c r="Q12371" s="61"/>
      <c r="R12371" s="61"/>
      <c r="S12371" s="61"/>
      <c r="T12371" s="61"/>
      <c r="U12371" s="61"/>
      <c r="V12371" s="61"/>
      <c r="W12371" s="61"/>
      <c r="X12371" s="61"/>
      <c r="Y12371" s="61"/>
      <c r="Z12371" s="61"/>
      <c r="AA12371" s="61"/>
      <c r="AB12371" s="61"/>
      <c r="AC12371" s="61"/>
      <c r="AD12371" s="61"/>
      <c r="AE12371" s="61"/>
      <c r="AF12371" s="61"/>
      <c r="AG12371" s="61"/>
      <c r="AH12371" s="61"/>
      <c r="AI12371" s="61"/>
      <c r="AJ12371" s="61"/>
      <c r="AK12371" s="61"/>
      <c r="AL12371" s="61"/>
      <c r="AM12371" s="61"/>
      <c r="AN12371" s="61"/>
      <c r="AO12371" s="61"/>
      <c r="AP12371" s="62"/>
      <c r="AQ12371" s="61"/>
      <c r="AR12371" s="61"/>
      <c r="AS12371" s="61"/>
      <c r="AT12371" s="61"/>
      <c r="AU12371" s="61"/>
      <c r="AV12371" s="61"/>
      <c r="AW12371" s="60"/>
    </row>
    <row r="12372" s="59" customFormat="1" customHeight="1" spans="1:49">
      <c r="A12372" s="60"/>
      <c r="B12372" s="60"/>
      <c r="C12372" s="60"/>
      <c r="D12372" s="60"/>
      <c r="H12372" s="61"/>
      <c r="I12372" s="61"/>
      <c r="J12372" s="61"/>
      <c r="K12372" s="61"/>
      <c r="L12372" s="61"/>
      <c r="M12372" s="61"/>
      <c r="N12372" s="61"/>
      <c r="O12372" s="61"/>
      <c r="P12372" s="61"/>
      <c r="Q12372" s="61"/>
      <c r="R12372" s="61"/>
      <c r="S12372" s="61"/>
      <c r="T12372" s="61"/>
      <c r="U12372" s="61"/>
      <c r="V12372" s="61"/>
      <c r="W12372" s="61"/>
      <c r="X12372" s="61"/>
      <c r="Y12372" s="61"/>
      <c r="Z12372" s="61"/>
      <c r="AA12372" s="61"/>
      <c r="AB12372" s="61"/>
      <c r="AC12372" s="61"/>
      <c r="AD12372" s="61"/>
      <c r="AE12372" s="61"/>
      <c r="AF12372" s="61"/>
      <c r="AG12372" s="61"/>
      <c r="AH12372" s="61"/>
      <c r="AI12372" s="61"/>
      <c r="AJ12372" s="61"/>
      <c r="AK12372" s="61"/>
      <c r="AL12372" s="61"/>
      <c r="AM12372" s="61"/>
      <c r="AN12372" s="61"/>
      <c r="AO12372" s="61"/>
      <c r="AP12372" s="62"/>
      <c r="AQ12372" s="61"/>
      <c r="AR12372" s="61"/>
      <c r="AS12372" s="61"/>
      <c r="AT12372" s="61"/>
      <c r="AU12372" s="61"/>
      <c r="AV12372" s="61"/>
      <c r="AW12372" s="60"/>
    </row>
    <row r="12373" s="59" customFormat="1" customHeight="1" spans="1:49">
      <c r="A12373" s="60"/>
      <c r="B12373" s="60"/>
      <c r="C12373" s="60"/>
      <c r="D12373" s="60"/>
      <c r="H12373" s="61"/>
      <c r="I12373" s="61"/>
      <c r="J12373" s="61"/>
      <c r="K12373" s="61"/>
      <c r="L12373" s="61"/>
      <c r="M12373" s="61"/>
      <c r="N12373" s="61"/>
      <c r="O12373" s="61"/>
      <c r="P12373" s="61"/>
      <c r="Q12373" s="61"/>
      <c r="R12373" s="61"/>
      <c r="S12373" s="61"/>
      <c r="T12373" s="61"/>
      <c r="U12373" s="61"/>
      <c r="V12373" s="61"/>
      <c r="W12373" s="61"/>
      <c r="X12373" s="61"/>
      <c r="Y12373" s="61"/>
      <c r="Z12373" s="61"/>
      <c r="AA12373" s="61"/>
      <c r="AB12373" s="61"/>
      <c r="AC12373" s="61"/>
      <c r="AD12373" s="61"/>
      <c r="AE12373" s="61"/>
      <c r="AF12373" s="61"/>
      <c r="AG12373" s="61"/>
      <c r="AH12373" s="61"/>
      <c r="AI12373" s="61"/>
      <c r="AJ12373" s="61"/>
      <c r="AK12373" s="61"/>
      <c r="AL12373" s="61"/>
      <c r="AM12373" s="61"/>
      <c r="AN12373" s="61"/>
      <c r="AO12373" s="61"/>
      <c r="AP12373" s="62"/>
      <c r="AQ12373" s="61"/>
      <c r="AR12373" s="61"/>
      <c r="AS12373" s="61"/>
      <c r="AT12373" s="61"/>
      <c r="AU12373" s="61"/>
      <c r="AV12373" s="61"/>
      <c r="AW12373" s="60"/>
    </row>
    <row r="12374" s="59" customFormat="1" customHeight="1" spans="1:49">
      <c r="A12374" s="60"/>
      <c r="B12374" s="60"/>
      <c r="C12374" s="60"/>
      <c r="D12374" s="60"/>
      <c r="H12374" s="61"/>
      <c r="I12374" s="61"/>
      <c r="J12374" s="61"/>
      <c r="K12374" s="61"/>
      <c r="L12374" s="61"/>
      <c r="M12374" s="61"/>
      <c r="N12374" s="61"/>
      <c r="O12374" s="61"/>
      <c r="P12374" s="61"/>
      <c r="Q12374" s="61"/>
      <c r="R12374" s="61"/>
      <c r="S12374" s="61"/>
      <c r="T12374" s="61"/>
      <c r="U12374" s="61"/>
      <c r="V12374" s="61"/>
      <c r="W12374" s="61"/>
      <c r="X12374" s="61"/>
      <c r="Y12374" s="61"/>
      <c r="Z12374" s="61"/>
      <c r="AA12374" s="61"/>
      <c r="AB12374" s="61"/>
      <c r="AC12374" s="61"/>
      <c r="AD12374" s="61"/>
      <c r="AE12374" s="61"/>
      <c r="AF12374" s="61"/>
      <c r="AG12374" s="61"/>
      <c r="AH12374" s="61"/>
      <c r="AI12374" s="61"/>
      <c r="AJ12374" s="61"/>
      <c r="AK12374" s="61"/>
      <c r="AL12374" s="61"/>
      <c r="AM12374" s="61"/>
      <c r="AN12374" s="61"/>
      <c r="AO12374" s="61"/>
      <c r="AP12374" s="62"/>
      <c r="AQ12374" s="61"/>
      <c r="AR12374" s="61"/>
      <c r="AS12374" s="61"/>
      <c r="AT12374" s="61"/>
      <c r="AU12374" s="61"/>
      <c r="AV12374" s="61"/>
      <c r="AW12374" s="60"/>
    </row>
    <row r="12375" s="59" customFormat="1" customHeight="1" spans="1:49">
      <c r="A12375" s="60"/>
      <c r="B12375" s="60"/>
      <c r="C12375" s="60"/>
      <c r="D12375" s="60"/>
      <c r="H12375" s="61"/>
      <c r="I12375" s="61"/>
      <c r="J12375" s="61"/>
      <c r="K12375" s="61"/>
      <c r="L12375" s="61"/>
      <c r="M12375" s="61"/>
      <c r="N12375" s="61"/>
      <c r="O12375" s="61"/>
      <c r="P12375" s="61"/>
      <c r="Q12375" s="61"/>
      <c r="R12375" s="61"/>
      <c r="S12375" s="61"/>
      <c r="T12375" s="61"/>
      <c r="U12375" s="61"/>
      <c r="V12375" s="61"/>
      <c r="W12375" s="61"/>
      <c r="X12375" s="61"/>
      <c r="Y12375" s="61"/>
      <c r="Z12375" s="61"/>
      <c r="AA12375" s="61"/>
      <c r="AB12375" s="61"/>
      <c r="AC12375" s="61"/>
      <c r="AD12375" s="61"/>
      <c r="AE12375" s="61"/>
      <c r="AF12375" s="61"/>
      <c r="AG12375" s="61"/>
      <c r="AH12375" s="61"/>
      <c r="AI12375" s="61"/>
      <c r="AJ12375" s="61"/>
      <c r="AK12375" s="61"/>
      <c r="AL12375" s="61"/>
      <c r="AM12375" s="61"/>
      <c r="AN12375" s="61"/>
      <c r="AO12375" s="61"/>
      <c r="AP12375" s="62"/>
      <c r="AQ12375" s="61"/>
      <c r="AR12375" s="61"/>
      <c r="AS12375" s="61"/>
      <c r="AT12375" s="61"/>
      <c r="AU12375" s="61"/>
      <c r="AV12375" s="61"/>
      <c r="AW12375" s="60"/>
    </row>
    <row r="12376" s="59" customFormat="1" customHeight="1" spans="1:49">
      <c r="A12376" s="60"/>
      <c r="B12376" s="60"/>
      <c r="C12376" s="60"/>
      <c r="D12376" s="60"/>
      <c r="H12376" s="61"/>
      <c r="I12376" s="61"/>
      <c r="J12376" s="61"/>
      <c r="K12376" s="61"/>
      <c r="L12376" s="61"/>
      <c r="M12376" s="61"/>
      <c r="N12376" s="61"/>
      <c r="O12376" s="61"/>
      <c r="P12376" s="61"/>
      <c r="Q12376" s="61"/>
      <c r="R12376" s="61"/>
      <c r="S12376" s="61"/>
      <c r="T12376" s="61"/>
      <c r="U12376" s="61"/>
      <c r="V12376" s="61"/>
      <c r="W12376" s="61"/>
      <c r="X12376" s="61"/>
      <c r="Y12376" s="61"/>
      <c r="Z12376" s="61"/>
      <c r="AA12376" s="61"/>
      <c r="AB12376" s="61"/>
      <c r="AC12376" s="61"/>
      <c r="AD12376" s="61"/>
      <c r="AE12376" s="61"/>
      <c r="AF12376" s="61"/>
      <c r="AG12376" s="61"/>
      <c r="AH12376" s="61"/>
      <c r="AI12376" s="61"/>
      <c r="AJ12376" s="61"/>
      <c r="AK12376" s="61"/>
      <c r="AL12376" s="61"/>
      <c r="AM12376" s="61"/>
      <c r="AN12376" s="61"/>
      <c r="AO12376" s="61"/>
      <c r="AP12376" s="62"/>
      <c r="AQ12376" s="61"/>
      <c r="AR12376" s="61"/>
      <c r="AS12376" s="61"/>
      <c r="AT12376" s="61"/>
      <c r="AU12376" s="61"/>
      <c r="AV12376" s="61"/>
      <c r="AW12376" s="60"/>
    </row>
    <row r="12377" s="59" customFormat="1" customHeight="1" spans="1:49">
      <c r="A12377" s="60"/>
      <c r="B12377" s="60"/>
      <c r="C12377" s="60"/>
      <c r="D12377" s="60"/>
      <c r="H12377" s="61"/>
      <c r="I12377" s="61"/>
      <c r="J12377" s="61"/>
      <c r="K12377" s="61"/>
      <c r="L12377" s="61"/>
      <c r="M12377" s="61"/>
      <c r="N12377" s="61"/>
      <c r="O12377" s="61"/>
      <c r="P12377" s="61"/>
      <c r="Q12377" s="61"/>
      <c r="R12377" s="61"/>
      <c r="S12377" s="61"/>
      <c r="T12377" s="61"/>
      <c r="U12377" s="61"/>
      <c r="V12377" s="61"/>
      <c r="W12377" s="61"/>
      <c r="X12377" s="61"/>
      <c r="Y12377" s="61"/>
      <c r="Z12377" s="61"/>
      <c r="AA12377" s="61"/>
      <c r="AB12377" s="61"/>
      <c r="AC12377" s="61"/>
      <c r="AD12377" s="61"/>
      <c r="AE12377" s="61"/>
      <c r="AF12377" s="61"/>
      <c r="AG12377" s="61"/>
      <c r="AH12377" s="61"/>
      <c r="AI12377" s="61"/>
      <c r="AJ12377" s="61"/>
      <c r="AK12377" s="61"/>
      <c r="AL12377" s="61"/>
      <c r="AM12377" s="61"/>
      <c r="AN12377" s="61"/>
      <c r="AO12377" s="61"/>
      <c r="AP12377" s="62"/>
      <c r="AQ12377" s="61"/>
      <c r="AR12377" s="61"/>
      <c r="AS12377" s="61"/>
      <c r="AT12377" s="61"/>
      <c r="AU12377" s="61"/>
      <c r="AV12377" s="61"/>
      <c r="AW12377" s="60"/>
    </row>
    <row r="12378" s="59" customFormat="1" customHeight="1" spans="1:49">
      <c r="A12378" s="60"/>
      <c r="B12378" s="60"/>
      <c r="C12378" s="60"/>
      <c r="D12378" s="60"/>
      <c r="H12378" s="61"/>
      <c r="I12378" s="61"/>
      <c r="J12378" s="61"/>
      <c r="K12378" s="61"/>
      <c r="L12378" s="61"/>
      <c r="M12378" s="61"/>
      <c r="N12378" s="61"/>
      <c r="O12378" s="61"/>
      <c r="P12378" s="61"/>
      <c r="Q12378" s="61"/>
      <c r="R12378" s="61"/>
      <c r="S12378" s="61"/>
      <c r="T12378" s="61"/>
      <c r="U12378" s="61"/>
      <c r="V12378" s="61"/>
      <c r="W12378" s="61"/>
      <c r="X12378" s="61"/>
      <c r="Y12378" s="61"/>
      <c r="Z12378" s="61"/>
      <c r="AA12378" s="61"/>
      <c r="AB12378" s="61"/>
      <c r="AC12378" s="61"/>
      <c r="AD12378" s="61"/>
      <c r="AE12378" s="61"/>
      <c r="AF12378" s="61"/>
      <c r="AG12378" s="61"/>
      <c r="AH12378" s="61"/>
      <c r="AI12378" s="61"/>
      <c r="AJ12378" s="61"/>
      <c r="AK12378" s="61"/>
      <c r="AL12378" s="61"/>
      <c r="AM12378" s="61"/>
      <c r="AN12378" s="61"/>
      <c r="AO12378" s="61"/>
      <c r="AP12378" s="62"/>
      <c r="AQ12378" s="61"/>
      <c r="AR12378" s="61"/>
      <c r="AS12378" s="61"/>
      <c r="AT12378" s="61"/>
      <c r="AU12378" s="61"/>
      <c r="AV12378" s="61"/>
      <c r="AW12378" s="60"/>
    </row>
    <row r="12379" s="59" customFormat="1" customHeight="1" spans="1:49">
      <c r="A12379" s="60"/>
      <c r="B12379" s="60"/>
      <c r="C12379" s="60"/>
      <c r="D12379" s="60"/>
      <c r="H12379" s="61"/>
      <c r="I12379" s="61"/>
      <c r="J12379" s="61"/>
      <c r="K12379" s="61"/>
      <c r="L12379" s="61"/>
      <c r="M12379" s="61"/>
      <c r="N12379" s="61"/>
      <c r="O12379" s="61"/>
      <c r="P12379" s="61"/>
      <c r="Q12379" s="61"/>
      <c r="R12379" s="61"/>
      <c r="S12379" s="61"/>
      <c r="T12379" s="61"/>
      <c r="U12379" s="61"/>
      <c r="V12379" s="61"/>
      <c r="W12379" s="61"/>
      <c r="X12379" s="61"/>
      <c r="Y12379" s="61"/>
      <c r="Z12379" s="61"/>
      <c r="AA12379" s="61"/>
      <c r="AB12379" s="61"/>
      <c r="AC12379" s="61"/>
      <c r="AD12379" s="61"/>
      <c r="AE12379" s="61"/>
      <c r="AF12379" s="61"/>
      <c r="AG12379" s="61"/>
      <c r="AH12379" s="61"/>
      <c r="AI12379" s="61"/>
      <c r="AJ12379" s="61"/>
      <c r="AK12379" s="61"/>
      <c r="AL12379" s="61"/>
      <c r="AM12379" s="61"/>
      <c r="AN12379" s="61"/>
      <c r="AO12379" s="61"/>
      <c r="AP12379" s="62"/>
      <c r="AQ12379" s="61"/>
      <c r="AR12379" s="61"/>
      <c r="AS12379" s="61"/>
      <c r="AT12379" s="61"/>
      <c r="AU12379" s="61"/>
      <c r="AV12379" s="61"/>
      <c r="AW12379" s="60"/>
    </row>
    <row r="12380" s="59" customFormat="1" customHeight="1" spans="1:49">
      <c r="A12380" s="60"/>
      <c r="B12380" s="60"/>
      <c r="C12380" s="60"/>
      <c r="D12380" s="60"/>
      <c r="H12380" s="61"/>
      <c r="I12380" s="61"/>
      <c r="J12380" s="61"/>
      <c r="K12380" s="61"/>
      <c r="L12380" s="61"/>
      <c r="M12380" s="61"/>
      <c r="N12380" s="61"/>
      <c r="O12380" s="61"/>
      <c r="P12380" s="61"/>
      <c r="Q12380" s="61"/>
      <c r="R12380" s="61"/>
      <c r="S12380" s="61"/>
      <c r="T12380" s="61"/>
      <c r="U12380" s="61"/>
      <c r="V12380" s="61"/>
      <c r="W12380" s="61"/>
      <c r="X12380" s="61"/>
      <c r="Y12380" s="61"/>
      <c r="Z12380" s="61"/>
      <c r="AA12380" s="61"/>
      <c r="AB12380" s="61"/>
      <c r="AC12380" s="61"/>
      <c r="AD12380" s="61"/>
      <c r="AE12380" s="61"/>
      <c r="AF12380" s="61"/>
      <c r="AG12380" s="61"/>
      <c r="AH12380" s="61"/>
      <c r="AI12380" s="61"/>
      <c r="AJ12380" s="61"/>
      <c r="AK12380" s="61"/>
      <c r="AL12380" s="61"/>
      <c r="AM12380" s="61"/>
      <c r="AN12380" s="61"/>
      <c r="AO12380" s="61"/>
      <c r="AP12380" s="62"/>
      <c r="AQ12380" s="61"/>
      <c r="AR12380" s="61"/>
      <c r="AS12380" s="61"/>
      <c r="AT12380" s="61"/>
      <c r="AU12380" s="61"/>
      <c r="AV12380" s="61"/>
      <c r="AW12380" s="60"/>
    </row>
    <row r="12381" s="59" customFormat="1" customHeight="1" spans="1:49">
      <c r="A12381" s="60"/>
      <c r="B12381" s="60"/>
      <c r="C12381" s="60"/>
      <c r="D12381" s="60"/>
      <c r="H12381" s="61"/>
      <c r="I12381" s="61"/>
      <c r="J12381" s="61"/>
      <c r="K12381" s="61"/>
      <c r="L12381" s="61"/>
      <c r="M12381" s="61"/>
      <c r="N12381" s="61"/>
      <c r="O12381" s="61"/>
      <c r="P12381" s="61"/>
      <c r="Q12381" s="61"/>
      <c r="R12381" s="61"/>
      <c r="S12381" s="61"/>
      <c r="T12381" s="61"/>
      <c r="U12381" s="61"/>
      <c r="V12381" s="61"/>
      <c r="W12381" s="61"/>
      <c r="X12381" s="61"/>
      <c r="Y12381" s="61"/>
      <c r="Z12381" s="61"/>
      <c r="AA12381" s="61"/>
      <c r="AB12381" s="61"/>
      <c r="AC12381" s="61"/>
      <c r="AD12381" s="61"/>
      <c r="AE12381" s="61"/>
      <c r="AF12381" s="61"/>
      <c r="AG12381" s="61"/>
      <c r="AH12381" s="61"/>
      <c r="AI12381" s="61"/>
      <c r="AJ12381" s="61"/>
      <c r="AK12381" s="61"/>
      <c r="AL12381" s="61"/>
      <c r="AM12381" s="61"/>
      <c r="AN12381" s="61"/>
      <c r="AO12381" s="61"/>
      <c r="AP12381" s="62"/>
      <c r="AQ12381" s="61"/>
      <c r="AR12381" s="61"/>
      <c r="AS12381" s="61"/>
      <c r="AT12381" s="61"/>
      <c r="AU12381" s="61"/>
      <c r="AV12381" s="61"/>
      <c r="AW12381" s="60"/>
    </row>
    <row r="12382" s="59" customFormat="1" customHeight="1" spans="1:49">
      <c r="A12382" s="60"/>
      <c r="B12382" s="60"/>
      <c r="C12382" s="60"/>
      <c r="D12382" s="60"/>
      <c r="H12382" s="61"/>
      <c r="I12382" s="61"/>
      <c r="J12382" s="61"/>
      <c r="K12382" s="61"/>
      <c r="L12382" s="61"/>
      <c r="M12382" s="61"/>
      <c r="N12382" s="61"/>
      <c r="O12382" s="61"/>
      <c r="P12382" s="61"/>
      <c r="Q12382" s="61"/>
      <c r="R12382" s="61"/>
      <c r="S12382" s="61"/>
      <c r="T12382" s="61"/>
      <c r="U12382" s="61"/>
      <c r="V12382" s="61"/>
      <c r="W12382" s="61"/>
      <c r="X12382" s="61"/>
      <c r="Y12382" s="61"/>
      <c r="Z12382" s="61"/>
      <c r="AA12382" s="61"/>
      <c r="AB12382" s="61"/>
      <c r="AC12382" s="61"/>
      <c r="AD12382" s="61"/>
      <c r="AE12382" s="61"/>
      <c r="AF12382" s="61"/>
      <c r="AG12382" s="61"/>
      <c r="AH12382" s="61"/>
      <c r="AI12382" s="61"/>
      <c r="AJ12382" s="61"/>
      <c r="AK12382" s="61"/>
      <c r="AL12382" s="61"/>
      <c r="AM12382" s="61"/>
      <c r="AN12382" s="61"/>
      <c r="AO12382" s="61"/>
      <c r="AP12382" s="62"/>
      <c r="AQ12382" s="61"/>
      <c r="AR12382" s="61"/>
      <c r="AS12382" s="61"/>
      <c r="AT12382" s="61"/>
      <c r="AU12382" s="61"/>
      <c r="AV12382" s="61"/>
      <c r="AW12382" s="60"/>
    </row>
    <row r="12383" s="59" customFormat="1" customHeight="1" spans="1:49">
      <c r="A12383" s="60"/>
      <c r="B12383" s="60"/>
      <c r="C12383" s="60"/>
      <c r="D12383" s="60"/>
      <c r="H12383" s="61"/>
      <c r="I12383" s="61"/>
      <c r="J12383" s="61"/>
      <c r="K12383" s="61"/>
      <c r="L12383" s="61"/>
      <c r="M12383" s="61"/>
      <c r="N12383" s="61"/>
      <c r="O12383" s="61"/>
      <c r="P12383" s="61"/>
      <c r="Q12383" s="61"/>
      <c r="R12383" s="61"/>
      <c r="S12383" s="61"/>
      <c r="T12383" s="61"/>
      <c r="U12383" s="61"/>
      <c r="V12383" s="61"/>
      <c r="W12383" s="61"/>
      <c r="X12383" s="61"/>
      <c r="Y12383" s="61"/>
      <c r="Z12383" s="61"/>
      <c r="AA12383" s="61"/>
      <c r="AB12383" s="61"/>
      <c r="AC12383" s="61"/>
      <c r="AD12383" s="61"/>
      <c r="AE12383" s="61"/>
      <c r="AF12383" s="61"/>
      <c r="AG12383" s="61"/>
      <c r="AH12383" s="61"/>
      <c r="AI12383" s="61"/>
      <c r="AJ12383" s="61"/>
      <c r="AK12383" s="61"/>
      <c r="AL12383" s="61"/>
      <c r="AM12383" s="61"/>
      <c r="AN12383" s="61"/>
      <c r="AO12383" s="61"/>
      <c r="AP12383" s="62"/>
      <c r="AQ12383" s="61"/>
      <c r="AR12383" s="61"/>
      <c r="AS12383" s="61"/>
      <c r="AT12383" s="61"/>
      <c r="AU12383" s="61"/>
      <c r="AV12383" s="61"/>
      <c r="AW12383" s="60"/>
    </row>
    <row r="12384" s="59" customFormat="1" customHeight="1" spans="1:49">
      <c r="A12384" s="60"/>
      <c r="B12384" s="60"/>
      <c r="C12384" s="60"/>
      <c r="D12384" s="60"/>
      <c r="H12384" s="61"/>
      <c r="I12384" s="61"/>
      <c r="J12384" s="61"/>
      <c r="K12384" s="61"/>
      <c r="L12384" s="61"/>
      <c r="M12384" s="61"/>
      <c r="N12384" s="61"/>
      <c r="O12384" s="61"/>
      <c r="P12384" s="61"/>
      <c r="Q12384" s="61"/>
      <c r="R12384" s="61"/>
      <c r="S12384" s="61"/>
      <c r="T12384" s="61"/>
      <c r="U12384" s="61"/>
      <c r="V12384" s="61"/>
      <c r="W12384" s="61"/>
      <c r="X12384" s="61"/>
      <c r="Y12384" s="61"/>
      <c r="Z12384" s="61"/>
      <c r="AA12384" s="61"/>
      <c r="AB12384" s="61"/>
      <c r="AC12384" s="61"/>
      <c r="AD12384" s="61"/>
      <c r="AE12384" s="61"/>
      <c r="AF12384" s="61"/>
      <c r="AG12384" s="61"/>
      <c r="AH12384" s="61"/>
      <c r="AI12384" s="61"/>
      <c r="AJ12384" s="61"/>
      <c r="AK12384" s="61"/>
      <c r="AL12384" s="61"/>
      <c r="AM12384" s="61"/>
      <c r="AN12384" s="61"/>
      <c r="AO12384" s="61"/>
      <c r="AP12384" s="62"/>
      <c r="AQ12384" s="61"/>
      <c r="AR12384" s="61"/>
      <c r="AS12384" s="61"/>
      <c r="AT12384" s="61"/>
      <c r="AU12384" s="61"/>
      <c r="AV12384" s="61"/>
      <c r="AW12384" s="60"/>
    </row>
    <row r="12385" s="59" customFormat="1" customHeight="1" spans="1:49">
      <c r="A12385" s="60"/>
      <c r="B12385" s="60"/>
      <c r="C12385" s="60"/>
      <c r="D12385" s="60"/>
      <c r="H12385" s="61"/>
      <c r="I12385" s="61"/>
      <c r="J12385" s="61"/>
      <c r="K12385" s="61"/>
      <c r="L12385" s="61"/>
      <c r="M12385" s="61"/>
      <c r="N12385" s="61"/>
      <c r="O12385" s="61"/>
      <c r="P12385" s="61"/>
      <c r="Q12385" s="61"/>
      <c r="R12385" s="61"/>
      <c r="S12385" s="61"/>
      <c r="T12385" s="61"/>
      <c r="U12385" s="61"/>
      <c r="V12385" s="61"/>
      <c r="W12385" s="61"/>
      <c r="X12385" s="61"/>
      <c r="Y12385" s="61"/>
      <c r="Z12385" s="61"/>
      <c r="AA12385" s="61"/>
      <c r="AB12385" s="61"/>
      <c r="AC12385" s="61"/>
      <c r="AD12385" s="61"/>
      <c r="AE12385" s="61"/>
      <c r="AF12385" s="61"/>
      <c r="AG12385" s="61"/>
      <c r="AH12385" s="61"/>
      <c r="AI12385" s="61"/>
      <c r="AJ12385" s="61"/>
      <c r="AK12385" s="61"/>
      <c r="AL12385" s="61"/>
      <c r="AM12385" s="61"/>
      <c r="AN12385" s="61"/>
      <c r="AO12385" s="61"/>
      <c r="AP12385" s="62"/>
      <c r="AQ12385" s="61"/>
      <c r="AR12385" s="61"/>
      <c r="AS12385" s="61"/>
      <c r="AT12385" s="61"/>
      <c r="AU12385" s="61"/>
      <c r="AV12385" s="61"/>
      <c r="AW12385" s="60"/>
    </row>
    <row r="12386" s="59" customFormat="1" customHeight="1" spans="1:49">
      <c r="A12386" s="60"/>
      <c r="B12386" s="60"/>
      <c r="C12386" s="60"/>
      <c r="D12386" s="60"/>
      <c r="H12386" s="61"/>
      <c r="I12386" s="61"/>
      <c r="J12386" s="61"/>
      <c r="K12386" s="61"/>
      <c r="L12386" s="61"/>
      <c r="M12386" s="61"/>
      <c r="N12386" s="61"/>
      <c r="O12386" s="61"/>
      <c r="P12386" s="61"/>
      <c r="Q12386" s="61"/>
      <c r="R12386" s="61"/>
      <c r="S12386" s="61"/>
      <c r="T12386" s="61"/>
      <c r="U12386" s="61"/>
      <c r="V12386" s="61"/>
      <c r="W12386" s="61"/>
      <c r="X12386" s="61"/>
      <c r="Y12386" s="61"/>
      <c r="Z12386" s="61"/>
      <c r="AA12386" s="61"/>
      <c r="AB12386" s="61"/>
      <c r="AC12386" s="61"/>
      <c r="AD12386" s="61"/>
      <c r="AE12386" s="61"/>
      <c r="AF12386" s="61"/>
      <c r="AG12386" s="61"/>
      <c r="AH12386" s="61"/>
      <c r="AI12386" s="61"/>
      <c r="AJ12386" s="61"/>
      <c r="AK12386" s="61"/>
      <c r="AL12386" s="61"/>
      <c r="AM12386" s="61"/>
      <c r="AN12386" s="61"/>
      <c r="AO12386" s="61"/>
      <c r="AP12386" s="62"/>
      <c r="AQ12386" s="61"/>
      <c r="AR12386" s="61"/>
      <c r="AS12386" s="61"/>
      <c r="AT12386" s="61"/>
      <c r="AU12386" s="61"/>
      <c r="AV12386" s="61"/>
      <c r="AW12386" s="60"/>
    </row>
    <row r="12387" s="59" customFormat="1" customHeight="1" spans="1:49">
      <c r="A12387" s="60"/>
      <c r="B12387" s="60"/>
      <c r="C12387" s="60"/>
      <c r="D12387" s="60"/>
      <c r="H12387" s="61"/>
      <c r="I12387" s="61"/>
      <c r="J12387" s="61"/>
      <c r="K12387" s="61"/>
      <c r="L12387" s="61"/>
      <c r="M12387" s="61"/>
      <c r="N12387" s="61"/>
      <c r="O12387" s="61"/>
      <c r="P12387" s="61"/>
      <c r="Q12387" s="61"/>
      <c r="R12387" s="61"/>
      <c r="S12387" s="61"/>
      <c r="T12387" s="61"/>
      <c r="U12387" s="61"/>
      <c r="V12387" s="61"/>
      <c r="W12387" s="61"/>
      <c r="X12387" s="61"/>
      <c r="Y12387" s="61"/>
      <c r="Z12387" s="61"/>
      <c r="AA12387" s="61"/>
      <c r="AB12387" s="61"/>
      <c r="AC12387" s="61"/>
      <c r="AD12387" s="61"/>
      <c r="AE12387" s="61"/>
      <c r="AF12387" s="61"/>
      <c r="AG12387" s="61"/>
      <c r="AH12387" s="61"/>
      <c r="AI12387" s="61"/>
      <c r="AJ12387" s="61"/>
      <c r="AK12387" s="61"/>
      <c r="AL12387" s="61"/>
      <c r="AM12387" s="61"/>
      <c r="AN12387" s="61"/>
      <c r="AO12387" s="61"/>
      <c r="AP12387" s="62"/>
      <c r="AQ12387" s="61"/>
      <c r="AR12387" s="61"/>
      <c r="AS12387" s="61"/>
      <c r="AT12387" s="61"/>
      <c r="AU12387" s="61"/>
      <c r="AV12387" s="61"/>
      <c r="AW12387" s="60"/>
    </row>
    <row r="12388" s="59" customFormat="1" customHeight="1" spans="1:49">
      <c r="A12388" s="60"/>
      <c r="B12388" s="60"/>
      <c r="C12388" s="60"/>
      <c r="D12388" s="60"/>
      <c r="H12388" s="61"/>
      <c r="I12388" s="61"/>
      <c r="J12388" s="61"/>
      <c r="K12388" s="61"/>
      <c r="L12388" s="61"/>
      <c r="M12388" s="61"/>
      <c r="N12388" s="61"/>
      <c r="O12388" s="61"/>
      <c r="P12388" s="61"/>
      <c r="Q12388" s="61"/>
      <c r="R12388" s="61"/>
      <c r="S12388" s="61"/>
      <c r="T12388" s="61"/>
      <c r="U12388" s="61"/>
      <c r="V12388" s="61"/>
      <c r="W12388" s="61"/>
      <c r="X12388" s="61"/>
      <c r="Y12388" s="61"/>
      <c r="Z12388" s="61"/>
      <c r="AA12388" s="61"/>
      <c r="AB12388" s="61"/>
      <c r="AC12388" s="61"/>
      <c r="AD12388" s="61"/>
      <c r="AE12388" s="61"/>
      <c r="AF12388" s="61"/>
      <c r="AG12388" s="61"/>
      <c r="AH12388" s="61"/>
      <c r="AI12388" s="61"/>
      <c r="AJ12388" s="61"/>
      <c r="AK12388" s="61"/>
      <c r="AL12388" s="61"/>
      <c r="AM12388" s="61"/>
      <c r="AN12388" s="61"/>
      <c r="AO12388" s="61"/>
      <c r="AP12388" s="62"/>
      <c r="AQ12388" s="61"/>
      <c r="AR12388" s="61"/>
      <c r="AS12388" s="61"/>
      <c r="AT12388" s="61"/>
      <c r="AU12388" s="61"/>
      <c r="AV12388" s="61"/>
      <c r="AW12388" s="60"/>
    </row>
    <row r="12389" s="59" customFormat="1" customHeight="1" spans="1:49">
      <c r="A12389" s="60"/>
      <c r="B12389" s="60"/>
      <c r="C12389" s="60"/>
      <c r="D12389" s="60"/>
      <c r="H12389" s="61"/>
      <c r="I12389" s="61"/>
      <c r="J12389" s="61"/>
      <c r="K12389" s="61"/>
      <c r="L12389" s="61"/>
      <c r="M12389" s="61"/>
      <c r="N12389" s="61"/>
      <c r="O12389" s="61"/>
      <c r="P12389" s="61"/>
      <c r="Q12389" s="61"/>
      <c r="R12389" s="61"/>
      <c r="S12389" s="61"/>
      <c r="T12389" s="61"/>
      <c r="U12389" s="61"/>
      <c r="V12389" s="61"/>
      <c r="W12389" s="61"/>
      <c r="X12389" s="61"/>
      <c r="Y12389" s="61"/>
      <c r="Z12389" s="61"/>
      <c r="AA12389" s="61"/>
      <c r="AB12389" s="61"/>
      <c r="AC12389" s="61"/>
      <c r="AD12389" s="61"/>
      <c r="AE12389" s="61"/>
      <c r="AF12389" s="61"/>
      <c r="AG12389" s="61"/>
      <c r="AH12389" s="61"/>
      <c r="AI12389" s="61"/>
      <c r="AJ12389" s="61"/>
      <c r="AK12389" s="61"/>
      <c r="AL12389" s="61"/>
      <c r="AM12389" s="61"/>
      <c r="AN12389" s="61"/>
      <c r="AO12389" s="61"/>
      <c r="AP12389" s="62"/>
      <c r="AQ12389" s="61"/>
      <c r="AR12389" s="61"/>
      <c r="AS12389" s="61"/>
      <c r="AT12389" s="61"/>
      <c r="AU12389" s="61"/>
      <c r="AV12389" s="61"/>
      <c r="AW12389" s="60"/>
    </row>
    <row r="12390" s="59" customFormat="1" customHeight="1" spans="1:49">
      <c r="A12390" s="60"/>
      <c r="B12390" s="60"/>
      <c r="C12390" s="60"/>
      <c r="D12390" s="60"/>
      <c r="H12390" s="61"/>
      <c r="I12390" s="61"/>
      <c r="J12390" s="61"/>
      <c r="K12390" s="61"/>
      <c r="L12390" s="61"/>
      <c r="M12390" s="61"/>
      <c r="N12390" s="61"/>
      <c r="O12390" s="61"/>
      <c r="P12390" s="61"/>
      <c r="Q12390" s="61"/>
      <c r="R12390" s="61"/>
      <c r="S12390" s="61"/>
      <c r="T12390" s="61"/>
      <c r="U12390" s="61"/>
      <c r="V12390" s="61"/>
      <c r="W12390" s="61"/>
      <c r="X12390" s="61"/>
      <c r="Y12390" s="61"/>
      <c r="Z12390" s="61"/>
      <c r="AA12390" s="61"/>
      <c r="AB12390" s="61"/>
      <c r="AC12390" s="61"/>
      <c r="AD12390" s="61"/>
      <c r="AE12390" s="61"/>
      <c r="AF12390" s="61"/>
      <c r="AG12390" s="61"/>
      <c r="AH12390" s="61"/>
      <c r="AI12390" s="61"/>
      <c r="AJ12390" s="61"/>
      <c r="AK12390" s="61"/>
      <c r="AL12390" s="61"/>
      <c r="AM12390" s="61"/>
      <c r="AN12390" s="61"/>
      <c r="AO12390" s="61"/>
      <c r="AP12390" s="62"/>
      <c r="AQ12390" s="61"/>
      <c r="AR12390" s="61"/>
      <c r="AS12390" s="61"/>
      <c r="AT12390" s="61"/>
      <c r="AU12390" s="61"/>
      <c r="AV12390" s="61"/>
      <c r="AW12390" s="60"/>
    </row>
    <row r="12391" s="59" customFormat="1" customHeight="1" spans="1:49">
      <c r="A12391" s="60"/>
      <c r="B12391" s="60"/>
      <c r="C12391" s="60"/>
      <c r="D12391" s="60"/>
      <c r="H12391" s="61"/>
      <c r="I12391" s="61"/>
      <c r="J12391" s="61"/>
      <c r="K12391" s="61"/>
      <c r="L12391" s="61"/>
      <c r="M12391" s="61"/>
      <c r="N12391" s="61"/>
      <c r="O12391" s="61"/>
      <c r="P12391" s="61"/>
      <c r="Q12391" s="61"/>
      <c r="R12391" s="61"/>
      <c r="S12391" s="61"/>
      <c r="T12391" s="61"/>
      <c r="U12391" s="61"/>
      <c r="V12391" s="61"/>
      <c r="W12391" s="61"/>
      <c r="X12391" s="61"/>
      <c r="Y12391" s="61"/>
      <c r="Z12391" s="61"/>
      <c r="AA12391" s="61"/>
      <c r="AB12391" s="61"/>
      <c r="AC12391" s="61"/>
      <c r="AD12391" s="61"/>
      <c r="AE12391" s="61"/>
      <c r="AF12391" s="61"/>
      <c r="AG12391" s="61"/>
      <c r="AH12391" s="61"/>
      <c r="AI12391" s="61"/>
      <c r="AJ12391" s="61"/>
      <c r="AK12391" s="61"/>
      <c r="AL12391" s="61"/>
      <c r="AM12391" s="61"/>
      <c r="AN12391" s="61"/>
      <c r="AO12391" s="61"/>
      <c r="AP12391" s="62"/>
      <c r="AQ12391" s="61"/>
      <c r="AR12391" s="61"/>
      <c r="AS12391" s="61"/>
      <c r="AT12391" s="61"/>
      <c r="AU12391" s="61"/>
      <c r="AV12391" s="61"/>
      <c r="AW12391" s="60"/>
    </row>
    <row r="12392" s="59" customFormat="1" customHeight="1" spans="1:49">
      <c r="A12392" s="60"/>
      <c r="B12392" s="60"/>
      <c r="C12392" s="60"/>
      <c r="D12392" s="60"/>
      <c r="H12392" s="61"/>
      <c r="I12392" s="61"/>
      <c r="J12392" s="61"/>
      <c r="K12392" s="61"/>
      <c r="L12392" s="61"/>
      <c r="M12392" s="61"/>
      <c r="N12392" s="61"/>
      <c r="O12392" s="61"/>
      <c r="P12392" s="61"/>
      <c r="Q12392" s="61"/>
      <c r="R12392" s="61"/>
      <c r="S12392" s="61"/>
      <c r="T12392" s="61"/>
      <c r="U12392" s="61"/>
      <c r="V12392" s="61"/>
      <c r="W12392" s="61"/>
      <c r="X12392" s="61"/>
      <c r="Y12392" s="61"/>
      <c r="Z12392" s="61"/>
      <c r="AA12392" s="61"/>
      <c r="AB12392" s="61"/>
      <c r="AC12392" s="61"/>
      <c r="AD12392" s="61"/>
      <c r="AE12392" s="61"/>
      <c r="AF12392" s="61"/>
      <c r="AG12392" s="61"/>
      <c r="AH12392" s="61"/>
      <c r="AI12392" s="61"/>
      <c r="AJ12392" s="61"/>
      <c r="AK12392" s="61"/>
      <c r="AL12392" s="61"/>
      <c r="AM12392" s="61"/>
      <c r="AN12392" s="61"/>
      <c r="AO12392" s="61"/>
      <c r="AP12392" s="62"/>
      <c r="AQ12392" s="61"/>
      <c r="AR12392" s="61"/>
      <c r="AS12392" s="61"/>
      <c r="AT12392" s="61"/>
      <c r="AU12392" s="61"/>
      <c r="AV12392" s="61"/>
      <c r="AW12392" s="60"/>
    </row>
    <row r="12393" s="59" customFormat="1" customHeight="1" spans="1:49">
      <c r="A12393" s="60"/>
      <c r="B12393" s="60"/>
      <c r="C12393" s="60"/>
      <c r="D12393" s="60"/>
      <c r="H12393" s="61"/>
      <c r="I12393" s="61"/>
      <c r="J12393" s="61"/>
      <c r="K12393" s="61"/>
      <c r="L12393" s="61"/>
      <c r="M12393" s="61"/>
      <c r="N12393" s="61"/>
      <c r="O12393" s="61"/>
      <c r="P12393" s="61"/>
      <c r="Q12393" s="61"/>
      <c r="R12393" s="61"/>
      <c r="S12393" s="61"/>
      <c r="T12393" s="61"/>
      <c r="U12393" s="61"/>
      <c r="V12393" s="61"/>
      <c r="W12393" s="61"/>
      <c r="X12393" s="61"/>
      <c r="Y12393" s="61"/>
      <c r="Z12393" s="61"/>
      <c r="AA12393" s="61"/>
      <c r="AB12393" s="61"/>
      <c r="AC12393" s="61"/>
      <c r="AD12393" s="61"/>
      <c r="AE12393" s="61"/>
      <c r="AF12393" s="61"/>
      <c r="AG12393" s="61"/>
      <c r="AH12393" s="61"/>
      <c r="AI12393" s="61"/>
      <c r="AJ12393" s="61"/>
      <c r="AK12393" s="61"/>
      <c r="AL12393" s="61"/>
      <c r="AM12393" s="61"/>
      <c r="AN12393" s="61"/>
      <c r="AO12393" s="61"/>
      <c r="AP12393" s="62"/>
      <c r="AQ12393" s="61"/>
      <c r="AR12393" s="61"/>
      <c r="AS12393" s="61"/>
      <c r="AT12393" s="61"/>
      <c r="AU12393" s="61"/>
      <c r="AV12393" s="61"/>
      <c r="AW12393" s="60"/>
    </row>
    <row r="12394" s="59" customFormat="1" customHeight="1" spans="1:49">
      <c r="A12394" s="60"/>
      <c r="B12394" s="60"/>
      <c r="C12394" s="60"/>
      <c r="D12394" s="60"/>
      <c r="H12394" s="61"/>
      <c r="I12394" s="61"/>
      <c r="J12394" s="61"/>
      <c r="K12394" s="61"/>
      <c r="L12394" s="61"/>
      <c r="M12394" s="61"/>
      <c r="N12394" s="61"/>
      <c r="O12394" s="61"/>
      <c r="P12394" s="61"/>
      <c r="Q12394" s="61"/>
      <c r="R12394" s="61"/>
      <c r="S12394" s="61"/>
      <c r="T12394" s="61"/>
      <c r="U12394" s="61"/>
      <c r="V12394" s="61"/>
      <c r="W12394" s="61"/>
      <c r="X12394" s="61"/>
      <c r="Y12394" s="61"/>
      <c r="Z12394" s="61"/>
      <c r="AA12394" s="61"/>
      <c r="AB12394" s="61"/>
      <c r="AC12394" s="61"/>
      <c r="AD12394" s="61"/>
      <c r="AE12394" s="61"/>
      <c r="AF12394" s="61"/>
      <c r="AG12394" s="61"/>
      <c r="AH12394" s="61"/>
      <c r="AI12394" s="61"/>
      <c r="AJ12394" s="61"/>
      <c r="AK12394" s="61"/>
      <c r="AL12394" s="61"/>
      <c r="AM12394" s="61"/>
      <c r="AN12394" s="61"/>
      <c r="AO12394" s="61"/>
      <c r="AP12394" s="62"/>
      <c r="AQ12394" s="61"/>
      <c r="AR12394" s="61"/>
      <c r="AS12394" s="61"/>
      <c r="AT12394" s="61"/>
      <c r="AU12394" s="61"/>
      <c r="AV12394" s="61"/>
      <c r="AW12394" s="60"/>
    </row>
    <row r="12395" s="59" customFormat="1" customHeight="1" spans="1:49">
      <c r="A12395" s="60"/>
      <c r="B12395" s="60"/>
      <c r="C12395" s="60"/>
      <c r="D12395" s="60"/>
      <c r="H12395" s="61"/>
      <c r="I12395" s="61"/>
      <c r="J12395" s="61"/>
      <c r="K12395" s="61"/>
      <c r="L12395" s="61"/>
      <c r="M12395" s="61"/>
      <c r="N12395" s="61"/>
      <c r="O12395" s="61"/>
      <c r="P12395" s="61"/>
      <c r="Q12395" s="61"/>
      <c r="R12395" s="61"/>
      <c r="S12395" s="61"/>
      <c r="T12395" s="61"/>
      <c r="U12395" s="61"/>
      <c r="V12395" s="61"/>
      <c r="W12395" s="61"/>
      <c r="X12395" s="61"/>
      <c r="Y12395" s="61"/>
      <c r="Z12395" s="61"/>
      <c r="AA12395" s="61"/>
      <c r="AB12395" s="61"/>
      <c r="AC12395" s="61"/>
      <c r="AD12395" s="61"/>
      <c r="AE12395" s="61"/>
      <c r="AF12395" s="61"/>
      <c r="AG12395" s="61"/>
      <c r="AH12395" s="61"/>
      <c r="AI12395" s="61"/>
      <c r="AJ12395" s="61"/>
      <c r="AK12395" s="61"/>
      <c r="AL12395" s="61"/>
      <c r="AM12395" s="61"/>
      <c r="AN12395" s="61"/>
      <c r="AO12395" s="61"/>
      <c r="AP12395" s="62"/>
      <c r="AQ12395" s="61"/>
      <c r="AR12395" s="61"/>
      <c r="AS12395" s="61"/>
      <c r="AT12395" s="61"/>
      <c r="AU12395" s="61"/>
      <c r="AV12395" s="61"/>
      <c r="AW12395" s="60"/>
    </row>
    <row r="12396" s="59" customFormat="1" customHeight="1" spans="1:49">
      <c r="A12396" s="60"/>
      <c r="B12396" s="60"/>
      <c r="C12396" s="60"/>
      <c r="D12396" s="60"/>
      <c r="H12396" s="61"/>
      <c r="I12396" s="61"/>
      <c r="J12396" s="61"/>
      <c r="K12396" s="61"/>
      <c r="L12396" s="61"/>
      <c r="M12396" s="61"/>
      <c r="N12396" s="61"/>
      <c r="O12396" s="61"/>
      <c r="P12396" s="61"/>
      <c r="Q12396" s="61"/>
      <c r="R12396" s="61"/>
      <c r="S12396" s="61"/>
      <c r="T12396" s="61"/>
      <c r="U12396" s="61"/>
      <c r="V12396" s="61"/>
      <c r="W12396" s="61"/>
      <c r="X12396" s="61"/>
      <c r="Y12396" s="61"/>
      <c r="Z12396" s="61"/>
      <c r="AA12396" s="61"/>
      <c r="AB12396" s="61"/>
      <c r="AC12396" s="61"/>
      <c r="AD12396" s="61"/>
      <c r="AE12396" s="61"/>
      <c r="AF12396" s="61"/>
      <c r="AG12396" s="61"/>
      <c r="AH12396" s="61"/>
      <c r="AI12396" s="61"/>
      <c r="AJ12396" s="61"/>
      <c r="AK12396" s="61"/>
      <c r="AL12396" s="61"/>
      <c r="AM12396" s="61"/>
      <c r="AN12396" s="61"/>
      <c r="AO12396" s="61"/>
      <c r="AP12396" s="62"/>
      <c r="AQ12396" s="61"/>
      <c r="AR12396" s="61"/>
      <c r="AS12396" s="61"/>
      <c r="AT12396" s="61"/>
      <c r="AU12396" s="61"/>
      <c r="AV12396" s="61"/>
      <c r="AW12396" s="60"/>
    </row>
    <row r="12397" s="59" customFormat="1" customHeight="1" spans="1:49">
      <c r="A12397" s="60"/>
      <c r="B12397" s="60"/>
      <c r="C12397" s="60"/>
      <c r="D12397" s="60"/>
      <c r="H12397" s="61"/>
      <c r="I12397" s="61"/>
      <c r="J12397" s="61"/>
      <c r="K12397" s="61"/>
      <c r="L12397" s="61"/>
      <c r="M12397" s="61"/>
      <c r="N12397" s="61"/>
      <c r="O12397" s="61"/>
      <c r="P12397" s="61"/>
      <c r="Q12397" s="61"/>
      <c r="R12397" s="61"/>
      <c r="S12397" s="61"/>
      <c r="T12397" s="61"/>
      <c r="U12397" s="61"/>
      <c r="V12397" s="61"/>
      <c r="W12397" s="61"/>
      <c r="X12397" s="61"/>
      <c r="Y12397" s="61"/>
      <c r="Z12397" s="61"/>
      <c r="AA12397" s="61"/>
      <c r="AB12397" s="61"/>
      <c r="AC12397" s="61"/>
      <c r="AD12397" s="61"/>
      <c r="AE12397" s="61"/>
      <c r="AF12397" s="61"/>
      <c r="AG12397" s="61"/>
      <c r="AH12397" s="61"/>
      <c r="AI12397" s="61"/>
      <c r="AJ12397" s="61"/>
      <c r="AK12397" s="61"/>
      <c r="AL12397" s="61"/>
      <c r="AM12397" s="61"/>
      <c r="AN12397" s="61"/>
      <c r="AO12397" s="61"/>
      <c r="AP12397" s="62"/>
      <c r="AQ12397" s="61"/>
      <c r="AR12397" s="61"/>
      <c r="AS12397" s="61"/>
      <c r="AT12397" s="61"/>
      <c r="AU12397" s="61"/>
      <c r="AV12397" s="61"/>
      <c r="AW12397" s="60"/>
    </row>
    <row r="12398" s="59" customFormat="1" customHeight="1" spans="1:49">
      <c r="A12398" s="60"/>
      <c r="B12398" s="60"/>
      <c r="C12398" s="60"/>
      <c r="D12398" s="60"/>
      <c r="H12398" s="61"/>
      <c r="I12398" s="61"/>
      <c r="J12398" s="61"/>
      <c r="K12398" s="61"/>
      <c r="L12398" s="61"/>
      <c r="M12398" s="61"/>
      <c r="N12398" s="61"/>
      <c r="O12398" s="61"/>
      <c r="P12398" s="61"/>
      <c r="Q12398" s="61"/>
      <c r="R12398" s="61"/>
      <c r="S12398" s="61"/>
      <c r="T12398" s="61"/>
      <c r="U12398" s="61"/>
      <c r="V12398" s="61"/>
      <c r="W12398" s="61"/>
      <c r="X12398" s="61"/>
      <c r="Y12398" s="61"/>
      <c r="Z12398" s="61"/>
      <c r="AA12398" s="61"/>
      <c r="AB12398" s="61"/>
      <c r="AC12398" s="61"/>
      <c r="AD12398" s="61"/>
      <c r="AE12398" s="61"/>
      <c r="AF12398" s="61"/>
      <c r="AG12398" s="61"/>
      <c r="AH12398" s="61"/>
      <c r="AI12398" s="61"/>
      <c r="AJ12398" s="61"/>
      <c r="AK12398" s="61"/>
      <c r="AL12398" s="61"/>
      <c r="AM12398" s="61"/>
      <c r="AN12398" s="61"/>
      <c r="AO12398" s="61"/>
      <c r="AP12398" s="62"/>
      <c r="AQ12398" s="61"/>
      <c r="AR12398" s="61"/>
      <c r="AS12398" s="61"/>
      <c r="AT12398" s="61"/>
      <c r="AU12398" s="61"/>
      <c r="AV12398" s="61"/>
      <c r="AW12398" s="60"/>
    </row>
    <row r="12399" s="59" customFormat="1" customHeight="1" spans="1:49">
      <c r="A12399" s="60"/>
      <c r="B12399" s="60"/>
      <c r="C12399" s="60"/>
      <c r="D12399" s="60"/>
      <c r="H12399" s="61"/>
      <c r="I12399" s="61"/>
      <c r="J12399" s="61"/>
      <c r="K12399" s="61"/>
      <c r="L12399" s="61"/>
      <c r="M12399" s="61"/>
      <c r="N12399" s="61"/>
      <c r="O12399" s="61"/>
      <c r="P12399" s="61"/>
      <c r="Q12399" s="61"/>
      <c r="R12399" s="61"/>
      <c r="S12399" s="61"/>
      <c r="T12399" s="61"/>
      <c r="U12399" s="61"/>
      <c r="V12399" s="61"/>
      <c r="W12399" s="61"/>
      <c r="X12399" s="61"/>
      <c r="Y12399" s="61"/>
      <c r="Z12399" s="61"/>
      <c r="AA12399" s="61"/>
      <c r="AB12399" s="61"/>
      <c r="AC12399" s="61"/>
      <c r="AD12399" s="61"/>
      <c r="AE12399" s="61"/>
      <c r="AF12399" s="61"/>
      <c r="AG12399" s="61"/>
      <c r="AH12399" s="61"/>
      <c r="AI12399" s="61"/>
      <c r="AJ12399" s="61"/>
      <c r="AK12399" s="61"/>
      <c r="AL12399" s="61"/>
      <c r="AM12399" s="61"/>
      <c r="AN12399" s="61"/>
      <c r="AO12399" s="61"/>
      <c r="AP12399" s="62"/>
      <c r="AQ12399" s="61"/>
      <c r="AR12399" s="61"/>
      <c r="AS12399" s="61"/>
      <c r="AT12399" s="61"/>
      <c r="AU12399" s="61"/>
      <c r="AV12399" s="61"/>
      <c r="AW12399" s="60"/>
    </row>
    <row r="12400" s="59" customFormat="1" customHeight="1" spans="1:49">
      <c r="A12400" s="60"/>
      <c r="B12400" s="60"/>
      <c r="C12400" s="60"/>
      <c r="D12400" s="60"/>
      <c r="H12400" s="61"/>
      <c r="I12400" s="61"/>
      <c r="J12400" s="61"/>
      <c r="K12400" s="61"/>
      <c r="L12400" s="61"/>
      <c r="M12400" s="61"/>
      <c r="N12400" s="61"/>
      <c r="O12400" s="61"/>
      <c r="P12400" s="61"/>
      <c r="Q12400" s="61"/>
      <c r="R12400" s="61"/>
      <c r="S12400" s="61"/>
      <c r="T12400" s="61"/>
      <c r="U12400" s="61"/>
      <c r="V12400" s="61"/>
      <c r="W12400" s="61"/>
      <c r="X12400" s="61"/>
      <c r="Y12400" s="61"/>
      <c r="Z12400" s="61"/>
      <c r="AA12400" s="61"/>
      <c r="AB12400" s="61"/>
      <c r="AC12400" s="61"/>
      <c r="AD12400" s="61"/>
      <c r="AE12400" s="61"/>
      <c r="AF12400" s="61"/>
      <c r="AG12400" s="61"/>
      <c r="AH12400" s="61"/>
      <c r="AI12400" s="61"/>
      <c r="AJ12400" s="61"/>
      <c r="AK12400" s="61"/>
      <c r="AL12400" s="61"/>
      <c r="AM12400" s="61"/>
      <c r="AN12400" s="61"/>
      <c r="AO12400" s="61"/>
      <c r="AP12400" s="62"/>
      <c r="AQ12400" s="61"/>
      <c r="AR12400" s="61"/>
      <c r="AS12400" s="61"/>
      <c r="AT12400" s="61"/>
      <c r="AU12400" s="61"/>
      <c r="AV12400" s="61"/>
      <c r="AW12400" s="60"/>
    </row>
    <row r="12401" s="59" customFormat="1" customHeight="1" spans="1:49">
      <c r="A12401" s="60"/>
      <c r="B12401" s="60"/>
      <c r="C12401" s="60"/>
      <c r="D12401" s="60"/>
      <c r="H12401" s="61"/>
      <c r="I12401" s="61"/>
      <c r="J12401" s="61"/>
      <c r="K12401" s="61"/>
      <c r="L12401" s="61"/>
      <c r="M12401" s="61"/>
      <c r="N12401" s="61"/>
      <c r="O12401" s="61"/>
      <c r="P12401" s="61"/>
      <c r="Q12401" s="61"/>
      <c r="R12401" s="61"/>
      <c r="S12401" s="61"/>
      <c r="T12401" s="61"/>
      <c r="U12401" s="61"/>
      <c r="V12401" s="61"/>
      <c r="W12401" s="61"/>
      <c r="X12401" s="61"/>
      <c r="Y12401" s="61"/>
      <c r="Z12401" s="61"/>
      <c r="AA12401" s="61"/>
      <c r="AB12401" s="61"/>
      <c r="AC12401" s="61"/>
      <c r="AD12401" s="61"/>
      <c r="AE12401" s="61"/>
      <c r="AF12401" s="61"/>
      <c r="AG12401" s="61"/>
      <c r="AH12401" s="61"/>
      <c r="AI12401" s="61"/>
      <c r="AJ12401" s="61"/>
      <c r="AK12401" s="61"/>
      <c r="AL12401" s="61"/>
      <c r="AM12401" s="61"/>
      <c r="AN12401" s="61"/>
      <c r="AO12401" s="61"/>
      <c r="AP12401" s="62"/>
      <c r="AQ12401" s="61"/>
      <c r="AR12401" s="61"/>
      <c r="AS12401" s="61"/>
      <c r="AT12401" s="61"/>
      <c r="AU12401" s="61"/>
      <c r="AV12401" s="61"/>
      <c r="AW12401" s="60"/>
    </row>
    <row r="12402" s="59" customFormat="1" customHeight="1" spans="1:49">
      <c r="A12402" s="60"/>
      <c r="B12402" s="60"/>
      <c r="C12402" s="60"/>
      <c r="D12402" s="60"/>
      <c r="H12402" s="61"/>
      <c r="I12402" s="61"/>
      <c r="J12402" s="61"/>
      <c r="K12402" s="61"/>
      <c r="L12402" s="61"/>
      <c r="M12402" s="61"/>
      <c r="N12402" s="61"/>
      <c r="O12402" s="61"/>
      <c r="P12402" s="61"/>
      <c r="Q12402" s="61"/>
      <c r="R12402" s="61"/>
      <c r="S12402" s="61"/>
      <c r="T12402" s="61"/>
      <c r="U12402" s="61"/>
      <c r="V12402" s="61"/>
      <c r="W12402" s="61"/>
      <c r="X12402" s="61"/>
      <c r="Y12402" s="61"/>
      <c r="Z12402" s="61"/>
      <c r="AA12402" s="61"/>
      <c r="AB12402" s="61"/>
      <c r="AC12402" s="61"/>
      <c r="AD12402" s="61"/>
      <c r="AE12402" s="61"/>
      <c r="AF12402" s="61"/>
      <c r="AG12402" s="61"/>
      <c r="AH12402" s="61"/>
      <c r="AI12402" s="61"/>
      <c r="AJ12402" s="61"/>
      <c r="AK12402" s="61"/>
      <c r="AL12402" s="61"/>
      <c r="AM12402" s="61"/>
      <c r="AN12402" s="61"/>
      <c r="AO12402" s="61"/>
      <c r="AP12402" s="62"/>
      <c r="AQ12402" s="61"/>
      <c r="AR12402" s="61"/>
      <c r="AS12402" s="61"/>
      <c r="AT12402" s="61"/>
      <c r="AU12402" s="61"/>
      <c r="AV12402" s="61"/>
      <c r="AW12402" s="60"/>
    </row>
    <row r="12403" s="59" customFormat="1" customHeight="1" spans="1:49">
      <c r="A12403" s="60"/>
      <c r="B12403" s="60"/>
      <c r="C12403" s="60"/>
      <c r="D12403" s="60"/>
      <c r="H12403" s="61"/>
      <c r="I12403" s="61"/>
      <c r="J12403" s="61"/>
      <c r="K12403" s="61"/>
      <c r="L12403" s="61"/>
      <c r="M12403" s="61"/>
      <c r="N12403" s="61"/>
      <c r="O12403" s="61"/>
      <c r="P12403" s="61"/>
      <c r="Q12403" s="61"/>
      <c r="R12403" s="61"/>
      <c r="S12403" s="61"/>
      <c r="T12403" s="61"/>
      <c r="U12403" s="61"/>
      <c r="V12403" s="61"/>
      <c r="W12403" s="61"/>
      <c r="X12403" s="61"/>
      <c r="Y12403" s="61"/>
      <c r="Z12403" s="61"/>
      <c r="AA12403" s="61"/>
      <c r="AB12403" s="61"/>
      <c r="AC12403" s="61"/>
      <c r="AD12403" s="61"/>
      <c r="AE12403" s="61"/>
      <c r="AF12403" s="61"/>
      <c r="AG12403" s="61"/>
      <c r="AH12403" s="61"/>
      <c r="AI12403" s="61"/>
      <c r="AJ12403" s="61"/>
      <c r="AK12403" s="61"/>
      <c r="AL12403" s="61"/>
      <c r="AM12403" s="61"/>
      <c r="AN12403" s="61"/>
      <c r="AO12403" s="61"/>
      <c r="AP12403" s="62"/>
      <c r="AQ12403" s="61"/>
      <c r="AR12403" s="61"/>
      <c r="AS12403" s="61"/>
      <c r="AT12403" s="61"/>
      <c r="AU12403" s="61"/>
      <c r="AV12403" s="61"/>
      <c r="AW12403" s="60"/>
    </row>
    <row r="12404" s="59" customFormat="1" customHeight="1" spans="1:49">
      <c r="A12404" s="60"/>
      <c r="B12404" s="60"/>
      <c r="C12404" s="60"/>
      <c r="D12404" s="60"/>
      <c r="H12404" s="61"/>
      <c r="I12404" s="61"/>
      <c r="J12404" s="61"/>
      <c r="K12404" s="61"/>
      <c r="L12404" s="61"/>
      <c r="M12404" s="61"/>
      <c r="N12404" s="61"/>
      <c r="O12404" s="61"/>
      <c r="P12404" s="61"/>
      <c r="Q12404" s="61"/>
      <c r="R12404" s="61"/>
      <c r="S12404" s="61"/>
      <c r="T12404" s="61"/>
      <c r="U12404" s="61"/>
      <c r="V12404" s="61"/>
      <c r="W12404" s="61"/>
      <c r="X12404" s="61"/>
      <c r="Y12404" s="61"/>
      <c r="Z12404" s="61"/>
      <c r="AA12404" s="61"/>
      <c r="AB12404" s="61"/>
      <c r="AC12404" s="61"/>
      <c r="AD12404" s="61"/>
      <c r="AE12404" s="61"/>
      <c r="AF12404" s="61"/>
      <c r="AG12404" s="61"/>
      <c r="AH12404" s="61"/>
      <c r="AI12404" s="61"/>
      <c r="AJ12404" s="61"/>
      <c r="AK12404" s="61"/>
      <c r="AL12404" s="61"/>
      <c r="AM12404" s="61"/>
      <c r="AN12404" s="61"/>
      <c r="AO12404" s="61"/>
      <c r="AP12404" s="62"/>
      <c r="AQ12404" s="61"/>
      <c r="AR12404" s="61"/>
      <c r="AS12404" s="61"/>
      <c r="AT12404" s="61"/>
      <c r="AU12404" s="61"/>
      <c r="AV12404" s="61"/>
      <c r="AW12404" s="60"/>
    </row>
    <row r="12405" s="59" customFormat="1" customHeight="1" spans="1:49">
      <c r="A12405" s="60"/>
      <c r="B12405" s="60"/>
      <c r="C12405" s="60"/>
      <c r="D12405" s="60"/>
      <c r="H12405" s="61"/>
      <c r="I12405" s="61"/>
      <c r="J12405" s="61"/>
      <c r="K12405" s="61"/>
      <c r="L12405" s="61"/>
      <c r="M12405" s="61"/>
      <c r="N12405" s="61"/>
      <c r="O12405" s="61"/>
      <c r="P12405" s="61"/>
      <c r="Q12405" s="61"/>
      <c r="R12405" s="61"/>
      <c r="S12405" s="61"/>
      <c r="T12405" s="61"/>
      <c r="U12405" s="61"/>
      <c r="V12405" s="61"/>
      <c r="W12405" s="61"/>
      <c r="X12405" s="61"/>
      <c r="Y12405" s="61"/>
      <c r="Z12405" s="61"/>
      <c r="AA12405" s="61"/>
      <c r="AB12405" s="61"/>
      <c r="AC12405" s="61"/>
      <c r="AD12405" s="61"/>
      <c r="AE12405" s="61"/>
      <c r="AF12405" s="61"/>
      <c r="AG12405" s="61"/>
      <c r="AH12405" s="61"/>
      <c r="AI12405" s="61"/>
      <c r="AJ12405" s="61"/>
      <c r="AK12405" s="61"/>
      <c r="AL12405" s="61"/>
      <c r="AM12405" s="61"/>
      <c r="AN12405" s="61"/>
      <c r="AO12405" s="61"/>
      <c r="AP12405" s="62"/>
      <c r="AQ12405" s="61"/>
      <c r="AR12405" s="61"/>
      <c r="AS12405" s="61"/>
      <c r="AT12405" s="61"/>
      <c r="AU12405" s="61"/>
      <c r="AV12405" s="61"/>
      <c r="AW12405" s="60"/>
    </row>
    <row r="12406" s="59" customFormat="1" customHeight="1" spans="1:49">
      <c r="A12406" s="60"/>
      <c r="B12406" s="60"/>
      <c r="C12406" s="60"/>
      <c r="D12406" s="60"/>
      <c r="H12406" s="61"/>
      <c r="I12406" s="61"/>
      <c r="J12406" s="61"/>
      <c r="K12406" s="61"/>
      <c r="L12406" s="61"/>
      <c r="M12406" s="61"/>
      <c r="N12406" s="61"/>
      <c r="O12406" s="61"/>
      <c r="P12406" s="61"/>
      <c r="Q12406" s="61"/>
      <c r="R12406" s="61"/>
      <c r="S12406" s="61"/>
      <c r="T12406" s="61"/>
      <c r="U12406" s="61"/>
      <c r="V12406" s="61"/>
      <c r="W12406" s="61"/>
      <c r="X12406" s="61"/>
      <c r="Y12406" s="61"/>
      <c r="Z12406" s="61"/>
      <c r="AA12406" s="61"/>
      <c r="AB12406" s="61"/>
      <c r="AC12406" s="61"/>
      <c r="AD12406" s="61"/>
      <c r="AE12406" s="61"/>
      <c r="AF12406" s="61"/>
      <c r="AG12406" s="61"/>
      <c r="AH12406" s="61"/>
      <c r="AI12406" s="61"/>
      <c r="AJ12406" s="61"/>
      <c r="AK12406" s="61"/>
      <c r="AL12406" s="61"/>
      <c r="AM12406" s="61"/>
      <c r="AN12406" s="61"/>
      <c r="AO12406" s="61"/>
      <c r="AP12406" s="62"/>
      <c r="AQ12406" s="61"/>
      <c r="AR12406" s="61"/>
      <c r="AS12406" s="61"/>
      <c r="AT12406" s="61"/>
      <c r="AU12406" s="61"/>
      <c r="AV12406" s="61"/>
      <c r="AW12406" s="60"/>
    </row>
    <row r="12407" s="59" customFormat="1" customHeight="1" spans="1:49">
      <c r="A12407" s="60"/>
      <c r="B12407" s="60"/>
      <c r="C12407" s="60"/>
      <c r="D12407" s="60"/>
      <c r="H12407" s="61"/>
      <c r="I12407" s="61"/>
      <c r="J12407" s="61"/>
      <c r="K12407" s="61"/>
      <c r="L12407" s="61"/>
      <c r="M12407" s="61"/>
      <c r="N12407" s="61"/>
      <c r="O12407" s="61"/>
      <c r="P12407" s="61"/>
      <c r="Q12407" s="61"/>
      <c r="R12407" s="61"/>
      <c r="S12407" s="61"/>
      <c r="T12407" s="61"/>
      <c r="U12407" s="61"/>
      <c r="V12407" s="61"/>
      <c r="W12407" s="61"/>
      <c r="X12407" s="61"/>
      <c r="Y12407" s="61"/>
      <c r="Z12407" s="61"/>
      <c r="AA12407" s="61"/>
      <c r="AB12407" s="61"/>
      <c r="AC12407" s="61"/>
      <c r="AD12407" s="61"/>
      <c r="AE12407" s="61"/>
      <c r="AF12407" s="61"/>
      <c r="AG12407" s="61"/>
      <c r="AH12407" s="61"/>
      <c r="AI12407" s="61"/>
      <c r="AJ12407" s="61"/>
      <c r="AK12407" s="61"/>
      <c r="AL12407" s="61"/>
      <c r="AM12407" s="61"/>
      <c r="AN12407" s="61"/>
      <c r="AO12407" s="61"/>
      <c r="AP12407" s="62"/>
      <c r="AQ12407" s="61"/>
      <c r="AR12407" s="61"/>
      <c r="AS12407" s="61"/>
      <c r="AT12407" s="61"/>
      <c r="AU12407" s="61"/>
      <c r="AV12407" s="61"/>
      <c r="AW12407" s="60"/>
    </row>
    <row r="12408" s="59" customFormat="1" customHeight="1" spans="1:49">
      <c r="A12408" s="60"/>
      <c r="B12408" s="60"/>
      <c r="C12408" s="60"/>
      <c r="D12408" s="60"/>
      <c r="H12408" s="61"/>
      <c r="I12408" s="61"/>
      <c r="J12408" s="61"/>
      <c r="K12408" s="61"/>
      <c r="L12408" s="61"/>
      <c r="M12408" s="61"/>
      <c r="N12408" s="61"/>
      <c r="O12408" s="61"/>
      <c r="P12408" s="61"/>
      <c r="Q12408" s="61"/>
      <c r="R12408" s="61"/>
      <c r="S12408" s="61"/>
      <c r="T12408" s="61"/>
      <c r="U12408" s="61"/>
      <c r="V12408" s="61"/>
      <c r="W12408" s="61"/>
      <c r="X12408" s="61"/>
      <c r="Y12408" s="61"/>
      <c r="Z12408" s="61"/>
      <c r="AA12408" s="61"/>
      <c r="AB12408" s="61"/>
      <c r="AC12408" s="61"/>
      <c r="AD12408" s="61"/>
      <c r="AE12408" s="61"/>
      <c r="AF12408" s="61"/>
      <c r="AG12408" s="61"/>
      <c r="AH12408" s="61"/>
      <c r="AI12408" s="61"/>
      <c r="AJ12408" s="61"/>
      <c r="AK12408" s="61"/>
      <c r="AL12408" s="61"/>
      <c r="AM12408" s="61"/>
      <c r="AN12408" s="61"/>
      <c r="AO12408" s="61"/>
      <c r="AP12408" s="62"/>
      <c r="AQ12408" s="61"/>
      <c r="AR12408" s="61"/>
      <c r="AS12408" s="61"/>
      <c r="AT12408" s="61"/>
      <c r="AU12408" s="61"/>
      <c r="AV12408" s="61"/>
      <c r="AW12408" s="60"/>
    </row>
    <row r="12409" s="59" customFormat="1" customHeight="1" spans="1:49">
      <c r="A12409" s="60"/>
      <c r="B12409" s="60"/>
      <c r="C12409" s="60"/>
      <c r="D12409" s="60"/>
      <c r="H12409" s="61"/>
      <c r="I12409" s="61"/>
      <c r="J12409" s="61"/>
      <c r="K12409" s="61"/>
      <c r="L12409" s="61"/>
      <c r="M12409" s="61"/>
      <c r="N12409" s="61"/>
      <c r="O12409" s="61"/>
      <c r="P12409" s="61"/>
      <c r="Q12409" s="61"/>
      <c r="R12409" s="61"/>
      <c r="S12409" s="61"/>
      <c r="T12409" s="61"/>
      <c r="U12409" s="61"/>
      <c r="V12409" s="61"/>
      <c r="W12409" s="61"/>
      <c r="X12409" s="61"/>
      <c r="Y12409" s="61"/>
      <c r="Z12409" s="61"/>
      <c r="AA12409" s="61"/>
      <c r="AB12409" s="61"/>
      <c r="AC12409" s="61"/>
      <c r="AD12409" s="61"/>
      <c r="AE12409" s="61"/>
      <c r="AF12409" s="61"/>
      <c r="AG12409" s="61"/>
      <c r="AH12409" s="61"/>
      <c r="AI12409" s="61"/>
      <c r="AJ12409" s="61"/>
      <c r="AK12409" s="61"/>
      <c r="AL12409" s="61"/>
      <c r="AM12409" s="61"/>
      <c r="AN12409" s="61"/>
      <c r="AO12409" s="61"/>
      <c r="AP12409" s="62"/>
      <c r="AQ12409" s="61"/>
      <c r="AR12409" s="61"/>
      <c r="AS12409" s="61"/>
      <c r="AT12409" s="61"/>
      <c r="AU12409" s="61"/>
      <c r="AV12409" s="61"/>
      <c r="AW12409" s="60"/>
    </row>
    <row r="12410" s="59" customFormat="1" customHeight="1" spans="1:49">
      <c r="A12410" s="60"/>
      <c r="B12410" s="60"/>
      <c r="C12410" s="60"/>
      <c r="D12410" s="60"/>
      <c r="H12410" s="61"/>
      <c r="I12410" s="61"/>
      <c r="J12410" s="61"/>
      <c r="K12410" s="61"/>
      <c r="L12410" s="61"/>
      <c r="M12410" s="61"/>
      <c r="N12410" s="61"/>
      <c r="O12410" s="61"/>
      <c r="P12410" s="61"/>
      <c r="Q12410" s="61"/>
      <c r="R12410" s="61"/>
      <c r="S12410" s="61"/>
      <c r="T12410" s="61"/>
      <c r="U12410" s="61"/>
      <c r="V12410" s="61"/>
      <c r="W12410" s="61"/>
      <c r="X12410" s="61"/>
      <c r="Y12410" s="61"/>
      <c r="Z12410" s="61"/>
      <c r="AA12410" s="61"/>
      <c r="AB12410" s="61"/>
      <c r="AC12410" s="61"/>
      <c r="AD12410" s="61"/>
      <c r="AE12410" s="61"/>
      <c r="AF12410" s="61"/>
      <c r="AG12410" s="61"/>
      <c r="AH12410" s="61"/>
      <c r="AI12410" s="61"/>
      <c r="AJ12410" s="61"/>
      <c r="AK12410" s="61"/>
      <c r="AL12410" s="61"/>
      <c r="AM12410" s="61"/>
      <c r="AN12410" s="61"/>
      <c r="AO12410" s="61"/>
      <c r="AP12410" s="62"/>
      <c r="AQ12410" s="61"/>
      <c r="AR12410" s="61"/>
      <c r="AS12410" s="61"/>
      <c r="AT12410" s="61"/>
      <c r="AU12410" s="61"/>
      <c r="AV12410" s="61"/>
      <c r="AW12410" s="60"/>
    </row>
    <row r="12411" s="59" customFormat="1" customHeight="1" spans="1:49">
      <c r="A12411" s="60"/>
      <c r="B12411" s="60"/>
      <c r="C12411" s="60"/>
      <c r="D12411" s="60"/>
      <c r="H12411" s="61"/>
      <c r="I12411" s="61"/>
      <c r="J12411" s="61"/>
      <c r="K12411" s="61"/>
      <c r="L12411" s="61"/>
      <c r="M12411" s="61"/>
      <c r="N12411" s="61"/>
      <c r="O12411" s="61"/>
      <c r="P12411" s="61"/>
      <c r="Q12411" s="61"/>
      <c r="R12411" s="61"/>
      <c r="S12411" s="61"/>
      <c r="T12411" s="61"/>
      <c r="U12411" s="61"/>
      <c r="V12411" s="61"/>
      <c r="W12411" s="61"/>
      <c r="X12411" s="61"/>
      <c r="Y12411" s="61"/>
      <c r="Z12411" s="61"/>
      <c r="AA12411" s="61"/>
      <c r="AB12411" s="61"/>
      <c r="AC12411" s="61"/>
      <c r="AD12411" s="61"/>
      <c r="AE12411" s="61"/>
      <c r="AF12411" s="61"/>
      <c r="AG12411" s="61"/>
      <c r="AH12411" s="61"/>
      <c r="AI12411" s="61"/>
      <c r="AJ12411" s="61"/>
      <c r="AK12411" s="61"/>
      <c r="AL12411" s="61"/>
      <c r="AM12411" s="61"/>
      <c r="AN12411" s="61"/>
      <c r="AO12411" s="61"/>
      <c r="AP12411" s="62"/>
      <c r="AQ12411" s="61"/>
      <c r="AR12411" s="61"/>
      <c r="AS12411" s="61"/>
      <c r="AT12411" s="61"/>
      <c r="AU12411" s="61"/>
      <c r="AV12411" s="61"/>
      <c r="AW12411" s="60"/>
    </row>
    <row r="12412" s="59" customFormat="1" customHeight="1" spans="1:49">
      <c r="A12412" s="60"/>
      <c r="B12412" s="60"/>
      <c r="C12412" s="60"/>
      <c r="D12412" s="60"/>
      <c r="H12412" s="61"/>
      <c r="I12412" s="61"/>
      <c r="J12412" s="61"/>
      <c r="K12412" s="61"/>
      <c r="L12412" s="61"/>
      <c r="M12412" s="61"/>
      <c r="N12412" s="61"/>
      <c r="O12412" s="61"/>
      <c r="P12412" s="61"/>
      <c r="Q12412" s="61"/>
      <c r="R12412" s="61"/>
      <c r="S12412" s="61"/>
      <c r="T12412" s="61"/>
      <c r="U12412" s="61"/>
      <c r="V12412" s="61"/>
      <c r="W12412" s="61"/>
      <c r="X12412" s="61"/>
      <c r="Y12412" s="61"/>
      <c r="Z12412" s="61"/>
      <c r="AA12412" s="61"/>
      <c r="AB12412" s="61"/>
      <c r="AC12412" s="61"/>
      <c r="AD12412" s="61"/>
      <c r="AE12412" s="61"/>
      <c r="AF12412" s="61"/>
      <c r="AG12412" s="61"/>
      <c r="AH12412" s="61"/>
      <c r="AI12412" s="61"/>
      <c r="AJ12412" s="61"/>
      <c r="AK12412" s="61"/>
      <c r="AL12412" s="61"/>
      <c r="AM12412" s="61"/>
      <c r="AN12412" s="61"/>
      <c r="AO12412" s="61"/>
      <c r="AP12412" s="62"/>
      <c r="AQ12412" s="61"/>
      <c r="AR12412" s="61"/>
      <c r="AS12412" s="61"/>
      <c r="AT12412" s="61"/>
      <c r="AU12412" s="61"/>
      <c r="AV12412" s="61"/>
      <c r="AW12412" s="60"/>
    </row>
    <row r="12413" s="59" customFormat="1" customHeight="1" spans="1:49">
      <c r="A12413" s="60"/>
      <c r="B12413" s="60"/>
      <c r="C12413" s="60"/>
      <c r="D12413" s="60"/>
      <c r="H12413" s="61"/>
      <c r="I12413" s="61"/>
      <c r="J12413" s="61"/>
      <c r="K12413" s="61"/>
      <c r="L12413" s="61"/>
      <c r="M12413" s="61"/>
      <c r="N12413" s="61"/>
      <c r="O12413" s="61"/>
      <c r="P12413" s="61"/>
      <c r="Q12413" s="61"/>
      <c r="R12413" s="61"/>
      <c r="S12413" s="61"/>
      <c r="T12413" s="61"/>
      <c r="U12413" s="61"/>
      <c r="V12413" s="61"/>
      <c r="W12413" s="61"/>
      <c r="X12413" s="61"/>
      <c r="Y12413" s="61"/>
      <c r="Z12413" s="61"/>
      <c r="AA12413" s="61"/>
      <c r="AB12413" s="61"/>
      <c r="AC12413" s="61"/>
      <c r="AD12413" s="61"/>
      <c r="AE12413" s="61"/>
      <c r="AF12413" s="61"/>
      <c r="AG12413" s="61"/>
      <c r="AH12413" s="61"/>
      <c r="AI12413" s="61"/>
      <c r="AJ12413" s="61"/>
      <c r="AK12413" s="61"/>
      <c r="AL12413" s="61"/>
      <c r="AM12413" s="61"/>
      <c r="AN12413" s="61"/>
      <c r="AO12413" s="61"/>
      <c r="AP12413" s="62"/>
      <c r="AQ12413" s="61"/>
      <c r="AR12413" s="61"/>
      <c r="AS12413" s="61"/>
      <c r="AT12413" s="61"/>
      <c r="AU12413" s="61"/>
      <c r="AV12413" s="61"/>
      <c r="AW12413" s="60"/>
    </row>
    <row r="12414" s="59" customFormat="1" customHeight="1" spans="1:49">
      <c r="A12414" s="60"/>
      <c r="B12414" s="60"/>
      <c r="C12414" s="60"/>
      <c r="D12414" s="60"/>
      <c r="H12414" s="61"/>
      <c r="I12414" s="61"/>
      <c r="J12414" s="61"/>
      <c r="K12414" s="61"/>
      <c r="L12414" s="61"/>
      <c r="M12414" s="61"/>
      <c r="N12414" s="61"/>
      <c r="O12414" s="61"/>
      <c r="P12414" s="61"/>
      <c r="Q12414" s="61"/>
      <c r="R12414" s="61"/>
      <c r="S12414" s="61"/>
      <c r="T12414" s="61"/>
      <c r="U12414" s="61"/>
      <c r="V12414" s="61"/>
      <c r="W12414" s="61"/>
      <c r="X12414" s="61"/>
      <c r="Y12414" s="61"/>
      <c r="Z12414" s="61"/>
      <c r="AA12414" s="61"/>
      <c r="AB12414" s="61"/>
      <c r="AC12414" s="61"/>
      <c r="AD12414" s="61"/>
      <c r="AE12414" s="61"/>
      <c r="AF12414" s="61"/>
      <c r="AG12414" s="61"/>
      <c r="AH12414" s="61"/>
      <c r="AI12414" s="61"/>
      <c r="AJ12414" s="61"/>
      <c r="AK12414" s="61"/>
      <c r="AL12414" s="61"/>
      <c r="AM12414" s="61"/>
      <c r="AN12414" s="61"/>
      <c r="AO12414" s="61"/>
      <c r="AP12414" s="62"/>
      <c r="AQ12414" s="61"/>
      <c r="AR12414" s="61"/>
      <c r="AS12414" s="61"/>
      <c r="AT12414" s="61"/>
      <c r="AU12414" s="61"/>
      <c r="AV12414" s="61"/>
      <c r="AW12414" s="60"/>
    </row>
    <row r="12415" s="59" customFormat="1" customHeight="1" spans="1:49">
      <c r="A12415" s="60"/>
      <c r="B12415" s="60"/>
      <c r="C12415" s="60"/>
      <c r="D12415" s="60"/>
      <c r="H12415" s="61"/>
      <c r="I12415" s="61"/>
      <c r="J12415" s="61"/>
      <c r="K12415" s="61"/>
      <c r="L12415" s="61"/>
      <c r="M12415" s="61"/>
      <c r="N12415" s="61"/>
      <c r="O12415" s="61"/>
      <c r="P12415" s="61"/>
      <c r="Q12415" s="61"/>
      <c r="R12415" s="61"/>
      <c r="S12415" s="61"/>
      <c r="T12415" s="61"/>
      <c r="U12415" s="61"/>
      <c r="V12415" s="61"/>
      <c r="W12415" s="61"/>
      <c r="X12415" s="61"/>
      <c r="Y12415" s="61"/>
      <c r="Z12415" s="61"/>
      <c r="AA12415" s="61"/>
      <c r="AB12415" s="61"/>
      <c r="AC12415" s="61"/>
      <c r="AD12415" s="61"/>
      <c r="AE12415" s="61"/>
      <c r="AF12415" s="61"/>
      <c r="AG12415" s="61"/>
      <c r="AH12415" s="61"/>
      <c r="AI12415" s="61"/>
      <c r="AJ12415" s="61"/>
      <c r="AK12415" s="61"/>
      <c r="AL12415" s="61"/>
      <c r="AM12415" s="61"/>
      <c r="AN12415" s="61"/>
      <c r="AO12415" s="61"/>
      <c r="AP12415" s="62"/>
      <c r="AQ12415" s="61"/>
      <c r="AR12415" s="61"/>
      <c r="AS12415" s="61"/>
      <c r="AT12415" s="61"/>
      <c r="AU12415" s="61"/>
      <c r="AV12415" s="61"/>
      <c r="AW12415" s="60"/>
    </row>
    <row r="12416" s="59" customFormat="1" customHeight="1" spans="1:49">
      <c r="A12416" s="60"/>
      <c r="B12416" s="60"/>
      <c r="C12416" s="60"/>
      <c r="D12416" s="60"/>
      <c r="H12416" s="61"/>
      <c r="I12416" s="61"/>
      <c r="J12416" s="61"/>
      <c r="K12416" s="61"/>
      <c r="L12416" s="61"/>
      <c r="M12416" s="61"/>
      <c r="N12416" s="61"/>
      <c r="O12416" s="61"/>
      <c r="P12416" s="61"/>
      <c r="Q12416" s="61"/>
      <c r="R12416" s="61"/>
      <c r="S12416" s="61"/>
      <c r="T12416" s="61"/>
      <c r="U12416" s="61"/>
      <c r="V12416" s="61"/>
      <c r="W12416" s="61"/>
      <c r="X12416" s="61"/>
      <c r="Y12416" s="61"/>
      <c r="Z12416" s="61"/>
      <c r="AA12416" s="61"/>
      <c r="AB12416" s="61"/>
      <c r="AC12416" s="61"/>
      <c r="AD12416" s="61"/>
      <c r="AE12416" s="61"/>
      <c r="AF12416" s="61"/>
      <c r="AG12416" s="61"/>
      <c r="AH12416" s="61"/>
      <c r="AI12416" s="61"/>
      <c r="AJ12416" s="61"/>
      <c r="AK12416" s="61"/>
      <c r="AL12416" s="61"/>
      <c r="AM12416" s="61"/>
      <c r="AN12416" s="61"/>
      <c r="AO12416" s="61"/>
      <c r="AP12416" s="62"/>
      <c r="AQ12416" s="61"/>
      <c r="AR12416" s="61"/>
      <c r="AS12416" s="61"/>
      <c r="AT12416" s="61"/>
      <c r="AU12416" s="61"/>
      <c r="AV12416" s="61"/>
      <c r="AW12416" s="60"/>
    </row>
    <row r="12417" s="59" customFormat="1" customHeight="1" spans="1:49">
      <c r="A12417" s="60"/>
      <c r="B12417" s="60"/>
      <c r="C12417" s="60"/>
      <c r="D12417" s="60"/>
      <c r="H12417" s="61"/>
      <c r="I12417" s="61"/>
      <c r="J12417" s="61"/>
      <c r="K12417" s="61"/>
      <c r="L12417" s="61"/>
      <c r="M12417" s="61"/>
      <c r="N12417" s="61"/>
      <c r="O12417" s="61"/>
      <c r="P12417" s="61"/>
      <c r="Q12417" s="61"/>
      <c r="R12417" s="61"/>
      <c r="S12417" s="61"/>
      <c r="T12417" s="61"/>
      <c r="U12417" s="61"/>
      <c r="V12417" s="61"/>
      <c r="W12417" s="61"/>
      <c r="X12417" s="61"/>
      <c r="Y12417" s="61"/>
      <c r="Z12417" s="61"/>
      <c r="AA12417" s="61"/>
      <c r="AB12417" s="61"/>
      <c r="AC12417" s="61"/>
      <c r="AD12417" s="61"/>
      <c r="AE12417" s="61"/>
      <c r="AF12417" s="61"/>
      <c r="AG12417" s="61"/>
      <c r="AH12417" s="61"/>
      <c r="AI12417" s="61"/>
      <c r="AJ12417" s="61"/>
      <c r="AK12417" s="61"/>
      <c r="AL12417" s="61"/>
      <c r="AM12417" s="61"/>
      <c r="AN12417" s="61"/>
      <c r="AO12417" s="61"/>
      <c r="AP12417" s="62"/>
      <c r="AQ12417" s="61"/>
      <c r="AR12417" s="61"/>
      <c r="AS12417" s="61"/>
      <c r="AT12417" s="61"/>
      <c r="AU12417" s="61"/>
      <c r="AV12417" s="61"/>
      <c r="AW12417" s="60"/>
    </row>
    <row r="12418" s="59" customFormat="1" customHeight="1" spans="1:49">
      <c r="A12418" s="60"/>
      <c r="B12418" s="60"/>
      <c r="C12418" s="60"/>
      <c r="D12418" s="60"/>
      <c r="H12418" s="61"/>
      <c r="I12418" s="61"/>
      <c r="J12418" s="61"/>
      <c r="K12418" s="61"/>
      <c r="L12418" s="61"/>
      <c r="M12418" s="61"/>
      <c r="N12418" s="61"/>
      <c r="O12418" s="61"/>
      <c r="P12418" s="61"/>
      <c r="Q12418" s="61"/>
      <c r="R12418" s="61"/>
      <c r="S12418" s="61"/>
      <c r="T12418" s="61"/>
      <c r="U12418" s="61"/>
      <c r="V12418" s="61"/>
      <c r="W12418" s="61"/>
      <c r="X12418" s="61"/>
      <c r="Y12418" s="61"/>
      <c r="Z12418" s="61"/>
      <c r="AA12418" s="61"/>
      <c r="AB12418" s="61"/>
      <c r="AC12418" s="61"/>
      <c r="AD12418" s="61"/>
      <c r="AE12418" s="61"/>
      <c r="AF12418" s="61"/>
      <c r="AG12418" s="61"/>
      <c r="AH12418" s="61"/>
      <c r="AI12418" s="61"/>
      <c r="AJ12418" s="61"/>
      <c r="AK12418" s="61"/>
      <c r="AL12418" s="61"/>
      <c r="AM12418" s="61"/>
      <c r="AN12418" s="61"/>
      <c r="AO12418" s="61"/>
      <c r="AP12418" s="62"/>
      <c r="AQ12418" s="61"/>
      <c r="AR12418" s="61"/>
      <c r="AS12418" s="61"/>
      <c r="AT12418" s="61"/>
      <c r="AU12418" s="61"/>
      <c r="AV12418" s="61"/>
      <c r="AW12418" s="60"/>
    </row>
    <row r="12419" s="59" customFormat="1" customHeight="1" spans="1:49">
      <c r="A12419" s="60"/>
      <c r="B12419" s="60"/>
      <c r="C12419" s="60"/>
      <c r="D12419" s="60"/>
      <c r="H12419" s="61"/>
      <c r="I12419" s="61"/>
      <c r="J12419" s="61"/>
      <c r="K12419" s="61"/>
      <c r="L12419" s="61"/>
      <c r="M12419" s="61"/>
      <c r="N12419" s="61"/>
      <c r="O12419" s="61"/>
      <c r="P12419" s="61"/>
      <c r="Q12419" s="61"/>
      <c r="R12419" s="61"/>
      <c r="S12419" s="61"/>
      <c r="T12419" s="61"/>
      <c r="U12419" s="61"/>
      <c r="V12419" s="61"/>
      <c r="W12419" s="61"/>
      <c r="X12419" s="61"/>
      <c r="Y12419" s="61"/>
      <c r="Z12419" s="61"/>
      <c r="AA12419" s="61"/>
      <c r="AB12419" s="61"/>
      <c r="AC12419" s="61"/>
      <c r="AD12419" s="61"/>
      <c r="AE12419" s="61"/>
      <c r="AF12419" s="61"/>
      <c r="AG12419" s="61"/>
      <c r="AH12419" s="61"/>
      <c r="AI12419" s="61"/>
      <c r="AJ12419" s="61"/>
      <c r="AK12419" s="61"/>
      <c r="AL12419" s="61"/>
      <c r="AM12419" s="61"/>
      <c r="AN12419" s="61"/>
      <c r="AO12419" s="61"/>
      <c r="AP12419" s="62"/>
      <c r="AQ12419" s="61"/>
      <c r="AR12419" s="61"/>
      <c r="AS12419" s="61"/>
      <c r="AT12419" s="61"/>
      <c r="AU12419" s="61"/>
      <c r="AV12419" s="61"/>
      <c r="AW12419" s="60"/>
    </row>
    <row r="12420" s="59" customFormat="1" customHeight="1" spans="1:49">
      <c r="A12420" s="60"/>
      <c r="B12420" s="60"/>
      <c r="C12420" s="60"/>
      <c r="D12420" s="60"/>
      <c r="H12420" s="61"/>
      <c r="I12420" s="61"/>
      <c r="J12420" s="61"/>
      <c r="K12420" s="61"/>
      <c r="L12420" s="61"/>
      <c r="M12420" s="61"/>
      <c r="N12420" s="61"/>
      <c r="O12420" s="61"/>
      <c r="P12420" s="61"/>
      <c r="Q12420" s="61"/>
      <c r="R12420" s="61"/>
      <c r="S12420" s="61"/>
      <c r="T12420" s="61"/>
      <c r="U12420" s="61"/>
      <c r="V12420" s="61"/>
      <c r="W12420" s="61"/>
      <c r="X12420" s="61"/>
      <c r="Y12420" s="61"/>
      <c r="Z12420" s="61"/>
      <c r="AA12420" s="61"/>
      <c r="AB12420" s="61"/>
      <c r="AC12420" s="61"/>
      <c r="AD12420" s="61"/>
      <c r="AE12420" s="61"/>
      <c r="AF12420" s="61"/>
      <c r="AG12420" s="61"/>
      <c r="AH12420" s="61"/>
      <c r="AI12420" s="61"/>
      <c r="AJ12420" s="61"/>
      <c r="AK12420" s="61"/>
      <c r="AL12420" s="61"/>
      <c r="AM12420" s="61"/>
      <c r="AN12420" s="61"/>
      <c r="AO12420" s="61"/>
      <c r="AP12420" s="62"/>
      <c r="AQ12420" s="61"/>
      <c r="AR12420" s="61"/>
      <c r="AS12420" s="61"/>
      <c r="AT12420" s="61"/>
      <c r="AU12420" s="61"/>
      <c r="AV12420" s="61"/>
      <c r="AW12420" s="60"/>
    </row>
    <row r="12421" s="59" customFormat="1" customHeight="1" spans="1:49">
      <c r="A12421" s="60"/>
      <c r="B12421" s="60"/>
      <c r="C12421" s="60"/>
      <c r="D12421" s="60"/>
      <c r="H12421" s="61"/>
      <c r="I12421" s="61"/>
      <c r="J12421" s="61"/>
      <c r="K12421" s="61"/>
      <c r="L12421" s="61"/>
      <c r="M12421" s="61"/>
      <c r="N12421" s="61"/>
      <c r="O12421" s="61"/>
      <c r="P12421" s="61"/>
      <c r="Q12421" s="61"/>
      <c r="R12421" s="61"/>
      <c r="S12421" s="61"/>
      <c r="T12421" s="61"/>
      <c r="U12421" s="61"/>
      <c r="V12421" s="61"/>
      <c r="W12421" s="61"/>
      <c r="X12421" s="61"/>
      <c r="Y12421" s="61"/>
      <c r="Z12421" s="61"/>
      <c r="AA12421" s="61"/>
      <c r="AB12421" s="61"/>
      <c r="AC12421" s="61"/>
      <c r="AD12421" s="61"/>
      <c r="AE12421" s="61"/>
      <c r="AF12421" s="61"/>
      <c r="AG12421" s="61"/>
      <c r="AH12421" s="61"/>
      <c r="AI12421" s="61"/>
      <c r="AJ12421" s="61"/>
      <c r="AK12421" s="61"/>
      <c r="AL12421" s="61"/>
      <c r="AM12421" s="61"/>
      <c r="AN12421" s="61"/>
      <c r="AO12421" s="61"/>
      <c r="AP12421" s="62"/>
      <c r="AQ12421" s="61"/>
      <c r="AR12421" s="61"/>
      <c r="AS12421" s="61"/>
      <c r="AT12421" s="61"/>
      <c r="AU12421" s="61"/>
      <c r="AV12421" s="61"/>
      <c r="AW12421" s="60"/>
    </row>
    <row r="12422" s="59" customFormat="1" customHeight="1" spans="1:49">
      <c r="A12422" s="60"/>
      <c r="B12422" s="60"/>
      <c r="C12422" s="60"/>
      <c r="D12422" s="60"/>
      <c r="H12422" s="61"/>
      <c r="I12422" s="61"/>
      <c r="J12422" s="61"/>
      <c r="K12422" s="61"/>
      <c r="L12422" s="61"/>
      <c r="M12422" s="61"/>
      <c r="N12422" s="61"/>
      <c r="O12422" s="61"/>
      <c r="P12422" s="61"/>
      <c r="Q12422" s="61"/>
      <c r="R12422" s="61"/>
      <c r="S12422" s="61"/>
      <c r="T12422" s="61"/>
      <c r="U12422" s="61"/>
      <c r="V12422" s="61"/>
      <c r="W12422" s="61"/>
      <c r="X12422" s="61"/>
      <c r="Y12422" s="61"/>
      <c r="Z12422" s="61"/>
      <c r="AA12422" s="61"/>
      <c r="AB12422" s="61"/>
      <c r="AC12422" s="61"/>
      <c r="AD12422" s="61"/>
      <c r="AE12422" s="61"/>
      <c r="AF12422" s="61"/>
      <c r="AG12422" s="61"/>
      <c r="AH12422" s="61"/>
      <c r="AI12422" s="61"/>
      <c r="AJ12422" s="61"/>
      <c r="AK12422" s="61"/>
      <c r="AL12422" s="61"/>
      <c r="AM12422" s="61"/>
      <c r="AN12422" s="61"/>
      <c r="AO12422" s="61"/>
      <c r="AP12422" s="62"/>
      <c r="AQ12422" s="61"/>
      <c r="AR12422" s="61"/>
      <c r="AS12422" s="61"/>
      <c r="AT12422" s="61"/>
      <c r="AU12422" s="61"/>
      <c r="AV12422" s="61"/>
      <c r="AW12422" s="60"/>
    </row>
    <row r="12423" s="59" customFormat="1" customHeight="1" spans="1:49">
      <c r="A12423" s="60"/>
      <c r="B12423" s="60"/>
      <c r="C12423" s="60"/>
      <c r="D12423" s="60"/>
      <c r="H12423" s="61"/>
      <c r="I12423" s="61"/>
      <c r="J12423" s="61"/>
      <c r="K12423" s="61"/>
      <c r="L12423" s="61"/>
      <c r="M12423" s="61"/>
      <c r="N12423" s="61"/>
      <c r="O12423" s="61"/>
      <c r="P12423" s="61"/>
      <c r="Q12423" s="61"/>
      <c r="R12423" s="61"/>
      <c r="S12423" s="61"/>
      <c r="T12423" s="61"/>
      <c r="U12423" s="61"/>
      <c r="V12423" s="61"/>
      <c r="W12423" s="61"/>
      <c r="X12423" s="61"/>
      <c r="Y12423" s="61"/>
      <c r="Z12423" s="61"/>
      <c r="AA12423" s="61"/>
      <c r="AB12423" s="61"/>
      <c r="AC12423" s="61"/>
      <c r="AD12423" s="61"/>
      <c r="AE12423" s="61"/>
      <c r="AF12423" s="61"/>
      <c r="AG12423" s="61"/>
      <c r="AH12423" s="61"/>
      <c r="AI12423" s="61"/>
      <c r="AJ12423" s="61"/>
      <c r="AK12423" s="61"/>
      <c r="AL12423" s="61"/>
      <c r="AM12423" s="61"/>
      <c r="AN12423" s="61"/>
      <c r="AO12423" s="61"/>
      <c r="AP12423" s="62"/>
      <c r="AQ12423" s="61"/>
      <c r="AR12423" s="61"/>
      <c r="AS12423" s="61"/>
      <c r="AT12423" s="61"/>
      <c r="AU12423" s="61"/>
      <c r="AV12423" s="61"/>
      <c r="AW12423" s="60"/>
    </row>
    <row r="12424" s="59" customFormat="1" customHeight="1" spans="1:49">
      <c r="A12424" s="60"/>
      <c r="B12424" s="60"/>
      <c r="C12424" s="60"/>
      <c r="D12424" s="60"/>
      <c r="H12424" s="61"/>
      <c r="I12424" s="61"/>
      <c r="J12424" s="61"/>
      <c r="K12424" s="61"/>
      <c r="L12424" s="61"/>
      <c r="M12424" s="61"/>
      <c r="N12424" s="61"/>
      <c r="O12424" s="61"/>
      <c r="P12424" s="61"/>
      <c r="Q12424" s="61"/>
      <c r="R12424" s="61"/>
      <c r="S12424" s="61"/>
      <c r="T12424" s="61"/>
      <c r="U12424" s="61"/>
      <c r="V12424" s="61"/>
      <c r="W12424" s="61"/>
      <c r="X12424" s="61"/>
      <c r="Y12424" s="61"/>
      <c r="Z12424" s="61"/>
      <c r="AA12424" s="61"/>
      <c r="AB12424" s="61"/>
      <c r="AC12424" s="61"/>
      <c r="AD12424" s="61"/>
      <c r="AE12424" s="61"/>
      <c r="AF12424" s="61"/>
      <c r="AG12424" s="61"/>
      <c r="AH12424" s="61"/>
      <c r="AI12424" s="61"/>
      <c r="AJ12424" s="61"/>
      <c r="AK12424" s="61"/>
      <c r="AL12424" s="61"/>
      <c r="AM12424" s="61"/>
      <c r="AN12424" s="61"/>
      <c r="AO12424" s="61"/>
      <c r="AP12424" s="62"/>
      <c r="AQ12424" s="61"/>
      <c r="AR12424" s="61"/>
      <c r="AS12424" s="61"/>
      <c r="AT12424" s="61"/>
      <c r="AU12424" s="61"/>
      <c r="AV12424" s="61"/>
      <c r="AW12424" s="60"/>
    </row>
    <row r="12425" s="59" customFormat="1" customHeight="1" spans="1:49">
      <c r="A12425" s="60"/>
      <c r="B12425" s="60"/>
      <c r="C12425" s="60"/>
      <c r="D12425" s="60"/>
      <c r="H12425" s="61"/>
      <c r="I12425" s="61"/>
      <c r="J12425" s="61"/>
      <c r="K12425" s="61"/>
      <c r="L12425" s="61"/>
      <c r="M12425" s="61"/>
      <c r="N12425" s="61"/>
      <c r="O12425" s="61"/>
      <c r="P12425" s="61"/>
      <c r="Q12425" s="61"/>
      <c r="R12425" s="61"/>
      <c r="S12425" s="61"/>
      <c r="T12425" s="61"/>
      <c r="U12425" s="61"/>
      <c r="V12425" s="61"/>
      <c r="W12425" s="61"/>
      <c r="X12425" s="61"/>
      <c r="Y12425" s="61"/>
      <c r="Z12425" s="61"/>
      <c r="AA12425" s="61"/>
      <c r="AB12425" s="61"/>
      <c r="AC12425" s="61"/>
      <c r="AD12425" s="61"/>
      <c r="AE12425" s="61"/>
      <c r="AF12425" s="61"/>
      <c r="AG12425" s="61"/>
      <c r="AH12425" s="61"/>
      <c r="AI12425" s="61"/>
      <c r="AJ12425" s="61"/>
      <c r="AK12425" s="61"/>
      <c r="AL12425" s="61"/>
      <c r="AM12425" s="61"/>
      <c r="AN12425" s="61"/>
      <c r="AO12425" s="61"/>
      <c r="AP12425" s="62"/>
      <c r="AQ12425" s="61"/>
      <c r="AR12425" s="61"/>
      <c r="AS12425" s="61"/>
      <c r="AT12425" s="61"/>
      <c r="AU12425" s="61"/>
      <c r="AV12425" s="61"/>
      <c r="AW12425" s="60"/>
    </row>
    <row r="12426" s="59" customFormat="1" customHeight="1" spans="1:49">
      <c r="A12426" s="60"/>
      <c r="B12426" s="60"/>
      <c r="C12426" s="60"/>
      <c r="D12426" s="60"/>
      <c r="H12426" s="61"/>
      <c r="I12426" s="61"/>
      <c r="J12426" s="61"/>
      <c r="K12426" s="61"/>
      <c r="L12426" s="61"/>
      <c r="M12426" s="61"/>
      <c r="N12426" s="61"/>
      <c r="O12426" s="61"/>
      <c r="P12426" s="61"/>
      <c r="Q12426" s="61"/>
      <c r="R12426" s="61"/>
      <c r="S12426" s="61"/>
      <c r="T12426" s="61"/>
      <c r="U12426" s="61"/>
      <c r="V12426" s="61"/>
      <c r="W12426" s="61"/>
      <c r="X12426" s="61"/>
      <c r="Y12426" s="61"/>
      <c r="Z12426" s="61"/>
      <c r="AA12426" s="61"/>
      <c r="AB12426" s="61"/>
      <c r="AC12426" s="61"/>
      <c r="AD12426" s="61"/>
      <c r="AE12426" s="61"/>
      <c r="AF12426" s="61"/>
      <c r="AG12426" s="61"/>
      <c r="AH12426" s="61"/>
      <c r="AI12426" s="61"/>
      <c r="AJ12426" s="61"/>
      <c r="AK12426" s="61"/>
      <c r="AL12426" s="61"/>
      <c r="AM12426" s="61"/>
      <c r="AN12426" s="61"/>
      <c r="AO12426" s="61"/>
      <c r="AP12426" s="62"/>
      <c r="AQ12426" s="61"/>
      <c r="AR12426" s="61"/>
      <c r="AS12426" s="61"/>
      <c r="AT12426" s="61"/>
      <c r="AU12426" s="61"/>
      <c r="AV12426" s="61"/>
      <c r="AW12426" s="60"/>
    </row>
    <row r="12427" s="59" customFormat="1" customHeight="1" spans="1:49">
      <c r="A12427" s="60"/>
      <c r="B12427" s="60"/>
      <c r="C12427" s="60"/>
      <c r="D12427" s="60"/>
      <c r="H12427" s="61"/>
      <c r="I12427" s="61"/>
      <c r="J12427" s="61"/>
      <c r="K12427" s="61"/>
      <c r="L12427" s="61"/>
      <c r="M12427" s="61"/>
      <c r="N12427" s="61"/>
      <c r="O12427" s="61"/>
      <c r="P12427" s="61"/>
      <c r="Q12427" s="61"/>
      <c r="R12427" s="61"/>
      <c r="S12427" s="61"/>
      <c r="T12427" s="61"/>
      <c r="U12427" s="61"/>
      <c r="V12427" s="61"/>
      <c r="W12427" s="61"/>
      <c r="X12427" s="61"/>
      <c r="Y12427" s="61"/>
      <c r="Z12427" s="61"/>
      <c r="AA12427" s="61"/>
      <c r="AB12427" s="61"/>
      <c r="AC12427" s="61"/>
      <c r="AD12427" s="61"/>
      <c r="AE12427" s="61"/>
      <c r="AF12427" s="61"/>
      <c r="AG12427" s="61"/>
      <c r="AH12427" s="61"/>
      <c r="AI12427" s="61"/>
      <c r="AJ12427" s="61"/>
      <c r="AK12427" s="61"/>
      <c r="AL12427" s="61"/>
      <c r="AM12427" s="61"/>
      <c r="AN12427" s="61"/>
      <c r="AO12427" s="61"/>
      <c r="AP12427" s="62"/>
      <c r="AQ12427" s="61"/>
      <c r="AR12427" s="61"/>
      <c r="AS12427" s="61"/>
      <c r="AT12427" s="61"/>
      <c r="AU12427" s="61"/>
      <c r="AV12427" s="61"/>
      <c r="AW12427" s="60"/>
    </row>
    <row r="12428" s="59" customFormat="1" customHeight="1" spans="1:49">
      <c r="A12428" s="60"/>
      <c r="B12428" s="60"/>
      <c r="C12428" s="60"/>
      <c r="D12428" s="60"/>
      <c r="H12428" s="61"/>
      <c r="I12428" s="61"/>
      <c r="J12428" s="61"/>
      <c r="K12428" s="61"/>
      <c r="L12428" s="61"/>
      <c r="M12428" s="61"/>
      <c r="N12428" s="61"/>
      <c r="O12428" s="61"/>
      <c r="P12428" s="61"/>
      <c r="Q12428" s="61"/>
      <c r="R12428" s="61"/>
      <c r="S12428" s="61"/>
      <c r="T12428" s="61"/>
      <c r="U12428" s="61"/>
      <c r="V12428" s="61"/>
      <c r="W12428" s="61"/>
      <c r="X12428" s="61"/>
      <c r="Y12428" s="61"/>
      <c r="Z12428" s="61"/>
      <c r="AA12428" s="61"/>
      <c r="AB12428" s="61"/>
      <c r="AC12428" s="61"/>
      <c r="AD12428" s="61"/>
      <c r="AE12428" s="61"/>
      <c r="AF12428" s="61"/>
      <c r="AG12428" s="61"/>
      <c r="AH12428" s="61"/>
      <c r="AI12428" s="61"/>
      <c r="AJ12428" s="61"/>
      <c r="AK12428" s="61"/>
      <c r="AL12428" s="61"/>
      <c r="AM12428" s="61"/>
      <c r="AN12428" s="61"/>
      <c r="AO12428" s="61"/>
      <c r="AP12428" s="62"/>
      <c r="AQ12428" s="61"/>
      <c r="AR12428" s="61"/>
      <c r="AS12428" s="61"/>
      <c r="AT12428" s="61"/>
      <c r="AU12428" s="61"/>
      <c r="AV12428" s="61"/>
      <c r="AW12428" s="60"/>
    </row>
    <row r="12429" s="59" customFormat="1" customHeight="1" spans="1:49">
      <c r="A12429" s="60"/>
      <c r="B12429" s="60"/>
      <c r="C12429" s="60"/>
      <c r="D12429" s="60"/>
      <c r="H12429" s="61"/>
      <c r="I12429" s="61"/>
      <c r="J12429" s="61"/>
      <c r="K12429" s="61"/>
      <c r="L12429" s="61"/>
      <c r="M12429" s="61"/>
      <c r="N12429" s="61"/>
      <c r="O12429" s="61"/>
      <c r="P12429" s="61"/>
      <c r="Q12429" s="61"/>
      <c r="R12429" s="61"/>
      <c r="S12429" s="61"/>
      <c r="T12429" s="61"/>
      <c r="U12429" s="61"/>
      <c r="V12429" s="61"/>
      <c r="W12429" s="61"/>
      <c r="X12429" s="61"/>
      <c r="Y12429" s="61"/>
      <c r="Z12429" s="61"/>
      <c r="AA12429" s="61"/>
      <c r="AB12429" s="61"/>
      <c r="AC12429" s="61"/>
      <c r="AD12429" s="61"/>
      <c r="AE12429" s="61"/>
      <c r="AF12429" s="61"/>
      <c r="AG12429" s="61"/>
      <c r="AH12429" s="61"/>
      <c r="AI12429" s="61"/>
      <c r="AJ12429" s="61"/>
      <c r="AK12429" s="61"/>
      <c r="AL12429" s="61"/>
      <c r="AM12429" s="61"/>
      <c r="AN12429" s="61"/>
      <c r="AO12429" s="61"/>
      <c r="AP12429" s="62"/>
      <c r="AQ12429" s="61"/>
      <c r="AR12429" s="61"/>
      <c r="AS12429" s="61"/>
      <c r="AT12429" s="61"/>
      <c r="AU12429" s="61"/>
      <c r="AV12429" s="61"/>
      <c r="AW12429" s="60"/>
    </row>
    <row r="12430" s="59" customFormat="1" customHeight="1" spans="1:49">
      <c r="A12430" s="60"/>
      <c r="B12430" s="60"/>
      <c r="C12430" s="60"/>
      <c r="D12430" s="60"/>
      <c r="H12430" s="61"/>
      <c r="I12430" s="61"/>
      <c r="J12430" s="61"/>
      <c r="K12430" s="61"/>
      <c r="L12430" s="61"/>
      <c r="M12430" s="61"/>
      <c r="N12430" s="61"/>
      <c r="O12430" s="61"/>
      <c r="P12430" s="61"/>
      <c r="Q12430" s="61"/>
      <c r="R12430" s="61"/>
      <c r="S12430" s="61"/>
      <c r="T12430" s="61"/>
      <c r="U12430" s="61"/>
      <c r="V12430" s="61"/>
      <c r="W12430" s="61"/>
      <c r="X12430" s="61"/>
      <c r="Y12430" s="61"/>
      <c r="Z12430" s="61"/>
      <c r="AA12430" s="61"/>
      <c r="AB12430" s="61"/>
      <c r="AC12430" s="61"/>
      <c r="AD12430" s="61"/>
      <c r="AE12430" s="61"/>
      <c r="AF12430" s="61"/>
      <c r="AG12430" s="61"/>
      <c r="AH12430" s="61"/>
      <c r="AI12430" s="61"/>
      <c r="AJ12430" s="61"/>
      <c r="AK12430" s="61"/>
      <c r="AL12430" s="61"/>
      <c r="AM12430" s="61"/>
      <c r="AN12430" s="61"/>
      <c r="AO12430" s="61"/>
      <c r="AP12430" s="62"/>
      <c r="AQ12430" s="61"/>
      <c r="AR12430" s="61"/>
      <c r="AS12430" s="61"/>
      <c r="AT12430" s="61"/>
      <c r="AU12430" s="61"/>
      <c r="AV12430" s="61"/>
      <c r="AW12430" s="60"/>
    </row>
    <row r="12431" s="59" customFormat="1" customHeight="1" spans="1:49">
      <c r="A12431" s="60"/>
      <c r="B12431" s="60"/>
      <c r="C12431" s="60"/>
      <c r="D12431" s="60"/>
      <c r="H12431" s="61"/>
      <c r="I12431" s="61"/>
      <c r="J12431" s="61"/>
      <c r="K12431" s="61"/>
      <c r="L12431" s="61"/>
      <c r="M12431" s="61"/>
      <c r="N12431" s="61"/>
      <c r="O12431" s="61"/>
      <c r="P12431" s="61"/>
      <c r="Q12431" s="61"/>
      <c r="R12431" s="61"/>
      <c r="S12431" s="61"/>
      <c r="T12431" s="61"/>
      <c r="U12431" s="61"/>
      <c r="V12431" s="61"/>
      <c r="W12431" s="61"/>
      <c r="X12431" s="61"/>
      <c r="Y12431" s="61"/>
      <c r="Z12431" s="61"/>
      <c r="AA12431" s="61"/>
      <c r="AB12431" s="61"/>
      <c r="AC12431" s="61"/>
      <c r="AD12431" s="61"/>
      <c r="AE12431" s="61"/>
      <c r="AF12431" s="61"/>
      <c r="AG12431" s="61"/>
      <c r="AH12431" s="61"/>
      <c r="AI12431" s="61"/>
      <c r="AJ12431" s="61"/>
      <c r="AK12431" s="61"/>
      <c r="AL12431" s="61"/>
      <c r="AM12431" s="61"/>
      <c r="AN12431" s="61"/>
      <c r="AO12431" s="61"/>
      <c r="AP12431" s="62"/>
      <c r="AQ12431" s="61"/>
      <c r="AR12431" s="61"/>
      <c r="AS12431" s="61"/>
      <c r="AT12431" s="61"/>
      <c r="AU12431" s="61"/>
      <c r="AV12431" s="61"/>
      <c r="AW12431" s="60"/>
    </row>
    <row r="12432" s="59" customFormat="1" customHeight="1" spans="1:49">
      <c r="A12432" s="60"/>
      <c r="B12432" s="60"/>
      <c r="C12432" s="60"/>
      <c r="D12432" s="60"/>
      <c r="H12432" s="61"/>
      <c r="I12432" s="61"/>
      <c r="J12432" s="61"/>
      <c r="K12432" s="61"/>
      <c r="L12432" s="61"/>
      <c r="M12432" s="61"/>
      <c r="N12432" s="61"/>
      <c r="O12432" s="61"/>
      <c r="P12432" s="61"/>
      <c r="Q12432" s="61"/>
      <c r="R12432" s="61"/>
      <c r="S12432" s="61"/>
      <c r="T12432" s="61"/>
      <c r="U12432" s="61"/>
      <c r="V12432" s="61"/>
      <c r="W12432" s="61"/>
      <c r="X12432" s="61"/>
      <c r="Y12432" s="61"/>
      <c r="Z12432" s="61"/>
      <c r="AA12432" s="61"/>
      <c r="AB12432" s="61"/>
      <c r="AC12432" s="61"/>
      <c r="AD12432" s="61"/>
      <c r="AE12432" s="61"/>
      <c r="AF12432" s="61"/>
      <c r="AG12432" s="61"/>
      <c r="AH12432" s="61"/>
      <c r="AI12432" s="61"/>
      <c r="AJ12432" s="61"/>
      <c r="AK12432" s="61"/>
      <c r="AL12432" s="61"/>
      <c r="AM12432" s="61"/>
      <c r="AN12432" s="61"/>
      <c r="AO12432" s="61"/>
      <c r="AP12432" s="62"/>
      <c r="AQ12432" s="61"/>
      <c r="AR12432" s="61"/>
      <c r="AS12432" s="61"/>
      <c r="AT12432" s="61"/>
      <c r="AU12432" s="61"/>
      <c r="AV12432" s="61"/>
      <c r="AW12432" s="60"/>
    </row>
    <row r="12433" s="59" customFormat="1" customHeight="1" spans="1:49">
      <c r="A12433" s="60"/>
      <c r="B12433" s="60"/>
      <c r="C12433" s="60"/>
      <c r="D12433" s="60"/>
      <c r="H12433" s="61"/>
      <c r="I12433" s="61"/>
      <c r="J12433" s="61"/>
      <c r="K12433" s="61"/>
      <c r="L12433" s="61"/>
      <c r="M12433" s="61"/>
      <c r="N12433" s="61"/>
      <c r="O12433" s="61"/>
      <c r="P12433" s="61"/>
      <c r="Q12433" s="61"/>
      <c r="R12433" s="61"/>
      <c r="S12433" s="61"/>
      <c r="T12433" s="61"/>
      <c r="U12433" s="61"/>
      <c r="V12433" s="61"/>
      <c r="W12433" s="61"/>
      <c r="X12433" s="61"/>
      <c r="Y12433" s="61"/>
      <c r="Z12433" s="61"/>
      <c r="AA12433" s="61"/>
      <c r="AB12433" s="61"/>
      <c r="AC12433" s="61"/>
      <c r="AD12433" s="61"/>
      <c r="AE12433" s="61"/>
      <c r="AF12433" s="61"/>
      <c r="AG12433" s="61"/>
      <c r="AH12433" s="61"/>
      <c r="AI12433" s="61"/>
      <c r="AJ12433" s="61"/>
      <c r="AK12433" s="61"/>
      <c r="AL12433" s="61"/>
      <c r="AM12433" s="61"/>
      <c r="AN12433" s="61"/>
      <c r="AO12433" s="61"/>
      <c r="AP12433" s="62"/>
      <c r="AQ12433" s="61"/>
      <c r="AR12433" s="61"/>
      <c r="AS12433" s="61"/>
      <c r="AT12433" s="61"/>
      <c r="AU12433" s="61"/>
      <c r="AV12433" s="61"/>
      <c r="AW12433" s="60"/>
    </row>
    <row r="12434" s="59" customFormat="1" customHeight="1" spans="1:49">
      <c r="A12434" s="60"/>
      <c r="B12434" s="60"/>
      <c r="C12434" s="60"/>
      <c r="D12434" s="60"/>
      <c r="H12434" s="61"/>
      <c r="I12434" s="61"/>
      <c r="J12434" s="61"/>
      <c r="K12434" s="61"/>
      <c r="L12434" s="61"/>
      <c r="M12434" s="61"/>
      <c r="N12434" s="61"/>
      <c r="O12434" s="61"/>
      <c r="P12434" s="61"/>
      <c r="Q12434" s="61"/>
      <c r="R12434" s="61"/>
      <c r="S12434" s="61"/>
      <c r="T12434" s="61"/>
      <c r="U12434" s="61"/>
      <c r="V12434" s="61"/>
      <c r="W12434" s="61"/>
      <c r="X12434" s="61"/>
      <c r="Y12434" s="61"/>
      <c r="Z12434" s="61"/>
      <c r="AA12434" s="61"/>
      <c r="AB12434" s="61"/>
      <c r="AC12434" s="61"/>
      <c r="AD12434" s="61"/>
      <c r="AE12434" s="61"/>
      <c r="AF12434" s="61"/>
      <c r="AG12434" s="61"/>
      <c r="AH12434" s="61"/>
      <c r="AI12434" s="61"/>
      <c r="AJ12434" s="61"/>
      <c r="AK12434" s="61"/>
      <c r="AL12434" s="61"/>
      <c r="AM12434" s="61"/>
      <c r="AN12434" s="61"/>
      <c r="AO12434" s="61"/>
      <c r="AP12434" s="62"/>
      <c r="AQ12434" s="61"/>
      <c r="AR12434" s="61"/>
      <c r="AS12434" s="61"/>
      <c r="AT12434" s="61"/>
      <c r="AU12434" s="61"/>
      <c r="AV12434" s="61"/>
      <c r="AW12434" s="60"/>
    </row>
    <row r="12435" s="59" customFormat="1" customHeight="1" spans="1:49">
      <c r="A12435" s="60"/>
      <c r="B12435" s="60"/>
      <c r="C12435" s="60"/>
      <c r="D12435" s="60"/>
      <c r="H12435" s="61"/>
      <c r="I12435" s="61"/>
      <c r="J12435" s="61"/>
      <c r="K12435" s="61"/>
      <c r="L12435" s="61"/>
      <c r="M12435" s="61"/>
      <c r="N12435" s="61"/>
      <c r="O12435" s="61"/>
      <c r="P12435" s="61"/>
      <c r="Q12435" s="61"/>
      <c r="R12435" s="61"/>
      <c r="S12435" s="61"/>
      <c r="T12435" s="61"/>
      <c r="U12435" s="61"/>
      <c r="V12435" s="61"/>
      <c r="W12435" s="61"/>
      <c r="X12435" s="61"/>
      <c r="Y12435" s="61"/>
      <c r="Z12435" s="61"/>
      <c r="AA12435" s="61"/>
      <c r="AB12435" s="61"/>
      <c r="AC12435" s="61"/>
      <c r="AD12435" s="61"/>
      <c r="AE12435" s="61"/>
      <c r="AF12435" s="61"/>
      <c r="AG12435" s="61"/>
      <c r="AH12435" s="61"/>
      <c r="AI12435" s="61"/>
      <c r="AJ12435" s="61"/>
      <c r="AK12435" s="61"/>
      <c r="AL12435" s="61"/>
      <c r="AM12435" s="61"/>
      <c r="AN12435" s="61"/>
      <c r="AO12435" s="61"/>
      <c r="AP12435" s="62"/>
      <c r="AQ12435" s="61"/>
      <c r="AR12435" s="61"/>
      <c r="AS12435" s="61"/>
      <c r="AT12435" s="61"/>
      <c r="AU12435" s="61"/>
      <c r="AV12435" s="61"/>
      <c r="AW12435" s="60"/>
    </row>
    <row r="12436" s="59" customFormat="1" customHeight="1" spans="1:49">
      <c r="A12436" s="60"/>
      <c r="B12436" s="60"/>
      <c r="C12436" s="60"/>
      <c r="D12436" s="60"/>
      <c r="H12436" s="61"/>
      <c r="I12436" s="61"/>
      <c r="J12436" s="61"/>
      <c r="K12436" s="61"/>
      <c r="L12436" s="61"/>
      <c r="M12436" s="61"/>
      <c r="N12436" s="61"/>
      <c r="O12436" s="61"/>
      <c r="P12436" s="61"/>
      <c r="Q12436" s="61"/>
      <c r="R12436" s="61"/>
      <c r="S12436" s="61"/>
      <c r="T12436" s="61"/>
      <c r="U12436" s="61"/>
      <c r="V12436" s="61"/>
      <c r="W12436" s="61"/>
      <c r="X12436" s="61"/>
      <c r="Y12436" s="61"/>
      <c r="Z12436" s="61"/>
      <c r="AA12436" s="61"/>
      <c r="AB12436" s="61"/>
      <c r="AC12436" s="61"/>
      <c r="AD12436" s="61"/>
      <c r="AE12436" s="61"/>
      <c r="AF12436" s="61"/>
      <c r="AG12436" s="61"/>
      <c r="AH12436" s="61"/>
      <c r="AI12436" s="61"/>
      <c r="AJ12436" s="61"/>
      <c r="AK12436" s="61"/>
      <c r="AL12436" s="61"/>
      <c r="AM12436" s="61"/>
      <c r="AN12436" s="61"/>
      <c r="AO12436" s="61"/>
      <c r="AP12436" s="62"/>
      <c r="AQ12436" s="61"/>
      <c r="AR12436" s="61"/>
      <c r="AS12436" s="61"/>
      <c r="AT12436" s="61"/>
      <c r="AU12436" s="61"/>
      <c r="AV12436" s="61"/>
      <c r="AW12436" s="60"/>
    </row>
    <row r="12437" s="59" customFormat="1" customHeight="1" spans="1:49">
      <c r="A12437" s="60"/>
      <c r="B12437" s="60"/>
      <c r="C12437" s="60"/>
      <c r="D12437" s="60"/>
      <c r="H12437" s="61"/>
      <c r="I12437" s="61"/>
      <c r="J12437" s="61"/>
      <c r="K12437" s="61"/>
      <c r="L12437" s="61"/>
      <c r="M12437" s="61"/>
      <c r="N12437" s="61"/>
      <c r="O12437" s="61"/>
      <c r="P12437" s="61"/>
      <c r="Q12437" s="61"/>
      <c r="R12437" s="61"/>
      <c r="S12437" s="61"/>
      <c r="T12437" s="61"/>
      <c r="U12437" s="61"/>
      <c r="V12437" s="61"/>
      <c r="W12437" s="61"/>
      <c r="X12437" s="61"/>
      <c r="Y12437" s="61"/>
      <c r="Z12437" s="61"/>
      <c r="AA12437" s="61"/>
      <c r="AB12437" s="61"/>
      <c r="AC12437" s="61"/>
      <c r="AD12437" s="61"/>
      <c r="AE12437" s="61"/>
      <c r="AF12437" s="61"/>
      <c r="AG12437" s="61"/>
      <c r="AH12437" s="61"/>
      <c r="AI12437" s="61"/>
      <c r="AJ12437" s="61"/>
      <c r="AK12437" s="61"/>
      <c r="AL12437" s="61"/>
      <c r="AM12437" s="61"/>
      <c r="AN12437" s="61"/>
      <c r="AO12437" s="61"/>
      <c r="AP12437" s="62"/>
      <c r="AQ12437" s="61"/>
      <c r="AR12437" s="61"/>
      <c r="AS12437" s="61"/>
      <c r="AT12437" s="61"/>
      <c r="AU12437" s="61"/>
      <c r="AV12437" s="61"/>
      <c r="AW12437" s="60"/>
    </row>
    <row r="12438" s="59" customFormat="1" customHeight="1" spans="1:49">
      <c r="A12438" s="60"/>
      <c r="B12438" s="60"/>
      <c r="C12438" s="60"/>
      <c r="D12438" s="60"/>
      <c r="H12438" s="61"/>
      <c r="I12438" s="61"/>
      <c r="J12438" s="61"/>
      <c r="K12438" s="61"/>
      <c r="L12438" s="61"/>
      <c r="M12438" s="61"/>
      <c r="N12438" s="61"/>
      <c r="O12438" s="61"/>
      <c r="P12438" s="61"/>
      <c r="Q12438" s="61"/>
      <c r="R12438" s="61"/>
      <c r="S12438" s="61"/>
      <c r="T12438" s="61"/>
      <c r="U12438" s="61"/>
      <c r="V12438" s="61"/>
      <c r="W12438" s="61"/>
      <c r="X12438" s="61"/>
      <c r="Y12438" s="61"/>
      <c r="Z12438" s="61"/>
      <c r="AA12438" s="61"/>
      <c r="AB12438" s="61"/>
      <c r="AC12438" s="61"/>
      <c r="AD12438" s="61"/>
      <c r="AE12438" s="61"/>
      <c r="AF12438" s="61"/>
      <c r="AG12438" s="61"/>
      <c r="AH12438" s="61"/>
      <c r="AI12438" s="61"/>
      <c r="AJ12438" s="61"/>
      <c r="AK12438" s="61"/>
      <c r="AL12438" s="61"/>
      <c r="AM12438" s="61"/>
      <c r="AN12438" s="61"/>
      <c r="AO12438" s="61"/>
      <c r="AP12438" s="62"/>
      <c r="AQ12438" s="61"/>
      <c r="AR12438" s="61"/>
      <c r="AS12438" s="61"/>
      <c r="AT12438" s="61"/>
      <c r="AU12438" s="61"/>
      <c r="AV12438" s="61"/>
      <c r="AW12438" s="60"/>
    </row>
    <row r="12439" s="59" customFormat="1" customHeight="1" spans="1:49">
      <c r="A12439" s="60"/>
      <c r="B12439" s="60"/>
      <c r="C12439" s="60"/>
      <c r="D12439" s="60"/>
      <c r="H12439" s="61"/>
      <c r="I12439" s="61"/>
      <c r="J12439" s="61"/>
      <c r="K12439" s="61"/>
      <c r="L12439" s="61"/>
      <c r="M12439" s="61"/>
      <c r="N12439" s="61"/>
      <c r="O12439" s="61"/>
      <c r="P12439" s="61"/>
      <c r="Q12439" s="61"/>
      <c r="R12439" s="61"/>
      <c r="S12439" s="61"/>
      <c r="T12439" s="61"/>
      <c r="U12439" s="61"/>
      <c r="V12439" s="61"/>
      <c r="W12439" s="61"/>
      <c r="X12439" s="61"/>
      <c r="Y12439" s="61"/>
      <c r="Z12439" s="61"/>
      <c r="AA12439" s="61"/>
      <c r="AB12439" s="61"/>
      <c r="AC12439" s="61"/>
      <c r="AD12439" s="61"/>
      <c r="AE12439" s="61"/>
      <c r="AF12439" s="61"/>
      <c r="AG12439" s="61"/>
      <c r="AH12439" s="61"/>
      <c r="AI12439" s="61"/>
      <c r="AJ12439" s="61"/>
      <c r="AK12439" s="61"/>
      <c r="AL12439" s="61"/>
      <c r="AM12439" s="61"/>
      <c r="AN12439" s="61"/>
      <c r="AO12439" s="61"/>
      <c r="AP12439" s="62"/>
      <c r="AQ12439" s="61"/>
      <c r="AR12439" s="61"/>
      <c r="AS12439" s="61"/>
      <c r="AT12439" s="61"/>
      <c r="AU12439" s="61"/>
      <c r="AV12439" s="61"/>
      <c r="AW12439" s="60"/>
    </row>
    <row r="12440" s="59" customFormat="1" customHeight="1" spans="1:49">
      <c r="A12440" s="60"/>
      <c r="B12440" s="60"/>
      <c r="C12440" s="60"/>
      <c r="D12440" s="60"/>
      <c r="H12440" s="61"/>
      <c r="I12440" s="61"/>
      <c r="J12440" s="61"/>
      <c r="K12440" s="61"/>
      <c r="L12440" s="61"/>
      <c r="M12440" s="61"/>
      <c r="N12440" s="61"/>
      <c r="O12440" s="61"/>
      <c r="P12440" s="61"/>
      <c r="Q12440" s="61"/>
      <c r="R12440" s="61"/>
      <c r="S12440" s="61"/>
      <c r="T12440" s="61"/>
      <c r="U12440" s="61"/>
      <c r="V12440" s="61"/>
      <c r="W12440" s="61"/>
      <c r="X12440" s="61"/>
      <c r="Y12440" s="61"/>
      <c r="Z12440" s="61"/>
      <c r="AA12440" s="61"/>
      <c r="AB12440" s="61"/>
      <c r="AC12440" s="61"/>
      <c r="AD12440" s="61"/>
      <c r="AE12440" s="61"/>
      <c r="AF12440" s="61"/>
      <c r="AG12440" s="61"/>
      <c r="AH12440" s="61"/>
      <c r="AI12440" s="61"/>
      <c r="AJ12440" s="61"/>
      <c r="AK12440" s="61"/>
      <c r="AL12440" s="61"/>
      <c r="AM12440" s="61"/>
      <c r="AN12440" s="61"/>
      <c r="AO12440" s="61"/>
      <c r="AP12440" s="62"/>
      <c r="AQ12440" s="61"/>
      <c r="AR12440" s="61"/>
      <c r="AS12440" s="61"/>
      <c r="AT12440" s="61"/>
      <c r="AU12440" s="61"/>
      <c r="AV12440" s="61"/>
      <c r="AW12440" s="60"/>
    </row>
    <row r="12441" s="59" customFormat="1" customHeight="1" spans="1:49">
      <c r="A12441" s="60"/>
      <c r="B12441" s="60"/>
      <c r="C12441" s="60"/>
      <c r="D12441" s="60"/>
      <c r="H12441" s="61"/>
      <c r="I12441" s="61"/>
      <c r="J12441" s="61"/>
      <c r="K12441" s="61"/>
      <c r="L12441" s="61"/>
      <c r="M12441" s="61"/>
      <c r="N12441" s="61"/>
      <c r="O12441" s="61"/>
      <c r="P12441" s="61"/>
      <c r="Q12441" s="61"/>
      <c r="R12441" s="61"/>
      <c r="S12441" s="61"/>
      <c r="T12441" s="61"/>
      <c r="U12441" s="61"/>
      <c r="V12441" s="61"/>
      <c r="W12441" s="61"/>
      <c r="X12441" s="61"/>
      <c r="Y12441" s="61"/>
      <c r="Z12441" s="61"/>
      <c r="AA12441" s="61"/>
      <c r="AB12441" s="61"/>
      <c r="AC12441" s="61"/>
      <c r="AD12441" s="61"/>
      <c r="AE12441" s="61"/>
      <c r="AF12441" s="61"/>
      <c r="AG12441" s="61"/>
      <c r="AH12441" s="61"/>
      <c r="AI12441" s="61"/>
      <c r="AJ12441" s="61"/>
      <c r="AK12441" s="61"/>
      <c r="AL12441" s="61"/>
      <c r="AM12441" s="61"/>
      <c r="AN12441" s="61"/>
      <c r="AO12441" s="61"/>
      <c r="AP12441" s="62"/>
      <c r="AQ12441" s="61"/>
      <c r="AR12441" s="61"/>
      <c r="AS12441" s="61"/>
      <c r="AT12441" s="61"/>
      <c r="AU12441" s="61"/>
      <c r="AV12441" s="61"/>
      <c r="AW12441" s="60"/>
    </row>
    <row r="12442" s="59" customFormat="1" customHeight="1" spans="1:49">
      <c r="A12442" s="60"/>
      <c r="B12442" s="60"/>
      <c r="C12442" s="60"/>
      <c r="D12442" s="60"/>
      <c r="H12442" s="61"/>
      <c r="I12442" s="61"/>
      <c r="J12442" s="61"/>
      <c r="K12442" s="61"/>
      <c r="L12442" s="61"/>
      <c r="M12442" s="61"/>
      <c r="N12442" s="61"/>
      <c r="O12442" s="61"/>
      <c r="P12442" s="61"/>
      <c r="Q12442" s="61"/>
      <c r="R12442" s="61"/>
      <c r="S12442" s="61"/>
      <c r="T12442" s="61"/>
      <c r="U12442" s="61"/>
      <c r="V12442" s="61"/>
      <c r="W12442" s="61"/>
      <c r="X12442" s="61"/>
      <c r="Y12442" s="61"/>
      <c r="Z12442" s="61"/>
      <c r="AA12442" s="61"/>
      <c r="AB12442" s="61"/>
      <c r="AC12442" s="61"/>
      <c r="AD12442" s="61"/>
      <c r="AE12442" s="61"/>
      <c r="AF12442" s="61"/>
      <c r="AG12442" s="61"/>
      <c r="AH12442" s="61"/>
      <c r="AI12442" s="61"/>
      <c r="AJ12442" s="61"/>
      <c r="AK12442" s="61"/>
      <c r="AL12442" s="61"/>
      <c r="AM12442" s="61"/>
      <c r="AN12442" s="61"/>
      <c r="AO12442" s="61"/>
      <c r="AP12442" s="62"/>
      <c r="AQ12442" s="61"/>
      <c r="AR12442" s="61"/>
      <c r="AS12442" s="61"/>
      <c r="AT12442" s="61"/>
      <c r="AU12442" s="61"/>
      <c r="AV12442" s="61"/>
      <c r="AW12442" s="60"/>
    </row>
    <row r="12443" s="59" customFormat="1" customHeight="1" spans="1:49">
      <c r="A12443" s="60"/>
      <c r="B12443" s="60"/>
      <c r="C12443" s="60"/>
      <c r="D12443" s="60"/>
      <c r="H12443" s="61"/>
      <c r="I12443" s="61"/>
      <c r="J12443" s="61"/>
      <c r="K12443" s="61"/>
      <c r="L12443" s="61"/>
      <c r="M12443" s="61"/>
      <c r="N12443" s="61"/>
      <c r="O12443" s="61"/>
      <c r="P12443" s="61"/>
      <c r="Q12443" s="61"/>
      <c r="R12443" s="61"/>
      <c r="S12443" s="61"/>
      <c r="T12443" s="61"/>
      <c r="U12443" s="61"/>
      <c r="V12443" s="61"/>
      <c r="W12443" s="61"/>
      <c r="X12443" s="61"/>
      <c r="Y12443" s="61"/>
      <c r="Z12443" s="61"/>
      <c r="AA12443" s="61"/>
      <c r="AB12443" s="61"/>
      <c r="AC12443" s="61"/>
      <c r="AD12443" s="61"/>
      <c r="AE12443" s="61"/>
      <c r="AF12443" s="61"/>
      <c r="AG12443" s="61"/>
      <c r="AH12443" s="61"/>
      <c r="AI12443" s="61"/>
      <c r="AJ12443" s="61"/>
      <c r="AK12443" s="61"/>
      <c r="AL12443" s="61"/>
      <c r="AM12443" s="61"/>
      <c r="AN12443" s="61"/>
      <c r="AO12443" s="61"/>
      <c r="AP12443" s="62"/>
      <c r="AQ12443" s="61"/>
      <c r="AR12443" s="61"/>
      <c r="AS12443" s="61"/>
      <c r="AT12443" s="61"/>
      <c r="AU12443" s="61"/>
      <c r="AV12443" s="61"/>
      <c r="AW12443" s="60"/>
    </row>
    <row r="12444" s="59" customFormat="1" customHeight="1" spans="1:49">
      <c r="A12444" s="60"/>
      <c r="B12444" s="60"/>
      <c r="C12444" s="60"/>
      <c r="D12444" s="60"/>
      <c r="H12444" s="61"/>
      <c r="I12444" s="61"/>
      <c r="J12444" s="61"/>
      <c r="K12444" s="61"/>
      <c r="L12444" s="61"/>
      <c r="M12444" s="61"/>
      <c r="N12444" s="61"/>
      <c r="O12444" s="61"/>
      <c r="P12444" s="61"/>
      <c r="Q12444" s="61"/>
      <c r="R12444" s="61"/>
      <c r="S12444" s="61"/>
      <c r="T12444" s="61"/>
      <c r="U12444" s="61"/>
      <c r="V12444" s="61"/>
      <c r="W12444" s="61"/>
      <c r="X12444" s="61"/>
      <c r="Y12444" s="61"/>
      <c r="Z12444" s="61"/>
      <c r="AA12444" s="61"/>
      <c r="AB12444" s="61"/>
      <c r="AC12444" s="61"/>
      <c r="AD12444" s="61"/>
      <c r="AE12444" s="61"/>
      <c r="AF12444" s="61"/>
      <c r="AG12444" s="61"/>
      <c r="AH12444" s="61"/>
      <c r="AI12444" s="61"/>
      <c r="AJ12444" s="61"/>
      <c r="AK12444" s="61"/>
      <c r="AL12444" s="61"/>
      <c r="AM12444" s="61"/>
      <c r="AN12444" s="61"/>
      <c r="AO12444" s="61"/>
      <c r="AP12444" s="62"/>
      <c r="AQ12444" s="61"/>
      <c r="AR12444" s="61"/>
      <c r="AS12444" s="61"/>
      <c r="AT12444" s="61"/>
      <c r="AU12444" s="61"/>
      <c r="AV12444" s="61"/>
      <c r="AW12444" s="60"/>
    </row>
    <row r="12445" s="59" customFormat="1" customHeight="1" spans="1:49">
      <c r="A12445" s="60"/>
      <c r="B12445" s="60"/>
      <c r="C12445" s="60"/>
      <c r="D12445" s="60"/>
      <c r="H12445" s="61"/>
      <c r="I12445" s="61"/>
      <c r="J12445" s="61"/>
      <c r="K12445" s="61"/>
      <c r="L12445" s="61"/>
      <c r="M12445" s="61"/>
      <c r="N12445" s="61"/>
      <c r="O12445" s="61"/>
      <c r="P12445" s="61"/>
      <c r="Q12445" s="61"/>
      <c r="R12445" s="61"/>
      <c r="S12445" s="61"/>
      <c r="T12445" s="61"/>
      <c r="U12445" s="61"/>
      <c r="V12445" s="61"/>
      <c r="W12445" s="61"/>
      <c r="X12445" s="61"/>
      <c r="Y12445" s="61"/>
      <c r="Z12445" s="61"/>
      <c r="AA12445" s="61"/>
      <c r="AB12445" s="61"/>
      <c r="AC12445" s="61"/>
      <c r="AD12445" s="61"/>
      <c r="AE12445" s="61"/>
      <c r="AF12445" s="61"/>
      <c r="AG12445" s="61"/>
      <c r="AH12445" s="61"/>
      <c r="AI12445" s="61"/>
      <c r="AJ12445" s="61"/>
      <c r="AK12445" s="61"/>
      <c r="AL12445" s="61"/>
      <c r="AM12445" s="61"/>
      <c r="AN12445" s="61"/>
      <c r="AO12445" s="61"/>
      <c r="AP12445" s="62"/>
      <c r="AQ12445" s="61"/>
      <c r="AR12445" s="61"/>
      <c r="AS12445" s="61"/>
      <c r="AT12445" s="61"/>
      <c r="AU12445" s="61"/>
      <c r="AV12445" s="61"/>
      <c r="AW12445" s="60"/>
    </row>
    <row r="12446" s="59" customFormat="1" customHeight="1" spans="1:49">
      <c r="A12446" s="60"/>
      <c r="B12446" s="60"/>
      <c r="C12446" s="60"/>
      <c r="D12446" s="60"/>
      <c r="H12446" s="61"/>
      <c r="I12446" s="61"/>
      <c r="J12446" s="61"/>
      <c r="K12446" s="61"/>
      <c r="L12446" s="61"/>
      <c r="M12446" s="61"/>
      <c r="N12446" s="61"/>
      <c r="O12446" s="61"/>
      <c r="P12446" s="61"/>
      <c r="Q12446" s="61"/>
      <c r="R12446" s="61"/>
      <c r="S12446" s="61"/>
      <c r="T12446" s="61"/>
      <c r="U12446" s="61"/>
      <c r="V12446" s="61"/>
      <c r="W12446" s="61"/>
      <c r="X12446" s="61"/>
      <c r="Y12446" s="61"/>
      <c r="Z12446" s="61"/>
      <c r="AA12446" s="61"/>
      <c r="AB12446" s="61"/>
      <c r="AC12446" s="61"/>
      <c r="AD12446" s="61"/>
      <c r="AE12446" s="61"/>
      <c r="AF12446" s="61"/>
      <c r="AG12446" s="61"/>
      <c r="AH12446" s="61"/>
      <c r="AI12446" s="61"/>
      <c r="AJ12446" s="61"/>
      <c r="AK12446" s="61"/>
      <c r="AL12446" s="61"/>
      <c r="AM12446" s="61"/>
      <c r="AN12446" s="61"/>
      <c r="AO12446" s="61"/>
      <c r="AP12446" s="62"/>
      <c r="AQ12446" s="61"/>
      <c r="AR12446" s="61"/>
      <c r="AS12446" s="61"/>
      <c r="AT12446" s="61"/>
      <c r="AU12446" s="61"/>
      <c r="AV12446" s="61"/>
      <c r="AW12446" s="60"/>
    </row>
    <row r="12447" s="59" customFormat="1" customHeight="1" spans="1:49">
      <c r="A12447" s="60"/>
      <c r="B12447" s="60"/>
      <c r="C12447" s="60"/>
      <c r="D12447" s="60"/>
      <c r="H12447" s="61"/>
      <c r="I12447" s="61"/>
      <c r="J12447" s="61"/>
      <c r="K12447" s="61"/>
      <c r="L12447" s="61"/>
      <c r="M12447" s="61"/>
      <c r="N12447" s="61"/>
      <c r="O12447" s="61"/>
      <c r="P12447" s="61"/>
      <c r="Q12447" s="61"/>
      <c r="R12447" s="61"/>
      <c r="S12447" s="61"/>
      <c r="T12447" s="61"/>
      <c r="U12447" s="61"/>
      <c r="V12447" s="61"/>
      <c r="W12447" s="61"/>
      <c r="X12447" s="61"/>
      <c r="Y12447" s="61"/>
      <c r="Z12447" s="61"/>
      <c r="AA12447" s="61"/>
      <c r="AB12447" s="61"/>
      <c r="AC12447" s="61"/>
      <c r="AD12447" s="61"/>
      <c r="AE12447" s="61"/>
      <c r="AF12447" s="61"/>
      <c r="AG12447" s="61"/>
      <c r="AH12447" s="61"/>
      <c r="AI12447" s="61"/>
      <c r="AJ12447" s="61"/>
      <c r="AK12447" s="61"/>
      <c r="AL12447" s="61"/>
      <c r="AM12447" s="61"/>
      <c r="AN12447" s="61"/>
      <c r="AO12447" s="61"/>
      <c r="AP12447" s="62"/>
      <c r="AQ12447" s="61"/>
      <c r="AR12447" s="61"/>
      <c r="AS12447" s="61"/>
      <c r="AT12447" s="61"/>
      <c r="AU12447" s="61"/>
      <c r="AV12447" s="61"/>
      <c r="AW12447" s="60"/>
    </row>
    <row r="12448" s="59" customFormat="1" customHeight="1" spans="1:49">
      <c r="A12448" s="60"/>
      <c r="B12448" s="60"/>
      <c r="C12448" s="60"/>
      <c r="D12448" s="60"/>
      <c r="H12448" s="61"/>
      <c r="I12448" s="61"/>
      <c r="J12448" s="61"/>
      <c r="K12448" s="61"/>
      <c r="L12448" s="61"/>
      <c r="M12448" s="61"/>
      <c r="N12448" s="61"/>
      <c r="O12448" s="61"/>
      <c r="P12448" s="61"/>
      <c r="Q12448" s="61"/>
      <c r="R12448" s="61"/>
      <c r="S12448" s="61"/>
      <c r="T12448" s="61"/>
      <c r="U12448" s="61"/>
      <c r="V12448" s="61"/>
      <c r="W12448" s="61"/>
      <c r="X12448" s="61"/>
      <c r="Y12448" s="61"/>
      <c r="Z12448" s="61"/>
      <c r="AA12448" s="61"/>
      <c r="AB12448" s="61"/>
      <c r="AC12448" s="61"/>
      <c r="AD12448" s="61"/>
      <c r="AE12448" s="61"/>
      <c r="AF12448" s="61"/>
      <c r="AG12448" s="61"/>
      <c r="AH12448" s="61"/>
      <c r="AI12448" s="61"/>
      <c r="AJ12448" s="61"/>
      <c r="AK12448" s="61"/>
      <c r="AL12448" s="61"/>
      <c r="AM12448" s="61"/>
      <c r="AN12448" s="61"/>
      <c r="AO12448" s="61"/>
      <c r="AP12448" s="62"/>
      <c r="AQ12448" s="61"/>
      <c r="AR12448" s="61"/>
      <c r="AS12448" s="61"/>
      <c r="AT12448" s="61"/>
      <c r="AU12448" s="61"/>
      <c r="AV12448" s="61"/>
      <c r="AW12448" s="60"/>
    </row>
    <row r="12449" s="59" customFormat="1" customHeight="1" spans="1:49">
      <c r="A12449" s="60"/>
      <c r="B12449" s="60"/>
      <c r="C12449" s="60"/>
      <c r="D12449" s="60"/>
      <c r="H12449" s="61"/>
      <c r="I12449" s="61"/>
      <c r="J12449" s="61"/>
      <c r="K12449" s="61"/>
      <c r="L12449" s="61"/>
      <c r="M12449" s="61"/>
      <c r="N12449" s="61"/>
      <c r="O12449" s="61"/>
      <c r="P12449" s="61"/>
      <c r="Q12449" s="61"/>
      <c r="R12449" s="61"/>
      <c r="S12449" s="61"/>
      <c r="T12449" s="61"/>
      <c r="U12449" s="61"/>
      <c r="V12449" s="61"/>
      <c r="W12449" s="61"/>
      <c r="X12449" s="61"/>
      <c r="Y12449" s="61"/>
      <c r="Z12449" s="61"/>
      <c r="AA12449" s="61"/>
      <c r="AB12449" s="61"/>
      <c r="AC12449" s="61"/>
      <c r="AD12449" s="61"/>
      <c r="AE12449" s="61"/>
      <c r="AF12449" s="61"/>
      <c r="AG12449" s="61"/>
      <c r="AH12449" s="61"/>
      <c r="AI12449" s="61"/>
      <c r="AJ12449" s="61"/>
      <c r="AK12449" s="61"/>
      <c r="AL12449" s="61"/>
      <c r="AM12449" s="61"/>
      <c r="AN12449" s="61"/>
      <c r="AO12449" s="61"/>
      <c r="AP12449" s="62"/>
      <c r="AQ12449" s="61"/>
      <c r="AR12449" s="61"/>
      <c r="AS12449" s="61"/>
      <c r="AT12449" s="61"/>
      <c r="AU12449" s="61"/>
      <c r="AV12449" s="61"/>
      <c r="AW12449" s="60"/>
    </row>
    <row r="12450" s="59" customFormat="1" customHeight="1" spans="1:49">
      <c r="A12450" s="60"/>
      <c r="B12450" s="60"/>
      <c r="C12450" s="60"/>
      <c r="D12450" s="60"/>
      <c r="H12450" s="61"/>
      <c r="I12450" s="61"/>
      <c r="J12450" s="61"/>
      <c r="K12450" s="61"/>
      <c r="L12450" s="61"/>
      <c r="M12450" s="61"/>
      <c r="N12450" s="61"/>
      <c r="O12450" s="61"/>
      <c r="P12450" s="61"/>
      <c r="Q12450" s="61"/>
      <c r="R12450" s="61"/>
      <c r="S12450" s="61"/>
      <c r="T12450" s="61"/>
      <c r="U12450" s="61"/>
      <c r="V12450" s="61"/>
      <c r="W12450" s="61"/>
      <c r="X12450" s="61"/>
      <c r="Y12450" s="61"/>
      <c r="Z12450" s="61"/>
      <c r="AA12450" s="61"/>
      <c r="AB12450" s="61"/>
      <c r="AC12450" s="61"/>
      <c r="AD12450" s="61"/>
      <c r="AE12450" s="61"/>
      <c r="AF12450" s="61"/>
      <c r="AG12450" s="61"/>
      <c r="AH12450" s="61"/>
      <c r="AI12450" s="61"/>
      <c r="AJ12450" s="61"/>
      <c r="AK12450" s="61"/>
      <c r="AL12450" s="61"/>
      <c r="AM12450" s="61"/>
      <c r="AN12450" s="61"/>
      <c r="AO12450" s="61"/>
      <c r="AP12450" s="62"/>
      <c r="AQ12450" s="61"/>
      <c r="AR12450" s="61"/>
      <c r="AS12450" s="61"/>
      <c r="AT12450" s="61"/>
      <c r="AU12450" s="61"/>
      <c r="AV12450" s="61"/>
      <c r="AW12450" s="60"/>
    </row>
    <row r="12451" s="59" customFormat="1" customHeight="1" spans="1:49">
      <c r="A12451" s="60"/>
      <c r="B12451" s="60"/>
      <c r="C12451" s="60"/>
      <c r="D12451" s="60"/>
      <c r="H12451" s="61"/>
      <c r="I12451" s="61"/>
      <c r="J12451" s="61"/>
      <c r="K12451" s="61"/>
      <c r="L12451" s="61"/>
      <c r="M12451" s="61"/>
      <c r="N12451" s="61"/>
      <c r="O12451" s="61"/>
      <c r="P12451" s="61"/>
      <c r="Q12451" s="61"/>
      <c r="R12451" s="61"/>
      <c r="S12451" s="61"/>
      <c r="T12451" s="61"/>
      <c r="U12451" s="61"/>
      <c r="V12451" s="61"/>
      <c r="W12451" s="61"/>
      <c r="X12451" s="61"/>
      <c r="Y12451" s="61"/>
      <c r="Z12451" s="61"/>
      <c r="AA12451" s="61"/>
      <c r="AB12451" s="61"/>
      <c r="AC12451" s="61"/>
      <c r="AD12451" s="61"/>
      <c r="AE12451" s="61"/>
      <c r="AF12451" s="61"/>
      <c r="AG12451" s="61"/>
      <c r="AH12451" s="61"/>
      <c r="AI12451" s="61"/>
      <c r="AJ12451" s="61"/>
      <c r="AK12451" s="61"/>
      <c r="AL12451" s="61"/>
      <c r="AM12451" s="61"/>
      <c r="AN12451" s="61"/>
      <c r="AO12451" s="61"/>
      <c r="AP12451" s="62"/>
      <c r="AQ12451" s="61"/>
      <c r="AR12451" s="61"/>
      <c r="AS12451" s="61"/>
      <c r="AT12451" s="61"/>
      <c r="AU12451" s="61"/>
      <c r="AV12451" s="61"/>
      <c r="AW12451" s="60"/>
    </row>
    <row r="12452" s="59" customFormat="1" customHeight="1" spans="1:49">
      <c r="A12452" s="60"/>
      <c r="B12452" s="60"/>
      <c r="C12452" s="60"/>
      <c r="D12452" s="60"/>
      <c r="H12452" s="61"/>
      <c r="I12452" s="61"/>
      <c r="J12452" s="61"/>
      <c r="K12452" s="61"/>
      <c r="L12452" s="61"/>
      <c r="M12452" s="61"/>
      <c r="N12452" s="61"/>
      <c r="O12452" s="61"/>
      <c r="P12452" s="61"/>
      <c r="Q12452" s="61"/>
      <c r="R12452" s="61"/>
      <c r="S12452" s="61"/>
      <c r="T12452" s="61"/>
      <c r="U12452" s="61"/>
      <c r="V12452" s="61"/>
      <c r="W12452" s="61"/>
      <c r="X12452" s="61"/>
      <c r="Y12452" s="61"/>
      <c r="Z12452" s="61"/>
      <c r="AA12452" s="61"/>
      <c r="AB12452" s="61"/>
      <c r="AC12452" s="61"/>
      <c r="AD12452" s="61"/>
      <c r="AE12452" s="61"/>
      <c r="AF12452" s="61"/>
      <c r="AG12452" s="61"/>
      <c r="AH12452" s="61"/>
      <c r="AI12452" s="61"/>
      <c r="AJ12452" s="61"/>
      <c r="AK12452" s="61"/>
      <c r="AL12452" s="61"/>
      <c r="AM12452" s="61"/>
      <c r="AN12452" s="61"/>
      <c r="AO12452" s="61"/>
      <c r="AP12452" s="62"/>
      <c r="AQ12452" s="61"/>
      <c r="AR12452" s="61"/>
      <c r="AS12452" s="61"/>
      <c r="AT12452" s="61"/>
      <c r="AU12452" s="61"/>
      <c r="AV12452" s="61"/>
      <c r="AW12452" s="60"/>
    </row>
    <row r="12453" s="59" customFormat="1" customHeight="1" spans="1:49">
      <c r="A12453" s="60"/>
      <c r="B12453" s="60"/>
      <c r="C12453" s="60"/>
      <c r="D12453" s="60"/>
      <c r="H12453" s="61"/>
      <c r="I12453" s="61"/>
      <c r="J12453" s="61"/>
      <c r="K12453" s="61"/>
      <c r="L12453" s="61"/>
      <c r="M12453" s="61"/>
      <c r="N12453" s="61"/>
      <c r="O12453" s="61"/>
      <c r="P12453" s="61"/>
      <c r="Q12453" s="61"/>
      <c r="R12453" s="61"/>
      <c r="S12453" s="61"/>
      <c r="T12453" s="61"/>
      <c r="U12453" s="61"/>
      <c r="V12453" s="61"/>
      <c r="W12453" s="61"/>
      <c r="X12453" s="61"/>
      <c r="Y12453" s="61"/>
      <c r="Z12453" s="61"/>
      <c r="AA12453" s="61"/>
      <c r="AB12453" s="61"/>
      <c r="AC12453" s="61"/>
      <c r="AD12453" s="61"/>
      <c r="AE12453" s="61"/>
      <c r="AF12453" s="61"/>
      <c r="AG12453" s="61"/>
      <c r="AH12453" s="61"/>
      <c r="AI12453" s="61"/>
      <c r="AJ12453" s="61"/>
      <c r="AK12453" s="61"/>
      <c r="AL12453" s="61"/>
      <c r="AM12453" s="61"/>
      <c r="AN12453" s="61"/>
      <c r="AO12453" s="61"/>
      <c r="AP12453" s="62"/>
      <c r="AQ12453" s="61"/>
      <c r="AR12453" s="61"/>
      <c r="AS12453" s="61"/>
      <c r="AT12453" s="61"/>
      <c r="AU12453" s="61"/>
      <c r="AV12453" s="61"/>
      <c r="AW12453" s="60"/>
    </row>
    <row r="12454" s="59" customFormat="1" customHeight="1" spans="1:49">
      <c r="A12454" s="60"/>
      <c r="B12454" s="60"/>
      <c r="C12454" s="60"/>
      <c r="D12454" s="60"/>
      <c r="H12454" s="61"/>
      <c r="I12454" s="61"/>
      <c r="J12454" s="61"/>
      <c r="K12454" s="61"/>
      <c r="L12454" s="61"/>
      <c r="M12454" s="61"/>
      <c r="N12454" s="61"/>
      <c r="O12454" s="61"/>
      <c r="P12454" s="61"/>
      <c r="Q12454" s="61"/>
      <c r="R12454" s="61"/>
      <c r="S12454" s="61"/>
      <c r="T12454" s="61"/>
      <c r="U12454" s="61"/>
      <c r="V12454" s="61"/>
      <c r="W12454" s="61"/>
      <c r="X12454" s="61"/>
      <c r="Y12454" s="61"/>
      <c r="Z12454" s="61"/>
      <c r="AA12454" s="61"/>
      <c r="AB12454" s="61"/>
      <c r="AC12454" s="61"/>
      <c r="AD12454" s="61"/>
      <c r="AE12454" s="61"/>
      <c r="AF12454" s="61"/>
      <c r="AG12454" s="61"/>
      <c r="AH12454" s="61"/>
      <c r="AI12454" s="61"/>
      <c r="AJ12454" s="61"/>
      <c r="AK12454" s="61"/>
      <c r="AL12454" s="61"/>
      <c r="AM12454" s="61"/>
      <c r="AN12454" s="61"/>
      <c r="AO12454" s="61"/>
      <c r="AP12454" s="62"/>
      <c r="AQ12454" s="61"/>
      <c r="AR12454" s="61"/>
      <c r="AS12454" s="61"/>
      <c r="AT12454" s="61"/>
      <c r="AU12454" s="61"/>
      <c r="AV12454" s="61"/>
      <c r="AW12454" s="60"/>
    </row>
    <row r="12455" s="59" customFormat="1" customHeight="1" spans="1:49">
      <c r="A12455" s="60"/>
      <c r="B12455" s="60"/>
      <c r="C12455" s="60"/>
      <c r="D12455" s="60"/>
      <c r="H12455" s="61"/>
      <c r="I12455" s="61"/>
      <c r="J12455" s="61"/>
      <c r="K12455" s="61"/>
      <c r="L12455" s="61"/>
      <c r="M12455" s="61"/>
      <c r="N12455" s="61"/>
      <c r="O12455" s="61"/>
      <c r="P12455" s="61"/>
      <c r="Q12455" s="61"/>
      <c r="R12455" s="61"/>
      <c r="S12455" s="61"/>
      <c r="T12455" s="61"/>
      <c r="U12455" s="61"/>
      <c r="V12455" s="61"/>
      <c r="W12455" s="61"/>
      <c r="X12455" s="61"/>
      <c r="Y12455" s="61"/>
      <c r="Z12455" s="61"/>
      <c r="AA12455" s="61"/>
      <c r="AB12455" s="61"/>
      <c r="AC12455" s="61"/>
      <c r="AD12455" s="61"/>
      <c r="AE12455" s="61"/>
      <c r="AF12455" s="61"/>
      <c r="AG12455" s="61"/>
      <c r="AH12455" s="61"/>
      <c r="AI12455" s="61"/>
      <c r="AJ12455" s="61"/>
      <c r="AK12455" s="61"/>
      <c r="AL12455" s="61"/>
      <c r="AM12455" s="61"/>
      <c r="AN12455" s="61"/>
      <c r="AO12455" s="61"/>
      <c r="AP12455" s="62"/>
      <c r="AQ12455" s="61"/>
      <c r="AR12455" s="61"/>
      <c r="AS12455" s="61"/>
      <c r="AT12455" s="61"/>
      <c r="AU12455" s="61"/>
      <c r="AV12455" s="61"/>
      <c r="AW12455" s="60"/>
    </row>
    <row r="12456" s="59" customFormat="1" customHeight="1" spans="1:49">
      <c r="A12456" s="60"/>
      <c r="B12456" s="60"/>
      <c r="C12456" s="60"/>
      <c r="D12456" s="60"/>
      <c r="H12456" s="61"/>
      <c r="I12456" s="61"/>
      <c r="J12456" s="61"/>
      <c r="K12456" s="61"/>
      <c r="L12456" s="61"/>
      <c r="M12456" s="61"/>
      <c r="N12456" s="61"/>
      <c r="O12456" s="61"/>
      <c r="P12456" s="61"/>
      <c r="Q12456" s="61"/>
      <c r="R12456" s="61"/>
      <c r="S12456" s="61"/>
      <c r="T12456" s="61"/>
      <c r="U12456" s="61"/>
      <c r="V12456" s="61"/>
      <c r="W12456" s="61"/>
      <c r="X12456" s="61"/>
      <c r="Y12456" s="61"/>
      <c r="Z12456" s="61"/>
      <c r="AA12456" s="61"/>
      <c r="AB12456" s="61"/>
      <c r="AC12456" s="61"/>
      <c r="AD12456" s="61"/>
      <c r="AE12456" s="61"/>
      <c r="AF12456" s="61"/>
      <c r="AG12456" s="61"/>
      <c r="AH12456" s="61"/>
      <c r="AI12456" s="61"/>
      <c r="AJ12456" s="61"/>
      <c r="AK12456" s="61"/>
      <c r="AL12456" s="61"/>
      <c r="AM12456" s="61"/>
      <c r="AN12456" s="61"/>
      <c r="AO12456" s="61"/>
      <c r="AP12456" s="62"/>
      <c r="AQ12456" s="61"/>
      <c r="AR12456" s="61"/>
      <c r="AS12456" s="61"/>
      <c r="AT12456" s="61"/>
      <c r="AU12456" s="61"/>
      <c r="AV12456" s="61"/>
      <c r="AW12456" s="60"/>
    </row>
    <row r="12457" s="59" customFormat="1" customHeight="1" spans="1:49">
      <c r="A12457" s="60"/>
      <c r="B12457" s="60"/>
      <c r="C12457" s="60"/>
      <c r="D12457" s="60"/>
      <c r="H12457" s="61"/>
      <c r="I12457" s="61"/>
      <c r="J12457" s="61"/>
      <c r="K12457" s="61"/>
      <c r="L12457" s="61"/>
      <c r="M12457" s="61"/>
      <c r="N12457" s="61"/>
      <c r="O12457" s="61"/>
      <c r="P12457" s="61"/>
      <c r="Q12457" s="61"/>
      <c r="R12457" s="61"/>
      <c r="S12457" s="61"/>
      <c r="T12457" s="61"/>
      <c r="U12457" s="61"/>
      <c r="V12457" s="61"/>
      <c r="W12457" s="61"/>
      <c r="X12457" s="61"/>
      <c r="Y12457" s="61"/>
      <c r="Z12457" s="61"/>
      <c r="AA12457" s="61"/>
      <c r="AB12457" s="61"/>
      <c r="AC12457" s="61"/>
      <c r="AD12457" s="61"/>
      <c r="AE12457" s="61"/>
      <c r="AF12457" s="61"/>
      <c r="AG12457" s="61"/>
      <c r="AH12457" s="61"/>
      <c r="AI12457" s="61"/>
      <c r="AJ12457" s="61"/>
      <c r="AK12457" s="61"/>
      <c r="AL12457" s="61"/>
      <c r="AM12457" s="61"/>
      <c r="AN12457" s="61"/>
      <c r="AO12457" s="61"/>
      <c r="AP12457" s="62"/>
      <c r="AQ12457" s="61"/>
      <c r="AR12457" s="61"/>
      <c r="AS12457" s="61"/>
      <c r="AT12457" s="61"/>
      <c r="AU12457" s="61"/>
      <c r="AV12457" s="61"/>
      <c r="AW12457" s="60"/>
    </row>
    <row r="12458" s="59" customFormat="1" customHeight="1" spans="1:49">
      <c r="A12458" s="60"/>
      <c r="B12458" s="60"/>
      <c r="C12458" s="60"/>
      <c r="D12458" s="60"/>
      <c r="H12458" s="61"/>
      <c r="I12458" s="61"/>
      <c r="J12458" s="61"/>
      <c r="K12458" s="61"/>
      <c r="L12458" s="61"/>
      <c r="M12458" s="61"/>
      <c r="N12458" s="61"/>
      <c r="O12458" s="61"/>
      <c r="P12458" s="61"/>
      <c r="Q12458" s="61"/>
      <c r="R12458" s="61"/>
      <c r="S12458" s="61"/>
      <c r="T12458" s="61"/>
      <c r="U12458" s="61"/>
      <c r="V12458" s="61"/>
      <c r="W12458" s="61"/>
      <c r="X12458" s="61"/>
      <c r="Y12458" s="61"/>
      <c r="Z12458" s="61"/>
      <c r="AA12458" s="61"/>
      <c r="AB12458" s="61"/>
      <c r="AC12458" s="61"/>
      <c r="AD12458" s="61"/>
      <c r="AE12458" s="61"/>
      <c r="AF12458" s="61"/>
      <c r="AG12458" s="61"/>
      <c r="AH12458" s="61"/>
      <c r="AI12458" s="61"/>
      <c r="AJ12458" s="61"/>
      <c r="AK12458" s="61"/>
      <c r="AL12458" s="61"/>
      <c r="AM12458" s="61"/>
      <c r="AN12458" s="61"/>
      <c r="AO12458" s="61"/>
      <c r="AP12458" s="62"/>
      <c r="AQ12458" s="61"/>
      <c r="AR12458" s="61"/>
      <c r="AS12458" s="61"/>
      <c r="AT12458" s="61"/>
      <c r="AU12458" s="61"/>
      <c r="AV12458" s="61"/>
      <c r="AW12458" s="60"/>
    </row>
    <row r="12459" s="59" customFormat="1" customHeight="1" spans="1:49">
      <c r="A12459" s="60"/>
      <c r="B12459" s="60"/>
      <c r="C12459" s="60"/>
      <c r="D12459" s="60"/>
      <c r="H12459" s="61"/>
      <c r="I12459" s="61"/>
      <c r="J12459" s="61"/>
      <c r="K12459" s="61"/>
      <c r="L12459" s="61"/>
      <c r="M12459" s="61"/>
      <c r="N12459" s="61"/>
      <c r="O12459" s="61"/>
      <c r="P12459" s="61"/>
      <c r="Q12459" s="61"/>
      <c r="R12459" s="61"/>
      <c r="S12459" s="61"/>
      <c r="T12459" s="61"/>
      <c r="U12459" s="61"/>
      <c r="V12459" s="61"/>
      <c r="W12459" s="61"/>
      <c r="X12459" s="61"/>
      <c r="Y12459" s="61"/>
      <c r="Z12459" s="61"/>
      <c r="AA12459" s="61"/>
      <c r="AB12459" s="61"/>
      <c r="AC12459" s="61"/>
      <c r="AD12459" s="61"/>
      <c r="AE12459" s="61"/>
      <c r="AF12459" s="61"/>
      <c r="AG12459" s="61"/>
      <c r="AH12459" s="61"/>
      <c r="AI12459" s="61"/>
      <c r="AJ12459" s="61"/>
      <c r="AK12459" s="61"/>
      <c r="AL12459" s="61"/>
      <c r="AM12459" s="61"/>
      <c r="AN12459" s="61"/>
      <c r="AO12459" s="61"/>
      <c r="AP12459" s="62"/>
      <c r="AQ12459" s="61"/>
      <c r="AR12459" s="61"/>
      <c r="AS12459" s="61"/>
      <c r="AT12459" s="61"/>
      <c r="AU12459" s="61"/>
      <c r="AV12459" s="61"/>
      <c r="AW12459" s="60"/>
    </row>
    <row r="12460" s="59" customFormat="1" customHeight="1" spans="1:49">
      <c r="A12460" s="60"/>
      <c r="B12460" s="60"/>
      <c r="C12460" s="60"/>
      <c r="D12460" s="60"/>
      <c r="H12460" s="61"/>
      <c r="I12460" s="61"/>
      <c r="J12460" s="61"/>
      <c r="K12460" s="61"/>
      <c r="L12460" s="61"/>
      <c r="M12460" s="61"/>
      <c r="N12460" s="61"/>
      <c r="O12460" s="61"/>
      <c r="P12460" s="61"/>
      <c r="Q12460" s="61"/>
      <c r="R12460" s="61"/>
      <c r="S12460" s="61"/>
      <c r="T12460" s="61"/>
      <c r="U12460" s="61"/>
      <c r="V12460" s="61"/>
      <c r="W12460" s="61"/>
      <c r="X12460" s="61"/>
      <c r="Y12460" s="61"/>
      <c r="Z12460" s="61"/>
      <c r="AA12460" s="61"/>
      <c r="AB12460" s="61"/>
      <c r="AC12460" s="61"/>
      <c r="AD12460" s="61"/>
      <c r="AE12460" s="61"/>
      <c r="AF12460" s="61"/>
      <c r="AG12460" s="61"/>
      <c r="AH12460" s="61"/>
      <c r="AI12460" s="61"/>
      <c r="AJ12460" s="61"/>
      <c r="AK12460" s="61"/>
      <c r="AL12460" s="61"/>
      <c r="AM12460" s="61"/>
      <c r="AN12460" s="61"/>
      <c r="AO12460" s="61"/>
      <c r="AP12460" s="62"/>
      <c r="AQ12460" s="61"/>
      <c r="AR12460" s="61"/>
      <c r="AS12460" s="61"/>
      <c r="AT12460" s="61"/>
      <c r="AU12460" s="61"/>
      <c r="AV12460" s="61"/>
      <c r="AW12460" s="60"/>
    </row>
    <row r="12461" s="59" customFormat="1" customHeight="1" spans="1:49">
      <c r="A12461" s="60"/>
      <c r="B12461" s="60"/>
      <c r="C12461" s="60"/>
      <c r="D12461" s="60"/>
      <c r="H12461" s="61"/>
      <c r="I12461" s="61"/>
      <c r="J12461" s="61"/>
      <c r="K12461" s="61"/>
      <c r="L12461" s="61"/>
      <c r="M12461" s="61"/>
      <c r="N12461" s="61"/>
      <c r="O12461" s="61"/>
      <c r="P12461" s="61"/>
      <c r="Q12461" s="61"/>
      <c r="R12461" s="61"/>
      <c r="S12461" s="61"/>
      <c r="T12461" s="61"/>
      <c r="U12461" s="61"/>
      <c r="V12461" s="61"/>
      <c r="W12461" s="61"/>
      <c r="X12461" s="61"/>
      <c r="Y12461" s="61"/>
      <c r="Z12461" s="61"/>
      <c r="AA12461" s="61"/>
      <c r="AB12461" s="61"/>
      <c r="AC12461" s="61"/>
      <c r="AD12461" s="61"/>
      <c r="AE12461" s="61"/>
      <c r="AF12461" s="61"/>
      <c r="AG12461" s="61"/>
      <c r="AH12461" s="61"/>
      <c r="AI12461" s="61"/>
      <c r="AJ12461" s="61"/>
      <c r="AK12461" s="61"/>
      <c r="AL12461" s="61"/>
      <c r="AM12461" s="61"/>
      <c r="AN12461" s="61"/>
      <c r="AO12461" s="61"/>
      <c r="AP12461" s="62"/>
      <c r="AQ12461" s="61"/>
      <c r="AR12461" s="61"/>
      <c r="AS12461" s="61"/>
      <c r="AT12461" s="61"/>
      <c r="AU12461" s="61"/>
      <c r="AV12461" s="61"/>
      <c r="AW12461" s="60"/>
    </row>
    <row r="12462" s="59" customFormat="1" customHeight="1" spans="1:49">
      <c r="A12462" s="60"/>
      <c r="B12462" s="60"/>
      <c r="C12462" s="60"/>
      <c r="D12462" s="60"/>
      <c r="H12462" s="61"/>
      <c r="I12462" s="61"/>
      <c r="J12462" s="61"/>
      <c r="K12462" s="61"/>
      <c r="L12462" s="61"/>
      <c r="M12462" s="61"/>
      <c r="N12462" s="61"/>
      <c r="O12462" s="61"/>
      <c r="P12462" s="61"/>
      <c r="Q12462" s="61"/>
      <c r="R12462" s="61"/>
      <c r="S12462" s="61"/>
      <c r="T12462" s="61"/>
      <c r="U12462" s="61"/>
      <c r="V12462" s="61"/>
      <c r="W12462" s="61"/>
      <c r="X12462" s="61"/>
      <c r="Y12462" s="61"/>
      <c r="Z12462" s="61"/>
      <c r="AA12462" s="61"/>
      <c r="AB12462" s="61"/>
      <c r="AC12462" s="61"/>
      <c r="AD12462" s="61"/>
      <c r="AE12462" s="61"/>
      <c r="AF12462" s="61"/>
      <c r="AG12462" s="61"/>
      <c r="AH12462" s="61"/>
      <c r="AI12462" s="61"/>
      <c r="AJ12462" s="61"/>
      <c r="AK12462" s="61"/>
      <c r="AL12462" s="61"/>
      <c r="AM12462" s="61"/>
      <c r="AN12462" s="61"/>
      <c r="AO12462" s="61"/>
      <c r="AP12462" s="62"/>
      <c r="AQ12462" s="61"/>
      <c r="AR12462" s="61"/>
      <c r="AS12462" s="61"/>
      <c r="AT12462" s="61"/>
      <c r="AU12462" s="61"/>
      <c r="AV12462" s="61"/>
      <c r="AW12462" s="60"/>
    </row>
    <row r="12463" s="59" customFormat="1" customHeight="1" spans="1:49">
      <c r="A12463" s="60"/>
      <c r="B12463" s="60"/>
      <c r="C12463" s="60"/>
      <c r="D12463" s="60"/>
      <c r="H12463" s="61"/>
      <c r="I12463" s="61"/>
      <c r="J12463" s="61"/>
      <c r="K12463" s="61"/>
      <c r="L12463" s="61"/>
      <c r="M12463" s="61"/>
      <c r="N12463" s="61"/>
      <c r="O12463" s="61"/>
      <c r="P12463" s="61"/>
      <c r="Q12463" s="61"/>
      <c r="R12463" s="61"/>
      <c r="S12463" s="61"/>
      <c r="T12463" s="61"/>
      <c r="U12463" s="61"/>
      <c r="V12463" s="61"/>
      <c r="W12463" s="61"/>
      <c r="X12463" s="61"/>
      <c r="Y12463" s="61"/>
      <c r="Z12463" s="61"/>
      <c r="AA12463" s="61"/>
      <c r="AB12463" s="61"/>
      <c r="AC12463" s="61"/>
      <c r="AD12463" s="61"/>
      <c r="AE12463" s="61"/>
      <c r="AF12463" s="61"/>
      <c r="AG12463" s="61"/>
      <c r="AH12463" s="61"/>
      <c r="AI12463" s="61"/>
      <c r="AJ12463" s="61"/>
      <c r="AK12463" s="61"/>
      <c r="AL12463" s="61"/>
      <c r="AM12463" s="61"/>
      <c r="AN12463" s="61"/>
      <c r="AO12463" s="61"/>
      <c r="AP12463" s="62"/>
      <c r="AQ12463" s="61"/>
      <c r="AR12463" s="61"/>
      <c r="AS12463" s="61"/>
      <c r="AT12463" s="61"/>
      <c r="AU12463" s="61"/>
      <c r="AV12463" s="61"/>
      <c r="AW12463" s="60"/>
    </row>
    <row r="12464" s="59" customFormat="1" customHeight="1" spans="1:49">
      <c r="A12464" s="60"/>
      <c r="B12464" s="60"/>
      <c r="C12464" s="60"/>
      <c r="D12464" s="60"/>
      <c r="H12464" s="61"/>
      <c r="I12464" s="61"/>
      <c r="J12464" s="61"/>
      <c r="K12464" s="61"/>
      <c r="L12464" s="61"/>
      <c r="M12464" s="61"/>
      <c r="N12464" s="61"/>
      <c r="O12464" s="61"/>
      <c r="P12464" s="61"/>
      <c r="Q12464" s="61"/>
      <c r="R12464" s="61"/>
      <c r="S12464" s="61"/>
      <c r="T12464" s="61"/>
      <c r="U12464" s="61"/>
      <c r="V12464" s="61"/>
      <c r="W12464" s="61"/>
      <c r="X12464" s="61"/>
      <c r="Y12464" s="61"/>
      <c r="Z12464" s="61"/>
      <c r="AA12464" s="61"/>
      <c r="AB12464" s="61"/>
      <c r="AC12464" s="61"/>
      <c r="AD12464" s="61"/>
      <c r="AE12464" s="61"/>
      <c r="AF12464" s="61"/>
      <c r="AG12464" s="61"/>
      <c r="AH12464" s="61"/>
      <c r="AI12464" s="61"/>
      <c r="AJ12464" s="61"/>
      <c r="AK12464" s="61"/>
      <c r="AL12464" s="61"/>
      <c r="AM12464" s="61"/>
      <c r="AN12464" s="61"/>
      <c r="AO12464" s="61"/>
      <c r="AP12464" s="62"/>
      <c r="AQ12464" s="61"/>
      <c r="AR12464" s="61"/>
      <c r="AS12464" s="61"/>
      <c r="AT12464" s="61"/>
      <c r="AU12464" s="61"/>
      <c r="AV12464" s="61"/>
      <c r="AW12464" s="60"/>
    </row>
    <row r="12465" s="59" customFormat="1" customHeight="1" spans="1:49">
      <c r="A12465" s="60"/>
      <c r="B12465" s="60"/>
      <c r="C12465" s="60"/>
      <c r="D12465" s="60"/>
      <c r="H12465" s="61"/>
      <c r="I12465" s="61"/>
      <c r="J12465" s="61"/>
      <c r="K12465" s="61"/>
      <c r="L12465" s="61"/>
      <c r="M12465" s="61"/>
      <c r="N12465" s="61"/>
      <c r="O12465" s="61"/>
      <c r="P12465" s="61"/>
      <c r="Q12465" s="61"/>
      <c r="R12465" s="61"/>
      <c r="S12465" s="61"/>
      <c r="T12465" s="61"/>
      <c r="U12465" s="61"/>
      <c r="V12465" s="61"/>
      <c r="W12465" s="61"/>
      <c r="X12465" s="61"/>
      <c r="Y12465" s="61"/>
      <c r="Z12465" s="61"/>
      <c r="AA12465" s="61"/>
      <c r="AB12465" s="61"/>
      <c r="AC12465" s="61"/>
      <c r="AD12465" s="61"/>
      <c r="AE12465" s="61"/>
      <c r="AF12465" s="61"/>
      <c r="AG12465" s="61"/>
      <c r="AH12465" s="61"/>
      <c r="AI12465" s="61"/>
      <c r="AJ12465" s="61"/>
      <c r="AK12465" s="61"/>
      <c r="AL12465" s="61"/>
      <c r="AM12465" s="61"/>
      <c r="AN12465" s="61"/>
      <c r="AO12465" s="61"/>
      <c r="AP12465" s="62"/>
      <c r="AQ12465" s="61"/>
      <c r="AR12465" s="61"/>
      <c r="AS12465" s="61"/>
      <c r="AT12465" s="61"/>
      <c r="AU12465" s="61"/>
      <c r="AV12465" s="61"/>
      <c r="AW12465" s="60"/>
    </row>
    <row r="12466" s="59" customFormat="1" customHeight="1" spans="1:49">
      <c r="A12466" s="60"/>
      <c r="B12466" s="60"/>
      <c r="C12466" s="60"/>
      <c r="D12466" s="60"/>
      <c r="H12466" s="61"/>
      <c r="I12466" s="61"/>
      <c r="J12466" s="61"/>
      <c r="K12466" s="61"/>
      <c r="L12466" s="61"/>
      <c r="M12466" s="61"/>
      <c r="N12466" s="61"/>
      <c r="O12466" s="61"/>
      <c r="P12466" s="61"/>
      <c r="Q12466" s="61"/>
      <c r="R12466" s="61"/>
      <c r="S12466" s="61"/>
      <c r="T12466" s="61"/>
      <c r="U12466" s="61"/>
      <c r="V12466" s="61"/>
      <c r="W12466" s="61"/>
      <c r="X12466" s="61"/>
      <c r="Y12466" s="61"/>
      <c r="Z12466" s="61"/>
      <c r="AA12466" s="61"/>
      <c r="AB12466" s="61"/>
      <c r="AC12466" s="61"/>
      <c r="AD12466" s="61"/>
      <c r="AE12466" s="61"/>
      <c r="AF12466" s="61"/>
      <c r="AG12466" s="61"/>
      <c r="AH12466" s="61"/>
      <c r="AI12466" s="61"/>
      <c r="AJ12466" s="61"/>
      <c r="AK12466" s="61"/>
      <c r="AL12466" s="61"/>
      <c r="AM12466" s="61"/>
      <c r="AN12466" s="61"/>
      <c r="AO12466" s="61"/>
      <c r="AP12466" s="62"/>
      <c r="AQ12466" s="61"/>
      <c r="AR12466" s="61"/>
      <c r="AS12466" s="61"/>
      <c r="AT12466" s="61"/>
      <c r="AU12466" s="61"/>
      <c r="AV12466" s="61"/>
      <c r="AW12466" s="60"/>
    </row>
    <row r="12467" s="59" customFormat="1" customHeight="1" spans="1:49">
      <c r="A12467" s="60"/>
      <c r="B12467" s="60"/>
      <c r="C12467" s="60"/>
      <c r="D12467" s="60"/>
      <c r="H12467" s="61"/>
      <c r="I12467" s="61"/>
      <c r="J12467" s="61"/>
      <c r="K12467" s="61"/>
      <c r="L12467" s="61"/>
      <c r="M12467" s="61"/>
      <c r="N12467" s="61"/>
      <c r="O12467" s="61"/>
      <c r="P12467" s="61"/>
      <c r="Q12467" s="61"/>
      <c r="R12467" s="61"/>
      <c r="S12467" s="61"/>
      <c r="T12467" s="61"/>
      <c r="U12467" s="61"/>
      <c r="V12467" s="61"/>
      <c r="W12467" s="61"/>
      <c r="X12467" s="61"/>
      <c r="Y12467" s="61"/>
      <c r="Z12467" s="61"/>
      <c r="AA12467" s="61"/>
      <c r="AB12467" s="61"/>
      <c r="AC12467" s="61"/>
      <c r="AD12467" s="61"/>
      <c r="AE12467" s="61"/>
      <c r="AF12467" s="61"/>
      <c r="AG12467" s="61"/>
      <c r="AH12467" s="61"/>
      <c r="AI12467" s="61"/>
      <c r="AJ12467" s="61"/>
      <c r="AK12467" s="61"/>
      <c r="AL12467" s="61"/>
      <c r="AM12467" s="61"/>
      <c r="AN12467" s="61"/>
      <c r="AO12467" s="61"/>
      <c r="AP12467" s="62"/>
      <c r="AQ12467" s="61"/>
      <c r="AR12467" s="61"/>
      <c r="AS12467" s="61"/>
      <c r="AT12467" s="61"/>
      <c r="AU12467" s="61"/>
      <c r="AV12467" s="61"/>
      <c r="AW12467" s="60"/>
    </row>
    <row r="12468" s="59" customFormat="1" customHeight="1" spans="1:49">
      <c r="A12468" s="60"/>
      <c r="B12468" s="60"/>
      <c r="C12468" s="60"/>
      <c r="D12468" s="60"/>
      <c r="H12468" s="61"/>
      <c r="I12468" s="61"/>
      <c r="J12468" s="61"/>
      <c r="K12468" s="61"/>
      <c r="L12468" s="61"/>
      <c r="M12468" s="61"/>
      <c r="N12468" s="61"/>
      <c r="O12468" s="61"/>
      <c r="P12468" s="61"/>
      <c r="Q12468" s="61"/>
      <c r="R12468" s="61"/>
      <c r="S12468" s="61"/>
      <c r="T12468" s="61"/>
      <c r="U12468" s="61"/>
      <c r="V12468" s="61"/>
      <c r="W12468" s="61"/>
      <c r="X12468" s="61"/>
      <c r="Y12468" s="61"/>
      <c r="Z12468" s="61"/>
      <c r="AA12468" s="61"/>
      <c r="AB12468" s="61"/>
      <c r="AC12468" s="61"/>
      <c r="AD12468" s="61"/>
      <c r="AE12468" s="61"/>
      <c r="AF12468" s="61"/>
      <c r="AG12468" s="61"/>
      <c r="AH12468" s="61"/>
      <c r="AI12468" s="61"/>
      <c r="AJ12468" s="61"/>
      <c r="AK12468" s="61"/>
      <c r="AL12468" s="61"/>
      <c r="AM12468" s="61"/>
      <c r="AN12468" s="61"/>
      <c r="AO12468" s="61"/>
      <c r="AP12468" s="62"/>
      <c r="AQ12468" s="61"/>
      <c r="AR12468" s="61"/>
      <c r="AS12468" s="61"/>
      <c r="AT12468" s="61"/>
      <c r="AU12468" s="61"/>
      <c r="AV12468" s="61"/>
      <c r="AW12468" s="60"/>
    </row>
    <row r="12469" s="59" customFormat="1" customHeight="1" spans="1:49">
      <c r="A12469" s="60"/>
      <c r="B12469" s="60"/>
      <c r="C12469" s="60"/>
      <c r="D12469" s="60"/>
      <c r="H12469" s="61"/>
      <c r="I12469" s="61"/>
      <c r="J12469" s="61"/>
      <c r="K12469" s="61"/>
      <c r="L12469" s="61"/>
      <c r="M12469" s="61"/>
      <c r="N12469" s="61"/>
      <c r="O12469" s="61"/>
      <c r="P12469" s="61"/>
      <c r="Q12469" s="61"/>
      <c r="R12469" s="61"/>
      <c r="S12469" s="61"/>
      <c r="T12469" s="61"/>
      <c r="U12469" s="61"/>
      <c r="V12469" s="61"/>
      <c r="W12469" s="61"/>
      <c r="X12469" s="61"/>
      <c r="Y12469" s="61"/>
      <c r="Z12469" s="61"/>
      <c r="AA12469" s="61"/>
      <c r="AB12469" s="61"/>
      <c r="AC12469" s="61"/>
      <c r="AD12469" s="61"/>
      <c r="AE12469" s="61"/>
      <c r="AF12469" s="61"/>
      <c r="AG12469" s="61"/>
      <c r="AH12469" s="61"/>
      <c r="AI12469" s="61"/>
      <c r="AJ12469" s="61"/>
      <c r="AK12469" s="61"/>
      <c r="AL12469" s="61"/>
      <c r="AM12469" s="61"/>
      <c r="AN12469" s="61"/>
      <c r="AO12469" s="61"/>
      <c r="AP12469" s="62"/>
      <c r="AQ12469" s="61"/>
      <c r="AR12469" s="61"/>
      <c r="AS12469" s="61"/>
      <c r="AT12469" s="61"/>
      <c r="AU12469" s="61"/>
      <c r="AV12469" s="61"/>
      <c r="AW12469" s="60"/>
    </row>
    <row r="12470" s="59" customFormat="1" customHeight="1" spans="1:49">
      <c r="A12470" s="60"/>
      <c r="B12470" s="60"/>
      <c r="C12470" s="60"/>
      <c r="D12470" s="60"/>
      <c r="H12470" s="61"/>
      <c r="I12470" s="61"/>
      <c r="J12470" s="61"/>
      <c r="K12470" s="61"/>
      <c r="L12470" s="61"/>
      <c r="M12470" s="61"/>
      <c r="N12470" s="61"/>
      <c r="O12470" s="61"/>
      <c r="P12470" s="61"/>
      <c r="Q12470" s="61"/>
      <c r="R12470" s="61"/>
      <c r="S12470" s="61"/>
      <c r="T12470" s="61"/>
      <c r="U12470" s="61"/>
      <c r="V12470" s="61"/>
      <c r="W12470" s="61"/>
      <c r="X12470" s="61"/>
      <c r="Y12470" s="61"/>
      <c r="Z12470" s="61"/>
      <c r="AA12470" s="61"/>
      <c r="AB12470" s="61"/>
      <c r="AC12470" s="61"/>
      <c r="AD12470" s="61"/>
      <c r="AE12470" s="61"/>
      <c r="AF12470" s="61"/>
      <c r="AG12470" s="61"/>
      <c r="AH12470" s="61"/>
      <c r="AI12470" s="61"/>
      <c r="AJ12470" s="61"/>
      <c r="AK12470" s="61"/>
      <c r="AL12470" s="61"/>
      <c r="AM12470" s="61"/>
      <c r="AN12470" s="61"/>
      <c r="AO12470" s="61"/>
      <c r="AP12470" s="62"/>
      <c r="AQ12470" s="61"/>
      <c r="AR12470" s="61"/>
      <c r="AS12470" s="61"/>
      <c r="AT12470" s="61"/>
      <c r="AU12470" s="61"/>
      <c r="AV12470" s="61"/>
      <c r="AW12470" s="60"/>
    </row>
    <row r="12471" s="59" customFormat="1" customHeight="1" spans="1:49">
      <c r="A12471" s="60"/>
      <c r="B12471" s="60"/>
      <c r="C12471" s="60"/>
      <c r="D12471" s="60"/>
      <c r="H12471" s="61"/>
      <c r="I12471" s="61"/>
      <c r="J12471" s="61"/>
      <c r="K12471" s="61"/>
      <c r="L12471" s="61"/>
      <c r="M12471" s="61"/>
      <c r="N12471" s="61"/>
      <c r="O12471" s="61"/>
      <c r="P12471" s="61"/>
      <c r="Q12471" s="61"/>
      <c r="R12471" s="61"/>
      <c r="S12471" s="61"/>
      <c r="T12471" s="61"/>
      <c r="U12471" s="61"/>
      <c r="V12471" s="61"/>
      <c r="W12471" s="61"/>
      <c r="X12471" s="61"/>
      <c r="Y12471" s="61"/>
      <c r="Z12471" s="61"/>
      <c r="AA12471" s="61"/>
      <c r="AB12471" s="61"/>
      <c r="AC12471" s="61"/>
      <c r="AD12471" s="61"/>
      <c r="AE12471" s="61"/>
      <c r="AF12471" s="61"/>
      <c r="AG12471" s="61"/>
      <c r="AH12471" s="61"/>
      <c r="AI12471" s="61"/>
      <c r="AJ12471" s="61"/>
      <c r="AK12471" s="61"/>
      <c r="AL12471" s="61"/>
      <c r="AM12471" s="61"/>
      <c r="AN12471" s="61"/>
      <c r="AO12471" s="61"/>
      <c r="AP12471" s="62"/>
      <c r="AQ12471" s="61"/>
      <c r="AR12471" s="61"/>
      <c r="AS12471" s="61"/>
      <c r="AT12471" s="61"/>
      <c r="AU12471" s="61"/>
      <c r="AV12471" s="61"/>
      <c r="AW12471" s="60"/>
    </row>
    <row r="12472" s="59" customFormat="1" customHeight="1" spans="1:49">
      <c r="A12472" s="60"/>
      <c r="B12472" s="60"/>
      <c r="C12472" s="60"/>
      <c r="D12472" s="60"/>
      <c r="H12472" s="61"/>
      <c r="I12472" s="61"/>
      <c r="J12472" s="61"/>
      <c r="K12472" s="61"/>
      <c r="L12472" s="61"/>
      <c r="M12472" s="61"/>
      <c r="N12472" s="61"/>
      <c r="O12472" s="61"/>
      <c r="P12472" s="61"/>
      <c r="Q12472" s="61"/>
      <c r="R12472" s="61"/>
      <c r="S12472" s="61"/>
      <c r="T12472" s="61"/>
      <c r="U12472" s="61"/>
      <c r="V12472" s="61"/>
      <c r="W12472" s="61"/>
      <c r="X12472" s="61"/>
      <c r="Y12472" s="61"/>
      <c r="Z12472" s="61"/>
      <c r="AA12472" s="61"/>
      <c r="AB12472" s="61"/>
      <c r="AC12472" s="61"/>
      <c r="AD12472" s="61"/>
      <c r="AE12472" s="61"/>
      <c r="AF12472" s="61"/>
      <c r="AG12472" s="61"/>
      <c r="AH12472" s="61"/>
      <c r="AI12472" s="61"/>
      <c r="AJ12472" s="61"/>
      <c r="AK12472" s="61"/>
      <c r="AL12472" s="61"/>
      <c r="AM12472" s="61"/>
      <c r="AN12472" s="61"/>
      <c r="AO12472" s="61"/>
      <c r="AP12472" s="62"/>
      <c r="AQ12472" s="61"/>
      <c r="AR12472" s="61"/>
      <c r="AS12472" s="61"/>
      <c r="AT12472" s="61"/>
      <c r="AU12472" s="61"/>
      <c r="AV12472" s="61"/>
      <c r="AW12472" s="60"/>
    </row>
    <row r="12473" s="59" customFormat="1" customHeight="1" spans="1:49">
      <c r="A12473" s="60"/>
      <c r="B12473" s="60"/>
      <c r="C12473" s="60"/>
      <c r="D12473" s="60"/>
      <c r="H12473" s="61"/>
      <c r="I12473" s="61"/>
      <c r="J12473" s="61"/>
      <c r="K12473" s="61"/>
      <c r="L12473" s="61"/>
      <c r="M12473" s="61"/>
      <c r="N12473" s="61"/>
      <c r="O12473" s="61"/>
      <c r="P12473" s="61"/>
      <c r="Q12473" s="61"/>
      <c r="R12473" s="61"/>
      <c r="S12473" s="61"/>
      <c r="T12473" s="61"/>
      <c r="U12473" s="61"/>
      <c r="V12473" s="61"/>
      <c r="W12473" s="61"/>
      <c r="X12473" s="61"/>
      <c r="Y12473" s="61"/>
      <c r="Z12473" s="61"/>
      <c r="AA12473" s="61"/>
      <c r="AB12473" s="61"/>
      <c r="AC12473" s="61"/>
      <c r="AD12473" s="61"/>
      <c r="AE12473" s="61"/>
      <c r="AF12473" s="61"/>
      <c r="AG12473" s="61"/>
      <c r="AH12473" s="61"/>
      <c r="AI12473" s="61"/>
      <c r="AJ12473" s="61"/>
      <c r="AK12473" s="61"/>
      <c r="AL12473" s="61"/>
      <c r="AM12473" s="61"/>
      <c r="AN12473" s="61"/>
      <c r="AO12473" s="61"/>
      <c r="AP12473" s="62"/>
      <c r="AQ12473" s="61"/>
      <c r="AR12473" s="61"/>
      <c r="AS12473" s="61"/>
      <c r="AT12473" s="61"/>
      <c r="AU12473" s="61"/>
      <c r="AV12473" s="61"/>
      <c r="AW12473" s="60"/>
    </row>
    <row r="12474" s="59" customFormat="1" customHeight="1" spans="1:49">
      <c r="A12474" s="60"/>
      <c r="B12474" s="60"/>
      <c r="C12474" s="60"/>
      <c r="D12474" s="60"/>
      <c r="H12474" s="61"/>
      <c r="I12474" s="61"/>
      <c r="J12474" s="61"/>
      <c r="K12474" s="61"/>
      <c r="L12474" s="61"/>
      <c r="M12474" s="61"/>
      <c r="N12474" s="61"/>
      <c r="O12474" s="61"/>
      <c r="P12474" s="61"/>
      <c r="Q12474" s="61"/>
      <c r="R12474" s="61"/>
      <c r="S12474" s="61"/>
      <c r="T12474" s="61"/>
      <c r="U12474" s="61"/>
      <c r="V12474" s="61"/>
      <c r="W12474" s="61"/>
      <c r="X12474" s="61"/>
      <c r="Y12474" s="61"/>
      <c r="Z12474" s="61"/>
      <c r="AA12474" s="61"/>
      <c r="AB12474" s="61"/>
      <c r="AC12474" s="61"/>
      <c r="AD12474" s="61"/>
      <c r="AE12474" s="61"/>
      <c r="AF12474" s="61"/>
      <c r="AG12474" s="61"/>
      <c r="AH12474" s="61"/>
      <c r="AI12474" s="61"/>
      <c r="AJ12474" s="61"/>
      <c r="AK12474" s="61"/>
      <c r="AL12474" s="61"/>
      <c r="AM12474" s="61"/>
      <c r="AN12474" s="61"/>
      <c r="AO12474" s="61"/>
      <c r="AP12474" s="62"/>
      <c r="AQ12474" s="61"/>
      <c r="AR12474" s="61"/>
      <c r="AS12474" s="61"/>
      <c r="AT12474" s="61"/>
      <c r="AU12474" s="61"/>
      <c r="AV12474" s="61"/>
      <c r="AW12474" s="60"/>
    </row>
    <row r="12475" s="59" customFormat="1" customHeight="1" spans="1:49">
      <c r="A12475" s="60"/>
      <c r="B12475" s="60"/>
      <c r="C12475" s="60"/>
      <c r="D12475" s="60"/>
      <c r="H12475" s="61"/>
      <c r="I12475" s="61"/>
      <c r="J12475" s="61"/>
      <c r="K12475" s="61"/>
      <c r="L12475" s="61"/>
      <c r="M12475" s="61"/>
      <c r="N12475" s="61"/>
      <c r="O12475" s="61"/>
      <c r="P12475" s="61"/>
      <c r="Q12475" s="61"/>
      <c r="R12475" s="61"/>
      <c r="S12475" s="61"/>
      <c r="T12475" s="61"/>
      <c r="U12475" s="61"/>
      <c r="V12475" s="61"/>
      <c r="W12475" s="61"/>
      <c r="X12475" s="61"/>
      <c r="Y12475" s="61"/>
      <c r="Z12475" s="61"/>
      <c r="AA12475" s="61"/>
      <c r="AB12475" s="61"/>
      <c r="AC12475" s="61"/>
      <c r="AD12475" s="61"/>
      <c r="AE12475" s="61"/>
      <c r="AF12475" s="61"/>
      <c r="AG12475" s="61"/>
      <c r="AH12475" s="61"/>
      <c r="AI12475" s="61"/>
      <c r="AJ12475" s="61"/>
      <c r="AK12475" s="61"/>
      <c r="AL12475" s="61"/>
      <c r="AM12475" s="61"/>
      <c r="AN12475" s="61"/>
      <c r="AO12475" s="61"/>
      <c r="AP12475" s="62"/>
      <c r="AQ12475" s="61"/>
      <c r="AR12475" s="61"/>
      <c r="AS12475" s="61"/>
      <c r="AT12475" s="61"/>
      <c r="AU12475" s="61"/>
      <c r="AV12475" s="61"/>
      <c r="AW12475" s="60"/>
    </row>
    <row r="12476" s="59" customFormat="1" customHeight="1" spans="1:49">
      <c r="A12476" s="60"/>
      <c r="B12476" s="60"/>
      <c r="C12476" s="60"/>
      <c r="D12476" s="60"/>
      <c r="H12476" s="61"/>
      <c r="I12476" s="61"/>
      <c r="J12476" s="61"/>
      <c r="K12476" s="61"/>
      <c r="L12476" s="61"/>
      <c r="M12476" s="61"/>
      <c r="N12476" s="61"/>
      <c r="O12476" s="61"/>
      <c r="P12476" s="61"/>
      <c r="Q12476" s="61"/>
      <c r="R12476" s="61"/>
      <c r="S12476" s="61"/>
      <c r="T12476" s="61"/>
      <c r="U12476" s="61"/>
      <c r="V12476" s="61"/>
      <c r="W12476" s="61"/>
      <c r="X12476" s="61"/>
      <c r="Y12476" s="61"/>
      <c r="Z12476" s="61"/>
      <c r="AA12476" s="61"/>
      <c r="AB12476" s="61"/>
      <c r="AC12476" s="61"/>
      <c r="AD12476" s="61"/>
      <c r="AE12476" s="61"/>
      <c r="AF12476" s="61"/>
      <c r="AG12476" s="61"/>
      <c r="AH12476" s="61"/>
      <c r="AI12476" s="61"/>
      <c r="AJ12476" s="61"/>
      <c r="AK12476" s="61"/>
      <c r="AL12476" s="61"/>
      <c r="AM12476" s="61"/>
      <c r="AN12476" s="61"/>
      <c r="AO12476" s="61"/>
      <c r="AP12476" s="62"/>
      <c r="AQ12476" s="61"/>
      <c r="AR12476" s="61"/>
      <c r="AS12476" s="61"/>
      <c r="AT12476" s="61"/>
      <c r="AU12476" s="61"/>
      <c r="AV12476" s="61"/>
      <c r="AW12476" s="60"/>
    </row>
    <row r="12477" s="59" customFormat="1" customHeight="1" spans="1:49">
      <c r="A12477" s="60"/>
      <c r="B12477" s="60"/>
      <c r="C12477" s="60"/>
      <c r="D12477" s="60"/>
      <c r="H12477" s="61"/>
      <c r="I12477" s="61"/>
      <c r="J12477" s="61"/>
      <c r="K12477" s="61"/>
      <c r="L12477" s="61"/>
      <c r="M12477" s="61"/>
      <c r="N12477" s="61"/>
      <c r="O12477" s="61"/>
      <c r="P12477" s="61"/>
      <c r="Q12477" s="61"/>
      <c r="R12477" s="61"/>
      <c r="S12477" s="61"/>
      <c r="T12477" s="61"/>
      <c r="U12477" s="61"/>
      <c r="V12477" s="61"/>
      <c r="W12477" s="61"/>
      <c r="X12477" s="61"/>
      <c r="Y12477" s="61"/>
      <c r="Z12477" s="61"/>
      <c r="AA12477" s="61"/>
      <c r="AB12477" s="61"/>
      <c r="AC12477" s="61"/>
      <c r="AD12477" s="61"/>
      <c r="AE12477" s="61"/>
      <c r="AF12477" s="61"/>
      <c r="AG12477" s="61"/>
      <c r="AH12477" s="61"/>
      <c r="AI12477" s="61"/>
      <c r="AJ12477" s="61"/>
      <c r="AK12477" s="61"/>
      <c r="AL12477" s="61"/>
      <c r="AM12477" s="61"/>
      <c r="AN12477" s="61"/>
      <c r="AO12477" s="61"/>
      <c r="AP12477" s="62"/>
      <c r="AQ12477" s="61"/>
      <c r="AR12477" s="61"/>
      <c r="AS12477" s="61"/>
      <c r="AT12477" s="61"/>
      <c r="AU12477" s="61"/>
      <c r="AV12477" s="61"/>
      <c r="AW12477" s="60"/>
    </row>
    <row r="12478" s="59" customFormat="1" customHeight="1" spans="1:49">
      <c r="A12478" s="60"/>
      <c r="B12478" s="60"/>
      <c r="C12478" s="60"/>
      <c r="D12478" s="60"/>
      <c r="H12478" s="61"/>
      <c r="I12478" s="61"/>
      <c r="J12478" s="61"/>
      <c r="K12478" s="61"/>
      <c r="L12478" s="61"/>
      <c r="M12478" s="61"/>
      <c r="N12478" s="61"/>
      <c r="O12478" s="61"/>
      <c r="P12478" s="61"/>
      <c r="Q12478" s="61"/>
      <c r="R12478" s="61"/>
      <c r="S12478" s="61"/>
      <c r="T12478" s="61"/>
      <c r="U12478" s="61"/>
      <c r="V12478" s="61"/>
      <c r="W12478" s="61"/>
      <c r="X12478" s="61"/>
      <c r="Y12478" s="61"/>
      <c r="Z12478" s="61"/>
      <c r="AA12478" s="61"/>
      <c r="AB12478" s="61"/>
      <c r="AC12478" s="61"/>
      <c r="AD12478" s="61"/>
      <c r="AE12478" s="61"/>
      <c r="AF12478" s="61"/>
      <c r="AG12478" s="61"/>
      <c r="AH12478" s="61"/>
      <c r="AI12478" s="61"/>
      <c r="AJ12478" s="61"/>
      <c r="AK12478" s="61"/>
      <c r="AL12478" s="61"/>
      <c r="AM12478" s="61"/>
      <c r="AN12478" s="61"/>
      <c r="AO12478" s="61"/>
      <c r="AP12478" s="62"/>
      <c r="AQ12478" s="61"/>
      <c r="AR12478" s="61"/>
      <c r="AS12478" s="61"/>
      <c r="AT12478" s="61"/>
      <c r="AU12478" s="61"/>
      <c r="AV12478" s="61"/>
      <c r="AW12478" s="60"/>
    </row>
    <row r="12479" s="59" customFormat="1" customHeight="1" spans="1:49">
      <c r="A12479" s="60"/>
      <c r="B12479" s="60"/>
      <c r="C12479" s="60"/>
      <c r="D12479" s="60"/>
      <c r="H12479" s="61"/>
      <c r="I12479" s="61"/>
      <c r="J12479" s="61"/>
      <c r="K12479" s="61"/>
      <c r="L12479" s="61"/>
      <c r="M12479" s="61"/>
      <c r="N12479" s="61"/>
      <c r="O12479" s="61"/>
      <c r="P12479" s="61"/>
      <c r="Q12479" s="61"/>
      <c r="R12479" s="61"/>
      <c r="S12479" s="61"/>
      <c r="T12479" s="61"/>
      <c r="U12479" s="61"/>
      <c r="V12479" s="61"/>
      <c r="W12479" s="61"/>
      <c r="X12479" s="61"/>
      <c r="Y12479" s="61"/>
      <c r="Z12479" s="61"/>
      <c r="AA12479" s="61"/>
      <c r="AB12479" s="61"/>
      <c r="AC12479" s="61"/>
      <c r="AD12479" s="61"/>
      <c r="AE12479" s="61"/>
      <c r="AF12479" s="61"/>
      <c r="AG12479" s="61"/>
      <c r="AH12479" s="61"/>
      <c r="AI12479" s="61"/>
      <c r="AJ12479" s="61"/>
      <c r="AK12479" s="61"/>
      <c r="AL12479" s="61"/>
      <c r="AM12479" s="61"/>
      <c r="AN12479" s="61"/>
      <c r="AO12479" s="61"/>
      <c r="AP12479" s="62"/>
      <c r="AQ12479" s="61"/>
      <c r="AR12479" s="61"/>
      <c r="AS12479" s="61"/>
      <c r="AT12479" s="61"/>
      <c r="AU12479" s="61"/>
      <c r="AV12479" s="61"/>
      <c r="AW12479" s="60"/>
    </row>
    <row r="12480" s="59" customFormat="1" customHeight="1" spans="1:49">
      <c r="A12480" s="60"/>
      <c r="B12480" s="60"/>
      <c r="C12480" s="60"/>
      <c r="D12480" s="60"/>
      <c r="H12480" s="61"/>
      <c r="I12480" s="61"/>
      <c r="J12480" s="61"/>
      <c r="K12480" s="61"/>
      <c r="L12480" s="61"/>
      <c r="M12480" s="61"/>
      <c r="N12480" s="61"/>
      <c r="O12480" s="61"/>
      <c r="P12480" s="61"/>
      <c r="Q12480" s="61"/>
      <c r="R12480" s="61"/>
      <c r="S12480" s="61"/>
      <c r="T12480" s="61"/>
      <c r="U12480" s="61"/>
      <c r="V12480" s="61"/>
      <c r="W12480" s="61"/>
      <c r="X12480" s="61"/>
      <c r="Y12480" s="61"/>
      <c r="Z12480" s="61"/>
      <c r="AA12480" s="61"/>
      <c r="AB12480" s="61"/>
      <c r="AC12480" s="61"/>
      <c r="AD12480" s="61"/>
      <c r="AE12480" s="61"/>
      <c r="AF12480" s="61"/>
      <c r="AG12480" s="61"/>
      <c r="AH12480" s="61"/>
      <c r="AI12480" s="61"/>
      <c r="AJ12480" s="61"/>
      <c r="AK12480" s="61"/>
      <c r="AL12480" s="61"/>
      <c r="AM12480" s="61"/>
      <c r="AN12480" s="61"/>
      <c r="AO12480" s="61"/>
      <c r="AP12480" s="62"/>
      <c r="AQ12480" s="61"/>
      <c r="AR12480" s="61"/>
      <c r="AS12480" s="61"/>
      <c r="AT12480" s="61"/>
      <c r="AU12480" s="61"/>
      <c r="AV12480" s="61"/>
      <c r="AW12480" s="60"/>
    </row>
    <row r="12481" s="59" customFormat="1" customHeight="1" spans="1:49">
      <c r="A12481" s="60"/>
      <c r="B12481" s="60"/>
      <c r="C12481" s="60"/>
      <c r="D12481" s="60"/>
      <c r="H12481" s="61"/>
      <c r="I12481" s="61"/>
      <c r="J12481" s="61"/>
      <c r="K12481" s="61"/>
      <c r="L12481" s="61"/>
      <c r="M12481" s="61"/>
      <c r="N12481" s="61"/>
      <c r="O12481" s="61"/>
      <c r="P12481" s="61"/>
      <c r="Q12481" s="61"/>
      <c r="R12481" s="61"/>
      <c r="S12481" s="61"/>
      <c r="T12481" s="61"/>
      <c r="U12481" s="61"/>
      <c r="V12481" s="61"/>
      <c r="W12481" s="61"/>
      <c r="X12481" s="61"/>
      <c r="Y12481" s="61"/>
      <c r="Z12481" s="61"/>
      <c r="AA12481" s="61"/>
      <c r="AB12481" s="61"/>
      <c r="AC12481" s="61"/>
      <c r="AD12481" s="61"/>
      <c r="AE12481" s="61"/>
      <c r="AF12481" s="61"/>
      <c r="AG12481" s="61"/>
      <c r="AH12481" s="61"/>
      <c r="AI12481" s="61"/>
      <c r="AJ12481" s="61"/>
      <c r="AK12481" s="61"/>
      <c r="AL12481" s="61"/>
      <c r="AM12481" s="61"/>
      <c r="AN12481" s="61"/>
      <c r="AO12481" s="61"/>
      <c r="AP12481" s="62"/>
      <c r="AQ12481" s="61"/>
      <c r="AR12481" s="61"/>
      <c r="AS12481" s="61"/>
      <c r="AT12481" s="61"/>
      <c r="AU12481" s="61"/>
      <c r="AV12481" s="61"/>
      <c r="AW12481" s="60"/>
    </row>
    <row r="12482" s="59" customFormat="1" customHeight="1" spans="1:49">
      <c r="A12482" s="60"/>
      <c r="B12482" s="60"/>
      <c r="C12482" s="60"/>
      <c r="D12482" s="60"/>
      <c r="H12482" s="61"/>
      <c r="I12482" s="61"/>
      <c r="J12482" s="61"/>
      <c r="K12482" s="61"/>
      <c r="L12482" s="61"/>
      <c r="M12482" s="61"/>
      <c r="N12482" s="61"/>
      <c r="O12482" s="61"/>
      <c r="P12482" s="61"/>
      <c r="Q12482" s="61"/>
      <c r="R12482" s="61"/>
      <c r="S12482" s="61"/>
      <c r="T12482" s="61"/>
      <c r="U12482" s="61"/>
      <c r="V12482" s="61"/>
      <c r="W12482" s="61"/>
      <c r="X12482" s="61"/>
      <c r="Y12482" s="61"/>
      <c r="Z12482" s="61"/>
      <c r="AA12482" s="61"/>
      <c r="AB12482" s="61"/>
      <c r="AC12482" s="61"/>
      <c r="AD12482" s="61"/>
      <c r="AE12482" s="61"/>
      <c r="AF12482" s="61"/>
      <c r="AG12482" s="61"/>
      <c r="AH12482" s="61"/>
      <c r="AI12482" s="61"/>
      <c r="AJ12482" s="61"/>
      <c r="AK12482" s="61"/>
      <c r="AL12482" s="61"/>
      <c r="AM12482" s="61"/>
      <c r="AN12482" s="61"/>
      <c r="AO12482" s="61"/>
      <c r="AP12482" s="62"/>
      <c r="AQ12482" s="61"/>
      <c r="AR12482" s="61"/>
      <c r="AS12482" s="61"/>
      <c r="AT12482" s="61"/>
      <c r="AU12482" s="61"/>
      <c r="AV12482" s="61"/>
      <c r="AW12482" s="60"/>
    </row>
    <row r="12483" s="59" customFormat="1" customHeight="1" spans="1:49">
      <c r="A12483" s="60"/>
      <c r="B12483" s="60"/>
      <c r="C12483" s="60"/>
      <c r="D12483" s="60"/>
      <c r="H12483" s="61"/>
      <c r="I12483" s="61"/>
      <c r="J12483" s="61"/>
      <c r="K12483" s="61"/>
      <c r="L12483" s="61"/>
      <c r="M12483" s="61"/>
      <c r="N12483" s="61"/>
      <c r="O12483" s="61"/>
      <c r="P12483" s="61"/>
      <c r="Q12483" s="61"/>
      <c r="R12483" s="61"/>
      <c r="S12483" s="61"/>
      <c r="T12483" s="61"/>
      <c r="U12483" s="61"/>
      <c r="V12483" s="61"/>
      <c r="W12483" s="61"/>
      <c r="X12483" s="61"/>
      <c r="Y12483" s="61"/>
      <c r="Z12483" s="61"/>
      <c r="AA12483" s="61"/>
      <c r="AB12483" s="61"/>
      <c r="AC12483" s="61"/>
      <c r="AD12483" s="61"/>
      <c r="AE12483" s="61"/>
      <c r="AF12483" s="61"/>
      <c r="AG12483" s="61"/>
      <c r="AH12483" s="61"/>
      <c r="AI12483" s="61"/>
      <c r="AJ12483" s="61"/>
      <c r="AK12483" s="61"/>
      <c r="AL12483" s="61"/>
      <c r="AM12483" s="61"/>
      <c r="AN12483" s="61"/>
      <c r="AO12483" s="61"/>
      <c r="AP12483" s="62"/>
      <c r="AQ12483" s="61"/>
      <c r="AR12483" s="61"/>
      <c r="AS12483" s="61"/>
      <c r="AT12483" s="61"/>
      <c r="AU12483" s="61"/>
      <c r="AV12483" s="61"/>
      <c r="AW12483" s="60"/>
    </row>
    <row r="12484" s="59" customFormat="1" customHeight="1" spans="1:49">
      <c r="A12484" s="60"/>
      <c r="B12484" s="60"/>
      <c r="C12484" s="60"/>
      <c r="D12484" s="60"/>
      <c r="H12484" s="61"/>
      <c r="I12484" s="61"/>
      <c r="J12484" s="61"/>
      <c r="K12484" s="61"/>
      <c r="L12484" s="61"/>
      <c r="M12484" s="61"/>
      <c r="N12484" s="61"/>
      <c r="O12484" s="61"/>
      <c r="P12484" s="61"/>
      <c r="Q12484" s="61"/>
      <c r="R12484" s="61"/>
      <c r="S12484" s="61"/>
      <c r="T12484" s="61"/>
      <c r="U12484" s="61"/>
      <c r="V12484" s="61"/>
      <c r="W12484" s="61"/>
      <c r="X12484" s="61"/>
      <c r="Y12484" s="61"/>
      <c r="Z12484" s="61"/>
      <c r="AA12484" s="61"/>
      <c r="AB12484" s="61"/>
      <c r="AC12484" s="61"/>
      <c r="AD12484" s="61"/>
      <c r="AE12484" s="61"/>
      <c r="AF12484" s="61"/>
      <c r="AG12484" s="61"/>
      <c r="AH12484" s="61"/>
      <c r="AI12484" s="61"/>
      <c r="AJ12484" s="61"/>
      <c r="AK12484" s="61"/>
      <c r="AL12484" s="61"/>
      <c r="AM12484" s="61"/>
      <c r="AN12484" s="61"/>
      <c r="AO12484" s="61"/>
      <c r="AP12484" s="62"/>
      <c r="AQ12484" s="61"/>
      <c r="AR12484" s="61"/>
      <c r="AS12484" s="61"/>
      <c r="AT12484" s="61"/>
      <c r="AU12484" s="61"/>
      <c r="AV12484" s="61"/>
      <c r="AW12484" s="60"/>
    </row>
    <row r="12485" s="59" customFormat="1" customHeight="1" spans="1:49">
      <c r="A12485" s="60"/>
      <c r="B12485" s="60"/>
      <c r="C12485" s="60"/>
      <c r="D12485" s="60"/>
      <c r="H12485" s="61"/>
      <c r="I12485" s="61"/>
      <c r="J12485" s="61"/>
      <c r="K12485" s="61"/>
      <c r="L12485" s="61"/>
      <c r="M12485" s="61"/>
      <c r="N12485" s="61"/>
      <c r="O12485" s="61"/>
      <c r="P12485" s="61"/>
      <c r="Q12485" s="61"/>
      <c r="R12485" s="61"/>
      <c r="S12485" s="61"/>
      <c r="T12485" s="61"/>
      <c r="U12485" s="61"/>
      <c r="V12485" s="61"/>
      <c r="W12485" s="61"/>
      <c r="X12485" s="61"/>
      <c r="Y12485" s="61"/>
      <c r="Z12485" s="61"/>
      <c r="AA12485" s="61"/>
      <c r="AB12485" s="61"/>
      <c r="AC12485" s="61"/>
      <c r="AD12485" s="61"/>
      <c r="AE12485" s="61"/>
      <c r="AF12485" s="61"/>
      <c r="AG12485" s="61"/>
      <c r="AH12485" s="61"/>
      <c r="AI12485" s="61"/>
      <c r="AJ12485" s="61"/>
      <c r="AK12485" s="61"/>
      <c r="AL12485" s="61"/>
      <c r="AM12485" s="61"/>
      <c r="AN12485" s="61"/>
      <c r="AO12485" s="61"/>
      <c r="AP12485" s="62"/>
      <c r="AQ12485" s="61"/>
      <c r="AR12485" s="61"/>
      <c r="AS12485" s="61"/>
      <c r="AT12485" s="61"/>
      <c r="AU12485" s="61"/>
      <c r="AV12485" s="61"/>
      <c r="AW12485" s="60"/>
    </row>
    <row r="12486" s="59" customFormat="1" customHeight="1" spans="1:49">
      <c r="A12486" s="60"/>
      <c r="B12486" s="60"/>
      <c r="C12486" s="60"/>
      <c r="D12486" s="60"/>
      <c r="H12486" s="61"/>
      <c r="I12486" s="61"/>
      <c r="J12486" s="61"/>
      <c r="K12486" s="61"/>
      <c r="L12486" s="61"/>
      <c r="M12486" s="61"/>
      <c r="N12486" s="61"/>
      <c r="O12486" s="61"/>
      <c r="P12486" s="61"/>
      <c r="Q12486" s="61"/>
      <c r="R12486" s="61"/>
      <c r="S12486" s="61"/>
      <c r="T12486" s="61"/>
      <c r="U12486" s="61"/>
      <c r="V12486" s="61"/>
      <c r="W12486" s="61"/>
      <c r="X12486" s="61"/>
      <c r="Y12486" s="61"/>
      <c r="Z12486" s="61"/>
      <c r="AA12486" s="61"/>
      <c r="AB12486" s="61"/>
      <c r="AC12486" s="61"/>
      <c r="AD12486" s="61"/>
      <c r="AE12486" s="61"/>
      <c r="AF12486" s="61"/>
      <c r="AG12486" s="61"/>
      <c r="AH12486" s="61"/>
      <c r="AI12486" s="61"/>
      <c r="AJ12486" s="61"/>
      <c r="AK12486" s="61"/>
      <c r="AL12486" s="61"/>
      <c r="AM12486" s="61"/>
      <c r="AN12486" s="61"/>
      <c r="AO12486" s="61"/>
      <c r="AP12486" s="62"/>
      <c r="AQ12486" s="61"/>
      <c r="AR12486" s="61"/>
      <c r="AS12486" s="61"/>
      <c r="AT12486" s="61"/>
      <c r="AU12486" s="61"/>
      <c r="AV12486" s="61"/>
      <c r="AW12486" s="60"/>
    </row>
    <row r="12487" s="59" customFormat="1" customHeight="1" spans="1:49">
      <c r="A12487" s="60"/>
      <c r="B12487" s="60"/>
      <c r="C12487" s="60"/>
      <c r="D12487" s="60"/>
      <c r="H12487" s="61"/>
      <c r="I12487" s="61"/>
      <c r="J12487" s="61"/>
      <c r="K12487" s="61"/>
      <c r="L12487" s="61"/>
      <c r="M12487" s="61"/>
      <c r="N12487" s="61"/>
      <c r="O12487" s="61"/>
      <c r="P12487" s="61"/>
      <c r="Q12487" s="61"/>
      <c r="R12487" s="61"/>
      <c r="S12487" s="61"/>
      <c r="T12487" s="61"/>
      <c r="U12487" s="61"/>
      <c r="V12487" s="61"/>
      <c r="W12487" s="61"/>
      <c r="X12487" s="61"/>
      <c r="Y12487" s="61"/>
      <c r="Z12487" s="61"/>
      <c r="AA12487" s="61"/>
      <c r="AB12487" s="61"/>
      <c r="AC12487" s="61"/>
      <c r="AD12487" s="61"/>
      <c r="AE12487" s="61"/>
      <c r="AF12487" s="61"/>
      <c r="AG12487" s="61"/>
      <c r="AH12487" s="61"/>
      <c r="AI12487" s="61"/>
      <c r="AJ12487" s="61"/>
      <c r="AK12487" s="61"/>
      <c r="AL12487" s="61"/>
      <c r="AM12487" s="61"/>
      <c r="AN12487" s="61"/>
      <c r="AO12487" s="61"/>
      <c r="AP12487" s="62"/>
      <c r="AQ12487" s="61"/>
      <c r="AR12487" s="61"/>
      <c r="AS12487" s="61"/>
      <c r="AT12487" s="61"/>
      <c r="AU12487" s="61"/>
      <c r="AV12487" s="61"/>
      <c r="AW12487" s="60"/>
    </row>
    <row r="12488" s="59" customFormat="1" customHeight="1" spans="1:49">
      <c r="A12488" s="60"/>
      <c r="B12488" s="60"/>
      <c r="C12488" s="60"/>
      <c r="D12488" s="60"/>
      <c r="H12488" s="61"/>
      <c r="I12488" s="61"/>
      <c r="J12488" s="61"/>
      <c r="K12488" s="61"/>
      <c r="L12488" s="61"/>
      <c r="M12488" s="61"/>
      <c r="N12488" s="61"/>
      <c r="O12488" s="61"/>
      <c r="P12488" s="61"/>
      <c r="Q12488" s="61"/>
      <c r="R12488" s="61"/>
      <c r="S12488" s="61"/>
      <c r="T12488" s="61"/>
      <c r="U12488" s="61"/>
      <c r="V12488" s="61"/>
      <c r="W12488" s="61"/>
      <c r="X12488" s="61"/>
      <c r="Y12488" s="61"/>
      <c r="Z12488" s="61"/>
      <c r="AA12488" s="61"/>
      <c r="AB12488" s="61"/>
      <c r="AC12488" s="61"/>
      <c r="AD12488" s="61"/>
      <c r="AE12488" s="61"/>
      <c r="AF12488" s="61"/>
      <c r="AG12488" s="61"/>
      <c r="AH12488" s="61"/>
      <c r="AI12488" s="61"/>
      <c r="AJ12488" s="61"/>
      <c r="AK12488" s="61"/>
      <c r="AL12488" s="61"/>
      <c r="AM12488" s="61"/>
      <c r="AN12488" s="61"/>
      <c r="AO12488" s="61"/>
      <c r="AP12488" s="62"/>
      <c r="AQ12488" s="61"/>
      <c r="AR12488" s="61"/>
      <c r="AS12488" s="61"/>
      <c r="AT12488" s="61"/>
      <c r="AU12488" s="61"/>
      <c r="AV12488" s="61"/>
      <c r="AW12488" s="60"/>
    </row>
    <row r="12489" s="59" customFormat="1" customHeight="1" spans="1:49">
      <c r="A12489" s="60"/>
      <c r="B12489" s="60"/>
      <c r="C12489" s="60"/>
      <c r="D12489" s="60"/>
      <c r="H12489" s="61"/>
      <c r="I12489" s="61"/>
      <c r="J12489" s="61"/>
      <c r="K12489" s="61"/>
      <c r="L12489" s="61"/>
      <c r="M12489" s="61"/>
      <c r="N12489" s="61"/>
      <c r="O12489" s="61"/>
      <c r="P12489" s="61"/>
      <c r="Q12489" s="61"/>
      <c r="R12489" s="61"/>
      <c r="S12489" s="61"/>
      <c r="T12489" s="61"/>
      <c r="U12489" s="61"/>
      <c r="V12489" s="61"/>
      <c r="W12489" s="61"/>
      <c r="X12489" s="61"/>
      <c r="Y12489" s="61"/>
      <c r="Z12489" s="61"/>
      <c r="AA12489" s="61"/>
      <c r="AB12489" s="61"/>
      <c r="AC12489" s="61"/>
      <c r="AD12489" s="61"/>
      <c r="AE12489" s="61"/>
      <c r="AF12489" s="61"/>
      <c r="AG12489" s="61"/>
      <c r="AH12489" s="61"/>
      <c r="AI12489" s="61"/>
      <c r="AJ12489" s="61"/>
      <c r="AK12489" s="61"/>
      <c r="AL12489" s="61"/>
      <c r="AM12489" s="61"/>
      <c r="AN12489" s="61"/>
      <c r="AO12489" s="61"/>
      <c r="AP12489" s="62"/>
      <c r="AQ12489" s="61"/>
      <c r="AR12489" s="61"/>
      <c r="AS12489" s="61"/>
      <c r="AT12489" s="61"/>
      <c r="AU12489" s="61"/>
      <c r="AV12489" s="61"/>
      <c r="AW12489" s="60"/>
    </row>
    <row r="12490" s="59" customFormat="1" customHeight="1" spans="1:49">
      <c r="A12490" s="60"/>
      <c r="B12490" s="60"/>
      <c r="C12490" s="60"/>
      <c r="D12490" s="60"/>
      <c r="H12490" s="61"/>
      <c r="I12490" s="61"/>
      <c r="J12490" s="61"/>
      <c r="K12490" s="61"/>
      <c r="L12490" s="61"/>
      <c r="M12490" s="61"/>
      <c r="N12490" s="61"/>
      <c r="O12490" s="61"/>
      <c r="P12490" s="61"/>
      <c r="Q12490" s="61"/>
      <c r="R12490" s="61"/>
      <c r="S12490" s="61"/>
      <c r="T12490" s="61"/>
      <c r="U12490" s="61"/>
      <c r="V12490" s="61"/>
      <c r="W12490" s="61"/>
      <c r="X12490" s="61"/>
      <c r="Y12490" s="61"/>
      <c r="Z12490" s="61"/>
      <c r="AA12490" s="61"/>
      <c r="AB12490" s="61"/>
      <c r="AC12490" s="61"/>
      <c r="AD12490" s="61"/>
      <c r="AE12490" s="61"/>
      <c r="AF12490" s="61"/>
      <c r="AG12490" s="61"/>
      <c r="AH12490" s="61"/>
      <c r="AI12490" s="61"/>
      <c r="AJ12490" s="61"/>
      <c r="AK12490" s="61"/>
      <c r="AL12490" s="61"/>
      <c r="AM12490" s="61"/>
      <c r="AN12490" s="61"/>
      <c r="AO12490" s="61"/>
      <c r="AP12490" s="62"/>
      <c r="AQ12490" s="61"/>
      <c r="AR12490" s="61"/>
      <c r="AS12490" s="61"/>
      <c r="AT12490" s="61"/>
      <c r="AU12490" s="61"/>
      <c r="AV12490" s="61"/>
      <c r="AW12490" s="60"/>
    </row>
    <row r="12491" s="59" customFormat="1" customHeight="1" spans="1:49">
      <c r="A12491" s="60"/>
      <c r="B12491" s="60"/>
      <c r="C12491" s="60"/>
      <c r="D12491" s="60"/>
      <c r="H12491" s="61"/>
      <c r="I12491" s="61"/>
      <c r="J12491" s="61"/>
      <c r="K12491" s="61"/>
      <c r="L12491" s="61"/>
      <c r="M12491" s="61"/>
      <c r="N12491" s="61"/>
      <c r="O12491" s="61"/>
      <c r="P12491" s="61"/>
      <c r="Q12491" s="61"/>
      <c r="R12491" s="61"/>
      <c r="S12491" s="61"/>
      <c r="T12491" s="61"/>
      <c r="U12491" s="61"/>
      <c r="V12491" s="61"/>
      <c r="W12491" s="61"/>
      <c r="X12491" s="61"/>
      <c r="Y12491" s="61"/>
      <c r="Z12491" s="61"/>
      <c r="AA12491" s="61"/>
      <c r="AB12491" s="61"/>
      <c r="AC12491" s="61"/>
      <c r="AD12491" s="61"/>
      <c r="AE12491" s="61"/>
      <c r="AF12491" s="61"/>
      <c r="AG12491" s="61"/>
      <c r="AH12491" s="61"/>
      <c r="AI12491" s="61"/>
      <c r="AJ12491" s="61"/>
      <c r="AK12491" s="61"/>
      <c r="AL12491" s="61"/>
      <c r="AM12491" s="61"/>
      <c r="AN12491" s="61"/>
      <c r="AO12491" s="61"/>
      <c r="AP12491" s="62"/>
      <c r="AQ12491" s="61"/>
      <c r="AR12491" s="61"/>
      <c r="AS12491" s="61"/>
      <c r="AT12491" s="61"/>
      <c r="AU12491" s="61"/>
      <c r="AV12491" s="61"/>
      <c r="AW12491" s="60"/>
    </row>
    <row r="12492" s="59" customFormat="1" customHeight="1" spans="1:49">
      <c r="A12492" s="60"/>
      <c r="B12492" s="60"/>
      <c r="C12492" s="60"/>
      <c r="D12492" s="60"/>
      <c r="H12492" s="61"/>
      <c r="I12492" s="61"/>
      <c r="J12492" s="61"/>
      <c r="K12492" s="61"/>
      <c r="L12492" s="61"/>
      <c r="M12492" s="61"/>
      <c r="N12492" s="61"/>
      <c r="O12492" s="61"/>
      <c r="P12492" s="61"/>
      <c r="Q12492" s="61"/>
      <c r="R12492" s="61"/>
      <c r="S12492" s="61"/>
      <c r="T12492" s="61"/>
      <c r="U12492" s="61"/>
      <c r="V12492" s="61"/>
      <c r="W12492" s="61"/>
      <c r="X12492" s="61"/>
      <c r="Y12492" s="61"/>
      <c r="Z12492" s="61"/>
      <c r="AA12492" s="61"/>
      <c r="AB12492" s="61"/>
      <c r="AC12492" s="61"/>
      <c r="AD12492" s="61"/>
      <c r="AE12492" s="61"/>
      <c r="AF12492" s="61"/>
      <c r="AG12492" s="61"/>
      <c r="AH12492" s="61"/>
      <c r="AI12492" s="61"/>
      <c r="AJ12492" s="61"/>
      <c r="AK12492" s="61"/>
      <c r="AL12492" s="61"/>
      <c r="AM12492" s="61"/>
      <c r="AN12492" s="61"/>
      <c r="AO12492" s="61"/>
      <c r="AP12492" s="62"/>
      <c r="AQ12492" s="61"/>
      <c r="AR12492" s="61"/>
      <c r="AS12492" s="61"/>
      <c r="AT12492" s="61"/>
      <c r="AU12492" s="61"/>
      <c r="AV12492" s="61"/>
      <c r="AW12492" s="60"/>
    </row>
    <row r="12493" s="59" customFormat="1" customHeight="1" spans="1:49">
      <c r="A12493" s="60"/>
      <c r="B12493" s="60"/>
      <c r="C12493" s="60"/>
      <c r="D12493" s="60"/>
      <c r="H12493" s="61"/>
      <c r="I12493" s="61"/>
      <c r="J12493" s="61"/>
      <c r="K12493" s="61"/>
      <c r="L12493" s="61"/>
      <c r="M12493" s="61"/>
      <c r="N12493" s="61"/>
      <c r="O12493" s="61"/>
      <c r="P12493" s="61"/>
      <c r="Q12493" s="61"/>
      <c r="R12493" s="61"/>
      <c r="S12493" s="61"/>
      <c r="T12493" s="61"/>
      <c r="U12493" s="61"/>
      <c r="V12493" s="61"/>
      <c r="W12493" s="61"/>
      <c r="X12493" s="61"/>
      <c r="Y12493" s="61"/>
      <c r="Z12493" s="61"/>
      <c r="AA12493" s="61"/>
      <c r="AB12493" s="61"/>
      <c r="AC12493" s="61"/>
      <c r="AD12493" s="61"/>
      <c r="AE12493" s="61"/>
      <c r="AF12493" s="61"/>
      <c r="AG12493" s="61"/>
      <c r="AH12493" s="61"/>
      <c r="AI12493" s="61"/>
      <c r="AJ12493" s="61"/>
      <c r="AK12493" s="61"/>
      <c r="AL12493" s="61"/>
      <c r="AM12493" s="61"/>
      <c r="AN12493" s="61"/>
      <c r="AO12493" s="61"/>
      <c r="AP12493" s="62"/>
      <c r="AQ12493" s="61"/>
      <c r="AR12493" s="61"/>
      <c r="AS12493" s="61"/>
      <c r="AT12493" s="61"/>
      <c r="AU12493" s="61"/>
      <c r="AV12493" s="61"/>
      <c r="AW12493" s="60"/>
    </row>
    <row r="12494" s="59" customFormat="1" customHeight="1" spans="1:49">
      <c r="A12494" s="60"/>
      <c r="B12494" s="60"/>
      <c r="C12494" s="60"/>
      <c r="D12494" s="60"/>
      <c r="H12494" s="61"/>
      <c r="I12494" s="61"/>
      <c r="J12494" s="61"/>
      <c r="K12494" s="61"/>
      <c r="L12494" s="61"/>
      <c r="M12494" s="61"/>
      <c r="N12494" s="61"/>
      <c r="O12494" s="61"/>
      <c r="P12494" s="61"/>
      <c r="Q12494" s="61"/>
      <c r="R12494" s="61"/>
      <c r="S12494" s="61"/>
      <c r="T12494" s="61"/>
      <c r="U12494" s="61"/>
      <c r="V12494" s="61"/>
      <c r="W12494" s="61"/>
      <c r="X12494" s="61"/>
      <c r="Y12494" s="61"/>
      <c r="Z12494" s="61"/>
      <c r="AA12494" s="61"/>
      <c r="AB12494" s="61"/>
      <c r="AC12494" s="61"/>
      <c r="AD12494" s="61"/>
      <c r="AE12494" s="61"/>
      <c r="AF12494" s="61"/>
      <c r="AG12494" s="61"/>
      <c r="AH12494" s="61"/>
      <c r="AI12494" s="61"/>
      <c r="AJ12494" s="61"/>
      <c r="AK12494" s="61"/>
      <c r="AL12494" s="61"/>
      <c r="AM12494" s="61"/>
      <c r="AN12494" s="61"/>
      <c r="AO12494" s="61"/>
      <c r="AP12494" s="62"/>
      <c r="AQ12494" s="61"/>
      <c r="AR12494" s="61"/>
      <c r="AS12494" s="61"/>
      <c r="AT12494" s="61"/>
      <c r="AU12494" s="61"/>
      <c r="AV12494" s="61"/>
      <c r="AW12494" s="60"/>
    </row>
    <row r="12495" s="59" customFormat="1" customHeight="1" spans="1:49">
      <c r="A12495" s="60"/>
      <c r="B12495" s="60"/>
      <c r="C12495" s="60"/>
      <c r="D12495" s="60"/>
      <c r="H12495" s="61"/>
      <c r="I12495" s="61"/>
      <c r="J12495" s="61"/>
      <c r="K12495" s="61"/>
      <c r="L12495" s="61"/>
      <c r="M12495" s="61"/>
      <c r="N12495" s="61"/>
      <c r="O12495" s="61"/>
      <c r="P12495" s="61"/>
      <c r="Q12495" s="61"/>
      <c r="R12495" s="61"/>
      <c r="S12495" s="61"/>
      <c r="T12495" s="61"/>
      <c r="U12495" s="61"/>
      <c r="V12495" s="61"/>
      <c r="W12495" s="61"/>
      <c r="X12495" s="61"/>
      <c r="Y12495" s="61"/>
      <c r="Z12495" s="61"/>
      <c r="AA12495" s="61"/>
      <c r="AB12495" s="61"/>
      <c r="AC12495" s="61"/>
      <c r="AD12495" s="61"/>
      <c r="AE12495" s="61"/>
      <c r="AF12495" s="61"/>
      <c r="AG12495" s="61"/>
      <c r="AH12495" s="61"/>
      <c r="AI12495" s="61"/>
      <c r="AJ12495" s="61"/>
      <c r="AK12495" s="61"/>
      <c r="AL12495" s="61"/>
      <c r="AM12495" s="61"/>
      <c r="AN12495" s="61"/>
      <c r="AO12495" s="61"/>
      <c r="AP12495" s="62"/>
      <c r="AQ12495" s="61"/>
      <c r="AR12495" s="61"/>
      <c r="AS12495" s="61"/>
      <c r="AT12495" s="61"/>
      <c r="AU12495" s="61"/>
      <c r="AV12495" s="61"/>
      <c r="AW12495" s="60"/>
    </row>
    <row r="12496" s="59" customFormat="1" customHeight="1" spans="1:49">
      <c r="A12496" s="60"/>
      <c r="B12496" s="60"/>
      <c r="C12496" s="60"/>
      <c r="D12496" s="60"/>
      <c r="H12496" s="61"/>
      <c r="I12496" s="61"/>
      <c r="J12496" s="61"/>
      <c r="K12496" s="61"/>
      <c r="L12496" s="61"/>
      <c r="M12496" s="61"/>
      <c r="N12496" s="61"/>
      <c r="O12496" s="61"/>
      <c r="P12496" s="61"/>
      <c r="Q12496" s="61"/>
      <c r="R12496" s="61"/>
      <c r="S12496" s="61"/>
      <c r="T12496" s="61"/>
      <c r="U12496" s="61"/>
      <c r="V12496" s="61"/>
      <c r="W12496" s="61"/>
      <c r="X12496" s="61"/>
      <c r="Y12496" s="61"/>
      <c r="Z12496" s="61"/>
      <c r="AA12496" s="61"/>
      <c r="AB12496" s="61"/>
      <c r="AC12496" s="61"/>
      <c r="AD12496" s="61"/>
      <c r="AE12496" s="61"/>
      <c r="AF12496" s="61"/>
      <c r="AG12496" s="61"/>
      <c r="AH12496" s="61"/>
      <c r="AI12496" s="61"/>
      <c r="AJ12496" s="61"/>
      <c r="AK12496" s="61"/>
      <c r="AL12496" s="61"/>
      <c r="AM12496" s="61"/>
      <c r="AN12496" s="61"/>
      <c r="AO12496" s="61"/>
      <c r="AP12496" s="62"/>
      <c r="AQ12496" s="61"/>
      <c r="AR12496" s="61"/>
      <c r="AS12496" s="61"/>
      <c r="AT12496" s="61"/>
      <c r="AU12496" s="61"/>
      <c r="AV12496" s="61"/>
      <c r="AW12496" s="60"/>
    </row>
    <row r="12497" s="59" customFormat="1" customHeight="1" spans="1:49">
      <c r="A12497" s="60"/>
      <c r="B12497" s="60"/>
      <c r="C12497" s="60"/>
      <c r="D12497" s="60"/>
      <c r="H12497" s="61"/>
      <c r="I12497" s="61"/>
      <c r="J12497" s="61"/>
      <c r="K12497" s="61"/>
      <c r="L12497" s="61"/>
      <c r="M12497" s="61"/>
      <c r="N12497" s="61"/>
      <c r="O12497" s="61"/>
      <c r="P12497" s="61"/>
      <c r="Q12497" s="61"/>
      <c r="R12497" s="61"/>
      <c r="S12497" s="61"/>
      <c r="T12497" s="61"/>
      <c r="U12497" s="61"/>
      <c r="V12497" s="61"/>
      <c r="W12497" s="61"/>
      <c r="X12497" s="61"/>
      <c r="Y12497" s="61"/>
      <c r="Z12497" s="61"/>
      <c r="AA12497" s="61"/>
      <c r="AB12497" s="61"/>
      <c r="AC12497" s="61"/>
      <c r="AD12497" s="61"/>
      <c r="AE12497" s="61"/>
      <c r="AF12497" s="61"/>
      <c r="AG12497" s="61"/>
      <c r="AH12497" s="61"/>
      <c r="AI12497" s="61"/>
      <c r="AJ12497" s="61"/>
      <c r="AK12497" s="61"/>
      <c r="AL12497" s="61"/>
      <c r="AM12497" s="61"/>
      <c r="AN12497" s="61"/>
      <c r="AO12497" s="61"/>
      <c r="AP12497" s="62"/>
      <c r="AQ12497" s="61"/>
      <c r="AR12497" s="61"/>
      <c r="AS12497" s="61"/>
      <c r="AT12497" s="61"/>
      <c r="AU12497" s="61"/>
      <c r="AV12497" s="61"/>
      <c r="AW12497" s="60"/>
    </row>
    <row r="12498" s="59" customFormat="1" customHeight="1" spans="1:49">
      <c r="A12498" s="60"/>
      <c r="B12498" s="60"/>
      <c r="C12498" s="60"/>
      <c r="D12498" s="60"/>
      <c r="H12498" s="61"/>
      <c r="I12498" s="61"/>
      <c r="J12498" s="61"/>
      <c r="K12498" s="61"/>
      <c r="L12498" s="61"/>
      <c r="M12498" s="61"/>
      <c r="N12498" s="61"/>
      <c r="O12498" s="61"/>
      <c r="P12498" s="61"/>
      <c r="Q12498" s="61"/>
      <c r="R12498" s="61"/>
      <c r="S12498" s="61"/>
      <c r="T12498" s="61"/>
      <c r="U12498" s="61"/>
      <c r="V12498" s="61"/>
      <c r="W12498" s="61"/>
      <c r="X12498" s="61"/>
      <c r="Y12498" s="61"/>
      <c r="Z12498" s="61"/>
      <c r="AA12498" s="61"/>
      <c r="AB12498" s="61"/>
      <c r="AC12498" s="61"/>
      <c r="AD12498" s="61"/>
      <c r="AE12498" s="61"/>
      <c r="AF12498" s="61"/>
      <c r="AG12498" s="61"/>
      <c r="AH12498" s="61"/>
      <c r="AI12498" s="61"/>
      <c r="AJ12498" s="61"/>
      <c r="AK12498" s="61"/>
      <c r="AL12498" s="61"/>
      <c r="AM12498" s="61"/>
      <c r="AN12498" s="61"/>
      <c r="AO12498" s="61"/>
      <c r="AP12498" s="62"/>
      <c r="AQ12498" s="61"/>
      <c r="AR12498" s="61"/>
      <c r="AS12498" s="61"/>
      <c r="AT12498" s="61"/>
      <c r="AU12498" s="61"/>
      <c r="AV12498" s="61"/>
      <c r="AW12498" s="60"/>
    </row>
    <row r="12499" s="59" customFormat="1" customHeight="1" spans="1:49">
      <c r="A12499" s="60"/>
      <c r="B12499" s="60"/>
      <c r="C12499" s="60"/>
      <c r="D12499" s="60"/>
      <c r="H12499" s="61"/>
      <c r="I12499" s="61"/>
      <c r="J12499" s="61"/>
      <c r="K12499" s="61"/>
      <c r="L12499" s="61"/>
      <c r="M12499" s="61"/>
      <c r="N12499" s="61"/>
      <c r="O12499" s="61"/>
      <c r="P12499" s="61"/>
      <c r="Q12499" s="61"/>
      <c r="R12499" s="61"/>
      <c r="S12499" s="61"/>
      <c r="T12499" s="61"/>
      <c r="U12499" s="61"/>
      <c r="V12499" s="61"/>
      <c r="W12499" s="61"/>
      <c r="X12499" s="61"/>
      <c r="Y12499" s="61"/>
      <c r="Z12499" s="61"/>
      <c r="AA12499" s="61"/>
      <c r="AB12499" s="61"/>
      <c r="AC12499" s="61"/>
      <c r="AD12499" s="61"/>
      <c r="AE12499" s="61"/>
      <c r="AF12499" s="61"/>
      <c r="AG12499" s="61"/>
      <c r="AH12499" s="61"/>
      <c r="AI12499" s="61"/>
      <c r="AJ12499" s="61"/>
      <c r="AK12499" s="61"/>
      <c r="AL12499" s="61"/>
      <c r="AM12499" s="61"/>
      <c r="AN12499" s="61"/>
      <c r="AO12499" s="61"/>
      <c r="AP12499" s="62"/>
      <c r="AQ12499" s="61"/>
      <c r="AR12499" s="61"/>
      <c r="AS12499" s="61"/>
      <c r="AT12499" s="61"/>
      <c r="AU12499" s="61"/>
      <c r="AV12499" s="61"/>
      <c r="AW12499" s="60"/>
    </row>
    <row r="12500" s="59" customFormat="1" customHeight="1" spans="1:49">
      <c r="A12500" s="60"/>
      <c r="B12500" s="60"/>
      <c r="C12500" s="60"/>
      <c r="D12500" s="60"/>
      <c r="H12500" s="61"/>
      <c r="I12500" s="61"/>
      <c r="J12500" s="61"/>
      <c r="K12500" s="61"/>
      <c r="L12500" s="61"/>
      <c r="M12500" s="61"/>
      <c r="N12500" s="61"/>
      <c r="O12500" s="61"/>
      <c r="P12500" s="61"/>
      <c r="Q12500" s="61"/>
      <c r="R12500" s="61"/>
      <c r="S12500" s="61"/>
      <c r="T12500" s="61"/>
      <c r="U12500" s="61"/>
      <c r="V12500" s="61"/>
      <c r="W12500" s="61"/>
      <c r="X12500" s="61"/>
      <c r="Y12500" s="61"/>
      <c r="Z12500" s="61"/>
      <c r="AA12500" s="61"/>
      <c r="AB12500" s="61"/>
      <c r="AC12500" s="61"/>
      <c r="AD12500" s="61"/>
      <c r="AE12500" s="61"/>
      <c r="AF12500" s="61"/>
      <c r="AG12500" s="61"/>
      <c r="AH12500" s="61"/>
      <c r="AI12500" s="61"/>
      <c r="AJ12500" s="61"/>
      <c r="AK12500" s="61"/>
      <c r="AL12500" s="61"/>
      <c r="AM12500" s="61"/>
      <c r="AN12500" s="61"/>
      <c r="AO12500" s="61"/>
      <c r="AP12500" s="62"/>
      <c r="AQ12500" s="61"/>
      <c r="AR12500" s="61"/>
      <c r="AS12500" s="61"/>
      <c r="AT12500" s="61"/>
      <c r="AU12500" s="61"/>
      <c r="AV12500" s="61"/>
      <c r="AW12500" s="60"/>
    </row>
    <row r="12501" s="59" customFormat="1" customHeight="1" spans="1:49">
      <c r="A12501" s="60"/>
      <c r="B12501" s="60"/>
      <c r="C12501" s="60"/>
      <c r="D12501" s="60"/>
      <c r="H12501" s="61"/>
      <c r="I12501" s="61"/>
      <c r="J12501" s="61"/>
      <c r="K12501" s="61"/>
      <c r="L12501" s="61"/>
      <c r="M12501" s="61"/>
      <c r="N12501" s="61"/>
      <c r="O12501" s="61"/>
      <c r="P12501" s="61"/>
      <c r="Q12501" s="61"/>
      <c r="R12501" s="61"/>
      <c r="S12501" s="61"/>
      <c r="T12501" s="61"/>
      <c r="U12501" s="61"/>
      <c r="V12501" s="61"/>
      <c r="W12501" s="61"/>
      <c r="X12501" s="61"/>
      <c r="Y12501" s="61"/>
      <c r="Z12501" s="61"/>
      <c r="AA12501" s="61"/>
      <c r="AB12501" s="61"/>
      <c r="AC12501" s="61"/>
      <c r="AD12501" s="61"/>
      <c r="AE12501" s="61"/>
      <c r="AF12501" s="61"/>
      <c r="AG12501" s="61"/>
      <c r="AH12501" s="61"/>
      <c r="AI12501" s="61"/>
      <c r="AJ12501" s="61"/>
      <c r="AK12501" s="61"/>
      <c r="AL12501" s="61"/>
      <c r="AM12501" s="61"/>
      <c r="AN12501" s="61"/>
      <c r="AO12501" s="61"/>
      <c r="AP12501" s="62"/>
      <c r="AQ12501" s="61"/>
      <c r="AR12501" s="61"/>
      <c r="AS12501" s="61"/>
      <c r="AT12501" s="61"/>
      <c r="AU12501" s="61"/>
      <c r="AV12501" s="61"/>
      <c r="AW12501" s="60"/>
    </row>
    <row r="12502" s="59" customFormat="1" customHeight="1" spans="1:49">
      <c r="A12502" s="60"/>
      <c r="B12502" s="60"/>
      <c r="C12502" s="60"/>
      <c r="D12502" s="60"/>
      <c r="H12502" s="61"/>
      <c r="I12502" s="61"/>
      <c r="J12502" s="61"/>
      <c r="K12502" s="61"/>
      <c r="L12502" s="61"/>
      <c r="M12502" s="61"/>
      <c r="N12502" s="61"/>
      <c r="O12502" s="61"/>
      <c r="P12502" s="61"/>
      <c r="Q12502" s="61"/>
      <c r="R12502" s="61"/>
      <c r="S12502" s="61"/>
      <c r="T12502" s="61"/>
      <c r="U12502" s="61"/>
      <c r="V12502" s="61"/>
      <c r="W12502" s="61"/>
      <c r="X12502" s="61"/>
      <c r="Y12502" s="61"/>
      <c r="Z12502" s="61"/>
      <c r="AA12502" s="61"/>
      <c r="AB12502" s="61"/>
      <c r="AC12502" s="61"/>
      <c r="AD12502" s="61"/>
      <c r="AE12502" s="61"/>
      <c r="AF12502" s="61"/>
      <c r="AG12502" s="61"/>
      <c r="AH12502" s="61"/>
      <c r="AI12502" s="61"/>
      <c r="AJ12502" s="61"/>
      <c r="AK12502" s="61"/>
      <c r="AL12502" s="61"/>
      <c r="AM12502" s="61"/>
      <c r="AN12502" s="61"/>
      <c r="AO12502" s="61"/>
      <c r="AP12502" s="62"/>
      <c r="AQ12502" s="61"/>
      <c r="AR12502" s="61"/>
      <c r="AS12502" s="61"/>
      <c r="AT12502" s="61"/>
      <c r="AU12502" s="61"/>
      <c r="AV12502" s="61"/>
      <c r="AW12502" s="60"/>
    </row>
    <row r="12503" s="59" customFormat="1" customHeight="1" spans="1:49">
      <c r="A12503" s="60"/>
      <c r="B12503" s="60"/>
      <c r="C12503" s="60"/>
      <c r="D12503" s="60"/>
      <c r="H12503" s="61"/>
      <c r="I12503" s="61"/>
      <c r="J12503" s="61"/>
      <c r="K12503" s="61"/>
      <c r="L12503" s="61"/>
      <c r="M12503" s="61"/>
      <c r="N12503" s="61"/>
      <c r="O12503" s="61"/>
      <c r="P12503" s="61"/>
      <c r="Q12503" s="61"/>
      <c r="R12503" s="61"/>
      <c r="S12503" s="61"/>
      <c r="T12503" s="61"/>
      <c r="U12503" s="61"/>
      <c r="V12503" s="61"/>
      <c r="W12503" s="61"/>
      <c r="X12503" s="61"/>
      <c r="Y12503" s="61"/>
      <c r="Z12503" s="61"/>
      <c r="AA12503" s="61"/>
      <c r="AB12503" s="61"/>
      <c r="AC12503" s="61"/>
      <c r="AD12503" s="61"/>
      <c r="AE12503" s="61"/>
      <c r="AF12503" s="61"/>
      <c r="AG12503" s="61"/>
      <c r="AH12503" s="61"/>
      <c r="AI12503" s="61"/>
      <c r="AJ12503" s="61"/>
      <c r="AK12503" s="61"/>
      <c r="AL12503" s="61"/>
      <c r="AM12503" s="61"/>
      <c r="AN12503" s="61"/>
      <c r="AO12503" s="61"/>
      <c r="AP12503" s="62"/>
      <c r="AQ12503" s="61"/>
      <c r="AR12503" s="61"/>
      <c r="AS12503" s="61"/>
      <c r="AT12503" s="61"/>
      <c r="AU12503" s="61"/>
      <c r="AV12503" s="61"/>
      <c r="AW12503" s="60"/>
    </row>
    <row r="12504" s="59" customFormat="1" customHeight="1" spans="1:49">
      <c r="A12504" s="60"/>
      <c r="B12504" s="60"/>
      <c r="C12504" s="60"/>
      <c r="D12504" s="60"/>
      <c r="H12504" s="61"/>
      <c r="I12504" s="61"/>
      <c r="J12504" s="61"/>
      <c r="K12504" s="61"/>
      <c r="L12504" s="61"/>
      <c r="M12504" s="61"/>
      <c r="N12504" s="61"/>
      <c r="O12504" s="61"/>
      <c r="P12504" s="61"/>
      <c r="Q12504" s="61"/>
      <c r="R12504" s="61"/>
      <c r="S12504" s="61"/>
      <c r="T12504" s="61"/>
      <c r="U12504" s="61"/>
      <c r="V12504" s="61"/>
      <c r="W12504" s="61"/>
      <c r="X12504" s="61"/>
      <c r="Y12504" s="61"/>
      <c r="Z12504" s="61"/>
      <c r="AA12504" s="61"/>
      <c r="AB12504" s="61"/>
      <c r="AC12504" s="61"/>
      <c r="AD12504" s="61"/>
      <c r="AE12504" s="61"/>
      <c r="AF12504" s="61"/>
      <c r="AG12504" s="61"/>
      <c r="AH12504" s="61"/>
      <c r="AI12504" s="61"/>
      <c r="AJ12504" s="61"/>
      <c r="AK12504" s="61"/>
      <c r="AL12504" s="61"/>
      <c r="AM12504" s="61"/>
      <c r="AN12504" s="61"/>
      <c r="AO12504" s="61"/>
      <c r="AP12504" s="62"/>
      <c r="AQ12504" s="61"/>
      <c r="AR12504" s="61"/>
      <c r="AS12504" s="61"/>
      <c r="AT12504" s="61"/>
      <c r="AU12504" s="61"/>
      <c r="AV12504" s="61"/>
      <c r="AW12504" s="60"/>
    </row>
    <row r="12505" s="59" customFormat="1" customHeight="1" spans="1:49">
      <c r="A12505" s="60"/>
      <c r="B12505" s="60"/>
      <c r="C12505" s="60"/>
      <c r="D12505" s="60"/>
      <c r="H12505" s="61"/>
      <c r="I12505" s="61"/>
      <c r="J12505" s="61"/>
      <c r="K12505" s="61"/>
      <c r="L12505" s="61"/>
      <c r="M12505" s="61"/>
      <c r="N12505" s="61"/>
      <c r="O12505" s="61"/>
      <c r="P12505" s="61"/>
      <c r="Q12505" s="61"/>
      <c r="R12505" s="61"/>
      <c r="S12505" s="61"/>
      <c r="T12505" s="61"/>
      <c r="U12505" s="61"/>
      <c r="V12505" s="61"/>
      <c r="W12505" s="61"/>
      <c r="X12505" s="61"/>
      <c r="Y12505" s="61"/>
      <c r="Z12505" s="61"/>
      <c r="AA12505" s="61"/>
      <c r="AB12505" s="61"/>
      <c r="AC12505" s="61"/>
      <c r="AD12505" s="61"/>
      <c r="AE12505" s="61"/>
      <c r="AF12505" s="61"/>
      <c r="AG12505" s="61"/>
      <c r="AH12505" s="61"/>
      <c r="AI12505" s="61"/>
      <c r="AJ12505" s="61"/>
      <c r="AK12505" s="61"/>
      <c r="AL12505" s="61"/>
      <c r="AM12505" s="61"/>
      <c r="AN12505" s="61"/>
      <c r="AO12505" s="61"/>
      <c r="AP12505" s="62"/>
      <c r="AQ12505" s="61"/>
      <c r="AR12505" s="61"/>
      <c r="AS12505" s="61"/>
      <c r="AT12505" s="61"/>
      <c r="AU12505" s="61"/>
      <c r="AV12505" s="61"/>
      <c r="AW12505" s="60"/>
    </row>
    <row r="12506" s="59" customFormat="1" customHeight="1" spans="1:49">
      <c r="A12506" s="60"/>
      <c r="B12506" s="60"/>
      <c r="C12506" s="60"/>
      <c r="D12506" s="60"/>
      <c r="H12506" s="61"/>
      <c r="I12506" s="61"/>
      <c r="J12506" s="61"/>
      <c r="K12506" s="61"/>
      <c r="L12506" s="61"/>
      <c r="M12506" s="61"/>
      <c r="N12506" s="61"/>
      <c r="O12506" s="61"/>
      <c r="P12506" s="61"/>
      <c r="Q12506" s="61"/>
      <c r="R12506" s="61"/>
      <c r="S12506" s="61"/>
      <c r="T12506" s="61"/>
      <c r="U12506" s="61"/>
      <c r="V12506" s="61"/>
      <c r="W12506" s="61"/>
      <c r="X12506" s="61"/>
      <c r="Y12506" s="61"/>
      <c r="Z12506" s="61"/>
      <c r="AA12506" s="61"/>
      <c r="AB12506" s="61"/>
      <c r="AC12506" s="61"/>
      <c r="AD12506" s="61"/>
      <c r="AE12506" s="61"/>
      <c r="AF12506" s="61"/>
      <c r="AG12506" s="61"/>
      <c r="AH12506" s="61"/>
      <c r="AI12506" s="61"/>
      <c r="AJ12506" s="61"/>
      <c r="AK12506" s="61"/>
      <c r="AL12506" s="61"/>
      <c r="AM12506" s="61"/>
      <c r="AN12506" s="61"/>
      <c r="AO12506" s="61"/>
      <c r="AP12506" s="62"/>
      <c r="AQ12506" s="61"/>
      <c r="AR12506" s="61"/>
      <c r="AS12506" s="61"/>
      <c r="AT12506" s="61"/>
      <c r="AU12506" s="61"/>
      <c r="AV12506" s="61"/>
      <c r="AW12506" s="60"/>
    </row>
    <row r="12507" s="59" customFormat="1" customHeight="1" spans="1:49">
      <c r="A12507" s="60"/>
      <c r="B12507" s="60"/>
      <c r="C12507" s="60"/>
      <c r="D12507" s="60"/>
      <c r="H12507" s="61"/>
      <c r="I12507" s="61"/>
      <c r="J12507" s="61"/>
      <c r="K12507" s="61"/>
      <c r="L12507" s="61"/>
      <c r="M12507" s="61"/>
      <c r="N12507" s="61"/>
      <c r="O12507" s="61"/>
      <c r="P12507" s="61"/>
      <c r="Q12507" s="61"/>
      <c r="R12507" s="61"/>
      <c r="S12507" s="61"/>
      <c r="T12507" s="61"/>
      <c r="U12507" s="61"/>
      <c r="V12507" s="61"/>
      <c r="W12507" s="61"/>
      <c r="X12507" s="61"/>
      <c r="Y12507" s="61"/>
      <c r="Z12507" s="61"/>
      <c r="AA12507" s="61"/>
      <c r="AB12507" s="61"/>
      <c r="AC12507" s="61"/>
      <c r="AD12507" s="61"/>
      <c r="AE12507" s="61"/>
      <c r="AF12507" s="61"/>
      <c r="AG12507" s="61"/>
      <c r="AH12507" s="61"/>
      <c r="AI12507" s="61"/>
      <c r="AJ12507" s="61"/>
      <c r="AK12507" s="61"/>
      <c r="AL12507" s="61"/>
      <c r="AM12507" s="61"/>
      <c r="AN12507" s="61"/>
      <c r="AO12507" s="61"/>
      <c r="AP12507" s="62"/>
      <c r="AQ12507" s="61"/>
      <c r="AR12507" s="61"/>
      <c r="AS12507" s="61"/>
      <c r="AT12507" s="61"/>
      <c r="AU12507" s="61"/>
      <c r="AV12507" s="61"/>
      <c r="AW12507" s="60"/>
    </row>
    <row r="12508" s="59" customFormat="1" customHeight="1" spans="1:49">
      <c r="A12508" s="60"/>
      <c r="B12508" s="60"/>
      <c r="C12508" s="60"/>
      <c r="D12508" s="60"/>
      <c r="H12508" s="61"/>
      <c r="I12508" s="61"/>
      <c r="J12508" s="61"/>
      <c r="K12508" s="61"/>
      <c r="L12508" s="61"/>
      <c r="M12508" s="61"/>
      <c r="N12508" s="61"/>
      <c r="O12508" s="61"/>
      <c r="P12508" s="61"/>
      <c r="Q12508" s="61"/>
      <c r="R12508" s="61"/>
      <c r="S12508" s="61"/>
      <c r="T12508" s="61"/>
      <c r="U12508" s="61"/>
      <c r="V12508" s="61"/>
      <c r="W12508" s="61"/>
      <c r="X12508" s="61"/>
      <c r="Y12508" s="61"/>
      <c r="Z12508" s="61"/>
      <c r="AA12508" s="61"/>
      <c r="AB12508" s="61"/>
      <c r="AC12508" s="61"/>
      <c r="AD12508" s="61"/>
      <c r="AE12508" s="61"/>
      <c r="AF12508" s="61"/>
      <c r="AG12508" s="61"/>
      <c r="AH12508" s="61"/>
      <c r="AI12508" s="61"/>
      <c r="AJ12508" s="61"/>
      <c r="AK12508" s="61"/>
      <c r="AL12508" s="61"/>
      <c r="AM12508" s="61"/>
      <c r="AN12508" s="61"/>
      <c r="AO12508" s="61"/>
      <c r="AP12508" s="62"/>
      <c r="AQ12508" s="61"/>
      <c r="AR12508" s="61"/>
      <c r="AS12508" s="61"/>
      <c r="AT12508" s="61"/>
      <c r="AU12508" s="61"/>
      <c r="AV12508" s="61"/>
      <c r="AW12508" s="60"/>
    </row>
    <row r="12509" s="59" customFormat="1" customHeight="1" spans="1:49">
      <c r="A12509" s="60"/>
      <c r="B12509" s="60"/>
      <c r="C12509" s="60"/>
      <c r="D12509" s="60"/>
      <c r="H12509" s="61"/>
      <c r="I12509" s="61"/>
      <c r="J12509" s="61"/>
      <c r="K12509" s="61"/>
      <c r="L12509" s="61"/>
      <c r="M12509" s="61"/>
      <c r="N12509" s="61"/>
      <c r="O12509" s="61"/>
      <c r="P12509" s="61"/>
      <c r="Q12509" s="61"/>
      <c r="R12509" s="61"/>
      <c r="S12509" s="61"/>
      <c r="T12509" s="61"/>
      <c r="U12509" s="61"/>
      <c r="V12509" s="61"/>
      <c r="W12509" s="61"/>
      <c r="X12509" s="61"/>
      <c r="Y12509" s="61"/>
      <c r="Z12509" s="61"/>
      <c r="AA12509" s="61"/>
      <c r="AB12509" s="61"/>
      <c r="AC12509" s="61"/>
      <c r="AD12509" s="61"/>
      <c r="AE12509" s="61"/>
      <c r="AF12509" s="61"/>
      <c r="AG12509" s="61"/>
      <c r="AH12509" s="61"/>
      <c r="AI12509" s="61"/>
      <c r="AJ12509" s="61"/>
      <c r="AK12509" s="61"/>
      <c r="AL12509" s="61"/>
      <c r="AM12509" s="61"/>
      <c r="AN12509" s="61"/>
      <c r="AO12509" s="61"/>
      <c r="AP12509" s="62"/>
      <c r="AQ12509" s="61"/>
      <c r="AR12509" s="61"/>
      <c r="AS12509" s="61"/>
      <c r="AT12509" s="61"/>
      <c r="AU12509" s="61"/>
      <c r="AV12509" s="61"/>
      <c r="AW12509" s="60"/>
    </row>
    <row r="12510" s="59" customFormat="1" customHeight="1" spans="1:49">
      <c r="A12510" s="60"/>
      <c r="B12510" s="60"/>
      <c r="C12510" s="60"/>
      <c r="D12510" s="60"/>
      <c r="H12510" s="61"/>
      <c r="I12510" s="61"/>
      <c r="J12510" s="61"/>
      <c r="K12510" s="61"/>
      <c r="L12510" s="61"/>
      <c r="M12510" s="61"/>
      <c r="N12510" s="61"/>
      <c r="O12510" s="61"/>
      <c r="P12510" s="61"/>
      <c r="Q12510" s="61"/>
      <c r="R12510" s="61"/>
      <c r="S12510" s="61"/>
      <c r="T12510" s="61"/>
      <c r="U12510" s="61"/>
      <c r="V12510" s="61"/>
      <c r="W12510" s="61"/>
      <c r="X12510" s="61"/>
      <c r="Y12510" s="61"/>
      <c r="Z12510" s="61"/>
      <c r="AA12510" s="61"/>
      <c r="AB12510" s="61"/>
      <c r="AC12510" s="61"/>
      <c r="AD12510" s="61"/>
      <c r="AE12510" s="61"/>
      <c r="AF12510" s="61"/>
      <c r="AG12510" s="61"/>
      <c r="AH12510" s="61"/>
      <c r="AI12510" s="61"/>
      <c r="AJ12510" s="61"/>
      <c r="AK12510" s="61"/>
      <c r="AL12510" s="61"/>
      <c r="AM12510" s="61"/>
      <c r="AN12510" s="61"/>
      <c r="AO12510" s="61"/>
      <c r="AP12510" s="62"/>
      <c r="AQ12510" s="61"/>
      <c r="AR12510" s="61"/>
      <c r="AS12510" s="61"/>
      <c r="AT12510" s="61"/>
      <c r="AU12510" s="61"/>
      <c r="AV12510" s="61"/>
      <c r="AW12510" s="60"/>
    </row>
    <row r="12511" s="59" customFormat="1" customHeight="1" spans="1:49">
      <c r="A12511" s="60"/>
      <c r="B12511" s="60"/>
      <c r="C12511" s="60"/>
      <c r="D12511" s="60"/>
      <c r="H12511" s="61"/>
      <c r="I12511" s="61"/>
      <c r="J12511" s="61"/>
      <c r="K12511" s="61"/>
      <c r="L12511" s="61"/>
      <c r="M12511" s="61"/>
      <c r="N12511" s="61"/>
      <c r="O12511" s="61"/>
      <c r="P12511" s="61"/>
      <c r="Q12511" s="61"/>
      <c r="R12511" s="61"/>
      <c r="S12511" s="61"/>
      <c r="T12511" s="61"/>
      <c r="U12511" s="61"/>
      <c r="V12511" s="61"/>
      <c r="W12511" s="61"/>
      <c r="X12511" s="61"/>
      <c r="Y12511" s="61"/>
      <c r="Z12511" s="61"/>
      <c r="AA12511" s="61"/>
      <c r="AB12511" s="61"/>
      <c r="AC12511" s="61"/>
      <c r="AD12511" s="61"/>
      <c r="AE12511" s="61"/>
      <c r="AF12511" s="61"/>
      <c r="AG12511" s="61"/>
      <c r="AH12511" s="61"/>
      <c r="AI12511" s="61"/>
      <c r="AJ12511" s="61"/>
      <c r="AK12511" s="61"/>
      <c r="AL12511" s="61"/>
      <c r="AM12511" s="61"/>
      <c r="AN12511" s="61"/>
      <c r="AO12511" s="61"/>
      <c r="AP12511" s="62"/>
      <c r="AQ12511" s="61"/>
      <c r="AR12511" s="61"/>
      <c r="AS12511" s="61"/>
      <c r="AT12511" s="61"/>
      <c r="AU12511" s="61"/>
      <c r="AV12511" s="61"/>
      <c r="AW12511" s="60"/>
    </row>
    <row r="12512" s="59" customFormat="1" customHeight="1" spans="1:49">
      <c r="A12512" s="60"/>
      <c r="B12512" s="60"/>
      <c r="C12512" s="60"/>
      <c r="D12512" s="60"/>
      <c r="H12512" s="61"/>
      <c r="I12512" s="61"/>
      <c r="J12512" s="61"/>
      <c r="K12512" s="61"/>
      <c r="L12512" s="61"/>
      <c r="M12512" s="61"/>
      <c r="N12512" s="61"/>
      <c r="O12512" s="61"/>
      <c r="P12512" s="61"/>
      <c r="Q12512" s="61"/>
      <c r="R12512" s="61"/>
      <c r="S12512" s="61"/>
      <c r="T12512" s="61"/>
      <c r="U12512" s="61"/>
      <c r="V12512" s="61"/>
      <c r="W12512" s="61"/>
      <c r="X12512" s="61"/>
      <c r="Y12512" s="61"/>
      <c r="Z12512" s="61"/>
      <c r="AA12512" s="61"/>
      <c r="AB12512" s="61"/>
      <c r="AC12512" s="61"/>
      <c r="AD12512" s="61"/>
      <c r="AE12512" s="61"/>
      <c r="AF12512" s="61"/>
      <c r="AG12512" s="61"/>
      <c r="AH12512" s="61"/>
      <c r="AI12512" s="61"/>
      <c r="AJ12512" s="61"/>
      <c r="AK12512" s="61"/>
      <c r="AL12512" s="61"/>
      <c r="AM12512" s="61"/>
      <c r="AN12512" s="61"/>
      <c r="AO12512" s="61"/>
      <c r="AP12512" s="62"/>
      <c r="AQ12512" s="61"/>
      <c r="AR12512" s="61"/>
      <c r="AS12512" s="61"/>
      <c r="AT12512" s="61"/>
      <c r="AU12512" s="61"/>
      <c r="AV12512" s="61"/>
      <c r="AW12512" s="60"/>
    </row>
    <row r="12513" s="59" customFormat="1" customHeight="1" spans="1:49">
      <c r="A12513" s="60"/>
      <c r="B12513" s="60"/>
      <c r="C12513" s="60"/>
      <c r="D12513" s="60"/>
      <c r="H12513" s="61"/>
      <c r="I12513" s="61"/>
      <c r="J12513" s="61"/>
      <c r="K12513" s="61"/>
      <c r="L12513" s="61"/>
      <c r="M12513" s="61"/>
      <c r="N12513" s="61"/>
      <c r="O12513" s="61"/>
      <c r="P12513" s="61"/>
      <c r="Q12513" s="61"/>
      <c r="R12513" s="61"/>
      <c r="S12513" s="61"/>
      <c r="T12513" s="61"/>
      <c r="U12513" s="61"/>
      <c r="V12513" s="61"/>
      <c r="W12513" s="61"/>
      <c r="X12513" s="61"/>
      <c r="Y12513" s="61"/>
      <c r="Z12513" s="61"/>
      <c r="AA12513" s="61"/>
      <c r="AB12513" s="61"/>
      <c r="AC12513" s="61"/>
      <c r="AD12513" s="61"/>
      <c r="AE12513" s="61"/>
      <c r="AF12513" s="61"/>
      <c r="AG12513" s="61"/>
      <c r="AH12513" s="61"/>
      <c r="AI12513" s="61"/>
      <c r="AJ12513" s="61"/>
      <c r="AK12513" s="61"/>
      <c r="AL12513" s="61"/>
      <c r="AM12513" s="61"/>
      <c r="AN12513" s="61"/>
      <c r="AO12513" s="61"/>
      <c r="AP12513" s="62"/>
      <c r="AQ12513" s="61"/>
      <c r="AR12513" s="61"/>
      <c r="AS12513" s="61"/>
      <c r="AT12513" s="61"/>
      <c r="AU12513" s="61"/>
      <c r="AV12513" s="61"/>
      <c r="AW12513" s="60"/>
    </row>
    <row r="12514" s="59" customFormat="1" customHeight="1" spans="1:49">
      <c r="A12514" s="60"/>
      <c r="B12514" s="60"/>
      <c r="C12514" s="60"/>
      <c r="D12514" s="60"/>
      <c r="H12514" s="61"/>
      <c r="I12514" s="61"/>
      <c r="J12514" s="61"/>
      <c r="K12514" s="61"/>
      <c r="L12514" s="61"/>
      <c r="M12514" s="61"/>
      <c r="N12514" s="61"/>
      <c r="O12514" s="61"/>
      <c r="P12514" s="61"/>
      <c r="Q12514" s="61"/>
      <c r="R12514" s="61"/>
      <c r="S12514" s="61"/>
      <c r="T12514" s="61"/>
      <c r="U12514" s="61"/>
      <c r="V12514" s="61"/>
      <c r="W12514" s="61"/>
      <c r="X12514" s="61"/>
      <c r="Y12514" s="61"/>
      <c r="Z12514" s="61"/>
      <c r="AA12514" s="61"/>
      <c r="AB12514" s="61"/>
      <c r="AC12514" s="61"/>
      <c r="AD12514" s="61"/>
      <c r="AE12514" s="61"/>
      <c r="AF12514" s="61"/>
      <c r="AG12514" s="61"/>
      <c r="AH12514" s="61"/>
      <c r="AI12514" s="61"/>
      <c r="AJ12514" s="61"/>
      <c r="AK12514" s="61"/>
      <c r="AL12514" s="61"/>
      <c r="AM12514" s="61"/>
      <c r="AN12514" s="61"/>
      <c r="AO12514" s="61"/>
      <c r="AP12514" s="62"/>
      <c r="AQ12514" s="61"/>
      <c r="AR12514" s="61"/>
      <c r="AS12514" s="61"/>
      <c r="AT12514" s="61"/>
      <c r="AU12514" s="61"/>
      <c r="AV12514" s="61"/>
      <c r="AW12514" s="60"/>
    </row>
    <row r="12515" s="59" customFormat="1" customHeight="1" spans="1:49">
      <c r="A12515" s="60"/>
      <c r="B12515" s="60"/>
      <c r="C12515" s="60"/>
      <c r="D12515" s="60"/>
      <c r="H12515" s="61"/>
      <c r="I12515" s="61"/>
      <c r="J12515" s="61"/>
      <c r="K12515" s="61"/>
      <c r="L12515" s="61"/>
      <c r="M12515" s="61"/>
      <c r="N12515" s="61"/>
      <c r="O12515" s="61"/>
      <c r="P12515" s="61"/>
      <c r="Q12515" s="61"/>
      <c r="R12515" s="61"/>
      <c r="S12515" s="61"/>
      <c r="T12515" s="61"/>
      <c r="U12515" s="61"/>
      <c r="V12515" s="61"/>
      <c r="W12515" s="61"/>
      <c r="X12515" s="61"/>
      <c r="Y12515" s="61"/>
      <c r="Z12515" s="61"/>
      <c r="AA12515" s="61"/>
      <c r="AB12515" s="61"/>
      <c r="AC12515" s="61"/>
      <c r="AD12515" s="61"/>
      <c r="AE12515" s="61"/>
      <c r="AF12515" s="61"/>
      <c r="AG12515" s="61"/>
      <c r="AH12515" s="61"/>
      <c r="AI12515" s="61"/>
      <c r="AJ12515" s="61"/>
      <c r="AK12515" s="61"/>
      <c r="AL12515" s="61"/>
      <c r="AM12515" s="61"/>
      <c r="AN12515" s="61"/>
      <c r="AO12515" s="61"/>
      <c r="AP12515" s="62"/>
      <c r="AQ12515" s="61"/>
      <c r="AR12515" s="61"/>
      <c r="AS12515" s="61"/>
      <c r="AT12515" s="61"/>
      <c r="AU12515" s="61"/>
      <c r="AV12515" s="61"/>
      <c r="AW12515" s="60"/>
    </row>
    <row r="12516" s="59" customFormat="1" customHeight="1" spans="1:49">
      <c r="A12516" s="60"/>
      <c r="B12516" s="60"/>
      <c r="C12516" s="60"/>
      <c r="D12516" s="60"/>
      <c r="H12516" s="61"/>
      <c r="I12516" s="61"/>
      <c r="J12516" s="61"/>
      <c r="K12516" s="61"/>
      <c r="L12516" s="61"/>
      <c r="M12516" s="61"/>
      <c r="N12516" s="61"/>
      <c r="O12516" s="61"/>
      <c r="P12516" s="61"/>
      <c r="Q12516" s="61"/>
      <c r="R12516" s="61"/>
      <c r="S12516" s="61"/>
      <c r="T12516" s="61"/>
      <c r="U12516" s="61"/>
      <c r="V12516" s="61"/>
      <c r="W12516" s="61"/>
      <c r="X12516" s="61"/>
      <c r="Y12516" s="61"/>
      <c r="Z12516" s="61"/>
      <c r="AA12516" s="61"/>
      <c r="AB12516" s="61"/>
      <c r="AC12516" s="61"/>
      <c r="AD12516" s="61"/>
      <c r="AE12516" s="61"/>
      <c r="AF12516" s="61"/>
      <c r="AG12516" s="61"/>
      <c r="AH12516" s="61"/>
      <c r="AI12516" s="61"/>
      <c r="AJ12516" s="61"/>
      <c r="AK12516" s="61"/>
      <c r="AL12516" s="61"/>
      <c r="AM12516" s="61"/>
      <c r="AN12516" s="61"/>
      <c r="AO12516" s="61"/>
      <c r="AP12516" s="62"/>
      <c r="AQ12516" s="61"/>
      <c r="AR12516" s="61"/>
      <c r="AS12516" s="61"/>
      <c r="AT12516" s="61"/>
      <c r="AU12516" s="61"/>
      <c r="AV12516" s="61"/>
      <c r="AW12516" s="60"/>
    </row>
    <row r="12517" s="59" customFormat="1" customHeight="1" spans="1:49">
      <c r="A12517" s="60"/>
      <c r="B12517" s="60"/>
      <c r="C12517" s="60"/>
      <c r="D12517" s="60"/>
      <c r="H12517" s="61"/>
      <c r="I12517" s="61"/>
      <c r="J12517" s="61"/>
      <c r="K12517" s="61"/>
      <c r="L12517" s="61"/>
      <c r="M12517" s="61"/>
      <c r="N12517" s="61"/>
      <c r="O12517" s="61"/>
      <c r="P12517" s="61"/>
      <c r="Q12517" s="61"/>
      <c r="R12517" s="61"/>
      <c r="S12517" s="61"/>
      <c r="T12517" s="61"/>
      <c r="U12517" s="61"/>
      <c r="V12517" s="61"/>
      <c r="W12517" s="61"/>
      <c r="X12517" s="61"/>
      <c r="Y12517" s="61"/>
      <c r="Z12517" s="61"/>
      <c r="AA12517" s="61"/>
      <c r="AB12517" s="61"/>
      <c r="AC12517" s="61"/>
      <c r="AD12517" s="61"/>
      <c r="AE12517" s="61"/>
      <c r="AF12517" s="61"/>
      <c r="AG12517" s="61"/>
      <c r="AH12517" s="61"/>
      <c r="AI12517" s="61"/>
      <c r="AJ12517" s="61"/>
      <c r="AK12517" s="61"/>
      <c r="AL12517" s="61"/>
      <c r="AM12517" s="61"/>
      <c r="AN12517" s="61"/>
      <c r="AO12517" s="61"/>
      <c r="AP12517" s="62"/>
      <c r="AQ12517" s="61"/>
      <c r="AR12517" s="61"/>
      <c r="AS12517" s="61"/>
      <c r="AT12517" s="61"/>
      <c r="AU12517" s="61"/>
      <c r="AV12517" s="61"/>
      <c r="AW12517" s="60"/>
    </row>
    <row r="12518" s="59" customFormat="1" customHeight="1" spans="1:49">
      <c r="A12518" s="60"/>
      <c r="B12518" s="60"/>
      <c r="C12518" s="60"/>
      <c r="D12518" s="60"/>
      <c r="H12518" s="61"/>
      <c r="I12518" s="61"/>
      <c r="J12518" s="61"/>
      <c r="K12518" s="61"/>
      <c r="L12518" s="61"/>
      <c r="M12518" s="61"/>
      <c r="N12518" s="61"/>
      <c r="O12518" s="61"/>
      <c r="P12518" s="61"/>
      <c r="Q12518" s="61"/>
      <c r="R12518" s="61"/>
      <c r="S12518" s="61"/>
      <c r="T12518" s="61"/>
      <c r="U12518" s="61"/>
      <c r="V12518" s="61"/>
      <c r="W12518" s="61"/>
      <c r="X12518" s="61"/>
      <c r="Y12518" s="61"/>
      <c r="Z12518" s="61"/>
      <c r="AA12518" s="61"/>
      <c r="AB12518" s="61"/>
      <c r="AC12518" s="61"/>
      <c r="AD12518" s="61"/>
      <c r="AE12518" s="61"/>
      <c r="AF12518" s="61"/>
      <c r="AG12518" s="61"/>
      <c r="AH12518" s="61"/>
      <c r="AI12518" s="61"/>
      <c r="AJ12518" s="61"/>
      <c r="AK12518" s="61"/>
      <c r="AL12518" s="61"/>
      <c r="AM12518" s="61"/>
      <c r="AN12518" s="61"/>
      <c r="AO12518" s="61"/>
      <c r="AP12518" s="62"/>
      <c r="AQ12518" s="61"/>
      <c r="AR12518" s="61"/>
      <c r="AS12518" s="61"/>
      <c r="AT12518" s="61"/>
      <c r="AU12518" s="61"/>
      <c r="AV12518" s="61"/>
      <c r="AW12518" s="60"/>
    </row>
    <row r="12519" s="59" customFormat="1" customHeight="1" spans="1:49">
      <c r="A12519" s="60"/>
      <c r="B12519" s="60"/>
      <c r="C12519" s="60"/>
      <c r="D12519" s="60"/>
      <c r="H12519" s="61"/>
      <c r="I12519" s="61"/>
      <c r="J12519" s="61"/>
      <c r="K12519" s="61"/>
      <c r="L12519" s="61"/>
      <c r="M12519" s="61"/>
      <c r="N12519" s="61"/>
      <c r="O12519" s="61"/>
      <c r="P12519" s="61"/>
      <c r="Q12519" s="61"/>
      <c r="R12519" s="61"/>
      <c r="S12519" s="61"/>
      <c r="T12519" s="61"/>
      <c r="U12519" s="61"/>
      <c r="V12519" s="61"/>
      <c r="W12519" s="61"/>
      <c r="X12519" s="61"/>
      <c r="Y12519" s="61"/>
      <c r="Z12519" s="61"/>
      <c r="AA12519" s="61"/>
      <c r="AB12519" s="61"/>
      <c r="AC12519" s="61"/>
      <c r="AD12519" s="61"/>
      <c r="AE12519" s="61"/>
      <c r="AF12519" s="61"/>
      <c r="AG12519" s="61"/>
      <c r="AH12519" s="61"/>
      <c r="AI12519" s="61"/>
      <c r="AJ12519" s="61"/>
      <c r="AK12519" s="61"/>
      <c r="AL12519" s="61"/>
      <c r="AM12519" s="61"/>
      <c r="AN12519" s="61"/>
      <c r="AO12519" s="61"/>
      <c r="AP12519" s="62"/>
      <c r="AQ12519" s="61"/>
      <c r="AR12519" s="61"/>
      <c r="AS12519" s="61"/>
      <c r="AT12519" s="61"/>
      <c r="AU12519" s="61"/>
      <c r="AV12519" s="61"/>
      <c r="AW12519" s="60"/>
    </row>
    <row r="12520" s="59" customFormat="1" customHeight="1" spans="1:49">
      <c r="A12520" s="60"/>
      <c r="B12520" s="60"/>
      <c r="C12520" s="60"/>
      <c r="D12520" s="60"/>
      <c r="H12520" s="61"/>
      <c r="I12520" s="61"/>
      <c r="J12520" s="61"/>
      <c r="K12520" s="61"/>
      <c r="L12520" s="61"/>
      <c r="M12520" s="61"/>
      <c r="N12520" s="61"/>
      <c r="O12520" s="61"/>
      <c r="P12520" s="61"/>
      <c r="Q12520" s="61"/>
      <c r="R12520" s="61"/>
      <c r="S12520" s="61"/>
      <c r="T12520" s="61"/>
      <c r="U12520" s="61"/>
      <c r="V12520" s="61"/>
      <c r="W12520" s="61"/>
      <c r="X12520" s="61"/>
      <c r="Y12520" s="61"/>
      <c r="Z12520" s="61"/>
      <c r="AA12520" s="61"/>
      <c r="AB12520" s="61"/>
      <c r="AC12520" s="61"/>
      <c r="AD12520" s="61"/>
      <c r="AE12520" s="61"/>
      <c r="AF12520" s="61"/>
      <c r="AG12520" s="61"/>
      <c r="AH12520" s="61"/>
      <c r="AI12520" s="61"/>
      <c r="AJ12520" s="61"/>
      <c r="AK12520" s="61"/>
      <c r="AL12520" s="61"/>
      <c r="AM12520" s="61"/>
      <c r="AN12520" s="61"/>
      <c r="AO12520" s="61"/>
      <c r="AP12520" s="62"/>
      <c r="AQ12520" s="61"/>
      <c r="AR12520" s="61"/>
      <c r="AS12520" s="61"/>
      <c r="AT12520" s="61"/>
      <c r="AU12520" s="61"/>
      <c r="AV12520" s="61"/>
      <c r="AW12520" s="60"/>
    </row>
    <row r="12521" s="59" customFormat="1" customHeight="1" spans="1:49">
      <c r="A12521" s="60"/>
      <c r="B12521" s="60"/>
      <c r="C12521" s="60"/>
      <c r="D12521" s="60"/>
      <c r="H12521" s="61"/>
      <c r="I12521" s="61"/>
      <c r="J12521" s="61"/>
      <c r="K12521" s="61"/>
      <c r="L12521" s="61"/>
      <c r="M12521" s="61"/>
      <c r="N12521" s="61"/>
      <c r="O12521" s="61"/>
      <c r="P12521" s="61"/>
      <c r="Q12521" s="61"/>
      <c r="R12521" s="61"/>
      <c r="S12521" s="61"/>
      <c r="T12521" s="61"/>
      <c r="U12521" s="61"/>
      <c r="V12521" s="61"/>
      <c r="W12521" s="61"/>
      <c r="X12521" s="61"/>
      <c r="Y12521" s="61"/>
      <c r="Z12521" s="61"/>
      <c r="AA12521" s="61"/>
      <c r="AB12521" s="61"/>
      <c r="AC12521" s="61"/>
      <c r="AD12521" s="61"/>
      <c r="AE12521" s="61"/>
      <c r="AF12521" s="61"/>
      <c r="AG12521" s="61"/>
      <c r="AH12521" s="61"/>
      <c r="AI12521" s="61"/>
      <c r="AJ12521" s="61"/>
      <c r="AK12521" s="61"/>
      <c r="AL12521" s="61"/>
      <c r="AM12521" s="61"/>
      <c r="AN12521" s="61"/>
      <c r="AO12521" s="61"/>
      <c r="AP12521" s="62"/>
      <c r="AQ12521" s="61"/>
      <c r="AR12521" s="61"/>
      <c r="AS12521" s="61"/>
      <c r="AT12521" s="61"/>
      <c r="AU12521" s="61"/>
      <c r="AV12521" s="61"/>
      <c r="AW12521" s="60"/>
    </row>
    <row r="12522" s="59" customFormat="1" customHeight="1" spans="1:49">
      <c r="A12522" s="60"/>
      <c r="B12522" s="60"/>
      <c r="C12522" s="60"/>
      <c r="D12522" s="60"/>
      <c r="H12522" s="61"/>
      <c r="I12522" s="61"/>
      <c r="J12522" s="61"/>
      <c r="K12522" s="61"/>
      <c r="L12522" s="61"/>
      <c r="M12522" s="61"/>
      <c r="N12522" s="61"/>
      <c r="O12522" s="61"/>
      <c r="P12522" s="61"/>
      <c r="Q12522" s="61"/>
      <c r="R12522" s="61"/>
      <c r="S12522" s="61"/>
      <c r="T12522" s="61"/>
      <c r="U12522" s="61"/>
      <c r="V12522" s="61"/>
      <c r="W12522" s="61"/>
      <c r="X12522" s="61"/>
      <c r="Y12522" s="61"/>
      <c r="Z12522" s="61"/>
      <c r="AA12522" s="61"/>
      <c r="AB12522" s="61"/>
      <c r="AC12522" s="61"/>
      <c r="AD12522" s="61"/>
      <c r="AE12522" s="61"/>
      <c r="AF12522" s="61"/>
      <c r="AG12522" s="61"/>
      <c r="AH12522" s="61"/>
      <c r="AI12522" s="61"/>
      <c r="AJ12522" s="61"/>
      <c r="AK12522" s="61"/>
      <c r="AL12522" s="61"/>
      <c r="AM12522" s="61"/>
      <c r="AN12522" s="61"/>
      <c r="AO12522" s="61"/>
      <c r="AP12522" s="62"/>
      <c r="AQ12522" s="61"/>
      <c r="AR12522" s="61"/>
      <c r="AS12522" s="61"/>
      <c r="AT12522" s="61"/>
      <c r="AU12522" s="61"/>
      <c r="AV12522" s="61"/>
      <c r="AW12522" s="60"/>
    </row>
    <row r="12523" s="59" customFormat="1" customHeight="1" spans="1:49">
      <c r="A12523" s="60"/>
      <c r="B12523" s="60"/>
      <c r="C12523" s="60"/>
      <c r="D12523" s="60"/>
      <c r="H12523" s="61"/>
      <c r="I12523" s="61"/>
      <c r="J12523" s="61"/>
      <c r="K12523" s="61"/>
      <c r="L12523" s="61"/>
      <c r="M12523" s="61"/>
      <c r="N12523" s="61"/>
      <c r="O12523" s="61"/>
      <c r="P12523" s="61"/>
      <c r="Q12523" s="61"/>
      <c r="R12523" s="61"/>
      <c r="S12523" s="61"/>
      <c r="T12523" s="61"/>
      <c r="U12523" s="61"/>
      <c r="V12523" s="61"/>
      <c r="W12523" s="61"/>
      <c r="X12523" s="61"/>
      <c r="Y12523" s="61"/>
      <c r="Z12523" s="61"/>
      <c r="AA12523" s="61"/>
      <c r="AB12523" s="61"/>
      <c r="AC12523" s="61"/>
      <c r="AD12523" s="61"/>
      <c r="AE12523" s="61"/>
      <c r="AF12523" s="61"/>
      <c r="AG12523" s="61"/>
      <c r="AH12523" s="61"/>
      <c r="AI12523" s="61"/>
      <c r="AJ12523" s="61"/>
      <c r="AK12523" s="61"/>
      <c r="AL12523" s="61"/>
      <c r="AM12523" s="61"/>
      <c r="AN12523" s="61"/>
      <c r="AO12523" s="61"/>
      <c r="AP12523" s="62"/>
      <c r="AQ12523" s="61"/>
      <c r="AR12523" s="61"/>
      <c r="AS12523" s="61"/>
      <c r="AT12523" s="61"/>
      <c r="AU12523" s="61"/>
      <c r="AV12523" s="61"/>
      <c r="AW12523" s="60"/>
    </row>
    <row r="12524" s="59" customFormat="1" customHeight="1" spans="1:49">
      <c r="A12524" s="60"/>
      <c r="B12524" s="60"/>
      <c r="C12524" s="60"/>
      <c r="D12524" s="60"/>
      <c r="H12524" s="61"/>
      <c r="I12524" s="61"/>
      <c r="J12524" s="61"/>
      <c r="K12524" s="61"/>
      <c r="L12524" s="61"/>
      <c r="M12524" s="61"/>
      <c r="N12524" s="61"/>
      <c r="O12524" s="61"/>
      <c r="P12524" s="61"/>
      <c r="Q12524" s="61"/>
      <c r="R12524" s="61"/>
      <c r="S12524" s="61"/>
      <c r="T12524" s="61"/>
      <c r="U12524" s="61"/>
      <c r="V12524" s="61"/>
      <c r="W12524" s="61"/>
      <c r="X12524" s="61"/>
      <c r="Y12524" s="61"/>
      <c r="Z12524" s="61"/>
      <c r="AA12524" s="61"/>
      <c r="AB12524" s="61"/>
      <c r="AC12524" s="61"/>
      <c r="AD12524" s="61"/>
      <c r="AE12524" s="61"/>
      <c r="AF12524" s="61"/>
      <c r="AG12524" s="61"/>
      <c r="AH12524" s="61"/>
      <c r="AI12524" s="61"/>
      <c r="AJ12524" s="61"/>
      <c r="AK12524" s="61"/>
      <c r="AL12524" s="61"/>
      <c r="AM12524" s="61"/>
      <c r="AN12524" s="61"/>
      <c r="AO12524" s="61"/>
      <c r="AP12524" s="62"/>
      <c r="AQ12524" s="61"/>
      <c r="AR12524" s="61"/>
      <c r="AS12524" s="61"/>
      <c r="AT12524" s="61"/>
      <c r="AU12524" s="61"/>
      <c r="AV12524" s="61"/>
      <c r="AW12524" s="60"/>
    </row>
    <row r="12525" s="59" customFormat="1" customHeight="1" spans="1:49">
      <c r="A12525" s="60"/>
      <c r="B12525" s="60"/>
      <c r="C12525" s="60"/>
      <c r="D12525" s="60"/>
      <c r="H12525" s="61"/>
      <c r="I12525" s="61"/>
      <c r="J12525" s="61"/>
      <c r="K12525" s="61"/>
      <c r="L12525" s="61"/>
      <c r="M12525" s="61"/>
      <c r="N12525" s="61"/>
      <c r="O12525" s="61"/>
      <c r="P12525" s="61"/>
      <c r="Q12525" s="61"/>
      <c r="R12525" s="61"/>
      <c r="S12525" s="61"/>
      <c r="T12525" s="61"/>
      <c r="U12525" s="61"/>
      <c r="V12525" s="61"/>
      <c r="W12525" s="61"/>
      <c r="X12525" s="61"/>
      <c r="Y12525" s="61"/>
      <c r="Z12525" s="61"/>
      <c r="AA12525" s="61"/>
      <c r="AB12525" s="61"/>
      <c r="AC12525" s="61"/>
      <c r="AD12525" s="61"/>
      <c r="AE12525" s="61"/>
      <c r="AF12525" s="61"/>
      <c r="AG12525" s="61"/>
      <c r="AH12525" s="61"/>
      <c r="AI12525" s="61"/>
      <c r="AJ12525" s="61"/>
      <c r="AK12525" s="61"/>
      <c r="AL12525" s="61"/>
      <c r="AM12525" s="61"/>
      <c r="AN12525" s="61"/>
      <c r="AO12525" s="61"/>
      <c r="AP12525" s="62"/>
      <c r="AQ12525" s="61"/>
      <c r="AR12525" s="61"/>
      <c r="AS12525" s="61"/>
      <c r="AT12525" s="61"/>
      <c r="AU12525" s="61"/>
      <c r="AV12525" s="61"/>
      <c r="AW12525" s="60"/>
    </row>
    <row r="12526" s="59" customFormat="1" customHeight="1" spans="1:49">
      <c r="A12526" s="60"/>
      <c r="B12526" s="60"/>
      <c r="C12526" s="60"/>
      <c r="D12526" s="60"/>
      <c r="H12526" s="61"/>
      <c r="I12526" s="61"/>
      <c r="J12526" s="61"/>
      <c r="K12526" s="61"/>
      <c r="L12526" s="61"/>
      <c r="M12526" s="61"/>
      <c r="N12526" s="61"/>
      <c r="O12526" s="61"/>
      <c r="P12526" s="61"/>
      <c r="Q12526" s="61"/>
      <c r="R12526" s="61"/>
      <c r="S12526" s="61"/>
      <c r="T12526" s="61"/>
      <c r="U12526" s="61"/>
      <c r="V12526" s="61"/>
      <c r="W12526" s="61"/>
      <c r="X12526" s="61"/>
      <c r="Y12526" s="61"/>
      <c r="Z12526" s="61"/>
      <c r="AA12526" s="61"/>
      <c r="AB12526" s="61"/>
      <c r="AC12526" s="61"/>
      <c r="AD12526" s="61"/>
      <c r="AE12526" s="61"/>
      <c r="AF12526" s="61"/>
      <c r="AG12526" s="61"/>
      <c r="AH12526" s="61"/>
      <c r="AI12526" s="61"/>
      <c r="AJ12526" s="61"/>
      <c r="AK12526" s="61"/>
      <c r="AL12526" s="61"/>
      <c r="AM12526" s="61"/>
      <c r="AN12526" s="61"/>
      <c r="AO12526" s="61"/>
      <c r="AP12526" s="62"/>
      <c r="AQ12526" s="61"/>
      <c r="AR12526" s="61"/>
      <c r="AS12526" s="61"/>
      <c r="AT12526" s="61"/>
      <c r="AU12526" s="61"/>
      <c r="AV12526" s="61"/>
      <c r="AW12526" s="60"/>
    </row>
    <row r="12527" s="59" customFormat="1" customHeight="1" spans="1:49">
      <c r="A12527" s="60"/>
      <c r="B12527" s="60"/>
      <c r="C12527" s="60"/>
      <c r="D12527" s="60"/>
      <c r="H12527" s="61"/>
      <c r="I12527" s="61"/>
      <c r="J12527" s="61"/>
      <c r="K12527" s="61"/>
      <c r="L12527" s="61"/>
      <c r="M12527" s="61"/>
      <c r="N12527" s="61"/>
      <c r="O12527" s="61"/>
      <c r="P12527" s="61"/>
      <c r="Q12527" s="61"/>
      <c r="R12527" s="61"/>
      <c r="S12527" s="61"/>
      <c r="T12527" s="61"/>
      <c r="U12527" s="61"/>
      <c r="V12527" s="61"/>
      <c r="W12527" s="61"/>
      <c r="X12527" s="61"/>
      <c r="Y12527" s="61"/>
      <c r="Z12527" s="61"/>
      <c r="AA12527" s="61"/>
      <c r="AB12527" s="61"/>
      <c r="AC12527" s="61"/>
      <c r="AD12527" s="61"/>
      <c r="AE12527" s="61"/>
      <c r="AF12527" s="61"/>
      <c r="AG12527" s="61"/>
      <c r="AH12527" s="61"/>
      <c r="AI12527" s="61"/>
      <c r="AJ12527" s="61"/>
      <c r="AK12527" s="61"/>
      <c r="AL12527" s="61"/>
      <c r="AM12527" s="61"/>
      <c r="AN12527" s="61"/>
      <c r="AO12527" s="61"/>
      <c r="AP12527" s="62"/>
      <c r="AQ12527" s="61"/>
      <c r="AR12527" s="61"/>
      <c r="AS12527" s="61"/>
      <c r="AT12527" s="61"/>
      <c r="AU12527" s="61"/>
      <c r="AV12527" s="61"/>
      <c r="AW12527" s="60"/>
    </row>
    <row r="12528" s="59" customFormat="1" customHeight="1" spans="1:49">
      <c r="A12528" s="60"/>
      <c r="B12528" s="60"/>
      <c r="C12528" s="60"/>
      <c r="D12528" s="60"/>
      <c r="H12528" s="61"/>
      <c r="I12528" s="61"/>
      <c r="J12528" s="61"/>
      <c r="K12528" s="61"/>
      <c r="L12528" s="61"/>
      <c r="M12528" s="61"/>
      <c r="N12528" s="61"/>
      <c r="O12528" s="61"/>
      <c r="P12528" s="61"/>
      <c r="Q12528" s="61"/>
      <c r="R12528" s="61"/>
      <c r="S12528" s="61"/>
      <c r="T12528" s="61"/>
      <c r="U12528" s="61"/>
      <c r="V12528" s="61"/>
      <c r="W12528" s="61"/>
      <c r="X12528" s="61"/>
      <c r="Y12528" s="61"/>
      <c r="Z12528" s="61"/>
      <c r="AA12528" s="61"/>
      <c r="AB12528" s="61"/>
      <c r="AC12528" s="61"/>
      <c r="AD12528" s="61"/>
      <c r="AE12528" s="61"/>
      <c r="AF12528" s="61"/>
      <c r="AG12528" s="61"/>
      <c r="AH12528" s="61"/>
      <c r="AI12528" s="61"/>
      <c r="AJ12528" s="61"/>
      <c r="AK12528" s="61"/>
      <c r="AL12528" s="61"/>
      <c r="AM12528" s="61"/>
      <c r="AN12528" s="61"/>
      <c r="AO12528" s="61"/>
      <c r="AP12528" s="62"/>
      <c r="AQ12528" s="61"/>
      <c r="AR12528" s="61"/>
      <c r="AS12528" s="61"/>
      <c r="AT12528" s="61"/>
      <c r="AU12528" s="61"/>
      <c r="AV12528" s="61"/>
      <c r="AW12528" s="60"/>
    </row>
    <row r="12529" s="59" customFormat="1" customHeight="1" spans="1:49">
      <c r="A12529" s="60"/>
      <c r="B12529" s="60"/>
      <c r="C12529" s="60"/>
      <c r="D12529" s="60"/>
      <c r="H12529" s="61"/>
      <c r="I12529" s="61"/>
      <c r="J12529" s="61"/>
      <c r="K12529" s="61"/>
      <c r="L12529" s="61"/>
      <c r="M12529" s="61"/>
      <c r="N12529" s="61"/>
      <c r="O12529" s="61"/>
      <c r="P12529" s="61"/>
      <c r="Q12529" s="61"/>
      <c r="R12529" s="61"/>
      <c r="S12529" s="61"/>
      <c r="T12529" s="61"/>
      <c r="U12529" s="61"/>
      <c r="V12529" s="61"/>
      <c r="W12529" s="61"/>
      <c r="X12529" s="61"/>
      <c r="Y12529" s="61"/>
      <c r="Z12529" s="61"/>
      <c r="AA12529" s="61"/>
      <c r="AB12529" s="61"/>
      <c r="AC12529" s="61"/>
      <c r="AD12529" s="61"/>
      <c r="AE12529" s="61"/>
      <c r="AF12529" s="61"/>
      <c r="AG12529" s="61"/>
      <c r="AH12529" s="61"/>
      <c r="AI12529" s="61"/>
      <c r="AJ12529" s="61"/>
      <c r="AK12529" s="61"/>
      <c r="AL12529" s="61"/>
      <c r="AM12529" s="61"/>
      <c r="AN12529" s="61"/>
      <c r="AO12529" s="61"/>
      <c r="AP12529" s="62"/>
      <c r="AQ12529" s="61"/>
      <c r="AR12529" s="61"/>
      <c r="AS12529" s="61"/>
      <c r="AT12529" s="61"/>
      <c r="AU12529" s="61"/>
      <c r="AV12529" s="61"/>
      <c r="AW12529" s="60"/>
    </row>
    <row r="12530" s="59" customFormat="1" customHeight="1" spans="1:49">
      <c r="A12530" s="60"/>
      <c r="B12530" s="60"/>
      <c r="C12530" s="60"/>
      <c r="D12530" s="60"/>
      <c r="H12530" s="61"/>
      <c r="I12530" s="61"/>
      <c r="J12530" s="61"/>
      <c r="K12530" s="61"/>
      <c r="L12530" s="61"/>
      <c r="M12530" s="61"/>
      <c r="N12530" s="61"/>
      <c r="O12530" s="61"/>
      <c r="P12530" s="61"/>
      <c r="Q12530" s="61"/>
      <c r="R12530" s="61"/>
      <c r="S12530" s="61"/>
      <c r="T12530" s="61"/>
      <c r="U12530" s="61"/>
      <c r="V12530" s="61"/>
      <c r="W12530" s="61"/>
      <c r="X12530" s="61"/>
      <c r="Y12530" s="61"/>
      <c r="Z12530" s="61"/>
      <c r="AA12530" s="61"/>
      <c r="AB12530" s="61"/>
      <c r="AC12530" s="61"/>
      <c r="AD12530" s="61"/>
      <c r="AE12530" s="61"/>
      <c r="AF12530" s="61"/>
      <c r="AG12530" s="61"/>
      <c r="AH12530" s="61"/>
      <c r="AI12530" s="61"/>
      <c r="AJ12530" s="61"/>
      <c r="AK12530" s="61"/>
      <c r="AL12530" s="61"/>
      <c r="AM12530" s="61"/>
      <c r="AN12530" s="61"/>
      <c r="AO12530" s="61"/>
      <c r="AP12530" s="62"/>
      <c r="AQ12530" s="61"/>
      <c r="AR12530" s="61"/>
      <c r="AS12530" s="61"/>
      <c r="AT12530" s="61"/>
      <c r="AU12530" s="61"/>
      <c r="AV12530" s="61"/>
      <c r="AW12530" s="60"/>
    </row>
    <row r="12531" s="59" customFormat="1" customHeight="1" spans="1:49">
      <c r="A12531" s="60"/>
      <c r="B12531" s="60"/>
      <c r="C12531" s="60"/>
      <c r="D12531" s="60"/>
      <c r="H12531" s="61"/>
      <c r="I12531" s="61"/>
      <c r="J12531" s="61"/>
      <c r="K12531" s="61"/>
      <c r="L12531" s="61"/>
      <c r="M12531" s="61"/>
      <c r="N12531" s="61"/>
      <c r="O12531" s="61"/>
      <c r="P12531" s="61"/>
      <c r="Q12531" s="61"/>
      <c r="R12531" s="61"/>
      <c r="S12531" s="61"/>
      <c r="T12531" s="61"/>
      <c r="U12531" s="61"/>
      <c r="V12531" s="61"/>
      <c r="W12531" s="61"/>
      <c r="X12531" s="61"/>
      <c r="Y12531" s="61"/>
      <c r="Z12531" s="61"/>
      <c r="AA12531" s="61"/>
      <c r="AB12531" s="61"/>
      <c r="AC12531" s="61"/>
      <c r="AD12531" s="61"/>
      <c r="AE12531" s="61"/>
      <c r="AF12531" s="61"/>
      <c r="AG12531" s="61"/>
      <c r="AH12531" s="61"/>
      <c r="AI12531" s="61"/>
      <c r="AJ12531" s="61"/>
      <c r="AK12531" s="61"/>
      <c r="AL12531" s="61"/>
      <c r="AM12531" s="61"/>
      <c r="AN12531" s="61"/>
      <c r="AO12531" s="61"/>
      <c r="AP12531" s="62"/>
      <c r="AQ12531" s="61"/>
      <c r="AR12531" s="61"/>
      <c r="AS12531" s="61"/>
      <c r="AT12531" s="61"/>
      <c r="AU12531" s="61"/>
      <c r="AV12531" s="61"/>
      <c r="AW12531" s="60"/>
    </row>
    <row r="12532" s="59" customFormat="1" customHeight="1" spans="1:49">
      <c r="A12532" s="60"/>
      <c r="B12532" s="60"/>
      <c r="C12532" s="60"/>
      <c r="D12532" s="60"/>
      <c r="H12532" s="61"/>
      <c r="I12532" s="61"/>
      <c r="J12532" s="61"/>
      <c r="K12532" s="61"/>
      <c r="L12532" s="61"/>
      <c r="M12532" s="61"/>
      <c r="N12532" s="61"/>
      <c r="O12532" s="61"/>
      <c r="P12532" s="61"/>
      <c r="Q12532" s="61"/>
      <c r="R12532" s="61"/>
      <c r="S12532" s="61"/>
      <c r="T12532" s="61"/>
      <c r="U12532" s="61"/>
      <c r="V12532" s="61"/>
      <c r="W12532" s="61"/>
      <c r="X12532" s="61"/>
      <c r="Y12532" s="61"/>
      <c r="Z12532" s="61"/>
      <c r="AA12532" s="61"/>
      <c r="AB12532" s="61"/>
      <c r="AC12532" s="61"/>
      <c r="AD12532" s="61"/>
      <c r="AE12532" s="61"/>
      <c r="AF12532" s="61"/>
      <c r="AG12532" s="61"/>
      <c r="AH12532" s="61"/>
      <c r="AI12532" s="61"/>
      <c r="AJ12532" s="61"/>
      <c r="AK12532" s="61"/>
      <c r="AL12532" s="61"/>
      <c r="AM12532" s="61"/>
      <c r="AN12532" s="61"/>
      <c r="AO12532" s="61"/>
      <c r="AP12532" s="62"/>
      <c r="AQ12532" s="61"/>
      <c r="AR12532" s="61"/>
      <c r="AS12532" s="61"/>
      <c r="AT12532" s="61"/>
      <c r="AU12532" s="61"/>
      <c r="AV12532" s="61"/>
      <c r="AW12532" s="60"/>
    </row>
    <row r="12533" s="59" customFormat="1" customHeight="1" spans="1:49">
      <c r="A12533" s="60"/>
      <c r="B12533" s="60"/>
      <c r="C12533" s="60"/>
      <c r="D12533" s="60"/>
      <c r="H12533" s="61"/>
      <c r="I12533" s="61"/>
      <c r="J12533" s="61"/>
      <c r="K12533" s="61"/>
      <c r="L12533" s="61"/>
      <c r="M12533" s="61"/>
      <c r="N12533" s="61"/>
      <c r="O12533" s="61"/>
      <c r="P12533" s="61"/>
      <c r="Q12533" s="61"/>
      <c r="R12533" s="61"/>
      <c r="S12533" s="61"/>
      <c r="T12533" s="61"/>
      <c r="U12533" s="61"/>
      <c r="V12533" s="61"/>
      <c r="W12533" s="61"/>
      <c r="X12533" s="61"/>
      <c r="Y12533" s="61"/>
      <c r="Z12533" s="61"/>
      <c r="AA12533" s="61"/>
      <c r="AB12533" s="61"/>
      <c r="AC12533" s="61"/>
      <c r="AD12533" s="61"/>
      <c r="AE12533" s="61"/>
      <c r="AF12533" s="61"/>
      <c r="AG12533" s="61"/>
      <c r="AH12533" s="61"/>
      <c r="AI12533" s="61"/>
      <c r="AJ12533" s="61"/>
      <c r="AK12533" s="61"/>
      <c r="AL12533" s="61"/>
      <c r="AM12533" s="61"/>
      <c r="AN12533" s="61"/>
      <c r="AO12533" s="61"/>
      <c r="AP12533" s="62"/>
      <c r="AQ12533" s="61"/>
      <c r="AR12533" s="61"/>
      <c r="AS12533" s="61"/>
      <c r="AT12533" s="61"/>
      <c r="AU12533" s="61"/>
      <c r="AV12533" s="61"/>
      <c r="AW12533" s="60"/>
    </row>
    <row r="12534" s="59" customFormat="1" customHeight="1" spans="1:49">
      <c r="A12534" s="60"/>
      <c r="B12534" s="60"/>
      <c r="C12534" s="60"/>
      <c r="D12534" s="60"/>
      <c r="H12534" s="61"/>
      <c r="I12534" s="61"/>
      <c r="J12534" s="61"/>
      <c r="K12534" s="61"/>
      <c r="L12534" s="61"/>
      <c r="M12534" s="61"/>
      <c r="N12534" s="61"/>
      <c r="O12534" s="61"/>
      <c r="P12534" s="61"/>
      <c r="Q12534" s="61"/>
      <c r="R12534" s="61"/>
      <c r="S12534" s="61"/>
      <c r="T12534" s="61"/>
      <c r="U12534" s="61"/>
      <c r="V12534" s="61"/>
      <c r="W12534" s="61"/>
      <c r="X12534" s="61"/>
      <c r="Y12534" s="61"/>
      <c r="Z12534" s="61"/>
      <c r="AA12534" s="61"/>
      <c r="AB12534" s="61"/>
      <c r="AC12534" s="61"/>
      <c r="AD12534" s="61"/>
      <c r="AE12534" s="61"/>
      <c r="AF12534" s="61"/>
      <c r="AG12534" s="61"/>
      <c r="AH12534" s="61"/>
      <c r="AI12534" s="61"/>
      <c r="AJ12534" s="61"/>
      <c r="AK12534" s="61"/>
      <c r="AL12534" s="61"/>
      <c r="AM12534" s="61"/>
      <c r="AN12534" s="61"/>
      <c r="AO12534" s="61"/>
      <c r="AP12534" s="62"/>
      <c r="AQ12534" s="61"/>
      <c r="AR12534" s="61"/>
      <c r="AS12534" s="61"/>
      <c r="AT12534" s="61"/>
      <c r="AU12534" s="61"/>
      <c r="AV12534" s="61"/>
      <c r="AW12534" s="60"/>
    </row>
    <row r="12535" s="59" customFormat="1" customHeight="1" spans="1:49">
      <c r="A12535" s="60"/>
      <c r="B12535" s="60"/>
      <c r="C12535" s="60"/>
      <c r="D12535" s="60"/>
      <c r="H12535" s="61"/>
      <c r="I12535" s="61"/>
      <c r="J12535" s="61"/>
      <c r="K12535" s="61"/>
      <c r="L12535" s="61"/>
      <c r="M12535" s="61"/>
      <c r="N12535" s="61"/>
      <c r="O12535" s="61"/>
      <c r="P12535" s="61"/>
      <c r="Q12535" s="61"/>
      <c r="R12535" s="61"/>
      <c r="S12535" s="61"/>
      <c r="T12535" s="61"/>
      <c r="U12535" s="61"/>
      <c r="V12535" s="61"/>
      <c r="W12535" s="61"/>
      <c r="X12535" s="61"/>
      <c r="Y12535" s="61"/>
      <c r="Z12535" s="61"/>
      <c r="AA12535" s="61"/>
      <c r="AB12535" s="61"/>
      <c r="AC12535" s="61"/>
      <c r="AD12535" s="61"/>
      <c r="AE12535" s="61"/>
      <c r="AF12535" s="61"/>
      <c r="AG12535" s="61"/>
      <c r="AH12535" s="61"/>
      <c r="AI12535" s="61"/>
      <c r="AJ12535" s="61"/>
      <c r="AK12535" s="61"/>
      <c r="AL12535" s="61"/>
      <c r="AM12535" s="61"/>
      <c r="AN12535" s="61"/>
      <c r="AO12535" s="61"/>
      <c r="AP12535" s="62"/>
      <c r="AQ12535" s="61"/>
      <c r="AR12535" s="61"/>
      <c r="AS12535" s="61"/>
      <c r="AT12535" s="61"/>
      <c r="AU12535" s="61"/>
      <c r="AV12535" s="61"/>
      <c r="AW12535" s="60"/>
    </row>
    <row r="12536" s="59" customFormat="1" customHeight="1" spans="1:49">
      <c r="A12536" s="60"/>
      <c r="B12536" s="60"/>
      <c r="C12536" s="60"/>
      <c r="D12536" s="60"/>
      <c r="H12536" s="61"/>
      <c r="I12536" s="61"/>
      <c r="J12536" s="61"/>
      <c r="K12536" s="61"/>
      <c r="L12536" s="61"/>
      <c r="M12536" s="61"/>
      <c r="N12536" s="61"/>
      <c r="O12536" s="61"/>
      <c r="P12536" s="61"/>
      <c r="Q12536" s="61"/>
      <c r="R12536" s="61"/>
      <c r="S12536" s="61"/>
      <c r="T12536" s="61"/>
      <c r="U12536" s="61"/>
      <c r="V12536" s="61"/>
      <c r="W12536" s="61"/>
      <c r="X12536" s="61"/>
      <c r="Y12536" s="61"/>
      <c r="Z12536" s="61"/>
      <c r="AA12536" s="61"/>
      <c r="AB12536" s="61"/>
      <c r="AC12536" s="61"/>
      <c r="AD12536" s="61"/>
      <c r="AE12536" s="61"/>
      <c r="AF12536" s="61"/>
      <c r="AG12536" s="61"/>
      <c r="AH12536" s="61"/>
      <c r="AI12536" s="61"/>
      <c r="AJ12536" s="61"/>
      <c r="AK12536" s="61"/>
      <c r="AL12536" s="61"/>
      <c r="AM12536" s="61"/>
      <c r="AN12536" s="61"/>
      <c r="AO12536" s="61"/>
      <c r="AP12536" s="62"/>
      <c r="AQ12536" s="61"/>
      <c r="AR12536" s="61"/>
      <c r="AS12536" s="61"/>
      <c r="AT12536" s="61"/>
      <c r="AU12536" s="61"/>
      <c r="AV12536" s="61"/>
      <c r="AW12536" s="60"/>
    </row>
    <row r="12537" s="59" customFormat="1" customHeight="1" spans="1:49">
      <c r="A12537" s="60"/>
      <c r="B12537" s="60"/>
      <c r="C12537" s="60"/>
      <c r="D12537" s="60"/>
      <c r="H12537" s="61"/>
      <c r="I12537" s="61"/>
      <c r="J12537" s="61"/>
      <c r="K12537" s="61"/>
      <c r="L12537" s="61"/>
      <c r="M12537" s="61"/>
      <c r="N12537" s="61"/>
      <c r="O12537" s="61"/>
      <c r="P12537" s="61"/>
      <c r="Q12537" s="61"/>
      <c r="R12537" s="61"/>
      <c r="S12537" s="61"/>
      <c r="T12537" s="61"/>
      <c r="U12537" s="61"/>
      <c r="V12537" s="61"/>
      <c r="W12537" s="61"/>
      <c r="X12537" s="61"/>
      <c r="Y12537" s="61"/>
      <c r="Z12537" s="61"/>
      <c r="AA12537" s="61"/>
      <c r="AB12537" s="61"/>
      <c r="AC12537" s="61"/>
      <c r="AD12537" s="61"/>
      <c r="AE12537" s="61"/>
      <c r="AF12537" s="61"/>
      <c r="AG12537" s="61"/>
      <c r="AH12537" s="61"/>
      <c r="AI12537" s="61"/>
      <c r="AJ12537" s="61"/>
      <c r="AK12537" s="61"/>
      <c r="AL12537" s="61"/>
      <c r="AM12537" s="61"/>
      <c r="AN12537" s="61"/>
      <c r="AO12537" s="61"/>
      <c r="AP12537" s="62"/>
      <c r="AQ12537" s="61"/>
      <c r="AR12537" s="61"/>
      <c r="AS12537" s="61"/>
      <c r="AT12537" s="61"/>
      <c r="AU12537" s="61"/>
      <c r="AV12537" s="61"/>
      <c r="AW12537" s="60"/>
    </row>
    <row r="12538" s="59" customFormat="1" customHeight="1" spans="1:49">
      <c r="A12538" s="60"/>
      <c r="B12538" s="60"/>
      <c r="C12538" s="60"/>
      <c r="D12538" s="60"/>
      <c r="H12538" s="61"/>
      <c r="I12538" s="61"/>
      <c r="J12538" s="61"/>
      <c r="K12538" s="61"/>
      <c r="L12538" s="61"/>
      <c r="M12538" s="61"/>
      <c r="N12538" s="61"/>
      <c r="O12538" s="61"/>
      <c r="P12538" s="61"/>
      <c r="Q12538" s="61"/>
      <c r="R12538" s="61"/>
      <c r="S12538" s="61"/>
      <c r="T12538" s="61"/>
      <c r="U12538" s="61"/>
      <c r="V12538" s="61"/>
      <c r="W12538" s="61"/>
      <c r="X12538" s="61"/>
      <c r="Y12538" s="61"/>
      <c r="Z12538" s="61"/>
      <c r="AA12538" s="61"/>
      <c r="AB12538" s="61"/>
      <c r="AC12538" s="61"/>
      <c r="AD12538" s="61"/>
      <c r="AE12538" s="61"/>
      <c r="AF12538" s="61"/>
      <c r="AG12538" s="61"/>
      <c r="AH12538" s="61"/>
      <c r="AI12538" s="61"/>
      <c r="AJ12538" s="61"/>
      <c r="AK12538" s="61"/>
      <c r="AL12538" s="61"/>
      <c r="AM12538" s="61"/>
      <c r="AN12538" s="61"/>
      <c r="AO12538" s="61"/>
      <c r="AP12538" s="62"/>
      <c r="AQ12538" s="61"/>
      <c r="AR12538" s="61"/>
      <c r="AS12538" s="61"/>
      <c r="AT12538" s="61"/>
      <c r="AU12538" s="61"/>
      <c r="AV12538" s="61"/>
      <c r="AW12538" s="60"/>
    </row>
    <row r="12539" s="59" customFormat="1" customHeight="1" spans="1:49">
      <c r="A12539" s="60"/>
      <c r="B12539" s="60"/>
      <c r="C12539" s="60"/>
      <c r="D12539" s="60"/>
      <c r="H12539" s="61"/>
      <c r="I12539" s="61"/>
      <c r="J12539" s="61"/>
      <c r="K12539" s="61"/>
      <c r="L12539" s="61"/>
      <c r="M12539" s="61"/>
      <c r="N12539" s="61"/>
      <c r="O12539" s="61"/>
      <c r="P12539" s="61"/>
      <c r="Q12539" s="61"/>
      <c r="R12539" s="61"/>
      <c r="S12539" s="61"/>
      <c r="T12539" s="61"/>
      <c r="U12539" s="61"/>
      <c r="V12539" s="61"/>
      <c r="W12539" s="61"/>
      <c r="X12539" s="61"/>
      <c r="Y12539" s="61"/>
      <c r="Z12539" s="61"/>
      <c r="AA12539" s="61"/>
      <c r="AB12539" s="61"/>
      <c r="AC12539" s="61"/>
      <c r="AD12539" s="61"/>
      <c r="AE12539" s="61"/>
      <c r="AF12539" s="61"/>
      <c r="AG12539" s="61"/>
      <c r="AH12539" s="61"/>
      <c r="AI12539" s="61"/>
      <c r="AJ12539" s="61"/>
      <c r="AK12539" s="61"/>
      <c r="AL12539" s="61"/>
      <c r="AM12539" s="61"/>
      <c r="AN12539" s="61"/>
      <c r="AO12539" s="61"/>
      <c r="AP12539" s="62"/>
      <c r="AQ12539" s="61"/>
      <c r="AR12539" s="61"/>
      <c r="AS12539" s="61"/>
      <c r="AT12539" s="61"/>
      <c r="AU12539" s="61"/>
      <c r="AV12539" s="61"/>
      <c r="AW12539" s="60"/>
    </row>
    <row r="12540" s="59" customFormat="1" customHeight="1" spans="1:49">
      <c r="A12540" s="60"/>
      <c r="B12540" s="60"/>
      <c r="C12540" s="60"/>
      <c r="D12540" s="60"/>
      <c r="H12540" s="61"/>
      <c r="I12540" s="61"/>
      <c r="J12540" s="61"/>
      <c r="K12540" s="61"/>
      <c r="L12540" s="61"/>
      <c r="M12540" s="61"/>
      <c r="N12540" s="61"/>
      <c r="O12540" s="61"/>
      <c r="P12540" s="61"/>
      <c r="Q12540" s="61"/>
      <c r="R12540" s="61"/>
      <c r="S12540" s="61"/>
      <c r="T12540" s="61"/>
      <c r="U12540" s="61"/>
      <c r="V12540" s="61"/>
      <c r="W12540" s="61"/>
      <c r="X12540" s="61"/>
      <c r="Y12540" s="61"/>
      <c r="Z12540" s="61"/>
      <c r="AA12540" s="61"/>
      <c r="AB12540" s="61"/>
      <c r="AC12540" s="61"/>
      <c r="AD12540" s="61"/>
      <c r="AE12540" s="61"/>
      <c r="AF12540" s="61"/>
      <c r="AG12540" s="61"/>
      <c r="AH12540" s="61"/>
      <c r="AI12540" s="61"/>
      <c r="AJ12540" s="61"/>
      <c r="AK12540" s="61"/>
      <c r="AL12540" s="61"/>
      <c r="AM12540" s="61"/>
      <c r="AN12540" s="61"/>
      <c r="AO12540" s="61"/>
      <c r="AP12540" s="62"/>
      <c r="AQ12540" s="61"/>
      <c r="AR12540" s="61"/>
      <c r="AS12540" s="61"/>
      <c r="AT12540" s="61"/>
      <c r="AU12540" s="61"/>
      <c r="AV12540" s="61"/>
      <c r="AW12540" s="60"/>
    </row>
    <row r="12541" s="59" customFormat="1" customHeight="1" spans="1:49">
      <c r="A12541" s="60"/>
      <c r="B12541" s="60"/>
      <c r="C12541" s="60"/>
      <c r="D12541" s="60"/>
      <c r="H12541" s="61"/>
      <c r="I12541" s="61"/>
      <c r="J12541" s="61"/>
      <c r="K12541" s="61"/>
      <c r="L12541" s="61"/>
      <c r="M12541" s="61"/>
      <c r="N12541" s="61"/>
      <c r="O12541" s="61"/>
      <c r="P12541" s="61"/>
      <c r="Q12541" s="61"/>
      <c r="R12541" s="61"/>
      <c r="S12541" s="61"/>
      <c r="T12541" s="61"/>
      <c r="U12541" s="61"/>
      <c r="V12541" s="61"/>
      <c r="W12541" s="61"/>
      <c r="X12541" s="61"/>
      <c r="Y12541" s="61"/>
      <c r="Z12541" s="61"/>
      <c r="AA12541" s="61"/>
      <c r="AB12541" s="61"/>
      <c r="AC12541" s="61"/>
      <c r="AD12541" s="61"/>
      <c r="AE12541" s="61"/>
      <c r="AF12541" s="61"/>
      <c r="AG12541" s="61"/>
      <c r="AH12541" s="61"/>
      <c r="AI12541" s="61"/>
      <c r="AJ12541" s="61"/>
      <c r="AK12541" s="61"/>
      <c r="AL12541" s="61"/>
      <c r="AM12541" s="61"/>
      <c r="AN12541" s="61"/>
      <c r="AO12541" s="61"/>
      <c r="AP12541" s="62"/>
      <c r="AQ12541" s="61"/>
      <c r="AR12541" s="61"/>
      <c r="AS12541" s="61"/>
      <c r="AT12541" s="61"/>
      <c r="AU12541" s="61"/>
      <c r="AV12541" s="61"/>
      <c r="AW12541" s="60"/>
    </row>
    <row r="12542" s="59" customFormat="1" customHeight="1" spans="1:49">
      <c r="A12542" s="60"/>
      <c r="B12542" s="60"/>
      <c r="C12542" s="60"/>
      <c r="D12542" s="60"/>
      <c r="H12542" s="61"/>
      <c r="I12542" s="61"/>
      <c r="J12542" s="61"/>
      <c r="K12542" s="61"/>
      <c r="L12542" s="61"/>
      <c r="M12542" s="61"/>
      <c r="N12542" s="61"/>
      <c r="O12542" s="61"/>
      <c r="P12542" s="61"/>
      <c r="Q12542" s="61"/>
      <c r="R12542" s="61"/>
      <c r="S12542" s="61"/>
      <c r="T12542" s="61"/>
      <c r="U12542" s="61"/>
      <c r="V12542" s="61"/>
      <c r="W12542" s="61"/>
      <c r="X12542" s="61"/>
      <c r="Y12542" s="61"/>
      <c r="Z12542" s="61"/>
      <c r="AA12542" s="61"/>
      <c r="AB12542" s="61"/>
      <c r="AC12542" s="61"/>
      <c r="AD12542" s="61"/>
      <c r="AE12542" s="61"/>
      <c r="AF12542" s="61"/>
      <c r="AG12542" s="61"/>
      <c r="AH12542" s="61"/>
      <c r="AI12542" s="61"/>
      <c r="AJ12542" s="61"/>
      <c r="AK12542" s="61"/>
      <c r="AL12542" s="61"/>
      <c r="AM12542" s="61"/>
      <c r="AN12542" s="61"/>
      <c r="AO12542" s="61"/>
      <c r="AP12542" s="62"/>
      <c r="AQ12542" s="61"/>
      <c r="AR12542" s="61"/>
      <c r="AS12542" s="61"/>
      <c r="AT12542" s="61"/>
      <c r="AU12542" s="61"/>
      <c r="AV12542" s="61"/>
      <c r="AW12542" s="60"/>
    </row>
    <row r="12543" s="59" customFormat="1" customHeight="1" spans="1:49">
      <c r="A12543" s="60"/>
      <c r="B12543" s="60"/>
      <c r="C12543" s="60"/>
      <c r="D12543" s="60"/>
      <c r="H12543" s="61"/>
      <c r="I12543" s="61"/>
      <c r="J12543" s="61"/>
      <c r="K12543" s="61"/>
      <c r="L12543" s="61"/>
      <c r="M12543" s="61"/>
      <c r="N12543" s="61"/>
      <c r="O12543" s="61"/>
      <c r="P12543" s="61"/>
      <c r="Q12543" s="61"/>
      <c r="R12543" s="61"/>
      <c r="S12543" s="61"/>
      <c r="T12543" s="61"/>
      <c r="U12543" s="61"/>
      <c r="V12543" s="61"/>
      <c r="W12543" s="61"/>
      <c r="X12543" s="61"/>
      <c r="Y12543" s="61"/>
      <c r="Z12543" s="61"/>
      <c r="AA12543" s="61"/>
      <c r="AB12543" s="61"/>
      <c r="AC12543" s="61"/>
      <c r="AD12543" s="61"/>
      <c r="AE12543" s="61"/>
      <c r="AF12543" s="61"/>
      <c r="AG12543" s="61"/>
      <c r="AH12543" s="61"/>
      <c r="AI12543" s="61"/>
      <c r="AJ12543" s="61"/>
      <c r="AK12543" s="61"/>
      <c r="AL12543" s="61"/>
      <c r="AM12543" s="61"/>
      <c r="AN12543" s="61"/>
      <c r="AO12543" s="61"/>
      <c r="AP12543" s="62"/>
      <c r="AQ12543" s="61"/>
      <c r="AR12543" s="61"/>
      <c r="AS12543" s="61"/>
      <c r="AT12543" s="61"/>
      <c r="AU12543" s="61"/>
      <c r="AV12543" s="61"/>
      <c r="AW12543" s="60"/>
    </row>
    <row r="12544" s="59" customFormat="1" customHeight="1" spans="1:49">
      <c r="A12544" s="60"/>
      <c r="B12544" s="60"/>
      <c r="C12544" s="60"/>
      <c r="D12544" s="60"/>
      <c r="H12544" s="61"/>
      <c r="I12544" s="61"/>
      <c r="J12544" s="61"/>
      <c r="K12544" s="61"/>
      <c r="L12544" s="61"/>
      <c r="M12544" s="61"/>
      <c r="N12544" s="61"/>
      <c r="O12544" s="61"/>
      <c r="P12544" s="61"/>
      <c r="Q12544" s="61"/>
      <c r="R12544" s="61"/>
      <c r="S12544" s="61"/>
      <c r="T12544" s="61"/>
      <c r="U12544" s="61"/>
      <c r="V12544" s="61"/>
      <c r="W12544" s="61"/>
      <c r="X12544" s="61"/>
      <c r="Y12544" s="61"/>
      <c r="Z12544" s="61"/>
      <c r="AA12544" s="61"/>
      <c r="AB12544" s="61"/>
      <c r="AC12544" s="61"/>
      <c r="AD12544" s="61"/>
      <c r="AE12544" s="61"/>
      <c r="AF12544" s="61"/>
      <c r="AG12544" s="61"/>
      <c r="AH12544" s="61"/>
      <c r="AI12544" s="61"/>
      <c r="AJ12544" s="61"/>
      <c r="AK12544" s="61"/>
      <c r="AL12544" s="61"/>
      <c r="AM12544" s="61"/>
      <c r="AN12544" s="61"/>
      <c r="AO12544" s="61"/>
      <c r="AP12544" s="62"/>
      <c r="AQ12544" s="61"/>
      <c r="AR12544" s="61"/>
      <c r="AS12544" s="61"/>
      <c r="AT12544" s="61"/>
      <c r="AU12544" s="61"/>
      <c r="AV12544" s="61"/>
      <c r="AW12544" s="60"/>
    </row>
    <row r="12545" s="59" customFormat="1" customHeight="1" spans="1:49">
      <c r="A12545" s="60"/>
      <c r="B12545" s="60"/>
      <c r="C12545" s="60"/>
      <c r="D12545" s="60"/>
      <c r="H12545" s="61"/>
      <c r="I12545" s="61"/>
      <c r="J12545" s="61"/>
      <c r="K12545" s="61"/>
      <c r="L12545" s="61"/>
      <c r="M12545" s="61"/>
      <c r="N12545" s="61"/>
      <c r="O12545" s="61"/>
      <c r="P12545" s="61"/>
      <c r="Q12545" s="61"/>
      <c r="R12545" s="61"/>
      <c r="S12545" s="61"/>
      <c r="T12545" s="61"/>
      <c r="U12545" s="61"/>
      <c r="V12545" s="61"/>
      <c r="W12545" s="61"/>
      <c r="X12545" s="61"/>
      <c r="Y12545" s="61"/>
      <c r="Z12545" s="61"/>
      <c r="AA12545" s="61"/>
      <c r="AB12545" s="61"/>
      <c r="AC12545" s="61"/>
      <c r="AD12545" s="61"/>
      <c r="AE12545" s="61"/>
      <c r="AF12545" s="61"/>
      <c r="AG12545" s="61"/>
      <c r="AH12545" s="61"/>
      <c r="AI12545" s="61"/>
      <c r="AJ12545" s="61"/>
      <c r="AK12545" s="61"/>
      <c r="AL12545" s="61"/>
      <c r="AM12545" s="61"/>
      <c r="AN12545" s="61"/>
      <c r="AO12545" s="61"/>
      <c r="AP12545" s="62"/>
      <c r="AQ12545" s="61"/>
      <c r="AR12545" s="61"/>
      <c r="AS12545" s="61"/>
      <c r="AT12545" s="61"/>
      <c r="AU12545" s="61"/>
      <c r="AV12545" s="61"/>
      <c r="AW12545" s="60"/>
    </row>
    <row r="12546" s="59" customFormat="1" customHeight="1" spans="1:49">
      <c r="A12546" s="60"/>
      <c r="B12546" s="60"/>
      <c r="C12546" s="60"/>
      <c r="D12546" s="60"/>
      <c r="H12546" s="61"/>
      <c r="I12546" s="61"/>
      <c r="J12546" s="61"/>
      <c r="K12546" s="61"/>
      <c r="L12546" s="61"/>
      <c r="M12546" s="61"/>
      <c r="N12546" s="61"/>
      <c r="O12546" s="61"/>
      <c r="P12546" s="61"/>
      <c r="Q12546" s="61"/>
      <c r="R12546" s="61"/>
      <c r="S12546" s="61"/>
      <c r="T12546" s="61"/>
      <c r="U12546" s="61"/>
      <c r="V12546" s="61"/>
      <c r="W12546" s="61"/>
      <c r="X12546" s="61"/>
      <c r="Y12546" s="61"/>
      <c r="Z12546" s="61"/>
      <c r="AA12546" s="61"/>
      <c r="AB12546" s="61"/>
      <c r="AC12546" s="61"/>
      <c r="AD12546" s="61"/>
      <c r="AE12546" s="61"/>
      <c r="AF12546" s="61"/>
      <c r="AG12546" s="61"/>
      <c r="AH12546" s="61"/>
      <c r="AI12546" s="61"/>
      <c r="AJ12546" s="61"/>
      <c r="AK12546" s="61"/>
      <c r="AL12546" s="61"/>
      <c r="AM12546" s="61"/>
      <c r="AN12546" s="61"/>
      <c r="AO12546" s="61"/>
      <c r="AP12546" s="62"/>
      <c r="AQ12546" s="61"/>
      <c r="AR12546" s="61"/>
      <c r="AS12546" s="61"/>
      <c r="AT12546" s="61"/>
      <c r="AU12546" s="61"/>
      <c r="AV12546" s="61"/>
      <c r="AW12546" s="60"/>
    </row>
    <row r="12547" s="59" customFormat="1" customHeight="1" spans="1:49">
      <c r="A12547" s="60"/>
      <c r="B12547" s="60"/>
      <c r="C12547" s="60"/>
      <c r="D12547" s="60"/>
      <c r="H12547" s="61"/>
      <c r="I12547" s="61"/>
      <c r="J12547" s="61"/>
      <c r="K12547" s="61"/>
      <c r="L12547" s="61"/>
      <c r="M12547" s="61"/>
      <c r="N12547" s="61"/>
      <c r="O12547" s="61"/>
      <c r="P12547" s="61"/>
      <c r="Q12547" s="61"/>
      <c r="R12547" s="61"/>
      <c r="S12547" s="61"/>
      <c r="T12547" s="61"/>
      <c r="U12547" s="61"/>
      <c r="V12547" s="61"/>
      <c r="W12547" s="61"/>
      <c r="X12547" s="61"/>
      <c r="Y12547" s="61"/>
      <c r="Z12547" s="61"/>
      <c r="AA12547" s="61"/>
      <c r="AB12547" s="61"/>
      <c r="AC12547" s="61"/>
      <c r="AD12547" s="61"/>
      <c r="AE12547" s="61"/>
      <c r="AF12547" s="61"/>
      <c r="AG12547" s="61"/>
      <c r="AH12547" s="61"/>
      <c r="AI12547" s="61"/>
      <c r="AJ12547" s="61"/>
      <c r="AK12547" s="61"/>
      <c r="AL12547" s="61"/>
      <c r="AM12547" s="61"/>
      <c r="AN12547" s="61"/>
      <c r="AO12547" s="61"/>
      <c r="AP12547" s="62"/>
      <c r="AQ12547" s="61"/>
      <c r="AR12547" s="61"/>
      <c r="AS12547" s="61"/>
      <c r="AT12547" s="61"/>
      <c r="AU12547" s="61"/>
      <c r="AV12547" s="61"/>
      <c r="AW12547" s="60"/>
    </row>
    <row r="12548" s="59" customFormat="1" customHeight="1" spans="1:49">
      <c r="A12548" s="60"/>
      <c r="B12548" s="60"/>
      <c r="C12548" s="60"/>
      <c r="D12548" s="60"/>
      <c r="H12548" s="61"/>
      <c r="I12548" s="61"/>
      <c r="J12548" s="61"/>
      <c r="K12548" s="61"/>
      <c r="L12548" s="61"/>
      <c r="M12548" s="61"/>
      <c r="N12548" s="61"/>
      <c r="O12548" s="61"/>
      <c r="P12548" s="61"/>
      <c r="Q12548" s="61"/>
      <c r="R12548" s="61"/>
      <c r="S12548" s="61"/>
      <c r="T12548" s="61"/>
      <c r="U12548" s="61"/>
      <c r="V12548" s="61"/>
      <c r="W12548" s="61"/>
      <c r="X12548" s="61"/>
      <c r="Y12548" s="61"/>
      <c r="Z12548" s="61"/>
      <c r="AA12548" s="61"/>
      <c r="AB12548" s="61"/>
      <c r="AC12548" s="61"/>
      <c r="AD12548" s="61"/>
      <c r="AE12548" s="61"/>
      <c r="AF12548" s="61"/>
      <c r="AG12548" s="61"/>
      <c r="AH12548" s="61"/>
      <c r="AI12548" s="61"/>
      <c r="AJ12548" s="61"/>
      <c r="AK12548" s="61"/>
      <c r="AL12548" s="61"/>
      <c r="AM12548" s="61"/>
      <c r="AN12548" s="61"/>
      <c r="AO12548" s="61"/>
      <c r="AP12548" s="62"/>
      <c r="AQ12548" s="61"/>
      <c r="AR12548" s="61"/>
      <c r="AS12548" s="61"/>
      <c r="AT12548" s="61"/>
      <c r="AU12548" s="61"/>
      <c r="AV12548" s="61"/>
      <c r="AW12548" s="60"/>
    </row>
    <row r="12549" s="59" customFormat="1" customHeight="1" spans="1:49">
      <c r="A12549" s="60"/>
      <c r="B12549" s="60"/>
      <c r="C12549" s="60"/>
      <c r="D12549" s="60"/>
      <c r="H12549" s="61"/>
      <c r="I12549" s="61"/>
      <c r="J12549" s="61"/>
      <c r="K12549" s="61"/>
      <c r="L12549" s="61"/>
      <c r="M12549" s="61"/>
      <c r="N12549" s="61"/>
      <c r="O12549" s="61"/>
      <c r="P12549" s="61"/>
      <c r="Q12549" s="61"/>
      <c r="R12549" s="61"/>
      <c r="S12549" s="61"/>
      <c r="T12549" s="61"/>
      <c r="U12549" s="61"/>
      <c r="V12549" s="61"/>
      <c r="W12549" s="61"/>
      <c r="X12549" s="61"/>
      <c r="Y12549" s="61"/>
      <c r="Z12549" s="61"/>
      <c r="AA12549" s="61"/>
      <c r="AB12549" s="61"/>
      <c r="AC12549" s="61"/>
      <c r="AD12549" s="61"/>
      <c r="AE12549" s="61"/>
      <c r="AF12549" s="61"/>
      <c r="AG12549" s="61"/>
      <c r="AH12549" s="61"/>
      <c r="AI12549" s="61"/>
      <c r="AJ12549" s="61"/>
      <c r="AK12549" s="61"/>
      <c r="AL12549" s="61"/>
      <c r="AM12549" s="61"/>
      <c r="AN12549" s="61"/>
      <c r="AO12549" s="61"/>
      <c r="AP12549" s="62"/>
      <c r="AQ12549" s="61"/>
      <c r="AR12549" s="61"/>
      <c r="AS12549" s="61"/>
      <c r="AT12549" s="61"/>
      <c r="AU12549" s="61"/>
      <c r="AV12549" s="61"/>
      <c r="AW12549" s="60"/>
    </row>
    <row r="12550" s="59" customFormat="1" customHeight="1" spans="1:49">
      <c r="A12550" s="60"/>
      <c r="B12550" s="60"/>
      <c r="C12550" s="60"/>
      <c r="D12550" s="60"/>
      <c r="H12550" s="61"/>
      <c r="I12550" s="61"/>
      <c r="J12550" s="61"/>
      <c r="K12550" s="61"/>
      <c r="L12550" s="61"/>
      <c r="M12550" s="61"/>
      <c r="N12550" s="61"/>
      <c r="O12550" s="61"/>
      <c r="P12550" s="61"/>
      <c r="Q12550" s="61"/>
      <c r="R12550" s="61"/>
      <c r="S12550" s="61"/>
      <c r="T12550" s="61"/>
      <c r="U12550" s="61"/>
      <c r="V12550" s="61"/>
      <c r="W12550" s="61"/>
      <c r="X12550" s="61"/>
      <c r="Y12550" s="61"/>
      <c r="Z12550" s="61"/>
      <c r="AA12550" s="61"/>
      <c r="AB12550" s="61"/>
      <c r="AC12550" s="61"/>
      <c r="AD12550" s="61"/>
      <c r="AE12550" s="61"/>
      <c r="AF12550" s="61"/>
      <c r="AG12550" s="61"/>
      <c r="AH12550" s="61"/>
      <c r="AI12550" s="61"/>
      <c r="AJ12550" s="61"/>
      <c r="AK12550" s="61"/>
      <c r="AL12550" s="61"/>
      <c r="AM12550" s="61"/>
      <c r="AN12550" s="61"/>
      <c r="AO12550" s="61"/>
      <c r="AP12550" s="62"/>
      <c r="AQ12550" s="61"/>
      <c r="AR12550" s="61"/>
      <c r="AS12550" s="61"/>
      <c r="AT12550" s="61"/>
      <c r="AU12550" s="61"/>
      <c r="AV12550" s="61"/>
      <c r="AW12550" s="60"/>
    </row>
    <row r="12551" s="59" customFormat="1" customHeight="1" spans="1:49">
      <c r="A12551" s="60"/>
      <c r="B12551" s="60"/>
      <c r="C12551" s="60"/>
      <c r="D12551" s="60"/>
      <c r="H12551" s="61"/>
      <c r="I12551" s="61"/>
      <c r="J12551" s="61"/>
      <c r="K12551" s="61"/>
      <c r="L12551" s="61"/>
      <c r="M12551" s="61"/>
      <c r="N12551" s="61"/>
      <c r="O12551" s="61"/>
      <c r="P12551" s="61"/>
      <c r="Q12551" s="61"/>
      <c r="R12551" s="61"/>
      <c r="S12551" s="61"/>
      <c r="T12551" s="61"/>
      <c r="U12551" s="61"/>
      <c r="V12551" s="61"/>
      <c r="W12551" s="61"/>
      <c r="X12551" s="61"/>
      <c r="Y12551" s="61"/>
      <c r="Z12551" s="61"/>
      <c r="AA12551" s="61"/>
      <c r="AB12551" s="61"/>
      <c r="AC12551" s="61"/>
      <c r="AD12551" s="61"/>
      <c r="AE12551" s="61"/>
      <c r="AF12551" s="61"/>
      <c r="AG12551" s="61"/>
      <c r="AH12551" s="61"/>
      <c r="AI12551" s="61"/>
      <c r="AJ12551" s="61"/>
      <c r="AK12551" s="61"/>
      <c r="AL12551" s="61"/>
      <c r="AM12551" s="61"/>
      <c r="AN12551" s="61"/>
      <c r="AO12551" s="61"/>
      <c r="AP12551" s="62"/>
      <c r="AQ12551" s="61"/>
      <c r="AR12551" s="61"/>
      <c r="AS12551" s="61"/>
      <c r="AT12551" s="61"/>
      <c r="AU12551" s="61"/>
      <c r="AV12551" s="61"/>
      <c r="AW12551" s="60"/>
    </row>
    <row r="12552" s="59" customFormat="1" customHeight="1" spans="1:49">
      <c r="A12552" s="60"/>
      <c r="B12552" s="60"/>
      <c r="C12552" s="60"/>
      <c r="D12552" s="60"/>
      <c r="H12552" s="61"/>
      <c r="I12552" s="61"/>
      <c r="J12552" s="61"/>
      <c r="K12552" s="61"/>
      <c r="L12552" s="61"/>
      <c r="M12552" s="61"/>
      <c r="N12552" s="61"/>
      <c r="O12552" s="61"/>
      <c r="P12552" s="61"/>
      <c r="Q12552" s="61"/>
      <c r="R12552" s="61"/>
      <c r="S12552" s="61"/>
      <c r="T12552" s="61"/>
      <c r="U12552" s="61"/>
      <c r="V12552" s="61"/>
      <c r="W12552" s="61"/>
      <c r="X12552" s="61"/>
      <c r="Y12552" s="61"/>
      <c r="Z12552" s="61"/>
      <c r="AA12552" s="61"/>
      <c r="AB12552" s="61"/>
      <c r="AC12552" s="61"/>
      <c r="AD12552" s="61"/>
      <c r="AE12552" s="61"/>
      <c r="AF12552" s="61"/>
      <c r="AG12552" s="61"/>
      <c r="AH12552" s="61"/>
      <c r="AI12552" s="61"/>
      <c r="AJ12552" s="61"/>
      <c r="AK12552" s="61"/>
      <c r="AL12552" s="61"/>
      <c r="AM12552" s="61"/>
      <c r="AN12552" s="61"/>
      <c r="AO12552" s="61"/>
      <c r="AP12552" s="62"/>
      <c r="AQ12552" s="61"/>
      <c r="AR12552" s="61"/>
      <c r="AS12552" s="61"/>
      <c r="AT12552" s="61"/>
      <c r="AU12552" s="61"/>
      <c r="AV12552" s="61"/>
      <c r="AW12552" s="60"/>
    </row>
    <row r="12553" s="59" customFormat="1" customHeight="1" spans="1:49">
      <c r="A12553" s="60"/>
      <c r="B12553" s="60"/>
      <c r="C12553" s="60"/>
      <c r="D12553" s="60"/>
      <c r="H12553" s="61"/>
      <c r="I12553" s="61"/>
      <c r="J12553" s="61"/>
      <c r="K12553" s="61"/>
      <c r="L12553" s="61"/>
      <c r="M12553" s="61"/>
      <c r="N12553" s="61"/>
      <c r="O12553" s="61"/>
      <c r="P12553" s="61"/>
      <c r="Q12553" s="61"/>
      <c r="R12553" s="61"/>
      <c r="S12553" s="61"/>
      <c r="T12553" s="61"/>
      <c r="U12553" s="61"/>
      <c r="V12553" s="61"/>
      <c r="W12553" s="61"/>
      <c r="X12553" s="61"/>
      <c r="Y12553" s="61"/>
      <c r="Z12553" s="61"/>
      <c r="AA12553" s="61"/>
      <c r="AB12553" s="61"/>
      <c r="AC12553" s="61"/>
      <c r="AD12553" s="61"/>
      <c r="AE12553" s="61"/>
      <c r="AF12553" s="61"/>
      <c r="AG12553" s="61"/>
      <c r="AH12553" s="61"/>
      <c r="AI12553" s="61"/>
      <c r="AJ12553" s="61"/>
      <c r="AK12553" s="61"/>
      <c r="AL12553" s="61"/>
      <c r="AM12553" s="61"/>
      <c r="AN12553" s="61"/>
      <c r="AO12553" s="61"/>
      <c r="AP12553" s="62"/>
      <c r="AQ12553" s="61"/>
      <c r="AR12553" s="61"/>
      <c r="AS12553" s="61"/>
      <c r="AT12553" s="61"/>
      <c r="AU12553" s="61"/>
      <c r="AV12553" s="61"/>
      <c r="AW12553" s="60"/>
    </row>
    <row r="12554" s="59" customFormat="1" customHeight="1" spans="1:49">
      <c r="A12554" s="60"/>
      <c r="B12554" s="60"/>
      <c r="C12554" s="60"/>
      <c r="D12554" s="60"/>
      <c r="H12554" s="61"/>
      <c r="I12554" s="61"/>
      <c r="J12554" s="61"/>
      <c r="K12554" s="61"/>
      <c r="L12554" s="61"/>
      <c r="M12554" s="61"/>
      <c r="N12554" s="61"/>
      <c r="O12554" s="61"/>
      <c r="P12554" s="61"/>
      <c r="Q12554" s="61"/>
      <c r="R12554" s="61"/>
      <c r="S12554" s="61"/>
      <c r="T12554" s="61"/>
      <c r="U12554" s="61"/>
      <c r="V12554" s="61"/>
      <c r="W12554" s="61"/>
      <c r="X12554" s="61"/>
      <c r="Y12554" s="61"/>
      <c r="Z12554" s="61"/>
      <c r="AA12554" s="61"/>
      <c r="AB12554" s="61"/>
      <c r="AC12554" s="61"/>
      <c r="AD12554" s="61"/>
      <c r="AE12554" s="61"/>
      <c r="AF12554" s="61"/>
      <c r="AG12554" s="61"/>
      <c r="AH12554" s="61"/>
      <c r="AI12554" s="61"/>
      <c r="AJ12554" s="61"/>
      <c r="AK12554" s="61"/>
      <c r="AL12554" s="61"/>
      <c r="AM12554" s="61"/>
      <c r="AN12554" s="61"/>
      <c r="AO12554" s="61"/>
      <c r="AP12554" s="62"/>
      <c r="AQ12554" s="61"/>
      <c r="AR12554" s="61"/>
      <c r="AS12554" s="61"/>
      <c r="AT12554" s="61"/>
      <c r="AU12554" s="61"/>
      <c r="AV12554" s="61"/>
      <c r="AW12554" s="60"/>
    </row>
    <row r="12555" s="59" customFormat="1" customHeight="1" spans="1:49">
      <c r="A12555" s="60"/>
      <c r="B12555" s="60"/>
      <c r="C12555" s="60"/>
      <c r="D12555" s="60"/>
      <c r="H12555" s="61"/>
      <c r="I12555" s="61"/>
      <c r="J12555" s="61"/>
      <c r="K12555" s="61"/>
      <c r="L12555" s="61"/>
      <c r="M12555" s="61"/>
      <c r="N12555" s="61"/>
      <c r="O12555" s="61"/>
      <c r="P12555" s="61"/>
      <c r="Q12555" s="61"/>
      <c r="R12555" s="61"/>
      <c r="S12555" s="61"/>
      <c r="T12555" s="61"/>
      <c r="U12555" s="61"/>
      <c r="V12555" s="61"/>
      <c r="W12555" s="61"/>
      <c r="X12555" s="61"/>
      <c r="Y12555" s="61"/>
      <c r="Z12555" s="61"/>
      <c r="AA12555" s="61"/>
      <c r="AB12555" s="61"/>
      <c r="AC12555" s="61"/>
      <c r="AD12555" s="61"/>
      <c r="AE12555" s="61"/>
      <c r="AF12555" s="61"/>
      <c r="AG12555" s="61"/>
      <c r="AH12555" s="61"/>
      <c r="AI12555" s="61"/>
      <c r="AJ12555" s="61"/>
      <c r="AK12555" s="61"/>
      <c r="AL12555" s="61"/>
      <c r="AM12555" s="61"/>
      <c r="AN12555" s="61"/>
      <c r="AO12555" s="61"/>
      <c r="AP12555" s="62"/>
      <c r="AQ12555" s="61"/>
      <c r="AR12555" s="61"/>
      <c r="AS12555" s="61"/>
      <c r="AT12555" s="61"/>
      <c r="AU12555" s="61"/>
      <c r="AV12555" s="61"/>
      <c r="AW12555" s="60"/>
    </row>
    <row r="12556" s="59" customFormat="1" customHeight="1" spans="1:49">
      <c r="A12556" s="60"/>
      <c r="B12556" s="60"/>
      <c r="C12556" s="60"/>
      <c r="D12556" s="60"/>
      <c r="H12556" s="61"/>
      <c r="I12556" s="61"/>
      <c r="J12556" s="61"/>
      <c r="K12556" s="61"/>
      <c r="L12556" s="61"/>
      <c r="M12556" s="61"/>
      <c r="N12556" s="61"/>
      <c r="O12556" s="61"/>
      <c r="P12556" s="61"/>
      <c r="Q12556" s="61"/>
      <c r="R12556" s="61"/>
      <c r="S12556" s="61"/>
      <c r="T12556" s="61"/>
      <c r="U12556" s="61"/>
      <c r="V12556" s="61"/>
      <c r="W12556" s="61"/>
      <c r="X12556" s="61"/>
      <c r="Y12556" s="61"/>
      <c r="Z12556" s="61"/>
      <c r="AA12556" s="61"/>
      <c r="AB12556" s="61"/>
      <c r="AC12556" s="61"/>
      <c r="AD12556" s="61"/>
      <c r="AE12556" s="61"/>
      <c r="AF12556" s="61"/>
      <c r="AG12556" s="61"/>
      <c r="AH12556" s="61"/>
      <c r="AI12556" s="61"/>
      <c r="AJ12556" s="61"/>
      <c r="AK12556" s="61"/>
      <c r="AL12556" s="61"/>
      <c r="AM12556" s="61"/>
      <c r="AN12556" s="61"/>
      <c r="AO12556" s="61"/>
      <c r="AP12556" s="62"/>
      <c r="AQ12556" s="61"/>
      <c r="AR12556" s="61"/>
      <c r="AS12556" s="61"/>
      <c r="AT12556" s="61"/>
      <c r="AU12556" s="61"/>
      <c r="AV12556" s="61"/>
      <c r="AW12556" s="60"/>
    </row>
    <row r="12557" s="59" customFormat="1" customHeight="1" spans="1:49">
      <c r="A12557" s="60"/>
      <c r="B12557" s="60"/>
      <c r="C12557" s="60"/>
      <c r="D12557" s="60"/>
      <c r="H12557" s="61"/>
      <c r="I12557" s="61"/>
      <c r="J12557" s="61"/>
      <c r="K12557" s="61"/>
      <c r="L12557" s="61"/>
      <c r="M12557" s="61"/>
      <c r="N12557" s="61"/>
      <c r="O12557" s="61"/>
      <c r="P12557" s="61"/>
      <c r="Q12557" s="61"/>
      <c r="R12557" s="61"/>
      <c r="S12557" s="61"/>
      <c r="T12557" s="61"/>
      <c r="U12557" s="61"/>
      <c r="V12557" s="61"/>
      <c r="W12557" s="61"/>
      <c r="X12557" s="61"/>
      <c r="Y12557" s="61"/>
      <c r="Z12557" s="61"/>
      <c r="AA12557" s="61"/>
      <c r="AB12557" s="61"/>
      <c r="AC12557" s="61"/>
      <c r="AD12557" s="61"/>
      <c r="AE12557" s="61"/>
      <c r="AF12557" s="61"/>
      <c r="AG12557" s="61"/>
      <c r="AH12557" s="61"/>
      <c r="AI12557" s="61"/>
      <c r="AJ12557" s="61"/>
      <c r="AK12557" s="61"/>
      <c r="AL12557" s="61"/>
      <c r="AM12557" s="61"/>
      <c r="AN12557" s="61"/>
      <c r="AO12557" s="61"/>
      <c r="AP12557" s="62"/>
      <c r="AQ12557" s="61"/>
      <c r="AR12557" s="61"/>
      <c r="AS12557" s="61"/>
      <c r="AT12557" s="61"/>
      <c r="AU12557" s="61"/>
      <c r="AV12557" s="61"/>
      <c r="AW12557" s="60"/>
    </row>
    <row r="12558" s="59" customFormat="1" customHeight="1" spans="1:49">
      <c r="A12558" s="60"/>
      <c r="B12558" s="60"/>
      <c r="C12558" s="60"/>
      <c r="D12558" s="60"/>
      <c r="H12558" s="61"/>
      <c r="I12558" s="61"/>
      <c r="J12558" s="61"/>
      <c r="K12558" s="61"/>
      <c r="L12558" s="61"/>
      <c r="M12558" s="61"/>
      <c r="N12558" s="61"/>
      <c r="O12558" s="61"/>
      <c r="P12558" s="61"/>
      <c r="Q12558" s="61"/>
      <c r="R12558" s="61"/>
      <c r="S12558" s="61"/>
      <c r="T12558" s="61"/>
      <c r="U12558" s="61"/>
      <c r="V12558" s="61"/>
      <c r="W12558" s="61"/>
      <c r="X12558" s="61"/>
      <c r="Y12558" s="61"/>
      <c r="Z12558" s="61"/>
      <c r="AA12558" s="61"/>
      <c r="AB12558" s="61"/>
      <c r="AC12558" s="61"/>
      <c r="AD12558" s="61"/>
      <c r="AE12558" s="61"/>
      <c r="AF12558" s="61"/>
      <c r="AG12558" s="61"/>
      <c r="AH12558" s="61"/>
      <c r="AI12558" s="61"/>
      <c r="AJ12558" s="61"/>
      <c r="AK12558" s="61"/>
      <c r="AL12558" s="61"/>
      <c r="AM12558" s="61"/>
      <c r="AN12558" s="61"/>
      <c r="AO12558" s="61"/>
      <c r="AP12558" s="62"/>
      <c r="AQ12558" s="61"/>
      <c r="AR12558" s="61"/>
      <c r="AS12558" s="61"/>
      <c r="AT12558" s="61"/>
      <c r="AU12558" s="61"/>
      <c r="AV12558" s="61"/>
      <c r="AW12558" s="60"/>
    </row>
    <row r="12559" s="59" customFormat="1" customHeight="1" spans="1:49">
      <c r="A12559" s="60"/>
      <c r="B12559" s="60"/>
      <c r="C12559" s="60"/>
      <c r="D12559" s="60"/>
      <c r="H12559" s="61"/>
      <c r="I12559" s="61"/>
      <c r="J12559" s="61"/>
      <c r="K12559" s="61"/>
      <c r="L12559" s="61"/>
      <c r="M12559" s="61"/>
      <c r="N12559" s="61"/>
      <c r="O12559" s="61"/>
      <c r="P12559" s="61"/>
      <c r="Q12559" s="61"/>
      <c r="R12559" s="61"/>
      <c r="S12559" s="61"/>
      <c r="T12559" s="61"/>
      <c r="U12559" s="61"/>
      <c r="V12559" s="61"/>
      <c r="W12559" s="61"/>
      <c r="X12559" s="61"/>
      <c r="Y12559" s="61"/>
      <c r="Z12559" s="61"/>
      <c r="AA12559" s="61"/>
      <c r="AB12559" s="61"/>
      <c r="AC12559" s="61"/>
      <c r="AD12559" s="61"/>
      <c r="AE12559" s="61"/>
      <c r="AF12559" s="61"/>
      <c r="AG12559" s="61"/>
      <c r="AH12559" s="61"/>
      <c r="AI12559" s="61"/>
      <c r="AJ12559" s="61"/>
      <c r="AK12559" s="61"/>
      <c r="AL12559" s="61"/>
      <c r="AM12559" s="61"/>
      <c r="AN12559" s="61"/>
      <c r="AO12559" s="61"/>
      <c r="AP12559" s="62"/>
      <c r="AQ12559" s="61"/>
      <c r="AR12559" s="61"/>
      <c r="AS12559" s="61"/>
      <c r="AT12559" s="61"/>
      <c r="AU12559" s="61"/>
      <c r="AV12559" s="61"/>
      <c r="AW12559" s="60"/>
    </row>
    <row r="12560" s="59" customFormat="1" customHeight="1" spans="1:49">
      <c r="A12560" s="60"/>
      <c r="B12560" s="60"/>
      <c r="C12560" s="60"/>
      <c r="D12560" s="60"/>
      <c r="H12560" s="61"/>
      <c r="I12560" s="61"/>
      <c r="J12560" s="61"/>
      <c r="K12560" s="61"/>
      <c r="L12560" s="61"/>
      <c r="M12560" s="61"/>
      <c r="N12560" s="61"/>
      <c r="O12560" s="61"/>
      <c r="P12560" s="61"/>
      <c r="Q12560" s="61"/>
      <c r="R12560" s="61"/>
      <c r="S12560" s="61"/>
      <c r="T12560" s="61"/>
      <c r="U12560" s="61"/>
      <c r="V12560" s="61"/>
      <c r="W12560" s="61"/>
      <c r="X12560" s="61"/>
      <c r="Y12560" s="61"/>
      <c r="Z12560" s="61"/>
      <c r="AA12560" s="61"/>
      <c r="AB12560" s="61"/>
      <c r="AC12560" s="61"/>
      <c r="AD12560" s="61"/>
      <c r="AE12560" s="61"/>
      <c r="AF12560" s="61"/>
      <c r="AG12560" s="61"/>
      <c r="AH12560" s="61"/>
      <c r="AI12560" s="61"/>
      <c r="AJ12560" s="61"/>
      <c r="AK12560" s="61"/>
      <c r="AL12560" s="61"/>
      <c r="AM12560" s="61"/>
      <c r="AN12560" s="61"/>
      <c r="AO12560" s="61"/>
      <c r="AP12560" s="62"/>
      <c r="AQ12560" s="61"/>
      <c r="AR12560" s="61"/>
      <c r="AS12560" s="61"/>
      <c r="AT12560" s="61"/>
      <c r="AU12560" s="61"/>
      <c r="AV12560" s="61"/>
      <c r="AW12560" s="60"/>
    </row>
    <row r="12561" s="59" customFormat="1" customHeight="1" spans="1:49">
      <c r="A12561" s="60"/>
      <c r="B12561" s="60"/>
      <c r="C12561" s="60"/>
      <c r="D12561" s="60"/>
      <c r="H12561" s="61"/>
      <c r="I12561" s="61"/>
      <c r="J12561" s="61"/>
      <c r="K12561" s="61"/>
      <c r="L12561" s="61"/>
      <c r="M12561" s="61"/>
      <c r="N12561" s="61"/>
      <c r="O12561" s="61"/>
      <c r="P12561" s="61"/>
      <c r="Q12561" s="61"/>
      <c r="R12561" s="61"/>
      <c r="S12561" s="61"/>
      <c r="T12561" s="61"/>
      <c r="U12561" s="61"/>
      <c r="V12561" s="61"/>
      <c r="W12561" s="61"/>
      <c r="X12561" s="61"/>
      <c r="Y12561" s="61"/>
      <c r="Z12561" s="61"/>
      <c r="AA12561" s="61"/>
      <c r="AB12561" s="61"/>
      <c r="AC12561" s="61"/>
      <c r="AD12561" s="61"/>
      <c r="AE12561" s="61"/>
      <c r="AF12561" s="61"/>
      <c r="AG12561" s="61"/>
      <c r="AH12561" s="61"/>
      <c r="AI12561" s="61"/>
      <c r="AJ12561" s="61"/>
      <c r="AK12561" s="61"/>
      <c r="AL12561" s="61"/>
      <c r="AM12561" s="61"/>
      <c r="AN12561" s="61"/>
      <c r="AO12561" s="61"/>
      <c r="AP12561" s="62"/>
      <c r="AQ12561" s="61"/>
      <c r="AR12561" s="61"/>
      <c r="AS12561" s="61"/>
      <c r="AT12561" s="61"/>
      <c r="AU12561" s="61"/>
      <c r="AV12561" s="61"/>
      <c r="AW12561" s="60"/>
    </row>
    <row r="12562" s="59" customFormat="1" customHeight="1" spans="1:49">
      <c r="A12562" s="60"/>
      <c r="B12562" s="60"/>
      <c r="C12562" s="60"/>
      <c r="D12562" s="60"/>
      <c r="H12562" s="61"/>
      <c r="I12562" s="61"/>
      <c r="J12562" s="61"/>
      <c r="K12562" s="61"/>
      <c r="L12562" s="61"/>
      <c r="M12562" s="61"/>
      <c r="N12562" s="61"/>
      <c r="O12562" s="61"/>
      <c r="P12562" s="61"/>
      <c r="Q12562" s="61"/>
      <c r="R12562" s="61"/>
      <c r="S12562" s="61"/>
      <c r="T12562" s="61"/>
      <c r="U12562" s="61"/>
      <c r="V12562" s="61"/>
      <c r="W12562" s="61"/>
      <c r="X12562" s="61"/>
      <c r="Y12562" s="61"/>
      <c r="Z12562" s="61"/>
      <c r="AA12562" s="61"/>
      <c r="AB12562" s="61"/>
      <c r="AC12562" s="61"/>
      <c r="AD12562" s="61"/>
      <c r="AE12562" s="61"/>
      <c r="AF12562" s="61"/>
      <c r="AG12562" s="61"/>
      <c r="AH12562" s="61"/>
      <c r="AI12562" s="61"/>
      <c r="AJ12562" s="61"/>
      <c r="AK12562" s="61"/>
      <c r="AL12562" s="61"/>
      <c r="AM12562" s="61"/>
      <c r="AN12562" s="61"/>
      <c r="AO12562" s="61"/>
      <c r="AP12562" s="62"/>
      <c r="AQ12562" s="61"/>
      <c r="AR12562" s="61"/>
      <c r="AS12562" s="61"/>
      <c r="AT12562" s="61"/>
      <c r="AU12562" s="61"/>
      <c r="AV12562" s="61"/>
      <c r="AW12562" s="60"/>
    </row>
    <row r="12563" s="59" customFormat="1" customHeight="1" spans="1:49">
      <c r="A12563" s="60"/>
      <c r="B12563" s="60"/>
      <c r="C12563" s="60"/>
      <c r="D12563" s="60"/>
      <c r="H12563" s="61"/>
      <c r="I12563" s="61"/>
      <c r="J12563" s="61"/>
      <c r="K12563" s="61"/>
      <c r="L12563" s="61"/>
      <c r="M12563" s="61"/>
      <c r="N12563" s="61"/>
      <c r="O12563" s="61"/>
      <c r="P12563" s="61"/>
      <c r="Q12563" s="61"/>
      <c r="R12563" s="61"/>
      <c r="S12563" s="61"/>
      <c r="T12563" s="61"/>
      <c r="U12563" s="61"/>
      <c r="V12563" s="61"/>
      <c r="W12563" s="61"/>
      <c r="X12563" s="61"/>
      <c r="Y12563" s="61"/>
      <c r="Z12563" s="61"/>
      <c r="AA12563" s="61"/>
      <c r="AB12563" s="61"/>
      <c r="AC12563" s="61"/>
      <c r="AD12563" s="61"/>
      <c r="AE12563" s="61"/>
      <c r="AF12563" s="61"/>
      <c r="AG12563" s="61"/>
      <c r="AH12563" s="61"/>
      <c r="AI12563" s="61"/>
      <c r="AJ12563" s="61"/>
      <c r="AK12563" s="61"/>
      <c r="AL12563" s="61"/>
      <c r="AM12563" s="61"/>
      <c r="AN12563" s="61"/>
      <c r="AO12563" s="61"/>
      <c r="AP12563" s="62"/>
      <c r="AQ12563" s="61"/>
      <c r="AR12563" s="61"/>
      <c r="AS12563" s="61"/>
      <c r="AT12563" s="61"/>
      <c r="AU12563" s="61"/>
      <c r="AV12563" s="61"/>
      <c r="AW12563" s="60"/>
    </row>
    <row r="12564" s="59" customFormat="1" customHeight="1" spans="1:49">
      <c r="A12564" s="60"/>
      <c r="B12564" s="60"/>
      <c r="C12564" s="60"/>
      <c r="D12564" s="60"/>
      <c r="H12564" s="61"/>
      <c r="I12564" s="61"/>
      <c r="J12564" s="61"/>
      <c r="K12564" s="61"/>
      <c r="L12564" s="61"/>
      <c r="M12564" s="61"/>
      <c r="N12564" s="61"/>
      <c r="O12564" s="61"/>
      <c r="P12564" s="61"/>
      <c r="Q12564" s="61"/>
      <c r="R12564" s="61"/>
      <c r="S12564" s="61"/>
      <c r="T12564" s="61"/>
      <c r="U12564" s="61"/>
      <c r="V12564" s="61"/>
      <c r="W12564" s="61"/>
      <c r="X12564" s="61"/>
      <c r="Y12564" s="61"/>
      <c r="Z12564" s="61"/>
      <c r="AA12564" s="61"/>
      <c r="AB12564" s="61"/>
      <c r="AC12564" s="61"/>
      <c r="AD12564" s="61"/>
      <c r="AE12564" s="61"/>
      <c r="AF12564" s="61"/>
      <c r="AG12564" s="61"/>
      <c r="AH12564" s="61"/>
      <c r="AI12564" s="61"/>
      <c r="AJ12564" s="61"/>
      <c r="AK12564" s="61"/>
      <c r="AL12564" s="61"/>
      <c r="AM12564" s="61"/>
      <c r="AN12564" s="61"/>
      <c r="AO12564" s="61"/>
      <c r="AP12564" s="62"/>
      <c r="AQ12564" s="61"/>
      <c r="AR12564" s="61"/>
      <c r="AS12564" s="61"/>
      <c r="AT12564" s="61"/>
      <c r="AU12564" s="61"/>
      <c r="AV12564" s="61"/>
      <c r="AW12564" s="60"/>
    </row>
    <row r="12565" s="59" customFormat="1" customHeight="1" spans="1:49">
      <c r="A12565" s="60"/>
      <c r="B12565" s="60"/>
      <c r="C12565" s="60"/>
      <c r="D12565" s="60"/>
      <c r="H12565" s="61"/>
      <c r="I12565" s="61"/>
      <c r="J12565" s="61"/>
      <c r="K12565" s="61"/>
      <c r="L12565" s="61"/>
      <c r="M12565" s="61"/>
      <c r="N12565" s="61"/>
      <c r="O12565" s="61"/>
      <c r="P12565" s="61"/>
      <c r="Q12565" s="61"/>
      <c r="R12565" s="61"/>
      <c r="S12565" s="61"/>
      <c r="T12565" s="61"/>
      <c r="U12565" s="61"/>
      <c r="V12565" s="61"/>
      <c r="W12565" s="61"/>
      <c r="X12565" s="61"/>
      <c r="Y12565" s="61"/>
      <c r="Z12565" s="61"/>
      <c r="AA12565" s="61"/>
      <c r="AB12565" s="61"/>
      <c r="AC12565" s="61"/>
      <c r="AD12565" s="61"/>
      <c r="AE12565" s="61"/>
      <c r="AF12565" s="61"/>
      <c r="AG12565" s="61"/>
      <c r="AH12565" s="61"/>
      <c r="AI12565" s="61"/>
      <c r="AJ12565" s="61"/>
      <c r="AK12565" s="61"/>
      <c r="AL12565" s="61"/>
      <c r="AM12565" s="61"/>
      <c r="AN12565" s="61"/>
      <c r="AO12565" s="61"/>
      <c r="AP12565" s="62"/>
      <c r="AQ12565" s="61"/>
      <c r="AR12565" s="61"/>
      <c r="AS12565" s="61"/>
      <c r="AT12565" s="61"/>
      <c r="AU12565" s="61"/>
      <c r="AV12565" s="61"/>
      <c r="AW12565" s="60"/>
    </row>
    <row r="12566" s="59" customFormat="1" customHeight="1" spans="1:49">
      <c r="A12566" s="60"/>
      <c r="B12566" s="60"/>
      <c r="C12566" s="60"/>
      <c r="D12566" s="60"/>
      <c r="H12566" s="61"/>
      <c r="I12566" s="61"/>
      <c r="J12566" s="61"/>
      <c r="K12566" s="61"/>
      <c r="L12566" s="61"/>
      <c r="M12566" s="61"/>
      <c r="N12566" s="61"/>
      <c r="O12566" s="61"/>
      <c r="P12566" s="61"/>
      <c r="Q12566" s="61"/>
      <c r="R12566" s="61"/>
      <c r="S12566" s="61"/>
      <c r="T12566" s="61"/>
      <c r="U12566" s="61"/>
      <c r="V12566" s="61"/>
      <c r="W12566" s="61"/>
      <c r="X12566" s="61"/>
      <c r="Y12566" s="61"/>
      <c r="Z12566" s="61"/>
      <c r="AA12566" s="61"/>
      <c r="AB12566" s="61"/>
      <c r="AC12566" s="61"/>
      <c r="AD12566" s="61"/>
      <c r="AE12566" s="61"/>
      <c r="AF12566" s="61"/>
      <c r="AG12566" s="61"/>
      <c r="AH12566" s="61"/>
      <c r="AI12566" s="61"/>
      <c r="AJ12566" s="61"/>
      <c r="AK12566" s="61"/>
      <c r="AL12566" s="61"/>
      <c r="AM12566" s="61"/>
      <c r="AN12566" s="61"/>
      <c r="AO12566" s="61"/>
      <c r="AP12566" s="62"/>
      <c r="AQ12566" s="61"/>
      <c r="AR12566" s="61"/>
      <c r="AS12566" s="61"/>
      <c r="AT12566" s="61"/>
      <c r="AU12566" s="61"/>
      <c r="AV12566" s="61"/>
      <c r="AW12566" s="60"/>
    </row>
    <row r="12567" s="59" customFormat="1" customHeight="1" spans="1:49">
      <c r="A12567" s="60"/>
      <c r="B12567" s="60"/>
      <c r="C12567" s="60"/>
      <c r="D12567" s="60"/>
      <c r="H12567" s="61"/>
      <c r="I12567" s="61"/>
      <c r="J12567" s="61"/>
      <c r="K12567" s="61"/>
      <c r="L12567" s="61"/>
      <c r="M12567" s="61"/>
      <c r="N12567" s="61"/>
      <c r="O12567" s="61"/>
      <c r="P12567" s="61"/>
      <c r="Q12567" s="61"/>
      <c r="R12567" s="61"/>
      <c r="S12567" s="61"/>
      <c r="T12567" s="61"/>
      <c r="U12567" s="61"/>
      <c r="V12567" s="61"/>
      <c r="W12567" s="61"/>
      <c r="X12567" s="61"/>
      <c r="Y12567" s="61"/>
      <c r="Z12567" s="61"/>
      <c r="AA12567" s="61"/>
      <c r="AB12567" s="61"/>
      <c r="AC12567" s="61"/>
      <c r="AD12567" s="61"/>
      <c r="AE12567" s="61"/>
      <c r="AF12567" s="61"/>
      <c r="AG12567" s="61"/>
      <c r="AH12567" s="61"/>
      <c r="AI12567" s="61"/>
      <c r="AJ12567" s="61"/>
      <c r="AK12567" s="61"/>
      <c r="AL12567" s="61"/>
      <c r="AM12567" s="61"/>
      <c r="AN12567" s="61"/>
      <c r="AO12567" s="61"/>
      <c r="AP12567" s="62"/>
      <c r="AQ12567" s="61"/>
      <c r="AR12567" s="61"/>
      <c r="AS12567" s="61"/>
      <c r="AT12567" s="61"/>
      <c r="AU12567" s="61"/>
      <c r="AV12567" s="61"/>
      <c r="AW12567" s="60"/>
    </row>
    <row r="12568" s="59" customFormat="1" customHeight="1" spans="1:49">
      <c r="A12568" s="60"/>
      <c r="B12568" s="60"/>
      <c r="C12568" s="60"/>
      <c r="D12568" s="60"/>
      <c r="H12568" s="61"/>
      <c r="I12568" s="61"/>
      <c r="J12568" s="61"/>
      <c r="K12568" s="61"/>
      <c r="L12568" s="61"/>
      <c r="M12568" s="61"/>
      <c r="N12568" s="61"/>
      <c r="O12568" s="61"/>
      <c r="P12568" s="61"/>
      <c r="Q12568" s="61"/>
      <c r="R12568" s="61"/>
      <c r="S12568" s="61"/>
      <c r="T12568" s="61"/>
      <c r="U12568" s="61"/>
      <c r="V12568" s="61"/>
      <c r="W12568" s="61"/>
      <c r="X12568" s="61"/>
      <c r="Y12568" s="61"/>
      <c r="Z12568" s="61"/>
      <c r="AA12568" s="61"/>
      <c r="AB12568" s="61"/>
      <c r="AC12568" s="61"/>
      <c r="AD12568" s="61"/>
      <c r="AE12568" s="61"/>
      <c r="AF12568" s="61"/>
      <c r="AG12568" s="61"/>
      <c r="AH12568" s="61"/>
      <c r="AI12568" s="61"/>
      <c r="AJ12568" s="61"/>
      <c r="AK12568" s="61"/>
      <c r="AL12568" s="61"/>
      <c r="AM12568" s="61"/>
      <c r="AN12568" s="61"/>
      <c r="AO12568" s="61"/>
      <c r="AP12568" s="62"/>
      <c r="AQ12568" s="61"/>
      <c r="AR12568" s="61"/>
      <c r="AS12568" s="61"/>
      <c r="AT12568" s="61"/>
      <c r="AU12568" s="61"/>
      <c r="AV12568" s="61"/>
      <c r="AW12568" s="60"/>
    </row>
    <row r="12569" s="59" customFormat="1" customHeight="1" spans="1:49">
      <c r="A12569" s="60"/>
      <c r="B12569" s="60"/>
      <c r="C12569" s="60"/>
      <c r="D12569" s="60"/>
      <c r="H12569" s="61"/>
      <c r="I12569" s="61"/>
      <c r="J12569" s="61"/>
      <c r="K12569" s="61"/>
      <c r="L12569" s="61"/>
      <c r="M12569" s="61"/>
      <c r="N12569" s="61"/>
      <c r="O12569" s="61"/>
      <c r="P12569" s="61"/>
      <c r="Q12569" s="61"/>
      <c r="R12569" s="61"/>
      <c r="S12569" s="61"/>
      <c r="T12569" s="61"/>
      <c r="U12569" s="61"/>
      <c r="V12569" s="61"/>
      <c r="W12569" s="61"/>
      <c r="X12569" s="61"/>
      <c r="Y12569" s="61"/>
      <c r="Z12569" s="61"/>
      <c r="AA12569" s="61"/>
      <c r="AB12569" s="61"/>
      <c r="AC12569" s="61"/>
      <c r="AD12569" s="61"/>
      <c r="AE12569" s="61"/>
      <c r="AF12569" s="61"/>
      <c r="AG12569" s="61"/>
      <c r="AH12569" s="61"/>
      <c r="AI12569" s="61"/>
      <c r="AJ12569" s="61"/>
      <c r="AK12569" s="61"/>
      <c r="AL12569" s="61"/>
      <c r="AM12569" s="61"/>
      <c r="AN12569" s="61"/>
      <c r="AO12569" s="61"/>
      <c r="AP12569" s="62"/>
      <c r="AQ12569" s="61"/>
      <c r="AR12569" s="61"/>
      <c r="AS12569" s="61"/>
      <c r="AT12569" s="61"/>
      <c r="AU12569" s="61"/>
      <c r="AV12569" s="61"/>
      <c r="AW12569" s="60"/>
    </row>
    <row r="12570" s="59" customFormat="1" customHeight="1" spans="1:49">
      <c r="A12570" s="60"/>
      <c r="B12570" s="60"/>
      <c r="C12570" s="60"/>
      <c r="D12570" s="60"/>
      <c r="H12570" s="61"/>
      <c r="I12570" s="61"/>
      <c r="J12570" s="61"/>
      <c r="K12570" s="61"/>
      <c r="L12570" s="61"/>
      <c r="M12570" s="61"/>
      <c r="N12570" s="61"/>
      <c r="O12570" s="61"/>
      <c r="P12570" s="61"/>
      <c r="Q12570" s="61"/>
      <c r="R12570" s="61"/>
      <c r="S12570" s="61"/>
      <c r="T12570" s="61"/>
      <c r="U12570" s="61"/>
      <c r="V12570" s="61"/>
      <c r="W12570" s="61"/>
      <c r="X12570" s="61"/>
      <c r="Y12570" s="61"/>
      <c r="Z12570" s="61"/>
      <c r="AA12570" s="61"/>
      <c r="AB12570" s="61"/>
      <c r="AC12570" s="61"/>
      <c r="AD12570" s="61"/>
      <c r="AE12570" s="61"/>
      <c r="AF12570" s="61"/>
      <c r="AG12570" s="61"/>
      <c r="AH12570" s="61"/>
      <c r="AI12570" s="61"/>
      <c r="AJ12570" s="61"/>
      <c r="AK12570" s="61"/>
      <c r="AL12570" s="61"/>
      <c r="AM12570" s="61"/>
      <c r="AN12570" s="61"/>
      <c r="AO12570" s="61"/>
      <c r="AP12570" s="62"/>
      <c r="AQ12570" s="61"/>
      <c r="AR12570" s="61"/>
      <c r="AS12570" s="61"/>
      <c r="AT12570" s="61"/>
      <c r="AU12570" s="61"/>
      <c r="AV12570" s="61"/>
      <c r="AW12570" s="60"/>
    </row>
    <row r="12571" s="59" customFormat="1" customHeight="1" spans="1:49">
      <c r="A12571" s="60"/>
      <c r="B12571" s="60"/>
      <c r="C12571" s="60"/>
      <c r="D12571" s="60"/>
      <c r="H12571" s="61"/>
      <c r="I12571" s="61"/>
      <c r="J12571" s="61"/>
      <c r="K12571" s="61"/>
      <c r="L12571" s="61"/>
      <c r="M12571" s="61"/>
      <c r="N12571" s="61"/>
      <c r="O12571" s="61"/>
      <c r="P12571" s="61"/>
      <c r="Q12571" s="61"/>
      <c r="R12571" s="61"/>
      <c r="S12571" s="61"/>
      <c r="T12571" s="61"/>
      <c r="U12571" s="61"/>
      <c r="V12571" s="61"/>
      <c r="W12571" s="61"/>
      <c r="X12571" s="61"/>
      <c r="Y12571" s="61"/>
      <c r="Z12571" s="61"/>
      <c r="AA12571" s="61"/>
      <c r="AB12571" s="61"/>
      <c r="AC12571" s="61"/>
      <c r="AD12571" s="61"/>
      <c r="AE12571" s="61"/>
      <c r="AF12571" s="61"/>
      <c r="AG12571" s="61"/>
      <c r="AH12571" s="61"/>
      <c r="AI12571" s="61"/>
      <c r="AJ12571" s="61"/>
      <c r="AK12571" s="61"/>
      <c r="AL12571" s="61"/>
      <c r="AM12571" s="61"/>
      <c r="AN12571" s="61"/>
      <c r="AO12571" s="61"/>
      <c r="AP12571" s="62"/>
      <c r="AQ12571" s="61"/>
      <c r="AR12571" s="61"/>
      <c r="AS12571" s="61"/>
      <c r="AT12571" s="61"/>
      <c r="AU12571" s="61"/>
      <c r="AV12571" s="61"/>
      <c r="AW12571" s="60"/>
    </row>
    <row r="12572" s="59" customFormat="1" customHeight="1" spans="1:49">
      <c r="A12572" s="60"/>
      <c r="B12572" s="60"/>
      <c r="C12572" s="60"/>
      <c r="D12572" s="60"/>
      <c r="H12572" s="61"/>
      <c r="I12572" s="61"/>
      <c r="J12572" s="61"/>
      <c r="K12572" s="61"/>
      <c r="L12572" s="61"/>
      <c r="M12572" s="61"/>
      <c r="N12572" s="61"/>
      <c r="O12572" s="61"/>
      <c r="P12572" s="61"/>
      <c r="Q12572" s="61"/>
      <c r="R12572" s="61"/>
      <c r="S12572" s="61"/>
      <c r="T12572" s="61"/>
      <c r="U12572" s="61"/>
      <c r="V12572" s="61"/>
      <c r="W12572" s="61"/>
      <c r="X12572" s="61"/>
      <c r="Y12572" s="61"/>
      <c r="Z12572" s="61"/>
      <c r="AA12572" s="61"/>
      <c r="AB12572" s="61"/>
      <c r="AC12572" s="61"/>
      <c r="AD12572" s="61"/>
      <c r="AE12572" s="61"/>
      <c r="AF12572" s="61"/>
      <c r="AG12572" s="61"/>
      <c r="AH12572" s="61"/>
      <c r="AI12572" s="61"/>
      <c r="AJ12572" s="61"/>
      <c r="AK12572" s="61"/>
      <c r="AL12572" s="61"/>
      <c r="AM12572" s="61"/>
      <c r="AN12572" s="61"/>
      <c r="AO12572" s="61"/>
      <c r="AP12572" s="62"/>
      <c r="AQ12572" s="61"/>
      <c r="AR12572" s="61"/>
      <c r="AS12572" s="61"/>
      <c r="AT12572" s="61"/>
      <c r="AU12572" s="61"/>
      <c r="AV12572" s="61"/>
      <c r="AW12572" s="60"/>
    </row>
    <row r="12573" s="59" customFormat="1" customHeight="1" spans="1:49">
      <c r="A12573" s="60"/>
      <c r="B12573" s="60"/>
      <c r="C12573" s="60"/>
      <c r="D12573" s="60"/>
      <c r="H12573" s="61"/>
      <c r="I12573" s="61"/>
      <c r="J12573" s="61"/>
      <c r="K12573" s="61"/>
      <c r="L12573" s="61"/>
      <c r="M12573" s="61"/>
      <c r="N12573" s="61"/>
      <c r="O12573" s="61"/>
      <c r="P12573" s="61"/>
      <c r="Q12573" s="61"/>
      <c r="R12573" s="61"/>
      <c r="S12573" s="61"/>
      <c r="T12573" s="61"/>
      <c r="U12573" s="61"/>
      <c r="V12573" s="61"/>
      <c r="W12573" s="61"/>
      <c r="X12573" s="61"/>
      <c r="Y12573" s="61"/>
      <c r="Z12573" s="61"/>
      <c r="AA12573" s="61"/>
      <c r="AB12573" s="61"/>
      <c r="AC12573" s="61"/>
      <c r="AD12573" s="61"/>
      <c r="AE12573" s="61"/>
      <c r="AF12573" s="61"/>
      <c r="AG12573" s="61"/>
      <c r="AH12573" s="61"/>
      <c r="AI12573" s="61"/>
      <c r="AJ12573" s="61"/>
      <c r="AK12573" s="61"/>
      <c r="AL12573" s="61"/>
      <c r="AM12573" s="61"/>
      <c r="AN12573" s="61"/>
      <c r="AO12573" s="61"/>
      <c r="AP12573" s="62"/>
      <c r="AQ12573" s="61"/>
      <c r="AR12573" s="61"/>
      <c r="AS12573" s="61"/>
      <c r="AT12573" s="61"/>
      <c r="AU12573" s="61"/>
      <c r="AV12573" s="61"/>
      <c r="AW12573" s="60"/>
    </row>
    <row r="12574" s="59" customFormat="1" customHeight="1" spans="1:49">
      <c r="A12574" s="60"/>
      <c r="B12574" s="60"/>
      <c r="C12574" s="60"/>
      <c r="D12574" s="60"/>
      <c r="H12574" s="61"/>
      <c r="I12574" s="61"/>
      <c r="J12574" s="61"/>
      <c r="K12574" s="61"/>
      <c r="L12574" s="61"/>
      <c r="M12574" s="61"/>
      <c r="N12574" s="61"/>
      <c r="O12574" s="61"/>
      <c r="P12574" s="61"/>
      <c r="Q12574" s="61"/>
      <c r="R12574" s="61"/>
      <c r="S12574" s="61"/>
      <c r="T12574" s="61"/>
      <c r="U12574" s="61"/>
      <c r="V12574" s="61"/>
      <c r="W12574" s="61"/>
      <c r="X12574" s="61"/>
      <c r="Y12574" s="61"/>
      <c r="Z12574" s="61"/>
      <c r="AA12574" s="61"/>
      <c r="AB12574" s="61"/>
      <c r="AC12574" s="61"/>
      <c r="AD12574" s="61"/>
      <c r="AE12574" s="61"/>
      <c r="AF12574" s="61"/>
      <c r="AG12574" s="61"/>
      <c r="AH12574" s="61"/>
      <c r="AI12574" s="61"/>
      <c r="AJ12574" s="61"/>
      <c r="AK12574" s="61"/>
      <c r="AL12574" s="61"/>
      <c r="AM12574" s="61"/>
      <c r="AN12574" s="61"/>
      <c r="AO12574" s="61"/>
      <c r="AP12574" s="62"/>
      <c r="AQ12574" s="61"/>
      <c r="AR12574" s="61"/>
      <c r="AS12574" s="61"/>
      <c r="AT12574" s="61"/>
      <c r="AU12574" s="61"/>
      <c r="AV12574" s="61"/>
      <c r="AW12574" s="60"/>
    </row>
    <row r="12575" s="59" customFormat="1" customHeight="1" spans="1:49">
      <c r="A12575" s="60"/>
      <c r="B12575" s="60"/>
      <c r="C12575" s="60"/>
      <c r="D12575" s="60"/>
      <c r="H12575" s="61"/>
      <c r="I12575" s="61"/>
      <c r="J12575" s="61"/>
      <c r="K12575" s="61"/>
      <c r="L12575" s="61"/>
      <c r="M12575" s="61"/>
      <c r="N12575" s="61"/>
      <c r="O12575" s="61"/>
      <c r="P12575" s="61"/>
      <c r="Q12575" s="61"/>
      <c r="R12575" s="61"/>
      <c r="S12575" s="61"/>
      <c r="T12575" s="61"/>
      <c r="U12575" s="61"/>
      <c r="V12575" s="61"/>
      <c r="W12575" s="61"/>
      <c r="X12575" s="61"/>
      <c r="Y12575" s="61"/>
      <c r="Z12575" s="61"/>
      <c r="AA12575" s="61"/>
      <c r="AB12575" s="61"/>
      <c r="AC12575" s="61"/>
      <c r="AD12575" s="61"/>
      <c r="AE12575" s="61"/>
      <c r="AF12575" s="61"/>
      <c r="AG12575" s="61"/>
      <c r="AH12575" s="61"/>
      <c r="AI12575" s="61"/>
      <c r="AJ12575" s="61"/>
      <c r="AK12575" s="61"/>
      <c r="AL12575" s="61"/>
      <c r="AM12575" s="61"/>
      <c r="AN12575" s="61"/>
      <c r="AO12575" s="61"/>
      <c r="AP12575" s="62"/>
      <c r="AQ12575" s="61"/>
      <c r="AR12575" s="61"/>
      <c r="AS12575" s="61"/>
      <c r="AT12575" s="61"/>
      <c r="AU12575" s="61"/>
      <c r="AV12575" s="61"/>
      <c r="AW12575" s="60"/>
    </row>
    <row r="12576" s="59" customFormat="1" customHeight="1" spans="1:49">
      <c r="A12576" s="60"/>
      <c r="B12576" s="60"/>
      <c r="C12576" s="60"/>
      <c r="D12576" s="60"/>
      <c r="H12576" s="61"/>
      <c r="I12576" s="61"/>
      <c r="J12576" s="61"/>
      <c r="K12576" s="61"/>
      <c r="L12576" s="61"/>
      <c r="M12576" s="61"/>
      <c r="N12576" s="61"/>
      <c r="O12576" s="61"/>
      <c r="P12576" s="61"/>
      <c r="Q12576" s="61"/>
      <c r="R12576" s="61"/>
      <c r="S12576" s="61"/>
      <c r="T12576" s="61"/>
      <c r="U12576" s="61"/>
      <c r="V12576" s="61"/>
      <c r="W12576" s="61"/>
      <c r="X12576" s="61"/>
      <c r="Y12576" s="61"/>
      <c r="Z12576" s="61"/>
      <c r="AA12576" s="61"/>
      <c r="AB12576" s="61"/>
      <c r="AC12576" s="61"/>
      <c r="AD12576" s="61"/>
      <c r="AE12576" s="61"/>
      <c r="AF12576" s="61"/>
      <c r="AG12576" s="61"/>
      <c r="AH12576" s="61"/>
      <c r="AI12576" s="61"/>
      <c r="AJ12576" s="61"/>
      <c r="AK12576" s="61"/>
      <c r="AL12576" s="61"/>
      <c r="AM12576" s="61"/>
      <c r="AN12576" s="61"/>
      <c r="AO12576" s="61"/>
      <c r="AP12576" s="62"/>
      <c r="AQ12576" s="61"/>
      <c r="AR12576" s="61"/>
      <c r="AS12576" s="61"/>
      <c r="AT12576" s="61"/>
      <c r="AU12576" s="61"/>
      <c r="AV12576" s="61"/>
      <c r="AW12576" s="60"/>
    </row>
    <row r="12577" s="59" customFormat="1" customHeight="1" spans="1:49">
      <c r="A12577" s="60"/>
      <c r="B12577" s="60"/>
      <c r="C12577" s="60"/>
      <c r="D12577" s="60"/>
      <c r="H12577" s="61"/>
      <c r="I12577" s="61"/>
      <c r="J12577" s="61"/>
      <c r="K12577" s="61"/>
      <c r="L12577" s="61"/>
      <c r="M12577" s="61"/>
      <c r="N12577" s="61"/>
      <c r="O12577" s="61"/>
      <c r="P12577" s="61"/>
      <c r="Q12577" s="61"/>
      <c r="R12577" s="61"/>
      <c r="S12577" s="61"/>
      <c r="T12577" s="61"/>
      <c r="U12577" s="61"/>
      <c r="V12577" s="61"/>
      <c r="W12577" s="61"/>
      <c r="X12577" s="61"/>
      <c r="Y12577" s="61"/>
      <c r="Z12577" s="61"/>
      <c r="AA12577" s="61"/>
      <c r="AB12577" s="61"/>
      <c r="AC12577" s="61"/>
      <c r="AD12577" s="61"/>
      <c r="AE12577" s="61"/>
      <c r="AF12577" s="61"/>
      <c r="AG12577" s="61"/>
      <c r="AH12577" s="61"/>
      <c r="AI12577" s="61"/>
      <c r="AJ12577" s="61"/>
      <c r="AK12577" s="61"/>
      <c r="AL12577" s="61"/>
      <c r="AM12577" s="61"/>
      <c r="AN12577" s="61"/>
      <c r="AO12577" s="61"/>
      <c r="AP12577" s="62"/>
      <c r="AQ12577" s="61"/>
      <c r="AR12577" s="61"/>
      <c r="AS12577" s="61"/>
      <c r="AT12577" s="61"/>
      <c r="AU12577" s="61"/>
      <c r="AV12577" s="61"/>
      <c r="AW12577" s="60"/>
    </row>
    <row r="12578" s="59" customFormat="1" customHeight="1" spans="1:49">
      <c r="A12578" s="60"/>
      <c r="B12578" s="60"/>
      <c r="C12578" s="60"/>
      <c r="D12578" s="60"/>
      <c r="H12578" s="61"/>
      <c r="I12578" s="61"/>
      <c r="J12578" s="61"/>
      <c r="K12578" s="61"/>
      <c r="L12578" s="61"/>
      <c r="M12578" s="61"/>
      <c r="N12578" s="61"/>
      <c r="O12578" s="61"/>
      <c r="P12578" s="61"/>
      <c r="Q12578" s="61"/>
      <c r="R12578" s="61"/>
      <c r="S12578" s="61"/>
      <c r="T12578" s="61"/>
      <c r="U12578" s="61"/>
      <c r="V12578" s="61"/>
      <c r="W12578" s="61"/>
      <c r="X12578" s="61"/>
      <c r="Y12578" s="61"/>
      <c r="Z12578" s="61"/>
      <c r="AA12578" s="61"/>
      <c r="AB12578" s="61"/>
      <c r="AC12578" s="61"/>
      <c r="AD12578" s="61"/>
      <c r="AE12578" s="61"/>
      <c r="AF12578" s="61"/>
      <c r="AG12578" s="61"/>
      <c r="AH12578" s="61"/>
      <c r="AI12578" s="61"/>
      <c r="AJ12578" s="61"/>
      <c r="AK12578" s="61"/>
      <c r="AL12578" s="61"/>
      <c r="AM12578" s="61"/>
      <c r="AN12578" s="61"/>
      <c r="AO12578" s="61"/>
      <c r="AP12578" s="62"/>
      <c r="AQ12578" s="61"/>
      <c r="AR12578" s="61"/>
      <c r="AS12578" s="61"/>
      <c r="AT12578" s="61"/>
      <c r="AU12578" s="61"/>
      <c r="AV12578" s="61"/>
      <c r="AW12578" s="60"/>
    </row>
    <row r="12579" s="59" customFormat="1" customHeight="1" spans="1:49">
      <c r="A12579" s="60"/>
      <c r="B12579" s="60"/>
      <c r="C12579" s="60"/>
      <c r="D12579" s="60"/>
      <c r="H12579" s="61"/>
      <c r="I12579" s="61"/>
      <c r="J12579" s="61"/>
      <c r="K12579" s="61"/>
      <c r="L12579" s="61"/>
      <c r="M12579" s="61"/>
      <c r="N12579" s="61"/>
      <c r="O12579" s="61"/>
      <c r="P12579" s="61"/>
      <c r="Q12579" s="61"/>
      <c r="R12579" s="61"/>
      <c r="S12579" s="61"/>
      <c r="T12579" s="61"/>
      <c r="U12579" s="61"/>
      <c r="V12579" s="61"/>
      <c r="W12579" s="61"/>
      <c r="X12579" s="61"/>
      <c r="Y12579" s="61"/>
      <c r="Z12579" s="61"/>
      <c r="AA12579" s="61"/>
      <c r="AB12579" s="61"/>
      <c r="AC12579" s="61"/>
      <c r="AD12579" s="61"/>
      <c r="AE12579" s="61"/>
      <c r="AF12579" s="61"/>
      <c r="AG12579" s="61"/>
      <c r="AH12579" s="61"/>
      <c r="AI12579" s="61"/>
      <c r="AJ12579" s="61"/>
      <c r="AK12579" s="61"/>
      <c r="AL12579" s="61"/>
      <c r="AM12579" s="61"/>
      <c r="AN12579" s="61"/>
      <c r="AO12579" s="61"/>
      <c r="AP12579" s="62"/>
      <c r="AQ12579" s="61"/>
      <c r="AR12579" s="61"/>
      <c r="AS12579" s="61"/>
      <c r="AT12579" s="61"/>
      <c r="AU12579" s="61"/>
      <c r="AV12579" s="61"/>
      <c r="AW12579" s="60"/>
    </row>
    <row r="12580" s="59" customFormat="1" customHeight="1" spans="1:49">
      <c r="A12580" s="60"/>
      <c r="B12580" s="60"/>
      <c r="C12580" s="60"/>
      <c r="D12580" s="60"/>
      <c r="H12580" s="61"/>
      <c r="I12580" s="61"/>
      <c r="J12580" s="61"/>
      <c r="K12580" s="61"/>
      <c r="L12580" s="61"/>
      <c r="M12580" s="61"/>
      <c r="N12580" s="61"/>
      <c r="O12580" s="61"/>
      <c r="P12580" s="61"/>
      <c r="Q12580" s="61"/>
      <c r="R12580" s="61"/>
      <c r="S12580" s="61"/>
      <c r="T12580" s="61"/>
      <c r="U12580" s="61"/>
      <c r="V12580" s="61"/>
      <c r="W12580" s="61"/>
      <c r="X12580" s="61"/>
      <c r="Y12580" s="61"/>
      <c r="Z12580" s="61"/>
      <c r="AA12580" s="61"/>
      <c r="AB12580" s="61"/>
      <c r="AC12580" s="61"/>
      <c r="AD12580" s="61"/>
      <c r="AE12580" s="61"/>
      <c r="AF12580" s="61"/>
      <c r="AG12580" s="61"/>
      <c r="AH12580" s="61"/>
      <c r="AI12580" s="61"/>
      <c r="AJ12580" s="61"/>
      <c r="AK12580" s="61"/>
      <c r="AL12580" s="61"/>
      <c r="AM12580" s="61"/>
      <c r="AN12580" s="61"/>
      <c r="AO12580" s="61"/>
      <c r="AP12580" s="62"/>
      <c r="AQ12580" s="61"/>
      <c r="AR12580" s="61"/>
      <c r="AS12580" s="61"/>
      <c r="AT12580" s="61"/>
      <c r="AU12580" s="61"/>
      <c r="AV12580" s="61"/>
      <c r="AW12580" s="60"/>
    </row>
    <row r="12581" s="59" customFormat="1" customHeight="1" spans="1:49">
      <c r="A12581" s="60"/>
      <c r="B12581" s="60"/>
      <c r="C12581" s="60"/>
      <c r="D12581" s="60"/>
      <c r="H12581" s="61"/>
      <c r="I12581" s="61"/>
      <c r="J12581" s="61"/>
      <c r="K12581" s="61"/>
      <c r="L12581" s="61"/>
      <c r="M12581" s="61"/>
      <c r="N12581" s="61"/>
      <c r="O12581" s="61"/>
      <c r="P12581" s="61"/>
      <c r="Q12581" s="61"/>
      <c r="R12581" s="61"/>
      <c r="S12581" s="61"/>
      <c r="T12581" s="61"/>
      <c r="U12581" s="61"/>
      <c r="V12581" s="61"/>
      <c r="W12581" s="61"/>
      <c r="X12581" s="61"/>
      <c r="Y12581" s="61"/>
      <c r="Z12581" s="61"/>
      <c r="AA12581" s="61"/>
      <c r="AB12581" s="61"/>
      <c r="AC12581" s="61"/>
      <c r="AD12581" s="61"/>
      <c r="AE12581" s="61"/>
      <c r="AF12581" s="61"/>
      <c r="AG12581" s="61"/>
      <c r="AH12581" s="61"/>
      <c r="AI12581" s="61"/>
      <c r="AJ12581" s="61"/>
      <c r="AK12581" s="61"/>
      <c r="AL12581" s="61"/>
      <c r="AM12581" s="61"/>
      <c r="AN12581" s="61"/>
      <c r="AO12581" s="61"/>
      <c r="AP12581" s="62"/>
      <c r="AQ12581" s="61"/>
      <c r="AR12581" s="61"/>
      <c r="AS12581" s="61"/>
      <c r="AT12581" s="61"/>
      <c r="AU12581" s="61"/>
      <c r="AV12581" s="61"/>
      <c r="AW12581" s="60"/>
    </row>
    <row r="12582" s="59" customFormat="1" customHeight="1" spans="1:49">
      <c r="A12582" s="60"/>
      <c r="B12582" s="60"/>
      <c r="C12582" s="60"/>
      <c r="D12582" s="60"/>
      <c r="H12582" s="61"/>
      <c r="I12582" s="61"/>
      <c r="J12582" s="61"/>
      <c r="K12582" s="61"/>
      <c r="L12582" s="61"/>
      <c r="M12582" s="61"/>
      <c r="N12582" s="61"/>
      <c r="O12582" s="61"/>
      <c r="P12582" s="61"/>
      <c r="Q12582" s="61"/>
      <c r="R12582" s="61"/>
      <c r="S12582" s="61"/>
      <c r="T12582" s="61"/>
      <c r="U12582" s="61"/>
      <c r="V12582" s="61"/>
      <c r="W12582" s="61"/>
      <c r="X12582" s="61"/>
      <c r="Y12582" s="61"/>
      <c r="Z12582" s="61"/>
      <c r="AA12582" s="61"/>
      <c r="AB12582" s="61"/>
      <c r="AC12582" s="61"/>
      <c r="AD12582" s="61"/>
      <c r="AE12582" s="61"/>
      <c r="AF12582" s="61"/>
      <c r="AG12582" s="61"/>
      <c r="AH12582" s="61"/>
      <c r="AI12582" s="61"/>
      <c r="AJ12582" s="61"/>
      <c r="AK12582" s="61"/>
      <c r="AL12582" s="61"/>
      <c r="AM12582" s="61"/>
      <c r="AN12582" s="61"/>
      <c r="AO12582" s="61"/>
      <c r="AP12582" s="62"/>
      <c r="AQ12582" s="61"/>
      <c r="AR12582" s="61"/>
      <c r="AS12582" s="61"/>
      <c r="AT12582" s="61"/>
      <c r="AU12582" s="61"/>
      <c r="AV12582" s="61"/>
      <c r="AW12582" s="60"/>
    </row>
    <row r="12583" s="59" customFormat="1" customHeight="1" spans="1:49">
      <c r="A12583" s="60"/>
      <c r="B12583" s="60"/>
      <c r="C12583" s="60"/>
      <c r="D12583" s="60"/>
      <c r="H12583" s="61"/>
      <c r="I12583" s="61"/>
      <c r="J12583" s="61"/>
      <c r="K12583" s="61"/>
      <c r="L12583" s="61"/>
      <c r="M12583" s="61"/>
      <c r="N12583" s="61"/>
      <c r="O12583" s="61"/>
      <c r="P12583" s="61"/>
      <c r="Q12583" s="61"/>
      <c r="R12583" s="61"/>
      <c r="S12583" s="61"/>
      <c r="T12583" s="61"/>
      <c r="U12583" s="61"/>
      <c r="V12583" s="61"/>
      <c r="W12583" s="61"/>
      <c r="X12583" s="61"/>
      <c r="Y12583" s="61"/>
      <c r="Z12583" s="61"/>
      <c r="AA12583" s="61"/>
      <c r="AB12583" s="61"/>
      <c r="AC12583" s="61"/>
      <c r="AD12583" s="61"/>
      <c r="AE12583" s="61"/>
      <c r="AF12583" s="61"/>
      <c r="AG12583" s="61"/>
      <c r="AH12583" s="61"/>
      <c r="AI12583" s="61"/>
      <c r="AJ12583" s="61"/>
      <c r="AK12583" s="61"/>
      <c r="AL12583" s="61"/>
      <c r="AM12583" s="61"/>
      <c r="AN12583" s="61"/>
      <c r="AO12583" s="61"/>
      <c r="AP12583" s="62"/>
      <c r="AQ12583" s="61"/>
      <c r="AR12583" s="61"/>
      <c r="AS12583" s="61"/>
      <c r="AT12583" s="61"/>
      <c r="AU12583" s="61"/>
      <c r="AV12583" s="61"/>
      <c r="AW12583" s="60"/>
    </row>
    <row r="12584" s="59" customFormat="1" customHeight="1" spans="1:49">
      <c r="A12584" s="60"/>
      <c r="B12584" s="60"/>
      <c r="C12584" s="60"/>
      <c r="D12584" s="60"/>
      <c r="H12584" s="61"/>
      <c r="I12584" s="61"/>
      <c r="J12584" s="61"/>
      <c r="K12584" s="61"/>
      <c r="L12584" s="61"/>
      <c r="M12584" s="61"/>
      <c r="N12584" s="61"/>
      <c r="O12584" s="61"/>
      <c r="P12584" s="61"/>
      <c r="Q12584" s="61"/>
      <c r="R12584" s="61"/>
      <c r="S12584" s="61"/>
      <c r="T12584" s="61"/>
      <c r="U12584" s="61"/>
      <c r="V12584" s="61"/>
      <c r="W12584" s="61"/>
      <c r="X12584" s="61"/>
      <c r="Y12584" s="61"/>
      <c r="Z12584" s="61"/>
      <c r="AA12584" s="61"/>
      <c r="AB12584" s="61"/>
      <c r="AC12584" s="61"/>
      <c r="AD12584" s="61"/>
      <c r="AE12584" s="61"/>
      <c r="AF12584" s="61"/>
      <c r="AG12584" s="61"/>
      <c r="AH12584" s="61"/>
      <c r="AI12584" s="61"/>
      <c r="AJ12584" s="61"/>
      <c r="AK12584" s="61"/>
      <c r="AL12584" s="61"/>
      <c r="AM12584" s="61"/>
      <c r="AN12584" s="61"/>
      <c r="AO12584" s="61"/>
      <c r="AP12584" s="62"/>
      <c r="AQ12584" s="61"/>
      <c r="AR12584" s="61"/>
      <c r="AS12584" s="61"/>
      <c r="AT12584" s="61"/>
      <c r="AU12584" s="61"/>
      <c r="AV12584" s="61"/>
      <c r="AW12584" s="60"/>
    </row>
    <row r="12585" s="59" customFormat="1" customHeight="1" spans="1:49">
      <c r="A12585" s="60"/>
      <c r="B12585" s="60"/>
      <c r="C12585" s="60"/>
      <c r="D12585" s="60"/>
      <c r="H12585" s="61"/>
      <c r="I12585" s="61"/>
      <c r="J12585" s="61"/>
      <c r="K12585" s="61"/>
      <c r="L12585" s="61"/>
      <c r="M12585" s="61"/>
      <c r="N12585" s="61"/>
      <c r="O12585" s="61"/>
      <c r="P12585" s="61"/>
      <c r="Q12585" s="61"/>
      <c r="R12585" s="61"/>
      <c r="S12585" s="61"/>
      <c r="T12585" s="61"/>
      <c r="U12585" s="61"/>
      <c r="V12585" s="61"/>
      <c r="W12585" s="61"/>
      <c r="X12585" s="61"/>
      <c r="Y12585" s="61"/>
      <c r="Z12585" s="61"/>
      <c r="AA12585" s="61"/>
      <c r="AB12585" s="61"/>
      <c r="AC12585" s="61"/>
      <c r="AD12585" s="61"/>
      <c r="AE12585" s="61"/>
      <c r="AF12585" s="61"/>
      <c r="AG12585" s="61"/>
      <c r="AH12585" s="61"/>
      <c r="AI12585" s="61"/>
      <c r="AJ12585" s="61"/>
      <c r="AK12585" s="61"/>
      <c r="AL12585" s="61"/>
      <c r="AM12585" s="61"/>
      <c r="AN12585" s="61"/>
      <c r="AO12585" s="61"/>
      <c r="AP12585" s="62"/>
      <c r="AQ12585" s="61"/>
      <c r="AR12585" s="61"/>
      <c r="AS12585" s="61"/>
      <c r="AT12585" s="61"/>
      <c r="AU12585" s="61"/>
      <c r="AV12585" s="61"/>
      <c r="AW12585" s="60"/>
    </row>
    <row r="12586" s="59" customFormat="1" customHeight="1" spans="1:49">
      <c r="A12586" s="60"/>
      <c r="B12586" s="60"/>
      <c r="C12586" s="60"/>
      <c r="D12586" s="60"/>
      <c r="H12586" s="61"/>
      <c r="I12586" s="61"/>
      <c r="J12586" s="61"/>
      <c r="K12586" s="61"/>
      <c r="L12586" s="61"/>
      <c r="M12586" s="61"/>
      <c r="N12586" s="61"/>
      <c r="O12586" s="61"/>
      <c r="P12586" s="61"/>
      <c r="Q12586" s="61"/>
      <c r="R12586" s="61"/>
      <c r="S12586" s="61"/>
      <c r="T12586" s="61"/>
      <c r="U12586" s="61"/>
      <c r="V12586" s="61"/>
      <c r="W12586" s="61"/>
      <c r="X12586" s="61"/>
      <c r="Y12586" s="61"/>
      <c r="Z12586" s="61"/>
      <c r="AA12586" s="61"/>
      <c r="AB12586" s="61"/>
      <c r="AC12586" s="61"/>
      <c r="AD12586" s="61"/>
      <c r="AE12586" s="61"/>
      <c r="AF12586" s="61"/>
      <c r="AG12586" s="61"/>
      <c r="AH12586" s="61"/>
      <c r="AI12586" s="61"/>
      <c r="AJ12586" s="61"/>
      <c r="AK12586" s="61"/>
      <c r="AL12586" s="61"/>
      <c r="AM12586" s="61"/>
      <c r="AN12586" s="61"/>
      <c r="AO12586" s="61"/>
      <c r="AP12586" s="62"/>
      <c r="AQ12586" s="61"/>
      <c r="AR12586" s="61"/>
      <c r="AS12586" s="61"/>
      <c r="AT12586" s="61"/>
      <c r="AU12586" s="61"/>
      <c r="AV12586" s="61"/>
      <c r="AW12586" s="60"/>
    </row>
    <row r="12587" s="59" customFormat="1" customHeight="1" spans="1:49">
      <c r="A12587" s="60"/>
      <c r="B12587" s="60"/>
      <c r="C12587" s="60"/>
      <c r="D12587" s="60"/>
      <c r="H12587" s="61"/>
      <c r="I12587" s="61"/>
      <c r="J12587" s="61"/>
      <c r="K12587" s="61"/>
      <c r="L12587" s="61"/>
      <c r="M12587" s="61"/>
      <c r="N12587" s="61"/>
      <c r="O12587" s="61"/>
      <c r="P12587" s="61"/>
      <c r="Q12587" s="61"/>
      <c r="R12587" s="61"/>
      <c r="S12587" s="61"/>
      <c r="T12587" s="61"/>
      <c r="U12587" s="61"/>
      <c r="V12587" s="61"/>
      <c r="W12587" s="61"/>
      <c r="X12587" s="61"/>
      <c r="Y12587" s="61"/>
      <c r="Z12587" s="61"/>
      <c r="AA12587" s="61"/>
      <c r="AB12587" s="61"/>
      <c r="AC12587" s="61"/>
      <c r="AD12587" s="61"/>
      <c r="AE12587" s="61"/>
      <c r="AF12587" s="61"/>
      <c r="AG12587" s="61"/>
      <c r="AH12587" s="61"/>
      <c r="AI12587" s="61"/>
      <c r="AJ12587" s="61"/>
      <c r="AK12587" s="61"/>
      <c r="AL12587" s="61"/>
      <c r="AM12587" s="61"/>
      <c r="AN12587" s="61"/>
      <c r="AO12587" s="61"/>
      <c r="AP12587" s="62"/>
      <c r="AQ12587" s="61"/>
      <c r="AR12587" s="61"/>
      <c r="AS12587" s="61"/>
      <c r="AT12587" s="61"/>
      <c r="AU12587" s="61"/>
      <c r="AV12587" s="61"/>
      <c r="AW12587" s="60"/>
    </row>
    <row r="12588" s="59" customFormat="1" customHeight="1" spans="1:49">
      <c r="A12588" s="60"/>
      <c r="B12588" s="60"/>
      <c r="C12588" s="60"/>
      <c r="D12588" s="60"/>
      <c r="H12588" s="61"/>
      <c r="I12588" s="61"/>
      <c r="J12588" s="61"/>
      <c r="K12588" s="61"/>
      <c r="L12588" s="61"/>
      <c r="M12588" s="61"/>
      <c r="N12588" s="61"/>
      <c r="O12588" s="61"/>
      <c r="P12588" s="61"/>
      <c r="Q12588" s="61"/>
      <c r="R12588" s="61"/>
      <c r="S12588" s="61"/>
      <c r="T12588" s="61"/>
      <c r="U12588" s="61"/>
      <c r="V12588" s="61"/>
      <c r="W12588" s="61"/>
      <c r="X12588" s="61"/>
      <c r="Y12588" s="61"/>
      <c r="Z12588" s="61"/>
      <c r="AA12588" s="61"/>
      <c r="AB12588" s="61"/>
      <c r="AC12588" s="61"/>
      <c r="AD12588" s="61"/>
      <c r="AE12588" s="61"/>
      <c r="AF12588" s="61"/>
      <c r="AG12588" s="61"/>
      <c r="AH12588" s="61"/>
      <c r="AI12588" s="61"/>
      <c r="AJ12588" s="61"/>
      <c r="AK12588" s="61"/>
      <c r="AL12588" s="61"/>
      <c r="AM12588" s="61"/>
      <c r="AN12588" s="61"/>
      <c r="AO12588" s="61"/>
      <c r="AP12588" s="62"/>
      <c r="AQ12588" s="61"/>
      <c r="AR12588" s="61"/>
      <c r="AS12588" s="61"/>
      <c r="AT12588" s="61"/>
      <c r="AU12588" s="61"/>
      <c r="AV12588" s="61"/>
      <c r="AW12588" s="60"/>
    </row>
    <row r="12589" s="59" customFormat="1" customHeight="1" spans="1:49">
      <c r="A12589" s="60"/>
      <c r="B12589" s="60"/>
      <c r="C12589" s="60"/>
      <c r="D12589" s="60"/>
      <c r="H12589" s="61"/>
      <c r="I12589" s="61"/>
      <c r="J12589" s="61"/>
      <c r="K12589" s="61"/>
      <c r="L12589" s="61"/>
      <c r="M12589" s="61"/>
      <c r="N12589" s="61"/>
      <c r="O12589" s="61"/>
      <c r="P12589" s="61"/>
      <c r="Q12589" s="61"/>
      <c r="R12589" s="61"/>
      <c r="S12589" s="61"/>
      <c r="T12589" s="61"/>
      <c r="U12589" s="61"/>
      <c r="V12589" s="61"/>
      <c r="W12589" s="61"/>
      <c r="X12589" s="61"/>
      <c r="Y12589" s="61"/>
      <c r="Z12589" s="61"/>
      <c r="AA12589" s="61"/>
      <c r="AB12589" s="61"/>
      <c r="AC12589" s="61"/>
      <c r="AD12589" s="61"/>
      <c r="AE12589" s="61"/>
      <c r="AF12589" s="61"/>
      <c r="AG12589" s="61"/>
      <c r="AH12589" s="61"/>
      <c r="AI12589" s="61"/>
      <c r="AJ12589" s="61"/>
      <c r="AK12589" s="61"/>
      <c r="AL12589" s="61"/>
      <c r="AM12589" s="61"/>
      <c r="AN12589" s="61"/>
      <c r="AO12589" s="61"/>
      <c r="AP12589" s="62"/>
      <c r="AQ12589" s="61"/>
      <c r="AR12589" s="61"/>
      <c r="AS12589" s="61"/>
      <c r="AT12589" s="61"/>
      <c r="AU12589" s="61"/>
      <c r="AV12589" s="61"/>
      <c r="AW12589" s="60"/>
    </row>
    <row r="12590" s="59" customFormat="1" customHeight="1" spans="1:49">
      <c r="A12590" s="60"/>
      <c r="B12590" s="60"/>
      <c r="C12590" s="60"/>
      <c r="D12590" s="60"/>
      <c r="H12590" s="61"/>
      <c r="I12590" s="61"/>
      <c r="J12590" s="61"/>
      <c r="K12590" s="61"/>
      <c r="L12590" s="61"/>
      <c r="M12590" s="61"/>
      <c r="N12590" s="61"/>
      <c r="O12590" s="61"/>
      <c r="P12590" s="61"/>
      <c r="Q12590" s="61"/>
      <c r="R12590" s="61"/>
      <c r="S12590" s="61"/>
      <c r="T12590" s="61"/>
      <c r="U12590" s="61"/>
      <c r="V12590" s="61"/>
      <c r="W12590" s="61"/>
      <c r="X12590" s="61"/>
      <c r="Y12590" s="61"/>
      <c r="Z12590" s="61"/>
      <c r="AA12590" s="61"/>
      <c r="AB12590" s="61"/>
      <c r="AC12590" s="61"/>
      <c r="AD12590" s="61"/>
      <c r="AE12590" s="61"/>
      <c r="AF12590" s="61"/>
      <c r="AG12590" s="61"/>
      <c r="AH12590" s="61"/>
      <c r="AI12590" s="61"/>
      <c r="AJ12590" s="61"/>
      <c r="AK12590" s="61"/>
      <c r="AL12590" s="61"/>
      <c r="AM12590" s="61"/>
      <c r="AN12590" s="61"/>
      <c r="AO12590" s="61"/>
      <c r="AP12590" s="62"/>
      <c r="AQ12590" s="61"/>
      <c r="AR12590" s="61"/>
      <c r="AS12590" s="61"/>
      <c r="AT12590" s="61"/>
      <c r="AU12590" s="61"/>
      <c r="AV12590" s="61"/>
      <c r="AW12590" s="60"/>
    </row>
    <row r="12591" s="59" customFormat="1" customHeight="1" spans="1:49">
      <c r="A12591" s="60"/>
      <c r="B12591" s="60"/>
      <c r="C12591" s="60"/>
      <c r="D12591" s="60"/>
      <c r="H12591" s="61"/>
      <c r="I12591" s="61"/>
      <c r="J12591" s="61"/>
      <c r="K12591" s="61"/>
      <c r="L12591" s="61"/>
      <c r="M12591" s="61"/>
      <c r="N12591" s="61"/>
      <c r="O12591" s="61"/>
      <c r="P12591" s="61"/>
      <c r="Q12591" s="61"/>
      <c r="R12591" s="61"/>
      <c r="S12591" s="61"/>
      <c r="T12591" s="61"/>
      <c r="U12591" s="61"/>
      <c r="V12591" s="61"/>
      <c r="W12591" s="61"/>
      <c r="X12591" s="61"/>
      <c r="Y12591" s="61"/>
      <c r="Z12591" s="61"/>
      <c r="AA12591" s="61"/>
      <c r="AB12591" s="61"/>
      <c r="AC12591" s="61"/>
      <c r="AD12591" s="61"/>
      <c r="AE12591" s="61"/>
      <c r="AF12591" s="61"/>
      <c r="AG12591" s="61"/>
      <c r="AH12591" s="61"/>
      <c r="AI12591" s="61"/>
      <c r="AJ12591" s="61"/>
      <c r="AK12591" s="61"/>
      <c r="AL12591" s="61"/>
      <c r="AM12591" s="61"/>
      <c r="AN12591" s="61"/>
      <c r="AO12591" s="61"/>
      <c r="AP12591" s="62"/>
      <c r="AQ12591" s="61"/>
      <c r="AR12591" s="61"/>
      <c r="AS12591" s="61"/>
      <c r="AT12591" s="61"/>
      <c r="AU12591" s="61"/>
      <c r="AV12591" s="61"/>
      <c r="AW12591" s="60"/>
    </row>
    <row r="12592" s="59" customFormat="1" customHeight="1" spans="1:49">
      <c r="A12592" s="60"/>
      <c r="B12592" s="60"/>
      <c r="C12592" s="60"/>
      <c r="D12592" s="60"/>
      <c r="H12592" s="61"/>
      <c r="I12592" s="61"/>
      <c r="J12592" s="61"/>
      <c r="K12592" s="61"/>
      <c r="L12592" s="61"/>
      <c r="M12592" s="61"/>
      <c r="N12592" s="61"/>
      <c r="O12592" s="61"/>
      <c r="P12592" s="61"/>
      <c r="Q12592" s="61"/>
      <c r="R12592" s="61"/>
      <c r="S12592" s="61"/>
      <c r="T12592" s="61"/>
      <c r="U12592" s="61"/>
      <c r="V12592" s="61"/>
      <c r="W12592" s="61"/>
      <c r="X12592" s="61"/>
      <c r="Y12592" s="61"/>
      <c r="Z12592" s="61"/>
      <c r="AA12592" s="61"/>
      <c r="AB12592" s="61"/>
      <c r="AC12592" s="61"/>
      <c r="AD12592" s="61"/>
      <c r="AE12592" s="61"/>
      <c r="AF12592" s="61"/>
      <c r="AG12592" s="61"/>
      <c r="AH12592" s="61"/>
      <c r="AI12592" s="61"/>
      <c r="AJ12592" s="61"/>
      <c r="AK12592" s="61"/>
      <c r="AL12592" s="61"/>
      <c r="AM12592" s="61"/>
      <c r="AN12592" s="61"/>
      <c r="AO12592" s="61"/>
      <c r="AP12592" s="62"/>
      <c r="AQ12592" s="61"/>
      <c r="AR12592" s="61"/>
      <c r="AS12592" s="61"/>
      <c r="AT12592" s="61"/>
      <c r="AU12592" s="61"/>
      <c r="AV12592" s="61"/>
      <c r="AW12592" s="60"/>
    </row>
    <row r="12593" s="59" customFormat="1" customHeight="1" spans="1:49">
      <c r="A12593" s="60"/>
      <c r="B12593" s="60"/>
      <c r="C12593" s="60"/>
      <c r="D12593" s="60"/>
      <c r="H12593" s="61"/>
      <c r="I12593" s="61"/>
      <c r="J12593" s="61"/>
      <c r="K12593" s="61"/>
      <c r="L12593" s="61"/>
      <c r="M12593" s="61"/>
      <c r="N12593" s="61"/>
      <c r="O12593" s="61"/>
      <c r="P12593" s="61"/>
      <c r="Q12593" s="61"/>
      <c r="R12593" s="61"/>
      <c r="S12593" s="61"/>
      <c r="T12593" s="61"/>
      <c r="U12593" s="61"/>
      <c r="V12593" s="61"/>
      <c r="W12593" s="61"/>
      <c r="X12593" s="61"/>
      <c r="Y12593" s="61"/>
      <c r="Z12593" s="61"/>
      <c r="AA12593" s="61"/>
      <c r="AB12593" s="61"/>
      <c r="AC12593" s="61"/>
      <c r="AD12593" s="61"/>
      <c r="AE12593" s="61"/>
      <c r="AF12593" s="61"/>
      <c r="AG12593" s="61"/>
      <c r="AH12593" s="61"/>
      <c r="AI12593" s="61"/>
      <c r="AJ12593" s="61"/>
      <c r="AK12593" s="61"/>
      <c r="AL12593" s="61"/>
      <c r="AM12593" s="61"/>
      <c r="AN12593" s="61"/>
      <c r="AO12593" s="61"/>
      <c r="AP12593" s="62"/>
      <c r="AQ12593" s="61"/>
      <c r="AR12593" s="61"/>
      <c r="AS12593" s="61"/>
      <c r="AT12593" s="61"/>
      <c r="AU12593" s="61"/>
      <c r="AV12593" s="61"/>
      <c r="AW12593" s="60"/>
    </row>
    <row r="12594" s="59" customFormat="1" customHeight="1" spans="1:49">
      <c r="A12594" s="60"/>
      <c r="B12594" s="60"/>
      <c r="C12594" s="60"/>
      <c r="D12594" s="60"/>
      <c r="H12594" s="61"/>
      <c r="I12594" s="61"/>
      <c r="J12594" s="61"/>
      <c r="K12594" s="61"/>
      <c r="L12594" s="61"/>
      <c r="M12594" s="61"/>
      <c r="N12594" s="61"/>
      <c r="O12594" s="61"/>
      <c r="P12594" s="61"/>
      <c r="Q12594" s="61"/>
      <c r="R12594" s="61"/>
      <c r="S12594" s="61"/>
      <c r="T12594" s="61"/>
      <c r="U12594" s="61"/>
      <c r="V12594" s="61"/>
      <c r="W12594" s="61"/>
      <c r="X12594" s="61"/>
      <c r="Y12594" s="61"/>
      <c r="Z12594" s="61"/>
      <c r="AA12594" s="61"/>
      <c r="AB12594" s="61"/>
      <c r="AC12594" s="61"/>
      <c r="AD12594" s="61"/>
      <c r="AE12594" s="61"/>
      <c r="AF12594" s="61"/>
      <c r="AG12594" s="61"/>
      <c r="AH12594" s="61"/>
      <c r="AI12594" s="61"/>
      <c r="AJ12594" s="61"/>
      <c r="AK12594" s="61"/>
      <c r="AL12594" s="61"/>
      <c r="AM12594" s="61"/>
      <c r="AN12594" s="61"/>
      <c r="AO12594" s="61"/>
      <c r="AP12594" s="62"/>
      <c r="AQ12594" s="61"/>
      <c r="AR12594" s="61"/>
      <c r="AS12594" s="61"/>
      <c r="AT12594" s="61"/>
      <c r="AU12594" s="61"/>
      <c r="AV12594" s="61"/>
      <c r="AW12594" s="60"/>
    </row>
    <row r="12595" s="59" customFormat="1" customHeight="1" spans="1:49">
      <c r="A12595" s="60"/>
      <c r="B12595" s="60"/>
      <c r="C12595" s="60"/>
      <c r="D12595" s="60"/>
      <c r="H12595" s="61"/>
      <c r="I12595" s="61"/>
      <c r="J12595" s="61"/>
      <c r="K12595" s="61"/>
      <c r="L12595" s="61"/>
      <c r="M12595" s="61"/>
      <c r="N12595" s="61"/>
      <c r="O12595" s="61"/>
      <c r="P12595" s="61"/>
      <c r="Q12595" s="61"/>
      <c r="R12595" s="61"/>
      <c r="S12595" s="61"/>
      <c r="T12595" s="61"/>
      <c r="U12595" s="61"/>
      <c r="V12595" s="61"/>
      <c r="W12595" s="61"/>
      <c r="X12595" s="61"/>
      <c r="Y12595" s="61"/>
      <c r="Z12595" s="61"/>
      <c r="AA12595" s="61"/>
      <c r="AB12595" s="61"/>
      <c r="AC12595" s="61"/>
      <c r="AD12595" s="61"/>
      <c r="AE12595" s="61"/>
      <c r="AF12595" s="61"/>
      <c r="AG12595" s="61"/>
      <c r="AH12595" s="61"/>
      <c r="AI12595" s="61"/>
      <c r="AJ12595" s="61"/>
      <c r="AK12595" s="61"/>
      <c r="AL12595" s="61"/>
      <c r="AM12595" s="61"/>
      <c r="AN12595" s="61"/>
      <c r="AO12595" s="61"/>
      <c r="AP12595" s="62"/>
      <c r="AQ12595" s="61"/>
      <c r="AR12595" s="61"/>
      <c r="AS12595" s="61"/>
      <c r="AT12595" s="61"/>
      <c r="AU12595" s="61"/>
      <c r="AV12595" s="61"/>
      <c r="AW12595" s="60"/>
    </row>
    <row r="12596" s="59" customFormat="1" customHeight="1" spans="1:49">
      <c r="A12596" s="60"/>
      <c r="B12596" s="60"/>
      <c r="C12596" s="60"/>
      <c r="D12596" s="60"/>
      <c r="H12596" s="61"/>
      <c r="I12596" s="61"/>
      <c r="J12596" s="61"/>
      <c r="K12596" s="61"/>
      <c r="L12596" s="61"/>
      <c r="M12596" s="61"/>
      <c r="N12596" s="61"/>
      <c r="O12596" s="61"/>
      <c r="P12596" s="61"/>
      <c r="Q12596" s="61"/>
      <c r="R12596" s="61"/>
      <c r="S12596" s="61"/>
      <c r="T12596" s="61"/>
      <c r="U12596" s="61"/>
      <c r="V12596" s="61"/>
      <c r="W12596" s="61"/>
      <c r="X12596" s="61"/>
      <c r="Y12596" s="61"/>
      <c r="Z12596" s="61"/>
      <c r="AA12596" s="61"/>
      <c r="AB12596" s="61"/>
      <c r="AC12596" s="61"/>
      <c r="AD12596" s="61"/>
      <c r="AE12596" s="61"/>
      <c r="AF12596" s="61"/>
      <c r="AG12596" s="61"/>
      <c r="AH12596" s="61"/>
      <c r="AI12596" s="61"/>
      <c r="AJ12596" s="61"/>
      <c r="AK12596" s="61"/>
      <c r="AL12596" s="61"/>
      <c r="AM12596" s="61"/>
      <c r="AN12596" s="61"/>
      <c r="AO12596" s="61"/>
      <c r="AP12596" s="62"/>
      <c r="AQ12596" s="61"/>
      <c r="AR12596" s="61"/>
      <c r="AS12596" s="61"/>
      <c r="AT12596" s="61"/>
      <c r="AU12596" s="61"/>
      <c r="AV12596" s="61"/>
      <c r="AW12596" s="60"/>
    </row>
    <row r="12597" s="59" customFormat="1" customHeight="1" spans="1:49">
      <c r="A12597" s="60"/>
      <c r="B12597" s="60"/>
      <c r="C12597" s="60"/>
      <c r="D12597" s="60"/>
      <c r="H12597" s="61"/>
      <c r="I12597" s="61"/>
      <c r="J12597" s="61"/>
      <c r="K12597" s="61"/>
      <c r="L12597" s="61"/>
      <c r="M12597" s="61"/>
      <c r="N12597" s="61"/>
      <c r="O12597" s="61"/>
      <c r="P12597" s="61"/>
      <c r="Q12597" s="61"/>
      <c r="R12597" s="61"/>
      <c r="S12597" s="61"/>
      <c r="T12597" s="61"/>
      <c r="U12597" s="61"/>
      <c r="V12597" s="61"/>
      <c r="W12597" s="61"/>
      <c r="X12597" s="61"/>
      <c r="Y12597" s="61"/>
      <c r="Z12597" s="61"/>
      <c r="AA12597" s="61"/>
      <c r="AB12597" s="61"/>
      <c r="AC12597" s="61"/>
      <c r="AD12597" s="61"/>
      <c r="AE12597" s="61"/>
      <c r="AF12597" s="61"/>
      <c r="AG12597" s="61"/>
      <c r="AH12597" s="61"/>
      <c r="AI12597" s="61"/>
      <c r="AJ12597" s="61"/>
      <c r="AK12597" s="61"/>
      <c r="AL12597" s="61"/>
      <c r="AM12597" s="61"/>
      <c r="AN12597" s="61"/>
      <c r="AO12597" s="61"/>
      <c r="AP12597" s="62"/>
      <c r="AQ12597" s="61"/>
      <c r="AR12597" s="61"/>
      <c r="AS12597" s="61"/>
      <c r="AT12597" s="61"/>
      <c r="AU12597" s="61"/>
      <c r="AV12597" s="61"/>
      <c r="AW12597" s="60"/>
    </row>
    <row r="12598" s="59" customFormat="1" customHeight="1" spans="1:49">
      <c r="A12598" s="60"/>
      <c r="B12598" s="60"/>
      <c r="C12598" s="60"/>
      <c r="D12598" s="60"/>
      <c r="H12598" s="61"/>
      <c r="I12598" s="61"/>
      <c r="J12598" s="61"/>
      <c r="K12598" s="61"/>
      <c r="L12598" s="61"/>
      <c r="M12598" s="61"/>
      <c r="N12598" s="61"/>
      <c r="O12598" s="61"/>
      <c r="P12598" s="61"/>
      <c r="Q12598" s="61"/>
      <c r="R12598" s="61"/>
      <c r="S12598" s="61"/>
      <c r="T12598" s="61"/>
      <c r="U12598" s="61"/>
      <c r="V12598" s="61"/>
      <c r="W12598" s="61"/>
      <c r="X12598" s="61"/>
      <c r="Y12598" s="61"/>
      <c r="Z12598" s="61"/>
      <c r="AA12598" s="61"/>
      <c r="AB12598" s="61"/>
      <c r="AC12598" s="61"/>
      <c r="AD12598" s="61"/>
      <c r="AE12598" s="61"/>
      <c r="AF12598" s="61"/>
      <c r="AG12598" s="61"/>
      <c r="AH12598" s="61"/>
      <c r="AI12598" s="61"/>
      <c r="AJ12598" s="61"/>
      <c r="AK12598" s="61"/>
      <c r="AL12598" s="61"/>
      <c r="AM12598" s="61"/>
      <c r="AN12598" s="61"/>
      <c r="AO12598" s="61"/>
      <c r="AP12598" s="62"/>
      <c r="AQ12598" s="61"/>
      <c r="AR12598" s="61"/>
      <c r="AS12598" s="61"/>
      <c r="AT12598" s="61"/>
      <c r="AU12598" s="61"/>
      <c r="AV12598" s="61"/>
      <c r="AW12598" s="60"/>
    </row>
    <row r="12599" s="59" customFormat="1" customHeight="1" spans="1:49">
      <c r="A12599" s="60"/>
      <c r="B12599" s="60"/>
      <c r="C12599" s="60"/>
      <c r="D12599" s="60"/>
      <c r="H12599" s="61"/>
      <c r="I12599" s="61"/>
      <c r="J12599" s="61"/>
      <c r="K12599" s="61"/>
      <c r="L12599" s="61"/>
      <c r="M12599" s="61"/>
      <c r="N12599" s="61"/>
      <c r="O12599" s="61"/>
      <c r="P12599" s="61"/>
      <c r="Q12599" s="61"/>
      <c r="R12599" s="61"/>
      <c r="S12599" s="61"/>
      <c r="T12599" s="61"/>
      <c r="U12599" s="61"/>
      <c r="V12599" s="61"/>
      <c r="W12599" s="61"/>
      <c r="X12599" s="61"/>
      <c r="Y12599" s="61"/>
      <c r="Z12599" s="61"/>
      <c r="AA12599" s="61"/>
      <c r="AB12599" s="61"/>
      <c r="AC12599" s="61"/>
      <c r="AD12599" s="61"/>
      <c r="AE12599" s="61"/>
      <c r="AF12599" s="61"/>
      <c r="AG12599" s="61"/>
      <c r="AH12599" s="61"/>
      <c r="AI12599" s="61"/>
      <c r="AJ12599" s="61"/>
      <c r="AK12599" s="61"/>
      <c r="AL12599" s="61"/>
      <c r="AM12599" s="61"/>
      <c r="AN12599" s="61"/>
      <c r="AO12599" s="61"/>
      <c r="AP12599" s="62"/>
      <c r="AQ12599" s="61"/>
      <c r="AR12599" s="61"/>
      <c r="AS12599" s="61"/>
      <c r="AT12599" s="61"/>
      <c r="AU12599" s="61"/>
      <c r="AV12599" s="61"/>
      <c r="AW12599" s="60"/>
    </row>
    <row r="12600" s="59" customFormat="1" customHeight="1" spans="1:49">
      <c r="A12600" s="60"/>
      <c r="B12600" s="60"/>
      <c r="C12600" s="60"/>
      <c r="D12600" s="60"/>
      <c r="H12600" s="61"/>
      <c r="I12600" s="61"/>
      <c r="J12600" s="61"/>
      <c r="K12600" s="61"/>
      <c r="L12600" s="61"/>
      <c r="M12600" s="61"/>
      <c r="N12600" s="61"/>
      <c r="O12600" s="61"/>
      <c r="P12600" s="61"/>
      <c r="Q12600" s="61"/>
      <c r="R12600" s="61"/>
      <c r="S12600" s="61"/>
      <c r="T12600" s="61"/>
      <c r="U12600" s="61"/>
      <c r="V12600" s="61"/>
      <c r="W12600" s="61"/>
      <c r="X12600" s="61"/>
      <c r="Y12600" s="61"/>
      <c r="Z12600" s="61"/>
      <c r="AA12600" s="61"/>
      <c r="AB12600" s="61"/>
      <c r="AC12600" s="61"/>
      <c r="AD12600" s="61"/>
      <c r="AE12600" s="61"/>
      <c r="AF12600" s="61"/>
      <c r="AG12600" s="61"/>
      <c r="AH12600" s="61"/>
      <c r="AI12600" s="61"/>
      <c r="AJ12600" s="61"/>
      <c r="AK12600" s="61"/>
      <c r="AL12600" s="61"/>
      <c r="AM12600" s="61"/>
      <c r="AN12600" s="61"/>
      <c r="AO12600" s="61"/>
      <c r="AP12600" s="62"/>
      <c r="AQ12600" s="61"/>
      <c r="AR12600" s="61"/>
      <c r="AS12600" s="61"/>
      <c r="AT12600" s="61"/>
      <c r="AU12600" s="61"/>
      <c r="AV12600" s="61"/>
      <c r="AW12600" s="60"/>
    </row>
    <row r="12601" s="59" customFormat="1" customHeight="1" spans="1:49">
      <c r="A12601" s="60"/>
      <c r="B12601" s="60"/>
      <c r="C12601" s="60"/>
      <c r="D12601" s="60"/>
      <c r="H12601" s="61"/>
      <c r="I12601" s="61"/>
      <c r="J12601" s="61"/>
      <c r="K12601" s="61"/>
      <c r="L12601" s="61"/>
      <c r="M12601" s="61"/>
      <c r="N12601" s="61"/>
      <c r="O12601" s="61"/>
      <c r="P12601" s="61"/>
      <c r="Q12601" s="61"/>
      <c r="R12601" s="61"/>
      <c r="S12601" s="61"/>
      <c r="T12601" s="61"/>
      <c r="U12601" s="61"/>
      <c r="V12601" s="61"/>
      <c r="W12601" s="61"/>
      <c r="X12601" s="61"/>
      <c r="Y12601" s="61"/>
      <c r="Z12601" s="61"/>
      <c r="AA12601" s="61"/>
      <c r="AB12601" s="61"/>
      <c r="AC12601" s="61"/>
      <c r="AD12601" s="61"/>
      <c r="AE12601" s="61"/>
      <c r="AF12601" s="61"/>
      <c r="AG12601" s="61"/>
      <c r="AH12601" s="61"/>
      <c r="AI12601" s="61"/>
      <c r="AJ12601" s="61"/>
      <c r="AK12601" s="61"/>
      <c r="AL12601" s="61"/>
      <c r="AM12601" s="61"/>
      <c r="AN12601" s="61"/>
      <c r="AO12601" s="61"/>
      <c r="AP12601" s="62"/>
      <c r="AQ12601" s="61"/>
      <c r="AR12601" s="61"/>
      <c r="AS12601" s="61"/>
      <c r="AT12601" s="61"/>
      <c r="AU12601" s="61"/>
      <c r="AV12601" s="61"/>
      <c r="AW12601" s="60"/>
    </row>
    <row r="12602" s="59" customFormat="1" customHeight="1" spans="1:49">
      <c r="A12602" s="60"/>
      <c r="B12602" s="60"/>
      <c r="C12602" s="60"/>
      <c r="D12602" s="60"/>
      <c r="H12602" s="61"/>
      <c r="I12602" s="61"/>
      <c r="J12602" s="61"/>
      <c r="K12602" s="61"/>
      <c r="L12602" s="61"/>
      <c r="M12602" s="61"/>
      <c r="N12602" s="61"/>
      <c r="O12602" s="61"/>
      <c r="P12602" s="61"/>
      <c r="Q12602" s="61"/>
      <c r="R12602" s="61"/>
      <c r="S12602" s="61"/>
      <c r="T12602" s="61"/>
      <c r="U12602" s="61"/>
      <c r="V12602" s="61"/>
      <c r="W12602" s="61"/>
      <c r="X12602" s="61"/>
      <c r="Y12602" s="61"/>
      <c r="Z12602" s="61"/>
      <c r="AA12602" s="61"/>
      <c r="AB12602" s="61"/>
      <c r="AC12602" s="61"/>
      <c r="AD12602" s="61"/>
      <c r="AE12602" s="61"/>
      <c r="AF12602" s="61"/>
      <c r="AG12602" s="61"/>
      <c r="AH12602" s="61"/>
      <c r="AI12602" s="61"/>
      <c r="AJ12602" s="61"/>
      <c r="AK12602" s="61"/>
      <c r="AL12602" s="61"/>
      <c r="AM12602" s="61"/>
      <c r="AN12602" s="61"/>
      <c r="AO12602" s="61"/>
      <c r="AP12602" s="62"/>
      <c r="AQ12602" s="61"/>
      <c r="AR12602" s="61"/>
      <c r="AS12602" s="61"/>
      <c r="AT12602" s="61"/>
      <c r="AU12602" s="61"/>
      <c r="AV12602" s="61"/>
      <c r="AW12602" s="60"/>
    </row>
    <row r="12603" s="59" customFormat="1" customHeight="1" spans="1:49">
      <c r="A12603" s="60"/>
      <c r="B12603" s="60"/>
      <c r="C12603" s="60"/>
      <c r="D12603" s="60"/>
      <c r="H12603" s="61"/>
      <c r="I12603" s="61"/>
      <c r="J12603" s="61"/>
      <c r="K12603" s="61"/>
      <c r="L12603" s="61"/>
      <c r="M12603" s="61"/>
      <c r="N12603" s="61"/>
      <c r="O12603" s="61"/>
      <c r="P12603" s="61"/>
      <c r="Q12603" s="61"/>
      <c r="R12603" s="61"/>
      <c r="S12603" s="61"/>
      <c r="T12603" s="61"/>
      <c r="U12603" s="61"/>
      <c r="V12603" s="61"/>
      <c r="W12603" s="61"/>
      <c r="X12603" s="61"/>
      <c r="Y12603" s="61"/>
      <c r="Z12603" s="61"/>
      <c r="AA12603" s="61"/>
      <c r="AB12603" s="61"/>
      <c r="AC12603" s="61"/>
      <c r="AD12603" s="61"/>
      <c r="AE12603" s="61"/>
      <c r="AF12603" s="61"/>
      <c r="AG12603" s="61"/>
      <c r="AH12603" s="61"/>
      <c r="AI12603" s="61"/>
      <c r="AJ12603" s="61"/>
      <c r="AK12603" s="61"/>
      <c r="AL12603" s="61"/>
      <c r="AM12603" s="61"/>
      <c r="AN12603" s="61"/>
      <c r="AO12603" s="61"/>
      <c r="AP12603" s="62"/>
      <c r="AQ12603" s="61"/>
      <c r="AR12603" s="61"/>
      <c r="AS12603" s="61"/>
      <c r="AT12603" s="61"/>
      <c r="AU12603" s="61"/>
      <c r="AV12603" s="61"/>
      <c r="AW12603" s="60"/>
    </row>
    <row r="12604" s="59" customFormat="1" customHeight="1" spans="1:49">
      <c r="A12604" s="60"/>
      <c r="B12604" s="60"/>
      <c r="C12604" s="60"/>
      <c r="D12604" s="60"/>
      <c r="H12604" s="61"/>
      <c r="I12604" s="61"/>
      <c r="J12604" s="61"/>
      <c r="K12604" s="61"/>
      <c r="L12604" s="61"/>
      <c r="M12604" s="61"/>
      <c r="N12604" s="61"/>
      <c r="O12604" s="61"/>
      <c r="P12604" s="61"/>
      <c r="Q12604" s="61"/>
      <c r="R12604" s="61"/>
      <c r="S12604" s="61"/>
      <c r="T12604" s="61"/>
      <c r="U12604" s="61"/>
      <c r="V12604" s="61"/>
      <c r="W12604" s="61"/>
      <c r="X12604" s="61"/>
      <c r="Y12604" s="61"/>
      <c r="Z12604" s="61"/>
      <c r="AA12604" s="61"/>
      <c r="AB12604" s="61"/>
      <c r="AC12604" s="61"/>
      <c r="AD12604" s="61"/>
      <c r="AE12604" s="61"/>
      <c r="AF12604" s="61"/>
      <c r="AG12604" s="61"/>
      <c r="AH12604" s="61"/>
      <c r="AI12604" s="61"/>
      <c r="AJ12604" s="61"/>
      <c r="AK12604" s="61"/>
      <c r="AL12604" s="61"/>
      <c r="AM12604" s="61"/>
      <c r="AN12604" s="61"/>
      <c r="AO12604" s="61"/>
      <c r="AP12604" s="62"/>
      <c r="AQ12604" s="61"/>
      <c r="AR12604" s="61"/>
      <c r="AS12604" s="61"/>
      <c r="AT12604" s="61"/>
      <c r="AU12604" s="61"/>
      <c r="AV12604" s="61"/>
      <c r="AW12604" s="60"/>
    </row>
    <row r="12605" s="59" customFormat="1" customHeight="1" spans="1:49">
      <c r="A12605" s="60"/>
      <c r="B12605" s="60"/>
      <c r="C12605" s="60"/>
      <c r="D12605" s="60"/>
      <c r="H12605" s="61"/>
      <c r="I12605" s="61"/>
      <c r="J12605" s="61"/>
      <c r="K12605" s="61"/>
      <c r="L12605" s="61"/>
      <c r="M12605" s="61"/>
      <c r="N12605" s="61"/>
      <c r="O12605" s="61"/>
      <c r="P12605" s="61"/>
      <c r="Q12605" s="61"/>
      <c r="R12605" s="61"/>
      <c r="S12605" s="61"/>
      <c r="T12605" s="61"/>
      <c r="U12605" s="61"/>
      <c r="V12605" s="61"/>
      <c r="W12605" s="61"/>
      <c r="X12605" s="61"/>
      <c r="Y12605" s="61"/>
      <c r="Z12605" s="61"/>
      <c r="AA12605" s="61"/>
      <c r="AB12605" s="61"/>
      <c r="AC12605" s="61"/>
      <c r="AD12605" s="61"/>
      <c r="AE12605" s="61"/>
      <c r="AF12605" s="61"/>
      <c r="AG12605" s="61"/>
      <c r="AH12605" s="61"/>
      <c r="AI12605" s="61"/>
      <c r="AJ12605" s="61"/>
      <c r="AK12605" s="61"/>
      <c r="AL12605" s="61"/>
      <c r="AM12605" s="61"/>
      <c r="AN12605" s="61"/>
      <c r="AO12605" s="61"/>
      <c r="AP12605" s="62"/>
      <c r="AQ12605" s="61"/>
      <c r="AR12605" s="61"/>
      <c r="AS12605" s="61"/>
      <c r="AT12605" s="61"/>
      <c r="AU12605" s="61"/>
      <c r="AV12605" s="61"/>
      <c r="AW12605" s="60"/>
    </row>
    <row r="12606" s="59" customFormat="1" customHeight="1" spans="1:49">
      <c r="A12606" s="60"/>
      <c r="B12606" s="60"/>
      <c r="C12606" s="60"/>
      <c r="D12606" s="60"/>
      <c r="H12606" s="61"/>
      <c r="I12606" s="61"/>
      <c r="J12606" s="61"/>
      <c r="K12606" s="61"/>
      <c r="L12606" s="61"/>
      <c r="M12606" s="61"/>
      <c r="N12606" s="61"/>
      <c r="O12606" s="61"/>
      <c r="P12606" s="61"/>
      <c r="Q12606" s="61"/>
      <c r="R12606" s="61"/>
      <c r="S12606" s="61"/>
      <c r="T12606" s="61"/>
      <c r="U12606" s="61"/>
      <c r="V12606" s="61"/>
      <c r="W12606" s="61"/>
      <c r="X12606" s="61"/>
      <c r="Y12606" s="61"/>
      <c r="Z12606" s="61"/>
      <c r="AA12606" s="61"/>
      <c r="AB12606" s="61"/>
      <c r="AC12606" s="61"/>
      <c r="AD12606" s="61"/>
      <c r="AE12606" s="61"/>
      <c r="AF12606" s="61"/>
      <c r="AG12606" s="61"/>
      <c r="AH12606" s="61"/>
      <c r="AI12606" s="61"/>
      <c r="AJ12606" s="61"/>
      <c r="AK12606" s="61"/>
      <c r="AL12606" s="61"/>
      <c r="AM12606" s="61"/>
      <c r="AN12606" s="61"/>
      <c r="AO12606" s="61"/>
      <c r="AP12606" s="62"/>
      <c r="AQ12606" s="61"/>
      <c r="AR12606" s="61"/>
      <c r="AS12606" s="61"/>
      <c r="AT12606" s="61"/>
      <c r="AU12606" s="61"/>
      <c r="AV12606" s="61"/>
      <c r="AW12606" s="60"/>
    </row>
    <row r="12607" s="59" customFormat="1" customHeight="1" spans="1:49">
      <c r="A12607" s="60"/>
      <c r="B12607" s="60"/>
      <c r="C12607" s="60"/>
      <c r="D12607" s="60"/>
      <c r="H12607" s="61"/>
      <c r="I12607" s="61"/>
      <c r="J12607" s="61"/>
      <c r="K12607" s="61"/>
      <c r="L12607" s="61"/>
      <c r="M12607" s="61"/>
      <c r="N12607" s="61"/>
      <c r="O12607" s="61"/>
      <c r="P12607" s="61"/>
      <c r="Q12607" s="61"/>
      <c r="R12607" s="61"/>
      <c r="S12607" s="61"/>
      <c r="T12607" s="61"/>
      <c r="U12607" s="61"/>
      <c r="V12607" s="61"/>
      <c r="W12607" s="61"/>
      <c r="X12607" s="61"/>
      <c r="Y12607" s="61"/>
      <c r="Z12607" s="61"/>
      <c r="AA12607" s="61"/>
      <c r="AB12607" s="61"/>
      <c r="AC12607" s="61"/>
      <c r="AD12607" s="61"/>
      <c r="AE12607" s="61"/>
      <c r="AF12607" s="61"/>
      <c r="AG12607" s="61"/>
      <c r="AH12607" s="61"/>
      <c r="AI12607" s="61"/>
      <c r="AJ12607" s="61"/>
      <c r="AK12607" s="61"/>
      <c r="AL12607" s="61"/>
      <c r="AM12607" s="61"/>
      <c r="AN12607" s="61"/>
      <c r="AO12607" s="61"/>
      <c r="AP12607" s="62"/>
      <c r="AQ12607" s="61"/>
      <c r="AR12607" s="61"/>
      <c r="AS12607" s="61"/>
      <c r="AT12607" s="61"/>
      <c r="AU12607" s="61"/>
      <c r="AV12607" s="61"/>
      <c r="AW12607" s="60"/>
    </row>
    <row r="12608" s="59" customFormat="1" customHeight="1" spans="1:49">
      <c r="A12608" s="60"/>
      <c r="B12608" s="60"/>
      <c r="C12608" s="60"/>
      <c r="D12608" s="60"/>
      <c r="H12608" s="61"/>
      <c r="I12608" s="61"/>
      <c r="J12608" s="61"/>
      <c r="K12608" s="61"/>
      <c r="L12608" s="61"/>
      <c r="M12608" s="61"/>
      <c r="N12608" s="61"/>
      <c r="O12608" s="61"/>
      <c r="P12608" s="61"/>
      <c r="Q12608" s="61"/>
      <c r="R12608" s="61"/>
      <c r="S12608" s="61"/>
      <c r="T12608" s="61"/>
      <c r="U12608" s="61"/>
      <c r="V12608" s="61"/>
      <c r="W12608" s="61"/>
      <c r="X12608" s="61"/>
      <c r="Y12608" s="61"/>
      <c r="Z12608" s="61"/>
      <c r="AA12608" s="61"/>
      <c r="AB12608" s="61"/>
      <c r="AC12608" s="61"/>
      <c r="AD12608" s="61"/>
      <c r="AE12608" s="61"/>
      <c r="AF12608" s="61"/>
      <c r="AG12608" s="61"/>
      <c r="AH12608" s="61"/>
      <c r="AI12608" s="61"/>
      <c r="AJ12608" s="61"/>
      <c r="AK12608" s="61"/>
      <c r="AL12608" s="61"/>
      <c r="AM12608" s="61"/>
      <c r="AN12608" s="61"/>
      <c r="AO12608" s="61"/>
      <c r="AP12608" s="62"/>
      <c r="AQ12608" s="61"/>
      <c r="AR12608" s="61"/>
      <c r="AS12608" s="61"/>
      <c r="AT12608" s="61"/>
      <c r="AU12608" s="61"/>
      <c r="AV12608" s="61"/>
      <c r="AW12608" s="60"/>
    </row>
    <row r="12609" s="59" customFormat="1" customHeight="1" spans="1:49">
      <c r="A12609" s="60"/>
      <c r="B12609" s="60"/>
      <c r="C12609" s="60"/>
      <c r="D12609" s="60"/>
      <c r="H12609" s="61"/>
      <c r="I12609" s="61"/>
      <c r="J12609" s="61"/>
      <c r="K12609" s="61"/>
      <c r="L12609" s="61"/>
      <c r="M12609" s="61"/>
      <c r="N12609" s="61"/>
      <c r="O12609" s="61"/>
      <c r="P12609" s="61"/>
      <c r="Q12609" s="61"/>
      <c r="R12609" s="61"/>
      <c r="S12609" s="61"/>
      <c r="T12609" s="61"/>
      <c r="U12609" s="61"/>
      <c r="V12609" s="61"/>
      <c r="W12609" s="61"/>
      <c r="X12609" s="61"/>
      <c r="Y12609" s="61"/>
      <c r="Z12609" s="61"/>
      <c r="AA12609" s="61"/>
      <c r="AB12609" s="61"/>
      <c r="AC12609" s="61"/>
      <c r="AD12609" s="61"/>
      <c r="AE12609" s="61"/>
      <c r="AF12609" s="61"/>
      <c r="AG12609" s="61"/>
      <c r="AH12609" s="61"/>
      <c r="AI12609" s="61"/>
      <c r="AJ12609" s="61"/>
      <c r="AK12609" s="61"/>
      <c r="AL12609" s="61"/>
      <c r="AM12609" s="61"/>
      <c r="AN12609" s="61"/>
      <c r="AO12609" s="61"/>
      <c r="AP12609" s="62"/>
      <c r="AQ12609" s="61"/>
      <c r="AR12609" s="61"/>
      <c r="AS12609" s="61"/>
      <c r="AT12609" s="61"/>
      <c r="AU12609" s="61"/>
      <c r="AV12609" s="61"/>
      <c r="AW12609" s="60"/>
    </row>
    <row r="12610" s="59" customFormat="1" customHeight="1" spans="1:49">
      <c r="A12610" s="60"/>
      <c r="B12610" s="60"/>
      <c r="C12610" s="60"/>
      <c r="D12610" s="60"/>
      <c r="H12610" s="61"/>
      <c r="I12610" s="61"/>
      <c r="J12610" s="61"/>
      <c r="K12610" s="61"/>
      <c r="L12610" s="61"/>
      <c r="M12610" s="61"/>
      <c r="N12610" s="61"/>
      <c r="O12610" s="61"/>
      <c r="P12610" s="61"/>
      <c r="Q12610" s="61"/>
      <c r="R12610" s="61"/>
      <c r="S12610" s="61"/>
      <c r="T12610" s="61"/>
      <c r="U12610" s="61"/>
      <c r="V12610" s="61"/>
      <c r="W12610" s="61"/>
      <c r="X12610" s="61"/>
      <c r="Y12610" s="61"/>
      <c r="Z12610" s="61"/>
      <c r="AA12610" s="61"/>
      <c r="AB12610" s="61"/>
      <c r="AC12610" s="61"/>
      <c r="AD12610" s="61"/>
      <c r="AE12610" s="61"/>
      <c r="AF12610" s="61"/>
      <c r="AG12610" s="61"/>
      <c r="AH12610" s="61"/>
      <c r="AI12610" s="61"/>
      <c r="AJ12610" s="61"/>
      <c r="AK12610" s="61"/>
      <c r="AL12610" s="61"/>
      <c r="AM12610" s="61"/>
      <c r="AN12610" s="61"/>
      <c r="AO12610" s="61"/>
      <c r="AP12610" s="62"/>
      <c r="AQ12610" s="61"/>
      <c r="AR12610" s="61"/>
      <c r="AS12610" s="61"/>
      <c r="AT12610" s="61"/>
      <c r="AU12610" s="61"/>
      <c r="AV12610" s="61"/>
      <c r="AW12610" s="60"/>
    </row>
    <row r="12611" s="59" customFormat="1" customHeight="1" spans="1:49">
      <c r="A12611" s="60"/>
      <c r="B12611" s="60"/>
      <c r="C12611" s="60"/>
      <c r="D12611" s="60"/>
      <c r="H12611" s="61"/>
      <c r="I12611" s="61"/>
      <c r="J12611" s="61"/>
      <c r="K12611" s="61"/>
      <c r="L12611" s="61"/>
      <c r="M12611" s="61"/>
      <c r="N12611" s="61"/>
      <c r="O12611" s="61"/>
      <c r="P12611" s="61"/>
      <c r="Q12611" s="61"/>
      <c r="R12611" s="61"/>
      <c r="S12611" s="61"/>
      <c r="T12611" s="61"/>
      <c r="U12611" s="61"/>
      <c r="V12611" s="61"/>
      <c r="W12611" s="61"/>
      <c r="X12611" s="61"/>
      <c r="Y12611" s="61"/>
      <c r="Z12611" s="61"/>
      <c r="AA12611" s="61"/>
      <c r="AB12611" s="61"/>
      <c r="AC12611" s="61"/>
      <c r="AD12611" s="61"/>
      <c r="AE12611" s="61"/>
      <c r="AF12611" s="61"/>
      <c r="AG12611" s="61"/>
      <c r="AH12611" s="61"/>
      <c r="AI12611" s="61"/>
      <c r="AJ12611" s="61"/>
      <c r="AK12611" s="61"/>
      <c r="AL12611" s="61"/>
      <c r="AM12611" s="61"/>
      <c r="AN12611" s="61"/>
      <c r="AO12611" s="61"/>
      <c r="AP12611" s="62"/>
      <c r="AQ12611" s="61"/>
      <c r="AR12611" s="61"/>
      <c r="AS12611" s="61"/>
      <c r="AT12611" s="61"/>
      <c r="AU12611" s="61"/>
      <c r="AV12611" s="61"/>
      <c r="AW12611" s="60"/>
    </row>
    <row r="12612" s="59" customFormat="1" customHeight="1" spans="1:49">
      <c r="A12612" s="60"/>
      <c r="B12612" s="60"/>
      <c r="C12612" s="60"/>
      <c r="D12612" s="60"/>
      <c r="H12612" s="61"/>
      <c r="I12612" s="61"/>
      <c r="J12612" s="61"/>
      <c r="K12612" s="61"/>
      <c r="L12612" s="61"/>
      <c r="M12612" s="61"/>
      <c r="N12612" s="61"/>
      <c r="O12612" s="61"/>
      <c r="P12612" s="61"/>
      <c r="Q12612" s="61"/>
      <c r="R12612" s="61"/>
      <c r="S12612" s="61"/>
      <c r="T12612" s="61"/>
      <c r="U12612" s="61"/>
      <c r="V12612" s="61"/>
      <c r="W12612" s="61"/>
      <c r="X12612" s="61"/>
      <c r="Y12612" s="61"/>
      <c r="Z12612" s="61"/>
      <c r="AA12612" s="61"/>
      <c r="AB12612" s="61"/>
      <c r="AC12612" s="61"/>
      <c r="AD12612" s="61"/>
      <c r="AE12612" s="61"/>
      <c r="AF12612" s="61"/>
      <c r="AG12612" s="61"/>
      <c r="AH12612" s="61"/>
      <c r="AI12612" s="61"/>
      <c r="AJ12612" s="61"/>
      <c r="AK12612" s="61"/>
      <c r="AL12612" s="61"/>
      <c r="AM12612" s="61"/>
      <c r="AN12612" s="61"/>
      <c r="AO12612" s="61"/>
      <c r="AP12612" s="62"/>
      <c r="AQ12612" s="61"/>
      <c r="AR12612" s="61"/>
      <c r="AS12612" s="61"/>
      <c r="AT12612" s="61"/>
      <c r="AU12612" s="61"/>
      <c r="AV12612" s="61"/>
      <c r="AW12612" s="60"/>
    </row>
    <row r="12613" s="59" customFormat="1" customHeight="1" spans="1:49">
      <c r="A12613" s="60"/>
      <c r="B12613" s="60"/>
      <c r="C12613" s="60"/>
      <c r="D12613" s="60"/>
      <c r="H12613" s="61"/>
      <c r="I12613" s="61"/>
      <c r="J12613" s="61"/>
      <c r="K12613" s="61"/>
      <c r="L12613" s="61"/>
      <c r="M12613" s="61"/>
      <c r="N12613" s="61"/>
      <c r="O12613" s="61"/>
      <c r="P12613" s="61"/>
      <c r="Q12613" s="61"/>
      <c r="R12613" s="61"/>
      <c r="S12613" s="61"/>
      <c r="T12613" s="61"/>
      <c r="U12613" s="61"/>
      <c r="V12613" s="61"/>
      <c r="W12613" s="61"/>
      <c r="X12613" s="61"/>
      <c r="Y12613" s="61"/>
      <c r="Z12613" s="61"/>
      <c r="AA12613" s="61"/>
      <c r="AB12613" s="61"/>
      <c r="AC12613" s="61"/>
      <c r="AD12613" s="61"/>
      <c r="AE12613" s="61"/>
      <c r="AF12613" s="61"/>
      <c r="AG12613" s="61"/>
      <c r="AH12613" s="61"/>
      <c r="AI12613" s="61"/>
      <c r="AJ12613" s="61"/>
      <c r="AK12613" s="61"/>
      <c r="AL12613" s="61"/>
      <c r="AM12613" s="61"/>
      <c r="AN12613" s="61"/>
      <c r="AO12613" s="61"/>
      <c r="AP12613" s="62"/>
      <c r="AQ12613" s="61"/>
      <c r="AR12613" s="61"/>
      <c r="AS12613" s="61"/>
      <c r="AT12613" s="61"/>
      <c r="AU12613" s="61"/>
      <c r="AV12613" s="61"/>
      <c r="AW12613" s="60"/>
    </row>
    <row r="12614" s="59" customFormat="1" customHeight="1" spans="1:49">
      <c r="A12614" s="60"/>
      <c r="B12614" s="60"/>
      <c r="C12614" s="60"/>
      <c r="D12614" s="60"/>
      <c r="H12614" s="61"/>
      <c r="I12614" s="61"/>
      <c r="J12614" s="61"/>
      <c r="K12614" s="61"/>
      <c r="L12614" s="61"/>
      <c r="M12614" s="61"/>
      <c r="N12614" s="61"/>
      <c r="O12614" s="61"/>
      <c r="P12614" s="61"/>
      <c r="Q12614" s="61"/>
      <c r="R12614" s="61"/>
      <c r="S12614" s="61"/>
      <c r="T12614" s="61"/>
      <c r="U12614" s="61"/>
      <c r="V12614" s="61"/>
      <c r="W12614" s="61"/>
      <c r="X12614" s="61"/>
      <c r="Y12614" s="61"/>
      <c r="Z12614" s="61"/>
      <c r="AA12614" s="61"/>
      <c r="AB12614" s="61"/>
      <c r="AC12614" s="61"/>
      <c r="AD12614" s="61"/>
      <c r="AE12614" s="61"/>
      <c r="AF12614" s="61"/>
      <c r="AG12614" s="61"/>
      <c r="AH12614" s="61"/>
      <c r="AI12614" s="61"/>
      <c r="AJ12614" s="61"/>
      <c r="AK12614" s="61"/>
      <c r="AL12614" s="61"/>
      <c r="AM12614" s="61"/>
      <c r="AN12614" s="61"/>
      <c r="AO12614" s="61"/>
      <c r="AP12614" s="62"/>
      <c r="AQ12614" s="61"/>
      <c r="AR12614" s="61"/>
      <c r="AS12614" s="61"/>
      <c r="AT12614" s="61"/>
      <c r="AU12614" s="61"/>
      <c r="AV12614" s="61"/>
      <c r="AW12614" s="60"/>
    </row>
    <row r="12615" s="59" customFormat="1" customHeight="1" spans="1:49">
      <c r="A12615" s="60"/>
      <c r="B12615" s="60"/>
      <c r="C12615" s="60"/>
      <c r="D12615" s="60"/>
      <c r="H12615" s="61"/>
      <c r="I12615" s="61"/>
      <c r="J12615" s="61"/>
      <c r="K12615" s="61"/>
      <c r="L12615" s="61"/>
      <c r="M12615" s="61"/>
      <c r="N12615" s="61"/>
      <c r="O12615" s="61"/>
      <c r="P12615" s="61"/>
      <c r="Q12615" s="61"/>
      <c r="R12615" s="61"/>
      <c r="S12615" s="61"/>
      <c r="T12615" s="61"/>
      <c r="U12615" s="61"/>
      <c r="V12615" s="61"/>
      <c r="W12615" s="61"/>
      <c r="X12615" s="61"/>
      <c r="Y12615" s="61"/>
      <c r="Z12615" s="61"/>
      <c r="AA12615" s="61"/>
      <c r="AB12615" s="61"/>
      <c r="AC12615" s="61"/>
      <c r="AD12615" s="61"/>
      <c r="AE12615" s="61"/>
      <c r="AF12615" s="61"/>
      <c r="AG12615" s="61"/>
      <c r="AH12615" s="61"/>
      <c r="AI12615" s="61"/>
      <c r="AJ12615" s="61"/>
      <c r="AK12615" s="61"/>
      <c r="AL12615" s="61"/>
      <c r="AM12615" s="61"/>
      <c r="AN12615" s="61"/>
      <c r="AO12615" s="61"/>
      <c r="AP12615" s="62"/>
      <c r="AQ12615" s="61"/>
      <c r="AR12615" s="61"/>
      <c r="AS12615" s="61"/>
      <c r="AT12615" s="61"/>
      <c r="AU12615" s="61"/>
      <c r="AV12615" s="61"/>
      <c r="AW12615" s="60"/>
    </row>
    <row r="12616" s="59" customFormat="1" customHeight="1" spans="1:49">
      <c r="A12616" s="60"/>
      <c r="B12616" s="60"/>
      <c r="C12616" s="60"/>
      <c r="D12616" s="60"/>
      <c r="H12616" s="61"/>
      <c r="I12616" s="61"/>
      <c r="J12616" s="61"/>
      <c r="K12616" s="61"/>
      <c r="L12616" s="61"/>
      <c r="M12616" s="61"/>
      <c r="N12616" s="61"/>
      <c r="O12616" s="61"/>
      <c r="P12616" s="61"/>
      <c r="Q12616" s="61"/>
      <c r="R12616" s="61"/>
      <c r="S12616" s="61"/>
      <c r="T12616" s="61"/>
      <c r="U12616" s="61"/>
      <c r="V12616" s="61"/>
      <c r="W12616" s="61"/>
      <c r="X12616" s="61"/>
      <c r="Y12616" s="61"/>
      <c r="Z12616" s="61"/>
      <c r="AA12616" s="61"/>
      <c r="AB12616" s="61"/>
      <c r="AC12616" s="61"/>
      <c r="AD12616" s="61"/>
      <c r="AE12616" s="61"/>
      <c r="AF12616" s="61"/>
      <c r="AG12616" s="61"/>
      <c r="AH12616" s="61"/>
      <c r="AI12616" s="61"/>
      <c r="AJ12616" s="61"/>
      <c r="AK12616" s="61"/>
      <c r="AL12616" s="61"/>
      <c r="AM12616" s="61"/>
      <c r="AN12616" s="61"/>
      <c r="AO12616" s="61"/>
      <c r="AP12616" s="62"/>
      <c r="AQ12616" s="61"/>
      <c r="AR12616" s="61"/>
      <c r="AS12616" s="61"/>
      <c r="AT12616" s="61"/>
      <c r="AU12616" s="61"/>
      <c r="AV12616" s="61"/>
      <c r="AW12616" s="60"/>
    </row>
    <row r="12617" s="59" customFormat="1" customHeight="1" spans="1:49">
      <c r="A12617" s="60"/>
      <c r="B12617" s="60"/>
      <c r="C12617" s="60"/>
      <c r="D12617" s="60"/>
      <c r="H12617" s="61"/>
      <c r="I12617" s="61"/>
      <c r="J12617" s="61"/>
      <c r="K12617" s="61"/>
      <c r="L12617" s="61"/>
      <c r="M12617" s="61"/>
      <c r="N12617" s="61"/>
      <c r="O12617" s="61"/>
      <c r="P12617" s="61"/>
      <c r="Q12617" s="61"/>
      <c r="R12617" s="61"/>
      <c r="S12617" s="61"/>
      <c r="T12617" s="61"/>
      <c r="U12617" s="61"/>
      <c r="V12617" s="61"/>
      <c r="W12617" s="61"/>
      <c r="X12617" s="61"/>
      <c r="Y12617" s="61"/>
      <c r="Z12617" s="61"/>
      <c r="AA12617" s="61"/>
      <c r="AB12617" s="61"/>
      <c r="AC12617" s="61"/>
      <c r="AD12617" s="61"/>
      <c r="AE12617" s="61"/>
      <c r="AF12617" s="61"/>
      <c r="AG12617" s="61"/>
      <c r="AH12617" s="61"/>
      <c r="AI12617" s="61"/>
      <c r="AJ12617" s="61"/>
      <c r="AK12617" s="61"/>
      <c r="AL12617" s="61"/>
      <c r="AM12617" s="61"/>
      <c r="AN12617" s="61"/>
      <c r="AO12617" s="61"/>
      <c r="AP12617" s="62"/>
      <c r="AQ12617" s="61"/>
      <c r="AR12617" s="61"/>
      <c r="AS12617" s="61"/>
      <c r="AT12617" s="61"/>
      <c r="AU12617" s="61"/>
      <c r="AV12617" s="61"/>
      <c r="AW12617" s="60"/>
    </row>
    <row r="12618" s="59" customFormat="1" customHeight="1" spans="1:49">
      <c r="A12618" s="60"/>
      <c r="B12618" s="60"/>
      <c r="C12618" s="60"/>
      <c r="D12618" s="60"/>
      <c r="H12618" s="61"/>
      <c r="I12618" s="61"/>
      <c r="J12618" s="61"/>
      <c r="K12618" s="61"/>
      <c r="L12618" s="61"/>
      <c r="M12618" s="61"/>
      <c r="N12618" s="61"/>
      <c r="O12618" s="61"/>
      <c r="P12618" s="61"/>
      <c r="Q12618" s="61"/>
      <c r="R12618" s="61"/>
      <c r="S12618" s="61"/>
      <c r="T12618" s="61"/>
      <c r="U12618" s="61"/>
      <c r="V12618" s="61"/>
      <c r="W12618" s="61"/>
      <c r="X12618" s="61"/>
      <c r="Y12618" s="61"/>
      <c r="Z12618" s="61"/>
      <c r="AA12618" s="61"/>
      <c r="AB12618" s="61"/>
      <c r="AC12618" s="61"/>
      <c r="AD12618" s="61"/>
      <c r="AE12618" s="61"/>
      <c r="AF12618" s="61"/>
      <c r="AG12618" s="61"/>
      <c r="AH12618" s="61"/>
      <c r="AI12618" s="61"/>
      <c r="AJ12618" s="61"/>
      <c r="AK12618" s="61"/>
      <c r="AL12618" s="61"/>
      <c r="AM12618" s="61"/>
      <c r="AN12618" s="61"/>
      <c r="AO12618" s="61"/>
      <c r="AP12618" s="62"/>
      <c r="AQ12618" s="61"/>
      <c r="AR12618" s="61"/>
      <c r="AS12618" s="61"/>
      <c r="AT12618" s="61"/>
      <c r="AU12618" s="61"/>
      <c r="AV12618" s="61"/>
      <c r="AW12618" s="60"/>
    </row>
    <row r="12619" s="59" customFormat="1" customHeight="1" spans="1:49">
      <c r="A12619" s="60"/>
      <c r="B12619" s="60"/>
      <c r="C12619" s="60"/>
      <c r="D12619" s="60"/>
      <c r="H12619" s="61"/>
      <c r="I12619" s="61"/>
      <c r="J12619" s="61"/>
      <c r="K12619" s="61"/>
      <c r="L12619" s="61"/>
      <c r="M12619" s="61"/>
      <c r="N12619" s="61"/>
      <c r="O12619" s="61"/>
      <c r="P12619" s="61"/>
      <c r="Q12619" s="61"/>
      <c r="R12619" s="61"/>
      <c r="S12619" s="61"/>
      <c r="T12619" s="61"/>
      <c r="U12619" s="61"/>
      <c r="V12619" s="61"/>
      <c r="W12619" s="61"/>
      <c r="X12619" s="61"/>
      <c r="Y12619" s="61"/>
      <c r="Z12619" s="61"/>
      <c r="AA12619" s="61"/>
      <c r="AB12619" s="61"/>
      <c r="AC12619" s="61"/>
      <c r="AD12619" s="61"/>
      <c r="AE12619" s="61"/>
      <c r="AF12619" s="61"/>
      <c r="AG12619" s="61"/>
      <c r="AH12619" s="61"/>
      <c r="AI12619" s="61"/>
      <c r="AJ12619" s="61"/>
      <c r="AK12619" s="61"/>
      <c r="AL12619" s="61"/>
      <c r="AM12619" s="61"/>
      <c r="AN12619" s="61"/>
      <c r="AO12619" s="61"/>
      <c r="AP12619" s="62"/>
      <c r="AQ12619" s="61"/>
      <c r="AR12619" s="61"/>
      <c r="AS12619" s="61"/>
      <c r="AT12619" s="61"/>
      <c r="AU12619" s="61"/>
      <c r="AV12619" s="61"/>
      <c r="AW12619" s="60"/>
    </row>
    <row r="12620" s="59" customFormat="1" customHeight="1" spans="1:49">
      <c r="A12620" s="60"/>
      <c r="B12620" s="60"/>
      <c r="C12620" s="60"/>
      <c r="D12620" s="60"/>
      <c r="H12620" s="61"/>
      <c r="I12620" s="61"/>
      <c r="J12620" s="61"/>
      <c r="K12620" s="61"/>
      <c r="L12620" s="61"/>
      <c r="M12620" s="61"/>
      <c r="N12620" s="61"/>
      <c r="O12620" s="61"/>
      <c r="P12620" s="61"/>
      <c r="Q12620" s="61"/>
      <c r="R12620" s="61"/>
      <c r="S12620" s="61"/>
      <c r="T12620" s="61"/>
      <c r="U12620" s="61"/>
      <c r="V12620" s="61"/>
      <c r="W12620" s="61"/>
      <c r="X12620" s="61"/>
      <c r="Y12620" s="61"/>
      <c r="Z12620" s="61"/>
      <c r="AA12620" s="61"/>
      <c r="AB12620" s="61"/>
      <c r="AC12620" s="61"/>
      <c r="AD12620" s="61"/>
      <c r="AE12620" s="61"/>
      <c r="AF12620" s="61"/>
      <c r="AG12620" s="61"/>
      <c r="AH12620" s="61"/>
      <c r="AI12620" s="61"/>
      <c r="AJ12620" s="61"/>
      <c r="AK12620" s="61"/>
      <c r="AL12620" s="61"/>
      <c r="AM12620" s="61"/>
      <c r="AN12620" s="61"/>
      <c r="AO12620" s="61"/>
      <c r="AP12620" s="62"/>
      <c r="AQ12620" s="61"/>
      <c r="AR12620" s="61"/>
      <c r="AS12620" s="61"/>
      <c r="AT12620" s="61"/>
      <c r="AU12620" s="61"/>
      <c r="AV12620" s="61"/>
      <c r="AW12620" s="60"/>
    </row>
    <row r="12621" s="59" customFormat="1" customHeight="1" spans="1:49">
      <c r="A12621" s="60"/>
      <c r="B12621" s="60"/>
      <c r="C12621" s="60"/>
      <c r="D12621" s="60"/>
      <c r="H12621" s="61"/>
      <c r="I12621" s="61"/>
      <c r="J12621" s="61"/>
      <c r="K12621" s="61"/>
      <c r="L12621" s="61"/>
      <c r="M12621" s="61"/>
      <c r="N12621" s="61"/>
      <c r="O12621" s="61"/>
      <c r="P12621" s="61"/>
      <c r="Q12621" s="61"/>
      <c r="R12621" s="61"/>
      <c r="S12621" s="61"/>
      <c r="T12621" s="61"/>
      <c r="U12621" s="61"/>
      <c r="V12621" s="61"/>
      <c r="W12621" s="61"/>
      <c r="X12621" s="61"/>
      <c r="Y12621" s="61"/>
      <c r="Z12621" s="61"/>
      <c r="AA12621" s="61"/>
      <c r="AB12621" s="61"/>
      <c r="AC12621" s="61"/>
      <c r="AD12621" s="61"/>
      <c r="AE12621" s="61"/>
      <c r="AF12621" s="61"/>
      <c r="AG12621" s="61"/>
      <c r="AH12621" s="61"/>
      <c r="AI12621" s="61"/>
      <c r="AJ12621" s="61"/>
      <c r="AK12621" s="61"/>
      <c r="AL12621" s="61"/>
      <c r="AM12621" s="61"/>
      <c r="AN12621" s="61"/>
      <c r="AO12621" s="61"/>
      <c r="AP12621" s="62"/>
      <c r="AQ12621" s="61"/>
      <c r="AR12621" s="61"/>
      <c r="AS12621" s="61"/>
      <c r="AT12621" s="61"/>
      <c r="AU12621" s="61"/>
      <c r="AV12621" s="61"/>
      <c r="AW12621" s="60"/>
    </row>
    <row r="12622" s="59" customFormat="1" customHeight="1" spans="1:49">
      <c r="A12622" s="60"/>
      <c r="B12622" s="60"/>
      <c r="C12622" s="60"/>
      <c r="D12622" s="60"/>
      <c r="H12622" s="61"/>
      <c r="I12622" s="61"/>
      <c r="J12622" s="61"/>
      <c r="K12622" s="61"/>
      <c r="L12622" s="61"/>
      <c r="M12622" s="61"/>
      <c r="N12622" s="61"/>
      <c r="O12622" s="61"/>
      <c r="P12622" s="61"/>
      <c r="Q12622" s="61"/>
      <c r="R12622" s="61"/>
      <c r="S12622" s="61"/>
      <c r="T12622" s="61"/>
      <c r="U12622" s="61"/>
      <c r="V12622" s="61"/>
      <c r="W12622" s="61"/>
      <c r="X12622" s="61"/>
      <c r="Y12622" s="61"/>
      <c r="Z12622" s="61"/>
      <c r="AA12622" s="61"/>
      <c r="AB12622" s="61"/>
      <c r="AC12622" s="61"/>
      <c r="AD12622" s="61"/>
      <c r="AE12622" s="61"/>
      <c r="AF12622" s="61"/>
      <c r="AG12622" s="61"/>
      <c r="AH12622" s="61"/>
      <c r="AI12622" s="61"/>
      <c r="AJ12622" s="61"/>
      <c r="AK12622" s="61"/>
      <c r="AL12622" s="61"/>
      <c r="AM12622" s="61"/>
      <c r="AN12622" s="61"/>
      <c r="AO12622" s="61"/>
      <c r="AP12622" s="62"/>
      <c r="AQ12622" s="61"/>
      <c r="AR12622" s="61"/>
      <c r="AS12622" s="61"/>
      <c r="AT12622" s="61"/>
      <c r="AU12622" s="61"/>
      <c r="AV12622" s="61"/>
      <c r="AW12622" s="60"/>
    </row>
    <row r="12623" s="59" customFormat="1" customHeight="1" spans="1:49">
      <c r="A12623" s="60"/>
      <c r="B12623" s="60"/>
      <c r="C12623" s="60"/>
      <c r="D12623" s="60"/>
      <c r="H12623" s="61"/>
      <c r="I12623" s="61"/>
      <c r="J12623" s="61"/>
      <c r="K12623" s="61"/>
      <c r="L12623" s="61"/>
      <c r="M12623" s="61"/>
      <c r="N12623" s="61"/>
      <c r="O12623" s="61"/>
      <c r="P12623" s="61"/>
      <c r="Q12623" s="61"/>
      <c r="R12623" s="61"/>
      <c r="S12623" s="61"/>
      <c r="T12623" s="61"/>
      <c r="U12623" s="61"/>
      <c r="V12623" s="61"/>
      <c r="W12623" s="61"/>
      <c r="X12623" s="61"/>
      <c r="Y12623" s="61"/>
      <c r="Z12623" s="61"/>
      <c r="AA12623" s="61"/>
      <c r="AB12623" s="61"/>
      <c r="AC12623" s="61"/>
      <c r="AD12623" s="61"/>
      <c r="AE12623" s="61"/>
      <c r="AF12623" s="61"/>
      <c r="AG12623" s="61"/>
      <c r="AH12623" s="61"/>
      <c r="AI12623" s="61"/>
      <c r="AJ12623" s="61"/>
      <c r="AK12623" s="61"/>
      <c r="AL12623" s="61"/>
      <c r="AM12623" s="61"/>
      <c r="AN12623" s="61"/>
      <c r="AO12623" s="61"/>
      <c r="AP12623" s="62"/>
      <c r="AQ12623" s="61"/>
      <c r="AR12623" s="61"/>
      <c r="AS12623" s="61"/>
      <c r="AT12623" s="61"/>
      <c r="AU12623" s="61"/>
      <c r="AV12623" s="61"/>
      <c r="AW12623" s="60"/>
    </row>
    <row r="12624" s="59" customFormat="1" customHeight="1" spans="1:49">
      <c r="A12624" s="60"/>
      <c r="B12624" s="60"/>
      <c r="C12624" s="60"/>
      <c r="D12624" s="60"/>
      <c r="H12624" s="61"/>
      <c r="I12624" s="61"/>
      <c r="J12624" s="61"/>
      <c r="K12624" s="61"/>
      <c r="L12624" s="61"/>
      <c r="M12624" s="61"/>
      <c r="N12624" s="61"/>
      <c r="O12624" s="61"/>
      <c r="P12624" s="61"/>
      <c r="Q12624" s="61"/>
      <c r="R12624" s="61"/>
      <c r="S12624" s="61"/>
      <c r="T12624" s="61"/>
      <c r="U12624" s="61"/>
      <c r="V12624" s="61"/>
      <c r="W12624" s="61"/>
      <c r="X12624" s="61"/>
      <c r="Y12624" s="61"/>
      <c r="Z12624" s="61"/>
      <c r="AA12624" s="61"/>
      <c r="AB12624" s="61"/>
      <c r="AC12624" s="61"/>
      <c r="AD12624" s="61"/>
      <c r="AE12624" s="61"/>
      <c r="AF12624" s="61"/>
      <c r="AG12624" s="61"/>
      <c r="AH12624" s="61"/>
      <c r="AI12624" s="61"/>
      <c r="AJ12624" s="61"/>
      <c r="AK12624" s="61"/>
      <c r="AL12624" s="61"/>
      <c r="AM12624" s="61"/>
      <c r="AN12624" s="61"/>
      <c r="AO12624" s="61"/>
      <c r="AP12624" s="62"/>
      <c r="AQ12624" s="61"/>
      <c r="AR12624" s="61"/>
      <c r="AS12624" s="61"/>
      <c r="AT12624" s="61"/>
      <c r="AU12624" s="61"/>
      <c r="AV12624" s="61"/>
      <c r="AW12624" s="60"/>
    </row>
    <row r="12625" s="59" customFormat="1" customHeight="1" spans="1:49">
      <c r="A12625" s="60"/>
      <c r="B12625" s="60"/>
      <c r="C12625" s="60"/>
      <c r="D12625" s="60"/>
      <c r="H12625" s="61"/>
      <c r="I12625" s="61"/>
      <c r="J12625" s="61"/>
      <c r="K12625" s="61"/>
      <c r="L12625" s="61"/>
      <c r="M12625" s="61"/>
      <c r="N12625" s="61"/>
      <c r="O12625" s="61"/>
      <c r="P12625" s="61"/>
      <c r="Q12625" s="61"/>
      <c r="R12625" s="61"/>
      <c r="S12625" s="61"/>
      <c r="T12625" s="61"/>
      <c r="U12625" s="61"/>
      <c r="V12625" s="61"/>
      <c r="W12625" s="61"/>
      <c r="X12625" s="61"/>
      <c r="Y12625" s="61"/>
      <c r="Z12625" s="61"/>
      <c r="AA12625" s="61"/>
      <c r="AB12625" s="61"/>
      <c r="AC12625" s="61"/>
      <c r="AD12625" s="61"/>
      <c r="AE12625" s="61"/>
      <c r="AF12625" s="61"/>
      <c r="AG12625" s="61"/>
      <c r="AH12625" s="61"/>
      <c r="AI12625" s="61"/>
      <c r="AJ12625" s="61"/>
      <c r="AK12625" s="61"/>
      <c r="AL12625" s="61"/>
      <c r="AM12625" s="61"/>
      <c r="AN12625" s="61"/>
      <c r="AO12625" s="61"/>
      <c r="AP12625" s="62"/>
      <c r="AQ12625" s="61"/>
      <c r="AR12625" s="61"/>
      <c r="AS12625" s="61"/>
      <c r="AT12625" s="61"/>
      <c r="AU12625" s="61"/>
      <c r="AV12625" s="61"/>
      <c r="AW12625" s="60"/>
    </row>
    <row r="12626" s="59" customFormat="1" customHeight="1" spans="1:49">
      <c r="A12626" s="60"/>
      <c r="B12626" s="60"/>
      <c r="C12626" s="60"/>
      <c r="D12626" s="60"/>
      <c r="H12626" s="61"/>
      <c r="I12626" s="61"/>
      <c r="J12626" s="61"/>
      <c r="K12626" s="61"/>
      <c r="L12626" s="61"/>
      <c r="M12626" s="61"/>
      <c r="N12626" s="61"/>
      <c r="O12626" s="61"/>
      <c r="P12626" s="61"/>
      <c r="Q12626" s="61"/>
      <c r="R12626" s="61"/>
      <c r="S12626" s="61"/>
      <c r="T12626" s="61"/>
      <c r="U12626" s="61"/>
      <c r="V12626" s="61"/>
      <c r="W12626" s="61"/>
      <c r="X12626" s="61"/>
      <c r="Y12626" s="61"/>
      <c r="Z12626" s="61"/>
      <c r="AA12626" s="61"/>
      <c r="AB12626" s="61"/>
      <c r="AC12626" s="61"/>
      <c r="AD12626" s="61"/>
      <c r="AE12626" s="61"/>
      <c r="AF12626" s="61"/>
      <c r="AG12626" s="61"/>
      <c r="AH12626" s="61"/>
      <c r="AI12626" s="61"/>
      <c r="AJ12626" s="61"/>
      <c r="AK12626" s="61"/>
      <c r="AL12626" s="61"/>
      <c r="AM12626" s="61"/>
      <c r="AN12626" s="61"/>
      <c r="AO12626" s="61"/>
      <c r="AP12626" s="62"/>
      <c r="AQ12626" s="61"/>
      <c r="AR12626" s="61"/>
      <c r="AS12626" s="61"/>
      <c r="AT12626" s="61"/>
      <c r="AU12626" s="61"/>
      <c r="AV12626" s="61"/>
      <c r="AW12626" s="60"/>
    </row>
    <row r="12627" s="59" customFormat="1" customHeight="1" spans="1:49">
      <c r="A12627" s="60"/>
      <c r="B12627" s="60"/>
      <c r="C12627" s="60"/>
      <c r="D12627" s="60"/>
      <c r="H12627" s="61"/>
      <c r="I12627" s="61"/>
      <c r="J12627" s="61"/>
      <c r="K12627" s="61"/>
      <c r="L12627" s="61"/>
      <c r="M12627" s="61"/>
      <c r="N12627" s="61"/>
      <c r="O12627" s="61"/>
      <c r="P12627" s="61"/>
      <c r="Q12627" s="61"/>
      <c r="R12627" s="61"/>
      <c r="S12627" s="61"/>
      <c r="T12627" s="61"/>
      <c r="U12627" s="61"/>
      <c r="V12627" s="61"/>
      <c r="W12627" s="61"/>
      <c r="X12627" s="61"/>
      <c r="Y12627" s="61"/>
      <c r="Z12627" s="61"/>
      <c r="AA12627" s="61"/>
      <c r="AB12627" s="61"/>
      <c r="AC12627" s="61"/>
      <c r="AD12627" s="61"/>
      <c r="AE12627" s="61"/>
      <c r="AF12627" s="61"/>
      <c r="AG12627" s="61"/>
      <c r="AH12627" s="61"/>
      <c r="AI12627" s="61"/>
      <c r="AJ12627" s="61"/>
      <c r="AK12627" s="61"/>
      <c r="AL12627" s="61"/>
      <c r="AM12627" s="61"/>
      <c r="AN12627" s="61"/>
      <c r="AO12627" s="61"/>
      <c r="AP12627" s="62"/>
      <c r="AQ12627" s="61"/>
      <c r="AR12627" s="61"/>
      <c r="AS12627" s="61"/>
      <c r="AT12627" s="61"/>
      <c r="AU12627" s="61"/>
      <c r="AV12627" s="61"/>
      <c r="AW12627" s="60"/>
    </row>
    <row r="12628" s="59" customFormat="1" customHeight="1" spans="1:49">
      <c r="A12628" s="60"/>
      <c r="B12628" s="60"/>
      <c r="C12628" s="60"/>
      <c r="D12628" s="60"/>
      <c r="H12628" s="61"/>
      <c r="I12628" s="61"/>
      <c r="J12628" s="61"/>
      <c r="K12628" s="61"/>
      <c r="L12628" s="61"/>
      <c r="M12628" s="61"/>
      <c r="N12628" s="61"/>
      <c r="O12628" s="61"/>
      <c r="P12628" s="61"/>
      <c r="Q12628" s="61"/>
      <c r="R12628" s="61"/>
      <c r="S12628" s="61"/>
      <c r="T12628" s="61"/>
      <c r="U12628" s="61"/>
      <c r="V12628" s="61"/>
      <c r="W12628" s="61"/>
      <c r="X12628" s="61"/>
      <c r="Y12628" s="61"/>
      <c r="Z12628" s="61"/>
      <c r="AA12628" s="61"/>
      <c r="AB12628" s="61"/>
      <c r="AC12628" s="61"/>
      <c r="AD12628" s="61"/>
      <c r="AE12628" s="61"/>
      <c r="AF12628" s="61"/>
      <c r="AG12628" s="61"/>
      <c r="AH12628" s="61"/>
      <c r="AI12628" s="61"/>
      <c r="AJ12628" s="61"/>
      <c r="AK12628" s="61"/>
      <c r="AL12628" s="61"/>
      <c r="AM12628" s="61"/>
      <c r="AN12628" s="61"/>
      <c r="AO12628" s="61"/>
      <c r="AP12628" s="62"/>
      <c r="AQ12628" s="61"/>
      <c r="AR12628" s="61"/>
      <c r="AS12628" s="61"/>
      <c r="AT12628" s="61"/>
      <c r="AU12628" s="61"/>
      <c r="AV12628" s="61"/>
      <c r="AW12628" s="60"/>
    </row>
    <row r="12629" s="59" customFormat="1" customHeight="1" spans="1:49">
      <c r="A12629" s="60"/>
      <c r="B12629" s="60"/>
      <c r="C12629" s="60"/>
      <c r="D12629" s="60"/>
      <c r="H12629" s="61"/>
      <c r="I12629" s="61"/>
      <c r="J12629" s="61"/>
      <c r="K12629" s="61"/>
      <c r="L12629" s="61"/>
      <c r="M12629" s="61"/>
      <c r="N12629" s="61"/>
      <c r="O12629" s="61"/>
      <c r="P12629" s="61"/>
      <c r="Q12629" s="61"/>
      <c r="R12629" s="61"/>
      <c r="S12629" s="61"/>
      <c r="T12629" s="61"/>
      <c r="U12629" s="61"/>
      <c r="V12629" s="61"/>
      <c r="W12629" s="61"/>
      <c r="X12629" s="61"/>
      <c r="Y12629" s="61"/>
      <c r="Z12629" s="61"/>
      <c r="AA12629" s="61"/>
      <c r="AB12629" s="61"/>
      <c r="AC12629" s="61"/>
      <c r="AD12629" s="61"/>
      <c r="AE12629" s="61"/>
      <c r="AF12629" s="61"/>
      <c r="AG12629" s="61"/>
      <c r="AH12629" s="61"/>
      <c r="AI12629" s="61"/>
      <c r="AJ12629" s="61"/>
      <c r="AK12629" s="61"/>
      <c r="AL12629" s="61"/>
      <c r="AM12629" s="61"/>
      <c r="AN12629" s="61"/>
      <c r="AO12629" s="61"/>
      <c r="AP12629" s="62"/>
      <c r="AQ12629" s="61"/>
      <c r="AR12629" s="61"/>
      <c r="AS12629" s="61"/>
      <c r="AT12629" s="61"/>
      <c r="AU12629" s="61"/>
      <c r="AV12629" s="61"/>
      <c r="AW12629" s="60"/>
    </row>
    <row r="12630" s="59" customFormat="1" customHeight="1" spans="1:49">
      <c r="A12630" s="60"/>
      <c r="B12630" s="60"/>
      <c r="C12630" s="60"/>
      <c r="D12630" s="60"/>
      <c r="H12630" s="61"/>
      <c r="I12630" s="61"/>
      <c r="J12630" s="61"/>
      <c r="K12630" s="61"/>
      <c r="L12630" s="61"/>
      <c r="M12630" s="61"/>
      <c r="N12630" s="61"/>
      <c r="O12630" s="61"/>
      <c r="P12630" s="61"/>
      <c r="Q12630" s="61"/>
      <c r="R12630" s="61"/>
      <c r="S12630" s="61"/>
      <c r="T12630" s="61"/>
      <c r="U12630" s="61"/>
      <c r="V12630" s="61"/>
      <c r="W12630" s="61"/>
      <c r="X12630" s="61"/>
      <c r="Y12630" s="61"/>
      <c r="Z12630" s="61"/>
      <c r="AA12630" s="61"/>
      <c r="AB12630" s="61"/>
      <c r="AC12630" s="61"/>
      <c r="AD12630" s="61"/>
      <c r="AE12630" s="61"/>
      <c r="AF12630" s="61"/>
      <c r="AG12630" s="61"/>
      <c r="AH12630" s="61"/>
      <c r="AI12630" s="61"/>
      <c r="AJ12630" s="61"/>
      <c r="AK12630" s="61"/>
      <c r="AL12630" s="61"/>
      <c r="AM12630" s="61"/>
      <c r="AN12630" s="61"/>
      <c r="AO12630" s="61"/>
      <c r="AP12630" s="62"/>
      <c r="AQ12630" s="61"/>
      <c r="AR12630" s="61"/>
      <c r="AS12630" s="61"/>
      <c r="AT12630" s="61"/>
      <c r="AU12630" s="61"/>
      <c r="AV12630" s="61"/>
      <c r="AW12630" s="60"/>
    </row>
    <row r="12631" s="59" customFormat="1" customHeight="1" spans="1:49">
      <c r="A12631" s="60"/>
      <c r="B12631" s="60"/>
      <c r="C12631" s="60"/>
      <c r="D12631" s="60"/>
      <c r="H12631" s="61"/>
      <c r="I12631" s="61"/>
      <c r="J12631" s="61"/>
      <c r="K12631" s="61"/>
      <c r="L12631" s="61"/>
      <c r="M12631" s="61"/>
      <c r="N12631" s="61"/>
      <c r="O12631" s="61"/>
      <c r="P12631" s="61"/>
      <c r="Q12631" s="61"/>
      <c r="R12631" s="61"/>
      <c r="S12631" s="61"/>
      <c r="T12631" s="61"/>
      <c r="U12631" s="61"/>
      <c r="V12631" s="61"/>
      <c r="W12631" s="61"/>
      <c r="X12631" s="61"/>
      <c r="Y12631" s="61"/>
      <c r="Z12631" s="61"/>
      <c r="AA12631" s="61"/>
      <c r="AB12631" s="61"/>
      <c r="AC12631" s="61"/>
      <c r="AD12631" s="61"/>
      <c r="AE12631" s="61"/>
      <c r="AF12631" s="61"/>
      <c r="AG12631" s="61"/>
      <c r="AH12631" s="61"/>
      <c r="AI12631" s="61"/>
      <c r="AJ12631" s="61"/>
      <c r="AK12631" s="61"/>
      <c r="AL12631" s="61"/>
      <c r="AM12631" s="61"/>
      <c r="AN12631" s="61"/>
      <c r="AO12631" s="61"/>
      <c r="AP12631" s="62"/>
      <c r="AQ12631" s="61"/>
      <c r="AR12631" s="61"/>
      <c r="AS12631" s="61"/>
      <c r="AT12631" s="61"/>
      <c r="AU12631" s="61"/>
      <c r="AV12631" s="61"/>
      <c r="AW12631" s="60"/>
    </row>
    <row r="12632" s="59" customFormat="1" customHeight="1" spans="1:49">
      <c r="A12632" s="60"/>
      <c r="B12632" s="60"/>
      <c r="C12632" s="60"/>
      <c r="D12632" s="60"/>
      <c r="H12632" s="61"/>
      <c r="I12632" s="61"/>
      <c r="J12632" s="61"/>
      <c r="K12632" s="61"/>
      <c r="L12632" s="61"/>
      <c r="M12632" s="61"/>
      <c r="N12632" s="61"/>
      <c r="O12632" s="61"/>
      <c r="P12632" s="61"/>
      <c r="Q12632" s="61"/>
      <c r="R12632" s="61"/>
      <c r="S12632" s="61"/>
      <c r="T12632" s="61"/>
      <c r="U12632" s="61"/>
      <c r="V12632" s="61"/>
      <c r="W12632" s="61"/>
      <c r="X12632" s="61"/>
      <c r="Y12632" s="61"/>
      <c r="Z12632" s="61"/>
      <c r="AA12632" s="61"/>
      <c r="AB12632" s="61"/>
      <c r="AC12632" s="61"/>
      <c r="AD12632" s="61"/>
      <c r="AE12632" s="61"/>
      <c r="AF12632" s="61"/>
      <c r="AG12632" s="61"/>
      <c r="AH12632" s="61"/>
      <c r="AI12632" s="61"/>
      <c r="AJ12632" s="61"/>
      <c r="AK12632" s="61"/>
      <c r="AL12632" s="61"/>
      <c r="AM12632" s="61"/>
      <c r="AN12632" s="61"/>
      <c r="AO12632" s="61"/>
      <c r="AP12632" s="62"/>
      <c r="AQ12632" s="61"/>
      <c r="AR12632" s="61"/>
      <c r="AS12632" s="61"/>
      <c r="AT12632" s="61"/>
      <c r="AU12632" s="61"/>
      <c r="AV12632" s="61"/>
      <c r="AW12632" s="60"/>
    </row>
    <row r="12633" s="59" customFormat="1" customHeight="1" spans="1:49">
      <c r="A12633" s="60"/>
      <c r="B12633" s="60"/>
      <c r="C12633" s="60"/>
      <c r="D12633" s="60"/>
      <c r="H12633" s="61"/>
      <c r="I12633" s="61"/>
      <c r="J12633" s="61"/>
      <c r="K12633" s="61"/>
      <c r="L12633" s="61"/>
      <c r="M12633" s="61"/>
      <c r="N12633" s="61"/>
      <c r="O12633" s="61"/>
      <c r="P12633" s="61"/>
      <c r="Q12633" s="61"/>
      <c r="R12633" s="61"/>
      <c r="S12633" s="61"/>
      <c r="T12633" s="61"/>
      <c r="U12633" s="61"/>
      <c r="V12633" s="61"/>
      <c r="W12633" s="61"/>
      <c r="X12633" s="61"/>
      <c r="Y12633" s="61"/>
      <c r="Z12633" s="61"/>
      <c r="AA12633" s="61"/>
      <c r="AB12633" s="61"/>
      <c r="AC12633" s="61"/>
      <c r="AD12633" s="61"/>
      <c r="AE12633" s="61"/>
      <c r="AF12633" s="61"/>
      <c r="AG12633" s="61"/>
      <c r="AH12633" s="61"/>
      <c r="AI12633" s="61"/>
      <c r="AJ12633" s="61"/>
      <c r="AK12633" s="61"/>
      <c r="AL12633" s="61"/>
      <c r="AM12633" s="61"/>
      <c r="AN12633" s="61"/>
      <c r="AO12633" s="61"/>
      <c r="AP12633" s="62"/>
      <c r="AQ12633" s="61"/>
      <c r="AR12633" s="61"/>
      <c r="AS12633" s="61"/>
      <c r="AT12633" s="61"/>
      <c r="AU12633" s="61"/>
      <c r="AV12633" s="61"/>
      <c r="AW12633" s="60"/>
    </row>
    <row r="12634" s="59" customFormat="1" customHeight="1" spans="1:49">
      <c r="A12634" s="60"/>
      <c r="B12634" s="60"/>
      <c r="C12634" s="60"/>
      <c r="D12634" s="60"/>
      <c r="H12634" s="61"/>
      <c r="I12634" s="61"/>
      <c r="J12634" s="61"/>
      <c r="K12634" s="61"/>
      <c r="L12634" s="61"/>
      <c r="M12634" s="61"/>
      <c r="N12634" s="61"/>
      <c r="O12634" s="61"/>
      <c r="P12634" s="61"/>
      <c r="Q12634" s="61"/>
      <c r="R12634" s="61"/>
      <c r="S12634" s="61"/>
      <c r="T12634" s="61"/>
      <c r="U12634" s="61"/>
      <c r="V12634" s="61"/>
      <c r="W12634" s="61"/>
      <c r="X12634" s="61"/>
      <c r="Y12634" s="61"/>
      <c r="Z12634" s="61"/>
      <c r="AA12634" s="61"/>
      <c r="AB12634" s="61"/>
      <c r="AC12634" s="61"/>
      <c r="AD12634" s="61"/>
      <c r="AE12634" s="61"/>
      <c r="AF12634" s="61"/>
      <c r="AG12634" s="61"/>
      <c r="AH12634" s="61"/>
      <c r="AI12634" s="61"/>
      <c r="AJ12634" s="61"/>
      <c r="AK12634" s="61"/>
      <c r="AL12634" s="61"/>
      <c r="AM12634" s="61"/>
      <c r="AN12634" s="61"/>
      <c r="AO12634" s="61"/>
      <c r="AP12634" s="62"/>
      <c r="AQ12634" s="61"/>
      <c r="AR12634" s="61"/>
      <c r="AS12634" s="61"/>
      <c r="AT12634" s="61"/>
      <c r="AU12634" s="61"/>
      <c r="AV12634" s="61"/>
      <c r="AW12634" s="60"/>
    </row>
    <row r="12635" s="59" customFormat="1" customHeight="1" spans="1:49">
      <c r="A12635" s="60"/>
      <c r="B12635" s="60"/>
      <c r="C12635" s="60"/>
      <c r="D12635" s="60"/>
      <c r="H12635" s="61"/>
      <c r="I12635" s="61"/>
      <c r="J12635" s="61"/>
      <c r="K12635" s="61"/>
      <c r="L12635" s="61"/>
      <c r="M12635" s="61"/>
      <c r="N12635" s="61"/>
      <c r="O12635" s="61"/>
      <c r="P12635" s="61"/>
      <c r="Q12635" s="61"/>
      <c r="R12635" s="61"/>
      <c r="S12635" s="61"/>
      <c r="T12635" s="61"/>
      <c r="U12635" s="61"/>
      <c r="V12635" s="61"/>
      <c r="W12635" s="61"/>
      <c r="X12635" s="61"/>
      <c r="Y12635" s="61"/>
      <c r="Z12635" s="61"/>
      <c r="AA12635" s="61"/>
      <c r="AB12635" s="61"/>
      <c r="AC12635" s="61"/>
      <c r="AD12635" s="61"/>
      <c r="AE12635" s="61"/>
      <c r="AF12635" s="61"/>
      <c r="AG12635" s="61"/>
      <c r="AH12635" s="61"/>
      <c r="AI12635" s="61"/>
      <c r="AJ12635" s="61"/>
      <c r="AK12635" s="61"/>
      <c r="AL12635" s="61"/>
      <c r="AM12635" s="61"/>
      <c r="AN12635" s="61"/>
      <c r="AO12635" s="61"/>
      <c r="AP12635" s="62"/>
      <c r="AQ12635" s="61"/>
      <c r="AR12635" s="61"/>
      <c r="AS12635" s="61"/>
      <c r="AT12635" s="61"/>
      <c r="AU12635" s="61"/>
      <c r="AV12635" s="61"/>
      <c r="AW12635" s="60"/>
    </row>
    <row r="12636" s="59" customFormat="1" customHeight="1" spans="1:49">
      <c r="A12636" s="60"/>
      <c r="B12636" s="60"/>
      <c r="C12636" s="60"/>
      <c r="D12636" s="60"/>
      <c r="H12636" s="61"/>
      <c r="I12636" s="61"/>
      <c r="J12636" s="61"/>
      <c r="K12636" s="61"/>
      <c r="L12636" s="61"/>
      <c r="M12636" s="61"/>
      <c r="N12636" s="61"/>
      <c r="O12636" s="61"/>
      <c r="P12636" s="61"/>
      <c r="Q12636" s="61"/>
      <c r="R12636" s="61"/>
      <c r="S12636" s="61"/>
      <c r="T12636" s="61"/>
      <c r="U12636" s="61"/>
      <c r="V12636" s="61"/>
      <c r="W12636" s="61"/>
      <c r="X12636" s="61"/>
      <c r="Y12636" s="61"/>
      <c r="Z12636" s="61"/>
      <c r="AA12636" s="61"/>
      <c r="AB12636" s="61"/>
      <c r="AC12636" s="61"/>
      <c r="AD12636" s="61"/>
      <c r="AE12636" s="61"/>
      <c r="AF12636" s="61"/>
      <c r="AG12636" s="61"/>
      <c r="AH12636" s="61"/>
      <c r="AI12636" s="61"/>
      <c r="AJ12636" s="61"/>
      <c r="AK12636" s="61"/>
      <c r="AL12636" s="61"/>
      <c r="AM12636" s="61"/>
      <c r="AN12636" s="61"/>
      <c r="AO12636" s="61"/>
      <c r="AP12636" s="62"/>
      <c r="AQ12636" s="61"/>
      <c r="AR12636" s="61"/>
      <c r="AS12636" s="61"/>
      <c r="AT12636" s="61"/>
      <c r="AU12636" s="61"/>
      <c r="AV12636" s="61"/>
      <c r="AW12636" s="60"/>
    </row>
    <row r="12637" s="59" customFormat="1" customHeight="1" spans="1:49">
      <c r="A12637" s="60"/>
      <c r="B12637" s="60"/>
      <c r="C12637" s="60"/>
      <c r="D12637" s="60"/>
      <c r="H12637" s="61"/>
      <c r="I12637" s="61"/>
      <c r="J12637" s="61"/>
      <c r="K12637" s="61"/>
      <c r="L12637" s="61"/>
      <c r="M12637" s="61"/>
      <c r="N12637" s="61"/>
      <c r="O12637" s="61"/>
      <c r="P12637" s="61"/>
      <c r="Q12637" s="61"/>
      <c r="R12637" s="61"/>
      <c r="S12637" s="61"/>
      <c r="T12637" s="61"/>
      <c r="U12637" s="61"/>
      <c r="V12637" s="61"/>
      <c r="W12637" s="61"/>
      <c r="X12637" s="61"/>
      <c r="Y12637" s="61"/>
      <c r="Z12637" s="61"/>
      <c r="AA12637" s="61"/>
      <c r="AB12637" s="61"/>
      <c r="AC12637" s="61"/>
      <c r="AD12637" s="61"/>
      <c r="AE12637" s="61"/>
      <c r="AF12637" s="61"/>
      <c r="AG12637" s="61"/>
      <c r="AH12637" s="61"/>
      <c r="AI12637" s="61"/>
      <c r="AJ12637" s="61"/>
      <c r="AK12637" s="61"/>
      <c r="AL12637" s="61"/>
      <c r="AM12637" s="61"/>
      <c r="AN12637" s="61"/>
      <c r="AO12637" s="61"/>
      <c r="AP12637" s="62"/>
      <c r="AQ12637" s="61"/>
      <c r="AR12637" s="61"/>
      <c r="AS12637" s="61"/>
      <c r="AT12637" s="61"/>
      <c r="AU12637" s="61"/>
      <c r="AV12637" s="61"/>
      <c r="AW12637" s="60"/>
    </row>
    <row r="12638" s="59" customFormat="1" customHeight="1" spans="1:49">
      <c r="A12638" s="60"/>
      <c r="B12638" s="60"/>
      <c r="C12638" s="60"/>
      <c r="D12638" s="60"/>
      <c r="H12638" s="61"/>
      <c r="I12638" s="61"/>
      <c r="J12638" s="61"/>
      <c r="K12638" s="61"/>
      <c r="L12638" s="61"/>
      <c r="M12638" s="61"/>
      <c r="N12638" s="61"/>
      <c r="O12638" s="61"/>
      <c r="P12638" s="61"/>
      <c r="Q12638" s="61"/>
      <c r="R12638" s="61"/>
      <c r="S12638" s="61"/>
      <c r="T12638" s="61"/>
      <c r="U12638" s="61"/>
      <c r="V12638" s="61"/>
      <c r="W12638" s="61"/>
      <c r="X12638" s="61"/>
      <c r="Y12638" s="61"/>
      <c r="Z12638" s="61"/>
      <c r="AA12638" s="61"/>
      <c r="AB12638" s="61"/>
      <c r="AC12638" s="61"/>
      <c r="AD12638" s="61"/>
      <c r="AE12638" s="61"/>
      <c r="AF12638" s="61"/>
      <c r="AG12638" s="61"/>
      <c r="AH12638" s="61"/>
      <c r="AI12638" s="61"/>
      <c r="AJ12638" s="61"/>
      <c r="AK12638" s="61"/>
      <c r="AL12638" s="61"/>
      <c r="AM12638" s="61"/>
      <c r="AN12638" s="61"/>
      <c r="AO12638" s="61"/>
      <c r="AP12638" s="62"/>
      <c r="AQ12638" s="61"/>
      <c r="AR12638" s="61"/>
      <c r="AS12638" s="61"/>
      <c r="AT12638" s="61"/>
      <c r="AU12638" s="61"/>
      <c r="AV12638" s="61"/>
      <c r="AW12638" s="60"/>
    </row>
    <row r="12639" s="59" customFormat="1" customHeight="1" spans="1:49">
      <c r="A12639" s="60"/>
      <c r="B12639" s="60"/>
      <c r="C12639" s="60"/>
      <c r="D12639" s="60"/>
      <c r="H12639" s="61"/>
      <c r="I12639" s="61"/>
      <c r="J12639" s="61"/>
      <c r="K12639" s="61"/>
      <c r="L12639" s="61"/>
      <c r="M12639" s="61"/>
      <c r="N12639" s="61"/>
      <c r="O12639" s="61"/>
      <c r="P12639" s="61"/>
      <c r="Q12639" s="61"/>
      <c r="R12639" s="61"/>
      <c r="S12639" s="61"/>
      <c r="T12639" s="61"/>
      <c r="U12639" s="61"/>
      <c r="V12639" s="61"/>
      <c r="W12639" s="61"/>
      <c r="X12639" s="61"/>
      <c r="Y12639" s="61"/>
      <c r="Z12639" s="61"/>
      <c r="AA12639" s="61"/>
      <c r="AB12639" s="61"/>
      <c r="AC12639" s="61"/>
      <c r="AD12639" s="61"/>
      <c r="AE12639" s="61"/>
      <c r="AF12639" s="61"/>
      <c r="AG12639" s="61"/>
      <c r="AH12639" s="61"/>
      <c r="AI12639" s="61"/>
      <c r="AJ12639" s="61"/>
      <c r="AK12639" s="61"/>
      <c r="AL12639" s="61"/>
      <c r="AM12639" s="61"/>
      <c r="AN12639" s="61"/>
      <c r="AO12639" s="61"/>
      <c r="AP12639" s="62"/>
      <c r="AQ12639" s="61"/>
      <c r="AR12639" s="61"/>
      <c r="AS12639" s="61"/>
      <c r="AT12639" s="61"/>
      <c r="AU12639" s="61"/>
      <c r="AV12639" s="61"/>
      <c r="AW12639" s="60"/>
    </row>
    <row r="12640" s="59" customFormat="1" customHeight="1" spans="1:49">
      <c r="A12640" s="60"/>
      <c r="B12640" s="60"/>
      <c r="C12640" s="60"/>
      <c r="D12640" s="60"/>
      <c r="H12640" s="61"/>
      <c r="I12640" s="61"/>
      <c r="J12640" s="61"/>
      <c r="K12640" s="61"/>
      <c r="L12640" s="61"/>
      <c r="M12640" s="61"/>
      <c r="N12640" s="61"/>
      <c r="O12640" s="61"/>
      <c r="P12640" s="61"/>
      <c r="Q12640" s="61"/>
      <c r="R12640" s="61"/>
      <c r="S12640" s="61"/>
      <c r="T12640" s="61"/>
      <c r="U12640" s="61"/>
      <c r="V12640" s="61"/>
      <c r="W12640" s="61"/>
      <c r="X12640" s="61"/>
      <c r="Y12640" s="61"/>
      <c r="Z12640" s="61"/>
      <c r="AA12640" s="61"/>
      <c r="AB12640" s="61"/>
      <c r="AC12640" s="61"/>
      <c r="AD12640" s="61"/>
      <c r="AE12640" s="61"/>
      <c r="AF12640" s="61"/>
      <c r="AG12640" s="61"/>
      <c r="AH12640" s="61"/>
      <c r="AI12640" s="61"/>
      <c r="AJ12640" s="61"/>
      <c r="AK12640" s="61"/>
      <c r="AL12640" s="61"/>
      <c r="AM12640" s="61"/>
      <c r="AN12640" s="61"/>
      <c r="AO12640" s="61"/>
      <c r="AP12640" s="62"/>
      <c r="AQ12640" s="61"/>
      <c r="AR12640" s="61"/>
      <c r="AS12640" s="61"/>
      <c r="AT12640" s="61"/>
      <c r="AU12640" s="61"/>
      <c r="AV12640" s="61"/>
      <c r="AW12640" s="60"/>
    </row>
    <row r="12641" s="59" customFormat="1" customHeight="1" spans="1:49">
      <c r="A12641" s="60"/>
      <c r="B12641" s="60"/>
      <c r="C12641" s="60"/>
      <c r="D12641" s="60"/>
      <c r="H12641" s="61"/>
      <c r="I12641" s="61"/>
      <c r="J12641" s="61"/>
      <c r="K12641" s="61"/>
      <c r="L12641" s="61"/>
      <c r="M12641" s="61"/>
      <c r="N12641" s="61"/>
      <c r="O12641" s="61"/>
      <c r="P12641" s="61"/>
      <c r="Q12641" s="61"/>
      <c r="R12641" s="61"/>
      <c r="S12641" s="61"/>
      <c r="T12641" s="61"/>
      <c r="U12641" s="61"/>
      <c r="V12641" s="61"/>
      <c r="W12641" s="61"/>
      <c r="X12641" s="61"/>
      <c r="Y12641" s="61"/>
      <c r="Z12641" s="61"/>
      <c r="AA12641" s="61"/>
      <c r="AB12641" s="61"/>
      <c r="AC12641" s="61"/>
      <c r="AD12641" s="61"/>
      <c r="AE12641" s="61"/>
      <c r="AF12641" s="61"/>
      <c r="AG12641" s="61"/>
      <c r="AH12641" s="61"/>
      <c r="AI12641" s="61"/>
      <c r="AJ12641" s="61"/>
      <c r="AK12641" s="61"/>
      <c r="AL12641" s="61"/>
      <c r="AM12641" s="61"/>
      <c r="AN12641" s="61"/>
      <c r="AO12641" s="61"/>
      <c r="AP12641" s="62"/>
      <c r="AQ12641" s="61"/>
      <c r="AR12641" s="61"/>
      <c r="AS12641" s="61"/>
      <c r="AT12641" s="61"/>
      <c r="AU12641" s="61"/>
      <c r="AV12641" s="61"/>
      <c r="AW12641" s="60"/>
    </row>
    <row r="12642" s="59" customFormat="1" customHeight="1" spans="1:49">
      <c r="A12642" s="60"/>
      <c r="B12642" s="60"/>
      <c r="C12642" s="60"/>
      <c r="D12642" s="60"/>
      <c r="H12642" s="61"/>
      <c r="I12642" s="61"/>
      <c r="J12642" s="61"/>
      <c r="K12642" s="61"/>
      <c r="L12642" s="61"/>
      <c r="M12642" s="61"/>
      <c r="N12642" s="61"/>
      <c r="O12642" s="61"/>
      <c r="P12642" s="61"/>
      <c r="Q12642" s="61"/>
      <c r="R12642" s="61"/>
      <c r="S12642" s="61"/>
      <c r="T12642" s="61"/>
      <c r="U12642" s="61"/>
      <c r="V12642" s="61"/>
      <c r="W12642" s="61"/>
      <c r="X12642" s="61"/>
      <c r="Y12642" s="61"/>
      <c r="Z12642" s="61"/>
      <c r="AA12642" s="61"/>
      <c r="AB12642" s="61"/>
      <c r="AC12642" s="61"/>
      <c r="AD12642" s="61"/>
      <c r="AE12642" s="61"/>
      <c r="AF12642" s="61"/>
      <c r="AG12642" s="61"/>
      <c r="AH12642" s="61"/>
      <c r="AI12642" s="61"/>
      <c r="AJ12642" s="61"/>
      <c r="AK12642" s="61"/>
      <c r="AL12642" s="61"/>
      <c r="AM12642" s="61"/>
      <c r="AN12642" s="61"/>
      <c r="AO12642" s="61"/>
      <c r="AP12642" s="62"/>
      <c r="AQ12642" s="61"/>
      <c r="AR12642" s="61"/>
      <c r="AS12642" s="61"/>
      <c r="AT12642" s="61"/>
      <c r="AU12642" s="61"/>
      <c r="AV12642" s="61"/>
      <c r="AW12642" s="60"/>
    </row>
    <row r="12643" s="59" customFormat="1" customHeight="1" spans="1:49">
      <c r="A12643" s="60"/>
      <c r="B12643" s="60"/>
      <c r="C12643" s="60"/>
      <c r="D12643" s="60"/>
      <c r="H12643" s="61"/>
      <c r="I12643" s="61"/>
      <c r="J12643" s="61"/>
      <c r="K12643" s="61"/>
      <c r="L12643" s="61"/>
      <c r="M12643" s="61"/>
      <c r="N12643" s="61"/>
      <c r="O12643" s="61"/>
      <c r="P12643" s="61"/>
      <c r="Q12643" s="61"/>
      <c r="R12643" s="61"/>
      <c r="S12643" s="61"/>
      <c r="T12643" s="61"/>
      <c r="U12643" s="61"/>
      <c r="V12643" s="61"/>
      <c r="W12643" s="61"/>
      <c r="X12643" s="61"/>
      <c r="Y12643" s="61"/>
      <c r="Z12643" s="61"/>
      <c r="AA12643" s="61"/>
      <c r="AB12643" s="61"/>
      <c r="AC12643" s="61"/>
      <c r="AD12643" s="61"/>
      <c r="AE12643" s="61"/>
      <c r="AF12643" s="61"/>
      <c r="AG12643" s="61"/>
      <c r="AH12643" s="61"/>
      <c r="AI12643" s="61"/>
      <c r="AJ12643" s="61"/>
      <c r="AK12643" s="61"/>
      <c r="AL12643" s="61"/>
      <c r="AM12643" s="61"/>
      <c r="AN12643" s="61"/>
      <c r="AO12643" s="61"/>
      <c r="AP12643" s="62"/>
      <c r="AQ12643" s="61"/>
      <c r="AR12643" s="61"/>
      <c r="AS12643" s="61"/>
      <c r="AT12643" s="61"/>
      <c r="AU12643" s="61"/>
      <c r="AV12643" s="61"/>
      <c r="AW12643" s="60"/>
    </row>
    <row r="12644" s="59" customFormat="1" customHeight="1" spans="1:49">
      <c r="A12644" s="60"/>
      <c r="B12644" s="60"/>
      <c r="C12644" s="60"/>
      <c r="D12644" s="60"/>
      <c r="H12644" s="61"/>
      <c r="I12644" s="61"/>
      <c r="J12644" s="61"/>
      <c r="K12644" s="61"/>
      <c r="L12644" s="61"/>
      <c r="M12644" s="61"/>
      <c r="N12644" s="61"/>
      <c r="O12644" s="61"/>
      <c r="P12644" s="61"/>
      <c r="Q12644" s="61"/>
      <c r="R12644" s="61"/>
      <c r="S12644" s="61"/>
      <c r="T12644" s="61"/>
      <c r="U12644" s="61"/>
      <c r="V12644" s="61"/>
      <c r="W12644" s="61"/>
      <c r="X12644" s="61"/>
      <c r="Y12644" s="61"/>
      <c r="Z12644" s="61"/>
      <c r="AA12644" s="61"/>
      <c r="AB12644" s="61"/>
      <c r="AC12644" s="61"/>
      <c r="AD12644" s="61"/>
      <c r="AE12644" s="61"/>
      <c r="AF12644" s="61"/>
      <c r="AG12644" s="61"/>
      <c r="AH12644" s="61"/>
      <c r="AI12644" s="61"/>
      <c r="AJ12644" s="61"/>
      <c r="AK12644" s="61"/>
      <c r="AL12644" s="61"/>
      <c r="AM12644" s="61"/>
      <c r="AN12644" s="61"/>
      <c r="AO12644" s="61"/>
      <c r="AP12644" s="62"/>
      <c r="AQ12644" s="61"/>
      <c r="AR12644" s="61"/>
      <c r="AS12644" s="61"/>
      <c r="AT12644" s="61"/>
      <c r="AU12644" s="61"/>
      <c r="AV12644" s="61"/>
      <c r="AW12644" s="60"/>
    </row>
    <row r="12645" s="59" customFormat="1" customHeight="1" spans="1:49">
      <c r="A12645" s="60"/>
      <c r="B12645" s="60"/>
      <c r="C12645" s="60"/>
      <c r="D12645" s="60"/>
      <c r="H12645" s="61"/>
      <c r="I12645" s="61"/>
      <c r="J12645" s="61"/>
      <c r="K12645" s="61"/>
      <c r="L12645" s="61"/>
      <c r="M12645" s="61"/>
      <c r="N12645" s="61"/>
      <c r="O12645" s="61"/>
      <c r="P12645" s="61"/>
      <c r="Q12645" s="61"/>
      <c r="R12645" s="61"/>
      <c r="S12645" s="61"/>
      <c r="T12645" s="61"/>
      <c r="U12645" s="61"/>
      <c r="V12645" s="61"/>
      <c r="W12645" s="61"/>
      <c r="X12645" s="61"/>
      <c r="Y12645" s="61"/>
      <c r="Z12645" s="61"/>
      <c r="AA12645" s="61"/>
      <c r="AB12645" s="61"/>
      <c r="AC12645" s="61"/>
      <c r="AD12645" s="61"/>
      <c r="AE12645" s="61"/>
      <c r="AF12645" s="61"/>
      <c r="AG12645" s="61"/>
      <c r="AH12645" s="61"/>
      <c r="AI12645" s="61"/>
      <c r="AJ12645" s="61"/>
      <c r="AK12645" s="61"/>
      <c r="AL12645" s="61"/>
      <c r="AM12645" s="61"/>
      <c r="AN12645" s="61"/>
      <c r="AO12645" s="61"/>
      <c r="AP12645" s="62"/>
      <c r="AQ12645" s="61"/>
      <c r="AR12645" s="61"/>
      <c r="AS12645" s="61"/>
      <c r="AT12645" s="61"/>
      <c r="AU12645" s="61"/>
      <c r="AV12645" s="61"/>
      <c r="AW12645" s="60"/>
    </row>
    <row r="12646" s="59" customFormat="1" customHeight="1" spans="1:49">
      <c r="A12646" s="60"/>
      <c r="B12646" s="60"/>
      <c r="C12646" s="60"/>
      <c r="D12646" s="60"/>
      <c r="H12646" s="61"/>
      <c r="I12646" s="61"/>
      <c r="J12646" s="61"/>
      <c r="K12646" s="61"/>
      <c r="L12646" s="61"/>
      <c r="M12646" s="61"/>
      <c r="N12646" s="61"/>
      <c r="O12646" s="61"/>
      <c r="P12646" s="61"/>
      <c r="Q12646" s="61"/>
      <c r="R12646" s="61"/>
      <c r="S12646" s="61"/>
      <c r="T12646" s="61"/>
      <c r="U12646" s="61"/>
      <c r="V12646" s="61"/>
      <c r="W12646" s="61"/>
      <c r="X12646" s="61"/>
      <c r="Y12646" s="61"/>
      <c r="Z12646" s="61"/>
      <c r="AA12646" s="61"/>
      <c r="AB12646" s="61"/>
      <c r="AC12646" s="61"/>
      <c r="AD12646" s="61"/>
      <c r="AE12646" s="61"/>
      <c r="AF12646" s="61"/>
      <c r="AG12646" s="61"/>
      <c r="AH12646" s="61"/>
      <c r="AI12646" s="61"/>
      <c r="AJ12646" s="61"/>
      <c r="AK12646" s="61"/>
      <c r="AL12646" s="61"/>
      <c r="AM12646" s="61"/>
      <c r="AN12646" s="61"/>
      <c r="AO12646" s="61"/>
      <c r="AP12646" s="62"/>
      <c r="AQ12646" s="61"/>
      <c r="AR12646" s="61"/>
      <c r="AS12646" s="61"/>
      <c r="AT12646" s="61"/>
      <c r="AU12646" s="61"/>
      <c r="AV12646" s="61"/>
      <c r="AW12646" s="60"/>
    </row>
    <row r="12647" s="59" customFormat="1" customHeight="1" spans="1:49">
      <c r="A12647" s="60"/>
      <c r="B12647" s="60"/>
      <c r="C12647" s="60"/>
      <c r="D12647" s="60"/>
      <c r="H12647" s="61"/>
      <c r="I12647" s="61"/>
      <c r="J12647" s="61"/>
      <c r="K12647" s="61"/>
      <c r="L12647" s="61"/>
      <c r="M12647" s="61"/>
      <c r="N12647" s="61"/>
      <c r="O12647" s="61"/>
      <c r="P12647" s="61"/>
      <c r="Q12647" s="61"/>
      <c r="R12647" s="61"/>
      <c r="S12647" s="61"/>
      <c r="T12647" s="61"/>
      <c r="U12647" s="61"/>
      <c r="V12647" s="61"/>
      <c r="W12647" s="61"/>
      <c r="X12647" s="61"/>
      <c r="Y12647" s="61"/>
      <c r="Z12647" s="61"/>
      <c r="AA12647" s="61"/>
      <c r="AB12647" s="61"/>
      <c r="AC12647" s="61"/>
      <c r="AD12647" s="61"/>
      <c r="AE12647" s="61"/>
      <c r="AF12647" s="61"/>
      <c r="AG12647" s="61"/>
      <c r="AH12647" s="61"/>
      <c r="AI12647" s="61"/>
      <c r="AJ12647" s="61"/>
      <c r="AK12647" s="61"/>
      <c r="AL12647" s="61"/>
      <c r="AM12647" s="61"/>
      <c r="AN12647" s="61"/>
      <c r="AO12647" s="61"/>
      <c r="AP12647" s="62"/>
      <c r="AQ12647" s="61"/>
      <c r="AR12647" s="61"/>
      <c r="AS12647" s="61"/>
      <c r="AT12647" s="61"/>
      <c r="AU12647" s="61"/>
      <c r="AV12647" s="61"/>
      <c r="AW12647" s="60"/>
    </row>
    <row r="12648" s="59" customFormat="1" customHeight="1" spans="1:49">
      <c r="A12648" s="60"/>
      <c r="B12648" s="60"/>
      <c r="C12648" s="60"/>
      <c r="D12648" s="60"/>
      <c r="H12648" s="61"/>
      <c r="I12648" s="61"/>
      <c r="J12648" s="61"/>
      <c r="K12648" s="61"/>
      <c r="L12648" s="61"/>
      <c r="M12648" s="61"/>
      <c r="N12648" s="61"/>
      <c r="O12648" s="61"/>
      <c r="P12648" s="61"/>
      <c r="Q12648" s="61"/>
      <c r="R12648" s="61"/>
      <c r="S12648" s="61"/>
      <c r="T12648" s="61"/>
      <c r="U12648" s="61"/>
      <c r="V12648" s="61"/>
      <c r="W12648" s="61"/>
      <c r="X12648" s="61"/>
      <c r="Y12648" s="61"/>
      <c r="Z12648" s="61"/>
      <c r="AA12648" s="61"/>
      <c r="AB12648" s="61"/>
      <c r="AC12648" s="61"/>
      <c r="AD12648" s="61"/>
      <c r="AE12648" s="61"/>
      <c r="AF12648" s="61"/>
      <c r="AG12648" s="61"/>
      <c r="AH12648" s="61"/>
      <c r="AI12648" s="61"/>
      <c r="AJ12648" s="61"/>
      <c r="AK12648" s="61"/>
      <c r="AL12648" s="61"/>
      <c r="AM12648" s="61"/>
      <c r="AN12648" s="61"/>
      <c r="AO12648" s="61"/>
      <c r="AP12648" s="62"/>
      <c r="AQ12648" s="61"/>
      <c r="AR12648" s="61"/>
      <c r="AS12648" s="61"/>
      <c r="AT12648" s="61"/>
      <c r="AU12648" s="61"/>
      <c r="AV12648" s="61"/>
      <c r="AW12648" s="60"/>
    </row>
    <row r="12649" s="59" customFormat="1" customHeight="1" spans="1:49">
      <c r="A12649" s="60"/>
      <c r="B12649" s="60"/>
      <c r="C12649" s="60"/>
      <c r="D12649" s="60"/>
      <c r="H12649" s="61"/>
      <c r="I12649" s="61"/>
      <c r="J12649" s="61"/>
      <c r="K12649" s="61"/>
      <c r="L12649" s="61"/>
      <c r="M12649" s="61"/>
      <c r="N12649" s="61"/>
      <c r="O12649" s="61"/>
      <c r="P12649" s="61"/>
      <c r="Q12649" s="61"/>
      <c r="R12649" s="61"/>
      <c r="S12649" s="61"/>
      <c r="T12649" s="61"/>
      <c r="U12649" s="61"/>
      <c r="V12649" s="61"/>
      <c r="W12649" s="61"/>
      <c r="X12649" s="61"/>
      <c r="Y12649" s="61"/>
      <c r="Z12649" s="61"/>
      <c r="AA12649" s="61"/>
      <c r="AB12649" s="61"/>
      <c r="AC12649" s="61"/>
      <c r="AD12649" s="61"/>
      <c r="AE12649" s="61"/>
      <c r="AF12649" s="61"/>
      <c r="AG12649" s="61"/>
      <c r="AH12649" s="61"/>
      <c r="AI12649" s="61"/>
      <c r="AJ12649" s="61"/>
      <c r="AK12649" s="61"/>
      <c r="AL12649" s="61"/>
      <c r="AM12649" s="61"/>
      <c r="AN12649" s="61"/>
      <c r="AO12649" s="61"/>
      <c r="AP12649" s="62"/>
      <c r="AQ12649" s="61"/>
      <c r="AR12649" s="61"/>
      <c r="AS12649" s="61"/>
      <c r="AT12649" s="61"/>
      <c r="AU12649" s="61"/>
      <c r="AV12649" s="61"/>
      <c r="AW12649" s="60"/>
    </row>
    <row r="12650" s="59" customFormat="1" customHeight="1" spans="1:49">
      <c r="A12650" s="60"/>
      <c r="B12650" s="60"/>
      <c r="C12650" s="60"/>
      <c r="D12650" s="60"/>
      <c r="H12650" s="61"/>
      <c r="I12650" s="61"/>
      <c r="J12650" s="61"/>
      <c r="K12650" s="61"/>
      <c r="L12650" s="61"/>
      <c r="M12650" s="61"/>
      <c r="N12650" s="61"/>
      <c r="O12650" s="61"/>
      <c r="P12650" s="61"/>
      <c r="Q12650" s="61"/>
      <c r="R12650" s="61"/>
      <c r="S12650" s="61"/>
      <c r="T12650" s="61"/>
      <c r="U12650" s="61"/>
      <c r="V12650" s="61"/>
      <c r="W12650" s="61"/>
      <c r="X12650" s="61"/>
      <c r="Y12650" s="61"/>
      <c r="Z12650" s="61"/>
      <c r="AA12650" s="61"/>
      <c r="AB12650" s="61"/>
      <c r="AC12650" s="61"/>
      <c r="AD12650" s="61"/>
      <c r="AE12650" s="61"/>
      <c r="AF12650" s="61"/>
      <c r="AG12650" s="61"/>
      <c r="AH12650" s="61"/>
      <c r="AI12650" s="61"/>
      <c r="AJ12650" s="61"/>
      <c r="AK12650" s="61"/>
      <c r="AL12650" s="61"/>
      <c r="AM12650" s="61"/>
      <c r="AN12650" s="61"/>
      <c r="AO12650" s="61"/>
      <c r="AP12650" s="62"/>
      <c r="AQ12650" s="61"/>
      <c r="AR12650" s="61"/>
      <c r="AS12650" s="61"/>
      <c r="AT12650" s="61"/>
      <c r="AU12650" s="61"/>
      <c r="AV12650" s="61"/>
      <c r="AW12650" s="60"/>
    </row>
    <row r="12651" s="59" customFormat="1" customHeight="1" spans="1:49">
      <c r="A12651" s="60"/>
      <c r="B12651" s="60"/>
      <c r="C12651" s="60"/>
      <c r="D12651" s="60"/>
      <c r="H12651" s="61"/>
      <c r="I12651" s="61"/>
      <c r="J12651" s="61"/>
      <c r="K12651" s="61"/>
      <c r="L12651" s="61"/>
      <c r="M12651" s="61"/>
      <c r="N12651" s="61"/>
      <c r="O12651" s="61"/>
      <c r="P12651" s="61"/>
      <c r="Q12651" s="61"/>
      <c r="R12651" s="61"/>
      <c r="S12651" s="61"/>
      <c r="T12651" s="61"/>
      <c r="U12651" s="61"/>
      <c r="V12651" s="61"/>
      <c r="W12651" s="61"/>
      <c r="X12651" s="61"/>
      <c r="Y12651" s="61"/>
      <c r="Z12651" s="61"/>
      <c r="AA12651" s="61"/>
      <c r="AB12651" s="61"/>
      <c r="AC12651" s="61"/>
      <c r="AD12651" s="61"/>
      <c r="AE12651" s="61"/>
      <c r="AF12651" s="61"/>
      <c r="AG12651" s="61"/>
      <c r="AH12651" s="61"/>
      <c r="AI12651" s="61"/>
      <c r="AJ12651" s="61"/>
      <c r="AK12651" s="61"/>
      <c r="AL12651" s="61"/>
      <c r="AM12651" s="61"/>
      <c r="AN12651" s="61"/>
      <c r="AO12651" s="61"/>
      <c r="AP12651" s="62"/>
      <c r="AQ12651" s="61"/>
      <c r="AR12651" s="61"/>
      <c r="AS12651" s="61"/>
      <c r="AT12651" s="61"/>
      <c r="AU12651" s="61"/>
      <c r="AV12651" s="61"/>
      <c r="AW12651" s="60"/>
    </row>
    <row r="12652" s="59" customFormat="1" customHeight="1" spans="1:49">
      <c r="A12652" s="60"/>
      <c r="B12652" s="60"/>
      <c r="C12652" s="60"/>
      <c r="D12652" s="60"/>
      <c r="H12652" s="61"/>
      <c r="I12652" s="61"/>
      <c r="J12652" s="61"/>
      <c r="K12652" s="61"/>
      <c r="L12652" s="61"/>
      <c r="M12652" s="61"/>
      <c r="N12652" s="61"/>
      <c r="O12652" s="61"/>
      <c r="P12652" s="61"/>
      <c r="Q12652" s="61"/>
      <c r="R12652" s="61"/>
      <c r="S12652" s="61"/>
      <c r="T12652" s="61"/>
      <c r="U12652" s="61"/>
      <c r="V12652" s="61"/>
      <c r="W12652" s="61"/>
      <c r="X12652" s="61"/>
      <c r="Y12652" s="61"/>
      <c r="Z12652" s="61"/>
      <c r="AA12652" s="61"/>
      <c r="AB12652" s="61"/>
      <c r="AC12652" s="61"/>
      <c r="AD12652" s="61"/>
      <c r="AE12652" s="61"/>
      <c r="AF12652" s="61"/>
      <c r="AG12652" s="61"/>
      <c r="AH12652" s="61"/>
      <c r="AI12652" s="61"/>
      <c r="AJ12652" s="61"/>
      <c r="AK12652" s="61"/>
      <c r="AL12652" s="61"/>
      <c r="AM12652" s="61"/>
      <c r="AN12652" s="61"/>
      <c r="AO12652" s="61"/>
      <c r="AP12652" s="62"/>
      <c r="AQ12652" s="61"/>
      <c r="AR12652" s="61"/>
      <c r="AS12652" s="61"/>
      <c r="AT12652" s="61"/>
      <c r="AU12652" s="61"/>
      <c r="AV12652" s="61"/>
      <c r="AW12652" s="60"/>
    </row>
    <row r="12653" s="59" customFormat="1" customHeight="1" spans="1:49">
      <c r="A12653" s="60"/>
      <c r="B12653" s="60"/>
      <c r="C12653" s="60"/>
      <c r="D12653" s="60"/>
      <c r="H12653" s="61"/>
      <c r="I12653" s="61"/>
      <c r="J12653" s="61"/>
      <c r="K12653" s="61"/>
      <c r="L12653" s="61"/>
      <c r="M12653" s="61"/>
      <c r="N12653" s="61"/>
      <c r="O12653" s="61"/>
      <c r="P12653" s="61"/>
      <c r="Q12653" s="61"/>
      <c r="R12653" s="61"/>
      <c r="S12653" s="61"/>
      <c r="T12653" s="61"/>
      <c r="U12653" s="61"/>
      <c r="V12653" s="61"/>
      <c r="W12653" s="61"/>
      <c r="X12653" s="61"/>
      <c r="Y12653" s="61"/>
      <c r="Z12653" s="61"/>
      <c r="AA12653" s="61"/>
      <c r="AB12653" s="61"/>
      <c r="AC12653" s="61"/>
      <c r="AD12653" s="61"/>
      <c r="AE12653" s="61"/>
      <c r="AF12653" s="61"/>
      <c r="AG12653" s="61"/>
      <c r="AH12653" s="61"/>
      <c r="AI12653" s="61"/>
      <c r="AJ12653" s="61"/>
      <c r="AK12653" s="61"/>
      <c r="AL12653" s="61"/>
      <c r="AM12653" s="61"/>
      <c r="AN12653" s="61"/>
      <c r="AO12653" s="61"/>
      <c r="AP12653" s="62"/>
      <c r="AQ12653" s="61"/>
      <c r="AR12653" s="61"/>
      <c r="AS12653" s="61"/>
      <c r="AT12653" s="61"/>
      <c r="AU12653" s="61"/>
      <c r="AV12653" s="61"/>
      <c r="AW12653" s="60"/>
    </row>
    <row r="12654" s="59" customFormat="1" customHeight="1" spans="1:49">
      <c r="A12654" s="60"/>
      <c r="B12654" s="60"/>
      <c r="C12654" s="60"/>
      <c r="D12654" s="60"/>
      <c r="H12654" s="61"/>
      <c r="I12654" s="61"/>
      <c r="J12654" s="61"/>
      <c r="K12654" s="61"/>
      <c r="L12654" s="61"/>
      <c r="M12654" s="61"/>
      <c r="N12654" s="61"/>
      <c r="O12654" s="61"/>
      <c r="P12654" s="61"/>
      <c r="Q12654" s="61"/>
      <c r="R12654" s="61"/>
      <c r="S12654" s="61"/>
      <c r="T12654" s="61"/>
      <c r="U12654" s="61"/>
      <c r="V12654" s="61"/>
      <c r="W12654" s="61"/>
      <c r="X12654" s="61"/>
      <c r="Y12654" s="61"/>
      <c r="Z12654" s="61"/>
      <c r="AA12654" s="61"/>
      <c r="AB12654" s="61"/>
      <c r="AC12654" s="61"/>
      <c r="AD12654" s="61"/>
      <c r="AE12654" s="61"/>
      <c r="AF12654" s="61"/>
      <c r="AG12654" s="61"/>
      <c r="AH12654" s="61"/>
      <c r="AI12654" s="61"/>
      <c r="AJ12654" s="61"/>
      <c r="AK12654" s="61"/>
      <c r="AL12654" s="61"/>
      <c r="AM12654" s="61"/>
      <c r="AN12654" s="61"/>
      <c r="AO12654" s="61"/>
      <c r="AP12654" s="62"/>
      <c r="AQ12654" s="61"/>
      <c r="AR12654" s="61"/>
      <c r="AS12654" s="61"/>
      <c r="AT12654" s="61"/>
      <c r="AU12654" s="61"/>
      <c r="AV12654" s="61"/>
      <c r="AW12654" s="60"/>
    </row>
    <row r="12655" s="59" customFormat="1" customHeight="1" spans="1:49">
      <c r="A12655" s="60"/>
      <c r="B12655" s="60"/>
      <c r="C12655" s="60"/>
      <c r="D12655" s="60"/>
      <c r="H12655" s="61"/>
      <c r="I12655" s="61"/>
      <c r="J12655" s="61"/>
      <c r="K12655" s="61"/>
      <c r="L12655" s="61"/>
      <c r="M12655" s="61"/>
      <c r="N12655" s="61"/>
      <c r="O12655" s="61"/>
      <c r="P12655" s="61"/>
      <c r="Q12655" s="61"/>
      <c r="R12655" s="61"/>
      <c r="S12655" s="61"/>
      <c r="T12655" s="61"/>
      <c r="U12655" s="61"/>
      <c r="V12655" s="61"/>
      <c r="W12655" s="61"/>
      <c r="X12655" s="61"/>
      <c r="Y12655" s="61"/>
      <c r="Z12655" s="61"/>
      <c r="AA12655" s="61"/>
      <c r="AB12655" s="61"/>
      <c r="AC12655" s="61"/>
      <c r="AD12655" s="61"/>
      <c r="AE12655" s="61"/>
      <c r="AF12655" s="61"/>
      <c r="AG12655" s="61"/>
      <c r="AH12655" s="61"/>
      <c r="AI12655" s="61"/>
      <c r="AJ12655" s="61"/>
      <c r="AK12655" s="61"/>
      <c r="AL12655" s="61"/>
      <c r="AM12655" s="61"/>
      <c r="AN12655" s="61"/>
      <c r="AO12655" s="61"/>
      <c r="AP12655" s="62"/>
      <c r="AQ12655" s="61"/>
      <c r="AR12655" s="61"/>
      <c r="AS12655" s="61"/>
      <c r="AT12655" s="61"/>
      <c r="AU12655" s="61"/>
      <c r="AV12655" s="61"/>
      <c r="AW12655" s="60"/>
    </row>
    <row r="12656" s="59" customFormat="1" customHeight="1" spans="1:49">
      <c r="A12656" s="60"/>
      <c r="B12656" s="60"/>
      <c r="C12656" s="60"/>
      <c r="D12656" s="60"/>
      <c r="H12656" s="61"/>
      <c r="I12656" s="61"/>
      <c r="J12656" s="61"/>
      <c r="K12656" s="61"/>
      <c r="L12656" s="61"/>
      <c r="M12656" s="61"/>
      <c r="N12656" s="61"/>
      <c r="O12656" s="61"/>
      <c r="P12656" s="61"/>
      <c r="Q12656" s="61"/>
      <c r="R12656" s="61"/>
      <c r="S12656" s="61"/>
      <c r="T12656" s="61"/>
      <c r="U12656" s="61"/>
      <c r="V12656" s="61"/>
      <c r="W12656" s="61"/>
      <c r="X12656" s="61"/>
      <c r="Y12656" s="61"/>
      <c r="Z12656" s="61"/>
      <c r="AA12656" s="61"/>
      <c r="AB12656" s="61"/>
      <c r="AC12656" s="61"/>
      <c r="AD12656" s="61"/>
      <c r="AE12656" s="61"/>
      <c r="AF12656" s="61"/>
      <c r="AG12656" s="61"/>
      <c r="AH12656" s="61"/>
      <c r="AI12656" s="61"/>
      <c r="AJ12656" s="61"/>
      <c r="AK12656" s="61"/>
      <c r="AL12656" s="61"/>
      <c r="AM12656" s="61"/>
      <c r="AN12656" s="61"/>
      <c r="AO12656" s="61"/>
      <c r="AP12656" s="62"/>
      <c r="AQ12656" s="61"/>
      <c r="AR12656" s="61"/>
      <c r="AS12656" s="61"/>
      <c r="AT12656" s="61"/>
      <c r="AU12656" s="61"/>
      <c r="AV12656" s="61"/>
      <c r="AW12656" s="60"/>
    </row>
    <row r="12657" s="59" customFormat="1" customHeight="1" spans="1:49">
      <c r="A12657" s="60"/>
      <c r="B12657" s="60"/>
      <c r="C12657" s="60"/>
      <c r="D12657" s="60"/>
      <c r="H12657" s="61"/>
      <c r="I12657" s="61"/>
      <c r="J12657" s="61"/>
      <c r="K12657" s="61"/>
      <c r="L12657" s="61"/>
      <c r="M12657" s="61"/>
      <c r="N12657" s="61"/>
      <c r="O12657" s="61"/>
      <c r="P12657" s="61"/>
      <c r="Q12657" s="61"/>
      <c r="R12657" s="61"/>
      <c r="S12657" s="61"/>
      <c r="T12657" s="61"/>
      <c r="U12657" s="61"/>
      <c r="V12657" s="61"/>
      <c r="W12657" s="61"/>
      <c r="X12657" s="61"/>
      <c r="Y12657" s="61"/>
      <c r="Z12657" s="61"/>
      <c r="AA12657" s="61"/>
      <c r="AB12657" s="61"/>
      <c r="AC12657" s="61"/>
      <c r="AD12657" s="61"/>
      <c r="AE12657" s="61"/>
      <c r="AF12657" s="61"/>
      <c r="AG12657" s="61"/>
      <c r="AH12657" s="61"/>
      <c r="AI12657" s="61"/>
      <c r="AJ12657" s="61"/>
      <c r="AK12657" s="61"/>
      <c r="AL12657" s="61"/>
      <c r="AM12657" s="61"/>
      <c r="AN12657" s="61"/>
      <c r="AO12657" s="61"/>
      <c r="AP12657" s="62"/>
      <c r="AQ12657" s="61"/>
      <c r="AR12657" s="61"/>
      <c r="AS12657" s="61"/>
      <c r="AT12657" s="61"/>
      <c r="AU12657" s="61"/>
      <c r="AV12657" s="61"/>
      <c r="AW12657" s="60"/>
    </row>
    <row r="12658" s="59" customFormat="1" customHeight="1" spans="1:49">
      <c r="A12658" s="60"/>
      <c r="B12658" s="60"/>
      <c r="C12658" s="60"/>
      <c r="D12658" s="60"/>
      <c r="H12658" s="61"/>
      <c r="I12658" s="61"/>
      <c r="J12658" s="61"/>
      <c r="K12658" s="61"/>
      <c r="L12658" s="61"/>
      <c r="M12658" s="61"/>
      <c r="N12658" s="61"/>
      <c r="O12658" s="61"/>
      <c r="P12658" s="61"/>
      <c r="Q12658" s="61"/>
      <c r="R12658" s="61"/>
      <c r="S12658" s="61"/>
      <c r="T12658" s="61"/>
      <c r="U12658" s="61"/>
      <c r="V12658" s="61"/>
      <c r="W12658" s="61"/>
      <c r="X12658" s="61"/>
      <c r="Y12658" s="61"/>
      <c r="Z12658" s="61"/>
      <c r="AA12658" s="61"/>
      <c r="AB12658" s="61"/>
      <c r="AC12658" s="61"/>
      <c r="AD12658" s="61"/>
      <c r="AE12658" s="61"/>
      <c r="AF12658" s="61"/>
      <c r="AG12658" s="61"/>
      <c r="AH12658" s="61"/>
      <c r="AI12658" s="61"/>
      <c r="AJ12658" s="61"/>
      <c r="AK12658" s="61"/>
      <c r="AL12658" s="61"/>
      <c r="AM12658" s="61"/>
      <c r="AN12658" s="61"/>
      <c r="AO12658" s="61"/>
      <c r="AP12658" s="62"/>
      <c r="AQ12658" s="61"/>
      <c r="AR12658" s="61"/>
      <c r="AS12658" s="61"/>
      <c r="AT12658" s="61"/>
      <c r="AU12658" s="61"/>
      <c r="AV12658" s="61"/>
      <c r="AW12658" s="60"/>
    </row>
    <row r="12659" s="59" customFormat="1" customHeight="1" spans="1:49">
      <c r="A12659" s="60"/>
      <c r="B12659" s="60"/>
      <c r="C12659" s="60"/>
      <c r="D12659" s="60"/>
      <c r="H12659" s="61"/>
      <c r="I12659" s="61"/>
      <c r="J12659" s="61"/>
      <c r="K12659" s="61"/>
      <c r="L12659" s="61"/>
      <c r="M12659" s="61"/>
      <c r="N12659" s="61"/>
      <c r="O12659" s="61"/>
      <c r="P12659" s="61"/>
      <c r="Q12659" s="61"/>
      <c r="R12659" s="61"/>
      <c r="S12659" s="61"/>
      <c r="T12659" s="61"/>
      <c r="U12659" s="61"/>
      <c r="V12659" s="61"/>
      <c r="W12659" s="61"/>
      <c r="X12659" s="61"/>
      <c r="Y12659" s="61"/>
      <c r="Z12659" s="61"/>
      <c r="AA12659" s="61"/>
      <c r="AB12659" s="61"/>
      <c r="AC12659" s="61"/>
      <c r="AD12659" s="61"/>
      <c r="AE12659" s="61"/>
      <c r="AF12659" s="61"/>
      <c r="AG12659" s="61"/>
      <c r="AH12659" s="61"/>
      <c r="AI12659" s="61"/>
      <c r="AJ12659" s="61"/>
      <c r="AK12659" s="61"/>
      <c r="AL12659" s="61"/>
      <c r="AM12659" s="61"/>
      <c r="AN12659" s="61"/>
      <c r="AO12659" s="61"/>
      <c r="AP12659" s="62"/>
      <c r="AQ12659" s="61"/>
      <c r="AR12659" s="61"/>
      <c r="AS12659" s="61"/>
      <c r="AT12659" s="61"/>
      <c r="AU12659" s="61"/>
      <c r="AV12659" s="61"/>
      <c r="AW12659" s="60"/>
    </row>
    <row r="12660" s="59" customFormat="1" customHeight="1" spans="1:49">
      <c r="A12660" s="60"/>
      <c r="B12660" s="60"/>
      <c r="C12660" s="60"/>
      <c r="D12660" s="60"/>
      <c r="H12660" s="61"/>
      <c r="I12660" s="61"/>
      <c r="J12660" s="61"/>
      <c r="K12660" s="61"/>
      <c r="L12660" s="61"/>
      <c r="M12660" s="61"/>
      <c r="N12660" s="61"/>
      <c r="O12660" s="61"/>
      <c r="P12660" s="61"/>
      <c r="Q12660" s="61"/>
      <c r="R12660" s="61"/>
      <c r="S12660" s="61"/>
      <c r="T12660" s="61"/>
      <c r="U12660" s="61"/>
      <c r="V12660" s="61"/>
      <c r="W12660" s="61"/>
      <c r="X12660" s="61"/>
      <c r="Y12660" s="61"/>
      <c r="Z12660" s="61"/>
      <c r="AA12660" s="61"/>
      <c r="AB12660" s="61"/>
      <c r="AC12660" s="61"/>
      <c r="AD12660" s="61"/>
      <c r="AE12660" s="61"/>
      <c r="AF12660" s="61"/>
      <c r="AG12660" s="61"/>
      <c r="AH12660" s="61"/>
      <c r="AI12660" s="61"/>
      <c r="AJ12660" s="61"/>
      <c r="AK12660" s="61"/>
      <c r="AL12660" s="61"/>
      <c r="AM12660" s="61"/>
      <c r="AN12660" s="61"/>
      <c r="AO12660" s="61"/>
      <c r="AP12660" s="62"/>
      <c r="AQ12660" s="61"/>
      <c r="AR12660" s="61"/>
      <c r="AS12660" s="61"/>
      <c r="AT12660" s="61"/>
      <c r="AU12660" s="61"/>
      <c r="AV12660" s="61"/>
      <c r="AW12660" s="60"/>
    </row>
    <row r="12661" s="59" customFormat="1" customHeight="1" spans="1:49">
      <c r="A12661" s="60"/>
      <c r="B12661" s="60"/>
      <c r="C12661" s="60"/>
      <c r="D12661" s="60"/>
      <c r="H12661" s="61"/>
      <c r="I12661" s="61"/>
      <c r="J12661" s="61"/>
      <c r="K12661" s="61"/>
      <c r="L12661" s="61"/>
      <c r="M12661" s="61"/>
      <c r="N12661" s="61"/>
      <c r="O12661" s="61"/>
      <c r="P12661" s="61"/>
      <c r="Q12661" s="61"/>
      <c r="R12661" s="61"/>
      <c r="S12661" s="61"/>
      <c r="T12661" s="61"/>
      <c r="U12661" s="61"/>
      <c r="V12661" s="61"/>
      <c r="W12661" s="61"/>
      <c r="X12661" s="61"/>
      <c r="Y12661" s="61"/>
      <c r="Z12661" s="61"/>
      <c r="AA12661" s="61"/>
      <c r="AB12661" s="61"/>
      <c r="AC12661" s="61"/>
      <c r="AD12661" s="61"/>
      <c r="AE12661" s="61"/>
      <c r="AF12661" s="61"/>
      <c r="AG12661" s="61"/>
      <c r="AH12661" s="61"/>
      <c r="AI12661" s="61"/>
      <c r="AJ12661" s="61"/>
      <c r="AK12661" s="61"/>
      <c r="AL12661" s="61"/>
      <c r="AM12661" s="61"/>
      <c r="AN12661" s="61"/>
      <c r="AO12661" s="61"/>
      <c r="AP12661" s="62"/>
      <c r="AQ12661" s="61"/>
      <c r="AR12661" s="61"/>
      <c r="AS12661" s="61"/>
      <c r="AT12661" s="61"/>
      <c r="AU12661" s="61"/>
      <c r="AV12661" s="61"/>
      <c r="AW12661" s="60"/>
    </row>
    <row r="12662" s="59" customFormat="1" customHeight="1" spans="1:49">
      <c r="A12662" s="60"/>
      <c r="B12662" s="60"/>
      <c r="C12662" s="60"/>
      <c r="D12662" s="60"/>
      <c r="H12662" s="61"/>
      <c r="I12662" s="61"/>
      <c r="J12662" s="61"/>
      <c r="K12662" s="61"/>
      <c r="L12662" s="61"/>
      <c r="M12662" s="61"/>
      <c r="N12662" s="61"/>
      <c r="O12662" s="61"/>
      <c r="P12662" s="61"/>
      <c r="Q12662" s="61"/>
      <c r="R12662" s="61"/>
      <c r="S12662" s="61"/>
      <c r="T12662" s="61"/>
      <c r="U12662" s="61"/>
      <c r="V12662" s="61"/>
      <c r="W12662" s="61"/>
      <c r="X12662" s="61"/>
      <c r="Y12662" s="61"/>
      <c r="Z12662" s="61"/>
      <c r="AA12662" s="61"/>
      <c r="AB12662" s="61"/>
      <c r="AC12662" s="61"/>
      <c r="AD12662" s="61"/>
      <c r="AE12662" s="61"/>
      <c r="AF12662" s="61"/>
      <c r="AG12662" s="61"/>
      <c r="AH12662" s="61"/>
      <c r="AI12662" s="61"/>
      <c r="AJ12662" s="61"/>
      <c r="AK12662" s="61"/>
      <c r="AL12662" s="61"/>
      <c r="AM12662" s="61"/>
      <c r="AN12662" s="61"/>
      <c r="AO12662" s="61"/>
      <c r="AP12662" s="62"/>
      <c r="AQ12662" s="61"/>
      <c r="AR12662" s="61"/>
      <c r="AS12662" s="61"/>
      <c r="AT12662" s="61"/>
      <c r="AU12662" s="61"/>
      <c r="AV12662" s="61"/>
      <c r="AW12662" s="60"/>
    </row>
    <row r="12663" s="59" customFormat="1" customHeight="1" spans="1:49">
      <c r="A12663" s="60"/>
      <c r="B12663" s="60"/>
      <c r="C12663" s="60"/>
      <c r="D12663" s="60"/>
      <c r="H12663" s="61"/>
      <c r="I12663" s="61"/>
      <c r="J12663" s="61"/>
      <c r="K12663" s="61"/>
      <c r="L12663" s="61"/>
      <c r="M12663" s="61"/>
      <c r="N12663" s="61"/>
      <c r="O12663" s="61"/>
      <c r="P12663" s="61"/>
      <c r="Q12663" s="61"/>
      <c r="R12663" s="61"/>
      <c r="S12663" s="61"/>
      <c r="T12663" s="61"/>
      <c r="U12663" s="61"/>
      <c r="V12663" s="61"/>
      <c r="W12663" s="61"/>
      <c r="X12663" s="61"/>
      <c r="Y12663" s="61"/>
      <c r="Z12663" s="61"/>
      <c r="AA12663" s="61"/>
      <c r="AB12663" s="61"/>
      <c r="AC12663" s="61"/>
      <c r="AD12663" s="61"/>
      <c r="AE12663" s="61"/>
      <c r="AF12663" s="61"/>
      <c r="AG12663" s="61"/>
      <c r="AH12663" s="61"/>
      <c r="AI12663" s="61"/>
      <c r="AJ12663" s="61"/>
      <c r="AK12663" s="61"/>
      <c r="AL12663" s="61"/>
      <c r="AM12663" s="61"/>
      <c r="AN12663" s="61"/>
      <c r="AO12663" s="61"/>
      <c r="AP12663" s="62"/>
      <c r="AQ12663" s="61"/>
      <c r="AR12663" s="61"/>
      <c r="AS12663" s="61"/>
      <c r="AT12663" s="61"/>
      <c r="AU12663" s="61"/>
      <c r="AV12663" s="61"/>
      <c r="AW12663" s="60"/>
    </row>
    <row r="12664" s="59" customFormat="1" customHeight="1" spans="1:49">
      <c r="A12664" s="60"/>
      <c r="B12664" s="60"/>
      <c r="C12664" s="60"/>
      <c r="D12664" s="60"/>
      <c r="H12664" s="61"/>
      <c r="I12664" s="61"/>
      <c r="J12664" s="61"/>
      <c r="K12664" s="61"/>
      <c r="L12664" s="61"/>
      <c r="M12664" s="61"/>
      <c r="N12664" s="61"/>
      <c r="O12664" s="61"/>
      <c r="P12664" s="61"/>
      <c r="Q12664" s="61"/>
      <c r="R12664" s="61"/>
      <c r="S12664" s="61"/>
      <c r="T12664" s="61"/>
      <c r="U12664" s="61"/>
      <c r="V12664" s="61"/>
      <c r="W12664" s="61"/>
      <c r="X12664" s="61"/>
      <c r="Y12664" s="61"/>
      <c r="Z12664" s="61"/>
      <c r="AA12664" s="61"/>
      <c r="AB12664" s="61"/>
      <c r="AC12664" s="61"/>
      <c r="AD12664" s="61"/>
      <c r="AE12664" s="61"/>
      <c r="AF12664" s="61"/>
      <c r="AG12664" s="61"/>
      <c r="AH12664" s="61"/>
      <c r="AI12664" s="61"/>
      <c r="AJ12664" s="61"/>
      <c r="AK12664" s="61"/>
      <c r="AL12664" s="61"/>
      <c r="AM12664" s="61"/>
      <c r="AN12664" s="61"/>
      <c r="AO12664" s="61"/>
      <c r="AP12664" s="62"/>
      <c r="AQ12664" s="61"/>
      <c r="AR12664" s="61"/>
      <c r="AS12664" s="61"/>
      <c r="AT12664" s="61"/>
      <c r="AU12664" s="61"/>
      <c r="AV12664" s="61"/>
      <c r="AW12664" s="60"/>
    </row>
    <row r="12665" s="59" customFormat="1" customHeight="1" spans="1:49">
      <c r="A12665" s="60"/>
      <c r="B12665" s="60"/>
      <c r="C12665" s="60"/>
      <c r="D12665" s="60"/>
      <c r="H12665" s="61"/>
      <c r="I12665" s="61"/>
      <c r="J12665" s="61"/>
      <c r="K12665" s="61"/>
      <c r="L12665" s="61"/>
      <c r="M12665" s="61"/>
      <c r="N12665" s="61"/>
      <c r="O12665" s="61"/>
      <c r="P12665" s="61"/>
      <c r="Q12665" s="61"/>
      <c r="R12665" s="61"/>
      <c r="S12665" s="61"/>
      <c r="T12665" s="61"/>
      <c r="U12665" s="61"/>
      <c r="V12665" s="61"/>
      <c r="W12665" s="61"/>
      <c r="X12665" s="61"/>
      <c r="Y12665" s="61"/>
      <c r="Z12665" s="61"/>
      <c r="AA12665" s="61"/>
      <c r="AB12665" s="61"/>
      <c r="AC12665" s="61"/>
      <c r="AD12665" s="61"/>
      <c r="AE12665" s="61"/>
      <c r="AF12665" s="61"/>
      <c r="AG12665" s="61"/>
      <c r="AH12665" s="61"/>
      <c r="AI12665" s="61"/>
      <c r="AJ12665" s="61"/>
      <c r="AK12665" s="61"/>
      <c r="AL12665" s="61"/>
      <c r="AM12665" s="61"/>
      <c r="AN12665" s="61"/>
      <c r="AO12665" s="61"/>
      <c r="AP12665" s="62"/>
      <c r="AQ12665" s="61"/>
      <c r="AR12665" s="61"/>
      <c r="AS12665" s="61"/>
      <c r="AT12665" s="61"/>
      <c r="AU12665" s="61"/>
      <c r="AV12665" s="61"/>
      <c r="AW12665" s="60"/>
    </row>
    <row r="12666" s="59" customFormat="1" customHeight="1" spans="1:49">
      <c r="A12666" s="60"/>
      <c r="B12666" s="60"/>
      <c r="C12666" s="60"/>
      <c r="D12666" s="60"/>
      <c r="H12666" s="61"/>
      <c r="I12666" s="61"/>
      <c r="J12666" s="61"/>
      <c r="K12666" s="61"/>
      <c r="L12666" s="61"/>
      <c r="M12666" s="61"/>
      <c r="N12666" s="61"/>
      <c r="O12666" s="61"/>
      <c r="P12666" s="61"/>
      <c r="Q12666" s="61"/>
      <c r="R12666" s="61"/>
      <c r="S12666" s="61"/>
      <c r="T12666" s="61"/>
      <c r="U12666" s="61"/>
      <c r="V12666" s="61"/>
      <c r="W12666" s="61"/>
      <c r="X12666" s="61"/>
      <c r="Y12666" s="61"/>
      <c r="Z12666" s="61"/>
      <c r="AA12666" s="61"/>
      <c r="AB12666" s="61"/>
      <c r="AC12666" s="61"/>
      <c r="AD12666" s="61"/>
      <c r="AE12666" s="61"/>
      <c r="AF12666" s="61"/>
      <c r="AG12666" s="61"/>
      <c r="AH12666" s="61"/>
      <c r="AI12666" s="61"/>
      <c r="AJ12666" s="61"/>
      <c r="AK12666" s="61"/>
      <c r="AL12666" s="61"/>
      <c r="AM12666" s="61"/>
      <c r="AN12666" s="61"/>
      <c r="AO12666" s="61"/>
      <c r="AP12666" s="62"/>
      <c r="AQ12666" s="61"/>
      <c r="AR12666" s="61"/>
      <c r="AS12666" s="61"/>
      <c r="AT12666" s="61"/>
      <c r="AU12666" s="61"/>
      <c r="AV12666" s="61"/>
      <c r="AW12666" s="60"/>
    </row>
    <row r="12667" s="59" customFormat="1" customHeight="1" spans="1:49">
      <c r="A12667" s="60"/>
      <c r="B12667" s="60"/>
      <c r="C12667" s="60"/>
      <c r="D12667" s="60"/>
      <c r="H12667" s="61"/>
      <c r="I12667" s="61"/>
      <c r="J12667" s="61"/>
      <c r="K12667" s="61"/>
      <c r="L12667" s="61"/>
      <c r="M12667" s="61"/>
      <c r="N12667" s="61"/>
      <c r="O12667" s="61"/>
      <c r="P12667" s="61"/>
      <c r="Q12667" s="61"/>
      <c r="R12667" s="61"/>
      <c r="S12667" s="61"/>
      <c r="T12667" s="61"/>
      <c r="U12667" s="61"/>
      <c r="V12667" s="61"/>
      <c r="W12667" s="61"/>
      <c r="X12667" s="61"/>
      <c r="Y12667" s="61"/>
      <c r="Z12667" s="61"/>
      <c r="AA12667" s="61"/>
      <c r="AB12667" s="61"/>
      <c r="AC12667" s="61"/>
      <c r="AD12667" s="61"/>
      <c r="AE12667" s="61"/>
      <c r="AF12667" s="61"/>
      <c r="AG12667" s="61"/>
      <c r="AH12667" s="61"/>
      <c r="AI12667" s="61"/>
      <c r="AJ12667" s="61"/>
      <c r="AK12667" s="61"/>
      <c r="AL12667" s="61"/>
      <c r="AM12667" s="61"/>
      <c r="AN12667" s="61"/>
      <c r="AO12667" s="61"/>
      <c r="AP12667" s="62"/>
      <c r="AQ12667" s="61"/>
      <c r="AR12667" s="61"/>
      <c r="AS12667" s="61"/>
      <c r="AT12667" s="61"/>
      <c r="AU12667" s="61"/>
      <c r="AV12667" s="61"/>
      <c r="AW12667" s="60"/>
    </row>
    <row r="12668" s="59" customFormat="1" customHeight="1" spans="1:49">
      <c r="A12668" s="60"/>
      <c r="B12668" s="60"/>
      <c r="C12668" s="60"/>
      <c r="D12668" s="60"/>
      <c r="H12668" s="61"/>
      <c r="I12668" s="61"/>
      <c r="J12668" s="61"/>
      <c r="K12668" s="61"/>
      <c r="L12668" s="61"/>
      <c r="M12668" s="61"/>
      <c r="N12668" s="61"/>
      <c r="O12668" s="61"/>
      <c r="P12668" s="61"/>
      <c r="Q12668" s="61"/>
      <c r="R12668" s="61"/>
      <c r="S12668" s="61"/>
      <c r="T12668" s="61"/>
      <c r="U12668" s="61"/>
      <c r="V12668" s="61"/>
      <c r="W12668" s="61"/>
      <c r="X12668" s="61"/>
      <c r="Y12668" s="61"/>
      <c r="Z12668" s="61"/>
      <c r="AA12668" s="61"/>
      <c r="AB12668" s="61"/>
      <c r="AC12668" s="61"/>
      <c r="AD12668" s="61"/>
      <c r="AE12668" s="61"/>
      <c r="AF12668" s="61"/>
      <c r="AG12668" s="61"/>
      <c r="AH12668" s="61"/>
      <c r="AI12668" s="61"/>
      <c r="AJ12668" s="61"/>
      <c r="AK12668" s="61"/>
      <c r="AL12668" s="61"/>
      <c r="AM12668" s="61"/>
      <c r="AN12668" s="61"/>
      <c r="AO12668" s="61"/>
      <c r="AP12668" s="62"/>
      <c r="AQ12668" s="61"/>
      <c r="AR12668" s="61"/>
      <c r="AS12668" s="61"/>
      <c r="AT12668" s="61"/>
      <c r="AU12668" s="61"/>
      <c r="AV12668" s="61"/>
      <c r="AW12668" s="60"/>
    </row>
    <row r="12669" s="59" customFormat="1" customHeight="1" spans="1:49">
      <c r="A12669" s="60"/>
      <c r="B12669" s="60"/>
      <c r="C12669" s="60"/>
      <c r="D12669" s="60"/>
      <c r="H12669" s="61"/>
      <c r="I12669" s="61"/>
      <c r="J12669" s="61"/>
      <c r="K12669" s="61"/>
      <c r="L12669" s="61"/>
      <c r="M12669" s="61"/>
      <c r="N12669" s="61"/>
      <c r="O12669" s="61"/>
      <c r="P12669" s="61"/>
      <c r="Q12669" s="61"/>
      <c r="R12669" s="61"/>
      <c r="S12669" s="61"/>
      <c r="T12669" s="61"/>
      <c r="U12669" s="61"/>
      <c r="V12669" s="61"/>
      <c r="W12669" s="61"/>
      <c r="X12669" s="61"/>
      <c r="Y12669" s="61"/>
      <c r="Z12669" s="61"/>
      <c r="AA12669" s="61"/>
      <c r="AB12669" s="61"/>
      <c r="AC12669" s="61"/>
      <c r="AD12669" s="61"/>
      <c r="AE12669" s="61"/>
      <c r="AF12669" s="61"/>
      <c r="AG12669" s="61"/>
      <c r="AH12669" s="61"/>
      <c r="AI12669" s="61"/>
      <c r="AJ12669" s="61"/>
      <c r="AK12669" s="61"/>
      <c r="AL12669" s="61"/>
      <c r="AM12669" s="61"/>
      <c r="AN12669" s="61"/>
      <c r="AO12669" s="61"/>
      <c r="AP12669" s="62"/>
      <c r="AQ12669" s="61"/>
      <c r="AR12669" s="61"/>
      <c r="AS12669" s="61"/>
      <c r="AT12669" s="61"/>
      <c r="AU12669" s="61"/>
      <c r="AV12669" s="61"/>
      <c r="AW12669" s="60"/>
    </row>
    <row r="12670" s="59" customFormat="1" customHeight="1" spans="1:49">
      <c r="A12670" s="60"/>
      <c r="B12670" s="60"/>
      <c r="C12670" s="60"/>
      <c r="D12670" s="60"/>
      <c r="H12670" s="61"/>
      <c r="I12670" s="61"/>
      <c r="J12670" s="61"/>
      <c r="K12670" s="61"/>
      <c r="L12670" s="61"/>
      <c r="M12670" s="61"/>
      <c r="N12670" s="61"/>
      <c r="O12670" s="61"/>
      <c r="P12670" s="61"/>
      <c r="Q12670" s="61"/>
      <c r="R12670" s="61"/>
      <c r="S12670" s="61"/>
      <c r="T12670" s="61"/>
      <c r="U12670" s="61"/>
      <c r="V12670" s="61"/>
      <c r="W12670" s="61"/>
      <c r="X12670" s="61"/>
      <c r="Y12670" s="61"/>
      <c r="Z12670" s="61"/>
      <c r="AA12670" s="61"/>
      <c r="AB12670" s="61"/>
      <c r="AC12670" s="61"/>
      <c r="AD12670" s="61"/>
      <c r="AE12670" s="61"/>
      <c r="AF12670" s="61"/>
      <c r="AG12670" s="61"/>
      <c r="AH12670" s="61"/>
      <c r="AI12670" s="61"/>
      <c r="AJ12670" s="61"/>
      <c r="AK12670" s="61"/>
      <c r="AL12670" s="61"/>
      <c r="AM12670" s="61"/>
      <c r="AN12670" s="61"/>
      <c r="AO12670" s="61"/>
      <c r="AP12670" s="62"/>
      <c r="AQ12670" s="61"/>
      <c r="AR12670" s="61"/>
      <c r="AS12670" s="61"/>
      <c r="AT12670" s="61"/>
      <c r="AU12670" s="61"/>
      <c r="AV12670" s="61"/>
      <c r="AW12670" s="60"/>
    </row>
    <row r="12671" s="59" customFormat="1" customHeight="1" spans="1:49">
      <c r="A12671" s="60"/>
      <c r="B12671" s="60"/>
      <c r="C12671" s="60"/>
      <c r="D12671" s="60"/>
      <c r="H12671" s="61"/>
      <c r="I12671" s="61"/>
      <c r="J12671" s="61"/>
      <c r="K12671" s="61"/>
      <c r="L12671" s="61"/>
      <c r="M12671" s="61"/>
      <c r="N12671" s="61"/>
      <c r="O12671" s="61"/>
      <c r="P12671" s="61"/>
      <c r="Q12671" s="61"/>
      <c r="R12671" s="61"/>
      <c r="S12671" s="61"/>
      <c r="T12671" s="61"/>
      <c r="U12671" s="61"/>
      <c r="V12671" s="61"/>
      <c r="W12671" s="61"/>
      <c r="X12671" s="61"/>
      <c r="Y12671" s="61"/>
      <c r="Z12671" s="61"/>
      <c r="AA12671" s="61"/>
      <c r="AB12671" s="61"/>
      <c r="AC12671" s="61"/>
      <c r="AD12671" s="61"/>
      <c r="AE12671" s="61"/>
      <c r="AF12671" s="61"/>
      <c r="AG12671" s="61"/>
      <c r="AH12671" s="61"/>
      <c r="AI12671" s="61"/>
      <c r="AJ12671" s="61"/>
      <c r="AK12671" s="61"/>
      <c r="AL12671" s="61"/>
      <c r="AM12671" s="61"/>
      <c r="AN12671" s="61"/>
      <c r="AO12671" s="61"/>
      <c r="AP12671" s="62"/>
      <c r="AQ12671" s="61"/>
      <c r="AR12671" s="61"/>
      <c r="AS12671" s="61"/>
      <c r="AT12671" s="61"/>
      <c r="AU12671" s="61"/>
      <c r="AV12671" s="61"/>
      <c r="AW12671" s="60"/>
    </row>
    <row r="12672" s="59" customFormat="1" customHeight="1" spans="1:49">
      <c r="A12672" s="60"/>
      <c r="B12672" s="60"/>
      <c r="C12672" s="60"/>
      <c r="D12672" s="60"/>
      <c r="H12672" s="61"/>
      <c r="I12672" s="61"/>
      <c r="J12672" s="61"/>
      <c r="K12672" s="61"/>
      <c r="L12672" s="61"/>
      <c r="M12672" s="61"/>
      <c r="N12672" s="61"/>
      <c r="O12672" s="61"/>
      <c r="P12672" s="61"/>
      <c r="Q12672" s="61"/>
      <c r="R12672" s="61"/>
      <c r="S12672" s="61"/>
      <c r="T12672" s="61"/>
      <c r="U12672" s="61"/>
      <c r="V12672" s="61"/>
      <c r="W12672" s="61"/>
      <c r="X12672" s="61"/>
      <c r="Y12672" s="61"/>
      <c r="Z12672" s="61"/>
      <c r="AA12672" s="61"/>
      <c r="AB12672" s="61"/>
      <c r="AC12672" s="61"/>
      <c r="AD12672" s="61"/>
      <c r="AE12672" s="61"/>
      <c r="AF12672" s="61"/>
      <c r="AG12672" s="61"/>
      <c r="AH12672" s="61"/>
      <c r="AI12672" s="61"/>
      <c r="AJ12672" s="61"/>
      <c r="AK12672" s="61"/>
      <c r="AL12672" s="61"/>
      <c r="AM12672" s="61"/>
      <c r="AN12672" s="61"/>
      <c r="AO12672" s="61"/>
      <c r="AP12672" s="62"/>
      <c r="AQ12672" s="61"/>
      <c r="AR12672" s="61"/>
      <c r="AS12672" s="61"/>
      <c r="AT12672" s="61"/>
      <c r="AU12672" s="61"/>
      <c r="AV12672" s="61"/>
      <c r="AW12672" s="60"/>
    </row>
    <row r="12673" s="59" customFormat="1" customHeight="1" spans="1:49">
      <c r="A12673" s="60"/>
      <c r="B12673" s="60"/>
      <c r="C12673" s="60"/>
      <c r="D12673" s="60"/>
      <c r="H12673" s="61"/>
      <c r="I12673" s="61"/>
      <c r="J12673" s="61"/>
      <c r="K12673" s="61"/>
      <c r="L12673" s="61"/>
      <c r="M12673" s="61"/>
      <c r="N12673" s="61"/>
      <c r="O12673" s="61"/>
      <c r="P12673" s="61"/>
      <c r="Q12673" s="61"/>
      <c r="R12673" s="61"/>
      <c r="S12673" s="61"/>
      <c r="T12673" s="61"/>
      <c r="U12673" s="61"/>
      <c r="V12673" s="61"/>
      <c r="W12673" s="61"/>
      <c r="X12673" s="61"/>
      <c r="Y12673" s="61"/>
      <c r="Z12673" s="61"/>
      <c r="AA12673" s="61"/>
      <c r="AB12673" s="61"/>
      <c r="AC12673" s="61"/>
      <c r="AD12673" s="61"/>
      <c r="AE12673" s="61"/>
      <c r="AF12673" s="61"/>
      <c r="AG12673" s="61"/>
      <c r="AH12673" s="61"/>
      <c r="AI12673" s="61"/>
      <c r="AJ12673" s="61"/>
      <c r="AK12673" s="61"/>
      <c r="AL12673" s="61"/>
      <c r="AM12673" s="61"/>
      <c r="AN12673" s="61"/>
      <c r="AO12673" s="61"/>
      <c r="AP12673" s="62"/>
      <c r="AQ12673" s="61"/>
      <c r="AR12673" s="61"/>
      <c r="AS12673" s="61"/>
      <c r="AT12673" s="61"/>
      <c r="AU12673" s="61"/>
      <c r="AV12673" s="61"/>
      <c r="AW12673" s="60"/>
    </row>
    <row r="12674" s="59" customFormat="1" customHeight="1" spans="1:49">
      <c r="A12674" s="60"/>
      <c r="B12674" s="60"/>
      <c r="C12674" s="60"/>
      <c r="D12674" s="60"/>
      <c r="H12674" s="61"/>
      <c r="I12674" s="61"/>
      <c r="J12674" s="61"/>
      <c r="K12674" s="61"/>
      <c r="L12674" s="61"/>
      <c r="M12674" s="61"/>
      <c r="N12674" s="61"/>
      <c r="O12674" s="61"/>
      <c r="P12674" s="61"/>
      <c r="Q12674" s="61"/>
      <c r="R12674" s="61"/>
      <c r="S12674" s="61"/>
      <c r="T12674" s="61"/>
      <c r="U12674" s="61"/>
      <c r="V12674" s="61"/>
      <c r="W12674" s="61"/>
      <c r="X12674" s="61"/>
      <c r="Y12674" s="61"/>
      <c r="Z12674" s="61"/>
      <c r="AA12674" s="61"/>
      <c r="AB12674" s="61"/>
      <c r="AC12674" s="61"/>
      <c r="AD12674" s="61"/>
      <c r="AE12674" s="61"/>
      <c r="AF12674" s="61"/>
      <c r="AG12674" s="61"/>
      <c r="AH12674" s="61"/>
      <c r="AI12674" s="61"/>
      <c r="AJ12674" s="61"/>
      <c r="AK12674" s="61"/>
      <c r="AL12674" s="61"/>
      <c r="AM12674" s="61"/>
      <c r="AN12674" s="61"/>
      <c r="AO12674" s="61"/>
      <c r="AP12674" s="62"/>
      <c r="AQ12674" s="61"/>
      <c r="AR12674" s="61"/>
      <c r="AS12674" s="61"/>
      <c r="AT12674" s="61"/>
      <c r="AU12674" s="61"/>
      <c r="AV12674" s="61"/>
      <c r="AW12674" s="60"/>
    </row>
    <row r="12675" s="59" customFormat="1" customHeight="1" spans="1:49">
      <c r="A12675" s="60"/>
      <c r="B12675" s="60"/>
      <c r="C12675" s="60"/>
      <c r="D12675" s="60"/>
      <c r="H12675" s="61"/>
      <c r="I12675" s="61"/>
      <c r="J12675" s="61"/>
      <c r="K12675" s="61"/>
      <c r="L12675" s="61"/>
      <c r="M12675" s="61"/>
      <c r="N12675" s="61"/>
      <c r="O12675" s="61"/>
      <c r="P12675" s="61"/>
      <c r="Q12675" s="61"/>
      <c r="R12675" s="61"/>
      <c r="S12675" s="61"/>
      <c r="T12675" s="61"/>
      <c r="U12675" s="61"/>
      <c r="V12675" s="61"/>
      <c r="W12675" s="61"/>
      <c r="X12675" s="61"/>
      <c r="Y12675" s="61"/>
      <c r="Z12675" s="61"/>
      <c r="AA12675" s="61"/>
      <c r="AB12675" s="61"/>
      <c r="AC12675" s="61"/>
      <c r="AD12675" s="61"/>
      <c r="AE12675" s="61"/>
      <c r="AF12675" s="61"/>
      <c r="AG12675" s="61"/>
      <c r="AH12675" s="61"/>
      <c r="AI12675" s="61"/>
      <c r="AJ12675" s="61"/>
      <c r="AK12675" s="61"/>
      <c r="AL12675" s="61"/>
      <c r="AM12675" s="61"/>
      <c r="AN12675" s="61"/>
      <c r="AO12675" s="61"/>
      <c r="AP12675" s="62"/>
      <c r="AQ12675" s="61"/>
      <c r="AR12675" s="61"/>
      <c r="AS12675" s="61"/>
      <c r="AT12675" s="61"/>
      <c r="AU12675" s="61"/>
      <c r="AV12675" s="61"/>
      <c r="AW12675" s="60"/>
    </row>
    <row r="12676" s="59" customFormat="1" customHeight="1" spans="1:49">
      <c r="A12676" s="60"/>
      <c r="B12676" s="60"/>
      <c r="C12676" s="60"/>
      <c r="D12676" s="60"/>
      <c r="H12676" s="61"/>
      <c r="I12676" s="61"/>
      <c r="J12676" s="61"/>
      <c r="K12676" s="61"/>
      <c r="L12676" s="61"/>
      <c r="M12676" s="61"/>
      <c r="N12676" s="61"/>
      <c r="O12676" s="61"/>
      <c r="P12676" s="61"/>
      <c r="Q12676" s="61"/>
      <c r="R12676" s="61"/>
      <c r="S12676" s="61"/>
      <c r="T12676" s="61"/>
      <c r="U12676" s="61"/>
      <c r="V12676" s="61"/>
      <c r="W12676" s="61"/>
      <c r="X12676" s="61"/>
      <c r="Y12676" s="61"/>
      <c r="Z12676" s="61"/>
      <c r="AA12676" s="61"/>
      <c r="AB12676" s="61"/>
      <c r="AC12676" s="61"/>
      <c r="AD12676" s="61"/>
      <c r="AE12676" s="61"/>
      <c r="AF12676" s="61"/>
      <c r="AG12676" s="61"/>
      <c r="AH12676" s="61"/>
      <c r="AI12676" s="61"/>
      <c r="AJ12676" s="61"/>
      <c r="AK12676" s="61"/>
      <c r="AL12676" s="61"/>
      <c r="AM12676" s="61"/>
      <c r="AN12676" s="61"/>
      <c r="AO12676" s="61"/>
      <c r="AP12676" s="62"/>
      <c r="AQ12676" s="61"/>
      <c r="AR12676" s="61"/>
      <c r="AS12676" s="61"/>
      <c r="AT12676" s="61"/>
      <c r="AU12676" s="61"/>
      <c r="AV12676" s="61"/>
      <c r="AW12676" s="60"/>
    </row>
    <row r="12677" s="59" customFormat="1" customHeight="1" spans="1:49">
      <c r="A12677" s="60"/>
      <c r="B12677" s="60"/>
      <c r="C12677" s="60"/>
      <c r="D12677" s="60"/>
      <c r="H12677" s="61"/>
      <c r="I12677" s="61"/>
      <c r="J12677" s="61"/>
      <c r="K12677" s="61"/>
      <c r="L12677" s="61"/>
      <c r="M12677" s="61"/>
      <c r="N12677" s="61"/>
      <c r="O12677" s="61"/>
      <c r="P12677" s="61"/>
      <c r="Q12677" s="61"/>
      <c r="R12677" s="61"/>
      <c r="S12677" s="61"/>
      <c r="T12677" s="61"/>
      <c r="U12677" s="61"/>
      <c r="V12677" s="61"/>
      <c r="W12677" s="61"/>
      <c r="X12677" s="61"/>
      <c r="Y12677" s="61"/>
      <c r="Z12677" s="61"/>
      <c r="AA12677" s="61"/>
      <c r="AB12677" s="61"/>
      <c r="AC12677" s="61"/>
      <c r="AD12677" s="61"/>
      <c r="AE12677" s="61"/>
      <c r="AF12677" s="61"/>
      <c r="AG12677" s="61"/>
      <c r="AH12677" s="61"/>
      <c r="AI12677" s="61"/>
      <c r="AJ12677" s="61"/>
      <c r="AK12677" s="61"/>
      <c r="AL12677" s="61"/>
      <c r="AM12677" s="61"/>
      <c r="AN12677" s="61"/>
      <c r="AO12677" s="61"/>
      <c r="AP12677" s="62"/>
      <c r="AQ12677" s="61"/>
      <c r="AR12677" s="61"/>
      <c r="AS12677" s="61"/>
      <c r="AT12677" s="61"/>
      <c r="AU12677" s="61"/>
      <c r="AV12677" s="61"/>
      <c r="AW12677" s="60"/>
    </row>
    <row r="12678" s="59" customFormat="1" customHeight="1" spans="1:49">
      <c r="A12678" s="60"/>
      <c r="B12678" s="60"/>
      <c r="C12678" s="60"/>
      <c r="D12678" s="60"/>
      <c r="H12678" s="61"/>
      <c r="I12678" s="61"/>
      <c r="J12678" s="61"/>
      <c r="K12678" s="61"/>
      <c r="L12678" s="61"/>
      <c r="M12678" s="61"/>
      <c r="N12678" s="61"/>
      <c r="O12678" s="61"/>
      <c r="P12678" s="61"/>
      <c r="Q12678" s="61"/>
      <c r="R12678" s="61"/>
      <c r="S12678" s="61"/>
      <c r="T12678" s="61"/>
      <c r="U12678" s="61"/>
      <c r="V12678" s="61"/>
      <c r="W12678" s="61"/>
      <c r="X12678" s="61"/>
      <c r="Y12678" s="61"/>
      <c r="Z12678" s="61"/>
      <c r="AA12678" s="61"/>
      <c r="AB12678" s="61"/>
      <c r="AC12678" s="61"/>
      <c r="AD12678" s="61"/>
      <c r="AE12678" s="61"/>
      <c r="AF12678" s="61"/>
      <c r="AG12678" s="61"/>
      <c r="AH12678" s="61"/>
      <c r="AI12678" s="61"/>
      <c r="AJ12678" s="61"/>
      <c r="AK12678" s="61"/>
      <c r="AL12678" s="61"/>
      <c r="AM12678" s="61"/>
      <c r="AN12678" s="61"/>
      <c r="AO12678" s="61"/>
      <c r="AP12678" s="62"/>
      <c r="AQ12678" s="61"/>
      <c r="AR12678" s="61"/>
      <c r="AS12678" s="61"/>
      <c r="AT12678" s="61"/>
      <c r="AU12678" s="61"/>
      <c r="AV12678" s="61"/>
      <c r="AW12678" s="60"/>
    </row>
    <row r="12679" s="59" customFormat="1" customHeight="1" spans="1:49">
      <c r="A12679" s="60"/>
      <c r="B12679" s="60"/>
      <c r="C12679" s="60"/>
      <c r="D12679" s="60"/>
      <c r="H12679" s="61"/>
      <c r="I12679" s="61"/>
      <c r="J12679" s="61"/>
      <c r="K12679" s="61"/>
      <c r="L12679" s="61"/>
      <c r="M12679" s="61"/>
      <c r="N12679" s="61"/>
      <c r="O12679" s="61"/>
      <c r="P12679" s="61"/>
      <c r="Q12679" s="61"/>
      <c r="R12679" s="61"/>
      <c r="S12679" s="61"/>
      <c r="T12679" s="61"/>
      <c r="U12679" s="61"/>
      <c r="V12679" s="61"/>
      <c r="W12679" s="61"/>
      <c r="X12679" s="61"/>
      <c r="Y12679" s="61"/>
      <c r="Z12679" s="61"/>
      <c r="AA12679" s="61"/>
      <c r="AB12679" s="61"/>
      <c r="AC12679" s="61"/>
      <c r="AD12679" s="61"/>
      <c r="AE12679" s="61"/>
      <c r="AF12679" s="61"/>
      <c r="AG12679" s="61"/>
      <c r="AH12679" s="61"/>
      <c r="AI12679" s="61"/>
      <c r="AJ12679" s="61"/>
      <c r="AK12679" s="61"/>
      <c r="AL12679" s="61"/>
      <c r="AM12679" s="61"/>
      <c r="AN12679" s="61"/>
      <c r="AO12679" s="61"/>
      <c r="AP12679" s="62"/>
      <c r="AQ12679" s="61"/>
      <c r="AR12679" s="61"/>
      <c r="AS12679" s="61"/>
      <c r="AT12679" s="61"/>
      <c r="AU12679" s="61"/>
      <c r="AV12679" s="61"/>
      <c r="AW12679" s="60"/>
    </row>
    <row r="12680" s="59" customFormat="1" customHeight="1" spans="1:49">
      <c r="A12680" s="60"/>
      <c r="B12680" s="60"/>
      <c r="C12680" s="60"/>
      <c r="D12680" s="60"/>
      <c r="H12680" s="61"/>
      <c r="I12680" s="61"/>
      <c r="J12680" s="61"/>
      <c r="K12680" s="61"/>
      <c r="L12680" s="61"/>
      <c r="M12680" s="61"/>
      <c r="N12680" s="61"/>
      <c r="O12680" s="61"/>
      <c r="P12680" s="61"/>
      <c r="Q12680" s="61"/>
      <c r="R12680" s="61"/>
      <c r="S12680" s="61"/>
      <c r="T12680" s="61"/>
      <c r="U12680" s="61"/>
      <c r="V12680" s="61"/>
      <c r="W12680" s="61"/>
      <c r="X12680" s="61"/>
      <c r="Y12680" s="61"/>
      <c r="Z12680" s="61"/>
      <c r="AA12680" s="61"/>
      <c r="AB12680" s="61"/>
      <c r="AC12680" s="61"/>
      <c r="AD12680" s="61"/>
      <c r="AE12680" s="61"/>
      <c r="AF12680" s="61"/>
      <c r="AG12680" s="61"/>
      <c r="AH12680" s="61"/>
      <c r="AI12680" s="61"/>
      <c r="AJ12680" s="61"/>
      <c r="AK12680" s="61"/>
      <c r="AL12680" s="61"/>
      <c r="AM12680" s="61"/>
      <c r="AN12680" s="61"/>
      <c r="AO12680" s="61"/>
      <c r="AP12680" s="62"/>
      <c r="AQ12680" s="61"/>
      <c r="AR12680" s="61"/>
      <c r="AS12680" s="61"/>
      <c r="AT12680" s="61"/>
      <c r="AU12680" s="61"/>
      <c r="AV12680" s="61"/>
      <c r="AW12680" s="60"/>
    </row>
    <row r="12681" s="59" customFormat="1" customHeight="1" spans="1:49">
      <c r="A12681" s="60"/>
      <c r="B12681" s="60"/>
      <c r="C12681" s="60"/>
      <c r="D12681" s="60"/>
      <c r="H12681" s="61"/>
      <c r="I12681" s="61"/>
      <c r="J12681" s="61"/>
      <c r="K12681" s="61"/>
      <c r="L12681" s="61"/>
      <c r="M12681" s="61"/>
      <c r="N12681" s="61"/>
      <c r="O12681" s="61"/>
      <c r="P12681" s="61"/>
      <c r="Q12681" s="61"/>
      <c r="R12681" s="61"/>
      <c r="S12681" s="61"/>
      <c r="T12681" s="61"/>
      <c r="U12681" s="61"/>
      <c r="V12681" s="61"/>
      <c r="W12681" s="61"/>
      <c r="X12681" s="61"/>
      <c r="Y12681" s="61"/>
      <c r="Z12681" s="61"/>
      <c r="AA12681" s="61"/>
      <c r="AB12681" s="61"/>
      <c r="AC12681" s="61"/>
      <c r="AD12681" s="61"/>
      <c r="AE12681" s="61"/>
      <c r="AF12681" s="61"/>
      <c r="AG12681" s="61"/>
      <c r="AH12681" s="61"/>
      <c r="AI12681" s="61"/>
      <c r="AJ12681" s="61"/>
      <c r="AK12681" s="61"/>
      <c r="AL12681" s="61"/>
      <c r="AM12681" s="61"/>
      <c r="AN12681" s="61"/>
      <c r="AO12681" s="61"/>
      <c r="AP12681" s="62"/>
      <c r="AQ12681" s="61"/>
      <c r="AR12681" s="61"/>
      <c r="AS12681" s="61"/>
      <c r="AT12681" s="61"/>
      <c r="AU12681" s="61"/>
      <c r="AV12681" s="61"/>
      <c r="AW12681" s="60"/>
    </row>
    <row r="12682" s="59" customFormat="1" customHeight="1" spans="1:49">
      <c r="A12682" s="60"/>
      <c r="B12682" s="60"/>
      <c r="C12682" s="60"/>
      <c r="D12682" s="60"/>
      <c r="H12682" s="61"/>
      <c r="I12682" s="61"/>
      <c r="J12682" s="61"/>
      <c r="K12682" s="61"/>
      <c r="L12682" s="61"/>
      <c r="M12682" s="61"/>
      <c r="N12682" s="61"/>
      <c r="O12682" s="61"/>
      <c r="P12682" s="61"/>
      <c r="Q12682" s="61"/>
      <c r="R12682" s="61"/>
      <c r="S12682" s="61"/>
      <c r="T12682" s="61"/>
      <c r="U12682" s="61"/>
      <c r="V12682" s="61"/>
      <c r="W12682" s="61"/>
      <c r="X12682" s="61"/>
      <c r="Y12682" s="61"/>
      <c r="Z12682" s="61"/>
      <c r="AA12682" s="61"/>
      <c r="AB12682" s="61"/>
      <c r="AC12682" s="61"/>
      <c r="AD12682" s="61"/>
      <c r="AE12682" s="61"/>
      <c r="AF12682" s="61"/>
      <c r="AG12682" s="61"/>
      <c r="AH12682" s="61"/>
      <c r="AI12682" s="61"/>
      <c r="AJ12682" s="61"/>
      <c r="AK12682" s="61"/>
      <c r="AL12682" s="61"/>
      <c r="AM12682" s="61"/>
      <c r="AN12682" s="61"/>
      <c r="AO12682" s="61"/>
      <c r="AP12682" s="62"/>
      <c r="AQ12682" s="61"/>
      <c r="AR12682" s="61"/>
      <c r="AS12682" s="61"/>
      <c r="AT12682" s="61"/>
      <c r="AU12682" s="61"/>
      <c r="AV12682" s="61"/>
      <c r="AW12682" s="60"/>
    </row>
    <row r="12683" s="59" customFormat="1" customHeight="1" spans="1:49">
      <c r="A12683" s="60"/>
      <c r="B12683" s="60"/>
      <c r="C12683" s="60"/>
      <c r="D12683" s="60"/>
      <c r="H12683" s="61"/>
      <c r="I12683" s="61"/>
      <c r="J12683" s="61"/>
      <c r="K12683" s="61"/>
      <c r="L12683" s="61"/>
      <c r="M12683" s="61"/>
      <c r="N12683" s="61"/>
      <c r="O12683" s="61"/>
      <c r="P12683" s="61"/>
      <c r="Q12683" s="61"/>
      <c r="R12683" s="61"/>
      <c r="S12683" s="61"/>
      <c r="T12683" s="61"/>
      <c r="U12683" s="61"/>
      <c r="V12683" s="61"/>
      <c r="W12683" s="61"/>
      <c r="X12683" s="61"/>
      <c r="Y12683" s="61"/>
      <c r="Z12683" s="61"/>
      <c r="AA12683" s="61"/>
      <c r="AB12683" s="61"/>
      <c r="AC12683" s="61"/>
      <c r="AD12683" s="61"/>
      <c r="AE12683" s="61"/>
      <c r="AF12683" s="61"/>
      <c r="AG12683" s="61"/>
      <c r="AH12683" s="61"/>
      <c r="AI12683" s="61"/>
      <c r="AJ12683" s="61"/>
      <c r="AK12683" s="61"/>
      <c r="AL12683" s="61"/>
      <c r="AM12683" s="61"/>
      <c r="AN12683" s="61"/>
      <c r="AO12683" s="61"/>
      <c r="AP12683" s="62"/>
      <c r="AQ12683" s="61"/>
      <c r="AR12683" s="61"/>
      <c r="AS12683" s="61"/>
      <c r="AT12683" s="61"/>
      <c r="AU12683" s="61"/>
      <c r="AV12683" s="61"/>
      <c r="AW12683" s="60"/>
    </row>
    <row r="12684" s="59" customFormat="1" customHeight="1" spans="1:49">
      <c r="A12684" s="60"/>
      <c r="B12684" s="60"/>
      <c r="C12684" s="60"/>
      <c r="D12684" s="60"/>
      <c r="H12684" s="61"/>
      <c r="I12684" s="61"/>
      <c r="J12684" s="61"/>
      <c r="K12684" s="61"/>
      <c r="L12684" s="61"/>
      <c r="M12684" s="61"/>
      <c r="N12684" s="61"/>
      <c r="O12684" s="61"/>
      <c r="P12684" s="61"/>
      <c r="Q12684" s="61"/>
      <c r="R12684" s="61"/>
      <c r="S12684" s="61"/>
      <c r="T12684" s="61"/>
      <c r="U12684" s="61"/>
      <c r="V12684" s="61"/>
      <c r="W12684" s="61"/>
      <c r="X12684" s="61"/>
      <c r="Y12684" s="61"/>
      <c r="Z12684" s="61"/>
      <c r="AA12684" s="61"/>
      <c r="AB12684" s="61"/>
      <c r="AC12684" s="61"/>
      <c r="AD12684" s="61"/>
      <c r="AE12684" s="61"/>
      <c r="AF12684" s="61"/>
      <c r="AG12684" s="61"/>
      <c r="AH12684" s="61"/>
      <c r="AI12684" s="61"/>
      <c r="AJ12684" s="61"/>
      <c r="AK12684" s="61"/>
      <c r="AL12684" s="61"/>
      <c r="AM12684" s="61"/>
      <c r="AN12684" s="61"/>
      <c r="AO12684" s="61"/>
      <c r="AP12684" s="62"/>
      <c r="AQ12684" s="61"/>
      <c r="AR12684" s="61"/>
      <c r="AS12684" s="61"/>
      <c r="AT12684" s="61"/>
      <c r="AU12684" s="61"/>
      <c r="AV12684" s="61"/>
      <c r="AW12684" s="60"/>
    </row>
    <row r="12685" s="59" customFormat="1" customHeight="1" spans="1:49">
      <c r="A12685" s="60"/>
      <c r="B12685" s="60"/>
      <c r="C12685" s="60"/>
      <c r="D12685" s="60"/>
      <c r="H12685" s="61"/>
      <c r="I12685" s="61"/>
      <c r="J12685" s="61"/>
      <c r="K12685" s="61"/>
      <c r="L12685" s="61"/>
      <c r="M12685" s="61"/>
      <c r="N12685" s="61"/>
      <c r="O12685" s="61"/>
      <c r="P12685" s="61"/>
      <c r="Q12685" s="61"/>
      <c r="R12685" s="61"/>
      <c r="S12685" s="61"/>
      <c r="T12685" s="61"/>
      <c r="U12685" s="61"/>
      <c r="V12685" s="61"/>
      <c r="W12685" s="61"/>
      <c r="X12685" s="61"/>
      <c r="Y12685" s="61"/>
      <c r="Z12685" s="61"/>
      <c r="AA12685" s="61"/>
      <c r="AB12685" s="61"/>
      <c r="AC12685" s="61"/>
      <c r="AD12685" s="61"/>
      <c r="AE12685" s="61"/>
      <c r="AF12685" s="61"/>
      <c r="AG12685" s="61"/>
      <c r="AH12685" s="61"/>
      <c r="AI12685" s="61"/>
      <c r="AJ12685" s="61"/>
      <c r="AK12685" s="61"/>
      <c r="AL12685" s="61"/>
      <c r="AM12685" s="61"/>
      <c r="AN12685" s="61"/>
      <c r="AO12685" s="61"/>
      <c r="AP12685" s="62"/>
      <c r="AQ12685" s="61"/>
      <c r="AR12685" s="61"/>
      <c r="AS12685" s="61"/>
      <c r="AT12685" s="61"/>
      <c r="AU12685" s="61"/>
      <c r="AV12685" s="61"/>
      <c r="AW12685" s="60"/>
    </row>
    <row r="12686" s="59" customFormat="1" customHeight="1" spans="1:49">
      <c r="A12686" s="60"/>
      <c r="B12686" s="60"/>
      <c r="C12686" s="60"/>
      <c r="D12686" s="60"/>
      <c r="H12686" s="61"/>
      <c r="I12686" s="61"/>
      <c r="J12686" s="61"/>
      <c r="K12686" s="61"/>
      <c r="L12686" s="61"/>
      <c r="M12686" s="61"/>
      <c r="N12686" s="61"/>
      <c r="O12686" s="61"/>
      <c r="P12686" s="61"/>
      <c r="Q12686" s="61"/>
      <c r="R12686" s="61"/>
      <c r="S12686" s="61"/>
      <c r="T12686" s="61"/>
      <c r="U12686" s="61"/>
      <c r="V12686" s="61"/>
      <c r="W12686" s="61"/>
      <c r="X12686" s="61"/>
      <c r="Y12686" s="61"/>
      <c r="Z12686" s="61"/>
      <c r="AA12686" s="61"/>
      <c r="AB12686" s="61"/>
      <c r="AC12686" s="61"/>
      <c r="AD12686" s="61"/>
      <c r="AE12686" s="61"/>
      <c r="AF12686" s="61"/>
      <c r="AG12686" s="61"/>
      <c r="AH12686" s="61"/>
      <c r="AI12686" s="61"/>
      <c r="AJ12686" s="61"/>
      <c r="AK12686" s="61"/>
      <c r="AL12686" s="61"/>
      <c r="AM12686" s="61"/>
      <c r="AN12686" s="61"/>
      <c r="AO12686" s="61"/>
      <c r="AP12686" s="62"/>
      <c r="AQ12686" s="61"/>
      <c r="AR12686" s="61"/>
      <c r="AS12686" s="61"/>
      <c r="AT12686" s="61"/>
      <c r="AU12686" s="61"/>
      <c r="AV12686" s="61"/>
      <c r="AW12686" s="60"/>
    </row>
    <row r="12687" s="59" customFormat="1" customHeight="1" spans="1:49">
      <c r="A12687" s="60"/>
      <c r="B12687" s="60"/>
      <c r="C12687" s="60"/>
      <c r="D12687" s="60"/>
      <c r="H12687" s="61"/>
      <c r="I12687" s="61"/>
      <c r="J12687" s="61"/>
      <c r="K12687" s="61"/>
      <c r="L12687" s="61"/>
      <c r="M12687" s="61"/>
      <c r="N12687" s="61"/>
      <c r="O12687" s="61"/>
      <c r="P12687" s="61"/>
      <c r="Q12687" s="61"/>
      <c r="R12687" s="61"/>
      <c r="S12687" s="61"/>
      <c r="T12687" s="61"/>
      <c r="U12687" s="61"/>
      <c r="V12687" s="61"/>
      <c r="W12687" s="61"/>
      <c r="X12687" s="61"/>
      <c r="Y12687" s="61"/>
      <c r="Z12687" s="61"/>
      <c r="AA12687" s="61"/>
      <c r="AB12687" s="61"/>
      <c r="AC12687" s="61"/>
      <c r="AD12687" s="61"/>
      <c r="AE12687" s="61"/>
      <c r="AF12687" s="61"/>
      <c r="AG12687" s="61"/>
      <c r="AH12687" s="61"/>
      <c r="AI12687" s="61"/>
      <c r="AJ12687" s="61"/>
      <c r="AK12687" s="61"/>
      <c r="AL12687" s="61"/>
      <c r="AM12687" s="61"/>
      <c r="AN12687" s="61"/>
      <c r="AO12687" s="61"/>
      <c r="AP12687" s="62"/>
      <c r="AQ12687" s="61"/>
      <c r="AR12687" s="61"/>
      <c r="AS12687" s="61"/>
      <c r="AT12687" s="61"/>
      <c r="AU12687" s="61"/>
      <c r="AV12687" s="61"/>
      <c r="AW12687" s="60"/>
    </row>
    <row r="12688" s="59" customFormat="1" customHeight="1" spans="1:49">
      <c r="A12688" s="60"/>
      <c r="B12688" s="60"/>
      <c r="C12688" s="60"/>
      <c r="D12688" s="60"/>
      <c r="H12688" s="61"/>
      <c r="I12688" s="61"/>
      <c r="J12688" s="61"/>
      <c r="K12688" s="61"/>
      <c r="L12688" s="61"/>
      <c r="M12688" s="61"/>
      <c r="N12688" s="61"/>
      <c r="O12688" s="61"/>
      <c r="P12688" s="61"/>
      <c r="Q12688" s="61"/>
      <c r="R12688" s="61"/>
      <c r="S12688" s="61"/>
      <c r="T12688" s="61"/>
      <c r="U12688" s="61"/>
      <c r="V12688" s="61"/>
      <c r="W12688" s="61"/>
      <c r="X12688" s="61"/>
      <c r="Y12688" s="61"/>
      <c r="Z12688" s="61"/>
      <c r="AA12688" s="61"/>
      <c r="AB12688" s="61"/>
      <c r="AC12688" s="61"/>
      <c r="AD12688" s="61"/>
      <c r="AE12688" s="61"/>
      <c r="AF12688" s="61"/>
      <c r="AG12688" s="61"/>
      <c r="AH12688" s="61"/>
      <c r="AI12688" s="61"/>
      <c r="AJ12688" s="61"/>
      <c r="AK12688" s="61"/>
      <c r="AL12688" s="61"/>
      <c r="AM12688" s="61"/>
      <c r="AN12688" s="61"/>
      <c r="AO12688" s="61"/>
      <c r="AP12688" s="62"/>
      <c r="AQ12688" s="61"/>
      <c r="AR12688" s="61"/>
      <c r="AS12688" s="61"/>
      <c r="AT12688" s="61"/>
      <c r="AU12688" s="61"/>
      <c r="AV12688" s="61"/>
      <c r="AW12688" s="60"/>
    </row>
    <row r="12689" s="59" customFormat="1" customHeight="1" spans="1:49">
      <c r="A12689" s="60"/>
      <c r="B12689" s="60"/>
      <c r="C12689" s="60"/>
      <c r="D12689" s="60"/>
      <c r="H12689" s="61"/>
      <c r="I12689" s="61"/>
      <c r="J12689" s="61"/>
      <c r="K12689" s="61"/>
      <c r="L12689" s="61"/>
      <c r="M12689" s="61"/>
      <c r="N12689" s="61"/>
      <c r="O12689" s="61"/>
      <c r="P12689" s="61"/>
      <c r="Q12689" s="61"/>
      <c r="R12689" s="61"/>
      <c r="S12689" s="61"/>
      <c r="T12689" s="61"/>
      <c r="U12689" s="61"/>
      <c r="V12689" s="61"/>
      <c r="W12689" s="61"/>
      <c r="X12689" s="61"/>
      <c r="Y12689" s="61"/>
      <c r="Z12689" s="61"/>
      <c r="AA12689" s="61"/>
      <c r="AB12689" s="61"/>
      <c r="AC12689" s="61"/>
      <c r="AD12689" s="61"/>
      <c r="AE12689" s="61"/>
      <c r="AF12689" s="61"/>
      <c r="AG12689" s="61"/>
      <c r="AH12689" s="61"/>
      <c r="AI12689" s="61"/>
      <c r="AJ12689" s="61"/>
      <c r="AK12689" s="61"/>
      <c r="AL12689" s="61"/>
      <c r="AM12689" s="61"/>
      <c r="AN12689" s="61"/>
      <c r="AO12689" s="61"/>
      <c r="AP12689" s="62"/>
      <c r="AQ12689" s="61"/>
      <c r="AR12689" s="61"/>
      <c r="AS12689" s="61"/>
      <c r="AT12689" s="61"/>
      <c r="AU12689" s="61"/>
      <c r="AV12689" s="61"/>
      <c r="AW12689" s="60"/>
    </row>
    <row r="12690" s="59" customFormat="1" customHeight="1" spans="1:49">
      <c r="A12690" s="60"/>
      <c r="B12690" s="60"/>
      <c r="C12690" s="60"/>
      <c r="D12690" s="60"/>
      <c r="H12690" s="61"/>
      <c r="I12690" s="61"/>
      <c r="J12690" s="61"/>
      <c r="K12690" s="61"/>
      <c r="L12690" s="61"/>
      <c r="M12690" s="61"/>
      <c r="N12690" s="61"/>
      <c r="O12690" s="61"/>
      <c r="P12690" s="61"/>
      <c r="Q12690" s="61"/>
      <c r="R12690" s="61"/>
      <c r="S12690" s="61"/>
      <c r="T12690" s="61"/>
      <c r="U12690" s="61"/>
      <c r="V12690" s="61"/>
      <c r="W12690" s="61"/>
      <c r="X12690" s="61"/>
      <c r="Y12690" s="61"/>
      <c r="Z12690" s="61"/>
      <c r="AA12690" s="61"/>
      <c r="AB12690" s="61"/>
      <c r="AC12690" s="61"/>
      <c r="AD12690" s="61"/>
      <c r="AE12690" s="61"/>
      <c r="AF12690" s="61"/>
      <c r="AG12690" s="61"/>
      <c r="AH12690" s="61"/>
      <c r="AI12690" s="61"/>
      <c r="AJ12690" s="61"/>
      <c r="AK12690" s="61"/>
      <c r="AL12690" s="61"/>
      <c r="AM12690" s="61"/>
      <c r="AN12690" s="61"/>
      <c r="AO12690" s="61"/>
      <c r="AP12690" s="62"/>
      <c r="AQ12690" s="61"/>
      <c r="AR12690" s="61"/>
      <c r="AS12690" s="61"/>
      <c r="AT12690" s="61"/>
      <c r="AU12690" s="61"/>
      <c r="AV12690" s="61"/>
      <c r="AW12690" s="60"/>
    </row>
    <row r="12691" s="59" customFormat="1" customHeight="1" spans="1:49">
      <c r="A12691" s="60"/>
      <c r="B12691" s="60"/>
      <c r="C12691" s="60"/>
      <c r="D12691" s="60"/>
      <c r="H12691" s="61"/>
      <c r="I12691" s="61"/>
      <c r="J12691" s="61"/>
      <c r="K12691" s="61"/>
      <c r="L12691" s="61"/>
      <c r="M12691" s="61"/>
      <c r="N12691" s="61"/>
      <c r="O12691" s="61"/>
      <c r="P12691" s="61"/>
      <c r="Q12691" s="61"/>
      <c r="R12691" s="61"/>
      <c r="S12691" s="61"/>
      <c r="T12691" s="61"/>
      <c r="U12691" s="61"/>
      <c r="V12691" s="61"/>
      <c r="W12691" s="61"/>
      <c r="X12691" s="61"/>
      <c r="Y12691" s="61"/>
      <c r="Z12691" s="61"/>
      <c r="AA12691" s="61"/>
      <c r="AB12691" s="61"/>
      <c r="AC12691" s="61"/>
      <c r="AD12691" s="61"/>
      <c r="AE12691" s="61"/>
      <c r="AF12691" s="61"/>
      <c r="AG12691" s="61"/>
      <c r="AH12691" s="61"/>
      <c r="AI12691" s="61"/>
      <c r="AJ12691" s="61"/>
      <c r="AK12691" s="61"/>
      <c r="AL12691" s="61"/>
      <c r="AM12691" s="61"/>
      <c r="AN12691" s="61"/>
      <c r="AO12691" s="61"/>
      <c r="AP12691" s="62"/>
      <c r="AQ12691" s="61"/>
      <c r="AR12691" s="61"/>
      <c r="AS12691" s="61"/>
      <c r="AT12691" s="61"/>
      <c r="AU12691" s="61"/>
      <c r="AV12691" s="61"/>
      <c r="AW12691" s="60"/>
    </row>
    <row r="12692" s="59" customFormat="1" customHeight="1" spans="1:49">
      <c r="A12692" s="60"/>
      <c r="B12692" s="60"/>
      <c r="C12692" s="60"/>
      <c r="D12692" s="60"/>
      <c r="H12692" s="61"/>
      <c r="I12692" s="61"/>
      <c r="J12692" s="61"/>
      <c r="K12692" s="61"/>
      <c r="L12692" s="61"/>
      <c r="M12692" s="61"/>
      <c r="N12692" s="61"/>
      <c r="O12692" s="61"/>
      <c r="P12692" s="61"/>
      <c r="Q12692" s="61"/>
      <c r="R12692" s="61"/>
      <c r="S12692" s="61"/>
      <c r="T12692" s="61"/>
      <c r="U12692" s="61"/>
      <c r="V12692" s="61"/>
      <c r="W12692" s="61"/>
      <c r="X12692" s="61"/>
      <c r="Y12692" s="61"/>
      <c r="Z12692" s="61"/>
      <c r="AA12692" s="61"/>
      <c r="AB12692" s="61"/>
      <c r="AC12692" s="61"/>
      <c r="AD12692" s="61"/>
      <c r="AE12692" s="61"/>
      <c r="AF12692" s="61"/>
      <c r="AG12692" s="61"/>
      <c r="AH12692" s="61"/>
      <c r="AI12692" s="61"/>
      <c r="AJ12692" s="61"/>
      <c r="AK12692" s="61"/>
      <c r="AL12692" s="61"/>
      <c r="AM12692" s="61"/>
      <c r="AN12692" s="61"/>
      <c r="AO12692" s="61"/>
      <c r="AP12692" s="62"/>
      <c r="AQ12692" s="61"/>
      <c r="AR12692" s="61"/>
      <c r="AS12692" s="61"/>
      <c r="AT12692" s="61"/>
      <c r="AU12692" s="61"/>
      <c r="AV12692" s="61"/>
      <c r="AW12692" s="60"/>
    </row>
    <row r="12693" s="59" customFormat="1" customHeight="1" spans="1:49">
      <c r="A12693" s="60"/>
      <c r="B12693" s="60"/>
      <c r="C12693" s="60"/>
      <c r="D12693" s="60"/>
      <c r="H12693" s="61"/>
      <c r="I12693" s="61"/>
      <c r="J12693" s="61"/>
      <c r="K12693" s="61"/>
      <c r="L12693" s="61"/>
      <c r="M12693" s="61"/>
      <c r="N12693" s="61"/>
      <c r="O12693" s="61"/>
      <c r="P12693" s="61"/>
      <c r="Q12693" s="61"/>
      <c r="R12693" s="61"/>
      <c r="S12693" s="61"/>
      <c r="T12693" s="61"/>
      <c r="U12693" s="61"/>
      <c r="V12693" s="61"/>
      <c r="W12693" s="61"/>
      <c r="X12693" s="61"/>
      <c r="Y12693" s="61"/>
      <c r="Z12693" s="61"/>
      <c r="AA12693" s="61"/>
      <c r="AB12693" s="61"/>
      <c r="AC12693" s="61"/>
      <c r="AD12693" s="61"/>
      <c r="AE12693" s="61"/>
      <c r="AF12693" s="61"/>
      <c r="AG12693" s="61"/>
      <c r="AH12693" s="61"/>
      <c r="AI12693" s="61"/>
      <c r="AJ12693" s="61"/>
      <c r="AK12693" s="61"/>
      <c r="AL12693" s="61"/>
      <c r="AM12693" s="61"/>
      <c r="AN12693" s="61"/>
      <c r="AO12693" s="61"/>
      <c r="AP12693" s="62"/>
      <c r="AQ12693" s="61"/>
      <c r="AR12693" s="61"/>
      <c r="AS12693" s="61"/>
      <c r="AT12693" s="61"/>
      <c r="AU12693" s="61"/>
      <c r="AV12693" s="61"/>
      <c r="AW12693" s="60"/>
    </row>
    <row r="12694" s="59" customFormat="1" customHeight="1" spans="1:49">
      <c r="A12694" s="60"/>
      <c r="B12694" s="60"/>
      <c r="C12694" s="60"/>
      <c r="D12694" s="60"/>
      <c r="H12694" s="61"/>
      <c r="I12694" s="61"/>
      <c r="J12694" s="61"/>
      <c r="K12694" s="61"/>
      <c r="L12694" s="61"/>
      <c r="M12694" s="61"/>
      <c r="N12694" s="61"/>
      <c r="O12694" s="61"/>
      <c r="P12694" s="61"/>
      <c r="Q12694" s="61"/>
      <c r="R12694" s="61"/>
      <c r="S12694" s="61"/>
      <c r="T12694" s="61"/>
      <c r="U12694" s="61"/>
      <c r="V12694" s="61"/>
      <c r="W12694" s="61"/>
      <c r="X12694" s="61"/>
      <c r="Y12694" s="61"/>
      <c r="Z12694" s="61"/>
      <c r="AA12694" s="61"/>
      <c r="AB12694" s="61"/>
      <c r="AC12694" s="61"/>
      <c r="AD12694" s="61"/>
      <c r="AE12694" s="61"/>
      <c r="AF12694" s="61"/>
      <c r="AG12694" s="61"/>
      <c r="AH12694" s="61"/>
      <c r="AI12694" s="61"/>
      <c r="AJ12694" s="61"/>
      <c r="AK12694" s="61"/>
      <c r="AL12694" s="61"/>
      <c r="AM12694" s="61"/>
      <c r="AN12694" s="61"/>
      <c r="AO12694" s="61"/>
      <c r="AP12694" s="62"/>
      <c r="AQ12694" s="61"/>
      <c r="AR12694" s="61"/>
      <c r="AS12694" s="61"/>
      <c r="AT12694" s="61"/>
      <c r="AU12694" s="61"/>
      <c r="AV12694" s="61"/>
      <c r="AW12694" s="60"/>
    </row>
    <row r="12695" s="59" customFormat="1" customHeight="1" spans="1:49">
      <c r="A12695" s="60"/>
      <c r="B12695" s="60"/>
      <c r="C12695" s="60"/>
      <c r="D12695" s="60"/>
      <c r="H12695" s="61"/>
      <c r="I12695" s="61"/>
      <c r="J12695" s="61"/>
      <c r="K12695" s="61"/>
      <c r="L12695" s="61"/>
      <c r="M12695" s="61"/>
      <c r="N12695" s="61"/>
      <c r="O12695" s="61"/>
      <c r="P12695" s="61"/>
      <c r="Q12695" s="61"/>
      <c r="R12695" s="61"/>
      <c r="S12695" s="61"/>
      <c r="T12695" s="61"/>
      <c r="U12695" s="61"/>
      <c r="V12695" s="61"/>
      <c r="W12695" s="61"/>
      <c r="X12695" s="61"/>
      <c r="Y12695" s="61"/>
      <c r="Z12695" s="61"/>
      <c r="AA12695" s="61"/>
      <c r="AB12695" s="61"/>
      <c r="AC12695" s="61"/>
      <c r="AD12695" s="61"/>
      <c r="AE12695" s="61"/>
      <c r="AF12695" s="61"/>
      <c r="AG12695" s="61"/>
      <c r="AH12695" s="61"/>
      <c r="AI12695" s="61"/>
      <c r="AJ12695" s="61"/>
      <c r="AK12695" s="61"/>
      <c r="AL12695" s="61"/>
      <c r="AM12695" s="61"/>
      <c r="AN12695" s="61"/>
      <c r="AO12695" s="61"/>
      <c r="AP12695" s="62"/>
      <c r="AQ12695" s="61"/>
      <c r="AR12695" s="61"/>
      <c r="AS12695" s="61"/>
      <c r="AT12695" s="61"/>
      <c r="AU12695" s="61"/>
      <c r="AV12695" s="61"/>
      <c r="AW12695" s="60"/>
    </row>
    <row r="12696" s="59" customFormat="1" customHeight="1" spans="1:49">
      <c r="A12696" s="60"/>
      <c r="B12696" s="60"/>
      <c r="C12696" s="60"/>
      <c r="D12696" s="60"/>
      <c r="H12696" s="61"/>
      <c r="I12696" s="61"/>
      <c r="J12696" s="61"/>
      <c r="K12696" s="61"/>
      <c r="L12696" s="61"/>
      <c r="M12696" s="61"/>
      <c r="N12696" s="61"/>
      <c r="O12696" s="61"/>
      <c r="P12696" s="61"/>
      <c r="Q12696" s="61"/>
      <c r="R12696" s="61"/>
      <c r="S12696" s="61"/>
      <c r="T12696" s="61"/>
      <c r="U12696" s="61"/>
      <c r="V12696" s="61"/>
      <c r="W12696" s="61"/>
      <c r="X12696" s="61"/>
      <c r="Y12696" s="61"/>
      <c r="Z12696" s="61"/>
      <c r="AA12696" s="61"/>
      <c r="AB12696" s="61"/>
      <c r="AC12696" s="61"/>
      <c r="AD12696" s="61"/>
      <c r="AE12696" s="61"/>
      <c r="AF12696" s="61"/>
      <c r="AG12696" s="61"/>
      <c r="AH12696" s="61"/>
      <c r="AI12696" s="61"/>
      <c r="AJ12696" s="61"/>
      <c r="AK12696" s="61"/>
      <c r="AL12696" s="61"/>
      <c r="AM12696" s="61"/>
      <c r="AN12696" s="61"/>
      <c r="AO12696" s="61"/>
      <c r="AP12696" s="62"/>
      <c r="AQ12696" s="61"/>
      <c r="AR12696" s="61"/>
      <c r="AS12696" s="61"/>
      <c r="AT12696" s="61"/>
      <c r="AU12696" s="61"/>
      <c r="AV12696" s="61"/>
      <c r="AW12696" s="60"/>
    </row>
    <row r="12697" s="59" customFormat="1" customHeight="1" spans="1:49">
      <c r="A12697" s="60"/>
      <c r="B12697" s="60"/>
      <c r="C12697" s="60"/>
      <c r="D12697" s="60"/>
      <c r="H12697" s="61"/>
      <c r="I12697" s="61"/>
      <c r="J12697" s="61"/>
      <c r="K12697" s="61"/>
      <c r="L12697" s="61"/>
      <c r="M12697" s="61"/>
      <c r="N12697" s="61"/>
      <c r="O12697" s="61"/>
      <c r="P12697" s="61"/>
      <c r="Q12697" s="61"/>
      <c r="R12697" s="61"/>
      <c r="S12697" s="61"/>
      <c r="T12697" s="61"/>
      <c r="U12697" s="61"/>
      <c r="V12697" s="61"/>
      <c r="W12697" s="61"/>
      <c r="X12697" s="61"/>
      <c r="Y12697" s="61"/>
      <c r="Z12697" s="61"/>
      <c r="AA12697" s="61"/>
      <c r="AB12697" s="61"/>
      <c r="AC12697" s="61"/>
      <c r="AD12697" s="61"/>
      <c r="AE12697" s="61"/>
      <c r="AF12697" s="61"/>
      <c r="AG12697" s="61"/>
      <c r="AH12697" s="61"/>
      <c r="AI12697" s="61"/>
      <c r="AJ12697" s="61"/>
      <c r="AK12697" s="61"/>
      <c r="AL12697" s="61"/>
      <c r="AM12697" s="61"/>
      <c r="AN12697" s="61"/>
      <c r="AO12697" s="61"/>
      <c r="AP12697" s="62"/>
      <c r="AQ12697" s="61"/>
      <c r="AR12697" s="61"/>
      <c r="AS12697" s="61"/>
      <c r="AT12697" s="61"/>
      <c r="AU12697" s="61"/>
      <c r="AV12697" s="61"/>
      <c r="AW12697" s="60"/>
    </row>
    <row r="12698" s="59" customFormat="1" customHeight="1" spans="1:49">
      <c r="A12698" s="60"/>
      <c r="B12698" s="60"/>
      <c r="C12698" s="60"/>
      <c r="D12698" s="60"/>
      <c r="H12698" s="61"/>
      <c r="I12698" s="61"/>
      <c r="J12698" s="61"/>
      <c r="K12698" s="61"/>
      <c r="L12698" s="61"/>
      <c r="M12698" s="61"/>
      <c r="N12698" s="61"/>
      <c r="O12698" s="61"/>
      <c r="P12698" s="61"/>
      <c r="Q12698" s="61"/>
      <c r="R12698" s="61"/>
      <c r="S12698" s="61"/>
      <c r="T12698" s="61"/>
      <c r="U12698" s="61"/>
      <c r="V12698" s="61"/>
      <c r="W12698" s="61"/>
      <c r="X12698" s="61"/>
      <c r="Y12698" s="61"/>
      <c r="Z12698" s="61"/>
      <c r="AA12698" s="61"/>
      <c r="AB12698" s="61"/>
      <c r="AC12698" s="61"/>
      <c r="AD12698" s="61"/>
      <c r="AE12698" s="61"/>
      <c r="AF12698" s="61"/>
      <c r="AG12698" s="61"/>
      <c r="AH12698" s="61"/>
      <c r="AI12698" s="61"/>
      <c r="AJ12698" s="61"/>
      <c r="AK12698" s="61"/>
      <c r="AL12698" s="61"/>
      <c r="AM12698" s="61"/>
      <c r="AN12698" s="61"/>
      <c r="AO12698" s="61"/>
      <c r="AP12698" s="62"/>
      <c r="AQ12698" s="61"/>
      <c r="AR12698" s="61"/>
      <c r="AS12698" s="61"/>
      <c r="AT12698" s="61"/>
      <c r="AU12698" s="61"/>
      <c r="AV12698" s="61"/>
      <c r="AW12698" s="60"/>
    </row>
    <row r="12699" s="59" customFormat="1" customHeight="1" spans="1:49">
      <c r="A12699" s="60"/>
      <c r="B12699" s="60"/>
      <c r="C12699" s="60"/>
      <c r="D12699" s="60"/>
      <c r="H12699" s="61"/>
      <c r="I12699" s="61"/>
      <c r="J12699" s="61"/>
      <c r="K12699" s="61"/>
      <c r="L12699" s="61"/>
      <c r="M12699" s="61"/>
      <c r="N12699" s="61"/>
      <c r="O12699" s="61"/>
      <c r="P12699" s="61"/>
      <c r="Q12699" s="61"/>
      <c r="R12699" s="61"/>
      <c r="S12699" s="61"/>
      <c r="T12699" s="61"/>
      <c r="U12699" s="61"/>
      <c r="V12699" s="61"/>
      <c r="W12699" s="61"/>
      <c r="X12699" s="61"/>
      <c r="Y12699" s="61"/>
      <c r="Z12699" s="61"/>
      <c r="AA12699" s="61"/>
      <c r="AB12699" s="61"/>
      <c r="AC12699" s="61"/>
      <c r="AD12699" s="61"/>
      <c r="AE12699" s="61"/>
      <c r="AF12699" s="61"/>
      <c r="AG12699" s="61"/>
      <c r="AH12699" s="61"/>
      <c r="AI12699" s="61"/>
      <c r="AJ12699" s="61"/>
      <c r="AK12699" s="61"/>
      <c r="AL12699" s="61"/>
      <c r="AM12699" s="61"/>
      <c r="AN12699" s="61"/>
      <c r="AO12699" s="61"/>
      <c r="AP12699" s="62"/>
      <c r="AQ12699" s="61"/>
      <c r="AR12699" s="61"/>
      <c r="AS12699" s="61"/>
      <c r="AT12699" s="61"/>
      <c r="AU12699" s="61"/>
      <c r="AV12699" s="61"/>
      <c r="AW12699" s="60"/>
    </row>
    <row r="12700" s="59" customFormat="1" customHeight="1" spans="1:49">
      <c r="A12700" s="60"/>
      <c r="B12700" s="60"/>
      <c r="C12700" s="60"/>
      <c r="D12700" s="60"/>
      <c r="H12700" s="61"/>
      <c r="I12700" s="61"/>
      <c r="J12700" s="61"/>
      <c r="K12700" s="61"/>
      <c r="L12700" s="61"/>
      <c r="M12700" s="61"/>
      <c r="N12700" s="61"/>
      <c r="O12700" s="61"/>
      <c r="P12700" s="61"/>
      <c r="Q12700" s="61"/>
      <c r="R12700" s="61"/>
      <c r="S12700" s="61"/>
      <c r="T12700" s="61"/>
      <c r="U12700" s="61"/>
      <c r="V12700" s="61"/>
      <c r="W12700" s="61"/>
      <c r="X12700" s="61"/>
      <c r="Y12700" s="61"/>
      <c r="Z12700" s="61"/>
      <c r="AA12700" s="61"/>
      <c r="AB12700" s="61"/>
      <c r="AC12700" s="61"/>
      <c r="AD12700" s="61"/>
      <c r="AE12700" s="61"/>
      <c r="AF12700" s="61"/>
      <c r="AG12700" s="61"/>
      <c r="AH12700" s="61"/>
      <c r="AI12700" s="61"/>
      <c r="AJ12700" s="61"/>
      <c r="AK12700" s="61"/>
      <c r="AL12700" s="61"/>
      <c r="AM12700" s="61"/>
      <c r="AN12700" s="61"/>
      <c r="AO12700" s="61"/>
      <c r="AP12700" s="62"/>
      <c r="AQ12700" s="61"/>
      <c r="AR12700" s="61"/>
      <c r="AS12700" s="61"/>
      <c r="AT12700" s="61"/>
      <c r="AU12700" s="61"/>
      <c r="AV12700" s="61"/>
      <c r="AW12700" s="60"/>
    </row>
    <row r="12701" s="59" customFormat="1" customHeight="1" spans="1:49">
      <c r="A12701" s="60"/>
      <c r="B12701" s="60"/>
      <c r="C12701" s="60"/>
      <c r="D12701" s="60"/>
      <c r="H12701" s="61"/>
      <c r="I12701" s="61"/>
      <c r="J12701" s="61"/>
      <c r="K12701" s="61"/>
      <c r="L12701" s="61"/>
      <c r="M12701" s="61"/>
      <c r="N12701" s="61"/>
      <c r="O12701" s="61"/>
      <c r="P12701" s="61"/>
      <c r="Q12701" s="61"/>
      <c r="R12701" s="61"/>
      <c r="S12701" s="61"/>
      <c r="T12701" s="61"/>
      <c r="U12701" s="61"/>
      <c r="V12701" s="61"/>
      <c r="W12701" s="61"/>
      <c r="X12701" s="61"/>
      <c r="Y12701" s="61"/>
      <c r="Z12701" s="61"/>
      <c r="AA12701" s="61"/>
      <c r="AB12701" s="61"/>
      <c r="AC12701" s="61"/>
      <c r="AD12701" s="61"/>
      <c r="AE12701" s="61"/>
      <c r="AF12701" s="61"/>
      <c r="AG12701" s="61"/>
      <c r="AH12701" s="61"/>
      <c r="AI12701" s="61"/>
      <c r="AJ12701" s="61"/>
      <c r="AK12701" s="61"/>
      <c r="AL12701" s="61"/>
      <c r="AM12701" s="61"/>
      <c r="AN12701" s="61"/>
      <c r="AO12701" s="61"/>
      <c r="AP12701" s="62"/>
      <c r="AQ12701" s="61"/>
      <c r="AR12701" s="61"/>
      <c r="AS12701" s="61"/>
      <c r="AT12701" s="61"/>
      <c r="AU12701" s="61"/>
      <c r="AV12701" s="61"/>
      <c r="AW12701" s="60"/>
    </row>
    <row r="12702" s="59" customFormat="1" customHeight="1" spans="1:49">
      <c r="A12702" s="60"/>
      <c r="B12702" s="60"/>
      <c r="C12702" s="60"/>
      <c r="D12702" s="60"/>
      <c r="H12702" s="61"/>
      <c r="I12702" s="61"/>
      <c r="J12702" s="61"/>
      <c r="K12702" s="61"/>
      <c r="L12702" s="61"/>
      <c r="M12702" s="61"/>
      <c r="N12702" s="61"/>
      <c r="O12702" s="61"/>
      <c r="P12702" s="61"/>
      <c r="Q12702" s="61"/>
      <c r="R12702" s="61"/>
      <c r="S12702" s="61"/>
      <c r="T12702" s="61"/>
      <c r="U12702" s="61"/>
      <c r="V12702" s="61"/>
      <c r="W12702" s="61"/>
      <c r="X12702" s="61"/>
      <c r="Y12702" s="61"/>
      <c r="Z12702" s="61"/>
      <c r="AA12702" s="61"/>
      <c r="AB12702" s="61"/>
      <c r="AC12702" s="61"/>
      <c r="AD12702" s="61"/>
      <c r="AE12702" s="61"/>
      <c r="AF12702" s="61"/>
      <c r="AG12702" s="61"/>
      <c r="AH12702" s="61"/>
      <c r="AI12702" s="61"/>
      <c r="AJ12702" s="61"/>
      <c r="AK12702" s="61"/>
      <c r="AL12702" s="61"/>
      <c r="AM12702" s="61"/>
      <c r="AN12702" s="61"/>
      <c r="AO12702" s="61"/>
      <c r="AP12702" s="62"/>
      <c r="AQ12702" s="61"/>
      <c r="AR12702" s="61"/>
      <c r="AS12702" s="61"/>
      <c r="AT12702" s="61"/>
      <c r="AU12702" s="61"/>
      <c r="AV12702" s="61"/>
      <c r="AW12702" s="60"/>
    </row>
    <row r="12703" s="59" customFormat="1" customHeight="1" spans="1:49">
      <c r="A12703" s="60"/>
      <c r="B12703" s="60"/>
      <c r="C12703" s="60"/>
      <c r="D12703" s="60"/>
      <c r="H12703" s="61"/>
      <c r="I12703" s="61"/>
      <c r="J12703" s="61"/>
      <c r="K12703" s="61"/>
      <c r="L12703" s="61"/>
      <c r="M12703" s="61"/>
      <c r="N12703" s="61"/>
      <c r="O12703" s="61"/>
      <c r="P12703" s="61"/>
      <c r="Q12703" s="61"/>
      <c r="R12703" s="61"/>
      <c r="S12703" s="61"/>
      <c r="T12703" s="61"/>
      <c r="U12703" s="61"/>
      <c r="V12703" s="61"/>
      <c r="W12703" s="61"/>
      <c r="X12703" s="61"/>
      <c r="Y12703" s="61"/>
      <c r="Z12703" s="61"/>
      <c r="AA12703" s="61"/>
      <c r="AB12703" s="61"/>
      <c r="AC12703" s="61"/>
      <c r="AD12703" s="61"/>
      <c r="AE12703" s="61"/>
      <c r="AF12703" s="61"/>
      <c r="AG12703" s="61"/>
      <c r="AH12703" s="61"/>
      <c r="AI12703" s="61"/>
      <c r="AJ12703" s="61"/>
      <c r="AK12703" s="61"/>
      <c r="AL12703" s="61"/>
      <c r="AM12703" s="61"/>
      <c r="AN12703" s="61"/>
      <c r="AO12703" s="61"/>
      <c r="AP12703" s="62"/>
      <c r="AQ12703" s="61"/>
      <c r="AR12703" s="61"/>
      <c r="AS12703" s="61"/>
      <c r="AT12703" s="61"/>
      <c r="AU12703" s="61"/>
      <c r="AV12703" s="61"/>
      <c r="AW12703" s="60"/>
    </row>
    <row r="12704" s="59" customFormat="1" customHeight="1" spans="1:49">
      <c r="A12704" s="60"/>
      <c r="B12704" s="60"/>
      <c r="C12704" s="60"/>
      <c r="D12704" s="60"/>
      <c r="H12704" s="61"/>
      <c r="I12704" s="61"/>
      <c r="J12704" s="61"/>
      <c r="K12704" s="61"/>
      <c r="L12704" s="61"/>
      <c r="M12704" s="61"/>
      <c r="N12704" s="61"/>
      <c r="O12704" s="61"/>
      <c r="P12704" s="61"/>
      <c r="Q12704" s="61"/>
      <c r="R12704" s="61"/>
      <c r="S12704" s="61"/>
      <c r="T12704" s="61"/>
      <c r="U12704" s="61"/>
      <c r="V12704" s="61"/>
      <c r="W12704" s="61"/>
      <c r="X12704" s="61"/>
      <c r="Y12704" s="61"/>
      <c r="Z12704" s="61"/>
      <c r="AA12704" s="61"/>
      <c r="AB12704" s="61"/>
      <c r="AC12704" s="61"/>
      <c r="AD12704" s="61"/>
      <c r="AE12704" s="61"/>
      <c r="AF12704" s="61"/>
      <c r="AG12704" s="61"/>
      <c r="AH12704" s="61"/>
      <c r="AI12704" s="61"/>
      <c r="AJ12704" s="61"/>
      <c r="AK12704" s="61"/>
      <c r="AL12704" s="61"/>
      <c r="AM12704" s="61"/>
      <c r="AN12704" s="61"/>
      <c r="AO12704" s="61"/>
      <c r="AP12704" s="62"/>
      <c r="AQ12704" s="61"/>
      <c r="AR12704" s="61"/>
      <c r="AS12704" s="61"/>
      <c r="AT12704" s="61"/>
      <c r="AU12704" s="61"/>
      <c r="AV12704" s="61"/>
      <c r="AW12704" s="60"/>
    </row>
    <row r="12705" s="59" customFormat="1" customHeight="1" spans="1:49">
      <c r="A12705" s="60"/>
      <c r="B12705" s="60"/>
      <c r="C12705" s="60"/>
      <c r="D12705" s="60"/>
      <c r="H12705" s="61"/>
      <c r="I12705" s="61"/>
      <c r="J12705" s="61"/>
      <c r="K12705" s="61"/>
      <c r="L12705" s="61"/>
      <c r="M12705" s="61"/>
      <c r="N12705" s="61"/>
      <c r="O12705" s="61"/>
      <c r="P12705" s="61"/>
      <c r="Q12705" s="61"/>
      <c r="R12705" s="61"/>
      <c r="S12705" s="61"/>
      <c r="T12705" s="61"/>
      <c r="U12705" s="61"/>
      <c r="V12705" s="61"/>
      <c r="W12705" s="61"/>
      <c r="X12705" s="61"/>
      <c r="Y12705" s="61"/>
      <c r="Z12705" s="61"/>
      <c r="AA12705" s="61"/>
      <c r="AB12705" s="61"/>
      <c r="AC12705" s="61"/>
      <c r="AD12705" s="61"/>
      <c r="AE12705" s="61"/>
      <c r="AF12705" s="61"/>
      <c r="AG12705" s="61"/>
      <c r="AH12705" s="61"/>
      <c r="AI12705" s="61"/>
      <c r="AJ12705" s="61"/>
      <c r="AK12705" s="61"/>
      <c r="AL12705" s="61"/>
      <c r="AM12705" s="61"/>
      <c r="AN12705" s="61"/>
      <c r="AO12705" s="61"/>
      <c r="AP12705" s="62"/>
      <c r="AQ12705" s="61"/>
      <c r="AR12705" s="61"/>
      <c r="AS12705" s="61"/>
      <c r="AT12705" s="61"/>
      <c r="AU12705" s="61"/>
      <c r="AV12705" s="61"/>
      <c r="AW12705" s="60"/>
    </row>
    <row r="12706" s="59" customFormat="1" customHeight="1" spans="1:49">
      <c r="A12706" s="60"/>
      <c r="B12706" s="60"/>
      <c r="C12706" s="60"/>
      <c r="D12706" s="60"/>
      <c r="H12706" s="61"/>
      <c r="I12706" s="61"/>
      <c r="J12706" s="61"/>
      <c r="K12706" s="61"/>
      <c r="L12706" s="61"/>
      <c r="M12706" s="61"/>
      <c r="N12706" s="61"/>
      <c r="O12706" s="61"/>
      <c r="P12706" s="61"/>
      <c r="Q12706" s="61"/>
      <c r="R12706" s="61"/>
      <c r="S12706" s="61"/>
      <c r="T12706" s="61"/>
      <c r="U12706" s="61"/>
      <c r="V12706" s="61"/>
      <c r="W12706" s="61"/>
      <c r="X12706" s="61"/>
      <c r="Y12706" s="61"/>
      <c r="Z12706" s="61"/>
      <c r="AA12706" s="61"/>
      <c r="AB12706" s="61"/>
      <c r="AC12706" s="61"/>
      <c r="AD12706" s="61"/>
      <c r="AE12706" s="61"/>
      <c r="AF12706" s="61"/>
      <c r="AG12706" s="61"/>
      <c r="AH12706" s="61"/>
      <c r="AI12706" s="61"/>
      <c r="AJ12706" s="61"/>
      <c r="AK12706" s="61"/>
      <c r="AL12706" s="61"/>
      <c r="AM12706" s="61"/>
      <c r="AN12706" s="61"/>
      <c r="AO12706" s="61"/>
      <c r="AP12706" s="62"/>
      <c r="AQ12706" s="61"/>
      <c r="AR12706" s="61"/>
      <c r="AS12706" s="61"/>
      <c r="AT12706" s="61"/>
      <c r="AU12706" s="61"/>
      <c r="AV12706" s="61"/>
      <c r="AW12706" s="60"/>
    </row>
    <row r="12707" s="59" customFormat="1" customHeight="1" spans="1:49">
      <c r="A12707" s="60"/>
      <c r="B12707" s="60"/>
      <c r="C12707" s="60"/>
      <c r="D12707" s="60"/>
      <c r="H12707" s="61"/>
      <c r="I12707" s="61"/>
      <c r="J12707" s="61"/>
      <c r="K12707" s="61"/>
      <c r="L12707" s="61"/>
      <c r="M12707" s="61"/>
      <c r="N12707" s="61"/>
      <c r="O12707" s="61"/>
      <c r="P12707" s="61"/>
      <c r="Q12707" s="61"/>
      <c r="R12707" s="61"/>
      <c r="S12707" s="61"/>
      <c r="T12707" s="61"/>
      <c r="U12707" s="61"/>
      <c r="V12707" s="61"/>
      <c r="W12707" s="61"/>
      <c r="X12707" s="61"/>
      <c r="Y12707" s="61"/>
      <c r="Z12707" s="61"/>
      <c r="AA12707" s="61"/>
      <c r="AB12707" s="61"/>
      <c r="AC12707" s="61"/>
      <c r="AD12707" s="61"/>
      <c r="AE12707" s="61"/>
      <c r="AF12707" s="61"/>
      <c r="AG12707" s="61"/>
      <c r="AH12707" s="61"/>
      <c r="AI12707" s="61"/>
      <c r="AJ12707" s="61"/>
      <c r="AK12707" s="61"/>
      <c r="AL12707" s="61"/>
      <c r="AM12707" s="61"/>
      <c r="AN12707" s="61"/>
      <c r="AO12707" s="61"/>
      <c r="AP12707" s="62"/>
      <c r="AQ12707" s="61"/>
      <c r="AR12707" s="61"/>
      <c r="AS12707" s="61"/>
      <c r="AT12707" s="61"/>
      <c r="AU12707" s="61"/>
      <c r="AV12707" s="61"/>
      <c r="AW12707" s="60"/>
    </row>
    <row r="12708" s="59" customFormat="1" customHeight="1" spans="1:49">
      <c r="A12708" s="60"/>
      <c r="B12708" s="60"/>
      <c r="C12708" s="60"/>
      <c r="D12708" s="60"/>
      <c r="H12708" s="61"/>
      <c r="I12708" s="61"/>
      <c r="J12708" s="61"/>
      <c r="K12708" s="61"/>
      <c r="L12708" s="61"/>
      <c r="M12708" s="61"/>
      <c r="N12708" s="61"/>
      <c r="O12708" s="61"/>
      <c r="P12708" s="61"/>
      <c r="Q12708" s="61"/>
      <c r="R12708" s="61"/>
      <c r="S12708" s="61"/>
      <c r="T12708" s="61"/>
      <c r="U12708" s="61"/>
      <c r="V12708" s="61"/>
      <c r="W12708" s="61"/>
      <c r="X12708" s="61"/>
      <c r="Y12708" s="61"/>
      <c r="Z12708" s="61"/>
      <c r="AA12708" s="61"/>
      <c r="AB12708" s="61"/>
      <c r="AC12708" s="61"/>
      <c r="AD12708" s="61"/>
      <c r="AE12708" s="61"/>
      <c r="AF12708" s="61"/>
      <c r="AG12708" s="61"/>
      <c r="AH12708" s="61"/>
      <c r="AI12708" s="61"/>
      <c r="AJ12708" s="61"/>
      <c r="AK12708" s="61"/>
      <c r="AL12708" s="61"/>
      <c r="AM12708" s="61"/>
      <c r="AN12708" s="61"/>
      <c r="AO12708" s="61"/>
      <c r="AP12708" s="62"/>
      <c r="AQ12708" s="61"/>
      <c r="AR12708" s="61"/>
      <c r="AS12708" s="61"/>
      <c r="AT12708" s="61"/>
      <c r="AU12708" s="61"/>
      <c r="AV12708" s="61"/>
      <c r="AW12708" s="60"/>
    </row>
    <row r="12709" s="59" customFormat="1" customHeight="1" spans="1:49">
      <c r="A12709" s="60"/>
      <c r="B12709" s="60"/>
      <c r="C12709" s="60"/>
      <c r="D12709" s="60"/>
      <c r="H12709" s="61"/>
      <c r="I12709" s="61"/>
      <c r="J12709" s="61"/>
      <c r="K12709" s="61"/>
      <c r="L12709" s="61"/>
      <c r="M12709" s="61"/>
      <c r="N12709" s="61"/>
      <c r="O12709" s="61"/>
      <c r="P12709" s="61"/>
      <c r="Q12709" s="61"/>
      <c r="R12709" s="61"/>
      <c r="S12709" s="61"/>
      <c r="T12709" s="61"/>
      <c r="U12709" s="61"/>
      <c r="V12709" s="61"/>
      <c r="W12709" s="61"/>
      <c r="X12709" s="61"/>
      <c r="Y12709" s="61"/>
      <c r="Z12709" s="61"/>
      <c r="AA12709" s="61"/>
      <c r="AB12709" s="61"/>
      <c r="AC12709" s="61"/>
      <c r="AD12709" s="61"/>
      <c r="AE12709" s="61"/>
      <c r="AF12709" s="61"/>
      <c r="AG12709" s="61"/>
      <c r="AH12709" s="61"/>
      <c r="AI12709" s="61"/>
      <c r="AJ12709" s="61"/>
      <c r="AK12709" s="61"/>
      <c r="AL12709" s="61"/>
      <c r="AM12709" s="61"/>
      <c r="AN12709" s="61"/>
      <c r="AO12709" s="61"/>
      <c r="AP12709" s="62"/>
      <c r="AQ12709" s="61"/>
      <c r="AR12709" s="61"/>
      <c r="AS12709" s="61"/>
      <c r="AT12709" s="61"/>
      <c r="AU12709" s="61"/>
      <c r="AV12709" s="61"/>
      <c r="AW12709" s="60"/>
    </row>
    <row r="12710" s="59" customFormat="1" customHeight="1" spans="1:49">
      <c r="A12710" s="60"/>
      <c r="B12710" s="60"/>
      <c r="C12710" s="60"/>
      <c r="D12710" s="60"/>
      <c r="H12710" s="61"/>
      <c r="I12710" s="61"/>
      <c r="J12710" s="61"/>
      <c r="K12710" s="61"/>
      <c r="L12710" s="61"/>
      <c r="M12710" s="61"/>
      <c r="N12710" s="61"/>
      <c r="O12710" s="61"/>
      <c r="P12710" s="61"/>
      <c r="Q12710" s="61"/>
      <c r="R12710" s="61"/>
      <c r="S12710" s="61"/>
      <c r="T12710" s="61"/>
      <c r="U12710" s="61"/>
      <c r="V12710" s="61"/>
      <c r="W12710" s="61"/>
      <c r="X12710" s="61"/>
      <c r="Y12710" s="61"/>
      <c r="Z12710" s="61"/>
      <c r="AA12710" s="61"/>
      <c r="AB12710" s="61"/>
      <c r="AC12710" s="61"/>
      <c r="AD12710" s="61"/>
      <c r="AE12710" s="61"/>
      <c r="AF12710" s="61"/>
      <c r="AG12710" s="61"/>
      <c r="AH12710" s="61"/>
      <c r="AI12710" s="61"/>
      <c r="AJ12710" s="61"/>
      <c r="AK12710" s="61"/>
      <c r="AL12710" s="61"/>
      <c r="AM12710" s="61"/>
      <c r="AN12710" s="61"/>
      <c r="AO12710" s="61"/>
      <c r="AP12710" s="62"/>
      <c r="AQ12710" s="61"/>
      <c r="AR12710" s="61"/>
      <c r="AS12710" s="61"/>
      <c r="AT12710" s="61"/>
      <c r="AU12710" s="61"/>
      <c r="AV12710" s="61"/>
      <c r="AW12710" s="60"/>
    </row>
    <row r="12711" s="59" customFormat="1" customHeight="1" spans="1:49">
      <c r="A12711" s="60"/>
      <c r="B12711" s="60"/>
      <c r="C12711" s="60"/>
      <c r="D12711" s="60"/>
      <c r="H12711" s="61"/>
      <c r="I12711" s="61"/>
      <c r="J12711" s="61"/>
      <c r="K12711" s="61"/>
      <c r="L12711" s="61"/>
      <c r="M12711" s="61"/>
      <c r="N12711" s="61"/>
      <c r="O12711" s="61"/>
      <c r="P12711" s="61"/>
      <c r="Q12711" s="61"/>
      <c r="R12711" s="61"/>
      <c r="S12711" s="61"/>
      <c r="T12711" s="61"/>
      <c r="U12711" s="61"/>
      <c r="V12711" s="61"/>
      <c r="W12711" s="61"/>
      <c r="X12711" s="61"/>
      <c r="Y12711" s="61"/>
      <c r="Z12711" s="61"/>
      <c r="AA12711" s="61"/>
      <c r="AB12711" s="61"/>
      <c r="AC12711" s="61"/>
      <c r="AD12711" s="61"/>
      <c r="AE12711" s="61"/>
      <c r="AF12711" s="61"/>
      <c r="AG12711" s="61"/>
      <c r="AH12711" s="61"/>
      <c r="AI12711" s="61"/>
      <c r="AJ12711" s="61"/>
      <c r="AK12711" s="61"/>
      <c r="AL12711" s="61"/>
      <c r="AM12711" s="61"/>
      <c r="AN12711" s="61"/>
      <c r="AO12711" s="61"/>
      <c r="AP12711" s="62"/>
      <c r="AQ12711" s="61"/>
      <c r="AR12711" s="61"/>
      <c r="AS12711" s="61"/>
      <c r="AT12711" s="61"/>
      <c r="AU12711" s="61"/>
      <c r="AV12711" s="61"/>
      <c r="AW12711" s="60"/>
    </row>
    <row r="12712" s="59" customFormat="1" customHeight="1" spans="1:49">
      <c r="A12712" s="60"/>
      <c r="B12712" s="60"/>
      <c r="C12712" s="60"/>
      <c r="D12712" s="60"/>
      <c r="H12712" s="61"/>
      <c r="I12712" s="61"/>
      <c r="J12712" s="61"/>
      <c r="K12712" s="61"/>
      <c r="L12712" s="61"/>
      <c r="M12712" s="61"/>
      <c r="N12712" s="61"/>
      <c r="O12712" s="61"/>
      <c r="P12712" s="61"/>
      <c r="Q12712" s="61"/>
      <c r="R12712" s="61"/>
      <c r="S12712" s="61"/>
      <c r="T12712" s="61"/>
      <c r="U12712" s="61"/>
      <c r="V12712" s="61"/>
      <c r="W12712" s="61"/>
      <c r="X12712" s="61"/>
      <c r="Y12712" s="61"/>
      <c r="Z12712" s="61"/>
      <c r="AA12712" s="61"/>
      <c r="AB12712" s="61"/>
      <c r="AC12712" s="61"/>
      <c r="AD12712" s="61"/>
      <c r="AE12712" s="61"/>
      <c r="AF12712" s="61"/>
      <c r="AG12712" s="61"/>
      <c r="AH12712" s="61"/>
      <c r="AI12712" s="61"/>
      <c r="AJ12712" s="61"/>
      <c r="AK12712" s="61"/>
      <c r="AL12712" s="61"/>
      <c r="AM12712" s="61"/>
      <c r="AN12712" s="61"/>
      <c r="AO12712" s="61"/>
      <c r="AP12712" s="62"/>
      <c r="AQ12712" s="61"/>
      <c r="AR12712" s="61"/>
      <c r="AS12712" s="61"/>
      <c r="AT12712" s="61"/>
      <c r="AU12712" s="61"/>
      <c r="AV12712" s="61"/>
      <c r="AW12712" s="60"/>
    </row>
    <row r="12713" s="59" customFormat="1" customHeight="1" spans="1:49">
      <c r="A12713" s="60"/>
      <c r="B12713" s="60"/>
      <c r="C12713" s="60"/>
      <c r="D12713" s="60"/>
      <c r="H12713" s="61"/>
      <c r="I12713" s="61"/>
      <c r="J12713" s="61"/>
      <c r="K12713" s="61"/>
      <c r="L12713" s="61"/>
      <c r="M12713" s="61"/>
      <c r="N12713" s="61"/>
      <c r="O12713" s="61"/>
      <c r="P12713" s="61"/>
      <c r="Q12713" s="61"/>
      <c r="R12713" s="61"/>
      <c r="S12713" s="61"/>
      <c r="T12713" s="61"/>
      <c r="U12713" s="61"/>
      <c r="V12713" s="61"/>
      <c r="W12713" s="61"/>
      <c r="X12713" s="61"/>
      <c r="Y12713" s="61"/>
      <c r="Z12713" s="61"/>
      <c r="AA12713" s="61"/>
      <c r="AB12713" s="61"/>
      <c r="AC12713" s="61"/>
      <c r="AD12713" s="61"/>
      <c r="AE12713" s="61"/>
      <c r="AF12713" s="61"/>
      <c r="AG12713" s="61"/>
      <c r="AH12713" s="61"/>
      <c r="AI12713" s="61"/>
      <c r="AJ12713" s="61"/>
      <c r="AK12713" s="61"/>
      <c r="AL12713" s="61"/>
      <c r="AM12713" s="61"/>
      <c r="AN12713" s="61"/>
      <c r="AO12713" s="61"/>
      <c r="AP12713" s="62"/>
      <c r="AQ12713" s="61"/>
      <c r="AR12713" s="61"/>
      <c r="AS12713" s="61"/>
      <c r="AT12713" s="61"/>
      <c r="AU12713" s="61"/>
      <c r="AV12713" s="61"/>
      <c r="AW12713" s="60"/>
    </row>
    <row r="12714" s="59" customFormat="1" customHeight="1" spans="1:49">
      <c r="A12714" s="60"/>
      <c r="B12714" s="60"/>
      <c r="C12714" s="60"/>
      <c r="D12714" s="60"/>
      <c r="H12714" s="61"/>
      <c r="I12714" s="61"/>
      <c r="J12714" s="61"/>
      <c r="K12714" s="61"/>
      <c r="L12714" s="61"/>
      <c r="M12714" s="61"/>
      <c r="N12714" s="61"/>
      <c r="O12714" s="61"/>
      <c r="P12714" s="61"/>
      <c r="Q12714" s="61"/>
      <c r="R12714" s="61"/>
      <c r="S12714" s="61"/>
      <c r="T12714" s="61"/>
      <c r="U12714" s="61"/>
      <c r="V12714" s="61"/>
      <c r="W12714" s="61"/>
      <c r="X12714" s="61"/>
      <c r="Y12714" s="61"/>
      <c r="Z12714" s="61"/>
      <c r="AA12714" s="61"/>
      <c r="AB12714" s="61"/>
      <c r="AC12714" s="61"/>
      <c r="AD12714" s="61"/>
      <c r="AE12714" s="61"/>
      <c r="AF12714" s="61"/>
      <c r="AG12714" s="61"/>
      <c r="AH12714" s="61"/>
      <c r="AI12714" s="61"/>
      <c r="AJ12714" s="61"/>
      <c r="AK12714" s="61"/>
      <c r="AL12714" s="61"/>
      <c r="AM12714" s="61"/>
      <c r="AN12714" s="61"/>
      <c r="AO12714" s="61"/>
      <c r="AP12714" s="62"/>
      <c r="AQ12714" s="61"/>
      <c r="AR12714" s="61"/>
      <c r="AS12714" s="61"/>
      <c r="AT12714" s="61"/>
      <c r="AU12714" s="61"/>
      <c r="AV12714" s="61"/>
      <c r="AW12714" s="60"/>
    </row>
    <row r="12715" s="59" customFormat="1" customHeight="1" spans="1:49">
      <c r="A12715" s="60"/>
      <c r="B12715" s="60"/>
      <c r="C12715" s="60"/>
      <c r="D12715" s="60"/>
      <c r="H12715" s="61"/>
      <c r="I12715" s="61"/>
      <c r="J12715" s="61"/>
      <c r="K12715" s="61"/>
      <c r="L12715" s="61"/>
      <c r="M12715" s="61"/>
      <c r="N12715" s="61"/>
      <c r="O12715" s="61"/>
      <c r="P12715" s="61"/>
      <c r="Q12715" s="61"/>
      <c r="R12715" s="61"/>
      <c r="S12715" s="61"/>
      <c r="T12715" s="61"/>
      <c r="U12715" s="61"/>
      <c r="V12715" s="61"/>
      <c r="W12715" s="61"/>
      <c r="X12715" s="61"/>
      <c r="Y12715" s="61"/>
      <c r="Z12715" s="61"/>
      <c r="AA12715" s="61"/>
      <c r="AB12715" s="61"/>
      <c r="AC12715" s="61"/>
      <c r="AD12715" s="61"/>
      <c r="AE12715" s="61"/>
      <c r="AF12715" s="61"/>
      <c r="AG12715" s="61"/>
      <c r="AH12715" s="61"/>
      <c r="AI12715" s="61"/>
      <c r="AJ12715" s="61"/>
      <c r="AK12715" s="61"/>
      <c r="AL12715" s="61"/>
      <c r="AM12715" s="61"/>
      <c r="AN12715" s="61"/>
      <c r="AO12715" s="61"/>
      <c r="AP12715" s="62"/>
      <c r="AQ12715" s="61"/>
      <c r="AR12715" s="61"/>
      <c r="AS12715" s="61"/>
      <c r="AT12715" s="61"/>
      <c r="AU12715" s="61"/>
      <c r="AV12715" s="61"/>
      <c r="AW12715" s="60"/>
    </row>
    <row r="12716" s="59" customFormat="1" customHeight="1" spans="1:49">
      <c r="A12716" s="60"/>
      <c r="B12716" s="60"/>
      <c r="C12716" s="60"/>
      <c r="D12716" s="60"/>
      <c r="H12716" s="61"/>
      <c r="I12716" s="61"/>
      <c r="J12716" s="61"/>
      <c r="K12716" s="61"/>
      <c r="L12716" s="61"/>
      <c r="M12716" s="61"/>
      <c r="N12716" s="61"/>
      <c r="O12716" s="61"/>
      <c r="P12716" s="61"/>
      <c r="Q12716" s="61"/>
      <c r="R12716" s="61"/>
      <c r="S12716" s="61"/>
      <c r="T12716" s="61"/>
      <c r="U12716" s="61"/>
      <c r="V12716" s="61"/>
      <c r="W12716" s="61"/>
      <c r="X12716" s="61"/>
      <c r="Y12716" s="61"/>
      <c r="Z12716" s="61"/>
      <c r="AA12716" s="61"/>
      <c r="AB12716" s="61"/>
      <c r="AC12716" s="61"/>
      <c r="AD12716" s="61"/>
      <c r="AE12716" s="61"/>
      <c r="AF12716" s="61"/>
      <c r="AG12716" s="61"/>
      <c r="AH12716" s="61"/>
      <c r="AI12716" s="61"/>
      <c r="AJ12716" s="61"/>
      <c r="AK12716" s="61"/>
      <c r="AL12716" s="61"/>
      <c r="AM12716" s="61"/>
      <c r="AN12716" s="61"/>
      <c r="AO12716" s="61"/>
      <c r="AP12716" s="62"/>
      <c r="AQ12716" s="61"/>
      <c r="AR12716" s="61"/>
      <c r="AS12716" s="61"/>
      <c r="AT12716" s="61"/>
      <c r="AU12716" s="61"/>
      <c r="AV12716" s="61"/>
      <c r="AW12716" s="60"/>
    </row>
    <row r="12717" s="59" customFormat="1" customHeight="1" spans="1:49">
      <c r="A12717" s="60"/>
      <c r="B12717" s="60"/>
      <c r="C12717" s="60"/>
      <c r="D12717" s="60"/>
      <c r="H12717" s="61"/>
      <c r="I12717" s="61"/>
      <c r="J12717" s="61"/>
      <c r="K12717" s="61"/>
      <c r="L12717" s="61"/>
      <c r="M12717" s="61"/>
      <c r="N12717" s="61"/>
      <c r="O12717" s="61"/>
      <c r="P12717" s="61"/>
      <c r="Q12717" s="61"/>
      <c r="R12717" s="61"/>
      <c r="S12717" s="61"/>
      <c r="T12717" s="61"/>
      <c r="U12717" s="61"/>
      <c r="V12717" s="61"/>
      <c r="W12717" s="61"/>
      <c r="X12717" s="61"/>
      <c r="Y12717" s="61"/>
      <c r="Z12717" s="61"/>
      <c r="AA12717" s="61"/>
      <c r="AB12717" s="61"/>
      <c r="AC12717" s="61"/>
      <c r="AD12717" s="61"/>
      <c r="AE12717" s="61"/>
      <c r="AF12717" s="61"/>
      <c r="AG12717" s="61"/>
      <c r="AH12717" s="61"/>
      <c r="AI12717" s="61"/>
      <c r="AJ12717" s="61"/>
      <c r="AK12717" s="61"/>
      <c r="AL12717" s="61"/>
      <c r="AM12717" s="61"/>
      <c r="AN12717" s="61"/>
      <c r="AO12717" s="61"/>
      <c r="AP12717" s="62"/>
      <c r="AQ12717" s="61"/>
      <c r="AR12717" s="61"/>
      <c r="AS12717" s="61"/>
      <c r="AT12717" s="61"/>
      <c r="AU12717" s="61"/>
      <c r="AV12717" s="61"/>
      <c r="AW12717" s="60"/>
    </row>
    <row r="12718" s="59" customFormat="1" customHeight="1" spans="1:49">
      <c r="A12718" s="60"/>
      <c r="B12718" s="60"/>
      <c r="C12718" s="60"/>
      <c r="D12718" s="60"/>
      <c r="H12718" s="61"/>
      <c r="I12718" s="61"/>
      <c r="J12718" s="61"/>
      <c r="K12718" s="61"/>
      <c r="L12718" s="61"/>
      <c r="M12718" s="61"/>
      <c r="N12718" s="61"/>
      <c r="O12718" s="61"/>
      <c r="P12718" s="61"/>
      <c r="Q12718" s="61"/>
      <c r="R12718" s="61"/>
      <c r="S12718" s="61"/>
      <c r="T12718" s="61"/>
      <c r="U12718" s="61"/>
      <c r="V12718" s="61"/>
      <c r="W12718" s="61"/>
      <c r="X12718" s="61"/>
      <c r="Y12718" s="61"/>
      <c r="Z12718" s="61"/>
      <c r="AA12718" s="61"/>
      <c r="AB12718" s="61"/>
      <c r="AC12718" s="61"/>
      <c r="AD12718" s="61"/>
      <c r="AE12718" s="61"/>
      <c r="AF12718" s="61"/>
      <c r="AG12718" s="61"/>
      <c r="AH12718" s="61"/>
      <c r="AI12718" s="61"/>
      <c r="AJ12718" s="61"/>
      <c r="AK12718" s="61"/>
      <c r="AL12718" s="61"/>
      <c r="AM12718" s="61"/>
      <c r="AN12718" s="61"/>
      <c r="AO12718" s="61"/>
      <c r="AP12718" s="62"/>
      <c r="AQ12718" s="61"/>
      <c r="AR12718" s="61"/>
      <c r="AS12718" s="61"/>
      <c r="AT12718" s="61"/>
      <c r="AU12718" s="61"/>
      <c r="AV12718" s="61"/>
      <c r="AW12718" s="60"/>
    </row>
    <row r="12719" s="59" customFormat="1" customHeight="1" spans="1:49">
      <c r="A12719" s="60"/>
      <c r="B12719" s="60"/>
      <c r="C12719" s="60"/>
      <c r="D12719" s="60"/>
      <c r="H12719" s="61"/>
      <c r="I12719" s="61"/>
      <c r="J12719" s="61"/>
      <c r="K12719" s="61"/>
      <c r="L12719" s="61"/>
      <c r="M12719" s="61"/>
      <c r="N12719" s="61"/>
      <c r="O12719" s="61"/>
      <c r="P12719" s="61"/>
      <c r="Q12719" s="61"/>
      <c r="R12719" s="61"/>
      <c r="S12719" s="61"/>
      <c r="T12719" s="61"/>
      <c r="U12719" s="61"/>
      <c r="V12719" s="61"/>
      <c r="W12719" s="61"/>
      <c r="X12719" s="61"/>
      <c r="Y12719" s="61"/>
      <c r="Z12719" s="61"/>
      <c r="AA12719" s="61"/>
      <c r="AB12719" s="61"/>
      <c r="AC12719" s="61"/>
      <c r="AD12719" s="61"/>
      <c r="AE12719" s="61"/>
      <c r="AF12719" s="61"/>
      <c r="AG12719" s="61"/>
      <c r="AH12719" s="61"/>
      <c r="AI12719" s="61"/>
      <c r="AJ12719" s="61"/>
      <c r="AK12719" s="61"/>
      <c r="AL12719" s="61"/>
      <c r="AM12719" s="61"/>
      <c r="AN12719" s="61"/>
      <c r="AO12719" s="61"/>
      <c r="AP12719" s="62"/>
      <c r="AQ12719" s="61"/>
      <c r="AR12719" s="61"/>
      <c r="AS12719" s="61"/>
      <c r="AT12719" s="61"/>
      <c r="AU12719" s="61"/>
      <c r="AV12719" s="61"/>
      <c r="AW12719" s="60"/>
    </row>
    <row r="12720" s="59" customFormat="1" customHeight="1" spans="1:49">
      <c r="A12720" s="60"/>
      <c r="B12720" s="60"/>
      <c r="C12720" s="60"/>
      <c r="D12720" s="60"/>
      <c r="H12720" s="61"/>
      <c r="I12720" s="61"/>
      <c r="J12720" s="61"/>
      <c r="K12720" s="61"/>
      <c r="L12720" s="61"/>
      <c r="M12720" s="61"/>
      <c r="N12720" s="61"/>
      <c r="O12720" s="61"/>
      <c r="P12720" s="61"/>
      <c r="Q12720" s="61"/>
      <c r="R12720" s="61"/>
      <c r="S12720" s="61"/>
      <c r="T12720" s="61"/>
      <c r="U12720" s="61"/>
      <c r="V12720" s="61"/>
      <c r="W12720" s="61"/>
      <c r="X12720" s="61"/>
      <c r="Y12720" s="61"/>
      <c r="Z12720" s="61"/>
      <c r="AA12720" s="61"/>
      <c r="AB12720" s="61"/>
      <c r="AC12720" s="61"/>
      <c r="AD12720" s="61"/>
      <c r="AE12720" s="61"/>
      <c r="AF12720" s="61"/>
      <c r="AG12720" s="61"/>
      <c r="AH12720" s="61"/>
      <c r="AI12720" s="61"/>
      <c r="AJ12720" s="61"/>
      <c r="AK12720" s="61"/>
      <c r="AL12720" s="61"/>
      <c r="AM12720" s="61"/>
      <c r="AN12720" s="61"/>
      <c r="AO12720" s="61"/>
      <c r="AP12720" s="62"/>
      <c r="AQ12720" s="61"/>
      <c r="AR12720" s="61"/>
      <c r="AS12720" s="61"/>
      <c r="AT12720" s="61"/>
      <c r="AU12720" s="61"/>
      <c r="AV12720" s="61"/>
      <c r="AW12720" s="60"/>
    </row>
    <row r="12721" s="59" customFormat="1" customHeight="1" spans="1:49">
      <c r="A12721" s="60"/>
      <c r="B12721" s="60"/>
      <c r="C12721" s="60"/>
      <c r="D12721" s="60"/>
      <c r="H12721" s="61"/>
      <c r="I12721" s="61"/>
      <c r="J12721" s="61"/>
      <c r="K12721" s="61"/>
      <c r="L12721" s="61"/>
      <c r="M12721" s="61"/>
      <c r="N12721" s="61"/>
      <c r="O12721" s="61"/>
      <c r="P12721" s="61"/>
      <c r="Q12721" s="61"/>
      <c r="R12721" s="61"/>
      <c r="S12721" s="61"/>
      <c r="T12721" s="61"/>
      <c r="U12721" s="61"/>
      <c r="V12721" s="61"/>
      <c r="W12721" s="61"/>
      <c r="X12721" s="61"/>
      <c r="Y12721" s="61"/>
      <c r="Z12721" s="61"/>
      <c r="AA12721" s="61"/>
      <c r="AB12721" s="61"/>
      <c r="AC12721" s="61"/>
      <c r="AD12721" s="61"/>
      <c r="AE12721" s="61"/>
      <c r="AF12721" s="61"/>
      <c r="AG12721" s="61"/>
      <c r="AH12721" s="61"/>
      <c r="AI12721" s="61"/>
      <c r="AJ12721" s="61"/>
      <c r="AK12721" s="61"/>
      <c r="AL12721" s="61"/>
      <c r="AM12721" s="61"/>
      <c r="AN12721" s="61"/>
      <c r="AO12721" s="61"/>
      <c r="AP12721" s="62"/>
      <c r="AQ12721" s="61"/>
      <c r="AR12721" s="61"/>
      <c r="AS12721" s="61"/>
      <c r="AT12721" s="61"/>
      <c r="AU12721" s="61"/>
      <c r="AV12721" s="61"/>
      <c r="AW12721" s="60"/>
    </row>
    <row r="12722" s="59" customFormat="1" customHeight="1" spans="1:49">
      <c r="A12722" s="60"/>
      <c r="B12722" s="60"/>
      <c r="C12722" s="60"/>
      <c r="D12722" s="60"/>
      <c r="H12722" s="61"/>
      <c r="I12722" s="61"/>
      <c r="J12722" s="61"/>
      <c r="K12722" s="61"/>
      <c r="L12722" s="61"/>
      <c r="M12722" s="61"/>
      <c r="N12722" s="61"/>
      <c r="O12722" s="61"/>
      <c r="P12722" s="61"/>
      <c r="Q12722" s="61"/>
      <c r="R12722" s="61"/>
      <c r="S12722" s="61"/>
      <c r="T12722" s="61"/>
      <c r="U12722" s="61"/>
      <c r="V12722" s="61"/>
      <c r="W12722" s="61"/>
      <c r="X12722" s="61"/>
      <c r="Y12722" s="61"/>
      <c r="Z12722" s="61"/>
      <c r="AA12722" s="61"/>
      <c r="AB12722" s="61"/>
      <c r="AC12722" s="61"/>
      <c r="AD12722" s="61"/>
      <c r="AE12722" s="61"/>
      <c r="AF12722" s="61"/>
      <c r="AG12722" s="61"/>
      <c r="AH12722" s="61"/>
      <c r="AI12722" s="61"/>
      <c r="AJ12722" s="61"/>
      <c r="AK12722" s="61"/>
      <c r="AL12722" s="61"/>
      <c r="AM12722" s="61"/>
      <c r="AN12722" s="61"/>
      <c r="AO12722" s="61"/>
      <c r="AP12722" s="62"/>
      <c r="AQ12722" s="61"/>
      <c r="AR12722" s="61"/>
      <c r="AS12722" s="61"/>
      <c r="AT12722" s="61"/>
      <c r="AU12722" s="61"/>
      <c r="AV12722" s="61"/>
      <c r="AW12722" s="60"/>
    </row>
    <row r="12723" s="59" customFormat="1" customHeight="1" spans="1:49">
      <c r="A12723" s="60"/>
      <c r="B12723" s="60"/>
      <c r="C12723" s="60"/>
      <c r="D12723" s="60"/>
      <c r="H12723" s="61"/>
      <c r="I12723" s="61"/>
      <c r="J12723" s="61"/>
      <c r="K12723" s="61"/>
      <c r="L12723" s="61"/>
      <c r="M12723" s="61"/>
      <c r="N12723" s="61"/>
      <c r="O12723" s="61"/>
      <c r="P12723" s="61"/>
      <c r="Q12723" s="61"/>
      <c r="R12723" s="61"/>
      <c r="S12723" s="61"/>
      <c r="T12723" s="61"/>
      <c r="U12723" s="61"/>
      <c r="V12723" s="61"/>
      <c r="W12723" s="61"/>
      <c r="X12723" s="61"/>
      <c r="Y12723" s="61"/>
      <c r="Z12723" s="61"/>
      <c r="AA12723" s="61"/>
      <c r="AB12723" s="61"/>
      <c r="AC12723" s="61"/>
      <c r="AD12723" s="61"/>
      <c r="AE12723" s="61"/>
      <c r="AF12723" s="61"/>
      <c r="AG12723" s="61"/>
      <c r="AH12723" s="61"/>
      <c r="AI12723" s="61"/>
      <c r="AJ12723" s="61"/>
      <c r="AK12723" s="61"/>
      <c r="AL12723" s="61"/>
      <c r="AM12723" s="61"/>
      <c r="AN12723" s="61"/>
      <c r="AO12723" s="61"/>
      <c r="AP12723" s="62"/>
      <c r="AQ12723" s="61"/>
      <c r="AR12723" s="61"/>
      <c r="AS12723" s="61"/>
      <c r="AT12723" s="61"/>
      <c r="AU12723" s="61"/>
      <c r="AV12723" s="61"/>
      <c r="AW12723" s="60"/>
    </row>
    <row r="12724" s="59" customFormat="1" customHeight="1" spans="1:49">
      <c r="A12724" s="60"/>
      <c r="B12724" s="60"/>
      <c r="C12724" s="60"/>
      <c r="D12724" s="60"/>
      <c r="H12724" s="61"/>
      <c r="I12724" s="61"/>
      <c r="J12724" s="61"/>
      <c r="K12724" s="61"/>
      <c r="L12724" s="61"/>
      <c r="M12724" s="61"/>
      <c r="N12724" s="61"/>
      <c r="O12724" s="61"/>
      <c r="P12724" s="61"/>
      <c r="Q12724" s="61"/>
      <c r="R12724" s="61"/>
      <c r="S12724" s="61"/>
      <c r="T12724" s="61"/>
      <c r="U12724" s="61"/>
      <c r="V12724" s="61"/>
      <c r="W12724" s="61"/>
      <c r="X12724" s="61"/>
      <c r="Y12724" s="61"/>
      <c r="Z12724" s="61"/>
      <c r="AA12724" s="61"/>
      <c r="AB12724" s="61"/>
      <c r="AC12724" s="61"/>
      <c r="AD12724" s="61"/>
      <c r="AE12724" s="61"/>
      <c r="AF12724" s="61"/>
      <c r="AG12724" s="61"/>
      <c r="AH12724" s="61"/>
      <c r="AI12724" s="61"/>
      <c r="AJ12724" s="61"/>
      <c r="AK12724" s="61"/>
      <c r="AL12724" s="61"/>
      <c r="AM12724" s="61"/>
      <c r="AN12724" s="61"/>
      <c r="AO12724" s="61"/>
      <c r="AP12724" s="62"/>
      <c r="AQ12724" s="61"/>
      <c r="AR12724" s="61"/>
      <c r="AS12724" s="61"/>
      <c r="AT12724" s="61"/>
      <c r="AU12724" s="61"/>
      <c r="AV12724" s="61"/>
      <c r="AW12724" s="60"/>
    </row>
    <row r="12725" s="59" customFormat="1" customHeight="1" spans="1:49">
      <c r="A12725" s="60"/>
      <c r="B12725" s="60"/>
      <c r="C12725" s="60"/>
      <c r="D12725" s="60"/>
      <c r="H12725" s="61"/>
      <c r="I12725" s="61"/>
      <c r="J12725" s="61"/>
      <c r="K12725" s="61"/>
      <c r="L12725" s="61"/>
      <c r="M12725" s="61"/>
      <c r="N12725" s="61"/>
      <c r="O12725" s="61"/>
      <c r="P12725" s="61"/>
      <c r="Q12725" s="61"/>
      <c r="R12725" s="61"/>
      <c r="S12725" s="61"/>
      <c r="T12725" s="61"/>
      <c r="U12725" s="61"/>
      <c r="V12725" s="61"/>
      <c r="W12725" s="61"/>
      <c r="X12725" s="61"/>
      <c r="Y12725" s="61"/>
      <c r="Z12725" s="61"/>
      <c r="AA12725" s="61"/>
      <c r="AB12725" s="61"/>
      <c r="AC12725" s="61"/>
      <c r="AD12725" s="61"/>
      <c r="AE12725" s="61"/>
      <c r="AF12725" s="61"/>
      <c r="AG12725" s="61"/>
      <c r="AH12725" s="61"/>
      <c r="AI12725" s="61"/>
      <c r="AJ12725" s="61"/>
      <c r="AK12725" s="61"/>
      <c r="AL12725" s="61"/>
      <c r="AM12725" s="61"/>
      <c r="AN12725" s="61"/>
      <c r="AO12725" s="61"/>
      <c r="AP12725" s="62"/>
      <c r="AQ12725" s="61"/>
      <c r="AR12725" s="61"/>
      <c r="AS12725" s="61"/>
      <c r="AT12725" s="61"/>
      <c r="AU12725" s="61"/>
      <c r="AV12725" s="61"/>
      <c r="AW12725" s="60"/>
    </row>
    <row r="12726" s="59" customFormat="1" customHeight="1" spans="1:49">
      <c r="A12726" s="60"/>
      <c r="B12726" s="60"/>
      <c r="C12726" s="60"/>
      <c r="D12726" s="60"/>
      <c r="H12726" s="61"/>
      <c r="I12726" s="61"/>
      <c r="J12726" s="61"/>
      <c r="K12726" s="61"/>
      <c r="L12726" s="61"/>
      <c r="M12726" s="61"/>
      <c r="N12726" s="61"/>
      <c r="O12726" s="61"/>
      <c r="P12726" s="61"/>
      <c r="Q12726" s="61"/>
      <c r="R12726" s="61"/>
      <c r="S12726" s="61"/>
      <c r="T12726" s="61"/>
      <c r="U12726" s="61"/>
      <c r="V12726" s="61"/>
      <c r="W12726" s="61"/>
      <c r="X12726" s="61"/>
      <c r="Y12726" s="61"/>
      <c r="Z12726" s="61"/>
      <c r="AA12726" s="61"/>
      <c r="AB12726" s="61"/>
      <c r="AC12726" s="61"/>
      <c r="AD12726" s="61"/>
      <c r="AE12726" s="61"/>
      <c r="AF12726" s="61"/>
      <c r="AG12726" s="61"/>
      <c r="AH12726" s="61"/>
      <c r="AI12726" s="61"/>
      <c r="AJ12726" s="61"/>
      <c r="AK12726" s="61"/>
      <c r="AL12726" s="61"/>
      <c r="AM12726" s="61"/>
      <c r="AN12726" s="61"/>
      <c r="AO12726" s="61"/>
      <c r="AP12726" s="62"/>
      <c r="AQ12726" s="61"/>
      <c r="AR12726" s="61"/>
      <c r="AS12726" s="61"/>
      <c r="AT12726" s="61"/>
      <c r="AU12726" s="61"/>
      <c r="AV12726" s="61"/>
      <c r="AW12726" s="60"/>
    </row>
    <row r="12727" s="59" customFormat="1" customHeight="1" spans="1:49">
      <c r="A12727" s="60"/>
      <c r="B12727" s="60"/>
      <c r="C12727" s="60"/>
      <c r="D12727" s="60"/>
      <c r="H12727" s="61"/>
      <c r="I12727" s="61"/>
      <c r="J12727" s="61"/>
      <c r="K12727" s="61"/>
      <c r="L12727" s="61"/>
      <c r="M12727" s="61"/>
      <c r="N12727" s="61"/>
      <c r="O12727" s="61"/>
      <c r="P12727" s="61"/>
      <c r="Q12727" s="61"/>
      <c r="R12727" s="61"/>
      <c r="S12727" s="61"/>
      <c r="T12727" s="61"/>
      <c r="U12727" s="61"/>
      <c r="V12727" s="61"/>
      <c r="W12727" s="61"/>
      <c r="X12727" s="61"/>
      <c r="Y12727" s="61"/>
      <c r="Z12727" s="61"/>
      <c r="AA12727" s="61"/>
      <c r="AB12727" s="61"/>
      <c r="AC12727" s="61"/>
      <c r="AD12727" s="61"/>
      <c r="AE12727" s="61"/>
      <c r="AF12727" s="61"/>
      <c r="AG12727" s="61"/>
      <c r="AH12727" s="61"/>
      <c r="AI12727" s="61"/>
      <c r="AJ12727" s="61"/>
      <c r="AK12727" s="61"/>
      <c r="AL12727" s="61"/>
      <c r="AM12727" s="61"/>
      <c r="AN12727" s="61"/>
      <c r="AO12727" s="61"/>
      <c r="AP12727" s="62"/>
      <c r="AQ12727" s="61"/>
      <c r="AR12727" s="61"/>
      <c r="AS12727" s="61"/>
      <c r="AT12727" s="61"/>
      <c r="AU12727" s="61"/>
      <c r="AV12727" s="61"/>
      <c r="AW12727" s="60"/>
    </row>
    <row r="12728" s="59" customFormat="1" customHeight="1" spans="1:49">
      <c r="A12728" s="60"/>
      <c r="B12728" s="60"/>
      <c r="C12728" s="60"/>
      <c r="D12728" s="60"/>
      <c r="H12728" s="61"/>
      <c r="I12728" s="61"/>
      <c r="J12728" s="61"/>
      <c r="K12728" s="61"/>
      <c r="L12728" s="61"/>
      <c r="M12728" s="61"/>
      <c r="N12728" s="61"/>
      <c r="O12728" s="61"/>
      <c r="P12728" s="61"/>
      <c r="Q12728" s="61"/>
      <c r="R12728" s="61"/>
      <c r="S12728" s="61"/>
      <c r="T12728" s="61"/>
      <c r="U12728" s="61"/>
      <c r="V12728" s="61"/>
      <c r="W12728" s="61"/>
      <c r="X12728" s="61"/>
      <c r="Y12728" s="61"/>
      <c r="Z12728" s="61"/>
      <c r="AA12728" s="61"/>
      <c r="AB12728" s="61"/>
      <c r="AC12728" s="61"/>
      <c r="AD12728" s="61"/>
      <c r="AE12728" s="61"/>
      <c r="AF12728" s="61"/>
      <c r="AG12728" s="61"/>
      <c r="AH12728" s="61"/>
      <c r="AI12728" s="61"/>
      <c r="AJ12728" s="61"/>
      <c r="AK12728" s="61"/>
      <c r="AL12728" s="61"/>
      <c r="AM12728" s="61"/>
      <c r="AN12728" s="61"/>
      <c r="AO12728" s="61"/>
      <c r="AP12728" s="62"/>
      <c r="AQ12728" s="61"/>
      <c r="AR12728" s="61"/>
      <c r="AS12728" s="61"/>
      <c r="AT12728" s="61"/>
      <c r="AU12728" s="61"/>
      <c r="AV12728" s="61"/>
      <c r="AW12728" s="60"/>
    </row>
    <row r="12729" s="59" customFormat="1" customHeight="1" spans="1:49">
      <c r="A12729" s="60"/>
      <c r="B12729" s="60"/>
      <c r="C12729" s="60"/>
      <c r="D12729" s="60"/>
      <c r="H12729" s="61"/>
      <c r="I12729" s="61"/>
      <c r="J12729" s="61"/>
      <c r="K12729" s="61"/>
      <c r="L12729" s="61"/>
      <c r="M12729" s="61"/>
      <c r="N12729" s="61"/>
      <c r="O12729" s="61"/>
      <c r="P12729" s="61"/>
      <c r="Q12729" s="61"/>
      <c r="R12729" s="61"/>
      <c r="S12729" s="61"/>
      <c r="T12729" s="61"/>
      <c r="U12729" s="61"/>
      <c r="V12729" s="61"/>
      <c r="W12729" s="61"/>
      <c r="X12729" s="61"/>
      <c r="Y12729" s="61"/>
      <c r="Z12729" s="61"/>
      <c r="AA12729" s="61"/>
      <c r="AB12729" s="61"/>
      <c r="AC12729" s="61"/>
      <c r="AD12729" s="61"/>
      <c r="AE12729" s="61"/>
      <c r="AF12729" s="61"/>
      <c r="AG12729" s="61"/>
      <c r="AH12729" s="61"/>
      <c r="AI12729" s="61"/>
      <c r="AJ12729" s="61"/>
      <c r="AK12729" s="61"/>
      <c r="AL12729" s="61"/>
      <c r="AM12729" s="61"/>
      <c r="AN12729" s="61"/>
      <c r="AO12729" s="61"/>
      <c r="AP12729" s="62"/>
      <c r="AQ12729" s="61"/>
      <c r="AR12729" s="61"/>
      <c r="AS12729" s="61"/>
      <c r="AT12729" s="61"/>
      <c r="AU12729" s="61"/>
      <c r="AV12729" s="61"/>
      <c r="AW12729" s="60"/>
    </row>
    <row r="12730" s="59" customFormat="1" customHeight="1" spans="1:49">
      <c r="A12730" s="60"/>
      <c r="B12730" s="60"/>
      <c r="C12730" s="60"/>
      <c r="D12730" s="60"/>
      <c r="H12730" s="61"/>
      <c r="I12730" s="61"/>
      <c r="J12730" s="61"/>
      <c r="K12730" s="61"/>
      <c r="L12730" s="61"/>
      <c r="M12730" s="61"/>
      <c r="N12730" s="61"/>
      <c r="O12730" s="61"/>
      <c r="P12730" s="61"/>
      <c r="Q12730" s="61"/>
      <c r="R12730" s="61"/>
      <c r="S12730" s="61"/>
      <c r="T12730" s="61"/>
      <c r="U12730" s="61"/>
      <c r="V12730" s="61"/>
      <c r="W12730" s="61"/>
      <c r="X12730" s="61"/>
      <c r="Y12730" s="61"/>
      <c r="Z12730" s="61"/>
      <c r="AA12730" s="61"/>
      <c r="AB12730" s="61"/>
      <c r="AC12730" s="61"/>
      <c r="AD12730" s="61"/>
      <c r="AE12730" s="61"/>
      <c r="AF12730" s="61"/>
      <c r="AG12730" s="61"/>
      <c r="AH12730" s="61"/>
      <c r="AI12730" s="61"/>
      <c r="AJ12730" s="61"/>
      <c r="AK12730" s="61"/>
      <c r="AL12730" s="61"/>
      <c r="AM12730" s="61"/>
      <c r="AN12730" s="61"/>
      <c r="AO12730" s="61"/>
      <c r="AP12730" s="62"/>
      <c r="AQ12730" s="61"/>
      <c r="AR12730" s="61"/>
      <c r="AS12730" s="61"/>
      <c r="AT12730" s="61"/>
      <c r="AU12730" s="61"/>
      <c r="AV12730" s="61"/>
      <c r="AW12730" s="60"/>
    </row>
    <row r="12731" s="59" customFormat="1" customHeight="1" spans="1:49">
      <c r="A12731" s="60"/>
      <c r="B12731" s="60"/>
      <c r="C12731" s="60"/>
      <c r="D12731" s="60"/>
      <c r="H12731" s="61"/>
      <c r="I12731" s="61"/>
      <c r="J12731" s="61"/>
      <c r="K12731" s="61"/>
      <c r="L12731" s="61"/>
      <c r="M12731" s="61"/>
      <c r="N12731" s="61"/>
      <c r="O12731" s="61"/>
      <c r="P12731" s="61"/>
      <c r="Q12731" s="61"/>
      <c r="R12731" s="61"/>
      <c r="S12731" s="61"/>
      <c r="T12731" s="61"/>
      <c r="U12731" s="61"/>
      <c r="V12731" s="61"/>
      <c r="W12731" s="61"/>
      <c r="X12731" s="61"/>
      <c r="Y12731" s="61"/>
      <c r="Z12731" s="61"/>
      <c r="AA12731" s="61"/>
      <c r="AB12731" s="61"/>
      <c r="AC12731" s="61"/>
      <c r="AD12731" s="61"/>
      <c r="AE12731" s="61"/>
      <c r="AF12731" s="61"/>
      <c r="AG12731" s="61"/>
      <c r="AH12731" s="61"/>
      <c r="AI12731" s="61"/>
      <c r="AJ12731" s="61"/>
      <c r="AK12731" s="61"/>
      <c r="AL12731" s="61"/>
      <c r="AM12731" s="61"/>
      <c r="AN12731" s="61"/>
      <c r="AO12731" s="61"/>
      <c r="AP12731" s="62"/>
      <c r="AQ12731" s="61"/>
      <c r="AR12731" s="61"/>
      <c r="AS12731" s="61"/>
      <c r="AT12731" s="61"/>
      <c r="AU12731" s="61"/>
      <c r="AV12731" s="61"/>
      <c r="AW12731" s="60"/>
    </row>
    <row r="12732" s="59" customFormat="1" customHeight="1" spans="1:49">
      <c r="A12732" s="60"/>
      <c r="B12732" s="60"/>
      <c r="C12732" s="60"/>
      <c r="D12732" s="60"/>
      <c r="H12732" s="61"/>
      <c r="I12732" s="61"/>
      <c r="J12732" s="61"/>
      <c r="K12732" s="61"/>
      <c r="L12732" s="61"/>
      <c r="M12732" s="61"/>
      <c r="N12732" s="61"/>
      <c r="O12732" s="61"/>
      <c r="P12732" s="61"/>
      <c r="Q12732" s="61"/>
      <c r="R12732" s="61"/>
      <c r="S12732" s="61"/>
      <c r="T12732" s="61"/>
      <c r="U12732" s="61"/>
      <c r="V12732" s="61"/>
      <c r="W12732" s="61"/>
      <c r="X12732" s="61"/>
      <c r="Y12732" s="61"/>
      <c r="Z12732" s="61"/>
      <c r="AA12732" s="61"/>
      <c r="AB12732" s="61"/>
      <c r="AC12732" s="61"/>
      <c r="AD12732" s="61"/>
      <c r="AE12732" s="61"/>
      <c r="AF12732" s="61"/>
      <c r="AG12732" s="61"/>
      <c r="AH12732" s="61"/>
      <c r="AI12732" s="61"/>
      <c r="AJ12732" s="61"/>
      <c r="AK12732" s="61"/>
      <c r="AL12732" s="61"/>
      <c r="AM12732" s="61"/>
      <c r="AN12732" s="61"/>
      <c r="AO12732" s="61"/>
      <c r="AP12732" s="62"/>
      <c r="AQ12732" s="61"/>
      <c r="AR12732" s="61"/>
      <c r="AS12732" s="61"/>
      <c r="AT12732" s="61"/>
      <c r="AU12732" s="61"/>
      <c r="AV12732" s="61"/>
      <c r="AW12732" s="60"/>
    </row>
    <row r="12733" s="59" customFormat="1" customHeight="1" spans="1:49">
      <c r="A12733" s="60"/>
      <c r="B12733" s="60"/>
      <c r="C12733" s="60"/>
      <c r="D12733" s="60"/>
      <c r="H12733" s="61"/>
      <c r="I12733" s="61"/>
      <c r="J12733" s="61"/>
      <c r="K12733" s="61"/>
      <c r="L12733" s="61"/>
      <c r="M12733" s="61"/>
      <c r="N12733" s="61"/>
      <c r="O12733" s="61"/>
      <c r="P12733" s="61"/>
      <c r="Q12733" s="61"/>
      <c r="R12733" s="61"/>
      <c r="S12733" s="61"/>
      <c r="T12733" s="61"/>
      <c r="U12733" s="61"/>
      <c r="V12733" s="61"/>
      <c r="W12733" s="61"/>
      <c r="X12733" s="61"/>
      <c r="Y12733" s="61"/>
      <c r="Z12733" s="61"/>
      <c r="AA12733" s="61"/>
      <c r="AB12733" s="61"/>
      <c r="AC12733" s="61"/>
      <c r="AD12733" s="61"/>
      <c r="AE12733" s="61"/>
      <c r="AF12733" s="61"/>
      <c r="AG12733" s="61"/>
      <c r="AH12733" s="61"/>
      <c r="AI12733" s="61"/>
      <c r="AJ12733" s="61"/>
      <c r="AK12733" s="61"/>
      <c r="AL12733" s="61"/>
      <c r="AM12733" s="61"/>
      <c r="AN12733" s="61"/>
      <c r="AO12733" s="61"/>
      <c r="AP12733" s="62"/>
      <c r="AQ12733" s="61"/>
      <c r="AR12733" s="61"/>
      <c r="AS12733" s="61"/>
      <c r="AT12733" s="61"/>
      <c r="AU12733" s="61"/>
      <c r="AV12733" s="61"/>
      <c r="AW12733" s="60"/>
    </row>
    <row r="12734" s="59" customFormat="1" customHeight="1" spans="1:49">
      <c r="A12734" s="60"/>
      <c r="B12734" s="60"/>
      <c r="C12734" s="60"/>
      <c r="D12734" s="60"/>
      <c r="H12734" s="61"/>
      <c r="I12734" s="61"/>
      <c r="J12734" s="61"/>
      <c r="K12734" s="61"/>
      <c r="L12734" s="61"/>
      <c r="M12734" s="61"/>
      <c r="N12734" s="61"/>
      <c r="O12734" s="61"/>
      <c r="P12734" s="61"/>
      <c r="Q12734" s="61"/>
      <c r="R12734" s="61"/>
      <c r="S12734" s="61"/>
      <c r="T12734" s="61"/>
      <c r="U12734" s="61"/>
      <c r="V12734" s="61"/>
      <c r="W12734" s="61"/>
      <c r="X12734" s="61"/>
      <c r="Y12734" s="61"/>
      <c r="Z12734" s="61"/>
      <c r="AA12734" s="61"/>
      <c r="AB12734" s="61"/>
      <c r="AC12734" s="61"/>
      <c r="AD12734" s="61"/>
      <c r="AE12734" s="61"/>
      <c r="AF12734" s="61"/>
      <c r="AG12734" s="61"/>
      <c r="AH12734" s="61"/>
      <c r="AI12734" s="61"/>
      <c r="AJ12734" s="61"/>
      <c r="AK12734" s="61"/>
      <c r="AL12734" s="61"/>
      <c r="AM12734" s="61"/>
      <c r="AN12734" s="61"/>
      <c r="AO12734" s="61"/>
      <c r="AP12734" s="62"/>
      <c r="AQ12734" s="61"/>
      <c r="AR12734" s="61"/>
      <c r="AS12734" s="61"/>
      <c r="AT12734" s="61"/>
      <c r="AU12734" s="61"/>
      <c r="AV12734" s="61"/>
      <c r="AW12734" s="60"/>
    </row>
    <row r="12735" s="59" customFormat="1" customHeight="1" spans="1:49">
      <c r="A12735" s="60"/>
      <c r="B12735" s="60"/>
      <c r="C12735" s="60"/>
      <c r="D12735" s="60"/>
      <c r="H12735" s="61"/>
      <c r="I12735" s="61"/>
      <c r="J12735" s="61"/>
      <c r="K12735" s="61"/>
      <c r="L12735" s="61"/>
      <c r="M12735" s="61"/>
      <c r="N12735" s="61"/>
      <c r="O12735" s="61"/>
      <c r="P12735" s="61"/>
      <c r="Q12735" s="61"/>
      <c r="R12735" s="61"/>
      <c r="S12735" s="61"/>
      <c r="T12735" s="61"/>
      <c r="U12735" s="61"/>
      <c r="V12735" s="61"/>
      <c r="W12735" s="61"/>
      <c r="X12735" s="61"/>
      <c r="Y12735" s="61"/>
      <c r="Z12735" s="61"/>
      <c r="AA12735" s="61"/>
      <c r="AB12735" s="61"/>
      <c r="AC12735" s="61"/>
      <c r="AD12735" s="61"/>
      <c r="AE12735" s="61"/>
      <c r="AF12735" s="61"/>
      <c r="AG12735" s="61"/>
      <c r="AH12735" s="61"/>
      <c r="AI12735" s="61"/>
      <c r="AJ12735" s="61"/>
      <c r="AK12735" s="61"/>
      <c r="AL12735" s="61"/>
      <c r="AM12735" s="61"/>
      <c r="AN12735" s="61"/>
      <c r="AO12735" s="61"/>
      <c r="AP12735" s="62"/>
      <c r="AQ12735" s="61"/>
      <c r="AR12735" s="61"/>
      <c r="AS12735" s="61"/>
      <c r="AT12735" s="61"/>
      <c r="AU12735" s="61"/>
      <c r="AV12735" s="61"/>
      <c r="AW12735" s="60"/>
    </row>
    <row r="12736" s="59" customFormat="1" customHeight="1" spans="1:49">
      <c r="A12736" s="60"/>
      <c r="B12736" s="60"/>
      <c r="C12736" s="60"/>
      <c r="D12736" s="60"/>
      <c r="H12736" s="61"/>
      <c r="I12736" s="61"/>
      <c r="J12736" s="61"/>
      <c r="K12736" s="61"/>
      <c r="L12736" s="61"/>
      <c r="M12736" s="61"/>
      <c r="N12736" s="61"/>
      <c r="O12736" s="61"/>
      <c r="P12736" s="61"/>
      <c r="Q12736" s="61"/>
      <c r="R12736" s="61"/>
      <c r="S12736" s="61"/>
      <c r="T12736" s="61"/>
      <c r="U12736" s="61"/>
      <c r="V12736" s="61"/>
      <c r="W12736" s="61"/>
      <c r="X12736" s="61"/>
      <c r="Y12736" s="61"/>
      <c r="Z12736" s="61"/>
      <c r="AA12736" s="61"/>
      <c r="AB12736" s="61"/>
      <c r="AC12736" s="61"/>
      <c r="AD12736" s="61"/>
      <c r="AE12736" s="61"/>
      <c r="AF12736" s="61"/>
      <c r="AG12736" s="61"/>
      <c r="AH12736" s="61"/>
      <c r="AI12736" s="61"/>
      <c r="AJ12736" s="61"/>
      <c r="AK12736" s="61"/>
      <c r="AL12736" s="61"/>
      <c r="AM12736" s="61"/>
      <c r="AN12736" s="61"/>
      <c r="AO12736" s="61"/>
      <c r="AP12736" s="62"/>
      <c r="AQ12736" s="61"/>
      <c r="AR12736" s="61"/>
      <c r="AS12736" s="61"/>
      <c r="AT12736" s="61"/>
      <c r="AU12736" s="61"/>
      <c r="AV12736" s="61"/>
      <c r="AW12736" s="60"/>
    </row>
    <row r="12737" s="59" customFormat="1" customHeight="1" spans="1:49">
      <c r="A12737" s="60"/>
      <c r="B12737" s="60"/>
      <c r="C12737" s="60"/>
      <c r="D12737" s="60"/>
      <c r="H12737" s="61"/>
      <c r="I12737" s="61"/>
      <c r="J12737" s="61"/>
      <c r="K12737" s="61"/>
      <c r="L12737" s="61"/>
      <c r="M12737" s="61"/>
      <c r="N12737" s="61"/>
      <c r="O12737" s="61"/>
      <c r="P12737" s="61"/>
      <c r="Q12737" s="61"/>
      <c r="R12737" s="61"/>
      <c r="S12737" s="61"/>
      <c r="T12737" s="61"/>
      <c r="U12737" s="61"/>
      <c r="V12737" s="61"/>
      <c r="W12737" s="61"/>
      <c r="X12737" s="61"/>
      <c r="Y12737" s="61"/>
      <c r="Z12737" s="61"/>
      <c r="AA12737" s="61"/>
      <c r="AB12737" s="61"/>
      <c r="AC12737" s="61"/>
      <c r="AD12737" s="61"/>
      <c r="AE12737" s="61"/>
      <c r="AF12737" s="61"/>
      <c r="AG12737" s="61"/>
      <c r="AH12737" s="61"/>
      <c r="AI12737" s="61"/>
      <c r="AJ12737" s="61"/>
      <c r="AK12737" s="61"/>
      <c r="AL12737" s="61"/>
      <c r="AM12737" s="61"/>
      <c r="AN12737" s="61"/>
      <c r="AO12737" s="61"/>
      <c r="AP12737" s="62"/>
      <c r="AQ12737" s="61"/>
      <c r="AR12737" s="61"/>
      <c r="AS12737" s="61"/>
      <c r="AT12737" s="61"/>
      <c r="AU12737" s="61"/>
      <c r="AV12737" s="61"/>
      <c r="AW12737" s="60"/>
    </row>
    <row r="12738" s="59" customFormat="1" customHeight="1" spans="1:49">
      <c r="A12738" s="60"/>
      <c r="B12738" s="60"/>
      <c r="C12738" s="60"/>
      <c r="D12738" s="60"/>
      <c r="H12738" s="61"/>
      <c r="I12738" s="61"/>
      <c r="J12738" s="61"/>
      <c r="K12738" s="61"/>
      <c r="L12738" s="61"/>
      <c r="M12738" s="61"/>
      <c r="N12738" s="61"/>
      <c r="O12738" s="61"/>
      <c r="P12738" s="61"/>
      <c r="Q12738" s="61"/>
      <c r="R12738" s="61"/>
      <c r="S12738" s="61"/>
      <c r="T12738" s="61"/>
      <c r="U12738" s="61"/>
      <c r="V12738" s="61"/>
      <c r="W12738" s="61"/>
      <c r="X12738" s="61"/>
      <c r="Y12738" s="61"/>
      <c r="Z12738" s="61"/>
      <c r="AA12738" s="61"/>
      <c r="AB12738" s="61"/>
      <c r="AC12738" s="61"/>
      <c r="AD12738" s="61"/>
      <c r="AE12738" s="61"/>
      <c r="AF12738" s="61"/>
      <c r="AG12738" s="61"/>
      <c r="AH12738" s="61"/>
      <c r="AI12738" s="61"/>
      <c r="AJ12738" s="61"/>
      <c r="AK12738" s="61"/>
      <c r="AL12738" s="61"/>
      <c r="AM12738" s="61"/>
      <c r="AN12738" s="61"/>
      <c r="AO12738" s="61"/>
      <c r="AP12738" s="62"/>
      <c r="AQ12738" s="61"/>
      <c r="AR12738" s="61"/>
      <c r="AS12738" s="61"/>
      <c r="AT12738" s="61"/>
      <c r="AU12738" s="61"/>
      <c r="AV12738" s="61"/>
      <c r="AW12738" s="60"/>
    </row>
    <row r="12739" s="59" customFormat="1" customHeight="1" spans="1:49">
      <c r="A12739" s="60"/>
      <c r="B12739" s="60"/>
      <c r="C12739" s="60"/>
      <c r="D12739" s="60"/>
      <c r="H12739" s="61"/>
      <c r="I12739" s="61"/>
      <c r="J12739" s="61"/>
      <c r="K12739" s="61"/>
      <c r="L12739" s="61"/>
      <c r="M12739" s="61"/>
      <c r="N12739" s="61"/>
      <c r="O12739" s="61"/>
      <c r="P12739" s="61"/>
      <c r="Q12739" s="61"/>
      <c r="R12739" s="61"/>
      <c r="S12739" s="61"/>
      <c r="T12739" s="61"/>
      <c r="U12739" s="61"/>
      <c r="V12739" s="61"/>
      <c r="W12739" s="61"/>
      <c r="X12739" s="61"/>
      <c r="Y12739" s="61"/>
      <c r="Z12739" s="61"/>
      <c r="AA12739" s="61"/>
      <c r="AB12739" s="61"/>
      <c r="AC12739" s="61"/>
      <c r="AD12739" s="61"/>
      <c r="AE12739" s="61"/>
      <c r="AF12739" s="61"/>
      <c r="AG12739" s="61"/>
      <c r="AH12739" s="61"/>
      <c r="AI12739" s="61"/>
      <c r="AJ12739" s="61"/>
      <c r="AK12739" s="61"/>
      <c r="AL12739" s="61"/>
      <c r="AM12739" s="61"/>
      <c r="AN12739" s="61"/>
      <c r="AO12739" s="61"/>
      <c r="AP12739" s="62"/>
      <c r="AQ12739" s="61"/>
      <c r="AR12739" s="61"/>
      <c r="AS12739" s="61"/>
      <c r="AT12739" s="61"/>
      <c r="AU12739" s="61"/>
      <c r="AV12739" s="61"/>
      <c r="AW12739" s="60"/>
    </row>
    <row r="12740" s="59" customFormat="1" customHeight="1" spans="1:49">
      <c r="A12740" s="60"/>
      <c r="B12740" s="60"/>
      <c r="C12740" s="60"/>
      <c r="D12740" s="60"/>
      <c r="H12740" s="61"/>
      <c r="I12740" s="61"/>
      <c r="J12740" s="61"/>
      <c r="K12740" s="61"/>
      <c r="L12740" s="61"/>
      <c r="M12740" s="61"/>
      <c r="N12740" s="61"/>
      <c r="O12740" s="61"/>
      <c r="P12740" s="61"/>
      <c r="Q12740" s="61"/>
      <c r="R12740" s="61"/>
      <c r="S12740" s="61"/>
      <c r="T12740" s="61"/>
      <c r="U12740" s="61"/>
      <c r="V12740" s="61"/>
      <c r="W12740" s="61"/>
      <c r="X12740" s="61"/>
      <c r="Y12740" s="61"/>
      <c r="Z12740" s="61"/>
      <c r="AA12740" s="61"/>
      <c r="AB12740" s="61"/>
      <c r="AC12740" s="61"/>
      <c r="AD12740" s="61"/>
      <c r="AE12740" s="61"/>
      <c r="AF12740" s="61"/>
      <c r="AG12740" s="61"/>
      <c r="AH12740" s="61"/>
      <c r="AI12740" s="61"/>
      <c r="AJ12740" s="61"/>
      <c r="AK12740" s="61"/>
      <c r="AL12740" s="61"/>
      <c r="AM12740" s="61"/>
      <c r="AN12740" s="61"/>
      <c r="AO12740" s="61"/>
      <c r="AP12740" s="62"/>
      <c r="AQ12740" s="61"/>
      <c r="AR12740" s="61"/>
      <c r="AS12740" s="61"/>
      <c r="AT12740" s="61"/>
      <c r="AU12740" s="61"/>
      <c r="AV12740" s="61"/>
      <c r="AW12740" s="60"/>
    </row>
    <row r="12741" s="59" customFormat="1" customHeight="1" spans="1:49">
      <c r="A12741" s="60"/>
      <c r="B12741" s="60"/>
      <c r="C12741" s="60"/>
      <c r="D12741" s="60"/>
      <c r="H12741" s="61"/>
      <c r="I12741" s="61"/>
      <c r="J12741" s="61"/>
      <c r="K12741" s="61"/>
      <c r="L12741" s="61"/>
      <c r="M12741" s="61"/>
      <c r="N12741" s="61"/>
      <c r="O12741" s="61"/>
      <c r="P12741" s="61"/>
      <c r="Q12741" s="61"/>
      <c r="R12741" s="61"/>
      <c r="S12741" s="61"/>
      <c r="T12741" s="61"/>
      <c r="U12741" s="61"/>
      <c r="V12741" s="61"/>
      <c r="W12741" s="61"/>
      <c r="X12741" s="61"/>
      <c r="Y12741" s="61"/>
      <c r="Z12741" s="61"/>
      <c r="AA12741" s="61"/>
      <c r="AB12741" s="61"/>
      <c r="AC12741" s="61"/>
      <c r="AD12741" s="61"/>
      <c r="AE12741" s="61"/>
      <c r="AF12741" s="61"/>
      <c r="AG12741" s="61"/>
      <c r="AH12741" s="61"/>
      <c r="AI12741" s="61"/>
      <c r="AJ12741" s="61"/>
      <c r="AK12741" s="61"/>
      <c r="AL12741" s="61"/>
      <c r="AM12741" s="61"/>
      <c r="AN12741" s="61"/>
      <c r="AO12741" s="61"/>
      <c r="AP12741" s="62"/>
      <c r="AQ12741" s="61"/>
      <c r="AR12741" s="61"/>
      <c r="AS12741" s="61"/>
      <c r="AT12741" s="61"/>
      <c r="AU12741" s="61"/>
      <c r="AV12741" s="61"/>
      <c r="AW12741" s="60"/>
    </row>
    <row r="12742" s="59" customFormat="1" customHeight="1" spans="1:49">
      <c r="A12742" s="60"/>
      <c r="B12742" s="60"/>
      <c r="C12742" s="60"/>
      <c r="D12742" s="60"/>
      <c r="H12742" s="61"/>
      <c r="I12742" s="61"/>
      <c r="J12742" s="61"/>
      <c r="K12742" s="61"/>
      <c r="L12742" s="61"/>
      <c r="M12742" s="61"/>
      <c r="N12742" s="61"/>
      <c r="O12742" s="61"/>
      <c r="P12742" s="61"/>
      <c r="Q12742" s="61"/>
      <c r="R12742" s="61"/>
      <c r="S12742" s="61"/>
      <c r="T12742" s="61"/>
      <c r="U12742" s="61"/>
      <c r="V12742" s="61"/>
      <c r="W12742" s="61"/>
      <c r="X12742" s="61"/>
      <c r="Y12742" s="61"/>
      <c r="Z12742" s="61"/>
      <c r="AA12742" s="61"/>
      <c r="AB12742" s="61"/>
      <c r="AC12742" s="61"/>
      <c r="AD12742" s="61"/>
      <c r="AE12742" s="61"/>
      <c r="AF12742" s="61"/>
      <c r="AG12742" s="61"/>
      <c r="AH12742" s="61"/>
      <c r="AI12742" s="61"/>
      <c r="AJ12742" s="61"/>
      <c r="AK12742" s="61"/>
      <c r="AL12742" s="61"/>
      <c r="AM12742" s="61"/>
      <c r="AN12742" s="61"/>
      <c r="AO12742" s="61"/>
      <c r="AP12742" s="62"/>
      <c r="AQ12742" s="61"/>
      <c r="AR12742" s="61"/>
      <c r="AS12742" s="61"/>
      <c r="AT12742" s="61"/>
      <c r="AU12742" s="61"/>
      <c r="AV12742" s="61"/>
      <c r="AW12742" s="60"/>
    </row>
    <row r="12743" s="59" customFormat="1" customHeight="1" spans="1:49">
      <c r="A12743" s="60"/>
      <c r="B12743" s="60"/>
      <c r="C12743" s="60"/>
      <c r="D12743" s="60"/>
      <c r="H12743" s="61"/>
      <c r="I12743" s="61"/>
      <c r="J12743" s="61"/>
      <c r="K12743" s="61"/>
      <c r="L12743" s="61"/>
      <c r="M12743" s="61"/>
      <c r="N12743" s="61"/>
      <c r="O12743" s="61"/>
      <c r="P12743" s="61"/>
      <c r="Q12743" s="61"/>
      <c r="R12743" s="61"/>
      <c r="S12743" s="61"/>
      <c r="T12743" s="61"/>
      <c r="U12743" s="61"/>
      <c r="V12743" s="61"/>
      <c r="W12743" s="61"/>
      <c r="X12743" s="61"/>
      <c r="Y12743" s="61"/>
      <c r="Z12743" s="61"/>
      <c r="AA12743" s="61"/>
      <c r="AB12743" s="61"/>
      <c r="AC12743" s="61"/>
      <c r="AD12743" s="61"/>
      <c r="AE12743" s="61"/>
      <c r="AF12743" s="61"/>
      <c r="AG12743" s="61"/>
      <c r="AH12743" s="61"/>
      <c r="AI12743" s="61"/>
      <c r="AJ12743" s="61"/>
      <c r="AK12743" s="61"/>
      <c r="AL12743" s="61"/>
      <c r="AM12743" s="61"/>
      <c r="AN12743" s="61"/>
      <c r="AO12743" s="61"/>
      <c r="AP12743" s="62"/>
      <c r="AQ12743" s="61"/>
      <c r="AR12743" s="61"/>
      <c r="AS12743" s="61"/>
      <c r="AT12743" s="61"/>
      <c r="AU12743" s="61"/>
      <c r="AV12743" s="61"/>
      <c r="AW12743" s="60"/>
    </row>
    <row r="12744" s="59" customFormat="1" customHeight="1" spans="1:49">
      <c r="A12744" s="60"/>
      <c r="B12744" s="60"/>
      <c r="C12744" s="60"/>
      <c r="D12744" s="60"/>
      <c r="H12744" s="61"/>
      <c r="I12744" s="61"/>
      <c r="J12744" s="61"/>
      <c r="K12744" s="61"/>
      <c r="L12744" s="61"/>
      <c r="M12744" s="61"/>
      <c r="N12744" s="61"/>
      <c r="O12744" s="61"/>
      <c r="P12744" s="61"/>
      <c r="Q12744" s="61"/>
      <c r="R12744" s="61"/>
      <c r="S12744" s="61"/>
      <c r="T12744" s="61"/>
      <c r="U12744" s="61"/>
      <c r="V12744" s="61"/>
      <c r="W12744" s="61"/>
      <c r="X12744" s="61"/>
      <c r="Y12744" s="61"/>
      <c r="Z12744" s="61"/>
      <c r="AA12744" s="61"/>
      <c r="AB12744" s="61"/>
      <c r="AC12744" s="61"/>
      <c r="AD12744" s="61"/>
      <c r="AE12744" s="61"/>
      <c r="AF12744" s="61"/>
      <c r="AG12744" s="61"/>
      <c r="AH12744" s="61"/>
      <c r="AI12744" s="61"/>
      <c r="AJ12744" s="61"/>
      <c r="AK12744" s="61"/>
      <c r="AL12744" s="61"/>
      <c r="AM12744" s="61"/>
      <c r="AN12744" s="61"/>
      <c r="AO12744" s="61"/>
      <c r="AP12744" s="62"/>
      <c r="AQ12744" s="61"/>
      <c r="AR12744" s="61"/>
      <c r="AS12744" s="61"/>
      <c r="AT12744" s="61"/>
      <c r="AU12744" s="61"/>
      <c r="AV12744" s="61"/>
      <c r="AW12744" s="60"/>
    </row>
    <row r="12745" s="59" customFormat="1" customHeight="1" spans="1:49">
      <c r="A12745" s="60"/>
      <c r="B12745" s="60"/>
      <c r="C12745" s="60"/>
      <c r="D12745" s="60"/>
      <c r="H12745" s="61"/>
      <c r="I12745" s="61"/>
      <c r="J12745" s="61"/>
      <c r="K12745" s="61"/>
      <c r="L12745" s="61"/>
      <c r="M12745" s="61"/>
      <c r="N12745" s="61"/>
      <c r="O12745" s="61"/>
      <c r="P12745" s="61"/>
      <c r="Q12745" s="61"/>
      <c r="R12745" s="61"/>
      <c r="S12745" s="61"/>
      <c r="T12745" s="61"/>
      <c r="U12745" s="61"/>
      <c r="V12745" s="61"/>
      <c r="W12745" s="61"/>
      <c r="X12745" s="61"/>
      <c r="Y12745" s="61"/>
      <c r="Z12745" s="61"/>
      <c r="AA12745" s="61"/>
      <c r="AB12745" s="61"/>
      <c r="AC12745" s="61"/>
      <c r="AD12745" s="61"/>
      <c r="AE12745" s="61"/>
      <c r="AF12745" s="61"/>
      <c r="AG12745" s="61"/>
      <c r="AH12745" s="61"/>
      <c r="AI12745" s="61"/>
      <c r="AJ12745" s="61"/>
      <c r="AK12745" s="61"/>
      <c r="AL12745" s="61"/>
      <c r="AM12745" s="61"/>
      <c r="AN12745" s="61"/>
      <c r="AO12745" s="61"/>
      <c r="AP12745" s="62"/>
      <c r="AQ12745" s="61"/>
      <c r="AR12745" s="61"/>
      <c r="AS12745" s="61"/>
      <c r="AT12745" s="61"/>
      <c r="AU12745" s="61"/>
      <c r="AV12745" s="61"/>
      <c r="AW12745" s="60"/>
    </row>
    <row r="12746" s="59" customFormat="1" customHeight="1" spans="1:49">
      <c r="A12746" s="60"/>
      <c r="B12746" s="60"/>
      <c r="C12746" s="60"/>
      <c r="D12746" s="60"/>
      <c r="H12746" s="61"/>
      <c r="I12746" s="61"/>
      <c r="J12746" s="61"/>
      <c r="K12746" s="61"/>
      <c r="L12746" s="61"/>
      <c r="M12746" s="61"/>
      <c r="N12746" s="61"/>
      <c r="O12746" s="61"/>
      <c r="P12746" s="61"/>
      <c r="Q12746" s="61"/>
      <c r="R12746" s="61"/>
      <c r="S12746" s="61"/>
      <c r="T12746" s="61"/>
      <c r="U12746" s="61"/>
      <c r="V12746" s="61"/>
      <c r="W12746" s="61"/>
      <c r="X12746" s="61"/>
      <c r="Y12746" s="61"/>
      <c r="Z12746" s="61"/>
      <c r="AA12746" s="61"/>
      <c r="AB12746" s="61"/>
      <c r="AC12746" s="61"/>
      <c r="AD12746" s="61"/>
      <c r="AE12746" s="61"/>
      <c r="AF12746" s="61"/>
      <c r="AG12746" s="61"/>
      <c r="AH12746" s="61"/>
      <c r="AI12746" s="61"/>
      <c r="AJ12746" s="61"/>
      <c r="AK12746" s="61"/>
      <c r="AL12746" s="61"/>
      <c r="AM12746" s="61"/>
      <c r="AN12746" s="61"/>
      <c r="AO12746" s="61"/>
      <c r="AP12746" s="62"/>
      <c r="AQ12746" s="61"/>
      <c r="AR12746" s="61"/>
      <c r="AS12746" s="61"/>
      <c r="AT12746" s="61"/>
      <c r="AU12746" s="61"/>
      <c r="AV12746" s="61"/>
      <c r="AW12746" s="60"/>
    </row>
    <row r="12747" s="59" customFormat="1" customHeight="1" spans="1:49">
      <c r="A12747" s="60"/>
      <c r="B12747" s="60"/>
      <c r="C12747" s="60"/>
      <c r="D12747" s="60"/>
      <c r="H12747" s="61"/>
      <c r="I12747" s="61"/>
      <c r="J12747" s="61"/>
      <c r="K12747" s="61"/>
      <c r="L12747" s="61"/>
      <c r="M12747" s="61"/>
      <c r="N12747" s="61"/>
      <c r="O12747" s="61"/>
      <c r="P12747" s="61"/>
      <c r="Q12747" s="61"/>
      <c r="R12747" s="61"/>
      <c r="S12747" s="61"/>
      <c r="T12747" s="61"/>
      <c r="U12747" s="61"/>
      <c r="V12747" s="61"/>
      <c r="W12747" s="61"/>
      <c r="X12747" s="61"/>
      <c r="Y12747" s="61"/>
      <c r="Z12747" s="61"/>
      <c r="AA12747" s="61"/>
      <c r="AB12747" s="61"/>
      <c r="AC12747" s="61"/>
      <c r="AD12747" s="61"/>
      <c r="AE12747" s="61"/>
      <c r="AF12747" s="61"/>
      <c r="AG12747" s="61"/>
      <c r="AH12747" s="61"/>
      <c r="AI12747" s="61"/>
      <c r="AJ12747" s="61"/>
      <c r="AK12747" s="61"/>
      <c r="AL12747" s="61"/>
      <c r="AM12747" s="61"/>
      <c r="AN12747" s="61"/>
      <c r="AO12747" s="61"/>
      <c r="AP12747" s="62"/>
      <c r="AQ12747" s="61"/>
      <c r="AR12747" s="61"/>
      <c r="AS12747" s="61"/>
      <c r="AT12747" s="61"/>
      <c r="AU12747" s="61"/>
      <c r="AV12747" s="61"/>
      <c r="AW12747" s="60"/>
    </row>
    <row r="12748" s="59" customFormat="1" customHeight="1" spans="1:49">
      <c r="A12748" s="60"/>
      <c r="B12748" s="60"/>
      <c r="C12748" s="60"/>
      <c r="D12748" s="60"/>
      <c r="H12748" s="61"/>
      <c r="I12748" s="61"/>
      <c r="J12748" s="61"/>
      <c r="K12748" s="61"/>
      <c r="L12748" s="61"/>
      <c r="M12748" s="61"/>
      <c r="N12748" s="61"/>
      <c r="O12748" s="61"/>
      <c r="P12748" s="61"/>
      <c r="Q12748" s="61"/>
      <c r="R12748" s="61"/>
      <c r="S12748" s="61"/>
      <c r="T12748" s="61"/>
      <c r="U12748" s="61"/>
      <c r="V12748" s="61"/>
      <c r="W12748" s="61"/>
      <c r="X12748" s="61"/>
      <c r="Y12748" s="61"/>
      <c r="Z12748" s="61"/>
      <c r="AA12748" s="61"/>
      <c r="AB12748" s="61"/>
      <c r="AC12748" s="61"/>
      <c r="AD12748" s="61"/>
      <c r="AE12748" s="61"/>
      <c r="AF12748" s="61"/>
      <c r="AG12748" s="61"/>
      <c r="AH12748" s="61"/>
      <c r="AI12748" s="61"/>
      <c r="AJ12748" s="61"/>
      <c r="AK12748" s="61"/>
      <c r="AL12748" s="61"/>
      <c r="AM12748" s="61"/>
      <c r="AN12748" s="61"/>
      <c r="AO12748" s="61"/>
      <c r="AP12748" s="62"/>
      <c r="AQ12748" s="61"/>
      <c r="AR12748" s="61"/>
      <c r="AS12748" s="61"/>
      <c r="AT12748" s="61"/>
      <c r="AU12748" s="61"/>
      <c r="AV12748" s="61"/>
      <c r="AW12748" s="60"/>
    </row>
    <row r="12749" s="59" customFormat="1" customHeight="1" spans="1:49">
      <c r="A12749" s="60"/>
      <c r="B12749" s="60"/>
      <c r="C12749" s="60"/>
      <c r="D12749" s="60"/>
      <c r="H12749" s="61"/>
      <c r="I12749" s="61"/>
      <c r="J12749" s="61"/>
      <c r="K12749" s="61"/>
      <c r="L12749" s="61"/>
      <c r="M12749" s="61"/>
      <c r="N12749" s="61"/>
      <c r="O12749" s="61"/>
      <c r="P12749" s="61"/>
      <c r="Q12749" s="61"/>
      <c r="R12749" s="61"/>
      <c r="S12749" s="61"/>
      <c r="T12749" s="61"/>
      <c r="U12749" s="61"/>
      <c r="V12749" s="61"/>
      <c r="W12749" s="61"/>
      <c r="X12749" s="61"/>
      <c r="Y12749" s="61"/>
      <c r="Z12749" s="61"/>
      <c r="AA12749" s="61"/>
      <c r="AB12749" s="61"/>
      <c r="AC12749" s="61"/>
      <c r="AD12749" s="61"/>
      <c r="AE12749" s="61"/>
      <c r="AF12749" s="61"/>
      <c r="AG12749" s="61"/>
      <c r="AH12749" s="61"/>
      <c r="AI12749" s="61"/>
      <c r="AJ12749" s="61"/>
      <c r="AK12749" s="61"/>
      <c r="AL12749" s="61"/>
      <c r="AM12749" s="61"/>
      <c r="AN12749" s="61"/>
      <c r="AO12749" s="61"/>
      <c r="AP12749" s="62"/>
      <c r="AQ12749" s="61"/>
      <c r="AR12749" s="61"/>
      <c r="AS12749" s="61"/>
      <c r="AT12749" s="61"/>
      <c r="AU12749" s="61"/>
      <c r="AV12749" s="61"/>
      <c r="AW12749" s="60"/>
    </row>
    <row r="12750" s="59" customFormat="1" customHeight="1" spans="1:49">
      <c r="A12750" s="60"/>
      <c r="B12750" s="60"/>
      <c r="C12750" s="60"/>
      <c r="D12750" s="60"/>
      <c r="H12750" s="61"/>
      <c r="I12750" s="61"/>
      <c r="J12750" s="61"/>
      <c r="K12750" s="61"/>
      <c r="L12750" s="61"/>
      <c r="M12750" s="61"/>
      <c r="N12750" s="61"/>
      <c r="O12750" s="61"/>
      <c r="P12750" s="61"/>
      <c r="Q12750" s="61"/>
      <c r="R12750" s="61"/>
      <c r="S12750" s="61"/>
      <c r="T12750" s="61"/>
      <c r="U12750" s="61"/>
      <c r="V12750" s="61"/>
      <c r="W12750" s="61"/>
      <c r="X12750" s="61"/>
      <c r="Y12750" s="61"/>
      <c r="Z12750" s="61"/>
      <c r="AA12750" s="61"/>
      <c r="AB12750" s="61"/>
      <c r="AC12750" s="61"/>
      <c r="AD12750" s="61"/>
      <c r="AE12750" s="61"/>
      <c r="AF12750" s="61"/>
      <c r="AG12750" s="61"/>
      <c r="AH12750" s="61"/>
      <c r="AI12750" s="61"/>
      <c r="AJ12750" s="61"/>
      <c r="AK12750" s="61"/>
      <c r="AL12750" s="61"/>
      <c r="AM12750" s="61"/>
      <c r="AN12750" s="61"/>
      <c r="AO12750" s="61"/>
      <c r="AP12750" s="62"/>
      <c r="AQ12750" s="61"/>
      <c r="AR12750" s="61"/>
      <c r="AS12750" s="61"/>
      <c r="AT12750" s="61"/>
      <c r="AU12750" s="61"/>
      <c r="AV12750" s="61"/>
      <c r="AW12750" s="60"/>
    </row>
    <row r="12751" s="59" customFormat="1" customHeight="1" spans="1:49">
      <c r="A12751" s="60"/>
      <c r="B12751" s="60"/>
      <c r="C12751" s="60"/>
      <c r="D12751" s="60"/>
      <c r="H12751" s="61"/>
      <c r="I12751" s="61"/>
      <c r="J12751" s="61"/>
      <c r="K12751" s="61"/>
      <c r="L12751" s="61"/>
      <c r="M12751" s="61"/>
      <c r="N12751" s="61"/>
      <c r="O12751" s="61"/>
      <c r="P12751" s="61"/>
      <c r="Q12751" s="61"/>
      <c r="R12751" s="61"/>
      <c r="S12751" s="61"/>
      <c r="T12751" s="61"/>
      <c r="U12751" s="61"/>
      <c r="V12751" s="61"/>
      <c r="W12751" s="61"/>
      <c r="X12751" s="61"/>
      <c r="Y12751" s="61"/>
      <c r="Z12751" s="61"/>
      <c r="AA12751" s="61"/>
      <c r="AB12751" s="61"/>
      <c r="AC12751" s="61"/>
      <c r="AD12751" s="61"/>
      <c r="AE12751" s="61"/>
      <c r="AF12751" s="61"/>
      <c r="AG12751" s="61"/>
      <c r="AH12751" s="61"/>
      <c r="AI12751" s="61"/>
      <c r="AJ12751" s="61"/>
      <c r="AK12751" s="61"/>
      <c r="AL12751" s="61"/>
      <c r="AM12751" s="61"/>
      <c r="AN12751" s="61"/>
      <c r="AO12751" s="61"/>
      <c r="AP12751" s="62"/>
      <c r="AQ12751" s="61"/>
      <c r="AR12751" s="61"/>
      <c r="AS12751" s="61"/>
      <c r="AT12751" s="61"/>
      <c r="AU12751" s="61"/>
      <c r="AV12751" s="61"/>
      <c r="AW12751" s="60"/>
    </row>
    <row r="12752" s="59" customFormat="1" customHeight="1" spans="1:49">
      <c r="A12752" s="60"/>
      <c r="B12752" s="60"/>
      <c r="C12752" s="60"/>
      <c r="D12752" s="60"/>
      <c r="H12752" s="61"/>
      <c r="I12752" s="61"/>
      <c r="J12752" s="61"/>
      <c r="K12752" s="61"/>
      <c r="L12752" s="61"/>
      <c r="M12752" s="61"/>
      <c r="N12752" s="61"/>
      <c r="O12752" s="61"/>
      <c r="P12752" s="61"/>
      <c r="Q12752" s="61"/>
      <c r="R12752" s="61"/>
      <c r="S12752" s="61"/>
      <c r="T12752" s="61"/>
      <c r="U12752" s="61"/>
      <c r="V12752" s="61"/>
      <c r="W12752" s="61"/>
      <c r="X12752" s="61"/>
      <c r="Y12752" s="61"/>
      <c r="Z12752" s="61"/>
      <c r="AA12752" s="61"/>
      <c r="AB12752" s="61"/>
      <c r="AC12752" s="61"/>
      <c r="AD12752" s="61"/>
      <c r="AE12752" s="61"/>
      <c r="AF12752" s="61"/>
      <c r="AG12752" s="61"/>
      <c r="AH12752" s="61"/>
      <c r="AI12752" s="61"/>
      <c r="AJ12752" s="61"/>
      <c r="AK12752" s="61"/>
      <c r="AL12752" s="61"/>
      <c r="AM12752" s="61"/>
      <c r="AN12752" s="61"/>
      <c r="AO12752" s="61"/>
      <c r="AP12752" s="62"/>
      <c r="AQ12752" s="61"/>
      <c r="AR12752" s="61"/>
      <c r="AS12752" s="61"/>
      <c r="AT12752" s="61"/>
      <c r="AU12752" s="61"/>
      <c r="AV12752" s="61"/>
      <c r="AW12752" s="60"/>
    </row>
    <row r="12753" s="59" customFormat="1" customHeight="1" spans="1:49">
      <c r="A12753" s="60"/>
      <c r="B12753" s="60"/>
      <c r="C12753" s="60"/>
      <c r="D12753" s="60"/>
      <c r="H12753" s="61"/>
      <c r="I12753" s="61"/>
      <c r="J12753" s="61"/>
      <c r="K12753" s="61"/>
      <c r="L12753" s="61"/>
      <c r="M12753" s="61"/>
      <c r="N12753" s="61"/>
      <c r="O12753" s="61"/>
      <c r="P12753" s="61"/>
      <c r="Q12753" s="61"/>
      <c r="R12753" s="61"/>
      <c r="S12753" s="61"/>
      <c r="T12753" s="61"/>
      <c r="U12753" s="61"/>
      <c r="V12753" s="61"/>
      <c r="W12753" s="61"/>
      <c r="X12753" s="61"/>
      <c r="Y12753" s="61"/>
      <c r="Z12753" s="61"/>
      <c r="AA12753" s="61"/>
      <c r="AB12753" s="61"/>
      <c r="AC12753" s="61"/>
      <c r="AD12753" s="61"/>
      <c r="AE12753" s="61"/>
      <c r="AF12753" s="61"/>
      <c r="AG12753" s="61"/>
      <c r="AH12753" s="61"/>
      <c r="AI12753" s="61"/>
      <c r="AJ12753" s="61"/>
      <c r="AK12753" s="61"/>
      <c r="AL12753" s="61"/>
      <c r="AM12753" s="61"/>
      <c r="AN12753" s="61"/>
      <c r="AO12753" s="61"/>
      <c r="AP12753" s="62"/>
      <c r="AQ12753" s="61"/>
      <c r="AR12753" s="61"/>
      <c r="AS12753" s="61"/>
      <c r="AT12753" s="61"/>
      <c r="AU12753" s="61"/>
      <c r="AV12753" s="61"/>
      <c r="AW12753" s="60"/>
    </row>
    <row r="12754" s="59" customFormat="1" customHeight="1" spans="1:49">
      <c r="A12754" s="60"/>
      <c r="B12754" s="60"/>
      <c r="C12754" s="60"/>
      <c r="D12754" s="60"/>
      <c r="H12754" s="61"/>
      <c r="I12754" s="61"/>
      <c r="J12754" s="61"/>
      <c r="K12754" s="61"/>
      <c r="L12754" s="61"/>
      <c r="M12754" s="61"/>
      <c r="N12754" s="61"/>
      <c r="O12754" s="61"/>
      <c r="P12754" s="61"/>
      <c r="Q12754" s="61"/>
      <c r="R12754" s="61"/>
      <c r="S12754" s="61"/>
      <c r="T12754" s="61"/>
      <c r="U12754" s="61"/>
      <c r="V12754" s="61"/>
      <c r="W12754" s="61"/>
      <c r="X12754" s="61"/>
      <c r="Y12754" s="61"/>
      <c r="Z12754" s="61"/>
      <c r="AA12754" s="61"/>
      <c r="AB12754" s="61"/>
      <c r="AC12754" s="61"/>
      <c r="AD12754" s="61"/>
      <c r="AE12754" s="61"/>
      <c r="AF12754" s="61"/>
      <c r="AG12754" s="61"/>
      <c r="AH12754" s="61"/>
      <c r="AI12754" s="61"/>
      <c r="AJ12754" s="61"/>
      <c r="AK12754" s="61"/>
      <c r="AL12754" s="61"/>
      <c r="AM12754" s="61"/>
      <c r="AN12754" s="61"/>
      <c r="AO12754" s="61"/>
      <c r="AP12754" s="62"/>
      <c r="AQ12754" s="61"/>
      <c r="AR12754" s="61"/>
      <c r="AS12754" s="61"/>
      <c r="AT12754" s="61"/>
      <c r="AU12754" s="61"/>
      <c r="AV12754" s="61"/>
      <c r="AW12754" s="60"/>
    </row>
    <row r="12755" s="59" customFormat="1" customHeight="1" spans="1:49">
      <c r="A12755" s="60"/>
      <c r="B12755" s="60"/>
      <c r="C12755" s="60"/>
      <c r="D12755" s="60"/>
      <c r="H12755" s="61"/>
      <c r="I12755" s="61"/>
      <c r="J12755" s="61"/>
      <c r="K12755" s="61"/>
      <c r="L12755" s="61"/>
      <c r="M12755" s="61"/>
      <c r="N12755" s="61"/>
      <c r="O12755" s="61"/>
      <c r="P12755" s="61"/>
      <c r="Q12755" s="61"/>
      <c r="R12755" s="61"/>
      <c r="S12755" s="61"/>
      <c r="T12755" s="61"/>
      <c r="U12755" s="61"/>
      <c r="V12755" s="61"/>
      <c r="W12755" s="61"/>
      <c r="X12755" s="61"/>
      <c r="Y12755" s="61"/>
      <c r="Z12755" s="61"/>
      <c r="AA12755" s="61"/>
      <c r="AB12755" s="61"/>
      <c r="AC12755" s="61"/>
      <c r="AD12755" s="61"/>
      <c r="AE12755" s="61"/>
      <c r="AF12755" s="61"/>
      <c r="AG12755" s="61"/>
      <c r="AH12755" s="61"/>
      <c r="AI12755" s="61"/>
      <c r="AJ12755" s="61"/>
      <c r="AK12755" s="61"/>
      <c r="AL12755" s="61"/>
      <c r="AM12755" s="61"/>
      <c r="AN12755" s="61"/>
      <c r="AO12755" s="61"/>
      <c r="AP12755" s="62"/>
      <c r="AQ12755" s="61"/>
      <c r="AR12755" s="61"/>
      <c r="AS12755" s="61"/>
      <c r="AT12755" s="61"/>
      <c r="AU12755" s="61"/>
      <c r="AV12755" s="61"/>
      <c r="AW12755" s="60"/>
    </row>
    <row r="12756" s="59" customFormat="1" customHeight="1" spans="1:49">
      <c r="A12756" s="60"/>
      <c r="B12756" s="60"/>
      <c r="C12756" s="60"/>
      <c r="D12756" s="60"/>
      <c r="H12756" s="61"/>
      <c r="I12756" s="61"/>
      <c r="J12756" s="61"/>
      <c r="K12756" s="61"/>
      <c r="L12756" s="61"/>
      <c r="M12756" s="61"/>
      <c r="N12756" s="61"/>
      <c r="O12756" s="61"/>
      <c r="P12756" s="61"/>
      <c r="Q12756" s="61"/>
      <c r="R12756" s="61"/>
      <c r="S12756" s="61"/>
      <c r="T12756" s="61"/>
      <c r="U12756" s="61"/>
      <c r="V12756" s="61"/>
      <c r="W12756" s="61"/>
      <c r="X12756" s="61"/>
      <c r="Y12756" s="61"/>
      <c r="Z12756" s="61"/>
      <c r="AA12756" s="61"/>
      <c r="AB12756" s="61"/>
      <c r="AC12756" s="61"/>
      <c r="AD12756" s="61"/>
      <c r="AE12756" s="61"/>
      <c r="AF12756" s="61"/>
      <c r="AG12756" s="61"/>
      <c r="AH12756" s="61"/>
      <c r="AI12756" s="61"/>
      <c r="AJ12756" s="61"/>
      <c r="AK12756" s="61"/>
      <c r="AL12756" s="61"/>
      <c r="AM12756" s="61"/>
      <c r="AN12756" s="61"/>
      <c r="AO12756" s="61"/>
      <c r="AP12756" s="62"/>
      <c r="AQ12756" s="61"/>
      <c r="AR12756" s="61"/>
      <c r="AS12756" s="61"/>
      <c r="AT12756" s="61"/>
      <c r="AU12756" s="61"/>
      <c r="AV12756" s="61"/>
      <c r="AW12756" s="60"/>
    </row>
    <row r="12757" s="59" customFormat="1" customHeight="1" spans="1:49">
      <c r="A12757" s="60"/>
      <c r="B12757" s="60"/>
      <c r="C12757" s="60"/>
      <c r="D12757" s="60"/>
      <c r="H12757" s="61"/>
      <c r="I12757" s="61"/>
      <c r="J12757" s="61"/>
      <c r="K12757" s="61"/>
      <c r="L12757" s="61"/>
      <c r="M12757" s="61"/>
      <c r="N12757" s="61"/>
      <c r="O12757" s="61"/>
      <c r="P12757" s="61"/>
      <c r="Q12757" s="61"/>
      <c r="R12757" s="61"/>
      <c r="S12757" s="61"/>
      <c r="T12757" s="61"/>
      <c r="U12757" s="61"/>
      <c r="V12757" s="61"/>
      <c r="W12757" s="61"/>
      <c r="X12757" s="61"/>
      <c r="Y12757" s="61"/>
      <c r="Z12757" s="61"/>
      <c r="AA12757" s="61"/>
      <c r="AB12757" s="61"/>
      <c r="AC12757" s="61"/>
      <c r="AD12757" s="61"/>
      <c r="AE12757" s="61"/>
      <c r="AF12757" s="61"/>
      <c r="AG12757" s="61"/>
      <c r="AH12757" s="61"/>
      <c r="AI12757" s="61"/>
      <c r="AJ12757" s="61"/>
      <c r="AK12757" s="61"/>
      <c r="AL12757" s="61"/>
      <c r="AM12757" s="61"/>
      <c r="AN12757" s="61"/>
      <c r="AO12757" s="61"/>
      <c r="AP12757" s="62"/>
      <c r="AQ12757" s="61"/>
      <c r="AR12757" s="61"/>
      <c r="AS12757" s="61"/>
      <c r="AT12757" s="61"/>
      <c r="AU12757" s="61"/>
      <c r="AV12757" s="61"/>
      <c r="AW12757" s="60"/>
    </row>
    <row r="12758" s="59" customFormat="1" customHeight="1" spans="1:49">
      <c r="A12758" s="60"/>
      <c r="B12758" s="60"/>
      <c r="C12758" s="60"/>
      <c r="D12758" s="60"/>
      <c r="H12758" s="61"/>
      <c r="I12758" s="61"/>
      <c r="J12758" s="61"/>
      <c r="K12758" s="61"/>
      <c r="L12758" s="61"/>
      <c r="M12758" s="61"/>
      <c r="N12758" s="61"/>
      <c r="O12758" s="61"/>
      <c r="P12758" s="61"/>
      <c r="Q12758" s="61"/>
      <c r="R12758" s="61"/>
      <c r="S12758" s="61"/>
      <c r="T12758" s="61"/>
      <c r="U12758" s="61"/>
      <c r="V12758" s="61"/>
      <c r="W12758" s="61"/>
      <c r="X12758" s="61"/>
      <c r="Y12758" s="61"/>
      <c r="Z12758" s="61"/>
      <c r="AA12758" s="61"/>
      <c r="AB12758" s="61"/>
      <c r="AC12758" s="61"/>
      <c r="AD12758" s="61"/>
      <c r="AE12758" s="61"/>
      <c r="AF12758" s="61"/>
      <c r="AG12758" s="61"/>
      <c r="AH12758" s="61"/>
      <c r="AI12758" s="61"/>
      <c r="AJ12758" s="61"/>
      <c r="AK12758" s="61"/>
      <c r="AL12758" s="61"/>
      <c r="AM12758" s="61"/>
      <c r="AN12758" s="61"/>
      <c r="AO12758" s="61"/>
      <c r="AP12758" s="62"/>
      <c r="AQ12758" s="61"/>
      <c r="AR12758" s="61"/>
      <c r="AS12758" s="61"/>
      <c r="AT12758" s="61"/>
      <c r="AU12758" s="61"/>
      <c r="AV12758" s="61"/>
      <c r="AW12758" s="60"/>
    </row>
    <row r="12759" s="59" customFormat="1" customHeight="1" spans="1:49">
      <c r="A12759" s="60"/>
      <c r="B12759" s="60"/>
      <c r="C12759" s="60"/>
      <c r="D12759" s="60"/>
      <c r="H12759" s="61"/>
      <c r="I12759" s="61"/>
      <c r="J12759" s="61"/>
      <c r="K12759" s="61"/>
      <c r="L12759" s="61"/>
      <c r="M12759" s="61"/>
      <c r="N12759" s="61"/>
      <c r="O12759" s="61"/>
      <c r="P12759" s="61"/>
      <c r="Q12759" s="61"/>
      <c r="R12759" s="61"/>
      <c r="S12759" s="61"/>
      <c r="T12759" s="61"/>
      <c r="U12759" s="61"/>
      <c r="V12759" s="61"/>
      <c r="W12759" s="61"/>
      <c r="X12759" s="61"/>
      <c r="Y12759" s="61"/>
      <c r="Z12759" s="61"/>
      <c r="AA12759" s="61"/>
      <c r="AB12759" s="61"/>
      <c r="AC12759" s="61"/>
      <c r="AD12759" s="61"/>
      <c r="AE12759" s="61"/>
      <c r="AF12759" s="61"/>
      <c r="AG12759" s="61"/>
      <c r="AH12759" s="61"/>
      <c r="AI12759" s="61"/>
      <c r="AJ12759" s="61"/>
      <c r="AK12759" s="61"/>
      <c r="AL12759" s="61"/>
      <c r="AM12759" s="61"/>
      <c r="AN12759" s="61"/>
      <c r="AO12759" s="61"/>
      <c r="AP12759" s="62"/>
      <c r="AQ12759" s="61"/>
      <c r="AR12759" s="61"/>
      <c r="AS12759" s="61"/>
      <c r="AT12759" s="61"/>
      <c r="AU12759" s="61"/>
      <c r="AV12759" s="61"/>
      <c r="AW12759" s="60"/>
    </row>
    <row r="12760" s="59" customFormat="1" customHeight="1" spans="1:49">
      <c r="A12760" s="60"/>
      <c r="B12760" s="60"/>
      <c r="C12760" s="60"/>
      <c r="D12760" s="60"/>
      <c r="H12760" s="61"/>
      <c r="I12760" s="61"/>
      <c r="J12760" s="61"/>
      <c r="K12760" s="61"/>
      <c r="L12760" s="61"/>
      <c r="M12760" s="61"/>
      <c r="N12760" s="61"/>
      <c r="O12760" s="61"/>
      <c r="P12760" s="61"/>
      <c r="Q12760" s="61"/>
      <c r="R12760" s="61"/>
      <c r="S12760" s="61"/>
      <c r="T12760" s="61"/>
      <c r="U12760" s="61"/>
      <c r="V12760" s="61"/>
      <c r="W12760" s="61"/>
      <c r="X12760" s="61"/>
      <c r="Y12760" s="61"/>
      <c r="Z12760" s="61"/>
      <c r="AA12760" s="61"/>
      <c r="AB12760" s="61"/>
      <c r="AC12760" s="61"/>
      <c r="AD12760" s="61"/>
      <c r="AE12760" s="61"/>
      <c r="AF12760" s="61"/>
      <c r="AG12760" s="61"/>
      <c r="AH12760" s="61"/>
      <c r="AI12760" s="61"/>
      <c r="AJ12760" s="61"/>
      <c r="AK12760" s="61"/>
      <c r="AL12760" s="61"/>
      <c r="AM12760" s="61"/>
      <c r="AN12760" s="61"/>
      <c r="AO12760" s="61"/>
      <c r="AP12760" s="62"/>
      <c r="AQ12760" s="61"/>
      <c r="AR12760" s="61"/>
      <c r="AS12760" s="61"/>
      <c r="AT12760" s="61"/>
      <c r="AU12760" s="61"/>
      <c r="AV12760" s="61"/>
      <c r="AW12760" s="60"/>
    </row>
    <row r="12761" s="59" customFormat="1" customHeight="1" spans="1:49">
      <c r="A12761" s="60"/>
      <c r="B12761" s="60"/>
      <c r="C12761" s="60"/>
      <c r="D12761" s="60"/>
      <c r="H12761" s="61"/>
      <c r="I12761" s="61"/>
      <c r="J12761" s="61"/>
      <c r="K12761" s="61"/>
      <c r="L12761" s="61"/>
      <c r="M12761" s="61"/>
      <c r="N12761" s="61"/>
      <c r="O12761" s="61"/>
      <c r="P12761" s="61"/>
      <c r="Q12761" s="61"/>
      <c r="R12761" s="61"/>
      <c r="S12761" s="61"/>
      <c r="T12761" s="61"/>
      <c r="U12761" s="61"/>
      <c r="V12761" s="61"/>
      <c r="W12761" s="61"/>
      <c r="X12761" s="61"/>
      <c r="Y12761" s="61"/>
      <c r="Z12761" s="61"/>
      <c r="AA12761" s="61"/>
      <c r="AB12761" s="61"/>
      <c r="AC12761" s="61"/>
      <c r="AD12761" s="61"/>
      <c r="AE12761" s="61"/>
      <c r="AF12761" s="61"/>
      <c r="AG12761" s="61"/>
      <c r="AH12761" s="61"/>
      <c r="AI12761" s="61"/>
      <c r="AJ12761" s="61"/>
      <c r="AK12761" s="61"/>
      <c r="AL12761" s="61"/>
      <c r="AM12761" s="61"/>
      <c r="AN12761" s="61"/>
      <c r="AO12761" s="61"/>
      <c r="AP12761" s="62"/>
      <c r="AQ12761" s="61"/>
      <c r="AR12761" s="61"/>
      <c r="AS12761" s="61"/>
      <c r="AT12761" s="61"/>
      <c r="AU12761" s="61"/>
      <c r="AV12761" s="61"/>
      <c r="AW12761" s="60"/>
    </row>
    <row r="12762" s="59" customFormat="1" customHeight="1" spans="1:49">
      <c r="A12762" s="60"/>
      <c r="B12762" s="60"/>
      <c r="C12762" s="60"/>
      <c r="D12762" s="60"/>
      <c r="H12762" s="61"/>
      <c r="I12762" s="61"/>
      <c r="J12762" s="61"/>
      <c r="K12762" s="61"/>
      <c r="L12762" s="61"/>
      <c r="M12762" s="61"/>
      <c r="N12762" s="61"/>
      <c r="O12762" s="61"/>
      <c r="P12762" s="61"/>
      <c r="Q12762" s="61"/>
      <c r="R12762" s="61"/>
      <c r="S12762" s="61"/>
      <c r="T12762" s="61"/>
      <c r="U12762" s="61"/>
      <c r="V12762" s="61"/>
      <c r="W12762" s="61"/>
      <c r="X12762" s="61"/>
      <c r="Y12762" s="61"/>
      <c r="Z12762" s="61"/>
      <c r="AA12762" s="61"/>
      <c r="AB12762" s="61"/>
      <c r="AC12762" s="61"/>
      <c r="AD12762" s="61"/>
      <c r="AE12762" s="61"/>
      <c r="AF12762" s="61"/>
      <c r="AG12762" s="61"/>
      <c r="AH12762" s="61"/>
      <c r="AI12762" s="61"/>
      <c r="AJ12762" s="61"/>
      <c r="AK12762" s="61"/>
      <c r="AL12762" s="61"/>
      <c r="AM12762" s="61"/>
      <c r="AN12762" s="61"/>
      <c r="AO12762" s="61"/>
      <c r="AP12762" s="62"/>
      <c r="AQ12762" s="61"/>
      <c r="AR12762" s="61"/>
      <c r="AS12762" s="61"/>
      <c r="AT12762" s="61"/>
      <c r="AU12762" s="61"/>
      <c r="AV12762" s="61"/>
      <c r="AW12762" s="60"/>
    </row>
    <row r="12763" s="59" customFormat="1" customHeight="1" spans="1:49">
      <c r="A12763" s="60"/>
      <c r="B12763" s="60"/>
      <c r="C12763" s="60"/>
      <c r="D12763" s="60"/>
      <c r="H12763" s="61"/>
      <c r="I12763" s="61"/>
      <c r="J12763" s="61"/>
      <c r="K12763" s="61"/>
      <c r="L12763" s="61"/>
      <c r="M12763" s="61"/>
      <c r="N12763" s="61"/>
      <c r="O12763" s="61"/>
      <c r="P12763" s="61"/>
      <c r="Q12763" s="61"/>
      <c r="R12763" s="61"/>
      <c r="S12763" s="61"/>
      <c r="T12763" s="61"/>
      <c r="U12763" s="61"/>
      <c r="V12763" s="61"/>
      <c r="W12763" s="61"/>
      <c r="X12763" s="61"/>
      <c r="Y12763" s="61"/>
      <c r="Z12763" s="61"/>
      <c r="AA12763" s="61"/>
      <c r="AB12763" s="61"/>
      <c r="AC12763" s="61"/>
      <c r="AD12763" s="61"/>
      <c r="AE12763" s="61"/>
      <c r="AF12763" s="61"/>
      <c r="AG12763" s="61"/>
      <c r="AH12763" s="61"/>
      <c r="AI12763" s="61"/>
      <c r="AJ12763" s="61"/>
      <c r="AK12763" s="61"/>
      <c r="AL12763" s="61"/>
      <c r="AM12763" s="61"/>
      <c r="AN12763" s="61"/>
      <c r="AO12763" s="61"/>
      <c r="AP12763" s="62"/>
      <c r="AQ12763" s="61"/>
      <c r="AR12763" s="61"/>
      <c r="AS12763" s="61"/>
      <c r="AT12763" s="61"/>
      <c r="AU12763" s="61"/>
      <c r="AV12763" s="61"/>
      <c r="AW12763" s="60"/>
    </row>
    <row r="12764" s="59" customFormat="1" customHeight="1" spans="1:49">
      <c r="A12764" s="60"/>
      <c r="B12764" s="60"/>
      <c r="C12764" s="60"/>
      <c r="D12764" s="60"/>
      <c r="H12764" s="61"/>
      <c r="I12764" s="61"/>
      <c r="J12764" s="61"/>
      <c r="K12764" s="61"/>
      <c r="L12764" s="61"/>
      <c r="M12764" s="61"/>
      <c r="N12764" s="61"/>
      <c r="O12764" s="61"/>
      <c r="P12764" s="61"/>
      <c r="Q12764" s="61"/>
      <c r="R12764" s="61"/>
      <c r="S12764" s="61"/>
      <c r="T12764" s="61"/>
      <c r="U12764" s="61"/>
      <c r="V12764" s="61"/>
      <c r="W12764" s="61"/>
      <c r="X12764" s="61"/>
      <c r="Y12764" s="61"/>
      <c r="Z12764" s="61"/>
      <c r="AA12764" s="61"/>
      <c r="AB12764" s="61"/>
      <c r="AC12764" s="61"/>
      <c r="AD12764" s="61"/>
      <c r="AE12764" s="61"/>
      <c r="AF12764" s="61"/>
      <c r="AG12764" s="61"/>
      <c r="AH12764" s="61"/>
      <c r="AI12764" s="61"/>
      <c r="AJ12764" s="61"/>
      <c r="AK12764" s="61"/>
      <c r="AL12764" s="61"/>
      <c r="AM12764" s="61"/>
      <c r="AN12764" s="61"/>
      <c r="AO12764" s="61"/>
      <c r="AP12764" s="62"/>
      <c r="AQ12764" s="61"/>
      <c r="AR12764" s="61"/>
      <c r="AS12764" s="61"/>
      <c r="AT12764" s="61"/>
      <c r="AU12764" s="61"/>
      <c r="AV12764" s="61"/>
      <c r="AW12764" s="60"/>
    </row>
    <row r="12765" s="59" customFormat="1" customHeight="1" spans="1:49">
      <c r="A12765" s="60"/>
      <c r="B12765" s="60"/>
      <c r="C12765" s="60"/>
      <c r="D12765" s="60"/>
      <c r="H12765" s="61"/>
      <c r="I12765" s="61"/>
      <c r="J12765" s="61"/>
      <c r="K12765" s="61"/>
      <c r="L12765" s="61"/>
      <c r="M12765" s="61"/>
      <c r="N12765" s="61"/>
      <c r="O12765" s="61"/>
      <c r="P12765" s="61"/>
      <c r="Q12765" s="61"/>
      <c r="R12765" s="61"/>
      <c r="S12765" s="61"/>
      <c r="T12765" s="61"/>
      <c r="U12765" s="61"/>
      <c r="V12765" s="61"/>
      <c r="W12765" s="61"/>
      <c r="X12765" s="61"/>
      <c r="Y12765" s="61"/>
      <c r="Z12765" s="61"/>
      <c r="AA12765" s="61"/>
      <c r="AB12765" s="61"/>
      <c r="AC12765" s="61"/>
      <c r="AD12765" s="61"/>
      <c r="AE12765" s="61"/>
      <c r="AF12765" s="61"/>
      <c r="AG12765" s="61"/>
      <c r="AH12765" s="61"/>
      <c r="AI12765" s="61"/>
      <c r="AJ12765" s="61"/>
      <c r="AK12765" s="61"/>
      <c r="AL12765" s="61"/>
      <c r="AM12765" s="61"/>
      <c r="AN12765" s="61"/>
      <c r="AO12765" s="61"/>
      <c r="AP12765" s="62"/>
      <c r="AQ12765" s="61"/>
      <c r="AR12765" s="61"/>
      <c r="AS12765" s="61"/>
      <c r="AT12765" s="61"/>
      <c r="AU12765" s="61"/>
      <c r="AV12765" s="61"/>
      <c r="AW12765" s="60"/>
    </row>
    <row r="12766" s="59" customFormat="1" customHeight="1" spans="1:49">
      <c r="A12766" s="60"/>
      <c r="B12766" s="60"/>
      <c r="C12766" s="60"/>
      <c r="D12766" s="60"/>
      <c r="H12766" s="61"/>
      <c r="I12766" s="61"/>
      <c r="J12766" s="61"/>
      <c r="K12766" s="61"/>
      <c r="L12766" s="61"/>
      <c r="M12766" s="61"/>
      <c r="N12766" s="61"/>
      <c r="O12766" s="61"/>
      <c r="P12766" s="61"/>
      <c r="Q12766" s="61"/>
      <c r="R12766" s="61"/>
      <c r="S12766" s="61"/>
      <c r="T12766" s="61"/>
      <c r="U12766" s="61"/>
      <c r="V12766" s="61"/>
      <c r="W12766" s="61"/>
      <c r="X12766" s="61"/>
      <c r="Y12766" s="61"/>
      <c r="Z12766" s="61"/>
      <c r="AA12766" s="61"/>
      <c r="AB12766" s="61"/>
      <c r="AC12766" s="61"/>
      <c r="AD12766" s="61"/>
      <c r="AE12766" s="61"/>
      <c r="AF12766" s="61"/>
      <c r="AG12766" s="61"/>
      <c r="AH12766" s="61"/>
      <c r="AI12766" s="61"/>
      <c r="AJ12766" s="61"/>
      <c r="AK12766" s="61"/>
      <c r="AL12766" s="61"/>
      <c r="AM12766" s="61"/>
      <c r="AN12766" s="61"/>
      <c r="AO12766" s="61"/>
      <c r="AP12766" s="62"/>
      <c r="AQ12766" s="61"/>
      <c r="AR12766" s="61"/>
      <c r="AS12766" s="61"/>
      <c r="AT12766" s="61"/>
      <c r="AU12766" s="61"/>
      <c r="AV12766" s="61"/>
      <c r="AW12766" s="60"/>
    </row>
    <row r="12767" s="59" customFormat="1" customHeight="1" spans="1:49">
      <c r="A12767" s="60"/>
      <c r="B12767" s="60"/>
      <c r="C12767" s="60"/>
      <c r="D12767" s="60"/>
      <c r="H12767" s="61"/>
      <c r="I12767" s="61"/>
      <c r="J12767" s="61"/>
      <c r="K12767" s="61"/>
      <c r="L12767" s="61"/>
      <c r="M12767" s="61"/>
      <c r="N12767" s="61"/>
      <c r="O12767" s="61"/>
      <c r="P12767" s="61"/>
      <c r="Q12767" s="61"/>
      <c r="R12767" s="61"/>
      <c r="S12767" s="61"/>
      <c r="T12767" s="61"/>
      <c r="U12767" s="61"/>
      <c r="V12767" s="61"/>
      <c r="W12767" s="61"/>
      <c r="X12767" s="61"/>
      <c r="Y12767" s="61"/>
      <c r="Z12767" s="61"/>
      <c r="AA12767" s="61"/>
      <c r="AB12767" s="61"/>
      <c r="AC12767" s="61"/>
      <c r="AD12767" s="61"/>
      <c r="AE12767" s="61"/>
      <c r="AF12767" s="61"/>
      <c r="AG12767" s="61"/>
      <c r="AH12767" s="61"/>
      <c r="AI12767" s="61"/>
      <c r="AJ12767" s="61"/>
      <c r="AK12767" s="61"/>
      <c r="AL12767" s="61"/>
      <c r="AM12767" s="61"/>
      <c r="AN12767" s="61"/>
      <c r="AO12767" s="61"/>
      <c r="AP12767" s="62"/>
      <c r="AQ12767" s="61"/>
      <c r="AR12767" s="61"/>
      <c r="AS12767" s="61"/>
      <c r="AT12767" s="61"/>
      <c r="AU12767" s="61"/>
      <c r="AV12767" s="61"/>
      <c r="AW12767" s="60"/>
    </row>
    <row r="12768" s="59" customFormat="1" customHeight="1" spans="1:49">
      <c r="A12768" s="60"/>
      <c r="B12768" s="60"/>
      <c r="C12768" s="60"/>
      <c r="D12768" s="60"/>
      <c r="H12768" s="61"/>
      <c r="I12768" s="61"/>
      <c r="J12768" s="61"/>
      <c r="K12768" s="61"/>
      <c r="L12768" s="61"/>
      <c r="M12768" s="61"/>
      <c r="N12768" s="61"/>
      <c r="O12768" s="61"/>
      <c r="P12768" s="61"/>
      <c r="Q12768" s="61"/>
      <c r="R12768" s="61"/>
      <c r="S12768" s="61"/>
      <c r="T12768" s="61"/>
      <c r="U12768" s="61"/>
      <c r="V12768" s="61"/>
      <c r="W12768" s="61"/>
      <c r="X12768" s="61"/>
      <c r="Y12768" s="61"/>
      <c r="Z12768" s="61"/>
      <c r="AA12768" s="61"/>
      <c r="AB12768" s="61"/>
      <c r="AC12768" s="61"/>
      <c r="AD12768" s="61"/>
      <c r="AE12768" s="61"/>
      <c r="AF12768" s="61"/>
      <c r="AG12768" s="61"/>
      <c r="AH12768" s="61"/>
      <c r="AI12768" s="61"/>
      <c r="AJ12768" s="61"/>
      <c r="AK12768" s="61"/>
      <c r="AL12768" s="61"/>
      <c r="AM12768" s="61"/>
      <c r="AN12768" s="61"/>
      <c r="AO12768" s="61"/>
      <c r="AP12768" s="62"/>
      <c r="AQ12768" s="61"/>
      <c r="AR12768" s="61"/>
      <c r="AS12768" s="61"/>
      <c r="AT12768" s="61"/>
      <c r="AU12768" s="61"/>
      <c r="AV12768" s="61"/>
      <c r="AW12768" s="60"/>
    </row>
    <row r="12769" s="59" customFormat="1" customHeight="1" spans="1:49">
      <c r="A12769" s="60"/>
      <c r="B12769" s="60"/>
      <c r="C12769" s="60"/>
      <c r="D12769" s="60"/>
      <c r="H12769" s="61"/>
      <c r="I12769" s="61"/>
      <c r="J12769" s="61"/>
      <c r="K12769" s="61"/>
      <c r="L12769" s="61"/>
      <c r="M12769" s="61"/>
      <c r="N12769" s="61"/>
      <c r="O12769" s="61"/>
      <c r="P12769" s="61"/>
      <c r="Q12769" s="61"/>
      <c r="R12769" s="61"/>
      <c r="S12769" s="61"/>
      <c r="T12769" s="61"/>
      <c r="U12769" s="61"/>
      <c r="V12769" s="61"/>
      <c r="W12769" s="61"/>
      <c r="X12769" s="61"/>
      <c r="Y12769" s="61"/>
      <c r="Z12769" s="61"/>
      <c r="AA12769" s="61"/>
      <c r="AB12769" s="61"/>
      <c r="AC12769" s="61"/>
      <c r="AD12769" s="61"/>
      <c r="AE12769" s="61"/>
      <c r="AF12769" s="61"/>
      <c r="AG12769" s="61"/>
      <c r="AH12769" s="61"/>
      <c r="AI12769" s="61"/>
      <c r="AJ12769" s="61"/>
      <c r="AK12769" s="61"/>
      <c r="AL12769" s="61"/>
      <c r="AM12769" s="61"/>
      <c r="AN12769" s="61"/>
      <c r="AO12769" s="61"/>
      <c r="AP12769" s="62"/>
      <c r="AQ12769" s="61"/>
      <c r="AR12769" s="61"/>
      <c r="AS12769" s="61"/>
      <c r="AT12769" s="61"/>
      <c r="AU12769" s="61"/>
      <c r="AV12769" s="61"/>
      <c r="AW12769" s="60"/>
    </row>
    <row r="12770" s="59" customFormat="1" customHeight="1" spans="1:49">
      <c r="A12770" s="60"/>
      <c r="B12770" s="60"/>
      <c r="C12770" s="60"/>
      <c r="D12770" s="60"/>
      <c r="H12770" s="61"/>
      <c r="I12770" s="61"/>
      <c r="J12770" s="61"/>
      <c r="K12770" s="61"/>
      <c r="L12770" s="61"/>
      <c r="M12770" s="61"/>
      <c r="N12770" s="61"/>
      <c r="O12770" s="61"/>
      <c r="P12770" s="61"/>
      <c r="Q12770" s="61"/>
      <c r="R12770" s="61"/>
      <c r="S12770" s="61"/>
      <c r="T12770" s="61"/>
      <c r="U12770" s="61"/>
      <c r="V12770" s="61"/>
      <c r="W12770" s="61"/>
      <c r="X12770" s="61"/>
      <c r="Y12770" s="61"/>
      <c r="Z12770" s="61"/>
      <c r="AA12770" s="61"/>
      <c r="AB12770" s="61"/>
      <c r="AC12770" s="61"/>
      <c r="AD12770" s="61"/>
      <c r="AE12770" s="61"/>
      <c r="AF12770" s="61"/>
      <c r="AG12770" s="61"/>
      <c r="AH12770" s="61"/>
      <c r="AI12770" s="61"/>
      <c r="AJ12770" s="61"/>
      <c r="AK12770" s="61"/>
      <c r="AL12770" s="61"/>
      <c r="AM12770" s="61"/>
      <c r="AN12770" s="61"/>
      <c r="AO12770" s="61"/>
      <c r="AP12770" s="62"/>
      <c r="AQ12770" s="61"/>
      <c r="AR12770" s="61"/>
      <c r="AS12770" s="61"/>
      <c r="AT12770" s="61"/>
      <c r="AU12770" s="61"/>
      <c r="AV12770" s="61"/>
      <c r="AW12770" s="60"/>
    </row>
    <row r="12771" s="59" customFormat="1" customHeight="1" spans="1:49">
      <c r="A12771" s="60"/>
      <c r="B12771" s="60"/>
      <c r="C12771" s="60"/>
      <c r="D12771" s="60"/>
      <c r="H12771" s="61"/>
      <c r="I12771" s="61"/>
      <c r="J12771" s="61"/>
      <c r="K12771" s="61"/>
      <c r="L12771" s="61"/>
      <c r="M12771" s="61"/>
      <c r="N12771" s="61"/>
      <c r="O12771" s="61"/>
      <c r="P12771" s="61"/>
      <c r="Q12771" s="61"/>
      <c r="R12771" s="61"/>
      <c r="S12771" s="61"/>
      <c r="T12771" s="61"/>
      <c r="U12771" s="61"/>
      <c r="V12771" s="61"/>
      <c r="W12771" s="61"/>
      <c r="X12771" s="61"/>
      <c r="Y12771" s="61"/>
      <c r="Z12771" s="61"/>
      <c r="AA12771" s="61"/>
      <c r="AB12771" s="61"/>
      <c r="AC12771" s="61"/>
      <c r="AD12771" s="61"/>
      <c r="AE12771" s="61"/>
      <c r="AF12771" s="61"/>
      <c r="AG12771" s="61"/>
      <c r="AH12771" s="61"/>
      <c r="AI12771" s="61"/>
      <c r="AJ12771" s="61"/>
      <c r="AK12771" s="61"/>
      <c r="AL12771" s="61"/>
      <c r="AM12771" s="61"/>
      <c r="AN12771" s="61"/>
      <c r="AO12771" s="61"/>
      <c r="AP12771" s="62"/>
      <c r="AQ12771" s="61"/>
      <c r="AR12771" s="61"/>
      <c r="AS12771" s="61"/>
      <c r="AT12771" s="61"/>
      <c r="AU12771" s="61"/>
      <c r="AV12771" s="61"/>
      <c r="AW12771" s="60"/>
    </row>
    <row r="12772" s="59" customFormat="1" customHeight="1" spans="1:49">
      <c r="A12772" s="60"/>
      <c r="B12772" s="60"/>
      <c r="C12772" s="60"/>
      <c r="D12772" s="60"/>
      <c r="H12772" s="61"/>
      <c r="I12772" s="61"/>
      <c r="J12772" s="61"/>
      <c r="K12772" s="61"/>
      <c r="L12772" s="61"/>
      <c r="M12772" s="61"/>
      <c r="N12772" s="61"/>
      <c r="O12772" s="61"/>
      <c r="P12772" s="61"/>
      <c r="Q12772" s="61"/>
      <c r="R12772" s="61"/>
      <c r="S12772" s="61"/>
      <c r="T12772" s="61"/>
      <c r="U12772" s="61"/>
      <c r="V12772" s="61"/>
      <c r="W12772" s="61"/>
      <c r="X12772" s="61"/>
      <c r="Y12772" s="61"/>
      <c r="Z12772" s="61"/>
      <c r="AA12772" s="61"/>
      <c r="AB12772" s="61"/>
      <c r="AC12772" s="61"/>
      <c r="AD12772" s="61"/>
      <c r="AE12772" s="61"/>
      <c r="AF12772" s="61"/>
      <c r="AG12772" s="61"/>
      <c r="AH12772" s="61"/>
      <c r="AI12772" s="61"/>
      <c r="AJ12772" s="61"/>
      <c r="AK12772" s="61"/>
      <c r="AL12772" s="61"/>
      <c r="AM12772" s="61"/>
      <c r="AN12772" s="61"/>
      <c r="AO12772" s="61"/>
      <c r="AP12772" s="62"/>
      <c r="AQ12772" s="61"/>
      <c r="AR12772" s="61"/>
      <c r="AS12772" s="61"/>
      <c r="AT12772" s="61"/>
      <c r="AU12772" s="61"/>
      <c r="AV12772" s="61"/>
      <c r="AW12772" s="60"/>
    </row>
    <row r="12773" s="59" customFormat="1" customHeight="1" spans="1:49">
      <c r="A12773" s="60"/>
      <c r="B12773" s="60"/>
      <c r="C12773" s="60"/>
      <c r="D12773" s="60"/>
      <c r="H12773" s="61"/>
      <c r="I12773" s="61"/>
      <c r="J12773" s="61"/>
      <c r="K12773" s="61"/>
      <c r="L12773" s="61"/>
      <c r="M12773" s="61"/>
      <c r="N12773" s="61"/>
      <c r="O12773" s="61"/>
      <c r="P12773" s="61"/>
      <c r="Q12773" s="61"/>
      <c r="R12773" s="61"/>
      <c r="S12773" s="61"/>
      <c r="T12773" s="61"/>
      <c r="U12773" s="61"/>
      <c r="V12773" s="61"/>
      <c r="W12773" s="61"/>
      <c r="X12773" s="61"/>
      <c r="Y12773" s="61"/>
      <c r="Z12773" s="61"/>
      <c r="AA12773" s="61"/>
      <c r="AB12773" s="61"/>
      <c r="AC12773" s="61"/>
      <c r="AD12773" s="61"/>
      <c r="AE12773" s="61"/>
      <c r="AF12773" s="61"/>
      <c r="AG12773" s="61"/>
      <c r="AH12773" s="61"/>
      <c r="AI12773" s="61"/>
      <c r="AJ12773" s="61"/>
      <c r="AK12773" s="61"/>
      <c r="AL12773" s="61"/>
      <c r="AM12773" s="61"/>
      <c r="AN12773" s="61"/>
      <c r="AO12773" s="61"/>
      <c r="AP12773" s="62"/>
      <c r="AQ12773" s="61"/>
      <c r="AR12773" s="61"/>
      <c r="AS12773" s="61"/>
      <c r="AT12773" s="61"/>
      <c r="AU12773" s="61"/>
      <c r="AV12773" s="61"/>
      <c r="AW12773" s="60"/>
    </row>
    <row r="12774" s="59" customFormat="1" customHeight="1" spans="1:49">
      <c r="A12774" s="60"/>
      <c r="B12774" s="60"/>
      <c r="C12774" s="60"/>
      <c r="D12774" s="60"/>
      <c r="H12774" s="61"/>
      <c r="I12774" s="61"/>
      <c r="J12774" s="61"/>
      <c r="K12774" s="61"/>
      <c r="L12774" s="61"/>
      <c r="M12774" s="61"/>
      <c r="N12774" s="61"/>
      <c r="O12774" s="61"/>
      <c r="P12774" s="61"/>
      <c r="Q12774" s="61"/>
      <c r="R12774" s="61"/>
      <c r="S12774" s="61"/>
      <c r="T12774" s="61"/>
      <c r="U12774" s="61"/>
      <c r="V12774" s="61"/>
      <c r="W12774" s="61"/>
      <c r="X12774" s="61"/>
      <c r="Y12774" s="61"/>
      <c r="Z12774" s="61"/>
      <c r="AA12774" s="61"/>
      <c r="AB12774" s="61"/>
      <c r="AC12774" s="61"/>
      <c r="AD12774" s="61"/>
      <c r="AE12774" s="61"/>
      <c r="AF12774" s="61"/>
      <c r="AG12774" s="61"/>
      <c r="AH12774" s="61"/>
      <c r="AI12774" s="61"/>
      <c r="AJ12774" s="61"/>
      <c r="AK12774" s="61"/>
      <c r="AL12774" s="61"/>
      <c r="AM12774" s="61"/>
      <c r="AN12774" s="61"/>
      <c r="AO12774" s="61"/>
      <c r="AP12774" s="62"/>
      <c r="AQ12774" s="61"/>
      <c r="AR12774" s="61"/>
      <c r="AS12774" s="61"/>
      <c r="AT12774" s="61"/>
      <c r="AU12774" s="61"/>
      <c r="AV12774" s="61"/>
      <c r="AW12774" s="60"/>
    </row>
    <row r="12775" s="59" customFormat="1" customHeight="1" spans="1:49">
      <c r="A12775" s="60"/>
      <c r="B12775" s="60"/>
      <c r="C12775" s="60"/>
      <c r="D12775" s="60"/>
      <c r="H12775" s="61"/>
      <c r="I12775" s="61"/>
      <c r="J12775" s="61"/>
      <c r="K12775" s="61"/>
      <c r="L12775" s="61"/>
      <c r="M12775" s="61"/>
      <c r="N12775" s="61"/>
      <c r="O12775" s="61"/>
      <c r="P12775" s="61"/>
      <c r="Q12775" s="61"/>
      <c r="R12775" s="61"/>
      <c r="S12775" s="61"/>
      <c r="T12775" s="61"/>
      <c r="U12775" s="61"/>
      <c r="V12775" s="61"/>
      <c r="W12775" s="61"/>
      <c r="X12775" s="61"/>
      <c r="Y12775" s="61"/>
      <c r="Z12775" s="61"/>
      <c r="AA12775" s="61"/>
      <c r="AB12775" s="61"/>
      <c r="AC12775" s="61"/>
      <c r="AD12775" s="61"/>
      <c r="AE12775" s="61"/>
      <c r="AF12775" s="61"/>
      <c r="AG12775" s="61"/>
      <c r="AH12775" s="61"/>
      <c r="AI12775" s="61"/>
      <c r="AJ12775" s="61"/>
      <c r="AK12775" s="61"/>
      <c r="AL12775" s="61"/>
      <c r="AM12775" s="61"/>
      <c r="AN12775" s="61"/>
      <c r="AO12775" s="61"/>
      <c r="AP12775" s="62"/>
      <c r="AQ12775" s="61"/>
      <c r="AR12775" s="61"/>
      <c r="AS12775" s="61"/>
      <c r="AT12775" s="61"/>
      <c r="AU12775" s="61"/>
      <c r="AV12775" s="61"/>
      <c r="AW12775" s="60"/>
    </row>
    <row r="12776" s="59" customFormat="1" customHeight="1" spans="1:49">
      <c r="A12776" s="60"/>
      <c r="B12776" s="60"/>
      <c r="C12776" s="60"/>
      <c r="D12776" s="60"/>
      <c r="H12776" s="61"/>
      <c r="I12776" s="61"/>
      <c r="J12776" s="61"/>
      <c r="K12776" s="61"/>
      <c r="L12776" s="61"/>
      <c r="M12776" s="61"/>
      <c r="N12776" s="61"/>
      <c r="O12776" s="61"/>
      <c r="P12776" s="61"/>
      <c r="Q12776" s="61"/>
      <c r="R12776" s="61"/>
      <c r="S12776" s="61"/>
      <c r="T12776" s="61"/>
      <c r="U12776" s="61"/>
      <c r="V12776" s="61"/>
      <c r="W12776" s="61"/>
      <c r="X12776" s="61"/>
      <c r="Y12776" s="61"/>
      <c r="Z12776" s="61"/>
      <c r="AA12776" s="61"/>
      <c r="AB12776" s="61"/>
      <c r="AC12776" s="61"/>
      <c r="AD12776" s="61"/>
      <c r="AE12776" s="61"/>
      <c r="AF12776" s="61"/>
      <c r="AG12776" s="61"/>
      <c r="AH12776" s="61"/>
      <c r="AI12776" s="61"/>
      <c r="AJ12776" s="61"/>
      <c r="AK12776" s="61"/>
      <c r="AL12776" s="61"/>
      <c r="AM12776" s="61"/>
      <c r="AN12776" s="61"/>
      <c r="AO12776" s="61"/>
      <c r="AP12776" s="62"/>
      <c r="AQ12776" s="61"/>
      <c r="AR12776" s="61"/>
      <c r="AS12776" s="61"/>
      <c r="AT12776" s="61"/>
      <c r="AU12776" s="61"/>
      <c r="AV12776" s="61"/>
      <c r="AW12776" s="60"/>
    </row>
    <row r="12777" s="59" customFormat="1" customHeight="1" spans="1:49">
      <c r="A12777" s="60"/>
      <c r="B12777" s="60"/>
      <c r="C12777" s="60"/>
      <c r="D12777" s="60"/>
      <c r="H12777" s="61"/>
      <c r="I12777" s="61"/>
      <c r="J12777" s="61"/>
      <c r="K12777" s="61"/>
      <c r="L12777" s="61"/>
      <c r="M12777" s="61"/>
      <c r="N12777" s="61"/>
      <c r="O12777" s="61"/>
      <c r="P12777" s="61"/>
      <c r="Q12777" s="61"/>
      <c r="R12777" s="61"/>
      <c r="S12777" s="61"/>
      <c r="T12777" s="61"/>
      <c r="U12777" s="61"/>
      <c r="V12777" s="61"/>
      <c r="W12777" s="61"/>
      <c r="X12777" s="61"/>
      <c r="Y12777" s="61"/>
      <c r="Z12777" s="61"/>
      <c r="AA12777" s="61"/>
      <c r="AB12777" s="61"/>
      <c r="AC12777" s="61"/>
      <c r="AD12777" s="61"/>
      <c r="AE12777" s="61"/>
      <c r="AF12777" s="61"/>
      <c r="AG12777" s="61"/>
      <c r="AH12777" s="61"/>
      <c r="AI12777" s="61"/>
      <c r="AJ12777" s="61"/>
      <c r="AK12777" s="61"/>
      <c r="AL12777" s="61"/>
      <c r="AM12777" s="61"/>
      <c r="AN12777" s="61"/>
      <c r="AO12777" s="61"/>
      <c r="AP12777" s="62"/>
      <c r="AQ12777" s="61"/>
      <c r="AR12777" s="61"/>
      <c r="AS12777" s="61"/>
      <c r="AT12777" s="61"/>
      <c r="AU12777" s="61"/>
      <c r="AV12777" s="61"/>
      <c r="AW12777" s="60"/>
    </row>
    <row r="12778" s="59" customFormat="1" customHeight="1" spans="1:49">
      <c r="A12778" s="60"/>
      <c r="B12778" s="60"/>
      <c r="C12778" s="60"/>
      <c r="D12778" s="60"/>
      <c r="H12778" s="61"/>
      <c r="I12778" s="61"/>
      <c r="J12778" s="61"/>
      <c r="K12778" s="61"/>
      <c r="L12778" s="61"/>
      <c r="M12778" s="61"/>
      <c r="N12778" s="61"/>
      <c r="O12778" s="61"/>
      <c r="P12778" s="61"/>
      <c r="Q12778" s="61"/>
      <c r="R12778" s="61"/>
      <c r="S12778" s="61"/>
      <c r="T12778" s="61"/>
      <c r="U12778" s="61"/>
      <c r="V12778" s="61"/>
      <c r="W12778" s="61"/>
      <c r="X12778" s="61"/>
      <c r="Y12778" s="61"/>
      <c r="Z12778" s="61"/>
      <c r="AA12778" s="61"/>
      <c r="AB12778" s="61"/>
      <c r="AC12778" s="61"/>
      <c r="AD12778" s="61"/>
      <c r="AE12778" s="61"/>
      <c r="AF12778" s="61"/>
      <c r="AG12778" s="61"/>
      <c r="AH12778" s="61"/>
      <c r="AI12778" s="61"/>
      <c r="AJ12778" s="61"/>
      <c r="AK12778" s="61"/>
      <c r="AL12778" s="61"/>
      <c r="AM12778" s="61"/>
      <c r="AN12778" s="61"/>
      <c r="AO12778" s="61"/>
      <c r="AP12778" s="62"/>
      <c r="AQ12778" s="61"/>
      <c r="AR12778" s="61"/>
      <c r="AS12778" s="61"/>
      <c r="AT12778" s="61"/>
      <c r="AU12778" s="61"/>
      <c r="AV12778" s="61"/>
      <c r="AW12778" s="60"/>
    </row>
    <row r="12779" s="59" customFormat="1" customHeight="1" spans="1:49">
      <c r="A12779" s="60"/>
      <c r="B12779" s="60"/>
      <c r="C12779" s="60"/>
      <c r="D12779" s="60"/>
      <c r="H12779" s="61"/>
      <c r="I12779" s="61"/>
      <c r="J12779" s="61"/>
      <c r="K12779" s="61"/>
      <c r="L12779" s="61"/>
      <c r="M12779" s="61"/>
      <c r="N12779" s="61"/>
      <c r="O12779" s="61"/>
      <c r="P12779" s="61"/>
      <c r="Q12779" s="61"/>
      <c r="R12779" s="61"/>
      <c r="S12779" s="61"/>
      <c r="T12779" s="61"/>
      <c r="U12779" s="61"/>
      <c r="V12779" s="61"/>
      <c r="W12779" s="61"/>
      <c r="X12779" s="61"/>
      <c r="Y12779" s="61"/>
      <c r="Z12779" s="61"/>
      <c r="AA12779" s="61"/>
      <c r="AB12779" s="61"/>
      <c r="AC12779" s="61"/>
      <c r="AD12779" s="61"/>
      <c r="AE12779" s="61"/>
      <c r="AF12779" s="61"/>
      <c r="AG12779" s="61"/>
      <c r="AH12779" s="61"/>
      <c r="AI12779" s="61"/>
      <c r="AJ12779" s="61"/>
      <c r="AK12779" s="61"/>
      <c r="AL12779" s="61"/>
      <c r="AM12779" s="61"/>
      <c r="AN12779" s="61"/>
      <c r="AO12779" s="61"/>
      <c r="AP12779" s="62"/>
      <c r="AQ12779" s="61"/>
      <c r="AR12779" s="61"/>
      <c r="AS12779" s="61"/>
      <c r="AT12779" s="61"/>
      <c r="AU12779" s="61"/>
      <c r="AV12779" s="61"/>
      <c r="AW12779" s="60"/>
    </row>
    <row r="12780" s="59" customFormat="1" customHeight="1" spans="1:49">
      <c r="A12780" s="60"/>
      <c r="B12780" s="60"/>
      <c r="C12780" s="60"/>
      <c r="D12780" s="60"/>
      <c r="H12780" s="61"/>
      <c r="I12780" s="61"/>
      <c r="J12780" s="61"/>
      <c r="K12780" s="61"/>
      <c r="L12780" s="61"/>
      <c r="M12780" s="61"/>
      <c r="N12780" s="61"/>
      <c r="O12780" s="61"/>
      <c r="P12780" s="61"/>
      <c r="Q12780" s="61"/>
      <c r="R12780" s="61"/>
      <c r="S12780" s="61"/>
      <c r="T12780" s="61"/>
      <c r="U12780" s="61"/>
      <c r="V12780" s="61"/>
      <c r="W12780" s="61"/>
      <c r="X12780" s="61"/>
      <c r="Y12780" s="61"/>
      <c r="Z12780" s="61"/>
      <c r="AA12780" s="61"/>
      <c r="AB12780" s="61"/>
      <c r="AC12780" s="61"/>
      <c r="AD12780" s="61"/>
      <c r="AE12780" s="61"/>
      <c r="AF12780" s="61"/>
      <c r="AG12780" s="61"/>
      <c r="AH12780" s="61"/>
      <c r="AI12780" s="61"/>
      <c r="AJ12780" s="61"/>
      <c r="AK12780" s="61"/>
      <c r="AL12780" s="61"/>
      <c r="AM12780" s="61"/>
      <c r="AN12780" s="61"/>
      <c r="AO12780" s="61"/>
      <c r="AP12780" s="62"/>
      <c r="AQ12780" s="61"/>
      <c r="AR12780" s="61"/>
      <c r="AS12780" s="61"/>
      <c r="AT12780" s="61"/>
      <c r="AU12780" s="61"/>
      <c r="AV12780" s="61"/>
      <c r="AW12780" s="60"/>
    </row>
    <row r="12781" s="59" customFormat="1" customHeight="1" spans="1:49">
      <c r="A12781" s="60"/>
      <c r="B12781" s="60"/>
      <c r="C12781" s="60"/>
      <c r="D12781" s="60"/>
      <c r="H12781" s="61"/>
      <c r="I12781" s="61"/>
      <c r="J12781" s="61"/>
      <c r="K12781" s="61"/>
      <c r="L12781" s="61"/>
      <c r="M12781" s="61"/>
      <c r="N12781" s="61"/>
      <c r="O12781" s="61"/>
      <c r="P12781" s="61"/>
      <c r="Q12781" s="61"/>
      <c r="R12781" s="61"/>
      <c r="S12781" s="61"/>
      <c r="T12781" s="61"/>
      <c r="U12781" s="61"/>
      <c r="V12781" s="61"/>
      <c r="W12781" s="61"/>
      <c r="X12781" s="61"/>
      <c r="Y12781" s="61"/>
      <c r="Z12781" s="61"/>
      <c r="AA12781" s="61"/>
      <c r="AB12781" s="61"/>
      <c r="AC12781" s="61"/>
      <c r="AD12781" s="61"/>
      <c r="AE12781" s="61"/>
      <c r="AF12781" s="61"/>
      <c r="AG12781" s="61"/>
      <c r="AH12781" s="61"/>
      <c r="AI12781" s="61"/>
      <c r="AJ12781" s="61"/>
      <c r="AK12781" s="61"/>
      <c r="AL12781" s="61"/>
      <c r="AM12781" s="61"/>
      <c r="AN12781" s="61"/>
      <c r="AO12781" s="61"/>
      <c r="AP12781" s="62"/>
      <c r="AQ12781" s="61"/>
      <c r="AR12781" s="61"/>
      <c r="AS12781" s="61"/>
      <c r="AT12781" s="61"/>
      <c r="AU12781" s="61"/>
      <c r="AV12781" s="61"/>
      <c r="AW12781" s="60"/>
    </row>
    <row r="12782" s="59" customFormat="1" customHeight="1" spans="1:49">
      <c r="A12782" s="60"/>
      <c r="B12782" s="60"/>
      <c r="C12782" s="60"/>
      <c r="D12782" s="60"/>
      <c r="H12782" s="61"/>
      <c r="I12782" s="61"/>
      <c r="J12782" s="61"/>
      <c r="K12782" s="61"/>
      <c r="L12782" s="61"/>
      <c r="M12782" s="61"/>
      <c r="N12782" s="61"/>
      <c r="O12782" s="61"/>
      <c r="P12782" s="61"/>
      <c r="Q12782" s="61"/>
      <c r="R12782" s="61"/>
      <c r="S12782" s="61"/>
      <c r="T12782" s="61"/>
      <c r="U12782" s="61"/>
      <c r="V12782" s="61"/>
      <c r="W12782" s="61"/>
      <c r="X12782" s="61"/>
      <c r="Y12782" s="61"/>
      <c r="Z12782" s="61"/>
      <c r="AA12782" s="61"/>
      <c r="AB12782" s="61"/>
      <c r="AC12782" s="61"/>
      <c r="AD12782" s="61"/>
      <c r="AE12782" s="61"/>
      <c r="AF12782" s="61"/>
      <c r="AG12782" s="61"/>
      <c r="AH12782" s="61"/>
      <c r="AI12782" s="61"/>
      <c r="AJ12782" s="61"/>
      <c r="AK12782" s="61"/>
      <c r="AL12782" s="61"/>
      <c r="AM12782" s="61"/>
      <c r="AN12782" s="61"/>
      <c r="AO12782" s="61"/>
      <c r="AP12782" s="62"/>
      <c r="AQ12782" s="61"/>
      <c r="AR12782" s="61"/>
      <c r="AS12782" s="61"/>
      <c r="AT12782" s="61"/>
      <c r="AU12782" s="61"/>
      <c r="AV12782" s="61"/>
      <c r="AW12782" s="60"/>
    </row>
    <row r="12783" s="59" customFormat="1" customHeight="1" spans="1:49">
      <c r="A12783" s="60"/>
      <c r="B12783" s="60"/>
      <c r="C12783" s="60"/>
      <c r="D12783" s="60"/>
      <c r="H12783" s="61"/>
      <c r="I12783" s="61"/>
      <c r="J12783" s="61"/>
      <c r="K12783" s="61"/>
      <c r="L12783" s="61"/>
      <c r="M12783" s="61"/>
      <c r="N12783" s="61"/>
      <c r="O12783" s="61"/>
      <c r="P12783" s="61"/>
      <c r="Q12783" s="61"/>
      <c r="R12783" s="61"/>
      <c r="S12783" s="61"/>
      <c r="T12783" s="61"/>
      <c r="U12783" s="61"/>
      <c r="V12783" s="61"/>
      <c r="W12783" s="61"/>
      <c r="X12783" s="61"/>
      <c r="Y12783" s="61"/>
      <c r="Z12783" s="61"/>
      <c r="AA12783" s="61"/>
      <c r="AB12783" s="61"/>
      <c r="AC12783" s="61"/>
      <c r="AD12783" s="61"/>
      <c r="AE12783" s="61"/>
      <c r="AF12783" s="61"/>
      <c r="AG12783" s="61"/>
      <c r="AH12783" s="61"/>
      <c r="AI12783" s="61"/>
      <c r="AJ12783" s="61"/>
      <c r="AK12783" s="61"/>
      <c r="AL12783" s="61"/>
      <c r="AM12783" s="61"/>
      <c r="AN12783" s="61"/>
      <c r="AO12783" s="61"/>
      <c r="AP12783" s="62"/>
      <c r="AQ12783" s="61"/>
      <c r="AR12783" s="61"/>
      <c r="AS12783" s="61"/>
      <c r="AT12783" s="61"/>
      <c r="AU12783" s="61"/>
      <c r="AV12783" s="61"/>
      <c r="AW12783" s="60"/>
    </row>
    <row r="12784" s="59" customFormat="1" customHeight="1" spans="1:49">
      <c r="A12784" s="60"/>
      <c r="B12784" s="60"/>
      <c r="C12784" s="60"/>
      <c r="D12784" s="60"/>
      <c r="H12784" s="61"/>
      <c r="I12784" s="61"/>
      <c r="J12784" s="61"/>
      <c r="K12784" s="61"/>
      <c r="L12784" s="61"/>
      <c r="M12784" s="61"/>
      <c r="N12784" s="61"/>
      <c r="O12784" s="61"/>
      <c r="P12784" s="61"/>
      <c r="Q12784" s="61"/>
      <c r="R12784" s="61"/>
      <c r="S12784" s="61"/>
      <c r="T12784" s="61"/>
      <c r="U12784" s="61"/>
      <c r="V12784" s="61"/>
      <c r="W12784" s="61"/>
      <c r="X12784" s="61"/>
      <c r="Y12784" s="61"/>
      <c r="Z12784" s="61"/>
      <c r="AA12784" s="61"/>
      <c r="AB12784" s="61"/>
      <c r="AC12784" s="61"/>
      <c r="AD12784" s="61"/>
      <c r="AE12784" s="61"/>
      <c r="AF12784" s="61"/>
      <c r="AG12784" s="61"/>
      <c r="AH12784" s="61"/>
      <c r="AI12784" s="61"/>
      <c r="AJ12784" s="61"/>
      <c r="AK12784" s="61"/>
      <c r="AL12784" s="61"/>
      <c r="AM12784" s="61"/>
      <c r="AN12784" s="61"/>
      <c r="AO12784" s="61"/>
      <c r="AP12784" s="62"/>
      <c r="AQ12784" s="61"/>
      <c r="AR12784" s="61"/>
      <c r="AS12784" s="61"/>
      <c r="AT12784" s="61"/>
      <c r="AU12784" s="61"/>
      <c r="AV12784" s="61"/>
      <c r="AW12784" s="60"/>
    </row>
    <row r="12785" s="59" customFormat="1" customHeight="1" spans="1:49">
      <c r="A12785" s="60"/>
      <c r="B12785" s="60"/>
      <c r="C12785" s="60"/>
      <c r="D12785" s="60"/>
      <c r="H12785" s="61"/>
      <c r="I12785" s="61"/>
      <c r="J12785" s="61"/>
      <c r="K12785" s="61"/>
      <c r="L12785" s="61"/>
      <c r="M12785" s="61"/>
      <c r="N12785" s="61"/>
      <c r="O12785" s="61"/>
      <c r="P12785" s="61"/>
      <c r="Q12785" s="61"/>
      <c r="R12785" s="61"/>
      <c r="S12785" s="61"/>
      <c r="T12785" s="61"/>
      <c r="U12785" s="61"/>
      <c r="V12785" s="61"/>
      <c r="W12785" s="61"/>
      <c r="X12785" s="61"/>
      <c r="Y12785" s="61"/>
      <c r="Z12785" s="61"/>
      <c r="AA12785" s="61"/>
      <c r="AB12785" s="61"/>
      <c r="AC12785" s="61"/>
      <c r="AD12785" s="61"/>
      <c r="AE12785" s="61"/>
      <c r="AF12785" s="61"/>
      <c r="AG12785" s="61"/>
      <c r="AH12785" s="61"/>
      <c r="AI12785" s="61"/>
      <c r="AJ12785" s="61"/>
      <c r="AK12785" s="61"/>
      <c r="AL12785" s="61"/>
      <c r="AM12785" s="61"/>
      <c r="AN12785" s="61"/>
      <c r="AO12785" s="61"/>
      <c r="AP12785" s="62"/>
      <c r="AQ12785" s="61"/>
      <c r="AR12785" s="61"/>
      <c r="AS12785" s="61"/>
      <c r="AT12785" s="61"/>
      <c r="AU12785" s="61"/>
      <c r="AV12785" s="61"/>
      <c r="AW12785" s="60"/>
    </row>
    <row r="12786" s="59" customFormat="1" customHeight="1" spans="1:49">
      <c r="A12786" s="60"/>
      <c r="B12786" s="60"/>
      <c r="C12786" s="60"/>
      <c r="D12786" s="60"/>
      <c r="H12786" s="61"/>
      <c r="I12786" s="61"/>
      <c r="J12786" s="61"/>
      <c r="K12786" s="61"/>
      <c r="L12786" s="61"/>
      <c r="M12786" s="61"/>
      <c r="N12786" s="61"/>
      <c r="O12786" s="61"/>
      <c r="P12786" s="61"/>
      <c r="Q12786" s="61"/>
      <c r="R12786" s="61"/>
      <c r="S12786" s="61"/>
      <c r="T12786" s="61"/>
      <c r="U12786" s="61"/>
      <c r="V12786" s="61"/>
      <c r="W12786" s="61"/>
      <c r="X12786" s="61"/>
      <c r="Y12786" s="61"/>
      <c r="Z12786" s="61"/>
      <c r="AA12786" s="61"/>
      <c r="AB12786" s="61"/>
      <c r="AC12786" s="61"/>
      <c r="AD12786" s="61"/>
      <c r="AE12786" s="61"/>
      <c r="AF12786" s="61"/>
      <c r="AG12786" s="61"/>
      <c r="AH12786" s="61"/>
      <c r="AI12786" s="61"/>
      <c r="AJ12786" s="61"/>
      <c r="AK12786" s="61"/>
      <c r="AL12786" s="61"/>
      <c r="AM12786" s="61"/>
      <c r="AN12786" s="61"/>
      <c r="AO12786" s="61"/>
      <c r="AP12786" s="62"/>
      <c r="AQ12786" s="61"/>
      <c r="AR12786" s="61"/>
      <c r="AS12786" s="61"/>
      <c r="AT12786" s="61"/>
      <c r="AU12786" s="61"/>
      <c r="AV12786" s="61"/>
      <c r="AW12786" s="60"/>
    </row>
    <row r="12787" s="59" customFormat="1" customHeight="1" spans="1:49">
      <c r="A12787" s="60"/>
      <c r="B12787" s="60"/>
      <c r="C12787" s="60"/>
      <c r="D12787" s="60"/>
      <c r="H12787" s="61"/>
      <c r="I12787" s="61"/>
      <c r="J12787" s="61"/>
      <c r="K12787" s="61"/>
      <c r="L12787" s="61"/>
      <c r="M12787" s="61"/>
      <c r="N12787" s="61"/>
      <c r="O12787" s="61"/>
      <c r="P12787" s="61"/>
      <c r="Q12787" s="61"/>
      <c r="R12787" s="61"/>
      <c r="S12787" s="61"/>
      <c r="T12787" s="61"/>
      <c r="U12787" s="61"/>
      <c r="V12787" s="61"/>
      <c r="W12787" s="61"/>
      <c r="X12787" s="61"/>
      <c r="Y12787" s="61"/>
      <c r="Z12787" s="61"/>
      <c r="AA12787" s="61"/>
      <c r="AB12787" s="61"/>
      <c r="AC12787" s="61"/>
      <c r="AD12787" s="61"/>
      <c r="AE12787" s="61"/>
      <c r="AF12787" s="61"/>
      <c r="AG12787" s="61"/>
      <c r="AH12787" s="61"/>
      <c r="AI12787" s="61"/>
      <c r="AJ12787" s="61"/>
      <c r="AK12787" s="61"/>
      <c r="AL12787" s="61"/>
      <c r="AM12787" s="61"/>
      <c r="AN12787" s="61"/>
      <c r="AO12787" s="61"/>
      <c r="AP12787" s="62"/>
      <c r="AQ12787" s="61"/>
      <c r="AR12787" s="61"/>
      <c r="AS12787" s="61"/>
      <c r="AT12787" s="61"/>
      <c r="AU12787" s="61"/>
      <c r="AV12787" s="61"/>
      <c r="AW12787" s="60"/>
    </row>
    <row r="12788" s="59" customFormat="1" customHeight="1" spans="1:49">
      <c r="A12788" s="60"/>
      <c r="B12788" s="60"/>
      <c r="C12788" s="60"/>
      <c r="D12788" s="60"/>
      <c r="H12788" s="61"/>
      <c r="I12788" s="61"/>
      <c r="J12788" s="61"/>
      <c r="K12788" s="61"/>
      <c r="L12788" s="61"/>
      <c r="M12788" s="61"/>
      <c r="N12788" s="61"/>
      <c r="O12788" s="61"/>
      <c r="P12788" s="61"/>
      <c r="Q12788" s="61"/>
      <c r="R12788" s="61"/>
      <c r="S12788" s="61"/>
      <c r="T12788" s="61"/>
      <c r="U12788" s="61"/>
      <c r="V12788" s="61"/>
      <c r="W12788" s="61"/>
      <c r="X12788" s="61"/>
      <c r="Y12788" s="61"/>
      <c r="Z12788" s="61"/>
      <c r="AA12788" s="61"/>
      <c r="AB12788" s="61"/>
      <c r="AC12788" s="61"/>
      <c r="AD12788" s="61"/>
      <c r="AE12788" s="61"/>
      <c r="AF12788" s="61"/>
      <c r="AG12788" s="61"/>
      <c r="AH12788" s="61"/>
      <c r="AI12788" s="61"/>
      <c r="AJ12788" s="61"/>
      <c r="AK12788" s="61"/>
      <c r="AL12788" s="61"/>
      <c r="AM12788" s="61"/>
      <c r="AN12788" s="61"/>
      <c r="AO12788" s="61"/>
      <c r="AP12788" s="62"/>
      <c r="AQ12788" s="61"/>
      <c r="AR12788" s="61"/>
      <c r="AS12788" s="61"/>
      <c r="AT12788" s="61"/>
      <c r="AU12788" s="61"/>
      <c r="AV12788" s="61"/>
      <c r="AW12788" s="60"/>
    </row>
    <row r="12789" s="59" customFormat="1" customHeight="1" spans="1:49">
      <c r="A12789" s="60"/>
      <c r="B12789" s="60"/>
      <c r="C12789" s="60"/>
      <c r="D12789" s="60"/>
      <c r="H12789" s="61"/>
      <c r="I12789" s="61"/>
      <c r="J12789" s="61"/>
      <c r="K12789" s="61"/>
      <c r="L12789" s="61"/>
      <c r="M12789" s="61"/>
      <c r="N12789" s="61"/>
      <c r="O12789" s="61"/>
      <c r="P12789" s="61"/>
      <c r="Q12789" s="61"/>
      <c r="R12789" s="61"/>
      <c r="S12789" s="61"/>
      <c r="T12789" s="61"/>
      <c r="U12789" s="61"/>
      <c r="V12789" s="61"/>
      <c r="W12789" s="61"/>
      <c r="X12789" s="61"/>
      <c r="Y12789" s="61"/>
      <c r="Z12789" s="61"/>
      <c r="AA12789" s="61"/>
      <c r="AB12789" s="61"/>
      <c r="AC12789" s="61"/>
      <c r="AD12789" s="61"/>
      <c r="AE12789" s="61"/>
      <c r="AF12789" s="61"/>
      <c r="AG12789" s="61"/>
      <c r="AH12789" s="61"/>
      <c r="AI12789" s="61"/>
      <c r="AJ12789" s="61"/>
      <c r="AK12789" s="61"/>
      <c r="AL12789" s="61"/>
      <c r="AM12789" s="61"/>
      <c r="AN12789" s="61"/>
      <c r="AO12789" s="61"/>
      <c r="AP12789" s="62"/>
      <c r="AQ12789" s="61"/>
      <c r="AR12789" s="61"/>
      <c r="AS12789" s="61"/>
      <c r="AT12789" s="61"/>
      <c r="AU12789" s="61"/>
      <c r="AV12789" s="61"/>
      <c r="AW12789" s="60"/>
    </row>
    <row r="12790" s="59" customFormat="1" customHeight="1" spans="1:49">
      <c r="A12790" s="60"/>
      <c r="B12790" s="60"/>
      <c r="C12790" s="60"/>
      <c r="D12790" s="60"/>
      <c r="H12790" s="61"/>
      <c r="I12790" s="61"/>
      <c r="J12790" s="61"/>
      <c r="K12790" s="61"/>
      <c r="L12790" s="61"/>
      <c r="M12790" s="61"/>
      <c r="N12790" s="61"/>
      <c r="O12790" s="61"/>
      <c r="P12790" s="61"/>
      <c r="Q12790" s="61"/>
      <c r="R12790" s="61"/>
      <c r="S12790" s="61"/>
      <c r="T12790" s="61"/>
      <c r="U12790" s="61"/>
      <c r="V12790" s="61"/>
      <c r="W12790" s="61"/>
      <c r="X12790" s="61"/>
      <c r="Y12790" s="61"/>
      <c r="Z12790" s="61"/>
      <c r="AA12790" s="61"/>
      <c r="AB12790" s="61"/>
      <c r="AC12790" s="61"/>
      <c r="AD12790" s="61"/>
      <c r="AE12790" s="61"/>
      <c r="AF12790" s="61"/>
      <c r="AG12790" s="61"/>
      <c r="AH12790" s="61"/>
      <c r="AI12790" s="61"/>
      <c r="AJ12790" s="61"/>
      <c r="AK12790" s="61"/>
      <c r="AL12790" s="61"/>
      <c r="AM12790" s="61"/>
      <c r="AN12790" s="61"/>
      <c r="AO12790" s="61"/>
      <c r="AP12790" s="62"/>
      <c r="AQ12790" s="61"/>
      <c r="AR12790" s="61"/>
      <c r="AS12790" s="61"/>
      <c r="AT12790" s="61"/>
      <c r="AU12790" s="61"/>
      <c r="AV12790" s="61"/>
      <c r="AW12790" s="60"/>
    </row>
    <row r="12791" s="59" customFormat="1" customHeight="1" spans="1:49">
      <c r="A12791" s="60"/>
      <c r="B12791" s="60"/>
      <c r="C12791" s="60"/>
      <c r="D12791" s="60"/>
      <c r="H12791" s="61"/>
      <c r="I12791" s="61"/>
      <c r="J12791" s="61"/>
      <c r="K12791" s="61"/>
      <c r="L12791" s="61"/>
      <c r="M12791" s="61"/>
      <c r="N12791" s="61"/>
      <c r="O12791" s="61"/>
      <c r="P12791" s="61"/>
      <c r="Q12791" s="61"/>
      <c r="R12791" s="61"/>
      <c r="S12791" s="61"/>
      <c r="T12791" s="61"/>
      <c r="U12791" s="61"/>
      <c r="V12791" s="61"/>
      <c r="W12791" s="61"/>
      <c r="X12791" s="61"/>
      <c r="Y12791" s="61"/>
      <c r="Z12791" s="61"/>
      <c r="AA12791" s="61"/>
      <c r="AB12791" s="61"/>
      <c r="AC12791" s="61"/>
      <c r="AD12791" s="61"/>
      <c r="AE12791" s="61"/>
      <c r="AF12791" s="61"/>
      <c r="AG12791" s="61"/>
      <c r="AH12791" s="61"/>
      <c r="AI12791" s="61"/>
      <c r="AJ12791" s="61"/>
      <c r="AK12791" s="61"/>
      <c r="AL12791" s="61"/>
      <c r="AM12791" s="61"/>
      <c r="AN12791" s="61"/>
      <c r="AO12791" s="61"/>
      <c r="AP12791" s="62"/>
      <c r="AQ12791" s="61"/>
      <c r="AR12791" s="61"/>
      <c r="AS12791" s="61"/>
      <c r="AT12791" s="61"/>
      <c r="AU12791" s="61"/>
      <c r="AV12791" s="61"/>
      <c r="AW12791" s="60"/>
    </row>
    <row r="12792" s="59" customFormat="1" customHeight="1" spans="1:49">
      <c r="A12792" s="60"/>
      <c r="B12792" s="60"/>
      <c r="C12792" s="60"/>
      <c r="D12792" s="60"/>
      <c r="H12792" s="61"/>
      <c r="I12792" s="61"/>
      <c r="J12792" s="61"/>
      <c r="K12792" s="61"/>
      <c r="L12792" s="61"/>
      <c r="M12792" s="61"/>
      <c r="N12792" s="61"/>
      <c r="O12792" s="61"/>
      <c r="P12792" s="61"/>
      <c r="Q12792" s="61"/>
      <c r="R12792" s="61"/>
      <c r="S12792" s="61"/>
      <c r="T12792" s="61"/>
      <c r="U12792" s="61"/>
      <c r="V12792" s="61"/>
      <c r="W12792" s="61"/>
      <c r="X12792" s="61"/>
      <c r="Y12792" s="61"/>
      <c r="Z12792" s="61"/>
      <c r="AA12792" s="61"/>
      <c r="AB12792" s="61"/>
      <c r="AC12792" s="61"/>
      <c r="AD12792" s="61"/>
      <c r="AE12792" s="61"/>
      <c r="AF12792" s="61"/>
      <c r="AG12792" s="61"/>
      <c r="AH12792" s="61"/>
      <c r="AI12792" s="61"/>
      <c r="AJ12792" s="61"/>
      <c r="AK12792" s="61"/>
      <c r="AL12792" s="61"/>
      <c r="AM12792" s="61"/>
      <c r="AN12792" s="61"/>
      <c r="AO12792" s="61"/>
      <c r="AP12792" s="62"/>
      <c r="AQ12792" s="61"/>
      <c r="AR12792" s="61"/>
      <c r="AS12792" s="61"/>
      <c r="AT12792" s="61"/>
      <c r="AU12792" s="61"/>
      <c r="AV12792" s="61"/>
      <c r="AW12792" s="60"/>
    </row>
    <row r="12793" s="59" customFormat="1" customHeight="1" spans="1:49">
      <c r="A12793" s="60"/>
      <c r="B12793" s="60"/>
      <c r="C12793" s="60"/>
      <c r="D12793" s="60"/>
      <c r="H12793" s="61"/>
      <c r="I12793" s="61"/>
      <c r="J12793" s="61"/>
      <c r="K12793" s="61"/>
      <c r="L12793" s="61"/>
      <c r="M12793" s="61"/>
      <c r="N12793" s="61"/>
      <c r="O12793" s="61"/>
      <c r="P12793" s="61"/>
      <c r="Q12793" s="61"/>
      <c r="R12793" s="61"/>
      <c r="S12793" s="61"/>
      <c r="T12793" s="61"/>
      <c r="U12793" s="61"/>
      <c r="V12793" s="61"/>
      <c r="W12793" s="61"/>
      <c r="X12793" s="61"/>
      <c r="Y12793" s="61"/>
      <c r="Z12793" s="61"/>
      <c r="AA12793" s="61"/>
      <c r="AB12793" s="61"/>
      <c r="AC12793" s="61"/>
      <c r="AD12793" s="61"/>
      <c r="AE12793" s="61"/>
      <c r="AF12793" s="61"/>
      <c r="AG12793" s="61"/>
      <c r="AH12793" s="61"/>
      <c r="AI12793" s="61"/>
      <c r="AJ12793" s="61"/>
      <c r="AK12793" s="61"/>
      <c r="AL12793" s="61"/>
      <c r="AM12793" s="61"/>
      <c r="AN12793" s="61"/>
      <c r="AO12793" s="61"/>
      <c r="AP12793" s="62"/>
      <c r="AQ12793" s="61"/>
      <c r="AR12793" s="61"/>
      <c r="AS12793" s="61"/>
      <c r="AT12793" s="61"/>
      <c r="AU12793" s="61"/>
      <c r="AV12793" s="61"/>
      <c r="AW12793" s="60"/>
    </row>
    <row r="12794" s="59" customFormat="1" customHeight="1" spans="1:49">
      <c r="A12794" s="60"/>
      <c r="B12794" s="60"/>
      <c r="C12794" s="60"/>
      <c r="D12794" s="60"/>
      <c r="H12794" s="61"/>
      <c r="I12794" s="61"/>
      <c r="J12794" s="61"/>
      <c r="K12794" s="61"/>
      <c r="L12794" s="61"/>
      <c r="M12794" s="61"/>
      <c r="N12794" s="61"/>
      <c r="O12794" s="61"/>
      <c r="P12794" s="61"/>
      <c r="Q12794" s="61"/>
      <c r="R12794" s="61"/>
      <c r="S12794" s="61"/>
      <c r="T12794" s="61"/>
      <c r="U12794" s="61"/>
      <c r="V12794" s="61"/>
      <c r="W12794" s="61"/>
      <c r="X12794" s="61"/>
      <c r="Y12794" s="61"/>
      <c r="Z12794" s="61"/>
      <c r="AA12794" s="61"/>
      <c r="AB12794" s="61"/>
      <c r="AC12794" s="61"/>
      <c r="AD12794" s="61"/>
      <c r="AE12794" s="61"/>
      <c r="AF12794" s="61"/>
      <c r="AG12794" s="61"/>
      <c r="AH12794" s="61"/>
      <c r="AI12794" s="61"/>
      <c r="AJ12794" s="61"/>
      <c r="AK12794" s="61"/>
      <c r="AL12794" s="61"/>
      <c r="AM12794" s="61"/>
      <c r="AN12794" s="61"/>
      <c r="AO12794" s="61"/>
      <c r="AP12794" s="62"/>
      <c r="AQ12794" s="61"/>
      <c r="AR12794" s="61"/>
      <c r="AS12794" s="61"/>
      <c r="AT12794" s="61"/>
      <c r="AU12794" s="61"/>
      <c r="AV12794" s="61"/>
      <c r="AW12794" s="60"/>
    </row>
    <row r="12795" s="59" customFormat="1" customHeight="1" spans="1:49">
      <c r="A12795" s="60"/>
      <c r="B12795" s="60"/>
      <c r="C12795" s="60"/>
      <c r="D12795" s="60"/>
      <c r="H12795" s="61"/>
      <c r="I12795" s="61"/>
      <c r="J12795" s="61"/>
      <c r="K12795" s="61"/>
      <c r="L12795" s="61"/>
      <c r="M12795" s="61"/>
      <c r="N12795" s="61"/>
      <c r="O12795" s="61"/>
      <c r="P12795" s="61"/>
      <c r="Q12795" s="61"/>
      <c r="R12795" s="61"/>
      <c r="S12795" s="61"/>
      <c r="T12795" s="61"/>
      <c r="U12795" s="61"/>
      <c r="V12795" s="61"/>
      <c r="W12795" s="61"/>
      <c r="X12795" s="61"/>
      <c r="Y12795" s="61"/>
      <c r="Z12795" s="61"/>
      <c r="AA12795" s="61"/>
      <c r="AB12795" s="61"/>
      <c r="AC12795" s="61"/>
      <c r="AD12795" s="61"/>
      <c r="AE12795" s="61"/>
      <c r="AF12795" s="61"/>
      <c r="AG12795" s="61"/>
      <c r="AH12795" s="61"/>
      <c r="AI12795" s="61"/>
      <c r="AJ12795" s="61"/>
      <c r="AK12795" s="61"/>
      <c r="AL12795" s="61"/>
      <c r="AM12795" s="61"/>
      <c r="AN12795" s="61"/>
      <c r="AO12795" s="61"/>
      <c r="AP12795" s="62"/>
      <c r="AQ12795" s="61"/>
      <c r="AR12795" s="61"/>
      <c r="AS12795" s="61"/>
      <c r="AT12795" s="61"/>
      <c r="AU12795" s="61"/>
      <c r="AV12795" s="61"/>
      <c r="AW12795" s="60"/>
    </row>
    <row r="12796" s="59" customFormat="1" customHeight="1" spans="1:49">
      <c r="A12796" s="60"/>
      <c r="B12796" s="60"/>
      <c r="C12796" s="60"/>
      <c r="D12796" s="60"/>
      <c r="H12796" s="61"/>
      <c r="I12796" s="61"/>
      <c r="J12796" s="61"/>
      <c r="K12796" s="61"/>
      <c r="L12796" s="61"/>
      <c r="M12796" s="61"/>
      <c r="N12796" s="61"/>
      <c r="O12796" s="61"/>
      <c r="P12796" s="61"/>
      <c r="Q12796" s="61"/>
      <c r="R12796" s="61"/>
      <c r="S12796" s="61"/>
      <c r="T12796" s="61"/>
      <c r="U12796" s="61"/>
      <c r="V12796" s="61"/>
      <c r="W12796" s="61"/>
      <c r="X12796" s="61"/>
      <c r="Y12796" s="61"/>
      <c r="Z12796" s="61"/>
      <c r="AA12796" s="61"/>
      <c r="AB12796" s="61"/>
      <c r="AC12796" s="61"/>
      <c r="AD12796" s="61"/>
      <c r="AE12796" s="61"/>
      <c r="AF12796" s="61"/>
      <c r="AG12796" s="61"/>
      <c r="AH12796" s="61"/>
      <c r="AI12796" s="61"/>
      <c r="AJ12796" s="61"/>
      <c r="AK12796" s="61"/>
      <c r="AL12796" s="61"/>
      <c r="AM12796" s="61"/>
      <c r="AN12796" s="61"/>
      <c r="AO12796" s="61"/>
      <c r="AP12796" s="62"/>
      <c r="AQ12796" s="61"/>
      <c r="AR12796" s="61"/>
      <c r="AS12796" s="61"/>
      <c r="AT12796" s="61"/>
      <c r="AU12796" s="61"/>
      <c r="AV12796" s="61"/>
      <c r="AW12796" s="60"/>
    </row>
    <row r="12797" s="59" customFormat="1" customHeight="1" spans="1:49">
      <c r="A12797" s="60"/>
      <c r="B12797" s="60"/>
      <c r="C12797" s="60"/>
      <c r="D12797" s="60"/>
      <c r="H12797" s="61"/>
      <c r="I12797" s="61"/>
      <c r="J12797" s="61"/>
      <c r="K12797" s="61"/>
      <c r="L12797" s="61"/>
      <c r="M12797" s="61"/>
      <c r="N12797" s="61"/>
      <c r="O12797" s="61"/>
      <c r="P12797" s="61"/>
      <c r="Q12797" s="61"/>
      <c r="R12797" s="61"/>
      <c r="S12797" s="61"/>
      <c r="T12797" s="61"/>
      <c r="U12797" s="61"/>
      <c r="V12797" s="61"/>
      <c r="W12797" s="61"/>
      <c r="X12797" s="61"/>
      <c r="Y12797" s="61"/>
      <c r="Z12797" s="61"/>
      <c r="AA12797" s="61"/>
      <c r="AB12797" s="61"/>
      <c r="AC12797" s="61"/>
      <c r="AD12797" s="61"/>
      <c r="AE12797" s="61"/>
      <c r="AF12797" s="61"/>
      <c r="AG12797" s="61"/>
      <c r="AH12797" s="61"/>
      <c r="AI12797" s="61"/>
      <c r="AJ12797" s="61"/>
      <c r="AK12797" s="61"/>
      <c r="AL12797" s="61"/>
      <c r="AM12797" s="61"/>
      <c r="AN12797" s="61"/>
      <c r="AO12797" s="61"/>
      <c r="AP12797" s="62"/>
      <c r="AQ12797" s="61"/>
      <c r="AR12797" s="61"/>
      <c r="AS12797" s="61"/>
      <c r="AT12797" s="61"/>
      <c r="AU12797" s="61"/>
      <c r="AV12797" s="61"/>
      <c r="AW12797" s="60"/>
    </row>
    <row r="12798" s="59" customFormat="1" customHeight="1" spans="1:49">
      <c r="A12798" s="60"/>
      <c r="B12798" s="60"/>
      <c r="C12798" s="60"/>
      <c r="D12798" s="60"/>
      <c r="H12798" s="61"/>
      <c r="I12798" s="61"/>
      <c r="J12798" s="61"/>
      <c r="K12798" s="61"/>
      <c r="L12798" s="61"/>
      <c r="M12798" s="61"/>
      <c r="N12798" s="61"/>
      <c r="O12798" s="61"/>
      <c r="P12798" s="61"/>
      <c r="Q12798" s="61"/>
      <c r="R12798" s="61"/>
      <c r="S12798" s="61"/>
      <c r="T12798" s="61"/>
      <c r="U12798" s="61"/>
      <c r="V12798" s="61"/>
      <c r="W12798" s="61"/>
      <c r="X12798" s="61"/>
      <c r="Y12798" s="61"/>
      <c r="Z12798" s="61"/>
      <c r="AA12798" s="61"/>
      <c r="AB12798" s="61"/>
      <c r="AC12798" s="61"/>
      <c r="AD12798" s="61"/>
      <c r="AE12798" s="61"/>
      <c r="AF12798" s="61"/>
      <c r="AG12798" s="61"/>
      <c r="AH12798" s="61"/>
      <c r="AI12798" s="61"/>
      <c r="AJ12798" s="61"/>
      <c r="AK12798" s="61"/>
      <c r="AL12798" s="61"/>
      <c r="AM12798" s="61"/>
      <c r="AN12798" s="61"/>
      <c r="AO12798" s="61"/>
      <c r="AP12798" s="62"/>
      <c r="AQ12798" s="61"/>
      <c r="AR12798" s="61"/>
      <c r="AS12798" s="61"/>
      <c r="AT12798" s="61"/>
      <c r="AU12798" s="61"/>
      <c r="AV12798" s="61"/>
      <c r="AW12798" s="60"/>
    </row>
    <row r="12799" s="59" customFormat="1" customHeight="1" spans="1:49">
      <c r="A12799" s="60"/>
      <c r="B12799" s="60"/>
      <c r="C12799" s="60"/>
      <c r="D12799" s="60"/>
      <c r="H12799" s="61"/>
      <c r="I12799" s="61"/>
      <c r="J12799" s="61"/>
      <c r="K12799" s="61"/>
      <c r="L12799" s="61"/>
      <c r="M12799" s="61"/>
      <c r="N12799" s="61"/>
      <c r="O12799" s="61"/>
      <c r="P12799" s="61"/>
      <c r="Q12799" s="61"/>
      <c r="R12799" s="61"/>
      <c r="S12799" s="61"/>
      <c r="T12799" s="61"/>
      <c r="U12799" s="61"/>
      <c r="V12799" s="61"/>
      <c r="W12799" s="61"/>
      <c r="X12799" s="61"/>
      <c r="Y12799" s="61"/>
      <c r="Z12799" s="61"/>
      <c r="AA12799" s="61"/>
      <c r="AB12799" s="61"/>
      <c r="AC12799" s="61"/>
      <c r="AD12799" s="61"/>
      <c r="AE12799" s="61"/>
      <c r="AF12799" s="61"/>
      <c r="AG12799" s="61"/>
      <c r="AH12799" s="61"/>
      <c r="AI12799" s="61"/>
      <c r="AJ12799" s="61"/>
      <c r="AK12799" s="61"/>
      <c r="AL12799" s="61"/>
      <c r="AM12799" s="61"/>
      <c r="AN12799" s="61"/>
      <c r="AO12799" s="61"/>
      <c r="AP12799" s="62"/>
      <c r="AQ12799" s="61"/>
      <c r="AR12799" s="61"/>
      <c r="AS12799" s="61"/>
      <c r="AT12799" s="61"/>
      <c r="AU12799" s="61"/>
      <c r="AV12799" s="61"/>
      <c r="AW12799" s="60"/>
    </row>
    <row r="12800" s="59" customFormat="1" customHeight="1" spans="1:49">
      <c r="A12800" s="60"/>
      <c r="B12800" s="60"/>
      <c r="C12800" s="60"/>
      <c r="D12800" s="60"/>
      <c r="H12800" s="61"/>
      <c r="I12800" s="61"/>
      <c r="J12800" s="61"/>
      <c r="K12800" s="61"/>
      <c r="L12800" s="61"/>
      <c r="M12800" s="61"/>
      <c r="N12800" s="61"/>
      <c r="O12800" s="61"/>
      <c r="P12800" s="61"/>
      <c r="Q12800" s="61"/>
      <c r="R12800" s="61"/>
      <c r="S12800" s="61"/>
      <c r="T12800" s="61"/>
      <c r="U12800" s="61"/>
      <c r="V12800" s="61"/>
      <c r="W12800" s="61"/>
      <c r="X12800" s="61"/>
      <c r="Y12800" s="61"/>
      <c r="Z12800" s="61"/>
      <c r="AA12800" s="61"/>
      <c r="AB12800" s="61"/>
      <c r="AC12800" s="61"/>
      <c r="AD12800" s="61"/>
      <c r="AE12800" s="61"/>
      <c r="AF12800" s="61"/>
      <c r="AG12800" s="61"/>
      <c r="AH12800" s="61"/>
      <c r="AI12800" s="61"/>
      <c r="AJ12800" s="61"/>
      <c r="AK12800" s="61"/>
      <c r="AL12800" s="61"/>
      <c r="AM12800" s="61"/>
      <c r="AN12800" s="61"/>
      <c r="AO12800" s="61"/>
      <c r="AP12800" s="62"/>
      <c r="AQ12800" s="61"/>
      <c r="AR12800" s="61"/>
      <c r="AS12800" s="61"/>
      <c r="AT12800" s="61"/>
      <c r="AU12800" s="61"/>
      <c r="AV12800" s="61"/>
      <c r="AW12800" s="60"/>
    </row>
    <row r="12801" s="59" customFormat="1" customHeight="1" spans="1:49">
      <c r="A12801" s="60"/>
      <c r="B12801" s="60"/>
      <c r="C12801" s="60"/>
      <c r="D12801" s="60"/>
      <c r="H12801" s="61"/>
      <c r="I12801" s="61"/>
      <c r="J12801" s="61"/>
      <c r="K12801" s="61"/>
      <c r="L12801" s="61"/>
      <c r="M12801" s="61"/>
      <c r="N12801" s="61"/>
      <c r="O12801" s="61"/>
      <c r="P12801" s="61"/>
      <c r="Q12801" s="61"/>
      <c r="R12801" s="61"/>
      <c r="S12801" s="61"/>
      <c r="T12801" s="61"/>
      <c r="U12801" s="61"/>
      <c r="V12801" s="61"/>
      <c r="W12801" s="61"/>
      <c r="X12801" s="61"/>
      <c r="Y12801" s="61"/>
      <c r="Z12801" s="61"/>
      <c r="AA12801" s="61"/>
      <c r="AB12801" s="61"/>
      <c r="AC12801" s="61"/>
      <c r="AD12801" s="61"/>
      <c r="AE12801" s="61"/>
      <c r="AF12801" s="61"/>
      <c r="AG12801" s="61"/>
      <c r="AH12801" s="61"/>
      <c r="AI12801" s="61"/>
      <c r="AJ12801" s="61"/>
      <c r="AK12801" s="61"/>
      <c r="AL12801" s="61"/>
      <c r="AM12801" s="61"/>
      <c r="AN12801" s="61"/>
      <c r="AO12801" s="61"/>
      <c r="AP12801" s="62"/>
      <c r="AQ12801" s="61"/>
      <c r="AR12801" s="61"/>
      <c r="AS12801" s="61"/>
      <c r="AT12801" s="61"/>
      <c r="AU12801" s="61"/>
      <c r="AV12801" s="61"/>
      <c r="AW12801" s="60"/>
    </row>
    <row r="12802" s="59" customFormat="1" customHeight="1" spans="1:49">
      <c r="A12802" s="60"/>
      <c r="B12802" s="60"/>
      <c r="C12802" s="60"/>
      <c r="D12802" s="60"/>
      <c r="H12802" s="61"/>
      <c r="I12802" s="61"/>
      <c r="J12802" s="61"/>
      <c r="K12802" s="61"/>
      <c r="L12802" s="61"/>
      <c r="M12802" s="61"/>
      <c r="N12802" s="61"/>
      <c r="O12802" s="61"/>
      <c r="P12802" s="61"/>
      <c r="Q12802" s="61"/>
      <c r="R12802" s="61"/>
      <c r="S12802" s="61"/>
      <c r="T12802" s="61"/>
      <c r="U12802" s="61"/>
      <c r="V12802" s="61"/>
      <c r="W12802" s="61"/>
      <c r="X12802" s="61"/>
      <c r="Y12802" s="61"/>
      <c r="Z12802" s="61"/>
      <c r="AA12802" s="61"/>
      <c r="AB12802" s="61"/>
      <c r="AC12802" s="61"/>
      <c r="AD12802" s="61"/>
      <c r="AE12802" s="61"/>
      <c r="AF12802" s="61"/>
      <c r="AG12802" s="61"/>
      <c r="AH12802" s="61"/>
      <c r="AI12802" s="61"/>
      <c r="AJ12802" s="61"/>
      <c r="AK12802" s="61"/>
      <c r="AL12802" s="61"/>
      <c r="AM12802" s="61"/>
      <c r="AN12802" s="61"/>
      <c r="AO12802" s="61"/>
      <c r="AP12802" s="62"/>
      <c r="AQ12802" s="61"/>
      <c r="AR12802" s="61"/>
      <c r="AS12802" s="61"/>
      <c r="AT12802" s="61"/>
      <c r="AU12802" s="61"/>
      <c r="AV12802" s="61"/>
      <c r="AW12802" s="60"/>
    </row>
    <row r="12803" s="59" customFormat="1" customHeight="1" spans="1:49">
      <c r="A12803" s="60"/>
      <c r="B12803" s="60"/>
      <c r="C12803" s="60"/>
      <c r="D12803" s="60"/>
      <c r="H12803" s="61"/>
      <c r="I12803" s="61"/>
      <c r="J12803" s="61"/>
      <c r="K12803" s="61"/>
      <c r="L12803" s="61"/>
      <c r="M12803" s="61"/>
      <c r="N12803" s="61"/>
      <c r="O12803" s="61"/>
      <c r="P12803" s="61"/>
      <c r="Q12803" s="61"/>
      <c r="R12803" s="61"/>
      <c r="S12803" s="61"/>
      <c r="T12803" s="61"/>
      <c r="U12803" s="61"/>
      <c r="V12803" s="61"/>
      <c r="W12803" s="61"/>
      <c r="X12803" s="61"/>
      <c r="Y12803" s="61"/>
      <c r="Z12803" s="61"/>
      <c r="AA12803" s="61"/>
      <c r="AB12803" s="61"/>
      <c r="AC12803" s="61"/>
      <c r="AD12803" s="61"/>
      <c r="AE12803" s="61"/>
      <c r="AF12803" s="61"/>
      <c r="AG12803" s="61"/>
      <c r="AH12803" s="61"/>
      <c r="AI12803" s="61"/>
      <c r="AJ12803" s="61"/>
      <c r="AK12803" s="61"/>
      <c r="AL12803" s="61"/>
      <c r="AM12803" s="61"/>
      <c r="AN12803" s="61"/>
      <c r="AO12803" s="61"/>
      <c r="AP12803" s="62"/>
      <c r="AQ12803" s="61"/>
      <c r="AR12803" s="61"/>
      <c r="AS12803" s="61"/>
      <c r="AT12803" s="61"/>
      <c r="AU12803" s="61"/>
      <c r="AV12803" s="61"/>
      <c r="AW12803" s="60"/>
    </row>
    <row r="12804" s="59" customFormat="1" customHeight="1" spans="1:49">
      <c r="A12804" s="60"/>
      <c r="B12804" s="60"/>
      <c r="C12804" s="60"/>
      <c r="D12804" s="60"/>
      <c r="H12804" s="61"/>
      <c r="I12804" s="61"/>
      <c r="J12804" s="61"/>
      <c r="K12804" s="61"/>
      <c r="L12804" s="61"/>
      <c r="M12804" s="61"/>
      <c r="N12804" s="61"/>
      <c r="O12804" s="61"/>
      <c r="P12804" s="61"/>
      <c r="Q12804" s="61"/>
      <c r="R12804" s="61"/>
      <c r="S12804" s="61"/>
      <c r="T12804" s="61"/>
      <c r="U12804" s="61"/>
      <c r="V12804" s="61"/>
      <c r="W12804" s="61"/>
      <c r="X12804" s="61"/>
      <c r="Y12804" s="61"/>
      <c r="Z12804" s="61"/>
      <c r="AA12804" s="61"/>
      <c r="AB12804" s="61"/>
      <c r="AC12804" s="61"/>
      <c r="AD12804" s="61"/>
      <c r="AE12804" s="61"/>
      <c r="AF12804" s="61"/>
      <c r="AG12804" s="61"/>
      <c r="AH12804" s="61"/>
      <c r="AI12804" s="61"/>
      <c r="AJ12804" s="61"/>
      <c r="AK12804" s="61"/>
      <c r="AL12804" s="61"/>
      <c r="AM12804" s="61"/>
      <c r="AN12804" s="61"/>
      <c r="AO12804" s="61"/>
      <c r="AP12804" s="62"/>
      <c r="AQ12804" s="61"/>
      <c r="AR12804" s="61"/>
      <c r="AS12804" s="61"/>
      <c r="AT12804" s="61"/>
      <c r="AU12804" s="61"/>
      <c r="AV12804" s="61"/>
      <c r="AW12804" s="60"/>
    </row>
    <row r="12805" s="59" customFormat="1" customHeight="1" spans="1:49">
      <c r="A12805" s="60"/>
      <c r="B12805" s="60"/>
      <c r="C12805" s="60"/>
      <c r="D12805" s="60"/>
      <c r="H12805" s="61"/>
      <c r="I12805" s="61"/>
      <c r="J12805" s="61"/>
      <c r="K12805" s="61"/>
      <c r="L12805" s="61"/>
      <c r="M12805" s="61"/>
      <c r="N12805" s="61"/>
      <c r="O12805" s="61"/>
      <c r="P12805" s="61"/>
      <c r="Q12805" s="61"/>
      <c r="R12805" s="61"/>
      <c r="S12805" s="61"/>
      <c r="T12805" s="61"/>
      <c r="U12805" s="61"/>
      <c r="V12805" s="61"/>
      <c r="W12805" s="61"/>
      <c r="X12805" s="61"/>
      <c r="Y12805" s="61"/>
      <c r="Z12805" s="61"/>
      <c r="AA12805" s="61"/>
      <c r="AB12805" s="61"/>
      <c r="AC12805" s="61"/>
      <c r="AD12805" s="61"/>
      <c r="AE12805" s="61"/>
      <c r="AF12805" s="61"/>
      <c r="AG12805" s="61"/>
      <c r="AH12805" s="61"/>
      <c r="AI12805" s="61"/>
      <c r="AJ12805" s="61"/>
      <c r="AK12805" s="61"/>
      <c r="AL12805" s="61"/>
      <c r="AM12805" s="61"/>
      <c r="AN12805" s="61"/>
      <c r="AO12805" s="61"/>
      <c r="AP12805" s="62"/>
      <c r="AQ12805" s="61"/>
      <c r="AR12805" s="61"/>
      <c r="AS12805" s="61"/>
      <c r="AT12805" s="61"/>
      <c r="AU12805" s="61"/>
      <c r="AV12805" s="61"/>
      <c r="AW12805" s="60"/>
    </row>
    <row r="12806" s="59" customFormat="1" customHeight="1" spans="1:49">
      <c r="A12806" s="60"/>
      <c r="B12806" s="60"/>
      <c r="C12806" s="60"/>
      <c r="D12806" s="60"/>
      <c r="H12806" s="61"/>
      <c r="I12806" s="61"/>
      <c r="J12806" s="61"/>
      <c r="K12806" s="61"/>
      <c r="L12806" s="61"/>
      <c r="M12806" s="61"/>
      <c r="N12806" s="61"/>
      <c r="O12806" s="61"/>
      <c r="P12806" s="61"/>
      <c r="Q12806" s="61"/>
      <c r="R12806" s="61"/>
      <c r="S12806" s="61"/>
      <c r="T12806" s="61"/>
      <c r="U12806" s="61"/>
      <c r="V12806" s="61"/>
      <c r="W12806" s="61"/>
      <c r="X12806" s="61"/>
      <c r="Y12806" s="61"/>
      <c r="Z12806" s="61"/>
      <c r="AA12806" s="61"/>
      <c r="AB12806" s="61"/>
      <c r="AC12806" s="61"/>
      <c r="AD12806" s="61"/>
      <c r="AE12806" s="61"/>
      <c r="AF12806" s="61"/>
      <c r="AG12806" s="61"/>
      <c r="AH12806" s="61"/>
      <c r="AI12806" s="61"/>
      <c r="AJ12806" s="61"/>
      <c r="AK12806" s="61"/>
      <c r="AL12806" s="61"/>
      <c r="AM12806" s="61"/>
      <c r="AN12806" s="61"/>
      <c r="AO12806" s="61"/>
      <c r="AP12806" s="62"/>
      <c r="AQ12806" s="61"/>
      <c r="AR12806" s="61"/>
      <c r="AS12806" s="61"/>
      <c r="AT12806" s="61"/>
      <c r="AU12806" s="61"/>
      <c r="AV12806" s="61"/>
      <c r="AW12806" s="60"/>
    </row>
    <row r="12807" s="59" customFormat="1" customHeight="1" spans="1:49">
      <c r="A12807" s="60"/>
      <c r="B12807" s="60"/>
      <c r="C12807" s="60"/>
      <c r="D12807" s="60"/>
      <c r="H12807" s="61"/>
      <c r="I12807" s="61"/>
      <c r="J12807" s="61"/>
      <c r="K12807" s="61"/>
      <c r="L12807" s="61"/>
      <c r="M12807" s="61"/>
      <c r="N12807" s="61"/>
      <c r="O12807" s="61"/>
      <c r="P12807" s="61"/>
      <c r="Q12807" s="61"/>
      <c r="R12807" s="61"/>
      <c r="S12807" s="61"/>
      <c r="T12807" s="61"/>
      <c r="U12807" s="61"/>
      <c r="V12807" s="61"/>
      <c r="W12807" s="61"/>
      <c r="X12807" s="61"/>
      <c r="Y12807" s="61"/>
      <c r="Z12807" s="61"/>
      <c r="AA12807" s="61"/>
      <c r="AB12807" s="61"/>
      <c r="AC12807" s="61"/>
      <c r="AD12807" s="61"/>
      <c r="AE12807" s="61"/>
      <c r="AF12807" s="61"/>
      <c r="AG12807" s="61"/>
      <c r="AH12807" s="61"/>
      <c r="AI12807" s="61"/>
      <c r="AJ12807" s="61"/>
      <c r="AK12807" s="61"/>
      <c r="AL12807" s="61"/>
      <c r="AM12807" s="61"/>
      <c r="AN12807" s="61"/>
      <c r="AO12807" s="61"/>
      <c r="AP12807" s="62"/>
      <c r="AQ12807" s="61"/>
      <c r="AR12807" s="61"/>
      <c r="AS12807" s="61"/>
      <c r="AT12807" s="61"/>
      <c r="AU12807" s="61"/>
      <c r="AV12807" s="61"/>
      <c r="AW12807" s="60"/>
    </row>
    <row r="12808" s="59" customFormat="1" customHeight="1" spans="1:49">
      <c r="A12808" s="60"/>
      <c r="B12808" s="60"/>
      <c r="C12808" s="60"/>
      <c r="D12808" s="60"/>
      <c r="H12808" s="61"/>
      <c r="I12808" s="61"/>
      <c r="J12808" s="61"/>
      <c r="K12808" s="61"/>
      <c r="L12808" s="61"/>
      <c r="M12808" s="61"/>
      <c r="N12808" s="61"/>
      <c r="O12808" s="61"/>
      <c r="P12808" s="61"/>
      <c r="Q12808" s="61"/>
      <c r="R12808" s="61"/>
      <c r="S12808" s="61"/>
      <c r="T12808" s="61"/>
      <c r="U12808" s="61"/>
      <c r="V12808" s="61"/>
      <c r="W12808" s="61"/>
      <c r="X12808" s="61"/>
      <c r="Y12808" s="61"/>
      <c r="Z12808" s="61"/>
      <c r="AA12808" s="61"/>
      <c r="AB12808" s="61"/>
      <c r="AC12808" s="61"/>
      <c r="AD12808" s="61"/>
      <c r="AE12808" s="61"/>
      <c r="AF12808" s="61"/>
      <c r="AG12808" s="61"/>
      <c r="AH12808" s="61"/>
      <c r="AI12808" s="61"/>
      <c r="AJ12808" s="61"/>
      <c r="AK12808" s="61"/>
      <c r="AL12808" s="61"/>
      <c r="AM12808" s="61"/>
      <c r="AN12808" s="61"/>
      <c r="AO12808" s="61"/>
      <c r="AP12808" s="62"/>
      <c r="AQ12808" s="61"/>
      <c r="AR12808" s="61"/>
      <c r="AS12808" s="61"/>
      <c r="AT12808" s="61"/>
      <c r="AU12808" s="61"/>
      <c r="AV12808" s="61"/>
      <c r="AW12808" s="60"/>
    </row>
    <row r="12809" s="59" customFormat="1" customHeight="1" spans="1:49">
      <c r="A12809" s="60"/>
      <c r="B12809" s="60"/>
      <c r="C12809" s="60"/>
      <c r="D12809" s="60"/>
      <c r="H12809" s="61"/>
      <c r="I12809" s="61"/>
      <c r="J12809" s="61"/>
      <c r="K12809" s="61"/>
      <c r="L12809" s="61"/>
      <c r="M12809" s="61"/>
      <c r="N12809" s="61"/>
      <c r="O12809" s="61"/>
      <c r="P12809" s="61"/>
      <c r="Q12809" s="61"/>
      <c r="R12809" s="61"/>
      <c r="S12809" s="61"/>
      <c r="T12809" s="61"/>
      <c r="U12809" s="61"/>
      <c r="V12809" s="61"/>
      <c r="W12809" s="61"/>
      <c r="X12809" s="61"/>
      <c r="Y12809" s="61"/>
      <c r="Z12809" s="61"/>
      <c r="AA12809" s="61"/>
      <c r="AB12809" s="61"/>
      <c r="AC12809" s="61"/>
      <c r="AD12809" s="61"/>
      <c r="AE12809" s="61"/>
      <c r="AF12809" s="61"/>
      <c r="AG12809" s="61"/>
      <c r="AH12809" s="61"/>
      <c r="AI12809" s="61"/>
      <c r="AJ12809" s="61"/>
      <c r="AK12809" s="61"/>
      <c r="AL12809" s="61"/>
      <c r="AM12809" s="61"/>
      <c r="AN12809" s="61"/>
      <c r="AO12809" s="61"/>
      <c r="AP12809" s="62"/>
      <c r="AQ12809" s="61"/>
      <c r="AR12809" s="61"/>
      <c r="AS12809" s="61"/>
      <c r="AT12809" s="61"/>
      <c r="AU12809" s="61"/>
      <c r="AV12809" s="61"/>
      <c r="AW12809" s="60"/>
    </row>
    <row r="12810" s="59" customFormat="1" customHeight="1" spans="1:49">
      <c r="A12810" s="60"/>
      <c r="B12810" s="60"/>
      <c r="C12810" s="60"/>
      <c r="D12810" s="60"/>
      <c r="H12810" s="61"/>
      <c r="I12810" s="61"/>
      <c r="J12810" s="61"/>
      <c r="K12810" s="61"/>
      <c r="L12810" s="61"/>
      <c r="M12810" s="61"/>
      <c r="N12810" s="61"/>
      <c r="O12810" s="61"/>
      <c r="P12810" s="61"/>
      <c r="Q12810" s="61"/>
      <c r="R12810" s="61"/>
      <c r="S12810" s="61"/>
      <c r="T12810" s="61"/>
      <c r="U12810" s="61"/>
      <c r="V12810" s="61"/>
      <c r="W12810" s="61"/>
      <c r="X12810" s="61"/>
      <c r="Y12810" s="61"/>
      <c r="Z12810" s="61"/>
      <c r="AA12810" s="61"/>
      <c r="AB12810" s="61"/>
      <c r="AC12810" s="61"/>
      <c r="AD12810" s="61"/>
      <c r="AE12810" s="61"/>
      <c r="AF12810" s="61"/>
      <c r="AG12810" s="61"/>
      <c r="AH12810" s="61"/>
      <c r="AI12810" s="61"/>
      <c r="AJ12810" s="61"/>
      <c r="AK12810" s="61"/>
      <c r="AL12810" s="61"/>
      <c r="AM12810" s="61"/>
      <c r="AN12810" s="61"/>
      <c r="AO12810" s="61"/>
      <c r="AP12810" s="62"/>
      <c r="AQ12810" s="61"/>
      <c r="AR12810" s="61"/>
      <c r="AS12810" s="61"/>
      <c r="AT12810" s="61"/>
      <c r="AU12810" s="61"/>
      <c r="AV12810" s="61"/>
      <c r="AW12810" s="60"/>
    </row>
    <row r="12811" s="59" customFormat="1" customHeight="1" spans="1:49">
      <c r="A12811" s="60"/>
      <c r="B12811" s="60"/>
      <c r="C12811" s="60"/>
      <c r="D12811" s="60"/>
      <c r="H12811" s="61"/>
      <c r="I12811" s="61"/>
      <c r="J12811" s="61"/>
      <c r="K12811" s="61"/>
      <c r="L12811" s="61"/>
      <c r="M12811" s="61"/>
      <c r="N12811" s="61"/>
      <c r="O12811" s="61"/>
      <c r="P12811" s="61"/>
      <c r="Q12811" s="61"/>
      <c r="R12811" s="61"/>
      <c r="S12811" s="61"/>
      <c r="T12811" s="61"/>
      <c r="U12811" s="61"/>
      <c r="V12811" s="61"/>
      <c r="W12811" s="61"/>
      <c r="X12811" s="61"/>
      <c r="Y12811" s="61"/>
      <c r="Z12811" s="61"/>
      <c r="AA12811" s="61"/>
      <c r="AB12811" s="61"/>
      <c r="AC12811" s="61"/>
      <c r="AD12811" s="61"/>
      <c r="AE12811" s="61"/>
      <c r="AF12811" s="61"/>
      <c r="AG12811" s="61"/>
      <c r="AH12811" s="61"/>
      <c r="AI12811" s="61"/>
      <c r="AJ12811" s="61"/>
      <c r="AK12811" s="61"/>
      <c r="AL12811" s="61"/>
      <c r="AM12811" s="61"/>
      <c r="AN12811" s="61"/>
      <c r="AO12811" s="61"/>
      <c r="AP12811" s="62"/>
      <c r="AQ12811" s="61"/>
      <c r="AR12811" s="61"/>
      <c r="AS12811" s="61"/>
      <c r="AT12811" s="61"/>
      <c r="AU12811" s="61"/>
      <c r="AV12811" s="61"/>
      <c r="AW12811" s="60"/>
    </row>
    <row r="12812" s="59" customFormat="1" customHeight="1" spans="1:49">
      <c r="A12812" s="60"/>
      <c r="B12812" s="60"/>
      <c r="C12812" s="60"/>
      <c r="D12812" s="60"/>
      <c r="H12812" s="61"/>
      <c r="I12812" s="61"/>
      <c r="J12812" s="61"/>
      <c r="K12812" s="61"/>
      <c r="L12812" s="61"/>
      <c r="M12812" s="61"/>
      <c r="N12812" s="61"/>
      <c r="O12812" s="61"/>
      <c r="P12812" s="61"/>
      <c r="Q12812" s="61"/>
      <c r="R12812" s="61"/>
      <c r="S12812" s="61"/>
      <c r="T12812" s="61"/>
      <c r="U12812" s="61"/>
      <c r="V12812" s="61"/>
      <c r="W12812" s="61"/>
      <c r="X12812" s="61"/>
      <c r="Y12812" s="61"/>
      <c r="Z12812" s="61"/>
      <c r="AA12812" s="61"/>
      <c r="AB12812" s="61"/>
      <c r="AC12812" s="61"/>
      <c r="AD12812" s="61"/>
      <c r="AE12812" s="61"/>
      <c r="AF12812" s="61"/>
      <c r="AG12812" s="61"/>
      <c r="AH12812" s="61"/>
      <c r="AI12812" s="61"/>
      <c r="AJ12812" s="61"/>
      <c r="AK12812" s="61"/>
      <c r="AL12812" s="61"/>
      <c r="AM12812" s="61"/>
      <c r="AN12812" s="61"/>
      <c r="AO12812" s="61"/>
      <c r="AP12812" s="62"/>
      <c r="AQ12812" s="61"/>
      <c r="AR12812" s="61"/>
      <c r="AS12812" s="61"/>
      <c r="AT12812" s="61"/>
      <c r="AU12812" s="61"/>
      <c r="AV12812" s="61"/>
      <c r="AW12812" s="60"/>
    </row>
    <row r="12813" s="59" customFormat="1" customHeight="1" spans="1:49">
      <c r="A12813" s="60"/>
      <c r="B12813" s="60"/>
      <c r="C12813" s="60"/>
      <c r="D12813" s="60"/>
      <c r="H12813" s="61"/>
      <c r="I12813" s="61"/>
      <c r="J12813" s="61"/>
      <c r="K12813" s="61"/>
      <c r="L12813" s="61"/>
      <c r="M12813" s="61"/>
      <c r="N12813" s="61"/>
      <c r="O12813" s="61"/>
      <c r="P12813" s="61"/>
      <c r="Q12813" s="61"/>
      <c r="R12813" s="61"/>
      <c r="S12813" s="61"/>
      <c r="T12813" s="61"/>
      <c r="U12813" s="61"/>
      <c r="V12813" s="61"/>
      <c r="W12813" s="61"/>
      <c r="X12813" s="61"/>
      <c r="Y12813" s="61"/>
      <c r="Z12813" s="61"/>
      <c r="AA12813" s="61"/>
      <c r="AB12813" s="61"/>
      <c r="AC12813" s="61"/>
      <c r="AD12813" s="61"/>
      <c r="AE12813" s="61"/>
      <c r="AF12813" s="61"/>
      <c r="AG12813" s="61"/>
      <c r="AH12813" s="61"/>
      <c r="AI12813" s="61"/>
      <c r="AJ12813" s="61"/>
      <c r="AK12813" s="61"/>
      <c r="AL12813" s="61"/>
      <c r="AM12813" s="61"/>
      <c r="AN12813" s="61"/>
      <c r="AO12813" s="61"/>
      <c r="AP12813" s="62"/>
      <c r="AQ12813" s="61"/>
      <c r="AR12813" s="61"/>
      <c r="AS12813" s="61"/>
      <c r="AT12813" s="61"/>
      <c r="AU12813" s="61"/>
      <c r="AV12813" s="61"/>
      <c r="AW12813" s="60"/>
    </row>
    <row r="12814" s="59" customFormat="1" customHeight="1" spans="1:49">
      <c r="A12814" s="60"/>
      <c r="B12814" s="60"/>
      <c r="C12814" s="60"/>
      <c r="D12814" s="60"/>
      <c r="H12814" s="61"/>
      <c r="I12814" s="61"/>
      <c r="J12814" s="61"/>
      <c r="K12814" s="61"/>
      <c r="L12814" s="61"/>
      <c r="M12814" s="61"/>
      <c r="N12814" s="61"/>
      <c r="O12814" s="61"/>
      <c r="P12814" s="61"/>
      <c r="Q12814" s="61"/>
      <c r="R12814" s="61"/>
      <c r="S12814" s="61"/>
      <c r="T12814" s="61"/>
      <c r="U12814" s="61"/>
      <c r="V12814" s="61"/>
      <c r="W12814" s="61"/>
      <c r="X12814" s="61"/>
      <c r="Y12814" s="61"/>
      <c r="Z12814" s="61"/>
      <c r="AA12814" s="61"/>
      <c r="AB12814" s="61"/>
      <c r="AC12814" s="61"/>
      <c r="AD12814" s="61"/>
      <c r="AE12814" s="61"/>
      <c r="AF12814" s="61"/>
      <c r="AG12814" s="61"/>
      <c r="AH12814" s="61"/>
      <c r="AI12814" s="61"/>
      <c r="AJ12814" s="61"/>
      <c r="AK12814" s="61"/>
      <c r="AL12814" s="61"/>
      <c r="AM12814" s="61"/>
      <c r="AN12814" s="61"/>
      <c r="AO12814" s="61"/>
      <c r="AP12814" s="62"/>
      <c r="AQ12814" s="61"/>
      <c r="AR12814" s="61"/>
      <c r="AS12814" s="61"/>
      <c r="AT12814" s="61"/>
      <c r="AU12814" s="61"/>
      <c r="AV12814" s="61"/>
      <c r="AW12814" s="60"/>
    </row>
    <row r="12815" s="59" customFormat="1" customHeight="1" spans="1:49">
      <c r="A12815" s="60"/>
      <c r="B12815" s="60"/>
      <c r="C12815" s="60"/>
      <c r="D12815" s="60"/>
      <c r="H12815" s="61"/>
      <c r="I12815" s="61"/>
      <c r="J12815" s="61"/>
      <c r="K12815" s="61"/>
      <c r="L12815" s="61"/>
      <c r="M12815" s="61"/>
      <c r="N12815" s="61"/>
      <c r="O12815" s="61"/>
      <c r="P12815" s="61"/>
      <c r="Q12815" s="61"/>
      <c r="R12815" s="61"/>
      <c r="S12815" s="61"/>
      <c r="T12815" s="61"/>
      <c r="U12815" s="61"/>
      <c r="V12815" s="61"/>
      <c r="W12815" s="61"/>
      <c r="X12815" s="61"/>
      <c r="Y12815" s="61"/>
      <c r="Z12815" s="61"/>
      <c r="AA12815" s="61"/>
      <c r="AB12815" s="61"/>
      <c r="AC12815" s="61"/>
      <c r="AD12815" s="61"/>
      <c r="AE12815" s="61"/>
      <c r="AF12815" s="61"/>
      <c r="AG12815" s="61"/>
      <c r="AH12815" s="61"/>
      <c r="AI12815" s="61"/>
      <c r="AJ12815" s="61"/>
      <c r="AK12815" s="61"/>
      <c r="AL12815" s="61"/>
      <c r="AM12815" s="61"/>
      <c r="AN12815" s="61"/>
      <c r="AO12815" s="61"/>
      <c r="AP12815" s="62"/>
      <c r="AQ12815" s="61"/>
      <c r="AR12815" s="61"/>
      <c r="AS12815" s="61"/>
      <c r="AT12815" s="61"/>
      <c r="AU12815" s="61"/>
      <c r="AV12815" s="61"/>
      <c r="AW12815" s="60"/>
    </row>
    <row r="12816" s="59" customFormat="1" customHeight="1" spans="1:49">
      <c r="A12816" s="60"/>
      <c r="B12816" s="60"/>
      <c r="C12816" s="60"/>
      <c r="D12816" s="60"/>
      <c r="H12816" s="61"/>
      <c r="I12816" s="61"/>
      <c r="J12816" s="61"/>
      <c r="K12816" s="61"/>
      <c r="L12816" s="61"/>
      <c r="M12816" s="61"/>
      <c r="N12816" s="61"/>
      <c r="O12816" s="61"/>
      <c r="P12816" s="61"/>
      <c r="Q12816" s="61"/>
      <c r="R12816" s="61"/>
      <c r="S12816" s="61"/>
      <c r="T12816" s="61"/>
      <c r="U12816" s="61"/>
      <c r="V12816" s="61"/>
      <c r="W12816" s="61"/>
      <c r="X12816" s="61"/>
      <c r="Y12816" s="61"/>
      <c r="Z12816" s="61"/>
      <c r="AA12816" s="61"/>
      <c r="AB12816" s="61"/>
      <c r="AC12816" s="61"/>
      <c r="AD12816" s="61"/>
      <c r="AE12816" s="61"/>
      <c r="AF12816" s="61"/>
      <c r="AG12816" s="61"/>
      <c r="AH12816" s="61"/>
      <c r="AI12816" s="61"/>
      <c r="AJ12816" s="61"/>
      <c r="AK12816" s="61"/>
      <c r="AL12816" s="61"/>
      <c r="AM12816" s="61"/>
      <c r="AN12816" s="61"/>
      <c r="AO12816" s="61"/>
      <c r="AP12816" s="62"/>
      <c r="AQ12816" s="61"/>
      <c r="AR12816" s="61"/>
      <c r="AS12816" s="61"/>
      <c r="AT12816" s="61"/>
      <c r="AU12816" s="61"/>
      <c r="AV12816" s="61"/>
      <c r="AW12816" s="60"/>
    </row>
    <row r="12817" s="59" customFormat="1" customHeight="1" spans="1:49">
      <c r="A12817" s="60"/>
      <c r="B12817" s="60"/>
      <c r="C12817" s="60"/>
      <c r="D12817" s="60"/>
      <c r="H12817" s="61"/>
      <c r="I12817" s="61"/>
      <c r="J12817" s="61"/>
      <c r="K12817" s="61"/>
      <c r="L12817" s="61"/>
      <c r="M12817" s="61"/>
      <c r="N12817" s="61"/>
      <c r="O12817" s="61"/>
      <c r="P12817" s="61"/>
      <c r="Q12817" s="61"/>
      <c r="R12817" s="61"/>
      <c r="S12817" s="61"/>
      <c r="T12817" s="61"/>
      <c r="U12817" s="61"/>
      <c r="V12817" s="61"/>
      <c r="W12817" s="61"/>
      <c r="X12817" s="61"/>
      <c r="Y12817" s="61"/>
      <c r="Z12817" s="61"/>
      <c r="AA12817" s="61"/>
      <c r="AB12817" s="61"/>
      <c r="AC12817" s="61"/>
      <c r="AD12817" s="61"/>
      <c r="AE12817" s="61"/>
      <c r="AF12817" s="61"/>
      <c r="AG12817" s="61"/>
      <c r="AH12817" s="61"/>
      <c r="AI12817" s="61"/>
      <c r="AJ12817" s="61"/>
      <c r="AK12817" s="61"/>
      <c r="AL12817" s="61"/>
      <c r="AM12817" s="61"/>
      <c r="AN12817" s="61"/>
      <c r="AO12817" s="61"/>
      <c r="AP12817" s="62"/>
      <c r="AQ12817" s="61"/>
      <c r="AR12817" s="61"/>
      <c r="AS12817" s="61"/>
      <c r="AT12817" s="61"/>
      <c r="AU12817" s="61"/>
      <c r="AV12817" s="61"/>
      <c r="AW12817" s="60"/>
    </row>
    <row r="12818" s="59" customFormat="1" customHeight="1" spans="1:49">
      <c r="A12818" s="60"/>
      <c r="B12818" s="60"/>
      <c r="C12818" s="60"/>
      <c r="D12818" s="60"/>
      <c r="H12818" s="61"/>
      <c r="I12818" s="61"/>
      <c r="J12818" s="61"/>
      <c r="K12818" s="61"/>
      <c r="L12818" s="61"/>
      <c r="M12818" s="61"/>
      <c r="N12818" s="61"/>
      <c r="O12818" s="61"/>
      <c r="P12818" s="61"/>
      <c r="Q12818" s="61"/>
      <c r="R12818" s="61"/>
      <c r="S12818" s="61"/>
      <c r="T12818" s="61"/>
      <c r="U12818" s="61"/>
      <c r="V12818" s="61"/>
      <c r="W12818" s="61"/>
      <c r="X12818" s="61"/>
      <c r="Y12818" s="61"/>
      <c r="Z12818" s="61"/>
      <c r="AA12818" s="61"/>
      <c r="AB12818" s="61"/>
      <c r="AC12818" s="61"/>
      <c r="AD12818" s="61"/>
      <c r="AE12818" s="61"/>
      <c r="AF12818" s="61"/>
      <c r="AG12818" s="61"/>
      <c r="AH12818" s="61"/>
      <c r="AI12818" s="61"/>
      <c r="AJ12818" s="61"/>
      <c r="AK12818" s="61"/>
      <c r="AL12818" s="61"/>
      <c r="AM12818" s="61"/>
      <c r="AN12818" s="61"/>
      <c r="AO12818" s="61"/>
      <c r="AP12818" s="62"/>
      <c r="AQ12818" s="61"/>
      <c r="AR12818" s="61"/>
      <c r="AS12818" s="61"/>
      <c r="AT12818" s="61"/>
      <c r="AU12818" s="61"/>
      <c r="AV12818" s="61"/>
      <c r="AW12818" s="60"/>
    </row>
    <row r="12819" s="59" customFormat="1" customHeight="1" spans="1:49">
      <c r="A12819" s="60"/>
      <c r="B12819" s="60"/>
      <c r="C12819" s="60"/>
      <c r="D12819" s="60"/>
      <c r="H12819" s="61"/>
      <c r="I12819" s="61"/>
      <c r="J12819" s="61"/>
      <c r="K12819" s="61"/>
      <c r="L12819" s="61"/>
      <c r="M12819" s="61"/>
      <c r="N12819" s="61"/>
      <c r="O12819" s="61"/>
      <c r="P12819" s="61"/>
      <c r="Q12819" s="61"/>
      <c r="R12819" s="61"/>
      <c r="S12819" s="61"/>
      <c r="T12819" s="61"/>
      <c r="U12819" s="61"/>
      <c r="V12819" s="61"/>
      <c r="W12819" s="61"/>
      <c r="X12819" s="61"/>
      <c r="Y12819" s="61"/>
      <c r="Z12819" s="61"/>
      <c r="AA12819" s="61"/>
      <c r="AB12819" s="61"/>
      <c r="AC12819" s="61"/>
      <c r="AD12819" s="61"/>
      <c r="AE12819" s="61"/>
      <c r="AF12819" s="61"/>
      <c r="AG12819" s="61"/>
      <c r="AH12819" s="61"/>
      <c r="AI12819" s="61"/>
      <c r="AJ12819" s="61"/>
      <c r="AK12819" s="61"/>
      <c r="AL12819" s="61"/>
      <c r="AM12819" s="61"/>
      <c r="AN12819" s="61"/>
      <c r="AO12819" s="61"/>
      <c r="AP12819" s="62"/>
      <c r="AQ12819" s="61"/>
      <c r="AR12819" s="61"/>
      <c r="AS12819" s="61"/>
      <c r="AT12819" s="61"/>
      <c r="AU12819" s="61"/>
      <c r="AV12819" s="61"/>
      <c r="AW12819" s="60"/>
    </row>
    <row r="12820" s="59" customFormat="1" customHeight="1" spans="1:49">
      <c r="A12820" s="60"/>
      <c r="B12820" s="60"/>
      <c r="C12820" s="60"/>
      <c r="D12820" s="60"/>
      <c r="H12820" s="61"/>
      <c r="I12820" s="61"/>
      <c r="J12820" s="61"/>
      <c r="K12820" s="61"/>
      <c r="L12820" s="61"/>
      <c r="M12820" s="61"/>
      <c r="N12820" s="61"/>
      <c r="O12820" s="61"/>
      <c r="P12820" s="61"/>
      <c r="Q12820" s="61"/>
      <c r="R12820" s="61"/>
      <c r="S12820" s="61"/>
      <c r="T12820" s="61"/>
      <c r="U12820" s="61"/>
      <c r="V12820" s="61"/>
      <c r="W12820" s="61"/>
      <c r="X12820" s="61"/>
      <c r="Y12820" s="61"/>
      <c r="Z12820" s="61"/>
      <c r="AA12820" s="61"/>
      <c r="AB12820" s="61"/>
      <c r="AC12820" s="61"/>
      <c r="AD12820" s="61"/>
      <c r="AE12820" s="61"/>
      <c r="AF12820" s="61"/>
      <c r="AG12820" s="61"/>
      <c r="AH12820" s="61"/>
      <c r="AI12820" s="61"/>
      <c r="AJ12820" s="61"/>
      <c r="AK12820" s="61"/>
      <c r="AL12820" s="61"/>
      <c r="AM12820" s="61"/>
      <c r="AN12820" s="61"/>
      <c r="AO12820" s="61"/>
      <c r="AP12820" s="62"/>
      <c r="AQ12820" s="61"/>
      <c r="AR12820" s="61"/>
      <c r="AS12820" s="61"/>
      <c r="AT12820" s="61"/>
      <c r="AU12820" s="61"/>
      <c r="AV12820" s="61"/>
      <c r="AW12820" s="60"/>
    </row>
    <row r="12821" s="59" customFormat="1" customHeight="1" spans="1:49">
      <c r="A12821" s="60"/>
      <c r="B12821" s="60"/>
      <c r="C12821" s="60"/>
      <c r="D12821" s="60"/>
      <c r="H12821" s="61"/>
      <c r="I12821" s="61"/>
      <c r="J12821" s="61"/>
      <c r="K12821" s="61"/>
      <c r="L12821" s="61"/>
      <c r="M12821" s="61"/>
      <c r="N12821" s="61"/>
      <c r="O12821" s="61"/>
      <c r="P12821" s="61"/>
      <c r="Q12821" s="61"/>
      <c r="R12821" s="61"/>
      <c r="S12821" s="61"/>
      <c r="T12821" s="61"/>
      <c r="U12821" s="61"/>
      <c r="V12821" s="61"/>
      <c r="W12821" s="61"/>
      <c r="X12821" s="61"/>
      <c r="Y12821" s="61"/>
      <c r="Z12821" s="61"/>
      <c r="AA12821" s="61"/>
      <c r="AB12821" s="61"/>
      <c r="AC12821" s="61"/>
      <c r="AD12821" s="61"/>
      <c r="AE12821" s="61"/>
      <c r="AF12821" s="61"/>
      <c r="AG12821" s="61"/>
      <c r="AH12821" s="61"/>
      <c r="AI12821" s="61"/>
      <c r="AJ12821" s="61"/>
      <c r="AK12821" s="61"/>
      <c r="AL12821" s="61"/>
      <c r="AM12821" s="61"/>
      <c r="AN12821" s="61"/>
      <c r="AO12821" s="61"/>
      <c r="AP12821" s="62"/>
      <c r="AQ12821" s="61"/>
      <c r="AR12821" s="61"/>
      <c r="AS12821" s="61"/>
      <c r="AT12821" s="61"/>
      <c r="AU12821" s="61"/>
      <c r="AV12821" s="61"/>
      <c r="AW12821" s="60"/>
    </row>
    <row r="12822" s="59" customFormat="1" customHeight="1" spans="1:49">
      <c r="A12822" s="60"/>
      <c r="B12822" s="60"/>
      <c r="C12822" s="60"/>
      <c r="D12822" s="60"/>
      <c r="H12822" s="61"/>
      <c r="I12822" s="61"/>
      <c r="J12822" s="61"/>
      <c r="K12822" s="61"/>
      <c r="L12822" s="61"/>
      <c r="M12822" s="61"/>
      <c r="N12822" s="61"/>
      <c r="O12822" s="61"/>
      <c r="P12822" s="61"/>
      <c r="Q12822" s="61"/>
      <c r="R12822" s="61"/>
      <c r="S12822" s="61"/>
      <c r="T12822" s="61"/>
      <c r="U12822" s="61"/>
      <c r="V12822" s="61"/>
      <c r="W12822" s="61"/>
      <c r="X12822" s="61"/>
      <c r="Y12822" s="61"/>
      <c r="Z12822" s="61"/>
      <c r="AA12822" s="61"/>
      <c r="AB12822" s="61"/>
      <c r="AC12822" s="61"/>
      <c r="AD12822" s="61"/>
      <c r="AE12822" s="61"/>
      <c r="AF12822" s="61"/>
      <c r="AG12822" s="61"/>
      <c r="AH12822" s="61"/>
      <c r="AI12822" s="61"/>
      <c r="AJ12822" s="61"/>
      <c r="AK12822" s="61"/>
      <c r="AL12822" s="61"/>
      <c r="AM12822" s="61"/>
      <c r="AN12822" s="61"/>
      <c r="AO12822" s="61"/>
      <c r="AP12822" s="62"/>
      <c r="AQ12822" s="61"/>
      <c r="AR12822" s="61"/>
      <c r="AS12822" s="61"/>
      <c r="AT12822" s="61"/>
      <c r="AU12822" s="61"/>
      <c r="AV12822" s="61"/>
      <c r="AW12822" s="60"/>
    </row>
    <row r="12823" s="59" customFormat="1" customHeight="1" spans="1:49">
      <c r="A12823" s="60"/>
      <c r="B12823" s="60"/>
      <c r="C12823" s="60"/>
      <c r="D12823" s="60"/>
      <c r="H12823" s="61"/>
      <c r="I12823" s="61"/>
      <c r="J12823" s="61"/>
      <c r="K12823" s="61"/>
      <c r="L12823" s="61"/>
      <c r="M12823" s="61"/>
      <c r="N12823" s="61"/>
      <c r="O12823" s="61"/>
      <c r="P12823" s="61"/>
      <c r="Q12823" s="61"/>
      <c r="R12823" s="61"/>
      <c r="S12823" s="61"/>
      <c r="T12823" s="61"/>
      <c r="U12823" s="61"/>
      <c r="V12823" s="61"/>
      <c r="W12823" s="61"/>
      <c r="X12823" s="61"/>
      <c r="Y12823" s="61"/>
      <c r="Z12823" s="61"/>
      <c r="AA12823" s="61"/>
      <c r="AB12823" s="61"/>
      <c r="AC12823" s="61"/>
      <c r="AD12823" s="61"/>
      <c r="AE12823" s="61"/>
      <c r="AF12823" s="61"/>
      <c r="AG12823" s="61"/>
      <c r="AH12823" s="61"/>
      <c r="AI12823" s="61"/>
      <c r="AJ12823" s="61"/>
      <c r="AK12823" s="61"/>
      <c r="AL12823" s="61"/>
      <c r="AM12823" s="61"/>
      <c r="AN12823" s="61"/>
      <c r="AO12823" s="61"/>
      <c r="AP12823" s="62"/>
      <c r="AQ12823" s="61"/>
      <c r="AR12823" s="61"/>
      <c r="AS12823" s="61"/>
      <c r="AT12823" s="61"/>
      <c r="AU12823" s="61"/>
      <c r="AV12823" s="61"/>
      <c r="AW12823" s="60"/>
    </row>
    <row r="12824" s="59" customFormat="1" customHeight="1" spans="1:49">
      <c r="A12824" s="60"/>
      <c r="B12824" s="60"/>
      <c r="C12824" s="60"/>
      <c r="D12824" s="60"/>
      <c r="H12824" s="61"/>
      <c r="I12824" s="61"/>
      <c r="J12824" s="61"/>
      <c r="K12824" s="61"/>
      <c r="L12824" s="61"/>
      <c r="M12824" s="61"/>
      <c r="N12824" s="61"/>
      <c r="O12824" s="61"/>
      <c r="P12824" s="61"/>
      <c r="Q12824" s="61"/>
      <c r="R12824" s="61"/>
      <c r="S12824" s="61"/>
      <c r="T12824" s="61"/>
      <c r="U12824" s="61"/>
      <c r="V12824" s="61"/>
      <c r="W12824" s="61"/>
      <c r="X12824" s="61"/>
      <c r="Y12824" s="61"/>
      <c r="Z12824" s="61"/>
      <c r="AA12824" s="61"/>
      <c r="AB12824" s="61"/>
      <c r="AC12824" s="61"/>
      <c r="AD12824" s="61"/>
      <c r="AE12824" s="61"/>
      <c r="AF12824" s="61"/>
      <c r="AG12824" s="61"/>
      <c r="AH12824" s="61"/>
      <c r="AI12824" s="61"/>
      <c r="AJ12824" s="61"/>
      <c r="AK12824" s="61"/>
      <c r="AL12824" s="61"/>
      <c r="AM12824" s="61"/>
      <c r="AN12824" s="61"/>
      <c r="AO12824" s="61"/>
      <c r="AP12824" s="62"/>
      <c r="AQ12824" s="61"/>
      <c r="AR12824" s="61"/>
      <c r="AS12824" s="61"/>
      <c r="AT12824" s="61"/>
      <c r="AU12824" s="61"/>
      <c r="AV12824" s="61"/>
      <c r="AW12824" s="60"/>
    </row>
    <row r="12825" s="59" customFormat="1" customHeight="1" spans="1:49">
      <c r="A12825" s="60"/>
      <c r="B12825" s="60"/>
      <c r="C12825" s="60"/>
      <c r="D12825" s="60"/>
      <c r="H12825" s="61"/>
      <c r="I12825" s="61"/>
      <c r="J12825" s="61"/>
      <c r="K12825" s="61"/>
      <c r="L12825" s="61"/>
      <c r="M12825" s="61"/>
      <c r="N12825" s="61"/>
      <c r="O12825" s="61"/>
      <c r="P12825" s="61"/>
      <c r="Q12825" s="61"/>
      <c r="R12825" s="61"/>
      <c r="S12825" s="61"/>
      <c r="T12825" s="61"/>
      <c r="U12825" s="61"/>
      <c r="V12825" s="61"/>
      <c r="W12825" s="61"/>
      <c r="X12825" s="61"/>
      <c r="Y12825" s="61"/>
      <c r="Z12825" s="61"/>
      <c r="AA12825" s="61"/>
      <c r="AB12825" s="61"/>
      <c r="AC12825" s="61"/>
      <c r="AD12825" s="61"/>
      <c r="AE12825" s="61"/>
      <c r="AF12825" s="61"/>
      <c r="AG12825" s="61"/>
      <c r="AH12825" s="61"/>
      <c r="AI12825" s="61"/>
      <c r="AJ12825" s="61"/>
      <c r="AK12825" s="61"/>
      <c r="AL12825" s="61"/>
      <c r="AM12825" s="61"/>
      <c r="AN12825" s="61"/>
      <c r="AO12825" s="61"/>
      <c r="AP12825" s="62"/>
      <c r="AQ12825" s="61"/>
      <c r="AR12825" s="61"/>
      <c r="AS12825" s="61"/>
      <c r="AT12825" s="61"/>
      <c r="AU12825" s="61"/>
      <c r="AV12825" s="61"/>
      <c r="AW12825" s="60"/>
    </row>
    <row r="12826" s="59" customFormat="1" customHeight="1" spans="1:49">
      <c r="A12826" s="60"/>
      <c r="B12826" s="60"/>
      <c r="C12826" s="60"/>
      <c r="D12826" s="60"/>
      <c r="H12826" s="61"/>
      <c r="I12826" s="61"/>
      <c r="J12826" s="61"/>
      <c r="K12826" s="61"/>
      <c r="L12826" s="61"/>
      <c r="M12826" s="61"/>
      <c r="N12826" s="61"/>
      <c r="O12826" s="61"/>
      <c r="P12826" s="61"/>
      <c r="Q12826" s="61"/>
      <c r="R12826" s="61"/>
      <c r="S12826" s="61"/>
      <c r="T12826" s="61"/>
      <c r="U12826" s="61"/>
      <c r="V12826" s="61"/>
      <c r="W12826" s="61"/>
      <c r="X12826" s="61"/>
      <c r="Y12826" s="61"/>
      <c r="Z12826" s="61"/>
      <c r="AA12826" s="61"/>
      <c r="AB12826" s="61"/>
      <c r="AC12826" s="61"/>
      <c r="AD12826" s="61"/>
      <c r="AE12826" s="61"/>
      <c r="AF12826" s="61"/>
      <c r="AG12826" s="61"/>
      <c r="AH12826" s="61"/>
      <c r="AI12826" s="61"/>
      <c r="AJ12826" s="61"/>
      <c r="AK12826" s="61"/>
      <c r="AL12826" s="61"/>
      <c r="AM12826" s="61"/>
      <c r="AN12826" s="61"/>
      <c r="AO12826" s="61"/>
      <c r="AP12826" s="62"/>
      <c r="AQ12826" s="61"/>
      <c r="AR12826" s="61"/>
      <c r="AS12826" s="61"/>
      <c r="AT12826" s="61"/>
      <c r="AU12826" s="61"/>
      <c r="AV12826" s="61"/>
      <c r="AW12826" s="60"/>
    </row>
    <row r="12827" s="59" customFormat="1" customHeight="1" spans="1:49">
      <c r="A12827" s="60"/>
      <c r="B12827" s="60"/>
      <c r="C12827" s="60"/>
      <c r="D12827" s="60"/>
      <c r="H12827" s="61"/>
      <c r="I12827" s="61"/>
      <c r="J12827" s="61"/>
      <c r="K12827" s="61"/>
      <c r="L12827" s="61"/>
      <c r="M12827" s="61"/>
      <c r="N12827" s="61"/>
      <c r="O12827" s="61"/>
      <c r="P12827" s="61"/>
      <c r="Q12827" s="61"/>
      <c r="R12827" s="61"/>
      <c r="S12827" s="61"/>
      <c r="T12827" s="61"/>
      <c r="U12827" s="61"/>
      <c r="V12827" s="61"/>
      <c r="W12827" s="61"/>
      <c r="X12827" s="61"/>
      <c r="Y12827" s="61"/>
      <c r="Z12827" s="61"/>
      <c r="AA12827" s="61"/>
      <c r="AB12827" s="61"/>
      <c r="AC12827" s="61"/>
      <c r="AD12827" s="61"/>
      <c r="AE12827" s="61"/>
      <c r="AF12827" s="61"/>
      <c r="AG12827" s="61"/>
      <c r="AH12827" s="61"/>
      <c r="AI12827" s="61"/>
      <c r="AJ12827" s="61"/>
      <c r="AK12827" s="61"/>
      <c r="AL12827" s="61"/>
      <c r="AM12827" s="61"/>
      <c r="AN12827" s="61"/>
      <c r="AO12827" s="61"/>
      <c r="AP12827" s="62"/>
      <c r="AQ12827" s="61"/>
      <c r="AR12827" s="61"/>
      <c r="AS12827" s="61"/>
      <c r="AT12827" s="61"/>
      <c r="AU12827" s="61"/>
      <c r="AV12827" s="61"/>
      <c r="AW12827" s="60"/>
    </row>
    <row r="12828" s="59" customFormat="1" customHeight="1" spans="1:49">
      <c r="A12828" s="60"/>
      <c r="B12828" s="60"/>
      <c r="C12828" s="60"/>
      <c r="D12828" s="60"/>
      <c r="H12828" s="61"/>
      <c r="I12828" s="61"/>
      <c r="J12828" s="61"/>
      <c r="K12828" s="61"/>
      <c r="L12828" s="61"/>
      <c r="M12828" s="61"/>
      <c r="N12828" s="61"/>
      <c r="O12828" s="61"/>
      <c r="P12828" s="61"/>
      <c r="Q12828" s="61"/>
      <c r="R12828" s="61"/>
      <c r="S12828" s="61"/>
      <c r="T12828" s="61"/>
      <c r="U12828" s="61"/>
      <c r="V12828" s="61"/>
      <c r="W12828" s="61"/>
      <c r="X12828" s="61"/>
      <c r="Y12828" s="61"/>
      <c r="Z12828" s="61"/>
      <c r="AA12828" s="61"/>
      <c r="AB12828" s="61"/>
      <c r="AC12828" s="61"/>
      <c r="AD12828" s="61"/>
      <c r="AE12828" s="61"/>
      <c r="AF12828" s="61"/>
      <c r="AG12828" s="61"/>
      <c r="AH12828" s="61"/>
      <c r="AI12828" s="61"/>
      <c r="AJ12828" s="61"/>
      <c r="AK12828" s="61"/>
      <c r="AL12828" s="61"/>
      <c r="AM12828" s="61"/>
      <c r="AN12828" s="61"/>
      <c r="AO12828" s="61"/>
      <c r="AP12828" s="62"/>
      <c r="AQ12828" s="61"/>
      <c r="AR12828" s="61"/>
      <c r="AS12828" s="61"/>
      <c r="AT12828" s="61"/>
      <c r="AU12828" s="61"/>
      <c r="AV12828" s="61"/>
      <c r="AW12828" s="60"/>
    </row>
    <row r="12829" s="59" customFormat="1" customHeight="1" spans="1:49">
      <c r="A12829" s="60"/>
      <c r="B12829" s="60"/>
      <c r="C12829" s="60"/>
      <c r="D12829" s="60"/>
      <c r="H12829" s="61"/>
      <c r="I12829" s="61"/>
      <c r="J12829" s="61"/>
      <c r="K12829" s="61"/>
      <c r="L12829" s="61"/>
      <c r="M12829" s="61"/>
      <c r="N12829" s="61"/>
      <c r="O12829" s="61"/>
      <c r="P12829" s="61"/>
      <c r="Q12829" s="61"/>
      <c r="R12829" s="61"/>
      <c r="S12829" s="61"/>
      <c r="T12829" s="61"/>
      <c r="U12829" s="61"/>
      <c r="V12829" s="61"/>
      <c r="W12829" s="61"/>
      <c r="X12829" s="61"/>
      <c r="Y12829" s="61"/>
      <c r="Z12829" s="61"/>
      <c r="AA12829" s="61"/>
      <c r="AB12829" s="61"/>
      <c r="AC12829" s="61"/>
      <c r="AD12829" s="61"/>
      <c r="AE12829" s="61"/>
      <c r="AF12829" s="61"/>
      <c r="AG12829" s="61"/>
      <c r="AH12829" s="61"/>
      <c r="AI12829" s="61"/>
      <c r="AJ12829" s="61"/>
      <c r="AK12829" s="61"/>
      <c r="AL12829" s="61"/>
      <c r="AM12829" s="61"/>
      <c r="AN12829" s="61"/>
      <c r="AO12829" s="61"/>
      <c r="AP12829" s="62"/>
      <c r="AQ12829" s="61"/>
      <c r="AR12829" s="61"/>
      <c r="AS12829" s="61"/>
      <c r="AT12829" s="61"/>
      <c r="AU12829" s="61"/>
      <c r="AV12829" s="61"/>
      <c r="AW12829" s="60"/>
    </row>
    <row r="12830" s="59" customFormat="1" customHeight="1" spans="1:49">
      <c r="A12830" s="60"/>
      <c r="B12830" s="60"/>
      <c r="C12830" s="60"/>
      <c r="D12830" s="60"/>
      <c r="H12830" s="61"/>
      <c r="I12830" s="61"/>
      <c r="J12830" s="61"/>
      <c r="K12830" s="61"/>
      <c r="L12830" s="61"/>
      <c r="M12830" s="61"/>
      <c r="N12830" s="61"/>
      <c r="O12830" s="61"/>
      <c r="P12830" s="61"/>
      <c r="Q12830" s="61"/>
      <c r="R12830" s="61"/>
      <c r="S12830" s="61"/>
      <c r="T12830" s="61"/>
      <c r="U12830" s="61"/>
      <c r="V12830" s="61"/>
      <c r="W12830" s="61"/>
      <c r="X12830" s="61"/>
      <c r="Y12830" s="61"/>
      <c r="Z12830" s="61"/>
      <c r="AA12830" s="61"/>
      <c r="AB12830" s="61"/>
      <c r="AC12830" s="61"/>
      <c r="AD12830" s="61"/>
      <c r="AE12830" s="61"/>
      <c r="AF12830" s="61"/>
      <c r="AG12830" s="61"/>
      <c r="AH12830" s="61"/>
      <c r="AI12830" s="61"/>
      <c r="AJ12830" s="61"/>
      <c r="AK12830" s="61"/>
      <c r="AL12830" s="61"/>
      <c r="AM12830" s="61"/>
      <c r="AN12830" s="61"/>
      <c r="AO12830" s="61"/>
      <c r="AP12830" s="62"/>
      <c r="AQ12830" s="61"/>
      <c r="AR12830" s="61"/>
      <c r="AS12830" s="61"/>
      <c r="AT12830" s="61"/>
      <c r="AU12830" s="61"/>
      <c r="AV12830" s="61"/>
      <c r="AW12830" s="60"/>
    </row>
    <row r="12831" s="59" customFormat="1" customHeight="1" spans="1:49">
      <c r="A12831" s="60"/>
      <c r="B12831" s="60"/>
      <c r="C12831" s="60"/>
      <c r="D12831" s="60"/>
      <c r="H12831" s="61"/>
      <c r="I12831" s="61"/>
      <c r="J12831" s="61"/>
      <c r="K12831" s="61"/>
      <c r="L12831" s="61"/>
      <c r="M12831" s="61"/>
      <c r="N12831" s="61"/>
      <c r="O12831" s="61"/>
      <c r="P12831" s="61"/>
      <c r="Q12831" s="61"/>
      <c r="R12831" s="61"/>
      <c r="S12831" s="61"/>
      <c r="T12831" s="61"/>
      <c r="U12831" s="61"/>
      <c r="V12831" s="61"/>
      <c r="W12831" s="61"/>
      <c r="X12831" s="61"/>
      <c r="Y12831" s="61"/>
      <c r="Z12831" s="61"/>
      <c r="AA12831" s="61"/>
      <c r="AB12831" s="61"/>
      <c r="AC12831" s="61"/>
      <c r="AD12831" s="61"/>
      <c r="AE12831" s="61"/>
      <c r="AF12831" s="61"/>
      <c r="AG12831" s="61"/>
      <c r="AH12831" s="61"/>
      <c r="AI12831" s="61"/>
      <c r="AJ12831" s="61"/>
      <c r="AK12831" s="61"/>
      <c r="AL12831" s="61"/>
      <c r="AM12831" s="61"/>
      <c r="AN12831" s="61"/>
      <c r="AO12831" s="61"/>
      <c r="AP12831" s="62"/>
      <c r="AQ12831" s="61"/>
      <c r="AR12831" s="61"/>
      <c r="AS12831" s="61"/>
      <c r="AT12831" s="61"/>
      <c r="AU12831" s="61"/>
      <c r="AV12831" s="61"/>
      <c r="AW12831" s="60"/>
    </row>
    <row r="12832" s="59" customFormat="1" customHeight="1" spans="1:49">
      <c r="A12832" s="60"/>
      <c r="B12832" s="60"/>
      <c r="C12832" s="60"/>
      <c r="D12832" s="60"/>
      <c r="H12832" s="61"/>
      <c r="I12832" s="61"/>
      <c r="J12832" s="61"/>
      <c r="K12832" s="61"/>
      <c r="L12832" s="61"/>
      <c r="M12832" s="61"/>
      <c r="N12832" s="61"/>
      <c r="O12832" s="61"/>
      <c r="P12832" s="61"/>
      <c r="Q12832" s="61"/>
      <c r="R12832" s="61"/>
      <c r="S12832" s="61"/>
      <c r="T12832" s="61"/>
      <c r="U12832" s="61"/>
      <c r="V12832" s="61"/>
      <c r="W12832" s="61"/>
      <c r="X12832" s="61"/>
      <c r="Y12832" s="61"/>
      <c r="Z12832" s="61"/>
      <c r="AA12832" s="61"/>
      <c r="AB12832" s="61"/>
      <c r="AC12832" s="61"/>
      <c r="AD12832" s="61"/>
      <c r="AE12832" s="61"/>
      <c r="AF12832" s="61"/>
      <c r="AG12832" s="61"/>
      <c r="AH12832" s="61"/>
      <c r="AI12832" s="61"/>
      <c r="AJ12832" s="61"/>
      <c r="AK12832" s="61"/>
      <c r="AL12832" s="61"/>
      <c r="AM12832" s="61"/>
      <c r="AN12832" s="61"/>
      <c r="AO12832" s="61"/>
      <c r="AP12832" s="62"/>
      <c r="AQ12832" s="61"/>
      <c r="AR12832" s="61"/>
      <c r="AS12832" s="61"/>
      <c r="AT12832" s="61"/>
      <c r="AU12832" s="61"/>
      <c r="AV12832" s="61"/>
      <c r="AW12832" s="60"/>
    </row>
    <row r="12833" s="59" customFormat="1" customHeight="1" spans="1:49">
      <c r="A12833" s="60"/>
      <c r="B12833" s="60"/>
      <c r="C12833" s="60"/>
      <c r="D12833" s="60"/>
      <c r="H12833" s="61"/>
      <c r="I12833" s="61"/>
      <c r="J12833" s="61"/>
      <c r="K12833" s="61"/>
      <c r="L12833" s="61"/>
      <c r="M12833" s="61"/>
      <c r="N12833" s="61"/>
      <c r="O12833" s="61"/>
      <c r="P12833" s="61"/>
      <c r="Q12833" s="61"/>
      <c r="R12833" s="61"/>
      <c r="S12833" s="61"/>
      <c r="T12833" s="61"/>
      <c r="U12833" s="61"/>
      <c r="V12833" s="61"/>
      <c r="W12833" s="61"/>
      <c r="X12833" s="61"/>
      <c r="Y12833" s="61"/>
      <c r="Z12833" s="61"/>
      <c r="AA12833" s="61"/>
      <c r="AB12833" s="61"/>
      <c r="AC12833" s="61"/>
      <c r="AD12833" s="61"/>
      <c r="AE12833" s="61"/>
      <c r="AF12833" s="61"/>
      <c r="AG12833" s="61"/>
      <c r="AH12833" s="61"/>
      <c r="AI12833" s="61"/>
      <c r="AJ12833" s="61"/>
      <c r="AK12833" s="61"/>
      <c r="AL12833" s="61"/>
      <c r="AM12833" s="61"/>
      <c r="AN12833" s="61"/>
      <c r="AO12833" s="61"/>
      <c r="AP12833" s="62"/>
      <c r="AQ12833" s="61"/>
      <c r="AR12833" s="61"/>
      <c r="AS12833" s="61"/>
      <c r="AT12833" s="61"/>
      <c r="AU12833" s="61"/>
      <c r="AV12833" s="61"/>
      <c r="AW12833" s="60"/>
    </row>
    <row r="12834" s="59" customFormat="1" customHeight="1" spans="1:49">
      <c r="A12834" s="60"/>
      <c r="B12834" s="60"/>
      <c r="C12834" s="60"/>
      <c r="D12834" s="60"/>
      <c r="H12834" s="61"/>
      <c r="I12834" s="61"/>
      <c r="J12834" s="61"/>
      <c r="K12834" s="61"/>
      <c r="L12834" s="61"/>
      <c r="M12834" s="61"/>
      <c r="N12834" s="61"/>
      <c r="O12834" s="61"/>
      <c r="P12834" s="61"/>
      <c r="Q12834" s="61"/>
      <c r="R12834" s="61"/>
      <c r="S12834" s="61"/>
      <c r="T12834" s="61"/>
      <c r="U12834" s="61"/>
      <c r="V12834" s="61"/>
      <c r="W12834" s="61"/>
      <c r="X12834" s="61"/>
      <c r="Y12834" s="61"/>
      <c r="Z12834" s="61"/>
      <c r="AA12834" s="61"/>
      <c r="AB12834" s="61"/>
      <c r="AC12834" s="61"/>
      <c r="AD12834" s="61"/>
      <c r="AE12834" s="61"/>
      <c r="AF12834" s="61"/>
      <c r="AG12834" s="61"/>
      <c r="AH12834" s="61"/>
      <c r="AI12834" s="61"/>
      <c r="AJ12834" s="61"/>
      <c r="AK12834" s="61"/>
      <c r="AL12834" s="61"/>
      <c r="AM12834" s="61"/>
      <c r="AN12834" s="61"/>
      <c r="AO12834" s="61"/>
      <c r="AP12834" s="62"/>
      <c r="AQ12834" s="61"/>
      <c r="AR12834" s="61"/>
      <c r="AS12834" s="61"/>
      <c r="AT12834" s="61"/>
      <c r="AU12834" s="61"/>
      <c r="AV12834" s="61"/>
      <c r="AW12834" s="60"/>
    </row>
    <row r="12835" s="59" customFormat="1" customHeight="1" spans="1:49">
      <c r="A12835" s="60"/>
      <c r="B12835" s="60"/>
      <c r="C12835" s="60"/>
      <c r="D12835" s="60"/>
      <c r="H12835" s="61"/>
      <c r="I12835" s="61"/>
      <c r="J12835" s="61"/>
      <c r="K12835" s="61"/>
      <c r="L12835" s="61"/>
      <c r="M12835" s="61"/>
      <c r="N12835" s="61"/>
      <c r="O12835" s="61"/>
      <c r="P12835" s="61"/>
      <c r="Q12835" s="61"/>
      <c r="R12835" s="61"/>
      <c r="S12835" s="61"/>
      <c r="T12835" s="61"/>
      <c r="U12835" s="61"/>
      <c r="V12835" s="61"/>
      <c r="W12835" s="61"/>
      <c r="X12835" s="61"/>
      <c r="Y12835" s="61"/>
      <c r="Z12835" s="61"/>
      <c r="AA12835" s="61"/>
      <c r="AB12835" s="61"/>
      <c r="AC12835" s="61"/>
      <c r="AD12835" s="61"/>
      <c r="AE12835" s="61"/>
      <c r="AF12835" s="61"/>
      <c r="AG12835" s="61"/>
      <c r="AH12835" s="61"/>
      <c r="AI12835" s="61"/>
      <c r="AJ12835" s="61"/>
      <c r="AK12835" s="61"/>
      <c r="AL12835" s="61"/>
      <c r="AM12835" s="61"/>
      <c r="AN12835" s="61"/>
      <c r="AO12835" s="61"/>
      <c r="AP12835" s="62"/>
      <c r="AQ12835" s="61"/>
      <c r="AR12835" s="61"/>
      <c r="AS12835" s="61"/>
      <c r="AT12835" s="61"/>
      <c r="AU12835" s="61"/>
      <c r="AV12835" s="61"/>
      <c r="AW12835" s="60"/>
    </row>
    <row r="12836" s="59" customFormat="1" customHeight="1" spans="1:49">
      <c r="A12836" s="60"/>
      <c r="B12836" s="60"/>
      <c r="C12836" s="60"/>
      <c r="D12836" s="60"/>
      <c r="H12836" s="61"/>
      <c r="I12836" s="61"/>
      <c r="J12836" s="61"/>
      <c r="K12836" s="61"/>
      <c r="L12836" s="61"/>
      <c r="M12836" s="61"/>
      <c r="N12836" s="61"/>
      <c r="O12836" s="61"/>
      <c r="P12836" s="61"/>
      <c r="Q12836" s="61"/>
      <c r="R12836" s="61"/>
      <c r="S12836" s="61"/>
      <c r="T12836" s="61"/>
      <c r="U12836" s="61"/>
      <c r="V12836" s="61"/>
      <c r="W12836" s="61"/>
      <c r="X12836" s="61"/>
      <c r="Y12836" s="61"/>
      <c r="Z12836" s="61"/>
      <c r="AA12836" s="61"/>
      <c r="AB12836" s="61"/>
      <c r="AC12836" s="61"/>
      <c r="AD12836" s="61"/>
      <c r="AE12836" s="61"/>
      <c r="AF12836" s="61"/>
      <c r="AG12836" s="61"/>
      <c r="AH12836" s="61"/>
      <c r="AI12836" s="61"/>
      <c r="AJ12836" s="61"/>
      <c r="AK12836" s="61"/>
      <c r="AL12836" s="61"/>
      <c r="AM12836" s="61"/>
      <c r="AN12836" s="61"/>
      <c r="AO12836" s="61"/>
      <c r="AP12836" s="62"/>
      <c r="AQ12836" s="61"/>
      <c r="AR12836" s="61"/>
      <c r="AS12836" s="61"/>
      <c r="AT12836" s="61"/>
      <c r="AU12836" s="61"/>
      <c r="AV12836" s="61"/>
      <c r="AW12836" s="60"/>
    </row>
    <row r="12837" s="59" customFormat="1" customHeight="1" spans="1:49">
      <c r="A12837" s="60"/>
      <c r="B12837" s="60"/>
      <c r="C12837" s="60"/>
      <c r="D12837" s="60"/>
      <c r="H12837" s="61"/>
      <c r="I12837" s="61"/>
      <c r="J12837" s="61"/>
      <c r="K12837" s="61"/>
      <c r="L12837" s="61"/>
      <c r="M12837" s="61"/>
      <c r="N12837" s="61"/>
      <c r="O12837" s="61"/>
      <c r="P12837" s="61"/>
      <c r="Q12837" s="61"/>
      <c r="R12837" s="61"/>
      <c r="S12837" s="61"/>
      <c r="T12837" s="61"/>
      <c r="U12837" s="61"/>
      <c r="V12837" s="61"/>
      <c r="W12837" s="61"/>
      <c r="X12837" s="61"/>
      <c r="Y12837" s="61"/>
      <c r="Z12837" s="61"/>
      <c r="AA12837" s="61"/>
      <c r="AB12837" s="61"/>
      <c r="AC12837" s="61"/>
      <c r="AD12837" s="61"/>
      <c r="AE12837" s="61"/>
      <c r="AF12837" s="61"/>
      <c r="AG12837" s="61"/>
      <c r="AH12837" s="61"/>
      <c r="AI12837" s="61"/>
      <c r="AJ12837" s="61"/>
      <c r="AK12837" s="61"/>
      <c r="AL12837" s="61"/>
      <c r="AM12837" s="61"/>
      <c r="AN12837" s="61"/>
      <c r="AO12837" s="61"/>
      <c r="AP12837" s="62"/>
      <c r="AQ12837" s="61"/>
      <c r="AR12837" s="61"/>
      <c r="AS12837" s="61"/>
      <c r="AT12837" s="61"/>
      <c r="AU12837" s="61"/>
      <c r="AV12837" s="61"/>
      <c r="AW12837" s="60"/>
    </row>
    <row r="12838" s="59" customFormat="1" customHeight="1" spans="1:49">
      <c r="A12838" s="60"/>
      <c r="B12838" s="60"/>
      <c r="C12838" s="60"/>
      <c r="D12838" s="60"/>
      <c r="H12838" s="61"/>
      <c r="I12838" s="61"/>
      <c r="J12838" s="61"/>
      <c r="K12838" s="61"/>
      <c r="L12838" s="61"/>
      <c r="M12838" s="61"/>
      <c r="N12838" s="61"/>
      <c r="O12838" s="61"/>
      <c r="P12838" s="61"/>
      <c r="Q12838" s="61"/>
      <c r="R12838" s="61"/>
      <c r="S12838" s="61"/>
      <c r="T12838" s="61"/>
      <c r="U12838" s="61"/>
      <c r="V12838" s="61"/>
      <c r="W12838" s="61"/>
      <c r="X12838" s="61"/>
      <c r="Y12838" s="61"/>
      <c r="Z12838" s="61"/>
      <c r="AA12838" s="61"/>
      <c r="AB12838" s="61"/>
      <c r="AC12838" s="61"/>
      <c r="AD12838" s="61"/>
      <c r="AE12838" s="61"/>
      <c r="AF12838" s="61"/>
      <c r="AG12838" s="61"/>
      <c r="AH12838" s="61"/>
      <c r="AI12838" s="61"/>
      <c r="AJ12838" s="61"/>
      <c r="AK12838" s="61"/>
      <c r="AL12838" s="61"/>
      <c r="AM12838" s="61"/>
      <c r="AN12838" s="61"/>
      <c r="AO12838" s="61"/>
      <c r="AP12838" s="62"/>
      <c r="AQ12838" s="61"/>
      <c r="AR12838" s="61"/>
      <c r="AS12838" s="61"/>
      <c r="AT12838" s="61"/>
      <c r="AU12838" s="61"/>
      <c r="AV12838" s="61"/>
      <c r="AW12838" s="60"/>
    </row>
    <row r="12839" s="59" customFormat="1" customHeight="1" spans="1:49">
      <c r="A12839" s="60"/>
      <c r="B12839" s="60"/>
      <c r="C12839" s="60"/>
      <c r="D12839" s="60"/>
      <c r="H12839" s="61"/>
      <c r="I12839" s="61"/>
      <c r="J12839" s="61"/>
      <c r="K12839" s="61"/>
      <c r="L12839" s="61"/>
      <c r="M12839" s="61"/>
      <c r="N12839" s="61"/>
      <c r="O12839" s="61"/>
      <c r="P12839" s="61"/>
      <c r="Q12839" s="61"/>
      <c r="R12839" s="61"/>
      <c r="S12839" s="61"/>
      <c r="T12839" s="61"/>
      <c r="U12839" s="61"/>
      <c r="V12839" s="61"/>
      <c r="W12839" s="61"/>
      <c r="X12839" s="61"/>
      <c r="Y12839" s="61"/>
      <c r="Z12839" s="61"/>
      <c r="AA12839" s="61"/>
      <c r="AB12839" s="61"/>
      <c r="AC12839" s="61"/>
      <c r="AD12839" s="61"/>
      <c r="AE12839" s="61"/>
      <c r="AF12839" s="61"/>
      <c r="AG12839" s="61"/>
      <c r="AH12839" s="61"/>
      <c r="AI12839" s="61"/>
      <c r="AJ12839" s="61"/>
      <c r="AK12839" s="61"/>
      <c r="AL12839" s="61"/>
      <c r="AM12839" s="61"/>
      <c r="AN12839" s="61"/>
      <c r="AO12839" s="61"/>
      <c r="AP12839" s="62"/>
      <c r="AQ12839" s="61"/>
      <c r="AR12839" s="61"/>
      <c r="AS12839" s="61"/>
      <c r="AT12839" s="61"/>
      <c r="AU12839" s="61"/>
      <c r="AV12839" s="61"/>
      <c r="AW12839" s="60"/>
    </row>
    <row r="12840" s="59" customFormat="1" customHeight="1" spans="1:49">
      <c r="A12840" s="60"/>
      <c r="B12840" s="60"/>
      <c r="C12840" s="60"/>
      <c r="D12840" s="60"/>
      <c r="H12840" s="61"/>
      <c r="I12840" s="61"/>
      <c r="J12840" s="61"/>
      <c r="K12840" s="61"/>
      <c r="L12840" s="61"/>
      <c r="M12840" s="61"/>
      <c r="N12840" s="61"/>
      <c r="O12840" s="61"/>
      <c r="P12840" s="61"/>
      <c r="Q12840" s="61"/>
      <c r="R12840" s="61"/>
      <c r="S12840" s="61"/>
      <c r="T12840" s="61"/>
      <c r="U12840" s="61"/>
      <c r="V12840" s="61"/>
      <c r="W12840" s="61"/>
      <c r="X12840" s="61"/>
      <c r="Y12840" s="61"/>
      <c r="Z12840" s="61"/>
      <c r="AA12840" s="61"/>
      <c r="AB12840" s="61"/>
      <c r="AC12840" s="61"/>
      <c r="AD12840" s="61"/>
      <c r="AE12840" s="61"/>
      <c r="AF12840" s="61"/>
      <c r="AG12840" s="61"/>
      <c r="AH12840" s="61"/>
      <c r="AI12840" s="61"/>
      <c r="AJ12840" s="61"/>
      <c r="AK12840" s="61"/>
      <c r="AL12840" s="61"/>
      <c r="AM12840" s="61"/>
      <c r="AN12840" s="61"/>
      <c r="AO12840" s="61"/>
      <c r="AP12840" s="62"/>
      <c r="AQ12840" s="61"/>
      <c r="AR12840" s="61"/>
      <c r="AS12840" s="61"/>
      <c r="AT12840" s="61"/>
      <c r="AU12840" s="61"/>
      <c r="AV12840" s="61"/>
      <c r="AW12840" s="60"/>
    </row>
    <row r="12841" s="59" customFormat="1" customHeight="1" spans="1:49">
      <c r="A12841" s="60"/>
      <c r="B12841" s="60"/>
      <c r="C12841" s="60"/>
      <c r="D12841" s="60"/>
      <c r="H12841" s="61"/>
      <c r="I12841" s="61"/>
      <c r="J12841" s="61"/>
      <c r="K12841" s="61"/>
      <c r="L12841" s="61"/>
      <c r="M12841" s="61"/>
      <c r="N12841" s="61"/>
      <c r="O12841" s="61"/>
      <c r="P12841" s="61"/>
      <c r="Q12841" s="61"/>
      <c r="R12841" s="61"/>
      <c r="S12841" s="61"/>
      <c r="T12841" s="61"/>
      <c r="U12841" s="61"/>
      <c r="V12841" s="61"/>
      <c r="W12841" s="61"/>
      <c r="X12841" s="61"/>
      <c r="Y12841" s="61"/>
      <c r="Z12841" s="61"/>
      <c r="AA12841" s="61"/>
      <c r="AB12841" s="61"/>
      <c r="AC12841" s="61"/>
      <c r="AD12841" s="61"/>
      <c r="AE12841" s="61"/>
      <c r="AF12841" s="61"/>
      <c r="AG12841" s="61"/>
      <c r="AH12841" s="61"/>
      <c r="AI12841" s="61"/>
      <c r="AJ12841" s="61"/>
      <c r="AK12841" s="61"/>
      <c r="AL12841" s="61"/>
      <c r="AM12841" s="61"/>
      <c r="AN12841" s="61"/>
      <c r="AO12841" s="61"/>
      <c r="AP12841" s="62"/>
      <c r="AQ12841" s="61"/>
      <c r="AR12841" s="61"/>
      <c r="AS12841" s="61"/>
      <c r="AT12841" s="61"/>
      <c r="AU12841" s="61"/>
      <c r="AV12841" s="61"/>
      <c r="AW12841" s="60"/>
    </row>
    <row r="12842" s="59" customFormat="1" customHeight="1" spans="1:49">
      <c r="A12842" s="60"/>
      <c r="B12842" s="60"/>
      <c r="C12842" s="60"/>
      <c r="D12842" s="60"/>
      <c r="H12842" s="61"/>
      <c r="I12842" s="61"/>
      <c r="J12842" s="61"/>
      <c r="K12842" s="61"/>
      <c r="L12842" s="61"/>
      <c r="M12842" s="61"/>
      <c r="N12842" s="61"/>
      <c r="O12842" s="61"/>
      <c r="P12842" s="61"/>
      <c r="Q12842" s="61"/>
      <c r="R12842" s="61"/>
      <c r="S12842" s="61"/>
      <c r="T12842" s="61"/>
      <c r="U12842" s="61"/>
      <c r="V12842" s="61"/>
      <c r="W12842" s="61"/>
      <c r="X12842" s="61"/>
      <c r="Y12842" s="61"/>
      <c r="Z12842" s="61"/>
      <c r="AA12842" s="61"/>
      <c r="AB12842" s="61"/>
      <c r="AC12842" s="61"/>
      <c r="AD12842" s="61"/>
      <c r="AE12842" s="61"/>
      <c r="AF12842" s="61"/>
      <c r="AG12842" s="61"/>
      <c r="AH12842" s="61"/>
      <c r="AI12842" s="61"/>
      <c r="AJ12842" s="61"/>
      <c r="AK12842" s="61"/>
      <c r="AL12842" s="61"/>
      <c r="AM12842" s="61"/>
      <c r="AN12842" s="61"/>
      <c r="AO12842" s="61"/>
      <c r="AP12842" s="62"/>
      <c r="AQ12842" s="61"/>
      <c r="AR12842" s="61"/>
      <c r="AS12842" s="61"/>
      <c r="AT12842" s="61"/>
      <c r="AU12842" s="61"/>
      <c r="AV12842" s="61"/>
      <c r="AW12842" s="60"/>
    </row>
    <row r="12843" s="59" customFormat="1" customHeight="1" spans="1:49">
      <c r="A12843" s="60"/>
      <c r="B12843" s="60"/>
      <c r="C12843" s="60"/>
      <c r="D12843" s="60"/>
      <c r="H12843" s="61"/>
      <c r="I12843" s="61"/>
      <c r="J12843" s="61"/>
      <c r="K12843" s="61"/>
      <c r="L12843" s="61"/>
      <c r="M12843" s="61"/>
      <c r="N12843" s="61"/>
      <c r="O12843" s="61"/>
      <c r="P12843" s="61"/>
      <c r="Q12843" s="61"/>
      <c r="R12843" s="61"/>
      <c r="S12843" s="61"/>
      <c r="T12843" s="61"/>
      <c r="U12843" s="61"/>
      <c r="V12843" s="61"/>
      <c r="W12843" s="61"/>
      <c r="X12843" s="61"/>
      <c r="Y12843" s="61"/>
      <c r="Z12843" s="61"/>
      <c r="AA12843" s="61"/>
      <c r="AB12843" s="61"/>
      <c r="AC12843" s="61"/>
      <c r="AD12843" s="61"/>
      <c r="AE12843" s="61"/>
      <c r="AF12843" s="61"/>
      <c r="AG12843" s="61"/>
      <c r="AH12843" s="61"/>
      <c r="AI12843" s="61"/>
      <c r="AJ12843" s="61"/>
      <c r="AK12843" s="61"/>
      <c r="AL12843" s="61"/>
      <c r="AM12843" s="61"/>
      <c r="AN12843" s="61"/>
      <c r="AO12843" s="61"/>
      <c r="AP12843" s="62"/>
      <c r="AQ12843" s="61"/>
      <c r="AR12843" s="61"/>
      <c r="AS12843" s="61"/>
      <c r="AT12843" s="61"/>
      <c r="AU12843" s="61"/>
      <c r="AV12843" s="61"/>
      <c r="AW12843" s="60"/>
    </row>
    <row r="12844" s="59" customFormat="1" customHeight="1" spans="1:49">
      <c r="A12844" s="60"/>
      <c r="B12844" s="60"/>
      <c r="C12844" s="60"/>
      <c r="D12844" s="60"/>
      <c r="H12844" s="61"/>
      <c r="I12844" s="61"/>
      <c r="J12844" s="61"/>
      <c r="K12844" s="61"/>
      <c r="L12844" s="61"/>
      <c r="M12844" s="61"/>
      <c r="N12844" s="61"/>
      <c r="O12844" s="61"/>
      <c r="P12844" s="61"/>
      <c r="Q12844" s="61"/>
      <c r="R12844" s="61"/>
      <c r="S12844" s="61"/>
      <c r="T12844" s="61"/>
      <c r="U12844" s="61"/>
      <c r="V12844" s="61"/>
      <c r="W12844" s="61"/>
      <c r="X12844" s="61"/>
      <c r="Y12844" s="61"/>
      <c r="Z12844" s="61"/>
      <c r="AA12844" s="61"/>
      <c r="AB12844" s="61"/>
      <c r="AC12844" s="61"/>
      <c r="AD12844" s="61"/>
      <c r="AE12844" s="61"/>
      <c r="AF12844" s="61"/>
      <c r="AG12844" s="61"/>
      <c r="AH12844" s="61"/>
      <c r="AI12844" s="61"/>
      <c r="AJ12844" s="61"/>
      <c r="AK12844" s="61"/>
      <c r="AL12844" s="61"/>
      <c r="AM12844" s="61"/>
      <c r="AN12844" s="61"/>
      <c r="AO12844" s="61"/>
      <c r="AP12844" s="62"/>
      <c r="AQ12844" s="61"/>
      <c r="AR12844" s="61"/>
      <c r="AS12844" s="61"/>
      <c r="AT12844" s="61"/>
      <c r="AU12844" s="61"/>
      <c r="AV12844" s="61"/>
      <c r="AW12844" s="60"/>
    </row>
    <row r="12845" s="59" customFormat="1" customHeight="1" spans="1:49">
      <c r="A12845" s="60"/>
      <c r="B12845" s="60"/>
      <c r="C12845" s="60"/>
      <c r="D12845" s="60"/>
      <c r="H12845" s="61"/>
      <c r="I12845" s="61"/>
      <c r="J12845" s="61"/>
      <c r="K12845" s="61"/>
      <c r="L12845" s="61"/>
      <c r="M12845" s="61"/>
      <c r="N12845" s="61"/>
      <c r="O12845" s="61"/>
      <c r="P12845" s="61"/>
      <c r="Q12845" s="61"/>
      <c r="R12845" s="61"/>
      <c r="S12845" s="61"/>
      <c r="T12845" s="61"/>
      <c r="U12845" s="61"/>
      <c r="V12845" s="61"/>
      <c r="W12845" s="61"/>
      <c r="X12845" s="61"/>
      <c r="Y12845" s="61"/>
      <c r="Z12845" s="61"/>
      <c r="AA12845" s="61"/>
      <c r="AB12845" s="61"/>
      <c r="AC12845" s="61"/>
      <c r="AD12845" s="61"/>
      <c r="AE12845" s="61"/>
      <c r="AF12845" s="61"/>
      <c r="AG12845" s="61"/>
      <c r="AH12845" s="61"/>
      <c r="AI12845" s="61"/>
      <c r="AJ12845" s="61"/>
      <c r="AK12845" s="61"/>
      <c r="AL12845" s="61"/>
      <c r="AM12845" s="61"/>
      <c r="AN12845" s="61"/>
      <c r="AO12845" s="61"/>
      <c r="AP12845" s="62"/>
      <c r="AQ12845" s="61"/>
      <c r="AR12845" s="61"/>
      <c r="AS12845" s="61"/>
      <c r="AT12845" s="61"/>
      <c r="AU12845" s="61"/>
      <c r="AV12845" s="61"/>
      <c r="AW12845" s="60"/>
    </row>
    <row r="12846" s="59" customFormat="1" customHeight="1" spans="1:49">
      <c r="A12846" s="60"/>
      <c r="B12846" s="60"/>
      <c r="C12846" s="60"/>
      <c r="D12846" s="60"/>
      <c r="H12846" s="61"/>
      <c r="I12846" s="61"/>
      <c r="J12846" s="61"/>
      <c r="K12846" s="61"/>
      <c r="L12846" s="61"/>
      <c r="M12846" s="61"/>
      <c r="N12846" s="61"/>
      <c r="O12846" s="61"/>
      <c r="P12846" s="61"/>
      <c r="Q12846" s="61"/>
      <c r="R12846" s="61"/>
      <c r="S12846" s="61"/>
      <c r="T12846" s="61"/>
      <c r="U12846" s="61"/>
      <c r="V12846" s="61"/>
      <c r="W12846" s="61"/>
      <c r="X12846" s="61"/>
      <c r="Y12846" s="61"/>
      <c r="Z12846" s="61"/>
      <c r="AA12846" s="61"/>
      <c r="AB12846" s="61"/>
      <c r="AC12846" s="61"/>
      <c r="AD12846" s="61"/>
      <c r="AE12846" s="61"/>
      <c r="AF12846" s="61"/>
      <c r="AG12846" s="61"/>
      <c r="AH12846" s="61"/>
      <c r="AI12846" s="61"/>
      <c r="AJ12846" s="61"/>
      <c r="AK12846" s="61"/>
      <c r="AL12846" s="61"/>
      <c r="AM12846" s="61"/>
      <c r="AN12846" s="61"/>
      <c r="AO12846" s="61"/>
      <c r="AP12846" s="62"/>
      <c r="AQ12846" s="61"/>
      <c r="AR12846" s="61"/>
      <c r="AS12846" s="61"/>
      <c r="AT12846" s="61"/>
      <c r="AU12846" s="61"/>
      <c r="AV12846" s="61"/>
      <c r="AW12846" s="60"/>
    </row>
    <row r="12847" s="59" customFormat="1" customHeight="1" spans="1:49">
      <c r="A12847" s="60"/>
      <c r="B12847" s="60"/>
      <c r="C12847" s="60"/>
      <c r="D12847" s="60"/>
      <c r="H12847" s="61"/>
      <c r="I12847" s="61"/>
      <c r="J12847" s="61"/>
      <c r="K12847" s="61"/>
      <c r="L12847" s="61"/>
      <c r="M12847" s="61"/>
      <c r="N12847" s="61"/>
      <c r="O12847" s="61"/>
      <c r="P12847" s="61"/>
      <c r="Q12847" s="61"/>
      <c r="R12847" s="61"/>
      <c r="S12847" s="61"/>
      <c r="T12847" s="61"/>
      <c r="U12847" s="61"/>
      <c r="V12847" s="61"/>
      <c r="W12847" s="61"/>
      <c r="X12847" s="61"/>
      <c r="Y12847" s="61"/>
      <c r="Z12847" s="61"/>
      <c r="AA12847" s="61"/>
      <c r="AB12847" s="61"/>
      <c r="AC12847" s="61"/>
      <c r="AD12847" s="61"/>
      <c r="AE12847" s="61"/>
      <c r="AF12847" s="61"/>
      <c r="AG12847" s="61"/>
      <c r="AH12847" s="61"/>
      <c r="AI12847" s="61"/>
      <c r="AJ12847" s="61"/>
      <c r="AK12847" s="61"/>
      <c r="AL12847" s="61"/>
      <c r="AM12847" s="61"/>
      <c r="AN12847" s="61"/>
      <c r="AO12847" s="61"/>
      <c r="AP12847" s="62"/>
      <c r="AQ12847" s="61"/>
      <c r="AR12847" s="61"/>
      <c r="AS12847" s="61"/>
      <c r="AT12847" s="61"/>
      <c r="AU12847" s="61"/>
      <c r="AV12847" s="61"/>
      <c r="AW12847" s="60"/>
    </row>
    <row r="12848" s="59" customFormat="1" customHeight="1" spans="1:49">
      <c r="A12848" s="60"/>
      <c r="B12848" s="60"/>
      <c r="C12848" s="60"/>
      <c r="D12848" s="60"/>
      <c r="H12848" s="61"/>
      <c r="I12848" s="61"/>
      <c r="J12848" s="61"/>
      <c r="K12848" s="61"/>
      <c r="L12848" s="61"/>
      <c r="M12848" s="61"/>
      <c r="N12848" s="61"/>
      <c r="O12848" s="61"/>
      <c r="P12848" s="61"/>
      <c r="Q12848" s="61"/>
      <c r="R12848" s="61"/>
      <c r="S12848" s="61"/>
      <c r="T12848" s="61"/>
      <c r="U12848" s="61"/>
      <c r="V12848" s="61"/>
      <c r="W12848" s="61"/>
      <c r="X12848" s="61"/>
      <c r="Y12848" s="61"/>
      <c r="Z12848" s="61"/>
      <c r="AA12848" s="61"/>
      <c r="AB12848" s="61"/>
      <c r="AC12848" s="61"/>
      <c r="AD12848" s="61"/>
      <c r="AE12848" s="61"/>
      <c r="AF12848" s="61"/>
      <c r="AG12848" s="61"/>
      <c r="AH12848" s="61"/>
      <c r="AI12848" s="61"/>
      <c r="AJ12848" s="61"/>
      <c r="AK12848" s="61"/>
      <c r="AL12848" s="61"/>
      <c r="AM12848" s="61"/>
      <c r="AN12848" s="61"/>
      <c r="AO12848" s="61"/>
      <c r="AP12848" s="62"/>
      <c r="AQ12848" s="61"/>
      <c r="AR12848" s="61"/>
      <c r="AS12848" s="61"/>
      <c r="AT12848" s="61"/>
      <c r="AU12848" s="61"/>
      <c r="AV12848" s="61"/>
      <c r="AW12848" s="60"/>
    </row>
    <row r="12849" s="59" customFormat="1" customHeight="1" spans="1:49">
      <c r="A12849" s="60"/>
      <c r="B12849" s="60"/>
      <c r="C12849" s="60"/>
      <c r="D12849" s="60"/>
      <c r="H12849" s="61"/>
      <c r="I12849" s="61"/>
      <c r="J12849" s="61"/>
      <c r="K12849" s="61"/>
      <c r="L12849" s="61"/>
      <c r="M12849" s="61"/>
      <c r="N12849" s="61"/>
      <c r="O12849" s="61"/>
      <c r="P12849" s="61"/>
      <c r="Q12849" s="61"/>
      <c r="R12849" s="61"/>
      <c r="S12849" s="61"/>
      <c r="T12849" s="61"/>
      <c r="U12849" s="61"/>
      <c r="V12849" s="61"/>
      <c r="W12849" s="61"/>
      <c r="X12849" s="61"/>
      <c r="Y12849" s="61"/>
      <c r="Z12849" s="61"/>
      <c r="AA12849" s="61"/>
      <c r="AB12849" s="61"/>
      <c r="AC12849" s="61"/>
      <c r="AD12849" s="61"/>
      <c r="AE12849" s="61"/>
      <c r="AF12849" s="61"/>
      <c r="AG12849" s="61"/>
      <c r="AH12849" s="61"/>
      <c r="AI12849" s="61"/>
      <c r="AJ12849" s="61"/>
      <c r="AK12849" s="61"/>
      <c r="AL12849" s="61"/>
      <c r="AM12849" s="61"/>
      <c r="AN12849" s="61"/>
      <c r="AO12849" s="61"/>
      <c r="AP12849" s="62"/>
      <c r="AQ12849" s="61"/>
      <c r="AR12849" s="61"/>
      <c r="AS12849" s="61"/>
      <c r="AT12849" s="61"/>
      <c r="AU12849" s="61"/>
      <c r="AV12849" s="61"/>
      <c r="AW12849" s="60"/>
    </row>
    <row r="12850" s="59" customFormat="1" customHeight="1" spans="1:49">
      <c r="A12850" s="60"/>
      <c r="B12850" s="60"/>
      <c r="C12850" s="60"/>
      <c r="D12850" s="60"/>
      <c r="H12850" s="61"/>
      <c r="I12850" s="61"/>
      <c r="J12850" s="61"/>
      <c r="K12850" s="61"/>
      <c r="L12850" s="61"/>
      <c r="M12850" s="61"/>
      <c r="N12850" s="61"/>
      <c r="O12850" s="61"/>
      <c r="P12850" s="61"/>
      <c r="Q12850" s="61"/>
      <c r="R12850" s="61"/>
      <c r="S12850" s="61"/>
      <c r="T12850" s="61"/>
      <c r="U12850" s="61"/>
      <c r="V12850" s="61"/>
      <c r="W12850" s="61"/>
      <c r="X12850" s="61"/>
      <c r="Y12850" s="61"/>
      <c r="Z12850" s="61"/>
      <c r="AA12850" s="61"/>
      <c r="AB12850" s="61"/>
      <c r="AC12850" s="61"/>
      <c r="AD12850" s="61"/>
      <c r="AE12850" s="61"/>
      <c r="AF12850" s="61"/>
      <c r="AG12850" s="61"/>
      <c r="AH12850" s="61"/>
      <c r="AI12850" s="61"/>
      <c r="AJ12850" s="61"/>
      <c r="AK12850" s="61"/>
      <c r="AL12850" s="61"/>
      <c r="AM12850" s="61"/>
      <c r="AN12850" s="61"/>
      <c r="AO12850" s="61"/>
      <c r="AP12850" s="62"/>
      <c r="AQ12850" s="61"/>
      <c r="AR12850" s="61"/>
      <c r="AS12850" s="61"/>
      <c r="AT12850" s="61"/>
      <c r="AU12850" s="61"/>
      <c r="AV12850" s="61"/>
      <c r="AW12850" s="60"/>
    </row>
    <row r="12851" s="59" customFormat="1" customHeight="1" spans="1:49">
      <c r="A12851" s="60"/>
      <c r="B12851" s="60"/>
      <c r="C12851" s="60"/>
      <c r="D12851" s="60"/>
      <c r="H12851" s="61"/>
      <c r="I12851" s="61"/>
      <c r="J12851" s="61"/>
      <c r="K12851" s="61"/>
      <c r="L12851" s="61"/>
      <c r="M12851" s="61"/>
      <c r="N12851" s="61"/>
      <c r="O12851" s="61"/>
      <c r="P12851" s="61"/>
      <c r="Q12851" s="61"/>
      <c r="R12851" s="61"/>
      <c r="S12851" s="61"/>
      <c r="T12851" s="61"/>
      <c r="U12851" s="61"/>
      <c r="V12851" s="61"/>
      <c r="W12851" s="61"/>
      <c r="X12851" s="61"/>
      <c r="Y12851" s="61"/>
      <c r="Z12851" s="61"/>
      <c r="AA12851" s="61"/>
      <c r="AB12851" s="61"/>
      <c r="AC12851" s="61"/>
      <c r="AD12851" s="61"/>
      <c r="AE12851" s="61"/>
      <c r="AF12851" s="61"/>
      <c r="AG12851" s="61"/>
      <c r="AH12851" s="61"/>
      <c r="AI12851" s="61"/>
      <c r="AJ12851" s="61"/>
      <c r="AK12851" s="61"/>
      <c r="AL12851" s="61"/>
      <c r="AM12851" s="61"/>
      <c r="AN12851" s="61"/>
      <c r="AO12851" s="61"/>
      <c r="AP12851" s="62"/>
      <c r="AQ12851" s="61"/>
      <c r="AR12851" s="61"/>
      <c r="AS12851" s="61"/>
      <c r="AT12851" s="61"/>
      <c r="AU12851" s="61"/>
      <c r="AV12851" s="61"/>
      <c r="AW12851" s="60"/>
    </row>
    <row r="12852" s="59" customFormat="1" customHeight="1" spans="1:49">
      <c r="A12852" s="60"/>
      <c r="B12852" s="60"/>
      <c r="C12852" s="60"/>
      <c r="D12852" s="60"/>
      <c r="H12852" s="61"/>
      <c r="I12852" s="61"/>
      <c r="J12852" s="61"/>
      <c r="K12852" s="61"/>
      <c r="L12852" s="61"/>
      <c r="M12852" s="61"/>
      <c r="N12852" s="61"/>
      <c r="O12852" s="61"/>
      <c r="P12852" s="61"/>
      <c r="Q12852" s="61"/>
      <c r="R12852" s="61"/>
      <c r="S12852" s="61"/>
      <c r="T12852" s="61"/>
      <c r="U12852" s="61"/>
      <c r="V12852" s="61"/>
      <c r="W12852" s="61"/>
      <c r="X12852" s="61"/>
      <c r="Y12852" s="61"/>
      <c r="Z12852" s="61"/>
      <c r="AA12852" s="61"/>
      <c r="AB12852" s="61"/>
      <c r="AC12852" s="61"/>
      <c r="AD12852" s="61"/>
      <c r="AE12852" s="61"/>
      <c r="AF12852" s="61"/>
      <c r="AG12852" s="61"/>
      <c r="AH12852" s="61"/>
      <c r="AI12852" s="61"/>
      <c r="AJ12852" s="61"/>
      <c r="AK12852" s="61"/>
      <c r="AL12852" s="61"/>
      <c r="AM12852" s="61"/>
      <c r="AN12852" s="61"/>
      <c r="AO12852" s="61"/>
      <c r="AP12852" s="62"/>
      <c r="AQ12852" s="61"/>
      <c r="AR12852" s="61"/>
      <c r="AS12852" s="61"/>
      <c r="AT12852" s="61"/>
      <c r="AU12852" s="61"/>
      <c r="AV12852" s="61"/>
      <c r="AW12852" s="60"/>
    </row>
    <row r="12853" s="59" customFormat="1" customHeight="1" spans="1:49">
      <c r="A12853" s="60"/>
      <c r="B12853" s="60"/>
      <c r="C12853" s="60"/>
      <c r="D12853" s="60"/>
      <c r="H12853" s="61"/>
      <c r="I12853" s="61"/>
      <c r="J12853" s="61"/>
      <c r="K12853" s="61"/>
      <c r="L12853" s="61"/>
      <c r="M12853" s="61"/>
      <c r="N12853" s="61"/>
      <c r="O12853" s="61"/>
      <c r="P12853" s="61"/>
      <c r="Q12853" s="61"/>
      <c r="R12853" s="61"/>
      <c r="S12853" s="61"/>
      <c r="T12853" s="61"/>
      <c r="U12853" s="61"/>
      <c r="V12853" s="61"/>
      <c r="W12853" s="61"/>
      <c r="X12853" s="61"/>
      <c r="Y12853" s="61"/>
      <c r="Z12853" s="61"/>
      <c r="AA12853" s="61"/>
      <c r="AB12853" s="61"/>
      <c r="AC12853" s="61"/>
      <c r="AD12853" s="61"/>
      <c r="AE12853" s="61"/>
      <c r="AF12853" s="61"/>
      <c r="AG12853" s="61"/>
      <c r="AH12853" s="61"/>
      <c r="AI12853" s="61"/>
      <c r="AJ12853" s="61"/>
      <c r="AK12853" s="61"/>
      <c r="AL12853" s="61"/>
      <c r="AM12853" s="61"/>
      <c r="AN12853" s="61"/>
      <c r="AO12853" s="61"/>
      <c r="AP12853" s="62"/>
      <c r="AQ12853" s="61"/>
      <c r="AR12853" s="61"/>
      <c r="AS12853" s="61"/>
      <c r="AT12853" s="61"/>
      <c r="AU12853" s="61"/>
      <c r="AV12853" s="61"/>
      <c r="AW12853" s="60"/>
    </row>
    <row r="12854" s="59" customFormat="1" customHeight="1" spans="1:49">
      <c r="A12854" s="60"/>
      <c r="B12854" s="60"/>
      <c r="C12854" s="60"/>
      <c r="D12854" s="60"/>
      <c r="H12854" s="61"/>
      <c r="I12854" s="61"/>
      <c r="J12854" s="61"/>
      <c r="K12854" s="61"/>
      <c r="L12854" s="61"/>
      <c r="M12854" s="61"/>
      <c r="N12854" s="61"/>
      <c r="O12854" s="61"/>
      <c r="P12854" s="61"/>
      <c r="Q12854" s="61"/>
      <c r="R12854" s="61"/>
      <c r="S12854" s="61"/>
      <c r="T12854" s="61"/>
      <c r="U12854" s="61"/>
      <c r="V12854" s="61"/>
      <c r="W12854" s="61"/>
      <c r="X12854" s="61"/>
      <c r="Y12854" s="61"/>
      <c r="Z12854" s="61"/>
      <c r="AA12854" s="61"/>
      <c r="AB12854" s="61"/>
      <c r="AC12854" s="61"/>
      <c r="AD12854" s="61"/>
      <c r="AE12854" s="61"/>
      <c r="AF12854" s="61"/>
      <c r="AG12854" s="61"/>
      <c r="AH12854" s="61"/>
      <c r="AI12854" s="61"/>
      <c r="AJ12854" s="61"/>
      <c r="AK12854" s="61"/>
      <c r="AL12854" s="61"/>
      <c r="AM12854" s="61"/>
      <c r="AN12854" s="61"/>
      <c r="AO12854" s="61"/>
      <c r="AP12854" s="62"/>
      <c r="AQ12854" s="61"/>
      <c r="AR12854" s="61"/>
      <c r="AS12854" s="61"/>
      <c r="AT12854" s="61"/>
      <c r="AU12854" s="61"/>
      <c r="AV12854" s="61"/>
      <c r="AW12854" s="60"/>
    </row>
    <row r="12855" s="59" customFormat="1" customHeight="1" spans="1:49">
      <c r="A12855" s="60"/>
      <c r="B12855" s="60"/>
      <c r="C12855" s="60"/>
      <c r="D12855" s="60"/>
      <c r="H12855" s="61"/>
      <c r="I12855" s="61"/>
      <c r="J12855" s="61"/>
      <c r="K12855" s="61"/>
      <c r="L12855" s="61"/>
      <c r="M12855" s="61"/>
      <c r="N12855" s="61"/>
      <c r="O12855" s="61"/>
      <c r="P12855" s="61"/>
      <c r="Q12855" s="61"/>
      <c r="R12855" s="61"/>
      <c r="S12855" s="61"/>
      <c r="T12855" s="61"/>
      <c r="U12855" s="61"/>
      <c r="V12855" s="61"/>
      <c r="W12855" s="61"/>
      <c r="X12855" s="61"/>
      <c r="Y12855" s="61"/>
      <c r="Z12855" s="61"/>
      <c r="AA12855" s="61"/>
      <c r="AB12855" s="61"/>
      <c r="AC12855" s="61"/>
      <c r="AD12855" s="61"/>
      <c r="AE12855" s="61"/>
      <c r="AF12855" s="61"/>
      <c r="AG12855" s="61"/>
      <c r="AH12855" s="61"/>
      <c r="AI12855" s="61"/>
      <c r="AJ12855" s="61"/>
      <c r="AK12855" s="61"/>
      <c r="AL12855" s="61"/>
      <c r="AM12855" s="61"/>
      <c r="AN12855" s="61"/>
      <c r="AO12855" s="61"/>
      <c r="AP12855" s="62"/>
      <c r="AQ12855" s="61"/>
      <c r="AR12855" s="61"/>
      <c r="AS12855" s="61"/>
      <c r="AT12855" s="61"/>
      <c r="AU12855" s="61"/>
      <c r="AV12855" s="61"/>
      <c r="AW12855" s="60"/>
    </row>
    <row r="12856" s="59" customFormat="1" customHeight="1" spans="1:49">
      <c r="A12856" s="60"/>
      <c r="B12856" s="60"/>
      <c r="C12856" s="60"/>
      <c r="D12856" s="60"/>
      <c r="H12856" s="61"/>
      <c r="I12856" s="61"/>
      <c r="J12856" s="61"/>
      <c r="K12856" s="61"/>
      <c r="L12856" s="61"/>
      <c r="M12856" s="61"/>
      <c r="N12856" s="61"/>
      <c r="O12856" s="61"/>
      <c r="P12856" s="61"/>
      <c r="Q12856" s="61"/>
      <c r="R12856" s="61"/>
      <c r="S12856" s="61"/>
      <c r="T12856" s="61"/>
      <c r="U12856" s="61"/>
      <c r="V12856" s="61"/>
      <c r="W12856" s="61"/>
      <c r="X12856" s="61"/>
      <c r="Y12856" s="61"/>
      <c r="Z12856" s="61"/>
      <c r="AA12856" s="61"/>
      <c r="AB12856" s="61"/>
      <c r="AC12856" s="61"/>
      <c r="AD12856" s="61"/>
      <c r="AE12856" s="61"/>
      <c r="AF12856" s="61"/>
      <c r="AG12856" s="61"/>
      <c r="AH12856" s="61"/>
      <c r="AI12856" s="61"/>
      <c r="AJ12856" s="61"/>
      <c r="AK12856" s="61"/>
      <c r="AL12856" s="61"/>
      <c r="AM12856" s="61"/>
      <c r="AN12856" s="61"/>
      <c r="AO12856" s="61"/>
      <c r="AP12856" s="62"/>
      <c r="AQ12856" s="61"/>
      <c r="AR12856" s="61"/>
      <c r="AS12856" s="61"/>
      <c r="AT12856" s="61"/>
      <c r="AU12856" s="61"/>
      <c r="AV12856" s="61"/>
      <c r="AW12856" s="60"/>
    </row>
    <row r="12857" s="59" customFormat="1" customHeight="1" spans="1:49">
      <c r="A12857" s="60"/>
      <c r="B12857" s="60"/>
      <c r="C12857" s="60"/>
      <c r="D12857" s="60"/>
      <c r="H12857" s="61"/>
      <c r="I12857" s="61"/>
      <c r="J12857" s="61"/>
      <c r="K12857" s="61"/>
      <c r="L12857" s="61"/>
      <c r="M12857" s="61"/>
      <c r="N12857" s="61"/>
      <c r="O12857" s="61"/>
      <c r="P12857" s="61"/>
      <c r="Q12857" s="61"/>
      <c r="R12857" s="61"/>
      <c r="S12857" s="61"/>
      <c r="T12857" s="61"/>
      <c r="U12857" s="61"/>
      <c r="V12857" s="61"/>
      <c r="W12857" s="61"/>
      <c r="X12857" s="61"/>
      <c r="Y12857" s="61"/>
      <c r="Z12857" s="61"/>
      <c r="AA12857" s="61"/>
      <c r="AB12857" s="61"/>
      <c r="AC12857" s="61"/>
      <c r="AD12857" s="61"/>
      <c r="AE12857" s="61"/>
      <c r="AF12857" s="61"/>
      <c r="AG12857" s="61"/>
      <c r="AH12857" s="61"/>
      <c r="AI12857" s="61"/>
      <c r="AJ12857" s="61"/>
      <c r="AK12857" s="61"/>
      <c r="AL12857" s="61"/>
      <c r="AM12857" s="61"/>
      <c r="AN12857" s="61"/>
      <c r="AO12857" s="61"/>
      <c r="AP12857" s="62"/>
      <c r="AQ12857" s="61"/>
      <c r="AR12857" s="61"/>
      <c r="AS12857" s="61"/>
      <c r="AT12857" s="61"/>
      <c r="AU12857" s="61"/>
      <c r="AV12857" s="61"/>
      <c r="AW12857" s="60"/>
    </row>
    <row r="12858" s="59" customFormat="1" customHeight="1" spans="1:49">
      <c r="A12858" s="60"/>
      <c r="B12858" s="60"/>
      <c r="C12858" s="60"/>
      <c r="D12858" s="60"/>
      <c r="H12858" s="61"/>
      <c r="I12858" s="61"/>
      <c r="J12858" s="61"/>
      <c r="K12858" s="61"/>
      <c r="L12858" s="61"/>
      <c r="M12858" s="61"/>
      <c r="N12858" s="61"/>
      <c r="O12858" s="61"/>
      <c r="P12858" s="61"/>
      <c r="Q12858" s="61"/>
      <c r="R12858" s="61"/>
      <c r="S12858" s="61"/>
      <c r="T12858" s="61"/>
      <c r="U12858" s="61"/>
      <c r="V12858" s="61"/>
      <c r="W12858" s="61"/>
      <c r="X12858" s="61"/>
      <c r="Y12858" s="61"/>
      <c r="Z12858" s="61"/>
      <c r="AA12858" s="61"/>
      <c r="AB12858" s="61"/>
      <c r="AC12858" s="61"/>
      <c r="AD12858" s="61"/>
      <c r="AE12858" s="61"/>
      <c r="AF12858" s="61"/>
      <c r="AG12858" s="61"/>
      <c r="AH12858" s="61"/>
      <c r="AI12858" s="61"/>
      <c r="AJ12858" s="61"/>
      <c r="AK12858" s="61"/>
      <c r="AL12858" s="61"/>
      <c r="AM12858" s="61"/>
      <c r="AN12858" s="61"/>
      <c r="AO12858" s="61"/>
      <c r="AP12858" s="62"/>
      <c r="AQ12858" s="61"/>
      <c r="AR12858" s="61"/>
      <c r="AS12858" s="61"/>
      <c r="AT12858" s="61"/>
      <c r="AU12858" s="61"/>
      <c r="AV12858" s="61"/>
      <c r="AW12858" s="60"/>
    </row>
    <row r="12859" s="59" customFormat="1" customHeight="1" spans="1:49">
      <c r="A12859" s="60"/>
      <c r="B12859" s="60"/>
      <c r="C12859" s="60"/>
      <c r="D12859" s="60"/>
      <c r="H12859" s="61"/>
      <c r="I12859" s="61"/>
      <c r="J12859" s="61"/>
      <c r="K12859" s="61"/>
      <c r="L12859" s="61"/>
      <c r="M12859" s="61"/>
      <c r="N12859" s="61"/>
      <c r="O12859" s="61"/>
      <c r="P12859" s="61"/>
      <c r="Q12859" s="61"/>
      <c r="R12859" s="61"/>
      <c r="S12859" s="61"/>
      <c r="T12859" s="61"/>
      <c r="U12859" s="61"/>
      <c r="V12859" s="61"/>
      <c r="W12859" s="61"/>
      <c r="X12859" s="61"/>
      <c r="Y12859" s="61"/>
      <c r="Z12859" s="61"/>
      <c r="AA12859" s="61"/>
      <c r="AB12859" s="61"/>
      <c r="AC12859" s="61"/>
      <c r="AD12859" s="61"/>
      <c r="AE12859" s="61"/>
      <c r="AF12859" s="61"/>
      <c r="AG12859" s="61"/>
      <c r="AH12859" s="61"/>
      <c r="AI12859" s="61"/>
      <c r="AJ12859" s="61"/>
      <c r="AK12859" s="61"/>
      <c r="AL12859" s="61"/>
      <c r="AM12859" s="61"/>
      <c r="AN12859" s="61"/>
      <c r="AO12859" s="61"/>
      <c r="AP12859" s="62"/>
      <c r="AQ12859" s="61"/>
      <c r="AR12859" s="61"/>
      <c r="AS12859" s="61"/>
      <c r="AT12859" s="61"/>
      <c r="AU12859" s="61"/>
      <c r="AV12859" s="61"/>
      <c r="AW12859" s="60"/>
    </row>
    <row r="12860" s="59" customFormat="1" customHeight="1" spans="1:49">
      <c r="A12860" s="60"/>
      <c r="B12860" s="60"/>
      <c r="C12860" s="60"/>
      <c r="D12860" s="60"/>
      <c r="H12860" s="61"/>
      <c r="I12860" s="61"/>
      <c r="J12860" s="61"/>
      <c r="K12860" s="61"/>
      <c r="L12860" s="61"/>
      <c r="M12860" s="61"/>
      <c r="N12860" s="61"/>
      <c r="O12860" s="61"/>
      <c r="P12860" s="61"/>
      <c r="Q12860" s="61"/>
      <c r="R12860" s="61"/>
      <c r="S12860" s="61"/>
      <c r="T12860" s="61"/>
      <c r="U12860" s="61"/>
      <c r="V12860" s="61"/>
      <c r="W12860" s="61"/>
      <c r="X12860" s="61"/>
      <c r="Y12860" s="61"/>
      <c r="Z12860" s="61"/>
      <c r="AA12860" s="61"/>
      <c r="AB12860" s="61"/>
      <c r="AC12860" s="61"/>
      <c r="AD12860" s="61"/>
      <c r="AE12860" s="61"/>
      <c r="AF12860" s="61"/>
      <c r="AG12860" s="61"/>
      <c r="AH12860" s="61"/>
      <c r="AI12860" s="61"/>
      <c r="AJ12860" s="61"/>
      <c r="AK12860" s="61"/>
      <c r="AL12860" s="61"/>
      <c r="AM12860" s="61"/>
      <c r="AN12860" s="61"/>
      <c r="AO12860" s="61"/>
      <c r="AP12860" s="62"/>
      <c r="AQ12860" s="61"/>
      <c r="AR12860" s="61"/>
      <c r="AS12860" s="61"/>
      <c r="AT12860" s="61"/>
      <c r="AU12860" s="61"/>
      <c r="AV12860" s="61"/>
      <c r="AW12860" s="60"/>
    </row>
    <row r="12861" s="59" customFormat="1" customHeight="1" spans="1:49">
      <c r="A12861" s="60"/>
      <c r="B12861" s="60"/>
      <c r="C12861" s="60"/>
      <c r="D12861" s="60"/>
      <c r="H12861" s="61"/>
      <c r="I12861" s="61"/>
      <c r="J12861" s="61"/>
      <c r="K12861" s="61"/>
      <c r="L12861" s="61"/>
      <c r="M12861" s="61"/>
      <c r="N12861" s="61"/>
      <c r="O12861" s="61"/>
      <c r="P12861" s="61"/>
      <c r="Q12861" s="61"/>
      <c r="R12861" s="61"/>
      <c r="S12861" s="61"/>
      <c r="T12861" s="61"/>
      <c r="U12861" s="61"/>
      <c r="V12861" s="61"/>
      <c r="W12861" s="61"/>
      <c r="X12861" s="61"/>
      <c r="Y12861" s="61"/>
      <c r="Z12861" s="61"/>
      <c r="AA12861" s="61"/>
      <c r="AB12861" s="61"/>
      <c r="AC12861" s="61"/>
      <c r="AD12861" s="61"/>
      <c r="AE12861" s="61"/>
      <c r="AF12861" s="61"/>
      <c r="AG12861" s="61"/>
      <c r="AH12861" s="61"/>
      <c r="AI12861" s="61"/>
      <c r="AJ12861" s="61"/>
      <c r="AK12861" s="61"/>
      <c r="AL12861" s="61"/>
      <c r="AM12861" s="61"/>
      <c r="AN12861" s="61"/>
      <c r="AO12861" s="61"/>
      <c r="AP12861" s="62"/>
      <c r="AQ12861" s="61"/>
      <c r="AR12861" s="61"/>
      <c r="AS12861" s="61"/>
      <c r="AT12861" s="61"/>
      <c r="AU12861" s="61"/>
      <c r="AV12861" s="61"/>
      <c r="AW12861" s="60"/>
    </row>
    <row r="12862" s="59" customFormat="1" customHeight="1" spans="1:49">
      <c r="A12862" s="60"/>
      <c r="B12862" s="60"/>
      <c r="C12862" s="60"/>
      <c r="D12862" s="60"/>
      <c r="H12862" s="61"/>
      <c r="I12862" s="61"/>
      <c r="J12862" s="61"/>
      <c r="K12862" s="61"/>
      <c r="L12862" s="61"/>
      <c r="M12862" s="61"/>
      <c r="N12862" s="61"/>
      <c r="O12862" s="61"/>
      <c r="P12862" s="61"/>
      <c r="Q12862" s="61"/>
      <c r="R12862" s="61"/>
      <c r="S12862" s="61"/>
      <c r="T12862" s="61"/>
      <c r="U12862" s="61"/>
      <c r="V12862" s="61"/>
      <c r="W12862" s="61"/>
      <c r="X12862" s="61"/>
      <c r="Y12862" s="61"/>
      <c r="Z12862" s="61"/>
      <c r="AA12862" s="61"/>
      <c r="AB12862" s="61"/>
      <c r="AC12862" s="61"/>
      <c r="AD12862" s="61"/>
      <c r="AE12862" s="61"/>
      <c r="AF12862" s="61"/>
      <c r="AG12862" s="61"/>
      <c r="AH12862" s="61"/>
      <c r="AI12862" s="61"/>
      <c r="AJ12862" s="61"/>
      <c r="AK12862" s="61"/>
      <c r="AL12862" s="61"/>
      <c r="AM12862" s="61"/>
      <c r="AN12862" s="61"/>
      <c r="AO12862" s="61"/>
      <c r="AP12862" s="62"/>
      <c r="AQ12862" s="61"/>
      <c r="AR12862" s="61"/>
      <c r="AS12862" s="61"/>
      <c r="AT12862" s="61"/>
      <c r="AU12862" s="61"/>
      <c r="AV12862" s="61"/>
      <c r="AW12862" s="60"/>
    </row>
    <row r="12863" s="59" customFormat="1" customHeight="1" spans="1:49">
      <c r="A12863" s="60"/>
      <c r="B12863" s="60"/>
      <c r="C12863" s="60"/>
      <c r="D12863" s="60"/>
      <c r="H12863" s="61"/>
      <c r="I12863" s="61"/>
      <c r="J12863" s="61"/>
      <c r="K12863" s="61"/>
      <c r="L12863" s="61"/>
      <c r="M12863" s="61"/>
      <c r="N12863" s="61"/>
      <c r="O12863" s="61"/>
      <c r="P12863" s="61"/>
      <c r="Q12863" s="61"/>
      <c r="R12863" s="61"/>
      <c r="S12863" s="61"/>
      <c r="T12863" s="61"/>
      <c r="U12863" s="61"/>
      <c r="V12863" s="61"/>
      <c r="W12863" s="61"/>
      <c r="X12863" s="61"/>
      <c r="Y12863" s="61"/>
      <c r="Z12863" s="61"/>
      <c r="AA12863" s="61"/>
      <c r="AB12863" s="61"/>
      <c r="AC12863" s="61"/>
      <c r="AD12863" s="61"/>
      <c r="AE12863" s="61"/>
      <c r="AF12863" s="61"/>
      <c r="AG12863" s="61"/>
      <c r="AH12863" s="61"/>
      <c r="AI12863" s="61"/>
      <c r="AJ12863" s="61"/>
      <c r="AK12863" s="61"/>
      <c r="AL12863" s="61"/>
      <c r="AM12863" s="61"/>
      <c r="AN12863" s="61"/>
      <c r="AO12863" s="61"/>
      <c r="AP12863" s="62"/>
      <c r="AQ12863" s="61"/>
      <c r="AR12863" s="61"/>
      <c r="AS12863" s="61"/>
      <c r="AT12863" s="61"/>
      <c r="AU12863" s="61"/>
      <c r="AV12863" s="61"/>
      <c r="AW12863" s="60"/>
    </row>
    <row r="12864" s="59" customFormat="1" customHeight="1" spans="1:49">
      <c r="A12864" s="60"/>
      <c r="B12864" s="60"/>
      <c r="C12864" s="60"/>
      <c r="D12864" s="60"/>
      <c r="H12864" s="61"/>
      <c r="I12864" s="61"/>
      <c r="J12864" s="61"/>
      <c r="K12864" s="61"/>
      <c r="L12864" s="61"/>
      <c r="M12864" s="61"/>
      <c r="N12864" s="61"/>
      <c r="O12864" s="61"/>
      <c r="P12864" s="61"/>
      <c r="Q12864" s="61"/>
      <c r="R12864" s="61"/>
      <c r="S12864" s="61"/>
      <c r="T12864" s="61"/>
      <c r="U12864" s="61"/>
      <c r="V12864" s="61"/>
      <c r="W12864" s="61"/>
      <c r="X12864" s="61"/>
      <c r="Y12864" s="61"/>
      <c r="Z12864" s="61"/>
      <c r="AA12864" s="61"/>
      <c r="AB12864" s="61"/>
      <c r="AC12864" s="61"/>
      <c r="AD12864" s="61"/>
      <c r="AE12864" s="61"/>
      <c r="AF12864" s="61"/>
      <c r="AG12864" s="61"/>
      <c r="AH12864" s="61"/>
      <c r="AI12864" s="61"/>
      <c r="AJ12864" s="61"/>
      <c r="AK12864" s="61"/>
      <c r="AL12864" s="61"/>
      <c r="AM12864" s="61"/>
      <c r="AN12864" s="61"/>
      <c r="AO12864" s="61"/>
      <c r="AP12864" s="62"/>
      <c r="AQ12864" s="61"/>
      <c r="AR12864" s="61"/>
      <c r="AS12864" s="61"/>
      <c r="AT12864" s="61"/>
      <c r="AU12864" s="61"/>
      <c r="AV12864" s="61"/>
      <c r="AW12864" s="60"/>
    </row>
    <row r="12865" s="59" customFormat="1" customHeight="1" spans="1:49">
      <c r="A12865" s="60"/>
      <c r="B12865" s="60"/>
      <c r="C12865" s="60"/>
      <c r="D12865" s="60"/>
      <c r="H12865" s="61"/>
      <c r="I12865" s="61"/>
      <c r="J12865" s="61"/>
      <c r="K12865" s="61"/>
      <c r="L12865" s="61"/>
      <c r="M12865" s="61"/>
      <c r="N12865" s="61"/>
      <c r="O12865" s="61"/>
      <c r="P12865" s="61"/>
      <c r="Q12865" s="61"/>
      <c r="R12865" s="61"/>
      <c r="S12865" s="61"/>
      <c r="T12865" s="61"/>
      <c r="U12865" s="61"/>
      <c r="V12865" s="61"/>
      <c r="W12865" s="61"/>
      <c r="X12865" s="61"/>
      <c r="Y12865" s="61"/>
      <c r="Z12865" s="61"/>
      <c r="AA12865" s="61"/>
      <c r="AB12865" s="61"/>
      <c r="AC12865" s="61"/>
      <c r="AD12865" s="61"/>
      <c r="AE12865" s="61"/>
      <c r="AF12865" s="61"/>
      <c r="AG12865" s="61"/>
      <c r="AH12865" s="61"/>
      <c r="AI12865" s="61"/>
      <c r="AJ12865" s="61"/>
      <c r="AK12865" s="61"/>
      <c r="AL12865" s="61"/>
      <c r="AM12865" s="61"/>
      <c r="AN12865" s="61"/>
      <c r="AO12865" s="61"/>
      <c r="AP12865" s="62"/>
      <c r="AQ12865" s="61"/>
      <c r="AR12865" s="61"/>
      <c r="AS12865" s="61"/>
      <c r="AT12865" s="61"/>
      <c r="AU12865" s="61"/>
      <c r="AV12865" s="61"/>
      <c r="AW12865" s="60"/>
    </row>
    <row r="12866" s="59" customFormat="1" customHeight="1" spans="1:49">
      <c r="A12866" s="60"/>
      <c r="B12866" s="60"/>
      <c r="C12866" s="60"/>
      <c r="D12866" s="60"/>
      <c r="H12866" s="61"/>
      <c r="I12866" s="61"/>
      <c r="J12866" s="61"/>
      <c r="K12866" s="61"/>
      <c r="L12866" s="61"/>
      <c r="M12866" s="61"/>
      <c r="N12866" s="61"/>
      <c r="O12866" s="61"/>
      <c r="P12866" s="61"/>
      <c r="Q12866" s="61"/>
      <c r="R12866" s="61"/>
      <c r="S12866" s="61"/>
      <c r="T12866" s="61"/>
      <c r="U12866" s="61"/>
      <c r="V12866" s="61"/>
      <c r="W12866" s="61"/>
      <c r="X12866" s="61"/>
      <c r="Y12866" s="61"/>
      <c r="Z12866" s="61"/>
      <c r="AA12866" s="61"/>
      <c r="AB12866" s="61"/>
      <c r="AC12866" s="61"/>
      <c r="AD12866" s="61"/>
      <c r="AE12866" s="61"/>
      <c r="AF12866" s="61"/>
      <c r="AG12866" s="61"/>
      <c r="AH12866" s="61"/>
      <c r="AI12866" s="61"/>
      <c r="AJ12866" s="61"/>
      <c r="AK12866" s="61"/>
      <c r="AL12866" s="61"/>
      <c r="AM12866" s="61"/>
      <c r="AN12866" s="61"/>
      <c r="AO12866" s="61"/>
      <c r="AP12866" s="62"/>
      <c r="AQ12866" s="61"/>
      <c r="AR12866" s="61"/>
      <c r="AS12866" s="61"/>
      <c r="AT12866" s="61"/>
      <c r="AU12866" s="61"/>
      <c r="AV12866" s="61"/>
      <c r="AW12866" s="60"/>
    </row>
    <row r="12867" s="59" customFormat="1" customHeight="1" spans="1:49">
      <c r="A12867" s="60"/>
      <c r="B12867" s="60"/>
      <c r="C12867" s="60"/>
      <c r="D12867" s="60"/>
      <c r="H12867" s="61"/>
      <c r="I12867" s="61"/>
      <c r="J12867" s="61"/>
      <c r="K12867" s="61"/>
      <c r="L12867" s="61"/>
      <c r="M12867" s="61"/>
      <c r="N12867" s="61"/>
      <c r="O12867" s="61"/>
      <c r="P12867" s="61"/>
      <c r="Q12867" s="61"/>
      <c r="R12867" s="61"/>
      <c r="S12867" s="61"/>
      <c r="T12867" s="61"/>
      <c r="U12867" s="61"/>
      <c r="V12867" s="61"/>
      <c r="W12867" s="61"/>
      <c r="X12867" s="61"/>
      <c r="Y12867" s="61"/>
      <c r="Z12867" s="61"/>
      <c r="AA12867" s="61"/>
      <c r="AB12867" s="61"/>
      <c r="AC12867" s="61"/>
      <c r="AD12867" s="61"/>
      <c r="AE12867" s="61"/>
      <c r="AF12867" s="61"/>
      <c r="AG12867" s="61"/>
      <c r="AH12867" s="61"/>
      <c r="AI12867" s="61"/>
      <c r="AJ12867" s="61"/>
      <c r="AK12867" s="61"/>
      <c r="AL12867" s="61"/>
      <c r="AM12867" s="61"/>
      <c r="AN12867" s="61"/>
      <c r="AO12867" s="61"/>
      <c r="AP12867" s="62"/>
      <c r="AQ12867" s="61"/>
      <c r="AR12867" s="61"/>
      <c r="AS12867" s="61"/>
      <c r="AT12867" s="61"/>
      <c r="AU12867" s="61"/>
      <c r="AV12867" s="61"/>
      <c r="AW12867" s="60"/>
    </row>
    <row r="12868" s="59" customFormat="1" customHeight="1" spans="1:49">
      <c r="A12868" s="60"/>
      <c r="B12868" s="60"/>
      <c r="C12868" s="60"/>
      <c r="D12868" s="60"/>
      <c r="H12868" s="61"/>
      <c r="I12868" s="61"/>
      <c r="J12868" s="61"/>
      <c r="K12868" s="61"/>
      <c r="L12868" s="61"/>
      <c r="M12868" s="61"/>
      <c r="N12868" s="61"/>
      <c r="O12868" s="61"/>
      <c r="P12868" s="61"/>
      <c r="Q12868" s="61"/>
      <c r="R12868" s="61"/>
      <c r="S12868" s="61"/>
      <c r="T12868" s="61"/>
      <c r="U12868" s="61"/>
      <c r="V12868" s="61"/>
      <c r="W12868" s="61"/>
      <c r="X12868" s="61"/>
      <c r="Y12868" s="61"/>
      <c r="Z12868" s="61"/>
      <c r="AA12868" s="61"/>
      <c r="AB12868" s="61"/>
      <c r="AC12868" s="61"/>
      <c r="AD12868" s="61"/>
      <c r="AE12868" s="61"/>
      <c r="AF12868" s="61"/>
      <c r="AG12868" s="61"/>
      <c r="AH12868" s="61"/>
      <c r="AI12868" s="61"/>
      <c r="AJ12868" s="61"/>
      <c r="AK12868" s="61"/>
      <c r="AL12868" s="61"/>
      <c r="AM12868" s="61"/>
      <c r="AN12868" s="61"/>
      <c r="AO12868" s="61"/>
      <c r="AP12868" s="62"/>
      <c r="AQ12868" s="61"/>
      <c r="AR12868" s="61"/>
      <c r="AS12868" s="61"/>
      <c r="AT12868" s="61"/>
      <c r="AU12868" s="61"/>
      <c r="AV12868" s="61"/>
      <c r="AW12868" s="60"/>
    </row>
    <row r="12869" s="59" customFormat="1" customHeight="1" spans="1:49">
      <c r="A12869" s="60"/>
      <c r="B12869" s="60"/>
      <c r="C12869" s="60"/>
      <c r="D12869" s="60"/>
      <c r="H12869" s="61"/>
      <c r="I12869" s="61"/>
      <c r="J12869" s="61"/>
      <c r="K12869" s="61"/>
      <c r="L12869" s="61"/>
      <c r="M12869" s="61"/>
      <c r="N12869" s="61"/>
      <c r="O12869" s="61"/>
      <c r="P12869" s="61"/>
      <c r="Q12869" s="61"/>
      <c r="R12869" s="61"/>
      <c r="S12869" s="61"/>
      <c r="T12869" s="61"/>
      <c r="U12869" s="61"/>
      <c r="V12869" s="61"/>
      <c r="W12869" s="61"/>
      <c r="X12869" s="61"/>
      <c r="Y12869" s="61"/>
      <c r="Z12869" s="61"/>
      <c r="AA12869" s="61"/>
      <c r="AB12869" s="61"/>
      <c r="AC12869" s="61"/>
      <c r="AD12869" s="61"/>
      <c r="AE12869" s="61"/>
      <c r="AF12869" s="61"/>
      <c r="AG12869" s="61"/>
      <c r="AH12869" s="61"/>
      <c r="AI12869" s="61"/>
      <c r="AJ12869" s="61"/>
      <c r="AK12869" s="61"/>
      <c r="AL12869" s="61"/>
      <c r="AM12869" s="61"/>
      <c r="AN12869" s="61"/>
      <c r="AO12869" s="61"/>
      <c r="AP12869" s="62"/>
      <c r="AQ12869" s="61"/>
      <c r="AR12869" s="61"/>
      <c r="AS12869" s="61"/>
      <c r="AT12869" s="61"/>
      <c r="AU12869" s="61"/>
      <c r="AV12869" s="61"/>
      <c r="AW12869" s="60"/>
    </row>
    <row r="12870" s="59" customFormat="1" customHeight="1" spans="1:49">
      <c r="A12870" s="60"/>
      <c r="B12870" s="60"/>
      <c r="C12870" s="60"/>
      <c r="D12870" s="60"/>
      <c r="H12870" s="61"/>
      <c r="I12870" s="61"/>
      <c r="J12870" s="61"/>
      <c r="K12870" s="61"/>
      <c r="L12870" s="61"/>
      <c r="M12870" s="61"/>
      <c r="N12870" s="61"/>
      <c r="O12870" s="61"/>
      <c r="P12870" s="61"/>
      <c r="Q12870" s="61"/>
      <c r="R12870" s="61"/>
      <c r="S12870" s="61"/>
      <c r="T12870" s="61"/>
      <c r="U12870" s="61"/>
      <c r="V12870" s="61"/>
      <c r="W12870" s="61"/>
      <c r="X12870" s="61"/>
      <c r="Y12870" s="61"/>
      <c r="Z12870" s="61"/>
      <c r="AA12870" s="61"/>
      <c r="AB12870" s="61"/>
      <c r="AC12870" s="61"/>
      <c r="AD12870" s="61"/>
      <c r="AE12870" s="61"/>
      <c r="AF12870" s="61"/>
      <c r="AG12870" s="61"/>
      <c r="AH12870" s="61"/>
      <c r="AI12870" s="61"/>
      <c r="AJ12870" s="61"/>
      <c r="AK12870" s="61"/>
      <c r="AL12870" s="61"/>
      <c r="AM12870" s="61"/>
      <c r="AN12870" s="61"/>
      <c r="AO12870" s="61"/>
      <c r="AP12870" s="62"/>
      <c r="AQ12870" s="61"/>
      <c r="AR12870" s="61"/>
      <c r="AS12870" s="61"/>
      <c r="AT12870" s="61"/>
      <c r="AU12870" s="61"/>
      <c r="AV12870" s="61"/>
      <c r="AW12870" s="60"/>
    </row>
    <row r="12871" s="59" customFormat="1" customHeight="1" spans="1:49">
      <c r="A12871" s="60"/>
      <c r="B12871" s="60"/>
      <c r="C12871" s="60"/>
      <c r="D12871" s="60"/>
      <c r="H12871" s="61"/>
      <c r="I12871" s="61"/>
      <c r="J12871" s="61"/>
      <c r="K12871" s="61"/>
      <c r="L12871" s="61"/>
      <c r="M12871" s="61"/>
      <c r="N12871" s="61"/>
      <c r="O12871" s="61"/>
      <c r="P12871" s="61"/>
      <c r="Q12871" s="61"/>
      <c r="R12871" s="61"/>
      <c r="S12871" s="61"/>
      <c r="T12871" s="61"/>
      <c r="U12871" s="61"/>
      <c r="V12871" s="61"/>
      <c r="W12871" s="61"/>
      <c r="X12871" s="61"/>
      <c r="Y12871" s="61"/>
      <c r="Z12871" s="61"/>
      <c r="AA12871" s="61"/>
      <c r="AB12871" s="61"/>
      <c r="AC12871" s="61"/>
      <c r="AD12871" s="61"/>
      <c r="AE12871" s="61"/>
      <c r="AF12871" s="61"/>
      <c r="AG12871" s="61"/>
      <c r="AH12871" s="61"/>
      <c r="AI12871" s="61"/>
      <c r="AJ12871" s="61"/>
      <c r="AK12871" s="61"/>
      <c r="AL12871" s="61"/>
      <c r="AM12871" s="61"/>
      <c r="AN12871" s="61"/>
      <c r="AO12871" s="61"/>
      <c r="AP12871" s="62"/>
      <c r="AQ12871" s="61"/>
      <c r="AR12871" s="61"/>
      <c r="AS12871" s="61"/>
      <c r="AT12871" s="61"/>
      <c r="AU12871" s="61"/>
      <c r="AV12871" s="61"/>
      <c r="AW12871" s="60"/>
    </row>
    <row r="12872" s="59" customFormat="1" customHeight="1" spans="1:49">
      <c r="A12872" s="60"/>
      <c r="B12872" s="60"/>
      <c r="C12872" s="60"/>
      <c r="D12872" s="60"/>
      <c r="H12872" s="61"/>
      <c r="I12872" s="61"/>
      <c r="J12872" s="61"/>
      <c r="K12872" s="61"/>
      <c r="L12872" s="61"/>
      <c r="M12872" s="61"/>
      <c r="N12872" s="61"/>
      <c r="O12872" s="61"/>
      <c r="P12872" s="61"/>
      <c r="Q12872" s="61"/>
      <c r="R12872" s="61"/>
      <c r="S12872" s="61"/>
      <c r="T12872" s="61"/>
      <c r="U12872" s="61"/>
      <c r="V12872" s="61"/>
      <c r="W12872" s="61"/>
      <c r="X12872" s="61"/>
      <c r="Y12872" s="61"/>
      <c r="Z12872" s="61"/>
      <c r="AA12872" s="61"/>
      <c r="AB12872" s="61"/>
      <c r="AC12872" s="61"/>
      <c r="AD12872" s="61"/>
      <c r="AE12872" s="61"/>
      <c r="AF12872" s="61"/>
      <c r="AG12872" s="61"/>
      <c r="AH12872" s="61"/>
      <c r="AI12872" s="61"/>
      <c r="AJ12872" s="61"/>
      <c r="AK12872" s="61"/>
      <c r="AL12872" s="61"/>
      <c r="AM12872" s="61"/>
      <c r="AN12872" s="61"/>
      <c r="AO12872" s="61"/>
      <c r="AP12872" s="62"/>
      <c r="AQ12872" s="61"/>
      <c r="AR12872" s="61"/>
      <c r="AS12872" s="61"/>
      <c r="AT12872" s="61"/>
      <c r="AU12872" s="61"/>
      <c r="AV12872" s="61"/>
      <c r="AW12872" s="60"/>
    </row>
    <row r="12873" s="59" customFormat="1" customHeight="1" spans="1:49">
      <c r="A12873" s="60"/>
      <c r="B12873" s="60"/>
      <c r="C12873" s="60"/>
      <c r="D12873" s="60"/>
      <c r="H12873" s="61"/>
      <c r="I12873" s="61"/>
      <c r="J12873" s="61"/>
      <c r="K12873" s="61"/>
      <c r="L12873" s="61"/>
      <c r="M12873" s="61"/>
      <c r="N12873" s="61"/>
      <c r="O12873" s="61"/>
      <c r="P12873" s="61"/>
      <c r="Q12873" s="61"/>
      <c r="R12873" s="61"/>
      <c r="S12873" s="61"/>
      <c r="T12873" s="61"/>
      <c r="U12873" s="61"/>
      <c r="V12873" s="61"/>
      <c r="W12873" s="61"/>
      <c r="X12873" s="61"/>
      <c r="Y12873" s="61"/>
      <c r="Z12873" s="61"/>
      <c r="AA12873" s="61"/>
      <c r="AB12873" s="61"/>
      <c r="AC12873" s="61"/>
      <c r="AD12873" s="61"/>
      <c r="AE12873" s="61"/>
      <c r="AF12873" s="61"/>
      <c r="AG12873" s="61"/>
      <c r="AH12873" s="61"/>
      <c r="AI12873" s="61"/>
      <c r="AJ12873" s="61"/>
      <c r="AK12873" s="61"/>
      <c r="AL12873" s="61"/>
      <c r="AM12873" s="61"/>
      <c r="AN12873" s="61"/>
      <c r="AO12873" s="61"/>
      <c r="AP12873" s="62"/>
      <c r="AQ12873" s="61"/>
      <c r="AR12873" s="61"/>
      <c r="AS12873" s="61"/>
      <c r="AT12873" s="61"/>
      <c r="AU12873" s="61"/>
      <c r="AV12873" s="61"/>
      <c r="AW12873" s="60"/>
    </row>
    <row r="12874" s="59" customFormat="1" customHeight="1" spans="1:49">
      <c r="A12874" s="60"/>
      <c r="B12874" s="60"/>
      <c r="C12874" s="60"/>
      <c r="D12874" s="60"/>
      <c r="H12874" s="61"/>
      <c r="I12874" s="61"/>
      <c r="J12874" s="61"/>
      <c r="K12874" s="61"/>
      <c r="L12874" s="61"/>
      <c r="M12874" s="61"/>
      <c r="N12874" s="61"/>
      <c r="O12874" s="61"/>
      <c r="P12874" s="61"/>
      <c r="Q12874" s="61"/>
      <c r="R12874" s="61"/>
      <c r="S12874" s="61"/>
      <c r="T12874" s="61"/>
      <c r="U12874" s="61"/>
      <c r="V12874" s="61"/>
      <c r="W12874" s="61"/>
      <c r="X12874" s="61"/>
      <c r="Y12874" s="61"/>
      <c r="Z12874" s="61"/>
      <c r="AA12874" s="61"/>
      <c r="AB12874" s="61"/>
      <c r="AC12874" s="61"/>
      <c r="AD12874" s="61"/>
      <c r="AE12874" s="61"/>
      <c r="AF12874" s="61"/>
      <c r="AG12874" s="61"/>
      <c r="AH12874" s="61"/>
      <c r="AI12874" s="61"/>
      <c r="AJ12874" s="61"/>
      <c r="AK12874" s="61"/>
      <c r="AL12874" s="61"/>
      <c r="AM12874" s="61"/>
      <c r="AN12874" s="61"/>
      <c r="AO12874" s="61"/>
      <c r="AP12874" s="62"/>
      <c r="AQ12874" s="61"/>
      <c r="AR12874" s="61"/>
      <c r="AS12874" s="61"/>
      <c r="AT12874" s="61"/>
      <c r="AU12874" s="61"/>
      <c r="AV12874" s="61"/>
      <c r="AW12874" s="60"/>
    </row>
    <row r="12875" s="59" customFormat="1" customHeight="1" spans="1:49">
      <c r="A12875" s="60"/>
      <c r="B12875" s="60"/>
      <c r="C12875" s="60"/>
      <c r="D12875" s="60"/>
      <c r="H12875" s="61"/>
      <c r="I12875" s="61"/>
      <c r="J12875" s="61"/>
      <c r="K12875" s="61"/>
      <c r="L12875" s="61"/>
      <c r="M12875" s="61"/>
      <c r="N12875" s="61"/>
      <c r="O12875" s="61"/>
      <c r="P12875" s="61"/>
      <c r="Q12875" s="61"/>
      <c r="R12875" s="61"/>
      <c r="S12875" s="61"/>
      <c r="T12875" s="61"/>
      <c r="U12875" s="61"/>
      <c r="V12875" s="61"/>
      <c r="W12875" s="61"/>
      <c r="X12875" s="61"/>
      <c r="Y12875" s="61"/>
      <c r="Z12875" s="61"/>
      <c r="AA12875" s="61"/>
      <c r="AB12875" s="61"/>
      <c r="AC12875" s="61"/>
      <c r="AD12875" s="61"/>
      <c r="AE12875" s="61"/>
      <c r="AF12875" s="61"/>
      <c r="AG12875" s="61"/>
      <c r="AH12875" s="61"/>
      <c r="AI12875" s="61"/>
      <c r="AJ12875" s="61"/>
      <c r="AK12875" s="61"/>
      <c r="AL12875" s="61"/>
      <c r="AM12875" s="61"/>
      <c r="AN12875" s="61"/>
      <c r="AO12875" s="61"/>
      <c r="AP12875" s="62"/>
      <c r="AQ12875" s="61"/>
      <c r="AR12875" s="61"/>
      <c r="AS12875" s="61"/>
      <c r="AT12875" s="61"/>
      <c r="AU12875" s="61"/>
      <c r="AV12875" s="61"/>
      <c r="AW12875" s="60"/>
    </row>
    <row r="12876" s="59" customFormat="1" customHeight="1" spans="1:49">
      <c r="A12876" s="60"/>
      <c r="B12876" s="60"/>
      <c r="C12876" s="60"/>
      <c r="D12876" s="60"/>
      <c r="H12876" s="61"/>
      <c r="I12876" s="61"/>
      <c r="J12876" s="61"/>
      <c r="K12876" s="61"/>
      <c r="L12876" s="61"/>
      <c r="M12876" s="61"/>
      <c r="N12876" s="61"/>
      <c r="O12876" s="61"/>
      <c r="P12876" s="61"/>
      <c r="Q12876" s="61"/>
      <c r="R12876" s="61"/>
      <c r="S12876" s="61"/>
      <c r="T12876" s="61"/>
      <c r="U12876" s="61"/>
      <c r="V12876" s="61"/>
      <c r="W12876" s="61"/>
      <c r="X12876" s="61"/>
      <c r="Y12876" s="61"/>
      <c r="Z12876" s="61"/>
      <c r="AA12876" s="61"/>
      <c r="AB12876" s="61"/>
      <c r="AC12876" s="61"/>
      <c r="AD12876" s="61"/>
      <c r="AE12876" s="61"/>
      <c r="AF12876" s="61"/>
      <c r="AG12876" s="61"/>
      <c r="AH12876" s="61"/>
      <c r="AI12876" s="61"/>
      <c r="AJ12876" s="61"/>
      <c r="AK12876" s="61"/>
      <c r="AL12876" s="61"/>
      <c r="AM12876" s="61"/>
      <c r="AN12876" s="61"/>
      <c r="AO12876" s="61"/>
      <c r="AP12876" s="62"/>
      <c r="AQ12876" s="61"/>
      <c r="AR12876" s="61"/>
      <c r="AS12876" s="61"/>
      <c r="AT12876" s="61"/>
      <c r="AU12876" s="61"/>
      <c r="AV12876" s="61"/>
      <c r="AW12876" s="60"/>
    </row>
    <row r="12877" s="59" customFormat="1" customHeight="1" spans="1:49">
      <c r="A12877" s="60"/>
      <c r="B12877" s="60"/>
      <c r="C12877" s="60"/>
      <c r="D12877" s="60"/>
      <c r="H12877" s="61"/>
      <c r="I12877" s="61"/>
      <c r="J12877" s="61"/>
      <c r="K12877" s="61"/>
      <c r="L12877" s="61"/>
      <c r="M12877" s="61"/>
      <c r="N12877" s="61"/>
      <c r="O12877" s="61"/>
      <c r="P12877" s="61"/>
      <c r="Q12877" s="61"/>
      <c r="R12877" s="61"/>
      <c r="S12877" s="61"/>
      <c r="T12877" s="61"/>
      <c r="U12877" s="61"/>
      <c r="V12877" s="61"/>
      <c r="W12877" s="61"/>
      <c r="X12877" s="61"/>
      <c r="Y12877" s="61"/>
      <c r="Z12877" s="61"/>
      <c r="AA12877" s="61"/>
      <c r="AB12877" s="61"/>
      <c r="AC12877" s="61"/>
      <c r="AD12877" s="61"/>
      <c r="AE12877" s="61"/>
      <c r="AF12877" s="61"/>
      <c r="AG12877" s="61"/>
      <c r="AH12877" s="61"/>
      <c r="AI12877" s="61"/>
      <c r="AJ12877" s="61"/>
      <c r="AK12877" s="61"/>
      <c r="AL12877" s="61"/>
      <c r="AM12877" s="61"/>
      <c r="AN12877" s="61"/>
      <c r="AO12877" s="61"/>
      <c r="AP12877" s="62"/>
      <c r="AQ12877" s="61"/>
      <c r="AR12877" s="61"/>
      <c r="AS12877" s="61"/>
      <c r="AT12877" s="61"/>
      <c r="AU12877" s="61"/>
      <c r="AV12877" s="61"/>
      <c r="AW12877" s="60"/>
    </row>
    <row r="12878" s="59" customFormat="1" customHeight="1" spans="1:49">
      <c r="A12878" s="60"/>
      <c r="B12878" s="60"/>
      <c r="C12878" s="60"/>
      <c r="D12878" s="60"/>
      <c r="H12878" s="61"/>
      <c r="I12878" s="61"/>
      <c r="J12878" s="61"/>
      <c r="K12878" s="61"/>
      <c r="L12878" s="61"/>
      <c r="M12878" s="61"/>
      <c r="N12878" s="61"/>
      <c r="O12878" s="61"/>
      <c r="P12878" s="61"/>
      <c r="Q12878" s="61"/>
      <c r="R12878" s="61"/>
      <c r="S12878" s="61"/>
      <c r="T12878" s="61"/>
      <c r="U12878" s="61"/>
      <c r="V12878" s="61"/>
      <c r="W12878" s="61"/>
      <c r="X12878" s="61"/>
      <c r="Y12878" s="61"/>
      <c r="Z12878" s="61"/>
      <c r="AA12878" s="61"/>
      <c r="AB12878" s="61"/>
      <c r="AC12878" s="61"/>
      <c r="AD12878" s="61"/>
      <c r="AE12878" s="61"/>
      <c r="AF12878" s="61"/>
      <c r="AG12878" s="61"/>
      <c r="AH12878" s="61"/>
      <c r="AI12878" s="61"/>
      <c r="AJ12878" s="61"/>
      <c r="AK12878" s="61"/>
      <c r="AL12878" s="61"/>
      <c r="AM12878" s="61"/>
      <c r="AN12878" s="61"/>
      <c r="AO12878" s="61"/>
      <c r="AP12878" s="62"/>
      <c r="AQ12878" s="61"/>
      <c r="AR12878" s="61"/>
      <c r="AS12878" s="61"/>
      <c r="AT12878" s="61"/>
      <c r="AU12878" s="61"/>
      <c r="AV12878" s="61"/>
      <c r="AW12878" s="60"/>
    </row>
    <row r="12879" s="59" customFormat="1" customHeight="1" spans="1:49">
      <c r="A12879" s="60"/>
      <c r="B12879" s="60"/>
      <c r="C12879" s="60"/>
      <c r="D12879" s="60"/>
      <c r="H12879" s="61"/>
      <c r="I12879" s="61"/>
      <c r="J12879" s="61"/>
      <c r="K12879" s="61"/>
      <c r="L12879" s="61"/>
      <c r="M12879" s="61"/>
      <c r="N12879" s="61"/>
      <c r="O12879" s="61"/>
      <c r="P12879" s="61"/>
      <c r="Q12879" s="61"/>
      <c r="R12879" s="61"/>
      <c r="S12879" s="61"/>
      <c r="T12879" s="61"/>
      <c r="U12879" s="61"/>
      <c r="V12879" s="61"/>
      <c r="W12879" s="61"/>
      <c r="X12879" s="61"/>
      <c r="Y12879" s="61"/>
      <c r="Z12879" s="61"/>
      <c r="AA12879" s="61"/>
      <c r="AB12879" s="61"/>
      <c r="AC12879" s="61"/>
      <c r="AD12879" s="61"/>
      <c r="AE12879" s="61"/>
      <c r="AF12879" s="61"/>
      <c r="AG12879" s="61"/>
      <c r="AH12879" s="61"/>
      <c r="AI12879" s="61"/>
      <c r="AJ12879" s="61"/>
      <c r="AK12879" s="61"/>
      <c r="AL12879" s="61"/>
      <c r="AM12879" s="61"/>
      <c r="AN12879" s="61"/>
      <c r="AO12879" s="61"/>
      <c r="AP12879" s="62"/>
      <c r="AQ12879" s="61"/>
      <c r="AR12879" s="61"/>
      <c r="AS12879" s="61"/>
      <c r="AT12879" s="61"/>
      <c r="AU12879" s="61"/>
      <c r="AV12879" s="61"/>
      <c r="AW12879" s="60"/>
    </row>
    <row r="12880" s="59" customFormat="1" customHeight="1" spans="1:49">
      <c r="A12880" s="60"/>
      <c r="B12880" s="60"/>
      <c r="C12880" s="60"/>
      <c r="D12880" s="60"/>
      <c r="H12880" s="61"/>
      <c r="I12880" s="61"/>
      <c r="J12880" s="61"/>
      <c r="K12880" s="61"/>
      <c r="L12880" s="61"/>
      <c r="M12880" s="61"/>
      <c r="N12880" s="61"/>
      <c r="O12880" s="61"/>
      <c r="P12880" s="61"/>
      <c r="Q12880" s="61"/>
      <c r="R12880" s="61"/>
      <c r="S12880" s="61"/>
      <c r="T12880" s="61"/>
      <c r="U12880" s="61"/>
      <c r="V12880" s="61"/>
      <c r="W12880" s="61"/>
      <c r="X12880" s="61"/>
      <c r="Y12880" s="61"/>
      <c r="Z12880" s="61"/>
      <c r="AA12880" s="61"/>
      <c r="AB12880" s="61"/>
      <c r="AC12880" s="61"/>
      <c r="AD12880" s="61"/>
      <c r="AE12880" s="61"/>
      <c r="AF12880" s="61"/>
      <c r="AG12880" s="61"/>
      <c r="AH12880" s="61"/>
      <c r="AI12880" s="61"/>
      <c r="AJ12880" s="61"/>
      <c r="AK12880" s="61"/>
      <c r="AL12880" s="61"/>
      <c r="AM12880" s="61"/>
      <c r="AN12880" s="61"/>
      <c r="AO12880" s="61"/>
      <c r="AP12880" s="62"/>
      <c r="AQ12880" s="61"/>
      <c r="AR12880" s="61"/>
      <c r="AS12880" s="61"/>
      <c r="AT12880" s="61"/>
      <c r="AU12880" s="61"/>
      <c r="AV12880" s="61"/>
      <c r="AW12880" s="60"/>
    </row>
    <row r="12881" s="59" customFormat="1" customHeight="1" spans="1:49">
      <c r="A12881" s="60"/>
      <c r="B12881" s="60"/>
      <c r="C12881" s="60"/>
      <c r="D12881" s="60"/>
      <c r="H12881" s="61"/>
      <c r="I12881" s="61"/>
      <c r="J12881" s="61"/>
      <c r="K12881" s="61"/>
      <c r="L12881" s="61"/>
      <c r="M12881" s="61"/>
      <c r="N12881" s="61"/>
      <c r="O12881" s="61"/>
      <c r="P12881" s="61"/>
      <c r="Q12881" s="61"/>
      <c r="R12881" s="61"/>
      <c r="S12881" s="61"/>
      <c r="T12881" s="61"/>
      <c r="U12881" s="61"/>
      <c r="V12881" s="61"/>
      <c r="W12881" s="61"/>
      <c r="X12881" s="61"/>
      <c r="Y12881" s="61"/>
      <c r="Z12881" s="61"/>
      <c r="AA12881" s="61"/>
      <c r="AB12881" s="61"/>
      <c r="AC12881" s="61"/>
      <c r="AD12881" s="61"/>
      <c r="AE12881" s="61"/>
      <c r="AF12881" s="61"/>
      <c r="AG12881" s="61"/>
      <c r="AH12881" s="61"/>
      <c r="AI12881" s="61"/>
      <c r="AJ12881" s="61"/>
      <c r="AK12881" s="61"/>
      <c r="AL12881" s="61"/>
      <c r="AM12881" s="61"/>
      <c r="AN12881" s="61"/>
      <c r="AO12881" s="61"/>
      <c r="AP12881" s="62"/>
      <c r="AQ12881" s="61"/>
      <c r="AR12881" s="61"/>
      <c r="AS12881" s="61"/>
      <c r="AT12881" s="61"/>
      <c r="AU12881" s="61"/>
      <c r="AV12881" s="61"/>
      <c r="AW12881" s="60"/>
    </row>
    <row r="12882" s="59" customFormat="1" customHeight="1" spans="1:49">
      <c r="A12882" s="60"/>
      <c r="B12882" s="60"/>
      <c r="C12882" s="60"/>
      <c r="D12882" s="60"/>
      <c r="H12882" s="61"/>
      <c r="I12882" s="61"/>
      <c r="J12882" s="61"/>
      <c r="K12882" s="61"/>
      <c r="L12882" s="61"/>
      <c r="M12882" s="61"/>
      <c r="N12882" s="61"/>
      <c r="O12882" s="61"/>
      <c r="P12882" s="61"/>
      <c r="Q12882" s="61"/>
      <c r="R12882" s="61"/>
      <c r="S12882" s="61"/>
      <c r="T12882" s="61"/>
      <c r="U12882" s="61"/>
      <c r="V12882" s="61"/>
      <c r="W12882" s="61"/>
      <c r="X12882" s="61"/>
      <c r="Y12882" s="61"/>
      <c r="Z12882" s="61"/>
      <c r="AA12882" s="61"/>
      <c r="AB12882" s="61"/>
      <c r="AC12882" s="61"/>
      <c r="AD12882" s="61"/>
      <c r="AE12882" s="61"/>
      <c r="AF12882" s="61"/>
      <c r="AG12882" s="61"/>
      <c r="AH12882" s="61"/>
      <c r="AI12882" s="61"/>
      <c r="AJ12882" s="61"/>
      <c r="AK12882" s="61"/>
      <c r="AL12882" s="61"/>
      <c r="AM12882" s="61"/>
      <c r="AN12882" s="61"/>
      <c r="AO12882" s="61"/>
      <c r="AP12882" s="62"/>
      <c r="AQ12882" s="61"/>
      <c r="AR12882" s="61"/>
      <c r="AS12882" s="61"/>
      <c r="AT12882" s="61"/>
      <c r="AU12882" s="61"/>
      <c r="AV12882" s="61"/>
      <c r="AW12882" s="60"/>
    </row>
    <row r="12883" s="59" customFormat="1" customHeight="1" spans="1:49">
      <c r="A12883" s="60"/>
      <c r="B12883" s="60"/>
      <c r="C12883" s="60"/>
      <c r="D12883" s="60"/>
      <c r="H12883" s="61"/>
      <c r="I12883" s="61"/>
      <c r="J12883" s="61"/>
      <c r="K12883" s="61"/>
      <c r="L12883" s="61"/>
      <c r="M12883" s="61"/>
      <c r="N12883" s="61"/>
      <c r="O12883" s="61"/>
      <c r="P12883" s="61"/>
      <c r="Q12883" s="61"/>
      <c r="R12883" s="61"/>
      <c r="S12883" s="61"/>
      <c r="T12883" s="61"/>
      <c r="U12883" s="61"/>
      <c r="V12883" s="61"/>
      <c r="W12883" s="61"/>
      <c r="X12883" s="61"/>
      <c r="Y12883" s="61"/>
      <c r="Z12883" s="61"/>
      <c r="AA12883" s="61"/>
      <c r="AB12883" s="61"/>
      <c r="AC12883" s="61"/>
      <c r="AD12883" s="61"/>
      <c r="AE12883" s="61"/>
      <c r="AF12883" s="61"/>
      <c r="AG12883" s="61"/>
      <c r="AH12883" s="61"/>
      <c r="AI12883" s="61"/>
      <c r="AJ12883" s="61"/>
      <c r="AK12883" s="61"/>
      <c r="AL12883" s="61"/>
      <c r="AM12883" s="61"/>
      <c r="AN12883" s="61"/>
      <c r="AO12883" s="61"/>
      <c r="AP12883" s="62"/>
      <c r="AQ12883" s="61"/>
      <c r="AR12883" s="61"/>
      <c r="AS12883" s="61"/>
      <c r="AT12883" s="61"/>
      <c r="AU12883" s="61"/>
      <c r="AV12883" s="61"/>
      <c r="AW12883" s="60"/>
    </row>
    <row r="12884" s="59" customFormat="1" customHeight="1" spans="1:49">
      <c r="A12884" s="60"/>
      <c r="B12884" s="60"/>
      <c r="C12884" s="60"/>
      <c r="D12884" s="60"/>
      <c r="H12884" s="61"/>
      <c r="I12884" s="61"/>
      <c r="J12884" s="61"/>
      <c r="K12884" s="61"/>
      <c r="L12884" s="61"/>
      <c r="M12884" s="61"/>
      <c r="N12884" s="61"/>
      <c r="O12884" s="61"/>
      <c r="P12884" s="61"/>
      <c r="Q12884" s="61"/>
      <c r="R12884" s="61"/>
      <c r="S12884" s="61"/>
      <c r="T12884" s="61"/>
      <c r="U12884" s="61"/>
      <c r="V12884" s="61"/>
      <c r="W12884" s="61"/>
      <c r="X12884" s="61"/>
      <c r="Y12884" s="61"/>
      <c r="Z12884" s="61"/>
      <c r="AA12884" s="61"/>
      <c r="AB12884" s="61"/>
      <c r="AC12884" s="61"/>
      <c r="AD12884" s="61"/>
      <c r="AE12884" s="61"/>
      <c r="AF12884" s="61"/>
      <c r="AG12884" s="61"/>
      <c r="AH12884" s="61"/>
      <c r="AI12884" s="61"/>
      <c r="AJ12884" s="61"/>
      <c r="AK12884" s="61"/>
      <c r="AL12884" s="61"/>
      <c r="AM12884" s="61"/>
      <c r="AN12884" s="61"/>
      <c r="AO12884" s="61"/>
      <c r="AP12884" s="62"/>
      <c r="AQ12884" s="61"/>
      <c r="AR12884" s="61"/>
      <c r="AS12884" s="61"/>
      <c r="AT12884" s="61"/>
      <c r="AU12884" s="61"/>
      <c r="AV12884" s="61"/>
      <c r="AW12884" s="60"/>
    </row>
    <row r="12885" s="59" customFormat="1" customHeight="1" spans="1:49">
      <c r="A12885" s="60"/>
      <c r="B12885" s="60"/>
      <c r="C12885" s="60"/>
      <c r="D12885" s="60"/>
      <c r="H12885" s="61"/>
      <c r="I12885" s="61"/>
      <c r="J12885" s="61"/>
      <c r="K12885" s="61"/>
      <c r="L12885" s="61"/>
      <c r="M12885" s="61"/>
      <c r="N12885" s="61"/>
      <c r="O12885" s="61"/>
      <c r="P12885" s="61"/>
      <c r="Q12885" s="61"/>
      <c r="R12885" s="61"/>
      <c r="S12885" s="61"/>
      <c r="T12885" s="61"/>
      <c r="U12885" s="61"/>
      <c r="V12885" s="61"/>
      <c r="W12885" s="61"/>
      <c r="X12885" s="61"/>
      <c r="Y12885" s="61"/>
      <c r="Z12885" s="61"/>
      <c r="AA12885" s="61"/>
      <c r="AB12885" s="61"/>
      <c r="AC12885" s="61"/>
      <c r="AD12885" s="61"/>
      <c r="AE12885" s="61"/>
      <c r="AF12885" s="61"/>
      <c r="AG12885" s="61"/>
      <c r="AH12885" s="61"/>
      <c r="AI12885" s="61"/>
      <c r="AJ12885" s="61"/>
      <c r="AK12885" s="61"/>
      <c r="AL12885" s="61"/>
      <c r="AM12885" s="61"/>
      <c r="AN12885" s="61"/>
      <c r="AO12885" s="61"/>
      <c r="AP12885" s="62"/>
      <c r="AQ12885" s="61"/>
      <c r="AR12885" s="61"/>
      <c r="AS12885" s="61"/>
      <c r="AT12885" s="61"/>
      <c r="AU12885" s="61"/>
      <c r="AV12885" s="61"/>
      <c r="AW12885" s="60"/>
    </row>
    <row r="12886" s="59" customFormat="1" customHeight="1" spans="1:49">
      <c r="A12886" s="60"/>
      <c r="B12886" s="60"/>
      <c r="C12886" s="60"/>
      <c r="D12886" s="60"/>
      <c r="H12886" s="61"/>
      <c r="I12886" s="61"/>
      <c r="J12886" s="61"/>
      <c r="K12886" s="61"/>
      <c r="L12886" s="61"/>
      <c r="M12886" s="61"/>
      <c r="N12886" s="61"/>
      <c r="O12886" s="61"/>
      <c r="P12886" s="61"/>
      <c r="Q12886" s="61"/>
      <c r="R12886" s="61"/>
      <c r="S12886" s="61"/>
      <c r="T12886" s="61"/>
      <c r="U12886" s="61"/>
      <c r="V12886" s="61"/>
      <c r="W12886" s="61"/>
      <c r="X12886" s="61"/>
      <c r="Y12886" s="61"/>
      <c r="Z12886" s="61"/>
      <c r="AA12886" s="61"/>
      <c r="AB12886" s="61"/>
      <c r="AC12886" s="61"/>
      <c r="AD12886" s="61"/>
      <c r="AE12886" s="61"/>
      <c r="AF12886" s="61"/>
      <c r="AG12886" s="61"/>
      <c r="AH12886" s="61"/>
      <c r="AI12886" s="61"/>
      <c r="AJ12886" s="61"/>
      <c r="AK12886" s="61"/>
      <c r="AL12886" s="61"/>
      <c r="AM12886" s="61"/>
      <c r="AN12886" s="61"/>
      <c r="AO12886" s="61"/>
      <c r="AP12886" s="62"/>
      <c r="AQ12886" s="61"/>
      <c r="AR12886" s="61"/>
      <c r="AS12886" s="61"/>
      <c r="AT12886" s="61"/>
      <c r="AU12886" s="61"/>
      <c r="AV12886" s="61"/>
      <c r="AW12886" s="60"/>
    </row>
    <row r="12887" s="59" customFormat="1" customHeight="1" spans="1:49">
      <c r="A12887" s="60"/>
      <c r="B12887" s="60"/>
      <c r="C12887" s="60"/>
      <c r="D12887" s="60"/>
      <c r="H12887" s="61"/>
      <c r="I12887" s="61"/>
      <c r="J12887" s="61"/>
      <c r="K12887" s="61"/>
      <c r="L12887" s="61"/>
      <c r="M12887" s="61"/>
      <c r="N12887" s="61"/>
      <c r="O12887" s="61"/>
      <c r="P12887" s="61"/>
      <c r="Q12887" s="61"/>
      <c r="R12887" s="61"/>
      <c r="S12887" s="61"/>
      <c r="T12887" s="61"/>
      <c r="U12887" s="61"/>
      <c r="V12887" s="61"/>
      <c r="W12887" s="61"/>
      <c r="X12887" s="61"/>
      <c r="Y12887" s="61"/>
      <c r="Z12887" s="61"/>
      <c r="AA12887" s="61"/>
      <c r="AB12887" s="61"/>
      <c r="AC12887" s="61"/>
      <c r="AD12887" s="61"/>
      <c r="AE12887" s="61"/>
      <c r="AF12887" s="61"/>
      <c r="AG12887" s="61"/>
      <c r="AH12887" s="61"/>
      <c r="AI12887" s="61"/>
      <c r="AJ12887" s="61"/>
      <c r="AK12887" s="61"/>
      <c r="AL12887" s="61"/>
      <c r="AM12887" s="61"/>
      <c r="AN12887" s="61"/>
      <c r="AO12887" s="61"/>
      <c r="AP12887" s="62"/>
      <c r="AQ12887" s="61"/>
      <c r="AR12887" s="61"/>
      <c r="AS12887" s="61"/>
      <c r="AT12887" s="61"/>
      <c r="AU12887" s="61"/>
      <c r="AV12887" s="61"/>
      <c r="AW12887" s="60"/>
    </row>
    <row r="12888" s="59" customFormat="1" customHeight="1" spans="1:49">
      <c r="A12888" s="60"/>
      <c r="B12888" s="60"/>
      <c r="C12888" s="60"/>
      <c r="D12888" s="60"/>
      <c r="H12888" s="61"/>
      <c r="I12888" s="61"/>
      <c r="J12888" s="61"/>
      <c r="K12888" s="61"/>
      <c r="L12888" s="61"/>
      <c r="M12888" s="61"/>
      <c r="N12888" s="61"/>
      <c r="O12888" s="61"/>
      <c r="P12888" s="61"/>
      <c r="Q12888" s="61"/>
      <c r="R12888" s="61"/>
      <c r="S12888" s="61"/>
      <c r="T12888" s="61"/>
      <c r="U12888" s="61"/>
      <c r="V12888" s="61"/>
      <c r="W12888" s="61"/>
      <c r="X12888" s="61"/>
      <c r="Y12888" s="61"/>
      <c r="Z12888" s="61"/>
      <c r="AA12888" s="61"/>
      <c r="AB12888" s="61"/>
      <c r="AC12888" s="61"/>
      <c r="AD12888" s="61"/>
      <c r="AE12888" s="61"/>
      <c r="AF12888" s="61"/>
      <c r="AG12888" s="61"/>
      <c r="AH12888" s="61"/>
      <c r="AI12888" s="61"/>
      <c r="AJ12888" s="61"/>
      <c r="AK12888" s="61"/>
      <c r="AL12888" s="61"/>
      <c r="AM12888" s="61"/>
      <c r="AN12888" s="61"/>
      <c r="AO12888" s="61"/>
      <c r="AP12888" s="62"/>
      <c r="AQ12888" s="61"/>
      <c r="AR12888" s="61"/>
      <c r="AS12888" s="61"/>
      <c r="AT12888" s="61"/>
      <c r="AU12888" s="61"/>
      <c r="AV12888" s="61"/>
      <c r="AW12888" s="60"/>
    </row>
    <row r="12889" s="59" customFormat="1" customHeight="1" spans="1:49">
      <c r="A12889" s="60"/>
      <c r="B12889" s="60"/>
      <c r="C12889" s="60"/>
      <c r="D12889" s="60"/>
      <c r="H12889" s="61"/>
      <c r="I12889" s="61"/>
      <c r="J12889" s="61"/>
      <c r="K12889" s="61"/>
      <c r="L12889" s="61"/>
      <c r="M12889" s="61"/>
      <c r="N12889" s="61"/>
      <c r="O12889" s="61"/>
      <c r="P12889" s="61"/>
      <c r="Q12889" s="61"/>
      <c r="R12889" s="61"/>
      <c r="S12889" s="61"/>
      <c r="T12889" s="61"/>
      <c r="U12889" s="61"/>
      <c r="V12889" s="61"/>
      <c r="W12889" s="61"/>
      <c r="X12889" s="61"/>
      <c r="Y12889" s="61"/>
      <c r="Z12889" s="61"/>
      <c r="AA12889" s="61"/>
      <c r="AB12889" s="61"/>
      <c r="AC12889" s="61"/>
      <c r="AD12889" s="61"/>
      <c r="AE12889" s="61"/>
      <c r="AF12889" s="61"/>
      <c r="AG12889" s="61"/>
      <c r="AH12889" s="61"/>
      <c r="AI12889" s="61"/>
      <c r="AJ12889" s="61"/>
      <c r="AK12889" s="61"/>
      <c r="AL12889" s="61"/>
      <c r="AM12889" s="61"/>
      <c r="AN12889" s="61"/>
      <c r="AO12889" s="61"/>
      <c r="AP12889" s="62"/>
      <c r="AQ12889" s="61"/>
      <c r="AR12889" s="61"/>
      <c r="AS12889" s="61"/>
      <c r="AT12889" s="61"/>
      <c r="AU12889" s="61"/>
      <c r="AV12889" s="61"/>
      <c r="AW12889" s="60"/>
    </row>
    <row r="12890" s="59" customFormat="1" customHeight="1" spans="1:49">
      <c r="A12890" s="60"/>
      <c r="B12890" s="60"/>
      <c r="C12890" s="60"/>
      <c r="D12890" s="60"/>
      <c r="H12890" s="61"/>
      <c r="I12890" s="61"/>
      <c r="J12890" s="61"/>
      <c r="K12890" s="61"/>
      <c r="L12890" s="61"/>
      <c r="M12890" s="61"/>
      <c r="N12890" s="61"/>
      <c r="O12890" s="61"/>
      <c r="P12890" s="61"/>
      <c r="Q12890" s="61"/>
      <c r="R12890" s="61"/>
      <c r="S12890" s="61"/>
      <c r="T12890" s="61"/>
      <c r="U12890" s="61"/>
      <c r="V12890" s="61"/>
      <c r="W12890" s="61"/>
      <c r="X12890" s="61"/>
      <c r="Y12890" s="61"/>
      <c r="Z12890" s="61"/>
      <c r="AA12890" s="61"/>
      <c r="AB12890" s="61"/>
      <c r="AC12890" s="61"/>
      <c r="AD12890" s="61"/>
      <c r="AE12890" s="61"/>
      <c r="AF12890" s="61"/>
      <c r="AG12890" s="61"/>
      <c r="AH12890" s="61"/>
      <c r="AI12890" s="61"/>
      <c r="AJ12890" s="61"/>
      <c r="AK12890" s="61"/>
      <c r="AL12890" s="61"/>
      <c r="AM12890" s="61"/>
      <c r="AN12890" s="61"/>
      <c r="AO12890" s="61"/>
      <c r="AP12890" s="62"/>
      <c r="AQ12890" s="61"/>
      <c r="AR12890" s="61"/>
      <c r="AS12890" s="61"/>
      <c r="AT12890" s="61"/>
      <c r="AU12890" s="61"/>
      <c r="AV12890" s="61"/>
      <c r="AW12890" s="60"/>
    </row>
    <row r="12891" s="59" customFormat="1" customHeight="1" spans="1:49">
      <c r="A12891" s="60"/>
      <c r="B12891" s="60"/>
      <c r="C12891" s="60"/>
      <c r="D12891" s="60"/>
      <c r="H12891" s="61"/>
      <c r="I12891" s="61"/>
      <c r="J12891" s="61"/>
      <c r="K12891" s="61"/>
      <c r="L12891" s="61"/>
      <c r="M12891" s="61"/>
      <c r="N12891" s="61"/>
      <c r="O12891" s="61"/>
      <c r="P12891" s="61"/>
      <c r="Q12891" s="61"/>
      <c r="R12891" s="61"/>
      <c r="S12891" s="61"/>
      <c r="T12891" s="61"/>
      <c r="U12891" s="61"/>
      <c r="V12891" s="61"/>
      <c r="W12891" s="61"/>
      <c r="X12891" s="61"/>
      <c r="Y12891" s="61"/>
      <c r="Z12891" s="61"/>
      <c r="AA12891" s="61"/>
      <c r="AB12891" s="61"/>
      <c r="AC12891" s="61"/>
      <c r="AD12891" s="61"/>
      <c r="AE12891" s="61"/>
      <c r="AF12891" s="61"/>
      <c r="AG12891" s="61"/>
      <c r="AH12891" s="61"/>
      <c r="AI12891" s="61"/>
      <c r="AJ12891" s="61"/>
      <c r="AK12891" s="61"/>
      <c r="AL12891" s="61"/>
      <c r="AM12891" s="61"/>
      <c r="AN12891" s="61"/>
      <c r="AO12891" s="61"/>
      <c r="AP12891" s="62"/>
      <c r="AQ12891" s="61"/>
      <c r="AR12891" s="61"/>
      <c r="AS12891" s="61"/>
      <c r="AT12891" s="61"/>
      <c r="AU12891" s="61"/>
      <c r="AV12891" s="61"/>
      <c r="AW12891" s="60"/>
    </row>
    <row r="12892" s="59" customFormat="1" customHeight="1" spans="1:49">
      <c r="A12892" s="60"/>
      <c r="B12892" s="60"/>
      <c r="C12892" s="60"/>
      <c r="D12892" s="60"/>
      <c r="H12892" s="61"/>
      <c r="I12892" s="61"/>
      <c r="J12892" s="61"/>
      <c r="K12892" s="61"/>
      <c r="L12892" s="61"/>
      <c r="M12892" s="61"/>
      <c r="N12892" s="61"/>
      <c r="O12892" s="61"/>
      <c r="P12892" s="61"/>
      <c r="Q12892" s="61"/>
      <c r="R12892" s="61"/>
      <c r="S12892" s="61"/>
      <c r="T12892" s="61"/>
      <c r="U12892" s="61"/>
      <c r="V12892" s="61"/>
      <c r="W12892" s="61"/>
      <c r="X12892" s="61"/>
      <c r="Y12892" s="61"/>
      <c r="Z12892" s="61"/>
      <c r="AA12892" s="61"/>
      <c r="AB12892" s="61"/>
      <c r="AC12892" s="61"/>
      <c r="AD12892" s="61"/>
      <c r="AE12892" s="61"/>
      <c r="AF12892" s="61"/>
      <c r="AG12892" s="61"/>
      <c r="AH12892" s="61"/>
      <c r="AI12892" s="61"/>
      <c r="AJ12892" s="61"/>
      <c r="AK12892" s="61"/>
      <c r="AL12892" s="61"/>
      <c r="AM12892" s="61"/>
      <c r="AN12892" s="61"/>
      <c r="AO12892" s="61"/>
      <c r="AP12892" s="62"/>
      <c r="AQ12892" s="61"/>
      <c r="AR12892" s="61"/>
      <c r="AS12892" s="61"/>
      <c r="AT12892" s="61"/>
      <c r="AU12892" s="61"/>
      <c r="AV12892" s="61"/>
      <c r="AW12892" s="60"/>
    </row>
    <row r="12893" s="59" customFormat="1" customHeight="1" spans="1:49">
      <c r="A12893" s="60"/>
      <c r="B12893" s="60"/>
      <c r="C12893" s="60"/>
      <c r="D12893" s="60"/>
      <c r="H12893" s="61"/>
      <c r="I12893" s="61"/>
      <c r="J12893" s="61"/>
      <c r="K12893" s="61"/>
      <c r="L12893" s="61"/>
      <c r="M12893" s="61"/>
      <c r="N12893" s="61"/>
      <c r="O12893" s="61"/>
      <c r="P12893" s="61"/>
      <c r="Q12893" s="61"/>
      <c r="R12893" s="61"/>
      <c r="S12893" s="61"/>
      <c r="T12893" s="61"/>
      <c r="U12893" s="61"/>
      <c r="V12893" s="61"/>
      <c r="W12893" s="61"/>
      <c r="X12893" s="61"/>
      <c r="Y12893" s="61"/>
      <c r="Z12893" s="61"/>
      <c r="AA12893" s="61"/>
      <c r="AB12893" s="61"/>
      <c r="AC12893" s="61"/>
      <c r="AD12893" s="61"/>
      <c r="AE12893" s="61"/>
      <c r="AF12893" s="61"/>
      <c r="AG12893" s="61"/>
      <c r="AH12893" s="61"/>
      <c r="AI12893" s="61"/>
      <c r="AJ12893" s="61"/>
      <c r="AK12893" s="61"/>
      <c r="AL12893" s="61"/>
      <c r="AM12893" s="61"/>
      <c r="AN12893" s="61"/>
      <c r="AO12893" s="61"/>
      <c r="AP12893" s="62"/>
      <c r="AQ12893" s="61"/>
      <c r="AR12893" s="61"/>
      <c r="AS12893" s="61"/>
      <c r="AT12893" s="61"/>
      <c r="AU12893" s="61"/>
      <c r="AV12893" s="61"/>
      <c r="AW12893" s="60"/>
    </row>
    <row r="12894" s="59" customFormat="1" customHeight="1" spans="1:49">
      <c r="A12894" s="60"/>
      <c r="B12894" s="60"/>
      <c r="C12894" s="60"/>
      <c r="D12894" s="60"/>
      <c r="H12894" s="61"/>
      <c r="I12894" s="61"/>
      <c r="J12894" s="61"/>
      <c r="K12894" s="61"/>
      <c r="L12894" s="61"/>
      <c r="M12894" s="61"/>
      <c r="N12894" s="61"/>
      <c r="O12894" s="61"/>
      <c r="P12894" s="61"/>
      <c r="Q12894" s="61"/>
      <c r="R12894" s="61"/>
      <c r="S12894" s="61"/>
      <c r="T12894" s="61"/>
      <c r="U12894" s="61"/>
      <c r="V12894" s="61"/>
      <c r="W12894" s="61"/>
      <c r="X12894" s="61"/>
      <c r="Y12894" s="61"/>
      <c r="Z12894" s="61"/>
      <c r="AA12894" s="61"/>
      <c r="AB12894" s="61"/>
      <c r="AC12894" s="61"/>
      <c r="AD12894" s="61"/>
      <c r="AE12894" s="61"/>
      <c r="AF12894" s="61"/>
      <c r="AG12894" s="61"/>
      <c r="AH12894" s="61"/>
      <c r="AI12894" s="61"/>
      <c r="AJ12894" s="61"/>
      <c r="AK12894" s="61"/>
      <c r="AL12894" s="61"/>
      <c r="AM12894" s="61"/>
      <c r="AN12894" s="61"/>
      <c r="AO12894" s="61"/>
      <c r="AP12894" s="62"/>
      <c r="AQ12894" s="61"/>
      <c r="AR12894" s="61"/>
      <c r="AS12894" s="61"/>
      <c r="AT12894" s="61"/>
      <c r="AU12894" s="61"/>
      <c r="AV12894" s="61"/>
      <c r="AW12894" s="60"/>
    </row>
    <row r="12895" s="59" customFormat="1" customHeight="1" spans="1:49">
      <c r="A12895" s="60"/>
      <c r="B12895" s="60"/>
      <c r="C12895" s="60"/>
      <c r="D12895" s="60"/>
      <c r="H12895" s="61"/>
      <c r="I12895" s="61"/>
      <c r="J12895" s="61"/>
      <c r="K12895" s="61"/>
      <c r="L12895" s="61"/>
      <c r="M12895" s="61"/>
      <c r="N12895" s="61"/>
      <c r="O12895" s="61"/>
      <c r="P12895" s="61"/>
      <c r="Q12895" s="61"/>
      <c r="R12895" s="61"/>
      <c r="S12895" s="61"/>
      <c r="T12895" s="61"/>
      <c r="U12895" s="61"/>
      <c r="V12895" s="61"/>
      <c r="W12895" s="61"/>
      <c r="X12895" s="61"/>
      <c r="Y12895" s="61"/>
      <c r="Z12895" s="61"/>
      <c r="AA12895" s="61"/>
      <c r="AB12895" s="61"/>
      <c r="AC12895" s="61"/>
      <c r="AD12895" s="61"/>
      <c r="AE12895" s="61"/>
      <c r="AF12895" s="61"/>
      <c r="AG12895" s="61"/>
      <c r="AH12895" s="61"/>
      <c r="AI12895" s="61"/>
      <c r="AJ12895" s="61"/>
      <c r="AK12895" s="61"/>
      <c r="AL12895" s="61"/>
      <c r="AM12895" s="61"/>
      <c r="AN12895" s="61"/>
      <c r="AO12895" s="61"/>
      <c r="AP12895" s="62"/>
      <c r="AQ12895" s="61"/>
      <c r="AR12895" s="61"/>
      <c r="AS12895" s="61"/>
      <c r="AT12895" s="61"/>
      <c r="AU12895" s="61"/>
      <c r="AV12895" s="61"/>
      <c r="AW12895" s="60"/>
    </row>
    <row r="12896" s="59" customFormat="1" customHeight="1" spans="1:49">
      <c r="A12896" s="60"/>
      <c r="B12896" s="60"/>
      <c r="C12896" s="60"/>
      <c r="D12896" s="60"/>
      <c r="H12896" s="61"/>
      <c r="I12896" s="61"/>
      <c r="J12896" s="61"/>
      <c r="K12896" s="61"/>
      <c r="L12896" s="61"/>
      <c r="M12896" s="61"/>
      <c r="N12896" s="61"/>
      <c r="O12896" s="61"/>
      <c r="P12896" s="61"/>
      <c r="Q12896" s="61"/>
      <c r="R12896" s="61"/>
      <c r="S12896" s="61"/>
      <c r="T12896" s="61"/>
      <c r="U12896" s="61"/>
      <c r="V12896" s="61"/>
      <c r="W12896" s="61"/>
      <c r="X12896" s="61"/>
      <c r="Y12896" s="61"/>
      <c r="Z12896" s="61"/>
      <c r="AA12896" s="61"/>
      <c r="AB12896" s="61"/>
      <c r="AC12896" s="61"/>
      <c r="AD12896" s="61"/>
      <c r="AE12896" s="61"/>
      <c r="AF12896" s="61"/>
      <c r="AG12896" s="61"/>
      <c r="AH12896" s="61"/>
      <c r="AI12896" s="61"/>
      <c r="AJ12896" s="61"/>
      <c r="AK12896" s="61"/>
      <c r="AL12896" s="61"/>
      <c r="AM12896" s="61"/>
      <c r="AN12896" s="61"/>
      <c r="AO12896" s="61"/>
      <c r="AP12896" s="62"/>
      <c r="AQ12896" s="61"/>
      <c r="AR12896" s="61"/>
      <c r="AS12896" s="61"/>
      <c r="AT12896" s="61"/>
      <c r="AU12896" s="61"/>
      <c r="AV12896" s="61"/>
      <c r="AW12896" s="60"/>
    </row>
    <row r="12897" s="59" customFormat="1" customHeight="1" spans="1:49">
      <c r="A12897" s="60"/>
      <c r="B12897" s="60"/>
      <c r="C12897" s="60"/>
      <c r="D12897" s="60"/>
      <c r="H12897" s="61"/>
      <c r="I12897" s="61"/>
      <c r="J12897" s="61"/>
      <c r="K12897" s="61"/>
      <c r="L12897" s="61"/>
      <c r="M12897" s="61"/>
      <c r="N12897" s="61"/>
      <c r="O12897" s="61"/>
      <c r="P12897" s="61"/>
      <c r="Q12897" s="61"/>
      <c r="R12897" s="61"/>
      <c r="S12897" s="61"/>
      <c r="T12897" s="61"/>
      <c r="U12897" s="61"/>
      <c r="V12897" s="61"/>
      <c r="W12897" s="61"/>
      <c r="X12897" s="61"/>
      <c r="Y12897" s="61"/>
      <c r="Z12897" s="61"/>
      <c r="AA12897" s="61"/>
      <c r="AB12897" s="61"/>
      <c r="AC12897" s="61"/>
      <c r="AD12897" s="61"/>
      <c r="AE12897" s="61"/>
      <c r="AF12897" s="61"/>
      <c r="AG12897" s="61"/>
      <c r="AH12897" s="61"/>
      <c r="AI12897" s="61"/>
      <c r="AJ12897" s="61"/>
      <c r="AK12897" s="61"/>
      <c r="AL12897" s="61"/>
      <c r="AM12897" s="61"/>
      <c r="AN12897" s="61"/>
      <c r="AO12897" s="61"/>
      <c r="AP12897" s="62"/>
      <c r="AQ12897" s="61"/>
      <c r="AR12897" s="61"/>
      <c r="AS12897" s="61"/>
      <c r="AT12897" s="61"/>
      <c r="AU12897" s="61"/>
      <c r="AV12897" s="61"/>
      <c r="AW12897" s="60"/>
    </row>
    <row r="12898" s="59" customFormat="1" customHeight="1" spans="1:49">
      <c r="A12898" s="60"/>
      <c r="B12898" s="60"/>
      <c r="C12898" s="60"/>
      <c r="D12898" s="60"/>
      <c r="H12898" s="61"/>
      <c r="I12898" s="61"/>
      <c r="J12898" s="61"/>
      <c r="K12898" s="61"/>
      <c r="L12898" s="61"/>
      <c r="M12898" s="61"/>
      <c r="N12898" s="61"/>
      <c r="O12898" s="61"/>
      <c r="P12898" s="61"/>
      <c r="Q12898" s="61"/>
      <c r="R12898" s="61"/>
      <c r="S12898" s="61"/>
      <c r="T12898" s="61"/>
      <c r="U12898" s="61"/>
      <c r="V12898" s="61"/>
      <c r="W12898" s="61"/>
      <c r="X12898" s="61"/>
      <c r="Y12898" s="61"/>
      <c r="Z12898" s="61"/>
      <c r="AA12898" s="61"/>
      <c r="AB12898" s="61"/>
      <c r="AC12898" s="61"/>
      <c r="AD12898" s="61"/>
      <c r="AE12898" s="61"/>
      <c r="AF12898" s="61"/>
      <c r="AG12898" s="61"/>
      <c r="AH12898" s="61"/>
      <c r="AI12898" s="61"/>
      <c r="AJ12898" s="61"/>
      <c r="AK12898" s="61"/>
      <c r="AL12898" s="61"/>
      <c r="AM12898" s="61"/>
      <c r="AN12898" s="61"/>
      <c r="AO12898" s="61"/>
      <c r="AP12898" s="62"/>
      <c r="AQ12898" s="61"/>
      <c r="AR12898" s="61"/>
      <c r="AS12898" s="61"/>
      <c r="AT12898" s="61"/>
      <c r="AU12898" s="61"/>
      <c r="AV12898" s="61"/>
      <c r="AW12898" s="60"/>
    </row>
    <row r="12899" s="59" customFormat="1" customHeight="1" spans="1:49">
      <c r="A12899" s="60"/>
      <c r="B12899" s="60"/>
      <c r="C12899" s="60"/>
      <c r="D12899" s="60"/>
      <c r="H12899" s="61"/>
      <c r="I12899" s="61"/>
      <c r="J12899" s="61"/>
      <c r="K12899" s="61"/>
      <c r="L12899" s="61"/>
      <c r="M12899" s="61"/>
      <c r="N12899" s="61"/>
      <c r="O12899" s="61"/>
      <c r="P12899" s="61"/>
      <c r="Q12899" s="61"/>
      <c r="R12899" s="61"/>
      <c r="S12899" s="61"/>
      <c r="T12899" s="61"/>
      <c r="U12899" s="61"/>
      <c r="V12899" s="61"/>
      <c r="W12899" s="61"/>
      <c r="X12899" s="61"/>
      <c r="Y12899" s="61"/>
      <c r="Z12899" s="61"/>
      <c r="AA12899" s="61"/>
      <c r="AB12899" s="61"/>
      <c r="AC12899" s="61"/>
      <c r="AD12899" s="61"/>
      <c r="AE12899" s="61"/>
      <c r="AF12899" s="61"/>
      <c r="AG12899" s="61"/>
      <c r="AH12899" s="61"/>
      <c r="AI12899" s="61"/>
      <c r="AJ12899" s="61"/>
      <c r="AK12899" s="61"/>
      <c r="AL12899" s="61"/>
      <c r="AM12899" s="61"/>
      <c r="AN12899" s="61"/>
      <c r="AO12899" s="61"/>
      <c r="AP12899" s="62"/>
      <c r="AQ12899" s="61"/>
      <c r="AR12899" s="61"/>
      <c r="AS12899" s="61"/>
      <c r="AT12899" s="61"/>
      <c r="AU12899" s="61"/>
      <c r="AV12899" s="61"/>
      <c r="AW12899" s="60"/>
    </row>
    <row r="12900" s="59" customFormat="1" customHeight="1" spans="1:49">
      <c r="A12900" s="60"/>
      <c r="B12900" s="60"/>
      <c r="C12900" s="60"/>
      <c r="D12900" s="60"/>
      <c r="H12900" s="61"/>
      <c r="I12900" s="61"/>
      <c r="J12900" s="61"/>
      <c r="K12900" s="61"/>
      <c r="L12900" s="61"/>
      <c r="M12900" s="61"/>
      <c r="N12900" s="61"/>
      <c r="O12900" s="61"/>
      <c r="P12900" s="61"/>
      <c r="Q12900" s="61"/>
      <c r="R12900" s="61"/>
      <c r="S12900" s="61"/>
      <c r="T12900" s="61"/>
      <c r="U12900" s="61"/>
      <c r="V12900" s="61"/>
      <c r="W12900" s="61"/>
      <c r="X12900" s="61"/>
      <c r="Y12900" s="61"/>
      <c r="Z12900" s="61"/>
      <c r="AA12900" s="61"/>
      <c r="AB12900" s="61"/>
      <c r="AC12900" s="61"/>
      <c r="AD12900" s="61"/>
      <c r="AE12900" s="61"/>
      <c r="AF12900" s="61"/>
      <c r="AG12900" s="61"/>
      <c r="AH12900" s="61"/>
      <c r="AI12900" s="61"/>
      <c r="AJ12900" s="61"/>
      <c r="AK12900" s="61"/>
      <c r="AL12900" s="61"/>
      <c r="AM12900" s="61"/>
      <c r="AN12900" s="61"/>
      <c r="AO12900" s="61"/>
      <c r="AP12900" s="62"/>
      <c r="AQ12900" s="61"/>
      <c r="AR12900" s="61"/>
      <c r="AS12900" s="61"/>
      <c r="AT12900" s="61"/>
      <c r="AU12900" s="61"/>
      <c r="AV12900" s="61"/>
      <c r="AW12900" s="60"/>
    </row>
    <row r="12901" s="59" customFormat="1" customHeight="1" spans="1:49">
      <c r="A12901" s="60"/>
      <c r="B12901" s="60"/>
      <c r="C12901" s="60"/>
      <c r="D12901" s="60"/>
      <c r="H12901" s="61"/>
      <c r="I12901" s="61"/>
      <c r="J12901" s="61"/>
      <c r="K12901" s="61"/>
      <c r="L12901" s="61"/>
      <c r="M12901" s="61"/>
      <c r="N12901" s="61"/>
      <c r="O12901" s="61"/>
      <c r="P12901" s="61"/>
      <c r="Q12901" s="61"/>
      <c r="R12901" s="61"/>
      <c r="S12901" s="61"/>
      <c r="T12901" s="61"/>
      <c r="U12901" s="61"/>
      <c r="V12901" s="61"/>
      <c r="W12901" s="61"/>
      <c r="X12901" s="61"/>
      <c r="Y12901" s="61"/>
      <c r="Z12901" s="61"/>
      <c r="AA12901" s="61"/>
      <c r="AB12901" s="61"/>
      <c r="AC12901" s="61"/>
      <c r="AD12901" s="61"/>
      <c r="AE12901" s="61"/>
      <c r="AF12901" s="61"/>
      <c r="AG12901" s="61"/>
      <c r="AH12901" s="61"/>
      <c r="AI12901" s="61"/>
      <c r="AJ12901" s="61"/>
      <c r="AK12901" s="61"/>
      <c r="AL12901" s="61"/>
      <c r="AM12901" s="61"/>
      <c r="AN12901" s="61"/>
      <c r="AO12901" s="61"/>
      <c r="AP12901" s="62"/>
      <c r="AQ12901" s="61"/>
      <c r="AR12901" s="61"/>
      <c r="AS12901" s="61"/>
      <c r="AT12901" s="61"/>
      <c r="AU12901" s="61"/>
      <c r="AV12901" s="61"/>
      <c r="AW12901" s="60"/>
    </row>
    <row r="12902" s="59" customFormat="1" customHeight="1" spans="1:49">
      <c r="A12902" s="60"/>
      <c r="B12902" s="60"/>
      <c r="C12902" s="60"/>
      <c r="D12902" s="60"/>
      <c r="H12902" s="61"/>
      <c r="I12902" s="61"/>
      <c r="J12902" s="61"/>
      <c r="K12902" s="61"/>
      <c r="L12902" s="61"/>
      <c r="M12902" s="61"/>
      <c r="N12902" s="61"/>
      <c r="O12902" s="61"/>
      <c r="P12902" s="61"/>
      <c r="Q12902" s="61"/>
      <c r="R12902" s="61"/>
      <c r="S12902" s="61"/>
      <c r="T12902" s="61"/>
      <c r="U12902" s="61"/>
      <c r="V12902" s="61"/>
      <c r="W12902" s="61"/>
      <c r="X12902" s="61"/>
      <c r="Y12902" s="61"/>
      <c r="Z12902" s="61"/>
      <c r="AA12902" s="61"/>
      <c r="AB12902" s="61"/>
      <c r="AC12902" s="61"/>
      <c r="AD12902" s="61"/>
      <c r="AE12902" s="61"/>
      <c r="AF12902" s="61"/>
      <c r="AG12902" s="61"/>
      <c r="AH12902" s="61"/>
      <c r="AI12902" s="61"/>
      <c r="AJ12902" s="61"/>
      <c r="AK12902" s="61"/>
      <c r="AL12902" s="61"/>
      <c r="AM12902" s="61"/>
      <c r="AN12902" s="61"/>
      <c r="AO12902" s="61"/>
      <c r="AP12902" s="62"/>
      <c r="AQ12902" s="61"/>
      <c r="AR12902" s="61"/>
      <c r="AS12902" s="61"/>
      <c r="AT12902" s="61"/>
      <c r="AU12902" s="61"/>
      <c r="AV12902" s="61"/>
      <c r="AW12902" s="60"/>
    </row>
    <row r="12903" s="59" customFormat="1" customHeight="1" spans="1:49">
      <c r="A12903" s="60"/>
      <c r="B12903" s="60"/>
      <c r="C12903" s="60"/>
      <c r="D12903" s="60"/>
      <c r="H12903" s="61"/>
      <c r="I12903" s="61"/>
      <c r="J12903" s="61"/>
      <c r="K12903" s="61"/>
      <c r="L12903" s="61"/>
      <c r="M12903" s="61"/>
      <c r="N12903" s="61"/>
      <c r="O12903" s="61"/>
      <c r="P12903" s="61"/>
      <c r="Q12903" s="61"/>
      <c r="R12903" s="61"/>
      <c r="S12903" s="61"/>
      <c r="T12903" s="61"/>
      <c r="U12903" s="61"/>
      <c r="V12903" s="61"/>
      <c r="W12903" s="61"/>
      <c r="X12903" s="61"/>
      <c r="Y12903" s="61"/>
      <c r="Z12903" s="61"/>
      <c r="AA12903" s="61"/>
      <c r="AB12903" s="61"/>
      <c r="AC12903" s="61"/>
      <c r="AD12903" s="61"/>
      <c r="AE12903" s="61"/>
      <c r="AF12903" s="61"/>
      <c r="AG12903" s="61"/>
      <c r="AH12903" s="61"/>
      <c r="AI12903" s="61"/>
      <c r="AJ12903" s="61"/>
      <c r="AK12903" s="61"/>
      <c r="AL12903" s="61"/>
      <c r="AM12903" s="61"/>
      <c r="AN12903" s="61"/>
      <c r="AO12903" s="61"/>
      <c r="AP12903" s="62"/>
      <c r="AQ12903" s="61"/>
      <c r="AR12903" s="61"/>
      <c r="AS12903" s="61"/>
      <c r="AT12903" s="61"/>
      <c r="AU12903" s="61"/>
      <c r="AV12903" s="61"/>
      <c r="AW12903" s="60"/>
    </row>
    <row r="12904" s="59" customFormat="1" customHeight="1" spans="1:49">
      <c r="A12904" s="60"/>
      <c r="B12904" s="60"/>
      <c r="C12904" s="60"/>
      <c r="D12904" s="60"/>
      <c r="H12904" s="61"/>
      <c r="I12904" s="61"/>
      <c r="J12904" s="61"/>
      <c r="K12904" s="61"/>
      <c r="L12904" s="61"/>
      <c r="M12904" s="61"/>
      <c r="N12904" s="61"/>
      <c r="O12904" s="61"/>
      <c r="P12904" s="61"/>
      <c r="Q12904" s="61"/>
      <c r="R12904" s="61"/>
      <c r="S12904" s="61"/>
      <c r="T12904" s="61"/>
      <c r="U12904" s="61"/>
      <c r="V12904" s="61"/>
      <c r="W12904" s="61"/>
      <c r="X12904" s="61"/>
      <c r="Y12904" s="61"/>
      <c r="Z12904" s="61"/>
      <c r="AA12904" s="61"/>
      <c r="AB12904" s="61"/>
      <c r="AC12904" s="61"/>
      <c r="AD12904" s="61"/>
      <c r="AE12904" s="61"/>
      <c r="AF12904" s="61"/>
      <c r="AG12904" s="61"/>
      <c r="AH12904" s="61"/>
      <c r="AI12904" s="61"/>
      <c r="AJ12904" s="61"/>
      <c r="AK12904" s="61"/>
      <c r="AL12904" s="61"/>
      <c r="AM12904" s="61"/>
      <c r="AN12904" s="61"/>
      <c r="AO12904" s="61"/>
      <c r="AP12904" s="62"/>
      <c r="AQ12904" s="61"/>
      <c r="AR12904" s="61"/>
      <c r="AS12904" s="61"/>
      <c r="AT12904" s="61"/>
      <c r="AU12904" s="61"/>
      <c r="AV12904" s="61"/>
      <c r="AW12904" s="60"/>
    </row>
    <row r="12905" s="59" customFormat="1" customHeight="1" spans="1:49">
      <c r="A12905" s="60"/>
      <c r="B12905" s="60"/>
      <c r="C12905" s="60"/>
      <c r="D12905" s="60"/>
      <c r="H12905" s="61"/>
      <c r="I12905" s="61"/>
      <c r="J12905" s="61"/>
      <c r="K12905" s="61"/>
      <c r="L12905" s="61"/>
      <c r="M12905" s="61"/>
      <c r="N12905" s="61"/>
      <c r="O12905" s="61"/>
      <c r="P12905" s="61"/>
      <c r="Q12905" s="61"/>
      <c r="R12905" s="61"/>
      <c r="S12905" s="61"/>
      <c r="T12905" s="61"/>
      <c r="U12905" s="61"/>
      <c r="V12905" s="61"/>
      <c r="W12905" s="61"/>
      <c r="X12905" s="61"/>
      <c r="Y12905" s="61"/>
      <c r="Z12905" s="61"/>
      <c r="AA12905" s="61"/>
      <c r="AB12905" s="61"/>
      <c r="AC12905" s="61"/>
      <c r="AD12905" s="61"/>
      <c r="AE12905" s="61"/>
      <c r="AF12905" s="61"/>
      <c r="AG12905" s="61"/>
      <c r="AH12905" s="61"/>
      <c r="AI12905" s="61"/>
      <c r="AJ12905" s="61"/>
      <c r="AK12905" s="61"/>
      <c r="AL12905" s="61"/>
      <c r="AM12905" s="61"/>
      <c r="AN12905" s="61"/>
      <c r="AO12905" s="61"/>
      <c r="AP12905" s="62"/>
      <c r="AQ12905" s="61"/>
      <c r="AR12905" s="61"/>
      <c r="AS12905" s="61"/>
      <c r="AT12905" s="61"/>
      <c r="AU12905" s="61"/>
      <c r="AV12905" s="61"/>
      <c r="AW12905" s="60"/>
    </row>
    <row r="12906" s="59" customFormat="1" customHeight="1" spans="1:49">
      <c r="A12906" s="60"/>
      <c r="B12906" s="60"/>
      <c r="C12906" s="60"/>
      <c r="D12906" s="60"/>
      <c r="H12906" s="61"/>
      <c r="I12906" s="61"/>
      <c r="J12906" s="61"/>
      <c r="K12906" s="61"/>
      <c r="L12906" s="61"/>
      <c r="M12906" s="61"/>
      <c r="N12906" s="61"/>
      <c r="O12906" s="61"/>
      <c r="P12906" s="61"/>
      <c r="Q12906" s="61"/>
      <c r="R12906" s="61"/>
      <c r="S12906" s="61"/>
      <c r="T12906" s="61"/>
      <c r="U12906" s="61"/>
      <c r="V12906" s="61"/>
      <c r="W12906" s="61"/>
      <c r="X12906" s="61"/>
      <c r="Y12906" s="61"/>
      <c r="Z12906" s="61"/>
      <c r="AA12906" s="61"/>
      <c r="AB12906" s="61"/>
      <c r="AC12906" s="61"/>
      <c r="AD12906" s="61"/>
      <c r="AE12906" s="61"/>
      <c r="AF12906" s="61"/>
      <c r="AG12906" s="61"/>
      <c r="AH12906" s="61"/>
      <c r="AI12906" s="61"/>
      <c r="AJ12906" s="61"/>
      <c r="AK12906" s="61"/>
      <c r="AL12906" s="61"/>
      <c r="AM12906" s="61"/>
      <c r="AN12906" s="61"/>
      <c r="AO12906" s="61"/>
      <c r="AP12906" s="62"/>
      <c r="AQ12906" s="61"/>
      <c r="AR12906" s="61"/>
      <c r="AS12906" s="61"/>
      <c r="AT12906" s="61"/>
      <c r="AU12906" s="61"/>
      <c r="AV12906" s="61"/>
      <c r="AW12906" s="60"/>
    </row>
    <row r="12907" s="59" customFormat="1" customHeight="1" spans="1:49">
      <c r="A12907" s="60"/>
      <c r="B12907" s="60"/>
      <c r="C12907" s="60"/>
      <c r="D12907" s="60"/>
      <c r="H12907" s="61"/>
      <c r="I12907" s="61"/>
      <c r="J12907" s="61"/>
      <c r="K12907" s="61"/>
      <c r="L12907" s="61"/>
      <c r="M12907" s="61"/>
      <c r="N12907" s="61"/>
      <c r="O12907" s="61"/>
      <c r="P12907" s="61"/>
      <c r="Q12907" s="61"/>
      <c r="R12907" s="61"/>
      <c r="S12907" s="61"/>
      <c r="T12907" s="61"/>
      <c r="U12907" s="61"/>
      <c r="V12907" s="61"/>
      <c r="W12907" s="61"/>
      <c r="X12907" s="61"/>
      <c r="Y12907" s="61"/>
      <c r="Z12907" s="61"/>
      <c r="AA12907" s="61"/>
      <c r="AB12907" s="61"/>
      <c r="AC12907" s="61"/>
      <c r="AD12907" s="61"/>
      <c r="AE12907" s="61"/>
      <c r="AF12907" s="61"/>
      <c r="AG12907" s="61"/>
      <c r="AH12907" s="61"/>
      <c r="AI12907" s="61"/>
      <c r="AJ12907" s="61"/>
      <c r="AK12907" s="61"/>
      <c r="AL12907" s="61"/>
      <c r="AM12907" s="61"/>
      <c r="AN12907" s="61"/>
      <c r="AO12907" s="61"/>
      <c r="AP12907" s="62"/>
      <c r="AQ12907" s="61"/>
      <c r="AR12907" s="61"/>
      <c r="AS12907" s="61"/>
      <c r="AT12907" s="61"/>
      <c r="AU12907" s="61"/>
      <c r="AV12907" s="61"/>
      <c r="AW12907" s="60"/>
    </row>
    <row r="12908" s="59" customFormat="1" customHeight="1" spans="1:49">
      <c r="A12908" s="60"/>
      <c r="B12908" s="60"/>
      <c r="C12908" s="60"/>
      <c r="D12908" s="60"/>
      <c r="H12908" s="61"/>
      <c r="I12908" s="61"/>
      <c r="J12908" s="61"/>
      <c r="K12908" s="61"/>
      <c r="L12908" s="61"/>
      <c r="M12908" s="61"/>
      <c r="N12908" s="61"/>
      <c r="O12908" s="61"/>
      <c r="P12908" s="61"/>
      <c r="Q12908" s="61"/>
      <c r="R12908" s="61"/>
      <c r="S12908" s="61"/>
      <c r="T12908" s="61"/>
      <c r="U12908" s="61"/>
      <c r="V12908" s="61"/>
      <c r="W12908" s="61"/>
      <c r="X12908" s="61"/>
      <c r="Y12908" s="61"/>
      <c r="Z12908" s="61"/>
      <c r="AA12908" s="61"/>
      <c r="AB12908" s="61"/>
      <c r="AC12908" s="61"/>
      <c r="AD12908" s="61"/>
      <c r="AE12908" s="61"/>
      <c r="AF12908" s="61"/>
      <c r="AG12908" s="61"/>
      <c r="AH12908" s="61"/>
      <c r="AI12908" s="61"/>
      <c r="AJ12908" s="61"/>
      <c r="AK12908" s="61"/>
      <c r="AL12908" s="61"/>
      <c r="AM12908" s="61"/>
      <c r="AN12908" s="61"/>
      <c r="AO12908" s="61"/>
      <c r="AP12908" s="62"/>
      <c r="AQ12908" s="61"/>
      <c r="AR12908" s="61"/>
      <c r="AS12908" s="61"/>
      <c r="AT12908" s="61"/>
      <c r="AU12908" s="61"/>
      <c r="AV12908" s="61"/>
      <c r="AW12908" s="60"/>
    </row>
    <row r="12909" s="59" customFormat="1" customHeight="1" spans="1:49">
      <c r="A12909" s="60"/>
      <c r="B12909" s="60"/>
      <c r="C12909" s="60"/>
      <c r="D12909" s="60"/>
      <c r="H12909" s="61"/>
      <c r="I12909" s="61"/>
      <c r="J12909" s="61"/>
      <c r="K12909" s="61"/>
      <c r="L12909" s="61"/>
      <c r="M12909" s="61"/>
      <c r="N12909" s="61"/>
      <c r="O12909" s="61"/>
      <c r="P12909" s="61"/>
      <c r="Q12909" s="61"/>
      <c r="R12909" s="61"/>
      <c r="S12909" s="61"/>
      <c r="T12909" s="61"/>
      <c r="U12909" s="61"/>
      <c r="V12909" s="61"/>
      <c r="W12909" s="61"/>
      <c r="X12909" s="61"/>
      <c r="Y12909" s="61"/>
      <c r="Z12909" s="61"/>
      <c r="AA12909" s="61"/>
      <c r="AB12909" s="61"/>
      <c r="AC12909" s="61"/>
      <c r="AD12909" s="61"/>
      <c r="AE12909" s="61"/>
      <c r="AF12909" s="61"/>
      <c r="AG12909" s="61"/>
      <c r="AH12909" s="61"/>
      <c r="AI12909" s="61"/>
      <c r="AJ12909" s="61"/>
      <c r="AK12909" s="61"/>
      <c r="AL12909" s="61"/>
      <c r="AM12909" s="61"/>
      <c r="AN12909" s="61"/>
      <c r="AO12909" s="61"/>
      <c r="AP12909" s="62"/>
      <c r="AQ12909" s="61"/>
      <c r="AR12909" s="61"/>
      <c r="AS12909" s="61"/>
      <c r="AT12909" s="61"/>
      <c r="AU12909" s="61"/>
      <c r="AV12909" s="61"/>
      <c r="AW12909" s="60"/>
    </row>
    <row r="12910" s="59" customFormat="1" customHeight="1" spans="1:49">
      <c r="A12910" s="60"/>
      <c r="B12910" s="60"/>
      <c r="C12910" s="60"/>
      <c r="D12910" s="60"/>
      <c r="H12910" s="61"/>
      <c r="I12910" s="61"/>
      <c r="J12910" s="61"/>
      <c r="K12910" s="61"/>
      <c r="L12910" s="61"/>
      <c r="M12910" s="61"/>
      <c r="N12910" s="61"/>
      <c r="O12910" s="61"/>
      <c r="P12910" s="61"/>
      <c r="Q12910" s="61"/>
      <c r="R12910" s="61"/>
      <c r="S12910" s="61"/>
      <c r="T12910" s="61"/>
      <c r="U12910" s="61"/>
      <c r="V12910" s="61"/>
      <c r="W12910" s="61"/>
      <c r="X12910" s="61"/>
      <c r="Y12910" s="61"/>
      <c r="Z12910" s="61"/>
      <c r="AA12910" s="61"/>
      <c r="AB12910" s="61"/>
      <c r="AC12910" s="61"/>
      <c r="AD12910" s="61"/>
      <c r="AE12910" s="61"/>
      <c r="AF12910" s="61"/>
      <c r="AG12910" s="61"/>
      <c r="AH12910" s="61"/>
      <c r="AI12910" s="61"/>
      <c r="AJ12910" s="61"/>
      <c r="AK12910" s="61"/>
      <c r="AL12910" s="61"/>
      <c r="AM12910" s="61"/>
      <c r="AN12910" s="61"/>
      <c r="AO12910" s="61"/>
      <c r="AP12910" s="62"/>
      <c r="AQ12910" s="61"/>
      <c r="AR12910" s="61"/>
      <c r="AS12910" s="61"/>
      <c r="AT12910" s="61"/>
      <c r="AU12910" s="61"/>
      <c r="AV12910" s="61"/>
      <c r="AW12910" s="60"/>
    </row>
    <row r="12911" s="59" customFormat="1" customHeight="1" spans="1:49">
      <c r="A12911" s="60"/>
      <c r="B12911" s="60"/>
      <c r="C12911" s="60"/>
      <c r="D12911" s="60"/>
      <c r="H12911" s="61"/>
      <c r="I12911" s="61"/>
      <c r="J12911" s="61"/>
      <c r="K12911" s="61"/>
      <c r="L12911" s="61"/>
      <c r="M12911" s="61"/>
      <c r="N12911" s="61"/>
      <c r="O12911" s="61"/>
      <c r="P12911" s="61"/>
      <c r="Q12911" s="61"/>
      <c r="R12911" s="61"/>
      <c r="S12911" s="61"/>
      <c r="T12911" s="61"/>
      <c r="U12911" s="61"/>
      <c r="V12911" s="61"/>
      <c r="W12911" s="61"/>
      <c r="X12911" s="61"/>
      <c r="Y12911" s="61"/>
      <c r="Z12911" s="61"/>
      <c r="AA12911" s="61"/>
      <c r="AB12911" s="61"/>
      <c r="AC12911" s="61"/>
      <c r="AD12911" s="61"/>
      <c r="AE12911" s="61"/>
      <c r="AF12911" s="61"/>
      <c r="AG12911" s="61"/>
      <c r="AH12911" s="61"/>
      <c r="AI12911" s="61"/>
      <c r="AJ12911" s="61"/>
      <c r="AK12911" s="61"/>
      <c r="AL12911" s="61"/>
      <c r="AM12911" s="61"/>
      <c r="AN12911" s="61"/>
      <c r="AO12911" s="61"/>
      <c r="AP12911" s="62"/>
      <c r="AQ12911" s="61"/>
      <c r="AR12911" s="61"/>
      <c r="AS12911" s="61"/>
      <c r="AT12911" s="61"/>
      <c r="AU12911" s="61"/>
      <c r="AV12911" s="61"/>
      <c r="AW12911" s="60"/>
    </row>
    <row r="12912" s="59" customFormat="1" customHeight="1" spans="1:49">
      <c r="A12912" s="60"/>
      <c r="B12912" s="60"/>
      <c r="C12912" s="60"/>
      <c r="D12912" s="60"/>
      <c r="H12912" s="61"/>
      <c r="I12912" s="61"/>
      <c r="J12912" s="61"/>
      <c r="K12912" s="61"/>
      <c r="L12912" s="61"/>
      <c r="M12912" s="61"/>
      <c r="N12912" s="61"/>
      <c r="O12912" s="61"/>
      <c r="P12912" s="61"/>
      <c r="Q12912" s="61"/>
      <c r="R12912" s="61"/>
      <c r="S12912" s="61"/>
      <c r="T12912" s="61"/>
      <c r="U12912" s="61"/>
      <c r="V12912" s="61"/>
      <c r="W12912" s="61"/>
      <c r="X12912" s="61"/>
      <c r="Y12912" s="61"/>
      <c r="Z12912" s="61"/>
      <c r="AA12912" s="61"/>
      <c r="AB12912" s="61"/>
      <c r="AC12912" s="61"/>
      <c r="AD12912" s="61"/>
      <c r="AE12912" s="61"/>
      <c r="AF12912" s="61"/>
      <c r="AG12912" s="61"/>
      <c r="AH12912" s="61"/>
      <c r="AI12912" s="61"/>
      <c r="AJ12912" s="61"/>
      <c r="AK12912" s="61"/>
      <c r="AL12912" s="61"/>
      <c r="AM12912" s="61"/>
      <c r="AN12912" s="61"/>
      <c r="AO12912" s="61"/>
      <c r="AP12912" s="62"/>
      <c r="AQ12912" s="61"/>
      <c r="AR12912" s="61"/>
      <c r="AS12912" s="61"/>
      <c r="AT12912" s="61"/>
      <c r="AU12912" s="61"/>
      <c r="AV12912" s="61"/>
      <c r="AW12912" s="60"/>
    </row>
    <row r="12913" s="59" customFormat="1" customHeight="1" spans="1:49">
      <c r="A12913" s="60"/>
      <c r="B12913" s="60"/>
      <c r="C12913" s="60"/>
      <c r="D12913" s="60"/>
      <c r="H12913" s="61"/>
      <c r="I12913" s="61"/>
      <c r="J12913" s="61"/>
      <c r="K12913" s="61"/>
      <c r="L12913" s="61"/>
      <c r="M12913" s="61"/>
      <c r="N12913" s="61"/>
      <c r="O12913" s="61"/>
      <c r="P12913" s="61"/>
      <c r="Q12913" s="61"/>
      <c r="R12913" s="61"/>
      <c r="S12913" s="61"/>
      <c r="T12913" s="61"/>
      <c r="U12913" s="61"/>
      <c r="V12913" s="61"/>
      <c r="W12913" s="61"/>
      <c r="X12913" s="61"/>
      <c r="Y12913" s="61"/>
      <c r="Z12913" s="61"/>
      <c r="AA12913" s="61"/>
      <c r="AB12913" s="61"/>
      <c r="AC12913" s="61"/>
      <c r="AD12913" s="61"/>
      <c r="AE12913" s="61"/>
      <c r="AF12913" s="61"/>
      <c r="AG12913" s="61"/>
      <c r="AH12913" s="61"/>
      <c r="AI12913" s="61"/>
      <c r="AJ12913" s="61"/>
      <c r="AK12913" s="61"/>
      <c r="AL12913" s="61"/>
      <c r="AM12913" s="61"/>
      <c r="AN12913" s="61"/>
      <c r="AO12913" s="61"/>
      <c r="AP12913" s="62"/>
      <c r="AQ12913" s="61"/>
      <c r="AR12913" s="61"/>
      <c r="AS12913" s="61"/>
      <c r="AT12913" s="61"/>
      <c r="AU12913" s="61"/>
      <c r="AV12913" s="61"/>
      <c r="AW12913" s="60"/>
    </row>
    <row r="12914" s="59" customFormat="1" customHeight="1" spans="1:49">
      <c r="A12914" s="60"/>
      <c r="B12914" s="60"/>
      <c r="C12914" s="60"/>
      <c r="D12914" s="60"/>
      <c r="H12914" s="61"/>
      <c r="I12914" s="61"/>
      <c r="J12914" s="61"/>
      <c r="K12914" s="61"/>
      <c r="L12914" s="61"/>
      <c r="M12914" s="61"/>
      <c r="N12914" s="61"/>
      <c r="O12914" s="61"/>
      <c r="P12914" s="61"/>
      <c r="Q12914" s="61"/>
      <c r="R12914" s="61"/>
      <c r="S12914" s="61"/>
      <c r="T12914" s="61"/>
      <c r="U12914" s="61"/>
      <c r="V12914" s="61"/>
      <c r="W12914" s="61"/>
      <c r="X12914" s="61"/>
      <c r="Y12914" s="61"/>
      <c r="Z12914" s="61"/>
      <c r="AA12914" s="61"/>
      <c r="AB12914" s="61"/>
      <c r="AC12914" s="61"/>
      <c r="AD12914" s="61"/>
      <c r="AE12914" s="61"/>
      <c r="AF12914" s="61"/>
      <c r="AG12914" s="61"/>
      <c r="AH12914" s="61"/>
      <c r="AI12914" s="61"/>
      <c r="AJ12914" s="61"/>
      <c r="AK12914" s="61"/>
      <c r="AL12914" s="61"/>
      <c r="AM12914" s="61"/>
      <c r="AN12914" s="61"/>
      <c r="AO12914" s="61"/>
      <c r="AP12914" s="62"/>
      <c r="AQ12914" s="61"/>
      <c r="AR12914" s="61"/>
      <c r="AS12914" s="61"/>
      <c r="AT12914" s="61"/>
      <c r="AU12914" s="61"/>
      <c r="AV12914" s="61"/>
      <c r="AW12914" s="60"/>
    </row>
    <row r="12915" s="59" customFormat="1" customHeight="1" spans="1:49">
      <c r="A12915" s="60"/>
      <c r="B12915" s="60"/>
      <c r="C12915" s="60"/>
      <c r="D12915" s="60"/>
      <c r="H12915" s="61"/>
      <c r="I12915" s="61"/>
      <c r="J12915" s="61"/>
      <c r="K12915" s="61"/>
      <c r="L12915" s="61"/>
      <c r="M12915" s="61"/>
      <c r="N12915" s="61"/>
      <c r="O12915" s="61"/>
      <c r="P12915" s="61"/>
      <c r="Q12915" s="61"/>
      <c r="R12915" s="61"/>
      <c r="S12915" s="61"/>
      <c r="T12915" s="61"/>
      <c r="U12915" s="61"/>
      <c r="V12915" s="61"/>
      <c r="W12915" s="61"/>
      <c r="X12915" s="61"/>
      <c r="Y12915" s="61"/>
      <c r="Z12915" s="61"/>
      <c r="AA12915" s="61"/>
      <c r="AB12915" s="61"/>
      <c r="AC12915" s="61"/>
      <c r="AD12915" s="61"/>
      <c r="AE12915" s="61"/>
      <c r="AF12915" s="61"/>
      <c r="AG12915" s="61"/>
      <c r="AH12915" s="61"/>
      <c r="AI12915" s="61"/>
      <c r="AJ12915" s="61"/>
      <c r="AK12915" s="61"/>
      <c r="AL12915" s="61"/>
      <c r="AM12915" s="61"/>
      <c r="AN12915" s="61"/>
      <c r="AO12915" s="61"/>
      <c r="AP12915" s="62"/>
      <c r="AQ12915" s="61"/>
      <c r="AR12915" s="61"/>
      <c r="AS12915" s="61"/>
      <c r="AT12915" s="61"/>
      <c r="AU12915" s="61"/>
      <c r="AV12915" s="61"/>
      <c r="AW12915" s="60"/>
    </row>
    <row r="12916" s="59" customFormat="1" customHeight="1" spans="1:49">
      <c r="A12916" s="60"/>
      <c r="B12916" s="60"/>
      <c r="C12916" s="60"/>
      <c r="D12916" s="60"/>
      <c r="H12916" s="61"/>
      <c r="I12916" s="61"/>
      <c r="J12916" s="61"/>
      <c r="K12916" s="61"/>
      <c r="L12916" s="61"/>
      <c r="M12916" s="61"/>
      <c r="N12916" s="61"/>
      <c r="O12916" s="61"/>
      <c r="P12916" s="61"/>
      <c r="Q12916" s="61"/>
      <c r="R12916" s="61"/>
      <c r="S12916" s="61"/>
      <c r="T12916" s="61"/>
      <c r="U12916" s="61"/>
      <c r="V12916" s="61"/>
      <c r="W12916" s="61"/>
      <c r="X12916" s="61"/>
      <c r="Y12916" s="61"/>
      <c r="Z12916" s="61"/>
      <c r="AA12916" s="61"/>
      <c r="AB12916" s="61"/>
      <c r="AC12916" s="61"/>
      <c r="AD12916" s="61"/>
      <c r="AE12916" s="61"/>
      <c r="AF12916" s="61"/>
      <c r="AG12916" s="61"/>
      <c r="AH12916" s="61"/>
      <c r="AI12916" s="61"/>
      <c r="AJ12916" s="61"/>
      <c r="AK12916" s="61"/>
      <c r="AL12916" s="61"/>
      <c r="AM12916" s="61"/>
      <c r="AN12916" s="61"/>
      <c r="AO12916" s="61"/>
      <c r="AP12916" s="62"/>
      <c r="AQ12916" s="61"/>
      <c r="AR12916" s="61"/>
      <c r="AS12916" s="61"/>
      <c r="AT12916" s="61"/>
      <c r="AU12916" s="61"/>
      <c r="AV12916" s="61"/>
      <c r="AW12916" s="60"/>
    </row>
    <row r="12917" s="59" customFormat="1" customHeight="1" spans="1:49">
      <c r="A12917" s="60"/>
      <c r="B12917" s="60"/>
      <c r="C12917" s="60"/>
      <c r="D12917" s="60"/>
      <c r="H12917" s="61"/>
      <c r="I12917" s="61"/>
      <c r="J12917" s="61"/>
      <c r="K12917" s="61"/>
      <c r="L12917" s="61"/>
      <c r="M12917" s="61"/>
      <c r="N12917" s="61"/>
      <c r="O12917" s="61"/>
      <c r="P12917" s="61"/>
      <c r="Q12917" s="61"/>
      <c r="R12917" s="61"/>
      <c r="S12917" s="61"/>
      <c r="T12917" s="61"/>
      <c r="U12917" s="61"/>
      <c r="V12917" s="61"/>
      <c r="W12917" s="61"/>
      <c r="X12917" s="61"/>
      <c r="Y12917" s="61"/>
      <c r="Z12917" s="61"/>
      <c r="AA12917" s="61"/>
      <c r="AB12917" s="61"/>
      <c r="AC12917" s="61"/>
      <c r="AD12917" s="61"/>
      <c r="AE12917" s="61"/>
      <c r="AF12917" s="61"/>
      <c r="AG12917" s="61"/>
      <c r="AH12917" s="61"/>
      <c r="AI12917" s="61"/>
      <c r="AJ12917" s="61"/>
      <c r="AK12917" s="61"/>
      <c r="AL12917" s="61"/>
      <c r="AM12917" s="61"/>
      <c r="AN12917" s="61"/>
      <c r="AO12917" s="61"/>
      <c r="AP12917" s="62"/>
      <c r="AQ12917" s="61"/>
      <c r="AR12917" s="61"/>
      <c r="AS12917" s="61"/>
      <c r="AT12917" s="61"/>
      <c r="AU12917" s="61"/>
      <c r="AV12917" s="61"/>
      <c r="AW12917" s="60"/>
    </row>
    <row r="12918" s="59" customFormat="1" customHeight="1" spans="1:49">
      <c r="A12918" s="60"/>
      <c r="B12918" s="60"/>
      <c r="C12918" s="60"/>
      <c r="D12918" s="60"/>
      <c r="H12918" s="61"/>
      <c r="I12918" s="61"/>
      <c r="J12918" s="61"/>
      <c r="K12918" s="61"/>
      <c r="L12918" s="61"/>
      <c r="M12918" s="61"/>
      <c r="N12918" s="61"/>
      <c r="O12918" s="61"/>
      <c r="P12918" s="61"/>
      <c r="Q12918" s="61"/>
      <c r="R12918" s="61"/>
      <c r="S12918" s="61"/>
      <c r="T12918" s="61"/>
      <c r="U12918" s="61"/>
      <c r="V12918" s="61"/>
      <c r="W12918" s="61"/>
      <c r="X12918" s="61"/>
      <c r="Y12918" s="61"/>
      <c r="Z12918" s="61"/>
      <c r="AA12918" s="61"/>
      <c r="AB12918" s="61"/>
      <c r="AC12918" s="61"/>
      <c r="AD12918" s="61"/>
      <c r="AE12918" s="61"/>
      <c r="AF12918" s="61"/>
      <c r="AG12918" s="61"/>
      <c r="AH12918" s="61"/>
      <c r="AI12918" s="61"/>
      <c r="AJ12918" s="61"/>
      <c r="AK12918" s="61"/>
      <c r="AL12918" s="61"/>
      <c r="AM12918" s="61"/>
      <c r="AN12918" s="61"/>
      <c r="AO12918" s="61"/>
      <c r="AP12918" s="62"/>
      <c r="AQ12918" s="61"/>
      <c r="AR12918" s="61"/>
      <c r="AS12918" s="61"/>
      <c r="AT12918" s="61"/>
      <c r="AU12918" s="61"/>
      <c r="AV12918" s="61"/>
      <c r="AW12918" s="60"/>
    </row>
    <row r="12919" s="59" customFormat="1" customHeight="1" spans="1:49">
      <c r="A12919" s="60"/>
      <c r="B12919" s="60"/>
      <c r="C12919" s="60"/>
      <c r="D12919" s="60"/>
      <c r="H12919" s="61"/>
      <c r="I12919" s="61"/>
      <c r="J12919" s="61"/>
      <c r="K12919" s="61"/>
      <c r="L12919" s="61"/>
      <c r="M12919" s="61"/>
      <c r="N12919" s="61"/>
      <c r="O12919" s="61"/>
      <c r="P12919" s="61"/>
      <c r="Q12919" s="61"/>
      <c r="R12919" s="61"/>
      <c r="S12919" s="61"/>
      <c r="T12919" s="61"/>
      <c r="U12919" s="61"/>
      <c r="V12919" s="61"/>
      <c r="W12919" s="61"/>
      <c r="X12919" s="61"/>
      <c r="Y12919" s="61"/>
      <c r="Z12919" s="61"/>
      <c r="AA12919" s="61"/>
      <c r="AB12919" s="61"/>
      <c r="AC12919" s="61"/>
      <c r="AD12919" s="61"/>
      <c r="AE12919" s="61"/>
      <c r="AF12919" s="61"/>
      <c r="AG12919" s="61"/>
      <c r="AH12919" s="61"/>
      <c r="AI12919" s="61"/>
      <c r="AJ12919" s="61"/>
      <c r="AK12919" s="61"/>
      <c r="AL12919" s="61"/>
      <c r="AM12919" s="61"/>
      <c r="AN12919" s="61"/>
      <c r="AO12919" s="61"/>
      <c r="AP12919" s="62"/>
      <c r="AQ12919" s="61"/>
      <c r="AR12919" s="61"/>
      <c r="AS12919" s="61"/>
      <c r="AT12919" s="61"/>
      <c r="AU12919" s="61"/>
      <c r="AV12919" s="61"/>
      <c r="AW12919" s="60"/>
    </row>
    <row r="12920" s="59" customFormat="1" customHeight="1" spans="1:49">
      <c r="A12920" s="60"/>
      <c r="B12920" s="60"/>
      <c r="C12920" s="60"/>
      <c r="D12920" s="60"/>
      <c r="H12920" s="61"/>
      <c r="I12920" s="61"/>
      <c r="J12920" s="61"/>
      <c r="K12920" s="61"/>
      <c r="L12920" s="61"/>
      <c r="M12920" s="61"/>
      <c r="N12920" s="61"/>
      <c r="O12920" s="61"/>
      <c r="P12920" s="61"/>
      <c r="Q12920" s="61"/>
      <c r="R12920" s="61"/>
      <c r="S12920" s="61"/>
      <c r="T12920" s="61"/>
      <c r="U12920" s="61"/>
      <c r="V12920" s="61"/>
      <c r="W12920" s="61"/>
      <c r="X12920" s="61"/>
      <c r="Y12920" s="61"/>
      <c r="Z12920" s="61"/>
      <c r="AA12920" s="61"/>
      <c r="AB12920" s="61"/>
      <c r="AC12920" s="61"/>
      <c r="AD12920" s="61"/>
      <c r="AE12920" s="61"/>
      <c r="AF12920" s="61"/>
      <c r="AG12920" s="61"/>
      <c r="AH12920" s="61"/>
      <c r="AI12920" s="61"/>
      <c r="AJ12920" s="61"/>
      <c r="AK12920" s="61"/>
      <c r="AL12920" s="61"/>
      <c r="AM12920" s="61"/>
      <c r="AN12920" s="61"/>
      <c r="AO12920" s="61"/>
      <c r="AP12920" s="62"/>
      <c r="AQ12920" s="61"/>
      <c r="AR12920" s="61"/>
      <c r="AS12920" s="61"/>
      <c r="AT12920" s="61"/>
      <c r="AU12920" s="61"/>
      <c r="AV12920" s="61"/>
      <c r="AW12920" s="60"/>
    </row>
    <row r="12921" s="59" customFormat="1" customHeight="1" spans="1:49">
      <c r="A12921" s="60"/>
      <c r="B12921" s="60"/>
      <c r="C12921" s="60"/>
      <c r="D12921" s="60"/>
      <c r="H12921" s="61"/>
      <c r="I12921" s="61"/>
      <c r="J12921" s="61"/>
      <c r="K12921" s="61"/>
      <c r="L12921" s="61"/>
      <c r="M12921" s="61"/>
      <c r="N12921" s="61"/>
      <c r="O12921" s="61"/>
      <c r="P12921" s="61"/>
      <c r="Q12921" s="61"/>
      <c r="R12921" s="61"/>
      <c r="S12921" s="61"/>
      <c r="T12921" s="61"/>
      <c r="U12921" s="61"/>
      <c r="V12921" s="61"/>
      <c r="W12921" s="61"/>
      <c r="X12921" s="61"/>
      <c r="Y12921" s="61"/>
      <c r="Z12921" s="61"/>
      <c r="AA12921" s="61"/>
      <c r="AB12921" s="61"/>
      <c r="AC12921" s="61"/>
      <c r="AD12921" s="61"/>
      <c r="AE12921" s="61"/>
      <c r="AF12921" s="61"/>
      <c r="AG12921" s="61"/>
      <c r="AH12921" s="61"/>
      <c r="AI12921" s="61"/>
      <c r="AJ12921" s="61"/>
      <c r="AK12921" s="61"/>
      <c r="AL12921" s="61"/>
      <c r="AM12921" s="61"/>
      <c r="AN12921" s="61"/>
      <c r="AO12921" s="61"/>
      <c r="AP12921" s="62"/>
      <c r="AQ12921" s="61"/>
      <c r="AR12921" s="61"/>
      <c r="AS12921" s="61"/>
      <c r="AT12921" s="61"/>
      <c r="AU12921" s="61"/>
      <c r="AV12921" s="61"/>
      <c r="AW12921" s="60"/>
    </row>
    <row r="12922" s="59" customFormat="1" customHeight="1" spans="1:49">
      <c r="A12922" s="60"/>
      <c r="B12922" s="60"/>
      <c r="C12922" s="60"/>
      <c r="D12922" s="60"/>
      <c r="H12922" s="61"/>
      <c r="I12922" s="61"/>
      <c r="J12922" s="61"/>
      <c r="K12922" s="61"/>
      <c r="L12922" s="61"/>
      <c r="M12922" s="61"/>
      <c r="N12922" s="61"/>
      <c r="O12922" s="61"/>
      <c r="P12922" s="61"/>
      <c r="Q12922" s="61"/>
      <c r="R12922" s="61"/>
      <c r="S12922" s="61"/>
      <c r="T12922" s="61"/>
      <c r="U12922" s="61"/>
      <c r="V12922" s="61"/>
      <c r="W12922" s="61"/>
      <c r="X12922" s="61"/>
      <c r="Y12922" s="61"/>
      <c r="Z12922" s="61"/>
      <c r="AA12922" s="61"/>
      <c r="AB12922" s="61"/>
      <c r="AC12922" s="61"/>
      <c r="AD12922" s="61"/>
      <c r="AE12922" s="61"/>
      <c r="AF12922" s="61"/>
      <c r="AG12922" s="61"/>
      <c r="AH12922" s="61"/>
      <c r="AI12922" s="61"/>
      <c r="AJ12922" s="61"/>
      <c r="AK12922" s="61"/>
      <c r="AL12922" s="61"/>
      <c r="AM12922" s="61"/>
      <c r="AN12922" s="61"/>
      <c r="AO12922" s="61"/>
      <c r="AP12922" s="62"/>
      <c r="AQ12922" s="61"/>
      <c r="AR12922" s="61"/>
      <c r="AS12922" s="61"/>
      <c r="AT12922" s="61"/>
      <c r="AU12922" s="61"/>
      <c r="AV12922" s="61"/>
      <c r="AW12922" s="60"/>
    </row>
    <row r="12923" s="59" customFormat="1" customHeight="1" spans="1:49">
      <c r="A12923" s="60"/>
      <c r="B12923" s="60"/>
      <c r="C12923" s="60"/>
      <c r="D12923" s="60"/>
      <c r="H12923" s="61"/>
      <c r="I12923" s="61"/>
      <c r="J12923" s="61"/>
      <c r="K12923" s="61"/>
      <c r="L12923" s="61"/>
      <c r="M12923" s="61"/>
      <c r="N12923" s="61"/>
      <c r="O12923" s="61"/>
      <c r="P12923" s="61"/>
      <c r="Q12923" s="61"/>
      <c r="R12923" s="61"/>
      <c r="S12923" s="61"/>
      <c r="T12923" s="61"/>
      <c r="U12923" s="61"/>
      <c r="V12923" s="61"/>
      <c r="W12923" s="61"/>
      <c r="X12923" s="61"/>
      <c r="Y12923" s="61"/>
      <c r="Z12923" s="61"/>
      <c r="AA12923" s="61"/>
      <c r="AB12923" s="61"/>
      <c r="AC12923" s="61"/>
      <c r="AD12923" s="61"/>
      <c r="AE12923" s="61"/>
      <c r="AF12923" s="61"/>
      <c r="AG12923" s="61"/>
      <c r="AH12923" s="61"/>
      <c r="AI12923" s="61"/>
      <c r="AJ12923" s="61"/>
      <c r="AK12923" s="61"/>
      <c r="AL12923" s="61"/>
      <c r="AM12923" s="61"/>
      <c r="AN12923" s="61"/>
      <c r="AO12923" s="61"/>
      <c r="AP12923" s="62"/>
      <c r="AQ12923" s="61"/>
      <c r="AR12923" s="61"/>
      <c r="AS12923" s="61"/>
      <c r="AT12923" s="61"/>
      <c r="AU12923" s="61"/>
      <c r="AV12923" s="61"/>
      <c r="AW12923" s="60"/>
    </row>
    <row r="12924" s="59" customFormat="1" customHeight="1" spans="1:49">
      <c r="A12924" s="60"/>
      <c r="B12924" s="60"/>
      <c r="C12924" s="60"/>
      <c r="D12924" s="60"/>
      <c r="H12924" s="61"/>
      <c r="I12924" s="61"/>
      <c r="J12924" s="61"/>
      <c r="K12924" s="61"/>
      <c r="L12924" s="61"/>
      <c r="M12924" s="61"/>
      <c r="N12924" s="61"/>
      <c r="O12924" s="61"/>
      <c r="P12924" s="61"/>
      <c r="Q12924" s="61"/>
      <c r="R12924" s="61"/>
      <c r="S12924" s="61"/>
      <c r="T12924" s="61"/>
      <c r="U12924" s="61"/>
      <c r="V12924" s="61"/>
      <c r="W12924" s="61"/>
      <c r="X12924" s="61"/>
      <c r="Y12924" s="61"/>
      <c r="Z12924" s="61"/>
      <c r="AA12924" s="61"/>
      <c r="AB12924" s="61"/>
      <c r="AC12924" s="61"/>
      <c r="AD12924" s="61"/>
      <c r="AE12924" s="61"/>
      <c r="AF12924" s="61"/>
      <c r="AG12924" s="61"/>
      <c r="AH12924" s="61"/>
      <c r="AI12924" s="61"/>
      <c r="AJ12924" s="61"/>
      <c r="AK12924" s="61"/>
      <c r="AL12924" s="61"/>
      <c r="AM12924" s="61"/>
      <c r="AN12924" s="61"/>
      <c r="AO12924" s="61"/>
      <c r="AP12924" s="62"/>
      <c r="AQ12924" s="61"/>
      <c r="AR12924" s="61"/>
      <c r="AS12924" s="61"/>
      <c r="AT12924" s="61"/>
      <c r="AU12924" s="61"/>
      <c r="AV12924" s="61"/>
      <c r="AW12924" s="60"/>
    </row>
    <row r="12925" s="59" customFormat="1" customHeight="1" spans="1:49">
      <c r="A12925" s="60"/>
      <c r="B12925" s="60"/>
      <c r="C12925" s="60"/>
      <c r="D12925" s="60"/>
      <c r="H12925" s="61"/>
      <c r="I12925" s="61"/>
      <c r="J12925" s="61"/>
      <c r="K12925" s="61"/>
      <c r="L12925" s="61"/>
      <c r="M12925" s="61"/>
      <c r="N12925" s="61"/>
      <c r="O12925" s="61"/>
      <c r="P12925" s="61"/>
      <c r="Q12925" s="61"/>
      <c r="R12925" s="61"/>
      <c r="S12925" s="61"/>
      <c r="T12925" s="61"/>
      <c r="U12925" s="61"/>
      <c r="V12925" s="61"/>
      <c r="W12925" s="61"/>
      <c r="X12925" s="61"/>
      <c r="Y12925" s="61"/>
      <c r="Z12925" s="61"/>
      <c r="AA12925" s="61"/>
      <c r="AB12925" s="61"/>
      <c r="AC12925" s="61"/>
      <c r="AD12925" s="61"/>
      <c r="AE12925" s="61"/>
      <c r="AF12925" s="61"/>
      <c r="AG12925" s="61"/>
      <c r="AH12925" s="61"/>
      <c r="AI12925" s="61"/>
      <c r="AJ12925" s="61"/>
      <c r="AK12925" s="61"/>
      <c r="AL12925" s="61"/>
      <c r="AM12925" s="61"/>
      <c r="AN12925" s="61"/>
      <c r="AO12925" s="61"/>
      <c r="AP12925" s="62"/>
      <c r="AQ12925" s="61"/>
      <c r="AR12925" s="61"/>
      <c r="AS12925" s="61"/>
      <c r="AT12925" s="61"/>
      <c r="AU12925" s="61"/>
      <c r="AV12925" s="61"/>
      <c r="AW12925" s="60"/>
    </row>
    <row r="12926" s="59" customFormat="1" customHeight="1" spans="1:49">
      <c r="A12926" s="60"/>
      <c r="B12926" s="60"/>
      <c r="C12926" s="60"/>
      <c r="D12926" s="60"/>
      <c r="H12926" s="61"/>
      <c r="I12926" s="61"/>
      <c r="J12926" s="61"/>
      <c r="K12926" s="61"/>
      <c r="L12926" s="61"/>
      <c r="M12926" s="61"/>
      <c r="N12926" s="61"/>
      <c r="O12926" s="61"/>
      <c r="P12926" s="61"/>
      <c r="Q12926" s="61"/>
      <c r="R12926" s="61"/>
      <c r="S12926" s="61"/>
      <c r="T12926" s="61"/>
      <c r="U12926" s="61"/>
      <c r="V12926" s="61"/>
      <c r="W12926" s="61"/>
      <c r="X12926" s="61"/>
      <c r="Y12926" s="61"/>
      <c r="Z12926" s="61"/>
      <c r="AA12926" s="61"/>
      <c r="AB12926" s="61"/>
      <c r="AC12926" s="61"/>
      <c r="AD12926" s="61"/>
      <c r="AE12926" s="61"/>
      <c r="AF12926" s="61"/>
      <c r="AG12926" s="61"/>
      <c r="AH12926" s="61"/>
      <c r="AI12926" s="61"/>
      <c r="AJ12926" s="61"/>
      <c r="AK12926" s="61"/>
      <c r="AL12926" s="61"/>
      <c r="AM12926" s="61"/>
      <c r="AN12926" s="61"/>
      <c r="AO12926" s="61"/>
      <c r="AP12926" s="62"/>
      <c r="AQ12926" s="61"/>
      <c r="AR12926" s="61"/>
      <c r="AS12926" s="61"/>
      <c r="AT12926" s="61"/>
      <c r="AU12926" s="61"/>
      <c r="AV12926" s="61"/>
      <c r="AW12926" s="60"/>
    </row>
    <row r="12927" s="59" customFormat="1" customHeight="1" spans="1:49">
      <c r="A12927" s="60"/>
      <c r="B12927" s="60"/>
      <c r="C12927" s="60"/>
      <c r="D12927" s="60"/>
      <c r="H12927" s="61"/>
      <c r="I12927" s="61"/>
      <c r="J12927" s="61"/>
      <c r="K12927" s="61"/>
      <c r="L12927" s="61"/>
      <c r="M12927" s="61"/>
      <c r="N12927" s="61"/>
      <c r="O12927" s="61"/>
      <c r="P12927" s="61"/>
      <c r="Q12927" s="61"/>
      <c r="R12927" s="61"/>
      <c r="S12927" s="61"/>
      <c r="T12927" s="61"/>
      <c r="U12927" s="61"/>
      <c r="V12927" s="61"/>
      <c r="W12927" s="61"/>
      <c r="X12927" s="61"/>
      <c r="Y12927" s="61"/>
      <c r="Z12927" s="61"/>
      <c r="AA12927" s="61"/>
      <c r="AB12927" s="61"/>
      <c r="AC12927" s="61"/>
      <c r="AD12927" s="61"/>
      <c r="AE12927" s="61"/>
      <c r="AF12927" s="61"/>
      <c r="AG12927" s="61"/>
      <c r="AH12927" s="61"/>
      <c r="AI12927" s="61"/>
      <c r="AJ12927" s="61"/>
      <c r="AK12927" s="61"/>
      <c r="AL12927" s="61"/>
      <c r="AM12927" s="61"/>
      <c r="AN12927" s="61"/>
      <c r="AO12927" s="61"/>
      <c r="AP12927" s="62"/>
      <c r="AQ12927" s="61"/>
      <c r="AR12927" s="61"/>
      <c r="AS12927" s="61"/>
      <c r="AT12927" s="61"/>
      <c r="AU12927" s="61"/>
      <c r="AV12927" s="61"/>
      <c r="AW12927" s="60"/>
    </row>
    <row r="12928" s="59" customFormat="1" customHeight="1" spans="1:49">
      <c r="A12928" s="60"/>
      <c r="B12928" s="60"/>
      <c r="C12928" s="60"/>
      <c r="D12928" s="60"/>
      <c r="H12928" s="61"/>
      <c r="I12928" s="61"/>
      <c r="J12928" s="61"/>
      <c r="K12928" s="61"/>
      <c r="L12928" s="61"/>
      <c r="M12928" s="61"/>
      <c r="N12928" s="61"/>
      <c r="O12928" s="61"/>
      <c r="P12928" s="61"/>
      <c r="Q12928" s="61"/>
      <c r="R12928" s="61"/>
      <c r="S12928" s="61"/>
      <c r="T12928" s="61"/>
      <c r="U12928" s="61"/>
      <c r="V12928" s="61"/>
      <c r="W12928" s="61"/>
      <c r="X12928" s="61"/>
      <c r="Y12928" s="61"/>
      <c r="Z12928" s="61"/>
      <c r="AA12928" s="61"/>
      <c r="AB12928" s="61"/>
      <c r="AC12928" s="61"/>
      <c r="AD12928" s="61"/>
      <c r="AE12928" s="61"/>
      <c r="AF12928" s="61"/>
      <c r="AG12928" s="61"/>
      <c r="AH12928" s="61"/>
      <c r="AI12928" s="61"/>
      <c r="AJ12928" s="61"/>
      <c r="AK12928" s="61"/>
      <c r="AL12928" s="61"/>
      <c r="AM12928" s="61"/>
      <c r="AN12928" s="61"/>
      <c r="AO12928" s="61"/>
      <c r="AP12928" s="62"/>
      <c r="AQ12928" s="61"/>
      <c r="AR12928" s="61"/>
      <c r="AS12928" s="61"/>
      <c r="AT12928" s="61"/>
      <c r="AU12928" s="61"/>
      <c r="AV12928" s="61"/>
      <c r="AW12928" s="60"/>
    </row>
    <row r="12929" s="59" customFormat="1" customHeight="1" spans="1:49">
      <c r="A12929" s="60"/>
      <c r="B12929" s="60"/>
      <c r="C12929" s="60"/>
      <c r="D12929" s="60"/>
      <c r="H12929" s="61"/>
      <c r="I12929" s="61"/>
      <c r="J12929" s="61"/>
      <c r="K12929" s="61"/>
      <c r="L12929" s="61"/>
      <c r="M12929" s="61"/>
      <c r="N12929" s="61"/>
      <c r="O12929" s="61"/>
      <c r="P12929" s="61"/>
      <c r="Q12929" s="61"/>
      <c r="R12929" s="61"/>
      <c r="S12929" s="61"/>
      <c r="T12929" s="61"/>
      <c r="U12929" s="61"/>
      <c r="V12929" s="61"/>
      <c r="W12929" s="61"/>
      <c r="X12929" s="61"/>
      <c r="Y12929" s="61"/>
      <c r="Z12929" s="61"/>
      <c r="AA12929" s="61"/>
      <c r="AB12929" s="61"/>
      <c r="AC12929" s="61"/>
      <c r="AD12929" s="61"/>
      <c r="AE12929" s="61"/>
      <c r="AF12929" s="61"/>
      <c r="AG12929" s="61"/>
      <c r="AH12929" s="61"/>
      <c r="AI12929" s="61"/>
      <c r="AJ12929" s="61"/>
      <c r="AK12929" s="61"/>
      <c r="AL12929" s="61"/>
      <c r="AM12929" s="61"/>
      <c r="AN12929" s="61"/>
      <c r="AO12929" s="61"/>
      <c r="AP12929" s="62"/>
      <c r="AQ12929" s="61"/>
      <c r="AR12929" s="61"/>
      <c r="AS12929" s="61"/>
      <c r="AT12929" s="61"/>
      <c r="AU12929" s="61"/>
      <c r="AV12929" s="61"/>
      <c r="AW12929" s="60"/>
    </row>
    <row r="12930" s="59" customFormat="1" customHeight="1" spans="1:49">
      <c r="A12930" s="60"/>
      <c r="B12930" s="60"/>
      <c r="C12930" s="60"/>
      <c r="D12930" s="60"/>
      <c r="H12930" s="61"/>
      <c r="I12930" s="61"/>
      <c r="J12930" s="61"/>
      <c r="K12930" s="61"/>
      <c r="L12930" s="61"/>
      <c r="M12930" s="61"/>
      <c r="N12930" s="61"/>
      <c r="O12930" s="61"/>
      <c r="P12930" s="61"/>
      <c r="Q12930" s="61"/>
      <c r="R12930" s="61"/>
      <c r="S12930" s="61"/>
      <c r="T12930" s="61"/>
      <c r="U12930" s="61"/>
      <c r="V12930" s="61"/>
      <c r="W12930" s="61"/>
      <c r="X12930" s="61"/>
      <c r="Y12930" s="61"/>
      <c r="Z12930" s="61"/>
      <c r="AA12930" s="61"/>
      <c r="AB12930" s="61"/>
      <c r="AC12930" s="61"/>
      <c r="AD12930" s="61"/>
      <c r="AE12930" s="61"/>
      <c r="AF12930" s="61"/>
      <c r="AG12930" s="61"/>
      <c r="AH12930" s="61"/>
      <c r="AI12930" s="61"/>
      <c r="AJ12930" s="61"/>
      <c r="AK12930" s="61"/>
      <c r="AL12930" s="61"/>
      <c r="AM12930" s="61"/>
      <c r="AN12930" s="61"/>
      <c r="AO12930" s="61"/>
      <c r="AP12930" s="62"/>
      <c r="AQ12930" s="61"/>
      <c r="AR12930" s="61"/>
      <c r="AS12930" s="61"/>
      <c r="AT12930" s="61"/>
      <c r="AU12930" s="61"/>
      <c r="AV12930" s="61"/>
      <c r="AW12930" s="60"/>
    </row>
    <row r="12931" s="59" customFormat="1" customHeight="1" spans="1:49">
      <c r="A12931" s="60"/>
      <c r="B12931" s="60"/>
      <c r="C12931" s="60"/>
      <c r="D12931" s="60"/>
      <c r="H12931" s="61"/>
      <c r="I12931" s="61"/>
      <c r="J12931" s="61"/>
      <c r="K12931" s="61"/>
      <c r="L12931" s="61"/>
      <c r="M12931" s="61"/>
      <c r="N12931" s="61"/>
      <c r="O12931" s="61"/>
      <c r="P12931" s="61"/>
      <c r="Q12931" s="61"/>
      <c r="R12931" s="61"/>
      <c r="S12931" s="61"/>
      <c r="T12931" s="61"/>
      <c r="U12931" s="61"/>
      <c r="V12931" s="61"/>
      <c r="W12931" s="61"/>
      <c r="X12931" s="61"/>
      <c r="Y12931" s="61"/>
      <c r="Z12931" s="61"/>
      <c r="AA12931" s="61"/>
      <c r="AB12931" s="61"/>
      <c r="AC12931" s="61"/>
      <c r="AD12931" s="61"/>
      <c r="AE12931" s="61"/>
      <c r="AF12931" s="61"/>
      <c r="AG12931" s="61"/>
      <c r="AH12931" s="61"/>
      <c r="AI12931" s="61"/>
      <c r="AJ12931" s="61"/>
      <c r="AK12931" s="61"/>
      <c r="AL12931" s="61"/>
      <c r="AM12931" s="61"/>
      <c r="AN12931" s="61"/>
      <c r="AO12931" s="61"/>
      <c r="AP12931" s="62"/>
      <c r="AQ12931" s="61"/>
      <c r="AR12931" s="61"/>
      <c r="AS12931" s="61"/>
      <c r="AT12931" s="61"/>
      <c r="AU12931" s="61"/>
      <c r="AV12931" s="61"/>
      <c r="AW12931" s="60"/>
    </row>
    <row r="12932" s="59" customFormat="1" customHeight="1" spans="1:49">
      <c r="A12932" s="60"/>
      <c r="B12932" s="60"/>
      <c r="C12932" s="60"/>
      <c r="D12932" s="60"/>
      <c r="H12932" s="61"/>
      <c r="I12932" s="61"/>
      <c r="J12932" s="61"/>
      <c r="K12932" s="61"/>
      <c r="L12932" s="61"/>
      <c r="M12932" s="61"/>
      <c r="N12932" s="61"/>
      <c r="O12932" s="61"/>
      <c r="P12932" s="61"/>
      <c r="Q12932" s="61"/>
      <c r="R12932" s="61"/>
      <c r="S12932" s="61"/>
      <c r="T12932" s="61"/>
      <c r="U12932" s="61"/>
      <c r="V12932" s="61"/>
      <c r="W12932" s="61"/>
      <c r="X12932" s="61"/>
      <c r="Y12932" s="61"/>
      <c r="Z12932" s="61"/>
      <c r="AA12932" s="61"/>
      <c r="AB12932" s="61"/>
      <c r="AC12932" s="61"/>
      <c r="AD12932" s="61"/>
      <c r="AE12932" s="61"/>
      <c r="AF12932" s="61"/>
      <c r="AG12932" s="61"/>
      <c r="AH12932" s="61"/>
      <c r="AI12932" s="61"/>
      <c r="AJ12932" s="61"/>
      <c r="AK12932" s="61"/>
      <c r="AL12932" s="61"/>
      <c r="AM12932" s="61"/>
      <c r="AN12932" s="61"/>
      <c r="AO12932" s="61"/>
      <c r="AP12932" s="62"/>
      <c r="AQ12932" s="61"/>
      <c r="AR12932" s="61"/>
      <c r="AS12932" s="61"/>
      <c r="AT12932" s="61"/>
      <c r="AU12932" s="61"/>
      <c r="AV12932" s="61"/>
      <c r="AW12932" s="60"/>
    </row>
    <row r="12933" s="59" customFormat="1" customHeight="1" spans="1:49">
      <c r="A12933" s="60"/>
      <c r="B12933" s="60"/>
      <c r="C12933" s="60"/>
      <c r="D12933" s="60"/>
      <c r="H12933" s="61"/>
      <c r="I12933" s="61"/>
      <c r="J12933" s="61"/>
      <c r="K12933" s="61"/>
      <c r="L12933" s="61"/>
      <c r="M12933" s="61"/>
      <c r="N12933" s="61"/>
      <c r="O12933" s="61"/>
      <c r="P12933" s="61"/>
      <c r="Q12933" s="61"/>
      <c r="R12933" s="61"/>
      <c r="S12933" s="61"/>
      <c r="T12933" s="61"/>
      <c r="U12933" s="61"/>
      <c r="V12933" s="61"/>
      <c r="W12933" s="61"/>
      <c r="X12933" s="61"/>
      <c r="Y12933" s="61"/>
      <c r="Z12933" s="61"/>
      <c r="AA12933" s="61"/>
      <c r="AB12933" s="61"/>
      <c r="AC12933" s="61"/>
      <c r="AD12933" s="61"/>
      <c r="AE12933" s="61"/>
      <c r="AF12933" s="61"/>
      <c r="AG12933" s="61"/>
      <c r="AH12933" s="61"/>
      <c r="AI12933" s="61"/>
      <c r="AJ12933" s="61"/>
      <c r="AK12933" s="61"/>
      <c r="AL12933" s="61"/>
      <c r="AM12933" s="61"/>
      <c r="AN12933" s="61"/>
      <c r="AO12933" s="61"/>
      <c r="AP12933" s="62"/>
      <c r="AQ12933" s="61"/>
      <c r="AR12933" s="61"/>
      <c r="AS12933" s="61"/>
      <c r="AT12933" s="61"/>
      <c r="AU12933" s="61"/>
      <c r="AV12933" s="61"/>
      <c r="AW12933" s="60"/>
    </row>
    <row r="12934" s="59" customFormat="1" customHeight="1" spans="1:49">
      <c r="A12934" s="60"/>
      <c r="B12934" s="60"/>
      <c r="C12934" s="60"/>
      <c r="D12934" s="60"/>
      <c r="H12934" s="61"/>
      <c r="I12934" s="61"/>
      <c r="J12934" s="61"/>
      <c r="K12934" s="61"/>
      <c r="L12934" s="61"/>
      <c r="M12934" s="61"/>
      <c r="N12934" s="61"/>
      <c r="O12934" s="61"/>
      <c r="P12934" s="61"/>
      <c r="Q12934" s="61"/>
      <c r="R12934" s="61"/>
      <c r="S12934" s="61"/>
      <c r="T12934" s="61"/>
      <c r="U12934" s="61"/>
      <c r="V12934" s="61"/>
      <c r="W12934" s="61"/>
      <c r="X12934" s="61"/>
      <c r="Y12934" s="61"/>
      <c r="Z12934" s="61"/>
      <c r="AA12934" s="61"/>
      <c r="AB12934" s="61"/>
      <c r="AC12934" s="61"/>
      <c r="AD12934" s="61"/>
      <c r="AE12934" s="61"/>
      <c r="AF12934" s="61"/>
      <c r="AG12934" s="61"/>
      <c r="AH12934" s="61"/>
      <c r="AI12934" s="61"/>
      <c r="AJ12934" s="61"/>
      <c r="AK12934" s="61"/>
      <c r="AL12934" s="61"/>
      <c r="AM12934" s="61"/>
      <c r="AN12934" s="61"/>
      <c r="AO12934" s="61"/>
      <c r="AP12934" s="62"/>
      <c r="AQ12934" s="61"/>
      <c r="AR12934" s="61"/>
      <c r="AS12934" s="61"/>
      <c r="AT12934" s="61"/>
      <c r="AU12934" s="61"/>
      <c r="AV12934" s="61"/>
      <c r="AW12934" s="60"/>
    </row>
    <row r="12935" s="59" customFormat="1" customHeight="1" spans="1:49">
      <c r="A12935" s="60"/>
      <c r="B12935" s="60"/>
      <c r="C12935" s="60"/>
      <c r="D12935" s="60"/>
      <c r="H12935" s="61"/>
      <c r="I12935" s="61"/>
      <c r="J12935" s="61"/>
      <c r="K12935" s="61"/>
      <c r="L12935" s="61"/>
      <c r="M12935" s="61"/>
      <c r="N12935" s="61"/>
      <c r="O12935" s="61"/>
      <c r="P12935" s="61"/>
      <c r="Q12935" s="61"/>
      <c r="R12935" s="61"/>
      <c r="S12935" s="61"/>
      <c r="T12935" s="61"/>
      <c r="U12935" s="61"/>
      <c r="V12935" s="61"/>
      <c r="W12935" s="61"/>
      <c r="X12935" s="61"/>
      <c r="Y12935" s="61"/>
      <c r="Z12935" s="61"/>
      <c r="AA12935" s="61"/>
      <c r="AB12935" s="61"/>
      <c r="AC12935" s="61"/>
      <c r="AD12935" s="61"/>
      <c r="AE12935" s="61"/>
      <c r="AF12935" s="61"/>
      <c r="AG12935" s="61"/>
      <c r="AH12935" s="61"/>
      <c r="AI12935" s="61"/>
      <c r="AJ12935" s="61"/>
      <c r="AK12935" s="61"/>
      <c r="AL12935" s="61"/>
      <c r="AM12935" s="61"/>
      <c r="AN12935" s="61"/>
      <c r="AO12935" s="61"/>
      <c r="AP12935" s="62"/>
      <c r="AQ12935" s="61"/>
      <c r="AR12935" s="61"/>
      <c r="AS12935" s="61"/>
      <c r="AT12935" s="61"/>
      <c r="AU12935" s="61"/>
      <c r="AV12935" s="61"/>
      <c r="AW12935" s="60"/>
    </row>
    <row r="12936" s="59" customFormat="1" customHeight="1" spans="1:49">
      <c r="A12936" s="60"/>
      <c r="B12936" s="60"/>
      <c r="C12936" s="60"/>
      <c r="D12936" s="60"/>
      <c r="H12936" s="61"/>
      <c r="I12936" s="61"/>
      <c r="J12936" s="61"/>
      <c r="K12936" s="61"/>
      <c r="L12936" s="61"/>
      <c r="M12936" s="61"/>
      <c r="N12936" s="61"/>
      <c r="O12936" s="61"/>
      <c r="P12936" s="61"/>
      <c r="Q12936" s="61"/>
      <c r="R12936" s="61"/>
      <c r="S12936" s="61"/>
      <c r="T12936" s="61"/>
      <c r="U12936" s="61"/>
      <c r="V12936" s="61"/>
      <c r="W12936" s="61"/>
      <c r="X12936" s="61"/>
      <c r="Y12936" s="61"/>
      <c r="Z12936" s="61"/>
      <c r="AA12936" s="61"/>
      <c r="AB12936" s="61"/>
      <c r="AC12936" s="61"/>
      <c r="AD12936" s="61"/>
      <c r="AE12936" s="61"/>
      <c r="AF12936" s="61"/>
      <c r="AG12936" s="61"/>
      <c r="AH12936" s="61"/>
      <c r="AI12936" s="61"/>
      <c r="AJ12936" s="61"/>
      <c r="AK12936" s="61"/>
      <c r="AL12936" s="61"/>
      <c r="AM12936" s="61"/>
      <c r="AN12936" s="61"/>
      <c r="AO12936" s="61"/>
      <c r="AP12936" s="62"/>
      <c r="AQ12936" s="61"/>
      <c r="AR12936" s="61"/>
      <c r="AS12936" s="61"/>
      <c r="AT12936" s="61"/>
      <c r="AU12936" s="61"/>
      <c r="AV12936" s="61"/>
      <c r="AW12936" s="60"/>
    </row>
    <row r="12937" s="59" customFormat="1" customHeight="1" spans="1:49">
      <c r="A12937" s="60"/>
      <c r="B12937" s="60"/>
      <c r="C12937" s="60"/>
      <c r="D12937" s="60"/>
      <c r="H12937" s="61"/>
      <c r="I12937" s="61"/>
      <c r="J12937" s="61"/>
      <c r="K12937" s="61"/>
      <c r="L12937" s="61"/>
      <c r="M12937" s="61"/>
      <c r="N12937" s="61"/>
      <c r="O12937" s="61"/>
      <c r="P12937" s="61"/>
      <c r="Q12937" s="61"/>
      <c r="R12937" s="61"/>
      <c r="S12937" s="61"/>
      <c r="T12937" s="61"/>
      <c r="U12937" s="61"/>
      <c r="V12937" s="61"/>
      <c r="W12937" s="61"/>
      <c r="X12937" s="61"/>
      <c r="Y12937" s="61"/>
      <c r="Z12937" s="61"/>
      <c r="AA12937" s="61"/>
      <c r="AB12937" s="61"/>
      <c r="AC12937" s="61"/>
      <c r="AD12937" s="61"/>
      <c r="AE12937" s="61"/>
      <c r="AF12937" s="61"/>
      <c r="AG12937" s="61"/>
      <c r="AH12937" s="61"/>
      <c r="AI12937" s="61"/>
      <c r="AJ12937" s="61"/>
      <c r="AK12937" s="61"/>
      <c r="AL12937" s="61"/>
      <c r="AM12937" s="61"/>
      <c r="AN12937" s="61"/>
      <c r="AO12937" s="61"/>
      <c r="AP12937" s="62"/>
      <c r="AQ12937" s="61"/>
      <c r="AR12937" s="61"/>
      <c r="AS12937" s="61"/>
      <c r="AT12937" s="61"/>
      <c r="AU12937" s="61"/>
      <c r="AV12937" s="61"/>
      <c r="AW12937" s="60"/>
    </row>
    <row r="12938" s="59" customFormat="1" customHeight="1" spans="1:49">
      <c r="A12938" s="60"/>
      <c r="B12938" s="60"/>
      <c r="C12938" s="60"/>
      <c r="D12938" s="60"/>
      <c r="H12938" s="61"/>
      <c r="I12938" s="61"/>
      <c r="J12938" s="61"/>
      <c r="K12938" s="61"/>
      <c r="L12938" s="61"/>
      <c r="M12938" s="61"/>
      <c r="N12938" s="61"/>
      <c r="O12938" s="61"/>
      <c r="P12938" s="61"/>
      <c r="Q12938" s="61"/>
      <c r="R12938" s="61"/>
      <c r="S12938" s="61"/>
      <c r="T12938" s="61"/>
      <c r="U12938" s="61"/>
      <c r="V12938" s="61"/>
      <c r="W12938" s="61"/>
      <c r="X12938" s="61"/>
      <c r="Y12938" s="61"/>
      <c r="Z12938" s="61"/>
      <c r="AA12938" s="61"/>
      <c r="AB12938" s="61"/>
      <c r="AC12938" s="61"/>
      <c r="AD12938" s="61"/>
      <c r="AE12938" s="61"/>
      <c r="AF12938" s="61"/>
      <c r="AG12938" s="61"/>
      <c r="AH12938" s="61"/>
      <c r="AI12938" s="61"/>
      <c r="AJ12938" s="61"/>
      <c r="AK12938" s="61"/>
      <c r="AL12938" s="61"/>
      <c r="AM12938" s="61"/>
      <c r="AN12938" s="61"/>
      <c r="AO12938" s="61"/>
      <c r="AP12938" s="62"/>
      <c r="AQ12938" s="61"/>
      <c r="AR12938" s="61"/>
      <c r="AS12938" s="61"/>
      <c r="AT12938" s="61"/>
      <c r="AU12938" s="61"/>
      <c r="AV12938" s="61"/>
      <c r="AW12938" s="60"/>
    </row>
    <row r="12939" s="59" customFormat="1" customHeight="1" spans="1:49">
      <c r="A12939" s="60"/>
      <c r="B12939" s="60"/>
      <c r="C12939" s="60"/>
      <c r="D12939" s="60"/>
      <c r="H12939" s="61"/>
      <c r="I12939" s="61"/>
      <c r="J12939" s="61"/>
      <c r="K12939" s="61"/>
      <c r="L12939" s="61"/>
      <c r="M12939" s="61"/>
      <c r="N12939" s="61"/>
      <c r="O12939" s="61"/>
      <c r="P12939" s="61"/>
      <c r="Q12939" s="61"/>
      <c r="R12939" s="61"/>
      <c r="S12939" s="61"/>
      <c r="T12939" s="61"/>
      <c r="U12939" s="61"/>
      <c r="V12939" s="61"/>
      <c r="W12939" s="61"/>
      <c r="X12939" s="61"/>
      <c r="Y12939" s="61"/>
      <c r="Z12939" s="61"/>
      <c r="AA12939" s="61"/>
      <c r="AB12939" s="61"/>
      <c r="AC12939" s="61"/>
      <c r="AD12939" s="61"/>
      <c r="AE12939" s="61"/>
      <c r="AF12939" s="61"/>
      <c r="AG12939" s="61"/>
      <c r="AH12939" s="61"/>
      <c r="AI12939" s="61"/>
      <c r="AJ12939" s="61"/>
      <c r="AK12939" s="61"/>
      <c r="AL12939" s="61"/>
      <c r="AM12939" s="61"/>
      <c r="AN12939" s="61"/>
      <c r="AO12939" s="61"/>
      <c r="AP12939" s="62"/>
      <c r="AQ12939" s="61"/>
      <c r="AR12939" s="61"/>
      <c r="AS12939" s="61"/>
      <c r="AT12939" s="61"/>
      <c r="AU12939" s="61"/>
      <c r="AV12939" s="61"/>
      <c r="AW12939" s="60"/>
    </row>
    <row r="12940" s="59" customFormat="1" customHeight="1" spans="1:49">
      <c r="A12940" s="60"/>
      <c r="B12940" s="60"/>
      <c r="C12940" s="60"/>
      <c r="D12940" s="60"/>
      <c r="H12940" s="61"/>
      <c r="I12940" s="61"/>
      <c r="J12940" s="61"/>
      <c r="K12940" s="61"/>
      <c r="L12940" s="61"/>
      <c r="M12940" s="61"/>
      <c r="N12940" s="61"/>
      <c r="O12940" s="61"/>
      <c r="P12940" s="61"/>
      <c r="Q12940" s="61"/>
      <c r="R12940" s="61"/>
      <c r="S12940" s="61"/>
      <c r="T12940" s="61"/>
      <c r="U12940" s="61"/>
      <c r="V12940" s="61"/>
      <c r="W12940" s="61"/>
      <c r="X12940" s="61"/>
      <c r="Y12940" s="61"/>
      <c r="Z12940" s="61"/>
      <c r="AA12940" s="61"/>
      <c r="AB12940" s="61"/>
      <c r="AC12940" s="61"/>
      <c r="AD12940" s="61"/>
      <c r="AE12940" s="61"/>
      <c r="AF12940" s="61"/>
      <c r="AG12940" s="61"/>
      <c r="AH12940" s="61"/>
      <c r="AI12940" s="61"/>
      <c r="AJ12940" s="61"/>
      <c r="AK12940" s="61"/>
      <c r="AL12940" s="61"/>
      <c r="AM12940" s="61"/>
      <c r="AN12940" s="61"/>
      <c r="AO12940" s="61"/>
      <c r="AP12940" s="62"/>
      <c r="AQ12940" s="61"/>
      <c r="AR12940" s="61"/>
      <c r="AS12940" s="61"/>
      <c r="AT12940" s="61"/>
      <c r="AU12940" s="61"/>
      <c r="AV12940" s="61"/>
      <c r="AW12940" s="60"/>
    </row>
    <row r="12941" s="59" customFormat="1" customHeight="1" spans="1:49">
      <c r="A12941" s="60"/>
      <c r="B12941" s="60"/>
      <c r="C12941" s="60"/>
      <c r="D12941" s="60"/>
      <c r="H12941" s="61"/>
      <c r="I12941" s="61"/>
      <c r="J12941" s="61"/>
      <c r="K12941" s="61"/>
      <c r="L12941" s="61"/>
      <c r="M12941" s="61"/>
      <c r="N12941" s="61"/>
      <c r="O12941" s="61"/>
      <c r="P12941" s="61"/>
      <c r="Q12941" s="61"/>
      <c r="R12941" s="61"/>
      <c r="S12941" s="61"/>
      <c r="T12941" s="61"/>
      <c r="U12941" s="61"/>
      <c r="V12941" s="61"/>
      <c r="W12941" s="61"/>
      <c r="X12941" s="61"/>
      <c r="Y12941" s="61"/>
      <c r="Z12941" s="61"/>
      <c r="AA12941" s="61"/>
      <c r="AB12941" s="61"/>
      <c r="AC12941" s="61"/>
      <c r="AD12941" s="61"/>
      <c r="AE12941" s="61"/>
      <c r="AF12941" s="61"/>
      <c r="AG12941" s="61"/>
      <c r="AH12941" s="61"/>
      <c r="AI12941" s="61"/>
      <c r="AJ12941" s="61"/>
      <c r="AK12941" s="61"/>
      <c r="AL12941" s="61"/>
      <c r="AM12941" s="61"/>
      <c r="AN12941" s="61"/>
      <c r="AO12941" s="61"/>
      <c r="AP12941" s="62"/>
      <c r="AQ12941" s="61"/>
      <c r="AR12941" s="61"/>
      <c r="AS12941" s="61"/>
      <c r="AT12941" s="61"/>
      <c r="AU12941" s="61"/>
      <c r="AV12941" s="61"/>
      <c r="AW12941" s="60"/>
    </row>
    <row r="12942" s="59" customFormat="1" customHeight="1" spans="1:49">
      <c r="A12942" s="60"/>
      <c r="B12942" s="60"/>
      <c r="C12942" s="60"/>
      <c r="D12942" s="60"/>
      <c r="H12942" s="61"/>
      <c r="I12942" s="61"/>
      <c r="J12942" s="61"/>
      <c r="K12942" s="61"/>
      <c r="L12942" s="61"/>
      <c r="M12942" s="61"/>
      <c r="N12942" s="61"/>
      <c r="O12942" s="61"/>
      <c r="P12942" s="61"/>
      <c r="Q12942" s="61"/>
      <c r="R12942" s="61"/>
      <c r="S12942" s="61"/>
      <c r="T12942" s="61"/>
      <c r="U12942" s="61"/>
      <c r="V12942" s="61"/>
      <c r="W12942" s="61"/>
      <c r="X12942" s="61"/>
      <c r="Y12942" s="61"/>
      <c r="Z12942" s="61"/>
      <c r="AA12942" s="61"/>
      <c r="AB12942" s="61"/>
      <c r="AC12942" s="61"/>
      <c r="AD12942" s="61"/>
      <c r="AE12942" s="61"/>
      <c r="AF12942" s="61"/>
      <c r="AG12942" s="61"/>
      <c r="AH12942" s="61"/>
      <c r="AI12942" s="61"/>
      <c r="AJ12942" s="61"/>
      <c r="AK12942" s="61"/>
      <c r="AL12942" s="61"/>
      <c r="AM12942" s="61"/>
      <c r="AN12942" s="61"/>
      <c r="AO12942" s="61"/>
      <c r="AP12942" s="62"/>
      <c r="AQ12942" s="61"/>
      <c r="AR12942" s="61"/>
      <c r="AS12942" s="61"/>
      <c r="AT12942" s="61"/>
      <c r="AU12942" s="61"/>
      <c r="AV12942" s="61"/>
      <c r="AW12942" s="60"/>
    </row>
    <row r="12943" s="59" customFormat="1" customHeight="1" spans="1:49">
      <c r="A12943" s="60"/>
      <c r="B12943" s="60"/>
      <c r="C12943" s="60"/>
      <c r="D12943" s="60"/>
      <c r="H12943" s="61"/>
      <c r="I12943" s="61"/>
      <c r="J12943" s="61"/>
      <c r="K12943" s="61"/>
      <c r="L12943" s="61"/>
      <c r="M12943" s="61"/>
      <c r="N12943" s="61"/>
      <c r="O12943" s="61"/>
      <c r="P12943" s="61"/>
      <c r="Q12943" s="61"/>
      <c r="R12943" s="61"/>
      <c r="S12943" s="61"/>
      <c r="T12943" s="61"/>
      <c r="U12943" s="61"/>
      <c r="V12943" s="61"/>
      <c r="W12943" s="61"/>
      <c r="X12943" s="61"/>
      <c r="Y12943" s="61"/>
      <c r="Z12943" s="61"/>
      <c r="AA12943" s="61"/>
      <c r="AB12943" s="61"/>
      <c r="AC12943" s="61"/>
      <c r="AD12943" s="61"/>
      <c r="AE12943" s="61"/>
      <c r="AF12943" s="61"/>
      <c r="AG12943" s="61"/>
      <c r="AH12943" s="61"/>
      <c r="AI12943" s="61"/>
      <c r="AJ12943" s="61"/>
      <c r="AK12943" s="61"/>
      <c r="AL12943" s="61"/>
      <c r="AM12943" s="61"/>
      <c r="AN12943" s="61"/>
      <c r="AO12943" s="61"/>
      <c r="AP12943" s="62"/>
      <c r="AQ12943" s="61"/>
      <c r="AR12943" s="61"/>
      <c r="AS12943" s="61"/>
      <c r="AT12943" s="61"/>
      <c r="AU12943" s="61"/>
      <c r="AV12943" s="61"/>
      <c r="AW12943" s="60"/>
    </row>
    <row r="12944" s="59" customFormat="1" customHeight="1" spans="1:49">
      <c r="A12944" s="60"/>
      <c r="B12944" s="60"/>
      <c r="C12944" s="60"/>
      <c r="D12944" s="60"/>
      <c r="H12944" s="61"/>
      <c r="I12944" s="61"/>
      <c r="J12944" s="61"/>
      <c r="K12944" s="61"/>
      <c r="L12944" s="61"/>
      <c r="M12944" s="61"/>
      <c r="N12944" s="61"/>
      <c r="O12944" s="61"/>
      <c r="P12944" s="61"/>
      <c r="Q12944" s="61"/>
      <c r="R12944" s="61"/>
      <c r="S12944" s="61"/>
      <c r="T12944" s="61"/>
      <c r="U12944" s="61"/>
      <c r="V12944" s="61"/>
      <c r="W12944" s="61"/>
      <c r="X12944" s="61"/>
      <c r="Y12944" s="61"/>
      <c r="Z12944" s="61"/>
      <c r="AA12944" s="61"/>
      <c r="AB12944" s="61"/>
      <c r="AC12944" s="61"/>
      <c r="AD12944" s="61"/>
      <c r="AE12944" s="61"/>
      <c r="AF12944" s="61"/>
      <c r="AG12944" s="61"/>
      <c r="AH12944" s="61"/>
      <c r="AI12944" s="61"/>
      <c r="AJ12944" s="61"/>
      <c r="AK12944" s="61"/>
      <c r="AL12944" s="61"/>
      <c r="AM12944" s="61"/>
      <c r="AN12944" s="61"/>
      <c r="AO12944" s="61"/>
      <c r="AP12944" s="62"/>
      <c r="AQ12944" s="61"/>
      <c r="AR12944" s="61"/>
      <c r="AS12944" s="61"/>
      <c r="AT12944" s="61"/>
      <c r="AU12944" s="61"/>
      <c r="AV12944" s="61"/>
      <c r="AW12944" s="60"/>
    </row>
    <row r="12945" s="59" customFormat="1" customHeight="1" spans="1:49">
      <c r="A12945" s="60"/>
      <c r="B12945" s="60"/>
      <c r="C12945" s="60"/>
      <c r="D12945" s="60"/>
      <c r="H12945" s="61"/>
      <c r="I12945" s="61"/>
      <c r="J12945" s="61"/>
      <c r="K12945" s="61"/>
      <c r="L12945" s="61"/>
      <c r="M12945" s="61"/>
      <c r="N12945" s="61"/>
      <c r="O12945" s="61"/>
      <c r="P12945" s="61"/>
      <c r="Q12945" s="61"/>
      <c r="R12945" s="61"/>
      <c r="S12945" s="61"/>
      <c r="T12945" s="61"/>
      <c r="U12945" s="61"/>
      <c r="V12945" s="61"/>
      <c r="W12945" s="61"/>
      <c r="X12945" s="61"/>
      <c r="Y12945" s="61"/>
      <c r="Z12945" s="61"/>
      <c r="AA12945" s="61"/>
      <c r="AB12945" s="61"/>
      <c r="AC12945" s="61"/>
      <c r="AD12945" s="61"/>
      <c r="AE12945" s="61"/>
      <c r="AF12945" s="61"/>
      <c r="AG12945" s="61"/>
      <c r="AH12945" s="61"/>
      <c r="AI12945" s="61"/>
      <c r="AJ12945" s="61"/>
      <c r="AK12945" s="61"/>
      <c r="AL12945" s="61"/>
      <c r="AM12945" s="61"/>
      <c r="AN12945" s="61"/>
      <c r="AO12945" s="61"/>
      <c r="AP12945" s="62"/>
      <c r="AQ12945" s="61"/>
      <c r="AR12945" s="61"/>
      <c r="AS12945" s="61"/>
      <c r="AT12945" s="61"/>
      <c r="AU12945" s="61"/>
      <c r="AV12945" s="61"/>
      <c r="AW12945" s="60"/>
    </row>
    <row r="12946" s="59" customFormat="1" customHeight="1" spans="1:49">
      <c r="A12946" s="60"/>
      <c r="B12946" s="60"/>
      <c r="C12946" s="60"/>
      <c r="D12946" s="60"/>
      <c r="H12946" s="61"/>
      <c r="I12946" s="61"/>
      <c r="J12946" s="61"/>
      <c r="K12946" s="61"/>
      <c r="L12946" s="61"/>
      <c r="M12946" s="61"/>
      <c r="N12946" s="61"/>
      <c r="O12946" s="61"/>
      <c r="P12946" s="61"/>
      <c r="Q12946" s="61"/>
      <c r="R12946" s="61"/>
      <c r="S12946" s="61"/>
      <c r="T12946" s="61"/>
      <c r="U12946" s="61"/>
      <c r="V12946" s="61"/>
      <c r="W12946" s="61"/>
      <c r="X12946" s="61"/>
      <c r="Y12946" s="61"/>
      <c r="Z12946" s="61"/>
      <c r="AA12946" s="61"/>
      <c r="AB12946" s="61"/>
      <c r="AC12946" s="61"/>
      <c r="AD12946" s="61"/>
      <c r="AE12946" s="61"/>
      <c r="AF12946" s="61"/>
      <c r="AG12946" s="61"/>
      <c r="AH12946" s="61"/>
      <c r="AI12946" s="61"/>
      <c r="AJ12946" s="61"/>
      <c r="AK12946" s="61"/>
      <c r="AL12946" s="61"/>
      <c r="AM12946" s="61"/>
      <c r="AN12946" s="61"/>
      <c r="AO12946" s="61"/>
      <c r="AP12946" s="62"/>
      <c r="AQ12946" s="61"/>
      <c r="AR12946" s="61"/>
      <c r="AS12946" s="61"/>
      <c r="AT12946" s="61"/>
      <c r="AU12946" s="61"/>
      <c r="AV12946" s="61"/>
      <c r="AW12946" s="60"/>
    </row>
    <row r="12947" s="59" customFormat="1" customHeight="1" spans="1:49">
      <c r="A12947" s="60"/>
      <c r="B12947" s="60"/>
      <c r="C12947" s="60"/>
      <c r="D12947" s="60"/>
      <c r="H12947" s="61"/>
      <c r="I12947" s="61"/>
      <c r="J12947" s="61"/>
      <c r="K12947" s="61"/>
      <c r="L12947" s="61"/>
      <c r="M12947" s="61"/>
      <c r="N12947" s="61"/>
      <c r="O12947" s="61"/>
      <c r="P12947" s="61"/>
      <c r="Q12947" s="61"/>
      <c r="R12947" s="61"/>
      <c r="S12947" s="61"/>
      <c r="T12947" s="61"/>
      <c r="U12947" s="61"/>
      <c r="V12947" s="61"/>
      <c r="W12947" s="61"/>
      <c r="X12947" s="61"/>
      <c r="Y12947" s="61"/>
      <c r="Z12947" s="61"/>
      <c r="AA12947" s="61"/>
      <c r="AB12947" s="61"/>
      <c r="AC12947" s="61"/>
      <c r="AD12947" s="61"/>
      <c r="AE12947" s="61"/>
      <c r="AF12947" s="61"/>
      <c r="AG12947" s="61"/>
      <c r="AH12947" s="61"/>
      <c r="AI12947" s="61"/>
      <c r="AJ12947" s="61"/>
      <c r="AK12947" s="61"/>
      <c r="AL12947" s="61"/>
      <c r="AM12947" s="61"/>
      <c r="AN12947" s="61"/>
      <c r="AO12947" s="61"/>
      <c r="AP12947" s="62"/>
      <c r="AQ12947" s="61"/>
      <c r="AR12947" s="61"/>
      <c r="AS12947" s="61"/>
      <c r="AT12947" s="61"/>
      <c r="AU12947" s="61"/>
      <c r="AV12947" s="61"/>
      <c r="AW12947" s="60"/>
    </row>
    <row r="12948" s="59" customFormat="1" customHeight="1" spans="1:49">
      <c r="A12948" s="60"/>
      <c r="B12948" s="60"/>
      <c r="C12948" s="60"/>
      <c r="D12948" s="60"/>
      <c r="H12948" s="61"/>
      <c r="I12948" s="61"/>
      <c r="J12948" s="61"/>
      <c r="K12948" s="61"/>
      <c r="L12948" s="61"/>
      <c r="M12948" s="61"/>
      <c r="N12948" s="61"/>
      <c r="O12948" s="61"/>
      <c r="P12948" s="61"/>
      <c r="Q12948" s="61"/>
      <c r="R12948" s="61"/>
      <c r="S12948" s="61"/>
      <c r="T12948" s="61"/>
      <c r="U12948" s="61"/>
      <c r="V12948" s="61"/>
      <c r="W12948" s="61"/>
      <c r="X12948" s="61"/>
      <c r="Y12948" s="61"/>
      <c r="Z12948" s="61"/>
      <c r="AA12948" s="61"/>
      <c r="AB12948" s="61"/>
      <c r="AC12948" s="61"/>
      <c r="AD12948" s="61"/>
      <c r="AE12948" s="61"/>
      <c r="AF12948" s="61"/>
      <c r="AG12948" s="61"/>
      <c r="AH12948" s="61"/>
      <c r="AI12948" s="61"/>
      <c r="AJ12948" s="61"/>
      <c r="AK12948" s="61"/>
      <c r="AL12948" s="61"/>
      <c r="AM12948" s="61"/>
      <c r="AN12948" s="61"/>
      <c r="AO12948" s="61"/>
      <c r="AP12948" s="62"/>
      <c r="AQ12948" s="61"/>
      <c r="AR12948" s="61"/>
      <c r="AS12948" s="61"/>
      <c r="AT12948" s="61"/>
      <c r="AU12948" s="61"/>
      <c r="AV12948" s="61"/>
      <c r="AW12948" s="60"/>
    </row>
    <row r="12949" s="59" customFormat="1" customHeight="1" spans="1:49">
      <c r="A12949" s="60"/>
      <c r="B12949" s="60"/>
      <c r="C12949" s="60"/>
      <c r="D12949" s="60"/>
      <c r="H12949" s="61"/>
      <c r="I12949" s="61"/>
      <c r="J12949" s="61"/>
      <c r="K12949" s="61"/>
      <c r="L12949" s="61"/>
      <c r="M12949" s="61"/>
      <c r="N12949" s="61"/>
      <c r="O12949" s="61"/>
      <c r="P12949" s="61"/>
      <c r="Q12949" s="61"/>
      <c r="R12949" s="61"/>
      <c r="S12949" s="61"/>
      <c r="T12949" s="61"/>
      <c r="U12949" s="61"/>
      <c r="V12949" s="61"/>
      <c r="W12949" s="61"/>
      <c r="X12949" s="61"/>
      <c r="Y12949" s="61"/>
      <c r="Z12949" s="61"/>
      <c r="AA12949" s="61"/>
      <c r="AB12949" s="61"/>
      <c r="AC12949" s="61"/>
      <c r="AD12949" s="61"/>
      <c r="AE12949" s="61"/>
      <c r="AF12949" s="61"/>
      <c r="AG12949" s="61"/>
      <c r="AH12949" s="61"/>
      <c r="AI12949" s="61"/>
      <c r="AJ12949" s="61"/>
      <c r="AK12949" s="61"/>
      <c r="AL12949" s="61"/>
      <c r="AM12949" s="61"/>
      <c r="AN12949" s="61"/>
      <c r="AO12949" s="61"/>
      <c r="AP12949" s="62"/>
      <c r="AQ12949" s="61"/>
      <c r="AR12949" s="61"/>
      <c r="AS12949" s="61"/>
      <c r="AT12949" s="61"/>
      <c r="AU12949" s="61"/>
      <c r="AV12949" s="61"/>
      <c r="AW12949" s="60"/>
    </row>
    <row r="12950" s="59" customFormat="1" customHeight="1" spans="1:49">
      <c r="A12950" s="60"/>
      <c r="B12950" s="60"/>
      <c r="C12950" s="60"/>
      <c r="D12950" s="60"/>
      <c r="H12950" s="61"/>
      <c r="I12950" s="61"/>
      <c r="J12950" s="61"/>
      <c r="K12950" s="61"/>
      <c r="L12950" s="61"/>
      <c r="M12950" s="61"/>
      <c r="N12950" s="61"/>
      <c r="O12950" s="61"/>
      <c r="P12950" s="61"/>
      <c r="Q12950" s="61"/>
      <c r="R12950" s="61"/>
      <c r="S12950" s="61"/>
      <c r="T12950" s="61"/>
      <c r="U12950" s="61"/>
      <c r="V12950" s="61"/>
      <c r="W12950" s="61"/>
      <c r="X12950" s="61"/>
      <c r="Y12950" s="61"/>
      <c r="Z12950" s="61"/>
      <c r="AA12950" s="61"/>
      <c r="AB12950" s="61"/>
      <c r="AC12950" s="61"/>
      <c r="AD12950" s="61"/>
      <c r="AE12950" s="61"/>
      <c r="AF12950" s="61"/>
      <c r="AG12950" s="61"/>
      <c r="AH12950" s="61"/>
      <c r="AI12950" s="61"/>
      <c r="AJ12950" s="61"/>
      <c r="AK12950" s="61"/>
      <c r="AL12950" s="61"/>
      <c r="AM12950" s="61"/>
      <c r="AN12950" s="61"/>
      <c r="AO12950" s="61"/>
      <c r="AP12950" s="62"/>
      <c r="AQ12950" s="61"/>
      <c r="AR12950" s="61"/>
      <c r="AS12950" s="61"/>
      <c r="AT12950" s="61"/>
      <c r="AU12950" s="61"/>
      <c r="AV12950" s="61"/>
      <c r="AW12950" s="60"/>
    </row>
    <row r="12951" s="59" customFormat="1" customHeight="1" spans="1:49">
      <c r="A12951" s="60"/>
      <c r="B12951" s="60"/>
      <c r="C12951" s="60"/>
      <c r="D12951" s="60"/>
      <c r="H12951" s="61"/>
      <c r="I12951" s="61"/>
      <c r="J12951" s="61"/>
      <c r="K12951" s="61"/>
      <c r="L12951" s="61"/>
      <c r="M12951" s="61"/>
      <c r="N12951" s="61"/>
      <c r="O12951" s="61"/>
      <c r="P12951" s="61"/>
      <c r="Q12951" s="61"/>
      <c r="R12951" s="61"/>
      <c r="S12951" s="61"/>
      <c r="T12951" s="61"/>
      <c r="U12951" s="61"/>
      <c r="V12951" s="61"/>
      <c r="W12951" s="61"/>
      <c r="X12951" s="61"/>
      <c r="Y12951" s="61"/>
      <c r="Z12951" s="61"/>
      <c r="AA12951" s="61"/>
      <c r="AB12951" s="61"/>
      <c r="AC12951" s="61"/>
      <c r="AD12951" s="61"/>
      <c r="AE12951" s="61"/>
      <c r="AF12951" s="61"/>
      <c r="AG12951" s="61"/>
      <c r="AH12951" s="61"/>
      <c r="AI12951" s="61"/>
      <c r="AJ12951" s="61"/>
      <c r="AK12951" s="61"/>
      <c r="AL12951" s="61"/>
      <c r="AM12951" s="61"/>
      <c r="AN12951" s="61"/>
      <c r="AO12951" s="61"/>
      <c r="AP12951" s="62"/>
      <c r="AQ12951" s="61"/>
      <c r="AR12951" s="61"/>
      <c r="AS12951" s="61"/>
      <c r="AT12951" s="61"/>
      <c r="AU12951" s="61"/>
      <c r="AV12951" s="61"/>
      <c r="AW12951" s="60"/>
    </row>
    <row r="12952" s="59" customFormat="1" customHeight="1" spans="1:49">
      <c r="A12952" s="60"/>
      <c r="B12952" s="60"/>
      <c r="C12952" s="60"/>
      <c r="D12952" s="60"/>
      <c r="H12952" s="61"/>
      <c r="I12952" s="61"/>
      <c r="J12952" s="61"/>
      <c r="K12952" s="61"/>
      <c r="L12952" s="61"/>
      <c r="M12952" s="61"/>
      <c r="N12952" s="61"/>
      <c r="O12952" s="61"/>
      <c r="P12952" s="61"/>
      <c r="Q12952" s="61"/>
      <c r="R12952" s="61"/>
      <c r="S12952" s="61"/>
      <c r="T12952" s="61"/>
      <c r="U12952" s="61"/>
      <c r="V12952" s="61"/>
      <c r="W12952" s="61"/>
      <c r="X12952" s="61"/>
      <c r="Y12952" s="61"/>
      <c r="Z12952" s="61"/>
      <c r="AA12952" s="61"/>
      <c r="AB12952" s="61"/>
      <c r="AC12952" s="61"/>
      <c r="AD12952" s="61"/>
      <c r="AE12952" s="61"/>
      <c r="AF12952" s="61"/>
      <c r="AG12952" s="61"/>
      <c r="AH12952" s="61"/>
      <c r="AI12952" s="61"/>
      <c r="AJ12952" s="61"/>
      <c r="AK12952" s="61"/>
      <c r="AL12952" s="61"/>
      <c r="AM12952" s="61"/>
      <c r="AN12952" s="61"/>
      <c r="AO12952" s="61"/>
      <c r="AP12952" s="62"/>
      <c r="AQ12952" s="61"/>
      <c r="AR12952" s="61"/>
      <c r="AS12952" s="61"/>
      <c r="AT12952" s="61"/>
      <c r="AU12952" s="61"/>
      <c r="AV12952" s="61"/>
      <c r="AW12952" s="60"/>
    </row>
    <row r="12953" s="59" customFormat="1" customHeight="1" spans="1:49">
      <c r="A12953" s="60"/>
      <c r="B12953" s="60"/>
      <c r="C12953" s="60"/>
      <c r="D12953" s="60"/>
      <c r="H12953" s="61"/>
      <c r="I12953" s="61"/>
      <c r="J12953" s="61"/>
      <c r="K12953" s="61"/>
      <c r="L12953" s="61"/>
      <c r="M12953" s="61"/>
      <c r="N12953" s="61"/>
      <c r="O12953" s="61"/>
      <c r="P12953" s="61"/>
      <c r="Q12953" s="61"/>
      <c r="R12953" s="61"/>
      <c r="S12953" s="61"/>
      <c r="T12953" s="61"/>
      <c r="U12953" s="61"/>
      <c r="V12953" s="61"/>
      <c r="W12953" s="61"/>
      <c r="X12953" s="61"/>
      <c r="Y12953" s="61"/>
      <c r="Z12953" s="61"/>
      <c r="AA12953" s="61"/>
      <c r="AB12953" s="61"/>
      <c r="AC12953" s="61"/>
      <c r="AD12953" s="61"/>
      <c r="AE12953" s="61"/>
      <c r="AF12953" s="61"/>
      <c r="AG12953" s="61"/>
      <c r="AH12953" s="61"/>
      <c r="AI12953" s="61"/>
      <c r="AJ12953" s="61"/>
      <c r="AK12953" s="61"/>
      <c r="AL12953" s="61"/>
      <c r="AM12953" s="61"/>
      <c r="AN12953" s="61"/>
      <c r="AO12953" s="61"/>
      <c r="AP12953" s="62"/>
      <c r="AQ12953" s="61"/>
      <c r="AR12953" s="61"/>
      <c r="AS12953" s="61"/>
      <c r="AT12953" s="61"/>
      <c r="AU12953" s="61"/>
      <c r="AV12953" s="61"/>
      <c r="AW12953" s="60"/>
    </row>
    <row r="12954" s="59" customFormat="1" customHeight="1" spans="1:49">
      <c r="A12954" s="60"/>
      <c r="B12954" s="60"/>
      <c r="C12954" s="60"/>
      <c r="D12954" s="60"/>
      <c r="H12954" s="61"/>
      <c r="I12954" s="61"/>
      <c r="J12954" s="61"/>
      <c r="K12954" s="61"/>
      <c r="L12954" s="61"/>
      <c r="M12954" s="61"/>
      <c r="N12954" s="61"/>
      <c r="O12954" s="61"/>
      <c r="P12954" s="61"/>
      <c r="Q12954" s="61"/>
      <c r="R12954" s="61"/>
      <c r="S12954" s="61"/>
      <c r="T12954" s="61"/>
      <c r="U12954" s="61"/>
      <c r="V12954" s="61"/>
      <c r="W12954" s="61"/>
      <c r="X12954" s="61"/>
      <c r="Y12954" s="61"/>
      <c r="Z12954" s="61"/>
      <c r="AA12954" s="61"/>
      <c r="AB12954" s="61"/>
      <c r="AC12954" s="61"/>
      <c r="AD12954" s="61"/>
      <c r="AE12954" s="61"/>
      <c r="AF12954" s="61"/>
      <c r="AG12954" s="61"/>
      <c r="AH12954" s="61"/>
      <c r="AI12954" s="61"/>
      <c r="AJ12954" s="61"/>
      <c r="AK12954" s="61"/>
      <c r="AL12954" s="61"/>
      <c r="AM12954" s="61"/>
      <c r="AN12954" s="61"/>
      <c r="AO12954" s="61"/>
      <c r="AP12954" s="62"/>
      <c r="AQ12954" s="61"/>
      <c r="AR12954" s="61"/>
      <c r="AS12954" s="61"/>
      <c r="AT12954" s="61"/>
      <c r="AU12954" s="61"/>
      <c r="AV12954" s="61"/>
      <c r="AW12954" s="60"/>
    </row>
    <row r="12955" s="59" customFormat="1" customHeight="1" spans="1:49">
      <c r="A12955" s="60"/>
      <c r="B12955" s="60"/>
      <c r="C12955" s="60"/>
      <c r="D12955" s="60"/>
      <c r="H12955" s="61"/>
      <c r="I12955" s="61"/>
      <c r="J12955" s="61"/>
      <c r="K12955" s="61"/>
      <c r="L12955" s="61"/>
      <c r="M12955" s="61"/>
      <c r="N12955" s="61"/>
      <c r="O12955" s="61"/>
      <c r="P12955" s="61"/>
      <c r="Q12955" s="61"/>
      <c r="R12955" s="61"/>
      <c r="S12955" s="61"/>
      <c r="T12955" s="61"/>
      <c r="U12955" s="61"/>
      <c r="V12955" s="61"/>
      <c r="W12955" s="61"/>
      <c r="X12955" s="61"/>
      <c r="Y12955" s="61"/>
      <c r="Z12955" s="61"/>
      <c r="AA12955" s="61"/>
      <c r="AB12955" s="61"/>
      <c r="AC12955" s="61"/>
      <c r="AD12955" s="61"/>
      <c r="AE12955" s="61"/>
      <c r="AF12955" s="61"/>
      <c r="AG12955" s="61"/>
      <c r="AH12955" s="61"/>
      <c r="AI12955" s="61"/>
      <c r="AJ12955" s="61"/>
      <c r="AK12955" s="61"/>
      <c r="AL12955" s="61"/>
      <c r="AM12955" s="61"/>
      <c r="AN12955" s="61"/>
      <c r="AO12955" s="61"/>
      <c r="AP12955" s="62"/>
      <c r="AQ12955" s="61"/>
      <c r="AR12955" s="61"/>
      <c r="AS12955" s="61"/>
      <c r="AT12955" s="61"/>
      <c r="AU12955" s="61"/>
      <c r="AV12955" s="61"/>
      <c r="AW12955" s="60"/>
    </row>
    <row r="12956" s="59" customFormat="1" customHeight="1" spans="1:49">
      <c r="A12956" s="60"/>
      <c r="B12956" s="60"/>
      <c r="C12956" s="60"/>
      <c r="D12956" s="60"/>
      <c r="H12956" s="61"/>
      <c r="I12956" s="61"/>
      <c r="J12956" s="61"/>
      <c r="K12956" s="61"/>
      <c r="L12956" s="61"/>
      <c r="M12956" s="61"/>
      <c r="N12956" s="61"/>
      <c r="O12956" s="61"/>
      <c r="P12956" s="61"/>
      <c r="Q12956" s="61"/>
      <c r="R12956" s="61"/>
      <c r="S12956" s="61"/>
      <c r="T12956" s="61"/>
      <c r="U12956" s="61"/>
      <c r="V12956" s="61"/>
      <c r="W12956" s="61"/>
      <c r="X12956" s="61"/>
      <c r="Y12956" s="61"/>
      <c r="Z12956" s="61"/>
      <c r="AA12956" s="61"/>
      <c r="AB12956" s="61"/>
      <c r="AC12956" s="61"/>
      <c r="AD12956" s="61"/>
      <c r="AE12956" s="61"/>
      <c r="AF12956" s="61"/>
      <c r="AG12956" s="61"/>
      <c r="AH12956" s="61"/>
      <c r="AI12956" s="61"/>
      <c r="AJ12956" s="61"/>
      <c r="AK12956" s="61"/>
      <c r="AL12956" s="61"/>
      <c r="AM12956" s="61"/>
      <c r="AN12956" s="61"/>
      <c r="AO12956" s="61"/>
      <c r="AP12956" s="62"/>
      <c r="AQ12956" s="61"/>
      <c r="AR12956" s="61"/>
      <c r="AS12956" s="61"/>
      <c r="AT12956" s="61"/>
      <c r="AU12956" s="61"/>
      <c r="AV12956" s="61"/>
      <c r="AW12956" s="60"/>
    </row>
    <row r="12957" s="59" customFormat="1" customHeight="1" spans="1:49">
      <c r="A12957" s="60"/>
      <c r="B12957" s="60"/>
      <c r="C12957" s="60"/>
      <c r="D12957" s="60"/>
      <c r="H12957" s="61"/>
      <c r="I12957" s="61"/>
      <c r="J12957" s="61"/>
      <c r="K12957" s="61"/>
      <c r="L12957" s="61"/>
      <c r="M12957" s="61"/>
      <c r="N12957" s="61"/>
      <c r="O12957" s="61"/>
      <c r="P12957" s="61"/>
      <c r="Q12957" s="61"/>
      <c r="R12957" s="61"/>
      <c r="S12957" s="61"/>
      <c r="T12957" s="61"/>
      <c r="U12957" s="61"/>
      <c r="V12957" s="61"/>
      <c r="W12957" s="61"/>
      <c r="X12957" s="61"/>
      <c r="Y12957" s="61"/>
      <c r="Z12957" s="61"/>
      <c r="AA12957" s="61"/>
      <c r="AB12957" s="61"/>
      <c r="AC12957" s="61"/>
      <c r="AD12957" s="61"/>
      <c r="AE12957" s="61"/>
      <c r="AF12957" s="61"/>
      <c r="AG12957" s="61"/>
      <c r="AH12957" s="61"/>
      <c r="AI12957" s="61"/>
      <c r="AJ12957" s="61"/>
      <c r="AK12957" s="61"/>
      <c r="AL12957" s="61"/>
      <c r="AM12957" s="61"/>
      <c r="AN12957" s="61"/>
      <c r="AO12957" s="61"/>
      <c r="AP12957" s="62"/>
      <c r="AQ12957" s="61"/>
      <c r="AR12957" s="61"/>
      <c r="AS12957" s="61"/>
      <c r="AT12957" s="61"/>
      <c r="AU12957" s="61"/>
      <c r="AV12957" s="61"/>
      <c r="AW12957" s="60"/>
    </row>
    <row r="12958" s="59" customFormat="1" customHeight="1" spans="1:49">
      <c r="A12958" s="60"/>
      <c r="B12958" s="60"/>
      <c r="C12958" s="60"/>
      <c r="D12958" s="60"/>
      <c r="H12958" s="61"/>
      <c r="I12958" s="61"/>
      <c r="J12958" s="61"/>
      <c r="K12958" s="61"/>
      <c r="L12958" s="61"/>
      <c r="M12958" s="61"/>
      <c r="N12958" s="61"/>
      <c r="O12958" s="61"/>
      <c r="P12958" s="61"/>
      <c r="Q12958" s="61"/>
      <c r="R12958" s="61"/>
      <c r="S12958" s="61"/>
      <c r="T12958" s="61"/>
      <c r="U12958" s="61"/>
      <c r="V12958" s="61"/>
      <c r="W12958" s="61"/>
      <c r="X12958" s="61"/>
      <c r="Y12958" s="61"/>
      <c r="Z12958" s="61"/>
      <c r="AA12958" s="61"/>
      <c r="AB12958" s="61"/>
      <c r="AC12958" s="61"/>
      <c r="AD12958" s="61"/>
      <c r="AE12958" s="61"/>
      <c r="AF12958" s="61"/>
      <c r="AG12958" s="61"/>
      <c r="AH12958" s="61"/>
      <c r="AI12958" s="61"/>
      <c r="AJ12958" s="61"/>
      <c r="AK12958" s="61"/>
      <c r="AL12958" s="61"/>
      <c r="AM12958" s="61"/>
      <c r="AN12958" s="61"/>
      <c r="AO12958" s="61"/>
      <c r="AP12958" s="62"/>
      <c r="AQ12958" s="61"/>
      <c r="AR12958" s="61"/>
      <c r="AS12958" s="61"/>
      <c r="AT12958" s="61"/>
      <c r="AU12958" s="61"/>
      <c r="AV12958" s="61"/>
      <c r="AW12958" s="60"/>
    </row>
    <row r="12959" s="59" customFormat="1" customHeight="1" spans="1:49">
      <c r="A12959" s="60"/>
      <c r="B12959" s="60"/>
      <c r="C12959" s="60"/>
      <c r="D12959" s="60"/>
      <c r="H12959" s="61"/>
      <c r="I12959" s="61"/>
      <c r="J12959" s="61"/>
      <c r="K12959" s="61"/>
      <c r="L12959" s="61"/>
      <c r="M12959" s="61"/>
      <c r="N12959" s="61"/>
      <c r="O12959" s="61"/>
      <c r="P12959" s="61"/>
      <c r="Q12959" s="61"/>
      <c r="R12959" s="61"/>
      <c r="S12959" s="61"/>
      <c r="T12959" s="61"/>
      <c r="U12959" s="61"/>
      <c r="V12959" s="61"/>
      <c r="W12959" s="61"/>
      <c r="X12959" s="61"/>
      <c r="Y12959" s="61"/>
      <c r="Z12959" s="61"/>
      <c r="AA12959" s="61"/>
      <c r="AB12959" s="61"/>
      <c r="AC12959" s="61"/>
      <c r="AD12959" s="61"/>
      <c r="AE12959" s="61"/>
      <c r="AF12959" s="61"/>
      <c r="AG12959" s="61"/>
      <c r="AH12959" s="61"/>
      <c r="AI12959" s="61"/>
      <c r="AJ12959" s="61"/>
      <c r="AK12959" s="61"/>
      <c r="AL12959" s="61"/>
      <c r="AM12959" s="61"/>
      <c r="AN12959" s="61"/>
      <c r="AO12959" s="61"/>
      <c r="AP12959" s="62"/>
      <c r="AQ12959" s="61"/>
      <c r="AR12959" s="61"/>
      <c r="AS12959" s="61"/>
      <c r="AT12959" s="61"/>
      <c r="AU12959" s="61"/>
      <c r="AV12959" s="61"/>
      <c r="AW12959" s="60"/>
    </row>
    <row r="12960" s="59" customFormat="1" customHeight="1" spans="1:49">
      <c r="A12960" s="60"/>
      <c r="B12960" s="60"/>
      <c r="C12960" s="60"/>
      <c r="D12960" s="60"/>
      <c r="H12960" s="61"/>
      <c r="I12960" s="61"/>
      <c r="J12960" s="61"/>
      <c r="K12960" s="61"/>
      <c r="L12960" s="61"/>
      <c r="M12960" s="61"/>
      <c r="N12960" s="61"/>
      <c r="O12960" s="61"/>
      <c r="P12960" s="61"/>
      <c r="Q12960" s="61"/>
      <c r="R12960" s="61"/>
      <c r="S12960" s="61"/>
      <c r="T12960" s="61"/>
      <c r="U12960" s="61"/>
      <c r="V12960" s="61"/>
      <c r="W12960" s="61"/>
      <c r="X12960" s="61"/>
      <c r="Y12960" s="61"/>
      <c r="Z12960" s="61"/>
      <c r="AA12960" s="61"/>
      <c r="AB12960" s="61"/>
      <c r="AC12960" s="61"/>
      <c r="AD12960" s="61"/>
      <c r="AE12960" s="61"/>
      <c r="AF12960" s="61"/>
      <c r="AG12960" s="61"/>
      <c r="AH12960" s="61"/>
      <c r="AI12960" s="61"/>
      <c r="AJ12960" s="61"/>
      <c r="AK12960" s="61"/>
      <c r="AL12960" s="61"/>
      <c r="AM12960" s="61"/>
      <c r="AN12960" s="61"/>
      <c r="AO12960" s="61"/>
      <c r="AP12960" s="62"/>
      <c r="AQ12960" s="61"/>
      <c r="AR12960" s="61"/>
      <c r="AS12960" s="61"/>
      <c r="AT12960" s="61"/>
      <c r="AU12960" s="61"/>
      <c r="AV12960" s="61"/>
      <c r="AW12960" s="60"/>
    </row>
    <row r="12961" s="59" customFormat="1" customHeight="1" spans="1:49">
      <c r="A12961" s="60"/>
      <c r="B12961" s="60"/>
      <c r="C12961" s="60"/>
      <c r="D12961" s="60"/>
      <c r="H12961" s="61"/>
      <c r="I12961" s="61"/>
      <c r="J12961" s="61"/>
      <c r="K12961" s="61"/>
      <c r="L12961" s="61"/>
      <c r="M12961" s="61"/>
      <c r="N12961" s="61"/>
      <c r="O12961" s="61"/>
      <c r="P12961" s="61"/>
      <c r="Q12961" s="61"/>
      <c r="R12961" s="61"/>
      <c r="S12961" s="61"/>
      <c r="T12961" s="61"/>
      <c r="U12961" s="61"/>
      <c r="V12961" s="61"/>
      <c r="W12961" s="61"/>
      <c r="X12961" s="61"/>
      <c r="Y12961" s="61"/>
      <c r="Z12961" s="61"/>
      <c r="AA12961" s="61"/>
      <c r="AB12961" s="61"/>
      <c r="AC12961" s="61"/>
      <c r="AD12961" s="61"/>
      <c r="AE12961" s="61"/>
      <c r="AF12961" s="61"/>
      <c r="AG12961" s="61"/>
      <c r="AH12961" s="61"/>
      <c r="AI12961" s="61"/>
      <c r="AJ12961" s="61"/>
      <c r="AK12961" s="61"/>
      <c r="AL12961" s="61"/>
      <c r="AM12961" s="61"/>
      <c r="AN12961" s="61"/>
      <c r="AO12961" s="61"/>
      <c r="AP12961" s="62"/>
      <c r="AQ12961" s="61"/>
      <c r="AR12961" s="61"/>
      <c r="AS12961" s="61"/>
      <c r="AT12961" s="61"/>
      <c r="AU12961" s="61"/>
      <c r="AV12961" s="61"/>
      <c r="AW12961" s="60"/>
    </row>
    <row r="12962" s="59" customFormat="1" customHeight="1" spans="1:49">
      <c r="A12962" s="60"/>
      <c r="B12962" s="60"/>
      <c r="C12962" s="60"/>
      <c r="D12962" s="60"/>
      <c r="H12962" s="61"/>
      <c r="I12962" s="61"/>
      <c r="J12962" s="61"/>
      <c r="K12962" s="61"/>
      <c r="L12962" s="61"/>
      <c r="M12962" s="61"/>
      <c r="N12962" s="61"/>
      <c r="O12962" s="61"/>
      <c r="P12962" s="61"/>
      <c r="Q12962" s="61"/>
      <c r="R12962" s="61"/>
      <c r="S12962" s="61"/>
      <c r="T12962" s="61"/>
      <c r="U12962" s="61"/>
      <c r="V12962" s="61"/>
      <c r="W12962" s="61"/>
      <c r="X12962" s="61"/>
      <c r="Y12962" s="61"/>
      <c r="Z12962" s="61"/>
      <c r="AA12962" s="61"/>
      <c r="AB12962" s="61"/>
      <c r="AC12962" s="61"/>
      <c r="AD12962" s="61"/>
      <c r="AE12962" s="61"/>
      <c r="AF12962" s="61"/>
      <c r="AG12962" s="61"/>
      <c r="AH12962" s="61"/>
      <c r="AI12962" s="61"/>
      <c r="AJ12962" s="61"/>
      <c r="AK12962" s="61"/>
      <c r="AL12962" s="61"/>
      <c r="AM12962" s="61"/>
      <c r="AN12962" s="61"/>
      <c r="AO12962" s="61"/>
      <c r="AP12962" s="62"/>
      <c r="AQ12962" s="61"/>
      <c r="AR12962" s="61"/>
      <c r="AS12962" s="61"/>
      <c r="AT12962" s="61"/>
      <c r="AU12962" s="61"/>
      <c r="AV12962" s="61"/>
      <c r="AW12962" s="60"/>
    </row>
    <row r="12963" s="59" customFormat="1" customHeight="1" spans="1:49">
      <c r="A12963" s="60"/>
      <c r="B12963" s="60"/>
      <c r="C12963" s="60"/>
      <c r="D12963" s="60"/>
      <c r="H12963" s="61"/>
      <c r="I12963" s="61"/>
      <c r="J12963" s="61"/>
      <c r="K12963" s="61"/>
      <c r="L12963" s="61"/>
      <c r="M12963" s="61"/>
      <c r="N12963" s="61"/>
      <c r="O12963" s="61"/>
      <c r="P12963" s="61"/>
      <c r="Q12963" s="61"/>
      <c r="R12963" s="61"/>
      <c r="S12963" s="61"/>
      <c r="T12963" s="61"/>
      <c r="U12963" s="61"/>
      <c r="V12963" s="61"/>
      <c r="W12963" s="61"/>
      <c r="X12963" s="61"/>
      <c r="Y12963" s="61"/>
      <c r="Z12963" s="61"/>
      <c r="AA12963" s="61"/>
      <c r="AB12963" s="61"/>
      <c r="AC12963" s="61"/>
      <c r="AD12963" s="61"/>
      <c r="AE12963" s="61"/>
      <c r="AF12963" s="61"/>
      <c r="AG12963" s="61"/>
      <c r="AH12963" s="61"/>
      <c r="AI12963" s="61"/>
      <c r="AJ12963" s="61"/>
      <c r="AK12963" s="61"/>
      <c r="AL12963" s="61"/>
      <c r="AM12963" s="61"/>
      <c r="AN12963" s="61"/>
      <c r="AO12963" s="61"/>
      <c r="AP12963" s="62"/>
      <c r="AQ12963" s="61"/>
      <c r="AR12963" s="61"/>
      <c r="AS12963" s="61"/>
      <c r="AT12963" s="61"/>
      <c r="AU12963" s="61"/>
      <c r="AV12963" s="61"/>
      <c r="AW12963" s="60"/>
    </row>
    <row r="12964" s="59" customFormat="1" customHeight="1" spans="1:49">
      <c r="A12964" s="60"/>
      <c r="B12964" s="60"/>
      <c r="C12964" s="60"/>
      <c r="D12964" s="60"/>
      <c r="H12964" s="61"/>
      <c r="I12964" s="61"/>
      <c r="J12964" s="61"/>
      <c r="K12964" s="61"/>
      <c r="L12964" s="61"/>
      <c r="M12964" s="61"/>
      <c r="N12964" s="61"/>
      <c r="O12964" s="61"/>
      <c r="P12964" s="61"/>
      <c r="Q12964" s="61"/>
      <c r="R12964" s="61"/>
      <c r="S12964" s="61"/>
      <c r="T12964" s="61"/>
      <c r="U12964" s="61"/>
      <c r="V12964" s="61"/>
      <c r="W12964" s="61"/>
      <c r="X12964" s="61"/>
      <c r="Y12964" s="61"/>
      <c r="Z12964" s="61"/>
      <c r="AA12964" s="61"/>
      <c r="AB12964" s="61"/>
      <c r="AC12964" s="61"/>
      <c r="AD12964" s="61"/>
      <c r="AE12964" s="61"/>
      <c r="AF12964" s="61"/>
      <c r="AG12964" s="61"/>
      <c r="AH12964" s="61"/>
      <c r="AI12964" s="61"/>
      <c r="AJ12964" s="61"/>
      <c r="AK12964" s="61"/>
      <c r="AL12964" s="61"/>
      <c r="AM12964" s="61"/>
      <c r="AN12964" s="61"/>
      <c r="AO12964" s="61"/>
      <c r="AP12964" s="62"/>
      <c r="AQ12964" s="61"/>
      <c r="AR12964" s="61"/>
      <c r="AS12964" s="61"/>
      <c r="AT12964" s="61"/>
      <c r="AU12964" s="61"/>
      <c r="AV12964" s="61"/>
      <c r="AW12964" s="60"/>
    </row>
    <row r="12965" s="59" customFormat="1" customHeight="1" spans="1:49">
      <c r="A12965" s="60"/>
      <c r="B12965" s="60"/>
      <c r="C12965" s="60"/>
      <c r="D12965" s="60"/>
      <c r="H12965" s="61"/>
      <c r="I12965" s="61"/>
      <c r="J12965" s="61"/>
      <c r="K12965" s="61"/>
      <c r="L12965" s="61"/>
      <c r="M12965" s="61"/>
      <c r="N12965" s="61"/>
      <c r="O12965" s="61"/>
      <c r="P12965" s="61"/>
      <c r="Q12965" s="61"/>
      <c r="R12965" s="61"/>
      <c r="S12965" s="61"/>
      <c r="T12965" s="61"/>
      <c r="U12965" s="61"/>
      <c r="V12965" s="61"/>
      <c r="W12965" s="61"/>
      <c r="X12965" s="61"/>
      <c r="Y12965" s="61"/>
      <c r="Z12965" s="61"/>
      <c r="AA12965" s="61"/>
      <c r="AB12965" s="61"/>
      <c r="AC12965" s="61"/>
      <c r="AD12965" s="61"/>
      <c r="AE12965" s="61"/>
      <c r="AF12965" s="61"/>
      <c r="AG12965" s="61"/>
      <c r="AH12965" s="61"/>
      <c r="AI12965" s="61"/>
      <c r="AJ12965" s="61"/>
      <c r="AK12965" s="61"/>
      <c r="AL12965" s="61"/>
      <c r="AM12965" s="61"/>
      <c r="AN12965" s="61"/>
      <c r="AO12965" s="61"/>
      <c r="AP12965" s="62"/>
      <c r="AQ12965" s="61"/>
      <c r="AR12965" s="61"/>
      <c r="AS12965" s="61"/>
      <c r="AT12965" s="61"/>
      <c r="AU12965" s="61"/>
      <c r="AV12965" s="61"/>
      <c r="AW12965" s="60"/>
    </row>
    <row r="12966" s="59" customFormat="1" customHeight="1" spans="1:49">
      <c r="A12966" s="60"/>
      <c r="B12966" s="60"/>
      <c r="C12966" s="60"/>
      <c r="D12966" s="60"/>
      <c r="H12966" s="61"/>
      <c r="I12966" s="61"/>
      <c r="J12966" s="61"/>
      <c r="K12966" s="61"/>
      <c r="L12966" s="61"/>
      <c r="M12966" s="61"/>
      <c r="N12966" s="61"/>
      <c r="O12966" s="61"/>
      <c r="P12966" s="61"/>
      <c r="Q12966" s="61"/>
      <c r="R12966" s="61"/>
      <c r="S12966" s="61"/>
      <c r="T12966" s="61"/>
      <c r="U12966" s="61"/>
      <c r="V12966" s="61"/>
      <c r="W12966" s="61"/>
      <c r="X12966" s="61"/>
      <c r="Y12966" s="61"/>
      <c r="Z12966" s="61"/>
      <c r="AA12966" s="61"/>
      <c r="AB12966" s="61"/>
      <c r="AC12966" s="61"/>
      <c r="AD12966" s="61"/>
      <c r="AE12966" s="61"/>
      <c r="AF12966" s="61"/>
      <c r="AG12966" s="61"/>
      <c r="AH12966" s="61"/>
      <c r="AI12966" s="61"/>
      <c r="AJ12966" s="61"/>
      <c r="AK12966" s="61"/>
      <c r="AL12966" s="61"/>
      <c r="AM12966" s="61"/>
      <c r="AN12966" s="61"/>
      <c r="AO12966" s="61"/>
      <c r="AP12966" s="62"/>
      <c r="AQ12966" s="61"/>
      <c r="AR12966" s="61"/>
      <c r="AS12966" s="61"/>
      <c r="AT12966" s="61"/>
      <c r="AU12966" s="61"/>
      <c r="AV12966" s="61"/>
      <c r="AW12966" s="60"/>
    </row>
    <row r="12967" s="59" customFormat="1" customHeight="1" spans="1:49">
      <c r="A12967" s="60"/>
      <c r="B12967" s="60"/>
      <c r="C12967" s="60"/>
      <c r="D12967" s="60"/>
      <c r="H12967" s="61"/>
      <c r="I12967" s="61"/>
      <c r="J12967" s="61"/>
      <c r="K12967" s="61"/>
      <c r="L12967" s="61"/>
      <c r="M12967" s="61"/>
      <c r="N12967" s="61"/>
      <c r="O12967" s="61"/>
      <c r="P12967" s="61"/>
      <c r="Q12967" s="61"/>
      <c r="R12967" s="61"/>
      <c r="S12967" s="61"/>
      <c r="T12967" s="61"/>
      <c r="U12967" s="61"/>
      <c r="V12967" s="61"/>
      <c r="W12967" s="61"/>
      <c r="X12967" s="61"/>
      <c r="Y12967" s="61"/>
      <c r="Z12967" s="61"/>
      <c r="AA12967" s="61"/>
      <c r="AB12967" s="61"/>
      <c r="AC12967" s="61"/>
      <c r="AD12967" s="61"/>
      <c r="AE12967" s="61"/>
      <c r="AF12967" s="61"/>
      <c r="AG12967" s="61"/>
      <c r="AH12967" s="61"/>
      <c r="AI12967" s="61"/>
      <c r="AJ12967" s="61"/>
      <c r="AK12967" s="61"/>
      <c r="AL12967" s="61"/>
      <c r="AM12967" s="61"/>
      <c r="AN12967" s="61"/>
      <c r="AO12967" s="61"/>
      <c r="AP12967" s="62"/>
      <c r="AQ12967" s="61"/>
      <c r="AR12967" s="61"/>
      <c r="AS12967" s="61"/>
      <c r="AT12967" s="61"/>
      <c r="AU12967" s="61"/>
      <c r="AV12967" s="61"/>
      <c r="AW12967" s="60"/>
    </row>
    <row r="12968" s="59" customFormat="1" customHeight="1" spans="1:49">
      <c r="A12968" s="60"/>
      <c r="B12968" s="60"/>
      <c r="C12968" s="60"/>
      <c r="D12968" s="60"/>
      <c r="H12968" s="61"/>
      <c r="I12968" s="61"/>
      <c r="J12968" s="61"/>
      <c r="K12968" s="61"/>
      <c r="L12968" s="61"/>
      <c r="M12968" s="61"/>
      <c r="N12968" s="61"/>
      <c r="O12968" s="61"/>
      <c r="P12968" s="61"/>
      <c r="Q12968" s="61"/>
      <c r="R12968" s="61"/>
      <c r="S12968" s="61"/>
      <c r="T12968" s="61"/>
      <c r="U12968" s="61"/>
      <c r="V12968" s="61"/>
      <c r="W12968" s="61"/>
      <c r="X12968" s="61"/>
      <c r="Y12968" s="61"/>
      <c r="Z12968" s="61"/>
      <c r="AA12968" s="61"/>
      <c r="AB12968" s="61"/>
      <c r="AC12968" s="61"/>
      <c r="AD12968" s="61"/>
      <c r="AE12968" s="61"/>
      <c r="AF12968" s="61"/>
      <c r="AG12968" s="61"/>
      <c r="AH12968" s="61"/>
      <c r="AI12968" s="61"/>
      <c r="AJ12968" s="61"/>
      <c r="AK12968" s="61"/>
      <c r="AL12968" s="61"/>
      <c r="AM12968" s="61"/>
      <c r="AN12968" s="61"/>
      <c r="AO12968" s="61"/>
      <c r="AP12968" s="62"/>
      <c r="AQ12968" s="61"/>
      <c r="AR12968" s="61"/>
      <c r="AS12968" s="61"/>
      <c r="AT12968" s="61"/>
      <c r="AU12968" s="61"/>
      <c r="AV12968" s="61"/>
      <c r="AW12968" s="60"/>
    </row>
    <row r="12969" s="59" customFormat="1" customHeight="1" spans="1:49">
      <c r="A12969" s="60"/>
      <c r="B12969" s="60"/>
      <c r="C12969" s="60"/>
      <c r="D12969" s="60"/>
      <c r="H12969" s="61"/>
      <c r="I12969" s="61"/>
      <c r="J12969" s="61"/>
      <c r="K12969" s="61"/>
      <c r="L12969" s="61"/>
      <c r="M12969" s="61"/>
      <c r="N12969" s="61"/>
      <c r="O12969" s="61"/>
      <c r="P12969" s="61"/>
      <c r="Q12969" s="61"/>
      <c r="R12969" s="61"/>
      <c r="S12969" s="61"/>
      <c r="T12969" s="61"/>
      <c r="U12969" s="61"/>
      <c r="V12969" s="61"/>
      <c r="W12969" s="61"/>
      <c r="X12969" s="61"/>
      <c r="Y12969" s="61"/>
      <c r="Z12969" s="61"/>
      <c r="AA12969" s="61"/>
      <c r="AB12969" s="61"/>
      <c r="AC12969" s="61"/>
      <c r="AD12969" s="61"/>
      <c r="AE12969" s="61"/>
      <c r="AF12969" s="61"/>
      <c r="AG12969" s="61"/>
      <c r="AH12969" s="61"/>
      <c r="AI12969" s="61"/>
      <c r="AJ12969" s="61"/>
      <c r="AK12969" s="61"/>
      <c r="AL12969" s="61"/>
      <c r="AM12969" s="61"/>
      <c r="AN12969" s="61"/>
      <c r="AO12969" s="61"/>
      <c r="AP12969" s="62"/>
      <c r="AQ12969" s="61"/>
      <c r="AR12969" s="61"/>
      <c r="AS12969" s="61"/>
      <c r="AT12969" s="61"/>
      <c r="AU12969" s="61"/>
      <c r="AV12969" s="61"/>
      <c r="AW12969" s="60"/>
    </row>
    <row r="12970" s="59" customFormat="1" customHeight="1" spans="1:49">
      <c r="A12970" s="60"/>
      <c r="B12970" s="60"/>
      <c r="C12970" s="60"/>
      <c r="D12970" s="60"/>
      <c r="H12970" s="61"/>
      <c r="I12970" s="61"/>
      <c r="J12970" s="61"/>
      <c r="K12970" s="61"/>
      <c r="L12970" s="61"/>
      <c r="M12970" s="61"/>
      <c r="N12970" s="61"/>
      <c r="O12970" s="61"/>
      <c r="P12970" s="61"/>
      <c r="Q12970" s="61"/>
      <c r="R12970" s="61"/>
      <c r="S12970" s="61"/>
      <c r="T12970" s="61"/>
      <c r="U12970" s="61"/>
      <c r="V12970" s="61"/>
      <c r="W12970" s="61"/>
      <c r="X12970" s="61"/>
      <c r="Y12970" s="61"/>
      <c r="Z12970" s="61"/>
      <c r="AA12970" s="61"/>
      <c r="AB12970" s="61"/>
      <c r="AC12970" s="61"/>
      <c r="AD12970" s="61"/>
      <c r="AE12970" s="61"/>
      <c r="AF12970" s="61"/>
      <c r="AG12970" s="61"/>
      <c r="AH12970" s="61"/>
      <c r="AI12970" s="61"/>
      <c r="AJ12970" s="61"/>
      <c r="AK12970" s="61"/>
      <c r="AL12970" s="61"/>
      <c r="AM12970" s="61"/>
      <c r="AN12970" s="61"/>
      <c r="AO12970" s="61"/>
      <c r="AP12970" s="62"/>
      <c r="AQ12970" s="61"/>
      <c r="AR12970" s="61"/>
      <c r="AS12970" s="61"/>
      <c r="AT12970" s="61"/>
      <c r="AU12970" s="61"/>
      <c r="AV12970" s="61"/>
      <c r="AW12970" s="60"/>
    </row>
    <row r="12971" s="59" customFormat="1" customHeight="1" spans="1:49">
      <c r="A12971" s="60"/>
      <c r="B12971" s="60"/>
      <c r="C12971" s="60"/>
      <c r="D12971" s="60"/>
      <c r="H12971" s="61"/>
      <c r="I12971" s="61"/>
      <c r="J12971" s="61"/>
      <c r="K12971" s="61"/>
      <c r="L12971" s="61"/>
      <c r="M12971" s="61"/>
      <c r="N12971" s="61"/>
      <c r="O12971" s="61"/>
      <c r="P12971" s="61"/>
      <c r="Q12971" s="61"/>
      <c r="R12971" s="61"/>
      <c r="S12971" s="61"/>
      <c r="T12971" s="61"/>
      <c r="U12971" s="61"/>
      <c r="V12971" s="61"/>
      <c r="W12971" s="61"/>
      <c r="X12971" s="61"/>
      <c r="Y12971" s="61"/>
      <c r="Z12971" s="61"/>
      <c r="AA12971" s="61"/>
      <c r="AB12971" s="61"/>
      <c r="AC12971" s="61"/>
      <c r="AD12971" s="61"/>
      <c r="AE12971" s="61"/>
      <c r="AF12971" s="61"/>
      <c r="AG12971" s="61"/>
      <c r="AH12971" s="61"/>
      <c r="AI12971" s="61"/>
      <c r="AJ12971" s="61"/>
      <c r="AK12971" s="61"/>
      <c r="AL12971" s="61"/>
      <c r="AM12971" s="61"/>
      <c r="AN12971" s="61"/>
      <c r="AO12971" s="61"/>
      <c r="AP12971" s="62"/>
      <c r="AQ12971" s="61"/>
      <c r="AR12971" s="61"/>
      <c r="AS12971" s="61"/>
      <c r="AT12971" s="61"/>
      <c r="AU12971" s="61"/>
      <c r="AV12971" s="61"/>
      <c r="AW12971" s="60"/>
    </row>
    <row r="12972" s="59" customFormat="1" customHeight="1" spans="1:49">
      <c r="A12972" s="60"/>
      <c r="B12972" s="60"/>
      <c r="C12972" s="60"/>
      <c r="D12972" s="60"/>
      <c r="H12972" s="61"/>
      <c r="I12972" s="61"/>
      <c r="J12972" s="61"/>
      <c r="K12972" s="61"/>
      <c r="L12972" s="61"/>
      <c r="M12972" s="61"/>
      <c r="N12972" s="61"/>
      <c r="O12972" s="61"/>
      <c r="P12972" s="61"/>
      <c r="Q12972" s="61"/>
      <c r="R12972" s="61"/>
      <c r="S12972" s="61"/>
      <c r="T12972" s="61"/>
      <c r="U12972" s="61"/>
      <c r="V12972" s="61"/>
      <c r="W12972" s="61"/>
      <c r="X12972" s="61"/>
      <c r="Y12972" s="61"/>
      <c r="Z12972" s="61"/>
      <c r="AA12972" s="61"/>
      <c r="AB12972" s="61"/>
      <c r="AC12972" s="61"/>
      <c r="AD12972" s="61"/>
      <c r="AE12972" s="61"/>
      <c r="AF12972" s="61"/>
      <c r="AG12972" s="61"/>
      <c r="AH12972" s="61"/>
      <c r="AI12972" s="61"/>
      <c r="AJ12972" s="61"/>
      <c r="AK12972" s="61"/>
      <c r="AL12972" s="61"/>
      <c r="AM12972" s="61"/>
      <c r="AN12972" s="61"/>
      <c r="AO12972" s="61"/>
      <c r="AP12972" s="62"/>
      <c r="AQ12972" s="61"/>
      <c r="AR12972" s="61"/>
      <c r="AS12972" s="61"/>
      <c r="AT12972" s="61"/>
      <c r="AU12972" s="61"/>
      <c r="AV12972" s="61"/>
      <c r="AW12972" s="60"/>
    </row>
    <row r="12973" s="59" customFormat="1" customHeight="1" spans="1:49">
      <c r="A12973" s="60"/>
      <c r="B12973" s="60"/>
      <c r="C12973" s="60"/>
      <c r="D12973" s="60"/>
      <c r="H12973" s="61"/>
      <c r="I12973" s="61"/>
      <c r="J12973" s="61"/>
      <c r="K12973" s="61"/>
      <c r="L12973" s="61"/>
      <c r="M12973" s="61"/>
      <c r="N12973" s="61"/>
      <c r="O12973" s="61"/>
      <c r="P12973" s="61"/>
      <c r="Q12973" s="61"/>
      <c r="R12973" s="61"/>
      <c r="S12973" s="61"/>
      <c r="T12973" s="61"/>
      <c r="U12973" s="61"/>
      <c r="V12973" s="61"/>
      <c r="W12973" s="61"/>
      <c r="X12973" s="61"/>
      <c r="Y12973" s="61"/>
      <c r="Z12973" s="61"/>
      <c r="AA12973" s="61"/>
      <c r="AB12973" s="61"/>
      <c r="AC12973" s="61"/>
      <c r="AD12973" s="61"/>
      <c r="AE12973" s="61"/>
      <c r="AF12973" s="61"/>
      <c r="AG12973" s="61"/>
      <c r="AH12973" s="61"/>
      <c r="AI12973" s="61"/>
      <c r="AJ12973" s="61"/>
      <c r="AK12973" s="61"/>
      <c r="AL12973" s="61"/>
      <c r="AM12973" s="61"/>
      <c r="AN12973" s="61"/>
      <c r="AO12973" s="61"/>
      <c r="AP12973" s="62"/>
      <c r="AQ12973" s="61"/>
      <c r="AR12973" s="61"/>
      <c r="AS12973" s="61"/>
      <c r="AT12973" s="61"/>
      <c r="AU12973" s="61"/>
      <c r="AV12973" s="61"/>
      <c r="AW12973" s="60"/>
    </row>
    <row r="12974" s="59" customFormat="1" customHeight="1" spans="1:49">
      <c r="A12974" s="60"/>
      <c r="B12974" s="60"/>
      <c r="C12974" s="60"/>
      <c r="D12974" s="60"/>
      <c r="H12974" s="61"/>
      <c r="I12974" s="61"/>
      <c r="J12974" s="61"/>
      <c r="K12974" s="61"/>
      <c r="L12974" s="61"/>
      <c r="M12974" s="61"/>
      <c r="N12974" s="61"/>
      <c r="O12974" s="61"/>
      <c r="P12974" s="61"/>
      <c r="Q12974" s="61"/>
      <c r="R12974" s="61"/>
      <c r="S12974" s="61"/>
      <c r="T12974" s="61"/>
      <c r="U12974" s="61"/>
      <c r="V12974" s="61"/>
      <c r="W12974" s="61"/>
      <c r="X12974" s="61"/>
      <c r="Y12974" s="61"/>
      <c r="Z12974" s="61"/>
      <c r="AA12974" s="61"/>
      <c r="AB12974" s="61"/>
      <c r="AC12974" s="61"/>
      <c r="AD12974" s="61"/>
      <c r="AE12974" s="61"/>
      <c r="AF12974" s="61"/>
      <c r="AG12974" s="61"/>
      <c r="AH12974" s="61"/>
      <c r="AI12974" s="61"/>
      <c r="AJ12974" s="61"/>
      <c r="AK12974" s="61"/>
      <c r="AL12974" s="61"/>
      <c r="AM12974" s="61"/>
      <c r="AN12974" s="61"/>
      <c r="AO12974" s="61"/>
      <c r="AP12974" s="62"/>
      <c r="AQ12974" s="61"/>
      <c r="AR12974" s="61"/>
      <c r="AS12974" s="61"/>
      <c r="AT12974" s="61"/>
      <c r="AU12974" s="61"/>
      <c r="AV12974" s="61"/>
      <c r="AW12974" s="60"/>
    </row>
    <row r="12975" s="59" customFormat="1" customHeight="1" spans="1:49">
      <c r="A12975" s="60"/>
      <c r="B12975" s="60"/>
      <c r="C12975" s="60"/>
      <c r="D12975" s="60"/>
      <c r="H12975" s="61"/>
      <c r="I12975" s="61"/>
      <c r="J12975" s="61"/>
      <c r="K12975" s="61"/>
      <c r="L12975" s="61"/>
      <c r="M12975" s="61"/>
      <c r="N12975" s="61"/>
      <c r="O12975" s="61"/>
      <c r="P12975" s="61"/>
      <c r="Q12975" s="61"/>
      <c r="R12975" s="61"/>
      <c r="S12975" s="61"/>
      <c r="T12975" s="61"/>
      <c r="U12975" s="61"/>
      <c r="V12975" s="61"/>
      <c r="W12975" s="61"/>
      <c r="X12975" s="61"/>
      <c r="Y12975" s="61"/>
      <c r="Z12975" s="61"/>
      <c r="AA12975" s="61"/>
      <c r="AB12975" s="61"/>
      <c r="AC12975" s="61"/>
      <c r="AD12975" s="61"/>
      <c r="AE12975" s="61"/>
      <c r="AF12975" s="61"/>
      <c r="AG12975" s="61"/>
      <c r="AH12975" s="61"/>
      <c r="AI12975" s="61"/>
      <c r="AJ12975" s="61"/>
      <c r="AK12975" s="61"/>
      <c r="AL12975" s="61"/>
      <c r="AM12975" s="61"/>
      <c r="AN12975" s="61"/>
      <c r="AO12975" s="61"/>
      <c r="AP12975" s="62"/>
      <c r="AQ12975" s="61"/>
      <c r="AR12975" s="61"/>
      <c r="AS12975" s="61"/>
      <c r="AT12975" s="61"/>
      <c r="AU12975" s="61"/>
      <c r="AV12975" s="61"/>
      <c r="AW12975" s="60"/>
    </row>
    <row r="12976" s="59" customFormat="1" customHeight="1" spans="1:49">
      <c r="A12976" s="60"/>
      <c r="B12976" s="60"/>
      <c r="C12976" s="60"/>
      <c r="D12976" s="60"/>
      <c r="H12976" s="61"/>
      <c r="I12976" s="61"/>
      <c r="J12976" s="61"/>
      <c r="K12976" s="61"/>
      <c r="L12976" s="61"/>
      <c r="M12976" s="61"/>
      <c r="N12976" s="61"/>
      <c r="O12976" s="61"/>
      <c r="P12976" s="61"/>
      <c r="Q12976" s="61"/>
      <c r="R12976" s="61"/>
      <c r="S12976" s="61"/>
      <c r="T12976" s="61"/>
      <c r="U12976" s="61"/>
      <c r="V12976" s="61"/>
      <c r="W12976" s="61"/>
      <c r="X12976" s="61"/>
      <c r="Y12976" s="61"/>
      <c r="Z12976" s="61"/>
      <c r="AA12976" s="61"/>
      <c r="AB12976" s="61"/>
      <c r="AC12976" s="61"/>
      <c r="AD12976" s="61"/>
      <c r="AE12976" s="61"/>
      <c r="AF12976" s="61"/>
      <c r="AG12976" s="61"/>
      <c r="AH12976" s="61"/>
      <c r="AI12976" s="61"/>
      <c r="AJ12976" s="61"/>
      <c r="AK12976" s="61"/>
      <c r="AL12976" s="61"/>
      <c r="AM12976" s="61"/>
      <c r="AN12976" s="61"/>
      <c r="AO12976" s="61"/>
      <c r="AP12976" s="62"/>
      <c r="AQ12976" s="61"/>
      <c r="AR12976" s="61"/>
      <c r="AS12976" s="61"/>
      <c r="AT12976" s="61"/>
      <c r="AU12976" s="61"/>
      <c r="AV12976" s="61"/>
      <c r="AW12976" s="60"/>
    </row>
    <row r="12977" s="59" customFormat="1" customHeight="1" spans="1:49">
      <c r="A12977" s="60"/>
      <c r="B12977" s="60"/>
      <c r="C12977" s="60"/>
      <c r="D12977" s="60"/>
      <c r="H12977" s="61"/>
      <c r="I12977" s="61"/>
      <c r="J12977" s="61"/>
      <c r="K12977" s="61"/>
      <c r="L12977" s="61"/>
      <c r="M12977" s="61"/>
      <c r="N12977" s="61"/>
      <c r="O12977" s="61"/>
      <c r="P12977" s="61"/>
      <c r="Q12977" s="61"/>
      <c r="R12977" s="61"/>
      <c r="S12977" s="61"/>
      <c r="T12977" s="61"/>
      <c r="U12977" s="61"/>
      <c r="V12977" s="61"/>
      <c r="W12977" s="61"/>
      <c r="X12977" s="61"/>
      <c r="Y12977" s="61"/>
      <c r="Z12977" s="61"/>
      <c r="AA12977" s="61"/>
      <c r="AB12977" s="61"/>
      <c r="AC12977" s="61"/>
      <c r="AD12977" s="61"/>
      <c r="AE12977" s="61"/>
      <c r="AF12977" s="61"/>
      <c r="AG12977" s="61"/>
      <c r="AH12977" s="61"/>
      <c r="AI12977" s="61"/>
      <c r="AJ12977" s="61"/>
      <c r="AK12977" s="61"/>
      <c r="AL12977" s="61"/>
      <c r="AM12977" s="61"/>
      <c r="AN12977" s="61"/>
      <c r="AO12977" s="61"/>
      <c r="AP12977" s="62"/>
      <c r="AQ12977" s="61"/>
      <c r="AR12977" s="61"/>
      <c r="AS12977" s="61"/>
      <c r="AT12977" s="61"/>
      <c r="AU12977" s="61"/>
      <c r="AV12977" s="61"/>
      <c r="AW12977" s="60"/>
    </row>
    <row r="12978" s="59" customFormat="1" customHeight="1" spans="1:49">
      <c r="A12978" s="60"/>
      <c r="B12978" s="60"/>
      <c r="C12978" s="60"/>
      <c r="D12978" s="60"/>
      <c r="H12978" s="61"/>
      <c r="I12978" s="61"/>
      <c r="J12978" s="61"/>
      <c r="K12978" s="61"/>
      <c r="L12978" s="61"/>
      <c r="M12978" s="61"/>
      <c r="N12978" s="61"/>
      <c r="O12978" s="61"/>
      <c r="P12978" s="61"/>
      <c r="Q12978" s="61"/>
      <c r="R12978" s="61"/>
      <c r="S12978" s="61"/>
      <c r="T12978" s="61"/>
      <c r="U12978" s="61"/>
      <c r="V12978" s="61"/>
      <c r="W12978" s="61"/>
      <c r="X12978" s="61"/>
      <c r="Y12978" s="61"/>
      <c r="Z12978" s="61"/>
      <c r="AA12978" s="61"/>
      <c r="AB12978" s="61"/>
      <c r="AC12978" s="61"/>
      <c r="AD12978" s="61"/>
      <c r="AE12978" s="61"/>
      <c r="AF12978" s="61"/>
      <c r="AG12978" s="61"/>
      <c r="AH12978" s="61"/>
      <c r="AI12978" s="61"/>
      <c r="AJ12978" s="61"/>
      <c r="AK12978" s="61"/>
      <c r="AL12978" s="61"/>
      <c r="AM12978" s="61"/>
      <c r="AN12978" s="61"/>
      <c r="AO12978" s="61"/>
      <c r="AP12978" s="62"/>
      <c r="AQ12978" s="61"/>
      <c r="AR12978" s="61"/>
      <c r="AS12978" s="61"/>
      <c r="AT12978" s="61"/>
      <c r="AU12978" s="61"/>
      <c r="AV12978" s="61"/>
      <c r="AW12978" s="60"/>
    </row>
    <row r="12979" s="59" customFormat="1" customHeight="1" spans="1:49">
      <c r="A12979" s="60"/>
      <c r="B12979" s="60"/>
      <c r="C12979" s="60"/>
      <c r="D12979" s="60"/>
      <c r="H12979" s="61"/>
      <c r="I12979" s="61"/>
      <c r="J12979" s="61"/>
      <c r="K12979" s="61"/>
      <c r="L12979" s="61"/>
      <c r="M12979" s="61"/>
      <c r="N12979" s="61"/>
      <c r="O12979" s="61"/>
      <c r="P12979" s="61"/>
      <c r="Q12979" s="61"/>
      <c r="R12979" s="61"/>
      <c r="S12979" s="61"/>
      <c r="T12979" s="61"/>
      <c r="U12979" s="61"/>
      <c r="V12979" s="61"/>
      <c r="W12979" s="61"/>
      <c r="X12979" s="61"/>
      <c r="Y12979" s="61"/>
      <c r="Z12979" s="61"/>
      <c r="AA12979" s="61"/>
      <c r="AB12979" s="61"/>
      <c r="AC12979" s="61"/>
      <c r="AD12979" s="61"/>
      <c r="AE12979" s="61"/>
      <c r="AF12979" s="61"/>
      <c r="AG12979" s="61"/>
      <c r="AH12979" s="61"/>
      <c r="AI12979" s="61"/>
      <c r="AJ12979" s="61"/>
      <c r="AK12979" s="61"/>
      <c r="AL12979" s="61"/>
      <c r="AM12979" s="61"/>
      <c r="AN12979" s="61"/>
      <c r="AO12979" s="61"/>
      <c r="AP12979" s="62"/>
      <c r="AQ12979" s="61"/>
      <c r="AR12979" s="61"/>
      <c r="AS12979" s="61"/>
      <c r="AT12979" s="61"/>
      <c r="AU12979" s="61"/>
      <c r="AV12979" s="61"/>
      <c r="AW12979" s="60"/>
    </row>
    <row r="12980" s="59" customFormat="1" customHeight="1" spans="1:49">
      <c r="A12980" s="60"/>
      <c r="B12980" s="60"/>
      <c r="C12980" s="60"/>
      <c r="D12980" s="60"/>
      <c r="H12980" s="61"/>
      <c r="I12980" s="61"/>
      <c r="J12980" s="61"/>
      <c r="K12980" s="61"/>
      <c r="L12980" s="61"/>
      <c r="M12980" s="61"/>
      <c r="N12980" s="61"/>
      <c r="O12980" s="61"/>
      <c r="P12980" s="61"/>
      <c r="Q12980" s="61"/>
      <c r="R12980" s="61"/>
      <c r="S12980" s="61"/>
      <c r="T12980" s="61"/>
      <c r="U12980" s="61"/>
      <c r="V12980" s="61"/>
      <c r="W12980" s="61"/>
      <c r="X12980" s="61"/>
      <c r="Y12980" s="61"/>
      <c r="Z12980" s="61"/>
      <c r="AA12980" s="61"/>
      <c r="AB12980" s="61"/>
      <c r="AC12980" s="61"/>
      <c r="AD12980" s="61"/>
      <c r="AE12980" s="61"/>
      <c r="AF12980" s="61"/>
      <c r="AG12980" s="61"/>
      <c r="AH12980" s="61"/>
      <c r="AI12980" s="61"/>
      <c r="AJ12980" s="61"/>
      <c r="AK12980" s="61"/>
      <c r="AL12980" s="61"/>
      <c r="AM12980" s="61"/>
      <c r="AN12980" s="61"/>
      <c r="AO12980" s="61"/>
      <c r="AP12980" s="62"/>
      <c r="AQ12980" s="61"/>
      <c r="AR12980" s="61"/>
      <c r="AS12980" s="61"/>
      <c r="AT12980" s="61"/>
      <c r="AU12980" s="61"/>
      <c r="AV12980" s="61"/>
      <c r="AW12980" s="60"/>
    </row>
    <row r="12981" s="59" customFormat="1" customHeight="1" spans="1:49">
      <c r="A12981" s="60"/>
      <c r="B12981" s="60"/>
      <c r="C12981" s="60"/>
      <c r="D12981" s="60"/>
      <c r="H12981" s="61"/>
      <c r="I12981" s="61"/>
      <c r="J12981" s="61"/>
      <c r="K12981" s="61"/>
      <c r="L12981" s="61"/>
      <c r="M12981" s="61"/>
      <c r="N12981" s="61"/>
      <c r="O12981" s="61"/>
      <c r="P12981" s="61"/>
      <c r="Q12981" s="61"/>
      <c r="R12981" s="61"/>
      <c r="S12981" s="61"/>
      <c r="T12981" s="61"/>
      <c r="U12981" s="61"/>
      <c r="V12981" s="61"/>
      <c r="W12981" s="61"/>
      <c r="X12981" s="61"/>
      <c r="Y12981" s="61"/>
      <c r="Z12981" s="61"/>
      <c r="AA12981" s="61"/>
      <c r="AB12981" s="61"/>
      <c r="AC12981" s="61"/>
      <c r="AD12981" s="61"/>
      <c r="AE12981" s="61"/>
      <c r="AF12981" s="61"/>
      <c r="AG12981" s="61"/>
      <c r="AH12981" s="61"/>
      <c r="AI12981" s="61"/>
      <c r="AJ12981" s="61"/>
      <c r="AK12981" s="61"/>
      <c r="AL12981" s="61"/>
      <c r="AM12981" s="61"/>
      <c r="AN12981" s="61"/>
      <c r="AO12981" s="61"/>
      <c r="AP12981" s="62"/>
      <c r="AQ12981" s="61"/>
      <c r="AR12981" s="61"/>
      <c r="AS12981" s="61"/>
      <c r="AT12981" s="61"/>
      <c r="AU12981" s="61"/>
      <c r="AV12981" s="61"/>
      <c r="AW12981" s="60"/>
    </row>
    <row r="12982" s="59" customFormat="1" customHeight="1" spans="1:49">
      <c r="A12982" s="60"/>
      <c r="B12982" s="60"/>
      <c r="C12982" s="60"/>
      <c r="D12982" s="60"/>
      <c r="H12982" s="61"/>
      <c r="I12982" s="61"/>
      <c r="J12982" s="61"/>
      <c r="K12982" s="61"/>
      <c r="L12982" s="61"/>
      <c r="M12982" s="61"/>
      <c r="N12982" s="61"/>
      <c r="O12982" s="61"/>
      <c r="P12982" s="61"/>
      <c r="Q12982" s="61"/>
      <c r="R12982" s="61"/>
      <c r="S12982" s="61"/>
      <c r="T12982" s="61"/>
      <c r="U12982" s="61"/>
      <c r="V12982" s="61"/>
      <c r="W12982" s="61"/>
      <c r="X12982" s="61"/>
      <c r="Y12982" s="61"/>
      <c r="Z12982" s="61"/>
      <c r="AA12982" s="61"/>
      <c r="AB12982" s="61"/>
      <c r="AC12982" s="61"/>
      <c r="AD12982" s="61"/>
      <c r="AE12982" s="61"/>
      <c r="AF12982" s="61"/>
      <c r="AG12982" s="61"/>
      <c r="AH12982" s="61"/>
      <c r="AI12982" s="61"/>
      <c r="AJ12982" s="61"/>
      <c r="AK12982" s="61"/>
      <c r="AL12982" s="61"/>
      <c r="AM12982" s="61"/>
      <c r="AN12982" s="61"/>
      <c r="AO12982" s="61"/>
      <c r="AP12982" s="62"/>
      <c r="AQ12982" s="61"/>
      <c r="AR12982" s="61"/>
      <c r="AS12982" s="61"/>
      <c r="AT12982" s="61"/>
      <c r="AU12982" s="61"/>
      <c r="AV12982" s="61"/>
      <c r="AW12982" s="60"/>
    </row>
    <row r="12983" s="59" customFormat="1" customHeight="1" spans="1:49">
      <c r="A12983" s="60"/>
      <c r="B12983" s="60"/>
      <c r="C12983" s="60"/>
      <c r="D12983" s="60"/>
      <c r="H12983" s="61"/>
      <c r="I12983" s="61"/>
      <c r="J12983" s="61"/>
      <c r="K12983" s="61"/>
      <c r="L12983" s="61"/>
      <c r="M12983" s="61"/>
      <c r="N12983" s="61"/>
      <c r="O12983" s="61"/>
      <c r="P12983" s="61"/>
      <c r="Q12983" s="61"/>
      <c r="R12983" s="61"/>
      <c r="S12983" s="61"/>
      <c r="T12983" s="61"/>
      <c r="U12983" s="61"/>
      <c r="V12983" s="61"/>
      <c r="W12983" s="61"/>
      <c r="X12983" s="61"/>
      <c r="Y12983" s="61"/>
      <c r="Z12983" s="61"/>
      <c r="AA12983" s="61"/>
      <c r="AB12983" s="61"/>
      <c r="AC12983" s="61"/>
      <c r="AD12983" s="61"/>
      <c r="AE12983" s="61"/>
      <c r="AF12983" s="61"/>
      <c r="AG12983" s="61"/>
      <c r="AH12983" s="61"/>
      <c r="AI12983" s="61"/>
      <c r="AJ12983" s="61"/>
      <c r="AK12983" s="61"/>
      <c r="AL12983" s="61"/>
      <c r="AM12983" s="61"/>
      <c r="AN12983" s="61"/>
      <c r="AO12983" s="61"/>
      <c r="AP12983" s="62"/>
      <c r="AQ12983" s="61"/>
      <c r="AR12983" s="61"/>
      <c r="AS12983" s="61"/>
      <c r="AT12983" s="61"/>
      <c r="AU12983" s="61"/>
      <c r="AV12983" s="61"/>
      <c r="AW12983" s="60"/>
    </row>
    <row r="12984" s="59" customFormat="1" customHeight="1" spans="1:49">
      <c r="A12984" s="60"/>
      <c r="B12984" s="60"/>
      <c r="C12984" s="60"/>
      <c r="D12984" s="60"/>
      <c r="H12984" s="61"/>
      <c r="I12984" s="61"/>
      <c r="J12984" s="61"/>
      <c r="K12984" s="61"/>
      <c r="L12984" s="61"/>
      <c r="M12984" s="61"/>
      <c r="N12984" s="61"/>
      <c r="O12984" s="61"/>
      <c r="P12984" s="61"/>
      <c r="Q12984" s="61"/>
      <c r="R12984" s="61"/>
      <c r="S12984" s="61"/>
      <c r="T12984" s="61"/>
      <c r="U12984" s="61"/>
      <c r="V12984" s="61"/>
      <c r="W12984" s="61"/>
      <c r="X12984" s="61"/>
      <c r="Y12984" s="61"/>
      <c r="Z12984" s="61"/>
      <c r="AA12984" s="61"/>
      <c r="AB12984" s="61"/>
      <c r="AC12984" s="61"/>
      <c r="AD12984" s="61"/>
      <c r="AE12984" s="61"/>
      <c r="AF12984" s="61"/>
      <c r="AG12984" s="61"/>
      <c r="AH12984" s="61"/>
      <c r="AI12984" s="61"/>
      <c r="AJ12984" s="61"/>
      <c r="AK12984" s="61"/>
      <c r="AL12984" s="61"/>
      <c r="AM12984" s="61"/>
      <c r="AN12984" s="61"/>
      <c r="AO12984" s="61"/>
      <c r="AP12984" s="62"/>
      <c r="AQ12984" s="61"/>
      <c r="AR12984" s="61"/>
      <c r="AS12984" s="61"/>
      <c r="AT12984" s="61"/>
      <c r="AU12984" s="61"/>
      <c r="AV12984" s="61"/>
      <c r="AW12984" s="60"/>
    </row>
    <row r="12985" s="59" customFormat="1" customHeight="1" spans="1:49">
      <c r="A12985" s="60"/>
      <c r="B12985" s="60"/>
      <c r="C12985" s="60"/>
      <c r="D12985" s="60"/>
      <c r="H12985" s="61"/>
      <c r="I12985" s="61"/>
      <c r="J12985" s="61"/>
      <c r="K12985" s="61"/>
      <c r="L12985" s="61"/>
      <c r="M12985" s="61"/>
      <c r="N12985" s="61"/>
      <c r="O12985" s="61"/>
      <c r="P12985" s="61"/>
      <c r="Q12985" s="61"/>
      <c r="R12985" s="61"/>
      <c r="S12985" s="61"/>
      <c r="T12985" s="61"/>
      <c r="U12985" s="61"/>
      <c r="V12985" s="61"/>
      <c r="W12985" s="61"/>
      <c r="X12985" s="61"/>
      <c r="Y12985" s="61"/>
      <c r="Z12985" s="61"/>
      <c r="AA12985" s="61"/>
      <c r="AB12985" s="61"/>
      <c r="AC12985" s="61"/>
      <c r="AD12985" s="61"/>
      <c r="AE12985" s="61"/>
      <c r="AF12985" s="61"/>
      <c r="AG12985" s="61"/>
      <c r="AH12985" s="61"/>
      <c r="AI12985" s="61"/>
      <c r="AJ12985" s="61"/>
      <c r="AK12985" s="61"/>
      <c r="AL12985" s="61"/>
      <c r="AM12985" s="61"/>
      <c r="AN12985" s="61"/>
      <c r="AO12985" s="61"/>
      <c r="AP12985" s="62"/>
      <c r="AQ12985" s="61"/>
      <c r="AR12985" s="61"/>
      <c r="AS12985" s="61"/>
      <c r="AT12985" s="61"/>
      <c r="AU12985" s="61"/>
      <c r="AV12985" s="61"/>
      <c r="AW12985" s="60"/>
    </row>
    <row r="12986" s="59" customFormat="1" customHeight="1" spans="1:49">
      <c r="A12986" s="60"/>
      <c r="B12986" s="60"/>
      <c r="C12986" s="60"/>
      <c r="D12986" s="60"/>
      <c r="H12986" s="61"/>
      <c r="I12986" s="61"/>
      <c r="J12986" s="61"/>
      <c r="K12986" s="61"/>
      <c r="L12986" s="61"/>
      <c r="M12986" s="61"/>
      <c r="N12986" s="61"/>
      <c r="O12986" s="61"/>
      <c r="P12986" s="61"/>
      <c r="Q12986" s="61"/>
      <c r="R12986" s="61"/>
      <c r="S12986" s="61"/>
      <c r="T12986" s="61"/>
      <c r="U12986" s="61"/>
      <c r="V12986" s="61"/>
      <c r="W12986" s="61"/>
      <c r="X12986" s="61"/>
      <c r="Y12986" s="61"/>
      <c r="Z12986" s="61"/>
      <c r="AA12986" s="61"/>
      <c r="AB12986" s="61"/>
      <c r="AC12986" s="61"/>
      <c r="AD12986" s="61"/>
      <c r="AE12986" s="61"/>
      <c r="AF12986" s="61"/>
      <c r="AG12986" s="61"/>
      <c r="AH12986" s="61"/>
      <c r="AI12986" s="61"/>
      <c r="AJ12986" s="61"/>
      <c r="AK12986" s="61"/>
      <c r="AL12986" s="61"/>
      <c r="AM12986" s="61"/>
      <c r="AN12986" s="61"/>
      <c r="AO12986" s="61"/>
      <c r="AP12986" s="62"/>
      <c r="AQ12986" s="61"/>
      <c r="AR12986" s="61"/>
      <c r="AS12986" s="61"/>
      <c r="AT12986" s="61"/>
      <c r="AU12986" s="61"/>
      <c r="AV12986" s="61"/>
      <c r="AW12986" s="60"/>
    </row>
    <row r="12987" s="59" customFormat="1" customHeight="1" spans="1:49">
      <c r="A12987" s="60"/>
      <c r="B12987" s="60"/>
      <c r="C12987" s="60"/>
      <c r="D12987" s="60"/>
      <c r="H12987" s="61"/>
      <c r="I12987" s="61"/>
      <c r="J12987" s="61"/>
      <c r="K12987" s="61"/>
      <c r="L12987" s="61"/>
      <c r="M12987" s="61"/>
      <c r="N12987" s="61"/>
      <c r="O12987" s="61"/>
      <c r="P12987" s="61"/>
      <c r="Q12987" s="61"/>
      <c r="R12987" s="61"/>
      <c r="S12987" s="61"/>
      <c r="T12987" s="61"/>
      <c r="U12987" s="61"/>
      <c r="V12987" s="61"/>
      <c r="W12987" s="61"/>
      <c r="X12987" s="61"/>
      <c r="Y12987" s="61"/>
      <c r="Z12987" s="61"/>
      <c r="AA12987" s="61"/>
      <c r="AB12987" s="61"/>
      <c r="AC12987" s="61"/>
      <c r="AD12987" s="61"/>
      <c r="AE12987" s="61"/>
      <c r="AF12987" s="61"/>
      <c r="AG12987" s="61"/>
      <c r="AH12987" s="61"/>
      <c r="AI12987" s="61"/>
      <c r="AJ12987" s="61"/>
      <c r="AK12987" s="61"/>
      <c r="AL12987" s="61"/>
      <c r="AM12987" s="61"/>
      <c r="AN12987" s="61"/>
      <c r="AO12987" s="61"/>
      <c r="AP12987" s="62"/>
      <c r="AQ12987" s="61"/>
      <c r="AR12987" s="61"/>
      <c r="AS12987" s="61"/>
      <c r="AT12987" s="61"/>
      <c r="AU12987" s="61"/>
      <c r="AV12987" s="61"/>
      <c r="AW12987" s="60"/>
    </row>
    <row r="12988" s="59" customFormat="1" customHeight="1" spans="1:49">
      <c r="A12988" s="60"/>
      <c r="B12988" s="60"/>
      <c r="C12988" s="60"/>
      <c r="D12988" s="60"/>
      <c r="H12988" s="61"/>
      <c r="I12988" s="61"/>
      <c r="J12988" s="61"/>
      <c r="K12988" s="61"/>
      <c r="L12988" s="61"/>
      <c r="M12988" s="61"/>
      <c r="N12988" s="61"/>
      <c r="O12988" s="61"/>
      <c r="P12988" s="61"/>
      <c r="Q12988" s="61"/>
      <c r="R12988" s="61"/>
      <c r="S12988" s="61"/>
      <c r="T12988" s="61"/>
      <c r="U12988" s="61"/>
      <c r="V12988" s="61"/>
      <c r="W12988" s="61"/>
      <c r="X12988" s="61"/>
      <c r="Y12988" s="61"/>
      <c r="Z12988" s="61"/>
      <c r="AA12988" s="61"/>
      <c r="AB12988" s="61"/>
      <c r="AC12988" s="61"/>
      <c r="AD12988" s="61"/>
      <c r="AE12988" s="61"/>
      <c r="AF12988" s="61"/>
      <c r="AG12988" s="61"/>
      <c r="AH12988" s="61"/>
      <c r="AI12988" s="61"/>
      <c r="AJ12988" s="61"/>
      <c r="AK12988" s="61"/>
      <c r="AL12988" s="61"/>
      <c r="AM12988" s="61"/>
      <c r="AN12988" s="61"/>
      <c r="AO12988" s="61"/>
      <c r="AP12988" s="62"/>
      <c r="AQ12988" s="61"/>
      <c r="AR12988" s="61"/>
      <c r="AS12988" s="61"/>
      <c r="AT12988" s="61"/>
      <c r="AU12988" s="61"/>
      <c r="AV12988" s="61"/>
      <c r="AW12988" s="60"/>
    </row>
    <row r="12989" s="59" customFormat="1" customHeight="1" spans="1:49">
      <c r="A12989" s="60"/>
      <c r="B12989" s="60"/>
      <c r="C12989" s="60"/>
      <c r="D12989" s="60"/>
      <c r="H12989" s="61"/>
      <c r="I12989" s="61"/>
      <c r="J12989" s="61"/>
      <c r="K12989" s="61"/>
      <c r="L12989" s="61"/>
      <c r="M12989" s="61"/>
      <c r="N12989" s="61"/>
      <c r="O12989" s="61"/>
      <c r="P12989" s="61"/>
      <c r="Q12989" s="61"/>
      <c r="R12989" s="61"/>
      <c r="S12989" s="61"/>
      <c r="T12989" s="61"/>
      <c r="U12989" s="61"/>
      <c r="V12989" s="61"/>
      <c r="W12989" s="61"/>
      <c r="X12989" s="61"/>
      <c r="Y12989" s="61"/>
      <c r="Z12989" s="61"/>
      <c r="AA12989" s="61"/>
      <c r="AB12989" s="61"/>
      <c r="AC12989" s="61"/>
      <c r="AD12989" s="61"/>
      <c r="AE12989" s="61"/>
      <c r="AF12989" s="61"/>
      <c r="AG12989" s="61"/>
      <c r="AH12989" s="61"/>
      <c r="AI12989" s="61"/>
      <c r="AJ12989" s="61"/>
      <c r="AK12989" s="61"/>
      <c r="AL12989" s="61"/>
      <c r="AM12989" s="61"/>
      <c r="AN12989" s="61"/>
      <c r="AO12989" s="61"/>
      <c r="AP12989" s="62"/>
      <c r="AQ12989" s="61"/>
      <c r="AR12989" s="61"/>
      <c r="AS12989" s="61"/>
      <c r="AT12989" s="61"/>
      <c r="AU12989" s="61"/>
      <c r="AV12989" s="61"/>
      <c r="AW12989" s="60"/>
    </row>
    <row r="12990" s="59" customFormat="1" customHeight="1" spans="1:49">
      <c r="A12990" s="60"/>
      <c r="B12990" s="60"/>
      <c r="C12990" s="60"/>
      <c r="D12990" s="60"/>
      <c r="H12990" s="61"/>
      <c r="I12990" s="61"/>
      <c r="J12990" s="61"/>
      <c r="K12990" s="61"/>
      <c r="L12990" s="61"/>
      <c r="M12990" s="61"/>
      <c r="N12990" s="61"/>
      <c r="O12990" s="61"/>
      <c r="P12990" s="61"/>
      <c r="Q12990" s="61"/>
      <c r="R12990" s="61"/>
      <c r="S12990" s="61"/>
      <c r="T12990" s="61"/>
      <c r="U12990" s="61"/>
      <c r="V12990" s="61"/>
      <c r="W12990" s="61"/>
      <c r="X12990" s="61"/>
      <c r="Y12990" s="61"/>
      <c r="Z12990" s="61"/>
      <c r="AA12990" s="61"/>
      <c r="AB12990" s="61"/>
      <c r="AC12990" s="61"/>
      <c r="AD12990" s="61"/>
      <c r="AE12990" s="61"/>
      <c r="AF12990" s="61"/>
      <c r="AG12990" s="61"/>
      <c r="AH12990" s="61"/>
      <c r="AI12990" s="61"/>
      <c r="AJ12990" s="61"/>
      <c r="AK12990" s="61"/>
      <c r="AL12990" s="61"/>
      <c r="AM12990" s="61"/>
      <c r="AN12990" s="61"/>
      <c r="AO12990" s="61"/>
      <c r="AP12990" s="62"/>
      <c r="AQ12990" s="61"/>
      <c r="AR12990" s="61"/>
      <c r="AS12990" s="61"/>
      <c r="AT12990" s="61"/>
      <c r="AU12990" s="61"/>
      <c r="AV12990" s="61"/>
      <c r="AW12990" s="60"/>
    </row>
    <row r="12991" s="59" customFormat="1" customHeight="1" spans="1:49">
      <c r="A12991" s="60"/>
      <c r="B12991" s="60"/>
      <c r="C12991" s="60"/>
      <c r="D12991" s="60"/>
      <c r="H12991" s="61"/>
      <c r="I12991" s="61"/>
      <c r="J12991" s="61"/>
      <c r="K12991" s="61"/>
      <c r="L12991" s="61"/>
      <c r="M12991" s="61"/>
      <c r="N12991" s="61"/>
      <c r="O12991" s="61"/>
      <c r="P12991" s="61"/>
      <c r="Q12991" s="61"/>
      <c r="R12991" s="61"/>
      <c r="S12991" s="61"/>
      <c r="T12991" s="61"/>
      <c r="U12991" s="61"/>
      <c r="V12991" s="61"/>
      <c r="W12991" s="61"/>
      <c r="X12991" s="61"/>
      <c r="Y12991" s="61"/>
      <c r="Z12991" s="61"/>
      <c r="AA12991" s="61"/>
      <c r="AB12991" s="61"/>
      <c r="AC12991" s="61"/>
      <c r="AD12991" s="61"/>
      <c r="AE12991" s="61"/>
      <c r="AF12991" s="61"/>
      <c r="AG12991" s="61"/>
      <c r="AH12991" s="61"/>
      <c r="AI12991" s="61"/>
      <c r="AJ12991" s="61"/>
      <c r="AK12991" s="61"/>
      <c r="AL12991" s="61"/>
      <c r="AM12991" s="61"/>
      <c r="AN12991" s="61"/>
      <c r="AO12991" s="61"/>
      <c r="AP12991" s="62"/>
      <c r="AQ12991" s="61"/>
      <c r="AR12991" s="61"/>
      <c r="AS12991" s="61"/>
      <c r="AT12991" s="61"/>
      <c r="AU12991" s="61"/>
      <c r="AV12991" s="61"/>
      <c r="AW12991" s="60"/>
    </row>
    <row r="12992" s="59" customFormat="1" customHeight="1" spans="1:49">
      <c r="A12992" s="60"/>
      <c r="B12992" s="60"/>
      <c r="C12992" s="60"/>
      <c r="D12992" s="60"/>
      <c r="H12992" s="61"/>
      <c r="I12992" s="61"/>
      <c r="J12992" s="61"/>
      <c r="K12992" s="61"/>
      <c r="L12992" s="61"/>
      <c r="M12992" s="61"/>
      <c r="N12992" s="61"/>
      <c r="O12992" s="61"/>
      <c r="P12992" s="61"/>
      <c r="Q12992" s="61"/>
      <c r="R12992" s="61"/>
      <c r="S12992" s="61"/>
      <c r="T12992" s="61"/>
      <c r="U12992" s="61"/>
      <c r="V12992" s="61"/>
      <c r="W12992" s="61"/>
      <c r="X12992" s="61"/>
      <c r="Y12992" s="61"/>
      <c r="Z12992" s="61"/>
      <c r="AA12992" s="61"/>
      <c r="AB12992" s="61"/>
      <c r="AC12992" s="61"/>
      <c r="AD12992" s="61"/>
      <c r="AE12992" s="61"/>
      <c r="AF12992" s="61"/>
      <c r="AG12992" s="61"/>
      <c r="AH12992" s="61"/>
      <c r="AI12992" s="61"/>
      <c r="AJ12992" s="61"/>
      <c r="AK12992" s="61"/>
      <c r="AL12992" s="61"/>
      <c r="AM12992" s="61"/>
      <c r="AN12992" s="61"/>
      <c r="AO12992" s="61"/>
      <c r="AP12992" s="62"/>
      <c r="AQ12992" s="61"/>
      <c r="AR12992" s="61"/>
      <c r="AS12992" s="61"/>
      <c r="AT12992" s="61"/>
      <c r="AU12992" s="61"/>
      <c r="AV12992" s="61"/>
      <c r="AW12992" s="60"/>
    </row>
    <row r="12993" s="59" customFormat="1" customHeight="1" spans="1:49">
      <c r="A12993" s="60"/>
      <c r="B12993" s="60"/>
      <c r="C12993" s="60"/>
      <c r="D12993" s="60"/>
      <c r="H12993" s="61"/>
      <c r="I12993" s="61"/>
      <c r="J12993" s="61"/>
      <c r="K12993" s="61"/>
      <c r="L12993" s="61"/>
      <c r="M12993" s="61"/>
      <c r="N12993" s="61"/>
      <c r="O12993" s="61"/>
      <c r="P12993" s="61"/>
      <c r="Q12993" s="61"/>
      <c r="R12993" s="61"/>
      <c r="S12993" s="61"/>
      <c r="T12993" s="61"/>
      <c r="U12993" s="61"/>
      <c r="V12993" s="61"/>
      <c r="W12993" s="61"/>
      <c r="X12993" s="61"/>
      <c r="Y12993" s="61"/>
      <c r="Z12993" s="61"/>
      <c r="AA12993" s="61"/>
      <c r="AB12993" s="61"/>
      <c r="AC12993" s="61"/>
      <c r="AD12993" s="61"/>
      <c r="AE12993" s="61"/>
      <c r="AF12993" s="61"/>
      <c r="AG12993" s="61"/>
      <c r="AH12993" s="61"/>
      <c r="AI12993" s="61"/>
      <c r="AJ12993" s="61"/>
      <c r="AK12993" s="61"/>
      <c r="AL12993" s="61"/>
      <c r="AM12993" s="61"/>
      <c r="AN12993" s="61"/>
      <c r="AO12993" s="61"/>
      <c r="AP12993" s="62"/>
      <c r="AQ12993" s="61"/>
      <c r="AR12993" s="61"/>
      <c r="AS12993" s="61"/>
      <c r="AT12993" s="61"/>
      <c r="AU12993" s="61"/>
      <c r="AV12993" s="61"/>
      <c r="AW12993" s="60"/>
    </row>
    <row r="12994" s="59" customFormat="1" customHeight="1" spans="1:49">
      <c r="A12994" s="60"/>
      <c r="B12994" s="60"/>
      <c r="C12994" s="60"/>
      <c r="D12994" s="60"/>
      <c r="H12994" s="61"/>
      <c r="I12994" s="61"/>
      <c r="J12994" s="61"/>
      <c r="K12994" s="61"/>
      <c r="L12994" s="61"/>
      <c r="M12994" s="61"/>
      <c r="N12994" s="61"/>
      <c r="O12994" s="61"/>
      <c r="P12994" s="61"/>
      <c r="Q12994" s="61"/>
      <c r="R12994" s="61"/>
      <c r="S12994" s="61"/>
      <c r="T12994" s="61"/>
      <c r="U12994" s="61"/>
      <c r="V12994" s="61"/>
      <c r="W12994" s="61"/>
      <c r="X12994" s="61"/>
      <c r="Y12994" s="61"/>
      <c r="Z12994" s="61"/>
      <c r="AA12994" s="61"/>
      <c r="AB12994" s="61"/>
      <c r="AC12994" s="61"/>
      <c r="AD12994" s="61"/>
      <c r="AE12994" s="61"/>
      <c r="AF12994" s="61"/>
      <c r="AG12994" s="61"/>
      <c r="AH12994" s="61"/>
      <c r="AI12994" s="61"/>
      <c r="AJ12994" s="61"/>
      <c r="AK12994" s="61"/>
      <c r="AL12994" s="61"/>
      <c r="AM12994" s="61"/>
      <c r="AN12994" s="61"/>
      <c r="AO12994" s="61"/>
      <c r="AP12994" s="62"/>
      <c r="AQ12994" s="61"/>
      <c r="AR12994" s="61"/>
      <c r="AS12994" s="61"/>
      <c r="AT12994" s="61"/>
      <c r="AU12994" s="61"/>
      <c r="AV12994" s="61"/>
      <c r="AW12994" s="60"/>
    </row>
    <row r="12995" s="59" customFormat="1" customHeight="1" spans="1:49">
      <c r="A12995" s="60"/>
      <c r="B12995" s="60"/>
      <c r="C12995" s="60"/>
      <c r="D12995" s="60"/>
      <c r="H12995" s="61"/>
      <c r="I12995" s="61"/>
      <c r="J12995" s="61"/>
      <c r="K12995" s="61"/>
      <c r="L12995" s="61"/>
      <c r="M12995" s="61"/>
      <c r="N12995" s="61"/>
      <c r="O12995" s="61"/>
      <c r="P12995" s="61"/>
      <c r="Q12995" s="61"/>
      <c r="R12995" s="61"/>
      <c r="S12995" s="61"/>
      <c r="T12995" s="61"/>
      <c r="U12995" s="61"/>
      <c r="V12995" s="61"/>
      <c r="W12995" s="61"/>
      <c r="X12995" s="61"/>
      <c r="Y12995" s="61"/>
      <c r="Z12995" s="61"/>
      <c r="AA12995" s="61"/>
      <c r="AB12995" s="61"/>
      <c r="AC12995" s="61"/>
      <c r="AD12995" s="61"/>
      <c r="AE12995" s="61"/>
      <c r="AF12995" s="61"/>
      <c r="AG12995" s="61"/>
      <c r="AH12995" s="61"/>
      <c r="AI12995" s="61"/>
      <c r="AJ12995" s="61"/>
      <c r="AK12995" s="61"/>
      <c r="AL12995" s="61"/>
      <c r="AM12995" s="61"/>
      <c r="AN12995" s="61"/>
      <c r="AO12995" s="61"/>
      <c r="AP12995" s="62"/>
      <c r="AQ12995" s="61"/>
      <c r="AR12995" s="61"/>
      <c r="AS12995" s="61"/>
      <c r="AT12995" s="61"/>
      <c r="AU12995" s="61"/>
      <c r="AV12995" s="61"/>
      <c r="AW12995" s="60"/>
    </row>
    <row r="12996" s="59" customFormat="1" customHeight="1" spans="1:49">
      <c r="A12996" s="60"/>
      <c r="B12996" s="60"/>
      <c r="C12996" s="60"/>
      <c r="D12996" s="60"/>
      <c r="H12996" s="61"/>
      <c r="I12996" s="61"/>
      <c r="J12996" s="61"/>
      <c r="K12996" s="61"/>
      <c r="L12996" s="61"/>
      <c r="M12996" s="61"/>
      <c r="N12996" s="61"/>
      <c r="O12996" s="61"/>
      <c r="P12996" s="61"/>
      <c r="Q12996" s="61"/>
      <c r="R12996" s="61"/>
      <c r="S12996" s="61"/>
      <c r="T12996" s="61"/>
      <c r="U12996" s="61"/>
      <c r="V12996" s="61"/>
      <c r="W12996" s="61"/>
      <c r="X12996" s="61"/>
      <c r="Y12996" s="61"/>
      <c r="Z12996" s="61"/>
      <c r="AA12996" s="61"/>
      <c r="AB12996" s="61"/>
      <c r="AC12996" s="61"/>
      <c r="AD12996" s="61"/>
      <c r="AE12996" s="61"/>
      <c r="AF12996" s="61"/>
      <c r="AG12996" s="61"/>
      <c r="AH12996" s="61"/>
      <c r="AI12996" s="61"/>
      <c r="AJ12996" s="61"/>
      <c r="AK12996" s="61"/>
      <c r="AL12996" s="61"/>
      <c r="AM12996" s="61"/>
      <c r="AN12996" s="61"/>
      <c r="AO12996" s="61"/>
      <c r="AP12996" s="62"/>
      <c r="AQ12996" s="61"/>
      <c r="AR12996" s="61"/>
      <c r="AS12996" s="61"/>
      <c r="AT12996" s="61"/>
      <c r="AU12996" s="61"/>
      <c r="AV12996" s="61"/>
      <c r="AW12996" s="60"/>
    </row>
    <row r="12997" s="59" customFormat="1" customHeight="1" spans="1:49">
      <c r="A12997" s="60"/>
      <c r="B12997" s="60"/>
      <c r="C12997" s="60"/>
      <c r="D12997" s="60"/>
      <c r="H12997" s="61"/>
      <c r="I12997" s="61"/>
      <c r="J12997" s="61"/>
      <c r="K12997" s="61"/>
      <c r="L12997" s="61"/>
      <c r="M12997" s="61"/>
      <c r="N12997" s="61"/>
      <c r="O12997" s="61"/>
      <c r="P12997" s="61"/>
      <c r="Q12997" s="61"/>
      <c r="R12997" s="61"/>
      <c r="S12997" s="61"/>
      <c r="T12997" s="61"/>
      <c r="U12997" s="61"/>
      <c r="V12997" s="61"/>
      <c r="W12997" s="61"/>
      <c r="X12997" s="61"/>
      <c r="Y12997" s="61"/>
      <c r="Z12997" s="61"/>
      <c r="AA12997" s="61"/>
      <c r="AB12997" s="61"/>
      <c r="AC12997" s="61"/>
      <c r="AD12997" s="61"/>
      <c r="AE12997" s="61"/>
      <c r="AF12997" s="61"/>
      <c r="AG12997" s="61"/>
      <c r="AH12997" s="61"/>
      <c r="AI12997" s="61"/>
      <c r="AJ12997" s="61"/>
      <c r="AK12997" s="61"/>
      <c r="AL12997" s="61"/>
      <c r="AM12997" s="61"/>
      <c r="AN12997" s="61"/>
      <c r="AO12997" s="61"/>
      <c r="AP12997" s="62"/>
      <c r="AQ12997" s="61"/>
      <c r="AR12997" s="61"/>
      <c r="AS12997" s="61"/>
      <c r="AT12997" s="61"/>
      <c r="AU12997" s="61"/>
      <c r="AV12997" s="61"/>
      <c r="AW12997" s="60"/>
    </row>
    <row r="12998" s="59" customFormat="1" customHeight="1" spans="1:49">
      <c r="A12998" s="60"/>
      <c r="B12998" s="60"/>
      <c r="C12998" s="60"/>
      <c r="D12998" s="60"/>
      <c r="H12998" s="61"/>
      <c r="I12998" s="61"/>
      <c r="J12998" s="61"/>
      <c r="K12998" s="61"/>
      <c r="L12998" s="61"/>
      <c r="M12998" s="61"/>
      <c r="N12998" s="61"/>
      <c r="O12998" s="61"/>
      <c r="P12998" s="61"/>
      <c r="Q12998" s="61"/>
      <c r="R12998" s="61"/>
      <c r="S12998" s="61"/>
      <c r="T12998" s="61"/>
      <c r="U12998" s="61"/>
      <c r="V12998" s="61"/>
      <c r="W12998" s="61"/>
      <c r="X12998" s="61"/>
      <c r="Y12998" s="61"/>
      <c r="Z12998" s="61"/>
      <c r="AA12998" s="61"/>
      <c r="AB12998" s="61"/>
      <c r="AC12998" s="61"/>
      <c r="AD12998" s="61"/>
      <c r="AE12998" s="61"/>
      <c r="AF12998" s="61"/>
      <c r="AG12998" s="61"/>
      <c r="AH12998" s="61"/>
      <c r="AI12998" s="61"/>
      <c r="AJ12998" s="61"/>
      <c r="AK12998" s="61"/>
      <c r="AL12998" s="61"/>
      <c r="AM12998" s="61"/>
      <c r="AN12998" s="61"/>
      <c r="AO12998" s="61"/>
      <c r="AP12998" s="62"/>
      <c r="AQ12998" s="61"/>
      <c r="AR12998" s="61"/>
      <c r="AS12998" s="61"/>
      <c r="AT12998" s="61"/>
      <c r="AU12998" s="61"/>
      <c r="AV12998" s="61"/>
      <c r="AW12998" s="60"/>
    </row>
    <row r="12999" s="59" customFormat="1" customHeight="1" spans="1:49">
      <c r="A12999" s="60"/>
      <c r="B12999" s="60"/>
      <c r="C12999" s="60"/>
      <c r="D12999" s="60"/>
      <c r="H12999" s="61"/>
      <c r="I12999" s="61"/>
      <c r="J12999" s="61"/>
      <c r="K12999" s="61"/>
      <c r="L12999" s="61"/>
      <c r="M12999" s="61"/>
      <c r="N12999" s="61"/>
      <c r="O12999" s="61"/>
      <c r="P12999" s="61"/>
      <c r="Q12999" s="61"/>
      <c r="R12999" s="61"/>
      <c r="S12999" s="61"/>
      <c r="T12999" s="61"/>
      <c r="U12999" s="61"/>
      <c r="V12999" s="61"/>
      <c r="W12999" s="61"/>
      <c r="X12999" s="61"/>
      <c r="Y12999" s="61"/>
      <c r="Z12999" s="61"/>
      <c r="AA12999" s="61"/>
      <c r="AB12999" s="61"/>
      <c r="AC12999" s="61"/>
      <c r="AD12999" s="61"/>
      <c r="AE12999" s="61"/>
      <c r="AF12999" s="61"/>
      <c r="AG12999" s="61"/>
      <c r="AH12999" s="61"/>
      <c r="AI12999" s="61"/>
      <c r="AJ12999" s="61"/>
      <c r="AK12999" s="61"/>
      <c r="AL12999" s="61"/>
      <c r="AM12999" s="61"/>
      <c r="AN12999" s="61"/>
      <c r="AO12999" s="61"/>
      <c r="AP12999" s="62"/>
      <c r="AQ12999" s="61"/>
      <c r="AR12999" s="61"/>
      <c r="AS12999" s="61"/>
      <c r="AT12999" s="61"/>
      <c r="AU12999" s="61"/>
      <c r="AV12999" s="61"/>
      <c r="AW12999" s="60"/>
    </row>
    <row r="13000" s="59" customFormat="1" customHeight="1" spans="1:49">
      <c r="A13000" s="60"/>
      <c r="B13000" s="60"/>
      <c r="C13000" s="60"/>
      <c r="D13000" s="60"/>
      <c r="H13000" s="61"/>
      <c r="I13000" s="61"/>
      <c r="J13000" s="61"/>
      <c r="K13000" s="61"/>
      <c r="L13000" s="61"/>
      <c r="M13000" s="61"/>
      <c r="N13000" s="61"/>
      <c r="O13000" s="61"/>
      <c r="P13000" s="61"/>
      <c r="Q13000" s="61"/>
      <c r="R13000" s="61"/>
      <c r="S13000" s="61"/>
      <c r="T13000" s="61"/>
      <c r="U13000" s="61"/>
      <c r="V13000" s="61"/>
      <c r="W13000" s="61"/>
      <c r="X13000" s="61"/>
      <c r="Y13000" s="61"/>
      <c r="Z13000" s="61"/>
      <c r="AA13000" s="61"/>
      <c r="AB13000" s="61"/>
      <c r="AC13000" s="61"/>
      <c r="AD13000" s="61"/>
      <c r="AE13000" s="61"/>
      <c r="AF13000" s="61"/>
      <c r="AG13000" s="61"/>
      <c r="AH13000" s="61"/>
      <c r="AI13000" s="61"/>
      <c r="AJ13000" s="61"/>
      <c r="AK13000" s="61"/>
      <c r="AL13000" s="61"/>
      <c r="AM13000" s="61"/>
      <c r="AN13000" s="61"/>
      <c r="AO13000" s="61"/>
      <c r="AP13000" s="62"/>
      <c r="AQ13000" s="61"/>
      <c r="AR13000" s="61"/>
      <c r="AS13000" s="61"/>
      <c r="AT13000" s="61"/>
      <c r="AU13000" s="61"/>
      <c r="AV13000" s="61"/>
      <c r="AW13000" s="60"/>
    </row>
    <row r="13001" s="59" customFormat="1" customHeight="1" spans="1:49">
      <c r="A13001" s="60"/>
      <c r="B13001" s="60"/>
      <c r="C13001" s="60"/>
      <c r="D13001" s="60"/>
      <c r="H13001" s="61"/>
      <c r="I13001" s="61"/>
      <c r="J13001" s="61"/>
      <c r="K13001" s="61"/>
      <c r="L13001" s="61"/>
      <c r="M13001" s="61"/>
      <c r="N13001" s="61"/>
      <c r="O13001" s="61"/>
      <c r="P13001" s="61"/>
      <c r="Q13001" s="61"/>
      <c r="R13001" s="61"/>
      <c r="S13001" s="61"/>
      <c r="T13001" s="61"/>
      <c r="U13001" s="61"/>
      <c r="V13001" s="61"/>
      <c r="W13001" s="61"/>
      <c r="X13001" s="61"/>
      <c r="Y13001" s="61"/>
      <c r="Z13001" s="61"/>
      <c r="AA13001" s="61"/>
      <c r="AB13001" s="61"/>
      <c r="AC13001" s="61"/>
      <c r="AD13001" s="61"/>
      <c r="AE13001" s="61"/>
      <c r="AF13001" s="61"/>
      <c r="AG13001" s="61"/>
      <c r="AH13001" s="61"/>
      <c r="AI13001" s="61"/>
      <c r="AJ13001" s="61"/>
      <c r="AK13001" s="61"/>
      <c r="AL13001" s="61"/>
      <c r="AM13001" s="61"/>
      <c r="AN13001" s="61"/>
      <c r="AO13001" s="61"/>
      <c r="AP13001" s="62"/>
      <c r="AQ13001" s="61"/>
      <c r="AR13001" s="61"/>
      <c r="AS13001" s="61"/>
      <c r="AT13001" s="61"/>
      <c r="AU13001" s="61"/>
      <c r="AV13001" s="61"/>
      <c r="AW13001" s="60"/>
    </row>
    <row r="13002" s="59" customFormat="1" customHeight="1" spans="1:49">
      <c r="A13002" s="60"/>
      <c r="B13002" s="60"/>
      <c r="C13002" s="60"/>
      <c r="D13002" s="60"/>
      <c r="H13002" s="61"/>
      <c r="I13002" s="61"/>
      <c r="J13002" s="61"/>
      <c r="K13002" s="61"/>
      <c r="L13002" s="61"/>
      <c r="M13002" s="61"/>
      <c r="N13002" s="61"/>
      <c r="O13002" s="61"/>
      <c r="P13002" s="61"/>
      <c r="Q13002" s="61"/>
      <c r="R13002" s="61"/>
      <c r="S13002" s="61"/>
      <c r="T13002" s="61"/>
      <c r="U13002" s="61"/>
      <c r="V13002" s="61"/>
      <c r="W13002" s="61"/>
      <c r="X13002" s="61"/>
      <c r="Y13002" s="61"/>
      <c r="Z13002" s="61"/>
      <c r="AA13002" s="61"/>
      <c r="AB13002" s="61"/>
      <c r="AC13002" s="61"/>
      <c r="AD13002" s="61"/>
      <c r="AE13002" s="61"/>
      <c r="AF13002" s="61"/>
      <c r="AG13002" s="61"/>
      <c r="AH13002" s="61"/>
      <c r="AI13002" s="61"/>
      <c r="AJ13002" s="61"/>
      <c r="AK13002" s="61"/>
      <c r="AL13002" s="61"/>
      <c r="AM13002" s="61"/>
      <c r="AN13002" s="61"/>
      <c r="AO13002" s="61"/>
      <c r="AP13002" s="62"/>
      <c r="AQ13002" s="61"/>
      <c r="AR13002" s="61"/>
      <c r="AS13002" s="61"/>
      <c r="AT13002" s="61"/>
      <c r="AU13002" s="61"/>
      <c r="AV13002" s="61"/>
      <c r="AW13002" s="60"/>
    </row>
    <row r="13003" s="59" customFormat="1" customHeight="1" spans="1:49">
      <c r="A13003" s="60"/>
      <c r="B13003" s="60"/>
      <c r="C13003" s="60"/>
      <c r="D13003" s="60"/>
      <c r="H13003" s="61"/>
      <c r="I13003" s="61"/>
      <c r="J13003" s="61"/>
      <c r="K13003" s="61"/>
      <c r="L13003" s="61"/>
      <c r="M13003" s="61"/>
      <c r="N13003" s="61"/>
      <c r="O13003" s="61"/>
      <c r="P13003" s="61"/>
      <c r="Q13003" s="61"/>
      <c r="R13003" s="61"/>
      <c r="S13003" s="61"/>
      <c r="T13003" s="61"/>
      <c r="U13003" s="61"/>
      <c r="V13003" s="61"/>
      <c r="W13003" s="61"/>
      <c r="X13003" s="61"/>
      <c r="Y13003" s="61"/>
      <c r="Z13003" s="61"/>
      <c r="AA13003" s="61"/>
      <c r="AB13003" s="61"/>
      <c r="AC13003" s="61"/>
      <c r="AD13003" s="61"/>
      <c r="AE13003" s="61"/>
      <c r="AF13003" s="61"/>
      <c r="AG13003" s="61"/>
      <c r="AH13003" s="61"/>
      <c r="AI13003" s="61"/>
      <c r="AJ13003" s="61"/>
      <c r="AK13003" s="61"/>
      <c r="AL13003" s="61"/>
      <c r="AM13003" s="61"/>
      <c r="AN13003" s="61"/>
      <c r="AO13003" s="61"/>
      <c r="AP13003" s="62"/>
      <c r="AQ13003" s="61"/>
      <c r="AR13003" s="61"/>
      <c r="AS13003" s="61"/>
      <c r="AT13003" s="61"/>
      <c r="AU13003" s="61"/>
      <c r="AV13003" s="61"/>
      <c r="AW13003" s="60"/>
    </row>
    <row r="13004" s="59" customFormat="1" customHeight="1" spans="1:49">
      <c r="A13004" s="60"/>
      <c r="B13004" s="60"/>
      <c r="C13004" s="60"/>
      <c r="D13004" s="60"/>
      <c r="H13004" s="61"/>
      <c r="I13004" s="61"/>
      <c r="J13004" s="61"/>
      <c r="K13004" s="61"/>
      <c r="L13004" s="61"/>
      <c r="M13004" s="61"/>
      <c r="N13004" s="61"/>
      <c r="O13004" s="61"/>
      <c r="P13004" s="61"/>
      <c r="Q13004" s="61"/>
      <c r="R13004" s="61"/>
      <c r="S13004" s="61"/>
      <c r="T13004" s="61"/>
      <c r="U13004" s="61"/>
      <c r="V13004" s="61"/>
      <c r="W13004" s="61"/>
      <c r="X13004" s="61"/>
      <c r="Y13004" s="61"/>
      <c r="Z13004" s="61"/>
      <c r="AA13004" s="61"/>
      <c r="AB13004" s="61"/>
      <c r="AC13004" s="61"/>
      <c r="AD13004" s="61"/>
      <c r="AE13004" s="61"/>
      <c r="AF13004" s="61"/>
      <c r="AG13004" s="61"/>
      <c r="AH13004" s="61"/>
      <c r="AI13004" s="61"/>
      <c r="AJ13004" s="61"/>
      <c r="AK13004" s="61"/>
      <c r="AL13004" s="61"/>
      <c r="AM13004" s="61"/>
      <c r="AN13004" s="61"/>
      <c r="AO13004" s="61"/>
      <c r="AP13004" s="62"/>
      <c r="AQ13004" s="61"/>
      <c r="AR13004" s="61"/>
      <c r="AS13004" s="61"/>
      <c r="AT13004" s="61"/>
      <c r="AU13004" s="61"/>
      <c r="AV13004" s="61"/>
      <c r="AW13004" s="60"/>
    </row>
    <row r="13005" s="59" customFormat="1" customHeight="1" spans="1:49">
      <c r="A13005" s="60"/>
      <c r="B13005" s="60"/>
      <c r="C13005" s="60"/>
      <c r="D13005" s="60"/>
      <c r="H13005" s="61"/>
      <c r="I13005" s="61"/>
      <c r="J13005" s="61"/>
      <c r="K13005" s="61"/>
      <c r="L13005" s="61"/>
      <c r="M13005" s="61"/>
      <c r="N13005" s="61"/>
      <c r="O13005" s="61"/>
      <c r="P13005" s="61"/>
      <c r="Q13005" s="61"/>
      <c r="R13005" s="61"/>
      <c r="S13005" s="61"/>
      <c r="T13005" s="61"/>
      <c r="U13005" s="61"/>
      <c r="V13005" s="61"/>
      <c r="W13005" s="61"/>
      <c r="X13005" s="61"/>
      <c r="Y13005" s="61"/>
      <c r="Z13005" s="61"/>
      <c r="AA13005" s="61"/>
      <c r="AB13005" s="61"/>
      <c r="AC13005" s="61"/>
      <c r="AD13005" s="61"/>
      <c r="AE13005" s="61"/>
      <c r="AF13005" s="61"/>
      <c r="AG13005" s="61"/>
      <c r="AH13005" s="61"/>
      <c r="AI13005" s="61"/>
      <c r="AJ13005" s="61"/>
      <c r="AK13005" s="61"/>
      <c r="AL13005" s="61"/>
      <c r="AM13005" s="61"/>
      <c r="AN13005" s="61"/>
      <c r="AO13005" s="61"/>
      <c r="AP13005" s="62"/>
      <c r="AQ13005" s="61"/>
      <c r="AR13005" s="61"/>
      <c r="AS13005" s="61"/>
      <c r="AT13005" s="61"/>
      <c r="AU13005" s="61"/>
      <c r="AV13005" s="61"/>
      <c r="AW13005" s="60"/>
    </row>
    <row r="13006" s="59" customFormat="1" customHeight="1" spans="1:49">
      <c r="A13006" s="60"/>
      <c r="B13006" s="60"/>
      <c r="C13006" s="60"/>
      <c r="D13006" s="60"/>
      <c r="H13006" s="61"/>
      <c r="I13006" s="61"/>
      <c r="J13006" s="61"/>
      <c r="K13006" s="61"/>
      <c r="L13006" s="61"/>
      <c r="M13006" s="61"/>
      <c r="N13006" s="61"/>
      <c r="O13006" s="61"/>
      <c r="P13006" s="61"/>
      <c r="Q13006" s="61"/>
      <c r="R13006" s="61"/>
      <c r="S13006" s="61"/>
      <c r="T13006" s="61"/>
      <c r="U13006" s="61"/>
      <c r="V13006" s="61"/>
      <c r="W13006" s="61"/>
      <c r="X13006" s="61"/>
      <c r="Y13006" s="61"/>
      <c r="Z13006" s="61"/>
      <c r="AA13006" s="61"/>
      <c r="AB13006" s="61"/>
      <c r="AC13006" s="61"/>
      <c r="AD13006" s="61"/>
      <c r="AE13006" s="61"/>
      <c r="AF13006" s="61"/>
      <c r="AG13006" s="61"/>
      <c r="AH13006" s="61"/>
      <c r="AI13006" s="61"/>
      <c r="AJ13006" s="61"/>
      <c r="AK13006" s="61"/>
      <c r="AL13006" s="61"/>
      <c r="AM13006" s="61"/>
      <c r="AN13006" s="61"/>
      <c r="AO13006" s="61"/>
      <c r="AP13006" s="62"/>
      <c r="AQ13006" s="61"/>
      <c r="AR13006" s="61"/>
      <c r="AS13006" s="61"/>
      <c r="AT13006" s="61"/>
      <c r="AU13006" s="61"/>
      <c r="AV13006" s="61"/>
      <c r="AW13006" s="60"/>
    </row>
    <row r="13007" s="59" customFormat="1" customHeight="1" spans="1:49">
      <c r="A13007" s="60"/>
      <c r="B13007" s="60"/>
      <c r="C13007" s="60"/>
      <c r="D13007" s="60"/>
      <c r="H13007" s="61"/>
      <c r="I13007" s="61"/>
      <c r="J13007" s="61"/>
      <c r="K13007" s="61"/>
      <c r="L13007" s="61"/>
      <c r="M13007" s="61"/>
      <c r="N13007" s="61"/>
      <c r="O13007" s="61"/>
      <c r="P13007" s="61"/>
      <c r="Q13007" s="61"/>
      <c r="R13007" s="61"/>
      <c r="S13007" s="61"/>
      <c r="T13007" s="61"/>
      <c r="U13007" s="61"/>
      <c r="V13007" s="61"/>
      <c r="W13007" s="61"/>
      <c r="X13007" s="61"/>
      <c r="Y13007" s="61"/>
      <c r="Z13007" s="61"/>
      <c r="AA13007" s="61"/>
      <c r="AB13007" s="61"/>
      <c r="AC13007" s="61"/>
      <c r="AD13007" s="61"/>
      <c r="AE13007" s="61"/>
      <c r="AF13007" s="61"/>
      <c r="AG13007" s="61"/>
      <c r="AH13007" s="61"/>
      <c r="AI13007" s="61"/>
      <c r="AJ13007" s="61"/>
      <c r="AK13007" s="61"/>
      <c r="AL13007" s="61"/>
      <c r="AM13007" s="61"/>
      <c r="AN13007" s="61"/>
      <c r="AO13007" s="61"/>
      <c r="AP13007" s="62"/>
      <c r="AQ13007" s="61"/>
      <c r="AR13007" s="61"/>
      <c r="AS13007" s="61"/>
      <c r="AT13007" s="61"/>
      <c r="AU13007" s="61"/>
      <c r="AV13007" s="61"/>
      <c r="AW13007" s="60"/>
    </row>
    <row r="13008" s="59" customFormat="1" customHeight="1" spans="1:49">
      <c r="A13008" s="60"/>
      <c r="B13008" s="60"/>
      <c r="C13008" s="60"/>
      <c r="D13008" s="60"/>
      <c r="H13008" s="61"/>
      <c r="I13008" s="61"/>
      <c r="J13008" s="61"/>
      <c r="K13008" s="61"/>
      <c r="L13008" s="61"/>
      <c r="M13008" s="61"/>
      <c r="N13008" s="61"/>
      <c r="O13008" s="61"/>
      <c r="P13008" s="61"/>
      <c r="Q13008" s="61"/>
      <c r="R13008" s="61"/>
      <c r="S13008" s="61"/>
      <c r="T13008" s="61"/>
      <c r="U13008" s="61"/>
      <c r="V13008" s="61"/>
      <c r="W13008" s="61"/>
      <c r="X13008" s="61"/>
      <c r="Y13008" s="61"/>
      <c r="Z13008" s="61"/>
      <c r="AA13008" s="61"/>
      <c r="AB13008" s="61"/>
      <c r="AC13008" s="61"/>
      <c r="AD13008" s="61"/>
      <c r="AE13008" s="61"/>
      <c r="AF13008" s="61"/>
      <c r="AG13008" s="61"/>
      <c r="AH13008" s="61"/>
      <c r="AI13008" s="61"/>
      <c r="AJ13008" s="61"/>
      <c r="AK13008" s="61"/>
      <c r="AL13008" s="61"/>
      <c r="AM13008" s="61"/>
      <c r="AN13008" s="61"/>
      <c r="AO13008" s="61"/>
      <c r="AP13008" s="62"/>
      <c r="AQ13008" s="61"/>
      <c r="AR13008" s="61"/>
      <c r="AS13008" s="61"/>
      <c r="AT13008" s="61"/>
      <c r="AU13008" s="61"/>
      <c r="AV13008" s="61"/>
      <c r="AW13008" s="60"/>
    </row>
    <row r="13009" s="59" customFormat="1" customHeight="1" spans="1:49">
      <c r="A13009" s="60"/>
      <c r="B13009" s="60"/>
      <c r="C13009" s="60"/>
      <c r="D13009" s="60"/>
      <c r="H13009" s="61"/>
      <c r="I13009" s="61"/>
      <c r="J13009" s="61"/>
      <c r="K13009" s="61"/>
      <c r="L13009" s="61"/>
      <c r="M13009" s="61"/>
      <c r="N13009" s="61"/>
      <c r="O13009" s="61"/>
      <c r="P13009" s="61"/>
      <c r="Q13009" s="61"/>
      <c r="R13009" s="61"/>
      <c r="S13009" s="61"/>
      <c r="T13009" s="61"/>
      <c r="U13009" s="61"/>
      <c r="V13009" s="61"/>
      <c r="W13009" s="61"/>
      <c r="X13009" s="61"/>
      <c r="Y13009" s="61"/>
      <c r="Z13009" s="61"/>
      <c r="AA13009" s="61"/>
      <c r="AB13009" s="61"/>
      <c r="AC13009" s="61"/>
      <c r="AD13009" s="61"/>
      <c r="AE13009" s="61"/>
      <c r="AF13009" s="61"/>
      <c r="AG13009" s="61"/>
      <c r="AH13009" s="61"/>
      <c r="AI13009" s="61"/>
      <c r="AJ13009" s="61"/>
      <c r="AK13009" s="61"/>
      <c r="AL13009" s="61"/>
      <c r="AM13009" s="61"/>
      <c r="AN13009" s="61"/>
      <c r="AO13009" s="61"/>
      <c r="AP13009" s="62"/>
      <c r="AQ13009" s="61"/>
      <c r="AR13009" s="61"/>
      <c r="AS13009" s="61"/>
      <c r="AT13009" s="61"/>
      <c r="AU13009" s="61"/>
      <c r="AV13009" s="61"/>
      <c r="AW13009" s="60"/>
    </row>
    <row r="13010" s="59" customFormat="1" customHeight="1" spans="1:49">
      <c r="A13010" s="60"/>
      <c r="B13010" s="60"/>
      <c r="C13010" s="60"/>
      <c r="D13010" s="60"/>
      <c r="H13010" s="61"/>
      <c r="I13010" s="61"/>
      <c r="J13010" s="61"/>
      <c r="K13010" s="61"/>
      <c r="L13010" s="61"/>
      <c r="M13010" s="61"/>
      <c r="N13010" s="61"/>
      <c r="O13010" s="61"/>
      <c r="P13010" s="61"/>
      <c r="Q13010" s="61"/>
      <c r="R13010" s="61"/>
      <c r="S13010" s="61"/>
      <c r="T13010" s="61"/>
      <c r="U13010" s="61"/>
      <c r="V13010" s="61"/>
      <c r="W13010" s="61"/>
      <c r="X13010" s="61"/>
      <c r="Y13010" s="61"/>
      <c r="Z13010" s="61"/>
      <c r="AA13010" s="61"/>
      <c r="AB13010" s="61"/>
      <c r="AC13010" s="61"/>
      <c r="AD13010" s="61"/>
      <c r="AE13010" s="61"/>
      <c r="AF13010" s="61"/>
      <c r="AG13010" s="61"/>
      <c r="AH13010" s="61"/>
      <c r="AI13010" s="61"/>
      <c r="AJ13010" s="61"/>
      <c r="AK13010" s="61"/>
      <c r="AL13010" s="61"/>
      <c r="AM13010" s="61"/>
      <c r="AN13010" s="61"/>
      <c r="AO13010" s="61"/>
      <c r="AP13010" s="62"/>
      <c r="AQ13010" s="61"/>
      <c r="AR13010" s="61"/>
      <c r="AS13010" s="61"/>
      <c r="AT13010" s="61"/>
      <c r="AU13010" s="61"/>
      <c r="AV13010" s="61"/>
      <c r="AW13010" s="60"/>
    </row>
    <row r="13011" s="59" customFormat="1" customHeight="1" spans="1:49">
      <c r="A13011" s="60"/>
      <c r="B13011" s="60"/>
      <c r="C13011" s="60"/>
      <c r="D13011" s="60"/>
      <c r="H13011" s="61"/>
      <c r="I13011" s="61"/>
      <c r="J13011" s="61"/>
      <c r="K13011" s="61"/>
      <c r="L13011" s="61"/>
      <c r="M13011" s="61"/>
      <c r="N13011" s="61"/>
      <c r="O13011" s="61"/>
      <c r="P13011" s="61"/>
      <c r="Q13011" s="61"/>
      <c r="R13011" s="61"/>
      <c r="S13011" s="61"/>
      <c r="T13011" s="61"/>
      <c r="U13011" s="61"/>
      <c r="V13011" s="61"/>
      <c r="W13011" s="61"/>
      <c r="X13011" s="61"/>
      <c r="Y13011" s="61"/>
      <c r="Z13011" s="61"/>
      <c r="AA13011" s="61"/>
      <c r="AB13011" s="61"/>
      <c r="AC13011" s="61"/>
      <c r="AD13011" s="61"/>
      <c r="AE13011" s="61"/>
      <c r="AF13011" s="61"/>
      <c r="AG13011" s="61"/>
      <c r="AH13011" s="61"/>
      <c r="AI13011" s="61"/>
      <c r="AJ13011" s="61"/>
      <c r="AK13011" s="61"/>
      <c r="AL13011" s="61"/>
      <c r="AM13011" s="61"/>
      <c r="AN13011" s="61"/>
      <c r="AO13011" s="61"/>
      <c r="AP13011" s="62"/>
      <c r="AQ13011" s="61"/>
      <c r="AR13011" s="61"/>
      <c r="AS13011" s="61"/>
      <c r="AT13011" s="61"/>
      <c r="AU13011" s="61"/>
      <c r="AV13011" s="61"/>
      <c r="AW13011" s="60"/>
    </row>
    <row r="13012" s="59" customFormat="1" customHeight="1" spans="1:49">
      <c r="A13012" s="60"/>
      <c r="B13012" s="60"/>
      <c r="C13012" s="60"/>
      <c r="D13012" s="60"/>
      <c r="H13012" s="61"/>
      <c r="I13012" s="61"/>
      <c r="J13012" s="61"/>
      <c r="K13012" s="61"/>
      <c r="L13012" s="61"/>
      <c r="M13012" s="61"/>
      <c r="N13012" s="61"/>
      <c r="O13012" s="61"/>
      <c r="P13012" s="61"/>
      <c r="Q13012" s="61"/>
      <c r="R13012" s="61"/>
      <c r="S13012" s="61"/>
      <c r="T13012" s="61"/>
      <c r="U13012" s="61"/>
      <c r="V13012" s="61"/>
      <c r="W13012" s="61"/>
      <c r="X13012" s="61"/>
      <c r="Y13012" s="61"/>
      <c r="Z13012" s="61"/>
      <c r="AA13012" s="61"/>
      <c r="AB13012" s="61"/>
      <c r="AC13012" s="61"/>
      <c r="AD13012" s="61"/>
      <c r="AE13012" s="61"/>
      <c r="AF13012" s="61"/>
      <c r="AG13012" s="61"/>
      <c r="AH13012" s="61"/>
      <c r="AI13012" s="61"/>
      <c r="AJ13012" s="61"/>
      <c r="AK13012" s="61"/>
      <c r="AL13012" s="61"/>
      <c r="AM13012" s="61"/>
      <c r="AN13012" s="61"/>
      <c r="AO13012" s="61"/>
      <c r="AP13012" s="62"/>
      <c r="AQ13012" s="61"/>
      <c r="AR13012" s="61"/>
      <c r="AS13012" s="61"/>
      <c r="AT13012" s="61"/>
      <c r="AU13012" s="61"/>
      <c r="AV13012" s="61"/>
      <c r="AW13012" s="60"/>
    </row>
    <row r="13013" s="59" customFormat="1" customHeight="1" spans="1:49">
      <c r="A13013" s="60"/>
      <c r="B13013" s="60"/>
      <c r="C13013" s="60"/>
      <c r="D13013" s="60"/>
      <c r="H13013" s="61"/>
      <c r="I13013" s="61"/>
      <c r="J13013" s="61"/>
      <c r="K13013" s="61"/>
      <c r="L13013" s="61"/>
      <c r="M13013" s="61"/>
      <c r="N13013" s="61"/>
      <c r="O13013" s="61"/>
      <c r="P13013" s="61"/>
      <c r="Q13013" s="61"/>
      <c r="R13013" s="61"/>
      <c r="S13013" s="61"/>
      <c r="T13013" s="61"/>
      <c r="U13013" s="61"/>
      <c r="V13013" s="61"/>
      <c r="W13013" s="61"/>
      <c r="X13013" s="61"/>
      <c r="Y13013" s="61"/>
      <c r="Z13013" s="61"/>
      <c r="AA13013" s="61"/>
      <c r="AB13013" s="61"/>
      <c r="AC13013" s="61"/>
      <c r="AD13013" s="61"/>
      <c r="AE13013" s="61"/>
      <c r="AF13013" s="61"/>
      <c r="AG13013" s="61"/>
      <c r="AH13013" s="61"/>
      <c r="AI13013" s="61"/>
      <c r="AJ13013" s="61"/>
      <c r="AK13013" s="61"/>
      <c r="AL13013" s="61"/>
      <c r="AM13013" s="61"/>
      <c r="AN13013" s="61"/>
      <c r="AO13013" s="61"/>
      <c r="AP13013" s="62"/>
      <c r="AQ13013" s="61"/>
      <c r="AR13013" s="61"/>
      <c r="AS13013" s="61"/>
      <c r="AT13013" s="61"/>
      <c r="AU13013" s="61"/>
      <c r="AV13013" s="61"/>
      <c r="AW13013" s="60"/>
    </row>
    <row r="13014" s="59" customFormat="1" customHeight="1" spans="1:49">
      <c r="A13014" s="60"/>
      <c r="B13014" s="60"/>
      <c r="C13014" s="60"/>
      <c r="D13014" s="60"/>
      <c r="H13014" s="61"/>
      <c r="I13014" s="61"/>
      <c r="J13014" s="61"/>
      <c r="K13014" s="61"/>
      <c r="L13014" s="61"/>
      <c r="M13014" s="61"/>
      <c r="N13014" s="61"/>
      <c r="O13014" s="61"/>
      <c r="P13014" s="61"/>
      <c r="Q13014" s="61"/>
      <c r="R13014" s="61"/>
      <c r="S13014" s="61"/>
      <c r="T13014" s="61"/>
      <c r="U13014" s="61"/>
      <c r="V13014" s="61"/>
      <c r="W13014" s="61"/>
      <c r="X13014" s="61"/>
      <c r="Y13014" s="61"/>
      <c r="Z13014" s="61"/>
      <c r="AA13014" s="61"/>
      <c r="AB13014" s="61"/>
      <c r="AC13014" s="61"/>
      <c r="AD13014" s="61"/>
      <c r="AE13014" s="61"/>
      <c r="AF13014" s="61"/>
      <c r="AG13014" s="61"/>
      <c r="AH13014" s="61"/>
      <c r="AI13014" s="61"/>
      <c r="AJ13014" s="61"/>
      <c r="AK13014" s="61"/>
      <c r="AL13014" s="61"/>
      <c r="AM13014" s="61"/>
      <c r="AN13014" s="61"/>
      <c r="AO13014" s="61"/>
      <c r="AP13014" s="62"/>
      <c r="AQ13014" s="61"/>
      <c r="AR13014" s="61"/>
      <c r="AS13014" s="61"/>
      <c r="AT13014" s="61"/>
      <c r="AU13014" s="61"/>
      <c r="AV13014" s="61"/>
      <c r="AW13014" s="60"/>
    </row>
    <row r="13015" s="59" customFormat="1" customHeight="1" spans="1:49">
      <c r="A13015" s="60"/>
      <c r="B13015" s="60"/>
      <c r="C13015" s="60"/>
      <c r="D13015" s="60"/>
      <c r="H13015" s="61"/>
      <c r="I13015" s="61"/>
      <c r="J13015" s="61"/>
      <c r="K13015" s="61"/>
      <c r="L13015" s="61"/>
      <c r="M13015" s="61"/>
      <c r="N13015" s="61"/>
      <c r="O13015" s="61"/>
      <c r="P13015" s="61"/>
      <c r="Q13015" s="61"/>
      <c r="R13015" s="61"/>
      <c r="S13015" s="61"/>
      <c r="T13015" s="61"/>
      <c r="U13015" s="61"/>
      <c r="V13015" s="61"/>
      <c r="W13015" s="61"/>
      <c r="X13015" s="61"/>
      <c r="Y13015" s="61"/>
      <c r="Z13015" s="61"/>
      <c r="AA13015" s="61"/>
      <c r="AB13015" s="61"/>
      <c r="AC13015" s="61"/>
      <c r="AD13015" s="61"/>
      <c r="AE13015" s="61"/>
      <c r="AF13015" s="61"/>
      <c r="AG13015" s="61"/>
      <c r="AH13015" s="61"/>
      <c r="AI13015" s="61"/>
      <c r="AJ13015" s="61"/>
      <c r="AK13015" s="61"/>
      <c r="AL13015" s="61"/>
      <c r="AM13015" s="61"/>
      <c r="AN13015" s="61"/>
      <c r="AO13015" s="61"/>
      <c r="AP13015" s="62"/>
      <c r="AQ13015" s="61"/>
      <c r="AR13015" s="61"/>
      <c r="AS13015" s="61"/>
      <c r="AT13015" s="61"/>
      <c r="AU13015" s="61"/>
      <c r="AV13015" s="61"/>
      <c r="AW13015" s="60"/>
    </row>
    <row r="13016" s="59" customFormat="1" customHeight="1" spans="1:49">
      <c r="A13016" s="60"/>
      <c r="B13016" s="60"/>
      <c r="C13016" s="60"/>
      <c r="D13016" s="60"/>
      <c r="H13016" s="61"/>
      <c r="I13016" s="61"/>
      <c r="J13016" s="61"/>
      <c r="K13016" s="61"/>
      <c r="L13016" s="61"/>
      <c r="M13016" s="61"/>
      <c r="N13016" s="61"/>
      <c r="O13016" s="61"/>
      <c r="P13016" s="61"/>
      <c r="Q13016" s="61"/>
      <c r="R13016" s="61"/>
      <c r="S13016" s="61"/>
      <c r="T13016" s="61"/>
      <c r="U13016" s="61"/>
      <c r="V13016" s="61"/>
      <c r="W13016" s="61"/>
      <c r="X13016" s="61"/>
      <c r="Y13016" s="61"/>
      <c r="Z13016" s="61"/>
      <c r="AA13016" s="61"/>
      <c r="AB13016" s="61"/>
      <c r="AC13016" s="61"/>
      <c r="AD13016" s="61"/>
      <c r="AE13016" s="61"/>
      <c r="AF13016" s="61"/>
      <c r="AG13016" s="61"/>
      <c r="AH13016" s="61"/>
      <c r="AI13016" s="61"/>
      <c r="AJ13016" s="61"/>
      <c r="AK13016" s="61"/>
      <c r="AL13016" s="61"/>
      <c r="AM13016" s="61"/>
      <c r="AN13016" s="61"/>
      <c r="AO13016" s="61"/>
      <c r="AP13016" s="62"/>
      <c r="AQ13016" s="61"/>
      <c r="AR13016" s="61"/>
      <c r="AS13016" s="61"/>
      <c r="AT13016" s="61"/>
      <c r="AU13016" s="61"/>
      <c r="AV13016" s="61"/>
      <c r="AW13016" s="60"/>
    </row>
    <row r="13017" s="59" customFormat="1" customHeight="1" spans="1:49">
      <c r="A13017" s="60"/>
      <c r="B13017" s="60"/>
      <c r="C13017" s="60"/>
      <c r="D13017" s="60"/>
      <c r="H13017" s="61"/>
      <c r="I13017" s="61"/>
      <c r="J13017" s="61"/>
      <c r="K13017" s="61"/>
      <c r="L13017" s="61"/>
      <c r="M13017" s="61"/>
      <c r="N13017" s="61"/>
      <c r="O13017" s="61"/>
      <c r="P13017" s="61"/>
      <c r="Q13017" s="61"/>
      <c r="R13017" s="61"/>
      <c r="S13017" s="61"/>
      <c r="T13017" s="61"/>
      <c r="U13017" s="61"/>
      <c r="V13017" s="61"/>
      <c r="W13017" s="61"/>
      <c r="X13017" s="61"/>
      <c r="Y13017" s="61"/>
      <c r="Z13017" s="61"/>
      <c r="AA13017" s="61"/>
      <c r="AB13017" s="61"/>
      <c r="AC13017" s="61"/>
      <c r="AD13017" s="61"/>
      <c r="AE13017" s="61"/>
      <c r="AF13017" s="61"/>
      <c r="AG13017" s="61"/>
      <c r="AH13017" s="61"/>
      <c r="AI13017" s="61"/>
      <c r="AJ13017" s="61"/>
      <c r="AK13017" s="61"/>
      <c r="AL13017" s="61"/>
      <c r="AM13017" s="61"/>
      <c r="AN13017" s="61"/>
      <c r="AO13017" s="61"/>
      <c r="AP13017" s="62"/>
      <c r="AQ13017" s="61"/>
      <c r="AR13017" s="61"/>
      <c r="AS13017" s="61"/>
      <c r="AT13017" s="61"/>
      <c r="AU13017" s="61"/>
      <c r="AV13017" s="61"/>
      <c r="AW13017" s="60"/>
    </row>
    <row r="13018" s="59" customFormat="1" customHeight="1" spans="1:49">
      <c r="A13018" s="60"/>
      <c r="B13018" s="60"/>
      <c r="C13018" s="60"/>
      <c r="D13018" s="60"/>
      <c r="H13018" s="61"/>
      <c r="I13018" s="61"/>
      <c r="J13018" s="61"/>
      <c r="K13018" s="61"/>
      <c r="L13018" s="61"/>
      <c r="M13018" s="61"/>
      <c r="N13018" s="61"/>
      <c r="O13018" s="61"/>
      <c r="P13018" s="61"/>
      <c r="Q13018" s="61"/>
      <c r="R13018" s="61"/>
      <c r="S13018" s="61"/>
      <c r="T13018" s="61"/>
      <c r="U13018" s="61"/>
      <c r="V13018" s="61"/>
      <c r="W13018" s="61"/>
      <c r="X13018" s="61"/>
      <c r="Y13018" s="61"/>
      <c r="Z13018" s="61"/>
      <c r="AA13018" s="61"/>
      <c r="AB13018" s="61"/>
      <c r="AC13018" s="61"/>
      <c r="AD13018" s="61"/>
      <c r="AE13018" s="61"/>
      <c r="AF13018" s="61"/>
      <c r="AG13018" s="61"/>
      <c r="AH13018" s="61"/>
      <c r="AI13018" s="61"/>
      <c r="AJ13018" s="61"/>
      <c r="AK13018" s="61"/>
      <c r="AL13018" s="61"/>
      <c r="AM13018" s="61"/>
      <c r="AN13018" s="61"/>
      <c r="AO13018" s="61"/>
      <c r="AP13018" s="62"/>
      <c r="AQ13018" s="61"/>
      <c r="AR13018" s="61"/>
      <c r="AS13018" s="61"/>
      <c r="AT13018" s="61"/>
      <c r="AU13018" s="61"/>
      <c r="AV13018" s="61"/>
      <c r="AW13018" s="60"/>
    </row>
    <row r="13019" s="59" customFormat="1" customHeight="1" spans="1:49">
      <c r="A13019" s="60"/>
      <c r="B13019" s="60"/>
      <c r="C13019" s="60"/>
      <c r="D13019" s="60"/>
      <c r="H13019" s="61"/>
      <c r="I13019" s="61"/>
      <c r="J13019" s="61"/>
      <c r="K13019" s="61"/>
      <c r="L13019" s="61"/>
      <c r="M13019" s="61"/>
      <c r="N13019" s="61"/>
      <c r="O13019" s="61"/>
      <c r="P13019" s="61"/>
      <c r="Q13019" s="61"/>
      <c r="R13019" s="61"/>
      <c r="S13019" s="61"/>
      <c r="T13019" s="61"/>
      <c r="U13019" s="61"/>
      <c r="V13019" s="61"/>
      <c r="W13019" s="61"/>
      <c r="X13019" s="61"/>
      <c r="Y13019" s="61"/>
      <c r="Z13019" s="61"/>
      <c r="AA13019" s="61"/>
      <c r="AB13019" s="61"/>
      <c r="AC13019" s="61"/>
      <c r="AD13019" s="61"/>
      <c r="AE13019" s="61"/>
      <c r="AF13019" s="61"/>
      <c r="AG13019" s="61"/>
      <c r="AH13019" s="61"/>
      <c r="AI13019" s="61"/>
      <c r="AJ13019" s="61"/>
      <c r="AK13019" s="61"/>
      <c r="AL13019" s="61"/>
      <c r="AM13019" s="61"/>
      <c r="AN13019" s="61"/>
      <c r="AO13019" s="61"/>
      <c r="AP13019" s="62"/>
      <c r="AQ13019" s="61"/>
      <c r="AR13019" s="61"/>
      <c r="AS13019" s="61"/>
      <c r="AT13019" s="61"/>
      <c r="AU13019" s="61"/>
      <c r="AV13019" s="61"/>
      <c r="AW13019" s="60"/>
    </row>
    <row r="13020" s="59" customFormat="1" customHeight="1" spans="1:49">
      <c r="A13020" s="60"/>
      <c r="B13020" s="60"/>
      <c r="C13020" s="60"/>
      <c r="D13020" s="60"/>
      <c r="H13020" s="61"/>
      <c r="I13020" s="61"/>
      <c r="J13020" s="61"/>
      <c r="K13020" s="61"/>
      <c r="L13020" s="61"/>
      <c r="M13020" s="61"/>
      <c r="N13020" s="61"/>
      <c r="O13020" s="61"/>
      <c r="P13020" s="61"/>
      <c r="Q13020" s="61"/>
      <c r="R13020" s="61"/>
      <c r="S13020" s="61"/>
      <c r="T13020" s="61"/>
      <c r="U13020" s="61"/>
      <c r="V13020" s="61"/>
      <c r="W13020" s="61"/>
      <c r="X13020" s="61"/>
      <c r="Y13020" s="61"/>
      <c r="Z13020" s="61"/>
      <c r="AA13020" s="61"/>
      <c r="AB13020" s="61"/>
      <c r="AC13020" s="61"/>
      <c r="AD13020" s="61"/>
      <c r="AE13020" s="61"/>
      <c r="AF13020" s="61"/>
      <c r="AG13020" s="61"/>
      <c r="AH13020" s="61"/>
      <c r="AI13020" s="61"/>
      <c r="AJ13020" s="61"/>
      <c r="AK13020" s="61"/>
      <c r="AL13020" s="61"/>
      <c r="AM13020" s="61"/>
      <c r="AN13020" s="61"/>
      <c r="AO13020" s="61"/>
      <c r="AP13020" s="62"/>
      <c r="AQ13020" s="61"/>
      <c r="AR13020" s="61"/>
      <c r="AS13020" s="61"/>
      <c r="AT13020" s="61"/>
      <c r="AU13020" s="61"/>
      <c r="AV13020" s="61"/>
      <c r="AW13020" s="60"/>
    </row>
    <row r="13021" s="59" customFormat="1" customHeight="1" spans="1:49">
      <c r="A13021" s="60"/>
      <c r="B13021" s="60"/>
      <c r="C13021" s="60"/>
      <c r="D13021" s="60"/>
      <c r="H13021" s="61"/>
      <c r="I13021" s="61"/>
      <c r="J13021" s="61"/>
      <c r="K13021" s="61"/>
      <c r="L13021" s="61"/>
      <c r="M13021" s="61"/>
      <c r="N13021" s="61"/>
      <c r="O13021" s="61"/>
      <c r="P13021" s="61"/>
      <c r="Q13021" s="61"/>
      <c r="R13021" s="61"/>
      <c r="S13021" s="61"/>
      <c r="T13021" s="61"/>
      <c r="U13021" s="61"/>
      <c r="V13021" s="61"/>
      <c r="W13021" s="61"/>
      <c r="X13021" s="61"/>
      <c r="Y13021" s="61"/>
      <c r="Z13021" s="61"/>
      <c r="AA13021" s="61"/>
      <c r="AB13021" s="61"/>
      <c r="AC13021" s="61"/>
      <c r="AD13021" s="61"/>
      <c r="AE13021" s="61"/>
      <c r="AF13021" s="61"/>
      <c r="AG13021" s="61"/>
      <c r="AH13021" s="61"/>
      <c r="AI13021" s="61"/>
      <c r="AJ13021" s="61"/>
      <c r="AK13021" s="61"/>
      <c r="AL13021" s="61"/>
      <c r="AM13021" s="61"/>
      <c r="AN13021" s="61"/>
      <c r="AO13021" s="61"/>
      <c r="AP13021" s="62"/>
      <c r="AQ13021" s="61"/>
      <c r="AR13021" s="61"/>
      <c r="AS13021" s="61"/>
      <c r="AT13021" s="61"/>
      <c r="AU13021" s="61"/>
      <c r="AV13021" s="61"/>
      <c r="AW13021" s="60"/>
    </row>
    <row r="13022" s="59" customFormat="1" customHeight="1" spans="1:49">
      <c r="A13022" s="60"/>
      <c r="B13022" s="60"/>
      <c r="C13022" s="60"/>
      <c r="D13022" s="60"/>
      <c r="H13022" s="61"/>
      <c r="I13022" s="61"/>
      <c r="J13022" s="61"/>
      <c r="K13022" s="61"/>
      <c r="L13022" s="61"/>
      <c r="M13022" s="61"/>
      <c r="N13022" s="61"/>
      <c r="O13022" s="61"/>
      <c r="P13022" s="61"/>
      <c r="Q13022" s="61"/>
      <c r="R13022" s="61"/>
      <c r="S13022" s="61"/>
      <c r="T13022" s="61"/>
      <c r="U13022" s="61"/>
      <c r="V13022" s="61"/>
      <c r="W13022" s="61"/>
      <c r="X13022" s="61"/>
      <c r="Y13022" s="61"/>
      <c r="Z13022" s="61"/>
      <c r="AA13022" s="61"/>
      <c r="AB13022" s="61"/>
      <c r="AC13022" s="61"/>
      <c r="AD13022" s="61"/>
      <c r="AE13022" s="61"/>
      <c r="AF13022" s="61"/>
      <c r="AG13022" s="61"/>
      <c r="AH13022" s="61"/>
      <c r="AI13022" s="61"/>
      <c r="AJ13022" s="61"/>
      <c r="AK13022" s="61"/>
      <c r="AL13022" s="61"/>
      <c r="AM13022" s="61"/>
      <c r="AN13022" s="61"/>
      <c r="AO13022" s="61"/>
      <c r="AP13022" s="62"/>
      <c r="AQ13022" s="61"/>
      <c r="AR13022" s="61"/>
      <c r="AS13022" s="61"/>
      <c r="AT13022" s="61"/>
      <c r="AU13022" s="61"/>
      <c r="AV13022" s="61"/>
      <c r="AW13022" s="60"/>
    </row>
    <row r="13023" s="59" customFormat="1" customHeight="1" spans="1:49">
      <c r="A13023" s="60"/>
      <c r="B13023" s="60"/>
      <c r="C13023" s="60"/>
      <c r="D13023" s="60"/>
      <c r="H13023" s="61"/>
      <c r="I13023" s="61"/>
      <c r="J13023" s="61"/>
      <c r="K13023" s="61"/>
      <c r="L13023" s="61"/>
      <c r="M13023" s="61"/>
      <c r="N13023" s="61"/>
      <c r="O13023" s="61"/>
      <c r="P13023" s="61"/>
      <c r="Q13023" s="61"/>
      <c r="R13023" s="61"/>
      <c r="S13023" s="61"/>
      <c r="T13023" s="61"/>
      <c r="U13023" s="61"/>
      <c r="V13023" s="61"/>
      <c r="W13023" s="61"/>
      <c r="X13023" s="61"/>
      <c r="Y13023" s="61"/>
      <c r="Z13023" s="61"/>
      <c r="AA13023" s="61"/>
      <c r="AB13023" s="61"/>
      <c r="AC13023" s="61"/>
      <c r="AD13023" s="61"/>
      <c r="AE13023" s="61"/>
      <c r="AF13023" s="61"/>
      <c r="AG13023" s="61"/>
      <c r="AH13023" s="61"/>
      <c r="AI13023" s="61"/>
      <c r="AJ13023" s="61"/>
      <c r="AK13023" s="61"/>
      <c r="AL13023" s="61"/>
      <c r="AM13023" s="61"/>
      <c r="AN13023" s="61"/>
      <c r="AO13023" s="61"/>
      <c r="AP13023" s="62"/>
      <c r="AQ13023" s="61"/>
      <c r="AR13023" s="61"/>
      <c r="AS13023" s="61"/>
      <c r="AT13023" s="61"/>
      <c r="AU13023" s="61"/>
      <c r="AV13023" s="61"/>
      <c r="AW13023" s="60"/>
    </row>
    <row r="13024" s="59" customFormat="1" customHeight="1" spans="1:49">
      <c r="A13024" s="60"/>
      <c r="B13024" s="60"/>
      <c r="C13024" s="60"/>
      <c r="D13024" s="60"/>
      <c r="H13024" s="61"/>
      <c r="I13024" s="61"/>
      <c r="J13024" s="61"/>
      <c r="K13024" s="61"/>
      <c r="L13024" s="61"/>
      <c r="M13024" s="61"/>
      <c r="N13024" s="61"/>
      <c r="O13024" s="61"/>
      <c r="P13024" s="61"/>
      <c r="Q13024" s="61"/>
      <c r="R13024" s="61"/>
      <c r="S13024" s="61"/>
      <c r="T13024" s="61"/>
      <c r="U13024" s="61"/>
      <c r="V13024" s="61"/>
      <c r="W13024" s="61"/>
      <c r="X13024" s="61"/>
      <c r="Y13024" s="61"/>
      <c r="Z13024" s="61"/>
      <c r="AA13024" s="61"/>
      <c r="AB13024" s="61"/>
      <c r="AC13024" s="61"/>
      <c r="AD13024" s="61"/>
      <c r="AE13024" s="61"/>
      <c r="AF13024" s="61"/>
      <c r="AG13024" s="61"/>
      <c r="AH13024" s="61"/>
      <c r="AI13024" s="61"/>
      <c r="AJ13024" s="61"/>
      <c r="AK13024" s="61"/>
      <c r="AL13024" s="61"/>
      <c r="AM13024" s="61"/>
      <c r="AN13024" s="61"/>
      <c r="AO13024" s="61"/>
      <c r="AP13024" s="62"/>
      <c r="AQ13024" s="61"/>
      <c r="AR13024" s="61"/>
      <c r="AS13024" s="61"/>
      <c r="AT13024" s="61"/>
      <c r="AU13024" s="61"/>
      <c r="AV13024" s="61"/>
      <c r="AW13024" s="60"/>
    </row>
    <row r="13025" s="59" customFormat="1" customHeight="1" spans="1:49">
      <c r="A13025" s="60"/>
      <c r="B13025" s="60"/>
      <c r="C13025" s="60"/>
      <c r="D13025" s="60"/>
      <c r="H13025" s="61"/>
      <c r="I13025" s="61"/>
      <c r="J13025" s="61"/>
      <c r="K13025" s="61"/>
      <c r="L13025" s="61"/>
      <c r="M13025" s="61"/>
      <c r="N13025" s="61"/>
      <c r="O13025" s="61"/>
      <c r="P13025" s="61"/>
      <c r="Q13025" s="61"/>
      <c r="R13025" s="61"/>
      <c r="S13025" s="61"/>
      <c r="T13025" s="61"/>
      <c r="U13025" s="61"/>
      <c r="V13025" s="61"/>
      <c r="W13025" s="61"/>
      <c r="X13025" s="61"/>
      <c r="Y13025" s="61"/>
      <c r="Z13025" s="61"/>
      <c r="AA13025" s="61"/>
      <c r="AB13025" s="61"/>
      <c r="AC13025" s="61"/>
      <c r="AD13025" s="61"/>
      <c r="AE13025" s="61"/>
      <c r="AF13025" s="61"/>
      <c r="AG13025" s="61"/>
      <c r="AH13025" s="61"/>
      <c r="AI13025" s="61"/>
      <c r="AJ13025" s="61"/>
      <c r="AK13025" s="61"/>
      <c r="AL13025" s="61"/>
      <c r="AM13025" s="61"/>
      <c r="AN13025" s="61"/>
      <c r="AO13025" s="61"/>
      <c r="AP13025" s="62"/>
      <c r="AQ13025" s="61"/>
      <c r="AR13025" s="61"/>
      <c r="AS13025" s="61"/>
      <c r="AT13025" s="61"/>
      <c r="AU13025" s="61"/>
      <c r="AV13025" s="61"/>
      <c r="AW13025" s="60"/>
    </row>
    <row r="13026" s="59" customFormat="1" customHeight="1" spans="1:49">
      <c r="A13026" s="60"/>
      <c r="B13026" s="60"/>
      <c r="C13026" s="60"/>
      <c r="D13026" s="60"/>
      <c r="H13026" s="61"/>
      <c r="I13026" s="61"/>
      <c r="J13026" s="61"/>
      <c r="K13026" s="61"/>
      <c r="L13026" s="61"/>
      <c r="M13026" s="61"/>
      <c r="N13026" s="61"/>
      <c r="O13026" s="61"/>
      <c r="P13026" s="61"/>
      <c r="Q13026" s="61"/>
      <c r="R13026" s="61"/>
      <c r="S13026" s="61"/>
      <c r="T13026" s="61"/>
      <c r="U13026" s="61"/>
      <c r="V13026" s="61"/>
      <c r="W13026" s="61"/>
      <c r="X13026" s="61"/>
      <c r="Y13026" s="61"/>
      <c r="Z13026" s="61"/>
      <c r="AA13026" s="61"/>
      <c r="AB13026" s="61"/>
      <c r="AC13026" s="61"/>
      <c r="AD13026" s="61"/>
      <c r="AE13026" s="61"/>
      <c r="AF13026" s="61"/>
      <c r="AG13026" s="61"/>
      <c r="AH13026" s="61"/>
      <c r="AI13026" s="61"/>
      <c r="AJ13026" s="61"/>
      <c r="AK13026" s="61"/>
      <c r="AL13026" s="61"/>
      <c r="AM13026" s="61"/>
      <c r="AN13026" s="61"/>
      <c r="AO13026" s="61"/>
      <c r="AP13026" s="62"/>
      <c r="AQ13026" s="61"/>
      <c r="AR13026" s="61"/>
      <c r="AS13026" s="61"/>
      <c r="AT13026" s="61"/>
      <c r="AU13026" s="61"/>
      <c r="AV13026" s="61"/>
      <c r="AW13026" s="60"/>
    </row>
    <row r="13027" s="59" customFormat="1" customHeight="1" spans="1:49">
      <c r="A13027" s="60"/>
      <c r="B13027" s="60"/>
      <c r="C13027" s="60"/>
      <c r="D13027" s="60"/>
      <c r="H13027" s="61"/>
      <c r="I13027" s="61"/>
      <c r="J13027" s="61"/>
      <c r="K13027" s="61"/>
      <c r="L13027" s="61"/>
      <c r="M13027" s="61"/>
      <c r="N13027" s="61"/>
      <c r="O13027" s="61"/>
      <c r="P13027" s="61"/>
      <c r="Q13027" s="61"/>
      <c r="R13027" s="61"/>
      <c r="S13027" s="61"/>
      <c r="T13027" s="61"/>
      <c r="U13027" s="61"/>
      <c r="V13027" s="61"/>
      <c r="W13027" s="61"/>
      <c r="X13027" s="61"/>
      <c r="Y13027" s="61"/>
      <c r="Z13027" s="61"/>
      <c r="AA13027" s="61"/>
      <c r="AB13027" s="61"/>
      <c r="AC13027" s="61"/>
      <c r="AD13027" s="61"/>
      <c r="AE13027" s="61"/>
      <c r="AF13027" s="61"/>
      <c r="AG13027" s="61"/>
      <c r="AH13027" s="61"/>
      <c r="AI13027" s="61"/>
      <c r="AJ13027" s="61"/>
      <c r="AK13027" s="61"/>
      <c r="AL13027" s="61"/>
      <c r="AM13027" s="61"/>
      <c r="AN13027" s="61"/>
      <c r="AO13027" s="61"/>
      <c r="AP13027" s="62"/>
      <c r="AQ13027" s="61"/>
      <c r="AR13027" s="61"/>
      <c r="AS13027" s="61"/>
      <c r="AT13027" s="61"/>
      <c r="AU13027" s="61"/>
      <c r="AV13027" s="61"/>
      <c r="AW13027" s="60"/>
    </row>
    <row r="13028" s="59" customFormat="1" customHeight="1" spans="1:49">
      <c r="A13028" s="60"/>
      <c r="B13028" s="60"/>
      <c r="C13028" s="60"/>
      <c r="D13028" s="60"/>
      <c r="H13028" s="61"/>
      <c r="I13028" s="61"/>
      <c r="J13028" s="61"/>
      <c r="K13028" s="61"/>
      <c r="L13028" s="61"/>
      <c r="M13028" s="61"/>
      <c r="N13028" s="61"/>
      <c r="O13028" s="61"/>
      <c r="P13028" s="61"/>
      <c r="Q13028" s="61"/>
      <c r="R13028" s="61"/>
      <c r="S13028" s="61"/>
      <c r="T13028" s="61"/>
      <c r="U13028" s="61"/>
      <c r="V13028" s="61"/>
      <c r="W13028" s="61"/>
      <c r="X13028" s="61"/>
      <c r="Y13028" s="61"/>
      <c r="Z13028" s="61"/>
      <c r="AA13028" s="61"/>
      <c r="AB13028" s="61"/>
      <c r="AC13028" s="61"/>
      <c r="AD13028" s="61"/>
      <c r="AE13028" s="61"/>
      <c r="AF13028" s="61"/>
      <c r="AG13028" s="61"/>
      <c r="AH13028" s="61"/>
      <c r="AI13028" s="61"/>
      <c r="AJ13028" s="61"/>
      <c r="AK13028" s="61"/>
      <c r="AL13028" s="61"/>
      <c r="AM13028" s="61"/>
      <c r="AN13028" s="61"/>
      <c r="AO13028" s="61"/>
      <c r="AP13028" s="62"/>
      <c r="AQ13028" s="61"/>
      <c r="AR13028" s="61"/>
      <c r="AS13028" s="61"/>
      <c r="AT13028" s="61"/>
      <c r="AU13028" s="61"/>
      <c r="AV13028" s="61"/>
      <c r="AW13028" s="60"/>
    </row>
    <row r="13029" s="59" customFormat="1" customHeight="1" spans="1:49">
      <c r="A13029" s="60"/>
      <c r="B13029" s="60"/>
      <c r="C13029" s="60"/>
      <c r="D13029" s="60"/>
      <c r="H13029" s="61"/>
      <c r="I13029" s="61"/>
      <c r="J13029" s="61"/>
      <c r="K13029" s="61"/>
      <c r="L13029" s="61"/>
      <c r="M13029" s="61"/>
      <c r="N13029" s="61"/>
      <c r="O13029" s="61"/>
      <c r="P13029" s="61"/>
      <c r="Q13029" s="61"/>
      <c r="R13029" s="61"/>
      <c r="S13029" s="61"/>
      <c r="T13029" s="61"/>
      <c r="U13029" s="61"/>
      <c r="V13029" s="61"/>
      <c r="W13029" s="61"/>
      <c r="X13029" s="61"/>
      <c r="Y13029" s="61"/>
      <c r="Z13029" s="61"/>
      <c r="AA13029" s="61"/>
      <c r="AB13029" s="61"/>
      <c r="AC13029" s="61"/>
      <c r="AD13029" s="61"/>
      <c r="AE13029" s="61"/>
      <c r="AF13029" s="61"/>
      <c r="AG13029" s="61"/>
      <c r="AH13029" s="61"/>
      <c r="AI13029" s="61"/>
      <c r="AJ13029" s="61"/>
      <c r="AK13029" s="61"/>
      <c r="AL13029" s="61"/>
      <c r="AM13029" s="61"/>
      <c r="AN13029" s="61"/>
      <c r="AO13029" s="61"/>
      <c r="AP13029" s="62"/>
      <c r="AQ13029" s="61"/>
      <c r="AR13029" s="61"/>
      <c r="AS13029" s="61"/>
      <c r="AT13029" s="61"/>
      <c r="AU13029" s="61"/>
      <c r="AV13029" s="61"/>
      <c r="AW13029" s="60"/>
    </row>
    <row r="13030" s="59" customFormat="1" customHeight="1" spans="1:49">
      <c r="A13030" s="60"/>
      <c r="B13030" s="60"/>
      <c r="C13030" s="60"/>
      <c r="D13030" s="60"/>
      <c r="H13030" s="61"/>
      <c r="I13030" s="61"/>
      <c r="J13030" s="61"/>
      <c r="K13030" s="61"/>
      <c r="L13030" s="61"/>
      <c r="M13030" s="61"/>
      <c r="N13030" s="61"/>
      <c r="O13030" s="61"/>
      <c r="P13030" s="61"/>
      <c r="Q13030" s="61"/>
      <c r="R13030" s="61"/>
      <c r="S13030" s="61"/>
      <c r="T13030" s="61"/>
      <c r="U13030" s="61"/>
      <c r="V13030" s="61"/>
      <c r="W13030" s="61"/>
      <c r="X13030" s="61"/>
      <c r="Y13030" s="61"/>
      <c r="Z13030" s="61"/>
      <c r="AA13030" s="61"/>
      <c r="AB13030" s="61"/>
      <c r="AC13030" s="61"/>
      <c r="AD13030" s="61"/>
      <c r="AE13030" s="61"/>
      <c r="AF13030" s="61"/>
      <c r="AG13030" s="61"/>
      <c r="AH13030" s="61"/>
      <c r="AI13030" s="61"/>
      <c r="AJ13030" s="61"/>
      <c r="AK13030" s="61"/>
      <c r="AL13030" s="61"/>
      <c r="AM13030" s="61"/>
      <c r="AN13030" s="61"/>
      <c r="AO13030" s="61"/>
      <c r="AP13030" s="62"/>
      <c r="AQ13030" s="61"/>
      <c r="AR13030" s="61"/>
      <c r="AS13030" s="61"/>
      <c r="AT13030" s="61"/>
      <c r="AU13030" s="61"/>
      <c r="AV13030" s="61"/>
      <c r="AW13030" s="60"/>
    </row>
    <row r="13031" s="59" customFormat="1" customHeight="1" spans="1:49">
      <c r="A13031" s="60"/>
      <c r="B13031" s="60"/>
      <c r="C13031" s="60"/>
      <c r="D13031" s="60"/>
      <c r="H13031" s="61"/>
      <c r="I13031" s="61"/>
      <c r="J13031" s="61"/>
      <c r="K13031" s="61"/>
      <c r="L13031" s="61"/>
      <c r="M13031" s="61"/>
      <c r="N13031" s="61"/>
      <c r="O13031" s="61"/>
      <c r="P13031" s="61"/>
      <c r="Q13031" s="61"/>
      <c r="R13031" s="61"/>
      <c r="S13031" s="61"/>
      <c r="T13031" s="61"/>
      <c r="U13031" s="61"/>
      <c r="V13031" s="61"/>
      <c r="W13031" s="61"/>
      <c r="X13031" s="61"/>
      <c r="Y13031" s="61"/>
      <c r="Z13031" s="61"/>
      <c r="AA13031" s="61"/>
      <c r="AB13031" s="61"/>
      <c r="AC13031" s="61"/>
      <c r="AD13031" s="61"/>
      <c r="AE13031" s="61"/>
      <c r="AF13031" s="61"/>
      <c r="AG13031" s="61"/>
      <c r="AH13031" s="61"/>
      <c r="AI13031" s="61"/>
      <c r="AJ13031" s="61"/>
      <c r="AK13031" s="61"/>
      <c r="AL13031" s="61"/>
      <c r="AM13031" s="61"/>
      <c r="AN13031" s="61"/>
      <c r="AO13031" s="61"/>
      <c r="AP13031" s="62"/>
      <c r="AQ13031" s="61"/>
      <c r="AR13031" s="61"/>
      <c r="AS13031" s="61"/>
      <c r="AT13031" s="61"/>
      <c r="AU13031" s="61"/>
      <c r="AV13031" s="61"/>
      <c r="AW13031" s="60"/>
    </row>
    <row r="13032" s="59" customFormat="1" customHeight="1" spans="1:49">
      <c r="A13032" s="60"/>
      <c r="B13032" s="60"/>
      <c r="C13032" s="60"/>
      <c r="D13032" s="60"/>
      <c r="H13032" s="61"/>
      <c r="I13032" s="61"/>
      <c r="J13032" s="61"/>
      <c r="K13032" s="61"/>
      <c r="L13032" s="61"/>
      <c r="M13032" s="61"/>
      <c r="N13032" s="61"/>
      <c r="O13032" s="61"/>
      <c r="P13032" s="61"/>
      <c r="Q13032" s="61"/>
      <c r="R13032" s="61"/>
      <c r="S13032" s="61"/>
      <c r="T13032" s="61"/>
      <c r="U13032" s="61"/>
      <c r="V13032" s="61"/>
      <c r="W13032" s="61"/>
      <c r="X13032" s="61"/>
      <c r="Y13032" s="61"/>
      <c r="Z13032" s="61"/>
      <c r="AA13032" s="61"/>
      <c r="AB13032" s="61"/>
      <c r="AC13032" s="61"/>
      <c r="AD13032" s="61"/>
      <c r="AE13032" s="61"/>
      <c r="AF13032" s="61"/>
      <c r="AG13032" s="61"/>
      <c r="AH13032" s="61"/>
      <c r="AI13032" s="61"/>
      <c r="AJ13032" s="61"/>
      <c r="AK13032" s="61"/>
      <c r="AL13032" s="61"/>
      <c r="AM13032" s="61"/>
      <c r="AN13032" s="61"/>
      <c r="AO13032" s="61"/>
      <c r="AP13032" s="62"/>
      <c r="AQ13032" s="61"/>
      <c r="AR13032" s="61"/>
      <c r="AS13032" s="61"/>
      <c r="AT13032" s="61"/>
      <c r="AU13032" s="61"/>
      <c r="AV13032" s="61"/>
      <c r="AW13032" s="60"/>
    </row>
    <row r="13033" s="59" customFormat="1" customHeight="1" spans="1:49">
      <c r="A13033" s="60"/>
      <c r="B13033" s="60"/>
      <c r="C13033" s="60"/>
      <c r="D13033" s="60"/>
      <c r="H13033" s="61"/>
      <c r="I13033" s="61"/>
      <c r="J13033" s="61"/>
      <c r="K13033" s="61"/>
      <c r="L13033" s="61"/>
      <c r="M13033" s="61"/>
      <c r="N13033" s="61"/>
      <c r="O13033" s="61"/>
      <c r="P13033" s="61"/>
      <c r="Q13033" s="61"/>
      <c r="R13033" s="61"/>
      <c r="S13033" s="61"/>
      <c r="T13033" s="61"/>
      <c r="U13033" s="61"/>
      <c r="V13033" s="61"/>
      <c r="W13033" s="61"/>
      <c r="X13033" s="61"/>
      <c r="Y13033" s="61"/>
      <c r="Z13033" s="61"/>
      <c r="AA13033" s="61"/>
      <c r="AB13033" s="61"/>
      <c r="AC13033" s="61"/>
      <c r="AD13033" s="61"/>
      <c r="AE13033" s="61"/>
      <c r="AF13033" s="61"/>
      <c r="AG13033" s="61"/>
      <c r="AH13033" s="61"/>
      <c r="AI13033" s="61"/>
      <c r="AJ13033" s="61"/>
      <c r="AK13033" s="61"/>
      <c r="AL13033" s="61"/>
      <c r="AM13033" s="61"/>
      <c r="AN13033" s="61"/>
      <c r="AO13033" s="61"/>
      <c r="AP13033" s="62"/>
      <c r="AQ13033" s="61"/>
      <c r="AR13033" s="61"/>
      <c r="AS13033" s="61"/>
      <c r="AT13033" s="61"/>
      <c r="AU13033" s="61"/>
      <c r="AV13033" s="61"/>
      <c r="AW13033" s="60"/>
    </row>
    <row r="13034" s="59" customFormat="1" customHeight="1" spans="1:49">
      <c r="A13034" s="60"/>
      <c r="B13034" s="60"/>
      <c r="C13034" s="60"/>
      <c r="D13034" s="60"/>
      <c r="H13034" s="61"/>
      <c r="I13034" s="61"/>
      <c r="J13034" s="61"/>
      <c r="K13034" s="61"/>
      <c r="L13034" s="61"/>
      <c r="M13034" s="61"/>
      <c r="N13034" s="61"/>
      <c r="O13034" s="61"/>
      <c r="P13034" s="61"/>
      <c r="Q13034" s="61"/>
      <c r="R13034" s="61"/>
      <c r="S13034" s="61"/>
      <c r="T13034" s="61"/>
      <c r="U13034" s="61"/>
      <c r="V13034" s="61"/>
      <c r="W13034" s="61"/>
      <c r="X13034" s="61"/>
      <c r="Y13034" s="61"/>
      <c r="Z13034" s="61"/>
      <c r="AA13034" s="61"/>
      <c r="AB13034" s="61"/>
      <c r="AC13034" s="61"/>
      <c r="AD13034" s="61"/>
      <c r="AE13034" s="61"/>
      <c r="AF13034" s="61"/>
      <c r="AG13034" s="61"/>
      <c r="AH13034" s="61"/>
      <c r="AI13034" s="61"/>
      <c r="AJ13034" s="61"/>
      <c r="AK13034" s="61"/>
      <c r="AL13034" s="61"/>
      <c r="AM13034" s="61"/>
      <c r="AN13034" s="61"/>
      <c r="AO13034" s="61"/>
      <c r="AP13034" s="62"/>
      <c r="AQ13034" s="61"/>
      <c r="AR13034" s="61"/>
      <c r="AS13034" s="61"/>
      <c r="AT13034" s="61"/>
      <c r="AU13034" s="61"/>
      <c r="AV13034" s="61"/>
      <c r="AW13034" s="60"/>
    </row>
    <row r="13035" s="59" customFormat="1" customHeight="1" spans="1:49">
      <c r="A13035" s="60"/>
      <c r="B13035" s="60"/>
      <c r="C13035" s="60"/>
      <c r="D13035" s="60"/>
      <c r="H13035" s="61"/>
      <c r="I13035" s="61"/>
      <c r="J13035" s="61"/>
      <c r="K13035" s="61"/>
      <c r="L13035" s="61"/>
      <c r="M13035" s="61"/>
      <c r="N13035" s="61"/>
      <c r="O13035" s="61"/>
      <c r="P13035" s="61"/>
      <c r="Q13035" s="61"/>
      <c r="R13035" s="61"/>
      <c r="S13035" s="61"/>
      <c r="T13035" s="61"/>
      <c r="U13035" s="61"/>
      <c r="V13035" s="61"/>
      <c r="W13035" s="61"/>
      <c r="X13035" s="61"/>
      <c r="Y13035" s="61"/>
      <c r="Z13035" s="61"/>
      <c r="AA13035" s="61"/>
      <c r="AB13035" s="61"/>
      <c r="AC13035" s="61"/>
      <c r="AD13035" s="61"/>
      <c r="AE13035" s="61"/>
      <c r="AF13035" s="61"/>
      <c r="AG13035" s="61"/>
      <c r="AH13035" s="61"/>
      <c r="AI13035" s="61"/>
      <c r="AJ13035" s="61"/>
      <c r="AK13035" s="61"/>
      <c r="AL13035" s="61"/>
      <c r="AM13035" s="61"/>
      <c r="AN13035" s="61"/>
      <c r="AO13035" s="61"/>
      <c r="AP13035" s="62"/>
      <c r="AQ13035" s="61"/>
      <c r="AR13035" s="61"/>
      <c r="AS13035" s="61"/>
      <c r="AT13035" s="61"/>
      <c r="AU13035" s="61"/>
      <c r="AV13035" s="61"/>
      <c r="AW13035" s="60"/>
    </row>
    <row r="13036" s="59" customFormat="1" customHeight="1" spans="1:49">
      <c r="A13036" s="60"/>
      <c r="B13036" s="60"/>
      <c r="C13036" s="60"/>
      <c r="D13036" s="60"/>
      <c r="H13036" s="61"/>
      <c r="I13036" s="61"/>
      <c r="J13036" s="61"/>
      <c r="K13036" s="61"/>
      <c r="L13036" s="61"/>
      <c r="M13036" s="61"/>
      <c r="N13036" s="61"/>
      <c r="O13036" s="61"/>
      <c r="P13036" s="61"/>
      <c r="Q13036" s="61"/>
      <c r="R13036" s="61"/>
      <c r="S13036" s="61"/>
      <c r="T13036" s="61"/>
      <c r="U13036" s="61"/>
      <c r="V13036" s="61"/>
      <c r="W13036" s="61"/>
      <c r="X13036" s="61"/>
      <c r="Y13036" s="61"/>
      <c r="Z13036" s="61"/>
      <c r="AA13036" s="61"/>
      <c r="AB13036" s="61"/>
      <c r="AC13036" s="61"/>
      <c r="AD13036" s="61"/>
      <c r="AE13036" s="61"/>
      <c r="AF13036" s="61"/>
      <c r="AG13036" s="61"/>
      <c r="AH13036" s="61"/>
      <c r="AI13036" s="61"/>
      <c r="AJ13036" s="61"/>
      <c r="AK13036" s="61"/>
      <c r="AL13036" s="61"/>
      <c r="AM13036" s="61"/>
      <c r="AN13036" s="61"/>
      <c r="AO13036" s="61"/>
      <c r="AP13036" s="62"/>
      <c r="AQ13036" s="61"/>
      <c r="AR13036" s="61"/>
      <c r="AS13036" s="61"/>
      <c r="AT13036" s="61"/>
      <c r="AU13036" s="61"/>
      <c r="AV13036" s="61"/>
      <c r="AW13036" s="60"/>
    </row>
    <row r="13037" s="59" customFormat="1" customHeight="1" spans="1:49">
      <c r="A13037" s="60"/>
      <c r="B13037" s="60"/>
      <c r="C13037" s="60"/>
      <c r="D13037" s="60"/>
      <c r="H13037" s="61"/>
      <c r="I13037" s="61"/>
      <c r="J13037" s="61"/>
      <c r="K13037" s="61"/>
      <c r="L13037" s="61"/>
      <c r="M13037" s="61"/>
      <c r="N13037" s="61"/>
      <c r="O13037" s="61"/>
      <c r="P13037" s="61"/>
      <c r="Q13037" s="61"/>
      <c r="R13037" s="61"/>
      <c r="S13037" s="61"/>
      <c r="T13037" s="61"/>
      <c r="U13037" s="61"/>
      <c r="V13037" s="61"/>
      <c r="W13037" s="61"/>
      <c r="X13037" s="61"/>
      <c r="Y13037" s="61"/>
      <c r="Z13037" s="61"/>
      <c r="AA13037" s="61"/>
      <c r="AB13037" s="61"/>
      <c r="AC13037" s="61"/>
      <c r="AD13037" s="61"/>
      <c r="AE13037" s="61"/>
      <c r="AF13037" s="61"/>
      <c r="AG13037" s="61"/>
      <c r="AH13037" s="61"/>
      <c r="AI13037" s="61"/>
      <c r="AJ13037" s="61"/>
      <c r="AK13037" s="61"/>
      <c r="AL13037" s="61"/>
      <c r="AM13037" s="61"/>
      <c r="AN13037" s="61"/>
      <c r="AO13037" s="61"/>
      <c r="AP13037" s="62"/>
      <c r="AQ13037" s="61"/>
      <c r="AR13037" s="61"/>
      <c r="AS13037" s="61"/>
      <c r="AT13037" s="61"/>
      <c r="AU13037" s="61"/>
      <c r="AV13037" s="61"/>
      <c r="AW13037" s="60"/>
    </row>
    <row r="13038" s="59" customFormat="1" customHeight="1" spans="1:49">
      <c r="A13038" s="60"/>
      <c r="B13038" s="60"/>
      <c r="C13038" s="60"/>
      <c r="D13038" s="60"/>
      <c r="H13038" s="61"/>
      <c r="I13038" s="61"/>
      <c r="J13038" s="61"/>
      <c r="K13038" s="61"/>
      <c r="L13038" s="61"/>
      <c r="M13038" s="61"/>
      <c r="N13038" s="61"/>
      <c r="O13038" s="61"/>
      <c r="P13038" s="61"/>
      <c r="Q13038" s="61"/>
      <c r="R13038" s="61"/>
      <c r="S13038" s="61"/>
      <c r="T13038" s="61"/>
      <c r="U13038" s="61"/>
      <c r="V13038" s="61"/>
      <c r="W13038" s="61"/>
      <c r="X13038" s="61"/>
      <c r="Y13038" s="61"/>
      <c r="Z13038" s="61"/>
      <c r="AA13038" s="61"/>
      <c r="AB13038" s="61"/>
      <c r="AC13038" s="61"/>
      <c r="AD13038" s="61"/>
      <c r="AE13038" s="61"/>
      <c r="AF13038" s="61"/>
      <c r="AG13038" s="61"/>
      <c r="AH13038" s="61"/>
      <c r="AI13038" s="61"/>
      <c r="AJ13038" s="61"/>
      <c r="AK13038" s="61"/>
      <c r="AL13038" s="61"/>
      <c r="AM13038" s="61"/>
      <c r="AN13038" s="61"/>
      <c r="AO13038" s="61"/>
      <c r="AP13038" s="62"/>
      <c r="AQ13038" s="61"/>
      <c r="AR13038" s="61"/>
      <c r="AS13038" s="61"/>
      <c r="AT13038" s="61"/>
      <c r="AU13038" s="61"/>
      <c r="AV13038" s="61"/>
      <c r="AW13038" s="60"/>
    </row>
    <row r="13039" s="59" customFormat="1" customHeight="1" spans="1:49">
      <c r="A13039" s="60"/>
      <c r="B13039" s="60"/>
      <c r="C13039" s="60"/>
      <c r="D13039" s="60"/>
      <c r="H13039" s="61"/>
      <c r="I13039" s="61"/>
      <c r="J13039" s="61"/>
      <c r="K13039" s="61"/>
      <c r="L13039" s="61"/>
      <c r="M13039" s="61"/>
      <c r="N13039" s="61"/>
      <c r="O13039" s="61"/>
      <c r="P13039" s="61"/>
      <c r="Q13039" s="61"/>
      <c r="R13039" s="61"/>
      <c r="S13039" s="61"/>
      <c r="T13039" s="61"/>
      <c r="U13039" s="61"/>
      <c r="V13039" s="61"/>
      <c r="W13039" s="61"/>
      <c r="X13039" s="61"/>
      <c r="Y13039" s="61"/>
      <c r="Z13039" s="61"/>
      <c r="AA13039" s="61"/>
      <c r="AB13039" s="61"/>
      <c r="AC13039" s="61"/>
      <c r="AD13039" s="61"/>
      <c r="AE13039" s="61"/>
      <c r="AF13039" s="61"/>
      <c r="AG13039" s="61"/>
      <c r="AH13039" s="61"/>
      <c r="AI13039" s="61"/>
      <c r="AJ13039" s="61"/>
      <c r="AK13039" s="61"/>
      <c r="AL13039" s="61"/>
      <c r="AM13039" s="61"/>
      <c r="AN13039" s="61"/>
      <c r="AO13039" s="61"/>
      <c r="AP13039" s="62"/>
      <c r="AQ13039" s="61"/>
      <c r="AR13039" s="61"/>
      <c r="AS13039" s="61"/>
      <c r="AT13039" s="61"/>
      <c r="AU13039" s="61"/>
      <c r="AV13039" s="61"/>
      <c r="AW13039" s="60"/>
    </row>
    <row r="13040" s="59" customFormat="1" customHeight="1" spans="1:49">
      <c r="A13040" s="60"/>
      <c r="B13040" s="60"/>
      <c r="C13040" s="60"/>
      <c r="D13040" s="60"/>
      <c r="H13040" s="61"/>
      <c r="I13040" s="61"/>
      <c r="J13040" s="61"/>
      <c r="K13040" s="61"/>
      <c r="L13040" s="61"/>
      <c r="M13040" s="61"/>
      <c r="N13040" s="61"/>
      <c r="O13040" s="61"/>
      <c r="P13040" s="61"/>
      <c r="Q13040" s="61"/>
      <c r="R13040" s="61"/>
      <c r="S13040" s="61"/>
      <c r="T13040" s="61"/>
      <c r="U13040" s="61"/>
      <c r="V13040" s="61"/>
      <c r="W13040" s="61"/>
      <c r="X13040" s="61"/>
      <c r="Y13040" s="61"/>
      <c r="Z13040" s="61"/>
      <c r="AA13040" s="61"/>
      <c r="AB13040" s="61"/>
      <c r="AC13040" s="61"/>
      <c r="AD13040" s="61"/>
      <c r="AE13040" s="61"/>
      <c r="AF13040" s="61"/>
      <c r="AG13040" s="61"/>
      <c r="AH13040" s="61"/>
      <c r="AI13040" s="61"/>
      <c r="AJ13040" s="61"/>
      <c r="AK13040" s="61"/>
      <c r="AL13040" s="61"/>
      <c r="AM13040" s="61"/>
      <c r="AN13040" s="61"/>
      <c r="AO13040" s="61"/>
      <c r="AP13040" s="62"/>
      <c r="AQ13040" s="61"/>
      <c r="AR13040" s="61"/>
      <c r="AS13040" s="61"/>
      <c r="AT13040" s="61"/>
      <c r="AU13040" s="61"/>
      <c r="AV13040" s="61"/>
      <c r="AW13040" s="60"/>
    </row>
    <row r="13041" s="59" customFormat="1" customHeight="1" spans="1:49">
      <c r="A13041" s="60"/>
      <c r="B13041" s="60"/>
      <c r="C13041" s="60"/>
      <c r="D13041" s="60"/>
      <c r="H13041" s="61"/>
      <c r="I13041" s="61"/>
      <c r="J13041" s="61"/>
      <c r="K13041" s="61"/>
      <c r="L13041" s="61"/>
      <c r="M13041" s="61"/>
      <c r="N13041" s="61"/>
      <c r="O13041" s="61"/>
      <c r="P13041" s="61"/>
      <c r="Q13041" s="61"/>
      <c r="R13041" s="61"/>
      <c r="S13041" s="61"/>
      <c r="T13041" s="61"/>
      <c r="U13041" s="61"/>
      <c r="V13041" s="61"/>
      <c r="W13041" s="61"/>
      <c r="X13041" s="61"/>
      <c r="Y13041" s="61"/>
      <c r="Z13041" s="61"/>
      <c r="AA13041" s="61"/>
      <c r="AB13041" s="61"/>
      <c r="AC13041" s="61"/>
      <c r="AD13041" s="61"/>
      <c r="AE13041" s="61"/>
      <c r="AF13041" s="61"/>
      <c r="AG13041" s="61"/>
      <c r="AH13041" s="61"/>
      <c r="AI13041" s="61"/>
      <c r="AJ13041" s="61"/>
      <c r="AK13041" s="61"/>
      <c r="AL13041" s="61"/>
      <c r="AM13041" s="61"/>
      <c r="AN13041" s="61"/>
      <c r="AO13041" s="61"/>
      <c r="AP13041" s="62"/>
      <c r="AQ13041" s="61"/>
      <c r="AR13041" s="61"/>
      <c r="AS13041" s="61"/>
      <c r="AT13041" s="61"/>
      <c r="AU13041" s="61"/>
      <c r="AV13041" s="61"/>
      <c r="AW13041" s="60"/>
    </row>
    <row r="13042" s="59" customFormat="1" customHeight="1" spans="1:49">
      <c r="A13042" s="60"/>
      <c r="B13042" s="60"/>
      <c r="C13042" s="60"/>
      <c r="D13042" s="60"/>
      <c r="H13042" s="61"/>
      <c r="I13042" s="61"/>
      <c r="J13042" s="61"/>
      <c r="K13042" s="61"/>
      <c r="L13042" s="61"/>
      <c r="M13042" s="61"/>
      <c r="N13042" s="61"/>
      <c r="O13042" s="61"/>
      <c r="P13042" s="61"/>
      <c r="Q13042" s="61"/>
      <c r="R13042" s="61"/>
      <c r="S13042" s="61"/>
      <c r="T13042" s="61"/>
      <c r="U13042" s="61"/>
      <c r="V13042" s="61"/>
      <c r="W13042" s="61"/>
      <c r="X13042" s="61"/>
      <c r="Y13042" s="61"/>
      <c r="Z13042" s="61"/>
      <c r="AA13042" s="61"/>
      <c r="AB13042" s="61"/>
      <c r="AC13042" s="61"/>
      <c r="AD13042" s="61"/>
      <c r="AE13042" s="61"/>
      <c r="AF13042" s="61"/>
      <c r="AG13042" s="61"/>
      <c r="AH13042" s="61"/>
      <c r="AI13042" s="61"/>
      <c r="AJ13042" s="61"/>
      <c r="AK13042" s="61"/>
      <c r="AL13042" s="61"/>
      <c r="AM13042" s="61"/>
      <c r="AN13042" s="61"/>
      <c r="AO13042" s="61"/>
      <c r="AP13042" s="62"/>
      <c r="AQ13042" s="61"/>
      <c r="AR13042" s="61"/>
      <c r="AS13042" s="61"/>
      <c r="AT13042" s="61"/>
      <c r="AU13042" s="61"/>
      <c r="AV13042" s="61"/>
      <c r="AW13042" s="60"/>
    </row>
    <row r="13043" s="59" customFormat="1" customHeight="1" spans="1:49">
      <c r="A13043" s="60"/>
      <c r="B13043" s="60"/>
      <c r="C13043" s="60"/>
      <c r="D13043" s="60"/>
      <c r="H13043" s="61"/>
      <c r="I13043" s="61"/>
      <c r="J13043" s="61"/>
      <c r="K13043" s="61"/>
      <c r="L13043" s="61"/>
      <c r="M13043" s="61"/>
      <c r="N13043" s="61"/>
      <c r="O13043" s="61"/>
      <c r="P13043" s="61"/>
      <c r="Q13043" s="61"/>
      <c r="R13043" s="61"/>
      <c r="S13043" s="61"/>
      <c r="T13043" s="61"/>
      <c r="U13043" s="61"/>
      <c r="V13043" s="61"/>
      <c r="W13043" s="61"/>
      <c r="X13043" s="61"/>
      <c r="Y13043" s="61"/>
      <c r="Z13043" s="61"/>
      <c r="AA13043" s="61"/>
      <c r="AB13043" s="61"/>
      <c r="AC13043" s="61"/>
      <c r="AD13043" s="61"/>
      <c r="AE13043" s="61"/>
      <c r="AF13043" s="61"/>
      <c r="AG13043" s="61"/>
      <c r="AH13043" s="61"/>
      <c r="AI13043" s="61"/>
      <c r="AJ13043" s="61"/>
      <c r="AK13043" s="61"/>
      <c r="AL13043" s="61"/>
      <c r="AM13043" s="61"/>
      <c r="AN13043" s="61"/>
      <c r="AO13043" s="61"/>
      <c r="AP13043" s="62"/>
      <c r="AQ13043" s="61"/>
      <c r="AR13043" s="61"/>
      <c r="AS13043" s="61"/>
      <c r="AT13043" s="61"/>
      <c r="AU13043" s="61"/>
      <c r="AV13043" s="61"/>
      <c r="AW13043" s="60"/>
    </row>
    <row r="13044" s="59" customFormat="1" customHeight="1" spans="1:49">
      <c r="A13044" s="60"/>
      <c r="B13044" s="60"/>
      <c r="C13044" s="60"/>
      <c r="D13044" s="60"/>
      <c r="H13044" s="61"/>
      <c r="I13044" s="61"/>
      <c r="J13044" s="61"/>
      <c r="K13044" s="61"/>
      <c r="L13044" s="61"/>
      <c r="M13044" s="61"/>
      <c r="N13044" s="61"/>
      <c r="O13044" s="61"/>
      <c r="P13044" s="61"/>
      <c r="Q13044" s="61"/>
      <c r="R13044" s="61"/>
      <c r="S13044" s="61"/>
      <c r="T13044" s="61"/>
      <c r="U13044" s="61"/>
      <c r="V13044" s="61"/>
      <c r="W13044" s="61"/>
      <c r="X13044" s="61"/>
      <c r="Y13044" s="61"/>
      <c r="Z13044" s="61"/>
      <c r="AA13044" s="61"/>
      <c r="AB13044" s="61"/>
      <c r="AC13044" s="61"/>
      <c r="AD13044" s="61"/>
      <c r="AE13044" s="61"/>
      <c r="AF13044" s="61"/>
      <c r="AG13044" s="61"/>
      <c r="AH13044" s="61"/>
      <c r="AI13044" s="61"/>
      <c r="AJ13044" s="61"/>
      <c r="AK13044" s="61"/>
      <c r="AL13044" s="61"/>
      <c r="AM13044" s="61"/>
      <c r="AN13044" s="61"/>
      <c r="AO13044" s="61"/>
      <c r="AP13044" s="62"/>
      <c r="AQ13044" s="61"/>
      <c r="AR13044" s="61"/>
      <c r="AS13044" s="61"/>
      <c r="AT13044" s="61"/>
      <c r="AU13044" s="61"/>
      <c r="AV13044" s="61"/>
      <c r="AW13044" s="60"/>
    </row>
    <row r="13045" s="59" customFormat="1" customHeight="1" spans="1:49">
      <c r="A13045" s="60"/>
      <c r="B13045" s="60"/>
      <c r="C13045" s="60"/>
      <c r="D13045" s="60"/>
      <c r="H13045" s="61"/>
      <c r="I13045" s="61"/>
      <c r="J13045" s="61"/>
      <c r="K13045" s="61"/>
      <c r="L13045" s="61"/>
      <c r="M13045" s="61"/>
      <c r="N13045" s="61"/>
      <c r="O13045" s="61"/>
      <c r="P13045" s="61"/>
      <c r="Q13045" s="61"/>
      <c r="R13045" s="61"/>
      <c r="S13045" s="61"/>
      <c r="T13045" s="61"/>
      <c r="U13045" s="61"/>
      <c r="V13045" s="61"/>
      <c r="W13045" s="61"/>
      <c r="X13045" s="61"/>
      <c r="Y13045" s="61"/>
      <c r="Z13045" s="61"/>
      <c r="AA13045" s="61"/>
      <c r="AB13045" s="61"/>
      <c r="AC13045" s="61"/>
      <c r="AD13045" s="61"/>
      <c r="AE13045" s="61"/>
      <c r="AF13045" s="61"/>
      <c r="AG13045" s="61"/>
      <c r="AH13045" s="61"/>
      <c r="AI13045" s="61"/>
      <c r="AJ13045" s="61"/>
      <c r="AK13045" s="61"/>
      <c r="AL13045" s="61"/>
      <c r="AM13045" s="61"/>
      <c r="AN13045" s="61"/>
      <c r="AO13045" s="61"/>
      <c r="AP13045" s="62"/>
      <c r="AQ13045" s="61"/>
      <c r="AR13045" s="61"/>
      <c r="AS13045" s="61"/>
      <c r="AT13045" s="61"/>
      <c r="AU13045" s="61"/>
      <c r="AV13045" s="61"/>
      <c r="AW13045" s="60"/>
    </row>
    <row r="13046" s="59" customFormat="1" customHeight="1" spans="1:49">
      <c r="A13046" s="60"/>
      <c r="B13046" s="60"/>
      <c r="C13046" s="60"/>
      <c r="D13046" s="60"/>
      <c r="H13046" s="61"/>
      <c r="I13046" s="61"/>
      <c r="J13046" s="61"/>
      <c r="K13046" s="61"/>
      <c r="L13046" s="61"/>
      <c r="M13046" s="61"/>
      <c r="N13046" s="61"/>
      <c r="O13046" s="61"/>
      <c r="P13046" s="61"/>
      <c r="Q13046" s="61"/>
      <c r="R13046" s="61"/>
      <c r="S13046" s="61"/>
      <c r="T13046" s="61"/>
      <c r="U13046" s="61"/>
      <c r="V13046" s="61"/>
      <c r="W13046" s="61"/>
      <c r="X13046" s="61"/>
      <c r="Y13046" s="61"/>
      <c r="Z13046" s="61"/>
      <c r="AA13046" s="61"/>
      <c r="AB13046" s="61"/>
      <c r="AC13046" s="61"/>
      <c r="AD13046" s="61"/>
      <c r="AE13046" s="61"/>
      <c r="AF13046" s="61"/>
      <c r="AG13046" s="61"/>
      <c r="AH13046" s="61"/>
      <c r="AI13046" s="61"/>
      <c r="AJ13046" s="61"/>
      <c r="AK13046" s="61"/>
      <c r="AL13046" s="61"/>
      <c r="AM13046" s="61"/>
      <c r="AN13046" s="61"/>
      <c r="AO13046" s="61"/>
      <c r="AP13046" s="62"/>
      <c r="AQ13046" s="61"/>
      <c r="AR13046" s="61"/>
      <c r="AS13046" s="61"/>
      <c r="AT13046" s="61"/>
      <c r="AU13046" s="61"/>
      <c r="AV13046" s="61"/>
      <c r="AW13046" s="60"/>
    </row>
    <row r="13047" s="59" customFormat="1" customHeight="1" spans="1:49">
      <c r="A13047" s="60"/>
      <c r="B13047" s="60"/>
      <c r="C13047" s="60"/>
      <c r="D13047" s="60"/>
      <c r="H13047" s="61"/>
      <c r="I13047" s="61"/>
      <c r="J13047" s="61"/>
      <c r="K13047" s="61"/>
      <c r="L13047" s="61"/>
      <c r="M13047" s="61"/>
      <c r="N13047" s="61"/>
      <c r="O13047" s="61"/>
      <c r="P13047" s="61"/>
      <c r="Q13047" s="61"/>
      <c r="R13047" s="61"/>
      <c r="S13047" s="61"/>
      <c r="T13047" s="61"/>
      <c r="U13047" s="61"/>
      <c r="V13047" s="61"/>
      <c r="W13047" s="61"/>
      <c r="X13047" s="61"/>
      <c r="Y13047" s="61"/>
      <c r="Z13047" s="61"/>
      <c r="AA13047" s="61"/>
      <c r="AB13047" s="61"/>
      <c r="AC13047" s="61"/>
      <c r="AD13047" s="61"/>
      <c r="AE13047" s="61"/>
      <c r="AF13047" s="61"/>
      <c r="AG13047" s="61"/>
      <c r="AH13047" s="61"/>
      <c r="AI13047" s="61"/>
      <c r="AJ13047" s="61"/>
      <c r="AK13047" s="61"/>
      <c r="AL13047" s="61"/>
      <c r="AM13047" s="61"/>
      <c r="AN13047" s="61"/>
      <c r="AO13047" s="61"/>
      <c r="AP13047" s="62"/>
      <c r="AQ13047" s="61"/>
      <c r="AR13047" s="61"/>
      <c r="AS13047" s="61"/>
      <c r="AT13047" s="61"/>
      <c r="AU13047" s="61"/>
      <c r="AV13047" s="61"/>
      <c r="AW13047" s="60"/>
    </row>
    <row r="13048" s="59" customFormat="1" customHeight="1" spans="1:49">
      <c r="A13048" s="60"/>
      <c r="B13048" s="60"/>
      <c r="C13048" s="60"/>
      <c r="D13048" s="60"/>
      <c r="H13048" s="61"/>
      <c r="I13048" s="61"/>
      <c r="J13048" s="61"/>
      <c r="K13048" s="61"/>
      <c r="L13048" s="61"/>
      <c r="M13048" s="61"/>
      <c r="N13048" s="61"/>
      <c r="O13048" s="61"/>
      <c r="P13048" s="61"/>
      <c r="Q13048" s="61"/>
      <c r="R13048" s="61"/>
      <c r="S13048" s="61"/>
      <c r="T13048" s="61"/>
      <c r="U13048" s="61"/>
      <c r="V13048" s="61"/>
      <c r="W13048" s="61"/>
      <c r="X13048" s="61"/>
      <c r="Y13048" s="61"/>
      <c r="Z13048" s="61"/>
      <c r="AA13048" s="61"/>
      <c r="AB13048" s="61"/>
      <c r="AC13048" s="61"/>
      <c r="AD13048" s="61"/>
      <c r="AE13048" s="61"/>
      <c r="AF13048" s="61"/>
      <c r="AG13048" s="61"/>
      <c r="AH13048" s="61"/>
      <c r="AI13048" s="61"/>
      <c r="AJ13048" s="61"/>
      <c r="AK13048" s="61"/>
      <c r="AL13048" s="61"/>
      <c r="AM13048" s="61"/>
      <c r="AN13048" s="61"/>
      <c r="AO13048" s="61"/>
      <c r="AP13048" s="62"/>
      <c r="AQ13048" s="61"/>
      <c r="AR13048" s="61"/>
      <c r="AS13048" s="61"/>
      <c r="AT13048" s="61"/>
      <c r="AU13048" s="61"/>
      <c r="AV13048" s="61"/>
      <c r="AW13048" s="60"/>
    </row>
    <row r="13049" s="59" customFormat="1" customHeight="1" spans="1:49">
      <c r="A13049" s="60"/>
      <c r="B13049" s="60"/>
      <c r="C13049" s="60"/>
      <c r="D13049" s="60"/>
      <c r="H13049" s="61"/>
      <c r="I13049" s="61"/>
      <c r="J13049" s="61"/>
      <c r="K13049" s="61"/>
      <c r="L13049" s="61"/>
      <c r="M13049" s="61"/>
      <c r="N13049" s="61"/>
      <c r="O13049" s="61"/>
      <c r="P13049" s="61"/>
      <c r="Q13049" s="61"/>
      <c r="R13049" s="61"/>
      <c r="S13049" s="61"/>
      <c r="T13049" s="61"/>
      <c r="U13049" s="61"/>
      <c r="V13049" s="61"/>
      <c r="W13049" s="61"/>
      <c r="X13049" s="61"/>
      <c r="Y13049" s="61"/>
      <c r="Z13049" s="61"/>
      <c r="AA13049" s="61"/>
      <c r="AB13049" s="61"/>
      <c r="AC13049" s="61"/>
      <c r="AD13049" s="61"/>
      <c r="AE13049" s="61"/>
      <c r="AF13049" s="61"/>
      <c r="AG13049" s="61"/>
      <c r="AH13049" s="61"/>
      <c r="AI13049" s="61"/>
      <c r="AJ13049" s="61"/>
      <c r="AK13049" s="61"/>
      <c r="AL13049" s="61"/>
      <c r="AM13049" s="61"/>
      <c r="AN13049" s="61"/>
      <c r="AO13049" s="61"/>
      <c r="AP13049" s="62"/>
      <c r="AQ13049" s="61"/>
      <c r="AR13049" s="61"/>
      <c r="AS13049" s="61"/>
      <c r="AT13049" s="61"/>
      <c r="AU13049" s="61"/>
      <c r="AV13049" s="61"/>
      <c r="AW13049" s="60"/>
    </row>
    <row r="13050" s="59" customFormat="1" customHeight="1" spans="1:49">
      <c r="A13050" s="60"/>
      <c r="B13050" s="60"/>
      <c r="C13050" s="60"/>
      <c r="D13050" s="60"/>
      <c r="H13050" s="61"/>
      <c r="I13050" s="61"/>
      <c r="J13050" s="61"/>
      <c r="K13050" s="61"/>
      <c r="L13050" s="61"/>
      <c r="M13050" s="61"/>
      <c r="N13050" s="61"/>
      <c r="O13050" s="61"/>
      <c r="P13050" s="61"/>
      <c r="Q13050" s="61"/>
      <c r="R13050" s="61"/>
      <c r="S13050" s="61"/>
      <c r="T13050" s="61"/>
      <c r="U13050" s="61"/>
      <c r="V13050" s="61"/>
      <c r="W13050" s="61"/>
      <c r="X13050" s="61"/>
      <c r="Y13050" s="61"/>
      <c r="Z13050" s="61"/>
      <c r="AA13050" s="61"/>
      <c r="AB13050" s="61"/>
      <c r="AC13050" s="61"/>
      <c r="AD13050" s="61"/>
      <c r="AE13050" s="61"/>
      <c r="AF13050" s="61"/>
      <c r="AG13050" s="61"/>
      <c r="AH13050" s="61"/>
      <c r="AI13050" s="61"/>
      <c r="AJ13050" s="61"/>
      <c r="AK13050" s="61"/>
      <c r="AL13050" s="61"/>
      <c r="AM13050" s="61"/>
      <c r="AN13050" s="61"/>
      <c r="AO13050" s="61"/>
      <c r="AP13050" s="62"/>
      <c r="AQ13050" s="61"/>
      <c r="AR13050" s="61"/>
      <c r="AS13050" s="61"/>
      <c r="AT13050" s="61"/>
      <c r="AU13050" s="61"/>
      <c r="AV13050" s="61"/>
      <c r="AW13050" s="60"/>
    </row>
    <row r="13051" s="59" customFormat="1" customHeight="1" spans="1:49">
      <c r="A13051" s="60"/>
      <c r="B13051" s="60"/>
      <c r="C13051" s="60"/>
      <c r="D13051" s="60"/>
      <c r="H13051" s="61"/>
      <c r="I13051" s="61"/>
      <c r="J13051" s="61"/>
      <c r="K13051" s="61"/>
      <c r="L13051" s="61"/>
      <c r="M13051" s="61"/>
      <c r="N13051" s="61"/>
      <c r="O13051" s="61"/>
      <c r="P13051" s="61"/>
      <c r="Q13051" s="61"/>
      <c r="R13051" s="61"/>
      <c r="S13051" s="61"/>
      <c r="T13051" s="61"/>
      <c r="U13051" s="61"/>
      <c r="V13051" s="61"/>
      <c r="W13051" s="61"/>
      <c r="X13051" s="61"/>
      <c r="Y13051" s="61"/>
      <c r="Z13051" s="61"/>
      <c r="AA13051" s="61"/>
      <c r="AB13051" s="61"/>
      <c r="AC13051" s="61"/>
      <c r="AD13051" s="61"/>
      <c r="AE13051" s="61"/>
      <c r="AF13051" s="61"/>
      <c r="AG13051" s="61"/>
      <c r="AH13051" s="61"/>
      <c r="AI13051" s="61"/>
      <c r="AJ13051" s="61"/>
      <c r="AK13051" s="61"/>
      <c r="AL13051" s="61"/>
      <c r="AM13051" s="61"/>
      <c r="AN13051" s="61"/>
      <c r="AO13051" s="61"/>
      <c r="AP13051" s="62"/>
      <c r="AQ13051" s="61"/>
      <c r="AR13051" s="61"/>
      <c r="AS13051" s="61"/>
      <c r="AT13051" s="61"/>
      <c r="AU13051" s="61"/>
      <c r="AV13051" s="61"/>
      <c r="AW13051" s="60"/>
    </row>
    <row r="13052" s="59" customFormat="1" customHeight="1" spans="1:49">
      <c r="A13052" s="60"/>
      <c r="B13052" s="60"/>
      <c r="C13052" s="60"/>
      <c r="D13052" s="60"/>
      <c r="H13052" s="61"/>
      <c r="I13052" s="61"/>
      <c r="J13052" s="61"/>
      <c r="K13052" s="61"/>
      <c r="L13052" s="61"/>
      <c r="M13052" s="61"/>
      <c r="N13052" s="61"/>
      <c r="O13052" s="61"/>
      <c r="P13052" s="61"/>
      <c r="Q13052" s="61"/>
      <c r="R13052" s="61"/>
      <c r="S13052" s="61"/>
      <c r="T13052" s="61"/>
      <c r="U13052" s="61"/>
      <c r="V13052" s="61"/>
      <c r="W13052" s="61"/>
      <c r="X13052" s="61"/>
      <c r="Y13052" s="61"/>
      <c r="Z13052" s="61"/>
      <c r="AA13052" s="61"/>
      <c r="AB13052" s="61"/>
      <c r="AC13052" s="61"/>
      <c r="AD13052" s="61"/>
      <c r="AE13052" s="61"/>
      <c r="AF13052" s="61"/>
      <c r="AG13052" s="61"/>
      <c r="AH13052" s="61"/>
      <c r="AI13052" s="61"/>
      <c r="AJ13052" s="61"/>
      <c r="AK13052" s="61"/>
      <c r="AL13052" s="61"/>
      <c r="AM13052" s="61"/>
      <c r="AN13052" s="61"/>
      <c r="AO13052" s="61"/>
      <c r="AP13052" s="62"/>
      <c r="AQ13052" s="61"/>
      <c r="AR13052" s="61"/>
      <c r="AS13052" s="61"/>
      <c r="AT13052" s="61"/>
      <c r="AU13052" s="61"/>
      <c r="AV13052" s="61"/>
      <c r="AW13052" s="60"/>
    </row>
    <row r="13053" s="59" customFormat="1" customHeight="1" spans="1:49">
      <c r="A13053" s="60"/>
      <c r="B13053" s="60"/>
      <c r="C13053" s="60"/>
      <c r="D13053" s="60"/>
      <c r="H13053" s="61"/>
      <c r="I13053" s="61"/>
      <c r="J13053" s="61"/>
      <c r="K13053" s="61"/>
      <c r="L13053" s="61"/>
      <c r="M13053" s="61"/>
      <c r="N13053" s="61"/>
      <c r="O13053" s="61"/>
      <c r="P13053" s="61"/>
      <c r="Q13053" s="61"/>
      <c r="R13053" s="61"/>
      <c r="S13053" s="61"/>
      <c r="T13053" s="61"/>
      <c r="U13053" s="61"/>
      <c r="V13053" s="61"/>
      <c r="W13053" s="61"/>
      <c r="X13053" s="61"/>
      <c r="Y13053" s="61"/>
      <c r="Z13053" s="61"/>
      <c r="AA13053" s="61"/>
      <c r="AB13053" s="61"/>
      <c r="AC13053" s="61"/>
      <c r="AD13053" s="61"/>
      <c r="AE13053" s="61"/>
      <c r="AF13053" s="61"/>
      <c r="AG13053" s="61"/>
      <c r="AH13053" s="61"/>
      <c r="AI13053" s="61"/>
      <c r="AJ13053" s="61"/>
      <c r="AK13053" s="61"/>
      <c r="AL13053" s="61"/>
      <c r="AM13053" s="61"/>
      <c r="AN13053" s="61"/>
      <c r="AO13053" s="61"/>
      <c r="AP13053" s="62"/>
      <c r="AQ13053" s="61"/>
      <c r="AR13053" s="61"/>
      <c r="AS13053" s="61"/>
      <c r="AT13053" s="61"/>
      <c r="AU13053" s="61"/>
      <c r="AV13053" s="61"/>
      <c r="AW13053" s="60"/>
    </row>
    <row r="13054" s="59" customFormat="1" customHeight="1" spans="1:49">
      <c r="A13054" s="60"/>
      <c r="B13054" s="60"/>
      <c r="C13054" s="60"/>
      <c r="D13054" s="60"/>
      <c r="H13054" s="61"/>
      <c r="I13054" s="61"/>
      <c r="J13054" s="61"/>
      <c r="K13054" s="61"/>
      <c r="L13054" s="61"/>
      <c r="M13054" s="61"/>
      <c r="N13054" s="61"/>
      <c r="O13054" s="61"/>
      <c r="P13054" s="61"/>
      <c r="Q13054" s="61"/>
      <c r="R13054" s="61"/>
      <c r="S13054" s="61"/>
      <c r="T13054" s="61"/>
      <c r="U13054" s="61"/>
      <c r="V13054" s="61"/>
      <c r="W13054" s="61"/>
      <c r="X13054" s="61"/>
      <c r="Y13054" s="61"/>
      <c r="Z13054" s="61"/>
      <c r="AA13054" s="61"/>
      <c r="AB13054" s="61"/>
      <c r="AC13054" s="61"/>
      <c r="AD13054" s="61"/>
      <c r="AE13054" s="61"/>
      <c r="AF13054" s="61"/>
      <c r="AG13054" s="61"/>
      <c r="AH13054" s="61"/>
      <c r="AI13054" s="61"/>
      <c r="AJ13054" s="61"/>
      <c r="AK13054" s="61"/>
      <c r="AL13054" s="61"/>
      <c r="AM13054" s="61"/>
      <c r="AN13054" s="61"/>
      <c r="AO13054" s="61"/>
      <c r="AP13054" s="62"/>
      <c r="AQ13054" s="61"/>
      <c r="AR13054" s="61"/>
      <c r="AS13054" s="61"/>
      <c r="AT13054" s="61"/>
      <c r="AU13054" s="61"/>
      <c r="AV13054" s="61"/>
      <c r="AW13054" s="60"/>
    </row>
    <row r="13055" s="59" customFormat="1" customHeight="1" spans="1:49">
      <c r="A13055" s="60"/>
      <c r="B13055" s="60"/>
      <c r="C13055" s="60"/>
      <c r="D13055" s="60"/>
      <c r="H13055" s="61"/>
      <c r="I13055" s="61"/>
      <c r="J13055" s="61"/>
      <c r="K13055" s="61"/>
      <c r="L13055" s="61"/>
      <c r="M13055" s="61"/>
      <c r="N13055" s="61"/>
      <c r="O13055" s="61"/>
      <c r="P13055" s="61"/>
      <c r="Q13055" s="61"/>
      <c r="R13055" s="61"/>
      <c r="S13055" s="61"/>
      <c r="T13055" s="61"/>
      <c r="U13055" s="61"/>
      <c r="V13055" s="61"/>
      <c r="W13055" s="61"/>
      <c r="X13055" s="61"/>
      <c r="Y13055" s="61"/>
      <c r="Z13055" s="61"/>
      <c r="AA13055" s="61"/>
      <c r="AB13055" s="61"/>
      <c r="AC13055" s="61"/>
      <c r="AD13055" s="61"/>
      <c r="AE13055" s="61"/>
      <c r="AF13055" s="61"/>
      <c r="AG13055" s="61"/>
      <c r="AH13055" s="61"/>
      <c r="AI13055" s="61"/>
      <c r="AJ13055" s="61"/>
      <c r="AK13055" s="61"/>
      <c r="AL13055" s="61"/>
      <c r="AM13055" s="61"/>
      <c r="AN13055" s="61"/>
      <c r="AO13055" s="61"/>
      <c r="AP13055" s="62"/>
      <c r="AQ13055" s="61"/>
      <c r="AR13055" s="61"/>
      <c r="AS13055" s="61"/>
      <c r="AT13055" s="61"/>
      <c r="AU13055" s="61"/>
      <c r="AV13055" s="61"/>
      <c r="AW13055" s="60"/>
    </row>
    <row r="13056" s="59" customFormat="1" customHeight="1" spans="1:49">
      <c r="A13056" s="60"/>
      <c r="B13056" s="60"/>
      <c r="C13056" s="60"/>
      <c r="D13056" s="60"/>
      <c r="H13056" s="61"/>
      <c r="I13056" s="61"/>
      <c r="J13056" s="61"/>
      <c r="K13056" s="61"/>
      <c r="L13056" s="61"/>
      <c r="M13056" s="61"/>
      <c r="N13056" s="61"/>
      <c r="O13056" s="61"/>
      <c r="P13056" s="61"/>
      <c r="Q13056" s="61"/>
      <c r="R13056" s="61"/>
      <c r="S13056" s="61"/>
      <c r="T13056" s="61"/>
      <c r="U13056" s="61"/>
      <c r="V13056" s="61"/>
      <c r="W13056" s="61"/>
      <c r="X13056" s="61"/>
      <c r="Y13056" s="61"/>
      <c r="Z13056" s="61"/>
      <c r="AA13056" s="61"/>
      <c r="AB13056" s="61"/>
      <c r="AC13056" s="61"/>
      <c r="AD13056" s="61"/>
      <c r="AE13056" s="61"/>
      <c r="AF13056" s="61"/>
      <c r="AG13056" s="61"/>
      <c r="AH13056" s="61"/>
      <c r="AI13056" s="61"/>
      <c r="AJ13056" s="61"/>
      <c r="AK13056" s="61"/>
      <c r="AL13056" s="61"/>
      <c r="AM13056" s="61"/>
      <c r="AN13056" s="61"/>
      <c r="AO13056" s="61"/>
      <c r="AP13056" s="62"/>
      <c r="AQ13056" s="61"/>
      <c r="AR13056" s="61"/>
      <c r="AS13056" s="61"/>
      <c r="AT13056" s="61"/>
      <c r="AU13056" s="61"/>
      <c r="AV13056" s="61"/>
      <c r="AW13056" s="60"/>
    </row>
    <row r="13057" s="59" customFormat="1" customHeight="1" spans="1:49">
      <c r="A13057" s="60"/>
      <c r="B13057" s="60"/>
      <c r="C13057" s="60"/>
      <c r="D13057" s="60"/>
      <c r="H13057" s="61"/>
      <c r="I13057" s="61"/>
      <c r="J13057" s="61"/>
      <c r="K13057" s="61"/>
      <c r="L13057" s="61"/>
      <c r="M13057" s="61"/>
      <c r="N13057" s="61"/>
      <c r="O13057" s="61"/>
      <c r="P13057" s="61"/>
      <c r="Q13057" s="61"/>
      <c r="R13057" s="61"/>
      <c r="S13057" s="61"/>
      <c r="T13057" s="61"/>
      <c r="U13057" s="61"/>
      <c r="V13057" s="61"/>
      <c r="W13057" s="61"/>
      <c r="X13057" s="61"/>
      <c r="Y13057" s="61"/>
      <c r="Z13057" s="61"/>
      <c r="AA13057" s="61"/>
      <c r="AB13057" s="61"/>
      <c r="AC13057" s="61"/>
      <c r="AD13057" s="61"/>
      <c r="AE13057" s="61"/>
      <c r="AF13057" s="61"/>
      <c r="AG13057" s="61"/>
      <c r="AH13057" s="61"/>
      <c r="AI13057" s="61"/>
      <c r="AJ13057" s="61"/>
      <c r="AK13057" s="61"/>
      <c r="AL13057" s="61"/>
      <c r="AM13057" s="61"/>
      <c r="AN13057" s="61"/>
      <c r="AO13057" s="61"/>
      <c r="AP13057" s="62"/>
      <c r="AQ13057" s="61"/>
      <c r="AR13057" s="61"/>
      <c r="AS13057" s="61"/>
      <c r="AT13057" s="61"/>
      <c r="AU13057" s="61"/>
      <c r="AV13057" s="61"/>
      <c r="AW13057" s="60"/>
    </row>
    <row r="13058" s="59" customFormat="1" customHeight="1" spans="1:49">
      <c r="A13058" s="60"/>
      <c r="B13058" s="60"/>
      <c r="C13058" s="60"/>
      <c r="D13058" s="60"/>
      <c r="H13058" s="61"/>
      <c r="I13058" s="61"/>
      <c r="J13058" s="61"/>
      <c r="K13058" s="61"/>
      <c r="L13058" s="61"/>
      <c r="M13058" s="61"/>
      <c r="N13058" s="61"/>
      <c r="O13058" s="61"/>
      <c r="P13058" s="61"/>
      <c r="Q13058" s="61"/>
      <c r="R13058" s="61"/>
      <c r="S13058" s="61"/>
      <c r="T13058" s="61"/>
      <c r="U13058" s="61"/>
      <c r="V13058" s="61"/>
      <c r="W13058" s="61"/>
      <c r="X13058" s="61"/>
      <c r="Y13058" s="61"/>
      <c r="Z13058" s="61"/>
      <c r="AA13058" s="61"/>
      <c r="AB13058" s="61"/>
      <c r="AC13058" s="61"/>
      <c r="AD13058" s="61"/>
      <c r="AE13058" s="61"/>
      <c r="AF13058" s="61"/>
      <c r="AG13058" s="61"/>
      <c r="AH13058" s="61"/>
      <c r="AI13058" s="61"/>
      <c r="AJ13058" s="61"/>
      <c r="AK13058" s="61"/>
      <c r="AL13058" s="61"/>
      <c r="AM13058" s="61"/>
      <c r="AN13058" s="61"/>
      <c r="AO13058" s="61"/>
      <c r="AP13058" s="62"/>
      <c r="AQ13058" s="61"/>
      <c r="AR13058" s="61"/>
      <c r="AS13058" s="61"/>
      <c r="AT13058" s="61"/>
      <c r="AU13058" s="61"/>
      <c r="AV13058" s="61"/>
      <c r="AW13058" s="60"/>
    </row>
    <row r="13059" s="59" customFormat="1" customHeight="1" spans="1:49">
      <c r="A13059" s="60"/>
      <c r="B13059" s="60"/>
      <c r="C13059" s="60"/>
      <c r="D13059" s="60"/>
      <c r="H13059" s="61"/>
      <c r="I13059" s="61"/>
      <c r="J13059" s="61"/>
      <c r="K13059" s="61"/>
      <c r="L13059" s="61"/>
      <c r="M13059" s="61"/>
      <c r="N13059" s="61"/>
      <c r="O13059" s="61"/>
      <c r="P13059" s="61"/>
      <c r="Q13059" s="61"/>
      <c r="R13059" s="61"/>
      <c r="S13059" s="61"/>
      <c r="T13059" s="61"/>
      <c r="U13059" s="61"/>
      <c r="V13059" s="61"/>
      <c r="W13059" s="61"/>
      <c r="X13059" s="61"/>
      <c r="Y13059" s="61"/>
      <c r="Z13059" s="61"/>
      <c r="AA13059" s="61"/>
      <c r="AB13059" s="61"/>
      <c r="AC13059" s="61"/>
      <c r="AD13059" s="61"/>
      <c r="AE13059" s="61"/>
      <c r="AF13059" s="61"/>
      <c r="AG13059" s="61"/>
      <c r="AH13059" s="61"/>
      <c r="AI13059" s="61"/>
      <c r="AJ13059" s="61"/>
      <c r="AK13059" s="61"/>
      <c r="AL13059" s="61"/>
      <c r="AM13059" s="61"/>
      <c r="AN13059" s="61"/>
      <c r="AO13059" s="61"/>
      <c r="AP13059" s="62"/>
      <c r="AQ13059" s="61"/>
      <c r="AR13059" s="61"/>
      <c r="AS13059" s="61"/>
      <c r="AT13059" s="61"/>
      <c r="AU13059" s="61"/>
      <c r="AV13059" s="61"/>
      <c r="AW13059" s="60"/>
    </row>
    <row r="13060" s="59" customFormat="1" customHeight="1" spans="1:49">
      <c r="A13060" s="60"/>
      <c r="B13060" s="60"/>
      <c r="C13060" s="60"/>
      <c r="D13060" s="60"/>
      <c r="H13060" s="61"/>
      <c r="I13060" s="61"/>
      <c r="J13060" s="61"/>
      <c r="K13060" s="61"/>
      <c r="L13060" s="61"/>
      <c r="M13060" s="61"/>
      <c r="N13060" s="61"/>
      <c r="O13060" s="61"/>
      <c r="P13060" s="61"/>
      <c r="Q13060" s="61"/>
      <c r="R13060" s="61"/>
      <c r="S13060" s="61"/>
      <c r="T13060" s="61"/>
      <c r="U13060" s="61"/>
      <c r="V13060" s="61"/>
      <c r="W13060" s="61"/>
      <c r="X13060" s="61"/>
      <c r="Y13060" s="61"/>
      <c r="Z13060" s="61"/>
      <c r="AA13060" s="61"/>
      <c r="AB13060" s="61"/>
      <c r="AC13060" s="61"/>
      <c r="AD13060" s="61"/>
      <c r="AE13060" s="61"/>
      <c r="AF13060" s="61"/>
      <c r="AG13060" s="61"/>
      <c r="AH13060" s="61"/>
      <c r="AI13060" s="61"/>
      <c r="AJ13060" s="61"/>
      <c r="AK13060" s="61"/>
      <c r="AL13060" s="61"/>
      <c r="AM13060" s="61"/>
      <c r="AN13060" s="61"/>
      <c r="AO13060" s="61"/>
      <c r="AP13060" s="62"/>
      <c r="AQ13060" s="61"/>
      <c r="AR13060" s="61"/>
      <c r="AS13060" s="61"/>
      <c r="AT13060" s="61"/>
      <c r="AU13060" s="61"/>
      <c r="AV13060" s="61"/>
      <c r="AW13060" s="60"/>
    </row>
    <row r="13061" s="59" customFormat="1" customHeight="1" spans="1:49">
      <c r="A13061" s="60"/>
      <c r="B13061" s="60"/>
      <c r="C13061" s="60"/>
      <c r="D13061" s="60"/>
      <c r="H13061" s="61"/>
      <c r="I13061" s="61"/>
      <c r="J13061" s="61"/>
      <c r="K13061" s="61"/>
      <c r="L13061" s="61"/>
      <c r="M13061" s="61"/>
      <c r="N13061" s="61"/>
      <c r="O13061" s="61"/>
      <c r="P13061" s="61"/>
      <c r="Q13061" s="61"/>
      <c r="R13061" s="61"/>
      <c r="S13061" s="61"/>
      <c r="T13061" s="61"/>
      <c r="U13061" s="61"/>
      <c r="V13061" s="61"/>
      <c r="W13061" s="61"/>
      <c r="X13061" s="61"/>
      <c r="Y13061" s="61"/>
      <c r="Z13061" s="61"/>
      <c r="AA13061" s="61"/>
      <c r="AB13061" s="61"/>
      <c r="AC13061" s="61"/>
      <c r="AD13061" s="61"/>
      <c r="AE13061" s="61"/>
      <c r="AF13061" s="61"/>
      <c r="AG13061" s="61"/>
      <c r="AH13061" s="61"/>
      <c r="AI13061" s="61"/>
      <c r="AJ13061" s="61"/>
      <c r="AK13061" s="61"/>
      <c r="AL13061" s="61"/>
      <c r="AM13061" s="61"/>
      <c r="AN13061" s="61"/>
      <c r="AO13061" s="61"/>
      <c r="AP13061" s="62"/>
      <c r="AQ13061" s="61"/>
      <c r="AR13061" s="61"/>
      <c r="AS13061" s="61"/>
      <c r="AT13061" s="61"/>
      <c r="AU13061" s="61"/>
      <c r="AV13061" s="61"/>
      <c r="AW13061" s="60"/>
    </row>
    <row r="13062" s="59" customFormat="1" customHeight="1" spans="1:49">
      <c r="A13062" s="60"/>
      <c r="B13062" s="60"/>
      <c r="C13062" s="60"/>
      <c r="D13062" s="60"/>
      <c r="H13062" s="61"/>
      <c r="I13062" s="61"/>
      <c r="J13062" s="61"/>
      <c r="K13062" s="61"/>
      <c r="L13062" s="61"/>
      <c r="M13062" s="61"/>
      <c r="N13062" s="61"/>
      <c r="O13062" s="61"/>
      <c r="P13062" s="61"/>
      <c r="Q13062" s="61"/>
      <c r="R13062" s="61"/>
      <c r="S13062" s="61"/>
      <c r="T13062" s="61"/>
      <c r="U13062" s="61"/>
      <c r="V13062" s="61"/>
      <c r="W13062" s="61"/>
      <c r="X13062" s="61"/>
      <c r="Y13062" s="61"/>
      <c r="Z13062" s="61"/>
      <c r="AA13062" s="61"/>
      <c r="AB13062" s="61"/>
      <c r="AC13062" s="61"/>
      <c r="AD13062" s="61"/>
      <c r="AE13062" s="61"/>
      <c r="AF13062" s="61"/>
      <c r="AG13062" s="61"/>
      <c r="AH13062" s="61"/>
      <c r="AI13062" s="61"/>
      <c r="AJ13062" s="61"/>
      <c r="AK13062" s="61"/>
      <c r="AL13062" s="61"/>
      <c r="AM13062" s="61"/>
      <c r="AN13062" s="61"/>
      <c r="AO13062" s="61"/>
      <c r="AP13062" s="62"/>
      <c r="AQ13062" s="61"/>
      <c r="AR13062" s="61"/>
      <c r="AS13062" s="61"/>
      <c r="AT13062" s="61"/>
      <c r="AU13062" s="61"/>
      <c r="AV13062" s="61"/>
      <c r="AW13062" s="60"/>
    </row>
    <row r="13063" s="59" customFormat="1" customHeight="1" spans="1:49">
      <c r="A13063" s="60"/>
      <c r="B13063" s="60"/>
      <c r="C13063" s="60"/>
      <c r="D13063" s="60"/>
      <c r="H13063" s="61"/>
      <c r="I13063" s="61"/>
      <c r="J13063" s="61"/>
      <c r="K13063" s="61"/>
      <c r="L13063" s="61"/>
      <c r="M13063" s="61"/>
      <c r="N13063" s="61"/>
      <c r="O13063" s="61"/>
      <c r="P13063" s="61"/>
      <c r="Q13063" s="61"/>
      <c r="R13063" s="61"/>
      <c r="S13063" s="61"/>
      <c r="T13063" s="61"/>
      <c r="U13063" s="61"/>
      <c r="V13063" s="61"/>
      <c r="W13063" s="61"/>
      <c r="X13063" s="61"/>
      <c r="Y13063" s="61"/>
      <c r="Z13063" s="61"/>
      <c r="AA13063" s="61"/>
      <c r="AB13063" s="61"/>
      <c r="AC13063" s="61"/>
      <c r="AD13063" s="61"/>
      <c r="AE13063" s="61"/>
      <c r="AF13063" s="61"/>
      <c r="AG13063" s="61"/>
      <c r="AH13063" s="61"/>
      <c r="AI13063" s="61"/>
      <c r="AJ13063" s="61"/>
      <c r="AK13063" s="61"/>
      <c r="AL13063" s="61"/>
      <c r="AM13063" s="61"/>
      <c r="AN13063" s="61"/>
      <c r="AO13063" s="61"/>
      <c r="AP13063" s="62"/>
      <c r="AQ13063" s="61"/>
      <c r="AR13063" s="61"/>
      <c r="AS13063" s="61"/>
      <c r="AT13063" s="61"/>
      <c r="AU13063" s="61"/>
      <c r="AV13063" s="61"/>
      <c r="AW13063" s="60"/>
    </row>
    <row r="13064" s="59" customFormat="1" customHeight="1" spans="1:49">
      <c r="A13064" s="60"/>
      <c r="B13064" s="60"/>
      <c r="C13064" s="60"/>
      <c r="D13064" s="60"/>
      <c r="H13064" s="61"/>
      <c r="I13064" s="61"/>
      <c r="J13064" s="61"/>
      <c r="K13064" s="61"/>
      <c r="L13064" s="61"/>
      <c r="M13064" s="61"/>
      <c r="N13064" s="61"/>
      <c r="O13064" s="61"/>
      <c r="P13064" s="61"/>
      <c r="Q13064" s="61"/>
      <c r="R13064" s="61"/>
      <c r="S13064" s="61"/>
      <c r="T13064" s="61"/>
      <c r="U13064" s="61"/>
      <c r="V13064" s="61"/>
      <c r="W13064" s="61"/>
      <c r="X13064" s="61"/>
      <c r="Y13064" s="61"/>
      <c r="Z13064" s="61"/>
      <c r="AA13064" s="61"/>
      <c r="AB13064" s="61"/>
      <c r="AC13064" s="61"/>
      <c r="AD13064" s="61"/>
      <c r="AE13064" s="61"/>
      <c r="AF13064" s="61"/>
      <c r="AG13064" s="61"/>
      <c r="AH13064" s="61"/>
      <c r="AI13064" s="61"/>
      <c r="AJ13064" s="61"/>
      <c r="AK13064" s="61"/>
      <c r="AL13064" s="61"/>
      <c r="AM13064" s="61"/>
      <c r="AN13064" s="61"/>
      <c r="AO13064" s="61"/>
      <c r="AP13064" s="62"/>
      <c r="AQ13064" s="61"/>
      <c r="AR13064" s="61"/>
      <c r="AS13064" s="61"/>
      <c r="AT13064" s="61"/>
      <c r="AU13064" s="61"/>
      <c r="AV13064" s="61"/>
      <c r="AW13064" s="60"/>
    </row>
    <row r="13065" s="59" customFormat="1" customHeight="1" spans="1:49">
      <c r="A13065" s="60"/>
      <c r="B13065" s="60"/>
      <c r="C13065" s="60"/>
      <c r="D13065" s="60"/>
      <c r="H13065" s="61"/>
      <c r="I13065" s="61"/>
      <c r="J13065" s="61"/>
      <c r="K13065" s="61"/>
      <c r="L13065" s="61"/>
      <c r="M13065" s="61"/>
      <c r="N13065" s="61"/>
      <c r="O13065" s="61"/>
      <c r="P13065" s="61"/>
      <c r="Q13065" s="61"/>
      <c r="R13065" s="61"/>
      <c r="S13065" s="61"/>
      <c r="T13065" s="61"/>
      <c r="U13065" s="61"/>
      <c r="V13065" s="61"/>
      <c r="W13065" s="61"/>
      <c r="X13065" s="61"/>
      <c r="Y13065" s="61"/>
      <c r="Z13065" s="61"/>
      <c r="AA13065" s="61"/>
      <c r="AB13065" s="61"/>
      <c r="AC13065" s="61"/>
      <c r="AD13065" s="61"/>
      <c r="AE13065" s="61"/>
      <c r="AF13065" s="61"/>
      <c r="AG13065" s="61"/>
      <c r="AH13065" s="61"/>
      <c r="AI13065" s="61"/>
      <c r="AJ13065" s="61"/>
      <c r="AK13065" s="61"/>
      <c r="AL13065" s="61"/>
      <c r="AM13065" s="61"/>
      <c r="AN13065" s="61"/>
      <c r="AO13065" s="61"/>
      <c r="AP13065" s="62"/>
      <c r="AQ13065" s="61"/>
      <c r="AR13065" s="61"/>
      <c r="AS13065" s="61"/>
      <c r="AT13065" s="61"/>
      <c r="AU13065" s="61"/>
      <c r="AV13065" s="61"/>
      <c r="AW13065" s="60"/>
    </row>
    <row r="13066" s="59" customFormat="1" customHeight="1" spans="1:49">
      <c r="A13066" s="60"/>
      <c r="B13066" s="60"/>
      <c r="C13066" s="60"/>
      <c r="D13066" s="60"/>
      <c r="H13066" s="61"/>
      <c r="I13066" s="61"/>
      <c r="J13066" s="61"/>
      <c r="K13066" s="61"/>
      <c r="L13066" s="61"/>
      <c r="M13066" s="61"/>
      <c r="N13066" s="61"/>
      <c r="O13066" s="61"/>
      <c r="P13066" s="61"/>
      <c r="Q13066" s="61"/>
      <c r="R13066" s="61"/>
      <c r="S13066" s="61"/>
      <c r="T13066" s="61"/>
      <c r="U13066" s="61"/>
      <c r="V13066" s="61"/>
      <c r="W13066" s="61"/>
      <c r="X13066" s="61"/>
      <c r="Y13066" s="61"/>
      <c r="Z13066" s="61"/>
      <c r="AA13066" s="61"/>
      <c r="AB13066" s="61"/>
      <c r="AC13066" s="61"/>
      <c r="AD13066" s="61"/>
      <c r="AE13066" s="61"/>
      <c r="AF13066" s="61"/>
      <c r="AG13066" s="61"/>
      <c r="AH13066" s="61"/>
      <c r="AI13066" s="61"/>
      <c r="AJ13066" s="61"/>
      <c r="AK13066" s="61"/>
      <c r="AL13066" s="61"/>
      <c r="AM13066" s="61"/>
      <c r="AN13066" s="61"/>
      <c r="AO13066" s="61"/>
      <c r="AP13066" s="62"/>
      <c r="AQ13066" s="61"/>
      <c r="AR13066" s="61"/>
      <c r="AS13066" s="61"/>
      <c r="AT13066" s="61"/>
      <c r="AU13066" s="61"/>
      <c r="AV13066" s="61"/>
      <c r="AW13066" s="60"/>
    </row>
    <row r="13067" s="59" customFormat="1" customHeight="1" spans="1:49">
      <c r="A13067" s="60"/>
      <c r="B13067" s="60"/>
      <c r="C13067" s="60"/>
      <c r="D13067" s="60"/>
      <c r="H13067" s="61"/>
      <c r="I13067" s="61"/>
      <c r="J13067" s="61"/>
      <c r="K13067" s="61"/>
      <c r="L13067" s="61"/>
      <c r="M13067" s="61"/>
      <c r="N13067" s="61"/>
      <c r="O13067" s="61"/>
      <c r="P13067" s="61"/>
      <c r="Q13067" s="61"/>
      <c r="R13067" s="61"/>
      <c r="S13067" s="61"/>
      <c r="T13067" s="61"/>
      <c r="U13067" s="61"/>
      <c r="V13067" s="61"/>
      <c r="W13067" s="61"/>
      <c r="X13067" s="61"/>
      <c r="Y13067" s="61"/>
      <c r="Z13067" s="61"/>
      <c r="AA13067" s="61"/>
      <c r="AB13067" s="61"/>
      <c r="AC13067" s="61"/>
      <c r="AD13067" s="61"/>
      <c r="AE13067" s="61"/>
      <c r="AF13067" s="61"/>
      <c r="AG13067" s="61"/>
      <c r="AH13067" s="61"/>
      <c r="AI13067" s="61"/>
      <c r="AJ13067" s="61"/>
      <c r="AK13067" s="61"/>
      <c r="AL13067" s="61"/>
      <c r="AM13067" s="61"/>
      <c r="AN13067" s="61"/>
      <c r="AO13067" s="61"/>
      <c r="AP13067" s="62"/>
      <c r="AQ13067" s="61"/>
      <c r="AR13067" s="61"/>
      <c r="AS13067" s="61"/>
      <c r="AT13067" s="61"/>
      <c r="AU13067" s="61"/>
      <c r="AV13067" s="61"/>
      <c r="AW13067" s="60"/>
    </row>
    <row r="13068" s="59" customFormat="1" customHeight="1" spans="1:49">
      <c r="A13068" s="60"/>
      <c r="B13068" s="60"/>
      <c r="C13068" s="60"/>
      <c r="D13068" s="60"/>
      <c r="H13068" s="61"/>
      <c r="I13068" s="61"/>
      <c r="J13068" s="61"/>
      <c r="K13068" s="61"/>
      <c r="L13068" s="61"/>
      <c r="M13068" s="61"/>
      <c r="N13068" s="61"/>
      <c r="O13068" s="61"/>
      <c r="P13068" s="61"/>
      <c r="Q13068" s="61"/>
      <c r="R13068" s="61"/>
      <c r="S13068" s="61"/>
      <c r="T13068" s="61"/>
      <c r="U13068" s="61"/>
      <c r="V13068" s="61"/>
      <c r="W13068" s="61"/>
      <c r="X13068" s="61"/>
      <c r="Y13068" s="61"/>
      <c r="Z13068" s="61"/>
      <c r="AA13068" s="61"/>
      <c r="AB13068" s="61"/>
      <c r="AC13068" s="61"/>
      <c r="AD13068" s="61"/>
      <c r="AE13068" s="61"/>
      <c r="AF13068" s="61"/>
      <c r="AG13068" s="61"/>
      <c r="AH13068" s="61"/>
      <c r="AI13068" s="61"/>
      <c r="AJ13068" s="61"/>
      <c r="AK13068" s="61"/>
      <c r="AL13068" s="61"/>
      <c r="AM13068" s="61"/>
      <c r="AN13068" s="61"/>
      <c r="AO13068" s="61"/>
      <c r="AP13068" s="62"/>
      <c r="AQ13068" s="61"/>
      <c r="AR13068" s="61"/>
      <c r="AS13068" s="61"/>
      <c r="AT13068" s="61"/>
      <c r="AU13068" s="61"/>
      <c r="AV13068" s="61"/>
      <c r="AW13068" s="60"/>
    </row>
    <row r="13069" s="59" customFormat="1" customHeight="1" spans="1:49">
      <c r="A13069" s="60"/>
      <c r="B13069" s="60"/>
      <c r="C13069" s="60"/>
      <c r="D13069" s="60"/>
      <c r="H13069" s="61"/>
      <c r="I13069" s="61"/>
      <c r="J13069" s="61"/>
      <c r="K13069" s="61"/>
      <c r="L13069" s="61"/>
      <c r="M13069" s="61"/>
      <c r="N13069" s="61"/>
      <c r="O13069" s="61"/>
      <c r="P13069" s="61"/>
      <c r="Q13069" s="61"/>
      <c r="R13069" s="61"/>
      <c r="S13069" s="61"/>
      <c r="T13069" s="61"/>
      <c r="U13069" s="61"/>
      <c r="V13069" s="61"/>
      <c r="W13069" s="61"/>
      <c r="X13069" s="61"/>
      <c r="Y13069" s="61"/>
      <c r="Z13069" s="61"/>
      <c r="AA13069" s="61"/>
      <c r="AB13069" s="61"/>
      <c r="AC13069" s="61"/>
      <c r="AD13069" s="61"/>
      <c r="AE13069" s="61"/>
      <c r="AF13069" s="61"/>
      <c r="AG13069" s="61"/>
      <c r="AH13069" s="61"/>
      <c r="AI13069" s="61"/>
      <c r="AJ13069" s="61"/>
      <c r="AK13069" s="61"/>
      <c r="AL13069" s="61"/>
      <c r="AM13069" s="61"/>
      <c r="AN13069" s="61"/>
      <c r="AO13069" s="61"/>
      <c r="AP13069" s="62"/>
      <c r="AQ13069" s="61"/>
      <c r="AR13069" s="61"/>
      <c r="AS13069" s="61"/>
      <c r="AT13069" s="61"/>
      <c r="AU13069" s="61"/>
      <c r="AV13069" s="61"/>
      <c r="AW13069" s="60"/>
    </row>
    <row r="13070" s="59" customFormat="1" customHeight="1" spans="1:49">
      <c r="A13070" s="60"/>
      <c r="B13070" s="60"/>
      <c r="C13070" s="60"/>
      <c r="D13070" s="60"/>
      <c r="H13070" s="61"/>
      <c r="I13070" s="61"/>
      <c r="J13070" s="61"/>
      <c r="K13070" s="61"/>
      <c r="L13070" s="61"/>
      <c r="M13070" s="61"/>
      <c r="N13070" s="61"/>
      <c r="O13070" s="61"/>
      <c r="P13070" s="61"/>
      <c r="Q13070" s="61"/>
      <c r="R13070" s="61"/>
      <c r="S13070" s="61"/>
      <c r="T13070" s="61"/>
      <c r="U13070" s="61"/>
      <c r="V13070" s="61"/>
      <c r="W13070" s="61"/>
      <c r="X13070" s="61"/>
      <c r="Y13070" s="61"/>
      <c r="Z13070" s="61"/>
      <c r="AA13070" s="61"/>
      <c r="AB13070" s="61"/>
      <c r="AC13070" s="61"/>
      <c r="AD13070" s="61"/>
      <c r="AE13070" s="61"/>
      <c r="AF13070" s="61"/>
      <c r="AG13070" s="61"/>
      <c r="AH13070" s="61"/>
      <c r="AI13070" s="61"/>
      <c r="AJ13070" s="61"/>
      <c r="AK13070" s="61"/>
      <c r="AL13070" s="61"/>
      <c r="AM13070" s="61"/>
      <c r="AN13070" s="61"/>
      <c r="AO13070" s="61"/>
      <c r="AP13070" s="62"/>
      <c r="AQ13070" s="61"/>
      <c r="AR13070" s="61"/>
      <c r="AS13070" s="61"/>
      <c r="AT13070" s="61"/>
      <c r="AU13070" s="61"/>
      <c r="AV13070" s="61"/>
      <c r="AW13070" s="60"/>
    </row>
    <row r="13071" s="59" customFormat="1" customHeight="1" spans="1:49">
      <c r="A13071" s="60"/>
      <c r="B13071" s="60"/>
      <c r="C13071" s="60"/>
      <c r="D13071" s="60"/>
      <c r="H13071" s="61"/>
      <c r="I13071" s="61"/>
      <c r="J13071" s="61"/>
      <c r="K13071" s="61"/>
      <c r="L13071" s="61"/>
      <c r="M13071" s="61"/>
      <c r="N13071" s="61"/>
      <c r="O13071" s="61"/>
      <c r="P13071" s="61"/>
      <c r="Q13071" s="61"/>
      <c r="R13071" s="61"/>
      <c r="S13071" s="61"/>
      <c r="T13071" s="61"/>
      <c r="U13071" s="61"/>
      <c r="V13071" s="61"/>
      <c r="W13071" s="61"/>
      <c r="X13071" s="61"/>
      <c r="Y13071" s="61"/>
      <c r="Z13071" s="61"/>
      <c r="AA13071" s="61"/>
      <c r="AB13071" s="61"/>
      <c r="AC13071" s="61"/>
      <c r="AD13071" s="61"/>
      <c r="AE13071" s="61"/>
      <c r="AF13071" s="61"/>
      <c r="AG13071" s="61"/>
      <c r="AH13071" s="61"/>
      <c r="AI13071" s="61"/>
      <c r="AJ13071" s="61"/>
      <c r="AK13071" s="61"/>
      <c r="AL13071" s="61"/>
      <c r="AM13071" s="61"/>
      <c r="AN13071" s="61"/>
      <c r="AO13071" s="61"/>
      <c r="AP13071" s="62"/>
      <c r="AQ13071" s="61"/>
      <c r="AR13071" s="61"/>
      <c r="AS13071" s="61"/>
      <c r="AT13071" s="61"/>
      <c r="AU13071" s="61"/>
      <c r="AV13071" s="61"/>
      <c r="AW13071" s="60"/>
    </row>
    <row r="13072" s="59" customFormat="1" customHeight="1" spans="1:49">
      <c r="A13072" s="60"/>
      <c r="B13072" s="60"/>
      <c r="C13072" s="60"/>
      <c r="D13072" s="60"/>
      <c r="H13072" s="61"/>
      <c r="I13072" s="61"/>
      <c r="J13072" s="61"/>
      <c r="K13072" s="61"/>
      <c r="L13072" s="61"/>
      <c r="M13072" s="61"/>
      <c r="N13072" s="61"/>
      <c r="O13072" s="61"/>
      <c r="P13072" s="61"/>
      <c r="Q13072" s="61"/>
      <c r="R13072" s="61"/>
      <c r="S13072" s="61"/>
      <c r="T13072" s="61"/>
      <c r="U13072" s="61"/>
      <c r="V13072" s="61"/>
      <c r="W13072" s="61"/>
      <c r="X13072" s="61"/>
      <c r="Y13072" s="61"/>
      <c r="Z13072" s="61"/>
      <c r="AA13072" s="61"/>
      <c r="AB13072" s="61"/>
      <c r="AC13072" s="61"/>
      <c r="AD13072" s="61"/>
      <c r="AE13072" s="61"/>
      <c r="AF13072" s="61"/>
      <c r="AG13072" s="61"/>
      <c r="AH13072" s="61"/>
      <c r="AI13072" s="61"/>
      <c r="AJ13072" s="61"/>
      <c r="AK13072" s="61"/>
      <c r="AL13072" s="61"/>
      <c r="AM13072" s="61"/>
      <c r="AN13072" s="61"/>
      <c r="AO13072" s="61"/>
      <c r="AP13072" s="62"/>
      <c r="AQ13072" s="61"/>
      <c r="AR13072" s="61"/>
      <c r="AS13072" s="61"/>
      <c r="AT13072" s="61"/>
      <c r="AU13072" s="61"/>
      <c r="AV13072" s="61"/>
      <c r="AW13072" s="60"/>
    </row>
    <row r="13073" s="59" customFormat="1" customHeight="1" spans="1:49">
      <c r="A13073" s="60"/>
      <c r="B13073" s="60"/>
      <c r="C13073" s="60"/>
      <c r="D13073" s="60"/>
      <c r="H13073" s="61"/>
      <c r="I13073" s="61"/>
      <c r="J13073" s="61"/>
      <c r="K13073" s="61"/>
      <c r="L13073" s="61"/>
      <c r="M13073" s="61"/>
      <c r="N13073" s="61"/>
      <c r="O13073" s="61"/>
      <c r="P13073" s="61"/>
      <c r="Q13073" s="61"/>
      <c r="R13073" s="61"/>
      <c r="S13073" s="61"/>
      <c r="T13073" s="61"/>
      <c r="U13073" s="61"/>
      <c r="V13073" s="61"/>
      <c r="W13073" s="61"/>
      <c r="X13073" s="61"/>
      <c r="Y13073" s="61"/>
      <c r="Z13073" s="61"/>
      <c r="AA13073" s="61"/>
      <c r="AB13073" s="61"/>
      <c r="AC13073" s="61"/>
      <c r="AD13073" s="61"/>
      <c r="AE13073" s="61"/>
      <c r="AF13073" s="61"/>
      <c r="AG13073" s="61"/>
      <c r="AH13073" s="61"/>
      <c r="AI13073" s="61"/>
      <c r="AJ13073" s="61"/>
      <c r="AK13073" s="61"/>
      <c r="AL13073" s="61"/>
      <c r="AM13073" s="61"/>
      <c r="AN13073" s="61"/>
      <c r="AO13073" s="61"/>
      <c r="AP13073" s="62"/>
      <c r="AQ13073" s="61"/>
      <c r="AR13073" s="61"/>
      <c r="AS13073" s="61"/>
      <c r="AT13073" s="61"/>
      <c r="AU13073" s="61"/>
      <c r="AV13073" s="61"/>
      <c r="AW13073" s="60"/>
    </row>
    <row r="13074" s="59" customFormat="1" customHeight="1" spans="1:49">
      <c r="A13074" s="60"/>
      <c r="B13074" s="60"/>
      <c r="C13074" s="60"/>
      <c r="D13074" s="60"/>
      <c r="H13074" s="61"/>
      <c r="I13074" s="61"/>
      <c r="J13074" s="61"/>
      <c r="K13074" s="61"/>
      <c r="L13074" s="61"/>
      <c r="M13074" s="61"/>
      <c r="N13074" s="61"/>
      <c r="O13074" s="61"/>
      <c r="P13074" s="61"/>
      <c r="Q13074" s="61"/>
      <c r="R13074" s="61"/>
      <c r="S13074" s="61"/>
      <c r="T13074" s="61"/>
      <c r="U13074" s="61"/>
      <c r="V13074" s="61"/>
      <c r="W13074" s="61"/>
      <c r="X13074" s="61"/>
      <c r="Y13074" s="61"/>
      <c r="Z13074" s="61"/>
      <c r="AA13074" s="61"/>
      <c r="AB13074" s="61"/>
      <c r="AC13074" s="61"/>
      <c r="AD13074" s="61"/>
      <c r="AE13074" s="61"/>
      <c r="AF13074" s="61"/>
      <c r="AG13074" s="61"/>
      <c r="AH13074" s="61"/>
      <c r="AI13074" s="61"/>
      <c r="AJ13074" s="61"/>
      <c r="AK13074" s="61"/>
      <c r="AL13074" s="61"/>
      <c r="AM13074" s="61"/>
      <c r="AN13074" s="61"/>
      <c r="AO13074" s="61"/>
      <c r="AP13074" s="62"/>
      <c r="AQ13074" s="61"/>
      <c r="AR13074" s="61"/>
      <c r="AS13074" s="61"/>
      <c r="AT13074" s="61"/>
      <c r="AU13074" s="61"/>
      <c r="AV13074" s="61"/>
      <c r="AW13074" s="60"/>
    </row>
    <row r="13075" s="59" customFormat="1" customHeight="1" spans="1:49">
      <c r="A13075" s="60"/>
      <c r="B13075" s="60"/>
      <c r="C13075" s="60"/>
      <c r="D13075" s="60"/>
      <c r="H13075" s="61"/>
      <c r="I13075" s="61"/>
      <c r="J13075" s="61"/>
      <c r="K13075" s="61"/>
      <c r="L13075" s="61"/>
      <c r="M13075" s="61"/>
      <c r="N13075" s="61"/>
      <c r="O13075" s="61"/>
      <c r="P13075" s="61"/>
      <c r="Q13075" s="61"/>
      <c r="R13075" s="61"/>
      <c r="S13075" s="61"/>
      <c r="T13075" s="61"/>
      <c r="U13075" s="61"/>
      <c r="V13075" s="61"/>
      <c r="W13075" s="61"/>
      <c r="X13075" s="61"/>
      <c r="Y13075" s="61"/>
      <c r="Z13075" s="61"/>
      <c r="AA13075" s="61"/>
      <c r="AB13075" s="61"/>
      <c r="AC13075" s="61"/>
      <c r="AD13075" s="61"/>
      <c r="AE13075" s="61"/>
      <c r="AF13075" s="61"/>
      <c r="AG13075" s="61"/>
      <c r="AH13075" s="61"/>
      <c r="AI13075" s="61"/>
      <c r="AJ13075" s="61"/>
      <c r="AK13075" s="61"/>
      <c r="AL13075" s="61"/>
      <c r="AM13075" s="61"/>
      <c r="AN13075" s="61"/>
      <c r="AO13075" s="61"/>
      <c r="AP13075" s="62"/>
      <c r="AQ13075" s="61"/>
      <c r="AR13075" s="61"/>
      <c r="AS13075" s="61"/>
      <c r="AT13075" s="61"/>
      <c r="AU13075" s="61"/>
      <c r="AV13075" s="61"/>
      <c r="AW13075" s="60"/>
    </row>
    <row r="13076" s="59" customFormat="1" customHeight="1" spans="1:49">
      <c r="A13076" s="60"/>
      <c r="B13076" s="60"/>
      <c r="C13076" s="60"/>
      <c r="D13076" s="60"/>
      <c r="H13076" s="61"/>
      <c r="I13076" s="61"/>
      <c r="J13076" s="61"/>
      <c r="K13076" s="61"/>
      <c r="L13076" s="61"/>
      <c r="M13076" s="61"/>
      <c r="N13076" s="61"/>
      <c r="O13076" s="61"/>
      <c r="P13076" s="61"/>
      <c r="Q13076" s="61"/>
      <c r="R13076" s="61"/>
      <c r="S13076" s="61"/>
      <c r="T13076" s="61"/>
      <c r="U13076" s="61"/>
      <c r="V13076" s="61"/>
      <c r="W13076" s="61"/>
      <c r="X13076" s="61"/>
      <c r="Y13076" s="61"/>
      <c r="Z13076" s="61"/>
      <c r="AA13076" s="61"/>
      <c r="AB13076" s="61"/>
      <c r="AC13076" s="61"/>
      <c r="AD13076" s="61"/>
      <c r="AE13076" s="61"/>
      <c r="AF13076" s="61"/>
      <c r="AG13076" s="61"/>
      <c r="AH13076" s="61"/>
      <c r="AI13076" s="61"/>
      <c r="AJ13076" s="61"/>
      <c r="AK13076" s="61"/>
      <c r="AL13076" s="61"/>
      <c r="AM13076" s="61"/>
      <c r="AN13076" s="61"/>
      <c r="AO13076" s="61"/>
      <c r="AP13076" s="62"/>
      <c r="AQ13076" s="61"/>
      <c r="AR13076" s="61"/>
      <c r="AS13076" s="61"/>
      <c r="AT13076" s="61"/>
      <c r="AU13076" s="61"/>
      <c r="AV13076" s="61"/>
      <c r="AW13076" s="60"/>
    </row>
    <row r="13077" s="59" customFormat="1" customHeight="1" spans="1:49">
      <c r="A13077" s="60"/>
      <c r="B13077" s="60"/>
      <c r="C13077" s="60"/>
      <c r="D13077" s="60"/>
      <c r="H13077" s="61"/>
      <c r="I13077" s="61"/>
      <c r="J13077" s="61"/>
      <c r="K13077" s="61"/>
      <c r="L13077" s="61"/>
      <c r="M13077" s="61"/>
      <c r="N13077" s="61"/>
      <c r="O13077" s="61"/>
      <c r="P13077" s="61"/>
      <c r="Q13077" s="61"/>
      <c r="R13077" s="61"/>
      <c r="S13077" s="61"/>
      <c r="T13077" s="61"/>
      <c r="U13077" s="61"/>
      <c r="V13077" s="61"/>
      <c r="W13077" s="61"/>
      <c r="X13077" s="61"/>
      <c r="Y13077" s="61"/>
      <c r="Z13077" s="61"/>
      <c r="AA13077" s="61"/>
      <c r="AB13077" s="61"/>
      <c r="AC13077" s="61"/>
      <c r="AD13077" s="61"/>
      <c r="AE13077" s="61"/>
      <c r="AF13077" s="61"/>
      <c r="AG13077" s="61"/>
      <c r="AH13077" s="61"/>
      <c r="AI13077" s="61"/>
      <c r="AJ13077" s="61"/>
      <c r="AK13077" s="61"/>
      <c r="AL13077" s="61"/>
      <c r="AM13077" s="61"/>
      <c r="AN13077" s="61"/>
      <c r="AO13077" s="61"/>
      <c r="AP13077" s="62"/>
      <c r="AQ13077" s="61"/>
      <c r="AR13077" s="61"/>
      <c r="AS13077" s="61"/>
      <c r="AT13077" s="61"/>
      <c r="AU13077" s="61"/>
      <c r="AV13077" s="61"/>
      <c r="AW13077" s="60"/>
    </row>
    <row r="13078" s="59" customFormat="1" customHeight="1" spans="1:49">
      <c r="A13078" s="60"/>
      <c r="B13078" s="60"/>
      <c r="C13078" s="60"/>
      <c r="D13078" s="60"/>
      <c r="H13078" s="61"/>
      <c r="I13078" s="61"/>
      <c r="J13078" s="61"/>
      <c r="K13078" s="61"/>
      <c r="L13078" s="61"/>
      <c r="M13078" s="61"/>
      <c r="N13078" s="61"/>
      <c r="O13078" s="61"/>
      <c r="P13078" s="61"/>
      <c r="Q13078" s="61"/>
      <c r="R13078" s="61"/>
      <c r="S13078" s="61"/>
      <c r="T13078" s="61"/>
      <c r="U13078" s="61"/>
      <c r="V13078" s="61"/>
      <c r="W13078" s="61"/>
      <c r="X13078" s="61"/>
      <c r="Y13078" s="61"/>
      <c r="Z13078" s="61"/>
      <c r="AA13078" s="61"/>
      <c r="AB13078" s="61"/>
      <c r="AC13078" s="61"/>
      <c r="AD13078" s="61"/>
      <c r="AE13078" s="61"/>
      <c r="AF13078" s="61"/>
      <c r="AG13078" s="61"/>
      <c r="AH13078" s="61"/>
      <c r="AI13078" s="61"/>
      <c r="AJ13078" s="61"/>
      <c r="AK13078" s="61"/>
      <c r="AL13078" s="61"/>
      <c r="AM13078" s="61"/>
      <c r="AN13078" s="61"/>
      <c r="AO13078" s="61"/>
      <c r="AP13078" s="62"/>
      <c r="AQ13078" s="61"/>
      <c r="AR13078" s="61"/>
      <c r="AS13078" s="61"/>
      <c r="AT13078" s="61"/>
      <c r="AU13078" s="61"/>
      <c r="AV13078" s="61"/>
      <c r="AW13078" s="60"/>
    </row>
    <row r="13079" s="59" customFormat="1" customHeight="1" spans="1:49">
      <c r="A13079" s="60"/>
      <c r="B13079" s="60"/>
      <c r="C13079" s="60"/>
      <c r="D13079" s="60"/>
      <c r="H13079" s="61"/>
      <c r="I13079" s="61"/>
      <c r="J13079" s="61"/>
      <c r="K13079" s="61"/>
      <c r="L13079" s="61"/>
      <c r="M13079" s="61"/>
      <c r="N13079" s="61"/>
      <c r="O13079" s="61"/>
      <c r="P13079" s="61"/>
      <c r="Q13079" s="61"/>
      <c r="R13079" s="61"/>
      <c r="S13079" s="61"/>
      <c r="T13079" s="61"/>
      <c r="U13079" s="61"/>
      <c r="V13079" s="61"/>
      <c r="W13079" s="61"/>
      <c r="X13079" s="61"/>
      <c r="Y13079" s="61"/>
      <c r="Z13079" s="61"/>
      <c r="AA13079" s="61"/>
      <c r="AB13079" s="61"/>
      <c r="AC13079" s="61"/>
      <c r="AD13079" s="61"/>
      <c r="AE13079" s="61"/>
      <c r="AF13079" s="61"/>
      <c r="AG13079" s="61"/>
      <c r="AH13079" s="61"/>
      <c r="AI13079" s="61"/>
      <c r="AJ13079" s="61"/>
      <c r="AK13079" s="61"/>
      <c r="AL13079" s="61"/>
      <c r="AM13079" s="61"/>
      <c r="AN13079" s="61"/>
      <c r="AO13079" s="61"/>
      <c r="AP13079" s="62"/>
      <c r="AQ13079" s="61"/>
      <c r="AR13079" s="61"/>
      <c r="AS13079" s="61"/>
      <c r="AT13079" s="61"/>
      <c r="AU13079" s="61"/>
      <c r="AV13079" s="61"/>
      <c r="AW13079" s="60"/>
    </row>
    <row r="13080" s="59" customFormat="1" customHeight="1" spans="1:49">
      <c r="A13080" s="60"/>
      <c r="B13080" s="60"/>
      <c r="C13080" s="60"/>
      <c r="D13080" s="60"/>
      <c r="H13080" s="61"/>
      <c r="I13080" s="61"/>
      <c r="J13080" s="61"/>
      <c r="K13080" s="61"/>
      <c r="L13080" s="61"/>
      <c r="M13080" s="61"/>
      <c r="N13080" s="61"/>
      <c r="O13080" s="61"/>
      <c r="P13080" s="61"/>
      <c r="Q13080" s="61"/>
      <c r="R13080" s="61"/>
      <c r="S13080" s="61"/>
      <c r="T13080" s="61"/>
      <c r="U13080" s="61"/>
      <c r="V13080" s="61"/>
      <c r="W13080" s="61"/>
      <c r="X13080" s="61"/>
      <c r="Y13080" s="61"/>
      <c r="Z13080" s="61"/>
      <c r="AA13080" s="61"/>
      <c r="AB13080" s="61"/>
      <c r="AC13080" s="61"/>
      <c r="AD13080" s="61"/>
      <c r="AE13080" s="61"/>
      <c r="AF13080" s="61"/>
      <c r="AG13080" s="61"/>
      <c r="AH13080" s="61"/>
      <c r="AI13080" s="61"/>
      <c r="AJ13080" s="61"/>
      <c r="AK13080" s="61"/>
      <c r="AL13080" s="61"/>
      <c r="AM13080" s="61"/>
      <c r="AN13080" s="61"/>
      <c r="AO13080" s="61"/>
      <c r="AP13080" s="62"/>
      <c r="AQ13080" s="61"/>
      <c r="AR13080" s="61"/>
      <c r="AS13080" s="61"/>
      <c r="AT13080" s="61"/>
      <c r="AU13080" s="61"/>
      <c r="AV13080" s="61"/>
      <c r="AW13080" s="60"/>
    </row>
    <row r="13081" s="59" customFormat="1" customHeight="1" spans="1:49">
      <c r="A13081" s="60"/>
      <c r="B13081" s="60"/>
      <c r="C13081" s="60"/>
      <c r="D13081" s="60"/>
      <c r="H13081" s="61"/>
      <c r="I13081" s="61"/>
      <c r="J13081" s="61"/>
      <c r="K13081" s="61"/>
      <c r="L13081" s="61"/>
      <c r="M13081" s="61"/>
      <c r="N13081" s="61"/>
      <c r="O13081" s="61"/>
      <c r="P13081" s="61"/>
      <c r="Q13081" s="61"/>
      <c r="R13081" s="61"/>
      <c r="S13081" s="61"/>
      <c r="T13081" s="61"/>
      <c r="U13081" s="61"/>
      <c r="V13081" s="61"/>
      <c r="W13081" s="61"/>
      <c r="X13081" s="61"/>
      <c r="Y13081" s="61"/>
      <c r="Z13081" s="61"/>
      <c r="AA13081" s="61"/>
      <c r="AB13081" s="61"/>
      <c r="AC13081" s="61"/>
      <c r="AD13081" s="61"/>
      <c r="AE13081" s="61"/>
      <c r="AF13081" s="61"/>
      <c r="AG13081" s="61"/>
      <c r="AH13081" s="61"/>
      <c r="AI13081" s="61"/>
      <c r="AJ13081" s="61"/>
      <c r="AK13081" s="61"/>
      <c r="AL13081" s="61"/>
      <c r="AM13081" s="61"/>
      <c r="AN13081" s="61"/>
      <c r="AO13081" s="61"/>
      <c r="AP13081" s="62"/>
      <c r="AQ13081" s="61"/>
      <c r="AR13081" s="61"/>
      <c r="AS13081" s="61"/>
      <c r="AT13081" s="61"/>
      <c r="AU13081" s="61"/>
      <c r="AV13081" s="61"/>
      <c r="AW13081" s="60"/>
    </row>
    <row r="13082" s="59" customFormat="1" customHeight="1" spans="1:49">
      <c r="A13082" s="60"/>
      <c r="B13082" s="60"/>
      <c r="C13082" s="60"/>
      <c r="D13082" s="60"/>
      <c r="H13082" s="61"/>
      <c r="I13082" s="61"/>
      <c r="J13082" s="61"/>
      <c r="K13082" s="61"/>
      <c r="L13082" s="61"/>
      <c r="M13082" s="61"/>
      <c r="N13082" s="61"/>
      <c r="O13082" s="61"/>
      <c r="P13082" s="61"/>
      <c r="Q13082" s="61"/>
      <c r="R13082" s="61"/>
      <c r="S13082" s="61"/>
      <c r="T13082" s="61"/>
      <c r="U13082" s="61"/>
      <c r="V13082" s="61"/>
      <c r="W13082" s="61"/>
      <c r="X13082" s="61"/>
      <c r="Y13082" s="61"/>
      <c r="Z13082" s="61"/>
      <c r="AA13082" s="61"/>
      <c r="AB13082" s="61"/>
      <c r="AC13082" s="61"/>
      <c r="AD13082" s="61"/>
      <c r="AE13082" s="61"/>
      <c r="AF13082" s="61"/>
      <c r="AG13082" s="61"/>
      <c r="AH13082" s="61"/>
      <c r="AI13082" s="61"/>
      <c r="AJ13082" s="61"/>
      <c r="AK13082" s="61"/>
      <c r="AL13082" s="61"/>
      <c r="AM13082" s="61"/>
      <c r="AN13082" s="61"/>
      <c r="AO13082" s="61"/>
      <c r="AP13082" s="62"/>
      <c r="AQ13082" s="61"/>
      <c r="AR13082" s="61"/>
      <c r="AS13082" s="61"/>
      <c r="AT13082" s="61"/>
      <c r="AU13082" s="61"/>
      <c r="AV13082" s="61"/>
      <c r="AW13082" s="60"/>
    </row>
    <row r="13083" s="59" customFormat="1" customHeight="1" spans="1:49">
      <c r="A13083" s="60"/>
      <c r="B13083" s="60"/>
      <c r="C13083" s="60"/>
      <c r="D13083" s="60"/>
      <c r="H13083" s="61"/>
      <c r="I13083" s="61"/>
      <c r="J13083" s="61"/>
      <c r="K13083" s="61"/>
      <c r="L13083" s="61"/>
      <c r="M13083" s="61"/>
      <c r="N13083" s="61"/>
      <c r="O13083" s="61"/>
      <c r="P13083" s="61"/>
      <c r="Q13083" s="61"/>
      <c r="R13083" s="61"/>
      <c r="S13083" s="61"/>
      <c r="T13083" s="61"/>
      <c r="U13083" s="61"/>
      <c r="V13083" s="61"/>
      <c r="W13083" s="61"/>
      <c r="X13083" s="61"/>
      <c r="Y13083" s="61"/>
      <c r="Z13083" s="61"/>
      <c r="AA13083" s="61"/>
      <c r="AB13083" s="61"/>
      <c r="AC13083" s="61"/>
      <c r="AD13083" s="61"/>
      <c r="AE13083" s="61"/>
      <c r="AF13083" s="61"/>
      <c r="AG13083" s="61"/>
      <c r="AH13083" s="61"/>
      <c r="AI13083" s="61"/>
      <c r="AJ13083" s="61"/>
      <c r="AK13083" s="61"/>
      <c r="AL13083" s="61"/>
      <c r="AM13083" s="61"/>
      <c r="AN13083" s="61"/>
      <c r="AO13083" s="61"/>
      <c r="AP13083" s="62"/>
      <c r="AQ13083" s="61"/>
      <c r="AR13083" s="61"/>
      <c r="AS13083" s="61"/>
      <c r="AT13083" s="61"/>
      <c r="AU13083" s="61"/>
      <c r="AV13083" s="61"/>
      <c r="AW13083" s="60"/>
    </row>
    <row r="13084" s="59" customFormat="1" customHeight="1" spans="1:49">
      <c r="A13084" s="60"/>
      <c r="B13084" s="60"/>
      <c r="C13084" s="60"/>
      <c r="D13084" s="60"/>
      <c r="H13084" s="61"/>
      <c r="I13084" s="61"/>
      <c r="J13084" s="61"/>
      <c r="K13084" s="61"/>
      <c r="L13084" s="61"/>
      <c r="M13084" s="61"/>
      <c r="N13084" s="61"/>
      <c r="O13084" s="61"/>
      <c r="P13084" s="61"/>
      <c r="Q13084" s="61"/>
      <c r="R13084" s="61"/>
      <c r="S13084" s="61"/>
      <c r="T13084" s="61"/>
      <c r="U13084" s="61"/>
      <c r="V13084" s="61"/>
      <c r="W13084" s="61"/>
      <c r="X13084" s="61"/>
      <c r="Y13084" s="61"/>
      <c r="Z13084" s="61"/>
      <c r="AA13084" s="61"/>
      <c r="AB13084" s="61"/>
      <c r="AC13084" s="61"/>
      <c r="AD13084" s="61"/>
      <c r="AE13084" s="61"/>
      <c r="AF13084" s="61"/>
      <c r="AG13084" s="61"/>
      <c r="AH13084" s="61"/>
      <c r="AI13084" s="61"/>
      <c r="AJ13084" s="61"/>
      <c r="AK13084" s="61"/>
      <c r="AL13084" s="61"/>
      <c r="AM13084" s="61"/>
      <c r="AN13084" s="61"/>
      <c r="AO13084" s="61"/>
      <c r="AP13084" s="62"/>
      <c r="AQ13084" s="61"/>
      <c r="AR13084" s="61"/>
      <c r="AS13084" s="61"/>
      <c r="AT13084" s="61"/>
      <c r="AU13084" s="61"/>
      <c r="AV13084" s="61"/>
      <c r="AW13084" s="60"/>
    </row>
    <row r="13085" s="59" customFormat="1" customHeight="1" spans="1:49">
      <c r="A13085" s="60"/>
      <c r="B13085" s="60"/>
      <c r="C13085" s="60"/>
      <c r="D13085" s="60"/>
      <c r="H13085" s="61"/>
      <c r="I13085" s="61"/>
      <c r="J13085" s="61"/>
      <c r="K13085" s="61"/>
      <c r="L13085" s="61"/>
      <c r="M13085" s="61"/>
      <c r="N13085" s="61"/>
      <c r="O13085" s="61"/>
      <c r="P13085" s="61"/>
      <c r="Q13085" s="61"/>
      <c r="R13085" s="61"/>
      <c r="S13085" s="61"/>
      <c r="T13085" s="61"/>
      <c r="U13085" s="61"/>
      <c r="V13085" s="61"/>
      <c r="W13085" s="61"/>
      <c r="X13085" s="61"/>
      <c r="Y13085" s="61"/>
      <c r="Z13085" s="61"/>
      <c r="AA13085" s="61"/>
      <c r="AB13085" s="61"/>
      <c r="AC13085" s="61"/>
      <c r="AD13085" s="61"/>
      <c r="AE13085" s="61"/>
      <c r="AF13085" s="61"/>
      <c r="AG13085" s="61"/>
      <c r="AH13085" s="61"/>
      <c r="AI13085" s="61"/>
      <c r="AJ13085" s="61"/>
      <c r="AK13085" s="61"/>
      <c r="AL13085" s="61"/>
      <c r="AM13085" s="61"/>
      <c r="AN13085" s="61"/>
      <c r="AO13085" s="61"/>
      <c r="AP13085" s="62"/>
      <c r="AQ13085" s="61"/>
      <c r="AR13085" s="61"/>
      <c r="AS13085" s="61"/>
      <c r="AT13085" s="61"/>
      <c r="AU13085" s="61"/>
      <c r="AV13085" s="61"/>
      <c r="AW13085" s="60"/>
    </row>
    <row r="13086" s="59" customFormat="1" customHeight="1" spans="1:49">
      <c r="A13086" s="60"/>
      <c r="B13086" s="60"/>
      <c r="C13086" s="60"/>
      <c r="D13086" s="60"/>
      <c r="H13086" s="61"/>
      <c r="I13086" s="61"/>
      <c r="J13086" s="61"/>
      <c r="K13086" s="61"/>
      <c r="L13086" s="61"/>
      <c r="M13086" s="61"/>
      <c r="N13086" s="61"/>
      <c r="O13086" s="61"/>
      <c r="P13086" s="61"/>
      <c r="Q13086" s="61"/>
      <c r="R13086" s="61"/>
      <c r="S13086" s="61"/>
      <c r="T13086" s="61"/>
      <c r="U13086" s="61"/>
      <c r="V13086" s="61"/>
      <c r="W13086" s="61"/>
      <c r="X13086" s="61"/>
      <c r="Y13086" s="61"/>
      <c r="Z13086" s="61"/>
      <c r="AA13086" s="61"/>
      <c r="AB13086" s="61"/>
      <c r="AC13086" s="61"/>
      <c r="AD13086" s="61"/>
      <c r="AE13086" s="61"/>
      <c r="AF13086" s="61"/>
      <c r="AG13086" s="61"/>
      <c r="AH13086" s="61"/>
      <c r="AI13086" s="61"/>
      <c r="AJ13086" s="61"/>
      <c r="AK13086" s="61"/>
      <c r="AL13086" s="61"/>
      <c r="AM13086" s="61"/>
      <c r="AN13086" s="61"/>
      <c r="AO13086" s="61"/>
      <c r="AP13086" s="62"/>
      <c r="AQ13086" s="61"/>
      <c r="AR13086" s="61"/>
      <c r="AS13086" s="61"/>
      <c r="AT13086" s="61"/>
      <c r="AU13086" s="61"/>
      <c r="AV13086" s="61"/>
      <c r="AW13086" s="60"/>
    </row>
    <row r="13087" s="59" customFormat="1" customHeight="1" spans="1:49">
      <c r="A13087" s="60"/>
      <c r="B13087" s="60"/>
      <c r="C13087" s="60"/>
      <c r="D13087" s="60"/>
      <c r="H13087" s="61"/>
      <c r="I13087" s="61"/>
      <c r="J13087" s="61"/>
      <c r="K13087" s="61"/>
      <c r="L13087" s="61"/>
      <c r="M13087" s="61"/>
      <c r="N13087" s="61"/>
      <c r="O13087" s="61"/>
      <c r="P13087" s="61"/>
      <c r="Q13087" s="61"/>
      <c r="R13087" s="61"/>
      <c r="S13087" s="61"/>
      <c r="T13087" s="61"/>
      <c r="U13087" s="61"/>
      <c r="V13087" s="61"/>
      <c r="W13087" s="61"/>
      <c r="X13087" s="61"/>
      <c r="Y13087" s="61"/>
      <c r="Z13087" s="61"/>
      <c r="AA13087" s="61"/>
      <c r="AB13087" s="61"/>
      <c r="AC13087" s="61"/>
      <c r="AD13087" s="61"/>
      <c r="AE13087" s="61"/>
      <c r="AF13087" s="61"/>
      <c r="AG13087" s="61"/>
      <c r="AH13087" s="61"/>
      <c r="AI13087" s="61"/>
      <c r="AJ13087" s="61"/>
      <c r="AK13087" s="61"/>
      <c r="AL13087" s="61"/>
      <c r="AM13087" s="61"/>
      <c r="AN13087" s="61"/>
      <c r="AO13087" s="61"/>
      <c r="AP13087" s="62"/>
      <c r="AQ13087" s="61"/>
      <c r="AR13087" s="61"/>
      <c r="AS13087" s="61"/>
      <c r="AT13087" s="61"/>
      <c r="AU13087" s="61"/>
      <c r="AV13087" s="61"/>
      <c r="AW13087" s="60"/>
    </row>
    <row r="13088" s="59" customFormat="1" customHeight="1" spans="1:49">
      <c r="A13088" s="60"/>
      <c r="B13088" s="60"/>
      <c r="C13088" s="60"/>
      <c r="D13088" s="60"/>
      <c r="H13088" s="61"/>
      <c r="I13088" s="61"/>
      <c r="J13088" s="61"/>
      <c r="K13088" s="61"/>
      <c r="L13088" s="61"/>
      <c r="M13088" s="61"/>
      <c r="N13088" s="61"/>
      <c r="O13088" s="61"/>
      <c r="P13088" s="61"/>
      <c r="Q13088" s="61"/>
      <c r="R13088" s="61"/>
      <c r="S13088" s="61"/>
      <c r="T13088" s="61"/>
      <c r="U13088" s="61"/>
      <c r="V13088" s="61"/>
      <c r="W13088" s="61"/>
      <c r="X13088" s="61"/>
      <c r="Y13088" s="61"/>
      <c r="Z13088" s="61"/>
      <c r="AA13088" s="61"/>
      <c r="AB13088" s="61"/>
      <c r="AC13088" s="61"/>
      <c r="AD13088" s="61"/>
      <c r="AE13088" s="61"/>
      <c r="AF13088" s="61"/>
      <c r="AG13088" s="61"/>
      <c r="AH13088" s="61"/>
      <c r="AI13088" s="61"/>
      <c r="AJ13088" s="61"/>
      <c r="AK13088" s="61"/>
      <c r="AL13088" s="61"/>
      <c r="AM13088" s="61"/>
      <c r="AN13088" s="61"/>
      <c r="AO13088" s="61"/>
      <c r="AP13088" s="62"/>
      <c r="AQ13088" s="61"/>
      <c r="AR13088" s="61"/>
      <c r="AS13088" s="61"/>
      <c r="AT13088" s="61"/>
      <c r="AU13088" s="61"/>
      <c r="AV13088" s="61"/>
      <c r="AW13088" s="60"/>
    </row>
    <row r="13089" s="59" customFormat="1" customHeight="1" spans="1:49">
      <c r="A13089" s="60"/>
      <c r="B13089" s="60"/>
      <c r="C13089" s="60"/>
      <c r="D13089" s="60"/>
      <c r="H13089" s="61"/>
      <c r="I13089" s="61"/>
      <c r="J13089" s="61"/>
      <c r="K13089" s="61"/>
      <c r="L13089" s="61"/>
      <c r="M13089" s="61"/>
      <c r="N13089" s="61"/>
      <c r="O13089" s="61"/>
      <c r="P13089" s="61"/>
      <c r="Q13089" s="61"/>
      <c r="R13089" s="61"/>
      <c r="S13089" s="61"/>
      <c r="T13089" s="61"/>
      <c r="U13089" s="61"/>
      <c r="V13089" s="61"/>
      <c r="W13089" s="61"/>
      <c r="X13089" s="61"/>
      <c r="Y13089" s="61"/>
      <c r="Z13089" s="61"/>
      <c r="AA13089" s="61"/>
      <c r="AB13089" s="61"/>
      <c r="AC13089" s="61"/>
      <c r="AD13089" s="61"/>
      <c r="AE13089" s="61"/>
      <c r="AF13089" s="61"/>
      <c r="AG13089" s="61"/>
      <c r="AH13089" s="61"/>
      <c r="AI13089" s="61"/>
      <c r="AJ13089" s="61"/>
      <c r="AK13089" s="61"/>
      <c r="AL13089" s="61"/>
      <c r="AM13089" s="61"/>
      <c r="AN13089" s="61"/>
      <c r="AO13089" s="61"/>
      <c r="AP13089" s="62"/>
      <c r="AQ13089" s="61"/>
      <c r="AR13089" s="61"/>
      <c r="AS13089" s="61"/>
      <c r="AT13089" s="61"/>
      <c r="AU13089" s="61"/>
      <c r="AV13089" s="61"/>
      <c r="AW13089" s="60"/>
    </row>
    <row r="13090" s="59" customFormat="1" customHeight="1" spans="1:49">
      <c r="A13090" s="60"/>
      <c r="B13090" s="60"/>
      <c r="C13090" s="60"/>
      <c r="D13090" s="60"/>
      <c r="H13090" s="61"/>
      <c r="I13090" s="61"/>
      <c r="J13090" s="61"/>
      <c r="K13090" s="61"/>
      <c r="L13090" s="61"/>
      <c r="M13090" s="61"/>
      <c r="N13090" s="61"/>
      <c r="O13090" s="61"/>
      <c r="P13090" s="61"/>
      <c r="Q13090" s="61"/>
      <c r="R13090" s="61"/>
      <c r="S13090" s="61"/>
      <c r="T13090" s="61"/>
      <c r="U13090" s="61"/>
      <c r="V13090" s="61"/>
      <c r="W13090" s="61"/>
      <c r="X13090" s="61"/>
      <c r="Y13090" s="61"/>
      <c r="Z13090" s="61"/>
      <c r="AA13090" s="61"/>
      <c r="AB13090" s="61"/>
      <c r="AC13090" s="61"/>
      <c r="AD13090" s="61"/>
      <c r="AE13090" s="61"/>
      <c r="AF13090" s="61"/>
      <c r="AG13090" s="61"/>
      <c r="AH13090" s="61"/>
      <c r="AI13090" s="61"/>
      <c r="AJ13090" s="61"/>
      <c r="AK13090" s="61"/>
      <c r="AL13090" s="61"/>
      <c r="AM13090" s="61"/>
      <c r="AN13090" s="61"/>
      <c r="AO13090" s="61"/>
      <c r="AP13090" s="62"/>
      <c r="AQ13090" s="61"/>
      <c r="AR13090" s="61"/>
      <c r="AS13090" s="61"/>
      <c r="AT13090" s="61"/>
      <c r="AU13090" s="61"/>
      <c r="AV13090" s="61"/>
      <c r="AW13090" s="60"/>
    </row>
    <row r="13091" s="59" customFormat="1" customHeight="1" spans="1:49">
      <c r="A13091" s="60"/>
      <c r="B13091" s="60"/>
      <c r="C13091" s="60"/>
      <c r="D13091" s="60"/>
      <c r="H13091" s="61"/>
      <c r="I13091" s="61"/>
      <c r="J13091" s="61"/>
      <c r="K13091" s="61"/>
      <c r="L13091" s="61"/>
      <c r="M13091" s="61"/>
      <c r="N13091" s="61"/>
      <c r="O13091" s="61"/>
      <c r="P13091" s="61"/>
      <c r="Q13091" s="61"/>
      <c r="R13091" s="61"/>
      <c r="S13091" s="61"/>
      <c r="T13091" s="61"/>
      <c r="U13091" s="61"/>
      <c r="V13091" s="61"/>
      <c r="W13091" s="61"/>
      <c r="X13091" s="61"/>
      <c r="Y13091" s="61"/>
      <c r="Z13091" s="61"/>
      <c r="AA13091" s="61"/>
      <c r="AB13091" s="61"/>
      <c r="AC13091" s="61"/>
      <c r="AD13091" s="61"/>
      <c r="AE13091" s="61"/>
      <c r="AF13091" s="61"/>
      <c r="AG13091" s="61"/>
      <c r="AH13091" s="61"/>
      <c r="AI13091" s="61"/>
      <c r="AJ13091" s="61"/>
      <c r="AK13091" s="61"/>
      <c r="AL13091" s="61"/>
      <c r="AM13091" s="61"/>
      <c r="AN13091" s="61"/>
      <c r="AO13091" s="61"/>
      <c r="AP13091" s="62"/>
      <c r="AQ13091" s="61"/>
      <c r="AR13091" s="61"/>
      <c r="AS13091" s="61"/>
      <c r="AT13091" s="61"/>
      <c r="AU13091" s="61"/>
      <c r="AV13091" s="61"/>
      <c r="AW13091" s="60"/>
    </row>
    <row r="13092" s="59" customFormat="1" customHeight="1" spans="1:49">
      <c r="A13092" s="60"/>
      <c r="B13092" s="60"/>
      <c r="C13092" s="60"/>
      <c r="D13092" s="60"/>
      <c r="H13092" s="61"/>
      <c r="I13092" s="61"/>
      <c r="J13092" s="61"/>
      <c r="K13092" s="61"/>
      <c r="L13092" s="61"/>
      <c r="M13092" s="61"/>
      <c r="N13092" s="61"/>
      <c r="O13092" s="61"/>
      <c r="P13092" s="61"/>
      <c r="Q13092" s="61"/>
      <c r="R13092" s="61"/>
      <c r="S13092" s="61"/>
      <c r="T13092" s="61"/>
      <c r="U13092" s="61"/>
      <c r="V13092" s="61"/>
      <c r="W13092" s="61"/>
      <c r="X13092" s="61"/>
      <c r="Y13092" s="61"/>
      <c r="Z13092" s="61"/>
      <c r="AA13092" s="61"/>
      <c r="AB13092" s="61"/>
      <c r="AC13092" s="61"/>
      <c r="AD13092" s="61"/>
      <c r="AE13092" s="61"/>
      <c r="AF13092" s="61"/>
      <c r="AG13092" s="61"/>
      <c r="AH13092" s="61"/>
      <c r="AI13092" s="61"/>
      <c r="AJ13092" s="61"/>
      <c r="AK13092" s="61"/>
      <c r="AL13092" s="61"/>
      <c r="AM13092" s="61"/>
      <c r="AN13092" s="61"/>
      <c r="AO13092" s="61"/>
      <c r="AP13092" s="62"/>
      <c r="AQ13092" s="61"/>
      <c r="AR13092" s="61"/>
      <c r="AS13092" s="61"/>
      <c r="AT13092" s="61"/>
      <c r="AU13092" s="61"/>
      <c r="AV13092" s="61"/>
      <c r="AW13092" s="60"/>
    </row>
    <row r="13093" s="59" customFormat="1" customHeight="1" spans="1:49">
      <c r="A13093" s="60"/>
      <c r="B13093" s="60"/>
      <c r="C13093" s="60"/>
      <c r="D13093" s="60"/>
      <c r="H13093" s="61"/>
      <c r="I13093" s="61"/>
      <c r="J13093" s="61"/>
      <c r="K13093" s="61"/>
      <c r="L13093" s="61"/>
      <c r="M13093" s="61"/>
      <c r="N13093" s="61"/>
      <c r="O13093" s="61"/>
      <c r="P13093" s="61"/>
      <c r="Q13093" s="61"/>
      <c r="R13093" s="61"/>
      <c r="S13093" s="61"/>
      <c r="T13093" s="61"/>
      <c r="U13093" s="61"/>
      <c r="V13093" s="61"/>
      <c r="W13093" s="61"/>
      <c r="X13093" s="61"/>
      <c r="Y13093" s="61"/>
      <c r="Z13093" s="61"/>
      <c r="AA13093" s="61"/>
      <c r="AB13093" s="61"/>
      <c r="AC13093" s="61"/>
      <c r="AD13093" s="61"/>
      <c r="AE13093" s="61"/>
      <c r="AF13093" s="61"/>
      <c r="AG13093" s="61"/>
      <c r="AH13093" s="61"/>
      <c r="AI13093" s="61"/>
      <c r="AJ13093" s="61"/>
      <c r="AK13093" s="61"/>
      <c r="AL13093" s="61"/>
      <c r="AM13093" s="61"/>
      <c r="AN13093" s="61"/>
      <c r="AO13093" s="61"/>
      <c r="AP13093" s="62"/>
      <c r="AQ13093" s="61"/>
      <c r="AR13093" s="61"/>
      <c r="AS13093" s="61"/>
      <c r="AT13093" s="61"/>
      <c r="AU13093" s="61"/>
      <c r="AV13093" s="61"/>
      <c r="AW13093" s="60"/>
    </row>
    <row r="13094" s="59" customFormat="1" customHeight="1" spans="1:49">
      <c r="A13094" s="60"/>
      <c r="B13094" s="60"/>
      <c r="C13094" s="60"/>
      <c r="D13094" s="60"/>
      <c r="H13094" s="61"/>
      <c r="I13094" s="61"/>
      <c r="J13094" s="61"/>
      <c r="K13094" s="61"/>
      <c r="L13094" s="61"/>
      <c r="M13094" s="61"/>
      <c r="N13094" s="61"/>
      <c r="O13094" s="61"/>
      <c r="P13094" s="61"/>
      <c r="Q13094" s="61"/>
      <c r="R13094" s="61"/>
      <c r="S13094" s="61"/>
      <c r="T13094" s="61"/>
      <c r="U13094" s="61"/>
      <c r="V13094" s="61"/>
      <c r="W13094" s="61"/>
      <c r="X13094" s="61"/>
      <c r="Y13094" s="61"/>
      <c r="Z13094" s="61"/>
      <c r="AA13094" s="61"/>
      <c r="AB13094" s="61"/>
      <c r="AC13094" s="61"/>
      <c r="AD13094" s="61"/>
      <c r="AE13094" s="61"/>
      <c r="AF13094" s="61"/>
      <c r="AG13094" s="61"/>
      <c r="AH13094" s="61"/>
      <c r="AI13094" s="61"/>
      <c r="AJ13094" s="61"/>
      <c r="AK13094" s="61"/>
      <c r="AL13094" s="61"/>
      <c r="AM13094" s="61"/>
      <c r="AN13094" s="61"/>
      <c r="AO13094" s="61"/>
      <c r="AP13094" s="62"/>
      <c r="AQ13094" s="61"/>
      <c r="AR13094" s="61"/>
      <c r="AS13094" s="61"/>
      <c r="AT13094" s="61"/>
      <c r="AU13094" s="61"/>
      <c r="AV13094" s="61"/>
      <c r="AW13094" s="60"/>
    </row>
    <row r="13095" s="59" customFormat="1" customHeight="1" spans="1:49">
      <c r="A13095" s="60"/>
      <c r="B13095" s="60"/>
      <c r="C13095" s="60"/>
      <c r="D13095" s="60"/>
      <c r="H13095" s="61"/>
      <c r="I13095" s="61"/>
      <c r="J13095" s="61"/>
      <c r="K13095" s="61"/>
      <c r="L13095" s="61"/>
      <c r="M13095" s="61"/>
      <c r="N13095" s="61"/>
      <c r="O13095" s="61"/>
      <c r="P13095" s="61"/>
      <c r="Q13095" s="61"/>
      <c r="R13095" s="61"/>
      <c r="S13095" s="61"/>
      <c r="T13095" s="61"/>
      <c r="U13095" s="61"/>
      <c r="V13095" s="61"/>
      <c r="W13095" s="61"/>
      <c r="X13095" s="61"/>
      <c r="Y13095" s="61"/>
      <c r="Z13095" s="61"/>
      <c r="AA13095" s="61"/>
      <c r="AB13095" s="61"/>
      <c r="AC13095" s="61"/>
      <c r="AD13095" s="61"/>
      <c r="AE13095" s="61"/>
      <c r="AF13095" s="61"/>
      <c r="AG13095" s="61"/>
      <c r="AH13095" s="61"/>
      <c r="AI13095" s="61"/>
      <c r="AJ13095" s="61"/>
      <c r="AK13095" s="61"/>
      <c r="AL13095" s="61"/>
      <c r="AM13095" s="61"/>
      <c r="AN13095" s="61"/>
      <c r="AO13095" s="61"/>
      <c r="AP13095" s="62"/>
      <c r="AQ13095" s="61"/>
      <c r="AR13095" s="61"/>
      <c r="AS13095" s="61"/>
      <c r="AT13095" s="61"/>
      <c r="AU13095" s="61"/>
      <c r="AV13095" s="61"/>
      <c r="AW13095" s="60"/>
    </row>
    <row r="13096" s="59" customFormat="1" customHeight="1" spans="1:49">
      <c r="A13096" s="60"/>
      <c r="B13096" s="60"/>
      <c r="C13096" s="60"/>
      <c r="D13096" s="60"/>
      <c r="H13096" s="61"/>
      <c r="I13096" s="61"/>
      <c r="J13096" s="61"/>
      <c r="K13096" s="61"/>
      <c r="L13096" s="61"/>
      <c r="M13096" s="61"/>
      <c r="N13096" s="61"/>
      <c r="O13096" s="61"/>
      <c r="P13096" s="61"/>
      <c r="Q13096" s="61"/>
      <c r="R13096" s="61"/>
      <c r="S13096" s="61"/>
      <c r="T13096" s="61"/>
      <c r="U13096" s="61"/>
      <c r="V13096" s="61"/>
      <c r="W13096" s="61"/>
      <c r="X13096" s="61"/>
      <c r="Y13096" s="61"/>
      <c r="Z13096" s="61"/>
      <c r="AA13096" s="61"/>
      <c r="AB13096" s="61"/>
      <c r="AC13096" s="61"/>
      <c r="AD13096" s="61"/>
      <c r="AE13096" s="61"/>
      <c r="AF13096" s="61"/>
      <c r="AG13096" s="61"/>
      <c r="AH13096" s="61"/>
      <c r="AI13096" s="61"/>
      <c r="AJ13096" s="61"/>
      <c r="AK13096" s="61"/>
      <c r="AL13096" s="61"/>
      <c r="AM13096" s="61"/>
      <c r="AN13096" s="61"/>
      <c r="AO13096" s="61"/>
      <c r="AP13096" s="62"/>
      <c r="AQ13096" s="61"/>
      <c r="AR13096" s="61"/>
      <c r="AS13096" s="61"/>
      <c r="AT13096" s="61"/>
      <c r="AU13096" s="61"/>
      <c r="AV13096" s="61"/>
      <c r="AW13096" s="60"/>
    </row>
    <row r="13097" s="59" customFormat="1" customHeight="1" spans="1:49">
      <c r="A13097" s="60"/>
      <c r="B13097" s="60"/>
      <c r="C13097" s="60"/>
      <c r="D13097" s="60"/>
      <c r="H13097" s="61"/>
      <c r="I13097" s="61"/>
      <c r="J13097" s="61"/>
      <c r="K13097" s="61"/>
      <c r="L13097" s="61"/>
      <c r="M13097" s="61"/>
      <c r="N13097" s="61"/>
      <c r="O13097" s="61"/>
      <c r="P13097" s="61"/>
      <c r="Q13097" s="61"/>
      <c r="R13097" s="61"/>
      <c r="S13097" s="61"/>
      <c r="T13097" s="61"/>
      <c r="U13097" s="61"/>
      <c r="V13097" s="61"/>
      <c r="W13097" s="61"/>
      <c r="X13097" s="61"/>
      <c r="Y13097" s="61"/>
      <c r="Z13097" s="61"/>
      <c r="AA13097" s="61"/>
      <c r="AB13097" s="61"/>
      <c r="AC13097" s="61"/>
      <c r="AD13097" s="61"/>
      <c r="AE13097" s="61"/>
      <c r="AF13097" s="61"/>
      <c r="AG13097" s="61"/>
      <c r="AH13097" s="61"/>
      <c r="AI13097" s="61"/>
      <c r="AJ13097" s="61"/>
      <c r="AK13097" s="61"/>
      <c r="AL13097" s="61"/>
      <c r="AM13097" s="61"/>
      <c r="AN13097" s="61"/>
      <c r="AO13097" s="61"/>
      <c r="AP13097" s="62"/>
      <c r="AQ13097" s="61"/>
      <c r="AR13097" s="61"/>
      <c r="AS13097" s="61"/>
      <c r="AT13097" s="61"/>
      <c r="AU13097" s="61"/>
      <c r="AV13097" s="61"/>
      <c r="AW13097" s="60"/>
    </row>
    <row r="13098" s="59" customFormat="1" customHeight="1" spans="1:49">
      <c r="A13098" s="60"/>
      <c r="B13098" s="60"/>
      <c r="C13098" s="60"/>
      <c r="D13098" s="60"/>
      <c r="H13098" s="61"/>
      <c r="I13098" s="61"/>
      <c r="J13098" s="61"/>
      <c r="K13098" s="61"/>
      <c r="L13098" s="61"/>
      <c r="M13098" s="61"/>
      <c r="N13098" s="61"/>
      <c r="O13098" s="61"/>
      <c r="P13098" s="61"/>
      <c r="Q13098" s="61"/>
      <c r="R13098" s="61"/>
      <c r="S13098" s="61"/>
      <c r="T13098" s="61"/>
      <c r="U13098" s="61"/>
      <c r="V13098" s="61"/>
      <c r="W13098" s="61"/>
      <c r="X13098" s="61"/>
      <c r="Y13098" s="61"/>
      <c r="Z13098" s="61"/>
      <c r="AA13098" s="61"/>
      <c r="AB13098" s="61"/>
      <c r="AC13098" s="61"/>
      <c r="AD13098" s="61"/>
      <c r="AE13098" s="61"/>
      <c r="AF13098" s="61"/>
      <c r="AG13098" s="61"/>
      <c r="AH13098" s="61"/>
      <c r="AI13098" s="61"/>
      <c r="AJ13098" s="61"/>
      <c r="AK13098" s="61"/>
      <c r="AL13098" s="61"/>
      <c r="AM13098" s="61"/>
      <c r="AN13098" s="61"/>
      <c r="AO13098" s="61"/>
      <c r="AP13098" s="62"/>
      <c r="AQ13098" s="61"/>
      <c r="AR13098" s="61"/>
      <c r="AS13098" s="61"/>
      <c r="AT13098" s="61"/>
      <c r="AU13098" s="61"/>
      <c r="AV13098" s="61"/>
      <c r="AW13098" s="60"/>
    </row>
    <row r="13099" s="59" customFormat="1" customHeight="1" spans="1:49">
      <c r="A13099" s="60"/>
      <c r="B13099" s="60"/>
      <c r="C13099" s="60"/>
      <c r="D13099" s="60"/>
      <c r="H13099" s="61"/>
      <c r="I13099" s="61"/>
      <c r="J13099" s="61"/>
      <c r="K13099" s="61"/>
      <c r="L13099" s="61"/>
      <c r="M13099" s="61"/>
      <c r="N13099" s="61"/>
      <c r="O13099" s="61"/>
      <c r="P13099" s="61"/>
      <c r="Q13099" s="61"/>
      <c r="R13099" s="61"/>
      <c r="S13099" s="61"/>
      <c r="T13099" s="61"/>
      <c r="U13099" s="61"/>
      <c r="V13099" s="61"/>
      <c r="W13099" s="61"/>
      <c r="X13099" s="61"/>
      <c r="Y13099" s="61"/>
      <c r="Z13099" s="61"/>
      <c r="AA13099" s="61"/>
      <c r="AB13099" s="61"/>
      <c r="AC13099" s="61"/>
      <c r="AD13099" s="61"/>
      <c r="AE13099" s="61"/>
      <c r="AF13099" s="61"/>
      <c r="AG13099" s="61"/>
      <c r="AH13099" s="61"/>
      <c r="AI13099" s="61"/>
      <c r="AJ13099" s="61"/>
      <c r="AK13099" s="61"/>
      <c r="AL13099" s="61"/>
      <c r="AM13099" s="61"/>
      <c r="AN13099" s="61"/>
      <c r="AO13099" s="61"/>
      <c r="AP13099" s="62"/>
      <c r="AQ13099" s="61"/>
      <c r="AR13099" s="61"/>
      <c r="AS13099" s="61"/>
      <c r="AT13099" s="61"/>
      <c r="AU13099" s="61"/>
      <c r="AV13099" s="61"/>
      <c r="AW13099" s="60"/>
    </row>
    <row r="13100" s="59" customFormat="1" customHeight="1" spans="1:49">
      <c r="A13100" s="60"/>
      <c r="B13100" s="60"/>
      <c r="C13100" s="60"/>
      <c r="D13100" s="60"/>
      <c r="H13100" s="61"/>
      <c r="I13100" s="61"/>
      <c r="J13100" s="61"/>
      <c r="K13100" s="61"/>
      <c r="L13100" s="61"/>
      <c r="M13100" s="61"/>
      <c r="N13100" s="61"/>
      <c r="O13100" s="61"/>
      <c r="P13100" s="61"/>
      <c r="Q13100" s="61"/>
      <c r="R13100" s="61"/>
      <c r="S13100" s="61"/>
      <c r="T13100" s="61"/>
      <c r="U13100" s="61"/>
      <c r="V13100" s="61"/>
      <c r="W13100" s="61"/>
      <c r="X13100" s="61"/>
      <c r="Y13100" s="61"/>
      <c r="Z13100" s="61"/>
      <c r="AA13100" s="61"/>
      <c r="AB13100" s="61"/>
      <c r="AC13100" s="61"/>
      <c r="AD13100" s="61"/>
      <c r="AE13100" s="61"/>
      <c r="AF13100" s="61"/>
      <c r="AG13100" s="61"/>
      <c r="AH13100" s="61"/>
      <c r="AI13100" s="61"/>
      <c r="AJ13100" s="61"/>
      <c r="AK13100" s="61"/>
      <c r="AL13100" s="61"/>
      <c r="AM13100" s="61"/>
      <c r="AN13100" s="61"/>
      <c r="AO13100" s="61"/>
      <c r="AP13100" s="62"/>
      <c r="AQ13100" s="61"/>
      <c r="AR13100" s="61"/>
      <c r="AS13100" s="61"/>
      <c r="AT13100" s="61"/>
      <c r="AU13100" s="61"/>
      <c r="AV13100" s="61"/>
      <c r="AW13100" s="60"/>
    </row>
    <row r="13101" s="59" customFormat="1" customHeight="1" spans="1:49">
      <c r="A13101" s="60"/>
      <c r="B13101" s="60"/>
      <c r="C13101" s="60"/>
      <c r="D13101" s="60"/>
      <c r="H13101" s="61"/>
      <c r="I13101" s="61"/>
      <c r="J13101" s="61"/>
      <c r="K13101" s="61"/>
      <c r="L13101" s="61"/>
      <c r="M13101" s="61"/>
      <c r="N13101" s="61"/>
      <c r="O13101" s="61"/>
      <c r="P13101" s="61"/>
      <c r="Q13101" s="61"/>
      <c r="R13101" s="61"/>
      <c r="S13101" s="61"/>
      <c r="T13101" s="61"/>
      <c r="U13101" s="61"/>
      <c r="V13101" s="61"/>
      <c r="W13101" s="61"/>
      <c r="X13101" s="61"/>
      <c r="Y13101" s="61"/>
      <c r="Z13101" s="61"/>
      <c r="AA13101" s="61"/>
      <c r="AB13101" s="61"/>
      <c r="AC13101" s="61"/>
      <c r="AD13101" s="61"/>
      <c r="AE13101" s="61"/>
      <c r="AF13101" s="61"/>
      <c r="AG13101" s="61"/>
      <c r="AH13101" s="61"/>
      <c r="AI13101" s="61"/>
      <c r="AJ13101" s="61"/>
      <c r="AK13101" s="61"/>
      <c r="AL13101" s="61"/>
      <c r="AM13101" s="61"/>
      <c r="AN13101" s="61"/>
      <c r="AO13101" s="61"/>
      <c r="AP13101" s="62"/>
      <c r="AQ13101" s="61"/>
      <c r="AR13101" s="61"/>
      <c r="AS13101" s="61"/>
      <c r="AT13101" s="61"/>
      <c r="AU13101" s="61"/>
      <c r="AV13101" s="61"/>
      <c r="AW13101" s="60"/>
    </row>
    <row r="13102" s="59" customFormat="1" customHeight="1" spans="1:49">
      <c r="A13102" s="60"/>
      <c r="B13102" s="60"/>
      <c r="C13102" s="60"/>
      <c r="D13102" s="60"/>
      <c r="H13102" s="61"/>
      <c r="I13102" s="61"/>
      <c r="J13102" s="61"/>
      <c r="K13102" s="61"/>
      <c r="L13102" s="61"/>
      <c r="M13102" s="61"/>
      <c r="N13102" s="61"/>
      <c r="O13102" s="61"/>
      <c r="P13102" s="61"/>
      <c r="Q13102" s="61"/>
      <c r="R13102" s="61"/>
      <c r="S13102" s="61"/>
      <c r="T13102" s="61"/>
      <c r="U13102" s="61"/>
      <c r="V13102" s="61"/>
      <c r="W13102" s="61"/>
      <c r="X13102" s="61"/>
      <c r="Y13102" s="61"/>
      <c r="Z13102" s="61"/>
      <c r="AA13102" s="61"/>
      <c r="AB13102" s="61"/>
      <c r="AC13102" s="61"/>
      <c r="AD13102" s="61"/>
      <c r="AE13102" s="61"/>
      <c r="AF13102" s="61"/>
      <c r="AG13102" s="61"/>
      <c r="AH13102" s="61"/>
      <c r="AI13102" s="61"/>
      <c r="AJ13102" s="61"/>
      <c r="AK13102" s="61"/>
      <c r="AL13102" s="61"/>
      <c r="AM13102" s="61"/>
      <c r="AN13102" s="61"/>
      <c r="AO13102" s="61"/>
      <c r="AP13102" s="62"/>
      <c r="AQ13102" s="61"/>
      <c r="AR13102" s="61"/>
      <c r="AS13102" s="61"/>
      <c r="AT13102" s="61"/>
      <c r="AU13102" s="61"/>
      <c r="AV13102" s="61"/>
      <c r="AW13102" s="60"/>
    </row>
    <row r="13103" s="59" customFormat="1" customHeight="1" spans="1:49">
      <c r="A13103" s="60"/>
      <c r="B13103" s="60"/>
      <c r="C13103" s="60"/>
      <c r="D13103" s="60"/>
      <c r="H13103" s="61"/>
      <c r="I13103" s="61"/>
      <c r="J13103" s="61"/>
      <c r="K13103" s="61"/>
      <c r="L13103" s="61"/>
      <c r="M13103" s="61"/>
      <c r="N13103" s="61"/>
      <c r="O13103" s="61"/>
      <c r="P13103" s="61"/>
      <c r="Q13103" s="61"/>
      <c r="R13103" s="61"/>
      <c r="S13103" s="61"/>
      <c r="T13103" s="61"/>
      <c r="U13103" s="61"/>
      <c r="V13103" s="61"/>
      <c r="W13103" s="61"/>
      <c r="X13103" s="61"/>
      <c r="Y13103" s="61"/>
      <c r="Z13103" s="61"/>
      <c r="AA13103" s="61"/>
      <c r="AB13103" s="61"/>
      <c r="AC13103" s="61"/>
      <c r="AD13103" s="61"/>
      <c r="AE13103" s="61"/>
      <c r="AF13103" s="61"/>
      <c r="AG13103" s="61"/>
      <c r="AH13103" s="61"/>
      <c r="AI13103" s="61"/>
      <c r="AJ13103" s="61"/>
      <c r="AK13103" s="61"/>
      <c r="AL13103" s="61"/>
      <c r="AM13103" s="61"/>
      <c r="AN13103" s="61"/>
      <c r="AO13103" s="61"/>
      <c r="AP13103" s="62"/>
      <c r="AQ13103" s="61"/>
      <c r="AR13103" s="61"/>
      <c r="AS13103" s="61"/>
      <c r="AT13103" s="61"/>
      <c r="AU13103" s="61"/>
      <c r="AV13103" s="61"/>
      <c r="AW13103" s="60"/>
    </row>
    <row r="13104" s="59" customFormat="1" customHeight="1" spans="1:49">
      <c r="A13104" s="60"/>
      <c r="B13104" s="60"/>
      <c r="C13104" s="60"/>
      <c r="D13104" s="60"/>
      <c r="H13104" s="61"/>
      <c r="I13104" s="61"/>
      <c r="J13104" s="61"/>
      <c r="K13104" s="61"/>
      <c r="L13104" s="61"/>
      <c r="M13104" s="61"/>
      <c r="N13104" s="61"/>
      <c r="O13104" s="61"/>
      <c r="P13104" s="61"/>
      <c r="Q13104" s="61"/>
      <c r="R13104" s="61"/>
      <c r="S13104" s="61"/>
      <c r="T13104" s="61"/>
      <c r="U13104" s="61"/>
      <c r="V13104" s="61"/>
      <c r="W13104" s="61"/>
      <c r="X13104" s="61"/>
      <c r="Y13104" s="61"/>
      <c r="Z13104" s="61"/>
      <c r="AA13104" s="61"/>
      <c r="AB13104" s="61"/>
      <c r="AC13104" s="61"/>
      <c r="AD13104" s="61"/>
      <c r="AE13104" s="61"/>
      <c r="AF13104" s="61"/>
      <c r="AG13104" s="61"/>
      <c r="AH13104" s="61"/>
      <c r="AI13104" s="61"/>
      <c r="AJ13104" s="61"/>
      <c r="AK13104" s="61"/>
      <c r="AL13104" s="61"/>
      <c r="AM13104" s="61"/>
      <c r="AN13104" s="61"/>
      <c r="AO13104" s="61"/>
      <c r="AP13104" s="62"/>
      <c r="AQ13104" s="61"/>
      <c r="AR13104" s="61"/>
      <c r="AS13104" s="61"/>
      <c r="AT13104" s="61"/>
      <c r="AU13104" s="61"/>
      <c r="AV13104" s="61"/>
      <c r="AW13104" s="60"/>
    </row>
    <row r="13105" s="59" customFormat="1" customHeight="1" spans="1:49">
      <c r="A13105" s="60"/>
      <c r="B13105" s="60"/>
      <c r="C13105" s="60"/>
      <c r="D13105" s="60"/>
      <c r="H13105" s="61"/>
      <c r="I13105" s="61"/>
      <c r="J13105" s="61"/>
      <c r="K13105" s="61"/>
      <c r="L13105" s="61"/>
      <c r="M13105" s="61"/>
      <c r="N13105" s="61"/>
      <c r="O13105" s="61"/>
      <c r="P13105" s="61"/>
      <c r="Q13105" s="61"/>
      <c r="R13105" s="61"/>
      <c r="S13105" s="61"/>
      <c r="T13105" s="61"/>
      <c r="U13105" s="61"/>
      <c r="V13105" s="61"/>
      <c r="W13105" s="61"/>
      <c r="X13105" s="61"/>
      <c r="Y13105" s="61"/>
      <c r="Z13105" s="61"/>
      <c r="AA13105" s="61"/>
      <c r="AB13105" s="61"/>
      <c r="AC13105" s="61"/>
      <c r="AD13105" s="61"/>
      <c r="AE13105" s="61"/>
      <c r="AF13105" s="61"/>
      <c r="AG13105" s="61"/>
      <c r="AH13105" s="61"/>
      <c r="AI13105" s="61"/>
      <c r="AJ13105" s="61"/>
      <c r="AK13105" s="61"/>
      <c r="AL13105" s="61"/>
      <c r="AM13105" s="61"/>
      <c r="AN13105" s="61"/>
      <c r="AO13105" s="61"/>
      <c r="AP13105" s="62"/>
      <c r="AQ13105" s="61"/>
      <c r="AR13105" s="61"/>
      <c r="AS13105" s="61"/>
      <c r="AT13105" s="61"/>
      <c r="AU13105" s="61"/>
      <c r="AV13105" s="61"/>
      <c r="AW13105" s="60"/>
    </row>
    <row r="13106" s="59" customFormat="1" customHeight="1" spans="1:49">
      <c r="A13106" s="60"/>
      <c r="B13106" s="60"/>
      <c r="C13106" s="60"/>
      <c r="D13106" s="60"/>
      <c r="H13106" s="61"/>
      <c r="I13106" s="61"/>
      <c r="J13106" s="61"/>
      <c r="K13106" s="61"/>
      <c r="L13106" s="61"/>
      <c r="M13106" s="61"/>
      <c r="N13106" s="61"/>
      <c r="O13106" s="61"/>
      <c r="P13106" s="61"/>
      <c r="Q13106" s="61"/>
      <c r="R13106" s="61"/>
      <c r="S13106" s="61"/>
      <c r="T13106" s="61"/>
      <c r="U13106" s="61"/>
      <c r="V13106" s="61"/>
      <c r="W13106" s="61"/>
      <c r="X13106" s="61"/>
      <c r="Y13106" s="61"/>
      <c r="Z13106" s="61"/>
      <c r="AA13106" s="61"/>
      <c r="AB13106" s="61"/>
      <c r="AC13106" s="61"/>
      <c r="AD13106" s="61"/>
      <c r="AE13106" s="61"/>
      <c r="AF13106" s="61"/>
      <c r="AG13106" s="61"/>
      <c r="AH13106" s="61"/>
      <c r="AI13106" s="61"/>
      <c r="AJ13106" s="61"/>
      <c r="AK13106" s="61"/>
      <c r="AL13106" s="61"/>
      <c r="AM13106" s="61"/>
      <c r="AN13106" s="61"/>
      <c r="AO13106" s="61"/>
      <c r="AP13106" s="62"/>
      <c r="AQ13106" s="61"/>
      <c r="AR13106" s="61"/>
      <c r="AS13106" s="61"/>
      <c r="AT13106" s="61"/>
      <c r="AU13106" s="61"/>
      <c r="AV13106" s="61"/>
      <c r="AW13106" s="60"/>
    </row>
    <row r="13107" s="59" customFormat="1" customHeight="1" spans="1:49">
      <c r="A13107" s="60"/>
      <c r="B13107" s="60"/>
      <c r="C13107" s="60"/>
      <c r="D13107" s="60"/>
      <c r="H13107" s="61"/>
      <c r="I13107" s="61"/>
      <c r="J13107" s="61"/>
      <c r="K13107" s="61"/>
      <c r="L13107" s="61"/>
      <c r="M13107" s="61"/>
      <c r="N13107" s="61"/>
      <c r="O13107" s="61"/>
      <c r="P13107" s="61"/>
      <c r="Q13107" s="61"/>
      <c r="R13107" s="61"/>
      <c r="S13107" s="61"/>
      <c r="T13107" s="61"/>
      <c r="U13107" s="61"/>
      <c r="V13107" s="61"/>
      <c r="W13107" s="61"/>
      <c r="X13107" s="61"/>
      <c r="Y13107" s="61"/>
      <c r="Z13107" s="61"/>
      <c r="AA13107" s="61"/>
      <c r="AB13107" s="61"/>
      <c r="AC13107" s="61"/>
      <c r="AD13107" s="61"/>
      <c r="AE13107" s="61"/>
      <c r="AF13107" s="61"/>
      <c r="AG13107" s="61"/>
      <c r="AH13107" s="61"/>
      <c r="AI13107" s="61"/>
      <c r="AJ13107" s="61"/>
      <c r="AK13107" s="61"/>
      <c r="AL13107" s="61"/>
      <c r="AM13107" s="61"/>
      <c r="AN13107" s="61"/>
      <c r="AO13107" s="61"/>
      <c r="AP13107" s="62"/>
      <c r="AQ13107" s="61"/>
      <c r="AR13107" s="61"/>
      <c r="AS13107" s="61"/>
      <c r="AT13107" s="61"/>
      <c r="AU13107" s="61"/>
      <c r="AV13107" s="61"/>
      <c r="AW13107" s="60"/>
    </row>
    <row r="13108" s="59" customFormat="1" customHeight="1" spans="1:49">
      <c r="A13108" s="60"/>
      <c r="B13108" s="60"/>
      <c r="C13108" s="60"/>
      <c r="D13108" s="60"/>
      <c r="H13108" s="61"/>
      <c r="I13108" s="61"/>
      <c r="J13108" s="61"/>
      <c r="K13108" s="61"/>
      <c r="L13108" s="61"/>
      <c r="M13108" s="61"/>
      <c r="N13108" s="61"/>
      <c r="O13108" s="61"/>
      <c r="P13108" s="61"/>
      <c r="Q13108" s="61"/>
      <c r="R13108" s="61"/>
      <c r="S13108" s="61"/>
      <c r="T13108" s="61"/>
      <c r="U13108" s="61"/>
      <c r="V13108" s="61"/>
      <c r="W13108" s="61"/>
      <c r="X13108" s="61"/>
      <c r="Y13108" s="61"/>
      <c r="Z13108" s="61"/>
      <c r="AA13108" s="61"/>
      <c r="AB13108" s="61"/>
      <c r="AC13108" s="61"/>
      <c r="AD13108" s="61"/>
      <c r="AE13108" s="61"/>
      <c r="AF13108" s="61"/>
      <c r="AG13108" s="61"/>
      <c r="AH13108" s="61"/>
      <c r="AI13108" s="61"/>
      <c r="AJ13108" s="61"/>
      <c r="AK13108" s="61"/>
      <c r="AL13108" s="61"/>
      <c r="AM13108" s="61"/>
      <c r="AN13108" s="61"/>
      <c r="AO13108" s="61"/>
      <c r="AP13108" s="62"/>
      <c r="AQ13108" s="61"/>
      <c r="AR13108" s="61"/>
      <c r="AS13108" s="61"/>
      <c r="AT13108" s="61"/>
      <c r="AU13108" s="61"/>
      <c r="AV13108" s="61"/>
      <c r="AW13108" s="60"/>
    </row>
    <row r="13109" s="59" customFormat="1" customHeight="1" spans="1:49">
      <c r="A13109" s="60"/>
      <c r="B13109" s="60"/>
      <c r="C13109" s="60"/>
      <c r="D13109" s="60"/>
      <c r="H13109" s="61"/>
      <c r="I13109" s="61"/>
      <c r="J13109" s="61"/>
      <c r="K13109" s="61"/>
      <c r="L13109" s="61"/>
      <c r="M13109" s="61"/>
      <c r="N13109" s="61"/>
      <c r="O13109" s="61"/>
      <c r="P13109" s="61"/>
      <c r="Q13109" s="61"/>
      <c r="R13109" s="61"/>
      <c r="S13109" s="61"/>
      <c r="T13109" s="61"/>
      <c r="U13109" s="61"/>
      <c r="V13109" s="61"/>
      <c r="W13109" s="61"/>
      <c r="X13109" s="61"/>
      <c r="Y13109" s="61"/>
      <c r="Z13109" s="61"/>
      <c r="AA13109" s="61"/>
      <c r="AB13109" s="61"/>
      <c r="AC13109" s="61"/>
      <c r="AD13109" s="61"/>
      <c r="AE13109" s="61"/>
      <c r="AF13109" s="61"/>
      <c r="AG13109" s="61"/>
      <c r="AH13109" s="61"/>
      <c r="AI13109" s="61"/>
      <c r="AJ13109" s="61"/>
      <c r="AK13109" s="61"/>
      <c r="AL13109" s="61"/>
      <c r="AM13109" s="61"/>
      <c r="AN13109" s="61"/>
      <c r="AO13109" s="61"/>
      <c r="AP13109" s="62"/>
      <c r="AQ13109" s="61"/>
      <c r="AR13109" s="61"/>
      <c r="AS13109" s="61"/>
      <c r="AT13109" s="61"/>
      <c r="AU13109" s="61"/>
      <c r="AV13109" s="61"/>
      <c r="AW13109" s="60"/>
    </row>
    <row r="13110" s="59" customFormat="1" customHeight="1" spans="1:49">
      <c r="A13110" s="60"/>
      <c r="B13110" s="60"/>
      <c r="C13110" s="60"/>
      <c r="D13110" s="60"/>
      <c r="H13110" s="61"/>
      <c r="I13110" s="61"/>
      <c r="J13110" s="61"/>
      <c r="K13110" s="61"/>
      <c r="L13110" s="61"/>
      <c r="M13110" s="61"/>
      <c r="N13110" s="61"/>
      <c r="O13110" s="61"/>
      <c r="P13110" s="61"/>
      <c r="Q13110" s="61"/>
      <c r="R13110" s="61"/>
      <c r="S13110" s="61"/>
      <c r="T13110" s="61"/>
      <c r="U13110" s="61"/>
      <c r="V13110" s="61"/>
      <c r="W13110" s="61"/>
      <c r="X13110" s="61"/>
      <c r="Y13110" s="61"/>
      <c r="Z13110" s="61"/>
      <c r="AA13110" s="61"/>
      <c r="AB13110" s="61"/>
      <c r="AC13110" s="61"/>
      <c r="AD13110" s="61"/>
      <c r="AE13110" s="61"/>
      <c r="AF13110" s="61"/>
      <c r="AG13110" s="61"/>
      <c r="AH13110" s="61"/>
      <c r="AI13110" s="61"/>
      <c r="AJ13110" s="61"/>
      <c r="AK13110" s="61"/>
      <c r="AL13110" s="61"/>
      <c r="AM13110" s="61"/>
      <c r="AN13110" s="61"/>
      <c r="AO13110" s="61"/>
      <c r="AP13110" s="62"/>
      <c r="AQ13110" s="61"/>
      <c r="AR13110" s="61"/>
      <c r="AS13110" s="61"/>
      <c r="AT13110" s="61"/>
      <c r="AU13110" s="61"/>
      <c r="AV13110" s="61"/>
      <c r="AW13110" s="60"/>
    </row>
    <row r="13111" s="59" customFormat="1" customHeight="1" spans="1:49">
      <c r="A13111" s="60"/>
      <c r="B13111" s="60"/>
      <c r="C13111" s="60"/>
      <c r="D13111" s="60"/>
      <c r="H13111" s="61"/>
      <c r="I13111" s="61"/>
      <c r="J13111" s="61"/>
      <c r="K13111" s="61"/>
      <c r="L13111" s="61"/>
      <c r="M13111" s="61"/>
      <c r="N13111" s="61"/>
      <c r="O13111" s="61"/>
      <c r="P13111" s="61"/>
      <c r="Q13111" s="61"/>
      <c r="R13111" s="61"/>
      <c r="S13111" s="61"/>
      <c r="T13111" s="61"/>
      <c r="U13111" s="61"/>
      <c r="V13111" s="61"/>
      <c r="W13111" s="61"/>
      <c r="X13111" s="61"/>
      <c r="Y13111" s="61"/>
      <c r="Z13111" s="61"/>
      <c r="AA13111" s="61"/>
      <c r="AB13111" s="61"/>
      <c r="AC13111" s="61"/>
      <c r="AD13111" s="61"/>
      <c r="AE13111" s="61"/>
      <c r="AF13111" s="61"/>
      <c r="AG13111" s="61"/>
      <c r="AH13111" s="61"/>
      <c r="AI13111" s="61"/>
      <c r="AJ13111" s="61"/>
      <c r="AK13111" s="61"/>
      <c r="AL13111" s="61"/>
      <c r="AM13111" s="61"/>
      <c r="AN13111" s="61"/>
      <c r="AO13111" s="61"/>
      <c r="AP13111" s="62"/>
      <c r="AQ13111" s="61"/>
      <c r="AR13111" s="61"/>
      <c r="AS13111" s="61"/>
      <c r="AT13111" s="61"/>
      <c r="AU13111" s="61"/>
      <c r="AV13111" s="61"/>
      <c r="AW13111" s="60"/>
    </row>
    <row r="13112" s="59" customFormat="1" customHeight="1" spans="1:49">
      <c r="A13112" s="60"/>
      <c r="B13112" s="60"/>
      <c r="C13112" s="60"/>
      <c r="D13112" s="60"/>
      <c r="H13112" s="61"/>
      <c r="I13112" s="61"/>
      <c r="J13112" s="61"/>
      <c r="K13112" s="61"/>
      <c r="L13112" s="61"/>
      <c r="M13112" s="61"/>
      <c r="N13112" s="61"/>
      <c r="O13112" s="61"/>
      <c r="P13112" s="61"/>
      <c r="Q13112" s="61"/>
      <c r="R13112" s="61"/>
      <c r="S13112" s="61"/>
      <c r="T13112" s="61"/>
      <c r="U13112" s="61"/>
      <c r="V13112" s="61"/>
      <c r="W13112" s="61"/>
      <c r="X13112" s="61"/>
      <c r="Y13112" s="61"/>
      <c r="Z13112" s="61"/>
      <c r="AA13112" s="61"/>
      <c r="AB13112" s="61"/>
      <c r="AC13112" s="61"/>
      <c r="AD13112" s="61"/>
      <c r="AE13112" s="61"/>
      <c r="AF13112" s="61"/>
      <c r="AG13112" s="61"/>
      <c r="AH13112" s="61"/>
      <c r="AI13112" s="61"/>
      <c r="AJ13112" s="61"/>
      <c r="AK13112" s="61"/>
      <c r="AL13112" s="61"/>
      <c r="AM13112" s="61"/>
      <c r="AN13112" s="61"/>
      <c r="AO13112" s="61"/>
      <c r="AP13112" s="62"/>
      <c r="AQ13112" s="61"/>
      <c r="AR13112" s="61"/>
      <c r="AS13112" s="61"/>
      <c r="AT13112" s="61"/>
      <c r="AU13112" s="61"/>
      <c r="AV13112" s="61"/>
      <c r="AW13112" s="60"/>
    </row>
    <row r="13113" s="59" customFormat="1" customHeight="1" spans="1:49">
      <c r="A13113" s="60"/>
      <c r="B13113" s="60"/>
      <c r="C13113" s="60"/>
      <c r="D13113" s="60"/>
      <c r="H13113" s="61"/>
      <c r="I13113" s="61"/>
      <c r="J13113" s="61"/>
      <c r="K13113" s="61"/>
      <c r="L13113" s="61"/>
      <c r="M13113" s="61"/>
      <c r="N13113" s="61"/>
      <c r="O13113" s="61"/>
      <c r="P13113" s="61"/>
      <c r="Q13113" s="61"/>
      <c r="R13113" s="61"/>
      <c r="S13113" s="61"/>
      <c r="T13113" s="61"/>
      <c r="U13113" s="61"/>
      <c r="V13113" s="61"/>
      <c r="W13113" s="61"/>
      <c r="X13113" s="61"/>
      <c r="Y13113" s="61"/>
      <c r="Z13113" s="61"/>
      <c r="AA13113" s="61"/>
      <c r="AB13113" s="61"/>
      <c r="AC13113" s="61"/>
      <c r="AD13113" s="61"/>
      <c r="AE13113" s="61"/>
      <c r="AF13113" s="61"/>
      <c r="AG13113" s="61"/>
      <c r="AH13113" s="61"/>
      <c r="AI13113" s="61"/>
      <c r="AJ13113" s="61"/>
      <c r="AK13113" s="61"/>
      <c r="AL13113" s="61"/>
      <c r="AM13113" s="61"/>
      <c r="AN13113" s="61"/>
      <c r="AO13113" s="61"/>
      <c r="AP13113" s="62"/>
      <c r="AQ13113" s="61"/>
      <c r="AR13113" s="61"/>
      <c r="AS13113" s="61"/>
      <c r="AT13113" s="61"/>
      <c r="AU13113" s="61"/>
      <c r="AV13113" s="61"/>
      <c r="AW13113" s="60"/>
    </row>
    <row r="13114" s="59" customFormat="1" customHeight="1" spans="1:49">
      <c r="A13114" s="60"/>
      <c r="B13114" s="60"/>
      <c r="C13114" s="60"/>
      <c r="D13114" s="60"/>
      <c r="H13114" s="61"/>
      <c r="I13114" s="61"/>
      <c r="J13114" s="61"/>
      <c r="K13114" s="61"/>
      <c r="L13114" s="61"/>
      <c r="M13114" s="61"/>
      <c r="N13114" s="61"/>
      <c r="O13114" s="61"/>
      <c r="P13114" s="61"/>
      <c r="Q13114" s="61"/>
      <c r="R13114" s="61"/>
      <c r="S13114" s="61"/>
      <c r="T13114" s="61"/>
      <c r="U13114" s="61"/>
      <c r="V13114" s="61"/>
      <c r="W13114" s="61"/>
      <c r="X13114" s="61"/>
      <c r="Y13114" s="61"/>
      <c r="Z13114" s="61"/>
      <c r="AA13114" s="61"/>
      <c r="AB13114" s="61"/>
      <c r="AC13114" s="61"/>
      <c r="AD13114" s="61"/>
      <c r="AE13114" s="61"/>
      <c r="AF13114" s="61"/>
      <c r="AG13114" s="61"/>
      <c r="AH13114" s="61"/>
      <c r="AI13114" s="61"/>
      <c r="AJ13114" s="61"/>
      <c r="AK13114" s="61"/>
      <c r="AL13114" s="61"/>
      <c r="AM13114" s="61"/>
      <c r="AN13114" s="61"/>
      <c r="AO13114" s="61"/>
      <c r="AP13114" s="62"/>
      <c r="AQ13114" s="61"/>
      <c r="AR13114" s="61"/>
      <c r="AS13114" s="61"/>
      <c r="AT13114" s="61"/>
      <c r="AU13114" s="61"/>
      <c r="AV13114" s="61"/>
      <c r="AW13114" s="60"/>
    </row>
    <row r="13115" s="59" customFormat="1" customHeight="1" spans="1:49">
      <c r="A13115" s="60"/>
      <c r="B13115" s="60"/>
      <c r="C13115" s="60"/>
      <c r="D13115" s="60"/>
      <c r="H13115" s="61"/>
      <c r="I13115" s="61"/>
      <c r="J13115" s="61"/>
      <c r="K13115" s="61"/>
      <c r="L13115" s="61"/>
      <c r="M13115" s="61"/>
      <c r="N13115" s="61"/>
      <c r="O13115" s="61"/>
      <c r="P13115" s="61"/>
      <c r="Q13115" s="61"/>
      <c r="R13115" s="61"/>
      <c r="S13115" s="61"/>
      <c r="T13115" s="61"/>
      <c r="U13115" s="61"/>
      <c r="V13115" s="61"/>
      <c r="W13115" s="61"/>
      <c r="X13115" s="61"/>
      <c r="Y13115" s="61"/>
      <c r="Z13115" s="61"/>
      <c r="AA13115" s="61"/>
      <c r="AB13115" s="61"/>
      <c r="AC13115" s="61"/>
      <c r="AD13115" s="61"/>
      <c r="AE13115" s="61"/>
      <c r="AF13115" s="61"/>
      <c r="AG13115" s="61"/>
      <c r="AH13115" s="61"/>
      <c r="AI13115" s="61"/>
      <c r="AJ13115" s="61"/>
      <c r="AK13115" s="61"/>
      <c r="AL13115" s="61"/>
      <c r="AM13115" s="61"/>
      <c r="AN13115" s="61"/>
      <c r="AO13115" s="61"/>
      <c r="AP13115" s="62"/>
      <c r="AQ13115" s="61"/>
      <c r="AR13115" s="61"/>
      <c r="AS13115" s="61"/>
      <c r="AT13115" s="61"/>
      <c r="AU13115" s="61"/>
      <c r="AV13115" s="61"/>
      <c r="AW13115" s="60"/>
    </row>
    <row r="13116" s="59" customFormat="1" customHeight="1" spans="1:49">
      <c r="A13116" s="60"/>
      <c r="B13116" s="60"/>
      <c r="C13116" s="60"/>
      <c r="D13116" s="60"/>
      <c r="H13116" s="61"/>
      <c r="I13116" s="61"/>
      <c r="J13116" s="61"/>
      <c r="K13116" s="61"/>
      <c r="L13116" s="61"/>
      <c r="M13116" s="61"/>
      <c r="N13116" s="61"/>
      <c r="O13116" s="61"/>
      <c r="P13116" s="61"/>
      <c r="Q13116" s="61"/>
      <c r="R13116" s="61"/>
      <c r="S13116" s="61"/>
      <c r="T13116" s="61"/>
      <c r="U13116" s="61"/>
      <c r="V13116" s="61"/>
      <c r="W13116" s="61"/>
      <c r="X13116" s="61"/>
      <c r="Y13116" s="61"/>
      <c r="Z13116" s="61"/>
      <c r="AA13116" s="61"/>
      <c r="AB13116" s="61"/>
      <c r="AC13116" s="61"/>
      <c r="AD13116" s="61"/>
      <c r="AE13116" s="61"/>
      <c r="AF13116" s="61"/>
      <c r="AG13116" s="61"/>
      <c r="AH13116" s="61"/>
      <c r="AI13116" s="61"/>
      <c r="AJ13116" s="61"/>
      <c r="AK13116" s="61"/>
      <c r="AL13116" s="61"/>
      <c r="AM13116" s="61"/>
      <c r="AN13116" s="61"/>
      <c r="AO13116" s="61"/>
      <c r="AP13116" s="62"/>
      <c r="AQ13116" s="61"/>
      <c r="AR13116" s="61"/>
      <c r="AS13116" s="61"/>
      <c r="AT13116" s="61"/>
      <c r="AU13116" s="61"/>
      <c r="AV13116" s="61"/>
      <c r="AW13116" s="60"/>
    </row>
    <row r="13117" s="59" customFormat="1" customHeight="1" spans="1:49">
      <c r="A13117" s="60"/>
      <c r="B13117" s="60"/>
      <c r="C13117" s="60"/>
      <c r="D13117" s="60"/>
      <c r="H13117" s="61"/>
      <c r="I13117" s="61"/>
      <c r="J13117" s="61"/>
      <c r="K13117" s="61"/>
      <c r="L13117" s="61"/>
      <c r="M13117" s="61"/>
      <c r="N13117" s="61"/>
      <c r="O13117" s="61"/>
      <c r="P13117" s="61"/>
      <c r="Q13117" s="61"/>
      <c r="R13117" s="61"/>
      <c r="S13117" s="61"/>
      <c r="T13117" s="61"/>
      <c r="U13117" s="61"/>
      <c r="V13117" s="61"/>
      <c r="W13117" s="61"/>
      <c r="X13117" s="61"/>
      <c r="Y13117" s="61"/>
      <c r="Z13117" s="61"/>
      <c r="AA13117" s="61"/>
      <c r="AB13117" s="61"/>
      <c r="AC13117" s="61"/>
      <c r="AD13117" s="61"/>
      <c r="AE13117" s="61"/>
      <c r="AF13117" s="61"/>
      <c r="AG13117" s="61"/>
      <c r="AH13117" s="61"/>
      <c r="AI13117" s="61"/>
      <c r="AJ13117" s="61"/>
      <c r="AK13117" s="61"/>
      <c r="AL13117" s="61"/>
      <c r="AM13117" s="61"/>
      <c r="AN13117" s="61"/>
      <c r="AO13117" s="61"/>
      <c r="AP13117" s="62"/>
      <c r="AQ13117" s="61"/>
      <c r="AR13117" s="61"/>
      <c r="AS13117" s="61"/>
      <c r="AT13117" s="61"/>
      <c r="AU13117" s="61"/>
      <c r="AV13117" s="61"/>
      <c r="AW13117" s="60"/>
    </row>
    <row r="13118" s="59" customFormat="1" customHeight="1" spans="1:49">
      <c r="A13118" s="60"/>
      <c r="B13118" s="60"/>
      <c r="C13118" s="60"/>
      <c r="D13118" s="60"/>
      <c r="H13118" s="61"/>
      <c r="I13118" s="61"/>
      <c r="J13118" s="61"/>
      <c r="K13118" s="61"/>
      <c r="L13118" s="61"/>
      <c r="M13118" s="61"/>
      <c r="N13118" s="61"/>
      <c r="O13118" s="61"/>
      <c r="P13118" s="61"/>
      <c r="Q13118" s="61"/>
      <c r="R13118" s="61"/>
      <c r="S13118" s="61"/>
      <c r="T13118" s="61"/>
      <c r="U13118" s="61"/>
      <c r="V13118" s="61"/>
      <c r="W13118" s="61"/>
      <c r="X13118" s="61"/>
      <c r="Y13118" s="61"/>
      <c r="Z13118" s="61"/>
      <c r="AA13118" s="61"/>
      <c r="AB13118" s="61"/>
      <c r="AC13118" s="61"/>
      <c r="AD13118" s="61"/>
      <c r="AE13118" s="61"/>
      <c r="AF13118" s="61"/>
      <c r="AG13118" s="61"/>
      <c r="AH13118" s="61"/>
      <c r="AI13118" s="61"/>
      <c r="AJ13118" s="61"/>
      <c r="AK13118" s="61"/>
      <c r="AL13118" s="61"/>
      <c r="AM13118" s="61"/>
      <c r="AN13118" s="61"/>
      <c r="AO13118" s="61"/>
      <c r="AP13118" s="62"/>
      <c r="AQ13118" s="61"/>
      <c r="AR13118" s="61"/>
      <c r="AS13118" s="61"/>
      <c r="AT13118" s="61"/>
      <c r="AU13118" s="61"/>
      <c r="AV13118" s="61"/>
      <c r="AW13118" s="60"/>
    </row>
    <row r="13119" s="59" customFormat="1" customHeight="1" spans="1:49">
      <c r="A13119" s="60"/>
      <c r="B13119" s="60"/>
      <c r="C13119" s="60"/>
      <c r="D13119" s="60"/>
      <c r="H13119" s="61"/>
      <c r="I13119" s="61"/>
      <c r="J13119" s="61"/>
      <c r="K13119" s="61"/>
      <c r="L13119" s="61"/>
      <c r="M13119" s="61"/>
      <c r="N13119" s="61"/>
      <c r="O13119" s="61"/>
      <c r="P13119" s="61"/>
      <c r="Q13119" s="61"/>
      <c r="R13119" s="61"/>
      <c r="S13119" s="61"/>
      <c r="T13119" s="61"/>
      <c r="U13119" s="61"/>
      <c r="V13119" s="61"/>
      <c r="W13119" s="61"/>
      <c r="X13119" s="61"/>
      <c r="Y13119" s="61"/>
      <c r="Z13119" s="61"/>
      <c r="AA13119" s="61"/>
      <c r="AB13119" s="61"/>
      <c r="AC13119" s="61"/>
      <c r="AD13119" s="61"/>
      <c r="AE13119" s="61"/>
      <c r="AF13119" s="61"/>
      <c r="AG13119" s="61"/>
      <c r="AH13119" s="61"/>
      <c r="AI13119" s="61"/>
      <c r="AJ13119" s="61"/>
      <c r="AK13119" s="61"/>
      <c r="AL13119" s="61"/>
      <c r="AM13119" s="61"/>
      <c r="AN13119" s="61"/>
      <c r="AO13119" s="61"/>
      <c r="AP13119" s="62"/>
      <c r="AQ13119" s="61"/>
      <c r="AR13119" s="61"/>
      <c r="AS13119" s="61"/>
      <c r="AT13119" s="61"/>
      <c r="AU13119" s="61"/>
      <c r="AV13119" s="61"/>
      <c r="AW13119" s="60"/>
    </row>
    <row r="13120" s="59" customFormat="1" customHeight="1" spans="1:49">
      <c r="A13120" s="60"/>
      <c r="B13120" s="60"/>
      <c r="C13120" s="60"/>
      <c r="D13120" s="60"/>
      <c r="H13120" s="61"/>
      <c r="I13120" s="61"/>
      <c r="J13120" s="61"/>
      <c r="K13120" s="61"/>
      <c r="L13120" s="61"/>
      <c r="M13120" s="61"/>
      <c r="N13120" s="61"/>
      <c r="O13120" s="61"/>
      <c r="P13120" s="61"/>
      <c r="Q13120" s="61"/>
      <c r="R13120" s="61"/>
      <c r="S13120" s="61"/>
      <c r="T13120" s="61"/>
      <c r="U13120" s="61"/>
      <c r="V13120" s="61"/>
      <c r="W13120" s="61"/>
      <c r="X13120" s="61"/>
      <c r="Y13120" s="61"/>
      <c r="Z13120" s="61"/>
      <c r="AA13120" s="61"/>
      <c r="AB13120" s="61"/>
      <c r="AC13120" s="61"/>
      <c r="AD13120" s="61"/>
      <c r="AE13120" s="61"/>
      <c r="AF13120" s="61"/>
      <c r="AG13120" s="61"/>
      <c r="AH13120" s="61"/>
      <c r="AI13120" s="61"/>
      <c r="AJ13120" s="61"/>
      <c r="AK13120" s="61"/>
      <c r="AL13120" s="61"/>
      <c r="AM13120" s="61"/>
      <c r="AN13120" s="61"/>
      <c r="AO13120" s="61"/>
      <c r="AP13120" s="62"/>
      <c r="AQ13120" s="61"/>
      <c r="AR13120" s="61"/>
      <c r="AS13120" s="61"/>
      <c r="AT13120" s="61"/>
      <c r="AU13120" s="61"/>
      <c r="AV13120" s="61"/>
      <c r="AW13120" s="60"/>
    </row>
    <row r="13121" s="59" customFormat="1" customHeight="1" spans="1:49">
      <c r="A13121" s="60"/>
      <c r="B13121" s="60"/>
      <c r="C13121" s="60"/>
      <c r="D13121" s="60"/>
      <c r="H13121" s="61"/>
      <c r="I13121" s="61"/>
      <c r="J13121" s="61"/>
      <c r="K13121" s="61"/>
      <c r="L13121" s="61"/>
      <c r="M13121" s="61"/>
      <c r="N13121" s="61"/>
      <c r="O13121" s="61"/>
      <c r="P13121" s="61"/>
      <c r="Q13121" s="61"/>
      <c r="R13121" s="61"/>
      <c r="S13121" s="61"/>
      <c r="T13121" s="61"/>
      <c r="U13121" s="61"/>
      <c r="V13121" s="61"/>
      <c r="W13121" s="61"/>
      <c r="X13121" s="61"/>
      <c r="Y13121" s="61"/>
      <c r="Z13121" s="61"/>
      <c r="AA13121" s="61"/>
      <c r="AB13121" s="61"/>
      <c r="AC13121" s="61"/>
      <c r="AD13121" s="61"/>
      <c r="AE13121" s="61"/>
      <c r="AF13121" s="61"/>
      <c r="AG13121" s="61"/>
      <c r="AH13121" s="61"/>
      <c r="AI13121" s="61"/>
      <c r="AJ13121" s="61"/>
      <c r="AK13121" s="61"/>
      <c r="AL13121" s="61"/>
      <c r="AM13121" s="61"/>
      <c r="AN13121" s="61"/>
      <c r="AO13121" s="61"/>
      <c r="AP13121" s="62"/>
      <c r="AQ13121" s="61"/>
      <c r="AR13121" s="61"/>
      <c r="AS13121" s="61"/>
      <c r="AT13121" s="61"/>
      <c r="AU13121" s="61"/>
      <c r="AV13121" s="61"/>
      <c r="AW13121" s="60"/>
    </row>
    <row r="13122" s="59" customFormat="1" customHeight="1" spans="1:49">
      <c r="A13122" s="60"/>
      <c r="B13122" s="60"/>
      <c r="C13122" s="60"/>
      <c r="D13122" s="60"/>
      <c r="H13122" s="61"/>
      <c r="I13122" s="61"/>
      <c r="J13122" s="61"/>
      <c r="K13122" s="61"/>
      <c r="L13122" s="61"/>
      <c r="M13122" s="61"/>
      <c r="N13122" s="61"/>
      <c r="O13122" s="61"/>
      <c r="P13122" s="61"/>
      <c r="Q13122" s="61"/>
      <c r="R13122" s="61"/>
      <c r="S13122" s="61"/>
      <c r="T13122" s="61"/>
      <c r="U13122" s="61"/>
      <c r="V13122" s="61"/>
      <c r="W13122" s="61"/>
      <c r="X13122" s="61"/>
      <c r="Y13122" s="61"/>
      <c r="Z13122" s="61"/>
      <c r="AA13122" s="61"/>
      <c r="AB13122" s="61"/>
      <c r="AC13122" s="61"/>
      <c r="AD13122" s="61"/>
      <c r="AE13122" s="61"/>
      <c r="AF13122" s="61"/>
      <c r="AG13122" s="61"/>
      <c r="AH13122" s="61"/>
      <c r="AI13122" s="61"/>
      <c r="AJ13122" s="61"/>
      <c r="AK13122" s="61"/>
      <c r="AL13122" s="61"/>
      <c r="AM13122" s="61"/>
      <c r="AN13122" s="61"/>
      <c r="AO13122" s="61"/>
      <c r="AP13122" s="62"/>
      <c r="AQ13122" s="61"/>
      <c r="AR13122" s="61"/>
      <c r="AS13122" s="61"/>
      <c r="AT13122" s="61"/>
      <c r="AU13122" s="61"/>
      <c r="AV13122" s="61"/>
      <c r="AW13122" s="60"/>
    </row>
    <row r="13123" s="59" customFormat="1" customHeight="1" spans="1:49">
      <c r="A13123" s="60"/>
      <c r="B13123" s="60"/>
      <c r="C13123" s="60"/>
      <c r="D13123" s="60"/>
      <c r="H13123" s="61"/>
      <c r="I13123" s="61"/>
      <c r="J13123" s="61"/>
      <c r="K13123" s="61"/>
      <c r="L13123" s="61"/>
      <c r="M13123" s="61"/>
      <c r="N13123" s="61"/>
      <c r="O13123" s="61"/>
      <c r="P13123" s="61"/>
      <c r="Q13123" s="61"/>
      <c r="R13123" s="61"/>
      <c r="S13123" s="61"/>
      <c r="T13123" s="61"/>
      <c r="U13123" s="61"/>
      <c r="V13123" s="61"/>
      <c r="W13123" s="61"/>
      <c r="X13123" s="61"/>
      <c r="Y13123" s="61"/>
      <c r="Z13123" s="61"/>
      <c r="AA13123" s="61"/>
      <c r="AB13123" s="61"/>
      <c r="AC13123" s="61"/>
      <c r="AD13123" s="61"/>
      <c r="AE13123" s="61"/>
      <c r="AF13123" s="61"/>
      <c r="AG13123" s="61"/>
      <c r="AH13123" s="61"/>
      <c r="AI13123" s="61"/>
      <c r="AJ13123" s="61"/>
      <c r="AK13123" s="61"/>
      <c r="AL13123" s="61"/>
      <c r="AM13123" s="61"/>
      <c r="AN13123" s="61"/>
      <c r="AO13123" s="61"/>
      <c r="AP13123" s="62"/>
      <c r="AQ13123" s="61"/>
      <c r="AR13123" s="61"/>
      <c r="AS13123" s="61"/>
      <c r="AT13123" s="61"/>
      <c r="AU13123" s="61"/>
      <c r="AV13123" s="61"/>
      <c r="AW13123" s="60"/>
    </row>
    <row r="13124" s="59" customFormat="1" customHeight="1" spans="1:49">
      <c r="A13124" s="60"/>
      <c r="B13124" s="60"/>
      <c r="C13124" s="60"/>
      <c r="D13124" s="60"/>
      <c r="H13124" s="61"/>
      <c r="I13124" s="61"/>
      <c r="J13124" s="61"/>
      <c r="K13124" s="61"/>
      <c r="L13124" s="61"/>
      <c r="M13124" s="61"/>
      <c r="N13124" s="61"/>
      <c r="O13124" s="61"/>
      <c r="P13124" s="61"/>
      <c r="Q13124" s="61"/>
      <c r="R13124" s="61"/>
      <c r="S13124" s="61"/>
      <c r="T13124" s="61"/>
      <c r="U13124" s="61"/>
      <c r="V13124" s="61"/>
      <c r="W13124" s="61"/>
      <c r="X13124" s="61"/>
      <c r="Y13124" s="61"/>
      <c r="Z13124" s="61"/>
      <c r="AA13124" s="61"/>
      <c r="AB13124" s="61"/>
      <c r="AC13124" s="61"/>
      <c r="AD13124" s="61"/>
      <c r="AE13124" s="61"/>
      <c r="AF13124" s="61"/>
      <c r="AG13124" s="61"/>
      <c r="AH13124" s="61"/>
      <c r="AI13124" s="61"/>
      <c r="AJ13124" s="61"/>
      <c r="AK13124" s="61"/>
      <c r="AL13124" s="61"/>
      <c r="AM13124" s="61"/>
      <c r="AN13124" s="61"/>
      <c r="AO13124" s="61"/>
      <c r="AP13124" s="62"/>
      <c r="AQ13124" s="61"/>
      <c r="AR13124" s="61"/>
      <c r="AS13124" s="61"/>
      <c r="AT13124" s="61"/>
      <c r="AU13124" s="61"/>
      <c r="AV13124" s="61"/>
      <c r="AW13124" s="60"/>
    </row>
    <row r="13125" s="59" customFormat="1" customHeight="1" spans="1:49">
      <c r="A13125" s="60"/>
      <c r="B13125" s="60"/>
      <c r="C13125" s="60"/>
      <c r="D13125" s="60"/>
      <c r="H13125" s="61"/>
      <c r="I13125" s="61"/>
      <c r="J13125" s="61"/>
      <c r="K13125" s="61"/>
      <c r="L13125" s="61"/>
      <c r="M13125" s="61"/>
      <c r="N13125" s="61"/>
      <c r="O13125" s="61"/>
      <c r="P13125" s="61"/>
      <c r="Q13125" s="61"/>
      <c r="R13125" s="61"/>
      <c r="S13125" s="61"/>
      <c r="T13125" s="61"/>
      <c r="U13125" s="61"/>
      <c r="V13125" s="61"/>
      <c r="W13125" s="61"/>
      <c r="X13125" s="61"/>
      <c r="Y13125" s="61"/>
      <c r="Z13125" s="61"/>
      <c r="AA13125" s="61"/>
      <c r="AB13125" s="61"/>
      <c r="AC13125" s="61"/>
      <c r="AD13125" s="61"/>
      <c r="AE13125" s="61"/>
      <c r="AF13125" s="61"/>
      <c r="AG13125" s="61"/>
      <c r="AH13125" s="61"/>
      <c r="AI13125" s="61"/>
      <c r="AJ13125" s="61"/>
      <c r="AK13125" s="61"/>
      <c r="AL13125" s="61"/>
      <c r="AM13125" s="61"/>
      <c r="AN13125" s="61"/>
      <c r="AO13125" s="61"/>
      <c r="AP13125" s="62"/>
      <c r="AQ13125" s="61"/>
      <c r="AR13125" s="61"/>
      <c r="AS13125" s="61"/>
      <c r="AT13125" s="61"/>
      <c r="AU13125" s="61"/>
      <c r="AV13125" s="61"/>
      <c r="AW13125" s="60"/>
    </row>
    <row r="13126" s="59" customFormat="1" customHeight="1" spans="1:49">
      <c r="A13126" s="60"/>
      <c r="B13126" s="60"/>
      <c r="C13126" s="60"/>
      <c r="D13126" s="60"/>
      <c r="H13126" s="61"/>
      <c r="I13126" s="61"/>
      <c r="J13126" s="61"/>
      <c r="K13126" s="61"/>
      <c r="L13126" s="61"/>
      <c r="M13126" s="61"/>
      <c r="N13126" s="61"/>
      <c r="O13126" s="61"/>
      <c r="P13126" s="61"/>
      <c r="Q13126" s="61"/>
      <c r="R13126" s="61"/>
      <c r="S13126" s="61"/>
      <c r="T13126" s="61"/>
      <c r="U13126" s="61"/>
      <c r="V13126" s="61"/>
      <c r="W13126" s="61"/>
      <c r="X13126" s="61"/>
      <c r="Y13126" s="61"/>
      <c r="Z13126" s="61"/>
      <c r="AA13126" s="61"/>
      <c r="AB13126" s="61"/>
      <c r="AC13126" s="61"/>
      <c r="AD13126" s="61"/>
      <c r="AE13126" s="61"/>
      <c r="AF13126" s="61"/>
      <c r="AG13126" s="61"/>
      <c r="AH13126" s="61"/>
      <c r="AI13126" s="61"/>
      <c r="AJ13126" s="61"/>
      <c r="AK13126" s="61"/>
      <c r="AL13126" s="61"/>
      <c r="AM13126" s="61"/>
      <c r="AN13126" s="61"/>
      <c r="AO13126" s="61"/>
      <c r="AP13126" s="62"/>
      <c r="AQ13126" s="61"/>
      <c r="AR13126" s="61"/>
      <c r="AS13126" s="61"/>
      <c r="AT13126" s="61"/>
      <c r="AU13126" s="61"/>
      <c r="AV13126" s="61"/>
      <c r="AW13126" s="60"/>
    </row>
    <row r="13127" s="59" customFormat="1" customHeight="1" spans="1:49">
      <c r="A13127" s="60"/>
      <c r="B13127" s="60"/>
      <c r="C13127" s="60"/>
      <c r="D13127" s="60"/>
      <c r="H13127" s="61"/>
      <c r="I13127" s="61"/>
      <c r="J13127" s="61"/>
      <c r="K13127" s="61"/>
      <c r="L13127" s="61"/>
      <c r="M13127" s="61"/>
      <c r="N13127" s="61"/>
      <c r="O13127" s="61"/>
      <c r="P13127" s="61"/>
      <c r="Q13127" s="61"/>
      <c r="R13127" s="61"/>
      <c r="S13127" s="61"/>
      <c r="T13127" s="61"/>
      <c r="U13127" s="61"/>
      <c r="V13127" s="61"/>
      <c r="W13127" s="61"/>
      <c r="X13127" s="61"/>
      <c r="Y13127" s="61"/>
      <c r="Z13127" s="61"/>
      <c r="AA13127" s="61"/>
      <c r="AB13127" s="61"/>
      <c r="AC13127" s="61"/>
      <c r="AD13127" s="61"/>
      <c r="AE13127" s="61"/>
      <c r="AF13127" s="61"/>
      <c r="AG13127" s="61"/>
      <c r="AH13127" s="61"/>
      <c r="AI13127" s="61"/>
      <c r="AJ13127" s="61"/>
      <c r="AK13127" s="61"/>
      <c r="AL13127" s="61"/>
      <c r="AM13127" s="61"/>
      <c r="AN13127" s="61"/>
      <c r="AO13127" s="61"/>
      <c r="AP13127" s="62"/>
      <c r="AQ13127" s="61"/>
      <c r="AR13127" s="61"/>
      <c r="AS13127" s="61"/>
      <c r="AT13127" s="61"/>
      <c r="AU13127" s="61"/>
      <c r="AV13127" s="61"/>
      <c r="AW13127" s="60"/>
    </row>
    <row r="13128" s="59" customFormat="1" customHeight="1" spans="1:49">
      <c r="A13128" s="60"/>
      <c r="B13128" s="60"/>
      <c r="C13128" s="60"/>
      <c r="D13128" s="60"/>
      <c r="H13128" s="61"/>
      <c r="I13128" s="61"/>
      <c r="J13128" s="61"/>
      <c r="K13128" s="61"/>
      <c r="L13128" s="61"/>
      <c r="M13128" s="61"/>
      <c r="N13128" s="61"/>
      <c r="O13128" s="61"/>
      <c r="P13128" s="61"/>
      <c r="Q13128" s="61"/>
      <c r="R13128" s="61"/>
      <c r="S13128" s="61"/>
      <c r="T13128" s="61"/>
      <c r="U13128" s="61"/>
      <c r="V13128" s="61"/>
      <c r="W13128" s="61"/>
      <c r="X13128" s="61"/>
      <c r="Y13128" s="61"/>
      <c r="Z13128" s="61"/>
      <c r="AA13128" s="61"/>
      <c r="AB13128" s="61"/>
      <c r="AC13128" s="61"/>
      <c r="AD13128" s="61"/>
      <c r="AE13128" s="61"/>
      <c r="AF13128" s="61"/>
      <c r="AG13128" s="61"/>
      <c r="AH13128" s="61"/>
      <c r="AI13128" s="61"/>
      <c r="AJ13128" s="61"/>
      <c r="AK13128" s="61"/>
      <c r="AL13128" s="61"/>
      <c r="AM13128" s="61"/>
      <c r="AN13128" s="61"/>
      <c r="AO13128" s="61"/>
      <c r="AP13128" s="62"/>
      <c r="AQ13128" s="61"/>
      <c r="AR13128" s="61"/>
      <c r="AS13128" s="61"/>
      <c r="AT13128" s="61"/>
      <c r="AU13128" s="61"/>
      <c r="AV13128" s="61"/>
      <c r="AW13128" s="60"/>
    </row>
    <row r="13129" s="59" customFormat="1" customHeight="1" spans="1:49">
      <c r="A13129" s="60"/>
      <c r="B13129" s="60"/>
      <c r="C13129" s="60"/>
      <c r="D13129" s="60"/>
      <c r="H13129" s="61"/>
      <c r="I13129" s="61"/>
      <c r="J13129" s="61"/>
      <c r="K13129" s="61"/>
      <c r="L13129" s="61"/>
      <c r="M13129" s="61"/>
      <c r="N13129" s="61"/>
      <c r="O13129" s="61"/>
      <c r="P13129" s="61"/>
      <c r="Q13129" s="61"/>
      <c r="R13129" s="61"/>
      <c r="S13129" s="61"/>
      <c r="T13129" s="61"/>
      <c r="U13129" s="61"/>
      <c r="V13129" s="61"/>
      <c r="W13129" s="61"/>
      <c r="X13129" s="61"/>
      <c r="Y13129" s="61"/>
      <c r="Z13129" s="61"/>
      <c r="AA13129" s="61"/>
      <c r="AB13129" s="61"/>
      <c r="AC13129" s="61"/>
      <c r="AD13129" s="61"/>
      <c r="AE13129" s="61"/>
      <c r="AF13129" s="61"/>
      <c r="AG13129" s="61"/>
      <c r="AH13129" s="61"/>
      <c r="AI13129" s="61"/>
      <c r="AJ13129" s="61"/>
      <c r="AK13129" s="61"/>
      <c r="AL13129" s="61"/>
      <c r="AM13129" s="61"/>
      <c r="AN13129" s="61"/>
      <c r="AO13129" s="61"/>
      <c r="AP13129" s="62"/>
      <c r="AQ13129" s="61"/>
      <c r="AR13129" s="61"/>
      <c r="AS13129" s="61"/>
      <c r="AT13129" s="61"/>
      <c r="AU13129" s="61"/>
      <c r="AV13129" s="61"/>
      <c r="AW13129" s="60"/>
    </row>
    <row r="13130" s="59" customFormat="1" customHeight="1" spans="1:49">
      <c r="A13130" s="60"/>
      <c r="B13130" s="60"/>
      <c r="C13130" s="60"/>
      <c r="D13130" s="60"/>
      <c r="H13130" s="61"/>
      <c r="I13130" s="61"/>
      <c r="J13130" s="61"/>
      <c r="K13130" s="61"/>
      <c r="L13130" s="61"/>
      <c r="M13130" s="61"/>
      <c r="N13130" s="61"/>
      <c r="O13130" s="61"/>
      <c r="P13130" s="61"/>
      <c r="Q13130" s="61"/>
      <c r="R13130" s="61"/>
      <c r="S13130" s="61"/>
      <c r="T13130" s="61"/>
      <c r="U13130" s="61"/>
      <c r="V13130" s="61"/>
      <c r="W13130" s="61"/>
      <c r="X13130" s="61"/>
      <c r="Y13130" s="61"/>
      <c r="Z13130" s="61"/>
      <c r="AA13130" s="61"/>
      <c r="AB13130" s="61"/>
      <c r="AC13130" s="61"/>
      <c r="AD13130" s="61"/>
      <c r="AE13130" s="61"/>
      <c r="AF13130" s="61"/>
      <c r="AG13130" s="61"/>
      <c r="AH13130" s="61"/>
      <c r="AI13130" s="61"/>
      <c r="AJ13130" s="61"/>
      <c r="AK13130" s="61"/>
      <c r="AL13130" s="61"/>
      <c r="AM13130" s="61"/>
      <c r="AN13130" s="61"/>
      <c r="AO13130" s="61"/>
      <c r="AP13130" s="62"/>
      <c r="AQ13130" s="61"/>
      <c r="AR13130" s="61"/>
      <c r="AS13130" s="61"/>
      <c r="AT13130" s="61"/>
      <c r="AU13130" s="61"/>
      <c r="AV13130" s="61"/>
      <c r="AW13130" s="60"/>
    </row>
    <row r="13131" s="59" customFormat="1" customHeight="1" spans="1:49">
      <c r="A13131" s="60"/>
      <c r="B13131" s="60"/>
      <c r="C13131" s="60"/>
      <c r="D13131" s="60"/>
      <c r="H13131" s="61"/>
      <c r="I13131" s="61"/>
      <c r="J13131" s="61"/>
      <c r="K13131" s="61"/>
      <c r="L13131" s="61"/>
      <c r="M13131" s="61"/>
      <c r="N13131" s="61"/>
      <c r="O13131" s="61"/>
      <c r="P13131" s="61"/>
      <c r="Q13131" s="61"/>
      <c r="R13131" s="61"/>
      <c r="S13131" s="61"/>
      <c r="T13131" s="61"/>
      <c r="U13131" s="61"/>
      <c r="V13131" s="61"/>
      <c r="W13131" s="61"/>
      <c r="X13131" s="61"/>
      <c r="Y13131" s="61"/>
      <c r="Z13131" s="61"/>
      <c r="AA13131" s="61"/>
      <c r="AB13131" s="61"/>
      <c r="AC13131" s="61"/>
      <c r="AD13131" s="61"/>
      <c r="AE13131" s="61"/>
      <c r="AF13131" s="61"/>
      <c r="AG13131" s="61"/>
      <c r="AH13131" s="61"/>
      <c r="AI13131" s="61"/>
      <c r="AJ13131" s="61"/>
      <c r="AK13131" s="61"/>
      <c r="AL13131" s="61"/>
      <c r="AM13131" s="61"/>
      <c r="AN13131" s="61"/>
      <c r="AO13131" s="61"/>
      <c r="AP13131" s="62"/>
      <c r="AQ13131" s="61"/>
      <c r="AR13131" s="61"/>
      <c r="AS13131" s="61"/>
      <c r="AT13131" s="61"/>
      <c r="AU13131" s="61"/>
      <c r="AV13131" s="61"/>
      <c r="AW13131" s="60"/>
    </row>
    <row r="13132" s="59" customFormat="1" customHeight="1" spans="1:49">
      <c r="A13132" s="60"/>
      <c r="B13132" s="60"/>
      <c r="C13132" s="60"/>
      <c r="D13132" s="60"/>
      <c r="H13132" s="61"/>
      <c r="I13132" s="61"/>
      <c r="J13132" s="61"/>
      <c r="K13132" s="61"/>
      <c r="L13132" s="61"/>
      <c r="M13132" s="61"/>
      <c r="N13132" s="61"/>
      <c r="O13132" s="61"/>
      <c r="P13132" s="61"/>
      <c r="Q13132" s="61"/>
      <c r="R13132" s="61"/>
      <c r="S13132" s="61"/>
      <c r="T13132" s="61"/>
      <c r="U13132" s="61"/>
      <c r="V13132" s="61"/>
      <c r="W13132" s="61"/>
      <c r="X13132" s="61"/>
      <c r="Y13132" s="61"/>
      <c r="Z13132" s="61"/>
      <c r="AA13132" s="61"/>
      <c r="AB13132" s="61"/>
      <c r="AC13132" s="61"/>
      <c r="AD13132" s="61"/>
      <c r="AE13132" s="61"/>
      <c r="AF13132" s="61"/>
      <c r="AG13132" s="61"/>
      <c r="AH13132" s="61"/>
      <c r="AI13132" s="61"/>
      <c r="AJ13132" s="61"/>
      <c r="AK13132" s="61"/>
      <c r="AL13132" s="61"/>
      <c r="AM13132" s="61"/>
      <c r="AN13132" s="61"/>
      <c r="AO13132" s="61"/>
      <c r="AP13132" s="62"/>
      <c r="AQ13132" s="61"/>
      <c r="AR13132" s="61"/>
      <c r="AS13132" s="61"/>
      <c r="AT13132" s="61"/>
      <c r="AU13132" s="61"/>
      <c r="AV13132" s="61"/>
      <c r="AW13132" s="60"/>
    </row>
    <row r="13133" s="59" customFormat="1" customHeight="1" spans="1:49">
      <c r="A13133" s="60"/>
      <c r="B13133" s="60"/>
      <c r="C13133" s="60"/>
      <c r="D13133" s="60"/>
      <c r="H13133" s="61"/>
      <c r="I13133" s="61"/>
      <c r="J13133" s="61"/>
      <c r="K13133" s="61"/>
      <c r="L13133" s="61"/>
      <c r="M13133" s="61"/>
      <c r="N13133" s="61"/>
      <c r="O13133" s="61"/>
      <c r="P13133" s="61"/>
      <c r="Q13133" s="61"/>
      <c r="R13133" s="61"/>
      <c r="S13133" s="61"/>
      <c r="T13133" s="61"/>
      <c r="U13133" s="61"/>
      <c r="V13133" s="61"/>
      <c r="W13133" s="61"/>
      <c r="X13133" s="61"/>
      <c r="Y13133" s="61"/>
      <c r="Z13133" s="61"/>
      <c r="AA13133" s="61"/>
      <c r="AB13133" s="61"/>
      <c r="AC13133" s="61"/>
      <c r="AD13133" s="61"/>
      <c r="AE13133" s="61"/>
      <c r="AF13133" s="61"/>
      <c r="AG13133" s="61"/>
      <c r="AH13133" s="61"/>
      <c r="AI13133" s="61"/>
      <c r="AJ13133" s="61"/>
      <c r="AK13133" s="61"/>
      <c r="AL13133" s="61"/>
      <c r="AM13133" s="61"/>
      <c r="AN13133" s="61"/>
      <c r="AO13133" s="61"/>
      <c r="AP13133" s="62"/>
      <c r="AQ13133" s="61"/>
      <c r="AR13133" s="61"/>
      <c r="AS13133" s="61"/>
      <c r="AT13133" s="61"/>
      <c r="AU13133" s="61"/>
      <c r="AV13133" s="61"/>
      <c r="AW13133" s="60"/>
    </row>
    <row r="13134" s="59" customFormat="1" customHeight="1" spans="1:49">
      <c r="A13134" s="60"/>
      <c r="B13134" s="60"/>
      <c r="C13134" s="60"/>
      <c r="D13134" s="60"/>
      <c r="H13134" s="61"/>
      <c r="I13134" s="61"/>
      <c r="J13134" s="61"/>
      <c r="K13134" s="61"/>
      <c r="L13134" s="61"/>
      <c r="M13134" s="61"/>
      <c r="N13134" s="61"/>
      <c r="O13134" s="61"/>
      <c r="P13134" s="61"/>
      <c r="Q13134" s="61"/>
      <c r="R13134" s="61"/>
      <c r="S13134" s="61"/>
      <c r="T13134" s="61"/>
      <c r="U13134" s="61"/>
      <c r="V13134" s="61"/>
      <c r="W13134" s="61"/>
      <c r="X13134" s="61"/>
      <c r="Y13134" s="61"/>
      <c r="Z13134" s="61"/>
      <c r="AA13134" s="61"/>
      <c r="AB13134" s="61"/>
      <c r="AC13134" s="61"/>
      <c r="AD13134" s="61"/>
      <c r="AE13134" s="61"/>
      <c r="AF13134" s="61"/>
      <c r="AG13134" s="61"/>
      <c r="AH13134" s="61"/>
      <c r="AI13134" s="61"/>
      <c r="AJ13134" s="61"/>
      <c r="AK13134" s="61"/>
      <c r="AL13134" s="61"/>
      <c r="AM13134" s="61"/>
      <c r="AN13134" s="61"/>
      <c r="AO13134" s="61"/>
      <c r="AP13134" s="62"/>
      <c r="AQ13134" s="61"/>
      <c r="AR13134" s="61"/>
      <c r="AS13134" s="61"/>
      <c r="AT13134" s="61"/>
      <c r="AU13134" s="61"/>
      <c r="AV13134" s="61"/>
      <c r="AW13134" s="60"/>
    </row>
    <row r="13135" s="59" customFormat="1" customHeight="1" spans="1:49">
      <c r="A13135" s="60"/>
      <c r="B13135" s="60"/>
      <c r="C13135" s="60"/>
      <c r="D13135" s="60"/>
      <c r="H13135" s="61"/>
      <c r="I13135" s="61"/>
      <c r="J13135" s="61"/>
      <c r="K13135" s="61"/>
      <c r="L13135" s="61"/>
      <c r="M13135" s="61"/>
      <c r="N13135" s="61"/>
      <c r="O13135" s="61"/>
      <c r="P13135" s="61"/>
      <c r="Q13135" s="61"/>
      <c r="R13135" s="61"/>
      <c r="S13135" s="61"/>
      <c r="T13135" s="61"/>
      <c r="U13135" s="61"/>
      <c r="V13135" s="61"/>
      <c r="W13135" s="61"/>
      <c r="X13135" s="61"/>
      <c r="Y13135" s="61"/>
      <c r="Z13135" s="61"/>
      <c r="AA13135" s="61"/>
      <c r="AB13135" s="61"/>
      <c r="AC13135" s="61"/>
      <c r="AD13135" s="61"/>
      <c r="AE13135" s="61"/>
      <c r="AF13135" s="61"/>
      <c r="AG13135" s="61"/>
      <c r="AH13135" s="61"/>
      <c r="AI13135" s="61"/>
      <c r="AJ13135" s="61"/>
      <c r="AK13135" s="61"/>
      <c r="AL13135" s="61"/>
      <c r="AM13135" s="61"/>
      <c r="AN13135" s="61"/>
      <c r="AO13135" s="61"/>
      <c r="AP13135" s="62"/>
      <c r="AQ13135" s="61"/>
      <c r="AR13135" s="61"/>
      <c r="AS13135" s="61"/>
      <c r="AT13135" s="61"/>
      <c r="AU13135" s="61"/>
      <c r="AV13135" s="61"/>
      <c r="AW13135" s="60"/>
    </row>
    <row r="13136" s="59" customFormat="1" customHeight="1" spans="1:49">
      <c r="A13136" s="60"/>
      <c r="B13136" s="60"/>
      <c r="C13136" s="60"/>
      <c r="D13136" s="60"/>
      <c r="H13136" s="61"/>
      <c r="I13136" s="61"/>
      <c r="J13136" s="61"/>
      <c r="K13136" s="61"/>
      <c r="L13136" s="61"/>
      <c r="M13136" s="61"/>
      <c r="N13136" s="61"/>
      <c r="O13136" s="61"/>
      <c r="P13136" s="61"/>
      <c r="Q13136" s="61"/>
      <c r="R13136" s="61"/>
      <c r="S13136" s="61"/>
      <c r="T13136" s="61"/>
      <c r="U13136" s="61"/>
      <c r="V13136" s="61"/>
      <c r="W13136" s="61"/>
      <c r="X13136" s="61"/>
      <c r="Y13136" s="61"/>
      <c r="Z13136" s="61"/>
      <c r="AA13136" s="61"/>
      <c r="AB13136" s="61"/>
      <c r="AC13136" s="61"/>
      <c r="AD13136" s="61"/>
      <c r="AE13136" s="61"/>
      <c r="AF13136" s="61"/>
      <c r="AG13136" s="61"/>
      <c r="AH13136" s="61"/>
      <c r="AI13136" s="61"/>
      <c r="AJ13136" s="61"/>
      <c r="AK13136" s="61"/>
      <c r="AL13136" s="61"/>
      <c r="AM13136" s="61"/>
      <c r="AN13136" s="61"/>
      <c r="AO13136" s="61"/>
      <c r="AP13136" s="62"/>
      <c r="AQ13136" s="61"/>
      <c r="AR13136" s="61"/>
      <c r="AS13136" s="61"/>
      <c r="AT13136" s="61"/>
      <c r="AU13136" s="61"/>
      <c r="AV13136" s="61"/>
      <c r="AW13136" s="60"/>
    </row>
    <row r="13137" s="59" customFormat="1" customHeight="1" spans="1:49">
      <c r="A13137" s="60"/>
      <c r="B13137" s="60"/>
      <c r="C13137" s="60"/>
      <c r="D13137" s="60"/>
      <c r="H13137" s="61"/>
      <c r="I13137" s="61"/>
      <c r="J13137" s="61"/>
      <c r="K13137" s="61"/>
      <c r="L13137" s="61"/>
      <c r="M13137" s="61"/>
      <c r="N13137" s="61"/>
      <c r="O13137" s="61"/>
      <c r="P13137" s="61"/>
      <c r="Q13137" s="61"/>
      <c r="R13137" s="61"/>
      <c r="S13137" s="61"/>
      <c r="T13137" s="61"/>
      <c r="U13137" s="61"/>
      <c r="V13137" s="61"/>
      <c r="W13137" s="61"/>
      <c r="X13137" s="61"/>
      <c r="Y13137" s="61"/>
      <c r="Z13137" s="61"/>
      <c r="AA13137" s="61"/>
      <c r="AB13137" s="61"/>
      <c r="AC13137" s="61"/>
      <c r="AD13137" s="61"/>
      <c r="AE13137" s="61"/>
      <c r="AF13137" s="61"/>
      <c r="AG13137" s="61"/>
      <c r="AH13137" s="61"/>
      <c r="AI13137" s="61"/>
      <c r="AJ13137" s="61"/>
      <c r="AK13137" s="61"/>
      <c r="AL13137" s="61"/>
      <c r="AM13137" s="61"/>
      <c r="AN13137" s="61"/>
      <c r="AO13137" s="61"/>
      <c r="AP13137" s="62"/>
      <c r="AQ13137" s="61"/>
      <c r="AR13137" s="61"/>
      <c r="AS13137" s="61"/>
      <c r="AT13137" s="61"/>
      <c r="AU13137" s="61"/>
      <c r="AV13137" s="61"/>
      <c r="AW13137" s="60"/>
    </row>
    <row r="13138" s="59" customFormat="1" customHeight="1" spans="1:49">
      <c r="A13138" s="60"/>
      <c r="B13138" s="60"/>
      <c r="C13138" s="60"/>
      <c r="D13138" s="60"/>
      <c r="H13138" s="61"/>
      <c r="I13138" s="61"/>
      <c r="J13138" s="61"/>
      <c r="K13138" s="61"/>
      <c r="L13138" s="61"/>
      <c r="M13138" s="61"/>
      <c r="N13138" s="61"/>
      <c r="O13138" s="61"/>
      <c r="P13138" s="61"/>
      <c r="Q13138" s="61"/>
      <c r="R13138" s="61"/>
      <c r="S13138" s="61"/>
      <c r="T13138" s="61"/>
      <c r="U13138" s="61"/>
      <c r="V13138" s="61"/>
      <c r="W13138" s="61"/>
      <c r="X13138" s="61"/>
      <c r="Y13138" s="61"/>
      <c r="Z13138" s="61"/>
      <c r="AA13138" s="61"/>
      <c r="AB13138" s="61"/>
      <c r="AC13138" s="61"/>
      <c r="AD13138" s="61"/>
      <c r="AE13138" s="61"/>
      <c r="AF13138" s="61"/>
      <c r="AG13138" s="61"/>
      <c r="AH13138" s="61"/>
      <c r="AI13138" s="61"/>
      <c r="AJ13138" s="61"/>
      <c r="AK13138" s="61"/>
      <c r="AL13138" s="61"/>
      <c r="AM13138" s="61"/>
      <c r="AN13138" s="61"/>
      <c r="AO13138" s="61"/>
      <c r="AP13138" s="62"/>
      <c r="AQ13138" s="61"/>
      <c r="AR13138" s="61"/>
      <c r="AS13138" s="61"/>
      <c r="AT13138" s="61"/>
      <c r="AU13138" s="61"/>
      <c r="AV13138" s="61"/>
      <c r="AW13138" s="60"/>
    </row>
    <row r="13139" s="59" customFormat="1" customHeight="1" spans="1:49">
      <c r="A13139" s="60"/>
      <c r="B13139" s="60"/>
      <c r="C13139" s="60"/>
      <c r="D13139" s="60"/>
      <c r="H13139" s="61"/>
      <c r="I13139" s="61"/>
      <c r="J13139" s="61"/>
      <c r="K13139" s="61"/>
      <c r="L13139" s="61"/>
      <c r="M13139" s="61"/>
      <c r="N13139" s="61"/>
      <c r="O13139" s="61"/>
      <c r="P13139" s="61"/>
      <c r="Q13139" s="61"/>
      <c r="R13139" s="61"/>
      <c r="S13139" s="61"/>
      <c r="T13139" s="61"/>
      <c r="U13139" s="61"/>
      <c r="V13139" s="61"/>
      <c r="W13139" s="61"/>
      <c r="X13139" s="61"/>
      <c r="Y13139" s="61"/>
      <c r="Z13139" s="61"/>
      <c r="AA13139" s="61"/>
      <c r="AB13139" s="61"/>
      <c r="AC13139" s="61"/>
      <c r="AD13139" s="61"/>
      <c r="AE13139" s="61"/>
      <c r="AF13139" s="61"/>
      <c r="AG13139" s="61"/>
      <c r="AH13139" s="61"/>
      <c r="AI13139" s="61"/>
      <c r="AJ13139" s="61"/>
      <c r="AK13139" s="61"/>
      <c r="AL13139" s="61"/>
      <c r="AM13139" s="61"/>
      <c r="AN13139" s="61"/>
      <c r="AO13139" s="61"/>
      <c r="AP13139" s="62"/>
      <c r="AQ13139" s="61"/>
      <c r="AR13139" s="61"/>
      <c r="AS13139" s="61"/>
      <c r="AT13139" s="61"/>
      <c r="AU13139" s="61"/>
      <c r="AV13139" s="61"/>
      <c r="AW13139" s="60"/>
    </row>
    <row r="13140" s="59" customFormat="1" customHeight="1" spans="1:49">
      <c r="A13140" s="60"/>
      <c r="B13140" s="60"/>
      <c r="C13140" s="60"/>
      <c r="D13140" s="60"/>
      <c r="H13140" s="61"/>
      <c r="I13140" s="61"/>
      <c r="J13140" s="61"/>
      <c r="K13140" s="61"/>
      <c r="L13140" s="61"/>
      <c r="M13140" s="61"/>
      <c r="N13140" s="61"/>
      <c r="O13140" s="61"/>
      <c r="P13140" s="61"/>
      <c r="Q13140" s="61"/>
      <c r="R13140" s="61"/>
      <c r="S13140" s="61"/>
      <c r="T13140" s="61"/>
      <c r="U13140" s="61"/>
      <c r="V13140" s="61"/>
      <c r="W13140" s="61"/>
      <c r="X13140" s="61"/>
      <c r="Y13140" s="61"/>
      <c r="Z13140" s="61"/>
      <c r="AA13140" s="61"/>
      <c r="AB13140" s="61"/>
      <c r="AC13140" s="61"/>
      <c r="AD13140" s="61"/>
      <c r="AE13140" s="61"/>
      <c r="AF13140" s="61"/>
      <c r="AG13140" s="61"/>
      <c r="AH13140" s="61"/>
      <c r="AI13140" s="61"/>
      <c r="AJ13140" s="61"/>
      <c r="AK13140" s="61"/>
      <c r="AL13140" s="61"/>
      <c r="AM13140" s="61"/>
      <c r="AN13140" s="61"/>
      <c r="AO13140" s="61"/>
      <c r="AP13140" s="62"/>
      <c r="AQ13140" s="61"/>
      <c r="AR13140" s="61"/>
      <c r="AS13140" s="61"/>
      <c r="AT13140" s="61"/>
      <c r="AU13140" s="61"/>
      <c r="AV13140" s="61"/>
      <c r="AW13140" s="60"/>
    </row>
    <row r="13141" s="59" customFormat="1" customHeight="1" spans="1:49">
      <c r="A13141" s="60"/>
      <c r="B13141" s="60"/>
      <c r="C13141" s="60"/>
      <c r="D13141" s="60"/>
      <c r="H13141" s="61"/>
      <c r="I13141" s="61"/>
      <c r="J13141" s="61"/>
      <c r="K13141" s="61"/>
      <c r="L13141" s="61"/>
      <c r="M13141" s="61"/>
      <c r="N13141" s="61"/>
      <c r="O13141" s="61"/>
      <c r="P13141" s="61"/>
      <c r="Q13141" s="61"/>
      <c r="R13141" s="61"/>
      <c r="S13141" s="61"/>
      <c r="T13141" s="61"/>
      <c r="U13141" s="61"/>
      <c r="V13141" s="61"/>
      <c r="W13141" s="61"/>
      <c r="X13141" s="61"/>
      <c r="Y13141" s="61"/>
      <c r="Z13141" s="61"/>
      <c r="AA13141" s="61"/>
      <c r="AB13141" s="61"/>
      <c r="AC13141" s="61"/>
      <c r="AD13141" s="61"/>
      <c r="AE13141" s="61"/>
      <c r="AF13141" s="61"/>
      <c r="AG13141" s="61"/>
      <c r="AH13141" s="61"/>
      <c r="AI13141" s="61"/>
      <c r="AJ13141" s="61"/>
      <c r="AK13141" s="61"/>
      <c r="AL13141" s="61"/>
      <c r="AM13141" s="61"/>
      <c r="AN13141" s="61"/>
      <c r="AO13141" s="61"/>
      <c r="AP13141" s="62"/>
      <c r="AQ13141" s="61"/>
      <c r="AR13141" s="61"/>
      <c r="AS13141" s="61"/>
      <c r="AT13141" s="61"/>
      <c r="AU13141" s="61"/>
      <c r="AV13141" s="61"/>
      <c r="AW13141" s="60"/>
    </row>
    <row r="13142" s="59" customFormat="1" customHeight="1" spans="1:49">
      <c r="A13142" s="60"/>
      <c r="B13142" s="60"/>
      <c r="C13142" s="60"/>
      <c r="D13142" s="60"/>
      <c r="H13142" s="61"/>
      <c r="I13142" s="61"/>
      <c r="J13142" s="61"/>
      <c r="K13142" s="61"/>
      <c r="L13142" s="61"/>
      <c r="M13142" s="61"/>
      <c r="N13142" s="61"/>
      <c r="O13142" s="61"/>
      <c r="P13142" s="61"/>
      <c r="Q13142" s="61"/>
      <c r="R13142" s="61"/>
      <c r="S13142" s="61"/>
      <c r="T13142" s="61"/>
      <c r="U13142" s="61"/>
      <c r="V13142" s="61"/>
      <c r="W13142" s="61"/>
      <c r="X13142" s="61"/>
      <c r="Y13142" s="61"/>
      <c r="Z13142" s="61"/>
      <c r="AA13142" s="61"/>
      <c r="AB13142" s="61"/>
      <c r="AC13142" s="61"/>
      <c r="AD13142" s="61"/>
      <c r="AE13142" s="61"/>
      <c r="AF13142" s="61"/>
      <c r="AG13142" s="61"/>
      <c r="AH13142" s="61"/>
      <c r="AI13142" s="61"/>
      <c r="AJ13142" s="61"/>
      <c r="AK13142" s="61"/>
      <c r="AL13142" s="61"/>
      <c r="AM13142" s="61"/>
      <c r="AN13142" s="61"/>
      <c r="AO13142" s="61"/>
      <c r="AP13142" s="62"/>
      <c r="AQ13142" s="61"/>
      <c r="AR13142" s="61"/>
      <c r="AS13142" s="61"/>
      <c r="AT13142" s="61"/>
      <c r="AU13142" s="61"/>
      <c r="AV13142" s="61"/>
      <c r="AW13142" s="60"/>
    </row>
    <row r="13143" s="59" customFormat="1" customHeight="1" spans="1:49">
      <c r="A13143" s="60"/>
      <c r="B13143" s="60"/>
      <c r="C13143" s="60"/>
      <c r="D13143" s="60"/>
      <c r="H13143" s="61"/>
      <c r="I13143" s="61"/>
      <c r="J13143" s="61"/>
      <c r="K13143" s="61"/>
      <c r="L13143" s="61"/>
      <c r="M13143" s="61"/>
      <c r="N13143" s="61"/>
      <c r="O13143" s="61"/>
      <c r="P13143" s="61"/>
      <c r="Q13143" s="61"/>
      <c r="R13143" s="61"/>
      <c r="S13143" s="61"/>
      <c r="T13143" s="61"/>
      <c r="U13143" s="61"/>
      <c r="V13143" s="61"/>
      <c r="W13143" s="61"/>
      <c r="X13143" s="61"/>
      <c r="Y13143" s="61"/>
      <c r="Z13143" s="61"/>
      <c r="AA13143" s="61"/>
      <c r="AB13143" s="61"/>
      <c r="AC13143" s="61"/>
      <c r="AD13143" s="61"/>
      <c r="AE13143" s="61"/>
      <c r="AF13143" s="61"/>
      <c r="AG13143" s="61"/>
      <c r="AH13143" s="61"/>
      <c r="AI13143" s="61"/>
      <c r="AJ13143" s="61"/>
      <c r="AK13143" s="61"/>
      <c r="AL13143" s="61"/>
      <c r="AM13143" s="61"/>
      <c r="AN13143" s="61"/>
      <c r="AO13143" s="61"/>
      <c r="AP13143" s="62"/>
      <c r="AQ13143" s="61"/>
      <c r="AR13143" s="61"/>
      <c r="AS13143" s="61"/>
      <c r="AT13143" s="61"/>
      <c r="AU13143" s="61"/>
      <c r="AV13143" s="61"/>
      <c r="AW13143" s="60"/>
    </row>
    <row r="13144" s="59" customFormat="1" customHeight="1" spans="1:49">
      <c r="A13144" s="60"/>
      <c r="B13144" s="60"/>
      <c r="C13144" s="60"/>
      <c r="D13144" s="60"/>
      <c r="H13144" s="61"/>
      <c r="I13144" s="61"/>
      <c r="J13144" s="61"/>
      <c r="K13144" s="61"/>
      <c r="L13144" s="61"/>
      <c r="M13144" s="61"/>
      <c r="N13144" s="61"/>
      <c r="O13144" s="61"/>
      <c r="P13144" s="61"/>
      <c r="Q13144" s="61"/>
      <c r="R13144" s="61"/>
      <c r="S13144" s="61"/>
      <c r="T13144" s="61"/>
      <c r="U13144" s="61"/>
      <c r="V13144" s="61"/>
      <c r="W13144" s="61"/>
      <c r="X13144" s="61"/>
      <c r="Y13144" s="61"/>
      <c r="Z13144" s="61"/>
      <c r="AA13144" s="61"/>
      <c r="AB13144" s="61"/>
      <c r="AC13144" s="61"/>
      <c r="AD13144" s="61"/>
      <c r="AE13144" s="61"/>
      <c r="AF13144" s="61"/>
      <c r="AG13144" s="61"/>
      <c r="AH13144" s="61"/>
      <c r="AI13144" s="61"/>
      <c r="AJ13144" s="61"/>
      <c r="AK13144" s="61"/>
      <c r="AL13144" s="61"/>
      <c r="AM13144" s="61"/>
      <c r="AN13144" s="61"/>
      <c r="AO13144" s="61"/>
      <c r="AP13144" s="62"/>
      <c r="AQ13144" s="61"/>
      <c r="AR13144" s="61"/>
      <c r="AS13144" s="61"/>
      <c r="AT13144" s="61"/>
      <c r="AU13144" s="61"/>
      <c r="AV13144" s="61"/>
      <c r="AW13144" s="60"/>
    </row>
    <row r="13145" s="59" customFormat="1" customHeight="1" spans="1:49">
      <c r="A13145" s="60"/>
      <c r="B13145" s="60"/>
      <c r="C13145" s="60"/>
      <c r="D13145" s="60"/>
      <c r="H13145" s="61"/>
      <c r="I13145" s="61"/>
      <c r="J13145" s="61"/>
      <c r="K13145" s="61"/>
      <c r="L13145" s="61"/>
      <c r="M13145" s="61"/>
      <c r="N13145" s="61"/>
      <c r="O13145" s="61"/>
      <c r="P13145" s="61"/>
      <c r="Q13145" s="61"/>
      <c r="R13145" s="61"/>
      <c r="S13145" s="61"/>
      <c r="T13145" s="61"/>
      <c r="U13145" s="61"/>
      <c r="V13145" s="61"/>
      <c r="W13145" s="61"/>
      <c r="X13145" s="61"/>
      <c r="Y13145" s="61"/>
      <c r="Z13145" s="61"/>
      <c r="AA13145" s="61"/>
      <c r="AB13145" s="61"/>
      <c r="AC13145" s="61"/>
      <c r="AD13145" s="61"/>
      <c r="AE13145" s="61"/>
      <c r="AF13145" s="61"/>
      <c r="AG13145" s="61"/>
      <c r="AH13145" s="61"/>
      <c r="AI13145" s="61"/>
      <c r="AJ13145" s="61"/>
      <c r="AK13145" s="61"/>
      <c r="AL13145" s="61"/>
      <c r="AM13145" s="61"/>
      <c r="AN13145" s="61"/>
      <c r="AO13145" s="61"/>
      <c r="AP13145" s="62"/>
      <c r="AQ13145" s="61"/>
      <c r="AR13145" s="61"/>
      <c r="AS13145" s="61"/>
      <c r="AT13145" s="61"/>
      <c r="AU13145" s="61"/>
      <c r="AV13145" s="61"/>
      <c r="AW13145" s="60"/>
    </row>
    <row r="13146" s="59" customFormat="1" customHeight="1" spans="1:49">
      <c r="A13146" s="60"/>
      <c r="B13146" s="60"/>
      <c r="C13146" s="60"/>
      <c r="D13146" s="60"/>
      <c r="H13146" s="61"/>
      <c r="I13146" s="61"/>
      <c r="J13146" s="61"/>
      <c r="K13146" s="61"/>
      <c r="L13146" s="61"/>
      <c r="M13146" s="61"/>
      <c r="N13146" s="61"/>
      <c r="O13146" s="61"/>
      <c r="P13146" s="61"/>
      <c r="Q13146" s="61"/>
      <c r="R13146" s="61"/>
      <c r="S13146" s="61"/>
      <c r="T13146" s="61"/>
      <c r="U13146" s="61"/>
      <c r="V13146" s="61"/>
      <c r="W13146" s="61"/>
      <c r="X13146" s="61"/>
      <c r="Y13146" s="61"/>
      <c r="Z13146" s="61"/>
      <c r="AA13146" s="61"/>
      <c r="AB13146" s="61"/>
      <c r="AC13146" s="61"/>
      <c r="AD13146" s="61"/>
      <c r="AE13146" s="61"/>
      <c r="AF13146" s="61"/>
      <c r="AG13146" s="61"/>
      <c r="AH13146" s="61"/>
      <c r="AI13146" s="61"/>
      <c r="AJ13146" s="61"/>
      <c r="AK13146" s="61"/>
      <c r="AL13146" s="61"/>
      <c r="AM13146" s="61"/>
      <c r="AN13146" s="61"/>
      <c r="AO13146" s="61"/>
      <c r="AP13146" s="62"/>
      <c r="AQ13146" s="61"/>
      <c r="AR13146" s="61"/>
      <c r="AS13146" s="61"/>
      <c r="AT13146" s="61"/>
      <c r="AU13146" s="61"/>
      <c r="AV13146" s="61"/>
      <c r="AW13146" s="60"/>
    </row>
    <row r="13147" s="59" customFormat="1" customHeight="1" spans="1:49">
      <c r="A13147" s="60"/>
      <c r="B13147" s="60"/>
      <c r="C13147" s="60"/>
      <c r="D13147" s="60"/>
      <c r="H13147" s="61"/>
      <c r="I13147" s="61"/>
      <c r="J13147" s="61"/>
      <c r="K13147" s="61"/>
      <c r="L13147" s="61"/>
      <c r="M13147" s="61"/>
      <c r="N13147" s="61"/>
      <c r="O13147" s="61"/>
      <c r="P13147" s="61"/>
      <c r="Q13147" s="61"/>
      <c r="R13147" s="61"/>
      <c r="S13147" s="61"/>
      <c r="T13147" s="61"/>
      <c r="U13147" s="61"/>
      <c r="V13147" s="61"/>
      <c r="W13147" s="61"/>
      <c r="X13147" s="61"/>
      <c r="Y13147" s="61"/>
      <c r="Z13147" s="61"/>
      <c r="AA13147" s="61"/>
      <c r="AB13147" s="61"/>
      <c r="AC13147" s="61"/>
      <c r="AD13147" s="61"/>
      <c r="AE13147" s="61"/>
      <c r="AF13147" s="61"/>
      <c r="AG13147" s="61"/>
      <c r="AH13147" s="61"/>
      <c r="AI13147" s="61"/>
      <c r="AJ13147" s="61"/>
      <c r="AK13147" s="61"/>
      <c r="AL13147" s="61"/>
      <c r="AM13147" s="61"/>
      <c r="AN13147" s="61"/>
      <c r="AO13147" s="61"/>
      <c r="AP13147" s="62"/>
      <c r="AQ13147" s="61"/>
      <c r="AR13147" s="61"/>
      <c r="AS13147" s="61"/>
      <c r="AT13147" s="61"/>
      <c r="AU13147" s="61"/>
      <c r="AV13147" s="61"/>
      <c r="AW13147" s="60"/>
    </row>
    <row r="13148" s="59" customFormat="1" customHeight="1" spans="1:49">
      <c r="A13148" s="60"/>
      <c r="B13148" s="60"/>
      <c r="C13148" s="60"/>
      <c r="D13148" s="60"/>
      <c r="H13148" s="61"/>
      <c r="I13148" s="61"/>
      <c r="J13148" s="61"/>
      <c r="K13148" s="61"/>
      <c r="L13148" s="61"/>
      <c r="M13148" s="61"/>
      <c r="N13148" s="61"/>
      <c r="O13148" s="61"/>
      <c r="P13148" s="61"/>
      <c r="Q13148" s="61"/>
      <c r="R13148" s="61"/>
      <c r="S13148" s="61"/>
      <c r="T13148" s="61"/>
      <c r="U13148" s="61"/>
      <c r="V13148" s="61"/>
      <c r="W13148" s="61"/>
      <c r="X13148" s="61"/>
      <c r="Y13148" s="61"/>
      <c r="Z13148" s="61"/>
      <c r="AA13148" s="61"/>
      <c r="AB13148" s="61"/>
      <c r="AC13148" s="61"/>
      <c r="AD13148" s="61"/>
      <c r="AE13148" s="61"/>
      <c r="AF13148" s="61"/>
      <c r="AG13148" s="61"/>
      <c r="AH13148" s="61"/>
      <c r="AI13148" s="61"/>
      <c r="AJ13148" s="61"/>
      <c r="AK13148" s="61"/>
      <c r="AL13148" s="61"/>
      <c r="AM13148" s="61"/>
      <c r="AN13148" s="61"/>
      <c r="AO13148" s="61"/>
      <c r="AP13148" s="62"/>
      <c r="AQ13148" s="61"/>
      <c r="AR13148" s="61"/>
      <c r="AS13148" s="61"/>
      <c r="AT13148" s="61"/>
      <c r="AU13148" s="61"/>
      <c r="AV13148" s="61"/>
      <c r="AW13148" s="60"/>
    </row>
    <row r="13149" s="59" customFormat="1" customHeight="1" spans="1:49">
      <c r="A13149" s="60"/>
      <c r="B13149" s="60"/>
      <c r="C13149" s="60"/>
      <c r="D13149" s="60"/>
      <c r="H13149" s="61"/>
      <c r="I13149" s="61"/>
      <c r="J13149" s="61"/>
      <c r="K13149" s="61"/>
      <c r="L13149" s="61"/>
      <c r="M13149" s="61"/>
      <c r="N13149" s="61"/>
      <c r="O13149" s="61"/>
      <c r="P13149" s="61"/>
      <c r="Q13149" s="61"/>
      <c r="R13149" s="61"/>
      <c r="S13149" s="61"/>
      <c r="T13149" s="61"/>
      <c r="U13149" s="61"/>
      <c r="V13149" s="61"/>
      <c r="W13149" s="61"/>
      <c r="X13149" s="61"/>
      <c r="Y13149" s="61"/>
      <c r="Z13149" s="61"/>
      <c r="AA13149" s="61"/>
      <c r="AB13149" s="61"/>
      <c r="AC13149" s="61"/>
      <c r="AD13149" s="61"/>
      <c r="AE13149" s="61"/>
      <c r="AF13149" s="61"/>
      <c r="AG13149" s="61"/>
      <c r="AH13149" s="61"/>
      <c r="AI13149" s="61"/>
      <c r="AJ13149" s="61"/>
      <c r="AK13149" s="61"/>
      <c r="AL13149" s="61"/>
      <c r="AM13149" s="61"/>
      <c r="AN13149" s="61"/>
      <c r="AO13149" s="61"/>
      <c r="AP13149" s="62"/>
      <c r="AQ13149" s="61"/>
      <c r="AR13149" s="61"/>
      <c r="AS13149" s="61"/>
      <c r="AT13149" s="61"/>
      <c r="AU13149" s="61"/>
      <c r="AV13149" s="61"/>
      <c r="AW13149" s="60"/>
    </row>
    <row r="13150" s="59" customFormat="1" customHeight="1" spans="1:49">
      <c r="A13150" s="60"/>
      <c r="B13150" s="60"/>
      <c r="C13150" s="60"/>
      <c r="D13150" s="60"/>
      <c r="H13150" s="61"/>
      <c r="I13150" s="61"/>
      <c r="J13150" s="61"/>
      <c r="K13150" s="61"/>
      <c r="L13150" s="61"/>
      <c r="M13150" s="61"/>
      <c r="N13150" s="61"/>
      <c r="O13150" s="61"/>
      <c r="P13150" s="61"/>
      <c r="Q13150" s="61"/>
      <c r="R13150" s="61"/>
      <c r="S13150" s="61"/>
      <c r="T13150" s="61"/>
      <c r="U13150" s="61"/>
      <c r="V13150" s="61"/>
      <c r="W13150" s="61"/>
      <c r="X13150" s="61"/>
      <c r="Y13150" s="61"/>
      <c r="Z13150" s="61"/>
      <c r="AA13150" s="61"/>
      <c r="AB13150" s="61"/>
      <c r="AC13150" s="61"/>
      <c r="AD13150" s="61"/>
      <c r="AE13150" s="61"/>
      <c r="AF13150" s="61"/>
      <c r="AG13150" s="61"/>
      <c r="AH13150" s="61"/>
      <c r="AI13150" s="61"/>
      <c r="AJ13150" s="61"/>
      <c r="AK13150" s="61"/>
      <c r="AL13150" s="61"/>
      <c r="AM13150" s="61"/>
      <c r="AN13150" s="61"/>
      <c r="AO13150" s="61"/>
      <c r="AP13150" s="62"/>
      <c r="AQ13150" s="61"/>
      <c r="AR13150" s="61"/>
      <c r="AS13150" s="61"/>
      <c r="AT13150" s="61"/>
      <c r="AU13150" s="61"/>
      <c r="AV13150" s="61"/>
      <c r="AW13150" s="60"/>
    </row>
    <row r="13151" s="59" customFormat="1" customHeight="1" spans="1:49">
      <c r="A13151" s="60"/>
      <c r="B13151" s="60"/>
      <c r="C13151" s="60"/>
      <c r="D13151" s="60"/>
      <c r="H13151" s="61"/>
      <c r="I13151" s="61"/>
      <c r="J13151" s="61"/>
      <c r="K13151" s="61"/>
      <c r="L13151" s="61"/>
      <c r="M13151" s="61"/>
      <c r="N13151" s="61"/>
      <c r="O13151" s="61"/>
      <c r="P13151" s="61"/>
      <c r="Q13151" s="61"/>
      <c r="R13151" s="61"/>
      <c r="S13151" s="61"/>
      <c r="T13151" s="61"/>
      <c r="U13151" s="61"/>
      <c r="V13151" s="61"/>
      <c r="W13151" s="61"/>
      <c r="X13151" s="61"/>
      <c r="Y13151" s="61"/>
      <c r="Z13151" s="61"/>
      <c r="AA13151" s="61"/>
      <c r="AB13151" s="61"/>
      <c r="AC13151" s="61"/>
      <c r="AD13151" s="61"/>
      <c r="AE13151" s="61"/>
      <c r="AF13151" s="61"/>
      <c r="AG13151" s="61"/>
      <c r="AH13151" s="61"/>
      <c r="AI13151" s="61"/>
      <c r="AJ13151" s="61"/>
      <c r="AK13151" s="61"/>
      <c r="AL13151" s="61"/>
      <c r="AM13151" s="61"/>
      <c r="AN13151" s="61"/>
      <c r="AO13151" s="61"/>
      <c r="AP13151" s="62"/>
      <c r="AQ13151" s="61"/>
      <c r="AR13151" s="61"/>
      <c r="AS13151" s="61"/>
      <c r="AT13151" s="61"/>
      <c r="AU13151" s="61"/>
      <c r="AV13151" s="61"/>
      <c r="AW13151" s="60"/>
    </row>
    <row r="13152" s="59" customFormat="1" customHeight="1" spans="1:49">
      <c r="A13152" s="60"/>
      <c r="B13152" s="60"/>
      <c r="C13152" s="60"/>
      <c r="D13152" s="60"/>
      <c r="H13152" s="61"/>
      <c r="I13152" s="61"/>
      <c r="J13152" s="61"/>
      <c r="K13152" s="61"/>
      <c r="L13152" s="61"/>
      <c r="M13152" s="61"/>
      <c r="N13152" s="61"/>
      <c r="O13152" s="61"/>
      <c r="P13152" s="61"/>
      <c r="Q13152" s="61"/>
      <c r="R13152" s="61"/>
      <c r="S13152" s="61"/>
      <c r="T13152" s="61"/>
      <c r="U13152" s="61"/>
      <c r="V13152" s="61"/>
      <c r="W13152" s="61"/>
      <c r="X13152" s="61"/>
      <c r="Y13152" s="61"/>
      <c r="Z13152" s="61"/>
      <c r="AA13152" s="61"/>
      <c r="AB13152" s="61"/>
      <c r="AC13152" s="61"/>
      <c r="AD13152" s="61"/>
      <c r="AE13152" s="61"/>
      <c r="AF13152" s="61"/>
      <c r="AG13152" s="61"/>
      <c r="AH13152" s="61"/>
      <c r="AI13152" s="61"/>
      <c r="AJ13152" s="61"/>
      <c r="AK13152" s="61"/>
      <c r="AL13152" s="61"/>
      <c r="AM13152" s="61"/>
      <c r="AN13152" s="61"/>
      <c r="AO13152" s="61"/>
      <c r="AP13152" s="62"/>
      <c r="AQ13152" s="61"/>
      <c r="AR13152" s="61"/>
      <c r="AS13152" s="61"/>
      <c r="AT13152" s="61"/>
      <c r="AU13152" s="61"/>
      <c r="AV13152" s="61"/>
      <c r="AW13152" s="60"/>
    </row>
    <row r="13153" s="59" customFormat="1" customHeight="1" spans="1:49">
      <c r="A13153" s="60"/>
      <c r="B13153" s="60"/>
      <c r="C13153" s="60"/>
      <c r="D13153" s="60"/>
      <c r="H13153" s="61"/>
      <c r="I13153" s="61"/>
      <c r="J13153" s="61"/>
      <c r="K13153" s="61"/>
      <c r="L13153" s="61"/>
      <c r="M13153" s="61"/>
      <c r="N13153" s="61"/>
      <c r="O13153" s="61"/>
      <c r="P13153" s="61"/>
      <c r="Q13153" s="61"/>
      <c r="R13153" s="61"/>
      <c r="S13153" s="61"/>
      <c r="T13153" s="61"/>
      <c r="U13153" s="61"/>
      <c r="V13153" s="61"/>
      <c r="W13153" s="61"/>
      <c r="X13153" s="61"/>
      <c r="Y13153" s="61"/>
      <c r="Z13153" s="61"/>
      <c r="AA13153" s="61"/>
      <c r="AB13153" s="61"/>
      <c r="AC13153" s="61"/>
      <c r="AD13153" s="61"/>
      <c r="AE13153" s="61"/>
      <c r="AF13153" s="61"/>
      <c r="AG13153" s="61"/>
      <c r="AH13153" s="61"/>
      <c r="AI13153" s="61"/>
      <c r="AJ13153" s="61"/>
      <c r="AK13153" s="61"/>
      <c r="AL13153" s="61"/>
      <c r="AM13153" s="61"/>
      <c r="AN13153" s="61"/>
      <c r="AO13153" s="61"/>
      <c r="AP13153" s="62"/>
      <c r="AQ13153" s="61"/>
      <c r="AR13153" s="61"/>
      <c r="AS13153" s="61"/>
      <c r="AT13153" s="61"/>
      <c r="AU13153" s="61"/>
      <c r="AV13153" s="61"/>
      <c r="AW13153" s="60"/>
    </row>
    <row r="13154" s="59" customFormat="1" customHeight="1" spans="1:49">
      <c r="A13154" s="60"/>
      <c r="B13154" s="60"/>
      <c r="C13154" s="60"/>
      <c r="D13154" s="60"/>
      <c r="H13154" s="61"/>
      <c r="I13154" s="61"/>
      <c r="J13154" s="61"/>
      <c r="K13154" s="61"/>
      <c r="L13154" s="61"/>
      <c r="M13154" s="61"/>
      <c r="N13154" s="61"/>
      <c r="O13154" s="61"/>
      <c r="P13154" s="61"/>
      <c r="Q13154" s="61"/>
      <c r="R13154" s="61"/>
      <c r="S13154" s="61"/>
      <c r="T13154" s="61"/>
      <c r="U13154" s="61"/>
      <c r="V13154" s="61"/>
      <c r="W13154" s="61"/>
      <c r="X13154" s="61"/>
      <c r="Y13154" s="61"/>
      <c r="Z13154" s="61"/>
      <c r="AA13154" s="61"/>
      <c r="AB13154" s="61"/>
      <c r="AC13154" s="61"/>
      <c r="AD13154" s="61"/>
      <c r="AE13154" s="61"/>
      <c r="AF13154" s="61"/>
      <c r="AG13154" s="61"/>
      <c r="AH13154" s="61"/>
      <c r="AI13154" s="61"/>
      <c r="AJ13154" s="61"/>
      <c r="AK13154" s="61"/>
      <c r="AL13154" s="61"/>
      <c r="AM13154" s="61"/>
      <c r="AN13154" s="61"/>
      <c r="AO13154" s="61"/>
      <c r="AP13154" s="62"/>
      <c r="AQ13154" s="61"/>
      <c r="AR13154" s="61"/>
      <c r="AS13154" s="61"/>
      <c r="AT13154" s="61"/>
      <c r="AU13154" s="61"/>
      <c r="AV13154" s="61"/>
      <c r="AW13154" s="60"/>
    </row>
    <row r="13155" s="59" customFormat="1" customHeight="1" spans="1:49">
      <c r="A13155" s="60"/>
      <c r="B13155" s="60"/>
      <c r="C13155" s="60"/>
      <c r="D13155" s="60"/>
      <c r="H13155" s="61"/>
      <c r="I13155" s="61"/>
      <c r="J13155" s="61"/>
      <c r="K13155" s="61"/>
      <c r="L13155" s="61"/>
      <c r="M13155" s="61"/>
      <c r="N13155" s="61"/>
      <c r="O13155" s="61"/>
      <c r="P13155" s="61"/>
      <c r="Q13155" s="61"/>
      <c r="R13155" s="61"/>
      <c r="S13155" s="61"/>
      <c r="T13155" s="61"/>
      <c r="U13155" s="61"/>
      <c r="V13155" s="61"/>
      <c r="W13155" s="61"/>
      <c r="X13155" s="61"/>
      <c r="Y13155" s="61"/>
      <c r="Z13155" s="61"/>
      <c r="AA13155" s="61"/>
      <c r="AB13155" s="61"/>
      <c r="AC13155" s="61"/>
      <c r="AD13155" s="61"/>
      <c r="AE13155" s="61"/>
      <c r="AF13155" s="61"/>
      <c r="AG13155" s="61"/>
      <c r="AH13155" s="61"/>
      <c r="AI13155" s="61"/>
      <c r="AJ13155" s="61"/>
      <c r="AK13155" s="61"/>
      <c r="AL13155" s="61"/>
      <c r="AM13155" s="61"/>
      <c r="AN13155" s="61"/>
      <c r="AO13155" s="61"/>
      <c r="AP13155" s="62"/>
      <c r="AQ13155" s="61"/>
      <c r="AR13155" s="61"/>
      <c r="AS13155" s="61"/>
      <c r="AT13155" s="61"/>
      <c r="AU13155" s="61"/>
      <c r="AV13155" s="61"/>
      <c r="AW13155" s="60"/>
    </row>
    <row r="13156" s="59" customFormat="1" customHeight="1" spans="1:49">
      <c r="A13156" s="60"/>
      <c r="B13156" s="60"/>
      <c r="C13156" s="60"/>
      <c r="D13156" s="60"/>
      <c r="H13156" s="61"/>
      <c r="I13156" s="61"/>
      <c r="J13156" s="61"/>
      <c r="K13156" s="61"/>
      <c r="L13156" s="61"/>
      <c r="M13156" s="61"/>
      <c r="N13156" s="61"/>
      <c r="O13156" s="61"/>
      <c r="P13156" s="61"/>
      <c r="Q13156" s="61"/>
      <c r="R13156" s="61"/>
      <c r="S13156" s="61"/>
      <c r="T13156" s="61"/>
      <c r="U13156" s="61"/>
      <c r="V13156" s="61"/>
      <c r="W13156" s="61"/>
      <c r="X13156" s="61"/>
      <c r="Y13156" s="61"/>
      <c r="Z13156" s="61"/>
      <c r="AA13156" s="61"/>
      <c r="AB13156" s="61"/>
      <c r="AC13156" s="61"/>
      <c r="AD13156" s="61"/>
      <c r="AE13156" s="61"/>
      <c r="AF13156" s="61"/>
      <c r="AG13156" s="61"/>
      <c r="AH13156" s="61"/>
      <c r="AI13156" s="61"/>
      <c r="AJ13156" s="61"/>
      <c r="AK13156" s="61"/>
      <c r="AL13156" s="61"/>
      <c r="AM13156" s="61"/>
      <c r="AN13156" s="61"/>
      <c r="AO13156" s="61"/>
      <c r="AP13156" s="62"/>
      <c r="AQ13156" s="61"/>
      <c r="AR13156" s="61"/>
      <c r="AS13156" s="61"/>
      <c r="AT13156" s="61"/>
      <c r="AU13156" s="61"/>
      <c r="AV13156" s="61"/>
      <c r="AW13156" s="60"/>
    </row>
    <row r="13157" s="59" customFormat="1" customHeight="1" spans="1:49">
      <c r="A13157" s="60"/>
      <c r="B13157" s="60"/>
      <c r="C13157" s="60"/>
      <c r="D13157" s="60"/>
      <c r="H13157" s="61"/>
      <c r="I13157" s="61"/>
      <c r="J13157" s="61"/>
      <c r="K13157" s="61"/>
      <c r="L13157" s="61"/>
      <c r="M13157" s="61"/>
      <c r="N13157" s="61"/>
      <c r="O13157" s="61"/>
      <c r="P13157" s="61"/>
      <c r="Q13157" s="61"/>
      <c r="R13157" s="61"/>
      <c r="S13157" s="61"/>
      <c r="T13157" s="61"/>
      <c r="U13157" s="61"/>
      <c r="V13157" s="61"/>
      <c r="W13157" s="61"/>
      <c r="X13157" s="61"/>
      <c r="Y13157" s="61"/>
      <c r="Z13157" s="61"/>
      <c r="AA13157" s="61"/>
      <c r="AB13157" s="61"/>
      <c r="AC13157" s="61"/>
      <c r="AD13157" s="61"/>
      <c r="AE13157" s="61"/>
      <c r="AF13157" s="61"/>
      <c r="AG13157" s="61"/>
      <c r="AH13157" s="61"/>
      <c r="AI13157" s="61"/>
      <c r="AJ13157" s="61"/>
      <c r="AK13157" s="61"/>
      <c r="AL13157" s="61"/>
      <c r="AM13157" s="61"/>
      <c r="AN13157" s="61"/>
      <c r="AO13157" s="61"/>
      <c r="AP13157" s="62"/>
      <c r="AQ13157" s="61"/>
      <c r="AR13157" s="61"/>
      <c r="AS13157" s="61"/>
      <c r="AT13157" s="61"/>
      <c r="AU13157" s="61"/>
      <c r="AV13157" s="61"/>
      <c r="AW13157" s="60"/>
    </row>
    <row r="13158" s="59" customFormat="1" customHeight="1" spans="1:49">
      <c r="A13158" s="60"/>
      <c r="B13158" s="60"/>
      <c r="C13158" s="60"/>
      <c r="D13158" s="60"/>
      <c r="H13158" s="61"/>
      <c r="I13158" s="61"/>
      <c r="J13158" s="61"/>
      <c r="K13158" s="61"/>
      <c r="L13158" s="61"/>
      <c r="M13158" s="61"/>
      <c r="N13158" s="61"/>
      <c r="O13158" s="61"/>
      <c r="P13158" s="61"/>
      <c r="Q13158" s="61"/>
      <c r="R13158" s="61"/>
      <c r="S13158" s="61"/>
      <c r="T13158" s="61"/>
      <c r="U13158" s="61"/>
      <c r="V13158" s="61"/>
      <c r="W13158" s="61"/>
      <c r="X13158" s="61"/>
      <c r="Y13158" s="61"/>
      <c r="Z13158" s="61"/>
      <c r="AA13158" s="61"/>
      <c r="AB13158" s="61"/>
      <c r="AC13158" s="61"/>
      <c r="AD13158" s="61"/>
      <c r="AE13158" s="61"/>
      <c r="AF13158" s="61"/>
      <c r="AG13158" s="61"/>
      <c r="AH13158" s="61"/>
      <c r="AI13158" s="61"/>
      <c r="AJ13158" s="61"/>
      <c r="AK13158" s="61"/>
      <c r="AL13158" s="61"/>
      <c r="AM13158" s="61"/>
      <c r="AN13158" s="61"/>
      <c r="AO13158" s="61"/>
      <c r="AP13158" s="62"/>
      <c r="AQ13158" s="61"/>
      <c r="AR13158" s="61"/>
      <c r="AS13158" s="61"/>
      <c r="AT13158" s="61"/>
      <c r="AU13158" s="61"/>
      <c r="AV13158" s="61"/>
      <c r="AW13158" s="60"/>
    </row>
    <row r="13159" s="59" customFormat="1" customHeight="1" spans="1:49">
      <c r="A13159" s="60"/>
      <c r="B13159" s="60"/>
      <c r="C13159" s="60"/>
      <c r="D13159" s="60"/>
      <c r="H13159" s="61"/>
      <c r="I13159" s="61"/>
      <c r="J13159" s="61"/>
      <c r="K13159" s="61"/>
      <c r="L13159" s="61"/>
      <c r="M13159" s="61"/>
      <c r="N13159" s="61"/>
      <c r="O13159" s="61"/>
      <c r="P13159" s="61"/>
      <c r="Q13159" s="61"/>
      <c r="R13159" s="61"/>
      <c r="S13159" s="61"/>
      <c r="T13159" s="61"/>
      <c r="U13159" s="61"/>
      <c r="V13159" s="61"/>
      <c r="W13159" s="61"/>
      <c r="X13159" s="61"/>
      <c r="Y13159" s="61"/>
      <c r="Z13159" s="61"/>
      <c r="AA13159" s="61"/>
      <c r="AB13159" s="61"/>
      <c r="AC13159" s="61"/>
      <c r="AD13159" s="61"/>
      <c r="AE13159" s="61"/>
      <c r="AF13159" s="61"/>
      <c r="AG13159" s="61"/>
      <c r="AH13159" s="61"/>
      <c r="AI13159" s="61"/>
      <c r="AJ13159" s="61"/>
      <c r="AK13159" s="61"/>
      <c r="AL13159" s="61"/>
      <c r="AM13159" s="61"/>
      <c r="AN13159" s="61"/>
      <c r="AO13159" s="61"/>
      <c r="AP13159" s="62"/>
      <c r="AQ13159" s="61"/>
      <c r="AR13159" s="61"/>
      <c r="AS13159" s="61"/>
      <c r="AT13159" s="61"/>
      <c r="AU13159" s="61"/>
      <c r="AV13159" s="61"/>
      <c r="AW13159" s="60"/>
    </row>
    <row r="13160" s="59" customFormat="1" customHeight="1" spans="1:49">
      <c r="A13160" s="60"/>
      <c r="B13160" s="60"/>
      <c r="C13160" s="60"/>
      <c r="D13160" s="60"/>
      <c r="H13160" s="61"/>
      <c r="I13160" s="61"/>
      <c r="J13160" s="61"/>
      <c r="K13160" s="61"/>
      <c r="L13160" s="61"/>
      <c r="M13160" s="61"/>
      <c r="N13160" s="61"/>
      <c r="O13160" s="61"/>
      <c r="P13160" s="61"/>
      <c r="Q13160" s="61"/>
      <c r="R13160" s="61"/>
      <c r="S13160" s="61"/>
      <c r="T13160" s="61"/>
      <c r="U13160" s="61"/>
      <c r="V13160" s="61"/>
      <c r="W13160" s="61"/>
      <c r="X13160" s="61"/>
      <c r="Y13160" s="61"/>
      <c r="Z13160" s="61"/>
      <c r="AA13160" s="61"/>
      <c r="AB13160" s="61"/>
      <c r="AC13160" s="61"/>
      <c r="AD13160" s="61"/>
      <c r="AE13160" s="61"/>
      <c r="AF13160" s="61"/>
      <c r="AG13160" s="61"/>
      <c r="AH13160" s="61"/>
      <c r="AI13160" s="61"/>
      <c r="AJ13160" s="61"/>
      <c r="AK13160" s="61"/>
      <c r="AL13160" s="61"/>
      <c r="AM13160" s="61"/>
      <c r="AN13160" s="61"/>
      <c r="AO13160" s="61"/>
      <c r="AP13160" s="62"/>
      <c r="AQ13160" s="61"/>
      <c r="AR13160" s="61"/>
      <c r="AS13160" s="61"/>
      <c r="AT13160" s="61"/>
      <c r="AU13160" s="61"/>
      <c r="AV13160" s="61"/>
      <c r="AW13160" s="60"/>
    </row>
    <row r="13161" s="59" customFormat="1" customHeight="1" spans="1:49">
      <c r="A13161" s="60"/>
      <c r="B13161" s="60"/>
      <c r="C13161" s="60"/>
      <c r="D13161" s="60"/>
      <c r="H13161" s="61"/>
      <c r="I13161" s="61"/>
      <c r="J13161" s="61"/>
      <c r="K13161" s="61"/>
      <c r="L13161" s="61"/>
      <c r="M13161" s="61"/>
      <c r="N13161" s="61"/>
      <c r="O13161" s="61"/>
      <c r="P13161" s="61"/>
      <c r="Q13161" s="61"/>
      <c r="R13161" s="61"/>
      <c r="S13161" s="61"/>
      <c r="T13161" s="61"/>
      <c r="U13161" s="61"/>
      <c r="V13161" s="61"/>
      <c r="W13161" s="61"/>
      <c r="X13161" s="61"/>
      <c r="Y13161" s="61"/>
      <c r="Z13161" s="61"/>
      <c r="AA13161" s="61"/>
      <c r="AB13161" s="61"/>
      <c r="AC13161" s="61"/>
      <c r="AD13161" s="61"/>
      <c r="AE13161" s="61"/>
      <c r="AF13161" s="61"/>
      <c r="AG13161" s="61"/>
      <c r="AH13161" s="61"/>
      <c r="AI13161" s="61"/>
      <c r="AJ13161" s="61"/>
      <c r="AK13161" s="61"/>
      <c r="AL13161" s="61"/>
      <c r="AM13161" s="61"/>
      <c r="AN13161" s="61"/>
      <c r="AO13161" s="61"/>
      <c r="AP13161" s="62"/>
      <c r="AQ13161" s="61"/>
      <c r="AR13161" s="61"/>
      <c r="AS13161" s="61"/>
      <c r="AT13161" s="61"/>
      <c r="AU13161" s="61"/>
      <c r="AV13161" s="61"/>
      <c r="AW13161" s="60"/>
    </row>
    <row r="13162" s="59" customFormat="1" customHeight="1" spans="1:49">
      <c r="A13162" s="60"/>
      <c r="B13162" s="60"/>
      <c r="C13162" s="60"/>
      <c r="D13162" s="60"/>
      <c r="H13162" s="61"/>
      <c r="I13162" s="61"/>
      <c r="J13162" s="61"/>
      <c r="K13162" s="61"/>
      <c r="L13162" s="61"/>
      <c r="M13162" s="61"/>
      <c r="N13162" s="61"/>
      <c r="O13162" s="61"/>
      <c r="P13162" s="61"/>
      <c r="Q13162" s="61"/>
      <c r="R13162" s="61"/>
      <c r="S13162" s="61"/>
      <c r="T13162" s="61"/>
      <c r="U13162" s="61"/>
      <c r="V13162" s="61"/>
      <c r="W13162" s="61"/>
      <c r="X13162" s="61"/>
      <c r="Y13162" s="61"/>
      <c r="Z13162" s="61"/>
      <c r="AA13162" s="61"/>
      <c r="AB13162" s="61"/>
      <c r="AC13162" s="61"/>
      <c r="AD13162" s="61"/>
      <c r="AE13162" s="61"/>
      <c r="AF13162" s="61"/>
      <c r="AG13162" s="61"/>
      <c r="AH13162" s="61"/>
      <c r="AI13162" s="61"/>
      <c r="AJ13162" s="61"/>
      <c r="AK13162" s="61"/>
      <c r="AL13162" s="61"/>
      <c r="AM13162" s="61"/>
      <c r="AN13162" s="61"/>
      <c r="AO13162" s="61"/>
      <c r="AP13162" s="62"/>
      <c r="AQ13162" s="61"/>
      <c r="AR13162" s="61"/>
      <c r="AS13162" s="61"/>
      <c r="AT13162" s="61"/>
      <c r="AU13162" s="61"/>
      <c r="AV13162" s="61"/>
      <c r="AW13162" s="60"/>
    </row>
    <row r="13163" s="59" customFormat="1" customHeight="1" spans="1:49">
      <c r="A13163" s="60"/>
      <c r="B13163" s="60"/>
      <c r="C13163" s="60"/>
      <c r="D13163" s="60"/>
      <c r="H13163" s="61"/>
      <c r="I13163" s="61"/>
      <c r="J13163" s="61"/>
      <c r="K13163" s="61"/>
      <c r="L13163" s="61"/>
      <c r="M13163" s="61"/>
      <c r="N13163" s="61"/>
      <c r="O13163" s="61"/>
      <c r="P13163" s="61"/>
      <c r="Q13163" s="61"/>
      <c r="R13163" s="61"/>
      <c r="S13163" s="61"/>
      <c r="T13163" s="61"/>
      <c r="U13163" s="61"/>
      <c r="V13163" s="61"/>
      <c r="W13163" s="61"/>
      <c r="X13163" s="61"/>
      <c r="Y13163" s="61"/>
      <c r="Z13163" s="61"/>
      <c r="AA13163" s="61"/>
      <c r="AB13163" s="61"/>
      <c r="AC13163" s="61"/>
      <c r="AD13163" s="61"/>
      <c r="AE13163" s="61"/>
      <c r="AF13163" s="61"/>
      <c r="AG13163" s="61"/>
      <c r="AH13163" s="61"/>
      <c r="AI13163" s="61"/>
      <c r="AJ13163" s="61"/>
      <c r="AK13163" s="61"/>
      <c r="AL13163" s="61"/>
      <c r="AM13163" s="61"/>
      <c r="AN13163" s="61"/>
      <c r="AO13163" s="61"/>
      <c r="AP13163" s="62"/>
      <c r="AQ13163" s="61"/>
      <c r="AR13163" s="61"/>
      <c r="AS13163" s="61"/>
      <c r="AT13163" s="61"/>
      <c r="AU13163" s="61"/>
      <c r="AV13163" s="61"/>
      <c r="AW13163" s="60"/>
    </row>
    <row r="13164" s="59" customFormat="1" customHeight="1" spans="1:49">
      <c r="A13164" s="60"/>
      <c r="B13164" s="60"/>
      <c r="C13164" s="60"/>
      <c r="D13164" s="60"/>
      <c r="H13164" s="61"/>
      <c r="I13164" s="61"/>
      <c r="J13164" s="61"/>
      <c r="K13164" s="61"/>
      <c r="L13164" s="61"/>
      <c r="M13164" s="61"/>
      <c r="N13164" s="61"/>
      <c r="O13164" s="61"/>
      <c r="P13164" s="61"/>
      <c r="Q13164" s="61"/>
      <c r="R13164" s="61"/>
      <c r="S13164" s="61"/>
      <c r="T13164" s="61"/>
      <c r="U13164" s="61"/>
      <c r="V13164" s="61"/>
      <c r="W13164" s="61"/>
      <c r="X13164" s="61"/>
      <c r="Y13164" s="61"/>
      <c r="Z13164" s="61"/>
      <c r="AA13164" s="61"/>
      <c r="AB13164" s="61"/>
      <c r="AC13164" s="61"/>
      <c r="AD13164" s="61"/>
      <c r="AE13164" s="61"/>
      <c r="AF13164" s="61"/>
      <c r="AG13164" s="61"/>
      <c r="AH13164" s="61"/>
      <c r="AI13164" s="61"/>
      <c r="AJ13164" s="61"/>
      <c r="AK13164" s="61"/>
      <c r="AL13164" s="61"/>
      <c r="AM13164" s="61"/>
      <c r="AN13164" s="61"/>
      <c r="AO13164" s="61"/>
      <c r="AP13164" s="62"/>
      <c r="AQ13164" s="61"/>
      <c r="AR13164" s="61"/>
      <c r="AS13164" s="61"/>
      <c r="AT13164" s="61"/>
      <c r="AU13164" s="61"/>
      <c r="AV13164" s="61"/>
      <c r="AW13164" s="60"/>
    </row>
    <row r="13165" s="59" customFormat="1" customHeight="1" spans="1:49">
      <c r="A13165" s="60"/>
      <c r="B13165" s="60"/>
      <c r="C13165" s="60"/>
      <c r="D13165" s="60"/>
      <c r="H13165" s="61"/>
      <c r="I13165" s="61"/>
      <c r="J13165" s="61"/>
      <c r="K13165" s="61"/>
      <c r="L13165" s="61"/>
      <c r="M13165" s="61"/>
      <c r="N13165" s="61"/>
      <c r="O13165" s="61"/>
      <c r="P13165" s="61"/>
      <c r="Q13165" s="61"/>
      <c r="R13165" s="61"/>
      <c r="S13165" s="61"/>
      <c r="T13165" s="61"/>
      <c r="U13165" s="61"/>
      <c r="V13165" s="61"/>
      <c r="W13165" s="61"/>
      <c r="X13165" s="61"/>
      <c r="Y13165" s="61"/>
      <c r="Z13165" s="61"/>
      <c r="AA13165" s="61"/>
      <c r="AB13165" s="61"/>
      <c r="AC13165" s="61"/>
      <c r="AD13165" s="61"/>
      <c r="AE13165" s="61"/>
      <c r="AF13165" s="61"/>
      <c r="AG13165" s="61"/>
      <c r="AH13165" s="61"/>
      <c r="AI13165" s="61"/>
      <c r="AJ13165" s="61"/>
      <c r="AK13165" s="61"/>
      <c r="AL13165" s="61"/>
      <c r="AM13165" s="61"/>
      <c r="AN13165" s="61"/>
      <c r="AO13165" s="61"/>
      <c r="AP13165" s="62"/>
      <c r="AQ13165" s="61"/>
      <c r="AR13165" s="61"/>
      <c r="AS13165" s="61"/>
      <c r="AT13165" s="61"/>
      <c r="AU13165" s="61"/>
      <c r="AV13165" s="61"/>
      <c r="AW13165" s="60"/>
    </row>
    <row r="13166" s="59" customFormat="1" customHeight="1" spans="1:49">
      <c r="A13166" s="60"/>
      <c r="B13166" s="60"/>
      <c r="C13166" s="60"/>
      <c r="D13166" s="60"/>
      <c r="H13166" s="61"/>
      <c r="I13166" s="61"/>
      <c r="J13166" s="61"/>
      <c r="K13166" s="61"/>
      <c r="L13166" s="61"/>
      <c r="M13166" s="61"/>
      <c r="N13166" s="61"/>
      <c r="O13166" s="61"/>
      <c r="P13166" s="61"/>
      <c r="Q13166" s="61"/>
      <c r="R13166" s="61"/>
      <c r="S13166" s="61"/>
      <c r="T13166" s="61"/>
      <c r="U13166" s="61"/>
      <c r="V13166" s="61"/>
      <c r="W13166" s="61"/>
      <c r="X13166" s="61"/>
      <c r="Y13166" s="61"/>
      <c r="Z13166" s="61"/>
      <c r="AA13166" s="61"/>
      <c r="AB13166" s="61"/>
      <c r="AC13166" s="61"/>
      <c r="AD13166" s="61"/>
      <c r="AE13166" s="61"/>
      <c r="AF13166" s="61"/>
      <c r="AG13166" s="61"/>
      <c r="AH13166" s="61"/>
      <c r="AI13166" s="61"/>
      <c r="AJ13166" s="61"/>
      <c r="AK13166" s="61"/>
      <c r="AL13166" s="61"/>
      <c r="AM13166" s="61"/>
      <c r="AN13166" s="61"/>
      <c r="AO13166" s="61"/>
      <c r="AP13166" s="62"/>
      <c r="AQ13166" s="61"/>
      <c r="AR13166" s="61"/>
      <c r="AS13166" s="61"/>
      <c r="AT13166" s="61"/>
      <c r="AU13166" s="61"/>
      <c r="AV13166" s="61"/>
      <c r="AW13166" s="60"/>
    </row>
    <row r="13167" s="59" customFormat="1" customHeight="1" spans="1:49">
      <c r="A13167" s="60"/>
      <c r="B13167" s="60"/>
      <c r="C13167" s="60"/>
      <c r="D13167" s="60"/>
      <c r="H13167" s="61"/>
      <c r="I13167" s="61"/>
      <c r="J13167" s="61"/>
      <c r="K13167" s="61"/>
      <c r="L13167" s="61"/>
      <c r="M13167" s="61"/>
      <c r="N13167" s="61"/>
      <c r="O13167" s="61"/>
      <c r="P13167" s="61"/>
      <c r="Q13167" s="61"/>
      <c r="R13167" s="61"/>
      <c r="S13167" s="61"/>
      <c r="T13167" s="61"/>
      <c r="U13167" s="61"/>
      <c r="V13167" s="61"/>
      <c r="W13167" s="61"/>
      <c r="X13167" s="61"/>
      <c r="Y13167" s="61"/>
      <c r="Z13167" s="61"/>
      <c r="AA13167" s="61"/>
      <c r="AB13167" s="61"/>
      <c r="AC13167" s="61"/>
      <c r="AD13167" s="61"/>
      <c r="AE13167" s="61"/>
      <c r="AF13167" s="61"/>
      <c r="AG13167" s="61"/>
      <c r="AH13167" s="61"/>
      <c r="AI13167" s="61"/>
      <c r="AJ13167" s="61"/>
      <c r="AK13167" s="61"/>
      <c r="AL13167" s="61"/>
      <c r="AM13167" s="61"/>
      <c r="AN13167" s="61"/>
      <c r="AO13167" s="61"/>
      <c r="AP13167" s="62"/>
      <c r="AQ13167" s="61"/>
      <c r="AR13167" s="61"/>
      <c r="AS13167" s="61"/>
      <c r="AT13167" s="61"/>
      <c r="AU13167" s="61"/>
      <c r="AV13167" s="61"/>
      <c r="AW13167" s="60"/>
    </row>
    <row r="13168" s="59" customFormat="1" customHeight="1" spans="1:49">
      <c r="A13168" s="60"/>
      <c r="B13168" s="60"/>
      <c r="C13168" s="60"/>
      <c r="D13168" s="60"/>
      <c r="H13168" s="61"/>
      <c r="I13168" s="61"/>
      <c r="J13168" s="61"/>
      <c r="K13168" s="61"/>
      <c r="L13168" s="61"/>
      <c r="M13168" s="61"/>
      <c r="N13168" s="61"/>
      <c r="O13168" s="61"/>
      <c r="P13168" s="61"/>
      <c r="Q13168" s="61"/>
      <c r="R13168" s="61"/>
      <c r="S13168" s="61"/>
      <c r="T13168" s="61"/>
      <c r="U13168" s="61"/>
      <c r="V13168" s="61"/>
      <c r="W13168" s="61"/>
      <c r="X13168" s="61"/>
      <c r="Y13168" s="61"/>
      <c r="Z13168" s="61"/>
      <c r="AA13168" s="61"/>
      <c r="AB13168" s="61"/>
      <c r="AC13168" s="61"/>
      <c r="AD13168" s="61"/>
      <c r="AE13168" s="61"/>
      <c r="AF13168" s="61"/>
      <c r="AG13168" s="61"/>
      <c r="AH13168" s="61"/>
      <c r="AI13168" s="61"/>
      <c r="AJ13168" s="61"/>
      <c r="AK13168" s="61"/>
      <c r="AL13168" s="61"/>
      <c r="AM13168" s="61"/>
      <c r="AN13168" s="61"/>
      <c r="AO13168" s="61"/>
      <c r="AP13168" s="62"/>
      <c r="AQ13168" s="61"/>
      <c r="AR13168" s="61"/>
      <c r="AS13168" s="61"/>
      <c r="AT13168" s="61"/>
      <c r="AU13168" s="61"/>
      <c r="AV13168" s="61"/>
      <c r="AW13168" s="60"/>
    </row>
    <row r="13169" s="59" customFormat="1" customHeight="1" spans="1:49">
      <c r="A13169" s="60"/>
      <c r="B13169" s="60"/>
      <c r="C13169" s="60"/>
      <c r="D13169" s="60"/>
      <c r="H13169" s="61"/>
      <c r="I13169" s="61"/>
      <c r="J13169" s="61"/>
      <c r="K13169" s="61"/>
      <c r="L13169" s="61"/>
      <c r="M13169" s="61"/>
      <c r="N13169" s="61"/>
      <c r="O13169" s="61"/>
      <c r="P13169" s="61"/>
      <c r="Q13169" s="61"/>
      <c r="R13169" s="61"/>
      <c r="S13169" s="61"/>
      <c r="T13169" s="61"/>
      <c r="U13169" s="61"/>
      <c r="V13169" s="61"/>
      <c r="W13169" s="61"/>
      <c r="X13169" s="61"/>
      <c r="Y13169" s="61"/>
      <c r="Z13169" s="61"/>
      <c r="AA13169" s="61"/>
      <c r="AB13169" s="61"/>
      <c r="AC13169" s="61"/>
      <c r="AD13169" s="61"/>
      <c r="AE13169" s="61"/>
      <c r="AF13169" s="61"/>
      <c r="AG13169" s="61"/>
      <c r="AH13169" s="61"/>
      <c r="AI13169" s="61"/>
      <c r="AJ13169" s="61"/>
      <c r="AK13169" s="61"/>
      <c r="AL13169" s="61"/>
      <c r="AM13169" s="61"/>
      <c r="AN13169" s="61"/>
      <c r="AO13169" s="61"/>
      <c r="AP13169" s="62"/>
      <c r="AQ13169" s="61"/>
      <c r="AR13169" s="61"/>
      <c r="AS13169" s="61"/>
      <c r="AT13169" s="61"/>
      <c r="AU13169" s="61"/>
      <c r="AV13169" s="61"/>
      <c r="AW13169" s="60"/>
    </row>
    <row r="13170" s="59" customFormat="1" customHeight="1" spans="1:49">
      <c r="A13170" s="60"/>
      <c r="B13170" s="60"/>
      <c r="C13170" s="60"/>
      <c r="D13170" s="60"/>
      <c r="H13170" s="61"/>
      <c r="I13170" s="61"/>
      <c r="J13170" s="61"/>
      <c r="K13170" s="61"/>
      <c r="L13170" s="61"/>
      <c r="M13170" s="61"/>
      <c r="N13170" s="61"/>
      <c r="O13170" s="61"/>
      <c r="P13170" s="61"/>
      <c r="Q13170" s="61"/>
      <c r="R13170" s="61"/>
      <c r="S13170" s="61"/>
      <c r="T13170" s="61"/>
      <c r="U13170" s="61"/>
      <c r="V13170" s="61"/>
      <c r="W13170" s="61"/>
      <c r="X13170" s="61"/>
      <c r="Y13170" s="61"/>
      <c r="Z13170" s="61"/>
      <c r="AA13170" s="61"/>
      <c r="AB13170" s="61"/>
      <c r="AC13170" s="61"/>
      <c r="AD13170" s="61"/>
      <c r="AE13170" s="61"/>
      <c r="AF13170" s="61"/>
      <c r="AG13170" s="61"/>
      <c r="AH13170" s="61"/>
      <c r="AI13170" s="61"/>
      <c r="AJ13170" s="61"/>
      <c r="AK13170" s="61"/>
      <c r="AL13170" s="61"/>
      <c r="AM13170" s="61"/>
      <c r="AN13170" s="61"/>
      <c r="AO13170" s="61"/>
      <c r="AP13170" s="62"/>
      <c r="AQ13170" s="61"/>
      <c r="AR13170" s="61"/>
      <c r="AS13170" s="61"/>
      <c r="AT13170" s="61"/>
      <c r="AU13170" s="61"/>
      <c r="AV13170" s="61"/>
      <c r="AW13170" s="60"/>
    </row>
    <row r="13171" s="59" customFormat="1" customHeight="1" spans="1:49">
      <c r="A13171" s="60"/>
      <c r="B13171" s="60"/>
      <c r="C13171" s="60"/>
      <c r="D13171" s="60"/>
      <c r="H13171" s="61"/>
      <c r="I13171" s="61"/>
      <c r="J13171" s="61"/>
      <c r="K13171" s="61"/>
      <c r="L13171" s="61"/>
      <c r="M13171" s="61"/>
      <c r="N13171" s="61"/>
      <c r="O13171" s="61"/>
      <c r="P13171" s="61"/>
      <c r="Q13171" s="61"/>
      <c r="R13171" s="61"/>
      <c r="S13171" s="61"/>
      <c r="T13171" s="61"/>
      <c r="U13171" s="61"/>
      <c r="V13171" s="61"/>
      <c r="W13171" s="61"/>
      <c r="X13171" s="61"/>
      <c r="Y13171" s="61"/>
      <c r="Z13171" s="61"/>
      <c r="AA13171" s="61"/>
      <c r="AB13171" s="61"/>
      <c r="AC13171" s="61"/>
      <c r="AD13171" s="61"/>
      <c r="AE13171" s="61"/>
      <c r="AF13171" s="61"/>
      <c r="AG13171" s="61"/>
      <c r="AH13171" s="61"/>
      <c r="AI13171" s="61"/>
      <c r="AJ13171" s="61"/>
      <c r="AK13171" s="61"/>
      <c r="AL13171" s="61"/>
      <c r="AM13171" s="61"/>
      <c r="AN13171" s="61"/>
      <c r="AO13171" s="61"/>
      <c r="AP13171" s="62"/>
      <c r="AQ13171" s="61"/>
      <c r="AR13171" s="61"/>
      <c r="AS13171" s="61"/>
      <c r="AT13171" s="61"/>
      <c r="AU13171" s="61"/>
      <c r="AV13171" s="61"/>
      <c r="AW13171" s="60"/>
    </row>
    <row r="13172" s="59" customFormat="1" customHeight="1" spans="1:49">
      <c r="A13172" s="60"/>
      <c r="B13172" s="60"/>
      <c r="C13172" s="60"/>
      <c r="D13172" s="60"/>
      <c r="H13172" s="61"/>
      <c r="I13172" s="61"/>
      <c r="J13172" s="61"/>
      <c r="K13172" s="61"/>
      <c r="L13172" s="61"/>
      <c r="M13172" s="61"/>
      <c r="N13172" s="61"/>
      <c r="O13172" s="61"/>
      <c r="P13172" s="61"/>
      <c r="Q13172" s="61"/>
      <c r="R13172" s="61"/>
      <c r="S13172" s="61"/>
      <c r="T13172" s="61"/>
      <c r="U13172" s="61"/>
      <c r="V13172" s="61"/>
      <c r="W13172" s="61"/>
      <c r="X13172" s="61"/>
      <c r="Y13172" s="61"/>
      <c r="Z13172" s="61"/>
      <c r="AA13172" s="61"/>
      <c r="AB13172" s="61"/>
      <c r="AC13172" s="61"/>
      <c r="AD13172" s="61"/>
      <c r="AE13172" s="61"/>
      <c r="AF13172" s="61"/>
      <c r="AG13172" s="61"/>
      <c r="AH13172" s="61"/>
      <c r="AI13172" s="61"/>
      <c r="AJ13172" s="61"/>
      <c r="AK13172" s="61"/>
      <c r="AL13172" s="61"/>
      <c r="AM13172" s="61"/>
      <c r="AN13172" s="61"/>
      <c r="AO13172" s="61"/>
      <c r="AP13172" s="62"/>
      <c r="AQ13172" s="61"/>
      <c r="AR13172" s="61"/>
      <c r="AS13172" s="61"/>
      <c r="AT13172" s="61"/>
      <c r="AU13172" s="61"/>
      <c r="AV13172" s="61"/>
      <c r="AW13172" s="60"/>
    </row>
    <row r="13173" s="59" customFormat="1" customHeight="1" spans="1:49">
      <c r="A13173" s="60"/>
      <c r="B13173" s="60"/>
      <c r="C13173" s="60"/>
      <c r="D13173" s="60"/>
      <c r="H13173" s="61"/>
      <c r="I13173" s="61"/>
      <c r="J13173" s="61"/>
      <c r="K13173" s="61"/>
      <c r="L13173" s="61"/>
      <c r="M13173" s="61"/>
      <c r="N13173" s="61"/>
      <c r="O13173" s="61"/>
      <c r="P13173" s="61"/>
      <c r="Q13173" s="61"/>
      <c r="R13173" s="61"/>
      <c r="S13173" s="61"/>
      <c r="T13173" s="61"/>
      <c r="U13173" s="61"/>
      <c r="V13173" s="61"/>
      <c r="W13173" s="61"/>
      <c r="X13173" s="61"/>
      <c r="Y13173" s="61"/>
      <c r="Z13173" s="61"/>
      <c r="AA13173" s="61"/>
      <c r="AB13173" s="61"/>
      <c r="AC13173" s="61"/>
      <c r="AD13173" s="61"/>
      <c r="AE13173" s="61"/>
      <c r="AF13173" s="61"/>
      <c r="AG13173" s="61"/>
      <c r="AH13173" s="61"/>
      <c r="AI13173" s="61"/>
      <c r="AJ13173" s="61"/>
      <c r="AK13173" s="61"/>
      <c r="AL13173" s="61"/>
      <c r="AM13173" s="61"/>
      <c r="AN13173" s="61"/>
      <c r="AO13173" s="61"/>
      <c r="AP13173" s="62"/>
      <c r="AQ13173" s="61"/>
      <c r="AR13173" s="61"/>
      <c r="AS13173" s="61"/>
      <c r="AT13173" s="61"/>
      <c r="AU13173" s="61"/>
      <c r="AV13173" s="61"/>
      <c r="AW13173" s="60"/>
    </row>
    <row r="13174" s="59" customFormat="1" customHeight="1" spans="1:49">
      <c r="A13174" s="60"/>
      <c r="B13174" s="60"/>
      <c r="C13174" s="60"/>
      <c r="D13174" s="60"/>
      <c r="H13174" s="61"/>
      <c r="I13174" s="61"/>
      <c r="J13174" s="61"/>
      <c r="K13174" s="61"/>
      <c r="L13174" s="61"/>
      <c r="M13174" s="61"/>
      <c r="N13174" s="61"/>
      <c r="O13174" s="61"/>
      <c r="P13174" s="61"/>
      <c r="Q13174" s="61"/>
      <c r="R13174" s="61"/>
      <c r="S13174" s="61"/>
      <c r="T13174" s="61"/>
      <c r="U13174" s="61"/>
      <c r="V13174" s="61"/>
      <c r="W13174" s="61"/>
      <c r="X13174" s="61"/>
      <c r="Y13174" s="61"/>
      <c r="Z13174" s="61"/>
      <c r="AA13174" s="61"/>
      <c r="AB13174" s="61"/>
      <c r="AC13174" s="61"/>
      <c r="AD13174" s="61"/>
      <c r="AE13174" s="61"/>
      <c r="AF13174" s="61"/>
      <c r="AG13174" s="61"/>
      <c r="AH13174" s="61"/>
      <c r="AI13174" s="61"/>
      <c r="AJ13174" s="61"/>
      <c r="AK13174" s="61"/>
      <c r="AL13174" s="61"/>
      <c r="AM13174" s="61"/>
      <c r="AN13174" s="61"/>
      <c r="AO13174" s="61"/>
      <c r="AP13174" s="62"/>
      <c r="AQ13174" s="61"/>
      <c r="AR13174" s="61"/>
      <c r="AS13174" s="61"/>
      <c r="AT13174" s="61"/>
      <c r="AU13174" s="61"/>
      <c r="AV13174" s="61"/>
      <c r="AW13174" s="60"/>
    </row>
    <row r="13175" s="59" customFormat="1" customHeight="1" spans="1:49">
      <c r="A13175" s="60"/>
      <c r="B13175" s="60"/>
      <c r="C13175" s="60"/>
      <c r="D13175" s="60"/>
      <c r="H13175" s="61"/>
      <c r="I13175" s="61"/>
      <c r="J13175" s="61"/>
      <c r="K13175" s="61"/>
      <c r="L13175" s="61"/>
      <c r="M13175" s="61"/>
      <c r="N13175" s="61"/>
      <c r="O13175" s="61"/>
      <c r="P13175" s="61"/>
      <c r="Q13175" s="61"/>
      <c r="R13175" s="61"/>
      <c r="S13175" s="61"/>
      <c r="T13175" s="61"/>
      <c r="U13175" s="61"/>
      <c r="V13175" s="61"/>
      <c r="W13175" s="61"/>
      <c r="X13175" s="61"/>
      <c r="Y13175" s="61"/>
      <c r="Z13175" s="61"/>
      <c r="AA13175" s="61"/>
      <c r="AB13175" s="61"/>
      <c r="AC13175" s="61"/>
      <c r="AD13175" s="61"/>
      <c r="AE13175" s="61"/>
      <c r="AF13175" s="61"/>
      <c r="AG13175" s="61"/>
      <c r="AH13175" s="61"/>
      <c r="AI13175" s="61"/>
      <c r="AJ13175" s="61"/>
      <c r="AK13175" s="61"/>
      <c r="AL13175" s="61"/>
      <c r="AM13175" s="61"/>
      <c r="AN13175" s="61"/>
      <c r="AO13175" s="61"/>
      <c r="AP13175" s="62"/>
      <c r="AQ13175" s="61"/>
      <c r="AR13175" s="61"/>
      <c r="AS13175" s="61"/>
      <c r="AT13175" s="61"/>
      <c r="AU13175" s="61"/>
      <c r="AV13175" s="61"/>
      <c r="AW13175" s="60"/>
    </row>
    <row r="13176" s="59" customFormat="1" customHeight="1" spans="1:49">
      <c r="A13176" s="60"/>
      <c r="B13176" s="60"/>
      <c r="C13176" s="60"/>
      <c r="D13176" s="60"/>
      <c r="H13176" s="61"/>
      <c r="I13176" s="61"/>
      <c r="J13176" s="61"/>
      <c r="K13176" s="61"/>
      <c r="L13176" s="61"/>
      <c r="M13176" s="61"/>
      <c r="N13176" s="61"/>
      <c r="O13176" s="61"/>
      <c r="P13176" s="61"/>
      <c r="Q13176" s="61"/>
      <c r="R13176" s="61"/>
      <c r="S13176" s="61"/>
      <c r="T13176" s="61"/>
      <c r="U13176" s="61"/>
      <c r="V13176" s="61"/>
      <c r="W13176" s="61"/>
      <c r="X13176" s="61"/>
      <c r="Y13176" s="61"/>
      <c r="Z13176" s="61"/>
      <c r="AA13176" s="61"/>
      <c r="AB13176" s="61"/>
      <c r="AC13176" s="61"/>
      <c r="AD13176" s="61"/>
      <c r="AE13176" s="61"/>
      <c r="AF13176" s="61"/>
      <c r="AG13176" s="61"/>
      <c r="AH13176" s="61"/>
      <c r="AI13176" s="61"/>
      <c r="AJ13176" s="61"/>
      <c r="AK13176" s="61"/>
      <c r="AL13176" s="61"/>
      <c r="AM13176" s="61"/>
      <c r="AN13176" s="61"/>
      <c r="AO13176" s="61"/>
      <c r="AP13176" s="62"/>
      <c r="AQ13176" s="61"/>
      <c r="AR13176" s="61"/>
      <c r="AS13176" s="61"/>
      <c r="AT13176" s="61"/>
      <c r="AU13176" s="61"/>
      <c r="AV13176" s="61"/>
      <c r="AW13176" s="60"/>
    </row>
    <row r="13177" s="59" customFormat="1" customHeight="1" spans="1:49">
      <c r="A13177" s="60"/>
      <c r="B13177" s="60"/>
      <c r="C13177" s="60"/>
      <c r="D13177" s="60"/>
      <c r="H13177" s="61"/>
      <c r="I13177" s="61"/>
      <c r="J13177" s="61"/>
      <c r="K13177" s="61"/>
      <c r="L13177" s="61"/>
      <c r="M13177" s="61"/>
      <c r="N13177" s="61"/>
      <c r="O13177" s="61"/>
      <c r="P13177" s="61"/>
      <c r="Q13177" s="61"/>
      <c r="R13177" s="61"/>
      <c r="S13177" s="61"/>
      <c r="T13177" s="61"/>
      <c r="U13177" s="61"/>
      <c r="V13177" s="61"/>
      <c r="W13177" s="61"/>
      <c r="X13177" s="61"/>
      <c r="Y13177" s="61"/>
      <c r="Z13177" s="61"/>
      <c r="AA13177" s="61"/>
      <c r="AB13177" s="61"/>
      <c r="AC13177" s="61"/>
      <c r="AD13177" s="61"/>
      <c r="AE13177" s="61"/>
      <c r="AF13177" s="61"/>
      <c r="AG13177" s="61"/>
      <c r="AH13177" s="61"/>
      <c r="AI13177" s="61"/>
      <c r="AJ13177" s="61"/>
      <c r="AK13177" s="61"/>
      <c r="AL13177" s="61"/>
      <c r="AM13177" s="61"/>
      <c r="AN13177" s="61"/>
      <c r="AO13177" s="61"/>
      <c r="AP13177" s="62"/>
      <c r="AQ13177" s="61"/>
      <c r="AR13177" s="61"/>
      <c r="AS13177" s="61"/>
      <c r="AT13177" s="61"/>
      <c r="AU13177" s="61"/>
      <c r="AV13177" s="61"/>
      <c r="AW13177" s="60"/>
    </row>
    <row r="13178" s="59" customFormat="1" customHeight="1" spans="1:49">
      <c r="A13178" s="60"/>
      <c r="B13178" s="60"/>
      <c r="C13178" s="60"/>
      <c r="D13178" s="60"/>
      <c r="H13178" s="61"/>
      <c r="I13178" s="61"/>
      <c r="J13178" s="61"/>
      <c r="K13178" s="61"/>
      <c r="L13178" s="61"/>
      <c r="M13178" s="61"/>
      <c r="N13178" s="61"/>
      <c r="O13178" s="61"/>
      <c r="P13178" s="61"/>
      <c r="Q13178" s="61"/>
      <c r="R13178" s="61"/>
      <c r="S13178" s="61"/>
      <c r="T13178" s="61"/>
      <c r="U13178" s="61"/>
      <c r="V13178" s="61"/>
      <c r="W13178" s="61"/>
      <c r="X13178" s="61"/>
      <c r="Y13178" s="61"/>
      <c r="Z13178" s="61"/>
      <c r="AA13178" s="61"/>
      <c r="AB13178" s="61"/>
      <c r="AC13178" s="61"/>
      <c r="AD13178" s="61"/>
      <c r="AE13178" s="61"/>
      <c r="AF13178" s="61"/>
      <c r="AG13178" s="61"/>
      <c r="AH13178" s="61"/>
      <c r="AI13178" s="61"/>
      <c r="AJ13178" s="61"/>
      <c r="AK13178" s="61"/>
      <c r="AL13178" s="61"/>
      <c r="AM13178" s="61"/>
      <c r="AN13178" s="61"/>
      <c r="AO13178" s="61"/>
      <c r="AP13178" s="62"/>
      <c r="AQ13178" s="61"/>
      <c r="AR13178" s="61"/>
      <c r="AS13178" s="61"/>
      <c r="AT13178" s="61"/>
      <c r="AU13178" s="61"/>
      <c r="AV13178" s="61"/>
      <c r="AW13178" s="60"/>
    </row>
    <row r="13179" s="59" customFormat="1" customHeight="1" spans="1:49">
      <c r="A13179" s="60"/>
      <c r="B13179" s="60"/>
      <c r="C13179" s="60"/>
      <c r="D13179" s="60"/>
      <c r="H13179" s="61"/>
      <c r="I13179" s="61"/>
      <c r="J13179" s="61"/>
      <c r="K13179" s="61"/>
      <c r="L13179" s="61"/>
      <c r="M13179" s="61"/>
      <c r="N13179" s="61"/>
      <c r="O13179" s="61"/>
      <c r="P13179" s="61"/>
      <c r="Q13179" s="61"/>
      <c r="R13179" s="61"/>
      <c r="S13179" s="61"/>
      <c r="T13179" s="61"/>
      <c r="U13179" s="61"/>
      <c r="V13179" s="61"/>
      <c r="W13179" s="61"/>
      <c r="X13179" s="61"/>
      <c r="Y13179" s="61"/>
      <c r="Z13179" s="61"/>
      <c r="AA13179" s="61"/>
      <c r="AB13179" s="61"/>
      <c r="AC13179" s="61"/>
      <c r="AD13179" s="61"/>
      <c r="AE13179" s="61"/>
      <c r="AF13179" s="61"/>
      <c r="AG13179" s="61"/>
      <c r="AH13179" s="61"/>
      <c r="AI13179" s="61"/>
      <c r="AJ13179" s="61"/>
      <c r="AK13179" s="61"/>
      <c r="AL13179" s="61"/>
      <c r="AM13179" s="61"/>
      <c r="AN13179" s="61"/>
      <c r="AO13179" s="61"/>
      <c r="AP13179" s="62"/>
      <c r="AQ13179" s="61"/>
      <c r="AR13179" s="61"/>
      <c r="AS13179" s="61"/>
      <c r="AT13179" s="61"/>
      <c r="AU13179" s="61"/>
      <c r="AV13179" s="61"/>
      <c r="AW13179" s="60"/>
    </row>
    <row r="13180" s="59" customFormat="1" customHeight="1" spans="1:49">
      <c r="A13180" s="60"/>
      <c r="B13180" s="60"/>
      <c r="C13180" s="60"/>
      <c r="D13180" s="60"/>
      <c r="H13180" s="61"/>
      <c r="I13180" s="61"/>
      <c r="J13180" s="61"/>
      <c r="K13180" s="61"/>
      <c r="L13180" s="61"/>
      <c r="M13180" s="61"/>
      <c r="N13180" s="61"/>
      <c r="O13180" s="61"/>
      <c r="P13180" s="61"/>
      <c r="Q13180" s="61"/>
      <c r="R13180" s="61"/>
      <c r="S13180" s="61"/>
      <c r="T13180" s="61"/>
      <c r="U13180" s="61"/>
      <c r="V13180" s="61"/>
      <c r="W13180" s="61"/>
      <c r="X13180" s="61"/>
      <c r="Y13180" s="61"/>
      <c r="Z13180" s="61"/>
      <c r="AA13180" s="61"/>
      <c r="AB13180" s="61"/>
      <c r="AC13180" s="61"/>
      <c r="AD13180" s="61"/>
      <c r="AE13180" s="61"/>
      <c r="AF13180" s="61"/>
      <c r="AG13180" s="61"/>
      <c r="AH13180" s="61"/>
      <c r="AI13180" s="61"/>
      <c r="AJ13180" s="61"/>
      <c r="AK13180" s="61"/>
      <c r="AL13180" s="61"/>
      <c r="AM13180" s="61"/>
      <c r="AN13180" s="61"/>
      <c r="AO13180" s="61"/>
      <c r="AP13180" s="62"/>
      <c r="AQ13180" s="61"/>
      <c r="AR13180" s="61"/>
      <c r="AS13180" s="61"/>
      <c r="AT13180" s="61"/>
      <c r="AU13180" s="61"/>
      <c r="AV13180" s="61"/>
      <c r="AW13180" s="60"/>
    </row>
    <row r="13181" s="59" customFormat="1" customHeight="1" spans="1:49">
      <c r="A13181" s="60"/>
      <c r="B13181" s="60"/>
      <c r="C13181" s="60"/>
      <c r="D13181" s="60"/>
      <c r="H13181" s="61"/>
      <c r="I13181" s="61"/>
      <c r="J13181" s="61"/>
      <c r="K13181" s="61"/>
      <c r="L13181" s="61"/>
      <c r="M13181" s="61"/>
      <c r="N13181" s="61"/>
      <c r="O13181" s="61"/>
      <c r="P13181" s="61"/>
      <c r="Q13181" s="61"/>
      <c r="R13181" s="61"/>
      <c r="S13181" s="61"/>
      <c r="T13181" s="61"/>
      <c r="U13181" s="61"/>
      <c r="V13181" s="61"/>
      <c r="W13181" s="61"/>
      <c r="X13181" s="61"/>
      <c r="Y13181" s="61"/>
      <c r="Z13181" s="61"/>
      <c r="AA13181" s="61"/>
      <c r="AB13181" s="61"/>
      <c r="AC13181" s="61"/>
      <c r="AD13181" s="61"/>
      <c r="AE13181" s="61"/>
      <c r="AF13181" s="61"/>
      <c r="AG13181" s="61"/>
      <c r="AH13181" s="61"/>
      <c r="AI13181" s="61"/>
      <c r="AJ13181" s="61"/>
      <c r="AK13181" s="61"/>
      <c r="AL13181" s="61"/>
      <c r="AM13181" s="61"/>
      <c r="AN13181" s="61"/>
      <c r="AO13181" s="61"/>
      <c r="AP13181" s="62"/>
      <c r="AQ13181" s="61"/>
      <c r="AR13181" s="61"/>
      <c r="AS13181" s="61"/>
      <c r="AT13181" s="61"/>
      <c r="AU13181" s="61"/>
      <c r="AV13181" s="61"/>
      <c r="AW13181" s="60"/>
    </row>
    <row r="13182" s="59" customFormat="1" customHeight="1" spans="1:49">
      <c r="A13182" s="60"/>
      <c r="B13182" s="60"/>
      <c r="C13182" s="60"/>
      <c r="D13182" s="60"/>
      <c r="H13182" s="61"/>
      <c r="I13182" s="61"/>
      <c r="J13182" s="61"/>
      <c r="K13182" s="61"/>
      <c r="L13182" s="61"/>
      <c r="M13182" s="61"/>
      <c r="N13182" s="61"/>
      <c r="O13182" s="61"/>
      <c r="P13182" s="61"/>
      <c r="Q13182" s="61"/>
      <c r="R13182" s="61"/>
      <c r="S13182" s="61"/>
      <c r="T13182" s="61"/>
      <c r="U13182" s="61"/>
      <c r="V13182" s="61"/>
      <c r="W13182" s="61"/>
      <c r="X13182" s="61"/>
      <c r="Y13182" s="61"/>
      <c r="Z13182" s="61"/>
      <c r="AA13182" s="61"/>
      <c r="AB13182" s="61"/>
      <c r="AC13182" s="61"/>
      <c r="AD13182" s="61"/>
      <c r="AE13182" s="61"/>
      <c r="AF13182" s="61"/>
      <c r="AG13182" s="61"/>
      <c r="AH13182" s="61"/>
      <c r="AI13182" s="61"/>
      <c r="AJ13182" s="61"/>
      <c r="AK13182" s="61"/>
      <c r="AL13182" s="61"/>
      <c r="AM13182" s="61"/>
      <c r="AN13182" s="61"/>
      <c r="AO13182" s="61"/>
      <c r="AP13182" s="62"/>
      <c r="AQ13182" s="61"/>
      <c r="AR13182" s="61"/>
      <c r="AS13182" s="61"/>
      <c r="AT13182" s="61"/>
      <c r="AU13182" s="61"/>
      <c r="AV13182" s="61"/>
      <c r="AW13182" s="60"/>
    </row>
    <row r="13183" s="59" customFormat="1" customHeight="1" spans="1:49">
      <c r="A13183" s="60"/>
      <c r="B13183" s="60"/>
      <c r="C13183" s="60"/>
      <c r="D13183" s="60"/>
      <c r="H13183" s="61"/>
      <c r="I13183" s="61"/>
      <c r="J13183" s="61"/>
      <c r="K13183" s="61"/>
      <c r="L13183" s="61"/>
      <c r="M13183" s="61"/>
      <c r="N13183" s="61"/>
      <c r="O13183" s="61"/>
      <c r="P13183" s="61"/>
      <c r="Q13183" s="61"/>
      <c r="R13183" s="61"/>
      <c r="S13183" s="61"/>
      <c r="T13183" s="61"/>
      <c r="U13183" s="61"/>
      <c r="V13183" s="61"/>
      <c r="W13183" s="61"/>
      <c r="X13183" s="61"/>
      <c r="Y13183" s="61"/>
      <c r="Z13183" s="61"/>
      <c r="AA13183" s="61"/>
      <c r="AB13183" s="61"/>
      <c r="AC13183" s="61"/>
      <c r="AD13183" s="61"/>
      <c r="AE13183" s="61"/>
      <c r="AF13183" s="61"/>
      <c r="AG13183" s="61"/>
      <c r="AH13183" s="61"/>
      <c r="AI13183" s="61"/>
      <c r="AJ13183" s="61"/>
      <c r="AK13183" s="61"/>
      <c r="AL13183" s="61"/>
      <c r="AM13183" s="61"/>
      <c r="AN13183" s="61"/>
      <c r="AO13183" s="61"/>
      <c r="AP13183" s="62"/>
      <c r="AQ13183" s="61"/>
      <c r="AR13183" s="61"/>
      <c r="AS13183" s="61"/>
      <c r="AT13183" s="61"/>
      <c r="AU13183" s="61"/>
      <c r="AV13183" s="61"/>
      <c r="AW13183" s="60"/>
    </row>
    <row r="13184" s="59" customFormat="1" customHeight="1" spans="1:49">
      <c r="A13184" s="60"/>
      <c r="B13184" s="60"/>
      <c r="C13184" s="60"/>
      <c r="D13184" s="60"/>
      <c r="H13184" s="61"/>
      <c r="I13184" s="61"/>
      <c r="J13184" s="61"/>
      <c r="K13184" s="61"/>
      <c r="L13184" s="61"/>
      <c r="M13184" s="61"/>
      <c r="N13184" s="61"/>
      <c r="O13184" s="61"/>
      <c r="P13184" s="61"/>
      <c r="Q13184" s="61"/>
      <c r="R13184" s="61"/>
      <c r="S13184" s="61"/>
      <c r="T13184" s="61"/>
      <c r="U13184" s="61"/>
      <c r="V13184" s="61"/>
      <c r="W13184" s="61"/>
      <c r="X13184" s="61"/>
      <c r="Y13184" s="61"/>
      <c r="Z13184" s="61"/>
      <c r="AA13184" s="61"/>
      <c r="AB13184" s="61"/>
      <c r="AC13184" s="61"/>
      <c r="AD13184" s="61"/>
      <c r="AE13184" s="61"/>
      <c r="AF13184" s="61"/>
      <c r="AG13184" s="61"/>
      <c r="AH13184" s="61"/>
      <c r="AI13184" s="61"/>
      <c r="AJ13184" s="61"/>
      <c r="AK13184" s="61"/>
      <c r="AL13184" s="61"/>
      <c r="AM13184" s="61"/>
      <c r="AN13184" s="61"/>
      <c r="AO13184" s="61"/>
      <c r="AP13184" s="62"/>
      <c r="AQ13184" s="61"/>
      <c r="AR13184" s="61"/>
      <c r="AS13184" s="61"/>
      <c r="AT13184" s="61"/>
      <c r="AU13184" s="61"/>
      <c r="AV13184" s="61"/>
      <c r="AW13184" s="60"/>
    </row>
    <row r="13185" s="59" customFormat="1" customHeight="1" spans="1:49">
      <c r="A13185" s="60"/>
      <c r="B13185" s="60"/>
      <c r="C13185" s="60"/>
      <c r="D13185" s="60"/>
      <c r="H13185" s="61"/>
      <c r="I13185" s="61"/>
      <c r="J13185" s="61"/>
      <c r="K13185" s="61"/>
      <c r="L13185" s="61"/>
      <c r="M13185" s="61"/>
      <c r="N13185" s="61"/>
      <c r="O13185" s="61"/>
      <c r="P13185" s="61"/>
      <c r="Q13185" s="61"/>
      <c r="R13185" s="61"/>
      <c r="S13185" s="61"/>
      <c r="T13185" s="61"/>
      <c r="U13185" s="61"/>
      <c r="V13185" s="61"/>
      <c r="W13185" s="61"/>
      <c r="X13185" s="61"/>
      <c r="Y13185" s="61"/>
      <c r="Z13185" s="61"/>
      <c r="AA13185" s="61"/>
      <c r="AB13185" s="61"/>
      <c r="AC13185" s="61"/>
      <c r="AD13185" s="61"/>
      <c r="AE13185" s="61"/>
      <c r="AF13185" s="61"/>
      <c r="AG13185" s="61"/>
      <c r="AH13185" s="61"/>
      <c r="AI13185" s="61"/>
      <c r="AJ13185" s="61"/>
      <c r="AK13185" s="61"/>
      <c r="AL13185" s="61"/>
      <c r="AM13185" s="61"/>
      <c r="AN13185" s="61"/>
      <c r="AO13185" s="61"/>
      <c r="AP13185" s="62"/>
      <c r="AQ13185" s="61"/>
      <c r="AR13185" s="61"/>
      <c r="AS13185" s="61"/>
      <c r="AT13185" s="61"/>
      <c r="AU13185" s="61"/>
      <c r="AV13185" s="61"/>
      <c r="AW13185" s="60"/>
    </row>
    <row r="13186" s="59" customFormat="1" customHeight="1" spans="1:49">
      <c r="A13186" s="60"/>
      <c r="B13186" s="60"/>
      <c r="C13186" s="60"/>
      <c r="D13186" s="60"/>
      <c r="H13186" s="61"/>
      <c r="I13186" s="61"/>
      <c r="J13186" s="61"/>
      <c r="K13186" s="61"/>
      <c r="L13186" s="61"/>
      <c r="M13186" s="61"/>
      <c r="N13186" s="61"/>
      <c r="O13186" s="61"/>
      <c r="P13186" s="61"/>
      <c r="Q13186" s="61"/>
      <c r="R13186" s="61"/>
      <c r="S13186" s="61"/>
      <c r="T13186" s="61"/>
      <c r="U13186" s="61"/>
      <c r="V13186" s="61"/>
      <c r="W13186" s="61"/>
      <c r="X13186" s="61"/>
      <c r="Y13186" s="61"/>
      <c r="Z13186" s="61"/>
      <c r="AA13186" s="61"/>
      <c r="AB13186" s="61"/>
      <c r="AC13186" s="61"/>
      <c r="AD13186" s="61"/>
      <c r="AE13186" s="61"/>
      <c r="AF13186" s="61"/>
      <c r="AG13186" s="61"/>
      <c r="AH13186" s="61"/>
      <c r="AI13186" s="61"/>
      <c r="AJ13186" s="61"/>
      <c r="AK13186" s="61"/>
      <c r="AL13186" s="61"/>
      <c r="AM13186" s="61"/>
      <c r="AN13186" s="61"/>
      <c r="AO13186" s="61"/>
      <c r="AP13186" s="62"/>
      <c r="AQ13186" s="61"/>
      <c r="AR13186" s="61"/>
      <c r="AS13186" s="61"/>
      <c r="AT13186" s="61"/>
      <c r="AU13186" s="61"/>
      <c r="AV13186" s="61"/>
      <c r="AW13186" s="60"/>
    </row>
    <row r="13187" s="59" customFormat="1" customHeight="1" spans="1:49">
      <c r="A13187" s="60"/>
      <c r="B13187" s="60"/>
      <c r="C13187" s="60"/>
      <c r="D13187" s="60"/>
      <c r="H13187" s="61"/>
      <c r="I13187" s="61"/>
      <c r="J13187" s="61"/>
      <c r="K13187" s="61"/>
      <c r="L13187" s="61"/>
      <c r="M13187" s="61"/>
      <c r="N13187" s="61"/>
      <c r="O13187" s="61"/>
      <c r="P13187" s="61"/>
      <c r="Q13187" s="61"/>
      <c r="R13187" s="61"/>
      <c r="S13187" s="61"/>
      <c r="T13187" s="61"/>
      <c r="U13187" s="61"/>
      <c r="V13187" s="61"/>
      <c r="W13187" s="61"/>
      <c r="X13187" s="61"/>
      <c r="Y13187" s="61"/>
      <c r="Z13187" s="61"/>
      <c r="AA13187" s="61"/>
      <c r="AB13187" s="61"/>
      <c r="AC13187" s="61"/>
      <c r="AD13187" s="61"/>
      <c r="AE13187" s="61"/>
      <c r="AF13187" s="61"/>
      <c r="AG13187" s="61"/>
      <c r="AH13187" s="61"/>
      <c r="AI13187" s="61"/>
      <c r="AJ13187" s="61"/>
      <c r="AK13187" s="61"/>
      <c r="AL13187" s="61"/>
      <c r="AM13187" s="61"/>
      <c r="AN13187" s="61"/>
      <c r="AO13187" s="61"/>
      <c r="AP13187" s="62"/>
      <c r="AQ13187" s="61"/>
      <c r="AR13187" s="61"/>
      <c r="AS13187" s="61"/>
      <c r="AT13187" s="61"/>
      <c r="AU13187" s="61"/>
      <c r="AV13187" s="61"/>
      <c r="AW13187" s="60"/>
    </row>
    <row r="13188" s="59" customFormat="1" customHeight="1" spans="1:49">
      <c r="A13188" s="60"/>
      <c r="B13188" s="60"/>
      <c r="C13188" s="60"/>
      <c r="D13188" s="60"/>
      <c r="H13188" s="61"/>
      <c r="I13188" s="61"/>
      <c r="J13188" s="61"/>
      <c r="K13188" s="61"/>
      <c r="L13188" s="61"/>
      <c r="M13188" s="61"/>
      <c r="N13188" s="61"/>
      <c r="O13188" s="61"/>
      <c r="P13188" s="61"/>
      <c r="Q13188" s="61"/>
      <c r="R13188" s="61"/>
      <c r="S13188" s="61"/>
      <c r="T13188" s="61"/>
      <c r="U13188" s="61"/>
      <c r="V13188" s="61"/>
      <c r="W13188" s="61"/>
      <c r="X13188" s="61"/>
      <c r="Y13188" s="61"/>
      <c r="Z13188" s="61"/>
      <c r="AA13188" s="61"/>
      <c r="AB13188" s="61"/>
      <c r="AC13188" s="61"/>
      <c r="AD13188" s="61"/>
      <c r="AE13188" s="61"/>
      <c r="AF13188" s="61"/>
      <c r="AG13188" s="61"/>
      <c r="AH13188" s="61"/>
      <c r="AI13188" s="61"/>
      <c r="AJ13188" s="61"/>
      <c r="AK13188" s="61"/>
      <c r="AL13188" s="61"/>
      <c r="AM13188" s="61"/>
      <c r="AN13188" s="61"/>
      <c r="AO13188" s="61"/>
      <c r="AP13188" s="62"/>
      <c r="AQ13188" s="61"/>
      <c r="AR13188" s="61"/>
      <c r="AS13188" s="61"/>
      <c r="AT13188" s="61"/>
      <c r="AU13188" s="61"/>
      <c r="AV13188" s="61"/>
      <c r="AW13188" s="60"/>
    </row>
    <row r="13189" s="59" customFormat="1" customHeight="1" spans="1:49">
      <c r="A13189" s="60"/>
      <c r="B13189" s="60"/>
      <c r="C13189" s="60"/>
      <c r="D13189" s="60"/>
      <c r="H13189" s="61"/>
      <c r="I13189" s="61"/>
      <c r="J13189" s="61"/>
      <c r="K13189" s="61"/>
      <c r="L13189" s="61"/>
      <c r="M13189" s="61"/>
      <c r="N13189" s="61"/>
      <c r="O13189" s="61"/>
      <c r="P13189" s="61"/>
      <c r="Q13189" s="61"/>
      <c r="R13189" s="61"/>
      <c r="S13189" s="61"/>
      <c r="T13189" s="61"/>
      <c r="U13189" s="61"/>
      <c r="V13189" s="61"/>
      <c r="W13189" s="61"/>
      <c r="X13189" s="61"/>
      <c r="Y13189" s="61"/>
      <c r="Z13189" s="61"/>
      <c r="AA13189" s="61"/>
      <c r="AB13189" s="61"/>
      <c r="AC13189" s="61"/>
      <c r="AD13189" s="61"/>
      <c r="AE13189" s="61"/>
      <c r="AF13189" s="61"/>
      <c r="AG13189" s="61"/>
      <c r="AH13189" s="61"/>
      <c r="AI13189" s="61"/>
      <c r="AJ13189" s="61"/>
      <c r="AK13189" s="61"/>
      <c r="AL13189" s="61"/>
      <c r="AM13189" s="61"/>
      <c r="AN13189" s="61"/>
      <c r="AO13189" s="61"/>
      <c r="AP13189" s="62"/>
      <c r="AQ13189" s="61"/>
      <c r="AR13189" s="61"/>
      <c r="AS13189" s="61"/>
      <c r="AT13189" s="61"/>
      <c r="AU13189" s="61"/>
      <c r="AV13189" s="61"/>
      <c r="AW13189" s="60"/>
    </row>
    <row r="13190" s="59" customFormat="1" customHeight="1" spans="1:49">
      <c r="A13190" s="60"/>
      <c r="B13190" s="60"/>
      <c r="C13190" s="60"/>
      <c r="D13190" s="60"/>
      <c r="H13190" s="61"/>
      <c r="I13190" s="61"/>
      <c r="J13190" s="61"/>
      <c r="K13190" s="61"/>
      <c r="L13190" s="61"/>
      <c r="M13190" s="61"/>
      <c r="N13190" s="61"/>
      <c r="O13190" s="61"/>
      <c r="P13190" s="61"/>
      <c r="Q13190" s="61"/>
      <c r="R13190" s="61"/>
      <c r="S13190" s="61"/>
      <c r="T13190" s="61"/>
      <c r="U13190" s="61"/>
      <c r="V13190" s="61"/>
      <c r="W13190" s="61"/>
      <c r="X13190" s="61"/>
      <c r="Y13190" s="61"/>
      <c r="Z13190" s="61"/>
      <c r="AA13190" s="61"/>
      <c r="AB13190" s="61"/>
      <c r="AC13190" s="61"/>
      <c r="AD13190" s="61"/>
      <c r="AE13190" s="61"/>
      <c r="AF13190" s="61"/>
      <c r="AG13190" s="61"/>
      <c r="AH13190" s="61"/>
      <c r="AI13190" s="61"/>
      <c r="AJ13190" s="61"/>
      <c r="AK13190" s="61"/>
      <c r="AL13190" s="61"/>
      <c r="AM13190" s="61"/>
      <c r="AN13190" s="61"/>
      <c r="AO13190" s="61"/>
      <c r="AP13190" s="62"/>
      <c r="AQ13190" s="61"/>
      <c r="AR13190" s="61"/>
      <c r="AS13190" s="61"/>
      <c r="AT13190" s="61"/>
      <c r="AU13190" s="61"/>
      <c r="AV13190" s="61"/>
      <c r="AW13190" s="60"/>
    </row>
    <row r="13191" s="59" customFormat="1" customHeight="1" spans="1:49">
      <c r="A13191" s="60"/>
      <c r="B13191" s="60"/>
      <c r="C13191" s="60"/>
      <c r="D13191" s="60"/>
      <c r="H13191" s="61"/>
      <c r="I13191" s="61"/>
      <c r="J13191" s="61"/>
      <c r="K13191" s="61"/>
      <c r="L13191" s="61"/>
      <c r="M13191" s="61"/>
      <c r="N13191" s="61"/>
      <c r="O13191" s="61"/>
      <c r="P13191" s="61"/>
      <c r="Q13191" s="61"/>
      <c r="R13191" s="61"/>
      <c r="S13191" s="61"/>
      <c r="T13191" s="61"/>
      <c r="U13191" s="61"/>
      <c r="V13191" s="61"/>
      <c r="W13191" s="61"/>
      <c r="X13191" s="61"/>
      <c r="Y13191" s="61"/>
      <c r="Z13191" s="61"/>
      <c r="AA13191" s="61"/>
      <c r="AB13191" s="61"/>
      <c r="AC13191" s="61"/>
      <c r="AD13191" s="61"/>
      <c r="AE13191" s="61"/>
      <c r="AF13191" s="61"/>
      <c r="AG13191" s="61"/>
      <c r="AH13191" s="61"/>
      <c r="AI13191" s="61"/>
      <c r="AJ13191" s="61"/>
      <c r="AK13191" s="61"/>
      <c r="AL13191" s="61"/>
      <c r="AM13191" s="61"/>
      <c r="AN13191" s="61"/>
      <c r="AO13191" s="61"/>
      <c r="AP13191" s="62"/>
      <c r="AQ13191" s="61"/>
      <c r="AR13191" s="61"/>
      <c r="AS13191" s="61"/>
      <c r="AT13191" s="61"/>
      <c r="AU13191" s="61"/>
      <c r="AV13191" s="61"/>
      <c r="AW13191" s="60"/>
    </row>
    <row r="13192" s="59" customFormat="1" customHeight="1" spans="1:49">
      <c r="A13192" s="60"/>
      <c r="B13192" s="60"/>
      <c r="C13192" s="60"/>
      <c r="D13192" s="60"/>
      <c r="H13192" s="61"/>
      <c r="I13192" s="61"/>
      <c r="J13192" s="61"/>
      <c r="K13192" s="61"/>
      <c r="L13192" s="61"/>
      <c r="M13192" s="61"/>
      <c r="N13192" s="61"/>
      <c r="O13192" s="61"/>
      <c r="P13192" s="61"/>
      <c r="Q13192" s="61"/>
      <c r="R13192" s="61"/>
      <c r="S13192" s="61"/>
      <c r="T13192" s="61"/>
      <c r="U13192" s="61"/>
      <c r="V13192" s="61"/>
      <c r="W13192" s="61"/>
      <c r="X13192" s="61"/>
      <c r="Y13192" s="61"/>
      <c r="Z13192" s="61"/>
      <c r="AA13192" s="61"/>
      <c r="AB13192" s="61"/>
      <c r="AC13192" s="61"/>
      <c r="AD13192" s="61"/>
      <c r="AE13192" s="61"/>
      <c r="AF13192" s="61"/>
      <c r="AG13192" s="61"/>
      <c r="AH13192" s="61"/>
      <c r="AI13192" s="61"/>
      <c r="AJ13192" s="61"/>
      <c r="AK13192" s="61"/>
      <c r="AL13192" s="61"/>
      <c r="AM13192" s="61"/>
      <c r="AN13192" s="61"/>
      <c r="AO13192" s="61"/>
      <c r="AP13192" s="62"/>
      <c r="AQ13192" s="61"/>
      <c r="AR13192" s="61"/>
      <c r="AS13192" s="61"/>
      <c r="AT13192" s="61"/>
      <c r="AU13192" s="61"/>
      <c r="AV13192" s="61"/>
      <c r="AW13192" s="60"/>
    </row>
    <row r="13193" s="59" customFormat="1" customHeight="1" spans="1:49">
      <c r="A13193" s="60"/>
      <c r="B13193" s="60"/>
      <c r="C13193" s="60"/>
      <c r="D13193" s="60"/>
      <c r="H13193" s="61"/>
      <c r="I13193" s="61"/>
      <c r="J13193" s="61"/>
      <c r="K13193" s="61"/>
      <c r="L13193" s="61"/>
      <c r="M13193" s="61"/>
      <c r="N13193" s="61"/>
      <c r="O13193" s="61"/>
      <c r="P13193" s="61"/>
      <c r="Q13193" s="61"/>
      <c r="R13193" s="61"/>
      <c r="S13193" s="61"/>
      <c r="T13193" s="61"/>
      <c r="U13193" s="61"/>
      <c r="V13193" s="61"/>
      <c r="W13193" s="61"/>
      <c r="X13193" s="61"/>
      <c r="Y13193" s="61"/>
      <c r="Z13193" s="61"/>
      <c r="AA13193" s="61"/>
      <c r="AB13193" s="61"/>
      <c r="AC13193" s="61"/>
      <c r="AD13193" s="61"/>
      <c r="AE13193" s="61"/>
      <c r="AF13193" s="61"/>
      <c r="AG13193" s="61"/>
      <c r="AH13193" s="61"/>
      <c r="AI13193" s="61"/>
      <c r="AJ13193" s="61"/>
      <c r="AK13193" s="61"/>
      <c r="AL13193" s="61"/>
      <c r="AM13193" s="61"/>
      <c r="AN13193" s="61"/>
      <c r="AO13193" s="61"/>
      <c r="AP13193" s="62"/>
      <c r="AQ13193" s="61"/>
      <c r="AR13193" s="61"/>
      <c r="AS13193" s="61"/>
      <c r="AT13193" s="61"/>
      <c r="AU13193" s="61"/>
      <c r="AV13193" s="61"/>
      <c r="AW13193" s="60"/>
    </row>
    <row r="13194" s="59" customFormat="1" customHeight="1" spans="1:49">
      <c r="A13194" s="60"/>
      <c r="B13194" s="60"/>
      <c r="C13194" s="60"/>
      <c r="D13194" s="60"/>
      <c r="H13194" s="61"/>
      <c r="I13194" s="61"/>
      <c r="J13194" s="61"/>
      <c r="K13194" s="61"/>
      <c r="L13194" s="61"/>
      <c r="M13194" s="61"/>
      <c r="N13194" s="61"/>
      <c r="O13194" s="61"/>
      <c r="P13194" s="61"/>
      <c r="Q13194" s="61"/>
      <c r="R13194" s="61"/>
      <c r="S13194" s="61"/>
      <c r="T13194" s="61"/>
      <c r="U13194" s="61"/>
      <c r="V13194" s="61"/>
      <c r="W13194" s="61"/>
      <c r="X13194" s="61"/>
      <c r="Y13194" s="61"/>
      <c r="Z13194" s="61"/>
      <c r="AA13194" s="61"/>
      <c r="AB13194" s="61"/>
      <c r="AC13194" s="61"/>
      <c r="AD13194" s="61"/>
      <c r="AE13194" s="61"/>
      <c r="AF13194" s="61"/>
      <c r="AG13194" s="61"/>
      <c r="AH13194" s="61"/>
      <c r="AI13194" s="61"/>
      <c r="AJ13194" s="61"/>
      <c r="AK13194" s="61"/>
      <c r="AL13194" s="61"/>
      <c r="AM13194" s="61"/>
      <c r="AN13194" s="61"/>
      <c r="AO13194" s="61"/>
      <c r="AP13194" s="62"/>
      <c r="AQ13194" s="61"/>
      <c r="AR13194" s="61"/>
      <c r="AS13194" s="61"/>
      <c r="AT13194" s="61"/>
      <c r="AU13194" s="61"/>
      <c r="AV13194" s="61"/>
      <c r="AW13194" s="60"/>
    </row>
    <row r="13195" s="59" customFormat="1" customHeight="1" spans="1:49">
      <c r="A13195" s="60"/>
      <c r="B13195" s="60"/>
      <c r="C13195" s="60"/>
      <c r="D13195" s="60"/>
      <c r="H13195" s="61"/>
      <c r="I13195" s="61"/>
      <c r="J13195" s="61"/>
      <c r="K13195" s="61"/>
      <c r="L13195" s="61"/>
      <c r="M13195" s="61"/>
      <c r="N13195" s="61"/>
      <c r="O13195" s="61"/>
      <c r="P13195" s="61"/>
      <c r="Q13195" s="61"/>
      <c r="R13195" s="61"/>
      <c r="S13195" s="61"/>
      <c r="T13195" s="61"/>
      <c r="U13195" s="61"/>
      <c r="V13195" s="61"/>
      <c r="W13195" s="61"/>
      <c r="X13195" s="61"/>
      <c r="Y13195" s="61"/>
      <c r="Z13195" s="61"/>
      <c r="AA13195" s="61"/>
      <c r="AB13195" s="61"/>
      <c r="AC13195" s="61"/>
      <c r="AD13195" s="61"/>
      <c r="AE13195" s="61"/>
      <c r="AF13195" s="61"/>
      <c r="AG13195" s="61"/>
      <c r="AH13195" s="61"/>
      <c r="AI13195" s="61"/>
      <c r="AJ13195" s="61"/>
      <c r="AK13195" s="61"/>
      <c r="AL13195" s="61"/>
      <c r="AM13195" s="61"/>
      <c r="AN13195" s="61"/>
      <c r="AO13195" s="61"/>
      <c r="AP13195" s="62"/>
      <c r="AQ13195" s="61"/>
      <c r="AR13195" s="61"/>
      <c r="AS13195" s="61"/>
      <c r="AT13195" s="61"/>
      <c r="AU13195" s="61"/>
      <c r="AV13195" s="61"/>
      <c r="AW13195" s="60"/>
    </row>
    <row r="13196" s="59" customFormat="1" customHeight="1" spans="1:49">
      <c r="A13196" s="60"/>
      <c r="B13196" s="60"/>
      <c r="C13196" s="60"/>
      <c r="D13196" s="60"/>
      <c r="H13196" s="61"/>
      <c r="I13196" s="61"/>
      <c r="J13196" s="61"/>
      <c r="K13196" s="61"/>
      <c r="L13196" s="61"/>
      <c r="M13196" s="61"/>
      <c r="N13196" s="61"/>
      <c r="O13196" s="61"/>
      <c r="P13196" s="61"/>
      <c r="Q13196" s="61"/>
      <c r="R13196" s="61"/>
      <c r="S13196" s="61"/>
      <c r="T13196" s="61"/>
      <c r="U13196" s="61"/>
      <c r="V13196" s="61"/>
      <c r="W13196" s="61"/>
      <c r="X13196" s="61"/>
      <c r="Y13196" s="61"/>
      <c r="Z13196" s="61"/>
      <c r="AA13196" s="61"/>
      <c r="AB13196" s="61"/>
      <c r="AC13196" s="61"/>
      <c r="AD13196" s="61"/>
      <c r="AE13196" s="61"/>
      <c r="AF13196" s="61"/>
      <c r="AG13196" s="61"/>
      <c r="AH13196" s="61"/>
      <c r="AI13196" s="61"/>
      <c r="AJ13196" s="61"/>
      <c r="AK13196" s="61"/>
      <c r="AL13196" s="61"/>
      <c r="AM13196" s="61"/>
      <c r="AN13196" s="61"/>
      <c r="AO13196" s="61"/>
      <c r="AP13196" s="62"/>
      <c r="AQ13196" s="61"/>
      <c r="AR13196" s="61"/>
      <c r="AS13196" s="61"/>
      <c r="AT13196" s="61"/>
      <c r="AU13196" s="61"/>
      <c r="AV13196" s="61"/>
      <c r="AW13196" s="60"/>
    </row>
    <row r="13197" s="59" customFormat="1" customHeight="1" spans="1:49">
      <c r="A13197" s="60"/>
      <c r="B13197" s="60"/>
      <c r="C13197" s="60"/>
      <c r="D13197" s="60"/>
      <c r="H13197" s="61"/>
      <c r="I13197" s="61"/>
      <c r="J13197" s="61"/>
      <c r="K13197" s="61"/>
      <c r="L13197" s="61"/>
      <c r="M13197" s="61"/>
      <c r="N13197" s="61"/>
      <c r="O13197" s="61"/>
      <c r="P13197" s="61"/>
      <c r="Q13197" s="61"/>
      <c r="R13197" s="61"/>
      <c r="S13197" s="61"/>
      <c r="T13197" s="61"/>
      <c r="U13197" s="61"/>
      <c r="V13197" s="61"/>
      <c r="W13197" s="61"/>
      <c r="X13197" s="61"/>
      <c r="Y13197" s="61"/>
      <c r="Z13197" s="61"/>
      <c r="AA13197" s="61"/>
      <c r="AB13197" s="61"/>
      <c r="AC13197" s="61"/>
      <c r="AD13197" s="61"/>
      <c r="AE13197" s="61"/>
      <c r="AF13197" s="61"/>
      <c r="AG13197" s="61"/>
      <c r="AH13197" s="61"/>
      <c r="AI13197" s="61"/>
      <c r="AJ13197" s="61"/>
      <c r="AK13197" s="61"/>
      <c r="AL13197" s="61"/>
      <c r="AM13197" s="61"/>
      <c r="AN13197" s="61"/>
      <c r="AO13197" s="61"/>
      <c r="AP13197" s="62"/>
      <c r="AQ13197" s="61"/>
      <c r="AR13197" s="61"/>
      <c r="AS13197" s="61"/>
      <c r="AT13197" s="61"/>
      <c r="AU13197" s="61"/>
      <c r="AV13197" s="61"/>
      <c r="AW13197" s="60"/>
    </row>
    <row r="13198" s="59" customFormat="1" customHeight="1" spans="1:49">
      <c r="A13198" s="60"/>
      <c r="B13198" s="60"/>
      <c r="C13198" s="60"/>
      <c r="D13198" s="60"/>
      <c r="H13198" s="61"/>
      <c r="I13198" s="61"/>
      <c r="J13198" s="61"/>
      <c r="K13198" s="61"/>
      <c r="L13198" s="61"/>
      <c r="M13198" s="61"/>
      <c r="N13198" s="61"/>
      <c r="O13198" s="61"/>
      <c r="P13198" s="61"/>
      <c r="Q13198" s="61"/>
      <c r="R13198" s="61"/>
      <c r="S13198" s="61"/>
      <c r="T13198" s="61"/>
      <c r="U13198" s="61"/>
      <c r="V13198" s="61"/>
      <c r="W13198" s="61"/>
      <c r="X13198" s="61"/>
      <c r="Y13198" s="61"/>
      <c r="Z13198" s="61"/>
      <c r="AA13198" s="61"/>
      <c r="AB13198" s="61"/>
      <c r="AC13198" s="61"/>
      <c r="AD13198" s="61"/>
      <c r="AE13198" s="61"/>
      <c r="AF13198" s="61"/>
      <c r="AG13198" s="61"/>
      <c r="AH13198" s="61"/>
      <c r="AI13198" s="61"/>
      <c r="AJ13198" s="61"/>
      <c r="AK13198" s="61"/>
      <c r="AL13198" s="61"/>
      <c r="AM13198" s="61"/>
      <c r="AN13198" s="61"/>
      <c r="AO13198" s="61"/>
      <c r="AP13198" s="62"/>
      <c r="AQ13198" s="61"/>
      <c r="AR13198" s="61"/>
      <c r="AS13198" s="61"/>
      <c r="AT13198" s="61"/>
      <c r="AU13198" s="61"/>
      <c r="AV13198" s="61"/>
      <c r="AW13198" s="60"/>
    </row>
    <row r="13199" s="59" customFormat="1" customHeight="1" spans="1:49">
      <c r="A13199" s="60"/>
      <c r="B13199" s="60"/>
      <c r="C13199" s="60"/>
      <c r="D13199" s="60"/>
      <c r="H13199" s="61"/>
      <c r="I13199" s="61"/>
      <c r="J13199" s="61"/>
      <c r="K13199" s="61"/>
      <c r="L13199" s="61"/>
      <c r="M13199" s="61"/>
      <c r="N13199" s="61"/>
      <c r="O13199" s="61"/>
      <c r="P13199" s="61"/>
      <c r="Q13199" s="61"/>
      <c r="R13199" s="61"/>
      <c r="S13199" s="61"/>
      <c r="T13199" s="61"/>
      <c r="U13199" s="61"/>
      <c r="V13199" s="61"/>
      <c r="W13199" s="61"/>
      <c r="X13199" s="61"/>
      <c r="Y13199" s="61"/>
      <c r="Z13199" s="61"/>
      <c r="AA13199" s="61"/>
      <c r="AB13199" s="61"/>
      <c r="AC13199" s="61"/>
      <c r="AD13199" s="61"/>
      <c r="AE13199" s="61"/>
      <c r="AF13199" s="61"/>
      <c r="AG13199" s="61"/>
      <c r="AH13199" s="61"/>
      <c r="AI13199" s="61"/>
      <c r="AJ13199" s="61"/>
      <c r="AK13199" s="61"/>
      <c r="AL13199" s="61"/>
      <c r="AM13199" s="61"/>
      <c r="AN13199" s="61"/>
      <c r="AO13199" s="61"/>
      <c r="AP13199" s="62"/>
      <c r="AQ13199" s="61"/>
      <c r="AR13199" s="61"/>
      <c r="AS13199" s="61"/>
      <c r="AT13199" s="61"/>
      <c r="AU13199" s="61"/>
      <c r="AV13199" s="61"/>
      <c r="AW13199" s="60"/>
    </row>
    <row r="13200" s="59" customFormat="1" customHeight="1" spans="1:49">
      <c r="A13200" s="60"/>
      <c r="B13200" s="60"/>
      <c r="C13200" s="60"/>
      <c r="D13200" s="60"/>
      <c r="H13200" s="61"/>
      <c r="I13200" s="61"/>
      <c r="J13200" s="61"/>
      <c r="K13200" s="61"/>
      <c r="L13200" s="61"/>
      <c r="M13200" s="61"/>
      <c r="N13200" s="61"/>
      <c r="O13200" s="61"/>
      <c r="P13200" s="61"/>
      <c r="Q13200" s="61"/>
      <c r="R13200" s="61"/>
      <c r="S13200" s="61"/>
      <c r="T13200" s="61"/>
      <c r="U13200" s="61"/>
      <c r="V13200" s="61"/>
      <c r="W13200" s="61"/>
      <c r="X13200" s="61"/>
      <c r="Y13200" s="61"/>
      <c r="Z13200" s="61"/>
      <c r="AA13200" s="61"/>
      <c r="AB13200" s="61"/>
      <c r="AC13200" s="61"/>
      <c r="AD13200" s="61"/>
      <c r="AE13200" s="61"/>
      <c r="AF13200" s="61"/>
      <c r="AG13200" s="61"/>
      <c r="AH13200" s="61"/>
      <c r="AI13200" s="61"/>
      <c r="AJ13200" s="61"/>
      <c r="AK13200" s="61"/>
      <c r="AL13200" s="61"/>
      <c r="AM13200" s="61"/>
      <c r="AN13200" s="61"/>
      <c r="AO13200" s="61"/>
      <c r="AP13200" s="62"/>
      <c r="AQ13200" s="61"/>
      <c r="AR13200" s="61"/>
      <c r="AS13200" s="61"/>
      <c r="AT13200" s="61"/>
      <c r="AU13200" s="61"/>
      <c r="AV13200" s="61"/>
      <c r="AW13200" s="60"/>
    </row>
    <row r="13201" s="59" customFormat="1" customHeight="1" spans="1:49">
      <c r="A13201" s="60"/>
      <c r="B13201" s="60"/>
      <c r="C13201" s="60"/>
      <c r="D13201" s="60"/>
      <c r="H13201" s="61"/>
      <c r="I13201" s="61"/>
      <c r="J13201" s="61"/>
      <c r="K13201" s="61"/>
      <c r="L13201" s="61"/>
      <c r="M13201" s="61"/>
      <c r="N13201" s="61"/>
      <c r="O13201" s="61"/>
      <c r="P13201" s="61"/>
      <c r="Q13201" s="61"/>
      <c r="R13201" s="61"/>
      <c r="S13201" s="61"/>
      <c r="T13201" s="61"/>
      <c r="U13201" s="61"/>
      <c r="V13201" s="61"/>
      <c r="W13201" s="61"/>
      <c r="X13201" s="61"/>
      <c r="Y13201" s="61"/>
      <c r="Z13201" s="61"/>
      <c r="AA13201" s="61"/>
      <c r="AB13201" s="61"/>
      <c r="AC13201" s="61"/>
      <c r="AD13201" s="61"/>
      <c r="AE13201" s="61"/>
      <c r="AF13201" s="61"/>
      <c r="AG13201" s="61"/>
      <c r="AH13201" s="61"/>
      <c r="AI13201" s="61"/>
      <c r="AJ13201" s="61"/>
      <c r="AK13201" s="61"/>
      <c r="AL13201" s="61"/>
      <c r="AM13201" s="61"/>
      <c r="AN13201" s="61"/>
      <c r="AO13201" s="61"/>
      <c r="AP13201" s="62"/>
      <c r="AQ13201" s="61"/>
      <c r="AR13201" s="61"/>
      <c r="AS13201" s="61"/>
      <c r="AT13201" s="61"/>
      <c r="AU13201" s="61"/>
      <c r="AV13201" s="61"/>
      <c r="AW13201" s="60"/>
    </row>
    <row r="13202" s="59" customFormat="1" customHeight="1" spans="1:49">
      <c r="A13202" s="60"/>
      <c r="B13202" s="60"/>
      <c r="C13202" s="60"/>
      <c r="D13202" s="60"/>
      <c r="H13202" s="61"/>
      <c r="I13202" s="61"/>
      <c r="J13202" s="61"/>
      <c r="K13202" s="61"/>
      <c r="L13202" s="61"/>
      <c r="M13202" s="61"/>
      <c r="N13202" s="61"/>
      <c r="O13202" s="61"/>
      <c r="P13202" s="61"/>
      <c r="Q13202" s="61"/>
      <c r="R13202" s="61"/>
      <c r="S13202" s="61"/>
      <c r="T13202" s="61"/>
      <c r="U13202" s="61"/>
      <c r="V13202" s="61"/>
      <c r="W13202" s="61"/>
      <c r="X13202" s="61"/>
      <c r="Y13202" s="61"/>
      <c r="Z13202" s="61"/>
      <c r="AA13202" s="61"/>
      <c r="AB13202" s="61"/>
      <c r="AC13202" s="61"/>
      <c r="AD13202" s="61"/>
      <c r="AE13202" s="61"/>
      <c r="AF13202" s="61"/>
      <c r="AG13202" s="61"/>
      <c r="AH13202" s="61"/>
      <c r="AI13202" s="61"/>
      <c r="AJ13202" s="61"/>
      <c r="AK13202" s="61"/>
      <c r="AL13202" s="61"/>
      <c r="AM13202" s="61"/>
      <c r="AN13202" s="61"/>
      <c r="AO13202" s="61"/>
      <c r="AP13202" s="62"/>
      <c r="AQ13202" s="61"/>
      <c r="AR13202" s="61"/>
      <c r="AS13202" s="61"/>
      <c r="AT13202" s="61"/>
      <c r="AU13202" s="61"/>
      <c r="AV13202" s="61"/>
      <c r="AW13202" s="60"/>
    </row>
    <row r="13203" s="59" customFormat="1" customHeight="1" spans="1:49">
      <c r="A13203" s="60"/>
      <c r="B13203" s="60"/>
      <c r="C13203" s="60"/>
      <c r="D13203" s="60"/>
      <c r="H13203" s="61"/>
      <c r="I13203" s="61"/>
      <c r="J13203" s="61"/>
      <c r="K13203" s="61"/>
      <c r="L13203" s="61"/>
      <c r="M13203" s="61"/>
      <c r="N13203" s="61"/>
      <c r="O13203" s="61"/>
      <c r="P13203" s="61"/>
      <c r="Q13203" s="61"/>
      <c r="R13203" s="61"/>
      <c r="S13203" s="61"/>
      <c r="T13203" s="61"/>
      <c r="U13203" s="61"/>
      <c r="V13203" s="61"/>
      <c r="W13203" s="61"/>
      <c r="X13203" s="61"/>
      <c r="Y13203" s="61"/>
      <c r="Z13203" s="61"/>
      <c r="AA13203" s="61"/>
      <c r="AB13203" s="61"/>
      <c r="AC13203" s="61"/>
      <c r="AD13203" s="61"/>
      <c r="AE13203" s="61"/>
      <c r="AF13203" s="61"/>
      <c r="AG13203" s="61"/>
      <c r="AH13203" s="61"/>
      <c r="AI13203" s="61"/>
      <c r="AJ13203" s="61"/>
      <c r="AK13203" s="61"/>
      <c r="AL13203" s="61"/>
      <c r="AM13203" s="61"/>
      <c r="AN13203" s="61"/>
      <c r="AO13203" s="61"/>
      <c r="AP13203" s="62"/>
      <c r="AQ13203" s="61"/>
      <c r="AR13203" s="61"/>
      <c r="AS13203" s="61"/>
      <c r="AT13203" s="61"/>
      <c r="AU13203" s="61"/>
      <c r="AV13203" s="61"/>
      <c r="AW13203" s="60"/>
    </row>
    <row r="13204" s="59" customFormat="1" customHeight="1" spans="1:49">
      <c r="A13204" s="60"/>
      <c r="B13204" s="60"/>
      <c r="C13204" s="60"/>
      <c r="D13204" s="60"/>
      <c r="H13204" s="61"/>
      <c r="I13204" s="61"/>
      <c r="J13204" s="61"/>
      <c r="K13204" s="61"/>
      <c r="L13204" s="61"/>
      <c r="M13204" s="61"/>
      <c r="N13204" s="61"/>
      <c r="O13204" s="61"/>
      <c r="P13204" s="61"/>
      <c r="Q13204" s="61"/>
      <c r="R13204" s="61"/>
      <c r="S13204" s="61"/>
      <c r="T13204" s="61"/>
      <c r="U13204" s="61"/>
      <c r="V13204" s="61"/>
      <c r="W13204" s="61"/>
      <c r="X13204" s="61"/>
      <c r="Y13204" s="61"/>
      <c r="Z13204" s="61"/>
      <c r="AA13204" s="61"/>
      <c r="AB13204" s="61"/>
      <c r="AC13204" s="61"/>
      <c r="AD13204" s="61"/>
      <c r="AE13204" s="61"/>
      <c r="AF13204" s="61"/>
      <c r="AG13204" s="61"/>
      <c r="AH13204" s="61"/>
      <c r="AI13204" s="61"/>
      <c r="AJ13204" s="61"/>
      <c r="AK13204" s="61"/>
      <c r="AL13204" s="61"/>
      <c r="AM13204" s="61"/>
      <c r="AN13204" s="61"/>
      <c r="AO13204" s="61"/>
      <c r="AP13204" s="62"/>
      <c r="AQ13204" s="61"/>
      <c r="AR13204" s="61"/>
      <c r="AS13204" s="61"/>
      <c r="AT13204" s="61"/>
      <c r="AU13204" s="61"/>
      <c r="AV13204" s="61"/>
      <c r="AW13204" s="60"/>
    </row>
    <row r="13205" s="59" customFormat="1" customHeight="1" spans="1:49">
      <c r="A13205" s="60"/>
      <c r="B13205" s="60"/>
      <c r="C13205" s="60"/>
      <c r="D13205" s="60"/>
      <c r="H13205" s="61"/>
      <c r="I13205" s="61"/>
      <c r="J13205" s="61"/>
      <c r="K13205" s="61"/>
      <c r="L13205" s="61"/>
      <c r="M13205" s="61"/>
      <c r="N13205" s="61"/>
      <c r="O13205" s="61"/>
      <c r="P13205" s="61"/>
      <c r="Q13205" s="61"/>
      <c r="R13205" s="61"/>
      <c r="S13205" s="61"/>
      <c r="T13205" s="61"/>
      <c r="U13205" s="61"/>
      <c r="V13205" s="61"/>
      <c r="W13205" s="61"/>
      <c r="X13205" s="61"/>
      <c r="Y13205" s="61"/>
      <c r="Z13205" s="61"/>
      <c r="AA13205" s="61"/>
      <c r="AB13205" s="61"/>
      <c r="AC13205" s="61"/>
      <c r="AD13205" s="61"/>
      <c r="AE13205" s="61"/>
      <c r="AF13205" s="61"/>
      <c r="AG13205" s="61"/>
      <c r="AH13205" s="61"/>
      <c r="AI13205" s="61"/>
      <c r="AJ13205" s="61"/>
      <c r="AK13205" s="61"/>
      <c r="AL13205" s="61"/>
      <c r="AM13205" s="61"/>
      <c r="AN13205" s="61"/>
      <c r="AO13205" s="61"/>
      <c r="AP13205" s="62"/>
      <c r="AQ13205" s="61"/>
      <c r="AR13205" s="61"/>
      <c r="AS13205" s="61"/>
      <c r="AT13205" s="61"/>
      <c r="AU13205" s="61"/>
      <c r="AV13205" s="61"/>
      <c r="AW13205" s="60"/>
    </row>
    <row r="13206" s="59" customFormat="1" customHeight="1" spans="1:49">
      <c r="A13206" s="60"/>
      <c r="B13206" s="60"/>
      <c r="C13206" s="60"/>
      <c r="D13206" s="60"/>
      <c r="H13206" s="61"/>
      <c r="I13206" s="61"/>
      <c r="J13206" s="61"/>
      <c r="K13206" s="61"/>
      <c r="L13206" s="61"/>
      <c r="M13206" s="61"/>
      <c r="N13206" s="61"/>
      <c r="O13206" s="61"/>
      <c r="P13206" s="61"/>
      <c r="Q13206" s="61"/>
      <c r="R13206" s="61"/>
      <c r="S13206" s="61"/>
      <c r="T13206" s="61"/>
      <c r="U13206" s="61"/>
      <c r="V13206" s="61"/>
      <c r="W13206" s="61"/>
      <c r="X13206" s="61"/>
      <c r="Y13206" s="61"/>
      <c r="Z13206" s="61"/>
      <c r="AA13206" s="61"/>
      <c r="AB13206" s="61"/>
      <c r="AC13206" s="61"/>
      <c r="AD13206" s="61"/>
      <c r="AE13206" s="61"/>
      <c r="AF13206" s="61"/>
      <c r="AG13206" s="61"/>
      <c r="AH13206" s="61"/>
      <c r="AI13206" s="61"/>
      <c r="AJ13206" s="61"/>
      <c r="AK13206" s="61"/>
      <c r="AL13206" s="61"/>
      <c r="AM13206" s="61"/>
      <c r="AN13206" s="61"/>
      <c r="AO13206" s="61"/>
      <c r="AP13206" s="62"/>
      <c r="AQ13206" s="61"/>
      <c r="AR13206" s="61"/>
      <c r="AS13206" s="61"/>
      <c r="AT13206" s="61"/>
      <c r="AU13206" s="61"/>
      <c r="AV13206" s="61"/>
      <c r="AW13206" s="60"/>
    </row>
    <row r="13207" s="59" customFormat="1" customHeight="1" spans="1:49">
      <c r="A13207" s="60"/>
      <c r="B13207" s="60"/>
      <c r="C13207" s="60"/>
      <c r="D13207" s="60"/>
      <c r="H13207" s="61"/>
      <c r="I13207" s="61"/>
      <c r="J13207" s="61"/>
      <c r="K13207" s="61"/>
      <c r="L13207" s="61"/>
      <c r="M13207" s="61"/>
      <c r="N13207" s="61"/>
      <c r="O13207" s="61"/>
      <c r="P13207" s="61"/>
      <c r="Q13207" s="61"/>
      <c r="R13207" s="61"/>
      <c r="S13207" s="61"/>
      <c r="T13207" s="61"/>
      <c r="U13207" s="61"/>
      <c r="V13207" s="61"/>
      <c r="W13207" s="61"/>
      <c r="X13207" s="61"/>
      <c r="Y13207" s="61"/>
      <c r="Z13207" s="61"/>
      <c r="AA13207" s="61"/>
      <c r="AB13207" s="61"/>
      <c r="AC13207" s="61"/>
      <c r="AD13207" s="61"/>
      <c r="AE13207" s="61"/>
      <c r="AF13207" s="61"/>
      <c r="AG13207" s="61"/>
      <c r="AH13207" s="61"/>
      <c r="AI13207" s="61"/>
      <c r="AJ13207" s="61"/>
      <c r="AK13207" s="61"/>
      <c r="AL13207" s="61"/>
      <c r="AM13207" s="61"/>
      <c r="AN13207" s="61"/>
      <c r="AO13207" s="61"/>
      <c r="AP13207" s="62"/>
      <c r="AQ13207" s="61"/>
      <c r="AR13207" s="61"/>
      <c r="AS13207" s="61"/>
      <c r="AT13207" s="61"/>
      <c r="AU13207" s="61"/>
      <c r="AV13207" s="61"/>
      <c r="AW13207" s="60"/>
    </row>
    <row r="13208" s="59" customFormat="1" customHeight="1" spans="1:49">
      <c r="A13208" s="60"/>
      <c r="B13208" s="60"/>
      <c r="C13208" s="60"/>
      <c r="D13208" s="60"/>
      <c r="H13208" s="61"/>
      <c r="I13208" s="61"/>
      <c r="J13208" s="61"/>
      <c r="K13208" s="61"/>
      <c r="L13208" s="61"/>
      <c r="M13208" s="61"/>
      <c r="N13208" s="61"/>
      <c r="O13208" s="61"/>
      <c r="P13208" s="61"/>
      <c r="Q13208" s="61"/>
      <c r="R13208" s="61"/>
      <c r="S13208" s="61"/>
      <c r="T13208" s="61"/>
      <c r="U13208" s="61"/>
      <c r="V13208" s="61"/>
      <c r="W13208" s="61"/>
      <c r="X13208" s="61"/>
      <c r="Y13208" s="61"/>
      <c r="Z13208" s="61"/>
      <c r="AA13208" s="61"/>
      <c r="AB13208" s="61"/>
      <c r="AC13208" s="61"/>
      <c r="AD13208" s="61"/>
      <c r="AE13208" s="61"/>
      <c r="AF13208" s="61"/>
      <c r="AG13208" s="61"/>
      <c r="AH13208" s="61"/>
      <c r="AI13208" s="61"/>
      <c r="AJ13208" s="61"/>
      <c r="AK13208" s="61"/>
      <c r="AL13208" s="61"/>
      <c r="AM13208" s="61"/>
      <c r="AN13208" s="61"/>
      <c r="AO13208" s="61"/>
      <c r="AP13208" s="62"/>
      <c r="AQ13208" s="61"/>
      <c r="AR13208" s="61"/>
      <c r="AS13208" s="61"/>
      <c r="AT13208" s="61"/>
      <c r="AU13208" s="61"/>
      <c r="AV13208" s="61"/>
      <c r="AW13208" s="60"/>
    </row>
    <row r="13209" s="59" customFormat="1" customHeight="1" spans="1:49">
      <c r="A13209" s="60"/>
      <c r="B13209" s="60"/>
      <c r="C13209" s="60"/>
      <c r="D13209" s="60"/>
      <c r="H13209" s="61"/>
      <c r="I13209" s="61"/>
      <c r="J13209" s="61"/>
      <c r="K13209" s="61"/>
      <c r="L13209" s="61"/>
      <c r="M13209" s="61"/>
      <c r="N13209" s="61"/>
      <c r="O13209" s="61"/>
      <c r="P13209" s="61"/>
      <c r="Q13209" s="61"/>
      <c r="R13209" s="61"/>
      <c r="S13209" s="61"/>
      <c r="T13209" s="61"/>
      <c r="U13209" s="61"/>
      <c r="V13209" s="61"/>
      <c r="W13209" s="61"/>
      <c r="X13209" s="61"/>
      <c r="Y13209" s="61"/>
      <c r="Z13209" s="61"/>
      <c r="AA13209" s="61"/>
      <c r="AB13209" s="61"/>
      <c r="AC13209" s="61"/>
      <c r="AD13209" s="61"/>
      <c r="AE13209" s="61"/>
      <c r="AF13209" s="61"/>
      <c r="AG13209" s="61"/>
      <c r="AH13209" s="61"/>
      <c r="AI13209" s="61"/>
      <c r="AJ13209" s="61"/>
      <c r="AK13209" s="61"/>
      <c r="AL13209" s="61"/>
      <c r="AM13209" s="61"/>
      <c r="AN13209" s="61"/>
      <c r="AO13209" s="61"/>
      <c r="AP13209" s="62"/>
      <c r="AQ13209" s="61"/>
      <c r="AR13209" s="61"/>
      <c r="AS13209" s="61"/>
      <c r="AT13209" s="61"/>
      <c r="AU13209" s="61"/>
      <c r="AV13209" s="61"/>
      <c r="AW13209" s="60"/>
    </row>
    <row r="13210" s="59" customFormat="1" customHeight="1" spans="1:49">
      <c r="A13210" s="60"/>
      <c r="B13210" s="60"/>
      <c r="C13210" s="60"/>
      <c r="D13210" s="60"/>
      <c r="H13210" s="61"/>
      <c r="I13210" s="61"/>
      <c r="J13210" s="61"/>
      <c r="K13210" s="61"/>
      <c r="L13210" s="61"/>
      <c r="M13210" s="61"/>
      <c r="N13210" s="61"/>
      <c r="O13210" s="61"/>
      <c r="P13210" s="61"/>
      <c r="Q13210" s="61"/>
      <c r="R13210" s="61"/>
      <c r="S13210" s="61"/>
      <c r="T13210" s="61"/>
      <c r="U13210" s="61"/>
      <c r="V13210" s="61"/>
      <c r="W13210" s="61"/>
      <c r="X13210" s="61"/>
      <c r="Y13210" s="61"/>
      <c r="Z13210" s="61"/>
      <c r="AA13210" s="61"/>
      <c r="AB13210" s="61"/>
      <c r="AC13210" s="61"/>
      <c r="AD13210" s="61"/>
      <c r="AE13210" s="61"/>
      <c r="AF13210" s="61"/>
      <c r="AG13210" s="61"/>
      <c r="AH13210" s="61"/>
      <c r="AI13210" s="61"/>
      <c r="AJ13210" s="61"/>
      <c r="AK13210" s="61"/>
      <c r="AL13210" s="61"/>
      <c r="AM13210" s="61"/>
      <c r="AN13210" s="61"/>
      <c r="AO13210" s="61"/>
      <c r="AP13210" s="62"/>
      <c r="AQ13210" s="61"/>
      <c r="AR13210" s="61"/>
      <c r="AS13210" s="61"/>
      <c r="AT13210" s="61"/>
      <c r="AU13210" s="61"/>
      <c r="AV13210" s="61"/>
      <c r="AW13210" s="60"/>
    </row>
    <row r="13211" s="59" customFormat="1" customHeight="1" spans="1:49">
      <c r="A13211" s="60"/>
      <c r="B13211" s="60"/>
      <c r="C13211" s="60"/>
      <c r="D13211" s="60"/>
      <c r="H13211" s="61"/>
      <c r="I13211" s="61"/>
      <c r="J13211" s="61"/>
      <c r="K13211" s="61"/>
      <c r="L13211" s="61"/>
      <c r="M13211" s="61"/>
      <c r="N13211" s="61"/>
      <c r="O13211" s="61"/>
      <c r="P13211" s="61"/>
      <c r="Q13211" s="61"/>
      <c r="R13211" s="61"/>
      <c r="S13211" s="61"/>
      <c r="T13211" s="61"/>
      <c r="U13211" s="61"/>
      <c r="V13211" s="61"/>
      <c r="W13211" s="61"/>
      <c r="X13211" s="61"/>
      <c r="Y13211" s="61"/>
      <c r="Z13211" s="61"/>
      <c r="AA13211" s="61"/>
      <c r="AB13211" s="61"/>
      <c r="AC13211" s="61"/>
      <c r="AD13211" s="61"/>
      <c r="AE13211" s="61"/>
      <c r="AF13211" s="61"/>
      <c r="AG13211" s="61"/>
      <c r="AH13211" s="61"/>
      <c r="AI13211" s="61"/>
      <c r="AJ13211" s="61"/>
      <c r="AK13211" s="61"/>
      <c r="AL13211" s="61"/>
      <c r="AM13211" s="61"/>
      <c r="AN13211" s="61"/>
      <c r="AO13211" s="61"/>
      <c r="AP13211" s="62"/>
      <c r="AQ13211" s="61"/>
      <c r="AR13211" s="61"/>
      <c r="AS13211" s="61"/>
      <c r="AT13211" s="61"/>
      <c r="AU13211" s="61"/>
      <c r="AV13211" s="61"/>
      <c r="AW13211" s="60"/>
    </row>
    <row r="13212" s="59" customFormat="1" customHeight="1" spans="1:49">
      <c r="A13212" s="60"/>
      <c r="B13212" s="60"/>
      <c r="C13212" s="60"/>
      <c r="D13212" s="60"/>
      <c r="H13212" s="61"/>
      <c r="I13212" s="61"/>
      <c r="J13212" s="61"/>
      <c r="K13212" s="61"/>
      <c r="L13212" s="61"/>
      <c r="M13212" s="61"/>
      <c r="N13212" s="61"/>
      <c r="O13212" s="61"/>
      <c r="P13212" s="61"/>
      <c r="Q13212" s="61"/>
      <c r="R13212" s="61"/>
      <c r="S13212" s="61"/>
      <c r="T13212" s="61"/>
      <c r="U13212" s="61"/>
      <c r="V13212" s="61"/>
      <c r="W13212" s="61"/>
      <c r="X13212" s="61"/>
      <c r="Y13212" s="61"/>
      <c r="Z13212" s="61"/>
      <c r="AA13212" s="61"/>
      <c r="AB13212" s="61"/>
      <c r="AC13212" s="61"/>
      <c r="AD13212" s="61"/>
      <c r="AE13212" s="61"/>
      <c r="AF13212" s="61"/>
      <c r="AG13212" s="61"/>
      <c r="AH13212" s="61"/>
      <c r="AI13212" s="61"/>
      <c r="AJ13212" s="61"/>
      <c r="AK13212" s="61"/>
      <c r="AL13212" s="61"/>
      <c r="AM13212" s="61"/>
      <c r="AN13212" s="61"/>
      <c r="AO13212" s="61"/>
      <c r="AP13212" s="62"/>
      <c r="AQ13212" s="61"/>
      <c r="AR13212" s="61"/>
      <c r="AS13212" s="61"/>
      <c r="AT13212" s="61"/>
      <c r="AU13212" s="61"/>
      <c r="AV13212" s="61"/>
      <c r="AW13212" s="60"/>
    </row>
    <row r="13213" s="59" customFormat="1" customHeight="1" spans="1:49">
      <c r="A13213" s="60"/>
      <c r="B13213" s="60"/>
      <c r="C13213" s="60"/>
      <c r="D13213" s="60"/>
      <c r="H13213" s="61"/>
      <c r="I13213" s="61"/>
      <c r="J13213" s="61"/>
      <c r="K13213" s="61"/>
      <c r="L13213" s="61"/>
      <c r="M13213" s="61"/>
      <c r="N13213" s="61"/>
      <c r="O13213" s="61"/>
      <c r="P13213" s="61"/>
      <c r="Q13213" s="61"/>
      <c r="R13213" s="61"/>
      <c r="S13213" s="61"/>
      <c r="T13213" s="61"/>
      <c r="U13213" s="61"/>
      <c r="V13213" s="61"/>
      <c r="W13213" s="61"/>
      <c r="X13213" s="61"/>
      <c r="Y13213" s="61"/>
      <c r="Z13213" s="61"/>
      <c r="AA13213" s="61"/>
      <c r="AB13213" s="61"/>
      <c r="AC13213" s="61"/>
      <c r="AD13213" s="61"/>
      <c r="AE13213" s="61"/>
      <c r="AF13213" s="61"/>
      <c r="AG13213" s="61"/>
      <c r="AH13213" s="61"/>
      <c r="AI13213" s="61"/>
      <c r="AJ13213" s="61"/>
      <c r="AK13213" s="61"/>
      <c r="AL13213" s="61"/>
      <c r="AM13213" s="61"/>
      <c r="AN13213" s="61"/>
      <c r="AO13213" s="61"/>
      <c r="AP13213" s="62"/>
      <c r="AQ13213" s="61"/>
      <c r="AR13213" s="61"/>
      <c r="AS13213" s="61"/>
      <c r="AT13213" s="61"/>
      <c r="AU13213" s="61"/>
      <c r="AV13213" s="61"/>
      <c r="AW13213" s="60"/>
    </row>
    <row r="13214" s="59" customFormat="1" customHeight="1" spans="1:49">
      <c r="A13214" s="60"/>
      <c r="B13214" s="60"/>
      <c r="C13214" s="60"/>
      <c r="D13214" s="60"/>
      <c r="H13214" s="61"/>
      <c r="I13214" s="61"/>
      <c r="J13214" s="61"/>
      <c r="K13214" s="61"/>
      <c r="L13214" s="61"/>
      <c r="M13214" s="61"/>
      <c r="N13214" s="61"/>
      <c r="O13214" s="61"/>
      <c r="P13214" s="61"/>
      <c r="Q13214" s="61"/>
      <c r="R13214" s="61"/>
      <c r="S13214" s="61"/>
      <c r="T13214" s="61"/>
      <c r="U13214" s="61"/>
      <c r="V13214" s="61"/>
      <c r="W13214" s="61"/>
      <c r="X13214" s="61"/>
      <c r="Y13214" s="61"/>
      <c r="Z13214" s="61"/>
      <c r="AA13214" s="61"/>
      <c r="AB13214" s="61"/>
      <c r="AC13214" s="61"/>
      <c r="AD13214" s="61"/>
      <c r="AE13214" s="61"/>
      <c r="AF13214" s="61"/>
      <c r="AG13214" s="61"/>
      <c r="AH13214" s="61"/>
      <c r="AI13214" s="61"/>
      <c r="AJ13214" s="61"/>
      <c r="AK13214" s="61"/>
      <c r="AL13214" s="61"/>
      <c r="AM13214" s="61"/>
      <c r="AN13214" s="61"/>
      <c r="AO13214" s="61"/>
      <c r="AP13214" s="62"/>
      <c r="AQ13214" s="61"/>
      <c r="AR13214" s="61"/>
      <c r="AS13214" s="61"/>
      <c r="AT13214" s="61"/>
      <c r="AU13214" s="61"/>
      <c r="AV13214" s="61"/>
      <c r="AW13214" s="60"/>
    </row>
    <row r="13215" s="59" customFormat="1" customHeight="1" spans="1:49">
      <c r="A13215" s="60"/>
      <c r="B13215" s="60"/>
      <c r="C13215" s="60"/>
      <c r="D13215" s="60"/>
      <c r="H13215" s="61"/>
      <c r="I13215" s="61"/>
      <c r="J13215" s="61"/>
      <c r="K13215" s="61"/>
      <c r="L13215" s="61"/>
      <c r="M13215" s="61"/>
      <c r="N13215" s="61"/>
      <c r="O13215" s="61"/>
      <c r="P13215" s="61"/>
      <c r="Q13215" s="61"/>
      <c r="R13215" s="61"/>
      <c r="S13215" s="61"/>
      <c r="T13215" s="61"/>
      <c r="U13215" s="61"/>
      <c r="V13215" s="61"/>
      <c r="W13215" s="61"/>
      <c r="X13215" s="61"/>
      <c r="Y13215" s="61"/>
      <c r="Z13215" s="61"/>
      <c r="AA13215" s="61"/>
      <c r="AB13215" s="61"/>
      <c r="AC13215" s="61"/>
      <c r="AD13215" s="61"/>
      <c r="AE13215" s="61"/>
      <c r="AF13215" s="61"/>
      <c r="AG13215" s="61"/>
      <c r="AH13215" s="61"/>
      <c r="AI13215" s="61"/>
      <c r="AJ13215" s="61"/>
      <c r="AK13215" s="61"/>
      <c r="AL13215" s="61"/>
      <c r="AM13215" s="61"/>
      <c r="AN13215" s="61"/>
      <c r="AO13215" s="61"/>
      <c r="AP13215" s="62"/>
      <c r="AQ13215" s="61"/>
      <c r="AR13215" s="61"/>
      <c r="AS13215" s="61"/>
      <c r="AT13215" s="61"/>
      <c r="AU13215" s="61"/>
      <c r="AV13215" s="61"/>
      <c r="AW13215" s="60"/>
    </row>
    <row r="13216" s="59" customFormat="1" customHeight="1" spans="1:49">
      <c r="A13216" s="60"/>
      <c r="B13216" s="60"/>
      <c r="C13216" s="60"/>
      <c r="D13216" s="60"/>
      <c r="H13216" s="61"/>
      <c r="I13216" s="61"/>
      <c r="J13216" s="61"/>
      <c r="K13216" s="61"/>
      <c r="L13216" s="61"/>
      <c r="M13216" s="61"/>
      <c r="N13216" s="61"/>
      <c r="O13216" s="61"/>
      <c r="P13216" s="61"/>
      <c r="Q13216" s="61"/>
      <c r="R13216" s="61"/>
      <c r="S13216" s="61"/>
      <c r="T13216" s="61"/>
      <c r="U13216" s="61"/>
      <c r="V13216" s="61"/>
      <c r="W13216" s="61"/>
      <c r="X13216" s="61"/>
      <c r="Y13216" s="61"/>
      <c r="Z13216" s="61"/>
      <c r="AA13216" s="61"/>
      <c r="AB13216" s="61"/>
      <c r="AC13216" s="61"/>
      <c r="AD13216" s="61"/>
      <c r="AE13216" s="61"/>
      <c r="AF13216" s="61"/>
      <c r="AG13216" s="61"/>
      <c r="AH13216" s="61"/>
      <c r="AI13216" s="61"/>
      <c r="AJ13216" s="61"/>
      <c r="AK13216" s="61"/>
      <c r="AL13216" s="61"/>
      <c r="AM13216" s="61"/>
      <c r="AN13216" s="61"/>
      <c r="AO13216" s="61"/>
      <c r="AP13216" s="62"/>
      <c r="AQ13216" s="61"/>
      <c r="AR13216" s="61"/>
      <c r="AS13216" s="61"/>
      <c r="AT13216" s="61"/>
      <c r="AU13216" s="61"/>
      <c r="AV13216" s="61"/>
      <c r="AW13216" s="60"/>
    </row>
    <row r="13217" s="59" customFormat="1" customHeight="1" spans="1:49">
      <c r="A13217" s="60"/>
      <c r="B13217" s="60"/>
      <c r="C13217" s="60"/>
      <c r="D13217" s="60"/>
      <c r="H13217" s="61"/>
      <c r="I13217" s="61"/>
      <c r="J13217" s="61"/>
      <c r="K13217" s="61"/>
      <c r="L13217" s="61"/>
      <c r="M13217" s="61"/>
      <c r="N13217" s="61"/>
      <c r="O13217" s="61"/>
      <c r="P13217" s="61"/>
      <c r="Q13217" s="61"/>
      <c r="R13217" s="61"/>
      <c r="S13217" s="61"/>
      <c r="T13217" s="61"/>
      <c r="U13217" s="61"/>
      <c r="V13217" s="61"/>
      <c r="W13217" s="61"/>
      <c r="X13217" s="61"/>
      <c r="Y13217" s="61"/>
      <c r="Z13217" s="61"/>
      <c r="AA13217" s="61"/>
      <c r="AB13217" s="61"/>
      <c r="AC13217" s="61"/>
      <c r="AD13217" s="61"/>
      <c r="AE13217" s="61"/>
      <c r="AF13217" s="61"/>
      <c r="AG13217" s="61"/>
      <c r="AH13217" s="61"/>
      <c r="AI13217" s="61"/>
      <c r="AJ13217" s="61"/>
      <c r="AK13217" s="61"/>
      <c r="AL13217" s="61"/>
      <c r="AM13217" s="61"/>
      <c r="AN13217" s="61"/>
      <c r="AO13217" s="61"/>
      <c r="AP13217" s="62"/>
      <c r="AQ13217" s="61"/>
      <c r="AR13217" s="61"/>
      <c r="AS13217" s="61"/>
      <c r="AT13217" s="61"/>
      <c r="AU13217" s="61"/>
      <c r="AV13217" s="61"/>
      <c r="AW13217" s="60"/>
    </row>
    <row r="13218" s="59" customFormat="1" customHeight="1" spans="1:49">
      <c r="A13218" s="60"/>
      <c r="B13218" s="60"/>
      <c r="C13218" s="60"/>
      <c r="D13218" s="60"/>
      <c r="H13218" s="61"/>
      <c r="I13218" s="61"/>
      <c r="J13218" s="61"/>
      <c r="K13218" s="61"/>
      <c r="L13218" s="61"/>
      <c r="M13218" s="61"/>
      <c r="N13218" s="61"/>
      <c r="O13218" s="61"/>
      <c r="P13218" s="61"/>
      <c r="Q13218" s="61"/>
      <c r="R13218" s="61"/>
      <c r="S13218" s="61"/>
      <c r="T13218" s="61"/>
      <c r="U13218" s="61"/>
      <c r="V13218" s="61"/>
      <c r="W13218" s="61"/>
      <c r="X13218" s="61"/>
      <c r="Y13218" s="61"/>
      <c r="Z13218" s="61"/>
      <c r="AA13218" s="61"/>
      <c r="AB13218" s="61"/>
      <c r="AC13218" s="61"/>
      <c r="AD13218" s="61"/>
      <c r="AE13218" s="61"/>
      <c r="AF13218" s="61"/>
      <c r="AG13218" s="61"/>
      <c r="AH13218" s="61"/>
      <c r="AI13218" s="61"/>
      <c r="AJ13218" s="61"/>
      <c r="AK13218" s="61"/>
      <c r="AL13218" s="61"/>
      <c r="AM13218" s="61"/>
      <c r="AN13218" s="61"/>
      <c r="AO13218" s="61"/>
      <c r="AP13218" s="62"/>
      <c r="AQ13218" s="61"/>
      <c r="AR13218" s="61"/>
      <c r="AS13218" s="61"/>
      <c r="AT13218" s="61"/>
      <c r="AU13218" s="61"/>
      <c r="AV13218" s="61"/>
      <c r="AW13218" s="60"/>
    </row>
    <row r="13219" s="59" customFormat="1" customHeight="1" spans="1:49">
      <c r="A13219" s="60"/>
      <c r="B13219" s="60"/>
      <c r="C13219" s="60"/>
      <c r="D13219" s="60"/>
      <c r="H13219" s="61"/>
      <c r="I13219" s="61"/>
      <c r="J13219" s="61"/>
      <c r="K13219" s="61"/>
      <c r="L13219" s="61"/>
      <c r="M13219" s="61"/>
      <c r="N13219" s="61"/>
      <c r="O13219" s="61"/>
      <c r="P13219" s="61"/>
      <c r="Q13219" s="61"/>
      <c r="R13219" s="61"/>
      <c r="S13219" s="61"/>
      <c r="T13219" s="61"/>
      <c r="U13219" s="61"/>
      <c r="V13219" s="61"/>
      <c r="W13219" s="61"/>
      <c r="X13219" s="61"/>
      <c r="Y13219" s="61"/>
      <c r="Z13219" s="61"/>
      <c r="AA13219" s="61"/>
      <c r="AB13219" s="61"/>
      <c r="AC13219" s="61"/>
      <c r="AD13219" s="61"/>
      <c r="AE13219" s="61"/>
      <c r="AF13219" s="61"/>
      <c r="AG13219" s="61"/>
      <c r="AH13219" s="61"/>
      <c r="AI13219" s="61"/>
      <c r="AJ13219" s="61"/>
      <c r="AK13219" s="61"/>
      <c r="AL13219" s="61"/>
      <c r="AM13219" s="61"/>
      <c r="AN13219" s="61"/>
      <c r="AO13219" s="61"/>
      <c r="AP13219" s="62"/>
      <c r="AQ13219" s="61"/>
      <c r="AR13219" s="61"/>
      <c r="AS13219" s="61"/>
      <c r="AT13219" s="61"/>
      <c r="AU13219" s="61"/>
      <c r="AV13219" s="61"/>
      <c r="AW13219" s="60"/>
    </row>
    <row r="13220" s="59" customFormat="1" customHeight="1" spans="1:49">
      <c r="A13220" s="60"/>
      <c r="B13220" s="60"/>
      <c r="C13220" s="60"/>
      <c r="D13220" s="60"/>
      <c r="H13220" s="61"/>
      <c r="I13220" s="61"/>
      <c r="J13220" s="61"/>
      <c r="K13220" s="61"/>
      <c r="L13220" s="61"/>
      <c r="M13220" s="61"/>
      <c r="N13220" s="61"/>
      <c r="O13220" s="61"/>
      <c r="P13220" s="61"/>
      <c r="Q13220" s="61"/>
      <c r="R13220" s="61"/>
      <c r="S13220" s="61"/>
      <c r="T13220" s="61"/>
      <c r="U13220" s="61"/>
      <c r="V13220" s="61"/>
      <c r="W13220" s="61"/>
      <c r="X13220" s="61"/>
      <c r="Y13220" s="61"/>
      <c r="Z13220" s="61"/>
      <c r="AA13220" s="61"/>
      <c r="AB13220" s="61"/>
      <c r="AC13220" s="61"/>
      <c r="AD13220" s="61"/>
      <c r="AE13220" s="61"/>
      <c r="AF13220" s="61"/>
      <c r="AG13220" s="61"/>
      <c r="AH13220" s="61"/>
      <c r="AI13220" s="61"/>
      <c r="AJ13220" s="61"/>
      <c r="AK13220" s="61"/>
      <c r="AL13220" s="61"/>
      <c r="AM13220" s="61"/>
      <c r="AN13220" s="61"/>
      <c r="AO13220" s="61"/>
      <c r="AP13220" s="62"/>
      <c r="AQ13220" s="61"/>
      <c r="AR13220" s="61"/>
      <c r="AS13220" s="61"/>
      <c r="AT13220" s="61"/>
      <c r="AU13220" s="61"/>
      <c r="AV13220" s="61"/>
      <c r="AW13220" s="60"/>
    </row>
    <row r="13221" s="59" customFormat="1" customHeight="1" spans="1:49">
      <c r="A13221" s="60"/>
      <c r="B13221" s="60"/>
      <c r="C13221" s="60"/>
      <c r="D13221" s="60"/>
      <c r="H13221" s="61"/>
      <c r="I13221" s="61"/>
      <c r="J13221" s="61"/>
      <c r="K13221" s="61"/>
      <c r="L13221" s="61"/>
      <c r="M13221" s="61"/>
      <c r="N13221" s="61"/>
      <c r="O13221" s="61"/>
      <c r="P13221" s="61"/>
      <c r="Q13221" s="61"/>
      <c r="R13221" s="61"/>
      <c r="S13221" s="61"/>
      <c r="T13221" s="61"/>
      <c r="U13221" s="61"/>
      <c r="V13221" s="61"/>
      <c r="W13221" s="61"/>
      <c r="X13221" s="61"/>
      <c r="Y13221" s="61"/>
      <c r="Z13221" s="61"/>
      <c r="AA13221" s="61"/>
      <c r="AB13221" s="61"/>
      <c r="AC13221" s="61"/>
      <c r="AD13221" s="61"/>
      <c r="AE13221" s="61"/>
      <c r="AF13221" s="61"/>
      <c r="AG13221" s="61"/>
      <c r="AH13221" s="61"/>
      <c r="AI13221" s="61"/>
      <c r="AJ13221" s="61"/>
      <c r="AK13221" s="61"/>
      <c r="AL13221" s="61"/>
      <c r="AM13221" s="61"/>
      <c r="AN13221" s="61"/>
      <c r="AO13221" s="61"/>
      <c r="AP13221" s="62"/>
      <c r="AQ13221" s="61"/>
      <c r="AR13221" s="61"/>
      <c r="AS13221" s="61"/>
      <c r="AT13221" s="61"/>
      <c r="AU13221" s="61"/>
      <c r="AV13221" s="61"/>
      <c r="AW13221" s="60"/>
    </row>
    <row r="13222" s="59" customFormat="1" customHeight="1" spans="1:49">
      <c r="A13222" s="60"/>
      <c r="B13222" s="60"/>
      <c r="C13222" s="60"/>
      <c r="D13222" s="60"/>
      <c r="H13222" s="61"/>
      <c r="I13222" s="61"/>
      <c r="J13222" s="61"/>
      <c r="K13222" s="61"/>
      <c r="L13222" s="61"/>
      <c r="M13222" s="61"/>
      <c r="N13222" s="61"/>
      <c r="O13222" s="61"/>
      <c r="P13222" s="61"/>
      <c r="Q13222" s="61"/>
      <c r="R13222" s="61"/>
      <c r="S13222" s="61"/>
      <c r="T13222" s="61"/>
      <c r="U13222" s="61"/>
      <c r="V13222" s="61"/>
      <c r="W13222" s="61"/>
      <c r="X13222" s="61"/>
      <c r="Y13222" s="61"/>
      <c r="Z13222" s="61"/>
      <c r="AA13222" s="61"/>
      <c r="AB13222" s="61"/>
      <c r="AC13222" s="61"/>
      <c r="AD13222" s="61"/>
      <c r="AE13222" s="61"/>
      <c r="AF13222" s="61"/>
      <c r="AG13222" s="61"/>
      <c r="AH13222" s="61"/>
      <c r="AI13222" s="61"/>
      <c r="AJ13222" s="61"/>
      <c r="AK13222" s="61"/>
      <c r="AL13222" s="61"/>
      <c r="AM13222" s="61"/>
      <c r="AN13222" s="61"/>
      <c r="AO13222" s="61"/>
      <c r="AP13222" s="62"/>
      <c r="AQ13222" s="61"/>
      <c r="AR13222" s="61"/>
      <c r="AS13222" s="61"/>
      <c r="AT13222" s="61"/>
      <c r="AU13222" s="61"/>
      <c r="AV13222" s="61"/>
      <c r="AW13222" s="60"/>
    </row>
    <row r="13223" s="59" customFormat="1" customHeight="1" spans="1:49">
      <c r="A13223" s="60"/>
      <c r="B13223" s="60"/>
      <c r="C13223" s="60"/>
      <c r="D13223" s="60"/>
      <c r="H13223" s="61"/>
      <c r="I13223" s="61"/>
      <c r="J13223" s="61"/>
      <c r="K13223" s="61"/>
      <c r="L13223" s="61"/>
      <c r="M13223" s="61"/>
      <c r="N13223" s="61"/>
      <c r="O13223" s="61"/>
      <c r="P13223" s="61"/>
      <c r="Q13223" s="61"/>
      <c r="R13223" s="61"/>
      <c r="S13223" s="61"/>
      <c r="T13223" s="61"/>
      <c r="U13223" s="61"/>
      <c r="V13223" s="61"/>
      <c r="W13223" s="61"/>
      <c r="X13223" s="61"/>
      <c r="Y13223" s="61"/>
      <c r="Z13223" s="61"/>
      <c r="AA13223" s="61"/>
      <c r="AB13223" s="61"/>
      <c r="AC13223" s="61"/>
      <c r="AD13223" s="61"/>
      <c r="AE13223" s="61"/>
      <c r="AF13223" s="61"/>
      <c r="AG13223" s="61"/>
      <c r="AH13223" s="61"/>
      <c r="AI13223" s="61"/>
      <c r="AJ13223" s="61"/>
      <c r="AK13223" s="61"/>
      <c r="AL13223" s="61"/>
      <c r="AM13223" s="61"/>
      <c r="AN13223" s="61"/>
      <c r="AO13223" s="61"/>
      <c r="AP13223" s="62"/>
      <c r="AQ13223" s="61"/>
      <c r="AR13223" s="61"/>
      <c r="AS13223" s="61"/>
      <c r="AT13223" s="61"/>
      <c r="AU13223" s="61"/>
      <c r="AV13223" s="61"/>
      <c r="AW13223" s="60"/>
    </row>
    <row r="13224" s="59" customFormat="1" customHeight="1" spans="1:49">
      <c r="A13224" s="60"/>
      <c r="B13224" s="60"/>
      <c r="C13224" s="60"/>
      <c r="D13224" s="60"/>
      <c r="H13224" s="61"/>
      <c r="I13224" s="61"/>
      <c r="J13224" s="61"/>
      <c r="K13224" s="61"/>
      <c r="L13224" s="61"/>
      <c r="M13224" s="61"/>
      <c r="N13224" s="61"/>
      <c r="O13224" s="61"/>
      <c r="P13224" s="61"/>
      <c r="Q13224" s="61"/>
      <c r="R13224" s="61"/>
      <c r="S13224" s="61"/>
      <c r="T13224" s="61"/>
      <c r="U13224" s="61"/>
      <c r="V13224" s="61"/>
      <c r="W13224" s="61"/>
      <c r="X13224" s="61"/>
      <c r="Y13224" s="61"/>
      <c r="Z13224" s="61"/>
      <c r="AA13224" s="61"/>
      <c r="AB13224" s="61"/>
      <c r="AC13224" s="61"/>
      <c r="AD13224" s="61"/>
      <c r="AE13224" s="61"/>
      <c r="AF13224" s="61"/>
      <c r="AG13224" s="61"/>
      <c r="AH13224" s="61"/>
      <c r="AI13224" s="61"/>
      <c r="AJ13224" s="61"/>
      <c r="AK13224" s="61"/>
      <c r="AL13224" s="61"/>
      <c r="AM13224" s="61"/>
      <c r="AN13224" s="61"/>
      <c r="AO13224" s="61"/>
      <c r="AP13224" s="62"/>
      <c r="AQ13224" s="61"/>
      <c r="AR13224" s="61"/>
      <c r="AS13224" s="61"/>
      <c r="AT13224" s="61"/>
      <c r="AU13224" s="61"/>
      <c r="AV13224" s="61"/>
      <c r="AW13224" s="60"/>
    </row>
    <row r="13225" s="59" customFormat="1" customHeight="1" spans="1:49">
      <c r="A13225" s="60"/>
      <c r="B13225" s="60"/>
      <c r="C13225" s="60"/>
      <c r="D13225" s="60"/>
      <c r="H13225" s="61"/>
      <c r="I13225" s="61"/>
      <c r="J13225" s="61"/>
      <c r="K13225" s="61"/>
      <c r="L13225" s="61"/>
      <c r="M13225" s="61"/>
      <c r="N13225" s="61"/>
      <c r="O13225" s="61"/>
      <c r="P13225" s="61"/>
      <c r="Q13225" s="61"/>
      <c r="R13225" s="61"/>
      <c r="S13225" s="61"/>
      <c r="T13225" s="61"/>
      <c r="U13225" s="61"/>
      <c r="V13225" s="61"/>
      <c r="W13225" s="61"/>
      <c r="X13225" s="61"/>
      <c r="Y13225" s="61"/>
      <c r="Z13225" s="61"/>
      <c r="AA13225" s="61"/>
      <c r="AB13225" s="61"/>
      <c r="AC13225" s="61"/>
      <c r="AD13225" s="61"/>
      <c r="AE13225" s="61"/>
      <c r="AF13225" s="61"/>
      <c r="AG13225" s="61"/>
      <c r="AH13225" s="61"/>
      <c r="AI13225" s="61"/>
      <c r="AJ13225" s="61"/>
      <c r="AK13225" s="61"/>
      <c r="AL13225" s="61"/>
      <c r="AM13225" s="61"/>
      <c r="AN13225" s="61"/>
      <c r="AO13225" s="61"/>
      <c r="AP13225" s="62"/>
      <c r="AQ13225" s="61"/>
      <c r="AR13225" s="61"/>
      <c r="AS13225" s="61"/>
      <c r="AT13225" s="61"/>
      <c r="AU13225" s="61"/>
      <c r="AV13225" s="61"/>
      <c r="AW13225" s="60"/>
    </row>
    <row r="13226" s="59" customFormat="1" customHeight="1" spans="1:49">
      <c r="A13226" s="60"/>
      <c r="B13226" s="60"/>
      <c r="C13226" s="60"/>
      <c r="D13226" s="60"/>
      <c r="H13226" s="61"/>
      <c r="I13226" s="61"/>
      <c r="J13226" s="61"/>
      <c r="K13226" s="61"/>
      <c r="L13226" s="61"/>
      <c r="M13226" s="61"/>
      <c r="N13226" s="61"/>
      <c r="O13226" s="61"/>
      <c r="P13226" s="61"/>
      <c r="Q13226" s="61"/>
      <c r="R13226" s="61"/>
      <c r="S13226" s="61"/>
      <c r="T13226" s="61"/>
      <c r="U13226" s="61"/>
      <c r="V13226" s="61"/>
      <c r="W13226" s="61"/>
      <c r="X13226" s="61"/>
      <c r="Y13226" s="61"/>
      <c r="Z13226" s="61"/>
      <c r="AA13226" s="61"/>
      <c r="AB13226" s="61"/>
      <c r="AC13226" s="61"/>
      <c r="AD13226" s="61"/>
      <c r="AE13226" s="61"/>
      <c r="AF13226" s="61"/>
      <c r="AG13226" s="61"/>
      <c r="AH13226" s="61"/>
      <c r="AI13226" s="61"/>
      <c r="AJ13226" s="61"/>
      <c r="AK13226" s="61"/>
      <c r="AL13226" s="61"/>
      <c r="AM13226" s="61"/>
      <c r="AN13226" s="61"/>
      <c r="AO13226" s="61"/>
      <c r="AP13226" s="62"/>
      <c r="AQ13226" s="61"/>
      <c r="AR13226" s="61"/>
      <c r="AS13226" s="61"/>
      <c r="AT13226" s="61"/>
      <c r="AU13226" s="61"/>
      <c r="AV13226" s="61"/>
      <c r="AW13226" s="60"/>
    </row>
    <row r="13227" s="59" customFormat="1" customHeight="1" spans="1:49">
      <c r="A13227" s="60"/>
      <c r="B13227" s="60"/>
      <c r="C13227" s="60"/>
      <c r="D13227" s="60"/>
      <c r="H13227" s="61"/>
      <c r="I13227" s="61"/>
      <c r="J13227" s="61"/>
      <c r="K13227" s="61"/>
      <c r="L13227" s="61"/>
      <c r="M13227" s="61"/>
      <c r="N13227" s="61"/>
      <c r="O13227" s="61"/>
      <c r="P13227" s="61"/>
      <c r="Q13227" s="61"/>
      <c r="R13227" s="61"/>
      <c r="S13227" s="61"/>
      <c r="T13227" s="61"/>
      <c r="U13227" s="61"/>
      <c r="V13227" s="61"/>
      <c r="W13227" s="61"/>
      <c r="X13227" s="61"/>
      <c r="Y13227" s="61"/>
      <c r="Z13227" s="61"/>
      <c r="AA13227" s="61"/>
      <c r="AB13227" s="61"/>
      <c r="AC13227" s="61"/>
      <c r="AD13227" s="61"/>
      <c r="AE13227" s="61"/>
      <c r="AF13227" s="61"/>
      <c r="AG13227" s="61"/>
      <c r="AH13227" s="61"/>
      <c r="AI13227" s="61"/>
      <c r="AJ13227" s="61"/>
      <c r="AK13227" s="61"/>
      <c r="AL13227" s="61"/>
      <c r="AM13227" s="61"/>
      <c r="AN13227" s="61"/>
      <c r="AO13227" s="61"/>
      <c r="AP13227" s="62"/>
      <c r="AQ13227" s="61"/>
      <c r="AR13227" s="61"/>
      <c r="AS13227" s="61"/>
      <c r="AT13227" s="61"/>
      <c r="AU13227" s="61"/>
      <c r="AV13227" s="61"/>
      <c r="AW13227" s="60"/>
    </row>
    <row r="13228" s="59" customFormat="1" customHeight="1" spans="1:49">
      <c r="A13228" s="60"/>
      <c r="B13228" s="60"/>
      <c r="C13228" s="60"/>
      <c r="D13228" s="60"/>
      <c r="H13228" s="61"/>
      <c r="I13228" s="61"/>
      <c r="J13228" s="61"/>
      <c r="K13228" s="61"/>
      <c r="L13228" s="61"/>
      <c r="M13228" s="61"/>
      <c r="N13228" s="61"/>
      <c r="O13228" s="61"/>
      <c r="P13228" s="61"/>
      <c r="Q13228" s="61"/>
      <c r="R13228" s="61"/>
      <c r="S13228" s="61"/>
      <c r="T13228" s="61"/>
      <c r="U13228" s="61"/>
      <c r="V13228" s="61"/>
      <c r="W13228" s="61"/>
      <c r="X13228" s="61"/>
      <c r="Y13228" s="61"/>
      <c r="Z13228" s="61"/>
      <c r="AA13228" s="61"/>
      <c r="AB13228" s="61"/>
      <c r="AC13228" s="61"/>
      <c r="AD13228" s="61"/>
      <c r="AE13228" s="61"/>
      <c r="AF13228" s="61"/>
      <c r="AG13228" s="61"/>
      <c r="AH13228" s="61"/>
      <c r="AI13228" s="61"/>
      <c r="AJ13228" s="61"/>
      <c r="AK13228" s="61"/>
      <c r="AL13228" s="61"/>
      <c r="AM13228" s="61"/>
      <c r="AN13228" s="61"/>
      <c r="AO13228" s="61"/>
      <c r="AP13228" s="62"/>
      <c r="AQ13228" s="61"/>
      <c r="AR13228" s="61"/>
      <c r="AS13228" s="61"/>
      <c r="AT13228" s="61"/>
      <c r="AU13228" s="61"/>
      <c r="AV13228" s="61"/>
      <c r="AW13228" s="60"/>
    </row>
    <row r="13229" s="59" customFormat="1" customHeight="1" spans="1:49">
      <c r="A13229" s="60"/>
      <c r="B13229" s="60"/>
      <c r="C13229" s="60"/>
      <c r="D13229" s="60"/>
      <c r="H13229" s="61"/>
      <c r="I13229" s="61"/>
      <c r="J13229" s="61"/>
      <c r="K13229" s="61"/>
      <c r="L13229" s="61"/>
      <c r="M13229" s="61"/>
      <c r="N13229" s="61"/>
      <c r="O13229" s="61"/>
      <c r="P13229" s="61"/>
      <c r="Q13229" s="61"/>
      <c r="R13229" s="61"/>
      <c r="S13229" s="61"/>
      <c r="T13229" s="61"/>
      <c r="U13229" s="61"/>
      <c r="V13229" s="61"/>
      <c r="W13229" s="61"/>
      <c r="X13229" s="61"/>
      <c r="Y13229" s="61"/>
      <c r="Z13229" s="61"/>
      <c r="AA13229" s="61"/>
      <c r="AB13229" s="61"/>
      <c r="AC13229" s="61"/>
      <c r="AD13229" s="61"/>
      <c r="AE13229" s="61"/>
      <c r="AF13229" s="61"/>
      <c r="AG13229" s="61"/>
      <c r="AH13229" s="61"/>
      <c r="AI13229" s="61"/>
      <c r="AJ13229" s="61"/>
      <c r="AK13229" s="61"/>
      <c r="AL13229" s="61"/>
      <c r="AM13229" s="61"/>
      <c r="AN13229" s="61"/>
      <c r="AO13229" s="61"/>
      <c r="AP13229" s="62"/>
      <c r="AQ13229" s="61"/>
      <c r="AR13229" s="61"/>
      <c r="AS13229" s="61"/>
      <c r="AT13229" s="61"/>
      <c r="AU13229" s="61"/>
      <c r="AV13229" s="61"/>
      <c r="AW13229" s="60"/>
    </row>
    <row r="13230" s="59" customFormat="1" customHeight="1" spans="1:49">
      <c r="A13230" s="60"/>
      <c r="B13230" s="60"/>
      <c r="C13230" s="60"/>
      <c r="D13230" s="60"/>
      <c r="H13230" s="61"/>
      <c r="I13230" s="61"/>
      <c r="J13230" s="61"/>
      <c r="K13230" s="61"/>
      <c r="L13230" s="61"/>
      <c r="M13230" s="61"/>
      <c r="N13230" s="61"/>
      <c r="O13230" s="61"/>
      <c r="P13230" s="61"/>
      <c r="Q13230" s="61"/>
      <c r="R13230" s="61"/>
      <c r="S13230" s="61"/>
      <c r="T13230" s="61"/>
      <c r="U13230" s="61"/>
      <c r="V13230" s="61"/>
      <c r="W13230" s="61"/>
      <c r="X13230" s="61"/>
      <c r="Y13230" s="61"/>
      <c r="Z13230" s="61"/>
      <c r="AA13230" s="61"/>
      <c r="AB13230" s="61"/>
      <c r="AC13230" s="61"/>
      <c r="AD13230" s="61"/>
      <c r="AE13230" s="61"/>
      <c r="AF13230" s="61"/>
      <c r="AG13230" s="61"/>
      <c r="AH13230" s="61"/>
      <c r="AI13230" s="61"/>
      <c r="AJ13230" s="61"/>
      <c r="AK13230" s="61"/>
      <c r="AL13230" s="61"/>
      <c r="AM13230" s="61"/>
      <c r="AN13230" s="61"/>
      <c r="AO13230" s="61"/>
      <c r="AP13230" s="62"/>
      <c r="AQ13230" s="61"/>
      <c r="AR13230" s="61"/>
      <c r="AS13230" s="61"/>
      <c r="AT13230" s="61"/>
      <c r="AU13230" s="61"/>
      <c r="AV13230" s="61"/>
      <c r="AW13230" s="60"/>
    </row>
    <row r="13231" s="59" customFormat="1" customHeight="1" spans="1:49">
      <c r="A13231" s="60"/>
      <c r="B13231" s="60"/>
      <c r="C13231" s="60"/>
      <c r="D13231" s="60"/>
      <c r="H13231" s="61"/>
      <c r="I13231" s="61"/>
      <c r="J13231" s="61"/>
      <c r="K13231" s="61"/>
      <c r="L13231" s="61"/>
      <c r="M13231" s="61"/>
      <c r="N13231" s="61"/>
      <c r="O13231" s="61"/>
      <c r="P13231" s="61"/>
      <c r="Q13231" s="61"/>
      <c r="R13231" s="61"/>
      <c r="S13231" s="61"/>
      <c r="T13231" s="61"/>
      <c r="U13231" s="61"/>
      <c r="V13231" s="61"/>
      <c r="W13231" s="61"/>
      <c r="X13231" s="61"/>
      <c r="Y13231" s="61"/>
      <c r="Z13231" s="61"/>
      <c r="AA13231" s="61"/>
      <c r="AB13231" s="61"/>
      <c r="AC13231" s="61"/>
      <c r="AD13231" s="61"/>
      <c r="AE13231" s="61"/>
      <c r="AF13231" s="61"/>
      <c r="AG13231" s="61"/>
      <c r="AH13231" s="61"/>
      <c r="AI13231" s="61"/>
      <c r="AJ13231" s="61"/>
      <c r="AK13231" s="61"/>
      <c r="AL13231" s="61"/>
      <c r="AM13231" s="61"/>
      <c r="AN13231" s="61"/>
      <c r="AO13231" s="61"/>
      <c r="AP13231" s="62"/>
      <c r="AQ13231" s="61"/>
      <c r="AR13231" s="61"/>
      <c r="AS13231" s="61"/>
      <c r="AT13231" s="61"/>
      <c r="AU13231" s="61"/>
      <c r="AV13231" s="61"/>
      <c r="AW13231" s="60"/>
    </row>
    <row r="13232" s="59" customFormat="1" customHeight="1" spans="1:49">
      <c r="A13232" s="60"/>
      <c r="B13232" s="60"/>
      <c r="C13232" s="60"/>
      <c r="D13232" s="60"/>
      <c r="H13232" s="61"/>
      <c r="I13232" s="61"/>
      <c r="J13232" s="61"/>
      <c r="K13232" s="61"/>
      <c r="L13232" s="61"/>
      <c r="M13232" s="61"/>
      <c r="N13232" s="61"/>
      <c r="O13232" s="61"/>
      <c r="P13232" s="61"/>
      <c r="Q13232" s="61"/>
      <c r="R13232" s="61"/>
      <c r="S13232" s="61"/>
      <c r="T13232" s="61"/>
      <c r="U13232" s="61"/>
      <c r="V13232" s="61"/>
      <c r="W13232" s="61"/>
      <c r="X13232" s="61"/>
      <c r="Y13232" s="61"/>
      <c r="Z13232" s="61"/>
      <c r="AA13232" s="61"/>
      <c r="AB13232" s="61"/>
      <c r="AC13232" s="61"/>
      <c r="AD13232" s="61"/>
      <c r="AE13232" s="61"/>
      <c r="AF13232" s="61"/>
      <c r="AG13232" s="61"/>
      <c r="AH13232" s="61"/>
      <c r="AI13232" s="61"/>
      <c r="AJ13232" s="61"/>
      <c r="AK13232" s="61"/>
      <c r="AL13232" s="61"/>
      <c r="AM13232" s="61"/>
      <c r="AN13232" s="61"/>
      <c r="AO13232" s="61"/>
      <c r="AP13232" s="62"/>
      <c r="AQ13232" s="61"/>
      <c r="AR13232" s="61"/>
      <c r="AS13232" s="61"/>
      <c r="AT13232" s="61"/>
      <c r="AU13232" s="61"/>
      <c r="AV13232" s="61"/>
      <c r="AW13232" s="60"/>
    </row>
    <row r="13233" s="59" customFormat="1" customHeight="1" spans="1:49">
      <c r="A13233" s="60"/>
      <c r="B13233" s="60"/>
      <c r="C13233" s="60"/>
      <c r="D13233" s="60"/>
      <c r="H13233" s="61"/>
      <c r="I13233" s="61"/>
      <c r="J13233" s="61"/>
      <c r="K13233" s="61"/>
      <c r="L13233" s="61"/>
      <c r="M13233" s="61"/>
      <c r="N13233" s="61"/>
      <c r="O13233" s="61"/>
      <c r="P13233" s="61"/>
      <c r="Q13233" s="61"/>
      <c r="R13233" s="61"/>
      <c r="S13233" s="61"/>
      <c r="T13233" s="61"/>
      <c r="U13233" s="61"/>
      <c r="V13233" s="61"/>
      <c r="W13233" s="61"/>
      <c r="X13233" s="61"/>
      <c r="Y13233" s="61"/>
      <c r="Z13233" s="61"/>
      <c r="AA13233" s="61"/>
      <c r="AB13233" s="61"/>
      <c r="AC13233" s="61"/>
      <c r="AD13233" s="61"/>
      <c r="AE13233" s="61"/>
      <c r="AF13233" s="61"/>
      <c r="AG13233" s="61"/>
      <c r="AH13233" s="61"/>
      <c r="AI13233" s="61"/>
      <c r="AJ13233" s="61"/>
      <c r="AK13233" s="61"/>
      <c r="AL13233" s="61"/>
      <c r="AM13233" s="61"/>
      <c r="AN13233" s="61"/>
      <c r="AO13233" s="61"/>
      <c r="AP13233" s="62"/>
      <c r="AQ13233" s="61"/>
      <c r="AR13233" s="61"/>
      <c r="AS13233" s="61"/>
      <c r="AT13233" s="61"/>
      <c r="AU13233" s="61"/>
      <c r="AV13233" s="61"/>
      <c r="AW13233" s="60"/>
    </row>
    <row r="13234" s="59" customFormat="1" customHeight="1" spans="1:49">
      <c r="A13234" s="60"/>
      <c r="B13234" s="60"/>
      <c r="C13234" s="60"/>
      <c r="D13234" s="60"/>
      <c r="H13234" s="61"/>
      <c r="I13234" s="61"/>
      <c r="J13234" s="61"/>
      <c r="K13234" s="61"/>
      <c r="L13234" s="61"/>
      <c r="M13234" s="61"/>
      <c r="N13234" s="61"/>
      <c r="O13234" s="61"/>
      <c r="P13234" s="61"/>
      <c r="Q13234" s="61"/>
      <c r="R13234" s="61"/>
      <c r="S13234" s="61"/>
      <c r="T13234" s="61"/>
      <c r="U13234" s="61"/>
      <c r="V13234" s="61"/>
      <c r="W13234" s="61"/>
      <c r="X13234" s="61"/>
      <c r="Y13234" s="61"/>
      <c r="Z13234" s="61"/>
      <c r="AA13234" s="61"/>
      <c r="AB13234" s="61"/>
      <c r="AC13234" s="61"/>
      <c r="AD13234" s="61"/>
      <c r="AE13234" s="61"/>
      <c r="AF13234" s="61"/>
      <c r="AG13234" s="61"/>
      <c r="AH13234" s="61"/>
      <c r="AI13234" s="61"/>
      <c r="AJ13234" s="61"/>
      <c r="AK13234" s="61"/>
      <c r="AL13234" s="61"/>
      <c r="AM13234" s="61"/>
      <c r="AN13234" s="61"/>
      <c r="AO13234" s="61"/>
      <c r="AP13234" s="62"/>
      <c r="AQ13234" s="61"/>
      <c r="AR13234" s="61"/>
      <c r="AS13234" s="61"/>
      <c r="AT13234" s="61"/>
      <c r="AU13234" s="61"/>
      <c r="AV13234" s="61"/>
      <c r="AW13234" s="60"/>
    </row>
    <row r="13235" s="59" customFormat="1" customHeight="1" spans="1:49">
      <c r="A13235" s="60"/>
      <c r="B13235" s="60"/>
      <c r="C13235" s="60"/>
      <c r="D13235" s="60"/>
      <c r="H13235" s="61"/>
      <c r="I13235" s="61"/>
      <c r="J13235" s="61"/>
      <c r="K13235" s="61"/>
      <c r="L13235" s="61"/>
      <c r="M13235" s="61"/>
      <c r="N13235" s="61"/>
      <c r="O13235" s="61"/>
      <c r="P13235" s="61"/>
      <c r="Q13235" s="61"/>
      <c r="R13235" s="61"/>
      <c r="S13235" s="61"/>
      <c r="T13235" s="61"/>
      <c r="U13235" s="61"/>
      <c r="V13235" s="61"/>
      <c r="W13235" s="61"/>
      <c r="X13235" s="61"/>
      <c r="Y13235" s="61"/>
      <c r="Z13235" s="61"/>
      <c r="AA13235" s="61"/>
      <c r="AB13235" s="61"/>
      <c r="AC13235" s="61"/>
      <c r="AD13235" s="61"/>
      <c r="AE13235" s="61"/>
      <c r="AF13235" s="61"/>
      <c r="AG13235" s="61"/>
      <c r="AH13235" s="61"/>
      <c r="AI13235" s="61"/>
      <c r="AJ13235" s="61"/>
      <c r="AK13235" s="61"/>
      <c r="AL13235" s="61"/>
      <c r="AM13235" s="61"/>
      <c r="AN13235" s="61"/>
      <c r="AO13235" s="61"/>
      <c r="AP13235" s="62"/>
      <c r="AQ13235" s="61"/>
      <c r="AR13235" s="61"/>
      <c r="AS13235" s="61"/>
      <c r="AT13235" s="61"/>
      <c r="AU13235" s="61"/>
      <c r="AV13235" s="61"/>
      <c r="AW13235" s="60"/>
    </row>
    <row r="13236" s="59" customFormat="1" customHeight="1" spans="1:49">
      <c r="A13236" s="60"/>
      <c r="B13236" s="60"/>
      <c r="C13236" s="60"/>
      <c r="D13236" s="60"/>
      <c r="H13236" s="61"/>
      <c r="I13236" s="61"/>
      <c r="J13236" s="61"/>
      <c r="K13236" s="61"/>
      <c r="L13236" s="61"/>
      <c r="M13236" s="61"/>
      <c r="N13236" s="61"/>
      <c r="O13236" s="61"/>
      <c r="P13236" s="61"/>
      <c r="Q13236" s="61"/>
      <c r="R13236" s="61"/>
      <c r="S13236" s="61"/>
      <c r="T13236" s="61"/>
      <c r="U13236" s="61"/>
      <c r="V13236" s="61"/>
      <c r="W13236" s="61"/>
      <c r="X13236" s="61"/>
      <c r="Y13236" s="61"/>
      <c r="Z13236" s="61"/>
      <c r="AA13236" s="61"/>
      <c r="AB13236" s="61"/>
      <c r="AC13236" s="61"/>
      <c r="AD13236" s="61"/>
      <c r="AE13236" s="61"/>
      <c r="AF13236" s="61"/>
      <c r="AG13236" s="61"/>
      <c r="AH13236" s="61"/>
      <c r="AI13236" s="61"/>
      <c r="AJ13236" s="61"/>
      <c r="AK13236" s="61"/>
      <c r="AL13236" s="61"/>
      <c r="AM13236" s="61"/>
      <c r="AN13236" s="61"/>
      <c r="AO13236" s="61"/>
      <c r="AP13236" s="62"/>
      <c r="AQ13236" s="61"/>
      <c r="AR13236" s="61"/>
      <c r="AS13236" s="61"/>
      <c r="AT13236" s="61"/>
      <c r="AU13236" s="61"/>
      <c r="AV13236" s="61"/>
      <c r="AW13236" s="60"/>
    </row>
    <row r="13237" s="59" customFormat="1" customHeight="1" spans="1:49">
      <c r="A13237" s="60"/>
      <c r="B13237" s="60"/>
      <c r="C13237" s="60"/>
      <c r="D13237" s="60"/>
      <c r="H13237" s="61"/>
      <c r="I13237" s="61"/>
      <c r="J13237" s="61"/>
      <c r="K13237" s="61"/>
      <c r="L13237" s="61"/>
      <c r="M13237" s="61"/>
      <c r="N13237" s="61"/>
      <c r="O13237" s="61"/>
      <c r="P13237" s="61"/>
      <c r="Q13237" s="61"/>
      <c r="R13237" s="61"/>
      <c r="S13237" s="61"/>
      <c r="T13237" s="61"/>
      <c r="U13237" s="61"/>
      <c r="V13237" s="61"/>
      <c r="W13237" s="61"/>
      <c r="X13237" s="61"/>
      <c r="Y13237" s="61"/>
      <c r="Z13237" s="61"/>
      <c r="AA13237" s="61"/>
      <c r="AB13237" s="61"/>
      <c r="AC13237" s="61"/>
      <c r="AD13237" s="61"/>
      <c r="AE13237" s="61"/>
      <c r="AF13237" s="61"/>
      <c r="AG13237" s="61"/>
      <c r="AH13237" s="61"/>
      <c r="AI13237" s="61"/>
      <c r="AJ13237" s="61"/>
      <c r="AK13237" s="61"/>
      <c r="AL13237" s="61"/>
      <c r="AM13237" s="61"/>
      <c r="AN13237" s="61"/>
      <c r="AO13237" s="61"/>
      <c r="AP13237" s="62"/>
      <c r="AQ13237" s="61"/>
      <c r="AR13237" s="61"/>
      <c r="AS13237" s="61"/>
      <c r="AT13237" s="61"/>
      <c r="AU13237" s="61"/>
      <c r="AV13237" s="61"/>
      <c r="AW13237" s="60"/>
    </row>
    <row r="13238" s="59" customFormat="1" customHeight="1" spans="1:49">
      <c r="A13238" s="60"/>
      <c r="B13238" s="60"/>
      <c r="C13238" s="60"/>
      <c r="D13238" s="60"/>
      <c r="H13238" s="61"/>
      <c r="I13238" s="61"/>
      <c r="J13238" s="61"/>
      <c r="K13238" s="61"/>
      <c r="L13238" s="61"/>
      <c r="M13238" s="61"/>
      <c r="N13238" s="61"/>
      <c r="O13238" s="61"/>
      <c r="P13238" s="61"/>
      <c r="Q13238" s="61"/>
      <c r="R13238" s="61"/>
      <c r="S13238" s="61"/>
      <c r="T13238" s="61"/>
      <c r="U13238" s="61"/>
      <c r="V13238" s="61"/>
      <c r="W13238" s="61"/>
      <c r="X13238" s="61"/>
      <c r="Y13238" s="61"/>
      <c r="Z13238" s="61"/>
      <c r="AA13238" s="61"/>
      <c r="AB13238" s="61"/>
      <c r="AC13238" s="61"/>
      <c r="AD13238" s="61"/>
      <c r="AE13238" s="61"/>
      <c r="AF13238" s="61"/>
      <c r="AG13238" s="61"/>
      <c r="AH13238" s="61"/>
      <c r="AI13238" s="61"/>
      <c r="AJ13238" s="61"/>
      <c r="AK13238" s="61"/>
      <c r="AL13238" s="61"/>
      <c r="AM13238" s="61"/>
      <c r="AN13238" s="61"/>
      <c r="AO13238" s="61"/>
      <c r="AP13238" s="62"/>
      <c r="AQ13238" s="61"/>
      <c r="AR13238" s="61"/>
      <c r="AS13238" s="61"/>
      <c r="AT13238" s="61"/>
      <c r="AU13238" s="61"/>
      <c r="AV13238" s="61"/>
      <c r="AW13238" s="60"/>
    </row>
    <row r="13239" s="59" customFormat="1" customHeight="1" spans="1:49">
      <c r="A13239" s="60"/>
      <c r="B13239" s="60"/>
      <c r="C13239" s="60"/>
      <c r="D13239" s="60"/>
      <c r="H13239" s="61"/>
      <c r="I13239" s="61"/>
      <c r="J13239" s="61"/>
      <c r="K13239" s="61"/>
      <c r="L13239" s="61"/>
      <c r="M13239" s="61"/>
      <c r="N13239" s="61"/>
      <c r="O13239" s="61"/>
      <c r="P13239" s="61"/>
      <c r="Q13239" s="61"/>
      <c r="R13239" s="61"/>
      <c r="S13239" s="61"/>
      <c r="T13239" s="61"/>
      <c r="U13239" s="61"/>
      <c r="V13239" s="61"/>
      <c r="W13239" s="61"/>
      <c r="X13239" s="61"/>
      <c r="Y13239" s="61"/>
      <c r="Z13239" s="61"/>
      <c r="AA13239" s="61"/>
      <c r="AB13239" s="61"/>
      <c r="AC13239" s="61"/>
      <c r="AD13239" s="61"/>
      <c r="AE13239" s="61"/>
      <c r="AF13239" s="61"/>
      <c r="AG13239" s="61"/>
      <c r="AH13239" s="61"/>
      <c r="AI13239" s="61"/>
      <c r="AJ13239" s="61"/>
      <c r="AK13239" s="61"/>
      <c r="AL13239" s="61"/>
      <c r="AM13239" s="61"/>
      <c r="AN13239" s="61"/>
      <c r="AO13239" s="61"/>
      <c r="AP13239" s="62"/>
      <c r="AQ13239" s="61"/>
      <c r="AR13239" s="61"/>
      <c r="AS13239" s="61"/>
      <c r="AT13239" s="61"/>
      <c r="AU13239" s="61"/>
      <c r="AV13239" s="61"/>
      <c r="AW13239" s="60"/>
    </row>
    <row r="13240" s="59" customFormat="1" customHeight="1" spans="1:49">
      <c r="A13240" s="60"/>
      <c r="B13240" s="60"/>
      <c r="C13240" s="60"/>
      <c r="D13240" s="60"/>
      <c r="H13240" s="61"/>
      <c r="I13240" s="61"/>
      <c r="J13240" s="61"/>
      <c r="K13240" s="61"/>
      <c r="L13240" s="61"/>
      <c r="M13240" s="61"/>
      <c r="N13240" s="61"/>
      <c r="O13240" s="61"/>
      <c r="P13240" s="61"/>
      <c r="Q13240" s="61"/>
      <c r="R13240" s="61"/>
      <c r="S13240" s="61"/>
      <c r="T13240" s="61"/>
      <c r="U13240" s="61"/>
      <c r="V13240" s="61"/>
      <c r="W13240" s="61"/>
      <c r="X13240" s="61"/>
      <c r="Y13240" s="61"/>
      <c r="Z13240" s="61"/>
      <c r="AA13240" s="61"/>
      <c r="AB13240" s="61"/>
      <c r="AC13240" s="61"/>
      <c r="AD13240" s="61"/>
      <c r="AE13240" s="61"/>
      <c r="AF13240" s="61"/>
      <c r="AG13240" s="61"/>
      <c r="AH13240" s="61"/>
      <c r="AI13240" s="61"/>
      <c r="AJ13240" s="61"/>
      <c r="AK13240" s="61"/>
      <c r="AL13240" s="61"/>
      <c r="AM13240" s="61"/>
      <c r="AN13240" s="61"/>
      <c r="AO13240" s="61"/>
      <c r="AP13240" s="62"/>
      <c r="AQ13240" s="61"/>
      <c r="AR13240" s="61"/>
      <c r="AS13240" s="61"/>
      <c r="AT13240" s="61"/>
      <c r="AU13240" s="61"/>
      <c r="AV13240" s="61"/>
      <c r="AW13240" s="60"/>
    </row>
    <row r="13241" s="59" customFormat="1" customHeight="1" spans="1:49">
      <c r="A13241" s="60"/>
      <c r="B13241" s="60"/>
      <c r="C13241" s="60"/>
      <c r="D13241" s="60"/>
      <c r="H13241" s="61"/>
      <c r="I13241" s="61"/>
      <c r="J13241" s="61"/>
      <c r="K13241" s="61"/>
      <c r="L13241" s="61"/>
      <c r="M13241" s="61"/>
      <c r="N13241" s="61"/>
      <c r="O13241" s="61"/>
      <c r="P13241" s="61"/>
      <c r="Q13241" s="61"/>
      <c r="R13241" s="61"/>
      <c r="S13241" s="61"/>
      <c r="T13241" s="61"/>
      <c r="U13241" s="61"/>
      <c r="V13241" s="61"/>
      <c r="W13241" s="61"/>
      <c r="X13241" s="61"/>
      <c r="Y13241" s="61"/>
      <c r="Z13241" s="61"/>
      <c r="AA13241" s="61"/>
      <c r="AB13241" s="61"/>
      <c r="AC13241" s="61"/>
      <c r="AD13241" s="61"/>
      <c r="AE13241" s="61"/>
      <c r="AF13241" s="61"/>
      <c r="AG13241" s="61"/>
      <c r="AH13241" s="61"/>
      <c r="AI13241" s="61"/>
      <c r="AJ13241" s="61"/>
      <c r="AK13241" s="61"/>
      <c r="AL13241" s="61"/>
      <c r="AM13241" s="61"/>
      <c r="AN13241" s="61"/>
      <c r="AO13241" s="61"/>
      <c r="AP13241" s="62"/>
      <c r="AQ13241" s="61"/>
      <c r="AR13241" s="61"/>
      <c r="AS13241" s="61"/>
      <c r="AT13241" s="61"/>
      <c r="AU13241" s="61"/>
      <c r="AV13241" s="61"/>
      <c r="AW13241" s="60"/>
    </row>
    <row r="13242" s="59" customFormat="1" customHeight="1" spans="1:49">
      <c r="A13242" s="60"/>
      <c r="B13242" s="60"/>
      <c r="C13242" s="60"/>
      <c r="D13242" s="60"/>
      <c r="H13242" s="61"/>
      <c r="I13242" s="61"/>
      <c r="J13242" s="61"/>
      <c r="K13242" s="61"/>
      <c r="L13242" s="61"/>
      <c r="M13242" s="61"/>
      <c r="N13242" s="61"/>
      <c r="O13242" s="61"/>
      <c r="P13242" s="61"/>
      <c r="Q13242" s="61"/>
      <c r="R13242" s="61"/>
      <c r="S13242" s="61"/>
      <c r="T13242" s="61"/>
      <c r="U13242" s="61"/>
      <c r="V13242" s="61"/>
      <c r="W13242" s="61"/>
      <c r="X13242" s="61"/>
      <c r="Y13242" s="61"/>
      <c r="Z13242" s="61"/>
      <c r="AA13242" s="61"/>
      <c r="AB13242" s="61"/>
      <c r="AC13242" s="61"/>
      <c r="AD13242" s="61"/>
      <c r="AE13242" s="61"/>
      <c r="AF13242" s="61"/>
      <c r="AG13242" s="61"/>
      <c r="AH13242" s="61"/>
      <c r="AI13242" s="61"/>
      <c r="AJ13242" s="61"/>
      <c r="AK13242" s="61"/>
      <c r="AL13242" s="61"/>
      <c r="AM13242" s="61"/>
      <c r="AN13242" s="61"/>
      <c r="AO13242" s="61"/>
      <c r="AP13242" s="62"/>
      <c r="AQ13242" s="61"/>
      <c r="AR13242" s="61"/>
      <c r="AS13242" s="61"/>
      <c r="AT13242" s="61"/>
      <c r="AU13242" s="61"/>
      <c r="AV13242" s="61"/>
      <c r="AW13242" s="60"/>
    </row>
    <row r="13243" s="59" customFormat="1" customHeight="1" spans="1:49">
      <c r="A13243" s="60"/>
      <c r="B13243" s="60"/>
      <c r="C13243" s="60"/>
      <c r="D13243" s="60"/>
      <c r="H13243" s="61"/>
      <c r="I13243" s="61"/>
      <c r="J13243" s="61"/>
      <c r="K13243" s="61"/>
      <c r="L13243" s="61"/>
      <c r="M13243" s="61"/>
      <c r="N13243" s="61"/>
      <c r="O13243" s="61"/>
      <c r="P13243" s="61"/>
      <c r="Q13243" s="61"/>
      <c r="R13243" s="61"/>
      <c r="S13243" s="61"/>
      <c r="T13243" s="61"/>
      <c r="U13243" s="61"/>
      <c r="V13243" s="61"/>
      <c r="W13243" s="61"/>
      <c r="X13243" s="61"/>
      <c r="Y13243" s="61"/>
      <c r="Z13243" s="61"/>
      <c r="AA13243" s="61"/>
      <c r="AB13243" s="61"/>
      <c r="AC13243" s="61"/>
      <c r="AD13243" s="61"/>
      <c r="AE13243" s="61"/>
      <c r="AF13243" s="61"/>
      <c r="AG13243" s="61"/>
      <c r="AH13243" s="61"/>
      <c r="AI13243" s="61"/>
      <c r="AJ13243" s="61"/>
      <c r="AK13243" s="61"/>
      <c r="AL13243" s="61"/>
      <c r="AM13243" s="61"/>
      <c r="AN13243" s="61"/>
      <c r="AO13243" s="61"/>
      <c r="AP13243" s="62"/>
      <c r="AQ13243" s="61"/>
      <c r="AR13243" s="61"/>
      <c r="AS13243" s="61"/>
      <c r="AT13243" s="61"/>
      <c r="AU13243" s="61"/>
      <c r="AV13243" s="61"/>
      <c r="AW13243" s="60"/>
    </row>
    <row r="13244" s="59" customFormat="1" customHeight="1" spans="1:49">
      <c r="A13244" s="60"/>
      <c r="B13244" s="60"/>
      <c r="C13244" s="60"/>
      <c r="D13244" s="60"/>
      <c r="H13244" s="61"/>
      <c r="I13244" s="61"/>
      <c r="J13244" s="61"/>
      <c r="K13244" s="61"/>
      <c r="L13244" s="61"/>
      <c r="M13244" s="61"/>
      <c r="N13244" s="61"/>
      <c r="O13244" s="61"/>
      <c r="P13244" s="61"/>
      <c r="Q13244" s="61"/>
      <c r="R13244" s="61"/>
      <c r="S13244" s="61"/>
      <c r="T13244" s="61"/>
      <c r="U13244" s="61"/>
      <c r="V13244" s="61"/>
      <c r="W13244" s="61"/>
      <c r="X13244" s="61"/>
      <c r="Y13244" s="61"/>
      <c r="Z13244" s="61"/>
      <c r="AA13244" s="61"/>
      <c r="AB13244" s="61"/>
      <c r="AC13244" s="61"/>
      <c r="AD13244" s="61"/>
      <c r="AE13244" s="61"/>
      <c r="AF13244" s="61"/>
      <c r="AG13244" s="61"/>
      <c r="AH13244" s="61"/>
      <c r="AI13244" s="61"/>
      <c r="AJ13244" s="61"/>
      <c r="AK13244" s="61"/>
      <c r="AL13244" s="61"/>
      <c r="AM13244" s="61"/>
      <c r="AN13244" s="61"/>
      <c r="AO13244" s="61"/>
      <c r="AP13244" s="62"/>
      <c r="AQ13244" s="61"/>
      <c r="AR13244" s="61"/>
      <c r="AS13244" s="61"/>
      <c r="AT13244" s="61"/>
      <c r="AU13244" s="61"/>
      <c r="AV13244" s="61"/>
      <c r="AW13244" s="60"/>
    </row>
    <row r="13245" s="59" customFormat="1" customHeight="1" spans="1:49">
      <c r="A13245" s="60"/>
      <c r="B13245" s="60"/>
      <c r="C13245" s="60"/>
      <c r="D13245" s="60"/>
      <c r="H13245" s="61"/>
      <c r="I13245" s="61"/>
      <c r="J13245" s="61"/>
      <c r="K13245" s="61"/>
      <c r="L13245" s="61"/>
      <c r="M13245" s="61"/>
      <c r="N13245" s="61"/>
      <c r="O13245" s="61"/>
      <c r="P13245" s="61"/>
      <c r="Q13245" s="61"/>
      <c r="R13245" s="61"/>
      <c r="S13245" s="61"/>
      <c r="T13245" s="61"/>
      <c r="U13245" s="61"/>
      <c r="V13245" s="61"/>
      <c r="W13245" s="61"/>
      <c r="X13245" s="61"/>
      <c r="Y13245" s="61"/>
      <c r="Z13245" s="61"/>
      <c r="AA13245" s="61"/>
      <c r="AB13245" s="61"/>
      <c r="AC13245" s="61"/>
      <c r="AD13245" s="61"/>
      <c r="AE13245" s="61"/>
      <c r="AF13245" s="61"/>
      <c r="AG13245" s="61"/>
      <c r="AH13245" s="61"/>
      <c r="AI13245" s="61"/>
      <c r="AJ13245" s="61"/>
      <c r="AK13245" s="61"/>
      <c r="AL13245" s="61"/>
      <c r="AM13245" s="61"/>
      <c r="AN13245" s="61"/>
      <c r="AO13245" s="61"/>
      <c r="AP13245" s="62"/>
      <c r="AQ13245" s="61"/>
      <c r="AR13245" s="61"/>
      <c r="AS13245" s="61"/>
      <c r="AT13245" s="61"/>
      <c r="AU13245" s="61"/>
      <c r="AV13245" s="61"/>
      <c r="AW13245" s="60"/>
    </row>
    <row r="13246" s="59" customFormat="1" customHeight="1" spans="1:49">
      <c r="A13246" s="60"/>
      <c r="B13246" s="60"/>
      <c r="C13246" s="60"/>
      <c r="D13246" s="60"/>
      <c r="H13246" s="61"/>
      <c r="I13246" s="61"/>
      <c r="J13246" s="61"/>
      <c r="K13246" s="61"/>
      <c r="L13246" s="61"/>
      <c r="M13246" s="61"/>
      <c r="N13246" s="61"/>
      <c r="O13246" s="61"/>
      <c r="P13246" s="61"/>
      <c r="Q13246" s="61"/>
      <c r="R13246" s="61"/>
      <c r="S13246" s="61"/>
      <c r="T13246" s="61"/>
      <c r="U13246" s="61"/>
      <c r="V13246" s="61"/>
      <c r="W13246" s="61"/>
      <c r="X13246" s="61"/>
      <c r="Y13246" s="61"/>
      <c r="Z13246" s="61"/>
      <c r="AA13246" s="61"/>
      <c r="AB13246" s="61"/>
      <c r="AC13246" s="61"/>
      <c r="AD13246" s="61"/>
      <c r="AE13246" s="61"/>
      <c r="AF13246" s="61"/>
      <c r="AG13246" s="61"/>
      <c r="AH13246" s="61"/>
      <c r="AI13246" s="61"/>
      <c r="AJ13246" s="61"/>
      <c r="AK13246" s="61"/>
      <c r="AL13246" s="61"/>
      <c r="AM13246" s="61"/>
      <c r="AN13246" s="61"/>
      <c r="AO13246" s="61"/>
      <c r="AP13246" s="62"/>
      <c r="AQ13246" s="61"/>
      <c r="AR13246" s="61"/>
      <c r="AS13246" s="61"/>
      <c r="AT13246" s="61"/>
      <c r="AU13246" s="61"/>
      <c r="AV13246" s="61"/>
      <c r="AW13246" s="60"/>
    </row>
    <row r="13247" s="59" customFormat="1" customHeight="1" spans="1:49">
      <c r="A13247" s="60"/>
      <c r="B13247" s="60"/>
      <c r="C13247" s="60"/>
      <c r="D13247" s="60"/>
      <c r="H13247" s="61"/>
      <c r="I13247" s="61"/>
      <c r="J13247" s="61"/>
      <c r="K13247" s="61"/>
      <c r="L13247" s="61"/>
      <c r="M13247" s="61"/>
      <c r="N13247" s="61"/>
      <c r="O13247" s="61"/>
      <c r="P13247" s="61"/>
      <c r="Q13247" s="61"/>
      <c r="R13247" s="61"/>
      <c r="S13247" s="61"/>
      <c r="T13247" s="61"/>
      <c r="U13247" s="61"/>
      <c r="V13247" s="61"/>
      <c r="W13247" s="61"/>
      <c r="X13247" s="61"/>
      <c r="Y13247" s="61"/>
      <c r="Z13247" s="61"/>
      <c r="AA13247" s="61"/>
      <c r="AB13247" s="61"/>
      <c r="AC13247" s="61"/>
      <c r="AD13247" s="61"/>
      <c r="AE13247" s="61"/>
      <c r="AF13247" s="61"/>
      <c r="AG13247" s="61"/>
      <c r="AH13247" s="61"/>
      <c r="AI13247" s="61"/>
      <c r="AJ13247" s="61"/>
      <c r="AK13247" s="61"/>
      <c r="AL13247" s="61"/>
      <c r="AM13247" s="61"/>
      <c r="AN13247" s="61"/>
      <c r="AO13247" s="61"/>
      <c r="AP13247" s="62"/>
      <c r="AQ13247" s="61"/>
      <c r="AR13247" s="61"/>
      <c r="AS13247" s="61"/>
      <c r="AT13247" s="61"/>
      <c r="AU13247" s="61"/>
      <c r="AV13247" s="61"/>
      <c r="AW13247" s="60"/>
    </row>
    <row r="13248" s="59" customFormat="1" customHeight="1" spans="1:49">
      <c r="A13248" s="60"/>
      <c r="B13248" s="60"/>
      <c r="C13248" s="60"/>
      <c r="D13248" s="60"/>
      <c r="H13248" s="61"/>
      <c r="I13248" s="61"/>
      <c r="J13248" s="61"/>
      <c r="K13248" s="61"/>
      <c r="L13248" s="61"/>
      <c r="M13248" s="61"/>
      <c r="N13248" s="61"/>
      <c r="O13248" s="61"/>
      <c r="P13248" s="61"/>
      <c r="Q13248" s="61"/>
      <c r="R13248" s="61"/>
      <c r="S13248" s="61"/>
      <c r="T13248" s="61"/>
      <c r="U13248" s="61"/>
      <c r="V13248" s="61"/>
      <c r="W13248" s="61"/>
      <c r="X13248" s="61"/>
      <c r="Y13248" s="61"/>
      <c r="Z13248" s="61"/>
      <c r="AA13248" s="61"/>
      <c r="AB13248" s="61"/>
      <c r="AC13248" s="61"/>
      <c r="AD13248" s="61"/>
      <c r="AE13248" s="61"/>
      <c r="AF13248" s="61"/>
      <c r="AG13248" s="61"/>
      <c r="AH13248" s="61"/>
      <c r="AI13248" s="61"/>
      <c r="AJ13248" s="61"/>
      <c r="AK13248" s="61"/>
      <c r="AL13248" s="61"/>
      <c r="AM13248" s="61"/>
      <c r="AN13248" s="61"/>
      <c r="AO13248" s="61"/>
      <c r="AP13248" s="62"/>
      <c r="AQ13248" s="61"/>
      <c r="AR13248" s="61"/>
      <c r="AS13248" s="61"/>
      <c r="AT13248" s="61"/>
      <c r="AU13248" s="61"/>
      <c r="AV13248" s="61"/>
      <c r="AW13248" s="60"/>
    </row>
    <row r="13249" s="59" customFormat="1" customHeight="1" spans="1:49">
      <c r="A13249" s="60"/>
      <c r="B13249" s="60"/>
      <c r="C13249" s="60"/>
      <c r="D13249" s="60"/>
      <c r="H13249" s="61"/>
      <c r="I13249" s="61"/>
      <c r="J13249" s="61"/>
      <c r="K13249" s="61"/>
      <c r="L13249" s="61"/>
      <c r="M13249" s="61"/>
      <c r="N13249" s="61"/>
      <c r="O13249" s="61"/>
      <c r="P13249" s="61"/>
      <c r="Q13249" s="61"/>
      <c r="R13249" s="61"/>
      <c r="S13249" s="61"/>
      <c r="T13249" s="61"/>
      <c r="U13249" s="61"/>
      <c r="V13249" s="61"/>
      <c r="W13249" s="61"/>
      <c r="X13249" s="61"/>
      <c r="Y13249" s="61"/>
      <c r="Z13249" s="61"/>
      <c r="AA13249" s="61"/>
      <c r="AB13249" s="61"/>
      <c r="AC13249" s="61"/>
      <c r="AD13249" s="61"/>
      <c r="AE13249" s="61"/>
      <c r="AF13249" s="61"/>
      <c r="AG13249" s="61"/>
      <c r="AH13249" s="61"/>
      <c r="AI13249" s="61"/>
      <c r="AJ13249" s="61"/>
      <c r="AK13249" s="61"/>
      <c r="AL13249" s="61"/>
      <c r="AM13249" s="61"/>
      <c r="AN13249" s="61"/>
      <c r="AO13249" s="61"/>
      <c r="AP13249" s="62"/>
      <c r="AQ13249" s="61"/>
      <c r="AR13249" s="61"/>
      <c r="AS13249" s="61"/>
      <c r="AT13249" s="61"/>
      <c r="AU13249" s="61"/>
      <c r="AV13249" s="61"/>
      <c r="AW13249" s="60"/>
    </row>
    <row r="13250" s="59" customFormat="1" customHeight="1" spans="1:49">
      <c r="A13250" s="60"/>
      <c r="B13250" s="60"/>
      <c r="C13250" s="60"/>
      <c r="D13250" s="60"/>
      <c r="H13250" s="61"/>
      <c r="I13250" s="61"/>
      <c r="J13250" s="61"/>
      <c r="K13250" s="61"/>
      <c r="L13250" s="61"/>
      <c r="M13250" s="61"/>
      <c r="N13250" s="61"/>
      <c r="O13250" s="61"/>
      <c r="P13250" s="61"/>
      <c r="Q13250" s="61"/>
      <c r="R13250" s="61"/>
      <c r="S13250" s="61"/>
      <c r="T13250" s="61"/>
      <c r="U13250" s="61"/>
      <c r="V13250" s="61"/>
      <c r="W13250" s="61"/>
      <c r="X13250" s="61"/>
      <c r="Y13250" s="61"/>
      <c r="Z13250" s="61"/>
      <c r="AA13250" s="61"/>
      <c r="AB13250" s="61"/>
      <c r="AC13250" s="61"/>
      <c r="AD13250" s="61"/>
      <c r="AE13250" s="61"/>
      <c r="AF13250" s="61"/>
      <c r="AG13250" s="61"/>
      <c r="AH13250" s="61"/>
      <c r="AI13250" s="61"/>
      <c r="AJ13250" s="61"/>
      <c r="AK13250" s="61"/>
      <c r="AL13250" s="61"/>
      <c r="AM13250" s="61"/>
      <c r="AN13250" s="61"/>
      <c r="AO13250" s="61"/>
      <c r="AP13250" s="62"/>
      <c r="AQ13250" s="61"/>
      <c r="AR13250" s="61"/>
      <c r="AS13250" s="61"/>
      <c r="AT13250" s="61"/>
      <c r="AU13250" s="61"/>
      <c r="AV13250" s="61"/>
      <c r="AW13250" s="60"/>
    </row>
    <row r="13251" s="59" customFormat="1" customHeight="1" spans="1:49">
      <c r="A13251" s="60"/>
      <c r="B13251" s="60"/>
      <c r="C13251" s="60"/>
      <c r="D13251" s="60"/>
      <c r="H13251" s="61"/>
      <c r="I13251" s="61"/>
      <c r="J13251" s="61"/>
      <c r="K13251" s="61"/>
      <c r="L13251" s="61"/>
      <c r="M13251" s="61"/>
      <c r="N13251" s="61"/>
      <c r="O13251" s="61"/>
      <c r="P13251" s="61"/>
      <c r="Q13251" s="61"/>
      <c r="R13251" s="61"/>
      <c r="S13251" s="61"/>
      <c r="T13251" s="61"/>
      <c r="U13251" s="61"/>
      <c r="V13251" s="61"/>
      <c r="W13251" s="61"/>
      <c r="X13251" s="61"/>
      <c r="Y13251" s="61"/>
      <c r="Z13251" s="61"/>
      <c r="AA13251" s="61"/>
      <c r="AB13251" s="61"/>
      <c r="AC13251" s="61"/>
      <c r="AD13251" s="61"/>
      <c r="AE13251" s="61"/>
      <c r="AF13251" s="61"/>
      <c r="AG13251" s="61"/>
      <c r="AH13251" s="61"/>
      <c r="AI13251" s="61"/>
      <c r="AJ13251" s="61"/>
      <c r="AK13251" s="61"/>
      <c r="AL13251" s="61"/>
      <c r="AM13251" s="61"/>
      <c r="AN13251" s="61"/>
      <c r="AO13251" s="61"/>
      <c r="AP13251" s="62"/>
      <c r="AQ13251" s="61"/>
      <c r="AR13251" s="61"/>
      <c r="AS13251" s="61"/>
      <c r="AT13251" s="61"/>
      <c r="AU13251" s="61"/>
      <c r="AV13251" s="61"/>
      <c r="AW13251" s="60"/>
    </row>
    <row r="13252" s="59" customFormat="1" customHeight="1" spans="1:49">
      <c r="A13252" s="60"/>
      <c r="B13252" s="60"/>
      <c r="C13252" s="60"/>
      <c r="D13252" s="60"/>
      <c r="H13252" s="61"/>
      <c r="I13252" s="61"/>
      <c r="J13252" s="61"/>
      <c r="K13252" s="61"/>
      <c r="L13252" s="61"/>
      <c r="M13252" s="61"/>
      <c r="N13252" s="61"/>
      <c r="O13252" s="61"/>
      <c r="P13252" s="61"/>
      <c r="Q13252" s="61"/>
      <c r="R13252" s="61"/>
      <c r="S13252" s="61"/>
      <c r="T13252" s="61"/>
      <c r="U13252" s="61"/>
      <c r="V13252" s="61"/>
      <c r="W13252" s="61"/>
      <c r="X13252" s="61"/>
      <c r="Y13252" s="61"/>
      <c r="Z13252" s="61"/>
      <c r="AA13252" s="61"/>
      <c r="AB13252" s="61"/>
      <c r="AC13252" s="61"/>
      <c r="AD13252" s="61"/>
      <c r="AE13252" s="61"/>
      <c r="AF13252" s="61"/>
      <c r="AG13252" s="61"/>
      <c r="AH13252" s="61"/>
      <c r="AI13252" s="61"/>
      <c r="AJ13252" s="61"/>
      <c r="AK13252" s="61"/>
      <c r="AL13252" s="61"/>
      <c r="AM13252" s="61"/>
      <c r="AN13252" s="61"/>
      <c r="AO13252" s="61"/>
      <c r="AP13252" s="62"/>
      <c r="AQ13252" s="61"/>
      <c r="AR13252" s="61"/>
      <c r="AS13252" s="61"/>
      <c r="AT13252" s="61"/>
      <c r="AU13252" s="61"/>
      <c r="AV13252" s="61"/>
      <c r="AW13252" s="60"/>
    </row>
    <row r="13253" s="59" customFormat="1" customHeight="1" spans="1:49">
      <c r="A13253" s="60"/>
      <c r="B13253" s="60"/>
      <c r="C13253" s="60"/>
      <c r="D13253" s="60"/>
      <c r="H13253" s="61"/>
      <c r="I13253" s="61"/>
      <c r="J13253" s="61"/>
      <c r="K13253" s="61"/>
      <c r="L13253" s="61"/>
      <c r="M13253" s="61"/>
      <c r="N13253" s="61"/>
      <c r="O13253" s="61"/>
      <c r="P13253" s="61"/>
      <c r="Q13253" s="61"/>
      <c r="R13253" s="61"/>
      <c r="S13253" s="61"/>
      <c r="T13253" s="61"/>
      <c r="U13253" s="61"/>
      <c r="V13253" s="61"/>
      <c r="W13253" s="61"/>
      <c r="X13253" s="61"/>
      <c r="Y13253" s="61"/>
      <c r="Z13253" s="61"/>
      <c r="AA13253" s="61"/>
      <c r="AB13253" s="61"/>
      <c r="AC13253" s="61"/>
      <c r="AD13253" s="61"/>
      <c r="AE13253" s="61"/>
      <c r="AF13253" s="61"/>
      <c r="AG13253" s="61"/>
      <c r="AH13253" s="61"/>
      <c r="AI13253" s="61"/>
      <c r="AJ13253" s="61"/>
      <c r="AK13253" s="61"/>
      <c r="AL13253" s="61"/>
      <c r="AM13253" s="61"/>
      <c r="AN13253" s="61"/>
      <c r="AO13253" s="61"/>
      <c r="AP13253" s="62"/>
      <c r="AQ13253" s="61"/>
      <c r="AR13253" s="61"/>
      <c r="AS13253" s="61"/>
      <c r="AT13253" s="61"/>
      <c r="AU13253" s="61"/>
      <c r="AV13253" s="61"/>
      <c r="AW13253" s="60"/>
    </row>
    <row r="13254" s="59" customFormat="1" customHeight="1" spans="1:49">
      <c r="A13254" s="60"/>
      <c r="B13254" s="60"/>
      <c r="C13254" s="60"/>
      <c r="D13254" s="60"/>
      <c r="H13254" s="61"/>
      <c r="I13254" s="61"/>
      <c r="J13254" s="61"/>
      <c r="K13254" s="61"/>
      <c r="L13254" s="61"/>
      <c r="M13254" s="61"/>
      <c r="N13254" s="61"/>
      <c r="O13254" s="61"/>
      <c r="P13254" s="61"/>
      <c r="Q13254" s="61"/>
      <c r="R13254" s="61"/>
      <c r="S13254" s="61"/>
      <c r="T13254" s="61"/>
      <c r="U13254" s="61"/>
      <c r="V13254" s="61"/>
      <c r="W13254" s="61"/>
      <c r="X13254" s="61"/>
      <c r="Y13254" s="61"/>
      <c r="Z13254" s="61"/>
      <c r="AA13254" s="61"/>
      <c r="AB13254" s="61"/>
      <c r="AC13254" s="61"/>
      <c r="AD13254" s="61"/>
      <c r="AE13254" s="61"/>
      <c r="AF13254" s="61"/>
      <c r="AG13254" s="61"/>
      <c r="AH13254" s="61"/>
      <c r="AI13254" s="61"/>
      <c r="AJ13254" s="61"/>
      <c r="AK13254" s="61"/>
      <c r="AL13254" s="61"/>
      <c r="AM13254" s="61"/>
      <c r="AN13254" s="61"/>
      <c r="AO13254" s="61"/>
      <c r="AP13254" s="62"/>
      <c r="AQ13254" s="61"/>
      <c r="AR13254" s="61"/>
      <c r="AS13254" s="61"/>
      <c r="AT13254" s="61"/>
      <c r="AU13254" s="61"/>
      <c r="AV13254" s="61"/>
      <c r="AW13254" s="60"/>
    </row>
    <row r="13255" s="59" customFormat="1" customHeight="1" spans="1:49">
      <c r="A13255" s="60"/>
      <c r="B13255" s="60"/>
      <c r="C13255" s="60"/>
      <c r="D13255" s="60"/>
      <c r="H13255" s="61"/>
      <c r="I13255" s="61"/>
      <c r="J13255" s="61"/>
      <c r="K13255" s="61"/>
      <c r="L13255" s="61"/>
      <c r="M13255" s="61"/>
      <c r="N13255" s="61"/>
      <c r="O13255" s="61"/>
      <c r="P13255" s="61"/>
      <c r="Q13255" s="61"/>
      <c r="R13255" s="61"/>
      <c r="S13255" s="61"/>
      <c r="T13255" s="61"/>
      <c r="U13255" s="61"/>
      <c r="V13255" s="61"/>
      <c r="W13255" s="61"/>
      <c r="X13255" s="61"/>
      <c r="Y13255" s="61"/>
      <c r="Z13255" s="61"/>
      <c r="AA13255" s="61"/>
      <c r="AB13255" s="61"/>
      <c r="AC13255" s="61"/>
      <c r="AD13255" s="61"/>
      <c r="AE13255" s="61"/>
      <c r="AF13255" s="61"/>
      <c r="AG13255" s="61"/>
      <c r="AH13255" s="61"/>
      <c r="AI13255" s="61"/>
      <c r="AJ13255" s="61"/>
      <c r="AK13255" s="61"/>
      <c r="AL13255" s="61"/>
      <c r="AM13255" s="61"/>
      <c r="AN13255" s="61"/>
      <c r="AO13255" s="61"/>
      <c r="AP13255" s="62"/>
      <c r="AQ13255" s="61"/>
      <c r="AR13255" s="61"/>
      <c r="AS13255" s="61"/>
      <c r="AT13255" s="61"/>
      <c r="AU13255" s="61"/>
      <c r="AV13255" s="61"/>
      <c r="AW13255" s="60"/>
    </row>
    <row r="13256" s="59" customFormat="1" customHeight="1" spans="1:49">
      <c r="A13256" s="60"/>
      <c r="B13256" s="60"/>
      <c r="C13256" s="60"/>
      <c r="D13256" s="60"/>
      <c r="H13256" s="61"/>
      <c r="I13256" s="61"/>
      <c r="J13256" s="61"/>
      <c r="K13256" s="61"/>
      <c r="L13256" s="61"/>
      <c r="M13256" s="61"/>
      <c r="N13256" s="61"/>
      <c r="O13256" s="61"/>
      <c r="P13256" s="61"/>
      <c r="Q13256" s="61"/>
      <c r="R13256" s="61"/>
      <c r="S13256" s="61"/>
      <c r="T13256" s="61"/>
      <c r="U13256" s="61"/>
      <c r="V13256" s="61"/>
      <c r="W13256" s="61"/>
      <c r="X13256" s="61"/>
      <c r="Y13256" s="61"/>
      <c r="Z13256" s="61"/>
      <c r="AA13256" s="61"/>
      <c r="AB13256" s="61"/>
      <c r="AC13256" s="61"/>
      <c r="AD13256" s="61"/>
      <c r="AE13256" s="61"/>
      <c r="AF13256" s="61"/>
      <c r="AG13256" s="61"/>
      <c r="AH13256" s="61"/>
      <c r="AI13256" s="61"/>
      <c r="AJ13256" s="61"/>
      <c r="AK13256" s="61"/>
      <c r="AL13256" s="61"/>
      <c r="AM13256" s="61"/>
      <c r="AN13256" s="61"/>
      <c r="AO13256" s="61"/>
      <c r="AP13256" s="62"/>
      <c r="AQ13256" s="61"/>
      <c r="AR13256" s="61"/>
      <c r="AS13256" s="61"/>
      <c r="AT13256" s="61"/>
      <c r="AU13256" s="61"/>
      <c r="AV13256" s="61"/>
      <c r="AW13256" s="60"/>
    </row>
    <row r="13257" s="59" customFormat="1" customHeight="1" spans="1:49">
      <c r="A13257" s="60"/>
      <c r="B13257" s="60"/>
      <c r="C13257" s="60"/>
      <c r="D13257" s="60"/>
      <c r="H13257" s="61"/>
      <c r="I13257" s="61"/>
      <c r="J13257" s="61"/>
      <c r="K13257" s="61"/>
      <c r="L13257" s="61"/>
      <c r="M13257" s="61"/>
      <c r="N13257" s="61"/>
      <c r="O13257" s="61"/>
      <c r="P13257" s="61"/>
      <c r="Q13257" s="61"/>
      <c r="R13257" s="61"/>
      <c r="S13257" s="61"/>
      <c r="T13257" s="61"/>
      <c r="U13257" s="61"/>
      <c r="V13257" s="61"/>
      <c r="W13257" s="61"/>
      <c r="X13257" s="61"/>
      <c r="Y13257" s="61"/>
      <c r="Z13257" s="61"/>
      <c r="AA13257" s="61"/>
      <c r="AB13257" s="61"/>
      <c r="AC13257" s="61"/>
      <c r="AD13257" s="61"/>
      <c r="AE13257" s="61"/>
      <c r="AF13257" s="61"/>
      <c r="AG13257" s="61"/>
      <c r="AH13257" s="61"/>
      <c r="AI13257" s="61"/>
      <c r="AJ13257" s="61"/>
      <c r="AK13257" s="61"/>
      <c r="AL13257" s="61"/>
      <c r="AM13257" s="61"/>
      <c r="AN13257" s="61"/>
      <c r="AO13257" s="61"/>
      <c r="AP13257" s="62"/>
      <c r="AQ13257" s="61"/>
      <c r="AR13257" s="61"/>
      <c r="AS13257" s="61"/>
      <c r="AT13257" s="61"/>
      <c r="AU13257" s="61"/>
      <c r="AV13257" s="61"/>
      <c r="AW13257" s="60"/>
    </row>
    <row r="13258" s="59" customFormat="1" customHeight="1" spans="1:49">
      <c r="A13258" s="60"/>
      <c r="B13258" s="60"/>
      <c r="C13258" s="60"/>
      <c r="D13258" s="60"/>
      <c r="H13258" s="61"/>
      <c r="I13258" s="61"/>
      <c r="J13258" s="61"/>
      <c r="K13258" s="61"/>
      <c r="L13258" s="61"/>
      <c r="M13258" s="61"/>
      <c r="N13258" s="61"/>
      <c r="O13258" s="61"/>
      <c r="P13258" s="61"/>
      <c r="Q13258" s="61"/>
      <c r="R13258" s="61"/>
      <c r="S13258" s="61"/>
      <c r="T13258" s="61"/>
      <c r="U13258" s="61"/>
      <c r="V13258" s="61"/>
      <c r="W13258" s="61"/>
      <c r="X13258" s="61"/>
      <c r="Y13258" s="61"/>
      <c r="Z13258" s="61"/>
      <c r="AA13258" s="61"/>
      <c r="AB13258" s="61"/>
      <c r="AC13258" s="61"/>
      <c r="AD13258" s="61"/>
      <c r="AE13258" s="61"/>
      <c r="AF13258" s="61"/>
      <c r="AG13258" s="61"/>
      <c r="AH13258" s="61"/>
      <c r="AI13258" s="61"/>
      <c r="AJ13258" s="61"/>
      <c r="AK13258" s="61"/>
      <c r="AL13258" s="61"/>
      <c r="AM13258" s="61"/>
      <c r="AN13258" s="61"/>
      <c r="AO13258" s="61"/>
      <c r="AP13258" s="62"/>
      <c r="AQ13258" s="61"/>
      <c r="AR13258" s="61"/>
      <c r="AS13258" s="61"/>
      <c r="AT13258" s="61"/>
      <c r="AU13258" s="61"/>
      <c r="AV13258" s="61"/>
      <c r="AW13258" s="60"/>
    </row>
    <row r="13259" s="59" customFormat="1" customHeight="1" spans="1:49">
      <c r="A13259" s="60"/>
      <c r="B13259" s="60"/>
      <c r="C13259" s="60"/>
      <c r="D13259" s="60"/>
      <c r="H13259" s="61"/>
      <c r="I13259" s="61"/>
      <c r="J13259" s="61"/>
      <c r="K13259" s="61"/>
      <c r="L13259" s="61"/>
      <c r="M13259" s="61"/>
      <c r="N13259" s="61"/>
      <c r="O13259" s="61"/>
      <c r="P13259" s="61"/>
      <c r="Q13259" s="61"/>
      <c r="R13259" s="61"/>
      <c r="S13259" s="61"/>
      <c r="T13259" s="61"/>
      <c r="U13259" s="61"/>
      <c r="V13259" s="61"/>
      <c r="W13259" s="61"/>
      <c r="X13259" s="61"/>
      <c r="Y13259" s="61"/>
      <c r="Z13259" s="61"/>
      <c r="AA13259" s="61"/>
      <c r="AB13259" s="61"/>
      <c r="AC13259" s="61"/>
      <c r="AD13259" s="61"/>
      <c r="AE13259" s="61"/>
      <c r="AF13259" s="61"/>
      <c r="AG13259" s="61"/>
      <c r="AH13259" s="61"/>
      <c r="AI13259" s="61"/>
      <c r="AJ13259" s="61"/>
      <c r="AK13259" s="61"/>
      <c r="AL13259" s="61"/>
      <c r="AM13259" s="61"/>
      <c r="AN13259" s="61"/>
      <c r="AO13259" s="61"/>
      <c r="AP13259" s="62"/>
      <c r="AQ13259" s="61"/>
      <c r="AR13259" s="61"/>
      <c r="AS13259" s="61"/>
      <c r="AT13259" s="61"/>
      <c r="AU13259" s="61"/>
      <c r="AV13259" s="61"/>
      <c r="AW13259" s="60"/>
    </row>
    <row r="13260" s="59" customFormat="1" customHeight="1" spans="1:49">
      <c r="A13260" s="60"/>
      <c r="B13260" s="60"/>
      <c r="C13260" s="60"/>
      <c r="D13260" s="60"/>
      <c r="H13260" s="61"/>
      <c r="I13260" s="61"/>
      <c r="J13260" s="61"/>
      <c r="K13260" s="61"/>
      <c r="L13260" s="61"/>
      <c r="M13260" s="61"/>
      <c r="N13260" s="61"/>
      <c r="O13260" s="61"/>
      <c r="P13260" s="61"/>
      <c r="Q13260" s="61"/>
      <c r="R13260" s="61"/>
      <c r="S13260" s="61"/>
      <c r="T13260" s="61"/>
      <c r="U13260" s="61"/>
      <c r="V13260" s="61"/>
      <c r="W13260" s="61"/>
      <c r="X13260" s="61"/>
      <c r="Y13260" s="61"/>
      <c r="Z13260" s="61"/>
      <c r="AA13260" s="61"/>
      <c r="AB13260" s="61"/>
      <c r="AC13260" s="61"/>
      <c r="AD13260" s="61"/>
      <c r="AE13260" s="61"/>
      <c r="AF13260" s="61"/>
      <c r="AG13260" s="61"/>
      <c r="AH13260" s="61"/>
      <c r="AI13260" s="61"/>
      <c r="AJ13260" s="61"/>
      <c r="AK13260" s="61"/>
      <c r="AL13260" s="61"/>
      <c r="AM13260" s="61"/>
      <c r="AN13260" s="61"/>
      <c r="AO13260" s="61"/>
      <c r="AP13260" s="62"/>
      <c r="AQ13260" s="61"/>
      <c r="AR13260" s="61"/>
      <c r="AS13260" s="61"/>
      <c r="AT13260" s="61"/>
      <c r="AU13260" s="61"/>
      <c r="AV13260" s="61"/>
      <c r="AW13260" s="60"/>
    </row>
    <row r="13261" s="59" customFormat="1" customHeight="1" spans="1:49">
      <c r="A13261" s="60"/>
      <c r="B13261" s="60"/>
      <c r="C13261" s="60"/>
      <c r="D13261" s="60"/>
      <c r="H13261" s="61"/>
      <c r="I13261" s="61"/>
      <c r="J13261" s="61"/>
      <c r="K13261" s="61"/>
      <c r="L13261" s="61"/>
      <c r="M13261" s="61"/>
      <c r="N13261" s="61"/>
      <c r="O13261" s="61"/>
      <c r="P13261" s="61"/>
      <c r="Q13261" s="61"/>
      <c r="R13261" s="61"/>
      <c r="S13261" s="61"/>
      <c r="T13261" s="61"/>
      <c r="U13261" s="61"/>
      <c r="V13261" s="61"/>
      <c r="W13261" s="61"/>
      <c r="X13261" s="61"/>
      <c r="Y13261" s="61"/>
      <c r="Z13261" s="61"/>
      <c r="AA13261" s="61"/>
      <c r="AB13261" s="61"/>
      <c r="AC13261" s="61"/>
      <c r="AD13261" s="61"/>
      <c r="AE13261" s="61"/>
      <c r="AF13261" s="61"/>
      <c r="AG13261" s="61"/>
      <c r="AH13261" s="61"/>
      <c r="AI13261" s="61"/>
      <c r="AJ13261" s="61"/>
      <c r="AK13261" s="61"/>
      <c r="AL13261" s="61"/>
      <c r="AM13261" s="61"/>
      <c r="AN13261" s="61"/>
      <c r="AO13261" s="61"/>
      <c r="AP13261" s="62"/>
      <c r="AQ13261" s="61"/>
      <c r="AR13261" s="61"/>
      <c r="AS13261" s="61"/>
      <c r="AT13261" s="61"/>
      <c r="AU13261" s="61"/>
      <c r="AV13261" s="61"/>
      <c r="AW13261" s="60"/>
    </row>
    <row r="13262" s="59" customFormat="1" customHeight="1" spans="1:49">
      <c r="A13262" s="60"/>
      <c r="B13262" s="60"/>
      <c r="C13262" s="60"/>
      <c r="D13262" s="60"/>
      <c r="H13262" s="61"/>
      <c r="I13262" s="61"/>
      <c r="J13262" s="61"/>
      <c r="K13262" s="61"/>
      <c r="L13262" s="61"/>
      <c r="M13262" s="61"/>
      <c r="N13262" s="61"/>
      <c r="O13262" s="61"/>
      <c r="P13262" s="61"/>
      <c r="Q13262" s="61"/>
      <c r="R13262" s="61"/>
      <c r="S13262" s="61"/>
      <c r="T13262" s="61"/>
      <c r="U13262" s="61"/>
      <c r="V13262" s="61"/>
      <c r="W13262" s="61"/>
      <c r="X13262" s="61"/>
      <c r="Y13262" s="61"/>
      <c r="Z13262" s="61"/>
      <c r="AA13262" s="61"/>
      <c r="AB13262" s="61"/>
      <c r="AC13262" s="61"/>
      <c r="AD13262" s="61"/>
      <c r="AE13262" s="61"/>
      <c r="AF13262" s="61"/>
      <c r="AG13262" s="61"/>
      <c r="AH13262" s="61"/>
      <c r="AI13262" s="61"/>
      <c r="AJ13262" s="61"/>
      <c r="AK13262" s="61"/>
      <c r="AL13262" s="61"/>
      <c r="AM13262" s="61"/>
      <c r="AN13262" s="61"/>
      <c r="AO13262" s="61"/>
      <c r="AP13262" s="62"/>
      <c r="AQ13262" s="61"/>
      <c r="AR13262" s="61"/>
      <c r="AS13262" s="61"/>
      <c r="AT13262" s="61"/>
      <c r="AU13262" s="61"/>
      <c r="AV13262" s="61"/>
      <c r="AW13262" s="60"/>
    </row>
    <row r="13263" s="59" customFormat="1" customHeight="1" spans="1:49">
      <c r="A13263" s="60"/>
      <c r="B13263" s="60"/>
      <c r="C13263" s="60"/>
      <c r="D13263" s="60"/>
      <c r="H13263" s="61"/>
      <c r="I13263" s="61"/>
      <c r="J13263" s="61"/>
      <c r="K13263" s="61"/>
      <c r="L13263" s="61"/>
      <c r="M13263" s="61"/>
      <c r="N13263" s="61"/>
      <c r="O13263" s="61"/>
      <c r="P13263" s="61"/>
      <c r="Q13263" s="61"/>
      <c r="R13263" s="61"/>
      <c r="S13263" s="61"/>
      <c r="T13263" s="61"/>
      <c r="U13263" s="61"/>
      <c r="V13263" s="61"/>
      <c r="W13263" s="61"/>
      <c r="X13263" s="61"/>
      <c r="Y13263" s="61"/>
      <c r="Z13263" s="61"/>
      <c r="AA13263" s="61"/>
      <c r="AB13263" s="61"/>
      <c r="AC13263" s="61"/>
      <c r="AD13263" s="61"/>
      <c r="AE13263" s="61"/>
      <c r="AF13263" s="61"/>
      <c r="AG13263" s="61"/>
      <c r="AH13263" s="61"/>
      <c r="AI13263" s="61"/>
      <c r="AJ13263" s="61"/>
      <c r="AK13263" s="61"/>
      <c r="AL13263" s="61"/>
      <c r="AM13263" s="61"/>
      <c r="AN13263" s="61"/>
      <c r="AO13263" s="61"/>
      <c r="AP13263" s="62"/>
      <c r="AQ13263" s="61"/>
      <c r="AR13263" s="61"/>
      <c r="AS13263" s="61"/>
      <c r="AT13263" s="61"/>
      <c r="AU13263" s="61"/>
      <c r="AV13263" s="61"/>
      <c r="AW13263" s="60"/>
    </row>
    <row r="13264" s="59" customFormat="1" customHeight="1" spans="1:49">
      <c r="A13264" s="60"/>
      <c r="B13264" s="60"/>
      <c r="C13264" s="60"/>
      <c r="D13264" s="60"/>
      <c r="H13264" s="61"/>
      <c r="I13264" s="61"/>
      <c r="J13264" s="61"/>
      <c r="K13264" s="61"/>
      <c r="L13264" s="61"/>
      <c r="M13264" s="61"/>
      <c r="N13264" s="61"/>
      <c r="O13264" s="61"/>
      <c r="P13264" s="61"/>
      <c r="Q13264" s="61"/>
      <c r="R13264" s="61"/>
      <c r="S13264" s="61"/>
      <c r="T13264" s="61"/>
      <c r="U13264" s="61"/>
      <c r="V13264" s="61"/>
      <c r="W13264" s="61"/>
      <c r="X13264" s="61"/>
      <c r="Y13264" s="61"/>
      <c r="Z13264" s="61"/>
      <c r="AA13264" s="61"/>
      <c r="AB13264" s="61"/>
      <c r="AC13264" s="61"/>
      <c r="AD13264" s="61"/>
      <c r="AE13264" s="61"/>
      <c r="AF13264" s="61"/>
      <c r="AG13264" s="61"/>
      <c r="AH13264" s="61"/>
      <c r="AI13264" s="61"/>
      <c r="AJ13264" s="61"/>
      <c r="AK13264" s="61"/>
      <c r="AL13264" s="61"/>
      <c r="AM13264" s="61"/>
      <c r="AN13264" s="61"/>
      <c r="AO13264" s="61"/>
      <c r="AP13264" s="62"/>
      <c r="AQ13264" s="61"/>
      <c r="AR13264" s="61"/>
      <c r="AS13264" s="61"/>
      <c r="AT13264" s="61"/>
      <c r="AU13264" s="61"/>
      <c r="AV13264" s="61"/>
      <c r="AW13264" s="60"/>
    </row>
    <row r="13265" s="59" customFormat="1" customHeight="1" spans="1:49">
      <c r="A13265" s="60"/>
      <c r="B13265" s="60"/>
      <c r="C13265" s="60"/>
      <c r="D13265" s="60"/>
      <c r="H13265" s="61"/>
      <c r="I13265" s="61"/>
      <c r="J13265" s="61"/>
      <c r="K13265" s="61"/>
      <c r="L13265" s="61"/>
      <c r="M13265" s="61"/>
      <c r="N13265" s="61"/>
      <c r="O13265" s="61"/>
      <c r="P13265" s="61"/>
      <c r="Q13265" s="61"/>
      <c r="R13265" s="61"/>
      <c r="S13265" s="61"/>
      <c r="T13265" s="61"/>
      <c r="U13265" s="61"/>
      <c r="V13265" s="61"/>
      <c r="W13265" s="61"/>
      <c r="X13265" s="61"/>
      <c r="Y13265" s="61"/>
      <c r="Z13265" s="61"/>
      <c r="AA13265" s="61"/>
      <c r="AB13265" s="61"/>
      <c r="AC13265" s="61"/>
      <c r="AD13265" s="61"/>
      <c r="AE13265" s="61"/>
      <c r="AF13265" s="61"/>
      <c r="AG13265" s="61"/>
      <c r="AH13265" s="61"/>
      <c r="AI13265" s="61"/>
      <c r="AJ13265" s="61"/>
      <c r="AK13265" s="61"/>
      <c r="AL13265" s="61"/>
      <c r="AM13265" s="61"/>
      <c r="AN13265" s="61"/>
      <c r="AO13265" s="61"/>
      <c r="AP13265" s="62"/>
      <c r="AQ13265" s="61"/>
      <c r="AR13265" s="61"/>
      <c r="AS13265" s="61"/>
      <c r="AT13265" s="61"/>
      <c r="AU13265" s="61"/>
      <c r="AV13265" s="61"/>
      <c r="AW13265" s="60"/>
    </row>
    <row r="13266" s="59" customFormat="1" customHeight="1" spans="1:49">
      <c r="A13266" s="60"/>
      <c r="B13266" s="60"/>
      <c r="C13266" s="60"/>
      <c r="D13266" s="60"/>
      <c r="H13266" s="61"/>
      <c r="I13266" s="61"/>
      <c r="J13266" s="61"/>
      <c r="K13266" s="61"/>
      <c r="L13266" s="61"/>
      <c r="M13266" s="61"/>
      <c r="N13266" s="61"/>
      <c r="O13266" s="61"/>
      <c r="P13266" s="61"/>
      <c r="Q13266" s="61"/>
      <c r="R13266" s="61"/>
      <c r="S13266" s="61"/>
      <c r="T13266" s="61"/>
      <c r="U13266" s="61"/>
      <c r="V13266" s="61"/>
      <c r="W13266" s="61"/>
      <c r="X13266" s="61"/>
      <c r="Y13266" s="61"/>
      <c r="Z13266" s="61"/>
      <c r="AA13266" s="61"/>
      <c r="AB13266" s="61"/>
      <c r="AC13266" s="61"/>
      <c r="AD13266" s="61"/>
      <c r="AE13266" s="61"/>
      <c r="AF13266" s="61"/>
      <c r="AG13266" s="61"/>
      <c r="AH13266" s="61"/>
      <c r="AI13266" s="61"/>
      <c r="AJ13266" s="61"/>
      <c r="AK13266" s="61"/>
      <c r="AL13266" s="61"/>
      <c r="AM13266" s="61"/>
      <c r="AN13266" s="61"/>
      <c r="AO13266" s="61"/>
      <c r="AP13266" s="62"/>
      <c r="AQ13266" s="61"/>
      <c r="AR13266" s="61"/>
      <c r="AS13266" s="61"/>
      <c r="AT13266" s="61"/>
      <c r="AU13266" s="61"/>
      <c r="AV13266" s="61"/>
      <c r="AW13266" s="60"/>
    </row>
    <row r="13267" s="59" customFormat="1" customHeight="1" spans="1:49">
      <c r="A13267" s="60"/>
      <c r="B13267" s="60"/>
      <c r="C13267" s="60"/>
      <c r="D13267" s="60"/>
      <c r="H13267" s="61"/>
      <c r="I13267" s="61"/>
      <c r="J13267" s="61"/>
      <c r="K13267" s="61"/>
      <c r="L13267" s="61"/>
      <c r="M13267" s="61"/>
      <c r="N13267" s="61"/>
      <c r="O13267" s="61"/>
      <c r="P13267" s="61"/>
      <c r="Q13267" s="61"/>
      <c r="R13267" s="61"/>
      <c r="S13267" s="61"/>
      <c r="T13267" s="61"/>
      <c r="U13267" s="61"/>
      <c r="V13267" s="61"/>
      <c r="W13267" s="61"/>
      <c r="X13267" s="61"/>
      <c r="Y13267" s="61"/>
      <c r="Z13267" s="61"/>
      <c r="AA13267" s="61"/>
      <c r="AB13267" s="61"/>
      <c r="AC13267" s="61"/>
      <c r="AD13267" s="61"/>
      <c r="AE13267" s="61"/>
      <c r="AF13267" s="61"/>
      <c r="AG13267" s="61"/>
      <c r="AH13267" s="61"/>
      <c r="AI13267" s="61"/>
      <c r="AJ13267" s="61"/>
      <c r="AK13267" s="61"/>
      <c r="AL13267" s="61"/>
      <c r="AM13267" s="61"/>
      <c r="AN13267" s="61"/>
      <c r="AO13267" s="61"/>
      <c r="AP13267" s="62"/>
      <c r="AQ13267" s="61"/>
      <c r="AR13267" s="61"/>
      <c r="AS13267" s="61"/>
      <c r="AT13267" s="61"/>
      <c r="AU13267" s="61"/>
      <c r="AV13267" s="61"/>
      <c r="AW13267" s="60"/>
    </row>
    <row r="13268" s="59" customFormat="1" customHeight="1" spans="1:49">
      <c r="A13268" s="60"/>
      <c r="B13268" s="60"/>
      <c r="C13268" s="60"/>
      <c r="D13268" s="60"/>
      <c r="H13268" s="61"/>
      <c r="I13268" s="61"/>
      <c r="J13268" s="61"/>
      <c r="K13268" s="61"/>
      <c r="L13268" s="61"/>
      <c r="M13268" s="61"/>
      <c r="N13268" s="61"/>
      <c r="O13268" s="61"/>
      <c r="P13268" s="61"/>
      <c r="Q13268" s="61"/>
      <c r="R13268" s="61"/>
      <c r="S13268" s="61"/>
      <c r="T13268" s="61"/>
      <c r="U13268" s="61"/>
      <c r="V13268" s="61"/>
      <c r="W13268" s="61"/>
      <c r="X13268" s="61"/>
      <c r="Y13268" s="61"/>
      <c r="Z13268" s="61"/>
      <c r="AA13268" s="61"/>
      <c r="AB13268" s="61"/>
      <c r="AC13268" s="61"/>
      <c r="AD13268" s="61"/>
      <c r="AE13268" s="61"/>
      <c r="AF13268" s="61"/>
      <c r="AG13268" s="61"/>
      <c r="AH13268" s="61"/>
      <c r="AI13268" s="61"/>
      <c r="AJ13268" s="61"/>
      <c r="AK13268" s="61"/>
      <c r="AL13268" s="61"/>
      <c r="AM13268" s="61"/>
      <c r="AN13268" s="61"/>
      <c r="AO13268" s="61"/>
      <c r="AP13268" s="62"/>
      <c r="AQ13268" s="61"/>
      <c r="AR13268" s="61"/>
      <c r="AS13268" s="61"/>
      <c r="AT13268" s="61"/>
      <c r="AU13268" s="61"/>
      <c r="AV13268" s="61"/>
      <c r="AW13268" s="60"/>
    </row>
    <row r="13269" s="59" customFormat="1" customHeight="1" spans="1:49">
      <c r="A13269" s="60"/>
      <c r="B13269" s="60"/>
      <c r="C13269" s="60"/>
      <c r="D13269" s="60"/>
      <c r="H13269" s="61"/>
      <c r="I13269" s="61"/>
      <c r="J13269" s="61"/>
      <c r="K13269" s="61"/>
      <c r="L13269" s="61"/>
      <c r="M13269" s="61"/>
      <c r="N13269" s="61"/>
      <c r="O13269" s="61"/>
      <c r="P13269" s="61"/>
      <c r="Q13269" s="61"/>
      <c r="R13269" s="61"/>
      <c r="S13269" s="61"/>
      <c r="T13269" s="61"/>
      <c r="U13269" s="61"/>
      <c r="V13269" s="61"/>
      <c r="W13269" s="61"/>
      <c r="X13269" s="61"/>
      <c r="Y13269" s="61"/>
      <c r="Z13269" s="61"/>
      <c r="AA13269" s="61"/>
      <c r="AB13269" s="61"/>
      <c r="AC13269" s="61"/>
      <c r="AD13269" s="61"/>
      <c r="AE13269" s="61"/>
      <c r="AF13269" s="61"/>
      <c r="AG13269" s="61"/>
      <c r="AH13269" s="61"/>
      <c r="AI13269" s="61"/>
      <c r="AJ13269" s="61"/>
      <c r="AK13269" s="61"/>
      <c r="AL13269" s="61"/>
      <c r="AM13269" s="61"/>
      <c r="AN13269" s="61"/>
      <c r="AO13269" s="61"/>
      <c r="AP13269" s="62"/>
      <c r="AQ13269" s="61"/>
      <c r="AR13269" s="61"/>
      <c r="AS13269" s="61"/>
      <c r="AT13269" s="61"/>
      <c r="AU13269" s="61"/>
      <c r="AV13269" s="61"/>
      <c r="AW13269" s="60"/>
    </row>
    <row r="13270" s="59" customFormat="1" customHeight="1" spans="1:49">
      <c r="A13270" s="60"/>
      <c r="B13270" s="60"/>
      <c r="C13270" s="60"/>
      <c r="D13270" s="60"/>
      <c r="H13270" s="61"/>
      <c r="I13270" s="61"/>
      <c r="J13270" s="61"/>
      <c r="K13270" s="61"/>
      <c r="L13270" s="61"/>
      <c r="M13270" s="61"/>
      <c r="N13270" s="61"/>
      <c r="O13270" s="61"/>
      <c r="P13270" s="61"/>
      <c r="Q13270" s="61"/>
      <c r="R13270" s="61"/>
      <c r="S13270" s="61"/>
      <c r="T13270" s="61"/>
      <c r="U13270" s="61"/>
      <c r="V13270" s="61"/>
      <c r="W13270" s="61"/>
      <c r="X13270" s="61"/>
      <c r="Y13270" s="61"/>
      <c r="Z13270" s="61"/>
      <c r="AA13270" s="61"/>
      <c r="AB13270" s="61"/>
      <c r="AC13270" s="61"/>
      <c r="AD13270" s="61"/>
      <c r="AE13270" s="61"/>
      <c r="AF13270" s="61"/>
      <c r="AG13270" s="61"/>
      <c r="AH13270" s="61"/>
      <c r="AI13270" s="61"/>
      <c r="AJ13270" s="61"/>
      <c r="AK13270" s="61"/>
      <c r="AL13270" s="61"/>
      <c r="AM13270" s="61"/>
      <c r="AN13270" s="61"/>
      <c r="AO13270" s="61"/>
      <c r="AP13270" s="62"/>
      <c r="AQ13270" s="61"/>
      <c r="AR13270" s="61"/>
      <c r="AS13270" s="61"/>
      <c r="AT13270" s="61"/>
      <c r="AU13270" s="61"/>
      <c r="AV13270" s="61"/>
      <c r="AW13270" s="60"/>
    </row>
    <row r="13271" s="59" customFormat="1" customHeight="1" spans="1:49">
      <c r="A13271" s="60"/>
      <c r="B13271" s="60"/>
      <c r="C13271" s="60"/>
      <c r="D13271" s="60"/>
      <c r="H13271" s="61"/>
      <c r="I13271" s="61"/>
      <c r="J13271" s="61"/>
      <c r="K13271" s="61"/>
      <c r="L13271" s="61"/>
      <c r="M13271" s="61"/>
      <c r="N13271" s="61"/>
      <c r="O13271" s="61"/>
      <c r="P13271" s="61"/>
      <c r="Q13271" s="61"/>
      <c r="R13271" s="61"/>
      <c r="S13271" s="61"/>
      <c r="T13271" s="61"/>
      <c r="U13271" s="61"/>
      <c r="V13271" s="61"/>
      <c r="W13271" s="61"/>
      <c r="X13271" s="61"/>
      <c r="Y13271" s="61"/>
      <c r="Z13271" s="61"/>
      <c r="AA13271" s="61"/>
      <c r="AB13271" s="61"/>
      <c r="AC13271" s="61"/>
      <c r="AD13271" s="61"/>
      <c r="AE13271" s="61"/>
      <c r="AF13271" s="61"/>
      <c r="AG13271" s="61"/>
      <c r="AH13271" s="61"/>
      <c r="AI13271" s="61"/>
      <c r="AJ13271" s="61"/>
      <c r="AK13271" s="61"/>
      <c r="AL13271" s="61"/>
      <c r="AM13271" s="61"/>
      <c r="AN13271" s="61"/>
      <c r="AO13271" s="61"/>
      <c r="AP13271" s="62"/>
      <c r="AQ13271" s="61"/>
      <c r="AR13271" s="61"/>
      <c r="AS13271" s="61"/>
      <c r="AT13271" s="61"/>
      <c r="AU13271" s="61"/>
      <c r="AV13271" s="61"/>
      <c r="AW13271" s="60"/>
    </row>
    <row r="13272" s="59" customFormat="1" customHeight="1" spans="1:49">
      <c r="A13272" s="60"/>
      <c r="B13272" s="60"/>
      <c r="C13272" s="60"/>
      <c r="D13272" s="60"/>
      <c r="H13272" s="61"/>
      <c r="I13272" s="61"/>
      <c r="J13272" s="61"/>
      <c r="K13272" s="61"/>
      <c r="L13272" s="61"/>
      <c r="M13272" s="61"/>
      <c r="N13272" s="61"/>
      <c r="O13272" s="61"/>
      <c r="P13272" s="61"/>
      <c r="Q13272" s="61"/>
      <c r="R13272" s="61"/>
      <c r="S13272" s="61"/>
      <c r="T13272" s="61"/>
      <c r="U13272" s="61"/>
      <c r="V13272" s="61"/>
      <c r="W13272" s="61"/>
      <c r="X13272" s="61"/>
      <c r="Y13272" s="61"/>
      <c r="Z13272" s="61"/>
      <c r="AA13272" s="61"/>
      <c r="AB13272" s="61"/>
      <c r="AC13272" s="61"/>
      <c r="AD13272" s="61"/>
      <c r="AE13272" s="61"/>
      <c r="AF13272" s="61"/>
      <c r="AG13272" s="61"/>
      <c r="AH13272" s="61"/>
      <c r="AI13272" s="61"/>
      <c r="AJ13272" s="61"/>
      <c r="AK13272" s="61"/>
      <c r="AL13272" s="61"/>
      <c r="AM13272" s="61"/>
      <c r="AN13272" s="61"/>
      <c r="AO13272" s="61"/>
      <c r="AP13272" s="62"/>
      <c r="AQ13272" s="61"/>
      <c r="AR13272" s="61"/>
      <c r="AS13272" s="61"/>
      <c r="AT13272" s="61"/>
      <c r="AU13272" s="61"/>
      <c r="AV13272" s="61"/>
      <c r="AW13272" s="60"/>
    </row>
    <row r="13273" s="59" customFormat="1" customHeight="1" spans="1:49">
      <c r="A13273" s="60"/>
      <c r="B13273" s="60"/>
      <c r="C13273" s="60"/>
      <c r="D13273" s="60"/>
      <c r="H13273" s="61"/>
      <c r="I13273" s="61"/>
      <c r="J13273" s="61"/>
      <c r="K13273" s="61"/>
      <c r="L13273" s="61"/>
      <c r="M13273" s="61"/>
      <c r="N13273" s="61"/>
      <c r="O13273" s="61"/>
      <c r="P13273" s="61"/>
      <c r="Q13273" s="61"/>
      <c r="R13273" s="61"/>
      <c r="S13273" s="61"/>
      <c r="T13273" s="61"/>
      <c r="U13273" s="61"/>
      <c r="V13273" s="61"/>
      <c r="W13273" s="61"/>
      <c r="X13273" s="61"/>
      <c r="Y13273" s="61"/>
      <c r="Z13273" s="61"/>
      <c r="AA13273" s="61"/>
      <c r="AB13273" s="61"/>
      <c r="AC13273" s="61"/>
      <c r="AD13273" s="61"/>
      <c r="AE13273" s="61"/>
      <c r="AF13273" s="61"/>
      <c r="AG13273" s="61"/>
      <c r="AH13273" s="61"/>
      <c r="AI13273" s="61"/>
      <c r="AJ13273" s="61"/>
      <c r="AK13273" s="61"/>
      <c r="AL13273" s="61"/>
      <c r="AM13273" s="61"/>
      <c r="AN13273" s="61"/>
      <c r="AO13273" s="61"/>
      <c r="AP13273" s="62"/>
      <c r="AQ13273" s="61"/>
      <c r="AR13273" s="61"/>
      <c r="AS13273" s="61"/>
      <c r="AT13273" s="61"/>
      <c r="AU13273" s="61"/>
      <c r="AV13273" s="61"/>
      <c r="AW13273" s="60"/>
    </row>
    <row r="13274" s="59" customFormat="1" customHeight="1" spans="1:49">
      <c r="A13274" s="60"/>
      <c r="B13274" s="60"/>
      <c r="C13274" s="60"/>
      <c r="D13274" s="60"/>
      <c r="H13274" s="61"/>
      <c r="I13274" s="61"/>
      <c r="J13274" s="61"/>
      <c r="K13274" s="61"/>
      <c r="L13274" s="61"/>
      <c r="M13274" s="61"/>
      <c r="N13274" s="61"/>
      <c r="O13274" s="61"/>
      <c r="P13274" s="61"/>
      <c r="Q13274" s="61"/>
      <c r="R13274" s="61"/>
      <c r="S13274" s="61"/>
      <c r="T13274" s="61"/>
      <c r="U13274" s="61"/>
      <c r="V13274" s="61"/>
      <c r="W13274" s="61"/>
      <c r="X13274" s="61"/>
      <c r="Y13274" s="61"/>
      <c r="Z13274" s="61"/>
      <c r="AA13274" s="61"/>
      <c r="AB13274" s="61"/>
      <c r="AC13274" s="61"/>
      <c r="AD13274" s="61"/>
      <c r="AE13274" s="61"/>
      <c r="AF13274" s="61"/>
      <c r="AG13274" s="61"/>
      <c r="AH13274" s="61"/>
      <c r="AI13274" s="61"/>
      <c r="AJ13274" s="61"/>
      <c r="AK13274" s="61"/>
      <c r="AL13274" s="61"/>
      <c r="AM13274" s="61"/>
      <c r="AN13274" s="61"/>
      <c r="AO13274" s="61"/>
      <c r="AP13274" s="62"/>
      <c r="AQ13274" s="61"/>
      <c r="AR13274" s="61"/>
      <c r="AS13274" s="61"/>
      <c r="AT13274" s="61"/>
      <c r="AU13274" s="61"/>
      <c r="AV13274" s="61"/>
      <c r="AW13274" s="60"/>
    </row>
    <row r="13275" s="59" customFormat="1" customHeight="1" spans="1:49">
      <c r="A13275" s="60"/>
      <c r="B13275" s="60"/>
      <c r="C13275" s="60"/>
      <c r="D13275" s="60"/>
      <c r="H13275" s="61"/>
      <c r="I13275" s="61"/>
      <c r="J13275" s="61"/>
      <c r="K13275" s="61"/>
      <c r="L13275" s="61"/>
      <c r="M13275" s="61"/>
      <c r="N13275" s="61"/>
      <c r="O13275" s="61"/>
      <c r="P13275" s="61"/>
      <c r="Q13275" s="61"/>
      <c r="R13275" s="61"/>
      <c r="S13275" s="61"/>
      <c r="T13275" s="61"/>
      <c r="U13275" s="61"/>
      <c r="V13275" s="61"/>
      <c r="W13275" s="61"/>
      <c r="X13275" s="61"/>
      <c r="Y13275" s="61"/>
      <c r="Z13275" s="61"/>
      <c r="AA13275" s="61"/>
      <c r="AB13275" s="61"/>
      <c r="AC13275" s="61"/>
      <c r="AD13275" s="61"/>
      <c r="AE13275" s="61"/>
      <c r="AF13275" s="61"/>
      <c r="AG13275" s="61"/>
      <c r="AH13275" s="61"/>
      <c r="AI13275" s="61"/>
      <c r="AJ13275" s="61"/>
      <c r="AK13275" s="61"/>
      <c r="AL13275" s="61"/>
      <c r="AM13275" s="61"/>
      <c r="AN13275" s="61"/>
      <c r="AO13275" s="61"/>
      <c r="AP13275" s="62"/>
      <c r="AQ13275" s="61"/>
      <c r="AR13275" s="61"/>
      <c r="AS13275" s="61"/>
      <c r="AT13275" s="61"/>
      <c r="AU13275" s="61"/>
      <c r="AV13275" s="61"/>
      <c r="AW13275" s="60"/>
    </row>
    <row r="13276" s="59" customFormat="1" customHeight="1" spans="1:49">
      <c r="A13276" s="60"/>
      <c r="B13276" s="60"/>
      <c r="C13276" s="60"/>
      <c r="D13276" s="60"/>
      <c r="H13276" s="61"/>
      <c r="I13276" s="61"/>
      <c r="J13276" s="61"/>
      <c r="K13276" s="61"/>
      <c r="L13276" s="61"/>
      <c r="M13276" s="61"/>
      <c r="N13276" s="61"/>
      <c r="O13276" s="61"/>
      <c r="P13276" s="61"/>
      <c r="Q13276" s="61"/>
      <c r="R13276" s="61"/>
      <c r="S13276" s="61"/>
      <c r="T13276" s="61"/>
      <c r="U13276" s="61"/>
      <c r="V13276" s="61"/>
      <c r="W13276" s="61"/>
      <c r="X13276" s="61"/>
      <c r="Y13276" s="61"/>
      <c r="Z13276" s="61"/>
      <c r="AA13276" s="61"/>
      <c r="AB13276" s="61"/>
      <c r="AC13276" s="61"/>
      <c r="AD13276" s="61"/>
      <c r="AE13276" s="61"/>
      <c r="AF13276" s="61"/>
      <c r="AG13276" s="61"/>
      <c r="AH13276" s="61"/>
      <c r="AI13276" s="61"/>
      <c r="AJ13276" s="61"/>
      <c r="AK13276" s="61"/>
      <c r="AL13276" s="61"/>
      <c r="AM13276" s="61"/>
      <c r="AN13276" s="61"/>
      <c r="AO13276" s="61"/>
      <c r="AP13276" s="62"/>
      <c r="AQ13276" s="61"/>
      <c r="AR13276" s="61"/>
      <c r="AS13276" s="61"/>
      <c r="AT13276" s="61"/>
      <c r="AU13276" s="61"/>
      <c r="AV13276" s="61"/>
      <c r="AW13276" s="60"/>
    </row>
    <row r="13277" s="59" customFormat="1" customHeight="1" spans="1:49">
      <c r="A13277" s="60"/>
      <c r="B13277" s="60"/>
      <c r="C13277" s="60"/>
      <c r="D13277" s="60"/>
      <c r="H13277" s="61"/>
      <c r="I13277" s="61"/>
      <c r="J13277" s="61"/>
      <c r="K13277" s="61"/>
      <c r="L13277" s="61"/>
      <c r="M13277" s="61"/>
      <c r="N13277" s="61"/>
      <c r="O13277" s="61"/>
      <c r="P13277" s="61"/>
      <c r="Q13277" s="61"/>
      <c r="R13277" s="61"/>
      <c r="S13277" s="61"/>
      <c r="T13277" s="61"/>
      <c r="U13277" s="61"/>
      <c r="V13277" s="61"/>
      <c r="W13277" s="61"/>
      <c r="X13277" s="61"/>
      <c r="Y13277" s="61"/>
      <c r="Z13277" s="61"/>
      <c r="AA13277" s="61"/>
      <c r="AB13277" s="61"/>
      <c r="AC13277" s="61"/>
      <c r="AD13277" s="61"/>
      <c r="AE13277" s="61"/>
      <c r="AF13277" s="61"/>
      <c r="AG13277" s="61"/>
      <c r="AH13277" s="61"/>
      <c r="AI13277" s="61"/>
      <c r="AJ13277" s="61"/>
      <c r="AK13277" s="61"/>
      <c r="AL13277" s="61"/>
      <c r="AM13277" s="61"/>
      <c r="AN13277" s="61"/>
      <c r="AO13277" s="61"/>
      <c r="AP13277" s="62"/>
      <c r="AQ13277" s="61"/>
      <c r="AR13277" s="61"/>
      <c r="AS13277" s="61"/>
      <c r="AT13277" s="61"/>
      <c r="AU13277" s="61"/>
      <c r="AV13277" s="61"/>
      <c r="AW13277" s="60"/>
    </row>
    <row r="13278" s="59" customFormat="1" customHeight="1" spans="1:49">
      <c r="A13278" s="60"/>
      <c r="B13278" s="60"/>
      <c r="C13278" s="60"/>
      <c r="D13278" s="60"/>
      <c r="H13278" s="61"/>
      <c r="I13278" s="61"/>
      <c r="J13278" s="61"/>
      <c r="K13278" s="61"/>
      <c r="L13278" s="61"/>
      <c r="M13278" s="61"/>
      <c r="N13278" s="61"/>
      <c r="O13278" s="61"/>
      <c r="P13278" s="61"/>
      <c r="Q13278" s="61"/>
      <c r="R13278" s="61"/>
      <c r="S13278" s="61"/>
      <c r="T13278" s="61"/>
      <c r="U13278" s="61"/>
      <c r="V13278" s="61"/>
      <c r="W13278" s="61"/>
      <c r="X13278" s="61"/>
      <c r="Y13278" s="61"/>
      <c r="Z13278" s="61"/>
      <c r="AA13278" s="61"/>
      <c r="AB13278" s="61"/>
      <c r="AC13278" s="61"/>
      <c r="AD13278" s="61"/>
      <c r="AE13278" s="61"/>
      <c r="AF13278" s="61"/>
      <c r="AG13278" s="61"/>
      <c r="AH13278" s="61"/>
      <c r="AI13278" s="61"/>
      <c r="AJ13278" s="61"/>
      <c r="AK13278" s="61"/>
      <c r="AL13278" s="61"/>
      <c r="AM13278" s="61"/>
      <c r="AN13278" s="61"/>
      <c r="AO13278" s="61"/>
      <c r="AP13278" s="62"/>
      <c r="AQ13278" s="61"/>
      <c r="AR13278" s="61"/>
      <c r="AS13278" s="61"/>
      <c r="AT13278" s="61"/>
      <c r="AU13278" s="61"/>
      <c r="AV13278" s="61"/>
      <c r="AW13278" s="60"/>
    </row>
    <row r="13279" s="59" customFormat="1" customHeight="1" spans="1:49">
      <c r="A13279" s="60"/>
      <c r="B13279" s="60"/>
      <c r="C13279" s="60"/>
      <c r="D13279" s="60"/>
      <c r="H13279" s="61"/>
      <c r="I13279" s="61"/>
      <c r="J13279" s="61"/>
      <c r="K13279" s="61"/>
      <c r="L13279" s="61"/>
      <c r="M13279" s="61"/>
      <c r="N13279" s="61"/>
      <c r="O13279" s="61"/>
      <c r="P13279" s="61"/>
      <c r="Q13279" s="61"/>
      <c r="R13279" s="61"/>
      <c r="S13279" s="61"/>
      <c r="T13279" s="61"/>
      <c r="U13279" s="61"/>
      <c r="V13279" s="61"/>
      <c r="W13279" s="61"/>
      <c r="X13279" s="61"/>
      <c r="Y13279" s="61"/>
      <c r="Z13279" s="61"/>
      <c r="AA13279" s="61"/>
      <c r="AB13279" s="61"/>
      <c r="AC13279" s="61"/>
      <c r="AD13279" s="61"/>
      <c r="AE13279" s="61"/>
      <c r="AF13279" s="61"/>
      <c r="AG13279" s="61"/>
      <c r="AH13279" s="61"/>
      <c r="AI13279" s="61"/>
      <c r="AJ13279" s="61"/>
      <c r="AK13279" s="61"/>
      <c r="AL13279" s="61"/>
      <c r="AM13279" s="61"/>
      <c r="AN13279" s="61"/>
      <c r="AO13279" s="61"/>
      <c r="AP13279" s="62"/>
      <c r="AQ13279" s="61"/>
      <c r="AR13279" s="61"/>
      <c r="AS13279" s="61"/>
      <c r="AT13279" s="61"/>
      <c r="AU13279" s="61"/>
      <c r="AV13279" s="61"/>
      <c r="AW13279" s="60"/>
    </row>
    <row r="13280" s="59" customFormat="1" customHeight="1" spans="1:49">
      <c r="A13280" s="60"/>
      <c r="B13280" s="60"/>
      <c r="C13280" s="60"/>
      <c r="D13280" s="60"/>
      <c r="H13280" s="61"/>
      <c r="I13280" s="61"/>
      <c r="J13280" s="61"/>
      <c r="K13280" s="61"/>
      <c r="L13280" s="61"/>
      <c r="M13280" s="61"/>
      <c r="N13280" s="61"/>
      <c r="O13280" s="61"/>
      <c r="P13280" s="61"/>
      <c r="Q13280" s="61"/>
      <c r="R13280" s="61"/>
      <c r="S13280" s="61"/>
      <c r="T13280" s="61"/>
      <c r="U13280" s="61"/>
      <c r="V13280" s="61"/>
      <c r="W13280" s="61"/>
      <c r="X13280" s="61"/>
      <c r="Y13280" s="61"/>
      <c r="Z13280" s="61"/>
      <c r="AA13280" s="61"/>
      <c r="AB13280" s="61"/>
      <c r="AC13280" s="61"/>
      <c r="AD13280" s="61"/>
      <c r="AE13280" s="61"/>
      <c r="AF13280" s="61"/>
      <c r="AG13280" s="61"/>
      <c r="AH13280" s="61"/>
      <c r="AI13280" s="61"/>
      <c r="AJ13280" s="61"/>
      <c r="AK13280" s="61"/>
      <c r="AL13280" s="61"/>
      <c r="AM13280" s="61"/>
      <c r="AN13280" s="61"/>
      <c r="AO13280" s="61"/>
      <c r="AP13280" s="62"/>
      <c r="AQ13280" s="61"/>
      <c r="AR13280" s="61"/>
      <c r="AS13280" s="61"/>
      <c r="AT13280" s="61"/>
      <c r="AU13280" s="61"/>
      <c r="AV13280" s="61"/>
      <c r="AW13280" s="60"/>
    </row>
    <row r="13281" s="59" customFormat="1" customHeight="1" spans="1:49">
      <c r="A13281" s="60"/>
      <c r="B13281" s="60"/>
      <c r="C13281" s="60"/>
      <c r="D13281" s="60"/>
      <c r="H13281" s="61"/>
      <c r="I13281" s="61"/>
      <c r="J13281" s="61"/>
      <c r="K13281" s="61"/>
      <c r="L13281" s="61"/>
      <c r="M13281" s="61"/>
      <c r="N13281" s="61"/>
      <c r="O13281" s="61"/>
      <c r="P13281" s="61"/>
      <c r="Q13281" s="61"/>
      <c r="R13281" s="61"/>
      <c r="S13281" s="61"/>
      <c r="T13281" s="61"/>
      <c r="U13281" s="61"/>
      <c r="V13281" s="61"/>
      <c r="W13281" s="61"/>
      <c r="X13281" s="61"/>
      <c r="Y13281" s="61"/>
      <c r="Z13281" s="61"/>
      <c r="AA13281" s="61"/>
      <c r="AB13281" s="61"/>
      <c r="AC13281" s="61"/>
      <c r="AD13281" s="61"/>
      <c r="AE13281" s="61"/>
      <c r="AF13281" s="61"/>
      <c r="AG13281" s="61"/>
      <c r="AH13281" s="61"/>
      <c r="AI13281" s="61"/>
      <c r="AJ13281" s="61"/>
      <c r="AK13281" s="61"/>
      <c r="AL13281" s="61"/>
      <c r="AM13281" s="61"/>
      <c r="AN13281" s="61"/>
      <c r="AO13281" s="61"/>
      <c r="AP13281" s="62"/>
      <c r="AQ13281" s="61"/>
      <c r="AR13281" s="61"/>
      <c r="AS13281" s="61"/>
      <c r="AT13281" s="61"/>
      <c r="AU13281" s="61"/>
      <c r="AV13281" s="61"/>
      <c r="AW13281" s="60"/>
    </row>
    <row r="13282" s="59" customFormat="1" customHeight="1" spans="1:49">
      <c r="A13282" s="60"/>
      <c r="B13282" s="60"/>
      <c r="C13282" s="60"/>
      <c r="D13282" s="60"/>
      <c r="H13282" s="61"/>
      <c r="I13282" s="61"/>
      <c r="J13282" s="61"/>
      <c r="K13282" s="61"/>
      <c r="L13282" s="61"/>
      <c r="M13282" s="61"/>
      <c r="N13282" s="61"/>
      <c r="O13282" s="61"/>
      <c r="P13282" s="61"/>
      <c r="Q13282" s="61"/>
      <c r="R13282" s="61"/>
      <c r="S13282" s="61"/>
      <c r="T13282" s="61"/>
      <c r="U13282" s="61"/>
      <c r="V13282" s="61"/>
      <c r="W13282" s="61"/>
      <c r="X13282" s="61"/>
      <c r="Y13282" s="61"/>
      <c r="Z13282" s="61"/>
      <c r="AA13282" s="61"/>
      <c r="AB13282" s="61"/>
      <c r="AC13282" s="61"/>
      <c r="AD13282" s="61"/>
      <c r="AE13282" s="61"/>
      <c r="AF13282" s="61"/>
      <c r="AG13282" s="61"/>
      <c r="AH13282" s="61"/>
      <c r="AI13282" s="61"/>
      <c r="AJ13282" s="61"/>
      <c r="AK13282" s="61"/>
      <c r="AL13282" s="61"/>
      <c r="AM13282" s="61"/>
      <c r="AN13282" s="61"/>
      <c r="AO13282" s="61"/>
      <c r="AP13282" s="62"/>
      <c r="AQ13282" s="61"/>
      <c r="AR13282" s="61"/>
      <c r="AS13282" s="61"/>
      <c r="AT13282" s="61"/>
      <c r="AU13282" s="61"/>
      <c r="AV13282" s="61"/>
      <c r="AW13282" s="60"/>
    </row>
    <row r="13283" s="59" customFormat="1" customHeight="1" spans="1:49">
      <c r="A13283" s="60"/>
      <c r="B13283" s="60"/>
      <c r="C13283" s="60"/>
      <c r="D13283" s="60"/>
      <c r="H13283" s="61"/>
      <c r="I13283" s="61"/>
      <c r="J13283" s="61"/>
      <c r="K13283" s="61"/>
      <c r="L13283" s="61"/>
      <c r="M13283" s="61"/>
      <c r="N13283" s="61"/>
      <c r="O13283" s="61"/>
      <c r="P13283" s="61"/>
      <c r="Q13283" s="61"/>
      <c r="R13283" s="61"/>
      <c r="S13283" s="61"/>
      <c r="T13283" s="61"/>
      <c r="U13283" s="61"/>
      <c r="V13283" s="61"/>
      <c r="W13283" s="61"/>
      <c r="X13283" s="61"/>
      <c r="Y13283" s="61"/>
      <c r="Z13283" s="61"/>
      <c r="AA13283" s="61"/>
      <c r="AB13283" s="61"/>
      <c r="AC13283" s="61"/>
      <c r="AD13283" s="61"/>
      <c r="AE13283" s="61"/>
      <c r="AF13283" s="61"/>
      <c r="AG13283" s="61"/>
      <c r="AH13283" s="61"/>
      <c r="AI13283" s="61"/>
      <c r="AJ13283" s="61"/>
      <c r="AK13283" s="61"/>
      <c r="AL13283" s="61"/>
      <c r="AM13283" s="61"/>
      <c r="AN13283" s="61"/>
      <c r="AO13283" s="61"/>
      <c r="AP13283" s="62"/>
      <c r="AQ13283" s="61"/>
      <c r="AR13283" s="61"/>
      <c r="AS13283" s="61"/>
      <c r="AT13283" s="61"/>
      <c r="AU13283" s="61"/>
      <c r="AV13283" s="61"/>
      <c r="AW13283" s="60"/>
    </row>
    <row r="13284" s="59" customFormat="1" customHeight="1" spans="1:49">
      <c r="A13284" s="60"/>
      <c r="B13284" s="60"/>
      <c r="C13284" s="60"/>
      <c r="D13284" s="60"/>
      <c r="H13284" s="61"/>
      <c r="I13284" s="61"/>
      <c r="J13284" s="61"/>
      <c r="K13284" s="61"/>
      <c r="L13284" s="61"/>
      <c r="M13284" s="61"/>
      <c r="N13284" s="61"/>
      <c r="O13284" s="61"/>
      <c r="P13284" s="61"/>
      <c r="Q13284" s="61"/>
      <c r="R13284" s="61"/>
      <c r="S13284" s="61"/>
      <c r="T13284" s="61"/>
      <c r="U13284" s="61"/>
      <c r="V13284" s="61"/>
      <c r="W13284" s="61"/>
      <c r="X13284" s="61"/>
      <c r="Y13284" s="61"/>
      <c r="Z13284" s="61"/>
      <c r="AA13284" s="61"/>
      <c r="AB13284" s="61"/>
      <c r="AC13284" s="61"/>
      <c r="AD13284" s="61"/>
      <c r="AE13284" s="61"/>
      <c r="AF13284" s="61"/>
      <c r="AG13284" s="61"/>
      <c r="AH13284" s="61"/>
      <c r="AI13284" s="61"/>
      <c r="AJ13284" s="61"/>
      <c r="AK13284" s="61"/>
      <c r="AL13284" s="61"/>
      <c r="AM13284" s="61"/>
      <c r="AN13284" s="61"/>
      <c r="AO13284" s="61"/>
      <c r="AP13284" s="62"/>
      <c r="AQ13284" s="61"/>
      <c r="AR13284" s="61"/>
      <c r="AS13284" s="61"/>
      <c r="AT13284" s="61"/>
      <c r="AU13284" s="61"/>
      <c r="AV13284" s="61"/>
      <c r="AW13284" s="60"/>
    </row>
    <row r="13285" s="59" customFormat="1" customHeight="1" spans="1:49">
      <c r="A13285" s="60"/>
      <c r="B13285" s="60"/>
      <c r="C13285" s="60"/>
      <c r="D13285" s="60"/>
      <c r="H13285" s="61"/>
      <c r="I13285" s="61"/>
      <c r="J13285" s="61"/>
      <c r="K13285" s="61"/>
      <c r="L13285" s="61"/>
      <c r="M13285" s="61"/>
      <c r="N13285" s="61"/>
      <c r="O13285" s="61"/>
      <c r="P13285" s="61"/>
      <c r="Q13285" s="61"/>
      <c r="R13285" s="61"/>
      <c r="S13285" s="61"/>
      <c r="T13285" s="61"/>
      <c r="U13285" s="61"/>
      <c r="V13285" s="61"/>
      <c r="W13285" s="61"/>
      <c r="X13285" s="61"/>
      <c r="Y13285" s="61"/>
      <c r="Z13285" s="61"/>
      <c r="AA13285" s="61"/>
      <c r="AB13285" s="61"/>
      <c r="AC13285" s="61"/>
      <c r="AD13285" s="61"/>
      <c r="AE13285" s="61"/>
      <c r="AF13285" s="61"/>
      <c r="AG13285" s="61"/>
      <c r="AH13285" s="61"/>
      <c r="AI13285" s="61"/>
      <c r="AJ13285" s="61"/>
      <c r="AK13285" s="61"/>
      <c r="AL13285" s="61"/>
      <c r="AM13285" s="61"/>
      <c r="AN13285" s="61"/>
      <c r="AO13285" s="61"/>
      <c r="AP13285" s="62"/>
      <c r="AQ13285" s="61"/>
      <c r="AR13285" s="61"/>
      <c r="AS13285" s="61"/>
      <c r="AT13285" s="61"/>
      <c r="AU13285" s="61"/>
      <c r="AV13285" s="61"/>
      <c r="AW13285" s="60"/>
    </row>
    <row r="13286" s="59" customFormat="1" customHeight="1" spans="1:49">
      <c r="A13286" s="60"/>
      <c r="B13286" s="60"/>
      <c r="C13286" s="60"/>
      <c r="D13286" s="60"/>
      <c r="H13286" s="61"/>
      <c r="I13286" s="61"/>
      <c r="J13286" s="61"/>
      <c r="K13286" s="61"/>
      <c r="L13286" s="61"/>
      <c r="M13286" s="61"/>
      <c r="N13286" s="61"/>
      <c r="O13286" s="61"/>
      <c r="P13286" s="61"/>
      <c r="Q13286" s="61"/>
      <c r="R13286" s="61"/>
      <c r="S13286" s="61"/>
      <c r="T13286" s="61"/>
      <c r="U13286" s="61"/>
      <c r="V13286" s="61"/>
      <c r="W13286" s="61"/>
      <c r="X13286" s="61"/>
      <c r="Y13286" s="61"/>
      <c r="Z13286" s="61"/>
      <c r="AA13286" s="61"/>
      <c r="AB13286" s="61"/>
      <c r="AC13286" s="61"/>
      <c r="AD13286" s="61"/>
      <c r="AE13286" s="61"/>
      <c r="AF13286" s="61"/>
      <c r="AG13286" s="61"/>
      <c r="AH13286" s="61"/>
      <c r="AI13286" s="61"/>
      <c r="AJ13286" s="61"/>
      <c r="AK13286" s="61"/>
      <c r="AL13286" s="61"/>
      <c r="AM13286" s="61"/>
      <c r="AN13286" s="61"/>
      <c r="AO13286" s="61"/>
      <c r="AP13286" s="62"/>
      <c r="AQ13286" s="61"/>
      <c r="AR13286" s="61"/>
      <c r="AS13286" s="61"/>
      <c r="AT13286" s="61"/>
      <c r="AU13286" s="61"/>
      <c r="AV13286" s="61"/>
      <c r="AW13286" s="60"/>
    </row>
    <row r="13287" s="59" customFormat="1" customHeight="1" spans="1:49">
      <c r="A13287" s="60"/>
      <c r="B13287" s="60"/>
      <c r="C13287" s="60"/>
      <c r="D13287" s="60"/>
      <c r="H13287" s="61"/>
      <c r="I13287" s="61"/>
      <c r="J13287" s="61"/>
      <c r="K13287" s="61"/>
      <c r="L13287" s="61"/>
      <c r="M13287" s="61"/>
      <c r="N13287" s="61"/>
      <c r="O13287" s="61"/>
      <c r="P13287" s="61"/>
      <c r="Q13287" s="61"/>
      <c r="R13287" s="61"/>
      <c r="S13287" s="61"/>
      <c r="T13287" s="61"/>
      <c r="U13287" s="61"/>
      <c r="V13287" s="61"/>
      <c r="W13287" s="61"/>
      <c r="X13287" s="61"/>
      <c r="Y13287" s="61"/>
      <c r="Z13287" s="61"/>
      <c r="AA13287" s="61"/>
      <c r="AB13287" s="61"/>
      <c r="AC13287" s="61"/>
      <c r="AD13287" s="61"/>
      <c r="AE13287" s="61"/>
      <c r="AF13287" s="61"/>
      <c r="AG13287" s="61"/>
      <c r="AH13287" s="61"/>
      <c r="AI13287" s="61"/>
      <c r="AJ13287" s="61"/>
      <c r="AK13287" s="61"/>
      <c r="AL13287" s="61"/>
      <c r="AM13287" s="61"/>
      <c r="AN13287" s="61"/>
      <c r="AO13287" s="61"/>
      <c r="AP13287" s="62"/>
      <c r="AQ13287" s="61"/>
      <c r="AR13287" s="61"/>
      <c r="AS13287" s="61"/>
      <c r="AT13287" s="61"/>
      <c r="AU13287" s="61"/>
      <c r="AV13287" s="61"/>
      <c r="AW13287" s="60"/>
    </row>
    <row r="13288" s="59" customFormat="1" customHeight="1" spans="1:49">
      <c r="A13288" s="60"/>
      <c r="B13288" s="60"/>
      <c r="C13288" s="60"/>
      <c r="D13288" s="60"/>
      <c r="H13288" s="61"/>
      <c r="I13288" s="61"/>
      <c r="J13288" s="61"/>
      <c r="K13288" s="61"/>
      <c r="L13288" s="61"/>
      <c r="M13288" s="61"/>
      <c r="N13288" s="61"/>
      <c r="O13288" s="61"/>
      <c r="P13288" s="61"/>
      <c r="Q13288" s="61"/>
      <c r="R13288" s="61"/>
      <c r="S13288" s="61"/>
      <c r="T13288" s="61"/>
      <c r="U13288" s="61"/>
      <c r="V13288" s="61"/>
      <c r="W13288" s="61"/>
      <c r="X13288" s="61"/>
      <c r="Y13288" s="61"/>
      <c r="Z13288" s="61"/>
      <c r="AA13288" s="61"/>
      <c r="AB13288" s="61"/>
      <c r="AC13288" s="61"/>
      <c r="AD13288" s="61"/>
      <c r="AE13288" s="61"/>
      <c r="AF13288" s="61"/>
      <c r="AG13288" s="61"/>
      <c r="AH13288" s="61"/>
      <c r="AI13288" s="61"/>
      <c r="AJ13288" s="61"/>
      <c r="AK13288" s="61"/>
      <c r="AL13288" s="61"/>
      <c r="AM13288" s="61"/>
      <c r="AN13288" s="61"/>
      <c r="AO13288" s="61"/>
      <c r="AP13288" s="62"/>
      <c r="AQ13288" s="61"/>
      <c r="AR13288" s="61"/>
      <c r="AS13288" s="61"/>
      <c r="AT13288" s="61"/>
      <c r="AU13288" s="61"/>
      <c r="AV13288" s="61"/>
      <c r="AW13288" s="60"/>
    </row>
    <row r="13289" s="59" customFormat="1" customHeight="1" spans="1:49">
      <c r="A13289" s="60"/>
      <c r="B13289" s="60"/>
      <c r="C13289" s="60"/>
      <c r="D13289" s="60"/>
      <c r="H13289" s="61"/>
      <c r="I13289" s="61"/>
      <c r="J13289" s="61"/>
      <c r="K13289" s="61"/>
      <c r="L13289" s="61"/>
      <c r="M13289" s="61"/>
      <c r="N13289" s="61"/>
      <c r="O13289" s="61"/>
      <c r="P13289" s="61"/>
      <c r="Q13289" s="61"/>
      <c r="R13289" s="61"/>
      <c r="S13289" s="61"/>
      <c r="T13289" s="61"/>
      <c r="U13289" s="61"/>
      <c r="V13289" s="61"/>
      <c r="W13289" s="61"/>
      <c r="X13289" s="61"/>
      <c r="Y13289" s="61"/>
      <c r="Z13289" s="61"/>
      <c r="AA13289" s="61"/>
      <c r="AB13289" s="61"/>
      <c r="AC13289" s="61"/>
      <c r="AD13289" s="61"/>
      <c r="AE13289" s="61"/>
      <c r="AF13289" s="61"/>
      <c r="AG13289" s="61"/>
      <c r="AH13289" s="61"/>
      <c r="AI13289" s="61"/>
      <c r="AJ13289" s="61"/>
      <c r="AK13289" s="61"/>
      <c r="AL13289" s="61"/>
      <c r="AM13289" s="61"/>
      <c r="AN13289" s="61"/>
      <c r="AO13289" s="61"/>
      <c r="AP13289" s="62"/>
      <c r="AQ13289" s="61"/>
      <c r="AR13289" s="61"/>
      <c r="AS13289" s="61"/>
      <c r="AT13289" s="61"/>
      <c r="AU13289" s="61"/>
      <c r="AV13289" s="61"/>
      <c r="AW13289" s="60"/>
    </row>
    <row r="13290" s="59" customFormat="1" customHeight="1" spans="1:49">
      <c r="A13290" s="60"/>
      <c r="B13290" s="60"/>
      <c r="C13290" s="60"/>
      <c r="D13290" s="60"/>
      <c r="H13290" s="61"/>
      <c r="I13290" s="61"/>
      <c r="J13290" s="61"/>
      <c r="K13290" s="61"/>
      <c r="L13290" s="61"/>
      <c r="M13290" s="61"/>
      <c r="N13290" s="61"/>
      <c r="O13290" s="61"/>
      <c r="P13290" s="61"/>
      <c r="Q13290" s="61"/>
      <c r="R13290" s="61"/>
      <c r="S13290" s="61"/>
      <c r="T13290" s="61"/>
      <c r="U13290" s="61"/>
      <c r="V13290" s="61"/>
      <c r="W13290" s="61"/>
      <c r="X13290" s="61"/>
      <c r="Y13290" s="61"/>
      <c r="Z13290" s="61"/>
      <c r="AA13290" s="61"/>
      <c r="AB13290" s="61"/>
      <c r="AC13290" s="61"/>
      <c r="AD13290" s="61"/>
      <c r="AE13290" s="61"/>
      <c r="AF13290" s="61"/>
      <c r="AG13290" s="61"/>
      <c r="AH13290" s="61"/>
      <c r="AI13290" s="61"/>
      <c r="AJ13290" s="61"/>
      <c r="AK13290" s="61"/>
      <c r="AL13290" s="61"/>
      <c r="AM13290" s="61"/>
      <c r="AN13290" s="61"/>
      <c r="AO13290" s="61"/>
      <c r="AP13290" s="62"/>
      <c r="AQ13290" s="61"/>
      <c r="AR13290" s="61"/>
      <c r="AS13290" s="61"/>
      <c r="AT13290" s="61"/>
      <c r="AU13290" s="61"/>
      <c r="AV13290" s="61"/>
      <c r="AW13290" s="60"/>
    </row>
    <row r="13291" s="59" customFormat="1" customHeight="1" spans="1:49">
      <c r="A13291" s="60"/>
      <c r="B13291" s="60"/>
      <c r="C13291" s="60"/>
      <c r="D13291" s="60"/>
      <c r="H13291" s="61"/>
      <c r="I13291" s="61"/>
      <c r="J13291" s="61"/>
      <c r="K13291" s="61"/>
      <c r="L13291" s="61"/>
      <c r="M13291" s="61"/>
      <c r="N13291" s="61"/>
      <c r="O13291" s="61"/>
      <c r="P13291" s="61"/>
      <c r="Q13291" s="61"/>
      <c r="R13291" s="61"/>
      <c r="S13291" s="61"/>
      <c r="T13291" s="61"/>
      <c r="U13291" s="61"/>
      <c r="V13291" s="61"/>
      <c r="W13291" s="61"/>
      <c r="X13291" s="61"/>
      <c r="Y13291" s="61"/>
      <c r="Z13291" s="61"/>
      <c r="AA13291" s="61"/>
      <c r="AB13291" s="61"/>
      <c r="AC13291" s="61"/>
      <c r="AD13291" s="61"/>
      <c r="AE13291" s="61"/>
      <c r="AF13291" s="61"/>
      <c r="AG13291" s="61"/>
      <c r="AH13291" s="61"/>
      <c r="AI13291" s="61"/>
      <c r="AJ13291" s="61"/>
      <c r="AK13291" s="61"/>
      <c r="AL13291" s="61"/>
      <c r="AM13291" s="61"/>
      <c r="AN13291" s="61"/>
      <c r="AO13291" s="61"/>
      <c r="AP13291" s="62"/>
      <c r="AQ13291" s="61"/>
      <c r="AR13291" s="61"/>
      <c r="AS13291" s="61"/>
      <c r="AT13291" s="61"/>
      <c r="AU13291" s="61"/>
      <c r="AV13291" s="61"/>
      <c r="AW13291" s="60"/>
    </row>
    <row r="13292" s="59" customFormat="1" customHeight="1" spans="1:49">
      <c r="A13292" s="60"/>
      <c r="B13292" s="60"/>
      <c r="C13292" s="60"/>
      <c r="D13292" s="60"/>
      <c r="H13292" s="61"/>
      <c r="I13292" s="61"/>
      <c r="J13292" s="61"/>
      <c r="K13292" s="61"/>
      <c r="L13292" s="61"/>
      <c r="M13292" s="61"/>
      <c r="N13292" s="61"/>
      <c r="O13292" s="61"/>
      <c r="P13292" s="61"/>
      <c r="Q13292" s="61"/>
      <c r="R13292" s="61"/>
      <c r="S13292" s="61"/>
      <c r="T13292" s="61"/>
      <c r="U13292" s="61"/>
      <c r="V13292" s="61"/>
      <c r="W13292" s="61"/>
      <c r="X13292" s="61"/>
      <c r="Y13292" s="61"/>
      <c r="Z13292" s="61"/>
      <c r="AA13292" s="61"/>
      <c r="AB13292" s="61"/>
      <c r="AC13292" s="61"/>
      <c r="AD13292" s="61"/>
      <c r="AE13292" s="61"/>
      <c r="AF13292" s="61"/>
      <c r="AG13292" s="61"/>
      <c r="AH13292" s="61"/>
      <c r="AI13292" s="61"/>
      <c r="AJ13292" s="61"/>
      <c r="AK13292" s="61"/>
      <c r="AL13292" s="61"/>
      <c r="AM13292" s="61"/>
      <c r="AN13292" s="61"/>
      <c r="AO13292" s="61"/>
      <c r="AP13292" s="62"/>
      <c r="AQ13292" s="61"/>
      <c r="AR13292" s="61"/>
      <c r="AS13292" s="61"/>
      <c r="AT13292" s="61"/>
      <c r="AU13292" s="61"/>
      <c r="AV13292" s="61"/>
      <c r="AW13292" s="60"/>
    </row>
    <row r="13293" s="59" customFormat="1" customHeight="1" spans="1:49">
      <c r="A13293" s="60"/>
      <c r="B13293" s="60"/>
      <c r="C13293" s="60"/>
      <c r="D13293" s="60"/>
      <c r="H13293" s="61"/>
      <c r="I13293" s="61"/>
      <c r="J13293" s="61"/>
      <c r="K13293" s="61"/>
      <c r="L13293" s="61"/>
      <c r="M13293" s="61"/>
      <c r="N13293" s="61"/>
      <c r="O13293" s="61"/>
      <c r="P13293" s="61"/>
      <c r="Q13293" s="61"/>
      <c r="R13293" s="61"/>
      <c r="S13293" s="61"/>
      <c r="T13293" s="61"/>
      <c r="U13293" s="61"/>
      <c r="V13293" s="61"/>
      <c r="W13293" s="61"/>
      <c r="X13293" s="61"/>
      <c r="Y13293" s="61"/>
      <c r="Z13293" s="61"/>
      <c r="AA13293" s="61"/>
      <c r="AB13293" s="61"/>
      <c r="AC13293" s="61"/>
      <c r="AD13293" s="61"/>
      <c r="AE13293" s="61"/>
      <c r="AF13293" s="61"/>
      <c r="AG13293" s="61"/>
      <c r="AH13293" s="61"/>
      <c r="AI13293" s="61"/>
      <c r="AJ13293" s="61"/>
      <c r="AK13293" s="61"/>
      <c r="AL13293" s="61"/>
      <c r="AM13293" s="61"/>
      <c r="AN13293" s="61"/>
      <c r="AO13293" s="61"/>
      <c r="AP13293" s="62"/>
      <c r="AQ13293" s="61"/>
      <c r="AR13293" s="61"/>
      <c r="AS13293" s="61"/>
      <c r="AT13293" s="61"/>
      <c r="AU13293" s="61"/>
      <c r="AV13293" s="61"/>
      <c r="AW13293" s="60"/>
    </row>
    <row r="13294" s="59" customFormat="1" customHeight="1" spans="1:49">
      <c r="A13294" s="60"/>
      <c r="B13294" s="60"/>
      <c r="C13294" s="60"/>
      <c r="D13294" s="60"/>
      <c r="H13294" s="61"/>
      <c r="I13294" s="61"/>
      <c r="J13294" s="61"/>
      <c r="K13294" s="61"/>
      <c r="L13294" s="61"/>
      <c r="M13294" s="61"/>
      <c r="N13294" s="61"/>
      <c r="O13294" s="61"/>
      <c r="P13294" s="61"/>
      <c r="Q13294" s="61"/>
      <c r="R13294" s="61"/>
      <c r="S13294" s="61"/>
      <c r="T13294" s="61"/>
      <c r="U13294" s="61"/>
      <c r="V13294" s="61"/>
      <c r="W13294" s="61"/>
      <c r="X13294" s="61"/>
      <c r="Y13294" s="61"/>
      <c r="Z13294" s="61"/>
      <c r="AA13294" s="61"/>
      <c r="AB13294" s="61"/>
      <c r="AC13294" s="61"/>
      <c r="AD13294" s="61"/>
      <c r="AE13294" s="61"/>
      <c r="AF13294" s="61"/>
      <c r="AG13294" s="61"/>
      <c r="AH13294" s="61"/>
      <c r="AI13294" s="61"/>
      <c r="AJ13294" s="61"/>
      <c r="AK13294" s="61"/>
      <c r="AL13294" s="61"/>
      <c r="AM13294" s="61"/>
      <c r="AN13294" s="61"/>
      <c r="AO13294" s="61"/>
      <c r="AP13294" s="62"/>
      <c r="AQ13294" s="61"/>
      <c r="AR13294" s="61"/>
      <c r="AS13294" s="61"/>
      <c r="AT13294" s="61"/>
      <c r="AU13294" s="61"/>
      <c r="AV13294" s="61"/>
      <c r="AW13294" s="60"/>
    </row>
    <row r="13295" s="59" customFormat="1" customHeight="1" spans="1:49">
      <c r="A13295" s="60"/>
      <c r="B13295" s="60"/>
      <c r="C13295" s="60"/>
      <c r="D13295" s="60"/>
      <c r="H13295" s="61"/>
      <c r="I13295" s="61"/>
      <c r="J13295" s="61"/>
      <c r="K13295" s="61"/>
      <c r="L13295" s="61"/>
      <c r="M13295" s="61"/>
      <c r="N13295" s="61"/>
      <c r="O13295" s="61"/>
      <c r="P13295" s="61"/>
      <c r="Q13295" s="61"/>
      <c r="R13295" s="61"/>
      <c r="S13295" s="61"/>
      <c r="T13295" s="61"/>
      <c r="U13295" s="61"/>
      <c r="V13295" s="61"/>
      <c r="W13295" s="61"/>
      <c r="X13295" s="61"/>
      <c r="Y13295" s="61"/>
      <c r="Z13295" s="61"/>
      <c r="AA13295" s="61"/>
      <c r="AB13295" s="61"/>
      <c r="AC13295" s="61"/>
      <c r="AD13295" s="61"/>
      <c r="AE13295" s="61"/>
      <c r="AF13295" s="61"/>
      <c r="AG13295" s="61"/>
      <c r="AH13295" s="61"/>
      <c r="AI13295" s="61"/>
      <c r="AJ13295" s="61"/>
      <c r="AK13295" s="61"/>
      <c r="AL13295" s="61"/>
      <c r="AM13295" s="61"/>
      <c r="AN13295" s="61"/>
      <c r="AO13295" s="61"/>
      <c r="AP13295" s="62"/>
      <c r="AQ13295" s="61"/>
      <c r="AR13295" s="61"/>
      <c r="AS13295" s="61"/>
      <c r="AT13295" s="61"/>
      <c r="AU13295" s="61"/>
      <c r="AV13295" s="61"/>
      <c r="AW13295" s="60"/>
    </row>
    <row r="13296" s="59" customFormat="1" customHeight="1" spans="1:49">
      <c r="A13296" s="60"/>
      <c r="B13296" s="60"/>
      <c r="C13296" s="60"/>
      <c r="D13296" s="60"/>
      <c r="H13296" s="61"/>
      <c r="I13296" s="61"/>
      <c r="J13296" s="61"/>
      <c r="K13296" s="61"/>
      <c r="L13296" s="61"/>
      <c r="M13296" s="61"/>
      <c r="N13296" s="61"/>
      <c r="O13296" s="61"/>
      <c r="P13296" s="61"/>
      <c r="Q13296" s="61"/>
      <c r="R13296" s="61"/>
      <c r="S13296" s="61"/>
      <c r="T13296" s="61"/>
      <c r="U13296" s="61"/>
      <c r="V13296" s="61"/>
      <c r="W13296" s="61"/>
      <c r="X13296" s="61"/>
      <c r="Y13296" s="61"/>
      <c r="Z13296" s="61"/>
      <c r="AA13296" s="61"/>
      <c r="AB13296" s="61"/>
      <c r="AC13296" s="61"/>
      <c r="AD13296" s="61"/>
      <c r="AE13296" s="61"/>
      <c r="AF13296" s="61"/>
      <c r="AG13296" s="61"/>
      <c r="AH13296" s="61"/>
      <c r="AI13296" s="61"/>
      <c r="AJ13296" s="61"/>
      <c r="AK13296" s="61"/>
      <c r="AL13296" s="61"/>
      <c r="AM13296" s="61"/>
      <c r="AN13296" s="61"/>
      <c r="AO13296" s="61"/>
      <c r="AP13296" s="62"/>
      <c r="AQ13296" s="61"/>
      <c r="AR13296" s="61"/>
      <c r="AS13296" s="61"/>
      <c r="AT13296" s="61"/>
      <c r="AU13296" s="61"/>
      <c r="AV13296" s="61"/>
      <c r="AW13296" s="60"/>
    </row>
    <row r="13297" s="59" customFormat="1" customHeight="1" spans="1:49">
      <c r="A13297" s="60"/>
      <c r="B13297" s="60"/>
      <c r="C13297" s="60"/>
      <c r="D13297" s="60"/>
      <c r="H13297" s="61"/>
      <c r="I13297" s="61"/>
      <c r="J13297" s="61"/>
      <c r="K13297" s="61"/>
      <c r="L13297" s="61"/>
      <c r="M13297" s="61"/>
      <c r="N13297" s="61"/>
      <c r="O13297" s="61"/>
      <c r="P13297" s="61"/>
      <c r="Q13297" s="61"/>
      <c r="R13297" s="61"/>
      <c r="S13297" s="61"/>
      <c r="T13297" s="61"/>
      <c r="U13297" s="61"/>
      <c r="V13297" s="61"/>
      <c r="W13297" s="61"/>
      <c r="X13297" s="61"/>
      <c r="Y13297" s="61"/>
      <c r="Z13297" s="61"/>
      <c r="AA13297" s="61"/>
      <c r="AB13297" s="61"/>
      <c r="AC13297" s="61"/>
      <c r="AD13297" s="61"/>
      <c r="AE13297" s="61"/>
      <c r="AF13297" s="61"/>
      <c r="AG13297" s="61"/>
      <c r="AH13297" s="61"/>
      <c r="AI13297" s="61"/>
      <c r="AJ13297" s="61"/>
      <c r="AK13297" s="61"/>
      <c r="AL13297" s="61"/>
      <c r="AM13297" s="61"/>
      <c r="AN13297" s="61"/>
      <c r="AO13297" s="61"/>
      <c r="AP13297" s="62"/>
      <c r="AQ13297" s="61"/>
      <c r="AR13297" s="61"/>
      <c r="AS13297" s="61"/>
      <c r="AT13297" s="61"/>
      <c r="AU13297" s="61"/>
      <c r="AV13297" s="61"/>
      <c r="AW13297" s="60"/>
    </row>
    <row r="13298" s="59" customFormat="1" customHeight="1" spans="1:49">
      <c r="A13298" s="60"/>
      <c r="B13298" s="60"/>
      <c r="C13298" s="60"/>
      <c r="D13298" s="60"/>
      <c r="H13298" s="61"/>
      <c r="I13298" s="61"/>
      <c r="J13298" s="61"/>
      <c r="K13298" s="61"/>
      <c r="L13298" s="61"/>
      <c r="M13298" s="61"/>
      <c r="N13298" s="61"/>
      <c r="O13298" s="61"/>
      <c r="P13298" s="61"/>
      <c r="Q13298" s="61"/>
      <c r="R13298" s="61"/>
      <c r="S13298" s="61"/>
      <c r="T13298" s="61"/>
      <c r="U13298" s="61"/>
      <c r="V13298" s="61"/>
      <c r="W13298" s="61"/>
      <c r="X13298" s="61"/>
      <c r="Y13298" s="61"/>
      <c r="Z13298" s="61"/>
      <c r="AA13298" s="61"/>
      <c r="AB13298" s="61"/>
      <c r="AC13298" s="61"/>
      <c r="AD13298" s="61"/>
      <c r="AE13298" s="61"/>
      <c r="AF13298" s="61"/>
      <c r="AG13298" s="61"/>
      <c r="AH13298" s="61"/>
      <c r="AI13298" s="61"/>
      <c r="AJ13298" s="61"/>
      <c r="AK13298" s="61"/>
      <c r="AL13298" s="61"/>
      <c r="AM13298" s="61"/>
      <c r="AN13298" s="61"/>
      <c r="AO13298" s="61"/>
      <c r="AP13298" s="62"/>
      <c r="AQ13298" s="61"/>
      <c r="AR13298" s="61"/>
      <c r="AS13298" s="61"/>
      <c r="AT13298" s="61"/>
      <c r="AU13298" s="61"/>
      <c r="AV13298" s="61"/>
      <c r="AW13298" s="60"/>
    </row>
    <row r="13299" s="59" customFormat="1" customHeight="1" spans="1:49">
      <c r="A13299" s="60"/>
      <c r="B13299" s="60"/>
      <c r="C13299" s="60"/>
      <c r="D13299" s="60"/>
      <c r="H13299" s="61"/>
      <c r="I13299" s="61"/>
      <c r="J13299" s="61"/>
      <c r="K13299" s="61"/>
      <c r="L13299" s="61"/>
      <c r="M13299" s="61"/>
      <c r="N13299" s="61"/>
      <c r="O13299" s="61"/>
      <c r="P13299" s="61"/>
      <c r="Q13299" s="61"/>
      <c r="R13299" s="61"/>
      <c r="S13299" s="61"/>
      <c r="T13299" s="61"/>
      <c r="U13299" s="61"/>
      <c r="V13299" s="61"/>
      <c r="W13299" s="61"/>
      <c r="X13299" s="61"/>
      <c r="Y13299" s="61"/>
      <c r="Z13299" s="61"/>
      <c r="AA13299" s="61"/>
      <c r="AB13299" s="61"/>
      <c r="AC13299" s="61"/>
      <c r="AD13299" s="61"/>
      <c r="AE13299" s="61"/>
      <c r="AF13299" s="61"/>
      <c r="AG13299" s="61"/>
      <c r="AH13299" s="61"/>
      <c r="AI13299" s="61"/>
      <c r="AJ13299" s="61"/>
      <c r="AK13299" s="61"/>
      <c r="AL13299" s="61"/>
      <c r="AM13299" s="61"/>
      <c r="AN13299" s="61"/>
      <c r="AO13299" s="61"/>
      <c r="AP13299" s="62"/>
      <c r="AQ13299" s="61"/>
      <c r="AR13299" s="61"/>
      <c r="AS13299" s="61"/>
      <c r="AT13299" s="61"/>
      <c r="AU13299" s="61"/>
      <c r="AV13299" s="61"/>
      <c r="AW13299" s="60"/>
    </row>
    <row r="13300" s="59" customFormat="1" customHeight="1" spans="1:49">
      <c r="A13300" s="60"/>
      <c r="B13300" s="60"/>
      <c r="C13300" s="60"/>
      <c r="D13300" s="60"/>
      <c r="H13300" s="61"/>
      <c r="I13300" s="61"/>
      <c r="J13300" s="61"/>
      <c r="K13300" s="61"/>
      <c r="L13300" s="61"/>
      <c r="M13300" s="61"/>
      <c r="N13300" s="61"/>
      <c r="O13300" s="61"/>
      <c r="P13300" s="61"/>
      <c r="Q13300" s="61"/>
      <c r="R13300" s="61"/>
      <c r="S13300" s="61"/>
      <c r="T13300" s="61"/>
      <c r="U13300" s="61"/>
      <c r="V13300" s="61"/>
      <c r="W13300" s="61"/>
      <c r="X13300" s="61"/>
      <c r="Y13300" s="61"/>
      <c r="Z13300" s="61"/>
      <c r="AA13300" s="61"/>
      <c r="AB13300" s="61"/>
      <c r="AC13300" s="61"/>
      <c r="AD13300" s="61"/>
      <c r="AE13300" s="61"/>
      <c r="AF13300" s="61"/>
      <c r="AG13300" s="61"/>
      <c r="AH13300" s="61"/>
      <c r="AI13300" s="61"/>
      <c r="AJ13300" s="61"/>
      <c r="AK13300" s="61"/>
      <c r="AL13300" s="61"/>
      <c r="AM13300" s="61"/>
      <c r="AN13300" s="61"/>
      <c r="AO13300" s="61"/>
      <c r="AP13300" s="62"/>
      <c r="AQ13300" s="61"/>
      <c r="AR13300" s="61"/>
      <c r="AS13300" s="61"/>
      <c r="AT13300" s="61"/>
      <c r="AU13300" s="61"/>
      <c r="AV13300" s="61"/>
      <c r="AW13300" s="60"/>
    </row>
    <row r="13301" s="59" customFormat="1" customHeight="1" spans="1:49">
      <c r="A13301" s="60"/>
      <c r="B13301" s="60"/>
      <c r="C13301" s="60"/>
      <c r="D13301" s="60"/>
      <c r="H13301" s="61"/>
      <c r="I13301" s="61"/>
      <c r="J13301" s="61"/>
      <c r="K13301" s="61"/>
      <c r="L13301" s="61"/>
      <c r="M13301" s="61"/>
      <c r="N13301" s="61"/>
      <c r="O13301" s="61"/>
      <c r="P13301" s="61"/>
      <c r="Q13301" s="61"/>
      <c r="R13301" s="61"/>
      <c r="S13301" s="61"/>
      <c r="T13301" s="61"/>
      <c r="U13301" s="61"/>
      <c r="V13301" s="61"/>
      <c r="W13301" s="61"/>
      <c r="X13301" s="61"/>
      <c r="Y13301" s="61"/>
      <c r="Z13301" s="61"/>
      <c r="AA13301" s="61"/>
      <c r="AB13301" s="61"/>
      <c r="AC13301" s="61"/>
      <c r="AD13301" s="61"/>
      <c r="AE13301" s="61"/>
      <c r="AF13301" s="61"/>
      <c r="AG13301" s="61"/>
      <c r="AH13301" s="61"/>
      <c r="AI13301" s="61"/>
      <c r="AJ13301" s="61"/>
      <c r="AK13301" s="61"/>
      <c r="AL13301" s="61"/>
      <c r="AM13301" s="61"/>
      <c r="AN13301" s="61"/>
      <c r="AO13301" s="61"/>
      <c r="AP13301" s="62"/>
      <c r="AQ13301" s="61"/>
      <c r="AR13301" s="61"/>
      <c r="AS13301" s="61"/>
      <c r="AT13301" s="61"/>
      <c r="AU13301" s="61"/>
      <c r="AV13301" s="61"/>
      <c r="AW13301" s="60"/>
    </row>
    <row r="13302" s="59" customFormat="1" customHeight="1" spans="1:49">
      <c r="A13302" s="60"/>
      <c r="B13302" s="60"/>
      <c r="C13302" s="60"/>
      <c r="D13302" s="60"/>
      <c r="H13302" s="61"/>
      <c r="I13302" s="61"/>
      <c r="J13302" s="61"/>
      <c r="K13302" s="61"/>
      <c r="L13302" s="61"/>
      <c r="M13302" s="61"/>
      <c r="N13302" s="61"/>
      <c r="O13302" s="61"/>
      <c r="P13302" s="61"/>
      <c r="Q13302" s="61"/>
      <c r="R13302" s="61"/>
      <c r="S13302" s="61"/>
      <c r="T13302" s="61"/>
      <c r="U13302" s="61"/>
      <c r="V13302" s="61"/>
      <c r="W13302" s="61"/>
      <c r="X13302" s="61"/>
      <c r="Y13302" s="61"/>
      <c r="Z13302" s="61"/>
      <c r="AA13302" s="61"/>
      <c r="AB13302" s="61"/>
      <c r="AC13302" s="61"/>
      <c r="AD13302" s="61"/>
      <c r="AE13302" s="61"/>
      <c r="AF13302" s="61"/>
      <c r="AG13302" s="61"/>
      <c r="AH13302" s="61"/>
      <c r="AI13302" s="61"/>
      <c r="AJ13302" s="61"/>
      <c r="AK13302" s="61"/>
      <c r="AL13302" s="61"/>
      <c r="AM13302" s="61"/>
      <c r="AN13302" s="61"/>
      <c r="AO13302" s="61"/>
      <c r="AP13302" s="62"/>
      <c r="AQ13302" s="61"/>
      <c r="AR13302" s="61"/>
      <c r="AS13302" s="61"/>
      <c r="AT13302" s="61"/>
      <c r="AU13302" s="61"/>
      <c r="AV13302" s="61"/>
      <c r="AW13302" s="60"/>
    </row>
    <row r="13303" s="59" customFormat="1" customHeight="1" spans="1:49">
      <c r="A13303" s="60"/>
      <c r="B13303" s="60"/>
      <c r="C13303" s="60"/>
      <c r="D13303" s="60"/>
      <c r="H13303" s="61"/>
      <c r="I13303" s="61"/>
      <c r="J13303" s="61"/>
      <c r="K13303" s="61"/>
      <c r="L13303" s="61"/>
      <c r="M13303" s="61"/>
      <c r="N13303" s="61"/>
      <c r="O13303" s="61"/>
      <c r="P13303" s="61"/>
      <c r="Q13303" s="61"/>
      <c r="R13303" s="61"/>
      <c r="S13303" s="61"/>
      <c r="T13303" s="61"/>
      <c r="U13303" s="61"/>
      <c r="V13303" s="61"/>
      <c r="W13303" s="61"/>
      <c r="X13303" s="61"/>
      <c r="Y13303" s="61"/>
      <c r="Z13303" s="61"/>
      <c r="AA13303" s="61"/>
      <c r="AB13303" s="61"/>
      <c r="AC13303" s="61"/>
      <c r="AD13303" s="61"/>
      <c r="AE13303" s="61"/>
      <c r="AF13303" s="61"/>
      <c r="AG13303" s="61"/>
      <c r="AH13303" s="61"/>
      <c r="AI13303" s="61"/>
      <c r="AJ13303" s="61"/>
      <c r="AK13303" s="61"/>
      <c r="AL13303" s="61"/>
      <c r="AM13303" s="61"/>
      <c r="AN13303" s="61"/>
      <c r="AO13303" s="61"/>
      <c r="AP13303" s="62"/>
      <c r="AQ13303" s="61"/>
      <c r="AR13303" s="61"/>
      <c r="AS13303" s="61"/>
      <c r="AT13303" s="61"/>
      <c r="AU13303" s="61"/>
      <c r="AV13303" s="61"/>
      <c r="AW13303" s="60"/>
    </row>
    <row r="13304" s="59" customFormat="1" customHeight="1" spans="1:49">
      <c r="A13304" s="60"/>
      <c r="B13304" s="60"/>
      <c r="C13304" s="60"/>
      <c r="D13304" s="60"/>
      <c r="H13304" s="61"/>
      <c r="I13304" s="61"/>
      <c r="J13304" s="61"/>
      <c r="K13304" s="61"/>
      <c r="L13304" s="61"/>
      <c r="M13304" s="61"/>
      <c r="N13304" s="61"/>
      <c r="O13304" s="61"/>
      <c r="P13304" s="61"/>
      <c r="Q13304" s="61"/>
      <c r="R13304" s="61"/>
      <c r="S13304" s="61"/>
      <c r="T13304" s="61"/>
      <c r="U13304" s="61"/>
      <c r="V13304" s="61"/>
      <c r="W13304" s="61"/>
      <c r="X13304" s="61"/>
      <c r="Y13304" s="61"/>
      <c r="Z13304" s="61"/>
      <c r="AA13304" s="61"/>
      <c r="AB13304" s="61"/>
      <c r="AC13304" s="61"/>
      <c r="AD13304" s="61"/>
      <c r="AE13304" s="61"/>
      <c r="AF13304" s="61"/>
      <c r="AG13304" s="61"/>
      <c r="AH13304" s="61"/>
      <c r="AI13304" s="61"/>
      <c r="AJ13304" s="61"/>
      <c r="AK13304" s="61"/>
      <c r="AL13304" s="61"/>
      <c r="AM13304" s="61"/>
      <c r="AN13304" s="61"/>
      <c r="AO13304" s="61"/>
      <c r="AP13304" s="62"/>
      <c r="AQ13304" s="61"/>
      <c r="AR13304" s="61"/>
      <c r="AS13304" s="61"/>
      <c r="AT13304" s="61"/>
      <c r="AU13304" s="61"/>
      <c r="AV13304" s="61"/>
      <c r="AW13304" s="60"/>
    </row>
    <row r="13305" s="59" customFormat="1" customHeight="1" spans="1:49">
      <c r="A13305" s="60"/>
      <c r="B13305" s="60"/>
      <c r="C13305" s="60"/>
      <c r="D13305" s="60"/>
      <c r="H13305" s="61"/>
      <c r="I13305" s="61"/>
      <c r="J13305" s="61"/>
      <c r="K13305" s="61"/>
      <c r="L13305" s="61"/>
      <c r="M13305" s="61"/>
      <c r="N13305" s="61"/>
      <c r="O13305" s="61"/>
      <c r="P13305" s="61"/>
      <c r="Q13305" s="61"/>
      <c r="R13305" s="61"/>
      <c r="S13305" s="61"/>
      <c r="T13305" s="61"/>
      <c r="U13305" s="61"/>
      <c r="V13305" s="61"/>
      <c r="W13305" s="61"/>
      <c r="X13305" s="61"/>
      <c r="Y13305" s="61"/>
      <c r="Z13305" s="61"/>
      <c r="AA13305" s="61"/>
      <c r="AB13305" s="61"/>
      <c r="AC13305" s="61"/>
      <c r="AD13305" s="61"/>
      <c r="AE13305" s="61"/>
      <c r="AF13305" s="61"/>
      <c r="AG13305" s="61"/>
      <c r="AH13305" s="61"/>
      <c r="AI13305" s="61"/>
      <c r="AJ13305" s="61"/>
      <c r="AK13305" s="61"/>
      <c r="AL13305" s="61"/>
      <c r="AM13305" s="61"/>
      <c r="AN13305" s="61"/>
      <c r="AO13305" s="61"/>
      <c r="AP13305" s="62"/>
      <c r="AQ13305" s="61"/>
      <c r="AR13305" s="61"/>
      <c r="AS13305" s="61"/>
      <c r="AT13305" s="61"/>
      <c r="AU13305" s="61"/>
      <c r="AV13305" s="61"/>
      <c r="AW13305" s="60"/>
    </row>
    <row r="13306" s="59" customFormat="1" customHeight="1" spans="1:49">
      <c r="A13306" s="60"/>
      <c r="B13306" s="60"/>
      <c r="C13306" s="60"/>
      <c r="D13306" s="60"/>
      <c r="H13306" s="61"/>
      <c r="I13306" s="61"/>
      <c r="J13306" s="61"/>
      <c r="K13306" s="61"/>
      <c r="L13306" s="61"/>
      <c r="M13306" s="61"/>
      <c r="N13306" s="61"/>
      <c r="O13306" s="61"/>
      <c r="P13306" s="61"/>
      <c r="Q13306" s="61"/>
      <c r="R13306" s="61"/>
      <c r="S13306" s="61"/>
      <c r="T13306" s="61"/>
      <c r="U13306" s="61"/>
      <c r="V13306" s="61"/>
      <c r="W13306" s="61"/>
      <c r="X13306" s="61"/>
      <c r="Y13306" s="61"/>
      <c r="Z13306" s="61"/>
      <c r="AA13306" s="61"/>
      <c r="AB13306" s="61"/>
      <c r="AC13306" s="61"/>
      <c r="AD13306" s="61"/>
      <c r="AE13306" s="61"/>
      <c r="AF13306" s="61"/>
      <c r="AG13306" s="61"/>
      <c r="AH13306" s="61"/>
      <c r="AI13306" s="61"/>
      <c r="AJ13306" s="61"/>
      <c r="AK13306" s="61"/>
      <c r="AL13306" s="61"/>
      <c r="AM13306" s="61"/>
      <c r="AN13306" s="61"/>
      <c r="AO13306" s="61"/>
      <c r="AP13306" s="62"/>
      <c r="AQ13306" s="61"/>
      <c r="AR13306" s="61"/>
      <c r="AS13306" s="61"/>
      <c r="AT13306" s="61"/>
      <c r="AU13306" s="61"/>
      <c r="AV13306" s="61"/>
      <c r="AW13306" s="60"/>
    </row>
    <row r="13307" s="59" customFormat="1" customHeight="1" spans="1:49">
      <c r="A13307" s="60"/>
      <c r="B13307" s="60"/>
      <c r="C13307" s="60"/>
      <c r="D13307" s="60"/>
      <c r="H13307" s="61"/>
      <c r="I13307" s="61"/>
      <c r="J13307" s="61"/>
      <c r="K13307" s="61"/>
      <c r="L13307" s="61"/>
      <c r="M13307" s="61"/>
      <c r="N13307" s="61"/>
      <c r="O13307" s="61"/>
      <c r="P13307" s="61"/>
      <c r="Q13307" s="61"/>
      <c r="R13307" s="61"/>
      <c r="S13307" s="61"/>
      <c r="T13307" s="61"/>
      <c r="U13307" s="61"/>
      <c r="V13307" s="61"/>
      <c r="W13307" s="61"/>
      <c r="X13307" s="61"/>
      <c r="Y13307" s="61"/>
      <c r="Z13307" s="61"/>
      <c r="AA13307" s="61"/>
      <c r="AB13307" s="61"/>
      <c r="AC13307" s="61"/>
      <c r="AD13307" s="61"/>
      <c r="AE13307" s="61"/>
      <c r="AF13307" s="61"/>
      <c r="AG13307" s="61"/>
      <c r="AH13307" s="61"/>
      <c r="AI13307" s="61"/>
      <c r="AJ13307" s="61"/>
      <c r="AK13307" s="61"/>
      <c r="AL13307" s="61"/>
      <c r="AM13307" s="61"/>
      <c r="AN13307" s="61"/>
      <c r="AO13307" s="61"/>
      <c r="AP13307" s="62"/>
      <c r="AQ13307" s="61"/>
      <c r="AR13307" s="61"/>
      <c r="AS13307" s="61"/>
      <c r="AT13307" s="61"/>
      <c r="AU13307" s="61"/>
      <c r="AV13307" s="61"/>
      <c r="AW13307" s="60"/>
    </row>
    <row r="13308" s="59" customFormat="1" customHeight="1" spans="1:49">
      <c r="A13308" s="60"/>
      <c r="B13308" s="60"/>
      <c r="C13308" s="60"/>
      <c r="D13308" s="60"/>
      <c r="H13308" s="61"/>
      <c r="I13308" s="61"/>
      <c r="J13308" s="61"/>
      <c r="K13308" s="61"/>
      <c r="L13308" s="61"/>
      <c r="M13308" s="61"/>
      <c r="N13308" s="61"/>
      <c r="O13308" s="61"/>
      <c r="P13308" s="61"/>
      <c r="Q13308" s="61"/>
      <c r="R13308" s="61"/>
      <c r="S13308" s="61"/>
      <c r="T13308" s="61"/>
      <c r="U13308" s="61"/>
      <c r="V13308" s="61"/>
      <c r="W13308" s="61"/>
      <c r="X13308" s="61"/>
      <c r="Y13308" s="61"/>
      <c r="Z13308" s="61"/>
      <c r="AA13308" s="61"/>
      <c r="AB13308" s="61"/>
      <c r="AC13308" s="61"/>
      <c r="AD13308" s="61"/>
      <c r="AE13308" s="61"/>
      <c r="AF13308" s="61"/>
      <c r="AG13308" s="61"/>
      <c r="AH13308" s="61"/>
      <c r="AI13308" s="61"/>
      <c r="AJ13308" s="61"/>
      <c r="AK13308" s="61"/>
      <c r="AL13308" s="61"/>
      <c r="AM13308" s="61"/>
      <c r="AN13308" s="61"/>
      <c r="AO13308" s="61"/>
      <c r="AP13308" s="62"/>
      <c r="AQ13308" s="61"/>
      <c r="AR13308" s="61"/>
      <c r="AS13308" s="61"/>
      <c r="AT13308" s="61"/>
      <c r="AU13308" s="61"/>
      <c r="AV13308" s="61"/>
      <c r="AW13308" s="60"/>
    </row>
    <row r="13309" s="59" customFormat="1" customHeight="1" spans="1:49">
      <c r="A13309" s="60"/>
      <c r="B13309" s="60"/>
      <c r="C13309" s="60"/>
      <c r="D13309" s="60"/>
      <c r="H13309" s="61"/>
      <c r="I13309" s="61"/>
      <c r="J13309" s="61"/>
      <c r="K13309" s="61"/>
      <c r="L13309" s="61"/>
      <c r="M13309" s="61"/>
      <c r="N13309" s="61"/>
      <c r="O13309" s="61"/>
      <c r="P13309" s="61"/>
      <c r="Q13309" s="61"/>
      <c r="R13309" s="61"/>
      <c r="S13309" s="61"/>
      <c r="T13309" s="61"/>
      <c r="U13309" s="61"/>
      <c r="V13309" s="61"/>
      <c r="W13309" s="61"/>
      <c r="X13309" s="61"/>
      <c r="Y13309" s="61"/>
      <c r="Z13309" s="61"/>
      <c r="AA13309" s="61"/>
      <c r="AB13309" s="61"/>
      <c r="AC13309" s="61"/>
      <c r="AD13309" s="61"/>
      <c r="AE13309" s="61"/>
      <c r="AF13309" s="61"/>
      <c r="AG13309" s="61"/>
      <c r="AH13309" s="61"/>
      <c r="AI13309" s="61"/>
      <c r="AJ13309" s="61"/>
      <c r="AK13309" s="61"/>
      <c r="AL13309" s="61"/>
      <c r="AM13309" s="61"/>
      <c r="AN13309" s="61"/>
      <c r="AO13309" s="61"/>
      <c r="AP13309" s="62"/>
      <c r="AQ13309" s="61"/>
      <c r="AR13309" s="61"/>
      <c r="AS13309" s="61"/>
      <c r="AT13309" s="61"/>
      <c r="AU13309" s="61"/>
      <c r="AV13309" s="61"/>
      <c r="AW13309" s="60"/>
    </row>
    <row r="13310" s="59" customFormat="1" customHeight="1" spans="1:49">
      <c r="A13310" s="60"/>
      <c r="B13310" s="60"/>
      <c r="C13310" s="60"/>
      <c r="D13310" s="60"/>
      <c r="H13310" s="61"/>
      <c r="I13310" s="61"/>
      <c r="J13310" s="61"/>
      <c r="K13310" s="61"/>
      <c r="L13310" s="61"/>
      <c r="M13310" s="61"/>
      <c r="N13310" s="61"/>
      <c r="O13310" s="61"/>
      <c r="P13310" s="61"/>
      <c r="Q13310" s="61"/>
      <c r="R13310" s="61"/>
      <c r="S13310" s="61"/>
      <c r="T13310" s="61"/>
      <c r="U13310" s="61"/>
      <c r="V13310" s="61"/>
      <c r="W13310" s="61"/>
      <c r="X13310" s="61"/>
      <c r="Y13310" s="61"/>
      <c r="Z13310" s="61"/>
      <c r="AA13310" s="61"/>
      <c r="AB13310" s="61"/>
      <c r="AC13310" s="61"/>
      <c r="AD13310" s="61"/>
      <c r="AE13310" s="61"/>
      <c r="AF13310" s="61"/>
      <c r="AG13310" s="61"/>
      <c r="AH13310" s="61"/>
      <c r="AI13310" s="61"/>
      <c r="AJ13310" s="61"/>
      <c r="AK13310" s="61"/>
      <c r="AL13310" s="61"/>
      <c r="AM13310" s="61"/>
      <c r="AN13310" s="61"/>
      <c r="AO13310" s="61"/>
      <c r="AP13310" s="62"/>
      <c r="AQ13310" s="61"/>
      <c r="AR13310" s="61"/>
      <c r="AS13310" s="61"/>
      <c r="AT13310" s="61"/>
      <c r="AU13310" s="61"/>
      <c r="AV13310" s="61"/>
      <c r="AW13310" s="60"/>
    </row>
    <row r="13311" s="59" customFormat="1" customHeight="1" spans="1:49">
      <c r="A13311" s="60"/>
      <c r="B13311" s="60"/>
      <c r="C13311" s="60"/>
      <c r="D13311" s="60"/>
      <c r="H13311" s="61"/>
      <c r="I13311" s="61"/>
      <c r="J13311" s="61"/>
      <c r="K13311" s="61"/>
      <c r="L13311" s="61"/>
      <c r="M13311" s="61"/>
      <c r="N13311" s="61"/>
      <c r="O13311" s="61"/>
      <c r="P13311" s="61"/>
      <c r="Q13311" s="61"/>
      <c r="R13311" s="61"/>
      <c r="S13311" s="61"/>
      <c r="T13311" s="61"/>
      <c r="U13311" s="61"/>
      <c r="V13311" s="61"/>
      <c r="W13311" s="61"/>
      <c r="X13311" s="61"/>
      <c r="Y13311" s="61"/>
      <c r="Z13311" s="61"/>
      <c r="AA13311" s="61"/>
      <c r="AB13311" s="61"/>
      <c r="AC13311" s="61"/>
      <c r="AD13311" s="61"/>
      <c r="AE13311" s="61"/>
      <c r="AF13311" s="61"/>
      <c r="AG13311" s="61"/>
      <c r="AH13311" s="61"/>
      <c r="AI13311" s="61"/>
      <c r="AJ13311" s="61"/>
      <c r="AK13311" s="61"/>
      <c r="AL13311" s="61"/>
      <c r="AM13311" s="61"/>
      <c r="AN13311" s="61"/>
      <c r="AO13311" s="61"/>
      <c r="AP13311" s="62"/>
      <c r="AQ13311" s="61"/>
      <c r="AR13311" s="61"/>
      <c r="AS13311" s="61"/>
      <c r="AT13311" s="61"/>
      <c r="AU13311" s="61"/>
      <c r="AV13311" s="61"/>
      <c r="AW13311" s="60"/>
    </row>
    <row r="13312" s="59" customFormat="1" customHeight="1" spans="1:49">
      <c r="A13312" s="60"/>
      <c r="B13312" s="60"/>
      <c r="C13312" s="60"/>
      <c r="D13312" s="60"/>
      <c r="H13312" s="61"/>
      <c r="I13312" s="61"/>
      <c r="J13312" s="61"/>
      <c r="K13312" s="61"/>
      <c r="L13312" s="61"/>
      <c r="M13312" s="61"/>
      <c r="N13312" s="61"/>
      <c r="O13312" s="61"/>
      <c r="P13312" s="61"/>
      <c r="Q13312" s="61"/>
      <c r="R13312" s="61"/>
      <c r="S13312" s="61"/>
      <c r="T13312" s="61"/>
      <c r="U13312" s="61"/>
      <c r="V13312" s="61"/>
      <c r="W13312" s="61"/>
      <c r="X13312" s="61"/>
      <c r="Y13312" s="61"/>
      <c r="Z13312" s="61"/>
      <c r="AA13312" s="61"/>
      <c r="AB13312" s="61"/>
      <c r="AC13312" s="61"/>
      <c r="AD13312" s="61"/>
      <c r="AE13312" s="61"/>
      <c r="AF13312" s="61"/>
      <c r="AG13312" s="61"/>
      <c r="AH13312" s="61"/>
      <c r="AI13312" s="61"/>
      <c r="AJ13312" s="61"/>
      <c r="AK13312" s="61"/>
      <c r="AL13312" s="61"/>
      <c r="AM13312" s="61"/>
      <c r="AN13312" s="61"/>
      <c r="AO13312" s="61"/>
      <c r="AP13312" s="62"/>
      <c r="AQ13312" s="61"/>
      <c r="AR13312" s="61"/>
      <c r="AS13312" s="61"/>
      <c r="AT13312" s="61"/>
      <c r="AU13312" s="61"/>
      <c r="AV13312" s="61"/>
      <c r="AW13312" s="60"/>
    </row>
    <row r="13313" s="59" customFormat="1" customHeight="1" spans="1:49">
      <c r="A13313" s="60"/>
      <c r="B13313" s="60"/>
      <c r="C13313" s="60"/>
      <c r="D13313" s="60"/>
      <c r="H13313" s="61"/>
      <c r="I13313" s="61"/>
      <c r="J13313" s="61"/>
      <c r="K13313" s="61"/>
      <c r="L13313" s="61"/>
      <c r="M13313" s="61"/>
      <c r="N13313" s="61"/>
      <c r="O13313" s="61"/>
      <c r="P13313" s="61"/>
      <c r="Q13313" s="61"/>
      <c r="R13313" s="61"/>
      <c r="S13313" s="61"/>
      <c r="T13313" s="61"/>
      <c r="U13313" s="61"/>
      <c r="V13313" s="61"/>
      <c r="W13313" s="61"/>
      <c r="X13313" s="61"/>
      <c r="Y13313" s="61"/>
      <c r="Z13313" s="61"/>
      <c r="AA13313" s="61"/>
      <c r="AB13313" s="61"/>
      <c r="AC13313" s="61"/>
      <c r="AD13313" s="61"/>
      <c r="AE13313" s="61"/>
      <c r="AF13313" s="61"/>
      <c r="AG13313" s="61"/>
      <c r="AH13313" s="61"/>
      <c r="AI13313" s="61"/>
      <c r="AJ13313" s="61"/>
      <c r="AK13313" s="61"/>
      <c r="AL13313" s="61"/>
      <c r="AM13313" s="61"/>
      <c r="AN13313" s="61"/>
      <c r="AO13313" s="61"/>
      <c r="AP13313" s="62"/>
      <c r="AQ13313" s="61"/>
      <c r="AR13313" s="61"/>
      <c r="AS13313" s="61"/>
      <c r="AT13313" s="61"/>
      <c r="AU13313" s="61"/>
      <c r="AV13313" s="61"/>
      <c r="AW13313" s="60"/>
    </row>
    <row r="13314" s="59" customFormat="1" customHeight="1" spans="1:49">
      <c r="A13314" s="60"/>
      <c r="B13314" s="60"/>
      <c r="C13314" s="60"/>
      <c r="D13314" s="60"/>
      <c r="H13314" s="61"/>
      <c r="I13314" s="61"/>
      <c r="J13314" s="61"/>
      <c r="K13314" s="61"/>
      <c r="L13314" s="61"/>
      <c r="M13314" s="61"/>
      <c r="N13314" s="61"/>
      <c r="O13314" s="61"/>
      <c r="P13314" s="61"/>
      <c r="Q13314" s="61"/>
      <c r="R13314" s="61"/>
      <c r="S13314" s="61"/>
      <c r="T13314" s="61"/>
      <c r="U13314" s="61"/>
      <c r="V13314" s="61"/>
      <c r="W13314" s="61"/>
      <c r="X13314" s="61"/>
      <c r="Y13314" s="61"/>
      <c r="Z13314" s="61"/>
      <c r="AA13314" s="61"/>
      <c r="AB13314" s="61"/>
      <c r="AC13314" s="61"/>
      <c r="AD13314" s="61"/>
      <c r="AE13314" s="61"/>
      <c r="AF13314" s="61"/>
      <c r="AG13314" s="61"/>
      <c r="AH13314" s="61"/>
      <c r="AI13314" s="61"/>
      <c r="AJ13314" s="61"/>
      <c r="AK13314" s="61"/>
      <c r="AL13314" s="61"/>
      <c r="AM13314" s="61"/>
      <c r="AN13314" s="61"/>
      <c r="AO13314" s="61"/>
      <c r="AP13314" s="62"/>
      <c r="AQ13314" s="61"/>
      <c r="AR13314" s="61"/>
      <c r="AS13314" s="61"/>
      <c r="AT13314" s="61"/>
      <c r="AU13314" s="61"/>
      <c r="AV13314" s="61"/>
      <c r="AW13314" s="60"/>
    </row>
    <row r="13315" s="59" customFormat="1" customHeight="1" spans="1:49">
      <c r="A13315" s="60"/>
      <c r="B13315" s="60"/>
      <c r="C13315" s="60"/>
      <c r="D13315" s="60"/>
      <c r="H13315" s="61"/>
      <c r="I13315" s="61"/>
      <c r="J13315" s="61"/>
      <c r="K13315" s="61"/>
      <c r="L13315" s="61"/>
      <c r="M13315" s="61"/>
      <c r="N13315" s="61"/>
      <c r="O13315" s="61"/>
      <c r="P13315" s="61"/>
      <c r="Q13315" s="61"/>
      <c r="R13315" s="61"/>
      <c r="S13315" s="61"/>
      <c r="T13315" s="61"/>
      <c r="U13315" s="61"/>
      <c r="V13315" s="61"/>
      <c r="W13315" s="61"/>
      <c r="X13315" s="61"/>
      <c r="Y13315" s="61"/>
      <c r="Z13315" s="61"/>
      <c r="AA13315" s="61"/>
      <c r="AB13315" s="61"/>
      <c r="AC13315" s="61"/>
      <c r="AD13315" s="61"/>
      <c r="AE13315" s="61"/>
      <c r="AF13315" s="61"/>
      <c r="AG13315" s="61"/>
      <c r="AH13315" s="61"/>
      <c r="AI13315" s="61"/>
      <c r="AJ13315" s="61"/>
      <c r="AK13315" s="61"/>
      <c r="AL13315" s="61"/>
      <c r="AM13315" s="61"/>
      <c r="AN13315" s="61"/>
      <c r="AO13315" s="61"/>
      <c r="AP13315" s="62"/>
      <c r="AQ13315" s="61"/>
      <c r="AR13315" s="61"/>
      <c r="AS13315" s="61"/>
      <c r="AT13315" s="61"/>
      <c r="AU13315" s="61"/>
      <c r="AV13315" s="61"/>
      <c r="AW13315" s="60"/>
    </row>
    <row r="13316" s="59" customFormat="1" customHeight="1" spans="1:49">
      <c r="A13316" s="60"/>
      <c r="B13316" s="60"/>
      <c r="C13316" s="60"/>
      <c r="D13316" s="60"/>
      <c r="H13316" s="61"/>
      <c r="I13316" s="61"/>
      <c r="J13316" s="61"/>
      <c r="K13316" s="61"/>
      <c r="L13316" s="61"/>
      <c r="M13316" s="61"/>
      <c r="N13316" s="61"/>
      <c r="O13316" s="61"/>
      <c r="P13316" s="61"/>
      <c r="Q13316" s="61"/>
      <c r="R13316" s="61"/>
      <c r="S13316" s="61"/>
      <c r="T13316" s="61"/>
      <c r="U13316" s="61"/>
      <c r="V13316" s="61"/>
      <c r="W13316" s="61"/>
      <c r="X13316" s="61"/>
      <c r="Y13316" s="61"/>
      <c r="Z13316" s="61"/>
      <c r="AA13316" s="61"/>
      <c r="AB13316" s="61"/>
      <c r="AC13316" s="61"/>
      <c r="AD13316" s="61"/>
      <c r="AE13316" s="61"/>
      <c r="AF13316" s="61"/>
      <c r="AG13316" s="61"/>
      <c r="AH13316" s="61"/>
      <c r="AI13316" s="61"/>
      <c r="AJ13316" s="61"/>
      <c r="AK13316" s="61"/>
      <c r="AL13316" s="61"/>
      <c r="AM13316" s="61"/>
      <c r="AN13316" s="61"/>
      <c r="AO13316" s="61"/>
      <c r="AP13316" s="62"/>
      <c r="AQ13316" s="61"/>
      <c r="AR13316" s="61"/>
      <c r="AS13316" s="61"/>
      <c r="AT13316" s="61"/>
      <c r="AU13316" s="61"/>
      <c r="AV13316" s="61"/>
      <c r="AW13316" s="60"/>
    </row>
    <row r="13317" s="59" customFormat="1" customHeight="1" spans="1:49">
      <c r="A13317" s="60"/>
      <c r="B13317" s="60"/>
      <c r="C13317" s="60"/>
      <c r="D13317" s="60"/>
      <c r="H13317" s="61"/>
      <c r="I13317" s="61"/>
      <c r="J13317" s="61"/>
      <c r="K13317" s="61"/>
      <c r="L13317" s="61"/>
      <c r="M13317" s="61"/>
      <c r="N13317" s="61"/>
      <c r="O13317" s="61"/>
      <c r="P13317" s="61"/>
      <c r="Q13317" s="61"/>
      <c r="R13317" s="61"/>
      <c r="S13317" s="61"/>
      <c r="T13317" s="61"/>
      <c r="U13317" s="61"/>
      <c r="V13317" s="61"/>
      <c r="W13317" s="61"/>
      <c r="X13317" s="61"/>
      <c r="Y13317" s="61"/>
      <c r="Z13317" s="61"/>
      <c r="AA13317" s="61"/>
      <c r="AB13317" s="61"/>
      <c r="AC13317" s="61"/>
      <c r="AD13317" s="61"/>
      <c r="AE13317" s="61"/>
      <c r="AF13317" s="61"/>
      <c r="AG13317" s="61"/>
      <c r="AH13317" s="61"/>
      <c r="AI13317" s="61"/>
      <c r="AJ13317" s="61"/>
      <c r="AK13317" s="61"/>
      <c r="AL13317" s="61"/>
      <c r="AM13317" s="61"/>
      <c r="AN13317" s="61"/>
      <c r="AO13317" s="61"/>
      <c r="AP13317" s="62"/>
      <c r="AQ13317" s="61"/>
      <c r="AR13317" s="61"/>
      <c r="AS13317" s="61"/>
      <c r="AT13317" s="61"/>
      <c r="AU13317" s="61"/>
      <c r="AV13317" s="61"/>
      <c r="AW13317" s="60"/>
    </row>
    <row r="13318" s="59" customFormat="1" customHeight="1" spans="1:49">
      <c r="A13318" s="60"/>
      <c r="B13318" s="60"/>
      <c r="C13318" s="60"/>
      <c r="D13318" s="60"/>
      <c r="H13318" s="61"/>
      <c r="I13318" s="61"/>
      <c r="J13318" s="61"/>
      <c r="K13318" s="61"/>
      <c r="L13318" s="61"/>
      <c r="M13318" s="61"/>
      <c r="N13318" s="61"/>
      <c r="O13318" s="61"/>
      <c r="P13318" s="61"/>
      <c r="Q13318" s="61"/>
      <c r="R13318" s="61"/>
      <c r="S13318" s="61"/>
      <c r="T13318" s="61"/>
      <c r="U13318" s="61"/>
      <c r="V13318" s="61"/>
      <c r="W13318" s="61"/>
      <c r="X13318" s="61"/>
      <c r="Y13318" s="61"/>
      <c r="Z13318" s="61"/>
      <c r="AA13318" s="61"/>
      <c r="AB13318" s="61"/>
      <c r="AC13318" s="61"/>
      <c r="AD13318" s="61"/>
      <c r="AE13318" s="61"/>
      <c r="AF13318" s="61"/>
      <c r="AG13318" s="61"/>
      <c r="AH13318" s="61"/>
      <c r="AI13318" s="61"/>
      <c r="AJ13318" s="61"/>
      <c r="AK13318" s="61"/>
      <c r="AL13318" s="61"/>
      <c r="AM13318" s="61"/>
      <c r="AN13318" s="61"/>
      <c r="AO13318" s="61"/>
      <c r="AP13318" s="62"/>
      <c r="AQ13318" s="61"/>
      <c r="AR13318" s="61"/>
      <c r="AS13318" s="61"/>
      <c r="AT13318" s="61"/>
      <c r="AU13318" s="61"/>
      <c r="AV13318" s="61"/>
      <c r="AW13318" s="60"/>
    </row>
    <row r="13319" s="59" customFormat="1" customHeight="1" spans="1:49">
      <c r="A13319" s="60"/>
      <c r="B13319" s="60"/>
      <c r="C13319" s="60"/>
      <c r="D13319" s="60"/>
      <c r="H13319" s="61"/>
      <c r="I13319" s="61"/>
      <c r="J13319" s="61"/>
      <c r="K13319" s="61"/>
      <c r="L13319" s="61"/>
      <c r="M13319" s="61"/>
      <c r="N13319" s="61"/>
      <c r="O13319" s="61"/>
      <c r="P13319" s="61"/>
      <c r="Q13319" s="61"/>
      <c r="R13319" s="61"/>
      <c r="S13319" s="61"/>
      <c r="T13319" s="61"/>
      <c r="U13319" s="61"/>
      <c r="V13319" s="61"/>
      <c r="W13319" s="61"/>
      <c r="X13319" s="61"/>
      <c r="Y13319" s="61"/>
      <c r="Z13319" s="61"/>
      <c r="AA13319" s="61"/>
      <c r="AB13319" s="61"/>
      <c r="AC13319" s="61"/>
      <c r="AD13319" s="61"/>
      <c r="AE13319" s="61"/>
      <c r="AF13319" s="61"/>
      <c r="AG13319" s="61"/>
      <c r="AH13319" s="61"/>
      <c r="AI13319" s="61"/>
      <c r="AJ13319" s="61"/>
      <c r="AK13319" s="61"/>
      <c r="AL13319" s="61"/>
      <c r="AM13319" s="61"/>
      <c r="AN13319" s="61"/>
      <c r="AO13319" s="61"/>
      <c r="AP13319" s="62"/>
      <c r="AQ13319" s="61"/>
      <c r="AR13319" s="61"/>
      <c r="AS13319" s="61"/>
      <c r="AT13319" s="61"/>
      <c r="AU13319" s="61"/>
      <c r="AV13319" s="61"/>
      <c r="AW13319" s="60"/>
    </row>
    <row r="13320" s="59" customFormat="1" customHeight="1" spans="1:49">
      <c r="A13320" s="60"/>
      <c r="B13320" s="60"/>
      <c r="C13320" s="60"/>
      <c r="D13320" s="60"/>
      <c r="H13320" s="61"/>
      <c r="I13320" s="61"/>
      <c r="J13320" s="61"/>
      <c r="K13320" s="61"/>
      <c r="L13320" s="61"/>
      <c r="M13320" s="61"/>
      <c r="N13320" s="61"/>
      <c r="O13320" s="61"/>
      <c r="P13320" s="61"/>
      <c r="Q13320" s="61"/>
      <c r="R13320" s="61"/>
      <c r="S13320" s="61"/>
      <c r="T13320" s="61"/>
      <c r="U13320" s="61"/>
      <c r="V13320" s="61"/>
      <c r="W13320" s="61"/>
      <c r="X13320" s="61"/>
      <c r="Y13320" s="61"/>
      <c r="Z13320" s="61"/>
      <c r="AA13320" s="61"/>
      <c r="AB13320" s="61"/>
      <c r="AC13320" s="61"/>
      <c r="AD13320" s="61"/>
      <c r="AE13320" s="61"/>
      <c r="AF13320" s="61"/>
      <c r="AG13320" s="61"/>
      <c r="AH13320" s="61"/>
      <c r="AI13320" s="61"/>
      <c r="AJ13320" s="61"/>
      <c r="AK13320" s="61"/>
      <c r="AL13320" s="61"/>
      <c r="AM13320" s="61"/>
      <c r="AN13320" s="61"/>
      <c r="AO13320" s="61"/>
      <c r="AP13320" s="62"/>
      <c r="AQ13320" s="61"/>
      <c r="AR13320" s="61"/>
      <c r="AS13320" s="61"/>
      <c r="AT13320" s="61"/>
      <c r="AU13320" s="61"/>
      <c r="AV13320" s="61"/>
      <c r="AW13320" s="60"/>
    </row>
    <row r="13321" s="59" customFormat="1" customHeight="1" spans="1:49">
      <c r="A13321" s="60"/>
      <c r="B13321" s="60"/>
      <c r="C13321" s="60"/>
      <c r="D13321" s="60"/>
      <c r="H13321" s="61"/>
      <c r="I13321" s="61"/>
      <c r="J13321" s="61"/>
      <c r="K13321" s="61"/>
      <c r="L13321" s="61"/>
      <c r="M13321" s="61"/>
      <c r="N13321" s="61"/>
      <c r="O13321" s="61"/>
      <c r="P13321" s="61"/>
      <c r="Q13321" s="61"/>
      <c r="R13321" s="61"/>
      <c r="S13321" s="61"/>
      <c r="T13321" s="61"/>
      <c r="U13321" s="61"/>
      <c r="V13321" s="61"/>
      <c r="W13321" s="61"/>
      <c r="X13321" s="61"/>
      <c r="Y13321" s="61"/>
      <c r="Z13321" s="61"/>
      <c r="AA13321" s="61"/>
      <c r="AB13321" s="61"/>
      <c r="AC13321" s="61"/>
      <c r="AD13321" s="61"/>
      <c r="AE13321" s="61"/>
      <c r="AF13321" s="61"/>
      <c r="AG13321" s="61"/>
      <c r="AH13321" s="61"/>
      <c r="AI13321" s="61"/>
      <c r="AJ13321" s="61"/>
      <c r="AK13321" s="61"/>
      <c r="AL13321" s="61"/>
      <c r="AM13321" s="61"/>
      <c r="AN13321" s="61"/>
      <c r="AO13321" s="61"/>
      <c r="AP13321" s="62"/>
      <c r="AQ13321" s="61"/>
      <c r="AR13321" s="61"/>
      <c r="AS13321" s="61"/>
      <c r="AT13321" s="61"/>
      <c r="AU13321" s="61"/>
      <c r="AV13321" s="61"/>
      <c r="AW13321" s="60"/>
    </row>
    <row r="13322" s="59" customFormat="1" customHeight="1" spans="1:49">
      <c r="A13322" s="60"/>
      <c r="B13322" s="60"/>
      <c r="C13322" s="60"/>
      <c r="D13322" s="60"/>
      <c r="H13322" s="61"/>
      <c r="I13322" s="61"/>
      <c r="J13322" s="61"/>
      <c r="K13322" s="61"/>
      <c r="L13322" s="61"/>
      <c r="M13322" s="61"/>
      <c r="N13322" s="61"/>
      <c r="O13322" s="61"/>
      <c r="P13322" s="61"/>
      <c r="Q13322" s="61"/>
      <c r="R13322" s="61"/>
      <c r="S13322" s="61"/>
      <c r="T13322" s="61"/>
      <c r="U13322" s="61"/>
      <c r="V13322" s="61"/>
      <c r="W13322" s="61"/>
      <c r="X13322" s="61"/>
      <c r="Y13322" s="61"/>
      <c r="Z13322" s="61"/>
      <c r="AA13322" s="61"/>
      <c r="AB13322" s="61"/>
      <c r="AC13322" s="61"/>
      <c r="AD13322" s="61"/>
      <c r="AE13322" s="61"/>
      <c r="AF13322" s="61"/>
      <c r="AG13322" s="61"/>
      <c r="AH13322" s="61"/>
      <c r="AI13322" s="61"/>
      <c r="AJ13322" s="61"/>
      <c r="AK13322" s="61"/>
      <c r="AL13322" s="61"/>
      <c r="AM13322" s="61"/>
      <c r="AN13322" s="61"/>
      <c r="AO13322" s="61"/>
      <c r="AP13322" s="62"/>
      <c r="AQ13322" s="61"/>
      <c r="AR13322" s="61"/>
      <c r="AS13322" s="61"/>
      <c r="AT13322" s="61"/>
      <c r="AU13322" s="61"/>
      <c r="AV13322" s="61"/>
      <c r="AW13322" s="60"/>
    </row>
    <row r="13323" s="59" customFormat="1" customHeight="1" spans="1:49">
      <c r="A13323" s="60"/>
      <c r="B13323" s="60"/>
      <c r="C13323" s="60"/>
      <c r="D13323" s="60"/>
      <c r="H13323" s="61"/>
      <c r="I13323" s="61"/>
      <c r="J13323" s="61"/>
      <c r="K13323" s="61"/>
      <c r="L13323" s="61"/>
      <c r="M13323" s="61"/>
      <c r="N13323" s="61"/>
      <c r="O13323" s="61"/>
      <c r="P13323" s="61"/>
      <c r="Q13323" s="61"/>
      <c r="R13323" s="61"/>
      <c r="S13323" s="61"/>
      <c r="T13323" s="61"/>
      <c r="U13323" s="61"/>
      <c r="V13323" s="61"/>
      <c r="W13323" s="61"/>
      <c r="X13323" s="61"/>
      <c r="Y13323" s="61"/>
      <c r="Z13323" s="61"/>
      <c r="AA13323" s="61"/>
      <c r="AB13323" s="61"/>
      <c r="AC13323" s="61"/>
      <c r="AD13323" s="61"/>
      <c r="AE13323" s="61"/>
      <c r="AF13323" s="61"/>
      <c r="AG13323" s="61"/>
      <c r="AH13323" s="61"/>
      <c r="AI13323" s="61"/>
      <c r="AJ13323" s="61"/>
      <c r="AK13323" s="61"/>
      <c r="AL13323" s="61"/>
      <c r="AM13323" s="61"/>
      <c r="AN13323" s="61"/>
      <c r="AO13323" s="61"/>
      <c r="AP13323" s="62"/>
      <c r="AQ13323" s="61"/>
      <c r="AR13323" s="61"/>
      <c r="AS13323" s="61"/>
      <c r="AT13323" s="61"/>
      <c r="AU13323" s="61"/>
      <c r="AV13323" s="61"/>
      <c r="AW13323" s="60"/>
    </row>
    <row r="13324" s="59" customFormat="1" customHeight="1" spans="1:49">
      <c r="A13324" s="60"/>
      <c r="B13324" s="60"/>
      <c r="C13324" s="60"/>
      <c r="D13324" s="60"/>
      <c r="H13324" s="61"/>
      <c r="I13324" s="61"/>
      <c r="J13324" s="61"/>
      <c r="K13324" s="61"/>
      <c r="L13324" s="61"/>
      <c r="M13324" s="61"/>
      <c r="N13324" s="61"/>
      <c r="O13324" s="61"/>
      <c r="P13324" s="61"/>
      <c r="Q13324" s="61"/>
      <c r="R13324" s="61"/>
      <c r="S13324" s="61"/>
      <c r="T13324" s="61"/>
      <c r="U13324" s="61"/>
      <c r="V13324" s="61"/>
      <c r="W13324" s="61"/>
      <c r="X13324" s="61"/>
      <c r="Y13324" s="61"/>
      <c r="Z13324" s="61"/>
      <c r="AA13324" s="61"/>
      <c r="AB13324" s="61"/>
      <c r="AC13324" s="61"/>
      <c r="AD13324" s="61"/>
      <c r="AE13324" s="61"/>
      <c r="AF13324" s="61"/>
      <c r="AG13324" s="61"/>
      <c r="AH13324" s="61"/>
      <c r="AI13324" s="61"/>
      <c r="AJ13324" s="61"/>
      <c r="AK13324" s="61"/>
      <c r="AL13324" s="61"/>
      <c r="AM13324" s="61"/>
      <c r="AN13324" s="61"/>
      <c r="AO13324" s="61"/>
      <c r="AP13324" s="62"/>
      <c r="AQ13324" s="61"/>
      <c r="AR13324" s="61"/>
      <c r="AS13324" s="61"/>
      <c r="AT13324" s="61"/>
      <c r="AU13324" s="61"/>
      <c r="AV13324" s="61"/>
      <c r="AW13324" s="60"/>
    </row>
    <row r="13325" s="59" customFormat="1" customHeight="1" spans="1:49">
      <c r="A13325" s="60"/>
      <c r="B13325" s="60"/>
      <c r="C13325" s="60"/>
      <c r="D13325" s="60"/>
      <c r="H13325" s="61"/>
      <c r="I13325" s="61"/>
      <c r="J13325" s="61"/>
      <c r="K13325" s="61"/>
      <c r="L13325" s="61"/>
      <c r="M13325" s="61"/>
      <c r="N13325" s="61"/>
      <c r="O13325" s="61"/>
      <c r="P13325" s="61"/>
      <c r="Q13325" s="61"/>
      <c r="R13325" s="61"/>
      <c r="S13325" s="61"/>
      <c r="T13325" s="61"/>
      <c r="U13325" s="61"/>
      <c r="V13325" s="61"/>
      <c r="W13325" s="61"/>
      <c r="X13325" s="61"/>
      <c r="Y13325" s="61"/>
      <c r="Z13325" s="61"/>
      <c r="AA13325" s="61"/>
      <c r="AB13325" s="61"/>
      <c r="AC13325" s="61"/>
      <c r="AD13325" s="61"/>
      <c r="AE13325" s="61"/>
      <c r="AF13325" s="61"/>
      <c r="AG13325" s="61"/>
      <c r="AH13325" s="61"/>
      <c r="AI13325" s="61"/>
      <c r="AJ13325" s="61"/>
      <c r="AK13325" s="61"/>
      <c r="AL13325" s="61"/>
      <c r="AM13325" s="61"/>
      <c r="AN13325" s="61"/>
      <c r="AO13325" s="61"/>
      <c r="AP13325" s="62"/>
      <c r="AQ13325" s="61"/>
      <c r="AR13325" s="61"/>
      <c r="AS13325" s="61"/>
      <c r="AT13325" s="61"/>
      <c r="AU13325" s="61"/>
      <c r="AV13325" s="61"/>
      <c r="AW13325" s="60"/>
    </row>
    <row r="13326" s="59" customFormat="1" customHeight="1" spans="1:49">
      <c r="A13326" s="60"/>
      <c r="B13326" s="60"/>
      <c r="C13326" s="60"/>
      <c r="D13326" s="60"/>
      <c r="H13326" s="61"/>
      <c r="I13326" s="61"/>
      <c r="J13326" s="61"/>
      <c r="K13326" s="61"/>
      <c r="L13326" s="61"/>
      <c r="M13326" s="61"/>
      <c r="N13326" s="61"/>
      <c r="O13326" s="61"/>
      <c r="P13326" s="61"/>
      <c r="Q13326" s="61"/>
      <c r="R13326" s="61"/>
      <c r="S13326" s="61"/>
      <c r="T13326" s="61"/>
      <c r="U13326" s="61"/>
      <c r="V13326" s="61"/>
      <c r="W13326" s="61"/>
      <c r="X13326" s="61"/>
      <c r="Y13326" s="61"/>
      <c r="Z13326" s="61"/>
      <c r="AA13326" s="61"/>
      <c r="AB13326" s="61"/>
      <c r="AC13326" s="61"/>
      <c r="AD13326" s="61"/>
      <c r="AE13326" s="61"/>
      <c r="AF13326" s="61"/>
      <c r="AG13326" s="61"/>
      <c r="AH13326" s="61"/>
      <c r="AI13326" s="61"/>
      <c r="AJ13326" s="61"/>
      <c r="AK13326" s="61"/>
      <c r="AL13326" s="61"/>
      <c r="AM13326" s="61"/>
      <c r="AN13326" s="61"/>
      <c r="AO13326" s="61"/>
      <c r="AP13326" s="62"/>
      <c r="AQ13326" s="61"/>
      <c r="AR13326" s="61"/>
      <c r="AS13326" s="61"/>
      <c r="AT13326" s="61"/>
      <c r="AU13326" s="61"/>
      <c r="AV13326" s="61"/>
      <c r="AW13326" s="60"/>
    </row>
    <row r="13327" s="59" customFormat="1" customHeight="1" spans="1:49">
      <c r="A13327" s="60"/>
      <c r="B13327" s="60"/>
      <c r="C13327" s="60"/>
      <c r="D13327" s="60"/>
      <c r="H13327" s="61"/>
      <c r="I13327" s="61"/>
      <c r="J13327" s="61"/>
      <c r="K13327" s="61"/>
      <c r="L13327" s="61"/>
      <c r="M13327" s="61"/>
      <c r="N13327" s="61"/>
      <c r="O13327" s="61"/>
      <c r="P13327" s="61"/>
      <c r="Q13327" s="61"/>
      <c r="R13327" s="61"/>
      <c r="S13327" s="61"/>
      <c r="T13327" s="61"/>
      <c r="U13327" s="61"/>
      <c r="V13327" s="61"/>
      <c r="W13327" s="61"/>
      <c r="X13327" s="61"/>
      <c r="Y13327" s="61"/>
      <c r="Z13327" s="61"/>
      <c r="AA13327" s="61"/>
      <c r="AB13327" s="61"/>
      <c r="AC13327" s="61"/>
      <c r="AD13327" s="61"/>
      <c r="AE13327" s="61"/>
      <c r="AF13327" s="61"/>
      <c r="AG13327" s="61"/>
      <c r="AH13327" s="61"/>
      <c r="AI13327" s="61"/>
      <c r="AJ13327" s="61"/>
      <c r="AK13327" s="61"/>
      <c r="AL13327" s="61"/>
      <c r="AM13327" s="61"/>
      <c r="AN13327" s="61"/>
      <c r="AO13327" s="61"/>
      <c r="AP13327" s="62"/>
      <c r="AQ13327" s="61"/>
      <c r="AR13327" s="61"/>
      <c r="AS13327" s="61"/>
      <c r="AT13327" s="61"/>
      <c r="AU13327" s="61"/>
      <c r="AV13327" s="61"/>
      <c r="AW13327" s="60"/>
    </row>
    <row r="13328" s="59" customFormat="1" customHeight="1" spans="1:49">
      <c r="A13328" s="60"/>
      <c r="B13328" s="60"/>
      <c r="C13328" s="60"/>
      <c r="D13328" s="60"/>
      <c r="H13328" s="61"/>
      <c r="I13328" s="61"/>
      <c r="J13328" s="61"/>
      <c r="K13328" s="61"/>
      <c r="L13328" s="61"/>
      <c r="M13328" s="61"/>
      <c r="N13328" s="61"/>
      <c r="O13328" s="61"/>
      <c r="P13328" s="61"/>
      <c r="Q13328" s="61"/>
      <c r="R13328" s="61"/>
      <c r="S13328" s="61"/>
      <c r="T13328" s="61"/>
      <c r="U13328" s="61"/>
      <c r="V13328" s="61"/>
      <c r="W13328" s="61"/>
      <c r="X13328" s="61"/>
      <c r="Y13328" s="61"/>
      <c r="Z13328" s="61"/>
      <c r="AA13328" s="61"/>
      <c r="AB13328" s="61"/>
      <c r="AC13328" s="61"/>
      <c r="AD13328" s="61"/>
      <c r="AE13328" s="61"/>
      <c r="AF13328" s="61"/>
      <c r="AG13328" s="61"/>
      <c r="AH13328" s="61"/>
      <c r="AI13328" s="61"/>
      <c r="AJ13328" s="61"/>
      <c r="AK13328" s="61"/>
      <c r="AL13328" s="61"/>
      <c r="AM13328" s="61"/>
      <c r="AN13328" s="61"/>
      <c r="AO13328" s="61"/>
      <c r="AP13328" s="62"/>
      <c r="AQ13328" s="61"/>
      <c r="AR13328" s="61"/>
      <c r="AS13328" s="61"/>
      <c r="AT13328" s="61"/>
      <c r="AU13328" s="61"/>
      <c r="AV13328" s="61"/>
      <c r="AW13328" s="60"/>
    </row>
    <row r="13329" s="59" customFormat="1" customHeight="1"/>
    <row r="13330" s="59" customFormat="1" customHeight="1"/>
    <row r="13331" s="59" customFormat="1" customHeight="1"/>
    <row r="13332" s="59" customFormat="1" customHeight="1"/>
    <row r="13333" s="59" customFormat="1" customHeight="1"/>
    <row r="13334" s="59" customFormat="1" customHeight="1"/>
    <row r="13335" s="59" customFormat="1" customHeight="1"/>
    <row r="13336" s="59" customFormat="1" customHeight="1"/>
    <row r="13337" s="59" customFormat="1" customHeight="1"/>
    <row r="13338" s="59" customFormat="1" customHeight="1"/>
    <row r="13339" s="59" customFormat="1" customHeight="1"/>
    <row r="13340" s="59" customFormat="1" customHeight="1"/>
    <row r="13341" s="59" customFormat="1" customHeight="1"/>
    <row r="13342" s="59" customFormat="1" customHeight="1"/>
    <row r="13343" s="59" customFormat="1" customHeight="1"/>
    <row r="13344" s="59" customFormat="1" customHeight="1"/>
    <row r="13345" s="59" customFormat="1" customHeight="1"/>
    <row r="13346" s="59" customFormat="1" customHeight="1"/>
    <row r="13347" s="59" customFormat="1" customHeight="1"/>
    <row r="13348" s="59" customFormat="1" customHeight="1"/>
    <row r="13349" s="59" customFormat="1" customHeight="1"/>
    <row r="13350" s="59" customFormat="1" customHeight="1"/>
    <row r="13351" s="59" customFormat="1" customHeight="1"/>
    <row r="13352" s="59" customFormat="1" customHeight="1"/>
    <row r="13353" s="59" customFormat="1" customHeight="1"/>
    <row r="13354" s="59" customFormat="1" customHeight="1"/>
    <row r="13355" s="59" customFormat="1" customHeight="1"/>
    <row r="13356" s="59" customFormat="1" customHeight="1"/>
    <row r="13357" s="59" customFormat="1" customHeight="1"/>
    <row r="13358" s="59" customFormat="1" customHeight="1"/>
    <row r="13359" s="59" customFormat="1" customHeight="1"/>
    <row r="13360" s="59" customFormat="1" customHeight="1"/>
    <row r="13361" s="59" customFormat="1" customHeight="1"/>
    <row r="13362" s="59" customFormat="1" customHeight="1"/>
    <row r="13363" s="59" customFormat="1" customHeight="1"/>
    <row r="13364" s="59" customFormat="1" customHeight="1"/>
    <row r="13365" s="59" customFormat="1" customHeight="1"/>
    <row r="13366" s="59" customFormat="1" customHeight="1"/>
    <row r="13367" s="59" customFormat="1" customHeight="1"/>
    <row r="13368" s="59" customFormat="1" customHeight="1"/>
    <row r="13369" s="59" customFormat="1" customHeight="1"/>
    <row r="13370" s="59" customFormat="1" customHeight="1"/>
    <row r="13371" s="59" customFormat="1" customHeight="1"/>
    <row r="13372" s="59" customFormat="1" customHeight="1"/>
    <row r="13373" s="59" customFormat="1" customHeight="1"/>
    <row r="13374" s="59" customFormat="1" customHeight="1"/>
    <row r="13375" s="59" customFormat="1" customHeight="1"/>
    <row r="13376" s="59" customFormat="1" customHeight="1"/>
    <row r="13377" s="59" customFormat="1" customHeight="1"/>
    <row r="13378" s="59" customFormat="1" customHeight="1"/>
    <row r="13379" s="59" customFormat="1" customHeight="1"/>
    <row r="13380" s="59" customFormat="1" customHeight="1"/>
    <row r="13381" s="59" customFormat="1" customHeight="1"/>
    <row r="13382" s="59" customFormat="1" customHeight="1"/>
    <row r="13383" s="59" customFormat="1" customHeight="1"/>
    <row r="13384" s="59" customFormat="1" customHeight="1"/>
    <row r="13385" s="59" customFormat="1" customHeight="1"/>
    <row r="13386" s="59" customFormat="1" customHeight="1"/>
    <row r="13387" s="59" customFormat="1" customHeight="1"/>
    <row r="13388" s="59" customFormat="1" customHeight="1"/>
    <row r="13389" s="59" customFormat="1" customHeight="1"/>
    <row r="13390" s="59" customFormat="1" customHeight="1"/>
    <row r="13391" s="59" customFormat="1" customHeight="1"/>
    <row r="13392" s="59" customFormat="1" customHeight="1"/>
    <row r="13393" s="59" customFormat="1" customHeight="1"/>
    <row r="13394" s="59" customFormat="1" customHeight="1"/>
    <row r="13395" s="59" customFormat="1" customHeight="1"/>
    <row r="13396" s="59" customFormat="1" customHeight="1"/>
    <row r="13397" s="59" customFormat="1" customHeight="1"/>
    <row r="13398" s="59" customFormat="1" customHeight="1"/>
    <row r="13399" s="59" customFormat="1" customHeight="1"/>
    <row r="13400" s="59" customFormat="1" customHeight="1"/>
    <row r="13401" s="59" customFormat="1" customHeight="1"/>
    <row r="13402" s="59" customFormat="1" customHeight="1"/>
    <row r="13403" s="59" customFormat="1" customHeight="1"/>
    <row r="13404" s="59" customFormat="1" customHeight="1"/>
    <row r="13405" s="59" customFormat="1" customHeight="1"/>
    <row r="13406" s="59" customFormat="1" customHeight="1"/>
    <row r="13407" s="59" customFormat="1" customHeight="1"/>
    <row r="13408" s="59" customFormat="1" customHeight="1"/>
    <row r="13409" s="59" customFormat="1" customHeight="1"/>
    <row r="13410" s="59" customFormat="1" customHeight="1"/>
    <row r="13411" s="59" customFormat="1" customHeight="1"/>
    <row r="13412" s="59" customFormat="1" customHeight="1"/>
    <row r="13413" s="59" customFormat="1" customHeight="1"/>
    <row r="13414" s="59" customFormat="1" customHeight="1"/>
    <row r="13415" s="59" customFormat="1" customHeight="1"/>
    <row r="13416" s="59" customFormat="1" customHeight="1"/>
    <row r="13417" s="59" customFormat="1" customHeight="1"/>
    <row r="13418" s="59" customFormat="1" customHeight="1"/>
    <row r="13419" s="59" customFormat="1" customHeight="1"/>
    <row r="13420" s="59" customFormat="1" customHeight="1"/>
    <row r="13421" s="59" customFormat="1" customHeight="1"/>
    <row r="13422" s="59" customFormat="1" customHeight="1"/>
    <row r="13423" s="59" customFormat="1" customHeight="1"/>
    <row r="13424" s="59" customFormat="1" customHeight="1"/>
    <row r="13425" s="59" customFormat="1" customHeight="1"/>
    <row r="13426" s="59" customFormat="1" customHeight="1"/>
    <row r="13427" s="59" customFormat="1" customHeight="1"/>
    <row r="13428" s="59" customFormat="1" customHeight="1"/>
    <row r="13429" s="59" customFormat="1" customHeight="1"/>
    <row r="13430" s="59" customFormat="1" customHeight="1"/>
    <row r="13431" s="59" customFormat="1" customHeight="1"/>
    <row r="13432" s="59" customFormat="1" customHeight="1"/>
    <row r="13433" s="59" customFormat="1" customHeight="1"/>
    <row r="13434" s="59" customFormat="1" customHeight="1"/>
    <row r="13435" s="59" customFormat="1" customHeight="1"/>
    <row r="13436" s="59" customFormat="1" customHeight="1"/>
    <row r="13437" s="59" customFormat="1" customHeight="1"/>
    <row r="13438" s="59" customFormat="1" customHeight="1"/>
    <row r="13439" s="59" customFormat="1" customHeight="1"/>
    <row r="13440" s="59" customFormat="1" customHeight="1"/>
    <row r="13441" s="59" customFormat="1" customHeight="1"/>
    <row r="13442" s="59" customFormat="1" customHeight="1"/>
    <row r="13443" s="59" customFormat="1" customHeight="1"/>
    <row r="13444" s="59" customFormat="1" customHeight="1"/>
    <row r="13445" s="59" customFormat="1" customHeight="1"/>
    <row r="13446" s="59" customFormat="1" customHeight="1"/>
    <row r="13447" s="59" customFormat="1" customHeight="1"/>
    <row r="13448" s="59" customFormat="1" customHeight="1"/>
    <row r="13449" s="59" customFormat="1" customHeight="1"/>
    <row r="13450" s="59" customFormat="1" customHeight="1"/>
    <row r="13451" s="59" customFormat="1" customHeight="1"/>
    <row r="13452" s="59" customFormat="1" customHeight="1"/>
    <row r="13453" s="59" customFormat="1" customHeight="1"/>
    <row r="13454" s="59" customFormat="1" customHeight="1"/>
    <row r="13455" s="59" customFormat="1" customHeight="1"/>
    <row r="13456" s="59" customFormat="1" customHeight="1"/>
    <row r="13457" s="59" customFormat="1" customHeight="1"/>
    <row r="13458" s="59" customFormat="1" customHeight="1"/>
    <row r="13459" s="59" customFormat="1" customHeight="1"/>
    <row r="13460" s="59" customFormat="1" customHeight="1"/>
    <row r="13461" s="59" customFormat="1" customHeight="1"/>
    <row r="13462" s="59" customFormat="1" customHeight="1"/>
    <row r="13463" s="59" customFormat="1" customHeight="1"/>
    <row r="13464" s="59" customFormat="1" customHeight="1"/>
    <row r="13465" s="59" customFormat="1" customHeight="1"/>
    <row r="13466" s="59" customFormat="1" customHeight="1"/>
    <row r="13467" s="59" customFormat="1" customHeight="1"/>
    <row r="13468" s="59" customFormat="1" customHeight="1"/>
    <row r="13469" s="59" customFormat="1" customHeight="1"/>
    <row r="13470" s="59" customFormat="1" customHeight="1"/>
    <row r="13471" s="59" customFormat="1" customHeight="1"/>
    <row r="13472" s="59" customFormat="1" customHeight="1"/>
    <row r="13473" s="59" customFormat="1" customHeight="1"/>
    <row r="13474" s="59" customFormat="1" customHeight="1"/>
    <row r="13475" s="59" customFormat="1" customHeight="1"/>
    <row r="13476" s="59" customFormat="1" customHeight="1"/>
    <row r="13477" s="59" customFormat="1" customHeight="1"/>
    <row r="13478" s="59" customFormat="1" customHeight="1"/>
    <row r="13479" s="59" customFormat="1" customHeight="1"/>
    <row r="13480" s="59" customFormat="1" customHeight="1"/>
    <row r="13481" s="59" customFormat="1" customHeight="1"/>
    <row r="13482" s="59" customFormat="1" customHeight="1"/>
    <row r="13483" s="59" customFormat="1" customHeight="1"/>
    <row r="13484" s="59" customFormat="1" customHeight="1"/>
    <row r="13485" s="59" customFormat="1" customHeight="1"/>
    <row r="13486" s="59" customFormat="1" customHeight="1"/>
    <row r="13487" s="59" customFormat="1" customHeight="1"/>
    <row r="13488" s="59" customFormat="1" customHeight="1"/>
    <row r="13489" s="59" customFormat="1" customHeight="1"/>
    <row r="13490" s="59" customFormat="1" customHeight="1"/>
    <row r="13491" s="59" customFormat="1" customHeight="1"/>
    <row r="13492" s="59" customFormat="1" customHeight="1"/>
    <row r="13493" s="59" customFormat="1" customHeight="1"/>
    <row r="13494" s="59" customFormat="1" customHeight="1"/>
    <row r="13495" s="59" customFormat="1" customHeight="1"/>
    <row r="13496" s="59" customFormat="1" customHeight="1"/>
    <row r="13497" s="59" customFormat="1" customHeight="1"/>
    <row r="13498" s="59" customFormat="1" customHeight="1"/>
    <row r="13499" s="59" customFormat="1" customHeight="1"/>
    <row r="13500" s="59" customFormat="1" customHeight="1"/>
    <row r="13501" s="59" customFormat="1" customHeight="1"/>
    <row r="13502" s="59" customFormat="1" customHeight="1"/>
    <row r="13503" s="59" customFormat="1" customHeight="1"/>
    <row r="13504" s="59" customFormat="1" customHeight="1"/>
    <row r="13505" s="59" customFormat="1" customHeight="1"/>
    <row r="13506" s="59" customFormat="1" customHeight="1"/>
    <row r="13507" s="59" customFormat="1" customHeight="1"/>
    <row r="13508" s="59" customFormat="1" customHeight="1"/>
    <row r="13509" s="59" customFormat="1" customHeight="1"/>
    <row r="13510" s="59" customFormat="1" customHeight="1"/>
    <row r="13511" s="59" customFormat="1" customHeight="1"/>
    <row r="13512" s="59" customFormat="1" customHeight="1"/>
    <row r="13513" s="59" customFormat="1" customHeight="1"/>
    <row r="13514" s="59" customFormat="1" customHeight="1"/>
    <row r="13515" s="59" customFormat="1" customHeight="1"/>
    <row r="13516" s="59" customFormat="1" customHeight="1"/>
    <row r="13517" s="59" customFormat="1" customHeight="1"/>
    <row r="13518" s="59" customFormat="1" customHeight="1"/>
    <row r="13519" s="59" customFormat="1" customHeight="1"/>
    <row r="13520" s="59" customFormat="1" customHeight="1"/>
    <row r="13521" s="59" customFormat="1" customHeight="1"/>
    <row r="13522" s="59" customFormat="1" customHeight="1"/>
    <row r="13523" s="59" customFormat="1" customHeight="1"/>
    <row r="13524" s="59" customFormat="1" customHeight="1"/>
    <row r="13525" s="59" customFormat="1" customHeight="1"/>
    <row r="13526" s="59" customFormat="1" customHeight="1"/>
    <row r="13527" s="59" customFormat="1" customHeight="1"/>
    <row r="13528" s="59" customFormat="1" customHeight="1"/>
    <row r="13529" s="59" customFormat="1" customHeight="1"/>
    <row r="13530" s="59" customFormat="1" customHeight="1"/>
    <row r="13531" s="59" customFormat="1" customHeight="1"/>
    <row r="13532" s="59" customFormat="1" customHeight="1"/>
    <row r="13533" s="59" customFormat="1" customHeight="1"/>
    <row r="13534" s="59" customFormat="1" customHeight="1"/>
    <row r="13535" s="59" customFormat="1" customHeight="1"/>
    <row r="13536" s="59" customFormat="1" customHeight="1"/>
    <row r="13537" s="59" customFormat="1" customHeight="1"/>
    <row r="13538" s="59" customFormat="1" customHeight="1"/>
    <row r="13539" s="59" customFormat="1" customHeight="1"/>
    <row r="13540" s="59" customFormat="1" customHeight="1"/>
    <row r="13541" s="59" customFormat="1" customHeight="1"/>
    <row r="13542" s="59" customFormat="1" customHeight="1"/>
    <row r="13543" s="59" customFormat="1" customHeight="1"/>
    <row r="13544" s="59" customFormat="1" customHeight="1"/>
    <row r="13545" s="59" customFormat="1" customHeight="1"/>
    <row r="13546" s="59" customFormat="1" customHeight="1"/>
    <row r="13547" s="59" customFormat="1" customHeight="1"/>
    <row r="13548" s="59" customFormat="1" customHeight="1"/>
    <row r="13549" s="59" customFormat="1" customHeight="1"/>
    <row r="13550" s="59" customFormat="1" customHeight="1"/>
    <row r="13551" s="59" customFormat="1" customHeight="1"/>
    <row r="13552" s="59" customFormat="1" customHeight="1"/>
    <row r="13553" s="59" customFormat="1" customHeight="1"/>
    <row r="13554" s="59" customFormat="1" customHeight="1"/>
    <row r="13555" s="59" customFormat="1" customHeight="1"/>
    <row r="13556" s="59" customFormat="1" customHeight="1"/>
    <row r="13557" s="59" customFormat="1" customHeight="1"/>
    <row r="13558" s="59" customFormat="1" customHeight="1"/>
    <row r="13559" s="59" customFormat="1" customHeight="1"/>
    <row r="13560" s="59" customFormat="1" customHeight="1"/>
    <row r="13561" s="59" customFormat="1" customHeight="1"/>
    <row r="13562" s="59" customFormat="1" customHeight="1"/>
    <row r="13563" s="59" customFormat="1" customHeight="1"/>
    <row r="13564" s="59" customFormat="1" customHeight="1"/>
    <row r="13565" s="59" customFormat="1" customHeight="1"/>
    <row r="13566" s="59" customFormat="1" customHeight="1"/>
    <row r="13567" s="59" customFormat="1" customHeight="1"/>
    <row r="13568" s="59" customFormat="1" customHeight="1"/>
    <row r="13569" s="59" customFormat="1" customHeight="1"/>
    <row r="13570" s="59" customFormat="1" customHeight="1"/>
    <row r="13571" s="59" customFormat="1" customHeight="1"/>
    <row r="13572" s="59" customFormat="1" customHeight="1"/>
    <row r="13573" s="59" customFormat="1" customHeight="1"/>
    <row r="13574" s="59" customFormat="1" customHeight="1"/>
    <row r="13575" s="59" customFormat="1" customHeight="1"/>
    <row r="13576" s="59" customFormat="1" customHeight="1"/>
    <row r="13577" s="59" customFormat="1" customHeight="1"/>
    <row r="13578" s="59" customFormat="1" customHeight="1"/>
    <row r="13579" s="59" customFormat="1" customHeight="1"/>
    <row r="13580" s="59" customFormat="1" customHeight="1"/>
    <row r="13581" s="59" customFormat="1" customHeight="1"/>
    <row r="13582" s="59" customFormat="1" customHeight="1"/>
    <row r="13583" s="59" customFormat="1" customHeight="1"/>
    <row r="13584" s="59" customFormat="1" customHeight="1"/>
    <row r="13585" s="59" customFormat="1" customHeight="1"/>
    <row r="13586" s="59" customFormat="1" customHeight="1"/>
    <row r="13587" s="59" customFormat="1" customHeight="1"/>
    <row r="13588" s="59" customFormat="1" customHeight="1"/>
    <row r="13589" s="59" customFormat="1" customHeight="1"/>
    <row r="13590" s="59" customFormat="1" customHeight="1"/>
    <row r="13591" s="59" customFormat="1" customHeight="1"/>
    <row r="13592" s="59" customFormat="1" customHeight="1"/>
    <row r="13593" s="59" customFormat="1" customHeight="1"/>
    <row r="13594" s="59" customFormat="1" customHeight="1"/>
    <row r="13595" s="59" customFormat="1" customHeight="1"/>
    <row r="13596" s="59" customFormat="1" customHeight="1"/>
    <row r="13597" s="59" customFormat="1" customHeight="1"/>
    <row r="13598" s="59" customFormat="1" customHeight="1"/>
    <row r="13599" s="59" customFormat="1" customHeight="1"/>
    <row r="13600" s="59" customFormat="1" customHeight="1"/>
    <row r="13601" s="59" customFormat="1" customHeight="1"/>
    <row r="13602" s="59" customFormat="1" customHeight="1"/>
    <row r="13603" s="59" customFormat="1" customHeight="1"/>
    <row r="13604" s="59" customFormat="1" customHeight="1"/>
    <row r="13605" s="59" customFormat="1" customHeight="1"/>
    <row r="13606" s="59" customFormat="1" customHeight="1"/>
    <row r="13607" s="59" customFormat="1" customHeight="1"/>
    <row r="13608" s="59" customFormat="1" customHeight="1"/>
    <row r="13609" s="59" customFormat="1" customHeight="1"/>
    <row r="13610" s="59" customFormat="1" customHeight="1"/>
    <row r="13611" s="59" customFormat="1" customHeight="1"/>
    <row r="13612" s="59" customFormat="1" customHeight="1"/>
    <row r="13613" s="59" customFormat="1" customHeight="1"/>
    <row r="13614" s="59" customFormat="1" customHeight="1"/>
    <row r="13615" s="59" customFormat="1" customHeight="1"/>
    <row r="13616" s="59" customFormat="1" customHeight="1"/>
    <row r="13617" s="59" customFormat="1" customHeight="1"/>
    <row r="13618" s="59" customFormat="1" customHeight="1"/>
    <row r="13619" s="59" customFormat="1" customHeight="1"/>
    <row r="13620" s="59" customFormat="1" customHeight="1"/>
    <row r="13621" s="59" customFormat="1" customHeight="1"/>
    <row r="13622" s="59" customFormat="1" customHeight="1"/>
    <row r="13623" s="59" customFormat="1" customHeight="1"/>
    <row r="13624" s="59" customFormat="1" customHeight="1"/>
    <row r="13625" s="59" customFormat="1" customHeight="1"/>
    <row r="13626" s="59" customFormat="1" customHeight="1"/>
    <row r="13627" s="59" customFormat="1" customHeight="1"/>
    <row r="13628" s="59" customFormat="1" customHeight="1"/>
    <row r="13629" s="59" customFormat="1" customHeight="1"/>
    <row r="13630" s="59" customFormat="1" customHeight="1"/>
    <row r="13631" s="59" customFormat="1" customHeight="1"/>
    <row r="13632" s="59" customFormat="1" customHeight="1"/>
    <row r="13633" s="59" customFormat="1" customHeight="1"/>
    <row r="13634" s="59" customFormat="1" customHeight="1"/>
    <row r="13635" s="59" customFormat="1" customHeight="1"/>
    <row r="13636" s="59" customFormat="1" customHeight="1"/>
    <row r="13637" s="59" customFormat="1" customHeight="1"/>
    <row r="13638" s="59" customFormat="1" customHeight="1"/>
    <row r="13639" s="59" customFormat="1" customHeight="1"/>
    <row r="13640" s="59" customFormat="1" customHeight="1"/>
    <row r="13641" s="59" customFormat="1" customHeight="1"/>
    <row r="13642" s="59" customFormat="1" customHeight="1"/>
    <row r="13643" s="59" customFormat="1" customHeight="1"/>
    <row r="13644" s="59" customFormat="1" customHeight="1"/>
    <row r="13645" s="59" customFormat="1" customHeight="1"/>
    <row r="13646" s="59" customFormat="1" customHeight="1"/>
    <row r="13647" s="59" customFormat="1" customHeight="1"/>
    <row r="13648" s="59" customFormat="1" customHeight="1"/>
    <row r="13649" s="59" customFormat="1" customHeight="1"/>
    <row r="13650" s="59" customFormat="1" customHeight="1"/>
    <row r="13651" s="59" customFormat="1" customHeight="1"/>
    <row r="13652" s="59" customFormat="1" customHeight="1"/>
    <row r="13653" s="59" customFormat="1" customHeight="1"/>
    <row r="13654" s="59" customFormat="1" customHeight="1"/>
    <row r="13655" s="59" customFormat="1" customHeight="1"/>
    <row r="13656" s="59" customFormat="1" customHeight="1"/>
    <row r="13657" s="59" customFormat="1" customHeight="1"/>
    <row r="13658" s="59" customFormat="1" customHeight="1"/>
    <row r="13659" s="59" customFormat="1" customHeight="1"/>
    <row r="13660" s="59" customFormat="1" customHeight="1"/>
    <row r="13661" s="59" customFormat="1" customHeight="1"/>
    <row r="13662" s="59" customFormat="1" customHeight="1"/>
    <row r="13663" s="59" customFormat="1" customHeight="1"/>
    <row r="13664" s="59" customFormat="1" customHeight="1"/>
    <row r="13665" s="59" customFormat="1" customHeight="1"/>
    <row r="13666" s="59" customFormat="1" customHeight="1"/>
    <row r="13667" s="59" customFormat="1" customHeight="1"/>
    <row r="13668" s="59" customFormat="1" customHeight="1"/>
    <row r="13669" s="59" customFormat="1" customHeight="1"/>
    <row r="13670" s="59" customFormat="1" customHeight="1"/>
    <row r="13671" s="59" customFormat="1" customHeight="1"/>
    <row r="13672" s="59" customFormat="1" customHeight="1"/>
    <row r="13673" s="59" customFormat="1" customHeight="1"/>
    <row r="13674" s="59" customFormat="1" customHeight="1"/>
    <row r="13675" s="59" customFormat="1" customHeight="1"/>
    <row r="13676" s="59" customFormat="1" customHeight="1"/>
    <row r="13677" s="59" customFormat="1" customHeight="1"/>
    <row r="13678" s="59" customFormat="1" customHeight="1"/>
    <row r="13679" s="59" customFormat="1" customHeight="1"/>
    <row r="13680" s="59" customFormat="1" customHeight="1"/>
    <row r="13681" s="59" customFormat="1" customHeight="1"/>
    <row r="13682" s="59" customFormat="1" customHeight="1"/>
    <row r="13683" s="59" customFormat="1" customHeight="1"/>
    <row r="13684" s="59" customFormat="1" customHeight="1"/>
    <row r="13685" s="59" customFormat="1" customHeight="1"/>
    <row r="13686" s="59" customFormat="1" customHeight="1"/>
    <row r="13687" s="59" customFormat="1" customHeight="1"/>
    <row r="13688" s="59" customFormat="1" customHeight="1"/>
    <row r="13689" s="59" customFormat="1" customHeight="1"/>
    <row r="13690" s="59" customFormat="1" customHeight="1"/>
    <row r="13691" s="59" customFormat="1" customHeight="1"/>
    <row r="13692" s="59" customFormat="1" customHeight="1"/>
    <row r="13693" s="59" customFormat="1" customHeight="1"/>
    <row r="13694" s="59" customFormat="1" customHeight="1"/>
    <row r="13695" s="59" customFormat="1" customHeight="1"/>
    <row r="13696" s="59" customFormat="1" customHeight="1"/>
    <row r="13697" s="59" customFormat="1" customHeight="1"/>
    <row r="13698" s="59" customFormat="1" customHeight="1"/>
    <row r="13699" s="59" customFormat="1" customHeight="1"/>
    <row r="13700" s="59" customFormat="1" customHeight="1"/>
    <row r="13701" s="59" customFormat="1" customHeight="1"/>
    <row r="13702" s="59" customFormat="1" customHeight="1"/>
    <row r="13703" s="59" customFormat="1" customHeight="1"/>
    <row r="13704" s="59" customFormat="1" customHeight="1"/>
    <row r="13705" s="59" customFormat="1" customHeight="1"/>
    <row r="13706" s="59" customFormat="1" customHeight="1"/>
    <row r="13707" s="59" customFormat="1" customHeight="1"/>
    <row r="13708" s="59" customFormat="1" customHeight="1"/>
    <row r="13709" s="59" customFormat="1" customHeight="1"/>
    <row r="13710" s="59" customFormat="1" customHeight="1"/>
    <row r="13711" s="59" customFormat="1" customHeight="1"/>
    <row r="13712" s="59" customFormat="1" customHeight="1"/>
    <row r="13713" s="59" customFormat="1" customHeight="1"/>
    <row r="13714" s="59" customFormat="1" customHeight="1"/>
    <row r="13715" s="59" customFormat="1" customHeight="1"/>
    <row r="13716" s="59" customFormat="1" customHeight="1"/>
    <row r="13717" s="59" customFormat="1" customHeight="1"/>
    <row r="13718" s="59" customFormat="1" customHeight="1"/>
    <row r="13719" s="59" customFormat="1" customHeight="1"/>
    <row r="13720" s="59" customFormat="1" customHeight="1"/>
    <row r="13721" s="59" customFormat="1" customHeight="1"/>
    <row r="13722" s="59" customFormat="1" customHeight="1"/>
    <row r="13723" s="59" customFormat="1" customHeight="1"/>
    <row r="13724" s="59" customFormat="1" customHeight="1"/>
    <row r="13725" s="59" customFormat="1" customHeight="1"/>
    <row r="13726" s="59" customFormat="1" customHeight="1"/>
    <row r="13727" s="59" customFormat="1" customHeight="1"/>
    <row r="13728" s="59" customFormat="1" customHeight="1"/>
    <row r="13729" s="59" customFormat="1" customHeight="1"/>
    <row r="13730" s="59" customFormat="1" customHeight="1"/>
    <row r="13731" s="59" customFormat="1" customHeight="1"/>
    <row r="13732" s="59" customFormat="1" customHeight="1"/>
    <row r="13733" s="59" customFormat="1" customHeight="1"/>
    <row r="13734" s="59" customFormat="1" customHeight="1"/>
    <row r="13735" s="59" customFormat="1" customHeight="1"/>
    <row r="13736" s="59" customFormat="1" customHeight="1"/>
    <row r="13737" s="59" customFormat="1" customHeight="1"/>
    <row r="13738" s="59" customFormat="1" customHeight="1"/>
    <row r="13739" s="59" customFormat="1" customHeight="1"/>
    <row r="13740" s="59" customFormat="1" customHeight="1"/>
    <row r="13741" s="59" customFormat="1" customHeight="1"/>
    <row r="13742" s="59" customFormat="1" customHeight="1"/>
    <row r="13743" s="59" customFormat="1" customHeight="1"/>
    <row r="13744" s="59" customFormat="1" customHeight="1"/>
    <row r="13745" s="59" customFormat="1" customHeight="1"/>
    <row r="13746" s="59" customFormat="1" customHeight="1"/>
    <row r="13747" s="59" customFormat="1" customHeight="1"/>
    <row r="13748" s="59" customFormat="1" customHeight="1"/>
    <row r="13749" s="59" customFormat="1" customHeight="1"/>
    <row r="13750" s="59" customFormat="1" customHeight="1"/>
    <row r="13751" s="59" customFormat="1" customHeight="1"/>
    <row r="13752" s="59" customFormat="1" customHeight="1"/>
    <row r="13753" s="59" customFormat="1" customHeight="1"/>
    <row r="13754" s="59" customFormat="1" customHeight="1"/>
    <row r="13755" s="59" customFormat="1" customHeight="1"/>
    <row r="13756" s="59" customFormat="1" customHeight="1"/>
    <row r="13757" s="59" customFormat="1" customHeight="1"/>
    <row r="13758" s="59" customFormat="1" customHeight="1"/>
    <row r="13759" s="59" customFormat="1" customHeight="1"/>
    <row r="13760" s="59" customFormat="1" customHeight="1"/>
    <row r="13761" s="59" customFormat="1" customHeight="1"/>
    <row r="13762" s="59" customFormat="1" customHeight="1"/>
    <row r="13763" s="59" customFormat="1" customHeight="1"/>
    <row r="13764" s="59" customFormat="1" customHeight="1"/>
    <row r="13765" s="59" customFormat="1" customHeight="1"/>
    <row r="13766" s="59" customFormat="1" customHeight="1"/>
    <row r="13767" s="59" customFormat="1" customHeight="1"/>
    <row r="13768" s="59" customFormat="1" customHeight="1"/>
    <row r="13769" s="59" customFormat="1" customHeight="1"/>
    <row r="13770" s="59" customFormat="1" customHeight="1"/>
    <row r="13771" s="59" customFormat="1" customHeight="1"/>
    <row r="13772" s="59" customFormat="1" customHeight="1"/>
    <row r="13773" s="59" customFormat="1" customHeight="1"/>
    <row r="13774" s="59" customFormat="1" customHeight="1"/>
    <row r="13775" s="59" customFormat="1" customHeight="1"/>
    <row r="13776" s="59" customFormat="1" customHeight="1"/>
    <row r="13777" s="59" customFormat="1" customHeight="1"/>
    <row r="13778" s="59" customFormat="1" customHeight="1"/>
    <row r="13779" s="59" customFormat="1" customHeight="1"/>
    <row r="13780" s="59" customFormat="1" customHeight="1"/>
    <row r="13781" s="59" customFormat="1" customHeight="1"/>
    <row r="13782" s="59" customFormat="1" customHeight="1"/>
    <row r="13783" s="59" customFormat="1" customHeight="1"/>
    <row r="13784" s="59" customFormat="1" customHeight="1"/>
    <row r="13785" s="59" customFormat="1" customHeight="1"/>
    <row r="13786" s="59" customFormat="1" customHeight="1"/>
    <row r="13787" s="59" customFormat="1" customHeight="1"/>
    <row r="13788" s="59" customFormat="1" customHeight="1"/>
    <row r="13789" s="59" customFormat="1" customHeight="1"/>
    <row r="13790" s="59" customFormat="1" customHeight="1"/>
    <row r="13791" s="59" customFormat="1" customHeight="1"/>
    <row r="13792" s="59" customFormat="1" customHeight="1"/>
    <row r="13793" s="59" customFormat="1" customHeight="1"/>
    <row r="13794" s="59" customFormat="1" customHeight="1"/>
    <row r="13795" s="59" customFormat="1" customHeight="1"/>
    <row r="13796" s="59" customFormat="1" customHeight="1"/>
    <row r="13797" s="59" customFormat="1" customHeight="1"/>
    <row r="13798" s="59" customFormat="1" customHeight="1"/>
    <row r="13799" s="59" customFormat="1" customHeight="1"/>
    <row r="13800" s="59" customFormat="1" customHeight="1"/>
    <row r="13801" s="59" customFormat="1" customHeight="1"/>
    <row r="13802" s="59" customFormat="1" customHeight="1"/>
    <row r="13803" s="59" customFormat="1" customHeight="1"/>
    <row r="13804" s="59" customFormat="1" customHeight="1"/>
    <row r="13805" s="59" customFormat="1" customHeight="1"/>
    <row r="13806" s="59" customFormat="1" customHeight="1"/>
    <row r="13807" s="59" customFormat="1" customHeight="1"/>
    <row r="13808" s="59" customFormat="1" customHeight="1"/>
    <row r="13809" s="59" customFormat="1" customHeight="1"/>
    <row r="13810" s="59" customFormat="1" customHeight="1"/>
    <row r="13811" s="59" customFormat="1" customHeight="1"/>
    <row r="13812" s="59" customFormat="1" customHeight="1"/>
    <row r="13813" s="59" customFormat="1" customHeight="1"/>
    <row r="13814" s="59" customFormat="1" customHeight="1"/>
    <row r="13815" s="59" customFormat="1" customHeight="1"/>
    <row r="13816" s="59" customFormat="1" customHeight="1"/>
    <row r="13817" s="59" customFormat="1" customHeight="1"/>
    <row r="13818" s="59" customFormat="1" customHeight="1"/>
    <row r="13819" s="59" customFormat="1" customHeight="1"/>
    <row r="13820" s="59" customFormat="1" customHeight="1"/>
    <row r="13821" s="59" customFormat="1" customHeight="1"/>
    <row r="13822" s="59" customFormat="1" customHeight="1"/>
    <row r="13823" s="59" customFormat="1" customHeight="1"/>
    <row r="13824" s="59" customFormat="1" customHeight="1"/>
    <row r="13825" s="59" customFormat="1" customHeight="1"/>
    <row r="13826" s="59" customFormat="1" customHeight="1"/>
    <row r="13827" s="59" customFormat="1" customHeight="1"/>
    <row r="13828" s="59" customFormat="1" customHeight="1"/>
    <row r="13829" s="59" customFormat="1" customHeight="1"/>
    <row r="13830" s="59" customFormat="1" customHeight="1"/>
    <row r="13831" s="59" customFormat="1" customHeight="1"/>
    <row r="13832" s="59" customFormat="1" customHeight="1"/>
    <row r="13833" s="59" customFormat="1" customHeight="1"/>
    <row r="13834" s="59" customFormat="1" customHeight="1"/>
    <row r="13835" s="59" customFormat="1" customHeight="1"/>
    <row r="13836" s="59" customFormat="1" customHeight="1"/>
    <row r="13837" s="59" customFormat="1" customHeight="1"/>
    <row r="13838" s="59" customFormat="1" customHeight="1"/>
    <row r="13839" s="59" customFormat="1" customHeight="1"/>
    <row r="13840" s="59" customFormat="1" customHeight="1"/>
    <row r="13841" s="59" customFormat="1" customHeight="1"/>
    <row r="13842" s="59" customFormat="1" customHeight="1"/>
    <row r="13843" s="59" customFormat="1" customHeight="1"/>
    <row r="13844" s="59" customFormat="1" customHeight="1"/>
    <row r="13845" s="59" customFormat="1" customHeight="1"/>
    <row r="13846" s="59" customFormat="1" customHeight="1"/>
    <row r="13847" s="59" customFormat="1" customHeight="1"/>
    <row r="13848" s="59" customFormat="1" customHeight="1"/>
    <row r="13849" s="59" customFormat="1" customHeight="1"/>
    <row r="13850" s="59" customFormat="1" customHeight="1"/>
    <row r="13851" s="59" customFormat="1" customHeight="1"/>
    <row r="13852" s="59" customFormat="1" customHeight="1"/>
    <row r="13853" s="59" customFormat="1" customHeight="1"/>
    <row r="13854" s="59" customFormat="1" customHeight="1"/>
    <row r="13855" s="59" customFormat="1" customHeight="1"/>
    <row r="13856" s="59" customFormat="1" customHeight="1"/>
    <row r="13857" s="59" customFormat="1" customHeight="1"/>
    <row r="13858" s="59" customFormat="1" customHeight="1"/>
    <row r="13859" s="59" customFormat="1" customHeight="1"/>
    <row r="13860" s="59" customFormat="1" customHeight="1"/>
    <row r="13861" s="59" customFormat="1" customHeight="1"/>
    <row r="13862" s="59" customFormat="1" customHeight="1"/>
    <row r="13863" s="59" customFormat="1" customHeight="1"/>
    <row r="13864" s="59" customFormat="1" customHeight="1"/>
    <row r="13865" s="59" customFormat="1" customHeight="1"/>
    <row r="13866" s="59" customFormat="1" customHeight="1"/>
    <row r="13867" s="59" customFormat="1" customHeight="1"/>
    <row r="13868" s="59" customFormat="1" customHeight="1"/>
    <row r="13869" s="59" customFormat="1" customHeight="1"/>
    <row r="13870" s="59" customFormat="1" customHeight="1"/>
    <row r="13871" s="59" customFormat="1" customHeight="1"/>
    <row r="13872" s="59" customFormat="1" customHeight="1"/>
    <row r="13873" s="59" customFormat="1" customHeight="1"/>
    <row r="13874" s="59" customFormat="1" customHeight="1"/>
    <row r="13875" s="59" customFormat="1" customHeight="1"/>
    <row r="13876" s="59" customFormat="1" customHeight="1"/>
    <row r="13877" s="59" customFormat="1" customHeight="1"/>
    <row r="13878" s="59" customFormat="1" customHeight="1"/>
    <row r="13879" s="59" customFormat="1" customHeight="1"/>
    <row r="13880" s="59" customFormat="1" customHeight="1"/>
    <row r="13881" s="59" customFormat="1" customHeight="1"/>
    <row r="13882" s="59" customFormat="1" customHeight="1"/>
    <row r="13883" s="59" customFormat="1" customHeight="1"/>
    <row r="13884" s="59" customFormat="1" customHeight="1"/>
    <row r="13885" s="59" customFormat="1" customHeight="1"/>
    <row r="13886" s="59" customFormat="1" customHeight="1"/>
    <row r="13887" s="59" customFormat="1" customHeight="1"/>
    <row r="13888" s="59" customFormat="1" customHeight="1"/>
    <row r="13889" s="59" customFormat="1" customHeight="1"/>
    <row r="13890" s="59" customFormat="1" customHeight="1"/>
    <row r="13891" s="59" customFormat="1" customHeight="1"/>
    <row r="13892" s="59" customFormat="1" customHeight="1"/>
    <row r="13893" s="59" customFormat="1" customHeight="1"/>
    <row r="13894" s="59" customFormat="1" customHeight="1"/>
    <row r="13895" s="59" customFormat="1" customHeight="1"/>
    <row r="13896" s="59" customFormat="1" customHeight="1"/>
    <row r="13897" s="59" customFormat="1" customHeight="1"/>
    <row r="13898" s="59" customFormat="1" customHeight="1"/>
    <row r="13899" s="59" customFormat="1" customHeight="1"/>
    <row r="13900" s="59" customFormat="1" customHeight="1"/>
    <row r="13901" s="59" customFormat="1" customHeight="1"/>
    <row r="13902" s="59" customFormat="1" customHeight="1"/>
    <row r="13903" s="59" customFormat="1" customHeight="1"/>
    <row r="13904" s="59" customFormat="1" customHeight="1"/>
    <row r="13905" s="59" customFormat="1" customHeight="1"/>
    <row r="13906" s="59" customFormat="1" customHeight="1"/>
    <row r="13907" s="59" customFormat="1" customHeight="1"/>
    <row r="13908" s="59" customFormat="1" customHeight="1"/>
    <row r="13909" s="59" customFormat="1" customHeight="1"/>
    <row r="13910" s="59" customFormat="1" customHeight="1"/>
    <row r="13911" s="59" customFormat="1" customHeight="1"/>
    <row r="13912" s="59" customFormat="1" customHeight="1"/>
    <row r="13913" s="59" customFormat="1" customHeight="1"/>
    <row r="13914" s="59" customFormat="1" customHeight="1"/>
    <row r="13915" s="59" customFormat="1" customHeight="1"/>
    <row r="13916" s="59" customFormat="1" customHeight="1"/>
    <row r="13917" s="59" customFormat="1" customHeight="1"/>
    <row r="13918" s="59" customFormat="1" customHeight="1"/>
    <row r="13919" s="59" customFormat="1" customHeight="1"/>
    <row r="13920" s="59" customFormat="1" customHeight="1"/>
    <row r="13921" s="59" customFormat="1" customHeight="1"/>
    <row r="13922" s="59" customFormat="1" customHeight="1"/>
    <row r="13923" s="59" customFormat="1" customHeight="1"/>
    <row r="13924" s="59" customFormat="1" customHeight="1"/>
    <row r="13925" s="59" customFormat="1" customHeight="1"/>
    <row r="13926" s="59" customFormat="1" customHeight="1"/>
    <row r="13927" s="59" customFormat="1" customHeight="1"/>
    <row r="13928" s="59" customFormat="1" customHeight="1"/>
    <row r="13929" s="59" customFormat="1" customHeight="1"/>
    <row r="13930" s="59" customFormat="1" customHeight="1"/>
    <row r="13931" s="59" customFormat="1" customHeight="1"/>
    <row r="13932" s="59" customFormat="1" customHeight="1"/>
    <row r="13933" s="59" customFormat="1" customHeight="1"/>
    <row r="13934" s="59" customFormat="1" customHeight="1"/>
    <row r="13935" s="59" customFormat="1" customHeight="1"/>
    <row r="13936" s="59" customFormat="1" customHeight="1"/>
    <row r="13937" s="59" customFormat="1" customHeight="1"/>
    <row r="13938" s="59" customFormat="1" customHeight="1"/>
    <row r="13939" s="59" customFormat="1" customHeight="1"/>
    <row r="13940" s="59" customFormat="1" customHeight="1"/>
    <row r="13941" s="59" customFormat="1" customHeight="1"/>
    <row r="13942" s="59" customFormat="1" customHeight="1"/>
    <row r="13943" s="59" customFormat="1" customHeight="1"/>
    <row r="13944" s="59" customFormat="1" customHeight="1"/>
    <row r="13945" s="59" customFormat="1" customHeight="1"/>
    <row r="13946" s="59" customFormat="1" customHeight="1"/>
    <row r="13947" s="59" customFormat="1" customHeight="1"/>
    <row r="13948" s="59" customFormat="1" customHeight="1"/>
    <row r="13949" s="59" customFormat="1" customHeight="1"/>
    <row r="13950" s="59" customFormat="1" customHeight="1"/>
    <row r="13951" s="59" customFormat="1" customHeight="1"/>
    <row r="13952" s="59" customFormat="1" customHeight="1"/>
    <row r="13953" s="59" customFormat="1" customHeight="1"/>
    <row r="13954" s="59" customFormat="1" customHeight="1"/>
    <row r="13955" s="59" customFormat="1" customHeight="1"/>
    <row r="13956" s="59" customFormat="1" customHeight="1"/>
    <row r="13957" s="59" customFormat="1" customHeight="1"/>
    <row r="13958" s="59" customFormat="1" customHeight="1"/>
    <row r="13959" s="59" customFormat="1" customHeight="1"/>
    <row r="13960" s="59" customFormat="1" customHeight="1"/>
    <row r="13961" s="59" customFormat="1" customHeight="1"/>
    <row r="13962" s="59" customFormat="1" customHeight="1"/>
    <row r="13963" s="59" customFormat="1" customHeight="1"/>
    <row r="13964" s="59" customFormat="1" customHeight="1"/>
    <row r="13965" s="59" customFormat="1" customHeight="1"/>
    <row r="13966" s="59" customFormat="1" customHeight="1"/>
    <row r="13967" s="59" customFormat="1" customHeight="1"/>
    <row r="13968" s="59" customFormat="1" customHeight="1"/>
    <row r="13969" s="59" customFormat="1" customHeight="1"/>
    <row r="13970" s="59" customFormat="1" customHeight="1"/>
    <row r="13971" s="59" customFormat="1" customHeight="1"/>
    <row r="13972" s="59" customFormat="1" customHeight="1"/>
    <row r="13973" s="59" customFormat="1" customHeight="1"/>
    <row r="13974" s="59" customFormat="1" customHeight="1"/>
    <row r="13975" s="59" customFormat="1" customHeight="1"/>
    <row r="13976" s="59" customFormat="1" customHeight="1"/>
    <row r="13977" s="59" customFormat="1" customHeight="1"/>
    <row r="13978" s="59" customFormat="1" customHeight="1"/>
    <row r="13979" s="59" customFormat="1" customHeight="1"/>
    <row r="13980" s="59" customFormat="1" customHeight="1"/>
    <row r="13981" s="59" customFormat="1" customHeight="1"/>
    <row r="13982" s="59" customFormat="1" customHeight="1"/>
    <row r="13983" s="59" customFormat="1" customHeight="1"/>
    <row r="13984" s="59" customFormat="1" customHeight="1"/>
    <row r="13985" s="59" customFormat="1" customHeight="1"/>
    <row r="13986" s="59" customFormat="1" customHeight="1"/>
    <row r="13987" s="59" customFormat="1" customHeight="1"/>
    <row r="13988" s="59" customFormat="1" customHeight="1"/>
    <row r="13989" s="59" customFormat="1" customHeight="1"/>
    <row r="13990" s="59" customFormat="1" customHeight="1"/>
    <row r="13991" s="59" customFormat="1" customHeight="1"/>
    <row r="13992" s="59" customFormat="1" customHeight="1"/>
    <row r="13993" s="59" customFormat="1" customHeight="1"/>
    <row r="13994" s="59" customFormat="1" customHeight="1"/>
    <row r="13995" s="59" customFormat="1" customHeight="1"/>
    <row r="13996" s="59" customFormat="1" customHeight="1"/>
    <row r="13997" s="59" customFormat="1" customHeight="1"/>
    <row r="13998" s="59" customFormat="1" customHeight="1"/>
    <row r="13999" s="59" customFormat="1" customHeight="1"/>
    <row r="14000" s="59" customFormat="1" customHeight="1"/>
    <row r="14001" s="59" customFormat="1" customHeight="1"/>
    <row r="14002" s="59" customFormat="1" customHeight="1"/>
    <row r="14003" s="59" customFormat="1" customHeight="1"/>
    <row r="14004" s="59" customFormat="1" customHeight="1"/>
    <row r="14005" s="59" customFormat="1" customHeight="1"/>
    <row r="14006" s="59" customFormat="1" customHeight="1"/>
    <row r="14007" s="59" customFormat="1" customHeight="1"/>
    <row r="14008" s="59" customFormat="1" customHeight="1"/>
    <row r="14009" s="59" customFormat="1" customHeight="1"/>
    <row r="14010" s="59" customFormat="1" customHeight="1"/>
    <row r="14011" s="59" customFormat="1" customHeight="1"/>
    <row r="14012" s="59" customFormat="1" customHeight="1"/>
    <row r="14013" s="59" customFormat="1" customHeight="1"/>
    <row r="14014" s="59" customFormat="1" customHeight="1"/>
    <row r="14015" s="59" customFormat="1" customHeight="1"/>
    <row r="14016" s="59" customFormat="1" customHeight="1"/>
    <row r="14017" s="59" customFormat="1" customHeight="1"/>
    <row r="14018" s="59" customFormat="1" customHeight="1"/>
    <row r="14019" s="59" customFormat="1" customHeight="1"/>
    <row r="14020" s="59" customFormat="1" customHeight="1"/>
    <row r="14021" s="59" customFormat="1" customHeight="1"/>
    <row r="14022" s="59" customFormat="1" customHeight="1"/>
    <row r="14023" s="59" customFormat="1" customHeight="1"/>
    <row r="14024" s="59" customFormat="1" customHeight="1"/>
    <row r="14025" s="59" customFormat="1" customHeight="1"/>
    <row r="14026" s="59" customFormat="1" customHeight="1"/>
    <row r="14027" s="59" customFormat="1" customHeight="1"/>
    <row r="14028" s="59" customFormat="1" customHeight="1"/>
    <row r="14029" s="59" customFormat="1" customHeight="1"/>
    <row r="14030" s="59" customFormat="1" customHeight="1"/>
    <row r="14031" s="59" customFormat="1" customHeight="1"/>
    <row r="14032" s="59" customFormat="1" customHeight="1"/>
    <row r="14033" s="59" customFormat="1" customHeight="1"/>
    <row r="14034" s="59" customFormat="1" customHeight="1"/>
    <row r="14035" s="59" customFormat="1" customHeight="1"/>
    <row r="14036" s="59" customFormat="1" customHeight="1"/>
    <row r="14037" s="59" customFormat="1" customHeight="1"/>
    <row r="14038" s="59" customFormat="1" customHeight="1"/>
    <row r="14039" s="59" customFormat="1" customHeight="1"/>
    <row r="14040" s="59" customFormat="1" customHeight="1"/>
    <row r="14041" s="59" customFormat="1" customHeight="1"/>
    <row r="14042" s="59" customFormat="1" customHeight="1"/>
    <row r="14043" s="59" customFormat="1" customHeight="1"/>
    <row r="14044" s="59" customFormat="1" customHeight="1"/>
    <row r="14045" s="59" customFormat="1" customHeight="1"/>
    <row r="14046" s="59" customFormat="1" customHeight="1"/>
    <row r="14047" s="59" customFormat="1" customHeight="1"/>
    <row r="14048" s="59" customFormat="1" customHeight="1"/>
    <row r="14049" s="59" customFormat="1" customHeight="1"/>
    <row r="14050" s="59" customFormat="1" customHeight="1"/>
    <row r="14051" s="59" customFormat="1" customHeight="1"/>
    <row r="14052" s="59" customFormat="1" customHeight="1"/>
    <row r="14053" s="59" customFormat="1" customHeight="1"/>
    <row r="14054" s="59" customFormat="1" customHeight="1"/>
    <row r="14055" s="59" customFormat="1" customHeight="1"/>
    <row r="14056" s="59" customFormat="1" customHeight="1"/>
    <row r="14057" s="59" customFormat="1" customHeight="1"/>
    <row r="14058" s="59" customFormat="1" customHeight="1"/>
    <row r="14059" s="59" customFormat="1" customHeight="1"/>
    <row r="14060" s="59" customFormat="1" customHeight="1"/>
    <row r="14061" s="59" customFormat="1" customHeight="1"/>
    <row r="14062" s="59" customFormat="1" customHeight="1"/>
    <row r="14063" s="59" customFormat="1" customHeight="1"/>
    <row r="14064" s="59" customFormat="1" customHeight="1"/>
    <row r="14065" s="59" customFormat="1" customHeight="1"/>
    <row r="14066" s="59" customFormat="1" customHeight="1"/>
    <row r="14067" s="59" customFormat="1" customHeight="1"/>
    <row r="14068" s="59" customFormat="1" customHeight="1"/>
    <row r="14069" s="59" customFormat="1" customHeight="1"/>
    <row r="14070" s="59" customFormat="1" customHeight="1"/>
    <row r="14071" s="59" customFormat="1" customHeight="1"/>
    <row r="14072" s="59" customFormat="1" customHeight="1"/>
    <row r="14073" s="59" customFormat="1" customHeight="1"/>
    <row r="14074" s="59" customFormat="1" customHeight="1"/>
    <row r="14075" s="59" customFormat="1" customHeight="1"/>
    <row r="14076" s="59" customFormat="1" customHeight="1"/>
    <row r="14077" s="59" customFormat="1" customHeight="1"/>
    <row r="14078" s="59" customFormat="1" customHeight="1"/>
    <row r="14079" s="59" customFormat="1" customHeight="1"/>
    <row r="14080" s="59" customFormat="1" customHeight="1"/>
    <row r="14081" s="59" customFormat="1" customHeight="1"/>
    <row r="14082" s="59" customFormat="1" customHeight="1"/>
    <row r="14083" s="59" customFormat="1" customHeight="1"/>
    <row r="14084" s="59" customFormat="1" customHeight="1"/>
    <row r="14085" s="59" customFormat="1" customHeight="1"/>
    <row r="14086" s="59" customFormat="1" customHeight="1"/>
    <row r="14087" s="59" customFormat="1" customHeight="1"/>
    <row r="14088" s="59" customFormat="1" customHeight="1"/>
    <row r="14089" s="59" customFormat="1" customHeight="1"/>
    <row r="14090" s="59" customFormat="1" customHeight="1"/>
    <row r="14091" s="59" customFormat="1" customHeight="1"/>
    <row r="14092" s="59" customFormat="1" customHeight="1"/>
    <row r="14093" s="59" customFormat="1" customHeight="1"/>
    <row r="14094" s="59" customFormat="1" customHeight="1"/>
    <row r="14095" s="59" customFormat="1" customHeight="1"/>
    <row r="14096" s="59" customFormat="1" customHeight="1"/>
    <row r="14097" s="59" customFormat="1" customHeight="1"/>
    <row r="14098" s="59" customFormat="1" customHeight="1"/>
    <row r="14099" s="59" customFormat="1" customHeight="1"/>
    <row r="14100" s="59" customFormat="1" customHeight="1"/>
    <row r="14101" s="59" customFormat="1" customHeight="1"/>
    <row r="14102" s="59" customFormat="1" customHeight="1"/>
    <row r="14103" s="59" customFormat="1" customHeight="1"/>
    <row r="14104" s="59" customFormat="1" customHeight="1"/>
    <row r="14105" s="59" customFormat="1" customHeight="1"/>
    <row r="14106" s="59" customFormat="1" customHeight="1"/>
    <row r="14107" s="59" customFormat="1" customHeight="1"/>
    <row r="14108" s="59" customFormat="1" customHeight="1"/>
    <row r="14109" s="59" customFormat="1" customHeight="1"/>
    <row r="14110" s="59" customFormat="1" customHeight="1"/>
    <row r="14111" s="59" customFormat="1" customHeight="1"/>
    <row r="14112" s="59" customFormat="1" customHeight="1"/>
    <row r="14113" s="59" customFormat="1" customHeight="1"/>
    <row r="14114" s="59" customFormat="1" customHeight="1"/>
    <row r="14115" s="59" customFormat="1" customHeight="1"/>
    <row r="14116" s="59" customFormat="1" customHeight="1"/>
    <row r="14117" s="59" customFormat="1" customHeight="1"/>
    <row r="14118" s="59" customFormat="1" customHeight="1"/>
    <row r="14119" s="59" customFormat="1" customHeight="1"/>
    <row r="14120" s="59" customFormat="1" customHeight="1"/>
    <row r="14121" s="59" customFormat="1" customHeight="1"/>
    <row r="14122" s="59" customFormat="1" customHeight="1"/>
    <row r="14123" s="59" customFormat="1" customHeight="1"/>
    <row r="14124" s="59" customFormat="1" customHeight="1"/>
    <row r="14125" s="59" customFormat="1" customHeight="1"/>
    <row r="14126" s="59" customFormat="1" customHeight="1"/>
    <row r="14127" s="59" customFormat="1" customHeight="1"/>
    <row r="14128" s="59" customFormat="1" customHeight="1"/>
    <row r="14129" s="59" customFormat="1" customHeight="1"/>
    <row r="14130" s="59" customFormat="1" customHeight="1"/>
    <row r="14131" s="59" customFormat="1" customHeight="1"/>
    <row r="14132" s="59" customFormat="1" customHeight="1"/>
    <row r="14133" s="59" customFormat="1" customHeight="1"/>
    <row r="14134" s="59" customFormat="1" customHeight="1"/>
    <row r="14135" s="59" customFormat="1" customHeight="1"/>
    <row r="14136" s="59" customFormat="1" customHeight="1"/>
    <row r="14137" s="59" customFormat="1" customHeight="1"/>
    <row r="14138" s="59" customFormat="1" customHeight="1"/>
    <row r="14139" s="59" customFormat="1" customHeight="1"/>
    <row r="14140" s="59" customFormat="1" customHeight="1"/>
    <row r="14141" s="59" customFormat="1" customHeight="1"/>
    <row r="14142" s="59" customFormat="1" customHeight="1"/>
    <row r="14143" s="59" customFormat="1" customHeight="1"/>
    <row r="14144" s="59" customFormat="1" customHeight="1"/>
    <row r="14145" s="59" customFormat="1" customHeight="1"/>
    <row r="14146" s="59" customFormat="1" customHeight="1"/>
    <row r="14147" s="59" customFormat="1" customHeight="1"/>
    <row r="14148" s="59" customFormat="1" customHeight="1"/>
    <row r="14149" s="59" customFormat="1" customHeight="1"/>
    <row r="14150" s="59" customFormat="1" customHeight="1"/>
    <row r="14151" s="59" customFormat="1" customHeight="1"/>
    <row r="14152" s="59" customFormat="1" customHeight="1"/>
    <row r="14153" s="59" customFormat="1" customHeight="1"/>
    <row r="14154" s="59" customFormat="1" customHeight="1"/>
    <row r="14155" s="59" customFormat="1" customHeight="1"/>
    <row r="14156" s="59" customFormat="1" customHeight="1"/>
    <row r="14157" s="59" customFormat="1" customHeight="1"/>
    <row r="14158" s="59" customFormat="1" customHeight="1"/>
    <row r="14159" s="59" customFormat="1" customHeight="1"/>
    <row r="14160" s="59" customFormat="1" customHeight="1"/>
    <row r="14161" s="59" customFormat="1" customHeight="1"/>
    <row r="14162" s="59" customFormat="1" customHeight="1"/>
    <row r="14163" s="59" customFormat="1" customHeight="1"/>
    <row r="14164" s="59" customFormat="1" customHeight="1"/>
    <row r="14165" s="59" customFormat="1" customHeight="1"/>
    <row r="14166" s="59" customFormat="1" customHeight="1"/>
    <row r="14167" s="59" customFormat="1" customHeight="1"/>
    <row r="14168" s="59" customFormat="1" customHeight="1"/>
    <row r="14169" s="59" customFormat="1" customHeight="1"/>
    <row r="14170" s="59" customFormat="1" customHeight="1"/>
    <row r="14171" s="59" customFormat="1" customHeight="1"/>
    <row r="14172" s="59" customFormat="1" customHeight="1"/>
    <row r="14173" s="59" customFormat="1" customHeight="1"/>
    <row r="14174" s="59" customFormat="1" customHeight="1"/>
    <row r="14175" s="59" customFormat="1" customHeight="1"/>
    <row r="14176" s="59" customFormat="1" customHeight="1"/>
    <row r="14177" s="59" customFormat="1" customHeight="1"/>
    <row r="14178" s="59" customFormat="1" customHeight="1"/>
    <row r="14179" s="59" customFormat="1" customHeight="1"/>
    <row r="14180" s="59" customFormat="1" customHeight="1"/>
    <row r="14181" s="59" customFormat="1" customHeight="1"/>
    <row r="14182" s="59" customFormat="1" customHeight="1"/>
    <row r="14183" s="59" customFormat="1" customHeight="1"/>
    <row r="14184" s="59" customFormat="1" customHeight="1"/>
    <row r="14185" s="59" customFormat="1" customHeight="1"/>
    <row r="14186" s="59" customFormat="1" customHeight="1"/>
    <row r="14187" s="59" customFormat="1" customHeight="1"/>
    <row r="14188" s="59" customFormat="1" customHeight="1"/>
    <row r="14189" s="59" customFormat="1" customHeight="1"/>
    <row r="14190" s="59" customFormat="1" customHeight="1"/>
    <row r="14191" s="59" customFormat="1" customHeight="1"/>
    <row r="14192" s="59" customFormat="1" customHeight="1"/>
    <row r="14193" s="59" customFormat="1" customHeight="1"/>
    <row r="14194" s="59" customFormat="1" customHeight="1"/>
    <row r="14195" s="59" customFormat="1" customHeight="1"/>
    <row r="14196" s="59" customFormat="1" customHeight="1"/>
    <row r="14197" s="59" customFormat="1" customHeight="1"/>
    <row r="14198" s="59" customFormat="1" customHeight="1"/>
    <row r="14199" s="59" customFormat="1" customHeight="1"/>
    <row r="14200" s="59" customFormat="1" customHeight="1"/>
    <row r="14201" s="59" customFormat="1" customHeight="1"/>
    <row r="14202" s="59" customFormat="1" customHeight="1"/>
    <row r="14203" s="59" customFormat="1" customHeight="1"/>
    <row r="14204" s="59" customFormat="1" customHeight="1"/>
    <row r="14205" s="59" customFormat="1" customHeight="1"/>
    <row r="14206" s="59" customFormat="1" customHeight="1"/>
    <row r="14207" s="59" customFormat="1" customHeight="1"/>
    <row r="14208" s="59" customFormat="1" customHeight="1"/>
    <row r="14209" s="59" customFormat="1" customHeight="1"/>
    <row r="14210" s="59" customFormat="1" customHeight="1"/>
    <row r="14211" s="59" customFormat="1" customHeight="1"/>
    <row r="14212" s="59" customFormat="1" customHeight="1"/>
    <row r="14213" s="59" customFormat="1" customHeight="1"/>
    <row r="14214" s="59" customFormat="1" customHeight="1"/>
    <row r="14215" s="59" customFormat="1" customHeight="1"/>
    <row r="14216" s="59" customFormat="1" customHeight="1"/>
    <row r="14217" s="59" customFormat="1" customHeight="1"/>
    <row r="14218" s="59" customFormat="1" customHeight="1"/>
    <row r="14219" s="59" customFormat="1" customHeight="1"/>
    <row r="14220" s="59" customFormat="1" customHeight="1"/>
    <row r="14221" s="59" customFormat="1" customHeight="1"/>
    <row r="14222" s="59" customFormat="1" customHeight="1"/>
    <row r="14223" s="59" customFormat="1" customHeight="1"/>
    <row r="14224" s="59" customFormat="1" customHeight="1"/>
    <row r="14225" s="59" customFormat="1" customHeight="1"/>
    <row r="14226" s="59" customFormat="1" customHeight="1"/>
    <row r="14227" s="59" customFormat="1" customHeight="1"/>
    <row r="14228" s="59" customFormat="1" customHeight="1"/>
    <row r="14229" s="59" customFormat="1" customHeight="1"/>
    <row r="14230" s="59" customFormat="1" customHeight="1"/>
    <row r="14231" s="59" customFormat="1" customHeight="1"/>
    <row r="14232" s="59" customFormat="1" customHeight="1"/>
    <row r="14233" s="59" customFormat="1" customHeight="1"/>
    <row r="14234" s="59" customFormat="1" customHeight="1"/>
    <row r="14235" s="59" customFormat="1" customHeight="1"/>
    <row r="14236" s="59" customFormat="1" customHeight="1"/>
    <row r="14237" s="59" customFormat="1" customHeight="1"/>
    <row r="14238" s="59" customFormat="1" customHeight="1"/>
    <row r="14239" s="59" customFormat="1" customHeight="1"/>
    <row r="14240" s="59" customFormat="1" customHeight="1"/>
    <row r="14241" s="59" customFormat="1" customHeight="1"/>
    <row r="14242" s="59" customFormat="1" customHeight="1"/>
    <row r="14243" s="59" customFormat="1" customHeight="1"/>
    <row r="14244" s="59" customFormat="1" customHeight="1"/>
    <row r="14245" s="59" customFormat="1" customHeight="1"/>
    <row r="14246" s="59" customFormat="1" customHeight="1"/>
    <row r="14247" s="59" customFormat="1" customHeight="1"/>
    <row r="14248" s="59" customFormat="1" customHeight="1"/>
    <row r="14249" s="59" customFormat="1" customHeight="1"/>
    <row r="14250" s="59" customFormat="1" customHeight="1"/>
    <row r="14251" s="59" customFormat="1" customHeight="1"/>
    <row r="14252" s="59" customFormat="1" customHeight="1"/>
    <row r="14253" s="59" customFormat="1" customHeight="1"/>
    <row r="14254" s="59" customFormat="1" customHeight="1"/>
    <row r="14255" s="59" customFormat="1" customHeight="1"/>
    <row r="14256" s="59" customFormat="1" customHeight="1"/>
    <row r="14257" s="59" customFormat="1" customHeight="1"/>
    <row r="14258" s="59" customFormat="1" customHeight="1"/>
    <row r="14259" s="59" customFormat="1" customHeight="1"/>
    <row r="14260" s="59" customFormat="1" customHeight="1"/>
    <row r="14261" s="59" customFormat="1" customHeight="1"/>
    <row r="14262" s="59" customFormat="1" customHeight="1"/>
    <row r="14263" s="59" customFormat="1" customHeight="1"/>
    <row r="14264" s="59" customFormat="1" customHeight="1"/>
    <row r="14265" s="59" customFormat="1" customHeight="1"/>
    <row r="14266" s="59" customFormat="1" customHeight="1"/>
    <row r="14267" s="59" customFormat="1" customHeight="1"/>
    <row r="14268" s="59" customFormat="1" customHeight="1"/>
    <row r="14269" s="59" customFormat="1" customHeight="1"/>
    <row r="14270" s="59" customFormat="1" customHeight="1"/>
    <row r="14271" s="59" customFormat="1" customHeight="1"/>
    <row r="14272" s="59" customFormat="1" customHeight="1"/>
    <row r="14273" s="59" customFormat="1" customHeight="1"/>
    <row r="14274" s="59" customFormat="1" customHeight="1"/>
    <row r="14275" s="59" customFormat="1" customHeight="1"/>
    <row r="14276" s="59" customFormat="1" customHeight="1"/>
    <row r="14277" s="59" customFormat="1" customHeight="1"/>
    <row r="14278" s="59" customFormat="1" customHeight="1"/>
    <row r="14279" s="59" customFormat="1" customHeight="1"/>
    <row r="14280" s="59" customFormat="1" customHeight="1"/>
    <row r="14281" s="59" customFormat="1" customHeight="1"/>
    <row r="14282" s="59" customFormat="1" customHeight="1"/>
    <row r="14283" s="59" customFormat="1" customHeight="1"/>
    <row r="14284" s="59" customFormat="1" customHeight="1"/>
    <row r="14285" s="59" customFormat="1" customHeight="1"/>
    <row r="14286" s="59" customFormat="1" customHeight="1"/>
    <row r="14287" s="59" customFormat="1" customHeight="1"/>
    <row r="14288" s="59" customFormat="1" customHeight="1"/>
    <row r="14289" s="59" customFormat="1" customHeight="1"/>
    <row r="14290" s="59" customFormat="1" customHeight="1"/>
    <row r="14291" s="59" customFormat="1" customHeight="1"/>
    <row r="14292" s="59" customFormat="1" customHeight="1"/>
    <row r="14293" s="59" customFormat="1" customHeight="1"/>
    <row r="14294" s="59" customFormat="1" customHeight="1"/>
    <row r="14295" s="59" customFormat="1" customHeight="1"/>
    <row r="14296" s="59" customFormat="1" customHeight="1"/>
    <row r="14297" s="59" customFormat="1" customHeight="1"/>
    <row r="14298" s="59" customFormat="1" customHeight="1"/>
    <row r="14299" s="59" customFormat="1" customHeight="1"/>
    <row r="14300" s="59" customFormat="1" customHeight="1"/>
    <row r="14301" s="59" customFormat="1" customHeight="1"/>
    <row r="14302" s="59" customFormat="1" customHeight="1"/>
    <row r="14303" s="59" customFormat="1" customHeight="1"/>
    <row r="14304" s="59" customFormat="1" customHeight="1"/>
    <row r="14305" s="59" customFormat="1" customHeight="1"/>
    <row r="14306" s="59" customFormat="1" customHeight="1"/>
    <row r="14307" s="59" customFormat="1" customHeight="1"/>
    <row r="14308" s="59" customFormat="1" customHeight="1"/>
    <row r="14309" s="59" customFormat="1" customHeight="1"/>
    <row r="14310" s="59" customFormat="1" customHeight="1"/>
    <row r="14311" s="59" customFormat="1" customHeight="1"/>
    <row r="14312" s="59" customFormat="1" customHeight="1"/>
    <row r="14313" s="59" customFormat="1" customHeight="1"/>
    <row r="14314" s="59" customFormat="1" customHeight="1"/>
    <row r="14315" s="59" customFormat="1" customHeight="1"/>
    <row r="14316" s="59" customFormat="1" customHeight="1"/>
    <row r="14317" s="59" customFormat="1" customHeight="1"/>
    <row r="14318" s="59" customFormat="1" customHeight="1"/>
    <row r="14319" s="59" customFormat="1" customHeight="1"/>
    <row r="14320" s="59" customFormat="1" customHeight="1"/>
    <row r="14321" s="59" customFormat="1" customHeight="1"/>
    <row r="14322" s="59" customFormat="1" customHeight="1"/>
    <row r="14323" s="59" customFormat="1" customHeight="1"/>
    <row r="14324" s="59" customFormat="1" customHeight="1"/>
    <row r="14325" s="59" customFormat="1" customHeight="1"/>
    <row r="14326" s="59" customFormat="1" customHeight="1"/>
    <row r="14327" s="59" customFormat="1" customHeight="1"/>
    <row r="14328" s="59" customFormat="1" customHeight="1"/>
    <row r="14329" s="59" customFormat="1" customHeight="1"/>
    <row r="14330" s="59" customFormat="1" customHeight="1"/>
    <row r="14331" s="59" customFormat="1" customHeight="1"/>
    <row r="14332" s="59" customFormat="1" customHeight="1"/>
    <row r="14333" s="59" customFormat="1" customHeight="1"/>
    <row r="14334" s="59" customFormat="1" customHeight="1"/>
    <row r="14335" s="59" customFormat="1" customHeight="1"/>
    <row r="14336" s="59" customFormat="1" customHeight="1"/>
    <row r="14337" s="59" customFormat="1" customHeight="1"/>
    <row r="14338" s="59" customFormat="1" customHeight="1"/>
    <row r="14339" s="59" customFormat="1" customHeight="1"/>
    <row r="14340" s="59" customFormat="1" customHeight="1"/>
    <row r="14341" s="59" customFormat="1" customHeight="1"/>
    <row r="14342" s="59" customFormat="1" customHeight="1"/>
    <row r="14343" s="59" customFormat="1" customHeight="1"/>
    <row r="14344" s="59" customFormat="1" customHeight="1"/>
    <row r="14345" s="59" customFormat="1" customHeight="1"/>
    <row r="14346" s="59" customFormat="1" customHeight="1"/>
    <row r="14347" s="59" customFormat="1" customHeight="1"/>
    <row r="14348" s="59" customFormat="1" customHeight="1"/>
    <row r="14349" s="59" customFormat="1" customHeight="1"/>
    <row r="14350" s="59" customFormat="1" customHeight="1"/>
    <row r="14351" s="59" customFormat="1" customHeight="1"/>
    <row r="14352" s="59" customFormat="1" customHeight="1"/>
    <row r="14353" s="59" customFormat="1" customHeight="1"/>
    <row r="14354" s="59" customFormat="1" customHeight="1"/>
    <row r="14355" s="59" customFormat="1" customHeight="1"/>
    <row r="14356" s="59" customFormat="1" customHeight="1"/>
    <row r="14357" s="59" customFormat="1" customHeight="1"/>
    <row r="14358" s="59" customFormat="1" customHeight="1"/>
    <row r="14359" s="59" customFormat="1" customHeight="1"/>
    <row r="14360" s="59" customFormat="1" customHeight="1"/>
    <row r="14361" s="59" customFormat="1" customHeight="1"/>
    <row r="14362" s="59" customFormat="1" customHeight="1"/>
    <row r="14363" s="59" customFormat="1" customHeight="1"/>
    <row r="14364" s="59" customFormat="1" customHeight="1"/>
    <row r="14365" s="59" customFormat="1" customHeight="1"/>
    <row r="14366" s="59" customFormat="1" customHeight="1"/>
    <row r="14367" s="59" customFormat="1" customHeight="1"/>
    <row r="14368" s="59" customFormat="1" customHeight="1"/>
    <row r="14369" s="59" customFormat="1" customHeight="1"/>
    <row r="14370" s="59" customFormat="1" customHeight="1"/>
    <row r="14371" s="59" customFormat="1" customHeight="1"/>
    <row r="14372" s="59" customFormat="1" customHeight="1"/>
    <row r="14373" s="59" customFormat="1" customHeight="1"/>
    <row r="14374" s="59" customFormat="1" customHeight="1"/>
    <row r="14375" s="59" customFormat="1" customHeight="1"/>
    <row r="14376" s="59" customFormat="1" customHeight="1"/>
    <row r="14377" s="59" customFormat="1" customHeight="1"/>
    <row r="14378" s="59" customFormat="1" customHeight="1"/>
    <row r="14379" s="59" customFormat="1" customHeight="1"/>
    <row r="14380" s="59" customFormat="1" customHeight="1"/>
    <row r="14381" s="59" customFormat="1" customHeight="1"/>
    <row r="14382" s="59" customFormat="1" customHeight="1"/>
    <row r="14383" s="59" customFormat="1" customHeight="1"/>
    <row r="14384" s="59" customFormat="1" customHeight="1"/>
    <row r="14385" s="59" customFormat="1" customHeight="1"/>
    <row r="14386" s="59" customFormat="1" customHeight="1"/>
    <row r="14387" s="59" customFormat="1" customHeight="1"/>
    <row r="14388" s="59" customFormat="1" customHeight="1"/>
    <row r="14389" s="59" customFormat="1" customHeight="1"/>
    <row r="14390" s="59" customFormat="1" customHeight="1"/>
    <row r="14391" s="59" customFormat="1" customHeight="1"/>
    <row r="14392" s="59" customFormat="1" customHeight="1"/>
    <row r="14393" s="59" customFormat="1" customHeight="1"/>
    <row r="14394" s="59" customFormat="1" customHeight="1"/>
    <row r="14395" s="59" customFormat="1" customHeight="1"/>
    <row r="14396" s="59" customFormat="1" customHeight="1"/>
    <row r="14397" s="59" customFormat="1" customHeight="1"/>
    <row r="14398" s="59" customFormat="1" customHeight="1"/>
    <row r="14399" s="59" customFormat="1" customHeight="1"/>
    <row r="14400" s="59" customFormat="1" customHeight="1"/>
    <row r="14401" s="59" customFormat="1" customHeight="1"/>
    <row r="14402" s="59" customFormat="1" customHeight="1"/>
    <row r="14403" s="59" customFormat="1" customHeight="1"/>
    <row r="14404" s="59" customFormat="1" customHeight="1"/>
    <row r="14405" s="59" customFormat="1" customHeight="1"/>
    <row r="14406" s="59" customFormat="1" customHeight="1"/>
    <row r="14407" s="59" customFormat="1" customHeight="1"/>
    <row r="14408" s="59" customFormat="1" customHeight="1"/>
    <row r="14409" s="59" customFormat="1" customHeight="1"/>
    <row r="14410" s="59" customFormat="1" customHeight="1"/>
    <row r="14411" s="59" customFormat="1" customHeight="1"/>
    <row r="14412" s="59" customFormat="1" customHeight="1"/>
    <row r="14413" s="59" customFormat="1" customHeight="1"/>
    <row r="14414" s="59" customFormat="1" customHeight="1"/>
    <row r="14415" s="59" customFormat="1" customHeight="1"/>
    <row r="14416" s="59" customFormat="1" customHeight="1"/>
    <row r="14417" s="59" customFormat="1" customHeight="1"/>
    <row r="14418" s="59" customFormat="1" customHeight="1"/>
    <row r="14419" s="59" customFormat="1" customHeight="1"/>
    <row r="14420" s="59" customFormat="1" customHeight="1"/>
    <row r="14421" s="59" customFormat="1" customHeight="1"/>
    <row r="14422" s="59" customFormat="1" customHeight="1"/>
    <row r="14423" s="59" customFormat="1" customHeight="1"/>
    <row r="14424" s="59" customFormat="1" customHeight="1"/>
    <row r="14425" s="59" customFormat="1" customHeight="1"/>
    <row r="14426" s="59" customFormat="1" customHeight="1"/>
    <row r="14427" s="59" customFormat="1" customHeight="1"/>
    <row r="14428" s="59" customFormat="1" customHeight="1"/>
    <row r="14429" s="59" customFormat="1" customHeight="1"/>
    <row r="14430" s="59" customFormat="1" customHeight="1"/>
    <row r="14431" s="59" customFormat="1" customHeight="1"/>
    <row r="14432" s="59" customFormat="1" customHeight="1"/>
    <row r="14433" s="59" customFormat="1" customHeight="1"/>
    <row r="14434" s="59" customFormat="1" customHeight="1"/>
    <row r="14435" s="59" customFormat="1" customHeight="1"/>
    <row r="14436" s="59" customFormat="1" customHeight="1"/>
    <row r="14437" s="59" customFormat="1" customHeight="1"/>
    <row r="14438" s="59" customFormat="1" customHeight="1"/>
    <row r="14439" s="59" customFormat="1" customHeight="1"/>
    <row r="14440" s="59" customFormat="1" customHeight="1"/>
    <row r="14441" s="59" customFormat="1" customHeight="1"/>
    <row r="14442" s="59" customFormat="1" customHeight="1"/>
    <row r="14443" s="59" customFormat="1" customHeight="1"/>
    <row r="14444" s="59" customFormat="1" customHeight="1"/>
    <row r="14445" s="59" customFormat="1" customHeight="1"/>
    <row r="14446" s="59" customFormat="1" customHeight="1"/>
    <row r="14447" s="59" customFormat="1" customHeight="1"/>
    <row r="14448" s="59" customFormat="1" customHeight="1"/>
    <row r="14449" s="59" customFormat="1" customHeight="1"/>
    <row r="14450" s="59" customFormat="1" customHeight="1"/>
    <row r="14451" s="59" customFormat="1" customHeight="1"/>
    <row r="14452" s="59" customFormat="1" customHeight="1"/>
    <row r="14453" s="59" customFormat="1" customHeight="1"/>
    <row r="14454" s="59" customFormat="1" customHeight="1"/>
    <row r="14455" s="59" customFormat="1" customHeight="1"/>
    <row r="14456" s="59" customFormat="1" customHeight="1"/>
    <row r="14457" s="59" customFormat="1" customHeight="1"/>
    <row r="14458" s="59" customFormat="1" customHeight="1"/>
    <row r="14459" s="59" customFormat="1" customHeight="1"/>
    <row r="14460" s="59" customFormat="1" customHeight="1"/>
    <row r="14461" s="59" customFormat="1" customHeight="1"/>
    <row r="14462" s="59" customFormat="1" customHeight="1"/>
    <row r="14463" s="59" customFormat="1" customHeight="1"/>
    <row r="14464" s="59" customFormat="1" customHeight="1"/>
    <row r="14465" s="59" customFormat="1" customHeight="1"/>
    <row r="14466" s="59" customFormat="1" customHeight="1"/>
    <row r="14467" s="59" customFormat="1" customHeight="1"/>
    <row r="14468" s="59" customFormat="1" customHeight="1"/>
    <row r="14469" s="59" customFormat="1" customHeight="1"/>
    <row r="14470" s="59" customFormat="1" customHeight="1"/>
    <row r="14471" s="59" customFormat="1" customHeight="1"/>
    <row r="14472" s="59" customFormat="1" customHeight="1"/>
    <row r="14473" s="59" customFormat="1" customHeight="1"/>
    <row r="14474" s="59" customFormat="1" customHeight="1"/>
    <row r="14475" s="59" customFormat="1" customHeight="1"/>
    <row r="14476" s="59" customFormat="1" customHeight="1"/>
    <row r="14477" s="59" customFormat="1" customHeight="1"/>
    <row r="14478" s="59" customFormat="1" customHeight="1"/>
    <row r="14479" s="59" customFormat="1" customHeight="1"/>
    <row r="14480" s="59" customFormat="1" customHeight="1"/>
    <row r="14481" s="59" customFormat="1" customHeight="1"/>
    <row r="14482" s="59" customFormat="1" customHeight="1"/>
    <row r="14483" s="59" customFormat="1" customHeight="1"/>
    <row r="14484" s="59" customFormat="1" customHeight="1"/>
    <row r="14485" s="59" customFormat="1" customHeight="1"/>
    <row r="14486" s="59" customFormat="1" customHeight="1"/>
    <row r="14487" s="59" customFormat="1" customHeight="1"/>
    <row r="14488" s="59" customFormat="1" customHeight="1"/>
    <row r="14489" s="59" customFormat="1" customHeight="1"/>
    <row r="14490" s="59" customFormat="1" customHeight="1"/>
    <row r="14491" s="59" customFormat="1" customHeight="1"/>
    <row r="14492" s="59" customFormat="1" customHeight="1"/>
    <row r="14493" s="59" customFormat="1" customHeight="1"/>
    <row r="14494" s="59" customFormat="1" customHeight="1"/>
    <row r="14495" s="59" customFormat="1" customHeight="1"/>
    <row r="14496" s="59" customFormat="1" customHeight="1"/>
    <row r="14497" s="59" customFormat="1" customHeight="1"/>
    <row r="14498" s="59" customFormat="1" customHeight="1"/>
    <row r="14499" s="59" customFormat="1" customHeight="1"/>
    <row r="14500" s="59" customFormat="1" customHeight="1"/>
    <row r="14501" s="59" customFormat="1" customHeight="1"/>
    <row r="14502" s="59" customFormat="1" customHeight="1"/>
    <row r="14503" s="59" customFormat="1" customHeight="1"/>
    <row r="14504" s="59" customFormat="1" customHeight="1"/>
    <row r="14505" s="59" customFormat="1" customHeight="1"/>
    <row r="14506" s="59" customFormat="1" customHeight="1"/>
    <row r="14507" s="59" customFormat="1" customHeight="1"/>
    <row r="14508" s="59" customFormat="1" customHeight="1"/>
    <row r="14509" s="59" customFormat="1" customHeight="1"/>
    <row r="14510" s="59" customFormat="1" customHeight="1"/>
    <row r="14511" s="59" customFormat="1" customHeight="1"/>
    <row r="14512" s="59" customFormat="1" customHeight="1"/>
    <row r="14513" s="59" customFormat="1" customHeight="1"/>
    <row r="14514" s="59" customFormat="1" customHeight="1"/>
    <row r="14515" s="59" customFormat="1" customHeight="1"/>
    <row r="14516" s="59" customFormat="1" customHeight="1"/>
    <row r="14517" s="59" customFormat="1" customHeight="1"/>
    <row r="14518" s="59" customFormat="1" customHeight="1"/>
    <row r="14519" s="59" customFormat="1" customHeight="1"/>
    <row r="14520" s="59" customFormat="1" customHeight="1"/>
    <row r="14521" s="59" customFormat="1" customHeight="1"/>
    <row r="14522" s="59" customFormat="1" customHeight="1"/>
    <row r="14523" s="59" customFormat="1" customHeight="1"/>
    <row r="14524" s="59" customFormat="1" customHeight="1"/>
    <row r="14525" s="59" customFormat="1" customHeight="1"/>
    <row r="14526" s="59" customFormat="1" customHeight="1"/>
    <row r="14527" s="59" customFormat="1" customHeight="1"/>
    <row r="14528" s="59" customFormat="1" customHeight="1"/>
    <row r="14529" s="59" customFormat="1" customHeight="1"/>
    <row r="14530" s="59" customFormat="1" customHeight="1"/>
    <row r="14531" s="59" customFormat="1" customHeight="1"/>
    <row r="14532" s="59" customFormat="1" customHeight="1"/>
    <row r="14533" s="59" customFormat="1" customHeight="1"/>
    <row r="14534" s="59" customFormat="1" customHeight="1"/>
    <row r="14535" s="59" customFormat="1" customHeight="1"/>
    <row r="14536" s="59" customFormat="1" customHeight="1"/>
    <row r="14537" s="59" customFormat="1" customHeight="1"/>
    <row r="14538" s="59" customFormat="1" customHeight="1"/>
    <row r="14539" s="59" customFormat="1" customHeight="1"/>
    <row r="14540" s="59" customFormat="1" customHeight="1"/>
    <row r="14541" s="59" customFormat="1" customHeight="1"/>
    <row r="14542" s="59" customFormat="1" customHeight="1"/>
    <row r="14543" s="59" customFormat="1" customHeight="1"/>
    <row r="14544" s="59" customFormat="1" customHeight="1"/>
    <row r="14545" s="59" customFormat="1" customHeight="1"/>
    <row r="14546" s="59" customFormat="1" customHeight="1"/>
    <row r="14547" s="59" customFormat="1" customHeight="1"/>
    <row r="14548" s="59" customFormat="1" customHeight="1"/>
    <row r="14549" s="59" customFormat="1" customHeight="1"/>
    <row r="14550" s="59" customFormat="1" customHeight="1"/>
    <row r="14551" s="59" customFormat="1" customHeight="1"/>
    <row r="14552" s="59" customFormat="1" customHeight="1"/>
    <row r="14553" s="59" customFormat="1" customHeight="1"/>
    <row r="14554" s="59" customFormat="1" customHeight="1"/>
    <row r="14555" s="59" customFormat="1" customHeight="1"/>
    <row r="14556" s="59" customFormat="1" customHeight="1"/>
    <row r="14557" s="59" customFormat="1" customHeight="1"/>
    <row r="14558" s="59" customFormat="1" customHeight="1"/>
    <row r="14559" s="59" customFormat="1" customHeight="1"/>
    <row r="14560" s="59" customFormat="1" customHeight="1"/>
    <row r="14561" s="59" customFormat="1" customHeight="1"/>
    <row r="14562" s="59" customFormat="1" customHeight="1"/>
    <row r="14563" s="59" customFormat="1" customHeight="1"/>
    <row r="14564" s="59" customFormat="1" customHeight="1"/>
    <row r="14565" s="59" customFormat="1" customHeight="1"/>
    <row r="14566" s="59" customFormat="1" customHeight="1"/>
    <row r="14567" s="59" customFormat="1" customHeight="1"/>
    <row r="14568" s="59" customFormat="1" customHeight="1"/>
    <row r="14569" s="59" customFormat="1" customHeight="1"/>
    <row r="14570" s="59" customFormat="1" customHeight="1"/>
    <row r="14571" s="59" customFormat="1" customHeight="1"/>
    <row r="14572" s="59" customFormat="1" customHeight="1"/>
    <row r="14573" s="59" customFormat="1" customHeight="1"/>
    <row r="14574" s="59" customFormat="1" customHeight="1"/>
    <row r="14575" s="59" customFormat="1" customHeight="1"/>
    <row r="14576" s="59" customFormat="1" customHeight="1"/>
    <row r="14577" s="59" customFormat="1" customHeight="1"/>
    <row r="14578" s="59" customFormat="1" customHeight="1"/>
    <row r="14579" s="59" customFormat="1" customHeight="1"/>
    <row r="14580" s="59" customFormat="1" customHeight="1"/>
    <row r="14581" s="59" customFormat="1" customHeight="1"/>
    <row r="14582" s="59" customFormat="1" customHeight="1"/>
    <row r="14583" s="59" customFormat="1" customHeight="1"/>
    <row r="14584" s="59" customFormat="1" customHeight="1"/>
    <row r="14585" s="59" customFormat="1" customHeight="1"/>
    <row r="14586" s="59" customFormat="1" customHeight="1"/>
    <row r="14587" s="59" customFormat="1" customHeight="1"/>
    <row r="14588" s="59" customFormat="1" customHeight="1"/>
    <row r="14589" s="59" customFormat="1" customHeight="1"/>
    <row r="14590" s="59" customFormat="1" customHeight="1"/>
    <row r="14591" s="59" customFormat="1" customHeight="1"/>
    <row r="14592" s="59" customFormat="1" customHeight="1"/>
    <row r="14593" s="59" customFormat="1" customHeight="1"/>
    <row r="14594" s="59" customFormat="1" customHeight="1"/>
    <row r="14595" s="59" customFormat="1" customHeight="1"/>
    <row r="14596" s="59" customFormat="1" customHeight="1"/>
    <row r="14597" s="59" customFormat="1" customHeight="1"/>
    <row r="14598" s="59" customFormat="1" customHeight="1"/>
    <row r="14599" s="59" customFormat="1" customHeight="1"/>
    <row r="14600" s="59" customFormat="1" customHeight="1"/>
    <row r="14601" s="59" customFormat="1" customHeight="1"/>
    <row r="14602" s="59" customFormat="1" customHeight="1"/>
    <row r="14603" s="59" customFormat="1" customHeight="1"/>
    <row r="14604" s="59" customFormat="1" customHeight="1"/>
    <row r="14605" s="59" customFormat="1" customHeight="1"/>
    <row r="14606" s="59" customFormat="1" customHeight="1"/>
    <row r="14607" s="59" customFormat="1" customHeight="1"/>
    <row r="14608" s="59" customFormat="1" customHeight="1"/>
    <row r="14609" s="59" customFormat="1" customHeight="1"/>
    <row r="14610" s="59" customFormat="1" customHeight="1"/>
    <row r="14611" s="59" customFormat="1" customHeight="1"/>
    <row r="14612" s="59" customFormat="1" customHeight="1"/>
    <row r="14613" s="59" customFormat="1" customHeight="1"/>
    <row r="14614" s="59" customFormat="1" customHeight="1"/>
    <row r="14615" s="59" customFormat="1" customHeight="1"/>
    <row r="14616" s="59" customFormat="1" customHeight="1"/>
    <row r="14617" s="59" customFormat="1" customHeight="1"/>
    <row r="14618" s="59" customFormat="1" customHeight="1"/>
    <row r="14619" s="59" customFormat="1" customHeight="1"/>
    <row r="14620" s="59" customFormat="1" customHeight="1"/>
    <row r="14621" s="59" customFormat="1" customHeight="1"/>
    <row r="14622" s="59" customFormat="1" customHeight="1"/>
    <row r="14623" s="59" customFormat="1" customHeight="1"/>
    <row r="14624" s="59" customFormat="1" customHeight="1"/>
    <row r="14625" s="59" customFormat="1" customHeight="1"/>
    <row r="14626" s="59" customFormat="1" customHeight="1"/>
    <row r="14627" s="59" customFormat="1" customHeight="1"/>
    <row r="14628" s="59" customFormat="1" customHeight="1"/>
    <row r="14629" s="59" customFormat="1" customHeight="1"/>
    <row r="14630" s="59" customFormat="1" customHeight="1"/>
    <row r="14631" s="59" customFormat="1" customHeight="1"/>
    <row r="14632" s="59" customFormat="1" customHeight="1"/>
    <row r="14633" s="59" customFormat="1" customHeight="1"/>
    <row r="14634" s="59" customFormat="1" customHeight="1"/>
    <row r="14635" s="59" customFormat="1" customHeight="1"/>
    <row r="14636" s="59" customFormat="1" customHeight="1"/>
    <row r="14637" s="59" customFormat="1" customHeight="1"/>
    <row r="14638" s="59" customFormat="1" customHeight="1"/>
    <row r="14639" s="59" customFormat="1" customHeight="1"/>
    <row r="14640" s="59" customFormat="1" customHeight="1"/>
    <row r="14641" s="59" customFormat="1" customHeight="1"/>
    <row r="14642" s="59" customFormat="1" customHeight="1"/>
    <row r="14643" s="59" customFormat="1" customHeight="1"/>
    <row r="14644" s="59" customFormat="1" customHeight="1"/>
    <row r="14645" s="59" customFormat="1" customHeight="1"/>
    <row r="14646" s="59" customFormat="1" customHeight="1"/>
    <row r="14647" s="59" customFormat="1" customHeight="1"/>
    <row r="14648" s="59" customFormat="1" customHeight="1"/>
    <row r="14649" s="59" customFormat="1" customHeight="1"/>
    <row r="14650" s="59" customFormat="1" customHeight="1"/>
    <row r="14651" s="59" customFormat="1" customHeight="1"/>
    <row r="14652" s="59" customFormat="1" customHeight="1"/>
    <row r="14653" s="59" customFormat="1" customHeight="1"/>
    <row r="14654" s="59" customFormat="1" customHeight="1"/>
    <row r="14655" s="59" customFormat="1" customHeight="1"/>
    <row r="14656" s="59" customFormat="1" customHeight="1"/>
    <row r="14657" s="59" customFormat="1" customHeight="1"/>
    <row r="14658" s="59" customFormat="1" customHeight="1"/>
    <row r="14659" s="59" customFormat="1" customHeight="1"/>
    <row r="14660" s="59" customFormat="1" customHeight="1"/>
    <row r="14661" s="59" customFormat="1" customHeight="1"/>
    <row r="14662" s="59" customFormat="1" customHeight="1"/>
    <row r="14663" s="59" customFormat="1" customHeight="1"/>
    <row r="14664" s="59" customFormat="1" customHeight="1"/>
    <row r="14665" s="59" customFormat="1" customHeight="1"/>
    <row r="14666" s="59" customFormat="1" customHeight="1"/>
    <row r="14667" s="59" customFormat="1" customHeight="1"/>
    <row r="14668" s="59" customFormat="1" customHeight="1"/>
    <row r="14669" s="59" customFormat="1" customHeight="1"/>
    <row r="14670" s="59" customFormat="1" customHeight="1"/>
    <row r="14671" s="59" customFormat="1" customHeight="1"/>
    <row r="14672" s="59" customFormat="1" customHeight="1"/>
    <row r="14673" s="59" customFormat="1" customHeight="1"/>
    <row r="14674" s="59" customFormat="1" customHeight="1"/>
    <row r="14675" s="59" customFormat="1" customHeight="1"/>
    <row r="14676" s="59" customFormat="1" customHeight="1"/>
    <row r="14677" s="59" customFormat="1" customHeight="1"/>
    <row r="14678" s="59" customFormat="1" customHeight="1"/>
    <row r="14679" s="59" customFormat="1" customHeight="1"/>
    <row r="14680" s="59" customFormat="1" customHeight="1"/>
    <row r="14681" s="59" customFormat="1" customHeight="1"/>
    <row r="14682" s="59" customFormat="1" customHeight="1"/>
    <row r="14683" s="59" customFormat="1" customHeight="1"/>
    <row r="14684" s="59" customFormat="1" customHeight="1"/>
    <row r="14685" s="59" customFormat="1" customHeight="1"/>
    <row r="14686" s="59" customFormat="1" customHeight="1"/>
    <row r="14687" s="59" customFormat="1" customHeight="1"/>
    <row r="14688" s="59" customFormat="1" customHeight="1"/>
    <row r="14689" s="59" customFormat="1" customHeight="1"/>
    <row r="14690" s="59" customFormat="1" customHeight="1"/>
    <row r="14691" s="59" customFormat="1" customHeight="1"/>
    <row r="14692" s="59" customFormat="1" customHeight="1"/>
    <row r="14693" s="59" customFormat="1" customHeight="1"/>
    <row r="14694" s="59" customFormat="1" customHeight="1"/>
    <row r="14695" s="59" customFormat="1" customHeight="1"/>
    <row r="14696" s="59" customFormat="1" customHeight="1"/>
    <row r="14697" s="59" customFormat="1" customHeight="1"/>
    <row r="14698" s="59" customFormat="1" customHeight="1"/>
    <row r="14699" s="59" customFormat="1" customHeight="1"/>
    <row r="14700" s="59" customFormat="1" customHeight="1"/>
    <row r="14701" s="59" customFormat="1" customHeight="1"/>
    <row r="14702" s="59" customFormat="1" customHeight="1"/>
    <row r="14703" s="59" customFormat="1" customHeight="1"/>
    <row r="14704" s="59" customFormat="1" customHeight="1"/>
    <row r="14705" s="59" customFormat="1" customHeight="1"/>
    <row r="14706" s="59" customFormat="1" customHeight="1"/>
    <row r="14707" s="59" customFormat="1" customHeight="1"/>
    <row r="14708" s="59" customFormat="1" customHeight="1"/>
    <row r="14709" s="59" customFormat="1" customHeight="1"/>
    <row r="14710" s="59" customFormat="1" customHeight="1"/>
    <row r="14711" s="59" customFormat="1" customHeight="1"/>
    <row r="14712" s="59" customFormat="1" customHeight="1"/>
    <row r="14713" s="59" customFormat="1" customHeight="1"/>
    <row r="14714" s="59" customFormat="1" customHeight="1"/>
    <row r="14715" s="59" customFormat="1" customHeight="1"/>
    <row r="14716" s="59" customFormat="1" customHeight="1"/>
    <row r="14717" s="59" customFormat="1" customHeight="1"/>
    <row r="14718" s="59" customFormat="1" customHeight="1"/>
    <row r="14719" s="59" customFormat="1" customHeight="1"/>
    <row r="14720" s="59" customFormat="1" customHeight="1"/>
    <row r="14721" s="59" customFormat="1" customHeight="1"/>
    <row r="14722" s="59" customFormat="1" customHeight="1"/>
    <row r="14723" s="59" customFormat="1" customHeight="1"/>
    <row r="14724" s="59" customFormat="1" customHeight="1"/>
    <row r="14725" s="59" customFormat="1" customHeight="1"/>
    <row r="14726" s="59" customFormat="1" customHeight="1"/>
    <row r="14727" s="59" customFormat="1" customHeight="1"/>
    <row r="14728" s="59" customFormat="1" customHeight="1"/>
    <row r="14729" s="59" customFormat="1" customHeight="1"/>
    <row r="14730" s="59" customFormat="1" customHeight="1"/>
    <row r="14731" s="59" customFormat="1" customHeight="1"/>
    <row r="14732" s="59" customFormat="1" customHeight="1"/>
    <row r="14733" s="59" customFormat="1" customHeight="1"/>
    <row r="14734" s="59" customFormat="1" customHeight="1"/>
    <row r="14735" s="59" customFormat="1" customHeight="1"/>
    <row r="14736" s="59" customFormat="1" customHeight="1"/>
    <row r="14737" s="59" customFormat="1" customHeight="1"/>
    <row r="14738" s="59" customFormat="1" customHeight="1"/>
    <row r="14739" s="59" customFormat="1" customHeight="1"/>
    <row r="14740" s="59" customFormat="1" customHeight="1"/>
    <row r="14741" s="59" customFormat="1" customHeight="1"/>
    <row r="14742" s="59" customFormat="1" customHeight="1"/>
    <row r="14743" s="59" customFormat="1" customHeight="1"/>
    <row r="14744" s="59" customFormat="1" customHeight="1"/>
    <row r="14745" s="59" customFormat="1" customHeight="1"/>
    <row r="14746" s="59" customFormat="1" customHeight="1"/>
    <row r="14747" s="59" customFormat="1" customHeight="1"/>
    <row r="14748" s="59" customFormat="1" customHeight="1"/>
    <row r="14749" s="59" customFormat="1" customHeight="1"/>
    <row r="14750" s="59" customFormat="1" customHeight="1"/>
    <row r="14751" s="59" customFormat="1" customHeight="1"/>
    <row r="14752" s="59" customFormat="1" customHeight="1"/>
    <row r="14753" s="59" customFormat="1" customHeight="1"/>
    <row r="14754" s="59" customFormat="1" customHeight="1"/>
    <row r="14755" s="59" customFormat="1" customHeight="1"/>
    <row r="14756" s="59" customFormat="1" customHeight="1"/>
    <row r="14757" s="59" customFormat="1" customHeight="1"/>
    <row r="14758" s="59" customFormat="1" customHeight="1"/>
    <row r="14759" s="59" customFormat="1" customHeight="1"/>
    <row r="14760" s="59" customFormat="1" customHeight="1"/>
    <row r="14761" s="59" customFormat="1" customHeight="1"/>
    <row r="14762" s="59" customFormat="1" customHeight="1"/>
    <row r="14763" s="59" customFormat="1" customHeight="1"/>
    <row r="14764" s="59" customFormat="1" customHeight="1"/>
    <row r="14765" s="59" customFormat="1" customHeight="1"/>
    <row r="14766" s="59" customFormat="1" customHeight="1"/>
    <row r="14767" s="59" customFormat="1" customHeight="1"/>
    <row r="14768" s="59" customFormat="1" customHeight="1"/>
    <row r="14769" s="59" customFormat="1" customHeight="1"/>
    <row r="14770" s="59" customFormat="1" customHeight="1"/>
    <row r="14771" s="59" customFormat="1" customHeight="1"/>
    <row r="14772" s="59" customFormat="1" customHeight="1"/>
    <row r="14773" s="59" customFormat="1" customHeight="1"/>
    <row r="14774" s="59" customFormat="1" customHeight="1"/>
    <row r="14775" s="59" customFormat="1" customHeight="1"/>
    <row r="14776" s="59" customFormat="1" customHeight="1"/>
    <row r="14777" s="59" customFormat="1" customHeight="1"/>
    <row r="14778" s="59" customFormat="1" customHeight="1"/>
    <row r="14779" s="59" customFormat="1" customHeight="1"/>
    <row r="14780" s="59" customFormat="1" customHeight="1"/>
    <row r="14781" s="59" customFormat="1" customHeight="1"/>
    <row r="14782" s="59" customFormat="1" customHeight="1"/>
    <row r="14783" s="59" customFormat="1" customHeight="1"/>
    <row r="14784" s="59" customFormat="1" customHeight="1"/>
    <row r="14785" s="59" customFormat="1" customHeight="1"/>
    <row r="14786" s="59" customFormat="1" customHeight="1"/>
    <row r="14787" s="59" customFormat="1" customHeight="1"/>
    <row r="14788" s="59" customFormat="1" customHeight="1"/>
    <row r="14789" s="59" customFormat="1" customHeight="1"/>
    <row r="14790" s="59" customFormat="1" customHeight="1"/>
    <row r="14791" s="59" customFormat="1" customHeight="1"/>
    <row r="14792" s="59" customFormat="1" customHeight="1"/>
    <row r="14793" s="59" customFormat="1" customHeight="1"/>
    <row r="14794" s="59" customFormat="1" customHeight="1"/>
    <row r="14795" s="59" customFormat="1" customHeight="1"/>
    <row r="14796" s="59" customFormat="1" customHeight="1"/>
    <row r="14797" s="59" customFormat="1" customHeight="1"/>
    <row r="14798" s="59" customFormat="1" customHeight="1"/>
    <row r="14799" s="59" customFormat="1" customHeight="1"/>
    <row r="14800" s="59" customFormat="1" customHeight="1"/>
    <row r="14801" s="59" customFormat="1" customHeight="1"/>
    <row r="14802" s="59" customFormat="1" customHeight="1"/>
    <row r="14803" s="59" customFormat="1" customHeight="1"/>
    <row r="14804" s="59" customFormat="1" customHeight="1"/>
    <row r="14805" s="59" customFormat="1" customHeight="1"/>
    <row r="14806" s="59" customFormat="1" customHeight="1"/>
    <row r="14807" s="59" customFormat="1" customHeight="1"/>
    <row r="14808" s="59" customFormat="1" customHeight="1"/>
    <row r="14809" s="59" customFormat="1" customHeight="1"/>
    <row r="14810" s="59" customFormat="1" customHeight="1"/>
    <row r="14811" s="59" customFormat="1" customHeight="1"/>
    <row r="14812" s="59" customFormat="1" customHeight="1"/>
    <row r="14813" s="59" customFormat="1" customHeight="1"/>
    <row r="14814" s="59" customFormat="1" customHeight="1"/>
    <row r="14815" s="59" customFormat="1" customHeight="1"/>
    <row r="14816" s="59" customFormat="1" customHeight="1"/>
    <row r="14817" s="59" customFormat="1" customHeight="1"/>
    <row r="14818" s="59" customFormat="1" customHeight="1"/>
    <row r="14819" s="59" customFormat="1" customHeight="1"/>
    <row r="14820" s="59" customFormat="1" customHeight="1"/>
    <row r="14821" s="59" customFormat="1" customHeight="1"/>
    <row r="14822" s="59" customFormat="1" customHeight="1"/>
    <row r="14823" s="59" customFormat="1" customHeight="1"/>
    <row r="14824" s="59" customFormat="1" customHeight="1"/>
    <row r="14825" s="59" customFormat="1" customHeight="1"/>
    <row r="14826" s="59" customFormat="1" customHeight="1"/>
    <row r="14827" s="59" customFormat="1" customHeight="1"/>
    <row r="14828" s="59" customFormat="1" customHeight="1"/>
    <row r="14829" s="59" customFormat="1" customHeight="1"/>
    <row r="14830" s="59" customFormat="1" customHeight="1"/>
    <row r="14831" s="59" customFormat="1" customHeight="1"/>
    <row r="14832" s="59" customFormat="1" customHeight="1"/>
    <row r="14833" s="59" customFormat="1" customHeight="1"/>
    <row r="14834" s="59" customFormat="1" customHeight="1"/>
    <row r="14835" s="59" customFormat="1" customHeight="1"/>
    <row r="14836" s="59" customFormat="1" customHeight="1"/>
    <row r="14837" s="59" customFormat="1" customHeight="1"/>
    <row r="14838" s="59" customFormat="1" customHeight="1"/>
    <row r="14839" s="59" customFormat="1" customHeight="1"/>
    <row r="14840" s="59" customFormat="1" customHeight="1"/>
    <row r="14841" s="59" customFormat="1" customHeight="1"/>
    <row r="14842" s="59" customFormat="1" customHeight="1"/>
    <row r="14843" s="59" customFormat="1" customHeight="1"/>
    <row r="14844" s="59" customFormat="1" customHeight="1"/>
    <row r="14845" s="59" customFormat="1" customHeight="1"/>
    <row r="14846" s="59" customFormat="1" customHeight="1"/>
    <row r="14847" s="59" customFormat="1" customHeight="1"/>
    <row r="14848" s="59" customFormat="1" customHeight="1"/>
    <row r="14849" s="59" customFormat="1" customHeight="1"/>
    <row r="14850" s="59" customFormat="1" customHeight="1"/>
    <row r="14851" s="59" customFormat="1" customHeight="1"/>
    <row r="14852" s="59" customFormat="1" customHeight="1"/>
    <row r="14853" s="59" customFormat="1" customHeight="1"/>
    <row r="14854" s="59" customFormat="1" customHeight="1"/>
    <row r="14855" s="59" customFormat="1" customHeight="1"/>
    <row r="14856" s="59" customFormat="1" customHeight="1"/>
    <row r="14857" s="59" customFormat="1" customHeight="1"/>
    <row r="14858" s="59" customFormat="1" customHeight="1"/>
    <row r="14859" s="59" customFormat="1" customHeight="1"/>
    <row r="14860" s="59" customFormat="1" customHeight="1"/>
    <row r="14861" s="59" customFormat="1" customHeight="1"/>
    <row r="14862" s="59" customFormat="1" customHeight="1"/>
    <row r="14863" s="59" customFormat="1" customHeight="1"/>
    <row r="14864" s="59" customFormat="1" customHeight="1"/>
    <row r="14865" s="59" customFormat="1" customHeight="1"/>
    <row r="14866" s="59" customFormat="1" customHeight="1"/>
    <row r="14867" s="59" customFormat="1" customHeight="1"/>
    <row r="14868" s="59" customFormat="1" customHeight="1"/>
    <row r="14869" s="59" customFormat="1" customHeight="1"/>
    <row r="14870" s="59" customFormat="1" customHeight="1"/>
    <row r="14871" s="59" customFormat="1" customHeight="1"/>
    <row r="14872" s="59" customFormat="1" customHeight="1"/>
    <row r="14873" s="59" customFormat="1" customHeight="1"/>
    <row r="14874" s="59" customFormat="1" customHeight="1"/>
    <row r="14875" s="59" customFormat="1" customHeight="1"/>
    <row r="14876" s="59" customFormat="1" customHeight="1"/>
    <row r="14877" s="59" customFormat="1" customHeight="1"/>
    <row r="14878" s="59" customFormat="1" customHeight="1"/>
    <row r="14879" s="59" customFormat="1" customHeight="1"/>
    <row r="14880" s="59" customFormat="1" customHeight="1"/>
    <row r="14881" s="59" customFormat="1" customHeight="1"/>
    <row r="14882" s="59" customFormat="1" customHeight="1"/>
    <row r="14883" s="59" customFormat="1" customHeight="1"/>
    <row r="14884" s="59" customFormat="1" customHeight="1"/>
    <row r="14885" s="59" customFormat="1" customHeight="1"/>
    <row r="14886" s="59" customFormat="1" customHeight="1"/>
    <row r="14887" s="59" customFormat="1" customHeight="1"/>
    <row r="14888" s="59" customFormat="1" customHeight="1"/>
    <row r="14889" s="59" customFormat="1" customHeight="1"/>
    <row r="14890" s="59" customFormat="1" customHeight="1"/>
    <row r="14891" s="59" customFormat="1" customHeight="1"/>
    <row r="14892" s="59" customFormat="1" customHeight="1"/>
    <row r="14893" s="59" customFormat="1" customHeight="1"/>
    <row r="14894" s="59" customFormat="1" customHeight="1"/>
    <row r="14895" s="59" customFormat="1" customHeight="1"/>
    <row r="14896" s="59" customFormat="1" customHeight="1"/>
    <row r="14897" s="59" customFormat="1" customHeight="1"/>
    <row r="14898" s="59" customFormat="1" customHeight="1"/>
    <row r="14899" s="59" customFormat="1" customHeight="1"/>
    <row r="14900" s="59" customFormat="1" customHeight="1"/>
    <row r="14901" s="59" customFormat="1" customHeight="1"/>
    <row r="14902" s="59" customFormat="1" customHeight="1"/>
    <row r="14903" s="59" customFormat="1" customHeight="1"/>
    <row r="14904" s="59" customFormat="1" customHeight="1"/>
    <row r="14905" s="59" customFormat="1" customHeight="1"/>
    <row r="14906" s="59" customFormat="1" customHeight="1"/>
    <row r="14907" s="59" customFormat="1" customHeight="1"/>
    <row r="14908" s="59" customFormat="1" customHeight="1"/>
    <row r="14909" s="59" customFormat="1" customHeight="1"/>
    <row r="14910" s="59" customFormat="1" customHeight="1"/>
    <row r="14911" s="59" customFormat="1" customHeight="1"/>
    <row r="14912" s="59" customFormat="1" customHeight="1"/>
    <row r="14913" s="59" customFormat="1" customHeight="1"/>
    <row r="14914" s="59" customFormat="1" customHeight="1"/>
    <row r="14915" s="59" customFormat="1" customHeight="1"/>
    <row r="14916" s="59" customFormat="1" customHeight="1"/>
    <row r="14917" s="59" customFormat="1" customHeight="1"/>
    <row r="14918" s="59" customFormat="1" customHeight="1"/>
    <row r="14919" s="59" customFormat="1" customHeight="1"/>
    <row r="14920" s="59" customFormat="1" customHeight="1"/>
    <row r="14921" s="59" customFormat="1" customHeight="1"/>
    <row r="14922" s="59" customFormat="1" customHeight="1"/>
    <row r="14923" s="59" customFormat="1" customHeight="1"/>
    <row r="14924" s="59" customFormat="1" customHeight="1"/>
    <row r="14925" s="59" customFormat="1" customHeight="1"/>
    <row r="14926" s="59" customFormat="1" customHeight="1"/>
    <row r="14927" s="59" customFormat="1" customHeight="1"/>
    <row r="14928" s="59" customFormat="1" customHeight="1"/>
    <row r="14929" s="59" customFormat="1" customHeight="1"/>
    <row r="14930" s="59" customFormat="1" customHeight="1"/>
    <row r="14931" s="59" customFormat="1" customHeight="1"/>
    <row r="14932" s="59" customFormat="1" customHeight="1"/>
    <row r="14933" s="59" customFormat="1" customHeight="1"/>
    <row r="14934" s="59" customFormat="1" customHeight="1"/>
    <row r="14935" s="59" customFormat="1" customHeight="1"/>
    <row r="14936" s="59" customFormat="1" customHeight="1"/>
    <row r="14937" s="59" customFormat="1" customHeight="1"/>
    <row r="14938" s="59" customFormat="1" customHeight="1"/>
    <row r="14939" s="59" customFormat="1" customHeight="1"/>
    <row r="14940" s="59" customFormat="1" customHeight="1"/>
    <row r="14941" s="59" customFormat="1" customHeight="1"/>
    <row r="14942" s="59" customFormat="1" customHeight="1"/>
    <row r="14943" s="59" customFormat="1" customHeight="1"/>
    <row r="14944" s="59" customFormat="1" customHeight="1"/>
    <row r="14945" s="59" customFormat="1" customHeight="1"/>
    <row r="14946" s="59" customFormat="1" customHeight="1"/>
    <row r="14947" s="59" customFormat="1" customHeight="1"/>
    <row r="14948" s="59" customFormat="1" customHeight="1"/>
    <row r="14949" s="59" customFormat="1" customHeight="1"/>
    <row r="14950" s="59" customFormat="1" customHeight="1"/>
    <row r="14951" s="59" customFormat="1" customHeight="1"/>
    <row r="14952" s="59" customFormat="1" customHeight="1"/>
    <row r="14953" s="59" customFormat="1" customHeight="1"/>
    <row r="14954" s="59" customFormat="1" customHeight="1"/>
    <row r="14955" s="59" customFormat="1" customHeight="1"/>
    <row r="14956" s="59" customFormat="1" customHeight="1"/>
    <row r="14957" s="59" customFormat="1" customHeight="1"/>
    <row r="14958" s="59" customFormat="1" customHeight="1"/>
    <row r="14959" s="59" customFormat="1" customHeight="1"/>
    <row r="14960" s="59" customFormat="1" customHeight="1"/>
    <row r="14961" s="59" customFormat="1" customHeight="1"/>
    <row r="14962" s="59" customFormat="1" customHeight="1"/>
    <row r="14963" s="59" customFormat="1" customHeight="1"/>
    <row r="14964" s="59" customFormat="1" customHeight="1"/>
    <row r="14965" s="59" customFormat="1" customHeight="1"/>
    <row r="14966" s="59" customFormat="1" customHeight="1"/>
    <row r="14967" s="59" customFormat="1" customHeight="1"/>
    <row r="14968" s="59" customFormat="1" customHeight="1"/>
    <row r="14969" s="59" customFormat="1" customHeight="1"/>
    <row r="14970" s="59" customFormat="1" customHeight="1"/>
    <row r="14971" s="59" customFormat="1" customHeight="1"/>
    <row r="14972" s="59" customFormat="1" customHeight="1"/>
    <row r="14973" s="59" customFormat="1" customHeight="1"/>
    <row r="14974" s="59" customFormat="1" customHeight="1"/>
    <row r="14975" s="59" customFormat="1" customHeight="1"/>
    <row r="14976" s="59" customFormat="1" customHeight="1"/>
    <row r="14977" s="59" customFormat="1" customHeight="1"/>
    <row r="14978" s="59" customFormat="1" customHeight="1"/>
    <row r="14979" s="59" customFormat="1" customHeight="1"/>
    <row r="14980" s="59" customFormat="1" customHeight="1"/>
    <row r="14981" s="59" customFormat="1" customHeight="1"/>
    <row r="14982" s="59" customFormat="1" customHeight="1"/>
    <row r="14983" s="59" customFormat="1" customHeight="1"/>
    <row r="14984" s="59" customFormat="1" customHeight="1"/>
    <row r="14985" s="59" customFormat="1" customHeight="1"/>
    <row r="14986" s="59" customFormat="1" customHeight="1"/>
    <row r="14987" s="59" customFormat="1" customHeight="1"/>
    <row r="14988" s="59" customFormat="1" customHeight="1"/>
    <row r="14989" s="59" customFormat="1" customHeight="1"/>
    <row r="14990" s="59" customFormat="1" customHeight="1"/>
    <row r="14991" s="59" customFormat="1" customHeight="1"/>
    <row r="14992" s="59" customFormat="1" customHeight="1"/>
    <row r="14993" s="59" customFormat="1" customHeight="1"/>
    <row r="14994" s="59" customFormat="1" customHeight="1"/>
    <row r="14995" s="59" customFormat="1" customHeight="1"/>
    <row r="14996" s="59" customFormat="1" customHeight="1"/>
    <row r="14997" s="59" customFormat="1" customHeight="1"/>
    <row r="14998" s="59" customFormat="1" customHeight="1"/>
    <row r="14999" s="59" customFormat="1" customHeight="1"/>
    <row r="15000" s="59" customFormat="1" customHeight="1"/>
    <row r="15001" s="59" customFormat="1" customHeight="1"/>
    <row r="15002" s="59" customFormat="1" customHeight="1"/>
    <row r="15003" s="59" customFormat="1" customHeight="1"/>
    <row r="15004" s="59" customFormat="1" customHeight="1"/>
    <row r="15005" s="59" customFormat="1" customHeight="1"/>
    <row r="15006" s="59" customFormat="1" customHeight="1"/>
    <row r="15007" s="59" customFormat="1" customHeight="1"/>
    <row r="15008" s="59" customFormat="1" customHeight="1"/>
    <row r="15009" s="59" customFormat="1" customHeight="1"/>
    <row r="15010" s="59" customFormat="1" customHeight="1"/>
    <row r="15011" s="59" customFormat="1" customHeight="1"/>
    <row r="15012" s="59" customFormat="1" customHeight="1"/>
    <row r="15013" s="59" customFormat="1" customHeight="1"/>
    <row r="15014" s="59" customFormat="1" customHeight="1"/>
    <row r="15015" s="59" customFormat="1" customHeight="1"/>
    <row r="15016" s="59" customFormat="1" customHeight="1"/>
    <row r="15017" s="59" customFormat="1" customHeight="1"/>
    <row r="15018" s="59" customFormat="1" customHeight="1"/>
    <row r="15019" s="59" customFormat="1" customHeight="1"/>
    <row r="15020" s="59" customFormat="1" customHeight="1"/>
    <row r="15021" s="59" customFormat="1" customHeight="1"/>
    <row r="15022" s="59" customFormat="1" customHeight="1"/>
    <row r="15023" s="59" customFormat="1" customHeight="1"/>
    <row r="15024" s="59" customFormat="1" customHeight="1"/>
    <row r="15025" s="59" customFormat="1" customHeight="1"/>
    <row r="15026" s="59" customFormat="1" customHeight="1"/>
    <row r="15027" s="59" customFormat="1" customHeight="1"/>
    <row r="15028" s="59" customFormat="1" customHeight="1"/>
    <row r="15029" s="59" customFormat="1" customHeight="1"/>
    <row r="15030" s="59" customFormat="1" customHeight="1"/>
    <row r="15031" s="59" customFormat="1" customHeight="1"/>
    <row r="15032" s="59" customFormat="1" customHeight="1"/>
    <row r="15033" s="59" customFormat="1" customHeight="1"/>
    <row r="15034" s="59" customFormat="1" customHeight="1"/>
    <row r="15035" s="59" customFormat="1" customHeight="1"/>
    <row r="15036" s="59" customFormat="1" customHeight="1"/>
    <row r="15037" s="59" customFormat="1" customHeight="1"/>
    <row r="15038" s="59" customFormat="1" customHeight="1"/>
    <row r="15039" s="59" customFormat="1" customHeight="1"/>
    <row r="15040" s="59" customFormat="1" customHeight="1"/>
    <row r="15041" s="59" customFormat="1" customHeight="1"/>
    <row r="15042" s="59" customFormat="1" customHeight="1"/>
    <row r="15043" s="59" customFormat="1" customHeight="1"/>
    <row r="15044" s="59" customFormat="1" customHeight="1"/>
    <row r="15045" s="59" customFormat="1" customHeight="1"/>
    <row r="15046" s="59" customFormat="1" customHeight="1"/>
    <row r="15047" s="59" customFormat="1" customHeight="1"/>
    <row r="15048" s="59" customFormat="1" customHeight="1"/>
    <row r="15049" s="59" customFormat="1" customHeight="1"/>
    <row r="15050" s="59" customFormat="1" customHeight="1"/>
    <row r="15051" s="59" customFormat="1" customHeight="1"/>
    <row r="15052" s="59" customFormat="1" customHeight="1"/>
    <row r="15053" s="59" customFormat="1" customHeight="1"/>
    <row r="15054" s="59" customFormat="1" customHeight="1"/>
    <row r="15055" s="59" customFormat="1" customHeight="1"/>
    <row r="15056" s="59" customFormat="1" customHeight="1"/>
    <row r="15057" s="59" customFormat="1" customHeight="1"/>
    <row r="15058" s="59" customFormat="1" customHeight="1"/>
    <row r="15059" s="59" customFormat="1" customHeight="1"/>
    <row r="15060" s="59" customFormat="1" customHeight="1"/>
    <row r="15061" s="59" customFormat="1" customHeight="1"/>
    <row r="15062" s="59" customFormat="1" customHeight="1"/>
    <row r="15063" s="59" customFormat="1" customHeight="1"/>
    <row r="15064" s="59" customFormat="1" customHeight="1"/>
    <row r="15065" s="59" customFormat="1" customHeight="1"/>
    <row r="15066" s="59" customFormat="1" customHeight="1"/>
    <row r="15067" s="59" customFormat="1" customHeight="1"/>
    <row r="15068" s="59" customFormat="1" customHeight="1"/>
    <row r="15069" s="59" customFormat="1" customHeight="1"/>
    <row r="15070" s="59" customFormat="1" customHeight="1"/>
    <row r="15071" s="59" customFormat="1" customHeight="1"/>
    <row r="15072" s="59" customFormat="1" customHeight="1"/>
    <row r="15073" s="59" customFormat="1" customHeight="1"/>
    <row r="15074" s="59" customFormat="1" customHeight="1"/>
    <row r="15075" s="59" customFormat="1" customHeight="1"/>
    <row r="15076" s="59" customFormat="1" customHeight="1"/>
    <row r="15077" s="59" customFormat="1" customHeight="1"/>
    <row r="15078" s="59" customFormat="1" customHeight="1"/>
    <row r="15079" s="59" customFormat="1" customHeight="1"/>
    <row r="15080" s="59" customFormat="1" customHeight="1"/>
    <row r="15081" s="59" customFormat="1" customHeight="1"/>
    <row r="15082" s="59" customFormat="1" customHeight="1"/>
    <row r="15083" s="59" customFormat="1" customHeight="1"/>
    <row r="15084" s="59" customFormat="1" customHeight="1"/>
    <row r="15085" s="59" customFormat="1" customHeight="1"/>
    <row r="15086" s="59" customFormat="1" customHeight="1"/>
    <row r="15087" s="59" customFormat="1" customHeight="1"/>
    <row r="15088" s="59" customFormat="1" customHeight="1"/>
    <row r="15089" s="59" customFormat="1" customHeight="1"/>
    <row r="15090" s="59" customFormat="1" customHeight="1"/>
    <row r="15091" s="59" customFormat="1" customHeight="1"/>
    <row r="15092" s="59" customFormat="1" customHeight="1"/>
    <row r="15093" s="59" customFormat="1" customHeight="1"/>
    <row r="15094" s="59" customFormat="1" customHeight="1"/>
    <row r="15095" s="59" customFormat="1" customHeight="1"/>
    <row r="15096" s="59" customFormat="1" customHeight="1"/>
    <row r="15097" s="59" customFormat="1" customHeight="1"/>
    <row r="15098" s="59" customFormat="1" customHeight="1"/>
    <row r="15099" s="59" customFormat="1" customHeight="1"/>
    <row r="15100" s="59" customFormat="1" customHeight="1"/>
    <row r="15101" s="59" customFormat="1" customHeight="1"/>
    <row r="15102" s="59" customFormat="1" customHeight="1"/>
    <row r="15103" s="59" customFormat="1" customHeight="1"/>
    <row r="15104" s="59" customFormat="1" customHeight="1"/>
    <row r="15105" s="59" customFormat="1" customHeight="1"/>
    <row r="15106" s="59" customFormat="1" customHeight="1"/>
    <row r="15107" s="59" customFormat="1" customHeight="1"/>
    <row r="15108" s="59" customFormat="1" customHeight="1"/>
    <row r="15109" s="59" customFormat="1" customHeight="1"/>
    <row r="15110" s="59" customFormat="1" customHeight="1"/>
    <row r="15111" s="59" customFormat="1" customHeight="1"/>
    <row r="15112" s="59" customFormat="1" customHeight="1"/>
    <row r="15113" s="59" customFormat="1" customHeight="1"/>
    <row r="15114" s="59" customFormat="1" customHeight="1"/>
    <row r="15115" s="59" customFormat="1" customHeight="1"/>
    <row r="15116" s="59" customFormat="1" customHeight="1"/>
    <row r="15117" s="59" customFormat="1" customHeight="1"/>
    <row r="15118" s="59" customFormat="1" customHeight="1"/>
    <row r="15119" s="59" customFormat="1" customHeight="1"/>
    <row r="15120" s="59" customFormat="1" customHeight="1"/>
    <row r="15121" s="59" customFormat="1" customHeight="1"/>
    <row r="15122" s="59" customFormat="1" customHeight="1"/>
    <row r="15123" s="59" customFormat="1" customHeight="1"/>
    <row r="15124" s="59" customFormat="1" customHeight="1"/>
    <row r="15125" s="59" customFormat="1" customHeight="1"/>
    <row r="15126" s="59" customFormat="1" customHeight="1"/>
    <row r="15127" s="59" customFormat="1" customHeight="1"/>
    <row r="15128" s="59" customFormat="1" customHeight="1"/>
    <row r="15129" s="59" customFormat="1" customHeight="1"/>
    <row r="15130" s="59" customFormat="1" customHeight="1"/>
    <row r="15131" s="59" customFormat="1" customHeight="1"/>
    <row r="15132" s="59" customFormat="1" customHeight="1"/>
    <row r="15133" s="59" customFormat="1" customHeight="1"/>
    <row r="15134" s="59" customFormat="1" customHeight="1"/>
    <row r="15135" s="59" customFormat="1" customHeight="1"/>
    <row r="15136" s="59" customFormat="1" customHeight="1"/>
    <row r="15137" s="59" customFormat="1" customHeight="1"/>
    <row r="15138" s="59" customFormat="1" customHeight="1"/>
    <row r="15139" s="59" customFormat="1" customHeight="1"/>
    <row r="15140" s="59" customFormat="1" customHeight="1"/>
    <row r="15141" s="59" customFormat="1" customHeight="1"/>
    <row r="15142" s="59" customFormat="1" customHeight="1"/>
    <row r="15143" s="59" customFormat="1" customHeight="1"/>
    <row r="15144" s="59" customFormat="1" customHeight="1"/>
    <row r="15145" s="59" customFormat="1" customHeight="1"/>
    <row r="15146" s="59" customFormat="1" customHeight="1"/>
    <row r="15147" s="59" customFormat="1" customHeight="1"/>
    <row r="15148" s="59" customFormat="1" customHeight="1"/>
    <row r="15149" s="59" customFormat="1" customHeight="1"/>
    <row r="15150" s="59" customFormat="1" customHeight="1"/>
    <row r="15151" s="59" customFormat="1" customHeight="1"/>
    <row r="15152" s="59" customFormat="1" customHeight="1"/>
    <row r="15153" s="59" customFormat="1" customHeight="1"/>
    <row r="15154" s="59" customFormat="1" customHeight="1"/>
    <row r="15155" s="59" customFormat="1" customHeight="1"/>
    <row r="15156" s="59" customFormat="1" customHeight="1"/>
    <row r="15157" s="59" customFormat="1" customHeight="1"/>
    <row r="15158" s="59" customFormat="1" customHeight="1"/>
    <row r="15159" s="59" customFormat="1" customHeight="1"/>
    <row r="15160" s="59" customFormat="1" customHeight="1"/>
    <row r="15161" s="59" customFormat="1" customHeight="1"/>
    <row r="15162" s="59" customFormat="1" customHeight="1"/>
    <row r="15163" s="59" customFormat="1" customHeight="1"/>
    <row r="15164" s="59" customFormat="1" customHeight="1"/>
    <row r="15165" s="59" customFormat="1" customHeight="1"/>
    <row r="15166" s="59" customFormat="1" customHeight="1"/>
    <row r="15167" s="59" customFormat="1" customHeight="1"/>
    <row r="15168" s="59" customFormat="1" customHeight="1"/>
    <row r="15169" s="59" customFormat="1" customHeight="1"/>
    <row r="15170" s="59" customFormat="1" customHeight="1"/>
    <row r="15171" s="59" customFormat="1" customHeight="1"/>
    <row r="15172" s="59" customFormat="1" customHeight="1"/>
    <row r="15173" s="59" customFormat="1" customHeight="1"/>
    <row r="15174" s="59" customFormat="1" customHeight="1"/>
    <row r="15175" s="59" customFormat="1" customHeight="1"/>
    <row r="15176" s="59" customFormat="1" customHeight="1"/>
    <row r="15177" s="59" customFormat="1" customHeight="1"/>
    <row r="15178" s="59" customFormat="1" customHeight="1"/>
    <row r="15179" s="59" customFormat="1" customHeight="1"/>
    <row r="15180" s="59" customFormat="1" customHeight="1"/>
    <row r="15181" s="59" customFormat="1" customHeight="1"/>
    <row r="15182" s="59" customFormat="1" customHeight="1"/>
    <row r="15183" s="59" customFormat="1" customHeight="1"/>
    <row r="15184" s="59" customFormat="1" customHeight="1"/>
    <row r="15185" s="59" customFormat="1" customHeight="1"/>
    <row r="15186" s="59" customFormat="1" customHeight="1"/>
    <row r="15187" s="59" customFormat="1" customHeight="1"/>
    <row r="15188" s="59" customFormat="1" customHeight="1"/>
    <row r="15189" s="59" customFormat="1" customHeight="1"/>
    <row r="15190" s="59" customFormat="1" customHeight="1"/>
    <row r="15191" s="59" customFormat="1" customHeight="1"/>
    <row r="15192" s="59" customFormat="1" customHeight="1"/>
    <row r="15193" s="59" customFormat="1" customHeight="1"/>
    <row r="15194" s="59" customFormat="1" customHeight="1"/>
    <row r="15195" s="59" customFormat="1" customHeight="1"/>
    <row r="15196" s="59" customFormat="1" customHeight="1"/>
    <row r="15197" s="59" customFormat="1" customHeight="1"/>
    <row r="15198" s="59" customFormat="1" customHeight="1"/>
    <row r="15199" s="59" customFormat="1" customHeight="1"/>
    <row r="15200" s="59" customFormat="1" customHeight="1"/>
    <row r="15201" s="59" customFormat="1" customHeight="1"/>
    <row r="15202" s="59" customFormat="1" customHeight="1"/>
    <row r="15203" s="59" customFormat="1" customHeight="1"/>
    <row r="15204" s="59" customFormat="1" customHeight="1"/>
    <row r="15205" s="59" customFormat="1" customHeight="1"/>
    <row r="15206" s="59" customFormat="1" customHeight="1"/>
    <row r="15207" s="59" customFormat="1" customHeight="1"/>
    <row r="15208" s="59" customFormat="1" customHeight="1"/>
    <row r="15209" s="59" customFormat="1" customHeight="1"/>
    <row r="15210" s="59" customFormat="1" customHeight="1"/>
    <row r="15211" s="59" customFormat="1" customHeight="1"/>
    <row r="15212" s="59" customFormat="1" customHeight="1"/>
    <row r="15213" s="59" customFormat="1" customHeight="1"/>
    <row r="15214" s="59" customFormat="1" customHeight="1"/>
    <row r="15215" s="59" customFormat="1" customHeight="1"/>
    <row r="15216" s="59" customFormat="1" customHeight="1"/>
    <row r="15217" s="59" customFormat="1" customHeight="1"/>
    <row r="15218" s="59" customFormat="1" customHeight="1"/>
    <row r="15219" s="59" customFormat="1" customHeight="1"/>
    <row r="15220" s="59" customFormat="1" customHeight="1"/>
    <row r="15221" s="59" customFormat="1" customHeight="1"/>
    <row r="15222" s="59" customFormat="1" customHeight="1"/>
    <row r="15223" s="59" customFormat="1" customHeight="1"/>
    <row r="15224" s="59" customFormat="1" customHeight="1"/>
    <row r="15225" s="59" customFormat="1" customHeight="1"/>
    <row r="15226" s="59" customFormat="1" customHeight="1"/>
    <row r="15227" s="59" customFormat="1" customHeight="1"/>
    <row r="15228" s="59" customFormat="1" customHeight="1"/>
    <row r="15229" s="59" customFormat="1" customHeight="1"/>
    <row r="15230" s="59" customFormat="1" customHeight="1"/>
    <row r="15231" s="59" customFormat="1" customHeight="1"/>
    <row r="15232" s="59" customFormat="1" customHeight="1"/>
    <row r="15233" s="59" customFormat="1" customHeight="1"/>
    <row r="15234" s="59" customFormat="1" customHeight="1"/>
    <row r="15235" s="59" customFormat="1" customHeight="1"/>
    <row r="15236" s="59" customFormat="1" customHeight="1"/>
    <row r="15237" s="59" customFormat="1" customHeight="1"/>
    <row r="15238" s="59" customFormat="1" customHeight="1"/>
    <row r="15239" s="59" customFormat="1" customHeight="1"/>
    <row r="15240" s="59" customFormat="1" customHeight="1"/>
    <row r="15241" s="59" customFormat="1" customHeight="1"/>
    <row r="15242" s="59" customFormat="1" customHeight="1"/>
    <row r="15243" s="59" customFormat="1" customHeight="1"/>
    <row r="15244" s="59" customFormat="1" customHeight="1"/>
    <row r="15245" s="59" customFormat="1" customHeight="1"/>
    <row r="15246" s="59" customFormat="1" customHeight="1"/>
    <row r="15247" s="59" customFormat="1" customHeight="1"/>
    <row r="15248" s="59" customFormat="1" customHeight="1"/>
    <row r="15249" s="59" customFormat="1" customHeight="1"/>
    <row r="15250" s="59" customFormat="1" customHeight="1"/>
    <row r="15251" s="59" customFormat="1" customHeight="1"/>
    <row r="15252" s="59" customFormat="1" customHeight="1"/>
    <row r="15253" s="59" customFormat="1" customHeight="1"/>
    <row r="15254" s="59" customFormat="1" customHeight="1"/>
    <row r="15255" s="59" customFormat="1" customHeight="1"/>
    <row r="15256" s="59" customFormat="1" customHeight="1"/>
    <row r="15257" s="59" customFormat="1" customHeight="1"/>
    <row r="15258" s="59" customFormat="1" customHeight="1"/>
    <row r="15259" s="59" customFormat="1" customHeight="1"/>
    <row r="15260" s="59" customFormat="1" customHeight="1"/>
    <row r="15261" s="59" customFormat="1" customHeight="1"/>
    <row r="15262" s="59" customFormat="1" customHeight="1"/>
    <row r="15263" s="59" customFormat="1" customHeight="1"/>
    <row r="15264" s="59" customFormat="1" customHeight="1"/>
    <row r="15265" s="59" customFormat="1" customHeight="1"/>
    <row r="15266" s="59" customFormat="1" customHeight="1"/>
    <row r="15267" s="59" customFormat="1" customHeight="1"/>
    <row r="15268" s="59" customFormat="1" customHeight="1"/>
    <row r="15269" s="59" customFormat="1" customHeight="1"/>
    <row r="15270" s="59" customFormat="1" customHeight="1"/>
    <row r="15271" s="59" customFormat="1" customHeight="1"/>
    <row r="15272" s="59" customFormat="1" customHeight="1"/>
    <row r="15273" s="59" customFormat="1" customHeight="1"/>
    <row r="15274" s="59" customFormat="1" customHeight="1"/>
    <row r="15275" s="59" customFormat="1" customHeight="1"/>
    <row r="15276" s="59" customFormat="1" customHeight="1"/>
    <row r="15277" s="59" customFormat="1" customHeight="1"/>
    <row r="15278" s="59" customFormat="1" customHeight="1"/>
    <row r="15279" s="59" customFormat="1" customHeight="1"/>
    <row r="15280" s="59" customFormat="1" customHeight="1"/>
    <row r="15281" s="59" customFormat="1" customHeight="1"/>
    <row r="15282" s="59" customFormat="1" customHeight="1"/>
    <row r="15283" s="59" customFormat="1" customHeight="1"/>
    <row r="15284" s="59" customFormat="1" customHeight="1"/>
    <row r="15285" s="59" customFormat="1" customHeight="1"/>
    <row r="15286" s="59" customFormat="1" customHeight="1"/>
    <row r="15287" s="59" customFormat="1" customHeight="1"/>
    <row r="15288" s="59" customFormat="1" customHeight="1"/>
    <row r="15289" s="59" customFormat="1" customHeight="1"/>
    <row r="15290" s="59" customFormat="1" customHeight="1"/>
    <row r="15291" s="59" customFormat="1" customHeight="1"/>
    <row r="15292" s="59" customFormat="1" customHeight="1"/>
    <row r="15293" s="59" customFormat="1" customHeight="1"/>
    <row r="15294" s="59" customFormat="1" customHeight="1"/>
    <row r="15295" s="59" customFormat="1" customHeight="1"/>
    <row r="15296" s="59" customFormat="1" customHeight="1"/>
    <row r="15297" s="59" customFormat="1" customHeight="1"/>
    <row r="15298" s="59" customFormat="1" customHeight="1"/>
    <row r="15299" s="59" customFormat="1" customHeight="1"/>
    <row r="15300" s="59" customFormat="1" customHeight="1"/>
    <row r="15301" s="59" customFormat="1" customHeight="1"/>
    <row r="15302" s="59" customFormat="1" customHeight="1"/>
    <row r="15303" s="59" customFormat="1" customHeight="1"/>
    <row r="15304" s="59" customFormat="1" customHeight="1"/>
    <row r="15305" s="59" customFormat="1" customHeight="1"/>
    <row r="15306" s="59" customFormat="1" customHeight="1"/>
    <row r="15307" s="59" customFormat="1" customHeight="1"/>
    <row r="15308" s="59" customFormat="1" customHeight="1"/>
    <row r="15309" s="59" customFormat="1" customHeight="1"/>
    <row r="15310" s="59" customFormat="1" customHeight="1"/>
    <row r="15311" s="59" customFormat="1" customHeight="1"/>
    <row r="15312" s="59" customFormat="1" customHeight="1"/>
    <row r="15313" s="59" customFormat="1" customHeight="1"/>
    <row r="15314" s="59" customFormat="1" customHeight="1"/>
    <row r="15315" s="59" customFormat="1" customHeight="1"/>
    <row r="15316" s="59" customFormat="1" customHeight="1"/>
    <row r="15317" s="59" customFormat="1" customHeight="1"/>
    <row r="15318" s="59" customFormat="1" customHeight="1"/>
    <row r="15319" s="59" customFormat="1" customHeight="1"/>
    <row r="15320" s="59" customFormat="1" customHeight="1"/>
    <row r="15321" s="59" customFormat="1" customHeight="1"/>
    <row r="15322" s="59" customFormat="1" customHeight="1"/>
    <row r="15323" s="59" customFormat="1" customHeight="1"/>
    <row r="15324" s="59" customFormat="1" customHeight="1"/>
    <row r="15325" s="59" customFormat="1" customHeight="1"/>
    <row r="15326" s="59" customFormat="1" customHeight="1"/>
    <row r="15327" s="59" customFormat="1" customHeight="1"/>
    <row r="15328" s="59" customFormat="1" customHeight="1"/>
    <row r="15329" s="59" customFormat="1" customHeight="1"/>
    <row r="15330" s="59" customFormat="1" customHeight="1"/>
    <row r="15331" s="59" customFormat="1" customHeight="1"/>
    <row r="15332" s="59" customFormat="1" customHeight="1"/>
    <row r="15333" s="59" customFormat="1" customHeight="1"/>
    <row r="15334" s="59" customFormat="1" customHeight="1"/>
    <row r="15335" s="59" customFormat="1" customHeight="1"/>
    <row r="15336" s="59" customFormat="1" customHeight="1"/>
    <row r="15337" s="59" customFormat="1" customHeight="1"/>
    <row r="15338" s="59" customFormat="1" customHeight="1"/>
    <row r="15339" s="59" customFormat="1" customHeight="1"/>
    <row r="15340" s="59" customFormat="1" customHeight="1"/>
    <row r="15341" s="59" customFormat="1" customHeight="1"/>
    <row r="15342" s="59" customFormat="1" customHeight="1"/>
    <row r="15343" s="59" customFormat="1" customHeight="1"/>
    <row r="15344" s="59" customFormat="1" customHeight="1"/>
    <row r="15345" s="59" customFormat="1" customHeight="1"/>
    <row r="15346" s="59" customFormat="1" customHeight="1"/>
    <row r="15347" s="59" customFormat="1" customHeight="1"/>
    <row r="15348" s="59" customFormat="1" customHeight="1"/>
    <row r="15349" s="59" customFormat="1" customHeight="1"/>
    <row r="15350" s="59" customFormat="1" customHeight="1"/>
    <row r="15351" s="59" customFormat="1" customHeight="1"/>
    <row r="15352" s="59" customFormat="1" customHeight="1"/>
    <row r="15353" s="59" customFormat="1" customHeight="1"/>
    <row r="15354" s="59" customFormat="1" customHeight="1"/>
    <row r="15355" s="59" customFormat="1" customHeight="1"/>
    <row r="15356" s="59" customFormat="1" customHeight="1"/>
    <row r="15357" s="59" customFormat="1" customHeight="1"/>
    <row r="15358" s="59" customFormat="1" customHeight="1"/>
    <row r="15359" s="59" customFormat="1" customHeight="1"/>
    <row r="15360" s="59" customFormat="1" customHeight="1"/>
    <row r="15361" s="59" customFormat="1" customHeight="1"/>
    <row r="15362" s="59" customFormat="1" customHeight="1"/>
    <row r="15363" s="59" customFormat="1" customHeight="1"/>
    <row r="15364" s="59" customFormat="1" customHeight="1"/>
    <row r="15365" s="59" customFormat="1" customHeight="1"/>
    <row r="15366" s="59" customFormat="1" customHeight="1"/>
    <row r="15367" s="59" customFormat="1" customHeight="1"/>
    <row r="15368" s="59" customFormat="1" customHeight="1"/>
    <row r="15369" s="59" customFormat="1" customHeight="1"/>
    <row r="15370" s="59" customFormat="1" customHeight="1"/>
    <row r="15371" s="59" customFormat="1" customHeight="1"/>
    <row r="15372" s="59" customFormat="1" customHeight="1"/>
    <row r="15373" s="59" customFormat="1" customHeight="1"/>
    <row r="15374" s="59" customFormat="1" customHeight="1"/>
    <row r="15375" s="59" customFormat="1" customHeight="1"/>
    <row r="15376" s="59" customFormat="1" customHeight="1"/>
    <row r="15377" s="59" customFormat="1" customHeight="1"/>
    <row r="15378" s="59" customFormat="1" customHeight="1"/>
    <row r="15379" s="59" customFormat="1" customHeight="1"/>
    <row r="15380" s="59" customFormat="1" customHeight="1"/>
    <row r="15381" s="59" customFormat="1" customHeight="1"/>
    <row r="15382" s="59" customFormat="1" customHeight="1"/>
    <row r="15383" s="59" customFormat="1" customHeight="1"/>
    <row r="15384" s="59" customFormat="1" customHeight="1"/>
    <row r="15385" s="59" customFormat="1" customHeight="1"/>
    <row r="15386" s="59" customFormat="1" customHeight="1"/>
    <row r="15387" s="59" customFormat="1" customHeight="1"/>
    <row r="15388" s="59" customFormat="1" customHeight="1"/>
    <row r="15389" s="59" customFormat="1" customHeight="1"/>
    <row r="15390" s="59" customFormat="1" customHeight="1"/>
    <row r="15391" s="59" customFormat="1" customHeight="1"/>
    <row r="15392" s="59" customFormat="1" customHeight="1"/>
    <row r="15393" s="59" customFormat="1" customHeight="1"/>
    <row r="15394" s="59" customFormat="1" customHeight="1"/>
    <row r="15395" s="59" customFormat="1" customHeight="1"/>
    <row r="15396" s="59" customFormat="1" customHeight="1"/>
    <row r="15397" s="59" customFormat="1" customHeight="1"/>
    <row r="15398" s="59" customFormat="1" customHeight="1"/>
    <row r="15399" s="59" customFormat="1" customHeight="1"/>
    <row r="15400" s="59" customFormat="1" customHeight="1"/>
    <row r="15401" s="59" customFormat="1" customHeight="1"/>
    <row r="15402" s="59" customFormat="1" customHeight="1"/>
    <row r="15403" s="59" customFormat="1" customHeight="1"/>
    <row r="15404" s="59" customFormat="1" customHeight="1"/>
    <row r="15405" s="59" customFormat="1" customHeight="1"/>
    <row r="15406" s="59" customFormat="1" customHeight="1"/>
    <row r="15407" s="59" customFormat="1" customHeight="1"/>
    <row r="15408" s="59" customFormat="1" customHeight="1"/>
    <row r="15409" s="59" customFormat="1" customHeight="1"/>
    <row r="15410" s="59" customFormat="1" customHeight="1"/>
    <row r="15411" s="59" customFormat="1" customHeight="1"/>
    <row r="15412" s="59" customFormat="1" customHeight="1"/>
    <row r="15413" s="59" customFormat="1" customHeight="1"/>
    <row r="15414" s="59" customFormat="1" customHeight="1"/>
    <row r="15415" s="59" customFormat="1" customHeight="1"/>
    <row r="15416" s="59" customFormat="1" customHeight="1"/>
    <row r="15417" s="59" customFormat="1" customHeight="1"/>
    <row r="15418" s="59" customFormat="1" customHeight="1"/>
    <row r="15419" s="59" customFormat="1" customHeight="1"/>
    <row r="15420" s="59" customFormat="1" customHeight="1"/>
    <row r="15421" s="59" customFormat="1" customHeight="1"/>
    <row r="15422" s="59" customFormat="1" customHeight="1"/>
    <row r="15423" s="59" customFormat="1" customHeight="1"/>
    <row r="15424" s="59" customFormat="1" customHeight="1"/>
    <row r="15425" s="59" customFormat="1" customHeight="1"/>
    <row r="15426" s="59" customFormat="1" customHeight="1"/>
    <row r="15427" s="59" customFormat="1" customHeight="1"/>
    <row r="15428" s="59" customFormat="1" customHeight="1"/>
    <row r="15429" s="59" customFormat="1" customHeight="1"/>
    <row r="15430" s="59" customFormat="1" customHeight="1"/>
    <row r="15431" s="59" customFormat="1" customHeight="1"/>
    <row r="15432" s="59" customFormat="1" customHeight="1"/>
    <row r="15433" s="59" customFormat="1" customHeight="1"/>
    <row r="15434" s="59" customFormat="1" customHeight="1"/>
    <row r="15435" s="59" customFormat="1" customHeight="1"/>
    <row r="15436" s="59" customFormat="1" customHeight="1"/>
    <row r="15437" s="59" customFormat="1" customHeight="1"/>
    <row r="15438" s="59" customFormat="1" customHeight="1"/>
    <row r="15439" s="59" customFormat="1" customHeight="1"/>
    <row r="15440" s="59" customFormat="1" customHeight="1"/>
    <row r="15441" s="59" customFormat="1" customHeight="1"/>
    <row r="15442" s="59" customFormat="1" customHeight="1"/>
    <row r="15443" s="59" customFormat="1" customHeight="1"/>
    <row r="15444" s="59" customFormat="1" customHeight="1"/>
    <row r="15445" s="59" customFormat="1" customHeight="1"/>
    <row r="15446" s="59" customFormat="1" customHeight="1"/>
    <row r="15447" s="59" customFormat="1" customHeight="1"/>
    <row r="15448" s="59" customFormat="1" customHeight="1"/>
    <row r="15449" s="59" customFormat="1" customHeight="1"/>
    <row r="15450" s="59" customFormat="1" customHeight="1"/>
    <row r="15451" s="59" customFormat="1" customHeight="1"/>
    <row r="15452" s="59" customFormat="1" customHeight="1"/>
    <row r="15453" s="59" customFormat="1" customHeight="1"/>
    <row r="15454" s="59" customFormat="1" customHeight="1"/>
    <row r="15455" s="59" customFormat="1" customHeight="1"/>
    <row r="15456" s="59" customFormat="1" customHeight="1"/>
    <row r="15457" s="59" customFormat="1" customHeight="1"/>
    <row r="15458" s="59" customFormat="1" customHeight="1"/>
    <row r="15459" s="59" customFormat="1" customHeight="1"/>
    <row r="15460" s="59" customFormat="1" customHeight="1"/>
    <row r="15461" s="59" customFormat="1" customHeight="1"/>
    <row r="15462" s="59" customFormat="1" customHeight="1"/>
    <row r="15463" s="59" customFormat="1" customHeight="1"/>
    <row r="15464" s="59" customFormat="1" customHeight="1"/>
    <row r="15465" s="59" customFormat="1" customHeight="1"/>
    <row r="15466" s="59" customFormat="1" customHeight="1"/>
    <row r="15467" s="59" customFormat="1" customHeight="1"/>
    <row r="15468" s="59" customFormat="1" customHeight="1"/>
    <row r="15469" s="59" customFormat="1" customHeight="1"/>
    <row r="15470" s="59" customFormat="1" customHeight="1"/>
    <row r="15471" s="59" customFormat="1" customHeight="1"/>
    <row r="15472" s="59" customFormat="1" customHeight="1"/>
    <row r="15473" s="59" customFormat="1" customHeight="1"/>
    <row r="15474" s="59" customFormat="1" customHeight="1"/>
    <row r="15475" s="59" customFormat="1" customHeight="1"/>
    <row r="15476" s="59" customFormat="1" customHeight="1"/>
    <row r="15477" s="59" customFormat="1" customHeight="1"/>
    <row r="15478" s="59" customFormat="1" customHeight="1"/>
    <row r="15479" s="59" customFormat="1" customHeight="1"/>
    <row r="15480" s="59" customFormat="1" customHeight="1"/>
    <row r="15481" s="59" customFormat="1" customHeight="1"/>
    <row r="15482" s="59" customFormat="1" customHeight="1"/>
    <row r="15483" s="59" customFormat="1" customHeight="1"/>
    <row r="15484" s="59" customFormat="1" customHeight="1"/>
    <row r="15485" s="59" customFormat="1" customHeight="1"/>
    <row r="15486" s="59" customFormat="1" customHeight="1"/>
    <row r="15487" s="59" customFormat="1" customHeight="1"/>
    <row r="15488" s="59" customFormat="1" customHeight="1"/>
    <row r="15489" s="59" customFormat="1" customHeight="1"/>
    <row r="15490" s="59" customFormat="1" customHeight="1"/>
    <row r="15491" s="59" customFormat="1" customHeight="1"/>
    <row r="15492" s="59" customFormat="1" customHeight="1"/>
    <row r="15493" s="59" customFormat="1" customHeight="1"/>
    <row r="15494" s="59" customFormat="1" customHeight="1"/>
    <row r="15495" s="59" customFormat="1" customHeight="1"/>
    <row r="15496" s="59" customFormat="1" customHeight="1"/>
    <row r="15497" s="59" customFormat="1" customHeight="1"/>
    <row r="15498" s="59" customFormat="1" customHeight="1"/>
    <row r="15499" s="59" customFormat="1" customHeight="1"/>
    <row r="15500" s="59" customFormat="1" customHeight="1"/>
    <row r="15501" s="59" customFormat="1" customHeight="1"/>
    <row r="15502" s="59" customFormat="1" customHeight="1"/>
    <row r="15503" s="59" customFormat="1" customHeight="1"/>
    <row r="15504" s="59" customFormat="1" customHeight="1"/>
    <row r="15505" s="59" customFormat="1" customHeight="1"/>
    <row r="15506" s="59" customFormat="1" customHeight="1"/>
    <row r="15507" s="59" customFormat="1" customHeight="1"/>
    <row r="15508" s="59" customFormat="1" customHeight="1"/>
    <row r="15509" s="59" customFormat="1" customHeight="1"/>
    <row r="15510" s="59" customFormat="1" customHeight="1"/>
    <row r="15511" s="59" customFormat="1" customHeight="1"/>
    <row r="15512" s="59" customFormat="1" customHeight="1"/>
    <row r="15513" s="59" customFormat="1" customHeight="1"/>
    <row r="15514" s="59" customFormat="1" customHeight="1"/>
    <row r="15515" s="59" customFormat="1" customHeight="1"/>
    <row r="15516" s="59" customFormat="1" customHeight="1"/>
    <row r="15517" s="59" customFormat="1" customHeight="1"/>
    <row r="15518" s="59" customFormat="1" customHeight="1"/>
    <row r="15519" s="59" customFormat="1" customHeight="1"/>
    <row r="15520" s="59" customFormat="1" customHeight="1"/>
    <row r="15521" s="59" customFormat="1" customHeight="1"/>
    <row r="15522" s="59" customFormat="1" customHeight="1"/>
    <row r="15523" s="59" customFormat="1" customHeight="1"/>
    <row r="15524" s="59" customFormat="1" customHeight="1"/>
    <row r="15525" s="59" customFormat="1" customHeight="1"/>
    <row r="15526" s="59" customFormat="1" customHeight="1"/>
    <row r="15527" s="59" customFormat="1" customHeight="1"/>
    <row r="15528" s="59" customFormat="1" customHeight="1"/>
    <row r="15529" s="59" customFormat="1" customHeight="1"/>
    <row r="15530" s="59" customFormat="1" customHeight="1"/>
    <row r="15531" s="59" customFormat="1" customHeight="1"/>
    <row r="15532" s="59" customFormat="1" customHeight="1"/>
    <row r="15533" s="59" customFormat="1" customHeight="1"/>
    <row r="15534" s="59" customFormat="1" customHeight="1"/>
    <row r="15535" s="59" customFormat="1" customHeight="1"/>
    <row r="15536" s="59" customFormat="1" customHeight="1"/>
    <row r="15537" s="59" customFormat="1" customHeight="1"/>
    <row r="15538" s="59" customFormat="1" customHeight="1"/>
    <row r="15539" s="59" customFormat="1" customHeight="1"/>
    <row r="15540" s="59" customFormat="1" customHeight="1"/>
    <row r="15541" s="59" customFormat="1" customHeight="1"/>
    <row r="15542" s="59" customFormat="1" customHeight="1"/>
    <row r="15543" s="59" customFormat="1" customHeight="1"/>
    <row r="15544" s="59" customFormat="1" customHeight="1"/>
    <row r="15545" s="59" customFormat="1" customHeight="1"/>
    <row r="15546" s="59" customFormat="1" customHeight="1"/>
    <row r="15547" s="59" customFormat="1" customHeight="1"/>
    <row r="15548" s="59" customFormat="1" customHeight="1"/>
    <row r="15549" s="59" customFormat="1" customHeight="1"/>
    <row r="15550" s="59" customFormat="1" customHeight="1"/>
    <row r="15551" s="59" customFormat="1" customHeight="1"/>
    <row r="15552" s="59" customFormat="1" customHeight="1"/>
    <row r="15553" s="59" customFormat="1" customHeight="1"/>
    <row r="15554" s="59" customFormat="1" customHeight="1"/>
    <row r="15555" s="59" customFormat="1" customHeight="1"/>
    <row r="15556" s="59" customFormat="1" customHeight="1"/>
    <row r="15557" s="59" customFormat="1" customHeight="1"/>
    <row r="15558" s="59" customFormat="1" customHeight="1"/>
    <row r="15559" s="59" customFormat="1" customHeight="1"/>
    <row r="15560" s="59" customFormat="1" customHeight="1"/>
    <row r="15561" s="59" customFormat="1" customHeight="1"/>
    <row r="15562" s="59" customFormat="1" customHeight="1"/>
    <row r="15563" s="59" customFormat="1" customHeight="1"/>
    <row r="15564" s="59" customFormat="1" customHeight="1"/>
    <row r="15565" s="59" customFormat="1" customHeight="1"/>
    <row r="15566" s="59" customFormat="1" customHeight="1"/>
    <row r="15567" s="59" customFormat="1" customHeight="1"/>
    <row r="15568" s="59" customFormat="1" customHeight="1"/>
    <row r="15569" s="59" customFormat="1" customHeight="1"/>
    <row r="15570" s="59" customFormat="1" customHeight="1"/>
    <row r="15571" s="59" customFormat="1" customHeight="1"/>
    <row r="15572" s="59" customFormat="1" customHeight="1"/>
    <row r="15573" s="59" customFormat="1" customHeight="1"/>
    <row r="15574" s="59" customFormat="1" customHeight="1"/>
    <row r="15575" s="59" customFormat="1" customHeight="1"/>
    <row r="15576" s="59" customFormat="1" customHeight="1"/>
    <row r="15577" s="59" customFormat="1" customHeight="1"/>
    <row r="15578" s="59" customFormat="1" customHeight="1"/>
    <row r="15579" s="59" customFormat="1" customHeight="1"/>
    <row r="15580" s="59" customFormat="1" customHeight="1"/>
    <row r="15581" s="59" customFormat="1" customHeight="1"/>
    <row r="15582" s="59" customFormat="1" customHeight="1"/>
    <row r="15583" s="59" customFormat="1" customHeight="1"/>
    <row r="15584" s="59" customFormat="1" customHeight="1"/>
    <row r="15585" s="59" customFormat="1" customHeight="1"/>
    <row r="15586" s="59" customFormat="1" customHeight="1"/>
    <row r="15587" s="59" customFormat="1" customHeight="1"/>
    <row r="15588" s="59" customFormat="1" customHeight="1"/>
    <row r="15589" s="59" customFormat="1" customHeight="1"/>
    <row r="15590" s="59" customFormat="1" customHeight="1"/>
    <row r="15591" s="59" customFormat="1" customHeight="1"/>
    <row r="15592" s="59" customFormat="1" customHeight="1"/>
    <row r="15593" s="59" customFormat="1" customHeight="1"/>
    <row r="15594" s="59" customFormat="1" customHeight="1"/>
    <row r="15595" s="59" customFormat="1" customHeight="1"/>
    <row r="15596" s="59" customFormat="1" customHeight="1"/>
    <row r="15597" s="59" customFormat="1" customHeight="1"/>
    <row r="15598" s="59" customFormat="1" customHeight="1"/>
    <row r="15599" s="59" customFormat="1" customHeight="1"/>
    <row r="15600" s="59" customFormat="1" customHeight="1"/>
    <row r="15601" s="59" customFormat="1" customHeight="1"/>
    <row r="15602" s="59" customFormat="1" customHeight="1"/>
    <row r="15603" s="59" customFormat="1" customHeight="1"/>
    <row r="15604" s="59" customFormat="1" customHeight="1"/>
    <row r="15605" s="59" customFormat="1" customHeight="1"/>
    <row r="15606" s="59" customFormat="1" customHeight="1"/>
    <row r="15607" s="59" customFormat="1" customHeight="1"/>
    <row r="15608" s="59" customFormat="1" customHeight="1"/>
    <row r="15609" s="59" customFormat="1" customHeight="1"/>
    <row r="15610" s="59" customFormat="1" customHeight="1"/>
    <row r="15611" s="59" customFormat="1" customHeight="1"/>
    <row r="15612" s="59" customFormat="1" customHeight="1"/>
    <row r="15613" s="59" customFormat="1" customHeight="1"/>
    <row r="15614" s="59" customFormat="1" customHeight="1"/>
    <row r="15615" s="59" customFormat="1" customHeight="1"/>
    <row r="15616" s="59" customFormat="1" customHeight="1"/>
    <row r="15617" s="59" customFormat="1" customHeight="1"/>
    <row r="15618" s="59" customFormat="1" customHeight="1"/>
    <row r="15619" s="59" customFormat="1" customHeight="1"/>
    <row r="15620" s="59" customFormat="1" customHeight="1"/>
    <row r="15621" s="59" customFormat="1" customHeight="1"/>
    <row r="15622" s="59" customFormat="1" customHeight="1"/>
    <row r="15623" s="59" customFormat="1" customHeight="1"/>
    <row r="15624" s="59" customFormat="1" customHeight="1"/>
    <row r="15625" s="59" customFormat="1" customHeight="1"/>
    <row r="15626" s="59" customFormat="1" customHeight="1"/>
    <row r="15627" s="59" customFormat="1" customHeight="1"/>
    <row r="15628" s="59" customFormat="1" customHeight="1"/>
    <row r="15629" s="59" customFormat="1" customHeight="1"/>
    <row r="15630" s="59" customFormat="1" customHeight="1"/>
    <row r="15631" s="59" customFormat="1" customHeight="1"/>
    <row r="15632" s="59" customFormat="1" customHeight="1"/>
    <row r="15633" s="59" customFormat="1" customHeight="1"/>
    <row r="15634" s="59" customFormat="1" customHeight="1"/>
    <row r="15635" s="59" customFormat="1" customHeight="1"/>
    <row r="15636" s="59" customFormat="1" customHeight="1"/>
    <row r="15637" s="59" customFormat="1" customHeight="1"/>
    <row r="15638" s="59" customFormat="1" customHeight="1"/>
    <row r="15639" s="59" customFormat="1" customHeight="1"/>
    <row r="15640" s="59" customFormat="1" customHeight="1"/>
    <row r="15641" s="59" customFormat="1" customHeight="1"/>
    <row r="15642" s="59" customFormat="1" customHeight="1"/>
    <row r="15643" s="59" customFormat="1" customHeight="1"/>
    <row r="15644" s="59" customFormat="1" customHeight="1"/>
    <row r="15645" s="59" customFormat="1" customHeight="1"/>
    <row r="15646" s="59" customFormat="1" customHeight="1"/>
    <row r="15647" s="59" customFormat="1" customHeight="1"/>
    <row r="15648" s="59" customFormat="1" customHeight="1"/>
    <row r="15649" s="59" customFormat="1" customHeight="1"/>
    <row r="15650" s="59" customFormat="1" customHeight="1"/>
    <row r="15651" s="59" customFormat="1" customHeight="1"/>
    <row r="15652" s="59" customFormat="1" customHeight="1"/>
    <row r="15653" s="59" customFormat="1" customHeight="1"/>
    <row r="15654" s="59" customFormat="1" customHeight="1"/>
    <row r="15655" s="59" customFormat="1" customHeight="1"/>
    <row r="15656" s="59" customFormat="1" customHeight="1"/>
    <row r="15657" s="59" customFormat="1" customHeight="1"/>
    <row r="15658" s="59" customFormat="1" customHeight="1"/>
    <row r="15659" s="59" customFormat="1" customHeight="1"/>
    <row r="15660" s="59" customFormat="1" customHeight="1"/>
    <row r="15661" s="59" customFormat="1" customHeight="1"/>
    <row r="15662" s="59" customFormat="1" customHeight="1"/>
    <row r="15663" s="59" customFormat="1" customHeight="1"/>
    <row r="15664" s="59" customFormat="1" customHeight="1"/>
    <row r="15665" s="59" customFormat="1" customHeight="1"/>
    <row r="15666" s="59" customFormat="1" customHeight="1"/>
    <row r="15667" s="59" customFormat="1" customHeight="1"/>
    <row r="15668" s="59" customFormat="1" customHeight="1"/>
    <row r="15669" s="59" customFormat="1" customHeight="1"/>
    <row r="15670" s="59" customFormat="1" customHeight="1"/>
    <row r="15671" s="59" customFormat="1" customHeight="1"/>
    <row r="15672" s="59" customFormat="1" customHeight="1"/>
    <row r="15673" s="59" customFormat="1" customHeight="1"/>
    <row r="15674" s="59" customFormat="1" customHeight="1"/>
    <row r="15675" s="59" customFormat="1" customHeight="1"/>
    <row r="15676" s="59" customFormat="1" customHeight="1"/>
    <row r="15677" s="59" customFormat="1" customHeight="1"/>
    <row r="15678" s="59" customFormat="1" customHeight="1"/>
    <row r="15679" s="59" customFormat="1" customHeight="1"/>
    <row r="15680" s="59" customFormat="1" customHeight="1"/>
    <row r="15681" s="59" customFormat="1" customHeight="1"/>
    <row r="15682" s="59" customFormat="1" customHeight="1"/>
    <row r="15683" s="59" customFormat="1" customHeight="1"/>
    <row r="15684" s="59" customFormat="1" customHeight="1"/>
    <row r="15685" s="59" customFormat="1" customHeight="1"/>
    <row r="15686" s="59" customFormat="1" customHeight="1"/>
    <row r="15687" s="59" customFormat="1" customHeight="1"/>
    <row r="15688" s="59" customFormat="1" customHeight="1"/>
    <row r="15689" s="59" customFormat="1" customHeight="1"/>
    <row r="15690" s="59" customFormat="1" customHeight="1"/>
    <row r="15691" s="59" customFormat="1" customHeight="1"/>
    <row r="15692" s="59" customFormat="1" customHeight="1"/>
    <row r="15693" s="59" customFormat="1" customHeight="1"/>
    <row r="15694" s="59" customFormat="1" customHeight="1"/>
    <row r="15695" s="59" customFormat="1" customHeight="1"/>
    <row r="15696" s="59" customFormat="1" customHeight="1"/>
    <row r="15697" s="59" customFormat="1" customHeight="1"/>
    <row r="15698" s="59" customFormat="1" customHeight="1"/>
    <row r="15699" s="59" customFormat="1" customHeight="1"/>
    <row r="15700" s="59" customFormat="1" customHeight="1"/>
    <row r="15701" s="59" customFormat="1" customHeight="1"/>
    <row r="15702" s="59" customFormat="1" customHeight="1"/>
    <row r="15703" s="59" customFormat="1" customHeight="1"/>
    <row r="15704" s="59" customFormat="1" customHeight="1"/>
    <row r="15705" s="59" customFormat="1" customHeight="1"/>
    <row r="15706" s="59" customFormat="1" customHeight="1"/>
    <row r="15707" s="59" customFormat="1" customHeight="1"/>
    <row r="15708" s="59" customFormat="1" customHeight="1"/>
    <row r="15709" s="59" customFormat="1" customHeight="1"/>
    <row r="15710" s="59" customFormat="1" customHeight="1"/>
    <row r="15711" s="59" customFormat="1" customHeight="1"/>
    <row r="15712" s="59" customFormat="1" customHeight="1"/>
    <row r="15713" s="59" customFormat="1" customHeight="1"/>
    <row r="15714" s="59" customFormat="1" customHeight="1"/>
    <row r="15715" s="59" customFormat="1" customHeight="1"/>
    <row r="15716" s="59" customFormat="1" customHeight="1"/>
    <row r="15717" s="59" customFormat="1" customHeight="1"/>
    <row r="15718" s="59" customFormat="1" customHeight="1"/>
    <row r="15719" s="59" customFormat="1" customHeight="1"/>
    <row r="15720" s="59" customFormat="1" customHeight="1"/>
    <row r="15721" s="59" customFormat="1" customHeight="1"/>
    <row r="15722" s="59" customFormat="1" customHeight="1"/>
    <row r="15723" s="59" customFormat="1" customHeight="1"/>
    <row r="15724" s="59" customFormat="1" customHeight="1"/>
    <row r="15725" s="59" customFormat="1" customHeight="1"/>
    <row r="15726" s="59" customFormat="1" customHeight="1"/>
    <row r="15727" s="59" customFormat="1" customHeight="1"/>
    <row r="15728" s="59" customFormat="1" customHeight="1"/>
    <row r="15729" s="59" customFormat="1" customHeight="1"/>
    <row r="15730" s="59" customFormat="1" customHeight="1"/>
    <row r="15731" s="59" customFormat="1" customHeight="1"/>
    <row r="15732" s="59" customFormat="1" customHeight="1"/>
    <row r="15733" s="59" customFormat="1" customHeight="1"/>
    <row r="15734" s="59" customFormat="1" customHeight="1"/>
    <row r="15735" s="59" customFormat="1" customHeight="1"/>
    <row r="15736" s="59" customFormat="1" customHeight="1"/>
    <row r="15737" s="59" customFormat="1" customHeight="1"/>
    <row r="15738" s="59" customFormat="1" customHeight="1"/>
    <row r="15739" s="59" customFormat="1" customHeight="1"/>
    <row r="15740" s="59" customFormat="1" customHeight="1"/>
    <row r="15741" s="59" customFormat="1" customHeight="1"/>
    <row r="15742" s="59" customFormat="1" customHeight="1"/>
    <row r="15743" s="59" customFormat="1" customHeight="1"/>
    <row r="15744" s="59" customFormat="1" customHeight="1"/>
    <row r="15745" s="59" customFormat="1" customHeight="1"/>
    <row r="15746" s="59" customFormat="1" customHeight="1"/>
    <row r="15747" s="59" customFormat="1" customHeight="1"/>
    <row r="15748" s="59" customFormat="1" customHeight="1"/>
    <row r="15749" s="59" customFormat="1" customHeight="1"/>
    <row r="15750" s="59" customFormat="1" customHeight="1"/>
    <row r="15751" s="59" customFormat="1" customHeight="1"/>
    <row r="15752" s="59" customFormat="1" customHeight="1"/>
    <row r="15753" s="59" customFormat="1" customHeight="1"/>
    <row r="15754" s="59" customFormat="1" customHeight="1"/>
    <row r="15755" s="59" customFormat="1" customHeight="1"/>
    <row r="15756" s="59" customFormat="1" customHeight="1"/>
    <row r="15757" s="59" customFormat="1" customHeight="1"/>
    <row r="15758" s="59" customFormat="1" customHeight="1"/>
    <row r="15759" s="59" customFormat="1" customHeight="1"/>
    <row r="15760" s="59" customFormat="1" customHeight="1"/>
    <row r="15761" s="59" customFormat="1" customHeight="1"/>
    <row r="15762" s="59" customFormat="1" customHeight="1"/>
    <row r="15763" s="59" customFormat="1" customHeight="1"/>
    <row r="15764" s="59" customFormat="1" customHeight="1"/>
    <row r="15765" s="59" customFormat="1" customHeight="1"/>
    <row r="15766" s="59" customFormat="1" customHeight="1"/>
    <row r="15767" s="59" customFormat="1" customHeight="1"/>
    <row r="15768" s="59" customFormat="1" customHeight="1"/>
    <row r="15769" s="59" customFormat="1" customHeight="1"/>
    <row r="15770" s="59" customFormat="1" customHeight="1"/>
    <row r="15771" s="59" customFormat="1" customHeight="1"/>
    <row r="15772" s="59" customFormat="1" customHeight="1"/>
    <row r="15773" s="59" customFormat="1" customHeight="1"/>
    <row r="15774" s="59" customFormat="1" customHeight="1"/>
    <row r="15775" s="59" customFormat="1" customHeight="1"/>
    <row r="15776" s="59" customFormat="1" customHeight="1"/>
    <row r="15777" s="59" customFormat="1" customHeight="1"/>
    <row r="15778" s="59" customFormat="1" customHeight="1"/>
    <row r="15779" s="59" customFormat="1" customHeight="1"/>
    <row r="15780" s="59" customFormat="1" customHeight="1"/>
    <row r="15781" s="59" customFormat="1" customHeight="1"/>
    <row r="15782" s="59" customFormat="1" customHeight="1"/>
    <row r="15783" s="59" customFormat="1" customHeight="1"/>
    <row r="15784" s="59" customFormat="1" customHeight="1"/>
    <row r="15785" s="59" customFormat="1" customHeight="1"/>
    <row r="15786" s="59" customFormat="1" customHeight="1"/>
    <row r="15787" s="59" customFormat="1" customHeight="1"/>
    <row r="15788" s="59" customFormat="1" customHeight="1"/>
    <row r="15789" s="59" customFormat="1" customHeight="1"/>
    <row r="15790" s="59" customFormat="1" customHeight="1"/>
    <row r="15791" s="59" customFormat="1" customHeight="1"/>
    <row r="15792" s="59" customFormat="1" customHeight="1"/>
    <row r="15793" s="59" customFormat="1" customHeight="1"/>
    <row r="15794" s="59" customFormat="1" customHeight="1"/>
    <row r="15795" s="59" customFormat="1" customHeight="1"/>
    <row r="15796" s="59" customFormat="1" customHeight="1"/>
    <row r="15797" s="59" customFormat="1" customHeight="1"/>
    <row r="15798" s="59" customFormat="1" customHeight="1"/>
    <row r="15799" s="59" customFormat="1" customHeight="1"/>
    <row r="15800" s="59" customFormat="1" customHeight="1"/>
    <row r="15801" s="59" customFormat="1" customHeight="1"/>
    <row r="15802" s="59" customFormat="1" customHeight="1"/>
    <row r="15803" s="59" customFormat="1" customHeight="1"/>
    <row r="15804" s="59" customFormat="1" customHeight="1"/>
    <row r="15805" s="59" customFormat="1" customHeight="1"/>
    <row r="15806" s="59" customFormat="1" customHeight="1"/>
    <row r="15807" s="59" customFormat="1" customHeight="1"/>
    <row r="15808" s="59" customFormat="1" customHeight="1"/>
    <row r="15809" s="59" customFormat="1" customHeight="1"/>
    <row r="15810" s="59" customFormat="1" customHeight="1"/>
    <row r="15811" s="59" customFormat="1" customHeight="1"/>
    <row r="15812" s="59" customFormat="1" customHeight="1"/>
    <row r="15813" s="59" customFormat="1" customHeight="1"/>
    <row r="15814" s="59" customFormat="1" customHeight="1"/>
    <row r="15815" s="59" customFormat="1" customHeight="1"/>
    <row r="15816" s="59" customFormat="1" customHeight="1"/>
    <row r="15817" s="59" customFormat="1" customHeight="1"/>
    <row r="15818" s="59" customFormat="1" customHeight="1"/>
    <row r="15819" s="59" customFormat="1" customHeight="1"/>
    <row r="15820" s="59" customFormat="1" customHeight="1"/>
    <row r="15821" s="59" customFormat="1" customHeight="1"/>
    <row r="15822" s="59" customFormat="1" customHeight="1"/>
    <row r="15823" s="59" customFormat="1" customHeight="1"/>
    <row r="15824" s="59" customFormat="1" customHeight="1"/>
    <row r="15825" s="59" customFormat="1" customHeight="1"/>
    <row r="15826" s="59" customFormat="1" customHeight="1"/>
    <row r="15827" s="59" customFormat="1" customHeight="1"/>
    <row r="15828" s="59" customFormat="1" customHeight="1"/>
    <row r="15829" s="59" customFormat="1" customHeight="1"/>
    <row r="15830" s="59" customFormat="1" customHeight="1"/>
    <row r="15831" s="59" customFormat="1" customHeight="1"/>
    <row r="15832" s="59" customFormat="1" customHeight="1"/>
    <row r="15833" s="59" customFormat="1" customHeight="1"/>
    <row r="15834" s="59" customFormat="1" customHeight="1"/>
    <row r="15835" s="59" customFormat="1" customHeight="1"/>
    <row r="15836" s="59" customFormat="1" customHeight="1"/>
    <row r="15837" s="59" customFormat="1" customHeight="1"/>
    <row r="15838" s="59" customFormat="1" customHeight="1"/>
    <row r="15839" s="59" customFormat="1" customHeight="1"/>
    <row r="15840" s="59" customFormat="1" customHeight="1"/>
    <row r="15841" s="59" customFormat="1" customHeight="1"/>
    <row r="15842" s="59" customFormat="1" customHeight="1"/>
    <row r="15843" s="59" customFormat="1" customHeight="1"/>
    <row r="15844" s="59" customFormat="1" customHeight="1"/>
    <row r="15845" s="59" customFormat="1" customHeight="1"/>
    <row r="15846" s="59" customFormat="1" customHeight="1"/>
    <row r="15847" s="59" customFormat="1" customHeight="1"/>
    <row r="15848" s="59" customFormat="1" customHeight="1"/>
    <row r="15849" s="59" customFormat="1" customHeight="1"/>
    <row r="15850" s="59" customFormat="1" customHeight="1"/>
    <row r="15851" s="59" customFormat="1" customHeight="1"/>
    <row r="15852" s="59" customFormat="1" customHeight="1"/>
    <row r="15853" s="59" customFormat="1" customHeight="1"/>
    <row r="15854" s="59" customFormat="1" customHeight="1"/>
    <row r="15855" s="59" customFormat="1" customHeight="1"/>
    <row r="15856" s="59" customFormat="1" customHeight="1"/>
    <row r="15857" s="59" customFormat="1" customHeight="1"/>
    <row r="15858" s="59" customFormat="1" customHeight="1"/>
    <row r="15859" s="59" customFormat="1" customHeight="1"/>
    <row r="15860" s="59" customFormat="1" customHeight="1"/>
    <row r="15861" s="59" customFormat="1" customHeight="1"/>
    <row r="15862" s="59" customFormat="1" customHeight="1"/>
    <row r="15863" s="59" customFormat="1" customHeight="1"/>
    <row r="15864" s="59" customFormat="1" customHeight="1"/>
    <row r="15865" s="59" customFormat="1" customHeight="1"/>
    <row r="15866" s="59" customFormat="1" customHeight="1"/>
    <row r="15867" s="59" customFormat="1" customHeight="1"/>
    <row r="15868" s="59" customFormat="1" customHeight="1"/>
    <row r="15869" s="59" customFormat="1" customHeight="1"/>
    <row r="15870" s="59" customFormat="1" customHeight="1"/>
    <row r="15871" s="59" customFormat="1" customHeight="1"/>
    <row r="15872" s="59" customFormat="1" customHeight="1"/>
    <row r="15873" s="59" customFormat="1" customHeight="1"/>
    <row r="15874" s="59" customFormat="1" customHeight="1"/>
    <row r="15875" s="59" customFormat="1" customHeight="1"/>
    <row r="15876" s="59" customFormat="1" customHeight="1"/>
    <row r="15877" s="59" customFormat="1" customHeight="1"/>
    <row r="15878" s="59" customFormat="1" customHeight="1"/>
    <row r="15879" s="59" customFormat="1" customHeight="1"/>
    <row r="15880" s="59" customFormat="1" customHeight="1"/>
    <row r="15881" s="59" customFormat="1" customHeight="1"/>
    <row r="15882" s="59" customFormat="1" customHeight="1"/>
    <row r="15883" s="59" customFormat="1" customHeight="1"/>
    <row r="15884" s="59" customFormat="1" customHeight="1"/>
    <row r="15885" s="59" customFormat="1" customHeight="1"/>
    <row r="15886" s="59" customFormat="1" customHeight="1"/>
    <row r="15887" s="59" customFormat="1" customHeight="1"/>
    <row r="15888" s="59" customFormat="1" customHeight="1"/>
    <row r="15889" s="59" customFormat="1" customHeight="1"/>
    <row r="15890" s="59" customFormat="1" customHeight="1"/>
    <row r="15891" s="59" customFormat="1" customHeight="1"/>
    <row r="15892" s="59" customFormat="1" customHeight="1"/>
    <row r="15893" s="59" customFormat="1" customHeight="1"/>
    <row r="15894" s="59" customFormat="1" customHeight="1"/>
    <row r="15895" s="59" customFormat="1" customHeight="1"/>
    <row r="15896" s="59" customFormat="1" customHeight="1"/>
    <row r="15897" s="59" customFormat="1" customHeight="1"/>
    <row r="15898" s="59" customFormat="1" customHeight="1"/>
    <row r="15899" s="59" customFormat="1" customHeight="1"/>
    <row r="15900" s="59" customFormat="1" customHeight="1"/>
    <row r="15901" s="59" customFormat="1" customHeight="1"/>
    <row r="15902" s="59" customFormat="1" customHeight="1"/>
    <row r="15903" s="59" customFormat="1" customHeight="1"/>
    <row r="15904" s="59" customFormat="1" customHeight="1"/>
    <row r="15905" s="59" customFormat="1" customHeight="1"/>
    <row r="15906" s="59" customFormat="1" customHeight="1"/>
    <row r="15907" s="59" customFormat="1" customHeight="1"/>
    <row r="15908" s="59" customFormat="1" customHeight="1"/>
    <row r="15909" s="59" customFormat="1" customHeight="1"/>
    <row r="15910" s="59" customFormat="1" customHeight="1"/>
    <row r="15911" s="59" customFormat="1" customHeight="1"/>
    <row r="15912" s="59" customFormat="1" customHeight="1"/>
    <row r="15913" s="59" customFormat="1" customHeight="1"/>
    <row r="15914" s="59" customFormat="1" customHeight="1"/>
    <row r="15915" s="59" customFormat="1" customHeight="1"/>
    <row r="15916" s="59" customFormat="1" customHeight="1"/>
    <row r="15917" s="59" customFormat="1" customHeight="1"/>
    <row r="15918" s="59" customFormat="1" customHeight="1"/>
    <row r="15919" s="59" customFormat="1" customHeight="1"/>
    <row r="15920" s="59" customFormat="1" customHeight="1"/>
    <row r="15921" s="59" customFormat="1" customHeight="1"/>
    <row r="15922" s="59" customFormat="1" customHeight="1"/>
    <row r="15923" s="59" customFormat="1" customHeight="1"/>
    <row r="15924" s="59" customFormat="1" customHeight="1"/>
    <row r="15925" s="59" customFormat="1" customHeight="1"/>
    <row r="15926" s="59" customFormat="1" customHeight="1"/>
    <row r="15927" s="59" customFormat="1" customHeight="1"/>
    <row r="15928" s="59" customFormat="1" customHeight="1"/>
    <row r="15929" s="59" customFormat="1" customHeight="1"/>
    <row r="15930" s="59" customFormat="1" customHeight="1"/>
    <row r="15931" s="59" customFormat="1" customHeight="1"/>
    <row r="15932" s="59" customFormat="1" customHeight="1"/>
    <row r="15933" s="59" customFormat="1" customHeight="1"/>
    <row r="15934" s="59" customFormat="1" customHeight="1"/>
    <row r="15935" s="59" customFormat="1" customHeight="1"/>
    <row r="15936" s="59" customFormat="1" customHeight="1"/>
    <row r="15937" s="59" customFormat="1" customHeight="1"/>
    <row r="15938" s="59" customFormat="1" customHeight="1"/>
    <row r="15939" s="59" customFormat="1" customHeight="1"/>
    <row r="15940" s="59" customFormat="1" customHeight="1"/>
    <row r="15941" s="59" customFormat="1" customHeight="1"/>
    <row r="15942" s="59" customFormat="1" customHeight="1"/>
    <row r="15943" s="59" customFormat="1" customHeight="1"/>
    <row r="15944" s="59" customFormat="1" customHeight="1"/>
    <row r="15945" s="59" customFormat="1" customHeight="1"/>
    <row r="15946" s="59" customFormat="1" customHeight="1"/>
    <row r="15947" s="59" customFormat="1" customHeight="1"/>
    <row r="15948" s="59" customFormat="1" customHeight="1"/>
    <row r="15949" s="59" customFormat="1" customHeight="1"/>
    <row r="15950" s="59" customFormat="1" customHeight="1"/>
    <row r="15951" s="59" customFormat="1" customHeight="1"/>
    <row r="15952" s="59" customFormat="1" customHeight="1"/>
    <row r="15953" s="59" customFormat="1" customHeight="1"/>
    <row r="15954" s="59" customFormat="1" customHeight="1"/>
    <row r="15955" s="59" customFormat="1" customHeight="1"/>
    <row r="15956" s="59" customFormat="1" customHeight="1"/>
    <row r="15957" s="59" customFormat="1" customHeight="1"/>
    <row r="15958" s="59" customFormat="1" customHeight="1"/>
    <row r="15959" s="59" customFormat="1" customHeight="1"/>
    <row r="15960" s="59" customFormat="1" customHeight="1"/>
    <row r="15961" s="59" customFormat="1" customHeight="1"/>
    <row r="15962" s="59" customFormat="1" customHeight="1"/>
    <row r="15963" s="59" customFormat="1" customHeight="1"/>
    <row r="15964" s="59" customFormat="1" customHeight="1"/>
    <row r="15965" s="59" customFormat="1" customHeight="1"/>
    <row r="15966" s="59" customFormat="1" customHeight="1"/>
    <row r="15967" s="59" customFormat="1" customHeight="1"/>
    <row r="15968" s="59" customFormat="1" customHeight="1"/>
    <row r="15969" s="59" customFormat="1" customHeight="1"/>
    <row r="15970" s="59" customFormat="1" customHeight="1"/>
    <row r="15971" s="59" customFormat="1" customHeight="1"/>
    <row r="15972" s="59" customFormat="1" customHeight="1"/>
    <row r="15973" s="59" customFormat="1" customHeight="1"/>
    <row r="15974" s="59" customFormat="1" customHeight="1"/>
    <row r="15975" s="59" customFormat="1" customHeight="1"/>
    <row r="15976" s="59" customFormat="1" customHeight="1"/>
    <row r="15977" s="59" customFormat="1" customHeight="1"/>
    <row r="15978" s="59" customFormat="1" customHeight="1"/>
    <row r="15979" s="59" customFormat="1" customHeight="1"/>
    <row r="15980" s="59" customFormat="1" customHeight="1"/>
    <row r="15981" s="59" customFormat="1" customHeight="1"/>
    <row r="15982" s="59" customFormat="1" customHeight="1"/>
    <row r="15983" s="59" customFormat="1" customHeight="1"/>
    <row r="15984" s="59" customFormat="1" customHeight="1"/>
    <row r="15985" s="59" customFormat="1" customHeight="1"/>
    <row r="15986" s="59" customFormat="1" customHeight="1"/>
    <row r="15987" s="59" customFormat="1" customHeight="1"/>
    <row r="15988" s="59" customFormat="1" customHeight="1"/>
    <row r="15989" s="59" customFormat="1" customHeight="1"/>
    <row r="15990" s="59" customFormat="1" customHeight="1"/>
    <row r="15991" s="59" customFormat="1" customHeight="1"/>
    <row r="15992" s="59" customFormat="1" customHeight="1"/>
    <row r="15993" s="59" customFormat="1" customHeight="1"/>
    <row r="15994" s="59" customFormat="1" customHeight="1"/>
    <row r="15995" s="59" customFormat="1" customHeight="1"/>
    <row r="15996" s="59" customFormat="1" customHeight="1"/>
    <row r="15997" s="59" customFormat="1" customHeight="1"/>
    <row r="15998" s="59" customFormat="1" customHeight="1"/>
    <row r="15999" s="59" customFormat="1" customHeight="1"/>
    <row r="16000" s="59" customFormat="1" customHeight="1"/>
    <row r="16001" s="59" customFormat="1" customHeight="1"/>
    <row r="16002" s="59" customFormat="1" customHeight="1"/>
    <row r="16003" s="59" customFormat="1" customHeight="1"/>
    <row r="16004" s="59" customFormat="1" customHeight="1"/>
    <row r="16005" s="59" customFormat="1" customHeight="1"/>
    <row r="16006" s="59" customFormat="1" customHeight="1"/>
    <row r="16007" s="59" customFormat="1" customHeight="1"/>
    <row r="16008" s="59" customFormat="1" customHeight="1"/>
    <row r="16009" s="59" customFormat="1" customHeight="1"/>
    <row r="16010" s="59" customFormat="1" customHeight="1"/>
    <row r="16011" s="59" customFormat="1" customHeight="1"/>
    <row r="16012" s="59" customFormat="1" customHeight="1"/>
    <row r="16013" s="59" customFormat="1" customHeight="1"/>
    <row r="16014" s="59" customFormat="1" customHeight="1"/>
    <row r="16015" s="59" customFormat="1" customHeight="1"/>
    <row r="16016" s="59" customFormat="1" customHeight="1"/>
    <row r="16017" s="59" customFormat="1" customHeight="1"/>
    <row r="16018" s="59" customFormat="1" customHeight="1"/>
    <row r="16019" s="59" customFormat="1" customHeight="1"/>
    <row r="16020" s="59" customFormat="1" customHeight="1"/>
    <row r="16021" s="59" customFormat="1" customHeight="1"/>
    <row r="16022" s="59" customFormat="1" customHeight="1"/>
    <row r="16023" s="59" customFormat="1" customHeight="1"/>
    <row r="16024" s="59" customFormat="1" customHeight="1"/>
    <row r="16025" s="59" customFormat="1" customHeight="1"/>
    <row r="16026" s="59" customFormat="1" customHeight="1"/>
    <row r="16027" s="59" customFormat="1" customHeight="1"/>
    <row r="16028" s="59" customFormat="1" customHeight="1"/>
    <row r="16029" s="59" customFormat="1" customHeight="1"/>
    <row r="16030" s="59" customFormat="1" customHeight="1"/>
    <row r="16031" s="59" customFormat="1" customHeight="1"/>
    <row r="16032" s="59" customFormat="1" customHeight="1"/>
    <row r="16033" s="59" customFormat="1" customHeight="1"/>
    <row r="16034" s="59" customFormat="1" customHeight="1"/>
    <row r="16035" s="59" customFormat="1" customHeight="1"/>
    <row r="16036" s="59" customFormat="1" customHeight="1"/>
    <row r="16037" s="59" customFormat="1" customHeight="1"/>
    <row r="16038" s="59" customFormat="1" customHeight="1"/>
    <row r="16039" s="59" customFormat="1" customHeight="1"/>
    <row r="16040" s="59" customFormat="1" customHeight="1"/>
    <row r="16041" s="59" customFormat="1" customHeight="1"/>
    <row r="16042" s="59" customFormat="1" customHeight="1"/>
    <row r="16043" s="59" customFormat="1" customHeight="1"/>
    <row r="16044" s="59" customFormat="1" customHeight="1"/>
    <row r="16045" s="59" customFormat="1" customHeight="1"/>
    <row r="16046" s="59" customFormat="1" customHeight="1"/>
    <row r="16047" s="59" customFormat="1" customHeight="1"/>
    <row r="16048" s="59" customFormat="1" customHeight="1"/>
    <row r="16049" s="59" customFormat="1" customHeight="1"/>
    <row r="16050" s="59" customFormat="1" customHeight="1"/>
    <row r="16051" s="59" customFormat="1" customHeight="1"/>
    <row r="16052" s="59" customFormat="1" customHeight="1"/>
    <row r="16053" s="59" customFormat="1" customHeight="1"/>
    <row r="16054" s="59" customFormat="1" customHeight="1"/>
    <row r="16055" s="59" customFormat="1" customHeight="1"/>
    <row r="16056" s="59" customFormat="1" customHeight="1"/>
    <row r="16057" s="59" customFormat="1" customHeight="1"/>
    <row r="16058" s="59" customFormat="1" customHeight="1"/>
    <row r="16059" s="59" customFormat="1" customHeight="1"/>
    <row r="16060" s="59" customFormat="1" customHeight="1"/>
    <row r="16061" s="59" customFormat="1" customHeight="1"/>
    <row r="16062" s="59" customFormat="1" customHeight="1"/>
    <row r="16063" s="59" customFormat="1" customHeight="1"/>
    <row r="16064" s="59" customFormat="1" customHeight="1"/>
    <row r="16065" s="59" customFormat="1" customHeight="1"/>
    <row r="16066" s="59" customFormat="1" customHeight="1"/>
    <row r="16067" s="59" customFormat="1" customHeight="1"/>
    <row r="16068" s="59" customFormat="1" customHeight="1"/>
    <row r="16069" s="59" customFormat="1" customHeight="1"/>
    <row r="16070" s="59" customFormat="1" customHeight="1"/>
    <row r="16071" s="59" customFormat="1" customHeight="1"/>
    <row r="16072" s="59" customFormat="1" customHeight="1"/>
    <row r="16073" s="59" customFormat="1" customHeight="1"/>
    <row r="16074" s="59" customFormat="1" customHeight="1"/>
    <row r="16075" s="59" customFormat="1" customHeight="1"/>
    <row r="16076" s="59" customFormat="1" customHeight="1"/>
    <row r="16077" s="59" customFormat="1" customHeight="1"/>
    <row r="16078" s="59" customFormat="1" customHeight="1"/>
    <row r="16079" s="59" customFormat="1" customHeight="1"/>
    <row r="16080" s="59" customFormat="1" customHeight="1"/>
    <row r="16081" s="59" customFormat="1" customHeight="1"/>
    <row r="16082" s="59" customFormat="1" customHeight="1"/>
    <row r="16083" s="59" customFormat="1" customHeight="1"/>
    <row r="16084" s="59" customFormat="1" customHeight="1"/>
    <row r="16085" s="59" customFormat="1" customHeight="1"/>
    <row r="16086" s="59" customFormat="1" customHeight="1"/>
    <row r="16087" s="59" customFormat="1" customHeight="1"/>
    <row r="16088" s="59" customFormat="1" customHeight="1"/>
    <row r="16089" s="59" customFormat="1" customHeight="1"/>
    <row r="16090" s="59" customFormat="1" customHeight="1"/>
    <row r="16091" s="59" customFormat="1" customHeight="1"/>
    <row r="16092" s="59" customFormat="1" customHeight="1"/>
    <row r="16093" s="59" customFormat="1" customHeight="1"/>
    <row r="16094" s="59" customFormat="1" customHeight="1"/>
    <row r="16095" s="59" customFormat="1" customHeight="1"/>
    <row r="16096" s="59" customFormat="1" customHeight="1"/>
    <row r="16097" s="59" customFormat="1" customHeight="1"/>
    <row r="16098" s="59" customFormat="1" customHeight="1"/>
    <row r="16099" s="59" customFormat="1" customHeight="1"/>
    <row r="16100" s="59" customFormat="1" customHeight="1"/>
    <row r="16101" s="59" customFormat="1" customHeight="1"/>
    <row r="16102" s="59" customFormat="1" customHeight="1"/>
    <row r="16103" s="59" customFormat="1" customHeight="1"/>
    <row r="16104" s="59" customFormat="1" customHeight="1"/>
    <row r="16105" s="59" customFormat="1" customHeight="1"/>
    <row r="16106" s="59" customFormat="1" customHeight="1"/>
    <row r="16107" s="59" customFormat="1" customHeight="1"/>
    <row r="16108" s="59" customFormat="1" customHeight="1"/>
    <row r="16109" s="59" customFormat="1" customHeight="1"/>
    <row r="16110" s="59" customFormat="1" customHeight="1"/>
    <row r="16111" s="59" customFormat="1" customHeight="1"/>
    <row r="16112" s="59" customFormat="1" customHeight="1"/>
    <row r="16113" s="59" customFormat="1" customHeight="1"/>
    <row r="16114" s="59" customFormat="1" customHeight="1"/>
    <row r="16115" s="59" customFormat="1" customHeight="1"/>
    <row r="16116" s="59" customFormat="1" customHeight="1"/>
    <row r="16117" s="59" customFormat="1" customHeight="1"/>
    <row r="16118" s="59" customFormat="1" customHeight="1"/>
    <row r="16119" s="59" customFormat="1" customHeight="1"/>
    <row r="16120" s="59" customFormat="1" customHeight="1"/>
    <row r="16121" s="59" customFormat="1" customHeight="1"/>
    <row r="16122" s="59" customFormat="1" customHeight="1"/>
    <row r="16123" s="59" customFormat="1" customHeight="1"/>
    <row r="16124" s="59" customFormat="1" customHeight="1"/>
    <row r="16125" s="59" customFormat="1" customHeight="1"/>
    <row r="16126" s="59" customFormat="1" customHeight="1"/>
    <row r="16127" s="59" customFormat="1" customHeight="1"/>
    <row r="16128" s="59" customFormat="1" customHeight="1"/>
    <row r="16129" s="59" customFormat="1" customHeight="1"/>
    <row r="16130" s="59" customFormat="1" customHeight="1"/>
    <row r="16131" s="59" customFormat="1" customHeight="1"/>
    <row r="16132" s="59" customFormat="1" customHeight="1"/>
    <row r="16133" s="59" customFormat="1" customHeight="1"/>
    <row r="16134" s="59" customFormat="1" customHeight="1"/>
    <row r="16135" s="59" customFormat="1" customHeight="1"/>
    <row r="16136" s="59" customFormat="1" customHeight="1"/>
    <row r="16137" s="59" customFormat="1" customHeight="1"/>
    <row r="16138" s="59" customFormat="1" customHeight="1"/>
    <row r="16139" s="59" customFormat="1" customHeight="1"/>
    <row r="16140" s="59" customFormat="1" customHeight="1"/>
    <row r="16141" s="59" customFormat="1" customHeight="1"/>
    <row r="16142" s="59" customFormat="1" customHeight="1"/>
    <row r="16143" s="59" customFormat="1" customHeight="1"/>
    <row r="16144" s="59" customFormat="1" customHeight="1"/>
    <row r="16145" s="59" customFormat="1" customHeight="1"/>
    <row r="16146" s="59" customFormat="1" customHeight="1"/>
    <row r="16147" s="59" customFormat="1" customHeight="1"/>
    <row r="16148" s="59" customFormat="1" customHeight="1"/>
    <row r="16149" s="59" customFormat="1" customHeight="1"/>
    <row r="16150" s="59" customFormat="1" customHeight="1"/>
    <row r="16151" s="59" customFormat="1" customHeight="1"/>
    <row r="16152" s="59" customFormat="1" customHeight="1"/>
    <row r="16153" s="59" customFormat="1" customHeight="1"/>
    <row r="16154" s="59" customFormat="1" customHeight="1"/>
    <row r="16155" s="59" customFormat="1" customHeight="1"/>
    <row r="16156" s="59" customFormat="1" customHeight="1"/>
    <row r="16157" s="59" customFormat="1" customHeight="1"/>
    <row r="16158" s="59" customFormat="1" customHeight="1"/>
    <row r="16159" s="59" customFormat="1" customHeight="1"/>
    <row r="16160" s="59" customFormat="1" customHeight="1"/>
    <row r="16161" s="59" customFormat="1" customHeight="1"/>
    <row r="16162" s="59" customFormat="1" customHeight="1"/>
    <row r="16163" s="59" customFormat="1" customHeight="1"/>
    <row r="16164" s="59" customFormat="1" customHeight="1"/>
    <row r="16165" s="59" customFormat="1" customHeight="1"/>
    <row r="16166" s="59" customFormat="1" customHeight="1"/>
    <row r="16167" s="59" customFormat="1" customHeight="1"/>
    <row r="16168" s="59" customFormat="1" customHeight="1"/>
    <row r="16169" s="59" customFormat="1" customHeight="1"/>
    <row r="16170" s="59" customFormat="1" customHeight="1"/>
    <row r="16171" s="59" customFormat="1" customHeight="1"/>
    <row r="16172" s="59" customFormat="1" customHeight="1"/>
    <row r="16173" s="59" customFormat="1" customHeight="1"/>
    <row r="16174" s="59" customFormat="1" customHeight="1"/>
    <row r="16175" s="59" customFormat="1" customHeight="1"/>
    <row r="16176" s="59" customFormat="1" customHeight="1"/>
    <row r="16177" s="59" customFormat="1" customHeight="1"/>
    <row r="16178" s="59" customFormat="1" customHeight="1"/>
    <row r="16179" s="59" customFormat="1" customHeight="1"/>
    <row r="16180" s="59" customFormat="1" customHeight="1"/>
    <row r="16181" s="59" customFormat="1" customHeight="1"/>
    <row r="16182" s="59" customFormat="1" customHeight="1"/>
    <row r="16183" s="59" customFormat="1" customHeight="1"/>
    <row r="16184" s="59" customFormat="1" customHeight="1"/>
    <row r="16185" s="59" customFormat="1" customHeight="1"/>
    <row r="16186" s="59" customFormat="1" customHeight="1"/>
    <row r="16187" s="59" customFormat="1" customHeight="1"/>
    <row r="16188" s="59" customFormat="1" customHeight="1"/>
    <row r="16189" s="59" customFormat="1" customHeight="1"/>
    <row r="16190" s="59" customFormat="1" customHeight="1"/>
    <row r="16191" s="59" customFormat="1" customHeight="1"/>
    <row r="16192" s="59" customFormat="1" customHeight="1"/>
    <row r="16193" s="59" customFormat="1" customHeight="1"/>
    <row r="16194" s="59" customFormat="1" customHeight="1"/>
    <row r="16195" s="59" customFormat="1" customHeight="1"/>
    <row r="16196" s="59" customFormat="1" customHeight="1"/>
    <row r="16197" s="59" customFormat="1" customHeight="1"/>
    <row r="16198" s="59" customFormat="1" customHeight="1"/>
    <row r="16199" s="59" customFormat="1" customHeight="1"/>
    <row r="16200" s="59" customFormat="1" customHeight="1"/>
    <row r="16201" s="59" customFormat="1" customHeight="1"/>
    <row r="16202" s="59" customFormat="1" customHeight="1"/>
    <row r="16203" s="59" customFormat="1" customHeight="1"/>
    <row r="16204" s="59" customFormat="1" customHeight="1"/>
    <row r="16205" s="59" customFormat="1" customHeight="1"/>
    <row r="16206" s="59" customFormat="1" customHeight="1"/>
    <row r="16207" s="59" customFormat="1" customHeight="1"/>
    <row r="16208" s="59" customFormat="1" customHeight="1"/>
    <row r="16209" s="59" customFormat="1" customHeight="1"/>
    <row r="16210" s="59" customFormat="1" customHeight="1"/>
    <row r="16211" s="59" customFormat="1" customHeight="1"/>
    <row r="16212" s="59" customFormat="1" customHeight="1"/>
    <row r="16213" s="59" customFormat="1" customHeight="1"/>
    <row r="16214" s="59" customFormat="1" customHeight="1"/>
    <row r="16215" s="59" customFormat="1" customHeight="1"/>
    <row r="16216" s="59" customFormat="1" customHeight="1"/>
    <row r="16217" s="59" customFormat="1" customHeight="1"/>
    <row r="16218" s="59" customFormat="1" customHeight="1"/>
    <row r="16219" s="59" customFormat="1" customHeight="1"/>
    <row r="16220" s="59" customFormat="1" customHeight="1"/>
    <row r="16221" s="59" customFormat="1" customHeight="1"/>
    <row r="16222" s="59" customFormat="1" customHeight="1"/>
    <row r="16223" s="59" customFormat="1" customHeight="1"/>
    <row r="16224" s="59" customFormat="1" customHeight="1"/>
    <row r="16225" s="59" customFormat="1" customHeight="1"/>
    <row r="16226" s="59" customFormat="1" customHeight="1"/>
    <row r="16227" s="59" customFormat="1" customHeight="1"/>
    <row r="16228" s="59" customFormat="1" customHeight="1"/>
    <row r="16229" s="59" customFormat="1" customHeight="1"/>
    <row r="16230" s="59" customFormat="1" customHeight="1"/>
    <row r="16231" s="59" customFormat="1" customHeight="1"/>
    <row r="16232" s="59" customFormat="1" customHeight="1"/>
    <row r="16233" s="59" customFormat="1" customHeight="1"/>
    <row r="16234" s="59" customFormat="1" customHeight="1"/>
    <row r="16235" s="59" customFormat="1" customHeight="1"/>
    <row r="16236" s="59" customFormat="1" customHeight="1"/>
    <row r="16237" s="59" customFormat="1" customHeight="1"/>
    <row r="16238" s="59" customFormat="1" customHeight="1"/>
    <row r="16239" s="59" customFormat="1" customHeight="1"/>
    <row r="16240" s="59" customFormat="1" customHeight="1"/>
    <row r="16241" s="59" customFormat="1" customHeight="1"/>
    <row r="16242" s="59" customFormat="1" customHeight="1"/>
    <row r="16243" s="59" customFormat="1" customHeight="1"/>
    <row r="16244" s="59" customFormat="1" customHeight="1"/>
    <row r="16245" s="59" customFormat="1" customHeight="1"/>
    <row r="16246" s="59" customFormat="1" customHeight="1"/>
    <row r="16247" s="59" customFormat="1" customHeight="1"/>
    <row r="16248" s="59" customFormat="1" customHeight="1"/>
    <row r="16249" s="59" customFormat="1" customHeight="1"/>
    <row r="16250" s="59" customFormat="1" customHeight="1"/>
    <row r="16251" s="59" customFormat="1" customHeight="1"/>
    <row r="16252" s="59" customFormat="1" customHeight="1"/>
    <row r="16253" s="59" customFormat="1" customHeight="1"/>
    <row r="16254" s="59" customFormat="1" customHeight="1"/>
    <row r="16255" s="59" customFormat="1" customHeight="1"/>
    <row r="16256" s="59" customFormat="1" customHeight="1"/>
    <row r="16257" s="59" customFormat="1" customHeight="1"/>
    <row r="16258" s="59" customFormat="1" customHeight="1"/>
    <row r="16259" s="59" customFormat="1" customHeight="1"/>
    <row r="16260" s="59" customFormat="1" customHeight="1"/>
    <row r="16261" s="59" customFormat="1" customHeight="1"/>
    <row r="16262" s="59" customFormat="1" customHeight="1"/>
    <row r="16263" s="59" customFormat="1" customHeight="1"/>
    <row r="16264" s="59" customFormat="1" customHeight="1"/>
    <row r="16265" s="59" customFormat="1" customHeight="1"/>
    <row r="16266" s="59" customFormat="1" customHeight="1"/>
    <row r="16267" s="59" customFormat="1" customHeight="1"/>
    <row r="16268" s="59" customFormat="1" customHeight="1"/>
    <row r="16269" s="59" customFormat="1" customHeight="1"/>
    <row r="16270" s="59" customFormat="1" customHeight="1"/>
    <row r="16271" s="59" customFormat="1" customHeight="1"/>
    <row r="16272" s="59" customFormat="1" customHeight="1"/>
    <row r="16273" s="59" customFormat="1" customHeight="1"/>
    <row r="16274" s="59" customFormat="1" customHeight="1"/>
    <row r="16275" s="59" customFormat="1" customHeight="1"/>
    <row r="16276" s="59" customFormat="1" customHeight="1"/>
    <row r="16277" s="59" customFormat="1" customHeight="1"/>
    <row r="16278" s="59" customFormat="1" customHeight="1"/>
    <row r="16279" s="59" customFormat="1" customHeight="1"/>
    <row r="16280" s="59" customFormat="1" customHeight="1"/>
    <row r="16281" s="59" customFormat="1" customHeight="1"/>
    <row r="16282" s="59" customFormat="1" customHeight="1"/>
    <row r="16283" s="59" customFormat="1" customHeight="1"/>
    <row r="16284" s="59" customFormat="1" customHeight="1"/>
    <row r="16285" s="59" customFormat="1" customHeight="1"/>
    <row r="16286" s="59" customFormat="1" customHeight="1"/>
    <row r="16287" s="59" customFormat="1" customHeight="1"/>
    <row r="16288" s="59" customFormat="1" customHeight="1"/>
    <row r="16289" s="59" customFormat="1" customHeight="1"/>
    <row r="16290" s="59" customFormat="1" customHeight="1"/>
    <row r="16291" s="59" customFormat="1" customHeight="1"/>
    <row r="16292" s="59" customFormat="1" customHeight="1"/>
    <row r="16293" s="59" customFormat="1" customHeight="1"/>
    <row r="16294" s="59" customFormat="1" customHeight="1"/>
    <row r="16295" s="59" customFormat="1" customHeight="1"/>
    <row r="16296" s="59" customFormat="1" customHeight="1"/>
    <row r="16297" s="59" customFormat="1" customHeight="1"/>
    <row r="16298" s="59" customFormat="1" customHeight="1"/>
    <row r="16299" s="59" customFormat="1" customHeight="1"/>
    <row r="16300" s="59" customFormat="1" customHeight="1"/>
    <row r="16301" s="59" customFormat="1" customHeight="1"/>
    <row r="16302" s="59" customFormat="1" customHeight="1"/>
    <row r="16303" s="59" customFormat="1" customHeight="1"/>
    <row r="16304" s="59" customFormat="1" customHeight="1"/>
    <row r="16305" s="59" customFormat="1" customHeight="1"/>
    <row r="16306" s="59" customFormat="1" customHeight="1"/>
    <row r="16307" s="59" customFormat="1" customHeight="1"/>
    <row r="16308" s="59" customFormat="1" customHeight="1"/>
    <row r="16309" s="59" customFormat="1" customHeight="1"/>
    <row r="16310" s="59" customFormat="1" customHeight="1"/>
    <row r="16311" s="59" customFormat="1" customHeight="1"/>
    <row r="16312" s="59" customFormat="1" customHeight="1"/>
    <row r="16313" s="59" customFormat="1" customHeight="1"/>
    <row r="16314" s="59" customFormat="1" customHeight="1"/>
    <row r="16315" s="59" customFormat="1" customHeight="1"/>
    <row r="16316" s="59" customFormat="1" customHeight="1"/>
    <row r="16317" s="59" customFormat="1" customHeight="1"/>
    <row r="16318" s="59" customFormat="1" customHeight="1"/>
    <row r="16319" s="59" customFormat="1" customHeight="1"/>
    <row r="16320" s="59" customFormat="1" customHeight="1"/>
    <row r="16321" s="59" customFormat="1" customHeight="1"/>
    <row r="16322" s="59" customFormat="1" customHeight="1"/>
    <row r="16323" s="59" customFormat="1" customHeight="1"/>
    <row r="16324" s="59" customFormat="1" customHeight="1"/>
    <row r="16325" s="59" customFormat="1" customHeight="1"/>
    <row r="16326" s="59" customFormat="1" customHeight="1"/>
    <row r="16327" s="59" customFormat="1" customHeight="1"/>
    <row r="16328" s="59" customFormat="1" customHeight="1"/>
    <row r="16329" s="59" customFormat="1" customHeight="1"/>
    <row r="16330" s="59" customFormat="1" customHeight="1"/>
    <row r="16331" s="59" customFormat="1" customHeight="1"/>
    <row r="16332" s="59" customFormat="1" customHeight="1"/>
    <row r="16333" s="59" customFormat="1" customHeight="1"/>
    <row r="16334" s="59" customFormat="1" customHeight="1"/>
    <row r="16335" s="59" customFormat="1" customHeight="1"/>
    <row r="16336" s="59" customFormat="1" customHeight="1"/>
    <row r="16337" s="59" customFormat="1" customHeight="1"/>
    <row r="16338" s="59" customFormat="1" customHeight="1"/>
    <row r="16339" s="59" customFormat="1" customHeight="1"/>
    <row r="16340" s="59" customFormat="1" customHeight="1"/>
    <row r="16341" s="59" customFormat="1" customHeight="1"/>
    <row r="16342" s="59" customFormat="1" customHeight="1"/>
    <row r="16343" s="59" customFormat="1" customHeight="1"/>
    <row r="16344" s="59" customFormat="1" customHeight="1"/>
    <row r="16345" s="59" customFormat="1" customHeight="1"/>
    <row r="16346" s="59" customFormat="1" customHeight="1"/>
    <row r="16347" s="59" customFormat="1" customHeight="1"/>
    <row r="16348" s="59" customFormat="1" customHeight="1"/>
    <row r="16349" s="59" customFormat="1" customHeight="1"/>
    <row r="16350" s="59" customFormat="1" customHeight="1"/>
    <row r="16351" s="59" customFormat="1" customHeight="1"/>
    <row r="16352" s="59" customFormat="1" customHeight="1"/>
    <row r="16353" s="59" customFormat="1" customHeight="1"/>
    <row r="16354" s="59" customFormat="1" customHeight="1"/>
    <row r="16355" s="59" customFormat="1" customHeight="1"/>
    <row r="16356" s="59" customFormat="1" customHeight="1"/>
    <row r="16357" s="59" customFormat="1" customHeight="1"/>
    <row r="16358" s="59" customFormat="1" customHeight="1"/>
    <row r="16359" s="59" customFormat="1" customHeight="1"/>
    <row r="16360" s="59" customFormat="1" customHeight="1"/>
    <row r="16361" s="59" customFormat="1" customHeight="1"/>
    <row r="16362" s="59" customFormat="1" customHeight="1"/>
    <row r="16363" s="59" customFormat="1" customHeight="1"/>
    <row r="16364" s="59" customFormat="1" customHeight="1"/>
    <row r="16365" s="59" customFormat="1" customHeight="1"/>
    <row r="16366" s="59" customFormat="1" customHeight="1"/>
    <row r="16367" s="59" customFormat="1" customHeight="1"/>
    <row r="16368" s="59" customFormat="1" customHeight="1"/>
    <row r="16369" s="59" customFormat="1" customHeight="1"/>
    <row r="16370" s="59" customFormat="1" customHeight="1"/>
    <row r="16371" s="59" customFormat="1" customHeight="1"/>
    <row r="16372" s="59" customFormat="1" customHeight="1"/>
    <row r="16373" s="59" customFormat="1" customHeight="1"/>
    <row r="16374" s="59" customFormat="1" customHeight="1"/>
    <row r="16375" s="59" customFormat="1" customHeight="1"/>
    <row r="16376" s="59" customFormat="1" customHeight="1"/>
    <row r="16377" s="59" customFormat="1" customHeight="1"/>
    <row r="16378" s="59" customFormat="1" customHeight="1"/>
    <row r="16379" s="59" customFormat="1" customHeight="1"/>
    <row r="16380" s="59" customFormat="1" customHeight="1"/>
    <row r="16381" s="59" customFormat="1" customHeight="1"/>
    <row r="16382" s="59" customFormat="1" customHeight="1"/>
    <row r="16383" s="59" customFormat="1" customHeight="1"/>
    <row r="16384" s="59" customFormat="1" customHeight="1"/>
    <row r="16385" s="59" customFormat="1" customHeight="1"/>
    <row r="16386" s="59" customFormat="1" customHeight="1"/>
    <row r="16387" s="59" customFormat="1" customHeight="1"/>
    <row r="16388" s="59" customFormat="1" customHeight="1"/>
    <row r="16389" s="59" customFormat="1" customHeight="1"/>
    <row r="16390" s="59" customFormat="1" customHeight="1"/>
    <row r="16391" s="59" customFormat="1" customHeight="1"/>
    <row r="16392" s="59" customFormat="1" customHeight="1"/>
    <row r="16393" s="59" customFormat="1" customHeight="1"/>
    <row r="16394" s="59" customFormat="1" customHeight="1"/>
    <row r="16395" s="59" customFormat="1" customHeight="1"/>
    <row r="16396" s="59" customFormat="1" customHeight="1"/>
    <row r="16397" s="59" customFormat="1" customHeight="1"/>
    <row r="16398" s="59" customFormat="1" customHeight="1"/>
    <row r="16399" s="59" customFormat="1" customHeight="1"/>
    <row r="16400" s="59" customFormat="1" customHeight="1"/>
    <row r="16401" s="59" customFormat="1" customHeight="1"/>
    <row r="16402" s="59" customFormat="1" customHeight="1"/>
    <row r="16403" s="59" customFormat="1" customHeight="1"/>
    <row r="16404" s="59" customFormat="1" customHeight="1"/>
    <row r="16405" s="59" customFormat="1" customHeight="1"/>
    <row r="16406" s="59" customFormat="1" customHeight="1"/>
    <row r="16407" s="59" customFormat="1" customHeight="1"/>
    <row r="16408" s="59" customFormat="1" customHeight="1"/>
    <row r="16409" s="59" customFormat="1" customHeight="1"/>
    <row r="16410" s="59" customFormat="1" customHeight="1"/>
    <row r="16411" s="59" customFormat="1" customHeight="1"/>
    <row r="16412" s="59" customFormat="1" customHeight="1"/>
    <row r="16413" s="59" customFormat="1" customHeight="1"/>
    <row r="16414" s="59" customFormat="1" customHeight="1"/>
    <row r="16415" s="59" customFormat="1" customHeight="1"/>
    <row r="16416" s="59" customFormat="1" customHeight="1"/>
    <row r="16417" s="59" customFormat="1" customHeight="1"/>
    <row r="16418" s="59" customFormat="1" customHeight="1"/>
    <row r="16419" s="59" customFormat="1" customHeight="1"/>
    <row r="16420" s="59" customFormat="1" customHeight="1"/>
    <row r="16421" s="59" customFormat="1" customHeight="1"/>
    <row r="16422" s="59" customFormat="1" customHeight="1"/>
    <row r="16423" s="59" customFormat="1" customHeight="1"/>
    <row r="16424" s="59" customFormat="1" customHeight="1"/>
    <row r="16425" s="59" customFormat="1" customHeight="1"/>
    <row r="16426" s="59" customFormat="1" customHeight="1"/>
    <row r="16427" s="59" customFormat="1" customHeight="1"/>
    <row r="16428" s="59" customFormat="1" customHeight="1"/>
    <row r="16429" s="59" customFormat="1" customHeight="1"/>
    <row r="16430" s="59" customFormat="1" customHeight="1"/>
    <row r="16431" s="59" customFormat="1" customHeight="1"/>
    <row r="16432" s="59" customFormat="1" customHeight="1"/>
    <row r="16433" s="59" customFormat="1" customHeight="1"/>
    <row r="16434" s="59" customFormat="1" customHeight="1"/>
    <row r="16435" s="59" customFormat="1" customHeight="1"/>
    <row r="16436" s="59" customFormat="1" customHeight="1"/>
    <row r="16437" s="59" customFormat="1" customHeight="1"/>
    <row r="16438" s="59" customFormat="1" customHeight="1"/>
    <row r="16439" s="59" customFormat="1" customHeight="1"/>
    <row r="16440" s="59" customFormat="1" customHeight="1"/>
    <row r="16441" s="59" customFormat="1" customHeight="1"/>
    <row r="16442" s="59" customFormat="1" customHeight="1"/>
    <row r="16443" s="59" customFormat="1" customHeight="1"/>
    <row r="16444" s="59" customFormat="1" customHeight="1"/>
    <row r="16445" s="59" customFormat="1" customHeight="1"/>
    <row r="16446" s="59" customFormat="1" customHeight="1"/>
    <row r="16447" s="59" customFormat="1" customHeight="1"/>
    <row r="16448" s="59" customFormat="1" customHeight="1"/>
    <row r="16449" s="59" customFormat="1" customHeight="1"/>
    <row r="16450" s="59" customFormat="1" customHeight="1"/>
    <row r="16451" s="59" customFormat="1" customHeight="1"/>
    <row r="16452" s="59" customFormat="1" customHeight="1"/>
    <row r="16453" s="59" customFormat="1" customHeight="1"/>
    <row r="16454" s="59" customFormat="1" customHeight="1"/>
    <row r="16455" s="59" customFormat="1" customHeight="1"/>
    <row r="16456" s="59" customFormat="1" customHeight="1"/>
    <row r="16457" s="59" customFormat="1" customHeight="1"/>
    <row r="16458" s="59" customFormat="1" customHeight="1"/>
    <row r="16459" s="59" customFormat="1" customHeight="1"/>
    <row r="16460" s="59" customFormat="1" customHeight="1"/>
    <row r="16461" s="59" customFormat="1" customHeight="1"/>
    <row r="16462" s="59" customFormat="1" customHeight="1"/>
    <row r="16463" s="59" customFormat="1" customHeight="1"/>
    <row r="16464" s="59" customFormat="1" customHeight="1"/>
    <row r="16465" s="59" customFormat="1" customHeight="1"/>
    <row r="16466" s="59" customFormat="1" customHeight="1"/>
    <row r="16467" s="59" customFormat="1" customHeight="1"/>
    <row r="16468" s="59" customFormat="1" customHeight="1"/>
    <row r="16469" s="59" customFormat="1" customHeight="1"/>
    <row r="16470" s="59" customFormat="1" customHeight="1"/>
    <row r="16471" s="59" customFormat="1" customHeight="1"/>
    <row r="16472" s="59" customFormat="1" customHeight="1"/>
    <row r="16473" s="59" customFormat="1" customHeight="1"/>
    <row r="16474" s="59" customFormat="1" customHeight="1"/>
    <row r="16475" s="59" customFormat="1" customHeight="1"/>
    <row r="16476" s="59" customFormat="1" customHeight="1"/>
    <row r="16477" s="59" customFormat="1" customHeight="1"/>
    <row r="16478" s="59" customFormat="1" customHeight="1"/>
    <row r="16479" s="59" customFormat="1" customHeight="1"/>
    <row r="16480" s="59" customFormat="1" customHeight="1"/>
    <row r="16481" s="59" customFormat="1" customHeight="1"/>
    <row r="16482" s="59" customFormat="1" customHeight="1"/>
    <row r="16483" s="59" customFormat="1" customHeight="1"/>
    <row r="16484" s="59" customFormat="1" customHeight="1"/>
    <row r="16485" s="59" customFormat="1" customHeight="1"/>
    <row r="16486" s="59" customFormat="1" customHeight="1"/>
    <row r="16487" s="59" customFormat="1" customHeight="1"/>
    <row r="16488" s="59" customFormat="1" customHeight="1"/>
    <row r="16489" s="59" customFormat="1" customHeight="1"/>
    <row r="16490" s="59" customFormat="1" customHeight="1"/>
    <row r="16491" s="59" customFormat="1" customHeight="1"/>
    <row r="16492" s="59" customFormat="1" customHeight="1"/>
    <row r="16493" s="59" customFormat="1" customHeight="1"/>
    <row r="16494" s="59" customFormat="1" customHeight="1"/>
    <row r="16495" s="59" customFormat="1" customHeight="1"/>
    <row r="16496" s="59" customFormat="1" customHeight="1"/>
    <row r="16497" s="59" customFormat="1" customHeight="1"/>
    <row r="16498" s="59" customFormat="1" customHeight="1"/>
    <row r="16499" s="59" customFormat="1" customHeight="1"/>
    <row r="16500" s="59" customFormat="1" customHeight="1"/>
    <row r="16501" s="59" customFormat="1" customHeight="1"/>
    <row r="16502" s="59" customFormat="1" customHeight="1"/>
    <row r="16503" s="59" customFormat="1" customHeight="1"/>
    <row r="16504" s="59" customFormat="1" customHeight="1"/>
    <row r="16505" s="59" customFormat="1" customHeight="1"/>
    <row r="16506" s="59" customFormat="1" customHeight="1"/>
    <row r="16507" s="59" customFormat="1" customHeight="1"/>
    <row r="16508" s="59" customFormat="1" customHeight="1"/>
    <row r="16509" s="59" customFormat="1" customHeight="1"/>
    <row r="16510" s="59" customFormat="1" customHeight="1"/>
    <row r="16511" s="59" customFormat="1" customHeight="1"/>
    <row r="16512" s="59" customFormat="1" customHeight="1"/>
    <row r="16513" s="59" customFormat="1" customHeight="1"/>
    <row r="16514" s="59" customFormat="1" customHeight="1"/>
    <row r="16515" s="59" customFormat="1" customHeight="1"/>
    <row r="16516" s="59" customFormat="1" customHeight="1"/>
    <row r="16517" s="59" customFormat="1" customHeight="1"/>
    <row r="16518" s="59" customFormat="1" customHeight="1"/>
    <row r="16519" s="59" customFormat="1" customHeight="1"/>
    <row r="16520" s="59" customFormat="1" customHeight="1"/>
    <row r="16521" s="59" customFormat="1" customHeight="1"/>
    <row r="16522" s="59" customFormat="1" customHeight="1"/>
    <row r="16523" s="59" customFormat="1" customHeight="1"/>
    <row r="16524" s="59" customFormat="1" customHeight="1"/>
    <row r="16525" s="59" customFormat="1" customHeight="1"/>
    <row r="16526" s="59" customFormat="1" customHeight="1"/>
    <row r="16527" s="59" customFormat="1" customHeight="1"/>
    <row r="16528" s="59" customFormat="1" customHeight="1"/>
    <row r="16529" s="59" customFormat="1" customHeight="1"/>
    <row r="16530" s="59" customFormat="1" customHeight="1"/>
    <row r="16531" s="59" customFormat="1" customHeight="1"/>
    <row r="16532" s="59" customFormat="1" customHeight="1"/>
    <row r="16533" s="59" customFormat="1" customHeight="1"/>
    <row r="16534" s="59" customFormat="1" customHeight="1"/>
    <row r="16535" s="59" customFormat="1" customHeight="1"/>
    <row r="16536" s="59" customFormat="1" customHeight="1"/>
    <row r="16537" s="59" customFormat="1" customHeight="1"/>
    <row r="16538" s="59" customFormat="1" customHeight="1"/>
    <row r="16539" s="59" customFormat="1" customHeight="1"/>
    <row r="16540" s="59" customFormat="1" customHeight="1"/>
    <row r="16541" s="59" customFormat="1" customHeight="1"/>
    <row r="16542" s="59" customFormat="1" customHeight="1"/>
    <row r="16543" s="59" customFormat="1" customHeight="1"/>
    <row r="16544" s="59" customFormat="1" customHeight="1"/>
    <row r="16545" s="59" customFormat="1" customHeight="1"/>
    <row r="16546" s="59" customFormat="1" customHeight="1"/>
    <row r="16547" s="59" customFormat="1" customHeight="1"/>
    <row r="16548" s="59" customFormat="1" customHeight="1"/>
    <row r="16549" s="59" customFormat="1" customHeight="1"/>
    <row r="16550" s="59" customFormat="1" customHeight="1"/>
    <row r="16551" s="59" customFormat="1" customHeight="1"/>
    <row r="16552" s="59" customFormat="1" customHeight="1"/>
    <row r="16553" s="59" customFormat="1" customHeight="1"/>
    <row r="16554" s="59" customFormat="1" customHeight="1"/>
    <row r="16555" s="59" customFormat="1" customHeight="1"/>
    <row r="16556" s="59" customFormat="1" customHeight="1"/>
    <row r="16557" s="59" customFormat="1" customHeight="1"/>
    <row r="16558" s="59" customFormat="1" customHeight="1"/>
    <row r="16559" s="59" customFormat="1" customHeight="1"/>
    <row r="16560" s="59" customFormat="1" customHeight="1"/>
    <row r="16561" s="59" customFormat="1" customHeight="1"/>
    <row r="16562" s="59" customFormat="1" customHeight="1"/>
    <row r="16563" s="59" customFormat="1" customHeight="1"/>
    <row r="16564" s="59" customFormat="1" customHeight="1"/>
    <row r="16565" s="59" customFormat="1" customHeight="1"/>
    <row r="16566" s="59" customFormat="1" customHeight="1"/>
    <row r="16567" s="59" customFormat="1" customHeight="1"/>
    <row r="16568" s="59" customFormat="1" customHeight="1"/>
    <row r="16569" s="59" customFormat="1" customHeight="1"/>
    <row r="16570" s="59" customFormat="1" customHeight="1"/>
    <row r="16571" s="59" customFormat="1" customHeight="1"/>
    <row r="16572" s="59" customFormat="1" customHeight="1"/>
    <row r="16573" s="59" customFormat="1" customHeight="1"/>
    <row r="16574" s="59" customFormat="1" customHeight="1"/>
    <row r="16575" s="59" customFormat="1" customHeight="1"/>
    <row r="16576" s="59" customFormat="1" customHeight="1"/>
    <row r="16577" s="59" customFormat="1" customHeight="1"/>
    <row r="16578" s="59" customFormat="1" customHeight="1"/>
    <row r="16579" s="59" customFormat="1" customHeight="1"/>
    <row r="16580" s="59" customFormat="1" customHeight="1"/>
    <row r="16581" s="59" customFormat="1" customHeight="1"/>
    <row r="16582" s="59" customFormat="1" customHeight="1"/>
    <row r="16583" s="59" customFormat="1" customHeight="1"/>
    <row r="16584" s="59" customFormat="1" customHeight="1"/>
    <row r="16585" s="59" customFormat="1" customHeight="1"/>
    <row r="16586" s="59" customFormat="1" customHeight="1"/>
    <row r="16587" s="59" customFormat="1" customHeight="1"/>
    <row r="16588" s="59" customFormat="1" customHeight="1"/>
    <row r="16589" s="59" customFormat="1" customHeight="1"/>
    <row r="16590" s="59" customFormat="1" customHeight="1"/>
    <row r="16591" s="59" customFormat="1" customHeight="1"/>
    <row r="16592" s="59" customFormat="1" customHeight="1"/>
    <row r="16593" s="59" customFormat="1" customHeight="1"/>
    <row r="16594" s="59" customFormat="1" customHeight="1"/>
    <row r="16595" s="59" customFormat="1" customHeight="1"/>
    <row r="16596" s="59" customFormat="1" customHeight="1"/>
    <row r="16597" s="59" customFormat="1" customHeight="1"/>
    <row r="16598" s="59" customFormat="1" customHeight="1"/>
    <row r="16599" s="59" customFormat="1" customHeight="1"/>
    <row r="16600" s="59" customFormat="1" customHeight="1"/>
    <row r="16601" s="59" customFormat="1" customHeight="1"/>
    <row r="16602" s="59" customFormat="1" customHeight="1"/>
    <row r="16603" s="59" customFormat="1" customHeight="1"/>
    <row r="16604" s="59" customFormat="1" customHeight="1"/>
    <row r="16605" s="59" customFormat="1" customHeight="1"/>
    <row r="16606" s="59" customFormat="1" customHeight="1"/>
    <row r="16607" s="59" customFormat="1" customHeight="1"/>
    <row r="16608" s="59" customFormat="1" customHeight="1"/>
    <row r="16609" s="59" customFormat="1" customHeight="1"/>
    <row r="16610" s="59" customFormat="1" customHeight="1"/>
    <row r="16611" s="59" customFormat="1" customHeight="1"/>
    <row r="16612" s="59" customFormat="1" customHeight="1"/>
    <row r="16613" s="59" customFormat="1" customHeight="1"/>
    <row r="16614" s="59" customFormat="1" customHeight="1"/>
    <row r="16615" s="59" customFormat="1" customHeight="1"/>
    <row r="16616" s="59" customFormat="1" customHeight="1"/>
    <row r="16617" s="59" customFormat="1" customHeight="1"/>
    <row r="16618" s="59" customFormat="1" customHeight="1"/>
    <row r="16619" s="59" customFormat="1" customHeight="1"/>
    <row r="16620" s="59" customFormat="1" customHeight="1"/>
    <row r="16621" s="59" customFormat="1" customHeight="1"/>
    <row r="16622" s="59" customFormat="1" customHeight="1"/>
    <row r="16623" s="59" customFormat="1" customHeight="1"/>
    <row r="16624" s="59" customFormat="1" customHeight="1"/>
    <row r="16625" s="59" customFormat="1" customHeight="1"/>
    <row r="16626" s="59" customFormat="1" customHeight="1"/>
    <row r="16627" s="59" customFormat="1" customHeight="1"/>
    <row r="16628" s="59" customFormat="1" customHeight="1"/>
    <row r="16629" s="59" customFormat="1" customHeight="1"/>
    <row r="16630" s="59" customFormat="1" customHeight="1"/>
    <row r="16631" s="59" customFormat="1" customHeight="1"/>
    <row r="16632" s="59" customFormat="1" customHeight="1"/>
    <row r="16633" s="59" customFormat="1" customHeight="1"/>
    <row r="16634" s="59" customFormat="1" customHeight="1"/>
    <row r="16635" s="59" customFormat="1" customHeight="1"/>
    <row r="16636" s="59" customFormat="1" customHeight="1"/>
    <row r="16637" s="59" customFormat="1" customHeight="1"/>
    <row r="16638" s="59" customFormat="1" customHeight="1"/>
    <row r="16639" s="59" customFormat="1" customHeight="1"/>
    <row r="16640" s="59" customFormat="1" customHeight="1"/>
    <row r="16641" s="59" customFormat="1" customHeight="1"/>
    <row r="16642" s="59" customFormat="1" customHeight="1"/>
    <row r="16643" s="59" customFormat="1" customHeight="1"/>
    <row r="16644" s="59" customFormat="1" customHeight="1"/>
    <row r="16645" s="59" customFormat="1" customHeight="1"/>
    <row r="16646" s="59" customFormat="1" customHeight="1"/>
    <row r="16647" s="59" customFormat="1" customHeight="1"/>
    <row r="16648" s="59" customFormat="1" customHeight="1"/>
    <row r="16649" s="59" customFormat="1" customHeight="1"/>
    <row r="16650" s="59" customFormat="1" customHeight="1"/>
    <row r="16651" s="59" customFormat="1" customHeight="1"/>
    <row r="16652" s="59" customFormat="1" customHeight="1"/>
    <row r="16653" s="59" customFormat="1" customHeight="1"/>
    <row r="16654" s="59" customFormat="1" customHeight="1"/>
    <row r="16655" s="59" customFormat="1" customHeight="1"/>
    <row r="16656" s="59" customFormat="1" customHeight="1"/>
    <row r="16657" s="59" customFormat="1" customHeight="1"/>
    <row r="16658" s="59" customFormat="1" customHeight="1"/>
    <row r="16659" s="59" customFormat="1" customHeight="1"/>
    <row r="16660" s="59" customFormat="1" customHeight="1"/>
    <row r="16661" s="59" customFormat="1" customHeight="1"/>
    <row r="16662" s="59" customFormat="1" customHeight="1"/>
    <row r="16663" s="59" customFormat="1" customHeight="1"/>
    <row r="16664" s="59" customFormat="1" customHeight="1"/>
    <row r="16665" s="59" customFormat="1" customHeight="1"/>
    <row r="16666" s="59" customFormat="1" customHeight="1"/>
    <row r="16667" s="59" customFormat="1" customHeight="1"/>
    <row r="16668" s="59" customFormat="1" customHeight="1"/>
    <row r="16669" s="59" customFormat="1" customHeight="1"/>
    <row r="16670" s="59" customFormat="1" customHeight="1"/>
    <row r="16671" s="59" customFormat="1" customHeight="1"/>
    <row r="16672" s="59" customFormat="1" customHeight="1"/>
    <row r="16673" s="59" customFormat="1" customHeight="1"/>
    <row r="16674" s="59" customFormat="1" customHeight="1"/>
    <row r="16675" s="59" customFormat="1" customHeight="1"/>
    <row r="16676" s="59" customFormat="1" customHeight="1"/>
    <row r="16677" s="59" customFormat="1" customHeight="1"/>
    <row r="16678" s="59" customFormat="1" customHeight="1"/>
    <row r="16679" s="59" customFormat="1" customHeight="1"/>
    <row r="16680" s="59" customFormat="1" customHeight="1"/>
    <row r="16681" s="59" customFormat="1" customHeight="1"/>
    <row r="16682" s="59" customFormat="1" customHeight="1"/>
    <row r="16683" s="59" customFormat="1" customHeight="1"/>
    <row r="16684" s="59" customFormat="1" customHeight="1"/>
    <row r="16685" s="59" customFormat="1" customHeight="1"/>
    <row r="16686" s="59" customFormat="1" customHeight="1"/>
    <row r="16687" s="59" customFormat="1" customHeight="1"/>
    <row r="16688" s="59" customFormat="1" customHeight="1"/>
    <row r="16689" s="59" customFormat="1" customHeight="1"/>
    <row r="16690" s="59" customFormat="1" customHeight="1"/>
    <row r="16691" s="59" customFormat="1" customHeight="1"/>
    <row r="16692" s="59" customFormat="1" customHeight="1"/>
    <row r="16693" s="59" customFormat="1" customHeight="1"/>
    <row r="16694" s="59" customFormat="1" customHeight="1"/>
    <row r="16695" s="59" customFormat="1" customHeight="1"/>
    <row r="16696" s="59" customFormat="1" customHeight="1"/>
    <row r="16697" s="59" customFormat="1" customHeight="1"/>
    <row r="16698" s="59" customFormat="1" customHeight="1"/>
    <row r="16699" s="59" customFormat="1" customHeight="1"/>
    <row r="16700" s="59" customFormat="1" customHeight="1"/>
    <row r="16701" s="59" customFormat="1" customHeight="1"/>
    <row r="16702" s="59" customFormat="1" customHeight="1"/>
    <row r="16703" s="59" customFormat="1" customHeight="1"/>
    <row r="16704" s="59" customFormat="1" customHeight="1"/>
    <row r="16705" s="59" customFormat="1" customHeight="1"/>
    <row r="16706" s="59" customFormat="1" customHeight="1"/>
    <row r="16707" s="59" customFormat="1" customHeight="1"/>
    <row r="16708" s="59" customFormat="1" customHeight="1"/>
    <row r="16709" s="59" customFormat="1" customHeight="1"/>
    <row r="16710" s="59" customFormat="1" customHeight="1"/>
    <row r="16711" s="59" customFormat="1" customHeight="1"/>
    <row r="16712" s="59" customFormat="1" customHeight="1"/>
    <row r="16713" s="59" customFormat="1" customHeight="1"/>
    <row r="16714" s="59" customFormat="1" customHeight="1"/>
    <row r="16715" s="59" customFormat="1" customHeight="1"/>
    <row r="16716" s="59" customFormat="1" customHeight="1"/>
    <row r="16717" s="59" customFormat="1" customHeight="1"/>
    <row r="16718" s="59" customFormat="1" customHeight="1"/>
    <row r="16719" s="59" customFormat="1" customHeight="1"/>
    <row r="16720" s="59" customFormat="1" customHeight="1"/>
    <row r="16721" s="59" customFormat="1" customHeight="1"/>
    <row r="16722" s="59" customFormat="1" customHeight="1"/>
    <row r="16723" s="59" customFormat="1" customHeight="1"/>
    <row r="16724" s="59" customFormat="1" customHeight="1"/>
    <row r="16725" s="59" customFormat="1" customHeight="1"/>
    <row r="16726" s="59" customFormat="1" customHeight="1"/>
    <row r="16727" s="59" customFormat="1" customHeight="1"/>
    <row r="16728" s="59" customFormat="1" customHeight="1"/>
    <row r="16729" s="59" customFormat="1" customHeight="1"/>
    <row r="16730" s="59" customFormat="1" customHeight="1"/>
    <row r="16731" s="59" customFormat="1" customHeight="1"/>
    <row r="16732" s="59" customFormat="1" customHeight="1"/>
    <row r="16733" s="59" customFormat="1" customHeight="1"/>
    <row r="16734" s="59" customFormat="1" customHeight="1"/>
    <row r="16735" s="59" customFormat="1" customHeight="1"/>
    <row r="16736" s="59" customFormat="1" customHeight="1"/>
    <row r="16737" s="59" customFormat="1" customHeight="1"/>
    <row r="16738" s="59" customFormat="1" customHeight="1"/>
    <row r="16739" s="59" customFormat="1" customHeight="1"/>
    <row r="16740" s="59" customFormat="1" customHeight="1"/>
    <row r="16741" s="59" customFormat="1" customHeight="1"/>
    <row r="16742" s="59" customFormat="1" customHeight="1"/>
    <row r="16743" s="59" customFormat="1" customHeight="1"/>
    <row r="16744" s="59" customFormat="1" customHeight="1"/>
    <row r="16745" s="59" customFormat="1" customHeight="1"/>
    <row r="16746" s="59" customFormat="1" customHeight="1"/>
    <row r="16747" s="59" customFormat="1" customHeight="1"/>
    <row r="16748" s="59" customFormat="1" customHeight="1"/>
    <row r="16749" s="59" customFormat="1" customHeight="1"/>
    <row r="16750" s="59" customFormat="1" customHeight="1"/>
    <row r="16751" s="59" customFormat="1" customHeight="1"/>
    <row r="16752" s="59" customFormat="1" customHeight="1"/>
    <row r="16753" s="59" customFormat="1" customHeight="1"/>
    <row r="16754" s="59" customFormat="1" customHeight="1"/>
    <row r="16755" s="59" customFormat="1" customHeight="1"/>
    <row r="16756" s="59" customFormat="1" customHeight="1"/>
    <row r="16757" s="59" customFormat="1" customHeight="1"/>
    <row r="16758" s="59" customFormat="1" customHeight="1"/>
    <row r="16759" s="59" customFormat="1" customHeight="1"/>
    <row r="16760" s="59" customFormat="1" customHeight="1"/>
    <row r="16761" s="59" customFormat="1" customHeight="1"/>
    <row r="16762" s="59" customFormat="1" customHeight="1"/>
    <row r="16763" s="59" customFormat="1" customHeight="1"/>
    <row r="16764" s="59" customFormat="1" customHeight="1"/>
    <row r="16765" s="59" customFormat="1" customHeight="1"/>
    <row r="16766" s="59" customFormat="1" customHeight="1"/>
    <row r="16767" s="59" customFormat="1" customHeight="1"/>
    <row r="16768" s="59" customFormat="1" customHeight="1"/>
    <row r="16769" s="59" customFormat="1" customHeight="1"/>
    <row r="16770" s="59" customFormat="1" customHeight="1"/>
    <row r="16771" s="59" customFormat="1" customHeight="1"/>
    <row r="16772" s="59" customFormat="1" customHeight="1"/>
    <row r="16773" s="59" customFormat="1" customHeight="1"/>
    <row r="16774" s="59" customFormat="1" customHeight="1"/>
    <row r="16775" s="59" customFormat="1" customHeight="1"/>
    <row r="16776" s="59" customFormat="1" customHeight="1"/>
    <row r="16777" s="59" customFormat="1" customHeight="1"/>
    <row r="16778" s="59" customFormat="1" customHeight="1"/>
    <row r="16779" s="59" customFormat="1" customHeight="1"/>
    <row r="16780" s="59" customFormat="1" customHeight="1"/>
    <row r="16781" s="59" customFormat="1" customHeight="1"/>
    <row r="16782" s="59" customFormat="1" customHeight="1"/>
    <row r="16783" s="59" customFormat="1" customHeight="1"/>
    <row r="16784" s="59" customFormat="1" customHeight="1"/>
    <row r="16785" s="59" customFormat="1" customHeight="1"/>
    <row r="16786" s="59" customFormat="1" customHeight="1"/>
    <row r="16787" s="59" customFormat="1" customHeight="1"/>
    <row r="16788" s="59" customFormat="1" customHeight="1"/>
    <row r="16789" s="59" customFormat="1" customHeight="1"/>
    <row r="16790" s="59" customFormat="1" customHeight="1"/>
    <row r="16791" s="59" customFormat="1" customHeight="1"/>
    <row r="16792" s="59" customFormat="1" customHeight="1"/>
    <row r="16793" s="59" customFormat="1" customHeight="1"/>
    <row r="16794" s="59" customFormat="1" customHeight="1"/>
    <row r="16795" s="59" customFormat="1" customHeight="1"/>
    <row r="16796" s="59" customFormat="1" customHeight="1"/>
    <row r="16797" s="59" customFormat="1" customHeight="1"/>
    <row r="16798" s="59" customFormat="1" customHeight="1"/>
    <row r="16799" s="59" customFormat="1" customHeight="1"/>
    <row r="16800" s="59" customFormat="1" customHeight="1"/>
    <row r="16801" s="59" customFormat="1" customHeight="1"/>
    <row r="16802" s="59" customFormat="1" customHeight="1"/>
    <row r="16803" s="59" customFormat="1" customHeight="1"/>
    <row r="16804" s="59" customFormat="1" customHeight="1"/>
    <row r="16805" s="59" customFormat="1" customHeight="1"/>
    <row r="16806" s="59" customFormat="1" customHeight="1"/>
    <row r="16807" s="59" customFormat="1" customHeight="1"/>
    <row r="16808" s="59" customFormat="1" customHeight="1"/>
    <row r="16809" s="59" customFormat="1" customHeight="1"/>
    <row r="16810" s="59" customFormat="1" customHeight="1"/>
    <row r="16811" s="59" customFormat="1" customHeight="1"/>
    <row r="16812" s="59" customFormat="1" customHeight="1"/>
    <row r="16813" s="59" customFormat="1" customHeight="1"/>
    <row r="16814" s="59" customFormat="1" customHeight="1"/>
    <row r="16815" s="59" customFormat="1" customHeight="1"/>
    <row r="16816" s="59" customFormat="1" customHeight="1"/>
    <row r="16817" s="59" customFormat="1" customHeight="1"/>
    <row r="16818" s="59" customFormat="1" customHeight="1"/>
    <row r="16819" s="59" customFormat="1" customHeight="1"/>
    <row r="16820" s="59" customFormat="1" customHeight="1"/>
    <row r="16821" s="59" customFormat="1" customHeight="1"/>
    <row r="16822" s="59" customFormat="1" customHeight="1"/>
    <row r="16823" s="59" customFormat="1" customHeight="1"/>
    <row r="16824" s="59" customFormat="1" customHeight="1"/>
    <row r="16825" s="59" customFormat="1" customHeight="1"/>
    <row r="16826" s="59" customFormat="1" customHeight="1"/>
    <row r="16827" s="59" customFormat="1" customHeight="1"/>
    <row r="16828" s="59" customFormat="1" customHeight="1"/>
    <row r="16829" s="59" customFormat="1" customHeight="1"/>
    <row r="16830" s="59" customFormat="1" customHeight="1"/>
    <row r="16831" s="59" customFormat="1" customHeight="1"/>
    <row r="16832" s="59" customFormat="1" customHeight="1"/>
    <row r="16833" s="59" customFormat="1" customHeight="1"/>
    <row r="16834" s="59" customFormat="1" customHeight="1"/>
    <row r="16835" s="59" customFormat="1" customHeight="1"/>
    <row r="16836" s="59" customFormat="1" customHeight="1"/>
    <row r="16837" s="59" customFormat="1" customHeight="1"/>
    <row r="16838" s="59" customFormat="1" customHeight="1"/>
    <row r="16839" s="59" customFormat="1" customHeight="1"/>
    <row r="16840" s="59" customFormat="1" customHeight="1"/>
    <row r="16841" s="59" customFormat="1" customHeight="1"/>
    <row r="16842" s="59" customFormat="1" customHeight="1"/>
    <row r="16843" s="59" customFormat="1" customHeight="1"/>
    <row r="16844" s="59" customFormat="1" customHeight="1"/>
    <row r="16845" s="59" customFormat="1" customHeight="1"/>
    <row r="16846" s="59" customFormat="1" customHeight="1"/>
    <row r="16847" s="59" customFormat="1" customHeight="1"/>
    <row r="16848" s="59" customFormat="1" customHeight="1"/>
    <row r="16849" s="59" customFormat="1" customHeight="1"/>
    <row r="16850" s="59" customFormat="1" customHeight="1"/>
    <row r="16851" s="59" customFormat="1" customHeight="1"/>
    <row r="16852" s="59" customFormat="1" customHeight="1"/>
    <row r="16853" s="59" customFormat="1" customHeight="1"/>
    <row r="16854" s="59" customFormat="1" customHeight="1"/>
    <row r="16855" s="59" customFormat="1" customHeight="1"/>
    <row r="16856" s="59" customFormat="1" customHeight="1"/>
    <row r="16857" s="59" customFormat="1" customHeight="1"/>
    <row r="16858" s="59" customFormat="1" customHeight="1"/>
    <row r="16859" s="59" customFormat="1" customHeight="1"/>
    <row r="16860" s="59" customFormat="1" customHeight="1"/>
    <row r="16861" s="59" customFormat="1" customHeight="1"/>
    <row r="16862" s="59" customFormat="1" customHeight="1"/>
    <row r="16863" s="59" customFormat="1" customHeight="1"/>
    <row r="16864" s="59" customFormat="1" customHeight="1"/>
    <row r="16865" s="59" customFormat="1" customHeight="1"/>
    <row r="16866" s="59" customFormat="1" customHeight="1"/>
    <row r="16867" s="59" customFormat="1" customHeight="1"/>
    <row r="16868" s="59" customFormat="1" customHeight="1"/>
    <row r="16869" s="59" customFormat="1" customHeight="1"/>
    <row r="16870" s="59" customFormat="1" customHeight="1"/>
    <row r="16871" s="59" customFormat="1" customHeight="1"/>
    <row r="16872" s="59" customFormat="1" customHeight="1"/>
    <row r="16873" s="59" customFormat="1" customHeight="1"/>
    <row r="16874" s="59" customFormat="1" customHeight="1"/>
    <row r="16875" s="59" customFormat="1" customHeight="1"/>
    <row r="16876" s="59" customFormat="1" customHeight="1"/>
    <row r="16877" s="59" customFormat="1" customHeight="1"/>
    <row r="16878" s="59" customFormat="1" customHeight="1"/>
    <row r="16879" s="59" customFormat="1" customHeight="1"/>
    <row r="16880" s="59" customFormat="1" customHeight="1"/>
    <row r="16881" s="59" customFormat="1" customHeight="1"/>
    <row r="16882" s="59" customFormat="1" customHeight="1"/>
    <row r="16883" s="59" customFormat="1" customHeight="1"/>
    <row r="16884" s="59" customFormat="1" customHeight="1"/>
    <row r="16885" s="59" customFormat="1" customHeight="1"/>
    <row r="16886" s="59" customFormat="1" customHeight="1"/>
    <row r="16887" s="59" customFormat="1" customHeight="1"/>
    <row r="16888" s="59" customFormat="1" customHeight="1"/>
    <row r="16889" s="59" customFormat="1" customHeight="1"/>
    <row r="16890" s="59" customFormat="1" customHeight="1"/>
    <row r="16891" s="59" customFormat="1" customHeight="1"/>
    <row r="16892" s="59" customFormat="1" customHeight="1"/>
    <row r="16893" s="59" customFormat="1" customHeight="1"/>
    <row r="16894" s="59" customFormat="1" customHeight="1"/>
    <row r="16895" s="59" customFormat="1" customHeight="1"/>
    <row r="16896" s="59" customFormat="1" customHeight="1"/>
    <row r="16897" s="59" customFormat="1" customHeight="1"/>
    <row r="16898" s="59" customFormat="1" customHeight="1"/>
    <row r="16899" s="59" customFormat="1" customHeight="1"/>
    <row r="16900" s="59" customFormat="1" customHeight="1"/>
    <row r="16901" s="59" customFormat="1" customHeight="1"/>
    <row r="16902" s="59" customFormat="1" customHeight="1"/>
    <row r="16903" s="59" customFormat="1" customHeight="1"/>
    <row r="16904" s="59" customFormat="1" customHeight="1"/>
    <row r="16905" s="59" customFormat="1" customHeight="1"/>
    <row r="16906" s="59" customFormat="1" customHeight="1"/>
    <row r="16907" s="59" customFormat="1" customHeight="1"/>
    <row r="16908" s="59" customFormat="1" customHeight="1"/>
    <row r="16909" s="59" customFormat="1" customHeight="1"/>
    <row r="16910" s="59" customFormat="1" customHeight="1"/>
    <row r="16911" s="59" customFormat="1" customHeight="1"/>
    <row r="16912" s="59" customFormat="1" customHeight="1"/>
    <row r="16913" s="59" customFormat="1" customHeight="1"/>
    <row r="16914" s="59" customFormat="1" customHeight="1"/>
    <row r="16915" s="59" customFormat="1" customHeight="1"/>
    <row r="16916" s="59" customFormat="1" customHeight="1"/>
    <row r="16917" s="59" customFormat="1" customHeight="1"/>
    <row r="16918" s="59" customFormat="1" customHeight="1"/>
    <row r="16919" s="59" customFormat="1" customHeight="1"/>
    <row r="16920" s="59" customFormat="1" customHeight="1"/>
    <row r="16921" s="59" customFormat="1" customHeight="1"/>
    <row r="16922" s="59" customFormat="1" customHeight="1"/>
    <row r="16923" s="59" customFormat="1" customHeight="1"/>
    <row r="16924" s="59" customFormat="1" customHeight="1"/>
    <row r="16925" s="59" customFormat="1" customHeight="1"/>
    <row r="16926" s="59" customFormat="1" customHeight="1"/>
    <row r="16927" s="59" customFormat="1" customHeight="1"/>
    <row r="16928" s="59" customFormat="1" customHeight="1"/>
    <row r="16929" s="59" customFormat="1" customHeight="1"/>
    <row r="16930" s="59" customFormat="1" customHeight="1"/>
    <row r="16931" s="59" customFormat="1" customHeight="1"/>
    <row r="16932" s="59" customFormat="1" customHeight="1"/>
    <row r="16933" s="59" customFormat="1" customHeight="1"/>
    <row r="16934" s="59" customFormat="1" customHeight="1"/>
    <row r="16935" s="59" customFormat="1" customHeight="1"/>
    <row r="16936" s="59" customFormat="1" customHeight="1"/>
    <row r="16937" s="59" customFormat="1" customHeight="1"/>
    <row r="16938" s="59" customFormat="1" customHeight="1"/>
    <row r="16939" s="59" customFormat="1" customHeight="1"/>
    <row r="16940" s="59" customFormat="1" customHeight="1"/>
    <row r="16941" s="59" customFormat="1" customHeight="1"/>
    <row r="16942" s="59" customFormat="1" customHeight="1"/>
    <row r="16943" s="59" customFormat="1" customHeight="1"/>
    <row r="16944" s="59" customFormat="1" customHeight="1"/>
    <row r="16945" s="59" customFormat="1" customHeight="1"/>
    <row r="16946" s="59" customFormat="1" customHeight="1"/>
    <row r="16947" s="59" customFormat="1" customHeight="1"/>
    <row r="16948" s="59" customFormat="1" customHeight="1"/>
    <row r="16949" s="59" customFormat="1" customHeight="1"/>
    <row r="16950" s="59" customFormat="1" customHeight="1"/>
    <row r="16951" s="59" customFormat="1" customHeight="1"/>
    <row r="16952" s="59" customFormat="1" customHeight="1"/>
    <row r="16953" s="59" customFormat="1" customHeight="1"/>
    <row r="16954" s="59" customFormat="1" customHeight="1"/>
    <row r="16955" s="59" customFormat="1" customHeight="1"/>
    <row r="16956" s="59" customFormat="1" customHeight="1"/>
    <row r="16957" s="59" customFormat="1" customHeight="1"/>
    <row r="16958" s="59" customFormat="1" customHeight="1"/>
    <row r="16959" s="59" customFormat="1" customHeight="1"/>
    <row r="16960" s="59" customFormat="1" customHeight="1"/>
    <row r="16961" s="59" customFormat="1" customHeight="1"/>
    <row r="16962" s="59" customFormat="1" customHeight="1"/>
    <row r="16963" s="59" customFormat="1" customHeight="1"/>
    <row r="16964" s="59" customFormat="1" customHeight="1"/>
    <row r="16965" s="59" customFormat="1" customHeight="1"/>
    <row r="16966" s="59" customFormat="1" customHeight="1"/>
    <row r="16967" s="59" customFormat="1" customHeight="1"/>
    <row r="16968" s="59" customFormat="1" customHeight="1"/>
    <row r="16969" s="59" customFormat="1" customHeight="1"/>
    <row r="16970" s="59" customFormat="1" customHeight="1"/>
    <row r="16971" s="59" customFormat="1" customHeight="1"/>
    <row r="16972" s="59" customFormat="1" customHeight="1"/>
    <row r="16973" s="59" customFormat="1" customHeight="1"/>
    <row r="16974" s="59" customFormat="1" customHeight="1"/>
    <row r="16975" s="59" customFormat="1" customHeight="1"/>
    <row r="16976" s="59" customFormat="1" customHeight="1"/>
    <row r="16977" s="59" customFormat="1" customHeight="1"/>
    <row r="16978" s="59" customFormat="1" customHeight="1"/>
    <row r="16979" s="59" customFormat="1" customHeight="1"/>
    <row r="16980" s="59" customFormat="1" customHeight="1"/>
    <row r="16981" s="59" customFormat="1" customHeight="1"/>
    <row r="16982" s="59" customFormat="1" customHeight="1"/>
    <row r="16983" s="59" customFormat="1" customHeight="1"/>
    <row r="16984" s="59" customFormat="1" customHeight="1"/>
    <row r="16985" s="59" customFormat="1" customHeight="1"/>
    <row r="16986" s="59" customFormat="1" customHeight="1"/>
    <row r="16987" s="59" customFormat="1" customHeight="1"/>
    <row r="16988" s="59" customFormat="1" customHeight="1"/>
    <row r="16989" s="59" customFormat="1" customHeight="1"/>
    <row r="16990" s="59" customFormat="1" customHeight="1"/>
    <row r="16991" s="59" customFormat="1" customHeight="1"/>
    <row r="16992" s="59" customFormat="1" customHeight="1"/>
    <row r="16993" s="59" customFormat="1" customHeight="1"/>
    <row r="16994" s="59" customFormat="1" customHeight="1"/>
    <row r="16995" s="59" customFormat="1" customHeight="1"/>
    <row r="16996" s="59" customFormat="1" customHeight="1"/>
    <row r="16997" s="59" customFormat="1" customHeight="1"/>
    <row r="16998" s="59" customFormat="1" customHeight="1"/>
    <row r="16999" s="59" customFormat="1" customHeight="1"/>
    <row r="17000" s="59" customFormat="1" customHeight="1"/>
    <row r="17001" s="59" customFormat="1" customHeight="1"/>
    <row r="17002" s="59" customFormat="1" customHeight="1"/>
    <row r="17003" s="59" customFormat="1" customHeight="1"/>
    <row r="17004" s="59" customFormat="1" customHeight="1"/>
    <row r="17005" s="59" customFormat="1" customHeight="1"/>
    <row r="17006" s="59" customFormat="1" customHeight="1"/>
    <row r="17007" s="59" customFormat="1" customHeight="1"/>
    <row r="17008" s="59" customFormat="1" customHeight="1"/>
    <row r="17009" s="59" customFormat="1" customHeight="1"/>
    <row r="17010" s="59" customFormat="1" customHeight="1"/>
    <row r="17011" s="59" customFormat="1" customHeight="1"/>
    <row r="17012" s="59" customFormat="1" customHeight="1"/>
    <row r="17013" s="59" customFormat="1" customHeight="1"/>
    <row r="17014" s="59" customFormat="1" customHeight="1"/>
    <row r="17015" s="59" customFormat="1" customHeight="1"/>
    <row r="17016" s="59" customFormat="1" customHeight="1"/>
    <row r="17017" s="59" customFormat="1" customHeight="1"/>
    <row r="17018" s="59" customFormat="1" customHeight="1"/>
    <row r="17019" s="59" customFormat="1" customHeight="1"/>
    <row r="17020" s="59" customFormat="1" customHeight="1"/>
    <row r="17021" s="59" customFormat="1" customHeight="1"/>
    <row r="17022" s="59" customFormat="1" customHeight="1"/>
    <row r="17023" s="59" customFormat="1" customHeight="1"/>
    <row r="17024" s="59" customFormat="1" customHeight="1"/>
    <row r="17025" s="59" customFormat="1" customHeight="1"/>
    <row r="17026" s="59" customFormat="1" customHeight="1"/>
    <row r="17027" s="59" customFormat="1" customHeight="1"/>
    <row r="17028" s="59" customFormat="1" customHeight="1"/>
    <row r="17029" s="59" customFormat="1" customHeight="1"/>
    <row r="17030" s="59" customFormat="1" customHeight="1"/>
    <row r="17031" s="59" customFormat="1" customHeight="1"/>
    <row r="17032" s="59" customFormat="1" customHeight="1"/>
    <row r="17033" s="59" customFormat="1" customHeight="1"/>
    <row r="17034" s="59" customFormat="1" customHeight="1"/>
    <row r="17035" s="59" customFormat="1" customHeight="1"/>
    <row r="17036" s="59" customFormat="1" customHeight="1"/>
    <row r="17037" s="59" customFormat="1" customHeight="1"/>
    <row r="17038" s="59" customFormat="1" customHeight="1"/>
    <row r="17039" s="59" customFormat="1" customHeight="1"/>
    <row r="17040" s="59" customFormat="1" customHeight="1"/>
    <row r="17041" s="59" customFormat="1" customHeight="1"/>
    <row r="17042" s="59" customFormat="1" customHeight="1"/>
    <row r="17043" s="59" customFormat="1" customHeight="1"/>
    <row r="17044" s="59" customFormat="1" customHeight="1"/>
    <row r="17045" s="59" customFormat="1" customHeight="1"/>
    <row r="17046" s="59" customFormat="1" customHeight="1"/>
    <row r="17047" s="59" customFormat="1" customHeight="1"/>
    <row r="17048" s="59" customFormat="1" customHeight="1"/>
    <row r="17049" s="59" customFormat="1" customHeight="1"/>
    <row r="17050" s="59" customFormat="1" customHeight="1"/>
    <row r="17051" s="59" customFormat="1" customHeight="1"/>
    <row r="17052" s="59" customFormat="1" customHeight="1"/>
    <row r="17053" s="59" customFormat="1" customHeight="1"/>
    <row r="17054" s="59" customFormat="1" customHeight="1"/>
    <row r="17055" s="59" customFormat="1" customHeight="1"/>
    <row r="17056" s="59" customFormat="1" customHeight="1"/>
    <row r="17057" s="59" customFormat="1" customHeight="1"/>
    <row r="17058" s="59" customFormat="1" customHeight="1"/>
    <row r="17059" s="59" customFormat="1" customHeight="1"/>
    <row r="17060" s="59" customFormat="1" customHeight="1"/>
    <row r="17061" s="59" customFormat="1" customHeight="1"/>
    <row r="17062" s="59" customFormat="1" customHeight="1"/>
    <row r="17063" s="59" customFormat="1" customHeight="1"/>
    <row r="17064" s="59" customFormat="1" customHeight="1"/>
    <row r="17065" s="59" customFormat="1" customHeight="1"/>
    <row r="17066" s="59" customFormat="1" customHeight="1"/>
    <row r="17067" s="59" customFormat="1" customHeight="1"/>
    <row r="17068" s="59" customFormat="1" customHeight="1"/>
    <row r="17069" s="59" customFormat="1" customHeight="1"/>
    <row r="17070" s="59" customFormat="1" customHeight="1"/>
    <row r="17071" s="59" customFormat="1" customHeight="1"/>
    <row r="17072" s="59" customFormat="1" customHeight="1"/>
    <row r="17073" s="59" customFormat="1" customHeight="1"/>
    <row r="17074" s="59" customFormat="1" customHeight="1"/>
    <row r="17075" s="59" customFormat="1" customHeight="1"/>
    <row r="17076" s="59" customFormat="1" customHeight="1"/>
    <row r="17077" s="59" customFormat="1" customHeight="1"/>
    <row r="17078" s="59" customFormat="1" customHeight="1"/>
    <row r="17079" s="59" customFormat="1" customHeight="1"/>
    <row r="17080" s="59" customFormat="1" customHeight="1"/>
    <row r="17081" s="59" customFormat="1" customHeight="1"/>
    <row r="17082" s="59" customFormat="1" customHeight="1"/>
    <row r="17083" s="59" customFormat="1" customHeight="1"/>
    <row r="17084" s="59" customFormat="1" customHeight="1"/>
    <row r="17085" s="59" customFormat="1" customHeight="1"/>
    <row r="17086" s="59" customFormat="1" customHeight="1"/>
    <row r="17087" s="59" customFormat="1" customHeight="1"/>
    <row r="17088" s="59" customFormat="1" customHeight="1"/>
    <row r="17089" s="59" customFormat="1" customHeight="1"/>
    <row r="17090" s="59" customFormat="1" customHeight="1"/>
    <row r="17091" s="59" customFormat="1" customHeight="1"/>
    <row r="17092" s="59" customFormat="1" customHeight="1"/>
    <row r="17093" s="59" customFormat="1" customHeight="1"/>
    <row r="17094" s="59" customFormat="1" customHeight="1"/>
    <row r="17095" s="59" customFormat="1" customHeight="1"/>
    <row r="17096" s="59" customFormat="1" customHeight="1"/>
    <row r="17097" s="59" customFormat="1" customHeight="1"/>
    <row r="17098" s="59" customFormat="1" customHeight="1"/>
    <row r="17099" s="59" customFormat="1" customHeight="1"/>
    <row r="17100" s="59" customFormat="1" customHeight="1"/>
    <row r="17101" s="59" customFormat="1" customHeight="1"/>
    <row r="17102" s="59" customFormat="1" customHeight="1"/>
    <row r="17103" s="59" customFormat="1" customHeight="1"/>
    <row r="17104" s="59" customFormat="1" customHeight="1"/>
    <row r="17105" s="59" customFormat="1" customHeight="1"/>
    <row r="17106" s="59" customFormat="1" customHeight="1"/>
    <row r="17107" s="59" customFormat="1" customHeight="1"/>
    <row r="17108" s="59" customFormat="1" customHeight="1"/>
    <row r="17109" s="59" customFormat="1" customHeight="1"/>
    <row r="17110" s="59" customFormat="1" customHeight="1"/>
    <row r="17111" s="59" customFormat="1" customHeight="1"/>
    <row r="17112" s="59" customFormat="1" customHeight="1"/>
    <row r="17113" s="59" customFormat="1" customHeight="1"/>
    <row r="17114" s="59" customFormat="1" customHeight="1"/>
    <row r="17115" s="59" customFormat="1" customHeight="1"/>
    <row r="17116" s="59" customFormat="1" customHeight="1"/>
    <row r="17117" s="59" customFormat="1" customHeight="1"/>
    <row r="17118" s="59" customFormat="1" customHeight="1"/>
    <row r="17119" s="59" customFormat="1" customHeight="1"/>
    <row r="17120" s="59" customFormat="1" customHeight="1"/>
    <row r="17121" s="59" customFormat="1" customHeight="1"/>
    <row r="17122" s="59" customFormat="1" customHeight="1"/>
    <row r="17123" s="59" customFormat="1" customHeight="1"/>
    <row r="17124" s="59" customFormat="1" customHeight="1"/>
    <row r="17125" s="59" customFormat="1" customHeight="1"/>
    <row r="17126" s="59" customFormat="1" customHeight="1"/>
    <row r="17127" s="59" customFormat="1" customHeight="1"/>
    <row r="17128" s="59" customFormat="1" customHeight="1"/>
    <row r="17129" s="59" customFormat="1" customHeight="1"/>
    <row r="17130" s="59" customFormat="1" customHeight="1"/>
    <row r="17131" s="59" customFormat="1" customHeight="1"/>
    <row r="17132" s="59" customFormat="1" customHeight="1"/>
    <row r="17133" s="59" customFormat="1" customHeight="1"/>
    <row r="17134" s="59" customFormat="1" customHeight="1"/>
    <row r="17135" s="59" customFormat="1" customHeight="1"/>
    <row r="17136" s="59" customFormat="1" customHeight="1"/>
    <row r="17137" s="59" customFormat="1" customHeight="1"/>
    <row r="17138" s="59" customFormat="1" customHeight="1"/>
    <row r="17139" s="59" customFormat="1" customHeight="1"/>
    <row r="17140" s="59" customFormat="1" customHeight="1"/>
    <row r="17141" s="59" customFormat="1" customHeight="1"/>
    <row r="17142" s="59" customFormat="1" customHeight="1"/>
    <row r="17143" s="59" customFormat="1" customHeight="1"/>
    <row r="17144" s="59" customFormat="1" customHeight="1"/>
    <row r="17145" s="59" customFormat="1" customHeight="1"/>
    <row r="17146" s="59" customFormat="1" customHeight="1"/>
    <row r="17147" s="59" customFormat="1" customHeight="1"/>
    <row r="17148" s="59" customFormat="1" customHeight="1"/>
    <row r="17149" s="59" customFormat="1" customHeight="1"/>
    <row r="17150" s="59" customFormat="1" customHeight="1"/>
    <row r="17151" s="59" customFormat="1" customHeight="1"/>
    <row r="17152" s="59" customFormat="1" customHeight="1"/>
    <row r="17153" s="59" customFormat="1" customHeight="1"/>
    <row r="17154" s="59" customFormat="1" customHeight="1"/>
    <row r="17155" s="59" customFormat="1" customHeight="1"/>
    <row r="17156" s="59" customFormat="1" customHeight="1"/>
    <row r="17157" s="59" customFormat="1" customHeight="1"/>
    <row r="17158" s="59" customFormat="1" customHeight="1"/>
    <row r="17159" s="59" customFormat="1" customHeight="1"/>
    <row r="17160" s="59" customFormat="1" customHeight="1"/>
    <row r="17161" s="59" customFormat="1" customHeight="1"/>
    <row r="17162" s="59" customFormat="1" customHeight="1"/>
    <row r="17163" s="59" customFormat="1" customHeight="1"/>
    <row r="17164" s="59" customFormat="1" customHeight="1"/>
    <row r="17165" s="59" customFormat="1" customHeight="1"/>
    <row r="17166" s="59" customFormat="1" customHeight="1"/>
    <row r="17167" s="59" customFormat="1" customHeight="1"/>
    <row r="17168" s="59" customFormat="1" customHeight="1"/>
    <row r="17169" s="59" customFormat="1" customHeight="1"/>
    <row r="17170" s="59" customFormat="1" customHeight="1"/>
    <row r="17171" s="59" customFormat="1" customHeight="1"/>
    <row r="17172" s="59" customFormat="1" customHeight="1"/>
    <row r="17173" s="59" customFormat="1" customHeight="1"/>
    <row r="17174" s="59" customFormat="1" customHeight="1"/>
    <row r="17175" s="59" customFormat="1" customHeight="1"/>
    <row r="17176" s="59" customFormat="1" customHeight="1"/>
    <row r="17177" s="59" customFormat="1" customHeight="1"/>
    <row r="17178" s="59" customFormat="1" customHeight="1"/>
    <row r="17179" s="59" customFormat="1" customHeight="1"/>
    <row r="17180" s="59" customFormat="1" customHeight="1"/>
    <row r="17181" s="59" customFormat="1" customHeight="1"/>
    <row r="17182" s="59" customFormat="1" customHeight="1"/>
    <row r="17183" s="59" customFormat="1" customHeight="1"/>
    <row r="17184" s="59" customFormat="1" customHeight="1"/>
    <row r="17185" s="59" customFormat="1" customHeight="1"/>
    <row r="17186" s="59" customFormat="1" customHeight="1"/>
    <row r="17187" s="59" customFormat="1" customHeight="1"/>
    <row r="17188" s="59" customFormat="1" customHeight="1"/>
    <row r="17189" s="59" customFormat="1" customHeight="1"/>
    <row r="17190" s="59" customFormat="1" customHeight="1"/>
    <row r="17191" s="59" customFormat="1" customHeight="1"/>
    <row r="17192" s="59" customFormat="1" customHeight="1"/>
    <row r="17193" s="59" customFormat="1" customHeight="1"/>
    <row r="17194" s="59" customFormat="1" customHeight="1"/>
    <row r="17195" s="59" customFormat="1" customHeight="1"/>
    <row r="17196" s="59" customFormat="1" customHeight="1"/>
    <row r="17197" s="59" customFormat="1" customHeight="1"/>
    <row r="17198" s="59" customFormat="1" customHeight="1"/>
    <row r="17199" s="59" customFormat="1" customHeight="1"/>
    <row r="17200" s="59" customFormat="1" customHeight="1"/>
    <row r="17201" s="59" customFormat="1" customHeight="1"/>
    <row r="17202" s="59" customFormat="1" customHeight="1"/>
    <row r="17203" s="59" customFormat="1" customHeight="1"/>
    <row r="17204" s="59" customFormat="1" customHeight="1"/>
    <row r="17205" s="59" customFormat="1" customHeight="1"/>
    <row r="17206" s="59" customFormat="1" customHeight="1"/>
    <row r="17207" s="59" customFormat="1" customHeight="1"/>
    <row r="17208" s="59" customFormat="1" customHeight="1"/>
    <row r="17209" s="59" customFormat="1" customHeight="1"/>
    <row r="17210" s="59" customFormat="1" customHeight="1"/>
    <row r="17211" s="59" customFormat="1" customHeight="1"/>
    <row r="17212" s="59" customFormat="1" customHeight="1"/>
    <row r="17213" s="59" customFormat="1" customHeight="1"/>
    <row r="17214" s="59" customFormat="1" customHeight="1"/>
    <row r="17215" s="59" customFormat="1" customHeight="1"/>
    <row r="17216" s="59" customFormat="1" customHeight="1"/>
    <row r="17217" s="59" customFormat="1" customHeight="1"/>
    <row r="17218" s="59" customFormat="1" customHeight="1"/>
    <row r="17219" s="59" customFormat="1" customHeight="1"/>
    <row r="17220" s="59" customFormat="1" customHeight="1"/>
    <row r="17221" s="59" customFormat="1" customHeight="1"/>
    <row r="17222" s="59" customFormat="1" customHeight="1"/>
    <row r="17223" s="59" customFormat="1" customHeight="1"/>
    <row r="17224" s="59" customFormat="1" customHeight="1"/>
    <row r="17225" s="59" customFormat="1" customHeight="1"/>
    <row r="17226" s="59" customFormat="1" customHeight="1"/>
    <row r="17227" s="59" customFormat="1" customHeight="1"/>
    <row r="17228" s="59" customFormat="1" customHeight="1"/>
    <row r="17229" s="59" customFormat="1" customHeight="1"/>
    <row r="17230" s="59" customFormat="1" customHeight="1"/>
    <row r="17231" s="59" customFormat="1" customHeight="1"/>
    <row r="17232" s="59" customFormat="1" customHeight="1"/>
    <row r="17233" s="59" customFormat="1" customHeight="1"/>
    <row r="17234" s="59" customFormat="1" customHeight="1"/>
    <row r="17235" s="59" customFormat="1" customHeight="1"/>
    <row r="17236" s="59" customFormat="1" customHeight="1"/>
    <row r="17237" s="59" customFormat="1" customHeight="1"/>
    <row r="17238" s="59" customFormat="1" customHeight="1"/>
    <row r="17239" s="59" customFormat="1" customHeight="1"/>
    <row r="17240" s="59" customFormat="1" customHeight="1"/>
    <row r="17241" s="59" customFormat="1" customHeight="1"/>
    <row r="17242" s="59" customFormat="1" customHeight="1"/>
    <row r="17243" s="59" customFormat="1" customHeight="1"/>
    <row r="17244" s="59" customFormat="1" customHeight="1"/>
    <row r="17245" s="59" customFormat="1" customHeight="1"/>
    <row r="17246" s="59" customFormat="1" customHeight="1"/>
    <row r="17247" s="59" customFormat="1" customHeight="1"/>
    <row r="17248" s="59" customFormat="1" customHeight="1"/>
    <row r="17249" s="59" customFormat="1" customHeight="1"/>
    <row r="17250" s="59" customFormat="1" customHeight="1"/>
    <row r="17251" s="59" customFormat="1" customHeight="1"/>
    <row r="17252" s="59" customFormat="1" customHeight="1"/>
    <row r="17253" s="59" customFormat="1" customHeight="1"/>
    <row r="17254" s="59" customFormat="1" customHeight="1"/>
    <row r="17255" s="59" customFormat="1" customHeight="1"/>
    <row r="17256" s="59" customFormat="1" customHeight="1"/>
    <row r="17257" s="59" customFormat="1" customHeight="1"/>
    <row r="17258" s="59" customFormat="1" customHeight="1"/>
    <row r="17259" s="59" customFormat="1" customHeight="1"/>
    <row r="17260" s="59" customFormat="1" customHeight="1"/>
    <row r="17261" s="59" customFormat="1" customHeight="1"/>
    <row r="17262" s="59" customFormat="1" customHeight="1"/>
    <row r="17263" s="59" customFormat="1" customHeight="1"/>
    <row r="17264" s="59" customFormat="1" customHeight="1"/>
    <row r="17265" s="59" customFormat="1" customHeight="1"/>
    <row r="17266" s="59" customFormat="1" customHeight="1"/>
    <row r="17267" s="59" customFormat="1" customHeight="1"/>
    <row r="17268" s="59" customFormat="1" customHeight="1"/>
    <row r="17269" s="59" customFormat="1" customHeight="1"/>
    <row r="17270" s="59" customFormat="1" customHeight="1"/>
    <row r="17271" s="59" customFormat="1" customHeight="1"/>
    <row r="17272" s="59" customFormat="1" customHeight="1"/>
    <row r="17273" s="59" customFormat="1" customHeight="1"/>
    <row r="17274" s="59" customFormat="1" customHeight="1"/>
    <row r="17275" s="59" customFormat="1" customHeight="1"/>
    <row r="17276" s="59" customFormat="1" customHeight="1"/>
    <row r="17277" s="59" customFormat="1" customHeight="1"/>
    <row r="17278" s="59" customFormat="1" customHeight="1"/>
    <row r="17279" s="59" customFormat="1" customHeight="1"/>
    <row r="17280" s="59" customFormat="1" customHeight="1"/>
    <row r="17281" s="59" customFormat="1" customHeight="1"/>
    <row r="17282" s="59" customFormat="1" customHeight="1"/>
    <row r="17283" s="59" customFormat="1" customHeight="1"/>
    <row r="17284" s="59" customFormat="1" customHeight="1"/>
    <row r="17285" s="59" customFormat="1" customHeight="1"/>
    <row r="17286" s="59" customFormat="1" customHeight="1"/>
    <row r="17287" s="59" customFormat="1" customHeight="1"/>
    <row r="17288" s="59" customFormat="1" customHeight="1"/>
    <row r="17289" s="59" customFormat="1" customHeight="1"/>
    <row r="17290" s="59" customFormat="1" customHeight="1"/>
    <row r="17291" s="59" customFormat="1" customHeight="1"/>
    <row r="17292" s="59" customFormat="1" customHeight="1"/>
    <row r="17293" s="59" customFormat="1" customHeight="1"/>
    <row r="17294" s="59" customFormat="1" customHeight="1"/>
    <row r="17295" s="59" customFormat="1" customHeight="1"/>
    <row r="17296" s="59" customFormat="1" customHeight="1"/>
    <row r="17297" s="59" customFormat="1" customHeight="1"/>
    <row r="17298" s="59" customFormat="1" customHeight="1"/>
    <row r="17299" s="59" customFormat="1" customHeight="1"/>
    <row r="17300" s="59" customFormat="1" customHeight="1"/>
    <row r="17301" s="59" customFormat="1" customHeight="1"/>
    <row r="17302" s="59" customFormat="1" customHeight="1"/>
    <row r="17303" s="59" customFormat="1" customHeight="1"/>
    <row r="17304" s="59" customFormat="1" customHeight="1"/>
    <row r="17305" s="59" customFormat="1" customHeight="1"/>
    <row r="17306" s="59" customFormat="1" customHeight="1"/>
    <row r="17307" s="59" customFormat="1" customHeight="1"/>
    <row r="17308" s="59" customFormat="1" customHeight="1"/>
    <row r="17309" s="59" customFormat="1" customHeight="1"/>
    <row r="17310" s="59" customFormat="1" customHeight="1"/>
    <row r="17311" s="59" customFormat="1" customHeight="1"/>
    <row r="17312" s="59" customFormat="1" customHeight="1"/>
    <row r="17313" s="59" customFormat="1" customHeight="1"/>
    <row r="17314" s="59" customFormat="1" customHeight="1"/>
    <row r="17315" s="59" customFormat="1" customHeight="1"/>
    <row r="17316" s="59" customFormat="1" customHeight="1"/>
    <row r="17317" s="59" customFormat="1" customHeight="1"/>
    <row r="17318" s="59" customFormat="1" customHeight="1"/>
    <row r="17319" s="59" customFormat="1" customHeight="1"/>
    <row r="17320" s="59" customFormat="1" customHeight="1"/>
    <row r="17321" s="59" customFormat="1" customHeight="1"/>
    <row r="17322" s="59" customFormat="1" customHeight="1"/>
    <row r="17323" s="59" customFormat="1" customHeight="1"/>
    <row r="17324" s="59" customFormat="1" customHeight="1"/>
    <row r="17325" s="59" customFormat="1" customHeight="1"/>
    <row r="17326" s="59" customFormat="1" customHeight="1"/>
    <row r="17327" s="59" customFormat="1" customHeight="1"/>
    <row r="17328" s="59" customFormat="1" customHeight="1"/>
    <row r="17329" s="59" customFormat="1" customHeight="1"/>
    <row r="17330" s="59" customFormat="1" customHeight="1"/>
    <row r="17331" s="59" customFormat="1" customHeight="1"/>
    <row r="17332" s="59" customFormat="1" customHeight="1"/>
    <row r="17333" s="59" customFormat="1" customHeight="1"/>
    <row r="17334" s="59" customFormat="1" customHeight="1"/>
    <row r="17335" s="59" customFormat="1" customHeight="1"/>
    <row r="17336" s="59" customFormat="1" customHeight="1"/>
    <row r="17337" s="59" customFormat="1" customHeight="1"/>
    <row r="17338" s="59" customFormat="1" customHeight="1"/>
    <row r="17339" s="59" customFormat="1" customHeight="1"/>
    <row r="17340" s="59" customFormat="1" customHeight="1"/>
    <row r="17341" s="59" customFormat="1" customHeight="1"/>
    <row r="17342" s="59" customFormat="1" customHeight="1"/>
    <row r="17343" s="59" customFormat="1" customHeight="1"/>
    <row r="17344" s="59" customFormat="1" customHeight="1"/>
    <row r="17345" s="59" customFormat="1" customHeight="1"/>
    <row r="17346" s="59" customFormat="1" customHeight="1"/>
    <row r="17347" s="59" customFormat="1" customHeight="1"/>
    <row r="17348" s="59" customFormat="1" customHeight="1"/>
    <row r="17349" s="59" customFormat="1" customHeight="1"/>
    <row r="17350" s="59" customFormat="1" customHeight="1"/>
    <row r="17351" s="59" customFormat="1" customHeight="1"/>
    <row r="17352" s="59" customFormat="1" customHeight="1"/>
    <row r="17353" s="59" customFormat="1" customHeight="1"/>
    <row r="17354" s="59" customFormat="1" customHeight="1"/>
    <row r="17355" s="59" customFormat="1" customHeight="1"/>
    <row r="17356" s="59" customFormat="1" customHeight="1"/>
    <row r="17357" s="59" customFormat="1" customHeight="1"/>
    <row r="17358" s="59" customFormat="1" customHeight="1"/>
    <row r="17359" s="59" customFormat="1" customHeight="1"/>
    <row r="17360" s="59" customFormat="1" customHeight="1"/>
    <row r="17361" s="59" customFormat="1" customHeight="1"/>
    <row r="17362" s="59" customFormat="1" customHeight="1"/>
    <row r="17363" s="59" customFormat="1" customHeight="1"/>
    <row r="17364" s="59" customFormat="1" customHeight="1"/>
    <row r="17365" s="59" customFormat="1" customHeight="1"/>
    <row r="17366" s="59" customFormat="1" customHeight="1"/>
    <row r="17367" s="59" customFormat="1" customHeight="1"/>
    <row r="17368" s="59" customFormat="1" customHeight="1"/>
    <row r="17369" s="59" customFormat="1" customHeight="1"/>
    <row r="17370" s="59" customFormat="1" customHeight="1"/>
    <row r="17371" s="59" customFormat="1" customHeight="1"/>
    <row r="17372" s="59" customFormat="1" customHeight="1"/>
    <row r="17373" s="59" customFormat="1" customHeight="1"/>
    <row r="17374" s="59" customFormat="1" customHeight="1"/>
    <row r="17375" s="59" customFormat="1" customHeight="1"/>
    <row r="17376" s="59" customFormat="1" customHeight="1"/>
    <row r="17377" s="59" customFormat="1" customHeight="1"/>
    <row r="17378" s="59" customFormat="1" customHeight="1"/>
    <row r="17379" s="59" customFormat="1" customHeight="1"/>
    <row r="17380" s="59" customFormat="1" customHeight="1"/>
    <row r="17381" s="59" customFormat="1" customHeight="1"/>
    <row r="17382" s="59" customFormat="1" customHeight="1"/>
    <row r="17383" s="59" customFormat="1" customHeight="1"/>
    <row r="17384" s="59" customFormat="1" customHeight="1"/>
    <row r="17385" s="59" customFormat="1" customHeight="1"/>
    <row r="17386" s="59" customFormat="1" customHeight="1"/>
    <row r="17387" s="59" customFormat="1" customHeight="1"/>
    <row r="17388" s="59" customFormat="1" customHeight="1"/>
    <row r="17389" s="59" customFormat="1" customHeight="1"/>
    <row r="17390" s="59" customFormat="1" customHeight="1"/>
    <row r="17391" s="59" customFormat="1" customHeight="1"/>
    <row r="17392" s="59" customFormat="1" customHeight="1"/>
    <row r="17393" s="59" customFormat="1" customHeight="1"/>
    <row r="17394" s="59" customFormat="1" customHeight="1"/>
    <row r="17395" s="59" customFormat="1" customHeight="1"/>
    <row r="17396" s="59" customFormat="1" customHeight="1"/>
    <row r="17397" s="59" customFormat="1" customHeight="1"/>
    <row r="17398" s="59" customFormat="1" customHeight="1"/>
    <row r="17399" s="59" customFormat="1" customHeight="1"/>
    <row r="17400" s="59" customFormat="1" customHeight="1"/>
    <row r="17401" s="59" customFormat="1" customHeight="1"/>
    <row r="17402" s="59" customFormat="1" customHeight="1"/>
    <row r="17403" s="59" customFormat="1" customHeight="1"/>
    <row r="17404" s="59" customFormat="1" customHeight="1"/>
    <row r="17405" s="59" customFormat="1" customHeight="1"/>
    <row r="17406" s="59" customFormat="1" customHeight="1"/>
    <row r="17407" s="59" customFormat="1" customHeight="1"/>
    <row r="17408" s="59" customFormat="1" customHeight="1"/>
    <row r="17409" s="59" customFormat="1" customHeight="1"/>
    <row r="17410" s="59" customFormat="1" customHeight="1"/>
    <row r="17411" s="59" customFormat="1" customHeight="1"/>
    <row r="17412" s="59" customFormat="1" customHeight="1"/>
    <row r="17413" s="59" customFormat="1" customHeight="1"/>
    <row r="17414" s="59" customFormat="1" customHeight="1"/>
    <row r="17415" s="59" customFormat="1" customHeight="1"/>
    <row r="17416" s="59" customFormat="1" customHeight="1"/>
    <row r="17417" s="59" customFormat="1" customHeight="1"/>
    <row r="17418" s="59" customFormat="1" customHeight="1"/>
    <row r="17419" s="59" customFormat="1" customHeight="1"/>
    <row r="17420" s="59" customFormat="1" customHeight="1"/>
    <row r="17421" s="59" customFormat="1" customHeight="1"/>
    <row r="17422" s="59" customFormat="1" customHeight="1"/>
    <row r="17423" s="59" customFormat="1" customHeight="1"/>
    <row r="17424" s="59" customFormat="1" customHeight="1"/>
    <row r="17425" s="59" customFormat="1" customHeight="1"/>
    <row r="17426" s="59" customFormat="1" customHeight="1"/>
    <row r="17427" s="59" customFormat="1" customHeight="1"/>
    <row r="17428" s="59" customFormat="1" customHeight="1"/>
    <row r="17429" s="59" customFormat="1" customHeight="1"/>
    <row r="17430" s="59" customFormat="1" customHeight="1"/>
    <row r="17431" s="59" customFormat="1" customHeight="1"/>
    <row r="17432" s="59" customFormat="1" customHeight="1"/>
    <row r="17433" s="59" customFormat="1" customHeight="1"/>
    <row r="17434" s="59" customFormat="1" customHeight="1"/>
    <row r="17435" s="59" customFormat="1" customHeight="1"/>
    <row r="17436" s="59" customFormat="1" customHeight="1"/>
    <row r="17437" s="59" customFormat="1" customHeight="1"/>
    <row r="17438" s="59" customFormat="1" customHeight="1"/>
    <row r="17439" s="59" customFormat="1" customHeight="1"/>
    <row r="17440" s="59" customFormat="1" customHeight="1"/>
    <row r="17441" s="59" customFormat="1" customHeight="1"/>
    <row r="17442" s="59" customFormat="1" customHeight="1"/>
    <row r="17443" s="59" customFormat="1" customHeight="1"/>
    <row r="17444" s="59" customFormat="1" customHeight="1"/>
    <row r="17445" s="59" customFormat="1" customHeight="1"/>
    <row r="17446" s="59" customFormat="1" customHeight="1"/>
    <row r="17447" s="59" customFormat="1" customHeight="1"/>
    <row r="17448" s="59" customFormat="1" customHeight="1"/>
    <row r="17449" s="59" customFormat="1" customHeight="1"/>
    <row r="17450" s="59" customFormat="1" customHeight="1"/>
    <row r="17451" s="59" customFormat="1" customHeight="1"/>
    <row r="17452" s="59" customFormat="1" customHeight="1"/>
    <row r="17453" s="59" customFormat="1" customHeight="1"/>
    <row r="17454" s="59" customFormat="1" customHeight="1"/>
    <row r="17455" s="59" customFormat="1" customHeight="1"/>
    <row r="17456" s="59" customFormat="1" customHeight="1"/>
    <row r="17457" s="59" customFormat="1" customHeight="1"/>
    <row r="17458" s="59" customFormat="1" customHeight="1"/>
    <row r="17459" s="59" customFormat="1" customHeight="1"/>
    <row r="17460" s="59" customFormat="1" customHeight="1"/>
    <row r="17461" s="59" customFormat="1" customHeight="1"/>
    <row r="17462" s="59" customFormat="1" customHeight="1"/>
    <row r="17463" s="59" customFormat="1" customHeight="1"/>
    <row r="17464" s="59" customFormat="1" customHeight="1"/>
    <row r="17465" s="59" customFormat="1" customHeight="1"/>
    <row r="17466" s="59" customFormat="1" customHeight="1"/>
    <row r="17467" s="59" customFormat="1" customHeight="1"/>
    <row r="17468" s="59" customFormat="1" customHeight="1"/>
    <row r="17469" s="59" customFormat="1" customHeight="1"/>
    <row r="17470" s="59" customFormat="1" customHeight="1"/>
    <row r="17471" s="59" customFormat="1" customHeight="1"/>
    <row r="17472" s="59" customFormat="1" customHeight="1"/>
    <row r="17473" s="59" customFormat="1" customHeight="1"/>
    <row r="17474" s="59" customFormat="1" customHeight="1"/>
    <row r="17475" s="59" customFormat="1" customHeight="1"/>
    <row r="17476" s="59" customFormat="1" customHeight="1"/>
    <row r="17477" s="59" customFormat="1" customHeight="1"/>
    <row r="17478" s="59" customFormat="1" customHeight="1"/>
    <row r="17479" s="59" customFormat="1" customHeight="1"/>
    <row r="17480" s="59" customFormat="1" customHeight="1"/>
    <row r="17481" s="59" customFormat="1" customHeight="1"/>
    <row r="17482" s="59" customFormat="1" customHeight="1"/>
    <row r="17483" s="59" customFormat="1" customHeight="1"/>
    <row r="17484" s="59" customFormat="1" customHeight="1"/>
    <row r="17485" s="59" customFormat="1" customHeight="1"/>
    <row r="17486" s="59" customFormat="1" customHeight="1"/>
    <row r="17487" s="59" customFormat="1" customHeight="1"/>
    <row r="17488" s="59" customFormat="1" customHeight="1"/>
    <row r="17489" s="59" customFormat="1" customHeight="1"/>
    <row r="17490" s="59" customFormat="1" customHeight="1"/>
    <row r="17491" s="59" customFormat="1" customHeight="1"/>
    <row r="17492" s="59" customFormat="1" customHeight="1"/>
    <row r="17493" s="59" customFormat="1" customHeight="1"/>
    <row r="17494" s="59" customFormat="1" customHeight="1"/>
    <row r="17495" s="59" customFormat="1" customHeight="1"/>
    <row r="17496" s="59" customFormat="1" customHeight="1"/>
    <row r="17497" s="59" customFormat="1" customHeight="1"/>
    <row r="17498" s="59" customFormat="1" customHeight="1"/>
    <row r="17499" s="59" customFormat="1" customHeight="1"/>
    <row r="17500" s="59" customFormat="1" customHeight="1"/>
    <row r="17501" s="59" customFormat="1" customHeight="1"/>
    <row r="17502" s="59" customFormat="1" customHeight="1"/>
    <row r="17503" s="59" customFormat="1" customHeight="1"/>
    <row r="17504" s="59" customFormat="1" customHeight="1"/>
    <row r="17505" s="59" customFormat="1" customHeight="1"/>
    <row r="17506" s="59" customFormat="1" customHeight="1"/>
    <row r="17507" s="59" customFormat="1" customHeight="1"/>
    <row r="17508" s="59" customFormat="1" customHeight="1"/>
    <row r="17509" s="59" customFormat="1" customHeight="1"/>
    <row r="17510" s="59" customFormat="1" customHeight="1"/>
    <row r="17511" s="59" customFormat="1" customHeight="1"/>
    <row r="17512" s="59" customFormat="1" customHeight="1"/>
    <row r="17513" s="59" customFormat="1" customHeight="1"/>
    <row r="17514" s="59" customFormat="1" customHeight="1"/>
    <row r="17515" s="59" customFormat="1" customHeight="1"/>
    <row r="17516" s="59" customFormat="1" customHeight="1"/>
    <row r="17517" s="59" customFormat="1" customHeight="1"/>
    <row r="17518" s="59" customFormat="1" customHeight="1"/>
    <row r="17519" s="59" customFormat="1" customHeight="1"/>
    <row r="17520" s="59" customFormat="1" customHeight="1"/>
    <row r="17521" s="59" customFormat="1" customHeight="1"/>
    <row r="17522" s="59" customFormat="1" customHeight="1"/>
    <row r="17523" s="59" customFormat="1" customHeight="1"/>
    <row r="17524" s="59" customFormat="1" customHeight="1"/>
    <row r="17525" s="59" customFormat="1" customHeight="1"/>
    <row r="17526" s="59" customFormat="1" customHeight="1"/>
    <row r="17527" s="59" customFormat="1" customHeight="1"/>
    <row r="17528" s="59" customFormat="1" customHeight="1"/>
    <row r="17529" s="59" customFormat="1" customHeight="1"/>
    <row r="17530" s="59" customFormat="1" customHeight="1"/>
    <row r="17531" s="59" customFormat="1" customHeight="1"/>
    <row r="17532" s="59" customFormat="1" customHeight="1"/>
    <row r="17533" s="59" customFormat="1" customHeight="1"/>
    <row r="17534" s="59" customFormat="1" customHeight="1"/>
    <row r="17535" s="59" customFormat="1" customHeight="1"/>
    <row r="17536" s="59" customFormat="1" customHeight="1"/>
    <row r="17537" s="59" customFormat="1" customHeight="1"/>
    <row r="17538" s="59" customFormat="1" customHeight="1"/>
    <row r="17539" s="59" customFormat="1" customHeight="1"/>
    <row r="17540" s="59" customFormat="1" customHeight="1"/>
    <row r="17541" s="59" customFormat="1" customHeight="1"/>
    <row r="17542" s="59" customFormat="1" customHeight="1"/>
    <row r="17543" s="59" customFormat="1" customHeight="1"/>
    <row r="17544" s="59" customFormat="1" customHeight="1"/>
    <row r="17545" s="59" customFormat="1" customHeight="1"/>
    <row r="17546" s="59" customFormat="1" customHeight="1"/>
    <row r="17547" s="59" customFormat="1" customHeight="1"/>
    <row r="17548" s="59" customFormat="1" customHeight="1"/>
    <row r="17549" s="59" customFormat="1" customHeight="1"/>
    <row r="17550" s="59" customFormat="1" customHeight="1"/>
    <row r="17551" s="59" customFormat="1" customHeight="1"/>
    <row r="17552" s="59" customFormat="1" customHeight="1"/>
    <row r="17553" s="59" customFormat="1" customHeight="1"/>
    <row r="17554" s="59" customFormat="1" customHeight="1"/>
    <row r="17555" s="59" customFormat="1" customHeight="1"/>
    <row r="17556" s="59" customFormat="1" customHeight="1"/>
    <row r="17557" s="59" customFormat="1" customHeight="1"/>
    <row r="17558" s="59" customFormat="1" customHeight="1"/>
    <row r="17559" s="59" customFormat="1" customHeight="1"/>
    <row r="17560" s="59" customFormat="1" customHeight="1"/>
    <row r="17561" s="59" customFormat="1" customHeight="1"/>
    <row r="17562" s="59" customFormat="1" customHeight="1"/>
    <row r="17563" s="59" customFormat="1" customHeight="1"/>
    <row r="17564" s="59" customFormat="1" customHeight="1"/>
    <row r="17565" s="59" customFormat="1" customHeight="1"/>
    <row r="17566" s="59" customFormat="1" customHeight="1"/>
    <row r="17567" s="59" customFormat="1" customHeight="1"/>
    <row r="17568" s="59" customFormat="1" customHeight="1"/>
    <row r="17569" s="59" customFormat="1" customHeight="1"/>
    <row r="17570" s="59" customFormat="1" customHeight="1"/>
    <row r="17571" s="59" customFormat="1" customHeight="1"/>
    <row r="17572" s="59" customFormat="1" customHeight="1"/>
    <row r="17573" s="59" customFormat="1" customHeight="1"/>
    <row r="17574" s="59" customFormat="1" customHeight="1"/>
    <row r="17575" s="59" customFormat="1" customHeight="1"/>
    <row r="17576" s="59" customFormat="1" customHeight="1"/>
    <row r="17577" s="59" customFormat="1" customHeight="1"/>
    <row r="17578" s="59" customFormat="1" customHeight="1"/>
    <row r="17579" s="59" customFormat="1" customHeight="1"/>
    <row r="17580" s="59" customFormat="1" customHeight="1"/>
    <row r="17581" s="59" customFormat="1" customHeight="1"/>
    <row r="17582" s="59" customFormat="1" customHeight="1"/>
    <row r="17583" s="59" customFormat="1" customHeight="1"/>
    <row r="17584" s="59" customFormat="1" customHeight="1"/>
    <row r="17585" s="59" customFormat="1" customHeight="1"/>
    <row r="17586" s="59" customFormat="1" customHeight="1"/>
    <row r="17587" s="59" customFormat="1" customHeight="1"/>
    <row r="17588" s="59" customFormat="1" customHeight="1"/>
    <row r="17589" s="59" customFormat="1" customHeight="1"/>
    <row r="17590" s="59" customFormat="1" customHeight="1"/>
    <row r="17591" s="59" customFormat="1" customHeight="1"/>
    <row r="17592" s="59" customFormat="1" customHeight="1"/>
    <row r="17593" s="59" customFormat="1" customHeight="1"/>
    <row r="17594" s="59" customFormat="1" customHeight="1"/>
    <row r="17595" s="59" customFormat="1" customHeight="1"/>
    <row r="17596" s="59" customFormat="1" customHeight="1"/>
    <row r="17597" s="59" customFormat="1" customHeight="1"/>
    <row r="17598" s="59" customFormat="1" customHeight="1"/>
    <row r="17599" s="59" customFormat="1" customHeight="1"/>
    <row r="17600" s="59" customFormat="1" customHeight="1"/>
    <row r="17601" s="59" customFormat="1" customHeight="1"/>
    <row r="17602" s="59" customFormat="1" customHeight="1"/>
    <row r="17603" s="59" customFormat="1" customHeight="1"/>
    <row r="17604" s="59" customFormat="1" customHeight="1"/>
    <row r="17605" s="59" customFormat="1" customHeight="1"/>
    <row r="17606" s="59" customFormat="1" customHeight="1"/>
    <row r="17607" s="59" customFormat="1" customHeight="1"/>
    <row r="17608" s="59" customFormat="1" customHeight="1"/>
    <row r="17609" s="59" customFormat="1" customHeight="1"/>
    <row r="17610" s="59" customFormat="1" customHeight="1"/>
    <row r="17611" s="59" customFormat="1" customHeight="1"/>
    <row r="17612" s="59" customFormat="1" customHeight="1"/>
    <row r="17613" s="59" customFormat="1" customHeight="1"/>
    <row r="17614" s="59" customFormat="1" customHeight="1"/>
    <row r="17615" s="59" customFormat="1" customHeight="1"/>
    <row r="17616" s="59" customFormat="1" customHeight="1"/>
    <row r="17617" s="59" customFormat="1" customHeight="1"/>
    <row r="17618" s="59" customFormat="1" customHeight="1"/>
    <row r="17619" s="59" customFormat="1" customHeight="1"/>
    <row r="17620" s="59" customFormat="1" customHeight="1"/>
    <row r="17621" s="59" customFormat="1" customHeight="1"/>
    <row r="17622" s="59" customFormat="1" customHeight="1"/>
    <row r="17623" s="59" customFormat="1" customHeight="1"/>
    <row r="17624" s="59" customFormat="1" customHeight="1"/>
    <row r="17625" s="59" customFormat="1" customHeight="1"/>
    <row r="17626" s="59" customFormat="1" customHeight="1"/>
    <row r="17627" s="59" customFormat="1" customHeight="1"/>
    <row r="17628" s="59" customFormat="1" customHeight="1"/>
    <row r="17629" s="59" customFormat="1" customHeight="1"/>
    <row r="17630" s="59" customFormat="1" customHeight="1"/>
    <row r="17631" s="59" customFormat="1" customHeight="1"/>
    <row r="17632" s="59" customFormat="1" customHeight="1"/>
    <row r="17633" s="59" customFormat="1" customHeight="1"/>
    <row r="17634" s="59" customFormat="1" customHeight="1"/>
    <row r="17635" s="59" customFormat="1" customHeight="1"/>
    <row r="17636" s="59" customFormat="1" customHeight="1"/>
    <row r="17637" s="59" customFormat="1" customHeight="1"/>
    <row r="17638" s="59" customFormat="1" customHeight="1"/>
    <row r="17639" s="59" customFormat="1" customHeight="1"/>
    <row r="17640" s="59" customFormat="1" customHeight="1"/>
    <row r="17641" s="59" customFormat="1" customHeight="1"/>
    <row r="17642" s="59" customFormat="1" customHeight="1"/>
    <row r="17643" s="59" customFormat="1" customHeight="1"/>
    <row r="17644" s="59" customFormat="1" customHeight="1"/>
    <row r="17645" s="59" customFormat="1" customHeight="1"/>
    <row r="17646" s="59" customFormat="1" customHeight="1"/>
    <row r="17647" s="59" customFormat="1" customHeight="1"/>
    <row r="17648" s="59" customFormat="1" customHeight="1"/>
    <row r="17649" s="59" customFormat="1" customHeight="1"/>
    <row r="17650" s="59" customFormat="1" customHeight="1"/>
    <row r="17651" s="59" customFormat="1" customHeight="1"/>
    <row r="17652" s="59" customFormat="1" customHeight="1"/>
    <row r="17653" s="59" customFormat="1" customHeight="1"/>
    <row r="17654" s="59" customFormat="1" customHeight="1"/>
    <row r="17655" s="59" customFormat="1" customHeight="1"/>
    <row r="17656" s="59" customFormat="1" customHeight="1"/>
    <row r="17657" s="59" customFormat="1" customHeight="1"/>
    <row r="17658" s="59" customFormat="1" customHeight="1"/>
    <row r="17659" s="59" customFormat="1" customHeight="1"/>
    <row r="17660" s="59" customFormat="1" customHeight="1"/>
    <row r="17661" s="59" customFormat="1" customHeight="1"/>
    <row r="17662" s="59" customFormat="1" customHeight="1"/>
    <row r="17663" s="59" customFormat="1" customHeight="1"/>
    <row r="17664" s="59" customFormat="1" customHeight="1"/>
    <row r="17665" s="59" customFormat="1" customHeight="1"/>
    <row r="17666" s="59" customFormat="1" customHeight="1"/>
    <row r="17667" s="59" customFormat="1" customHeight="1"/>
    <row r="17668" s="59" customFormat="1" customHeight="1"/>
    <row r="17669" s="59" customFormat="1" customHeight="1"/>
    <row r="17670" s="59" customFormat="1" customHeight="1"/>
    <row r="17671" s="59" customFormat="1" customHeight="1"/>
    <row r="17672" s="59" customFormat="1" customHeight="1"/>
    <row r="17673" s="59" customFormat="1" customHeight="1"/>
    <row r="17674" s="59" customFormat="1" customHeight="1"/>
    <row r="17675" s="59" customFormat="1" customHeight="1"/>
    <row r="17676" s="59" customFormat="1" customHeight="1"/>
    <row r="17677" s="59" customFormat="1" customHeight="1"/>
    <row r="17678" s="59" customFormat="1" customHeight="1"/>
    <row r="17679" s="59" customFormat="1" customHeight="1"/>
    <row r="17680" s="59" customFormat="1" customHeight="1"/>
    <row r="17681" s="59" customFormat="1" customHeight="1"/>
    <row r="17682" s="59" customFormat="1" customHeight="1"/>
    <row r="17683" s="59" customFormat="1" customHeight="1"/>
    <row r="17684" s="59" customFormat="1" customHeight="1"/>
    <row r="17685" s="59" customFormat="1" customHeight="1"/>
    <row r="17686" s="59" customFormat="1" customHeight="1"/>
    <row r="17687" s="59" customFormat="1" customHeight="1"/>
    <row r="17688" s="59" customFormat="1" customHeight="1"/>
    <row r="17689" s="59" customFormat="1" customHeight="1"/>
    <row r="17690" s="59" customFormat="1" customHeight="1"/>
    <row r="17691" s="59" customFormat="1" customHeight="1"/>
    <row r="17692" s="59" customFormat="1" customHeight="1"/>
    <row r="17693" s="59" customFormat="1" customHeight="1"/>
    <row r="17694" s="59" customFormat="1" customHeight="1"/>
    <row r="17695" s="59" customFormat="1" customHeight="1"/>
    <row r="17696" s="59" customFormat="1" customHeight="1"/>
    <row r="17697" s="59" customFormat="1" customHeight="1"/>
    <row r="17698" s="59" customFormat="1" customHeight="1"/>
    <row r="17699" s="59" customFormat="1" customHeight="1"/>
    <row r="17700" s="59" customFormat="1" customHeight="1"/>
    <row r="17701" s="59" customFormat="1" customHeight="1"/>
    <row r="17702" s="59" customFormat="1" customHeight="1"/>
    <row r="17703" s="59" customFormat="1" customHeight="1"/>
    <row r="17704" s="59" customFormat="1" customHeight="1"/>
    <row r="17705" s="59" customFormat="1" customHeight="1"/>
    <row r="17706" s="59" customFormat="1" customHeight="1"/>
    <row r="17707" s="59" customFormat="1" customHeight="1"/>
    <row r="17708" s="59" customFormat="1" customHeight="1"/>
    <row r="17709" s="59" customFormat="1" customHeight="1"/>
    <row r="17710" s="59" customFormat="1" customHeight="1"/>
    <row r="17711" s="59" customFormat="1" customHeight="1"/>
    <row r="17712" s="59" customFormat="1" customHeight="1"/>
    <row r="17713" s="59" customFormat="1" customHeight="1"/>
    <row r="17714" s="59" customFormat="1" customHeight="1"/>
    <row r="17715" s="59" customFormat="1" customHeight="1"/>
    <row r="17716" s="59" customFormat="1" customHeight="1"/>
    <row r="17717" s="59" customFormat="1" customHeight="1"/>
    <row r="17718" s="59" customFormat="1" customHeight="1"/>
    <row r="17719" s="59" customFormat="1" customHeight="1"/>
    <row r="17720" s="59" customFormat="1" customHeight="1"/>
    <row r="17721" s="59" customFormat="1" customHeight="1"/>
    <row r="17722" s="59" customFormat="1" customHeight="1"/>
    <row r="17723" s="59" customFormat="1" customHeight="1"/>
    <row r="17724" s="59" customFormat="1" customHeight="1"/>
    <row r="17725" s="59" customFormat="1" customHeight="1"/>
    <row r="17726" s="59" customFormat="1" customHeight="1"/>
    <row r="17727" s="59" customFormat="1" customHeight="1"/>
    <row r="17728" s="59" customFormat="1" customHeight="1"/>
    <row r="17729" s="59" customFormat="1" customHeight="1"/>
    <row r="17730" s="59" customFormat="1" customHeight="1"/>
    <row r="17731" s="59" customFormat="1" customHeight="1"/>
    <row r="17732" s="59" customFormat="1" customHeight="1"/>
    <row r="17733" s="59" customFormat="1" customHeight="1"/>
    <row r="17734" s="59" customFormat="1" customHeight="1"/>
    <row r="17735" s="59" customFormat="1" customHeight="1"/>
    <row r="17736" s="59" customFormat="1" customHeight="1"/>
    <row r="17737" s="59" customFormat="1" customHeight="1"/>
    <row r="17738" s="59" customFormat="1" customHeight="1"/>
    <row r="17739" s="59" customFormat="1" customHeight="1"/>
    <row r="17740" s="59" customFormat="1" customHeight="1"/>
    <row r="17741" s="59" customFormat="1" customHeight="1"/>
    <row r="17742" s="59" customFormat="1" customHeight="1"/>
    <row r="17743" s="59" customFormat="1" customHeight="1"/>
    <row r="17744" s="59" customFormat="1" customHeight="1"/>
    <row r="17745" s="59" customFormat="1" customHeight="1"/>
    <row r="17746" s="59" customFormat="1" customHeight="1"/>
    <row r="17747" s="59" customFormat="1" customHeight="1"/>
    <row r="17748" s="59" customFormat="1" customHeight="1"/>
    <row r="17749" s="59" customFormat="1" customHeight="1"/>
    <row r="17750" s="59" customFormat="1" customHeight="1"/>
    <row r="17751" s="59" customFormat="1" customHeight="1"/>
    <row r="17752" s="59" customFormat="1" customHeight="1"/>
    <row r="17753" s="59" customFormat="1" customHeight="1"/>
    <row r="17754" s="59" customFormat="1" customHeight="1"/>
    <row r="17755" s="59" customFormat="1" customHeight="1"/>
    <row r="17756" s="59" customFormat="1" customHeight="1"/>
    <row r="17757" s="59" customFormat="1" customHeight="1"/>
    <row r="17758" s="59" customFormat="1" customHeight="1"/>
    <row r="17759" s="59" customFormat="1" customHeight="1"/>
    <row r="17760" s="59" customFormat="1" customHeight="1"/>
    <row r="17761" s="59" customFormat="1" customHeight="1"/>
    <row r="17762" s="59" customFormat="1" customHeight="1"/>
    <row r="17763" s="59" customFormat="1" customHeight="1"/>
    <row r="17764" s="59" customFormat="1" customHeight="1"/>
    <row r="17765" s="59" customFormat="1" customHeight="1"/>
    <row r="17766" s="59" customFormat="1" customHeight="1"/>
    <row r="17767" s="59" customFormat="1" customHeight="1"/>
    <row r="17768" s="59" customFormat="1" customHeight="1"/>
    <row r="17769" s="59" customFormat="1" customHeight="1"/>
    <row r="17770" s="59" customFormat="1" customHeight="1"/>
    <row r="17771" s="59" customFormat="1" customHeight="1"/>
    <row r="17772" s="59" customFormat="1" customHeight="1"/>
    <row r="17773" s="59" customFormat="1" customHeight="1"/>
    <row r="17774" s="59" customFormat="1" customHeight="1"/>
    <row r="17775" s="59" customFormat="1" customHeight="1"/>
    <row r="17776" s="59" customFormat="1" customHeight="1"/>
    <row r="17777" s="59" customFormat="1" customHeight="1"/>
    <row r="17778" s="59" customFormat="1" customHeight="1"/>
    <row r="17779" s="59" customFormat="1" customHeight="1"/>
    <row r="17780" s="59" customFormat="1" customHeight="1"/>
    <row r="17781" s="59" customFormat="1" customHeight="1"/>
    <row r="17782" s="59" customFormat="1" customHeight="1"/>
    <row r="17783" s="59" customFormat="1" customHeight="1"/>
    <row r="17784" s="59" customFormat="1" customHeight="1"/>
    <row r="17785" s="59" customFormat="1" customHeight="1"/>
    <row r="17786" s="59" customFormat="1" customHeight="1"/>
    <row r="17787" s="59" customFormat="1" customHeight="1"/>
    <row r="17788" s="59" customFormat="1" customHeight="1"/>
    <row r="17789" s="59" customFormat="1" customHeight="1"/>
    <row r="17790" s="59" customFormat="1" customHeight="1"/>
    <row r="17791" s="59" customFormat="1" customHeight="1"/>
    <row r="17792" s="59" customFormat="1" customHeight="1"/>
    <row r="17793" s="59" customFormat="1" customHeight="1"/>
    <row r="17794" s="59" customFormat="1" customHeight="1"/>
    <row r="17795" s="59" customFormat="1" customHeight="1"/>
    <row r="17796" s="59" customFormat="1" customHeight="1"/>
    <row r="17797" s="59" customFormat="1" customHeight="1"/>
    <row r="17798" s="59" customFormat="1" customHeight="1"/>
    <row r="17799" s="59" customFormat="1" customHeight="1"/>
    <row r="17800" s="59" customFormat="1" customHeight="1"/>
    <row r="17801" s="59" customFormat="1" customHeight="1"/>
    <row r="17802" s="59" customFormat="1" customHeight="1"/>
    <row r="17803" s="59" customFormat="1" customHeight="1"/>
    <row r="17804" s="59" customFormat="1" customHeight="1"/>
    <row r="17805" s="59" customFormat="1" customHeight="1"/>
    <row r="17806" s="59" customFormat="1" customHeight="1"/>
    <row r="17807" s="59" customFormat="1" customHeight="1"/>
    <row r="17808" s="59" customFormat="1" customHeight="1"/>
    <row r="17809" s="59" customFormat="1" customHeight="1"/>
    <row r="17810" s="59" customFormat="1" customHeight="1"/>
    <row r="17811" s="59" customFormat="1" customHeight="1"/>
    <row r="17812" s="59" customFormat="1" customHeight="1"/>
    <row r="17813" s="59" customFormat="1" customHeight="1"/>
    <row r="17814" s="59" customFormat="1" customHeight="1"/>
    <row r="17815" s="59" customFormat="1" customHeight="1"/>
    <row r="17816" s="59" customFormat="1" customHeight="1"/>
    <row r="17817" s="59" customFormat="1" customHeight="1"/>
    <row r="17818" s="59" customFormat="1" customHeight="1"/>
    <row r="17819" s="59" customFormat="1" customHeight="1"/>
    <row r="17820" s="59" customFormat="1" customHeight="1"/>
    <row r="17821" s="59" customFormat="1" customHeight="1"/>
    <row r="17822" s="59" customFormat="1" customHeight="1"/>
    <row r="17823" s="59" customFormat="1" customHeight="1"/>
    <row r="17824" s="59" customFormat="1" customHeight="1"/>
    <row r="17825" s="59" customFormat="1" customHeight="1"/>
    <row r="17826" s="59" customFormat="1" customHeight="1"/>
    <row r="17827" s="59" customFormat="1" customHeight="1"/>
    <row r="17828" s="59" customFormat="1" customHeight="1"/>
    <row r="17829" s="59" customFormat="1" customHeight="1"/>
    <row r="17830" s="59" customFormat="1" customHeight="1"/>
    <row r="17831" s="59" customFormat="1" customHeight="1"/>
    <row r="17832" s="59" customFormat="1" customHeight="1"/>
    <row r="17833" s="59" customFormat="1" customHeight="1"/>
    <row r="17834" s="59" customFormat="1" customHeight="1"/>
    <row r="17835" s="59" customFormat="1" customHeight="1"/>
    <row r="17836" s="59" customFormat="1" customHeight="1"/>
    <row r="17837" s="59" customFormat="1" customHeight="1"/>
    <row r="17838" s="59" customFormat="1" customHeight="1"/>
    <row r="17839" s="59" customFormat="1" customHeight="1"/>
    <row r="17840" s="59" customFormat="1" customHeight="1"/>
    <row r="17841" s="59" customFormat="1" customHeight="1"/>
    <row r="17842" s="59" customFormat="1" customHeight="1"/>
    <row r="17843" s="59" customFormat="1" customHeight="1"/>
    <row r="17844" s="59" customFormat="1" customHeight="1"/>
    <row r="17845" s="59" customFormat="1" customHeight="1"/>
    <row r="17846" s="59" customFormat="1" customHeight="1"/>
    <row r="17847" s="59" customFormat="1" customHeight="1"/>
    <row r="17848" s="59" customFormat="1" customHeight="1"/>
    <row r="17849" s="59" customFormat="1" customHeight="1"/>
    <row r="17850" s="59" customFormat="1" customHeight="1"/>
    <row r="17851" s="59" customFormat="1" customHeight="1"/>
    <row r="17852" s="59" customFormat="1" customHeight="1"/>
    <row r="17853" s="59" customFormat="1" customHeight="1"/>
    <row r="17854" s="59" customFormat="1" customHeight="1"/>
    <row r="17855" s="59" customFormat="1" customHeight="1"/>
    <row r="17856" s="59" customFormat="1" customHeight="1"/>
    <row r="17857" s="59" customFormat="1" customHeight="1"/>
    <row r="17858" s="59" customFormat="1" customHeight="1"/>
    <row r="17859" s="59" customFormat="1" customHeight="1"/>
    <row r="17860" s="59" customFormat="1" customHeight="1"/>
    <row r="17861" s="59" customFormat="1" customHeight="1"/>
    <row r="17862" s="59" customFormat="1" customHeight="1"/>
    <row r="17863" s="59" customFormat="1" customHeight="1"/>
    <row r="17864" s="59" customFormat="1" customHeight="1"/>
    <row r="17865" s="59" customFormat="1" customHeight="1"/>
    <row r="17866" s="59" customFormat="1" customHeight="1"/>
    <row r="17867" s="59" customFormat="1" customHeight="1"/>
    <row r="17868" s="59" customFormat="1" customHeight="1"/>
    <row r="17869" s="59" customFormat="1" customHeight="1"/>
    <row r="17870" s="59" customFormat="1" customHeight="1"/>
    <row r="17871" s="59" customFormat="1" customHeight="1"/>
    <row r="17872" s="59" customFormat="1" customHeight="1"/>
    <row r="17873" s="59" customFormat="1" customHeight="1"/>
    <row r="17874" s="59" customFormat="1" customHeight="1"/>
    <row r="17875" s="59" customFormat="1" customHeight="1"/>
    <row r="17876" s="59" customFormat="1" customHeight="1"/>
    <row r="17877" s="59" customFormat="1" customHeight="1"/>
    <row r="17878" s="59" customFormat="1" customHeight="1"/>
    <row r="17879" s="59" customFormat="1" customHeight="1"/>
    <row r="17880" s="59" customFormat="1" customHeight="1"/>
    <row r="17881" s="59" customFormat="1" customHeight="1"/>
    <row r="17882" s="59" customFormat="1" customHeight="1"/>
    <row r="17883" s="59" customFormat="1" customHeight="1"/>
    <row r="17884" s="59" customFormat="1" customHeight="1"/>
    <row r="17885" s="59" customFormat="1" customHeight="1"/>
    <row r="17886" s="59" customFormat="1" customHeight="1"/>
    <row r="17887" s="59" customFormat="1" customHeight="1"/>
    <row r="17888" s="59" customFormat="1" customHeight="1"/>
    <row r="17889" s="59" customFormat="1" customHeight="1"/>
    <row r="17890" s="59" customFormat="1" customHeight="1"/>
    <row r="17891" s="59" customFormat="1" customHeight="1"/>
    <row r="17892" s="59" customFormat="1" customHeight="1"/>
    <row r="17893" s="59" customFormat="1" customHeight="1"/>
    <row r="17894" s="59" customFormat="1" customHeight="1"/>
    <row r="17895" s="59" customFormat="1" customHeight="1"/>
    <row r="17896" s="59" customFormat="1" customHeight="1"/>
    <row r="17897" s="59" customFormat="1" customHeight="1"/>
    <row r="17898" s="59" customFormat="1" customHeight="1"/>
    <row r="17899" s="59" customFormat="1" customHeight="1"/>
    <row r="17900" s="59" customFormat="1" customHeight="1"/>
    <row r="17901" s="59" customFormat="1" customHeight="1"/>
    <row r="17902" s="59" customFormat="1" customHeight="1"/>
    <row r="17903" s="59" customFormat="1" customHeight="1"/>
    <row r="17904" s="59" customFormat="1" customHeight="1"/>
    <row r="17905" s="59" customFormat="1" customHeight="1"/>
    <row r="17906" s="59" customFormat="1" customHeight="1"/>
    <row r="17907" s="59" customFormat="1" customHeight="1"/>
    <row r="17908" s="59" customFormat="1" customHeight="1"/>
    <row r="17909" s="59" customFormat="1" customHeight="1"/>
    <row r="17910" s="59" customFormat="1" customHeight="1"/>
    <row r="17911" s="59" customFormat="1" customHeight="1"/>
    <row r="17912" s="59" customFormat="1" customHeight="1"/>
    <row r="17913" s="59" customFormat="1" customHeight="1"/>
    <row r="17914" s="59" customFormat="1" customHeight="1"/>
    <row r="17915" s="59" customFormat="1" customHeight="1"/>
    <row r="17916" s="59" customFormat="1" customHeight="1"/>
    <row r="17917" s="59" customFormat="1" customHeight="1"/>
    <row r="17918" s="59" customFormat="1" customHeight="1"/>
    <row r="17919" s="59" customFormat="1" customHeight="1"/>
    <row r="17920" s="59" customFormat="1" customHeight="1"/>
    <row r="17921" s="59" customFormat="1" customHeight="1"/>
    <row r="17922" s="59" customFormat="1" customHeight="1"/>
    <row r="17923" s="59" customFormat="1" customHeight="1"/>
    <row r="17924" s="59" customFormat="1" customHeight="1"/>
    <row r="17925" s="59" customFormat="1" customHeight="1"/>
    <row r="17926" s="59" customFormat="1" customHeight="1"/>
    <row r="17927" s="59" customFormat="1" customHeight="1"/>
    <row r="17928" s="59" customFormat="1" customHeight="1"/>
    <row r="17929" s="59" customFormat="1" customHeight="1"/>
    <row r="17930" s="59" customFormat="1" customHeight="1"/>
    <row r="17931" s="59" customFormat="1" customHeight="1"/>
    <row r="17932" s="59" customFormat="1" customHeight="1"/>
    <row r="17933" s="59" customFormat="1" customHeight="1"/>
    <row r="17934" s="59" customFormat="1" customHeight="1"/>
    <row r="17935" s="59" customFormat="1" customHeight="1"/>
    <row r="17936" s="59" customFormat="1" customHeight="1"/>
    <row r="17937" s="59" customFormat="1" customHeight="1"/>
    <row r="17938" s="59" customFormat="1" customHeight="1"/>
    <row r="17939" s="59" customFormat="1" customHeight="1"/>
    <row r="17940" s="59" customFormat="1" customHeight="1"/>
    <row r="17941" s="59" customFormat="1" customHeight="1"/>
    <row r="17942" s="59" customFormat="1" customHeight="1"/>
    <row r="17943" s="59" customFormat="1" customHeight="1"/>
    <row r="17944" s="59" customFormat="1" customHeight="1"/>
    <row r="17945" s="59" customFormat="1" customHeight="1"/>
    <row r="17946" s="59" customFormat="1" customHeight="1"/>
    <row r="17947" s="59" customFormat="1" customHeight="1"/>
    <row r="17948" s="59" customFormat="1" customHeight="1"/>
    <row r="17949" s="59" customFormat="1" customHeight="1"/>
    <row r="17950" s="59" customFormat="1" customHeight="1"/>
    <row r="17951" s="59" customFormat="1" customHeight="1"/>
    <row r="17952" s="59" customFormat="1" customHeight="1"/>
    <row r="17953" s="59" customFormat="1" customHeight="1"/>
    <row r="17954" s="59" customFormat="1" customHeight="1"/>
    <row r="17955" s="59" customFormat="1" customHeight="1"/>
    <row r="17956" s="59" customFormat="1" customHeight="1"/>
    <row r="17957" s="59" customFormat="1" customHeight="1"/>
    <row r="17958" s="59" customFormat="1" customHeight="1"/>
    <row r="17959" s="59" customFormat="1" customHeight="1"/>
    <row r="17960" s="59" customFormat="1" customHeight="1"/>
    <row r="17961" s="59" customFormat="1" customHeight="1"/>
    <row r="17962" s="59" customFormat="1" customHeight="1"/>
    <row r="17963" s="59" customFormat="1" customHeight="1"/>
    <row r="17964" s="59" customFormat="1" customHeight="1"/>
    <row r="17965" s="59" customFormat="1" customHeight="1"/>
    <row r="17966" s="59" customFormat="1" customHeight="1"/>
    <row r="17967" s="59" customFormat="1" customHeight="1"/>
    <row r="17968" s="59" customFormat="1" customHeight="1"/>
    <row r="17969" s="59" customFormat="1" customHeight="1"/>
    <row r="17970" s="59" customFormat="1" customHeight="1"/>
    <row r="17971" s="59" customFormat="1" customHeight="1"/>
    <row r="17972" s="59" customFormat="1" customHeight="1"/>
    <row r="17973" s="59" customFormat="1" customHeight="1"/>
    <row r="17974" s="59" customFormat="1" customHeight="1"/>
    <row r="17975" s="59" customFormat="1" customHeight="1"/>
    <row r="17976" s="59" customFormat="1" customHeight="1"/>
    <row r="17977" s="59" customFormat="1" customHeight="1"/>
    <row r="17978" s="59" customFormat="1" customHeight="1"/>
    <row r="17979" s="59" customFormat="1" customHeight="1"/>
    <row r="17980" s="59" customFormat="1" customHeight="1"/>
    <row r="17981" s="59" customFormat="1" customHeight="1"/>
    <row r="17982" s="59" customFormat="1" customHeight="1"/>
    <row r="17983" s="59" customFormat="1" customHeight="1"/>
    <row r="17984" s="59" customFormat="1" customHeight="1"/>
    <row r="17985" s="59" customFormat="1" customHeight="1"/>
    <row r="17986" s="59" customFormat="1" customHeight="1"/>
    <row r="17987" s="59" customFormat="1" customHeight="1"/>
    <row r="17988" s="59" customFormat="1" customHeight="1"/>
    <row r="17989" s="59" customFormat="1" customHeight="1"/>
    <row r="17990" s="59" customFormat="1" customHeight="1"/>
    <row r="17991" s="59" customFormat="1" customHeight="1"/>
    <row r="17992" s="59" customFormat="1" customHeight="1"/>
    <row r="17993" s="59" customFormat="1" customHeight="1"/>
    <row r="17994" s="59" customFormat="1" customHeight="1"/>
    <row r="17995" s="59" customFormat="1" customHeight="1"/>
    <row r="17996" s="59" customFormat="1" customHeight="1"/>
    <row r="17997" s="59" customFormat="1" customHeight="1"/>
    <row r="17998" s="59" customFormat="1" customHeight="1"/>
    <row r="17999" s="59" customFormat="1" customHeight="1"/>
    <row r="18000" s="59" customFormat="1" customHeight="1"/>
    <row r="18001" s="59" customFormat="1" customHeight="1"/>
    <row r="18002" s="59" customFormat="1" customHeight="1"/>
    <row r="18003" s="59" customFormat="1" customHeight="1"/>
    <row r="18004" s="59" customFormat="1" customHeight="1"/>
    <row r="18005" s="59" customFormat="1" customHeight="1"/>
    <row r="18006" s="59" customFormat="1" customHeight="1"/>
    <row r="18007" s="59" customFormat="1" customHeight="1"/>
    <row r="18008" s="59" customFormat="1" customHeight="1"/>
    <row r="18009" s="59" customFormat="1" customHeight="1"/>
    <row r="18010" s="59" customFormat="1" customHeight="1"/>
    <row r="18011" s="59" customFormat="1" customHeight="1"/>
    <row r="18012" s="59" customFormat="1" customHeight="1"/>
    <row r="18013" s="59" customFormat="1" customHeight="1"/>
    <row r="18014" s="59" customFormat="1" customHeight="1"/>
    <row r="18015" s="59" customFormat="1" customHeight="1"/>
    <row r="18016" s="59" customFormat="1" customHeight="1"/>
    <row r="18017" s="59" customFormat="1" customHeight="1"/>
    <row r="18018" s="59" customFormat="1" customHeight="1"/>
    <row r="18019" s="59" customFormat="1" customHeight="1"/>
    <row r="18020" s="59" customFormat="1" customHeight="1"/>
    <row r="18021" s="59" customFormat="1" customHeight="1"/>
    <row r="18022" s="59" customFormat="1" customHeight="1"/>
    <row r="18023" s="59" customFormat="1" customHeight="1"/>
    <row r="18024" s="59" customFormat="1" customHeight="1"/>
    <row r="18025" s="59" customFormat="1" customHeight="1"/>
    <row r="18026" s="59" customFormat="1" customHeight="1"/>
    <row r="18027" s="59" customFormat="1" customHeight="1"/>
    <row r="18028" s="59" customFormat="1" customHeight="1"/>
    <row r="18029" s="59" customFormat="1" customHeight="1"/>
    <row r="18030" s="59" customFormat="1" customHeight="1"/>
    <row r="18031" s="59" customFormat="1" customHeight="1"/>
    <row r="18032" s="59" customFormat="1" customHeight="1"/>
    <row r="18033" s="59" customFormat="1" customHeight="1"/>
    <row r="18034" s="59" customFormat="1" customHeight="1"/>
    <row r="18035" s="59" customFormat="1" customHeight="1"/>
    <row r="18036" s="59" customFormat="1" customHeight="1"/>
    <row r="18037" s="59" customFormat="1" customHeight="1"/>
    <row r="18038" s="59" customFormat="1" customHeight="1"/>
    <row r="18039" s="59" customFormat="1" customHeight="1"/>
    <row r="18040" s="59" customFormat="1" customHeight="1"/>
    <row r="18041" s="59" customFormat="1" customHeight="1"/>
    <row r="18042" s="59" customFormat="1" customHeight="1"/>
    <row r="18043" s="59" customFormat="1" customHeight="1"/>
    <row r="18044" s="59" customFormat="1" customHeight="1"/>
    <row r="18045" s="59" customFormat="1" customHeight="1"/>
    <row r="18046" s="59" customFormat="1" customHeight="1"/>
    <row r="18047" s="59" customFormat="1" customHeight="1"/>
    <row r="18048" s="59" customFormat="1" customHeight="1"/>
    <row r="18049" s="59" customFormat="1" customHeight="1"/>
    <row r="18050" s="59" customFormat="1" customHeight="1"/>
    <row r="18051" s="59" customFormat="1" customHeight="1"/>
    <row r="18052" s="59" customFormat="1" customHeight="1"/>
    <row r="18053" s="59" customFormat="1" customHeight="1"/>
    <row r="18054" s="59" customFormat="1" customHeight="1"/>
    <row r="18055" s="59" customFormat="1" customHeight="1"/>
    <row r="18056" s="59" customFormat="1" customHeight="1"/>
    <row r="18057" s="59" customFormat="1" customHeight="1"/>
    <row r="18058" s="59" customFormat="1" customHeight="1"/>
    <row r="18059" s="59" customFormat="1" customHeight="1"/>
    <row r="18060" s="59" customFormat="1" customHeight="1"/>
    <row r="18061" s="59" customFormat="1" customHeight="1"/>
    <row r="18062" s="59" customFormat="1" customHeight="1"/>
    <row r="18063" s="59" customFormat="1" customHeight="1"/>
    <row r="18064" s="59" customFormat="1" customHeight="1"/>
    <row r="18065" s="59" customFormat="1" customHeight="1"/>
    <row r="18066" s="59" customFormat="1" customHeight="1"/>
    <row r="18067" s="59" customFormat="1" customHeight="1"/>
    <row r="18068" s="59" customFormat="1" customHeight="1"/>
    <row r="18069" s="59" customFormat="1" customHeight="1"/>
    <row r="18070" s="59" customFormat="1" customHeight="1"/>
    <row r="18071" s="59" customFormat="1" customHeight="1"/>
    <row r="18072" s="59" customFormat="1" customHeight="1"/>
    <row r="18073" s="59" customFormat="1" customHeight="1"/>
    <row r="18074" s="59" customFormat="1" customHeight="1"/>
    <row r="18075" s="59" customFormat="1" customHeight="1"/>
    <row r="18076" s="59" customFormat="1" customHeight="1"/>
    <row r="18077" s="59" customFormat="1" customHeight="1"/>
    <row r="18078" s="59" customFormat="1" customHeight="1"/>
    <row r="18079" s="59" customFormat="1" customHeight="1"/>
    <row r="18080" s="59" customFormat="1" customHeight="1"/>
    <row r="18081" s="59" customFormat="1" customHeight="1"/>
    <row r="18082" s="59" customFormat="1" customHeight="1"/>
    <row r="18083" s="59" customFormat="1" customHeight="1"/>
    <row r="18084" s="59" customFormat="1" customHeight="1"/>
    <row r="18085" s="59" customFormat="1" customHeight="1"/>
    <row r="18086" s="59" customFormat="1" customHeight="1"/>
    <row r="18087" s="59" customFormat="1" customHeight="1"/>
    <row r="18088" s="59" customFormat="1" customHeight="1"/>
    <row r="18089" s="59" customFormat="1" customHeight="1"/>
    <row r="18090" s="59" customFormat="1" customHeight="1"/>
    <row r="18091" s="59" customFormat="1" customHeight="1"/>
    <row r="18092" s="59" customFormat="1" customHeight="1"/>
    <row r="18093" s="59" customFormat="1" customHeight="1"/>
    <row r="18094" s="59" customFormat="1" customHeight="1"/>
    <row r="18095" s="59" customFormat="1" customHeight="1"/>
    <row r="18096" s="59" customFormat="1" customHeight="1"/>
    <row r="18097" s="59" customFormat="1" customHeight="1"/>
    <row r="18098" s="59" customFormat="1" customHeight="1"/>
    <row r="18099" s="59" customFormat="1" customHeight="1"/>
    <row r="18100" s="59" customFormat="1" customHeight="1"/>
    <row r="18101" s="59" customFormat="1" customHeight="1"/>
    <row r="18102" s="59" customFormat="1" customHeight="1"/>
    <row r="18103" s="59" customFormat="1" customHeight="1"/>
    <row r="18104" s="59" customFormat="1" customHeight="1"/>
    <row r="18105" s="59" customFormat="1" customHeight="1"/>
    <row r="18106" s="59" customFormat="1" customHeight="1"/>
    <row r="18107" s="59" customFormat="1" customHeight="1"/>
    <row r="18108" s="59" customFormat="1" customHeight="1"/>
    <row r="18109" s="59" customFormat="1" customHeight="1"/>
    <row r="18110" s="59" customFormat="1" customHeight="1"/>
    <row r="18111" s="59" customFormat="1" customHeight="1"/>
    <row r="18112" s="59" customFormat="1" customHeight="1"/>
    <row r="18113" s="59" customFormat="1" customHeight="1"/>
    <row r="18114" s="59" customFormat="1" customHeight="1"/>
    <row r="18115" s="59" customFormat="1" customHeight="1"/>
    <row r="18116" s="59" customFormat="1" customHeight="1"/>
    <row r="18117" s="59" customFormat="1" customHeight="1"/>
    <row r="18118" s="59" customFormat="1" customHeight="1"/>
    <row r="18119" s="59" customFormat="1" customHeight="1"/>
    <row r="18120" s="59" customFormat="1" customHeight="1"/>
    <row r="18121" s="59" customFormat="1" customHeight="1"/>
    <row r="18122" s="59" customFormat="1" customHeight="1"/>
    <row r="18123" s="59" customFormat="1" customHeight="1"/>
    <row r="18124" s="59" customFormat="1" customHeight="1"/>
    <row r="18125" s="59" customFormat="1" customHeight="1"/>
    <row r="18126" s="59" customFormat="1" customHeight="1"/>
    <row r="18127" s="59" customFormat="1" customHeight="1"/>
    <row r="18128" s="59" customFormat="1" customHeight="1"/>
    <row r="18129" s="59" customFormat="1" customHeight="1"/>
    <row r="18130" s="59" customFormat="1" customHeight="1"/>
    <row r="18131" s="59" customFormat="1" customHeight="1"/>
    <row r="18132" s="59" customFormat="1" customHeight="1"/>
    <row r="18133" s="59" customFormat="1" customHeight="1"/>
    <row r="18134" s="59" customFormat="1" customHeight="1"/>
    <row r="18135" s="59" customFormat="1" customHeight="1"/>
    <row r="18136" s="59" customFormat="1" customHeight="1"/>
    <row r="18137" s="59" customFormat="1" customHeight="1"/>
    <row r="18138" s="59" customFormat="1" customHeight="1"/>
    <row r="18139" s="59" customFormat="1" customHeight="1"/>
    <row r="18140" s="59" customFormat="1" customHeight="1"/>
    <row r="18141" s="59" customFormat="1" customHeight="1"/>
    <row r="18142" s="59" customFormat="1" customHeight="1"/>
    <row r="18143" s="59" customFormat="1" customHeight="1"/>
    <row r="18144" s="59" customFormat="1" customHeight="1"/>
    <row r="18145" s="59" customFormat="1" customHeight="1"/>
    <row r="18146" s="59" customFormat="1" customHeight="1"/>
    <row r="18147" s="59" customFormat="1" customHeight="1"/>
    <row r="18148" s="59" customFormat="1" customHeight="1"/>
    <row r="18149" s="59" customFormat="1" customHeight="1"/>
    <row r="18150" s="59" customFormat="1" customHeight="1"/>
    <row r="18151" s="59" customFormat="1" customHeight="1"/>
    <row r="18152" s="59" customFormat="1" customHeight="1"/>
    <row r="18153" s="59" customFormat="1" customHeight="1"/>
    <row r="18154" s="59" customFormat="1" customHeight="1"/>
    <row r="18155" s="59" customFormat="1" customHeight="1"/>
    <row r="18156" s="59" customFormat="1" customHeight="1"/>
    <row r="18157" s="59" customFormat="1" customHeight="1"/>
    <row r="18158" s="59" customFormat="1" customHeight="1"/>
    <row r="18159" s="59" customFormat="1" customHeight="1"/>
    <row r="18160" s="59" customFormat="1" customHeight="1"/>
    <row r="18161" s="59" customFormat="1" customHeight="1"/>
    <row r="18162" s="59" customFormat="1" customHeight="1"/>
    <row r="18163" s="59" customFormat="1" customHeight="1"/>
    <row r="18164" s="59" customFormat="1" customHeight="1"/>
    <row r="18165" s="59" customFormat="1" customHeight="1"/>
    <row r="18166" s="59" customFormat="1" customHeight="1"/>
    <row r="18167" s="59" customFormat="1" customHeight="1"/>
    <row r="18168" s="59" customFormat="1" customHeight="1"/>
    <row r="18169" s="59" customFormat="1" customHeight="1"/>
    <row r="18170" s="59" customFormat="1" customHeight="1"/>
    <row r="18171" s="59" customFormat="1" customHeight="1"/>
    <row r="18172" s="59" customFormat="1" customHeight="1"/>
    <row r="18173" s="59" customFormat="1" customHeight="1"/>
    <row r="18174" s="59" customFormat="1" customHeight="1"/>
    <row r="18175" s="59" customFormat="1" customHeight="1"/>
    <row r="18176" s="59" customFormat="1" customHeight="1"/>
    <row r="18177" s="59" customFormat="1" customHeight="1"/>
    <row r="18178" s="59" customFormat="1" customHeight="1"/>
    <row r="18179" s="59" customFormat="1" customHeight="1"/>
    <row r="18180" s="59" customFormat="1" customHeight="1"/>
    <row r="18181" s="59" customFormat="1" customHeight="1"/>
    <row r="18182" s="59" customFormat="1" customHeight="1"/>
    <row r="18183" s="59" customFormat="1" customHeight="1"/>
    <row r="18184" s="59" customFormat="1" customHeight="1"/>
    <row r="18185" s="59" customFormat="1" customHeight="1"/>
    <row r="18186" s="59" customFormat="1" customHeight="1"/>
    <row r="18187" s="59" customFormat="1" customHeight="1"/>
    <row r="18188" s="59" customFormat="1" customHeight="1"/>
    <row r="18189" s="59" customFormat="1" customHeight="1"/>
    <row r="18190" s="59" customFormat="1" customHeight="1"/>
    <row r="18191" s="59" customFormat="1" customHeight="1"/>
    <row r="18192" s="59" customFormat="1" customHeight="1"/>
    <row r="18193" s="59" customFormat="1" customHeight="1"/>
    <row r="18194" s="59" customFormat="1" customHeight="1"/>
    <row r="18195" s="59" customFormat="1" customHeight="1"/>
    <row r="18196" s="59" customFormat="1" customHeight="1"/>
    <row r="18197" s="59" customFormat="1" customHeight="1"/>
    <row r="18198" s="59" customFormat="1" customHeight="1"/>
    <row r="18199" s="59" customFormat="1" customHeight="1"/>
    <row r="18200" s="59" customFormat="1" customHeight="1"/>
    <row r="18201" s="59" customFormat="1" customHeight="1"/>
    <row r="18202" s="59" customFormat="1" customHeight="1"/>
    <row r="18203" s="59" customFormat="1" customHeight="1"/>
    <row r="18204" s="59" customFormat="1" customHeight="1"/>
    <row r="18205" s="59" customFormat="1" customHeight="1"/>
    <row r="18206" s="59" customFormat="1" customHeight="1"/>
    <row r="18207" s="59" customFormat="1" customHeight="1"/>
    <row r="18208" s="59" customFormat="1" customHeight="1"/>
    <row r="18209" s="59" customFormat="1" customHeight="1"/>
    <row r="18210" s="59" customFormat="1" customHeight="1"/>
    <row r="18211" s="59" customFormat="1" customHeight="1"/>
    <row r="18212" s="59" customFormat="1" customHeight="1"/>
    <row r="18213" s="59" customFormat="1" customHeight="1"/>
    <row r="18214" s="59" customFormat="1" customHeight="1"/>
    <row r="18215" s="59" customFormat="1" customHeight="1"/>
    <row r="18216" s="59" customFormat="1" customHeight="1"/>
    <row r="18217" s="59" customFormat="1" customHeight="1"/>
    <row r="18218" s="59" customFormat="1" customHeight="1"/>
    <row r="18219" s="59" customFormat="1" customHeight="1"/>
    <row r="18220" s="59" customFormat="1" customHeight="1"/>
    <row r="18221" s="59" customFormat="1" customHeight="1"/>
    <row r="18222" s="59" customFormat="1" customHeight="1"/>
    <row r="18223" s="59" customFormat="1" customHeight="1"/>
    <row r="18224" s="59" customFormat="1" customHeight="1"/>
    <row r="18225" s="59" customFormat="1" customHeight="1"/>
    <row r="18226" s="59" customFormat="1" customHeight="1"/>
    <row r="18227" s="59" customFormat="1" customHeight="1"/>
    <row r="18228" s="59" customFormat="1" customHeight="1"/>
    <row r="18229" s="59" customFormat="1" customHeight="1"/>
    <row r="18230" s="59" customFormat="1" customHeight="1"/>
    <row r="18231" s="59" customFormat="1" customHeight="1"/>
    <row r="18232" s="59" customFormat="1" customHeight="1"/>
    <row r="18233" s="59" customFormat="1" customHeight="1"/>
    <row r="18234" s="59" customFormat="1" customHeight="1"/>
    <row r="18235" s="59" customFormat="1" customHeight="1"/>
    <row r="18236" s="59" customFormat="1" customHeight="1"/>
    <row r="18237" s="59" customFormat="1" customHeight="1"/>
    <row r="18238" s="59" customFormat="1" customHeight="1"/>
    <row r="18239" s="59" customFormat="1" customHeight="1"/>
    <row r="18240" s="59" customFormat="1" customHeight="1"/>
    <row r="18241" s="59" customFormat="1" customHeight="1"/>
    <row r="18242" s="59" customFormat="1" customHeight="1"/>
    <row r="18243" s="59" customFormat="1" customHeight="1"/>
    <row r="18244" s="59" customFormat="1" customHeight="1"/>
    <row r="18245" s="59" customFormat="1" customHeight="1"/>
    <row r="18246" s="59" customFormat="1" customHeight="1"/>
    <row r="18247" s="59" customFormat="1" customHeight="1"/>
    <row r="18248" s="59" customFormat="1" customHeight="1"/>
    <row r="18249" s="59" customFormat="1" customHeight="1"/>
    <row r="18250" s="59" customFormat="1" customHeight="1"/>
    <row r="18251" s="59" customFormat="1" customHeight="1"/>
    <row r="18252" s="59" customFormat="1" customHeight="1"/>
    <row r="18253" s="59" customFormat="1" customHeight="1"/>
    <row r="18254" s="59" customFormat="1" customHeight="1"/>
    <row r="18255" s="59" customFormat="1" customHeight="1"/>
    <row r="18256" s="59" customFormat="1" customHeight="1"/>
    <row r="18257" s="59" customFormat="1" customHeight="1"/>
    <row r="18258" s="59" customFormat="1" customHeight="1"/>
    <row r="18259" s="59" customFormat="1" customHeight="1"/>
    <row r="18260" s="59" customFormat="1" customHeight="1"/>
    <row r="18261" s="59" customFormat="1" customHeight="1"/>
    <row r="18262" s="59" customFormat="1" customHeight="1"/>
    <row r="18263" s="59" customFormat="1" customHeight="1"/>
    <row r="18264" s="59" customFormat="1" customHeight="1"/>
    <row r="18265" s="59" customFormat="1" customHeight="1"/>
    <row r="18266" s="59" customFormat="1" customHeight="1"/>
    <row r="18267" s="59" customFormat="1" customHeight="1"/>
    <row r="18268" s="59" customFormat="1" customHeight="1"/>
    <row r="18269" s="59" customFormat="1" customHeight="1"/>
    <row r="18270" s="59" customFormat="1" customHeight="1"/>
    <row r="18271" s="59" customFormat="1" customHeight="1"/>
    <row r="18272" s="59" customFormat="1" customHeight="1"/>
    <row r="18273" s="59" customFormat="1" customHeight="1"/>
    <row r="18274" s="59" customFormat="1" customHeight="1"/>
    <row r="18275" s="59" customFormat="1" customHeight="1"/>
    <row r="18276" s="59" customFormat="1" customHeight="1"/>
    <row r="18277" s="59" customFormat="1" customHeight="1"/>
    <row r="18278" s="59" customFormat="1" customHeight="1"/>
    <row r="18279" s="59" customFormat="1" customHeight="1"/>
    <row r="18280" s="59" customFormat="1" customHeight="1"/>
    <row r="18281" s="59" customFormat="1" customHeight="1"/>
    <row r="18282" s="59" customFormat="1" customHeight="1"/>
    <row r="18283" s="59" customFormat="1" customHeight="1"/>
    <row r="18284" s="59" customFormat="1" customHeight="1"/>
    <row r="18285" s="59" customFormat="1" customHeight="1"/>
    <row r="18286" s="59" customFormat="1" customHeight="1"/>
    <row r="18287" s="59" customFormat="1" customHeight="1"/>
    <row r="18288" s="59" customFormat="1" customHeight="1"/>
    <row r="18289" s="59" customFormat="1" customHeight="1"/>
    <row r="18290" s="59" customFormat="1" customHeight="1"/>
    <row r="18291" s="59" customFormat="1" customHeight="1"/>
    <row r="18292" s="59" customFormat="1" customHeight="1"/>
    <row r="18293" s="59" customFormat="1" customHeight="1"/>
    <row r="18294" s="59" customFormat="1" customHeight="1"/>
    <row r="18295" s="59" customFormat="1" customHeight="1"/>
    <row r="18296" s="59" customFormat="1" customHeight="1"/>
    <row r="18297" s="59" customFormat="1" customHeight="1"/>
    <row r="18298" s="59" customFormat="1" customHeight="1"/>
    <row r="18299" s="59" customFormat="1" customHeight="1"/>
    <row r="18300" s="59" customFormat="1" customHeight="1"/>
    <row r="18301" s="59" customFormat="1" customHeight="1"/>
    <row r="18302" s="59" customFormat="1" customHeight="1"/>
    <row r="18303" s="59" customFormat="1" customHeight="1"/>
    <row r="18304" s="59" customFormat="1" customHeight="1"/>
    <row r="18305" s="59" customFormat="1" customHeight="1"/>
    <row r="18306" s="59" customFormat="1" customHeight="1"/>
    <row r="18307" s="59" customFormat="1" customHeight="1"/>
    <row r="18308" s="59" customFormat="1" customHeight="1"/>
    <row r="18309" s="59" customFormat="1" customHeight="1"/>
    <row r="18310" s="59" customFormat="1" customHeight="1"/>
    <row r="18311" s="59" customFormat="1" customHeight="1"/>
    <row r="18312" s="59" customFormat="1" customHeight="1"/>
    <row r="18313" s="59" customFormat="1" customHeight="1"/>
    <row r="18314" s="59" customFormat="1" customHeight="1"/>
    <row r="18315" s="59" customFormat="1" customHeight="1"/>
    <row r="18316" s="59" customFormat="1" customHeight="1"/>
    <row r="18317" s="59" customFormat="1" customHeight="1"/>
    <row r="18318" s="59" customFormat="1" customHeight="1"/>
    <row r="18319" s="59" customFormat="1" customHeight="1"/>
    <row r="18320" s="59" customFormat="1" customHeight="1"/>
    <row r="18321" s="59" customFormat="1" customHeight="1"/>
    <row r="18322" s="59" customFormat="1" customHeight="1"/>
    <row r="18323" s="59" customFormat="1" customHeight="1"/>
    <row r="18324" s="59" customFormat="1" customHeight="1"/>
    <row r="18325" s="59" customFormat="1" customHeight="1"/>
    <row r="18326" s="59" customFormat="1" customHeight="1"/>
    <row r="18327" s="59" customFormat="1" customHeight="1"/>
    <row r="18328" s="59" customFormat="1" customHeight="1"/>
    <row r="18329" s="59" customFormat="1" customHeight="1"/>
    <row r="18330" s="59" customFormat="1" customHeight="1"/>
    <row r="18331" s="59" customFormat="1" customHeight="1"/>
    <row r="18332" s="59" customFormat="1" customHeight="1"/>
    <row r="18333" s="59" customFormat="1" customHeight="1"/>
    <row r="18334" s="59" customFormat="1" customHeight="1"/>
    <row r="18335" s="59" customFormat="1" customHeight="1"/>
    <row r="18336" s="59" customFormat="1" customHeight="1"/>
    <row r="18337" s="59" customFormat="1" customHeight="1"/>
    <row r="18338" s="59" customFormat="1" customHeight="1"/>
    <row r="18339" s="59" customFormat="1" customHeight="1"/>
    <row r="18340" s="59" customFormat="1" customHeight="1"/>
    <row r="18341" s="59" customFormat="1" customHeight="1"/>
    <row r="18342" s="59" customFormat="1" customHeight="1"/>
    <row r="18343" s="59" customFormat="1" customHeight="1"/>
    <row r="18344" s="59" customFormat="1" customHeight="1"/>
    <row r="18345" s="59" customFormat="1" customHeight="1"/>
    <row r="18346" s="59" customFormat="1" customHeight="1"/>
    <row r="18347" s="59" customFormat="1" customHeight="1"/>
    <row r="18348" s="59" customFormat="1" customHeight="1"/>
    <row r="18349" s="59" customFormat="1" customHeight="1"/>
    <row r="18350" s="59" customFormat="1" customHeight="1"/>
    <row r="18351" s="59" customFormat="1" customHeight="1"/>
    <row r="18352" s="59" customFormat="1" customHeight="1"/>
    <row r="18353" s="59" customFormat="1" customHeight="1"/>
    <row r="18354" s="59" customFormat="1" customHeight="1"/>
    <row r="18355" s="59" customFormat="1" customHeight="1"/>
    <row r="18356" s="59" customFormat="1" customHeight="1"/>
    <row r="18357" s="59" customFormat="1" customHeight="1"/>
    <row r="18358" s="59" customFormat="1" customHeight="1"/>
    <row r="18359" s="59" customFormat="1" customHeight="1"/>
    <row r="18360" s="59" customFormat="1" customHeight="1"/>
    <row r="18361" s="59" customFormat="1" customHeight="1"/>
    <row r="18362" s="59" customFormat="1" customHeight="1"/>
    <row r="18363" s="59" customFormat="1" customHeight="1"/>
    <row r="18364" s="59" customFormat="1" customHeight="1"/>
    <row r="18365" s="59" customFormat="1" customHeight="1"/>
    <row r="18366" s="59" customFormat="1" customHeight="1"/>
    <row r="18367" s="59" customFormat="1" customHeight="1"/>
    <row r="18368" s="59" customFormat="1" customHeight="1"/>
    <row r="18369" s="59" customFormat="1" customHeight="1"/>
    <row r="18370" s="59" customFormat="1" customHeight="1"/>
    <row r="18371" s="59" customFormat="1" customHeight="1"/>
    <row r="18372" s="59" customFormat="1" customHeight="1"/>
    <row r="18373" s="59" customFormat="1" customHeight="1"/>
    <row r="18374" s="59" customFormat="1" customHeight="1"/>
    <row r="18375" s="59" customFormat="1" customHeight="1"/>
    <row r="18376" s="59" customFormat="1" customHeight="1"/>
    <row r="18377" s="59" customFormat="1" customHeight="1"/>
    <row r="18378" s="59" customFormat="1" customHeight="1"/>
    <row r="18379" s="59" customFormat="1" customHeight="1"/>
    <row r="18380" s="59" customFormat="1" customHeight="1"/>
    <row r="18381" s="59" customFormat="1" customHeight="1"/>
    <row r="18382" s="59" customFormat="1" customHeight="1"/>
    <row r="18383" s="59" customFormat="1" customHeight="1"/>
    <row r="18384" s="59" customFormat="1" customHeight="1"/>
    <row r="18385" s="59" customFormat="1" customHeight="1"/>
    <row r="18386" s="59" customFormat="1" customHeight="1"/>
    <row r="18387" s="59" customFormat="1" customHeight="1"/>
    <row r="18388" s="59" customFormat="1" customHeight="1"/>
    <row r="18389" s="59" customFormat="1" customHeight="1"/>
    <row r="18390" s="59" customFormat="1" customHeight="1"/>
    <row r="18391" s="59" customFormat="1" customHeight="1"/>
    <row r="18392" s="59" customFormat="1" customHeight="1"/>
    <row r="18393" s="59" customFormat="1" customHeight="1"/>
    <row r="18394" s="59" customFormat="1" customHeight="1"/>
    <row r="18395" s="59" customFormat="1" customHeight="1"/>
    <row r="18396" s="59" customFormat="1" customHeight="1"/>
    <row r="18397" s="59" customFormat="1" customHeight="1"/>
    <row r="18398" s="59" customFormat="1" customHeight="1"/>
    <row r="18399" s="59" customFormat="1" customHeight="1"/>
    <row r="18400" s="59" customFormat="1" customHeight="1"/>
    <row r="18401" s="59" customFormat="1" customHeight="1"/>
    <row r="18402" s="59" customFormat="1" customHeight="1"/>
    <row r="18403" s="59" customFormat="1" customHeight="1"/>
    <row r="18404" s="59" customFormat="1" customHeight="1"/>
    <row r="18405" s="59" customFormat="1" customHeight="1"/>
    <row r="18406" s="59" customFormat="1" customHeight="1"/>
    <row r="18407" s="59" customFormat="1" customHeight="1"/>
    <row r="18408" s="59" customFormat="1" customHeight="1"/>
    <row r="18409" s="59" customFormat="1" customHeight="1"/>
    <row r="18410" s="59" customFormat="1" customHeight="1"/>
    <row r="18411" s="59" customFormat="1" customHeight="1"/>
    <row r="18412" s="59" customFormat="1" customHeight="1"/>
    <row r="18413" s="59" customFormat="1" customHeight="1"/>
    <row r="18414" s="59" customFormat="1" customHeight="1"/>
    <row r="18415" s="59" customFormat="1" customHeight="1"/>
    <row r="18416" s="59" customFormat="1" customHeight="1"/>
    <row r="18417" s="59" customFormat="1" customHeight="1"/>
    <row r="18418" s="59" customFormat="1" customHeight="1"/>
    <row r="18419" s="59" customFormat="1" customHeight="1"/>
    <row r="18420" s="59" customFormat="1" customHeight="1"/>
    <row r="18421" s="59" customFormat="1" customHeight="1"/>
    <row r="18422" s="59" customFormat="1" customHeight="1"/>
    <row r="18423" s="59" customFormat="1" customHeight="1"/>
    <row r="18424" s="59" customFormat="1" customHeight="1"/>
    <row r="18425" s="59" customFormat="1" customHeight="1"/>
    <row r="18426" s="59" customFormat="1" customHeight="1"/>
    <row r="18427" s="59" customFormat="1" customHeight="1"/>
    <row r="18428" s="59" customFormat="1" customHeight="1"/>
    <row r="18429" s="59" customFormat="1" customHeight="1"/>
    <row r="18430" s="59" customFormat="1" customHeight="1"/>
    <row r="18431" s="59" customFormat="1" customHeight="1"/>
    <row r="18432" s="59" customFormat="1" customHeight="1"/>
    <row r="18433" s="59" customFormat="1" customHeight="1"/>
    <row r="18434" s="59" customFormat="1" customHeight="1"/>
    <row r="18435" s="59" customFormat="1" customHeight="1"/>
    <row r="18436" s="59" customFormat="1" customHeight="1"/>
    <row r="18437" s="59" customFormat="1" customHeight="1"/>
    <row r="18438" s="59" customFormat="1" customHeight="1"/>
    <row r="18439" s="59" customFormat="1" customHeight="1"/>
    <row r="18440" s="59" customFormat="1" customHeight="1"/>
    <row r="18441" s="59" customFormat="1" customHeight="1"/>
    <row r="18442" s="59" customFormat="1" customHeight="1"/>
    <row r="18443" s="59" customFormat="1" customHeight="1"/>
    <row r="18444" s="59" customFormat="1" customHeight="1"/>
    <row r="18445" s="59" customFormat="1" customHeight="1"/>
    <row r="18446" s="59" customFormat="1" customHeight="1"/>
    <row r="18447" s="59" customFormat="1" customHeight="1"/>
    <row r="18448" s="59" customFormat="1" customHeight="1"/>
    <row r="18449" s="59" customFormat="1" customHeight="1"/>
    <row r="18450" s="59" customFormat="1" customHeight="1"/>
    <row r="18451" s="59" customFormat="1" customHeight="1"/>
    <row r="18452" s="59" customFormat="1" customHeight="1"/>
    <row r="18453" s="59" customFormat="1" customHeight="1"/>
    <row r="18454" s="59" customFormat="1" customHeight="1"/>
    <row r="18455" s="59" customFormat="1" customHeight="1"/>
    <row r="18456" s="59" customFormat="1" customHeight="1"/>
    <row r="18457" s="59" customFormat="1" customHeight="1"/>
    <row r="18458" s="59" customFormat="1" customHeight="1"/>
    <row r="18459" s="59" customFormat="1" customHeight="1"/>
    <row r="18460" s="59" customFormat="1" customHeight="1"/>
    <row r="18461" s="59" customFormat="1" customHeight="1"/>
    <row r="18462" s="59" customFormat="1" customHeight="1"/>
    <row r="18463" s="59" customFormat="1" customHeight="1"/>
    <row r="18464" s="59" customFormat="1" customHeight="1"/>
    <row r="18465" s="59" customFormat="1" customHeight="1"/>
    <row r="18466" s="59" customFormat="1" customHeight="1"/>
    <row r="18467" s="59" customFormat="1" customHeight="1"/>
    <row r="18468" s="59" customFormat="1" customHeight="1"/>
    <row r="18469" s="59" customFormat="1" customHeight="1"/>
    <row r="18470" s="59" customFormat="1" customHeight="1"/>
    <row r="18471" s="59" customFormat="1" customHeight="1"/>
    <row r="18472" s="59" customFormat="1" customHeight="1"/>
    <row r="18473" s="59" customFormat="1" customHeight="1"/>
    <row r="18474" s="59" customFormat="1" customHeight="1"/>
    <row r="18475" s="59" customFormat="1" customHeight="1"/>
    <row r="18476" s="59" customFormat="1" customHeight="1"/>
    <row r="18477" s="59" customFormat="1" customHeight="1"/>
    <row r="18478" s="59" customFormat="1" customHeight="1"/>
    <row r="18479" s="59" customFormat="1" customHeight="1"/>
    <row r="18480" s="59" customFormat="1" customHeight="1"/>
    <row r="18481" s="59" customFormat="1" customHeight="1"/>
    <row r="18482" s="59" customFormat="1" customHeight="1"/>
    <row r="18483" s="59" customFormat="1" customHeight="1"/>
    <row r="18484" s="59" customFormat="1" customHeight="1"/>
    <row r="18485" s="59" customFormat="1" customHeight="1"/>
    <row r="18486" s="59" customFormat="1" customHeight="1"/>
    <row r="18487" s="59" customFormat="1" customHeight="1"/>
    <row r="18488" s="59" customFormat="1" customHeight="1"/>
    <row r="18489" s="59" customFormat="1" customHeight="1"/>
    <row r="18490" s="59" customFormat="1" customHeight="1"/>
    <row r="18491" s="59" customFormat="1" customHeight="1"/>
    <row r="18492" s="59" customFormat="1" customHeight="1"/>
    <row r="18493" s="59" customFormat="1" customHeight="1"/>
    <row r="18494" s="59" customFormat="1" customHeight="1"/>
    <row r="18495" s="59" customFormat="1" customHeight="1"/>
    <row r="18496" s="59" customFormat="1" customHeight="1"/>
    <row r="18497" s="59" customFormat="1" customHeight="1"/>
    <row r="18498" s="59" customFormat="1" customHeight="1"/>
    <row r="18499" s="59" customFormat="1" customHeight="1"/>
    <row r="18500" s="59" customFormat="1" customHeight="1"/>
    <row r="18501" s="59" customFormat="1" customHeight="1"/>
    <row r="18502" s="59" customFormat="1" customHeight="1"/>
    <row r="18503" s="59" customFormat="1" customHeight="1"/>
    <row r="18504" s="59" customFormat="1" customHeight="1"/>
    <row r="18505" s="59" customFormat="1" customHeight="1"/>
    <row r="18506" s="59" customFormat="1" customHeight="1"/>
    <row r="18507" s="59" customFormat="1" customHeight="1"/>
    <row r="18508" s="59" customFormat="1" customHeight="1"/>
    <row r="18509" s="59" customFormat="1" customHeight="1"/>
    <row r="18510" s="59" customFormat="1" customHeight="1"/>
    <row r="18511" s="59" customFormat="1" customHeight="1"/>
    <row r="18512" s="59" customFormat="1" customHeight="1"/>
    <row r="18513" s="59" customFormat="1" customHeight="1"/>
    <row r="18514" s="59" customFormat="1" customHeight="1"/>
    <row r="18515" s="59" customFormat="1" customHeight="1"/>
    <row r="18516" s="59" customFormat="1" customHeight="1"/>
    <row r="18517" s="59" customFormat="1" customHeight="1"/>
    <row r="18518" s="59" customFormat="1" customHeight="1"/>
    <row r="18519" s="59" customFormat="1" customHeight="1"/>
    <row r="18520" s="59" customFormat="1" customHeight="1"/>
    <row r="18521" s="59" customFormat="1" customHeight="1"/>
    <row r="18522" s="59" customFormat="1" customHeight="1"/>
    <row r="18523" s="59" customFormat="1" customHeight="1"/>
    <row r="18524" s="59" customFormat="1" customHeight="1"/>
    <row r="18525" s="59" customFormat="1" customHeight="1"/>
    <row r="18526" s="59" customFormat="1" customHeight="1"/>
    <row r="18527" s="59" customFormat="1" customHeight="1"/>
    <row r="18528" s="59" customFormat="1" customHeight="1"/>
    <row r="18529" s="59" customFormat="1" customHeight="1"/>
    <row r="18530" s="59" customFormat="1" customHeight="1"/>
    <row r="18531" s="59" customFormat="1" customHeight="1"/>
    <row r="18532" s="59" customFormat="1" customHeight="1"/>
    <row r="18533" s="59" customFormat="1" customHeight="1"/>
    <row r="18534" s="59" customFormat="1" customHeight="1"/>
    <row r="18535" s="59" customFormat="1" customHeight="1"/>
    <row r="18536" s="59" customFormat="1" customHeight="1"/>
    <row r="18537" s="59" customFormat="1" customHeight="1"/>
    <row r="18538" s="59" customFormat="1" customHeight="1"/>
    <row r="18539" s="59" customFormat="1" customHeight="1"/>
    <row r="18540" s="59" customFormat="1" customHeight="1"/>
    <row r="18541" s="59" customFormat="1" customHeight="1"/>
    <row r="18542" s="59" customFormat="1" customHeight="1"/>
    <row r="18543" s="59" customFormat="1" customHeight="1"/>
    <row r="18544" s="59" customFormat="1" customHeight="1"/>
    <row r="18545" s="59" customFormat="1" customHeight="1"/>
    <row r="18546" s="59" customFormat="1" customHeight="1"/>
    <row r="18547" s="59" customFormat="1" customHeight="1"/>
    <row r="18548" s="59" customFormat="1" customHeight="1"/>
    <row r="18549" s="59" customFormat="1" customHeight="1"/>
    <row r="18550" s="59" customFormat="1" customHeight="1"/>
    <row r="18551" s="59" customFormat="1" customHeight="1"/>
    <row r="18552" s="59" customFormat="1" customHeight="1"/>
    <row r="18553" s="59" customFormat="1" customHeight="1"/>
    <row r="18554" s="59" customFormat="1" customHeight="1"/>
    <row r="18555" s="59" customFormat="1" customHeight="1"/>
    <row r="18556" s="59" customFormat="1" customHeight="1"/>
    <row r="18557" s="59" customFormat="1" customHeight="1"/>
    <row r="18558" s="59" customFormat="1" customHeight="1"/>
    <row r="18559" s="59" customFormat="1" customHeight="1"/>
    <row r="18560" s="59" customFormat="1" customHeight="1"/>
    <row r="18561" s="59" customFormat="1" customHeight="1"/>
    <row r="18562" s="59" customFormat="1" customHeight="1"/>
    <row r="18563" s="59" customFormat="1" customHeight="1"/>
    <row r="18564" s="59" customFormat="1" customHeight="1"/>
    <row r="18565" s="59" customFormat="1" customHeight="1"/>
    <row r="18566" s="59" customFormat="1" customHeight="1"/>
    <row r="18567" s="59" customFormat="1" customHeight="1"/>
    <row r="18568" s="59" customFormat="1" customHeight="1"/>
    <row r="18569" s="59" customFormat="1" customHeight="1"/>
    <row r="18570" s="59" customFormat="1" customHeight="1"/>
    <row r="18571" s="59" customFormat="1" customHeight="1"/>
    <row r="18572" s="59" customFormat="1" customHeight="1"/>
    <row r="18573" s="59" customFormat="1" customHeight="1"/>
    <row r="18574" s="59" customFormat="1" customHeight="1"/>
    <row r="18575" s="59" customFormat="1" customHeight="1"/>
    <row r="18576" s="59" customFormat="1" customHeight="1"/>
    <row r="18577" s="59" customFormat="1" customHeight="1"/>
    <row r="18578" s="59" customFormat="1" customHeight="1"/>
    <row r="18579" s="59" customFormat="1" customHeight="1"/>
    <row r="18580" s="59" customFormat="1" customHeight="1"/>
    <row r="18581" s="59" customFormat="1" customHeight="1"/>
    <row r="18582" s="59" customFormat="1" customHeight="1"/>
    <row r="18583" s="59" customFormat="1" customHeight="1"/>
    <row r="18584" s="59" customFormat="1" customHeight="1"/>
    <row r="18585" s="59" customFormat="1" customHeight="1"/>
    <row r="18586" s="59" customFormat="1" customHeight="1"/>
    <row r="18587" s="59" customFormat="1" customHeight="1"/>
    <row r="18588" s="59" customFormat="1" customHeight="1"/>
    <row r="18589" s="59" customFormat="1" customHeight="1"/>
    <row r="18590" s="59" customFormat="1" customHeight="1"/>
    <row r="18591" s="59" customFormat="1" customHeight="1"/>
    <row r="18592" s="59" customFormat="1" customHeight="1"/>
    <row r="18593" s="59" customFormat="1" customHeight="1"/>
    <row r="18594" s="59" customFormat="1" customHeight="1"/>
    <row r="18595" s="59" customFormat="1" customHeight="1"/>
    <row r="18596" s="59" customFormat="1" customHeight="1"/>
    <row r="18597" s="59" customFormat="1" customHeight="1"/>
    <row r="18598" s="59" customFormat="1" customHeight="1"/>
    <row r="18599" s="59" customFormat="1" customHeight="1"/>
    <row r="18600" s="59" customFormat="1" customHeight="1"/>
    <row r="18601" s="59" customFormat="1" customHeight="1"/>
    <row r="18602" s="59" customFormat="1" customHeight="1"/>
    <row r="18603" s="59" customFormat="1" customHeight="1"/>
    <row r="18604" s="59" customFormat="1" customHeight="1"/>
    <row r="18605" s="59" customFormat="1" customHeight="1"/>
    <row r="18606" s="59" customFormat="1" customHeight="1"/>
    <row r="18607" s="59" customFormat="1" customHeight="1"/>
    <row r="18608" s="59" customFormat="1" customHeight="1"/>
    <row r="18609" s="59" customFormat="1" customHeight="1"/>
    <row r="18610" s="59" customFormat="1" customHeight="1"/>
    <row r="18611" s="59" customFormat="1" customHeight="1"/>
    <row r="18612" s="59" customFormat="1" customHeight="1"/>
    <row r="18613" s="59" customFormat="1" customHeight="1"/>
    <row r="18614" s="59" customFormat="1" customHeight="1"/>
    <row r="18615" s="59" customFormat="1" customHeight="1"/>
    <row r="18616" s="59" customFormat="1" customHeight="1"/>
    <row r="18617" s="59" customFormat="1" customHeight="1"/>
    <row r="18618" s="59" customFormat="1" customHeight="1"/>
    <row r="18619" s="59" customFormat="1" customHeight="1"/>
    <row r="18620" s="59" customFormat="1" customHeight="1"/>
    <row r="18621" s="59" customFormat="1" customHeight="1"/>
    <row r="18622" s="59" customFormat="1" customHeight="1"/>
    <row r="18623" s="59" customFormat="1" customHeight="1"/>
    <row r="18624" s="59" customFormat="1" customHeight="1"/>
    <row r="18625" s="59" customFormat="1" customHeight="1"/>
    <row r="18626" s="59" customFormat="1" customHeight="1"/>
    <row r="18627" s="59" customFormat="1" customHeight="1"/>
    <row r="18628" s="59" customFormat="1" customHeight="1"/>
    <row r="18629" s="59" customFormat="1" customHeight="1"/>
    <row r="18630" s="59" customFormat="1" customHeight="1"/>
    <row r="18631" s="59" customFormat="1" customHeight="1"/>
    <row r="18632" s="59" customFormat="1" customHeight="1"/>
    <row r="18633" s="59" customFormat="1" customHeight="1"/>
    <row r="18634" s="59" customFormat="1" customHeight="1"/>
    <row r="18635" s="59" customFormat="1" customHeight="1"/>
    <row r="18636" s="59" customFormat="1" customHeight="1"/>
    <row r="18637" s="59" customFormat="1" customHeight="1"/>
    <row r="18638" s="59" customFormat="1" customHeight="1"/>
    <row r="18639" s="59" customFormat="1" customHeight="1"/>
    <row r="18640" s="59" customFormat="1" customHeight="1"/>
    <row r="18641" s="59" customFormat="1" customHeight="1"/>
    <row r="18642" s="59" customFormat="1" customHeight="1"/>
    <row r="18643" s="59" customFormat="1" customHeight="1"/>
    <row r="18644" s="59" customFormat="1" customHeight="1"/>
    <row r="18645" s="59" customFormat="1" customHeight="1"/>
    <row r="18646" s="59" customFormat="1" customHeight="1"/>
    <row r="18647" s="59" customFormat="1" customHeight="1"/>
    <row r="18648" s="59" customFormat="1" customHeight="1"/>
    <row r="18649" s="59" customFormat="1" customHeight="1"/>
    <row r="18650" s="59" customFormat="1" customHeight="1"/>
    <row r="18651" s="59" customFormat="1" customHeight="1"/>
    <row r="18652" s="59" customFormat="1" customHeight="1"/>
    <row r="18653" s="59" customFormat="1" customHeight="1"/>
    <row r="18654" s="59" customFormat="1" customHeight="1"/>
    <row r="18655" s="59" customFormat="1" customHeight="1"/>
    <row r="18656" s="59" customFormat="1" customHeight="1"/>
    <row r="18657" s="59" customFormat="1" customHeight="1"/>
    <row r="18658" s="59" customFormat="1" customHeight="1"/>
    <row r="18659" s="59" customFormat="1" customHeight="1"/>
    <row r="18660" s="59" customFormat="1" customHeight="1"/>
    <row r="18661" s="59" customFormat="1" customHeight="1"/>
    <row r="18662" s="59" customFormat="1" customHeight="1"/>
    <row r="18663" s="59" customFormat="1" customHeight="1"/>
    <row r="18664" s="59" customFormat="1" customHeight="1"/>
    <row r="18665" s="59" customFormat="1" customHeight="1"/>
    <row r="18666" s="59" customFormat="1" customHeight="1"/>
    <row r="18667" s="59" customFormat="1" customHeight="1"/>
    <row r="18668" s="59" customFormat="1" customHeight="1"/>
    <row r="18669" s="59" customFormat="1" customHeight="1"/>
    <row r="18670" s="59" customFormat="1" customHeight="1"/>
    <row r="18671" s="59" customFormat="1" customHeight="1"/>
    <row r="18672" s="59" customFormat="1" customHeight="1"/>
    <row r="18673" s="59" customFormat="1" customHeight="1"/>
    <row r="18674" s="59" customFormat="1" customHeight="1"/>
    <row r="18675" s="59" customFormat="1" customHeight="1"/>
    <row r="18676" s="59" customFormat="1" customHeight="1"/>
    <row r="18677" s="59" customFormat="1" customHeight="1"/>
    <row r="18678" s="59" customFormat="1" customHeight="1"/>
    <row r="18679" s="59" customFormat="1" customHeight="1"/>
    <row r="18680" s="59" customFormat="1" customHeight="1"/>
    <row r="18681" s="59" customFormat="1" customHeight="1"/>
    <row r="18682" s="59" customFormat="1" customHeight="1"/>
    <row r="18683" s="59" customFormat="1" customHeight="1"/>
    <row r="18684" s="59" customFormat="1" customHeight="1"/>
    <row r="18685" s="59" customFormat="1" customHeight="1"/>
    <row r="18686" s="59" customFormat="1" customHeight="1"/>
    <row r="18687" s="59" customFormat="1" customHeight="1"/>
    <row r="18688" s="59" customFormat="1" customHeight="1"/>
    <row r="18689" s="59" customFormat="1" customHeight="1"/>
    <row r="18690" s="59" customFormat="1" customHeight="1"/>
    <row r="18691" s="59" customFormat="1" customHeight="1"/>
    <row r="18692" s="59" customFormat="1" customHeight="1"/>
    <row r="18693" s="59" customFormat="1" customHeight="1"/>
    <row r="18694" s="59" customFormat="1" customHeight="1"/>
    <row r="18695" s="59" customFormat="1" customHeight="1"/>
    <row r="18696" s="59" customFormat="1" customHeight="1"/>
    <row r="18697" s="59" customFormat="1" customHeight="1"/>
    <row r="18698" s="59" customFormat="1" customHeight="1"/>
    <row r="18699" s="59" customFormat="1" customHeight="1"/>
    <row r="18700" s="59" customFormat="1" customHeight="1"/>
    <row r="18701" s="59" customFormat="1" customHeight="1"/>
    <row r="18702" s="59" customFormat="1" customHeight="1"/>
    <row r="18703" s="59" customFormat="1" customHeight="1"/>
    <row r="18704" s="59" customFormat="1" customHeight="1"/>
    <row r="18705" s="59" customFormat="1" customHeight="1"/>
    <row r="18706" s="59" customFormat="1" customHeight="1"/>
    <row r="18707" s="59" customFormat="1" customHeight="1"/>
    <row r="18708" s="59" customFormat="1" customHeight="1"/>
    <row r="18709" s="59" customFormat="1" customHeight="1"/>
    <row r="18710" s="59" customFormat="1" customHeight="1"/>
    <row r="18711" s="59" customFormat="1" customHeight="1"/>
    <row r="18712" s="59" customFormat="1" customHeight="1"/>
    <row r="18713" s="59" customFormat="1" customHeight="1"/>
    <row r="18714" s="59" customFormat="1" customHeight="1"/>
    <row r="18715" s="59" customFormat="1" customHeight="1"/>
    <row r="18716" s="59" customFormat="1" customHeight="1"/>
    <row r="18717" s="59" customFormat="1" customHeight="1"/>
    <row r="18718" s="59" customFormat="1" customHeight="1"/>
    <row r="18719" s="59" customFormat="1" customHeight="1"/>
    <row r="18720" s="59" customFormat="1" customHeight="1"/>
    <row r="18721" s="59" customFormat="1" customHeight="1"/>
    <row r="18722" s="59" customFormat="1" customHeight="1"/>
    <row r="18723" s="59" customFormat="1" customHeight="1"/>
    <row r="18724" s="59" customFormat="1" customHeight="1"/>
    <row r="18725" s="59" customFormat="1" customHeight="1"/>
    <row r="18726" s="59" customFormat="1" customHeight="1"/>
    <row r="18727" s="59" customFormat="1" customHeight="1"/>
    <row r="18728" s="59" customFormat="1" customHeight="1"/>
    <row r="18729" s="59" customFormat="1" customHeight="1"/>
    <row r="18730" s="59" customFormat="1" customHeight="1"/>
    <row r="18731" s="59" customFormat="1" customHeight="1"/>
    <row r="18732" s="59" customFormat="1" customHeight="1"/>
    <row r="18733" s="59" customFormat="1" customHeight="1"/>
    <row r="18734" s="59" customFormat="1" customHeight="1"/>
    <row r="18735" s="59" customFormat="1" customHeight="1"/>
    <row r="18736" s="59" customFormat="1" customHeight="1"/>
    <row r="18737" s="59" customFormat="1" customHeight="1"/>
    <row r="18738" s="59" customFormat="1" customHeight="1"/>
    <row r="18739" s="59" customFormat="1" customHeight="1"/>
    <row r="18740" s="59" customFormat="1" customHeight="1"/>
    <row r="18741" s="59" customFormat="1" customHeight="1"/>
    <row r="18742" s="59" customFormat="1" customHeight="1"/>
    <row r="18743" s="59" customFormat="1" customHeight="1"/>
    <row r="18744" s="59" customFormat="1" customHeight="1"/>
    <row r="18745" s="59" customFormat="1" customHeight="1"/>
    <row r="18746" s="59" customFormat="1" customHeight="1"/>
    <row r="18747" s="59" customFormat="1" customHeight="1"/>
    <row r="18748" s="59" customFormat="1" customHeight="1"/>
    <row r="18749" s="59" customFormat="1" customHeight="1"/>
    <row r="18750" s="59" customFormat="1" customHeight="1"/>
    <row r="18751" s="59" customFormat="1" customHeight="1"/>
    <row r="18752" s="59" customFormat="1" customHeight="1"/>
    <row r="18753" s="59" customFormat="1" customHeight="1"/>
    <row r="18754" s="59" customFormat="1" customHeight="1"/>
    <row r="18755" s="59" customFormat="1" customHeight="1"/>
    <row r="18756" s="59" customFormat="1" customHeight="1"/>
    <row r="18757" s="59" customFormat="1" customHeight="1"/>
    <row r="18758" s="59" customFormat="1" customHeight="1"/>
    <row r="18759" s="59" customFormat="1" customHeight="1"/>
    <row r="18760" s="59" customFormat="1" customHeight="1"/>
    <row r="18761" s="59" customFormat="1" customHeight="1"/>
    <row r="18762" s="59" customFormat="1" customHeight="1"/>
    <row r="18763" s="59" customFormat="1" customHeight="1"/>
    <row r="18764" s="59" customFormat="1" customHeight="1"/>
    <row r="18765" s="59" customFormat="1" customHeight="1"/>
    <row r="18766" s="59" customFormat="1" customHeight="1"/>
    <row r="18767" s="59" customFormat="1" customHeight="1"/>
    <row r="18768" s="59" customFormat="1" customHeight="1"/>
    <row r="18769" s="59" customFormat="1" customHeight="1"/>
    <row r="18770" s="59" customFormat="1" customHeight="1"/>
    <row r="18771" s="59" customFormat="1" customHeight="1"/>
    <row r="18772" s="59" customFormat="1" customHeight="1"/>
    <row r="18773" s="59" customFormat="1" customHeight="1"/>
    <row r="18774" s="59" customFormat="1" customHeight="1"/>
    <row r="18775" s="59" customFormat="1" customHeight="1"/>
    <row r="18776" s="59" customFormat="1" customHeight="1"/>
    <row r="18777" s="59" customFormat="1" customHeight="1"/>
    <row r="18778" s="59" customFormat="1" customHeight="1"/>
    <row r="18779" s="59" customFormat="1" customHeight="1"/>
    <row r="18780" s="59" customFormat="1" customHeight="1"/>
    <row r="18781" s="59" customFormat="1" customHeight="1"/>
    <row r="18782" s="59" customFormat="1" customHeight="1"/>
    <row r="18783" s="59" customFormat="1" customHeight="1"/>
    <row r="18784" s="59" customFormat="1" customHeight="1"/>
    <row r="18785" s="59" customFormat="1" customHeight="1"/>
    <row r="18786" s="59" customFormat="1" customHeight="1"/>
    <row r="18787" s="59" customFormat="1" customHeight="1"/>
    <row r="18788" s="59" customFormat="1" customHeight="1"/>
    <row r="18789" s="59" customFormat="1" customHeight="1"/>
    <row r="18790" s="59" customFormat="1" customHeight="1"/>
    <row r="18791" s="59" customFormat="1" customHeight="1"/>
    <row r="18792" s="59" customFormat="1" customHeight="1"/>
    <row r="18793" s="59" customFormat="1" customHeight="1"/>
    <row r="18794" s="59" customFormat="1" customHeight="1"/>
    <row r="18795" s="59" customFormat="1" customHeight="1"/>
    <row r="18796" s="59" customFormat="1" customHeight="1"/>
    <row r="18797" s="59" customFormat="1" customHeight="1"/>
    <row r="18798" s="59" customFormat="1" customHeight="1"/>
    <row r="18799" s="59" customFormat="1" customHeight="1"/>
    <row r="18800" s="59" customFormat="1" customHeight="1"/>
    <row r="18801" s="59" customFormat="1" customHeight="1"/>
    <row r="18802" s="59" customFormat="1" customHeight="1"/>
    <row r="18803" s="59" customFormat="1" customHeight="1"/>
    <row r="18804" s="59" customFormat="1" customHeight="1"/>
    <row r="18805" s="59" customFormat="1" customHeight="1"/>
    <row r="18806" s="59" customFormat="1" customHeight="1"/>
    <row r="18807" s="59" customFormat="1" customHeight="1"/>
    <row r="18808" s="59" customFormat="1" customHeight="1"/>
    <row r="18809" s="59" customFormat="1" customHeight="1"/>
    <row r="18810" s="59" customFormat="1" customHeight="1"/>
    <row r="18811" s="59" customFormat="1" customHeight="1"/>
    <row r="18812" s="59" customFormat="1" customHeight="1"/>
    <row r="18813" s="59" customFormat="1" customHeight="1"/>
    <row r="18814" s="59" customFormat="1" customHeight="1"/>
    <row r="18815" s="59" customFormat="1" customHeight="1"/>
    <row r="18816" s="59" customFormat="1" customHeight="1"/>
    <row r="18817" s="59" customFormat="1" customHeight="1"/>
    <row r="18818" s="59" customFormat="1" customHeight="1"/>
    <row r="18819" s="59" customFormat="1" customHeight="1"/>
    <row r="18820" s="59" customFormat="1" customHeight="1"/>
    <row r="18821" s="59" customFormat="1" customHeight="1"/>
    <row r="18822" s="59" customFormat="1" customHeight="1"/>
    <row r="18823" s="59" customFormat="1" customHeight="1"/>
    <row r="18824" s="59" customFormat="1" customHeight="1"/>
    <row r="18825" s="59" customFormat="1" customHeight="1"/>
    <row r="18826" s="59" customFormat="1" customHeight="1"/>
    <row r="18827" s="59" customFormat="1" customHeight="1"/>
    <row r="18828" s="59" customFormat="1" customHeight="1"/>
    <row r="18829" s="59" customFormat="1" customHeight="1"/>
    <row r="18830" s="59" customFormat="1" customHeight="1"/>
    <row r="18831" s="59" customFormat="1" customHeight="1"/>
    <row r="18832" s="59" customFormat="1" customHeight="1"/>
    <row r="18833" s="59" customFormat="1" customHeight="1"/>
    <row r="18834" s="59" customFormat="1" customHeight="1"/>
    <row r="18835" s="59" customFormat="1" customHeight="1"/>
    <row r="18836" s="59" customFormat="1" customHeight="1"/>
    <row r="18837" s="59" customFormat="1" customHeight="1"/>
    <row r="18838" s="59" customFormat="1" customHeight="1"/>
    <row r="18839" s="59" customFormat="1" customHeight="1"/>
    <row r="18840" s="59" customFormat="1" customHeight="1"/>
    <row r="18841" s="59" customFormat="1" customHeight="1"/>
    <row r="18842" s="59" customFormat="1" customHeight="1"/>
    <row r="18843" s="59" customFormat="1" customHeight="1"/>
    <row r="18844" s="59" customFormat="1" customHeight="1"/>
    <row r="18845" s="59" customFormat="1" customHeight="1"/>
    <row r="18846" s="59" customFormat="1" customHeight="1"/>
    <row r="18847" s="59" customFormat="1" customHeight="1"/>
    <row r="18848" s="59" customFormat="1" customHeight="1"/>
    <row r="18849" s="59" customFormat="1" customHeight="1"/>
    <row r="18850" s="59" customFormat="1" customHeight="1"/>
    <row r="18851" s="59" customFormat="1" customHeight="1"/>
    <row r="18852" s="59" customFormat="1" customHeight="1"/>
    <row r="18853" s="59" customFormat="1" customHeight="1"/>
    <row r="18854" s="59" customFormat="1" customHeight="1"/>
    <row r="18855" s="59" customFormat="1" customHeight="1"/>
    <row r="18856" s="59" customFormat="1" customHeight="1"/>
    <row r="18857" s="59" customFormat="1" customHeight="1"/>
    <row r="18858" s="59" customFormat="1" customHeight="1"/>
    <row r="18859" s="59" customFormat="1" customHeight="1"/>
    <row r="18860" s="59" customFormat="1" customHeight="1"/>
    <row r="18861" s="59" customFormat="1" customHeight="1"/>
    <row r="18862" s="59" customFormat="1" customHeight="1"/>
    <row r="18863" s="59" customFormat="1" customHeight="1"/>
    <row r="18864" s="59" customFormat="1" customHeight="1"/>
    <row r="18865" s="59" customFormat="1" customHeight="1"/>
    <row r="18866" s="59" customFormat="1" customHeight="1"/>
    <row r="18867" s="59" customFormat="1" customHeight="1"/>
    <row r="18868" s="59" customFormat="1" customHeight="1"/>
    <row r="18869" s="59" customFormat="1" customHeight="1"/>
    <row r="18870" s="59" customFormat="1" customHeight="1"/>
    <row r="18871" s="59" customFormat="1" customHeight="1"/>
    <row r="18872" s="59" customFormat="1" customHeight="1"/>
    <row r="18873" s="59" customFormat="1" customHeight="1"/>
    <row r="18874" s="59" customFormat="1" customHeight="1"/>
    <row r="18875" s="59" customFormat="1" customHeight="1"/>
    <row r="18876" s="59" customFormat="1" customHeight="1"/>
    <row r="18877" s="59" customFormat="1" customHeight="1"/>
    <row r="18878" s="59" customFormat="1" customHeight="1"/>
    <row r="18879" s="59" customFormat="1" customHeight="1"/>
    <row r="18880" s="59" customFormat="1" customHeight="1"/>
    <row r="18881" s="59" customFormat="1" customHeight="1"/>
    <row r="18882" s="59" customFormat="1" customHeight="1"/>
    <row r="18883" s="59" customFormat="1" customHeight="1"/>
    <row r="18884" s="59" customFormat="1" customHeight="1"/>
    <row r="18885" s="59" customFormat="1" customHeight="1"/>
    <row r="18886" s="59" customFormat="1" customHeight="1"/>
    <row r="18887" s="59" customFormat="1" customHeight="1"/>
    <row r="18888" s="59" customFormat="1" customHeight="1"/>
    <row r="18889" s="59" customFormat="1" customHeight="1"/>
    <row r="18890" s="59" customFormat="1" customHeight="1"/>
    <row r="18891" s="59" customFormat="1" customHeight="1"/>
    <row r="18892" s="59" customFormat="1" customHeight="1"/>
    <row r="18893" s="59" customFormat="1" customHeight="1"/>
    <row r="18894" s="59" customFormat="1" customHeight="1"/>
    <row r="18895" s="59" customFormat="1" customHeight="1"/>
    <row r="18896" s="59" customFormat="1" customHeight="1"/>
    <row r="18897" s="59" customFormat="1" customHeight="1"/>
    <row r="18898" s="59" customFormat="1" customHeight="1"/>
    <row r="18899" s="59" customFormat="1" customHeight="1"/>
    <row r="18900" s="59" customFormat="1" customHeight="1"/>
    <row r="18901" s="59" customFormat="1" customHeight="1"/>
    <row r="18902" s="59" customFormat="1" customHeight="1"/>
    <row r="18903" s="59" customFormat="1" customHeight="1"/>
    <row r="18904" s="59" customFormat="1" customHeight="1"/>
    <row r="18905" s="59" customFormat="1" customHeight="1"/>
    <row r="18906" s="59" customFormat="1" customHeight="1"/>
    <row r="18907" s="59" customFormat="1" customHeight="1"/>
    <row r="18908" s="59" customFormat="1" customHeight="1"/>
    <row r="18909" s="59" customFormat="1" customHeight="1"/>
    <row r="18910" s="59" customFormat="1" customHeight="1"/>
    <row r="18911" s="59" customFormat="1" customHeight="1"/>
    <row r="18912" s="59" customFormat="1" customHeight="1"/>
    <row r="18913" s="59" customFormat="1" customHeight="1"/>
    <row r="18914" s="59" customFormat="1" customHeight="1"/>
    <row r="18915" s="59" customFormat="1" customHeight="1"/>
    <row r="18916" s="59" customFormat="1" customHeight="1"/>
    <row r="18917" s="59" customFormat="1" customHeight="1"/>
    <row r="18918" s="59" customFormat="1" customHeight="1"/>
    <row r="18919" s="59" customFormat="1" customHeight="1"/>
    <row r="18920" s="59" customFormat="1" customHeight="1"/>
    <row r="18921" s="59" customFormat="1" customHeight="1"/>
    <row r="18922" s="59" customFormat="1" customHeight="1"/>
    <row r="18923" s="59" customFormat="1" customHeight="1"/>
    <row r="18924" s="59" customFormat="1" customHeight="1"/>
    <row r="18925" s="59" customFormat="1" customHeight="1"/>
    <row r="18926" s="59" customFormat="1" customHeight="1"/>
    <row r="18927" s="59" customFormat="1" customHeight="1"/>
    <row r="18928" s="59" customFormat="1" customHeight="1"/>
    <row r="18929" s="59" customFormat="1" customHeight="1"/>
    <row r="18930" s="59" customFormat="1" customHeight="1"/>
    <row r="18931" s="59" customFormat="1" customHeight="1"/>
    <row r="18932" s="59" customFormat="1" customHeight="1"/>
    <row r="18933" s="59" customFormat="1" customHeight="1"/>
    <row r="18934" s="59" customFormat="1" customHeight="1"/>
    <row r="18935" s="59" customFormat="1" customHeight="1"/>
    <row r="18936" s="59" customFormat="1" customHeight="1"/>
    <row r="18937" s="59" customFormat="1" customHeight="1"/>
    <row r="18938" s="59" customFormat="1" customHeight="1"/>
    <row r="18939" s="59" customFormat="1" customHeight="1"/>
    <row r="18940" s="59" customFormat="1" customHeight="1"/>
    <row r="18941" s="59" customFormat="1" customHeight="1"/>
    <row r="18942" s="59" customFormat="1" customHeight="1"/>
    <row r="18943" s="59" customFormat="1" customHeight="1"/>
    <row r="18944" s="59" customFormat="1" customHeight="1"/>
    <row r="18945" s="59" customFormat="1" customHeight="1"/>
    <row r="18946" s="59" customFormat="1" customHeight="1"/>
    <row r="18947" s="59" customFormat="1" customHeight="1"/>
    <row r="18948" s="59" customFormat="1" customHeight="1"/>
    <row r="18949" s="59" customFormat="1" customHeight="1"/>
    <row r="18950" s="59" customFormat="1" customHeight="1"/>
    <row r="18951" s="59" customFormat="1" customHeight="1"/>
    <row r="18952" s="59" customFormat="1" customHeight="1"/>
    <row r="18953" s="59" customFormat="1" customHeight="1"/>
    <row r="18954" s="59" customFormat="1" customHeight="1"/>
    <row r="18955" s="59" customFormat="1" customHeight="1"/>
    <row r="18956" s="59" customFormat="1" customHeight="1"/>
    <row r="18957" s="59" customFormat="1" customHeight="1"/>
    <row r="18958" s="59" customFormat="1" customHeight="1"/>
    <row r="18959" s="59" customFormat="1" customHeight="1"/>
    <row r="18960" s="59" customFormat="1" customHeight="1"/>
    <row r="18961" s="59" customFormat="1" customHeight="1"/>
    <row r="18962" s="59" customFormat="1" customHeight="1"/>
    <row r="18963" s="59" customFormat="1" customHeight="1"/>
    <row r="18964" s="59" customFormat="1" customHeight="1"/>
    <row r="18965" s="59" customFormat="1" customHeight="1"/>
    <row r="18966" s="59" customFormat="1" customHeight="1"/>
    <row r="18967" s="59" customFormat="1" customHeight="1"/>
    <row r="18968" s="59" customFormat="1" customHeight="1"/>
    <row r="18969" s="59" customFormat="1" customHeight="1"/>
    <row r="18970" s="59" customFormat="1" customHeight="1"/>
    <row r="18971" s="59" customFormat="1" customHeight="1"/>
    <row r="18972" s="59" customFormat="1" customHeight="1"/>
    <row r="18973" s="59" customFormat="1" customHeight="1"/>
    <row r="18974" s="59" customFormat="1" customHeight="1"/>
    <row r="18975" s="59" customFormat="1" customHeight="1"/>
    <row r="18976" s="59" customFormat="1" customHeight="1"/>
    <row r="18977" s="59" customFormat="1" customHeight="1"/>
    <row r="18978" s="59" customFormat="1" customHeight="1"/>
    <row r="18979" s="59" customFormat="1" customHeight="1"/>
    <row r="18980" s="59" customFormat="1" customHeight="1"/>
    <row r="18981" s="59" customFormat="1" customHeight="1"/>
    <row r="18982" s="59" customFormat="1" customHeight="1"/>
    <row r="18983" s="59" customFormat="1" customHeight="1"/>
    <row r="18984" s="59" customFormat="1" customHeight="1"/>
    <row r="18985" s="59" customFormat="1" customHeight="1"/>
    <row r="18986" s="59" customFormat="1" customHeight="1"/>
    <row r="18987" s="59" customFormat="1" customHeight="1"/>
    <row r="18988" s="59" customFormat="1" customHeight="1"/>
    <row r="18989" s="59" customFormat="1" customHeight="1"/>
    <row r="18990" s="59" customFormat="1" customHeight="1"/>
    <row r="18991" s="59" customFormat="1" customHeight="1"/>
    <row r="18992" s="59" customFormat="1" customHeight="1"/>
    <row r="18993" s="59" customFormat="1" customHeight="1"/>
    <row r="18994" s="59" customFormat="1" customHeight="1"/>
    <row r="18995" s="59" customFormat="1" customHeight="1"/>
    <row r="18996" s="59" customFormat="1" customHeight="1"/>
    <row r="18997" s="59" customFormat="1" customHeight="1"/>
    <row r="18998" s="59" customFormat="1" customHeight="1"/>
    <row r="18999" s="59" customFormat="1" customHeight="1"/>
    <row r="19000" s="59" customFormat="1" customHeight="1"/>
    <row r="19001" s="59" customFormat="1" customHeight="1"/>
    <row r="19002" s="59" customFormat="1" customHeight="1"/>
    <row r="19003" s="59" customFormat="1" customHeight="1"/>
    <row r="19004" s="59" customFormat="1" customHeight="1"/>
    <row r="19005" s="59" customFormat="1" customHeight="1"/>
    <row r="19006" s="59" customFormat="1" customHeight="1"/>
    <row r="19007" s="59" customFormat="1" customHeight="1"/>
    <row r="19008" s="59" customFormat="1" customHeight="1"/>
    <row r="19009" s="59" customFormat="1" customHeight="1"/>
    <row r="19010" s="59" customFormat="1" customHeight="1"/>
    <row r="19011" s="59" customFormat="1" customHeight="1"/>
    <row r="19012" s="59" customFormat="1" customHeight="1"/>
    <row r="19013" s="59" customFormat="1" customHeight="1"/>
    <row r="19014" s="59" customFormat="1" customHeight="1"/>
    <row r="19015" s="59" customFormat="1" customHeight="1"/>
    <row r="19016" s="59" customFormat="1" customHeight="1"/>
    <row r="19017" s="59" customFormat="1" customHeight="1"/>
    <row r="19018" s="59" customFormat="1" customHeight="1"/>
    <row r="19019" s="59" customFormat="1" customHeight="1"/>
    <row r="19020" s="59" customFormat="1" customHeight="1"/>
    <row r="19021" s="59" customFormat="1" customHeight="1"/>
    <row r="19022" s="59" customFormat="1" customHeight="1"/>
    <row r="19023" s="59" customFormat="1" customHeight="1"/>
    <row r="19024" s="59" customFormat="1" customHeight="1"/>
    <row r="19025" s="59" customFormat="1" customHeight="1"/>
    <row r="19026" s="59" customFormat="1" customHeight="1"/>
    <row r="19027" s="59" customFormat="1" customHeight="1"/>
    <row r="19028" s="59" customFormat="1" customHeight="1"/>
    <row r="19029" s="59" customFormat="1" customHeight="1"/>
    <row r="19030" s="59" customFormat="1" customHeight="1"/>
    <row r="19031" s="59" customFormat="1" customHeight="1"/>
    <row r="19032" s="59" customFormat="1" customHeight="1"/>
    <row r="19033" s="59" customFormat="1" customHeight="1"/>
    <row r="19034" s="59" customFormat="1" customHeight="1"/>
    <row r="19035" s="59" customFormat="1" customHeight="1"/>
    <row r="19036" s="59" customFormat="1" customHeight="1"/>
    <row r="19037" s="59" customFormat="1" customHeight="1"/>
    <row r="19038" s="59" customFormat="1" customHeight="1"/>
    <row r="19039" s="59" customFormat="1" customHeight="1"/>
    <row r="19040" s="59" customFormat="1" customHeight="1"/>
    <row r="19041" s="59" customFormat="1" customHeight="1"/>
    <row r="19042" s="59" customFormat="1" customHeight="1"/>
    <row r="19043" s="59" customFormat="1" customHeight="1"/>
    <row r="19044" s="59" customFormat="1" customHeight="1"/>
    <row r="19045" s="59" customFormat="1" customHeight="1"/>
    <row r="19046" s="59" customFormat="1" customHeight="1"/>
    <row r="19047" s="59" customFormat="1" customHeight="1"/>
    <row r="19048" s="59" customFormat="1" customHeight="1"/>
    <row r="19049" s="59" customFormat="1" customHeight="1"/>
    <row r="19050" s="59" customFormat="1" customHeight="1"/>
    <row r="19051" s="59" customFormat="1" customHeight="1"/>
    <row r="19052" s="59" customFormat="1" customHeight="1"/>
    <row r="19053" s="59" customFormat="1" customHeight="1"/>
    <row r="19054" s="59" customFormat="1" customHeight="1"/>
    <row r="19055" s="59" customFormat="1" customHeight="1"/>
    <row r="19056" s="59" customFormat="1" customHeight="1"/>
    <row r="19057" s="59" customFormat="1" customHeight="1"/>
    <row r="19058" s="59" customFormat="1" customHeight="1"/>
    <row r="19059" s="59" customFormat="1" customHeight="1"/>
    <row r="19060" s="59" customFormat="1" customHeight="1"/>
    <row r="19061" s="59" customFormat="1" customHeight="1"/>
    <row r="19062" s="59" customFormat="1" customHeight="1"/>
    <row r="19063" s="59" customFormat="1" customHeight="1"/>
    <row r="19064" s="59" customFormat="1" customHeight="1"/>
    <row r="19065" s="59" customFormat="1" customHeight="1"/>
    <row r="19066" s="59" customFormat="1" customHeight="1"/>
    <row r="19067" s="59" customFormat="1" customHeight="1"/>
    <row r="19068" s="59" customFormat="1" customHeight="1"/>
    <row r="19069" s="59" customFormat="1" customHeight="1"/>
    <row r="19070" s="59" customFormat="1" customHeight="1"/>
    <row r="19071" s="59" customFormat="1" customHeight="1"/>
    <row r="19072" s="59" customFormat="1" customHeight="1"/>
    <row r="19073" s="59" customFormat="1" customHeight="1"/>
    <row r="19074" s="59" customFormat="1" customHeight="1"/>
    <row r="19075" s="59" customFormat="1" customHeight="1"/>
    <row r="19076" s="59" customFormat="1" customHeight="1"/>
    <row r="19077" s="59" customFormat="1" customHeight="1"/>
    <row r="19078" s="59" customFormat="1" customHeight="1"/>
    <row r="19079" s="59" customFormat="1" customHeight="1"/>
    <row r="19080" s="59" customFormat="1" customHeight="1"/>
    <row r="19081" s="59" customFormat="1" customHeight="1"/>
    <row r="19082" s="59" customFormat="1" customHeight="1"/>
    <row r="19083" s="59" customFormat="1" customHeight="1"/>
    <row r="19084" s="59" customFormat="1" customHeight="1"/>
    <row r="19085" s="59" customFormat="1" customHeight="1"/>
    <row r="19086" s="59" customFormat="1" customHeight="1"/>
    <row r="19087" s="59" customFormat="1" customHeight="1"/>
    <row r="19088" s="59" customFormat="1" customHeight="1"/>
    <row r="19089" s="59" customFormat="1" customHeight="1"/>
    <row r="19090" s="59" customFormat="1" customHeight="1"/>
    <row r="19091" s="59" customFormat="1" customHeight="1"/>
    <row r="19092" s="59" customFormat="1" customHeight="1"/>
    <row r="19093" s="59" customFormat="1" customHeight="1"/>
    <row r="19094" s="59" customFormat="1" customHeight="1"/>
    <row r="19095" s="59" customFormat="1" customHeight="1"/>
    <row r="19096" s="59" customFormat="1" customHeight="1"/>
    <row r="19097" s="59" customFormat="1" customHeight="1"/>
    <row r="19098" s="59" customFormat="1" customHeight="1"/>
    <row r="19099" s="59" customFormat="1" customHeight="1"/>
    <row r="19100" s="59" customFormat="1" customHeight="1"/>
    <row r="19101" s="59" customFormat="1" customHeight="1"/>
    <row r="19102" s="59" customFormat="1" customHeight="1"/>
    <row r="19103" s="59" customFormat="1" customHeight="1"/>
    <row r="19104" s="59" customFormat="1" customHeight="1"/>
    <row r="19105" s="59" customFormat="1" customHeight="1"/>
    <row r="19106" s="59" customFormat="1" customHeight="1"/>
    <row r="19107" s="59" customFormat="1" customHeight="1"/>
    <row r="19108" s="59" customFormat="1" customHeight="1"/>
    <row r="19109" s="59" customFormat="1" customHeight="1"/>
    <row r="19110" s="59" customFormat="1" customHeight="1"/>
    <row r="19111" s="59" customFormat="1" customHeight="1"/>
    <row r="19112" s="59" customFormat="1" customHeight="1"/>
    <row r="19113" s="59" customFormat="1" customHeight="1"/>
    <row r="19114" s="59" customFormat="1" customHeight="1"/>
    <row r="19115" s="59" customFormat="1" customHeight="1"/>
    <row r="19116" s="59" customFormat="1" customHeight="1"/>
    <row r="19117" s="59" customFormat="1" customHeight="1"/>
    <row r="19118" s="59" customFormat="1" customHeight="1"/>
    <row r="19119" s="59" customFormat="1" customHeight="1"/>
    <row r="19120" s="59" customFormat="1" customHeight="1"/>
    <row r="19121" s="59" customFormat="1" customHeight="1"/>
    <row r="19122" s="59" customFormat="1" customHeight="1"/>
    <row r="19123" s="59" customFormat="1" customHeight="1"/>
    <row r="19124" s="59" customFormat="1" customHeight="1"/>
    <row r="19125" s="59" customFormat="1" customHeight="1"/>
    <row r="19126" s="59" customFormat="1" customHeight="1"/>
    <row r="19127" s="59" customFormat="1" customHeight="1"/>
    <row r="19128" s="59" customFormat="1" customHeight="1"/>
    <row r="19129" s="59" customFormat="1" customHeight="1"/>
    <row r="19130" s="59" customFormat="1" customHeight="1"/>
    <row r="19131" s="59" customFormat="1" customHeight="1"/>
    <row r="19132" s="59" customFormat="1" customHeight="1"/>
    <row r="19133" s="59" customFormat="1" customHeight="1"/>
    <row r="19134" s="59" customFormat="1" customHeight="1"/>
    <row r="19135" s="59" customFormat="1" customHeight="1"/>
    <row r="19136" s="59" customFormat="1" customHeight="1"/>
    <row r="19137" s="59" customFormat="1" customHeight="1"/>
    <row r="19138" s="59" customFormat="1" customHeight="1"/>
    <row r="19139" s="59" customFormat="1" customHeight="1"/>
    <row r="19140" s="59" customFormat="1" customHeight="1"/>
    <row r="19141" s="59" customFormat="1" customHeight="1"/>
    <row r="19142" s="59" customFormat="1" customHeight="1"/>
    <row r="19143" s="59" customFormat="1" customHeight="1"/>
    <row r="19144" s="59" customFormat="1" customHeight="1"/>
    <row r="19145" s="59" customFormat="1" customHeight="1"/>
    <row r="19146" s="59" customFormat="1" customHeight="1"/>
    <row r="19147" s="59" customFormat="1" customHeight="1"/>
    <row r="19148" s="59" customFormat="1" customHeight="1"/>
    <row r="19149" s="59" customFormat="1" customHeight="1"/>
    <row r="19150" s="59" customFormat="1" customHeight="1"/>
    <row r="19151" s="59" customFormat="1" customHeight="1"/>
    <row r="19152" s="59" customFormat="1" customHeight="1"/>
    <row r="19153" s="59" customFormat="1" customHeight="1"/>
    <row r="19154" s="59" customFormat="1" customHeight="1"/>
    <row r="19155" s="59" customFormat="1" customHeight="1"/>
    <row r="19156" s="59" customFormat="1" customHeight="1"/>
    <row r="19157" s="59" customFormat="1" customHeight="1"/>
    <row r="19158" s="59" customFormat="1" customHeight="1"/>
    <row r="19159" s="59" customFormat="1" customHeight="1"/>
    <row r="19160" s="59" customFormat="1" customHeight="1"/>
    <row r="19161" s="59" customFormat="1" customHeight="1"/>
    <row r="19162" s="59" customFormat="1" customHeight="1"/>
    <row r="19163" s="59" customFormat="1" customHeight="1"/>
    <row r="19164" s="59" customFormat="1" customHeight="1"/>
    <row r="19165" s="59" customFormat="1" customHeight="1"/>
    <row r="19166" s="59" customFormat="1" customHeight="1"/>
    <row r="19167" s="59" customFormat="1" customHeight="1"/>
    <row r="19168" s="59" customFormat="1" customHeight="1"/>
    <row r="19169" s="59" customFormat="1" customHeight="1"/>
    <row r="19170" s="59" customFormat="1" customHeight="1"/>
    <row r="19171" s="59" customFormat="1" customHeight="1"/>
    <row r="19172" s="59" customFormat="1" customHeight="1"/>
    <row r="19173" s="59" customFormat="1" customHeight="1"/>
    <row r="19174" s="59" customFormat="1" customHeight="1"/>
    <row r="19175" s="59" customFormat="1" customHeight="1"/>
    <row r="19176" s="59" customFormat="1" customHeight="1"/>
    <row r="19177" s="59" customFormat="1" customHeight="1"/>
    <row r="19178" s="59" customFormat="1" customHeight="1"/>
    <row r="19179" s="59" customFormat="1" customHeight="1"/>
    <row r="19180" s="59" customFormat="1" customHeight="1"/>
    <row r="19181" s="59" customFormat="1" customHeight="1"/>
    <row r="19182" s="59" customFormat="1" customHeight="1"/>
    <row r="19183" s="59" customFormat="1" customHeight="1"/>
    <row r="19184" s="59" customFormat="1" customHeight="1"/>
    <row r="19185" s="59" customFormat="1" customHeight="1"/>
    <row r="19186" s="59" customFormat="1" customHeight="1"/>
    <row r="19187" s="59" customFormat="1" customHeight="1"/>
    <row r="19188" s="59" customFormat="1" customHeight="1"/>
    <row r="19189" s="59" customFormat="1" customHeight="1"/>
    <row r="19190" s="59" customFormat="1" customHeight="1"/>
    <row r="19191" s="59" customFormat="1" customHeight="1"/>
    <row r="19192" s="59" customFormat="1" customHeight="1"/>
    <row r="19193" s="59" customFormat="1" customHeight="1"/>
    <row r="19194" s="59" customFormat="1" customHeight="1"/>
    <row r="19195" s="59" customFormat="1" customHeight="1"/>
    <row r="19196" s="59" customFormat="1" customHeight="1"/>
    <row r="19197" s="59" customFormat="1" customHeight="1"/>
    <row r="19198" s="59" customFormat="1" customHeight="1"/>
    <row r="19199" s="59" customFormat="1" customHeight="1"/>
    <row r="19200" s="59" customFormat="1" customHeight="1"/>
    <row r="19201" s="59" customFormat="1" customHeight="1"/>
    <row r="19202" s="59" customFormat="1" customHeight="1"/>
    <row r="19203" s="59" customFormat="1" customHeight="1"/>
    <row r="19204" s="59" customFormat="1" customHeight="1"/>
    <row r="19205" s="59" customFormat="1" customHeight="1"/>
    <row r="19206" s="59" customFormat="1" customHeight="1"/>
    <row r="19207" s="59" customFormat="1" customHeight="1"/>
    <row r="19208" s="59" customFormat="1" customHeight="1"/>
    <row r="19209" s="59" customFormat="1" customHeight="1"/>
    <row r="19210" s="59" customFormat="1" customHeight="1"/>
    <row r="19211" s="59" customFormat="1" customHeight="1"/>
    <row r="19212" s="59" customFormat="1" customHeight="1"/>
    <row r="19213" s="59" customFormat="1" customHeight="1"/>
    <row r="19214" s="59" customFormat="1" customHeight="1"/>
    <row r="19215" s="59" customFormat="1" customHeight="1"/>
    <row r="19216" s="59" customFormat="1" customHeight="1"/>
    <row r="19217" s="59" customFormat="1" customHeight="1"/>
    <row r="19218" s="59" customFormat="1" customHeight="1"/>
    <row r="19219" s="59" customFormat="1" customHeight="1"/>
    <row r="19220" s="59" customFormat="1" customHeight="1"/>
    <row r="19221" s="59" customFormat="1" customHeight="1"/>
    <row r="19222" s="59" customFormat="1" customHeight="1"/>
    <row r="19223" s="59" customFormat="1" customHeight="1"/>
    <row r="19224" s="59" customFormat="1" customHeight="1"/>
    <row r="19225" s="59" customFormat="1" customHeight="1"/>
    <row r="19226" s="59" customFormat="1" customHeight="1"/>
    <row r="19227" s="59" customFormat="1" customHeight="1"/>
    <row r="19228" s="59" customFormat="1" customHeight="1"/>
    <row r="19229" s="59" customFormat="1" customHeight="1"/>
    <row r="19230" s="59" customFormat="1" customHeight="1"/>
    <row r="19231" s="59" customFormat="1" customHeight="1"/>
    <row r="19232" s="59" customFormat="1" customHeight="1"/>
    <row r="19233" s="59" customFormat="1" customHeight="1"/>
    <row r="19234" s="59" customFormat="1" customHeight="1"/>
    <row r="19235" s="59" customFormat="1" customHeight="1"/>
    <row r="19236" s="59" customFormat="1" customHeight="1"/>
    <row r="19237" s="59" customFormat="1" customHeight="1"/>
    <row r="19238" s="59" customFormat="1" customHeight="1"/>
    <row r="19239" s="59" customFormat="1" customHeight="1"/>
    <row r="19240" s="59" customFormat="1" customHeight="1"/>
    <row r="19241" s="59" customFormat="1" customHeight="1"/>
    <row r="19242" s="59" customFormat="1" customHeight="1"/>
    <row r="19243" s="59" customFormat="1" customHeight="1"/>
    <row r="19244" s="59" customFormat="1" customHeight="1"/>
    <row r="19245" s="59" customFormat="1" customHeight="1"/>
    <row r="19246" s="59" customFormat="1" customHeight="1"/>
    <row r="19247" s="59" customFormat="1" customHeight="1"/>
    <row r="19248" s="59" customFormat="1" customHeight="1"/>
    <row r="19249" s="59" customFormat="1" customHeight="1"/>
    <row r="19250" s="59" customFormat="1" customHeight="1"/>
    <row r="19251" s="59" customFormat="1" customHeight="1"/>
    <row r="19252" s="59" customFormat="1" customHeight="1"/>
    <row r="19253" s="59" customFormat="1" customHeight="1"/>
    <row r="19254" s="59" customFormat="1" customHeight="1"/>
    <row r="19255" s="59" customFormat="1" customHeight="1"/>
    <row r="19256" s="59" customFormat="1" customHeight="1"/>
    <row r="19257" s="59" customFormat="1" customHeight="1"/>
    <row r="19258" s="59" customFormat="1" customHeight="1"/>
    <row r="19259" s="59" customFormat="1" customHeight="1"/>
    <row r="19260" s="59" customFormat="1" customHeight="1"/>
    <row r="19261" s="59" customFormat="1" customHeight="1"/>
    <row r="19262" s="59" customFormat="1" customHeight="1"/>
    <row r="19263" s="59" customFormat="1" customHeight="1"/>
    <row r="19264" s="59" customFormat="1" customHeight="1"/>
    <row r="19265" s="59" customFormat="1" customHeight="1"/>
    <row r="19266" s="59" customFormat="1" customHeight="1"/>
    <row r="19267" s="59" customFormat="1" customHeight="1"/>
    <row r="19268" s="59" customFormat="1" customHeight="1"/>
    <row r="19269" s="59" customFormat="1" customHeight="1"/>
    <row r="19270" s="59" customFormat="1" customHeight="1"/>
    <row r="19271" s="59" customFormat="1" customHeight="1"/>
    <row r="19272" s="59" customFormat="1" customHeight="1"/>
    <row r="19273" s="59" customFormat="1" customHeight="1"/>
    <row r="19274" s="59" customFormat="1" customHeight="1"/>
    <row r="19275" s="59" customFormat="1" customHeight="1"/>
    <row r="19276" s="59" customFormat="1" customHeight="1"/>
    <row r="19277" s="59" customFormat="1" customHeight="1"/>
    <row r="19278" s="59" customFormat="1" customHeight="1"/>
    <row r="19279" s="59" customFormat="1" customHeight="1"/>
    <row r="19280" s="59" customFormat="1" customHeight="1"/>
    <row r="19281" s="59" customFormat="1" customHeight="1"/>
    <row r="19282" s="59" customFormat="1" customHeight="1"/>
    <row r="19283" s="59" customFormat="1" customHeight="1"/>
    <row r="19284" s="59" customFormat="1" customHeight="1"/>
    <row r="19285" s="59" customFormat="1" customHeight="1"/>
    <row r="19286" s="59" customFormat="1" customHeight="1"/>
    <row r="19287" s="59" customFormat="1" customHeight="1"/>
    <row r="19288" s="59" customFormat="1" customHeight="1"/>
    <row r="19289" s="59" customFormat="1" customHeight="1"/>
    <row r="19290" s="59" customFormat="1" customHeight="1"/>
    <row r="19291" s="59" customFormat="1" customHeight="1"/>
    <row r="19292" s="59" customFormat="1" customHeight="1"/>
    <row r="19293" s="59" customFormat="1" customHeight="1"/>
    <row r="19294" s="59" customFormat="1" customHeight="1"/>
    <row r="19295" s="59" customFormat="1" customHeight="1"/>
    <row r="19296" s="59" customFormat="1" customHeight="1"/>
    <row r="19297" s="59" customFormat="1" customHeight="1"/>
    <row r="19298" s="59" customFormat="1" customHeight="1"/>
    <row r="19299" s="59" customFormat="1" customHeight="1"/>
    <row r="19300" s="59" customFormat="1" customHeight="1"/>
    <row r="19301" s="59" customFormat="1" customHeight="1"/>
    <row r="19302" s="59" customFormat="1" customHeight="1"/>
    <row r="19303" s="59" customFormat="1" customHeight="1"/>
    <row r="19304" s="59" customFormat="1" customHeight="1"/>
    <row r="19305" s="59" customFormat="1" customHeight="1"/>
    <row r="19306" s="59" customFormat="1" customHeight="1"/>
    <row r="19307" s="59" customFormat="1" customHeight="1"/>
    <row r="19308" s="59" customFormat="1" customHeight="1"/>
    <row r="19309" s="59" customFormat="1" customHeight="1"/>
    <row r="19310" s="59" customFormat="1" customHeight="1"/>
    <row r="19311" s="59" customFormat="1" customHeight="1"/>
    <row r="19312" s="59" customFormat="1" customHeight="1"/>
    <row r="19313" s="59" customFormat="1" customHeight="1"/>
    <row r="19314" s="59" customFormat="1" customHeight="1"/>
    <row r="19315" s="59" customFormat="1" customHeight="1"/>
    <row r="19316" s="59" customFormat="1" customHeight="1"/>
    <row r="19317" s="59" customFormat="1" customHeight="1"/>
    <row r="19318" s="59" customFormat="1" customHeight="1"/>
    <row r="19319" s="59" customFormat="1" customHeight="1"/>
    <row r="19320" s="59" customFormat="1" customHeight="1"/>
    <row r="19321" s="59" customFormat="1" customHeight="1"/>
    <row r="19322" s="59" customFormat="1" customHeight="1"/>
    <row r="19323" s="59" customFormat="1" customHeight="1"/>
    <row r="19324" s="59" customFormat="1" customHeight="1"/>
    <row r="19325" s="59" customFormat="1" customHeight="1"/>
    <row r="19326" s="59" customFormat="1" customHeight="1"/>
    <row r="19327" s="59" customFormat="1" customHeight="1"/>
    <row r="19328" s="59" customFormat="1" customHeight="1"/>
    <row r="19329" s="59" customFormat="1" customHeight="1"/>
    <row r="19330" s="59" customFormat="1" customHeight="1"/>
    <row r="19331" s="59" customFormat="1" customHeight="1"/>
    <row r="19332" s="59" customFormat="1" customHeight="1"/>
    <row r="19333" s="59" customFormat="1" customHeight="1"/>
    <row r="19334" s="59" customFormat="1" customHeight="1"/>
    <row r="19335" s="59" customFormat="1" customHeight="1"/>
    <row r="19336" s="59" customFormat="1" customHeight="1"/>
    <row r="19337" s="59" customFormat="1" customHeight="1"/>
    <row r="19338" s="59" customFormat="1" customHeight="1"/>
    <row r="19339" s="59" customFormat="1" customHeight="1"/>
    <row r="19340" s="59" customFormat="1" customHeight="1"/>
    <row r="19341" s="59" customFormat="1" customHeight="1"/>
    <row r="19342" s="59" customFormat="1" customHeight="1"/>
    <row r="19343" s="59" customFormat="1" customHeight="1"/>
    <row r="19344" s="59" customFormat="1" customHeight="1"/>
    <row r="19345" s="59" customFormat="1" customHeight="1"/>
    <row r="19346" s="59" customFormat="1" customHeight="1"/>
    <row r="19347" s="59" customFormat="1" customHeight="1"/>
    <row r="19348" s="59" customFormat="1" customHeight="1"/>
    <row r="19349" s="59" customFormat="1" customHeight="1"/>
    <row r="19350" s="59" customFormat="1" customHeight="1"/>
    <row r="19351" s="59" customFormat="1" customHeight="1"/>
    <row r="19352" s="59" customFormat="1" customHeight="1"/>
    <row r="19353" s="59" customFormat="1" customHeight="1"/>
    <row r="19354" s="59" customFormat="1" customHeight="1"/>
    <row r="19355" s="59" customFormat="1" customHeight="1"/>
    <row r="19356" s="59" customFormat="1" customHeight="1"/>
    <row r="19357" s="59" customFormat="1" customHeight="1"/>
    <row r="19358" s="59" customFormat="1" customHeight="1"/>
    <row r="19359" s="59" customFormat="1" customHeight="1"/>
    <row r="19360" s="59" customFormat="1" customHeight="1"/>
    <row r="19361" s="59" customFormat="1" customHeight="1"/>
    <row r="19362" s="59" customFormat="1" customHeight="1"/>
    <row r="19363" s="59" customFormat="1" customHeight="1"/>
    <row r="19364" s="59" customFormat="1" customHeight="1"/>
    <row r="19365" s="59" customFormat="1" customHeight="1"/>
    <row r="19366" s="59" customFormat="1" customHeight="1"/>
    <row r="19367" s="59" customFormat="1" customHeight="1"/>
    <row r="19368" s="59" customFormat="1" customHeight="1"/>
    <row r="19369" s="59" customFormat="1" customHeight="1"/>
    <row r="19370" s="59" customFormat="1" customHeight="1"/>
    <row r="19371" s="59" customFormat="1" customHeight="1"/>
    <row r="19372" s="59" customFormat="1" customHeight="1"/>
    <row r="19373" s="59" customFormat="1" customHeight="1"/>
    <row r="19374" s="59" customFormat="1" customHeight="1"/>
    <row r="19375" s="59" customFormat="1" customHeight="1"/>
    <row r="19376" s="59" customFormat="1" customHeight="1"/>
    <row r="19377" s="59" customFormat="1" customHeight="1"/>
    <row r="19378" s="59" customFormat="1" customHeight="1"/>
    <row r="19379" s="59" customFormat="1" customHeight="1"/>
    <row r="19380" s="59" customFormat="1" customHeight="1"/>
    <row r="19381" s="59" customFormat="1" customHeight="1"/>
    <row r="19382" s="59" customFormat="1" customHeight="1"/>
    <row r="19383" s="59" customFormat="1" customHeight="1"/>
    <row r="19384" s="59" customFormat="1" customHeight="1"/>
    <row r="19385" s="59" customFormat="1" customHeight="1"/>
    <row r="19386" s="59" customFormat="1" customHeight="1"/>
    <row r="19387" s="59" customFormat="1" customHeight="1"/>
    <row r="19388" s="59" customFormat="1" customHeight="1"/>
    <row r="19389" s="59" customFormat="1" customHeight="1"/>
    <row r="19390" s="59" customFormat="1" customHeight="1"/>
    <row r="19391" s="59" customFormat="1" customHeight="1"/>
    <row r="19392" s="59" customFormat="1" customHeight="1"/>
    <row r="19393" s="59" customFormat="1" customHeight="1"/>
    <row r="19394" s="59" customFormat="1" customHeight="1"/>
    <row r="19395" s="59" customFormat="1" customHeight="1"/>
    <row r="19396" s="59" customFormat="1" customHeight="1"/>
    <row r="19397" s="59" customFormat="1" customHeight="1"/>
    <row r="19398" s="59" customFormat="1" customHeight="1"/>
    <row r="19399" s="59" customFormat="1" customHeight="1"/>
    <row r="19400" s="59" customFormat="1" customHeight="1"/>
    <row r="19401" s="59" customFormat="1" customHeight="1"/>
    <row r="19402" s="59" customFormat="1" customHeight="1"/>
    <row r="19403" s="59" customFormat="1" customHeight="1"/>
    <row r="19404" s="59" customFormat="1" customHeight="1"/>
    <row r="19405" s="59" customFormat="1" customHeight="1"/>
    <row r="19406" s="59" customFormat="1" customHeight="1"/>
    <row r="19407" s="59" customFormat="1" customHeight="1"/>
    <row r="19408" s="59" customFormat="1" customHeight="1"/>
    <row r="19409" s="59" customFormat="1" customHeight="1"/>
    <row r="19410" s="59" customFormat="1" customHeight="1"/>
    <row r="19411" s="59" customFormat="1" customHeight="1"/>
    <row r="19412" s="59" customFormat="1" customHeight="1"/>
    <row r="19413" s="59" customFormat="1" customHeight="1"/>
    <row r="19414" s="59" customFormat="1" customHeight="1"/>
    <row r="19415" s="59" customFormat="1" customHeight="1"/>
    <row r="19416" s="59" customFormat="1" customHeight="1"/>
    <row r="19417" s="59" customFormat="1" customHeight="1"/>
    <row r="19418" s="59" customFormat="1" customHeight="1"/>
    <row r="19419" s="59" customFormat="1" customHeight="1"/>
    <row r="19420" s="59" customFormat="1" customHeight="1"/>
    <row r="19421" s="59" customFormat="1" customHeight="1"/>
    <row r="19422" s="59" customFormat="1" customHeight="1"/>
    <row r="19423" s="59" customFormat="1" customHeight="1"/>
    <row r="19424" s="59" customFormat="1" customHeight="1"/>
    <row r="19425" s="59" customFormat="1" customHeight="1"/>
    <row r="19426" s="59" customFormat="1" customHeight="1"/>
    <row r="19427" s="59" customFormat="1" customHeight="1"/>
    <row r="19428" s="59" customFormat="1" customHeight="1"/>
    <row r="19429" s="59" customFormat="1" customHeight="1"/>
    <row r="19430" s="59" customFormat="1" customHeight="1"/>
    <row r="19431" s="59" customFormat="1" customHeight="1"/>
    <row r="19432" s="59" customFormat="1" customHeight="1"/>
    <row r="19433" s="59" customFormat="1" customHeight="1"/>
    <row r="19434" s="59" customFormat="1" customHeight="1"/>
    <row r="19435" s="59" customFormat="1" customHeight="1"/>
    <row r="19436" s="59" customFormat="1" customHeight="1"/>
    <row r="19437" s="59" customFormat="1" customHeight="1"/>
    <row r="19438" s="59" customFormat="1" customHeight="1"/>
    <row r="19439" s="59" customFormat="1" customHeight="1"/>
    <row r="19440" s="59" customFormat="1" customHeight="1"/>
    <row r="19441" s="59" customFormat="1" customHeight="1"/>
    <row r="19442" s="59" customFormat="1" customHeight="1"/>
    <row r="19443" s="59" customFormat="1" customHeight="1"/>
    <row r="19444" s="59" customFormat="1" customHeight="1"/>
    <row r="19445" s="59" customFormat="1" customHeight="1"/>
    <row r="19446" s="59" customFormat="1" customHeight="1"/>
    <row r="19447" s="59" customFormat="1" customHeight="1"/>
    <row r="19448" s="59" customFormat="1" customHeight="1"/>
    <row r="19449" s="59" customFormat="1" customHeight="1"/>
    <row r="19450" s="59" customFormat="1" customHeight="1"/>
    <row r="19451" s="59" customFormat="1" customHeight="1"/>
    <row r="19452" s="59" customFormat="1" customHeight="1"/>
    <row r="19453" s="59" customFormat="1" customHeight="1"/>
    <row r="19454" s="59" customFormat="1" customHeight="1"/>
    <row r="19455" s="59" customFormat="1" customHeight="1"/>
    <row r="19456" s="59" customFormat="1" customHeight="1"/>
    <row r="19457" s="59" customFormat="1" customHeight="1"/>
    <row r="19458" s="59" customFormat="1" customHeight="1"/>
    <row r="19459" s="59" customFormat="1" customHeight="1"/>
    <row r="19460" s="59" customFormat="1" customHeight="1"/>
    <row r="19461" s="59" customFormat="1" customHeight="1"/>
    <row r="19462" s="59" customFormat="1" customHeight="1"/>
    <row r="19463" s="59" customFormat="1" customHeight="1"/>
    <row r="19464" s="59" customFormat="1" customHeight="1"/>
    <row r="19465" s="59" customFormat="1" customHeight="1"/>
    <row r="19466" s="59" customFormat="1" customHeight="1"/>
    <row r="19467" s="59" customFormat="1" customHeight="1"/>
    <row r="19468" s="59" customFormat="1" customHeight="1"/>
    <row r="19469" s="59" customFormat="1" customHeight="1"/>
    <row r="19470" s="59" customFormat="1" customHeight="1"/>
    <row r="19471" s="59" customFormat="1" customHeight="1"/>
    <row r="19472" s="59" customFormat="1" customHeight="1"/>
    <row r="19473" s="59" customFormat="1" customHeight="1"/>
    <row r="19474" s="59" customFormat="1" customHeight="1"/>
    <row r="19475" s="59" customFormat="1" customHeight="1"/>
    <row r="19476" s="59" customFormat="1" customHeight="1"/>
    <row r="19477" s="59" customFormat="1" customHeight="1"/>
    <row r="19478" s="59" customFormat="1" customHeight="1"/>
    <row r="19479" s="59" customFormat="1" customHeight="1"/>
    <row r="19480" s="59" customFormat="1" customHeight="1"/>
    <row r="19481" s="59" customFormat="1" customHeight="1"/>
    <row r="19482" s="59" customFormat="1" customHeight="1"/>
    <row r="19483" s="59" customFormat="1" customHeight="1"/>
    <row r="19484" s="59" customFormat="1" customHeight="1"/>
    <row r="19485" s="59" customFormat="1" customHeight="1"/>
    <row r="19486" s="59" customFormat="1" customHeight="1"/>
    <row r="19487" s="59" customFormat="1" customHeight="1"/>
    <row r="19488" s="59" customFormat="1" customHeight="1"/>
    <row r="19489" s="59" customFormat="1" customHeight="1"/>
    <row r="19490" s="59" customFormat="1" customHeight="1"/>
    <row r="19491" s="59" customFormat="1" customHeight="1"/>
    <row r="19492" s="59" customFormat="1" customHeight="1"/>
    <row r="19493" s="59" customFormat="1" customHeight="1"/>
    <row r="19494" s="59" customFormat="1" customHeight="1"/>
    <row r="19495" s="59" customFormat="1" customHeight="1"/>
    <row r="19496" s="59" customFormat="1" customHeight="1"/>
    <row r="19497" s="59" customFormat="1" customHeight="1"/>
    <row r="19498" s="59" customFormat="1" customHeight="1"/>
    <row r="19499" s="59" customFormat="1" customHeight="1"/>
    <row r="19500" s="59" customFormat="1" customHeight="1"/>
    <row r="19501" s="59" customFormat="1" customHeight="1"/>
    <row r="19502" s="59" customFormat="1" customHeight="1"/>
    <row r="19503" s="59" customFormat="1" customHeight="1"/>
    <row r="19504" s="59" customFormat="1" customHeight="1"/>
    <row r="19505" s="59" customFormat="1" customHeight="1"/>
    <row r="19506" s="59" customFormat="1" customHeight="1"/>
    <row r="19507" s="59" customFormat="1" customHeight="1"/>
    <row r="19508" s="59" customFormat="1" customHeight="1"/>
    <row r="19509" s="59" customFormat="1" customHeight="1"/>
    <row r="19510" s="59" customFormat="1" customHeight="1"/>
    <row r="19511" s="59" customFormat="1" customHeight="1"/>
    <row r="19512" s="59" customFormat="1" customHeight="1"/>
    <row r="19513" s="59" customFormat="1" customHeight="1"/>
    <row r="19514" s="59" customFormat="1" customHeight="1"/>
    <row r="19515" s="59" customFormat="1" customHeight="1"/>
    <row r="19516" s="59" customFormat="1" customHeight="1"/>
    <row r="19517" s="59" customFormat="1" customHeight="1"/>
    <row r="19518" s="59" customFormat="1" customHeight="1"/>
    <row r="19519" s="59" customFormat="1" customHeight="1"/>
    <row r="19520" s="59" customFormat="1" customHeight="1"/>
    <row r="19521" s="59" customFormat="1" customHeight="1"/>
    <row r="19522" s="59" customFormat="1" customHeight="1"/>
    <row r="19523" s="59" customFormat="1" customHeight="1"/>
    <row r="19524" s="59" customFormat="1" customHeight="1"/>
    <row r="19525" s="59" customFormat="1" customHeight="1"/>
    <row r="19526" s="59" customFormat="1" customHeight="1"/>
    <row r="19527" s="59" customFormat="1" customHeight="1"/>
    <row r="19528" s="59" customFormat="1" customHeight="1"/>
    <row r="19529" s="59" customFormat="1" customHeight="1"/>
    <row r="19530" s="59" customFormat="1" customHeight="1"/>
    <row r="19531" s="59" customFormat="1" customHeight="1"/>
    <row r="19532" s="59" customFormat="1" customHeight="1"/>
    <row r="19533" s="59" customFormat="1" customHeight="1"/>
    <row r="19534" s="59" customFormat="1" customHeight="1"/>
    <row r="19535" s="59" customFormat="1" customHeight="1"/>
    <row r="19536" s="59" customFormat="1" customHeight="1"/>
    <row r="19537" s="59" customFormat="1" customHeight="1"/>
    <row r="19538" s="59" customFormat="1" customHeight="1"/>
    <row r="19539" s="59" customFormat="1" customHeight="1"/>
    <row r="19540" s="59" customFormat="1" customHeight="1"/>
    <row r="19541" s="59" customFormat="1" customHeight="1"/>
    <row r="19542" s="59" customFormat="1" customHeight="1"/>
    <row r="19543" s="59" customFormat="1" customHeight="1"/>
    <row r="19544" s="59" customFormat="1" customHeight="1"/>
    <row r="19545" s="59" customFormat="1" customHeight="1"/>
    <row r="19546" s="59" customFormat="1" customHeight="1"/>
    <row r="19547" s="59" customFormat="1" customHeight="1"/>
    <row r="19548" s="59" customFormat="1" customHeight="1"/>
    <row r="19549" s="59" customFormat="1" customHeight="1"/>
    <row r="19550" s="59" customFormat="1" customHeight="1"/>
    <row r="19551" s="59" customFormat="1" customHeight="1"/>
    <row r="19552" s="59" customFormat="1" customHeight="1"/>
    <row r="19553" s="59" customFormat="1" customHeight="1"/>
    <row r="19554" s="59" customFormat="1" customHeight="1"/>
    <row r="19555" s="59" customFormat="1" customHeight="1"/>
    <row r="19556" s="59" customFormat="1" customHeight="1"/>
    <row r="19557" s="59" customFormat="1" customHeight="1"/>
    <row r="19558" s="59" customFormat="1" customHeight="1"/>
    <row r="19559" s="59" customFormat="1" customHeight="1"/>
    <row r="19560" s="59" customFormat="1" customHeight="1"/>
    <row r="19561" s="59" customFormat="1" customHeight="1"/>
    <row r="19562" s="59" customFormat="1" customHeight="1"/>
    <row r="19563" s="59" customFormat="1" customHeight="1"/>
    <row r="19564" s="59" customFormat="1" customHeight="1"/>
    <row r="19565" s="59" customFormat="1" customHeight="1"/>
    <row r="19566" s="59" customFormat="1" customHeight="1"/>
    <row r="19567" s="59" customFormat="1" customHeight="1"/>
    <row r="19568" s="59" customFormat="1" customHeight="1"/>
    <row r="19569" s="59" customFormat="1" customHeight="1"/>
    <row r="19570" s="59" customFormat="1" customHeight="1"/>
    <row r="19571" s="59" customFormat="1" customHeight="1"/>
    <row r="19572" s="59" customFormat="1" customHeight="1"/>
    <row r="19573" s="59" customFormat="1" customHeight="1"/>
    <row r="19574" s="59" customFormat="1" customHeight="1"/>
    <row r="19575" s="59" customFormat="1" customHeight="1"/>
    <row r="19576" s="59" customFormat="1" customHeight="1"/>
    <row r="19577" s="59" customFormat="1" customHeight="1"/>
    <row r="19578" s="59" customFormat="1" customHeight="1"/>
    <row r="19579" s="59" customFormat="1" customHeight="1"/>
    <row r="19580" s="59" customFormat="1" customHeight="1"/>
    <row r="19581" s="59" customFormat="1" customHeight="1"/>
    <row r="19582" s="59" customFormat="1" customHeight="1"/>
    <row r="19583" s="59" customFormat="1" customHeight="1"/>
    <row r="19584" s="59" customFormat="1" customHeight="1"/>
    <row r="19585" s="59" customFormat="1" customHeight="1"/>
    <row r="19586" s="59" customFormat="1" customHeight="1"/>
    <row r="19587" s="59" customFormat="1" customHeight="1"/>
    <row r="19588" s="59" customFormat="1" customHeight="1"/>
    <row r="19589" s="59" customFormat="1" customHeight="1"/>
    <row r="19590" s="59" customFormat="1" customHeight="1"/>
    <row r="19591" s="59" customFormat="1" customHeight="1"/>
    <row r="19592" s="59" customFormat="1" customHeight="1"/>
    <row r="19593" s="59" customFormat="1" customHeight="1"/>
    <row r="19594" s="59" customFormat="1" customHeight="1"/>
    <row r="19595" s="59" customFormat="1" customHeight="1"/>
    <row r="19596" s="59" customFormat="1" customHeight="1"/>
    <row r="19597" s="59" customFormat="1" customHeight="1"/>
    <row r="19598" s="59" customFormat="1" customHeight="1"/>
    <row r="19599" s="59" customFormat="1" customHeight="1"/>
    <row r="19600" s="59" customFormat="1" customHeight="1"/>
    <row r="19601" s="59" customFormat="1" customHeight="1"/>
    <row r="19602" s="59" customFormat="1" customHeight="1"/>
    <row r="19603" s="59" customFormat="1" customHeight="1"/>
    <row r="19604" s="59" customFormat="1" customHeight="1"/>
    <row r="19605" s="59" customFormat="1" customHeight="1"/>
    <row r="19606" s="59" customFormat="1" customHeight="1"/>
    <row r="19607" s="59" customFormat="1" customHeight="1"/>
    <row r="19608" s="59" customFormat="1" customHeight="1"/>
    <row r="19609" s="59" customFormat="1" customHeight="1"/>
    <row r="19610" s="59" customFormat="1" customHeight="1"/>
    <row r="19611" s="59" customFormat="1" customHeight="1"/>
    <row r="19612" s="59" customFormat="1" customHeight="1"/>
    <row r="19613" s="59" customFormat="1" customHeight="1"/>
    <row r="19614" s="59" customFormat="1" customHeight="1"/>
    <row r="19615" s="59" customFormat="1" customHeight="1"/>
    <row r="19616" s="59" customFormat="1" customHeight="1"/>
    <row r="19617" s="59" customFormat="1" customHeight="1"/>
    <row r="19618" s="59" customFormat="1" customHeight="1"/>
    <row r="19619" s="59" customFormat="1" customHeight="1"/>
    <row r="19620" s="59" customFormat="1" customHeight="1"/>
    <row r="19621" s="59" customFormat="1" customHeight="1"/>
    <row r="19622" s="59" customFormat="1" customHeight="1"/>
    <row r="19623" s="59" customFormat="1" customHeight="1"/>
    <row r="19624" s="59" customFormat="1" customHeight="1"/>
    <row r="19625" s="59" customFormat="1" customHeight="1"/>
    <row r="19626" s="59" customFormat="1" customHeight="1"/>
    <row r="19627" s="59" customFormat="1" customHeight="1"/>
    <row r="19628" s="59" customFormat="1" customHeight="1"/>
    <row r="19629" s="59" customFormat="1" customHeight="1"/>
    <row r="19630" s="59" customFormat="1" customHeight="1"/>
    <row r="19631" s="59" customFormat="1" customHeight="1"/>
    <row r="19632" s="59" customFormat="1" customHeight="1"/>
    <row r="19633" s="59" customFormat="1" customHeight="1"/>
    <row r="19634" s="59" customFormat="1" customHeight="1"/>
    <row r="19635" s="59" customFormat="1" customHeight="1"/>
    <row r="19636" s="59" customFormat="1" customHeight="1"/>
    <row r="19637" s="59" customFormat="1" customHeight="1"/>
    <row r="19638" s="59" customFormat="1" customHeight="1"/>
    <row r="19639" s="59" customFormat="1" customHeight="1"/>
    <row r="19640" s="59" customFormat="1" customHeight="1"/>
    <row r="19641" s="59" customFormat="1" customHeight="1"/>
    <row r="19642" s="59" customFormat="1" customHeight="1"/>
    <row r="19643" s="59" customFormat="1" customHeight="1"/>
    <row r="19644" s="59" customFormat="1" customHeight="1"/>
    <row r="19645" s="59" customFormat="1" customHeight="1"/>
    <row r="19646" s="59" customFormat="1" customHeight="1"/>
    <row r="19647" s="59" customFormat="1" customHeight="1"/>
    <row r="19648" s="59" customFormat="1" customHeight="1"/>
    <row r="19649" s="59" customFormat="1" customHeight="1"/>
    <row r="19650" s="59" customFormat="1" customHeight="1"/>
    <row r="19651" s="59" customFormat="1" customHeight="1"/>
    <row r="19652" s="59" customFormat="1" customHeight="1"/>
    <row r="19653" s="59" customFormat="1" customHeight="1"/>
    <row r="19654" s="59" customFormat="1" customHeight="1"/>
    <row r="19655" s="59" customFormat="1" customHeight="1"/>
    <row r="19656" s="59" customFormat="1" customHeight="1"/>
    <row r="19657" s="59" customFormat="1" customHeight="1"/>
    <row r="19658" s="59" customFormat="1" customHeight="1"/>
    <row r="19659" s="59" customFormat="1" customHeight="1"/>
    <row r="19660" s="59" customFormat="1" customHeight="1"/>
    <row r="19661" s="59" customFormat="1" customHeight="1"/>
    <row r="19662" s="59" customFormat="1" customHeight="1"/>
    <row r="19663" s="59" customFormat="1" customHeight="1"/>
    <row r="19664" s="59" customFormat="1" customHeight="1"/>
    <row r="19665" s="59" customFormat="1" customHeight="1"/>
    <row r="19666" s="59" customFormat="1" customHeight="1"/>
    <row r="19667" s="59" customFormat="1" customHeight="1"/>
    <row r="19668" s="59" customFormat="1" customHeight="1"/>
    <row r="19669" s="59" customFormat="1" customHeight="1"/>
    <row r="19670" s="59" customFormat="1" customHeight="1"/>
    <row r="19671" s="59" customFormat="1" customHeight="1"/>
    <row r="19672" s="59" customFormat="1" customHeight="1"/>
    <row r="19673" s="59" customFormat="1" customHeight="1"/>
    <row r="19674" s="59" customFormat="1" customHeight="1"/>
    <row r="19675" s="59" customFormat="1" customHeight="1"/>
    <row r="19676" s="59" customFormat="1" customHeight="1"/>
    <row r="19677" s="59" customFormat="1" customHeight="1"/>
    <row r="19678" s="59" customFormat="1" customHeight="1"/>
    <row r="19679" s="59" customFormat="1" customHeight="1"/>
    <row r="19680" s="59" customFormat="1" customHeight="1"/>
    <row r="19681" s="59" customFormat="1" customHeight="1"/>
    <row r="19682" s="59" customFormat="1" customHeight="1"/>
    <row r="19683" s="59" customFormat="1" customHeight="1"/>
    <row r="19684" s="59" customFormat="1" customHeight="1"/>
    <row r="19685" s="59" customFormat="1" customHeight="1"/>
    <row r="19686" s="59" customFormat="1" customHeight="1"/>
    <row r="19687" s="59" customFormat="1" customHeight="1"/>
    <row r="19688" s="59" customFormat="1" customHeight="1"/>
    <row r="19689" s="59" customFormat="1" customHeight="1"/>
    <row r="19690" s="59" customFormat="1" customHeight="1"/>
    <row r="19691" s="59" customFormat="1" customHeight="1"/>
    <row r="19692" s="59" customFormat="1" customHeight="1"/>
    <row r="19693" s="59" customFormat="1" customHeight="1"/>
    <row r="19694" s="59" customFormat="1" customHeight="1"/>
    <row r="19695" s="59" customFormat="1" customHeight="1"/>
    <row r="19696" s="59" customFormat="1" customHeight="1"/>
    <row r="19697" s="59" customFormat="1" customHeight="1"/>
    <row r="19698" s="59" customFormat="1" customHeight="1"/>
    <row r="19699" s="59" customFormat="1" customHeight="1"/>
    <row r="19700" s="59" customFormat="1" customHeight="1"/>
    <row r="19701" s="59" customFormat="1" customHeight="1"/>
    <row r="19702" s="59" customFormat="1" customHeight="1"/>
    <row r="19703" s="59" customFormat="1" customHeight="1"/>
    <row r="19704" s="59" customFormat="1" customHeight="1"/>
    <row r="19705" s="59" customFormat="1" customHeight="1"/>
    <row r="19706" s="59" customFormat="1" customHeight="1"/>
    <row r="19707" s="59" customFormat="1" customHeight="1"/>
    <row r="19708" s="59" customFormat="1" customHeight="1"/>
    <row r="19709" s="59" customFormat="1" customHeight="1"/>
    <row r="19710" s="59" customFormat="1" customHeight="1"/>
    <row r="19711" s="59" customFormat="1" customHeight="1"/>
    <row r="19712" s="59" customFormat="1" customHeight="1"/>
    <row r="19713" s="59" customFormat="1" customHeight="1"/>
    <row r="19714" s="59" customFormat="1" customHeight="1"/>
    <row r="19715" s="59" customFormat="1" customHeight="1"/>
    <row r="19716" s="59" customFormat="1" customHeight="1"/>
    <row r="19717" s="59" customFormat="1" customHeight="1"/>
    <row r="19718" s="59" customFormat="1" customHeight="1"/>
    <row r="19719" s="59" customFormat="1" customHeight="1"/>
    <row r="19720" s="59" customFormat="1" customHeight="1"/>
    <row r="19721" s="59" customFormat="1" customHeight="1"/>
    <row r="19722" s="59" customFormat="1" customHeight="1"/>
    <row r="19723" s="59" customFormat="1" customHeight="1"/>
    <row r="19724" s="59" customFormat="1" customHeight="1"/>
    <row r="19725" s="59" customFormat="1" customHeight="1"/>
    <row r="19726" s="59" customFormat="1" customHeight="1"/>
    <row r="19727" s="59" customFormat="1" customHeight="1"/>
    <row r="19728" s="59" customFormat="1" customHeight="1"/>
    <row r="19729" s="59" customFormat="1" customHeight="1"/>
    <row r="19730" s="59" customFormat="1" customHeight="1"/>
    <row r="19731" s="59" customFormat="1" customHeight="1"/>
    <row r="19732" s="59" customFormat="1" customHeight="1"/>
    <row r="19733" s="59" customFormat="1" customHeight="1"/>
    <row r="19734" s="59" customFormat="1" customHeight="1"/>
    <row r="19735" s="59" customFormat="1" customHeight="1"/>
    <row r="19736" s="59" customFormat="1" customHeight="1"/>
    <row r="19737" s="59" customFormat="1" customHeight="1"/>
    <row r="19738" s="59" customFormat="1" customHeight="1"/>
    <row r="19739" s="59" customFormat="1" customHeight="1"/>
    <row r="19740" s="59" customFormat="1" customHeight="1"/>
    <row r="19741" s="59" customFormat="1" customHeight="1"/>
    <row r="19742" s="59" customFormat="1" customHeight="1"/>
    <row r="19743" s="59" customFormat="1" customHeight="1"/>
    <row r="19744" s="59" customFormat="1" customHeight="1"/>
    <row r="19745" s="59" customFormat="1" customHeight="1"/>
    <row r="19746" s="59" customFormat="1" customHeight="1"/>
    <row r="19747" s="59" customFormat="1" customHeight="1"/>
    <row r="19748" s="59" customFormat="1" customHeight="1"/>
    <row r="19749" s="59" customFormat="1" customHeight="1"/>
    <row r="19750" s="59" customFormat="1" customHeight="1"/>
    <row r="19751" s="59" customFormat="1" customHeight="1"/>
    <row r="19752" s="59" customFormat="1" customHeight="1"/>
    <row r="19753" s="59" customFormat="1" customHeight="1"/>
    <row r="19754" s="59" customFormat="1" customHeight="1"/>
    <row r="19755" s="59" customFormat="1" customHeight="1"/>
    <row r="19756" s="59" customFormat="1" customHeight="1"/>
    <row r="19757" s="59" customFormat="1" customHeight="1"/>
    <row r="19758" s="59" customFormat="1" customHeight="1"/>
    <row r="19759" s="59" customFormat="1" customHeight="1"/>
    <row r="19760" s="59" customFormat="1" customHeight="1"/>
    <row r="19761" s="59" customFormat="1" customHeight="1"/>
    <row r="19762" s="59" customFormat="1" customHeight="1"/>
    <row r="19763" s="59" customFormat="1" customHeight="1"/>
    <row r="19764" s="59" customFormat="1" customHeight="1"/>
    <row r="19765" s="59" customFormat="1" customHeight="1"/>
    <row r="19766" s="59" customFormat="1" customHeight="1"/>
    <row r="19767" s="59" customFormat="1" customHeight="1"/>
    <row r="19768" s="59" customFormat="1" customHeight="1"/>
    <row r="19769" s="59" customFormat="1" customHeight="1"/>
    <row r="19770" s="59" customFormat="1" customHeight="1"/>
    <row r="19771" s="59" customFormat="1" customHeight="1"/>
    <row r="19772" s="59" customFormat="1" customHeight="1"/>
    <row r="19773" s="59" customFormat="1" customHeight="1"/>
    <row r="19774" s="59" customFormat="1" customHeight="1"/>
    <row r="19775" s="59" customFormat="1" customHeight="1"/>
    <row r="19776" s="59" customFormat="1" customHeight="1"/>
    <row r="19777" s="59" customFormat="1" customHeight="1"/>
    <row r="19778" s="59" customFormat="1" customHeight="1"/>
    <row r="19779" s="59" customFormat="1" customHeight="1"/>
    <row r="19780" s="59" customFormat="1" customHeight="1"/>
    <row r="19781" s="59" customFormat="1" customHeight="1"/>
    <row r="19782" s="59" customFormat="1" customHeight="1"/>
    <row r="19783" s="59" customFormat="1" customHeight="1"/>
    <row r="19784" s="59" customFormat="1" customHeight="1"/>
    <row r="19785" s="59" customFormat="1" customHeight="1"/>
    <row r="19786" s="59" customFormat="1" customHeight="1"/>
    <row r="19787" s="59" customFormat="1" customHeight="1"/>
    <row r="19788" s="59" customFormat="1" customHeight="1"/>
    <row r="19789" s="59" customFormat="1" customHeight="1"/>
    <row r="19790" s="59" customFormat="1" customHeight="1"/>
    <row r="19791" s="59" customFormat="1" customHeight="1"/>
    <row r="19792" s="59" customFormat="1" customHeight="1"/>
    <row r="19793" s="59" customFormat="1" customHeight="1"/>
    <row r="19794" s="59" customFormat="1" customHeight="1"/>
    <row r="19795" s="59" customFormat="1" customHeight="1"/>
    <row r="19796" s="59" customFormat="1" customHeight="1"/>
    <row r="19797" s="59" customFormat="1" customHeight="1"/>
    <row r="19798" s="59" customFormat="1" customHeight="1"/>
    <row r="19799" s="59" customFormat="1" customHeight="1"/>
    <row r="19800" s="59" customFormat="1" customHeight="1"/>
    <row r="19801" s="59" customFormat="1" customHeight="1"/>
    <row r="19802" s="59" customFormat="1" customHeight="1"/>
    <row r="19803" s="59" customFormat="1" customHeight="1"/>
    <row r="19804" s="59" customFormat="1" customHeight="1"/>
    <row r="19805" s="59" customFormat="1" customHeight="1"/>
    <row r="19806" s="59" customFormat="1" customHeight="1"/>
    <row r="19807" s="59" customFormat="1" customHeight="1"/>
    <row r="19808" s="59" customFormat="1" customHeight="1"/>
    <row r="19809" s="59" customFormat="1" customHeight="1"/>
    <row r="19810" s="59" customFormat="1" customHeight="1"/>
    <row r="19811" s="59" customFormat="1" customHeight="1"/>
    <row r="19812" s="59" customFormat="1" customHeight="1"/>
    <row r="19813" s="59" customFormat="1" customHeight="1"/>
    <row r="19814" s="59" customFormat="1" customHeight="1"/>
    <row r="19815" s="59" customFormat="1" customHeight="1"/>
    <row r="19816" s="59" customFormat="1" customHeight="1"/>
    <row r="19817" s="59" customFormat="1" customHeight="1"/>
    <row r="19818" s="59" customFormat="1" customHeight="1"/>
    <row r="19819" s="59" customFormat="1" customHeight="1"/>
    <row r="19820" s="59" customFormat="1" customHeight="1"/>
    <row r="19821" s="59" customFormat="1" customHeight="1"/>
    <row r="19822" s="59" customFormat="1" customHeight="1"/>
    <row r="19823" s="59" customFormat="1" customHeight="1"/>
    <row r="19824" s="59" customFormat="1" customHeight="1"/>
    <row r="19825" s="59" customFormat="1" customHeight="1"/>
    <row r="19826" s="59" customFormat="1" customHeight="1"/>
    <row r="19827" s="59" customFormat="1" customHeight="1"/>
    <row r="19828" s="59" customFormat="1" customHeight="1"/>
    <row r="19829" s="59" customFormat="1" customHeight="1"/>
    <row r="19830" s="59" customFormat="1" customHeight="1"/>
    <row r="19831" s="59" customFormat="1" customHeight="1"/>
    <row r="19832" s="59" customFormat="1" customHeight="1"/>
    <row r="19833" s="59" customFormat="1" customHeight="1"/>
    <row r="19834" s="59" customFormat="1" customHeight="1"/>
    <row r="19835" s="59" customFormat="1" customHeight="1"/>
    <row r="19836" s="59" customFormat="1" customHeight="1"/>
    <row r="19837" s="59" customFormat="1" customHeight="1"/>
    <row r="19838" s="59" customFormat="1" customHeight="1"/>
    <row r="19839" s="59" customFormat="1" customHeight="1"/>
    <row r="19840" s="59" customFormat="1" customHeight="1"/>
    <row r="19841" s="59" customFormat="1" customHeight="1"/>
    <row r="19842" s="59" customFormat="1" customHeight="1"/>
    <row r="19843" s="59" customFormat="1" customHeight="1"/>
    <row r="19844" s="59" customFormat="1" customHeight="1"/>
    <row r="19845" s="59" customFormat="1" customHeight="1"/>
    <row r="19846" s="59" customFormat="1" customHeight="1"/>
    <row r="19847" s="59" customFormat="1" customHeight="1"/>
    <row r="19848" s="59" customFormat="1" customHeight="1"/>
    <row r="19849" s="59" customFormat="1" customHeight="1"/>
    <row r="19850" s="59" customFormat="1" customHeight="1"/>
    <row r="19851" s="59" customFormat="1" customHeight="1"/>
    <row r="19852" s="59" customFormat="1" customHeight="1"/>
    <row r="19853" s="59" customFormat="1" customHeight="1"/>
    <row r="19854" s="59" customFormat="1" customHeight="1"/>
    <row r="19855" s="59" customFormat="1" customHeight="1"/>
    <row r="19856" s="59" customFormat="1" customHeight="1"/>
    <row r="19857" s="59" customFormat="1" customHeight="1"/>
    <row r="19858" s="59" customFormat="1" customHeight="1"/>
    <row r="19859" s="59" customFormat="1" customHeight="1"/>
    <row r="19860" s="59" customFormat="1" customHeight="1"/>
    <row r="19861" s="59" customFormat="1" customHeight="1"/>
    <row r="19862" s="59" customFormat="1" customHeight="1"/>
    <row r="19863" s="59" customFormat="1" customHeight="1"/>
    <row r="19864" s="59" customFormat="1" customHeight="1"/>
    <row r="19865" s="59" customFormat="1" customHeight="1"/>
    <row r="19866" s="59" customFormat="1" customHeight="1"/>
    <row r="19867" s="59" customFormat="1" customHeight="1"/>
    <row r="19868" s="59" customFormat="1" customHeight="1"/>
    <row r="19869" s="59" customFormat="1" customHeight="1"/>
    <row r="19870" s="59" customFormat="1" customHeight="1"/>
    <row r="19871" s="59" customFormat="1" customHeight="1"/>
    <row r="19872" s="59" customFormat="1" customHeight="1"/>
    <row r="19873" s="59" customFormat="1" customHeight="1"/>
    <row r="19874" s="59" customFormat="1" customHeight="1"/>
    <row r="19875" s="59" customFormat="1" customHeight="1"/>
    <row r="19876" s="59" customFormat="1" customHeight="1"/>
    <row r="19877" s="59" customFormat="1" customHeight="1"/>
    <row r="19878" s="59" customFormat="1" customHeight="1"/>
    <row r="19879" s="59" customFormat="1" customHeight="1"/>
    <row r="19880" s="59" customFormat="1" customHeight="1"/>
    <row r="19881" s="59" customFormat="1" customHeight="1"/>
    <row r="19882" s="59" customFormat="1" customHeight="1"/>
    <row r="19883" s="59" customFormat="1" customHeight="1"/>
    <row r="19884" s="59" customFormat="1" customHeight="1"/>
    <row r="19885" s="59" customFormat="1" customHeight="1"/>
    <row r="19886" s="59" customFormat="1" customHeight="1"/>
    <row r="19887" s="59" customFormat="1" customHeight="1"/>
    <row r="19888" s="59" customFormat="1" customHeight="1"/>
    <row r="19889" s="59" customFormat="1" customHeight="1"/>
    <row r="19890" s="59" customFormat="1" customHeight="1"/>
    <row r="19891" s="59" customFormat="1" customHeight="1"/>
    <row r="19892" s="59" customFormat="1" customHeight="1"/>
    <row r="19893" s="59" customFormat="1" customHeight="1"/>
    <row r="19894" s="59" customFormat="1" customHeight="1"/>
    <row r="19895" s="59" customFormat="1" customHeight="1"/>
    <row r="19896" s="59" customFormat="1" customHeight="1"/>
    <row r="19897" s="59" customFormat="1" customHeight="1"/>
    <row r="19898" s="59" customFormat="1" customHeight="1"/>
    <row r="19899" s="59" customFormat="1" customHeight="1"/>
    <row r="19900" s="59" customFormat="1" customHeight="1"/>
    <row r="19901" s="59" customFormat="1" customHeight="1"/>
    <row r="19902" s="59" customFormat="1" customHeight="1"/>
    <row r="19903" s="59" customFormat="1" customHeight="1"/>
    <row r="19904" s="59" customFormat="1" customHeight="1"/>
    <row r="19905" s="59" customFormat="1" customHeight="1"/>
    <row r="19906" s="59" customFormat="1" customHeight="1"/>
    <row r="19907" s="59" customFormat="1" customHeight="1"/>
    <row r="19908" s="59" customFormat="1" customHeight="1"/>
    <row r="19909" s="59" customFormat="1" customHeight="1"/>
    <row r="19910" s="59" customFormat="1" customHeight="1"/>
    <row r="19911" s="59" customFormat="1" customHeight="1"/>
    <row r="19912" s="59" customFormat="1" customHeight="1"/>
    <row r="19913" s="59" customFormat="1" customHeight="1"/>
    <row r="19914" s="59" customFormat="1" customHeight="1"/>
    <row r="19915" s="59" customFormat="1" customHeight="1"/>
    <row r="19916" s="59" customFormat="1" customHeight="1"/>
    <row r="19917" s="59" customFormat="1" customHeight="1"/>
    <row r="19918" s="59" customFormat="1" customHeight="1"/>
    <row r="19919" s="59" customFormat="1" customHeight="1"/>
    <row r="19920" s="59" customFormat="1" customHeight="1"/>
    <row r="19921" s="59" customFormat="1" customHeight="1"/>
    <row r="19922" s="59" customFormat="1" customHeight="1"/>
    <row r="19923" s="59" customFormat="1" customHeight="1"/>
    <row r="19924" s="59" customFormat="1" customHeight="1"/>
    <row r="19925" s="59" customFormat="1" customHeight="1"/>
    <row r="19926" s="59" customFormat="1" customHeight="1"/>
    <row r="19927" s="59" customFormat="1" customHeight="1"/>
    <row r="19928" s="59" customFormat="1" customHeight="1"/>
    <row r="19929" s="59" customFormat="1" customHeight="1"/>
    <row r="19930" s="59" customFormat="1" customHeight="1"/>
    <row r="19931" s="59" customFormat="1" customHeight="1"/>
    <row r="19932" s="59" customFormat="1" customHeight="1"/>
    <row r="19933" s="59" customFormat="1" customHeight="1"/>
    <row r="19934" s="59" customFormat="1" customHeight="1"/>
    <row r="19935" s="59" customFormat="1" customHeight="1"/>
    <row r="19936" s="59" customFormat="1" customHeight="1"/>
    <row r="19937" s="59" customFormat="1" customHeight="1"/>
    <row r="19938" s="59" customFormat="1" customHeight="1"/>
    <row r="19939" s="59" customFormat="1" customHeight="1"/>
    <row r="19940" s="59" customFormat="1" customHeight="1"/>
    <row r="19941" s="59" customFormat="1" customHeight="1"/>
    <row r="19942" s="59" customFormat="1" customHeight="1"/>
    <row r="19943" s="59" customFormat="1" customHeight="1"/>
    <row r="19944" s="59" customFormat="1" customHeight="1"/>
    <row r="19945" s="59" customFormat="1" customHeight="1"/>
    <row r="19946" s="59" customFormat="1" customHeight="1"/>
    <row r="19947" s="59" customFormat="1" customHeight="1"/>
    <row r="19948" s="59" customFormat="1" customHeight="1"/>
    <row r="19949" s="59" customFormat="1" customHeight="1"/>
    <row r="19950" s="59" customFormat="1" customHeight="1"/>
    <row r="19951" s="59" customFormat="1" customHeight="1"/>
    <row r="19952" s="59" customFormat="1" customHeight="1"/>
    <row r="19953" s="59" customFormat="1" customHeight="1"/>
    <row r="19954" s="59" customFormat="1" customHeight="1"/>
    <row r="19955" s="59" customFormat="1" customHeight="1"/>
    <row r="19956" s="59" customFormat="1" customHeight="1"/>
    <row r="19957" s="59" customFormat="1" customHeight="1"/>
    <row r="19958" s="59" customFormat="1" customHeight="1"/>
    <row r="19959" s="59" customFormat="1" customHeight="1"/>
    <row r="19960" s="59" customFormat="1" customHeight="1"/>
    <row r="19961" s="59" customFormat="1" customHeight="1"/>
    <row r="19962" s="59" customFormat="1" customHeight="1"/>
    <row r="19963" s="59" customFormat="1" customHeight="1"/>
    <row r="19964" s="59" customFormat="1" customHeight="1"/>
    <row r="19965" s="59" customFormat="1" customHeight="1"/>
    <row r="19966" s="59" customFormat="1" customHeight="1"/>
    <row r="19967" s="59" customFormat="1" customHeight="1"/>
    <row r="19968" s="59" customFormat="1" customHeight="1"/>
    <row r="19969" s="59" customFormat="1" customHeight="1"/>
    <row r="19970" s="59" customFormat="1" customHeight="1"/>
    <row r="19971" s="59" customFormat="1" customHeight="1"/>
    <row r="19972" s="59" customFormat="1" customHeight="1"/>
    <row r="19973" s="59" customFormat="1" customHeight="1"/>
    <row r="19974" s="59" customFormat="1" customHeight="1"/>
    <row r="19975" s="59" customFormat="1" customHeight="1"/>
    <row r="19976" s="59" customFormat="1" customHeight="1"/>
    <row r="19977" s="59" customFormat="1" customHeight="1"/>
    <row r="19978" s="59" customFormat="1" customHeight="1"/>
    <row r="19979" s="59" customFormat="1" customHeight="1"/>
    <row r="19980" s="59" customFormat="1" customHeight="1"/>
    <row r="19981" s="59" customFormat="1" customHeight="1"/>
    <row r="19982" s="59" customFormat="1" customHeight="1"/>
    <row r="19983" s="59" customFormat="1" customHeight="1"/>
    <row r="19984" s="59" customFormat="1" customHeight="1"/>
    <row r="19985" s="59" customFormat="1" customHeight="1"/>
    <row r="19986" s="59" customFormat="1" customHeight="1"/>
    <row r="19987" s="59" customFormat="1" customHeight="1"/>
    <row r="19988" s="59" customFormat="1" customHeight="1"/>
    <row r="19989" s="59" customFormat="1" customHeight="1"/>
    <row r="19990" s="59" customFormat="1" customHeight="1"/>
    <row r="19991" s="59" customFormat="1" customHeight="1"/>
    <row r="19992" s="59" customFormat="1" customHeight="1"/>
    <row r="19993" s="59" customFormat="1" customHeight="1"/>
    <row r="19994" s="59" customFormat="1" customHeight="1"/>
    <row r="19995" s="59" customFormat="1" customHeight="1"/>
    <row r="19996" s="59" customFormat="1" customHeight="1"/>
    <row r="19997" s="59" customFormat="1" customHeight="1"/>
    <row r="19998" s="59" customFormat="1" customHeight="1"/>
    <row r="19999" s="59" customFormat="1" customHeight="1"/>
    <row r="20000" s="59" customFormat="1" customHeight="1"/>
    <row r="20001" s="59" customFormat="1" customHeight="1"/>
    <row r="20002" s="59" customFormat="1" customHeight="1"/>
    <row r="20003" s="59" customFormat="1" customHeight="1"/>
    <row r="20004" s="59" customFormat="1" customHeight="1"/>
    <row r="20005" s="59" customFormat="1" customHeight="1"/>
    <row r="20006" s="59" customFormat="1" customHeight="1"/>
    <row r="20007" s="59" customFormat="1" customHeight="1"/>
    <row r="20008" s="59" customFormat="1" customHeight="1"/>
    <row r="20009" s="59" customFormat="1" customHeight="1"/>
    <row r="20010" s="59" customFormat="1" customHeight="1"/>
    <row r="20011" s="59" customFormat="1" customHeight="1"/>
    <row r="20012" s="59" customFormat="1" customHeight="1"/>
    <row r="20013" s="59" customFormat="1" customHeight="1"/>
    <row r="20014" s="59" customFormat="1" customHeight="1"/>
    <row r="20015" s="59" customFormat="1" customHeight="1"/>
    <row r="20016" s="59" customFormat="1" customHeight="1"/>
    <row r="20017" s="59" customFormat="1" customHeight="1"/>
    <row r="20018" s="59" customFormat="1" customHeight="1"/>
    <row r="20019" s="59" customFormat="1" customHeight="1"/>
    <row r="20020" s="59" customFormat="1" customHeight="1"/>
    <row r="20021" s="59" customFormat="1" customHeight="1"/>
    <row r="20022" s="59" customFormat="1" customHeight="1"/>
    <row r="20023" s="59" customFormat="1" customHeight="1"/>
    <row r="20024" s="59" customFormat="1" customHeight="1"/>
    <row r="20025" s="59" customFormat="1" customHeight="1"/>
    <row r="20026" s="59" customFormat="1" customHeight="1"/>
    <row r="20027" s="59" customFormat="1" customHeight="1"/>
    <row r="20028" s="59" customFormat="1" customHeight="1"/>
    <row r="20029" s="59" customFormat="1" customHeight="1"/>
    <row r="20030" s="59" customFormat="1" customHeight="1"/>
    <row r="20031" s="59" customFormat="1" customHeight="1"/>
    <row r="20032" s="59" customFormat="1" customHeight="1"/>
    <row r="20033" s="59" customFormat="1" customHeight="1"/>
    <row r="20034" s="59" customFormat="1" customHeight="1"/>
    <row r="20035" s="59" customFormat="1" customHeight="1"/>
    <row r="20036" s="59" customFormat="1" customHeight="1"/>
    <row r="20037" s="59" customFormat="1" customHeight="1"/>
    <row r="20038" s="59" customFormat="1" customHeight="1"/>
    <row r="20039" s="59" customFormat="1" customHeight="1"/>
    <row r="20040" s="59" customFormat="1" customHeight="1"/>
    <row r="20041" s="59" customFormat="1" customHeight="1"/>
    <row r="20042" s="59" customFormat="1" customHeight="1"/>
    <row r="20043" s="59" customFormat="1" customHeight="1"/>
    <row r="20044" s="59" customFormat="1" customHeight="1"/>
    <row r="20045" s="59" customFormat="1" customHeight="1"/>
    <row r="20046" s="59" customFormat="1" customHeight="1"/>
    <row r="20047" s="59" customFormat="1" customHeight="1"/>
    <row r="20048" s="59" customFormat="1" customHeight="1"/>
    <row r="20049" s="59" customFormat="1" customHeight="1"/>
    <row r="20050" s="59" customFormat="1" customHeight="1"/>
    <row r="20051" s="59" customFormat="1" customHeight="1"/>
    <row r="20052" s="59" customFormat="1" customHeight="1"/>
    <row r="20053" s="59" customFormat="1" customHeight="1"/>
    <row r="20054" s="59" customFormat="1" customHeight="1"/>
    <row r="20055" s="59" customFormat="1" customHeight="1"/>
    <row r="20056" s="59" customFormat="1" customHeight="1"/>
    <row r="20057" s="59" customFormat="1" customHeight="1"/>
    <row r="20058" s="59" customFormat="1" customHeight="1"/>
    <row r="20059" s="59" customFormat="1" customHeight="1"/>
    <row r="20060" s="59" customFormat="1" customHeight="1"/>
    <row r="20061" s="59" customFormat="1" customHeight="1"/>
    <row r="20062" s="59" customFormat="1" customHeight="1"/>
    <row r="20063" s="59" customFormat="1" customHeight="1"/>
    <row r="20064" s="59" customFormat="1" customHeight="1"/>
    <row r="20065" s="59" customFormat="1" customHeight="1"/>
    <row r="20066" s="59" customFormat="1" customHeight="1"/>
    <row r="20067" s="59" customFormat="1" customHeight="1"/>
    <row r="20068" s="59" customFormat="1" customHeight="1"/>
    <row r="20069" s="59" customFormat="1" customHeight="1"/>
    <row r="20070" s="59" customFormat="1" customHeight="1"/>
    <row r="20071" s="59" customFormat="1" customHeight="1"/>
    <row r="20072" s="59" customFormat="1" customHeight="1"/>
    <row r="20073" s="59" customFormat="1" customHeight="1"/>
    <row r="20074" s="59" customFormat="1" customHeight="1"/>
    <row r="20075" s="59" customFormat="1" customHeight="1"/>
    <row r="20076" s="59" customFormat="1" customHeight="1"/>
    <row r="20077" s="59" customFormat="1" customHeight="1"/>
    <row r="20078" s="59" customFormat="1" customHeight="1"/>
    <row r="20079" s="59" customFormat="1" customHeight="1"/>
    <row r="20080" s="59" customFormat="1" customHeight="1"/>
    <row r="20081" s="59" customFormat="1" customHeight="1"/>
    <row r="20082" s="59" customFormat="1" customHeight="1"/>
    <row r="20083" s="59" customFormat="1" customHeight="1"/>
    <row r="20084" s="59" customFormat="1" customHeight="1"/>
    <row r="20085" s="59" customFormat="1" customHeight="1"/>
    <row r="20086" s="59" customFormat="1" customHeight="1"/>
    <row r="20087" s="59" customFormat="1" customHeight="1"/>
    <row r="20088" s="59" customFormat="1" customHeight="1"/>
    <row r="20089" s="59" customFormat="1" customHeight="1"/>
    <row r="20090" s="59" customFormat="1" customHeight="1"/>
    <row r="20091" s="59" customFormat="1" customHeight="1"/>
    <row r="20092" s="59" customFormat="1" customHeight="1"/>
    <row r="20093" s="59" customFormat="1" customHeight="1"/>
    <row r="20094" s="59" customFormat="1" customHeight="1"/>
    <row r="20095" s="59" customFormat="1" customHeight="1"/>
    <row r="20096" s="59" customFormat="1" customHeight="1"/>
    <row r="20097" s="59" customFormat="1" customHeight="1"/>
    <row r="20098" s="59" customFormat="1" customHeight="1"/>
    <row r="20099" s="59" customFormat="1" customHeight="1"/>
    <row r="20100" s="59" customFormat="1" customHeight="1"/>
    <row r="20101" s="59" customFormat="1" customHeight="1"/>
    <row r="20102" s="59" customFormat="1" customHeight="1"/>
    <row r="20103" s="59" customFormat="1" customHeight="1"/>
    <row r="20104" s="59" customFormat="1" customHeight="1"/>
    <row r="20105" s="59" customFormat="1" customHeight="1"/>
    <row r="20106" s="59" customFormat="1" customHeight="1"/>
    <row r="20107" s="59" customFormat="1" customHeight="1"/>
    <row r="20108" s="59" customFormat="1" customHeight="1"/>
    <row r="20109" s="59" customFormat="1" customHeight="1"/>
    <row r="20110" s="59" customFormat="1" customHeight="1"/>
    <row r="20111" s="59" customFormat="1" customHeight="1"/>
    <row r="20112" s="59" customFormat="1" customHeight="1"/>
    <row r="20113" s="59" customFormat="1" customHeight="1"/>
    <row r="20114" s="59" customFormat="1" customHeight="1"/>
    <row r="20115" s="59" customFormat="1" customHeight="1"/>
    <row r="20116" s="59" customFormat="1" customHeight="1"/>
    <row r="20117" s="59" customFormat="1" customHeight="1"/>
    <row r="20118" s="59" customFormat="1" customHeight="1"/>
    <row r="20119" s="59" customFormat="1" customHeight="1"/>
    <row r="20120" s="59" customFormat="1" customHeight="1"/>
    <row r="20121" s="59" customFormat="1" customHeight="1"/>
    <row r="20122" s="59" customFormat="1" customHeight="1"/>
    <row r="20123" s="59" customFormat="1" customHeight="1"/>
    <row r="20124" s="59" customFormat="1" customHeight="1"/>
    <row r="20125" s="59" customFormat="1" customHeight="1"/>
    <row r="20126" s="59" customFormat="1" customHeight="1"/>
    <row r="20127" s="59" customFormat="1" customHeight="1"/>
    <row r="20128" s="59" customFormat="1" customHeight="1"/>
    <row r="20129" s="59" customFormat="1" customHeight="1"/>
    <row r="20130" s="59" customFormat="1" customHeight="1"/>
    <row r="20131" s="59" customFormat="1" customHeight="1"/>
    <row r="20132" s="59" customFormat="1" customHeight="1"/>
    <row r="20133" s="59" customFormat="1" customHeight="1"/>
    <row r="20134" s="59" customFormat="1" customHeight="1"/>
    <row r="20135" s="59" customFormat="1" customHeight="1"/>
    <row r="20136" s="59" customFormat="1" customHeight="1"/>
    <row r="20137" s="59" customFormat="1" customHeight="1"/>
    <row r="20138" s="59" customFormat="1" customHeight="1"/>
    <row r="20139" s="59" customFormat="1" customHeight="1"/>
    <row r="20140" s="59" customFormat="1" customHeight="1"/>
    <row r="20141" s="59" customFormat="1" customHeight="1"/>
    <row r="20142" s="59" customFormat="1" customHeight="1"/>
    <row r="20143" s="59" customFormat="1" customHeight="1"/>
    <row r="20144" s="59" customFormat="1" customHeight="1"/>
    <row r="20145" s="59" customFormat="1" customHeight="1"/>
    <row r="20146" s="59" customFormat="1" customHeight="1"/>
    <row r="20147" s="59" customFormat="1" customHeight="1"/>
    <row r="20148" s="59" customFormat="1" customHeight="1"/>
    <row r="20149" s="59" customFormat="1" customHeight="1"/>
    <row r="20150" s="59" customFormat="1" customHeight="1"/>
    <row r="20151" s="59" customFormat="1" customHeight="1"/>
    <row r="20152" s="59" customFormat="1" customHeight="1"/>
    <row r="20153" s="59" customFormat="1" customHeight="1"/>
    <row r="20154" s="59" customFormat="1" customHeight="1"/>
    <row r="20155" s="59" customFormat="1" customHeight="1"/>
    <row r="20156" s="59" customFormat="1" customHeight="1"/>
    <row r="20157" s="59" customFormat="1" customHeight="1"/>
    <row r="20158" s="59" customFormat="1" customHeight="1"/>
    <row r="20159" s="59" customFormat="1" customHeight="1"/>
    <row r="20160" s="59" customFormat="1" customHeight="1"/>
    <row r="20161" s="59" customFormat="1" customHeight="1"/>
    <row r="20162" s="59" customFormat="1" customHeight="1"/>
    <row r="20163" s="59" customFormat="1" customHeight="1"/>
    <row r="20164" s="59" customFormat="1" customHeight="1"/>
    <row r="20165" s="59" customFormat="1" customHeight="1"/>
    <row r="20166" s="59" customFormat="1" customHeight="1"/>
    <row r="20167" s="59" customFormat="1" customHeight="1"/>
    <row r="20168" s="59" customFormat="1" customHeight="1"/>
    <row r="20169" s="59" customFormat="1" customHeight="1"/>
    <row r="20170" s="59" customFormat="1" customHeight="1"/>
    <row r="20171" s="59" customFormat="1" customHeight="1"/>
    <row r="20172" s="59" customFormat="1" customHeight="1"/>
    <row r="20173" s="59" customFormat="1" customHeight="1"/>
    <row r="20174" s="59" customFormat="1" customHeight="1"/>
    <row r="20175" s="59" customFormat="1" customHeight="1"/>
    <row r="20176" s="59" customFormat="1" customHeight="1"/>
    <row r="20177" s="59" customFormat="1" customHeight="1"/>
    <row r="20178" s="59" customFormat="1" customHeight="1"/>
    <row r="20179" s="59" customFormat="1" customHeight="1"/>
    <row r="20180" s="59" customFormat="1" customHeight="1"/>
    <row r="20181" s="59" customFormat="1" customHeight="1"/>
    <row r="20182" s="59" customFormat="1" customHeight="1"/>
    <row r="20183" s="59" customFormat="1" customHeight="1"/>
    <row r="20184" s="59" customFormat="1" customHeight="1"/>
    <row r="20185" s="59" customFormat="1" customHeight="1"/>
    <row r="20186" s="59" customFormat="1" customHeight="1"/>
    <row r="20187" s="59" customFormat="1" customHeight="1"/>
    <row r="20188" s="59" customFormat="1" customHeight="1"/>
    <row r="20189" s="59" customFormat="1" customHeight="1"/>
    <row r="20190" s="59" customFormat="1" customHeight="1"/>
    <row r="20191" s="59" customFormat="1" customHeight="1"/>
    <row r="20192" s="59" customFormat="1" customHeight="1"/>
    <row r="20193" s="59" customFormat="1" customHeight="1"/>
    <row r="20194" s="59" customFormat="1" customHeight="1"/>
    <row r="20195" s="59" customFormat="1" customHeight="1"/>
    <row r="20196" s="59" customFormat="1" customHeight="1"/>
    <row r="20197" s="59" customFormat="1" customHeight="1"/>
    <row r="20198" s="59" customFormat="1" customHeight="1"/>
    <row r="20199" s="59" customFormat="1" customHeight="1"/>
    <row r="20200" s="59" customFormat="1" customHeight="1"/>
    <row r="20201" s="59" customFormat="1" customHeight="1"/>
    <row r="20202" s="59" customFormat="1" customHeight="1"/>
    <row r="20203" s="59" customFormat="1" customHeight="1"/>
    <row r="20204" s="59" customFormat="1" customHeight="1"/>
    <row r="20205" s="59" customFormat="1" customHeight="1"/>
    <row r="20206" s="59" customFormat="1" customHeight="1"/>
    <row r="20207" s="59" customFormat="1" customHeight="1"/>
    <row r="20208" s="59" customFormat="1" customHeight="1"/>
    <row r="20209" s="59" customFormat="1" customHeight="1"/>
    <row r="20210" s="59" customFormat="1" customHeight="1"/>
    <row r="20211" s="59" customFormat="1" customHeight="1"/>
    <row r="20212" s="59" customFormat="1" customHeight="1"/>
    <row r="20213" s="59" customFormat="1" customHeight="1"/>
    <row r="20214" s="59" customFormat="1" customHeight="1"/>
    <row r="20215" s="59" customFormat="1" customHeight="1"/>
    <row r="20216" s="59" customFormat="1" customHeight="1"/>
    <row r="20217" s="59" customFormat="1" customHeight="1"/>
    <row r="20218" s="59" customFormat="1" customHeight="1"/>
    <row r="20219" s="59" customFormat="1" customHeight="1"/>
    <row r="20220" s="59" customFormat="1" customHeight="1"/>
    <row r="20221" s="59" customFormat="1" customHeight="1"/>
    <row r="20222" s="59" customFormat="1" customHeight="1"/>
    <row r="20223" s="59" customFormat="1" customHeight="1"/>
    <row r="20224" s="59" customFormat="1" customHeight="1"/>
    <row r="20225" s="59" customFormat="1" customHeight="1"/>
    <row r="20226" s="59" customFormat="1" customHeight="1"/>
    <row r="20227" s="59" customFormat="1" customHeight="1"/>
    <row r="20228" s="59" customFormat="1" customHeight="1"/>
    <row r="20229" s="59" customFormat="1" customHeight="1"/>
    <row r="20230" s="59" customFormat="1" customHeight="1"/>
    <row r="20231" s="59" customFormat="1" customHeight="1"/>
    <row r="20232" s="59" customFormat="1" customHeight="1"/>
    <row r="20233" s="59" customFormat="1" customHeight="1"/>
    <row r="20234" s="59" customFormat="1" customHeight="1"/>
    <row r="20235" s="59" customFormat="1" customHeight="1"/>
    <row r="20236" s="59" customFormat="1" customHeight="1"/>
    <row r="20237" s="59" customFormat="1" customHeight="1"/>
    <row r="20238" s="59" customFormat="1" customHeight="1"/>
    <row r="20239" s="59" customFormat="1" customHeight="1"/>
    <row r="20240" s="59" customFormat="1" customHeight="1"/>
    <row r="20241" s="59" customFormat="1" customHeight="1"/>
    <row r="20242" s="59" customFormat="1" customHeight="1"/>
    <row r="20243" s="59" customFormat="1" customHeight="1"/>
    <row r="20244" s="59" customFormat="1" customHeight="1"/>
    <row r="20245" s="59" customFormat="1" customHeight="1"/>
    <row r="20246" s="59" customFormat="1" customHeight="1"/>
    <row r="20247" s="59" customFormat="1" customHeight="1"/>
    <row r="20248" s="59" customFormat="1" customHeight="1"/>
    <row r="20249" s="59" customFormat="1" customHeight="1"/>
    <row r="20250" s="59" customFormat="1" customHeight="1"/>
    <row r="20251" s="59" customFormat="1" customHeight="1"/>
    <row r="20252" s="59" customFormat="1" customHeight="1"/>
    <row r="20253" s="59" customFormat="1" customHeight="1"/>
    <row r="20254" s="59" customFormat="1" customHeight="1"/>
    <row r="20255" s="59" customFormat="1" customHeight="1"/>
    <row r="20256" s="59" customFormat="1" customHeight="1"/>
    <row r="20257" s="59" customFormat="1" customHeight="1"/>
    <row r="20258" s="59" customFormat="1" customHeight="1"/>
    <row r="20259" s="59" customFormat="1" customHeight="1"/>
    <row r="20260" s="59" customFormat="1" customHeight="1"/>
    <row r="20261" s="59" customFormat="1" customHeight="1"/>
    <row r="20262" s="59" customFormat="1" customHeight="1"/>
    <row r="20263" s="59" customFormat="1" customHeight="1"/>
    <row r="20264" s="59" customFormat="1" customHeight="1"/>
    <row r="20265" s="59" customFormat="1" customHeight="1"/>
    <row r="20266" s="59" customFormat="1" customHeight="1"/>
    <row r="20267" s="59" customFormat="1" customHeight="1"/>
    <row r="20268" s="59" customFormat="1" customHeight="1"/>
    <row r="20269" s="59" customFormat="1" customHeight="1"/>
    <row r="20270" s="59" customFormat="1" customHeight="1"/>
    <row r="20271" s="59" customFormat="1" customHeight="1"/>
    <row r="20272" s="59" customFormat="1" customHeight="1"/>
    <row r="20273" s="59" customFormat="1" customHeight="1"/>
    <row r="20274" s="59" customFormat="1" customHeight="1"/>
    <row r="20275" s="59" customFormat="1" customHeight="1"/>
    <row r="20276" s="59" customFormat="1" customHeight="1"/>
    <row r="20277" s="59" customFormat="1" customHeight="1"/>
    <row r="20278" s="59" customFormat="1" customHeight="1"/>
    <row r="20279" s="59" customFormat="1" customHeight="1"/>
    <row r="20280" s="59" customFormat="1" customHeight="1"/>
    <row r="20281" s="59" customFormat="1" customHeight="1"/>
    <row r="20282" s="59" customFormat="1" customHeight="1"/>
    <row r="20283" s="59" customFormat="1" customHeight="1"/>
    <row r="20284" s="59" customFormat="1" customHeight="1"/>
    <row r="20285" s="59" customFormat="1" customHeight="1"/>
    <row r="20286" s="59" customFormat="1" customHeight="1"/>
    <row r="20287" s="59" customFormat="1" customHeight="1"/>
    <row r="20288" s="59" customFormat="1" customHeight="1"/>
    <row r="20289" s="59" customFormat="1" customHeight="1"/>
    <row r="20290" s="59" customFormat="1" customHeight="1"/>
    <row r="20291" s="59" customFormat="1" customHeight="1"/>
    <row r="20292" s="59" customFormat="1" customHeight="1"/>
    <row r="20293" s="59" customFormat="1" customHeight="1"/>
    <row r="20294" s="59" customFormat="1" customHeight="1"/>
    <row r="20295" s="59" customFormat="1" customHeight="1"/>
    <row r="20296" s="59" customFormat="1" customHeight="1"/>
    <row r="20297" s="59" customFormat="1" customHeight="1"/>
    <row r="20298" s="59" customFormat="1" customHeight="1"/>
    <row r="20299" s="59" customFormat="1" customHeight="1"/>
    <row r="20300" s="59" customFormat="1" customHeight="1"/>
    <row r="20301" s="59" customFormat="1" customHeight="1"/>
    <row r="20302" s="59" customFormat="1" customHeight="1"/>
    <row r="20303" s="59" customFormat="1" customHeight="1"/>
    <row r="20304" s="59" customFormat="1" customHeight="1"/>
    <row r="20305" s="59" customFormat="1" customHeight="1"/>
    <row r="20306" s="59" customFormat="1" customHeight="1"/>
    <row r="20307" s="59" customFormat="1" customHeight="1"/>
    <row r="20308" s="59" customFormat="1" customHeight="1"/>
    <row r="20309" s="59" customFormat="1" customHeight="1"/>
    <row r="20310" s="59" customFormat="1" customHeight="1"/>
    <row r="20311" s="59" customFormat="1" customHeight="1"/>
    <row r="20312" s="59" customFormat="1" customHeight="1"/>
    <row r="20313" s="59" customFormat="1" customHeight="1"/>
    <row r="20314" s="59" customFormat="1" customHeight="1"/>
    <row r="20315" s="59" customFormat="1" customHeight="1"/>
    <row r="20316" s="59" customFormat="1" customHeight="1"/>
    <row r="20317" s="59" customFormat="1" customHeight="1"/>
    <row r="20318" s="59" customFormat="1" customHeight="1"/>
    <row r="20319" s="59" customFormat="1" customHeight="1"/>
    <row r="20320" s="59" customFormat="1" customHeight="1"/>
    <row r="20321" s="59" customFormat="1" customHeight="1"/>
    <row r="20322" s="59" customFormat="1" customHeight="1"/>
    <row r="20323" s="59" customFormat="1" customHeight="1"/>
    <row r="20324" s="59" customFormat="1" customHeight="1"/>
    <row r="20325" s="59" customFormat="1" customHeight="1"/>
    <row r="20326" s="59" customFormat="1" customHeight="1"/>
    <row r="20327" s="59" customFormat="1" customHeight="1"/>
    <row r="20328" s="59" customFormat="1" customHeight="1"/>
    <row r="20329" s="59" customFormat="1" customHeight="1"/>
    <row r="20330" s="59" customFormat="1" customHeight="1"/>
    <row r="20331" s="59" customFormat="1" customHeight="1"/>
    <row r="20332" s="59" customFormat="1" customHeight="1"/>
    <row r="20333" s="59" customFormat="1" customHeight="1"/>
    <row r="20334" s="59" customFormat="1" customHeight="1"/>
    <row r="20335" s="59" customFormat="1" customHeight="1"/>
    <row r="20336" s="59" customFormat="1" customHeight="1"/>
    <row r="20337" s="59" customFormat="1" customHeight="1"/>
    <row r="20338" s="59" customFormat="1" customHeight="1"/>
    <row r="20339" s="59" customFormat="1" customHeight="1"/>
    <row r="20340" s="59" customFormat="1" customHeight="1"/>
    <row r="20341" s="59" customFormat="1" customHeight="1"/>
    <row r="20342" s="59" customFormat="1" customHeight="1"/>
    <row r="20343" s="59" customFormat="1" customHeight="1"/>
    <row r="20344" s="59" customFormat="1" customHeight="1"/>
    <row r="20345" s="59" customFormat="1" customHeight="1"/>
    <row r="20346" s="59" customFormat="1" customHeight="1"/>
    <row r="20347" s="59" customFormat="1" customHeight="1"/>
    <row r="20348" s="59" customFormat="1" customHeight="1"/>
    <row r="20349" s="59" customFormat="1" customHeight="1"/>
    <row r="20350" s="59" customFormat="1" customHeight="1"/>
    <row r="20351" s="59" customFormat="1" customHeight="1"/>
    <row r="20352" s="59" customFormat="1" customHeight="1"/>
    <row r="20353" s="59" customFormat="1" customHeight="1"/>
    <row r="20354" s="59" customFormat="1" customHeight="1"/>
    <row r="20355" s="59" customFormat="1" customHeight="1"/>
    <row r="20356" s="59" customFormat="1" customHeight="1"/>
    <row r="20357" s="59" customFormat="1" customHeight="1"/>
    <row r="20358" s="59" customFormat="1" customHeight="1"/>
    <row r="20359" s="59" customFormat="1" customHeight="1"/>
    <row r="20360" s="59" customFormat="1" customHeight="1"/>
    <row r="20361" s="59" customFormat="1" customHeight="1"/>
    <row r="20362" s="59" customFormat="1" customHeight="1"/>
    <row r="20363" s="59" customFormat="1" customHeight="1"/>
    <row r="20364" s="59" customFormat="1" customHeight="1"/>
    <row r="20365" s="59" customFormat="1" customHeight="1"/>
    <row r="20366" s="59" customFormat="1" customHeight="1"/>
    <row r="20367" s="59" customFormat="1" customHeight="1"/>
    <row r="20368" s="59" customFormat="1" customHeight="1"/>
    <row r="20369" s="59" customFormat="1" customHeight="1"/>
    <row r="20370" s="59" customFormat="1" customHeight="1"/>
    <row r="20371" s="59" customFormat="1" customHeight="1"/>
    <row r="20372" s="59" customFormat="1" customHeight="1"/>
    <row r="20373" s="59" customFormat="1" customHeight="1"/>
    <row r="20374" s="59" customFormat="1" customHeight="1"/>
    <row r="20375" s="59" customFormat="1" customHeight="1"/>
    <row r="20376" s="59" customFormat="1" customHeight="1"/>
    <row r="20377" s="59" customFormat="1" customHeight="1"/>
    <row r="20378" s="59" customFormat="1" customHeight="1"/>
    <row r="20379" s="59" customFormat="1" customHeight="1"/>
    <row r="20380" s="59" customFormat="1" customHeight="1"/>
    <row r="20381" s="59" customFormat="1" customHeight="1"/>
    <row r="20382" s="59" customFormat="1" customHeight="1"/>
    <row r="20383" s="59" customFormat="1" customHeight="1"/>
    <row r="20384" s="59" customFormat="1" customHeight="1"/>
    <row r="20385" s="59" customFormat="1" customHeight="1"/>
    <row r="20386" s="59" customFormat="1" customHeight="1"/>
    <row r="20387" s="59" customFormat="1" customHeight="1"/>
    <row r="20388" s="59" customFormat="1" customHeight="1"/>
    <row r="20389" s="59" customFormat="1" customHeight="1"/>
    <row r="20390" s="59" customFormat="1" customHeight="1"/>
    <row r="20391" s="59" customFormat="1" customHeight="1"/>
    <row r="20392" s="59" customFormat="1" customHeight="1"/>
    <row r="20393" s="59" customFormat="1" customHeight="1"/>
    <row r="20394" s="59" customFormat="1" customHeight="1"/>
    <row r="20395" s="59" customFormat="1" customHeight="1"/>
    <row r="20396" s="59" customFormat="1" customHeight="1"/>
    <row r="20397" s="59" customFormat="1" customHeight="1"/>
    <row r="20398" s="59" customFormat="1" customHeight="1"/>
    <row r="20399" s="59" customFormat="1" customHeight="1"/>
    <row r="20400" s="59" customFormat="1" customHeight="1"/>
    <row r="20401" s="59" customFormat="1" customHeight="1"/>
    <row r="20402" s="59" customFormat="1" customHeight="1"/>
    <row r="20403" s="59" customFormat="1" customHeight="1"/>
    <row r="20404" s="59" customFormat="1" customHeight="1"/>
    <row r="20405" s="59" customFormat="1" customHeight="1"/>
    <row r="20406" s="59" customFormat="1" customHeight="1"/>
    <row r="20407" s="59" customFormat="1" customHeight="1"/>
    <row r="20408" s="59" customFormat="1" customHeight="1"/>
    <row r="20409" s="59" customFormat="1" customHeight="1"/>
    <row r="20410" s="59" customFormat="1" customHeight="1"/>
    <row r="20411" s="59" customFormat="1" customHeight="1"/>
    <row r="20412" s="59" customFormat="1" customHeight="1"/>
    <row r="20413" s="59" customFormat="1" customHeight="1"/>
    <row r="20414" s="59" customFormat="1" customHeight="1"/>
    <row r="20415" s="59" customFormat="1" customHeight="1"/>
    <row r="20416" s="59" customFormat="1" customHeight="1"/>
    <row r="20417" s="59" customFormat="1" customHeight="1"/>
    <row r="20418" s="59" customFormat="1" customHeight="1"/>
    <row r="20419" s="59" customFormat="1" customHeight="1"/>
    <row r="20420" s="59" customFormat="1" customHeight="1"/>
    <row r="20421" s="59" customFormat="1" customHeight="1"/>
    <row r="20422" s="59" customFormat="1" customHeight="1"/>
    <row r="20423" s="59" customFormat="1" customHeight="1"/>
    <row r="20424" s="59" customFormat="1" customHeight="1"/>
    <row r="20425" s="59" customFormat="1" customHeight="1"/>
    <row r="20426" s="59" customFormat="1" customHeight="1"/>
    <row r="20427" s="59" customFormat="1" customHeight="1"/>
    <row r="20428" s="59" customFormat="1" customHeight="1"/>
    <row r="20429" s="59" customFormat="1" customHeight="1"/>
    <row r="20430" s="59" customFormat="1" customHeight="1"/>
    <row r="20431" s="59" customFormat="1" customHeight="1"/>
    <row r="20432" s="59" customFormat="1" customHeight="1"/>
    <row r="20433" s="59" customFormat="1" customHeight="1"/>
    <row r="20434" s="59" customFormat="1" customHeight="1"/>
    <row r="20435" s="59" customFormat="1" customHeight="1"/>
    <row r="20436" s="59" customFormat="1" customHeight="1"/>
    <row r="20437" s="59" customFormat="1" customHeight="1"/>
    <row r="20438" s="59" customFormat="1" customHeight="1"/>
    <row r="20439" s="59" customFormat="1" customHeight="1"/>
    <row r="20440" s="59" customFormat="1" customHeight="1"/>
    <row r="20441" s="59" customFormat="1" customHeight="1"/>
    <row r="20442" s="59" customFormat="1" customHeight="1"/>
    <row r="20443" s="59" customFormat="1" customHeight="1"/>
    <row r="20444" s="59" customFormat="1" customHeight="1"/>
    <row r="20445" s="59" customFormat="1" customHeight="1"/>
    <row r="20446" s="59" customFormat="1" customHeight="1"/>
    <row r="20447" s="59" customFormat="1" customHeight="1"/>
    <row r="20448" s="59" customFormat="1" customHeight="1"/>
    <row r="20449" s="59" customFormat="1" customHeight="1"/>
    <row r="20450" s="59" customFormat="1" customHeight="1"/>
    <row r="20451" s="59" customFormat="1" customHeight="1"/>
    <row r="20452" s="59" customFormat="1" customHeight="1"/>
    <row r="20453" s="59" customFormat="1" customHeight="1"/>
    <row r="20454" s="59" customFormat="1" customHeight="1"/>
    <row r="20455" s="59" customFormat="1" customHeight="1"/>
    <row r="20456" s="59" customFormat="1" customHeight="1"/>
    <row r="20457" s="59" customFormat="1" customHeight="1"/>
    <row r="20458" s="59" customFormat="1" customHeight="1"/>
    <row r="20459" s="59" customFormat="1" customHeight="1"/>
    <row r="20460" s="59" customFormat="1" customHeight="1"/>
    <row r="20461" s="59" customFormat="1" customHeight="1"/>
    <row r="20462" s="59" customFormat="1" customHeight="1"/>
    <row r="20463" s="59" customFormat="1" customHeight="1"/>
    <row r="20464" s="59" customFormat="1" customHeight="1"/>
    <row r="20465" s="59" customFormat="1" customHeight="1"/>
    <row r="20466" s="59" customFormat="1" customHeight="1"/>
    <row r="20467" s="59" customFormat="1" customHeight="1"/>
    <row r="20468" s="59" customFormat="1" customHeight="1"/>
    <row r="20469" s="59" customFormat="1" customHeight="1"/>
    <row r="20470" s="59" customFormat="1" customHeight="1"/>
    <row r="20471" s="59" customFormat="1" customHeight="1"/>
    <row r="20472" s="59" customFormat="1" customHeight="1"/>
    <row r="20473" s="59" customFormat="1" customHeight="1"/>
    <row r="20474" s="59" customFormat="1" customHeight="1"/>
    <row r="20475" s="59" customFormat="1" customHeight="1"/>
    <row r="20476" s="59" customFormat="1" customHeight="1"/>
    <row r="20477" s="59" customFormat="1" customHeight="1"/>
    <row r="20478" s="59" customFormat="1" customHeight="1"/>
    <row r="20479" s="59" customFormat="1" customHeight="1"/>
    <row r="20480" s="59" customFormat="1" customHeight="1"/>
    <row r="20481" s="59" customFormat="1" customHeight="1"/>
    <row r="20482" s="59" customFormat="1" customHeight="1"/>
    <row r="20483" s="59" customFormat="1" customHeight="1"/>
    <row r="20484" s="59" customFormat="1" customHeight="1"/>
    <row r="20485" s="59" customFormat="1" customHeight="1"/>
    <row r="20486" s="59" customFormat="1" customHeight="1"/>
    <row r="20487" s="59" customFormat="1" customHeight="1"/>
    <row r="20488" s="59" customFormat="1" customHeight="1"/>
    <row r="20489" s="59" customFormat="1" customHeight="1"/>
    <row r="20490" s="59" customFormat="1" customHeight="1"/>
    <row r="20491" s="59" customFormat="1" customHeight="1"/>
    <row r="20492" s="59" customFormat="1" customHeight="1"/>
    <row r="20493" s="59" customFormat="1" customHeight="1"/>
    <row r="20494" s="59" customFormat="1" customHeight="1"/>
    <row r="20495" s="59" customFormat="1" customHeight="1"/>
    <row r="20496" s="59" customFormat="1" customHeight="1"/>
    <row r="20497" s="59" customFormat="1" customHeight="1"/>
    <row r="20498" s="59" customFormat="1" customHeight="1"/>
    <row r="20499" s="59" customFormat="1" customHeight="1"/>
    <row r="20500" s="59" customFormat="1" customHeight="1"/>
    <row r="20501" s="59" customFormat="1" customHeight="1"/>
    <row r="20502" s="59" customFormat="1" customHeight="1"/>
    <row r="20503" s="59" customFormat="1" customHeight="1"/>
    <row r="20504" s="59" customFormat="1" customHeight="1"/>
    <row r="20505" s="59" customFormat="1" customHeight="1"/>
    <row r="20506" s="59" customFormat="1" customHeight="1"/>
    <row r="20507" s="59" customFormat="1" customHeight="1"/>
    <row r="20508" s="59" customFormat="1" customHeight="1"/>
    <row r="20509" s="59" customFormat="1" customHeight="1"/>
    <row r="20510" s="59" customFormat="1" customHeight="1"/>
    <row r="20511" s="59" customFormat="1" customHeight="1"/>
    <row r="20512" s="59" customFormat="1" customHeight="1"/>
    <row r="20513" s="59" customFormat="1" customHeight="1"/>
    <row r="20514" s="59" customFormat="1" customHeight="1"/>
    <row r="20515" s="59" customFormat="1" customHeight="1"/>
    <row r="20516" s="59" customFormat="1" customHeight="1"/>
    <row r="20517" s="59" customFormat="1" customHeight="1"/>
    <row r="20518" s="59" customFormat="1" customHeight="1"/>
    <row r="20519" s="59" customFormat="1" customHeight="1"/>
    <row r="20520" s="59" customFormat="1" customHeight="1"/>
    <row r="20521" s="59" customFormat="1" customHeight="1"/>
    <row r="20522" s="59" customFormat="1" customHeight="1"/>
    <row r="20523" s="59" customFormat="1" customHeight="1"/>
    <row r="20524" s="59" customFormat="1" customHeight="1"/>
    <row r="20525" s="59" customFormat="1" customHeight="1"/>
    <row r="20526" s="59" customFormat="1" customHeight="1"/>
    <row r="20527" s="59" customFormat="1" customHeight="1"/>
    <row r="20528" s="59" customFormat="1" customHeight="1"/>
    <row r="20529" s="59" customFormat="1" customHeight="1"/>
    <row r="20530" s="59" customFormat="1" customHeight="1"/>
    <row r="20531" s="59" customFormat="1" customHeight="1"/>
    <row r="20532" s="59" customFormat="1" customHeight="1"/>
    <row r="20533" s="59" customFormat="1" customHeight="1"/>
    <row r="20534" s="59" customFormat="1" customHeight="1"/>
    <row r="20535" s="59" customFormat="1" customHeight="1"/>
    <row r="20536" s="59" customFormat="1" customHeight="1"/>
    <row r="20537" s="59" customFormat="1" customHeight="1"/>
    <row r="20538" s="59" customFormat="1" customHeight="1"/>
    <row r="20539" s="59" customFormat="1" customHeight="1"/>
    <row r="20540" s="59" customFormat="1" customHeight="1"/>
    <row r="20541" s="59" customFormat="1" customHeight="1"/>
    <row r="20542" s="59" customFormat="1" customHeight="1"/>
    <row r="20543" s="59" customFormat="1" customHeight="1"/>
    <row r="20544" s="59" customFormat="1" customHeight="1"/>
    <row r="20545" s="59" customFormat="1" customHeight="1"/>
    <row r="20546" s="59" customFormat="1" customHeight="1"/>
    <row r="20547" s="59" customFormat="1" customHeight="1"/>
    <row r="20548" s="59" customFormat="1" customHeight="1"/>
    <row r="20549" s="59" customFormat="1" customHeight="1"/>
    <row r="20550" s="59" customFormat="1" customHeight="1"/>
    <row r="20551" s="59" customFormat="1" customHeight="1"/>
    <row r="20552" s="59" customFormat="1" customHeight="1"/>
    <row r="20553" s="59" customFormat="1" customHeight="1"/>
    <row r="20554" s="59" customFormat="1" customHeight="1"/>
    <row r="20555" s="59" customFormat="1" customHeight="1"/>
    <row r="20556" s="59" customFormat="1" customHeight="1"/>
    <row r="20557" s="59" customFormat="1" customHeight="1"/>
    <row r="20558" s="59" customFormat="1" customHeight="1"/>
    <row r="20559" s="59" customFormat="1" customHeight="1"/>
    <row r="20560" s="59" customFormat="1" customHeight="1"/>
    <row r="20561" s="59" customFormat="1" customHeight="1"/>
    <row r="20562" s="59" customFormat="1" customHeight="1"/>
    <row r="20563" s="59" customFormat="1" customHeight="1"/>
    <row r="20564" s="59" customFormat="1" customHeight="1"/>
    <row r="20565" s="59" customFormat="1" customHeight="1"/>
    <row r="20566" s="59" customFormat="1" customHeight="1"/>
    <row r="20567" s="59" customFormat="1" customHeight="1"/>
    <row r="20568" s="59" customFormat="1" customHeight="1"/>
    <row r="20569" s="59" customFormat="1" customHeight="1"/>
    <row r="20570" s="59" customFormat="1" customHeight="1"/>
    <row r="20571" s="59" customFormat="1" customHeight="1"/>
    <row r="20572" s="59" customFormat="1" customHeight="1"/>
    <row r="20573" s="59" customFormat="1" customHeight="1"/>
    <row r="20574" s="59" customFormat="1" customHeight="1"/>
    <row r="20575" s="59" customFormat="1" customHeight="1"/>
    <row r="20576" s="59" customFormat="1" customHeight="1"/>
    <row r="20577" s="59" customFormat="1" customHeight="1"/>
    <row r="20578" s="59" customFormat="1" customHeight="1"/>
    <row r="20579" s="59" customFormat="1" customHeight="1"/>
    <row r="20580" s="59" customFormat="1" customHeight="1"/>
    <row r="20581" s="59" customFormat="1" customHeight="1"/>
    <row r="20582" s="59" customFormat="1" customHeight="1"/>
    <row r="20583" s="59" customFormat="1" customHeight="1"/>
    <row r="20584" s="59" customFormat="1" customHeight="1"/>
    <row r="20585" s="59" customFormat="1" customHeight="1"/>
    <row r="20586" s="59" customFormat="1" customHeight="1"/>
    <row r="20587" s="59" customFormat="1" customHeight="1"/>
    <row r="20588" s="59" customFormat="1" customHeight="1"/>
    <row r="20589" s="59" customFormat="1" customHeight="1"/>
    <row r="20590" s="59" customFormat="1" customHeight="1"/>
    <row r="20591" s="59" customFormat="1" customHeight="1"/>
    <row r="20592" s="59" customFormat="1" customHeight="1"/>
    <row r="20593" s="59" customFormat="1" customHeight="1"/>
    <row r="20594" s="59" customFormat="1" customHeight="1"/>
    <row r="20595" s="59" customFormat="1" customHeight="1"/>
    <row r="20596" s="59" customFormat="1" customHeight="1"/>
    <row r="20597" s="59" customFormat="1" customHeight="1"/>
    <row r="20598" s="59" customFormat="1" customHeight="1"/>
    <row r="20599" s="59" customFormat="1" customHeight="1"/>
    <row r="20600" s="59" customFormat="1" customHeight="1"/>
    <row r="20601" s="59" customFormat="1" customHeight="1"/>
    <row r="20602" s="59" customFormat="1" customHeight="1"/>
    <row r="20603" s="59" customFormat="1" customHeight="1"/>
    <row r="20604" s="59" customFormat="1" customHeight="1"/>
    <row r="20605" s="59" customFormat="1" customHeight="1"/>
    <row r="20606" s="59" customFormat="1" customHeight="1"/>
    <row r="20607" s="59" customFormat="1" customHeight="1"/>
    <row r="20608" s="59" customFormat="1" customHeight="1"/>
    <row r="20609" s="59" customFormat="1" customHeight="1"/>
    <row r="20610" s="59" customFormat="1" customHeight="1"/>
    <row r="20611" s="59" customFormat="1" customHeight="1"/>
    <row r="20612" s="59" customFormat="1" customHeight="1"/>
    <row r="20613" s="59" customFormat="1" customHeight="1"/>
    <row r="20614" s="59" customFormat="1" customHeight="1"/>
    <row r="20615" s="59" customFormat="1" customHeight="1"/>
    <row r="20616" s="59" customFormat="1" customHeight="1"/>
    <row r="20617" s="59" customFormat="1" customHeight="1"/>
    <row r="20618" s="59" customFormat="1" customHeight="1"/>
    <row r="20619" s="59" customFormat="1" customHeight="1"/>
    <row r="20620" s="59" customFormat="1" customHeight="1"/>
    <row r="20621" s="59" customFormat="1" customHeight="1"/>
    <row r="20622" s="59" customFormat="1" customHeight="1"/>
    <row r="20623" s="59" customFormat="1" customHeight="1"/>
    <row r="20624" s="59" customFormat="1" customHeight="1"/>
    <row r="20625" s="59" customFormat="1" customHeight="1"/>
    <row r="20626" s="59" customFormat="1" customHeight="1"/>
    <row r="20627" s="59" customFormat="1" customHeight="1"/>
    <row r="20628" s="59" customFormat="1" customHeight="1"/>
    <row r="20629" s="59" customFormat="1" customHeight="1"/>
    <row r="20630" s="59" customFormat="1" customHeight="1"/>
    <row r="20631" s="59" customFormat="1" customHeight="1"/>
    <row r="20632" s="59" customFormat="1" customHeight="1"/>
    <row r="20633" s="59" customFormat="1" customHeight="1"/>
    <row r="20634" s="59" customFormat="1" customHeight="1"/>
    <row r="20635" s="59" customFormat="1" customHeight="1"/>
    <row r="20636" s="59" customFormat="1" customHeight="1"/>
    <row r="20637" s="59" customFormat="1" customHeight="1"/>
    <row r="20638" s="59" customFormat="1" customHeight="1"/>
    <row r="20639" s="59" customFormat="1" customHeight="1"/>
    <row r="20640" s="59" customFormat="1" customHeight="1"/>
    <row r="20641" s="59" customFormat="1" customHeight="1"/>
    <row r="20642" s="59" customFormat="1" customHeight="1"/>
    <row r="20643" s="59" customFormat="1" customHeight="1"/>
    <row r="20644" s="59" customFormat="1" customHeight="1"/>
    <row r="20645" s="59" customFormat="1" customHeight="1"/>
    <row r="20646" s="59" customFormat="1" customHeight="1"/>
    <row r="20647" s="59" customFormat="1" customHeight="1"/>
    <row r="20648" s="59" customFormat="1" customHeight="1"/>
    <row r="20649" s="59" customFormat="1" customHeight="1"/>
    <row r="20650" s="59" customFormat="1" customHeight="1"/>
    <row r="20651" s="59" customFormat="1" customHeight="1"/>
    <row r="20652" s="59" customFormat="1" customHeight="1"/>
    <row r="20653" s="59" customFormat="1" customHeight="1"/>
    <row r="20654" s="59" customFormat="1" customHeight="1"/>
    <row r="20655" s="59" customFormat="1" customHeight="1"/>
    <row r="20656" s="59" customFormat="1" customHeight="1"/>
    <row r="20657" s="59" customFormat="1" customHeight="1"/>
    <row r="20658" s="59" customFormat="1" customHeight="1"/>
    <row r="20659" s="59" customFormat="1" customHeight="1"/>
    <row r="20660" s="59" customFormat="1" customHeight="1"/>
    <row r="20661" s="59" customFormat="1" customHeight="1"/>
    <row r="20662" s="59" customFormat="1" customHeight="1"/>
    <row r="20663" s="59" customFormat="1" customHeight="1"/>
    <row r="20664" s="59" customFormat="1" customHeight="1"/>
    <row r="20665" s="59" customFormat="1" customHeight="1"/>
    <row r="20666" s="59" customFormat="1" customHeight="1"/>
    <row r="20667" s="59" customFormat="1" customHeight="1"/>
    <row r="20668" s="59" customFormat="1" customHeight="1"/>
    <row r="20669" s="59" customFormat="1" customHeight="1"/>
    <row r="20670" s="59" customFormat="1" customHeight="1"/>
    <row r="20671" s="59" customFormat="1" customHeight="1"/>
    <row r="20672" s="59" customFormat="1" customHeight="1"/>
    <row r="20673" s="59" customFormat="1" customHeight="1"/>
    <row r="20674" s="59" customFormat="1" customHeight="1"/>
    <row r="20675" s="59" customFormat="1" customHeight="1"/>
    <row r="20676" s="59" customFormat="1" customHeight="1"/>
    <row r="20677" s="59" customFormat="1" customHeight="1"/>
    <row r="20678" s="59" customFormat="1" customHeight="1"/>
    <row r="20679" s="59" customFormat="1" customHeight="1"/>
    <row r="20680" s="59" customFormat="1" customHeight="1"/>
    <row r="20681" s="59" customFormat="1" customHeight="1"/>
    <row r="20682" s="59" customFormat="1" customHeight="1"/>
    <row r="20683" s="59" customFormat="1" customHeight="1"/>
    <row r="20684" s="59" customFormat="1" customHeight="1"/>
    <row r="20685" s="59" customFormat="1" customHeight="1"/>
    <row r="20686" s="59" customFormat="1" customHeight="1"/>
    <row r="20687" s="59" customFormat="1" customHeight="1"/>
    <row r="20688" s="59" customFormat="1" customHeight="1"/>
    <row r="20689" s="59" customFormat="1" customHeight="1"/>
    <row r="20690" s="59" customFormat="1" customHeight="1"/>
    <row r="20691" s="59" customFormat="1" customHeight="1"/>
    <row r="20692" s="59" customFormat="1" customHeight="1"/>
    <row r="20693" s="59" customFormat="1" customHeight="1"/>
    <row r="20694" s="59" customFormat="1" customHeight="1"/>
    <row r="20695" s="59" customFormat="1" customHeight="1"/>
    <row r="20696" s="59" customFormat="1" customHeight="1"/>
    <row r="20697" s="59" customFormat="1" customHeight="1"/>
    <row r="20698" s="59" customFormat="1" customHeight="1"/>
    <row r="20699" s="59" customFormat="1" customHeight="1"/>
    <row r="20700" s="59" customFormat="1" customHeight="1"/>
    <row r="20701" s="59" customFormat="1" customHeight="1"/>
    <row r="20702" s="59" customFormat="1" customHeight="1"/>
    <row r="20703" s="59" customFormat="1" customHeight="1"/>
    <row r="20704" s="59" customFormat="1" customHeight="1"/>
    <row r="20705" s="59" customFormat="1" customHeight="1"/>
    <row r="20706" s="59" customFormat="1" customHeight="1"/>
    <row r="20707" s="59" customFormat="1" customHeight="1"/>
    <row r="20708" s="59" customFormat="1" customHeight="1"/>
    <row r="20709" s="59" customFormat="1" customHeight="1"/>
    <row r="20710" s="59" customFormat="1" customHeight="1"/>
    <row r="20711" s="59" customFormat="1" customHeight="1"/>
    <row r="20712" s="59" customFormat="1" customHeight="1"/>
    <row r="20713" s="59" customFormat="1" customHeight="1"/>
    <row r="20714" s="59" customFormat="1" customHeight="1"/>
    <row r="20715" s="59" customFormat="1" customHeight="1"/>
    <row r="20716" s="59" customFormat="1" customHeight="1"/>
    <row r="20717" s="59" customFormat="1" customHeight="1"/>
    <row r="20718" s="59" customFormat="1" customHeight="1"/>
    <row r="20719" s="59" customFormat="1" customHeight="1"/>
    <row r="20720" s="59" customFormat="1" customHeight="1"/>
    <row r="20721" s="59" customFormat="1" customHeight="1"/>
    <row r="20722" s="59" customFormat="1" customHeight="1"/>
    <row r="20723" s="59" customFormat="1" customHeight="1"/>
    <row r="20724" s="59" customFormat="1" customHeight="1"/>
    <row r="20725" s="59" customFormat="1" customHeight="1"/>
    <row r="20726" s="59" customFormat="1" customHeight="1"/>
    <row r="20727" s="59" customFormat="1" customHeight="1"/>
    <row r="20728" s="59" customFormat="1" customHeight="1"/>
    <row r="20729" s="59" customFormat="1" customHeight="1"/>
    <row r="20730" s="59" customFormat="1" customHeight="1"/>
    <row r="20731" s="59" customFormat="1" customHeight="1"/>
    <row r="20732" s="59" customFormat="1" customHeight="1"/>
    <row r="20733" s="59" customFormat="1" customHeight="1"/>
    <row r="20734" s="59" customFormat="1" customHeight="1"/>
    <row r="20735" s="59" customFormat="1" customHeight="1"/>
    <row r="20736" s="59" customFormat="1" customHeight="1"/>
    <row r="20737" s="59" customFormat="1" customHeight="1"/>
    <row r="20738" s="59" customFormat="1" customHeight="1"/>
    <row r="20739" s="59" customFormat="1" customHeight="1"/>
    <row r="20740" s="59" customFormat="1" customHeight="1"/>
    <row r="20741" s="59" customFormat="1" customHeight="1"/>
    <row r="20742" s="59" customFormat="1" customHeight="1"/>
    <row r="20743" s="59" customFormat="1" customHeight="1"/>
    <row r="20744" s="59" customFormat="1" customHeight="1"/>
    <row r="20745" s="59" customFormat="1" customHeight="1"/>
    <row r="20746" s="59" customFormat="1" customHeight="1"/>
    <row r="20747" s="59" customFormat="1" customHeight="1"/>
    <row r="20748" s="59" customFormat="1" customHeight="1"/>
    <row r="20749" s="59" customFormat="1" customHeight="1"/>
    <row r="20750" s="59" customFormat="1" customHeight="1"/>
    <row r="20751" s="59" customFormat="1" customHeight="1"/>
    <row r="20752" s="59" customFormat="1" customHeight="1"/>
    <row r="20753" s="59" customFormat="1" customHeight="1"/>
    <row r="20754" s="59" customFormat="1" customHeight="1"/>
    <row r="20755" s="59" customFormat="1" customHeight="1"/>
    <row r="20756" s="59" customFormat="1" customHeight="1"/>
    <row r="20757" s="59" customFormat="1" customHeight="1"/>
    <row r="20758" s="59" customFormat="1" customHeight="1"/>
    <row r="20759" s="59" customFormat="1" customHeight="1"/>
    <row r="20760" s="59" customFormat="1" customHeight="1"/>
    <row r="20761" s="59" customFormat="1" customHeight="1"/>
    <row r="20762" s="59" customFormat="1" customHeight="1"/>
    <row r="20763" s="59" customFormat="1" customHeight="1"/>
    <row r="20764" s="59" customFormat="1" customHeight="1"/>
    <row r="20765" s="59" customFormat="1" customHeight="1"/>
    <row r="20766" s="59" customFormat="1" customHeight="1"/>
    <row r="20767" s="59" customFormat="1" customHeight="1"/>
    <row r="20768" s="59" customFormat="1" customHeight="1"/>
    <row r="20769" s="59" customFormat="1" customHeight="1"/>
    <row r="20770" s="59" customFormat="1" customHeight="1"/>
    <row r="20771" s="59" customFormat="1" customHeight="1"/>
    <row r="20772" s="59" customFormat="1" customHeight="1"/>
    <row r="20773" s="59" customFormat="1" customHeight="1"/>
    <row r="20774" s="59" customFormat="1" customHeight="1"/>
    <row r="20775" s="59" customFormat="1" customHeight="1"/>
    <row r="20776" s="59" customFormat="1" customHeight="1"/>
    <row r="20777" s="59" customFormat="1" customHeight="1"/>
    <row r="20778" s="59" customFormat="1" customHeight="1"/>
    <row r="20779" s="59" customFormat="1" customHeight="1"/>
    <row r="20780" s="59" customFormat="1" customHeight="1"/>
    <row r="20781" s="59" customFormat="1" customHeight="1"/>
    <row r="20782" s="59" customFormat="1" customHeight="1"/>
    <row r="20783" s="59" customFormat="1" customHeight="1"/>
    <row r="20784" s="59" customFormat="1" customHeight="1"/>
    <row r="20785" s="59" customFormat="1" customHeight="1"/>
    <row r="20786" s="59" customFormat="1" customHeight="1"/>
    <row r="20787" s="59" customFormat="1" customHeight="1"/>
    <row r="20788" s="59" customFormat="1" customHeight="1"/>
    <row r="20789" s="59" customFormat="1" customHeight="1"/>
    <row r="20790" s="59" customFormat="1" customHeight="1"/>
    <row r="20791" s="59" customFormat="1" customHeight="1"/>
    <row r="20792" s="59" customFormat="1" customHeight="1"/>
    <row r="20793" s="59" customFormat="1" customHeight="1"/>
    <row r="20794" s="59" customFormat="1" customHeight="1"/>
    <row r="20795" s="59" customFormat="1" customHeight="1"/>
    <row r="20796" s="59" customFormat="1" customHeight="1"/>
    <row r="20797" s="59" customFormat="1" customHeight="1"/>
    <row r="20798" s="59" customFormat="1" customHeight="1"/>
    <row r="20799" s="59" customFormat="1" customHeight="1"/>
    <row r="20800" s="59" customFormat="1" customHeight="1"/>
    <row r="20801" s="59" customFormat="1" customHeight="1"/>
    <row r="20802" s="59" customFormat="1" customHeight="1"/>
    <row r="20803" s="59" customFormat="1" customHeight="1"/>
    <row r="20804" s="59" customFormat="1" customHeight="1"/>
    <row r="20805" s="59" customFormat="1" customHeight="1"/>
    <row r="20806" s="59" customFormat="1" customHeight="1"/>
    <row r="20807" s="59" customFormat="1" customHeight="1"/>
    <row r="20808" s="59" customFormat="1" customHeight="1"/>
    <row r="20809" s="59" customFormat="1" customHeight="1"/>
    <row r="20810" s="59" customFormat="1" customHeight="1"/>
    <row r="20811" s="59" customFormat="1" customHeight="1"/>
    <row r="20812" s="59" customFormat="1" customHeight="1"/>
    <row r="20813" s="59" customFormat="1" customHeight="1"/>
    <row r="20814" s="59" customFormat="1" customHeight="1"/>
    <row r="20815" s="59" customFormat="1" customHeight="1"/>
    <row r="20816" s="59" customFormat="1" customHeight="1"/>
    <row r="20817" s="59" customFormat="1" customHeight="1"/>
    <row r="20818" s="59" customFormat="1" customHeight="1"/>
    <row r="20819" s="59" customFormat="1" customHeight="1"/>
    <row r="20820" s="59" customFormat="1" customHeight="1"/>
    <row r="20821" s="59" customFormat="1" customHeight="1"/>
    <row r="20822" s="59" customFormat="1" customHeight="1"/>
    <row r="20823" s="59" customFormat="1" customHeight="1"/>
    <row r="20824" s="59" customFormat="1" customHeight="1"/>
    <row r="20825" s="59" customFormat="1" customHeight="1"/>
    <row r="20826" s="59" customFormat="1" customHeight="1"/>
    <row r="20827" s="59" customFormat="1" customHeight="1"/>
    <row r="20828" s="59" customFormat="1" customHeight="1"/>
    <row r="20829" s="59" customFormat="1" customHeight="1"/>
    <row r="20830" s="59" customFormat="1" customHeight="1"/>
    <row r="20831" s="59" customFormat="1" customHeight="1"/>
    <row r="20832" s="59" customFormat="1" customHeight="1"/>
    <row r="20833" s="59" customFormat="1" customHeight="1"/>
    <row r="20834" s="59" customFormat="1" customHeight="1"/>
    <row r="20835" s="59" customFormat="1" customHeight="1"/>
    <row r="20836" s="59" customFormat="1" customHeight="1"/>
    <row r="20837" s="59" customFormat="1" customHeight="1"/>
    <row r="20838" s="59" customFormat="1" customHeight="1"/>
    <row r="20839" s="59" customFormat="1" customHeight="1"/>
    <row r="20840" s="59" customFormat="1" customHeight="1"/>
    <row r="20841" s="59" customFormat="1" customHeight="1"/>
    <row r="20842" s="59" customFormat="1" customHeight="1"/>
    <row r="20843" s="59" customFormat="1" customHeight="1"/>
    <row r="20844" s="59" customFormat="1" customHeight="1"/>
    <row r="20845" s="59" customFormat="1" customHeight="1"/>
    <row r="20846" s="59" customFormat="1" customHeight="1"/>
    <row r="20847" s="59" customFormat="1" customHeight="1"/>
    <row r="20848" s="59" customFormat="1" customHeight="1"/>
    <row r="20849" s="59" customFormat="1" customHeight="1"/>
    <row r="20850" s="59" customFormat="1" customHeight="1"/>
    <row r="20851" s="59" customFormat="1" customHeight="1"/>
    <row r="20852" s="59" customFormat="1" customHeight="1"/>
    <row r="20853" s="59" customFormat="1" customHeight="1"/>
    <row r="20854" s="59" customFormat="1" customHeight="1"/>
    <row r="20855" s="59" customFormat="1" customHeight="1"/>
    <row r="20856" s="59" customFormat="1" customHeight="1"/>
    <row r="20857" s="59" customFormat="1" customHeight="1"/>
    <row r="20858" s="59" customFormat="1" customHeight="1"/>
    <row r="20859" s="59" customFormat="1" customHeight="1"/>
    <row r="20860" s="59" customFormat="1" customHeight="1"/>
    <row r="20861" s="59" customFormat="1" customHeight="1"/>
    <row r="20862" s="59" customFormat="1" customHeight="1"/>
    <row r="20863" s="59" customFormat="1" customHeight="1"/>
    <row r="20864" s="59" customFormat="1" customHeight="1"/>
    <row r="20865" s="59" customFormat="1" customHeight="1"/>
    <row r="20866" s="59" customFormat="1" customHeight="1"/>
    <row r="20867" s="59" customFormat="1" customHeight="1"/>
    <row r="20868" s="59" customFormat="1" customHeight="1"/>
    <row r="20869" s="59" customFormat="1" customHeight="1"/>
    <row r="20870" s="59" customFormat="1" customHeight="1"/>
    <row r="20871" s="59" customFormat="1" customHeight="1"/>
    <row r="20872" s="59" customFormat="1" customHeight="1"/>
    <row r="20873" s="59" customFormat="1" customHeight="1"/>
    <row r="20874" s="59" customFormat="1" customHeight="1"/>
    <row r="20875" s="59" customFormat="1" customHeight="1"/>
    <row r="20876" s="59" customFormat="1" customHeight="1"/>
    <row r="20877" s="59" customFormat="1" customHeight="1"/>
    <row r="20878" s="59" customFormat="1" customHeight="1"/>
    <row r="20879" s="59" customFormat="1" customHeight="1"/>
    <row r="20880" s="59" customFormat="1" customHeight="1"/>
    <row r="20881" s="59" customFormat="1" customHeight="1"/>
    <row r="20882" s="59" customFormat="1" customHeight="1"/>
    <row r="20883" s="59" customFormat="1" customHeight="1"/>
    <row r="20884" s="59" customFormat="1" customHeight="1"/>
    <row r="20885" s="59" customFormat="1" customHeight="1"/>
    <row r="20886" s="59" customFormat="1" customHeight="1"/>
    <row r="20887" s="59" customFormat="1" customHeight="1"/>
    <row r="20888" s="59" customFormat="1" customHeight="1"/>
    <row r="20889" s="59" customFormat="1" customHeight="1"/>
    <row r="20890" s="59" customFormat="1" customHeight="1"/>
    <row r="20891" s="59" customFormat="1" customHeight="1"/>
    <row r="20892" s="59" customFormat="1" customHeight="1"/>
    <row r="20893" s="59" customFormat="1" customHeight="1"/>
    <row r="20894" s="59" customFormat="1" customHeight="1"/>
    <row r="20895" s="59" customFormat="1" customHeight="1"/>
    <row r="20896" s="59" customFormat="1" customHeight="1"/>
    <row r="20897" s="59" customFormat="1" customHeight="1"/>
    <row r="20898" s="59" customFormat="1" customHeight="1"/>
    <row r="20899" s="59" customFormat="1" customHeight="1"/>
    <row r="20900" s="59" customFormat="1" customHeight="1"/>
    <row r="20901" s="59" customFormat="1" customHeight="1"/>
    <row r="20902" s="59" customFormat="1" customHeight="1"/>
    <row r="20903" s="59" customFormat="1" customHeight="1"/>
    <row r="20904" s="59" customFormat="1" customHeight="1"/>
    <row r="20905" s="59" customFormat="1" customHeight="1"/>
    <row r="20906" s="59" customFormat="1" customHeight="1"/>
    <row r="20907" s="59" customFormat="1" customHeight="1"/>
    <row r="20908" s="59" customFormat="1" customHeight="1"/>
    <row r="20909" s="59" customFormat="1" customHeight="1"/>
    <row r="20910" s="59" customFormat="1" customHeight="1"/>
    <row r="20911" s="59" customFormat="1" customHeight="1"/>
    <row r="20912" s="59" customFormat="1" customHeight="1"/>
    <row r="20913" s="59" customFormat="1" customHeight="1"/>
    <row r="20914" s="59" customFormat="1" customHeight="1"/>
    <row r="20915" s="59" customFormat="1" customHeight="1"/>
    <row r="20916" s="59" customFormat="1" customHeight="1"/>
    <row r="20917" s="59" customFormat="1" customHeight="1"/>
    <row r="20918" s="59" customFormat="1" customHeight="1"/>
    <row r="20919" s="59" customFormat="1" customHeight="1"/>
    <row r="20920" s="59" customFormat="1" customHeight="1"/>
    <row r="20921" s="59" customFormat="1" customHeight="1"/>
    <row r="20922" s="59" customFormat="1" customHeight="1"/>
    <row r="20923" s="59" customFormat="1" customHeight="1"/>
    <row r="20924" s="59" customFormat="1" customHeight="1"/>
    <row r="20925" s="59" customFormat="1" customHeight="1"/>
    <row r="20926" s="59" customFormat="1" customHeight="1"/>
    <row r="20927" s="59" customFormat="1" customHeight="1"/>
    <row r="20928" s="59" customFormat="1" customHeight="1"/>
    <row r="20929" s="59" customFormat="1" customHeight="1"/>
    <row r="20930" s="59" customFormat="1" customHeight="1"/>
    <row r="20931" s="59" customFormat="1" customHeight="1"/>
    <row r="20932" s="59" customFormat="1" customHeight="1"/>
    <row r="20933" s="59" customFormat="1" customHeight="1"/>
    <row r="20934" s="59" customFormat="1" customHeight="1"/>
    <row r="20935" s="59" customFormat="1" customHeight="1"/>
    <row r="20936" s="59" customFormat="1" customHeight="1"/>
    <row r="20937" s="59" customFormat="1" customHeight="1"/>
    <row r="20938" s="59" customFormat="1" customHeight="1"/>
    <row r="20939" s="59" customFormat="1" customHeight="1"/>
    <row r="20940" s="59" customFormat="1" customHeight="1"/>
    <row r="20941" s="59" customFormat="1" customHeight="1"/>
    <row r="20942" s="59" customFormat="1" customHeight="1"/>
    <row r="20943" s="59" customFormat="1" customHeight="1"/>
    <row r="20944" s="59" customFormat="1" customHeight="1"/>
    <row r="20945" s="59" customFormat="1" customHeight="1"/>
    <row r="20946" s="59" customFormat="1" customHeight="1"/>
    <row r="20947" s="59" customFormat="1" customHeight="1"/>
    <row r="20948" s="59" customFormat="1" customHeight="1"/>
    <row r="20949" s="59" customFormat="1" customHeight="1"/>
    <row r="20950" s="59" customFormat="1" customHeight="1"/>
    <row r="20951" s="59" customFormat="1" customHeight="1"/>
    <row r="20952" s="59" customFormat="1" customHeight="1"/>
    <row r="20953" s="59" customFormat="1" customHeight="1"/>
    <row r="20954" s="59" customFormat="1" customHeight="1"/>
    <row r="20955" s="59" customFormat="1" customHeight="1"/>
    <row r="20956" s="59" customFormat="1" customHeight="1"/>
    <row r="20957" s="59" customFormat="1" customHeight="1"/>
    <row r="20958" s="59" customFormat="1" customHeight="1"/>
    <row r="20959" s="59" customFormat="1" customHeight="1"/>
    <row r="20960" s="59" customFormat="1" customHeight="1"/>
    <row r="20961" s="59" customFormat="1" customHeight="1"/>
    <row r="20962" s="59" customFormat="1" customHeight="1"/>
    <row r="20963" s="59" customFormat="1" customHeight="1"/>
    <row r="20964" s="59" customFormat="1" customHeight="1"/>
    <row r="20965" s="59" customFormat="1" customHeight="1"/>
    <row r="20966" s="59" customFormat="1" customHeight="1"/>
    <row r="20967" s="59" customFormat="1" customHeight="1"/>
    <row r="20968" s="59" customFormat="1" customHeight="1"/>
    <row r="20969" s="59" customFormat="1" customHeight="1"/>
    <row r="20970" s="59" customFormat="1" customHeight="1"/>
    <row r="20971" s="59" customFormat="1" customHeight="1"/>
    <row r="20972" s="59" customFormat="1" customHeight="1"/>
    <row r="20973" s="59" customFormat="1" customHeight="1"/>
    <row r="20974" s="59" customFormat="1" customHeight="1"/>
    <row r="20975" s="59" customFormat="1" customHeight="1"/>
    <row r="20976" s="59" customFormat="1" customHeight="1"/>
    <row r="20977" s="59" customFormat="1" customHeight="1"/>
    <row r="20978" s="59" customFormat="1" customHeight="1"/>
    <row r="20979" s="59" customFormat="1" customHeight="1"/>
    <row r="20980" s="59" customFormat="1" customHeight="1"/>
    <row r="20981" s="59" customFormat="1" customHeight="1"/>
    <row r="20982" s="59" customFormat="1" customHeight="1"/>
    <row r="20983" s="59" customFormat="1" customHeight="1"/>
    <row r="20984" s="59" customFormat="1" customHeight="1"/>
    <row r="20985" s="59" customFormat="1" customHeight="1"/>
    <row r="20986" s="59" customFormat="1" customHeight="1"/>
    <row r="20987" s="59" customFormat="1" customHeight="1"/>
    <row r="20988" s="59" customFormat="1" customHeight="1"/>
    <row r="20989" s="59" customFormat="1" customHeight="1"/>
    <row r="20990" s="59" customFormat="1" customHeight="1"/>
    <row r="20991" s="59" customFormat="1" customHeight="1"/>
    <row r="20992" s="59" customFormat="1" customHeight="1"/>
    <row r="20993" s="59" customFormat="1" customHeight="1"/>
    <row r="20994" s="59" customFormat="1" customHeight="1"/>
    <row r="20995" s="59" customFormat="1" customHeight="1"/>
    <row r="20996" s="59" customFormat="1" customHeight="1"/>
    <row r="20997" s="59" customFormat="1" customHeight="1"/>
    <row r="20998" s="59" customFormat="1" customHeight="1"/>
    <row r="20999" s="59" customFormat="1" customHeight="1"/>
    <row r="21000" s="59" customFormat="1" customHeight="1"/>
    <row r="21001" s="59" customFormat="1" customHeight="1"/>
    <row r="21002" s="59" customFormat="1" customHeight="1"/>
    <row r="21003" s="59" customFormat="1" customHeight="1"/>
    <row r="21004" s="59" customFormat="1" customHeight="1"/>
    <row r="21005" s="59" customFormat="1" customHeight="1"/>
    <row r="21006" s="59" customFormat="1" customHeight="1"/>
    <row r="21007" s="59" customFormat="1" customHeight="1"/>
    <row r="21008" s="59" customFormat="1" customHeight="1"/>
    <row r="21009" s="59" customFormat="1" customHeight="1"/>
    <row r="21010" s="59" customFormat="1" customHeight="1"/>
    <row r="21011" s="59" customFormat="1" customHeight="1"/>
    <row r="21012" s="59" customFormat="1" customHeight="1"/>
    <row r="21013" s="59" customFormat="1" customHeight="1"/>
    <row r="21014" s="59" customFormat="1" customHeight="1"/>
    <row r="21015" s="59" customFormat="1" customHeight="1"/>
    <row r="21016" s="59" customFormat="1" customHeight="1"/>
    <row r="21017" s="59" customFormat="1" customHeight="1"/>
    <row r="21018" s="59" customFormat="1" customHeight="1"/>
    <row r="21019" s="59" customFormat="1" customHeight="1"/>
    <row r="21020" s="59" customFormat="1" customHeight="1"/>
    <row r="21021" s="59" customFormat="1" customHeight="1"/>
    <row r="21022" s="59" customFormat="1" customHeight="1"/>
    <row r="21023" s="59" customFormat="1" customHeight="1"/>
    <row r="21024" s="59" customFormat="1" customHeight="1"/>
    <row r="21025" s="59" customFormat="1" customHeight="1"/>
    <row r="21026" s="59" customFormat="1" customHeight="1"/>
    <row r="21027" s="59" customFormat="1" customHeight="1"/>
    <row r="21028" s="59" customFormat="1" customHeight="1"/>
    <row r="21029" s="59" customFormat="1" customHeight="1"/>
    <row r="21030" s="59" customFormat="1" customHeight="1"/>
    <row r="21031" s="59" customFormat="1" customHeight="1"/>
    <row r="21032" s="59" customFormat="1" customHeight="1"/>
    <row r="21033" s="59" customFormat="1" customHeight="1"/>
    <row r="21034" s="59" customFormat="1" customHeight="1"/>
    <row r="21035" s="59" customFormat="1" customHeight="1"/>
    <row r="21036" s="59" customFormat="1" customHeight="1"/>
    <row r="21037" s="59" customFormat="1" customHeight="1"/>
    <row r="21038" s="59" customFormat="1" customHeight="1"/>
    <row r="21039" s="59" customFormat="1" customHeight="1"/>
    <row r="21040" s="59" customFormat="1" customHeight="1"/>
    <row r="21041" s="59" customFormat="1" customHeight="1"/>
    <row r="21042" s="59" customFormat="1" customHeight="1"/>
    <row r="21043" s="59" customFormat="1" customHeight="1"/>
    <row r="21044" s="59" customFormat="1" customHeight="1"/>
    <row r="21045" s="59" customFormat="1" customHeight="1"/>
    <row r="21046" s="59" customFormat="1" customHeight="1"/>
    <row r="21047" s="59" customFormat="1" customHeight="1"/>
    <row r="21048" s="59" customFormat="1" customHeight="1"/>
    <row r="21049" s="59" customFormat="1" customHeight="1"/>
    <row r="21050" s="59" customFormat="1" customHeight="1"/>
    <row r="21051" s="59" customFormat="1" customHeight="1"/>
    <row r="21052" s="59" customFormat="1" customHeight="1"/>
    <row r="21053" s="59" customFormat="1" customHeight="1"/>
    <row r="21054" s="59" customFormat="1" customHeight="1"/>
    <row r="21055" s="59" customFormat="1" customHeight="1"/>
    <row r="21056" s="59" customFormat="1" customHeight="1"/>
    <row r="21057" s="59" customFormat="1" customHeight="1"/>
    <row r="21058" s="59" customFormat="1" customHeight="1"/>
    <row r="21059" s="59" customFormat="1" customHeight="1"/>
    <row r="21060" s="59" customFormat="1" customHeight="1"/>
    <row r="21061" s="59" customFormat="1" customHeight="1"/>
    <row r="21062" s="59" customFormat="1" customHeight="1"/>
    <row r="21063" s="59" customFormat="1" customHeight="1"/>
    <row r="21064" s="59" customFormat="1" customHeight="1"/>
    <row r="21065" s="59" customFormat="1" customHeight="1"/>
    <row r="21066" s="59" customFormat="1" customHeight="1"/>
    <row r="21067" s="59" customFormat="1" customHeight="1"/>
    <row r="21068" s="59" customFormat="1" customHeight="1"/>
    <row r="21069" s="59" customFormat="1" customHeight="1"/>
    <row r="21070" s="59" customFormat="1" customHeight="1"/>
    <row r="21071" s="59" customFormat="1" customHeight="1"/>
    <row r="21072" s="59" customFormat="1" customHeight="1"/>
    <row r="21073" s="59" customFormat="1" customHeight="1"/>
    <row r="21074" s="59" customFormat="1" customHeight="1"/>
    <row r="21075" s="59" customFormat="1" customHeight="1"/>
    <row r="21076" s="59" customFormat="1" customHeight="1"/>
    <row r="21077" s="59" customFormat="1" customHeight="1"/>
    <row r="21078" s="59" customFormat="1" customHeight="1"/>
    <row r="21079" s="59" customFormat="1" customHeight="1"/>
    <row r="21080" s="59" customFormat="1" customHeight="1"/>
    <row r="21081" s="59" customFormat="1" customHeight="1"/>
    <row r="21082" s="59" customFormat="1" customHeight="1"/>
    <row r="21083" s="59" customFormat="1" customHeight="1"/>
    <row r="21084" s="59" customFormat="1" customHeight="1"/>
    <row r="21085" s="59" customFormat="1" customHeight="1"/>
    <row r="21086" s="59" customFormat="1" customHeight="1"/>
    <row r="21087" s="59" customFormat="1" customHeight="1"/>
    <row r="21088" s="59" customFormat="1" customHeight="1"/>
    <row r="21089" s="59" customFormat="1" customHeight="1"/>
    <row r="21090" s="59" customFormat="1" customHeight="1"/>
    <row r="21091" s="59" customFormat="1" customHeight="1"/>
    <row r="21092" s="59" customFormat="1" customHeight="1"/>
    <row r="21093" s="59" customFormat="1" customHeight="1"/>
    <row r="21094" s="59" customFormat="1" customHeight="1"/>
    <row r="21095" s="59" customFormat="1" customHeight="1"/>
    <row r="21096" s="59" customFormat="1" customHeight="1"/>
    <row r="21097" s="59" customFormat="1" customHeight="1"/>
    <row r="21098" s="59" customFormat="1" customHeight="1"/>
    <row r="21099" s="59" customFormat="1" customHeight="1"/>
    <row r="21100" s="59" customFormat="1" customHeight="1"/>
    <row r="21101" s="59" customFormat="1" customHeight="1"/>
    <row r="21102" s="59" customFormat="1" customHeight="1"/>
    <row r="21103" s="59" customFormat="1" customHeight="1"/>
    <row r="21104" s="59" customFormat="1" customHeight="1"/>
    <row r="21105" s="59" customFormat="1" customHeight="1"/>
    <row r="21106" s="59" customFormat="1" customHeight="1"/>
    <row r="21107" s="59" customFormat="1" customHeight="1"/>
    <row r="21108" s="59" customFormat="1" customHeight="1"/>
    <row r="21109" s="59" customFormat="1" customHeight="1"/>
    <row r="21110" s="59" customFormat="1" customHeight="1"/>
    <row r="21111" s="59" customFormat="1" customHeight="1"/>
    <row r="21112" s="59" customFormat="1" customHeight="1"/>
    <row r="21113" s="59" customFormat="1" customHeight="1"/>
    <row r="21114" s="59" customFormat="1" customHeight="1"/>
    <row r="21115" s="59" customFormat="1" customHeight="1"/>
    <row r="21116" s="59" customFormat="1" customHeight="1"/>
    <row r="21117" s="59" customFormat="1" customHeight="1"/>
    <row r="21118" s="59" customFormat="1" customHeight="1"/>
    <row r="21119" s="59" customFormat="1" customHeight="1"/>
    <row r="21120" s="59" customFormat="1" customHeight="1"/>
    <row r="21121" s="59" customFormat="1" customHeight="1"/>
    <row r="21122" s="59" customFormat="1" customHeight="1"/>
    <row r="21123" s="59" customFormat="1" customHeight="1"/>
    <row r="21124" s="59" customFormat="1" customHeight="1"/>
    <row r="21125" s="59" customFormat="1" customHeight="1"/>
    <row r="21126" s="59" customFormat="1" customHeight="1"/>
    <row r="21127" s="59" customFormat="1" customHeight="1"/>
    <row r="21128" s="59" customFormat="1" customHeight="1"/>
    <row r="21129" s="59" customFormat="1" customHeight="1"/>
    <row r="21130" s="59" customFormat="1" customHeight="1"/>
    <row r="21131" s="59" customFormat="1" customHeight="1"/>
    <row r="21132" s="59" customFormat="1" customHeight="1"/>
    <row r="21133" s="59" customFormat="1" customHeight="1"/>
    <row r="21134" s="59" customFormat="1" customHeight="1"/>
    <row r="21135" s="59" customFormat="1" customHeight="1"/>
    <row r="21136" s="59" customFormat="1" customHeight="1"/>
    <row r="21137" s="59" customFormat="1" customHeight="1"/>
    <row r="21138" s="59" customFormat="1" customHeight="1"/>
    <row r="21139" s="59" customFormat="1" customHeight="1"/>
    <row r="21140" s="59" customFormat="1" customHeight="1"/>
    <row r="21141" s="59" customFormat="1" customHeight="1"/>
    <row r="21142" s="59" customFormat="1" customHeight="1"/>
    <row r="21143" s="59" customFormat="1" customHeight="1"/>
    <row r="21144" s="59" customFormat="1" customHeight="1"/>
    <row r="21145" s="59" customFormat="1" customHeight="1"/>
    <row r="21146" s="59" customFormat="1" customHeight="1"/>
    <row r="21147" s="59" customFormat="1" customHeight="1"/>
    <row r="21148" s="59" customFormat="1" customHeight="1"/>
    <row r="21149" s="59" customFormat="1" customHeight="1"/>
    <row r="21150" s="59" customFormat="1" customHeight="1"/>
    <row r="21151" s="59" customFormat="1" customHeight="1"/>
    <row r="21152" s="59" customFormat="1" customHeight="1"/>
    <row r="21153" s="59" customFormat="1" customHeight="1"/>
    <row r="21154" s="59" customFormat="1" customHeight="1"/>
    <row r="21155" s="59" customFormat="1" customHeight="1"/>
    <row r="21156" s="59" customFormat="1" customHeight="1"/>
    <row r="21157" s="59" customFormat="1" customHeight="1"/>
    <row r="21158" s="59" customFormat="1" customHeight="1"/>
    <row r="21159" s="59" customFormat="1" customHeight="1"/>
    <row r="21160" s="59" customFormat="1" customHeight="1"/>
    <row r="21161" s="59" customFormat="1" customHeight="1"/>
    <row r="21162" s="59" customFormat="1" customHeight="1"/>
    <row r="21163" s="59" customFormat="1" customHeight="1"/>
    <row r="21164" s="59" customFormat="1" customHeight="1"/>
    <row r="21165" s="59" customFormat="1" customHeight="1"/>
    <row r="21166" s="59" customFormat="1" customHeight="1"/>
    <row r="21167" s="59" customFormat="1" customHeight="1"/>
    <row r="21168" s="59" customFormat="1" customHeight="1"/>
    <row r="21169" s="59" customFormat="1" customHeight="1"/>
    <row r="21170" s="59" customFormat="1" customHeight="1"/>
    <row r="21171" s="59" customFormat="1" customHeight="1"/>
    <row r="21172" s="59" customFormat="1" customHeight="1"/>
    <row r="21173" s="59" customFormat="1" customHeight="1"/>
    <row r="21174" s="59" customFormat="1" customHeight="1"/>
    <row r="21175" s="59" customFormat="1" customHeight="1"/>
    <row r="21176" s="59" customFormat="1" customHeight="1"/>
    <row r="21177" s="59" customFormat="1" customHeight="1"/>
    <row r="21178" s="59" customFormat="1" customHeight="1"/>
    <row r="21179" s="59" customFormat="1" customHeight="1"/>
    <row r="21180" s="59" customFormat="1" customHeight="1"/>
    <row r="21181" s="59" customFormat="1" customHeight="1"/>
    <row r="21182" s="59" customFormat="1" customHeight="1"/>
    <row r="21183" s="59" customFormat="1" customHeight="1"/>
    <row r="21184" s="59" customFormat="1" customHeight="1"/>
    <row r="21185" s="59" customFormat="1" customHeight="1"/>
    <row r="21186" s="59" customFormat="1" customHeight="1"/>
    <row r="21187" s="59" customFormat="1" customHeight="1"/>
    <row r="21188" s="59" customFormat="1" customHeight="1"/>
    <row r="21189" s="59" customFormat="1" customHeight="1"/>
    <row r="21190" s="59" customFormat="1" customHeight="1"/>
    <row r="21191" s="59" customFormat="1" customHeight="1"/>
    <row r="21192" s="59" customFormat="1" customHeight="1"/>
    <row r="21193" s="59" customFormat="1" customHeight="1"/>
    <row r="21194" s="59" customFormat="1" customHeight="1"/>
    <row r="21195" s="59" customFormat="1" customHeight="1"/>
    <row r="21196" s="59" customFormat="1" customHeight="1"/>
    <row r="21197" s="59" customFormat="1" customHeight="1"/>
    <row r="21198" s="59" customFormat="1" customHeight="1"/>
    <row r="21199" s="59" customFormat="1" customHeight="1"/>
    <row r="21200" s="59" customFormat="1" customHeight="1"/>
    <row r="21201" s="59" customFormat="1" customHeight="1"/>
    <row r="21202" s="59" customFormat="1" customHeight="1"/>
    <row r="21203" s="59" customFormat="1" customHeight="1"/>
    <row r="21204" s="59" customFormat="1" customHeight="1"/>
    <row r="21205" s="59" customFormat="1" customHeight="1"/>
    <row r="21206" s="59" customFormat="1" customHeight="1"/>
    <row r="21207" s="59" customFormat="1" customHeight="1"/>
    <row r="21208" s="59" customFormat="1" customHeight="1"/>
    <row r="21209" s="59" customFormat="1" customHeight="1"/>
    <row r="21210" s="59" customFormat="1" customHeight="1"/>
    <row r="21211" s="59" customFormat="1" customHeight="1"/>
    <row r="21212" s="59" customFormat="1" customHeight="1"/>
    <row r="21213" s="59" customFormat="1" customHeight="1"/>
    <row r="21214" s="59" customFormat="1" customHeight="1"/>
    <row r="21215" s="59" customFormat="1" customHeight="1"/>
    <row r="21216" s="59" customFormat="1" customHeight="1"/>
    <row r="21217" s="59" customFormat="1" customHeight="1"/>
    <row r="21218" s="59" customFormat="1" customHeight="1"/>
    <row r="21219" s="59" customFormat="1" customHeight="1"/>
    <row r="21220" s="59" customFormat="1" customHeight="1"/>
    <row r="21221" s="59" customFormat="1" customHeight="1"/>
    <row r="21222" s="59" customFormat="1" customHeight="1"/>
    <row r="21223" s="59" customFormat="1" customHeight="1"/>
    <row r="21224" s="59" customFormat="1" customHeight="1"/>
    <row r="21225" s="59" customFormat="1" customHeight="1"/>
    <row r="21226" s="59" customFormat="1" customHeight="1"/>
    <row r="21227" s="59" customFormat="1" customHeight="1"/>
    <row r="21228" s="59" customFormat="1" customHeight="1"/>
    <row r="21229" s="59" customFormat="1" customHeight="1"/>
    <row r="21230" s="59" customFormat="1" customHeight="1"/>
    <row r="21231" s="59" customFormat="1" customHeight="1"/>
    <row r="21232" s="59" customFormat="1" customHeight="1"/>
    <row r="21233" s="59" customFormat="1" customHeight="1"/>
    <row r="21234" s="59" customFormat="1" customHeight="1"/>
    <row r="21235" s="59" customFormat="1" customHeight="1"/>
    <row r="21236" s="59" customFormat="1" customHeight="1"/>
    <row r="21237" s="59" customFormat="1" customHeight="1"/>
    <row r="21238" s="59" customFormat="1" customHeight="1"/>
    <row r="21239" s="59" customFormat="1" customHeight="1"/>
    <row r="21240" s="59" customFormat="1" customHeight="1"/>
    <row r="21241" s="59" customFormat="1" customHeight="1"/>
    <row r="21242" s="59" customFormat="1" customHeight="1"/>
    <row r="21243" s="59" customFormat="1" customHeight="1"/>
    <row r="21244" s="59" customFormat="1" customHeight="1"/>
    <row r="21245" s="59" customFormat="1" customHeight="1"/>
    <row r="21246" s="59" customFormat="1" customHeight="1"/>
    <row r="21247" s="59" customFormat="1" customHeight="1"/>
    <row r="21248" s="59" customFormat="1" customHeight="1"/>
    <row r="21249" s="59" customFormat="1" customHeight="1"/>
    <row r="21250" s="59" customFormat="1" customHeight="1"/>
    <row r="21251" s="59" customFormat="1" customHeight="1"/>
    <row r="21252" s="59" customFormat="1" customHeight="1"/>
    <row r="21253" s="59" customFormat="1" customHeight="1"/>
    <row r="21254" s="59" customFormat="1" customHeight="1"/>
    <row r="21255" s="59" customFormat="1" customHeight="1"/>
    <row r="21256" s="59" customFormat="1" customHeight="1"/>
    <row r="21257" s="59" customFormat="1" customHeight="1"/>
    <row r="21258" s="59" customFormat="1" customHeight="1"/>
    <row r="21259" s="59" customFormat="1" customHeight="1"/>
    <row r="21260" s="59" customFormat="1" customHeight="1"/>
    <row r="21261" s="59" customFormat="1" customHeight="1"/>
    <row r="21262" s="59" customFormat="1" customHeight="1"/>
    <row r="21263" s="59" customFormat="1" customHeight="1"/>
    <row r="21264" s="59" customFormat="1" customHeight="1"/>
    <row r="21265" s="59" customFormat="1" customHeight="1"/>
    <row r="21266" s="59" customFormat="1" customHeight="1"/>
    <row r="21267" s="59" customFormat="1" customHeight="1"/>
    <row r="21268" s="59" customFormat="1" customHeight="1"/>
    <row r="21269" s="59" customFormat="1" customHeight="1"/>
    <row r="21270" s="59" customFormat="1" customHeight="1"/>
    <row r="21271" s="59" customFormat="1" customHeight="1"/>
    <row r="21272" s="59" customFormat="1" customHeight="1"/>
    <row r="21273" s="59" customFormat="1" customHeight="1"/>
    <row r="21274" s="59" customFormat="1" customHeight="1"/>
    <row r="21275" s="59" customFormat="1" customHeight="1"/>
    <row r="21276" s="59" customFormat="1" customHeight="1"/>
    <row r="21277" s="59" customFormat="1" customHeight="1"/>
    <row r="21278" s="59" customFormat="1" customHeight="1"/>
    <row r="21279" s="59" customFormat="1" customHeight="1"/>
    <row r="21280" s="59" customFormat="1" customHeight="1"/>
    <row r="21281" s="59" customFormat="1" customHeight="1"/>
    <row r="21282" s="59" customFormat="1" customHeight="1"/>
    <row r="21283" s="59" customFormat="1" customHeight="1"/>
    <row r="21284" s="59" customFormat="1" customHeight="1"/>
    <row r="21285" s="59" customFormat="1" customHeight="1"/>
    <row r="21286" s="59" customFormat="1" customHeight="1"/>
    <row r="21287" s="59" customFormat="1" customHeight="1"/>
    <row r="21288" s="59" customFormat="1" customHeight="1"/>
    <row r="21289" s="59" customFormat="1" customHeight="1"/>
    <row r="21290" s="59" customFormat="1" customHeight="1"/>
    <row r="21291" s="59" customFormat="1" customHeight="1"/>
    <row r="21292" s="59" customFormat="1" customHeight="1"/>
    <row r="21293" s="59" customFormat="1" customHeight="1"/>
    <row r="21294" s="59" customFormat="1" customHeight="1"/>
    <row r="21295" s="59" customFormat="1" customHeight="1"/>
    <row r="21296" s="59" customFormat="1" customHeight="1"/>
    <row r="21297" s="59" customFormat="1" customHeight="1"/>
    <row r="21298" s="59" customFormat="1" customHeight="1"/>
    <row r="21299" s="59" customFormat="1" customHeight="1"/>
    <row r="21300" s="59" customFormat="1" customHeight="1"/>
    <row r="21301" s="59" customFormat="1" customHeight="1"/>
    <row r="21302" s="59" customFormat="1" customHeight="1"/>
    <row r="21303" s="59" customFormat="1" customHeight="1"/>
    <row r="21304" s="59" customFormat="1" customHeight="1"/>
    <row r="21305" s="59" customFormat="1" customHeight="1"/>
    <row r="21306" s="59" customFormat="1" customHeight="1"/>
    <row r="21307" s="59" customFormat="1" customHeight="1"/>
    <row r="21308" s="59" customFormat="1" customHeight="1"/>
    <row r="21309" s="59" customFormat="1" customHeight="1"/>
    <row r="21310" s="59" customFormat="1" customHeight="1"/>
    <row r="21311" s="59" customFormat="1" customHeight="1"/>
    <row r="21312" s="59" customFormat="1" customHeight="1"/>
    <row r="21313" s="59" customFormat="1" customHeight="1"/>
    <row r="21314" s="59" customFormat="1" customHeight="1"/>
    <row r="21315" s="59" customFormat="1" customHeight="1"/>
    <row r="21316" s="59" customFormat="1" customHeight="1"/>
    <row r="21317" s="59" customFormat="1" customHeight="1"/>
    <row r="21318" s="59" customFormat="1" customHeight="1"/>
    <row r="21319" s="59" customFormat="1" customHeight="1"/>
    <row r="21320" s="59" customFormat="1" customHeight="1"/>
    <row r="21321" s="59" customFormat="1" customHeight="1"/>
    <row r="21322" s="59" customFormat="1" customHeight="1"/>
    <row r="21323" s="59" customFormat="1" customHeight="1"/>
    <row r="21324" s="59" customFormat="1" customHeight="1"/>
    <row r="21325" s="59" customFormat="1" customHeight="1"/>
    <row r="21326" s="59" customFormat="1" customHeight="1"/>
    <row r="21327" s="59" customFormat="1" customHeight="1"/>
    <row r="21328" s="59" customFormat="1" customHeight="1"/>
    <row r="21329" s="59" customFormat="1" customHeight="1"/>
    <row r="21330" s="59" customFormat="1" customHeight="1"/>
    <row r="21331" s="59" customFormat="1" customHeight="1"/>
    <row r="21332" s="59" customFormat="1" customHeight="1"/>
    <row r="21333" s="59" customFormat="1" customHeight="1"/>
    <row r="21334" s="59" customFormat="1" customHeight="1"/>
    <row r="21335" s="59" customFormat="1" customHeight="1"/>
    <row r="21336" s="59" customFormat="1" customHeight="1"/>
    <row r="21337" s="59" customFormat="1" customHeight="1"/>
    <row r="21338" s="59" customFormat="1" customHeight="1"/>
    <row r="21339" s="59" customFormat="1" customHeight="1"/>
    <row r="21340" s="59" customFormat="1" customHeight="1"/>
    <row r="21341" s="59" customFormat="1" customHeight="1"/>
    <row r="21342" s="59" customFormat="1" customHeight="1"/>
    <row r="21343" s="59" customFormat="1" customHeight="1"/>
    <row r="21344" s="59" customFormat="1" customHeight="1"/>
    <row r="21345" s="59" customFormat="1" customHeight="1"/>
    <row r="21346" s="59" customFormat="1" customHeight="1"/>
    <row r="21347" s="59" customFormat="1" customHeight="1"/>
    <row r="21348" s="59" customFormat="1" customHeight="1"/>
    <row r="21349" s="59" customFormat="1" customHeight="1"/>
    <row r="21350" s="59" customFormat="1" customHeight="1"/>
    <row r="21351" s="59" customFormat="1" customHeight="1"/>
    <row r="21352" s="59" customFormat="1" customHeight="1"/>
    <row r="21353" s="59" customFormat="1" customHeight="1"/>
    <row r="21354" s="59" customFormat="1" customHeight="1"/>
    <row r="21355" s="59" customFormat="1" customHeight="1"/>
    <row r="21356" s="59" customFormat="1" customHeight="1"/>
    <row r="21357" s="59" customFormat="1" customHeight="1"/>
    <row r="21358" s="59" customFormat="1" customHeight="1"/>
    <row r="21359" s="59" customFormat="1" customHeight="1"/>
    <row r="21360" s="59" customFormat="1" customHeight="1"/>
    <row r="21361" s="59" customFormat="1" customHeight="1"/>
    <row r="21362" s="59" customFormat="1" customHeight="1"/>
    <row r="21363" s="59" customFormat="1" customHeight="1"/>
    <row r="21364" s="59" customFormat="1" customHeight="1"/>
    <row r="21365" s="59" customFormat="1" customHeight="1"/>
    <row r="21366" s="59" customFormat="1" customHeight="1"/>
    <row r="21367" s="59" customFormat="1" customHeight="1"/>
    <row r="21368" s="59" customFormat="1" customHeight="1"/>
    <row r="21369" s="59" customFormat="1" customHeight="1"/>
    <row r="21370" s="59" customFormat="1" customHeight="1"/>
    <row r="21371" s="59" customFormat="1" customHeight="1"/>
    <row r="21372" s="59" customFormat="1" customHeight="1"/>
    <row r="21373" s="59" customFormat="1" customHeight="1"/>
    <row r="21374" s="59" customFormat="1" customHeight="1"/>
    <row r="21375" s="59" customFormat="1" customHeight="1"/>
    <row r="21376" s="59" customFormat="1" customHeight="1"/>
    <row r="21377" s="59" customFormat="1" customHeight="1"/>
    <row r="21378" s="59" customFormat="1" customHeight="1"/>
    <row r="21379" s="59" customFormat="1" customHeight="1"/>
    <row r="21380" s="59" customFormat="1" customHeight="1"/>
    <row r="21381" s="59" customFormat="1" customHeight="1"/>
    <row r="21382" s="59" customFormat="1" customHeight="1"/>
    <row r="21383" s="59" customFormat="1" customHeight="1"/>
    <row r="21384" s="59" customFormat="1" customHeight="1"/>
    <row r="21385" s="59" customFormat="1" customHeight="1"/>
    <row r="21386" s="59" customFormat="1" customHeight="1"/>
    <row r="21387" s="59" customFormat="1" customHeight="1"/>
    <row r="21388" s="59" customFormat="1" customHeight="1"/>
    <row r="21389" s="59" customFormat="1" customHeight="1"/>
    <row r="21390" s="59" customFormat="1" customHeight="1"/>
    <row r="21391" s="59" customFormat="1" customHeight="1"/>
    <row r="21392" s="59" customFormat="1" customHeight="1"/>
    <row r="21393" s="59" customFormat="1" customHeight="1"/>
    <row r="21394" s="59" customFormat="1" customHeight="1"/>
    <row r="21395" s="59" customFormat="1" customHeight="1"/>
    <row r="21396" s="59" customFormat="1" customHeight="1"/>
    <row r="21397" s="59" customFormat="1" customHeight="1"/>
    <row r="21398" s="59" customFormat="1" customHeight="1"/>
    <row r="21399" s="59" customFormat="1" customHeight="1"/>
    <row r="21400" s="59" customFormat="1" customHeight="1"/>
    <row r="21401" s="59" customFormat="1" customHeight="1"/>
    <row r="21402" s="59" customFormat="1" customHeight="1"/>
    <row r="21403" s="59" customFormat="1" customHeight="1"/>
    <row r="21404" s="59" customFormat="1" customHeight="1"/>
    <row r="21405" s="59" customFormat="1" customHeight="1"/>
    <row r="21406" s="59" customFormat="1" customHeight="1"/>
    <row r="21407" s="59" customFormat="1" customHeight="1"/>
    <row r="21408" s="59" customFormat="1" customHeight="1"/>
    <row r="21409" s="59" customFormat="1" customHeight="1"/>
    <row r="21410" s="59" customFormat="1" customHeight="1"/>
    <row r="21411" s="59" customFormat="1" customHeight="1"/>
    <row r="21412" s="59" customFormat="1" customHeight="1"/>
    <row r="21413" s="59" customFormat="1" customHeight="1"/>
    <row r="21414" s="59" customFormat="1" customHeight="1"/>
    <row r="21415" s="59" customFormat="1" customHeight="1"/>
    <row r="21416" s="59" customFormat="1" customHeight="1"/>
    <row r="21417" s="59" customFormat="1" customHeight="1"/>
    <row r="21418" s="59" customFormat="1" customHeight="1"/>
    <row r="21419" s="59" customFormat="1" customHeight="1"/>
    <row r="21420" s="59" customFormat="1" customHeight="1"/>
    <row r="21421" s="59" customFormat="1" customHeight="1"/>
    <row r="21422" s="59" customFormat="1" customHeight="1"/>
    <row r="21423" s="59" customFormat="1" customHeight="1"/>
    <row r="21424" s="59" customFormat="1" customHeight="1"/>
    <row r="21425" s="59" customFormat="1" customHeight="1"/>
    <row r="21426" s="59" customFormat="1" customHeight="1"/>
    <row r="21427" s="59" customFormat="1" customHeight="1"/>
    <row r="21428" s="59" customFormat="1" customHeight="1"/>
    <row r="21429" s="59" customFormat="1" customHeight="1"/>
    <row r="21430" s="59" customFormat="1" customHeight="1"/>
    <row r="21431" s="59" customFormat="1" customHeight="1"/>
    <row r="21432" s="59" customFormat="1" customHeight="1"/>
    <row r="21433" s="59" customFormat="1" customHeight="1"/>
    <row r="21434" s="59" customFormat="1" customHeight="1"/>
    <row r="21435" s="59" customFormat="1" customHeight="1"/>
    <row r="21436" s="59" customFormat="1" customHeight="1"/>
    <row r="21437" s="59" customFormat="1" customHeight="1"/>
    <row r="21438" s="59" customFormat="1" customHeight="1"/>
    <row r="21439" s="59" customFormat="1" customHeight="1"/>
    <row r="21440" s="59" customFormat="1" customHeight="1"/>
    <row r="21441" s="59" customFormat="1" customHeight="1"/>
    <row r="21442" s="59" customFormat="1" customHeight="1"/>
    <row r="21443" s="59" customFormat="1" customHeight="1"/>
    <row r="21444" s="59" customFormat="1" customHeight="1"/>
    <row r="21445" s="59" customFormat="1" customHeight="1"/>
    <row r="21446" s="59" customFormat="1" customHeight="1"/>
    <row r="21447" s="59" customFormat="1" customHeight="1"/>
    <row r="21448" s="59" customFormat="1" customHeight="1"/>
    <row r="21449" s="59" customFormat="1" customHeight="1"/>
    <row r="21450" s="59" customFormat="1" customHeight="1"/>
    <row r="21451" s="59" customFormat="1" customHeight="1"/>
    <row r="21452" s="59" customFormat="1" customHeight="1"/>
    <row r="21453" s="59" customFormat="1" customHeight="1"/>
    <row r="21454" s="59" customFormat="1" customHeight="1"/>
    <row r="21455" s="59" customFormat="1" customHeight="1"/>
    <row r="21456" s="59" customFormat="1" customHeight="1"/>
    <row r="21457" s="59" customFormat="1" customHeight="1"/>
    <row r="21458" s="59" customFormat="1" customHeight="1"/>
    <row r="21459" s="59" customFormat="1" customHeight="1"/>
    <row r="21460" s="59" customFormat="1" customHeight="1"/>
    <row r="21461" s="59" customFormat="1" customHeight="1"/>
    <row r="21462" s="59" customFormat="1" customHeight="1"/>
    <row r="21463" s="59" customFormat="1" customHeight="1"/>
    <row r="21464" s="59" customFormat="1" customHeight="1"/>
    <row r="21465" s="59" customFormat="1" customHeight="1"/>
    <row r="21466" s="59" customFormat="1" customHeight="1"/>
    <row r="21467" s="59" customFormat="1" customHeight="1"/>
    <row r="21468" s="59" customFormat="1" customHeight="1"/>
    <row r="21469" s="59" customFormat="1" customHeight="1"/>
    <row r="21470" s="59" customFormat="1" customHeight="1"/>
    <row r="21471" s="59" customFormat="1" customHeight="1"/>
    <row r="21472" s="59" customFormat="1" customHeight="1"/>
    <row r="21473" s="59" customFormat="1" customHeight="1"/>
    <row r="21474" s="59" customFormat="1" customHeight="1"/>
    <row r="21475" s="59" customFormat="1" customHeight="1"/>
    <row r="21476" s="59" customFormat="1" customHeight="1"/>
    <row r="21477" s="59" customFormat="1" customHeight="1"/>
    <row r="21478" s="59" customFormat="1" customHeight="1"/>
    <row r="21479" s="59" customFormat="1" customHeight="1"/>
    <row r="21480" s="59" customFormat="1" customHeight="1"/>
    <row r="21481" s="59" customFormat="1" customHeight="1"/>
    <row r="21482" s="59" customFormat="1" customHeight="1"/>
    <row r="21483" s="59" customFormat="1" customHeight="1"/>
    <row r="21484" s="59" customFormat="1" customHeight="1"/>
    <row r="21485" s="59" customFormat="1" customHeight="1"/>
    <row r="21486" s="59" customFormat="1" customHeight="1"/>
    <row r="21487" s="59" customFormat="1" customHeight="1"/>
    <row r="21488" s="59" customFormat="1" customHeight="1"/>
    <row r="21489" s="59" customFormat="1" customHeight="1"/>
    <row r="21490" s="59" customFormat="1" customHeight="1"/>
    <row r="21491" s="59" customFormat="1" customHeight="1"/>
    <row r="21492" s="59" customFormat="1" customHeight="1"/>
    <row r="21493" s="59" customFormat="1" customHeight="1"/>
    <row r="21494" s="59" customFormat="1" customHeight="1"/>
    <row r="21495" s="59" customFormat="1" customHeight="1"/>
    <row r="21496" s="59" customFormat="1" customHeight="1"/>
    <row r="21497" s="59" customFormat="1" customHeight="1"/>
    <row r="21498" s="59" customFormat="1" customHeight="1"/>
    <row r="21499" s="59" customFormat="1" customHeight="1"/>
    <row r="21500" s="59" customFormat="1" customHeight="1"/>
    <row r="21501" s="59" customFormat="1" customHeight="1"/>
    <row r="21502" s="59" customFormat="1" customHeight="1"/>
    <row r="21503" s="59" customFormat="1" customHeight="1"/>
    <row r="21504" s="59" customFormat="1" customHeight="1"/>
    <row r="21505" s="59" customFormat="1" customHeight="1"/>
    <row r="21506" s="59" customFormat="1" customHeight="1"/>
    <row r="21507" s="59" customFormat="1" customHeight="1"/>
    <row r="21508" s="59" customFormat="1" customHeight="1"/>
    <row r="21509" s="59" customFormat="1" customHeight="1"/>
    <row r="21510" s="59" customFormat="1" customHeight="1"/>
    <row r="21511" s="59" customFormat="1" customHeight="1"/>
    <row r="21512" s="59" customFormat="1" customHeight="1"/>
    <row r="21513" s="59" customFormat="1" customHeight="1"/>
    <row r="21514" s="59" customFormat="1" customHeight="1"/>
    <row r="21515" s="59" customFormat="1" customHeight="1"/>
    <row r="21516" s="59" customFormat="1" customHeight="1"/>
    <row r="21517" s="59" customFormat="1" customHeight="1"/>
    <row r="21518" s="59" customFormat="1" customHeight="1"/>
    <row r="21519" s="59" customFormat="1" customHeight="1"/>
    <row r="21520" s="59" customFormat="1" customHeight="1"/>
    <row r="21521" s="59" customFormat="1" customHeight="1"/>
    <row r="21522" s="59" customFormat="1" customHeight="1"/>
    <row r="21523" s="59" customFormat="1" customHeight="1"/>
    <row r="21524" s="59" customFormat="1" customHeight="1"/>
    <row r="21525" s="59" customFormat="1" customHeight="1"/>
    <row r="21526" s="59" customFormat="1" customHeight="1"/>
    <row r="21527" s="59" customFormat="1" customHeight="1"/>
    <row r="21528" s="59" customFormat="1" customHeight="1"/>
    <row r="21529" s="59" customFormat="1" customHeight="1"/>
    <row r="21530" s="59" customFormat="1" customHeight="1"/>
    <row r="21531" s="59" customFormat="1" customHeight="1"/>
    <row r="21532" s="59" customFormat="1" customHeight="1"/>
    <row r="21533" s="59" customFormat="1" customHeight="1"/>
    <row r="21534" s="59" customFormat="1" customHeight="1"/>
    <row r="21535" s="59" customFormat="1" customHeight="1"/>
    <row r="21536" s="59" customFormat="1" customHeight="1"/>
    <row r="21537" s="59" customFormat="1" customHeight="1"/>
    <row r="21538" s="59" customFormat="1" customHeight="1"/>
    <row r="21539" s="59" customFormat="1" customHeight="1"/>
    <row r="21540" s="59" customFormat="1" customHeight="1"/>
    <row r="21541" s="59" customFormat="1" customHeight="1"/>
    <row r="21542" s="59" customFormat="1" customHeight="1"/>
    <row r="21543" s="59" customFormat="1" customHeight="1"/>
    <row r="21544" s="59" customFormat="1" customHeight="1"/>
    <row r="21545" s="59" customFormat="1" customHeight="1"/>
    <row r="21546" s="59" customFormat="1" customHeight="1"/>
    <row r="21547" s="59" customFormat="1" customHeight="1"/>
    <row r="21548" s="59" customFormat="1" customHeight="1"/>
    <row r="21549" s="59" customFormat="1" customHeight="1"/>
    <row r="21550" s="59" customFormat="1" customHeight="1"/>
    <row r="21551" s="59" customFormat="1" customHeight="1"/>
    <row r="21552" s="59" customFormat="1" customHeight="1"/>
    <row r="21553" s="59" customFormat="1" customHeight="1"/>
    <row r="21554" s="59" customFormat="1" customHeight="1"/>
    <row r="21555" s="59" customFormat="1" customHeight="1"/>
    <row r="21556" s="59" customFormat="1" customHeight="1"/>
    <row r="21557" s="59" customFormat="1" customHeight="1"/>
    <row r="21558" s="59" customFormat="1" customHeight="1"/>
    <row r="21559" s="59" customFormat="1" customHeight="1"/>
    <row r="21560" s="59" customFormat="1" customHeight="1"/>
    <row r="21561" s="59" customFormat="1" customHeight="1"/>
    <row r="21562" s="59" customFormat="1" customHeight="1"/>
    <row r="21563" s="59" customFormat="1" customHeight="1"/>
    <row r="21564" s="59" customFormat="1" customHeight="1"/>
    <row r="21565" s="59" customFormat="1" customHeight="1"/>
    <row r="21566" s="59" customFormat="1" customHeight="1"/>
    <row r="21567" s="59" customFormat="1" customHeight="1"/>
    <row r="21568" s="59" customFormat="1" customHeight="1"/>
    <row r="21569" s="59" customFormat="1" customHeight="1"/>
    <row r="21570" s="59" customFormat="1" customHeight="1"/>
    <row r="21571" s="59" customFormat="1" customHeight="1"/>
    <row r="21572" s="59" customFormat="1" customHeight="1"/>
    <row r="21573" s="59" customFormat="1" customHeight="1"/>
    <row r="21574" s="59" customFormat="1" customHeight="1"/>
    <row r="21575" s="59" customFormat="1" customHeight="1"/>
    <row r="21576" s="59" customFormat="1" customHeight="1"/>
    <row r="21577" s="59" customFormat="1" customHeight="1"/>
    <row r="21578" s="59" customFormat="1" customHeight="1"/>
    <row r="21579" s="59" customFormat="1" customHeight="1"/>
    <row r="21580" s="59" customFormat="1" customHeight="1"/>
    <row r="21581" s="59" customFormat="1" customHeight="1"/>
    <row r="21582" s="59" customFormat="1" customHeight="1"/>
    <row r="21583" s="59" customFormat="1" customHeight="1"/>
    <row r="21584" s="59" customFormat="1" customHeight="1"/>
    <row r="21585" s="59" customFormat="1" customHeight="1"/>
    <row r="21586" s="59" customFormat="1" customHeight="1"/>
    <row r="21587" s="59" customFormat="1" customHeight="1"/>
    <row r="21588" s="59" customFormat="1" customHeight="1"/>
    <row r="21589" s="59" customFormat="1" customHeight="1"/>
    <row r="21590" s="59" customFormat="1" customHeight="1"/>
    <row r="21591" s="59" customFormat="1" customHeight="1"/>
    <row r="21592" s="59" customFormat="1" customHeight="1"/>
    <row r="21593" s="59" customFormat="1" customHeight="1"/>
    <row r="21594" s="59" customFormat="1" customHeight="1"/>
    <row r="21595" s="59" customFormat="1" customHeight="1"/>
    <row r="21596" s="59" customFormat="1" customHeight="1"/>
    <row r="21597" s="59" customFormat="1" customHeight="1"/>
    <row r="21598" s="59" customFormat="1" customHeight="1"/>
    <row r="21599" s="59" customFormat="1" customHeight="1"/>
    <row r="21600" s="59" customFormat="1" customHeight="1"/>
    <row r="21601" s="59" customFormat="1" customHeight="1"/>
    <row r="21602" s="59" customFormat="1" customHeight="1"/>
    <row r="21603" s="59" customFormat="1" customHeight="1"/>
    <row r="21604" s="59" customFormat="1" customHeight="1"/>
    <row r="21605" s="59" customFormat="1" customHeight="1"/>
    <row r="21606" s="59" customFormat="1" customHeight="1"/>
    <row r="21607" s="59" customFormat="1" customHeight="1"/>
    <row r="21608" s="59" customFormat="1" customHeight="1"/>
    <row r="21609" s="59" customFormat="1" customHeight="1"/>
    <row r="21610" s="59" customFormat="1" customHeight="1"/>
    <row r="21611" s="59" customFormat="1" customHeight="1"/>
    <row r="21612" s="59" customFormat="1" customHeight="1"/>
    <row r="21613" s="59" customFormat="1" customHeight="1"/>
    <row r="21614" s="59" customFormat="1" customHeight="1"/>
    <row r="21615" s="59" customFormat="1" customHeight="1"/>
    <row r="21616" s="59" customFormat="1" customHeight="1"/>
    <row r="21617" s="59" customFormat="1" customHeight="1"/>
    <row r="21618" s="59" customFormat="1" customHeight="1"/>
    <row r="21619" s="59" customFormat="1" customHeight="1"/>
    <row r="21620" s="59" customFormat="1" customHeight="1"/>
    <row r="21621" s="59" customFormat="1" customHeight="1"/>
    <row r="21622" s="59" customFormat="1" customHeight="1"/>
    <row r="21623" s="59" customFormat="1" customHeight="1"/>
    <row r="21624" s="59" customFormat="1" customHeight="1"/>
    <row r="21625" s="59" customFormat="1" customHeight="1"/>
    <row r="21626" s="59" customFormat="1" customHeight="1"/>
    <row r="21627" s="59" customFormat="1" customHeight="1"/>
    <row r="21628" s="59" customFormat="1" customHeight="1"/>
    <row r="21629" s="59" customFormat="1" customHeight="1"/>
    <row r="21630" s="59" customFormat="1" customHeight="1"/>
    <row r="21631" s="59" customFormat="1" customHeight="1"/>
    <row r="21632" s="59" customFormat="1" customHeight="1"/>
    <row r="21633" s="59" customFormat="1" customHeight="1"/>
    <row r="21634" s="59" customFormat="1" customHeight="1"/>
    <row r="21635" s="59" customFormat="1" customHeight="1"/>
    <row r="21636" s="59" customFormat="1" customHeight="1"/>
    <row r="21637" s="59" customFormat="1" customHeight="1"/>
    <row r="21638" s="59" customFormat="1" customHeight="1"/>
    <row r="21639" s="59" customFormat="1" customHeight="1"/>
    <row r="21640" s="59" customFormat="1" customHeight="1"/>
    <row r="21641" s="59" customFormat="1" customHeight="1"/>
    <row r="21642" s="59" customFormat="1" customHeight="1"/>
    <row r="21643" s="59" customFormat="1" customHeight="1"/>
    <row r="21644" s="59" customFormat="1" customHeight="1"/>
    <row r="21645" s="59" customFormat="1" customHeight="1"/>
    <row r="21646" s="59" customFormat="1" customHeight="1"/>
    <row r="21647" s="59" customFormat="1" customHeight="1"/>
    <row r="21648" s="59" customFormat="1" customHeight="1"/>
    <row r="21649" s="59" customFormat="1" customHeight="1"/>
    <row r="21650" s="59" customFormat="1" customHeight="1"/>
    <row r="21651" s="59" customFormat="1" customHeight="1"/>
    <row r="21652" s="59" customFormat="1" customHeight="1"/>
    <row r="21653" s="59" customFormat="1" customHeight="1"/>
    <row r="21654" s="59" customFormat="1" customHeight="1"/>
    <row r="21655" s="59" customFormat="1" customHeight="1"/>
    <row r="21656" s="59" customFormat="1" customHeight="1"/>
    <row r="21657" s="59" customFormat="1" customHeight="1"/>
    <row r="21658" s="59" customFormat="1" customHeight="1"/>
    <row r="21659" s="59" customFormat="1" customHeight="1"/>
    <row r="21660" s="59" customFormat="1" customHeight="1"/>
    <row r="21661" s="59" customFormat="1" customHeight="1"/>
    <row r="21662" s="59" customFormat="1" customHeight="1"/>
    <row r="21663" s="59" customFormat="1" customHeight="1"/>
    <row r="21664" s="59" customFormat="1" customHeight="1"/>
    <row r="21665" s="59" customFormat="1" customHeight="1"/>
    <row r="21666" s="59" customFormat="1" customHeight="1"/>
    <row r="21667" s="59" customFormat="1" customHeight="1"/>
    <row r="21668" s="59" customFormat="1" customHeight="1"/>
    <row r="21669" s="59" customFormat="1" customHeight="1"/>
    <row r="21670" s="59" customFormat="1" customHeight="1"/>
    <row r="21671" s="59" customFormat="1" customHeight="1"/>
    <row r="21672" s="59" customFormat="1" customHeight="1"/>
    <row r="21673" s="59" customFormat="1" customHeight="1"/>
    <row r="21674" s="59" customFormat="1" customHeight="1"/>
    <row r="21675" s="59" customFormat="1" customHeight="1"/>
    <row r="21676" s="59" customFormat="1" customHeight="1"/>
    <row r="21677" s="59" customFormat="1" customHeight="1"/>
    <row r="21678" s="59" customFormat="1" customHeight="1"/>
    <row r="21679" s="59" customFormat="1" customHeight="1"/>
    <row r="21680" s="59" customFormat="1" customHeight="1"/>
    <row r="21681" s="59" customFormat="1" customHeight="1"/>
    <row r="21682" s="59" customFormat="1" customHeight="1"/>
    <row r="21683" s="59" customFormat="1" customHeight="1"/>
    <row r="21684" s="59" customFormat="1" customHeight="1"/>
    <row r="21685" s="59" customFormat="1" customHeight="1"/>
    <row r="21686" s="59" customFormat="1" customHeight="1"/>
    <row r="21687" s="59" customFormat="1" customHeight="1"/>
    <row r="21688" s="59" customFormat="1" customHeight="1"/>
    <row r="21689" s="59" customFormat="1" customHeight="1"/>
    <row r="21690" s="59" customFormat="1" customHeight="1"/>
    <row r="21691" s="59" customFormat="1" customHeight="1"/>
    <row r="21692" s="59" customFormat="1" customHeight="1"/>
    <row r="21693" s="59" customFormat="1" customHeight="1"/>
    <row r="21694" s="59" customFormat="1" customHeight="1"/>
    <row r="21695" s="59" customFormat="1" customHeight="1"/>
    <row r="21696" s="59" customFormat="1" customHeight="1"/>
    <row r="21697" s="59" customFormat="1" customHeight="1"/>
    <row r="21698" s="59" customFormat="1" customHeight="1"/>
    <row r="21699" s="59" customFormat="1" customHeight="1"/>
    <row r="21700" s="59" customFormat="1" customHeight="1"/>
    <row r="21701" s="59" customFormat="1" customHeight="1"/>
    <row r="21702" s="59" customFormat="1" customHeight="1"/>
    <row r="21703" s="59" customFormat="1" customHeight="1"/>
    <row r="21704" s="59" customFormat="1" customHeight="1"/>
    <row r="21705" s="59" customFormat="1" customHeight="1"/>
    <row r="21706" s="59" customFormat="1" customHeight="1"/>
    <row r="21707" s="59" customFormat="1" customHeight="1"/>
    <row r="21708" s="59" customFormat="1" customHeight="1"/>
    <row r="21709" s="59" customFormat="1" customHeight="1"/>
    <row r="21710" s="59" customFormat="1" customHeight="1"/>
    <row r="21711" s="59" customFormat="1" customHeight="1"/>
    <row r="21712" s="59" customFormat="1" customHeight="1"/>
    <row r="21713" s="59" customFormat="1" customHeight="1"/>
    <row r="21714" s="59" customFormat="1" customHeight="1"/>
    <row r="21715" s="59" customFormat="1" customHeight="1"/>
    <row r="21716" s="59" customFormat="1" customHeight="1"/>
    <row r="21717" s="59" customFormat="1" customHeight="1"/>
    <row r="21718" s="59" customFormat="1" customHeight="1"/>
    <row r="21719" s="59" customFormat="1" customHeight="1"/>
    <row r="21720" s="59" customFormat="1" customHeight="1"/>
    <row r="21721" s="59" customFormat="1" customHeight="1"/>
    <row r="21722" s="59" customFormat="1" customHeight="1"/>
    <row r="21723" s="59" customFormat="1" customHeight="1"/>
    <row r="21724" s="59" customFormat="1" customHeight="1"/>
    <row r="21725" s="59" customFormat="1" customHeight="1"/>
    <row r="21726" s="59" customFormat="1" customHeight="1"/>
    <row r="21727" s="59" customFormat="1" customHeight="1"/>
    <row r="21728" s="59" customFormat="1" customHeight="1"/>
    <row r="21729" s="59" customFormat="1" customHeight="1"/>
    <row r="21730" s="59" customFormat="1" customHeight="1"/>
    <row r="21731" s="59" customFormat="1" customHeight="1"/>
    <row r="21732" s="59" customFormat="1" customHeight="1"/>
    <row r="21733" s="59" customFormat="1" customHeight="1"/>
    <row r="21734" s="59" customFormat="1" customHeight="1"/>
    <row r="21735" s="59" customFormat="1" customHeight="1"/>
    <row r="21736" s="59" customFormat="1" customHeight="1"/>
    <row r="21737" s="59" customFormat="1" customHeight="1"/>
    <row r="21738" s="59" customFormat="1" customHeight="1"/>
    <row r="21739" s="59" customFormat="1" customHeight="1"/>
    <row r="21740" s="59" customFormat="1" customHeight="1"/>
    <row r="21741" s="59" customFormat="1" customHeight="1"/>
    <row r="21742" s="59" customFormat="1" customHeight="1"/>
    <row r="21743" s="59" customFormat="1" customHeight="1"/>
    <row r="21744" s="59" customFormat="1" customHeight="1"/>
    <row r="21745" s="59" customFormat="1" customHeight="1"/>
    <row r="21746" s="59" customFormat="1" customHeight="1"/>
    <row r="21747" s="59" customFormat="1" customHeight="1"/>
    <row r="21748" s="59" customFormat="1" customHeight="1"/>
    <row r="21749" s="59" customFormat="1" customHeight="1"/>
    <row r="21750" s="59" customFormat="1" customHeight="1"/>
    <row r="21751" s="59" customFormat="1" customHeight="1"/>
    <row r="21752" s="59" customFormat="1" customHeight="1"/>
    <row r="21753" s="59" customFormat="1" customHeight="1"/>
    <row r="21754" s="59" customFormat="1" customHeight="1"/>
    <row r="21755" s="59" customFormat="1" customHeight="1"/>
    <row r="21756" s="59" customFormat="1" customHeight="1"/>
    <row r="21757" s="59" customFormat="1" customHeight="1"/>
    <row r="21758" s="59" customFormat="1" customHeight="1"/>
    <row r="21759" s="59" customFormat="1" customHeight="1"/>
    <row r="21760" s="59" customFormat="1" customHeight="1"/>
    <row r="21761" s="59" customFormat="1" customHeight="1"/>
    <row r="21762" s="59" customFormat="1" customHeight="1"/>
    <row r="21763" s="59" customFormat="1" customHeight="1"/>
    <row r="21764" s="59" customFormat="1" customHeight="1"/>
    <row r="21765" s="59" customFormat="1" customHeight="1"/>
    <row r="21766" s="59" customFormat="1" customHeight="1"/>
    <row r="21767" s="59" customFormat="1" customHeight="1"/>
    <row r="21768" s="59" customFormat="1" customHeight="1"/>
    <row r="21769" s="59" customFormat="1" customHeight="1"/>
    <row r="21770" s="59" customFormat="1" customHeight="1"/>
    <row r="21771" s="59" customFormat="1" customHeight="1"/>
    <row r="21772" s="59" customFormat="1" customHeight="1"/>
    <row r="21773" s="59" customFormat="1" customHeight="1"/>
    <row r="21774" s="59" customFormat="1" customHeight="1"/>
    <row r="21775" s="59" customFormat="1" customHeight="1"/>
    <row r="21776" s="59" customFormat="1" customHeight="1"/>
    <row r="21777" s="59" customFormat="1" customHeight="1"/>
    <row r="21778" s="59" customFormat="1" customHeight="1"/>
    <row r="21779" s="59" customFormat="1" customHeight="1"/>
    <row r="21780" s="59" customFormat="1" customHeight="1"/>
    <row r="21781" s="59" customFormat="1" customHeight="1"/>
    <row r="21782" s="59" customFormat="1" customHeight="1"/>
    <row r="21783" s="59" customFormat="1" customHeight="1"/>
    <row r="21784" s="59" customFormat="1" customHeight="1"/>
    <row r="21785" s="59" customFormat="1" customHeight="1"/>
    <row r="21786" s="59" customFormat="1" customHeight="1"/>
    <row r="21787" s="59" customFormat="1" customHeight="1"/>
    <row r="21788" s="59" customFormat="1" customHeight="1"/>
    <row r="21789" s="59" customFormat="1" customHeight="1"/>
    <row r="21790" s="59" customFormat="1" customHeight="1"/>
    <row r="21791" s="59" customFormat="1" customHeight="1"/>
    <row r="21792" s="59" customFormat="1" customHeight="1"/>
    <row r="21793" s="59" customFormat="1" customHeight="1"/>
    <row r="21794" s="59" customFormat="1" customHeight="1"/>
    <row r="21795" s="59" customFormat="1" customHeight="1"/>
    <row r="21796" s="59" customFormat="1" customHeight="1"/>
    <row r="21797" s="59" customFormat="1" customHeight="1"/>
    <row r="21798" s="59" customFormat="1" customHeight="1"/>
    <row r="21799" s="59" customFormat="1" customHeight="1"/>
    <row r="21800" s="59" customFormat="1" customHeight="1"/>
    <row r="21801" s="59" customFormat="1" customHeight="1"/>
    <row r="21802" s="59" customFormat="1" customHeight="1"/>
    <row r="21803" s="59" customFormat="1" customHeight="1"/>
    <row r="21804" s="59" customFormat="1" customHeight="1"/>
    <row r="21805" s="59" customFormat="1" customHeight="1"/>
    <row r="21806" s="59" customFormat="1" customHeight="1"/>
    <row r="21807" s="59" customFormat="1" customHeight="1"/>
    <row r="21808" s="59" customFormat="1" customHeight="1"/>
    <row r="21809" s="59" customFormat="1" customHeight="1"/>
    <row r="21810" s="59" customFormat="1" customHeight="1"/>
    <row r="21811" s="59" customFormat="1" customHeight="1"/>
    <row r="21812" s="59" customFormat="1" customHeight="1"/>
    <row r="21813" s="59" customFormat="1" customHeight="1"/>
    <row r="21814" s="59" customFormat="1" customHeight="1"/>
    <row r="21815" s="59" customFormat="1" customHeight="1"/>
    <row r="21816" s="59" customFormat="1" customHeight="1"/>
    <row r="21817" s="59" customFormat="1" customHeight="1"/>
    <row r="21818" s="59" customFormat="1" customHeight="1"/>
    <row r="21819" s="59" customFormat="1" customHeight="1"/>
    <row r="21820" s="59" customFormat="1" customHeight="1"/>
    <row r="21821" s="59" customFormat="1" customHeight="1"/>
    <row r="21822" s="59" customFormat="1" customHeight="1"/>
    <row r="21823" s="59" customFormat="1" customHeight="1"/>
    <row r="21824" s="59" customFormat="1" customHeight="1"/>
    <row r="21825" s="59" customFormat="1" customHeight="1"/>
    <row r="21826" s="59" customFormat="1" customHeight="1"/>
    <row r="21827" s="59" customFormat="1" customHeight="1"/>
    <row r="21828" s="59" customFormat="1" customHeight="1"/>
    <row r="21829" s="59" customFormat="1" customHeight="1"/>
    <row r="21830" s="59" customFormat="1" customHeight="1"/>
    <row r="21831" s="59" customFormat="1" customHeight="1"/>
    <row r="21832" s="59" customFormat="1" customHeight="1"/>
    <row r="21833" s="59" customFormat="1" customHeight="1"/>
    <row r="21834" s="59" customFormat="1" customHeight="1"/>
    <row r="21835" s="59" customFormat="1" customHeight="1"/>
    <row r="21836" s="59" customFormat="1" customHeight="1"/>
    <row r="21837" s="59" customFormat="1" customHeight="1"/>
    <row r="21838" s="59" customFormat="1" customHeight="1"/>
    <row r="21839" s="59" customFormat="1" customHeight="1"/>
    <row r="21840" s="59" customFormat="1" customHeight="1"/>
    <row r="21841" s="59" customFormat="1" customHeight="1"/>
    <row r="21842" s="59" customFormat="1" customHeight="1"/>
    <row r="21843" s="59" customFormat="1" customHeight="1"/>
    <row r="21844" s="59" customFormat="1" customHeight="1"/>
    <row r="21845" s="59" customFormat="1" customHeight="1"/>
    <row r="21846" s="59" customFormat="1" customHeight="1"/>
    <row r="21847" s="59" customFormat="1" customHeight="1"/>
    <row r="21848" s="59" customFormat="1" customHeight="1"/>
    <row r="21849" s="59" customFormat="1" customHeight="1"/>
    <row r="21850" s="59" customFormat="1" customHeight="1"/>
    <row r="21851" s="59" customFormat="1" customHeight="1"/>
    <row r="21852" s="59" customFormat="1" customHeight="1"/>
    <row r="21853" s="59" customFormat="1" customHeight="1"/>
    <row r="21854" s="59" customFormat="1" customHeight="1"/>
    <row r="21855" s="59" customFormat="1" customHeight="1"/>
    <row r="21856" s="59" customFormat="1" customHeight="1"/>
    <row r="21857" s="59" customFormat="1" customHeight="1"/>
    <row r="21858" s="59" customFormat="1" customHeight="1"/>
    <row r="21859" s="59" customFormat="1" customHeight="1"/>
    <row r="21860" s="59" customFormat="1" customHeight="1"/>
    <row r="21861" s="59" customFormat="1" customHeight="1"/>
    <row r="21862" s="59" customFormat="1" customHeight="1"/>
    <row r="21863" s="59" customFormat="1" customHeight="1"/>
    <row r="21864" s="59" customFormat="1" customHeight="1"/>
    <row r="21865" s="59" customFormat="1" customHeight="1"/>
    <row r="21866" s="59" customFormat="1" customHeight="1"/>
    <row r="21867" s="59" customFormat="1" customHeight="1"/>
    <row r="21868" s="59" customFormat="1" customHeight="1"/>
    <row r="21869" s="59" customFormat="1" customHeight="1"/>
    <row r="21870" s="59" customFormat="1" customHeight="1"/>
    <row r="21871" s="59" customFormat="1" customHeight="1"/>
    <row r="21872" s="59" customFormat="1" customHeight="1"/>
    <row r="21873" s="59" customFormat="1" customHeight="1"/>
    <row r="21874" s="59" customFormat="1" customHeight="1"/>
    <row r="21875" s="59" customFormat="1" customHeight="1"/>
    <row r="21876" s="59" customFormat="1" customHeight="1"/>
    <row r="21877" s="59" customFormat="1" customHeight="1"/>
    <row r="21878" s="59" customFormat="1" customHeight="1"/>
    <row r="21879" s="59" customFormat="1" customHeight="1"/>
    <row r="21880" s="59" customFormat="1" customHeight="1"/>
    <row r="21881" s="59" customFormat="1" customHeight="1"/>
    <row r="21882" s="59" customFormat="1" customHeight="1"/>
    <row r="21883" s="59" customFormat="1" customHeight="1"/>
    <row r="21884" s="59" customFormat="1" customHeight="1"/>
    <row r="21885" s="59" customFormat="1" customHeight="1"/>
    <row r="21886" s="59" customFormat="1" customHeight="1"/>
    <row r="21887" s="59" customFormat="1" customHeight="1"/>
    <row r="21888" s="59" customFormat="1" customHeight="1"/>
    <row r="21889" s="59" customFormat="1" customHeight="1"/>
    <row r="21890" s="59" customFormat="1" customHeight="1"/>
    <row r="21891" s="59" customFormat="1" customHeight="1"/>
    <row r="21892" s="59" customFormat="1" customHeight="1"/>
    <row r="21893" s="59" customFormat="1" customHeight="1"/>
    <row r="21894" s="59" customFormat="1" customHeight="1"/>
    <row r="21895" s="59" customFormat="1" customHeight="1"/>
    <row r="21896" s="59" customFormat="1" customHeight="1"/>
    <row r="21897" s="59" customFormat="1" customHeight="1"/>
    <row r="21898" s="59" customFormat="1" customHeight="1"/>
    <row r="21899" s="59" customFormat="1" customHeight="1"/>
    <row r="21900" s="59" customFormat="1" customHeight="1"/>
    <row r="21901" s="59" customFormat="1" customHeight="1"/>
    <row r="21902" s="59" customFormat="1" customHeight="1"/>
    <row r="21903" s="59" customFormat="1" customHeight="1"/>
    <row r="21904" s="59" customFormat="1" customHeight="1"/>
    <row r="21905" s="59" customFormat="1" customHeight="1"/>
    <row r="21906" s="59" customFormat="1" customHeight="1"/>
    <row r="21907" s="59" customFormat="1" customHeight="1"/>
    <row r="21908" s="59" customFormat="1" customHeight="1"/>
    <row r="21909" s="59" customFormat="1" customHeight="1"/>
    <row r="21910" s="59" customFormat="1" customHeight="1"/>
    <row r="21911" s="59" customFormat="1" customHeight="1"/>
    <row r="21912" s="59" customFormat="1" customHeight="1"/>
    <row r="21913" s="59" customFormat="1" customHeight="1"/>
    <row r="21914" s="59" customFormat="1" customHeight="1"/>
    <row r="21915" s="59" customFormat="1" customHeight="1"/>
    <row r="21916" s="59" customFormat="1" customHeight="1"/>
    <row r="21917" s="59" customFormat="1" customHeight="1"/>
    <row r="21918" s="59" customFormat="1" customHeight="1"/>
    <row r="21919" s="59" customFormat="1" customHeight="1"/>
    <row r="21920" s="59" customFormat="1" customHeight="1"/>
    <row r="21921" s="59" customFormat="1" customHeight="1"/>
    <row r="21922" s="59" customFormat="1" customHeight="1"/>
    <row r="21923" s="59" customFormat="1" customHeight="1"/>
    <row r="21924" s="59" customFormat="1" customHeight="1"/>
    <row r="21925" s="59" customFormat="1" customHeight="1"/>
    <row r="21926" s="59" customFormat="1" customHeight="1"/>
    <row r="21927" s="59" customFormat="1" customHeight="1"/>
    <row r="21928" s="59" customFormat="1" customHeight="1"/>
    <row r="21929" s="59" customFormat="1" customHeight="1"/>
    <row r="21930" s="59" customFormat="1" customHeight="1"/>
    <row r="21931" s="59" customFormat="1" customHeight="1"/>
    <row r="21932" s="59" customFormat="1" customHeight="1"/>
    <row r="21933" s="59" customFormat="1" customHeight="1"/>
    <row r="21934" s="59" customFormat="1" customHeight="1"/>
    <row r="21935" s="59" customFormat="1" customHeight="1"/>
    <row r="21936" s="59" customFormat="1" customHeight="1"/>
    <row r="21937" s="59" customFormat="1" customHeight="1"/>
    <row r="21938" s="59" customFormat="1" customHeight="1"/>
    <row r="21939" s="59" customFormat="1" customHeight="1"/>
    <row r="21940" s="59" customFormat="1" customHeight="1"/>
    <row r="21941" s="59" customFormat="1" customHeight="1"/>
    <row r="21942" s="59" customFormat="1" customHeight="1"/>
    <row r="21943" s="59" customFormat="1" customHeight="1"/>
    <row r="21944" s="59" customFormat="1" customHeight="1"/>
    <row r="21945" s="59" customFormat="1" customHeight="1"/>
    <row r="21946" s="59" customFormat="1" customHeight="1"/>
    <row r="21947" s="59" customFormat="1" customHeight="1"/>
    <row r="21948" s="59" customFormat="1" customHeight="1"/>
    <row r="21949" s="59" customFormat="1" customHeight="1"/>
    <row r="21950" s="59" customFormat="1" customHeight="1"/>
    <row r="21951" s="59" customFormat="1" customHeight="1"/>
    <row r="21952" s="59" customFormat="1" customHeight="1"/>
    <row r="21953" s="59" customFormat="1" customHeight="1"/>
    <row r="21954" s="59" customFormat="1" customHeight="1"/>
    <row r="21955" s="59" customFormat="1" customHeight="1"/>
    <row r="21956" s="59" customFormat="1" customHeight="1"/>
    <row r="21957" s="59" customFormat="1" customHeight="1"/>
    <row r="21958" s="59" customFormat="1" customHeight="1"/>
    <row r="21959" s="59" customFormat="1" customHeight="1"/>
    <row r="21960" s="59" customFormat="1" customHeight="1"/>
    <row r="21961" s="59" customFormat="1" customHeight="1"/>
    <row r="21962" s="59" customFormat="1" customHeight="1"/>
    <row r="21963" s="59" customFormat="1" customHeight="1"/>
    <row r="21964" s="59" customFormat="1" customHeight="1"/>
    <row r="21965" s="59" customFormat="1" customHeight="1"/>
    <row r="21966" s="59" customFormat="1" customHeight="1"/>
    <row r="21967" s="59" customFormat="1" customHeight="1"/>
    <row r="21968" s="59" customFormat="1" customHeight="1"/>
    <row r="21969" s="59" customFormat="1" customHeight="1"/>
    <row r="21970" s="59" customFormat="1" customHeight="1"/>
    <row r="21971" s="59" customFormat="1" customHeight="1"/>
    <row r="21972" s="59" customFormat="1" customHeight="1"/>
    <row r="21973" s="59" customFormat="1" customHeight="1"/>
    <row r="21974" s="59" customFormat="1" customHeight="1"/>
    <row r="21975" s="59" customFormat="1" customHeight="1"/>
    <row r="21976" s="59" customFormat="1" customHeight="1"/>
    <row r="21977" s="59" customFormat="1" customHeight="1"/>
    <row r="21978" s="59" customFormat="1" customHeight="1"/>
    <row r="21979" s="59" customFormat="1" customHeight="1"/>
    <row r="21980" s="59" customFormat="1" customHeight="1"/>
    <row r="21981" s="59" customFormat="1" customHeight="1"/>
    <row r="21982" s="59" customFormat="1" customHeight="1"/>
    <row r="21983" s="59" customFormat="1" customHeight="1"/>
    <row r="21984" s="59" customFormat="1" customHeight="1"/>
    <row r="21985" s="59" customFormat="1" customHeight="1"/>
    <row r="21986" s="59" customFormat="1" customHeight="1"/>
    <row r="21987" s="59" customFormat="1" customHeight="1"/>
    <row r="21988" s="59" customFormat="1" customHeight="1"/>
    <row r="21989" s="59" customFormat="1" customHeight="1"/>
    <row r="21990" s="59" customFormat="1" customHeight="1"/>
    <row r="21991" s="59" customFormat="1" customHeight="1"/>
    <row r="21992" s="59" customFormat="1" customHeight="1"/>
    <row r="21993" s="59" customFormat="1" customHeight="1"/>
    <row r="21994" s="59" customFormat="1" customHeight="1"/>
    <row r="21995" s="59" customFormat="1" customHeight="1"/>
    <row r="21996" s="59" customFormat="1" customHeight="1"/>
    <row r="21997" s="59" customFormat="1" customHeight="1"/>
    <row r="21998" s="59" customFormat="1" customHeight="1"/>
    <row r="21999" s="59" customFormat="1" customHeight="1"/>
    <row r="22000" s="59" customFormat="1" customHeight="1"/>
    <row r="22001" s="59" customFormat="1" customHeight="1"/>
    <row r="22002" s="59" customFormat="1" customHeight="1"/>
    <row r="22003" s="59" customFormat="1" customHeight="1"/>
    <row r="22004" s="59" customFormat="1" customHeight="1"/>
    <row r="22005" s="59" customFormat="1" customHeight="1"/>
    <row r="22006" s="59" customFormat="1" customHeight="1"/>
    <row r="22007" s="59" customFormat="1" customHeight="1"/>
    <row r="22008" s="59" customFormat="1" customHeight="1"/>
    <row r="22009" s="59" customFormat="1" customHeight="1"/>
    <row r="22010" s="59" customFormat="1" customHeight="1"/>
    <row r="22011" s="59" customFormat="1" customHeight="1"/>
    <row r="22012" s="59" customFormat="1" customHeight="1"/>
    <row r="22013" s="59" customFormat="1" customHeight="1"/>
    <row r="22014" s="59" customFormat="1" customHeight="1"/>
    <row r="22015" s="59" customFormat="1" customHeight="1"/>
    <row r="22016" s="59" customFormat="1" customHeight="1"/>
    <row r="22017" s="59" customFormat="1" customHeight="1"/>
    <row r="22018" s="59" customFormat="1" customHeight="1"/>
    <row r="22019" s="59" customFormat="1" customHeight="1"/>
    <row r="22020" s="59" customFormat="1" customHeight="1"/>
    <row r="22021" s="59" customFormat="1" customHeight="1"/>
    <row r="22022" s="59" customFormat="1" customHeight="1"/>
    <row r="22023" s="59" customFormat="1" customHeight="1"/>
    <row r="22024" s="59" customFormat="1" customHeight="1"/>
    <row r="22025" s="59" customFormat="1" customHeight="1"/>
    <row r="22026" s="59" customFormat="1" customHeight="1"/>
    <row r="22027" s="59" customFormat="1" customHeight="1"/>
    <row r="22028" s="59" customFormat="1" customHeight="1"/>
    <row r="22029" s="59" customFormat="1" customHeight="1"/>
    <row r="22030" s="59" customFormat="1" customHeight="1"/>
    <row r="22031" s="59" customFormat="1" customHeight="1"/>
    <row r="22032" s="59" customFormat="1" customHeight="1"/>
    <row r="22033" s="59" customFormat="1" customHeight="1"/>
    <row r="22034" s="59" customFormat="1" customHeight="1"/>
    <row r="22035" s="59" customFormat="1" customHeight="1"/>
    <row r="22036" s="59" customFormat="1" customHeight="1"/>
    <row r="22037" s="59" customFormat="1" customHeight="1"/>
    <row r="22038" s="59" customFormat="1" customHeight="1"/>
    <row r="22039" s="59" customFormat="1" customHeight="1"/>
    <row r="22040" s="59" customFormat="1" customHeight="1"/>
    <row r="22041" s="59" customFormat="1" customHeight="1"/>
    <row r="22042" s="59" customFormat="1" customHeight="1"/>
    <row r="22043" s="59" customFormat="1" customHeight="1"/>
    <row r="22044" s="59" customFormat="1" customHeight="1"/>
    <row r="22045" s="59" customFormat="1" customHeight="1"/>
    <row r="22046" s="59" customFormat="1" customHeight="1"/>
    <row r="22047" s="59" customFormat="1" customHeight="1"/>
    <row r="22048" s="59" customFormat="1" customHeight="1"/>
    <row r="22049" s="59" customFormat="1" customHeight="1"/>
    <row r="22050" s="59" customFormat="1" customHeight="1"/>
    <row r="22051" s="59" customFormat="1" customHeight="1"/>
    <row r="22052" s="59" customFormat="1" customHeight="1"/>
    <row r="22053" s="59" customFormat="1" customHeight="1"/>
    <row r="22054" s="59" customFormat="1" customHeight="1"/>
    <row r="22055" s="59" customFormat="1" customHeight="1"/>
    <row r="22056" s="59" customFormat="1" customHeight="1"/>
    <row r="22057" s="59" customFormat="1" customHeight="1"/>
    <row r="22058" s="59" customFormat="1" customHeight="1"/>
    <row r="22059" s="59" customFormat="1" customHeight="1"/>
    <row r="22060" s="59" customFormat="1" customHeight="1"/>
    <row r="22061" s="59" customFormat="1" customHeight="1"/>
    <row r="22062" s="59" customFormat="1" customHeight="1"/>
    <row r="22063" s="59" customFormat="1" customHeight="1"/>
    <row r="22064" s="59" customFormat="1" customHeight="1"/>
    <row r="22065" s="59" customFormat="1" customHeight="1"/>
    <row r="22066" s="59" customFormat="1" customHeight="1"/>
    <row r="22067" s="59" customFormat="1" customHeight="1"/>
    <row r="22068" s="59" customFormat="1" customHeight="1"/>
    <row r="22069" s="59" customFormat="1" customHeight="1"/>
    <row r="22070" s="59" customFormat="1" customHeight="1"/>
    <row r="22071" s="59" customFormat="1" customHeight="1"/>
    <row r="22072" s="59" customFormat="1" customHeight="1"/>
    <row r="22073" s="59" customFormat="1" customHeight="1"/>
    <row r="22074" s="59" customFormat="1" customHeight="1"/>
    <row r="22075" s="59" customFormat="1" customHeight="1"/>
    <row r="22076" s="59" customFormat="1" customHeight="1"/>
    <row r="22077" s="59" customFormat="1" customHeight="1"/>
    <row r="22078" s="59" customFormat="1" customHeight="1"/>
    <row r="22079" s="59" customFormat="1" customHeight="1"/>
    <row r="22080" s="59" customFormat="1" customHeight="1"/>
    <row r="22081" s="59" customFormat="1" customHeight="1"/>
    <row r="22082" s="59" customFormat="1" customHeight="1"/>
    <row r="22083" s="59" customFormat="1" customHeight="1"/>
    <row r="22084" s="59" customFormat="1" customHeight="1"/>
    <row r="22085" s="59" customFormat="1" customHeight="1"/>
    <row r="22086" s="59" customFormat="1" customHeight="1"/>
    <row r="22087" s="59" customFormat="1" customHeight="1"/>
    <row r="22088" s="59" customFormat="1" customHeight="1"/>
    <row r="22089" s="59" customFormat="1" customHeight="1"/>
    <row r="22090" s="59" customFormat="1" customHeight="1"/>
    <row r="22091" s="59" customFormat="1" customHeight="1"/>
    <row r="22092" s="59" customFormat="1" customHeight="1"/>
    <row r="22093" s="59" customFormat="1" customHeight="1"/>
    <row r="22094" s="59" customFormat="1" customHeight="1"/>
    <row r="22095" s="59" customFormat="1" customHeight="1"/>
    <row r="22096" s="59" customFormat="1" customHeight="1"/>
    <row r="22097" s="59" customFormat="1" customHeight="1"/>
    <row r="22098" s="59" customFormat="1" customHeight="1"/>
    <row r="22099" s="59" customFormat="1" customHeight="1"/>
    <row r="22100" s="59" customFormat="1" customHeight="1"/>
    <row r="22101" s="59" customFormat="1" customHeight="1"/>
    <row r="22102" s="59" customFormat="1" customHeight="1"/>
    <row r="22103" s="59" customFormat="1" customHeight="1"/>
    <row r="22104" s="59" customFormat="1" customHeight="1"/>
    <row r="22105" s="59" customFormat="1" customHeight="1"/>
    <row r="22106" s="59" customFormat="1" customHeight="1"/>
    <row r="22107" s="59" customFormat="1" customHeight="1"/>
    <row r="22108" s="59" customFormat="1" customHeight="1"/>
    <row r="22109" s="59" customFormat="1" customHeight="1"/>
    <row r="22110" s="59" customFormat="1" customHeight="1"/>
    <row r="22111" s="59" customFormat="1" customHeight="1"/>
    <row r="22112" s="59" customFormat="1" customHeight="1"/>
    <row r="22113" s="59" customFormat="1" customHeight="1"/>
    <row r="22114" s="59" customFormat="1" customHeight="1"/>
    <row r="22115" s="59" customFormat="1" customHeight="1"/>
    <row r="22116" s="59" customFormat="1" customHeight="1"/>
    <row r="22117" s="59" customFormat="1" customHeight="1"/>
    <row r="22118" s="59" customFormat="1" customHeight="1"/>
    <row r="22119" s="59" customFormat="1" customHeight="1"/>
    <row r="22120" s="59" customFormat="1" customHeight="1"/>
    <row r="22121" s="59" customFormat="1" customHeight="1"/>
    <row r="22122" s="59" customFormat="1" customHeight="1"/>
    <row r="22123" s="59" customFormat="1" customHeight="1"/>
    <row r="22124" s="59" customFormat="1" customHeight="1"/>
    <row r="22125" s="59" customFormat="1" customHeight="1"/>
    <row r="22126" s="59" customFormat="1" customHeight="1"/>
    <row r="22127" s="59" customFormat="1" customHeight="1"/>
    <row r="22128" s="59" customFormat="1" customHeight="1"/>
    <row r="22129" s="59" customFormat="1" customHeight="1"/>
    <row r="22130" s="59" customFormat="1" customHeight="1"/>
    <row r="22131" s="59" customFormat="1" customHeight="1"/>
    <row r="22132" s="59" customFormat="1" customHeight="1"/>
    <row r="22133" s="59" customFormat="1" customHeight="1"/>
    <row r="22134" s="59" customFormat="1" customHeight="1"/>
    <row r="22135" s="59" customFormat="1" customHeight="1"/>
    <row r="22136" s="59" customFormat="1" customHeight="1"/>
    <row r="22137" s="59" customFormat="1" customHeight="1"/>
    <row r="22138" s="59" customFormat="1" customHeight="1"/>
    <row r="22139" s="59" customFormat="1" customHeight="1"/>
    <row r="22140" s="59" customFormat="1" customHeight="1"/>
    <row r="22141" s="59" customFormat="1" customHeight="1"/>
    <row r="22142" s="59" customFormat="1" customHeight="1"/>
    <row r="22143" s="59" customFormat="1" customHeight="1"/>
    <row r="22144" s="59" customFormat="1" customHeight="1"/>
    <row r="22145" s="59" customFormat="1" customHeight="1"/>
    <row r="22146" s="59" customFormat="1" customHeight="1"/>
    <row r="22147" s="59" customFormat="1" customHeight="1"/>
    <row r="22148" s="59" customFormat="1" customHeight="1"/>
    <row r="22149" s="59" customFormat="1" customHeight="1"/>
    <row r="22150" s="59" customFormat="1" customHeight="1"/>
    <row r="22151" s="59" customFormat="1" customHeight="1"/>
    <row r="22152" s="59" customFormat="1" customHeight="1"/>
    <row r="22153" s="59" customFormat="1" customHeight="1"/>
    <row r="22154" s="59" customFormat="1" customHeight="1"/>
    <row r="22155" s="59" customFormat="1" customHeight="1"/>
    <row r="22156" s="59" customFormat="1" customHeight="1"/>
    <row r="22157" s="59" customFormat="1" customHeight="1"/>
    <row r="22158" s="59" customFormat="1" customHeight="1"/>
    <row r="22159" s="59" customFormat="1" customHeight="1"/>
    <row r="22160" s="59" customFormat="1" customHeight="1"/>
    <row r="22161" s="59" customFormat="1" customHeight="1"/>
    <row r="22162" s="59" customFormat="1" customHeight="1"/>
    <row r="22163" s="59" customFormat="1" customHeight="1"/>
    <row r="22164" s="59" customFormat="1" customHeight="1"/>
    <row r="22165" s="59" customFormat="1" customHeight="1"/>
    <row r="22166" s="59" customFormat="1" customHeight="1"/>
    <row r="22167" s="59" customFormat="1" customHeight="1"/>
    <row r="22168" s="59" customFormat="1" customHeight="1"/>
    <row r="22169" s="59" customFormat="1" customHeight="1"/>
    <row r="22170" s="59" customFormat="1" customHeight="1"/>
    <row r="22171" s="59" customFormat="1" customHeight="1"/>
    <row r="22172" s="59" customFormat="1" customHeight="1"/>
    <row r="22173" s="59" customFormat="1" customHeight="1"/>
    <row r="22174" s="59" customFormat="1" customHeight="1"/>
    <row r="22175" s="59" customFormat="1" customHeight="1"/>
    <row r="22176" s="59" customFormat="1" customHeight="1"/>
    <row r="22177" s="59" customFormat="1" customHeight="1"/>
    <row r="22178" s="59" customFormat="1" customHeight="1"/>
    <row r="22179" s="59" customFormat="1" customHeight="1"/>
    <row r="22180" s="59" customFormat="1" customHeight="1"/>
    <row r="22181" s="59" customFormat="1" customHeight="1"/>
    <row r="22182" s="59" customFormat="1" customHeight="1"/>
    <row r="22183" s="59" customFormat="1" customHeight="1"/>
    <row r="22184" s="59" customFormat="1" customHeight="1"/>
    <row r="22185" s="59" customFormat="1" customHeight="1"/>
    <row r="22186" s="59" customFormat="1" customHeight="1"/>
    <row r="22187" s="59" customFormat="1" customHeight="1"/>
    <row r="22188" s="59" customFormat="1" customHeight="1"/>
    <row r="22189" s="59" customFormat="1" customHeight="1"/>
    <row r="22190" s="59" customFormat="1" customHeight="1"/>
    <row r="22191" s="59" customFormat="1" customHeight="1"/>
    <row r="22192" s="59" customFormat="1" customHeight="1"/>
    <row r="22193" s="59" customFormat="1" customHeight="1"/>
    <row r="22194" s="59" customFormat="1" customHeight="1"/>
    <row r="22195" s="59" customFormat="1" customHeight="1"/>
    <row r="22196" s="59" customFormat="1" customHeight="1"/>
    <row r="22197" s="59" customFormat="1" customHeight="1"/>
    <row r="22198" s="59" customFormat="1" customHeight="1"/>
    <row r="22199" s="59" customFormat="1" customHeight="1"/>
    <row r="22200" s="59" customFormat="1" customHeight="1"/>
    <row r="22201" s="59" customFormat="1" customHeight="1"/>
    <row r="22202" s="59" customFormat="1" customHeight="1"/>
    <row r="22203" s="59" customFormat="1" customHeight="1"/>
    <row r="22204" s="59" customFormat="1" customHeight="1"/>
    <row r="22205" s="59" customFormat="1" customHeight="1"/>
    <row r="22206" s="59" customFormat="1" customHeight="1"/>
    <row r="22207" s="59" customFormat="1" customHeight="1"/>
    <row r="22208" s="59" customFormat="1" customHeight="1"/>
    <row r="22209" s="59" customFormat="1" customHeight="1"/>
    <row r="22210" s="59" customFormat="1" customHeight="1"/>
    <row r="22211" s="59" customFormat="1" customHeight="1"/>
    <row r="22212" s="59" customFormat="1" customHeight="1"/>
    <row r="22213" s="59" customFormat="1" customHeight="1"/>
    <row r="22214" s="59" customFormat="1" customHeight="1"/>
    <row r="22215" s="59" customFormat="1" customHeight="1"/>
    <row r="22216" s="59" customFormat="1" customHeight="1"/>
    <row r="22217" s="59" customFormat="1" customHeight="1"/>
    <row r="22218" s="59" customFormat="1" customHeight="1"/>
    <row r="22219" s="59" customFormat="1" customHeight="1"/>
    <row r="22220" s="59" customFormat="1" customHeight="1"/>
    <row r="22221" s="59" customFormat="1" customHeight="1"/>
    <row r="22222" s="59" customFormat="1" customHeight="1"/>
    <row r="22223" s="59" customFormat="1" customHeight="1"/>
    <row r="22224" s="59" customFormat="1" customHeight="1"/>
    <row r="22225" s="59" customFormat="1" customHeight="1"/>
    <row r="22226" s="59" customFormat="1" customHeight="1"/>
    <row r="22227" s="59" customFormat="1" customHeight="1"/>
    <row r="22228" s="59" customFormat="1" customHeight="1"/>
    <row r="22229" s="59" customFormat="1" customHeight="1"/>
    <row r="22230" s="59" customFormat="1" customHeight="1"/>
    <row r="22231" s="59" customFormat="1" customHeight="1"/>
    <row r="22232" s="59" customFormat="1" customHeight="1"/>
    <row r="22233" s="59" customFormat="1" customHeight="1"/>
    <row r="22234" s="59" customFormat="1" customHeight="1"/>
    <row r="22235" s="59" customFormat="1" customHeight="1"/>
    <row r="22236" s="59" customFormat="1" customHeight="1"/>
    <row r="22237" s="59" customFormat="1" customHeight="1"/>
    <row r="22238" s="59" customFormat="1" customHeight="1"/>
    <row r="22239" s="59" customFormat="1" customHeight="1"/>
    <row r="22240" s="59" customFormat="1" customHeight="1"/>
    <row r="22241" s="59" customFormat="1" customHeight="1"/>
    <row r="22242" s="59" customFormat="1" customHeight="1"/>
    <row r="22243" s="59" customFormat="1" customHeight="1"/>
    <row r="22244" s="59" customFormat="1" customHeight="1"/>
    <row r="22245" s="59" customFormat="1" customHeight="1"/>
    <row r="22246" s="59" customFormat="1" customHeight="1"/>
    <row r="22247" s="59" customFormat="1" customHeight="1"/>
    <row r="22248" s="59" customFormat="1" customHeight="1"/>
    <row r="22249" s="59" customFormat="1" customHeight="1"/>
    <row r="22250" s="59" customFormat="1" customHeight="1"/>
    <row r="22251" s="59" customFormat="1" customHeight="1"/>
    <row r="22252" s="59" customFormat="1" customHeight="1"/>
    <row r="22253" s="59" customFormat="1" customHeight="1"/>
    <row r="22254" s="59" customFormat="1" customHeight="1"/>
    <row r="22255" s="59" customFormat="1" customHeight="1"/>
    <row r="22256" s="59" customFormat="1" customHeight="1"/>
    <row r="22257" s="59" customFormat="1" customHeight="1"/>
    <row r="22258" s="59" customFormat="1" customHeight="1"/>
    <row r="22259" s="59" customFormat="1" customHeight="1"/>
    <row r="22260" s="59" customFormat="1" customHeight="1"/>
    <row r="22261" s="59" customFormat="1" customHeight="1"/>
    <row r="22262" s="59" customFormat="1" customHeight="1"/>
    <row r="22263" s="59" customFormat="1" customHeight="1"/>
    <row r="22264" s="59" customFormat="1" customHeight="1"/>
    <row r="22265" s="59" customFormat="1" customHeight="1"/>
    <row r="22266" s="59" customFormat="1" customHeight="1"/>
    <row r="22267" s="59" customFormat="1" customHeight="1"/>
    <row r="22268" s="59" customFormat="1" customHeight="1"/>
    <row r="22269" s="59" customFormat="1" customHeight="1"/>
    <row r="22270" s="59" customFormat="1" customHeight="1"/>
    <row r="22271" s="59" customFormat="1" customHeight="1"/>
    <row r="22272" s="59" customFormat="1" customHeight="1"/>
    <row r="22273" s="59" customFormat="1" customHeight="1"/>
    <row r="22274" s="59" customFormat="1" customHeight="1"/>
    <row r="22275" s="59" customFormat="1" customHeight="1"/>
    <row r="22276" s="59" customFormat="1" customHeight="1"/>
    <row r="22277" s="59" customFormat="1" customHeight="1"/>
    <row r="22278" s="59" customFormat="1" customHeight="1"/>
    <row r="22279" s="59" customFormat="1" customHeight="1"/>
    <row r="22280" s="59" customFormat="1" customHeight="1"/>
    <row r="22281" s="59" customFormat="1" customHeight="1"/>
    <row r="22282" s="59" customFormat="1" customHeight="1"/>
    <row r="22283" s="59" customFormat="1" customHeight="1"/>
    <row r="22284" s="59" customFormat="1" customHeight="1"/>
    <row r="22285" s="59" customFormat="1" customHeight="1"/>
    <row r="22286" s="59" customFormat="1" customHeight="1"/>
    <row r="22287" s="59" customFormat="1" customHeight="1"/>
    <row r="22288" s="59" customFormat="1" customHeight="1"/>
    <row r="22289" s="59" customFormat="1" customHeight="1"/>
    <row r="22290" s="59" customFormat="1" customHeight="1"/>
    <row r="22291" s="59" customFormat="1" customHeight="1"/>
    <row r="22292" s="59" customFormat="1" customHeight="1"/>
    <row r="22293" s="59" customFormat="1" customHeight="1"/>
    <row r="22294" s="59" customFormat="1" customHeight="1"/>
    <row r="22295" s="59" customFormat="1" customHeight="1"/>
    <row r="22296" s="59" customFormat="1" customHeight="1"/>
    <row r="22297" s="59" customFormat="1" customHeight="1"/>
    <row r="22298" s="59" customFormat="1" customHeight="1"/>
    <row r="22299" s="59" customFormat="1" customHeight="1"/>
    <row r="22300" s="59" customFormat="1" customHeight="1"/>
    <row r="22301" s="59" customFormat="1" customHeight="1"/>
    <row r="22302" s="59" customFormat="1" customHeight="1"/>
    <row r="22303" s="59" customFormat="1" customHeight="1"/>
    <row r="22304" s="59" customFormat="1" customHeight="1"/>
    <row r="22305" s="59" customFormat="1" customHeight="1"/>
    <row r="22306" s="59" customFormat="1" customHeight="1"/>
    <row r="22307" s="59" customFormat="1" customHeight="1"/>
    <row r="22308" s="59" customFormat="1" customHeight="1"/>
    <row r="22309" s="59" customFormat="1" customHeight="1"/>
    <row r="22310" s="59" customFormat="1" customHeight="1"/>
    <row r="22311" s="59" customFormat="1" customHeight="1"/>
    <row r="22312" s="59" customFormat="1" customHeight="1"/>
    <row r="22313" s="59" customFormat="1" customHeight="1"/>
    <row r="22314" s="59" customFormat="1" customHeight="1"/>
    <row r="22315" s="59" customFormat="1" customHeight="1"/>
    <row r="22316" s="59" customFormat="1" customHeight="1"/>
    <row r="22317" s="59" customFormat="1" customHeight="1"/>
    <row r="22318" s="59" customFormat="1" customHeight="1"/>
    <row r="22319" s="59" customFormat="1" customHeight="1"/>
    <row r="22320" s="59" customFormat="1" customHeight="1"/>
    <row r="22321" s="59" customFormat="1" customHeight="1"/>
    <row r="22322" s="59" customFormat="1" customHeight="1"/>
    <row r="22323" s="59" customFormat="1" customHeight="1"/>
    <row r="22324" s="59" customFormat="1" customHeight="1"/>
    <row r="22325" s="59" customFormat="1" customHeight="1"/>
    <row r="22326" s="59" customFormat="1" customHeight="1"/>
    <row r="22327" s="59" customFormat="1" customHeight="1"/>
    <row r="22328" s="59" customFormat="1" customHeight="1"/>
    <row r="22329" s="59" customFormat="1" customHeight="1"/>
    <row r="22330" s="59" customFormat="1" customHeight="1"/>
    <row r="22331" s="59" customFormat="1" customHeight="1"/>
    <row r="22332" s="59" customFormat="1" customHeight="1"/>
    <row r="22333" s="59" customFormat="1" customHeight="1"/>
    <row r="22334" s="59" customFormat="1" customHeight="1"/>
    <row r="22335" s="59" customFormat="1" customHeight="1"/>
    <row r="22336" s="59" customFormat="1" customHeight="1"/>
    <row r="22337" s="59" customFormat="1" customHeight="1"/>
    <row r="22338" s="59" customFormat="1" customHeight="1"/>
    <row r="22339" s="59" customFormat="1" customHeight="1"/>
    <row r="22340" s="59" customFormat="1" customHeight="1"/>
    <row r="22341" s="59" customFormat="1" customHeight="1"/>
    <row r="22342" s="59" customFormat="1" customHeight="1"/>
    <row r="22343" s="59" customFormat="1" customHeight="1"/>
    <row r="22344" s="59" customFormat="1" customHeight="1"/>
    <row r="22345" s="59" customFormat="1" customHeight="1"/>
    <row r="22346" s="59" customFormat="1" customHeight="1"/>
    <row r="22347" s="59" customFormat="1" customHeight="1"/>
    <row r="22348" s="59" customFormat="1" customHeight="1"/>
    <row r="22349" s="59" customFormat="1" customHeight="1"/>
    <row r="22350" s="59" customFormat="1" customHeight="1"/>
    <row r="22351" s="59" customFormat="1" customHeight="1"/>
    <row r="22352" s="59" customFormat="1" customHeight="1"/>
    <row r="22353" s="59" customFormat="1" customHeight="1"/>
    <row r="22354" s="59" customFormat="1" customHeight="1"/>
    <row r="22355" s="59" customFormat="1" customHeight="1"/>
    <row r="22356" s="59" customFormat="1" customHeight="1"/>
    <row r="22357" s="59" customFormat="1" customHeight="1"/>
    <row r="22358" s="59" customFormat="1" customHeight="1"/>
    <row r="22359" s="59" customFormat="1" customHeight="1"/>
    <row r="22360" s="59" customFormat="1" customHeight="1"/>
    <row r="22361" s="59" customFormat="1" customHeight="1"/>
    <row r="22362" s="59" customFormat="1" customHeight="1"/>
    <row r="22363" s="59" customFormat="1" customHeight="1"/>
    <row r="22364" s="59" customFormat="1" customHeight="1"/>
    <row r="22365" s="59" customFormat="1" customHeight="1"/>
    <row r="22366" s="59" customFormat="1" customHeight="1"/>
    <row r="22367" s="59" customFormat="1" customHeight="1"/>
    <row r="22368" s="59" customFormat="1" customHeight="1"/>
    <row r="22369" s="59" customFormat="1" customHeight="1"/>
    <row r="22370" s="59" customFormat="1" customHeight="1"/>
    <row r="22371" s="59" customFormat="1" customHeight="1"/>
    <row r="22372" s="59" customFormat="1" customHeight="1"/>
    <row r="22373" s="59" customFormat="1" customHeight="1"/>
    <row r="22374" s="59" customFormat="1" customHeight="1"/>
    <row r="22375" s="59" customFormat="1" customHeight="1"/>
    <row r="22376" s="59" customFormat="1" customHeight="1"/>
    <row r="22377" s="59" customFormat="1" customHeight="1"/>
    <row r="22378" s="59" customFormat="1" customHeight="1"/>
    <row r="22379" s="59" customFormat="1" customHeight="1"/>
    <row r="22380" s="59" customFormat="1" customHeight="1"/>
    <row r="22381" s="59" customFormat="1" customHeight="1"/>
    <row r="22382" s="59" customFormat="1" customHeight="1"/>
    <row r="22383" s="59" customFormat="1" customHeight="1"/>
    <row r="22384" s="59" customFormat="1" customHeight="1"/>
    <row r="22385" s="59" customFormat="1" customHeight="1"/>
    <row r="22386" s="59" customFormat="1" customHeight="1"/>
    <row r="22387" s="59" customFormat="1" customHeight="1"/>
    <row r="22388" s="59" customFormat="1" customHeight="1"/>
    <row r="22389" s="59" customFormat="1" customHeight="1"/>
    <row r="22390" s="59" customFormat="1" customHeight="1"/>
    <row r="22391" s="59" customFormat="1" customHeight="1"/>
    <row r="22392" s="59" customFormat="1" customHeight="1"/>
    <row r="22393" s="59" customFormat="1" customHeight="1"/>
    <row r="22394" s="59" customFormat="1" customHeight="1"/>
    <row r="22395" s="59" customFormat="1" customHeight="1"/>
    <row r="22396" s="59" customFormat="1" customHeight="1"/>
    <row r="22397" s="59" customFormat="1" customHeight="1"/>
    <row r="22398" s="59" customFormat="1" customHeight="1"/>
    <row r="22399" s="59" customFormat="1" customHeight="1"/>
    <row r="22400" s="59" customFormat="1" customHeight="1"/>
    <row r="22401" s="59" customFormat="1" customHeight="1"/>
    <row r="22402" s="59" customFormat="1" customHeight="1"/>
    <row r="22403" s="59" customFormat="1" customHeight="1"/>
    <row r="22404" s="59" customFormat="1" customHeight="1"/>
    <row r="22405" s="59" customFormat="1" customHeight="1"/>
    <row r="22406" s="59" customFormat="1" customHeight="1"/>
    <row r="22407" s="59" customFormat="1" customHeight="1"/>
    <row r="22408" s="59" customFormat="1" customHeight="1"/>
    <row r="22409" s="59" customFormat="1" customHeight="1"/>
    <row r="22410" s="59" customFormat="1" customHeight="1"/>
    <row r="22411" s="59" customFormat="1" customHeight="1"/>
    <row r="22412" s="59" customFormat="1" customHeight="1"/>
    <row r="22413" s="59" customFormat="1" customHeight="1"/>
    <row r="22414" s="59" customFormat="1" customHeight="1"/>
    <row r="22415" s="59" customFormat="1" customHeight="1"/>
    <row r="22416" s="59" customFormat="1" customHeight="1"/>
    <row r="22417" s="59" customFormat="1" customHeight="1"/>
    <row r="22418" s="59" customFormat="1" customHeight="1"/>
    <row r="22419" s="59" customFormat="1" customHeight="1"/>
    <row r="22420" s="59" customFormat="1" customHeight="1"/>
    <row r="22421" s="59" customFormat="1" customHeight="1"/>
    <row r="22422" s="59" customFormat="1" customHeight="1"/>
    <row r="22423" s="59" customFormat="1" customHeight="1"/>
    <row r="22424" s="59" customFormat="1" customHeight="1"/>
    <row r="22425" s="59" customFormat="1" customHeight="1"/>
    <row r="22426" s="59" customFormat="1" customHeight="1"/>
    <row r="22427" s="59" customFormat="1" customHeight="1"/>
    <row r="22428" s="59" customFormat="1" customHeight="1"/>
    <row r="22429" s="59" customFormat="1" customHeight="1"/>
    <row r="22430" s="59" customFormat="1" customHeight="1"/>
    <row r="22431" s="59" customFormat="1" customHeight="1"/>
    <row r="22432" s="59" customFormat="1" customHeight="1"/>
    <row r="22433" s="59" customFormat="1" customHeight="1"/>
    <row r="22434" s="59" customFormat="1" customHeight="1"/>
    <row r="22435" s="59" customFormat="1" customHeight="1"/>
    <row r="22436" s="59" customFormat="1" customHeight="1"/>
    <row r="22437" s="59" customFormat="1" customHeight="1"/>
    <row r="22438" s="59" customFormat="1" customHeight="1"/>
    <row r="22439" s="59" customFormat="1" customHeight="1"/>
    <row r="22440" s="59" customFormat="1" customHeight="1"/>
    <row r="22441" s="59" customFormat="1" customHeight="1"/>
    <row r="22442" s="59" customFormat="1" customHeight="1"/>
    <row r="22443" s="59" customFormat="1" customHeight="1"/>
    <row r="22444" s="59" customFormat="1" customHeight="1"/>
    <row r="22445" s="59" customFormat="1" customHeight="1"/>
    <row r="22446" s="59" customFormat="1" customHeight="1"/>
    <row r="22447" s="59" customFormat="1" customHeight="1"/>
    <row r="22448" s="59" customFormat="1" customHeight="1"/>
    <row r="22449" s="59" customFormat="1" customHeight="1"/>
    <row r="22450" s="59" customFormat="1" customHeight="1"/>
    <row r="22451" s="59" customFormat="1" customHeight="1"/>
    <row r="22452" s="59" customFormat="1" customHeight="1"/>
    <row r="22453" s="59" customFormat="1" customHeight="1"/>
    <row r="22454" s="59" customFormat="1" customHeight="1"/>
    <row r="22455" s="59" customFormat="1" customHeight="1"/>
    <row r="22456" s="59" customFormat="1" customHeight="1"/>
    <row r="22457" s="59" customFormat="1" customHeight="1"/>
    <row r="22458" s="59" customFormat="1" customHeight="1"/>
    <row r="22459" s="59" customFormat="1" customHeight="1"/>
    <row r="22460" s="59" customFormat="1" customHeight="1"/>
    <row r="22461" s="59" customFormat="1" customHeight="1"/>
    <row r="22462" s="59" customFormat="1" customHeight="1"/>
    <row r="22463" s="59" customFormat="1" customHeight="1"/>
    <row r="22464" s="59" customFormat="1" customHeight="1"/>
    <row r="22465" s="59" customFormat="1" customHeight="1"/>
    <row r="22466" s="59" customFormat="1" customHeight="1"/>
    <row r="22467" s="59" customFormat="1" customHeight="1"/>
    <row r="22468" s="59" customFormat="1" customHeight="1"/>
    <row r="22469" s="59" customFormat="1" customHeight="1"/>
    <row r="22470" s="59" customFormat="1" customHeight="1"/>
    <row r="22471" s="59" customFormat="1" customHeight="1"/>
    <row r="22472" s="59" customFormat="1" customHeight="1"/>
    <row r="22473" s="59" customFormat="1" customHeight="1"/>
    <row r="22474" s="59" customFormat="1" customHeight="1"/>
    <row r="22475" s="59" customFormat="1" customHeight="1"/>
    <row r="22476" s="59" customFormat="1" customHeight="1"/>
    <row r="22477" s="59" customFormat="1" customHeight="1"/>
    <row r="22478" s="59" customFormat="1" customHeight="1"/>
    <row r="22479" s="59" customFormat="1" customHeight="1"/>
    <row r="22480" s="59" customFormat="1" customHeight="1"/>
    <row r="22481" s="59" customFormat="1" customHeight="1"/>
    <row r="22482" s="59" customFormat="1" customHeight="1"/>
    <row r="22483" s="59" customFormat="1" customHeight="1"/>
    <row r="22484" s="59" customFormat="1" customHeight="1"/>
    <row r="22485" s="59" customFormat="1" customHeight="1"/>
    <row r="22486" s="59" customFormat="1" customHeight="1"/>
    <row r="22487" s="59" customFormat="1" customHeight="1"/>
    <row r="22488" s="59" customFormat="1" customHeight="1"/>
    <row r="22489" s="59" customFormat="1" customHeight="1"/>
    <row r="22490" s="59" customFormat="1" customHeight="1"/>
    <row r="22491" s="59" customFormat="1" customHeight="1"/>
    <row r="22492" s="59" customFormat="1" customHeight="1"/>
    <row r="22493" s="59" customFormat="1" customHeight="1"/>
    <row r="22494" s="59" customFormat="1" customHeight="1"/>
    <row r="22495" s="59" customFormat="1" customHeight="1"/>
    <row r="22496" s="59" customFormat="1" customHeight="1"/>
    <row r="22497" s="59" customFormat="1" customHeight="1"/>
    <row r="22498" s="59" customFormat="1" customHeight="1"/>
    <row r="22499" s="59" customFormat="1" customHeight="1"/>
    <row r="22500" s="59" customFormat="1" customHeight="1"/>
    <row r="22501" s="59" customFormat="1" customHeight="1"/>
    <row r="22502" s="59" customFormat="1" customHeight="1"/>
    <row r="22503" s="59" customFormat="1" customHeight="1"/>
    <row r="22504" s="59" customFormat="1" customHeight="1"/>
    <row r="22505" s="59" customFormat="1" customHeight="1"/>
    <row r="22506" s="59" customFormat="1" customHeight="1"/>
    <row r="22507" s="59" customFormat="1" customHeight="1"/>
    <row r="22508" s="59" customFormat="1" customHeight="1"/>
    <row r="22509" s="59" customFormat="1" customHeight="1"/>
    <row r="22510" s="59" customFormat="1" customHeight="1"/>
    <row r="22511" s="59" customFormat="1" customHeight="1"/>
    <row r="22512" s="59" customFormat="1" customHeight="1"/>
    <row r="22513" s="59" customFormat="1" customHeight="1"/>
    <row r="22514" s="59" customFormat="1" customHeight="1"/>
    <row r="22515" s="59" customFormat="1" customHeight="1"/>
    <row r="22516" s="59" customFormat="1" customHeight="1"/>
    <row r="22517" s="59" customFormat="1" customHeight="1"/>
    <row r="22518" s="59" customFormat="1" customHeight="1"/>
    <row r="22519" s="59" customFormat="1" customHeight="1"/>
    <row r="22520" s="59" customFormat="1" customHeight="1"/>
    <row r="22521" s="59" customFormat="1" customHeight="1"/>
    <row r="22522" s="59" customFormat="1" customHeight="1"/>
    <row r="22523" s="59" customFormat="1" customHeight="1"/>
    <row r="22524" s="59" customFormat="1" customHeight="1"/>
    <row r="22525" s="59" customFormat="1" customHeight="1"/>
    <row r="22526" s="59" customFormat="1" customHeight="1"/>
    <row r="22527" s="59" customFormat="1" customHeight="1"/>
    <row r="22528" s="59" customFormat="1" customHeight="1"/>
    <row r="22529" s="59" customFormat="1" customHeight="1"/>
    <row r="22530" s="59" customFormat="1" customHeight="1"/>
    <row r="22531" s="59" customFormat="1" customHeight="1"/>
    <row r="22532" s="59" customFormat="1" customHeight="1"/>
    <row r="22533" s="59" customFormat="1" customHeight="1"/>
    <row r="22534" s="59" customFormat="1" customHeight="1"/>
    <row r="22535" s="59" customFormat="1" customHeight="1"/>
    <row r="22536" s="59" customFormat="1" customHeight="1"/>
    <row r="22537" s="59" customFormat="1" customHeight="1"/>
    <row r="22538" s="59" customFormat="1" customHeight="1"/>
    <row r="22539" s="59" customFormat="1" customHeight="1"/>
    <row r="22540" s="59" customFormat="1" customHeight="1"/>
    <row r="22541" s="59" customFormat="1" customHeight="1"/>
    <row r="22542" s="59" customFormat="1" customHeight="1"/>
    <row r="22543" s="59" customFormat="1" customHeight="1"/>
    <row r="22544" s="59" customFormat="1" customHeight="1"/>
    <row r="22545" s="59" customFormat="1" customHeight="1"/>
    <row r="22546" s="59" customFormat="1" customHeight="1"/>
    <row r="22547" s="59" customFormat="1" customHeight="1"/>
    <row r="22548" s="59" customFormat="1" customHeight="1"/>
    <row r="22549" s="59" customFormat="1" customHeight="1"/>
    <row r="22550" s="59" customFormat="1" customHeight="1"/>
    <row r="22551" s="59" customFormat="1" customHeight="1"/>
    <row r="22552" s="59" customFormat="1" customHeight="1"/>
    <row r="22553" s="59" customFormat="1" customHeight="1"/>
    <row r="22554" s="59" customFormat="1" customHeight="1"/>
    <row r="22555" s="59" customFormat="1" customHeight="1"/>
    <row r="22556" s="59" customFormat="1" customHeight="1"/>
    <row r="22557" s="59" customFormat="1" customHeight="1"/>
    <row r="22558" s="59" customFormat="1" customHeight="1"/>
    <row r="22559" s="59" customFormat="1" customHeight="1"/>
    <row r="22560" s="59" customFormat="1" customHeight="1"/>
    <row r="22561" s="59" customFormat="1" customHeight="1"/>
    <row r="22562" s="59" customFormat="1" customHeight="1"/>
    <row r="22563" s="59" customFormat="1" customHeight="1"/>
    <row r="22564" s="59" customFormat="1" customHeight="1"/>
    <row r="22565" s="59" customFormat="1" customHeight="1"/>
    <row r="22566" s="59" customFormat="1" customHeight="1"/>
    <row r="22567" s="59" customFormat="1" customHeight="1"/>
    <row r="22568" s="59" customFormat="1" customHeight="1"/>
    <row r="22569" s="59" customFormat="1" customHeight="1"/>
    <row r="22570" s="59" customFormat="1" customHeight="1"/>
    <row r="22571" s="59" customFormat="1" customHeight="1"/>
    <row r="22572" s="59" customFormat="1" customHeight="1"/>
    <row r="22573" s="59" customFormat="1" customHeight="1"/>
    <row r="22574" s="59" customFormat="1" customHeight="1"/>
    <row r="22575" s="59" customFormat="1" customHeight="1"/>
    <row r="22576" s="59" customFormat="1" customHeight="1"/>
    <row r="22577" s="59" customFormat="1" customHeight="1"/>
    <row r="22578" s="59" customFormat="1" customHeight="1"/>
    <row r="22579" s="59" customFormat="1" customHeight="1"/>
    <row r="22580" s="59" customFormat="1" customHeight="1"/>
    <row r="22581" s="59" customFormat="1" customHeight="1"/>
    <row r="22582" s="59" customFormat="1" customHeight="1"/>
    <row r="22583" s="59" customFormat="1" customHeight="1"/>
    <row r="22584" s="59" customFormat="1" customHeight="1"/>
    <row r="22585" s="59" customFormat="1" customHeight="1"/>
    <row r="22586" s="59" customFormat="1" customHeight="1"/>
    <row r="22587" s="59" customFormat="1" customHeight="1"/>
    <row r="22588" s="59" customFormat="1" customHeight="1"/>
    <row r="22589" s="59" customFormat="1" customHeight="1"/>
    <row r="22590" s="59" customFormat="1" customHeight="1"/>
    <row r="22591" s="59" customFormat="1" customHeight="1"/>
    <row r="22592" s="59" customFormat="1" customHeight="1"/>
    <row r="22593" s="59" customFormat="1" customHeight="1"/>
    <row r="22594" s="59" customFormat="1" customHeight="1"/>
    <row r="22595" s="59" customFormat="1" customHeight="1"/>
    <row r="22596" s="59" customFormat="1" customHeight="1"/>
    <row r="22597" s="59" customFormat="1" customHeight="1"/>
    <row r="22598" s="59" customFormat="1" customHeight="1"/>
    <row r="22599" s="59" customFormat="1" customHeight="1"/>
    <row r="22600" s="59" customFormat="1" customHeight="1"/>
    <row r="22601" s="59" customFormat="1" customHeight="1"/>
    <row r="22602" s="59" customFormat="1" customHeight="1"/>
    <row r="22603" s="59" customFormat="1" customHeight="1"/>
    <row r="22604" s="59" customFormat="1" customHeight="1"/>
    <row r="22605" s="59" customFormat="1" customHeight="1"/>
    <row r="22606" s="59" customFormat="1" customHeight="1"/>
    <row r="22607" s="59" customFormat="1" customHeight="1"/>
    <row r="22608" s="59" customFormat="1" customHeight="1"/>
    <row r="22609" s="59" customFormat="1" customHeight="1"/>
    <row r="22610" s="59" customFormat="1" customHeight="1"/>
    <row r="22611" s="59" customFormat="1" customHeight="1"/>
    <row r="22612" s="59" customFormat="1" customHeight="1"/>
    <row r="22613" s="59" customFormat="1" customHeight="1"/>
    <row r="22614" s="59" customFormat="1" customHeight="1"/>
    <row r="22615" s="59" customFormat="1" customHeight="1"/>
    <row r="22616" s="59" customFormat="1" customHeight="1"/>
    <row r="22617" s="59" customFormat="1" customHeight="1"/>
    <row r="22618" s="59" customFormat="1" customHeight="1"/>
    <row r="22619" s="59" customFormat="1" customHeight="1"/>
    <row r="22620" s="59" customFormat="1" customHeight="1"/>
    <row r="22621" s="59" customFormat="1" customHeight="1"/>
    <row r="22622" s="59" customFormat="1" customHeight="1"/>
    <row r="22623" s="59" customFormat="1" customHeight="1"/>
    <row r="22624" s="59" customFormat="1" customHeight="1"/>
    <row r="22625" s="59" customFormat="1" customHeight="1"/>
    <row r="22626" s="59" customFormat="1" customHeight="1"/>
    <row r="22627" s="59" customFormat="1" customHeight="1"/>
    <row r="22628" s="59" customFormat="1" customHeight="1"/>
    <row r="22629" s="59" customFormat="1" customHeight="1"/>
    <row r="22630" s="59" customFormat="1" customHeight="1"/>
    <row r="22631" s="59" customFormat="1" customHeight="1"/>
    <row r="22632" s="59" customFormat="1" customHeight="1"/>
    <row r="22633" s="59" customFormat="1" customHeight="1"/>
    <row r="22634" s="59" customFormat="1" customHeight="1"/>
    <row r="22635" s="59" customFormat="1" customHeight="1"/>
    <row r="22636" s="59" customFormat="1" customHeight="1"/>
    <row r="22637" s="59" customFormat="1" customHeight="1"/>
    <row r="22638" s="59" customFormat="1" customHeight="1"/>
    <row r="22639" s="59" customFormat="1" customHeight="1"/>
    <row r="22640" s="59" customFormat="1" customHeight="1"/>
    <row r="22641" s="59" customFormat="1" customHeight="1"/>
    <row r="22642" s="59" customFormat="1" customHeight="1"/>
    <row r="22643" s="59" customFormat="1" customHeight="1"/>
    <row r="22644" s="59" customFormat="1" customHeight="1"/>
    <row r="22645" s="59" customFormat="1" customHeight="1"/>
    <row r="22646" s="59" customFormat="1" customHeight="1"/>
    <row r="22647" s="59" customFormat="1" customHeight="1"/>
    <row r="22648" s="59" customFormat="1" customHeight="1"/>
    <row r="22649" s="59" customFormat="1" customHeight="1"/>
    <row r="22650" s="59" customFormat="1" customHeight="1"/>
    <row r="22651" s="59" customFormat="1" customHeight="1"/>
    <row r="22652" s="59" customFormat="1" customHeight="1"/>
    <row r="22653" s="59" customFormat="1" customHeight="1"/>
    <row r="22654" s="59" customFormat="1" customHeight="1"/>
    <row r="22655" s="59" customFormat="1" customHeight="1"/>
    <row r="22656" s="59" customFormat="1" customHeight="1"/>
    <row r="22657" s="59" customFormat="1" customHeight="1"/>
    <row r="22658" s="59" customFormat="1" customHeight="1"/>
    <row r="22659" s="59" customFormat="1" customHeight="1"/>
    <row r="22660" s="59" customFormat="1" customHeight="1"/>
    <row r="22661" s="59" customFormat="1" customHeight="1"/>
    <row r="22662" s="59" customFormat="1" customHeight="1"/>
    <row r="22663" s="59" customFormat="1" customHeight="1"/>
    <row r="22664" s="59" customFormat="1" customHeight="1"/>
    <row r="22665" s="59" customFormat="1" customHeight="1"/>
    <row r="22666" s="59" customFormat="1" customHeight="1"/>
    <row r="22667" s="59" customFormat="1" customHeight="1"/>
    <row r="22668" s="59" customFormat="1" customHeight="1"/>
    <row r="22669" s="59" customFormat="1" customHeight="1"/>
    <row r="22670" s="59" customFormat="1" customHeight="1"/>
    <row r="22671" s="59" customFormat="1" customHeight="1"/>
    <row r="22672" s="59" customFormat="1" customHeight="1"/>
    <row r="22673" s="59" customFormat="1" customHeight="1"/>
    <row r="22674" s="59" customFormat="1" customHeight="1"/>
    <row r="22675" s="59" customFormat="1" customHeight="1"/>
    <row r="22676" s="59" customFormat="1" customHeight="1"/>
    <row r="22677" s="59" customFormat="1" customHeight="1"/>
    <row r="22678" s="59" customFormat="1" customHeight="1"/>
    <row r="22679" s="59" customFormat="1" customHeight="1"/>
    <row r="22680" s="59" customFormat="1" customHeight="1"/>
    <row r="22681" s="59" customFormat="1" customHeight="1"/>
    <row r="22682" s="59" customFormat="1" customHeight="1"/>
    <row r="22683" s="59" customFormat="1" customHeight="1"/>
    <row r="22684" s="59" customFormat="1" customHeight="1"/>
    <row r="22685" s="59" customFormat="1" customHeight="1"/>
    <row r="22686" s="59" customFormat="1" customHeight="1"/>
    <row r="22687" s="59" customFormat="1" customHeight="1"/>
    <row r="22688" s="59" customFormat="1" customHeight="1"/>
    <row r="22689" s="59" customFormat="1" customHeight="1"/>
    <row r="22690" s="59" customFormat="1" customHeight="1"/>
    <row r="22691" s="59" customFormat="1" customHeight="1"/>
    <row r="22692" s="59" customFormat="1" customHeight="1"/>
    <row r="22693" s="59" customFormat="1" customHeight="1"/>
    <row r="22694" s="59" customFormat="1" customHeight="1"/>
    <row r="22695" s="59" customFormat="1" customHeight="1"/>
    <row r="22696" s="59" customFormat="1" customHeight="1"/>
    <row r="22697" s="59" customFormat="1" customHeight="1"/>
    <row r="22698" s="59" customFormat="1" customHeight="1"/>
    <row r="22699" s="59" customFormat="1" customHeight="1"/>
    <row r="22700" s="59" customFormat="1" customHeight="1"/>
    <row r="22701" s="59" customFormat="1" customHeight="1"/>
    <row r="22702" s="59" customFormat="1" customHeight="1"/>
    <row r="22703" s="59" customFormat="1" customHeight="1"/>
    <row r="22704" s="59" customFormat="1" customHeight="1"/>
    <row r="22705" s="59" customFormat="1" customHeight="1"/>
    <row r="22706" s="59" customFormat="1" customHeight="1"/>
    <row r="22707" s="59" customFormat="1" customHeight="1"/>
    <row r="22708" s="59" customFormat="1" customHeight="1"/>
    <row r="22709" s="59" customFormat="1" customHeight="1"/>
    <row r="22710" s="59" customFormat="1" customHeight="1"/>
    <row r="22711" s="59" customFormat="1" customHeight="1"/>
    <row r="22712" s="59" customFormat="1" customHeight="1"/>
    <row r="22713" s="59" customFormat="1" customHeight="1"/>
    <row r="22714" s="59" customFormat="1" customHeight="1"/>
    <row r="22715" s="59" customFormat="1" customHeight="1"/>
    <row r="22716" s="59" customFormat="1" customHeight="1"/>
    <row r="22717" s="59" customFormat="1" customHeight="1"/>
    <row r="22718" s="59" customFormat="1" customHeight="1"/>
    <row r="22719" s="59" customFormat="1" customHeight="1"/>
    <row r="22720" s="59" customFormat="1" customHeight="1"/>
    <row r="22721" s="59" customFormat="1" customHeight="1"/>
    <row r="22722" s="59" customFormat="1" customHeight="1"/>
    <row r="22723" s="59" customFormat="1" customHeight="1"/>
    <row r="22724" s="59" customFormat="1" customHeight="1"/>
    <row r="22725" s="59" customFormat="1" customHeight="1"/>
    <row r="22726" s="59" customFormat="1" customHeight="1"/>
    <row r="22727" s="59" customFormat="1" customHeight="1"/>
    <row r="22728" s="59" customFormat="1" customHeight="1"/>
    <row r="22729" s="59" customFormat="1" customHeight="1"/>
    <row r="22730" s="59" customFormat="1" customHeight="1"/>
    <row r="22731" s="59" customFormat="1" customHeight="1"/>
    <row r="22732" s="59" customFormat="1" customHeight="1"/>
    <row r="22733" s="59" customFormat="1" customHeight="1"/>
    <row r="22734" s="59" customFormat="1" customHeight="1"/>
    <row r="22735" s="59" customFormat="1" customHeight="1"/>
    <row r="22736" s="59" customFormat="1" customHeight="1"/>
    <row r="22737" s="59" customFormat="1" customHeight="1"/>
    <row r="22738" s="59" customFormat="1" customHeight="1"/>
    <row r="22739" s="59" customFormat="1" customHeight="1"/>
    <row r="22740" s="59" customFormat="1" customHeight="1"/>
    <row r="22741" s="59" customFormat="1" customHeight="1"/>
    <row r="22742" s="59" customFormat="1" customHeight="1"/>
    <row r="22743" s="59" customFormat="1" customHeight="1"/>
    <row r="22744" s="59" customFormat="1" customHeight="1"/>
    <row r="22745" s="59" customFormat="1" customHeight="1"/>
    <row r="22746" s="59" customFormat="1" customHeight="1"/>
    <row r="22747" s="59" customFormat="1" customHeight="1"/>
    <row r="22748" s="59" customFormat="1" customHeight="1"/>
    <row r="22749" s="59" customFormat="1" customHeight="1"/>
    <row r="22750" s="59" customFormat="1" customHeight="1"/>
    <row r="22751" s="59" customFormat="1" customHeight="1"/>
    <row r="22752" s="59" customFormat="1" customHeight="1"/>
    <row r="22753" s="59" customFormat="1" customHeight="1"/>
    <row r="22754" s="59" customFormat="1" customHeight="1"/>
    <row r="22755" s="59" customFormat="1" customHeight="1"/>
    <row r="22756" s="59" customFormat="1" customHeight="1"/>
    <row r="22757" s="59" customFormat="1" customHeight="1"/>
    <row r="22758" s="59" customFormat="1" customHeight="1"/>
    <row r="22759" s="59" customFormat="1" customHeight="1"/>
    <row r="22760" s="59" customFormat="1" customHeight="1"/>
    <row r="22761" s="59" customFormat="1" customHeight="1"/>
    <row r="22762" s="59" customFormat="1" customHeight="1"/>
    <row r="22763" s="59" customFormat="1" customHeight="1"/>
    <row r="22764" s="59" customFormat="1" customHeight="1"/>
    <row r="22765" s="59" customFormat="1" customHeight="1"/>
    <row r="22766" s="59" customFormat="1" customHeight="1"/>
    <row r="22767" s="59" customFormat="1" customHeight="1"/>
    <row r="22768" s="59" customFormat="1" customHeight="1"/>
    <row r="22769" s="59" customFormat="1" customHeight="1"/>
    <row r="22770" s="59" customFormat="1" customHeight="1"/>
    <row r="22771" s="59" customFormat="1" customHeight="1"/>
    <row r="22772" s="59" customFormat="1" customHeight="1"/>
    <row r="22773" s="59" customFormat="1" customHeight="1"/>
    <row r="22774" s="59" customFormat="1" customHeight="1"/>
    <row r="22775" s="59" customFormat="1" customHeight="1"/>
    <row r="22776" s="59" customFormat="1" customHeight="1"/>
    <row r="22777" s="59" customFormat="1" customHeight="1"/>
    <row r="22778" s="59" customFormat="1" customHeight="1"/>
    <row r="22779" s="59" customFormat="1" customHeight="1"/>
    <row r="22780" s="59" customFormat="1" customHeight="1"/>
    <row r="22781" s="59" customFormat="1" customHeight="1"/>
    <row r="22782" s="59" customFormat="1" customHeight="1"/>
    <row r="22783" s="59" customFormat="1" customHeight="1"/>
    <row r="22784" s="59" customFormat="1" customHeight="1"/>
    <row r="22785" s="59" customFormat="1" customHeight="1"/>
    <row r="22786" s="59" customFormat="1" customHeight="1"/>
    <row r="22787" s="59" customFormat="1" customHeight="1"/>
    <row r="22788" s="59" customFormat="1" customHeight="1"/>
    <row r="22789" s="59" customFormat="1" customHeight="1"/>
    <row r="22790" s="59" customFormat="1" customHeight="1"/>
    <row r="22791" s="59" customFormat="1" customHeight="1"/>
    <row r="22792" s="59" customFormat="1" customHeight="1"/>
    <row r="22793" s="59" customFormat="1" customHeight="1"/>
    <row r="22794" s="59" customFormat="1" customHeight="1"/>
    <row r="22795" s="59" customFormat="1" customHeight="1"/>
    <row r="22796" s="59" customFormat="1" customHeight="1"/>
    <row r="22797" s="59" customFormat="1" customHeight="1"/>
    <row r="22798" s="59" customFormat="1" customHeight="1"/>
    <row r="22799" s="59" customFormat="1" customHeight="1"/>
    <row r="22800" s="59" customFormat="1" customHeight="1"/>
    <row r="22801" s="59" customFormat="1" customHeight="1"/>
    <row r="22802" s="59" customFormat="1" customHeight="1"/>
    <row r="22803" s="59" customFormat="1" customHeight="1"/>
    <row r="22804" s="59" customFormat="1" customHeight="1"/>
    <row r="22805" s="59" customFormat="1" customHeight="1"/>
    <row r="22806" s="59" customFormat="1" customHeight="1"/>
    <row r="22807" s="59" customFormat="1" customHeight="1"/>
    <row r="22808" s="59" customFormat="1" customHeight="1"/>
    <row r="22809" s="59" customFormat="1" customHeight="1"/>
    <row r="22810" s="59" customFormat="1" customHeight="1"/>
    <row r="22811" s="59" customFormat="1" customHeight="1"/>
    <row r="22812" s="59" customFormat="1" customHeight="1"/>
    <row r="22813" s="59" customFormat="1" customHeight="1"/>
    <row r="22814" s="59" customFormat="1" customHeight="1"/>
    <row r="22815" s="59" customFormat="1" customHeight="1"/>
    <row r="22816" s="59" customFormat="1" customHeight="1"/>
    <row r="22817" s="59" customFormat="1" customHeight="1"/>
    <row r="22818" s="59" customFormat="1" customHeight="1"/>
    <row r="22819" s="59" customFormat="1" customHeight="1"/>
    <row r="22820" s="59" customFormat="1" customHeight="1"/>
    <row r="22821" s="59" customFormat="1" customHeight="1"/>
    <row r="22822" s="59" customFormat="1" customHeight="1"/>
    <row r="22823" s="59" customFormat="1" customHeight="1"/>
    <row r="22824" s="59" customFormat="1" customHeight="1"/>
    <row r="22825" s="59" customFormat="1" customHeight="1"/>
    <row r="22826" s="59" customFormat="1" customHeight="1"/>
    <row r="22827" s="59" customFormat="1" customHeight="1"/>
    <row r="22828" s="59" customFormat="1" customHeight="1"/>
    <row r="22829" s="59" customFormat="1" customHeight="1"/>
    <row r="22830" s="59" customFormat="1" customHeight="1"/>
    <row r="22831" s="59" customFormat="1" customHeight="1"/>
    <row r="22832" s="59" customFormat="1" customHeight="1"/>
    <row r="22833" s="59" customFormat="1" customHeight="1"/>
    <row r="22834" s="59" customFormat="1" customHeight="1"/>
    <row r="22835" s="59" customFormat="1" customHeight="1"/>
    <row r="22836" s="59" customFormat="1" customHeight="1"/>
    <row r="22837" s="59" customFormat="1" customHeight="1"/>
    <row r="22838" s="59" customFormat="1" customHeight="1"/>
    <row r="22839" s="59" customFormat="1" customHeight="1"/>
    <row r="22840" s="59" customFormat="1" customHeight="1"/>
    <row r="22841" s="59" customFormat="1" customHeight="1"/>
    <row r="22842" s="59" customFormat="1" customHeight="1"/>
    <row r="22843" s="59" customFormat="1" customHeight="1"/>
    <row r="22844" s="59" customFormat="1" customHeight="1"/>
    <row r="22845" s="59" customFormat="1" customHeight="1"/>
    <row r="22846" s="59" customFormat="1" customHeight="1"/>
    <row r="22847" s="59" customFormat="1" customHeight="1"/>
    <row r="22848" s="59" customFormat="1" customHeight="1"/>
    <row r="22849" s="59" customFormat="1" customHeight="1"/>
    <row r="22850" s="59" customFormat="1" customHeight="1"/>
    <row r="22851" s="59" customFormat="1" customHeight="1"/>
    <row r="22852" s="59" customFormat="1" customHeight="1"/>
    <row r="22853" s="59" customFormat="1" customHeight="1"/>
    <row r="22854" s="59" customFormat="1" customHeight="1"/>
    <row r="22855" s="59" customFormat="1" customHeight="1"/>
    <row r="22856" s="59" customFormat="1" customHeight="1"/>
    <row r="22857" s="59" customFormat="1" customHeight="1"/>
    <row r="22858" s="59" customFormat="1" customHeight="1"/>
    <row r="22859" s="59" customFormat="1" customHeight="1"/>
    <row r="22860" s="59" customFormat="1" customHeight="1"/>
    <row r="22861" s="59" customFormat="1" customHeight="1"/>
    <row r="22862" s="59" customFormat="1" customHeight="1"/>
    <row r="22863" s="59" customFormat="1" customHeight="1"/>
    <row r="22864" s="59" customFormat="1" customHeight="1"/>
    <row r="22865" s="59" customFormat="1" customHeight="1"/>
    <row r="22866" s="59" customFormat="1" customHeight="1"/>
    <row r="22867" s="59" customFormat="1" customHeight="1"/>
    <row r="22868" s="59" customFormat="1" customHeight="1"/>
    <row r="22869" s="59" customFormat="1" customHeight="1"/>
    <row r="22870" s="59" customFormat="1" customHeight="1"/>
    <row r="22871" s="59" customFormat="1" customHeight="1"/>
    <row r="22872" s="59" customFormat="1" customHeight="1"/>
    <row r="22873" s="59" customFormat="1" customHeight="1"/>
    <row r="22874" s="59" customFormat="1" customHeight="1"/>
    <row r="22875" s="59" customFormat="1" customHeight="1"/>
    <row r="22876" s="59" customFormat="1" customHeight="1"/>
    <row r="22877" s="59" customFormat="1" customHeight="1"/>
    <row r="22878" s="59" customFormat="1" customHeight="1"/>
    <row r="22879" s="59" customFormat="1" customHeight="1"/>
    <row r="22880" s="59" customFormat="1" customHeight="1"/>
    <row r="22881" s="59" customFormat="1" customHeight="1"/>
    <row r="22882" s="59" customFormat="1" customHeight="1"/>
    <row r="22883" s="59" customFormat="1" customHeight="1"/>
    <row r="22884" s="59" customFormat="1" customHeight="1"/>
    <row r="22885" s="59" customFormat="1" customHeight="1"/>
    <row r="22886" s="59" customFormat="1" customHeight="1"/>
    <row r="22887" s="59" customFormat="1" customHeight="1"/>
    <row r="22888" s="59" customFormat="1" customHeight="1"/>
    <row r="22889" s="59" customFormat="1" customHeight="1"/>
    <row r="22890" s="59" customFormat="1" customHeight="1"/>
    <row r="22891" s="59" customFormat="1" customHeight="1"/>
    <row r="22892" s="59" customFormat="1" customHeight="1"/>
    <row r="22893" s="59" customFormat="1" customHeight="1"/>
    <row r="22894" s="59" customFormat="1" customHeight="1"/>
    <row r="22895" s="59" customFormat="1" customHeight="1"/>
    <row r="22896" s="59" customFormat="1" customHeight="1"/>
    <row r="22897" s="59" customFormat="1" customHeight="1"/>
    <row r="22898" s="59" customFormat="1" customHeight="1"/>
    <row r="22899" s="59" customFormat="1" customHeight="1"/>
    <row r="22900" s="59" customFormat="1" customHeight="1"/>
    <row r="22901" s="59" customFormat="1" customHeight="1"/>
    <row r="22902" s="59" customFormat="1" customHeight="1"/>
    <row r="22903" s="59" customFormat="1" customHeight="1"/>
    <row r="22904" s="59" customFormat="1" customHeight="1"/>
    <row r="22905" s="59" customFormat="1" customHeight="1"/>
    <row r="22906" s="59" customFormat="1" customHeight="1"/>
    <row r="22907" s="59" customFormat="1" customHeight="1"/>
    <row r="22908" s="59" customFormat="1" customHeight="1"/>
    <row r="22909" s="59" customFormat="1" customHeight="1"/>
    <row r="22910" s="59" customFormat="1" customHeight="1"/>
    <row r="22911" s="59" customFormat="1" customHeight="1"/>
    <row r="22912" s="59" customFormat="1" customHeight="1"/>
    <row r="22913" s="59" customFormat="1" customHeight="1"/>
    <row r="22914" s="59" customFormat="1" customHeight="1"/>
    <row r="22915" s="59" customFormat="1" customHeight="1"/>
    <row r="22916" s="59" customFormat="1" customHeight="1"/>
    <row r="22917" s="59" customFormat="1" customHeight="1"/>
    <row r="22918" s="59" customFormat="1" customHeight="1"/>
    <row r="22919" s="59" customFormat="1" customHeight="1"/>
    <row r="22920" s="59" customFormat="1" customHeight="1"/>
    <row r="22921" s="59" customFormat="1" customHeight="1"/>
    <row r="22922" s="59" customFormat="1" customHeight="1"/>
    <row r="22923" s="59" customFormat="1" customHeight="1"/>
    <row r="22924" s="59" customFormat="1" customHeight="1"/>
    <row r="22925" s="59" customFormat="1" customHeight="1"/>
    <row r="22926" s="59" customFormat="1" customHeight="1"/>
    <row r="22927" s="59" customFormat="1" customHeight="1"/>
    <row r="22928" s="59" customFormat="1" customHeight="1"/>
    <row r="22929" s="59" customFormat="1" customHeight="1"/>
    <row r="22930" s="59" customFormat="1" customHeight="1"/>
    <row r="22931" s="59" customFormat="1" customHeight="1"/>
    <row r="22932" s="59" customFormat="1" customHeight="1"/>
    <row r="22933" s="59" customFormat="1" customHeight="1"/>
    <row r="22934" s="59" customFormat="1" customHeight="1"/>
    <row r="22935" s="59" customFormat="1" customHeight="1"/>
    <row r="22936" s="59" customFormat="1" customHeight="1"/>
    <row r="22937" s="59" customFormat="1" customHeight="1"/>
    <row r="22938" s="59" customFormat="1" customHeight="1"/>
    <row r="22939" s="59" customFormat="1" customHeight="1"/>
    <row r="22940" s="59" customFormat="1" customHeight="1"/>
    <row r="22941" s="59" customFormat="1" customHeight="1"/>
    <row r="22942" s="59" customFormat="1" customHeight="1"/>
    <row r="22943" s="59" customFormat="1" customHeight="1"/>
    <row r="22944" s="59" customFormat="1" customHeight="1"/>
    <row r="22945" s="59" customFormat="1" customHeight="1"/>
    <row r="22946" s="59" customFormat="1" customHeight="1"/>
    <row r="22947" s="59" customFormat="1" customHeight="1"/>
    <row r="22948" s="59" customFormat="1" customHeight="1"/>
    <row r="22949" s="59" customFormat="1" customHeight="1"/>
    <row r="22950" s="59" customFormat="1" customHeight="1"/>
    <row r="22951" s="59" customFormat="1" customHeight="1"/>
    <row r="22952" s="59" customFormat="1" customHeight="1"/>
    <row r="22953" s="59" customFormat="1" customHeight="1"/>
    <row r="22954" s="59" customFormat="1" customHeight="1"/>
    <row r="22955" s="59" customFormat="1" customHeight="1"/>
    <row r="22956" s="59" customFormat="1" customHeight="1"/>
    <row r="22957" s="59" customFormat="1" customHeight="1"/>
    <row r="22958" s="59" customFormat="1" customHeight="1"/>
    <row r="22959" s="59" customFormat="1" customHeight="1"/>
    <row r="22960" s="59" customFormat="1" customHeight="1"/>
    <row r="22961" s="59" customFormat="1" customHeight="1"/>
    <row r="22962" s="59" customFormat="1" customHeight="1"/>
    <row r="22963" s="59" customFormat="1" customHeight="1"/>
    <row r="22964" s="59" customFormat="1" customHeight="1"/>
    <row r="22965" s="59" customFormat="1" customHeight="1"/>
    <row r="22966" s="59" customFormat="1" customHeight="1"/>
    <row r="22967" s="59" customFormat="1" customHeight="1"/>
    <row r="22968" s="59" customFormat="1" customHeight="1"/>
    <row r="22969" s="59" customFormat="1" customHeight="1"/>
    <row r="22970" s="59" customFormat="1" customHeight="1"/>
    <row r="22971" s="59" customFormat="1" customHeight="1"/>
    <row r="22972" s="59" customFormat="1" customHeight="1"/>
    <row r="22973" s="59" customFormat="1" customHeight="1"/>
    <row r="22974" s="59" customFormat="1" customHeight="1"/>
    <row r="22975" s="59" customFormat="1" customHeight="1"/>
    <row r="22976" s="59" customFormat="1" customHeight="1"/>
    <row r="22977" s="59" customFormat="1" customHeight="1"/>
    <row r="22978" s="59" customFormat="1" customHeight="1"/>
    <row r="22979" s="59" customFormat="1" customHeight="1"/>
    <row r="22980" s="59" customFormat="1" customHeight="1"/>
    <row r="22981" s="59" customFormat="1" customHeight="1"/>
    <row r="22982" s="59" customFormat="1" customHeight="1"/>
    <row r="22983" s="59" customFormat="1" customHeight="1"/>
    <row r="22984" s="59" customFormat="1" customHeight="1"/>
    <row r="22985" s="59" customFormat="1" customHeight="1"/>
    <row r="22986" s="59" customFormat="1" customHeight="1"/>
    <row r="22987" s="59" customFormat="1" customHeight="1"/>
    <row r="22988" s="59" customFormat="1" customHeight="1"/>
    <row r="22989" s="59" customFormat="1" customHeight="1"/>
    <row r="22990" s="59" customFormat="1" customHeight="1"/>
    <row r="22991" s="59" customFormat="1" customHeight="1"/>
    <row r="22992" s="59" customFormat="1" customHeight="1"/>
    <row r="22993" s="59" customFormat="1" customHeight="1"/>
    <row r="22994" s="59" customFormat="1" customHeight="1"/>
    <row r="22995" s="59" customFormat="1" customHeight="1"/>
    <row r="22996" s="59" customFormat="1" customHeight="1"/>
    <row r="22997" s="59" customFormat="1" customHeight="1"/>
    <row r="22998" s="59" customFormat="1" customHeight="1"/>
    <row r="22999" s="59" customFormat="1" customHeight="1"/>
    <row r="23000" s="59" customFormat="1" customHeight="1"/>
    <row r="23001" s="59" customFormat="1" customHeight="1"/>
    <row r="23002" s="59" customFormat="1" customHeight="1"/>
    <row r="23003" s="59" customFormat="1" customHeight="1"/>
    <row r="23004" s="59" customFormat="1" customHeight="1"/>
    <row r="23005" s="59" customFormat="1" customHeight="1"/>
    <row r="23006" s="59" customFormat="1" customHeight="1"/>
    <row r="23007" s="59" customFormat="1" customHeight="1"/>
    <row r="23008" s="59" customFormat="1" customHeight="1"/>
    <row r="23009" s="59" customFormat="1" customHeight="1"/>
    <row r="23010" s="59" customFormat="1" customHeight="1"/>
    <row r="23011" s="59" customFormat="1" customHeight="1"/>
    <row r="23012" s="59" customFormat="1" customHeight="1"/>
    <row r="23013" s="59" customFormat="1" customHeight="1"/>
    <row r="23014" s="59" customFormat="1" customHeight="1"/>
    <row r="23015" s="59" customFormat="1" customHeight="1"/>
    <row r="23016" s="59" customFormat="1" customHeight="1"/>
    <row r="23017" s="59" customFormat="1" customHeight="1"/>
    <row r="23018" s="59" customFormat="1" customHeight="1"/>
    <row r="23019" s="59" customFormat="1" customHeight="1"/>
    <row r="23020" s="59" customFormat="1" customHeight="1"/>
    <row r="23021" s="59" customFormat="1" customHeight="1"/>
    <row r="23022" s="59" customFormat="1" customHeight="1"/>
    <row r="23023" s="59" customFormat="1" customHeight="1"/>
    <row r="23024" s="59" customFormat="1" customHeight="1"/>
    <row r="23025" s="59" customFormat="1" customHeight="1"/>
    <row r="23026" s="59" customFormat="1" customHeight="1"/>
    <row r="23027" s="59" customFormat="1" customHeight="1"/>
    <row r="23028" s="59" customFormat="1" customHeight="1"/>
    <row r="23029" s="59" customFormat="1" customHeight="1"/>
    <row r="23030" s="59" customFormat="1" customHeight="1"/>
    <row r="23031" s="59" customFormat="1" customHeight="1"/>
    <row r="23032" s="59" customFormat="1" customHeight="1"/>
    <row r="23033" s="59" customFormat="1" customHeight="1"/>
    <row r="23034" s="59" customFormat="1" customHeight="1"/>
    <row r="23035" s="59" customFormat="1" customHeight="1"/>
    <row r="23036" s="59" customFormat="1" customHeight="1"/>
    <row r="23037" s="59" customFormat="1" customHeight="1"/>
    <row r="23038" s="59" customFormat="1" customHeight="1"/>
    <row r="23039" s="59" customFormat="1" customHeight="1"/>
    <row r="23040" s="59" customFormat="1" customHeight="1"/>
    <row r="23041" s="59" customFormat="1" customHeight="1"/>
    <row r="23042" s="59" customFormat="1" customHeight="1"/>
    <row r="23043" s="59" customFormat="1" customHeight="1"/>
    <row r="23044" s="59" customFormat="1" customHeight="1"/>
    <row r="23045" s="59" customFormat="1" customHeight="1"/>
    <row r="23046" s="59" customFormat="1" customHeight="1"/>
    <row r="23047" s="59" customFormat="1" customHeight="1"/>
    <row r="23048" s="59" customFormat="1" customHeight="1"/>
    <row r="23049" s="59" customFormat="1" customHeight="1"/>
    <row r="23050" s="59" customFormat="1" customHeight="1"/>
    <row r="23051" s="59" customFormat="1" customHeight="1"/>
    <row r="23052" s="59" customFormat="1" customHeight="1"/>
    <row r="23053" s="59" customFormat="1" customHeight="1"/>
    <row r="23054" s="59" customFormat="1" customHeight="1"/>
    <row r="23055" s="59" customFormat="1" customHeight="1"/>
    <row r="23056" s="59" customFormat="1" customHeight="1"/>
    <row r="23057" s="59" customFormat="1" customHeight="1"/>
    <row r="23058" s="59" customFormat="1" customHeight="1"/>
    <row r="23059" s="59" customFormat="1" customHeight="1"/>
    <row r="23060" s="59" customFormat="1" customHeight="1"/>
    <row r="23061" s="59" customFormat="1" customHeight="1"/>
    <row r="23062" s="59" customFormat="1" customHeight="1"/>
    <row r="23063" s="59" customFormat="1" customHeight="1"/>
    <row r="23064" s="59" customFormat="1" customHeight="1"/>
    <row r="23065" s="59" customFormat="1" customHeight="1"/>
    <row r="23066" s="59" customFormat="1" customHeight="1"/>
    <row r="23067" s="59" customFormat="1" customHeight="1"/>
    <row r="23068" s="59" customFormat="1" customHeight="1"/>
    <row r="23069" s="59" customFormat="1" customHeight="1"/>
    <row r="23070" s="59" customFormat="1" customHeight="1"/>
    <row r="23071" s="59" customFormat="1" customHeight="1"/>
    <row r="23072" s="59" customFormat="1" customHeight="1"/>
    <row r="23073" s="59" customFormat="1" customHeight="1"/>
    <row r="23074" s="59" customFormat="1" customHeight="1"/>
    <row r="23075" s="59" customFormat="1" customHeight="1"/>
    <row r="23076" s="59" customFormat="1" customHeight="1"/>
    <row r="23077" s="59" customFormat="1" customHeight="1"/>
    <row r="23078" s="59" customFormat="1" customHeight="1"/>
    <row r="23079" s="59" customFormat="1" customHeight="1"/>
    <row r="23080" s="59" customFormat="1" customHeight="1"/>
    <row r="23081" s="59" customFormat="1" customHeight="1"/>
    <row r="23082" s="59" customFormat="1" customHeight="1"/>
    <row r="23083" s="59" customFormat="1" customHeight="1"/>
    <row r="23084" s="59" customFormat="1" customHeight="1"/>
    <row r="23085" s="59" customFormat="1" customHeight="1"/>
    <row r="23086" s="59" customFormat="1" customHeight="1"/>
    <row r="23087" s="59" customFormat="1" customHeight="1"/>
    <row r="23088" s="59" customFormat="1" customHeight="1"/>
    <row r="23089" s="59" customFormat="1" customHeight="1"/>
    <row r="23090" s="59" customFormat="1" customHeight="1"/>
    <row r="23091" s="59" customFormat="1" customHeight="1"/>
    <row r="23092" s="59" customFormat="1" customHeight="1"/>
    <row r="23093" s="59" customFormat="1" customHeight="1"/>
    <row r="23094" s="59" customFormat="1" customHeight="1"/>
    <row r="23095" s="59" customFormat="1" customHeight="1"/>
    <row r="23096" s="59" customFormat="1" customHeight="1"/>
    <row r="23097" s="59" customFormat="1" customHeight="1"/>
    <row r="23098" s="59" customFormat="1" customHeight="1"/>
    <row r="23099" s="59" customFormat="1" customHeight="1"/>
    <row r="23100" s="59" customFormat="1" customHeight="1"/>
    <row r="23101" s="59" customFormat="1" customHeight="1"/>
    <row r="23102" s="59" customFormat="1" customHeight="1"/>
    <row r="23103" s="59" customFormat="1" customHeight="1"/>
    <row r="23104" s="59" customFormat="1" customHeight="1"/>
    <row r="23105" s="59" customFormat="1" customHeight="1"/>
    <row r="23106" s="59" customFormat="1" customHeight="1"/>
    <row r="23107" s="59" customFormat="1" customHeight="1"/>
    <row r="23108" s="59" customFormat="1" customHeight="1"/>
    <row r="23109" s="59" customFormat="1" customHeight="1"/>
    <row r="23110" s="59" customFormat="1" customHeight="1"/>
    <row r="23111" s="59" customFormat="1" customHeight="1"/>
    <row r="23112" s="59" customFormat="1" customHeight="1"/>
    <row r="23113" s="59" customFormat="1" customHeight="1"/>
    <row r="23114" s="59" customFormat="1" customHeight="1"/>
    <row r="23115" s="59" customFormat="1" customHeight="1"/>
    <row r="23116" s="59" customFormat="1" customHeight="1"/>
    <row r="23117" s="59" customFormat="1" customHeight="1"/>
    <row r="23118" s="59" customFormat="1" customHeight="1"/>
    <row r="23119" s="59" customFormat="1" customHeight="1"/>
    <row r="23120" s="59" customFormat="1" customHeight="1"/>
    <row r="23121" s="59" customFormat="1" customHeight="1"/>
    <row r="23122" s="59" customFormat="1" customHeight="1"/>
    <row r="23123" s="59" customFormat="1" customHeight="1"/>
    <row r="23124" s="59" customFormat="1" customHeight="1"/>
    <row r="23125" s="59" customFormat="1" customHeight="1"/>
    <row r="23126" s="59" customFormat="1" customHeight="1"/>
    <row r="23127" s="59" customFormat="1" customHeight="1"/>
    <row r="23128" s="59" customFormat="1" customHeight="1"/>
    <row r="23129" s="59" customFormat="1" customHeight="1"/>
    <row r="23130" s="59" customFormat="1" customHeight="1"/>
    <row r="23131" s="59" customFormat="1" customHeight="1"/>
    <row r="23132" s="59" customFormat="1" customHeight="1"/>
    <row r="23133" s="59" customFormat="1" customHeight="1"/>
    <row r="23134" s="59" customFormat="1" customHeight="1"/>
    <row r="23135" s="59" customFormat="1" customHeight="1"/>
    <row r="23136" s="59" customFormat="1" customHeight="1"/>
    <row r="23137" s="59" customFormat="1" customHeight="1"/>
    <row r="23138" s="59" customFormat="1" customHeight="1"/>
    <row r="23139" s="59" customFormat="1" customHeight="1"/>
    <row r="23140" s="59" customFormat="1" customHeight="1"/>
    <row r="23141" s="59" customFormat="1" customHeight="1"/>
    <row r="23142" s="59" customFormat="1" customHeight="1"/>
    <row r="23143" s="59" customFormat="1" customHeight="1"/>
    <row r="23144" s="59" customFormat="1" customHeight="1"/>
    <row r="23145" s="59" customFormat="1" customHeight="1"/>
    <row r="23146" s="59" customFormat="1" customHeight="1"/>
    <row r="23147" s="59" customFormat="1" customHeight="1"/>
    <row r="23148" s="59" customFormat="1" customHeight="1"/>
    <row r="23149" s="59" customFormat="1" customHeight="1"/>
    <row r="23150" s="59" customFormat="1" customHeight="1"/>
    <row r="23151" s="59" customFormat="1" customHeight="1"/>
    <row r="23152" s="59" customFormat="1" customHeight="1"/>
    <row r="23153" s="59" customFormat="1" customHeight="1"/>
    <row r="23154" s="59" customFormat="1" customHeight="1"/>
    <row r="23155" s="59" customFormat="1" customHeight="1"/>
    <row r="23156" s="59" customFormat="1" customHeight="1"/>
    <row r="23157" s="59" customFormat="1" customHeight="1"/>
    <row r="23158" s="59" customFormat="1" customHeight="1"/>
    <row r="23159" s="59" customFormat="1" customHeight="1"/>
    <row r="23160" s="59" customFormat="1" customHeight="1"/>
    <row r="23161" s="59" customFormat="1" customHeight="1"/>
    <row r="23162" s="59" customFormat="1" customHeight="1"/>
    <row r="23163" s="59" customFormat="1" customHeight="1"/>
    <row r="23164" s="59" customFormat="1" customHeight="1"/>
    <row r="23165" s="59" customFormat="1" customHeight="1"/>
    <row r="23166" s="59" customFormat="1" customHeight="1"/>
    <row r="23167" s="59" customFormat="1" customHeight="1"/>
    <row r="23168" s="59" customFormat="1" customHeight="1"/>
    <row r="23169" s="59" customFormat="1" customHeight="1"/>
    <row r="23170" s="59" customFormat="1" customHeight="1"/>
    <row r="23171" s="59" customFormat="1" customHeight="1"/>
    <row r="23172" s="59" customFormat="1" customHeight="1"/>
    <row r="23173" s="59" customFormat="1" customHeight="1"/>
    <row r="23174" s="59" customFormat="1" customHeight="1"/>
    <row r="23175" s="59" customFormat="1" customHeight="1"/>
    <row r="23176" s="59" customFormat="1" customHeight="1"/>
    <row r="23177" s="59" customFormat="1" customHeight="1"/>
    <row r="23178" s="59" customFormat="1" customHeight="1"/>
    <row r="23179" s="59" customFormat="1" customHeight="1"/>
    <row r="23180" s="59" customFormat="1" customHeight="1"/>
    <row r="23181" s="59" customFormat="1" customHeight="1"/>
    <row r="23182" s="59" customFormat="1" customHeight="1"/>
    <row r="23183" s="59" customFormat="1" customHeight="1"/>
    <row r="23184" s="59" customFormat="1" customHeight="1"/>
    <row r="23185" s="59" customFormat="1" customHeight="1"/>
    <row r="23186" s="59" customFormat="1" customHeight="1"/>
    <row r="23187" s="59" customFormat="1" customHeight="1"/>
    <row r="23188" s="59" customFormat="1" customHeight="1"/>
    <row r="23189" s="59" customFormat="1" customHeight="1"/>
    <row r="23190" s="59" customFormat="1" customHeight="1"/>
    <row r="23191" s="59" customFormat="1" customHeight="1"/>
    <row r="23192" s="59" customFormat="1" customHeight="1"/>
    <row r="23193" s="59" customFormat="1" customHeight="1"/>
    <row r="23194" s="59" customFormat="1" customHeight="1"/>
    <row r="23195" s="59" customFormat="1" customHeight="1"/>
    <row r="23196" s="59" customFormat="1" customHeight="1"/>
    <row r="23197" s="59" customFormat="1" customHeight="1"/>
    <row r="23198" s="59" customFormat="1" customHeight="1"/>
    <row r="23199" s="59" customFormat="1" customHeight="1"/>
    <row r="23200" s="59" customFormat="1" customHeight="1"/>
    <row r="23201" s="59" customFormat="1" customHeight="1"/>
    <row r="23202" s="59" customFormat="1" customHeight="1"/>
    <row r="23203" s="59" customFormat="1" customHeight="1"/>
    <row r="23204" s="59" customFormat="1" customHeight="1"/>
    <row r="23205" s="59" customFormat="1" customHeight="1"/>
    <row r="23206" s="59" customFormat="1" customHeight="1"/>
    <row r="23207" s="59" customFormat="1" customHeight="1"/>
    <row r="23208" s="59" customFormat="1" customHeight="1"/>
    <row r="23209" s="59" customFormat="1" customHeight="1"/>
    <row r="23210" s="59" customFormat="1" customHeight="1"/>
    <row r="23211" s="59" customFormat="1" customHeight="1"/>
    <row r="23212" s="59" customFormat="1" customHeight="1"/>
    <row r="23213" s="59" customFormat="1" customHeight="1"/>
    <row r="23214" s="59" customFormat="1" customHeight="1"/>
    <row r="23215" s="59" customFormat="1" customHeight="1"/>
    <row r="23216" s="59" customFormat="1" customHeight="1"/>
    <row r="23217" s="59" customFormat="1" customHeight="1"/>
    <row r="23218" s="59" customFormat="1" customHeight="1"/>
    <row r="23219" s="59" customFormat="1" customHeight="1"/>
    <row r="23220" s="59" customFormat="1" customHeight="1"/>
    <row r="23221" s="59" customFormat="1" customHeight="1"/>
    <row r="23222" s="59" customFormat="1" customHeight="1"/>
    <row r="23223" s="59" customFormat="1" customHeight="1"/>
    <row r="23224" s="59" customFormat="1" customHeight="1"/>
    <row r="23225" s="59" customFormat="1" customHeight="1"/>
    <row r="23226" s="59" customFormat="1" customHeight="1"/>
    <row r="23227" s="59" customFormat="1" customHeight="1"/>
    <row r="23228" s="59" customFormat="1" customHeight="1"/>
    <row r="23229" s="59" customFormat="1" customHeight="1"/>
    <row r="23230" s="59" customFormat="1" customHeight="1"/>
    <row r="23231" s="59" customFormat="1" customHeight="1"/>
    <row r="23232" s="59" customFormat="1" customHeight="1"/>
    <row r="23233" s="59" customFormat="1" customHeight="1"/>
    <row r="23234" s="59" customFormat="1" customHeight="1"/>
    <row r="23235" s="59" customFormat="1" customHeight="1"/>
    <row r="23236" s="59" customFormat="1" customHeight="1"/>
    <row r="23237" s="59" customFormat="1" customHeight="1"/>
    <row r="23238" s="59" customFormat="1" customHeight="1"/>
    <row r="23239" s="59" customFormat="1" customHeight="1"/>
    <row r="23240" s="59" customFormat="1" customHeight="1"/>
    <row r="23241" s="59" customFormat="1" customHeight="1"/>
    <row r="23242" s="59" customFormat="1" customHeight="1"/>
    <row r="23243" s="59" customFormat="1" customHeight="1"/>
    <row r="23244" s="59" customFormat="1" customHeight="1"/>
    <row r="23245" s="59" customFormat="1" customHeight="1"/>
    <row r="23246" s="59" customFormat="1" customHeight="1"/>
    <row r="23247" s="59" customFormat="1" customHeight="1"/>
    <row r="23248" s="59" customFormat="1" customHeight="1"/>
    <row r="23249" s="59" customFormat="1" customHeight="1"/>
    <row r="23250" s="59" customFormat="1" customHeight="1"/>
    <row r="23251" s="59" customFormat="1" customHeight="1"/>
    <row r="23252" s="59" customFormat="1" customHeight="1"/>
    <row r="23253" s="59" customFormat="1" customHeight="1"/>
    <row r="23254" s="59" customFormat="1" customHeight="1"/>
    <row r="23255" s="59" customFormat="1" customHeight="1"/>
    <row r="23256" s="59" customFormat="1" customHeight="1"/>
    <row r="23257" s="59" customFormat="1" customHeight="1"/>
    <row r="23258" s="59" customFormat="1" customHeight="1"/>
    <row r="23259" s="59" customFormat="1" customHeight="1"/>
    <row r="23260" s="59" customFormat="1" customHeight="1"/>
    <row r="23261" s="59" customFormat="1" customHeight="1"/>
    <row r="23262" s="59" customFormat="1" customHeight="1"/>
    <row r="23263" s="59" customFormat="1" customHeight="1"/>
    <row r="23264" s="59" customFormat="1" customHeight="1"/>
    <row r="23265" s="59" customFormat="1" customHeight="1"/>
    <row r="23266" s="59" customFormat="1" customHeight="1"/>
    <row r="23267" s="59" customFormat="1" customHeight="1"/>
    <row r="23268" s="59" customFormat="1" customHeight="1"/>
    <row r="23269" s="59" customFormat="1" customHeight="1"/>
    <row r="23270" s="59" customFormat="1" customHeight="1"/>
    <row r="23271" s="59" customFormat="1" customHeight="1"/>
    <row r="23272" s="59" customFormat="1" customHeight="1"/>
    <row r="23273" s="59" customFormat="1" customHeight="1"/>
    <row r="23274" s="59" customFormat="1" customHeight="1"/>
    <row r="23275" s="59" customFormat="1" customHeight="1"/>
    <row r="23276" s="59" customFormat="1" customHeight="1"/>
    <row r="23277" s="59" customFormat="1" customHeight="1"/>
    <row r="23278" s="59" customFormat="1" customHeight="1"/>
    <row r="23279" s="59" customFormat="1" customHeight="1"/>
    <row r="23280" s="59" customFormat="1" customHeight="1"/>
    <row r="23281" s="59" customFormat="1" customHeight="1"/>
    <row r="23282" s="59" customFormat="1" customHeight="1"/>
    <row r="23283" s="59" customFormat="1" customHeight="1"/>
    <row r="23284" s="59" customFormat="1" customHeight="1"/>
    <row r="23285" s="59" customFormat="1" customHeight="1"/>
    <row r="23286" s="59" customFormat="1" customHeight="1"/>
    <row r="23287" s="59" customFormat="1" customHeight="1"/>
    <row r="23288" s="59" customFormat="1" customHeight="1"/>
    <row r="23289" s="59" customFormat="1" customHeight="1"/>
    <row r="23290" s="59" customFormat="1" customHeight="1"/>
    <row r="23291" s="59" customFormat="1" customHeight="1"/>
    <row r="23292" s="59" customFormat="1" customHeight="1"/>
    <row r="23293" s="59" customFormat="1" customHeight="1"/>
    <row r="23294" s="59" customFormat="1" customHeight="1"/>
    <row r="23295" s="59" customFormat="1" customHeight="1"/>
    <row r="23296" s="59" customFormat="1" customHeight="1"/>
    <row r="23297" s="59" customFormat="1" customHeight="1"/>
    <row r="23298" s="59" customFormat="1" customHeight="1"/>
    <row r="23299" s="59" customFormat="1" customHeight="1"/>
    <row r="23300" s="59" customFormat="1" customHeight="1"/>
    <row r="23301" s="59" customFormat="1" customHeight="1"/>
    <row r="23302" s="59" customFormat="1" customHeight="1"/>
    <row r="23303" s="59" customFormat="1" customHeight="1"/>
    <row r="23304" s="59" customFormat="1" customHeight="1"/>
    <row r="23305" s="59" customFormat="1" customHeight="1"/>
    <row r="23306" s="59" customFormat="1" customHeight="1"/>
    <row r="23307" s="59" customFormat="1" customHeight="1"/>
    <row r="23308" s="59" customFormat="1" customHeight="1"/>
    <row r="23309" s="59" customFormat="1" customHeight="1"/>
    <row r="23310" s="59" customFormat="1" customHeight="1"/>
    <row r="23311" s="59" customFormat="1" customHeight="1"/>
    <row r="23312" s="59" customFormat="1" customHeight="1"/>
    <row r="23313" s="59" customFormat="1" customHeight="1"/>
    <row r="23314" s="59" customFormat="1" customHeight="1"/>
    <row r="23315" s="59" customFormat="1" customHeight="1"/>
    <row r="23316" s="59" customFormat="1" customHeight="1"/>
    <row r="23317" s="59" customFormat="1" customHeight="1"/>
    <row r="23318" s="59" customFormat="1" customHeight="1"/>
    <row r="23319" s="59" customFormat="1" customHeight="1"/>
    <row r="23320" s="59" customFormat="1" customHeight="1"/>
    <row r="23321" s="59" customFormat="1" customHeight="1"/>
    <row r="23322" s="59" customFormat="1" customHeight="1"/>
    <row r="23323" s="59" customFormat="1" customHeight="1"/>
    <row r="23324" s="59" customFormat="1" customHeight="1"/>
    <row r="23325" s="59" customFormat="1" customHeight="1"/>
    <row r="23326" s="59" customFormat="1" customHeight="1"/>
    <row r="23327" s="59" customFormat="1" customHeight="1"/>
    <row r="23328" s="59" customFormat="1" customHeight="1"/>
    <row r="23329" s="59" customFormat="1" customHeight="1"/>
    <row r="23330" s="59" customFormat="1" customHeight="1"/>
    <row r="23331" s="59" customFormat="1" customHeight="1"/>
    <row r="23332" s="59" customFormat="1" customHeight="1"/>
    <row r="23333" s="59" customFormat="1" customHeight="1"/>
    <row r="23334" s="59" customFormat="1" customHeight="1"/>
    <row r="23335" s="59" customFormat="1" customHeight="1"/>
    <row r="23336" s="59" customFormat="1" customHeight="1"/>
    <row r="23337" s="59" customFormat="1" customHeight="1"/>
    <row r="23338" s="59" customFormat="1" customHeight="1"/>
    <row r="23339" s="59" customFormat="1" customHeight="1"/>
    <row r="23340" s="59" customFormat="1" customHeight="1"/>
    <row r="23341" s="59" customFormat="1" customHeight="1"/>
    <row r="23342" s="59" customFormat="1" customHeight="1"/>
    <row r="23343" s="59" customFormat="1" customHeight="1"/>
    <row r="23344" s="59" customFormat="1" customHeight="1"/>
    <row r="23345" s="59" customFormat="1" customHeight="1"/>
    <row r="23346" s="59" customFormat="1" customHeight="1"/>
    <row r="23347" s="59" customFormat="1" customHeight="1"/>
    <row r="23348" s="59" customFormat="1" customHeight="1"/>
    <row r="23349" s="59" customFormat="1" customHeight="1"/>
    <row r="23350" s="59" customFormat="1" customHeight="1"/>
    <row r="23351" s="59" customFormat="1" customHeight="1"/>
    <row r="23352" s="59" customFormat="1" customHeight="1"/>
    <row r="23353" s="59" customFormat="1" customHeight="1"/>
    <row r="23354" s="59" customFormat="1" customHeight="1"/>
    <row r="23355" s="59" customFormat="1" customHeight="1"/>
    <row r="23356" s="59" customFormat="1" customHeight="1"/>
    <row r="23357" s="59" customFormat="1" customHeight="1"/>
    <row r="23358" s="59" customFormat="1" customHeight="1"/>
    <row r="23359" s="59" customFormat="1" customHeight="1"/>
    <row r="23360" s="59" customFormat="1" customHeight="1"/>
    <row r="23361" s="59" customFormat="1" customHeight="1"/>
    <row r="23362" s="59" customFormat="1" customHeight="1"/>
    <row r="23363" s="59" customFormat="1" customHeight="1"/>
    <row r="23364" s="59" customFormat="1" customHeight="1"/>
    <row r="23365" s="59" customFormat="1" customHeight="1"/>
    <row r="23366" s="59" customFormat="1" customHeight="1"/>
    <row r="23367" s="59" customFormat="1" customHeight="1"/>
    <row r="23368" s="59" customFormat="1" customHeight="1"/>
    <row r="23369" s="59" customFormat="1" customHeight="1"/>
    <row r="23370" s="59" customFormat="1" customHeight="1"/>
    <row r="23371" s="59" customFormat="1" customHeight="1"/>
    <row r="23372" s="59" customFormat="1" customHeight="1"/>
    <row r="23373" s="59" customFormat="1" customHeight="1"/>
    <row r="23374" s="59" customFormat="1" customHeight="1"/>
    <row r="23375" s="59" customFormat="1" customHeight="1"/>
    <row r="23376" s="59" customFormat="1" customHeight="1"/>
    <row r="23377" s="59" customFormat="1" customHeight="1"/>
    <row r="23378" s="59" customFormat="1" customHeight="1"/>
    <row r="23379" s="59" customFormat="1" customHeight="1"/>
    <row r="23380" s="59" customFormat="1" customHeight="1"/>
    <row r="23381" s="59" customFormat="1" customHeight="1"/>
    <row r="23382" s="59" customFormat="1" customHeight="1"/>
    <row r="23383" s="59" customFormat="1" customHeight="1"/>
    <row r="23384" s="59" customFormat="1" customHeight="1"/>
    <row r="23385" s="59" customFormat="1" customHeight="1"/>
    <row r="23386" s="59" customFormat="1" customHeight="1"/>
    <row r="23387" s="59" customFormat="1" customHeight="1"/>
    <row r="23388" s="59" customFormat="1" customHeight="1"/>
    <row r="23389" s="59" customFormat="1" customHeight="1"/>
    <row r="23390" s="59" customFormat="1" customHeight="1"/>
    <row r="23391" s="59" customFormat="1" customHeight="1"/>
    <row r="23392" s="59" customFormat="1" customHeight="1"/>
    <row r="23393" s="59" customFormat="1" customHeight="1"/>
    <row r="23394" s="59" customFormat="1" customHeight="1"/>
    <row r="23395" s="59" customFormat="1" customHeight="1"/>
    <row r="23396" s="59" customFormat="1" customHeight="1"/>
    <row r="23397" s="59" customFormat="1" customHeight="1"/>
    <row r="23398" s="59" customFormat="1" customHeight="1"/>
    <row r="23399" s="59" customFormat="1" customHeight="1"/>
    <row r="23400" s="59" customFormat="1" customHeight="1"/>
    <row r="23401" s="59" customFormat="1" customHeight="1"/>
    <row r="23402" s="59" customFormat="1" customHeight="1"/>
    <row r="23403" s="59" customFormat="1" customHeight="1"/>
    <row r="23404" s="59" customFormat="1" customHeight="1"/>
    <row r="23405" s="59" customFormat="1" customHeight="1"/>
    <row r="23406" s="59" customFormat="1" customHeight="1"/>
    <row r="23407" s="59" customFormat="1" customHeight="1"/>
    <row r="23408" s="59" customFormat="1" customHeight="1"/>
    <row r="23409" s="59" customFormat="1" customHeight="1"/>
    <row r="23410" s="59" customFormat="1" customHeight="1"/>
    <row r="23411" s="59" customFormat="1" customHeight="1"/>
    <row r="23412" s="59" customFormat="1" customHeight="1"/>
    <row r="23413" s="59" customFormat="1" customHeight="1"/>
    <row r="23414" s="59" customFormat="1" customHeight="1"/>
    <row r="23415" s="59" customFormat="1" customHeight="1"/>
    <row r="23416" s="59" customFormat="1" customHeight="1"/>
    <row r="23417" s="59" customFormat="1" customHeight="1"/>
    <row r="23418" s="59" customFormat="1" customHeight="1"/>
    <row r="23419" s="59" customFormat="1" customHeight="1"/>
    <row r="23420" s="59" customFormat="1" customHeight="1"/>
    <row r="23421" s="59" customFormat="1" customHeight="1"/>
    <row r="23422" s="59" customFormat="1" customHeight="1"/>
    <row r="23423" s="59" customFormat="1" customHeight="1"/>
    <row r="23424" s="59" customFormat="1" customHeight="1"/>
    <row r="23425" s="59" customFormat="1" customHeight="1"/>
    <row r="23426" s="59" customFormat="1" customHeight="1"/>
    <row r="23427" s="59" customFormat="1" customHeight="1"/>
    <row r="23428" s="59" customFormat="1" customHeight="1"/>
    <row r="23429" s="59" customFormat="1" customHeight="1"/>
    <row r="23430" s="59" customFormat="1" customHeight="1"/>
    <row r="23431" s="59" customFormat="1" customHeight="1"/>
    <row r="23432" s="59" customFormat="1" customHeight="1"/>
    <row r="23433" s="59" customFormat="1" customHeight="1"/>
    <row r="23434" s="59" customFormat="1" customHeight="1"/>
    <row r="23435" s="59" customFormat="1" customHeight="1"/>
    <row r="23436" s="59" customFormat="1" customHeight="1"/>
    <row r="23437" s="59" customFormat="1" customHeight="1"/>
    <row r="23438" s="59" customFormat="1" customHeight="1"/>
    <row r="23439" s="59" customFormat="1" customHeight="1"/>
    <row r="23440" s="59" customFormat="1" customHeight="1"/>
    <row r="23441" s="59" customFormat="1" customHeight="1"/>
    <row r="23442" s="59" customFormat="1" customHeight="1"/>
    <row r="23443" s="59" customFormat="1" customHeight="1"/>
    <row r="23444" s="59" customFormat="1" customHeight="1"/>
    <row r="23445" s="59" customFormat="1" customHeight="1"/>
    <row r="23446" s="59" customFormat="1" customHeight="1"/>
    <row r="23447" s="59" customFormat="1" customHeight="1"/>
    <row r="23448" s="59" customFormat="1" customHeight="1"/>
    <row r="23449" s="59" customFormat="1" customHeight="1"/>
    <row r="23450" s="59" customFormat="1" customHeight="1"/>
    <row r="23451" s="59" customFormat="1" customHeight="1"/>
    <row r="23452" s="59" customFormat="1" customHeight="1"/>
    <row r="23453" s="59" customFormat="1" customHeight="1"/>
    <row r="23454" s="59" customFormat="1" customHeight="1"/>
    <row r="23455" s="59" customFormat="1" customHeight="1"/>
    <row r="23456" s="59" customFormat="1" customHeight="1"/>
    <row r="23457" s="59" customFormat="1" customHeight="1"/>
    <row r="23458" s="59" customFormat="1" customHeight="1"/>
    <row r="23459" s="59" customFormat="1" customHeight="1"/>
    <row r="23460" s="59" customFormat="1" customHeight="1"/>
    <row r="23461" s="59" customFormat="1" customHeight="1"/>
    <row r="23462" s="59" customFormat="1" customHeight="1"/>
    <row r="23463" s="59" customFormat="1" customHeight="1"/>
    <row r="23464" s="59" customFormat="1" customHeight="1"/>
    <row r="23465" s="59" customFormat="1" customHeight="1"/>
    <row r="23466" s="59" customFormat="1" customHeight="1"/>
    <row r="23467" s="59" customFormat="1" customHeight="1"/>
    <row r="23468" s="59" customFormat="1" customHeight="1"/>
    <row r="23469" s="59" customFormat="1" customHeight="1"/>
    <row r="23470" s="59" customFormat="1" customHeight="1"/>
    <row r="23471" s="59" customFormat="1" customHeight="1"/>
    <row r="23472" s="59" customFormat="1" customHeight="1"/>
    <row r="23473" s="59" customFormat="1" customHeight="1"/>
    <row r="23474" s="59" customFormat="1" customHeight="1"/>
    <row r="23475" s="59" customFormat="1" customHeight="1"/>
    <row r="23476" s="59" customFormat="1" customHeight="1"/>
    <row r="23477" s="59" customFormat="1" customHeight="1"/>
    <row r="23478" s="59" customFormat="1" customHeight="1"/>
    <row r="23479" s="59" customFormat="1" customHeight="1"/>
    <row r="23480" s="59" customFormat="1" customHeight="1"/>
    <row r="23481" s="59" customFormat="1" customHeight="1"/>
    <row r="23482" s="59" customFormat="1" customHeight="1"/>
    <row r="23483" s="59" customFormat="1" customHeight="1"/>
    <row r="23484" s="59" customFormat="1" customHeight="1"/>
    <row r="23485" s="59" customFormat="1" customHeight="1"/>
    <row r="23486" s="59" customFormat="1" customHeight="1"/>
    <row r="23487" s="59" customFormat="1" customHeight="1"/>
    <row r="23488" s="59" customFormat="1" customHeight="1"/>
    <row r="23489" s="59" customFormat="1" customHeight="1"/>
    <row r="23490" s="59" customFormat="1" customHeight="1"/>
    <row r="23491" s="59" customFormat="1" customHeight="1"/>
    <row r="23492" s="59" customFormat="1" customHeight="1"/>
    <row r="23493" s="59" customFormat="1" customHeight="1"/>
    <row r="23494" s="59" customFormat="1" customHeight="1"/>
    <row r="23495" s="59" customFormat="1" customHeight="1"/>
    <row r="23496" s="59" customFormat="1" customHeight="1"/>
    <row r="23497" s="59" customFormat="1" customHeight="1"/>
    <row r="23498" s="59" customFormat="1" customHeight="1"/>
    <row r="23499" s="59" customFormat="1" customHeight="1"/>
    <row r="23500" s="59" customFormat="1" customHeight="1"/>
    <row r="23501" s="59" customFormat="1" customHeight="1"/>
    <row r="23502" s="59" customFormat="1" customHeight="1"/>
    <row r="23503" s="59" customFormat="1" customHeight="1"/>
    <row r="23504" s="59" customFormat="1" customHeight="1"/>
    <row r="23505" s="59" customFormat="1" customHeight="1"/>
    <row r="23506" s="59" customFormat="1" customHeight="1"/>
    <row r="23507" s="59" customFormat="1" customHeight="1"/>
    <row r="23508" s="59" customFormat="1" customHeight="1"/>
    <row r="23509" s="59" customFormat="1" customHeight="1"/>
    <row r="23510" s="59" customFormat="1" customHeight="1"/>
    <row r="23511" s="59" customFormat="1" customHeight="1"/>
    <row r="23512" s="59" customFormat="1" customHeight="1"/>
    <row r="23513" s="59" customFormat="1" customHeight="1"/>
    <row r="23514" s="59" customFormat="1" customHeight="1"/>
    <row r="23515" s="59" customFormat="1" customHeight="1"/>
    <row r="23516" s="59" customFormat="1" customHeight="1"/>
    <row r="23517" s="59" customFormat="1" customHeight="1"/>
    <row r="23518" s="59" customFormat="1" customHeight="1"/>
    <row r="23519" s="59" customFormat="1" customHeight="1"/>
    <row r="23520" s="59" customFormat="1" customHeight="1"/>
    <row r="23521" s="59" customFormat="1" customHeight="1"/>
    <row r="23522" s="59" customFormat="1" customHeight="1"/>
    <row r="23523" s="59" customFormat="1" customHeight="1"/>
    <row r="23524" s="59" customFormat="1" customHeight="1"/>
    <row r="23525" s="59" customFormat="1" customHeight="1"/>
    <row r="23526" s="59" customFormat="1" customHeight="1"/>
    <row r="23527" s="59" customFormat="1" customHeight="1"/>
    <row r="23528" s="59" customFormat="1" customHeight="1"/>
    <row r="23529" s="59" customFormat="1" customHeight="1"/>
    <row r="23530" s="59" customFormat="1" customHeight="1"/>
    <row r="23531" s="59" customFormat="1" customHeight="1"/>
    <row r="23532" s="59" customFormat="1" customHeight="1"/>
    <row r="23533" s="59" customFormat="1" customHeight="1"/>
    <row r="23534" s="59" customFormat="1" customHeight="1"/>
    <row r="23535" s="59" customFormat="1" customHeight="1"/>
    <row r="23536" s="59" customFormat="1" customHeight="1"/>
    <row r="23537" s="59" customFormat="1" customHeight="1"/>
    <row r="23538" s="59" customFormat="1" customHeight="1"/>
    <row r="23539" s="59" customFormat="1" customHeight="1"/>
    <row r="23540" s="59" customFormat="1" customHeight="1"/>
    <row r="23541" s="59" customFormat="1" customHeight="1"/>
    <row r="23542" s="59" customFormat="1" customHeight="1"/>
    <row r="23543" s="59" customFormat="1" customHeight="1"/>
    <row r="23544" s="59" customFormat="1" customHeight="1"/>
    <row r="23545" s="59" customFormat="1" customHeight="1"/>
    <row r="23546" s="59" customFormat="1" customHeight="1"/>
    <row r="23547" s="59" customFormat="1" customHeight="1"/>
    <row r="23548" s="59" customFormat="1" customHeight="1"/>
    <row r="23549" s="59" customFormat="1" customHeight="1"/>
    <row r="23550" s="59" customFormat="1" customHeight="1"/>
    <row r="23551" s="59" customFormat="1" customHeight="1"/>
    <row r="23552" s="59" customFormat="1" customHeight="1"/>
    <row r="23553" s="59" customFormat="1" customHeight="1"/>
    <row r="23554" s="59" customFormat="1" customHeight="1"/>
    <row r="23555" s="59" customFormat="1" customHeight="1"/>
    <row r="23556" s="59" customFormat="1" customHeight="1"/>
    <row r="23557" s="59" customFormat="1" customHeight="1"/>
    <row r="23558" s="59" customFormat="1" customHeight="1"/>
    <row r="23559" s="59" customFormat="1" customHeight="1"/>
    <row r="23560" s="59" customFormat="1" customHeight="1"/>
    <row r="23561" s="59" customFormat="1" customHeight="1"/>
    <row r="23562" s="59" customFormat="1" customHeight="1"/>
    <row r="23563" s="59" customFormat="1" customHeight="1"/>
    <row r="23564" s="59" customFormat="1" customHeight="1"/>
    <row r="23565" s="59" customFormat="1" customHeight="1"/>
    <row r="23566" s="59" customFormat="1" customHeight="1"/>
    <row r="23567" s="59" customFormat="1" customHeight="1"/>
    <row r="23568" s="59" customFormat="1" customHeight="1"/>
    <row r="23569" s="59" customFormat="1" customHeight="1"/>
    <row r="23570" s="59" customFormat="1" customHeight="1"/>
    <row r="23571" s="59" customFormat="1" customHeight="1"/>
    <row r="23572" s="59" customFormat="1" customHeight="1"/>
    <row r="23573" s="59" customFormat="1" customHeight="1"/>
    <row r="23574" s="59" customFormat="1" customHeight="1"/>
    <row r="23575" s="59" customFormat="1" customHeight="1"/>
    <row r="23576" s="59" customFormat="1" customHeight="1"/>
    <row r="23577" s="59" customFormat="1" customHeight="1"/>
    <row r="23578" s="59" customFormat="1" customHeight="1"/>
    <row r="23579" s="59" customFormat="1" customHeight="1"/>
    <row r="23580" s="59" customFormat="1" customHeight="1"/>
    <row r="23581" s="59" customFormat="1" customHeight="1"/>
    <row r="23582" s="59" customFormat="1" customHeight="1"/>
    <row r="23583" s="59" customFormat="1" customHeight="1"/>
    <row r="23584" s="59" customFormat="1" customHeight="1"/>
    <row r="23585" s="59" customFormat="1" customHeight="1"/>
    <row r="23586" s="59" customFormat="1" customHeight="1"/>
    <row r="23587" s="59" customFormat="1" customHeight="1"/>
    <row r="23588" s="59" customFormat="1" customHeight="1"/>
    <row r="23589" s="59" customFormat="1" customHeight="1"/>
    <row r="23590" s="59" customFormat="1" customHeight="1"/>
    <row r="23591" s="59" customFormat="1" customHeight="1"/>
    <row r="23592" s="59" customFormat="1" customHeight="1"/>
    <row r="23593" s="59" customFormat="1" customHeight="1"/>
    <row r="23594" s="59" customFormat="1" customHeight="1"/>
    <row r="23595" s="59" customFormat="1" customHeight="1"/>
    <row r="23596" s="59" customFormat="1" customHeight="1"/>
    <row r="23597" s="59" customFormat="1" customHeight="1"/>
    <row r="23598" s="59" customFormat="1" customHeight="1"/>
    <row r="23599" s="59" customFormat="1" customHeight="1"/>
    <row r="23600" s="59" customFormat="1" customHeight="1"/>
    <row r="23601" s="59" customFormat="1" customHeight="1"/>
    <row r="23602" s="59" customFormat="1" customHeight="1"/>
    <row r="23603" s="59" customFormat="1" customHeight="1"/>
    <row r="23604" s="59" customFormat="1" customHeight="1"/>
    <row r="23605" s="59" customFormat="1" customHeight="1"/>
    <row r="23606" s="59" customFormat="1" customHeight="1"/>
    <row r="23607" s="59" customFormat="1" customHeight="1"/>
    <row r="23608" s="59" customFormat="1" customHeight="1"/>
    <row r="23609" s="59" customFormat="1" customHeight="1"/>
    <row r="23610" s="59" customFormat="1" customHeight="1"/>
    <row r="23611" s="59" customFormat="1" customHeight="1"/>
    <row r="23612" s="59" customFormat="1" customHeight="1"/>
    <row r="23613" s="59" customFormat="1" customHeight="1"/>
    <row r="23614" s="59" customFormat="1" customHeight="1"/>
    <row r="23615" s="59" customFormat="1" customHeight="1"/>
    <row r="23616" s="59" customFormat="1" customHeight="1"/>
    <row r="23617" s="59" customFormat="1" customHeight="1"/>
    <row r="23618" s="59" customFormat="1" customHeight="1"/>
    <row r="23619" s="59" customFormat="1" customHeight="1"/>
    <row r="23620" s="59" customFormat="1" customHeight="1"/>
    <row r="23621" s="59" customFormat="1" customHeight="1"/>
    <row r="23622" s="59" customFormat="1" customHeight="1"/>
    <row r="23623" s="59" customFormat="1" customHeight="1"/>
    <row r="23624" s="59" customFormat="1" customHeight="1"/>
    <row r="23625" s="59" customFormat="1" customHeight="1"/>
    <row r="23626" s="59" customFormat="1" customHeight="1"/>
    <row r="23627" s="59" customFormat="1" customHeight="1"/>
    <row r="23628" s="59" customFormat="1" customHeight="1"/>
    <row r="23629" s="59" customFormat="1" customHeight="1"/>
    <row r="23630" s="59" customFormat="1" customHeight="1"/>
    <row r="23631" s="59" customFormat="1" customHeight="1"/>
    <row r="23632" s="59" customFormat="1" customHeight="1"/>
    <row r="23633" s="59" customFormat="1" customHeight="1"/>
    <row r="23634" s="59" customFormat="1" customHeight="1"/>
    <row r="23635" s="59" customFormat="1" customHeight="1"/>
    <row r="23636" s="59" customFormat="1" customHeight="1"/>
    <row r="23637" s="59" customFormat="1" customHeight="1"/>
    <row r="23638" s="59" customFormat="1" customHeight="1"/>
    <row r="23639" s="59" customFormat="1" customHeight="1"/>
    <row r="23640" s="59" customFormat="1" customHeight="1"/>
    <row r="23641" s="59" customFormat="1" customHeight="1"/>
    <row r="23642" s="59" customFormat="1" customHeight="1"/>
    <row r="23643" s="59" customFormat="1" customHeight="1"/>
    <row r="23644" s="59" customFormat="1" customHeight="1"/>
    <row r="23645" s="59" customFormat="1" customHeight="1"/>
    <row r="23646" s="59" customFormat="1" customHeight="1"/>
    <row r="23647" s="59" customFormat="1" customHeight="1"/>
    <row r="23648" s="59" customFormat="1" customHeight="1"/>
    <row r="23649" s="59" customFormat="1" customHeight="1"/>
    <row r="23650" s="59" customFormat="1" customHeight="1"/>
    <row r="23651" s="59" customFormat="1" customHeight="1"/>
    <row r="23652" s="59" customFormat="1" customHeight="1"/>
    <row r="23653" s="59" customFormat="1" customHeight="1"/>
    <row r="23654" s="59" customFormat="1" customHeight="1"/>
    <row r="23655" s="59" customFormat="1" customHeight="1"/>
    <row r="23656" s="59" customFormat="1" customHeight="1"/>
    <row r="23657" s="59" customFormat="1" customHeight="1"/>
    <row r="23658" s="59" customFormat="1" customHeight="1"/>
    <row r="23659" s="59" customFormat="1" customHeight="1"/>
    <row r="23660" s="59" customFormat="1" customHeight="1"/>
    <row r="23661" s="59" customFormat="1" customHeight="1"/>
    <row r="23662" s="59" customFormat="1" customHeight="1"/>
    <row r="23663" s="59" customFormat="1" customHeight="1"/>
    <row r="23664" s="59" customFormat="1" customHeight="1"/>
    <row r="23665" s="59" customFormat="1" customHeight="1"/>
    <row r="23666" s="59" customFormat="1" customHeight="1"/>
    <row r="23667" s="59" customFormat="1" customHeight="1"/>
    <row r="23668" s="59" customFormat="1" customHeight="1"/>
    <row r="23669" s="59" customFormat="1" customHeight="1"/>
    <row r="23670" s="59" customFormat="1" customHeight="1"/>
    <row r="23671" s="59" customFormat="1" customHeight="1"/>
    <row r="23672" s="59" customFormat="1" customHeight="1"/>
    <row r="23673" s="59" customFormat="1" customHeight="1"/>
    <row r="23674" s="59" customFormat="1" customHeight="1"/>
    <row r="23675" s="59" customFormat="1" customHeight="1"/>
    <row r="23676" s="59" customFormat="1" customHeight="1"/>
    <row r="23677" s="59" customFormat="1" customHeight="1"/>
    <row r="23678" s="59" customFormat="1" customHeight="1"/>
    <row r="23679" s="59" customFormat="1" customHeight="1"/>
    <row r="23680" s="59" customFormat="1" customHeight="1"/>
    <row r="23681" s="59" customFormat="1" customHeight="1"/>
    <row r="23682" s="59" customFormat="1" customHeight="1"/>
    <row r="23683" s="59" customFormat="1" customHeight="1"/>
    <row r="23684" s="59" customFormat="1" customHeight="1"/>
    <row r="23685" s="59" customFormat="1" customHeight="1"/>
    <row r="23686" s="59" customFormat="1" customHeight="1"/>
    <row r="23687" s="59" customFormat="1" customHeight="1"/>
    <row r="23688" s="59" customFormat="1" customHeight="1"/>
    <row r="23689" s="59" customFormat="1" customHeight="1"/>
    <row r="23690" s="59" customFormat="1" customHeight="1"/>
    <row r="23691" s="59" customFormat="1" customHeight="1"/>
    <row r="23692" s="59" customFormat="1" customHeight="1"/>
    <row r="23693" s="59" customFormat="1" customHeight="1"/>
    <row r="23694" s="59" customFormat="1" customHeight="1"/>
    <row r="23695" s="59" customFormat="1" customHeight="1"/>
    <row r="23696" s="59" customFormat="1" customHeight="1"/>
    <row r="23697" s="59" customFormat="1" customHeight="1"/>
    <row r="23698" s="59" customFormat="1" customHeight="1"/>
    <row r="23699" s="59" customFormat="1" customHeight="1"/>
    <row r="23700" s="59" customFormat="1" customHeight="1"/>
    <row r="23701" s="59" customFormat="1" customHeight="1"/>
    <row r="23702" s="59" customFormat="1" customHeight="1"/>
    <row r="23703" s="59" customFormat="1" customHeight="1"/>
    <row r="23704" s="59" customFormat="1" customHeight="1"/>
    <row r="23705" s="59" customFormat="1" customHeight="1"/>
    <row r="23706" s="59" customFormat="1" customHeight="1"/>
    <row r="23707" s="59" customFormat="1" customHeight="1"/>
    <row r="23708" s="59" customFormat="1" customHeight="1"/>
    <row r="23709" s="59" customFormat="1" customHeight="1"/>
    <row r="23710" s="59" customFormat="1" customHeight="1"/>
    <row r="23711" s="59" customFormat="1" customHeight="1"/>
    <row r="23712" s="59" customFormat="1" customHeight="1"/>
    <row r="23713" s="59" customFormat="1" customHeight="1"/>
    <row r="23714" s="59" customFormat="1" customHeight="1"/>
    <row r="23715" s="59" customFormat="1" customHeight="1"/>
    <row r="23716" s="59" customFormat="1" customHeight="1"/>
    <row r="23717" s="59" customFormat="1" customHeight="1"/>
    <row r="23718" s="59" customFormat="1" customHeight="1"/>
    <row r="23719" s="59" customFormat="1" customHeight="1"/>
    <row r="23720" s="59" customFormat="1" customHeight="1"/>
    <row r="23721" s="59" customFormat="1" customHeight="1"/>
    <row r="23722" s="59" customFormat="1" customHeight="1"/>
    <row r="23723" s="59" customFormat="1" customHeight="1"/>
    <row r="23724" s="59" customFormat="1" customHeight="1"/>
    <row r="23725" s="59" customFormat="1" customHeight="1"/>
    <row r="23726" s="59" customFormat="1" customHeight="1"/>
    <row r="23727" s="59" customFormat="1" customHeight="1"/>
    <row r="23728" s="59" customFormat="1" customHeight="1"/>
    <row r="23729" s="59" customFormat="1" customHeight="1"/>
    <row r="23730" s="59" customFormat="1" customHeight="1"/>
    <row r="23731" s="59" customFormat="1" customHeight="1"/>
    <row r="23732" s="59" customFormat="1" customHeight="1"/>
    <row r="23733" s="59" customFormat="1" customHeight="1"/>
    <row r="23734" s="59" customFormat="1" customHeight="1"/>
    <row r="23735" s="59" customFormat="1" customHeight="1"/>
    <row r="23736" s="59" customFormat="1" customHeight="1"/>
    <row r="23737" s="59" customFormat="1" customHeight="1"/>
    <row r="23738" s="59" customFormat="1" customHeight="1"/>
    <row r="23739" s="59" customFormat="1" customHeight="1"/>
    <row r="23740" s="59" customFormat="1" customHeight="1"/>
    <row r="23741" s="59" customFormat="1" customHeight="1"/>
    <row r="23742" s="59" customFormat="1" customHeight="1"/>
    <row r="23743" s="59" customFormat="1" customHeight="1"/>
    <row r="23744" s="59" customFormat="1" customHeight="1"/>
    <row r="23745" s="59" customFormat="1" customHeight="1"/>
    <row r="23746" s="59" customFormat="1" customHeight="1"/>
    <row r="23747" s="59" customFormat="1" customHeight="1"/>
    <row r="23748" s="59" customFormat="1" customHeight="1"/>
    <row r="23749" s="59" customFormat="1" customHeight="1"/>
    <row r="23750" s="59" customFormat="1" customHeight="1"/>
    <row r="23751" s="59" customFormat="1" customHeight="1"/>
    <row r="23752" s="59" customFormat="1" customHeight="1"/>
    <row r="23753" s="59" customFormat="1" customHeight="1"/>
    <row r="23754" s="59" customFormat="1" customHeight="1"/>
    <row r="23755" s="59" customFormat="1" customHeight="1"/>
    <row r="23756" s="59" customFormat="1" customHeight="1"/>
    <row r="23757" s="59" customFormat="1" customHeight="1"/>
    <row r="23758" s="59" customFormat="1" customHeight="1"/>
    <row r="23759" s="59" customFormat="1" customHeight="1"/>
    <row r="23760" s="59" customFormat="1" customHeight="1"/>
    <row r="23761" s="59" customFormat="1" customHeight="1"/>
    <row r="23762" s="59" customFormat="1" customHeight="1"/>
    <row r="23763" s="59" customFormat="1" customHeight="1"/>
    <row r="23764" s="59" customFormat="1" customHeight="1"/>
    <row r="23765" s="59" customFormat="1" customHeight="1"/>
    <row r="23766" s="59" customFormat="1" customHeight="1"/>
    <row r="23767" s="59" customFormat="1" customHeight="1"/>
    <row r="23768" s="59" customFormat="1" customHeight="1"/>
    <row r="23769" s="59" customFormat="1" customHeight="1"/>
    <row r="23770" s="59" customFormat="1" customHeight="1"/>
    <row r="23771" s="59" customFormat="1" customHeight="1"/>
    <row r="23772" s="59" customFormat="1" customHeight="1"/>
    <row r="23773" s="59" customFormat="1" customHeight="1"/>
    <row r="23774" s="59" customFormat="1" customHeight="1"/>
    <row r="23775" s="59" customFormat="1" customHeight="1"/>
    <row r="23776" s="59" customFormat="1" customHeight="1"/>
    <row r="23777" s="59" customFormat="1" customHeight="1"/>
    <row r="23778" s="59" customFormat="1" customHeight="1"/>
    <row r="23779" s="59" customFormat="1" customHeight="1"/>
    <row r="23780" s="59" customFormat="1" customHeight="1"/>
    <row r="23781" s="59" customFormat="1" customHeight="1"/>
    <row r="23782" s="59" customFormat="1" customHeight="1"/>
    <row r="23783" s="59" customFormat="1" customHeight="1"/>
    <row r="23784" s="59" customFormat="1" customHeight="1"/>
    <row r="23785" s="59" customFormat="1" customHeight="1"/>
    <row r="23786" s="59" customFormat="1" customHeight="1"/>
    <row r="23787" s="59" customFormat="1" customHeight="1"/>
    <row r="23788" s="59" customFormat="1" customHeight="1"/>
    <row r="23789" s="59" customFormat="1" customHeight="1"/>
    <row r="23790" s="59" customFormat="1" customHeight="1"/>
    <row r="23791" s="59" customFormat="1" customHeight="1"/>
    <row r="23792" s="59" customFormat="1" customHeight="1"/>
    <row r="23793" s="59" customFormat="1" customHeight="1"/>
    <row r="23794" s="59" customFormat="1" customHeight="1"/>
    <row r="23795" s="59" customFormat="1" customHeight="1"/>
    <row r="23796" s="59" customFormat="1" customHeight="1"/>
    <row r="23797" s="59" customFormat="1" customHeight="1"/>
    <row r="23798" s="59" customFormat="1" customHeight="1"/>
    <row r="23799" s="59" customFormat="1" customHeight="1"/>
    <row r="23800" s="59" customFormat="1" customHeight="1"/>
    <row r="23801" s="59" customFormat="1" customHeight="1"/>
    <row r="23802" s="59" customFormat="1" customHeight="1"/>
    <row r="23803" s="59" customFormat="1" customHeight="1"/>
    <row r="23804" s="59" customFormat="1" customHeight="1"/>
    <row r="23805" s="59" customFormat="1" customHeight="1"/>
    <row r="23806" s="59" customFormat="1" customHeight="1"/>
    <row r="23807" s="59" customFormat="1" customHeight="1"/>
    <row r="23808" s="59" customFormat="1" customHeight="1"/>
    <row r="23809" s="59" customFormat="1" customHeight="1"/>
    <row r="23810" s="59" customFormat="1" customHeight="1"/>
    <row r="23811" s="59" customFormat="1" customHeight="1"/>
    <row r="23812" s="59" customFormat="1" customHeight="1"/>
    <row r="23813" s="59" customFormat="1" customHeight="1"/>
    <row r="23814" s="59" customFormat="1" customHeight="1"/>
    <row r="23815" s="59" customFormat="1" customHeight="1"/>
    <row r="23816" s="59" customFormat="1" customHeight="1"/>
    <row r="23817" s="59" customFormat="1" customHeight="1"/>
    <row r="23818" s="59" customFormat="1" customHeight="1"/>
    <row r="23819" s="59" customFormat="1" customHeight="1"/>
    <row r="23820" s="59" customFormat="1" customHeight="1"/>
    <row r="23821" s="59" customFormat="1" customHeight="1"/>
    <row r="23822" s="59" customFormat="1" customHeight="1"/>
    <row r="23823" s="59" customFormat="1" customHeight="1"/>
    <row r="23824" s="59" customFormat="1" customHeight="1"/>
    <row r="23825" s="59" customFormat="1" customHeight="1"/>
    <row r="23826" s="59" customFormat="1" customHeight="1"/>
    <row r="23827" s="59" customFormat="1" customHeight="1"/>
    <row r="23828" s="59" customFormat="1" customHeight="1"/>
    <row r="23829" s="59" customFormat="1" customHeight="1"/>
    <row r="23830" s="59" customFormat="1" customHeight="1"/>
    <row r="23831" s="59" customFormat="1" customHeight="1"/>
    <row r="23832" s="59" customFormat="1" customHeight="1"/>
    <row r="23833" s="59" customFormat="1" customHeight="1"/>
    <row r="23834" s="59" customFormat="1" customHeight="1"/>
    <row r="23835" s="59" customFormat="1" customHeight="1"/>
    <row r="23836" s="59" customFormat="1" customHeight="1"/>
    <row r="23837" s="59" customFormat="1" customHeight="1"/>
    <row r="23838" s="59" customFormat="1" customHeight="1"/>
    <row r="23839" s="59" customFormat="1" customHeight="1"/>
    <row r="23840" s="59" customFormat="1" customHeight="1"/>
    <row r="23841" s="59" customFormat="1" customHeight="1"/>
    <row r="23842" s="59" customFormat="1" customHeight="1"/>
    <row r="23843" s="59" customFormat="1" customHeight="1"/>
    <row r="23844" s="59" customFormat="1" customHeight="1"/>
    <row r="23845" s="59" customFormat="1" customHeight="1"/>
    <row r="23846" s="59" customFormat="1" customHeight="1"/>
    <row r="23847" s="59" customFormat="1" customHeight="1"/>
    <row r="23848" s="59" customFormat="1" customHeight="1"/>
    <row r="23849" s="59" customFormat="1" customHeight="1"/>
    <row r="23850" s="59" customFormat="1" customHeight="1"/>
    <row r="23851" s="59" customFormat="1" customHeight="1"/>
    <row r="23852" s="59" customFormat="1" customHeight="1"/>
    <row r="23853" s="59" customFormat="1" customHeight="1"/>
    <row r="23854" s="59" customFormat="1" customHeight="1"/>
    <row r="23855" s="59" customFormat="1" customHeight="1"/>
    <row r="23856" s="59" customFormat="1" customHeight="1"/>
    <row r="23857" s="59" customFormat="1" customHeight="1"/>
    <row r="23858" s="59" customFormat="1" customHeight="1"/>
    <row r="23859" s="59" customFormat="1" customHeight="1"/>
    <row r="23860" s="59" customFormat="1" customHeight="1"/>
    <row r="23861" s="59" customFormat="1" customHeight="1"/>
    <row r="23862" s="59" customFormat="1" customHeight="1"/>
    <row r="23863" s="59" customFormat="1" customHeight="1"/>
    <row r="23864" s="59" customFormat="1" customHeight="1"/>
    <row r="23865" s="59" customFormat="1" customHeight="1"/>
    <row r="23866" s="59" customFormat="1" customHeight="1"/>
    <row r="23867" s="59" customFormat="1" customHeight="1"/>
    <row r="23868" s="59" customFormat="1" customHeight="1"/>
    <row r="23869" s="59" customFormat="1" customHeight="1"/>
    <row r="23870" s="59" customFormat="1" customHeight="1"/>
    <row r="23871" s="59" customFormat="1" customHeight="1"/>
    <row r="23872" s="59" customFormat="1" customHeight="1"/>
    <row r="23873" s="59" customFormat="1" customHeight="1"/>
    <row r="23874" s="59" customFormat="1" customHeight="1"/>
    <row r="23875" s="59" customFormat="1" customHeight="1"/>
    <row r="23876" s="59" customFormat="1" customHeight="1"/>
    <row r="23877" s="59" customFormat="1" customHeight="1"/>
    <row r="23878" s="59" customFormat="1" customHeight="1"/>
    <row r="23879" s="59" customFormat="1" customHeight="1"/>
    <row r="23880" s="59" customFormat="1" customHeight="1"/>
    <row r="23881" s="59" customFormat="1" customHeight="1"/>
    <row r="23882" s="59" customFormat="1" customHeight="1"/>
    <row r="23883" s="59" customFormat="1" customHeight="1"/>
    <row r="23884" s="59" customFormat="1" customHeight="1"/>
    <row r="23885" s="59" customFormat="1" customHeight="1"/>
    <row r="23886" s="59" customFormat="1" customHeight="1"/>
    <row r="23887" s="59" customFormat="1" customHeight="1"/>
    <row r="23888" s="59" customFormat="1" customHeight="1"/>
    <row r="23889" s="59" customFormat="1" customHeight="1"/>
    <row r="23890" s="59" customFormat="1" customHeight="1"/>
    <row r="23891" s="59" customFormat="1" customHeight="1"/>
    <row r="23892" s="59" customFormat="1" customHeight="1"/>
    <row r="23893" s="59" customFormat="1" customHeight="1"/>
    <row r="23894" s="59" customFormat="1" customHeight="1"/>
    <row r="23895" s="59" customFormat="1" customHeight="1"/>
    <row r="23896" s="59" customFormat="1" customHeight="1"/>
    <row r="23897" s="59" customFormat="1" customHeight="1"/>
    <row r="23898" s="59" customFormat="1" customHeight="1"/>
    <row r="23899" s="59" customFormat="1" customHeight="1"/>
    <row r="23900" s="59" customFormat="1" customHeight="1"/>
    <row r="23901" s="59" customFormat="1" customHeight="1"/>
    <row r="23902" s="59" customFormat="1" customHeight="1"/>
    <row r="23903" s="59" customFormat="1" customHeight="1"/>
    <row r="23904" s="59" customFormat="1" customHeight="1"/>
    <row r="23905" s="59" customFormat="1" customHeight="1"/>
    <row r="23906" s="59" customFormat="1" customHeight="1"/>
    <row r="23907" s="59" customFormat="1" customHeight="1"/>
    <row r="23908" s="59" customFormat="1" customHeight="1"/>
    <row r="23909" s="59" customFormat="1" customHeight="1"/>
    <row r="23910" s="59" customFormat="1" customHeight="1"/>
    <row r="23911" s="59" customFormat="1" customHeight="1"/>
    <row r="23912" s="59" customFormat="1" customHeight="1"/>
    <row r="23913" s="59" customFormat="1" customHeight="1"/>
    <row r="23914" s="59" customFormat="1" customHeight="1"/>
    <row r="23915" s="59" customFormat="1" customHeight="1"/>
    <row r="23916" s="59" customFormat="1" customHeight="1"/>
    <row r="23917" s="59" customFormat="1" customHeight="1"/>
    <row r="23918" s="59" customFormat="1" customHeight="1"/>
    <row r="23919" s="59" customFormat="1" customHeight="1"/>
    <row r="23920" s="59" customFormat="1" customHeight="1"/>
    <row r="23921" s="59" customFormat="1" customHeight="1"/>
    <row r="23922" s="59" customFormat="1" customHeight="1"/>
    <row r="23923" s="59" customFormat="1" customHeight="1"/>
    <row r="23924" s="59" customFormat="1" customHeight="1"/>
    <row r="23925" s="59" customFormat="1" customHeight="1"/>
    <row r="23926" s="59" customFormat="1" customHeight="1"/>
    <row r="23927" s="59" customFormat="1" customHeight="1"/>
    <row r="23928" s="59" customFormat="1" customHeight="1"/>
    <row r="23929" s="59" customFormat="1" customHeight="1"/>
    <row r="23930" s="59" customFormat="1" customHeight="1"/>
    <row r="23931" s="59" customFormat="1" customHeight="1"/>
    <row r="23932" s="59" customFormat="1" customHeight="1"/>
    <row r="23933" s="59" customFormat="1" customHeight="1"/>
    <row r="23934" s="59" customFormat="1" customHeight="1"/>
    <row r="23935" s="59" customFormat="1" customHeight="1"/>
    <row r="23936" s="59" customFormat="1" customHeight="1"/>
    <row r="23937" s="59" customFormat="1" customHeight="1"/>
    <row r="23938" s="59" customFormat="1" customHeight="1"/>
    <row r="23939" s="59" customFormat="1" customHeight="1"/>
    <row r="23940" s="59" customFormat="1" customHeight="1"/>
    <row r="23941" s="59" customFormat="1" customHeight="1"/>
    <row r="23942" s="59" customFormat="1" customHeight="1"/>
    <row r="23943" s="59" customFormat="1" customHeight="1"/>
    <row r="23944" s="59" customFormat="1" customHeight="1"/>
    <row r="23945" s="59" customFormat="1" customHeight="1"/>
    <row r="23946" s="59" customFormat="1" customHeight="1"/>
    <row r="23947" s="59" customFormat="1" customHeight="1"/>
    <row r="23948" s="59" customFormat="1" customHeight="1"/>
    <row r="23949" s="59" customFormat="1" customHeight="1"/>
    <row r="23950" s="59" customFormat="1" customHeight="1"/>
    <row r="23951" s="59" customFormat="1" customHeight="1"/>
    <row r="23952" s="59" customFormat="1" customHeight="1"/>
    <row r="23953" s="59" customFormat="1" customHeight="1"/>
    <row r="23954" s="59" customFormat="1" customHeight="1"/>
    <row r="23955" s="59" customFormat="1" customHeight="1"/>
    <row r="23956" s="59" customFormat="1" customHeight="1"/>
    <row r="23957" s="59" customFormat="1" customHeight="1"/>
    <row r="23958" s="59" customFormat="1" customHeight="1"/>
    <row r="23959" s="59" customFormat="1" customHeight="1"/>
    <row r="23960" s="59" customFormat="1" customHeight="1"/>
    <row r="23961" s="59" customFormat="1" customHeight="1"/>
    <row r="23962" s="59" customFormat="1" customHeight="1"/>
    <row r="23963" s="59" customFormat="1" customHeight="1"/>
    <row r="23964" s="59" customFormat="1" customHeight="1"/>
    <row r="23965" s="59" customFormat="1" customHeight="1"/>
    <row r="23966" s="59" customFormat="1" customHeight="1"/>
    <row r="23967" s="59" customFormat="1" customHeight="1"/>
    <row r="23968" s="59" customFormat="1" customHeight="1"/>
    <row r="23969" s="59" customFormat="1" customHeight="1"/>
    <row r="23970" s="59" customFormat="1" customHeight="1"/>
    <row r="23971" s="59" customFormat="1" customHeight="1"/>
    <row r="23972" s="59" customFormat="1" customHeight="1"/>
    <row r="23973" s="59" customFormat="1" customHeight="1"/>
    <row r="23974" s="59" customFormat="1" customHeight="1"/>
    <row r="23975" s="59" customFormat="1" customHeight="1"/>
    <row r="23976" s="59" customFormat="1" customHeight="1"/>
    <row r="23977" s="59" customFormat="1" customHeight="1"/>
    <row r="23978" s="59" customFormat="1" customHeight="1"/>
    <row r="23979" s="59" customFormat="1" customHeight="1"/>
    <row r="23980" s="59" customFormat="1" customHeight="1"/>
    <row r="23981" s="59" customFormat="1" customHeight="1"/>
    <row r="23982" s="59" customFormat="1" customHeight="1"/>
    <row r="23983" s="59" customFormat="1" customHeight="1"/>
    <row r="23984" s="59" customFormat="1" customHeight="1"/>
    <row r="23985" s="59" customFormat="1" customHeight="1"/>
    <row r="23986" s="59" customFormat="1" customHeight="1"/>
    <row r="23987" s="59" customFormat="1" customHeight="1"/>
    <row r="23988" s="59" customFormat="1" customHeight="1"/>
    <row r="23989" s="59" customFormat="1" customHeight="1"/>
    <row r="23990" s="59" customFormat="1" customHeight="1"/>
    <row r="23991" s="59" customFormat="1" customHeight="1"/>
    <row r="23992" s="59" customFormat="1" customHeight="1"/>
    <row r="23993" s="59" customFormat="1" customHeight="1"/>
    <row r="23994" s="59" customFormat="1" customHeight="1"/>
    <row r="23995" s="59" customFormat="1" customHeight="1"/>
    <row r="23996" s="59" customFormat="1" customHeight="1"/>
    <row r="23997" s="59" customFormat="1" customHeight="1"/>
    <row r="23998" s="59" customFormat="1" customHeight="1"/>
    <row r="23999" s="59" customFormat="1" customHeight="1"/>
    <row r="24000" s="59" customFormat="1" customHeight="1"/>
    <row r="24001" s="59" customFormat="1" customHeight="1"/>
    <row r="24002" s="59" customFormat="1" customHeight="1"/>
    <row r="24003" s="59" customFormat="1" customHeight="1"/>
    <row r="24004" s="59" customFormat="1" customHeight="1"/>
    <row r="24005" s="59" customFormat="1" customHeight="1"/>
    <row r="24006" s="59" customFormat="1" customHeight="1"/>
    <row r="24007" s="59" customFormat="1" customHeight="1"/>
    <row r="24008" s="59" customFormat="1" customHeight="1"/>
    <row r="24009" s="59" customFormat="1" customHeight="1"/>
    <row r="24010" s="59" customFormat="1" customHeight="1"/>
    <row r="24011" s="59" customFormat="1" customHeight="1"/>
    <row r="24012" s="59" customFormat="1" customHeight="1"/>
    <row r="24013" s="59" customFormat="1" customHeight="1"/>
    <row r="24014" s="59" customFormat="1" customHeight="1"/>
    <row r="24015" s="59" customFormat="1" customHeight="1"/>
    <row r="24016" s="59" customFormat="1" customHeight="1"/>
    <row r="24017" s="59" customFormat="1" customHeight="1"/>
    <row r="24018" s="59" customFormat="1" customHeight="1"/>
    <row r="24019" s="59" customFormat="1" customHeight="1"/>
    <row r="24020" s="59" customFormat="1" customHeight="1"/>
    <row r="24021" s="59" customFormat="1" customHeight="1"/>
    <row r="24022" s="59" customFormat="1" customHeight="1"/>
    <row r="24023" s="59" customFormat="1" customHeight="1"/>
    <row r="24024" s="59" customFormat="1" customHeight="1"/>
    <row r="24025" s="59" customFormat="1" customHeight="1"/>
    <row r="24026" s="59" customFormat="1" customHeight="1"/>
    <row r="24027" s="59" customFormat="1" customHeight="1"/>
    <row r="24028" s="59" customFormat="1" customHeight="1"/>
    <row r="24029" s="59" customFormat="1" customHeight="1"/>
    <row r="24030" s="59" customFormat="1" customHeight="1"/>
    <row r="24031" s="59" customFormat="1" customHeight="1"/>
    <row r="24032" s="59" customFormat="1" customHeight="1"/>
    <row r="24033" s="59" customFormat="1" customHeight="1"/>
    <row r="24034" s="59" customFormat="1" customHeight="1"/>
    <row r="24035" s="59" customFormat="1" customHeight="1"/>
    <row r="24036" s="59" customFormat="1" customHeight="1"/>
    <row r="24037" s="59" customFormat="1" customHeight="1"/>
    <row r="24038" s="59" customFormat="1" customHeight="1"/>
    <row r="24039" s="59" customFormat="1" customHeight="1"/>
    <row r="24040" s="59" customFormat="1" customHeight="1"/>
    <row r="24041" s="59" customFormat="1" customHeight="1"/>
    <row r="24042" s="59" customFormat="1" customHeight="1"/>
    <row r="24043" s="59" customFormat="1" customHeight="1"/>
    <row r="24044" s="59" customFormat="1" customHeight="1"/>
    <row r="24045" s="59" customFormat="1" customHeight="1"/>
    <row r="24046" s="59" customFormat="1" customHeight="1"/>
    <row r="24047" s="59" customFormat="1" customHeight="1"/>
    <row r="24048" s="59" customFormat="1" customHeight="1"/>
    <row r="24049" s="59" customFormat="1" customHeight="1"/>
    <row r="24050" s="59" customFormat="1" customHeight="1"/>
    <row r="24051" s="59" customFormat="1" customHeight="1"/>
    <row r="24052" s="59" customFormat="1" customHeight="1"/>
    <row r="24053" s="59" customFormat="1" customHeight="1"/>
    <row r="24054" s="59" customFormat="1" customHeight="1"/>
    <row r="24055" s="59" customFormat="1" customHeight="1"/>
    <row r="24056" s="59" customFormat="1" customHeight="1"/>
    <row r="24057" s="59" customFormat="1" customHeight="1"/>
    <row r="24058" s="59" customFormat="1" customHeight="1"/>
    <row r="24059" s="59" customFormat="1" customHeight="1"/>
    <row r="24060" s="59" customFormat="1" customHeight="1"/>
    <row r="24061" s="59" customFormat="1" customHeight="1"/>
    <row r="24062" s="59" customFormat="1" customHeight="1"/>
    <row r="24063" s="59" customFormat="1" customHeight="1"/>
    <row r="24064" s="59" customFormat="1" customHeight="1"/>
    <row r="24065" s="59" customFormat="1" customHeight="1"/>
    <row r="24066" s="59" customFormat="1" customHeight="1"/>
    <row r="24067" s="59" customFormat="1" customHeight="1"/>
    <row r="24068" s="59" customFormat="1" customHeight="1"/>
    <row r="24069" s="59" customFormat="1" customHeight="1"/>
    <row r="24070" s="59" customFormat="1" customHeight="1"/>
    <row r="24071" s="59" customFormat="1" customHeight="1"/>
    <row r="24072" s="59" customFormat="1" customHeight="1"/>
    <row r="24073" s="59" customFormat="1" customHeight="1"/>
    <row r="24074" s="59" customFormat="1" customHeight="1"/>
    <row r="24075" s="59" customFormat="1" customHeight="1"/>
    <row r="24076" s="59" customFormat="1" customHeight="1"/>
    <row r="24077" s="59" customFormat="1" customHeight="1"/>
    <row r="24078" s="59" customFormat="1" customHeight="1"/>
    <row r="24079" s="59" customFormat="1" customHeight="1"/>
    <row r="24080" s="59" customFormat="1" customHeight="1"/>
    <row r="24081" s="59" customFormat="1" customHeight="1"/>
    <row r="24082" s="59" customFormat="1" customHeight="1"/>
    <row r="24083" s="59" customFormat="1" customHeight="1"/>
    <row r="24084" s="59" customFormat="1" customHeight="1"/>
    <row r="24085" s="59" customFormat="1" customHeight="1"/>
    <row r="24086" s="59" customFormat="1" customHeight="1"/>
    <row r="24087" s="59" customFormat="1" customHeight="1"/>
    <row r="24088" s="59" customFormat="1" customHeight="1"/>
    <row r="24089" s="59" customFormat="1" customHeight="1"/>
    <row r="24090" s="59" customFormat="1" customHeight="1"/>
    <row r="24091" s="59" customFormat="1" customHeight="1"/>
    <row r="24092" s="59" customFormat="1" customHeight="1"/>
    <row r="24093" s="59" customFormat="1" customHeight="1"/>
    <row r="24094" s="59" customFormat="1" customHeight="1"/>
    <row r="24095" s="59" customFormat="1" customHeight="1"/>
    <row r="24096" s="59" customFormat="1" customHeight="1"/>
    <row r="24097" s="59" customFormat="1" customHeight="1"/>
    <row r="24098" s="59" customFormat="1" customHeight="1"/>
    <row r="24099" s="59" customFormat="1" customHeight="1"/>
    <row r="24100" s="59" customFormat="1" customHeight="1"/>
    <row r="24101" s="59" customFormat="1" customHeight="1"/>
    <row r="24102" s="59" customFormat="1" customHeight="1"/>
    <row r="24103" s="59" customFormat="1" customHeight="1"/>
    <row r="24104" s="59" customFormat="1" customHeight="1"/>
    <row r="24105" s="59" customFormat="1" customHeight="1"/>
    <row r="24106" s="59" customFormat="1" customHeight="1"/>
    <row r="24107" s="59" customFormat="1" customHeight="1"/>
    <row r="24108" s="59" customFormat="1" customHeight="1"/>
    <row r="24109" s="59" customFormat="1" customHeight="1"/>
    <row r="24110" s="59" customFormat="1" customHeight="1"/>
    <row r="24111" s="59" customFormat="1" customHeight="1"/>
    <row r="24112" s="59" customFormat="1" customHeight="1"/>
    <row r="24113" s="59" customFormat="1" customHeight="1"/>
    <row r="24114" s="59" customFormat="1" customHeight="1"/>
    <row r="24115" s="59" customFormat="1" customHeight="1"/>
    <row r="24116" s="59" customFormat="1" customHeight="1"/>
    <row r="24117" s="59" customFormat="1" customHeight="1"/>
    <row r="24118" s="59" customFormat="1" customHeight="1"/>
    <row r="24119" s="59" customFormat="1" customHeight="1"/>
    <row r="24120" s="59" customFormat="1" customHeight="1"/>
    <row r="24121" s="59" customFormat="1" customHeight="1"/>
    <row r="24122" s="59" customFormat="1" customHeight="1"/>
    <row r="24123" s="59" customFormat="1" customHeight="1"/>
    <row r="24124" s="59" customFormat="1" customHeight="1"/>
    <row r="24125" s="59" customFormat="1" customHeight="1"/>
    <row r="24126" s="59" customFormat="1" customHeight="1"/>
    <row r="24127" s="59" customFormat="1" customHeight="1"/>
    <row r="24128" s="59" customFormat="1" customHeight="1"/>
    <row r="24129" s="59" customFormat="1" customHeight="1"/>
    <row r="24130" s="59" customFormat="1" customHeight="1"/>
    <row r="24131" s="59" customFormat="1" customHeight="1"/>
    <row r="24132" s="59" customFormat="1" customHeight="1"/>
    <row r="24133" s="59" customFormat="1" customHeight="1"/>
    <row r="24134" s="59" customFormat="1" customHeight="1"/>
    <row r="24135" s="59" customFormat="1" customHeight="1"/>
    <row r="24136" s="59" customFormat="1" customHeight="1"/>
    <row r="24137" s="59" customFormat="1" customHeight="1"/>
    <row r="24138" s="59" customFormat="1" customHeight="1"/>
    <row r="24139" s="59" customFormat="1" customHeight="1"/>
    <row r="24140" s="59" customFormat="1" customHeight="1"/>
    <row r="24141" s="59" customFormat="1" customHeight="1"/>
    <row r="24142" s="59" customFormat="1" customHeight="1"/>
    <row r="24143" s="59" customFormat="1" customHeight="1"/>
    <row r="24144" s="59" customFormat="1" customHeight="1"/>
    <row r="24145" s="59" customFormat="1" customHeight="1"/>
    <row r="24146" s="59" customFormat="1" customHeight="1"/>
    <row r="24147" s="59" customFormat="1" customHeight="1"/>
    <row r="24148" s="59" customFormat="1" customHeight="1"/>
    <row r="24149" s="59" customFormat="1" customHeight="1"/>
    <row r="24150" s="59" customFormat="1" customHeight="1"/>
    <row r="24151" s="59" customFormat="1" customHeight="1"/>
    <row r="24152" s="59" customFormat="1" customHeight="1"/>
    <row r="24153" s="59" customFormat="1" customHeight="1"/>
    <row r="24154" s="59" customFormat="1" customHeight="1"/>
    <row r="24155" s="59" customFormat="1" customHeight="1"/>
    <row r="24156" s="59" customFormat="1" customHeight="1"/>
    <row r="24157" s="59" customFormat="1" customHeight="1"/>
    <row r="24158" s="59" customFormat="1" customHeight="1"/>
    <row r="24159" s="59" customFormat="1" customHeight="1"/>
    <row r="24160" s="59" customFormat="1" customHeight="1"/>
    <row r="24161" s="59" customFormat="1" customHeight="1"/>
    <row r="24162" s="59" customFormat="1" customHeight="1"/>
    <row r="24163" s="59" customFormat="1" customHeight="1"/>
    <row r="24164" s="59" customFormat="1" customHeight="1"/>
    <row r="24165" s="59" customFormat="1" customHeight="1"/>
    <row r="24166" s="59" customFormat="1" customHeight="1"/>
    <row r="24167" s="59" customFormat="1" customHeight="1"/>
    <row r="24168" s="59" customFormat="1" customHeight="1"/>
    <row r="24169" s="59" customFormat="1" customHeight="1"/>
    <row r="24170" s="59" customFormat="1" customHeight="1"/>
    <row r="24171" s="59" customFormat="1" customHeight="1"/>
    <row r="24172" s="59" customFormat="1" customHeight="1"/>
    <row r="24173" s="59" customFormat="1" customHeight="1"/>
    <row r="24174" s="59" customFormat="1" customHeight="1"/>
    <row r="24175" s="59" customFormat="1" customHeight="1"/>
    <row r="24176" s="59" customFormat="1" customHeight="1"/>
    <row r="24177" s="59" customFormat="1" customHeight="1"/>
    <row r="24178" s="59" customFormat="1" customHeight="1"/>
    <row r="24179" s="59" customFormat="1" customHeight="1"/>
    <row r="24180" s="59" customFormat="1" customHeight="1"/>
    <row r="24181" s="59" customFormat="1" customHeight="1"/>
    <row r="24182" s="59" customFormat="1" customHeight="1"/>
    <row r="24183" s="59" customFormat="1" customHeight="1"/>
    <row r="24184" s="59" customFormat="1" customHeight="1"/>
    <row r="24185" s="59" customFormat="1" customHeight="1"/>
    <row r="24186" s="59" customFormat="1" customHeight="1"/>
    <row r="24187" s="59" customFormat="1" customHeight="1"/>
    <row r="24188" s="59" customFormat="1" customHeight="1"/>
    <row r="24189" s="59" customFormat="1" customHeight="1"/>
    <row r="24190" s="59" customFormat="1" customHeight="1"/>
    <row r="24191" s="59" customFormat="1" customHeight="1"/>
    <row r="24192" s="59" customFormat="1" customHeight="1"/>
    <row r="24193" s="59" customFormat="1" customHeight="1"/>
    <row r="24194" s="59" customFormat="1" customHeight="1"/>
    <row r="24195" s="59" customFormat="1" customHeight="1"/>
    <row r="24196" s="59" customFormat="1" customHeight="1"/>
    <row r="24197" s="59" customFormat="1" customHeight="1"/>
    <row r="24198" s="59" customFormat="1" customHeight="1"/>
    <row r="24199" s="59" customFormat="1" customHeight="1"/>
    <row r="24200" s="59" customFormat="1" customHeight="1"/>
    <row r="24201" s="59" customFormat="1" customHeight="1"/>
    <row r="24202" s="59" customFormat="1" customHeight="1"/>
    <row r="24203" s="59" customFormat="1" customHeight="1"/>
    <row r="24204" s="59" customFormat="1" customHeight="1"/>
    <row r="24205" s="59" customFormat="1" customHeight="1"/>
    <row r="24206" s="59" customFormat="1" customHeight="1"/>
    <row r="24207" s="59" customFormat="1" customHeight="1"/>
    <row r="24208" s="59" customFormat="1" customHeight="1"/>
    <row r="24209" s="59" customFormat="1" customHeight="1"/>
    <row r="24210" s="59" customFormat="1" customHeight="1"/>
    <row r="24211" s="59" customFormat="1" customHeight="1"/>
    <row r="24212" s="59" customFormat="1" customHeight="1"/>
    <row r="24213" s="59" customFormat="1" customHeight="1"/>
    <row r="24214" s="59" customFormat="1" customHeight="1"/>
    <row r="24215" s="59" customFormat="1" customHeight="1"/>
    <row r="24216" s="59" customFormat="1" customHeight="1"/>
    <row r="24217" s="59" customFormat="1" customHeight="1"/>
    <row r="24218" s="59" customFormat="1" customHeight="1"/>
    <row r="24219" s="59" customFormat="1" customHeight="1"/>
    <row r="24220" s="59" customFormat="1" customHeight="1"/>
    <row r="24221" s="59" customFormat="1" customHeight="1"/>
    <row r="24222" s="59" customFormat="1" customHeight="1"/>
    <row r="24223" s="59" customFormat="1" customHeight="1"/>
    <row r="24224" s="59" customFormat="1" customHeight="1"/>
    <row r="24225" s="59" customFormat="1" customHeight="1"/>
    <row r="24226" s="59" customFormat="1" customHeight="1"/>
    <row r="24227" s="59" customFormat="1" customHeight="1"/>
    <row r="24228" s="59" customFormat="1" customHeight="1"/>
    <row r="24229" s="59" customFormat="1" customHeight="1"/>
    <row r="24230" s="59" customFormat="1" customHeight="1"/>
    <row r="24231" s="59" customFormat="1" customHeight="1"/>
    <row r="24232" s="59" customFormat="1" customHeight="1"/>
    <row r="24233" s="59" customFormat="1" customHeight="1"/>
    <row r="24234" s="59" customFormat="1" customHeight="1"/>
    <row r="24235" s="59" customFormat="1" customHeight="1"/>
    <row r="24236" s="59" customFormat="1" customHeight="1"/>
    <row r="24237" s="59" customFormat="1" customHeight="1"/>
    <row r="24238" s="59" customFormat="1" customHeight="1"/>
    <row r="24239" s="59" customFormat="1" customHeight="1"/>
    <row r="24240" s="59" customFormat="1" customHeight="1"/>
    <row r="24241" s="59" customFormat="1" customHeight="1"/>
    <row r="24242" s="59" customFormat="1" customHeight="1"/>
    <row r="24243" s="59" customFormat="1" customHeight="1"/>
    <row r="24244" s="59" customFormat="1" customHeight="1"/>
    <row r="24245" s="59" customFormat="1" customHeight="1"/>
    <row r="24246" s="59" customFormat="1" customHeight="1"/>
    <row r="24247" s="59" customFormat="1" customHeight="1"/>
    <row r="24248" s="59" customFormat="1" customHeight="1"/>
    <row r="24249" s="59" customFormat="1" customHeight="1"/>
    <row r="24250" s="59" customFormat="1" customHeight="1"/>
    <row r="24251" s="59" customFormat="1" customHeight="1"/>
    <row r="24252" s="59" customFormat="1" customHeight="1"/>
    <row r="24253" s="59" customFormat="1" customHeight="1"/>
    <row r="24254" s="59" customFormat="1" customHeight="1"/>
    <row r="24255" s="59" customFormat="1" customHeight="1"/>
    <row r="24256" s="59" customFormat="1" customHeight="1"/>
    <row r="24257" s="59" customFormat="1" customHeight="1"/>
    <row r="24258" s="59" customFormat="1" customHeight="1"/>
    <row r="24259" s="59" customFormat="1" customHeight="1"/>
    <row r="24260" s="59" customFormat="1" customHeight="1"/>
    <row r="24261" s="59" customFormat="1" customHeight="1"/>
    <row r="24262" s="59" customFormat="1" customHeight="1"/>
    <row r="24263" s="59" customFormat="1" customHeight="1"/>
    <row r="24264" s="59" customFormat="1" customHeight="1"/>
    <row r="24265" s="59" customFormat="1" customHeight="1"/>
    <row r="24266" s="59" customFormat="1" customHeight="1"/>
    <row r="24267" s="59" customFormat="1" customHeight="1"/>
    <row r="24268" s="59" customFormat="1" customHeight="1"/>
    <row r="24269" s="59" customFormat="1" customHeight="1"/>
    <row r="24270" s="59" customFormat="1" customHeight="1"/>
    <row r="24271" s="59" customFormat="1" customHeight="1"/>
    <row r="24272" s="59" customFormat="1" customHeight="1"/>
    <row r="24273" s="59" customFormat="1" customHeight="1"/>
    <row r="24274" s="59" customFormat="1" customHeight="1"/>
    <row r="24275" s="59" customFormat="1" customHeight="1"/>
    <row r="24276" s="59" customFormat="1" customHeight="1"/>
    <row r="24277" s="59" customFormat="1" customHeight="1"/>
    <row r="24278" s="59" customFormat="1" customHeight="1"/>
    <row r="24279" s="59" customFormat="1" customHeight="1"/>
    <row r="24280" s="59" customFormat="1" customHeight="1"/>
    <row r="24281" s="59" customFormat="1" customHeight="1"/>
    <row r="24282" s="59" customFormat="1" customHeight="1"/>
    <row r="24283" s="59" customFormat="1" customHeight="1"/>
    <row r="24284" s="59" customFormat="1" customHeight="1"/>
    <row r="24285" s="59" customFormat="1" customHeight="1"/>
    <row r="24286" s="59" customFormat="1" customHeight="1"/>
    <row r="24287" s="59" customFormat="1" customHeight="1"/>
    <row r="24288" s="59" customFormat="1" customHeight="1"/>
    <row r="24289" s="59" customFormat="1" customHeight="1"/>
    <row r="24290" s="59" customFormat="1" customHeight="1"/>
    <row r="24291" s="59" customFormat="1" customHeight="1"/>
    <row r="24292" s="59" customFormat="1" customHeight="1"/>
    <row r="24293" s="59" customFormat="1" customHeight="1"/>
    <row r="24294" s="59" customFormat="1" customHeight="1"/>
    <row r="24295" s="59" customFormat="1" customHeight="1"/>
    <row r="24296" s="59" customFormat="1" customHeight="1"/>
    <row r="24297" s="59" customFormat="1" customHeight="1"/>
    <row r="24298" s="59" customFormat="1" customHeight="1"/>
    <row r="24299" s="59" customFormat="1" customHeight="1"/>
    <row r="24300" s="59" customFormat="1" customHeight="1"/>
    <row r="24301" s="59" customFormat="1" customHeight="1"/>
    <row r="24302" s="59" customFormat="1" customHeight="1"/>
    <row r="24303" s="59" customFormat="1" customHeight="1"/>
    <row r="24304" s="59" customFormat="1" customHeight="1"/>
    <row r="24305" s="59" customFormat="1" customHeight="1"/>
    <row r="24306" s="59" customFormat="1" customHeight="1"/>
    <row r="24307" s="59" customFormat="1" customHeight="1"/>
    <row r="24308" s="59" customFormat="1" customHeight="1"/>
    <row r="24309" s="59" customFormat="1" customHeight="1"/>
    <row r="24310" s="59" customFormat="1" customHeight="1"/>
    <row r="24311" s="59" customFormat="1" customHeight="1"/>
    <row r="24312" s="59" customFormat="1" customHeight="1"/>
    <row r="24313" s="59" customFormat="1" customHeight="1"/>
    <row r="24314" s="59" customFormat="1" customHeight="1"/>
    <row r="24315" s="59" customFormat="1" customHeight="1"/>
    <row r="24316" s="59" customFormat="1" customHeight="1"/>
    <row r="24317" s="59" customFormat="1" customHeight="1"/>
    <row r="24318" s="59" customFormat="1" customHeight="1"/>
    <row r="24319" s="59" customFormat="1" customHeight="1"/>
    <row r="24320" s="59" customFormat="1" customHeight="1"/>
    <row r="24321" s="59" customFormat="1" customHeight="1"/>
    <row r="24322" s="59" customFormat="1" customHeight="1"/>
    <row r="24323" s="59" customFormat="1" customHeight="1"/>
    <row r="24324" s="59" customFormat="1" customHeight="1"/>
    <row r="24325" s="59" customFormat="1" customHeight="1"/>
    <row r="24326" s="59" customFormat="1" customHeight="1"/>
    <row r="24327" s="59" customFormat="1" customHeight="1"/>
    <row r="24328" s="59" customFormat="1" customHeight="1"/>
    <row r="24329" s="59" customFormat="1" customHeight="1"/>
    <row r="24330" s="59" customFormat="1" customHeight="1"/>
    <row r="24331" s="59" customFormat="1" customHeight="1"/>
    <row r="24332" s="59" customFormat="1" customHeight="1"/>
    <row r="24333" s="59" customFormat="1" customHeight="1"/>
    <row r="24334" s="59" customFormat="1" customHeight="1"/>
    <row r="24335" s="59" customFormat="1" customHeight="1"/>
    <row r="24336" s="59" customFormat="1" customHeight="1"/>
    <row r="24337" s="59" customFormat="1" customHeight="1"/>
    <row r="24338" s="59" customFormat="1" customHeight="1"/>
    <row r="24339" s="59" customFormat="1" customHeight="1"/>
    <row r="24340" s="59" customFormat="1" customHeight="1"/>
    <row r="24341" s="59" customFormat="1" customHeight="1"/>
    <row r="24342" s="59" customFormat="1" customHeight="1"/>
    <row r="24343" s="59" customFormat="1" customHeight="1"/>
    <row r="24344" s="59" customFormat="1" customHeight="1"/>
    <row r="24345" s="59" customFormat="1" customHeight="1"/>
    <row r="24346" s="59" customFormat="1" customHeight="1"/>
    <row r="24347" s="59" customFormat="1" customHeight="1"/>
    <row r="24348" s="59" customFormat="1" customHeight="1"/>
    <row r="24349" s="59" customFormat="1" customHeight="1"/>
    <row r="24350" s="59" customFormat="1" customHeight="1"/>
    <row r="24351" s="59" customFormat="1" customHeight="1"/>
    <row r="24352" s="59" customFormat="1" customHeight="1"/>
    <row r="24353" s="59" customFormat="1" customHeight="1"/>
    <row r="24354" s="59" customFormat="1" customHeight="1"/>
    <row r="24355" s="59" customFormat="1" customHeight="1"/>
    <row r="24356" s="59" customFormat="1" customHeight="1"/>
    <row r="24357" s="59" customFormat="1" customHeight="1"/>
    <row r="24358" s="59" customFormat="1" customHeight="1"/>
    <row r="24359" s="59" customFormat="1" customHeight="1"/>
    <row r="24360" s="59" customFormat="1" customHeight="1"/>
    <row r="24361" s="59" customFormat="1" customHeight="1"/>
    <row r="24362" s="59" customFormat="1" customHeight="1"/>
    <row r="24363" s="59" customFormat="1" customHeight="1"/>
    <row r="24364" s="59" customFormat="1" customHeight="1"/>
    <row r="24365" s="59" customFormat="1" customHeight="1"/>
    <row r="24366" s="59" customFormat="1" customHeight="1"/>
    <row r="24367" s="59" customFormat="1" customHeight="1"/>
    <row r="24368" s="59" customFormat="1" customHeight="1"/>
    <row r="24369" s="59" customFormat="1" customHeight="1"/>
    <row r="24370" s="59" customFormat="1" customHeight="1"/>
    <row r="24371" s="59" customFormat="1" customHeight="1"/>
    <row r="24372" s="59" customFormat="1" customHeight="1"/>
    <row r="24373" s="59" customFormat="1" customHeight="1"/>
    <row r="24374" s="59" customFormat="1" customHeight="1"/>
    <row r="24375" s="59" customFormat="1" customHeight="1"/>
    <row r="24376" s="59" customFormat="1" customHeight="1"/>
    <row r="24377" s="59" customFormat="1" customHeight="1"/>
    <row r="24378" s="59" customFormat="1" customHeight="1"/>
    <row r="24379" s="59" customFormat="1" customHeight="1"/>
    <row r="24380" s="59" customFormat="1" customHeight="1"/>
    <row r="24381" s="59" customFormat="1" customHeight="1"/>
    <row r="24382" s="59" customFormat="1" customHeight="1"/>
    <row r="24383" s="59" customFormat="1" customHeight="1"/>
    <row r="24384" s="59" customFormat="1" customHeight="1"/>
    <row r="24385" s="59" customFormat="1" customHeight="1"/>
    <row r="24386" s="59" customFormat="1" customHeight="1"/>
    <row r="24387" s="59" customFormat="1" customHeight="1"/>
    <row r="24388" s="59" customFormat="1" customHeight="1"/>
    <row r="24389" s="59" customFormat="1" customHeight="1"/>
    <row r="24390" s="59" customFormat="1" customHeight="1"/>
    <row r="24391" s="59" customFormat="1" customHeight="1"/>
    <row r="24392" s="59" customFormat="1" customHeight="1"/>
    <row r="24393" s="59" customFormat="1" customHeight="1"/>
    <row r="24394" s="59" customFormat="1" customHeight="1"/>
    <row r="24395" s="59" customFormat="1" customHeight="1"/>
    <row r="24396" s="59" customFormat="1" customHeight="1"/>
    <row r="24397" s="59" customFormat="1" customHeight="1"/>
    <row r="24398" s="59" customFormat="1" customHeight="1"/>
    <row r="24399" s="59" customFormat="1" customHeight="1"/>
    <row r="24400" s="59" customFormat="1" customHeight="1"/>
    <row r="24401" s="59" customFormat="1" customHeight="1"/>
    <row r="24402" s="59" customFormat="1" customHeight="1"/>
    <row r="24403" s="59" customFormat="1" customHeight="1"/>
    <row r="24404" s="59" customFormat="1" customHeight="1"/>
    <row r="24405" s="59" customFormat="1" customHeight="1"/>
    <row r="24406" s="59" customFormat="1" customHeight="1"/>
    <row r="24407" s="59" customFormat="1" customHeight="1"/>
    <row r="24408" s="59" customFormat="1" customHeight="1"/>
    <row r="24409" s="59" customFormat="1" customHeight="1"/>
    <row r="24410" s="59" customFormat="1" customHeight="1"/>
    <row r="24411" s="59" customFormat="1" customHeight="1"/>
    <row r="24412" s="59" customFormat="1" customHeight="1"/>
    <row r="24413" s="59" customFormat="1" customHeight="1"/>
    <row r="24414" s="59" customFormat="1" customHeight="1"/>
    <row r="24415" s="59" customFormat="1" customHeight="1"/>
    <row r="24416" s="59" customFormat="1" customHeight="1"/>
    <row r="24417" s="59" customFormat="1" customHeight="1"/>
    <row r="24418" s="59" customFormat="1" customHeight="1"/>
    <row r="24419" s="59" customFormat="1" customHeight="1"/>
    <row r="24420" s="59" customFormat="1" customHeight="1"/>
    <row r="24421" s="59" customFormat="1" customHeight="1"/>
    <row r="24422" s="59" customFormat="1" customHeight="1"/>
    <row r="24423" s="59" customFormat="1" customHeight="1"/>
    <row r="24424" s="59" customFormat="1" customHeight="1"/>
    <row r="24425" s="59" customFormat="1" customHeight="1"/>
    <row r="24426" s="59" customFormat="1" customHeight="1"/>
    <row r="24427" s="59" customFormat="1" customHeight="1"/>
    <row r="24428" s="59" customFormat="1" customHeight="1"/>
    <row r="24429" s="59" customFormat="1" customHeight="1"/>
    <row r="24430" s="59" customFormat="1" customHeight="1"/>
    <row r="24431" s="59" customFormat="1" customHeight="1"/>
    <row r="24432" s="59" customFormat="1" customHeight="1"/>
    <row r="24433" s="59" customFormat="1" customHeight="1"/>
    <row r="24434" s="59" customFormat="1" customHeight="1"/>
    <row r="24435" s="59" customFormat="1" customHeight="1"/>
    <row r="24436" s="59" customFormat="1" customHeight="1"/>
    <row r="24437" s="59" customFormat="1" customHeight="1"/>
    <row r="24438" s="59" customFormat="1" customHeight="1"/>
    <row r="24439" s="59" customFormat="1" customHeight="1"/>
    <row r="24440" s="59" customFormat="1" customHeight="1"/>
    <row r="24441" s="59" customFormat="1" customHeight="1"/>
    <row r="24442" s="59" customFormat="1" customHeight="1"/>
    <row r="24443" s="59" customFormat="1" customHeight="1"/>
    <row r="24444" s="59" customFormat="1" customHeight="1"/>
    <row r="24445" s="59" customFormat="1" customHeight="1"/>
    <row r="24446" s="59" customFormat="1" customHeight="1"/>
    <row r="24447" s="59" customFormat="1" customHeight="1"/>
    <row r="24448" s="59" customFormat="1" customHeight="1"/>
    <row r="24449" s="59" customFormat="1" customHeight="1"/>
    <row r="24450" s="59" customFormat="1" customHeight="1"/>
    <row r="24451" s="59" customFormat="1" customHeight="1"/>
    <row r="24452" s="59" customFormat="1" customHeight="1"/>
    <row r="24453" s="59" customFormat="1" customHeight="1"/>
    <row r="24454" s="59" customFormat="1" customHeight="1"/>
    <row r="24455" s="59" customFormat="1" customHeight="1"/>
    <row r="24456" s="59" customFormat="1" customHeight="1"/>
    <row r="24457" s="59" customFormat="1" customHeight="1"/>
    <row r="24458" s="59" customFormat="1" customHeight="1"/>
    <row r="24459" s="59" customFormat="1" customHeight="1"/>
    <row r="24460" s="59" customFormat="1" customHeight="1"/>
    <row r="24461" s="59" customFormat="1" customHeight="1"/>
    <row r="24462" s="59" customFormat="1" customHeight="1"/>
    <row r="24463" s="59" customFormat="1" customHeight="1"/>
    <row r="24464" s="59" customFormat="1" customHeight="1"/>
    <row r="24465" s="59" customFormat="1" customHeight="1"/>
    <row r="24466" s="59" customFormat="1" customHeight="1"/>
    <row r="24467" s="59" customFormat="1" customHeight="1"/>
    <row r="24468" s="59" customFormat="1" customHeight="1"/>
    <row r="24469" s="59" customFormat="1" customHeight="1"/>
    <row r="24470" s="59" customFormat="1" customHeight="1"/>
    <row r="24471" s="59" customFormat="1" customHeight="1"/>
    <row r="24472" s="59" customFormat="1" customHeight="1"/>
    <row r="24473" s="59" customFormat="1" customHeight="1"/>
    <row r="24474" s="59" customFormat="1" customHeight="1"/>
    <row r="24475" s="59" customFormat="1" customHeight="1"/>
    <row r="24476" s="59" customFormat="1" customHeight="1"/>
    <row r="24477" s="59" customFormat="1" customHeight="1"/>
    <row r="24478" s="59" customFormat="1" customHeight="1"/>
    <row r="24479" s="59" customFormat="1" customHeight="1"/>
    <row r="24480" s="59" customFormat="1" customHeight="1"/>
    <row r="24481" s="59" customFormat="1" customHeight="1"/>
    <row r="24482" s="59" customFormat="1" customHeight="1"/>
    <row r="24483" s="59" customFormat="1" customHeight="1"/>
    <row r="24484" s="59" customFormat="1" customHeight="1"/>
    <row r="24485" s="59" customFormat="1" customHeight="1"/>
    <row r="24486" s="59" customFormat="1" customHeight="1"/>
    <row r="24487" s="59" customFormat="1" customHeight="1"/>
    <row r="24488" s="59" customFormat="1" customHeight="1"/>
    <row r="24489" s="59" customFormat="1" customHeight="1"/>
    <row r="24490" s="59" customFormat="1" customHeight="1"/>
    <row r="24491" s="59" customFormat="1" customHeight="1"/>
    <row r="24492" s="59" customFormat="1" customHeight="1"/>
    <row r="24493" s="59" customFormat="1" customHeight="1"/>
    <row r="24494" s="59" customFormat="1" customHeight="1"/>
    <row r="24495" s="59" customFormat="1" customHeight="1"/>
    <row r="24496" s="59" customFormat="1" customHeight="1"/>
    <row r="24497" s="59" customFormat="1" customHeight="1"/>
    <row r="24498" s="59" customFormat="1" customHeight="1"/>
    <row r="24499" s="59" customFormat="1" customHeight="1"/>
    <row r="24500" s="59" customFormat="1" customHeight="1"/>
    <row r="24501" s="59" customFormat="1" customHeight="1"/>
    <row r="24502" s="59" customFormat="1" customHeight="1"/>
    <row r="24503" s="59" customFormat="1" customHeight="1"/>
    <row r="24504" s="59" customFormat="1" customHeight="1"/>
    <row r="24505" s="59" customFormat="1" customHeight="1"/>
    <row r="24506" s="59" customFormat="1" customHeight="1"/>
    <row r="24507" s="59" customFormat="1" customHeight="1"/>
    <row r="24508" s="59" customFormat="1" customHeight="1"/>
    <row r="24509" s="59" customFormat="1" customHeight="1"/>
    <row r="24510" s="59" customFormat="1" customHeight="1"/>
    <row r="24511" s="59" customFormat="1" customHeight="1"/>
    <row r="24512" s="59" customFormat="1" customHeight="1"/>
    <row r="24513" s="59" customFormat="1" customHeight="1"/>
    <row r="24514" s="59" customFormat="1" customHeight="1"/>
    <row r="24515" s="59" customFormat="1" customHeight="1"/>
    <row r="24516" s="59" customFormat="1" customHeight="1"/>
    <row r="24517" s="59" customFormat="1" customHeight="1"/>
    <row r="24518" s="59" customFormat="1" customHeight="1"/>
    <row r="24519" s="59" customFormat="1" customHeight="1"/>
    <row r="24520" s="59" customFormat="1" customHeight="1"/>
    <row r="24521" s="59" customFormat="1" customHeight="1"/>
    <row r="24522" s="59" customFormat="1" customHeight="1"/>
    <row r="24523" s="59" customFormat="1" customHeight="1"/>
    <row r="24524" s="59" customFormat="1" customHeight="1"/>
    <row r="24525" s="59" customFormat="1" customHeight="1"/>
    <row r="24526" s="59" customFormat="1" customHeight="1"/>
    <row r="24527" s="59" customFormat="1" customHeight="1"/>
    <row r="24528" s="59" customFormat="1" customHeight="1"/>
    <row r="24529" s="59" customFormat="1" customHeight="1"/>
    <row r="24530" s="59" customFormat="1" customHeight="1"/>
    <row r="24531" s="59" customFormat="1" customHeight="1"/>
    <row r="24532" s="59" customFormat="1" customHeight="1"/>
    <row r="24533" s="59" customFormat="1" customHeight="1"/>
    <row r="24534" s="59" customFormat="1" customHeight="1"/>
    <row r="24535" s="59" customFormat="1" customHeight="1"/>
    <row r="24536" s="59" customFormat="1" customHeight="1"/>
    <row r="24537" s="59" customFormat="1" customHeight="1"/>
    <row r="24538" s="59" customFormat="1" customHeight="1"/>
    <row r="24539" s="59" customFormat="1" customHeight="1"/>
    <row r="24540" s="59" customFormat="1" customHeight="1"/>
    <row r="24541" s="59" customFormat="1" customHeight="1"/>
    <row r="24542" s="59" customFormat="1" customHeight="1"/>
    <row r="24543" s="59" customFormat="1" customHeight="1"/>
    <row r="24544" s="59" customFormat="1" customHeight="1"/>
    <row r="24545" s="59" customFormat="1" customHeight="1"/>
    <row r="24546" s="59" customFormat="1" customHeight="1"/>
    <row r="24547" s="59" customFormat="1" customHeight="1"/>
    <row r="24548" s="59" customFormat="1" customHeight="1"/>
    <row r="24549" s="59" customFormat="1" customHeight="1"/>
    <row r="24550" s="59" customFormat="1" customHeight="1"/>
    <row r="24551" s="59" customFormat="1" customHeight="1"/>
    <row r="24552" s="59" customFormat="1" customHeight="1"/>
    <row r="24553" s="59" customFormat="1" customHeight="1"/>
    <row r="24554" s="59" customFormat="1" customHeight="1"/>
    <row r="24555" s="59" customFormat="1" customHeight="1"/>
    <row r="24556" s="59" customFormat="1" customHeight="1"/>
    <row r="24557" s="59" customFormat="1" customHeight="1"/>
    <row r="24558" s="59" customFormat="1" customHeight="1"/>
    <row r="24559" s="59" customFormat="1" customHeight="1"/>
    <row r="24560" s="59" customFormat="1" customHeight="1"/>
    <row r="24561" s="59" customFormat="1" customHeight="1"/>
    <row r="24562" s="59" customFormat="1" customHeight="1"/>
    <row r="24563" s="59" customFormat="1" customHeight="1"/>
    <row r="24564" s="59" customFormat="1" customHeight="1"/>
    <row r="24565" s="59" customFormat="1" customHeight="1"/>
    <row r="24566" s="59" customFormat="1" customHeight="1"/>
    <row r="24567" s="59" customFormat="1" customHeight="1"/>
    <row r="24568" s="59" customFormat="1" customHeight="1"/>
    <row r="24569" s="59" customFormat="1" customHeight="1"/>
    <row r="24570" s="59" customFormat="1" customHeight="1"/>
    <row r="24571" s="59" customFormat="1" customHeight="1"/>
    <row r="24572" s="59" customFormat="1" customHeight="1"/>
    <row r="24573" s="59" customFormat="1" customHeight="1"/>
    <row r="24574" s="59" customFormat="1" customHeight="1"/>
    <row r="24575" s="59" customFormat="1" customHeight="1"/>
    <row r="24576" s="59" customFormat="1" customHeight="1"/>
    <row r="24577" s="59" customFormat="1" customHeight="1"/>
    <row r="24578" s="59" customFormat="1" customHeight="1"/>
    <row r="24579" s="59" customFormat="1" customHeight="1"/>
    <row r="24580" s="59" customFormat="1" customHeight="1"/>
    <row r="24581" s="59" customFormat="1" customHeight="1"/>
    <row r="24582" s="59" customFormat="1" customHeight="1"/>
    <row r="24583" s="59" customFormat="1" customHeight="1"/>
    <row r="24584" s="59" customFormat="1" customHeight="1"/>
    <row r="24585" s="59" customFormat="1" customHeight="1"/>
    <row r="24586" s="59" customFormat="1" customHeight="1"/>
    <row r="24587" s="59" customFormat="1" customHeight="1"/>
    <row r="24588" s="59" customFormat="1" customHeight="1"/>
    <row r="24589" s="59" customFormat="1" customHeight="1"/>
    <row r="24590" s="59" customFormat="1" customHeight="1"/>
    <row r="24591" s="59" customFormat="1" customHeight="1"/>
    <row r="24592" s="59" customFormat="1" customHeight="1"/>
    <row r="24593" s="59" customFormat="1" customHeight="1"/>
    <row r="24594" s="59" customFormat="1" customHeight="1"/>
    <row r="24595" s="59" customFormat="1" customHeight="1"/>
    <row r="24596" s="59" customFormat="1" customHeight="1"/>
    <row r="24597" s="59" customFormat="1" customHeight="1"/>
    <row r="24598" s="59" customFormat="1" customHeight="1"/>
    <row r="24599" s="59" customFormat="1" customHeight="1"/>
    <row r="24600" s="59" customFormat="1" customHeight="1"/>
    <row r="24601" s="59" customFormat="1" customHeight="1"/>
    <row r="24602" s="59" customFormat="1" customHeight="1"/>
    <row r="24603" s="59" customFormat="1" customHeight="1"/>
    <row r="24604" s="59" customFormat="1" customHeight="1"/>
    <row r="24605" s="59" customFormat="1" customHeight="1"/>
    <row r="24606" s="59" customFormat="1" customHeight="1"/>
    <row r="24607" s="59" customFormat="1" customHeight="1"/>
    <row r="24608" s="59" customFormat="1" customHeight="1"/>
    <row r="24609" s="59" customFormat="1" customHeight="1"/>
    <row r="24610" s="59" customFormat="1" customHeight="1"/>
    <row r="24611" s="59" customFormat="1" customHeight="1"/>
    <row r="24612" s="59" customFormat="1" customHeight="1"/>
    <row r="24613" s="59" customFormat="1" customHeight="1"/>
    <row r="24614" s="59" customFormat="1" customHeight="1"/>
    <row r="24615" s="59" customFormat="1" customHeight="1"/>
    <row r="24616" s="59" customFormat="1" customHeight="1"/>
    <row r="24617" s="59" customFormat="1" customHeight="1"/>
    <row r="24618" s="59" customFormat="1" customHeight="1"/>
    <row r="24619" s="59" customFormat="1" customHeight="1"/>
    <row r="24620" s="59" customFormat="1" customHeight="1"/>
    <row r="24621" s="59" customFormat="1" customHeight="1"/>
    <row r="24622" s="59" customFormat="1" customHeight="1"/>
    <row r="24623" s="59" customFormat="1" customHeight="1"/>
    <row r="24624" s="59" customFormat="1" customHeight="1"/>
    <row r="24625" s="59" customFormat="1" customHeight="1"/>
    <row r="24626" s="59" customFormat="1" customHeight="1"/>
    <row r="24627" s="59" customFormat="1" customHeight="1"/>
    <row r="24628" s="59" customFormat="1" customHeight="1"/>
    <row r="24629" s="59" customFormat="1" customHeight="1"/>
    <row r="24630" s="59" customFormat="1" customHeight="1"/>
    <row r="24631" s="59" customFormat="1" customHeight="1"/>
    <row r="24632" s="59" customFormat="1" customHeight="1"/>
    <row r="24633" s="59" customFormat="1" customHeight="1"/>
    <row r="24634" s="59" customFormat="1" customHeight="1"/>
    <row r="24635" s="59" customFormat="1" customHeight="1"/>
    <row r="24636" s="59" customFormat="1" customHeight="1"/>
    <row r="24637" s="59" customFormat="1" customHeight="1"/>
    <row r="24638" s="59" customFormat="1" customHeight="1"/>
    <row r="24639" s="59" customFormat="1" customHeight="1"/>
    <row r="24640" s="59" customFormat="1" customHeight="1"/>
    <row r="24641" s="59" customFormat="1" customHeight="1"/>
    <row r="24642" s="59" customFormat="1" customHeight="1"/>
    <row r="24643" s="59" customFormat="1" customHeight="1"/>
    <row r="24644" s="59" customFormat="1" customHeight="1"/>
    <row r="24645" s="59" customFormat="1" customHeight="1"/>
    <row r="24646" s="59" customFormat="1" customHeight="1"/>
    <row r="24647" s="59" customFormat="1" customHeight="1"/>
    <row r="24648" s="59" customFormat="1" customHeight="1"/>
    <row r="24649" s="59" customFormat="1" customHeight="1"/>
    <row r="24650" s="59" customFormat="1" customHeight="1"/>
    <row r="24651" s="59" customFormat="1" customHeight="1"/>
    <row r="24652" s="59" customFormat="1" customHeight="1"/>
    <row r="24653" s="59" customFormat="1" customHeight="1"/>
    <row r="24654" s="59" customFormat="1" customHeight="1"/>
    <row r="24655" s="59" customFormat="1" customHeight="1"/>
    <row r="24656" s="59" customFormat="1" customHeight="1"/>
    <row r="24657" s="59" customFormat="1" customHeight="1"/>
    <row r="24658" s="59" customFormat="1" customHeight="1"/>
    <row r="24659" s="59" customFormat="1" customHeight="1"/>
    <row r="24660" s="59" customFormat="1" customHeight="1"/>
    <row r="24661" s="59" customFormat="1" customHeight="1"/>
    <row r="24662" s="59" customFormat="1" customHeight="1"/>
    <row r="24663" s="59" customFormat="1" customHeight="1"/>
    <row r="24664" s="59" customFormat="1" customHeight="1"/>
    <row r="24665" s="59" customFormat="1" customHeight="1"/>
    <row r="24666" s="59" customFormat="1" customHeight="1"/>
    <row r="24667" s="59" customFormat="1" customHeight="1"/>
    <row r="24668" s="59" customFormat="1" customHeight="1"/>
    <row r="24669" s="59" customFormat="1" customHeight="1"/>
    <row r="24670" s="59" customFormat="1" customHeight="1"/>
    <row r="24671" s="59" customFormat="1" customHeight="1"/>
    <row r="24672" s="59" customFormat="1" customHeight="1"/>
    <row r="24673" s="59" customFormat="1" customHeight="1"/>
    <row r="24674" s="59" customFormat="1" customHeight="1"/>
    <row r="24675" s="59" customFormat="1" customHeight="1"/>
    <row r="24676" s="59" customFormat="1" customHeight="1"/>
    <row r="24677" s="59" customFormat="1" customHeight="1"/>
    <row r="24678" s="59" customFormat="1" customHeight="1"/>
    <row r="24679" s="59" customFormat="1" customHeight="1"/>
    <row r="24680" s="59" customFormat="1" customHeight="1"/>
    <row r="24681" s="59" customFormat="1" customHeight="1"/>
    <row r="24682" s="59" customFormat="1" customHeight="1"/>
    <row r="24683" s="59" customFormat="1" customHeight="1"/>
    <row r="24684" s="59" customFormat="1" customHeight="1"/>
    <row r="24685" s="59" customFormat="1" customHeight="1"/>
    <row r="24686" s="59" customFormat="1" customHeight="1"/>
    <row r="24687" s="59" customFormat="1" customHeight="1"/>
    <row r="24688" s="59" customFormat="1" customHeight="1"/>
    <row r="24689" s="59" customFormat="1" customHeight="1"/>
    <row r="24690" s="59" customFormat="1" customHeight="1"/>
    <row r="24691" s="59" customFormat="1" customHeight="1"/>
    <row r="24692" s="59" customFormat="1" customHeight="1"/>
    <row r="24693" s="59" customFormat="1" customHeight="1"/>
    <row r="24694" s="59" customFormat="1" customHeight="1"/>
    <row r="24695" s="59" customFormat="1" customHeight="1"/>
    <row r="24696" s="59" customFormat="1" customHeight="1"/>
    <row r="24697" s="59" customFormat="1" customHeight="1"/>
    <row r="24698" s="59" customFormat="1" customHeight="1"/>
    <row r="24699" s="59" customFormat="1" customHeight="1"/>
    <row r="24700" s="59" customFormat="1" customHeight="1"/>
    <row r="24701" s="59" customFormat="1" customHeight="1"/>
    <row r="24702" s="59" customFormat="1" customHeight="1"/>
    <row r="24703" s="59" customFormat="1" customHeight="1"/>
    <row r="24704" s="59" customFormat="1" customHeight="1"/>
    <row r="24705" s="59" customFormat="1" customHeight="1"/>
    <row r="24706" s="59" customFormat="1" customHeight="1"/>
    <row r="24707" s="59" customFormat="1" customHeight="1"/>
    <row r="24708" s="59" customFormat="1" customHeight="1"/>
    <row r="24709" s="59" customFormat="1" customHeight="1"/>
    <row r="24710" s="59" customFormat="1" customHeight="1"/>
    <row r="24711" s="59" customFormat="1" customHeight="1"/>
    <row r="24712" s="59" customFormat="1" customHeight="1"/>
    <row r="24713" s="59" customFormat="1" customHeight="1"/>
    <row r="24714" s="59" customFormat="1" customHeight="1"/>
    <row r="24715" s="59" customFormat="1" customHeight="1"/>
    <row r="24716" s="59" customFormat="1" customHeight="1"/>
    <row r="24717" s="59" customFormat="1" customHeight="1"/>
    <row r="24718" s="59" customFormat="1" customHeight="1"/>
    <row r="24719" s="59" customFormat="1" customHeight="1"/>
    <row r="24720" s="59" customFormat="1" customHeight="1"/>
    <row r="24721" s="59" customFormat="1" customHeight="1"/>
    <row r="24722" s="59" customFormat="1" customHeight="1"/>
    <row r="24723" s="59" customFormat="1" customHeight="1"/>
    <row r="24724" s="59" customFormat="1" customHeight="1"/>
    <row r="24725" s="59" customFormat="1" customHeight="1"/>
    <row r="24726" s="59" customFormat="1" customHeight="1"/>
    <row r="24727" s="59" customFormat="1" customHeight="1"/>
    <row r="24728" s="59" customFormat="1" customHeight="1"/>
    <row r="24729" s="59" customFormat="1" customHeight="1"/>
    <row r="24730" s="59" customFormat="1" customHeight="1"/>
    <row r="24731" s="59" customFormat="1" customHeight="1"/>
    <row r="24732" s="59" customFormat="1" customHeight="1"/>
    <row r="24733" s="59" customFormat="1" customHeight="1"/>
    <row r="24734" s="59" customFormat="1" customHeight="1"/>
    <row r="24735" s="59" customFormat="1" customHeight="1"/>
    <row r="24736" s="59" customFormat="1" customHeight="1"/>
    <row r="24737" s="59" customFormat="1" customHeight="1"/>
    <row r="24738" s="59" customFormat="1" customHeight="1"/>
    <row r="24739" s="59" customFormat="1" customHeight="1"/>
    <row r="24740" s="59" customFormat="1" customHeight="1"/>
    <row r="24741" s="59" customFormat="1" customHeight="1"/>
    <row r="24742" s="59" customFormat="1" customHeight="1"/>
    <row r="24743" s="59" customFormat="1" customHeight="1"/>
    <row r="24744" s="59" customFormat="1" customHeight="1"/>
    <row r="24745" s="59" customFormat="1" customHeight="1"/>
    <row r="24746" s="59" customFormat="1" customHeight="1"/>
    <row r="24747" s="59" customFormat="1" customHeight="1"/>
    <row r="24748" s="59" customFormat="1" customHeight="1"/>
    <row r="24749" s="59" customFormat="1" customHeight="1"/>
    <row r="24750" s="59" customFormat="1" customHeight="1"/>
    <row r="24751" s="59" customFormat="1" customHeight="1"/>
    <row r="24752" s="59" customFormat="1" customHeight="1"/>
    <row r="24753" s="59" customFormat="1" customHeight="1"/>
    <row r="24754" s="59" customFormat="1" customHeight="1"/>
    <row r="24755" s="59" customFormat="1" customHeight="1"/>
    <row r="24756" s="59" customFormat="1" customHeight="1"/>
    <row r="24757" s="59" customFormat="1" customHeight="1"/>
    <row r="24758" s="59" customFormat="1" customHeight="1"/>
    <row r="24759" s="59" customFormat="1" customHeight="1"/>
    <row r="24760" s="59" customFormat="1" customHeight="1"/>
    <row r="24761" s="59" customFormat="1" customHeight="1"/>
    <row r="24762" s="59" customFormat="1" customHeight="1"/>
    <row r="24763" s="59" customFormat="1" customHeight="1"/>
    <row r="24764" s="59" customFormat="1" customHeight="1"/>
    <row r="24765" s="59" customFormat="1" customHeight="1"/>
    <row r="24766" s="59" customFormat="1" customHeight="1"/>
    <row r="24767" s="59" customFormat="1" customHeight="1"/>
    <row r="24768" s="59" customFormat="1" customHeight="1"/>
    <row r="24769" s="59" customFormat="1" customHeight="1"/>
    <row r="24770" s="59" customFormat="1" customHeight="1"/>
    <row r="24771" s="59" customFormat="1" customHeight="1"/>
    <row r="24772" s="59" customFormat="1" customHeight="1"/>
    <row r="24773" s="59" customFormat="1" customHeight="1"/>
    <row r="24774" s="59" customFormat="1" customHeight="1"/>
    <row r="24775" s="59" customFormat="1" customHeight="1"/>
    <row r="24776" s="59" customFormat="1" customHeight="1"/>
    <row r="24777" s="59" customFormat="1" customHeight="1"/>
    <row r="24778" s="59" customFormat="1" customHeight="1"/>
    <row r="24779" s="59" customFormat="1" customHeight="1"/>
    <row r="24780" s="59" customFormat="1" customHeight="1"/>
    <row r="24781" s="59" customFormat="1" customHeight="1"/>
    <row r="24782" s="59" customFormat="1" customHeight="1"/>
    <row r="24783" s="59" customFormat="1" customHeight="1"/>
    <row r="24784" s="59" customFormat="1" customHeight="1"/>
    <row r="24785" s="59" customFormat="1" customHeight="1"/>
    <row r="24786" s="59" customFormat="1" customHeight="1"/>
    <row r="24787" s="59" customFormat="1" customHeight="1"/>
    <row r="24788" s="59" customFormat="1" customHeight="1"/>
    <row r="24789" s="59" customFormat="1" customHeight="1"/>
    <row r="24790" s="59" customFormat="1" customHeight="1"/>
    <row r="24791" s="59" customFormat="1" customHeight="1"/>
    <row r="24792" s="59" customFormat="1" customHeight="1"/>
    <row r="24793" s="59" customFormat="1" customHeight="1"/>
    <row r="24794" s="59" customFormat="1" customHeight="1"/>
    <row r="24795" s="59" customFormat="1" customHeight="1"/>
    <row r="24796" s="59" customFormat="1" customHeight="1"/>
    <row r="24797" s="59" customFormat="1" customHeight="1"/>
    <row r="24798" s="59" customFormat="1" customHeight="1"/>
    <row r="24799" s="59" customFormat="1" customHeight="1"/>
    <row r="24800" s="59" customFormat="1" customHeight="1"/>
    <row r="24801" s="59" customFormat="1" customHeight="1"/>
    <row r="24802" s="59" customFormat="1" customHeight="1"/>
    <row r="24803" s="59" customFormat="1" customHeight="1"/>
    <row r="24804" s="59" customFormat="1" customHeight="1"/>
    <row r="24805" s="59" customFormat="1" customHeight="1"/>
    <row r="24806" s="59" customFormat="1" customHeight="1"/>
    <row r="24807" s="59" customFormat="1" customHeight="1"/>
    <row r="24808" s="59" customFormat="1" customHeight="1"/>
    <row r="24809" s="59" customFormat="1" customHeight="1"/>
    <row r="24810" s="59" customFormat="1" customHeight="1"/>
    <row r="24811" s="59" customFormat="1" customHeight="1"/>
    <row r="24812" s="59" customFormat="1" customHeight="1"/>
    <row r="24813" s="59" customFormat="1" customHeight="1"/>
    <row r="24814" s="59" customFormat="1" customHeight="1"/>
    <row r="24815" s="59" customFormat="1" customHeight="1"/>
    <row r="24816" s="59" customFormat="1" customHeight="1"/>
    <row r="24817" s="59" customFormat="1" customHeight="1"/>
    <row r="24818" s="59" customFormat="1" customHeight="1"/>
    <row r="24819" s="59" customFormat="1" customHeight="1"/>
    <row r="24820" s="59" customFormat="1" customHeight="1"/>
    <row r="24821" s="59" customFormat="1" customHeight="1"/>
    <row r="24822" s="59" customFormat="1" customHeight="1"/>
    <row r="24823" s="59" customFormat="1" customHeight="1"/>
    <row r="24824" s="59" customFormat="1" customHeight="1"/>
    <row r="24825" s="59" customFormat="1" customHeight="1"/>
    <row r="24826" s="59" customFormat="1" customHeight="1"/>
    <row r="24827" s="59" customFormat="1" customHeight="1"/>
    <row r="24828" s="59" customFormat="1" customHeight="1"/>
    <row r="24829" s="59" customFormat="1" customHeight="1"/>
    <row r="24830" s="59" customFormat="1" customHeight="1"/>
    <row r="24831" s="59" customFormat="1" customHeight="1"/>
    <row r="24832" s="59" customFormat="1" customHeight="1"/>
    <row r="24833" s="59" customFormat="1" customHeight="1"/>
    <row r="24834" s="59" customFormat="1" customHeight="1"/>
    <row r="24835" s="59" customFormat="1" customHeight="1"/>
    <row r="24836" s="59" customFormat="1" customHeight="1"/>
    <row r="24837" s="59" customFormat="1" customHeight="1"/>
    <row r="24838" s="59" customFormat="1" customHeight="1"/>
    <row r="24839" s="59" customFormat="1" customHeight="1"/>
    <row r="24840" s="59" customFormat="1" customHeight="1"/>
    <row r="24841" s="59" customFormat="1" customHeight="1"/>
    <row r="24842" s="59" customFormat="1" customHeight="1"/>
    <row r="24843" s="59" customFormat="1" customHeight="1"/>
    <row r="24844" s="59" customFormat="1" customHeight="1"/>
    <row r="24845" s="59" customFormat="1" customHeight="1"/>
    <row r="24846" s="59" customFormat="1" customHeight="1"/>
    <row r="24847" s="59" customFormat="1" customHeight="1"/>
    <row r="24848" s="59" customFormat="1" customHeight="1"/>
    <row r="24849" s="59" customFormat="1" customHeight="1"/>
    <row r="24850" s="59" customFormat="1" customHeight="1"/>
    <row r="24851" s="59" customFormat="1" customHeight="1"/>
    <row r="24852" s="59" customFormat="1" customHeight="1"/>
    <row r="24853" s="59" customFormat="1" customHeight="1"/>
    <row r="24854" s="59" customFormat="1" customHeight="1"/>
    <row r="24855" s="59" customFormat="1" customHeight="1"/>
    <row r="24856" s="59" customFormat="1" customHeight="1"/>
    <row r="24857" s="59" customFormat="1" customHeight="1"/>
    <row r="24858" s="59" customFormat="1" customHeight="1"/>
    <row r="24859" s="59" customFormat="1" customHeight="1"/>
    <row r="24860" s="59" customFormat="1" customHeight="1"/>
    <row r="24861" s="59" customFormat="1" customHeight="1"/>
    <row r="24862" s="59" customFormat="1" customHeight="1"/>
    <row r="24863" s="59" customFormat="1" customHeight="1"/>
    <row r="24864" s="59" customFormat="1" customHeight="1"/>
    <row r="24865" s="59" customFormat="1" customHeight="1"/>
    <row r="24866" s="59" customFormat="1" customHeight="1"/>
    <row r="24867" s="59" customFormat="1" customHeight="1"/>
    <row r="24868" s="59" customFormat="1" customHeight="1"/>
    <row r="24869" s="59" customFormat="1" customHeight="1"/>
    <row r="24870" s="59" customFormat="1" customHeight="1"/>
    <row r="24871" s="59" customFormat="1" customHeight="1"/>
    <row r="24872" s="59" customFormat="1" customHeight="1"/>
    <row r="24873" s="59" customFormat="1" customHeight="1"/>
    <row r="24874" s="59" customFormat="1" customHeight="1"/>
    <row r="24875" s="59" customFormat="1" customHeight="1"/>
    <row r="24876" s="59" customFormat="1" customHeight="1"/>
    <row r="24877" s="59" customFormat="1" customHeight="1"/>
    <row r="24878" s="59" customFormat="1" customHeight="1"/>
    <row r="24879" s="59" customFormat="1" customHeight="1"/>
    <row r="24880" s="59" customFormat="1" customHeight="1"/>
    <row r="24881" s="59" customFormat="1" customHeight="1"/>
    <row r="24882" s="59" customFormat="1" customHeight="1"/>
    <row r="24883" s="59" customFormat="1" customHeight="1"/>
    <row r="24884" s="59" customFormat="1" customHeight="1"/>
    <row r="24885" s="59" customFormat="1" customHeight="1"/>
    <row r="24886" s="59" customFormat="1" customHeight="1"/>
    <row r="24887" s="59" customFormat="1" customHeight="1"/>
    <row r="24888" s="59" customFormat="1" customHeight="1"/>
    <row r="24889" s="59" customFormat="1" customHeight="1"/>
    <row r="24890" s="59" customFormat="1" customHeight="1"/>
    <row r="24891" s="59" customFormat="1" customHeight="1"/>
    <row r="24892" s="59" customFormat="1" customHeight="1"/>
    <row r="24893" s="59" customFormat="1" customHeight="1"/>
    <row r="24894" s="59" customFormat="1" customHeight="1"/>
    <row r="24895" s="59" customFormat="1" customHeight="1"/>
    <row r="24896" s="59" customFormat="1" customHeight="1"/>
    <row r="24897" s="59" customFormat="1" customHeight="1"/>
    <row r="24898" s="59" customFormat="1" customHeight="1"/>
    <row r="24899" s="59" customFormat="1" customHeight="1"/>
    <row r="24900" s="59" customFormat="1" customHeight="1"/>
    <row r="24901" s="59" customFormat="1" customHeight="1"/>
    <row r="24902" s="59" customFormat="1" customHeight="1"/>
    <row r="24903" s="59" customFormat="1" customHeight="1"/>
    <row r="24904" s="59" customFormat="1" customHeight="1"/>
    <row r="24905" s="59" customFormat="1" customHeight="1"/>
    <row r="24906" s="59" customFormat="1" customHeight="1"/>
    <row r="24907" s="59" customFormat="1" customHeight="1"/>
    <row r="24908" s="59" customFormat="1" customHeight="1"/>
    <row r="24909" s="59" customFormat="1" customHeight="1"/>
    <row r="24910" s="59" customFormat="1" customHeight="1"/>
    <row r="24911" s="59" customFormat="1" customHeight="1"/>
    <row r="24912" s="59" customFormat="1" customHeight="1"/>
    <row r="24913" s="59" customFormat="1" customHeight="1"/>
    <row r="24914" s="59" customFormat="1" customHeight="1"/>
    <row r="24915" s="59" customFormat="1" customHeight="1"/>
    <row r="24916" s="59" customFormat="1" customHeight="1"/>
    <row r="24917" s="59" customFormat="1" customHeight="1"/>
    <row r="24918" s="59" customFormat="1" customHeight="1"/>
    <row r="24919" s="59" customFormat="1" customHeight="1"/>
    <row r="24920" s="59" customFormat="1" customHeight="1"/>
    <row r="24921" s="59" customFormat="1" customHeight="1"/>
    <row r="24922" s="59" customFormat="1" customHeight="1"/>
    <row r="24923" s="59" customFormat="1" customHeight="1"/>
    <row r="24924" s="59" customFormat="1" customHeight="1"/>
    <row r="24925" s="59" customFormat="1" customHeight="1"/>
    <row r="24926" s="59" customFormat="1" customHeight="1"/>
    <row r="24927" s="59" customFormat="1" customHeight="1"/>
    <row r="24928" s="59" customFormat="1" customHeight="1"/>
    <row r="24929" s="59" customFormat="1" customHeight="1"/>
    <row r="24930" s="59" customFormat="1" customHeight="1"/>
    <row r="24931" s="59" customFormat="1" customHeight="1"/>
    <row r="24932" s="59" customFormat="1" customHeight="1"/>
    <row r="24933" s="59" customFormat="1" customHeight="1"/>
    <row r="24934" s="59" customFormat="1" customHeight="1"/>
    <row r="24935" s="59" customFormat="1" customHeight="1"/>
    <row r="24936" s="59" customFormat="1" customHeight="1"/>
    <row r="24937" s="59" customFormat="1" customHeight="1"/>
    <row r="24938" s="59" customFormat="1" customHeight="1"/>
    <row r="24939" s="59" customFormat="1" customHeight="1"/>
    <row r="24940" s="59" customFormat="1" customHeight="1"/>
    <row r="24941" s="59" customFormat="1" customHeight="1"/>
    <row r="24942" s="59" customFormat="1" customHeight="1"/>
    <row r="24943" s="59" customFormat="1" customHeight="1"/>
    <row r="24944" s="59" customFormat="1" customHeight="1"/>
    <row r="24945" s="59" customFormat="1" customHeight="1"/>
    <row r="24946" s="59" customFormat="1" customHeight="1"/>
    <row r="24947" s="59" customFormat="1" customHeight="1"/>
    <row r="24948" s="59" customFormat="1" customHeight="1"/>
    <row r="24949" s="59" customFormat="1" customHeight="1"/>
    <row r="24950" s="59" customFormat="1" customHeight="1"/>
    <row r="24951" s="59" customFormat="1" customHeight="1"/>
    <row r="24952" s="59" customFormat="1" customHeight="1"/>
    <row r="24953" s="59" customFormat="1" customHeight="1"/>
    <row r="24954" s="59" customFormat="1" customHeight="1"/>
    <row r="24955" s="59" customFormat="1" customHeight="1"/>
    <row r="24956" s="59" customFormat="1" customHeight="1"/>
    <row r="24957" s="59" customFormat="1" customHeight="1"/>
    <row r="24958" s="59" customFormat="1" customHeight="1"/>
    <row r="24959" s="59" customFormat="1" customHeight="1"/>
    <row r="24960" s="59" customFormat="1" customHeight="1"/>
    <row r="24961" s="59" customFormat="1" customHeight="1"/>
    <row r="24962" s="59" customFormat="1" customHeight="1"/>
    <row r="24963" s="59" customFormat="1" customHeight="1"/>
    <row r="24964" s="59" customFormat="1" customHeight="1"/>
    <row r="24965" s="59" customFormat="1" customHeight="1"/>
    <row r="24966" s="59" customFormat="1" customHeight="1"/>
    <row r="24967" s="59" customFormat="1" customHeight="1"/>
    <row r="24968" s="59" customFormat="1" customHeight="1"/>
    <row r="24969" s="59" customFormat="1" customHeight="1"/>
    <row r="24970" s="59" customFormat="1" customHeight="1"/>
    <row r="24971" s="59" customFormat="1" customHeight="1"/>
    <row r="24972" s="59" customFormat="1" customHeight="1"/>
    <row r="24973" s="59" customFormat="1" customHeight="1"/>
    <row r="24974" s="59" customFormat="1" customHeight="1"/>
    <row r="24975" s="59" customFormat="1" customHeight="1"/>
    <row r="24976" s="59" customFormat="1" customHeight="1"/>
    <row r="24977" s="59" customFormat="1" customHeight="1"/>
    <row r="24978" s="59" customFormat="1" customHeight="1"/>
    <row r="24979" s="59" customFormat="1" customHeight="1"/>
    <row r="24980" s="59" customFormat="1" customHeight="1"/>
    <row r="24981" s="59" customFormat="1" customHeight="1"/>
    <row r="24982" s="59" customFormat="1" customHeight="1"/>
    <row r="24983" s="59" customFormat="1" customHeight="1"/>
    <row r="24984" s="59" customFormat="1" customHeight="1"/>
    <row r="24985" s="59" customFormat="1" customHeight="1"/>
    <row r="24986" s="59" customFormat="1" customHeight="1"/>
    <row r="24987" s="59" customFormat="1" customHeight="1"/>
    <row r="24988" s="59" customFormat="1" customHeight="1"/>
    <row r="24989" s="59" customFormat="1" customHeight="1"/>
    <row r="24990" s="59" customFormat="1" customHeight="1"/>
    <row r="24991" s="59" customFormat="1" customHeight="1"/>
    <row r="24992" s="59" customFormat="1" customHeight="1"/>
    <row r="24993" s="59" customFormat="1" customHeight="1"/>
    <row r="24994" s="59" customFormat="1" customHeight="1"/>
    <row r="24995" s="59" customFormat="1" customHeight="1"/>
    <row r="24996" s="59" customFormat="1" customHeight="1"/>
    <row r="24997" s="59" customFormat="1" customHeight="1"/>
    <row r="24998" s="59" customFormat="1" customHeight="1"/>
    <row r="24999" s="59" customFormat="1" customHeight="1"/>
    <row r="25000" s="59" customFormat="1" customHeight="1"/>
    <row r="25001" s="59" customFormat="1" customHeight="1"/>
    <row r="25002" s="59" customFormat="1" customHeight="1"/>
    <row r="25003" s="59" customFormat="1" customHeight="1"/>
    <row r="25004" s="59" customFormat="1" customHeight="1"/>
    <row r="25005" s="59" customFormat="1" customHeight="1"/>
    <row r="25006" s="59" customFormat="1" customHeight="1"/>
    <row r="25007" s="59" customFormat="1" customHeight="1"/>
    <row r="25008" s="59" customFormat="1" customHeight="1"/>
    <row r="25009" s="59" customFormat="1" customHeight="1"/>
    <row r="25010" s="59" customFormat="1" customHeight="1"/>
    <row r="25011" s="59" customFormat="1" customHeight="1"/>
    <row r="25012" s="59" customFormat="1" customHeight="1"/>
    <row r="25013" s="59" customFormat="1" customHeight="1"/>
    <row r="25014" s="59" customFormat="1" customHeight="1"/>
    <row r="25015" s="59" customFormat="1" customHeight="1"/>
    <row r="25016" s="59" customFormat="1" customHeight="1"/>
    <row r="25017" s="59" customFormat="1" customHeight="1"/>
    <row r="25018" s="59" customFormat="1" customHeight="1"/>
    <row r="25019" s="59" customFormat="1" customHeight="1"/>
    <row r="25020" s="59" customFormat="1" customHeight="1"/>
    <row r="25021" s="59" customFormat="1" customHeight="1"/>
    <row r="25022" s="59" customFormat="1" customHeight="1"/>
    <row r="25023" s="59" customFormat="1" customHeight="1"/>
    <row r="25024" s="59" customFormat="1" customHeight="1"/>
    <row r="25025" s="59" customFormat="1" customHeight="1"/>
    <row r="25026" s="59" customFormat="1" customHeight="1"/>
    <row r="25027" s="59" customFormat="1" customHeight="1"/>
    <row r="25028" s="59" customFormat="1" customHeight="1"/>
    <row r="25029" s="59" customFormat="1" customHeight="1"/>
    <row r="25030" s="59" customFormat="1" customHeight="1"/>
    <row r="25031" s="59" customFormat="1" customHeight="1"/>
    <row r="25032" s="59" customFormat="1" customHeight="1"/>
    <row r="25033" s="59" customFormat="1" customHeight="1"/>
    <row r="25034" s="59" customFormat="1" customHeight="1"/>
    <row r="25035" s="59" customFormat="1" customHeight="1"/>
    <row r="25036" s="59" customFormat="1" customHeight="1"/>
    <row r="25037" s="59" customFormat="1" customHeight="1"/>
    <row r="25038" s="59" customFormat="1" customHeight="1"/>
    <row r="25039" s="59" customFormat="1" customHeight="1"/>
    <row r="25040" s="59" customFormat="1" customHeight="1"/>
    <row r="25041" s="59" customFormat="1" customHeight="1"/>
    <row r="25042" s="59" customFormat="1" customHeight="1"/>
    <row r="25043" s="59" customFormat="1" customHeight="1"/>
    <row r="25044" s="59" customFormat="1" customHeight="1"/>
    <row r="25045" s="59" customFormat="1" customHeight="1"/>
    <row r="25046" s="59" customFormat="1" customHeight="1"/>
    <row r="25047" s="59" customFormat="1" customHeight="1"/>
    <row r="25048" s="59" customFormat="1" customHeight="1"/>
    <row r="25049" s="59" customFormat="1" customHeight="1"/>
    <row r="25050" s="59" customFormat="1" customHeight="1"/>
    <row r="25051" s="59" customFormat="1" customHeight="1"/>
    <row r="25052" s="59" customFormat="1" customHeight="1"/>
    <row r="25053" s="59" customFormat="1" customHeight="1"/>
    <row r="25054" s="59" customFormat="1" customHeight="1"/>
    <row r="25055" s="59" customFormat="1" customHeight="1"/>
    <row r="25056" s="59" customFormat="1" customHeight="1"/>
    <row r="25057" s="59" customFormat="1" customHeight="1"/>
    <row r="25058" s="59" customFormat="1" customHeight="1"/>
    <row r="25059" s="59" customFormat="1" customHeight="1"/>
    <row r="25060" s="59" customFormat="1" customHeight="1"/>
    <row r="25061" s="59" customFormat="1" customHeight="1"/>
    <row r="25062" s="59" customFormat="1" customHeight="1"/>
    <row r="25063" s="59" customFormat="1" customHeight="1"/>
    <row r="25064" s="59" customFormat="1" customHeight="1"/>
    <row r="25065" s="59" customFormat="1" customHeight="1"/>
    <row r="25066" s="59" customFormat="1" customHeight="1"/>
    <row r="25067" s="59" customFormat="1" customHeight="1"/>
    <row r="25068" s="59" customFormat="1" customHeight="1"/>
    <row r="25069" s="59" customFormat="1" customHeight="1"/>
    <row r="25070" s="59" customFormat="1" customHeight="1"/>
    <row r="25071" s="59" customFormat="1" customHeight="1"/>
    <row r="25072" s="59" customFormat="1" customHeight="1"/>
    <row r="25073" s="59" customFormat="1" customHeight="1"/>
    <row r="25074" s="59" customFormat="1" customHeight="1"/>
    <row r="25075" s="59" customFormat="1" customHeight="1"/>
    <row r="25076" s="59" customFormat="1" customHeight="1"/>
    <row r="25077" s="59" customFormat="1" customHeight="1"/>
    <row r="25078" s="59" customFormat="1" customHeight="1"/>
    <row r="25079" s="59" customFormat="1" customHeight="1"/>
    <row r="25080" s="59" customFormat="1" customHeight="1"/>
    <row r="25081" s="59" customFormat="1" customHeight="1"/>
    <row r="25082" s="59" customFormat="1" customHeight="1"/>
    <row r="25083" s="59" customFormat="1" customHeight="1"/>
    <row r="25084" s="59" customFormat="1" customHeight="1"/>
    <row r="25085" s="59" customFormat="1" customHeight="1"/>
    <row r="25086" s="59" customFormat="1" customHeight="1"/>
    <row r="25087" s="59" customFormat="1" customHeight="1"/>
    <row r="25088" s="59" customFormat="1" customHeight="1"/>
    <row r="25089" s="59" customFormat="1" customHeight="1"/>
    <row r="25090" s="59" customFormat="1" customHeight="1"/>
    <row r="25091" s="59" customFormat="1" customHeight="1"/>
    <row r="25092" s="59" customFormat="1" customHeight="1"/>
    <row r="25093" s="59" customFormat="1" customHeight="1"/>
    <row r="25094" s="59" customFormat="1" customHeight="1"/>
    <row r="25095" s="59" customFormat="1" customHeight="1"/>
    <row r="25096" s="59" customFormat="1" customHeight="1"/>
    <row r="25097" s="59" customFormat="1" customHeight="1"/>
    <row r="25098" s="59" customFormat="1" customHeight="1"/>
    <row r="25099" s="59" customFormat="1" customHeight="1"/>
    <row r="25100" s="59" customFormat="1" customHeight="1"/>
    <row r="25101" s="59" customFormat="1" customHeight="1"/>
    <row r="25102" s="59" customFormat="1" customHeight="1"/>
    <row r="25103" s="59" customFormat="1" customHeight="1"/>
    <row r="25104" s="59" customFormat="1" customHeight="1"/>
    <row r="25105" s="59" customFormat="1" customHeight="1"/>
    <row r="25106" s="59" customFormat="1" customHeight="1"/>
    <row r="25107" s="59" customFormat="1" customHeight="1"/>
    <row r="25108" s="59" customFormat="1" customHeight="1"/>
    <row r="25109" s="59" customFormat="1" customHeight="1"/>
    <row r="25110" s="59" customFormat="1" customHeight="1"/>
    <row r="25111" s="59" customFormat="1" customHeight="1"/>
    <row r="25112" s="59" customFormat="1" customHeight="1"/>
    <row r="25113" s="59" customFormat="1" customHeight="1"/>
    <row r="25114" s="59" customFormat="1" customHeight="1"/>
    <row r="25115" s="59" customFormat="1" customHeight="1"/>
    <row r="25116" s="59" customFormat="1" customHeight="1"/>
    <row r="25117" s="59" customFormat="1" customHeight="1"/>
    <row r="25118" s="59" customFormat="1" customHeight="1"/>
    <row r="25119" s="59" customFormat="1" customHeight="1"/>
    <row r="25120" s="59" customFormat="1" customHeight="1"/>
    <row r="25121" s="59" customFormat="1" customHeight="1"/>
    <row r="25122" s="59" customFormat="1" customHeight="1"/>
    <row r="25123" s="59" customFormat="1" customHeight="1"/>
    <row r="25124" s="59" customFormat="1" customHeight="1"/>
    <row r="25125" s="59" customFormat="1" customHeight="1"/>
    <row r="25126" s="59" customFormat="1" customHeight="1"/>
    <row r="25127" s="59" customFormat="1" customHeight="1"/>
    <row r="25128" s="59" customFormat="1" customHeight="1"/>
    <row r="25129" s="59" customFormat="1" customHeight="1"/>
    <row r="25130" s="59" customFormat="1" customHeight="1"/>
    <row r="25131" s="59" customFormat="1" customHeight="1"/>
    <row r="25132" s="59" customFormat="1" customHeight="1"/>
    <row r="25133" s="59" customFormat="1" customHeight="1"/>
    <row r="25134" s="59" customFormat="1" customHeight="1"/>
    <row r="25135" s="59" customFormat="1" customHeight="1"/>
    <row r="25136" s="59" customFormat="1" customHeight="1"/>
    <row r="25137" s="59" customFormat="1" customHeight="1"/>
    <row r="25138" s="59" customFormat="1" customHeight="1"/>
    <row r="25139" s="59" customFormat="1" customHeight="1"/>
    <row r="25140" s="59" customFormat="1" customHeight="1"/>
    <row r="25141" s="59" customFormat="1" customHeight="1"/>
    <row r="25142" s="59" customFormat="1" customHeight="1"/>
    <row r="25143" s="59" customFormat="1" customHeight="1"/>
    <row r="25144" s="59" customFormat="1" customHeight="1"/>
    <row r="25145" s="59" customFormat="1" customHeight="1"/>
    <row r="25146" s="59" customFormat="1" customHeight="1"/>
    <row r="25147" s="59" customFormat="1" customHeight="1"/>
    <row r="25148" s="59" customFormat="1" customHeight="1"/>
    <row r="25149" s="59" customFormat="1" customHeight="1"/>
    <row r="25150" s="59" customFormat="1" customHeight="1"/>
    <row r="25151" s="59" customFormat="1" customHeight="1"/>
    <row r="25152" s="59" customFormat="1" customHeight="1"/>
    <row r="25153" s="59" customFormat="1" customHeight="1"/>
    <row r="25154" s="59" customFormat="1" customHeight="1"/>
    <row r="25155" s="59" customFormat="1" customHeight="1"/>
    <row r="25156" s="59" customFormat="1" customHeight="1"/>
    <row r="25157" s="59" customFormat="1" customHeight="1"/>
    <row r="25158" s="59" customFormat="1" customHeight="1"/>
    <row r="25159" s="59" customFormat="1" customHeight="1"/>
    <row r="25160" s="59" customFormat="1" customHeight="1"/>
    <row r="25161" s="59" customFormat="1" customHeight="1"/>
    <row r="25162" s="59" customFormat="1" customHeight="1"/>
    <row r="25163" s="59" customFormat="1" customHeight="1"/>
    <row r="25164" s="59" customFormat="1" customHeight="1"/>
    <row r="25165" s="59" customFormat="1" customHeight="1"/>
    <row r="25166" s="59" customFormat="1" customHeight="1"/>
    <row r="25167" s="59" customFormat="1" customHeight="1"/>
    <row r="25168" s="59" customFormat="1" customHeight="1"/>
    <row r="25169" s="59" customFormat="1" customHeight="1"/>
    <row r="25170" s="59" customFormat="1" customHeight="1"/>
    <row r="25171" s="59" customFormat="1" customHeight="1"/>
    <row r="25172" s="59" customFormat="1" customHeight="1"/>
    <row r="25173" s="59" customFormat="1" customHeight="1"/>
    <row r="25174" s="59" customFormat="1" customHeight="1"/>
    <row r="25175" s="59" customFormat="1" customHeight="1"/>
    <row r="25176" s="59" customFormat="1" customHeight="1"/>
    <row r="25177" s="59" customFormat="1" customHeight="1"/>
    <row r="25178" s="59" customFormat="1" customHeight="1"/>
    <row r="25179" s="59" customFormat="1" customHeight="1"/>
    <row r="25180" s="59" customFormat="1" customHeight="1"/>
    <row r="25181" s="59" customFormat="1" customHeight="1"/>
    <row r="25182" s="59" customFormat="1" customHeight="1"/>
    <row r="25183" s="59" customFormat="1" customHeight="1"/>
    <row r="25184" s="59" customFormat="1" customHeight="1"/>
    <row r="25185" s="59" customFormat="1" customHeight="1"/>
    <row r="25186" s="59" customFormat="1" customHeight="1"/>
    <row r="25187" s="59" customFormat="1" customHeight="1"/>
    <row r="25188" s="59" customFormat="1" customHeight="1"/>
    <row r="25189" s="59" customFormat="1" customHeight="1"/>
    <row r="25190" s="59" customFormat="1" customHeight="1"/>
    <row r="25191" s="59" customFormat="1" customHeight="1"/>
    <row r="25192" s="59" customFormat="1" customHeight="1"/>
    <row r="25193" s="59" customFormat="1" customHeight="1"/>
    <row r="25194" s="59" customFormat="1" customHeight="1"/>
    <row r="25195" s="59" customFormat="1" customHeight="1"/>
    <row r="25196" s="59" customFormat="1" customHeight="1"/>
    <row r="25197" s="59" customFormat="1" customHeight="1"/>
    <row r="25198" s="59" customFormat="1" customHeight="1"/>
    <row r="25199" s="59" customFormat="1" customHeight="1"/>
    <row r="25200" s="59" customFormat="1" customHeight="1"/>
    <row r="25201" s="59" customFormat="1" customHeight="1"/>
    <row r="25202" s="59" customFormat="1" customHeight="1"/>
    <row r="25203" s="59" customFormat="1" customHeight="1"/>
    <row r="25204" s="59" customFormat="1" customHeight="1"/>
    <row r="25205" s="59" customFormat="1" customHeight="1"/>
    <row r="25206" s="59" customFormat="1" customHeight="1"/>
    <row r="25207" s="59" customFormat="1" customHeight="1"/>
    <row r="25208" s="59" customFormat="1" customHeight="1"/>
    <row r="25209" s="59" customFormat="1" customHeight="1"/>
    <row r="25210" s="59" customFormat="1" customHeight="1"/>
    <row r="25211" s="59" customFormat="1" customHeight="1"/>
    <row r="25212" s="59" customFormat="1" customHeight="1"/>
    <row r="25213" s="59" customFormat="1" customHeight="1"/>
    <row r="25214" s="59" customFormat="1" customHeight="1"/>
    <row r="25215" s="59" customFormat="1" customHeight="1"/>
    <row r="25216" s="59" customFormat="1" customHeight="1"/>
    <row r="25217" s="59" customFormat="1" customHeight="1"/>
    <row r="25218" s="59" customFormat="1" customHeight="1"/>
    <row r="25219" s="59" customFormat="1" customHeight="1"/>
    <row r="25220" s="59" customFormat="1" customHeight="1"/>
    <row r="25221" s="59" customFormat="1" customHeight="1"/>
    <row r="25222" s="59" customFormat="1" customHeight="1"/>
    <row r="25223" s="59" customFormat="1" customHeight="1"/>
    <row r="25224" s="59" customFormat="1" customHeight="1"/>
    <row r="25225" s="59" customFormat="1" customHeight="1"/>
    <row r="25226" s="59" customFormat="1" customHeight="1"/>
    <row r="25227" s="59" customFormat="1" customHeight="1"/>
    <row r="25228" s="59" customFormat="1" customHeight="1"/>
    <row r="25229" s="59" customFormat="1" customHeight="1"/>
    <row r="25230" s="59" customFormat="1" customHeight="1"/>
    <row r="25231" s="59" customFormat="1" customHeight="1"/>
    <row r="25232" s="59" customFormat="1" customHeight="1"/>
    <row r="25233" s="59" customFormat="1" customHeight="1"/>
    <row r="25234" s="59" customFormat="1" customHeight="1"/>
    <row r="25235" s="59" customFormat="1" customHeight="1"/>
    <row r="25236" s="59" customFormat="1" customHeight="1"/>
    <row r="25237" s="59" customFormat="1" customHeight="1"/>
    <row r="25238" s="59" customFormat="1" customHeight="1"/>
    <row r="25239" s="59" customFormat="1" customHeight="1"/>
    <row r="25240" s="59" customFormat="1" customHeight="1"/>
    <row r="25241" s="59" customFormat="1" customHeight="1"/>
    <row r="25242" s="59" customFormat="1" customHeight="1"/>
    <row r="25243" s="59" customFormat="1" customHeight="1"/>
    <row r="25244" s="59" customFormat="1" customHeight="1"/>
    <row r="25245" s="59" customFormat="1" customHeight="1"/>
    <row r="25246" s="59" customFormat="1" customHeight="1"/>
    <row r="25247" s="59" customFormat="1" customHeight="1"/>
    <row r="25248" s="59" customFormat="1" customHeight="1"/>
    <row r="25249" s="59" customFormat="1" customHeight="1"/>
    <row r="25250" s="59" customFormat="1" customHeight="1"/>
    <row r="25251" s="59" customFormat="1" customHeight="1"/>
    <row r="25252" s="59" customFormat="1" customHeight="1"/>
    <row r="25253" s="59" customFormat="1" customHeight="1"/>
    <row r="25254" s="59" customFormat="1" customHeight="1"/>
    <row r="25255" s="59" customFormat="1" customHeight="1"/>
    <row r="25256" s="59" customFormat="1" customHeight="1"/>
    <row r="25257" s="59" customFormat="1" customHeight="1"/>
    <row r="25258" s="59" customFormat="1" customHeight="1"/>
    <row r="25259" s="59" customFormat="1" customHeight="1"/>
    <row r="25260" s="59" customFormat="1" customHeight="1"/>
    <row r="25261" s="59" customFormat="1" customHeight="1"/>
    <row r="25262" s="59" customFormat="1" customHeight="1"/>
    <row r="25263" s="59" customFormat="1" customHeight="1"/>
    <row r="25264" s="59" customFormat="1" customHeight="1"/>
    <row r="25265" s="59" customFormat="1" customHeight="1"/>
    <row r="25266" s="59" customFormat="1" customHeight="1"/>
    <row r="25267" s="59" customFormat="1" customHeight="1"/>
    <row r="25268" s="59" customFormat="1" customHeight="1"/>
    <row r="25269" s="59" customFormat="1" customHeight="1"/>
    <row r="25270" s="59" customFormat="1" customHeight="1"/>
    <row r="25271" s="59" customFormat="1" customHeight="1"/>
    <row r="25272" s="59" customFormat="1" customHeight="1"/>
    <row r="25273" s="59" customFormat="1" customHeight="1"/>
    <row r="25274" s="59" customFormat="1" customHeight="1"/>
    <row r="25275" s="59" customFormat="1" customHeight="1"/>
    <row r="25276" s="59" customFormat="1" customHeight="1"/>
    <row r="25277" s="59" customFormat="1" customHeight="1"/>
    <row r="25278" s="59" customFormat="1" customHeight="1"/>
    <row r="25279" s="59" customFormat="1" customHeight="1"/>
    <row r="25280" s="59" customFormat="1" customHeight="1"/>
    <row r="25281" s="59" customFormat="1" customHeight="1"/>
    <row r="25282" s="59" customFormat="1" customHeight="1"/>
    <row r="25283" s="59" customFormat="1" customHeight="1"/>
    <row r="25284" s="59" customFormat="1" customHeight="1"/>
    <row r="25285" s="59" customFormat="1" customHeight="1"/>
    <row r="25286" s="59" customFormat="1" customHeight="1"/>
    <row r="25287" s="59" customFormat="1" customHeight="1"/>
    <row r="25288" s="59" customFormat="1" customHeight="1"/>
    <row r="25289" s="59" customFormat="1" customHeight="1"/>
    <row r="25290" s="59" customFormat="1" customHeight="1"/>
    <row r="25291" s="59" customFormat="1" customHeight="1"/>
    <row r="25292" s="59" customFormat="1" customHeight="1"/>
    <row r="25293" s="59" customFormat="1" customHeight="1"/>
    <row r="25294" s="59" customFormat="1" customHeight="1"/>
    <row r="25295" s="59" customFormat="1" customHeight="1"/>
    <row r="25296" s="59" customFormat="1" customHeight="1"/>
    <row r="25297" s="59" customFormat="1" customHeight="1"/>
    <row r="25298" s="59" customFormat="1" customHeight="1"/>
    <row r="25299" s="59" customFormat="1" customHeight="1"/>
    <row r="25300" s="59" customFormat="1" customHeight="1"/>
    <row r="25301" s="59" customFormat="1" customHeight="1"/>
    <row r="25302" s="59" customFormat="1" customHeight="1"/>
    <row r="25303" s="59" customFormat="1" customHeight="1"/>
    <row r="25304" s="59" customFormat="1" customHeight="1"/>
    <row r="25305" s="59" customFormat="1" customHeight="1"/>
    <row r="25306" s="59" customFormat="1" customHeight="1"/>
    <row r="25307" s="59" customFormat="1" customHeight="1"/>
    <row r="25308" s="59" customFormat="1" customHeight="1"/>
    <row r="25309" s="59" customFormat="1" customHeight="1"/>
    <row r="25310" s="59" customFormat="1" customHeight="1"/>
    <row r="25311" s="59" customFormat="1" customHeight="1"/>
    <row r="25312" s="59" customFormat="1" customHeight="1"/>
    <row r="25313" s="59" customFormat="1" customHeight="1"/>
    <row r="25314" s="59" customFormat="1" customHeight="1"/>
    <row r="25315" s="59" customFormat="1" customHeight="1"/>
    <row r="25316" s="59" customFormat="1" customHeight="1"/>
    <row r="25317" s="59" customFormat="1" customHeight="1"/>
    <row r="25318" s="59" customFormat="1" customHeight="1"/>
    <row r="25319" s="59" customFormat="1" customHeight="1"/>
    <row r="25320" s="59" customFormat="1" customHeight="1"/>
    <row r="25321" s="59" customFormat="1" customHeight="1"/>
    <row r="25322" s="59" customFormat="1" customHeight="1"/>
    <row r="25323" s="59" customFormat="1" customHeight="1"/>
    <row r="25324" s="59" customFormat="1" customHeight="1"/>
    <row r="25325" s="59" customFormat="1" customHeight="1"/>
    <row r="25326" s="59" customFormat="1" customHeight="1"/>
    <row r="25327" s="59" customFormat="1" customHeight="1"/>
    <row r="25328" s="59" customFormat="1" customHeight="1"/>
    <row r="25329" s="59" customFormat="1" customHeight="1"/>
    <row r="25330" s="59" customFormat="1" customHeight="1"/>
    <row r="25331" s="59" customFormat="1" customHeight="1"/>
    <row r="25332" s="59" customFormat="1" customHeight="1"/>
    <row r="25333" s="59" customFormat="1" customHeight="1"/>
    <row r="25334" s="59" customFormat="1" customHeight="1"/>
    <row r="25335" s="59" customFormat="1" customHeight="1"/>
    <row r="25336" s="59" customFormat="1" customHeight="1"/>
    <row r="25337" s="59" customFormat="1" customHeight="1"/>
    <row r="25338" s="59" customFormat="1" customHeight="1"/>
    <row r="25339" s="59" customFormat="1" customHeight="1"/>
    <row r="25340" s="59" customFormat="1" customHeight="1"/>
    <row r="25341" s="59" customFormat="1" customHeight="1"/>
    <row r="25342" s="59" customFormat="1" customHeight="1"/>
    <row r="25343" s="59" customFormat="1" customHeight="1"/>
    <row r="25344" s="59" customFormat="1" customHeight="1"/>
    <row r="25345" s="59" customFormat="1" customHeight="1"/>
    <row r="25346" s="59" customFormat="1" customHeight="1"/>
    <row r="25347" s="59" customFormat="1" customHeight="1"/>
    <row r="25348" s="59" customFormat="1" customHeight="1"/>
    <row r="25349" s="59" customFormat="1" customHeight="1"/>
    <row r="25350" s="59" customFormat="1" customHeight="1"/>
    <row r="25351" s="59" customFormat="1" customHeight="1"/>
    <row r="25352" s="59" customFormat="1" customHeight="1"/>
    <row r="25353" s="59" customFormat="1" customHeight="1"/>
    <row r="25354" s="59" customFormat="1" customHeight="1"/>
    <row r="25355" s="59" customFormat="1" customHeight="1"/>
    <row r="25356" s="59" customFormat="1" customHeight="1"/>
    <row r="25357" s="59" customFormat="1" customHeight="1"/>
    <row r="25358" s="59" customFormat="1" customHeight="1"/>
    <row r="25359" s="59" customFormat="1" customHeight="1"/>
    <row r="25360" s="59" customFormat="1" customHeight="1"/>
    <row r="25361" s="59" customFormat="1" customHeight="1"/>
    <row r="25362" s="59" customFormat="1" customHeight="1"/>
    <row r="25363" s="59" customFormat="1" customHeight="1"/>
    <row r="25364" s="59" customFormat="1" customHeight="1"/>
    <row r="25365" s="59" customFormat="1" customHeight="1"/>
    <row r="25366" s="59" customFormat="1" customHeight="1"/>
    <row r="25367" s="59" customFormat="1" customHeight="1"/>
    <row r="25368" s="59" customFormat="1" customHeight="1"/>
    <row r="25369" s="59" customFormat="1" customHeight="1"/>
    <row r="25370" s="59" customFormat="1" customHeight="1"/>
    <row r="25371" s="59" customFormat="1" customHeight="1"/>
    <row r="25372" s="59" customFormat="1" customHeight="1"/>
    <row r="25373" s="59" customFormat="1" customHeight="1"/>
    <row r="25374" s="59" customFormat="1" customHeight="1"/>
    <row r="25375" s="59" customFormat="1" customHeight="1"/>
    <row r="25376" s="59" customFormat="1" customHeight="1"/>
    <row r="25377" s="59" customFormat="1" customHeight="1"/>
    <row r="25378" s="59" customFormat="1" customHeight="1"/>
    <row r="25379" s="59" customFormat="1" customHeight="1"/>
    <row r="25380" s="59" customFormat="1" customHeight="1"/>
    <row r="25381" s="59" customFormat="1" customHeight="1"/>
    <row r="25382" s="59" customFormat="1" customHeight="1"/>
    <row r="25383" s="59" customFormat="1" customHeight="1"/>
    <row r="25384" s="59" customFormat="1" customHeight="1"/>
    <row r="25385" s="59" customFormat="1" customHeight="1"/>
    <row r="25386" s="59" customFormat="1" customHeight="1"/>
    <row r="25387" s="59" customFormat="1" customHeight="1"/>
    <row r="25388" s="59" customFormat="1" customHeight="1"/>
    <row r="25389" s="59" customFormat="1" customHeight="1"/>
    <row r="25390" s="59" customFormat="1" customHeight="1"/>
    <row r="25391" s="59" customFormat="1" customHeight="1"/>
    <row r="25392" s="59" customFormat="1" customHeight="1"/>
    <row r="25393" s="59" customFormat="1" customHeight="1"/>
    <row r="25394" s="59" customFormat="1" customHeight="1"/>
    <row r="25395" s="59" customFormat="1" customHeight="1"/>
    <row r="25396" s="59" customFormat="1" customHeight="1"/>
    <row r="25397" s="59" customFormat="1" customHeight="1"/>
    <row r="25398" s="59" customFormat="1" customHeight="1"/>
    <row r="25399" s="59" customFormat="1" customHeight="1"/>
    <row r="25400" s="59" customFormat="1" customHeight="1"/>
    <row r="25401" s="59" customFormat="1" customHeight="1"/>
    <row r="25402" s="59" customFormat="1" customHeight="1"/>
    <row r="25403" s="59" customFormat="1" customHeight="1"/>
    <row r="25404" s="59" customFormat="1" customHeight="1"/>
    <row r="25405" s="59" customFormat="1" customHeight="1"/>
    <row r="25406" s="59" customFormat="1" customHeight="1"/>
    <row r="25407" s="59" customFormat="1" customHeight="1"/>
    <row r="25408" s="59" customFormat="1" customHeight="1"/>
    <row r="25409" s="59" customFormat="1" customHeight="1"/>
    <row r="25410" s="59" customFormat="1" customHeight="1"/>
    <row r="25411" s="59" customFormat="1" customHeight="1"/>
    <row r="25412" s="59" customFormat="1" customHeight="1"/>
    <row r="25413" s="59" customFormat="1" customHeight="1"/>
    <row r="25414" s="59" customFormat="1" customHeight="1"/>
    <row r="25415" s="59" customFormat="1" customHeight="1"/>
    <row r="25416" s="59" customFormat="1" customHeight="1"/>
    <row r="25417" s="59" customFormat="1" customHeight="1"/>
    <row r="25418" s="59" customFormat="1" customHeight="1"/>
    <row r="25419" s="59" customFormat="1" customHeight="1"/>
    <row r="25420" s="59" customFormat="1" customHeight="1"/>
    <row r="25421" s="59" customFormat="1" customHeight="1"/>
    <row r="25422" s="59" customFormat="1" customHeight="1"/>
    <row r="25423" s="59" customFormat="1" customHeight="1"/>
    <row r="25424" s="59" customFormat="1" customHeight="1"/>
    <row r="25425" s="59" customFormat="1" customHeight="1"/>
    <row r="25426" s="59" customFormat="1" customHeight="1"/>
    <row r="25427" s="59" customFormat="1" customHeight="1"/>
    <row r="25428" s="59" customFormat="1" customHeight="1"/>
    <row r="25429" s="59" customFormat="1" customHeight="1"/>
    <row r="25430" s="59" customFormat="1" customHeight="1"/>
    <row r="25431" s="59" customFormat="1" customHeight="1"/>
    <row r="25432" s="59" customFormat="1" customHeight="1"/>
    <row r="25433" s="59" customFormat="1" customHeight="1"/>
    <row r="25434" s="59" customFormat="1" customHeight="1"/>
    <row r="25435" s="59" customFormat="1" customHeight="1"/>
    <row r="25436" s="59" customFormat="1" customHeight="1"/>
    <row r="25437" s="59" customFormat="1" customHeight="1"/>
    <row r="25438" s="59" customFormat="1" customHeight="1"/>
    <row r="25439" s="59" customFormat="1" customHeight="1"/>
    <row r="25440" s="59" customFormat="1" customHeight="1"/>
    <row r="25441" s="59" customFormat="1" customHeight="1"/>
    <row r="25442" s="59" customFormat="1" customHeight="1"/>
    <row r="25443" s="59" customFormat="1" customHeight="1"/>
    <row r="25444" s="59" customFormat="1" customHeight="1"/>
    <row r="25445" s="59" customFormat="1" customHeight="1"/>
    <row r="25446" s="59" customFormat="1" customHeight="1"/>
    <row r="25447" s="59" customFormat="1" customHeight="1"/>
    <row r="25448" s="59" customFormat="1" customHeight="1"/>
    <row r="25449" s="59" customFormat="1" customHeight="1"/>
    <row r="25450" s="59" customFormat="1" customHeight="1"/>
    <row r="25451" s="59" customFormat="1" customHeight="1"/>
    <row r="25452" s="59" customFormat="1" customHeight="1"/>
    <row r="25453" s="59" customFormat="1" customHeight="1"/>
    <row r="25454" s="59" customFormat="1" customHeight="1"/>
    <row r="25455" s="59" customFormat="1" customHeight="1"/>
    <row r="25456" s="59" customFormat="1" customHeight="1"/>
    <row r="25457" s="59" customFormat="1" customHeight="1"/>
    <row r="25458" s="59" customFormat="1" customHeight="1"/>
    <row r="25459" s="59" customFormat="1" customHeight="1"/>
    <row r="25460" s="59" customFormat="1" customHeight="1"/>
    <row r="25461" s="59" customFormat="1" customHeight="1"/>
    <row r="25462" s="59" customFormat="1" customHeight="1"/>
    <row r="25463" s="59" customFormat="1" customHeight="1"/>
    <row r="25464" s="59" customFormat="1" customHeight="1"/>
    <row r="25465" s="59" customFormat="1" customHeight="1"/>
    <row r="25466" s="59" customFormat="1" customHeight="1"/>
    <row r="25467" s="59" customFormat="1" customHeight="1"/>
    <row r="25468" s="59" customFormat="1" customHeight="1"/>
    <row r="25469" s="59" customFormat="1" customHeight="1"/>
    <row r="25470" s="59" customFormat="1" customHeight="1"/>
    <row r="25471" s="59" customFormat="1" customHeight="1"/>
    <row r="25472" s="59" customFormat="1" customHeight="1"/>
    <row r="25473" s="59" customFormat="1" customHeight="1"/>
    <row r="25474" s="59" customFormat="1" customHeight="1"/>
    <row r="25475" s="59" customFormat="1" customHeight="1"/>
    <row r="25476" s="59" customFormat="1" customHeight="1"/>
    <row r="25477" s="59" customFormat="1" customHeight="1"/>
    <row r="25478" s="59" customFormat="1" customHeight="1"/>
    <row r="25479" s="59" customFormat="1" customHeight="1"/>
    <row r="25480" s="59" customFormat="1" customHeight="1"/>
    <row r="25481" s="59" customFormat="1" customHeight="1"/>
    <row r="25482" s="59" customFormat="1" customHeight="1"/>
    <row r="25483" s="59" customFormat="1" customHeight="1"/>
    <row r="25484" s="59" customFormat="1" customHeight="1"/>
    <row r="25485" s="59" customFormat="1" customHeight="1"/>
    <row r="25486" s="59" customFormat="1" customHeight="1"/>
    <row r="25487" s="59" customFormat="1" customHeight="1"/>
    <row r="25488" s="59" customFormat="1" customHeight="1"/>
    <row r="25489" s="59" customFormat="1" customHeight="1"/>
    <row r="25490" s="59" customFormat="1" customHeight="1"/>
    <row r="25491" s="59" customFormat="1" customHeight="1"/>
    <row r="25492" s="59" customFormat="1" customHeight="1"/>
    <row r="25493" s="59" customFormat="1" customHeight="1"/>
    <row r="25494" s="59" customFormat="1" customHeight="1"/>
    <row r="25495" s="59" customFormat="1" customHeight="1"/>
    <row r="25496" s="59" customFormat="1" customHeight="1"/>
    <row r="25497" s="59" customFormat="1" customHeight="1"/>
    <row r="25498" s="59" customFormat="1" customHeight="1"/>
    <row r="25499" s="59" customFormat="1" customHeight="1"/>
    <row r="25500" s="59" customFormat="1" customHeight="1"/>
    <row r="25501" s="59" customFormat="1" customHeight="1"/>
    <row r="25502" s="59" customFormat="1" customHeight="1"/>
    <row r="25503" s="59" customFormat="1" customHeight="1"/>
    <row r="25504" s="59" customFormat="1" customHeight="1"/>
    <row r="25505" s="59" customFormat="1" customHeight="1"/>
    <row r="25506" s="59" customFormat="1" customHeight="1"/>
    <row r="25507" s="59" customFormat="1" customHeight="1"/>
    <row r="25508" s="59" customFormat="1" customHeight="1"/>
    <row r="25509" s="59" customFormat="1" customHeight="1"/>
    <row r="25510" s="59" customFormat="1" customHeight="1"/>
    <row r="25511" s="59" customFormat="1" customHeight="1"/>
    <row r="25512" s="59" customFormat="1" customHeight="1"/>
    <row r="25513" s="59" customFormat="1" customHeight="1"/>
    <row r="25514" s="59" customFormat="1" customHeight="1"/>
    <row r="25515" s="59" customFormat="1" customHeight="1"/>
    <row r="25516" s="59" customFormat="1" customHeight="1"/>
    <row r="25517" s="59" customFormat="1" customHeight="1"/>
    <row r="25518" s="59" customFormat="1" customHeight="1"/>
    <row r="25519" s="59" customFormat="1" customHeight="1"/>
    <row r="25520" s="59" customFormat="1" customHeight="1"/>
    <row r="25521" s="59" customFormat="1" customHeight="1"/>
    <row r="25522" s="59" customFormat="1" customHeight="1"/>
    <row r="25523" s="59" customFormat="1" customHeight="1"/>
    <row r="25524" s="59" customFormat="1" customHeight="1"/>
    <row r="25525" s="59" customFormat="1" customHeight="1"/>
    <row r="25526" s="59" customFormat="1" customHeight="1"/>
    <row r="25527" s="59" customFormat="1" customHeight="1"/>
    <row r="25528" s="59" customFormat="1" customHeight="1"/>
    <row r="25529" s="59" customFormat="1" customHeight="1"/>
    <row r="25530" s="59" customFormat="1" customHeight="1"/>
    <row r="25531" s="59" customFormat="1" customHeight="1"/>
    <row r="25532" s="59" customFormat="1" customHeight="1"/>
    <row r="25533" s="59" customFormat="1" customHeight="1"/>
    <row r="25534" s="59" customFormat="1" customHeight="1"/>
    <row r="25535" s="59" customFormat="1" customHeight="1"/>
    <row r="25536" s="59" customFormat="1" customHeight="1"/>
    <row r="25537" s="59" customFormat="1" customHeight="1"/>
    <row r="25538" s="59" customFormat="1" customHeight="1"/>
    <row r="25539" s="59" customFormat="1" customHeight="1"/>
    <row r="25540" s="59" customFormat="1" customHeight="1"/>
    <row r="25541" s="59" customFormat="1" customHeight="1"/>
    <row r="25542" s="59" customFormat="1" customHeight="1"/>
    <row r="25543" s="59" customFormat="1" customHeight="1"/>
    <row r="25544" s="59" customFormat="1" customHeight="1"/>
    <row r="25545" s="59" customFormat="1" customHeight="1"/>
    <row r="25546" s="59" customFormat="1" customHeight="1"/>
    <row r="25547" s="59" customFormat="1" customHeight="1"/>
    <row r="25548" s="59" customFormat="1" customHeight="1"/>
    <row r="25549" s="59" customFormat="1" customHeight="1"/>
    <row r="25550" s="59" customFormat="1" customHeight="1"/>
    <row r="25551" s="59" customFormat="1" customHeight="1"/>
    <row r="25552" s="59" customFormat="1" customHeight="1"/>
    <row r="25553" s="59" customFormat="1" customHeight="1"/>
    <row r="25554" s="59" customFormat="1" customHeight="1"/>
    <row r="25555" s="59" customFormat="1" customHeight="1"/>
    <row r="25556" s="59" customFormat="1" customHeight="1"/>
    <row r="25557" s="59" customFormat="1" customHeight="1"/>
    <row r="25558" s="59" customFormat="1" customHeight="1"/>
    <row r="25559" s="59" customFormat="1" customHeight="1"/>
    <row r="25560" s="59" customFormat="1" customHeight="1"/>
    <row r="25561" s="59" customFormat="1" customHeight="1"/>
    <row r="25562" s="59" customFormat="1" customHeight="1"/>
    <row r="25563" s="59" customFormat="1" customHeight="1"/>
    <row r="25564" s="59" customFormat="1" customHeight="1"/>
    <row r="25565" s="59" customFormat="1" customHeight="1"/>
    <row r="25566" s="59" customFormat="1" customHeight="1"/>
    <row r="25567" s="59" customFormat="1" customHeight="1"/>
    <row r="25568" s="59" customFormat="1" customHeight="1"/>
    <row r="25569" s="59" customFormat="1" customHeight="1"/>
    <row r="25570" s="59" customFormat="1" customHeight="1"/>
    <row r="25571" s="59" customFormat="1" customHeight="1"/>
    <row r="25572" s="59" customFormat="1" customHeight="1"/>
    <row r="25573" s="59" customFormat="1" customHeight="1"/>
    <row r="25574" s="59" customFormat="1" customHeight="1"/>
    <row r="25575" s="59" customFormat="1" customHeight="1"/>
    <row r="25576" s="59" customFormat="1" customHeight="1"/>
    <row r="25577" s="59" customFormat="1" customHeight="1"/>
    <row r="25578" s="59" customFormat="1" customHeight="1"/>
    <row r="25579" s="59" customFormat="1" customHeight="1"/>
    <row r="25580" s="59" customFormat="1" customHeight="1"/>
    <row r="25581" s="59" customFormat="1" customHeight="1"/>
    <row r="25582" s="59" customFormat="1" customHeight="1"/>
    <row r="25583" s="59" customFormat="1" customHeight="1"/>
    <row r="25584" s="59" customFormat="1" customHeight="1"/>
    <row r="25585" s="59" customFormat="1" customHeight="1"/>
    <row r="25586" s="59" customFormat="1" customHeight="1"/>
    <row r="25587" s="59" customFormat="1" customHeight="1"/>
    <row r="25588" s="59" customFormat="1" customHeight="1"/>
    <row r="25589" s="59" customFormat="1" customHeight="1"/>
    <row r="25590" s="59" customFormat="1" customHeight="1"/>
    <row r="25591" s="59" customFormat="1" customHeight="1"/>
    <row r="25592" s="59" customFormat="1" customHeight="1"/>
    <row r="25593" s="59" customFormat="1" customHeight="1"/>
    <row r="25594" s="59" customFormat="1" customHeight="1"/>
    <row r="25595" s="59" customFormat="1" customHeight="1"/>
    <row r="25596" s="59" customFormat="1" customHeight="1"/>
    <row r="25597" s="59" customFormat="1" customHeight="1"/>
    <row r="25598" s="59" customFormat="1" customHeight="1"/>
    <row r="25599" s="59" customFormat="1" customHeight="1"/>
    <row r="25600" s="59" customFormat="1" customHeight="1"/>
    <row r="25601" s="59" customFormat="1" customHeight="1"/>
    <row r="25602" s="59" customFormat="1" customHeight="1"/>
    <row r="25603" s="59" customFormat="1" customHeight="1"/>
    <row r="25604" s="59" customFormat="1" customHeight="1"/>
    <row r="25605" s="59" customFormat="1" customHeight="1"/>
    <row r="25606" s="59" customFormat="1" customHeight="1"/>
    <row r="25607" s="59" customFormat="1" customHeight="1"/>
    <row r="25608" s="59" customFormat="1" customHeight="1"/>
    <row r="25609" s="59" customFormat="1" customHeight="1"/>
    <row r="25610" s="59" customFormat="1" customHeight="1"/>
    <row r="25611" s="59" customFormat="1" customHeight="1"/>
    <row r="25612" s="59" customFormat="1" customHeight="1"/>
    <row r="25613" s="59" customFormat="1" customHeight="1"/>
    <row r="25614" s="59" customFormat="1" customHeight="1"/>
    <row r="25615" s="59" customFormat="1" customHeight="1"/>
    <row r="25616" s="59" customFormat="1" customHeight="1"/>
    <row r="25617" s="59" customFormat="1" customHeight="1"/>
    <row r="25618" s="59" customFormat="1" customHeight="1"/>
    <row r="25619" s="59" customFormat="1" customHeight="1"/>
    <row r="25620" s="59" customFormat="1" customHeight="1"/>
    <row r="25621" s="59" customFormat="1" customHeight="1"/>
    <row r="25622" s="59" customFormat="1" customHeight="1"/>
    <row r="25623" s="59" customFormat="1" customHeight="1"/>
    <row r="25624" s="59" customFormat="1" customHeight="1"/>
    <row r="25625" s="59" customFormat="1" customHeight="1"/>
    <row r="25626" s="59" customFormat="1" customHeight="1"/>
    <row r="25627" s="59" customFormat="1" customHeight="1"/>
    <row r="25628" s="59" customFormat="1" customHeight="1"/>
    <row r="25629" s="59" customFormat="1" customHeight="1"/>
    <row r="25630" s="59" customFormat="1" customHeight="1"/>
    <row r="25631" s="59" customFormat="1" customHeight="1"/>
    <row r="25632" s="59" customFormat="1" customHeight="1"/>
    <row r="25633" s="59" customFormat="1" customHeight="1"/>
    <row r="25634" s="59" customFormat="1" customHeight="1"/>
    <row r="25635" s="59" customFormat="1" customHeight="1"/>
    <row r="25636" s="59" customFormat="1" customHeight="1"/>
    <row r="25637" s="59" customFormat="1" customHeight="1"/>
    <row r="25638" s="59" customFormat="1" customHeight="1"/>
    <row r="25639" s="59" customFormat="1" customHeight="1"/>
    <row r="25640" s="59" customFormat="1" customHeight="1"/>
    <row r="25641" s="59" customFormat="1" customHeight="1"/>
    <row r="25642" s="59" customFormat="1" customHeight="1"/>
    <row r="25643" s="59" customFormat="1" customHeight="1"/>
    <row r="25644" s="59" customFormat="1" customHeight="1"/>
    <row r="25645" s="59" customFormat="1" customHeight="1"/>
    <row r="25646" s="59" customFormat="1" customHeight="1"/>
    <row r="25647" s="59" customFormat="1" customHeight="1"/>
    <row r="25648" s="59" customFormat="1" customHeight="1"/>
    <row r="25649" s="59" customFormat="1" customHeight="1"/>
    <row r="25650" s="59" customFormat="1" customHeight="1"/>
    <row r="25651" s="59" customFormat="1" customHeight="1"/>
    <row r="25652" s="59" customFormat="1" customHeight="1"/>
    <row r="25653" s="59" customFormat="1" customHeight="1"/>
    <row r="25654" s="59" customFormat="1" customHeight="1"/>
    <row r="25655" s="59" customFormat="1" customHeight="1"/>
    <row r="25656" s="59" customFormat="1" customHeight="1"/>
    <row r="25657" s="59" customFormat="1" customHeight="1"/>
    <row r="25658" s="59" customFormat="1" customHeight="1"/>
    <row r="25659" s="59" customFormat="1" customHeight="1"/>
    <row r="25660" s="59" customFormat="1" customHeight="1"/>
    <row r="25661" s="59" customFormat="1" customHeight="1"/>
    <row r="25662" s="59" customFormat="1" customHeight="1"/>
    <row r="25663" s="59" customFormat="1" customHeight="1"/>
    <row r="25664" s="59" customFormat="1" customHeight="1"/>
    <row r="25665" s="59" customFormat="1" customHeight="1"/>
    <row r="25666" s="59" customFormat="1" customHeight="1"/>
    <row r="25667" s="59" customFormat="1" customHeight="1"/>
    <row r="25668" s="59" customFormat="1" customHeight="1"/>
    <row r="25669" s="59" customFormat="1" customHeight="1"/>
    <row r="25670" s="59" customFormat="1" customHeight="1"/>
    <row r="25671" s="59" customFormat="1" customHeight="1"/>
    <row r="25672" s="59" customFormat="1" customHeight="1"/>
    <row r="25673" s="59" customFormat="1" customHeight="1"/>
    <row r="25674" s="59" customFormat="1" customHeight="1"/>
    <row r="25675" s="59" customFormat="1" customHeight="1"/>
    <row r="25676" s="59" customFormat="1" customHeight="1"/>
    <row r="25677" s="59" customFormat="1" customHeight="1"/>
    <row r="25678" s="59" customFormat="1" customHeight="1"/>
    <row r="25679" s="59" customFormat="1" customHeight="1"/>
    <row r="25680" s="59" customFormat="1" customHeight="1"/>
    <row r="25681" s="59" customFormat="1" customHeight="1"/>
    <row r="25682" s="59" customFormat="1" customHeight="1"/>
    <row r="25683" s="59" customFormat="1" customHeight="1"/>
    <row r="25684" s="59" customFormat="1" customHeight="1"/>
    <row r="25685" s="59" customFormat="1" customHeight="1"/>
    <row r="25686" s="59" customFormat="1" customHeight="1"/>
    <row r="25687" s="59" customFormat="1" customHeight="1"/>
    <row r="25688" s="59" customFormat="1" customHeight="1"/>
    <row r="25689" s="59" customFormat="1" customHeight="1"/>
    <row r="25690" s="59" customFormat="1" customHeight="1"/>
    <row r="25691" s="59" customFormat="1" customHeight="1"/>
    <row r="25692" s="59" customFormat="1" customHeight="1"/>
    <row r="25693" s="59" customFormat="1" customHeight="1"/>
    <row r="25694" s="59" customFormat="1" customHeight="1"/>
    <row r="25695" s="59" customFormat="1" customHeight="1"/>
    <row r="25696" s="59" customFormat="1" customHeight="1"/>
    <row r="25697" s="59" customFormat="1" customHeight="1"/>
    <row r="25698" s="59" customFormat="1" customHeight="1"/>
    <row r="25699" s="59" customFormat="1" customHeight="1"/>
    <row r="25700" s="59" customFormat="1" customHeight="1"/>
    <row r="25701" s="59" customFormat="1" customHeight="1"/>
    <row r="25702" s="59" customFormat="1" customHeight="1"/>
    <row r="25703" s="59" customFormat="1" customHeight="1"/>
    <row r="25704" s="59" customFormat="1" customHeight="1"/>
    <row r="25705" s="59" customFormat="1" customHeight="1"/>
    <row r="25706" s="59" customFormat="1" customHeight="1"/>
    <row r="25707" s="59" customFormat="1" customHeight="1"/>
    <row r="25708" s="59" customFormat="1" customHeight="1"/>
    <row r="25709" s="59" customFormat="1" customHeight="1"/>
    <row r="25710" s="59" customFormat="1" customHeight="1"/>
    <row r="25711" s="59" customFormat="1" customHeight="1"/>
    <row r="25712" s="59" customFormat="1" customHeight="1"/>
    <row r="25713" s="59" customFormat="1" customHeight="1"/>
    <row r="25714" s="59" customFormat="1" customHeight="1"/>
    <row r="25715" s="59" customFormat="1" customHeight="1"/>
    <row r="25716" s="59" customFormat="1" customHeight="1"/>
    <row r="25717" s="59" customFormat="1" customHeight="1"/>
    <row r="25718" s="59" customFormat="1" customHeight="1"/>
    <row r="25719" s="59" customFormat="1" customHeight="1"/>
    <row r="25720" s="59" customFormat="1" customHeight="1"/>
    <row r="25721" s="59" customFormat="1" customHeight="1"/>
    <row r="25722" s="59" customFormat="1" customHeight="1"/>
    <row r="25723" s="59" customFormat="1" customHeight="1"/>
    <row r="25724" s="59" customFormat="1" customHeight="1"/>
    <row r="25725" s="59" customFormat="1" customHeight="1"/>
    <row r="25726" s="59" customFormat="1" customHeight="1"/>
    <row r="25727" s="59" customFormat="1" customHeight="1"/>
    <row r="25728" s="59" customFormat="1" customHeight="1"/>
    <row r="25729" s="59" customFormat="1" customHeight="1"/>
    <row r="25730" s="59" customFormat="1" customHeight="1"/>
    <row r="25731" s="59" customFormat="1" customHeight="1"/>
    <row r="25732" s="59" customFormat="1" customHeight="1"/>
    <row r="25733" s="59" customFormat="1" customHeight="1"/>
    <row r="25734" s="59" customFormat="1" customHeight="1"/>
    <row r="25735" s="59" customFormat="1" customHeight="1"/>
    <row r="25736" s="59" customFormat="1" customHeight="1"/>
    <row r="25737" s="59" customFormat="1" customHeight="1"/>
    <row r="25738" s="59" customFormat="1" customHeight="1"/>
    <row r="25739" s="59" customFormat="1" customHeight="1"/>
    <row r="25740" s="59" customFormat="1" customHeight="1"/>
    <row r="25741" s="59" customFormat="1" customHeight="1"/>
    <row r="25742" s="59" customFormat="1" customHeight="1"/>
    <row r="25743" s="59" customFormat="1" customHeight="1"/>
    <row r="25744" s="59" customFormat="1" customHeight="1"/>
    <row r="25745" s="59" customFormat="1" customHeight="1"/>
    <row r="25746" s="59" customFormat="1" customHeight="1"/>
    <row r="25747" s="59" customFormat="1" customHeight="1"/>
    <row r="25748" s="59" customFormat="1" customHeight="1"/>
    <row r="25749" s="59" customFormat="1" customHeight="1"/>
    <row r="25750" s="59" customFormat="1" customHeight="1"/>
    <row r="25751" s="59" customFormat="1" customHeight="1"/>
    <row r="25752" s="59" customFormat="1" customHeight="1"/>
    <row r="25753" s="59" customFormat="1" customHeight="1"/>
    <row r="25754" s="59" customFormat="1" customHeight="1"/>
    <row r="25755" s="59" customFormat="1" customHeight="1"/>
    <row r="25756" s="59" customFormat="1" customHeight="1"/>
    <row r="25757" s="59" customFormat="1" customHeight="1"/>
    <row r="25758" s="59" customFormat="1" customHeight="1"/>
    <row r="25759" s="59" customFormat="1" customHeight="1"/>
    <row r="25760" s="59" customFormat="1" customHeight="1"/>
    <row r="25761" s="59" customFormat="1" customHeight="1"/>
    <row r="25762" s="59" customFormat="1" customHeight="1"/>
    <row r="25763" s="59" customFormat="1" customHeight="1"/>
    <row r="25764" s="59" customFormat="1" customHeight="1"/>
    <row r="25765" s="59" customFormat="1" customHeight="1"/>
    <row r="25766" s="59" customFormat="1" customHeight="1"/>
    <row r="25767" s="59" customFormat="1" customHeight="1"/>
    <row r="25768" s="59" customFormat="1" customHeight="1"/>
    <row r="25769" s="59" customFormat="1" customHeight="1"/>
    <row r="25770" s="59" customFormat="1" customHeight="1"/>
    <row r="25771" s="59" customFormat="1" customHeight="1"/>
    <row r="25772" s="59" customFormat="1" customHeight="1"/>
    <row r="25773" s="59" customFormat="1" customHeight="1"/>
    <row r="25774" s="59" customFormat="1" customHeight="1"/>
    <row r="25775" s="59" customFormat="1" customHeight="1"/>
    <row r="25776" s="59" customFormat="1" customHeight="1"/>
    <row r="25777" s="59" customFormat="1" customHeight="1"/>
    <row r="25778" s="59" customFormat="1" customHeight="1"/>
    <row r="25779" s="59" customFormat="1" customHeight="1"/>
    <row r="25780" s="59" customFormat="1" customHeight="1"/>
    <row r="25781" s="59" customFormat="1" customHeight="1"/>
    <row r="25782" s="59" customFormat="1" customHeight="1"/>
    <row r="25783" s="59" customFormat="1" customHeight="1"/>
    <row r="25784" s="59" customFormat="1" customHeight="1"/>
    <row r="25785" s="59" customFormat="1" customHeight="1"/>
    <row r="25786" s="59" customFormat="1" customHeight="1"/>
    <row r="25787" s="59" customFormat="1" customHeight="1"/>
    <row r="25788" s="59" customFormat="1" customHeight="1"/>
    <row r="25789" s="59" customFormat="1" customHeight="1"/>
    <row r="25790" s="59" customFormat="1" customHeight="1"/>
    <row r="25791" s="59" customFormat="1" customHeight="1"/>
    <row r="25792" s="59" customFormat="1" customHeight="1"/>
    <row r="25793" s="59" customFormat="1" customHeight="1"/>
    <row r="25794" s="59" customFormat="1" customHeight="1"/>
    <row r="25795" s="59" customFormat="1" customHeight="1"/>
    <row r="25796" s="59" customFormat="1" customHeight="1"/>
    <row r="25797" s="59" customFormat="1" customHeight="1"/>
    <row r="25798" s="59" customFormat="1" customHeight="1"/>
    <row r="25799" s="59" customFormat="1" customHeight="1"/>
    <row r="25800" s="59" customFormat="1" customHeight="1"/>
    <row r="25801" s="59" customFormat="1" customHeight="1"/>
    <row r="25802" s="59" customFormat="1" customHeight="1"/>
    <row r="25803" s="59" customFormat="1" customHeight="1"/>
    <row r="25804" s="59" customFormat="1" customHeight="1"/>
    <row r="25805" s="59" customFormat="1" customHeight="1"/>
    <row r="25806" s="59" customFormat="1" customHeight="1"/>
    <row r="25807" s="59" customFormat="1" customHeight="1"/>
    <row r="25808" s="59" customFormat="1" customHeight="1"/>
    <row r="25809" s="59" customFormat="1" customHeight="1"/>
    <row r="25810" s="59" customFormat="1" customHeight="1"/>
    <row r="25811" s="59" customFormat="1" customHeight="1"/>
    <row r="25812" s="59" customFormat="1" customHeight="1"/>
    <row r="25813" s="59" customFormat="1" customHeight="1"/>
    <row r="25814" s="59" customFormat="1" customHeight="1"/>
    <row r="25815" s="59" customFormat="1" customHeight="1"/>
    <row r="25816" s="59" customFormat="1" customHeight="1"/>
    <row r="25817" s="59" customFormat="1" customHeight="1"/>
    <row r="25818" s="59" customFormat="1" customHeight="1"/>
    <row r="25819" s="59" customFormat="1" customHeight="1"/>
    <row r="25820" s="59" customFormat="1" customHeight="1"/>
    <row r="25821" s="59" customFormat="1" customHeight="1"/>
    <row r="25822" s="59" customFormat="1" customHeight="1"/>
    <row r="25823" s="59" customFormat="1" customHeight="1"/>
    <row r="25824" s="59" customFormat="1" customHeight="1"/>
    <row r="25825" s="59" customFormat="1" customHeight="1"/>
    <row r="25826" s="59" customFormat="1" customHeight="1"/>
    <row r="25827" s="59" customFormat="1" customHeight="1"/>
    <row r="25828" s="59" customFormat="1" customHeight="1"/>
    <row r="25829" s="59" customFormat="1" customHeight="1"/>
    <row r="25830" s="59" customFormat="1" customHeight="1"/>
    <row r="25831" s="59" customFormat="1" customHeight="1"/>
    <row r="25832" s="59" customFormat="1" customHeight="1"/>
    <row r="25833" s="59" customFormat="1" customHeight="1"/>
    <row r="25834" s="59" customFormat="1" customHeight="1"/>
    <row r="25835" s="59" customFormat="1" customHeight="1"/>
    <row r="25836" s="59" customFormat="1" customHeight="1"/>
    <row r="25837" s="59" customFormat="1" customHeight="1"/>
    <row r="25838" s="59" customFormat="1" customHeight="1"/>
    <row r="25839" s="59" customFormat="1" customHeight="1"/>
    <row r="25840" s="59" customFormat="1" customHeight="1"/>
    <row r="25841" s="59" customFormat="1" customHeight="1"/>
    <row r="25842" s="59" customFormat="1" customHeight="1"/>
    <row r="25843" s="59" customFormat="1" customHeight="1"/>
    <row r="25844" s="59" customFormat="1" customHeight="1"/>
    <row r="25845" s="59" customFormat="1" customHeight="1"/>
    <row r="25846" s="59" customFormat="1" customHeight="1"/>
    <row r="25847" s="59" customFormat="1" customHeight="1"/>
    <row r="25848" s="59" customFormat="1" customHeight="1"/>
    <row r="25849" s="59" customFormat="1" customHeight="1"/>
    <row r="25850" s="59" customFormat="1" customHeight="1"/>
    <row r="25851" s="59" customFormat="1" customHeight="1"/>
    <row r="25852" s="59" customFormat="1" customHeight="1"/>
    <row r="25853" s="59" customFormat="1" customHeight="1"/>
    <row r="25854" s="59" customFormat="1" customHeight="1"/>
    <row r="25855" s="59" customFormat="1" customHeight="1"/>
    <row r="25856" s="59" customFormat="1" customHeight="1"/>
    <row r="25857" s="59" customFormat="1" customHeight="1"/>
    <row r="25858" s="59" customFormat="1" customHeight="1"/>
    <row r="25859" s="59" customFormat="1" customHeight="1"/>
    <row r="25860" s="59" customFormat="1" customHeight="1"/>
    <row r="25861" s="59" customFormat="1" customHeight="1"/>
    <row r="25862" s="59" customFormat="1" customHeight="1"/>
    <row r="25863" s="59" customFormat="1" customHeight="1"/>
    <row r="25864" s="59" customFormat="1" customHeight="1"/>
    <row r="25865" s="59" customFormat="1" customHeight="1"/>
    <row r="25866" s="59" customFormat="1" customHeight="1"/>
    <row r="25867" s="59" customFormat="1" customHeight="1"/>
    <row r="25868" s="59" customFormat="1" customHeight="1"/>
    <row r="25869" s="59" customFormat="1" customHeight="1"/>
    <row r="25870" s="59" customFormat="1" customHeight="1"/>
    <row r="25871" s="59" customFormat="1" customHeight="1"/>
    <row r="25872" s="59" customFormat="1" customHeight="1"/>
    <row r="25873" s="59" customFormat="1" customHeight="1"/>
    <row r="25874" s="59" customFormat="1" customHeight="1"/>
    <row r="25875" s="59" customFormat="1" customHeight="1"/>
    <row r="25876" s="59" customFormat="1" customHeight="1"/>
    <row r="25877" s="59" customFormat="1" customHeight="1"/>
    <row r="25878" s="59" customFormat="1" customHeight="1"/>
    <row r="25879" s="59" customFormat="1" customHeight="1"/>
    <row r="25880" s="59" customFormat="1" customHeight="1"/>
    <row r="25881" s="59" customFormat="1" customHeight="1"/>
    <row r="25882" s="59" customFormat="1" customHeight="1"/>
    <row r="25883" s="59" customFormat="1" customHeight="1"/>
    <row r="25884" s="59" customFormat="1" customHeight="1"/>
    <row r="25885" s="59" customFormat="1" customHeight="1"/>
    <row r="25886" s="59" customFormat="1" customHeight="1"/>
    <row r="25887" s="59" customFormat="1" customHeight="1"/>
    <row r="25888" s="59" customFormat="1" customHeight="1"/>
    <row r="25889" s="59" customFormat="1" customHeight="1"/>
    <row r="25890" s="59" customFormat="1" customHeight="1"/>
    <row r="25891" s="59" customFormat="1" customHeight="1"/>
    <row r="25892" s="59" customFormat="1" customHeight="1"/>
    <row r="25893" s="59" customFormat="1" customHeight="1"/>
    <row r="25894" s="59" customFormat="1" customHeight="1"/>
    <row r="25895" s="59" customFormat="1" customHeight="1"/>
    <row r="25896" s="59" customFormat="1" customHeight="1"/>
    <row r="25897" s="59" customFormat="1" customHeight="1"/>
    <row r="25898" s="59" customFormat="1" customHeight="1"/>
    <row r="25899" s="59" customFormat="1" customHeight="1"/>
    <row r="25900" s="59" customFormat="1" customHeight="1"/>
    <row r="25901" s="59" customFormat="1" customHeight="1"/>
    <row r="25902" s="59" customFormat="1" customHeight="1"/>
    <row r="25903" s="59" customFormat="1" customHeight="1"/>
    <row r="25904" s="59" customFormat="1" customHeight="1"/>
    <row r="25905" s="59" customFormat="1" customHeight="1"/>
    <row r="25906" s="59" customFormat="1" customHeight="1"/>
    <row r="25907" s="59" customFormat="1" customHeight="1"/>
    <row r="25908" s="59" customFormat="1" customHeight="1"/>
    <row r="25909" s="59" customFormat="1" customHeight="1"/>
    <row r="25910" s="59" customFormat="1" customHeight="1"/>
    <row r="25911" s="59" customFormat="1" customHeight="1"/>
    <row r="25912" s="59" customFormat="1" customHeight="1"/>
    <row r="25913" s="59" customFormat="1" customHeight="1"/>
    <row r="25914" s="59" customFormat="1" customHeight="1"/>
    <row r="25915" s="59" customFormat="1" customHeight="1"/>
    <row r="25916" s="59" customFormat="1" customHeight="1"/>
    <row r="25917" s="59" customFormat="1" customHeight="1"/>
    <row r="25918" s="59" customFormat="1" customHeight="1"/>
    <row r="25919" s="59" customFormat="1" customHeight="1"/>
    <row r="25920" s="59" customFormat="1" customHeight="1"/>
    <row r="25921" s="59" customFormat="1" customHeight="1"/>
    <row r="25922" s="59" customFormat="1" customHeight="1"/>
    <row r="25923" s="59" customFormat="1" customHeight="1"/>
    <row r="25924" s="59" customFormat="1" customHeight="1"/>
    <row r="25925" s="59" customFormat="1" customHeight="1"/>
    <row r="25926" s="59" customFormat="1" customHeight="1"/>
    <row r="25927" s="59" customFormat="1" customHeight="1"/>
    <row r="25928" s="59" customFormat="1" customHeight="1"/>
    <row r="25929" s="59" customFormat="1" customHeight="1"/>
    <row r="25930" s="59" customFormat="1" customHeight="1"/>
    <row r="25931" s="59" customFormat="1" customHeight="1"/>
    <row r="25932" s="59" customFormat="1" customHeight="1"/>
    <row r="25933" s="59" customFormat="1" customHeight="1"/>
    <row r="25934" s="59" customFormat="1" customHeight="1"/>
    <row r="25935" s="59" customFormat="1" customHeight="1"/>
    <row r="25936" s="59" customFormat="1" customHeight="1"/>
    <row r="25937" s="59" customFormat="1" customHeight="1"/>
    <row r="25938" s="59" customFormat="1" customHeight="1"/>
    <row r="25939" s="59" customFormat="1" customHeight="1"/>
    <row r="25940" s="59" customFormat="1" customHeight="1"/>
    <row r="25941" s="59" customFormat="1" customHeight="1"/>
    <row r="25942" s="59" customFormat="1" customHeight="1"/>
    <row r="25943" s="59" customFormat="1" customHeight="1"/>
    <row r="25944" s="59" customFormat="1" customHeight="1"/>
    <row r="25945" s="59" customFormat="1" customHeight="1"/>
    <row r="25946" s="59" customFormat="1" customHeight="1"/>
    <row r="25947" s="59" customFormat="1" customHeight="1"/>
    <row r="25948" s="59" customFormat="1" customHeight="1"/>
    <row r="25949" s="59" customFormat="1" customHeight="1"/>
    <row r="25950" s="59" customFormat="1" customHeight="1"/>
    <row r="25951" s="59" customFormat="1" customHeight="1"/>
    <row r="25952" s="59" customFormat="1" customHeight="1"/>
    <row r="25953" s="59" customFormat="1" customHeight="1"/>
    <row r="25954" s="59" customFormat="1" customHeight="1"/>
    <row r="25955" s="59" customFormat="1" customHeight="1"/>
    <row r="25956" s="59" customFormat="1" customHeight="1"/>
    <row r="25957" s="59" customFormat="1" customHeight="1"/>
    <row r="25958" s="59" customFormat="1" customHeight="1"/>
    <row r="25959" s="59" customFormat="1" customHeight="1"/>
    <row r="25960" s="59" customFormat="1" customHeight="1"/>
    <row r="25961" s="59" customFormat="1" customHeight="1"/>
    <row r="25962" s="59" customFormat="1" customHeight="1"/>
    <row r="25963" s="59" customFormat="1" customHeight="1"/>
    <row r="25964" s="59" customFormat="1" customHeight="1"/>
    <row r="25965" s="59" customFormat="1" customHeight="1"/>
    <row r="25966" s="59" customFormat="1" customHeight="1"/>
    <row r="25967" s="59" customFormat="1" customHeight="1"/>
    <row r="25968" s="59" customFormat="1" customHeight="1"/>
    <row r="25969" s="59" customFormat="1" customHeight="1"/>
    <row r="25970" s="59" customFormat="1" customHeight="1"/>
    <row r="25971" s="59" customFormat="1" customHeight="1"/>
    <row r="25972" s="59" customFormat="1" customHeight="1"/>
    <row r="25973" s="59" customFormat="1" customHeight="1"/>
    <row r="25974" s="59" customFormat="1" customHeight="1"/>
    <row r="25975" s="59" customFormat="1" customHeight="1"/>
    <row r="25976" s="59" customFormat="1" customHeight="1"/>
    <row r="25977" s="59" customFormat="1" customHeight="1"/>
    <row r="25978" s="59" customFormat="1" customHeight="1"/>
    <row r="25979" s="59" customFormat="1" customHeight="1"/>
    <row r="25980" s="59" customFormat="1" customHeight="1"/>
    <row r="25981" s="59" customFormat="1" customHeight="1"/>
    <row r="25982" s="59" customFormat="1" customHeight="1"/>
    <row r="25983" s="59" customFormat="1" customHeight="1"/>
    <row r="25984" s="59" customFormat="1" customHeight="1"/>
    <row r="25985" s="59" customFormat="1" customHeight="1"/>
    <row r="25986" s="59" customFormat="1" customHeight="1"/>
    <row r="25987" s="59" customFormat="1" customHeight="1"/>
    <row r="25988" s="59" customFormat="1" customHeight="1"/>
    <row r="25989" s="59" customFormat="1" customHeight="1"/>
    <row r="25990" s="59" customFormat="1" customHeight="1"/>
    <row r="25991" s="59" customFormat="1" customHeight="1"/>
    <row r="25992" s="59" customFormat="1" customHeight="1"/>
    <row r="25993" s="59" customFormat="1" customHeight="1"/>
    <row r="25994" s="59" customFormat="1" customHeight="1"/>
    <row r="25995" s="59" customFormat="1" customHeight="1"/>
    <row r="25996" s="59" customFormat="1" customHeight="1"/>
    <row r="25997" s="59" customFormat="1" customHeight="1"/>
    <row r="25998" s="59" customFormat="1" customHeight="1"/>
    <row r="25999" s="59" customFormat="1" customHeight="1"/>
    <row r="26000" s="59" customFormat="1" customHeight="1"/>
    <row r="26001" s="59" customFormat="1" customHeight="1"/>
    <row r="26002" s="59" customFormat="1" customHeight="1"/>
    <row r="26003" s="59" customFormat="1" customHeight="1"/>
    <row r="26004" s="59" customFormat="1" customHeight="1"/>
    <row r="26005" s="59" customFormat="1" customHeight="1"/>
    <row r="26006" s="59" customFormat="1" customHeight="1"/>
    <row r="26007" s="59" customFormat="1" customHeight="1"/>
    <row r="26008" s="59" customFormat="1" customHeight="1"/>
    <row r="26009" s="59" customFormat="1" customHeight="1"/>
    <row r="26010" s="59" customFormat="1" customHeight="1"/>
    <row r="26011" s="59" customFormat="1" customHeight="1"/>
    <row r="26012" s="59" customFormat="1" customHeight="1"/>
    <row r="26013" s="59" customFormat="1" customHeight="1"/>
    <row r="26014" s="59" customFormat="1" customHeight="1"/>
    <row r="26015" s="59" customFormat="1" customHeight="1"/>
    <row r="26016" s="59" customFormat="1" customHeight="1"/>
    <row r="26017" s="59" customFormat="1" customHeight="1"/>
    <row r="26018" s="59" customFormat="1" customHeight="1"/>
    <row r="26019" s="59" customFormat="1" customHeight="1"/>
    <row r="26020" s="59" customFormat="1" customHeight="1"/>
    <row r="26021" s="59" customFormat="1" customHeight="1"/>
    <row r="26022" s="59" customFormat="1" customHeight="1"/>
    <row r="26023" s="59" customFormat="1" customHeight="1"/>
    <row r="26024" s="59" customFormat="1" customHeight="1"/>
    <row r="26025" s="59" customFormat="1" customHeight="1"/>
    <row r="26026" s="59" customFormat="1" customHeight="1"/>
    <row r="26027" s="59" customFormat="1" customHeight="1"/>
    <row r="26028" s="59" customFormat="1" customHeight="1"/>
    <row r="26029" s="59" customFormat="1" customHeight="1"/>
    <row r="26030" s="59" customFormat="1" customHeight="1"/>
    <row r="26031" s="59" customFormat="1" customHeight="1"/>
    <row r="26032" s="59" customFormat="1" customHeight="1"/>
    <row r="26033" s="59" customFormat="1" customHeight="1"/>
    <row r="26034" s="59" customFormat="1" customHeight="1"/>
    <row r="26035" s="59" customFormat="1" customHeight="1"/>
    <row r="26036" s="59" customFormat="1" customHeight="1"/>
    <row r="26037" s="59" customFormat="1" customHeight="1"/>
    <row r="26038" s="59" customFormat="1" customHeight="1"/>
    <row r="26039" s="59" customFormat="1" customHeight="1"/>
    <row r="26040" s="59" customFormat="1" customHeight="1"/>
    <row r="26041" s="59" customFormat="1" customHeight="1"/>
    <row r="26042" s="59" customFormat="1" customHeight="1"/>
    <row r="26043" s="59" customFormat="1" customHeight="1"/>
    <row r="26044" s="59" customFormat="1" customHeight="1"/>
    <row r="26045" s="59" customFormat="1" customHeight="1"/>
    <row r="26046" s="59" customFormat="1" customHeight="1"/>
    <row r="26047" s="59" customFormat="1" customHeight="1"/>
    <row r="26048" s="59" customFormat="1" customHeight="1"/>
    <row r="26049" s="59" customFormat="1" customHeight="1"/>
    <row r="26050" s="59" customFormat="1" customHeight="1"/>
    <row r="26051" s="59" customFormat="1" customHeight="1"/>
    <row r="26052" s="59" customFormat="1" customHeight="1"/>
    <row r="26053" s="59" customFormat="1" customHeight="1"/>
    <row r="26054" s="59" customFormat="1" customHeight="1"/>
    <row r="26055" s="59" customFormat="1" customHeight="1"/>
    <row r="26056" s="59" customFormat="1" customHeight="1"/>
    <row r="26057" s="59" customFormat="1" customHeight="1"/>
    <row r="26058" s="59" customFormat="1" customHeight="1"/>
    <row r="26059" s="59" customFormat="1" customHeight="1"/>
    <row r="26060" s="59" customFormat="1" customHeight="1"/>
    <row r="26061" s="59" customFormat="1" customHeight="1"/>
    <row r="26062" s="59" customFormat="1" customHeight="1"/>
    <row r="26063" s="59" customFormat="1" customHeight="1"/>
    <row r="26064" s="59" customFormat="1" customHeight="1"/>
    <row r="26065" s="59" customFormat="1" customHeight="1"/>
    <row r="26066" s="59" customFormat="1" customHeight="1"/>
    <row r="26067" s="59" customFormat="1" customHeight="1"/>
    <row r="26068" s="59" customFormat="1" customHeight="1"/>
    <row r="26069" s="59" customFormat="1" customHeight="1"/>
    <row r="26070" s="59" customFormat="1" customHeight="1"/>
    <row r="26071" s="59" customFormat="1" customHeight="1"/>
    <row r="26072" s="59" customFormat="1" customHeight="1"/>
    <row r="26073" s="59" customFormat="1" customHeight="1"/>
    <row r="26074" s="59" customFormat="1" customHeight="1"/>
    <row r="26075" s="59" customFormat="1" customHeight="1"/>
    <row r="26076" s="59" customFormat="1" customHeight="1"/>
    <row r="26077" s="59" customFormat="1" customHeight="1"/>
    <row r="26078" s="59" customFormat="1" customHeight="1"/>
    <row r="26079" s="59" customFormat="1" customHeight="1"/>
    <row r="26080" s="59" customFormat="1" customHeight="1"/>
    <row r="26081" s="59" customFormat="1" customHeight="1"/>
    <row r="26082" s="59" customFormat="1" customHeight="1"/>
    <row r="26083" s="59" customFormat="1" customHeight="1"/>
    <row r="26084" s="59" customFormat="1" customHeight="1"/>
    <row r="26085" s="59" customFormat="1" customHeight="1"/>
    <row r="26086" s="59" customFormat="1" customHeight="1"/>
    <row r="26087" s="59" customFormat="1" customHeight="1"/>
    <row r="26088" s="59" customFormat="1" customHeight="1"/>
    <row r="26089" s="59" customFormat="1" customHeight="1"/>
    <row r="26090" s="59" customFormat="1" customHeight="1"/>
    <row r="26091" s="59" customFormat="1" customHeight="1"/>
    <row r="26092" s="59" customFormat="1" customHeight="1"/>
    <row r="26093" s="59" customFormat="1" customHeight="1"/>
    <row r="26094" s="59" customFormat="1" customHeight="1"/>
    <row r="26095" s="59" customFormat="1" customHeight="1"/>
    <row r="26096" s="59" customFormat="1" customHeight="1"/>
    <row r="26097" s="59" customFormat="1" customHeight="1"/>
    <row r="26098" s="59" customFormat="1" customHeight="1"/>
    <row r="26099" s="59" customFormat="1" customHeight="1"/>
    <row r="26100" s="59" customFormat="1" customHeight="1"/>
    <row r="26101" s="59" customFormat="1" customHeight="1"/>
    <row r="26102" s="59" customFormat="1" customHeight="1"/>
    <row r="26103" s="59" customFormat="1" customHeight="1"/>
    <row r="26104" s="59" customFormat="1" customHeight="1"/>
    <row r="26105" s="59" customFormat="1" customHeight="1"/>
    <row r="26106" s="59" customFormat="1" customHeight="1"/>
    <row r="26107" s="59" customFormat="1" customHeight="1"/>
    <row r="26108" s="59" customFormat="1" customHeight="1"/>
    <row r="26109" s="59" customFormat="1" customHeight="1"/>
    <row r="26110" s="59" customFormat="1" customHeight="1"/>
    <row r="26111" s="59" customFormat="1" customHeight="1"/>
    <row r="26112" s="59" customFormat="1" customHeight="1"/>
    <row r="26113" s="59" customFormat="1" customHeight="1"/>
    <row r="26114" s="59" customFormat="1" customHeight="1"/>
    <row r="26115" s="59" customFormat="1" customHeight="1"/>
    <row r="26116" s="59" customFormat="1" customHeight="1"/>
    <row r="26117" s="59" customFormat="1" customHeight="1"/>
    <row r="26118" s="59" customFormat="1" customHeight="1"/>
    <row r="26119" s="59" customFormat="1" customHeight="1"/>
    <row r="26120" s="59" customFormat="1" customHeight="1"/>
    <row r="26121" s="59" customFormat="1" customHeight="1"/>
    <row r="26122" s="59" customFormat="1" customHeight="1"/>
    <row r="26123" s="59" customFormat="1" customHeight="1"/>
    <row r="26124" s="59" customFormat="1" customHeight="1"/>
    <row r="26125" s="59" customFormat="1" customHeight="1"/>
    <row r="26126" s="59" customFormat="1" customHeight="1"/>
    <row r="26127" s="59" customFormat="1" customHeight="1"/>
    <row r="26128" s="59" customFormat="1" customHeight="1"/>
    <row r="26129" s="59" customFormat="1" customHeight="1"/>
    <row r="26130" s="59" customFormat="1" customHeight="1"/>
    <row r="26131" s="59" customFormat="1" customHeight="1"/>
    <row r="26132" s="59" customFormat="1" customHeight="1"/>
    <row r="26133" s="59" customFormat="1" customHeight="1"/>
    <row r="26134" s="59" customFormat="1" customHeight="1"/>
    <row r="26135" s="59" customFormat="1" customHeight="1"/>
    <row r="26136" s="59" customFormat="1" customHeight="1"/>
    <row r="26137" s="59" customFormat="1" customHeight="1"/>
    <row r="26138" s="59" customFormat="1" customHeight="1"/>
    <row r="26139" s="59" customFormat="1" customHeight="1"/>
    <row r="26140" s="59" customFormat="1" customHeight="1"/>
    <row r="26141" s="59" customFormat="1" customHeight="1"/>
    <row r="26142" s="59" customFormat="1" customHeight="1"/>
    <row r="26143" s="59" customFormat="1" customHeight="1"/>
    <row r="26144" s="59" customFormat="1" customHeight="1"/>
    <row r="26145" s="59" customFormat="1" customHeight="1"/>
    <row r="26146" s="59" customFormat="1" customHeight="1"/>
    <row r="26147" s="59" customFormat="1" customHeight="1"/>
    <row r="26148" s="59" customFormat="1" customHeight="1"/>
    <row r="26149" s="59" customFormat="1" customHeight="1"/>
    <row r="26150" s="59" customFormat="1" customHeight="1"/>
    <row r="26151" s="59" customFormat="1" customHeight="1"/>
    <row r="26152" s="59" customFormat="1" customHeight="1"/>
    <row r="26153" s="59" customFormat="1" customHeight="1"/>
    <row r="26154" s="59" customFormat="1" customHeight="1"/>
    <row r="26155" s="59" customFormat="1" customHeight="1"/>
    <row r="26156" s="59" customFormat="1" customHeight="1"/>
    <row r="26157" s="59" customFormat="1" customHeight="1"/>
    <row r="26158" s="59" customFormat="1" customHeight="1"/>
    <row r="26159" s="59" customFormat="1" customHeight="1"/>
    <row r="26160" s="59" customFormat="1" customHeight="1"/>
    <row r="26161" s="59" customFormat="1" customHeight="1"/>
    <row r="26162" s="59" customFormat="1" customHeight="1"/>
    <row r="26163" s="59" customFormat="1" customHeight="1"/>
    <row r="26164" s="59" customFormat="1" customHeight="1"/>
    <row r="26165" s="59" customFormat="1" customHeight="1"/>
    <row r="26166" s="59" customFormat="1" customHeight="1"/>
    <row r="26167" s="59" customFormat="1" customHeight="1"/>
    <row r="26168" s="59" customFormat="1" customHeight="1"/>
    <row r="26169" s="59" customFormat="1" customHeight="1"/>
    <row r="26170" s="59" customFormat="1" customHeight="1"/>
    <row r="26171" s="59" customFormat="1" customHeight="1"/>
    <row r="26172" s="59" customFormat="1" customHeight="1"/>
    <row r="26173" s="59" customFormat="1" customHeight="1"/>
    <row r="26174" s="59" customFormat="1" customHeight="1"/>
    <row r="26175" s="59" customFormat="1" customHeight="1"/>
    <row r="26176" s="59" customFormat="1" customHeight="1"/>
    <row r="26177" s="59" customFormat="1" customHeight="1"/>
    <row r="26178" s="59" customFormat="1" customHeight="1"/>
    <row r="26179" s="59" customFormat="1" customHeight="1"/>
    <row r="26180" s="59" customFormat="1" customHeight="1"/>
    <row r="26181" s="59" customFormat="1" customHeight="1"/>
    <row r="26182" s="59" customFormat="1" customHeight="1"/>
    <row r="26183" s="59" customFormat="1" customHeight="1"/>
    <row r="26184" s="59" customFormat="1" customHeight="1"/>
    <row r="26185" s="59" customFormat="1" customHeight="1"/>
    <row r="26186" s="59" customFormat="1" customHeight="1"/>
    <row r="26187" s="59" customFormat="1" customHeight="1"/>
    <row r="26188" s="59" customFormat="1" customHeight="1"/>
    <row r="26189" s="59" customFormat="1" customHeight="1"/>
    <row r="26190" s="59" customFormat="1" customHeight="1"/>
    <row r="26191" s="59" customFormat="1" customHeight="1"/>
    <row r="26192" s="59" customFormat="1" customHeight="1"/>
    <row r="26193" s="59" customFormat="1" customHeight="1"/>
    <row r="26194" s="59" customFormat="1" customHeight="1"/>
    <row r="26195" s="59" customFormat="1" customHeight="1"/>
    <row r="26196" s="59" customFormat="1" customHeight="1"/>
    <row r="26197" s="59" customFormat="1" customHeight="1"/>
    <row r="26198" s="59" customFormat="1" customHeight="1"/>
    <row r="26199" s="59" customFormat="1" customHeight="1"/>
    <row r="26200" s="59" customFormat="1" customHeight="1"/>
    <row r="26201" s="59" customFormat="1" customHeight="1"/>
    <row r="26202" s="59" customFormat="1" customHeight="1"/>
    <row r="26203" s="59" customFormat="1" customHeight="1"/>
    <row r="26204" s="59" customFormat="1" customHeight="1"/>
    <row r="26205" s="59" customFormat="1" customHeight="1"/>
    <row r="26206" s="59" customFormat="1" customHeight="1"/>
    <row r="26207" s="59" customFormat="1" customHeight="1"/>
    <row r="26208" s="59" customFormat="1" customHeight="1"/>
    <row r="26209" s="59" customFormat="1" customHeight="1"/>
    <row r="26210" s="59" customFormat="1" customHeight="1"/>
    <row r="26211" s="59" customFormat="1" customHeight="1"/>
    <row r="26212" s="59" customFormat="1" customHeight="1"/>
    <row r="26213" s="59" customFormat="1" customHeight="1"/>
    <row r="26214" s="59" customFormat="1" customHeight="1"/>
    <row r="26215" s="59" customFormat="1" customHeight="1"/>
    <row r="26216" s="59" customFormat="1" customHeight="1"/>
    <row r="26217" s="59" customFormat="1" customHeight="1"/>
    <row r="26218" s="59" customFormat="1" customHeight="1"/>
    <row r="26219" s="59" customFormat="1" customHeight="1"/>
    <row r="26220" s="59" customFormat="1" customHeight="1"/>
    <row r="26221" s="59" customFormat="1" customHeight="1"/>
    <row r="26222" s="59" customFormat="1" customHeight="1"/>
    <row r="26223" s="59" customFormat="1" customHeight="1"/>
    <row r="26224" s="59" customFormat="1" customHeight="1"/>
    <row r="26225" s="59" customFormat="1" customHeight="1"/>
    <row r="26226" s="59" customFormat="1" customHeight="1"/>
    <row r="26227" s="59" customFormat="1" customHeight="1"/>
    <row r="26228" s="59" customFormat="1" customHeight="1"/>
    <row r="26229" s="59" customFormat="1" customHeight="1"/>
    <row r="26230" s="59" customFormat="1" customHeight="1"/>
    <row r="26231" s="59" customFormat="1" customHeight="1"/>
    <row r="26232" s="59" customFormat="1" customHeight="1"/>
    <row r="26233" s="59" customFormat="1" customHeight="1"/>
    <row r="26234" s="59" customFormat="1" customHeight="1"/>
    <row r="26235" s="59" customFormat="1" customHeight="1"/>
    <row r="26236" s="59" customFormat="1" customHeight="1"/>
    <row r="26237" s="59" customFormat="1" customHeight="1"/>
    <row r="26238" s="59" customFormat="1" customHeight="1"/>
    <row r="26239" s="59" customFormat="1" customHeight="1"/>
    <row r="26240" s="59" customFormat="1" customHeight="1"/>
    <row r="26241" s="59" customFormat="1" customHeight="1"/>
    <row r="26242" s="59" customFormat="1" customHeight="1"/>
    <row r="26243" s="59" customFormat="1" customHeight="1"/>
    <row r="26244" s="59" customFormat="1" customHeight="1"/>
    <row r="26245" s="59" customFormat="1" customHeight="1"/>
    <row r="26246" s="59" customFormat="1" customHeight="1"/>
    <row r="26247" s="59" customFormat="1" customHeight="1"/>
    <row r="26248" s="59" customFormat="1" customHeight="1"/>
    <row r="26249" s="59" customFormat="1" customHeight="1"/>
    <row r="26250" s="59" customFormat="1" customHeight="1"/>
    <row r="26251" s="59" customFormat="1" customHeight="1"/>
    <row r="26252" s="59" customFormat="1" customHeight="1"/>
    <row r="26253" s="59" customFormat="1" customHeight="1"/>
    <row r="26254" s="59" customFormat="1" customHeight="1"/>
    <row r="26255" s="59" customFormat="1" customHeight="1"/>
    <row r="26256" s="59" customFormat="1" customHeight="1"/>
    <row r="26257" s="59" customFormat="1" customHeight="1"/>
    <row r="26258" s="59" customFormat="1" customHeight="1"/>
    <row r="26259" s="59" customFormat="1" customHeight="1"/>
    <row r="26260" s="59" customFormat="1" customHeight="1"/>
    <row r="26261" s="59" customFormat="1" customHeight="1"/>
    <row r="26262" s="59" customFormat="1" customHeight="1"/>
    <row r="26263" s="59" customFormat="1" customHeight="1"/>
    <row r="26264" s="59" customFormat="1" customHeight="1"/>
    <row r="26265" s="59" customFormat="1" customHeight="1"/>
    <row r="26266" s="59" customFormat="1" customHeight="1"/>
    <row r="26267" s="59" customFormat="1" customHeight="1"/>
    <row r="26268" s="59" customFormat="1" customHeight="1"/>
    <row r="26269" s="59" customFormat="1" customHeight="1"/>
    <row r="26270" s="59" customFormat="1" customHeight="1"/>
    <row r="26271" s="59" customFormat="1" customHeight="1"/>
    <row r="26272" s="59" customFormat="1" customHeight="1"/>
    <row r="26273" s="59" customFormat="1" customHeight="1"/>
    <row r="26274" s="59" customFormat="1" customHeight="1"/>
    <row r="26275" s="59" customFormat="1" customHeight="1"/>
    <row r="26276" s="59" customFormat="1" customHeight="1"/>
    <row r="26277" s="59" customFormat="1" customHeight="1"/>
    <row r="26278" s="59" customFormat="1" customHeight="1"/>
    <row r="26279" s="59" customFormat="1" customHeight="1"/>
    <row r="26280" s="59" customFormat="1" customHeight="1"/>
    <row r="26281" s="59" customFormat="1" customHeight="1"/>
    <row r="26282" s="59" customFormat="1" customHeight="1"/>
    <row r="26283" s="59" customFormat="1" customHeight="1"/>
    <row r="26284" s="59" customFormat="1" customHeight="1"/>
    <row r="26285" s="59" customFormat="1" customHeight="1"/>
    <row r="26286" s="59" customFormat="1" customHeight="1"/>
    <row r="26287" s="59" customFormat="1" customHeight="1"/>
    <row r="26288" s="59" customFormat="1" customHeight="1"/>
    <row r="26289" s="59" customFormat="1" customHeight="1"/>
    <row r="26290" s="59" customFormat="1" customHeight="1"/>
    <row r="26291" s="59" customFormat="1" customHeight="1"/>
    <row r="26292" s="59" customFormat="1" customHeight="1"/>
    <row r="26293" s="59" customFormat="1" customHeight="1"/>
    <row r="26294" s="59" customFormat="1" customHeight="1"/>
    <row r="26295" s="59" customFormat="1" customHeight="1"/>
    <row r="26296" s="59" customFormat="1" customHeight="1"/>
    <row r="26297" s="59" customFormat="1" customHeight="1"/>
    <row r="26298" s="59" customFormat="1" customHeight="1"/>
    <row r="26299" s="59" customFormat="1" customHeight="1"/>
    <row r="26300" s="59" customFormat="1" customHeight="1"/>
    <row r="26301" s="59" customFormat="1" customHeight="1"/>
    <row r="26302" s="59" customFormat="1" customHeight="1"/>
    <row r="26303" s="59" customFormat="1" customHeight="1"/>
    <row r="26304" s="59" customFormat="1" customHeight="1"/>
    <row r="26305" s="59" customFormat="1" customHeight="1"/>
    <row r="26306" s="59" customFormat="1" customHeight="1"/>
    <row r="26307" s="59" customFormat="1" customHeight="1"/>
    <row r="26308" s="59" customFormat="1" customHeight="1"/>
    <row r="26309" s="59" customFormat="1" customHeight="1"/>
    <row r="26310" s="59" customFormat="1" customHeight="1"/>
    <row r="26311" s="59" customFormat="1" customHeight="1"/>
    <row r="26312" s="59" customFormat="1" customHeight="1"/>
    <row r="26313" s="59" customFormat="1" customHeight="1"/>
    <row r="26314" s="59" customFormat="1" customHeight="1"/>
    <row r="26315" s="59" customFormat="1" customHeight="1"/>
    <row r="26316" s="59" customFormat="1" customHeight="1"/>
    <row r="26317" s="59" customFormat="1" customHeight="1"/>
    <row r="26318" s="59" customFormat="1" customHeight="1"/>
    <row r="26319" s="59" customFormat="1" customHeight="1"/>
    <row r="26320" s="59" customFormat="1" customHeight="1"/>
    <row r="26321" s="59" customFormat="1" customHeight="1"/>
    <row r="26322" s="59" customFormat="1" customHeight="1"/>
    <row r="26323" s="59" customFormat="1" customHeight="1"/>
    <row r="26324" s="59" customFormat="1" customHeight="1"/>
    <row r="26325" s="59" customFormat="1" customHeight="1"/>
    <row r="26326" s="59" customFormat="1" customHeight="1"/>
    <row r="26327" s="59" customFormat="1" customHeight="1"/>
    <row r="26328" s="59" customFormat="1" customHeight="1"/>
    <row r="26329" s="59" customFormat="1" customHeight="1"/>
    <row r="26330" s="59" customFormat="1" customHeight="1"/>
    <row r="26331" s="59" customFormat="1" customHeight="1"/>
    <row r="26332" s="59" customFormat="1" customHeight="1"/>
    <row r="26333" s="59" customFormat="1" customHeight="1"/>
    <row r="26334" s="59" customFormat="1" customHeight="1"/>
    <row r="26335" s="59" customFormat="1" customHeight="1"/>
    <row r="26336" s="59" customFormat="1" customHeight="1"/>
    <row r="26337" s="59" customFormat="1" customHeight="1"/>
    <row r="26338" s="59" customFormat="1" customHeight="1"/>
    <row r="26339" s="59" customFormat="1" customHeight="1"/>
    <row r="26340" s="59" customFormat="1" customHeight="1"/>
    <row r="26341" s="59" customFormat="1" customHeight="1"/>
    <row r="26342" s="59" customFormat="1" customHeight="1"/>
    <row r="26343" s="59" customFormat="1" customHeight="1"/>
    <row r="26344" s="59" customFormat="1" customHeight="1"/>
    <row r="26345" s="59" customFormat="1" customHeight="1"/>
    <row r="26346" s="59" customFormat="1" customHeight="1"/>
    <row r="26347" s="59" customFormat="1" customHeight="1"/>
    <row r="26348" s="59" customFormat="1" customHeight="1"/>
    <row r="26349" s="59" customFormat="1" customHeight="1"/>
    <row r="26350" s="59" customFormat="1" customHeight="1"/>
    <row r="26351" s="59" customFormat="1" customHeight="1"/>
    <row r="26352" s="59" customFormat="1" customHeight="1"/>
    <row r="26353" s="59" customFormat="1" customHeight="1"/>
    <row r="26354" s="59" customFormat="1" customHeight="1"/>
    <row r="26355" s="59" customFormat="1" customHeight="1"/>
    <row r="26356" s="59" customFormat="1" customHeight="1"/>
    <row r="26357" s="59" customFormat="1" customHeight="1"/>
    <row r="26358" s="59" customFormat="1" customHeight="1"/>
    <row r="26359" s="59" customFormat="1" customHeight="1"/>
    <row r="26360" s="59" customFormat="1" customHeight="1"/>
    <row r="26361" s="59" customFormat="1" customHeight="1"/>
    <row r="26362" s="59" customFormat="1" customHeight="1"/>
    <row r="26363" s="59" customFormat="1" customHeight="1"/>
    <row r="26364" s="59" customFormat="1" customHeight="1"/>
    <row r="26365" s="59" customFormat="1" customHeight="1"/>
    <row r="26366" s="59" customFormat="1" customHeight="1"/>
    <row r="26367" s="59" customFormat="1" customHeight="1"/>
    <row r="26368" s="59" customFormat="1" customHeight="1"/>
    <row r="26369" s="59" customFormat="1" customHeight="1"/>
    <row r="26370" s="59" customFormat="1" customHeight="1"/>
    <row r="26371" s="59" customFormat="1" customHeight="1"/>
    <row r="26372" s="59" customFormat="1" customHeight="1"/>
    <row r="26373" s="59" customFormat="1" customHeight="1"/>
    <row r="26374" s="59" customFormat="1" customHeight="1"/>
    <row r="26375" s="59" customFormat="1" customHeight="1"/>
    <row r="26376" s="59" customFormat="1" customHeight="1"/>
    <row r="26377" s="59" customFormat="1" customHeight="1"/>
    <row r="26378" s="59" customFormat="1" customHeight="1"/>
    <row r="26379" s="59" customFormat="1" customHeight="1"/>
    <row r="26380" s="59" customFormat="1" customHeight="1"/>
    <row r="26381" s="59" customFormat="1" customHeight="1"/>
    <row r="26382" s="59" customFormat="1" customHeight="1"/>
    <row r="26383" s="59" customFormat="1" customHeight="1"/>
    <row r="26384" s="59" customFormat="1" customHeight="1"/>
    <row r="26385" s="59" customFormat="1" customHeight="1"/>
    <row r="26386" s="59" customFormat="1" customHeight="1"/>
    <row r="26387" s="59" customFormat="1" customHeight="1"/>
    <row r="26388" s="59" customFormat="1" customHeight="1"/>
    <row r="26389" s="59" customFormat="1" customHeight="1"/>
    <row r="26390" s="59" customFormat="1" customHeight="1"/>
    <row r="26391" s="59" customFormat="1" customHeight="1"/>
    <row r="26392" s="59" customFormat="1" customHeight="1"/>
    <row r="26393" s="59" customFormat="1" customHeight="1"/>
    <row r="26394" s="59" customFormat="1" customHeight="1"/>
    <row r="26395" s="59" customFormat="1" customHeight="1"/>
    <row r="26396" s="59" customFormat="1" customHeight="1"/>
    <row r="26397" s="59" customFormat="1" customHeight="1"/>
    <row r="26398" s="59" customFormat="1" customHeight="1"/>
    <row r="26399" s="59" customFormat="1" customHeight="1"/>
    <row r="26400" s="59" customFormat="1" customHeight="1"/>
    <row r="26401" s="59" customFormat="1" customHeight="1"/>
    <row r="26402" s="59" customFormat="1" customHeight="1"/>
    <row r="26403" s="59" customFormat="1" customHeight="1"/>
    <row r="26404" s="59" customFormat="1" customHeight="1"/>
    <row r="26405" s="59" customFormat="1" customHeight="1"/>
    <row r="26406" s="59" customFormat="1" customHeight="1"/>
    <row r="26407" s="59" customFormat="1" customHeight="1"/>
    <row r="26408" s="59" customFormat="1" customHeight="1"/>
    <row r="26409" s="59" customFormat="1" customHeight="1"/>
    <row r="26410" s="59" customFormat="1" customHeight="1"/>
    <row r="26411" s="59" customFormat="1" customHeight="1"/>
    <row r="26412" s="59" customFormat="1" customHeight="1"/>
    <row r="26413" s="59" customFormat="1" customHeight="1"/>
    <row r="26414" s="59" customFormat="1" customHeight="1"/>
    <row r="26415" s="59" customFormat="1" customHeight="1"/>
    <row r="26416" s="59" customFormat="1" customHeight="1"/>
    <row r="26417" s="59" customFormat="1" customHeight="1"/>
    <row r="26418" s="59" customFormat="1" customHeight="1"/>
    <row r="26419" s="59" customFormat="1" customHeight="1"/>
    <row r="26420" s="59" customFormat="1" customHeight="1"/>
    <row r="26421" s="59" customFormat="1" customHeight="1"/>
    <row r="26422" s="59" customFormat="1" customHeight="1"/>
    <row r="26423" s="59" customFormat="1" customHeight="1"/>
    <row r="26424" s="59" customFormat="1" customHeight="1"/>
    <row r="26425" s="59" customFormat="1" customHeight="1"/>
    <row r="26426" s="59" customFormat="1" customHeight="1"/>
    <row r="26427" s="59" customFormat="1" customHeight="1"/>
    <row r="26428" s="59" customFormat="1" customHeight="1"/>
    <row r="26429" s="59" customFormat="1" customHeight="1"/>
    <row r="26430" s="59" customFormat="1" customHeight="1"/>
    <row r="26431" s="59" customFormat="1" customHeight="1"/>
    <row r="26432" s="59" customFormat="1" customHeight="1"/>
    <row r="26433" s="59" customFormat="1" customHeight="1"/>
    <row r="26434" s="59" customFormat="1" customHeight="1"/>
    <row r="26435" s="59" customFormat="1" customHeight="1"/>
    <row r="26436" s="59" customFormat="1" customHeight="1"/>
    <row r="26437" s="59" customFormat="1" customHeight="1"/>
    <row r="26438" s="59" customFormat="1" customHeight="1"/>
    <row r="26439" s="59" customFormat="1" customHeight="1"/>
    <row r="26440" s="59" customFormat="1" customHeight="1"/>
    <row r="26441" s="59" customFormat="1" customHeight="1"/>
    <row r="26442" s="59" customFormat="1" customHeight="1"/>
    <row r="26443" s="59" customFormat="1" customHeight="1"/>
    <row r="26444" s="59" customFormat="1" customHeight="1"/>
    <row r="26445" s="59" customFormat="1" customHeight="1"/>
    <row r="26446" s="59" customFormat="1" customHeight="1"/>
    <row r="26447" s="59" customFormat="1" customHeight="1"/>
    <row r="26448" s="59" customFormat="1" customHeight="1"/>
    <row r="26449" s="59" customFormat="1" customHeight="1"/>
    <row r="26450" s="59" customFormat="1" customHeight="1"/>
    <row r="26451" s="59" customFormat="1" customHeight="1"/>
    <row r="26452" s="59" customFormat="1" customHeight="1"/>
    <row r="26453" s="59" customFormat="1" customHeight="1"/>
    <row r="26454" s="59" customFormat="1" customHeight="1"/>
    <row r="26455" s="59" customFormat="1" customHeight="1"/>
    <row r="26456" s="59" customFormat="1" customHeight="1"/>
    <row r="26457" s="59" customFormat="1" customHeight="1"/>
    <row r="26458" s="59" customFormat="1" customHeight="1"/>
    <row r="26459" s="59" customFormat="1" customHeight="1"/>
    <row r="26460" s="59" customFormat="1" customHeight="1"/>
    <row r="26461" s="59" customFormat="1" customHeight="1"/>
    <row r="26462" s="59" customFormat="1" customHeight="1"/>
    <row r="26463" s="59" customFormat="1" customHeight="1"/>
    <row r="26464" s="59" customFormat="1" customHeight="1"/>
    <row r="26465" s="59" customFormat="1" customHeight="1"/>
    <row r="26466" s="59" customFormat="1" customHeight="1"/>
    <row r="26467" s="59" customFormat="1" customHeight="1"/>
    <row r="26468" s="59" customFormat="1" customHeight="1"/>
    <row r="26469" s="59" customFormat="1" customHeight="1"/>
    <row r="26470" s="59" customFormat="1" customHeight="1"/>
    <row r="26471" s="59" customFormat="1" customHeight="1"/>
    <row r="26472" s="59" customFormat="1" customHeight="1"/>
    <row r="26473" s="59" customFormat="1" customHeight="1"/>
    <row r="26474" s="59" customFormat="1" customHeight="1"/>
    <row r="26475" s="59" customFormat="1" customHeight="1"/>
    <row r="26476" s="59" customFormat="1" customHeight="1"/>
    <row r="26477" s="59" customFormat="1" customHeight="1"/>
    <row r="26478" s="59" customFormat="1" customHeight="1"/>
    <row r="26479" s="59" customFormat="1" customHeight="1"/>
    <row r="26480" s="59" customFormat="1" customHeight="1"/>
    <row r="26481" s="59" customFormat="1" customHeight="1"/>
    <row r="26482" s="59" customFormat="1" customHeight="1"/>
    <row r="26483" s="59" customFormat="1" customHeight="1"/>
    <row r="26484" s="59" customFormat="1" customHeight="1"/>
    <row r="26485" s="59" customFormat="1" customHeight="1"/>
    <row r="26486" s="59" customFormat="1" customHeight="1"/>
    <row r="26487" s="59" customFormat="1" customHeight="1"/>
    <row r="26488" s="59" customFormat="1" customHeight="1"/>
    <row r="26489" s="59" customFormat="1" customHeight="1"/>
    <row r="26490" s="59" customFormat="1" customHeight="1"/>
    <row r="26491" s="59" customFormat="1" customHeight="1"/>
    <row r="26492" s="59" customFormat="1" customHeight="1"/>
    <row r="26493" s="59" customFormat="1" customHeight="1"/>
    <row r="26494" s="59" customFormat="1" customHeight="1"/>
    <row r="26495" s="59" customFormat="1" customHeight="1"/>
    <row r="26496" s="59" customFormat="1" customHeight="1"/>
    <row r="26497" s="59" customFormat="1" customHeight="1"/>
    <row r="26498" s="59" customFormat="1" customHeight="1"/>
    <row r="26499" s="59" customFormat="1" customHeight="1"/>
    <row r="26500" s="59" customFormat="1" customHeight="1"/>
    <row r="26501" s="59" customFormat="1" customHeight="1"/>
    <row r="26502" s="59" customFormat="1" customHeight="1"/>
    <row r="26503" s="59" customFormat="1" customHeight="1"/>
    <row r="26504" s="59" customFormat="1" customHeight="1"/>
    <row r="26505" s="59" customFormat="1" customHeight="1"/>
    <row r="26506" s="59" customFormat="1" customHeight="1"/>
    <row r="26507" s="59" customFormat="1" customHeight="1"/>
    <row r="26508" s="59" customFormat="1" customHeight="1"/>
    <row r="26509" s="59" customFormat="1" customHeight="1"/>
    <row r="26510" s="59" customFormat="1" customHeight="1"/>
    <row r="26511" s="59" customFormat="1" customHeight="1"/>
    <row r="26512" s="59" customFormat="1" customHeight="1"/>
    <row r="26513" s="59" customFormat="1" customHeight="1"/>
    <row r="26514" s="59" customFormat="1" customHeight="1"/>
    <row r="26515" s="59" customFormat="1" customHeight="1"/>
    <row r="26516" s="59" customFormat="1" customHeight="1"/>
    <row r="26517" s="59" customFormat="1" customHeight="1"/>
    <row r="26518" s="59" customFormat="1" customHeight="1"/>
    <row r="26519" s="59" customFormat="1" customHeight="1"/>
    <row r="26520" s="59" customFormat="1" customHeight="1"/>
    <row r="26521" s="59" customFormat="1" customHeight="1"/>
    <row r="26522" s="59" customFormat="1" customHeight="1"/>
    <row r="26523" s="59" customFormat="1" customHeight="1"/>
    <row r="26524" s="59" customFormat="1" customHeight="1"/>
    <row r="26525" s="59" customFormat="1" customHeight="1"/>
    <row r="26526" s="59" customFormat="1" customHeight="1"/>
    <row r="26527" s="59" customFormat="1" customHeight="1"/>
    <row r="26528" s="59" customFormat="1" customHeight="1"/>
    <row r="26529" s="59" customFormat="1" customHeight="1"/>
    <row r="26530" s="59" customFormat="1" customHeight="1"/>
    <row r="26531" s="59" customFormat="1" customHeight="1"/>
    <row r="26532" s="59" customFormat="1" customHeight="1"/>
    <row r="26533" s="59" customFormat="1" customHeight="1"/>
    <row r="26534" s="59" customFormat="1" customHeight="1"/>
    <row r="26535" s="59" customFormat="1" customHeight="1"/>
    <row r="26536" s="59" customFormat="1" customHeight="1"/>
    <row r="26537" s="59" customFormat="1" customHeight="1"/>
    <row r="26538" s="59" customFormat="1" customHeight="1"/>
    <row r="26539" s="59" customFormat="1" customHeight="1"/>
    <row r="26540" s="59" customFormat="1" customHeight="1"/>
    <row r="26541" s="59" customFormat="1" customHeight="1"/>
    <row r="26542" s="59" customFormat="1" customHeight="1"/>
    <row r="26543" s="59" customFormat="1" customHeight="1"/>
    <row r="26544" s="59" customFormat="1" customHeight="1"/>
    <row r="26545" s="59" customFormat="1" customHeight="1"/>
    <row r="26546" s="59" customFormat="1" customHeight="1"/>
    <row r="26547" s="59" customFormat="1" customHeight="1"/>
    <row r="26548" s="59" customFormat="1" customHeight="1"/>
    <row r="26549" s="59" customFormat="1" customHeight="1"/>
    <row r="26550" s="59" customFormat="1" customHeight="1"/>
    <row r="26551" s="59" customFormat="1" customHeight="1"/>
    <row r="26552" s="59" customFormat="1" customHeight="1"/>
    <row r="26553" s="59" customFormat="1" customHeight="1"/>
    <row r="26554" s="59" customFormat="1" customHeight="1"/>
    <row r="26555" s="59" customFormat="1" customHeight="1"/>
    <row r="26556" s="59" customFormat="1" customHeight="1"/>
    <row r="26557" s="59" customFormat="1" customHeight="1"/>
    <row r="26558" s="59" customFormat="1" customHeight="1"/>
    <row r="26559" s="59" customFormat="1" customHeight="1"/>
    <row r="26560" s="59" customFormat="1" customHeight="1"/>
    <row r="26561" s="59" customFormat="1" customHeight="1"/>
    <row r="26562" s="59" customFormat="1" customHeight="1"/>
    <row r="26563" s="59" customFormat="1" customHeight="1"/>
    <row r="26564" s="59" customFormat="1" customHeight="1"/>
    <row r="26565" s="59" customFormat="1" customHeight="1"/>
    <row r="26566" s="59" customFormat="1" customHeight="1"/>
    <row r="26567" s="59" customFormat="1" customHeight="1"/>
    <row r="26568" s="59" customFormat="1" customHeight="1"/>
    <row r="26569" s="59" customFormat="1" customHeight="1"/>
    <row r="26570" s="59" customFormat="1" customHeight="1"/>
    <row r="26571" s="59" customFormat="1" customHeight="1"/>
    <row r="26572" s="59" customFormat="1" customHeight="1"/>
    <row r="26573" s="59" customFormat="1" customHeight="1"/>
    <row r="26574" s="59" customFormat="1" customHeight="1"/>
    <row r="26575" s="59" customFormat="1" customHeight="1"/>
    <row r="26576" s="59" customFormat="1" customHeight="1"/>
    <row r="26577" s="59" customFormat="1" customHeight="1"/>
    <row r="26578" s="59" customFormat="1" customHeight="1"/>
    <row r="26579" s="59" customFormat="1" customHeight="1"/>
    <row r="26580" s="59" customFormat="1" customHeight="1"/>
    <row r="26581" s="59" customFormat="1" customHeight="1"/>
    <row r="26582" s="59" customFormat="1" customHeight="1"/>
    <row r="26583" s="59" customFormat="1" customHeight="1"/>
    <row r="26584" s="59" customFormat="1" customHeight="1"/>
    <row r="26585" s="59" customFormat="1" customHeight="1"/>
    <row r="26586" s="59" customFormat="1" customHeight="1"/>
    <row r="26587" s="59" customFormat="1" customHeight="1"/>
    <row r="26588" s="59" customFormat="1" customHeight="1"/>
    <row r="26589" s="59" customFormat="1" customHeight="1"/>
    <row r="26590" s="59" customFormat="1" customHeight="1"/>
    <row r="26591" s="59" customFormat="1" customHeight="1"/>
    <row r="26592" s="59" customFormat="1" customHeight="1"/>
    <row r="26593" s="59" customFormat="1" customHeight="1"/>
    <row r="26594" s="59" customFormat="1" customHeight="1"/>
    <row r="26595" s="59" customFormat="1" customHeight="1"/>
    <row r="26596" s="59" customFormat="1" customHeight="1"/>
    <row r="26597" s="59" customFormat="1" customHeight="1"/>
    <row r="26598" s="59" customFormat="1" customHeight="1"/>
    <row r="26599" s="59" customFormat="1" customHeight="1"/>
    <row r="26600" s="59" customFormat="1" customHeight="1"/>
    <row r="26601" s="59" customFormat="1" customHeight="1"/>
    <row r="26602" s="59" customFormat="1" customHeight="1"/>
    <row r="26603" s="59" customFormat="1" customHeight="1"/>
    <row r="26604" s="59" customFormat="1" customHeight="1"/>
    <row r="26605" s="59" customFormat="1" customHeight="1"/>
    <row r="26606" s="59" customFormat="1" customHeight="1"/>
    <row r="26607" s="59" customFormat="1" customHeight="1"/>
    <row r="26608" s="59" customFormat="1" customHeight="1"/>
    <row r="26609" s="59" customFormat="1" customHeight="1"/>
    <row r="26610" s="59" customFormat="1" customHeight="1"/>
    <row r="26611" s="59" customFormat="1" customHeight="1"/>
    <row r="26612" s="59" customFormat="1" customHeight="1"/>
    <row r="26613" s="59" customFormat="1" customHeight="1"/>
    <row r="26614" s="59" customFormat="1" customHeight="1"/>
    <row r="26615" s="59" customFormat="1" customHeight="1"/>
    <row r="26616" s="59" customFormat="1" customHeight="1"/>
    <row r="26617" s="59" customFormat="1" customHeight="1"/>
    <row r="26618" s="59" customFormat="1" customHeight="1"/>
    <row r="26619" s="59" customFormat="1" customHeight="1"/>
    <row r="26620" s="59" customFormat="1" customHeight="1"/>
    <row r="26621" s="59" customFormat="1" customHeight="1"/>
    <row r="26622" s="59" customFormat="1" customHeight="1"/>
    <row r="26623" s="59" customFormat="1" customHeight="1"/>
    <row r="26624" s="59" customFormat="1" customHeight="1"/>
    <row r="26625" s="59" customFormat="1" customHeight="1"/>
    <row r="26626" s="59" customFormat="1" customHeight="1"/>
    <row r="26627" s="59" customFormat="1" customHeight="1"/>
    <row r="26628" s="59" customFormat="1" customHeight="1"/>
    <row r="26629" s="59" customFormat="1" customHeight="1"/>
    <row r="26630" s="59" customFormat="1" customHeight="1"/>
    <row r="26631" s="59" customFormat="1" customHeight="1"/>
    <row r="26632" s="59" customFormat="1" customHeight="1"/>
    <row r="26633" s="59" customFormat="1" customHeight="1"/>
    <row r="26634" s="59" customFormat="1" customHeight="1"/>
    <row r="26635" s="59" customFormat="1" customHeight="1"/>
    <row r="26636" s="59" customFormat="1" customHeight="1"/>
    <row r="26637" s="59" customFormat="1" customHeight="1"/>
    <row r="26638" s="59" customFormat="1" customHeight="1"/>
    <row r="26639" s="59" customFormat="1" customHeight="1"/>
    <row r="26640" s="59" customFormat="1" customHeight="1"/>
    <row r="26641" s="59" customFormat="1" customHeight="1"/>
    <row r="26642" s="59" customFormat="1" customHeight="1"/>
    <row r="26643" s="59" customFormat="1" customHeight="1"/>
    <row r="26644" s="59" customFormat="1" customHeight="1"/>
    <row r="26645" s="59" customFormat="1" customHeight="1"/>
    <row r="26646" s="59" customFormat="1" customHeight="1"/>
    <row r="26647" s="59" customFormat="1" customHeight="1"/>
    <row r="26648" s="59" customFormat="1" customHeight="1"/>
    <row r="26649" s="59" customFormat="1" customHeight="1"/>
    <row r="26650" s="59" customFormat="1" customHeight="1"/>
    <row r="26651" s="59" customFormat="1" customHeight="1"/>
    <row r="26652" s="59" customFormat="1" customHeight="1"/>
    <row r="26653" s="59" customFormat="1" customHeight="1"/>
    <row r="26654" s="59" customFormat="1" customHeight="1"/>
    <row r="26655" s="59" customFormat="1" customHeight="1"/>
    <row r="26656" s="59" customFormat="1" customHeight="1"/>
    <row r="26657" s="59" customFormat="1" customHeight="1"/>
    <row r="26658" s="59" customFormat="1" customHeight="1"/>
    <row r="26659" s="59" customFormat="1" customHeight="1"/>
    <row r="26660" s="59" customFormat="1" customHeight="1"/>
    <row r="26661" s="59" customFormat="1" customHeight="1"/>
    <row r="26662" s="59" customFormat="1" customHeight="1"/>
    <row r="26663" s="59" customFormat="1" customHeight="1"/>
    <row r="26664" s="59" customFormat="1" customHeight="1"/>
    <row r="26665" s="59" customFormat="1" customHeight="1"/>
    <row r="26666" s="59" customFormat="1" customHeight="1"/>
    <row r="26667" s="59" customFormat="1" customHeight="1"/>
    <row r="26668" s="59" customFormat="1" customHeight="1"/>
    <row r="26669" s="59" customFormat="1" customHeight="1"/>
    <row r="26670" s="59" customFormat="1" customHeight="1"/>
    <row r="26671" s="59" customFormat="1" customHeight="1"/>
    <row r="26672" s="59" customFormat="1" customHeight="1"/>
    <row r="26673" s="59" customFormat="1" customHeight="1"/>
    <row r="26674" s="59" customFormat="1" customHeight="1"/>
    <row r="26675" s="59" customFormat="1" customHeight="1"/>
    <row r="26676" s="59" customFormat="1" customHeight="1"/>
    <row r="26677" s="59" customFormat="1" customHeight="1"/>
    <row r="26678" s="59" customFormat="1" customHeight="1"/>
    <row r="26679" s="59" customFormat="1" customHeight="1"/>
    <row r="26680" s="59" customFormat="1" customHeight="1"/>
    <row r="26681" s="59" customFormat="1" customHeight="1"/>
    <row r="26682" s="59" customFormat="1" customHeight="1"/>
    <row r="26683" s="59" customFormat="1" customHeight="1"/>
    <row r="26684" s="59" customFormat="1" customHeight="1"/>
    <row r="26685" s="59" customFormat="1" customHeight="1"/>
    <row r="26686" s="59" customFormat="1" customHeight="1"/>
    <row r="26687" s="59" customFormat="1" customHeight="1"/>
    <row r="26688" s="59" customFormat="1" customHeight="1"/>
    <row r="26689" s="59" customFormat="1" customHeight="1"/>
    <row r="26690" s="59" customFormat="1" customHeight="1"/>
    <row r="26691" s="59" customFormat="1" customHeight="1"/>
    <row r="26692" s="59" customFormat="1" customHeight="1"/>
    <row r="26693" s="59" customFormat="1" customHeight="1"/>
    <row r="26694" s="59" customFormat="1" customHeight="1"/>
    <row r="26695" s="59" customFormat="1" customHeight="1"/>
    <row r="26696" s="59" customFormat="1" customHeight="1"/>
    <row r="26697" s="59" customFormat="1" customHeight="1"/>
    <row r="26698" s="59" customFormat="1" customHeight="1"/>
    <row r="26699" s="59" customFormat="1" customHeight="1"/>
    <row r="26700" s="59" customFormat="1" customHeight="1"/>
    <row r="26701" s="59" customFormat="1" customHeight="1"/>
    <row r="26702" s="59" customFormat="1" customHeight="1"/>
    <row r="26703" s="59" customFormat="1" customHeight="1"/>
    <row r="26704" s="59" customFormat="1" customHeight="1"/>
    <row r="26705" s="59" customFormat="1" customHeight="1"/>
    <row r="26706" s="59" customFormat="1" customHeight="1"/>
    <row r="26707" s="59" customFormat="1" customHeight="1"/>
    <row r="26708" s="59" customFormat="1" customHeight="1"/>
    <row r="26709" s="59" customFormat="1" customHeight="1"/>
    <row r="26710" s="59" customFormat="1" customHeight="1"/>
    <row r="26711" s="59" customFormat="1" customHeight="1"/>
    <row r="26712" s="59" customFormat="1" customHeight="1"/>
    <row r="26713" s="59" customFormat="1" customHeight="1"/>
    <row r="26714" s="59" customFormat="1" customHeight="1"/>
    <row r="26715" s="59" customFormat="1" customHeight="1"/>
    <row r="26716" s="59" customFormat="1" customHeight="1"/>
    <row r="26717" s="59" customFormat="1" customHeight="1"/>
    <row r="26718" s="59" customFormat="1" customHeight="1"/>
    <row r="26719" s="59" customFormat="1" customHeight="1"/>
    <row r="26720" s="59" customFormat="1" customHeight="1"/>
    <row r="26721" s="59" customFormat="1" customHeight="1"/>
    <row r="26722" s="59" customFormat="1" customHeight="1"/>
    <row r="26723" s="59" customFormat="1" customHeight="1"/>
    <row r="26724" s="59" customFormat="1" customHeight="1"/>
    <row r="26725" s="59" customFormat="1" customHeight="1"/>
    <row r="26726" s="59" customFormat="1" customHeight="1"/>
    <row r="26727" s="59" customFormat="1" customHeight="1"/>
    <row r="26728" s="59" customFormat="1" customHeight="1"/>
    <row r="26729" s="59" customFormat="1" customHeight="1"/>
    <row r="26730" s="59" customFormat="1" customHeight="1"/>
    <row r="26731" s="59" customFormat="1" customHeight="1"/>
    <row r="26732" s="59" customFormat="1" customHeight="1"/>
    <row r="26733" s="59" customFormat="1" customHeight="1"/>
    <row r="26734" s="59" customFormat="1" customHeight="1"/>
    <row r="26735" s="59" customFormat="1" customHeight="1"/>
    <row r="26736" s="59" customFormat="1" customHeight="1"/>
    <row r="26737" s="59" customFormat="1" customHeight="1"/>
    <row r="26738" s="59" customFormat="1" customHeight="1"/>
    <row r="26739" s="59" customFormat="1" customHeight="1"/>
    <row r="26740" s="59" customFormat="1" customHeight="1"/>
    <row r="26741" s="59" customFormat="1" customHeight="1"/>
    <row r="26742" s="59" customFormat="1" customHeight="1"/>
    <row r="26743" s="59" customFormat="1" customHeight="1"/>
    <row r="26744" s="59" customFormat="1" customHeight="1"/>
    <row r="26745" s="59" customFormat="1" customHeight="1"/>
    <row r="26746" s="59" customFormat="1" customHeight="1"/>
    <row r="26747" s="59" customFormat="1" customHeight="1"/>
    <row r="26748" s="59" customFormat="1" customHeight="1"/>
    <row r="26749" s="59" customFormat="1" customHeight="1"/>
    <row r="26750" s="59" customFormat="1" customHeight="1"/>
    <row r="26751" s="59" customFormat="1" customHeight="1"/>
    <row r="26752" s="59" customFormat="1" customHeight="1"/>
    <row r="26753" s="59" customFormat="1" customHeight="1"/>
    <row r="26754" s="59" customFormat="1" customHeight="1"/>
    <row r="26755" s="59" customFormat="1" customHeight="1"/>
    <row r="26756" s="59" customFormat="1" customHeight="1"/>
    <row r="26757" s="59" customFormat="1" customHeight="1"/>
    <row r="26758" s="59" customFormat="1" customHeight="1"/>
    <row r="26759" s="59" customFormat="1" customHeight="1"/>
    <row r="26760" s="59" customFormat="1" customHeight="1"/>
    <row r="26761" s="59" customFormat="1" customHeight="1"/>
    <row r="26762" s="59" customFormat="1" customHeight="1"/>
    <row r="26763" s="59" customFormat="1" customHeight="1"/>
    <row r="26764" s="59" customFormat="1" customHeight="1"/>
    <row r="26765" s="59" customFormat="1" customHeight="1"/>
    <row r="26766" s="59" customFormat="1" customHeight="1"/>
    <row r="26767" s="59" customFormat="1" customHeight="1"/>
    <row r="26768" s="59" customFormat="1" customHeight="1"/>
    <row r="26769" s="59" customFormat="1" customHeight="1"/>
    <row r="26770" s="59" customFormat="1" customHeight="1"/>
    <row r="26771" s="59" customFormat="1" customHeight="1"/>
    <row r="26772" s="59" customFormat="1" customHeight="1"/>
    <row r="26773" s="59" customFormat="1" customHeight="1"/>
    <row r="26774" s="59" customFormat="1" customHeight="1"/>
    <row r="26775" s="59" customFormat="1" customHeight="1"/>
    <row r="26776" s="59" customFormat="1" customHeight="1"/>
    <row r="26777" s="59" customFormat="1" customHeight="1"/>
    <row r="26778" s="59" customFormat="1" customHeight="1"/>
    <row r="26779" s="59" customFormat="1" customHeight="1"/>
    <row r="26780" s="59" customFormat="1" customHeight="1"/>
    <row r="26781" s="59" customFormat="1" customHeight="1"/>
    <row r="26782" s="59" customFormat="1" customHeight="1"/>
    <row r="26783" s="59" customFormat="1" customHeight="1"/>
    <row r="26784" s="59" customFormat="1" customHeight="1"/>
    <row r="26785" s="59" customFormat="1" customHeight="1"/>
    <row r="26786" s="59" customFormat="1" customHeight="1"/>
    <row r="26787" s="59" customFormat="1" customHeight="1"/>
    <row r="26788" s="59" customFormat="1" customHeight="1"/>
    <row r="26789" s="59" customFormat="1" customHeight="1"/>
    <row r="26790" s="59" customFormat="1" customHeight="1"/>
    <row r="26791" s="59" customFormat="1" customHeight="1"/>
    <row r="26792" s="59" customFormat="1" customHeight="1"/>
    <row r="26793" s="59" customFormat="1" customHeight="1"/>
    <row r="26794" s="59" customFormat="1" customHeight="1"/>
    <row r="26795" s="59" customFormat="1" customHeight="1"/>
    <row r="26796" s="59" customFormat="1" customHeight="1"/>
    <row r="26797" s="59" customFormat="1" customHeight="1"/>
    <row r="26798" s="59" customFormat="1" customHeight="1"/>
    <row r="26799" s="59" customFormat="1" customHeight="1"/>
    <row r="26800" s="59" customFormat="1" customHeight="1"/>
    <row r="26801" s="59" customFormat="1" customHeight="1"/>
    <row r="26802" s="59" customFormat="1" customHeight="1"/>
    <row r="26803" s="59" customFormat="1" customHeight="1"/>
    <row r="26804" s="59" customFormat="1" customHeight="1"/>
    <row r="26805" s="59" customFormat="1" customHeight="1"/>
    <row r="26806" s="59" customFormat="1" customHeight="1"/>
    <row r="26807" s="59" customFormat="1" customHeight="1"/>
    <row r="26808" s="59" customFormat="1" customHeight="1"/>
    <row r="26809" s="59" customFormat="1" customHeight="1"/>
    <row r="26810" s="59" customFormat="1" customHeight="1"/>
    <row r="26811" s="59" customFormat="1" customHeight="1"/>
    <row r="26812" s="59" customFormat="1" customHeight="1"/>
    <row r="26813" s="59" customFormat="1" customHeight="1"/>
    <row r="26814" s="59" customFormat="1" customHeight="1"/>
    <row r="26815" s="59" customFormat="1" customHeight="1"/>
    <row r="26816" s="59" customFormat="1" customHeight="1"/>
    <row r="26817" s="59" customFormat="1" customHeight="1"/>
    <row r="26818" s="59" customFormat="1" customHeight="1"/>
    <row r="26819" s="59" customFormat="1" customHeight="1"/>
    <row r="26820" s="59" customFormat="1" customHeight="1"/>
    <row r="26821" s="59" customFormat="1" customHeight="1"/>
    <row r="26822" s="59" customFormat="1" customHeight="1"/>
    <row r="26823" s="59" customFormat="1" customHeight="1"/>
    <row r="26824" s="59" customFormat="1" customHeight="1"/>
    <row r="26825" s="59" customFormat="1" customHeight="1"/>
    <row r="26826" s="59" customFormat="1" customHeight="1"/>
    <row r="26827" s="59" customFormat="1" customHeight="1"/>
    <row r="26828" s="59" customFormat="1" customHeight="1"/>
    <row r="26829" s="59" customFormat="1" customHeight="1"/>
    <row r="26830" s="59" customFormat="1" customHeight="1"/>
    <row r="26831" s="59" customFormat="1" customHeight="1"/>
    <row r="26832" s="59" customFormat="1" customHeight="1"/>
    <row r="26833" s="59" customFormat="1" customHeight="1"/>
    <row r="26834" s="59" customFormat="1" customHeight="1"/>
    <row r="26835" s="59" customFormat="1" customHeight="1"/>
    <row r="26836" s="59" customFormat="1" customHeight="1"/>
    <row r="26837" s="59" customFormat="1" customHeight="1"/>
    <row r="26838" s="59" customFormat="1" customHeight="1"/>
    <row r="26839" s="59" customFormat="1" customHeight="1"/>
    <row r="26840" s="59" customFormat="1" customHeight="1"/>
    <row r="26841" s="59" customFormat="1" customHeight="1"/>
    <row r="26842" s="59" customFormat="1" customHeight="1"/>
    <row r="26843" s="59" customFormat="1" customHeight="1"/>
    <row r="26844" s="59" customFormat="1" customHeight="1"/>
    <row r="26845" s="59" customFormat="1" customHeight="1"/>
    <row r="26846" s="59" customFormat="1" customHeight="1"/>
    <row r="26847" s="59" customFormat="1" customHeight="1"/>
    <row r="26848" s="59" customFormat="1" customHeight="1"/>
    <row r="26849" s="59" customFormat="1" customHeight="1"/>
    <row r="26850" s="59" customFormat="1" customHeight="1"/>
    <row r="26851" s="59" customFormat="1" customHeight="1"/>
    <row r="26852" s="59" customFormat="1" customHeight="1"/>
    <row r="26853" s="59" customFormat="1" customHeight="1"/>
    <row r="26854" s="59" customFormat="1" customHeight="1"/>
    <row r="26855" s="59" customFormat="1" customHeight="1"/>
    <row r="26856" s="59" customFormat="1" customHeight="1"/>
    <row r="26857" s="59" customFormat="1" customHeight="1"/>
    <row r="26858" s="59" customFormat="1" customHeight="1"/>
    <row r="26859" s="59" customFormat="1" customHeight="1"/>
    <row r="26860" s="59" customFormat="1" customHeight="1"/>
    <row r="26861" s="59" customFormat="1" customHeight="1"/>
    <row r="26862" s="59" customFormat="1" customHeight="1"/>
    <row r="26863" s="59" customFormat="1" customHeight="1"/>
    <row r="26864" s="59" customFormat="1" customHeight="1"/>
    <row r="26865" s="59" customFormat="1" customHeight="1"/>
    <row r="26866" s="59" customFormat="1" customHeight="1"/>
    <row r="26867" s="59" customFormat="1" customHeight="1"/>
    <row r="26868" s="59" customFormat="1" customHeight="1"/>
    <row r="26869" s="59" customFormat="1" customHeight="1"/>
    <row r="26870" s="59" customFormat="1" customHeight="1"/>
    <row r="26871" s="59" customFormat="1" customHeight="1"/>
    <row r="26872" s="59" customFormat="1" customHeight="1"/>
    <row r="26873" s="59" customFormat="1" customHeight="1"/>
    <row r="26874" s="59" customFormat="1" customHeight="1"/>
    <row r="26875" s="59" customFormat="1" customHeight="1"/>
    <row r="26876" s="59" customFormat="1" customHeight="1"/>
    <row r="26877" s="59" customFormat="1" customHeight="1"/>
    <row r="26878" s="59" customFormat="1" customHeight="1"/>
    <row r="26879" s="59" customFormat="1" customHeight="1"/>
    <row r="26880" s="59" customFormat="1" customHeight="1"/>
    <row r="26881" s="59" customFormat="1" customHeight="1"/>
    <row r="26882" s="59" customFormat="1" customHeight="1"/>
    <row r="26883" s="59" customFormat="1" customHeight="1"/>
    <row r="26884" s="59" customFormat="1" customHeight="1"/>
    <row r="26885" s="59" customFormat="1" customHeight="1"/>
    <row r="26886" s="59" customFormat="1" customHeight="1"/>
    <row r="26887" s="59" customFormat="1" customHeight="1"/>
    <row r="26888" s="59" customFormat="1" customHeight="1"/>
    <row r="26889" s="59" customFormat="1" customHeight="1"/>
    <row r="26890" s="59" customFormat="1" customHeight="1"/>
    <row r="26891" s="59" customFormat="1" customHeight="1"/>
    <row r="26892" s="59" customFormat="1" customHeight="1"/>
    <row r="26893" s="59" customFormat="1" customHeight="1"/>
    <row r="26894" s="59" customFormat="1" customHeight="1"/>
    <row r="26895" s="59" customFormat="1" customHeight="1"/>
    <row r="26896" s="59" customFormat="1" customHeight="1"/>
    <row r="26897" s="59" customFormat="1" customHeight="1"/>
    <row r="26898" s="59" customFormat="1" customHeight="1"/>
    <row r="26899" s="59" customFormat="1" customHeight="1"/>
    <row r="26900" s="59" customFormat="1" customHeight="1"/>
    <row r="26901" s="59" customFormat="1" customHeight="1"/>
    <row r="26902" s="59" customFormat="1" customHeight="1"/>
    <row r="26903" s="59" customFormat="1" customHeight="1"/>
    <row r="26904" s="59" customFormat="1" customHeight="1"/>
    <row r="26905" s="59" customFormat="1" customHeight="1"/>
    <row r="26906" s="59" customFormat="1" customHeight="1"/>
    <row r="26907" s="59" customFormat="1" customHeight="1"/>
    <row r="26908" s="59" customFormat="1" customHeight="1"/>
    <row r="26909" s="59" customFormat="1" customHeight="1"/>
    <row r="26910" s="59" customFormat="1" customHeight="1"/>
    <row r="26911" s="59" customFormat="1" customHeight="1"/>
    <row r="26912" s="59" customFormat="1" customHeight="1"/>
    <row r="26913" s="59" customFormat="1" customHeight="1"/>
    <row r="26914" s="59" customFormat="1" customHeight="1"/>
    <row r="26915" s="59" customFormat="1" customHeight="1"/>
    <row r="26916" s="59" customFormat="1" customHeight="1"/>
    <row r="26917" s="59" customFormat="1" customHeight="1"/>
    <row r="26918" s="59" customFormat="1" customHeight="1"/>
    <row r="26919" s="59" customFormat="1" customHeight="1"/>
    <row r="26920" s="59" customFormat="1" customHeight="1"/>
    <row r="26921" s="59" customFormat="1" customHeight="1"/>
    <row r="26922" s="59" customFormat="1" customHeight="1"/>
    <row r="26923" s="59" customFormat="1" customHeight="1"/>
    <row r="26924" s="59" customFormat="1" customHeight="1"/>
    <row r="26925" s="59" customFormat="1" customHeight="1"/>
    <row r="26926" s="59" customFormat="1" customHeight="1"/>
    <row r="26927" s="59" customFormat="1" customHeight="1"/>
    <row r="26928" s="59" customFormat="1" customHeight="1"/>
    <row r="26929" s="59" customFormat="1" customHeight="1"/>
    <row r="26930" s="59" customFormat="1" customHeight="1"/>
    <row r="26931" s="59" customFormat="1" customHeight="1"/>
    <row r="26932" s="59" customFormat="1" customHeight="1"/>
    <row r="26933" s="59" customFormat="1" customHeight="1"/>
    <row r="26934" s="59" customFormat="1" customHeight="1"/>
    <row r="26935" s="59" customFormat="1" customHeight="1"/>
    <row r="26936" s="59" customFormat="1" customHeight="1"/>
    <row r="26937" s="59" customFormat="1" customHeight="1"/>
    <row r="26938" s="59" customFormat="1" customHeight="1"/>
    <row r="26939" s="59" customFormat="1" customHeight="1"/>
    <row r="26940" s="59" customFormat="1" customHeight="1"/>
    <row r="26941" s="59" customFormat="1" customHeight="1"/>
    <row r="26942" s="59" customFormat="1" customHeight="1"/>
    <row r="26943" s="59" customFormat="1" customHeight="1"/>
    <row r="26944" s="59" customFormat="1" customHeight="1"/>
    <row r="26945" s="59" customFormat="1" customHeight="1"/>
    <row r="26946" s="59" customFormat="1" customHeight="1"/>
    <row r="26947" s="59" customFormat="1" customHeight="1"/>
    <row r="26948" s="59" customFormat="1" customHeight="1"/>
    <row r="26949" s="59" customFormat="1" customHeight="1"/>
    <row r="26950" s="59" customFormat="1" customHeight="1"/>
    <row r="26951" s="59" customFormat="1" customHeight="1"/>
    <row r="26952" s="59" customFormat="1" customHeight="1"/>
    <row r="26953" s="59" customFormat="1" customHeight="1"/>
    <row r="26954" s="59" customFormat="1" customHeight="1"/>
    <row r="26955" s="59" customFormat="1" customHeight="1"/>
    <row r="26956" s="59" customFormat="1" customHeight="1"/>
    <row r="26957" s="59" customFormat="1" customHeight="1"/>
    <row r="26958" s="59" customFormat="1" customHeight="1"/>
    <row r="26959" s="59" customFormat="1" customHeight="1"/>
    <row r="26960" s="59" customFormat="1" customHeight="1"/>
    <row r="26961" s="59" customFormat="1" customHeight="1"/>
    <row r="26962" s="59" customFormat="1" customHeight="1"/>
    <row r="26963" s="59" customFormat="1" customHeight="1"/>
    <row r="26964" s="59" customFormat="1" customHeight="1"/>
    <row r="26965" s="59" customFormat="1" customHeight="1"/>
    <row r="26966" s="59" customFormat="1" customHeight="1"/>
    <row r="26967" s="59" customFormat="1" customHeight="1"/>
    <row r="26968" s="59" customFormat="1" customHeight="1"/>
    <row r="26969" s="59" customFormat="1" customHeight="1"/>
    <row r="26970" s="59" customFormat="1" customHeight="1"/>
    <row r="26971" s="59" customFormat="1" customHeight="1"/>
    <row r="26972" s="59" customFormat="1" customHeight="1"/>
    <row r="26973" s="59" customFormat="1" customHeight="1"/>
    <row r="26974" s="59" customFormat="1" customHeight="1"/>
    <row r="26975" s="59" customFormat="1" customHeight="1"/>
    <row r="26976" s="59" customFormat="1" customHeight="1"/>
    <row r="26977" s="59" customFormat="1" customHeight="1"/>
    <row r="26978" s="59" customFormat="1" customHeight="1"/>
    <row r="26979" s="59" customFormat="1" customHeight="1"/>
    <row r="26980" s="59" customFormat="1" customHeight="1"/>
    <row r="26981" s="59" customFormat="1" customHeight="1"/>
    <row r="26982" s="59" customFormat="1" customHeight="1"/>
    <row r="26983" s="59" customFormat="1" customHeight="1"/>
    <row r="26984" s="59" customFormat="1" customHeight="1"/>
    <row r="26985" s="59" customFormat="1" customHeight="1"/>
    <row r="26986" s="59" customFormat="1" customHeight="1"/>
    <row r="26987" s="59" customFormat="1" customHeight="1"/>
    <row r="26988" s="59" customFormat="1" customHeight="1"/>
    <row r="26989" s="59" customFormat="1" customHeight="1"/>
    <row r="26990" s="59" customFormat="1" customHeight="1"/>
    <row r="26991" s="59" customFormat="1" customHeight="1"/>
    <row r="26992" s="59" customFormat="1" customHeight="1"/>
    <row r="26993" s="59" customFormat="1" customHeight="1"/>
    <row r="26994" s="59" customFormat="1" customHeight="1"/>
    <row r="26995" s="59" customFormat="1" customHeight="1"/>
    <row r="26996" s="59" customFormat="1" customHeight="1"/>
    <row r="26997" s="59" customFormat="1" customHeight="1"/>
    <row r="26998" s="59" customFormat="1" customHeight="1"/>
    <row r="26999" s="59" customFormat="1" customHeight="1"/>
    <row r="27000" s="59" customFormat="1" customHeight="1"/>
    <row r="27001" s="59" customFormat="1" customHeight="1"/>
    <row r="27002" s="59" customFormat="1" customHeight="1"/>
    <row r="27003" s="59" customFormat="1" customHeight="1"/>
    <row r="27004" s="59" customFormat="1" customHeight="1"/>
    <row r="27005" s="59" customFormat="1" customHeight="1"/>
    <row r="27006" s="59" customFormat="1" customHeight="1"/>
    <row r="27007" s="59" customFormat="1" customHeight="1"/>
    <row r="27008" s="59" customFormat="1" customHeight="1"/>
    <row r="27009" s="59" customFormat="1" customHeight="1"/>
    <row r="27010" s="59" customFormat="1" customHeight="1"/>
    <row r="27011" s="59" customFormat="1" customHeight="1"/>
    <row r="27012" s="59" customFormat="1" customHeight="1"/>
    <row r="27013" s="59" customFormat="1" customHeight="1"/>
    <row r="27014" s="59" customFormat="1" customHeight="1"/>
    <row r="27015" s="59" customFormat="1" customHeight="1"/>
    <row r="27016" s="59" customFormat="1" customHeight="1"/>
    <row r="27017" s="59" customFormat="1" customHeight="1"/>
    <row r="27018" s="59" customFormat="1" customHeight="1"/>
    <row r="27019" s="59" customFormat="1" customHeight="1"/>
    <row r="27020" s="59" customFormat="1" customHeight="1"/>
    <row r="27021" s="59" customFormat="1" customHeight="1"/>
    <row r="27022" s="59" customFormat="1" customHeight="1"/>
    <row r="27023" s="59" customFormat="1" customHeight="1"/>
    <row r="27024" s="59" customFormat="1" customHeight="1"/>
    <row r="27025" s="59" customFormat="1" customHeight="1"/>
    <row r="27026" s="59" customFormat="1" customHeight="1"/>
    <row r="27027" s="59" customFormat="1" customHeight="1"/>
    <row r="27028" s="59" customFormat="1" customHeight="1"/>
    <row r="27029" s="59" customFormat="1" customHeight="1"/>
    <row r="27030" s="59" customFormat="1" customHeight="1"/>
    <row r="27031" s="59" customFormat="1" customHeight="1"/>
    <row r="27032" s="59" customFormat="1" customHeight="1"/>
    <row r="27033" s="59" customFormat="1" customHeight="1"/>
    <row r="27034" s="59" customFormat="1" customHeight="1"/>
    <row r="27035" s="59" customFormat="1" customHeight="1"/>
    <row r="27036" s="59" customFormat="1" customHeight="1"/>
    <row r="27037" s="59" customFormat="1" customHeight="1"/>
    <row r="27038" s="59" customFormat="1" customHeight="1"/>
    <row r="27039" s="59" customFormat="1" customHeight="1"/>
    <row r="27040" s="59" customFormat="1" customHeight="1"/>
    <row r="27041" s="59" customFormat="1" customHeight="1"/>
    <row r="27042" s="59" customFormat="1" customHeight="1"/>
    <row r="27043" s="59" customFormat="1" customHeight="1"/>
    <row r="27044" s="59" customFormat="1" customHeight="1"/>
    <row r="27045" s="59" customFormat="1" customHeight="1"/>
    <row r="27046" s="59" customFormat="1" customHeight="1"/>
    <row r="27047" s="59" customFormat="1" customHeight="1"/>
    <row r="27048" s="59" customFormat="1" customHeight="1"/>
    <row r="27049" s="59" customFormat="1" customHeight="1"/>
    <row r="27050" s="59" customFormat="1" customHeight="1"/>
    <row r="27051" s="59" customFormat="1" customHeight="1"/>
    <row r="27052" s="59" customFormat="1" customHeight="1"/>
    <row r="27053" s="59" customFormat="1" customHeight="1"/>
    <row r="27054" s="59" customFormat="1" customHeight="1"/>
    <row r="27055" s="59" customFormat="1" customHeight="1"/>
    <row r="27056" s="59" customFormat="1" customHeight="1"/>
    <row r="27057" s="59" customFormat="1" customHeight="1"/>
    <row r="27058" s="59" customFormat="1" customHeight="1"/>
    <row r="27059" s="59" customFormat="1" customHeight="1"/>
    <row r="27060" s="59" customFormat="1" customHeight="1"/>
    <row r="27061" s="59" customFormat="1" customHeight="1"/>
    <row r="27062" s="59" customFormat="1" customHeight="1"/>
    <row r="27063" s="59" customFormat="1" customHeight="1"/>
    <row r="27064" s="59" customFormat="1" customHeight="1"/>
    <row r="27065" s="59" customFormat="1" customHeight="1"/>
    <row r="27066" s="59" customFormat="1" customHeight="1"/>
    <row r="27067" s="59" customFormat="1" customHeight="1"/>
    <row r="27068" s="59" customFormat="1" customHeight="1"/>
    <row r="27069" s="59" customFormat="1" customHeight="1"/>
    <row r="27070" s="59" customFormat="1" customHeight="1"/>
    <row r="27071" s="59" customFormat="1" customHeight="1"/>
    <row r="27072" s="59" customFormat="1" customHeight="1"/>
    <row r="27073" s="59" customFormat="1" customHeight="1"/>
    <row r="27074" s="59" customFormat="1" customHeight="1"/>
    <row r="27075" s="59" customFormat="1" customHeight="1"/>
    <row r="27076" s="59" customFormat="1" customHeight="1"/>
    <row r="27077" s="59" customFormat="1" customHeight="1"/>
    <row r="27078" s="59" customFormat="1" customHeight="1"/>
    <row r="27079" s="59" customFormat="1" customHeight="1"/>
    <row r="27080" s="59" customFormat="1" customHeight="1"/>
    <row r="27081" s="59" customFormat="1" customHeight="1"/>
    <row r="27082" s="59" customFormat="1" customHeight="1"/>
    <row r="27083" s="59" customFormat="1" customHeight="1"/>
    <row r="27084" s="59" customFormat="1" customHeight="1"/>
    <row r="27085" s="59" customFormat="1" customHeight="1"/>
    <row r="27086" s="59" customFormat="1" customHeight="1"/>
    <row r="27087" s="59" customFormat="1" customHeight="1"/>
    <row r="27088" s="59" customFormat="1" customHeight="1"/>
    <row r="27089" s="59" customFormat="1" customHeight="1"/>
    <row r="27090" s="59" customFormat="1" customHeight="1"/>
    <row r="27091" s="59" customFormat="1" customHeight="1"/>
    <row r="27092" s="59" customFormat="1" customHeight="1"/>
    <row r="27093" s="59" customFormat="1" customHeight="1"/>
    <row r="27094" s="59" customFormat="1" customHeight="1"/>
    <row r="27095" s="59" customFormat="1" customHeight="1"/>
    <row r="27096" s="59" customFormat="1" customHeight="1"/>
    <row r="27097" s="59" customFormat="1" customHeight="1"/>
    <row r="27098" s="59" customFormat="1" customHeight="1"/>
    <row r="27099" s="59" customFormat="1" customHeight="1"/>
    <row r="27100" s="59" customFormat="1" customHeight="1"/>
    <row r="27101" s="59" customFormat="1" customHeight="1"/>
    <row r="27102" s="59" customFormat="1" customHeight="1"/>
    <row r="27103" s="59" customFormat="1" customHeight="1"/>
    <row r="27104" s="59" customFormat="1" customHeight="1"/>
    <row r="27105" s="59" customFormat="1" customHeight="1"/>
    <row r="27106" s="59" customFormat="1" customHeight="1"/>
    <row r="27107" s="59" customFormat="1" customHeight="1"/>
    <row r="27108" s="59" customFormat="1" customHeight="1"/>
    <row r="27109" s="59" customFormat="1" customHeight="1"/>
    <row r="27110" s="59" customFormat="1" customHeight="1"/>
    <row r="27111" s="59" customFormat="1" customHeight="1"/>
    <row r="27112" s="59" customFormat="1" customHeight="1"/>
    <row r="27113" s="59" customFormat="1" customHeight="1"/>
    <row r="27114" s="59" customFormat="1" customHeight="1"/>
    <row r="27115" s="59" customFormat="1" customHeight="1"/>
    <row r="27116" s="59" customFormat="1" customHeight="1"/>
    <row r="27117" s="59" customFormat="1" customHeight="1"/>
    <row r="27118" s="59" customFormat="1" customHeight="1"/>
    <row r="27119" s="59" customFormat="1" customHeight="1"/>
    <row r="27120" s="59" customFormat="1" customHeight="1"/>
    <row r="27121" s="59" customFormat="1" customHeight="1"/>
    <row r="27122" s="59" customFormat="1" customHeight="1"/>
    <row r="27123" s="59" customFormat="1" customHeight="1"/>
    <row r="27124" s="59" customFormat="1" customHeight="1"/>
    <row r="27125" s="59" customFormat="1" customHeight="1"/>
    <row r="27126" s="59" customFormat="1" customHeight="1"/>
    <row r="27127" s="59" customFormat="1" customHeight="1"/>
    <row r="27128" s="59" customFormat="1" customHeight="1"/>
    <row r="27129" s="59" customFormat="1" customHeight="1"/>
    <row r="27130" s="59" customFormat="1" customHeight="1"/>
    <row r="27131" s="59" customFormat="1" customHeight="1"/>
    <row r="27132" s="59" customFormat="1" customHeight="1"/>
    <row r="27133" s="59" customFormat="1" customHeight="1"/>
    <row r="27134" s="59" customFormat="1" customHeight="1"/>
    <row r="27135" s="59" customFormat="1" customHeight="1"/>
    <row r="27136" s="59" customFormat="1" customHeight="1"/>
    <row r="27137" s="59" customFormat="1" customHeight="1"/>
    <row r="27138" s="59" customFormat="1" customHeight="1"/>
    <row r="27139" s="59" customFormat="1" customHeight="1"/>
    <row r="27140" s="59" customFormat="1" customHeight="1"/>
    <row r="27141" s="59" customFormat="1" customHeight="1"/>
    <row r="27142" s="59" customFormat="1" customHeight="1"/>
    <row r="27143" s="59" customFormat="1" customHeight="1"/>
    <row r="27144" s="59" customFormat="1" customHeight="1"/>
    <row r="27145" s="59" customFormat="1" customHeight="1"/>
    <row r="27146" s="59" customFormat="1" customHeight="1"/>
    <row r="27147" s="59" customFormat="1" customHeight="1"/>
    <row r="27148" s="59" customFormat="1" customHeight="1"/>
    <row r="27149" s="59" customFormat="1" customHeight="1"/>
    <row r="27150" s="59" customFormat="1" customHeight="1"/>
    <row r="27151" s="59" customFormat="1" customHeight="1"/>
    <row r="27152" s="59" customFormat="1" customHeight="1"/>
    <row r="27153" s="59" customFormat="1" customHeight="1"/>
    <row r="27154" s="59" customFormat="1" customHeight="1"/>
    <row r="27155" s="59" customFormat="1" customHeight="1"/>
    <row r="27156" s="59" customFormat="1" customHeight="1"/>
    <row r="27157" s="59" customFormat="1" customHeight="1"/>
    <row r="27158" s="59" customFormat="1" customHeight="1"/>
    <row r="27159" s="59" customFormat="1" customHeight="1"/>
    <row r="27160" s="59" customFormat="1" customHeight="1"/>
    <row r="27161" s="59" customFormat="1" customHeight="1"/>
    <row r="27162" s="59" customFormat="1" customHeight="1"/>
    <row r="27163" s="59" customFormat="1" customHeight="1"/>
    <row r="27164" s="59" customFormat="1" customHeight="1"/>
    <row r="27165" s="59" customFormat="1" customHeight="1"/>
    <row r="27166" s="59" customFormat="1" customHeight="1"/>
    <row r="27167" s="59" customFormat="1" customHeight="1"/>
    <row r="27168" s="59" customFormat="1" customHeight="1"/>
    <row r="27169" s="59" customFormat="1" customHeight="1"/>
    <row r="27170" s="59" customFormat="1" customHeight="1"/>
    <row r="27171" s="59" customFormat="1" customHeight="1"/>
    <row r="27172" s="59" customFormat="1" customHeight="1"/>
    <row r="27173" s="59" customFormat="1" customHeight="1"/>
    <row r="27174" s="59" customFormat="1" customHeight="1"/>
    <row r="27175" s="59" customFormat="1" customHeight="1"/>
    <row r="27176" s="59" customFormat="1" customHeight="1"/>
    <row r="27177" s="59" customFormat="1" customHeight="1"/>
    <row r="27178" s="59" customFormat="1" customHeight="1"/>
    <row r="27179" s="59" customFormat="1" customHeight="1"/>
    <row r="27180" s="59" customFormat="1" customHeight="1"/>
    <row r="27181" s="59" customFormat="1" customHeight="1"/>
    <row r="27182" s="59" customFormat="1" customHeight="1"/>
    <row r="27183" s="59" customFormat="1" customHeight="1"/>
    <row r="27184" s="59" customFormat="1" customHeight="1"/>
    <row r="27185" s="59" customFormat="1" customHeight="1"/>
    <row r="27186" s="59" customFormat="1" customHeight="1"/>
    <row r="27187" s="59" customFormat="1" customHeight="1"/>
    <row r="27188" s="59" customFormat="1" customHeight="1"/>
    <row r="27189" s="59" customFormat="1" customHeight="1"/>
    <row r="27190" s="59" customFormat="1" customHeight="1"/>
    <row r="27191" s="59" customFormat="1" customHeight="1"/>
    <row r="27192" s="59" customFormat="1" customHeight="1"/>
    <row r="27193" s="59" customFormat="1" customHeight="1"/>
    <row r="27194" s="59" customFormat="1" customHeight="1"/>
    <row r="27195" s="59" customFormat="1" customHeight="1"/>
    <row r="27196" s="59" customFormat="1" customHeight="1"/>
    <row r="27197" s="59" customFormat="1" customHeight="1"/>
    <row r="27198" s="59" customFormat="1" customHeight="1"/>
    <row r="27199" s="59" customFormat="1" customHeight="1"/>
    <row r="27200" s="59" customFormat="1" customHeight="1"/>
    <row r="27201" s="59" customFormat="1" customHeight="1"/>
    <row r="27202" s="59" customFormat="1" customHeight="1"/>
    <row r="27203" s="59" customFormat="1" customHeight="1"/>
    <row r="27204" s="59" customFormat="1" customHeight="1"/>
    <row r="27205" s="59" customFormat="1" customHeight="1"/>
    <row r="27206" s="59" customFormat="1" customHeight="1"/>
    <row r="27207" s="59" customFormat="1" customHeight="1"/>
    <row r="27208" s="59" customFormat="1" customHeight="1"/>
    <row r="27209" s="59" customFormat="1" customHeight="1"/>
    <row r="27210" s="59" customFormat="1" customHeight="1"/>
    <row r="27211" s="59" customFormat="1" customHeight="1"/>
    <row r="27212" s="59" customFormat="1" customHeight="1"/>
    <row r="27213" s="59" customFormat="1" customHeight="1"/>
    <row r="27214" s="59" customFormat="1" customHeight="1"/>
    <row r="27215" s="59" customFormat="1" customHeight="1"/>
    <row r="27216" s="59" customFormat="1" customHeight="1"/>
    <row r="27217" s="59" customFormat="1" customHeight="1"/>
    <row r="27218" s="59" customFormat="1" customHeight="1"/>
    <row r="27219" s="59" customFormat="1" customHeight="1"/>
    <row r="27220" s="59" customFormat="1" customHeight="1"/>
    <row r="27221" s="59" customFormat="1" customHeight="1"/>
    <row r="27222" s="59" customFormat="1" customHeight="1"/>
    <row r="27223" s="59" customFormat="1" customHeight="1"/>
    <row r="27224" s="59" customFormat="1" customHeight="1"/>
    <row r="27225" s="59" customFormat="1" customHeight="1"/>
    <row r="27226" s="59" customFormat="1" customHeight="1"/>
    <row r="27227" s="59" customFormat="1" customHeight="1"/>
    <row r="27228" s="59" customFormat="1" customHeight="1"/>
    <row r="27229" s="59" customFormat="1" customHeight="1"/>
    <row r="27230" s="59" customFormat="1" customHeight="1"/>
    <row r="27231" s="59" customFormat="1" customHeight="1"/>
    <row r="27232" s="59" customFormat="1" customHeight="1"/>
    <row r="27233" s="59" customFormat="1" customHeight="1"/>
    <row r="27234" s="59" customFormat="1" customHeight="1"/>
    <row r="27235" s="59" customFormat="1" customHeight="1"/>
    <row r="27236" s="59" customFormat="1" customHeight="1"/>
    <row r="27237" s="59" customFormat="1" customHeight="1"/>
    <row r="27238" s="59" customFormat="1" customHeight="1"/>
    <row r="27239" s="59" customFormat="1" customHeight="1"/>
    <row r="27240" s="59" customFormat="1" customHeight="1"/>
    <row r="27241" s="59" customFormat="1" customHeight="1"/>
    <row r="27242" s="59" customFormat="1" customHeight="1"/>
    <row r="27243" s="59" customFormat="1" customHeight="1"/>
    <row r="27244" s="59" customFormat="1" customHeight="1"/>
    <row r="27245" s="59" customFormat="1" customHeight="1"/>
    <row r="27246" s="59" customFormat="1" customHeight="1"/>
    <row r="27247" s="59" customFormat="1" customHeight="1"/>
    <row r="27248" s="59" customFormat="1" customHeight="1"/>
    <row r="27249" s="59" customFormat="1" customHeight="1"/>
    <row r="27250" s="59" customFormat="1" customHeight="1"/>
    <row r="27251" s="59" customFormat="1" customHeight="1"/>
    <row r="27252" s="59" customFormat="1" customHeight="1"/>
    <row r="27253" s="59" customFormat="1" customHeight="1"/>
    <row r="27254" s="59" customFormat="1" customHeight="1"/>
    <row r="27255" s="59" customFormat="1" customHeight="1"/>
    <row r="27256" s="59" customFormat="1" customHeight="1"/>
    <row r="27257" s="59" customFormat="1" customHeight="1"/>
    <row r="27258" s="59" customFormat="1" customHeight="1"/>
    <row r="27259" s="59" customFormat="1" customHeight="1"/>
    <row r="27260" s="59" customFormat="1" customHeight="1"/>
    <row r="27261" s="59" customFormat="1" customHeight="1"/>
    <row r="27262" s="59" customFormat="1" customHeight="1"/>
    <row r="27263" s="59" customFormat="1" customHeight="1"/>
    <row r="27264" s="59" customFormat="1" customHeight="1"/>
    <row r="27265" s="59" customFormat="1" customHeight="1"/>
    <row r="27266" s="59" customFormat="1" customHeight="1"/>
    <row r="27267" s="59" customFormat="1" customHeight="1"/>
    <row r="27268" s="59" customFormat="1" customHeight="1"/>
    <row r="27269" s="59" customFormat="1" customHeight="1"/>
    <row r="27270" s="59" customFormat="1" customHeight="1"/>
    <row r="27271" s="59" customFormat="1" customHeight="1"/>
    <row r="27272" s="59" customFormat="1" customHeight="1"/>
    <row r="27273" s="59" customFormat="1" customHeight="1"/>
    <row r="27274" s="59" customFormat="1" customHeight="1"/>
    <row r="27275" s="59" customFormat="1" customHeight="1"/>
    <row r="27276" s="59" customFormat="1" customHeight="1"/>
    <row r="27277" s="59" customFormat="1" customHeight="1"/>
    <row r="27278" s="59" customFormat="1" customHeight="1"/>
    <row r="27279" s="59" customFormat="1" customHeight="1"/>
    <row r="27280" s="59" customFormat="1" customHeight="1"/>
    <row r="27281" s="59" customFormat="1" customHeight="1"/>
    <row r="27282" s="59" customFormat="1" customHeight="1"/>
    <row r="27283" s="59" customFormat="1" customHeight="1"/>
    <row r="27284" s="59" customFormat="1" customHeight="1"/>
    <row r="27285" s="59" customFormat="1" customHeight="1"/>
    <row r="27286" s="59" customFormat="1" customHeight="1"/>
    <row r="27287" s="59" customFormat="1" customHeight="1"/>
    <row r="27288" s="59" customFormat="1" customHeight="1"/>
    <row r="27289" s="59" customFormat="1" customHeight="1"/>
    <row r="27290" s="59" customFormat="1" customHeight="1"/>
    <row r="27291" s="59" customFormat="1" customHeight="1"/>
    <row r="27292" s="59" customFormat="1" customHeight="1"/>
    <row r="27293" s="59" customFormat="1" customHeight="1"/>
    <row r="27294" s="59" customFormat="1" customHeight="1"/>
    <row r="27295" s="59" customFormat="1" customHeight="1"/>
    <row r="27296" s="59" customFormat="1" customHeight="1"/>
    <row r="27297" s="59" customFormat="1" customHeight="1"/>
    <row r="27298" s="59" customFormat="1" customHeight="1"/>
    <row r="27299" s="59" customFormat="1" customHeight="1"/>
    <row r="27300" s="59" customFormat="1" customHeight="1"/>
    <row r="27301" s="59" customFormat="1" customHeight="1"/>
    <row r="27302" s="59" customFormat="1" customHeight="1"/>
    <row r="27303" s="59" customFormat="1" customHeight="1"/>
    <row r="27304" s="59" customFormat="1" customHeight="1"/>
    <row r="27305" s="59" customFormat="1" customHeight="1"/>
    <row r="27306" s="59" customFormat="1" customHeight="1"/>
    <row r="27307" s="59" customFormat="1" customHeight="1"/>
    <row r="27308" s="59" customFormat="1" customHeight="1"/>
    <row r="27309" s="59" customFormat="1" customHeight="1"/>
    <row r="27310" s="59" customFormat="1" customHeight="1"/>
    <row r="27311" s="59" customFormat="1" customHeight="1"/>
    <row r="27312" s="59" customFormat="1" customHeight="1"/>
    <row r="27313" s="59" customFormat="1" customHeight="1"/>
    <row r="27314" s="59" customFormat="1" customHeight="1"/>
    <row r="27315" s="59" customFormat="1" customHeight="1"/>
    <row r="27316" s="59" customFormat="1" customHeight="1"/>
    <row r="27317" s="59" customFormat="1" customHeight="1"/>
    <row r="27318" s="59" customFormat="1" customHeight="1"/>
    <row r="27319" s="59" customFormat="1" customHeight="1"/>
    <row r="27320" s="59" customFormat="1" customHeight="1"/>
    <row r="27321" s="59" customFormat="1" customHeight="1"/>
    <row r="27322" s="59" customFormat="1" customHeight="1"/>
    <row r="27323" s="59" customFormat="1" customHeight="1"/>
    <row r="27324" s="59" customFormat="1" customHeight="1"/>
    <row r="27325" s="59" customFormat="1" customHeight="1"/>
    <row r="27326" s="59" customFormat="1" customHeight="1"/>
    <row r="27327" s="59" customFormat="1" customHeight="1"/>
    <row r="27328" s="59" customFormat="1" customHeight="1"/>
    <row r="27329" s="59" customFormat="1" customHeight="1"/>
    <row r="27330" s="59" customFormat="1" customHeight="1"/>
    <row r="27331" s="59" customFormat="1" customHeight="1"/>
    <row r="27332" s="59" customFormat="1" customHeight="1"/>
    <row r="27333" s="59" customFormat="1" customHeight="1"/>
    <row r="27334" s="59" customFormat="1" customHeight="1"/>
    <row r="27335" s="59" customFormat="1" customHeight="1"/>
    <row r="27336" s="59" customFormat="1" customHeight="1"/>
    <row r="27337" s="59" customFormat="1" customHeight="1"/>
    <row r="27338" s="59" customFormat="1" customHeight="1"/>
    <row r="27339" s="59" customFormat="1" customHeight="1"/>
    <row r="27340" s="59" customFormat="1" customHeight="1"/>
    <row r="27341" s="59" customFormat="1" customHeight="1"/>
    <row r="27342" s="59" customFormat="1" customHeight="1"/>
    <row r="27343" s="59" customFormat="1" customHeight="1"/>
    <row r="27344" s="59" customFormat="1" customHeight="1"/>
    <row r="27345" s="59" customFormat="1" customHeight="1"/>
    <row r="27346" s="59" customFormat="1" customHeight="1"/>
    <row r="27347" s="59" customFormat="1" customHeight="1"/>
    <row r="27348" s="59" customFormat="1" customHeight="1"/>
    <row r="27349" s="59" customFormat="1" customHeight="1"/>
    <row r="27350" s="59" customFormat="1" customHeight="1"/>
    <row r="27351" s="59" customFormat="1" customHeight="1"/>
    <row r="27352" s="59" customFormat="1" customHeight="1"/>
    <row r="27353" s="59" customFormat="1" customHeight="1"/>
    <row r="27354" s="59" customFormat="1" customHeight="1"/>
    <row r="27355" s="59" customFormat="1" customHeight="1"/>
    <row r="27356" s="59" customFormat="1" customHeight="1"/>
    <row r="27357" s="59" customFormat="1" customHeight="1"/>
    <row r="27358" s="59" customFormat="1" customHeight="1"/>
    <row r="27359" s="59" customFormat="1" customHeight="1"/>
    <row r="27360" s="59" customFormat="1" customHeight="1"/>
    <row r="27361" s="59" customFormat="1" customHeight="1"/>
    <row r="27362" s="59" customFormat="1" customHeight="1"/>
    <row r="27363" s="59" customFormat="1" customHeight="1"/>
    <row r="27364" s="59" customFormat="1" customHeight="1"/>
    <row r="27365" s="59" customFormat="1" customHeight="1"/>
    <row r="27366" s="59" customFormat="1" customHeight="1"/>
    <row r="27367" s="59" customFormat="1" customHeight="1"/>
    <row r="27368" s="59" customFormat="1" customHeight="1"/>
    <row r="27369" s="59" customFormat="1" customHeight="1"/>
    <row r="27370" s="59" customFormat="1" customHeight="1"/>
    <row r="27371" s="59" customFormat="1" customHeight="1"/>
    <row r="27372" s="59" customFormat="1" customHeight="1"/>
    <row r="27373" s="59" customFormat="1" customHeight="1"/>
    <row r="27374" s="59" customFormat="1" customHeight="1"/>
    <row r="27375" s="59" customFormat="1" customHeight="1"/>
    <row r="27376" s="59" customFormat="1" customHeight="1"/>
    <row r="27377" s="59" customFormat="1" customHeight="1"/>
    <row r="27378" s="59" customFormat="1" customHeight="1"/>
    <row r="27379" s="59" customFormat="1" customHeight="1"/>
    <row r="27380" s="59" customFormat="1" customHeight="1"/>
    <row r="27381" s="59" customFormat="1" customHeight="1"/>
    <row r="27382" s="59" customFormat="1" customHeight="1"/>
    <row r="27383" s="59" customFormat="1" customHeight="1"/>
    <row r="27384" s="59" customFormat="1" customHeight="1"/>
    <row r="27385" s="59" customFormat="1" customHeight="1"/>
    <row r="27386" s="59" customFormat="1" customHeight="1"/>
    <row r="27387" s="59" customFormat="1" customHeight="1"/>
    <row r="27388" s="59" customFormat="1" customHeight="1"/>
    <row r="27389" s="59" customFormat="1" customHeight="1"/>
    <row r="27390" s="59" customFormat="1" customHeight="1"/>
    <row r="27391" s="59" customFormat="1" customHeight="1"/>
    <row r="27392" s="59" customFormat="1" customHeight="1"/>
    <row r="27393" s="59" customFormat="1" customHeight="1"/>
    <row r="27394" s="59" customFormat="1" customHeight="1"/>
    <row r="27395" s="59" customFormat="1" customHeight="1"/>
    <row r="27396" s="59" customFormat="1" customHeight="1"/>
    <row r="27397" s="59" customFormat="1" customHeight="1"/>
    <row r="27398" s="59" customFormat="1" customHeight="1"/>
    <row r="27399" s="59" customFormat="1" customHeight="1"/>
    <row r="27400" s="59" customFormat="1" customHeight="1"/>
    <row r="27401" s="59" customFormat="1" customHeight="1"/>
    <row r="27402" s="59" customFormat="1" customHeight="1"/>
    <row r="27403" s="59" customFormat="1" customHeight="1"/>
    <row r="27404" s="59" customFormat="1" customHeight="1"/>
    <row r="27405" s="59" customFormat="1" customHeight="1"/>
    <row r="27406" s="59" customFormat="1" customHeight="1"/>
    <row r="27407" s="59" customFormat="1" customHeight="1"/>
    <row r="27408" s="59" customFormat="1" customHeight="1"/>
    <row r="27409" s="59" customFormat="1" customHeight="1"/>
    <row r="27410" s="59" customFormat="1" customHeight="1"/>
    <row r="27411" s="59" customFormat="1" customHeight="1"/>
    <row r="27412" s="59" customFormat="1" customHeight="1"/>
    <row r="27413" s="59" customFormat="1" customHeight="1"/>
    <row r="27414" s="59" customFormat="1" customHeight="1"/>
    <row r="27415" s="59" customFormat="1" customHeight="1"/>
    <row r="27416" s="59" customFormat="1" customHeight="1"/>
    <row r="27417" s="59" customFormat="1" customHeight="1"/>
    <row r="27418" s="59" customFormat="1" customHeight="1"/>
    <row r="27419" s="59" customFormat="1" customHeight="1"/>
    <row r="27420" s="59" customFormat="1" customHeight="1"/>
    <row r="27421" s="59" customFormat="1" customHeight="1"/>
    <row r="27422" s="59" customFormat="1" customHeight="1"/>
    <row r="27423" s="59" customFormat="1" customHeight="1"/>
    <row r="27424" s="59" customFormat="1" customHeight="1"/>
    <row r="27425" s="59" customFormat="1" customHeight="1"/>
    <row r="27426" s="59" customFormat="1" customHeight="1"/>
    <row r="27427" s="59" customFormat="1" customHeight="1"/>
    <row r="27428" s="59" customFormat="1" customHeight="1"/>
    <row r="27429" s="59" customFormat="1" customHeight="1"/>
    <row r="27430" s="59" customFormat="1" customHeight="1"/>
    <row r="27431" s="59" customFormat="1" customHeight="1"/>
    <row r="27432" s="59" customFormat="1" customHeight="1"/>
    <row r="27433" s="59" customFormat="1" customHeight="1"/>
    <row r="27434" s="59" customFormat="1" customHeight="1"/>
    <row r="27435" s="59" customFormat="1" customHeight="1"/>
    <row r="27436" s="59" customFormat="1" customHeight="1"/>
    <row r="27437" s="59" customFormat="1" customHeight="1"/>
    <row r="27438" s="59" customFormat="1" customHeight="1"/>
    <row r="27439" s="59" customFormat="1" customHeight="1"/>
    <row r="27440" s="59" customFormat="1" customHeight="1"/>
    <row r="27441" s="59" customFormat="1" customHeight="1"/>
    <row r="27442" s="59" customFormat="1" customHeight="1"/>
    <row r="27443" s="59" customFormat="1" customHeight="1"/>
    <row r="27444" s="59" customFormat="1" customHeight="1"/>
    <row r="27445" s="59" customFormat="1" customHeight="1"/>
    <row r="27446" s="59" customFormat="1" customHeight="1"/>
    <row r="27447" s="59" customFormat="1" customHeight="1"/>
    <row r="27448" s="59" customFormat="1" customHeight="1"/>
    <row r="27449" s="59" customFormat="1" customHeight="1"/>
    <row r="27450" s="59" customFormat="1" customHeight="1"/>
    <row r="27451" s="59" customFormat="1" customHeight="1"/>
    <row r="27452" s="59" customFormat="1" customHeight="1"/>
    <row r="27453" s="59" customFormat="1" customHeight="1"/>
    <row r="27454" s="59" customFormat="1" customHeight="1"/>
    <row r="27455" s="59" customFormat="1" customHeight="1"/>
    <row r="27456" s="59" customFormat="1" customHeight="1"/>
    <row r="27457" s="59" customFormat="1" customHeight="1"/>
    <row r="27458" s="59" customFormat="1" customHeight="1"/>
    <row r="27459" s="59" customFormat="1" customHeight="1"/>
    <row r="27460" s="59" customFormat="1" customHeight="1"/>
    <row r="27461" s="59" customFormat="1" customHeight="1"/>
    <row r="27462" s="59" customFormat="1" customHeight="1"/>
    <row r="27463" s="59" customFormat="1" customHeight="1"/>
    <row r="27464" s="59" customFormat="1" customHeight="1"/>
    <row r="27465" s="59" customFormat="1" customHeight="1"/>
    <row r="27466" s="59" customFormat="1" customHeight="1"/>
    <row r="27467" s="59" customFormat="1" customHeight="1"/>
    <row r="27468" s="59" customFormat="1" customHeight="1"/>
    <row r="27469" s="59" customFormat="1" customHeight="1"/>
    <row r="27470" s="59" customFormat="1" customHeight="1"/>
    <row r="27471" s="59" customFormat="1" customHeight="1"/>
    <row r="27472" s="59" customFormat="1" customHeight="1"/>
    <row r="27473" s="59" customFormat="1" customHeight="1"/>
    <row r="27474" s="59" customFormat="1" customHeight="1"/>
    <row r="27475" s="59" customFormat="1" customHeight="1"/>
    <row r="27476" s="59" customFormat="1" customHeight="1"/>
    <row r="27477" s="59" customFormat="1" customHeight="1"/>
    <row r="27478" s="59" customFormat="1" customHeight="1"/>
    <row r="27479" s="59" customFormat="1" customHeight="1"/>
    <row r="27480" s="59" customFormat="1" customHeight="1"/>
    <row r="27481" s="59" customFormat="1" customHeight="1"/>
    <row r="27482" s="59" customFormat="1" customHeight="1"/>
    <row r="27483" s="59" customFormat="1" customHeight="1"/>
    <row r="27484" s="59" customFormat="1" customHeight="1"/>
    <row r="27485" s="59" customFormat="1" customHeight="1"/>
    <row r="27486" s="59" customFormat="1" customHeight="1"/>
    <row r="27487" s="59" customFormat="1" customHeight="1"/>
    <row r="27488" s="59" customFormat="1" customHeight="1"/>
    <row r="27489" s="59" customFormat="1" customHeight="1"/>
    <row r="27490" s="59" customFormat="1" customHeight="1"/>
    <row r="27491" s="59" customFormat="1" customHeight="1"/>
    <row r="27492" s="59" customFormat="1" customHeight="1"/>
    <row r="27493" s="59" customFormat="1" customHeight="1"/>
    <row r="27494" s="59" customFormat="1" customHeight="1"/>
    <row r="27495" s="59" customFormat="1" customHeight="1"/>
    <row r="27496" s="59" customFormat="1" customHeight="1"/>
    <row r="27497" s="59" customFormat="1" customHeight="1"/>
    <row r="27498" s="59" customFormat="1" customHeight="1"/>
    <row r="27499" s="59" customFormat="1" customHeight="1"/>
    <row r="27500" s="59" customFormat="1" customHeight="1"/>
    <row r="27501" s="59" customFormat="1" customHeight="1"/>
    <row r="27502" s="59" customFormat="1" customHeight="1"/>
    <row r="27503" s="59" customFormat="1" customHeight="1"/>
    <row r="27504" s="59" customFormat="1" customHeight="1"/>
    <row r="27505" s="59" customFormat="1" customHeight="1"/>
    <row r="27506" s="59" customFormat="1" customHeight="1"/>
    <row r="27507" s="59" customFormat="1" customHeight="1"/>
    <row r="27508" s="59" customFormat="1" customHeight="1"/>
    <row r="27509" s="59" customFormat="1" customHeight="1"/>
    <row r="27510" s="59" customFormat="1" customHeight="1"/>
    <row r="27511" s="59" customFormat="1" customHeight="1"/>
    <row r="27512" s="59" customFormat="1" customHeight="1"/>
    <row r="27513" s="59" customFormat="1" customHeight="1"/>
    <row r="27514" s="59" customFormat="1" customHeight="1"/>
    <row r="27515" s="59" customFormat="1" customHeight="1"/>
    <row r="27516" s="59" customFormat="1" customHeight="1"/>
    <row r="27517" s="59" customFormat="1" customHeight="1"/>
    <row r="27518" s="59" customFormat="1" customHeight="1"/>
    <row r="27519" s="59" customFormat="1" customHeight="1"/>
    <row r="27520" s="59" customFormat="1" customHeight="1"/>
    <row r="27521" s="59" customFormat="1" customHeight="1"/>
    <row r="27522" s="59" customFormat="1" customHeight="1"/>
    <row r="27523" s="59" customFormat="1" customHeight="1"/>
    <row r="27524" s="59" customFormat="1" customHeight="1"/>
    <row r="27525" s="59" customFormat="1" customHeight="1"/>
    <row r="27526" s="59" customFormat="1" customHeight="1"/>
    <row r="27527" s="59" customFormat="1" customHeight="1"/>
    <row r="27528" s="59" customFormat="1" customHeight="1"/>
    <row r="27529" s="59" customFormat="1" customHeight="1"/>
    <row r="27530" s="59" customFormat="1" customHeight="1"/>
    <row r="27531" s="59" customFormat="1" customHeight="1"/>
    <row r="27532" s="59" customFormat="1" customHeight="1"/>
    <row r="27533" s="59" customFormat="1" customHeight="1"/>
    <row r="27534" s="59" customFormat="1" customHeight="1"/>
    <row r="27535" s="59" customFormat="1" customHeight="1"/>
    <row r="27536" s="59" customFormat="1" customHeight="1"/>
    <row r="27537" s="59" customFormat="1" customHeight="1"/>
    <row r="27538" s="59" customFormat="1" customHeight="1"/>
    <row r="27539" s="59" customFormat="1" customHeight="1"/>
    <row r="27540" s="59" customFormat="1" customHeight="1"/>
    <row r="27541" s="59" customFormat="1" customHeight="1"/>
    <row r="27542" s="59" customFormat="1" customHeight="1"/>
    <row r="27543" s="59" customFormat="1" customHeight="1"/>
    <row r="27544" s="59" customFormat="1" customHeight="1"/>
    <row r="27545" s="59" customFormat="1" customHeight="1"/>
    <row r="27546" s="59" customFormat="1" customHeight="1"/>
    <row r="27547" s="59" customFormat="1" customHeight="1"/>
    <row r="27548" s="59" customFormat="1" customHeight="1"/>
    <row r="27549" s="59" customFormat="1" customHeight="1"/>
    <row r="27550" s="59" customFormat="1" customHeight="1"/>
    <row r="27551" s="59" customFormat="1" customHeight="1"/>
    <row r="27552" s="59" customFormat="1" customHeight="1"/>
    <row r="27553" s="59" customFormat="1" customHeight="1"/>
    <row r="27554" s="59" customFormat="1" customHeight="1"/>
    <row r="27555" s="59" customFormat="1" customHeight="1"/>
    <row r="27556" s="59" customFormat="1" customHeight="1"/>
    <row r="27557" s="59" customFormat="1" customHeight="1"/>
    <row r="27558" s="59" customFormat="1" customHeight="1"/>
    <row r="27559" s="59" customFormat="1" customHeight="1"/>
    <row r="27560" s="59" customFormat="1" customHeight="1"/>
    <row r="27561" s="59" customFormat="1" customHeight="1"/>
    <row r="27562" s="59" customFormat="1" customHeight="1"/>
    <row r="27563" s="59" customFormat="1" customHeight="1"/>
    <row r="27564" s="59" customFormat="1" customHeight="1"/>
    <row r="27565" s="59" customFormat="1" customHeight="1"/>
    <row r="27566" s="59" customFormat="1" customHeight="1"/>
    <row r="27567" s="59" customFormat="1" customHeight="1"/>
    <row r="27568" s="59" customFormat="1" customHeight="1"/>
    <row r="27569" s="59" customFormat="1" customHeight="1"/>
    <row r="27570" s="59" customFormat="1" customHeight="1"/>
    <row r="27571" s="59" customFormat="1" customHeight="1"/>
    <row r="27572" s="59" customFormat="1" customHeight="1"/>
    <row r="27573" s="59" customFormat="1" customHeight="1"/>
    <row r="27574" s="59" customFormat="1" customHeight="1"/>
    <row r="27575" s="59" customFormat="1" customHeight="1"/>
    <row r="27576" s="59" customFormat="1" customHeight="1"/>
    <row r="27577" s="59" customFormat="1" customHeight="1"/>
    <row r="27578" s="59" customFormat="1" customHeight="1"/>
    <row r="27579" s="59" customFormat="1" customHeight="1"/>
    <row r="27580" s="59" customFormat="1" customHeight="1"/>
    <row r="27581" s="59" customFormat="1" customHeight="1"/>
    <row r="27582" s="59" customFormat="1" customHeight="1"/>
    <row r="27583" s="59" customFormat="1" customHeight="1"/>
    <row r="27584" s="59" customFormat="1" customHeight="1"/>
    <row r="27585" s="59" customFormat="1" customHeight="1"/>
    <row r="27586" s="59" customFormat="1" customHeight="1"/>
    <row r="27587" s="59" customFormat="1" customHeight="1"/>
    <row r="27588" s="59" customFormat="1" customHeight="1"/>
    <row r="27589" s="59" customFormat="1" customHeight="1"/>
    <row r="27590" s="59" customFormat="1" customHeight="1"/>
    <row r="27591" s="59" customFormat="1" customHeight="1"/>
    <row r="27592" s="59" customFormat="1" customHeight="1"/>
    <row r="27593" s="59" customFormat="1" customHeight="1"/>
    <row r="27594" s="59" customFormat="1" customHeight="1"/>
    <row r="27595" s="59" customFormat="1" customHeight="1"/>
    <row r="27596" s="59" customFormat="1" customHeight="1"/>
    <row r="27597" s="59" customFormat="1" customHeight="1"/>
    <row r="27598" s="59" customFormat="1" customHeight="1"/>
    <row r="27599" s="59" customFormat="1" customHeight="1"/>
    <row r="27600" s="59" customFormat="1" customHeight="1"/>
    <row r="27601" s="59" customFormat="1" customHeight="1"/>
    <row r="27602" s="59" customFormat="1" customHeight="1"/>
    <row r="27603" s="59" customFormat="1" customHeight="1"/>
    <row r="27604" s="59" customFormat="1" customHeight="1"/>
    <row r="27605" s="59" customFormat="1" customHeight="1"/>
    <row r="27606" s="59" customFormat="1" customHeight="1"/>
    <row r="27607" s="59" customFormat="1" customHeight="1"/>
    <row r="27608" s="59" customFormat="1" customHeight="1"/>
    <row r="27609" s="59" customFormat="1" customHeight="1"/>
    <row r="27610" s="59" customFormat="1" customHeight="1"/>
    <row r="27611" s="59" customFormat="1" customHeight="1"/>
    <row r="27612" s="59" customFormat="1" customHeight="1"/>
    <row r="27613" s="59" customFormat="1" customHeight="1"/>
    <row r="27614" s="59" customFormat="1" customHeight="1"/>
    <row r="27615" s="59" customFormat="1" customHeight="1"/>
    <row r="27616" s="59" customFormat="1" customHeight="1"/>
    <row r="27617" s="59" customFormat="1" customHeight="1"/>
    <row r="27618" s="59" customFormat="1" customHeight="1"/>
    <row r="27619" s="59" customFormat="1" customHeight="1"/>
    <row r="27620" s="59" customFormat="1" customHeight="1"/>
    <row r="27621" s="59" customFormat="1" customHeight="1"/>
    <row r="27622" s="59" customFormat="1" customHeight="1"/>
    <row r="27623" s="59" customFormat="1" customHeight="1"/>
    <row r="27624" s="59" customFormat="1" customHeight="1"/>
    <row r="27625" s="59" customFormat="1" customHeight="1"/>
    <row r="27626" s="59" customFormat="1" customHeight="1"/>
    <row r="27627" s="59" customFormat="1" customHeight="1"/>
    <row r="27628" s="59" customFormat="1" customHeight="1"/>
    <row r="27629" s="59" customFormat="1" customHeight="1"/>
    <row r="27630" s="59" customFormat="1" customHeight="1"/>
    <row r="27631" s="59" customFormat="1" customHeight="1"/>
    <row r="27632" s="59" customFormat="1" customHeight="1"/>
    <row r="27633" s="59" customFormat="1" customHeight="1"/>
    <row r="27634" s="59" customFormat="1" customHeight="1"/>
    <row r="27635" s="59" customFormat="1" customHeight="1"/>
    <row r="27636" s="59" customFormat="1" customHeight="1"/>
    <row r="27637" s="59" customFormat="1" customHeight="1"/>
    <row r="27638" s="59" customFormat="1" customHeight="1"/>
    <row r="27639" s="59" customFormat="1" customHeight="1"/>
    <row r="27640" s="59" customFormat="1" customHeight="1"/>
    <row r="27641" s="59" customFormat="1" customHeight="1"/>
    <row r="27642" s="59" customFormat="1" customHeight="1"/>
    <row r="27643" s="59" customFormat="1" customHeight="1"/>
    <row r="27644" s="59" customFormat="1" customHeight="1"/>
    <row r="27645" s="59" customFormat="1" customHeight="1"/>
    <row r="27646" s="59" customFormat="1" customHeight="1"/>
    <row r="27647" s="59" customFormat="1" customHeight="1"/>
    <row r="27648" s="59" customFormat="1" customHeight="1"/>
    <row r="27649" s="59" customFormat="1" customHeight="1"/>
    <row r="27650" s="59" customFormat="1" customHeight="1"/>
    <row r="27651" s="59" customFormat="1" customHeight="1"/>
    <row r="27652" s="59" customFormat="1" customHeight="1"/>
    <row r="27653" s="59" customFormat="1" customHeight="1"/>
    <row r="27654" s="59" customFormat="1" customHeight="1"/>
    <row r="27655" s="59" customFormat="1" customHeight="1"/>
    <row r="27656" s="59" customFormat="1" customHeight="1"/>
    <row r="27657" s="59" customFormat="1" customHeight="1"/>
    <row r="27658" s="59" customFormat="1" customHeight="1"/>
    <row r="27659" s="59" customFormat="1" customHeight="1"/>
    <row r="27660" s="59" customFormat="1" customHeight="1"/>
    <row r="27661" s="59" customFormat="1" customHeight="1"/>
    <row r="27662" s="59" customFormat="1" customHeight="1"/>
    <row r="27663" s="59" customFormat="1" customHeight="1"/>
    <row r="27664" s="59" customFormat="1" customHeight="1"/>
    <row r="27665" s="59" customFormat="1" customHeight="1"/>
    <row r="27666" s="59" customFormat="1" customHeight="1"/>
    <row r="27667" s="59" customFormat="1" customHeight="1"/>
    <row r="27668" s="59" customFormat="1" customHeight="1"/>
    <row r="27669" s="59" customFormat="1" customHeight="1"/>
    <row r="27670" s="59" customFormat="1" customHeight="1"/>
    <row r="27671" s="59" customFormat="1" customHeight="1"/>
    <row r="27672" s="59" customFormat="1" customHeight="1"/>
    <row r="27673" s="59" customFormat="1" customHeight="1"/>
    <row r="27674" s="59" customFormat="1" customHeight="1"/>
    <row r="27675" s="59" customFormat="1" customHeight="1"/>
    <row r="27676" s="59" customFormat="1" customHeight="1"/>
    <row r="27677" s="59" customFormat="1" customHeight="1"/>
    <row r="27678" s="59" customFormat="1" customHeight="1"/>
    <row r="27679" s="59" customFormat="1" customHeight="1"/>
    <row r="27680" s="59" customFormat="1" customHeight="1"/>
    <row r="27681" s="59" customFormat="1" customHeight="1"/>
    <row r="27682" s="59" customFormat="1" customHeight="1"/>
    <row r="27683" s="59" customFormat="1" customHeight="1"/>
    <row r="27684" s="59" customFormat="1" customHeight="1"/>
    <row r="27685" s="59" customFormat="1" customHeight="1"/>
    <row r="27686" s="59" customFormat="1" customHeight="1"/>
    <row r="27687" s="59" customFormat="1" customHeight="1"/>
    <row r="27688" s="59" customFormat="1" customHeight="1"/>
    <row r="27689" s="59" customFormat="1" customHeight="1"/>
    <row r="27690" s="59" customFormat="1" customHeight="1"/>
    <row r="27691" s="59" customFormat="1" customHeight="1"/>
    <row r="27692" s="59" customFormat="1" customHeight="1"/>
    <row r="27693" s="59" customFormat="1" customHeight="1"/>
    <row r="27694" s="59" customFormat="1" customHeight="1"/>
    <row r="27695" s="59" customFormat="1" customHeight="1"/>
    <row r="27696" s="59" customFormat="1" customHeight="1"/>
    <row r="27697" s="59" customFormat="1" customHeight="1"/>
    <row r="27698" s="59" customFormat="1" customHeight="1"/>
    <row r="27699" s="59" customFormat="1" customHeight="1"/>
    <row r="27700" s="59" customFormat="1" customHeight="1"/>
    <row r="27701" s="59" customFormat="1" customHeight="1"/>
    <row r="27702" s="59" customFormat="1" customHeight="1"/>
    <row r="27703" s="59" customFormat="1" customHeight="1"/>
    <row r="27704" s="59" customFormat="1" customHeight="1"/>
    <row r="27705" s="59" customFormat="1" customHeight="1"/>
    <row r="27706" s="59" customFormat="1" customHeight="1"/>
    <row r="27707" s="59" customFormat="1" customHeight="1"/>
    <row r="27708" s="59" customFormat="1" customHeight="1"/>
    <row r="27709" s="59" customFormat="1" customHeight="1"/>
    <row r="27710" s="59" customFormat="1" customHeight="1"/>
    <row r="27711" s="59" customFormat="1" customHeight="1"/>
    <row r="27712" s="59" customFormat="1" customHeight="1"/>
    <row r="27713" s="59" customFormat="1" customHeight="1"/>
    <row r="27714" s="59" customFormat="1" customHeight="1"/>
    <row r="27715" s="59" customFormat="1" customHeight="1"/>
    <row r="27716" s="59" customFormat="1" customHeight="1"/>
    <row r="27717" s="59" customFormat="1" customHeight="1"/>
    <row r="27718" s="59" customFormat="1" customHeight="1"/>
    <row r="27719" s="59" customFormat="1" customHeight="1"/>
    <row r="27720" s="59" customFormat="1" customHeight="1"/>
    <row r="27721" s="59" customFormat="1" customHeight="1"/>
    <row r="27722" s="59" customFormat="1" customHeight="1"/>
    <row r="27723" s="59" customFormat="1" customHeight="1"/>
    <row r="27724" s="59" customFormat="1" customHeight="1"/>
    <row r="27725" s="59" customFormat="1" customHeight="1"/>
    <row r="27726" s="59" customFormat="1" customHeight="1"/>
    <row r="27727" s="59" customFormat="1" customHeight="1"/>
    <row r="27728" s="59" customFormat="1" customHeight="1"/>
    <row r="27729" s="59" customFormat="1" customHeight="1"/>
    <row r="27730" s="59" customFormat="1" customHeight="1"/>
    <row r="27731" s="59" customFormat="1" customHeight="1"/>
    <row r="27732" s="59" customFormat="1" customHeight="1"/>
    <row r="27733" s="59" customFormat="1" customHeight="1"/>
    <row r="27734" s="59" customFormat="1" customHeight="1"/>
    <row r="27735" s="59" customFormat="1" customHeight="1"/>
    <row r="27736" s="59" customFormat="1" customHeight="1"/>
    <row r="27737" s="59" customFormat="1" customHeight="1"/>
    <row r="27738" s="59" customFormat="1" customHeight="1"/>
    <row r="27739" s="59" customFormat="1" customHeight="1"/>
    <row r="27740" s="59" customFormat="1" customHeight="1"/>
    <row r="27741" s="59" customFormat="1" customHeight="1"/>
    <row r="27742" s="59" customFormat="1" customHeight="1"/>
    <row r="27743" s="59" customFormat="1" customHeight="1"/>
    <row r="27744" s="59" customFormat="1" customHeight="1"/>
    <row r="27745" s="59" customFormat="1" customHeight="1"/>
    <row r="27746" s="59" customFormat="1" customHeight="1"/>
    <row r="27747" s="59" customFormat="1" customHeight="1"/>
    <row r="27748" s="59" customFormat="1" customHeight="1"/>
    <row r="27749" s="59" customFormat="1" customHeight="1"/>
    <row r="27750" s="59" customFormat="1" customHeight="1"/>
    <row r="27751" s="59" customFormat="1" customHeight="1"/>
    <row r="27752" s="59" customFormat="1" customHeight="1"/>
    <row r="27753" s="59" customFormat="1" customHeight="1"/>
    <row r="27754" s="59" customFormat="1" customHeight="1"/>
    <row r="27755" s="59" customFormat="1" customHeight="1"/>
    <row r="27756" s="59" customFormat="1" customHeight="1"/>
    <row r="27757" s="59" customFormat="1" customHeight="1"/>
    <row r="27758" s="59" customFormat="1" customHeight="1"/>
    <row r="27759" s="59" customFormat="1" customHeight="1"/>
    <row r="27760" s="59" customFormat="1" customHeight="1"/>
    <row r="27761" s="59" customFormat="1" customHeight="1"/>
    <row r="27762" s="59" customFormat="1" customHeight="1"/>
    <row r="27763" s="59" customFormat="1" customHeight="1"/>
    <row r="27764" s="59" customFormat="1" customHeight="1"/>
    <row r="27765" s="59" customFormat="1" customHeight="1"/>
    <row r="27766" s="59" customFormat="1" customHeight="1"/>
    <row r="27767" s="59" customFormat="1" customHeight="1"/>
    <row r="27768" s="59" customFormat="1" customHeight="1"/>
    <row r="27769" s="59" customFormat="1" customHeight="1"/>
    <row r="27770" s="59" customFormat="1" customHeight="1"/>
    <row r="27771" s="59" customFormat="1" customHeight="1"/>
    <row r="27772" s="59" customFormat="1" customHeight="1"/>
    <row r="27773" s="59" customFormat="1" customHeight="1"/>
    <row r="27774" s="59" customFormat="1" customHeight="1"/>
    <row r="27775" s="59" customFormat="1" customHeight="1"/>
    <row r="27776" s="59" customFormat="1" customHeight="1"/>
    <row r="27777" s="59" customFormat="1" customHeight="1"/>
    <row r="27778" s="59" customFormat="1" customHeight="1"/>
    <row r="27779" s="59" customFormat="1" customHeight="1"/>
    <row r="27780" s="59" customFormat="1" customHeight="1"/>
    <row r="27781" s="59" customFormat="1" customHeight="1"/>
    <row r="27782" s="59" customFormat="1" customHeight="1"/>
    <row r="27783" s="59" customFormat="1" customHeight="1"/>
    <row r="27784" s="59" customFormat="1" customHeight="1"/>
    <row r="27785" s="59" customFormat="1" customHeight="1"/>
    <row r="27786" s="59" customFormat="1" customHeight="1"/>
    <row r="27787" s="59" customFormat="1" customHeight="1"/>
    <row r="27788" s="59" customFormat="1" customHeight="1"/>
    <row r="27789" s="59" customFormat="1" customHeight="1"/>
    <row r="27790" s="59" customFormat="1" customHeight="1"/>
    <row r="27791" s="59" customFormat="1" customHeight="1"/>
    <row r="27792" s="59" customFormat="1" customHeight="1"/>
    <row r="27793" s="59" customFormat="1" customHeight="1"/>
    <row r="27794" s="59" customFormat="1" customHeight="1"/>
    <row r="27795" s="59" customFormat="1" customHeight="1"/>
    <row r="27796" s="59" customFormat="1" customHeight="1"/>
    <row r="27797" s="59" customFormat="1" customHeight="1"/>
    <row r="27798" s="59" customFormat="1" customHeight="1"/>
    <row r="27799" s="59" customFormat="1" customHeight="1"/>
    <row r="27800" s="59" customFormat="1" customHeight="1"/>
    <row r="27801" s="59" customFormat="1" customHeight="1"/>
    <row r="27802" s="59" customFormat="1" customHeight="1"/>
    <row r="27803" s="59" customFormat="1" customHeight="1"/>
    <row r="27804" s="59" customFormat="1" customHeight="1"/>
    <row r="27805" s="59" customFormat="1" customHeight="1"/>
    <row r="27806" s="59" customFormat="1" customHeight="1"/>
    <row r="27807" s="59" customFormat="1" customHeight="1"/>
    <row r="27808" s="59" customFormat="1" customHeight="1"/>
    <row r="27809" s="59" customFormat="1" customHeight="1"/>
    <row r="27810" s="59" customFormat="1" customHeight="1"/>
    <row r="27811" s="59" customFormat="1" customHeight="1"/>
    <row r="27812" s="59" customFormat="1" customHeight="1"/>
    <row r="27813" s="59" customFormat="1" customHeight="1"/>
    <row r="27814" s="59" customFormat="1" customHeight="1"/>
    <row r="27815" s="59" customFormat="1" customHeight="1"/>
    <row r="27816" s="59" customFormat="1" customHeight="1"/>
    <row r="27817" s="59" customFormat="1" customHeight="1"/>
    <row r="27818" s="59" customFormat="1" customHeight="1"/>
    <row r="27819" s="59" customFormat="1" customHeight="1"/>
    <row r="27820" s="59" customFormat="1" customHeight="1"/>
    <row r="27821" s="59" customFormat="1" customHeight="1"/>
    <row r="27822" s="59" customFormat="1" customHeight="1"/>
    <row r="27823" s="59" customFormat="1" customHeight="1"/>
    <row r="27824" s="59" customFormat="1" customHeight="1"/>
    <row r="27825" s="59" customFormat="1" customHeight="1"/>
    <row r="27826" s="59" customFormat="1" customHeight="1"/>
    <row r="27827" s="59" customFormat="1" customHeight="1"/>
    <row r="27828" s="59" customFormat="1" customHeight="1"/>
    <row r="27829" s="59" customFormat="1" customHeight="1"/>
    <row r="27830" s="59" customFormat="1" customHeight="1"/>
    <row r="27831" s="59" customFormat="1" customHeight="1"/>
    <row r="27832" s="59" customFormat="1" customHeight="1"/>
    <row r="27833" s="59" customFormat="1" customHeight="1"/>
    <row r="27834" s="59" customFormat="1" customHeight="1"/>
    <row r="27835" s="59" customFormat="1" customHeight="1"/>
    <row r="27836" s="59" customFormat="1" customHeight="1"/>
    <row r="27837" s="59" customFormat="1" customHeight="1"/>
    <row r="27838" s="59" customFormat="1" customHeight="1"/>
    <row r="27839" s="59" customFormat="1" customHeight="1"/>
    <row r="27840" s="59" customFormat="1" customHeight="1"/>
    <row r="27841" s="59" customFormat="1" customHeight="1"/>
    <row r="27842" s="59" customFormat="1" customHeight="1"/>
    <row r="27843" s="59" customFormat="1" customHeight="1"/>
    <row r="27844" s="59" customFormat="1" customHeight="1"/>
    <row r="27845" s="59" customFormat="1" customHeight="1"/>
    <row r="27846" s="59" customFormat="1" customHeight="1"/>
    <row r="27847" s="59" customFormat="1" customHeight="1"/>
    <row r="27848" s="59" customFormat="1" customHeight="1"/>
    <row r="27849" s="59" customFormat="1" customHeight="1"/>
    <row r="27850" s="59" customFormat="1" customHeight="1"/>
    <row r="27851" s="59" customFormat="1" customHeight="1"/>
    <row r="27852" s="59" customFormat="1" customHeight="1"/>
    <row r="27853" s="59" customFormat="1" customHeight="1"/>
    <row r="27854" s="59" customFormat="1" customHeight="1"/>
    <row r="27855" s="59" customFormat="1" customHeight="1"/>
    <row r="27856" s="59" customFormat="1" customHeight="1"/>
    <row r="27857" s="59" customFormat="1" customHeight="1"/>
    <row r="27858" s="59" customFormat="1" customHeight="1"/>
    <row r="27859" s="59" customFormat="1" customHeight="1"/>
    <row r="27860" s="59" customFormat="1" customHeight="1"/>
    <row r="27861" s="59" customFormat="1" customHeight="1"/>
    <row r="27862" s="59" customFormat="1" customHeight="1"/>
    <row r="27863" s="59" customFormat="1" customHeight="1"/>
    <row r="27864" s="59" customFormat="1" customHeight="1"/>
    <row r="27865" s="59" customFormat="1" customHeight="1"/>
    <row r="27866" s="59" customFormat="1" customHeight="1"/>
    <row r="27867" s="59" customFormat="1" customHeight="1"/>
    <row r="27868" s="59" customFormat="1" customHeight="1"/>
    <row r="27869" s="59" customFormat="1" customHeight="1"/>
    <row r="27870" s="59" customFormat="1" customHeight="1"/>
    <row r="27871" s="59" customFormat="1" customHeight="1"/>
    <row r="27872" s="59" customFormat="1" customHeight="1"/>
    <row r="27873" s="59" customFormat="1" customHeight="1"/>
    <row r="27874" s="59" customFormat="1" customHeight="1"/>
    <row r="27875" s="59" customFormat="1" customHeight="1"/>
    <row r="27876" s="59" customFormat="1" customHeight="1"/>
    <row r="27877" s="59" customFormat="1" customHeight="1"/>
    <row r="27878" s="59" customFormat="1" customHeight="1"/>
    <row r="27879" s="59" customFormat="1" customHeight="1"/>
    <row r="27880" s="59" customFormat="1" customHeight="1"/>
    <row r="27881" s="59" customFormat="1" customHeight="1"/>
    <row r="27882" s="59" customFormat="1" customHeight="1"/>
    <row r="27883" s="59" customFormat="1" customHeight="1"/>
    <row r="27884" s="59" customFormat="1" customHeight="1"/>
    <row r="27885" s="59" customFormat="1" customHeight="1"/>
    <row r="27886" s="59" customFormat="1" customHeight="1"/>
    <row r="27887" s="59" customFormat="1" customHeight="1"/>
    <row r="27888" s="59" customFormat="1" customHeight="1"/>
    <row r="27889" s="59" customFormat="1" customHeight="1"/>
    <row r="27890" s="59" customFormat="1" customHeight="1"/>
    <row r="27891" s="59" customFormat="1" customHeight="1"/>
    <row r="27892" s="59" customFormat="1" customHeight="1"/>
    <row r="27893" s="59" customFormat="1" customHeight="1"/>
    <row r="27894" s="59" customFormat="1" customHeight="1"/>
    <row r="27895" s="59" customFormat="1" customHeight="1"/>
    <row r="27896" s="59" customFormat="1" customHeight="1"/>
    <row r="27897" s="59" customFormat="1" customHeight="1"/>
    <row r="27898" s="59" customFormat="1" customHeight="1"/>
    <row r="27899" s="59" customFormat="1" customHeight="1"/>
    <row r="27900" s="59" customFormat="1" customHeight="1"/>
    <row r="27901" s="59" customFormat="1" customHeight="1"/>
    <row r="27902" s="59" customFormat="1" customHeight="1"/>
    <row r="27903" s="59" customFormat="1" customHeight="1"/>
    <row r="27904" s="59" customFormat="1" customHeight="1"/>
    <row r="27905" s="59" customFormat="1" customHeight="1"/>
    <row r="27906" s="59" customFormat="1" customHeight="1"/>
    <row r="27907" s="59" customFormat="1" customHeight="1"/>
    <row r="27908" s="59" customFormat="1" customHeight="1"/>
    <row r="27909" s="59" customFormat="1" customHeight="1"/>
    <row r="27910" s="59" customFormat="1" customHeight="1"/>
    <row r="27911" s="59" customFormat="1" customHeight="1"/>
    <row r="27912" s="59" customFormat="1" customHeight="1"/>
    <row r="27913" s="59" customFormat="1" customHeight="1"/>
    <row r="27914" s="59" customFormat="1" customHeight="1"/>
    <row r="27915" s="59" customFormat="1" customHeight="1"/>
    <row r="27916" s="59" customFormat="1" customHeight="1"/>
    <row r="27917" s="59" customFormat="1" customHeight="1"/>
    <row r="27918" s="59" customFormat="1" customHeight="1"/>
    <row r="27919" s="59" customFormat="1" customHeight="1"/>
    <row r="27920" s="59" customFormat="1" customHeight="1"/>
    <row r="27921" s="59" customFormat="1" customHeight="1"/>
    <row r="27922" s="59" customFormat="1" customHeight="1"/>
    <row r="27923" s="59" customFormat="1" customHeight="1"/>
    <row r="27924" s="59" customFormat="1" customHeight="1"/>
    <row r="27925" s="59" customFormat="1" customHeight="1"/>
    <row r="27926" s="59" customFormat="1" customHeight="1"/>
    <row r="27927" s="59" customFormat="1" customHeight="1"/>
    <row r="27928" s="59" customFormat="1" customHeight="1"/>
    <row r="27929" s="59" customFormat="1" customHeight="1"/>
    <row r="27930" s="59" customFormat="1" customHeight="1"/>
    <row r="27931" s="59" customFormat="1" customHeight="1"/>
    <row r="27932" s="59" customFormat="1" customHeight="1"/>
    <row r="27933" s="59" customFormat="1" customHeight="1"/>
    <row r="27934" s="59" customFormat="1" customHeight="1"/>
    <row r="27935" s="59" customFormat="1" customHeight="1"/>
    <row r="27936" s="59" customFormat="1" customHeight="1"/>
    <row r="27937" s="59" customFormat="1" customHeight="1"/>
    <row r="27938" s="59" customFormat="1" customHeight="1"/>
    <row r="27939" s="59" customFormat="1" customHeight="1"/>
    <row r="27940" s="59" customFormat="1" customHeight="1"/>
    <row r="27941" s="59" customFormat="1" customHeight="1"/>
    <row r="27942" s="59" customFormat="1" customHeight="1"/>
    <row r="27943" s="59" customFormat="1" customHeight="1"/>
    <row r="27944" s="59" customFormat="1" customHeight="1"/>
    <row r="27945" s="59" customFormat="1" customHeight="1"/>
    <row r="27946" s="59" customFormat="1" customHeight="1"/>
    <row r="27947" s="59" customFormat="1" customHeight="1"/>
    <row r="27948" s="59" customFormat="1" customHeight="1"/>
    <row r="27949" s="59" customFormat="1" customHeight="1"/>
    <row r="27950" s="59" customFormat="1" customHeight="1"/>
    <row r="27951" s="59" customFormat="1" customHeight="1"/>
    <row r="27952" s="59" customFormat="1" customHeight="1"/>
    <row r="27953" s="59" customFormat="1" customHeight="1"/>
    <row r="27954" s="59" customFormat="1" customHeight="1"/>
    <row r="27955" s="59" customFormat="1" customHeight="1"/>
    <row r="27956" s="59" customFormat="1" customHeight="1"/>
    <row r="27957" s="59" customFormat="1" customHeight="1"/>
    <row r="27958" s="59" customFormat="1" customHeight="1"/>
    <row r="27959" s="59" customFormat="1" customHeight="1"/>
    <row r="27960" s="59" customFormat="1" customHeight="1"/>
    <row r="27961" s="59" customFormat="1" customHeight="1"/>
    <row r="27962" s="59" customFormat="1" customHeight="1"/>
    <row r="27963" s="59" customFormat="1" customHeight="1"/>
    <row r="27964" s="59" customFormat="1" customHeight="1"/>
    <row r="27965" s="59" customFormat="1" customHeight="1"/>
    <row r="27966" s="59" customFormat="1" customHeight="1"/>
    <row r="27967" s="59" customFormat="1" customHeight="1"/>
    <row r="27968" s="59" customFormat="1" customHeight="1"/>
    <row r="27969" s="59" customFormat="1" customHeight="1"/>
    <row r="27970" s="59" customFormat="1" customHeight="1"/>
    <row r="27971" s="59" customFormat="1" customHeight="1"/>
    <row r="27972" s="59" customFormat="1" customHeight="1"/>
    <row r="27973" s="59" customFormat="1" customHeight="1"/>
    <row r="27974" s="59" customFormat="1" customHeight="1"/>
    <row r="27975" s="59" customFormat="1" customHeight="1"/>
    <row r="27976" s="59" customFormat="1" customHeight="1"/>
    <row r="27977" s="59" customFormat="1" customHeight="1"/>
    <row r="27978" s="59" customFormat="1" customHeight="1"/>
    <row r="27979" s="59" customFormat="1" customHeight="1"/>
    <row r="27980" s="59" customFormat="1" customHeight="1"/>
    <row r="27981" s="59" customFormat="1" customHeight="1"/>
    <row r="27982" s="59" customFormat="1" customHeight="1"/>
    <row r="27983" s="59" customFormat="1" customHeight="1"/>
    <row r="27984" s="59" customFormat="1" customHeight="1"/>
    <row r="27985" s="59" customFormat="1" customHeight="1"/>
    <row r="27986" s="59" customFormat="1" customHeight="1"/>
    <row r="27987" s="59" customFormat="1" customHeight="1"/>
    <row r="27988" s="59" customFormat="1" customHeight="1"/>
    <row r="27989" s="59" customFormat="1" customHeight="1"/>
    <row r="27990" s="59" customFormat="1" customHeight="1"/>
    <row r="27991" s="59" customFormat="1" customHeight="1"/>
    <row r="27992" s="59" customFormat="1" customHeight="1"/>
    <row r="27993" s="59" customFormat="1" customHeight="1"/>
    <row r="27994" s="59" customFormat="1" customHeight="1"/>
    <row r="27995" s="59" customFormat="1" customHeight="1"/>
    <row r="27996" s="59" customFormat="1" customHeight="1"/>
    <row r="27997" s="59" customFormat="1" customHeight="1"/>
    <row r="27998" s="59" customFormat="1" customHeight="1"/>
    <row r="27999" s="59" customFormat="1" customHeight="1"/>
    <row r="28000" s="59" customFormat="1" customHeight="1"/>
    <row r="28001" s="59" customFormat="1" customHeight="1"/>
    <row r="28002" s="59" customFormat="1" customHeight="1"/>
    <row r="28003" s="59" customFormat="1" customHeight="1"/>
    <row r="28004" s="59" customFormat="1" customHeight="1"/>
    <row r="28005" s="59" customFormat="1" customHeight="1"/>
    <row r="28006" s="59" customFormat="1" customHeight="1"/>
    <row r="28007" s="59" customFormat="1" customHeight="1"/>
    <row r="28008" s="59" customFormat="1" customHeight="1"/>
    <row r="28009" s="59" customFormat="1" customHeight="1"/>
    <row r="28010" s="59" customFormat="1" customHeight="1"/>
    <row r="28011" s="59" customFormat="1" customHeight="1"/>
    <row r="28012" s="59" customFormat="1" customHeight="1"/>
    <row r="28013" s="59" customFormat="1" customHeight="1"/>
    <row r="28014" s="59" customFormat="1" customHeight="1"/>
    <row r="28015" s="59" customFormat="1" customHeight="1"/>
    <row r="28016" s="59" customFormat="1" customHeight="1"/>
    <row r="28017" s="59" customFormat="1" customHeight="1"/>
    <row r="28018" s="59" customFormat="1" customHeight="1"/>
    <row r="28019" s="59" customFormat="1" customHeight="1"/>
    <row r="28020" s="59" customFormat="1" customHeight="1"/>
    <row r="28021" s="59" customFormat="1" customHeight="1"/>
    <row r="28022" s="59" customFormat="1" customHeight="1"/>
    <row r="28023" s="59" customFormat="1" customHeight="1"/>
    <row r="28024" s="59" customFormat="1" customHeight="1"/>
    <row r="28025" s="59" customFormat="1" customHeight="1"/>
    <row r="28026" s="59" customFormat="1" customHeight="1"/>
    <row r="28027" s="59" customFormat="1" customHeight="1"/>
    <row r="28028" s="59" customFormat="1" customHeight="1"/>
    <row r="28029" s="59" customFormat="1" customHeight="1"/>
    <row r="28030" s="59" customFormat="1" customHeight="1"/>
    <row r="28031" s="59" customFormat="1" customHeight="1"/>
    <row r="28032" s="59" customFormat="1" customHeight="1"/>
    <row r="28033" s="59" customFormat="1" customHeight="1"/>
    <row r="28034" s="59" customFormat="1" customHeight="1"/>
    <row r="28035" s="59" customFormat="1" customHeight="1"/>
    <row r="28036" s="59" customFormat="1" customHeight="1"/>
    <row r="28037" s="59" customFormat="1" customHeight="1"/>
    <row r="28038" s="59" customFormat="1" customHeight="1"/>
    <row r="28039" s="59" customFormat="1" customHeight="1"/>
    <row r="28040" s="59" customFormat="1" customHeight="1"/>
    <row r="28041" s="59" customFormat="1" customHeight="1"/>
    <row r="28042" s="59" customFormat="1" customHeight="1"/>
    <row r="28043" s="59" customFormat="1" customHeight="1"/>
    <row r="28044" s="59" customFormat="1" customHeight="1"/>
    <row r="28045" s="59" customFormat="1" customHeight="1"/>
    <row r="28046" s="59" customFormat="1" customHeight="1"/>
    <row r="28047" s="59" customFormat="1" customHeight="1"/>
    <row r="28048" s="59" customFormat="1" customHeight="1"/>
    <row r="28049" s="59" customFormat="1" customHeight="1"/>
    <row r="28050" s="59" customFormat="1" customHeight="1"/>
    <row r="28051" s="59" customFormat="1" customHeight="1"/>
    <row r="28052" s="59" customFormat="1" customHeight="1"/>
    <row r="28053" s="59" customFormat="1" customHeight="1"/>
    <row r="28054" s="59" customFormat="1" customHeight="1"/>
    <row r="28055" s="59" customFormat="1" customHeight="1"/>
    <row r="28056" s="59" customFormat="1" customHeight="1"/>
    <row r="28057" s="59" customFormat="1" customHeight="1"/>
    <row r="28058" s="59" customFormat="1" customHeight="1"/>
    <row r="28059" s="59" customFormat="1" customHeight="1"/>
    <row r="28060" s="59" customFormat="1" customHeight="1"/>
    <row r="28061" s="59" customFormat="1" customHeight="1"/>
    <row r="28062" s="59" customFormat="1" customHeight="1"/>
    <row r="28063" s="59" customFormat="1" customHeight="1"/>
    <row r="28064" s="59" customFormat="1" customHeight="1"/>
    <row r="28065" s="59" customFormat="1" customHeight="1"/>
    <row r="28066" s="59" customFormat="1" customHeight="1"/>
    <row r="28067" s="59" customFormat="1" customHeight="1"/>
    <row r="28068" s="59" customFormat="1" customHeight="1"/>
    <row r="28069" s="59" customFormat="1" customHeight="1"/>
    <row r="28070" s="59" customFormat="1" customHeight="1"/>
    <row r="28071" s="59" customFormat="1" customHeight="1"/>
    <row r="28072" s="59" customFormat="1" customHeight="1"/>
    <row r="28073" s="59" customFormat="1" customHeight="1"/>
    <row r="28074" s="59" customFormat="1" customHeight="1"/>
    <row r="28075" s="59" customFormat="1" customHeight="1"/>
    <row r="28076" s="59" customFormat="1" customHeight="1"/>
    <row r="28077" s="59" customFormat="1" customHeight="1"/>
    <row r="28078" s="59" customFormat="1" customHeight="1"/>
    <row r="28079" s="59" customFormat="1" customHeight="1"/>
    <row r="28080" s="59" customFormat="1" customHeight="1"/>
    <row r="28081" s="59" customFormat="1" customHeight="1"/>
    <row r="28082" s="59" customFormat="1" customHeight="1"/>
    <row r="28083" s="59" customFormat="1" customHeight="1"/>
    <row r="28084" s="59" customFormat="1" customHeight="1"/>
    <row r="28085" s="59" customFormat="1" customHeight="1"/>
    <row r="28086" s="59" customFormat="1" customHeight="1"/>
    <row r="28087" s="59" customFormat="1" customHeight="1"/>
    <row r="28088" s="59" customFormat="1" customHeight="1"/>
    <row r="28089" s="59" customFormat="1" customHeight="1"/>
    <row r="28090" s="59" customFormat="1" customHeight="1"/>
    <row r="28091" s="59" customFormat="1" customHeight="1"/>
    <row r="28092" s="59" customFormat="1" customHeight="1"/>
    <row r="28093" s="59" customFormat="1" customHeight="1"/>
    <row r="28094" s="59" customFormat="1" customHeight="1"/>
    <row r="28095" s="59" customFormat="1" customHeight="1"/>
    <row r="28096" s="59" customFormat="1" customHeight="1"/>
    <row r="28097" s="59" customFormat="1" customHeight="1"/>
    <row r="28098" s="59" customFormat="1" customHeight="1"/>
    <row r="28099" s="59" customFormat="1" customHeight="1"/>
    <row r="28100" s="59" customFormat="1" customHeight="1"/>
    <row r="28101" s="59" customFormat="1" customHeight="1"/>
    <row r="28102" s="59" customFormat="1" customHeight="1"/>
    <row r="28103" s="59" customFormat="1" customHeight="1"/>
    <row r="28104" s="59" customFormat="1" customHeight="1"/>
    <row r="28105" s="59" customFormat="1" customHeight="1"/>
    <row r="28106" s="59" customFormat="1" customHeight="1"/>
    <row r="28107" s="59" customFormat="1" customHeight="1"/>
    <row r="28108" s="59" customFormat="1" customHeight="1"/>
    <row r="28109" s="59" customFormat="1" customHeight="1"/>
    <row r="28110" s="59" customFormat="1" customHeight="1"/>
    <row r="28111" s="59" customFormat="1" customHeight="1"/>
    <row r="28112" s="59" customFormat="1" customHeight="1"/>
    <row r="28113" s="59" customFormat="1" customHeight="1"/>
    <row r="28114" s="59" customFormat="1" customHeight="1"/>
    <row r="28115" s="59" customFormat="1" customHeight="1"/>
    <row r="28116" s="59" customFormat="1" customHeight="1"/>
    <row r="28117" s="59" customFormat="1" customHeight="1"/>
    <row r="28118" s="59" customFormat="1" customHeight="1"/>
    <row r="28119" s="59" customFormat="1" customHeight="1"/>
    <row r="28120" s="59" customFormat="1" customHeight="1"/>
    <row r="28121" s="59" customFormat="1" customHeight="1"/>
    <row r="28122" s="59" customFormat="1" customHeight="1"/>
    <row r="28123" s="59" customFormat="1" customHeight="1"/>
    <row r="28124" s="59" customFormat="1" customHeight="1"/>
    <row r="28125" s="59" customFormat="1" customHeight="1"/>
    <row r="28126" s="59" customFormat="1" customHeight="1"/>
    <row r="28127" s="59" customFormat="1" customHeight="1"/>
    <row r="28128" s="59" customFormat="1" customHeight="1"/>
    <row r="28129" s="59" customFormat="1" customHeight="1"/>
    <row r="28130" s="59" customFormat="1" customHeight="1"/>
    <row r="28131" s="59" customFormat="1" customHeight="1"/>
    <row r="28132" s="59" customFormat="1" customHeight="1"/>
    <row r="28133" s="59" customFormat="1" customHeight="1"/>
    <row r="28134" s="59" customFormat="1" customHeight="1"/>
    <row r="28135" s="59" customFormat="1" customHeight="1"/>
    <row r="28136" s="59" customFormat="1" customHeight="1"/>
    <row r="28137" s="59" customFormat="1" customHeight="1"/>
    <row r="28138" s="59" customFormat="1" customHeight="1"/>
    <row r="28139" s="59" customFormat="1" customHeight="1"/>
    <row r="28140" s="59" customFormat="1" customHeight="1"/>
    <row r="28141" s="59" customFormat="1" customHeight="1"/>
    <row r="28142" s="59" customFormat="1" customHeight="1"/>
    <row r="28143" s="59" customFormat="1" customHeight="1"/>
    <row r="28144" s="59" customFormat="1" customHeight="1"/>
    <row r="28145" s="59" customFormat="1" customHeight="1"/>
    <row r="28146" s="59" customFormat="1" customHeight="1"/>
    <row r="28147" s="59" customFormat="1" customHeight="1"/>
    <row r="28148" s="59" customFormat="1" customHeight="1"/>
    <row r="28149" s="59" customFormat="1" customHeight="1"/>
    <row r="28150" s="59" customFormat="1" customHeight="1"/>
    <row r="28151" s="59" customFormat="1" customHeight="1"/>
    <row r="28152" s="59" customFormat="1" customHeight="1"/>
    <row r="28153" s="59" customFormat="1" customHeight="1"/>
    <row r="28154" s="59" customFormat="1" customHeight="1"/>
    <row r="28155" s="59" customFormat="1" customHeight="1"/>
    <row r="28156" s="59" customFormat="1" customHeight="1"/>
    <row r="28157" s="59" customFormat="1" customHeight="1"/>
    <row r="28158" s="59" customFormat="1" customHeight="1"/>
    <row r="28159" s="59" customFormat="1" customHeight="1"/>
    <row r="28160" s="59" customFormat="1" customHeight="1"/>
    <row r="28161" s="59" customFormat="1" customHeight="1"/>
    <row r="28162" s="59" customFormat="1" customHeight="1"/>
    <row r="28163" s="59" customFormat="1" customHeight="1"/>
    <row r="28164" s="59" customFormat="1" customHeight="1"/>
    <row r="28165" s="59" customFormat="1" customHeight="1"/>
    <row r="28166" s="59" customFormat="1" customHeight="1"/>
    <row r="28167" s="59" customFormat="1" customHeight="1"/>
    <row r="28168" s="59" customFormat="1" customHeight="1"/>
    <row r="28169" s="59" customFormat="1" customHeight="1"/>
    <row r="28170" s="59" customFormat="1" customHeight="1"/>
    <row r="28171" s="59" customFormat="1" customHeight="1"/>
    <row r="28172" s="59" customFormat="1" customHeight="1"/>
    <row r="28173" s="59" customFormat="1" customHeight="1"/>
    <row r="28174" s="59" customFormat="1" customHeight="1"/>
    <row r="28175" s="59" customFormat="1" customHeight="1"/>
    <row r="28176" s="59" customFormat="1" customHeight="1"/>
    <row r="28177" s="59" customFormat="1" customHeight="1"/>
    <row r="28178" s="59" customFormat="1" customHeight="1"/>
    <row r="28179" s="59" customFormat="1" customHeight="1"/>
    <row r="28180" s="59" customFormat="1" customHeight="1"/>
    <row r="28181" s="59" customFormat="1" customHeight="1"/>
    <row r="28182" s="59" customFormat="1" customHeight="1"/>
    <row r="28183" s="59" customFormat="1" customHeight="1"/>
    <row r="28184" s="59" customFormat="1" customHeight="1"/>
    <row r="28185" s="59" customFormat="1" customHeight="1"/>
    <row r="28186" s="59" customFormat="1" customHeight="1"/>
    <row r="28187" s="59" customFormat="1" customHeight="1"/>
    <row r="28188" s="59" customFormat="1" customHeight="1"/>
    <row r="28189" s="59" customFormat="1" customHeight="1"/>
    <row r="28190" s="59" customFormat="1" customHeight="1"/>
    <row r="28191" s="59" customFormat="1" customHeight="1"/>
    <row r="28192" s="59" customFormat="1" customHeight="1"/>
    <row r="28193" s="59" customFormat="1" customHeight="1"/>
    <row r="28194" s="59" customFormat="1" customHeight="1"/>
    <row r="28195" s="59" customFormat="1" customHeight="1"/>
    <row r="28196" s="59" customFormat="1" customHeight="1"/>
    <row r="28197" s="59" customFormat="1" customHeight="1"/>
    <row r="28198" s="59" customFormat="1" customHeight="1"/>
    <row r="28199" s="59" customFormat="1" customHeight="1"/>
    <row r="28200" s="59" customFormat="1" customHeight="1"/>
    <row r="28201" s="59" customFormat="1" customHeight="1"/>
    <row r="28202" s="59" customFormat="1" customHeight="1"/>
    <row r="28203" s="59" customFormat="1" customHeight="1"/>
    <row r="28204" s="59" customFormat="1" customHeight="1"/>
    <row r="28205" s="59" customFormat="1" customHeight="1"/>
    <row r="28206" s="59" customFormat="1" customHeight="1"/>
    <row r="28207" s="59" customFormat="1" customHeight="1"/>
    <row r="28208" s="59" customFormat="1" customHeight="1"/>
    <row r="28209" s="59" customFormat="1" customHeight="1"/>
    <row r="28210" s="59" customFormat="1" customHeight="1"/>
    <row r="28211" s="59" customFormat="1" customHeight="1"/>
    <row r="28212" s="59" customFormat="1" customHeight="1"/>
    <row r="28213" s="59" customFormat="1" customHeight="1"/>
    <row r="28214" s="59" customFormat="1" customHeight="1"/>
    <row r="28215" s="59" customFormat="1" customHeight="1"/>
    <row r="28216" s="59" customFormat="1" customHeight="1"/>
    <row r="28217" s="59" customFormat="1" customHeight="1"/>
    <row r="28218" s="59" customFormat="1" customHeight="1"/>
    <row r="28219" s="59" customFormat="1" customHeight="1"/>
    <row r="28220" s="59" customFormat="1" customHeight="1"/>
    <row r="28221" s="59" customFormat="1" customHeight="1"/>
    <row r="28222" s="59" customFormat="1" customHeight="1"/>
    <row r="28223" s="59" customFormat="1" customHeight="1"/>
    <row r="28224" s="59" customFormat="1" customHeight="1"/>
    <row r="28225" s="59" customFormat="1" customHeight="1"/>
    <row r="28226" s="59" customFormat="1" customHeight="1"/>
    <row r="28227" s="59" customFormat="1" customHeight="1"/>
    <row r="28228" s="59" customFormat="1" customHeight="1"/>
    <row r="28229" s="59" customFormat="1" customHeight="1"/>
    <row r="28230" s="59" customFormat="1" customHeight="1"/>
    <row r="28231" s="59" customFormat="1" customHeight="1"/>
    <row r="28232" s="59" customFormat="1" customHeight="1"/>
    <row r="28233" s="59" customFormat="1" customHeight="1"/>
    <row r="28234" s="59" customFormat="1" customHeight="1"/>
    <row r="28235" s="59" customFormat="1" customHeight="1"/>
    <row r="28236" s="59" customFormat="1" customHeight="1"/>
    <row r="28237" s="59" customFormat="1" customHeight="1"/>
    <row r="28238" s="59" customFormat="1" customHeight="1"/>
    <row r="28239" s="59" customFormat="1" customHeight="1"/>
    <row r="28240" s="59" customFormat="1" customHeight="1"/>
    <row r="28241" s="59" customFormat="1" customHeight="1"/>
    <row r="28242" s="59" customFormat="1" customHeight="1"/>
    <row r="28243" s="59" customFormat="1" customHeight="1"/>
    <row r="28244" s="59" customFormat="1" customHeight="1"/>
    <row r="28245" s="59" customFormat="1" customHeight="1"/>
    <row r="28246" s="59" customFormat="1" customHeight="1"/>
    <row r="28247" s="59" customFormat="1" customHeight="1"/>
    <row r="28248" s="59" customFormat="1" customHeight="1"/>
    <row r="28249" s="59" customFormat="1" customHeight="1"/>
    <row r="28250" s="59" customFormat="1" customHeight="1"/>
    <row r="28251" s="59" customFormat="1" customHeight="1"/>
    <row r="28252" s="59" customFormat="1" customHeight="1"/>
    <row r="28253" s="59" customFormat="1" customHeight="1"/>
    <row r="28254" s="59" customFormat="1" customHeight="1"/>
    <row r="28255" s="59" customFormat="1" customHeight="1"/>
    <row r="28256" s="59" customFormat="1" customHeight="1"/>
    <row r="28257" s="59" customFormat="1" customHeight="1"/>
    <row r="28258" s="59" customFormat="1" customHeight="1"/>
    <row r="28259" s="59" customFormat="1" customHeight="1"/>
    <row r="28260" s="59" customFormat="1" customHeight="1"/>
    <row r="28261" s="59" customFormat="1" customHeight="1"/>
    <row r="28262" s="59" customFormat="1" customHeight="1"/>
    <row r="28263" s="59" customFormat="1" customHeight="1"/>
    <row r="28264" s="59" customFormat="1" customHeight="1"/>
    <row r="28265" s="59" customFormat="1" customHeight="1"/>
    <row r="28266" s="59" customFormat="1" customHeight="1"/>
    <row r="28267" s="59" customFormat="1" customHeight="1"/>
    <row r="28268" s="59" customFormat="1" customHeight="1"/>
    <row r="28269" s="59" customFormat="1" customHeight="1"/>
    <row r="28270" s="59" customFormat="1" customHeight="1"/>
    <row r="28271" s="59" customFormat="1" customHeight="1"/>
    <row r="28272" s="59" customFormat="1" customHeight="1"/>
    <row r="28273" s="59" customFormat="1" customHeight="1"/>
    <row r="28274" s="59" customFormat="1" customHeight="1"/>
    <row r="28275" s="59" customFormat="1" customHeight="1"/>
    <row r="28276" s="59" customFormat="1" customHeight="1"/>
    <row r="28277" s="59" customFormat="1" customHeight="1"/>
    <row r="28278" s="59" customFormat="1" customHeight="1"/>
    <row r="28279" s="59" customFormat="1" customHeight="1"/>
    <row r="28280" s="59" customFormat="1" customHeight="1"/>
    <row r="28281" s="59" customFormat="1" customHeight="1"/>
    <row r="28282" s="59" customFormat="1" customHeight="1"/>
    <row r="28283" s="59" customFormat="1" customHeight="1"/>
    <row r="28284" s="59" customFormat="1" customHeight="1"/>
    <row r="28285" s="59" customFormat="1" customHeight="1"/>
    <row r="28286" s="59" customFormat="1" customHeight="1"/>
    <row r="28287" s="59" customFormat="1" customHeight="1"/>
    <row r="28288" s="59" customFormat="1" customHeight="1"/>
    <row r="28289" s="59" customFormat="1" customHeight="1"/>
    <row r="28290" s="59" customFormat="1" customHeight="1"/>
    <row r="28291" s="59" customFormat="1" customHeight="1"/>
    <row r="28292" s="59" customFormat="1" customHeight="1"/>
    <row r="28293" s="59" customFormat="1" customHeight="1"/>
    <row r="28294" s="59" customFormat="1" customHeight="1"/>
    <row r="28295" s="59" customFormat="1" customHeight="1"/>
    <row r="28296" s="59" customFormat="1" customHeight="1"/>
    <row r="28297" s="59" customFormat="1" customHeight="1"/>
    <row r="28298" s="59" customFormat="1" customHeight="1"/>
    <row r="28299" s="59" customFormat="1" customHeight="1"/>
    <row r="28300" s="59" customFormat="1" customHeight="1"/>
    <row r="28301" s="59" customFormat="1" customHeight="1"/>
    <row r="28302" s="59" customFormat="1" customHeight="1"/>
    <row r="28303" s="59" customFormat="1" customHeight="1"/>
    <row r="28304" s="59" customFormat="1" customHeight="1"/>
    <row r="28305" s="59" customFormat="1" customHeight="1"/>
    <row r="28306" s="59" customFormat="1" customHeight="1"/>
    <row r="28307" s="59" customFormat="1" customHeight="1"/>
    <row r="28308" s="59" customFormat="1" customHeight="1"/>
    <row r="28309" s="59" customFormat="1" customHeight="1"/>
    <row r="28310" s="59" customFormat="1" customHeight="1"/>
    <row r="28311" s="59" customFormat="1" customHeight="1"/>
    <row r="28312" s="59" customFormat="1" customHeight="1"/>
    <row r="28313" s="59" customFormat="1" customHeight="1"/>
    <row r="28314" s="59" customFormat="1" customHeight="1"/>
    <row r="28315" s="59" customFormat="1" customHeight="1"/>
    <row r="28316" s="59" customFormat="1" customHeight="1"/>
    <row r="28317" s="59" customFormat="1" customHeight="1"/>
    <row r="28318" s="59" customFormat="1" customHeight="1"/>
    <row r="28319" s="59" customFormat="1" customHeight="1"/>
    <row r="28320" s="59" customFormat="1" customHeight="1"/>
    <row r="28321" s="59" customFormat="1" customHeight="1"/>
    <row r="28322" s="59" customFormat="1" customHeight="1"/>
    <row r="28323" s="59" customFormat="1" customHeight="1"/>
    <row r="28324" s="59" customFormat="1" customHeight="1"/>
    <row r="28325" s="59" customFormat="1" customHeight="1"/>
    <row r="28326" s="59" customFormat="1" customHeight="1"/>
    <row r="28327" s="59" customFormat="1" customHeight="1"/>
    <row r="28328" s="59" customFormat="1" customHeight="1"/>
    <row r="28329" s="59" customFormat="1" customHeight="1"/>
    <row r="28330" s="59" customFormat="1" customHeight="1"/>
    <row r="28331" s="59" customFormat="1" customHeight="1"/>
    <row r="28332" s="59" customFormat="1" customHeight="1"/>
    <row r="28333" s="59" customFormat="1" customHeight="1"/>
    <row r="28334" s="59" customFormat="1" customHeight="1"/>
    <row r="28335" s="59" customFormat="1" customHeight="1"/>
    <row r="28336" s="59" customFormat="1" customHeight="1"/>
    <row r="28337" s="59" customFormat="1" customHeight="1"/>
    <row r="28338" s="59" customFormat="1" customHeight="1"/>
    <row r="28339" s="59" customFormat="1" customHeight="1"/>
    <row r="28340" s="59" customFormat="1" customHeight="1"/>
    <row r="28341" s="59" customFormat="1" customHeight="1"/>
    <row r="28342" s="59" customFormat="1" customHeight="1"/>
    <row r="28343" s="59" customFormat="1" customHeight="1"/>
    <row r="28344" s="59" customFormat="1" customHeight="1"/>
    <row r="28345" s="59" customFormat="1" customHeight="1"/>
    <row r="28346" s="59" customFormat="1" customHeight="1"/>
    <row r="28347" s="59" customFormat="1" customHeight="1"/>
    <row r="28348" s="59" customFormat="1" customHeight="1"/>
    <row r="28349" s="59" customFormat="1" customHeight="1"/>
    <row r="28350" s="59" customFormat="1" customHeight="1"/>
    <row r="28351" s="59" customFormat="1" customHeight="1"/>
    <row r="28352" s="59" customFormat="1" customHeight="1"/>
    <row r="28353" s="59" customFormat="1" customHeight="1"/>
    <row r="28354" s="59" customFormat="1" customHeight="1"/>
    <row r="28355" s="59" customFormat="1" customHeight="1"/>
    <row r="28356" s="59" customFormat="1" customHeight="1"/>
    <row r="28357" s="59" customFormat="1" customHeight="1"/>
    <row r="28358" s="59" customFormat="1" customHeight="1"/>
    <row r="28359" s="59" customFormat="1" customHeight="1"/>
    <row r="28360" s="59" customFormat="1" customHeight="1"/>
    <row r="28361" s="59" customFormat="1" customHeight="1"/>
    <row r="28362" s="59" customFormat="1" customHeight="1"/>
    <row r="28363" s="59" customFormat="1" customHeight="1"/>
    <row r="28364" s="59" customFormat="1" customHeight="1"/>
    <row r="28365" s="59" customFormat="1" customHeight="1"/>
    <row r="28366" s="59" customFormat="1" customHeight="1"/>
    <row r="28367" s="59" customFormat="1" customHeight="1"/>
    <row r="28368" s="59" customFormat="1" customHeight="1"/>
    <row r="28369" s="59" customFormat="1" customHeight="1"/>
    <row r="28370" s="59" customFormat="1" customHeight="1"/>
    <row r="28371" s="59" customFormat="1" customHeight="1"/>
    <row r="28372" s="59" customFormat="1" customHeight="1"/>
    <row r="28373" s="59" customFormat="1" customHeight="1"/>
    <row r="28374" s="59" customFormat="1" customHeight="1"/>
    <row r="28375" s="59" customFormat="1" customHeight="1"/>
    <row r="28376" s="59" customFormat="1" customHeight="1"/>
    <row r="28377" s="59" customFormat="1" customHeight="1"/>
    <row r="28378" s="59" customFormat="1" customHeight="1"/>
    <row r="28379" s="59" customFormat="1" customHeight="1"/>
    <row r="28380" s="59" customFormat="1" customHeight="1"/>
    <row r="28381" s="59" customFormat="1" customHeight="1"/>
    <row r="28382" s="59" customFormat="1" customHeight="1"/>
    <row r="28383" s="59" customFormat="1" customHeight="1"/>
    <row r="28384" s="59" customFormat="1" customHeight="1"/>
    <row r="28385" s="59" customFormat="1" customHeight="1"/>
    <row r="28386" s="59" customFormat="1" customHeight="1"/>
    <row r="28387" s="59" customFormat="1" customHeight="1"/>
    <row r="28388" s="59" customFormat="1" customHeight="1"/>
    <row r="28389" s="59" customFormat="1" customHeight="1"/>
    <row r="28390" s="59" customFormat="1" customHeight="1"/>
    <row r="28391" s="59" customFormat="1" customHeight="1"/>
    <row r="28392" s="59" customFormat="1" customHeight="1"/>
    <row r="28393" s="59" customFormat="1" customHeight="1"/>
    <row r="28394" s="59" customFormat="1" customHeight="1"/>
    <row r="28395" s="59" customFormat="1" customHeight="1"/>
    <row r="28396" s="59" customFormat="1" customHeight="1"/>
    <row r="28397" s="59" customFormat="1" customHeight="1"/>
    <row r="28398" s="59" customFormat="1" customHeight="1"/>
    <row r="28399" s="59" customFormat="1" customHeight="1"/>
    <row r="28400" s="59" customFormat="1" customHeight="1"/>
    <row r="28401" s="59" customFormat="1" customHeight="1"/>
    <row r="28402" s="59" customFormat="1" customHeight="1"/>
    <row r="28403" s="59" customFormat="1" customHeight="1"/>
    <row r="28404" s="59" customFormat="1" customHeight="1"/>
    <row r="28405" s="59" customFormat="1" customHeight="1"/>
    <row r="28406" s="59" customFormat="1" customHeight="1"/>
    <row r="28407" s="59" customFormat="1" customHeight="1"/>
    <row r="28408" s="59" customFormat="1" customHeight="1"/>
    <row r="28409" s="59" customFormat="1" customHeight="1"/>
    <row r="28410" s="59" customFormat="1" customHeight="1"/>
    <row r="28411" s="59" customFormat="1" customHeight="1"/>
    <row r="28412" s="59" customFormat="1" customHeight="1"/>
    <row r="28413" s="59" customFormat="1" customHeight="1"/>
    <row r="28414" s="59" customFormat="1" customHeight="1"/>
    <row r="28415" s="59" customFormat="1" customHeight="1"/>
    <row r="28416" s="59" customFormat="1" customHeight="1"/>
    <row r="28417" s="59" customFormat="1" customHeight="1"/>
    <row r="28418" s="59" customFormat="1" customHeight="1"/>
    <row r="28419" s="59" customFormat="1" customHeight="1"/>
    <row r="28420" s="59" customFormat="1" customHeight="1"/>
    <row r="28421" s="59" customFormat="1" customHeight="1"/>
    <row r="28422" s="59" customFormat="1" customHeight="1"/>
    <row r="28423" s="59" customFormat="1" customHeight="1"/>
    <row r="28424" s="59" customFormat="1" customHeight="1"/>
    <row r="28425" s="59" customFormat="1" customHeight="1"/>
    <row r="28426" s="59" customFormat="1" customHeight="1"/>
    <row r="28427" s="59" customFormat="1" customHeight="1"/>
    <row r="28428" s="59" customFormat="1" customHeight="1"/>
    <row r="28429" s="59" customFormat="1" customHeight="1"/>
    <row r="28430" s="59" customFormat="1" customHeight="1"/>
    <row r="28431" s="59" customFormat="1" customHeight="1"/>
    <row r="28432" s="59" customFormat="1" customHeight="1"/>
    <row r="28433" s="59" customFormat="1" customHeight="1"/>
    <row r="28434" s="59" customFormat="1" customHeight="1"/>
    <row r="28435" s="59" customFormat="1" customHeight="1"/>
    <row r="28436" s="59" customFormat="1" customHeight="1"/>
    <row r="28437" s="59" customFormat="1" customHeight="1"/>
    <row r="28438" s="59" customFormat="1" customHeight="1"/>
    <row r="28439" s="59" customFormat="1" customHeight="1"/>
    <row r="28440" s="59" customFormat="1" customHeight="1"/>
    <row r="28441" s="59" customFormat="1" customHeight="1"/>
    <row r="28442" s="59" customFormat="1" customHeight="1"/>
    <row r="28443" s="59" customFormat="1" customHeight="1"/>
    <row r="28444" s="59" customFormat="1" customHeight="1"/>
    <row r="28445" s="59" customFormat="1" customHeight="1"/>
    <row r="28446" s="59" customFormat="1" customHeight="1"/>
    <row r="28447" s="59" customFormat="1" customHeight="1"/>
    <row r="28448" s="59" customFormat="1" customHeight="1"/>
    <row r="28449" s="59" customFormat="1" customHeight="1"/>
    <row r="28450" s="59" customFormat="1" customHeight="1"/>
    <row r="28451" s="59" customFormat="1" customHeight="1"/>
    <row r="28452" s="59" customFormat="1" customHeight="1"/>
    <row r="28453" s="59" customFormat="1" customHeight="1"/>
    <row r="28454" s="59" customFormat="1" customHeight="1"/>
    <row r="28455" s="59" customFormat="1" customHeight="1"/>
    <row r="28456" s="59" customFormat="1" customHeight="1"/>
    <row r="28457" s="59" customFormat="1" customHeight="1"/>
    <row r="28458" s="59" customFormat="1" customHeight="1"/>
    <row r="28459" s="59" customFormat="1" customHeight="1"/>
    <row r="28460" s="59" customFormat="1" customHeight="1"/>
    <row r="28461" s="59" customFormat="1" customHeight="1"/>
    <row r="28462" s="59" customFormat="1" customHeight="1"/>
    <row r="28463" s="59" customFormat="1" customHeight="1"/>
    <row r="28464" s="59" customFormat="1" customHeight="1"/>
    <row r="28465" s="59" customFormat="1" customHeight="1"/>
    <row r="28466" s="59" customFormat="1" customHeight="1"/>
    <row r="28467" s="59" customFormat="1" customHeight="1"/>
    <row r="28468" s="59" customFormat="1" customHeight="1"/>
    <row r="28469" s="59" customFormat="1" customHeight="1"/>
    <row r="28470" s="59" customFormat="1" customHeight="1"/>
    <row r="28471" s="59" customFormat="1" customHeight="1"/>
    <row r="28472" s="59" customFormat="1" customHeight="1"/>
    <row r="28473" s="59" customFormat="1" customHeight="1"/>
    <row r="28474" s="59" customFormat="1" customHeight="1"/>
    <row r="28475" s="59" customFormat="1" customHeight="1"/>
    <row r="28476" s="59" customFormat="1" customHeight="1"/>
    <row r="28477" s="59" customFormat="1" customHeight="1"/>
    <row r="28478" s="59" customFormat="1" customHeight="1"/>
    <row r="28479" s="59" customFormat="1" customHeight="1"/>
    <row r="28480" s="59" customFormat="1" customHeight="1"/>
    <row r="28481" s="59" customFormat="1" customHeight="1"/>
    <row r="28482" s="59" customFormat="1" customHeight="1"/>
    <row r="28483" s="59" customFormat="1" customHeight="1"/>
    <row r="28484" s="59" customFormat="1" customHeight="1"/>
    <row r="28485" s="59" customFormat="1" customHeight="1"/>
    <row r="28486" s="59" customFormat="1" customHeight="1"/>
    <row r="28487" s="59" customFormat="1" customHeight="1"/>
    <row r="28488" s="59" customFormat="1" customHeight="1"/>
    <row r="28489" s="59" customFormat="1" customHeight="1"/>
    <row r="28490" s="59" customFormat="1" customHeight="1"/>
    <row r="28491" s="59" customFormat="1" customHeight="1"/>
    <row r="28492" s="59" customFormat="1" customHeight="1"/>
    <row r="28493" s="59" customFormat="1" customHeight="1"/>
    <row r="28494" s="59" customFormat="1" customHeight="1"/>
    <row r="28495" s="59" customFormat="1" customHeight="1"/>
    <row r="28496" s="59" customFormat="1" customHeight="1"/>
    <row r="28497" s="59" customFormat="1" customHeight="1"/>
    <row r="28498" s="59" customFormat="1" customHeight="1"/>
    <row r="28499" s="59" customFormat="1" customHeight="1"/>
    <row r="28500" s="59" customFormat="1" customHeight="1"/>
    <row r="28501" s="59" customFormat="1" customHeight="1"/>
    <row r="28502" s="59" customFormat="1" customHeight="1"/>
    <row r="28503" s="59" customFormat="1" customHeight="1"/>
    <row r="28504" s="59" customFormat="1" customHeight="1"/>
    <row r="28505" s="59" customFormat="1" customHeight="1"/>
    <row r="28506" s="59" customFormat="1" customHeight="1"/>
    <row r="28507" s="59" customFormat="1" customHeight="1"/>
    <row r="28508" s="59" customFormat="1" customHeight="1"/>
    <row r="28509" s="59" customFormat="1" customHeight="1"/>
    <row r="28510" s="59" customFormat="1" customHeight="1"/>
    <row r="28511" s="59" customFormat="1" customHeight="1"/>
    <row r="28512" s="59" customFormat="1" customHeight="1"/>
    <row r="28513" s="59" customFormat="1" customHeight="1"/>
    <row r="28514" s="59" customFormat="1" customHeight="1"/>
    <row r="28515" s="59" customFormat="1" customHeight="1"/>
    <row r="28516" s="59" customFormat="1" customHeight="1"/>
    <row r="28517" s="59" customFormat="1" customHeight="1"/>
    <row r="28518" s="59" customFormat="1" customHeight="1"/>
    <row r="28519" s="59" customFormat="1" customHeight="1"/>
    <row r="28520" s="59" customFormat="1" customHeight="1"/>
    <row r="28521" s="59" customFormat="1" customHeight="1"/>
    <row r="28522" s="59" customFormat="1" customHeight="1"/>
    <row r="28523" s="59" customFormat="1" customHeight="1"/>
    <row r="28524" s="59" customFormat="1" customHeight="1"/>
    <row r="28525" s="59" customFormat="1" customHeight="1"/>
    <row r="28526" s="59" customFormat="1" customHeight="1"/>
    <row r="28527" s="59" customFormat="1" customHeight="1"/>
    <row r="28528" s="59" customFormat="1" customHeight="1"/>
    <row r="28529" s="59" customFormat="1" customHeight="1"/>
    <row r="28530" s="59" customFormat="1" customHeight="1"/>
    <row r="28531" s="59" customFormat="1" customHeight="1"/>
    <row r="28532" s="59" customFormat="1" customHeight="1"/>
    <row r="28533" s="59" customFormat="1" customHeight="1"/>
    <row r="28534" s="59" customFormat="1" customHeight="1"/>
    <row r="28535" s="59" customFormat="1" customHeight="1"/>
    <row r="28536" s="59" customFormat="1" customHeight="1"/>
    <row r="28537" s="59" customFormat="1" customHeight="1"/>
    <row r="28538" s="59" customFormat="1" customHeight="1"/>
    <row r="28539" s="59" customFormat="1" customHeight="1"/>
    <row r="28540" s="59" customFormat="1" customHeight="1"/>
    <row r="28541" s="59" customFormat="1" customHeight="1"/>
    <row r="28542" s="59" customFormat="1" customHeight="1"/>
    <row r="28543" s="59" customFormat="1" customHeight="1"/>
    <row r="28544" s="59" customFormat="1" customHeight="1"/>
    <row r="28545" s="59" customFormat="1" customHeight="1"/>
    <row r="28546" s="59" customFormat="1" customHeight="1"/>
    <row r="28547" s="59" customFormat="1" customHeight="1"/>
    <row r="28548" s="59" customFormat="1" customHeight="1"/>
    <row r="28549" s="59" customFormat="1" customHeight="1"/>
    <row r="28550" s="59" customFormat="1" customHeight="1"/>
    <row r="28551" s="59" customFormat="1" customHeight="1"/>
    <row r="28552" s="59" customFormat="1" customHeight="1"/>
    <row r="28553" s="59" customFormat="1" customHeight="1"/>
    <row r="28554" s="59" customFormat="1" customHeight="1"/>
    <row r="28555" s="59" customFormat="1" customHeight="1"/>
    <row r="28556" s="59" customFormat="1" customHeight="1"/>
    <row r="28557" s="59" customFormat="1" customHeight="1"/>
    <row r="28558" s="59" customFormat="1" customHeight="1"/>
    <row r="28559" s="59" customFormat="1" customHeight="1"/>
    <row r="28560" s="59" customFormat="1" customHeight="1"/>
    <row r="28561" s="59" customFormat="1" customHeight="1"/>
    <row r="28562" s="59" customFormat="1" customHeight="1"/>
    <row r="28563" s="59" customFormat="1" customHeight="1"/>
    <row r="28564" s="59" customFormat="1" customHeight="1"/>
    <row r="28565" s="59" customFormat="1" customHeight="1"/>
    <row r="28566" s="59" customFormat="1" customHeight="1"/>
    <row r="28567" s="59" customFormat="1" customHeight="1"/>
    <row r="28568" s="59" customFormat="1" customHeight="1"/>
    <row r="28569" s="59" customFormat="1" customHeight="1"/>
    <row r="28570" s="59" customFormat="1" customHeight="1"/>
    <row r="28571" s="59" customFormat="1" customHeight="1"/>
    <row r="28572" s="59" customFormat="1" customHeight="1"/>
    <row r="28573" s="59" customFormat="1" customHeight="1"/>
    <row r="28574" s="59" customFormat="1" customHeight="1"/>
    <row r="28575" s="59" customFormat="1" customHeight="1"/>
    <row r="28576" s="59" customFormat="1" customHeight="1"/>
    <row r="28577" s="59" customFormat="1" customHeight="1"/>
    <row r="28578" s="59" customFormat="1" customHeight="1"/>
    <row r="28579" s="59" customFormat="1" customHeight="1"/>
    <row r="28580" s="59" customFormat="1" customHeight="1"/>
    <row r="28581" s="59" customFormat="1" customHeight="1"/>
    <row r="28582" s="59" customFormat="1" customHeight="1"/>
    <row r="28583" s="59" customFormat="1" customHeight="1"/>
    <row r="28584" s="59" customFormat="1" customHeight="1"/>
    <row r="28585" s="59" customFormat="1" customHeight="1"/>
    <row r="28586" s="59" customFormat="1" customHeight="1"/>
    <row r="28587" s="59" customFormat="1" customHeight="1"/>
    <row r="28588" s="59" customFormat="1" customHeight="1"/>
    <row r="28589" s="59" customFormat="1" customHeight="1"/>
    <row r="28590" s="59" customFormat="1" customHeight="1"/>
    <row r="28591" s="59" customFormat="1" customHeight="1"/>
    <row r="28592" s="59" customFormat="1" customHeight="1"/>
    <row r="28593" s="59" customFormat="1" customHeight="1"/>
    <row r="28594" s="59" customFormat="1" customHeight="1"/>
    <row r="28595" s="59" customFormat="1" customHeight="1"/>
    <row r="28596" s="59" customFormat="1" customHeight="1"/>
    <row r="28597" s="59" customFormat="1" customHeight="1"/>
    <row r="28598" s="59" customFormat="1" customHeight="1"/>
    <row r="28599" s="59" customFormat="1" customHeight="1"/>
    <row r="28600" s="59" customFormat="1" customHeight="1"/>
    <row r="28601" s="59" customFormat="1" customHeight="1"/>
    <row r="28602" s="59" customFormat="1" customHeight="1"/>
    <row r="28603" s="59" customFormat="1" customHeight="1"/>
    <row r="28604" s="59" customFormat="1" customHeight="1"/>
    <row r="28605" s="59" customFormat="1" customHeight="1"/>
    <row r="28606" s="59" customFormat="1" customHeight="1"/>
    <row r="28607" s="59" customFormat="1" customHeight="1"/>
    <row r="28608" s="59" customFormat="1" customHeight="1"/>
    <row r="28609" s="59" customFormat="1" customHeight="1"/>
    <row r="28610" s="59" customFormat="1" customHeight="1"/>
    <row r="28611" s="59" customFormat="1" customHeight="1"/>
    <row r="28612" s="59" customFormat="1" customHeight="1"/>
    <row r="28613" s="59" customFormat="1" customHeight="1"/>
    <row r="28614" s="59" customFormat="1" customHeight="1"/>
    <row r="28615" s="59" customFormat="1" customHeight="1"/>
    <row r="28616" s="59" customFormat="1" customHeight="1"/>
    <row r="28617" s="59" customFormat="1" customHeight="1"/>
    <row r="28618" s="59" customFormat="1" customHeight="1"/>
    <row r="28619" s="59" customFormat="1" customHeight="1"/>
    <row r="28620" s="59" customFormat="1" customHeight="1"/>
    <row r="28621" s="59" customFormat="1" customHeight="1"/>
    <row r="28622" s="59" customFormat="1" customHeight="1"/>
    <row r="28623" s="59" customFormat="1" customHeight="1"/>
    <row r="28624" s="59" customFormat="1" customHeight="1"/>
    <row r="28625" s="59" customFormat="1" customHeight="1"/>
    <row r="28626" s="59" customFormat="1" customHeight="1"/>
    <row r="28627" s="59" customFormat="1" customHeight="1"/>
    <row r="28628" s="59" customFormat="1" customHeight="1"/>
    <row r="28629" s="59" customFormat="1" customHeight="1"/>
    <row r="28630" s="59" customFormat="1" customHeight="1"/>
    <row r="28631" s="59" customFormat="1" customHeight="1"/>
    <row r="28632" s="59" customFormat="1" customHeight="1"/>
    <row r="28633" s="59" customFormat="1" customHeight="1"/>
    <row r="28634" s="59" customFormat="1" customHeight="1"/>
    <row r="28635" s="59" customFormat="1" customHeight="1"/>
    <row r="28636" s="59" customFormat="1" customHeight="1"/>
    <row r="28637" s="59" customFormat="1" customHeight="1"/>
    <row r="28638" s="59" customFormat="1" customHeight="1"/>
    <row r="28639" s="59" customFormat="1" customHeight="1"/>
    <row r="28640" s="59" customFormat="1" customHeight="1"/>
    <row r="28641" s="59" customFormat="1" customHeight="1"/>
    <row r="28642" s="59" customFormat="1" customHeight="1"/>
    <row r="28643" s="59" customFormat="1" customHeight="1"/>
    <row r="28644" s="59" customFormat="1" customHeight="1"/>
    <row r="28645" s="59" customFormat="1" customHeight="1"/>
    <row r="28646" s="59" customFormat="1" customHeight="1"/>
    <row r="28647" s="59" customFormat="1" customHeight="1"/>
    <row r="28648" s="59" customFormat="1" customHeight="1"/>
    <row r="28649" s="59" customFormat="1" customHeight="1"/>
    <row r="28650" s="59" customFormat="1" customHeight="1"/>
    <row r="28651" s="59" customFormat="1" customHeight="1"/>
    <row r="28652" s="59" customFormat="1" customHeight="1"/>
    <row r="28653" s="59" customFormat="1" customHeight="1"/>
    <row r="28654" s="59" customFormat="1" customHeight="1"/>
    <row r="28655" s="59" customFormat="1" customHeight="1"/>
    <row r="28656" s="59" customFormat="1" customHeight="1"/>
    <row r="28657" s="59" customFormat="1" customHeight="1"/>
    <row r="28658" s="59" customFormat="1" customHeight="1"/>
    <row r="28659" s="59" customFormat="1" customHeight="1"/>
    <row r="28660" s="59" customFormat="1" customHeight="1"/>
    <row r="28661" s="59" customFormat="1" customHeight="1"/>
    <row r="28662" s="59" customFormat="1" customHeight="1"/>
    <row r="28663" s="59" customFormat="1" customHeight="1"/>
    <row r="28664" s="59" customFormat="1" customHeight="1"/>
    <row r="28665" s="59" customFormat="1" customHeight="1"/>
    <row r="28666" s="59" customFormat="1" customHeight="1"/>
    <row r="28667" s="59" customFormat="1" customHeight="1"/>
    <row r="28668" s="59" customFormat="1" customHeight="1"/>
    <row r="28669" s="59" customFormat="1" customHeight="1"/>
    <row r="28670" s="59" customFormat="1" customHeight="1"/>
    <row r="28671" s="59" customFormat="1" customHeight="1"/>
    <row r="28672" s="59" customFormat="1" customHeight="1"/>
    <row r="28673" s="59" customFormat="1" customHeight="1"/>
    <row r="28674" s="59" customFormat="1" customHeight="1"/>
    <row r="28675" s="59" customFormat="1" customHeight="1"/>
    <row r="28676" s="59" customFormat="1" customHeight="1"/>
    <row r="28677" s="59" customFormat="1" customHeight="1"/>
    <row r="28678" s="59" customFormat="1" customHeight="1"/>
    <row r="28679" s="59" customFormat="1" customHeight="1"/>
    <row r="28680" s="59" customFormat="1" customHeight="1"/>
    <row r="28681" s="59" customFormat="1" customHeight="1"/>
    <row r="28682" s="59" customFormat="1" customHeight="1"/>
    <row r="28683" s="59" customFormat="1" customHeight="1"/>
    <row r="28684" s="59" customFormat="1" customHeight="1"/>
    <row r="28685" s="59" customFormat="1" customHeight="1"/>
    <row r="28686" s="59" customFormat="1" customHeight="1"/>
    <row r="28687" s="59" customFormat="1" customHeight="1"/>
    <row r="28688" s="59" customFormat="1" customHeight="1"/>
    <row r="28689" s="59" customFormat="1" customHeight="1"/>
    <row r="28690" s="59" customFormat="1" customHeight="1"/>
    <row r="28691" s="59" customFormat="1" customHeight="1"/>
    <row r="28692" s="59" customFormat="1" customHeight="1"/>
    <row r="28693" s="59" customFormat="1" customHeight="1"/>
    <row r="28694" s="59" customFormat="1" customHeight="1"/>
    <row r="28695" s="59" customFormat="1" customHeight="1"/>
    <row r="28696" s="59" customFormat="1" customHeight="1"/>
    <row r="28697" s="59" customFormat="1" customHeight="1"/>
    <row r="28698" s="59" customFormat="1" customHeight="1"/>
    <row r="28699" s="59" customFormat="1" customHeight="1"/>
    <row r="28700" s="59" customFormat="1" customHeight="1"/>
    <row r="28701" s="59" customFormat="1" customHeight="1"/>
    <row r="28702" s="59" customFormat="1" customHeight="1"/>
    <row r="28703" s="59" customFormat="1" customHeight="1"/>
    <row r="28704" s="59" customFormat="1" customHeight="1"/>
    <row r="28705" s="59" customFormat="1" customHeight="1"/>
    <row r="28706" s="59" customFormat="1" customHeight="1"/>
    <row r="28707" s="59" customFormat="1" customHeight="1"/>
    <row r="28708" s="59" customFormat="1" customHeight="1"/>
    <row r="28709" s="59" customFormat="1" customHeight="1"/>
    <row r="28710" s="59" customFormat="1" customHeight="1"/>
    <row r="28711" s="59" customFormat="1" customHeight="1"/>
    <row r="28712" s="59" customFormat="1" customHeight="1"/>
    <row r="28713" s="59" customFormat="1" customHeight="1"/>
    <row r="28714" s="59" customFormat="1" customHeight="1"/>
    <row r="28715" s="59" customFormat="1" customHeight="1"/>
    <row r="28716" s="59" customFormat="1" customHeight="1"/>
    <row r="28717" s="59" customFormat="1" customHeight="1"/>
    <row r="28718" s="59" customFormat="1" customHeight="1"/>
    <row r="28719" s="59" customFormat="1" customHeight="1"/>
    <row r="28720" s="59" customFormat="1" customHeight="1"/>
    <row r="28721" s="59" customFormat="1" customHeight="1"/>
    <row r="28722" s="59" customFormat="1" customHeight="1"/>
    <row r="28723" s="59" customFormat="1" customHeight="1"/>
    <row r="28724" s="59" customFormat="1" customHeight="1"/>
    <row r="28725" s="59" customFormat="1" customHeight="1"/>
    <row r="28726" s="59" customFormat="1" customHeight="1"/>
    <row r="28727" s="59" customFormat="1" customHeight="1"/>
    <row r="28728" s="59" customFormat="1" customHeight="1"/>
    <row r="28729" s="59" customFormat="1" customHeight="1"/>
    <row r="28730" s="59" customFormat="1" customHeight="1"/>
    <row r="28731" s="59" customFormat="1" customHeight="1"/>
    <row r="28732" s="59" customFormat="1" customHeight="1"/>
    <row r="28733" s="59" customFormat="1" customHeight="1"/>
    <row r="28734" s="59" customFormat="1" customHeight="1"/>
    <row r="28735" s="59" customFormat="1" customHeight="1"/>
    <row r="28736" s="59" customFormat="1" customHeight="1"/>
    <row r="28737" s="59" customFormat="1" customHeight="1"/>
    <row r="28738" s="59" customFormat="1" customHeight="1"/>
    <row r="28739" s="59" customFormat="1" customHeight="1"/>
    <row r="28740" s="59" customFormat="1" customHeight="1"/>
    <row r="28741" s="59" customFormat="1" customHeight="1"/>
    <row r="28742" s="59" customFormat="1" customHeight="1"/>
    <row r="28743" s="59" customFormat="1" customHeight="1"/>
    <row r="28744" s="59" customFormat="1" customHeight="1"/>
    <row r="28745" s="59" customFormat="1" customHeight="1"/>
    <row r="28746" s="59" customFormat="1" customHeight="1"/>
    <row r="28747" s="59" customFormat="1" customHeight="1"/>
    <row r="28748" s="59" customFormat="1" customHeight="1"/>
    <row r="28749" s="59" customFormat="1" customHeight="1"/>
    <row r="28750" s="59" customFormat="1" customHeight="1"/>
    <row r="28751" s="59" customFormat="1" customHeight="1"/>
    <row r="28752" s="59" customFormat="1" customHeight="1"/>
    <row r="28753" s="59" customFormat="1" customHeight="1"/>
    <row r="28754" s="59" customFormat="1" customHeight="1"/>
    <row r="28755" s="59" customFormat="1" customHeight="1"/>
    <row r="28756" s="59" customFormat="1" customHeight="1"/>
    <row r="28757" s="59" customFormat="1" customHeight="1"/>
    <row r="28758" s="59" customFormat="1" customHeight="1"/>
    <row r="28759" s="59" customFormat="1" customHeight="1"/>
    <row r="28760" s="59" customFormat="1" customHeight="1"/>
    <row r="28761" s="59" customFormat="1" customHeight="1"/>
    <row r="28762" s="59" customFormat="1" customHeight="1"/>
    <row r="28763" s="59" customFormat="1" customHeight="1"/>
    <row r="28764" s="59" customFormat="1" customHeight="1"/>
    <row r="28765" s="59" customFormat="1" customHeight="1"/>
    <row r="28766" s="59" customFormat="1" customHeight="1"/>
    <row r="28767" s="59" customFormat="1" customHeight="1"/>
    <row r="28768" s="59" customFormat="1" customHeight="1"/>
    <row r="28769" s="59" customFormat="1" customHeight="1"/>
    <row r="28770" s="59" customFormat="1" customHeight="1"/>
    <row r="28771" s="59" customFormat="1" customHeight="1"/>
    <row r="28772" s="59" customFormat="1" customHeight="1"/>
    <row r="28773" s="59" customFormat="1" customHeight="1"/>
    <row r="28774" s="59" customFormat="1" customHeight="1"/>
    <row r="28775" s="59" customFormat="1" customHeight="1"/>
    <row r="28776" s="59" customFormat="1" customHeight="1"/>
    <row r="28777" s="59" customFormat="1" customHeight="1"/>
    <row r="28778" s="59" customFormat="1" customHeight="1"/>
    <row r="28779" s="59" customFormat="1" customHeight="1"/>
    <row r="28780" s="59" customFormat="1" customHeight="1"/>
    <row r="28781" s="59" customFormat="1" customHeight="1"/>
    <row r="28782" s="59" customFormat="1" customHeight="1"/>
    <row r="28783" s="59" customFormat="1" customHeight="1"/>
    <row r="28784" s="59" customFormat="1" customHeight="1"/>
    <row r="28785" s="59" customFormat="1" customHeight="1"/>
    <row r="28786" s="59" customFormat="1" customHeight="1"/>
    <row r="28787" s="59" customFormat="1" customHeight="1"/>
    <row r="28788" s="59" customFormat="1" customHeight="1"/>
    <row r="28789" s="59" customFormat="1" customHeight="1"/>
    <row r="28790" s="59" customFormat="1" customHeight="1"/>
    <row r="28791" s="59" customFormat="1" customHeight="1"/>
    <row r="28792" s="59" customFormat="1" customHeight="1"/>
    <row r="28793" s="59" customFormat="1" customHeight="1"/>
    <row r="28794" s="59" customFormat="1" customHeight="1"/>
    <row r="28795" s="59" customFormat="1" customHeight="1"/>
    <row r="28796" s="59" customFormat="1" customHeight="1"/>
    <row r="28797" s="59" customFormat="1" customHeight="1"/>
    <row r="28798" s="59" customFormat="1" customHeight="1"/>
    <row r="28799" s="59" customFormat="1" customHeight="1"/>
    <row r="28800" s="59" customFormat="1" customHeight="1"/>
    <row r="28801" s="59" customFormat="1" customHeight="1"/>
    <row r="28802" s="59" customFormat="1" customHeight="1"/>
    <row r="28803" s="59" customFormat="1" customHeight="1"/>
    <row r="28804" s="59" customFormat="1" customHeight="1"/>
    <row r="28805" s="59" customFormat="1" customHeight="1"/>
    <row r="28806" s="59" customFormat="1" customHeight="1"/>
    <row r="28807" s="59" customFormat="1" customHeight="1"/>
    <row r="28808" s="59" customFormat="1" customHeight="1"/>
    <row r="28809" s="59" customFormat="1" customHeight="1"/>
    <row r="28810" s="59" customFormat="1" customHeight="1"/>
    <row r="28811" s="59" customFormat="1" customHeight="1"/>
    <row r="28812" s="59" customFormat="1" customHeight="1"/>
    <row r="28813" s="59" customFormat="1" customHeight="1"/>
    <row r="28814" s="59" customFormat="1" customHeight="1"/>
    <row r="28815" s="59" customFormat="1" customHeight="1"/>
    <row r="28816" s="59" customFormat="1" customHeight="1"/>
    <row r="28817" s="59" customFormat="1" customHeight="1"/>
    <row r="28818" s="59" customFormat="1" customHeight="1"/>
    <row r="28819" s="59" customFormat="1" customHeight="1"/>
    <row r="28820" s="59" customFormat="1" customHeight="1"/>
    <row r="28821" s="59" customFormat="1" customHeight="1"/>
    <row r="28822" s="59" customFormat="1" customHeight="1"/>
    <row r="28823" s="59" customFormat="1" customHeight="1"/>
    <row r="28824" s="59" customFormat="1" customHeight="1"/>
    <row r="28825" s="59" customFormat="1" customHeight="1"/>
    <row r="28826" s="59" customFormat="1" customHeight="1"/>
    <row r="28827" s="59" customFormat="1" customHeight="1"/>
    <row r="28828" s="59" customFormat="1" customHeight="1"/>
    <row r="28829" s="59" customFormat="1" customHeight="1"/>
    <row r="28830" s="59" customFormat="1" customHeight="1"/>
    <row r="28831" s="59" customFormat="1" customHeight="1"/>
    <row r="28832" s="59" customFormat="1" customHeight="1"/>
    <row r="28833" s="59" customFormat="1" customHeight="1"/>
    <row r="28834" s="59" customFormat="1" customHeight="1"/>
    <row r="28835" s="59" customFormat="1" customHeight="1"/>
    <row r="28836" s="59" customFormat="1" customHeight="1"/>
    <row r="28837" s="59" customFormat="1" customHeight="1"/>
    <row r="28838" s="59" customFormat="1" customHeight="1"/>
    <row r="28839" s="59" customFormat="1" customHeight="1"/>
    <row r="28840" s="59" customFormat="1" customHeight="1"/>
    <row r="28841" s="59" customFormat="1" customHeight="1"/>
    <row r="28842" s="59" customFormat="1" customHeight="1"/>
    <row r="28843" s="59" customFormat="1" customHeight="1"/>
    <row r="28844" s="59" customFormat="1" customHeight="1"/>
    <row r="28845" s="59" customFormat="1" customHeight="1"/>
    <row r="28846" s="59" customFormat="1" customHeight="1"/>
    <row r="28847" s="59" customFormat="1" customHeight="1"/>
    <row r="28848" s="59" customFormat="1" customHeight="1"/>
    <row r="28849" s="59" customFormat="1" customHeight="1"/>
    <row r="28850" s="59" customFormat="1" customHeight="1"/>
    <row r="28851" s="59" customFormat="1" customHeight="1"/>
    <row r="28852" s="59" customFormat="1" customHeight="1"/>
    <row r="28853" s="59" customFormat="1" customHeight="1"/>
    <row r="28854" s="59" customFormat="1" customHeight="1"/>
    <row r="28855" s="59" customFormat="1" customHeight="1"/>
    <row r="28856" s="59" customFormat="1" customHeight="1"/>
    <row r="28857" s="59" customFormat="1" customHeight="1"/>
    <row r="28858" s="59" customFormat="1" customHeight="1"/>
    <row r="28859" s="59" customFormat="1" customHeight="1"/>
    <row r="28860" s="59" customFormat="1" customHeight="1"/>
    <row r="28861" s="59" customFormat="1" customHeight="1"/>
    <row r="28862" s="59" customFormat="1" customHeight="1"/>
    <row r="28863" s="59" customFormat="1" customHeight="1"/>
    <row r="28864" s="59" customFormat="1" customHeight="1"/>
    <row r="28865" s="59" customFormat="1" customHeight="1"/>
    <row r="28866" s="59" customFormat="1" customHeight="1"/>
    <row r="28867" s="59" customFormat="1" customHeight="1"/>
    <row r="28868" s="59" customFormat="1" customHeight="1"/>
    <row r="28869" s="59" customFormat="1" customHeight="1"/>
    <row r="28870" s="59" customFormat="1" customHeight="1"/>
    <row r="28871" s="59" customFormat="1" customHeight="1"/>
    <row r="28872" s="59" customFormat="1" customHeight="1"/>
    <row r="28873" s="59" customFormat="1" customHeight="1"/>
    <row r="28874" s="59" customFormat="1" customHeight="1"/>
    <row r="28875" s="59" customFormat="1" customHeight="1"/>
    <row r="28876" s="59" customFormat="1" customHeight="1"/>
    <row r="28877" s="59" customFormat="1" customHeight="1"/>
    <row r="28878" s="59" customFormat="1" customHeight="1"/>
    <row r="28879" s="59" customFormat="1" customHeight="1"/>
    <row r="28880" s="59" customFormat="1" customHeight="1"/>
    <row r="28881" s="59" customFormat="1" customHeight="1"/>
    <row r="28882" s="59" customFormat="1" customHeight="1"/>
    <row r="28883" s="59" customFormat="1" customHeight="1"/>
    <row r="28884" s="59" customFormat="1" customHeight="1"/>
    <row r="28885" s="59" customFormat="1" customHeight="1"/>
    <row r="28886" s="59" customFormat="1" customHeight="1"/>
    <row r="28887" s="59" customFormat="1" customHeight="1"/>
    <row r="28888" s="59" customFormat="1" customHeight="1"/>
    <row r="28889" s="59" customFormat="1" customHeight="1"/>
    <row r="28890" s="59" customFormat="1" customHeight="1"/>
    <row r="28891" s="59" customFormat="1" customHeight="1"/>
    <row r="28892" s="59" customFormat="1" customHeight="1"/>
    <row r="28893" s="59" customFormat="1" customHeight="1"/>
    <row r="28894" s="59" customFormat="1" customHeight="1"/>
    <row r="28895" s="59" customFormat="1" customHeight="1"/>
    <row r="28896" s="59" customFormat="1" customHeight="1"/>
    <row r="28897" s="59" customFormat="1" customHeight="1"/>
    <row r="28898" s="59" customFormat="1" customHeight="1"/>
    <row r="28899" s="59" customFormat="1" customHeight="1"/>
    <row r="28900" s="59" customFormat="1" customHeight="1"/>
    <row r="28901" s="59" customFormat="1" customHeight="1"/>
    <row r="28902" s="59" customFormat="1" customHeight="1"/>
    <row r="28903" s="59" customFormat="1" customHeight="1"/>
    <row r="28904" s="59" customFormat="1" customHeight="1"/>
    <row r="28905" s="59" customFormat="1" customHeight="1"/>
    <row r="28906" s="59" customFormat="1" customHeight="1"/>
    <row r="28907" s="59" customFormat="1" customHeight="1"/>
    <row r="28908" s="59" customFormat="1" customHeight="1"/>
    <row r="28909" s="59" customFormat="1" customHeight="1"/>
    <row r="28910" s="59" customFormat="1" customHeight="1"/>
    <row r="28911" s="59" customFormat="1" customHeight="1"/>
    <row r="28912" s="59" customFormat="1" customHeight="1"/>
    <row r="28913" s="59" customFormat="1" customHeight="1"/>
    <row r="28914" s="59" customFormat="1" customHeight="1"/>
    <row r="28915" s="59" customFormat="1" customHeight="1"/>
    <row r="28916" s="59" customFormat="1" customHeight="1"/>
    <row r="28917" s="59" customFormat="1" customHeight="1"/>
    <row r="28918" s="59" customFormat="1" customHeight="1"/>
    <row r="28919" s="59" customFormat="1" customHeight="1"/>
    <row r="28920" s="59" customFormat="1" customHeight="1"/>
    <row r="28921" s="59" customFormat="1" customHeight="1"/>
    <row r="28922" s="59" customFormat="1" customHeight="1"/>
    <row r="28923" s="59" customFormat="1" customHeight="1"/>
    <row r="28924" s="59" customFormat="1" customHeight="1"/>
    <row r="28925" s="59" customFormat="1" customHeight="1"/>
    <row r="28926" s="59" customFormat="1" customHeight="1"/>
    <row r="28927" s="59" customFormat="1" customHeight="1"/>
    <row r="28928" s="59" customFormat="1" customHeight="1"/>
    <row r="28929" s="59" customFormat="1" customHeight="1"/>
    <row r="28930" s="59" customFormat="1" customHeight="1"/>
    <row r="28931" s="59" customFormat="1" customHeight="1"/>
    <row r="28932" s="59" customFormat="1" customHeight="1"/>
    <row r="28933" s="59" customFormat="1" customHeight="1"/>
    <row r="28934" s="59" customFormat="1" customHeight="1"/>
    <row r="28935" s="59" customFormat="1" customHeight="1"/>
    <row r="28936" s="59" customFormat="1" customHeight="1"/>
    <row r="28937" s="59" customFormat="1" customHeight="1"/>
    <row r="28938" s="59" customFormat="1" customHeight="1"/>
    <row r="28939" s="59" customFormat="1" customHeight="1"/>
    <row r="28940" s="59" customFormat="1" customHeight="1"/>
    <row r="28941" s="59" customFormat="1" customHeight="1"/>
    <row r="28942" s="59" customFormat="1" customHeight="1"/>
    <row r="28943" s="59" customFormat="1" customHeight="1"/>
    <row r="28944" s="59" customFormat="1" customHeight="1"/>
    <row r="28945" s="59" customFormat="1" customHeight="1"/>
    <row r="28946" s="59" customFormat="1" customHeight="1"/>
    <row r="28947" s="59" customFormat="1" customHeight="1"/>
    <row r="28948" s="59" customFormat="1" customHeight="1"/>
    <row r="28949" s="59" customFormat="1" customHeight="1"/>
    <row r="28950" s="59" customFormat="1" customHeight="1"/>
    <row r="28951" s="59" customFormat="1" customHeight="1"/>
    <row r="28952" s="59" customFormat="1" customHeight="1"/>
    <row r="28953" s="59" customFormat="1" customHeight="1"/>
    <row r="28954" s="59" customFormat="1" customHeight="1"/>
    <row r="28955" s="59" customFormat="1" customHeight="1"/>
    <row r="28956" s="59" customFormat="1" customHeight="1"/>
    <row r="28957" s="59" customFormat="1" customHeight="1"/>
    <row r="28958" s="59" customFormat="1" customHeight="1"/>
    <row r="28959" s="59" customFormat="1" customHeight="1"/>
    <row r="28960" s="59" customFormat="1" customHeight="1"/>
    <row r="28961" s="59" customFormat="1" customHeight="1"/>
    <row r="28962" s="59" customFormat="1" customHeight="1"/>
    <row r="28963" s="59" customFormat="1" customHeight="1"/>
    <row r="28964" s="59" customFormat="1" customHeight="1"/>
    <row r="28965" s="59" customFormat="1" customHeight="1"/>
    <row r="28966" s="59" customFormat="1" customHeight="1"/>
    <row r="28967" s="59" customFormat="1" customHeight="1"/>
    <row r="28968" s="59" customFormat="1" customHeight="1"/>
    <row r="28969" s="59" customFormat="1" customHeight="1"/>
    <row r="28970" s="59" customFormat="1" customHeight="1"/>
    <row r="28971" s="59" customFormat="1" customHeight="1"/>
    <row r="28972" s="59" customFormat="1" customHeight="1"/>
    <row r="28973" s="59" customFormat="1" customHeight="1"/>
    <row r="28974" s="59" customFormat="1" customHeight="1"/>
    <row r="28975" s="59" customFormat="1" customHeight="1"/>
    <row r="28976" s="59" customFormat="1" customHeight="1"/>
    <row r="28977" s="59" customFormat="1" customHeight="1"/>
    <row r="28978" s="59" customFormat="1" customHeight="1"/>
    <row r="28979" s="59" customFormat="1" customHeight="1"/>
    <row r="28980" s="59" customFormat="1" customHeight="1"/>
    <row r="28981" s="59" customFormat="1" customHeight="1"/>
    <row r="28982" s="59" customFormat="1" customHeight="1"/>
    <row r="28983" s="59" customFormat="1" customHeight="1"/>
    <row r="28984" s="59" customFormat="1" customHeight="1"/>
    <row r="28985" s="59" customFormat="1" customHeight="1"/>
    <row r="28986" s="59" customFormat="1" customHeight="1"/>
    <row r="28987" s="59" customFormat="1" customHeight="1"/>
    <row r="28988" s="59" customFormat="1" customHeight="1"/>
    <row r="28989" s="59" customFormat="1" customHeight="1"/>
    <row r="28990" s="59" customFormat="1" customHeight="1"/>
    <row r="28991" s="59" customFormat="1" customHeight="1"/>
    <row r="28992" s="59" customFormat="1" customHeight="1"/>
    <row r="28993" s="59" customFormat="1" customHeight="1"/>
    <row r="28994" s="59" customFormat="1" customHeight="1"/>
    <row r="28995" s="59" customFormat="1" customHeight="1"/>
    <row r="28996" s="59" customFormat="1" customHeight="1"/>
    <row r="28997" s="59" customFormat="1" customHeight="1"/>
    <row r="28998" s="59" customFormat="1" customHeight="1"/>
    <row r="28999" s="59" customFormat="1" customHeight="1"/>
    <row r="29000" s="59" customFormat="1" customHeight="1"/>
    <row r="29001" s="59" customFormat="1" customHeight="1"/>
    <row r="29002" s="59" customFormat="1" customHeight="1"/>
    <row r="29003" s="59" customFormat="1" customHeight="1"/>
    <row r="29004" s="59" customFormat="1" customHeight="1"/>
    <row r="29005" s="59" customFormat="1" customHeight="1"/>
    <row r="29006" s="59" customFormat="1" customHeight="1"/>
    <row r="29007" s="59" customFormat="1" customHeight="1"/>
    <row r="29008" s="59" customFormat="1" customHeight="1"/>
    <row r="29009" s="59" customFormat="1" customHeight="1"/>
    <row r="29010" s="59" customFormat="1" customHeight="1"/>
    <row r="29011" s="59" customFormat="1" customHeight="1"/>
    <row r="29012" s="59" customFormat="1" customHeight="1"/>
    <row r="29013" s="59" customFormat="1" customHeight="1"/>
    <row r="29014" s="59" customFormat="1" customHeight="1"/>
    <row r="29015" s="59" customFormat="1" customHeight="1"/>
    <row r="29016" s="59" customFormat="1" customHeight="1"/>
    <row r="29017" s="59" customFormat="1" customHeight="1"/>
    <row r="29018" s="59" customFormat="1" customHeight="1"/>
    <row r="29019" s="59" customFormat="1" customHeight="1"/>
    <row r="29020" s="59" customFormat="1" customHeight="1"/>
    <row r="29021" s="59" customFormat="1" customHeight="1"/>
    <row r="29022" s="59" customFormat="1" customHeight="1"/>
    <row r="29023" s="59" customFormat="1" customHeight="1"/>
    <row r="29024" s="59" customFormat="1" customHeight="1"/>
    <row r="29025" s="59" customFormat="1" customHeight="1"/>
    <row r="29026" s="59" customFormat="1" customHeight="1"/>
    <row r="29027" s="59" customFormat="1" customHeight="1"/>
    <row r="29028" s="59" customFormat="1" customHeight="1"/>
    <row r="29029" s="59" customFormat="1" customHeight="1"/>
    <row r="29030" s="59" customFormat="1" customHeight="1"/>
    <row r="29031" s="59" customFormat="1" customHeight="1"/>
    <row r="29032" s="59" customFormat="1" customHeight="1"/>
    <row r="29033" s="59" customFormat="1" customHeight="1"/>
    <row r="29034" s="59" customFormat="1" customHeight="1"/>
    <row r="29035" s="59" customFormat="1" customHeight="1"/>
    <row r="29036" s="59" customFormat="1" customHeight="1"/>
    <row r="29037" s="59" customFormat="1" customHeight="1"/>
    <row r="29038" s="59" customFormat="1" customHeight="1"/>
    <row r="29039" s="59" customFormat="1" customHeight="1"/>
    <row r="29040" s="59" customFormat="1" customHeight="1"/>
    <row r="29041" s="59" customFormat="1" customHeight="1"/>
    <row r="29042" s="59" customFormat="1" customHeight="1"/>
    <row r="29043" s="59" customFormat="1" customHeight="1"/>
    <row r="29044" s="59" customFormat="1" customHeight="1"/>
    <row r="29045" s="59" customFormat="1" customHeight="1"/>
    <row r="29046" s="59" customFormat="1" customHeight="1"/>
    <row r="29047" s="59" customFormat="1" customHeight="1"/>
    <row r="29048" s="59" customFormat="1" customHeight="1"/>
    <row r="29049" s="59" customFormat="1" customHeight="1"/>
    <row r="29050" s="59" customFormat="1" customHeight="1"/>
    <row r="29051" s="59" customFormat="1" customHeight="1"/>
    <row r="29052" s="59" customFormat="1" customHeight="1"/>
    <row r="29053" s="59" customFormat="1" customHeight="1"/>
    <row r="29054" s="59" customFormat="1" customHeight="1"/>
    <row r="29055" s="59" customFormat="1" customHeight="1"/>
    <row r="29056" s="59" customFormat="1" customHeight="1"/>
    <row r="29057" s="59" customFormat="1" customHeight="1"/>
    <row r="29058" s="59" customFormat="1" customHeight="1"/>
    <row r="29059" s="59" customFormat="1" customHeight="1"/>
    <row r="29060" s="59" customFormat="1" customHeight="1"/>
    <row r="29061" s="59" customFormat="1" customHeight="1"/>
    <row r="29062" s="59" customFormat="1" customHeight="1"/>
    <row r="29063" s="59" customFormat="1" customHeight="1"/>
    <row r="29064" s="59" customFormat="1" customHeight="1"/>
    <row r="29065" s="59" customFormat="1" customHeight="1"/>
    <row r="29066" s="59" customFormat="1" customHeight="1"/>
    <row r="29067" s="59" customFormat="1" customHeight="1"/>
    <row r="29068" s="59" customFormat="1" customHeight="1"/>
    <row r="29069" s="59" customFormat="1" customHeight="1"/>
    <row r="29070" s="59" customFormat="1" customHeight="1"/>
    <row r="29071" s="59" customFormat="1" customHeight="1"/>
    <row r="29072" s="59" customFormat="1" customHeight="1"/>
    <row r="29073" s="59" customFormat="1" customHeight="1"/>
    <row r="29074" s="59" customFormat="1" customHeight="1"/>
    <row r="29075" s="59" customFormat="1" customHeight="1"/>
    <row r="29076" s="59" customFormat="1" customHeight="1"/>
    <row r="29077" s="59" customFormat="1" customHeight="1"/>
    <row r="29078" s="59" customFormat="1" customHeight="1"/>
    <row r="29079" s="59" customFormat="1" customHeight="1"/>
    <row r="29080" s="59" customFormat="1" customHeight="1"/>
    <row r="29081" s="59" customFormat="1" customHeight="1"/>
    <row r="29082" s="59" customFormat="1" customHeight="1"/>
    <row r="29083" s="59" customFormat="1" customHeight="1"/>
    <row r="29084" s="59" customFormat="1" customHeight="1"/>
    <row r="29085" s="59" customFormat="1" customHeight="1"/>
    <row r="29086" s="59" customFormat="1" customHeight="1"/>
    <row r="29087" s="59" customFormat="1" customHeight="1"/>
    <row r="29088" s="59" customFormat="1" customHeight="1"/>
    <row r="29089" s="59" customFormat="1" customHeight="1"/>
    <row r="29090" s="59" customFormat="1" customHeight="1"/>
    <row r="29091" s="59" customFormat="1" customHeight="1"/>
    <row r="29092" s="59" customFormat="1" customHeight="1"/>
    <row r="29093" s="59" customFormat="1" customHeight="1"/>
    <row r="29094" s="59" customFormat="1" customHeight="1"/>
    <row r="29095" s="59" customFormat="1" customHeight="1"/>
    <row r="29096" s="59" customFormat="1" customHeight="1"/>
    <row r="29097" s="59" customFormat="1" customHeight="1"/>
    <row r="29098" s="59" customFormat="1" customHeight="1"/>
    <row r="29099" s="59" customFormat="1" customHeight="1"/>
    <row r="29100" s="59" customFormat="1" customHeight="1"/>
    <row r="29101" s="59" customFormat="1" customHeight="1"/>
    <row r="29102" s="59" customFormat="1" customHeight="1"/>
    <row r="29103" s="59" customFormat="1" customHeight="1"/>
    <row r="29104" s="59" customFormat="1" customHeight="1"/>
    <row r="29105" s="59" customFormat="1" customHeight="1"/>
    <row r="29106" s="59" customFormat="1" customHeight="1"/>
    <row r="29107" s="59" customFormat="1" customHeight="1"/>
    <row r="29108" s="59" customFormat="1" customHeight="1"/>
    <row r="29109" s="59" customFormat="1" customHeight="1"/>
    <row r="29110" s="59" customFormat="1" customHeight="1"/>
    <row r="29111" s="59" customFormat="1" customHeight="1"/>
    <row r="29112" s="59" customFormat="1" customHeight="1"/>
    <row r="29113" s="59" customFormat="1" customHeight="1"/>
    <row r="29114" s="59" customFormat="1" customHeight="1"/>
    <row r="29115" s="59" customFormat="1" customHeight="1"/>
    <row r="29116" s="59" customFormat="1" customHeight="1"/>
    <row r="29117" s="59" customFormat="1" customHeight="1"/>
    <row r="29118" s="59" customFormat="1" customHeight="1"/>
    <row r="29119" s="59" customFormat="1" customHeight="1"/>
    <row r="29120" s="59" customFormat="1" customHeight="1"/>
    <row r="29121" s="59" customFormat="1" customHeight="1"/>
    <row r="29122" s="59" customFormat="1" customHeight="1"/>
    <row r="29123" s="59" customFormat="1" customHeight="1"/>
    <row r="29124" s="59" customFormat="1" customHeight="1"/>
    <row r="29125" s="59" customFormat="1" customHeight="1"/>
    <row r="29126" s="59" customFormat="1" customHeight="1"/>
    <row r="29127" s="59" customFormat="1" customHeight="1"/>
    <row r="29128" s="59" customFormat="1" customHeight="1"/>
    <row r="29129" s="59" customFormat="1" customHeight="1"/>
    <row r="29130" s="59" customFormat="1" customHeight="1"/>
    <row r="29131" s="59" customFormat="1" customHeight="1"/>
    <row r="29132" s="59" customFormat="1" customHeight="1"/>
    <row r="29133" s="59" customFormat="1" customHeight="1"/>
    <row r="29134" s="59" customFormat="1" customHeight="1"/>
    <row r="29135" s="59" customFormat="1" customHeight="1"/>
    <row r="29136" s="59" customFormat="1" customHeight="1"/>
    <row r="29137" s="59" customFormat="1" customHeight="1"/>
    <row r="29138" s="59" customFormat="1" customHeight="1"/>
    <row r="29139" s="59" customFormat="1" customHeight="1"/>
    <row r="29140" s="59" customFormat="1" customHeight="1"/>
    <row r="29141" s="59" customFormat="1" customHeight="1"/>
    <row r="29142" s="59" customFormat="1" customHeight="1"/>
    <row r="29143" s="59" customFormat="1" customHeight="1"/>
    <row r="29144" s="59" customFormat="1" customHeight="1"/>
    <row r="29145" s="59" customFormat="1" customHeight="1"/>
    <row r="29146" s="59" customFormat="1" customHeight="1"/>
    <row r="29147" s="59" customFormat="1" customHeight="1"/>
    <row r="29148" s="59" customFormat="1" customHeight="1"/>
    <row r="29149" s="59" customFormat="1" customHeight="1"/>
    <row r="29150" s="59" customFormat="1" customHeight="1"/>
    <row r="29151" s="59" customFormat="1" customHeight="1"/>
    <row r="29152" s="59" customFormat="1" customHeight="1"/>
    <row r="29153" s="59" customFormat="1" customHeight="1"/>
    <row r="29154" s="59" customFormat="1" customHeight="1"/>
    <row r="29155" s="59" customFormat="1" customHeight="1"/>
    <row r="29156" s="59" customFormat="1" customHeight="1"/>
    <row r="29157" s="59" customFormat="1" customHeight="1"/>
    <row r="29158" s="59" customFormat="1" customHeight="1"/>
    <row r="29159" s="59" customFormat="1" customHeight="1"/>
    <row r="29160" s="59" customFormat="1" customHeight="1"/>
    <row r="29161" s="59" customFormat="1" customHeight="1"/>
    <row r="29162" s="59" customFormat="1" customHeight="1"/>
    <row r="29163" s="59" customFormat="1" customHeight="1"/>
    <row r="29164" s="59" customFormat="1" customHeight="1"/>
    <row r="29165" s="59" customFormat="1" customHeight="1"/>
    <row r="29166" s="59" customFormat="1" customHeight="1"/>
    <row r="29167" s="59" customFormat="1" customHeight="1"/>
    <row r="29168" s="59" customFormat="1" customHeight="1"/>
    <row r="29169" s="59" customFormat="1" customHeight="1"/>
    <row r="29170" s="59" customFormat="1" customHeight="1"/>
    <row r="29171" s="59" customFormat="1" customHeight="1"/>
    <row r="29172" s="59" customFormat="1" customHeight="1"/>
    <row r="29173" s="59" customFormat="1" customHeight="1"/>
    <row r="29174" s="59" customFormat="1" customHeight="1"/>
    <row r="29175" s="59" customFormat="1" customHeight="1"/>
    <row r="29176" s="59" customFormat="1" customHeight="1"/>
    <row r="29177" s="59" customFormat="1" customHeight="1"/>
    <row r="29178" s="59" customFormat="1" customHeight="1"/>
    <row r="29179" s="59" customFormat="1" customHeight="1"/>
    <row r="29180" s="59" customFormat="1" customHeight="1"/>
    <row r="29181" s="59" customFormat="1" customHeight="1"/>
    <row r="29182" s="59" customFormat="1" customHeight="1"/>
    <row r="29183" s="59" customFormat="1" customHeight="1"/>
    <row r="29184" s="59" customFormat="1" customHeight="1"/>
    <row r="29185" s="59" customFormat="1" customHeight="1"/>
    <row r="29186" s="59" customFormat="1" customHeight="1"/>
    <row r="29187" s="59" customFormat="1" customHeight="1"/>
    <row r="29188" s="59" customFormat="1" customHeight="1"/>
    <row r="29189" s="59" customFormat="1" customHeight="1"/>
    <row r="29190" s="59" customFormat="1" customHeight="1"/>
    <row r="29191" s="59" customFormat="1" customHeight="1"/>
    <row r="29192" s="59" customFormat="1" customHeight="1"/>
    <row r="29193" s="59" customFormat="1" customHeight="1"/>
    <row r="29194" s="59" customFormat="1" customHeight="1"/>
    <row r="29195" s="59" customFormat="1" customHeight="1"/>
    <row r="29196" s="59" customFormat="1" customHeight="1"/>
    <row r="29197" s="59" customFormat="1" customHeight="1"/>
    <row r="29198" s="59" customFormat="1" customHeight="1"/>
    <row r="29199" s="59" customFormat="1" customHeight="1"/>
    <row r="29200" s="59" customFormat="1" customHeight="1"/>
    <row r="29201" s="59" customFormat="1" customHeight="1"/>
    <row r="29202" s="59" customFormat="1" customHeight="1"/>
    <row r="29203" s="59" customFormat="1" customHeight="1"/>
    <row r="29204" s="59" customFormat="1" customHeight="1"/>
    <row r="29205" s="59" customFormat="1" customHeight="1"/>
    <row r="29206" s="59" customFormat="1" customHeight="1"/>
    <row r="29207" s="59" customFormat="1" customHeight="1"/>
    <row r="29208" s="59" customFormat="1" customHeight="1"/>
    <row r="29209" s="59" customFormat="1" customHeight="1"/>
    <row r="29210" s="59" customFormat="1" customHeight="1"/>
    <row r="29211" s="59" customFormat="1" customHeight="1"/>
    <row r="29212" s="59" customFormat="1" customHeight="1"/>
    <row r="29213" s="59" customFormat="1" customHeight="1"/>
    <row r="29214" s="59" customFormat="1" customHeight="1"/>
    <row r="29215" s="59" customFormat="1" customHeight="1"/>
    <row r="29216" s="59" customFormat="1" customHeight="1"/>
    <row r="29217" s="59" customFormat="1" customHeight="1"/>
    <row r="29218" s="59" customFormat="1" customHeight="1"/>
    <row r="29219" s="59" customFormat="1" customHeight="1"/>
    <row r="29220" s="59" customFormat="1" customHeight="1"/>
    <row r="29221" s="59" customFormat="1" customHeight="1"/>
    <row r="29222" s="59" customFormat="1" customHeight="1"/>
    <row r="29223" s="59" customFormat="1" customHeight="1"/>
    <row r="29224" s="59" customFormat="1" customHeight="1"/>
    <row r="29225" s="59" customFormat="1" customHeight="1"/>
    <row r="29226" s="59" customFormat="1" customHeight="1"/>
    <row r="29227" s="59" customFormat="1" customHeight="1"/>
    <row r="29228" s="59" customFormat="1" customHeight="1"/>
    <row r="29229" s="59" customFormat="1" customHeight="1"/>
    <row r="29230" s="59" customFormat="1" customHeight="1"/>
    <row r="29231" s="59" customFormat="1" customHeight="1"/>
    <row r="29232" s="59" customFormat="1" customHeight="1"/>
    <row r="29233" s="59" customFormat="1" customHeight="1"/>
    <row r="29234" s="59" customFormat="1" customHeight="1"/>
    <row r="29235" s="59" customFormat="1" customHeight="1"/>
    <row r="29236" s="59" customFormat="1" customHeight="1"/>
    <row r="29237" s="59" customFormat="1" customHeight="1"/>
    <row r="29238" s="59" customFormat="1" customHeight="1"/>
    <row r="29239" s="59" customFormat="1" customHeight="1"/>
    <row r="29240" s="59" customFormat="1" customHeight="1"/>
    <row r="29241" s="59" customFormat="1" customHeight="1"/>
    <row r="29242" s="59" customFormat="1" customHeight="1"/>
    <row r="29243" s="59" customFormat="1" customHeight="1"/>
    <row r="29244" s="59" customFormat="1" customHeight="1"/>
    <row r="29245" s="59" customFormat="1" customHeight="1"/>
    <row r="29246" s="59" customFormat="1" customHeight="1"/>
    <row r="29247" s="59" customFormat="1" customHeight="1"/>
    <row r="29248" s="59" customFormat="1" customHeight="1"/>
    <row r="29249" s="59" customFormat="1" customHeight="1"/>
    <row r="29250" s="59" customFormat="1" customHeight="1"/>
    <row r="29251" s="59" customFormat="1" customHeight="1"/>
    <row r="29252" s="59" customFormat="1" customHeight="1"/>
    <row r="29253" s="59" customFormat="1" customHeight="1"/>
    <row r="29254" s="59" customFormat="1" customHeight="1"/>
    <row r="29255" s="59" customFormat="1" customHeight="1"/>
    <row r="29256" s="59" customFormat="1" customHeight="1"/>
    <row r="29257" s="59" customFormat="1" customHeight="1"/>
    <row r="29258" s="59" customFormat="1" customHeight="1"/>
    <row r="29259" s="59" customFormat="1" customHeight="1"/>
    <row r="29260" s="59" customFormat="1" customHeight="1"/>
    <row r="29261" s="59" customFormat="1" customHeight="1"/>
    <row r="29262" s="59" customFormat="1" customHeight="1"/>
    <row r="29263" s="59" customFormat="1" customHeight="1"/>
    <row r="29264" s="59" customFormat="1" customHeight="1"/>
    <row r="29265" s="59" customFormat="1" customHeight="1"/>
    <row r="29266" s="59" customFormat="1" customHeight="1"/>
    <row r="29267" s="59" customFormat="1" customHeight="1"/>
    <row r="29268" s="59" customFormat="1" customHeight="1"/>
    <row r="29269" s="59" customFormat="1" customHeight="1"/>
    <row r="29270" s="59" customFormat="1" customHeight="1"/>
    <row r="29271" s="59" customFormat="1" customHeight="1"/>
    <row r="29272" s="59" customFormat="1" customHeight="1"/>
    <row r="29273" s="59" customFormat="1" customHeight="1"/>
    <row r="29274" s="59" customFormat="1" customHeight="1"/>
    <row r="29275" s="59" customFormat="1" customHeight="1"/>
    <row r="29276" s="59" customFormat="1" customHeight="1"/>
    <row r="29277" s="59" customFormat="1" customHeight="1"/>
    <row r="29278" s="59" customFormat="1" customHeight="1"/>
    <row r="29279" s="59" customFormat="1" customHeight="1"/>
    <row r="29280" s="59" customFormat="1" customHeight="1"/>
    <row r="29281" s="59" customFormat="1" customHeight="1"/>
    <row r="29282" s="59" customFormat="1" customHeight="1"/>
    <row r="29283" s="59" customFormat="1" customHeight="1"/>
    <row r="29284" s="59" customFormat="1" customHeight="1"/>
    <row r="29285" s="59" customFormat="1" customHeight="1"/>
    <row r="29286" s="59" customFormat="1" customHeight="1"/>
    <row r="29287" s="59" customFormat="1" customHeight="1"/>
    <row r="29288" s="59" customFormat="1" customHeight="1"/>
    <row r="29289" s="59" customFormat="1" customHeight="1"/>
    <row r="29290" s="59" customFormat="1" customHeight="1"/>
    <row r="29291" s="59" customFormat="1" customHeight="1"/>
    <row r="29292" s="59" customFormat="1" customHeight="1"/>
    <row r="29293" s="59" customFormat="1" customHeight="1"/>
    <row r="29294" s="59" customFormat="1" customHeight="1"/>
    <row r="29295" s="59" customFormat="1" customHeight="1"/>
    <row r="29296" s="59" customFormat="1" customHeight="1"/>
    <row r="29297" s="59" customFormat="1" customHeight="1"/>
    <row r="29298" s="59" customFormat="1" customHeight="1"/>
    <row r="29299" s="59" customFormat="1" customHeight="1"/>
    <row r="29300" s="59" customFormat="1" customHeight="1"/>
    <row r="29301" s="59" customFormat="1" customHeight="1"/>
    <row r="29302" s="59" customFormat="1" customHeight="1"/>
    <row r="29303" s="59" customFormat="1" customHeight="1"/>
    <row r="29304" s="59" customFormat="1" customHeight="1"/>
    <row r="29305" s="59" customFormat="1" customHeight="1"/>
    <row r="29306" s="59" customFormat="1" customHeight="1"/>
    <row r="29307" s="59" customFormat="1" customHeight="1"/>
    <row r="29308" s="59" customFormat="1" customHeight="1"/>
    <row r="29309" s="59" customFormat="1" customHeight="1"/>
    <row r="29310" s="59" customFormat="1" customHeight="1"/>
    <row r="29311" s="59" customFormat="1" customHeight="1"/>
    <row r="29312" s="59" customFormat="1" customHeight="1"/>
    <row r="29313" s="59" customFormat="1" customHeight="1"/>
    <row r="29314" s="59" customFormat="1" customHeight="1"/>
    <row r="29315" s="59" customFormat="1" customHeight="1"/>
    <row r="29316" s="59" customFormat="1" customHeight="1"/>
    <row r="29317" s="59" customFormat="1" customHeight="1"/>
    <row r="29318" s="59" customFormat="1" customHeight="1"/>
    <row r="29319" s="59" customFormat="1" customHeight="1"/>
    <row r="29320" s="59" customFormat="1" customHeight="1"/>
    <row r="29321" s="59" customFormat="1" customHeight="1"/>
    <row r="29322" s="59" customFormat="1" customHeight="1"/>
    <row r="29323" s="59" customFormat="1" customHeight="1"/>
    <row r="29324" s="59" customFormat="1" customHeight="1"/>
    <row r="29325" s="59" customFormat="1" customHeight="1"/>
    <row r="29326" s="59" customFormat="1" customHeight="1"/>
    <row r="29327" s="59" customFormat="1" customHeight="1"/>
    <row r="29328" s="59" customFormat="1" customHeight="1"/>
    <row r="29329" s="59" customFormat="1" customHeight="1"/>
    <row r="29330" s="59" customFormat="1" customHeight="1"/>
    <row r="29331" s="59" customFormat="1" customHeight="1"/>
    <row r="29332" s="59" customFormat="1" customHeight="1"/>
    <row r="29333" s="59" customFormat="1" customHeight="1"/>
    <row r="29334" s="59" customFormat="1" customHeight="1"/>
    <row r="29335" s="59" customFormat="1" customHeight="1"/>
    <row r="29336" s="59" customFormat="1" customHeight="1"/>
    <row r="29337" s="59" customFormat="1" customHeight="1"/>
    <row r="29338" s="59" customFormat="1" customHeight="1"/>
    <row r="29339" s="59" customFormat="1" customHeight="1"/>
    <row r="29340" s="59" customFormat="1" customHeight="1"/>
    <row r="29341" s="59" customFormat="1" customHeight="1"/>
    <row r="29342" s="59" customFormat="1" customHeight="1"/>
    <row r="29343" s="59" customFormat="1" customHeight="1"/>
    <row r="29344" s="59" customFormat="1" customHeight="1"/>
    <row r="29345" s="59" customFormat="1" customHeight="1"/>
    <row r="29346" s="59" customFormat="1" customHeight="1"/>
    <row r="29347" s="59" customFormat="1" customHeight="1"/>
    <row r="29348" s="59" customFormat="1" customHeight="1"/>
    <row r="29349" s="59" customFormat="1" customHeight="1"/>
    <row r="29350" s="59" customFormat="1" customHeight="1"/>
    <row r="29351" s="59" customFormat="1" customHeight="1"/>
    <row r="29352" s="59" customFormat="1" customHeight="1"/>
    <row r="29353" s="59" customFormat="1" customHeight="1"/>
    <row r="29354" s="59" customFormat="1" customHeight="1"/>
    <row r="29355" s="59" customFormat="1" customHeight="1"/>
    <row r="29356" s="59" customFormat="1" customHeight="1"/>
    <row r="29357" s="59" customFormat="1" customHeight="1"/>
    <row r="29358" s="59" customFormat="1" customHeight="1"/>
    <row r="29359" s="59" customFormat="1" customHeight="1"/>
    <row r="29360" s="59" customFormat="1" customHeight="1"/>
    <row r="29361" s="59" customFormat="1" customHeight="1"/>
    <row r="29362" s="59" customFormat="1" customHeight="1"/>
    <row r="29363" s="59" customFormat="1" customHeight="1"/>
    <row r="29364" s="59" customFormat="1" customHeight="1"/>
    <row r="29365" s="59" customFormat="1" customHeight="1"/>
    <row r="29366" s="59" customFormat="1" customHeight="1"/>
    <row r="29367" s="59" customFormat="1" customHeight="1"/>
    <row r="29368" s="59" customFormat="1" customHeight="1"/>
    <row r="29369" s="59" customFormat="1" customHeight="1"/>
    <row r="29370" s="59" customFormat="1" customHeight="1"/>
    <row r="29371" s="59" customFormat="1" customHeight="1"/>
    <row r="29372" s="59" customFormat="1" customHeight="1"/>
    <row r="29373" s="59" customFormat="1" customHeight="1"/>
    <row r="29374" s="59" customFormat="1" customHeight="1"/>
    <row r="29375" s="59" customFormat="1" customHeight="1"/>
    <row r="29376" s="59" customFormat="1" customHeight="1"/>
    <row r="29377" s="59" customFormat="1" customHeight="1"/>
    <row r="29378" s="59" customFormat="1" customHeight="1"/>
    <row r="29379" s="59" customFormat="1" customHeight="1"/>
    <row r="29380" s="59" customFormat="1" customHeight="1"/>
    <row r="29381" s="59" customFormat="1" customHeight="1"/>
    <row r="29382" s="59" customFormat="1" customHeight="1"/>
    <row r="29383" s="59" customFormat="1" customHeight="1"/>
    <row r="29384" s="59" customFormat="1" customHeight="1"/>
    <row r="29385" s="59" customFormat="1" customHeight="1"/>
    <row r="29386" s="59" customFormat="1" customHeight="1"/>
    <row r="29387" s="59" customFormat="1" customHeight="1"/>
    <row r="29388" s="59" customFormat="1" customHeight="1"/>
    <row r="29389" s="59" customFormat="1" customHeight="1"/>
    <row r="29390" s="59" customFormat="1" customHeight="1"/>
    <row r="29391" s="59" customFormat="1" customHeight="1"/>
    <row r="29392" s="59" customFormat="1" customHeight="1"/>
    <row r="29393" s="59" customFormat="1" customHeight="1"/>
    <row r="29394" s="59" customFormat="1" customHeight="1"/>
    <row r="29395" s="59" customFormat="1" customHeight="1"/>
    <row r="29396" s="59" customFormat="1" customHeight="1"/>
    <row r="29397" s="59" customFormat="1" customHeight="1"/>
    <row r="29398" s="59" customFormat="1" customHeight="1"/>
    <row r="29399" s="59" customFormat="1" customHeight="1"/>
    <row r="29400" s="59" customFormat="1" customHeight="1"/>
    <row r="29401" s="59" customFormat="1" customHeight="1"/>
    <row r="29402" s="59" customFormat="1" customHeight="1"/>
    <row r="29403" s="59" customFormat="1" customHeight="1"/>
    <row r="29404" s="59" customFormat="1" customHeight="1"/>
    <row r="29405" s="59" customFormat="1" customHeight="1"/>
    <row r="29406" s="59" customFormat="1" customHeight="1"/>
    <row r="29407" s="59" customFormat="1" customHeight="1"/>
    <row r="29408" s="59" customFormat="1" customHeight="1"/>
    <row r="29409" s="59" customFormat="1" customHeight="1"/>
    <row r="29410" s="59" customFormat="1" customHeight="1"/>
    <row r="29411" s="59" customFormat="1" customHeight="1"/>
    <row r="29412" s="59" customFormat="1" customHeight="1"/>
    <row r="29413" s="59" customFormat="1" customHeight="1"/>
    <row r="29414" s="59" customFormat="1" customHeight="1"/>
    <row r="29415" s="59" customFormat="1" customHeight="1"/>
    <row r="29416" s="59" customFormat="1" customHeight="1"/>
    <row r="29417" s="59" customFormat="1" customHeight="1"/>
    <row r="29418" s="59" customFormat="1" customHeight="1"/>
    <row r="29419" s="59" customFormat="1" customHeight="1"/>
    <row r="29420" s="59" customFormat="1" customHeight="1"/>
    <row r="29421" s="59" customFormat="1" customHeight="1"/>
    <row r="29422" s="59" customFormat="1" customHeight="1"/>
    <row r="29423" s="59" customFormat="1" customHeight="1"/>
    <row r="29424" s="59" customFormat="1" customHeight="1"/>
    <row r="29425" s="59" customFormat="1" customHeight="1"/>
    <row r="29426" s="59" customFormat="1" customHeight="1"/>
    <row r="29427" s="59" customFormat="1" customHeight="1"/>
    <row r="29428" s="59" customFormat="1" customHeight="1"/>
    <row r="29429" s="59" customFormat="1" customHeight="1"/>
    <row r="29430" s="59" customFormat="1" customHeight="1"/>
    <row r="29431" s="59" customFormat="1" customHeight="1"/>
    <row r="29432" s="59" customFormat="1" customHeight="1"/>
    <row r="29433" s="59" customFormat="1" customHeight="1"/>
    <row r="29434" s="59" customFormat="1" customHeight="1"/>
    <row r="29435" s="59" customFormat="1" customHeight="1"/>
    <row r="29436" s="59" customFormat="1" customHeight="1"/>
    <row r="29437" s="59" customFormat="1" customHeight="1"/>
    <row r="29438" s="59" customFormat="1" customHeight="1"/>
    <row r="29439" s="59" customFormat="1" customHeight="1"/>
    <row r="29440" s="59" customFormat="1" customHeight="1"/>
    <row r="29441" s="59" customFormat="1" customHeight="1"/>
    <row r="29442" s="59" customFormat="1" customHeight="1"/>
    <row r="29443" s="59" customFormat="1" customHeight="1"/>
    <row r="29444" s="59" customFormat="1" customHeight="1"/>
    <row r="29445" s="59" customFormat="1" customHeight="1"/>
    <row r="29446" s="59" customFormat="1" customHeight="1"/>
    <row r="29447" s="59" customFormat="1" customHeight="1"/>
    <row r="29448" s="59" customFormat="1" customHeight="1"/>
    <row r="29449" s="59" customFormat="1" customHeight="1"/>
    <row r="29450" s="59" customFormat="1" customHeight="1"/>
    <row r="29451" s="59" customFormat="1" customHeight="1"/>
    <row r="29452" s="59" customFormat="1" customHeight="1"/>
    <row r="29453" s="59" customFormat="1" customHeight="1"/>
    <row r="29454" s="59" customFormat="1" customHeight="1"/>
    <row r="29455" s="59" customFormat="1" customHeight="1"/>
    <row r="29456" s="59" customFormat="1" customHeight="1"/>
    <row r="29457" s="59" customFormat="1" customHeight="1"/>
    <row r="29458" s="59" customFormat="1" customHeight="1"/>
    <row r="29459" s="59" customFormat="1" customHeight="1"/>
    <row r="29460" s="59" customFormat="1" customHeight="1"/>
    <row r="29461" s="59" customFormat="1" customHeight="1"/>
    <row r="29462" s="59" customFormat="1" customHeight="1"/>
    <row r="29463" s="59" customFormat="1" customHeight="1"/>
    <row r="29464" s="59" customFormat="1" customHeight="1"/>
    <row r="29465" s="59" customFormat="1" customHeight="1"/>
    <row r="29466" s="59" customFormat="1" customHeight="1"/>
    <row r="29467" s="59" customFormat="1" customHeight="1"/>
    <row r="29468" s="59" customFormat="1" customHeight="1"/>
    <row r="29469" s="59" customFormat="1" customHeight="1"/>
    <row r="29470" s="59" customFormat="1" customHeight="1"/>
    <row r="29471" s="59" customFormat="1" customHeight="1"/>
    <row r="29472" s="59" customFormat="1" customHeight="1"/>
    <row r="29473" s="59" customFormat="1" customHeight="1"/>
    <row r="29474" s="59" customFormat="1" customHeight="1"/>
    <row r="29475" s="59" customFormat="1" customHeight="1"/>
    <row r="29476" s="59" customFormat="1" customHeight="1"/>
    <row r="29477" s="59" customFormat="1" customHeight="1"/>
    <row r="29478" s="59" customFormat="1" customHeight="1"/>
    <row r="29479" s="59" customFormat="1" customHeight="1"/>
    <row r="29480" s="59" customFormat="1" customHeight="1"/>
    <row r="29481" s="59" customFormat="1" customHeight="1"/>
    <row r="29482" s="59" customFormat="1" customHeight="1"/>
    <row r="29483" s="59" customFormat="1" customHeight="1"/>
    <row r="29484" s="59" customFormat="1" customHeight="1"/>
    <row r="29485" s="59" customFormat="1" customHeight="1"/>
    <row r="29486" s="59" customFormat="1" customHeight="1"/>
    <row r="29487" s="59" customFormat="1" customHeight="1"/>
    <row r="29488" s="59" customFormat="1" customHeight="1"/>
    <row r="29489" s="59" customFormat="1" customHeight="1"/>
    <row r="29490" s="59" customFormat="1" customHeight="1"/>
    <row r="29491" s="59" customFormat="1" customHeight="1"/>
    <row r="29492" s="59" customFormat="1" customHeight="1"/>
    <row r="29493" s="59" customFormat="1" customHeight="1"/>
    <row r="29494" s="59" customFormat="1" customHeight="1"/>
    <row r="29495" s="59" customFormat="1" customHeight="1"/>
    <row r="29496" s="59" customFormat="1" customHeight="1"/>
    <row r="29497" s="59" customFormat="1" customHeight="1"/>
    <row r="29498" s="59" customFormat="1" customHeight="1"/>
    <row r="29499" s="59" customFormat="1" customHeight="1"/>
    <row r="29500" s="59" customFormat="1" customHeight="1"/>
    <row r="29501" s="59" customFormat="1" customHeight="1"/>
    <row r="29502" s="59" customFormat="1" customHeight="1"/>
    <row r="29503" s="59" customFormat="1" customHeight="1"/>
    <row r="29504" s="59" customFormat="1" customHeight="1"/>
    <row r="29505" s="59" customFormat="1" customHeight="1"/>
    <row r="29506" s="59" customFormat="1" customHeight="1"/>
    <row r="29507" s="59" customFormat="1" customHeight="1"/>
    <row r="29508" s="59" customFormat="1" customHeight="1"/>
    <row r="29509" s="59" customFormat="1" customHeight="1"/>
    <row r="29510" s="59" customFormat="1" customHeight="1"/>
    <row r="29511" s="59" customFormat="1" customHeight="1"/>
    <row r="29512" s="59" customFormat="1" customHeight="1"/>
    <row r="29513" s="59" customFormat="1" customHeight="1"/>
    <row r="29514" s="59" customFormat="1" customHeight="1"/>
    <row r="29515" s="59" customFormat="1" customHeight="1"/>
    <row r="29516" s="59" customFormat="1" customHeight="1"/>
    <row r="29517" s="59" customFormat="1" customHeight="1"/>
    <row r="29518" s="59" customFormat="1" customHeight="1"/>
    <row r="29519" s="59" customFormat="1" customHeight="1"/>
    <row r="29520" s="59" customFormat="1" customHeight="1"/>
    <row r="29521" s="59" customFormat="1" customHeight="1"/>
    <row r="29522" s="59" customFormat="1" customHeight="1"/>
    <row r="29523" s="59" customFormat="1" customHeight="1"/>
    <row r="29524" s="59" customFormat="1" customHeight="1"/>
    <row r="29525" s="59" customFormat="1" customHeight="1"/>
    <row r="29526" s="59" customFormat="1" customHeight="1"/>
    <row r="29527" s="59" customFormat="1" customHeight="1"/>
    <row r="29528" s="59" customFormat="1" customHeight="1"/>
    <row r="29529" s="59" customFormat="1" customHeight="1"/>
    <row r="29530" s="59" customFormat="1" customHeight="1"/>
    <row r="29531" s="59" customFormat="1" customHeight="1"/>
    <row r="29532" s="59" customFormat="1" customHeight="1"/>
    <row r="29533" s="59" customFormat="1" customHeight="1"/>
    <row r="29534" s="59" customFormat="1" customHeight="1"/>
    <row r="29535" s="59" customFormat="1" customHeight="1"/>
    <row r="29536" s="59" customFormat="1" customHeight="1"/>
    <row r="29537" s="59" customFormat="1" customHeight="1"/>
    <row r="29538" s="59" customFormat="1" customHeight="1"/>
    <row r="29539" s="59" customFormat="1" customHeight="1"/>
    <row r="29540" s="59" customFormat="1" customHeight="1"/>
    <row r="29541" s="59" customFormat="1" customHeight="1"/>
    <row r="29542" s="59" customFormat="1" customHeight="1"/>
    <row r="29543" s="59" customFormat="1" customHeight="1"/>
    <row r="29544" s="59" customFormat="1" customHeight="1"/>
    <row r="29545" s="59" customFormat="1" customHeight="1"/>
    <row r="29546" s="59" customFormat="1" customHeight="1"/>
    <row r="29547" s="59" customFormat="1" customHeight="1"/>
    <row r="29548" s="59" customFormat="1" customHeight="1"/>
    <row r="29549" s="59" customFormat="1" customHeight="1"/>
    <row r="29550" s="59" customFormat="1" customHeight="1"/>
    <row r="29551" s="59" customFormat="1" customHeight="1"/>
    <row r="29552" s="59" customFormat="1" customHeight="1"/>
    <row r="29553" s="59" customFormat="1" customHeight="1"/>
    <row r="29554" s="59" customFormat="1" customHeight="1"/>
    <row r="29555" s="59" customFormat="1" customHeight="1"/>
    <row r="29556" s="59" customFormat="1" customHeight="1"/>
    <row r="29557" s="59" customFormat="1" customHeight="1"/>
    <row r="29558" s="59" customFormat="1" customHeight="1"/>
    <row r="29559" s="59" customFormat="1" customHeight="1"/>
    <row r="29560" s="59" customFormat="1" customHeight="1"/>
    <row r="29561" s="59" customFormat="1" customHeight="1"/>
    <row r="29562" s="59" customFormat="1" customHeight="1"/>
    <row r="29563" s="59" customFormat="1" customHeight="1"/>
    <row r="29564" s="59" customFormat="1" customHeight="1"/>
    <row r="29565" s="59" customFormat="1" customHeight="1"/>
    <row r="29566" s="59" customFormat="1" customHeight="1"/>
    <row r="29567" s="59" customFormat="1" customHeight="1"/>
    <row r="29568" s="59" customFormat="1" customHeight="1"/>
    <row r="29569" s="59" customFormat="1" customHeight="1"/>
    <row r="29570" s="59" customFormat="1" customHeight="1"/>
    <row r="29571" s="59" customFormat="1" customHeight="1"/>
    <row r="29572" s="59" customFormat="1" customHeight="1"/>
    <row r="29573" s="59" customFormat="1" customHeight="1"/>
    <row r="29574" s="59" customFormat="1" customHeight="1"/>
    <row r="29575" s="59" customFormat="1" customHeight="1"/>
    <row r="29576" s="59" customFormat="1" customHeight="1"/>
    <row r="29577" s="59" customFormat="1" customHeight="1"/>
    <row r="29578" s="59" customFormat="1" customHeight="1"/>
    <row r="29579" s="59" customFormat="1" customHeight="1"/>
    <row r="29580" s="59" customFormat="1" customHeight="1"/>
    <row r="29581" s="59" customFormat="1" customHeight="1"/>
    <row r="29582" s="59" customFormat="1" customHeight="1"/>
    <row r="29583" s="59" customFormat="1" customHeight="1"/>
    <row r="29584" s="59" customFormat="1" customHeight="1"/>
    <row r="29585" s="59" customFormat="1" customHeight="1"/>
    <row r="29586" s="59" customFormat="1" customHeight="1"/>
    <row r="29587" s="59" customFormat="1" customHeight="1"/>
    <row r="29588" s="59" customFormat="1" customHeight="1"/>
    <row r="29589" s="59" customFormat="1" customHeight="1"/>
    <row r="29590" s="59" customFormat="1" customHeight="1"/>
    <row r="29591" s="59" customFormat="1" customHeight="1"/>
    <row r="29592" s="59" customFormat="1" customHeight="1"/>
    <row r="29593" s="59" customFormat="1" customHeight="1"/>
    <row r="29594" s="59" customFormat="1" customHeight="1"/>
    <row r="29595" s="59" customFormat="1" customHeight="1"/>
    <row r="29596" s="59" customFormat="1" customHeight="1"/>
    <row r="29597" s="59" customFormat="1" customHeight="1"/>
    <row r="29598" s="59" customFormat="1" customHeight="1"/>
    <row r="29599" s="59" customFormat="1" customHeight="1"/>
    <row r="29600" s="59" customFormat="1" customHeight="1"/>
    <row r="29601" s="59" customFormat="1" customHeight="1"/>
    <row r="29602" s="59" customFormat="1" customHeight="1"/>
    <row r="29603" s="59" customFormat="1" customHeight="1"/>
    <row r="29604" s="59" customFormat="1" customHeight="1"/>
    <row r="29605" s="59" customFormat="1" customHeight="1"/>
    <row r="29606" s="59" customFormat="1" customHeight="1"/>
    <row r="29607" s="59" customFormat="1" customHeight="1"/>
    <row r="29608" s="59" customFormat="1" customHeight="1"/>
    <row r="29609" s="59" customFormat="1" customHeight="1"/>
    <row r="29610" s="59" customFormat="1" customHeight="1"/>
    <row r="29611" s="59" customFormat="1" customHeight="1"/>
    <row r="29612" s="59" customFormat="1" customHeight="1"/>
    <row r="29613" s="59" customFormat="1" customHeight="1"/>
    <row r="29614" s="59" customFormat="1" customHeight="1"/>
    <row r="29615" s="59" customFormat="1" customHeight="1"/>
    <row r="29616" s="59" customFormat="1" customHeight="1"/>
    <row r="29617" s="59" customFormat="1" customHeight="1"/>
    <row r="29618" s="59" customFormat="1" customHeight="1"/>
    <row r="29619" s="59" customFormat="1" customHeight="1"/>
    <row r="29620" s="59" customFormat="1" customHeight="1"/>
    <row r="29621" s="59" customFormat="1" customHeight="1"/>
    <row r="29622" s="59" customFormat="1" customHeight="1"/>
    <row r="29623" s="59" customFormat="1" customHeight="1"/>
    <row r="29624" s="59" customFormat="1" customHeight="1"/>
    <row r="29625" s="59" customFormat="1" customHeight="1"/>
    <row r="29626" s="59" customFormat="1" customHeight="1"/>
    <row r="29627" s="59" customFormat="1" customHeight="1"/>
    <row r="29628" s="59" customFormat="1" customHeight="1"/>
    <row r="29629" s="59" customFormat="1" customHeight="1"/>
    <row r="29630" s="59" customFormat="1" customHeight="1"/>
    <row r="29631" s="59" customFormat="1" customHeight="1"/>
    <row r="29632" s="59" customFormat="1" customHeight="1"/>
    <row r="29633" s="59" customFormat="1" customHeight="1"/>
    <row r="29634" s="59" customFormat="1" customHeight="1"/>
    <row r="29635" s="59" customFormat="1" customHeight="1"/>
    <row r="29636" s="59" customFormat="1" customHeight="1"/>
    <row r="29637" s="59" customFormat="1" customHeight="1"/>
    <row r="29638" s="59" customFormat="1" customHeight="1"/>
    <row r="29639" s="59" customFormat="1" customHeight="1"/>
    <row r="29640" s="59" customFormat="1" customHeight="1"/>
    <row r="29641" s="59" customFormat="1" customHeight="1"/>
    <row r="29642" s="59" customFormat="1" customHeight="1"/>
    <row r="29643" s="59" customFormat="1" customHeight="1"/>
    <row r="29644" s="59" customFormat="1" customHeight="1"/>
    <row r="29645" s="59" customFormat="1" customHeight="1"/>
    <row r="29646" s="59" customFormat="1" customHeight="1"/>
    <row r="29647" s="59" customFormat="1" customHeight="1"/>
    <row r="29648" s="59" customFormat="1" customHeight="1"/>
    <row r="29649" s="59" customFormat="1" customHeight="1"/>
    <row r="29650" s="59" customFormat="1" customHeight="1"/>
    <row r="29651" s="59" customFormat="1" customHeight="1"/>
    <row r="29652" s="59" customFormat="1" customHeight="1"/>
    <row r="29653" s="59" customFormat="1" customHeight="1"/>
    <row r="29654" s="59" customFormat="1" customHeight="1"/>
    <row r="29655" s="59" customFormat="1" customHeight="1"/>
    <row r="29656" s="59" customFormat="1" customHeight="1"/>
    <row r="29657" s="59" customFormat="1" customHeight="1"/>
    <row r="29658" s="59" customFormat="1" customHeight="1"/>
    <row r="29659" s="59" customFormat="1" customHeight="1"/>
    <row r="29660" s="59" customFormat="1" customHeight="1"/>
    <row r="29661" s="59" customFormat="1" customHeight="1"/>
    <row r="29662" s="59" customFormat="1" customHeight="1"/>
    <row r="29663" s="59" customFormat="1" customHeight="1"/>
    <row r="29664" s="59" customFormat="1" customHeight="1"/>
    <row r="29665" s="59" customFormat="1" customHeight="1"/>
    <row r="29666" s="59" customFormat="1" customHeight="1"/>
    <row r="29667" s="59" customFormat="1" customHeight="1"/>
    <row r="29668" s="59" customFormat="1" customHeight="1"/>
    <row r="29669" s="59" customFormat="1" customHeight="1"/>
    <row r="29670" s="59" customFormat="1" customHeight="1"/>
    <row r="29671" s="59" customFormat="1" customHeight="1"/>
    <row r="29672" s="59" customFormat="1" customHeight="1"/>
    <row r="29673" s="59" customFormat="1" customHeight="1"/>
    <row r="29674" s="59" customFormat="1" customHeight="1"/>
    <row r="29675" s="59" customFormat="1" customHeight="1"/>
    <row r="29676" s="59" customFormat="1" customHeight="1"/>
    <row r="29677" s="59" customFormat="1" customHeight="1"/>
    <row r="29678" s="59" customFormat="1" customHeight="1"/>
    <row r="29679" s="59" customFormat="1" customHeight="1"/>
    <row r="29680" s="59" customFormat="1" customHeight="1"/>
    <row r="29681" s="59" customFormat="1" customHeight="1"/>
    <row r="29682" s="59" customFormat="1" customHeight="1"/>
    <row r="29683" s="59" customFormat="1" customHeight="1"/>
    <row r="29684" s="59" customFormat="1" customHeight="1"/>
    <row r="29685" s="59" customFormat="1" customHeight="1"/>
    <row r="29686" s="59" customFormat="1" customHeight="1"/>
    <row r="29687" s="59" customFormat="1" customHeight="1"/>
    <row r="29688" s="59" customFormat="1" customHeight="1"/>
    <row r="29689" s="59" customFormat="1" customHeight="1"/>
    <row r="29690" s="59" customFormat="1" customHeight="1"/>
    <row r="29691" s="59" customFormat="1" customHeight="1"/>
    <row r="29692" s="59" customFormat="1" customHeight="1"/>
    <row r="29693" s="59" customFormat="1" customHeight="1"/>
    <row r="29694" s="59" customFormat="1" customHeight="1"/>
    <row r="29695" s="59" customFormat="1" customHeight="1"/>
    <row r="29696" s="59" customFormat="1" customHeight="1"/>
    <row r="29697" s="59" customFormat="1" customHeight="1"/>
    <row r="29698" s="59" customFormat="1" customHeight="1"/>
    <row r="29699" s="59" customFormat="1" customHeight="1"/>
    <row r="29700" s="59" customFormat="1" customHeight="1"/>
    <row r="29701" s="59" customFormat="1" customHeight="1"/>
    <row r="29702" s="59" customFormat="1" customHeight="1"/>
    <row r="29703" s="59" customFormat="1" customHeight="1"/>
    <row r="29704" s="59" customFormat="1" customHeight="1"/>
    <row r="29705" s="59" customFormat="1" customHeight="1"/>
    <row r="29706" s="59" customFormat="1" customHeight="1"/>
    <row r="29707" s="59" customFormat="1" customHeight="1"/>
    <row r="29708" s="59" customFormat="1" customHeight="1"/>
    <row r="29709" s="59" customFormat="1" customHeight="1"/>
    <row r="29710" s="59" customFormat="1" customHeight="1"/>
    <row r="29711" s="59" customFormat="1" customHeight="1"/>
    <row r="29712" s="59" customFormat="1" customHeight="1"/>
    <row r="29713" s="59" customFormat="1" customHeight="1"/>
    <row r="29714" s="59" customFormat="1" customHeight="1"/>
    <row r="29715" s="59" customFormat="1" customHeight="1"/>
    <row r="29716" s="59" customFormat="1" customHeight="1"/>
    <row r="29717" s="59" customFormat="1" customHeight="1"/>
    <row r="29718" s="59" customFormat="1" customHeight="1"/>
    <row r="29719" s="59" customFormat="1" customHeight="1"/>
    <row r="29720" s="59" customFormat="1" customHeight="1"/>
    <row r="29721" s="59" customFormat="1" customHeight="1"/>
    <row r="29722" s="59" customFormat="1" customHeight="1"/>
    <row r="29723" s="59" customFormat="1" customHeight="1"/>
    <row r="29724" s="59" customFormat="1" customHeight="1"/>
    <row r="29725" s="59" customFormat="1" customHeight="1"/>
    <row r="29726" s="59" customFormat="1" customHeight="1"/>
    <row r="29727" s="59" customFormat="1" customHeight="1"/>
    <row r="29728" s="59" customFormat="1" customHeight="1"/>
    <row r="29729" s="59" customFormat="1" customHeight="1"/>
    <row r="29730" s="59" customFormat="1" customHeight="1"/>
    <row r="29731" s="59" customFormat="1" customHeight="1"/>
    <row r="29732" s="59" customFormat="1" customHeight="1"/>
    <row r="29733" s="59" customFormat="1" customHeight="1"/>
    <row r="29734" s="59" customFormat="1" customHeight="1"/>
    <row r="29735" s="59" customFormat="1" customHeight="1"/>
    <row r="29736" s="59" customFormat="1" customHeight="1"/>
    <row r="29737" s="59" customFormat="1" customHeight="1"/>
    <row r="29738" s="59" customFormat="1" customHeight="1"/>
    <row r="29739" s="59" customFormat="1" customHeight="1"/>
    <row r="29740" s="59" customFormat="1" customHeight="1"/>
    <row r="29741" s="59" customFormat="1" customHeight="1"/>
    <row r="29742" s="59" customFormat="1" customHeight="1"/>
    <row r="29743" s="59" customFormat="1" customHeight="1"/>
    <row r="29744" s="59" customFormat="1" customHeight="1"/>
    <row r="29745" s="59" customFormat="1" customHeight="1"/>
    <row r="29746" s="59" customFormat="1" customHeight="1"/>
    <row r="29747" s="59" customFormat="1" customHeight="1"/>
    <row r="29748" s="59" customFormat="1" customHeight="1"/>
    <row r="29749" s="59" customFormat="1" customHeight="1"/>
    <row r="29750" s="59" customFormat="1" customHeight="1"/>
    <row r="29751" s="59" customFormat="1" customHeight="1"/>
    <row r="29752" s="59" customFormat="1" customHeight="1"/>
    <row r="29753" s="59" customFormat="1" customHeight="1"/>
    <row r="29754" s="59" customFormat="1" customHeight="1"/>
    <row r="29755" s="59" customFormat="1" customHeight="1"/>
    <row r="29756" s="59" customFormat="1" customHeight="1"/>
    <row r="29757" s="59" customFormat="1" customHeight="1"/>
    <row r="29758" s="59" customFormat="1" customHeight="1"/>
    <row r="29759" s="59" customFormat="1" customHeight="1"/>
    <row r="29760" s="59" customFormat="1" customHeight="1"/>
    <row r="29761" s="59" customFormat="1" customHeight="1"/>
    <row r="29762" s="59" customFormat="1" customHeight="1"/>
    <row r="29763" s="59" customFormat="1" customHeight="1"/>
    <row r="29764" s="59" customFormat="1" customHeight="1"/>
    <row r="29765" s="59" customFormat="1" customHeight="1"/>
    <row r="29766" s="59" customFormat="1" customHeight="1"/>
    <row r="29767" s="59" customFormat="1" customHeight="1"/>
    <row r="29768" s="59" customFormat="1" customHeight="1"/>
    <row r="29769" s="59" customFormat="1" customHeight="1"/>
    <row r="29770" s="59" customFormat="1" customHeight="1"/>
    <row r="29771" s="59" customFormat="1" customHeight="1"/>
    <row r="29772" s="59" customFormat="1" customHeight="1"/>
    <row r="29773" s="59" customFormat="1" customHeight="1"/>
    <row r="29774" s="59" customFormat="1" customHeight="1"/>
    <row r="29775" s="59" customFormat="1" customHeight="1"/>
    <row r="29776" s="59" customFormat="1" customHeight="1"/>
    <row r="29777" s="59" customFormat="1" customHeight="1"/>
    <row r="29778" s="59" customFormat="1" customHeight="1"/>
    <row r="29779" s="59" customFormat="1" customHeight="1"/>
    <row r="29780" s="59" customFormat="1" customHeight="1"/>
    <row r="29781" s="59" customFormat="1" customHeight="1"/>
    <row r="29782" s="59" customFormat="1" customHeight="1"/>
    <row r="29783" s="59" customFormat="1" customHeight="1"/>
    <row r="29784" s="59" customFormat="1" customHeight="1"/>
    <row r="29785" s="59" customFormat="1" customHeight="1"/>
    <row r="29786" s="59" customFormat="1" customHeight="1"/>
    <row r="29787" s="59" customFormat="1" customHeight="1"/>
    <row r="29788" s="59" customFormat="1" customHeight="1"/>
    <row r="29789" s="59" customFormat="1" customHeight="1"/>
    <row r="29790" s="59" customFormat="1" customHeight="1"/>
    <row r="29791" s="59" customFormat="1" customHeight="1"/>
    <row r="29792" s="59" customFormat="1" customHeight="1"/>
    <row r="29793" s="59" customFormat="1" customHeight="1"/>
    <row r="29794" s="59" customFormat="1" customHeight="1"/>
    <row r="29795" s="59" customFormat="1" customHeight="1"/>
    <row r="29796" s="59" customFormat="1" customHeight="1"/>
    <row r="29797" s="59" customFormat="1" customHeight="1"/>
    <row r="29798" s="59" customFormat="1" customHeight="1"/>
    <row r="29799" s="59" customFormat="1" customHeight="1"/>
    <row r="29800" s="59" customFormat="1" customHeight="1"/>
    <row r="29801" s="59" customFormat="1" customHeight="1"/>
    <row r="29802" s="59" customFormat="1" customHeight="1"/>
    <row r="29803" s="59" customFormat="1" customHeight="1"/>
    <row r="29804" s="59" customFormat="1" customHeight="1"/>
    <row r="29805" s="59" customFormat="1" customHeight="1"/>
    <row r="29806" s="59" customFormat="1" customHeight="1"/>
    <row r="29807" s="59" customFormat="1" customHeight="1"/>
    <row r="29808" s="59" customFormat="1" customHeight="1"/>
    <row r="29809" s="59" customFormat="1" customHeight="1"/>
    <row r="29810" s="59" customFormat="1" customHeight="1"/>
    <row r="29811" s="59" customFormat="1" customHeight="1"/>
    <row r="29812" s="59" customFormat="1" customHeight="1"/>
    <row r="29813" s="59" customFormat="1" customHeight="1"/>
    <row r="29814" s="59" customFormat="1" customHeight="1"/>
    <row r="29815" s="59" customFormat="1" customHeight="1"/>
    <row r="29816" s="59" customFormat="1" customHeight="1"/>
    <row r="29817" s="59" customFormat="1" customHeight="1"/>
    <row r="29818" s="59" customFormat="1" customHeight="1"/>
    <row r="29819" s="59" customFormat="1" customHeight="1"/>
    <row r="29820" s="59" customFormat="1" customHeight="1"/>
    <row r="29821" s="59" customFormat="1" customHeight="1"/>
    <row r="29822" s="59" customFormat="1" customHeight="1"/>
    <row r="29823" s="59" customFormat="1" customHeight="1"/>
    <row r="29824" s="59" customFormat="1" customHeight="1"/>
    <row r="29825" s="59" customFormat="1" customHeight="1"/>
    <row r="29826" s="59" customFormat="1" customHeight="1"/>
    <row r="29827" s="59" customFormat="1" customHeight="1"/>
    <row r="29828" s="59" customFormat="1" customHeight="1"/>
    <row r="29829" s="59" customFormat="1" customHeight="1"/>
    <row r="29830" s="59" customFormat="1" customHeight="1"/>
    <row r="29831" s="59" customFormat="1" customHeight="1"/>
    <row r="29832" s="59" customFormat="1" customHeight="1"/>
    <row r="29833" s="59" customFormat="1" customHeight="1"/>
    <row r="29834" s="59" customFormat="1" customHeight="1"/>
    <row r="29835" s="59" customFormat="1" customHeight="1"/>
    <row r="29836" s="59" customFormat="1" customHeight="1"/>
    <row r="29837" s="59" customFormat="1" customHeight="1"/>
    <row r="29838" s="59" customFormat="1" customHeight="1"/>
    <row r="29839" s="59" customFormat="1" customHeight="1"/>
    <row r="29840" s="59" customFormat="1" customHeight="1"/>
    <row r="29841" s="59" customFormat="1" customHeight="1"/>
    <row r="29842" s="59" customFormat="1" customHeight="1"/>
    <row r="29843" s="59" customFormat="1" customHeight="1"/>
    <row r="29844" s="59" customFormat="1" customHeight="1"/>
    <row r="29845" s="59" customFormat="1" customHeight="1"/>
    <row r="29846" s="59" customFormat="1" customHeight="1"/>
    <row r="29847" s="59" customFormat="1" customHeight="1"/>
    <row r="29848" s="59" customFormat="1" customHeight="1"/>
    <row r="29849" s="59" customFormat="1" customHeight="1"/>
    <row r="29850" s="59" customFormat="1" customHeight="1"/>
    <row r="29851" s="59" customFormat="1" customHeight="1"/>
    <row r="29852" s="59" customFormat="1" customHeight="1"/>
    <row r="29853" s="59" customFormat="1" customHeight="1"/>
    <row r="29854" s="59" customFormat="1" customHeight="1"/>
    <row r="29855" s="59" customFormat="1" customHeight="1"/>
    <row r="29856" s="59" customFormat="1" customHeight="1"/>
    <row r="29857" s="59" customFormat="1" customHeight="1"/>
    <row r="29858" s="59" customFormat="1" customHeight="1"/>
    <row r="29859" s="59" customFormat="1" customHeight="1"/>
    <row r="29860" s="59" customFormat="1" customHeight="1"/>
    <row r="29861" s="59" customFormat="1" customHeight="1"/>
    <row r="29862" s="59" customFormat="1" customHeight="1"/>
    <row r="29863" s="59" customFormat="1" customHeight="1"/>
    <row r="29864" s="59" customFormat="1" customHeight="1"/>
    <row r="29865" s="59" customFormat="1" customHeight="1"/>
    <row r="29866" s="59" customFormat="1" customHeight="1"/>
    <row r="29867" s="59" customFormat="1" customHeight="1"/>
    <row r="29868" s="59" customFormat="1" customHeight="1"/>
    <row r="29869" s="59" customFormat="1" customHeight="1"/>
    <row r="29870" s="59" customFormat="1" customHeight="1"/>
    <row r="29871" s="59" customFormat="1" customHeight="1"/>
    <row r="29872" s="59" customFormat="1" customHeight="1"/>
    <row r="29873" s="59" customFormat="1" customHeight="1"/>
    <row r="29874" s="59" customFormat="1" customHeight="1"/>
    <row r="29875" s="59" customFormat="1" customHeight="1"/>
    <row r="29876" s="59" customFormat="1" customHeight="1"/>
    <row r="29877" s="59" customFormat="1" customHeight="1"/>
    <row r="29878" s="59" customFormat="1" customHeight="1"/>
    <row r="29879" s="59" customFormat="1" customHeight="1"/>
    <row r="29880" s="59" customFormat="1" customHeight="1"/>
    <row r="29881" s="59" customFormat="1" customHeight="1"/>
    <row r="29882" s="59" customFormat="1" customHeight="1"/>
    <row r="29883" s="59" customFormat="1" customHeight="1"/>
    <row r="29884" s="59" customFormat="1" customHeight="1"/>
    <row r="29885" s="59" customFormat="1" customHeight="1"/>
    <row r="29886" s="59" customFormat="1" customHeight="1"/>
    <row r="29887" s="59" customFormat="1" customHeight="1"/>
    <row r="29888" s="59" customFormat="1" customHeight="1"/>
    <row r="29889" s="59" customFormat="1" customHeight="1"/>
    <row r="29890" s="59" customFormat="1" customHeight="1"/>
    <row r="29891" s="59" customFormat="1" customHeight="1"/>
    <row r="29892" s="59" customFormat="1" customHeight="1"/>
    <row r="29893" s="59" customFormat="1" customHeight="1"/>
    <row r="29894" s="59" customFormat="1" customHeight="1"/>
    <row r="29895" s="59" customFormat="1" customHeight="1"/>
    <row r="29896" s="59" customFormat="1" customHeight="1"/>
    <row r="29897" s="59" customFormat="1" customHeight="1"/>
    <row r="29898" s="59" customFormat="1" customHeight="1"/>
    <row r="29899" s="59" customFormat="1" customHeight="1"/>
    <row r="29900" s="59" customFormat="1" customHeight="1"/>
    <row r="29901" s="59" customFormat="1" customHeight="1"/>
    <row r="29902" s="59" customFormat="1" customHeight="1"/>
    <row r="29903" s="59" customFormat="1" customHeight="1"/>
    <row r="29904" s="59" customFormat="1" customHeight="1"/>
    <row r="29905" s="59" customFormat="1" customHeight="1"/>
    <row r="29906" s="59" customFormat="1" customHeight="1"/>
    <row r="29907" s="59" customFormat="1" customHeight="1"/>
    <row r="29908" s="59" customFormat="1" customHeight="1"/>
    <row r="29909" s="59" customFormat="1" customHeight="1"/>
    <row r="29910" s="59" customFormat="1" customHeight="1"/>
    <row r="29911" s="59" customFormat="1" customHeight="1"/>
    <row r="29912" s="59" customFormat="1" customHeight="1"/>
    <row r="29913" s="59" customFormat="1" customHeight="1"/>
    <row r="29914" s="59" customFormat="1" customHeight="1"/>
    <row r="29915" s="59" customFormat="1" customHeight="1"/>
    <row r="29916" s="59" customFormat="1" customHeight="1"/>
    <row r="29917" s="59" customFormat="1" customHeight="1"/>
    <row r="29918" s="59" customFormat="1" customHeight="1"/>
    <row r="29919" s="59" customFormat="1" customHeight="1"/>
    <row r="29920" s="59" customFormat="1" customHeight="1"/>
    <row r="29921" s="59" customFormat="1" customHeight="1"/>
    <row r="29922" s="59" customFormat="1" customHeight="1"/>
    <row r="29923" s="59" customFormat="1" customHeight="1"/>
    <row r="29924" s="59" customFormat="1" customHeight="1"/>
    <row r="29925" s="59" customFormat="1" customHeight="1"/>
    <row r="29926" s="59" customFormat="1" customHeight="1"/>
    <row r="29927" s="59" customFormat="1" customHeight="1"/>
    <row r="29928" s="59" customFormat="1" customHeight="1"/>
    <row r="29929" s="59" customFormat="1" customHeight="1"/>
    <row r="29930" s="59" customFormat="1" customHeight="1"/>
    <row r="29931" s="59" customFormat="1" customHeight="1"/>
    <row r="29932" s="59" customFormat="1" customHeight="1"/>
    <row r="29933" s="59" customFormat="1" customHeight="1"/>
    <row r="29934" s="59" customFormat="1" customHeight="1"/>
    <row r="29935" s="59" customFormat="1" customHeight="1"/>
    <row r="29936" s="59" customFormat="1" customHeight="1"/>
    <row r="29937" s="59" customFormat="1" customHeight="1"/>
    <row r="29938" s="59" customFormat="1" customHeight="1"/>
    <row r="29939" s="59" customFormat="1" customHeight="1"/>
    <row r="29940" s="59" customFormat="1" customHeight="1"/>
    <row r="29941" s="59" customFormat="1" customHeight="1"/>
    <row r="29942" s="59" customFormat="1" customHeight="1"/>
    <row r="29943" s="59" customFormat="1" customHeight="1"/>
    <row r="29944" s="59" customFormat="1" customHeight="1"/>
    <row r="29945" s="59" customFormat="1" customHeight="1"/>
    <row r="29946" s="59" customFormat="1" customHeight="1"/>
    <row r="29947" s="59" customFormat="1" customHeight="1"/>
    <row r="29948" s="59" customFormat="1" customHeight="1"/>
    <row r="29949" s="59" customFormat="1" customHeight="1"/>
    <row r="29950" s="59" customFormat="1" customHeight="1"/>
    <row r="29951" s="59" customFormat="1" customHeight="1"/>
    <row r="29952" s="59" customFormat="1" customHeight="1"/>
    <row r="29953" s="59" customFormat="1" customHeight="1"/>
    <row r="29954" s="59" customFormat="1" customHeight="1"/>
    <row r="29955" s="59" customFormat="1" customHeight="1"/>
    <row r="29956" s="59" customFormat="1" customHeight="1"/>
    <row r="29957" s="59" customFormat="1" customHeight="1"/>
    <row r="29958" s="59" customFormat="1" customHeight="1"/>
    <row r="29959" s="59" customFormat="1" customHeight="1"/>
    <row r="29960" s="59" customFormat="1" customHeight="1"/>
    <row r="29961" s="59" customFormat="1" customHeight="1"/>
    <row r="29962" s="59" customFormat="1" customHeight="1"/>
    <row r="29963" s="59" customFormat="1" customHeight="1"/>
    <row r="29964" s="59" customFormat="1" customHeight="1"/>
    <row r="29965" s="59" customFormat="1" customHeight="1"/>
    <row r="29966" s="59" customFormat="1" customHeight="1"/>
    <row r="29967" s="59" customFormat="1" customHeight="1"/>
    <row r="29968" s="59" customFormat="1" customHeight="1"/>
    <row r="29969" s="59" customFormat="1" customHeight="1"/>
    <row r="29970" s="59" customFormat="1" customHeight="1"/>
    <row r="29971" s="59" customFormat="1" customHeight="1"/>
    <row r="29972" s="59" customFormat="1" customHeight="1"/>
    <row r="29973" s="59" customFormat="1" customHeight="1"/>
    <row r="29974" s="59" customFormat="1" customHeight="1"/>
    <row r="29975" s="59" customFormat="1" customHeight="1"/>
    <row r="29976" s="59" customFormat="1" customHeight="1"/>
    <row r="29977" s="59" customFormat="1" customHeight="1"/>
    <row r="29978" s="59" customFormat="1" customHeight="1"/>
    <row r="29979" s="59" customFormat="1" customHeight="1"/>
    <row r="29980" s="59" customFormat="1" customHeight="1"/>
    <row r="29981" s="59" customFormat="1" customHeight="1"/>
    <row r="29982" s="59" customFormat="1" customHeight="1"/>
    <row r="29983" s="59" customFormat="1" customHeight="1"/>
    <row r="29984" s="59" customFormat="1" customHeight="1"/>
    <row r="29985" s="59" customFormat="1" customHeight="1"/>
    <row r="29986" s="59" customFormat="1" customHeight="1"/>
    <row r="29987" s="59" customFormat="1" customHeight="1"/>
    <row r="29988" s="59" customFormat="1" customHeight="1"/>
    <row r="29989" s="59" customFormat="1" customHeight="1"/>
    <row r="29990" s="59" customFormat="1" customHeight="1"/>
    <row r="29991" s="59" customFormat="1" customHeight="1"/>
    <row r="29992" s="59" customFormat="1" customHeight="1"/>
    <row r="29993" s="59" customFormat="1" customHeight="1"/>
    <row r="29994" s="59" customFormat="1" customHeight="1"/>
    <row r="29995" s="59" customFormat="1" customHeight="1"/>
    <row r="29996" s="59" customFormat="1" customHeight="1"/>
    <row r="29997" s="59" customFormat="1" customHeight="1"/>
    <row r="29998" s="59" customFormat="1" customHeight="1"/>
    <row r="29999" s="59" customFormat="1" customHeight="1"/>
    <row r="30000" s="59" customFormat="1" customHeight="1"/>
    <row r="30001" s="59" customFormat="1" customHeight="1"/>
    <row r="30002" s="59" customFormat="1" customHeight="1"/>
    <row r="30003" s="59" customFormat="1" customHeight="1"/>
    <row r="30004" s="59" customFormat="1" customHeight="1"/>
    <row r="30005" s="59" customFormat="1" customHeight="1"/>
    <row r="30006" s="59" customFormat="1" customHeight="1"/>
    <row r="30007" s="59" customFormat="1" customHeight="1"/>
    <row r="30008" s="59" customFormat="1" customHeight="1"/>
    <row r="30009" s="59" customFormat="1" customHeight="1"/>
    <row r="30010" s="59" customFormat="1" customHeight="1"/>
    <row r="30011" s="59" customFormat="1" customHeight="1"/>
    <row r="30012" s="59" customFormat="1" customHeight="1"/>
    <row r="30013" s="59" customFormat="1" customHeight="1"/>
    <row r="30014" s="59" customFormat="1" customHeight="1"/>
    <row r="30015" s="59" customFormat="1" customHeight="1"/>
    <row r="30016" s="59" customFormat="1" customHeight="1"/>
    <row r="30017" s="59" customFormat="1" customHeight="1"/>
    <row r="30018" s="59" customFormat="1" customHeight="1"/>
    <row r="30019" s="59" customFormat="1" customHeight="1"/>
    <row r="30020" s="59" customFormat="1" customHeight="1"/>
    <row r="30021" s="59" customFormat="1" customHeight="1"/>
    <row r="30022" s="59" customFormat="1" customHeight="1"/>
    <row r="30023" s="59" customFormat="1" customHeight="1"/>
    <row r="30024" s="59" customFormat="1" customHeight="1"/>
    <row r="30025" s="59" customFormat="1" customHeight="1"/>
    <row r="30026" s="59" customFormat="1" customHeight="1"/>
    <row r="30027" s="59" customFormat="1" customHeight="1"/>
    <row r="30028" s="59" customFormat="1" customHeight="1"/>
    <row r="30029" s="59" customFormat="1" customHeight="1"/>
    <row r="30030" s="59" customFormat="1" customHeight="1"/>
    <row r="30031" s="59" customFormat="1" customHeight="1"/>
    <row r="30032" s="59" customFormat="1" customHeight="1"/>
    <row r="30033" s="59" customFormat="1" customHeight="1"/>
    <row r="30034" s="59" customFormat="1" customHeight="1"/>
    <row r="30035" s="59" customFormat="1" customHeight="1"/>
    <row r="30036" s="59" customFormat="1" customHeight="1"/>
    <row r="30037" s="59" customFormat="1" customHeight="1"/>
    <row r="30038" s="59" customFormat="1" customHeight="1"/>
    <row r="30039" s="59" customFormat="1" customHeight="1"/>
    <row r="30040" s="59" customFormat="1" customHeight="1"/>
    <row r="30041" s="59" customFormat="1" customHeight="1"/>
    <row r="30042" s="59" customFormat="1" customHeight="1"/>
    <row r="30043" s="59" customFormat="1" customHeight="1"/>
    <row r="30044" s="59" customFormat="1" customHeight="1"/>
    <row r="30045" s="59" customFormat="1" customHeight="1"/>
    <row r="30046" s="59" customFormat="1" customHeight="1"/>
    <row r="30047" s="59" customFormat="1" customHeight="1"/>
    <row r="30048" s="59" customFormat="1" customHeight="1"/>
    <row r="30049" s="59" customFormat="1" customHeight="1"/>
    <row r="30050" s="59" customFormat="1" customHeight="1"/>
    <row r="30051" s="59" customFormat="1" customHeight="1"/>
    <row r="30052" s="59" customFormat="1" customHeight="1"/>
    <row r="30053" s="59" customFormat="1" customHeight="1"/>
    <row r="30054" s="59" customFormat="1" customHeight="1"/>
    <row r="30055" s="59" customFormat="1" customHeight="1"/>
    <row r="30056" s="59" customFormat="1" customHeight="1"/>
    <row r="30057" s="59" customFormat="1" customHeight="1"/>
    <row r="30058" s="59" customFormat="1" customHeight="1"/>
    <row r="30059" s="59" customFormat="1" customHeight="1"/>
    <row r="30060" s="59" customFormat="1" customHeight="1"/>
    <row r="30061" s="59" customFormat="1" customHeight="1"/>
    <row r="30062" s="59" customFormat="1" customHeight="1"/>
    <row r="30063" s="59" customFormat="1" customHeight="1"/>
    <row r="30064" s="59" customFormat="1" customHeight="1"/>
    <row r="30065" s="59" customFormat="1" customHeight="1"/>
    <row r="30066" s="59" customFormat="1" customHeight="1"/>
    <row r="30067" s="59" customFormat="1" customHeight="1"/>
    <row r="30068" s="59" customFormat="1" customHeight="1"/>
    <row r="30069" s="59" customFormat="1" customHeight="1"/>
    <row r="30070" s="59" customFormat="1" customHeight="1"/>
    <row r="30071" s="59" customFormat="1" customHeight="1"/>
    <row r="30072" s="59" customFormat="1" customHeight="1"/>
    <row r="30073" s="59" customFormat="1" customHeight="1"/>
    <row r="30074" s="59" customFormat="1" customHeight="1"/>
    <row r="30075" s="59" customFormat="1" customHeight="1"/>
    <row r="30076" s="59" customFormat="1" customHeight="1"/>
    <row r="30077" s="59" customFormat="1" customHeight="1"/>
    <row r="30078" s="59" customFormat="1" customHeight="1"/>
    <row r="30079" s="59" customFormat="1" customHeight="1"/>
    <row r="30080" s="59" customFormat="1" customHeight="1"/>
    <row r="30081" s="59" customFormat="1" customHeight="1"/>
    <row r="30082" s="59" customFormat="1" customHeight="1"/>
    <row r="30083" s="59" customFormat="1" customHeight="1"/>
    <row r="30084" s="59" customFormat="1" customHeight="1"/>
    <row r="30085" s="59" customFormat="1" customHeight="1"/>
    <row r="30086" s="59" customFormat="1" customHeight="1"/>
    <row r="30087" s="59" customFormat="1" customHeight="1"/>
    <row r="30088" s="59" customFormat="1" customHeight="1"/>
    <row r="30089" s="59" customFormat="1" customHeight="1"/>
    <row r="30090" s="59" customFormat="1" customHeight="1"/>
    <row r="30091" s="59" customFormat="1" customHeight="1"/>
    <row r="30092" s="59" customFormat="1" customHeight="1"/>
    <row r="30093" s="59" customFormat="1" customHeight="1"/>
    <row r="30094" s="59" customFormat="1" customHeight="1"/>
    <row r="30095" s="59" customFormat="1" customHeight="1"/>
    <row r="30096" s="59" customFormat="1" customHeight="1"/>
    <row r="30097" s="59" customFormat="1" customHeight="1"/>
    <row r="30098" s="59" customFormat="1" customHeight="1"/>
    <row r="30099" s="59" customFormat="1" customHeight="1"/>
    <row r="30100" s="59" customFormat="1" customHeight="1"/>
    <row r="30101" s="59" customFormat="1" customHeight="1"/>
    <row r="30102" s="59" customFormat="1" customHeight="1"/>
    <row r="30103" s="59" customFormat="1" customHeight="1"/>
    <row r="30104" s="59" customFormat="1" customHeight="1"/>
    <row r="30105" s="59" customFormat="1" customHeight="1"/>
    <row r="30106" s="59" customFormat="1" customHeight="1"/>
    <row r="30107" s="59" customFormat="1" customHeight="1"/>
    <row r="30108" s="59" customFormat="1" customHeight="1"/>
    <row r="30109" s="59" customFormat="1" customHeight="1"/>
    <row r="30110" s="59" customFormat="1" customHeight="1"/>
    <row r="30111" s="59" customFormat="1" customHeight="1"/>
    <row r="30112" s="59" customFormat="1" customHeight="1"/>
    <row r="30113" s="59" customFormat="1" customHeight="1"/>
    <row r="30114" s="59" customFormat="1" customHeight="1"/>
    <row r="30115" s="59" customFormat="1" customHeight="1"/>
    <row r="30116" s="59" customFormat="1" customHeight="1"/>
    <row r="30117" s="59" customFormat="1" customHeight="1"/>
    <row r="30118" s="59" customFormat="1" customHeight="1"/>
    <row r="30119" s="59" customFormat="1" customHeight="1"/>
    <row r="30120" s="59" customFormat="1" customHeight="1"/>
    <row r="30121" s="59" customFormat="1" customHeight="1"/>
    <row r="30122" s="59" customFormat="1" customHeight="1"/>
    <row r="30123" s="59" customFormat="1" customHeight="1"/>
    <row r="30124" s="59" customFormat="1" customHeight="1"/>
    <row r="30125" s="59" customFormat="1" customHeight="1"/>
    <row r="30126" s="59" customFormat="1" customHeight="1"/>
    <row r="30127" s="59" customFormat="1" customHeight="1"/>
    <row r="30128" s="59" customFormat="1" customHeight="1"/>
    <row r="30129" s="59" customFormat="1" customHeight="1"/>
    <row r="30130" s="59" customFormat="1" customHeight="1"/>
    <row r="30131" s="59" customFormat="1" customHeight="1"/>
    <row r="30132" s="59" customFormat="1" customHeight="1"/>
    <row r="30133" s="59" customFormat="1" customHeight="1"/>
    <row r="30134" s="59" customFormat="1" customHeight="1"/>
    <row r="30135" s="59" customFormat="1" customHeight="1"/>
    <row r="30136" s="59" customFormat="1" customHeight="1"/>
    <row r="30137" s="59" customFormat="1" customHeight="1"/>
    <row r="30138" s="59" customFormat="1" customHeight="1"/>
    <row r="30139" s="59" customFormat="1" customHeight="1"/>
    <row r="30140" s="59" customFormat="1" customHeight="1"/>
    <row r="30141" s="59" customFormat="1" customHeight="1"/>
    <row r="30142" s="59" customFormat="1" customHeight="1"/>
    <row r="30143" s="59" customFormat="1" customHeight="1"/>
    <row r="30144" s="59" customFormat="1" customHeight="1"/>
    <row r="30145" s="59" customFormat="1" customHeight="1"/>
    <row r="30146" s="59" customFormat="1" customHeight="1"/>
    <row r="30147" s="59" customFormat="1" customHeight="1"/>
    <row r="30148" s="59" customFormat="1" customHeight="1"/>
    <row r="30149" s="59" customFormat="1" customHeight="1"/>
    <row r="30150" s="59" customFormat="1" customHeight="1"/>
    <row r="30151" s="59" customFormat="1" customHeight="1"/>
    <row r="30152" s="59" customFormat="1" customHeight="1"/>
    <row r="30153" s="59" customFormat="1" customHeight="1"/>
    <row r="30154" s="59" customFormat="1" customHeight="1"/>
    <row r="30155" s="59" customFormat="1" customHeight="1"/>
    <row r="30156" s="59" customFormat="1" customHeight="1"/>
    <row r="30157" s="59" customFormat="1" customHeight="1"/>
    <row r="30158" s="59" customFormat="1" customHeight="1"/>
    <row r="30159" s="59" customFormat="1" customHeight="1"/>
    <row r="30160" s="59" customFormat="1" customHeight="1"/>
    <row r="30161" s="59" customFormat="1" customHeight="1"/>
    <row r="30162" s="59" customFormat="1" customHeight="1"/>
    <row r="30163" s="59" customFormat="1" customHeight="1"/>
    <row r="30164" s="59" customFormat="1" customHeight="1"/>
    <row r="30165" s="59" customFormat="1" customHeight="1"/>
    <row r="30166" s="59" customFormat="1" customHeight="1"/>
    <row r="30167" s="59" customFormat="1" customHeight="1"/>
    <row r="30168" s="59" customFormat="1" customHeight="1"/>
    <row r="30169" s="59" customFormat="1" customHeight="1"/>
    <row r="30170" s="59" customFormat="1" customHeight="1"/>
    <row r="30171" s="59" customFormat="1" customHeight="1"/>
    <row r="30172" s="59" customFormat="1" customHeight="1"/>
    <row r="30173" s="59" customFormat="1" customHeight="1"/>
    <row r="30174" s="59" customFormat="1" customHeight="1"/>
    <row r="30175" s="59" customFormat="1" customHeight="1"/>
    <row r="30176" s="59" customFormat="1" customHeight="1"/>
    <row r="30177" s="59" customFormat="1" customHeight="1"/>
    <row r="30178" s="59" customFormat="1" customHeight="1"/>
    <row r="30179" s="59" customFormat="1" customHeight="1"/>
    <row r="30180" s="59" customFormat="1" customHeight="1"/>
    <row r="30181" s="59" customFormat="1" customHeight="1"/>
    <row r="30182" s="59" customFormat="1" customHeight="1"/>
    <row r="30183" s="59" customFormat="1" customHeight="1"/>
    <row r="30184" s="59" customFormat="1" customHeight="1"/>
    <row r="30185" s="59" customFormat="1" customHeight="1"/>
    <row r="30186" s="59" customFormat="1" customHeight="1"/>
    <row r="30187" s="59" customFormat="1" customHeight="1"/>
    <row r="30188" s="59" customFormat="1" customHeight="1"/>
    <row r="30189" s="59" customFormat="1" customHeight="1"/>
    <row r="30190" s="59" customFormat="1" customHeight="1"/>
    <row r="30191" s="59" customFormat="1" customHeight="1"/>
    <row r="30192" s="59" customFormat="1" customHeight="1"/>
    <row r="30193" s="59" customFormat="1" customHeight="1"/>
    <row r="30194" s="59" customFormat="1" customHeight="1"/>
    <row r="30195" s="59" customFormat="1" customHeight="1"/>
    <row r="30196" s="59" customFormat="1" customHeight="1"/>
    <row r="30197" s="59" customFormat="1" customHeight="1"/>
    <row r="30198" s="59" customFormat="1" customHeight="1"/>
    <row r="30199" s="59" customFormat="1" customHeight="1"/>
    <row r="30200" s="59" customFormat="1" customHeight="1"/>
    <row r="30201" s="59" customFormat="1" customHeight="1"/>
    <row r="30202" s="59" customFormat="1" customHeight="1"/>
    <row r="30203" s="59" customFormat="1" customHeight="1"/>
    <row r="30204" s="59" customFormat="1" customHeight="1"/>
    <row r="30205" s="59" customFormat="1" customHeight="1"/>
    <row r="30206" s="59" customFormat="1" customHeight="1"/>
    <row r="30207" s="59" customFormat="1" customHeight="1"/>
    <row r="30208" s="59" customFormat="1" customHeight="1"/>
    <row r="30209" s="59" customFormat="1" customHeight="1"/>
    <row r="30210" s="59" customFormat="1" customHeight="1"/>
    <row r="30211" s="59" customFormat="1" customHeight="1"/>
    <row r="30212" s="59" customFormat="1" customHeight="1"/>
    <row r="30213" s="59" customFormat="1" customHeight="1"/>
    <row r="30214" s="59" customFormat="1" customHeight="1"/>
    <row r="30215" s="59" customFormat="1" customHeight="1"/>
    <row r="30216" s="59" customFormat="1" customHeight="1"/>
    <row r="30217" s="59" customFormat="1" customHeight="1"/>
    <row r="30218" s="59" customFormat="1" customHeight="1"/>
    <row r="30219" s="59" customFormat="1" customHeight="1"/>
    <row r="30220" s="59" customFormat="1" customHeight="1"/>
    <row r="30221" s="59" customFormat="1" customHeight="1"/>
    <row r="30222" s="59" customFormat="1" customHeight="1"/>
    <row r="30223" s="59" customFormat="1" customHeight="1"/>
    <row r="30224" s="59" customFormat="1" customHeight="1"/>
    <row r="30225" s="59" customFormat="1" customHeight="1"/>
    <row r="30226" s="59" customFormat="1" customHeight="1"/>
    <row r="30227" s="59" customFormat="1" customHeight="1"/>
    <row r="30228" s="59" customFormat="1" customHeight="1"/>
    <row r="30229" s="59" customFormat="1" customHeight="1"/>
    <row r="30230" s="59" customFormat="1" customHeight="1"/>
    <row r="30231" s="59" customFormat="1" customHeight="1"/>
    <row r="30232" s="59" customFormat="1" customHeight="1"/>
    <row r="30233" s="59" customFormat="1" customHeight="1"/>
    <row r="30234" s="59" customFormat="1" customHeight="1"/>
    <row r="30235" s="59" customFormat="1" customHeight="1"/>
    <row r="30236" s="59" customFormat="1" customHeight="1"/>
    <row r="30237" s="59" customFormat="1" customHeight="1"/>
    <row r="30238" s="59" customFormat="1" customHeight="1"/>
    <row r="30239" s="59" customFormat="1" customHeight="1"/>
    <row r="30240" s="59" customFormat="1" customHeight="1"/>
    <row r="30241" s="59" customFormat="1" customHeight="1"/>
    <row r="30242" s="59" customFormat="1" customHeight="1"/>
    <row r="30243" s="59" customFormat="1" customHeight="1"/>
    <row r="30244" s="59" customFormat="1" customHeight="1"/>
    <row r="30245" s="59" customFormat="1" customHeight="1"/>
    <row r="30246" s="59" customFormat="1" customHeight="1"/>
    <row r="30247" s="59" customFormat="1" customHeight="1"/>
    <row r="30248" s="59" customFormat="1" customHeight="1"/>
    <row r="30249" s="59" customFormat="1" customHeight="1"/>
    <row r="30250" s="59" customFormat="1" customHeight="1"/>
    <row r="30251" s="59" customFormat="1" customHeight="1"/>
    <row r="30252" s="59" customFormat="1" customHeight="1"/>
    <row r="30253" s="59" customFormat="1" customHeight="1"/>
    <row r="30254" s="59" customFormat="1" customHeight="1"/>
    <row r="30255" s="59" customFormat="1" customHeight="1"/>
    <row r="30256" s="59" customFormat="1" customHeight="1"/>
    <row r="30257" s="59" customFormat="1" customHeight="1"/>
    <row r="30258" s="59" customFormat="1" customHeight="1"/>
    <row r="30259" s="59" customFormat="1" customHeight="1"/>
    <row r="30260" s="59" customFormat="1" customHeight="1"/>
    <row r="30261" s="59" customFormat="1" customHeight="1"/>
    <row r="30262" s="59" customFormat="1" customHeight="1"/>
    <row r="30263" s="59" customFormat="1" customHeight="1"/>
    <row r="30264" s="59" customFormat="1" customHeight="1"/>
    <row r="30265" s="59" customFormat="1" customHeight="1"/>
    <row r="30266" s="59" customFormat="1" customHeight="1"/>
    <row r="30267" s="59" customFormat="1" customHeight="1"/>
    <row r="30268" s="59" customFormat="1" customHeight="1"/>
    <row r="30269" s="59" customFormat="1" customHeight="1"/>
    <row r="30270" s="59" customFormat="1" customHeight="1"/>
    <row r="30271" s="59" customFormat="1" customHeight="1"/>
    <row r="30272" s="59" customFormat="1" customHeight="1"/>
    <row r="30273" s="59" customFormat="1" customHeight="1"/>
    <row r="30274" s="59" customFormat="1" customHeight="1"/>
    <row r="30275" s="59" customFormat="1" customHeight="1"/>
    <row r="30276" s="59" customFormat="1" customHeight="1"/>
    <row r="30277" s="59" customFormat="1" customHeight="1"/>
    <row r="30278" s="59" customFormat="1" customHeight="1"/>
    <row r="30279" s="59" customFormat="1" customHeight="1"/>
    <row r="30280" s="59" customFormat="1" customHeight="1"/>
    <row r="30281" s="59" customFormat="1" customHeight="1"/>
    <row r="30282" s="59" customFormat="1" customHeight="1"/>
    <row r="30283" s="59" customFormat="1" customHeight="1"/>
    <row r="30284" s="59" customFormat="1" customHeight="1"/>
    <row r="30285" s="59" customFormat="1" customHeight="1"/>
    <row r="30286" s="59" customFormat="1" customHeight="1"/>
    <row r="30287" s="59" customFormat="1" customHeight="1"/>
    <row r="30288" s="59" customFormat="1" customHeight="1"/>
    <row r="30289" s="59" customFormat="1" customHeight="1"/>
    <row r="30290" s="59" customFormat="1" customHeight="1"/>
    <row r="30291" s="59" customFormat="1" customHeight="1"/>
    <row r="30292" s="59" customFormat="1" customHeight="1"/>
    <row r="30293" s="59" customFormat="1" customHeight="1"/>
    <row r="30294" s="59" customFormat="1" customHeight="1"/>
    <row r="30295" s="59" customFormat="1" customHeight="1"/>
    <row r="30296" s="59" customFormat="1" customHeight="1"/>
    <row r="30297" s="59" customFormat="1" customHeight="1"/>
    <row r="30298" s="59" customFormat="1" customHeight="1"/>
    <row r="30299" s="59" customFormat="1" customHeight="1"/>
    <row r="30300" s="59" customFormat="1" customHeight="1"/>
    <row r="30301" s="59" customFormat="1" customHeight="1"/>
    <row r="30302" s="59" customFormat="1" customHeight="1"/>
    <row r="30303" s="59" customFormat="1" customHeight="1"/>
    <row r="30304" s="59" customFormat="1" customHeight="1"/>
    <row r="30305" s="59" customFormat="1" customHeight="1"/>
    <row r="30306" s="59" customFormat="1" customHeight="1"/>
    <row r="30307" s="59" customFormat="1" customHeight="1"/>
    <row r="30308" s="59" customFormat="1" customHeight="1"/>
    <row r="30309" s="59" customFormat="1" customHeight="1"/>
    <row r="30310" s="59" customFormat="1" customHeight="1"/>
    <row r="30311" s="59" customFormat="1" customHeight="1"/>
    <row r="30312" s="59" customFormat="1" customHeight="1"/>
    <row r="30313" s="59" customFormat="1" customHeight="1"/>
    <row r="30314" s="59" customFormat="1" customHeight="1"/>
    <row r="30315" s="59" customFormat="1" customHeight="1"/>
    <row r="30316" s="59" customFormat="1" customHeight="1"/>
    <row r="30317" s="59" customFormat="1" customHeight="1"/>
    <row r="30318" s="59" customFormat="1" customHeight="1"/>
    <row r="30319" s="59" customFormat="1" customHeight="1"/>
    <row r="30320" s="59" customFormat="1" customHeight="1"/>
    <row r="30321" s="59" customFormat="1" customHeight="1"/>
    <row r="30322" s="59" customFormat="1" customHeight="1"/>
    <row r="30323" s="59" customFormat="1" customHeight="1"/>
    <row r="30324" s="59" customFormat="1" customHeight="1"/>
    <row r="30325" s="59" customFormat="1" customHeight="1"/>
    <row r="30326" s="59" customFormat="1" customHeight="1"/>
    <row r="30327" s="59" customFormat="1" customHeight="1"/>
    <row r="30328" s="59" customFormat="1" customHeight="1"/>
    <row r="30329" s="59" customFormat="1" customHeight="1"/>
    <row r="30330" s="59" customFormat="1" customHeight="1"/>
    <row r="30331" s="59" customFormat="1" customHeight="1"/>
    <row r="30332" s="59" customFormat="1" customHeight="1"/>
    <row r="30333" s="59" customFormat="1" customHeight="1"/>
    <row r="30334" s="59" customFormat="1" customHeight="1"/>
    <row r="30335" s="59" customFormat="1" customHeight="1"/>
    <row r="30336" s="59" customFormat="1" customHeight="1"/>
    <row r="30337" s="59" customFormat="1" customHeight="1"/>
    <row r="30338" s="59" customFormat="1" customHeight="1"/>
    <row r="30339" s="59" customFormat="1" customHeight="1"/>
    <row r="30340" s="59" customFormat="1" customHeight="1"/>
    <row r="30341" s="59" customFormat="1" customHeight="1"/>
    <row r="30342" s="59" customFormat="1" customHeight="1"/>
    <row r="30343" s="59" customFormat="1" customHeight="1"/>
    <row r="30344" s="59" customFormat="1" customHeight="1"/>
    <row r="30345" s="59" customFormat="1" customHeight="1"/>
    <row r="30346" s="59" customFormat="1" customHeight="1"/>
    <row r="30347" s="59" customFormat="1" customHeight="1"/>
    <row r="30348" s="59" customFormat="1" customHeight="1"/>
    <row r="30349" s="59" customFormat="1" customHeight="1"/>
    <row r="30350" s="59" customFormat="1" customHeight="1"/>
    <row r="30351" s="59" customFormat="1" customHeight="1"/>
    <row r="30352" s="59" customFormat="1" customHeight="1"/>
    <row r="30353" s="59" customFormat="1" customHeight="1"/>
    <row r="30354" s="59" customFormat="1" customHeight="1"/>
    <row r="30355" s="59" customFormat="1" customHeight="1"/>
    <row r="30356" s="59" customFormat="1" customHeight="1"/>
    <row r="30357" s="59" customFormat="1" customHeight="1"/>
    <row r="30358" s="59" customFormat="1" customHeight="1"/>
    <row r="30359" s="59" customFormat="1" customHeight="1"/>
    <row r="30360" s="59" customFormat="1" customHeight="1"/>
    <row r="30361" s="59" customFormat="1" customHeight="1"/>
    <row r="30362" s="59" customFormat="1" customHeight="1"/>
    <row r="30363" s="59" customFormat="1" customHeight="1"/>
    <row r="30364" s="59" customFormat="1" customHeight="1"/>
    <row r="30365" s="59" customFormat="1" customHeight="1"/>
    <row r="30366" s="59" customFormat="1" customHeight="1"/>
    <row r="30367" s="59" customFormat="1" customHeight="1"/>
    <row r="30368" s="59" customFormat="1" customHeight="1"/>
    <row r="30369" s="59" customFormat="1" customHeight="1"/>
    <row r="30370" s="59" customFormat="1" customHeight="1"/>
    <row r="30371" s="59" customFormat="1" customHeight="1"/>
    <row r="30372" s="59" customFormat="1" customHeight="1"/>
    <row r="30373" s="59" customFormat="1" customHeight="1"/>
    <row r="30374" s="59" customFormat="1" customHeight="1"/>
    <row r="30375" s="59" customFormat="1" customHeight="1"/>
    <row r="30376" s="59" customFormat="1" customHeight="1"/>
    <row r="30377" s="59" customFormat="1" customHeight="1"/>
    <row r="30378" s="59" customFormat="1" customHeight="1"/>
    <row r="30379" s="59" customFormat="1" customHeight="1"/>
    <row r="30380" s="59" customFormat="1" customHeight="1"/>
    <row r="30381" s="59" customFormat="1" customHeight="1"/>
    <row r="30382" s="59" customFormat="1" customHeight="1"/>
    <row r="30383" s="59" customFormat="1" customHeight="1"/>
    <row r="30384" s="59" customFormat="1" customHeight="1"/>
    <row r="30385" s="59" customFormat="1" customHeight="1"/>
    <row r="30386" s="59" customFormat="1" customHeight="1"/>
    <row r="30387" s="59" customFormat="1" customHeight="1"/>
    <row r="30388" s="59" customFormat="1" customHeight="1"/>
    <row r="30389" s="59" customFormat="1" customHeight="1"/>
    <row r="30390" s="59" customFormat="1" customHeight="1"/>
    <row r="30391" s="59" customFormat="1" customHeight="1"/>
    <row r="30392" s="59" customFormat="1" customHeight="1"/>
    <row r="30393" s="59" customFormat="1" customHeight="1"/>
    <row r="30394" s="59" customFormat="1" customHeight="1"/>
    <row r="30395" s="59" customFormat="1" customHeight="1"/>
    <row r="30396" s="59" customFormat="1" customHeight="1"/>
    <row r="30397" s="59" customFormat="1" customHeight="1"/>
    <row r="30398" s="59" customFormat="1" customHeight="1"/>
    <row r="30399" s="59" customFormat="1" customHeight="1"/>
    <row r="30400" s="59" customFormat="1" customHeight="1"/>
    <row r="30401" s="59" customFormat="1" customHeight="1"/>
    <row r="30402" s="59" customFormat="1" customHeight="1"/>
    <row r="30403" s="59" customFormat="1" customHeight="1"/>
    <row r="30404" s="59" customFormat="1" customHeight="1"/>
    <row r="30405" s="59" customFormat="1" customHeight="1"/>
    <row r="30406" s="59" customFormat="1" customHeight="1"/>
    <row r="30407" s="59" customFormat="1" customHeight="1"/>
    <row r="30408" s="59" customFormat="1" customHeight="1"/>
    <row r="30409" s="59" customFormat="1" customHeight="1"/>
    <row r="30410" s="59" customFormat="1" customHeight="1"/>
    <row r="30411" s="59" customFormat="1" customHeight="1"/>
    <row r="30412" s="59" customFormat="1" customHeight="1"/>
    <row r="30413" s="59" customFormat="1" customHeight="1"/>
    <row r="30414" s="59" customFormat="1" customHeight="1"/>
    <row r="30415" s="59" customFormat="1" customHeight="1"/>
    <row r="30416" s="59" customFormat="1" customHeight="1"/>
    <row r="30417" s="59" customFormat="1" customHeight="1"/>
    <row r="30418" s="59" customFormat="1" customHeight="1"/>
    <row r="30419" s="59" customFormat="1" customHeight="1"/>
    <row r="30420" s="59" customFormat="1" customHeight="1"/>
    <row r="30421" s="59" customFormat="1" customHeight="1"/>
    <row r="30422" s="59" customFormat="1" customHeight="1"/>
    <row r="30423" s="59" customFormat="1" customHeight="1"/>
    <row r="30424" s="59" customFormat="1" customHeight="1"/>
    <row r="30425" s="59" customFormat="1" customHeight="1"/>
    <row r="30426" s="59" customFormat="1" customHeight="1"/>
    <row r="30427" s="59" customFormat="1" customHeight="1"/>
    <row r="30428" s="59" customFormat="1" customHeight="1"/>
    <row r="30429" s="59" customFormat="1" customHeight="1"/>
    <row r="30430" s="59" customFormat="1" customHeight="1"/>
    <row r="30431" s="59" customFormat="1" customHeight="1"/>
    <row r="30432" s="59" customFormat="1" customHeight="1"/>
    <row r="30433" s="59" customFormat="1" customHeight="1"/>
    <row r="30434" s="59" customFormat="1" customHeight="1"/>
    <row r="30435" s="59" customFormat="1" customHeight="1"/>
    <row r="30436" s="59" customFormat="1" customHeight="1"/>
    <row r="30437" s="59" customFormat="1" customHeight="1"/>
    <row r="30438" s="59" customFormat="1" customHeight="1"/>
    <row r="30439" s="59" customFormat="1" customHeight="1"/>
    <row r="30440" s="59" customFormat="1" customHeight="1"/>
    <row r="30441" s="59" customFormat="1" customHeight="1"/>
    <row r="30442" s="59" customFormat="1" customHeight="1"/>
    <row r="30443" s="59" customFormat="1" customHeight="1"/>
    <row r="30444" s="59" customFormat="1" customHeight="1"/>
    <row r="30445" s="59" customFormat="1" customHeight="1"/>
    <row r="30446" s="59" customFormat="1" customHeight="1"/>
    <row r="30447" s="59" customFormat="1" customHeight="1"/>
    <row r="30448" s="59" customFormat="1" customHeight="1"/>
    <row r="30449" s="59" customFormat="1" customHeight="1"/>
    <row r="30450" s="59" customFormat="1" customHeight="1"/>
    <row r="30451" s="59" customFormat="1" customHeight="1"/>
    <row r="30452" s="59" customFormat="1" customHeight="1"/>
    <row r="30453" s="59" customFormat="1" customHeight="1"/>
    <row r="30454" s="59" customFormat="1" customHeight="1"/>
    <row r="30455" s="59" customFormat="1" customHeight="1"/>
    <row r="30456" s="59" customFormat="1" customHeight="1"/>
    <row r="30457" s="59" customFormat="1" customHeight="1"/>
    <row r="30458" s="59" customFormat="1" customHeight="1"/>
    <row r="30459" s="59" customFormat="1" customHeight="1"/>
    <row r="30460" s="59" customFormat="1" customHeight="1"/>
    <row r="30461" s="59" customFormat="1" customHeight="1"/>
    <row r="30462" s="59" customFormat="1" customHeight="1"/>
    <row r="30463" s="59" customFormat="1" customHeight="1"/>
    <row r="30464" s="59" customFormat="1" customHeight="1"/>
    <row r="30465" s="59" customFormat="1" customHeight="1"/>
    <row r="30466" s="59" customFormat="1" customHeight="1"/>
    <row r="30467" s="59" customFormat="1" customHeight="1"/>
    <row r="30468" s="59" customFormat="1" customHeight="1"/>
    <row r="30469" s="59" customFormat="1" customHeight="1"/>
    <row r="30470" s="59" customFormat="1" customHeight="1"/>
    <row r="30471" s="59" customFormat="1" customHeight="1"/>
    <row r="30472" s="59" customFormat="1" customHeight="1"/>
    <row r="30473" s="59" customFormat="1" customHeight="1"/>
    <row r="30474" s="59" customFormat="1" customHeight="1"/>
    <row r="30475" s="59" customFormat="1" customHeight="1"/>
    <row r="30476" s="59" customFormat="1" customHeight="1"/>
    <row r="30477" s="59" customFormat="1" customHeight="1"/>
    <row r="30478" s="59" customFormat="1" customHeight="1"/>
    <row r="30479" s="59" customFormat="1" customHeight="1"/>
    <row r="30480" s="59" customFormat="1" customHeight="1"/>
    <row r="30481" s="59" customFormat="1" customHeight="1"/>
    <row r="30482" s="59" customFormat="1" customHeight="1"/>
    <row r="30483" s="59" customFormat="1" customHeight="1"/>
    <row r="30484" s="59" customFormat="1" customHeight="1"/>
    <row r="30485" s="59" customFormat="1" customHeight="1"/>
    <row r="30486" s="59" customFormat="1" customHeight="1"/>
    <row r="30487" s="59" customFormat="1" customHeight="1"/>
    <row r="30488" s="59" customFormat="1" customHeight="1"/>
    <row r="30489" s="59" customFormat="1" customHeight="1"/>
    <row r="30490" s="59" customFormat="1" customHeight="1"/>
    <row r="30491" s="59" customFormat="1" customHeight="1"/>
    <row r="30492" s="59" customFormat="1" customHeight="1"/>
    <row r="30493" s="59" customFormat="1" customHeight="1"/>
    <row r="30494" s="59" customFormat="1" customHeight="1"/>
    <row r="30495" s="59" customFormat="1" customHeight="1"/>
    <row r="30496" s="59" customFormat="1" customHeight="1"/>
    <row r="30497" s="59" customFormat="1" customHeight="1"/>
    <row r="30498" s="59" customFormat="1" customHeight="1"/>
    <row r="30499" s="59" customFormat="1" customHeight="1"/>
    <row r="30500" s="59" customFormat="1" customHeight="1"/>
    <row r="30501" s="59" customFormat="1" customHeight="1"/>
    <row r="30502" s="59" customFormat="1" customHeight="1"/>
    <row r="30503" s="59" customFormat="1" customHeight="1"/>
    <row r="30504" s="59" customFormat="1" customHeight="1"/>
    <row r="30505" s="59" customFormat="1" customHeight="1"/>
    <row r="30506" s="59" customFormat="1" customHeight="1"/>
    <row r="30507" s="59" customFormat="1" customHeight="1"/>
    <row r="30508" s="59" customFormat="1" customHeight="1"/>
    <row r="30509" s="59" customFormat="1" customHeight="1"/>
    <row r="30510" s="59" customFormat="1" customHeight="1"/>
    <row r="30511" s="59" customFormat="1" customHeight="1"/>
    <row r="30512" s="59" customFormat="1" customHeight="1"/>
    <row r="30513" s="59" customFormat="1" customHeight="1"/>
    <row r="30514" s="59" customFormat="1" customHeight="1"/>
    <row r="30515" s="59" customFormat="1" customHeight="1"/>
    <row r="30516" s="59" customFormat="1" customHeight="1"/>
    <row r="30517" s="59" customFormat="1" customHeight="1"/>
    <row r="30518" s="59" customFormat="1" customHeight="1"/>
    <row r="30519" s="59" customFormat="1" customHeight="1"/>
    <row r="30520" s="59" customFormat="1" customHeight="1"/>
    <row r="30521" s="59" customFormat="1" customHeight="1"/>
    <row r="30522" s="59" customFormat="1" customHeight="1"/>
    <row r="30523" s="59" customFormat="1" customHeight="1"/>
    <row r="30524" s="59" customFormat="1" customHeight="1"/>
    <row r="30525" s="59" customFormat="1" customHeight="1"/>
    <row r="30526" s="59" customFormat="1" customHeight="1"/>
    <row r="30527" s="59" customFormat="1" customHeight="1"/>
    <row r="30528" s="59" customFormat="1" customHeight="1"/>
    <row r="30529" s="59" customFormat="1" customHeight="1"/>
    <row r="30530" s="59" customFormat="1" customHeight="1"/>
    <row r="30531" s="59" customFormat="1" customHeight="1"/>
    <row r="30532" s="59" customFormat="1" customHeight="1"/>
    <row r="30533" s="59" customFormat="1" customHeight="1"/>
    <row r="30534" s="59" customFormat="1" customHeight="1"/>
    <row r="30535" s="59" customFormat="1" customHeight="1"/>
    <row r="30536" s="59" customFormat="1" customHeight="1"/>
    <row r="30537" s="59" customFormat="1" customHeight="1"/>
    <row r="30538" s="59" customFormat="1" customHeight="1"/>
    <row r="30539" s="59" customFormat="1" customHeight="1"/>
    <row r="30540" s="59" customFormat="1" customHeight="1"/>
    <row r="30541" s="59" customFormat="1" customHeight="1"/>
    <row r="30542" s="59" customFormat="1" customHeight="1"/>
    <row r="30543" s="59" customFormat="1" customHeight="1"/>
    <row r="30544" s="59" customFormat="1" customHeight="1"/>
    <row r="30545" s="59" customFormat="1" customHeight="1"/>
    <row r="30546" s="59" customFormat="1" customHeight="1"/>
    <row r="30547" s="59" customFormat="1" customHeight="1"/>
    <row r="30548" s="59" customFormat="1" customHeight="1"/>
    <row r="30549" s="59" customFormat="1" customHeight="1"/>
    <row r="30550" s="59" customFormat="1" customHeight="1"/>
    <row r="30551" s="59" customFormat="1" customHeight="1"/>
    <row r="30552" s="59" customFormat="1" customHeight="1"/>
    <row r="30553" s="59" customFormat="1" customHeight="1"/>
    <row r="30554" s="59" customFormat="1" customHeight="1"/>
    <row r="30555" s="59" customFormat="1" customHeight="1"/>
    <row r="30556" s="59" customFormat="1" customHeight="1"/>
    <row r="30557" s="59" customFormat="1" customHeight="1"/>
    <row r="30558" s="59" customFormat="1" customHeight="1"/>
    <row r="30559" s="59" customFormat="1" customHeight="1"/>
    <row r="30560" s="59" customFormat="1" customHeight="1"/>
    <row r="30561" s="59" customFormat="1" customHeight="1"/>
    <row r="30562" s="59" customFormat="1" customHeight="1"/>
    <row r="30563" s="59" customFormat="1" customHeight="1"/>
    <row r="30564" s="59" customFormat="1" customHeight="1"/>
    <row r="30565" s="59" customFormat="1" customHeight="1"/>
    <row r="30566" s="59" customFormat="1" customHeight="1"/>
    <row r="30567" s="59" customFormat="1" customHeight="1"/>
    <row r="30568" s="59" customFormat="1" customHeight="1"/>
    <row r="30569" s="59" customFormat="1" customHeight="1"/>
    <row r="30570" s="59" customFormat="1" customHeight="1"/>
    <row r="30571" s="59" customFormat="1" customHeight="1"/>
    <row r="30572" s="59" customFormat="1" customHeight="1"/>
    <row r="30573" s="59" customFormat="1" customHeight="1"/>
    <row r="30574" s="59" customFormat="1" customHeight="1"/>
    <row r="30575" s="59" customFormat="1" customHeight="1"/>
    <row r="30576" s="59" customFormat="1" customHeight="1"/>
    <row r="30577" s="59" customFormat="1" customHeight="1"/>
    <row r="30578" s="59" customFormat="1" customHeight="1"/>
    <row r="30579" s="59" customFormat="1" customHeight="1"/>
    <row r="30580" s="59" customFormat="1" customHeight="1"/>
    <row r="30581" s="59" customFormat="1" customHeight="1"/>
    <row r="30582" s="59" customFormat="1" customHeight="1"/>
    <row r="30583" s="59" customFormat="1" customHeight="1"/>
    <row r="30584" s="59" customFormat="1" customHeight="1"/>
    <row r="30585" s="59" customFormat="1" customHeight="1"/>
    <row r="30586" s="59" customFormat="1" customHeight="1"/>
    <row r="30587" s="59" customFormat="1" customHeight="1"/>
    <row r="30588" s="59" customFormat="1" customHeight="1"/>
    <row r="30589" s="59" customFormat="1" customHeight="1"/>
    <row r="30590" s="59" customFormat="1" customHeight="1"/>
    <row r="30591" s="59" customFormat="1" customHeight="1"/>
    <row r="30592" s="59" customFormat="1" customHeight="1"/>
    <row r="30593" s="59" customFormat="1" customHeight="1"/>
    <row r="30594" s="59" customFormat="1" customHeight="1"/>
    <row r="30595" s="59" customFormat="1" customHeight="1"/>
    <row r="30596" s="59" customFormat="1" customHeight="1"/>
    <row r="30597" s="59" customFormat="1" customHeight="1"/>
    <row r="30598" s="59" customFormat="1" customHeight="1"/>
    <row r="30599" s="59" customFormat="1" customHeight="1"/>
    <row r="30600" s="59" customFormat="1" customHeight="1"/>
    <row r="30601" s="59" customFormat="1" customHeight="1"/>
    <row r="30602" s="59" customFormat="1" customHeight="1"/>
    <row r="30603" s="59" customFormat="1" customHeight="1"/>
    <row r="30604" s="59" customFormat="1" customHeight="1"/>
    <row r="30605" s="59" customFormat="1" customHeight="1"/>
    <row r="30606" s="59" customFormat="1" customHeight="1"/>
    <row r="30607" s="59" customFormat="1" customHeight="1"/>
    <row r="30608" s="59" customFormat="1" customHeight="1"/>
    <row r="30609" s="59" customFormat="1" customHeight="1"/>
    <row r="30610" s="59" customFormat="1" customHeight="1"/>
    <row r="30611" s="59" customFormat="1" customHeight="1"/>
    <row r="30612" s="59" customFormat="1" customHeight="1"/>
    <row r="30613" s="59" customFormat="1" customHeight="1"/>
    <row r="30614" s="59" customFormat="1" customHeight="1"/>
    <row r="30615" s="59" customFormat="1" customHeight="1"/>
    <row r="30616" s="59" customFormat="1" customHeight="1"/>
    <row r="30617" s="59" customFormat="1" customHeight="1"/>
    <row r="30618" s="59" customFormat="1" customHeight="1"/>
    <row r="30619" s="59" customFormat="1" customHeight="1"/>
    <row r="30620" s="59" customFormat="1" customHeight="1"/>
    <row r="30621" s="59" customFormat="1" customHeight="1"/>
    <row r="30622" s="59" customFormat="1" customHeight="1"/>
    <row r="30623" s="59" customFormat="1" customHeight="1"/>
    <row r="30624" s="59" customFormat="1" customHeight="1"/>
    <row r="30625" s="59" customFormat="1" customHeight="1"/>
    <row r="30626" s="59" customFormat="1" customHeight="1"/>
    <row r="30627" s="59" customFormat="1" customHeight="1"/>
    <row r="30628" s="59" customFormat="1" customHeight="1"/>
    <row r="30629" s="59" customFormat="1" customHeight="1"/>
    <row r="30630" s="59" customFormat="1" customHeight="1"/>
    <row r="30631" s="59" customFormat="1" customHeight="1"/>
    <row r="30632" s="59" customFormat="1" customHeight="1"/>
    <row r="30633" s="59" customFormat="1" customHeight="1"/>
    <row r="30634" s="59" customFormat="1" customHeight="1"/>
    <row r="30635" s="59" customFormat="1" customHeight="1"/>
    <row r="30636" s="59" customFormat="1" customHeight="1"/>
    <row r="30637" s="59" customFormat="1" customHeight="1"/>
    <row r="30638" s="59" customFormat="1" customHeight="1"/>
    <row r="30639" s="59" customFormat="1" customHeight="1"/>
    <row r="30640" s="59" customFormat="1" customHeight="1"/>
    <row r="30641" s="59" customFormat="1" customHeight="1"/>
    <row r="30642" s="59" customFormat="1" customHeight="1"/>
    <row r="30643" s="59" customFormat="1" customHeight="1"/>
    <row r="30644" s="59" customFormat="1" customHeight="1"/>
    <row r="30645" s="59" customFormat="1" customHeight="1"/>
    <row r="30646" s="59" customFormat="1" customHeight="1"/>
    <row r="30647" s="59" customFormat="1" customHeight="1"/>
    <row r="30648" s="59" customFormat="1" customHeight="1"/>
    <row r="30649" s="59" customFormat="1" customHeight="1"/>
    <row r="30650" s="59" customFormat="1" customHeight="1"/>
    <row r="30651" s="59" customFormat="1" customHeight="1"/>
    <row r="30652" s="59" customFormat="1" customHeight="1"/>
    <row r="30653" s="59" customFormat="1" customHeight="1"/>
    <row r="30654" s="59" customFormat="1" customHeight="1"/>
    <row r="30655" s="59" customFormat="1" customHeight="1"/>
    <row r="30656" s="59" customFormat="1" customHeight="1"/>
    <row r="30657" s="59" customFormat="1" customHeight="1"/>
    <row r="30658" s="59" customFormat="1" customHeight="1"/>
    <row r="30659" s="59" customFormat="1" customHeight="1"/>
    <row r="30660" s="59" customFormat="1" customHeight="1"/>
    <row r="30661" s="59" customFormat="1" customHeight="1"/>
    <row r="30662" s="59" customFormat="1" customHeight="1"/>
    <row r="30663" s="59" customFormat="1" customHeight="1"/>
    <row r="30664" s="59" customFormat="1" customHeight="1"/>
    <row r="30665" s="59" customFormat="1" customHeight="1"/>
    <row r="30666" s="59" customFormat="1" customHeight="1"/>
    <row r="30667" s="59" customFormat="1" customHeight="1"/>
    <row r="30668" s="59" customFormat="1" customHeight="1"/>
    <row r="30669" s="59" customFormat="1" customHeight="1"/>
    <row r="30670" s="59" customFormat="1" customHeight="1"/>
    <row r="30671" s="59" customFormat="1" customHeight="1"/>
    <row r="30672" s="59" customFormat="1" customHeight="1"/>
    <row r="30673" s="59" customFormat="1" customHeight="1"/>
    <row r="30674" s="59" customFormat="1" customHeight="1"/>
    <row r="30675" s="59" customFormat="1" customHeight="1"/>
    <row r="30676" s="59" customFormat="1" customHeight="1"/>
    <row r="30677" s="59" customFormat="1" customHeight="1"/>
    <row r="30678" s="59" customFormat="1" customHeight="1"/>
    <row r="30679" s="59" customFormat="1" customHeight="1"/>
    <row r="30680" s="59" customFormat="1" customHeight="1"/>
    <row r="30681" s="59" customFormat="1" customHeight="1"/>
    <row r="30682" s="59" customFormat="1" customHeight="1"/>
    <row r="30683" s="59" customFormat="1" customHeight="1"/>
    <row r="30684" s="59" customFormat="1" customHeight="1"/>
    <row r="30685" s="59" customFormat="1" customHeight="1"/>
    <row r="30686" s="59" customFormat="1" customHeight="1"/>
    <row r="30687" s="59" customFormat="1" customHeight="1"/>
    <row r="30688" s="59" customFormat="1" customHeight="1"/>
    <row r="30689" s="59" customFormat="1" customHeight="1"/>
    <row r="30690" s="59" customFormat="1" customHeight="1"/>
    <row r="30691" s="59" customFormat="1" customHeight="1"/>
    <row r="30692" s="59" customFormat="1" customHeight="1"/>
    <row r="30693" s="59" customFormat="1" customHeight="1"/>
    <row r="30694" s="59" customFormat="1" customHeight="1"/>
    <row r="30695" s="59" customFormat="1" customHeight="1"/>
    <row r="30696" s="59" customFormat="1" customHeight="1"/>
    <row r="30697" s="59" customFormat="1" customHeight="1"/>
    <row r="30698" s="59" customFormat="1" customHeight="1"/>
    <row r="30699" s="59" customFormat="1" customHeight="1"/>
    <row r="30700" s="59" customFormat="1" customHeight="1"/>
    <row r="30701" s="59" customFormat="1" customHeight="1"/>
    <row r="30702" s="59" customFormat="1" customHeight="1"/>
    <row r="30703" s="59" customFormat="1" customHeight="1"/>
    <row r="30704" s="59" customFormat="1" customHeight="1"/>
    <row r="30705" s="59" customFormat="1" customHeight="1"/>
    <row r="30706" s="59" customFormat="1" customHeight="1"/>
    <row r="30707" s="59" customFormat="1" customHeight="1"/>
    <row r="30708" s="59" customFormat="1" customHeight="1"/>
    <row r="30709" s="59" customFormat="1" customHeight="1"/>
    <row r="30710" s="59" customFormat="1" customHeight="1"/>
    <row r="30711" s="59" customFormat="1" customHeight="1"/>
    <row r="30712" s="59" customFormat="1" customHeight="1"/>
    <row r="30713" s="59" customFormat="1" customHeight="1"/>
    <row r="30714" s="59" customFormat="1" customHeight="1"/>
    <row r="30715" s="59" customFormat="1" customHeight="1"/>
    <row r="30716" s="59" customFormat="1" customHeight="1"/>
    <row r="30717" s="59" customFormat="1" customHeight="1"/>
    <row r="30718" s="59" customFormat="1" customHeight="1"/>
    <row r="30719" s="59" customFormat="1" customHeight="1"/>
    <row r="30720" s="59" customFormat="1" customHeight="1"/>
    <row r="30721" s="59" customFormat="1" customHeight="1"/>
    <row r="30722" s="59" customFormat="1" customHeight="1"/>
    <row r="30723" s="59" customFormat="1" customHeight="1"/>
    <row r="30724" s="59" customFormat="1" customHeight="1"/>
    <row r="30725" s="59" customFormat="1" customHeight="1"/>
    <row r="30726" s="59" customFormat="1" customHeight="1"/>
    <row r="30727" s="59" customFormat="1" customHeight="1"/>
    <row r="30728" s="59" customFormat="1" customHeight="1"/>
    <row r="30729" s="59" customFormat="1" customHeight="1"/>
    <row r="30730" s="59" customFormat="1" customHeight="1"/>
    <row r="30731" s="59" customFormat="1" customHeight="1"/>
    <row r="30732" s="59" customFormat="1" customHeight="1"/>
    <row r="30733" s="59" customFormat="1" customHeight="1"/>
    <row r="30734" s="59" customFormat="1" customHeight="1"/>
    <row r="30735" s="59" customFormat="1" customHeight="1"/>
    <row r="30736" s="59" customFormat="1" customHeight="1"/>
    <row r="30737" s="59" customFormat="1" customHeight="1"/>
    <row r="30738" s="59" customFormat="1" customHeight="1"/>
    <row r="30739" s="59" customFormat="1" customHeight="1"/>
    <row r="30740" s="59" customFormat="1" customHeight="1"/>
    <row r="30741" s="59" customFormat="1" customHeight="1"/>
    <row r="30742" s="59" customFormat="1" customHeight="1"/>
    <row r="30743" s="59" customFormat="1" customHeight="1"/>
    <row r="30744" s="59" customFormat="1" customHeight="1"/>
    <row r="30745" s="59" customFormat="1" customHeight="1"/>
    <row r="30746" s="59" customFormat="1" customHeight="1"/>
    <row r="30747" s="59" customFormat="1" customHeight="1"/>
    <row r="30748" s="59" customFormat="1" customHeight="1"/>
    <row r="30749" s="59" customFormat="1" customHeight="1"/>
    <row r="30750" s="59" customFormat="1" customHeight="1"/>
    <row r="30751" s="59" customFormat="1" customHeight="1"/>
    <row r="30752" s="59" customFormat="1" customHeight="1"/>
    <row r="30753" s="59" customFormat="1" customHeight="1"/>
    <row r="30754" s="59" customFormat="1" customHeight="1"/>
    <row r="30755" s="59" customFormat="1" customHeight="1"/>
    <row r="30756" s="59" customFormat="1" customHeight="1"/>
    <row r="30757" s="59" customFormat="1" customHeight="1"/>
    <row r="30758" s="59" customFormat="1" customHeight="1"/>
    <row r="30759" s="59" customFormat="1" customHeight="1"/>
    <row r="30760" s="59" customFormat="1" customHeight="1"/>
    <row r="30761" s="59" customFormat="1" customHeight="1"/>
    <row r="30762" s="59" customFormat="1" customHeight="1"/>
    <row r="30763" s="59" customFormat="1" customHeight="1"/>
    <row r="30764" s="59" customFormat="1" customHeight="1"/>
    <row r="30765" s="59" customFormat="1" customHeight="1"/>
    <row r="30766" s="59" customFormat="1" customHeight="1"/>
    <row r="30767" s="59" customFormat="1" customHeight="1"/>
    <row r="30768" s="59" customFormat="1" customHeight="1"/>
    <row r="30769" s="59" customFormat="1" customHeight="1"/>
    <row r="30770" s="59" customFormat="1" customHeight="1"/>
    <row r="30771" s="59" customFormat="1" customHeight="1"/>
    <row r="30772" s="59" customFormat="1" customHeight="1"/>
    <row r="30773" s="59" customFormat="1" customHeight="1"/>
    <row r="30774" s="59" customFormat="1" customHeight="1"/>
    <row r="30775" s="59" customFormat="1" customHeight="1"/>
    <row r="30776" s="59" customFormat="1" customHeight="1"/>
    <row r="30777" s="59" customFormat="1" customHeight="1"/>
    <row r="30778" s="59" customFormat="1" customHeight="1"/>
    <row r="30779" s="59" customFormat="1" customHeight="1"/>
    <row r="30780" s="59" customFormat="1" customHeight="1"/>
    <row r="30781" s="59" customFormat="1" customHeight="1"/>
    <row r="30782" s="59" customFormat="1" customHeight="1"/>
    <row r="30783" s="59" customFormat="1" customHeight="1"/>
    <row r="30784" s="59" customFormat="1" customHeight="1"/>
    <row r="30785" s="59" customFormat="1" customHeight="1"/>
    <row r="30786" s="59" customFormat="1" customHeight="1"/>
    <row r="30787" s="59" customFormat="1" customHeight="1"/>
    <row r="30788" s="59" customFormat="1" customHeight="1"/>
    <row r="30789" s="59" customFormat="1" customHeight="1"/>
    <row r="30790" s="59" customFormat="1" customHeight="1"/>
    <row r="30791" s="59" customFormat="1" customHeight="1"/>
    <row r="30792" s="59" customFormat="1" customHeight="1"/>
    <row r="30793" s="59" customFormat="1" customHeight="1"/>
    <row r="30794" s="59" customFormat="1" customHeight="1"/>
    <row r="30795" s="59" customFormat="1" customHeight="1"/>
    <row r="30796" s="59" customFormat="1" customHeight="1"/>
    <row r="30797" s="59" customFormat="1" customHeight="1"/>
    <row r="30798" s="59" customFormat="1" customHeight="1"/>
    <row r="30799" s="59" customFormat="1" customHeight="1"/>
    <row r="30800" s="59" customFormat="1" customHeight="1"/>
    <row r="30801" s="59" customFormat="1" customHeight="1"/>
    <row r="30802" s="59" customFormat="1" customHeight="1"/>
    <row r="30803" s="59" customFormat="1" customHeight="1"/>
    <row r="30804" s="59" customFormat="1" customHeight="1"/>
    <row r="30805" s="59" customFormat="1" customHeight="1"/>
    <row r="30806" s="59" customFormat="1" customHeight="1"/>
    <row r="30807" s="59" customFormat="1" customHeight="1"/>
    <row r="30808" s="59" customFormat="1" customHeight="1"/>
    <row r="30809" s="59" customFormat="1" customHeight="1"/>
    <row r="30810" s="59" customFormat="1" customHeight="1"/>
    <row r="30811" s="59" customFormat="1" customHeight="1"/>
    <row r="30812" s="59" customFormat="1" customHeight="1"/>
    <row r="30813" s="59" customFormat="1" customHeight="1"/>
    <row r="30814" s="59" customFormat="1" customHeight="1"/>
    <row r="30815" s="59" customFormat="1" customHeight="1"/>
    <row r="30816" s="59" customFormat="1" customHeight="1"/>
    <row r="30817" s="59" customFormat="1" customHeight="1"/>
    <row r="30818" s="59" customFormat="1" customHeight="1"/>
    <row r="30819" s="59" customFormat="1" customHeight="1"/>
    <row r="30820" s="59" customFormat="1" customHeight="1"/>
    <row r="30821" s="59" customFormat="1" customHeight="1"/>
    <row r="30822" s="59" customFormat="1" customHeight="1"/>
    <row r="30823" s="59" customFormat="1" customHeight="1"/>
    <row r="30824" s="59" customFormat="1" customHeight="1"/>
    <row r="30825" s="59" customFormat="1" customHeight="1"/>
    <row r="30826" s="59" customFormat="1" customHeight="1"/>
    <row r="30827" s="59" customFormat="1" customHeight="1"/>
    <row r="30828" s="59" customFormat="1" customHeight="1"/>
    <row r="30829" s="59" customFormat="1" customHeight="1"/>
    <row r="30830" s="59" customFormat="1" customHeight="1"/>
    <row r="30831" s="59" customFormat="1" customHeight="1"/>
    <row r="30832" s="59" customFormat="1" customHeight="1"/>
    <row r="30833" s="59" customFormat="1" customHeight="1"/>
    <row r="30834" s="59" customFormat="1" customHeight="1"/>
    <row r="30835" s="59" customFormat="1" customHeight="1"/>
    <row r="30836" s="59" customFormat="1" customHeight="1"/>
    <row r="30837" s="59" customFormat="1" customHeight="1"/>
    <row r="30838" s="59" customFormat="1" customHeight="1"/>
    <row r="30839" s="59" customFormat="1" customHeight="1"/>
    <row r="30840" s="59" customFormat="1" customHeight="1"/>
    <row r="30841" s="59" customFormat="1" customHeight="1"/>
    <row r="30842" s="59" customFormat="1" customHeight="1"/>
    <row r="30843" s="59" customFormat="1" customHeight="1"/>
    <row r="30844" s="59" customFormat="1" customHeight="1"/>
    <row r="30845" s="59" customFormat="1" customHeight="1"/>
    <row r="30846" s="59" customFormat="1" customHeight="1"/>
    <row r="30847" s="59" customFormat="1" customHeight="1"/>
    <row r="30848" s="59" customFormat="1" customHeight="1"/>
    <row r="30849" s="59" customFormat="1" customHeight="1"/>
    <row r="30850" s="59" customFormat="1" customHeight="1"/>
    <row r="30851" s="59" customFormat="1" customHeight="1"/>
    <row r="30852" s="59" customFormat="1" customHeight="1"/>
    <row r="30853" s="59" customFormat="1" customHeight="1"/>
    <row r="30854" s="59" customFormat="1" customHeight="1"/>
    <row r="30855" s="59" customFormat="1" customHeight="1"/>
    <row r="30856" s="59" customFormat="1" customHeight="1"/>
    <row r="30857" s="59" customFormat="1" customHeight="1"/>
    <row r="30858" s="59" customFormat="1" customHeight="1"/>
    <row r="30859" s="59" customFormat="1" customHeight="1"/>
    <row r="30860" s="59" customFormat="1" customHeight="1"/>
    <row r="30861" s="59" customFormat="1" customHeight="1"/>
    <row r="30862" s="59" customFormat="1" customHeight="1"/>
    <row r="30863" s="59" customFormat="1" customHeight="1"/>
    <row r="30864" s="59" customFormat="1" customHeight="1"/>
    <row r="30865" s="59" customFormat="1" customHeight="1"/>
    <row r="30866" s="59" customFormat="1" customHeight="1"/>
    <row r="30867" s="59" customFormat="1" customHeight="1"/>
    <row r="30868" s="59" customFormat="1" customHeight="1"/>
    <row r="30869" s="59" customFormat="1" customHeight="1"/>
    <row r="30870" s="59" customFormat="1" customHeight="1"/>
    <row r="30871" s="59" customFormat="1" customHeight="1"/>
    <row r="30872" s="59" customFormat="1" customHeight="1"/>
    <row r="30873" s="59" customFormat="1" customHeight="1"/>
    <row r="30874" s="59" customFormat="1" customHeight="1"/>
    <row r="30875" s="59" customFormat="1" customHeight="1"/>
    <row r="30876" s="59" customFormat="1" customHeight="1"/>
    <row r="30877" s="59" customFormat="1" customHeight="1"/>
    <row r="30878" s="59" customFormat="1" customHeight="1"/>
    <row r="30879" s="59" customFormat="1" customHeight="1"/>
    <row r="30880" s="59" customFormat="1" customHeight="1"/>
    <row r="30881" s="59" customFormat="1" customHeight="1"/>
    <row r="30882" s="59" customFormat="1" customHeight="1"/>
    <row r="30883" s="59" customFormat="1" customHeight="1"/>
    <row r="30884" s="59" customFormat="1" customHeight="1"/>
    <row r="30885" s="59" customFormat="1" customHeight="1"/>
    <row r="30886" s="59" customFormat="1" customHeight="1"/>
    <row r="30887" s="59" customFormat="1" customHeight="1"/>
    <row r="30888" s="59" customFormat="1" customHeight="1"/>
    <row r="30889" s="59" customFormat="1" customHeight="1"/>
    <row r="30890" s="59" customFormat="1" customHeight="1"/>
    <row r="30891" s="59" customFormat="1" customHeight="1"/>
    <row r="30892" s="59" customFormat="1" customHeight="1"/>
    <row r="30893" s="59" customFormat="1" customHeight="1"/>
    <row r="30894" s="59" customFormat="1" customHeight="1"/>
    <row r="30895" s="59" customFormat="1" customHeight="1"/>
    <row r="30896" s="59" customFormat="1" customHeight="1"/>
    <row r="30897" s="59" customFormat="1" customHeight="1"/>
    <row r="30898" s="59" customFormat="1" customHeight="1"/>
    <row r="30899" s="59" customFormat="1" customHeight="1"/>
    <row r="30900" s="59" customFormat="1" customHeight="1"/>
    <row r="30901" s="59" customFormat="1" customHeight="1"/>
    <row r="30902" s="59" customFormat="1" customHeight="1"/>
    <row r="30903" s="59" customFormat="1" customHeight="1"/>
    <row r="30904" s="59" customFormat="1" customHeight="1"/>
    <row r="30905" s="59" customFormat="1" customHeight="1"/>
    <row r="30906" s="59" customFormat="1" customHeight="1"/>
    <row r="30907" s="59" customFormat="1" customHeight="1"/>
    <row r="30908" s="59" customFormat="1" customHeight="1"/>
    <row r="30909" s="59" customFormat="1" customHeight="1"/>
    <row r="30910" s="59" customFormat="1" customHeight="1"/>
    <row r="30911" s="59" customFormat="1" customHeight="1"/>
    <row r="30912" s="59" customFormat="1" customHeight="1"/>
    <row r="30913" s="59" customFormat="1" customHeight="1"/>
    <row r="30914" s="59" customFormat="1" customHeight="1"/>
    <row r="30915" s="59" customFormat="1" customHeight="1"/>
    <row r="30916" s="59" customFormat="1" customHeight="1"/>
    <row r="30917" s="59" customFormat="1" customHeight="1"/>
    <row r="30918" s="59" customFormat="1" customHeight="1"/>
    <row r="30919" s="59" customFormat="1" customHeight="1"/>
    <row r="30920" s="59" customFormat="1" customHeight="1"/>
    <row r="30921" s="59" customFormat="1" customHeight="1"/>
    <row r="30922" s="59" customFormat="1" customHeight="1"/>
    <row r="30923" s="59" customFormat="1" customHeight="1"/>
    <row r="30924" s="59" customFormat="1" customHeight="1"/>
    <row r="30925" s="59" customFormat="1" customHeight="1"/>
    <row r="30926" s="59" customFormat="1" customHeight="1"/>
    <row r="30927" s="59" customFormat="1" customHeight="1"/>
    <row r="30928" s="59" customFormat="1" customHeight="1"/>
    <row r="30929" s="59" customFormat="1" customHeight="1"/>
    <row r="30930" s="59" customFormat="1" customHeight="1"/>
    <row r="30931" s="59" customFormat="1" customHeight="1"/>
    <row r="30932" s="59" customFormat="1" customHeight="1"/>
    <row r="30933" s="59" customFormat="1" customHeight="1"/>
    <row r="30934" s="59" customFormat="1" customHeight="1"/>
    <row r="30935" s="59" customFormat="1" customHeight="1"/>
    <row r="30936" s="59" customFormat="1" customHeight="1"/>
    <row r="30937" s="59" customFormat="1" customHeight="1"/>
    <row r="30938" s="59" customFormat="1" customHeight="1"/>
    <row r="30939" s="59" customFormat="1" customHeight="1"/>
    <row r="30940" s="59" customFormat="1" customHeight="1"/>
    <row r="30941" s="59" customFormat="1" customHeight="1"/>
    <row r="30942" s="59" customFormat="1" customHeight="1"/>
    <row r="30943" s="59" customFormat="1" customHeight="1"/>
    <row r="30944" s="59" customFormat="1" customHeight="1"/>
    <row r="30945" s="59" customFormat="1" customHeight="1"/>
    <row r="30946" s="59" customFormat="1" customHeight="1"/>
    <row r="30947" s="59" customFormat="1" customHeight="1"/>
    <row r="30948" s="59" customFormat="1" customHeight="1"/>
    <row r="30949" s="59" customFormat="1" customHeight="1"/>
    <row r="30950" s="59" customFormat="1" customHeight="1"/>
    <row r="30951" s="59" customFormat="1" customHeight="1"/>
    <row r="30952" s="59" customFormat="1" customHeight="1"/>
    <row r="30953" s="59" customFormat="1" customHeight="1"/>
    <row r="30954" s="59" customFormat="1" customHeight="1"/>
    <row r="30955" s="59" customFormat="1" customHeight="1"/>
    <row r="30956" s="59" customFormat="1" customHeight="1"/>
    <row r="30957" s="59" customFormat="1" customHeight="1"/>
    <row r="30958" s="59" customFormat="1" customHeight="1"/>
    <row r="30959" s="59" customFormat="1" customHeight="1"/>
    <row r="30960" s="59" customFormat="1" customHeight="1"/>
    <row r="30961" s="59" customFormat="1" customHeight="1"/>
    <row r="30962" s="59" customFormat="1" customHeight="1"/>
    <row r="30963" s="59" customFormat="1" customHeight="1"/>
    <row r="30964" s="59" customFormat="1" customHeight="1"/>
    <row r="30965" s="59" customFormat="1" customHeight="1"/>
    <row r="30966" s="59" customFormat="1" customHeight="1"/>
    <row r="30967" s="59" customFormat="1" customHeight="1"/>
    <row r="30968" s="59" customFormat="1" customHeight="1"/>
    <row r="30969" s="59" customFormat="1" customHeight="1"/>
    <row r="30970" s="59" customFormat="1" customHeight="1"/>
    <row r="30971" s="59" customFormat="1" customHeight="1"/>
    <row r="30972" s="59" customFormat="1" customHeight="1"/>
    <row r="30973" s="59" customFormat="1" customHeight="1"/>
    <row r="30974" s="59" customFormat="1" customHeight="1"/>
    <row r="30975" s="59" customFormat="1" customHeight="1"/>
    <row r="30976" s="59" customFormat="1" customHeight="1"/>
    <row r="30977" s="59" customFormat="1" customHeight="1"/>
    <row r="30978" s="59" customFormat="1" customHeight="1"/>
    <row r="30979" s="59" customFormat="1" customHeight="1"/>
    <row r="30980" s="59" customFormat="1" customHeight="1"/>
    <row r="30981" s="59" customFormat="1" customHeight="1"/>
    <row r="30982" s="59" customFormat="1" customHeight="1"/>
    <row r="30983" s="59" customFormat="1" customHeight="1"/>
    <row r="30984" s="59" customFormat="1" customHeight="1"/>
    <row r="30985" s="59" customFormat="1" customHeight="1"/>
    <row r="30986" s="59" customFormat="1" customHeight="1"/>
    <row r="30987" s="59" customFormat="1" customHeight="1"/>
    <row r="30988" s="59" customFormat="1" customHeight="1"/>
    <row r="30989" s="59" customFormat="1" customHeight="1"/>
    <row r="30990" s="59" customFormat="1" customHeight="1"/>
    <row r="30991" s="59" customFormat="1" customHeight="1"/>
    <row r="30992" s="59" customFormat="1" customHeight="1"/>
    <row r="30993" s="59" customFormat="1" customHeight="1"/>
    <row r="30994" s="59" customFormat="1" customHeight="1"/>
    <row r="30995" s="59" customFormat="1" customHeight="1"/>
    <row r="30996" s="59" customFormat="1" customHeight="1"/>
    <row r="30997" s="59" customFormat="1" customHeight="1"/>
    <row r="30998" s="59" customFormat="1" customHeight="1"/>
    <row r="30999" s="59" customFormat="1" customHeight="1"/>
    <row r="31000" s="59" customFormat="1" customHeight="1"/>
    <row r="31001" s="59" customFormat="1" customHeight="1"/>
    <row r="31002" s="59" customFormat="1" customHeight="1"/>
    <row r="31003" s="59" customFormat="1" customHeight="1"/>
    <row r="31004" s="59" customFormat="1" customHeight="1"/>
    <row r="31005" s="59" customFormat="1" customHeight="1"/>
    <row r="31006" s="59" customFormat="1" customHeight="1"/>
    <row r="31007" s="59" customFormat="1" customHeight="1"/>
    <row r="31008" s="59" customFormat="1" customHeight="1"/>
    <row r="31009" s="59" customFormat="1" customHeight="1"/>
    <row r="31010" s="59" customFormat="1" customHeight="1"/>
    <row r="31011" s="59" customFormat="1" customHeight="1"/>
    <row r="31012" s="59" customFormat="1" customHeight="1"/>
    <row r="31013" s="59" customFormat="1" customHeight="1"/>
    <row r="31014" s="59" customFormat="1" customHeight="1"/>
    <row r="31015" s="59" customFormat="1" customHeight="1"/>
    <row r="31016" s="59" customFormat="1" customHeight="1"/>
    <row r="31017" s="59" customFormat="1" customHeight="1"/>
    <row r="31018" s="59" customFormat="1" customHeight="1"/>
    <row r="31019" s="59" customFormat="1" customHeight="1"/>
    <row r="31020" s="59" customFormat="1" customHeight="1"/>
    <row r="31021" s="59" customFormat="1" customHeight="1"/>
    <row r="31022" s="59" customFormat="1" customHeight="1"/>
    <row r="31023" s="59" customFormat="1" customHeight="1"/>
    <row r="31024" s="59" customFormat="1" customHeight="1"/>
    <row r="31025" s="59" customFormat="1" customHeight="1"/>
    <row r="31026" s="59" customFormat="1" customHeight="1"/>
    <row r="31027" s="59" customFormat="1" customHeight="1"/>
    <row r="31028" s="59" customFormat="1" customHeight="1"/>
    <row r="31029" s="59" customFormat="1" customHeight="1"/>
    <row r="31030" s="59" customFormat="1" customHeight="1"/>
    <row r="31031" s="59" customFormat="1" customHeight="1"/>
    <row r="31032" s="59" customFormat="1" customHeight="1"/>
    <row r="31033" s="59" customFormat="1" customHeight="1"/>
    <row r="31034" s="59" customFormat="1" customHeight="1"/>
    <row r="31035" s="59" customFormat="1" customHeight="1"/>
    <row r="31036" s="59" customFormat="1" customHeight="1"/>
    <row r="31037" s="59" customFormat="1" customHeight="1"/>
    <row r="31038" s="59" customFormat="1" customHeight="1"/>
    <row r="31039" s="59" customFormat="1" customHeight="1"/>
    <row r="31040" s="59" customFormat="1" customHeight="1"/>
    <row r="31041" s="59" customFormat="1" customHeight="1"/>
    <row r="31042" s="59" customFormat="1" customHeight="1"/>
    <row r="31043" s="59" customFormat="1" customHeight="1"/>
    <row r="31044" s="59" customFormat="1" customHeight="1"/>
    <row r="31045" s="59" customFormat="1" customHeight="1"/>
    <row r="31046" s="59" customFormat="1" customHeight="1"/>
    <row r="31047" s="59" customFormat="1" customHeight="1"/>
    <row r="31048" s="59" customFormat="1" customHeight="1"/>
    <row r="31049" s="59" customFormat="1" customHeight="1"/>
    <row r="31050" s="59" customFormat="1" customHeight="1"/>
    <row r="31051" s="59" customFormat="1" customHeight="1"/>
    <row r="31052" s="59" customFormat="1" customHeight="1"/>
    <row r="31053" s="59" customFormat="1" customHeight="1"/>
    <row r="31054" s="59" customFormat="1" customHeight="1"/>
    <row r="31055" s="59" customFormat="1" customHeight="1"/>
    <row r="31056" s="59" customFormat="1" customHeight="1"/>
    <row r="31057" s="59" customFormat="1" customHeight="1"/>
    <row r="31058" s="59" customFormat="1" customHeight="1"/>
    <row r="31059" s="59" customFormat="1" customHeight="1"/>
    <row r="31060" s="59" customFormat="1" customHeight="1"/>
    <row r="31061" s="59" customFormat="1" customHeight="1"/>
    <row r="31062" s="59" customFormat="1" customHeight="1"/>
    <row r="31063" s="59" customFormat="1" customHeight="1"/>
    <row r="31064" s="59" customFormat="1" customHeight="1"/>
    <row r="31065" s="59" customFormat="1" customHeight="1"/>
    <row r="31066" s="59" customFormat="1" customHeight="1"/>
    <row r="31067" s="59" customFormat="1" customHeight="1"/>
    <row r="31068" s="59" customFormat="1" customHeight="1"/>
    <row r="31069" s="59" customFormat="1" customHeight="1"/>
    <row r="31070" s="59" customFormat="1" customHeight="1"/>
    <row r="31071" s="59" customFormat="1" customHeight="1"/>
    <row r="31072" s="59" customFormat="1" customHeight="1"/>
    <row r="31073" s="59" customFormat="1" customHeight="1"/>
    <row r="31074" s="59" customFormat="1" customHeight="1"/>
    <row r="31075" s="59" customFormat="1" customHeight="1"/>
    <row r="31076" s="59" customFormat="1" customHeight="1"/>
    <row r="31077" s="59" customFormat="1" customHeight="1"/>
    <row r="31078" s="59" customFormat="1" customHeight="1"/>
    <row r="31079" s="59" customFormat="1" customHeight="1"/>
    <row r="31080" s="59" customFormat="1" customHeight="1"/>
    <row r="31081" s="59" customFormat="1" customHeight="1"/>
    <row r="31082" s="59" customFormat="1" customHeight="1"/>
    <row r="31083" s="59" customFormat="1" customHeight="1"/>
    <row r="31084" s="59" customFormat="1" customHeight="1"/>
    <row r="31085" s="59" customFormat="1" customHeight="1"/>
    <row r="31086" s="59" customFormat="1" customHeight="1"/>
    <row r="31087" s="59" customFormat="1" customHeight="1"/>
    <row r="31088" s="59" customFormat="1" customHeight="1"/>
    <row r="31089" s="59" customFormat="1" customHeight="1"/>
    <row r="31090" s="59" customFormat="1" customHeight="1"/>
    <row r="31091" s="59" customFormat="1" customHeight="1"/>
    <row r="31092" s="59" customFormat="1" customHeight="1"/>
    <row r="31093" s="59" customFormat="1" customHeight="1"/>
    <row r="31094" s="59" customFormat="1" customHeight="1"/>
    <row r="31095" s="59" customFormat="1" customHeight="1"/>
    <row r="31096" s="59" customFormat="1" customHeight="1"/>
    <row r="31097" s="59" customFormat="1" customHeight="1"/>
    <row r="31098" s="59" customFormat="1" customHeight="1"/>
    <row r="31099" s="59" customFormat="1" customHeight="1"/>
    <row r="31100" s="59" customFormat="1" customHeight="1"/>
    <row r="31101" s="59" customFormat="1" customHeight="1"/>
    <row r="31102" s="59" customFormat="1" customHeight="1"/>
    <row r="31103" s="59" customFormat="1" customHeight="1"/>
    <row r="31104" s="59" customFormat="1" customHeight="1"/>
    <row r="31105" s="59" customFormat="1" customHeight="1"/>
    <row r="31106" s="59" customFormat="1" customHeight="1"/>
    <row r="31107" s="59" customFormat="1" customHeight="1"/>
    <row r="31108" s="59" customFormat="1" customHeight="1"/>
    <row r="31109" s="59" customFormat="1" customHeight="1"/>
    <row r="31110" s="59" customFormat="1" customHeight="1"/>
    <row r="31111" s="59" customFormat="1" customHeight="1"/>
    <row r="31112" s="59" customFormat="1" customHeight="1"/>
    <row r="31113" s="59" customFormat="1" customHeight="1"/>
    <row r="31114" s="59" customFormat="1" customHeight="1"/>
    <row r="31115" s="59" customFormat="1" customHeight="1"/>
    <row r="31116" s="59" customFormat="1" customHeight="1"/>
    <row r="31117" s="59" customFormat="1" customHeight="1"/>
    <row r="31118" s="59" customFormat="1" customHeight="1"/>
    <row r="31119" s="59" customFormat="1" customHeight="1"/>
    <row r="31120" s="59" customFormat="1" customHeight="1"/>
    <row r="31121" s="59" customFormat="1" customHeight="1"/>
    <row r="31122" s="59" customFormat="1" customHeight="1"/>
    <row r="31123" s="59" customFormat="1" customHeight="1"/>
    <row r="31124" s="59" customFormat="1" customHeight="1"/>
    <row r="31125" s="59" customFormat="1" customHeight="1"/>
    <row r="31126" s="59" customFormat="1" customHeight="1"/>
    <row r="31127" s="59" customFormat="1" customHeight="1"/>
    <row r="31128" s="59" customFormat="1" customHeight="1"/>
    <row r="31129" s="59" customFormat="1" customHeight="1"/>
    <row r="31130" s="59" customFormat="1" customHeight="1"/>
    <row r="31131" s="59" customFormat="1" customHeight="1"/>
    <row r="31132" s="59" customFormat="1" customHeight="1"/>
    <row r="31133" s="59" customFormat="1" customHeight="1"/>
    <row r="31134" s="59" customFormat="1" customHeight="1"/>
    <row r="31135" s="59" customFormat="1" customHeight="1"/>
    <row r="31136" s="59" customFormat="1" customHeight="1"/>
    <row r="31137" s="59" customFormat="1" customHeight="1"/>
    <row r="31138" s="59" customFormat="1" customHeight="1"/>
    <row r="31139" s="59" customFormat="1" customHeight="1"/>
    <row r="31140" s="59" customFormat="1" customHeight="1"/>
    <row r="31141" s="59" customFormat="1" customHeight="1"/>
    <row r="31142" s="59" customFormat="1" customHeight="1"/>
    <row r="31143" s="59" customFormat="1" customHeight="1"/>
    <row r="31144" s="59" customFormat="1" customHeight="1"/>
    <row r="31145" s="59" customFormat="1" customHeight="1"/>
    <row r="31146" s="59" customFormat="1" customHeight="1"/>
    <row r="31147" s="59" customFormat="1" customHeight="1"/>
    <row r="31148" s="59" customFormat="1" customHeight="1"/>
    <row r="31149" s="59" customFormat="1" customHeight="1"/>
    <row r="31150" s="59" customFormat="1" customHeight="1"/>
    <row r="31151" s="59" customFormat="1" customHeight="1"/>
    <row r="31152" s="59" customFormat="1" customHeight="1"/>
    <row r="31153" s="59" customFormat="1" customHeight="1"/>
    <row r="31154" s="59" customFormat="1" customHeight="1"/>
    <row r="31155" s="59" customFormat="1" customHeight="1"/>
    <row r="31156" s="59" customFormat="1" customHeight="1"/>
    <row r="31157" s="59" customFormat="1" customHeight="1"/>
    <row r="31158" s="59" customFormat="1" customHeight="1"/>
    <row r="31159" s="59" customFormat="1" customHeight="1"/>
    <row r="31160" s="59" customFormat="1" customHeight="1"/>
    <row r="31161" s="59" customFormat="1" customHeight="1"/>
    <row r="31162" s="59" customFormat="1" customHeight="1"/>
    <row r="31163" s="59" customFormat="1" customHeight="1"/>
    <row r="31164" s="59" customFormat="1" customHeight="1"/>
    <row r="31165" s="59" customFormat="1" customHeight="1"/>
    <row r="31166" s="59" customFormat="1" customHeight="1"/>
    <row r="31167" s="59" customFormat="1" customHeight="1"/>
    <row r="31168" s="59" customFormat="1" customHeight="1"/>
    <row r="31169" s="59" customFormat="1" customHeight="1"/>
    <row r="31170" s="59" customFormat="1" customHeight="1"/>
    <row r="31171" s="59" customFormat="1" customHeight="1"/>
    <row r="31172" s="59" customFormat="1" customHeight="1"/>
    <row r="31173" s="59" customFormat="1" customHeight="1"/>
    <row r="31174" s="59" customFormat="1" customHeight="1"/>
    <row r="31175" s="59" customFormat="1" customHeight="1"/>
    <row r="31176" s="59" customFormat="1" customHeight="1"/>
    <row r="31177" s="59" customFormat="1" customHeight="1"/>
    <row r="31178" s="59" customFormat="1" customHeight="1"/>
    <row r="31179" s="59" customFormat="1" customHeight="1"/>
    <row r="31180" s="59" customFormat="1" customHeight="1"/>
    <row r="31181" s="59" customFormat="1" customHeight="1"/>
    <row r="31182" s="59" customFormat="1" customHeight="1"/>
    <row r="31183" s="59" customFormat="1" customHeight="1"/>
    <row r="31184" s="59" customFormat="1" customHeight="1"/>
    <row r="31185" s="59" customFormat="1" customHeight="1"/>
    <row r="31186" s="59" customFormat="1" customHeight="1"/>
    <row r="31187" s="59" customFormat="1" customHeight="1"/>
    <row r="31188" s="59" customFormat="1" customHeight="1"/>
    <row r="31189" s="59" customFormat="1" customHeight="1"/>
    <row r="31190" s="59" customFormat="1" customHeight="1"/>
    <row r="31191" s="59" customFormat="1" customHeight="1"/>
    <row r="31192" s="59" customFormat="1" customHeight="1"/>
    <row r="31193" s="59" customFormat="1" customHeight="1"/>
    <row r="31194" s="59" customFormat="1" customHeight="1"/>
    <row r="31195" s="59" customFormat="1" customHeight="1"/>
    <row r="31196" s="59" customFormat="1" customHeight="1"/>
    <row r="31197" s="59" customFormat="1" customHeight="1"/>
    <row r="31198" s="59" customFormat="1" customHeight="1"/>
    <row r="31199" s="59" customFormat="1" customHeight="1"/>
    <row r="31200" s="59" customFormat="1" customHeight="1"/>
    <row r="31201" s="59" customFormat="1" customHeight="1"/>
    <row r="31202" s="59" customFormat="1" customHeight="1"/>
    <row r="31203" s="59" customFormat="1" customHeight="1"/>
    <row r="31204" s="59" customFormat="1" customHeight="1"/>
    <row r="31205" s="59" customFormat="1" customHeight="1"/>
    <row r="31206" s="59" customFormat="1" customHeight="1"/>
    <row r="31207" s="59" customFormat="1" customHeight="1"/>
    <row r="31208" s="59" customFormat="1" customHeight="1"/>
    <row r="31209" s="59" customFormat="1" customHeight="1"/>
    <row r="31210" s="59" customFormat="1" customHeight="1"/>
    <row r="31211" s="59" customFormat="1" customHeight="1"/>
    <row r="31212" s="59" customFormat="1" customHeight="1"/>
    <row r="31213" s="59" customFormat="1" customHeight="1"/>
    <row r="31214" s="59" customFormat="1" customHeight="1"/>
    <row r="31215" s="59" customFormat="1" customHeight="1"/>
    <row r="31216" s="59" customFormat="1" customHeight="1"/>
    <row r="31217" s="59" customFormat="1" customHeight="1"/>
    <row r="31218" s="59" customFormat="1" customHeight="1"/>
    <row r="31219" s="59" customFormat="1" customHeight="1"/>
    <row r="31220" s="59" customFormat="1" customHeight="1"/>
    <row r="31221" s="59" customFormat="1" customHeight="1"/>
    <row r="31222" s="59" customFormat="1" customHeight="1"/>
    <row r="31223" s="59" customFormat="1" customHeight="1"/>
    <row r="31224" s="59" customFormat="1" customHeight="1"/>
    <row r="31225" s="59" customFormat="1" customHeight="1"/>
    <row r="31226" s="59" customFormat="1" customHeight="1"/>
    <row r="31227" s="59" customFormat="1" customHeight="1"/>
    <row r="31228" s="59" customFormat="1" customHeight="1"/>
    <row r="31229" s="59" customFormat="1" customHeight="1"/>
    <row r="31230" s="59" customFormat="1" customHeight="1"/>
    <row r="31231" s="59" customFormat="1" customHeight="1"/>
    <row r="31232" s="59" customFormat="1" customHeight="1"/>
    <row r="31233" s="59" customFormat="1" customHeight="1"/>
    <row r="31234" s="59" customFormat="1" customHeight="1"/>
    <row r="31235" s="59" customFormat="1" customHeight="1"/>
    <row r="31236" s="59" customFormat="1" customHeight="1"/>
    <row r="31237" s="59" customFormat="1" customHeight="1"/>
    <row r="31238" s="59" customFormat="1" customHeight="1"/>
    <row r="31239" s="59" customFormat="1" customHeight="1"/>
    <row r="31240" s="59" customFormat="1" customHeight="1"/>
    <row r="31241" s="59" customFormat="1" customHeight="1"/>
    <row r="31242" s="59" customFormat="1" customHeight="1"/>
    <row r="31243" s="59" customFormat="1" customHeight="1"/>
    <row r="31244" s="59" customFormat="1" customHeight="1"/>
    <row r="31245" s="59" customFormat="1" customHeight="1"/>
    <row r="31246" s="59" customFormat="1" customHeight="1"/>
    <row r="31247" s="59" customFormat="1" customHeight="1"/>
    <row r="31248" s="59" customFormat="1" customHeight="1"/>
    <row r="31249" s="59" customFormat="1" customHeight="1"/>
    <row r="31250" s="59" customFormat="1" customHeight="1"/>
    <row r="31251" s="59" customFormat="1" customHeight="1"/>
    <row r="31252" s="59" customFormat="1" customHeight="1"/>
    <row r="31253" s="59" customFormat="1" customHeight="1"/>
    <row r="31254" s="59" customFormat="1" customHeight="1"/>
    <row r="31255" s="59" customFormat="1" customHeight="1"/>
    <row r="31256" s="59" customFormat="1" customHeight="1"/>
    <row r="31257" s="59" customFormat="1" customHeight="1"/>
    <row r="31258" s="59" customFormat="1" customHeight="1"/>
    <row r="31259" s="59" customFormat="1" customHeight="1"/>
    <row r="31260" s="59" customFormat="1" customHeight="1"/>
    <row r="31261" s="59" customFormat="1" customHeight="1"/>
    <row r="31262" s="59" customFormat="1" customHeight="1"/>
    <row r="31263" s="59" customFormat="1" customHeight="1"/>
    <row r="31264" s="59" customFormat="1" customHeight="1"/>
    <row r="31265" s="59" customFormat="1" customHeight="1"/>
    <row r="31266" s="59" customFormat="1" customHeight="1"/>
    <row r="31267" s="59" customFormat="1" customHeight="1"/>
    <row r="31268" s="59" customFormat="1" customHeight="1"/>
    <row r="31269" s="59" customFormat="1" customHeight="1"/>
    <row r="31270" s="59" customFormat="1" customHeight="1"/>
    <row r="31271" s="59" customFormat="1" customHeight="1"/>
    <row r="31272" s="59" customFormat="1" customHeight="1"/>
    <row r="31273" s="59" customFormat="1" customHeight="1"/>
    <row r="31274" s="59" customFormat="1" customHeight="1"/>
    <row r="31275" s="59" customFormat="1" customHeight="1"/>
    <row r="31276" s="59" customFormat="1" customHeight="1"/>
    <row r="31277" s="59" customFormat="1" customHeight="1"/>
    <row r="31278" s="59" customFormat="1" customHeight="1"/>
    <row r="31279" s="59" customFormat="1" customHeight="1"/>
    <row r="31280" s="59" customFormat="1" customHeight="1"/>
    <row r="31281" s="59" customFormat="1" customHeight="1"/>
    <row r="31282" s="59" customFormat="1" customHeight="1"/>
    <row r="31283" s="59" customFormat="1" customHeight="1"/>
    <row r="31284" s="59" customFormat="1" customHeight="1"/>
    <row r="31285" s="59" customFormat="1" customHeight="1"/>
    <row r="31286" s="59" customFormat="1" customHeight="1"/>
    <row r="31287" s="59" customFormat="1" customHeight="1"/>
    <row r="31288" s="59" customFormat="1" customHeight="1"/>
    <row r="31289" s="59" customFormat="1" customHeight="1"/>
    <row r="31290" s="59" customFormat="1" customHeight="1"/>
    <row r="31291" s="59" customFormat="1" customHeight="1"/>
    <row r="31292" s="59" customFormat="1" customHeight="1"/>
    <row r="31293" s="59" customFormat="1" customHeight="1"/>
    <row r="31294" s="59" customFormat="1" customHeight="1"/>
    <row r="31295" s="59" customFormat="1" customHeight="1"/>
    <row r="31296" s="59" customFormat="1" customHeight="1"/>
    <row r="31297" s="59" customFormat="1" customHeight="1"/>
    <row r="31298" s="59" customFormat="1" customHeight="1"/>
    <row r="31299" s="59" customFormat="1" customHeight="1"/>
    <row r="31300" s="59" customFormat="1" customHeight="1"/>
    <row r="31301" s="59" customFormat="1" customHeight="1"/>
    <row r="31302" s="59" customFormat="1" customHeight="1"/>
    <row r="31303" s="59" customFormat="1" customHeight="1"/>
    <row r="31304" s="59" customFormat="1" customHeight="1"/>
    <row r="31305" s="59" customFormat="1" customHeight="1"/>
    <row r="31306" s="59" customFormat="1" customHeight="1"/>
    <row r="31307" s="59" customFormat="1" customHeight="1"/>
    <row r="31308" s="59" customFormat="1" customHeight="1"/>
    <row r="31309" s="59" customFormat="1" customHeight="1"/>
    <row r="31310" s="59" customFormat="1" customHeight="1"/>
    <row r="31311" s="59" customFormat="1" customHeight="1"/>
    <row r="31312" s="59" customFormat="1" customHeight="1"/>
    <row r="31313" s="59" customFormat="1" customHeight="1"/>
    <row r="31314" s="59" customFormat="1" customHeight="1"/>
    <row r="31315" s="59" customFormat="1" customHeight="1"/>
    <row r="31316" s="59" customFormat="1" customHeight="1"/>
    <row r="31317" s="59" customFormat="1" customHeight="1"/>
    <row r="31318" s="59" customFormat="1" customHeight="1"/>
    <row r="31319" s="59" customFormat="1" customHeight="1"/>
    <row r="31320" s="59" customFormat="1" customHeight="1"/>
    <row r="31321" s="59" customFormat="1" customHeight="1"/>
    <row r="31322" s="59" customFormat="1" customHeight="1"/>
    <row r="31323" s="59" customFormat="1" customHeight="1"/>
    <row r="31324" s="59" customFormat="1" customHeight="1"/>
    <row r="31325" s="59" customFormat="1" customHeight="1"/>
    <row r="31326" s="59" customFormat="1" customHeight="1"/>
    <row r="31327" s="59" customFormat="1" customHeight="1"/>
    <row r="31328" s="59" customFormat="1" customHeight="1"/>
    <row r="31329" s="59" customFormat="1" customHeight="1"/>
    <row r="31330" s="59" customFormat="1" customHeight="1"/>
    <row r="31331" s="59" customFormat="1" customHeight="1"/>
    <row r="31332" s="59" customFormat="1" customHeight="1"/>
    <row r="31333" s="59" customFormat="1" customHeight="1"/>
    <row r="31334" s="59" customFormat="1" customHeight="1"/>
    <row r="31335" s="59" customFormat="1" customHeight="1"/>
    <row r="31336" s="59" customFormat="1" customHeight="1"/>
    <row r="31337" s="59" customFormat="1" customHeight="1"/>
    <row r="31338" s="59" customFormat="1" customHeight="1"/>
    <row r="31339" s="59" customFormat="1" customHeight="1"/>
    <row r="31340" s="59" customFormat="1" customHeight="1"/>
    <row r="31341" s="59" customFormat="1" customHeight="1"/>
    <row r="31342" s="59" customFormat="1" customHeight="1"/>
    <row r="31343" s="59" customFormat="1" customHeight="1"/>
    <row r="31344" s="59" customFormat="1" customHeight="1"/>
    <row r="31345" s="59" customFormat="1" customHeight="1"/>
    <row r="31346" s="59" customFormat="1" customHeight="1"/>
    <row r="31347" s="59" customFormat="1" customHeight="1"/>
    <row r="31348" s="59" customFormat="1" customHeight="1"/>
    <row r="31349" s="59" customFormat="1" customHeight="1"/>
    <row r="31350" s="59" customFormat="1" customHeight="1"/>
    <row r="31351" s="59" customFormat="1" customHeight="1"/>
    <row r="31352" s="59" customFormat="1" customHeight="1"/>
    <row r="31353" s="59" customFormat="1" customHeight="1"/>
    <row r="31354" s="59" customFormat="1" customHeight="1"/>
    <row r="31355" s="59" customFormat="1" customHeight="1"/>
    <row r="31356" s="59" customFormat="1" customHeight="1"/>
    <row r="31357" s="59" customFormat="1" customHeight="1"/>
    <row r="31358" s="59" customFormat="1" customHeight="1"/>
    <row r="31359" s="59" customFormat="1" customHeight="1"/>
    <row r="31360" s="59" customFormat="1" customHeight="1"/>
    <row r="31361" s="59" customFormat="1" customHeight="1"/>
    <row r="31362" s="59" customFormat="1" customHeight="1"/>
    <row r="31363" s="59" customFormat="1" customHeight="1"/>
    <row r="31364" s="59" customFormat="1" customHeight="1"/>
    <row r="31365" s="59" customFormat="1" customHeight="1"/>
    <row r="31366" s="59" customFormat="1" customHeight="1"/>
    <row r="31367" s="59" customFormat="1" customHeight="1"/>
    <row r="31368" s="59" customFormat="1" customHeight="1"/>
    <row r="31369" s="59" customFormat="1" customHeight="1"/>
    <row r="31370" s="59" customFormat="1" customHeight="1"/>
    <row r="31371" s="59" customFormat="1" customHeight="1"/>
    <row r="31372" s="59" customFormat="1" customHeight="1"/>
    <row r="31373" s="59" customFormat="1" customHeight="1"/>
    <row r="31374" s="59" customFormat="1" customHeight="1"/>
    <row r="31375" s="59" customFormat="1" customHeight="1"/>
    <row r="31376" s="59" customFormat="1" customHeight="1"/>
    <row r="31377" s="59" customFormat="1" customHeight="1"/>
    <row r="31378" s="59" customFormat="1" customHeight="1"/>
    <row r="31379" s="59" customFormat="1" customHeight="1"/>
    <row r="31380" s="59" customFormat="1" customHeight="1"/>
    <row r="31381" s="59" customFormat="1" customHeight="1"/>
    <row r="31382" s="59" customFormat="1" customHeight="1"/>
    <row r="31383" s="59" customFormat="1" customHeight="1"/>
    <row r="31384" s="59" customFormat="1" customHeight="1"/>
    <row r="31385" s="59" customFormat="1" customHeight="1"/>
    <row r="31386" s="59" customFormat="1" customHeight="1"/>
    <row r="31387" s="59" customFormat="1" customHeight="1"/>
    <row r="31388" s="59" customFormat="1" customHeight="1"/>
    <row r="31389" s="59" customFormat="1" customHeight="1"/>
    <row r="31390" s="59" customFormat="1" customHeight="1"/>
    <row r="31391" s="59" customFormat="1" customHeight="1"/>
    <row r="31392" s="59" customFormat="1" customHeight="1"/>
    <row r="31393" s="59" customFormat="1" customHeight="1"/>
    <row r="31394" s="59" customFormat="1" customHeight="1"/>
    <row r="31395" s="59" customFormat="1" customHeight="1"/>
    <row r="31396" s="59" customFormat="1" customHeight="1"/>
    <row r="31397" s="59" customFormat="1" customHeight="1"/>
    <row r="31398" s="59" customFormat="1" customHeight="1"/>
    <row r="31399" s="59" customFormat="1" customHeight="1"/>
    <row r="31400" s="59" customFormat="1" customHeight="1"/>
    <row r="31401" s="59" customFormat="1" customHeight="1"/>
    <row r="31402" s="59" customFormat="1" customHeight="1"/>
    <row r="31403" s="59" customFormat="1" customHeight="1"/>
    <row r="31404" s="59" customFormat="1" customHeight="1"/>
    <row r="31405" s="59" customFormat="1" customHeight="1"/>
    <row r="31406" s="59" customFormat="1" customHeight="1"/>
    <row r="31407" s="59" customFormat="1" customHeight="1"/>
    <row r="31408" s="59" customFormat="1" customHeight="1"/>
    <row r="31409" s="59" customFormat="1" customHeight="1"/>
    <row r="31410" s="59" customFormat="1" customHeight="1"/>
    <row r="31411" s="59" customFormat="1" customHeight="1"/>
    <row r="31412" s="59" customFormat="1" customHeight="1"/>
    <row r="31413" s="59" customFormat="1" customHeight="1"/>
    <row r="31414" s="59" customFormat="1" customHeight="1"/>
    <row r="31415" s="59" customFormat="1" customHeight="1"/>
    <row r="31416" s="59" customFormat="1" customHeight="1"/>
    <row r="31417" s="59" customFormat="1" customHeight="1"/>
    <row r="31418" s="59" customFormat="1" customHeight="1"/>
    <row r="31419" s="59" customFormat="1" customHeight="1"/>
    <row r="31420" s="59" customFormat="1" customHeight="1"/>
    <row r="31421" s="59" customFormat="1" customHeight="1"/>
    <row r="31422" s="59" customFormat="1" customHeight="1"/>
    <row r="31423" s="59" customFormat="1" customHeight="1"/>
    <row r="31424" s="59" customFormat="1" customHeight="1"/>
    <row r="31425" s="59" customFormat="1" customHeight="1"/>
    <row r="31426" s="59" customFormat="1" customHeight="1"/>
    <row r="31427" s="59" customFormat="1" customHeight="1"/>
    <row r="31428" s="59" customFormat="1" customHeight="1"/>
    <row r="31429" s="59" customFormat="1" customHeight="1"/>
    <row r="31430" s="59" customFormat="1" customHeight="1"/>
    <row r="31431" s="59" customFormat="1" customHeight="1"/>
    <row r="31432" s="59" customFormat="1" customHeight="1"/>
    <row r="31433" s="59" customFormat="1" customHeight="1"/>
    <row r="31434" s="59" customFormat="1" customHeight="1"/>
    <row r="31435" s="59" customFormat="1" customHeight="1"/>
    <row r="31436" s="59" customFormat="1" customHeight="1"/>
    <row r="31437" s="59" customFormat="1" customHeight="1"/>
    <row r="31438" s="59" customFormat="1" customHeight="1"/>
    <row r="31439" s="59" customFormat="1" customHeight="1"/>
    <row r="31440" s="59" customFormat="1" customHeight="1"/>
    <row r="31441" s="59" customFormat="1" customHeight="1"/>
    <row r="31442" s="59" customFormat="1" customHeight="1"/>
    <row r="31443" s="59" customFormat="1" customHeight="1"/>
    <row r="31444" s="59" customFormat="1" customHeight="1"/>
    <row r="31445" s="59" customFormat="1" customHeight="1"/>
    <row r="31446" s="59" customFormat="1" customHeight="1"/>
    <row r="31447" s="59" customFormat="1" customHeight="1"/>
    <row r="31448" s="59" customFormat="1" customHeight="1"/>
    <row r="31449" s="59" customFormat="1" customHeight="1"/>
    <row r="31450" s="59" customFormat="1" customHeight="1"/>
    <row r="31451" s="59" customFormat="1" customHeight="1"/>
    <row r="31452" s="59" customFormat="1" customHeight="1"/>
    <row r="31453" s="59" customFormat="1" customHeight="1"/>
    <row r="31454" s="59" customFormat="1" customHeight="1"/>
    <row r="31455" s="59" customFormat="1" customHeight="1"/>
    <row r="31456" s="59" customFormat="1" customHeight="1"/>
    <row r="31457" s="59" customFormat="1" customHeight="1"/>
    <row r="31458" s="59" customFormat="1" customHeight="1"/>
    <row r="31459" s="59" customFormat="1" customHeight="1"/>
    <row r="31460" s="59" customFormat="1" customHeight="1"/>
    <row r="31461" s="59" customFormat="1" customHeight="1"/>
    <row r="31462" s="59" customFormat="1" customHeight="1"/>
    <row r="31463" s="59" customFormat="1" customHeight="1"/>
    <row r="31464" s="59" customFormat="1" customHeight="1"/>
    <row r="31465" s="59" customFormat="1" customHeight="1"/>
    <row r="31466" s="59" customFormat="1" customHeight="1"/>
    <row r="31467" s="59" customFormat="1" customHeight="1"/>
    <row r="31468" s="59" customFormat="1" customHeight="1"/>
    <row r="31469" s="59" customFormat="1" customHeight="1"/>
    <row r="31470" s="59" customFormat="1" customHeight="1"/>
    <row r="31471" s="59" customFormat="1" customHeight="1"/>
    <row r="31472" s="59" customFormat="1" customHeight="1"/>
    <row r="31473" s="59" customFormat="1" customHeight="1"/>
    <row r="31474" s="59" customFormat="1" customHeight="1"/>
    <row r="31475" s="59" customFormat="1" customHeight="1"/>
    <row r="31476" s="59" customFormat="1" customHeight="1"/>
    <row r="31477" s="59" customFormat="1" customHeight="1"/>
    <row r="31478" s="59" customFormat="1" customHeight="1"/>
    <row r="31479" s="59" customFormat="1" customHeight="1"/>
    <row r="31480" s="59" customFormat="1" customHeight="1"/>
    <row r="31481" s="59" customFormat="1" customHeight="1"/>
    <row r="31482" s="59" customFormat="1" customHeight="1"/>
    <row r="31483" s="59" customFormat="1" customHeight="1"/>
    <row r="31484" s="59" customFormat="1" customHeight="1"/>
    <row r="31485" s="59" customFormat="1" customHeight="1"/>
    <row r="31486" s="59" customFormat="1" customHeight="1"/>
    <row r="31487" s="59" customFormat="1" customHeight="1"/>
    <row r="31488" s="59" customFormat="1" customHeight="1"/>
    <row r="31489" s="59" customFormat="1" customHeight="1"/>
    <row r="31490" s="59" customFormat="1" customHeight="1"/>
    <row r="31491" s="59" customFormat="1" customHeight="1"/>
    <row r="31492" s="59" customFormat="1" customHeight="1"/>
    <row r="31493" s="59" customFormat="1" customHeight="1"/>
    <row r="31494" s="59" customFormat="1" customHeight="1"/>
    <row r="31495" s="59" customFormat="1" customHeight="1"/>
    <row r="31496" s="59" customFormat="1" customHeight="1"/>
    <row r="31497" s="59" customFormat="1" customHeight="1"/>
    <row r="31498" s="59" customFormat="1" customHeight="1"/>
    <row r="31499" s="59" customFormat="1" customHeight="1"/>
    <row r="31500" s="59" customFormat="1" customHeight="1"/>
    <row r="31501" s="59" customFormat="1" customHeight="1"/>
    <row r="31502" s="59" customFormat="1" customHeight="1"/>
    <row r="31503" s="59" customFormat="1" customHeight="1"/>
    <row r="31504" s="59" customFormat="1" customHeight="1"/>
    <row r="31505" s="59" customFormat="1" customHeight="1"/>
    <row r="31506" s="59" customFormat="1" customHeight="1"/>
    <row r="31507" s="59" customFormat="1" customHeight="1"/>
    <row r="31508" s="59" customFormat="1" customHeight="1"/>
    <row r="31509" s="59" customFormat="1" customHeight="1"/>
    <row r="31510" s="59" customFormat="1" customHeight="1"/>
    <row r="31511" s="59" customFormat="1" customHeight="1"/>
    <row r="31512" s="59" customFormat="1" customHeight="1"/>
    <row r="31513" s="59" customFormat="1" customHeight="1"/>
    <row r="31514" s="59" customFormat="1" customHeight="1"/>
    <row r="31515" s="59" customFormat="1" customHeight="1"/>
    <row r="31516" s="59" customFormat="1" customHeight="1"/>
    <row r="31517" s="59" customFormat="1" customHeight="1"/>
    <row r="31518" s="59" customFormat="1" customHeight="1"/>
    <row r="31519" s="59" customFormat="1" customHeight="1"/>
    <row r="31520" s="59" customFormat="1" customHeight="1"/>
    <row r="31521" s="59" customFormat="1" customHeight="1"/>
    <row r="31522" s="59" customFormat="1" customHeight="1"/>
    <row r="31523" s="59" customFormat="1" customHeight="1"/>
    <row r="31524" s="59" customFormat="1" customHeight="1"/>
    <row r="31525" s="59" customFormat="1" customHeight="1"/>
    <row r="31526" s="59" customFormat="1" customHeight="1"/>
    <row r="31527" s="59" customFormat="1" customHeight="1"/>
    <row r="31528" s="59" customFormat="1" customHeight="1"/>
    <row r="31529" s="59" customFormat="1" customHeight="1"/>
    <row r="31530" s="59" customFormat="1" customHeight="1"/>
    <row r="31531" s="59" customFormat="1" customHeight="1"/>
    <row r="31532" s="59" customFormat="1" customHeight="1"/>
    <row r="31533" s="59" customFormat="1" customHeight="1"/>
    <row r="31534" s="59" customFormat="1" customHeight="1"/>
    <row r="31535" s="59" customFormat="1" customHeight="1"/>
    <row r="31536" s="59" customFormat="1" customHeight="1"/>
    <row r="31537" s="59" customFormat="1" customHeight="1"/>
    <row r="31538" s="59" customFormat="1" customHeight="1"/>
    <row r="31539" s="59" customFormat="1" customHeight="1"/>
    <row r="31540" s="59" customFormat="1" customHeight="1"/>
    <row r="31541" s="59" customFormat="1" customHeight="1"/>
    <row r="31542" s="59" customFormat="1" customHeight="1"/>
    <row r="31543" s="59" customFormat="1" customHeight="1"/>
    <row r="31544" s="59" customFormat="1" customHeight="1"/>
    <row r="31545" s="59" customFormat="1" customHeight="1"/>
    <row r="31546" s="59" customFormat="1" customHeight="1"/>
    <row r="31547" s="59" customFormat="1" customHeight="1"/>
    <row r="31548" s="59" customFormat="1" customHeight="1"/>
    <row r="31549" s="59" customFormat="1" customHeight="1"/>
    <row r="31550" s="59" customFormat="1" customHeight="1"/>
    <row r="31551" s="59" customFormat="1" customHeight="1"/>
    <row r="31552" s="59" customFormat="1" customHeight="1"/>
    <row r="31553" s="59" customFormat="1" customHeight="1"/>
    <row r="31554" s="59" customFormat="1" customHeight="1"/>
    <row r="31555" s="59" customFormat="1" customHeight="1"/>
    <row r="31556" s="59" customFormat="1" customHeight="1"/>
    <row r="31557" s="59" customFormat="1" customHeight="1"/>
    <row r="31558" s="59" customFormat="1" customHeight="1"/>
    <row r="31559" s="59" customFormat="1" customHeight="1"/>
    <row r="31560" s="59" customFormat="1" customHeight="1"/>
    <row r="31561" s="59" customFormat="1" customHeight="1"/>
    <row r="31562" s="59" customFormat="1" customHeight="1"/>
    <row r="31563" s="59" customFormat="1" customHeight="1"/>
    <row r="31564" s="59" customFormat="1" customHeight="1"/>
    <row r="31565" s="59" customFormat="1" customHeight="1"/>
    <row r="31566" s="59" customFormat="1" customHeight="1"/>
    <row r="31567" s="59" customFormat="1" customHeight="1"/>
    <row r="31568" s="59" customFormat="1" customHeight="1"/>
    <row r="31569" s="59" customFormat="1" customHeight="1"/>
    <row r="31570" s="59" customFormat="1" customHeight="1"/>
    <row r="31571" s="59" customFormat="1" customHeight="1"/>
    <row r="31572" s="59" customFormat="1" customHeight="1"/>
    <row r="31573" s="59" customFormat="1" customHeight="1"/>
    <row r="31574" s="59" customFormat="1" customHeight="1"/>
    <row r="31575" s="59" customFormat="1" customHeight="1"/>
    <row r="31576" s="59" customFormat="1" customHeight="1"/>
    <row r="31577" s="59" customFormat="1" customHeight="1"/>
    <row r="31578" s="59" customFormat="1" customHeight="1"/>
    <row r="31579" s="59" customFormat="1" customHeight="1"/>
    <row r="31580" s="59" customFormat="1" customHeight="1"/>
    <row r="31581" s="59" customFormat="1" customHeight="1"/>
    <row r="31582" s="59" customFormat="1" customHeight="1"/>
    <row r="31583" s="59" customFormat="1" customHeight="1"/>
    <row r="31584" s="59" customFormat="1" customHeight="1"/>
    <row r="31585" s="59" customFormat="1" customHeight="1"/>
    <row r="31586" s="59" customFormat="1" customHeight="1"/>
    <row r="31587" s="59" customFormat="1" customHeight="1"/>
    <row r="31588" s="59" customFormat="1" customHeight="1"/>
    <row r="31589" s="59" customFormat="1" customHeight="1"/>
    <row r="31590" s="59" customFormat="1" customHeight="1"/>
    <row r="31591" s="59" customFormat="1" customHeight="1"/>
    <row r="31592" s="59" customFormat="1" customHeight="1"/>
    <row r="31593" s="59" customFormat="1" customHeight="1"/>
    <row r="31594" s="59" customFormat="1" customHeight="1"/>
    <row r="31595" s="59" customFormat="1" customHeight="1"/>
    <row r="31596" s="59" customFormat="1" customHeight="1"/>
    <row r="31597" s="59" customFormat="1" customHeight="1"/>
    <row r="31598" s="59" customFormat="1" customHeight="1"/>
    <row r="31599" s="59" customFormat="1" customHeight="1"/>
    <row r="31600" s="59" customFormat="1" customHeight="1"/>
    <row r="31601" s="59" customFormat="1" customHeight="1"/>
    <row r="31602" s="59" customFormat="1" customHeight="1"/>
    <row r="31603" s="59" customFormat="1" customHeight="1"/>
    <row r="31604" s="59" customFormat="1" customHeight="1"/>
    <row r="31605" s="59" customFormat="1" customHeight="1"/>
    <row r="31606" s="59" customFormat="1" customHeight="1"/>
    <row r="31607" s="59" customFormat="1" customHeight="1"/>
    <row r="31608" s="59" customFormat="1" customHeight="1"/>
    <row r="31609" s="59" customFormat="1" customHeight="1"/>
    <row r="31610" s="59" customFormat="1" customHeight="1"/>
    <row r="31611" s="59" customFormat="1" customHeight="1"/>
    <row r="31612" s="59" customFormat="1" customHeight="1"/>
    <row r="31613" s="59" customFormat="1" customHeight="1"/>
    <row r="31614" s="59" customFormat="1" customHeight="1"/>
    <row r="31615" s="59" customFormat="1" customHeight="1"/>
    <row r="31616" s="59" customFormat="1" customHeight="1"/>
    <row r="31617" s="59" customFormat="1" customHeight="1"/>
    <row r="31618" s="59" customFormat="1" customHeight="1"/>
    <row r="31619" s="59" customFormat="1" customHeight="1"/>
    <row r="31620" s="59" customFormat="1" customHeight="1"/>
    <row r="31621" s="59" customFormat="1" customHeight="1"/>
    <row r="31622" s="59" customFormat="1" customHeight="1"/>
    <row r="31623" s="59" customFormat="1" customHeight="1"/>
    <row r="31624" s="59" customFormat="1" customHeight="1"/>
    <row r="31625" s="59" customFormat="1" customHeight="1"/>
    <row r="31626" s="59" customFormat="1" customHeight="1"/>
    <row r="31627" s="59" customFormat="1" customHeight="1"/>
    <row r="31628" s="59" customFormat="1" customHeight="1"/>
    <row r="31629" s="59" customFormat="1" customHeight="1"/>
    <row r="31630" s="59" customFormat="1" customHeight="1"/>
    <row r="31631" s="59" customFormat="1" customHeight="1"/>
    <row r="31632" s="59" customFormat="1" customHeight="1"/>
    <row r="31633" s="59" customFormat="1" customHeight="1"/>
    <row r="31634" s="59" customFormat="1" customHeight="1"/>
    <row r="31635" s="59" customFormat="1" customHeight="1"/>
    <row r="31636" s="59" customFormat="1" customHeight="1"/>
    <row r="31637" s="59" customFormat="1" customHeight="1"/>
    <row r="31638" s="59" customFormat="1" customHeight="1"/>
    <row r="31639" s="59" customFormat="1" customHeight="1"/>
    <row r="31640" s="59" customFormat="1" customHeight="1"/>
    <row r="31641" s="59" customFormat="1" customHeight="1"/>
    <row r="31642" s="59" customFormat="1" customHeight="1"/>
    <row r="31643" s="59" customFormat="1" customHeight="1"/>
    <row r="31644" s="59" customFormat="1" customHeight="1"/>
    <row r="31645" s="59" customFormat="1" customHeight="1"/>
    <row r="31646" s="59" customFormat="1" customHeight="1"/>
    <row r="31647" s="59" customFormat="1" customHeight="1"/>
    <row r="31648" s="59" customFormat="1" customHeight="1"/>
    <row r="31649" s="59" customFormat="1" customHeight="1"/>
    <row r="31650" s="59" customFormat="1" customHeight="1"/>
    <row r="31651" s="59" customFormat="1" customHeight="1"/>
    <row r="31652" s="59" customFormat="1" customHeight="1"/>
    <row r="31653" s="59" customFormat="1" customHeight="1"/>
    <row r="31654" s="59" customFormat="1" customHeight="1"/>
    <row r="31655" s="59" customFormat="1" customHeight="1"/>
    <row r="31656" s="59" customFormat="1" customHeight="1"/>
    <row r="31657" s="59" customFormat="1" customHeight="1"/>
    <row r="31658" s="59" customFormat="1" customHeight="1"/>
    <row r="31659" s="59" customFormat="1" customHeight="1"/>
    <row r="31660" s="59" customFormat="1" customHeight="1"/>
    <row r="31661" s="59" customFormat="1" customHeight="1"/>
    <row r="31662" s="59" customFormat="1" customHeight="1"/>
    <row r="31663" s="59" customFormat="1" customHeight="1"/>
    <row r="31664" s="59" customFormat="1" customHeight="1"/>
    <row r="31665" s="59" customFormat="1" customHeight="1"/>
    <row r="31666" s="59" customFormat="1" customHeight="1"/>
    <row r="31667" s="59" customFormat="1" customHeight="1"/>
    <row r="31668" s="59" customFormat="1" customHeight="1"/>
    <row r="31669" s="59" customFormat="1" customHeight="1"/>
    <row r="31670" s="59" customFormat="1" customHeight="1"/>
    <row r="31671" s="59" customFormat="1" customHeight="1"/>
    <row r="31672" s="59" customFormat="1" customHeight="1"/>
    <row r="31673" s="59" customFormat="1" customHeight="1"/>
    <row r="31674" s="59" customFormat="1" customHeight="1"/>
    <row r="31675" s="59" customFormat="1" customHeight="1"/>
    <row r="31676" s="59" customFormat="1" customHeight="1"/>
    <row r="31677" s="59" customFormat="1" customHeight="1"/>
    <row r="31678" s="59" customFormat="1" customHeight="1"/>
    <row r="31679" s="59" customFormat="1" customHeight="1"/>
    <row r="31680" s="59" customFormat="1" customHeight="1"/>
    <row r="31681" s="59" customFormat="1" customHeight="1"/>
    <row r="31682" s="59" customFormat="1" customHeight="1"/>
    <row r="31683" s="59" customFormat="1" customHeight="1"/>
    <row r="31684" s="59" customFormat="1" customHeight="1"/>
    <row r="31685" s="59" customFormat="1" customHeight="1"/>
    <row r="31686" s="59" customFormat="1" customHeight="1"/>
    <row r="31687" s="59" customFormat="1" customHeight="1"/>
    <row r="31688" s="59" customFormat="1" customHeight="1"/>
    <row r="31689" s="59" customFormat="1" customHeight="1"/>
    <row r="31690" s="59" customFormat="1" customHeight="1"/>
    <row r="31691" s="59" customFormat="1" customHeight="1"/>
    <row r="31692" s="59" customFormat="1" customHeight="1"/>
    <row r="31693" s="59" customFormat="1" customHeight="1"/>
    <row r="31694" s="59" customFormat="1" customHeight="1"/>
    <row r="31695" s="59" customFormat="1" customHeight="1"/>
    <row r="31696" s="59" customFormat="1" customHeight="1"/>
    <row r="31697" s="59" customFormat="1" customHeight="1"/>
    <row r="31698" s="59" customFormat="1" customHeight="1"/>
    <row r="31699" s="59" customFormat="1" customHeight="1"/>
    <row r="31700" s="59" customFormat="1" customHeight="1"/>
    <row r="31701" s="59" customFormat="1" customHeight="1"/>
    <row r="31702" s="59" customFormat="1" customHeight="1"/>
    <row r="31703" s="59" customFormat="1" customHeight="1"/>
    <row r="31704" s="59" customFormat="1" customHeight="1"/>
    <row r="31705" s="59" customFormat="1" customHeight="1"/>
    <row r="31706" s="59" customFormat="1" customHeight="1"/>
    <row r="31707" s="59" customFormat="1" customHeight="1"/>
    <row r="31708" s="59" customFormat="1" customHeight="1"/>
    <row r="31709" s="59" customFormat="1" customHeight="1"/>
    <row r="31710" s="59" customFormat="1" customHeight="1"/>
    <row r="31711" s="59" customFormat="1" customHeight="1"/>
    <row r="31712" s="59" customFormat="1" customHeight="1"/>
    <row r="31713" s="59" customFormat="1" customHeight="1"/>
    <row r="31714" s="59" customFormat="1" customHeight="1"/>
    <row r="31715" s="59" customFormat="1" customHeight="1"/>
    <row r="31716" s="59" customFormat="1" customHeight="1"/>
    <row r="31717" s="59" customFormat="1" customHeight="1"/>
    <row r="31718" s="59" customFormat="1" customHeight="1"/>
    <row r="31719" s="59" customFormat="1" customHeight="1"/>
    <row r="31720" s="59" customFormat="1" customHeight="1"/>
    <row r="31721" s="59" customFormat="1" customHeight="1"/>
    <row r="31722" s="59" customFormat="1" customHeight="1"/>
    <row r="31723" s="59" customFormat="1" customHeight="1"/>
    <row r="31724" s="59" customFormat="1" customHeight="1"/>
    <row r="31725" s="59" customFormat="1" customHeight="1"/>
    <row r="31726" s="59" customFormat="1" customHeight="1"/>
    <row r="31727" s="59" customFormat="1" customHeight="1"/>
    <row r="31728" s="59" customFormat="1" customHeight="1"/>
    <row r="31729" s="59" customFormat="1" customHeight="1"/>
    <row r="31730" s="59" customFormat="1" customHeight="1"/>
    <row r="31731" s="59" customFormat="1" customHeight="1"/>
    <row r="31732" s="59" customFormat="1" customHeight="1"/>
    <row r="31733" s="59" customFormat="1" customHeight="1"/>
    <row r="31734" s="59" customFormat="1" customHeight="1"/>
    <row r="31735" s="59" customFormat="1" customHeight="1"/>
    <row r="31736" s="59" customFormat="1" customHeight="1"/>
    <row r="31737" s="59" customFormat="1" customHeight="1"/>
    <row r="31738" s="59" customFormat="1" customHeight="1"/>
    <row r="31739" s="59" customFormat="1" customHeight="1"/>
    <row r="31740" s="59" customFormat="1" customHeight="1"/>
    <row r="31741" s="59" customFormat="1" customHeight="1"/>
    <row r="31742" s="59" customFormat="1" customHeight="1"/>
    <row r="31743" s="59" customFormat="1" customHeight="1"/>
    <row r="31744" s="59" customFormat="1" customHeight="1"/>
    <row r="31745" s="59" customFormat="1" customHeight="1"/>
    <row r="31746" s="59" customFormat="1" customHeight="1"/>
    <row r="31747" s="59" customFormat="1" customHeight="1"/>
    <row r="31748" s="59" customFormat="1" customHeight="1"/>
    <row r="31749" s="59" customFormat="1" customHeight="1"/>
    <row r="31750" s="59" customFormat="1" customHeight="1"/>
    <row r="31751" s="59" customFormat="1" customHeight="1"/>
    <row r="31752" s="59" customFormat="1" customHeight="1"/>
    <row r="31753" s="59" customFormat="1" customHeight="1"/>
    <row r="31754" s="59" customFormat="1" customHeight="1"/>
    <row r="31755" s="59" customFormat="1" customHeight="1"/>
    <row r="31756" s="59" customFormat="1" customHeight="1"/>
    <row r="31757" s="59" customFormat="1" customHeight="1"/>
    <row r="31758" s="59" customFormat="1" customHeight="1"/>
    <row r="31759" s="59" customFormat="1" customHeight="1"/>
    <row r="31760" s="59" customFormat="1" customHeight="1"/>
    <row r="31761" s="59" customFormat="1" customHeight="1"/>
    <row r="31762" s="59" customFormat="1" customHeight="1"/>
    <row r="31763" s="59" customFormat="1" customHeight="1"/>
    <row r="31764" s="59" customFormat="1" customHeight="1"/>
    <row r="31765" s="59" customFormat="1" customHeight="1"/>
    <row r="31766" s="59" customFormat="1" customHeight="1"/>
    <row r="31767" s="59" customFormat="1" customHeight="1"/>
    <row r="31768" s="59" customFormat="1" customHeight="1"/>
    <row r="31769" s="59" customFormat="1" customHeight="1"/>
    <row r="31770" s="59" customFormat="1" customHeight="1"/>
    <row r="31771" s="59" customFormat="1" customHeight="1"/>
    <row r="31772" s="59" customFormat="1" customHeight="1"/>
    <row r="31773" s="59" customFormat="1" customHeight="1"/>
    <row r="31774" s="59" customFormat="1" customHeight="1"/>
    <row r="31775" s="59" customFormat="1" customHeight="1"/>
    <row r="31776" s="59" customFormat="1" customHeight="1"/>
    <row r="31777" s="59" customFormat="1" customHeight="1"/>
    <row r="31778" s="59" customFormat="1" customHeight="1"/>
    <row r="31779" s="59" customFormat="1" customHeight="1"/>
    <row r="31780" s="59" customFormat="1" customHeight="1"/>
    <row r="31781" s="59" customFormat="1" customHeight="1"/>
    <row r="31782" s="59" customFormat="1" customHeight="1"/>
    <row r="31783" s="59" customFormat="1" customHeight="1"/>
    <row r="31784" s="59" customFormat="1" customHeight="1"/>
    <row r="31785" s="59" customFormat="1" customHeight="1"/>
    <row r="31786" s="59" customFormat="1" customHeight="1"/>
    <row r="31787" s="59" customFormat="1" customHeight="1"/>
    <row r="31788" s="59" customFormat="1" customHeight="1"/>
    <row r="31789" s="59" customFormat="1" customHeight="1"/>
    <row r="31790" s="59" customFormat="1" customHeight="1"/>
    <row r="31791" s="59" customFormat="1" customHeight="1"/>
    <row r="31792" s="59" customFormat="1" customHeight="1"/>
    <row r="31793" s="59" customFormat="1" customHeight="1"/>
    <row r="31794" s="59" customFormat="1" customHeight="1"/>
    <row r="31795" s="59" customFormat="1" customHeight="1"/>
    <row r="31796" s="59" customFormat="1" customHeight="1"/>
    <row r="31797" s="59" customFormat="1" customHeight="1"/>
    <row r="31798" s="59" customFormat="1" customHeight="1"/>
    <row r="31799" s="59" customFormat="1" customHeight="1"/>
    <row r="31800" s="59" customFormat="1" customHeight="1"/>
    <row r="31801" s="59" customFormat="1" customHeight="1"/>
    <row r="31802" s="59" customFormat="1" customHeight="1"/>
    <row r="31803" s="59" customFormat="1" customHeight="1"/>
    <row r="31804" s="59" customFormat="1" customHeight="1"/>
    <row r="31805" s="59" customFormat="1" customHeight="1"/>
    <row r="31806" s="59" customFormat="1" customHeight="1"/>
    <row r="31807" s="59" customFormat="1" customHeight="1"/>
    <row r="31808" s="59" customFormat="1" customHeight="1"/>
    <row r="31809" s="59" customFormat="1" customHeight="1"/>
    <row r="31810" s="59" customFormat="1" customHeight="1"/>
    <row r="31811" s="59" customFormat="1" customHeight="1"/>
    <row r="31812" s="59" customFormat="1" customHeight="1"/>
    <row r="31813" s="59" customFormat="1" customHeight="1"/>
    <row r="31814" s="59" customFormat="1" customHeight="1"/>
    <row r="31815" s="59" customFormat="1" customHeight="1"/>
    <row r="31816" s="59" customFormat="1" customHeight="1"/>
    <row r="31817" s="59" customFormat="1" customHeight="1"/>
    <row r="31818" s="59" customFormat="1" customHeight="1"/>
    <row r="31819" s="59" customFormat="1" customHeight="1"/>
    <row r="31820" s="59" customFormat="1" customHeight="1"/>
    <row r="31821" s="59" customFormat="1" customHeight="1"/>
    <row r="31822" s="59" customFormat="1" customHeight="1"/>
    <row r="31823" s="59" customFormat="1" customHeight="1"/>
    <row r="31824" s="59" customFormat="1" customHeight="1"/>
    <row r="31825" s="59" customFormat="1" customHeight="1"/>
    <row r="31826" s="59" customFormat="1" customHeight="1"/>
    <row r="31827" s="59" customFormat="1" customHeight="1"/>
    <row r="31828" s="59" customFormat="1" customHeight="1"/>
    <row r="31829" s="59" customFormat="1" customHeight="1"/>
    <row r="31830" s="59" customFormat="1" customHeight="1"/>
    <row r="31831" s="59" customFormat="1" customHeight="1"/>
    <row r="31832" s="59" customFormat="1" customHeight="1"/>
    <row r="31833" s="59" customFormat="1" customHeight="1"/>
    <row r="31834" s="59" customFormat="1" customHeight="1"/>
    <row r="31835" s="59" customFormat="1" customHeight="1"/>
    <row r="31836" s="59" customFormat="1" customHeight="1"/>
    <row r="31837" s="59" customFormat="1" customHeight="1"/>
    <row r="31838" s="59" customFormat="1" customHeight="1"/>
    <row r="31839" s="59" customFormat="1" customHeight="1"/>
    <row r="31840" s="59" customFormat="1" customHeight="1"/>
    <row r="31841" s="59" customFormat="1" customHeight="1"/>
    <row r="31842" s="59" customFormat="1" customHeight="1"/>
    <row r="31843" s="59" customFormat="1" customHeight="1"/>
    <row r="31844" s="59" customFormat="1" customHeight="1"/>
    <row r="31845" s="59" customFormat="1" customHeight="1"/>
    <row r="31846" s="59" customFormat="1" customHeight="1"/>
    <row r="31847" s="59" customFormat="1" customHeight="1"/>
    <row r="31848" s="59" customFormat="1" customHeight="1"/>
    <row r="31849" s="59" customFormat="1" customHeight="1"/>
    <row r="31850" s="59" customFormat="1" customHeight="1"/>
    <row r="31851" s="59" customFormat="1" customHeight="1"/>
    <row r="31852" s="59" customFormat="1" customHeight="1"/>
    <row r="31853" s="59" customFormat="1" customHeight="1"/>
    <row r="31854" s="59" customFormat="1" customHeight="1"/>
    <row r="31855" s="59" customFormat="1" customHeight="1"/>
    <row r="31856" s="59" customFormat="1" customHeight="1"/>
    <row r="31857" s="59" customFormat="1" customHeight="1"/>
    <row r="31858" s="59" customFormat="1" customHeight="1"/>
    <row r="31859" s="59" customFormat="1" customHeight="1"/>
    <row r="31860" s="59" customFormat="1" customHeight="1"/>
    <row r="31861" s="59" customFormat="1" customHeight="1"/>
    <row r="31862" s="59" customFormat="1" customHeight="1"/>
    <row r="31863" s="59" customFormat="1" customHeight="1"/>
    <row r="31864" s="59" customFormat="1" customHeight="1"/>
    <row r="31865" s="59" customFormat="1" customHeight="1"/>
    <row r="31866" s="59" customFormat="1" customHeight="1"/>
    <row r="31867" s="59" customFormat="1" customHeight="1"/>
    <row r="31868" s="59" customFormat="1" customHeight="1"/>
    <row r="31869" s="59" customFormat="1" customHeight="1"/>
    <row r="31870" s="59" customFormat="1" customHeight="1"/>
    <row r="31871" s="59" customFormat="1" customHeight="1"/>
    <row r="31872" s="59" customFormat="1" customHeight="1"/>
    <row r="31873" s="59" customFormat="1" customHeight="1"/>
    <row r="31874" s="59" customFormat="1" customHeight="1"/>
    <row r="31875" s="59" customFormat="1" customHeight="1"/>
    <row r="31876" s="59" customFormat="1" customHeight="1"/>
    <row r="31877" s="59" customFormat="1" customHeight="1"/>
    <row r="31878" s="59" customFormat="1" customHeight="1"/>
    <row r="31879" s="59" customFormat="1" customHeight="1"/>
    <row r="31880" s="59" customFormat="1" customHeight="1"/>
    <row r="31881" s="59" customFormat="1" customHeight="1"/>
    <row r="31882" s="59" customFormat="1" customHeight="1"/>
    <row r="31883" s="59" customFormat="1" customHeight="1"/>
    <row r="31884" s="59" customFormat="1" customHeight="1"/>
    <row r="31885" s="59" customFormat="1" customHeight="1"/>
    <row r="31886" s="59" customFormat="1" customHeight="1"/>
    <row r="31887" s="59" customFormat="1" customHeight="1"/>
    <row r="31888" s="59" customFormat="1" customHeight="1"/>
    <row r="31889" s="59" customFormat="1" customHeight="1"/>
    <row r="31890" s="59" customFormat="1" customHeight="1"/>
    <row r="31891" s="59" customFormat="1" customHeight="1"/>
    <row r="31892" s="59" customFormat="1" customHeight="1"/>
    <row r="31893" s="59" customFormat="1" customHeight="1"/>
    <row r="31894" s="59" customFormat="1" customHeight="1"/>
    <row r="31895" s="59" customFormat="1" customHeight="1"/>
    <row r="31896" s="59" customFormat="1" customHeight="1"/>
    <row r="31897" s="59" customFormat="1" customHeight="1"/>
    <row r="31898" s="59" customFormat="1" customHeight="1"/>
    <row r="31899" s="59" customFormat="1" customHeight="1"/>
    <row r="31900" s="59" customFormat="1" customHeight="1"/>
    <row r="31901" s="59" customFormat="1" customHeight="1"/>
    <row r="31902" s="59" customFormat="1" customHeight="1"/>
    <row r="31903" s="59" customFormat="1" customHeight="1"/>
    <row r="31904" s="59" customFormat="1" customHeight="1"/>
    <row r="31905" s="59" customFormat="1" customHeight="1"/>
    <row r="31906" s="59" customFormat="1" customHeight="1"/>
    <row r="31907" s="59" customFormat="1" customHeight="1"/>
    <row r="31908" s="59" customFormat="1" customHeight="1"/>
    <row r="31909" s="59" customFormat="1" customHeight="1"/>
    <row r="31910" s="59" customFormat="1" customHeight="1"/>
    <row r="31911" s="59" customFormat="1" customHeight="1"/>
    <row r="31912" s="59" customFormat="1" customHeight="1"/>
    <row r="31913" s="59" customFormat="1" customHeight="1"/>
    <row r="31914" s="59" customFormat="1" customHeight="1"/>
    <row r="31915" s="59" customFormat="1" customHeight="1"/>
    <row r="31916" s="59" customFormat="1" customHeight="1"/>
    <row r="31917" s="59" customFormat="1" customHeight="1"/>
    <row r="31918" s="59" customFormat="1" customHeight="1"/>
    <row r="31919" s="59" customFormat="1" customHeight="1"/>
    <row r="31920" s="59" customFormat="1" customHeight="1"/>
    <row r="31921" s="59" customFormat="1" customHeight="1"/>
    <row r="31922" s="59" customFormat="1" customHeight="1"/>
    <row r="31923" s="59" customFormat="1" customHeight="1"/>
    <row r="31924" s="59" customFormat="1" customHeight="1"/>
    <row r="31925" s="59" customFormat="1" customHeight="1"/>
    <row r="31926" s="59" customFormat="1" customHeight="1"/>
    <row r="31927" s="59" customFormat="1" customHeight="1"/>
    <row r="31928" s="59" customFormat="1" customHeight="1"/>
    <row r="31929" s="59" customFormat="1" customHeight="1"/>
    <row r="31930" s="59" customFormat="1" customHeight="1"/>
    <row r="31931" s="59" customFormat="1" customHeight="1"/>
    <row r="31932" s="59" customFormat="1" customHeight="1"/>
    <row r="31933" s="59" customFormat="1" customHeight="1"/>
    <row r="31934" s="59" customFormat="1" customHeight="1"/>
    <row r="31935" s="59" customFormat="1" customHeight="1"/>
    <row r="31936" s="59" customFormat="1" customHeight="1"/>
    <row r="31937" s="59" customFormat="1" customHeight="1"/>
    <row r="31938" s="59" customFormat="1" customHeight="1"/>
    <row r="31939" s="59" customFormat="1" customHeight="1"/>
    <row r="31940" s="59" customFormat="1" customHeight="1"/>
    <row r="31941" s="59" customFormat="1" customHeight="1"/>
    <row r="31942" s="59" customFormat="1" customHeight="1"/>
    <row r="31943" s="59" customFormat="1" customHeight="1"/>
    <row r="31944" s="59" customFormat="1" customHeight="1"/>
    <row r="31945" s="59" customFormat="1" customHeight="1"/>
    <row r="31946" s="59" customFormat="1" customHeight="1"/>
    <row r="31947" s="59" customFormat="1" customHeight="1"/>
    <row r="31948" s="59" customFormat="1" customHeight="1"/>
    <row r="31949" s="59" customFormat="1" customHeight="1"/>
    <row r="31950" s="59" customFormat="1" customHeight="1"/>
    <row r="31951" s="59" customFormat="1" customHeight="1"/>
    <row r="31952" s="59" customFormat="1" customHeight="1"/>
    <row r="31953" s="59" customFormat="1" customHeight="1"/>
    <row r="31954" s="59" customFormat="1" customHeight="1"/>
    <row r="31955" s="59" customFormat="1" customHeight="1"/>
    <row r="31956" s="59" customFormat="1" customHeight="1"/>
    <row r="31957" s="59" customFormat="1" customHeight="1"/>
    <row r="31958" s="59" customFormat="1" customHeight="1"/>
    <row r="31959" s="59" customFormat="1" customHeight="1"/>
    <row r="31960" s="59" customFormat="1" customHeight="1"/>
    <row r="31961" s="59" customFormat="1" customHeight="1"/>
    <row r="31962" s="59" customFormat="1" customHeight="1"/>
    <row r="31963" s="59" customFormat="1" customHeight="1"/>
    <row r="31964" s="59" customFormat="1" customHeight="1"/>
    <row r="31965" s="59" customFormat="1" customHeight="1"/>
    <row r="31966" s="59" customFormat="1" customHeight="1"/>
    <row r="31967" s="59" customFormat="1" customHeight="1"/>
    <row r="31968" s="59" customFormat="1" customHeight="1"/>
    <row r="31969" s="59" customFormat="1" customHeight="1"/>
    <row r="31970" s="59" customFormat="1" customHeight="1"/>
    <row r="31971" s="59" customFormat="1" customHeight="1"/>
    <row r="31972" s="59" customFormat="1" customHeight="1"/>
    <row r="31973" s="59" customFormat="1" customHeight="1"/>
    <row r="31974" s="59" customFormat="1" customHeight="1"/>
    <row r="31975" s="59" customFormat="1" customHeight="1"/>
    <row r="31976" s="59" customFormat="1" customHeight="1"/>
    <row r="31977" s="59" customFormat="1" customHeight="1"/>
    <row r="31978" s="59" customFormat="1" customHeight="1"/>
    <row r="31979" s="59" customFormat="1" customHeight="1"/>
    <row r="31980" s="59" customFormat="1" customHeight="1"/>
    <row r="31981" s="59" customFormat="1" customHeight="1"/>
    <row r="31982" s="59" customFormat="1" customHeight="1"/>
    <row r="31983" s="59" customFormat="1" customHeight="1"/>
    <row r="31984" s="59" customFormat="1" customHeight="1"/>
    <row r="31985" s="59" customFormat="1" customHeight="1"/>
    <row r="31986" s="59" customFormat="1" customHeight="1"/>
    <row r="31987" s="59" customFormat="1" customHeight="1"/>
    <row r="31988" s="59" customFormat="1" customHeight="1"/>
    <row r="31989" s="59" customFormat="1" customHeight="1"/>
    <row r="31990" s="59" customFormat="1" customHeight="1"/>
    <row r="31991" s="59" customFormat="1" customHeight="1"/>
    <row r="31992" s="59" customFormat="1" customHeight="1"/>
    <row r="31993" s="59" customFormat="1" customHeight="1"/>
    <row r="31994" s="59" customFormat="1" customHeight="1"/>
    <row r="31995" s="59" customFormat="1" customHeight="1"/>
    <row r="31996" s="59" customFormat="1" customHeight="1"/>
    <row r="31997" s="59" customFormat="1" customHeight="1"/>
    <row r="31998" s="59" customFormat="1" customHeight="1"/>
    <row r="31999" s="59" customFormat="1" customHeight="1"/>
    <row r="32000" s="59" customFormat="1" customHeight="1"/>
    <row r="32001" s="59" customFormat="1" customHeight="1"/>
    <row r="32002" s="59" customFormat="1" customHeight="1"/>
    <row r="32003" s="59" customFormat="1" customHeight="1"/>
    <row r="32004" s="59" customFormat="1" customHeight="1"/>
    <row r="32005" s="59" customFormat="1" customHeight="1"/>
    <row r="32006" s="59" customFormat="1" customHeight="1"/>
    <row r="32007" s="59" customFormat="1" customHeight="1"/>
    <row r="32008" s="59" customFormat="1" customHeight="1"/>
    <row r="32009" s="59" customFormat="1" customHeight="1"/>
    <row r="32010" s="59" customFormat="1" customHeight="1"/>
    <row r="32011" s="59" customFormat="1" customHeight="1"/>
    <row r="32012" s="59" customFormat="1" customHeight="1"/>
    <row r="32013" s="59" customFormat="1" customHeight="1"/>
    <row r="32014" s="59" customFormat="1" customHeight="1"/>
    <row r="32015" s="59" customFormat="1" customHeight="1"/>
    <row r="32016" s="59" customFormat="1" customHeight="1"/>
    <row r="32017" s="59" customFormat="1" customHeight="1"/>
    <row r="32018" s="59" customFormat="1" customHeight="1"/>
    <row r="32019" s="59" customFormat="1" customHeight="1"/>
    <row r="32020" s="59" customFormat="1" customHeight="1"/>
    <row r="32021" s="59" customFormat="1" customHeight="1"/>
    <row r="32022" s="59" customFormat="1" customHeight="1"/>
    <row r="32023" s="59" customFormat="1" customHeight="1"/>
    <row r="32024" s="59" customFormat="1" customHeight="1"/>
    <row r="32025" s="59" customFormat="1" customHeight="1"/>
    <row r="32026" s="59" customFormat="1" customHeight="1"/>
    <row r="32027" s="59" customFormat="1" customHeight="1"/>
    <row r="32028" s="59" customFormat="1" customHeight="1"/>
    <row r="32029" s="59" customFormat="1" customHeight="1"/>
    <row r="32030" s="59" customFormat="1" customHeight="1"/>
    <row r="32031" s="59" customFormat="1" customHeight="1"/>
    <row r="32032" s="59" customFormat="1" customHeight="1"/>
    <row r="32033" s="59" customFormat="1" customHeight="1"/>
    <row r="32034" s="59" customFormat="1" customHeight="1"/>
    <row r="32035" s="59" customFormat="1" customHeight="1"/>
    <row r="32036" s="59" customFormat="1" customHeight="1"/>
    <row r="32037" s="59" customFormat="1" customHeight="1"/>
    <row r="32038" s="59" customFormat="1" customHeight="1"/>
    <row r="32039" s="59" customFormat="1" customHeight="1"/>
    <row r="32040" s="59" customFormat="1" customHeight="1"/>
    <row r="32041" s="59" customFormat="1" customHeight="1"/>
    <row r="32042" s="59" customFormat="1" customHeight="1"/>
    <row r="32043" s="59" customFormat="1" customHeight="1"/>
    <row r="32044" s="59" customFormat="1" customHeight="1"/>
    <row r="32045" s="59" customFormat="1" customHeight="1"/>
    <row r="32046" s="59" customFormat="1" customHeight="1"/>
    <row r="32047" s="59" customFormat="1" customHeight="1"/>
    <row r="32048" s="59" customFormat="1" customHeight="1"/>
    <row r="32049" s="59" customFormat="1" customHeight="1"/>
    <row r="32050" s="59" customFormat="1" customHeight="1"/>
    <row r="32051" s="59" customFormat="1" customHeight="1"/>
    <row r="32052" s="59" customFormat="1" customHeight="1"/>
    <row r="32053" s="59" customFormat="1" customHeight="1"/>
    <row r="32054" s="59" customFormat="1" customHeight="1"/>
    <row r="32055" s="59" customFormat="1" customHeight="1"/>
    <row r="32056" s="59" customFormat="1" customHeight="1"/>
    <row r="32057" s="59" customFormat="1" customHeight="1"/>
    <row r="32058" s="59" customFormat="1" customHeight="1"/>
    <row r="32059" s="59" customFormat="1" customHeight="1"/>
    <row r="32060" s="59" customFormat="1" customHeight="1"/>
    <row r="32061" s="59" customFormat="1" customHeight="1"/>
    <row r="32062" s="59" customFormat="1" customHeight="1"/>
    <row r="32063" s="59" customFormat="1" customHeight="1"/>
    <row r="32064" s="59" customFormat="1" customHeight="1"/>
    <row r="32065" s="59" customFormat="1" customHeight="1"/>
    <row r="32066" s="59" customFormat="1" customHeight="1"/>
    <row r="32067" s="59" customFormat="1" customHeight="1"/>
    <row r="32068" s="59" customFormat="1" customHeight="1"/>
    <row r="32069" s="59" customFormat="1" customHeight="1"/>
    <row r="32070" s="59" customFormat="1" customHeight="1"/>
    <row r="32071" s="59" customFormat="1" customHeight="1"/>
    <row r="32072" s="59" customFormat="1" customHeight="1"/>
    <row r="32073" s="59" customFormat="1" customHeight="1"/>
    <row r="32074" s="59" customFormat="1" customHeight="1"/>
    <row r="32075" s="59" customFormat="1" customHeight="1"/>
    <row r="32076" s="59" customFormat="1" customHeight="1"/>
    <row r="32077" s="59" customFormat="1" customHeight="1"/>
    <row r="32078" s="59" customFormat="1" customHeight="1"/>
    <row r="32079" s="59" customFormat="1" customHeight="1"/>
    <row r="32080" s="59" customFormat="1" customHeight="1"/>
    <row r="32081" s="59" customFormat="1" customHeight="1"/>
    <row r="32082" s="59" customFormat="1" customHeight="1"/>
    <row r="32083" s="59" customFormat="1" customHeight="1"/>
    <row r="32084" s="59" customFormat="1" customHeight="1"/>
    <row r="32085" s="59" customFormat="1" customHeight="1"/>
    <row r="32086" s="59" customFormat="1" customHeight="1"/>
    <row r="32087" s="59" customFormat="1" customHeight="1"/>
    <row r="32088" s="59" customFormat="1" customHeight="1"/>
    <row r="32089" s="59" customFormat="1" customHeight="1"/>
    <row r="32090" s="59" customFormat="1" customHeight="1"/>
    <row r="32091" s="59" customFormat="1" customHeight="1"/>
    <row r="32092" s="59" customFormat="1" customHeight="1"/>
    <row r="32093" s="59" customFormat="1" customHeight="1"/>
    <row r="32094" s="59" customFormat="1" customHeight="1"/>
    <row r="32095" s="59" customFormat="1" customHeight="1"/>
    <row r="32096" s="59" customFormat="1" customHeight="1"/>
    <row r="32097" s="59" customFormat="1" customHeight="1"/>
    <row r="32098" s="59" customFormat="1" customHeight="1"/>
    <row r="32099" s="59" customFormat="1" customHeight="1"/>
    <row r="32100" s="59" customFormat="1" customHeight="1"/>
    <row r="32101" s="59" customFormat="1" customHeight="1"/>
    <row r="32102" s="59" customFormat="1" customHeight="1"/>
    <row r="32103" s="59" customFormat="1" customHeight="1"/>
    <row r="32104" s="59" customFormat="1" customHeight="1"/>
    <row r="32105" s="59" customFormat="1" customHeight="1"/>
    <row r="32106" s="59" customFormat="1" customHeight="1"/>
    <row r="32107" s="59" customFormat="1" customHeight="1"/>
    <row r="32108" s="59" customFormat="1" customHeight="1"/>
    <row r="32109" s="59" customFormat="1" customHeight="1"/>
    <row r="32110" s="59" customFormat="1" customHeight="1"/>
    <row r="32111" s="59" customFormat="1" customHeight="1"/>
    <row r="32112" s="59" customFormat="1" customHeight="1"/>
    <row r="32113" s="59" customFormat="1" customHeight="1"/>
    <row r="32114" s="59" customFormat="1" customHeight="1"/>
    <row r="32115" s="59" customFormat="1" customHeight="1"/>
    <row r="32116" s="59" customFormat="1" customHeight="1"/>
    <row r="32117" s="59" customFormat="1" customHeight="1"/>
    <row r="32118" s="59" customFormat="1" customHeight="1"/>
    <row r="32119" s="59" customFormat="1" customHeight="1"/>
    <row r="32120" s="59" customFormat="1" customHeight="1"/>
    <row r="32121" s="59" customFormat="1" customHeight="1"/>
    <row r="32122" s="59" customFormat="1" customHeight="1"/>
    <row r="32123" s="59" customFormat="1" customHeight="1"/>
    <row r="32124" s="59" customFormat="1" customHeight="1"/>
    <row r="32125" s="59" customFormat="1" customHeight="1"/>
    <row r="32126" s="59" customFormat="1" customHeight="1"/>
    <row r="32127" s="59" customFormat="1" customHeight="1"/>
    <row r="32128" s="59" customFormat="1" customHeight="1"/>
    <row r="32129" s="59" customFormat="1" customHeight="1"/>
    <row r="32130" s="59" customFormat="1" customHeight="1"/>
    <row r="32131" s="59" customFormat="1" customHeight="1"/>
    <row r="32132" s="59" customFormat="1" customHeight="1"/>
    <row r="32133" s="59" customFormat="1" customHeight="1"/>
    <row r="32134" s="59" customFormat="1" customHeight="1"/>
    <row r="32135" s="59" customFormat="1" customHeight="1"/>
    <row r="32136" s="59" customFormat="1" customHeight="1"/>
    <row r="32137" s="59" customFormat="1" customHeight="1"/>
    <row r="32138" s="59" customFormat="1" customHeight="1"/>
    <row r="32139" s="59" customFormat="1" customHeight="1"/>
    <row r="32140" s="59" customFormat="1" customHeight="1"/>
    <row r="32141" s="59" customFormat="1" customHeight="1"/>
    <row r="32142" s="59" customFormat="1" customHeight="1"/>
    <row r="32143" s="59" customFormat="1" customHeight="1"/>
    <row r="32144" s="59" customFormat="1" customHeight="1"/>
    <row r="32145" s="59" customFormat="1" customHeight="1"/>
    <row r="32146" s="59" customFormat="1" customHeight="1"/>
    <row r="32147" s="59" customFormat="1" customHeight="1"/>
    <row r="32148" s="59" customFormat="1" customHeight="1"/>
    <row r="32149" s="59" customFormat="1" customHeight="1"/>
    <row r="32150" s="59" customFormat="1" customHeight="1"/>
    <row r="32151" s="59" customFormat="1" customHeight="1"/>
    <row r="32152" s="59" customFormat="1" customHeight="1"/>
    <row r="32153" s="59" customFormat="1" customHeight="1"/>
    <row r="32154" s="59" customFormat="1" customHeight="1"/>
    <row r="32155" s="59" customFormat="1" customHeight="1"/>
    <row r="32156" s="59" customFormat="1" customHeight="1"/>
    <row r="32157" s="59" customFormat="1" customHeight="1"/>
    <row r="32158" s="59" customFormat="1" customHeight="1"/>
    <row r="32159" s="59" customFormat="1" customHeight="1"/>
    <row r="32160" s="59" customFormat="1" customHeight="1"/>
    <row r="32161" s="59" customFormat="1" customHeight="1"/>
    <row r="32162" s="59" customFormat="1" customHeight="1"/>
    <row r="32163" s="59" customFormat="1" customHeight="1"/>
    <row r="32164" s="59" customFormat="1" customHeight="1"/>
    <row r="32165" s="59" customFormat="1" customHeight="1"/>
    <row r="32166" s="59" customFormat="1" customHeight="1"/>
    <row r="32167" s="59" customFormat="1" customHeight="1"/>
    <row r="32168" s="59" customFormat="1" customHeight="1"/>
    <row r="32169" s="59" customFormat="1" customHeight="1"/>
    <row r="32170" s="59" customFormat="1" customHeight="1"/>
    <row r="32171" s="59" customFormat="1" customHeight="1"/>
    <row r="32172" s="59" customFormat="1" customHeight="1"/>
    <row r="32173" s="59" customFormat="1" customHeight="1"/>
    <row r="32174" s="59" customFormat="1" customHeight="1"/>
    <row r="32175" s="59" customFormat="1" customHeight="1"/>
    <row r="32176" s="59" customFormat="1" customHeight="1"/>
    <row r="32177" s="59" customFormat="1" customHeight="1"/>
    <row r="32178" s="59" customFormat="1" customHeight="1"/>
    <row r="32179" s="59" customFormat="1" customHeight="1"/>
    <row r="32180" s="59" customFormat="1" customHeight="1"/>
    <row r="32181" s="59" customFormat="1" customHeight="1"/>
    <row r="32182" s="59" customFormat="1" customHeight="1"/>
    <row r="32183" s="59" customFormat="1" customHeight="1"/>
    <row r="32184" s="59" customFormat="1" customHeight="1"/>
    <row r="32185" s="59" customFormat="1" customHeight="1"/>
    <row r="32186" s="59" customFormat="1" customHeight="1"/>
    <row r="32187" s="59" customFormat="1" customHeight="1"/>
    <row r="32188" s="59" customFormat="1" customHeight="1"/>
    <row r="32189" s="59" customFormat="1" customHeight="1"/>
    <row r="32190" s="59" customFormat="1" customHeight="1"/>
    <row r="32191" s="59" customFormat="1" customHeight="1"/>
    <row r="32192" s="59" customFormat="1" customHeight="1"/>
    <row r="32193" s="59" customFormat="1" customHeight="1"/>
    <row r="32194" s="59" customFormat="1" customHeight="1"/>
    <row r="32195" s="59" customFormat="1" customHeight="1"/>
    <row r="32196" s="59" customFormat="1" customHeight="1"/>
    <row r="32197" s="59" customFormat="1" customHeight="1"/>
    <row r="32198" s="59" customFormat="1" customHeight="1"/>
    <row r="32199" s="59" customFormat="1" customHeight="1"/>
    <row r="32200" s="59" customFormat="1" customHeight="1"/>
    <row r="32201" s="59" customFormat="1" customHeight="1"/>
    <row r="32202" s="59" customFormat="1" customHeight="1"/>
    <row r="32203" s="59" customFormat="1" customHeight="1"/>
    <row r="32204" s="59" customFormat="1" customHeight="1"/>
    <row r="32205" s="59" customFormat="1" customHeight="1"/>
    <row r="32206" s="59" customFormat="1" customHeight="1"/>
    <row r="32207" s="59" customFormat="1" customHeight="1"/>
    <row r="32208" s="59" customFormat="1" customHeight="1"/>
    <row r="32209" s="59" customFormat="1" customHeight="1"/>
    <row r="32210" s="59" customFormat="1" customHeight="1"/>
    <row r="32211" s="59" customFormat="1" customHeight="1"/>
    <row r="32212" s="59" customFormat="1" customHeight="1"/>
    <row r="32213" s="59" customFormat="1" customHeight="1"/>
    <row r="32214" s="59" customFormat="1" customHeight="1"/>
    <row r="32215" s="59" customFormat="1" customHeight="1"/>
    <row r="32216" s="59" customFormat="1" customHeight="1"/>
    <row r="32217" s="59" customFormat="1" customHeight="1"/>
    <row r="32218" s="59" customFormat="1" customHeight="1"/>
    <row r="32219" s="59" customFormat="1" customHeight="1"/>
    <row r="32220" s="59" customFormat="1" customHeight="1"/>
    <row r="32221" s="59" customFormat="1" customHeight="1"/>
    <row r="32222" s="59" customFormat="1" customHeight="1"/>
    <row r="32223" s="59" customFormat="1" customHeight="1"/>
    <row r="32224" s="59" customFormat="1" customHeight="1"/>
    <row r="32225" s="59" customFormat="1" customHeight="1"/>
    <row r="32226" s="59" customFormat="1" customHeight="1"/>
    <row r="32227" s="59" customFormat="1" customHeight="1"/>
    <row r="32228" s="59" customFormat="1" customHeight="1"/>
    <row r="32229" s="59" customFormat="1" customHeight="1"/>
    <row r="32230" s="59" customFormat="1" customHeight="1"/>
    <row r="32231" s="59" customFormat="1" customHeight="1"/>
    <row r="32232" s="59" customFormat="1" customHeight="1"/>
    <row r="32233" s="59" customFormat="1" customHeight="1"/>
    <row r="32234" s="59" customFormat="1" customHeight="1"/>
    <row r="32235" s="59" customFormat="1" customHeight="1"/>
    <row r="32236" s="59" customFormat="1" customHeight="1"/>
    <row r="32237" s="59" customFormat="1" customHeight="1"/>
    <row r="32238" s="59" customFormat="1" customHeight="1"/>
    <row r="32239" s="59" customFormat="1" customHeight="1"/>
    <row r="32240" s="59" customFormat="1" customHeight="1"/>
    <row r="32241" s="59" customFormat="1" customHeight="1"/>
    <row r="32242" s="59" customFormat="1" customHeight="1"/>
    <row r="32243" s="59" customFormat="1" customHeight="1"/>
    <row r="32244" s="59" customFormat="1" customHeight="1"/>
    <row r="32245" s="59" customFormat="1" customHeight="1"/>
    <row r="32246" s="59" customFormat="1" customHeight="1"/>
    <row r="32247" s="59" customFormat="1" customHeight="1"/>
    <row r="32248" s="59" customFormat="1" customHeight="1"/>
    <row r="32249" s="59" customFormat="1" customHeight="1"/>
    <row r="32250" s="59" customFormat="1" customHeight="1"/>
    <row r="32251" s="59" customFormat="1" customHeight="1"/>
    <row r="32252" s="59" customFormat="1" customHeight="1"/>
    <row r="32253" s="59" customFormat="1" customHeight="1"/>
    <row r="32254" s="59" customFormat="1" customHeight="1"/>
    <row r="32255" s="59" customFormat="1" customHeight="1"/>
    <row r="32256" s="59" customFormat="1" customHeight="1"/>
    <row r="32257" s="59" customFormat="1" customHeight="1"/>
    <row r="32258" s="59" customFormat="1" customHeight="1"/>
    <row r="32259" s="59" customFormat="1" customHeight="1"/>
    <row r="32260" s="59" customFormat="1" customHeight="1"/>
    <row r="32261" s="59" customFormat="1" customHeight="1"/>
    <row r="32262" s="59" customFormat="1" customHeight="1"/>
    <row r="32263" s="59" customFormat="1" customHeight="1"/>
    <row r="32264" s="59" customFormat="1" customHeight="1"/>
    <row r="32265" s="59" customFormat="1" customHeight="1"/>
    <row r="32266" s="59" customFormat="1" customHeight="1"/>
    <row r="32267" s="59" customFormat="1" customHeight="1"/>
    <row r="32268" s="59" customFormat="1" customHeight="1"/>
    <row r="32269" s="59" customFormat="1" customHeight="1"/>
    <row r="32270" s="59" customFormat="1" customHeight="1"/>
    <row r="32271" s="59" customFormat="1" customHeight="1"/>
    <row r="32272" s="59" customFormat="1" customHeight="1"/>
    <row r="32273" s="59" customFormat="1" customHeight="1"/>
    <row r="32274" s="59" customFormat="1" customHeight="1"/>
    <row r="32275" s="59" customFormat="1" customHeight="1"/>
    <row r="32276" s="59" customFormat="1" customHeight="1"/>
    <row r="32277" s="59" customFormat="1" customHeight="1"/>
    <row r="32278" s="59" customFormat="1" customHeight="1"/>
    <row r="32279" s="59" customFormat="1" customHeight="1"/>
    <row r="32280" s="59" customFormat="1" customHeight="1"/>
    <row r="32281" s="59" customFormat="1" customHeight="1"/>
    <row r="32282" s="59" customFormat="1" customHeight="1"/>
    <row r="32283" s="59" customFormat="1" customHeight="1"/>
    <row r="32284" s="59" customFormat="1" customHeight="1"/>
    <row r="32285" s="59" customFormat="1" customHeight="1"/>
    <row r="32286" s="59" customFormat="1" customHeight="1"/>
    <row r="32287" s="59" customFormat="1" customHeight="1"/>
    <row r="32288" s="59" customFormat="1" customHeight="1"/>
    <row r="32289" s="59" customFormat="1" customHeight="1"/>
    <row r="32290" s="59" customFormat="1" customHeight="1"/>
    <row r="32291" s="59" customFormat="1" customHeight="1"/>
    <row r="32292" s="59" customFormat="1" customHeight="1"/>
    <row r="32293" s="59" customFormat="1" customHeight="1"/>
    <row r="32294" s="59" customFormat="1" customHeight="1"/>
    <row r="32295" s="59" customFormat="1" customHeight="1"/>
    <row r="32296" s="59" customFormat="1" customHeight="1"/>
    <row r="32297" s="59" customFormat="1" customHeight="1"/>
    <row r="32298" s="59" customFormat="1" customHeight="1"/>
    <row r="32299" s="59" customFormat="1" customHeight="1"/>
    <row r="32300" s="59" customFormat="1" customHeight="1"/>
    <row r="32301" s="59" customFormat="1" customHeight="1"/>
    <row r="32302" s="59" customFormat="1" customHeight="1"/>
    <row r="32303" s="59" customFormat="1" customHeight="1"/>
    <row r="32304" s="59" customFormat="1" customHeight="1"/>
    <row r="32305" s="59" customFormat="1" customHeight="1"/>
    <row r="32306" s="59" customFormat="1" customHeight="1"/>
    <row r="32307" s="59" customFormat="1" customHeight="1"/>
    <row r="32308" s="59" customFormat="1" customHeight="1"/>
    <row r="32309" s="59" customFormat="1" customHeight="1"/>
    <row r="32310" s="59" customFormat="1" customHeight="1"/>
    <row r="32311" s="59" customFormat="1" customHeight="1"/>
    <row r="32312" s="59" customFormat="1" customHeight="1"/>
    <row r="32313" s="59" customFormat="1" customHeight="1"/>
    <row r="32314" s="59" customFormat="1" customHeight="1"/>
    <row r="32315" s="59" customFormat="1" customHeight="1"/>
    <row r="32316" s="59" customFormat="1" customHeight="1"/>
    <row r="32317" s="59" customFormat="1" customHeight="1"/>
    <row r="32318" s="59" customFormat="1" customHeight="1"/>
    <row r="32319" s="59" customFormat="1" customHeight="1"/>
    <row r="32320" s="59" customFormat="1" customHeight="1"/>
    <row r="32321" s="59" customFormat="1" customHeight="1"/>
    <row r="32322" s="59" customFormat="1" customHeight="1"/>
    <row r="32323" s="59" customFormat="1" customHeight="1"/>
    <row r="32324" s="59" customFormat="1" customHeight="1"/>
    <row r="32325" s="59" customFormat="1" customHeight="1"/>
    <row r="32326" s="59" customFormat="1" customHeight="1"/>
    <row r="32327" s="59" customFormat="1" customHeight="1"/>
    <row r="32328" s="59" customFormat="1" customHeight="1"/>
    <row r="32329" s="59" customFormat="1" customHeight="1"/>
    <row r="32330" s="59" customFormat="1" customHeight="1"/>
    <row r="32331" s="59" customFormat="1" customHeight="1"/>
    <row r="32332" s="59" customFormat="1" customHeight="1"/>
    <row r="32333" s="59" customFormat="1" customHeight="1"/>
    <row r="32334" s="59" customFormat="1" customHeight="1"/>
    <row r="32335" s="59" customFormat="1" customHeight="1"/>
    <row r="32336" s="59" customFormat="1" customHeight="1"/>
    <row r="32337" s="59" customFormat="1" customHeight="1"/>
    <row r="32338" s="59" customFormat="1" customHeight="1"/>
    <row r="32339" s="59" customFormat="1" customHeight="1"/>
    <row r="32340" s="59" customFormat="1" customHeight="1"/>
    <row r="32341" s="59" customFormat="1" customHeight="1"/>
    <row r="32342" s="59" customFormat="1" customHeight="1"/>
    <row r="32343" s="59" customFormat="1" customHeight="1"/>
    <row r="32344" s="59" customFormat="1" customHeight="1"/>
    <row r="32345" s="59" customFormat="1" customHeight="1"/>
    <row r="32346" s="59" customFormat="1" customHeight="1"/>
    <row r="32347" s="59" customFormat="1" customHeight="1"/>
    <row r="32348" s="59" customFormat="1" customHeight="1"/>
    <row r="32349" s="59" customFormat="1" customHeight="1"/>
    <row r="32350" s="59" customFormat="1" customHeight="1"/>
    <row r="32351" s="59" customFormat="1" customHeight="1"/>
    <row r="32352" s="59" customFormat="1" customHeight="1"/>
    <row r="32353" s="59" customFormat="1" customHeight="1"/>
    <row r="32354" s="59" customFormat="1" customHeight="1"/>
    <row r="32355" s="59" customFormat="1" customHeight="1"/>
    <row r="32356" s="59" customFormat="1" customHeight="1"/>
    <row r="32357" s="59" customFormat="1" customHeight="1"/>
    <row r="32358" s="59" customFormat="1" customHeight="1"/>
    <row r="32359" s="59" customFormat="1" customHeight="1"/>
    <row r="32360" s="59" customFormat="1" customHeight="1"/>
    <row r="32361" s="59" customFormat="1" customHeight="1"/>
    <row r="32362" s="59" customFormat="1" customHeight="1"/>
    <row r="32363" s="59" customFormat="1" customHeight="1"/>
    <row r="32364" s="59" customFormat="1" customHeight="1"/>
    <row r="32365" s="59" customFormat="1" customHeight="1"/>
    <row r="32366" s="59" customFormat="1" customHeight="1"/>
    <row r="32367" s="59" customFormat="1" customHeight="1"/>
    <row r="32368" s="59" customFormat="1" customHeight="1"/>
    <row r="32369" s="59" customFormat="1" customHeight="1"/>
    <row r="32370" s="59" customFormat="1" customHeight="1"/>
    <row r="32371" s="59" customFormat="1" customHeight="1"/>
    <row r="32372" s="59" customFormat="1" customHeight="1"/>
    <row r="32373" s="59" customFormat="1" customHeight="1"/>
    <row r="32374" s="59" customFormat="1" customHeight="1"/>
    <row r="32375" s="59" customFormat="1" customHeight="1"/>
    <row r="32376" s="59" customFormat="1" customHeight="1"/>
    <row r="32377" s="59" customFormat="1" customHeight="1"/>
    <row r="32378" s="59" customFormat="1" customHeight="1"/>
    <row r="32379" s="59" customFormat="1" customHeight="1"/>
    <row r="32380" s="59" customFormat="1" customHeight="1"/>
    <row r="32381" s="59" customFormat="1" customHeight="1"/>
    <row r="32382" s="59" customFormat="1" customHeight="1"/>
    <row r="32383" s="59" customFormat="1" customHeight="1"/>
    <row r="32384" s="59" customFormat="1" customHeight="1"/>
    <row r="32385" s="59" customFormat="1" customHeight="1"/>
    <row r="32386" s="59" customFormat="1" customHeight="1"/>
    <row r="32387" s="59" customFormat="1" customHeight="1"/>
    <row r="32388" s="59" customFormat="1" customHeight="1"/>
    <row r="32389" s="59" customFormat="1" customHeight="1"/>
    <row r="32390" s="59" customFormat="1" customHeight="1"/>
    <row r="32391" s="59" customFormat="1" customHeight="1"/>
    <row r="32392" s="59" customFormat="1" customHeight="1"/>
    <row r="32393" s="59" customFormat="1" customHeight="1"/>
    <row r="32394" s="59" customFormat="1" customHeight="1"/>
    <row r="32395" s="59" customFormat="1" customHeight="1"/>
    <row r="32396" s="59" customFormat="1" customHeight="1"/>
    <row r="32397" s="59" customFormat="1" customHeight="1"/>
    <row r="32398" s="59" customFormat="1" customHeight="1"/>
    <row r="32399" s="59" customFormat="1" customHeight="1"/>
    <row r="32400" s="59" customFormat="1" customHeight="1"/>
    <row r="32401" s="59" customFormat="1" customHeight="1"/>
    <row r="32402" s="59" customFormat="1" customHeight="1"/>
    <row r="32403" s="59" customFormat="1" customHeight="1"/>
    <row r="32404" s="59" customFormat="1" customHeight="1"/>
    <row r="32405" s="59" customFormat="1" customHeight="1"/>
    <row r="32406" s="59" customFormat="1" customHeight="1"/>
    <row r="32407" s="59" customFormat="1" customHeight="1"/>
    <row r="32408" s="59" customFormat="1" customHeight="1"/>
    <row r="32409" s="59" customFormat="1" customHeight="1"/>
    <row r="32410" s="59" customFormat="1" customHeight="1"/>
    <row r="32411" s="59" customFormat="1" customHeight="1"/>
    <row r="32412" s="59" customFormat="1" customHeight="1"/>
    <row r="32413" s="59" customFormat="1" customHeight="1"/>
    <row r="32414" s="59" customFormat="1" customHeight="1"/>
    <row r="32415" s="59" customFormat="1" customHeight="1"/>
    <row r="32416" s="59" customFormat="1" customHeight="1"/>
    <row r="32417" s="59" customFormat="1" customHeight="1"/>
    <row r="32418" s="59" customFormat="1" customHeight="1"/>
    <row r="32419" s="59" customFormat="1" customHeight="1"/>
    <row r="32420" s="59" customFormat="1" customHeight="1"/>
    <row r="32421" s="59" customFormat="1" customHeight="1"/>
    <row r="32422" s="59" customFormat="1" customHeight="1"/>
    <row r="32423" s="59" customFormat="1" customHeight="1"/>
    <row r="32424" s="59" customFormat="1" customHeight="1"/>
    <row r="32425" s="59" customFormat="1" customHeight="1"/>
    <row r="32426" s="59" customFormat="1" customHeight="1"/>
    <row r="32427" s="59" customFormat="1" customHeight="1"/>
    <row r="32428" s="59" customFormat="1" customHeight="1"/>
    <row r="32429" s="59" customFormat="1" customHeight="1"/>
    <row r="32430" s="59" customFormat="1" customHeight="1"/>
    <row r="32431" s="59" customFormat="1" customHeight="1"/>
    <row r="32432" s="59" customFormat="1" customHeight="1"/>
    <row r="32433" s="59" customFormat="1" customHeight="1"/>
    <row r="32434" s="59" customFormat="1" customHeight="1"/>
    <row r="32435" s="59" customFormat="1" customHeight="1"/>
    <row r="32436" s="59" customFormat="1" customHeight="1"/>
    <row r="32437" s="59" customFormat="1" customHeight="1"/>
    <row r="32438" s="59" customFormat="1" customHeight="1"/>
    <row r="32439" s="59" customFormat="1" customHeight="1"/>
    <row r="32440" s="59" customFormat="1" customHeight="1"/>
    <row r="32441" s="59" customFormat="1" customHeight="1"/>
    <row r="32442" s="59" customFormat="1" customHeight="1"/>
    <row r="32443" s="59" customFormat="1" customHeight="1"/>
    <row r="32444" s="59" customFormat="1" customHeight="1"/>
    <row r="32445" s="59" customFormat="1" customHeight="1"/>
    <row r="32446" s="59" customFormat="1" customHeight="1"/>
    <row r="32447" s="59" customFormat="1" customHeight="1"/>
    <row r="32448" s="59" customFormat="1" customHeight="1"/>
    <row r="32449" s="59" customFormat="1" customHeight="1"/>
    <row r="32450" s="59" customFormat="1" customHeight="1"/>
    <row r="32451" s="59" customFormat="1" customHeight="1"/>
    <row r="32452" s="59" customFormat="1" customHeight="1"/>
    <row r="32453" s="59" customFormat="1" customHeight="1"/>
    <row r="32454" s="59" customFormat="1" customHeight="1"/>
    <row r="32455" s="59" customFormat="1" customHeight="1"/>
    <row r="32456" s="59" customFormat="1" customHeight="1"/>
    <row r="32457" s="59" customFormat="1" customHeight="1"/>
    <row r="32458" s="59" customFormat="1" customHeight="1"/>
    <row r="32459" s="59" customFormat="1" customHeight="1"/>
    <row r="32460" s="59" customFormat="1" customHeight="1"/>
    <row r="32461" s="59" customFormat="1" customHeight="1"/>
    <row r="32462" s="59" customFormat="1" customHeight="1"/>
    <row r="32463" s="59" customFormat="1" customHeight="1"/>
    <row r="32464" s="59" customFormat="1" customHeight="1"/>
    <row r="32465" s="59" customFormat="1" customHeight="1"/>
    <row r="32466" s="59" customFormat="1" customHeight="1"/>
    <row r="32467" s="59" customFormat="1" customHeight="1"/>
    <row r="32468" s="59" customFormat="1" customHeight="1"/>
    <row r="32469" s="59" customFormat="1" customHeight="1"/>
    <row r="32470" s="59" customFormat="1" customHeight="1"/>
    <row r="32471" s="59" customFormat="1" customHeight="1"/>
    <row r="32472" s="59" customFormat="1" customHeight="1"/>
    <row r="32473" s="59" customFormat="1" customHeight="1"/>
    <row r="32474" s="59" customFormat="1" customHeight="1"/>
    <row r="32475" s="59" customFormat="1" customHeight="1"/>
    <row r="32476" s="59" customFormat="1" customHeight="1"/>
    <row r="32477" s="59" customFormat="1" customHeight="1"/>
    <row r="32478" s="59" customFormat="1" customHeight="1"/>
    <row r="32479" s="59" customFormat="1" customHeight="1"/>
    <row r="32480" s="59" customFormat="1" customHeight="1"/>
    <row r="32481" s="59" customFormat="1" customHeight="1"/>
    <row r="32482" s="59" customFormat="1" customHeight="1"/>
    <row r="32483" s="59" customFormat="1" customHeight="1"/>
    <row r="32484" s="59" customFormat="1" customHeight="1"/>
    <row r="32485" s="59" customFormat="1" customHeight="1"/>
    <row r="32486" s="59" customFormat="1" customHeight="1"/>
    <row r="32487" s="59" customFormat="1" customHeight="1"/>
    <row r="32488" s="59" customFormat="1" customHeight="1"/>
    <row r="32489" s="59" customFormat="1" customHeight="1"/>
    <row r="32490" s="59" customFormat="1" customHeight="1"/>
    <row r="32491" s="59" customFormat="1" customHeight="1"/>
    <row r="32492" s="59" customFormat="1" customHeight="1"/>
    <row r="32493" s="59" customFormat="1" customHeight="1"/>
    <row r="32494" s="59" customFormat="1" customHeight="1"/>
    <row r="32495" s="59" customFormat="1" customHeight="1"/>
    <row r="32496" s="59" customFormat="1" customHeight="1"/>
    <row r="32497" s="59" customFormat="1" customHeight="1"/>
    <row r="32498" s="59" customFormat="1" customHeight="1"/>
    <row r="32499" s="59" customFormat="1" customHeight="1"/>
    <row r="32500" s="59" customFormat="1" customHeight="1"/>
    <row r="32501" s="59" customFormat="1" customHeight="1"/>
    <row r="32502" s="59" customFormat="1" customHeight="1"/>
    <row r="32503" s="59" customFormat="1" customHeight="1"/>
    <row r="32504" s="59" customFormat="1" customHeight="1"/>
    <row r="32505" s="59" customFormat="1" customHeight="1"/>
    <row r="32506" s="59" customFormat="1" customHeight="1"/>
    <row r="32507" s="59" customFormat="1" customHeight="1"/>
    <row r="32508" s="59" customFormat="1" customHeight="1"/>
    <row r="32509" s="59" customFormat="1" customHeight="1"/>
    <row r="32510" s="59" customFormat="1" customHeight="1"/>
    <row r="32511" s="59" customFormat="1" customHeight="1"/>
    <row r="32512" s="59" customFormat="1" customHeight="1"/>
    <row r="32513" s="59" customFormat="1" customHeight="1"/>
    <row r="32514" s="59" customFormat="1" customHeight="1"/>
    <row r="32515" s="59" customFormat="1" customHeight="1"/>
    <row r="32516" s="59" customFormat="1" customHeight="1"/>
    <row r="32517" s="59" customFormat="1" customHeight="1"/>
    <row r="32518" s="59" customFormat="1" customHeight="1"/>
    <row r="32519" s="59" customFormat="1" customHeight="1"/>
    <row r="32520" s="59" customFormat="1" customHeight="1"/>
    <row r="32521" s="59" customFormat="1" customHeight="1"/>
    <row r="32522" s="59" customFormat="1" customHeight="1"/>
    <row r="32523" s="59" customFormat="1" customHeight="1"/>
    <row r="32524" s="59" customFormat="1" customHeight="1"/>
    <row r="32525" s="59" customFormat="1" customHeight="1"/>
    <row r="32526" s="59" customFormat="1" customHeight="1"/>
    <row r="32527" s="59" customFormat="1" customHeight="1"/>
    <row r="32528" s="59" customFormat="1" customHeight="1"/>
    <row r="32529" s="59" customFormat="1" customHeight="1"/>
    <row r="32530" s="59" customFormat="1" customHeight="1"/>
    <row r="32531" s="59" customFormat="1" customHeight="1"/>
    <row r="32532" s="59" customFormat="1" customHeight="1"/>
    <row r="32533" s="59" customFormat="1" customHeight="1"/>
    <row r="32534" s="59" customFormat="1" customHeight="1"/>
    <row r="32535" s="59" customFormat="1" customHeight="1"/>
    <row r="32536" s="59" customFormat="1" customHeight="1"/>
    <row r="32537" s="59" customFormat="1" customHeight="1"/>
    <row r="32538" s="59" customFormat="1" customHeight="1"/>
    <row r="32539" s="59" customFormat="1" customHeight="1"/>
    <row r="32540" s="59" customFormat="1" customHeight="1"/>
    <row r="32541" s="59" customFormat="1" customHeight="1"/>
    <row r="32542" s="59" customFormat="1" customHeight="1"/>
    <row r="32543" s="59" customFormat="1" customHeight="1"/>
    <row r="32544" s="59" customFormat="1" customHeight="1"/>
    <row r="32545" s="59" customFormat="1" customHeight="1"/>
    <row r="32546" s="59" customFormat="1" customHeight="1"/>
    <row r="32547" s="59" customFormat="1" customHeight="1"/>
    <row r="32548" s="59" customFormat="1" customHeight="1"/>
    <row r="32549" s="59" customFormat="1" customHeight="1"/>
    <row r="32550" s="59" customFormat="1" customHeight="1"/>
    <row r="32551" s="59" customFormat="1" customHeight="1"/>
    <row r="32552" s="59" customFormat="1" customHeight="1"/>
    <row r="32553" s="59" customFormat="1" customHeight="1"/>
    <row r="32554" s="59" customFormat="1" customHeight="1"/>
    <row r="32555" s="59" customFormat="1" customHeight="1"/>
    <row r="32556" s="59" customFormat="1" customHeight="1"/>
    <row r="32557" s="59" customFormat="1" customHeight="1"/>
    <row r="32558" s="59" customFormat="1" customHeight="1"/>
    <row r="32559" s="59" customFormat="1" customHeight="1"/>
    <row r="32560" s="59" customFormat="1" customHeight="1"/>
    <row r="32561" s="59" customFormat="1" customHeight="1"/>
    <row r="32562" s="59" customFormat="1" customHeight="1"/>
    <row r="32563" s="59" customFormat="1" customHeight="1"/>
    <row r="32564" s="59" customFormat="1" customHeight="1"/>
    <row r="32565" s="59" customFormat="1" customHeight="1"/>
    <row r="32566" s="59" customFormat="1" customHeight="1"/>
    <row r="32567" s="59" customFormat="1" customHeight="1"/>
    <row r="32568" s="59" customFormat="1" customHeight="1"/>
    <row r="32569" s="59" customFormat="1" customHeight="1"/>
    <row r="32570" s="59" customFormat="1" customHeight="1"/>
    <row r="32571" s="59" customFormat="1" customHeight="1"/>
    <row r="32572" s="59" customFormat="1" customHeight="1"/>
    <row r="32573" s="59" customFormat="1" customHeight="1"/>
    <row r="32574" s="59" customFormat="1" customHeight="1"/>
    <row r="32575" s="59" customFormat="1" customHeight="1"/>
    <row r="32576" s="59" customFormat="1" customHeight="1"/>
    <row r="32577" s="59" customFormat="1" customHeight="1"/>
    <row r="32578" s="59" customFormat="1" customHeight="1"/>
    <row r="32579" s="59" customFormat="1" customHeight="1"/>
    <row r="32580" s="59" customFormat="1" customHeight="1"/>
    <row r="32581" s="59" customFormat="1" customHeight="1"/>
    <row r="32582" s="59" customFormat="1" customHeight="1"/>
    <row r="32583" s="59" customFormat="1" customHeight="1"/>
    <row r="32584" s="59" customFormat="1" customHeight="1"/>
    <row r="32585" s="59" customFormat="1" customHeight="1"/>
    <row r="32586" s="59" customFormat="1" customHeight="1"/>
    <row r="32587" s="59" customFormat="1" customHeight="1"/>
    <row r="32588" s="59" customFormat="1" customHeight="1"/>
    <row r="32589" s="59" customFormat="1" customHeight="1"/>
    <row r="32590" s="59" customFormat="1" customHeight="1"/>
    <row r="32591" s="59" customFormat="1" customHeight="1"/>
    <row r="32592" s="59" customFormat="1" customHeight="1"/>
    <row r="32593" s="59" customFormat="1" customHeight="1"/>
    <row r="32594" s="59" customFormat="1" customHeight="1"/>
    <row r="32595" s="59" customFormat="1" customHeight="1"/>
    <row r="32596" s="59" customFormat="1" customHeight="1"/>
    <row r="32597" s="59" customFormat="1" customHeight="1"/>
    <row r="32598" s="59" customFormat="1" customHeight="1"/>
    <row r="32599" s="59" customFormat="1" customHeight="1"/>
    <row r="32600" s="59" customFormat="1" customHeight="1"/>
    <row r="32601" s="59" customFormat="1" customHeight="1"/>
    <row r="32602" s="59" customFormat="1" customHeight="1"/>
    <row r="32603" s="59" customFormat="1" customHeight="1"/>
    <row r="32604" s="59" customFormat="1" customHeight="1"/>
    <row r="32605" s="59" customFormat="1" customHeight="1"/>
    <row r="32606" s="59" customFormat="1" customHeight="1"/>
    <row r="32607" s="59" customFormat="1" customHeight="1"/>
    <row r="32608" s="59" customFormat="1" customHeight="1"/>
    <row r="32609" s="59" customFormat="1" customHeight="1"/>
    <row r="32610" s="59" customFormat="1" customHeight="1"/>
    <row r="32611" s="59" customFormat="1" customHeight="1"/>
    <row r="32612" s="59" customFormat="1" customHeight="1"/>
    <row r="32613" s="59" customFormat="1" customHeight="1"/>
    <row r="32614" s="59" customFormat="1" customHeight="1"/>
    <row r="32615" s="59" customFormat="1" customHeight="1"/>
    <row r="32616" s="59" customFormat="1" customHeight="1"/>
    <row r="32617" s="59" customFormat="1" customHeight="1"/>
    <row r="32618" s="59" customFormat="1" customHeight="1"/>
    <row r="32619" s="59" customFormat="1" customHeight="1"/>
    <row r="32620" s="59" customFormat="1" customHeight="1"/>
    <row r="32621" s="59" customFormat="1" customHeight="1"/>
    <row r="32622" s="59" customFormat="1" customHeight="1"/>
    <row r="32623" s="59" customFormat="1" customHeight="1"/>
    <row r="32624" s="59" customFormat="1" customHeight="1"/>
    <row r="32625" s="59" customFormat="1" customHeight="1"/>
    <row r="32626" s="59" customFormat="1" customHeight="1"/>
    <row r="32627" s="59" customFormat="1" customHeight="1"/>
    <row r="32628" s="59" customFormat="1" customHeight="1"/>
    <row r="32629" s="59" customFormat="1" customHeight="1"/>
    <row r="32630" s="59" customFormat="1" customHeight="1"/>
    <row r="32631" s="59" customFormat="1" customHeight="1"/>
    <row r="32632" s="59" customFormat="1" customHeight="1"/>
    <row r="32633" s="59" customFormat="1" customHeight="1"/>
    <row r="32634" s="59" customFormat="1" customHeight="1"/>
    <row r="32635" s="59" customFormat="1" customHeight="1"/>
    <row r="32636" s="59" customFormat="1" customHeight="1"/>
    <row r="32637" s="59" customFormat="1" customHeight="1"/>
    <row r="32638" s="59" customFormat="1" customHeight="1"/>
    <row r="32639" s="59" customFormat="1" customHeight="1"/>
    <row r="32640" s="59" customFormat="1" customHeight="1"/>
    <row r="32641" s="59" customFormat="1" customHeight="1"/>
    <row r="32642" s="59" customFormat="1" customHeight="1"/>
    <row r="32643" s="59" customFormat="1" customHeight="1"/>
    <row r="32644" s="59" customFormat="1" customHeight="1"/>
    <row r="32645" s="59" customFormat="1" customHeight="1"/>
    <row r="32646" s="59" customFormat="1" customHeight="1"/>
    <row r="32647" s="59" customFormat="1" customHeight="1"/>
    <row r="32648" s="59" customFormat="1" customHeight="1"/>
    <row r="32649" s="59" customFormat="1" customHeight="1"/>
    <row r="32650" s="59" customFormat="1" customHeight="1"/>
    <row r="32651" s="59" customFormat="1" customHeight="1"/>
    <row r="32652" s="59" customFormat="1" customHeight="1"/>
    <row r="32653" s="59" customFormat="1" customHeight="1"/>
    <row r="32654" s="59" customFormat="1" customHeight="1"/>
    <row r="32655" s="59" customFormat="1" customHeight="1"/>
    <row r="32656" s="59" customFormat="1" customHeight="1"/>
    <row r="32657" s="59" customFormat="1" customHeight="1"/>
    <row r="32658" s="59" customFormat="1" customHeight="1"/>
    <row r="32659" s="59" customFormat="1" customHeight="1"/>
    <row r="32660" s="59" customFormat="1" customHeight="1"/>
    <row r="32661" s="59" customFormat="1" customHeight="1"/>
    <row r="32662" s="59" customFormat="1" customHeight="1"/>
    <row r="32663" s="59" customFormat="1" customHeight="1"/>
    <row r="32664" s="59" customFormat="1" customHeight="1"/>
    <row r="32665" s="59" customFormat="1" customHeight="1"/>
    <row r="32666" s="59" customFormat="1" customHeight="1"/>
    <row r="32667" s="59" customFormat="1" customHeight="1"/>
    <row r="32668" s="59" customFormat="1" customHeight="1"/>
    <row r="32669" s="59" customFormat="1" customHeight="1"/>
    <row r="32670" s="59" customFormat="1" customHeight="1"/>
    <row r="32671" s="59" customFormat="1" customHeight="1"/>
    <row r="32672" s="59" customFormat="1" customHeight="1"/>
    <row r="32673" s="59" customFormat="1" customHeight="1"/>
    <row r="32674" s="59" customFormat="1" customHeight="1"/>
    <row r="32675" s="59" customFormat="1" customHeight="1"/>
    <row r="32676" s="59" customFormat="1" customHeight="1"/>
    <row r="32677" s="59" customFormat="1" customHeight="1"/>
    <row r="32678" s="59" customFormat="1" customHeight="1"/>
    <row r="32679" s="59" customFormat="1" customHeight="1"/>
    <row r="32680" s="59" customFormat="1" customHeight="1"/>
    <row r="32681" s="59" customFormat="1" customHeight="1"/>
    <row r="32682" s="59" customFormat="1" customHeight="1"/>
    <row r="32683" s="59" customFormat="1" customHeight="1"/>
    <row r="32684" s="59" customFormat="1" customHeight="1"/>
    <row r="32685" s="59" customFormat="1" customHeight="1"/>
    <row r="32686" s="59" customFormat="1" customHeight="1"/>
    <row r="32687" s="59" customFormat="1" customHeight="1"/>
    <row r="32688" s="59" customFormat="1" customHeight="1"/>
    <row r="32689" s="59" customFormat="1" customHeight="1"/>
    <row r="32690" s="59" customFormat="1" customHeight="1"/>
    <row r="32691" s="59" customFormat="1" customHeight="1"/>
    <row r="32692" s="59" customFormat="1" customHeight="1"/>
    <row r="32693" s="59" customFormat="1" customHeight="1"/>
    <row r="32694" s="59" customFormat="1" customHeight="1"/>
    <row r="32695" s="59" customFormat="1" customHeight="1"/>
    <row r="32696" s="59" customFormat="1" customHeight="1"/>
    <row r="32697" s="59" customFormat="1" customHeight="1"/>
    <row r="32698" s="59" customFormat="1" customHeight="1"/>
    <row r="32699" s="59" customFormat="1" customHeight="1"/>
    <row r="32700" s="59" customFormat="1" customHeight="1"/>
    <row r="32701" s="59" customFormat="1" customHeight="1"/>
    <row r="32702" s="59" customFormat="1" customHeight="1"/>
    <row r="32703" s="59" customFormat="1" customHeight="1"/>
    <row r="32704" s="59" customFormat="1" customHeight="1"/>
    <row r="32705" s="59" customFormat="1" customHeight="1"/>
    <row r="32706" s="59" customFormat="1" customHeight="1"/>
    <row r="32707" s="59" customFormat="1" customHeight="1"/>
    <row r="32708" s="59" customFormat="1" customHeight="1"/>
    <row r="32709" s="59" customFormat="1" customHeight="1"/>
    <row r="32710" s="59" customFormat="1" customHeight="1"/>
    <row r="32711" s="59" customFormat="1" customHeight="1"/>
    <row r="32712" s="59" customFormat="1" customHeight="1"/>
    <row r="32713" s="59" customFormat="1" customHeight="1"/>
    <row r="32714" s="59" customFormat="1" customHeight="1"/>
    <row r="32715" s="59" customFormat="1" customHeight="1"/>
    <row r="32716" s="59" customFormat="1" customHeight="1"/>
    <row r="32717" s="59" customFormat="1" customHeight="1"/>
    <row r="32718" s="59" customFormat="1" customHeight="1"/>
    <row r="32719" s="59" customFormat="1" customHeight="1"/>
    <row r="32720" s="59" customFormat="1" customHeight="1"/>
    <row r="32721" s="59" customFormat="1" customHeight="1"/>
    <row r="32722" s="59" customFormat="1" customHeight="1"/>
    <row r="32723" s="59" customFormat="1" customHeight="1"/>
    <row r="32724" s="59" customFormat="1" customHeight="1"/>
    <row r="32725" s="59" customFormat="1" customHeight="1"/>
    <row r="32726" s="59" customFormat="1" customHeight="1"/>
    <row r="32727" s="59" customFormat="1" customHeight="1"/>
    <row r="32728" s="59" customFormat="1" customHeight="1"/>
    <row r="32729" s="59" customFormat="1" customHeight="1"/>
    <row r="32730" s="59" customFormat="1" customHeight="1"/>
    <row r="32731" s="59" customFormat="1" customHeight="1"/>
    <row r="32732" s="59" customFormat="1" customHeight="1"/>
    <row r="32733" s="59" customFormat="1" customHeight="1"/>
    <row r="32734" s="59" customFormat="1" customHeight="1"/>
    <row r="32735" s="59" customFormat="1" customHeight="1"/>
    <row r="32736" s="59" customFormat="1" customHeight="1"/>
    <row r="32737" s="59" customFormat="1" customHeight="1"/>
    <row r="32738" s="59" customFormat="1" customHeight="1"/>
    <row r="32739" s="59" customFormat="1" customHeight="1"/>
    <row r="32740" s="59" customFormat="1" customHeight="1"/>
    <row r="32741" s="59" customFormat="1" customHeight="1"/>
    <row r="32742" s="59" customFormat="1" customHeight="1"/>
    <row r="32743" s="59" customFormat="1" customHeight="1"/>
    <row r="32744" s="59" customFormat="1" customHeight="1"/>
    <row r="32745" s="59" customFormat="1" customHeight="1"/>
    <row r="32746" s="59" customFormat="1" customHeight="1"/>
    <row r="32747" s="59" customFormat="1" customHeight="1"/>
    <row r="32748" s="59" customFormat="1" customHeight="1"/>
    <row r="32749" s="59" customFormat="1" customHeight="1"/>
    <row r="32750" s="59" customFormat="1" customHeight="1"/>
    <row r="32751" s="59" customFormat="1" customHeight="1"/>
    <row r="32752" s="59" customFormat="1" customHeight="1"/>
    <row r="32753" s="59" customFormat="1" customHeight="1"/>
    <row r="32754" s="59" customFormat="1" customHeight="1"/>
    <row r="32755" s="59" customFormat="1" customHeight="1"/>
    <row r="32756" s="59" customFormat="1" customHeight="1"/>
    <row r="32757" s="59" customFormat="1" customHeight="1"/>
    <row r="32758" s="59" customFormat="1" customHeight="1"/>
    <row r="32759" s="59" customFormat="1" customHeight="1"/>
    <row r="32760" s="59" customFormat="1" customHeight="1"/>
    <row r="32761" s="59" customFormat="1" customHeight="1"/>
    <row r="32762" s="59" customFormat="1" customHeight="1"/>
    <row r="32763" s="59" customFormat="1" customHeight="1"/>
    <row r="32764" s="59" customFormat="1" customHeight="1"/>
    <row r="32765" s="59" customFormat="1" customHeight="1"/>
    <row r="32766" s="59" customFormat="1" customHeight="1"/>
    <row r="32767" s="59" customFormat="1" customHeight="1"/>
    <row r="32768" s="59" customFormat="1" customHeight="1"/>
    <row r="32769" s="59" customFormat="1" customHeight="1"/>
    <row r="32770" s="59" customFormat="1" customHeight="1"/>
    <row r="32771" s="59" customFormat="1" customHeight="1"/>
    <row r="32772" s="59" customFormat="1" customHeight="1"/>
    <row r="32773" s="59" customFormat="1" customHeight="1"/>
    <row r="32774" s="59" customFormat="1" customHeight="1"/>
    <row r="32775" s="59" customFormat="1" customHeight="1"/>
    <row r="32776" s="59" customFormat="1" customHeight="1"/>
    <row r="32777" s="59" customFormat="1" customHeight="1"/>
    <row r="32778" s="59" customFormat="1" customHeight="1"/>
    <row r="32779" s="59" customFormat="1" customHeight="1"/>
    <row r="32780" s="59" customFormat="1" customHeight="1"/>
    <row r="32781" s="59" customFormat="1" customHeight="1"/>
    <row r="32782" s="59" customFormat="1" customHeight="1"/>
    <row r="32783" s="59" customFormat="1" customHeight="1"/>
    <row r="32784" s="59" customFormat="1" customHeight="1"/>
    <row r="32785" s="59" customFormat="1" customHeight="1"/>
    <row r="32786" s="59" customFormat="1" customHeight="1"/>
    <row r="32787" s="59" customFormat="1" customHeight="1"/>
    <row r="32788" s="59" customFormat="1" customHeight="1"/>
    <row r="32789" s="59" customFormat="1" customHeight="1"/>
    <row r="32790" s="59" customFormat="1" customHeight="1"/>
    <row r="32791" s="59" customFormat="1" customHeight="1"/>
    <row r="32792" s="59" customFormat="1" customHeight="1"/>
    <row r="32793" s="59" customFormat="1" customHeight="1"/>
    <row r="32794" s="59" customFormat="1" customHeight="1"/>
    <row r="32795" s="59" customFormat="1" customHeight="1"/>
    <row r="32796" s="59" customFormat="1" customHeight="1"/>
    <row r="32797" s="59" customFormat="1" customHeight="1"/>
    <row r="32798" s="59" customFormat="1" customHeight="1"/>
    <row r="32799" s="59" customFormat="1" customHeight="1"/>
    <row r="32800" s="59" customFormat="1" customHeight="1"/>
    <row r="32801" s="59" customFormat="1" customHeight="1"/>
    <row r="32802" s="59" customFormat="1" customHeight="1"/>
    <row r="32803" s="59" customFormat="1" customHeight="1"/>
    <row r="32804" s="59" customFormat="1" customHeight="1"/>
    <row r="32805" s="59" customFormat="1" customHeight="1"/>
    <row r="32806" s="59" customFormat="1" customHeight="1"/>
    <row r="32807" s="59" customFormat="1" customHeight="1"/>
    <row r="32808" s="59" customFormat="1" customHeight="1"/>
    <row r="32809" s="59" customFormat="1" customHeight="1"/>
    <row r="32810" s="59" customFormat="1" customHeight="1"/>
    <row r="32811" s="59" customFormat="1" customHeight="1"/>
    <row r="32812" s="59" customFormat="1" customHeight="1"/>
    <row r="32813" s="59" customFormat="1" customHeight="1"/>
    <row r="32814" s="59" customFormat="1" customHeight="1"/>
    <row r="32815" s="59" customFormat="1" customHeight="1"/>
    <row r="32816" s="59" customFormat="1" customHeight="1"/>
    <row r="32817" s="59" customFormat="1" customHeight="1"/>
    <row r="32818" s="59" customFormat="1" customHeight="1"/>
    <row r="32819" s="59" customFormat="1" customHeight="1"/>
    <row r="32820" s="59" customFormat="1" customHeight="1"/>
    <row r="32821" s="59" customFormat="1" customHeight="1"/>
    <row r="32822" s="59" customFormat="1" customHeight="1"/>
    <row r="32823" s="59" customFormat="1" customHeight="1"/>
    <row r="32824" s="59" customFormat="1" customHeight="1"/>
    <row r="32825" s="59" customFormat="1" customHeight="1"/>
    <row r="32826" s="59" customFormat="1" customHeight="1"/>
    <row r="32827" s="59" customFormat="1" customHeight="1"/>
    <row r="32828" s="59" customFormat="1" customHeight="1"/>
    <row r="32829" s="59" customFormat="1" customHeight="1"/>
    <row r="32830" s="59" customFormat="1" customHeight="1"/>
    <row r="32831" s="59" customFormat="1" customHeight="1"/>
    <row r="32832" s="59" customFormat="1" customHeight="1"/>
    <row r="32833" s="59" customFormat="1" customHeight="1"/>
    <row r="32834" s="59" customFormat="1" customHeight="1"/>
    <row r="32835" s="59" customFormat="1" customHeight="1"/>
    <row r="32836" s="59" customFormat="1" customHeight="1"/>
    <row r="32837" s="59" customFormat="1" customHeight="1"/>
    <row r="32838" s="59" customFormat="1" customHeight="1"/>
    <row r="32839" s="59" customFormat="1" customHeight="1"/>
    <row r="32840" s="59" customFormat="1" customHeight="1"/>
    <row r="32841" s="59" customFormat="1" customHeight="1"/>
    <row r="32842" s="59" customFormat="1" customHeight="1"/>
    <row r="32843" s="59" customFormat="1" customHeight="1"/>
    <row r="32844" s="59" customFormat="1" customHeight="1"/>
    <row r="32845" s="59" customFormat="1" customHeight="1"/>
    <row r="32846" s="59" customFormat="1" customHeight="1"/>
    <row r="32847" s="59" customFormat="1" customHeight="1"/>
    <row r="32848" s="59" customFormat="1" customHeight="1"/>
    <row r="32849" s="59" customFormat="1" customHeight="1"/>
    <row r="32850" s="59" customFormat="1" customHeight="1"/>
    <row r="32851" s="59" customFormat="1" customHeight="1"/>
    <row r="32852" s="59" customFormat="1" customHeight="1"/>
    <row r="32853" s="59" customFormat="1" customHeight="1"/>
    <row r="32854" s="59" customFormat="1" customHeight="1"/>
    <row r="32855" s="59" customFormat="1" customHeight="1"/>
    <row r="32856" s="59" customFormat="1" customHeight="1"/>
    <row r="32857" s="59" customFormat="1" customHeight="1"/>
    <row r="32858" s="59" customFormat="1" customHeight="1"/>
    <row r="32859" s="59" customFormat="1" customHeight="1"/>
    <row r="32860" s="59" customFormat="1" customHeight="1"/>
    <row r="32861" s="59" customFormat="1" customHeight="1"/>
    <row r="32862" s="59" customFormat="1" customHeight="1"/>
    <row r="32863" s="59" customFormat="1" customHeight="1"/>
    <row r="32864" s="59" customFormat="1" customHeight="1"/>
    <row r="32865" s="59" customFormat="1" customHeight="1"/>
    <row r="32866" s="59" customFormat="1" customHeight="1"/>
    <row r="32867" s="59" customFormat="1" customHeight="1"/>
    <row r="32868" s="59" customFormat="1" customHeight="1"/>
    <row r="32869" s="59" customFormat="1" customHeight="1"/>
    <row r="32870" s="59" customFormat="1" customHeight="1"/>
    <row r="32871" s="59" customFormat="1" customHeight="1"/>
    <row r="32872" s="59" customFormat="1" customHeight="1"/>
    <row r="32873" s="59" customFormat="1" customHeight="1"/>
    <row r="32874" s="59" customFormat="1" customHeight="1"/>
    <row r="32875" s="59" customFormat="1" customHeight="1"/>
    <row r="32876" s="59" customFormat="1" customHeight="1"/>
    <row r="32877" s="59" customFormat="1" customHeight="1"/>
    <row r="32878" s="59" customFormat="1" customHeight="1"/>
    <row r="32879" s="59" customFormat="1" customHeight="1"/>
    <row r="32880" s="59" customFormat="1" customHeight="1"/>
    <row r="32881" s="59" customFormat="1" customHeight="1"/>
    <row r="32882" s="59" customFormat="1" customHeight="1"/>
    <row r="32883" s="59" customFormat="1" customHeight="1"/>
    <row r="32884" s="59" customFormat="1" customHeight="1"/>
    <row r="32885" s="59" customFormat="1" customHeight="1"/>
    <row r="32886" s="59" customFormat="1" customHeight="1"/>
    <row r="32887" s="59" customFormat="1" customHeight="1"/>
    <row r="32888" s="59" customFormat="1" customHeight="1"/>
    <row r="32889" s="59" customFormat="1" customHeight="1"/>
    <row r="32890" s="59" customFormat="1" customHeight="1"/>
    <row r="32891" s="59" customFormat="1" customHeight="1"/>
    <row r="32892" s="59" customFormat="1" customHeight="1"/>
    <row r="32893" s="59" customFormat="1" customHeight="1"/>
    <row r="32894" s="59" customFormat="1" customHeight="1"/>
    <row r="32895" s="59" customFormat="1" customHeight="1"/>
    <row r="32896" s="59" customFormat="1" customHeight="1"/>
    <row r="32897" s="59" customFormat="1" customHeight="1"/>
    <row r="32898" s="59" customFormat="1" customHeight="1"/>
    <row r="32899" s="59" customFormat="1" customHeight="1"/>
    <row r="32900" s="59" customFormat="1" customHeight="1"/>
    <row r="32901" s="59" customFormat="1" customHeight="1"/>
    <row r="32902" s="59" customFormat="1" customHeight="1"/>
    <row r="32903" s="59" customFormat="1" customHeight="1"/>
    <row r="32904" s="59" customFormat="1" customHeight="1"/>
    <row r="32905" s="59" customFormat="1" customHeight="1"/>
    <row r="32906" s="59" customFormat="1" customHeight="1"/>
    <row r="32907" s="59" customFormat="1" customHeight="1"/>
    <row r="32908" s="59" customFormat="1" customHeight="1"/>
    <row r="32909" s="59" customFormat="1" customHeight="1"/>
    <row r="32910" s="59" customFormat="1" customHeight="1"/>
    <row r="32911" s="59" customFormat="1" customHeight="1"/>
    <row r="32912" s="59" customFormat="1" customHeight="1"/>
    <row r="32913" s="59" customFormat="1" customHeight="1"/>
    <row r="32914" s="59" customFormat="1" customHeight="1"/>
    <row r="32915" s="59" customFormat="1" customHeight="1"/>
    <row r="32916" s="59" customFormat="1" customHeight="1"/>
    <row r="32917" s="59" customFormat="1" customHeight="1"/>
    <row r="32918" s="59" customFormat="1" customHeight="1"/>
    <row r="32919" s="59" customFormat="1" customHeight="1"/>
    <row r="32920" s="59" customFormat="1" customHeight="1"/>
    <row r="32921" s="59" customFormat="1" customHeight="1"/>
    <row r="32922" s="59" customFormat="1" customHeight="1"/>
    <row r="32923" s="59" customFormat="1" customHeight="1"/>
    <row r="32924" s="59" customFormat="1" customHeight="1"/>
    <row r="32925" s="59" customFormat="1" customHeight="1"/>
    <row r="32926" s="59" customFormat="1" customHeight="1"/>
    <row r="32927" s="59" customFormat="1" customHeight="1"/>
    <row r="32928" s="59" customFormat="1" customHeight="1"/>
    <row r="32929" s="59" customFormat="1" customHeight="1"/>
    <row r="32930" s="59" customFormat="1" customHeight="1"/>
    <row r="32931" s="59" customFormat="1" customHeight="1"/>
    <row r="32932" s="59" customFormat="1" customHeight="1"/>
    <row r="32933" s="59" customFormat="1" customHeight="1"/>
    <row r="32934" s="59" customFormat="1" customHeight="1"/>
    <row r="32935" s="59" customFormat="1" customHeight="1"/>
    <row r="32936" s="59" customFormat="1" customHeight="1"/>
    <row r="32937" s="59" customFormat="1" customHeight="1"/>
    <row r="32938" s="59" customFormat="1" customHeight="1"/>
    <row r="32939" s="59" customFormat="1" customHeight="1"/>
    <row r="32940" s="59" customFormat="1" customHeight="1"/>
    <row r="32941" s="59" customFormat="1" customHeight="1"/>
    <row r="32942" s="59" customFormat="1" customHeight="1"/>
    <row r="32943" s="59" customFormat="1" customHeight="1"/>
    <row r="32944" s="59" customFormat="1" customHeight="1"/>
    <row r="32945" s="59" customFormat="1" customHeight="1"/>
    <row r="32946" s="59" customFormat="1" customHeight="1"/>
    <row r="32947" s="59" customFormat="1" customHeight="1"/>
    <row r="32948" s="59" customFormat="1" customHeight="1"/>
    <row r="32949" s="59" customFormat="1" customHeight="1"/>
    <row r="32950" s="59" customFormat="1" customHeight="1"/>
    <row r="32951" s="59" customFormat="1" customHeight="1"/>
    <row r="32952" s="59" customFormat="1" customHeight="1"/>
    <row r="32953" s="59" customFormat="1" customHeight="1"/>
    <row r="32954" s="59" customFormat="1" customHeight="1"/>
    <row r="32955" s="59" customFormat="1" customHeight="1"/>
    <row r="32956" s="59" customFormat="1" customHeight="1"/>
    <row r="32957" s="59" customFormat="1" customHeight="1"/>
    <row r="32958" s="59" customFormat="1" customHeight="1"/>
    <row r="32959" s="59" customFormat="1" customHeight="1"/>
    <row r="32960" s="59" customFormat="1" customHeight="1"/>
    <row r="32961" s="59" customFormat="1" customHeight="1"/>
    <row r="32962" s="59" customFormat="1" customHeight="1"/>
    <row r="32963" s="59" customFormat="1" customHeight="1"/>
    <row r="32964" s="59" customFormat="1" customHeight="1"/>
    <row r="32965" s="59" customFormat="1" customHeight="1"/>
    <row r="32966" s="59" customFormat="1" customHeight="1"/>
    <row r="32967" s="59" customFormat="1" customHeight="1"/>
    <row r="32968" s="59" customFormat="1" customHeight="1"/>
    <row r="32969" s="59" customFormat="1" customHeight="1"/>
    <row r="32970" s="59" customFormat="1" customHeight="1"/>
    <row r="32971" s="59" customFormat="1" customHeight="1"/>
    <row r="32972" s="59" customFormat="1" customHeight="1"/>
    <row r="32973" s="59" customFormat="1" customHeight="1"/>
    <row r="32974" s="59" customFormat="1" customHeight="1"/>
    <row r="32975" s="59" customFormat="1" customHeight="1"/>
    <row r="32976" s="59" customFormat="1" customHeight="1"/>
    <row r="32977" s="59" customFormat="1" customHeight="1"/>
    <row r="32978" s="59" customFormat="1" customHeight="1"/>
    <row r="32979" s="59" customFormat="1" customHeight="1"/>
    <row r="32980" s="59" customFormat="1" customHeight="1"/>
    <row r="32981" s="59" customFormat="1" customHeight="1"/>
    <row r="32982" s="59" customFormat="1" customHeight="1"/>
    <row r="32983" s="59" customFormat="1" customHeight="1"/>
    <row r="32984" s="59" customFormat="1" customHeight="1"/>
    <row r="32985" s="59" customFormat="1" customHeight="1"/>
    <row r="32986" s="59" customFormat="1" customHeight="1"/>
    <row r="32987" s="59" customFormat="1" customHeight="1"/>
    <row r="32988" s="59" customFormat="1" customHeight="1"/>
    <row r="32989" s="59" customFormat="1" customHeight="1"/>
    <row r="32990" s="59" customFormat="1" customHeight="1"/>
    <row r="32991" s="59" customFormat="1" customHeight="1"/>
    <row r="32992" s="59" customFormat="1" customHeight="1"/>
    <row r="32993" s="59" customFormat="1" customHeight="1"/>
    <row r="32994" s="59" customFormat="1" customHeight="1"/>
    <row r="32995" s="59" customFormat="1" customHeight="1"/>
    <row r="32996" s="59" customFormat="1" customHeight="1"/>
    <row r="32997" s="59" customFormat="1" customHeight="1"/>
    <row r="32998" s="59" customFormat="1" customHeight="1"/>
    <row r="32999" s="59" customFormat="1" customHeight="1"/>
    <row r="33000" s="59" customFormat="1" customHeight="1"/>
    <row r="33001" s="59" customFormat="1" customHeight="1"/>
    <row r="33002" s="59" customFormat="1" customHeight="1"/>
    <row r="33003" s="59" customFormat="1" customHeight="1"/>
    <row r="33004" s="59" customFormat="1" customHeight="1"/>
    <row r="33005" s="59" customFormat="1" customHeight="1"/>
    <row r="33006" s="59" customFormat="1" customHeight="1"/>
    <row r="33007" s="59" customFormat="1" customHeight="1"/>
    <row r="33008" s="59" customFormat="1" customHeight="1"/>
    <row r="33009" s="59" customFormat="1" customHeight="1"/>
    <row r="33010" s="59" customFormat="1" customHeight="1"/>
    <row r="33011" s="59" customFormat="1" customHeight="1"/>
    <row r="33012" s="59" customFormat="1" customHeight="1"/>
    <row r="33013" s="59" customFormat="1" customHeight="1"/>
    <row r="33014" s="59" customFormat="1" customHeight="1"/>
    <row r="33015" s="59" customFormat="1" customHeight="1"/>
    <row r="33016" s="59" customFormat="1" customHeight="1"/>
    <row r="33017" s="59" customFormat="1" customHeight="1"/>
    <row r="33018" s="59" customFormat="1" customHeight="1"/>
    <row r="33019" s="59" customFormat="1" customHeight="1"/>
    <row r="33020" s="59" customFormat="1" customHeight="1"/>
    <row r="33021" s="59" customFormat="1" customHeight="1"/>
    <row r="33022" s="59" customFormat="1" customHeight="1"/>
    <row r="33023" s="59" customFormat="1" customHeight="1"/>
    <row r="33024" s="59" customFormat="1" customHeight="1"/>
    <row r="33025" s="59" customFormat="1" customHeight="1"/>
    <row r="33026" s="59" customFormat="1" customHeight="1"/>
    <row r="33027" s="59" customFormat="1" customHeight="1"/>
    <row r="33028" s="59" customFormat="1" customHeight="1"/>
    <row r="33029" s="59" customFormat="1" customHeight="1"/>
    <row r="33030" s="59" customFormat="1" customHeight="1"/>
    <row r="33031" s="59" customFormat="1" customHeight="1"/>
    <row r="33032" s="59" customFormat="1" customHeight="1"/>
    <row r="33033" s="59" customFormat="1" customHeight="1"/>
    <row r="33034" s="59" customFormat="1" customHeight="1"/>
    <row r="33035" s="59" customFormat="1" customHeight="1"/>
    <row r="33036" s="59" customFormat="1" customHeight="1"/>
    <row r="33037" s="59" customFormat="1" customHeight="1"/>
    <row r="33038" s="59" customFormat="1" customHeight="1"/>
    <row r="33039" s="59" customFormat="1" customHeight="1"/>
    <row r="33040" s="59" customFormat="1" customHeight="1"/>
    <row r="33041" s="59" customFormat="1" customHeight="1"/>
    <row r="33042" s="59" customFormat="1" customHeight="1"/>
    <row r="33043" s="59" customFormat="1" customHeight="1"/>
    <row r="33044" s="59" customFormat="1" customHeight="1"/>
    <row r="33045" s="59" customFormat="1" customHeight="1"/>
    <row r="33046" s="59" customFormat="1" customHeight="1"/>
    <row r="33047" s="59" customFormat="1" customHeight="1"/>
    <row r="33048" s="59" customFormat="1" customHeight="1"/>
    <row r="33049" s="59" customFormat="1" customHeight="1"/>
    <row r="33050" s="59" customFormat="1" customHeight="1"/>
    <row r="33051" s="59" customFormat="1" customHeight="1"/>
    <row r="33052" s="59" customFormat="1" customHeight="1"/>
    <row r="33053" s="59" customFormat="1" customHeight="1"/>
    <row r="33054" s="59" customFormat="1" customHeight="1"/>
    <row r="33055" s="59" customFormat="1" customHeight="1"/>
    <row r="33056" s="59" customFormat="1" customHeight="1"/>
    <row r="33057" s="59" customFormat="1" customHeight="1"/>
    <row r="33058" s="59" customFormat="1" customHeight="1"/>
    <row r="33059" s="59" customFormat="1" customHeight="1"/>
    <row r="33060" s="59" customFormat="1" customHeight="1"/>
    <row r="33061" s="59" customFormat="1" customHeight="1"/>
    <row r="33062" s="59" customFormat="1" customHeight="1"/>
    <row r="33063" s="59" customFormat="1" customHeight="1"/>
    <row r="33064" s="59" customFormat="1" customHeight="1"/>
    <row r="33065" s="59" customFormat="1" customHeight="1"/>
    <row r="33066" s="59" customFormat="1" customHeight="1"/>
    <row r="33067" s="59" customFormat="1" customHeight="1"/>
    <row r="33068" s="59" customFormat="1" customHeight="1"/>
    <row r="33069" s="59" customFormat="1" customHeight="1"/>
    <row r="33070" s="59" customFormat="1" customHeight="1"/>
    <row r="33071" s="59" customFormat="1" customHeight="1"/>
    <row r="33072" s="59" customFormat="1" customHeight="1"/>
    <row r="33073" s="59" customFormat="1" customHeight="1"/>
    <row r="33074" s="59" customFormat="1" customHeight="1"/>
    <row r="33075" s="59" customFormat="1" customHeight="1"/>
    <row r="33076" s="59" customFormat="1" customHeight="1"/>
    <row r="33077" s="59" customFormat="1" customHeight="1"/>
    <row r="33078" s="59" customFormat="1" customHeight="1"/>
    <row r="33079" s="59" customFormat="1" customHeight="1"/>
    <row r="33080" s="59" customFormat="1" customHeight="1"/>
    <row r="33081" s="59" customFormat="1" customHeight="1"/>
    <row r="33082" s="59" customFormat="1" customHeight="1"/>
    <row r="33083" s="59" customFormat="1" customHeight="1"/>
    <row r="33084" s="59" customFormat="1" customHeight="1"/>
    <row r="33085" s="59" customFormat="1" customHeight="1"/>
    <row r="33086" s="59" customFormat="1" customHeight="1"/>
    <row r="33087" s="59" customFormat="1" customHeight="1"/>
    <row r="33088" s="59" customFormat="1" customHeight="1"/>
    <row r="33089" s="59" customFormat="1" customHeight="1"/>
    <row r="33090" s="59" customFormat="1" customHeight="1"/>
    <row r="33091" s="59" customFormat="1" customHeight="1"/>
    <row r="33092" s="59" customFormat="1" customHeight="1"/>
    <row r="33093" s="59" customFormat="1" customHeight="1"/>
    <row r="33094" s="59" customFormat="1" customHeight="1"/>
    <row r="33095" s="59" customFormat="1" customHeight="1"/>
    <row r="33096" s="59" customFormat="1" customHeight="1"/>
    <row r="33097" s="59" customFormat="1" customHeight="1"/>
    <row r="33098" s="59" customFormat="1" customHeight="1"/>
    <row r="33099" s="59" customFormat="1" customHeight="1"/>
    <row r="33100" s="59" customFormat="1" customHeight="1"/>
    <row r="33101" s="59" customFormat="1" customHeight="1"/>
    <row r="33102" s="59" customFormat="1" customHeight="1"/>
    <row r="33103" s="59" customFormat="1" customHeight="1"/>
    <row r="33104" s="59" customFormat="1" customHeight="1"/>
    <row r="33105" s="59" customFormat="1" customHeight="1"/>
    <row r="33106" s="59" customFormat="1" customHeight="1"/>
    <row r="33107" s="59" customFormat="1" customHeight="1"/>
    <row r="33108" s="59" customFormat="1" customHeight="1"/>
    <row r="33109" s="59" customFormat="1" customHeight="1"/>
    <row r="33110" s="59" customFormat="1" customHeight="1"/>
    <row r="33111" s="59" customFormat="1" customHeight="1"/>
    <row r="33112" s="59" customFormat="1" customHeight="1"/>
    <row r="33113" s="59" customFormat="1" customHeight="1"/>
    <row r="33114" s="59" customFormat="1" customHeight="1"/>
    <row r="33115" s="59" customFormat="1" customHeight="1"/>
    <row r="33116" s="59" customFormat="1" customHeight="1"/>
    <row r="33117" s="59" customFormat="1" customHeight="1"/>
    <row r="33118" s="59" customFormat="1" customHeight="1"/>
    <row r="33119" s="59" customFormat="1" customHeight="1"/>
    <row r="33120" s="59" customFormat="1" customHeight="1"/>
    <row r="33121" s="59" customFormat="1" customHeight="1"/>
    <row r="33122" s="59" customFormat="1" customHeight="1"/>
    <row r="33123" s="59" customFormat="1" customHeight="1"/>
    <row r="33124" s="59" customFormat="1" customHeight="1"/>
    <row r="33125" s="59" customFormat="1" customHeight="1"/>
    <row r="33126" s="59" customFormat="1" customHeight="1"/>
    <row r="33127" s="59" customFormat="1" customHeight="1"/>
    <row r="33128" s="59" customFormat="1" customHeight="1"/>
    <row r="33129" s="59" customFormat="1" customHeight="1"/>
    <row r="33130" s="59" customFormat="1" customHeight="1"/>
    <row r="33131" s="59" customFormat="1" customHeight="1"/>
    <row r="33132" s="59" customFormat="1" customHeight="1"/>
    <row r="33133" s="59" customFormat="1" customHeight="1"/>
    <row r="33134" s="59" customFormat="1" customHeight="1"/>
    <row r="33135" s="59" customFormat="1" customHeight="1"/>
    <row r="33136" s="59" customFormat="1" customHeight="1"/>
    <row r="33137" s="59" customFormat="1" customHeight="1"/>
    <row r="33138" s="59" customFormat="1" customHeight="1"/>
    <row r="33139" s="59" customFormat="1" customHeight="1"/>
    <row r="33140" s="59" customFormat="1" customHeight="1"/>
    <row r="33141" s="59" customFormat="1" customHeight="1"/>
    <row r="33142" s="59" customFormat="1" customHeight="1"/>
    <row r="33143" s="59" customFormat="1" customHeight="1"/>
    <row r="33144" s="59" customFormat="1" customHeight="1"/>
    <row r="33145" s="59" customFormat="1" customHeight="1"/>
    <row r="33146" s="59" customFormat="1" customHeight="1"/>
    <row r="33147" s="59" customFormat="1" customHeight="1"/>
    <row r="33148" s="59" customFormat="1" customHeight="1"/>
    <row r="33149" s="59" customFormat="1" customHeight="1"/>
    <row r="33150" s="59" customFormat="1" customHeight="1"/>
    <row r="33151" s="59" customFormat="1" customHeight="1"/>
    <row r="33152" s="59" customFormat="1" customHeight="1"/>
    <row r="33153" s="59" customFormat="1" customHeight="1"/>
    <row r="33154" s="59" customFormat="1" customHeight="1"/>
    <row r="33155" s="59" customFormat="1" customHeight="1"/>
    <row r="33156" s="59" customFormat="1" customHeight="1"/>
    <row r="33157" s="59" customFormat="1" customHeight="1"/>
    <row r="33158" s="59" customFormat="1" customHeight="1"/>
    <row r="33159" s="59" customFormat="1" customHeight="1"/>
    <row r="33160" s="59" customFormat="1" customHeight="1"/>
    <row r="33161" s="59" customFormat="1" customHeight="1"/>
    <row r="33162" s="59" customFormat="1" customHeight="1"/>
    <row r="33163" s="59" customFormat="1" customHeight="1"/>
    <row r="33164" s="59" customFormat="1" customHeight="1"/>
    <row r="33165" s="59" customFormat="1" customHeight="1"/>
    <row r="33166" s="59" customFormat="1" customHeight="1"/>
    <row r="33167" s="59" customFormat="1" customHeight="1"/>
    <row r="33168" s="59" customFormat="1" customHeight="1"/>
    <row r="33169" s="59" customFormat="1" customHeight="1"/>
    <row r="33170" s="59" customFormat="1" customHeight="1"/>
    <row r="33171" s="59" customFormat="1" customHeight="1"/>
    <row r="33172" s="59" customFormat="1" customHeight="1"/>
    <row r="33173" s="59" customFormat="1" customHeight="1"/>
    <row r="33174" s="59" customFormat="1" customHeight="1"/>
    <row r="33175" s="59" customFormat="1" customHeight="1"/>
    <row r="33176" s="59" customFormat="1" customHeight="1"/>
    <row r="33177" s="59" customFormat="1" customHeight="1"/>
    <row r="33178" s="59" customFormat="1" customHeight="1"/>
    <row r="33179" s="59" customFormat="1" customHeight="1"/>
    <row r="33180" s="59" customFormat="1" customHeight="1"/>
    <row r="33181" s="59" customFormat="1" customHeight="1"/>
    <row r="33182" s="59" customFormat="1" customHeight="1"/>
    <row r="33183" s="59" customFormat="1" customHeight="1"/>
    <row r="33184" s="59" customFormat="1" customHeight="1"/>
    <row r="33185" s="59" customFormat="1" customHeight="1"/>
    <row r="33186" s="59" customFormat="1" customHeight="1"/>
    <row r="33187" s="59" customFormat="1" customHeight="1"/>
    <row r="33188" s="59" customFormat="1" customHeight="1"/>
    <row r="33189" s="59" customFormat="1" customHeight="1"/>
    <row r="33190" s="59" customFormat="1" customHeight="1"/>
    <row r="33191" s="59" customFormat="1" customHeight="1"/>
    <row r="33192" s="59" customFormat="1" customHeight="1"/>
    <row r="33193" s="59" customFormat="1" customHeight="1"/>
    <row r="33194" s="59" customFormat="1" customHeight="1"/>
    <row r="33195" s="59" customFormat="1" customHeight="1"/>
    <row r="33196" s="59" customFormat="1" customHeight="1"/>
    <row r="33197" s="59" customFormat="1" customHeight="1"/>
    <row r="33198" s="59" customFormat="1" customHeight="1"/>
    <row r="33199" s="59" customFormat="1" customHeight="1"/>
    <row r="33200" s="59" customFormat="1" customHeight="1"/>
    <row r="33201" s="59" customFormat="1" customHeight="1"/>
    <row r="33202" s="59" customFormat="1" customHeight="1"/>
    <row r="33203" s="59" customFormat="1" customHeight="1"/>
    <row r="33204" s="59" customFormat="1" customHeight="1"/>
    <row r="33205" s="59" customFormat="1" customHeight="1"/>
    <row r="33206" s="59" customFormat="1" customHeight="1"/>
    <row r="33207" s="59" customFormat="1" customHeight="1"/>
    <row r="33208" s="59" customFormat="1" customHeight="1"/>
    <row r="33209" s="59" customFormat="1" customHeight="1"/>
    <row r="33210" s="59" customFormat="1" customHeight="1"/>
    <row r="33211" s="59" customFormat="1" customHeight="1"/>
    <row r="33212" s="59" customFormat="1" customHeight="1"/>
    <row r="33213" s="59" customFormat="1" customHeight="1"/>
    <row r="33214" s="59" customFormat="1" customHeight="1"/>
    <row r="33215" s="59" customFormat="1" customHeight="1"/>
    <row r="33216" s="59" customFormat="1" customHeight="1"/>
    <row r="33217" s="59" customFormat="1" customHeight="1"/>
    <row r="33218" s="59" customFormat="1" customHeight="1"/>
    <row r="33219" s="59" customFormat="1" customHeight="1"/>
    <row r="33220" s="59" customFormat="1" customHeight="1"/>
    <row r="33221" s="59" customFormat="1" customHeight="1"/>
    <row r="33222" s="59" customFormat="1" customHeight="1"/>
    <row r="33223" s="59" customFormat="1" customHeight="1"/>
    <row r="33224" s="59" customFormat="1" customHeight="1"/>
    <row r="33225" s="59" customFormat="1" customHeight="1"/>
    <row r="33226" s="59" customFormat="1" customHeight="1"/>
    <row r="33227" s="59" customFormat="1" customHeight="1"/>
    <row r="33228" s="59" customFormat="1" customHeight="1"/>
    <row r="33229" s="59" customFormat="1" customHeight="1"/>
    <row r="33230" s="59" customFormat="1" customHeight="1"/>
    <row r="33231" s="59" customFormat="1" customHeight="1"/>
    <row r="33232" s="59" customFormat="1" customHeight="1"/>
    <row r="33233" s="59" customFormat="1" customHeight="1"/>
    <row r="33234" s="59" customFormat="1" customHeight="1"/>
    <row r="33235" s="59" customFormat="1" customHeight="1"/>
    <row r="33236" s="59" customFormat="1" customHeight="1"/>
    <row r="33237" s="59" customFormat="1" customHeight="1"/>
    <row r="33238" s="59" customFormat="1" customHeight="1"/>
    <row r="33239" s="59" customFormat="1" customHeight="1"/>
    <row r="33240" s="59" customFormat="1" customHeight="1"/>
    <row r="33241" s="59" customFormat="1" customHeight="1"/>
    <row r="33242" s="59" customFormat="1" customHeight="1"/>
    <row r="33243" s="59" customFormat="1" customHeight="1"/>
    <row r="33244" s="59" customFormat="1" customHeight="1"/>
    <row r="33245" s="59" customFormat="1" customHeight="1"/>
    <row r="33246" s="59" customFormat="1" customHeight="1"/>
    <row r="33247" s="59" customFormat="1" customHeight="1"/>
    <row r="33248" s="59" customFormat="1" customHeight="1"/>
    <row r="33249" s="59" customFormat="1" customHeight="1"/>
    <row r="33250" s="59" customFormat="1" customHeight="1"/>
    <row r="33251" s="59" customFormat="1" customHeight="1"/>
    <row r="33252" s="59" customFormat="1" customHeight="1"/>
    <row r="33253" s="59" customFormat="1" customHeight="1"/>
    <row r="33254" s="59" customFormat="1" customHeight="1"/>
    <row r="33255" s="59" customFormat="1" customHeight="1"/>
    <row r="33256" s="59" customFormat="1" customHeight="1"/>
    <row r="33257" s="59" customFormat="1" customHeight="1"/>
    <row r="33258" s="59" customFormat="1" customHeight="1"/>
    <row r="33259" s="59" customFormat="1" customHeight="1"/>
    <row r="33260" s="59" customFormat="1" customHeight="1"/>
    <row r="33261" s="59" customFormat="1" customHeight="1"/>
    <row r="33262" s="59" customFormat="1" customHeight="1"/>
    <row r="33263" s="59" customFormat="1" customHeight="1"/>
    <row r="33264" s="59" customFormat="1" customHeight="1"/>
    <row r="33265" s="59" customFormat="1" customHeight="1"/>
    <row r="33266" s="59" customFormat="1" customHeight="1"/>
    <row r="33267" s="59" customFormat="1" customHeight="1"/>
    <row r="33268" s="59" customFormat="1" customHeight="1"/>
    <row r="33269" s="59" customFormat="1" customHeight="1"/>
    <row r="33270" s="59" customFormat="1" customHeight="1"/>
    <row r="33271" s="59" customFormat="1" customHeight="1"/>
    <row r="33272" s="59" customFormat="1" customHeight="1"/>
    <row r="33273" s="59" customFormat="1" customHeight="1"/>
    <row r="33274" s="59" customFormat="1" customHeight="1"/>
    <row r="33275" s="59" customFormat="1" customHeight="1"/>
    <row r="33276" s="59" customFormat="1" customHeight="1"/>
    <row r="33277" s="59" customFormat="1" customHeight="1"/>
    <row r="33278" s="59" customFormat="1" customHeight="1"/>
    <row r="33279" s="59" customFormat="1" customHeight="1"/>
    <row r="33280" s="59" customFormat="1" customHeight="1"/>
    <row r="33281" s="59" customFormat="1" customHeight="1"/>
    <row r="33282" s="59" customFormat="1" customHeight="1"/>
    <row r="33283" s="59" customFormat="1" customHeight="1"/>
    <row r="33284" s="59" customFormat="1" customHeight="1"/>
    <row r="33285" s="59" customFormat="1" customHeight="1"/>
    <row r="33286" s="59" customFormat="1" customHeight="1"/>
    <row r="33287" s="59" customFormat="1" customHeight="1"/>
    <row r="33288" s="59" customFormat="1" customHeight="1"/>
    <row r="33289" s="59" customFormat="1" customHeight="1"/>
    <row r="33290" s="59" customFormat="1" customHeight="1"/>
    <row r="33291" s="59" customFormat="1" customHeight="1"/>
    <row r="33292" s="59" customFormat="1" customHeight="1"/>
    <row r="33293" s="59" customFormat="1" customHeight="1"/>
    <row r="33294" s="59" customFormat="1" customHeight="1"/>
    <row r="33295" s="59" customFormat="1" customHeight="1"/>
    <row r="33296" s="59" customFormat="1" customHeight="1"/>
    <row r="33297" s="59" customFormat="1" customHeight="1"/>
    <row r="33298" s="59" customFormat="1" customHeight="1"/>
    <row r="33299" s="59" customFormat="1" customHeight="1"/>
    <row r="33300" s="59" customFormat="1" customHeight="1"/>
    <row r="33301" s="59" customFormat="1" customHeight="1"/>
    <row r="33302" s="59" customFormat="1" customHeight="1"/>
    <row r="33303" s="59" customFormat="1" customHeight="1"/>
    <row r="33304" s="59" customFormat="1" customHeight="1"/>
    <row r="33305" s="59" customFormat="1" customHeight="1"/>
    <row r="33306" s="59" customFormat="1" customHeight="1"/>
    <row r="33307" s="59" customFormat="1" customHeight="1"/>
    <row r="33308" s="59" customFormat="1" customHeight="1"/>
    <row r="33309" s="59" customFormat="1" customHeight="1"/>
    <row r="33310" s="59" customFormat="1" customHeight="1"/>
    <row r="33311" s="59" customFormat="1" customHeight="1"/>
    <row r="33312" s="59" customFormat="1" customHeight="1"/>
    <row r="33313" s="59" customFormat="1" customHeight="1"/>
    <row r="33314" s="59" customFormat="1" customHeight="1"/>
    <row r="33315" s="59" customFormat="1" customHeight="1"/>
    <row r="33316" s="59" customFormat="1" customHeight="1"/>
    <row r="33317" s="59" customFormat="1" customHeight="1"/>
    <row r="33318" s="59" customFormat="1" customHeight="1"/>
    <row r="33319" s="59" customFormat="1" customHeight="1"/>
    <row r="33320" s="59" customFormat="1" customHeight="1"/>
    <row r="33321" s="59" customFormat="1" customHeight="1"/>
    <row r="33322" s="59" customFormat="1" customHeight="1"/>
    <row r="33323" s="59" customFormat="1" customHeight="1"/>
    <row r="33324" s="59" customFormat="1" customHeight="1"/>
    <row r="33325" s="59" customFormat="1" customHeight="1"/>
    <row r="33326" s="59" customFormat="1" customHeight="1"/>
    <row r="33327" s="59" customFormat="1" customHeight="1"/>
    <row r="33328" s="59" customFormat="1" customHeight="1"/>
    <row r="33329" s="59" customFormat="1" customHeight="1"/>
    <row r="33330" s="59" customFormat="1" customHeight="1"/>
    <row r="33331" s="59" customFormat="1" customHeight="1"/>
    <row r="33332" s="59" customFormat="1" customHeight="1"/>
    <row r="33333" s="59" customFormat="1" customHeight="1"/>
    <row r="33334" s="59" customFormat="1" customHeight="1"/>
    <row r="33335" s="59" customFormat="1" customHeight="1"/>
    <row r="33336" s="59" customFormat="1" customHeight="1"/>
    <row r="33337" s="59" customFormat="1" customHeight="1"/>
    <row r="33338" s="59" customFormat="1" customHeight="1"/>
    <row r="33339" s="59" customFormat="1" customHeight="1"/>
    <row r="33340" s="59" customFormat="1" customHeight="1"/>
    <row r="33341" s="59" customFormat="1" customHeight="1"/>
    <row r="33342" s="59" customFormat="1" customHeight="1"/>
    <row r="33343" s="59" customFormat="1" customHeight="1"/>
    <row r="33344" s="59" customFormat="1" customHeight="1"/>
    <row r="33345" s="59" customFormat="1" customHeight="1"/>
    <row r="33346" s="59" customFormat="1" customHeight="1"/>
    <row r="33347" s="59" customFormat="1" customHeight="1"/>
    <row r="33348" s="59" customFormat="1" customHeight="1"/>
    <row r="33349" s="59" customFormat="1" customHeight="1"/>
    <row r="33350" s="59" customFormat="1" customHeight="1"/>
    <row r="33351" s="59" customFormat="1" customHeight="1"/>
    <row r="33352" s="59" customFormat="1" customHeight="1"/>
    <row r="33353" s="59" customFormat="1" customHeight="1"/>
    <row r="33354" s="59" customFormat="1" customHeight="1"/>
    <row r="33355" s="59" customFormat="1" customHeight="1"/>
    <row r="33356" s="59" customFormat="1" customHeight="1"/>
    <row r="33357" s="59" customFormat="1" customHeight="1"/>
    <row r="33358" s="59" customFormat="1" customHeight="1"/>
    <row r="33359" s="59" customFormat="1" customHeight="1"/>
    <row r="33360" s="59" customFormat="1" customHeight="1"/>
    <row r="33361" s="59" customFormat="1" customHeight="1"/>
    <row r="33362" s="59" customFormat="1" customHeight="1"/>
    <row r="33363" s="59" customFormat="1" customHeight="1"/>
    <row r="33364" s="59" customFormat="1" customHeight="1"/>
    <row r="33365" s="59" customFormat="1" customHeight="1"/>
    <row r="33366" s="59" customFormat="1" customHeight="1"/>
    <row r="33367" s="59" customFormat="1" customHeight="1"/>
    <row r="33368" s="59" customFormat="1" customHeight="1"/>
    <row r="33369" s="59" customFormat="1" customHeight="1"/>
    <row r="33370" s="59" customFormat="1" customHeight="1"/>
    <row r="33371" s="59" customFormat="1" customHeight="1"/>
    <row r="33372" s="59" customFormat="1" customHeight="1"/>
    <row r="33373" s="59" customFormat="1" customHeight="1"/>
    <row r="33374" s="59" customFormat="1" customHeight="1"/>
    <row r="33375" s="59" customFormat="1" customHeight="1"/>
    <row r="33376" s="59" customFormat="1" customHeight="1"/>
    <row r="33377" s="59" customFormat="1" customHeight="1"/>
    <row r="33378" s="59" customFormat="1" customHeight="1"/>
    <row r="33379" s="59" customFormat="1" customHeight="1"/>
    <row r="33380" s="59" customFormat="1" customHeight="1"/>
    <row r="33381" s="59" customFormat="1" customHeight="1"/>
    <row r="33382" s="59" customFormat="1" customHeight="1"/>
    <row r="33383" s="59" customFormat="1" customHeight="1"/>
    <row r="33384" s="59" customFormat="1" customHeight="1"/>
    <row r="33385" s="59" customFormat="1" customHeight="1"/>
    <row r="33386" s="59" customFormat="1" customHeight="1"/>
    <row r="33387" s="59" customFormat="1" customHeight="1"/>
    <row r="33388" s="59" customFormat="1" customHeight="1"/>
    <row r="33389" s="59" customFormat="1" customHeight="1"/>
    <row r="33390" s="59" customFormat="1" customHeight="1"/>
    <row r="33391" s="59" customFormat="1" customHeight="1"/>
    <row r="33392" s="59" customFormat="1" customHeight="1"/>
    <row r="33393" s="59" customFormat="1" customHeight="1"/>
    <row r="33394" s="59" customFormat="1" customHeight="1"/>
    <row r="33395" s="59" customFormat="1" customHeight="1"/>
    <row r="33396" s="59" customFormat="1" customHeight="1"/>
    <row r="33397" s="59" customFormat="1" customHeight="1"/>
    <row r="33398" s="59" customFormat="1" customHeight="1"/>
    <row r="33399" s="59" customFormat="1" customHeight="1"/>
    <row r="33400" s="59" customFormat="1" customHeight="1"/>
    <row r="33401" s="59" customFormat="1" customHeight="1"/>
    <row r="33402" s="59" customFormat="1" customHeight="1"/>
    <row r="33403" s="59" customFormat="1" customHeight="1"/>
    <row r="33404" s="59" customFormat="1" customHeight="1"/>
    <row r="33405" s="59" customFormat="1" customHeight="1"/>
    <row r="33406" s="59" customFormat="1" customHeight="1"/>
    <row r="33407" s="59" customFormat="1" customHeight="1"/>
    <row r="33408" s="59" customFormat="1" customHeight="1"/>
    <row r="33409" s="59" customFormat="1" customHeight="1"/>
    <row r="33410" s="59" customFormat="1" customHeight="1"/>
    <row r="33411" s="59" customFormat="1" customHeight="1"/>
    <row r="33412" s="59" customFormat="1" customHeight="1"/>
    <row r="33413" s="59" customFormat="1" customHeight="1"/>
    <row r="33414" s="59" customFormat="1" customHeight="1"/>
    <row r="33415" s="59" customFormat="1" customHeight="1"/>
    <row r="33416" s="59" customFormat="1" customHeight="1"/>
    <row r="33417" s="59" customFormat="1" customHeight="1"/>
    <row r="33418" s="59" customFormat="1" customHeight="1"/>
    <row r="33419" s="59" customFormat="1" customHeight="1"/>
    <row r="33420" s="59" customFormat="1" customHeight="1"/>
    <row r="33421" s="59" customFormat="1" customHeight="1"/>
    <row r="33422" s="59" customFormat="1" customHeight="1"/>
    <row r="33423" s="59" customFormat="1" customHeight="1"/>
    <row r="33424" s="59" customFormat="1" customHeight="1"/>
    <row r="33425" s="59" customFormat="1" customHeight="1"/>
    <row r="33426" s="59" customFormat="1" customHeight="1"/>
    <row r="33427" s="59" customFormat="1" customHeight="1"/>
    <row r="33428" s="59" customFormat="1" customHeight="1"/>
    <row r="33429" s="59" customFormat="1" customHeight="1"/>
    <row r="33430" s="59" customFormat="1" customHeight="1"/>
    <row r="33431" s="59" customFormat="1" customHeight="1"/>
    <row r="33432" s="59" customFormat="1" customHeight="1"/>
    <row r="33433" s="59" customFormat="1" customHeight="1"/>
    <row r="33434" s="59" customFormat="1" customHeight="1"/>
    <row r="33435" s="59" customFormat="1" customHeight="1"/>
    <row r="33436" s="59" customFormat="1" customHeight="1"/>
    <row r="33437" s="59" customFormat="1" customHeight="1"/>
    <row r="33438" s="59" customFormat="1" customHeight="1"/>
    <row r="33439" s="59" customFormat="1" customHeight="1"/>
    <row r="33440" s="59" customFormat="1" customHeight="1"/>
    <row r="33441" s="59" customFormat="1" customHeight="1"/>
    <row r="33442" s="59" customFormat="1" customHeight="1"/>
    <row r="33443" s="59" customFormat="1" customHeight="1"/>
    <row r="33444" s="59" customFormat="1" customHeight="1"/>
    <row r="33445" s="59" customFormat="1" customHeight="1"/>
    <row r="33446" s="59" customFormat="1" customHeight="1"/>
    <row r="33447" s="59" customFormat="1" customHeight="1"/>
    <row r="33448" s="59" customFormat="1" customHeight="1"/>
    <row r="33449" s="59" customFormat="1" customHeight="1"/>
    <row r="33450" s="59" customFormat="1" customHeight="1"/>
    <row r="33451" s="59" customFormat="1" customHeight="1"/>
    <row r="33452" s="59" customFormat="1" customHeight="1"/>
    <row r="33453" s="59" customFormat="1" customHeight="1"/>
    <row r="33454" s="59" customFormat="1" customHeight="1"/>
    <row r="33455" s="59" customFormat="1" customHeight="1"/>
    <row r="33456" s="59" customFormat="1" customHeight="1"/>
    <row r="33457" s="59" customFormat="1" customHeight="1"/>
    <row r="33458" s="59" customFormat="1" customHeight="1"/>
    <row r="33459" s="59" customFormat="1" customHeight="1"/>
    <row r="33460" s="59" customFormat="1" customHeight="1"/>
    <row r="33461" s="59" customFormat="1" customHeight="1"/>
    <row r="33462" s="59" customFormat="1" customHeight="1"/>
    <row r="33463" s="59" customFormat="1" customHeight="1"/>
    <row r="33464" s="59" customFormat="1" customHeight="1"/>
    <row r="33465" s="59" customFormat="1" customHeight="1"/>
    <row r="33466" s="59" customFormat="1" customHeight="1"/>
    <row r="33467" s="59" customFormat="1" customHeight="1"/>
    <row r="33468" s="59" customFormat="1" customHeight="1"/>
    <row r="33469" s="59" customFormat="1" customHeight="1"/>
    <row r="33470" s="59" customFormat="1" customHeight="1"/>
    <row r="33471" s="59" customFormat="1" customHeight="1"/>
    <row r="33472" s="59" customFormat="1" customHeight="1"/>
    <row r="33473" s="59" customFormat="1" customHeight="1"/>
    <row r="33474" s="59" customFormat="1" customHeight="1"/>
    <row r="33475" s="59" customFormat="1" customHeight="1"/>
    <row r="33476" s="59" customFormat="1" customHeight="1"/>
    <row r="33477" s="59" customFormat="1" customHeight="1"/>
    <row r="33478" s="59" customFormat="1" customHeight="1"/>
    <row r="33479" s="59" customFormat="1" customHeight="1"/>
    <row r="33480" s="59" customFormat="1" customHeight="1"/>
    <row r="33481" s="59" customFormat="1" customHeight="1"/>
    <row r="33482" s="59" customFormat="1" customHeight="1"/>
    <row r="33483" s="59" customFormat="1" customHeight="1"/>
    <row r="33484" s="59" customFormat="1" customHeight="1"/>
    <row r="33485" s="59" customFormat="1" customHeight="1"/>
    <row r="33486" s="59" customFormat="1" customHeight="1"/>
    <row r="33487" s="59" customFormat="1" customHeight="1"/>
    <row r="33488" s="59" customFormat="1" customHeight="1"/>
    <row r="33489" s="59" customFormat="1" customHeight="1"/>
    <row r="33490" s="59" customFormat="1" customHeight="1"/>
    <row r="33491" s="59" customFormat="1" customHeight="1"/>
    <row r="33492" s="59" customFormat="1" customHeight="1"/>
    <row r="33493" s="59" customFormat="1" customHeight="1"/>
    <row r="33494" s="59" customFormat="1" customHeight="1"/>
    <row r="33495" s="59" customFormat="1" customHeight="1"/>
    <row r="33496" s="59" customFormat="1" customHeight="1"/>
    <row r="33497" s="59" customFormat="1" customHeight="1"/>
    <row r="33498" s="59" customFormat="1" customHeight="1"/>
    <row r="33499" s="59" customFormat="1" customHeight="1"/>
    <row r="33500" s="59" customFormat="1" customHeight="1"/>
    <row r="33501" s="59" customFormat="1" customHeight="1"/>
    <row r="33502" s="59" customFormat="1" customHeight="1"/>
    <row r="33503" s="59" customFormat="1" customHeight="1"/>
    <row r="33504" s="59" customFormat="1" customHeight="1"/>
    <row r="33505" s="59" customFormat="1" customHeight="1"/>
    <row r="33506" s="59" customFormat="1" customHeight="1"/>
    <row r="33507" s="59" customFormat="1" customHeight="1"/>
    <row r="33508" s="59" customFormat="1" customHeight="1"/>
    <row r="33509" s="59" customFormat="1" customHeight="1"/>
    <row r="33510" s="59" customFormat="1" customHeight="1"/>
    <row r="33511" s="59" customFormat="1" customHeight="1"/>
    <row r="33512" s="59" customFormat="1" customHeight="1"/>
    <row r="33513" s="59" customFormat="1" customHeight="1"/>
    <row r="33514" s="59" customFormat="1" customHeight="1"/>
    <row r="33515" s="59" customFormat="1" customHeight="1"/>
    <row r="33516" s="59" customFormat="1" customHeight="1"/>
    <row r="33517" s="59" customFormat="1" customHeight="1"/>
    <row r="33518" s="59" customFormat="1" customHeight="1"/>
    <row r="33519" s="59" customFormat="1" customHeight="1"/>
    <row r="33520" s="59" customFormat="1" customHeight="1"/>
    <row r="33521" s="59" customFormat="1" customHeight="1"/>
    <row r="33522" s="59" customFormat="1" customHeight="1"/>
    <row r="33523" s="59" customFormat="1" customHeight="1"/>
    <row r="33524" s="59" customFormat="1" customHeight="1"/>
    <row r="33525" s="59" customFormat="1" customHeight="1"/>
    <row r="33526" s="59" customFormat="1" customHeight="1"/>
    <row r="33527" s="59" customFormat="1" customHeight="1"/>
    <row r="33528" s="59" customFormat="1" customHeight="1"/>
    <row r="33529" s="59" customFormat="1" customHeight="1"/>
    <row r="33530" s="59" customFormat="1" customHeight="1"/>
    <row r="33531" s="59" customFormat="1" customHeight="1"/>
    <row r="33532" s="59" customFormat="1" customHeight="1"/>
    <row r="33533" s="59" customFormat="1" customHeight="1"/>
    <row r="33534" s="59" customFormat="1" customHeight="1"/>
    <row r="33535" s="59" customFormat="1" customHeight="1"/>
    <row r="33536" s="59" customFormat="1" customHeight="1"/>
    <row r="33537" s="59" customFormat="1" customHeight="1"/>
    <row r="33538" s="59" customFormat="1" customHeight="1"/>
    <row r="33539" s="59" customFormat="1" customHeight="1"/>
    <row r="33540" s="59" customFormat="1" customHeight="1"/>
    <row r="33541" s="59" customFormat="1" customHeight="1"/>
    <row r="33542" s="59" customFormat="1" customHeight="1"/>
    <row r="33543" s="59" customFormat="1" customHeight="1"/>
    <row r="33544" s="59" customFormat="1" customHeight="1"/>
    <row r="33545" s="59" customFormat="1" customHeight="1"/>
    <row r="33546" s="59" customFormat="1" customHeight="1"/>
    <row r="33547" s="59" customFormat="1" customHeight="1"/>
    <row r="33548" s="59" customFormat="1" customHeight="1"/>
    <row r="33549" s="59" customFormat="1" customHeight="1"/>
    <row r="33550" s="59" customFormat="1" customHeight="1"/>
    <row r="33551" s="59" customFormat="1" customHeight="1"/>
    <row r="33552" s="59" customFormat="1" customHeight="1"/>
    <row r="33553" s="59" customFormat="1" customHeight="1"/>
    <row r="33554" s="59" customFormat="1" customHeight="1"/>
    <row r="33555" s="59" customFormat="1" customHeight="1"/>
    <row r="33556" s="59" customFormat="1" customHeight="1"/>
    <row r="33557" s="59" customFormat="1" customHeight="1"/>
    <row r="33558" s="59" customFormat="1" customHeight="1"/>
    <row r="33559" s="59" customFormat="1" customHeight="1"/>
    <row r="33560" s="59" customFormat="1" customHeight="1"/>
    <row r="33561" s="59" customFormat="1" customHeight="1"/>
    <row r="33562" s="59" customFormat="1" customHeight="1"/>
    <row r="33563" s="59" customFormat="1" customHeight="1"/>
    <row r="33564" s="59" customFormat="1" customHeight="1"/>
    <row r="33565" s="59" customFormat="1" customHeight="1"/>
    <row r="33566" s="59" customFormat="1" customHeight="1"/>
    <row r="33567" s="59" customFormat="1" customHeight="1"/>
    <row r="33568" s="59" customFormat="1" customHeight="1"/>
    <row r="33569" s="59" customFormat="1" customHeight="1"/>
    <row r="33570" s="59" customFormat="1" customHeight="1"/>
    <row r="33571" s="59" customFormat="1" customHeight="1"/>
    <row r="33572" s="59" customFormat="1" customHeight="1"/>
    <row r="33573" s="59" customFormat="1" customHeight="1"/>
    <row r="33574" s="59" customFormat="1" customHeight="1"/>
    <row r="33575" s="59" customFormat="1" customHeight="1"/>
    <row r="33576" s="59" customFormat="1" customHeight="1"/>
    <row r="33577" s="59" customFormat="1" customHeight="1"/>
    <row r="33578" s="59" customFormat="1" customHeight="1"/>
    <row r="33579" s="59" customFormat="1" customHeight="1"/>
    <row r="33580" s="59" customFormat="1" customHeight="1"/>
    <row r="33581" s="59" customFormat="1" customHeight="1"/>
    <row r="33582" s="59" customFormat="1" customHeight="1"/>
    <row r="33583" s="59" customFormat="1" customHeight="1"/>
    <row r="33584" s="59" customFormat="1" customHeight="1"/>
    <row r="33585" s="59" customFormat="1" customHeight="1"/>
    <row r="33586" s="59" customFormat="1" customHeight="1"/>
    <row r="33587" s="59" customFormat="1" customHeight="1"/>
    <row r="33588" s="59" customFormat="1" customHeight="1"/>
    <row r="33589" s="59" customFormat="1" customHeight="1"/>
    <row r="33590" s="59" customFormat="1" customHeight="1"/>
    <row r="33591" s="59" customFormat="1" customHeight="1"/>
    <row r="33592" s="59" customFormat="1" customHeight="1"/>
    <row r="33593" s="59" customFormat="1" customHeight="1"/>
    <row r="33594" s="59" customFormat="1" customHeight="1"/>
    <row r="33595" s="59" customFormat="1" customHeight="1"/>
    <row r="33596" s="59" customFormat="1" customHeight="1"/>
    <row r="33597" s="59" customFormat="1" customHeight="1"/>
    <row r="33598" s="59" customFormat="1" customHeight="1"/>
    <row r="33599" s="59" customFormat="1" customHeight="1"/>
    <row r="33600" s="59" customFormat="1" customHeight="1"/>
    <row r="33601" s="59" customFormat="1" customHeight="1"/>
    <row r="33602" s="59" customFormat="1" customHeight="1"/>
    <row r="33603" s="59" customFormat="1" customHeight="1"/>
    <row r="33604" s="59" customFormat="1" customHeight="1"/>
    <row r="33605" s="59" customFormat="1" customHeight="1"/>
    <row r="33606" s="59" customFormat="1" customHeight="1"/>
    <row r="33607" s="59" customFormat="1" customHeight="1"/>
    <row r="33608" s="59" customFormat="1" customHeight="1"/>
    <row r="33609" s="59" customFormat="1" customHeight="1"/>
    <row r="33610" s="59" customFormat="1" customHeight="1"/>
    <row r="33611" s="59" customFormat="1" customHeight="1"/>
    <row r="33612" s="59" customFormat="1" customHeight="1"/>
    <row r="33613" s="59" customFormat="1" customHeight="1"/>
    <row r="33614" s="59" customFormat="1" customHeight="1"/>
    <row r="33615" s="59" customFormat="1" customHeight="1"/>
    <row r="33616" s="59" customFormat="1" customHeight="1"/>
    <row r="33617" s="59" customFormat="1" customHeight="1"/>
    <row r="33618" s="59" customFormat="1" customHeight="1"/>
    <row r="33619" s="59" customFormat="1" customHeight="1"/>
    <row r="33620" s="59" customFormat="1" customHeight="1"/>
    <row r="33621" s="59" customFormat="1" customHeight="1"/>
    <row r="33622" s="59" customFormat="1" customHeight="1"/>
    <row r="33623" s="59" customFormat="1" customHeight="1"/>
    <row r="33624" s="59" customFormat="1" customHeight="1"/>
    <row r="33625" s="59" customFormat="1" customHeight="1"/>
    <row r="33626" s="59" customFormat="1" customHeight="1"/>
    <row r="33627" s="59" customFormat="1" customHeight="1"/>
    <row r="33628" s="59" customFormat="1" customHeight="1"/>
    <row r="33629" s="59" customFormat="1" customHeight="1"/>
    <row r="33630" s="59" customFormat="1" customHeight="1"/>
    <row r="33631" s="59" customFormat="1" customHeight="1"/>
    <row r="33632" s="59" customFormat="1" customHeight="1"/>
    <row r="33633" s="59" customFormat="1" customHeight="1"/>
    <row r="33634" s="59" customFormat="1" customHeight="1"/>
    <row r="33635" s="59" customFormat="1" customHeight="1"/>
    <row r="33636" s="59" customFormat="1" customHeight="1"/>
    <row r="33637" s="59" customFormat="1" customHeight="1"/>
    <row r="33638" s="59" customFormat="1" customHeight="1"/>
    <row r="33639" s="59" customFormat="1" customHeight="1"/>
    <row r="33640" s="59" customFormat="1" customHeight="1"/>
    <row r="33641" s="59" customFormat="1" customHeight="1"/>
    <row r="33642" s="59" customFormat="1" customHeight="1"/>
    <row r="33643" s="59" customFormat="1" customHeight="1"/>
    <row r="33644" s="59" customFormat="1" customHeight="1"/>
    <row r="33645" s="59" customFormat="1" customHeight="1"/>
    <row r="33646" s="59" customFormat="1" customHeight="1"/>
    <row r="33647" s="59" customFormat="1" customHeight="1"/>
    <row r="33648" s="59" customFormat="1" customHeight="1"/>
    <row r="33649" s="59" customFormat="1" customHeight="1"/>
    <row r="33650" s="59" customFormat="1" customHeight="1"/>
    <row r="33651" s="59" customFormat="1" customHeight="1"/>
    <row r="33652" s="59" customFormat="1" customHeight="1"/>
    <row r="33653" s="59" customFormat="1" customHeight="1"/>
    <row r="33654" s="59" customFormat="1" customHeight="1"/>
    <row r="33655" s="59" customFormat="1" customHeight="1"/>
    <row r="33656" s="59" customFormat="1" customHeight="1"/>
    <row r="33657" s="59" customFormat="1" customHeight="1"/>
    <row r="33658" s="59" customFormat="1" customHeight="1"/>
    <row r="33659" s="59" customFormat="1" customHeight="1"/>
    <row r="33660" s="59" customFormat="1" customHeight="1"/>
    <row r="33661" s="59" customFormat="1" customHeight="1"/>
    <row r="33662" s="59" customFormat="1" customHeight="1"/>
    <row r="33663" s="59" customFormat="1" customHeight="1"/>
    <row r="33664" s="59" customFormat="1" customHeight="1"/>
    <row r="33665" s="59" customFormat="1" customHeight="1"/>
    <row r="33666" s="59" customFormat="1" customHeight="1"/>
    <row r="33667" s="59" customFormat="1" customHeight="1"/>
    <row r="33668" s="59" customFormat="1" customHeight="1"/>
    <row r="33669" s="59" customFormat="1" customHeight="1"/>
    <row r="33670" s="59" customFormat="1" customHeight="1"/>
    <row r="33671" s="59" customFormat="1" customHeight="1"/>
    <row r="33672" s="59" customFormat="1" customHeight="1"/>
    <row r="33673" s="59" customFormat="1" customHeight="1"/>
    <row r="33674" s="59" customFormat="1" customHeight="1"/>
    <row r="33675" s="59" customFormat="1" customHeight="1"/>
    <row r="33676" s="59" customFormat="1" customHeight="1"/>
    <row r="33677" s="59" customFormat="1" customHeight="1"/>
    <row r="33678" s="59" customFormat="1" customHeight="1"/>
    <row r="33679" s="59" customFormat="1" customHeight="1"/>
    <row r="33680" s="59" customFormat="1" customHeight="1"/>
    <row r="33681" s="59" customFormat="1" customHeight="1"/>
    <row r="33682" s="59" customFormat="1" customHeight="1"/>
    <row r="33683" s="59" customFormat="1" customHeight="1"/>
    <row r="33684" s="59" customFormat="1" customHeight="1"/>
    <row r="33685" s="59" customFormat="1" customHeight="1"/>
    <row r="33686" s="59" customFormat="1" customHeight="1"/>
    <row r="33687" s="59" customFormat="1" customHeight="1"/>
    <row r="33688" s="59" customFormat="1" customHeight="1"/>
    <row r="33689" s="59" customFormat="1" customHeight="1"/>
    <row r="33690" s="59" customFormat="1" customHeight="1"/>
    <row r="33691" s="59" customFormat="1" customHeight="1"/>
    <row r="33692" s="59" customFormat="1" customHeight="1"/>
    <row r="33693" s="59" customFormat="1" customHeight="1"/>
    <row r="33694" s="59" customFormat="1" customHeight="1"/>
    <row r="33695" s="59" customFormat="1" customHeight="1"/>
    <row r="33696" s="59" customFormat="1" customHeight="1"/>
    <row r="33697" s="59" customFormat="1" customHeight="1"/>
    <row r="33698" s="59" customFormat="1" customHeight="1"/>
    <row r="33699" s="59" customFormat="1" customHeight="1"/>
    <row r="33700" s="59" customFormat="1" customHeight="1"/>
    <row r="33701" s="59" customFormat="1" customHeight="1"/>
    <row r="33702" s="59" customFormat="1" customHeight="1"/>
    <row r="33703" s="59" customFormat="1" customHeight="1"/>
    <row r="33704" s="59" customFormat="1" customHeight="1"/>
    <row r="33705" s="59" customFormat="1" customHeight="1"/>
    <row r="33706" s="59" customFormat="1" customHeight="1"/>
    <row r="33707" s="59" customFormat="1" customHeight="1"/>
    <row r="33708" s="59" customFormat="1" customHeight="1"/>
    <row r="33709" s="59" customFormat="1" customHeight="1"/>
    <row r="33710" s="59" customFormat="1" customHeight="1"/>
    <row r="33711" s="59" customFormat="1" customHeight="1"/>
    <row r="33712" s="59" customFormat="1" customHeight="1"/>
    <row r="33713" s="59" customFormat="1" customHeight="1"/>
    <row r="33714" s="59" customFormat="1" customHeight="1"/>
    <row r="33715" s="59" customFormat="1" customHeight="1"/>
    <row r="33716" s="59" customFormat="1" customHeight="1"/>
    <row r="33717" s="59" customFormat="1" customHeight="1"/>
    <row r="33718" s="59" customFormat="1" customHeight="1"/>
    <row r="33719" s="59" customFormat="1" customHeight="1"/>
    <row r="33720" s="59" customFormat="1" customHeight="1"/>
    <row r="33721" s="59" customFormat="1" customHeight="1"/>
    <row r="33722" s="59" customFormat="1" customHeight="1"/>
    <row r="33723" s="59" customFormat="1" customHeight="1"/>
    <row r="33724" s="59" customFormat="1" customHeight="1"/>
    <row r="33725" s="59" customFormat="1" customHeight="1"/>
    <row r="33726" s="59" customFormat="1" customHeight="1"/>
    <row r="33727" s="59" customFormat="1" customHeight="1"/>
    <row r="33728" s="59" customFormat="1" customHeight="1"/>
    <row r="33729" s="59" customFormat="1" customHeight="1"/>
    <row r="33730" s="59" customFormat="1" customHeight="1"/>
    <row r="33731" s="59" customFormat="1" customHeight="1"/>
    <row r="33732" s="59" customFormat="1" customHeight="1"/>
    <row r="33733" s="59" customFormat="1" customHeight="1"/>
    <row r="33734" s="59" customFormat="1" customHeight="1"/>
    <row r="33735" s="59" customFormat="1" customHeight="1"/>
    <row r="33736" s="59" customFormat="1" customHeight="1"/>
    <row r="33737" s="59" customFormat="1" customHeight="1"/>
    <row r="33738" s="59" customFormat="1" customHeight="1"/>
    <row r="33739" s="59" customFormat="1" customHeight="1"/>
    <row r="33740" s="59" customFormat="1" customHeight="1"/>
    <row r="33741" s="59" customFormat="1" customHeight="1"/>
    <row r="33742" s="59" customFormat="1" customHeight="1"/>
    <row r="33743" s="59" customFormat="1" customHeight="1"/>
    <row r="33744" s="59" customFormat="1" customHeight="1"/>
    <row r="33745" s="59" customFormat="1" customHeight="1"/>
    <row r="33746" s="59" customFormat="1" customHeight="1"/>
    <row r="33747" s="59" customFormat="1" customHeight="1"/>
    <row r="33748" s="59" customFormat="1" customHeight="1"/>
    <row r="33749" s="59" customFormat="1" customHeight="1"/>
    <row r="33750" s="59" customFormat="1" customHeight="1"/>
    <row r="33751" s="59" customFormat="1" customHeight="1"/>
    <row r="33752" s="59" customFormat="1" customHeight="1"/>
    <row r="33753" s="59" customFormat="1" customHeight="1"/>
    <row r="33754" s="59" customFormat="1" customHeight="1"/>
    <row r="33755" s="59" customFormat="1" customHeight="1"/>
    <row r="33756" s="59" customFormat="1" customHeight="1"/>
    <row r="33757" s="59" customFormat="1" customHeight="1"/>
    <row r="33758" s="59" customFormat="1" customHeight="1"/>
    <row r="33759" s="59" customFormat="1" customHeight="1"/>
    <row r="33760" s="59" customFormat="1" customHeight="1"/>
    <row r="33761" s="59" customFormat="1" customHeight="1"/>
    <row r="33762" s="59" customFormat="1" customHeight="1"/>
    <row r="33763" s="59" customFormat="1" customHeight="1"/>
    <row r="33764" s="59" customFormat="1" customHeight="1"/>
    <row r="33765" s="59" customFormat="1" customHeight="1"/>
    <row r="33766" s="59" customFormat="1" customHeight="1"/>
    <row r="33767" s="59" customFormat="1" customHeight="1"/>
    <row r="33768" s="59" customFormat="1" customHeight="1"/>
    <row r="33769" s="59" customFormat="1" customHeight="1"/>
    <row r="33770" s="59" customFormat="1" customHeight="1"/>
    <row r="33771" s="59" customFormat="1" customHeight="1"/>
    <row r="33772" s="59" customFormat="1" customHeight="1"/>
    <row r="33773" s="59" customFormat="1" customHeight="1"/>
    <row r="33774" s="59" customFormat="1" customHeight="1"/>
    <row r="33775" s="59" customFormat="1" customHeight="1"/>
    <row r="33776" s="59" customFormat="1" customHeight="1"/>
    <row r="33777" s="59" customFormat="1" customHeight="1"/>
    <row r="33778" s="59" customFormat="1" customHeight="1"/>
    <row r="33779" s="59" customFormat="1" customHeight="1"/>
    <row r="33780" s="59" customFormat="1" customHeight="1"/>
    <row r="33781" s="59" customFormat="1" customHeight="1"/>
    <row r="33782" s="59" customFormat="1" customHeight="1"/>
    <row r="33783" s="59" customFormat="1" customHeight="1"/>
    <row r="33784" s="59" customFormat="1" customHeight="1"/>
    <row r="33785" s="59" customFormat="1" customHeight="1"/>
    <row r="33786" s="59" customFormat="1" customHeight="1"/>
    <row r="33787" s="59" customFormat="1" customHeight="1"/>
    <row r="33788" s="59" customFormat="1" customHeight="1"/>
    <row r="33789" s="59" customFormat="1" customHeight="1"/>
    <row r="33790" s="59" customFormat="1" customHeight="1"/>
    <row r="33791" s="59" customFormat="1" customHeight="1"/>
    <row r="33792" s="59" customFormat="1" customHeight="1"/>
    <row r="33793" s="59" customFormat="1" customHeight="1"/>
    <row r="33794" s="59" customFormat="1" customHeight="1"/>
    <row r="33795" s="59" customFormat="1" customHeight="1"/>
    <row r="33796" s="59" customFormat="1" customHeight="1"/>
    <row r="33797" s="59" customFormat="1" customHeight="1"/>
    <row r="33798" s="59" customFormat="1" customHeight="1"/>
    <row r="33799" s="59" customFormat="1" customHeight="1"/>
    <row r="33800" s="59" customFormat="1" customHeight="1"/>
    <row r="33801" s="59" customFormat="1" customHeight="1"/>
    <row r="33802" s="59" customFormat="1" customHeight="1"/>
    <row r="33803" s="59" customFormat="1" customHeight="1"/>
    <row r="33804" s="59" customFormat="1" customHeight="1"/>
    <row r="33805" s="59" customFormat="1" customHeight="1"/>
    <row r="33806" s="59" customFormat="1" customHeight="1"/>
    <row r="33807" s="59" customFormat="1" customHeight="1"/>
    <row r="33808" s="59" customFormat="1" customHeight="1"/>
    <row r="33809" s="59" customFormat="1" customHeight="1"/>
    <row r="33810" s="59" customFormat="1" customHeight="1"/>
    <row r="33811" s="59" customFormat="1" customHeight="1"/>
    <row r="33812" s="59" customFormat="1" customHeight="1"/>
    <row r="33813" s="59" customFormat="1" customHeight="1"/>
    <row r="33814" s="59" customFormat="1" customHeight="1"/>
    <row r="33815" s="59" customFormat="1" customHeight="1"/>
    <row r="33816" s="59" customFormat="1" customHeight="1"/>
    <row r="33817" s="59" customFormat="1" customHeight="1"/>
    <row r="33818" s="59" customFormat="1" customHeight="1"/>
    <row r="33819" s="59" customFormat="1" customHeight="1"/>
    <row r="33820" s="59" customFormat="1" customHeight="1"/>
    <row r="33821" s="59" customFormat="1" customHeight="1"/>
    <row r="33822" s="59" customFormat="1" customHeight="1"/>
    <row r="33823" s="59" customFormat="1" customHeight="1"/>
    <row r="33824" s="59" customFormat="1" customHeight="1"/>
    <row r="33825" s="59" customFormat="1" customHeight="1"/>
    <row r="33826" s="59" customFormat="1" customHeight="1"/>
    <row r="33827" s="59" customFormat="1" customHeight="1"/>
    <row r="33828" s="59" customFormat="1" customHeight="1"/>
    <row r="33829" s="59" customFormat="1" customHeight="1"/>
    <row r="33830" s="59" customFormat="1" customHeight="1"/>
    <row r="33831" s="59" customFormat="1" customHeight="1"/>
    <row r="33832" s="59" customFormat="1" customHeight="1"/>
    <row r="33833" s="59" customFormat="1" customHeight="1"/>
    <row r="33834" s="59" customFormat="1" customHeight="1"/>
    <row r="33835" s="59" customFormat="1" customHeight="1"/>
    <row r="33836" s="59" customFormat="1" customHeight="1"/>
    <row r="33837" s="59" customFormat="1" customHeight="1"/>
    <row r="33838" s="59" customFormat="1" customHeight="1"/>
    <row r="33839" s="59" customFormat="1" customHeight="1"/>
    <row r="33840" s="59" customFormat="1" customHeight="1"/>
    <row r="33841" s="59" customFormat="1" customHeight="1"/>
    <row r="33842" s="59" customFormat="1" customHeight="1"/>
    <row r="33843" s="59" customFormat="1" customHeight="1"/>
    <row r="33844" s="59" customFormat="1" customHeight="1"/>
    <row r="33845" s="59" customFormat="1" customHeight="1"/>
    <row r="33846" s="59" customFormat="1" customHeight="1"/>
    <row r="33847" s="59" customFormat="1" customHeight="1"/>
    <row r="33848" s="59" customFormat="1" customHeight="1"/>
    <row r="33849" s="59" customFormat="1" customHeight="1"/>
    <row r="33850" s="59" customFormat="1" customHeight="1"/>
    <row r="33851" s="59" customFormat="1" customHeight="1"/>
    <row r="33852" s="59" customFormat="1" customHeight="1"/>
    <row r="33853" s="59" customFormat="1" customHeight="1"/>
    <row r="33854" s="59" customFormat="1" customHeight="1"/>
    <row r="33855" s="59" customFormat="1" customHeight="1"/>
    <row r="33856" s="59" customFormat="1" customHeight="1"/>
    <row r="33857" s="59" customFormat="1" customHeight="1"/>
    <row r="33858" s="59" customFormat="1" customHeight="1"/>
    <row r="33859" s="59" customFormat="1" customHeight="1"/>
    <row r="33860" s="59" customFormat="1" customHeight="1"/>
    <row r="33861" s="59" customFormat="1" customHeight="1"/>
    <row r="33862" s="59" customFormat="1" customHeight="1"/>
    <row r="33863" s="59" customFormat="1" customHeight="1"/>
    <row r="33864" s="59" customFormat="1" customHeight="1"/>
    <row r="33865" s="59" customFormat="1" customHeight="1"/>
    <row r="33866" s="59" customFormat="1" customHeight="1"/>
    <row r="33867" s="59" customFormat="1" customHeight="1"/>
    <row r="33868" s="59" customFormat="1" customHeight="1"/>
    <row r="33869" s="59" customFormat="1" customHeight="1"/>
    <row r="33870" s="59" customFormat="1" customHeight="1"/>
    <row r="33871" s="59" customFormat="1" customHeight="1"/>
    <row r="33872" s="59" customFormat="1" customHeight="1"/>
    <row r="33873" s="59" customFormat="1" customHeight="1"/>
    <row r="33874" s="59" customFormat="1" customHeight="1"/>
    <row r="33875" s="59" customFormat="1" customHeight="1"/>
    <row r="33876" s="59" customFormat="1" customHeight="1"/>
    <row r="33877" s="59" customFormat="1" customHeight="1"/>
    <row r="33878" s="59" customFormat="1" customHeight="1"/>
    <row r="33879" s="59" customFormat="1" customHeight="1"/>
    <row r="33880" s="59" customFormat="1" customHeight="1"/>
    <row r="33881" s="59" customFormat="1" customHeight="1"/>
    <row r="33882" s="59" customFormat="1" customHeight="1"/>
    <row r="33883" s="59" customFormat="1" customHeight="1"/>
    <row r="33884" s="59" customFormat="1" customHeight="1"/>
    <row r="33885" s="59" customFormat="1" customHeight="1"/>
    <row r="33886" s="59" customFormat="1" customHeight="1"/>
    <row r="33887" s="59" customFormat="1" customHeight="1"/>
    <row r="33888" s="59" customFormat="1" customHeight="1"/>
    <row r="33889" s="59" customFormat="1" customHeight="1"/>
    <row r="33890" s="59" customFormat="1" customHeight="1"/>
    <row r="33891" s="59" customFormat="1" customHeight="1"/>
    <row r="33892" s="59" customFormat="1" customHeight="1"/>
    <row r="33893" s="59" customFormat="1" customHeight="1"/>
    <row r="33894" s="59" customFormat="1" customHeight="1"/>
    <row r="33895" s="59" customFormat="1" customHeight="1"/>
    <row r="33896" s="59" customFormat="1" customHeight="1"/>
    <row r="33897" s="59" customFormat="1" customHeight="1"/>
    <row r="33898" s="59" customFormat="1" customHeight="1"/>
    <row r="33899" s="59" customFormat="1" customHeight="1"/>
    <row r="33900" s="59" customFormat="1" customHeight="1"/>
    <row r="33901" s="59" customFormat="1" customHeight="1"/>
    <row r="33902" s="59" customFormat="1" customHeight="1"/>
    <row r="33903" s="59" customFormat="1" customHeight="1"/>
    <row r="33904" s="59" customFormat="1" customHeight="1"/>
    <row r="33905" s="59" customFormat="1" customHeight="1"/>
    <row r="33906" s="59" customFormat="1" customHeight="1"/>
    <row r="33907" s="59" customFormat="1" customHeight="1"/>
    <row r="33908" s="59" customFormat="1" customHeight="1"/>
    <row r="33909" s="59" customFormat="1" customHeight="1"/>
    <row r="33910" s="59" customFormat="1" customHeight="1"/>
    <row r="33911" s="59" customFormat="1" customHeight="1"/>
    <row r="33912" s="59" customFormat="1" customHeight="1"/>
    <row r="33913" s="59" customFormat="1" customHeight="1"/>
    <row r="33914" s="59" customFormat="1" customHeight="1"/>
    <row r="33915" s="59" customFormat="1" customHeight="1"/>
    <row r="33916" s="59" customFormat="1" customHeight="1"/>
    <row r="33917" s="59" customFormat="1" customHeight="1"/>
    <row r="33918" s="59" customFormat="1" customHeight="1"/>
    <row r="33919" s="59" customFormat="1" customHeight="1"/>
    <row r="33920" s="59" customFormat="1" customHeight="1"/>
    <row r="33921" s="59" customFormat="1" customHeight="1"/>
    <row r="33922" s="59" customFormat="1" customHeight="1"/>
    <row r="33923" s="59" customFormat="1" customHeight="1"/>
    <row r="33924" s="59" customFormat="1" customHeight="1"/>
    <row r="33925" s="59" customFormat="1" customHeight="1"/>
    <row r="33926" s="59" customFormat="1" customHeight="1"/>
    <row r="33927" s="59" customFormat="1" customHeight="1"/>
    <row r="33928" s="59" customFormat="1" customHeight="1"/>
    <row r="33929" s="59" customFormat="1" customHeight="1"/>
    <row r="33930" s="59" customFormat="1" customHeight="1"/>
    <row r="33931" s="59" customFormat="1" customHeight="1"/>
    <row r="33932" s="59" customFormat="1" customHeight="1"/>
    <row r="33933" s="59" customFormat="1" customHeight="1"/>
    <row r="33934" s="59" customFormat="1" customHeight="1"/>
    <row r="33935" s="59" customFormat="1" customHeight="1"/>
    <row r="33936" s="59" customFormat="1" customHeight="1"/>
    <row r="33937" s="59" customFormat="1" customHeight="1"/>
    <row r="33938" s="59" customFormat="1" customHeight="1"/>
    <row r="33939" s="59" customFormat="1" customHeight="1"/>
    <row r="33940" s="59" customFormat="1" customHeight="1"/>
    <row r="33941" s="59" customFormat="1" customHeight="1"/>
    <row r="33942" s="59" customFormat="1" customHeight="1"/>
    <row r="33943" s="59" customFormat="1" customHeight="1"/>
    <row r="33944" s="59" customFormat="1" customHeight="1"/>
    <row r="33945" s="59" customFormat="1" customHeight="1"/>
    <row r="33946" s="59" customFormat="1" customHeight="1"/>
    <row r="33947" s="59" customFormat="1" customHeight="1"/>
    <row r="33948" s="59" customFormat="1" customHeight="1"/>
    <row r="33949" s="59" customFormat="1" customHeight="1"/>
    <row r="33950" s="59" customFormat="1" customHeight="1"/>
    <row r="33951" s="59" customFormat="1" customHeight="1"/>
    <row r="33952" s="59" customFormat="1" customHeight="1"/>
    <row r="33953" s="59" customFormat="1" customHeight="1"/>
    <row r="33954" s="59" customFormat="1" customHeight="1"/>
    <row r="33955" s="59" customFormat="1" customHeight="1"/>
    <row r="33956" s="59" customFormat="1" customHeight="1"/>
    <row r="33957" s="59" customFormat="1" customHeight="1"/>
    <row r="33958" s="59" customFormat="1" customHeight="1"/>
    <row r="33959" s="59" customFormat="1" customHeight="1"/>
    <row r="33960" s="59" customFormat="1" customHeight="1"/>
    <row r="33961" s="59" customFormat="1" customHeight="1"/>
    <row r="33962" s="59" customFormat="1" customHeight="1"/>
    <row r="33963" s="59" customFormat="1" customHeight="1"/>
    <row r="33964" s="59" customFormat="1" customHeight="1"/>
    <row r="33965" s="59" customFormat="1" customHeight="1"/>
    <row r="33966" s="59" customFormat="1" customHeight="1"/>
    <row r="33967" s="59" customFormat="1" customHeight="1"/>
    <row r="33968" s="59" customFormat="1" customHeight="1"/>
    <row r="33969" s="59" customFormat="1" customHeight="1"/>
    <row r="33970" s="59" customFormat="1" customHeight="1"/>
    <row r="33971" s="59" customFormat="1" customHeight="1"/>
    <row r="33972" s="59" customFormat="1" customHeight="1"/>
    <row r="33973" s="59" customFormat="1" customHeight="1"/>
    <row r="33974" s="59" customFormat="1" customHeight="1"/>
    <row r="33975" s="59" customFormat="1" customHeight="1"/>
    <row r="33976" s="59" customFormat="1" customHeight="1"/>
    <row r="33977" s="59" customFormat="1" customHeight="1"/>
    <row r="33978" s="59" customFormat="1" customHeight="1"/>
    <row r="33979" s="59" customFormat="1" customHeight="1"/>
    <row r="33980" s="59" customFormat="1" customHeight="1"/>
    <row r="33981" s="59" customFormat="1" customHeight="1"/>
    <row r="33982" s="59" customFormat="1" customHeight="1"/>
    <row r="33983" s="59" customFormat="1" customHeight="1"/>
    <row r="33984" s="59" customFormat="1" customHeight="1"/>
    <row r="33985" s="59" customFormat="1" customHeight="1"/>
    <row r="33986" s="59" customFormat="1" customHeight="1"/>
    <row r="33987" s="59" customFormat="1" customHeight="1"/>
    <row r="33988" s="59" customFormat="1" customHeight="1"/>
    <row r="33989" s="59" customFormat="1" customHeight="1"/>
    <row r="33990" s="59" customFormat="1" customHeight="1"/>
    <row r="33991" s="59" customFormat="1" customHeight="1"/>
    <row r="33992" s="59" customFormat="1" customHeight="1"/>
    <row r="33993" s="59" customFormat="1" customHeight="1"/>
    <row r="33994" s="59" customFormat="1" customHeight="1"/>
    <row r="33995" s="59" customFormat="1" customHeight="1"/>
    <row r="33996" s="59" customFormat="1" customHeight="1"/>
    <row r="33997" s="59" customFormat="1" customHeight="1"/>
    <row r="33998" s="59" customFormat="1" customHeight="1"/>
    <row r="33999" s="59" customFormat="1" customHeight="1"/>
    <row r="34000" s="59" customFormat="1" customHeight="1"/>
    <row r="34001" s="59" customFormat="1" customHeight="1"/>
    <row r="34002" s="59" customFormat="1" customHeight="1"/>
    <row r="34003" s="59" customFormat="1" customHeight="1"/>
    <row r="34004" s="59" customFormat="1" customHeight="1"/>
    <row r="34005" s="59" customFormat="1" customHeight="1"/>
    <row r="34006" s="59" customFormat="1" customHeight="1"/>
    <row r="34007" s="59" customFormat="1" customHeight="1"/>
    <row r="34008" s="59" customFormat="1" customHeight="1"/>
    <row r="34009" s="59" customFormat="1" customHeight="1"/>
    <row r="34010" s="59" customFormat="1" customHeight="1"/>
    <row r="34011" s="59" customFormat="1" customHeight="1"/>
    <row r="34012" s="59" customFormat="1" customHeight="1"/>
    <row r="34013" s="59" customFormat="1" customHeight="1"/>
    <row r="34014" s="59" customFormat="1" customHeight="1"/>
    <row r="34015" s="59" customFormat="1" customHeight="1"/>
    <row r="34016" s="59" customFormat="1" customHeight="1"/>
    <row r="34017" s="59" customFormat="1" customHeight="1"/>
    <row r="34018" s="59" customFormat="1" customHeight="1"/>
    <row r="34019" s="59" customFormat="1" customHeight="1"/>
    <row r="34020" s="59" customFormat="1" customHeight="1"/>
    <row r="34021" s="59" customFormat="1" customHeight="1"/>
    <row r="34022" s="59" customFormat="1" customHeight="1"/>
    <row r="34023" s="59" customFormat="1" customHeight="1"/>
    <row r="34024" s="59" customFormat="1" customHeight="1"/>
    <row r="34025" s="59" customFormat="1" customHeight="1"/>
    <row r="34026" s="59" customFormat="1" customHeight="1"/>
    <row r="34027" s="59" customFormat="1" customHeight="1"/>
    <row r="34028" s="59" customFormat="1" customHeight="1"/>
    <row r="34029" s="59" customFormat="1" customHeight="1"/>
    <row r="34030" s="59" customFormat="1" customHeight="1"/>
    <row r="34031" s="59" customFormat="1" customHeight="1"/>
    <row r="34032" s="59" customFormat="1" customHeight="1"/>
    <row r="34033" s="59" customFormat="1" customHeight="1"/>
    <row r="34034" s="59" customFormat="1" customHeight="1"/>
    <row r="34035" s="59" customFormat="1" customHeight="1"/>
    <row r="34036" s="59" customFormat="1" customHeight="1"/>
    <row r="34037" s="59" customFormat="1" customHeight="1"/>
    <row r="34038" s="59" customFormat="1" customHeight="1"/>
    <row r="34039" s="59" customFormat="1" customHeight="1"/>
    <row r="34040" s="59" customFormat="1" customHeight="1"/>
    <row r="34041" s="59" customFormat="1" customHeight="1"/>
    <row r="34042" s="59" customFormat="1" customHeight="1"/>
    <row r="34043" s="59" customFormat="1" customHeight="1"/>
    <row r="34044" s="59" customFormat="1" customHeight="1"/>
    <row r="34045" s="59" customFormat="1" customHeight="1"/>
    <row r="34046" s="59" customFormat="1" customHeight="1"/>
    <row r="34047" s="59" customFormat="1" customHeight="1"/>
    <row r="34048" s="59" customFormat="1" customHeight="1"/>
    <row r="34049" s="59" customFormat="1" customHeight="1"/>
    <row r="34050" s="59" customFormat="1" customHeight="1"/>
    <row r="34051" s="59" customFormat="1" customHeight="1"/>
    <row r="34052" s="59" customFormat="1" customHeight="1"/>
    <row r="34053" s="59" customFormat="1" customHeight="1"/>
    <row r="34054" s="59" customFormat="1" customHeight="1"/>
    <row r="34055" s="59" customFormat="1" customHeight="1"/>
    <row r="34056" s="59" customFormat="1" customHeight="1"/>
    <row r="34057" s="59" customFormat="1" customHeight="1"/>
    <row r="34058" s="59" customFormat="1" customHeight="1"/>
    <row r="34059" s="59" customFormat="1" customHeight="1"/>
    <row r="34060" s="59" customFormat="1" customHeight="1"/>
    <row r="34061" s="59" customFormat="1" customHeight="1"/>
    <row r="34062" s="59" customFormat="1" customHeight="1"/>
    <row r="34063" s="59" customFormat="1" customHeight="1"/>
    <row r="34064" s="59" customFormat="1" customHeight="1"/>
    <row r="34065" s="59" customFormat="1" customHeight="1"/>
    <row r="34066" s="59" customFormat="1" customHeight="1"/>
    <row r="34067" s="59" customFormat="1" customHeight="1"/>
    <row r="34068" s="59" customFormat="1" customHeight="1"/>
    <row r="34069" s="59" customFormat="1" customHeight="1"/>
    <row r="34070" s="59" customFormat="1" customHeight="1"/>
    <row r="34071" s="59" customFormat="1" customHeight="1"/>
    <row r="34072" s="59" customFormat="1" customHeight="1"/>
    <row r="34073" s="59" customFormat="1" customHeight="1"/>
    <row r="34074" s="59" customFormat="1" customHeight="1"/>
    <row r="34075" s="59" customFormat="1" customHeight="1"/>
    <row r="34076" s="59" customFormat="1" customHeight="1"/>
    <row r="34077" s="59" customFormat="1" customHeight="1"/>
    <row r="34078" s="59" customFormat="1" customHeight="1"/>
    <row r="34079" s="59" customFormat="1" customHeight="1"/>
    <row r="34080" s="59" customFormat="1" customHeight="1"/>
    <row r="34081" s="59" customFormat="1" customHeight="1"/>
    <row r="34082" s="59" customFormat="1" customHeight="1"/>
    <row r="34083" s="59" customFormat="1" customHeight="1"/>
    <row r="34084" s="59" customFormat="1" customHeight="1"/>
    <row r="34085" s="59" customFormat="1" customHeight="1"/>
    <row r="34086" s="59" customFormat="1" customHeight="1"/>
    <row r="34087" s="59" customFormat="1" customHeight="1"/>
    <row r="34088" s="59" customFormat="1" customHeight="1"/>
    <row r="34089" s="59" customFormat="1" customHeight="1"/>
    <row r="34090" s="59" customFormat="1" customHeight="1"/>
    <row r="34091" s="59" customFormat="1" customHeight="1"/>
    <row r="34092" s="59" customFormat="1" customHeight="1"/>
    <row r="34093" s="59" customFormat="1" customHeight="1"/>
    <row r="34094" s="59" customFormat="1" customHeight="1"/>
    <row r="34095" s="59" customFormat="1" customHeight="1"/>
    <row r="34096" s="59" customFormat="1" customHeight="1"/>
    <row r="34097" s="59" customFormat="1" customHeight="1"/>
    <row r="34098" s="59" customFormat="1" customHeight="1"/>
    <row r="34099" s="59" customFormat="1" customHeight="1"/>
    <row r="34100" s="59" customFormat="1" customHeight="1"/>
    <row r="34101" s="59" customFormat="1" customHeight="1"/>
    <row r="34102" s="59" customFormat="1" customHeight="1"/>
    <row r="34103" s="59" customFormat="1" customHeight="1"/>
    <row r="34104" s="59" customFormat="1" customHeight="1"/>
    <row r="34105" s="59" customFormat="1" customHeight="1"/>
    <row r="34106" s="59" customFormat="1" customHeight="1"/>
    <row r="34107" s="59" customFormat="1" customHeight="1"/>
    <row r="34108" s="59" customFormat="1" customHeight="1"/>
    <row r="34109" s="59" customFormat="1" customHeight="1"/>
    <row r="34110" s="59" customFormat="1" customHeight="1"/>
    <row r="34111" s="59" customFormat="1" customHeight="1"/>
    <row r="34112" s="59" customFormat="1" customHeight="1"/>
    <row r="34113" s="59" customFormat="1" customHeight="1"/>
    <row r="34114" s="59" customFormat="1" customHeight="1"/>
    <row r="34115" s="59" customFormat="1" customHeight="1"/>
    <row r="34116" s="59" customFormat="1" customHeight="1"/>
    <row r="34117" s="59" customFormat="1" customHeight="1"/>
    <row r="34118" s="59" customFormat="1" customHeight="1"/>
    <row r="34119" s="59" customFormat="1" customHeight="1"/>
    <row r="34120" s="59" customFormat="1" customHeight="1"/>
    <row r="34121" s="59" customFormat="1" customHeight="1"/>
    <row r="34122" s="59" customFormat="1" customHeight="1"/>
    <row r="34123" s="59" customFormat="1" customHeight="1"/>
    <row r="34124" s="59" customFormat="1" customHeight="1"/>
    <row r="34125" s="59" customFormat="1" customHeight="1"/>
    <row r="34126" s="59" customFormat="1" customHeight="1"/>
    <row r="34127" s="59" customFormat="1" customHeight="1"/>
    <row r="34128" s="59" customFormat="1" customHeight="1"/>
    <row r="34129" s="59" customFormat="1" customHeight="1"/>
    <row r="34130" s="59" customFormat="1" customHeight="1"/>
    <row r="34131" s="59" customFormat="1" customHeight="1"/>
    <row r="34132" s="59" customFormat="1" customHeight="1"/>
    <row r="34133" s="59" customFormat="1" customHeight="1"/>
    <row r="34134" s="59" customFormat="1" customHeight="1"/>
    <row r="34135" s="59" customFormat="1" customHeight="1"/>
    <row r="34136" s="59" customFormat="1" customHeight="1"/>
    <row r="34137" s="59" customFormat="1" customHeight="1"/>
    <row r="34138" s="59" customFormat="1" customHeight="1"/>
    <row r="34139" s="59" customFormat="1" customHeight="1"/>
    <row r="34140" s="59" customFormat="1" customHeight="1"/>
    <row r="34141" s="59" customFormat="1" customHeight="1"/>
    <row r="34142" s="59" customFormat="1" customHeight="1"/>
    <row r="34143" s="59" customFormat="1" customHeight="1"/>
    <row r="34144" s="59" customFormat="1" customHeight="1"/>
    <row r="34145" s="59" customFormat="1" customHeight="1"/>
    <row r="34146" s="59" customFormat="1" customHeight="1"/>
    <row r="34147" s="59" customFormat="1" customHeight="1"/>
    <row r="34148" s="59" customFormat="1" customHeight="1"/>
    <row r="34149" s="59" customFormat="1" customHeight="1"/>
    <row r="34150" s="59" customFormat="1" customHeight="1"/>
    <row r="34151" s="59" customFormat="1" customHeight="1"/>
    <row r="34152" s="59" customFormat="1" customHeight="1"/>
    <row r="34153" s="59" customFormat="1" customHeight="1"/>
    <row r="34154" s="59" customFormat="1" customHeight="1"/>
    <row r="34155" s="59" customFormat="1" customHeight="1"/>
    <row r="34156" s="59" customFormat="1" customHeight="1"/>
    <row r="34157" s="59" customFormat="1" customHeight="1"/>
    <row r="34158" s="59" customFormat="1" customHeight="1"/>
    <row r="34159" s="59" customFormat="1" customHeight="1"/>
    <row r="34160" s="59" customFormat="1" customHeight="1"/>
    <row r="34161" s="59" customFormat="1" customHeight="1"/>
    <row r="34162" s="59" customFormat="1" customHeight="1"/>
    <row r="34163" s="59" customFormat="1" customHeight="1"/>
    <row r="34164" s="59" customFormat="1" customHeight="1"/>
    <row r="34165" s="59" customFormat="1" customHeight="1"/>
    <row r="34166" s="59" customFormat="1" customHeight="1"/>
    <row r="34167" s="59" customFormat="1" customHeight="1"/>
    <row r="34168" s="59" customFormat="1" customHeight="1"/>
    <row r="34169" s="59" customFormat="1" customHeight="1"/>
    <row r="34170" s="59" customFormat="1" customHeight="1"/>
    <row r="34171" s="59" customFormat="1" customHeight="1"/>
    <row r="34172" s="59" customFormat="1" customHeight="1"/>
    <row r="34173" s="59" customFormat="1" customHeight="1"/>
    <row r="34174" s="59" customFormat="1" customHeight="1"/>
    <row r="34175" s="59" customFormat="1" customHeight="1"/>
    <row r="34176" s="59" customFormat="1" customHeight="1"/>
    <row r="34177" s="59" customFormat="1" customHeight="1"/>
    <row r="34178" s="59" customFormat="1" customHeight="1"/>
    <row r="34179" s="59" customFormat="1" customHeight="1"/>
    <row r="34180" s="59" customFormat="1" customHeight="1"/>
    <row r="34181" s="59" customFormat="1" customHeight="1"/>
    <row r="34182" s="59" customFormat="1" customHeight="1"/>
    <row r="34183" s="59" customFormat="1" customHeight="1"/>
    <row r="34184" s="59" customFormat="1" customHeight="1"/>
    <row r="34185" s="59" customFormat="1" customHeight="1"/>
    <row r="34186" s="59" customFormat="1" customHeight="1"/>
    <row r="34187" s="59" customFormat="1" customHeight="1"/>
    <row r="34188" s="59" customFormat="1" customHeight="1"/>
    <row r="34189" s="59" customFormat="1" customHeight="1"/>
    <row r="34190" s="59" customFormat="1" customHeight="1"/>
    <row r="34191" s="59" customFormat="1" customHeight="1"/>
    <row r="34192" s="59" customFormat="1" customHeight="1"/>
    <row r="34193" s="59" customFormat="1" customHeight="1"/>
    <row r="34194" s="59" customFormat="1" customHeight="1"/>
    <row r="34195" s="59" customFormat="1" customHeight="1"/>
    <row r="34196" s="59" customFormat="1" customHeight="1"/>
    <row r="34197" s="59" customFormat="1" customHeight="1"/>
    <row r="34198" s="59" customFormat="1" customHeight="1"/>
    <row r="34199" s="59" customFormat="1" customHeight="1"/>
    <row r="34200" s="59" customFormat="1" customHeight="1"/>
    <row r="34201" s="59" customFormat="1" customHeight="1"/>
    <row r="34202" s="59" customFormat="1" customHeight="1"/>
    <row r="34203" s="59" customFormat="1" customHeight="1"/>
    <row r="34204" s="59" customFormat="1" customHeight="1"/>
    <row r="34205" s="59" customFormat="1" customHeight="1"/>
    <row r="34206" s="59" customFormat="1" customHeight="1"/>
    <row r="34207" s="59" customFormat="1" customHeight="1"/>
    <row r="34208" s="59" customFormat="1" customHeight="1"/>
    <row r="34209" s="59" customFormat="1" customHeight="1"/>
    <row r="34210" s="59" customFormat="1" customHeight="1"/>
    <row r="34211" s="59" customFormat="1" customHeight="1"/>
    <row r="34212" s="59" customFormat="1" customHeight="1"/>
    <row r="34213" s="59" customFormat="1" customHeight="1"/>
    <row r="34214" s="59" customFormat="1" customHeight="1"/>
    <row r="34215" s="59" customFormat="1" customHeight="1"/>
    <row r="34216" s="59" customFormat="1" customHeight="1"/>
    <row r="34217" s="59" customFormat="1" customHeight="1"/>
    <row r="34218" s="59" customFormat="1" customHeight="1"/>
    <row r="34219" s="59" customFormat="1" customHeight="1"/>
    <row r="34220" s="59" customFormat="1" customHeight="1"/>
    <row r="34221" s="59" customFormat="1" customHeight="1"/>
    <row r="34222" s="59" customFormat="1" customHeight="1"/>
    <row r="34223" s="59" customFormat="1" customHeight="1"/>
    <row r="34224" s="59" customFormat="1" customHeight="1"/>
    <row r="34225" s="59" customFormat="1" customHeight="1"/>
    <row r="34226" s="59" customFormat="1" customHeight="1"/>
    <row r="34227" s="59" customFormat="1" customHeight="1"/>
    <row r="34228" s="59" customFormat="1" customHeight="1"/>
    <row r="34229" s="59" customFormat="1" customHeight="1"/>
    <row r="34230" s="59" customFormat="1" customHeight="1"/>
    <row r="34231" s="59" customFormat="1" customHeight="1"/>
    <row r="34232" s="59" customFormat="1" customHeight="1"/>
    <row r="34233" s="59" customFormat="1" customHeight="1"/>
    <row r="34234" s="59" customFormat="1" customHeight="1"/>
    <row r="34235" s="59" customFormat="1" customHeight="1"/>
    <row r="34236" s="59" customFormat="1" customHeight="1"/>
    <row r="34237" s="59" customFormat="1" customHeight="1"/>
    <row r="34238" s="59" customFormat="1" customHeight="1"/>
    <row r="34239" s="59" customFormat="1" customHeight="1"/>
    <row r="34240" s="59" customFormat="1" customHeight="1"/>
    <row r="34241" s="59" customFormat="1" customHeight="1"/>
    <row r="34242" s="59" customFormat="1" customHeight="1"/>
    <row r="34243" s="59" customFormat="1" customHeight="1"/>
    <row r="34244" s="59" customFormat="1" customHeight="1"/>
    <row r="34245" s="59" customFormat="1" customHeight="1"/>
    <row r="34246" s="59" customFormat="1" customHeight="1"/>
    <row r="34247" s="59" customFormat="1" customHeight="1"/>
    <row r="34248" s="59" customFormat="1" customHeight="1"/>
    <row r="34249" s="59" customFormat="1" customHeight="1"/>
    <row r="34250" s="59" customFormat="1" customHeight="1"/>
    <row r="34251" s="59" customFormat="1" customHeight="1"/>
    <row r="34252" s="59" customFormat="1" customHeight="1"/>
    <row r="34253" s="59" customFormat="1" customHeight="1"/>
    <row r="34254" s="59" customFormat="1" customHeight="1"/>
    <row r="34255" s="59" customFormat="1" customHeight="1"/>
    <row r="34256" s="59" customFormat="1" customHeight="1"/>
    <row r="34257" s="59" customFormat="1" customHeight="1"/>
    <row r="34258" s="59" customFormat="1" customHeight="1"/>
    <row r="34259" s="59" customFormat="1" customHeight="1"/>
    <row r="34260" s="59" customFormat="1" customHeight="1"/>
    <row r="34261" s="59" customFormat="1" customHeight="1"/>
    <row r="34262" s="59" customFormat="1" customHeight="1"/>
    <row r="34263" s="59" customFormat="1" customHeight="1"/>
    <row r="34264" s="59" customFormat="1" customHeight="1"/>
    <row r="34265" s="59" customFormat="1" customHeight="1"/>
    <row r="34266" s="59" customFormat="1" customHeight="1"/>
    <row r="34267" s="59" customFormat="1" customHeight="1"/>
    <row r="34268" s="59" customFormat="1" customHeight="1"/>
    <row r="34269" s="59" customFormat="1" customHeight="1"/>
    <row r="34270" s="59" customFormat="1" customHeight="1"/>
    <row r="34271" s="59" customFormat="1" customHeight="1"/>
    <row r="34272" s="59" customFormat="1" customHeight="1"/>
    <row r="34273" s="59" customFormat="1" customHeight="1"/>
    <row r="34274" s="59" customFormat="1" customHeight="1"/>
    <row r="34275" s="59" customFormat="1" customHeight="1"/>
    <row r="34276" s="59" customFormat="1" customHeight="1"/>
    <row r="34277" s="59" customFormat="1" customHeight="1"/>
    <row r="34278" s="59" customFormat="1" customHeight="1"/>
    <row r="34279" s="59" customFormat="1" customHeight="1"/>
    <row r="34280" s="59" customFormat="1" customHeight="1"/>
    <row r="34281" s="59" customFormat="1" customHeight="1"/>
    <row r="34282" s="59" customFormat="1" customHeight="1"/>
    <row r="34283" s="59" customFormat="1" customHeight="1"/>
    <row r="34284" s="59" customFormat="1" customHeight="1"/>
    <row r="34285" s="59" customFormat="1" customHeight="1"/>
    <row r="34286" s="59" customFormat="1" customHeight="1"/>
    <row r="34287" s="59" customFormat="1" customHeight="1"/>
    <row r="34288" s="59" customFormat="1" customHeight="1"/>
    <row r="34289" s="59" customFormat="1" customHeight="1"/>
    <row r="34290" s="59" customFormat="1" customHeight="1"/>
    <row r="34291" s="59" customFormat="1" customHeight="1"/>
    <row r="34292" s="59" customFormat="1" customHeight="1"/>
    <row r="34293" s="59" customFormat="1" customHeight="1"/>
    <row r="34294" s="59" customFormat="1" customHeight="1"/>
    <row r="34295" s="59" customFormat="1" customHeight="1"/>
    <row r="34296" s="59" customFormat="1" customHeight="1"/>
    <row r="34297" s="59" customFormat="1" customHeight="1"/>
    <row r="34298" s="59" customFormat="1" customHeight="1"/>
    <row r="34299" s="59" customFormat="1" customHeight="1"/>
    <row r="34300" s="59" customFormat="1" customHeight="1"/>
    <row r="34301" s="59" customFormat="1" customHeight="1"/>
    <row r="34302" s="59" customFormat="1" customHeight="1"/>
    <row r="34303" s="59" customFormat="1" customHeight="1"/>
    <row r="34304" s="59" customFormat="1" customHeight="1"/>
    <row r="34305" s="59" customFormat="1" customHeight="1"/>
    <row r="34306" s="59" customFormat="1" customHeight="1"/>
    <row r="34307" s="59" customFormat="1" customHeight="1"/>
    <row r="34308" s="59" customFormat="1" customHeight="1"/>
    <row r="34309" s="59" customFormat="1" customHeight="1"/>
    <row r="34310" s="59" customFormat="1" customHeight="1"/>
    <row r="34311" s="59" customFormat="1" customHeight="1"/>
    <row r="34312" s="59" customFormat="1" customHeight="1"/>
    <row r="34313" s="59" customFormat="1" customHeight="1"/>
    <row r="34314" s="59" customFormat="1" customHeight="1"/>
    <row r="34315" s="59" customFormat="1" customHeight="1"/>
    <row r="34316" s="59" customFormat="1" customHeight="1"/>
    <row r="34317" s="59" customFormat="1" customHeight="1"/>
    <row r="34318" s="59" customFormat="1" customHeight="1"/>
    <row r="34319" s="59" customFormat="1" customHeight="1"/>
    <row r="34320" s="59" customFormat="1" customHeight="1"/>
    <row r="34321" s="59" customFormat="1" customHeight="1"/>
    <row r="34322" s="59" customFormat="1" customHeight="1"/>
    <row r="34323" s="59" customFormat="1" customHeight="1"/>
    <row r="34324" s="59" customFormat="1" customHeight="1"/>
    <row r="34325" s="59" customFormat="1" customHeight="1"/>
    <row r="34326" s="59" customFormat="1" customHeight="1"/>
    <row r="34327" s="59" customFormat="1" customHeight="1"/>
    <row r="34328" s="59" customFormat="1" customHeight="1"/>
    <row r="34329" s="59" customFormat="1" customHeight="1"/>
    <row r="34330" s="59" customFormat="1" customHeight="1"/>
    <row r="34331" s="59" customFormat="1" customHeight="1"/>
    <row r="34332" s="59" customFormat="1" customHeight="1"/>
    <row r="34333" s="59" customFormat="1" customHeight="1"/>
    <row r="34334" s="59" customFormat="1" customHeight="1"/>
    <row r="34335" s="59" customFormat="1" customHeight="1"/>
    <row r="34336" s="59" customFormat="1" customHeight="1"/>
    <row r="34337" s="59" customFormat="1" customHeight="1"/>
    <row r="34338" s="59" customFormat="1" customHeight="1"/>
    <row r="34339" s="59" customFormat="1" customHeight="1"/>
    <row r="34340" s="59" customFormat="1" customHeight="1"/>
    <row r="34341" s="59" customFormat="1" customHeight="1"/>
    <row r="34342" s="59" customFormat="1" customHeight="1"/>
    <row r="34343" s="59" customFormat="1" customHeight="1"/>
    <row r="34344" s="59" customFormat="1" customHeight="1"/>
    <row r="34345" s="59" customFormat="1" customHeight="1"/>
    <row r="34346" s="59" customFormat="1" customHeight="1"/>
    <row r="34347" s="59" customFormat="1" customHeight="1"/>
    <row r="34348" s="59" customFormat="1" customHeight="1"/>
    <row r="34349" s="59" customFormat="1" customHeight="1"/>
    <row r="34350" s="59" customFormat="1" customHeight="1"/>
    <row r="34351" s="59" customFormat="1" customHeight="1"/>
    <row r="34352" s="59" customFormat="1" customHeight="1"/>
    <row r="34353" s="59" customFormat="1" customHeight="1"/>
    <row r="34354" s="59" customFormat="1" customHeight="1"/>
    <row r="34355" s="59" customFormat="1" customHeight="1"/>
    <row r="34356" s="59" customFormat="1" customHeight="1"/>
    <row r="34357" s="59" customFormat="1" customHeight="1"/>
    <row r="34358" s="59" customFormat="1" customHeight="1"/>
    <row r="34359" s="59" customFormat="1" customHeight="1"/>
    <row r="34360" s="59" customFormat="1" customHeight="1"/>
    <row r="34361" s="59" customFormat="1" customHeight="1"/>
    <row r="34362" s="59" customFormat="1" customHeight="1"/>
    <row r="34363" s="59" customFormat="1" customHeight="1"/>
    <row r="34364" s="59" customFormat="1" customHeight="1"/>
    <row r="34365" s="59" customFormat="1" customHeight="1"/>
    <row r="34366" s="59" customFormat="1" customHeight="1"/>
    <row r="34367" s="59" customFormat="1" customHeight="1"/>
    <row r="34368" s="59" customFormat="1" customHeight="1"/>
    <row r="34369" s="59" customFormat="1" customHeight="1"/>
    <row r="34370" s="59" customFormat="1" customHeight="1"/>
    <row r="34371" s="59" customFormat="1" customHeight="1"/>
    <row r="34372" s="59" customFormat="1" customHeight="1"/>
    <row r="34373" s="59" customFormat="1" customHeight="1"/>
    <row r="34374" s="59" customFormat="1" customHeight="1"/>
    <row r="34375" s="59" customFormat="1" customHeight="1"/>
    <row r="34376" s="59" customFormat="1" customHeight="1"/>
    <row r="34377" s="59" customFormat="1" customHeight="1"/>
    <row r="34378" s="59" customFormat="1" customHeight="1"/>
    <row r="34379" s="59" customFormat="1" customHeight="1"/>
    <row r="34380" s="59" customFormat="1" customHeight="1"/>
    <row r="34381" s="59" customFormat="1" customHeight="1"/>
    <row r="34382" s="59" customFormat="1" customHeight="1"/>
    <row r="34383" s="59" customFormat="1" customHeight="1"/>
    <row r="34384" s="59" customFormat="1" customHeight="1"/>
    <row r="34385" s="59" customFormat="1" customHeight="1"/>
    <row r="34386" s="59" customFormat="1" customHeight="1"/>
    <row r="34387" s="59" customFormat="1" customHeight="1"/>
    <row r="34388" s="59" customFormat="1" customHeight="1"/>
    <row r="34389" s="59" customFormat="1" customHeight="1"/>
    <row r="34390" s="59" customFormat="1" customHeight="1"/>
    <row r="34391" s="59" customFormat="1" customHeight="1"/>
    <row r="34392" s="59" customFormat="1" customHeight="1"/>
    <row r="34393" s="59" customFormat="1" customHeight="1"/>
    <row r="34394" s="59" customFormat="1" customHeight="1"/>
    <row r="34395" s="59" customFormat="1" customHeight="1"/>
    <row r="34396" s="59" customFormat="1" customHeight="1"/>
    <row r="34397" s="59" customFormat="1" customHeight="1"/>
    <row r="34398" s="59" customFormat="1" customHeight="1"/>
    <row r="34399" s="59" customFormat="1" customHeight="1"/>
    <row r="34400" s="59" customFormat="1" customHeight="1"/>
    <row r="34401" s="59" customFormat="1" customHeight="1"/>
    <row r="34402" s="59" customFormat="1" customHeight="1"/>
    <row r="34403" s="59" customFormat="1" customHeight="1"/>
    <row r="34404" s="59" customFormat="1" customHeight="1"/>
    <row r="34405" s="59" customFormat="1" customHeight="1"/>
    <row r="34406" s="59" customFormat="1" customHeight="1"/>
    <row r="34407" s="59" customFormat="1" customHeight="1"/>
    <row r="34408" s="59" customFormat="1" customHeight="1"/>
    <row r="34409" s="59" customFormat="1" customHeight="1"/>
    <row r="34410" s="59" customFormat="1" customHeight="1"/>
    <row r="34411" s="59" customFormat="1" customHeight="1"/>
    <row r="34412" s="59" customFormat="1" customHeight="1"/>
    <row r="34413" s="59" customFormat="1" customHeight="1"/>
    <row r="34414" s="59" customFormat="1" customHeight="1"/>
    <row r="34415" s="59" customFormat="1" customHeight="1"/>
    <row r="34416" s="59" customFormat="1" customHeight="1"/>
    <row r="34417" s="59" customFormat="1" customHeight="1"/>
    <row r="34418" s="59" customFormat="1" customHeight="1"/>
    <row r="34419" s="59" customFormat="1" customHeight="1"/>
    <row r="34420" s="59" customFormat="1" customHeight="1"/>
    <row r="34421" s="59" customFormat="1" customHeight="1"/>
    <row r="34422" s="59" customFormat="1" customHeight="1"/>
    <row r="34423" s="59" customFormat="1" customHeight="1"/>
    <row r="34424" s="59" customFormat="1" customHeight="1"/>
    <row r="34425" s="59" customFormat="1" customHeight="1"/>
    <row r="34426" s="59" customFormat="1" customHeight="1"/>
    <row r="34427" s="59" customFormat="1" customHeight="1"/>
    <row r="34428" s="59" customFormat="1" customHeight="1"/>
    <row r="34429" s="59" customFormat="1" customHeight="1"/>
    <row r="34430" s="59" customFormat="1" customHeight="1"/>
    <row r="34431" s="59" customFormat="1" customHeight="1"/>
    <row r="34432" s="59" customFormat="1" customHeight="1"/>
    <row r="34433" s="59" customFormat="1" customHeight="1"/>
    <row r="34434" s="59" customFormat="1" customHeight="1"/>
    <row r="34435" s="59" customFormat="1" customHeight="1"/>
    <row r="34436" s="59" customFormat="1" customHeight="1"/>
    <row r="34437" s="59" customFormat="1" customHeight="1"/>
    <row r="34438" s="59" customFormat="1" customHeight="1"/>
    <row r="34439" s="59" customFormat="1" customHeight="1"/>
    <row r="34440" s="59" customFormat="1" customHeight="1"/>
    <row r="34441" s="59" customFormat="1" customHeight="1"/>
    <row r="34442" s="59" customFormat="1" customHeight="1"/>
    <row r="34443" s="59" customFormat="1" customHeight="1"/>
    <row r="34444" s="59" customFormat="1" customHeight="1"/>
    <row r="34445" s="59" customFormat="1" customHeight="1"/>
    <row r="34446" s="59" customFormat="1" customHeight="1"/>
    <row r="34447" s="59" customFormat="1" customHeight="1"/>
    <row r="34448" s="59" customFormat="1" customHeight="1"/>
    <row r="34449" s="59" customFormat="1" customHeight="1"/>
    <row r="34450" s="59" customFormat="1" customHeight="1"/>
    <row r="34451" s="59" customFormat="1" customHeight="1"/>
    <row r="34452" s="59" customFormat="1" customHeight="1"/>
    <row r="34453" s="59" customFormat="1" customHeight="1"/>
    <row r="34454" s="59" customFormat="1" customHeight="1"/>
    <row r="34455" s="59" customFormat="1" customHeight="1"/>
    <row r="34456" s="59" customFormat="1" customHeight="1"/>
    <row r="34457" s="59" customFormat="1" customHeight="1"/>
    <row r="34458" s="59" customFormat="1" customHeight="1"/>
    <row r="34459" s="59" customFormat="1" customHeight="1"/>
    <row r="34460" s="59" customFormat="1" customHeight="1"/>
    <row r="34461" s="59" customFormat="1" customHeight="1"/>
    <row r="34462" s="59" customFormat="1" customHeight="1"/>
    <row r="34463" s="59" customFormat="1" customHeight="1"/>
    <row r="34464" s="59" customFormat="1" customHeight="1"/>
    <row r="34465" s="59" customFormat="1" customHeight="1"/>
    <row r="34466" s="59" customFormat="1" customHeight="1"/>
    <row r="34467" s="59" customFormat="1" customHeight="1"/>
    <row r="34468" s="59" customFormat="1" customHeight="1"/>
    <row r="34469" s="59" customFormat="1" customHeight="1"/>
    <row r="34470" s="59" customFormat="1" customHeight="1"/>
    <row r="34471" s="59" customFormat="1" customHeight="1"/>
    <row r="34472" s="59" customFormat="1" customHeight="1"/>
    <row r="34473" s="59" customFormat="1" customHeight="1"/>
    <row r="34474" s="59" customFormat="1" customHeight="1"/>
    <row r="34475" s="59" customFormat="1" customHeight="1"/>
    <row r="34476" s="59" customFormat="1" customHeight="1"/>
    <row r="34477" s="59" customFormat="1" customHeight="1"/>
    <row r="34478" s="59" customFormat="1" customHeight="1"/>
    <row r="34479" s="59" customFormat="1" customHeight="1"/>
    <row r="34480" s="59" customFormat="1" customHeight="1"/>
    <row r="34481" s="59" customFormat="1" customHeight="1"/>
    <row r="34482" s="59" customFormat="1" customHeight="1"/>
    <row r="34483" s="59" customFormat="1" customHeight="1"/>
    <row r="34484" s="59" customFormat="1" customHeight="1"/>
    <row r="34485" s="59" customFormat="1" customHeight="1"/>
    <row r="34486" s="59" customFormat="1" customHeight="1"/>
    <row r="34487" s="59" customFormat="1" customHeight="1"/>
    <row r="34488" s="59" customFormat="1" customHeight="1"/>
    <row r="34489" s="59" customFormat="1" customHeight="1"/>
    <row r="34490" s="59" customFormat="1" customHeight="1"/>
    <row r="34491" s="59" customFormat="1" customHeight="1"/>
    <row r="34492" s="59" customFormat="1" customHeight="1"/>
    <row r="34493" s="59" customFormat="1" customHeight="1"/>
    <row r="34494" s="59" customFormat="1" customHeight="1"/>
    <row r="34495" s="59" customFormat="1" customHeight="1"/>
    <row r="34496" s="59" customFormat="1" customHeight="1"/>
    <row r="34497" s="59" customFormat="1" customHeight="1"/>
    <row r="34498" s="59" customFormat="1" customHeight="1"/>
    <row r="34499" s="59" customFormat="1" customHeight="1"/>
    <row r="34500" s="59" customFormat="1" customHeight="1"/>
    <row r="34501" s="59" customFormat="1" customHeight="1"/>
    <row r="34502" s="59" customFormat="1" customHeight="1"/>
    <row r="34503" s="59" customFormat="1" customHeight="1"/>
    <row r="34504" s="59" customFormat="1" customHeight="1"/>
    <row r="34505" s="59" customFormat="1" customHeight="1"/>
    <row r="34506" s="59" customFormat="1" customHeight="1"/>
    <row r="34507" s="59" customFormat="1" customHeight="1"/>
    <row r="34508" s="59" customFormat="1" customHeight="1"/>
    <row r="34509" s="59" customFormat="1" customHeight="1"/>
    <row r="34510" s="59" customFormat="1" customHeight="1"/>
    <row r="34511" s="59" customFormat="1" customHeight="1"/>
    <row r="34512" s="59" customFormat="1" customHeight="1"/>
    <row r="34513" s="59" customFormat="1" customHeight="1"/>
    <row r="34514" s="59" customFormat="1" customHeight="1"/>
    <row r="34515" s="59" customFormat="1" customHeight="1"/>
    <row r="34516" s="59" customFormat="1" customHeight="1"/>
    <row r="34517" s="59" customFormat="1" customHeight="1"/>
    <row r="34518" s="59" customFormat="1" customHeight="1"/>
    <row r="34519" s="59" customFormat="1" customHeight="1"/>
    <row r="34520" s="59" customFormat="1" customHeight="1"/>
    <row r="34521" s="59" customFormat="1" customHeight="1"/>
    <row r="34522" s="59" customFormat="1" customHeight="1"/>
    <row r="34523" s="59" customFormat="1" customHeight="1"/>
    <row r="34524" s="59" customFormat="1" customHeight="1"/>
    <row r="34525" s="59" customFormat="1" customHeight="1"/>
    <row r="34526" s="59" customFormat="1" customHeight="1"/>
    <row r="34527" s="59" customFormat="1" customHeight="1"/>
    <row r="34528" s="59" customFormat="1" customHeight="1"/>
    <row r="34529" s="59" customFormat="1" customHeight="1"/>
    <row r="34530" s="59" customFormat="1" customHeight="1"/>
    <row r="34531" s="59" customFormat="1" customHeight="1"/>
    <row r="34532" s="59" customFormat="1" customHeight="1"/>
    <row r="34533" s="59" customFormat="1" customHeight="1"/>
    <row r="34534" s="59" customFormat="1" customHeight="1"/>
    <row r="34535" s="59" customFormat="1" customHeight="1"/>
    <row r="34536" s="59" customFormat="1" customHeight="1"/>
    <row r="34537" s="59" customFormat="1" customHeight="1"/>
    <row r="34538" s="59" customFormat="1" customHeight="1"/>
    <row r="34539" s="59" customFormat="1" customHeight="1"/>
    <row r="34540" s="59" customFormat="1" customHeight="1"/>
    <row r="34541" s="59" customFormat="1" customHeight="1"/>
    <row r="34542" s="59" customFormat="1" customHeight="1"/>
    <row r="34543" s="59" customFormat="1" customHeight="1"/>
    <row r="34544" s="59" customFormat="1" customHeight="1"/>
    <row r="34545" s="59" customFormat="1" customHeight="1"/>
    <row r="34546" s="59" customFormat="1" customHeight="1"/>
    <row r="34547" s="59" customFormat="1" customHeight="1"/>
    <row r="34548" s="59" customFormat="1" customHeight="1"/>
    <row r="34549" s="59" customFormat="1" customHeight="1"/>
    <row r="34550" s="59" customFormat="1" customHeight="1"/>
    <row r="34551" s="59" customFormat="1" customHeight="1"/>
    <row r="34552" s="59" customFormat="1" customHeight="1"/>
    <row r="34553" s="59" customFormat="1" customHeight="1"/>
    <row r="34554" s="59" customFormat="1" customHeight="1"/>
    <row r="34555" s="59" customFormat="1" customHeight="1"/>
    <row r="34556" s="59" customFormat="1" customHeight="1"/>
    <row r="34557" s="59" customFormat="1" customHeight="1"/>
    <row r="34558" s="59" customFormat="1" customHeight="1"/>
    <row r="34559" s="59" customFormat="1" customHeight="1"/>
    <row r="34560" s="59" customFormat="1" customHeight="1"/>
    <row r="34561" s="59" customFormat="1" customHeight="1"/>
    <row r="34562" s="59" customFormat="1" customHeight="1"/>
    <row r="34563" s="59" customFormat="1" customHeight="1"/>
    <row r="34564" s="59" customFormat="1" customHeight="1"/>
    <row r="34565" s="59" customFormat="1" customHeight="1"/>
    <row r="34566" s="59" customFormat="1" customHeight="1"/>
    <row r="34567" s="59" customFormat="1" customHeight="1"/>
    <row r="34568" s="59" customFormat="1" customHeight="1"/>
    <row r="34569" s="59" customFormat="1" customHeight="1"/>
    <row r="34570" s="59" customFormat="1" customHeight="1"/>
    <row r="34571" s="59" customFormat="1" customHeight="1"/>
    <row r="34572" s="59" customFormat="1" customHeight="1"/>
    <row r="34573" s="59" customFormat="1" customHeight="1"/>
    <row r="34574" s="59" customFormat="1" customHeight="1"/>
    <row r="34575" s="59" customFormat="1" customHeight="1"/>
    <row r="34576" s="59" customFormat="1" customHeight="1"/>
    <row r="34577" s="59" customFormat="1" customHeight="1"/>
    <row r="34578" s="59" customFormat="1" customHeight="1"/>
    <row r="34579" s="59" customFormat="1" customHeight="1"/>
    <row r="34580" s="59" customFormat="1" customHeight="1"/>
    <row r="34581" s="59" customFormat="1" customHeight="1"/>
    <row r="34582" s="59" customFormat="1" customHeight="1"/>
    <row r="34583" s="59" customFormat="1" customHeight="1"/>
    <row r="34584" s="59" customFormat="1" customHeight="1"/>
    <row r="34585" s="59" customFormat="1" customHeight="1"/>
    <row r="34586" s="59" customFormat="1" customHeight="1"/>
    <row r="34587" s="59" customFormat="1" customHeight="1"/>
    <row r="34588" s="59" customFormat="1" customHeight="1"/>
    <row r="34589" s="59" customFormat="1" customHeight="1"/>
    <row r="34590" s="59" customFormat="1" customHeight="1"/>
    <row r="34591" s="59" customFormat="1" customHeight="1"/>
    <row r="34592" s="59" customFormat="1" customHeight="1"/>
    <row r="34593" s="59" customFormat="1" customHeight="1"/>
    <row r="34594" s="59" customFormat="1" customHeight="1"/>
    <row r="34595" s="59" customFormat="1" customHeight="1"/>
    <row r="34596" s="59" customFormat="1" customHeight="1"/>
    <row r="34597" s="59" customFormat="1" customHeight="1"/>
    <row r="34598" s="59" customFormat="1" customHeight="1"/>
    <row r="34599" s="59" customFormat="1" customHeight="1"/>
    <row r="34600" s="59" customFormat="1" customHeight="1"/>
    <row r="34601" s="59" customFormat="1" customHeight="1"/>
    <row r="34602" s="59" customFormat="1" customHeight="1"/>
    <row r="34603" s="59" customFormat="1" customHeight="1"/>
    <row r="34604" s="59" customFormat="1" customHeight="1"/>
    <row r="34605" s="59" customFormat="1" customHeight="1"/>
    <row r="34606" s="59" customFormat="1" customHeight="1"/>
    <row r="34607" s="59" customFormat="1" customHeight="1"/>
    <row r="34608" s="59" customFormat="1" customHeight="1"/>
    <row r="34609" s="59" customFormat="1" customHeight="1"/>
    <row r="34610" s="59" customFormat="1" customHeight="1"/>
    <row r="34611" s="59" customFormat="1" customHeight="1"/>
    <row r="34612" s="59" customFormat="1" customHeight="1"/>
    <row r="34613" s="59" customFormat="1" customHeight="1"/>
    <row r="34614" s="59" customFormat="1" customHeight="1"/>
    <row r="34615" s="59" customFormat="1" customHeight="1"/>
    <row r="34616" s="59" customFormat="1" customHeight="1"/>
    <row r="34617" s="59" customFormat="1" customHeight="1"/>
    <row r="34618" s="59" customFormat="1" customHeight="1"/>
    <row r="34619" s="59" customFormat="1" customHeight="1"/>
    <row r="34620" s="59" customFormat="1" customHeight="1"/>
    <row r="34621" s="59" customFormat="1" customHeight="1"/>
    <row r="34622" s="59" customFormat="1" customHeight="1"/>
    <row r="34623" s="59" customFormat="1" customHeight="1"/>
    <row r="34624" s="59" customFormat="1" customHeight="1"/>
    <row r="34625" s="59" customFormat="1" customHeight="1"/>
    <row r="34626" s="59" customFormat="1" customHeight="1"/>
    <row r="34627" s="59" customFormat="1" customHeight="1"/>
    <row r="34628" s="59" customFormat="1" customHeight="1"/>
    <row r="34629" s="59" customFormat="1" customHeight="1"/>
    <row r="34630" s="59" customFormat="1" customHeight="1"/>
    <row r="34631" s="59" customFormat="1" customHeight="1"/>
    <row r="34632" s="59" customFormat="1" customHeight="1"/>
    <row r="34633" s="59" customFormat="1" customHeight="1"/>
    <row r="34634" s="59" customFormat="1" customHeight="1"/>
    <row r="34635" s="59" customFormat="1" customHeight="1"/>
    <row r="34636" s="59" customFormat="1" customHeight="1"/>
    <row r="34637" s="59" customFormat="1" customHeight="1"/>
    <row r="34638" s="59" customFormat="1" customHeight="1"/>
    <row r="34639" s="59" customFormat="1" customHeight="1"/>
    <row r="34640" s="59" customFormat="1" customHeight="1"/>
    <row r="34641" s="59" customFormat="1" customHeight="1"/>
    <row r="34642" s="59" customFormat="1" customHeight="1"/>
    <row r="34643" s="59" customFormat="1" customHeight="1"/>
    <row r="34644" s="59" customFormat="1" customHeight="1"/>
    <row r="34645" s="59" customFormat="1" customHeight="1"/>
    <row r="34646" s="59" customFormat="1" customHeight="1"/>
    <row r="34647" s="59" customFormat="1" customHeight="1"/>
    <row r="34648" s="59" customFormat="1" customHeight="1"/>
    <row r="34649" s="59" customFormat="1" customHeight="1"/>
    <row r="34650" s="59" customFormat="1" customHeight="1"/>
    <row r="34651" s="59" customFormat="1" customHeight="1"/>
    <row r="34652" s="59" customFormat="1" customHeight="1"/>
    <row r="34653" s="59" customFormat="1" customHeight="1"/>
    <row r="34654" s="59" customFormat="1" customHeight="1"/>
    <row r="34655" s="59" customFormat="1" customHeight="1"/>
    <row r="34656" s="59" customFormat="1" customHeight="1"/>
    <row r="34657" s="59" customFormat="1" customHeight="1"/>
    <row r="34658" s="59" customFormat="1" customHeight="1"/>
    <row r="34659" s="59" customFormat="1" customHeight="1"/>
    <row r="34660" s="59" customFormat="1" customHeight="1"/>
    <row r="34661" s="59" customFormat="1" customHeight="1"/>
    <row r="34662" s="59" customFormat="1" customHeight="1"/>
    <row r="34663" s="59" customFormat="1" customHeight="1"/>
    <row r="34664" s="59" customFormat="1" customHeight="1"/>
    <row r="34665" s="59" customFormat="1" customHeight="1"/>
    <row r="34666" s="59" customFormat="1" customHeight="1"/>
    <row r="34667" s="59" customFormat="1" customHeight="1"/>
    <row r="34668" s="59" customFormat="1" customHeight="1"/>
    <row r="34669" s="59" customFormat="1" customHeight="1"/>
    <row r="34670" s="59" customFormat="1" customHeight="1"/>
    <row r="34671" s="59" customFormat="1" customHeight="1"/>
    <row r="34672" s="59" customFormat="1" customHeight="1"/>
    <row r="34673" s="59" customFormat="1" customHeight="1"/>
    <row r="34674" s="59" customFormat="1" customHeight="1"/>
    <row r="34675" s="59" customFormat="1" customHeight="1"/>
    <row r="34676" s="59" customFormat="1" customHeight="1"/>
    <row r="34677" s="59" customFormat="1" customHeight="1"/>
    <row r="34678" s="59" customFormat="1" customHeight="1"/>
    <row r="34679" s="59" customFormat="1" customHeight="1"/>
    <row r="34680" s="59" customFormat="1" customHeight="1"/>
    <row r="34681" s="59" customFormat="1" customHeight="1"/>
    <row r="34682" s="59" customFormat="1" customHeight="1"/>
    <row r="34683" s="59" customFormat="1" customHeight="1"/>
    <row r="34684" s="59" customFormat="1" customHeight="1"/>
    <row r="34685" s="59" customFormat="1" customHeight="1"/>
    <row r="34686" s="59" customFormat="1" customHeight="1"/>
    <row r="34687" s="59" customFormat="1" customHeight="1"/>
    <row r="34688" s="59" customFormat="1" customHeight="1"/>
    <row r="34689" s="59" customFormat="1" customHeight="1"/>
    <row r="34690" s="59" customFormat="1" customHeight="1"/>
    <row r="34691" s="59" customFormat="1" customHeight="1"/>
    <row r="34692" s="59" customFormat="1" customHeight="1"/>
    <row r="34693" s="59" customFormat="1" customHeight="1"/>
    <row r="34694" s="59" customFormat="1" customHeight="1"/>
    <row r="34695" s="59" customFormat="1" customHeight="1"/>
    <row r="34696" s="59" customFormat="1" customHeight="1"/>
    <row r="34697" s="59" customFormat="1" customHeight="1"/>
    <row r="34698" s="59" customFormat="1" customHeight="1"/>
    <row r="34699" s="59" customFormat="1" customHeight="1"/>
    <row r="34700" s="59" customFormat="1" customHeight="1"/>
    <row r="34701" s="59" customFormat="1" customHeight="1"/>
    <row r="34702" s="59" customFormat="1" customHeight="1"/>
    <row r="34703" s="59" customFormat="1" customHeight="1"/>
    <row r="34704" s="59" customFormat="1" customHeight="1"/>
    <row r="34705" s="59" customFormat="1" customHeight="1"/>
    <row r="34706" s="59" customFormat="1" customHeight="1"/>
    <row r="34707" s="59" customFormat="1" customHeight="1"/>
    <row r="34708" s="59" customFormat="1" customHeight="1"/>
    <row r="34709" s="59" customFormat="1" customHeight="1"/>
    <row r="34710" s="59" customFormat="1" customHeight="1"/>
    <row r="34711" s="59" customFormat="1" customHeight="1"/>
    <row r="34712" s="59" customFormat="1" customHeight="1"/>
    <row r="34713" s="59" customFormat="1" customHeight="1"/>
    <row r="34714" s="59" customFormat="1" customHeight="1"/>
    <row r="34715" s="59" customFormat="1" customHeight="1"/>
    <row r="34716" s="59" customFormat="1" customHeight="1"/>
    <row r="34717" s="59" customFormat="1" customHeight="1"/>
    <row r="34718" s="59" customFormat="1" customHeight="1"/>
    <row r="34719" s="59" customFormat="1" customHeight="1"/>
    <row r="34720" s="59" customFormat="1" customHeight="1"/>
    <row r="34721" s="59" customFormat="1" customHeight="1"/>
    <row r="34722" s="59" customFormat="1" customHeight="1"/>
    <row r="34723" s="59" customFormat="1" customHeight="1"/>
    <row r="34724" s="59" customFormat="1" customHeight="1"/>
    <row r="34725" s="59" customFormat="1" customHeight="1"/>
    <row r="34726" s="59" customFormat="1" customHeight="1"/>
    <row r="34727" s="59" customFormat="1" customHeight="1"/>
    <row r="34728" s="59" customFormat="1" customHeight="1"/>
    <row r="34729" s="59" customFormat="1" customHeight="1"/>
    <row r="34730" s="59" customFormat="1" customHeight="1"/>
    <row r="34731" s="59" customFormat="1" customHeight="1"/>
    <row r="34732" s="59" customFormat="1" customHeight="1"/>
    <row r="34733" s="59" customFormat="1" customHeight="1"/>
    <row r="34734" s="59" customFormat="1" customHeight="1"/>
    <row r="34735" s="59" customFormat="1" customHeight="1"/>
    <row r="34736" s="59" customFormat="1" customHeight="1"/>
    <row r="34737" s="59" customFormat="1" customHeight="1"/>
    <row r="34738" s="59" customFormat="1" customHeight="1"/>
    <row r="34739" s="59" customFormat="1" customHeight="1"/>
    <row r="34740" s="59" customFormat="1" customHeight="1"/>
    <row r="34741" s="59" customFormat="1" customHeight="1"/>
    <row r="34742" s="59" customFormat="1" customHeight="1"/>
    <row r="34743" s="59" customFormat="1" customHeight="1"/>
    <row r="34744" s="59" customFormat="1" customHeight="1"/>
    <row r="34745" s="59" customFormat="1" customHeight="1"/>
    <row r="34746" s="59" customFormat="1" customHeight="1"/>
    <row r="34747" s="59" customFormat="1" customHeight="1"/>
    <row r="34748" s="59" customFormat="1" customHeight="1"/>
    <row r="34749" s="59" customFormat="1" customHeight="1"/>
    <row r="34750" s="59" customFormat="1" customHeight="1"/>
    <row r="34751" s="59" customFormat="1" customHeight="1"/>
    <row r="34752" s="59" customFormat="1" customHeight="1"/>
    <row r="34753" s="59" customFormat="1" customHeight="1"/>
    <row r="34754" s="59" customFormat="1" customHeight="1"/>
    <row r="34755" s="59" customFormat="1" customHeight="1"/>
    <row r="34756" s="59" customFormat="1" customHeight="1"/>
    <row r="34757" s="59" customFormat="1" customHeight="1"/>
    <row r="34758" s="59" customFormat="1" customHeight="1"/>
    <row r="34759" s="59" customFormat="1" customHeight="1"/>
    <row r="34760" s="59" customFormat="1" customHeight="1"/>
    <row r="34761" s="59" customFormat="1" customHeight="1"/>
    <row r="34762" s="59" customFormat="1" customHeight="1"/>
    <row r="34763" s="59" customFormat="1" customHeight="1"/>
    <row r="34764" s="59" customFormat="1" customHeight="1"/>
    <row r="34765" s="59" customFormat="1" customHeight="1"/>
    <row r="34766" s="59" customFormat="1" customHeight="1"/>
    <row r="34767" s="59" customFormat="1" customHeight="1"/>
    <row r="34768" s="59" customFormat="1" customHeight="1"/>
    <row r="34769" s="59" customFormat="1" customHeight="1"/>
    <row r="34770" s="59" customFormat="1" customHeight="1"/>
    <row r="34771" s="59" customFormat="1" customHeight="1"/>
    <row r="34772" s="59" customFormat="1" customHeight="1"/>
    <row r="34773" s="59" customFormat="1" customHeight="1"/>
    <row r="34774" s="59" customFormat="1" customHeight="1"/>
    <row r="34775" s="59" customFormat="1" customHeight="1"/>
    <row r="34776" s="59" customFormat="1" customHeight="1"/>
    <row r="34777" s="59" customFormat="1" customHeight="1"/>
    <row r="34778" s="59" customFormat="1" customHeight="1"/>
    <row r="34779" s="59" customFormat="1" customHeight="1"/>
    <row r="34780" s="59" customFormat="1" customHeight="1"/>
    <row r="34781" s="59" customFormat="1" customHeight="1"/>
    <row r="34782" s="59" customFormat="1" customHeight="1"/>
    <row r="34783" s="59" customFormat="1" customHeight="1"/>
    <row r="34784" s="59" customFormat="1" customHeight="1"/>
    <row r="34785" s="59" customFormat="1" customHeight="1"/>
    <row r="34786" s="59" customFormat="1" customHeight="1"/>
    <row r="34787" s="59" customFormat="1" customHeight="1"/>
    <row r="34788" s="59" customFormat="1" customHeight="1"/>
    <row r="34789" s="59" customFormat="1" customHeight="1"/>
    <row r="34790" s="59" customFormat="1" customHeight="1"/>
    <row r="34791" s="59" customFormat="1" customHeight="1"/>
    <row r="34792" s="59" customFormat="1" customHeight="1"/>
    <row r="34793" s="59" customFormat="1" customHeight="1"/>
    <row r="34794" s="59" customFormat="1" customHeight="1"/>
    <row r="34795" s="59" customFormat="1" customHeight="1"/>
    <row r="34796" s="59" customFormat="1" customHeight="1"/>
    <row r="34797" s="59" customFormat="1" customHeight="1"/>
    <row r="34798" s="59" customFormat="1" customHeight="1"/>
    <row r="34799" s="59" customFormat="1" customHeight="1"/>
    <row r="34800" s="59" customFormat="1" customHeight="1"/>
    <row r="34801" s="59" customFormat="1" customHeight="1"/>
    <row r="34802" s="59" customFormat="1" customHeight="1"/>
    <row r="34803" s="59" customFormat="1" customHeight="1"/>
    <row r="34804" s="59" customFormat="1" customHeight="1"/>
    <row r="34805" s="59" customFormat="1" customHeight="1"/>
    <row r="34806" s="59" customFormat="1" customHeight="1"/>
    <row r="34807" s="59" customFormat="1" customHeight="1"/>
    <row r="34808" s="59" customFormat="1" customHeight="1"/>
    <row r="34809" s="59" customFormat="1" customHeight="1"/>
    <row r="34810" s="59" customFormat="1" customHeight="1"/>
    <row r="34811" s="59" customFormat="1" customHeight="1"/>
    <row r="34812" s="59" customFormat="1" customHeight="1"/>
    <row r="34813" s="59" customFormat="1" customHeight="1"/>
    <row r="34814" s="59" customFormat="1" customHeight="1"/>
    <row r="34815" s="59" customFormat="1" customHeight="1"/>
    <row r="34816" s="59" customFormat="1" customHeight="1"/>
    <row r="34817" s="59" customFormat="1" customHeight="1"/>
    <row r="34818" s="59" customFormat="1" customHeight="1"/>
    <row r="34819" s="59" customFormat="1" customHeight="1"/>
    <row r="34820" s="59" customFormat="1" customHeight="1"/>
    <row r="34821" s="59" customFormat="1" customHeight="1"/>
    <row r="34822" s="59" customFormat="1" customHeight="1"/>
    <row r="34823" s="59" customFormat="1" customHeight="1"/>
    <row r="34824" s="59" customFormat="1" customHeight="1"/>
    <row r="34825" s="59" customFormat="1" customHeight="1"/>
    <row r="34826" s="59" customFormat="1" customHeight="1"/>
    <row r="34827" s="59" customFormat="1" customHeight="1"/>
    <row r="34828" s="59" customFormat="1" customHeight="1"/>
    <row r="34829" s="59" customFormat="1" customHeight="1"/>
    <row r="34830" s="59" customFormat="1" customHeight="1"/>
    <row r="34831" s="59" customFormat="1" customHeight="1"/>
    <row r="34832" s="59" customFormat="1" customHeight="1"/>
    <row r="34833" s="59" customFormat="1" customHeight="1"/>
    <row r="34834" s="59" customFormat="1" customHeight="1"/>
    <row r="34835" s="59" customFormat="1" customHeight="1"/>
    <row r="34836" s="59" customFormat="1" customHeight="1"/>
    <row r="34837" s="59" customFormat="1" customHeight="1"/>
    <row r="34838" s="59" customFormat="1" customHeight="1"/>
    <row r="34839" s="59" customFormat="1" customHeight="1"/>
    <row r="34840" s="59" customFormat="1" customHeight="1"/>
    <row r="34841" s="59" customFormat="1" customHeight="1"/>
    <row r="34842" s="59" customFormat="1" customHeight="1"/>
    <row r="34843" s="59" customFormat="1" customHeight="1"/>
    <row r="34844" s="59" customFormat="1" customHeight="1"/>
    <row r="34845" s="59" customFormat="1" customHeight="1"/>
    <row r="34846" s="59" customFormat="1" customHeight="1"/>
    <row r="34847" s="59" customFormat="1" customHeight="1"/>
    <row r="34848" s="59" customFormat="1" customHeight="1"/>
    <row r="34849" s="59" customFormat="1" customHeight="1"/>
    <row r="34850" s="59" customFormat="1" customHeight="1"/>
    <row r="34851" s="59" customFormat="1" customHeight="1"/>
    <row r="34852" s="59" customFormat="1" customHeight="1"/>
    <row r="34853" s="59" customFormat="1" customHeight="1"/>
    <row r="34854" s="59" customFormat="1" customHeight="1"/>
    <row r="34855" s="59" customFormat="1" customHeight="1"/>
    <row r="34856" s="59" customFormat="1" customHeight="1"/>
    <row r="34857" s="59" customFormat="1" customHeight="1"/>
    <row r="34858" s="59" customFormat="1" customHeight="1"/>
    <row r="34859" s="59" customFormat="1" customHeight="1"/>
    <row r="34860" s="59" customFormat="1" customHeight="1"/>
    <row r="34861" s="59" customFormat="1" customHeight="1"/>
    <row r="34862" s="59" customFormat="1" customHeight="1"/>
    <row r="34863" s="59" customFormat="1" customHeight="1"/>
    <row r="34864" s="59" customFormat="1" customHeight="1"/>
    <row r="34865" s="59" customFormat="1" customHeight="1"/>
    <row r="34866" s="59" customFormat="1" customHeight="1"/>
    <row r="34867" s="59" customFormat="1" customHeight="1"/>
    <row r="34868" s="59" customFormat="1" customHeight="1"/>
    <row r="34869" s="59" customFormat="1" customHeight="1"/>
    <row r="34870" s="59" customFormat="1" customHeight="1"/>
    <row r="34871" s="59" customFormat="1" customHeight="1"/>
    <row r="34872" s="59" customFormat="1" customHeight="1"/>
    <row r="34873" s="59" customFormat="1" customHeight="1"/>
    <row r="34874" s="59" customFormat="1" customHeight="1"/>
    <row r="34875" s="59" customFormat="1" customHeight="1"/>
    <row r="34876" s="59" customFormat="1" customHeight="1"/>
    <row r="34877" s="59" customFormat="1" customHeight="1"/>
    <row r="34878" s="59" customFormat="1" customHeight="1"/>
    <row r="34879" s="59" customFormat="1" customHeight="1"/>
    <row r="34880" s="59" customFormat="1" customHeight="1"/>
    <row r="34881" s="59" customFormat="1" customHeight="1"/>
    <row r="34882" s="59" customFormat="1" customHeight="1"/>
    <row r="34883" s="59" customFormat="1" customHeight="1"/>
    <row r="34884" s="59" customFormat="1" customHeight="1"/>
    <row r="34885" s="59" customFormat="1" customHeight="1"/>
    <row r="34886" s="59" customFormat="1" customHeight="1"/>
    <row r="34887" s="59" customFormat="1" customHeight="1"/>
    <row r="34888" s="59" customFormat="1" customHeight="1"/>
    <row r="34889" s="59" customFormat="1" customHeight="1"/>
    <row r="34890" s="59" customFormat="1" customHeight="1"/>
    <row r="34891" s="59" customFormat="1" customHeight="1"/>
    <row r="34892" s="59" customFormat="1" customHeight="1"/>
    <row r="34893" s="59" customFormat="1" customHeight="1"/>
    <row r="34894" s="59" customFormat="1" customHeight="1"/>
    <row r="34895" s="59" customFormat="1" customHeight="1"/>
    <row r="34896" s="59" customFormat="1" customHeight="1"/>
    <row r="34897" s="59" customFormat="1" customHeight="1"/>
    <row r="34898" s="59" customFormat="1" customHeight="1"/>
    <row r="34899" s="59" customFormat="1" customHeight="1"/>
    <row r="34900" s="59" customFormat="1" customHeight="1"/>
    <row r="34901" s="59" customFormat="1" customHeight="1"/>
    <row r="34902" s="59" customFormat="1" customHeight="1"/>
    <row r="34903" s="59" customFormat="1" customHeight="1"/>
    <row r="34904" s="59" customFormat="1" customHeight="1"/>
    <row r="34905" s="59" customFormat="1" customHeight="1"/>
    <row r="34906" s="59" customFormat="1" customHeight="1"/>
    <row r="34907" s="59" customFormat="1" customHeight="1"/>
    <row r="34908" s="59" customFormat="1" customHeight="1"/>
    <row r="34909" s="59" customFormat="1" customHeight="1"/>
    <row r="34910" s="59" customFormat="1" customHeight="1"/>
    <row r="34911" s="59" customFormat="1" customHeight="1"/>
    <row r="34912" s="59" customFormat="1" customHeight="1"/>
    <row r="34913" s="59" customFormat="1" customHeight="1"/>
    <row r="34914" s="59" customFormat="1" customHeight="1"/>
    <row r="34915" s="59" customFormat="1" customHeight="1"/>
    <row r="34916" s="59" customFormat="1" customHeight="1"/>
    <row r="34917" s="59" customFormat="1" customHeight="1"/>
    <row r="34918" s="59" customFormat="1" customHeight="1"/>
    <row r="34919" s="59" customFormat="1" customHeight="1"/>
    <row r="34920" s="59" customFormat="1" customHeight="1"/>
    <row r="34921" s="59" customFormat="1" customHeight="1"/>
    <row r="34922" s="59" customFormat="1" customHeight="1"/>
    <row r="34923" s="59" customFormat="1" customHeight="1"/>
    <row r="34924" s="59" customFormat="1" customHeight="1"/>
    <row r="34925" s="59" customFormat="1" customHeight="1"/>
    <row r="34926" s="59" customFormat="1" customHeight="1"/>
    <row r="34927" s="59" customFormat="1" customHeight="1"/>
    <row r="34928" s="59" customFormat="1" customHeight="1"/>
    <row r="34929" s="59" customFormat="1" customHeight="1"/>
    <row r="34930" s="59" customFormat="1" customHeight="1"/>
    <row r="34931" s="59" customFormat="1" customHeight="1"/>
    <row r="34932" s="59" customFormat="1" customHeight="1"/>
    <row r="34933" s="59" customFormat="1" customHeight="1"/>
    <row r="34934" s="59" customFormat="1" customHeight="1"/>
    <row r="34935" s="59" customFormat="1" customHeight="1"/>
    <row r="34936" s="59" customFormat="1" customHeight="1"/>
    <row r="34937" s="59" customFormat="1" customHeight="1"/>
    <row r="34938" s="59" customFormat="1" customHeight="1"/>
    <row r="34939" s="59" customFormat="1" customHeight="1"/>
    <row r="34940" s="59" customFormat="1" customHeight="1"/>
    <row r="34941" s="59" customFormat="1" customHeight="1"/>
    <row r="34942" s="59" customFormat="1" customHeight="1"/>
    <row r="34943" s="59" customFormat="1" customHeight="1"/>
    <row r="34944" s="59" customFormat="1" customHeight="1"/>
    <row r="34945" s="59" customFormat="1" customHeight="1"/>
    <row r="34946" s="59" customFormat="1" customHeight="1"/>
    <row r="34947" s="59" customFormat="1" customHeight="1"/>
    <row r="34948" s="59" customFormat="1" customHeight="1"/>
    <row r="34949" s="59" customFormat="1" customHeight="1"/>
    <row r="34950" s="59" customFormat="1" customHeight="1"/>
    <row r="34951" s="59" customFormat="1" customHeight="1"/>
    <row r="34952" s="59" customFormat="1" customHeight="1"/>
    <row r="34953" s="59" customFormat="1" customHeight="1"/>
    <row r="34954" s="59" customFormat="1" customHeight="1"/>
    <row r="34955" s="59" customFormat="1" customHeight="1"/>
    <row r="34956" s="59" customFormat="1" customHeight="1"/>
    <row r="34957" s="59" customFormat="1" customHeight="1"/>
    <row r="34958" s="59" customFormat="1" customHeight="1"/>
    <row r="34959" s="59" customFormat="1" customHeight="1"/>
    <row r="34960" s="59" customFormat="1" customHeight="1"/>
    <row r="34961" s="59" customFormat="1" customHeight="1"/>
    <row r="34962" s="59" customFormat="1" customHeight="1"/>
    <row r="34963" s="59" customFormat="1" customHeight="1"/>
    <row r="34964" s="59" customFormat="1" customHeight="1"/>
    <row r="34965" s="59" customFormat="1" customHeight="1"/>
    <row r="34966" s="59" customFormat="1" customHeight="1"/>
    <row r="34967" s="59" customFormat="1" customHeight="1"/>
    <row r="34968" s="59" customFormat="1" customHeight="1"/>
    <row r="34969" s="59" customFormat="1" customHeight="1"/>
    <row r="34970" s="59" customFormat="1" customHeight="1"/>
    <row r="34971" s="59" customFormat="1" customHeight="1"/>
    <row r="34972" s="59" customFormat="1" customHeight="1"/>
    <row r="34973" s="59" customFormat="1" customHeight="1"/>
    <row r="34974" s="59" customFormat="1" customHeight="1"/>
    <row r="34975" s="59" customFormat="1" customHeight="1"/>
    <row r="34976" s="59" customFormat="1" customHeight="1"/>
    <row r="34977" s="59" customFormat="1" customHeight="1"/>
    <row r="34978" s="59" customFormat="1" customHeight="1"/>
    <row r="34979" s="59" customFormat="1" customHeight="1"/>
    <row r="34980" s="59" customFormat="1" customHeight="1"/>
    <row r="34981" s="59" customFormat="1" customHeight="1"/>
    <row r="34982" s="59" customFormat="1" customHeight="1"/>
    <row r="34983" s="59" customFormat="1" customHeight="1"/>
    <row r="34984" s="59" customFormat="1" customHeight="1"/>
    <row r="34985" s="59" customFormat="1" customHeight="1"/>
    <row r="34986" s="59" customFormat="1" customHeight="1"/>
    <row r="34987" s="59" customFormat="1" customHeight="1"/>
    <row r="34988" s="59" customFormat="1" customHeight="1"/>
    <row r="34989" s="59" customFormat="1" customHeight="1"/>
    <row r="34990" s="59" customFormat="1" customHeight="1"/>
    <row r="34991" s="59" customFormat="1" customHeight="1"/>
    <row r="34992" s="59" customFormat="1" customHeight="1"/>
    <row r="34993" s="59" customFormat="1" customHeight="1"/>
    <row r="34994" s="59" customFormat="1" customHeight="1"/>
    <row r="34995" s="59" customFormat="1" customHeight="1"/>
    <row r="34996" s="59" customFormat="1" customHeight="1"/>
    <row r="34997" s="59" customFormat="1" customHeight="1"/>
    <row r="34998" s="59" customFormat="1" customHeight="1"/>
    <row r="34999" s="59" customFormat="1" customHeight="1"/>
    <row r="35000" s="59" customFormat="1" customHeight="1"/>
    <row r="35001" s="59" customFormat="1" customHeight="1"/>
    <row r="35002" s="59" customFormat="1" customHeight="1"/>
    <row r="35003" s="59" customFormat="1" customHeight="1"/>
    <row r="35004" s="59" customFormat="1" customHeight="1"/>
    <row r="35005" s="59" customFormat="1" customHeight="1"/>
    <row r="35006" s="59" customFormat="1" customHeight="1"/>
    <row r="35007" s="59" customFormat="1" customHeight="1"/>
    <row r="35008" s="59" customFormat="1" customHeight="1"/>
    <row r="35009" s="59" customFormat="1" customHeight="1"/>
    <row r="35010" s="59" customFormat="1" customHeight="1"/>
    <row r="35011" s="59" customFormat="1" customHeight="1"/>
    <row r="35012" s="59" customFormat="1" customHeight="1"/>
    <row r="35013" s="59" customFormat="1" customHeight="1"/>
    <row r="35014" s="59" customFormat="1" customHeight="1"/>
    <row r="35015" s="59" customFormat="1" customHeight="1"/>
    <row r="35016" s="59" customFormat="1" customHeight="1"/>
    <row r="35017" s="59" customFormat="1" customHeight="1"/>
    <row r="35018" s="59" customFormat="1" customHeight="1"/>
    <row r="35019" s="59" customFormat="1" customHeight="1"/>
    <row r="35020" s="59" customFormat="1" customHeight="1"/>
    <row r="35021" s="59" customFormat="1" customHeight="1"/>
    <row r="35022" s="59" customFormat="1" customHeight="1"/>
    <row r="35023" s="59" customFormat="1" customHeight="1"/>
    <row r="35024" s="59" customFormat="1" customHeight="1"/>
    <row r="35025" s="59" customFormat="1" customHeight="1"/>
    <row r="35026" s="59" customFormat="1" customHeight="1"/>
    <row r="35027" s="59" customFormat="1" customHeight="1"/>
    <row r="35028" s="59" customFormat="1" customHeight="1"/>
    <row r="35029" s="59" customFormat="1" customHeight="1"/>
    <row r="35030" s="59" customFormat="1" customHeight="1"/>
    <row r="35031" s="59" customFormat="1" customHeight="1"/>
    <row r="35032" s="59" customFormat="1" customHeight="1"/>
    <row r="35033" s="59" customFormat="1" customHeight="1"/>
    <row r="35034" s="59" customFormat="1" customHeight="1"/>
    <row r="35035" s="59" customFormat="1" customHeight="1"/>
    <row r="35036" s="59" customFormat="1" customHeight="1"/>
    <row r="35037" s="59" customFormat="1" customHeight="1"/>
    <row r="35038" s="59" customFormat="1" customHeight="1"/>
    <row r="35039" s="59" customFormat="1" customHeight="1"/>
    <row r="35040" s="59" customFormat="1" customHeight="1"/>
    <row r="35041" s="59" customFormat="1" customHeight="1"/>
    <row r="35042" s="59" customFormat="1" customHeight="1"/>
    <row r="35043" s="59" customFormat="1" customHeight="1"/>
    <row r="35044" s="59" customFormat="1" customHeight="1"/>
    <row r="35045" s="59" customFormat="1" customHeight="1"/>
    <row r="35046" s="59" customFormat="1" customHeight="1"/>
    <row r="35047" s="59" customFormat="1" customHeight="1"/>
    <row r="35048" s="59" customFormat="1" customHeight="1"/>
    <row r="35049" s="59" customFormat="1" customHeight="1"/>
    <row r="35050" s="59" customFormat="1" customHeight="1"/>
    <row r="35051" s="59" customFormat="1" customHeight="1"/>
    <row r="35052" s="59" customFormat="1" customHeight="1"/>
    <row r="35053" s="59" customFormat="1" customHeight="1"/>
    <row r="35054" s="59" customFormat="1" customHeight="1"/>
    <row r="35055" s="59" customFormat="1" customHeight="1"/>
    <row r="35056" s="59" customFormat="1" customHeight="1"/>
    <row r="35057" s="59" customFormat="1" customHeight="1"/>
    <row r="35058" s="59" customFormat="1" customHeight="1"/>
    <row r="35059" s="59" customFormat="1" customHeight="1"/>
    <row r="35060" s="59" customFormat="1" customHeight="1"/>
    <row r="35061" s="59" customFormat="1" customHeight="1"/>
    <row r="35062" s="59" customFormat="1" customHeight="1"/>
    <row r="35063" s="59" customFormat="1" customHeight="1"/>
    <row r="35064" s="59" customFormat="1" customHeight="1"/>
    <row r="35065" s="59" customFormat="1" customHeight="1"/>
    <row r="35066" s="59" customFormat="1" customHeight="1"/>
    <row r="35067" s="59" customFormat="1" customHeight="1"/>
    <row r="35068" s="59" customFormat="1" customHeight="1"/>
    <row r="35069" s="59" customFormat="1" customHeight="1"/>
    <row r="35070" s="59" customFormat="1" customHeight="1"/>
    <row r="35071" s="59" customFormat="1" customHeight="1"/>
    <row r="35072" s="59" customFormat="1" customHeight="1"/>
    <row r="35073" s="59" customFormat="1" customHeight="1"/>
    <row r="35074" s="59" customFormat="1" customHeight="1"/>
    <row r="35075" s="59" customFormat="1" customHeight="1"/>
    <row r="35076" s="59" customFormat="1" customHeight="1"/>
    <row r="35077" s="59" customFormat="1" customHeight="1"/>
    <row r="35078" s="59" customFormat="1" customHeight="1"/>
    <row r="35079" s="59" customFormat="1" customHeight="1"/>
    <row r="35080" s="59" customFormat="1" customHeight="1"/>
    <row r="35081" s="59" customFormat="1" customHeight="1"/>
    <row r="35082" s="59" customFormat="1" customHeight="1"/>
    <row r="35083" s="59" customFormat="1" customHeight="1"/>
    <row r="35084" s="59" customFormat="1" customHeight="1"/>
    <row r="35085" s="59" customFormat="1" customHeight="1"/>
    <row r="35086" s="59" customFormat="1" customHeight="1"/>
    <row r="35087" s="59" customFormat="1" customHeight="1"/>
    <row r="35088" s="59" customFormat="1" customHeight="1"/>
    <row r="35089" s="59" customFormat="1" customHeight="1"/>
    <row r="35090" s="59" customFormat="1" customHeight="1"/>
    <row r="35091" s="59" customFormat="1" customHeight="1"/>
    <row r="35092" s="59" customFormat="1" customHeight="1"/>
    <row r="35093" s="59" customFormat="1" customHeight="1"/>
    <row r="35094" s="59" customFormat="1" customHeight="1"/>
    <row r="35095" s="59" customFormat="1" customHeight="1"/>
    <row r="35096" s="59" customFormat="1" customHeight="1"/>
    <row r="35097" s="59" customFormat="1" customHeight="1"/>
    <row r="35098" s="59" customFormat="1" customHeight="1"/>
    <row r="35099" s="59" customFormat="1" customHeight="1"/>
    <row r="35100" s="59" customFormat="1" customHeight="1"/>
    <row r="35101" s="59" customFormat="1" customHeight="1"/>
    <row r="35102" s="59" customFormat="1" customHeight="1"/>
    <row r="35103" s="59" customFormat="1" customHeight="1"/>
    <row r="35104" s="59" customFormat="1" customHeight="1"/>
    <row r="35105" s="59" customFormat="1" customHeight="1"/>
    <row r="35106" s="59" customFormat="1" customHeight="1"/>
    <row r="35107" s="59" customFormat="1" customHeight="1"/>
    <row r="35108" s="59" customFormat="1" customHeight="1"/>
    <row r="35109" s="59" customFormat="1" customHeight="1"/>
    <row r="35110" s="59" customFormat="1" customHeight="1"/>
    <row r="35111" s="59" customFormat="1" customHeight="1"/>
    <row r="35112" s="59" customFormat="1" customHeight="1"/>
    <row r="35113" s="59" customFormat="1" customHeight="1"/>
    <row r="35114" s="59" customFormat="1" customHeight="1"/>
    <row r="35115" s="59" customFormat="1" customHeight="1"/>
    <row r="35116" s="59" customFormat="1" customHeight="1"/>
    <row r="35117" s="59" customFormat="1" customHeight="1"/>
    <row r="35118" s="59" customFormat="1" customHeight="1"/>
    <row r="35119" s="59" customFormat="1" customHeight="1"/>
    <row r="35120" s="59" customFormat="1" customHeight="1"/>
    <row r="35121" s="59" customFormat="1" customHeight="1"/>
    <row r="35122" s="59" customFormat="1" customHeight="1"/>
    <row r="35123" s="59" customFormat="1" customHeight="1"/>
    <row r="35124" s="59" customFormat="1" customHeight="1"/>
    <row r="35125" s="59" customFormat="1" customHeight="1"/>
    <row r="35126" s="59" customFormat="1" customHeight="1"/>
    <row r="35127" s="59" customFormat="1" customHeight="1"/>
    <row r="35128" s="59" customFormat="1" customHeight="1"/>
    <row r="35129" s="59" customFormat="1" customHeight="1"/>
    <row r="35130" s="59" customFormat="1" customHeight="1"/>
    <row r="35131" s="59" customFormat="1" customHeight="1"/>
    <row r="35132" s="59" customFormat="1" customHeight="1"/>
    <row r="35133" s="59" customFormat="1" customHeight="1"/>
    <row r="35134" s="59" customFormat="1" customHeight="1"/>
    <row r="35135" s="59" customFormat="1" customHeight="1"/>
    <row r="35136" s="59" customFormat="1" customHeight="1"/>
    <row r="35137" s="59" customFormat="1" customHeight="1"/>
    <row r="35138" s="59" customFormat="1" customHeight="1"/>
    <row r="35139" s="59" customFormat="1" customHeight="1"/>
    <row r="35140" s="59" customFormat="1" customHeight="1"/>
    <row r="35141" s="59" customFormat="1" customHeight="1"/>
    <row r="35142" s="59" customFormat="1" customHeight="1"/>
    <row r="35143" s="59" customFormat="1" customHeight="1"/>
    <row r="35144" s="59" customFormat="1" customHeight="1"/>
    <row r="35145" s="59" customFormat="1" customHeight="1"/>
    <row r="35146" s="59" customFormat="1" customHeight="1"/>
    <row r="35147" s="59" customFormat="1" customHeight="1"/>
    <row r="35148" s="59" customFormat="1" customHeight="1"/>
    <row r="35149" s="59" customFormat="1" customHeight="1"/>
    <row r="35150" s="59" customFormat="1" customHeight="1"/>
    <row r="35151" s="59" customFormat="1" customHeight="1"/>
    <row r="35152" s="59" customFormat="1" customHeight="1"/>
    <row r="35153" s="59" customFormat="1" customHeight="1"/>
    <row r="35154" s="59" customFormat="1" customHeight="1"/>
    <row r="35155" s="59" customFormat="1" customHeight="1"/>
    <row r="35156" s="59" customFormat="1" customHeight="1"/>
    <row r="35157" s="59" customFormat="1" customHeight="1"/>
    <row r="35158" s="59" customFormat="1" customHeight="1"/>
    <row r="35159" s="59" customFormat="1" customHeight="1"/>
    <row r="35160" s="59" customFormat="1" customHeight="1"/>
    <row r="35161" s="59" customFormat="1" customHeight="1"/>
    <row r="35162" s="59" customFormat="1" customHeight="1"/>
    <row r="35163" s="59" customFormat="1" customHeight="1"/>
    <row r="35164" s="59" customFormat="1" customHeight="1"/>
    <row r="35165" s="59" customFormat="1" customHeight="1"/>
    <row r="35166" s="59" customFormat="1" customHeight="1"/>
    <row r="35167" s="59" customFormat="1" customHeight="1"/>
    <row r="35168" s="59" customFormat="1" customHeight="1"/>
    <row r="35169" s="59" customFormat="1" customHeight="1"/>
    <row r="35170" s="59" customFormat="1" customHeight="1"/>
    <row r="35171" s="59" customFormat="1" customHeight="1"/>
    <row r="35172" s="59" customFormat="1" customHeight="1"/>
    <row r="35173" s="59" customFormat="1" customHeight="1"/>
    <row r="35174" s="59" customFormat="1" customHeight="1"/>
    <row r="35175" s="59" customFormat="1" customHeight="1"/>
    <row r="35176" s="59" customFormat="1" customHeight="1"/>
    <row r="35177" s="59" customFormat="1" customHeight="1"/>
    <row r="35178" s="59" customFormat="1" customHeight="1"/>
    <row r="35179" s="59" customFormat="1" customHeight="1"/>
    <row r="35180" s="59" customFormat="1" customHeight="1"/>
    <row r="35181" s="59" customFormat="1" customHeight="1"/>
    <row r="35182" s="59" customFormat="1" customHeight="1"/>
    <row r="35183" s="59" customFormat="1" customHeight="1"/>
    <row r="35184" s="59" customFormat="1" customHeight="1"/>
    <row r="35185" s="59" customFormat="1" customHeight="1"/>
    <row r="35186" s="59" customFormat="1" customHeight="1"/>
    <row r="35187" s="59" customFormat="1" customHeight="1"/>
    <row r="35188" s="59" customFormat="1" customHeight="1"/>
    <row r="35189" s="59" customFormat="1" customHeight="1"/>
    <row r="35190" s="59" customFormat="1" customHeight="1"/>
    <row r="35191" s="59" customFormat="1" customHeight="1"/>
    <row r="35192" s="59" customFormat="1" customHeight="1"/>
    <row r="35193" s="59" customFormat="1" customHeight="1"/>
    <row r="35194" s="59" customFormat="1" customHeight="1"/>
    <row r="35195" s="59" customFormat="1" customHeight="1"/>
    <row r="35196" s="59" customFormat="1" customHeight="1"/>
    <row r="35197" s="59" customFormat="1" customHeight="1"/>
    <row r="35198" s="59" customFormat="1" customHeight="1"/>
    <row r="35199" s="59" customFormat="1" customHeight="1"/>
    <row r="35200" s="59" customFormat="1" customHeight="1"/>
    <row r="35201" s="59" customFormat="1" customHeight="1"/>
    <row r="35202" s="59" customFormat="1" customHeight="1"/>
    <row r="35203" s="59" customFormat="1" customHeight="1"/>
    <row r="35204" s="59" customFormat="1" customHeight="1"/>
    <row r="35205" s="59" customFormat="1" customHeight="1"/>
    <row r="35206" s="59" customFormat="1" customHeight="1"/>
    <row r="35207" s="59" customFormat="1" customHeight="1"/>
    <row r="35208" s="59" customFormat="1" customHeight="1"/>
    <row r="35209" s="59" customFormat="1" customHeight="1"/>
    <row r="35210" s="59" customFormat="1" customHeight="1"/>
    <row r="35211" s="59" customFormat="1" customHeight="1"/>
    <row r="35212" s="59" customFormat="1" customHeight="1"/>
    <row r="35213" s="59" customFormat="1" customHeight="1"/>
    <row r="35214" s="59" customFormat="1" customHeight="1"/>
    <row r="35215" s="59" customFormat="1" customHeight="1"/>
    <row r="35216" s="59" customFormat="1" customHeight="1"/>
    <row r="35217" s="59" customFormat="1" customHeight="1"/>
    <row r="35218" s="59" customFormat="1" customHeight="1"/>
    <row r="35219" s="59" customFormat="1" customHeight="1"/>
    <row r="35220" s="59" customFormat="1" customHeight="1"/>
    <row r="35221" s="59" customFormat="1" customHeight="1"/>
    <row r="35222" s="59" customFormat="1" customHeight="1"/>
    <row r="35223" s="59" customFormat="1" customHeight="1"/>
    <row r="35224" s="59" customFormat="1" customHeight="1"/>
    <row r="35225" s="59" customFormat="1" customHeight="1"/>
    <row r="35226" s="59" customFormat="1" customHeight="1"/>
    <row r="35227" s="59" customFormat="1" customHeight="1"/>
    <row r="35228" s="59" customFormat="1" customHeight="1"/>
    <row r="35229" s="59" customFormat="1" customHeight="1"/>
    <row r="35230" s="59" customFormat="1" customHeight="1"/>
    <row r="35231" s="59" customFormat="1" customHeight="1"/>
    <row r="35232" s="59" customFormat="1" customHeight="1"/>
    <row r="35233" s="59" customFormat="1" customHeight="1"/>
    <row r="35234" s="59" customFormat="1" customHeight="1"/>
    <row r="35235" s="59" customFormat="1" customHeight="1"/>
    <row r="35236" s="59" customFormat="1" customHeight="1"/>
    <row r="35237" s="59" customFormat="1" customHeight="1"/>
    <row r="35238" s="59" customFormat="1" customHeight="1"/>
    <row r="35239" s="59" customFormat="1" customHeight="1"/>
    <row r="35240" s="59" customFormat="1" customHeight="1"/>
    <row r="35241" s="59" customFormat="1" customHeight="1"/>
    <row r="35242" s="59" customFormat="1" customHeight="1"/>
    <row r="35243" s="59" customFormat="1" customHeight="1"/>
    <row r="35244" s="59" customFormat="1" customHeight="1"/>
    <row r="35245" s="59" customFormat="1" customHeight="1"/>
    <row r="35246" s="59" customFormat="1" customHeight="1"/>
    <row r="35247" s="59" customFormat="1" customHeight="1"/>
    <row r="35248" s="59" customFormat="1" customHeight="1"/>
    <row r="35249" s="59" customFormat="1" customHeight="1"/>
    <row r="35250" s="59" customFormat="1" customHeight="1"/>
    <row r="35251" s="59" customFormat="1" customHeight="1"/>
    <row r="35252" s="59" customFormat="1" customHeight="1"/>
    <row r="35253" s="59" customFormat="1" customHeight="1"/>
    <row r="35254" s="59" customFormat="1" customHeight="1"/>
    <row r="35255" s="59" customFormat="1" customHeight="1"/>
    <row r="35256" s="59" customFormat="1" customHeight="1"/>
    <row r="35257" s="59" customFormat="1" customHeight="1"/>
    <row r="35258" s="59" customFormat="1" customHeight="1"/>
    <row r="35259" s="59" customFormat="1" customHeight="1"/>
    <row r="35260" s="59" customFormat="1" customHeight="1"/>
    <row r="35261" s="59" customFormat="1" customHeight="1"/>
    <row r="35262" s="59" customFormat="1" customHeight="1"/>
    <row r="35263" s="59" customFormat="1" customHeight="1"/>
    <row r="35264" s="59" customFormat="1" customHeight="1"/>
    <row r="35265" s="59" customFormat="1" customHeight="1"/>
    <row r="35266" s="59" customFormat="1" customHeight="1"/>
    <row r="35267" s="59" customFormat="1" customHeight="1"/>
    <row r="35268" s="59" customFormat="1" customHeight="1"/>
    <row r="35269" s="59" customFormat="1" customHeight="1"/>
    <row r="35270" s="59" customFormat="1" customHeight="1"/>
    <row r="35271" s="59" customFormat="1" customHeight="1"/>
    <row r="35272" s="59" customFormat="1" customHeight="1"/>
    <row r="35273" s="59" customFormat="1" customHeight="1"/>
    <row r="35274" s="59" customFormat="1" customHeight="1"/>
    <row r="35275" s="59" customFormat="1" customHeight="1"/>
    <row r="35276" s="59" customFormat="1" customHeight="1"/>
    <row r="35277" s="59" customFormat="1" customHeight="1"/>
    <row r="35278" s="59" customFormat="1" customHeight="1"/>
    <row r="35279" s="59" customFormat="1" customHeight="1"/>
    <row r="35280" s="59" customFormat="1" customHeight="1"/>
    <row r="35281" s="59" customFormat="1" customHeight="1"/>
    <row r="35282" s="59" customFormat="1" customHeight="1"/>
    <row r="35283" s="59" customFormat="1" customHeight="1"/>
    <row r="35284" s="59" customFormat="1" customHeight="1"/>
    <row r="35285" s="59" customFormat="1" customHeight="1"/>
    <row r="35286" s="59" customFormat="1" customHeight="1"/>
    <row r="35287" s="59" customFormat="1" customHeight="1"/>
    <row r="35288" s="59" customFormat="1" customHeight="1"/>
    <row r="35289" s="59" customFormat="1" customHeight="1"/>
    <row r="35290" s="59" customFormat="1" customHeight="1"/>
    <row r="35291" s="59" customFormat="1" customHeight="1"/>
    <row r="35292" s="59" customFormat="1" customHeight="1"/>
    <row r="35293" s="59" customFormat="1" customHeight="1"/>
    <row r="35294" s="59" customFormat="1" customHeight="1"/>
    <row r="35295" s="59" customFormat="1" customHeight="1"/>
    <row r="35296" s="59" customFormat="1" customHeight="1"/>
    <row r="35297" s="59" customFormat="1" customHeight="1"/>
    <row r="35298" s="59" customFormat="1" customHeight="1"/>
    <row r="35299" s="59" customFormat="1" customHeight="1"/>
    <row r="35300" s="59" customFormat="1" customHeight="1"/>
    <row r="35301" s="59" customFormat="1" customHeight="1"/>
    <row r="35302" s="59" customFormat="1" customHeight="1"/>
    <row r="35303" s="59" customFormat="1" customHeight="1"/>
    <row r="35304" s="59" customFormat="1" customHeight="1"/>
    <row r="35305" s="59" customFormat="1" customHeight="1"/>
    <row r="35306" s="59" customFormat="1" customHeight="1"/>
    <row r="35307" s="59" customFormat="1" customHeight="1"/>
    <row r="35308" s="59" customFormat="1" customHeight="1"/>
    <row r="35309" s="59" customFormat="1" customHeight="1"/>
    <row r="35310" s="59" customFormat="1" customHeight="1"/>
    <row r="35311" s="59" customFormat="1" customHeight="1"/>
    <row r="35312" s="59" customFormat="1" customHeight="1"/>
    <row r="35313" s="59" customFormat="1" customHeight="1"/>
    <row r="35314" s="59" customFormat="1" customHeight="1"/>
    <row r="35315" s="59" customFormat="1" customHeight="1"/>
    <row r="35316" s="59" customFormat="1" customHeight="1"/>
    <row r="35317" s="59" customFormat="1" customHeight="1"/>
    <row r="35318" s="59" customFormat="1" customHeight="1"/>
    <row r="35319" s="59" customFormat="1" customHeight="1"/>
    <row r="35320" s="59" customFormat="1" customHeight="1"/>
    <row r="35321" s="59" customFormat="1" customHeight="1"/>
    <row r="35322" s="59" customFormat="1" customHeight="1"/>
    <row r="35323" s="59" customFormat="1" customHeight="1"/>
    <row r="35324" s="59" customFormat="1" customHeight="1"/>
    <row r="35325" s="59" customFormat="1" customHeight="1"/>
    <row r="35326" s="59" customFormat="1" customHeight="1"/>
    <row r="35327" s="59" customFormat="1" customHeight="1"/>
    <row r="35328" s="59" customFormat="1" customHeight="1"/>
    <row r="35329" s="59" customFormat="1" customHeight="1"/>
    <row r="35330" s="59" customFormat="1" customHeight="1"/>
    <row r="35331" s="59" customFormat="1" customHeight="1"/>
    <row r="35332" s="59" customFormat="1" customHeight="1"/>
    <row r="35333" s="59" customFormat="1" customHeight="1"/>
    <row r="35334" s="59" customFormat="1" customHeight="1"/>
    <row r="35335" s="59" customFormat="1" customHeight="1"/>
    <row r="35336" s="59" customFormat="1" customHeight="1"/>
    <row r="35337" s="59" customFormat="1" customHeight="1"/>
    <row r="35338" s="59" customFormat="1" customHeight="1"/>
    <row r="35339" s="59" customFormat="1" customHeight="1"/>
    <row r="35340" s="59" customFormat="1" customHeight="1"/>
    <row r="35341" s="59" customFormat="1" customHeight="1"/>
    <row r="35342" s="59" customFormat="1" customHeight="1"/>
    <row r="35343" s="59" customFormat="1" customHeight="1"/>
    <row r="35344" s="59" customFormat="1" customHeight="1"/>
    <row r="35345" s="59" customFormat="1" customHeight="1"/>
    <row r="35346" s="59" customFormat="1" customHeight="1"/>
    <row r="35347" s="59" customFormat="1" customHeight="1"/>
    <row r="35348" s="59" customFormat="1" customHeight="1"/>
    <row r="35349" s="59" customFormat="1" customHeight="1"/>
    <row r="35350" s="59" customFormat="1" customHeight="1"/>
    <row r="35351" s="59" customFormat="1" customHeight="1"/>
    <row r="35352" s="59" customFormat="1" customHeight="1"/>
    <row r="35353" s="59" customFormat="1" customHeight="1"/>
    <row r="35354" s="59" customFormat="1" customHeight="1"/>
    <row r="35355" s="59" customFormat="1" customHeight="1"/>
    <row r="35356" s="59" customFormat="1" customHeight="1"/>
    <row r="35357" s="59" customFormat="1" customHeight="1"/>
    <row r="35358" s="59" customFormat="1" customHeight="1"/>
    <row r="35359" s="59" customFormat="1" customHeight="1"/>
    <row r="35360" s="59" customFormat="1" customHeight="1"/>
    <row r="35361" s="59" customFormat="1" customHeight="1"/>
    <row r="35362" s="59" customFormat="1" customHeight="1"/>
    <row r="35363" s="59" customFormat="1" customHeight="1"/>
    <row r="35364" s="59" customFormat="1" customHeight="1"/>
    <row r="35365" s="59" customFormat="1" customHeight="1"/>
    <row r="35366" s="59" customFormat="1" customHeight="1"/>
    <row r="35367" s="59" customFormat="1" customHeight="1"/>
    <row r="35368" s="59" customFormat="1" customHeight="1"/>
    <row r="35369" s="59" customFormat="1" customHeight="1"/>
    <row r="35370" s="59" customFormat="1" customHeight="1"/>
    <row r="35371" s="59" customFormat="1" customHeight="1"/>
    <row r="35372" s="59" customFormat="1" customHeight="1"/>
    <row r="35373" s="59" customFormat="1" customHeight="1"/>
    <row r="35374" s="59" customFormat="1" customHeight="1"/>
    <row r="35375" s="59" customFormat="1" customHeight="1"/>
    <row r="35376" s="59" customFormat="1" customHeight="1"/>
    <row r="35377" s="59" customFormat="1" customHeight="1"/>
    <row r="35378" s="59" customFormat="1" customHeight="1"/>
    <row r="35379" s="59" customFormat="1" customHeight="1"/>
    <row r="35380" s="59" customFormat="1" customHeight="1"/>
    <row r="35381" s="59" customFormat="1" customHeight="1"/>
    <row r="35382" s="59" customFormat="1" customHeight="1"/>
    <row r="35383" s="59" customFormat="1" customHeight="1"/>
    <row r="35384" s="59" customFormat="1" customHeight="1"/>
    <row r="35385" s="59" customFormat="1" customHeight="1"/>
    <row r="35386" s="59" customFormat="1" customHeight="1"/>
    <row r="35387" s="59" customFormat="1" customHeight="1"/>
    <row r="35388" s="59" customFormat="1" customHeight="1"/>
    <row r="35389" s="59" customFormat="1" customHeight="1"/>
    <row r="35390" s="59" customFormat="1" customHeight="1"/>
    <row r="35391" s="59" customFormat="1" customHeight="1"/>
    <row r="35392" s="59" customFormat="1" customHeight="1"/>
    <row r="35393" s="59" customFormat="1" customHeight="1"/>
    <row r="35394" s="59" customFormat="1" customHeight="1"/>
    <row r="35395" s="59" customFormat="1" customHeight="1"/>
    <row r="35396" s="59" customFormat="1" customHeight="1"/>
    <row r="35397" s="59" customFormat="1" customHeight="1"/>
    <row r="35398" s="59" customFormat="1" customHeight="1"/>
    <row r="35399" s="59" customFormat="1" customHeight="1"/>
    <row r="35400" s="59" customFormat="1" customHeight="1"/>
    <row r="35401" s="59" customFormat="1" customHeight="1"/>
    <row r="35402" s="59" customFormat="1" customHeight="1"/>
    <row r="35403" s="59" customFormat="1" customHeight="1"/>
    <row r="35404" s="59" customFormat="1" customHeight="1"/>
    <row r="35405" s="59" customFormat="1" customHeight="1"/>
    <row r="35406" s="59" customFormat="1" customHeight="1"/>
    <row r="35407" s="59" customFormat="1" customHeight="1"/>
    <row r="35408" s="59" customFormat="1" customHeight="1"/>
    <row r="35409" s="59" customFormat="1" customHeight="1"/>
    <row r="35410" s="59" customFormat="1" customHeight="1"/>
    <row r="35411" s="59" customFormat="1" customHeight="1"/>
    <row r="35412" s="59" customFormat="1" customHeight="1"/>
    <row r="35413" s="59" customFormat="1" customHeight="1"/>
    <row r="35414" s="59" customFormat="1" customHeight="1"/>
    <row r="35415" s="59" customFormat="1" customHeight="1"/>
    <row r="35416" s="59" customFormat="1" customHeight="1"/>
    <row r="35417" s="59" customFormat="1" customHeight="1"/>
    <row r="35418" s="59" customFormat="1" customHeight="1"/>
    <row r="35419" s="59" customFormat="1" customHeight="1"/>
    <row r="35420" s="59" customFormat="1" customHeight="1"/>
    <row r="35421" s="59" customFormat="1" customHeight="1"/>
    <row r="35422" s="59" customFormat="1" customHeight="1"/>
    <row r="35423" s="59" customFormat="1" customHeight="1"/>
    <row r="35424" s="59" customFormat="1" customHeight="1"/>
    <row r="35425" s="59" customFormat="1" customHeight="1"/>
    <row r="35426" s="59" customFormat="1" customHeight="1"/>
    <row r="35427" s="59" customFormat="1" customHeight="1"/>
    <row r="35428" s="59" customFormat="1" customHeight="1"/>
    <row r="35429" s="59" customFormat="1" customHeight="1"/>
    <row r="35430" s="59" customFormat="1" customHeight="1"/>
    <row r="35431" s="59" customFormat="1" customHeight="1"/>
    <row r="35432" s="59" customFormat="1" customHeight="1"/>
    <row r="35433" s="59" customFormat="1" customHeight="1"/>
    <row r="35434" s="59" customFormat="1" customHeight="1"/>
    <row r="35435" s="59" customFormat="1" customHeight="1"/>
    <row r="35436" s="59" customFormat="1" customHeight="1"/>
    <row r="35437" s="59" customFormat="1" customHeight="1"/>
    <row r="35438" s="59" customFormat="1" customHeight="1"/>
    <row r="35439" s="59" customFormat="1" customHeight="1"/>
    <row r="35440" s="59" customFormat="1" customHeight="1"/>
    <row r="35441" s="59" customFormat="1" customHeight="1"/>
    <row r="35442" s="59" customFormat="1" customHeight="1"/>
    <row r="35443" s="59" customFormat="1" customHeight="1"/>
    <row r="35444" s="59" customFormat="1" customHeight="1"/>
    <row r="35445" s="59" customFormat="1" customHeight="1"/>
    <row r="35446" s="59" customFormat="1" customHeight="1"/>
    <row r="35447" s="59" customFormat="1" customHeight="1"/>
    <row r="35448" s="59" customFormat="1" customHeight="1"/>
    <row r="35449" s="59" customFormat="1" customHeight="1"/>
    <row r="35450" s="59" customFormat="1" customHeight="1"/>
    <row r="35451" s="59" customFormat="1" customHeight="1"/>
    <row r="35452" s="59" customFormat="1" customHeight="1"/>
    <row r="35453" s="59" customFormat="1" customHeight="1"/>
    <row r="35454" s="59" customFormat="1" customHeight="1"/>
    <row r="35455" s="59" customFormat="1" customHeight="1"/>
    <row r="35456" s="59" customFormat="1" customHeight="1"/>
    <row r="35457" s="59" customFormat="1" customHeight="1"/>
    <row r="35458" s="59" customFormat="1" customHeight="1"/>
    <row r="35459" s="59" customFormat="1" customHeight="1"/>
    <row r="35460" s="59" customFormat="1" customHeight="1"/>
    <row r="35461" s="59" customFormat="1" customHeight="1"/>
    <row r="35462" s="59" customFormat="1" customHeight="1"/>
    <row r="35463" s="59" customFormat="1" customHeight="1"/>
    <row r="35464" s="59" customFormat="1" customHeight="1"/>
    <row r="35465" s="59" customFormat="1" customHeight="1"/>
    <row r="35466" s="59" customFormat="1" customHeight="1"/>
    <row r="35467" s="59" customFormat="1" customHeight="1"/>
    <row r="35468" s="59" customFormat="1" customHeight="1"/>
    <row r="35469" s="59" customFormat="1" customHeight="1"/>
    <row r="35470" s="59" customFormat="1" customHeight="1"/>
    <row r="35471" s="59" customFormat="1" customHeight="1"/>
    <row r="35472" s="59" customFormat="1" customHeight="1"/>
    <row r="35473" s="59" customFormat="1" customHeight="1"/>
    <row r="35474" s="59" customFormat="1" customHeight="1"/>
    <row r="35475" s="59" customFormat="1" customHeight="1"/>
    <row r="35476" s="59" customFormat="1" customHeight="1"/>
    <row r="35477" s="59" customFormat="1" customHeight="1"/>
    <row r="35478" s="59" customFormat="1" customHeight="1"/>
    <row r="35479" s="59" customFormat="1" customHeight="1"/>
    <row r="35480" s="59" customFormat="1" customHeight="1"/>
    <row r="35481" s="59" customFormat="1" customHeight="1"/>
    <row r="35482" s="59" customFormat="1" customHeight="1"/>
    <row r="35483" s="59" customFormat="1" customHeight="1"/>
    <row r="35484" s="59" customFormat="1" customHeight="1"/>
    <row r="35485" s="59" customFormat="1" customHeight="1"/>
    <row r="35486" s="59" customFormat="1" customHeight="1"/>
    <row r="35487" s="59" customFormat="1" customHeight="1"/>
    <row r="35488" s="59" customFormat="1" customHeight="1"/>
    <row r="35489" s="59" customFormat="1" customHeight="1"/>
    <row r="35490" s="59" customFormat="1" customHeight="1"/>
    <row r="35491" s="59" customFormat="1" customHeight="1"/>
    <row r="35492" s="59" customFormat="1" customHeight="1"/>
    <row r="35493" s="59" customFormat="1" customHeight="1"/>
    <row r="35494" s="59" customFormat="1" customHeight="1"/>
    <row r="35495" s="59" customFormat="1" customHeight="1"/>
    <row r="35496" s="59" customFormat="1" customHeight="1"/>
    <row r="35497" s="59" customFormat="1" customHeight="1"/>
    <row r="35498" s="59" customFormat="1" customHeight="1"/>
    <row r="35499" s="59" customFormat="1" customHeight="1"/>
    <row r="35500" s="59" customFormat="1" customHeight="1"/>
    <row r="35501" s="59" customFormat="1" customHeight="1"/>
    <row r="35502" s="59" customFormat="1" customHeight="1"/>
    <row r="35503" s="59" customFormat="1" customHeight="1"/>
    <row r="35504" s="59" customFormat="1" customHeight="1"/>
    <row r="35505" s="59" customFormat="1" customHeight="1"/>
    <row r="35506" s="59" customFormat="1" customHeight="1"/>
    <row r="35507" s="59" customFormat="1" customHeight="1"/>
    <row r="35508" s="59" customFormat="1" customHeight="1"/>
    <row r="35509" s="59" customFormat="1" customHeight="1"/>
    <row r="35510" s="59" customFormat="1" customHeight="1"/>
    <row r="35511" s="59" customFormat="1" customHeight="1"/>
    <row r="35512" s="59" customFormat="1" customHeight="1"/>
    <row r="35513" s="59" customFormat="1" customHeight="1"/>
    <row r="35514" s="59" customFormat="1" customHeight="1"/>
    <row r="35515" s="59" customFormat="1" customHeight="1"/>
    <row r="35516" s="59" customFormat="1" customHeight="1"/>
    <row r="35517" s="59" customFormat="1" customHeight="1"/>
    <row r="35518" s="59" customFormat="1" customHeight="1"/>
    <row r="35519" s="59" customFormat="1" customHeight="1"/>
    <row r="35520" s="59" customFormat="1" customHeight="1"/>
    <row r="35521" s="59" customFormat="1" customHeight="1"/>
    <row r="35522" s="59" customFormat="1" customHeight="1"/>
    <row r="35523" s="59" customFormat="1" customHeight="1"/>
    <row r="35524" s="59" customFormat="1" customHeight="1"/>
    <row r="35525" s="59" customFormat="1" customHeight="1"/>
    <row r="35526" s="59" customFormat="1" customHeight="1"/>
    <row r="35527" s="59" customFormat="1" customHeight="1"/>
    <row r="35528" s="59" customFormat="1" customHeight="1"/>
    <row r="35529" s="59" customFormat="1" customHeight="1"/>
    <row r="35530" s="59" customFormat="1" customHeight="1"/>
    <row r="35531" s="59" customFormat="1" customHeight="1"/>
    <row r="35532" s="59" customFormat="1" customHeight="1"/>
    <row r="35533" s="59" customFormat="1" customHeight="1"/>
    <row r="35534" s="59" customFormat="1" customHeight="1"/>
    <row r="35535" s="59" customFormat="1" customHeight="1"/>
    <row r="35536" s="59" customFormat="1" customHeight="1"/>
    <row r="35537" s="59" customFormat="1" customHeight="1"/>
    <row r="35538" s="59" customFormat="1" customHeight="1"/>
    <row r="35539" s="59" customFormat="1" customHeight="1"/>
    <row r="35540" s="59" customFormat="1" customHeight="1"/>
    <row r="35541" s="59" customFormat="1" customHeight="1"/>
    <row r="35542" s="59" customFormat="1" customHeight="1"/>
    <row r="35543" s="59" customFormat="1" customHeight="1"/>
    <row r="35544" s="59" customFormat="1" customHeight="1"/>
    <row r="35545" s="59" customFormat="1" customHeight="1"/>
    <row r="35546" s="59" customFormat="1" customHeight="1"/>
    <row r="35547" s="59" customFormat="1" customHeight="1"/>
    <row r="35548" s="59" customFormat="1" customHeight="1"/>
    <row r="35549" s="59" customFormat="1" customHeight="1"/>
    <row r="35550" s="59" customFormat="1" customHeight="1"/>
    <row r="35551" s="59" customFormat="1" customHeight="1"/>
    <row r="35552" s="59" customFormat="1" customHeight="1"/>
    <row r="35553" s="59" customFormat="1" customHeight="1"/>
    <row r="35554" s="59" customFormat="1" customHeight="1"/>
    <row r="35555" s="59" customFormat="1" customHeight="1"/>
    <row r="35556" s="59" customFormat="1" customHeight="1"/>
    <row r="35557" s="59" customFormat="1" customHeight="1"/>
    <row r="35558" s="59" customFormat="1" customHeight="1"/>
    <row r="35559" s="59" customFormat="1" customHeight="1"/>
    <row r="35560" s="59" customFormat="1" customHeight="1"/>
    <row r="35561" s="59" customFormat="1" customHeight="1"/>
    <row r="35562" s="59" customFormat="1" customHeight="1"/>
    <row r="35563" s="59" customFormat="1" customHeight="1"/>
    <row r="35564" s="59" customFormat="1" customHeight="1"/>
    <row r="35565" s="59" customFormat="1" customHeight="1"/>
    <row r="35566" s="59" customFormat="1" customHeight="1"/>
    <row r="35567" s="59" customFormat="1" customHeight="1"/>
    <row r="35568" s="59" customFormat="1" customHeight="1"/>
    <row r="35569" s="59" customFormat="1" customHeight="1"/>
    <row r="35570" s="59" customFormat="1" customHeight="1"/>
    <row r="35571" s="59" customFormat="1" customHeight="1"/>
    <row r="35572" s="59" customFormat="1" customHeight="1"/>
    <row r="35573" s="59" customFormat="1" customHeight="1"/>
    <row r="35574" s="59" customFormat="1" customHeight="1"/>
    <row r="35575" s="59" customFormat="1" customHeight="1"/>
    <row r="35576" s="59" customFormat="1" customHeight="1"/>
    <row r="35577" s="59" customFormat="1" customHeight="1"/>
    <row r="35578" s="59" customFormat="1" customHeight="1"/>
    <row r="35579" s="59" customFormat="1" customHeight="1"/>
    <row r="35580" s="59" customFormat="1" customHeight="1"/>
    <row r="35581" s="59" customFormat="1" customHeight="1"/>
    <row r="35582" s="59" customFormat="1" customHeight="1"/>
    <row r="35583" s="59" customFormat="1" customHeight="1"/>
    <row r="35584" s="59" customFormat="1" customHeight="1"/>
    <row r="35585" s="59" customFormat="1" customHeight="1"/>
    <row r="35586" s="59" customFormat="1" customHeight="1"/>
    <row r="35587" s="59" customFormat="1" customHeight="1"/>
    <row r="35588" s="59" customFormat="1" customHeight="1"/>
    <row r="35589" s="59" customFormat="1" customHeight="1"/>
    <row r="35590" s="59" customFormat="1" customHeight="1"/>
    <row r="35591" s="59" customFormat="1" customHeight="1"/>
    <row r="35592" s="59" customFormat="1" customHeight="1"/>
    <row r="35593" s="59" customFormat="1" customHeight="1"/>
    <row r="35594" s="59" customFormat="1" customHeight="1"/>
    <row r="35595" s="59" customFormat="1" customHeight="1"/>
    <row r="35596" s="59" customFormat="1" customHeight="1"/>
    <row r="35597" s="59" customFormat="1" customHeight="1"/>
    <row r="35598" s="59" customFormat="1" customHeight="1"/>
    <row r="35599" s="59" customFormat="1" customHeight="1"/>
    <row r="35600" s="59" customFormat="1" customHeight="1"/>
    <row r="35601" s="59" customFormat="1" customHeight="1"/>
    <row r="35602" s="59" customFormat="1" customHeight="1"/>
    <row r="35603" s="59" customFormat="1" customHeight="1"/>
    <row r="35604" s="59" customFormat="1" customHeight="1"/>
    <row r="35605" s="59" customFormat="1" customHeight="1"/>
    <row r="35606" s="59" customFormat="1" customHeight="1"/>
    <row r="35607" s="59" customFormat="1" customHeight="1"/>
    <row r="35608" s="59" customFormat="1" customHeight="1"/>
    <row r="35609" s="59" customFormat="1" customHeight="1"/>
    <row r="35610" s="59" customFormat="1" customHeight="1"/>
    <row r="35611" s="59" customFormat="1" customHeight="1"/>
    <row r="35612" s="59" customFormat="1" customHeight="1"/>
    <row r="35613" s="59" customFormat="1" customHeight="1"/>
    <row r="35614" s="59" customFormat="1" customHeight="1"/>
    <row r="35615" s="59" customFormat="1" customHeight="1"/>
    <row r="35616" s="59" customFormat="1" customHeight="1"/>
    <row r="35617" s="59" customFormat="1" customHeight="1"/>
    <row r="35618" s="59" customFormat="1" customHeight="1"/>
    <row r="35619" s="59" customFormat="1" customHeight="1"/>
    <row r="35620" s="59" customFormat="1" customHeight="1"/>
    <row r="35621" s="59" customFormat="1" customHeight="1"/>
    <row r="35622" s="59" customFormat="1" customHeight="1"/>
    <row r="35623" s="59" customFormat="1" customHeight="1"/>
    <row r="35624" s="59" customFormat="1" customHeight="1"/>
    <row r="35625" s="59" customFormat="1" customHeight="1"/>
    <row r="35626" s="59" customFormat="1" customHeight="1"/>
    <row r="35627" s="59" customFormat="1" customHeight="1"/>
    <row r="35628" s="59" customFormat="1" customHeight="1"/>
    <row r="35629" s="59" customFormat="1" customHeight="1"/>
    <row r="35630" s="59" customFormat="1" customHeight="1"/>
    <row r="35631" s="59" customFormat="1" customHeight="1"/>
    <row r="35632" s="59" customFormat="1" customHeight="1"/>
    <row r="35633" s="59" customFormat="1" customHeight="1"/>
    <row r="35634" s="59" customFormat="1" customHeight="1"/>
    <row r="35635" s="59" customFormat="1" customHeight="1"/>
    <row r="35636" s="59" customFormat="1" customHeight="1"/>
    <row r="35637" s="59" customFormat="1" customHeight="1"/>
    <row r="35638" s="59" customFormat="1" customHeight="1"/>
    <row r="35639" s="59" customFormat="1" customHeight="1"/>
    <row r="35640" s="59" customFormat="1" customHeight="1"/>
    <row r="35641" s="59" customFormat="1" customHeight="1"/>
    <row r="35642" s="59" customFormat="1" customHeight="1"/>
    <row r="35643" s="59" customFormat="1" customHeight="1"/>
    <row r="35644" s="59" customFormat="1" customHeight="1"/>
    <row r="35645" s="59" customFormat="1" customHeight="1"/>
    <row r="35646" s="59" customFormat="1" customHeight="1"/>
    <row r="35647" s="59" customFormat="1" customHeight="1"/>
    <row r="35648" s="59" customFormat="1" customHeight="1"/>
    <row r="35649" s="59" customFormat="1" customHeight="1"/>
    <row r="35650" s="59" customFormat="1" customHeight="1"/>
    <row r="35651" s="59" customFormat="1" customHeight="1"/>
    <row r="35652" s="59" customFormat="1" customHeight="1"/>
    <row r="35653" s="59" customFormat="1" customHeight="1"/>
    <row r="35654" s="59" customFormat="1" customHeight="1"/>
    <row r="35655" s="59" customFormat="1" customHeight="1"/>
    <row r="35656" s="59" customFormat="1" customHeight="1"/>
    <row r="35657" s="59" customFormat="1" customHeight="1"/>
    <row r="35658" s="59" customFormat="1" customHeight="1"/>
    <row r="35659" s="59" customFormat="1" customHeight="1"/>
    <row r="35660" s="59" customFormat="1" customHeight="1"/>
    <row r="35661" s="59" customFormat="1" customHeight="1"/>
    <row r="35662" s="59" customFormat="1" customHeight="1"/>
    <row r="35663" s="59" customFormat="1" customHeight="1"/>
    <row r="35664" s="59" customFormat="1" customHeight="1"/>
    <row r="35665" s="59" customFormat="1" customHeight="1"/>
    <row r="35666" s="59" customFormat="1" customHeight="1"/>
    <row r="35667" s="59" customFormat="1" customHeight="1"/>
    <row r="35668" s="59" customFormat="1" customHeight="1"/>
    <row r="35669" s="59" customFormat="1" customHeight="1"/>
    <row r="35670" s="59" customFormat="1" customHeight="1"/>
    <row r="35671" s="59" customFormat="1" customHeight="1"/>
    <row r="35672" s="59" customFormat="1" customHeight="1"/>
    <row r="35673" s="59" customFormat="1" customHeight="1"/>
    <row r="35674" s="59" customFormat="1" customHeight="1"/>
    <row r="35675" s="59" customFormat="1" customHeight="1"/>
    <row r="35676" s="59" customFormat="1" customHeight="1"/>
    <row r="35677" s="59" customFormat="1" customHeight="1"/>
    <row r="35678" s="59" customFormat="1" customHeight="1"/>
    <row r="35679" s="59" customFormat="1" customHeight="1"/>
    <row r="35680" s="59" customFormat="1" customHeight="1"/>
    <row r="35681" s="59" customFormat="1" customHeight="1"/>
    <row r="35682" s="59" customFormat="1" customHeight="1"/>
    <row r="35683" s="59" customFormat="1" customHeight="1"/>
    <row r="35684" s="59" customFormat="1" customHeight="1"/>
    <row r="35685" s="59" customFormat="1" customHeight="1"/>
    <row r="35686" s="59" customFormat="1" customHeight="1"/>
    <row r="35687" s="59" customFormat="1" customHeight="1"/>
    <row r="35688" s="59" customFormat="1" customHeight="1"/>
    <row r="35689" s="59" customFormat="1" customHeight="1"/>
    <row r="35690" s="59" customFormat="1" customHeight="1"/>
    <row r="35691" s="59" customFormat="1" customHeight="1"/>
    <row r="35692" s="59" customFormat="1" customHeight="1"/>
    <row r="35693" s="59" customFormat="1" customHeight="1"/>
    <row r="35694" s="59" customFormat="1" customHeight="1"/>
    <row r="35695" s="59" customFormat="1" customHeight="1"/>
    <row r="35696" s="59" customFormat="1" customHeight="1"/>
    <row r="35697" s="59" customFormat="1" customHeight="1"/>
    <row r="35698" s="59" customFormat="1" customHeight="1"/>
    <row r="35699" s="59" customFormat="1" customHeight="1"/>
    <row r="35700" s="59" customFormat="1" customHeight="1"/>
    <row r="35701" s="59" customFormat="1" customHeight="1"/>
    <row r="35702" s="59" customFormat="1" customHeight="1"/>
    <row r="35703" s="59" customFormat="1" customHeight="1"/>
    <row r="35704" s="59" customFormat="1" customHeight="1"/>
    <row r="35705" s="59" customFormat="1" customHeight="1"/>
    <row r="35706" s="59" customFormat="1" customHeight="1"/>
    <row r="35707" s="59" customFormat="1" customHeight="1"/>
    <row r="35708" s="59" customFormat="1" customHeight="1"/>
    <row r="35709" s="59" customFormat="1" customHeight="1"/>
    <row r="35710" s="59" customFormat="1" customHeight="1"/>
    <row r="35711" s="59" customFormat="1" customHeight="1"/>
    <row r="35712" s="59" customFormat="1" customHeight="1"/>
    <row r="35713" s="59" customFormat="1" customHeight="1"/>
    <row r="35714" s="59" customFormat="1" customHeight="1"/>
    <row r="35715" s="59" customFormat="1" customHeight="1"/>
    <row r="35716" s="59" customFormat="1" customHeight="1"/>
    <row r="35717" s="59" customFormat="1" customHeight="1"/>
    <row r="35718" s="59" customFormat="1" customHeight="1"/>
    <row r="35719" s="59" customFormat="1" customHeight="1"/>
    <row r="35720" s="59" customFormat="1" customHeight="1"/>
    <row r="35721" s="59" customFormat="1" customHeight="1"/>
    <row r="35722" s="59" customFormat="1" customHeight="1"/>
    <row r="35723" s="59" customFormat="1" customHeight="1"/>
    <row r="35724" s="59" customFormat="1" customHeight="1"/>
    <row r="35725" s="59" customFormat="1" customHeight="1"/>
    <row r="35726" s="59" customFormat="1" customHeight="1"/>
    <row r="35727" s="59" customFormat="1" customHeight="1"/>
    <row r="35728" s="59" customFormat="1" customHeight="1"/>
    <row r="35729" s="59" customFormat="1" customHeight="1"/>
    <row r="35730" s="59" customFormat="1" customHeight="1"/>
    <row r="35731" s="59" customFormat="1" customHeight="1"/>
    <row r="35732" s="59" customFormat="1" customHeight="1"/>
    <row r="35733" s="59" customFormat="1" customHeight="1"/>
    <row r="35734" s="59" customFormat="1" customHeight="1"/>
    <row r="35735" s="59" customFormat="1" customHeight="1"/>
    <row r="35736" s="59" customFormat="1" customHeight="1"/>
    <row r="35737" s="59" customFormat="1" customHeight="1"/>
    <row r="35738" s="59" customFormat="1" customHeight="1"/>
    <row r="35739" s="59" customFormat="1" customHeight="1"/>
    <row r="35740" s="59" customFormat="1" customHeight="1"/>
    <row r="35741" s="59" customFormat="1" customHeight="1"/>
    <row r="35742" s="59" customFormat="1" customHeight="1"/>
    <row r="35743" s="59" customFormat="1" customHeight="1"/>
    <row r="35744" s="59" customFormat="1" customHeight="1"/>
    <row r="35745" s="59" customFormat="1" customHeight="1"/>
    <row r="35746" s="59" customFormat="1" customHeight="1"/>
    <row r="35747" s="59" customFormat="1" customHeight="1"/>
    <row r="35748" s="59" customFormat="1" customHeight="1"/>
    <row r="35749" s="59" customFormat="1" customHeight="1"/>
    <row r="35750" s="59" customFormat="1" customHeight="1"/>
    <row r="35751" s="59" customFormat="1" customHeight="1"/>
    <row r="35752" s="59" customFormat="1" customHeight="1"/>
    <row r="35753" s="59" customFormat="1" customHeight="1"/>
    <row r="35754" s="59" customFormat="1" customHeight="1"/>
    <row r="35755" s="59" customFormat="1" customHeight="1"/>
    <row r="35756" s="59" customFormat="1" customHeight="1"/>
    <row r="35757" s="59" customFormat="1" customHeight="1"/>
    <row r="35758" s="59" customFormat="1" customHeight="1"/>
    <row r="35759" s="59" customFormat="1" customHeight="1"/>
    <row r="35760" s="59" customFormat="1" customHeight="1"/>
    <row r="35761" s="59" customFormat="1" customHeight="1"/>
    <row r="35762" s="59" customFormat="1" customHeight="1"/>
    <row r="35763" s="59" customFormat="1" customHeight="1"/>
    <row r="35764" s="59" customFormat="1" customHeight="1"/>
    <row r="35765" s="59" customFormat="1" customHeight="1"/>
    <row r="35766" s="59" customFormat="1" customHeight="1"/>
    <row r="35767" s="59" customFormat="1" customHeight="1"/>
    <row r="35768" s="59" customFormat="1" customHeight="1"/>
    <row r="35769" s="59" customFormat="1" customHeight="1"/>
    <row r="35770" s="59" customFormat="1" customHeight="1"/>
    <row r="35771" s="59" customFormat="1" customHeight="1"/>
    <row r="35772" s="59" customFormat="1" customHeight="1"/>
    <row r="35773" s="59" customFormat="1" customHeight="1"/>
    <row r="35774" s="59" customFormat="1" customHeight="1"/>
    <row r="35775" s="59" customFormat="1" customHeight="1"/>
    <row r="35776" s="59" customFormat="1" customHeight="1"/>
    <row r="35777" s="59" customFormat="1" customHeight="1"/>
    <row r="35778" s="59" customFormat="1" customHeight="1"/>
    <row r="35779" s="59" customFormat="1" customHeight="1"/>
    <row r="35780" s="59" customFormat="1" customHeight="1"/>
    <row r="35781" s="59" customFormat="1" customHeight="1"/>
    <row r="35782" s="59" customFormat="1" customHeight="1"/>
    <row r="35783" s="59" customFormat="1" customHeight="1"/>
    <row r="35784" s="59" customFormat="1" customHeight="1"/>
    <row r="35785" s="59" customFormat="1" customHeight="1"/>
    <row r="35786" s="59" customFormat="1" customHeight="1"/>
    <row r="35787" s="59" customFormat="1" customHeight="1"/>
    <row r="35788" s="59" customFormat="1" customHeight="1"/>
    <row r="35789" s="59" customFormat="1" customHeight="1"/>
    <row r="35790" s="59" customFormat="1" customHeight="1"/>
    <row r="35791" s="59" customFormat="1" customHeight="1"/>
    <row r="35792" s="59" customFormat="1" customHeight="1"/>
    <row r="35793" s="59" customFormat="1" customHeight="1"/>
    <row r="35794" s="59" customFormat="1" customHeight="1"/>
    <row r="35795" s="59" customFormat="1" customHeight="1"/>
    <row r="35796" s="59" customFormat="1" customHeight="1"/>
    <row r="35797" s="59" customFormat="1" customHeight="1"/>
    <row r="35798" s="59" customFormat="1" customHeight="1"/>
    <row r="35799" s="59" customFormat="1" customHeight="1"/>
    <row r="35800" s="59" customFormat="1" customHeight="1"/>
    <row r="35801" s="59" customFormat="1" customHeight="1"/>
    <row r="35802" s="59" customFormat="1" customHeight="1"/>
    <row r="35803" s="59" customFormat="1" customHeight="1"/>
    <row r="35804" s="59" customFormat="1" customHeight="1"/>
    <row r="35805" s="59" customFormat="1" customHeight="1"/>
    <row r="35806" s="59" customFormat="1" customHeight="1"/>
    <row r="35807" s="59" customFormat="1" customHeight="1"/>
    <row r="35808" s="59" customFormat="1" customHeight="1"/>
    <row r="35809" s="59" customFormat="1" customHeight="1"/>
    <row r="35810" s="59" customFormat="1" customHeight="1"/>
    <row r="35811" s="59" customFormat="1" customHeight="1"/>
    <row r="35812" s="59" customFormat="1" customHeight="1"/>
    <row r="35813" s="59" customFormat="1" customHeight="1"/>
    <row r="35814" s="59" customFormat="1" customHeight="1"/>
    <row r="35815" s="59" customFormat="1" customHeight="1"/>
    <row r="35816" s="59" customFormat="1" customHeight="1"/>
    <row r="35817" s="59" customFormat="1" customHeight="1"/>
    <row r="35818" s="59" customFormat="1" customHeight="1"/>
    <row r="35819" s="59" customFormat="1" customHeight="1"/>
    <row r="35820" s="59" customFormat="1" customHeight="1"/>
    <row r="35821" s="59" customFormat="1" customHeight="1"/>
    <row r="35822" s="59" customFormat="1" customHeight="1"/>
    <row r="35823" s="59" customFormat="1" customHeight="1"/>
    <row r="35824" s="59" customFormat="1" customHeight="1"/>
    <row r="35825" s="59" customFormat="1" customHeight="1"/>
    <row r="35826" s="59" customFormat="1" customHeight="1"/>
    <row r="35827" s="59" customFormat="1" customHeight="1"/>
    <row r="35828" s="59" customFormat="1" customHeight="1"/>
    <row r="35829" s="59" customFormat="1" customHeight="1"/>
    <row r="35830" s="59" customFormat="1" customHeight="1"/>
    <row r="35831" s="59" customFormat="1" customHeight="1"/>
    <row r="35832" s="59" customFormat="1" customHeight="1"/>
    <row r="35833" s="59" customFormat="1" customHeight="1"/>
    <row r="35834" s="59" customFormat="1" customHeight="1"/>
    <row r="35835" s="59" customFormat="1" customHeight="1"/>
    <row r="35836" s="59" customFormat="1" customHeight="1"/>
    <row r="35837" s="59" customFormat="1" customHeight="1"/>
    <row r="35838" s="59" customFormat="1" customHeight="1"/>
    <row r="35839" s="59" customFormat="1" customHeight="1"/>
    <row r="35840" s="59" customFormat="1" customHeight="1"/>
    <row r="35841" s="59" customFormat="1" customHeight="1"/>
    <row r="35842" s="59" customFormat="1" customHeight="1"/>
    <row r="35843" s="59" customFormat="1" customHeight="1"/>
    <row r="35844" s="59" customFormat="1" customHeight="1"/>
    <row r="35845" s="59" customFormat="1" customHeight="1"/>
    <row r="35846" s="59" customFormat="1" customHeight="1"/>
    <row r="35847" s="59" customFormat="1" customHeight="1"/>
    <row r="35848" s="59" customFormat="1" customHeight="1"/>
    <row r="35849" s="59" customFormat="1" customHeight="1"/>
    <row r="35850" s="59" customFormat="1" customHeight="1"/>
    <row r="35851" s="59" customFormat="1" customHeight="1"/>
    <row r="35852" s="59" customFormat="1" customHeight="1"/>
    <row r="35853" s="59" customFormat="1" customHeight="1"/>
    <row r="35854" s="59" customFormat="1" customHeight="1"/>
    <row r="35855" s="59" customFormat="1" customHeight="1"/>
    <row r="35856" s="59" customFormat="1" customHeight="1"/>
    <row r="35857" s="59" customFormat="1" customHeight="1"/>
    <row r="35858" s="59" customFormat="1" customHeight="1"/>
    <row r="35859" s="59" customFormat="1" customHeight="1"/>
    <row r="35860" s="59" customFormat="1" customHeight="1"/>
    <row r="35861" s="59" customFormat="1" customHeight="1"/>
    <row r="35862" s="59" customFormat="1" customHeight="1"/>
    <row r="35863" s="59" customFormat="1" customHeight="1"/>
    <row r="35864" s="59" customFormat="1" customHeight="1"/>
    <row r="35865" s="59" customFormat="1" customHeight="1"/>
    <row r="35866" s="59" customFormat="1" customHeight="1"/>
    <row r="35867" s="59" customFormat="1" customHeight="1"/>
    <row r="35868" s="59" customFormat="1" customHeight="1"/>
    <row r="35869" s="59" customFormat="1" customHeight="1"/>
    <row r="35870" s="59" customFormat="1" customHeight="1"/>
    <row r="35871" s="59" customFormat="1" customHeight="1"/>
    <row r="35872" s="59" customFormat="1" customHeight="1"/>
    <row r="35873" s="59" customFormat="1" customHeight="1"/>
    <row r="35874" s="59" customFormat="1" customHeight="1"/>
    <row r="35875" s="59" customFormat="1" customHeight="1"/>
    <row r="35876" s="59" customFormat="1" customHeight="1"/>
    <row r="35877" s="59" customFormat="1" customHeight="1"/>
    <row r="35878" s="59" customFormat="1" customHeight="1"/>
    <row r="35879" s="59" customFormat="1" customHeight="1"/>
    <row r="35880" s="59" customFormat="1" customHeight="1"/>
    <row r="35881" s="59" customFormat="1" customHeight="1"/>
    <row r="35882" s="59" customFormat="1" customHeight="1"/>
    <row r="35883" s="59" customFormat="1" customHeight="1"/>
    <row r="35884" s="59" customFormat="1" customHeight="1"/>
    <row r="35885" s="59" customFormat="1" customHeight="1"/>
    <row r="35886" s="59" customFormat="1" customHeight="1"/>
    <row r="35887" s="59" customFormat="1" customHeight="1"/>
    <row r="35888" s="59" customFormat="1" customHeight="1"/>
    <row r="35889" s="59" customFormat="1" customHeight="1"/>
    <row r="35890" s="59" customFormat="1" customHeight="1"/>
    <row r="35891" s="59" customFormat="1" customHeight="1"/>
    <row r="35892" s="59" customFormat="1" customHeight="1"/>
    <row r="35893" s="59" customFormat="1" customHeight="1"/>
    <row r="35894" s="59" customFormat="1" customHeight="1"/>
    <row r="35895" s="59" customFormat="1" customHeight="1"/>
    <row r="35896" s="59" customFormat="1" customHeight="1"/>
    <row r="35897" s="59" customFormat="1" customHeight="1"/>
    <row r="35898" s="59" customFormat="1" customHeight="1"/>
    <row r="35899" s="59" customFormat="1" customHeight="1"/>
    <row r="35900" s="59" customFormat="1" customHeight="1"/>
    <row r="35901" s="59" customFormat="1" customHeight="1"/>
    <row r="35902" s="59" customFormat="1" customHeight="1"/>
    <row r="35903" s="59" customFormat="1" customHeight="1"/>
    <row r="35904" s="59" customFormat="1" customHeight="1"/>
    <row r="35905" s="59" customFormat="1" customHeight="1"/>
    <row r="35906" s="59" customFormat="1" customHeight="1"/>
    <row r="35907" s="59" customFormat="1" customHeight="1"/>
    <row r="35908" s="59" customFormat="1" customHeight="1"/>
    <row r="35909" s="59" customFormat="1" customHeight="1"/>
    <row r="35910" s="59" customFormat="1" customHeight="1"/>
    <row r="35911" s="59" customFormat="1" customHeight="1"/>
    <row r="35912" s="59" customFormat="1" customHeight="1"/>
    <row r="35913" s="59" customFormat="1" customHeight="1"/>
    <row r="35914" s="59" customFormat="1" customHeight="1"/>
    <row r="35915" s="59" customFormat="1" customHeight="1"/>
    <row r="35916" s="59" customFormat="1" customHeight="1"/>
    <row r="35917" s="59" customFormat="1" customHeight="1"/>
    <row r="35918" s="59" customFormat="1" customHeight="1"/>
    <row r="35919" s="59" customFormat="1" customHeight="1"/>
    <row r="35920" s="59" customFormat="1" customHeight="1"/>
    <row r="35921" s="59" customFormat="1" customHeight="1"/>
    <row r="35922" s="59" customFormat="1" customHeight="1"/>
    <row r="35923" s="59" customFormat="1" customHeight="1"/>
    <row r="35924" s="59" customFormat="1" customHeight="1"/>
    <row r="35925" s="59" customFormat="1" customHeight="1"/>
    <row r="35926" s="59" customFormat="1" customHeight="1"/>
    <row r="35927" s="59" customFormat="1" customHeight="1"/>
    <row r="35928" s="59" customFormat="1" customHeight="1"/>
    <row r="35929" s="59" customFormat="1" customHeight="1"/>
    <row r="35930" s="59" customFormat="1" customHeight="1"/>
    <row r="35931" s="59" customFormat="1" customHeight="1"/>
    <row r="35932" s="59" customFormat="1" customHeight="1"/>
    <row r="35933" s="59" customFormat="1" customHeight="1"/>
    <row r="35934" s="59" customFormat="1" customHeight="1"/>
    <row r="35935" s="59" customFormat="1" customHeight="1"/>
    <row r="35936" s="59" customFormat="1" customHeight="1"/>
    <row r="35937" s="59" customFormat="1" customHeight="1"/>
    <row r="35938" s="59" customFormat="1" customHeight="1"/>
    <row r="35939" s="59" customFormat="1" customHeight="1"/>
    <row r="35940" s="59" customFormat="1" customHeight="1"/>
    <row r="35941" s="59" customFormat="1" customHeight="1"/>
    <row r="35942" s="59" customFormat="1" customHeight="1"/>
    <row r="35943" s="59" customFormat="1" customHeight="1"/>
    <row r="35944" s="59" customFormat="1" customHeight="1"/>
    <row r="35945" s="59" customFormat="1" customHeight="1"/>
    <row r="35946" s="59" customFormat="1" customHeight="1"/>
    <row r="35947" s="59" customFormat="1" customHeight="1"/>
    <row r="35948" s="59" customFormat="1" customHeight="1"/>
    <row r="35949" s="59" customFormat="1" customHeight="1"/>
    <row r="35950" s="59" customFormat="1" customHeight="1"/>
    <row r="35951" s="59" customFormat="1" customHeight="1"/>
    <row r="35952" s="59" customFormat="1" customHeight="1"/>
    <row r="35953" s="59" customFormat="1" customHeight="1"/>
    <row r="35954" s="59" customFormat="1" customHeight="1"/>
    <row r="35955" s="59" customFormat="1" customHeight="1"/>
    <row r="35956" s="59" customFormat="1" customHeight="1"/>
    <row r="35957" s="59" customFormat="1" customHeight="1"/>
    <row r="35958" s="59" customFormat="1" customHeight="1"/>
    <row r="35959" s="59" customFormat="1" customHeight="1"/>
    <row r="35960" s="59" customFormat="1" customHeight="1"/>
    <row r="35961" s="59" customFormat="1" customHeight="1"/>
    <row r="35962" s="59" customFormat="1" customHeight="1"/>
    <row r="35963" s="59" customFormat="1" customHeight="1"/>
    <row r="35964" s="59" customFormat="1" customHeight="1"/>
    <row r="35965" s="59" customFormat="1" customHeight="1"/>
    <row r="35966" s="59" customFormat="1" customHeight="1"/>
    <row r="35967" s="59" customFormat="1" customHeight="1"/>
    <row r="35968" s="59" customFormat="1" customHeight="1"/>
    <row r="35969" s="59" customFormat="1" customHeight="1"/>
    <row r="35970" s="59" customFormat="1" customHeight="1"/>
    <row r="35971" s="59" customFormat="1" customHeight="1"/>
    <row r="35972" s="59" customFormat="1" customHeight="1"/>
    <row r="35973" s="59" customFormat="1" customHeight="1"/>
    <row r="35974" s="59" customFormat="1" customHeight="1"/>
    <row r="35975" s="59" customFormat="1" customHeight="1"/>
    <row r="35976" s="59" customFormat="1" customHeight="1"/>
    <row r="35977" s="59" customFormat="1" customHeight="1"/>
    <row r="35978" s="59" customFormat="1" customHeight="1"/>
    <row r="35979" s="59" customFormat="1" customHeight="1"/>
    <row r="35980" s="59" customFormat="1" customHeight="1"/>
    <row r="35981" s="59" customFormat="1" customHeight="1"/>
    <row r="35982" s="59" customFormat="1" customHeight="1"/>
    <row r="35983" s="59" customFormat="1" customHeight="1"/>
    <row r="35984" s="59" customFormat="1" customHeight="1"/>
    <row r="35985" s="59" customFormat="1" customHeight="1"/>
    <row r="35986" s="59" customFormat="1" customHeight="1"/>
    <row r="35987" s="59" customFormat="1" customHeight="1"/>
    <row r="35988" s="59" customFormat="1" customHeight="1"/>
    <row r="35989" s="59" customFormat="1" customHeight="1"/>
    <row r="35990" s="59" customFormat="1" customHeight="1"/>
    <row r="35991" s="59" customFormat="1" customHeight="1"/>
    <row r="35992" s="59" customFormat="1" customHeight="1"/>
    <row r="35993" s="59" customFormat="1" customHeight="1"/>
    <row r="35994" s="59" customFormat="1" customHeight="1"/>
    <row r="35995" s="59" customFormat="1" customHeight="1"/>
    <row r="35996" s="59" customFormat="1" customHeight="1"/>
    <row r="35997" s="59" customFormat="1" customHeight="1"/>
    <row r="35998" s="59" customFormat="1" customHeight="1"/>
    <row r="35999" s="59" customFormat="1" customHeight="1"/>
    <row r="36000" s="59" customFormat="1" customHeight="1"/>
    <row r="36001" s="59" customFormat="1" customHeight="1"/>
    <row r="36002" s="59" customFormat="1" customHeight="1"/>
    <row r="36003" s="59" customFormat="1" customHeight="1"/>
    <row r="36004" s="59" customFormat="1" customHeight="1"/>
    <row r="36005" s="59" customFormat="1" customHeight="1"/>
    <row r="36006" s="59" customFormat="1" customHeight="1"/>
    <row r="36007" s="59" customFormat="1" customHeight="1"/>
    <row r="36008" s="59" customFormat="1" customHeight="1"/>
    <row r="36009" s="59" customFormat="1" customHeight="1"/>
    <row r="36010" s="59" customFormat="1" customHeight="1"/>
    <row r="36011" s="59" customFormat="1" customHeight="1"/>
    <row r="36012" s="59" customFormat="1" customHeight="1"/>
    <row r="36013" s="59" customFormat="1" customHeight="1"/>
    <row r="36014" s="59" customFormat="1" customHeight="1"/>
    <row r="36015" s="59" customFormat="1" customHeight="1"/>
    <row r="36016" s="59" customFormat="1" customHeight="1"/>
    <row r="36017" s="59" customFormat="1" customHeight="1"/>
    <row r="36018" s="59" customFormat="1" customHeight="1"/>
    <row r="36019" s="59" customFormat="1" customHeight="1"/>
    <row r="36020" s="59" customFormat="1" customHeight="1"/>
    <row r="36021" s="59" customFormat="1" customHeight="1"/>
    <row r="36022" s="59" customFormat="1" customHeight="1"/>
    <row r="36023" s="59" customFormat="1" customHeight="1"/>
    <row r="36024" s="59" customFormat="1" customHeight="1"/>
    <row r="36025" s="59" customFormat="1" customHeight="1"/>
    <row r="36026" s="59" customFormat="1" customHeight="1"/>
    <row r="36027" s="59" customFormat="1" customHeight="1"/>
    <row r="36028" s="59" customFormat="1" customHeight="1"/>
    <row r="36029" s="59" customFormat="1" customHeight="1"/>
    <row r="36030" s="59" customFormat="1" customHeight="1"/>
    <row r="36031" s="59" customFormat="1" customHeight="1"/>
    <row r="36032" s="59" customFormat="1" customHeight="1"/>
    <row r="36033" s="59" customFormat="1" customHeight="1"/>
    <row r="36034" s="59" customFormat="1" customHeight="1"/>
    <row r="36035" s="59" customFormat="1" customHeight="1"/>
    <row r="36036" s="59" customFormat="1" customHeight="1"/>
    <row r="36037" s="59" customFormat="1" customHeight="1"/>
    <row r="36038" s="59" customFormat="1" customHeight="1"/>
    <row r="36039" s="59" customFormat="1" customHeight="1"/>
    <row r="36040" s="59" customFormat="1" customHeight="1"/>
    <row r="36041" s="59" customFormat="1" customHeight="1"/>
    <row r="36042" s="59" customFormat="1" customHeight="1"/>
    <row r="36043" s="59" customFormat="1" customHeight="1"/>
    <row r="36044" s="59" customFormat="1" customHeight="1"/>
    <row r="36045" s="59" customFormat="1" customHeight="1"/>
    <row r="36046" s="59" customFormat="1" customHeight="1"/>
    <row r="36047" s="59" customFormat="1" customHeight="1"/>
    <row r="36048" s="59" customFormat="1" customHeight="1"/>
    <row r="36049" s="59" customFormat="1" customHeight="1"/>
    <row r="36050" s="59" customFormat="1" customHeight="1"/>
    <row r="36051" s="59" customFormat="1" customHeight="1"/>
    <row r="36052" s="59" customFormat="1" customHeight="1"/>
    <row r="36053" s="59" customFormat="1" customHeight="1"/>
    <row r="36054" s="59" customFormat="1" customHeight="1"/>
    <row r="36055" s="59" customFormat="1" customHeight="1"/>
    <row r="36056" s="59" customFormat="1" customHeight="1"/>
    <row r="36057" s="59" customFormat="1" customHeight="1"/>
    <row r="36058" s="59" customFormat="1" customHeight="1"/>
    <row r="36059" s="59" customFormat="1" customHeight="1"/>
    <row r="36060" s="59" customFormat="1" customHeight="1"/>
    <row r="36061" s="59" customFormat="1" customHeight="1"/>
    <row r="36062" s="59" customFormat="1" customHeight="1"/>
    <row r="36063" s="59" customFormat="1" customHeight="1"/>
    <row r="36064" s="59" customFormat="1" customHeight="1"/>
    <row r="36065" s="59" customFormat="1" customHeight="1"/>
    <row r="36066" s="59" customFormat="1" customHeight="1"/>
    <row r="36067" s="59" customFormat="1" customHeight="1"/>
    <row r="36068" s="59" customFormat="1" customHeight="1"/>
    <row r="36069" s="59" customFormat="1" customHeight="1"/>
    <row r="36070" s="59" customFormat="1" customHeight="1"/>
    <row r="36071" s="59" customFormat="1" customHeight="1"/>
    <row r="36072" s="59" customFormat="1" customHeight="1"/>
    <row r="36073" s="59" customFormat="1" customHeight="1"/>
    <row r="36074" s="59" customFormat="1" customHeight="1"/>
    <row r="36075" s="59" customFormat="1" customHeight="1"/>
    <row r="36076" s="59" customFormat="1" customHeight="1"/>
    <row r="36077" s="59" customFormat="1" customHeight="1"/>
    <row r="36078" s="59" customFormat="1" customHeight="1"/>
    <row r="36079" s="59" customFormat="1" customHeight="1"/>
    <row r="36080" s="59" customFormat="1" customHeight="1"/>
    <row r="36081" s="59" customFormat="1" customHeight="1"/>
    <row r="36082" s="59" customFormat="1" customHeight="1"/>
    <row r="36083" s="59" customFormat="1" customHeight="1"/>
    <row r="36084" s="59" customFormat="1" customHeight="1"/>
    <row r="36085" s="59" customFormat="1" customHeight="1"/>
    <row r="36086" s="59" customFormat="1" customHeight="1"/>
    <row r="36087" s="59" customFormat="1" customHeight="1"/>
    <row r="36088" s="59" customFormat="1" customHeight="1"/>
    <row r="36089" s="59" customFormat="1" customHeight="1"/>
    <row r="36090" s="59" customFormat="1" customHeight="1"/>
    <row r="36091" s="59" customFormat="1" customHeight="1"/>
    <row r="36092" s="59" customFormat="1" customHeight="1"/>
    <row r="36093" s="59" customFormat="1" customHeight="1"/>
    <row r="36094" s="59" customFormat="1" customHeight="1"/>
    <row r="36095" s="59" customFormat="1" customHeight="1"/>
    <row r="36096" s="59" customFormat="1" customHeight="1"/>
    <row r="36097" s="59" customFormat="1" customHeight="1"/>
    <row r="36098" s="59" customFormat="1" customHeight="1"/>
    <row r="36099" s="59" customFormat="1" customHeight="1"/>
    <row r="36100" s="59" customFormat="1" customHeight="1"/>
    <row r="36101" s="59" customFormat="1" customHeight="1"/>
    <row r="36102" s="59" customFormat="1" customHeight="1"/>
    <row r="36103" s="59" customFormat="1" customHeight="1"/>
    <row r="36104" s="59" customFormat="1" customHeight="1"/>
    <row r="36105" s="59" customFormat="1" customHeight="1"/>
    <row r="36106" s="59" customFormat="1" customHeight="1"/>
    <row r="36107" s="59" customFormat="1" customHeight="1"/>
    <row r="36108" s="59" customFormat="1" customHeight="1"/>
    <row r="36109" s="59" customFormat="1" customHeight="1"/>
    <row r="36110" s="59" customFormat="1" customHeight="1"/>
    <row r="36111" s="59" customFormat="1" customHeight="1"/>
    <row r="36112" s="59" customFormat="1" customHeight="1"/>
    <row r="36113" s="59" customFormat="1" customHeight="1"/>
    <row r="36114" s="59" customFormat="1" customHeight="1"/>
    <row r="36115" s="59" customFormat="1" customHeight="1"/>
    <row r="36116" s="59" customFormat="1" customHeight="1"/>
    <row r="36117" s="59" customFormat="1" customHeight="1"/>
    <row r="36118" s="59" customFormat="1" customHeight="1"/>
    <row r="36119" s="59" customFormat="1" customHeight="1"/>
    <row r="36120" s="59" customFormat="1" customHeight="1"/>
    <row r="36121" s="59" customFormat="1" customHeight="1"/>
    <row r="36122" s="59" customFormat="1" customHeight="1"/>
    <row r="36123" s="59" customFormat="1" customHeight="1"/>
    <row r="36124" s="59" customFormat="1" customHeight="1"/>
    <row r="36125" s="59" customFormat="1" customHeight="1"/>
    <row r="36126" s="59" customFormat="1" customHeight="1"/>
    <row r="36127" s="59" customFormat="1" customHeight="1"/>
    <row r="36128" s="59" customFormat="1" customHeight="1"/>
    <row r="36129" s="59" customFormat="1" customHeight="1"/>
    <row r="36130" s="59" customFormat="1" customHeight="1"/>
    <row r="36131" s="59" customFormat="1" customHeight="1"/>
    <row r="36132" s="59" customFormat="1" customHeight="1"/>
    <row r="36133" s="59" customFormat="1" customHeight="1"/>
    <row r="36134" s="59" customFormat="1" customHeight="1"/>
    <row r="36135" s="59" customFormat="1" customHeight="1"/>
    <row r="36136" s="59" customFormat="1" customHeight="1"/>
    <row r="36137" s="59" customFormat="1" customHeight="1"/>
    <row r="36138" s="59" customFormat="1" customHeight="1"/>
    <row r="36139" s="59" customFormat="1" customHeight="1"/>
    <row r="36140" s="59" customFormat="1" customHeight="1"/>
    <row r="36141" s="59" customFormat="1" customHeight="1"/>
    <row r="36142" s="59" customFormat="1" customHeight="1"/>
    <row r="36143" s="59" customFormat="1" customHeight="1"/>
    <row r="36144" s="59" customFormat="1" customHeight="1"/>
    <row r="36145" s="59" customFormat="1" customHeight="1"/>
    <row r="36146" s="59" customFormat="1" customHeight="1"/>
    <row r="36147" s="59" customFormat="1" customHeight="1"/>
    <row r="36148" s="59" customFormat="1" customHeight="1"/>
    <row r="36149" s="59" customFormat="1" customHeight="1"/>
    <row r="36150" s="59" customFormat="1" customHeight="1"/>
    <row r="36151" s="59" customFormat="1" customHeight="1"/>
    <row r="36152" s="59" customFormat="1" customHeight="1"/>
    <row r="36153" s="59" customFormat="1" customHeight="1"/>
    <row r="36154" s="59" customFormat="1" customHeight="1"/>
    <row r="36155" s="59" customFormat="1" customHeight="1"/>
    <row r="36156" s="59" customFormat="1" customHeight="1"/>
    <row r="36157" s="59" customFormat="1" customHeight="1"/>
    <row r="36158" s="59" customFormat="1" customHeight="1"/>
    <row r="36159" s="59" customFormat="1" customHeight="1"/>
    <row r="36160" s="59" customFormat="1" customHeight="1"/>
    <row r="36161" s="59" customFormat="1" customHeight="1"/>
    <row r="36162" s="59" customFormat="1" customHeight="1"/>
    <row r="36163" s="59" customFormat="1" customHeight="1"/>
    <row r="36164" s="59" customFormat="1" customHeight="1"/>
    <row r="36165" s="59" customFormat="1" customHeight="1"/>
    <row r="36166" s="59" customFormat="1" customHeight="1"/>
    <row r="36167" s="59" customFormat="1" customHeight="1"/>
    <row r="36168" s="59" customFormat="1" customHeight="1"/>
    <row r="36169" s="59" customFormat="1" customHeight="1"/>
    <row r="36170" s="59" customFormat="1" customHeight="1"/>
    <row r="36171" s="59" customFormat="1" customHeight="1"/>
    <row r="36172" s="59" customFormat="1" customHeight="1"/>
    <row r="36173" s="59" customFormat="1" customHeight="1"/>
    <row r="36174" s="59" customFormat="1" customHeight="1"/>
    <row r="36175" s="59" customFormat="1" customHeight="1"/>
    <row r="36176" s="59" customFormat="1" customHeight="1"/>
    <row r="36177" s="59" customFormat="1" customHeight="1"/>
    <row r="36178" s="59" customFormat="1" customHeight="1"/>
    <row r="36179" s="59" customFormat="1" customHeight="1"/>
    <row r="36180" s="59" customFormat="1" customHeight="1"/>
    <row r="36181" s="59" customFormat="1" customHeight="1"/>
    <row r="36182" s="59" customFormat="1" customHeight="1"/>
    <row r="36183" s="59" customFormat="1" customHeight="1"/>
    <row r="36184" s="59" customFormat="1" customHeight="1"/>
    <row r="36185" s="59" customFormat="1" customHeight="1"/>
    <row r="36186" s="59" customFormat="1" customHeight="1"/>
    <row r="36187" s="59" customFormat="1" customHeight="1"/>
    <row r="36188" s="59" customFormat="1" customHeight="1"/>
    <row r="36189" s="59" customFormat="1" customHeight="1"/>
    <row r="36190" s="59" customFormat="1" customHeight="1"/>
    <row r="36191" s="59" customFormat="1" customHeight="1"/>
    <row r="36192" s="59" customFormat="1" customHeight="1"/>
    <row r="36193" s="59" customFormat="1" customHeight="1"/>
    <row r="36194" s="59" customFormat="1" customHeight="1"/>
    <row r="36195" s="59" customFormat="1" customHeight="1"/>
    <row r="36196" s="59" customFormat="1" customHeight="1"/>
    <row r="36197" s="59" customFormat="1" customHeight="1"/>
    <row r="36198" s="59" customFormat="1" customHeight="1"/>
    <row r="36199" s="59" customFormat="1" customHeight="1"/>
    <row r="36200" s="59" customFormat="1" customHeight="1"/>
    <row r="36201" s="59" customFormat="1" customHeight="1"/>
    <row r="36202" s="59" customFormat="1" customHeight="1"/>
    <row r="36203" s="59" customFormat="1" customHeight="1"/>
    <row r="36204" s="59" customFormat="1" customHeight="1"/>
    <row r="36205" s="59" customFormat="1" customHeight="1"/>
    <row r="36206" s="59" customFormat="1" customHeight="1"/>
    <row r="36207" s="59" customFormat="1" customHeight="1"/>
    <row r="36208" s="59" customFormat="1" customHeight="1"/>
    <row r="36209" s="59" customFormat="1" customHeight="1"/>
    <row r="36210" s="59" customFormat="1" customHeight="1"/>
    <row r="36211" s="59" customFormat="1" customHeight="1"/>
    <row r="36212" s="59" customFormat="1" customHeight="1"/>
    <row r="36213" s="59" customFormat="1" customHeight="1"/>
    <row r="36214" s="59" customFormat="1" customHeight="1"/>
    <row r="36215" s="59" customFormat="1" customHeight="1"/>
    <row r="36216" s="59" customFormat="1" customHeight="1"/>
    <row r="36217" s="59" customFormat="1" customHeight="1"/>
    <row r="36218" s="59" customFormat="1" customHeight="1"/>
    <row r="36219" s="59" customFormat="1" customHeight="1"/>
    <row r="36220" s="59" customFormat="1" customHeight="1"/>
    <row r="36221" s="59" customFormat="1" customHeight="1"/>
    <row r="36222" s="59" customFormat="1" customHeight="1"/>
    <row r="36223" s="59" customFormat="1" customHeight="1"/>
    <row r="36224" s="59" customFormat="1" customHeight="1"/>
    <row r="36225" s="59" customFormat="1" customHeight="1"/>
    <row r="36226" s="59" customFormat="1" customHeight="1"/>
    <row r="36227" s="59" customFormat="1" customHeight="1"/>
    <row r="36228" s="59" customFormat="1" customHeight="1"/>
    <row r="36229" s="59" customFormat="1" customHeight="1"/>
    <row r="36230" s="59" customFormat="1" customHeight="1"/>
    <row r="36231" s="59" customFormat="1" customHeight="1"/>
    <row r="36232" s="59" customFormat="1" customHeight="1"/>
    <row r="36233" s="59" customFormat="1" customHeight="1"/>
    <row r="36234" s="59" customFormat="1" customHeight="1"/>
    <row r="36235" s="59" customFormat="1" customHeight="1"/>
    <row r="36236" s="59" customFormat="1" customHeight="1"/>
    <row r="36237" s="59" customFormat="1" customHeight="1"/>
    <row r="36238" s="59" customFormat="1" customHeight="1"/>
    <row r="36239" s="59" customFormat="1" customHeight="1"/>
    <row r="36240" s="59" customFormat="1" customHeight="1"/>
    <row r="36241" s="59" customFormat="1" customHeight="1"/>
    <row r="36242" s="59" customFormat="1" customHeight="1"/>
    <row r="36243" s="59" customFormat="1" customHeight="1"/>
    <row r="36244" s="59" customFormat="1" customHeight="1"/>
    <row r="36245" s="59" customFormat="1" customHeight="1"/>
    <row r="36246" s="59" customFormat="1" customHeight="1"/>
    <row r="36247" s="59" customFormat="1" customHeight="1"/>
    <row r="36248" s="59" customFormat="1" customHeight="1"/>
    <row r="36249" s="59" customFormat="1" customHeight="1"/>
    <row r="36250" s="59" customFormat="1" customHeight="1"/>
    <row r="36251" s="59" customFormat="1" customHeight="1"/>
    <row r="36252" s="59" customFormat="1" customHeight="1"/>
    <row r="36253" s="59" customFormat="1" customHeight="1"/>
    <row r="36254" s="59" customFormat="1" customHeight="1"/>
    <row r="36255" s="59" customFormat="1" customHeight="1"/>
    <row r="36256" s="59" customFormat="1" customHeight="1"/>
    <row r="36257" s="59" customFormat="1" customHeight="1"/>
    <row r="36258" s="59" customFormat="1" customHeight="1"/>
    <row r="36259" s="59" customFormat="1" customHeight="1"/>
    <row r="36260" s="59" customFormat="1" customHeight="1"/>
    <row r="36261" s="59" customFormat="1" customHeight="1"/>
    <row r="36262" s="59" customFormat="1" customHeight="1"/>
    <row r="36263" s="59" customFormat="1" customHeight="1"/>
    <row r="36264" s="59" customFormat="1" customHeight="1"/>
    <row r="36265" s="59" customFormat="1" customHeight="1"/>
    <row r="36266" s="59" customFormat="1" customHeight="1"/>
    <row r="36267" s="59" customFormat="1" customHeight="1"/>
    <row r="36268" s="59" customFormat="1" customHeight="1"/>
    <row r="36269" s="59" customFormat="1" customHeight="1"/>
    <row r="36270" s="59" customFormat="1" customHeight="1"/>
    <row r="36271" s="59" customFormat="1" customHeight="1"/>
    <row r="36272" s="59" customFormat="1" customHeight="1"/>
    <row r="36273" s="59" customFormat="1" customHeight="1"/>
    <row r="36274" s="59" customFormat="1" customHeight="1"/>
    <row r="36275" s="59" customFormat="1" customHeight="1"/>
    <row r="36276" s="59" customFormat="1" customHeight="1"/>
    <row r="36277" s="59" customFormat="1" customHeight="1"/>
    <row r="36278" s="59" customFormat="1" customHeight="1"/>
    <row r="36279" s="59" customFormat="1" customHeight="1"/>
    <row r="36280" s="59" customFormat="1" customHeight="1"/>
    <row r="36281" s="59" customFormat="1" customHeight="1"/>
    <row r="36282" s="59" customFormat="1" customHeight="1"/>
    <row r="36283" s="59" customFormat="1" customHeight="1"/>
    <row r="36284" s="59" customFormat="1" customHeight="1"/>
    <row r="36285" s="59" customFormat="1" customHeight="1"/>
    <row r="36286" s="59" customFormat="1" customHeight="1"/>
    <row r="36287" s="59" customFormat="1" customHeight="1"/>
    <row r="36288" s="59" customFormat="1" customHeight="1"/>
    <row r="36289" s="59" customFormat="1" customHeight="1"/>
    <row r="36290" s="59" customFormat="1" customHeight="1"/>
    <row r="36291" s="59" customFormat="1" customHeight="1"/>
    <row r="36292" s="59" customFormat="1" customHeight="1"/>
    <row r="36293" s="59" customFormat="1" customHeight="1"/>
    <row r="36294" s="59" customFormat="1" customHeight="1"/>
    <row r="36295" s="59" customFormat="1" customHeight="1"/>
    <row r="36296" s="59" customFormat="1" customHeight="1"/>
    <row r="36297" s="59" customFormat="1" customHeight="1"/>
    <row r="36298" s="59" customFormat="1" customHeight="1"/>
    <row r="36299" s="59" customFormat="1" customHeight="1"/>
    <row r="36300" s="59" customFormat="1" customHeight="1"/>
    <row r="36301" s="59" customFormat="1" customHeight="1"/>
    <row r="36302" s="59" customFormat="1" customHeight="1"/>
    <row r="36303" s="59" customFormat="1" customHeight="1"/>
    <row r="36304" s="59" customFormat="1" customHeight="1"/>
    <row r="36305" s="59" customFormat="1" customHeight="1"/>
    <row r="36306" s="59" customFormat="1" customHeight="1"/>
    <row r="36307" s="59" customFormat="1" customHeight="1"/>
    <row r="36308" s="59" customFormat="1" customHeight="1"/>
    <row r="36309" s="59" customFormat="1" customHeight="1"/>
    <row r="36310" s="59" customFormat="1" customHeight="1"/>
    <row r="36311" s="59" customFormat="1" customHeight="1"/>
    <row r="36312" s="59" customFormat="1" customHeight="1"/>
    <row r="36313" s="59" customFormat="1" customHeight="1"/>
    <row r="36314" s="59" customFormat="1" customHeight="1"/>
    <row r="36315" s="59" customFormat="1" customHeight="1"/>
    <row r="36316" s="59" customFormat="1" customHeight="1"/>
    <row r="36317" s="59" customFormat="1" customHeight="1"/>
    <row r="36318" s="59" customFormat="1" customHeight="1"/>
    <row r="36319" s="59" customFormat="1" customHeight="1"/>
    <row r="36320" s="59" customFormat="1" customHeight="1"/>
    <row r="36321" s="59" customFormat="1" customHeight="1"/>
    <row r="36322" s="59" customFormat="1" customHeight="1"/>
    <row r="36323" s="59" customFormat="1" customHeight="1"/>
    <row r="36324" s="59" customFormat="1" customHeight="1"/>
    <row r="36325" s="59" customFormat="1" customHeight="1"/>
    <row r="36326" s="59" customFormat="1" customHeight="1"/>
    <row r="36327" s="59" customFormat="1" customHeight="1"/>
    <row r="36328" s="59" customFormat="1" customHeight="1"/>
    <row r="36329" s="59" customFormat="1" customHeight="1"/>
    <row r="36330" s="59" customFormat="1" customHeight="1"/>
    <row r="36331" s="59" customFormat="1" customHeight="1"/>
    <row r="36332" s="59" customFormat="1" customHeight="1"/>
    <row r="36333" s="59" customFormat="1" customHeight="1"/>
    <row r="36334" s="59" customFormat="1" customHeight="1"/>
    <row r="36335" s="59" customFormat="1" customHeight="1"/>
    <row r="36336" s="59" customFormat="1" customHeight="1"/>
    <row r="36337" s="59" customFormat="1" customHeight="1"/>
    <row r="36338" s="59" customFormat="1" customHeight="1"/>
    <row r="36339" s="59" customFormat="1" customHeight="1"/>
    <row r="36340" s="59" customFormat="1" customHeight="1"/>
    <row r="36341" s="59" customFormat="1" customHeight="1"/>
    <row r="36342" s="59" customFormat="1" customHeight="1"/>
    <row r="36343" s="59" customFormat="1" customHeight="1"/>
    <row r="36344" s="59" customFormat="1" customHeight="1"/>
    <row r="36345" s="59" customFormat="1" customHeight="1"/>
    <row r="36346" s="59" customFormat="1" customHeight="1"/>
    <row r="36347" s="59" customFormat="1" customHeight="1"/>
    <row r="36348" s="59" customFormat="1" customHeight="1"/>
    <row r="36349" s="59" customFormat="1" customHeight="1"/>
    <row r="36350" s="59" customFormat="1" customHeight="1"/>
    <row r="36351" s="59" customFormat="1" customHeight="1"/>
    <row r="36352" s="59" customFormat="1" customHeight="1"/>
    <row r="36353" s="59" customFormat="1" customHeight="1"/>
    <row r="36354" s="59" customFormat="1" customHeight="1"/>
    <row r="36355" s="59" customFormat="1" customHeight="1"/>
    <row r="36356" s="59" customFormat="1" customHeight="1"/>
    <row r="36357" s="59" customFormat="1" customHeight="1"/>
    <row r="36358" s="59" customFormat="1" customHeight="1"/>
    <row r="36359" s="59" customFormat="1" customHeight="1"/>
    <row r="36360" s="59" customFormat="1" customHeight="1"/>
    <row r="36361" s="59" customFormat="1" customHeight="1"/>
    <row r="36362" s="59" customFormat="1" customHeight="1"/>
    <row r="36363" s="59" customFormat="1" customHeight="1"/>
    <row r="36364" s="59" customFormat="1" customHeight="1"/>
    <row r="36365" s="59" customFormat="1" customHeight="1"/>
    <row r="36366" s="59" customFormat="1" customHeight="1"/>
    <row r="36367" s="59" customFormat="1" customHeight="1"/>
    <row r="36368" s="59" customFormat="1" customHeight="1"/>
    <row r="36369" s="59" customFormat="1" customHeight="1"/>
    <row r="36370" s="59" customFormat="1" customHeight="1"/>
    <row r="36371" s="59" customFormat="1" customHeight="1"/>
    <row r="36372" s="59" customFormat="1" customHeight="1"/>
    <row r="36373" s="59" customFormat="1" customHeight="1"/>
    <row r="36374" s="59" customFormat="1" customHeight="1"/>
    <row r="36375" s="59" customFormat="1" customHeight="1"/>
    <row r="36376" s="59" customFormat="1" customHeight="1"/>
    <row r="36377" s="59" customFormat="1" customHeight="1"/>
    <row r="36378" s="59" customFormat="1" customHeight="1"/>
    <row r="36379" s="59" customFormat="1" customHeight="1"/>
    <row r="36380" s="59" customFormat="1" customHeight="1"/>
    <row r="36381" s="59" customFormat="1" customHeight="1"/>
    <row r="36382" s="59" customFormat="1" customHeight="1"/>
    <row r="36383" s="59" customFormat="1" customHeight="1"/>
    <row r="36384" s="59" customFormat="1" customHeight="1"/>
    <row r="36385" s="59" customFormat="1" customHeight="1"/>
    <row r="36386" s="59" customFormat="1" customHeight="1"/>
    <row r="36387" s="59" customFormat="1" customHeight="1"/>
    <row r="36388" s="59" customFormat="1" customHeight="1"/>
    <row r="36389" s="59" customFormat="1" customHeight="1"/>
    <row r="36390" s="59" customFormat="1" customHeight="1"/>
    <row r="36391" s="59" customFormat="1" customHeight="1"/>
    <row r="36392" s="59" customFormat="1" customHeight="1"/>
    <row r="36393" s="59" customFormat="1" customHeight="1"/>
    <row r="36394" s="59" customFormat="1" customHeight="1"/>
    <row r="36395" s="59" customFormat="1" customHeight="1"/>
    <row r="36396" s="59" customFormat="1" customHeight="1"/>
    <row r="36397" s="59" customFormat="1" customHeight="1"/>
    <row r="36398" s="59" customFormat="1" customHeight="1"/>
    <row r="36399" s="59" customFormat="1" customHeight="1"/>
    <row r="36400" s="59" customFormat="1" customHeight="1"/>
    <row r="36401" s="59" customFormat="1" customHeight="1"/>
    <row r="36402" s="59" customFormat="1" customHeight="1"/>
    <row r="36403" s="59" customFormat="1" customHeight="1"/>
    <row r="36404" s="59" customFormat="1" customHeight="1"/>
    <row r="36405" s="59" customFormat="1" customHeight="1"/>
    <row r="36406" s="59" customFormat="1" customHeight="1"/>
    <row r="36407" s="59" customFormat="1" customHeight="1"/>
    <row r="36408" s="59" customFormat="1" customHeight="1"/>
    <row r="36409" s="59" customFormat="1" customHeight="1"/>
    <row r="36410" s="59" customFormat="1" customHeight="1"/>
    <row r="36411" s="59" customFormat="1" customHeight="1"/>
    <row r="36412" s="59" customFormat="1" customHeight="1"/>
    <row r="36413" s="59" customFormat="1" customHeight="1"/>
    <row r="36414" s="59" customFormat="1" customHeight="1"/>
    <row r="36415" s="59" customFormat="1" customHeight="1"/>
    <row r="36416" s="59" customFormat="1" customHeight="1"/>
    <row r="36417" s="59" customFormat="1" customHeight="1"/>
    <row r="36418" s="59" customFormat="1" customHeight="1"/>
    <row r="36419" s="59" customFormat="1" customHeight="1"/>
    <row r="36420" s="59" customFormat="1" customHeight="1"/>
    <row r="36421" s="59" customFormat="1" customHeight="1"/>
    <row r="36422" s="59" customFormat="1" customHeight="1"/>
    <row r="36423" s="59" customFormat="1" customHeight="1"/>
    <row r="36424" s="59" customFormat="1" customHeight="1"/>
    <row r="36425" s="59" customFormat="1" customHeight="1"/>
    <row r="36426" s="59" customFormat="1" customHeight="1"/>
    <row r="36427" s="59" customFormat="1" customHeight="1"/>
    <row r="36428" s="59" customFormat="1" customHeight="1"/>
    <row r="36429" s="59" customFormat="1" customHeight="1"/>
    <row r="36430" s="59" customFormat="1" customHeight="1"/>
    <row r="36431" s="59" customFormat="1" customHeight="1"/>
    <row r="36432" s="59" customFormat="1" customHeight="1"/>
    <row r="36433" s="59" customFormat="1" customHeight="1"/>
    <row r="36434" s="59" customFormat="1" customHeight="1"/>
    <row r="36435" s="59" customFormat="1" customHeight="1"/>
    <row r="36436" s="59" customFormat="1" customHeight="1"/>
    <row r="36437" s="59" customFormat="1" customHeight="1"/>
    <row r="36438" s="59" customFormat="1" customHeight="1"/>
    <row r="36439" s="59" customFormat="1" customHeight="1"/>
    <row r="36440" s="59" customFormat="1" customHeight="1"/>
    <row r="36441" s="59" customFormat="1" customHeight="1"/>
    <row r="36442" s="59" customFormat="1" customHeight="1"/>
    <row r="36443" s="59" customFormat="1" customHeight="1"/>
    <row r="36444" s="59" customFormat="1" customHeight="1"/>
    <row r="36445" s="59" customFormat="1" customHeight="1"/>
    <row r="36446" s="59" customFormat="1" customHeight="1"/>
    <row r="36447" s="59" customFormat="1" customHeight="1"/>
    <row r="36448" s="59" customFormat="1" customHeight="1"/>
    <row r="36449" s="59" customFormat="1" customHeight="1"/>
    <row r="36450" s="59" customFormat="1" customHeight="1"/>
    <row r="36451" s="59" customFormat="1" customHeight="1"/>
    <row r="36452" s="59" customFormat="1" customHeight="1"/>
    <row r="36453" s="59" customFormat="1" customHeight="1"/>
    <row r="36454" s="59" customFormat="1" customHeight="1"/>
    <row r="36455" s="59" customFormat="1" customHeight="1"/>
    <row r="36456" s="59" customFormat="1" customHeight="1"/>
    <row r="36457" s="59" customFormat="1" customHeight="1"/>
    <row r="36458" s="59" customFormat="1" customHeight="1"/>
    <row r="36459" s="59" customFormat="1" customHeight="1"/>
    <row r="36460" s="59" customFormat="1" customHeight="1"/>
    <row r="36461" s="59" customFormat="1" customHeight="1"/>
    <row r="36462" s="59" customFormat="1" customHeight="1"/>
    <row r="36463" s="59" customFormat="1" customHeight="1"/>
    <row r="36464" s="59" customFormat="1" customHeight="1"/>
    <row r="36465" s="59" customFormat="1" customHeight="1"/>
    <row r="36466" s="59" customFormat="1" customHeight="1"/>
    <row r="36467" s="59" customFormat="1" customHeight="1"/>
    <row r="36468" s="59" customFormat="1" customHeight="1"/>
    <row r="36469" s="59" customFormat="1" customHeight="1"/>
    <row r="36470" s="59" customFormat="1" customHeight="1"/>
    <row r="36471" s="59" customFormat="1" customHeight="1"/>
    <row r="36472" s="59" customFormat="1" customHeight="1"/>
    <row r="36473" s="59" customFormat="1" customHeight="1"/>
    <row r="36474" s="59" customFormat="1" customHeight="1"/>
    <row r="36475" s="59" customFormat="1" customHeight="1"/>
    <row r="36476" s="59" customFormat="1" customHeight="1"/>
    <row r="36477" s="59" customFormat="1" customHeight="1"/>
    <row r="36478" s="59" customFormat="1" customHeight="1"/>
    <row r="36479" s="59" customFormat="1" customHeight="1"/>
    <row r="36480" s="59" customFormat="1" customHeight="1"/>
    <row r="36481" s="59" customFormat="1" customHeight="1"/>
    <row r="36482" s="59" customFormat="1" customHeight="1"/>
    <row r="36483" s="59" customFormat="1" customHeight="1"/>
    <row r="36484" s="59" customFormat="1" customHeight="1"/>
    <row r="36485" s="59" customFormat="1" customHeight="1"/>
    <row r="36486" s="59" customFormat="1" customHeight="1"/>
    <row r="36487" s="59" customFormat="1" customHeight="1"/>
    <row r="36488" s="59" customFormat="1" customHeight="1"/>
    <row r="36489" s="59" customFormat="1" customHeight="1"/>
    <row r="36490" s="59" customFormat="1" customHeight="1"/>
    <row r="36491" s="59" customFormat="1" customHeight="1"/>
    <row r="36492" s="59" customFormat="1" customHeight="1"/>
    <row r="36493" s="59" customFormat="1" customHeight="1"/>
    <row r="36494" s="59" customFormat="1" customHeight="1"/>
    <row r="36495" s="59" customFormat="1" customHeight="1"/>
    <row r="36496" s="59" customFormat="1" customHeight="1"/>
    <row r="36497" s="59" customFormat="1" customHeight="1"/>
    <row r="36498" s="59" customFormat="1" customHeight="1"/>
    <row r="36499" s="59" customFormat="1" customHeight="1"/>
    <row r="36500" s="59" customFormat="1" customHeight="1"/>
    <row r="36501" s="59" customFormat="1" customHeight="1"/>
    <row r="36502" s="59" customFormat="1" customHeight="1"/>
    <row r="36503" s="59" customFormat="1" customHeight="1"/>
    <row r="36504" s="59" customFormat="1" customHeight="1"/>
    <row r="36505" s="59" customFormat="1" customHeight="1"/>
    <row r="36506" s="59" customFormat="1" customHeight="1"/>
    <row r="36507" s="59" customFormat="1" customHeight="1"/>
    <row r="36508" s="59" customFormat="1" customHeight="1"/>
    <row r="36509" s="59" customFormat="1" customHeight="1"/>
    <row r="36510" s="59" customFormat="1" customHeight="1"/>
    <row r="36511" s="59" customFormat="1" customHeight="1"/>
    <row r="36512" s="59" customFormat="1" customHeight="1"/>
    <row r="36513" s="59" customFormat="1" customHeight="1"/>
    <row r="36514" s="59" customFormat="1" customHeight="1"/>
    <row r="36515" s="59" customFormat="1" customHeight="1"/>
    <row r="36516" s="59" customFormat="1" customHeight="1"/>
    <row r="36517" s="59" customFormat="1" customHeight="1"/>
    <row r="36518" s="59" customFormat="1" customHeight="1"/>
    <row r="36519" s="59" customFormat="1" customHeight="1"/>
    <row r="36520" s="59" customFormat="1" customHeight="1"/>
    <row r="36521" s="59" customFormat="1" customHeight="1"/>
    <row r="36522" s="59" customFormat="1" customHeight="1"/>
    <row r="36523" s="59" customFormat="1" customHeight="1"/>
    <row r="36524" s="59" customFormat="1" customHeight="1"/>
    <row r="36525" s="59" customFormat="1" customHeight="1"/>
    <row r="36526" s="59" customFormat="1" customHeight="1"/>
    <row r="36527" s="59" customFormat="1" customHeight="1"/>
    <row r="36528" s="59" customFormat="1" customHeight="1"/>
    <row r="36529" s="59" customFormat="1" customHeight="1"/>
    <row r="36530" s="59" customFormat="1" customHeight="1"/>
    <row r="36531" s="59" customFormat="1" customHeight="1"/>
    <row r="36532" s="59" customFormat="1" customHeight="1"/>
    <row r="36533" s="59" customFormat="1" customHeight="1"/>
    <row r="36534" s="59" customFormat="1" customHeight="1"/>
    <row r="36535" s="59" customFormat="1" customHeight="1"/>
    <row r="36536" s="59" customFormat="1" customHeight="1"/>
    <row r="36537" s="59" customFormat="1" customHeight="1"/>
    <row r="36538" s="59" customFormat="1" customHeight="1"/>
    <row r="36539" s="59" customFormat="1" customHeight="1"/>
    <row r="36540" s="59" customFormat="1" customHeight="1"/>
    <row r="36541" s="59" customFormat="1" customHeight="1"/>
    <row r="36542" s="59" customFormat="1" customHeight="1"/>
    <row r="36543" s="59" customFormat="1" customHeight="1"/>
    <row r="36544" s="59" customFormat="1" customHeight="1"/>
    <row r="36545" s="59" customFormat="1" customHeight="1"/>
    <row r="36546" s="59" customFormat="1" customHeight="1"/>
    <row r="36547" s="59" customFormat="1" customHeight="1"/>
    <row r="36548" s="59" customFormat="1" customHeight="1"/>
    <row r="36549" s="59" customFormat="1" customHeight="1"/>
    <row r="36550" s="59" customFormat="1" customHeight="1"/>
    <row r="36551" s="59" customFormat="1" customHeight="1"/>
    <row r="36552" s="59" customFormat="1" customHeight="1"/>
    <row r="36553" s="59" customFormat="1" customHeight="1"/>
    <row r="36554" s="59" customFormat="1" customHeight="1"/>
    <row r="36555" s="59" customFormat="1" customHeight="1"/>
    <row r="36556" s="59" customFormat="1" customHeight="1"/>
    <row r="36557" s="59" customFormat="1" customHeight="1"/>
    <row r="36558" s="59" customFormat="1" customHeight="1"/>
    <row r="36559" s="59" customFormat="1" customHeight="1"/>
    <row r="36560" s="59" customFormat="1" customHeight="1"/>
    <row r="36561" s="59" customFormat="1" customHeight="1"/>
    <row r="36562" s="59" customFormat="1" customHeight="1"/>
    <row r="36563" s="59" customFormat="1" customHeight="1"/>
    <row r="36564" s="59" customFormat="1" customHeight="1"/>
    <row r="36565" s="59" customFormat="1" customHeight="1"/>
    <row r="36566" s="59" customFormat="1" customHeight="1"/>
    <row r="36567" s="59" customFormat="1" customHeight="1"/>
    <row r="36568" s="59" customFormat="1" customHeight="1"/>
    <row r="36569" s="59" customFormat="1" customHeight="1"/>
    <row r="36570" s="59" customFormat="1" customHeight="1"/>
    <row r="36571" s="59" customFormat="1" customHeight="1"/>
    <row r="36572" s="59" customFormat="1" customHeight="1"/>
    <row r="36573" s="59" customFormat="1" customHeight="1"/>
    <row r="36574" s="59" customFormat="1" customHeight="1"/>
    <row r="36575" s="59" customFormat="1" customHeight="1"/>
    <row r="36576" s="59" customFormat="1" customHeight="1"/>
    <row r="36577" s="59" customFormat="1" customHeight="1"/>
    <row r="36578" s="59" customFormat="1" customHeight="1"/>
    <row r="36579" s="59" customFormat="1" customHeight="1"/>
    <row r="36580" s="59" customFormat="1" customHeight="1"/>
    <row r="36581" s="59" customFormat="1" customHeight="1"/>
    <row r="36582" s="59" customFormat="1" customHeight="1"/>
    <row r="36583" s="59" customFormat="1" customHeight="1"/>
    <row r="36584" s="59" customFormat="1" customHeight="1"/>
    <row r="36585" s="59" customFormat="1" customHeight="1"/>
    <row r="36586" s="59" customFormat="1" customHeight="1"/>
    <row r="36587" s="59" customFormat="1" customHeight="1"/>
    <row r="36588" s="59" customFormat="1" customHeight="1"/>
    <row r="36589" s="59" customFormat="1" customHeight="1"/>
    <row r="36590" s="59" customFormat="1" customHeight="1"/>
    <row r="36591" s="59" customFormat="1" customHeight="1"/>
    <row r="36592" s="59" customFormat="1" customHeight="1"/>
    <row r="36593" s="59" customFormat="1" customHeight="1"/>
    <row r="36594" s="59" customFormat="1" customHeight="1"/>
    <row r="36595" s="59" customFormat="1" customHeight="1"/>
    <row r="36596" s="59" customFormat="1" customHeight="1"/>
    <row r="36597" s="59" customFormat="1" customHeight="1"/>
    <row r="36598" s="59" customFormat="1" customHeight="1"/>
    <row r="36599" s="59" customFormat="1" customHeight="1"/>
    <row r="36600" s="59" customFormat="1" customHeight="1"/>
    <row r="36601" s="59" customFormat="1" customHeight="1"/>
    <row r="36602" s="59" customFormat="1" customHeight="1"/>
    <row r="36603" s="59" customFormat="1" customHeight="1"/>
    <row r="36604" s="59" customFormat="1" customHeight="1"/>
    <row r="36605" s="59" customFormat="1" customHeight="1"/>
    <row r="36606" s="59" customFormat="1" customHeight="1"/>
    <row r="36607" s="59" customFormat="1" customHeight="1"/>
    <row r="36608" s="59" customFormat="1" customHeight="1"/>
    <row r="36609" s="59" customFormat="1" customHeight="1"/>
    <row r="36610" s="59" customFormat="1" customHeight="1"/>
    <row r="36611" s="59" customFormat="1" customHeight="1"/>
    <row r="36612" s="59" customFormat="1" customHeight="1"/>
    <row r="36613" s="59" customFormat="1" customHeight="1"/>
    <row r="36614" s="59" customFormat="1" customHeight="1"/>
    <row r="36615" s="59" customFormat="1" customHeight="1"/>
    <row r="36616" s="59" customFormat="1" customHeight="1"/>
    <row r="36617" s="59" customFormat="1" customHeight="1"/>
    <row r="36618" s="59" customFormat="1" customHeight="1"/>
    <row r="36619" s="59" customFormat="1" customHeight="1"/>
    <row r="36620" s="59" customFormat="1" customHeight="1"/>
    <row r="36621" s="59" customFormat="1" customHeight="1"/>
    <row r="36622" s="59" customFormat="1" customHeight="1"/>
    <row r="36623" s="59" customFormat="1" customHeight="1"/>
    <row r="36624" s="59" customFormat="1" customHeight="1"/>
    <row r="36625" s="59" customFormat="1" customHeight="1"/>
    <row r="36626" s="59" customFormat="1" customHeight="1"/>
    <row r="36627" s="59" customFormat="1" customHeight="1"/>
    <row r="36628" s="59" customFormat="1" customHeight="1"/>
    <row r="36629" s="59" customFormat="1" customHeight="1"/>
    <row r="36630" s="59" customFormat="1" customHeight="1"/>
    <row r="36631" s="59" customFormat="1" customHeight="1"/>
    <row r="36632" s="59" customFormat="1" customHeight="1"/>
    <row r="36633" s="59" customFormat="1" customHeight="1"/>
    <row r="36634" s="59" customFormat="1" customHeight="1"/>
    <row r="36635" s="59" customFormat="1" customHeight="1"/>
    <row r="36636" s="59" customFormat="1" customHeight="1"/>
    <row r="36637" s="59" customFormat="1" customHeight="1"/>
    <row r="36638" s="59" customFormat="1" customHeight="1"/>
    <row r="36639" s="59" customFormat="1" customHeight="1"/>
    <row r="36640" s="59" customFormat="1" customHeight="1"/>
    <row r="36641" s="59" customFormat="1" customHeight="1"/>
    <row r="36642" s="59" customFormat="1" customHeight="1"/>
    <row r="36643" s="59" customFormat="1" customHeight="1"/>
    <row r="36644" s="59" customFormat="1" customHeight="1"/>
    <row r="36645" s="59" customFormat="1" customHeight="1"/>
    <row r="36646" s="59" customFormat="1" customHeight="1"/>
    <row r="36647" s="59" customFormat="1" customHeight="1"/>
    <row r="36648" s="59" customFormat="1" customHeight="1"/>
    <row r="36649" s="59" customFormat="1" customHeight="1"/>
    <row r="36650" s="59" customFormat="1" customHeight="1"/>
    <row r="36651" s="59" customFormat="1" customHeight="1"/>
    <row r="36652" s="59" customFormat="1" customHeight="1"/>
    <row r="36653" s="59" customFormat="1" customHeight="1"/>
    <row r="36654" s="59" customFormat="1" customHeight="1"/>
    <row r="36655" s="59" customFormat="1" customHeight="1"/>
    <row r="36656" s="59" customFormat="1" customHeight="1"/>
    <row r="36657" s="59" customFormat="1" customHeight="1"/>
    <row r="36658" s="59" customFormat="1" customHeight="1"/>
    <row r="36659" s="59" customFormat="1" customHeight="1"/>
    <row r="36660" s="59" customFormat="1" customHeight="1"/>
    <row r="36661" s="59" customFormat="1" customHeight="1"/>
    <row r="36662" s="59" customFormat="1" customHeight="1"/>
    <row r="36663" s="59" customFormat="1" customHeight="1"/>
    <row r="36664" s="59" customFormat="1" customHeight="1"/>
    <row r="36665" s="59" customFormat="1" customHeight="1"/>
    <row r="36666" s="59" customFormat="1" customHeight="1"/>
    <row r="36667" s="59" customFormat="1" customHeight="1"/>
    <row r="36668" s="59" customFormat="1" customHeight="1"/>
    <row r="36669" s="59" customFormat="1" customHeight="1"/>
    <row r="36670" s="59" customFormat="1" customHeight="1"/>
    <row r="36671" s="59" customFormat="1" customHeight="1"/>
    <row r="36672" s="59" customFormat="1" customHeight="1"/>
    <row r="36673" s="59" customFormat="1" customHeight="1"/>
    <row r="36674" s="59" customFormat="1" customHeight="1"/>
    <row r="36675" s="59" customFormat="1" customHeight="1"/>
    <row r="36676" s="59" customFormat="1" customHeight="1"/>
    <row r="36677" s="59" customFormat="1" customHeight="1"/>
    <row r="36678" s="59" customFormat="1" customHeight="1"/>
    <row r="36679" s="59" customFormat="1" customHeight="1"/>
    <row r="36680" s="59" customFormat="1" customHeight="1"/>
    <row r="36681" s="59" customFormat="1" customHeight="1"/>
    <row r="36682" s="59" customFormat="1" customHeight="1"/>
    <row r="36683" s="59" customFormat="1" customHeight="1"/>
    <row r="36684" s="59" customFormat="1" customHeight="1"/>
    <row r="36685" s="59" customFormat="1" customHeight="1"/>
    <row r="36686" s="59" customFormat="1" customHeight="1"/>
    <row r="36687" s="59" customFormat="1" customHeight="1"/>
    <row r="36688" s="59" customFormat="1" customHeight="1"/>
    <row r="36689" s="59" customFormat="1" customHeight="1"/>
    <row r="36690" s="59" customFormat="1" customHeight="1"/>
    <row r="36691" s="59" customFormat="1" customHeight="1"/>
    <row r="36692" s="59" customFormat="1" customHeight="1"/>
    <row r="36693" s="59" customFormat="1" customHeight="1"/>
    <row r="36694" s="59" customFormat="1" customHeight="1"/>
    <row r="36695" s="59" customFormat="1" customHeight="1"/>
    <row r="36696" s="59" customFormat="1" customHeight="1"/>
    <row r="36697" s="59" customFormat="1" customHeight="1"/>
    <row r="36698" s="59" customFormat="1" customHeight="1"/>
    <row r="36699" s="59" customFormat="1" customHeight="1"/>
    <row r="36700" s="59" customFormat="1" customHeight="1"/>
    <row r="36701" s="59" customFormat="1" customHeight="1"/>
    <row r="36702" s="59" customFormat="1" customHeight="1"/>
    <row r="36703" s="59" customFormat="1" customHeight="1"/>
    <row r="36704" s="59" customFormat="1" customHeight="1"/>
    <row r="36705" s="59" customFormat="1" customHeight="1"/>
    <row r="36706" s="59" customFormat="1" customHeight="1"/>
    <row r="36707" s="59" customFormat="1" customHeight="1"/>
    <row r="36708" s="59" customFormat="1" customHeight="1"/>
    <row r="36709" s="59" customFormat="1" customHeight="1"/>
    <row r="36710" s="59" customFormat="1" customHeight="1"/>
    <row r="36711" s="59" customFormat="1" customHeight="1"/>
    <row r="36712" s="59" customFormat="1" customHeight="1"/>
    <row r="36713" s="59" customFormat="1" customHeight="1"/>
    <row r="36714" s="59" customFormat="1" customHeight="1"/>
    <row r="36715" s="59" customFormat="1" customHeight="1"/>
    <row r="36716" s="59" customFormat="1" customHeight="1"/>
    <row r="36717" s="59" customFormat="1" customHeight="1"/>
    <row r="36718" s="59" customFormat="1" customHeight="1"/>
    <row r="36719" s="59" customFormat="1" customHeight="1"/>
    <row r="36720" s="59" customFormat="1" customHeight="1"/>
    <row r="36721" s="59" customFormat="1" customHeight="1"/>
    <row r="36722" s="59" customFormat="1" customHeight="1"/>
    <row r="36723" s="59" customFormat="1" customHeight="1"/>
    <row r="36724" s="59" customFormat="1" customHeight="1"/>
    <row r="36725" s="59" customFormat="1" customHeight="1"/>
    <row r="36726" s="59" customFormat="1" customHeight="1"/>
    <row r="36727" s="59" customFormat="1" customHeight="1"/>
    <row r="36728" s="59" customFormat="1" customHeight="1"/>
    <row r="36729" s="59" customFormat="1" customHeight="1"/>
    <row r="36730" s="59" customFormat="1" customHeight="1"/>
    <row r="36731" s="59" customFormat="1" customHeight="1"/>
    <row r="36732" s="59" customFormat="1" customHeight="1"/>
    <row r="36733" s="59" customFormat="1" customHeight="1"/>
    <row r="36734" s="59" customFormat="1" customHeight="1"/>
    <row r="36735" s="59" customFormat="1" customHeight="1"/>
    <row r="36736" s="59" customFormat="1" customHeight="1"/>
    <row r="36737" s="59" customFormat="1" customHeight="1"/>
    <row r="36738" s="59" customFormat="1" customHeight="1"/>
    <row r="36739" s="59" customFormat="1" customHeight="1"/>
    <row r="36740" s="59" customFormat="1" customHeight="1"/>
    <row r="36741" s="59" customFormat="1" customHeight="1"/>
    <row r="36742" s="59" customFormat="1" customHeight="1"/>
    <row r="36743" s="59" customFormat="1" customHeight="1"/>
    <row r="36744" s="59" customFormat="1" customHeight="1"/>
    <row r="36745" s="59" customFormat="1" customHeight="1"/>
    <row r="36746" s="59" customFormat="1" customHeight="1"/>
    <row r="36747" s="59" customFormat="1" customHeight="1"/>
    <row r="36748" s="59" customFormat="1" customHeight="1"/>
    <row r="36749" s="59" customFormat="1" customHeight="1"/>
    <row r="36750" s="59" customFormat="1" customHeight="1"/>
    <row r="36751" s="59" customFormat="1" customHeight="1"/>
    <row r="36752" s="59" customFormat="1" customHeight="1"/>
    <row r="36753" s="59" customFormat="1" customHeight="1"/>
    <row r="36754" s="59" customFormat="1" customHeight="1"/>
    <row r="36755" s="59" customFormat="1" customHeight="1"/>
    <row r="36756" s="59" customFormat="1" customHeight="1"/>
    <row r="36757" s="59" customFormat="1" customHeight="1"/>
    <row r="36758" s="59" customFormat="1" customHeight="1"/>
    <row r="36759" s="59" customFormat="1" customHeight="1"/>
    <row r="36760" s="59" customFormat="1" customHeight="1"/>
    <row r="36761" s="59" customFormat="1" customHeight="1"/>
    <row r="36762" s="59" customFormat="1" customHeight="1"/>
    <row r="36763" s="59" customFormat="1" customHeight="1"/>
    <row r="36764" s="59" customFormat="1" customHeight="1"/>
    <row r="36765" s="59" customFormat="1" customHeight="1"/>
    <row r="36766" s="59" customFormat="1" customHeight="1"/>
    <row r="36767" s="59" customFormat="1" customHeight="1"/>
    <row r="36768" s="59" customFormat="1" customHeight="1"/>
    <row r="36769" s="59" customFormat="1" customHeight="1"/>
    <row r="36770" s="59" customFormat="1" customHeight="1"/>
    <row r="36771" s="59" customFormat="1" customHeight="1"/>
    <row r="36772" s="59" customFormat="1" customHeight="1"/>
    <row r="36773" s="59" customFormat="1" customHeight="1"/>
    <row r="36774" s="59" customFormat="1" customHeight="1"/>
    <row r="36775" s="59" customFormat="1" customHeight="1"/>
    <row r="36776" s="59" customFormat="1" customHeight="1"/>
    <row r="36777" s="59" customFormat="1" customHeight="1"/>
    <row r="36778" s="59" customFormat="1" customHeight="1"/>
    <row r="36779" s="59" customFormat="1" customHeight="1"/>
    <row r="36780" s="59" customFormat="1" customHeight="1"/>
    <row r="36781" s="59" customFormat="1" customHeight="1"/>
    <row r="36782" s="59" customFormat="1" customHeight="1"/>
    <row r="36783" s="59" customFormat="1" customHeight="1"/>
    <row r="36784" s="59" customFormat="1" customHeight="1"/>
    <row r="36785" s="59" customFormat="1" customHeight="1"/>
    <row r="36786" s="59" customFormat="1" customHeight="1"/>
    <row r="36787" s="59" customFormat="1" customHeight="1"/>
    <row r="36788" s="59" customFormat="1" customHeight="1"/>
    <row r="36789" s="59" customFormat="1" customHeight="1"/>
    <row r="36790" s="59" customFormat="1" customHeight="1"/>
    <row r="36791" s="59" customFormat="1" customHeight="1"/>
    <row r="36792" s="59" customFormat="1" customHeight="1"/>
    <row r="36793" s="59" customFormat="1" customHeight="1"/>
    <row r="36794" s="59" customFormat="1" customHeight="1"/>
    <row r="36795" s="59" customFormat="1" customHeight="1"/>
    <row r="36796" s="59" customFormat="1" customHeight="1"/>
    <row r="36797" s="59" customFormat="1" customHeight="1"/>
    <row r="36798" s="59" customFormat="1" customHeight="1"/>
    <row r="36799" s="59" customFormat="1" customHeight="1"/>
    <row r="36800" s="59" customFormat="1" customHeight="1"/>
    <row r="36801" s="59" customFormat="1" customHeight="1"/>
    <row r="36802" s="59" customFormat="1" customHeight="1"/>
    <row r="36803" s="59" customFormat="1" customHeight="1"/>
    <row r="36804" s="59" customFormat="1" customHeight="1"/>
    <row r="36805" s="59" customFormat="1" customHeight="1"/>
    <row r="36806" s="59" customFormat="1" customHeight="1"/>
    <row r="36807" s="59" customFormat="1" customHeight="1"/>
    <row r="36808" s="59" customFormat="1" customHeight="1"/>
    <row r="36809" s="59" customFormat="1" customHeight="1"/>
    <row r="36810" s="59" customFormat="1" customHeight="1"/>
    <row r="36811" s="59" customFormat="1" customHeight="1"/>
    <row r="36812" s="59" customFormat="1" customHeight="1"/>
    <row r="36813" s="59" customFormat="1" customHeight="1"/>
    <row r="36814" s="59" customFormat="1" customHeight="1"/>
    <row r="36815" s="59" customFormat="1" customHeight="1"/>
    <row r="36816" s="59" customFormat="1" customHeight="1"/>
    <row r="36817" s="59" customFormat="1" customHeight="1"/>
    <row r="36818" s="59" customFormat="1" customHeight="1"/>
    <row r="36819" s="59" customFormat="1" customHeight="1"/>
    <row r="36820" s="59" customFormat="1" customHeight="1"/>
    <row r="36821" s="59" customFormat="1" customHeight="1"/>
    <row r="36822" s="59" customFormat="1" customHeight="1"/>
    <row r="36823" s="59" customFormat="1" customHeight="1"/>
    <row r="36824" s="59" customFormat="1" customHeight="1"/>
    <row r="36825" s="59" customFormat="1" customHeight="1"/>
    <row r="36826" s="59" customFormat="1" customHeight="1"/>
    <row r="36827" s="59" customFormat="1" customHeight="1"/>
    <row r="36828" s="59" customFormat="1" customHeight="1"/>
    <row r="36829" s="59" customFormat="1" customHeight="1"/>
    <row r="36830" s="59" customFormat="1" customHeight="1"/>
    <row r="36831" s="59" customFormat="1" customHeight="1"/>
    <row r="36832" s="59" customFormat="1" customHeight="1"/>
    <row r="36833" s="59" customFormat="1" customHeight="1"/>
    <row r="36834" s="59" customFormat="1" customHeight="1"/>
    <row r="36835" s="59" customFormat="1" customHeight="1"/>
    <row r="36836" s="59" customFormat="1" customHeight="1"/>
    <row r="36837" s="59" customFormat="1" customHeight="1"/>
    <row r="36838" s="59" customFormat="1" customHeight="1"/>
    <row r="36839" s="59" customFormat="1" customHeight="1"/>
    <row r="36840" s="59" customFormat="1" customHeight="1"/>
    <row r="36841" s="59" customFormat="1" customHeight="1"/>
    <row r="36842" s="59" customFormat="1" customHeight="1"/>
    <row r="36843" s="59" customFormat="1" customHeight="1"/>
    <row r="36844" s="59" customFormat="1" customHeight="1"/>
    <row r="36845" s="59" customFormat="1" customHeight="1"/>
    <row r="36846" s="59" customFormat="1" customHeight="1"/>
    <row r="36847" s="59" customFormat="1" customHeight="1"/>
    <row r="36848" s="59" customFormat="1" customHeight="1"/>
    <row r="36849" s="59" customFormat="1" customHeight="1"/>
    <row r="36850" s="59" customFormat="1" customHeight="1"/>
    <row r="36851" s="59" customFormat="1" customHeight="1"/>
    <row r="36852" s="59" customFormat="1" customHeight="1"/>
    <row r="36853" s="59" customFormat="1" customHeight="1"/>
    <row r="36854" s="59" customFormat="1" customHeight="1"/>
    <row r="36855" s="59" customFormat="1" customHeight="1"/>
    <row r="36856" s="59" customFormat="1" customHeight="1"/>
    <row r="36857" s="59" customFormat="1" customHeight="1"/>
    <row r="36858" s="59" customFormat="1" customHeight="1"/>
    <row r="36859" s="59" customFormat="1" customHeight="1"/>
    <row r="36860" s="59" customFormat="1" customHeight="1"/>
    <row r="36861" s="59" customFormat="1" customHeight="1"/>
    <row r="36862" s="59" customFormat="1" customHeight="1"/>
    <row r="36863" s="59" customFormat="1" customHeight="1"/>
    <row r="36864" s="59" customFormat="1" customHeight="1"/>
    <row r="36865" s="59" customFormat="1" customHeight="1"/>
    <row r="36866" s="59" customFormat="1" customHeight="1"/>
    <row r="36867" s="59" customFormat="1" customHeight="1"/>
    <row r="36868" s="59" customFormat="1" customHeight="1"/>
    <row r="36869" s="59" customFormat="1" customHeight="1"/>
    <row r="36870" s="59" customFormat="1" customHeight="1"/>
    <row r="36871" s="59" customFormat="1" customHeight="1"/>
    <row r="36872" s="59" customFormat="1" customHeight="1"/>
    <row r="36873" s="59" customFormat="1" customHeight="1"/>
    <row r="36874" s="59" customFormat="1" customHeight="1"/>
    <row r="36875" s="59" customFormat="1" customHeight="1"/>
    <row r="36876" s="59" customFormat="1" customHeight="1"/>
    <row r="36877" s="59" customFormat="1" customHeight="1"/>
    <row r="36878" s="59" customFormat="1" customHeight="1"/>
    <row r="36879" s="59" customFormat="1" customHeight="1"/>
    <row r="36880" s="59" customFormat="1" customHeight="1"/>
    <row r="36881" s="59" customFormat="1" customHeight="1"/>
    <row r="36882" s="59" customFormat="1" customHeight="1"/>
    <row r="36883" s="59" customFormat="1" customHeight="1"/>
    <row r="36884" s="59" customFormat="1" customHeight="1"/>
    <row r="36885" s="59" customFormat="1" customHeight="1"/>
    <row r="36886" s="59" customFormat="1" customHeight="1"/>
    <row r="36887" s="59" customFormat="1" customHeight="1"/>
    <row r="36888" s="59" customFormat="1" customHeight="1"/>
    <row r="36889" s="59" customFormat="1" customHeight="1"/>
    <row r="36890" s="59" customFormat="1" customHeight="1"/>
    <row r="36891" s="59" customFormat="1" customHeight="1"/>
    <row r="36892" s="59" customFormat="1" customHeight="1"/>
    <row r="36893" s="59" customFormat="1" customHeight="1"/>
    <row r="36894" s="59" customFormat="1" customHeight="1"/>
    <row r="36895" s="59" customFormat="1" customHeight="1"/>
    <row r="36896" s="59" customFormat="1" customHeight="1"/>
    <row r="36897" s="59" customFormat="1" customHeight="1"/>
    <row r="36898" s="59" customFormat="1" customHeight="1"/>
    <row r="36899" s="59" customFormat="1" customHeight="1"/>
    <row r="36900" s="59" customFormat="1" customHeight="1"/>
    <row r="36901" s="59" customFormat="1" customHeight="1"/>
    <row r="36902" s="59" customFormat="1" customHeight="1"/>
    <row r="36903" s="59" customFormat="1" customHeight="1"/>
    <row r="36904" s="59" customFormat="1" customHeight="1"/>
    <row r="36905" s="59" customFormat="1" customHeight="1"/>
    <row r="36906" s="59" customFormat="1" customHeight="1"/>
    <row r="36907" s="59" customFormat="1" customHeight="1"/>
    <row r="36908" s="59" customFormat="1" customHeight="1"/>
    <row r="36909" s="59" customFormat="1" customHeight="1"/>
    <row r="36910" s="59" customFormat="1" customHeight="1"/>
    <row r="36911" s="59" customFormat="1" customHeight="1"/>
    <row r="36912" s="59" customFormat="1" customHeight="1"/>
    <row r="36913" s="59" customFormat="1" customHeight="1"/>
    <row r="36914" s="59" customFormat="1" customHeight="1"/>
    <row r="36915" s="59" customFormat="1" customHeight="1"/>
    <row r="36916" s="59" customFormat="1" customHeight="1"/>
    <row r="36917" s="59" customFormat="1" customHeight="1"/>
    <row r="36918" s="59" customFormat="1" customHeight="1"/>
    <row r="36919" s="59" customFormat="1" customHeight="1"/>
    <row r="36920" s="59" customFormat="1" customHeight="1"/>
    <row r="36921" s="59" customFormat="1" customHeight="1"/>
    <row r="36922" s="59" customFormat="1" customHeight="1"/>
    <row r="36923" s="59" customFormat="1" customHeight="1"/>
    <row r="36924" s="59" customFormat="1" customHeight="1"/>
    <row r="36925" s="59" customFormat="1" customHeight="1"/>
    <row r="36926" s="59" customFormat="1" customHeight="1"/>
    <row r="36927" s="59" customFormat="1" customHeight="1"/>
    <row r="36928" s="59" customFormat="1" customHeight="1"/>
    <row r="36929" s="59" customFormat="1" customHeight="1"/>
    <row r="36930" s="59" customFormat="1" customHeight="1"/>
    <row r="36931" s="59" customFormat="1" customHeight="1"/>
    <row r="36932" s="59" customFormat="1" customHeight="1"/>
    <row r="36933" s="59" customFormat="1" customHeight="1"/>
    <row r="36934" s="59" customFormat="1" customHeight="1"/>
    <row r="36935" s="59" customFormat="1" customHeight="1"/>
    <row r="36936" s="59" customFormat="1" customHeight="1"/>
    <row r="36937" s="59" customFormat="1" customHeight="1"/>
    <row r="36938" s="59" customFormat="1" customHeight="1"/>
    <row r="36939" s="59" customFormat="1" customHeight="1"/>
    <row r="36940" s="59" customFormat="1" customHeight="1"/>
    <row r="36941" s="59" customFormat="1" customHeight="1"/>
    <row r="36942" s="59" customFormat="1" customHeight="1"/>
    <row r="36943" s="59" customFormat="1" customHeight="1"/>
    <row r="36944" s="59" customFormat="1" customHeight="1"/>
    <row r="36945" s="59" customFormat="1" customHeight="1"/>
    <row r="36946" s="59" customFormat="1" customHeight="1"/>
    <row r="36947" s="59" customFormat="1" customHeight="1"/>
    <row r="36948" s="59" customFormat="1" customHeight="1"/>
    <row r="36949" s="59" customFormat="1" customHeight="1"/>
    <row r="36950" s="59" customFormat="1" customHeight="1"/>
    <row r="36951" s="59" customFormat="1" customHeight="1"/>
    <row r="36952" s="59" customFormat="1" customHeight="1"/>
    <row r="36953" s="59" customFormat="1" customHeight="1"/>
    <row r="36954" s="59" customFormat="1" customHeight="1"/>
    <row r="36955" s="59" customFormat="1" customHeight="1"/>
    <row r="36956" s="59" customFormat="1" customHeight="1"/>
    <row r="36957" s="59" customFormat="1" customHeight="1"/>
    <row r="36958" s="59" customFormat="1" customHeight="1"/>
    <row r="36959" s="59" customFormat="1" customHeight="1"/>
    <row r="36960" s="59" customFormat="1" customHeight="1"/>
    <row r="36961" s="59" customFormat="1" customHeight="1"/>
    <row r="36962" s="59" customFormat="1" customHeight="1"/>
    <row r="36963" s="59" customFormat="1" customHeight="1"/>
    <row r="36964" s="59" customFormat="1" customHeight="1"/>
    <row r="36965" s="59" customFormat="1" customHeight="1"/>
    <row r="36966" s="59" customFormat="1" customHeight="1"/>
    <row r="36967" s="59" customFormat="1" customHeight="1"/>
    <row r="36968" s="59" customFormat="1" customHeight="1"/>
    <row r="36969" s="59" customFormat="1" customHeight="1"/>
    <row r="36970" s="59" customFormat="1" customHeight="1"/>
    <row r="36971" s="59" customFormat="1" customHeight="1"/>
    <row r="36972" s="59" customFormat="1" customHeight="1"/>
    <row r="36973" s="59" customFormat="1" customHeight="1"/>
    <row r="36974" s="59" customFormat="1" customHeight="1"/>
    <row r="36975" s="59" customFormat="1" customHeight="1"/>
    <row r="36976" s="59" customFormat="1" customHeight="1"/>
    <row r="36977" s="59" customFormat="1" customHeight="1"/>
    <row r="36978" s="59" customFormat="1" customHeight="1"/>
    <row r="36979" s="59" customFormat="1" customHeight="1"/>
    <row r="36980" s="59" customFormat="1" customHeight="1"/>
    <row r="36981" s="59" customFormat="1" customHeight="1"/>
    <row r="36982" s="59" customFormat="1" customHeight="1"/>
    <row r="36983" s="59" customFormat="1" customHeight="1"/>
    <row r="36984" s="59" customFormat="1" customHeight="1"/>
    <row r="36985" s="59" customFormat="1" customHeight="1"/>
    <row r="36986" s="59" customFormat="1" customHeight="1"/>
    <row r="36987" s="59" customFormat="1" customHeight="1"/>
    <row r="36988" s="59" customFormat="1" customHeight="1"/>
    <row r="36989" s="59" customFormat="1" customHeight="1"/>
    <row r="36990" s="59" customFormat="1" customHeight="1"/>
    <row r="36991" s="59" customFormat="1" customHeight="1"/>
    <row r="36992" s="59" customFormat="1" customHeight="1"/>
    <row r="36993" s="59" customFormat="1" customHeight="1"/>
    <row r="36994" s="59" customFormat="1" customHeight="1"/>
    <row r="36995" s="59" customFormat="1" customHeight="1"/>
    <row r="36996" s="59" customFormat="1" customHeight="1"/>
    <row r="36997" s="59" customFormat="1" customHeight="1"/>
    <row r="36998" s="59" customFormat="1" customHeight="1"/>
    <row r="36999" s="59" customFormat="1" customHeight="1"/>
    <row r="37000" s="59" customFormat="1" customHeight="1"/>
    <row r="37001" s="59" customFormat="1" customHeight="1"/>
    <row r="37002" s="59" customFormat="1" customHeight="1"/>
    <row r="37003" s="59" customFormat="1" customHeight="1"/>
    <row r="37004" s="59" customFormat="1" customHeight="1"/>
    <row r="37005" s="59" customFormat="1" customHeight="1"/>
    <row r="37006" s="59" customFormat="1" customHeight="1"/>
    <row r="37007" s="59" customFormat="1" customHeight="1"/>
    <row r="37008" s="59" customFormat="1" customHeight="1"/>
    <row r="37009" s="59" customFormat="1" customHeight="1"/>
    <row r="37010" s="59" customFormat="1" customHeight="1"/>
    <row r="37011" s="59" customFormat="1" customHeight="1"/>
    <row r="37012" s="59" customFormat="1" customHeight="1"/>
    <row r="37013" s="59" customFormat="1" customHeight="1"/>
    <row r="37014" s="59" customFormat="1" customHeight="1"/>
    <row r="37015" s="59" customFormat="1" customHeight="1"/>
    <row r="37016" s="59" customFormat="1" customHeight="1"/>
    <row r="37017" s="59" customFormat="1" customHeight="1"/>
    <row r="37018" s="59" customFormat="1" customHeight="1"/>
    <row r="37019" s="59" customFormat="1" customHeight="1"/>
    <row r="37020" s="59" customFormat="1" customHeight="1"/>
    <row r="37021" s="59" customFormat="1" customHeight="1"/>
    <row r="37022" s="59" customFormat="1" customHeight="1"/>
    <row r="37023" s="59" customFormat="1" customHeight="1"/>
    <row r="37024" s="59" customFormat="1" customHeight="1"/>
    <row r="37025" s="59" customFormat="1" customHeight="1"/>
    <row r="37026" s="59" customFormat="1" customHeight="1"/>
    <row r="37027" s="59" customFormat="1" customHeight="1"/>
    <row r="37028" s="59" customFormat="1" customHeight="1"/>
    <row r="37029" s="59" customFormat="1" customHeight="1"/>
    <row r="37030" s="59" customFormat="1" customHeight="1"/>
    <row r="37031" s="59" customFormat="1" customHeight="1"/>
    <row r="37032" s="59" customFormat="1" customHeight="1"/>
    <row r="37033" s="59" customFormat="1" customHeight="1"/>
    <row r="37034" s="59" customFormat="1" customHeight="1"/>
    <row r="37035" s="59" customFormat="1" customHeight="1"/>
    <row r="37036" s="59" customFormat="1" customHeight="1"/>
    <row r="37037" s="59" customFormat="1" customHeight="1"/>
    <row r="37038" s="59" customFormat="1" customHeight="1"/>
    <row r="37039" s="59" customFormat="1" customHeight="1"/>
    <row r="37040" s="59" customFormat="1" customHeight="1"/>
    <row r="37041" s="59" customFormat="1" customHeight="1"/>
    <row r="37042" s="59" customFormat="1" customHeight="1"/>
    <row r="37043" s="59" customFormat="1" customHeight="1"/>
    <row r="37044" s="59" customFormat="1" customHeight="1"/>
    <row r="37045" s="59" customFormat="1" customHeight="1"/>
    <row r="37046" s="59" customFormat="1" customHeight="1"/>
    <row r="37047" s="59" customFormat="1" customHeight="1"/>
    <row r="37048" s="59" customFormat="1" customHeight="1"/>
    <row r="37049" s="59" customFormat="1" customHeight="1"/>
    <row r="37050" s="59" customFormat="1" customHeight="1"/>
    <row r="37051" s="59" customFormat="1" customHeight="1"/>
    <row r="37052" s="59" customFormat="1" customHeight="1"/>
    <row r="37053" s="59" customFormat="1" customHeight="1"/>
    <row r="37054" s="59" customFormat="1" customHeight="1"/>
    <row r="37055" s="59" customFormat="1" customHeight="1"/>
    <row r="37056" s="59" customFormat="1" customHeight="1"/>
    <row r="37057" s="59" customFormat="1" customHeight="1"/>
    <row r="37058" s="59" customFormat="1" customHeight="1"/>
    <row r="37059" s="59" customFormat="1" customHeight="1"/>
    <row r="37060" s="59" customFormat="1" customHeight="1"/>
    <row r="37061" s="59" customFormat="1" customHeight="1"/>
    <row r="37062" s="59" customFormat="1" customHeight="1"/>
    <row r="37063" s="59" customFormat="1" customHeight="1"/>
    <row r="37064" s="59" customFormat="1" customHeight="1"/>
    <row r="37065" s="59" customFormat="1" customHeight="1"/>
    <row r="37066" s="59" customFormat="1" customHeight="1"/>
    <row r="37067" s="59" customFormat="1" customHeight="1"/>
    <row r="37068" s="59" customFormat="1" customHeight="1"/>
    <row r="37069" s="59" customFormat="1" customHeight="1"/>
    <row r="37070" s="59" customFormat="1" customHeight="1"/>
    <row r="37071" s="59" customFormat="1" customHeight="1"/>
    <row r="37072" s="59" customFormat="1" customHeight="1"/>
    <row r="37073" s="59" customFormat="1" customHeight="1"/>
    <row r="37074" s="59" customFormat="1" customHeight="1"/>
    <row r="37075" s="59" customFormat="1" customHeight="1"/>
    <row r="37076" s="59" customFormat="1" customHeight="1"/>
    <row r="37077" s="59" customFormat="1" customHeight="1"/>
    <row r="37078" s="59" customFormat="1" customHeight="1"/>
    <row r="37079" s="59" customFormat="1" customHeight="1"/>
    <row r="37080" s="59" customFormat="1" customHeight="1"/>
    <row r="37081" s="59" customFormat="1" customHeight="1"/>
    <row r="37082" s="59" customFormat="1" customHeight="1"/>
    <row r="37083" s="59" customFormat="1" customHeight="1"/>
    <row r="37084" s="59" customFormat="1" customHeight="1"/>
    <row r="37085" s="59" customFormat="1" customHeight="1"/>
    <row r="37086" s="59" customFormat="1" customHeight="1"/>
    <row r="37087" s="59" customFormat="1" customHeight="1"/>
    <row r="37088" s="59" customFormat="1" customHeight="1"/>
    <row r="37089" s="59" customFormat="1" customHeight="1"/>
    <row r="37090" s="59" customFormat="1" customHeight="1"/>
    <row r="37091" s="59" customFormat="1" customHeight="1"/>
    <row r="37092" s="59" customFormat="1" customHeight="1"/>
    <row r="37093" s="59" customFormat="1" customHeight="1"/>
    <row r="37094" s="59" customFormat="1" customHeight="1"/>
    <row r="37095" s="59" customFormat="1" customHeight="1"/>
    <row r="37096" s="59" customFormat="1" customHeight="1"/>
    <row r="37097" s="59" customFormat="1" customHeight="1"/>
    <row r="37098" s="59" customFormat="1" customHeight="1"/>
    <row r="37099" s="59" customFormat="1" customHeight="1"/>
    <row r="37100" s="59" customFormat="1" customHeight="1"/>
    <row r="37101" s="59" customFormat="1" customHeight="1"/>
    <row r="37102" s="59" customFormat="1" customHeight="1"/>
    <row r="37103" s="59" customFormat="1" customHeight="1"/>
    <row r="37104" s="59" customFormat="1" customHeight="1"/>
    <row r="37105" s="59" customFormat="1" customHeight="1"/>
    <row r="37106" s="59" customFormat="1" customHeight="1"/>
    <row r="37107" s="59" customFormat="1" customHeight="1"/>
    <row r="37108" s="59" customFormat="1" customHeight="1"/>
    <row r="37109" s="59" customFormat="1" customHeight="1"/>
    <row r="37110" s="59" customFormat="1" customHeight="1"/>
    <row r="37111" s="59" customFormat="1" customHeight="1"/>
    <row r="37112" s="59" customFormat="1" customHeight="1"/>
    <row r="37113" s="59" customFormat="1" customHeight="1"/>
    <row r="37114" s="59" customFormat="1" customHeight="1"/>
    <row r="37115" s="59" customFormat="1" customHeight="1"/>
    <row r="37116" s="59" customFormat="1" customHeight="1"/>
    <row r="37117" s="59" customFormat="1" customHeight="1"/>
    <row r="37118" s="59" customFormat="1" customHeight="1"/>
    <row r="37119" s="59" customFormat="1" customHeight="1"/>
    <row r="37120" s="59" customFormat="1" customHeight="1"/>
    <row r="37121" s="59" customFormat="1" customHeight="1"/>
    <row r="37122" s="59" customFormat="1" customHeight="1"/>
    <row r="37123" s="59" customFormat="1" customHeight="1"/>
    <row r="37124" s="59" customFormat="1" customHeight="1"/>
    <row r="37125" s="59" customFormat="1" customHeight="1"/>
    <row r="37126" s="59" customFormat="1" customHeight="1"/>
    <row r="37127" s="59" customFormat="1" customHeight="1"/>
    <row r="37128" s="59" customFormat="1" customHeight="1"/>
    <row r="37129" s="59" customFormat="1" customHeight="1"/>
    <row r="37130" s="59" customFormat="1" customHeight="1"/>
    <row r="37131" s="59" customFormat="1" customHeight="1"/>
    <row r="37132" s="59" customFormat="1" customHeight="1"/>
    <row r="37133" s="59" customFormat="1" customHeight="1"/>
    <row r="37134" s="59" customFormat="1" customHeight="1"/>
    <row r="37135" s="59" customFormat="1" customHeight="1"/>
    <row r="37136" s="59" customFormat="1" customHeight="1"/>
    <row r="37137" s="59" customFormat="1" customHeight="1"/>
    <row r="37138" s="59" customFormat="1" customHeight="1"/>
    <row r="37139" s="59" customFormat="1" customHeight="1"/>
    <row r="37140" s="59" customFormat="1" customHeight="1"/>
    <row r="37141" s="59" customFormat="1" customHeight="1"/>
    <row r="37142" s="59" customFormat="1" customHeight="1"/>
    <row r="37143" s="59" customFormat="1" customHeight="1"/>
    <row r="37144" s="59" customFormat="1" customHeight="1"/>
    <row r="37145" s="59" customFormat="1" customHeight="1"/>
    <row r="37146" s="59" customFormat="1" customHeight="1"/>
    <row r="37147" s="59" customFormat="1" customHeight="1"/>
    <row r="37148" s="59" customFormat="1" customHeight="1"/>
    <row r="37149" s="59" customFormat="1" customHeight="1"/>
    <row r="37150" s="59" customFormat="1" customHeight="1"/>
    <row r="37151" s="59" customFormat="1" customHeight="1"/>
    <row r="37152" s="59" customFormat="1" customHeight="1"/>
    <row r="37153" s="59" customFormat="1" customHeight="1"/>
    <row r="37154" s="59" customFormat="1" customHeight="1"/>
    <row r="37155" s="59" customFormat="1" customHeight="1"/>
    <row r="37156" s="59" customFormat="1" customHeight="1"/>
    <row r="37157" s="59" customFormat="1" customHeight="1"/>
    <row r="37158" s="59" customFormat="1" customHeight="1"/>
    <row r="37159" s="59" customFormat="1" customHeight="1"/>
    <row r="37160" s="59" customFormat="1" customHeight="1"/>
    <row r="37161" s="59" customFormat="1" customHeight="1"/>
    <row r="37162" s="59" customFormat="1" customHeight="1"/>
    <row r="37163" s="59" customFormat="1" customHeight="1"/>
    <row r="37164" s="59" customFormat="1" customHeight="1"/>
    <row r="37165" s="59" customFormat="1" customHeight="1"/>
    <row r="37166" s="59" customFormat="1" customHeight="1"/>
    <row r="37167" s="59" customFormat="1" customHeight="1"/>
    <row r="37168" s="59" customFormat="1" customHeight="1"/>
    <row r="37169" s="59" customFormat="1" customHeight="1"/>
    <row r="37170" s="59" customFormat="1" customHeight="1"/>
    <row r="37171" s="59" customFormat="1" customHeight="1"/>
    <row r="37172" s="59" customFormat="1" customHeight="1"/>
    <row r="37173" s="59" customFormat="1" customHeight="1"/>
    <row r="37174" s="59" customFormat="1" customHeight="1"/>
    <row r="37175" s="59" customFormat="1" customHeight="1"/>
    <row r="37176" s="59" customFormat="1" customHeight="1"/>
    <row r="37177" s="59" customFormat="1" customHeight="1"/>
    <row r="37178" s="59" customFormat="1" customHeight="1"/>
    <row r="37179" s="59" customFormat="1" customHeight="1"/>
    <row r="37180" s="59" customFormat="1" customHeight="1"/>
    <row r="37181" s="59" customFormat="1" customHeight="1"/>
    <row r="37182" s="59" customFormat="1" customHeight="1"/>
    <row r="37183" s="59" customFormat="1" customHeight="1"/>
    <row r="37184" s="59" customFormat="1" customHeight="1"/>
    <row r="37185" s="59" customFormat="1" customHeight="1"/>
    <row r="37186" s="59" customFormat="1" customHeight="1"/>
    <row r="37187" s="59" customFormat="1" customHeight="1"/>
    <row r="37188" s="59" customFormat="1" customHeight="1"/>
    <row r="37189" s="59" customFormat="1" customHeight="1"/>
    <row r="37190" s="59" customFormat="1" customHeight="1"/>
    <row r="37191" s="59" customFormat="1" customHeight="1"/>
    <row r="37192" s="59" customFormat="1" customHeight="1"/>
    <row r="37193" s="59" customFormat="1" customHeight="1"/>
    <row r="37194" s="59" customFormat="1" customHeight="1"/>
    <row r="37195" s="59" customFormat="1" customHeight="1"/>
    <row r="37196" s="59" customFormat="1" customHeight="1"/>
    <row r="37197" s="59" customFormat="1" customHeight="1"/>
    <row r="37198" s="59" customFormat="1" customHeight="1"/>
    <row r="37199" s="59" customFormat="1" customHeight="1"/>
    <row r="37200" s="59" customFormat="1" customHeight="1"/>
    <row r="37201" s="59" customFormat="1" customHeight="1"/>
    <row r="37202" s="59" customFormat="1" customHeight="1"/>
    <row r="37203" s="59" customFormat="1" customHeight="1"/>
    <row r="37204" s="59" customFormat="1" customHeight="1"/>
    <row r="37205" s="59" customFormat="1" customHeight="1"/>
    <row r="37206" s="59" customFormat="1" customHeight="1"/>
    <row r="37207" s="59" customFormat="1" customHeight="1"/>
    <row r="37208" s="59" customFormat="1" customHeight="1"/>
    <row r="37209" s="59" customFormat="1" customHeight="1"/>
    <row r="37210" s="59" customFormat="1" customHeight="1"/>
    <row r="37211" s="59" customFormat="1" customHeight="1"/>
    <row r="37212" s="59" customFormat="1" customHeight="1"/>
    <row r="37213" s="59" customFormat="1" customHeight="1"/>
    <row r="37214" s="59" customFormat="1" customHeight="1"/>
    <row r="37215" s="59" customFormat="1" customHeight="1"/>
    <row r="37216" s="59" customFormat="1" customHeight="1"/>
    <row r="37217" s="59" customFormat="1" customHeight="1"/>
    <row r="37218" s="59" customFormat="1" customHeight="1"/>
    <row r="37219" s="59" customFormat="1" customHeight="1"/>
    <row r="37220" s="59" customFormat="1" customHeight="1"/>
    <row r="37221" s="59" customFormat="1" customHeight="1"/>
    <row r="37222" s="59" customFormat="1" customHeight="1"/>
    <row r="37223" s="59" customFormat="1" customHeight="1"/>
    <row r="37224" s="59" customFormat="1" customHeight="1"/>
    <row r="37225" s="59" customFormat="1" customHeight="1"/>
    <row r="37226" s="59" customFormat="1" customHeight="1"/>
    <row r="37227" s="59" customFormat="1" customHeight="1"/>
    <row r="37228" s="59" customFormat="1" customHeight="1"/>
    <row r="37229" s="59" customFormat="1" customHeight="1"/>
    <row r="37230" s="59" customFormat="1" customHeight="1"/>
    <row r="37231" s="59" customFormat="1" customHeight="1"/>
    <row r="37232" s="59" customFormat="1" customHeight="1"/>
    <row r="37233" s="59" customFormat="1" customHeight="1"/>
    <row r="37234" s="59" customFormat="1" customHeight="1"/>
    <row r="37235" s="59" customFormat="1" customHeight="1"/>
    <row r="37236" s="59" customFormat="1" customHeight="1"/>
    <row r="37237" s="59" customFormat="1" customHeight="1"/>
    <row r="37238" s="59" customFormat="1" customHeight="1"/>
    <row r="37239" s="59" customFormat="1" customHeight="1"/>
    <row r="37240" s="59" customFormat="1" customHeight="1"/>
    <row r="37241" s="59" customFormat="1" customHeight="1"/>
    <row r="37242" s="59" customFormat="1" customHeight="1"/>
    <row r="37243" s="59" customFormat="1" customHeight="1"/>
    <row r="37244" s="59" customFormat="1" customHeight="1"/>
    <row r="37245" s="59" customFormat="1" customHeight="1"/>
    <row r="37246" s="59" customFormat="1" customHeight="1"/>
    <row r="37247" s="59" customFormat="1" customHeight="1"/>
    <row r="37248" s="59" customFormat="1" customHeight="1"/>
    <row r="37249" s="59" customFormat="1" customHeight="1"/>
    <row r="37250" s="59" customFormat="1" customHeight="1"/>
    <row r="37251" s="59" customFormat="1" customHeight="1"/>
    <row r="37252" s="59" customFormat="1" customHeight="1"/>
    <row r="37253" s="59" customFormat="1" customHeight="1"/>
    <row r="37254" s="59" customFormat="1" customHeight="1"/>
    <row r="37255" s="59" customFormat="1" customHeight="1"/>
    <row r="37256" s="59" customFormat="1" customHeight="1"/>
    <row r="37257" s="59" customFormat="1" customHeight="1"/>
    <row r="37258" s="59" customFormat="1" customHeight="1"/>
    <row r="37259" s="59" customFormat="1" customHeight="1"/>
    <row r="37260" s="59" customFormat="1" customHeight="1"/>
    <row r="37261" s="59" customFormat="1" customHeight="1"/>
    <row r="37262" s="59" customFormat="1" customHeight="1"/>
    <row r="37263" s="59" customFormat="1" customHeight="1"/>
    <row r="37264" s="59" customFormat="1" customHeight="1"/>
    <row r="37265" s="59" customFormat="1" customHeight="1"/>
    <row r="37266" s="59" customFormat="1" customHeight="1"/>
    <row r="37267" s="59" customFormat="1" customHeight="1"/>
    <row r="37268" s="59" customFormat="1" customHeight="1"/>
    <row r="37269" s="59" customFormat="1" customHeight="1"/>
    <row r="37270" s="59" customFormat="1" customHeight="1"/>
    <row r="37271" s="59" customFormat="1" customHeight="1"/>
    <row r="37272" s="59" customFormat="1" customHeight="1"/>
    <row r="37273" s="59" customFormat="1" customHeight="1"/>
    <row r="37274" s="59" customFormat="1" customHeight="1"/>
    <row r="37275" s="59" customFormat="1" customHeight="1"/>
    <row r="37276" s="59" customFormat="1" customHeight="1"/>
    <row r="37277" s="59" customFormat="1" customHeight="1"/>
    <row r="37278" s="59" customFormat="1" customHeight="1"/>
    <row r="37279" s="59" customFormat="1" customHeight="1"/>
    <row r="37280" s="59" customFormat="1" customHeight="1"/>
    <row r="37281" s="59" customFormat="1" customHeight="1"/>
    <row r="37282" s="59" customFormat="1" customHeight="1"/>
    <row r="37283" s="59" customFormat="1" customHeight="1"/>
    <row r="37284" s="59" customFormat="1" customHeight="1"/>
    <row r="37285" s="59" customFormat="1" customHeight="1"/>
    <row r="37286" s="59" customFormat="1" customHeight="1"/>
    <row r="37287" s="59" customFormat="1" customHeight="1"/>
    <row r="37288" s="59" customFormat="1" customHeight="1"/>
    <row r="37289" s="59" customFormat="1" customHeight="1"/>
    <row r="37290" s="59" customFormat="1" customHeight="1"/>
    <row r="37291" s="59" customFormat="1" customHeight="1"/>
    <row r="37292" s="59" customFormat="1" customHeight="1"/>
    <row r="37293" s="59" customFormat="1" customHeight="1"/>
    <row r="37294" s="59" customFormat="1" customHeight="1"/>
    <row r="37295" s="59" customFormat="1" customHeight="1"/>
    <row r="37296" s="59" customFormat="1" customHeight="1"/>
    <row r="37297" s="59" customFormat="1" customHeight="1"/>
    <row r="37298" s="59" customFormat="1" customHeight="1"/>
    <row r="37299" s="59" customFormat="1" customHeight="1"/>
    <row r="37300" s="59" customFormat="1" customHeight="1"/>
    <row r="37301" s="59" customFormat="1" customHeight="1"/>
    <row r="37302" s="59" customFormat="1" customHeight="1"/>
    <row r="37303" s="59" customFormat="1" customHeight="1"/>
    <row r="37304" s="59" customFormat="1" customHeight="1"/>
    <row r="37305" s="59" customFormat="1" customHeight="1"/>
    <row r="37306" s="59" customFormat="1" customHeight="1"/>
    <row r="37307" s="59" customFormat="1" customHeight="1"/>
    <row r="37308" s="59" customFormat="1" customHeight="1"/>
    <row r="37309" s="59" customFormat="1" customHeight="1"/>
    <row r="37310" s="59" customFormat="1" customHeight="1"/>
    <row r="37311" s="59" customFormat="1" customHeight="1"/>
    <row r="37312" s="59" customFormat="1" customHeight="1"/>
    <row r="37313" s="59" customFormat="1" customHeight="1"/>
    <row r="37314" s="59" customFormat="1" customHeight="1"/>
    <row r="37315" s="59" customFormat="1" customHeight="1"/>
    <row r="37316" s="59" customFormat="1" customHeight="1"/>
    <row r="37317" s="59" customFormat="1" customHeight="1"/>
    <row r="37318" s="59" customFormat="1" customHeight="1"/>
    <row r="37319" s="59" customFormat="1" customHeight="1"/>
    <row r="37320" s="59" customFormat="1" customHeight="1"/>
    <row r="37321" s="59" customFormat="1" customHeight="1"/>
    <row r="37322" s="59" customFormat="1" customHeight="1"/>
    <row r="37323" s="59" customFormat="1" customHeight="1"/>
    <row r="37324" s="59" customFormat="1" customHeight="1"/>
    <row r="37325" s="59" customFormat="1" customHeight="1"/>
    <row r="37326" s="59" customFormat="1" customHeight="1"/>
    <row r="37327" s="59" customFormat="1" customHeight="1"/>
    <row r="37328" s="59" customFormat="1" customHeight="1"/>
    <row r="37329" s="59" customFormat="1" customHeight="1"/>
    <row r="37330" s="59" customFormat="1" customHeight="1"/>
    <row r="37331" s="59" customFormat="1" customHeight="1"/>
    <row r="37332" s="59" customFormat="1" customHeight="1"/>
    <row r="37333" s="59" customFormat="1" customHeight="1"/>
    <row r="37334" s="59" customFormat="1" customHeight="1"/>
    <row r="37335" s="59" customFormat="1" customHeight="1"/>
    <row r="37336" s="59" customFormat="1" customHeight="1"/>
    <row r="37337" s="59" customFormat="1" customHeight="1"/>
    <row r="37338" s="59" customFormat="1" customHeight="1"/>
    <row r="37339" s="59" customFormat="1" customHeight="1"/>
    <row r="37340" s="59" customFormat="1" customHeight="1"/>
    <row r="37341" s="59" customFormat="1" customHeight="1"/>
    <row r="37342" s="59" customFormat="1" customHeight="1"/>
    <row r="37343" s="59" customFormat="1" customHeight="1"/>
    <row r="37344" s="59" customFormat="1" customHeight="1"/>
    <row r="37345" s="59" customFormat="1" customHeight="1"/>
    <row r="37346" s="59" customFormat="1" customHeight="1"/>
    <row r="37347" s="59" customFormat="1" customHeight="1"/>
    <row r="37348" s="59" customFormat="1" customHeight="1"/>
    <row r="37349" s="59" customFormat="1" customHeight="1"/>
    <row r="37350" s="59" customFormat="1" customHeight="1"/>
    <row r="37351" s="59" customFormat="1" customHeight="1"/>
    <row r="37352" s="59" customFormat="1" customHeight="1"/>
    <row r="37353" s="59" customFormat="1" customHeight="1"/>
    <row r="37354" s="59" customFormat="1" customHeight="1"/>
    <row r="37355" s="59" customFormat="1" customHeight="1"/>
    <row r="37356" s="59" customFormat="1" customHeight="1"/>
    <row r="37357" s="59" customFormat="1" customHeight="1"/>
    <row r="37358" s="59" customFormat="1" customHeight="1"/>
    <row r="37359" s="59" customFormat="1" customHeight="1"/>
    <row r="37360" s="59" customFormat="1" customHeight="1"/>
    <row r="37361" s="59" customFormat="1" customHeight="1"/>
    <row r="37362" s="59" customFormat="1" customHeight="1"/>
    <row r="37363" s="59" customFormat="1" customHeight="1"/>
    <row r="37364" s="59" customFormat="1" customHeight="1"/>
    <row r="37365" s="59" customFormat="1" customHeight="1"/>
    <row r="37366" s="59" customFormat="1" customHeight="1"/>
    <row r="37367" s="59" customFormat="1" customHeight="1"/>
    <row r="37368" s="59" customFormat="1" customHeight="1"/>
    <row r="37369" s="59" customFormat="1" customHeight="1"/>
    <row r="37370" s="59" customFormat="1" customHeight="1"/>
    <row r="37371" s="59" customFormat="1" customHeight="1"/>
    <row r="37372" s="59" customFormat="1" customHeight="1"/>
    <row r="37373" s="59" customFormat="1" customHeight="1"/>
    <row r="37374" s="59" customFormat="1" customHeight="1"/>
    <row r="37375" s="59" customFormat="1" customHeight="1"/>
    <row r="37376" s="59" customFormat="1" customHeight="1"/>
    <row r="37377" s="59" customFormat="1" customHeight="1"/>
    <row r="37378" s="59" customFormat="1" customHeight="1"/>
    <row r="37379" s="59" customFormat="1" customHeight="1"/>
    <row r="37380" s="59" customFormat="1" customHeight="1"/>
    <row r="37381" s="59" customFormat="1" customHeight="1"/>
    <row r="37382" s="59" customFormat="1" customHeight="1"/>
    <row r="37383" s="59" customFormat="1" customHeight="1"/>
    <row r="37384" s="59" customFormat="1" customHeight="1"/>
    <row r="37385" s="59" customFormat="1" customHeight="1"/>
    <row r="37386" s="59" customFormat="1" customHeight="1"/>
    <row r="37387" s="59" customFormat="1" customHeight="1"/>
    <row r="37388" s="59" customFormat="1" customHeight="1"/>
    <row r="37389" s="59" customFormat="1" customHeight="1"/>
    <row r="37390" s="59" customFormat="1" customHeight="1"/>
    <row r="37391" s="59" customFormat="1" customHeight="1"/>
    <row r="37392" s="59" customFormat="1" customHeight="1"/>
    <row r="37393" s="59" customFormat="1" customHeight="1"/>
    <row r="37394" s="59" customFormat="1" customHeight="1"/>
    <row r="37395" s="59" customFormat="1" customHeight="1"/>
    <row r="37396" s="59" customFormat="1" customHeight="1"/>
    <row r="37397" s="59" customFormat="1" customHeight="1"/>
    <row r="37398" s="59" customFormat="1" customHeight="1"/>
    <row r="37399" s="59" customFormat="1" customHeight="1"/>
    <row r="37400" s="59" customFormat="1" customHeight="1"/>
    <row r="37401" s="59" customFormat="1" customHeight="1"/>
    <row r="37402" s="59" customFormat="1" customHeight="1"/>
    <row r="37403" s="59" customFormat="1" customHeight="1"/>
    <row r="37404" s="59" customFormat="1" customHeight="1"/>
    <row r="37405" s="59" customFormat="1" customHeight="1"/>
    <row r="37406" s="59" customFormat="1" customHeight="1"/>
    <row r="37407" s="59" customFormat="1" customHeight="1"/>
    <row r="37408" s="59" customFormat="1" customHeight="1"/>
    <row r="37409" s="59" customFormat="1" customHeight="1"/>
    <row r="37410" s="59" customFormat="1" customHeight="1"/>
    <row r="37411" s="59" customFormat="1" customHeight="1"/>
    <row r="37412" s="59" customFormat="1" customHeight="1"/>
    <row r="37413" s="59" customFormat="1" customHeight="1"/>
    <row r="37414" s="59" customFormat="1" customHeight="1"/>
    <row r="37415" s="59" customFormat="1" customHeight="1"/>
    <row r="37416" s="59" customFormat="1" customHeight="1"/>
    <row r="37417" s="59" customFormat="1" customHeight="1"/>
    <row r="37418" s="59" customFormat="1" customHeight="1"/>
    <row r="37419" s="59" customFormat="1" customHeight="1"/>
    <row r="37420" s="59" customFormat="1" customHeight="1"/>
    <row r="37421" s="59" customFormat="1" customHeight="1"/>
    <row r="37422" s="59" customFormat="1" customHeight="1"/>
    <row r="37423" s="59" customFormat="1" customHeight="1"/>
    <row r="37424" s="59" customFormat="1" customHeight="1"/>
    <row r="37425" s="59" customFormat="1" customHeight="1"/>
    <row r="37426" s="59" customFormat="1" customHeight="1"/>
    <row r="37427" s="59" customFormat="1" customHeight="1"/>
    <row r="37428" s="59" customFormat="1" customHeight="1"/>
    <row r="37429" s="59" customFormat="1" customHeight="1"/>
    <row r="37430" s="59" customFormat="1" customHeight="1"/>
    <row r="37431" s="59" customFormat="1" customHeight="1"/>
    <row r="37432" s="59" customFormat="1" customHeight="1"/>
    <row r="37433" s="59" customFormat="1" customHeight="1"/>
    <row r="37434" s="59" customFormat="1" customHeight="1"/>
    <row r="37435" s="59" customFormat="1" customHeight="1"/>
    <row r="37436" s="59" customFormat="1" customHeight="1"/>
    <row r="37437" s="59" customFormat="1" customHeight="1"/>
    <row r="37438" s="59" customFormat="1" customHeight="1"/>
    <row r="37439" s="59" customFormat="1" customHeight="1"/>
    <row r="37440" s="59" customFormat="1" customHeight="1"/>
    <row r="37441" s="59" customFormat="1" customHeight="1"/>
    <row r="37442" s="59" customFormat="1" customHeight="1"/>
    <row r="37443" s="59" customFormat="1" customHeight="1"/>
    <row r="37444" s="59" customFormat="1" customHeight="1"/>
    <row r="37445" s="59" customFormat="1" customHeight="1"/>
    <row r="37446" s="59" customFormat="1" customHeight="1"/>
    <row r="37447" s="59" customFormat="1" customHeight="1"/>
    <row r="37448" s="59" customFormat="1" customHeight="1"/>
    <row r="37449" s="59" customFormat="1" customHeight="1"/>
    <row r="37450" s="59" customFormat="1" customHeight="1"/>
    <row r="37451" s="59" customFormat="1" customHeight="1"/>
    <row r="37452" s="59" customFormat="1" customHeight="1"/>
    <row r="37453" s="59" customFormat="1" customHeight="1"/>
    <row r="37454" s="59" customFormat="1" customHeight="1"/>
    <row r="37455" s="59" customFormat="1" customHeight="1"/>
    <row r="37456" s="59" customFormat="1" customHeight="1"/>
    <row r="37457" s="59" customFormat="1" customHeight="1"/>
    <row r="37458" s="59" customFormat="1" customHeight="1"/>
    <row r="37459" s="59" customFormat="1" customHeight="1"/>
    <row r="37460" s="59" customFormat="1" customHeight="1"/>
    <row r="37461" s="59" customFormat="1" customHeight="1"/>
    <row r="37462" s="59" customFormat="1" customHeight="1"/>
    <row r="37463" s="59" customFormat="1" customHeight="1"/>
    <row r="37464" s="59" customFormat="1" customHeight="1"/>
    <row r="37465" s="59" customFormat="1" customHeight="1"/>
    <row r="37466" s="59" customFormat="1" customHeight="1"/>
    <row r="37467" s="59" customFormat="1" customHeight="1"/>
    <row r="37468" s="59" customFormat="1" customHeight="1"/>
    <row r="37469" s="59" customFormat="1" customHeight="1"/>
    <row r="37470" s="59" customFormat="1" customHeight="1"/>
    <row r="37471" s="59" customFormat="1" customHeight="1"/>
    <row r="37472" s="59" customFormat="1" customHeight="1"/>
    <row r="37473" s="59" customFormat="1" customHeight="1"/>
    <row r="37474" s="59" customFormat="1" customHeight="1"/>
    <row r="37475" s="59" customFormat="1" customHeight="1"/>
    <row r="37476" s="59" customFormat="1" customHeight="1"/>
    <row r="37477" s="59" customFormat="1" customHeight="1"/>
    <row r="37478" s="59" customFormat="1" customHeight="1"/>
    <row r="37479" s="59" customFormat="1" customHeight="1"/>
    <row r="37480" s="59" customFormat="1" customHeight="1"/>
    <row r="37481" s="59" customFormat="1" customHeight="1"/>
    <row r="37482" s="59" customFormat="1" customHeight="1"/>
    <row r="37483" s="59" customFormat="1" customHeight="1"/>
    <row r="37484" s="59" customFormat="1" customHeight="1"/>
    <row r="37485" s="59" customFormat="1" customHeight="1"/>
    <row r="37486" s="59" customFormat="1" customHeight="1"/>
    <row r="37487" s="59" customFormat="1" customHeight="1"/>
    <row r="37488" s="59" customFormat="1" customHeight="1"/>
    <row r="37489" s="59" customFormat="1" customHeight="1"/>
    <row r="37490" s="59" customFormat="1" customHeight="1"/>
    <row r="37491" s="59" customFormat="1" customHeight="1"/>
    <row r="37492" s="59" customFormat="1" customHeight="1"/>
    <row r="37493" s="59" customFormat="1" customHeight="1"/>
    <row r="37494" s="59" customFormat="1" customHeight="1"/>
    <row r="37495" s="59" customFormat="1" customHeight="1"/>
    <row r="37496" s="59" customFormat="1" customHeight="1"/>
    <row r="37497" s="59" customFormat="1" customHeight="1"/>
    <row r="37498" s="59" customFormat="1" customHeight="1"/>
    <row r="37499" s="59" customFormat="1" customHeight="1"/>
    <row r="37500" s="59" customFormat="1" customHeight="1"/>
    <row r="37501" s="59" customFormat="1" customHeight="1"/>
    <row r="37502" s="59" customFormat="1" customHeight="1"/>
    <row r="37503" s="59" customFormat="1" customHeight="1"/>
    <row r="37504" s="59" customFormat="1" customHeight="1"/>
    <row r="37505" s="59" customFormat="1" customHeight="1"/>
    <row r="37506" s="59" customFormat="1" customHeight="1"/>
    <row r="37507" s="59" customFormat="1" customHeight="1"/>
    <row r="37508" s="59" customFormat="1" customHeight="1"/>
    <row r="37509" s="59" customFormat="1" customHeight="1"/>
    <row r="37510" s="59" customFormat="1" customHeight="1"/>
    <row r="37511" s="59" customFormat="1" customHeight="1"/>
    <row r="37512" s="59" customFormat="1" customHeight="1"/>
    <row r="37513" s="59" customFormat="1" customHeight="1"/>
    <row r="37514" s="59" customFormat="1" customHeight="1"/>
    <row r="37515" s="59" customFormat="1" customHeight="1"/>
    <row r="37516" s="59" customFormat="1" customHeight="1"/>
    <row r="37517" s="59" customFormat="1" customHeight="1"/>
    <row r="37518" s="59" customFormat="1" customHeight="1"/>
    <row r="37519" s="59" customFormat="1" customHeight="1"/>
    <row r="37520" s="59" customFormat="1" customHeight="1"/>
    <row r="37521" s="59" customFormat="1" customHeight="1"/>
    <row r="37522" s="59" customFormat="1" customHeight="1"/>
    <row r="37523" s="59" customFormat="1" customHeight="1"/>
    <row r="37524" s="59" customFormat="1" customHeight="1"/>
    <row r="37525" s="59" customFormat="1" customHeight="1"/>
    <row r="37526" s="59" customFormat="1" customHeight="1"/>
    <row r="37527" s="59" customFormat="1" customHeight="1"/>
    <row r="37528" s="59" customFormat="1" customHeight="1"/>
    <row r="37529" s="59" customFormat="1" customHeight="1"/>
    <row r="37530" s="59" customFormat="1" customHeight="1"/>
    <row r="37531" s="59" customFormat="1" customHeight="1"/>
    <row r="37532" s="59" customFormat="1" customHeight="1"/>
    <row r="37533" s="59" customFormat="1" customHeight="1"/>
    <row r="37534" s="59" customFormat="1" customHeight="1"/>
    <row r="37535" s="59" customFormat="1" customHeight="1"/>
    <row r="37536" s="59" customFormat="1" customHeight="1"/>
    <row r="37537" s="59" customFormat="1" customHeight="1"/>
    <row r="37538" s="59" customFormat="1" customHeight="1"/>
    <row r="37539" s="59" customFormat="1" customHeight="1"/>
    <row r="37540" s="59" customFormat="1" customHeight="1"/>
    <row r="37541" s="59" customFormat="1" customHeight="1"/>
    <row r="37542" s="59" customFormat="1" customHeight="1"/>
    <row r="37543" s="59" customFormat="1" customHeight="1"/>
    <row r="37544" s="59" customFormat="1" customHeight="1"/>
    <row r="37545" s="59" customFormat="1" customHeight="1"/>
    <row r="37546" s="59" customFormat="1" customHeight="1"/>
    <row r="37547" s="59" customFormat="1" customHeight="1"/>
    <row r="37548" s="59" customFormat="1" customHeight="1"/>
    <row r="37549" s="59" customFormat="1" customHeight="1"/>
    <row r="37550" s="59" customFormat="1" customHeight="1"/>
    <row r="37551" s="59" customFormat="1" customHeight="1"/>
    <row r="37552" s="59" customFormat="1" customHeight="1"/>
    <row r="37553" s="59" customFormat="1" customHeight="1"/>
    <row r="37554" s="59" customFormat="1" customHeight="1"/>
    <row r="37555" s="59" customFormat="1" customHeight="1"/>
    <row r="37556" s="59" customFormat="1" customHeight="1"/>
    <row r="37557" s="59" customFormat="1" customHeight="1"/>
    <row r="37558" s="59" customFormat="1" customHeight="1"/>
    <row r="37559" s="59" customFormat="1" customHeight="1"/>
    <row r="37560" s="59" customFormat="1" customHeight="1"/>
    <row r="37561" s="59" customFormat="1" customHeight="1"/>
    <row r="37562" s="59" customFormat="1" customHeight="1"/>
    <row r="37563" s="59" customFormat="1" customHeight="1"/>
    <row r="37564" s="59" customFormat="1" customHeight="1"/>
    <row r="37565" s="59" customFormat="1" customHeight="1"/>
    <row r="37566" s="59" customFormat="1" customHeight="1"/>
    <row r="37567" s="59" customFormat="1" customHeight="1"/>
    <row r="37568" s="59" customFormat="1" customHeight="1"/>
    <row r="37569" s="59" customFormat="1" customHeight="1"/>
    <row r="37570" s="59" customFormat="1" customHeight="1"/>
    <row r="37571" s="59" customFormat="1" customHeight="1"/>
    <row r="37572" s="59" customFormat="1" customHeight="1"/>
    <row r="37573" s="59" customFormat="1" customHeight="1"/>
    <row r="37574" s="59" customFormat="1" customHeight="1"/>
    <row r="37575" s="59" customFormat="1" customHeight="1"/>
    <row r="37576" s="59" customFormat="1" customHeight="1"/>
    <row r="37577" s="59" customFormat="1" customHeight="1"/>
    <row r="37578" s="59" customFormat="1" customHeight="1"/>
    <row r="37579" s="59" customFormat="1" customHeight="1"/>
    <row r="37580" s="59" customFormat="1" customHeight="1"/>
    <row r="37581" s="59" customFormat="1" customHeight="1"/>
    <row r="37582" s="59" customFormat="1" customHeight="1"/>
    <row r="37583" s="59" customFormat="1" customHeight="1"/>
    <row r="37584" s="59" customFormat="1" customHeight="1"/>
    <row r="37585" s="59" customFormat="1" customHeight="1"/>
    <row r="37586" s="59" customFormat="1" customHeight="1"/>
    <row r="37587" s="59" customFormat="1" customHeight="1"/>
    <row r="37588" s="59" customFormat="1" customHeight="1"/>
    <row r="37589" s="59" customFormat="1" customHeight="1"/>
    <row r="37590" s="59" customFormat="1" customHeight="1"/>
    <row r="37591" s="59" customFormat="1" customHeight="1"/>
    <row r="37592" s="59" customFormat="1" customHeight="1"/>
    <row r="37593" s="59" customFormat="1" customHeight="1"/>
    <row r="37594" s="59" customFormat="1" customHeight="1"/>
    <row r="37595" s="59" customFormat="1" customHeight="1"/>
    <row r="37596" s="59" customFormat="1" customHeight="1"/>
    <row r="37597" s="59" customFormat="1" customHeight="1"/>
    <row r="37598" s="59" customFormat="1" customHeight="1"/>
    <row r="37599" s="59" customFormat="1" customHeight="1"/>
    <row r="37600" s="59" customFormat="1" customHeight="1"/>
    <row r="37601" s="59" customFormat="1" customHeight="1"/>
    <row r="37602" s="59" customFormat="1" customHeight="1"/>
    <row r="37603" s="59" customFormat="1" customHeight="1"/>
    <row r="37604" s="59" customFormat="1" customHeight="1"/>
    <row r="37605" s="59" customFormat="1" customHeight="1"/>
    <row r="37606" s="59" customFormat="1" customHeight="1"/>
    <row r="37607" s="59" customFormat="1" customHeight="1"/>
    <row r="37608" s="59" customFormat="1" customHeight="1"/>
    <row r="37609" s="59" customFormat="1" customHeight="1"/>
    <row r="37610" s="59" customFormat="1" customHeight="1"/>
    <row r="37611" s="59" customFormat="1" customHeight="1"/>
    <row r="37612" s="59" customFormat="1" customHeight="1"/>
    <row r="37613" s="59" customFormat="1" customHeight="1"/>
    <row r="37614" s="59" customFormat="1" customHeight="1"/>
    <row r="37615" s="59" customFormat="1" customHeight="1"/>
    <row r="37616" s="59" customFormat="1" customHeight="1"/>
    <row r="37617" s="59" customFormat="1" customHeight="1"/>
    <row r="37618" s="59" customFormat="1" customHeight="1"/>
    <row r="37619" s="59" customFormat="1" customHeight="1"/>
    <row r="37620" s="59" customFormat="1" customHeight="1"/>
    <row r="37621" s="59" customFormat="1" customHeight="1"/>
    <row r="37622" s="59" customFormat="1" customHeight="1"/>
    <row r="37623" s="59" customFormat="1" customHeight="1"/>
    <row r="37624" s="59" customFormat="1" customHeight="1"/>
    <row r="37625" s="59" customFormat="1" customHeight="1"/>
    <row r="37626" s="59" customFormat="1" customHeight="1"/>
    <row r="37627" s="59" customFormat="1" customHeight="1"/>
    <row r="37628" s="59" customFormat="1" customHeight="1"/>
    <row r="37629" s="59" customFormat="1" customHeight="1"/>
    <row r="37630" s="59" customFormat="1" customHeight="1"/>
    <row r="37631" s="59" customFormat="1" customHeight="1"/>
    <row r="37632" s="59" customFormat="1" customHeight="1"/>
    <row r="37633" s="59" customFormat="1" customHeight="1"/>
    <row r="37634" s="59" customFormat="1" customHeight="1"/>
    <row r="37635" s="59" customFormat="1" customHeight="1"/>
    <row r="37636" s="59" customFormat="1" customHeight="1"/>
    <row r="37637" s="59" customFormat="1" customHeight="1"/>
    <row r="37638" s="59" customFormat="1" customHeight="1"/>
    <row r="37639" s="59" customFormat="1" customHeight="1"/>
    <row r="37640" s="59" customFormat="1" customHeight="1"/>
    <row r="37641" s="59" customFormat="1" customHeight="1"/>
    <row r="37642" s="59" customFormat="1" customHeight="1"/>
    <row r="37643" s="59" customFormat="1" customHeight="1"/>
    <row r="37644" s="59" customFormat="1" customHeight="1"/>
    <row r="37645" s="59" customFormat="1" customHeight="1"/>
    <row r="37646" s="59" customFormat="1" customHeight="1"/>
    <row r="37647" s="59" customFormat="1" customHeight="1"/>
    <row r="37648" s="59" customFormat="1" customHeight="1"/>
    <row r="37649" s="59" customFormat="1" customHeight="1"/>
    <row r="37650" s="59" customFormat="1" customHeight="1"/>
    <row r="37651" s="59" customFormat="1" customHeight="1"/>
    <row r="37652" s="59" customFormat="1" customHeight="1"/>
    <row r="37653" s="59" customFormat="1" customHeight="1"/>
    <row r="37654" s="59" customFormat="1" customHeight="1"/>
    <row r="37655" s="59" customFormat="1" customHeight="1"/>
    <row r="37656" s="59" customFormat="1" customHeight="1"/>
    <row r="37657" s="59" customFormat="1" customHeight="1"/>
    <row r="37658" s="59" customFormat="1" customHeight="1"/>
    <row r="37659" s="59" customFormat="1" customHeight="1"/>
    <row r="37660" s="59" customFormat="1" customHeight="1"/>
    <row r="37661" s="59" customFormat="1" customHeight="1"/>
    <row r="37662" s="59" customFormat="1" customHeight="1"/>
    <row r="37663" s="59" customFormat="1" customHeight="1"/>
    <row r="37664" s="59" customFormat="1" customHeight="1"/>
    <row r="37665" s="59" customFormat="1" customHeight="1"/>
    <row r="37666" s="59" customFormat="1" customHeight="1"/>
    <row r="37667" s="59" customFormat="1" customHeight="1"/>
    <row r="37668" s="59" customFormat="1" customHeight="1"/>
    <row r="37669" s="59" customFormat="1" customHeight="1"/>
    <row r="37670" s="59" customFormat="1" customHeight="1"/>
    <row r="37671" s="59" customFormat="1" customHeight="1"/>
    <row r="37672" s="59" customFormat="1" customHeight="1"/>
    <row r="37673" s="59" customFormat="1" customHeight="1"/>
    <row r="37674" s="59" customFormat="1" customHeight="1"/>
    <row r="37675" s="59" customFormat="1" customHeight="1"/>
    <row r="37676" s="59" customFormat="1" customHeight="1"/>
    <row r="37677" s="59" customFormat="1" customHeight="1"/>
    <row r="37678" s="59" customFormat="1" customHeight="1"/>
    <row r="37679" s="59" customFormat="1" customHeight="1"/>
    <row r="37680" s="59" customFormat="1" customHeight="1"/>
    <row r="37681" s="59" customFormat="1" customHeight="1"/>
    <row r="37682" s="59" customFormat="1" customHeight="1"/>
    <row r="37683" s="59" customFormat="1" customHeight="1"/>
    <row r="37684" s="59" customFormat="1" customHeight="1"/>
    <row r="37685" s="59" customFormat="1" customHeight="1"/>
    <row r="37686" s="59" customFormat="1" customHeight="1"/>
    <row r="37687" s="59" customFormat="1" customHeight="1"/>
    <row r="37688" s="59" customFormat="1" customHeight="1"/>
    <row r="37689" s="59" customFormat="1" customHeight="1"/>
    <row r="37690" s="59" customFormat="1" customHeight="1"/>
    <row r="37691" s="59" customFormat="1" customHeight="1"/>
    <row r="37692" s="59" customFormat="1" customHeight="1"/>
    <row r="37693" s="59" customFormat="1" customHeight="1"/>
    <row r="37694" s="59" customFormat="1" customHeight="1"/>
    <row r="37695" s="59" customFormat="1" customHeight="1"/>
    <row r="37696" s="59" customFormat="1" customHeight="1"/>
    <row r="37697" s="59" customFormat="1" customHeight="1"/>
    <row r="37698" s="59" customFormat="1" customHeight="1"/>
    <row r="37699" s="59" customFormat="1" customHeight="1"/>
    <row r="37700" s="59" customFormat="1" customHeight="1"/>
    <row r="37701" s="59" customFormat="1" customHeight="1"/>
    <row r="37702" s="59" customFormat="1" customHeight="1"/>
    <row r="37703" s="59" customFormat="1" customHeight="1"/>
    <row r="37704" s="59" customFormat="1" customHeight="1"/>
    <row r="37705" s="59" customFormat="1" customHeight="1"/>
    <row r="37706" s="59" customFormat="1" customHeight="1"/>
    <row r="37707" s="59" customFormat="1" customHeight="1"/>
    <row r="37708" s="59" customFormat="1" customHeight="1"/>
    <row r="37709" s="59" customFormat="1" customHeight="1"/>
    <row r="37710" s="59" customFormat="1" customHeight="1"/>
    <row r="37711" s="59" customFormat="1" customHeight="1"/>
    <row r="37712" s="59" customFormat="1" customHeight="1"/>
    <row r="37713" s="59" customFormat="1" customHeight="1"/>
    <row r="37714" s="59" customFormat="1" customHeight="1"/>
    <row r="37715" s="59" customFormat="1" customHeight="1"/>
    <row r="37716" s="59" customFormat="1" customHeight="1"/>
    <row r="37717" s="59" customFormat="1" customHeight="1"/>
    <row r="37718" s="59" customFormat="1" customHeight="1"/>
    <row r="37719" s="59" customFormat="1" customHeight="1"/>
    <row r="37720" s="59" customFormat="1" customHeight="1"/>
    <row r="37721" s="59" customFormat="1" customHeight="1"/>
    <row r="37722" s="59" customFormat="1" customHeight="1"/>
    <row r="37723" s="59" customFormat="1" customHeight="1"/>
    <row r="37724" s="59" customFormat="1" customHeight="1"/>
    <row r="37725" s="59" customFormat="1" customHeight="1"/>
    <row r="37726" s="59" customFormat="1" customHeight="1"/>
    <row r="37727" s="59" customFormat="1" customHeight="1"/>
    <row r="37728" s="59" customFormat="1" customHeight="1"/>
    <row r="37729" s="59" customFormat="1" customHeight="1"/>
    <row r="37730" s="59" customFormat="1" customHeight="1"/>
    <row r="37731" s="59" customFormat="1" customHeight="1"/>
    <row r="37732" s="59" customFormat="1" customHeight="1"/>
    <row r="37733" s="59" customFormat="1" customHeight="1"/>
    <row r="37734" s="59" customFormat="1" customHeight="1"/>
    <row r="37735" s="59" customFormat="1" customHeight="1"/>
    <row r="37736" s="59" customFormat="1" customHeight="1"/>
    <row r="37737" s="59" customFormat="1" customHeight="1"/>
    <row r="37738" s="59" customFormat="1" customHeight="1"/>
    <row r="37739" s="59" customFormat="1" customHeight="1"/>
    <row r="37740" s="59" customFormat="1" customHeight="1"/>
    <row r="37741" s="59" customFormat="1" customHeight="1"/>
    <row r="37742" s="59" customFormat="1" customHeight="1"/>
    <row r="37743" s="59" customFormat="1" customHeight="1"/>
    <row r="37744" s="59" customFormat="1" customHeight="1"/>
    <row r="37745" s="59" customFormat="1" customHeight="1"/>
    <row r="37746" s="59" customFormat="1" customHeight="1"/>
    <row r="37747" s="59" customFormat="1" customHeight="1"/>
    <row r="37748" s="59" customFormat="1" customHeight="1"/>
    <row r="37749" s="59" customFormat="1" customHeight="1"/>
    <row r="37750" s="59" customFormat="1" customHeight="1"/>
    <row r="37751" s="59" customFormat="1" customHeight="1"/>
    <row r="37752" s="59" customFormat="1" customHeight="1"/>
    <row r="37753" s="59" customFormat="1" customHeight="1"/>
    <row r="37754" s="59" customFormat="1" customHeight="1"/>
    <row r="37755" s="59" customFormat="1" customHeight="1"/>
    <row r="37756" s="59" customFormat="1" customHeight="1"/>
    <row r="37757" s="59" customFormat="1" customHeight="1"/>
    <row r="37758" s="59" customFormat="1" customHeight="1"/>
    <row r="37759" s="59" customFormat="1" customHeight="1"/>
    <row r="37760" s="59" customFormat="1" customHeight="1"/>
    <row r="37761" s="59" customFormat="1" customHeight="1"/>
    <row r="37762" s="59" customFormat="1" customHeight="1"/>
    <row r="37763" s="59" customFormat="1" customHeight="1"/>
    <row r="37764" s="59" customFormat="1" customHeight="1"/>
    <row r="37765" s="59" customFormat="1" customHeight="1"/>
    <row r="37766" s="59" customFormat="1" customHeight="1"/>
    <row r="37767" s="59" customFormat="1" customHeight="1"/>
    <row r="37768" s="59" customFormat="1" customHeight="1"/>
    <row r="37769" s="59" customFormat="1" customHeight="1"/>
    <row r="37770" s="59" customFormat="1" customHeight="1"/>
    <row r="37771" s="59" customFormat="1" customHeight="1"/>
    <row r="37772" s="59" customFormat="1" customHeight="1"/>
    <row r="37773" s="59" customFormat="1" customHeight="1"/>
    <row r="37774" s="59" customFormat="1" customHeight="1"/>
    <row r="37775" s="59" customFormat="1" customHeight="1"/>
    <row r="37776" s="59" customFormat="1" customHeight="1"/>
    <row r="37777" s="59" customFormat="1" customHeight="1"/>
    <row r="37778" s="59" customFormat="1" customHeight="1"/>
    <row r="37779" s="59" customFormat="1" customHeight="1"/>
    <row r="37780" s="59" customFormat="1" customHeight="1"/>
    <row r="37781" s="59" customFormat="1" customHeight="1"/>
    <row r="37782" s="59" customFormat="1" customHeight="1"/>
    <row r="37783" s="59" customFormat="1" customHeight="1"/>
    <row r="37784" s="59" customFormat="1" customHeight="1"/>
    <row r="37785" s="59" customFormat="1" customHeight="1"/>
    <row r="37786" s="59" customFormat="1" customHeight="1"/>
    <row r="37787" s="59" customFormat="1" customHeight="1"/>
    <row r="37788" s="59" customFormat="1" customHeight="1"/>
    <row r="37789" s="59" customFormat="1" customHeight="1"/>
    <row r="37790" s="59" customFormat="1" customHeight="1"/>
    <row r="37791" s="59" customFormat="1" customHeight="1"/>
    <row r="37792" s="59" customFormat="1" customHeight="1"/>
    <row r="37793" s="59" customFormat="1" customHeight="1"/>
    <row r="37794" s="59" customFormat="1" customHeight="1"/>
    <row r="37795" s="59" customFormat="1" customHeight="1"/>
    <row r="37796" s="59" customFormat="1" customHeight="1"/>
    <row r="37797" s="59" customFormat="1" customHeight="1"/>
    <row r="37798" s="59" customFormat="1" customHeight="1"/>
    <row r="37799" s="59" customFormat="1" customHeight="1"/>
    <row r="37800" s="59" customFormat="1" customHeight="1"/>
    <row r="37801" s="59" customFormat="1" customHeight="1"/>
    <row r="37802" s="59" customFormat="1" customHeight="1"/>
    <row r="37803" s="59" customFormat="1" customHeight="1"/>
    <row r="37804" s="59" customFormat="1" customHeight="1"/>
    <row r="37805" s="59" customFormat="1" customHeight="1"/>
    <row r="37806" s="59" customFormat="1" customHeight="1"/>
    <row r="37807" s="59" customFormat="1" customHeight="1"/>
    <row r="37808" s="59" customFormat="1" customHeight="1"/>
    <row r="37809" s="59" customFormat="1" customHeight="1"/>
    <row r="37810" s="59" customFormat="1" customHeight="1"/>
    <row r="37811" s="59" customFormat="1" customHeight="1"/>
    <row r="37812" s="59" customFormat="1" customHeight="1"/>
    <row r="37813" s="59" customFormat="1" customHeight="1"/>
    <row r="37814" s="59" customFormat="1" customHeight="1"/>
    <row r="37815" s="59" customFormat="1" customHeight="1"/>
    <row r="37816" s="59" customFormat="1" customHeight="1"/>
    <row r="37817" s="59" customFormat="1" customHeight="1"/>
    <row r="37818" s="59" customFormat="1" customHeight="1"/>
    <row r="37819" s="59" customFormat="1" customHeight="1"/>
    <row r="37820" s="59" customFormat="1" customHeight="1"/>
    <row r="37821" s="59" customFormat="1" customHeight="1"/>
    <row r="37822" s="59" customFormat="1" customHeight="1"/>
    <row r="37823" s="59" customFormat="1" customHeight="1"/>
    <row r="37824" s="59" customFormat="1" customHeight="1"/>
    <row r="37825" s="59" customFormat="1" customHeight="1"/>
    <row r="37826" s="59" customFormat="1" customHeight="1"/>
    <row r="37827" s="59" customFormat="1" customHeight="1"/>
    <row r="37828" s="59" customFormat="1" customHeight="1"/>
    <row r="37829" s="59" customFormat="1" customHeight="1"/>
    <row r="37830" s="59" customFormat="1" customHeight="1"/>
    <row r="37831" s="59" customFormat="1" customHeight="1"/>
    <row r="37832" s="59" customFormat="1" customHeight="1"/>
    <row r="37833" s="59" customFormat="1" customHeight="1"/>
    <row r="37834" s="59" customFormat="1" customHeight="1"/>
    <row r="37835" s="59" customFormat="1" customHeight="1"/>
    <row r="37836" s="59" customFormat="1" customHeight="1"/>
    <row r="37837" s="59" customFormat="1" customHeight="1"/>
    <row r="37838" s="59" customFormat="1" customHeight="1"/>
    <row r="37839" s="59" customFormat="1" customHeight="1"/>
    <row r="37840" s="59" customFormat="1" customHeight="1"/>
    <row r="37841" s="59" customFormat="1" customHeight="1"/>
    <row r="37842" s="59" customFormat="1" customHeight="1"/>
    <row r="37843" s="59" customFormat="1" customHeight="1"/>
    <row r="37844" s="59" customFormat="1" customHeight="1"/>
    <row r="37845" s="59" customFormat="1" customHeight="1"/>
    <row r="37846" s="59" customFormat="1" customHeight="1"/>
    <row r="37847" s="59" customFormat="1" customHeight="1"/>
    <row r="37848" s="59" customFormat="1" customHeight="1"/>
    <row r="37849" s="59" customFormat="1" customHeight="1"/>
    <row r="37850" s="59" customFormat="1" customHeight="1"/>
    <row r="37851" s="59" customFormat="1" customHeight="1"/>
    <row r="37852" s="59" customFormat="1" customHeight="1"/>
    <row r="37853" s="59" customFormat="1" customHeight="1"/>
    <row r="37854" s="59" customFormat="1" customHeight="1"/>
    <row r="37855" s="59" customFormat="1" customHeight="1"/>
    <row r="37856" s="59" customFormat="1" customHeight="1"/>
    <row r="37857" s="59" customFormat="1" customHeight="1"/>
    <row r="37858" s="59" customFormat="1" customHeight="1"/>
    <row r="37859" s="59" customFormat="1" customHeight="1"/>
    <row r="37860" s="59" customFormat="1" customHeight="1"/>
    <row r="37861" s="59" customFormat="1" customHeight="1"/>
    <row r="37862" s="59" customFormat="1" customHeight="1"/>
    <row r="37863" s="59" customFormat="1" customHeight="1"/>
    <row r="37864" s="59" customFormat="1" customHeight="1"/>
    <row r="37865" s="59" customFormat="1" customHeight="1"/>
    <row r="37866" s="59" customFormat="1" customHeight="1"/>
    <row r="37867" s="59" customFormat="1" customHeight="1"/>
    <row r="37868" s="59" customFormat="1" customHeight="1"/>
    <row r="37869" s="59" customFormat="1" customHeight="1"/>
    <row r="37870" s="59" customFormat="1" customHeight="1"/>
    <row r="37871" s="59" customFormat="1" customHeight="1"/>
    <row r="37872" s="59" customFormat="1" customHeight="1"/>
    <row r="37873" s="59" customFormat="1" customHeight="1"/>
    <row r="37874" s="59" customFormat="1" customHeight="1"/>
    <row r="37875" s="59" customFormat="1" customHeight="1"/>
    <row r="37876" s="59" customFormat="1" customHeight="1"/>
    <row r="37877" s="59" customFormat="1" customHeight="1"/>
    <row r="37878" s="59" customFormat="1" customHeight="1"/>
    <row r="37879" s="59" customFormat="1" customHeight="1"/>
    <row r="37880" s="59" customFormat="1" customHeight="1"/>
    <row r="37881" s="59" customFormat="1" customHeight="1"/>
    <row r="37882" s="59" customFormat="1" customHeight="1"/>
    <row r="37883" s="59" customFormat="1" customHeight="1"/>
    <row r="37884" s="59" customFormat="1" customHeight="1"/>
    <row r="37885" s="59" customFormat="1" customHeight="1"/>
    <row r="37886" s="59" customFormat="1" customHeight="1"/>
    <row r="37887" s="59" customFormat="1" customHeight="1"/>
    <row r="37888" s="59" customFormat="1" customHeight="1"/>
    <row r="37889" s="59" customFormat="1" customHeight="1"/>
    <row r="37890" s="59" customFormat="1" customHeight="1"/>
    <row r="37891" s="59" customFormat="1" customHeight="1"/>
    <row r="37892" s="59" customFormat="1" customHeight="1"/>
    <row r="37893" s="59" customFormat="1" customHeight="1"/>
    <row r="37894" s="59" customFormat="1" customHeight="1"/>
    <row r="37895" s="59" customFormat="1" customHeight="1"/>
    <row r="37896" s="59" customFormat="1" customHeight="1"/>
    <row r="37897" s="59" customFormat="1" customHeight="1"/>
    <row r="37898" s="59" customFormat="1" customHeight="1"/>
    <row r="37899" s="59" customFormat="1" customHeight="1"/>
    <row r="37900" s="59" customFormat="1" customHeight="1"/>
    <row r="37901" s="59" customFormat="1" customHeight="1"/>
    <row r="37902" s="59" customFormat="1" customHeight="1"/>
    <row r="37903" s="59" customFormat="1" customHeight="1"/>
    <row r="37904" s="59" customFormat="1" customHeight="1"/>
    <row r="37905" s="59" customFormat="1" customHeight="1"/>
    <row r="37906" s="59" customFormat="1" customHeight="1"/>
    <row r="37907" s="59" customFormat="1" customHeight="1"/>
    <row r="37908" s="59" customFormat="1" customHeight="1"/>
    <row r="37909" s="59" customFormat="1" customHeight="1"/>
    <row r="37910" s="59" customFormat="1" customHeight="1"/>
    <row r="37911" s="59" customFormat="1" customHeight="1"/>
    <row r="37912" s="59" customFormat="1" customHeight="1"/>
    <row r="37913" s="59" customFormat="1" customHeight="1"/>
    <row r="37914" s="59" customFormat="1" customHeight="1"/>
    <row r="37915" s="59" customFormat="1" customHeight="1"/>
    <row r="37916" s="59" customFormat="1" customHeight="1"/>
    <row r="37917" s="59" customFormat="1" customHeight="1"/>
    <row r="37918" s="59" customFormat="1" customHeight="1"/>
    <row r="37919" s="59" customFormat="1" customHeight="1"/>
    <row r="37920" s="59" customFormat="1" customHeight="1"/>
    <row r="37921" s="59" customFormat="1" customHeight="1"/>
    <row r="37922" s="59" customFormat="1" customHeight="1"/>
    <row r="37923" s="59" customFormat="1" customHeight="1"/>
    <row r="37924" s="59" customFormat="1" customHeight="1"/>
    <row r="37925" s="59" customFormat="1" customHeight="1"/>
    <row r="37926" s="59" customFormat="1" customHeight="1"/>
    <row r="37927" s="59" customFormat="1" customHeight="1"/>
    <row r="37928" s="59" customFormat="1" customHeight="1"/>
    <row r="37929" s="59" customFormat="1" customHeight="1"/>
    <row r="37930" s="59" customFormat="1" customHeight="1"/>
    <row r="37931" s="59" customFormat="1" customHeight="1"/>
    <row r="37932" s="59" customFormat="1" customHeight="1"/>
    <row r="37933" s="59" customFormat="1" customHeight="1"/>
    <row r="37934" s="59" customFormat="1" customHeight="1"/>
    <row r="37935" s="59" customFormat="1" customHeight="1"/>
    <row r="37936" s="59" customFormat="1" customHeight="1"/>
    <row r="37937" s="59" customFormat="1" customHeight="1"/>
    <row r="37938" s="59" customFormat="1" customHeight="1"/>
    <row r="37939" s="59" customFormat="1" customHeight="1"/>
    <row r="37940" s="59" customFormat="1" customHeight="1"/>
    <row r="37941" s="59" customFormat="1" customHeight="1"/>
    <row r="37942" s="59" customFormat="1" customHeight="1"/>
    <row r="37943" s="59" customFormat="1" customHeight="1"/>
    <row r="37944" s="59" customFormat="1" customHeight="1"/>
    <row r="37945" s="59" customFormat="1" customHeight="1"/>
    <row r="37946" s="59" customFormat="1" customHeight="1"/>
    <row r="37947" s="59" customFormat="1" customHeight="1"/>
    <row r="37948" s="59" customFormat="1" customHeight="1"/>
    <row r="37949" s="59" customFormat="1" customHeight="1"/>
    <row r="37950" s="59" customFormat="1" customHeight="1"/>
    <row r="37951" s="59" customFormat="1" customHeight="1"/>
    <row r="37952" s="59" customFormat="1" customHeight="1"/>
    <row r="37953" s="59" customFormat="1" customHeight="1"/>
    <row r="37954" s="59" customFormat="1" customHeight="1"/>
    <row r="37955" s="59" customFormat="1" customHeight="1"/>
    <row r="37956" s="59" customFormat="1" customHeight="1"/>
    <row r="37957" s="59" customFormat="1" customHeight="1"/>
    <row r="37958" s="59" customFormat="1" customHeight="1"/>
    <row r="37959" s="59" customFormat="1" customHeight="1"/>
    <row r="37960" s="59" customFormat="1" customHeight="1"/>
    <row r="37961" s="59" customFormat="1" customHeight="1"/>
    <row r="37962" s="59" customFormat="1" customHeight="1"/>
    <row r="37963" s="59" customFormat="1" customHeight="1"/>
    <row r="37964" s="59" customFormat="1" customHeight="1"/>
    <row r="37965" s="59" customFormat="1" customHeight="1"/>
    <row r="37966" s="59" customFormat="1" customHeight="1"/>
    <row r="37967" s="59" customFormat="1" customHeight="1"/>
    <row r="37968" s="59" customFormat="1" customHeight="1"/>
    <row r="37969" s="59" customFormat="1" customHeight="1"/>
    <row r="37970" s="59" customFormat="1" customHeight="1"/>
    <row r="37971" s="59" customFormat="1" customHeight="1"/>
    <row r="37972" s="59" customFormat="1" customHeight="1"/>
    <row r="37973" s="59" customFormat="1" customHeight="1"/>
    <row r="37974" s="59" customFormat="1" customHeight="1"/>
    <row r="37975" s="59" customFormat="1" customHeight="1"/>
    <row r="37976" s="59" customFormat="1" customHeight="1"/>
    <row r="37977" s="59" customFormat="1" customHeight="1"/>
    <row r="37978" s="59" customFormat="1" customHeight="1"/>
    <row r="37979" s="59" customFormat="1" customHeight="1"/>
    <row r="37980" s="59" customFormat="1" customHeight="1"/>
    <row r="37981" s="59" customFormat="1" customHeight="1"/>
    <row r="37982" s="59" customFormat="1" customHeight="1"/>
    <row r="37983" s="59" customFormat="1" customHeight="1"/>
    <row r="37984" s="59" customFormat="1" customHeight="1"/>
    <row r="37985" s="59" customFormat="1" customHeight="1"/>
    <row r="37986" s="59" customFormat="1" customHeight="1"/>
    <row r="37987" s="59" customFormat="1" customHeight="1"/>
    <row r="37988" s="59" customFormat="1" customHeight="1"/>
    <row r="37989" s="59" customFormat="1" customHeight="1"/>
    <row r="37990" s="59" customFormat="1" customHeight="1"/>
    <row r="37991" s="59" customFormat="1" customHeight="1"/>
    <row r="37992" s="59" customFormat="1" customHeight="1"/>
    <row r="37993" s="59" customFormat="1" customHeight="1"/>
    <row r="37994" s="59" customFormat="1" customHeight="1"/>
    <row r="37995" s="59" customFormat="1" customHeight="1"/>
    <row r="37996" s="59" customFormat="1" customHeight="1"/>
    <row r="37997" s="59" customFormat="1" customHeight="1"/>
    <row r="37998" s="59" customFormat="1" customHeight="1"/>
    <row r="37999" s="59" customFormat="1" customHeight="1"/>
    <row r="38000" s="59" customFormat="1" customHeight="1"/>
    <row r="38001" s="59" customFormat="1" customHeight="1"/>
    <row r="38002" s="59" customFormat="1" customHeight="1"/>
    <row r="38003" s="59" customFormat="1" customHeight="1"/>
    <row r="38004" s="59" customFormat="1" customHeight="1"/>
    <row r="38005" s="59" customFormat="1" customHeight="1"/>
    <row r="38006" s="59" customFormat="1" customHeight="1"/>
    <row r="38007" s="59" customFormat="1" customHeight="1"/>
    <row r="38008" s="59" customFormat="1" customHeight="1"/>
    <row r="38009" s="59" customFormat="1" customHeight="1"/>
    <row r="38010" s="59" customFormat="1" customHeight="1"/>
    <row r="38011" s="59" customFormat="1" customHeight="1"/>
    <row r="38012" s="59" customFormat="1" customHeight="1"/>
    <row r="38013" s="59" customFormat="1" customHeight="1"/>
    <row r="38014" s="59" customFormat="1" customHeight="1"/>
    <row r="38015" s="59" customFormat="1" customHeight="1"/>
    <row r="38016" s="59" customFormat="1" customHeight="1"/>
    <row r="38017" s="59" customFormat="1" customHeight="1"/>
    <row r="38018" s="59" customFormat="1" customHeight="1"/>
    <row r="38019" s="59" customFormat="1" customHeight="1"/>
    <row r="38020" s="59" customFormat="1" customHeight="1"/>
    <row r="38021" s="59" customFormat="1" customHeight="1"/>
    <row r="38022" s="59" customFormat="1" customHeight="1"/>
    <row r="38023" s="59" customFormat="1" customHeight="1"/>
    <row r="38024" s="59" customFormat="1" customHeight="1"/>
    <row r="38025" s="59" customFormat="1" customHeight="1"/>
    <row r="38026" s="59" customFormat="1" customHeight="1"/>
    <row r="38027" s="59" customFormat="1" customHeight="1"/>
    <row r="38028" s="59" customFormat="1" customHeight="1"/>
    <row r="38029" s="59" customFormat="1" customHeight="1"/>
    <row r="38030" s="59" customFormat="1" customHeight="1"/>
    <row r="38031" s="59" customFormat="1" customHeight="1"/>
    <row r="38032" s="59" customFormat="1" customHeight="1"/>
    <row r="38033" s="59" customFormat="1" customHeight="1"/>
    <row r="38034" s="59" customFormat="1" customHeight="1"/>
    <row r="38035" s="59" customFormat="1" customHeight="1"/>
    <row r="38036" s="59" customFormat="1" customHeight="1"/>
    <row r="38037" s="59" customFormat="1" customHeight="1"/>
    <row r="38038" s="59" customFormat="1" customHeight="1"/>
    <row r="38039" s="59" customFormat="1" customHeight="1"/>
    <row r="38040" s="59" customFormat="1" customHeight="1"/>
    <row r="38041" s="59" customFormat="1" customHeight="1"/>
    <row r="38042" s="59" customFormat="1" customHeight="1"/>
    <row r="38043" s="59" customFormat="1" customHeight="1"/>
    <row r="38044" s="59" customFormat="1" customHeight="1"/>
    <row r="38045" s="59" customFormat="1" customHeight="1"/>
    <row r="38046" s="59" customFormat="1" customHeight="1"/>
    <row r="38047" s="59" customFormat="1" customHeight="1"/>
    <row r="38048" s="59" customFormat="1" customHeight="1"/>
    <row r="38049" s="59" customFormat="1" customHeight="1"/>
    <row r="38050" s="59" customFormat="1" customHeight="1"/>
    <row r="38051" s="59" customFormat="1" customHeight="1"/>
    <row r="38052" s="59" customFormat="1" customHeight="1"/>
    <row r="38053" s="59" customFormat="1" customHeight="1"/>
    <row r="38054" s="59" customFormat="1" customHeight="1"/>
    <row r="38055" s="59" customFormat="1" customHeight="1"/>
    <row r="38056" s="59" customFormat="1" customHeight="1"/>
    <row r="38057" s="59" customFormat="1" customHeight="1"/>
    <row r="38058" s="59" customFormat="1" customHeight="1"/>
    <row r="38059" s="59" customFormat="1" customHeight="1"/>
    <row r="38060" s="59" customFormat="1" customHeight="1"/>
    <row r="38061" s="59" customFormat="1" customHeight="1"/>
    <row r="38062" s="59" customFormat="1" customHeight="1"/>
    <row r="38063" s="59" customFormat="1" customHeight="1"/>
    <row r="38064" s="59" customFormat="1" customHeight="1"/>
    <row r="38065" s="59" customFormat="1" customHeight="1"/>
    <row r="38066" s="59" customFormat="1" customHeight="1"/>
    <row r="38067" s="59" customFormat="1" customHeight="1"/>
    <row r="38068" s="59" customFormat="1" customHeight="1"/>
    <row r="38069" s="59" customFormat="1" customHeight="1"/>
    <row r="38070" s="59" customFormat="1" customHeight="1"/>
    <row r="38071" s="59" customFormat="1" customHeight="1"/>
    <row r="38072" s="59" customFormat="1" customHeight="1"/>
    <row r="38073" s="59" customFormat="1" customHeight="1"/>
    <row r="38074" s="59" customFormat="1" customHeight="1"/>
    <row r="38075" s="59" customFormat="1" customHeight="1"/>
    <row r="38076" s="59" customFormat="1" customHeight="1"/>
    <row r="38077" s="59" customFormat="1" customHeight="1"/>
    <row r="38078" s="59" customFormat="1" customHeight="1"/>
    <row r="38079" s="59" customFormat="1" customHeight="1"/>
    <row r="38080" s="59" customFormat="1" customHeight="1"/>
    <row r="38081" s="59" customFormat="1" customHeight="1"/>
    <row r="38082" s="59" customFormat="1" customHeight="1"/>
    <row r="38083" s="59" customFormat="1" customHeight="1"/>
    <row r="38084" s="59" customFormat="1" customHeight="1"/>
    <row r="38085" s="59" customFormat="1" customHeight="1"/>
    <row r="38086" s="59" customFormat="1" customHeight="1"/>
    <row r="38087" s="59" customFormat="1" customHeight="1"/>
    <row r="38088" s="59" customFormat="1" customHeight="1"/>
    <row r="38089" s="59" customFormat="1" customHeight="1"/>
    <row r="38090" s="59" customFormat="1" customHeight="1"/>
    <row r="38091" s="59" customFormat="1" customHeight="1"/>
    <row r="38092" s="59" customFormat="1" customHeight="1"/>
    <row r="38093" s="59" customFormat="1" customHeight="1"/>
    <row r="38094" s="59" customFormat="1" customHeight="1"/>
    <row r="38095" s="59" customFormat="1" customHeight="1"/>
    <row r="38096" s="59" customFormat="1" customHeight="1"/>
    <row r="38097" s="59" customFormat="1" customHeight="1"/>
    <row r="38098" s="59" customFormat="1" customHeight="1"/>
    <row r="38099" s="59" customFormat="1" customHeight="1"/>
    <row r="38100" s="59" customFormat="1" customHeight="1"/>
    <row r="38101" s="59" customFormat="1" customHeight="1"/>
    <row r="38102" s="59" customFormat="1" customHeight="1"/>
    <row r="38103" s="59" customFormat="1" customHeight="1"/>
    <row r="38104" s="59" customFormat="1" customHeight="1"/>
    <row r="38105" s="59" customFormat="1" customHeight="1"/>
    <row r="38106" s="59" customFormat="1" customHeight="1"/>
    <row r="38107" s="59" customFormat="1" customHeight="1"/>
    <row r="38108" s="59" customFormat="1" customHeight="1"/>
    <row r="38109" s="59" customFormat="1" customHeight="1"/>
    <row r="38110" s="59" customFormat="1" customHeight="1"/>
    <row r="38111" s="59" customFormat="1" customHeight="1"/>
    <row r="38112" s="59" customFormat="1" customHeight="1"/>
    <row r="38113" s="59" customFormat="1" customHeight="1"/>
    <row r="38114" s="59" customFormat="1" customHeight="1"/>
    <row r="38115" s="59" customFormat="1" customHeight="1"/>
    <row r="38116" s="59" customFormat="1" customHeight="1"/>
    <row r="38117" s="59" customFormat="1" customHeight="1"/>
    <row r="38118" s="59" customFormat="1" customHeight="1"/>
    <row r="38119" s="59" customFormat="1" customHeight="1"/>
    <row r="38120" s="59" customFormat="1" customHeight="1"/>
    <row r="38121" s="59" customFormat="1" customHeight="1"/>
    <row r="38122" s="59" customFormat="1" customHeight="1"/>
    <row r="38123" s="59" customFormat="1" customHeight="1"/>
    <row r="38124" s="59" customFormat="1" customHeight="1"/>
    <row r="38125" s="59" customFormat="1" customHeight="1"/>
    <row r="38126" s="59" customFormat="1" customHeight="1"/>
    <row r="38127" s="59" customFormat="1" customHeight="1"/>
    <row r="38128" s="59" customFormat="1" customHeight="1"/>
    <row r="38129" s="59" customFormat="1" customHeight="1"/>
    <row r="38130" s="59" customFormat="1" customHeight="1"/>
    <row r="38131" s="59" customFormat="1" customHeight="1"/>
    <row r="38132" s="59" customFormat="1" customHeight="1"/>
    <row r="38133" s="59" customFormat="1" customHeight="1"/>
    <row r="38134" s="59" customFormat="1" customHeight="1"/>
    <row r="38135" s="59" customFormat="1" customHeight="1"/>
    <row r="38136" s="59" customFormat="1" customHeight="1"/>
    <row r="38137" s="59" customFormat="1" customHeight="1"/>
    <row r="38138" s="59" customFormat="1" customHeight="1"/>
    <row r="38139" s="59" customFormat="1" customHeight="1"/>
    <row r="38140" s="59" customFormat="1" customHeight="1"/>
    <row r="38141" s="59" customFormat="1" customHeight="1"/>
    <row r="38142" s="59" customFormat="1" customHeight="1"/>
    <row r="38143" s="59" customFormat="1" customHeight="1"/>
    <row r="38144" s="59" customFormat="1" customHeight="1"/>
    <row r="38145" s="59" customFormat="1" customHeight="1"/>
    <row r="38146" s="59" customFormat="1" customHeight="1"/>
    <row r="38147" s="59" customFormat="1" customHeight="1"/>
    <row r="38148" s="59" customFormat="1" customHeight="1"/>
    <row r="38149" s="59" customFormat="1" customHeight="1"/>
    <row r="38150" s="59" customFormat="1" customHeight="1"/>
    <row r="38151" s="59" customFormat="1" customHeight="1"/>
    <row r="38152" s="59" customFormat="1" customHeight="1"/>
    <row r="38153" s="59" customFormat="1" customHeight="1"/>
    <row r="38154" s="59" customFormat="1" customHeight="1"/>
    <row r="38155" s="59" customFormat="1" customHeight="1"/>
    <row r="38156" s="59" customFormat="1" customHeight="1"/>
    <row r="38157" s="59" customFormat="1" customHeight="1"/>
    <row r="38158" s="59" customFormat="1" customHeight="1"/>
    <row r="38159" s="59" customFormat="1" customHeight="1"/>
    <row r="38160" s="59" customFormat="1" customHeight="1"/>
    <row r="38161" s="59" customFormat="1" customHeight="1"/>
    <row r="38162" s="59" customFormat="1" customHeight="1"/>
    <row r="38163" s="59" customFormat="1" customHeight="1"/>
    <row r="38164" s="59" customFormat="1" customHeight="1"/>
    <row r="38165" s="59" customFormat="1" customHeight="1"/>
    <row r="38166" s="59" customFormat="1" customHeight="1"/>
    <row r="38167" s="59" customFormat="1" customHeight="1"/>
    <row r="38168" s="59" customFormat="1" customHeight="1"/>
    <row r="38169" s="59" customFormat="1" customHeight="1"/>
    <row r="38170" s="59" customFormat="1" customHeight="1"/>
    <row r="38171" s="59" customFormat="1" customHeight="1"/>
    <row r="38172" s="59" customFormat="1" customHeight="1"/>
    <row r="38173" s="59" customFormat="1" customHeight="1"/>
    <row r="38174" s="59" customFormat="1" customHeight="1"/>
    <row r="38175" s="59" customFormat="1" customHeight="1"/>
    <row r="38176" s="59" customFormat="1" customHeight="1"/>
    <row r="38177" s="59" customFormat="1" customHeight="1"/>
    <row r="38178" s="59" customFormat="1" customHeight="1"/>
    <row r="38179" s="59" customFormat="1" customHeight="1"/>
    <row r="38180" s="59" customFormat="1" customHeight="1"/>
    <row r="38181" s="59" customFormat="1" customHeight="1"/>
    <row r="38182" s="59" customFormat="1" customHeight="1"/>
    <row r="38183" s="59" customFormat="1" customHeight="1"/>
    <row r="38184" s="59" customFormat="1" customHeight="1"/>
    <row r="38185" s="59" customFormat="1" customHeight="1"/>
    <row r="38186" s="59" customFormat="1" customHeight="1"/>
    <row r="38187" s="59" customFormat="1" customHeight="1"/>
    <row r="38188" s="59" customFormat="1" customHeight="1"/>
    <row r="38189" s="59" customFormat="1" customHeight="1"/>
    <row r="38190" s="59" customFormat="1" customHeight="1"/>
    <row r="38191" s="59" customFormat="1" customHeight="1"/>
    <row r="38192" s="59" customFormat="1" customHeight="1"/>
    <row r="38193" s="59" customFormat="1" customHeight="1"/>
    <row r="38194" s="59" customFormat="1" customHeight="1"/>
    <row r="38195" s="59" customFormat="1" customHeight="1"/>
    <row r="38196" s="59" customFormat="1" customHeight="1"/>
    <row r="38197" s="59" customFormat="1" customHeight="1"/>
    <row r="38198" s="59" customFormat="1" customHeight="1"/>
    <row r="38199" s="59" customFormat="1" customHeight="1"/>
    <row r="38200" s="59" customFormat="1" customHeight="1"/>
    <row r="38201" s="59" customFormat="1" customHeight="1"/>
    <row r="38202" s="59" customFormat="1" customHeight="1"/>
    <row r="38203" s="59" customFormat="1" customHeight="1"/>
    <row r="38204" s="59" customFormat="1" customHeight="1"/>
    <row r="38205" s="59" customFormat="1" customHeight="1"/>
    <row r="38206" s="59" customFormat="1" customHeight="1"/>
    <row r="38207" s="59" customFormat="1" customHeight="1"/>
    <row r="38208" s="59" customFormat="1" customHeight="1"/>
    <row r="38209" s="59" customFormat="1" customHeight="1"/>
    <row r="38210" s="59" customFormat="1" customHeight="1"/>
    <row r="38211" s="59" customFormat="1" customHeight="1"/>
    <row r="38212" s="59" customFormat="1" customHeight="1"/>
    <row r="38213" s="59" customFormat="1" customHeight="1"/>
    <row r="38214" s="59" customFormat="1" customHeight="1"/>
    <row r="38215" s="59" customFormat="1" customHeight="1"/>
    <row r="38216" s="59" customFormat="1" customHeight="1"/>
    <row r="38217" s="59" customFormat="1" customHeight="1"/>
    <row r="38218" s="59" customFormat="1" customHeight="1"/>
    <row r="38219" s="59" customFormat="1" customHeight="1"/>
    <row r="38220" s="59" customFormat="1" customHeight="1"/>
    <row r="38221" s="59" customFormat="1" customHeight="1"/>
    <row r="38222" s="59" customFormat="1" customHeight="1"/>
    <row r="38223" s="59" customFormat="1" customHeight="1"/>
    <row r="38224" s="59" customFormat="1" customHeight="1"/>
    <row r="38225" s="59" customFormat="1" customHeight="1"/>
    <row r="38226" s="59" customFormat="1" customHeight="1"/>
    <row r="38227" s="59" customFormat="1" customHeight="1"/>
    <row r="38228" s="59" customFormat="1" customHeight="1"/>
    <row r="38229" s="59" customFormat="1" customHeight="1"/>
    <row r="38230" s="59" customFormat="1" customHeight="1"/>
    <row r="38231" s="59" customFormat="1" customHeight="1"/>
    <row r="38232" s="59" customFormat="1" customHeight="1"/>
    <row r="38233" s="59" customFormat="1" customHeight="1"/>
    <row r="38234" s="59" customFormat="1" customHeight="1"/>
    <row r="38235" s="59" customFormat="1" customHeight="1"/>
    <row r="38236" s="59" customFormat="1" customHeight="1"/>
    <row r="38237" s="59" customFormat="1" customHeight="1"/>
    <row r="38238" s="59" customFormat="1" customHeight="1"/>
    <row r="38239" s="59" customFormat="1" customHeight="1"/>
    <row r="38240" s="59" customFormat="1" customHeight="1"/>
    <row r="38241" s="59" customFormat="1" customHeight="1"/>
    <row r="38242" s="59" customFormat="1" customHeight="1"/>
    <row r="38243" s="59" customFormat="1" customHeight="1"/>
    <row r="38244" s="59" customFormat="1" customHeight="1"/>
    <row r="38245" s="59" customFormat="1" customHeight="1"/>
    <row r="38246" s="59" customFormat="1" customHeight="1"/>
    <row r="38247" s="59" customFormat="1" customHeight="1"/>
    <row r="38248" s="59" customFormat="1" customHeight="1"/>
    <row r="38249" s="59" customFormat="1" customHeight="1"/>
    <row r="38250" s="59" customFormat="1" customHeight="1"/>
    <row r="38251" s="59" customFormat="1" customHeight="1"/>
    <row r="38252" s="59" customFormat="1" customHeight="1"/>
    <row r="38253" s="59" customFormat="1" customHeight="1"/>
    <row r="38254" s="59" customFormat="1" customHeight="1"/>
    <row r="38255" s="59" customFormat="1" customHeight="1"/>
    <row r="38256" s="59" customFormat="1" customHeight="1"/>
    <row r="38257" s="59" customFormat="1" customHeight="1"/>
    <row r="38258" s="59" customFormat="1" customHeight="1"/>
    <row r="38259" s="59" customFormat="1" customHeight="1"/>
    <row r="38260" s="59" customFormat="1" customHeight="1"/>
    <row r="38261" s="59" customFormat="1" customHeight="1"/>
    <row r="38262" s="59" customFormat="1" customHeight="1"/>
    <row r="38263" s="59" customFormat="1" customHeight="1"/>
    <row r="38264" s="59" customFormat="1" customHeight="1"/>
    <row r="38265" s="59" customFormat="1" customHeight="1"/>
    <row r="38266" s="59" customFormat="1" customHeight="1"/>
    <row r="38267" s="59" customFormat="1" customHeight="1"/>
    <row r="38268" s="59" customFormat="1" customHeight="1"/>
    <row r="38269" s="59" customFormat="1" customHeight="1"/>
    <row r="38270" s="59" customFormat="1" customHeight="1"/>
    <row r="38271" s="59" customFormat="1" customHeight="1"/>
    <row r="38272" s="59" customFormat="1" customHeight="1"/>
    <row r="38273" s="59" customFormat="1" customHeight="1"/>
    <row r="38274" s="59" customFormat="1" customHeight="1"/>
    <row r="38275" s="59" customFormat="1" customHeight="1"/>
    <row r="38276" s="59" customFormat="1" customHeight="1"/>
    <row r="38277" s="59" customFormat="1" customHeight="1"/>
    <row r="38278" s="59" customFormat="1" customHeight="1"/>
    <row r="38279" s="59" customFormat="1" customHeight="1"/>
    <row r="38280" s="59" customFormat="1" customHeight="1"/>
    <row r="38281" s="59" customFormat="1" customHeight="1"/>
    <row r="38282" s="59" customFormat="1" customHeight="1"/>
    <row r="38283" s="59" customFormat="1" customHeight="1"/>
    <row r="38284" s="59" customFormat="1" customHeight="1"/>
    <row r="38285" s="59" customFormat="1" customHeight="1"/>
    <row r="38286" s="59" customFormat="1" customHeight="1"/>
    <row r="38287" s="59" customFormat="1" customHeight="1"/>
    <row r="38288" s="59" customFormat="1" customHeight="1"/>
    <row r="38289" s="59" customFormat="1" customHeight="1"/>
    <row r="38290" s="59" customFormat="1" customHeight="1"/>
    <row r="38291" s="59" customFormat="1" customHeight="1"/>
    <row r="38292" s="59" customFormat="1" customHeight="1"/>
    <row r="38293" s="59" customFormat="1" customHeight="1"/>
    <row r="38294" s="59" customFormat="1" customHeight="1"/>
    <row r="38295" s="59" customFormat="1" customHeight="1"/>
    <row r="38296" s="59" customFormat="1" customHeight="1"/>
    <row r="38297" s="59" customFormat="1" customHeight="1"/>
    <row r="38298" s="59" customFormat="1" customHeight="1"/>
    <row r="38299" s="59" customFormat="1" customHeight="1"/>
    <row r="38300" s="59" customFormat="1" customHeight="1"/>
    <row r="38301" s="59" customFormat="1" customHeight="1"/>
    <row r="38302" s="59" customFormat="1" customHeight="1"/>
    <row r="38303" s="59" customFormat="1" customHeight="1"/>
    <row r="38304" s="59" customFormat="1" customHeight="1"/>
    <row r="38305" s="59" customFormat="1" customHeight="1"/>
    <row r="38306" s="59" customFormat="1" customHeight="1"/>
    <row r="38307" s="59" customFormat="1" customHeight="1"/>
    <row r="38308" s="59" customFormat="1" customHeight="1"/>
    <row r="38309" s="59" customFormat="1" customHeight="1"/>
    <row r="38310" s="59" customFormat="1" customHeight="1"/>
    <row r="38311" s="59" customFormat="1" customHeight="1"/>
    <row r="38312" s="59" customFormat="1" customHeight="1"/>
    <row r="38313" s="59" customFormat="1" customHeight="1"/>
    <row r="38314" s="59" customFormat="1" customHeight="1"/>
    <row r="38315" s="59" customFormat="1" customHeight="1"/>
    <row r="38316" s="59" customFormat="1" customHeight="1"/>
    <row r="38317" s="59" customFormat="1" customHeight="1"/>
    <row r="38318" s="59" customFormat="1" customHeight="1"/>
    <row r="38319" s="59" customFormat="1" customHeight="1"/>
    <row r="38320" s="59" customFormat="1" customHeight="1"/>
    <row r="38321" s="59" customFormat="1" customHeight="1"/>
    <row r="38322" s="59" customFormat="1" customHeight="1"/>
    <row r="38323" s="59" customFormat="1" customHeight="1"/>
    <row r="38324" s="59" customFormat="1" customHeight="1"/>
    <row r="38325" s="59" customFormat="1" customHeight="1"/>
    <row r="38326" s="59" customFormat="1" customHeight="1"/>
    <row r="38327" s="59" customFormat="1" customHeight="1"/>
    <row r="38328" s="59" customFormat="1" customHeight="1"/>
    <row r="38329" s="59" customFormat="1" customHeight="1"/>
    <row r="38330" s="59" customFormat="1" customHeight="1"/>
    <row r="38331" s="59" customFormat="1" customHeight="1"/>
    <row r="38332" s="59" customFormat="1" customHeight="1"/>
    <row r="38333" s="59" customFormat="1" customHeight="1"/>
    <row r="38334" s="59" customFormat="1" customHeight="1"/>
    <row r="38335" s="59" customFormat="1" customHeight="1"/>
    <row r="38336" s="59" customFormat="1" customHeight="1"/>
    <row r="38337" s="59" customFormat="1" customHeight="1"/>
    <row r="38338" s="59" customFormat="1" customHeight="1"/>
    <row r="38339" s="59" customFormat="1" customHeight="1"/>
    <row r="38340" s="59" customFormat="1" customHeight="1"/>
    <row r="38341" s="59" customFormat="1" customHeight="1"/>
    <row r="38342" s="59" customFormat="1" customHeight="1"/>
    <row r="38343" s="59" customFormat="1" customHeight="1"/>
    <row r="38344" s="59" customFormat="1" customHeight="1"/>
    <row r="38345" s="59" customFormat="1" customHeight="1"/>
    <row r="38346" s="59" customFormat="1" customHeight="1"/>
    <row r="38347" s="59" customFormat="1" customHeight="1"/>
    <row r="38348" s="59" customFormat="1" customHeight="1"/>
    <row r="38349" s="59" customFormat="1" customHeight="1"/>
    <row r="38350" s="59" customFormat="1" customHeight="1"/>
    <row r="38351" s="59" customFormat="1" customHeight="1"/>
    <row r="38352" s="59" customFormat="1" customHeight="1"/>
    <row r="38353" s="59" customFormat="1" customHeight="1"/>
    <row r="38354" s="59" customFormat="1" customHeight="1"/>
    <row r="38355" s="59" customFormat="1" customHeight="1"/>
    <row r="38356" s="59" customFormat="1" customHeight="1"/>
    <row r="38357" s="59" customFormat="1" customHeight="1"/>
    <row r="38358" s="59" customFormat="1" customHeight="1"/>
    <row r="38359" s="59" customFormat="1" customHeight="1"/>
    <row r="38360" s="59" customFormat="1" customHeight="1"/>
    <row r="38361" s="59" customFormat="1" customHeight="1"/>
    <row r="38362" s="59" customFormat="1" customHeight="1"/>
    <row r="38363" s="59" customFormat="1" customHeight="1"/>
    <row r="38364" s="59" customFormat="1" customHeight="1"/>
    <row r="38365" s="59" customFormat="1" customHeight="1"/>
    <row r="38366" s="59" customFormat="1" customHeight="1"/>
    <row r="38367" s="59" customFormat="1" customHeight="1"/>
    <row r="38368" s="59" customFormat="1" customHeight="1"/>
    <row r="38369" s="59" customFormat="1" customHeight="1"/>
    <row r="38370" s="59" customFormat="1" customHeight="1"/>
    <row r="38371" s="59" customFormat="1" customHeight="1"/>
    <row r="38372" s="59" customFormat="1" customHeight="1"/>
    <row r="38373" s="59" customFormat="1" customHeight="1"/>
    <row r="38374" s="59" customFormat="1" customHeight="1"/>
    <row r="38375" s="59" customFormat="1" customHeight="1"/>
    <row r="38376" s="59" customFormat="1" customHeight="1"/>
    <row r="38377" s="59" customFormat="1" customHeight="1"/>
    <row r="38378" s="59" customFormat="1" customHeight="1"/>
    <row r="38379" s="59" customFormat="1" customHeight="1"/>
    <row r="38380" s="59" customFormat="1" customHeight="1"/>
    <row r="38381" s="59" customFormat="1" customHeight="1"/>
    <row r="38382" s="59" customFormat="1" customHeight="1"/>
    <row r="38383" s="59" customFormat="1" customHeight="1"/>
    <row r="38384" s="59" customFormat="1" customHeight="1"/>
    <row r="38385" s="59" customFormat="1" customHeight="1"/>
    <row r="38386" s="59" customFormat="1" customHeight="1"/>
    <row r="38387" s="59" customFormat="1" customHeight="1"/>
    <row r="38388" s="59" customFormat="1" customHeight="1"/>
    <row r="38389" s="59" customFormat="1" customHeight="1"/>
    <row r="38390" s="59" customFormat="1" customHeight="1"/>
    <row r="38391" s="59" customFormat="1" customHeight="1"/>
    <row r="38392" s="59" customFormat="1" customHeight="1"/>
    <row r="38393" s="59" customFormat="1" customHeight="1"/>
    <row r="38394" s="59" customFormat="1" customHeight="1"/>
    <row r="38395" s="59" customFormat="1" customHeight="1"/>
    <row r="38396" s="59" customFormat="1" customHeight="1"/>
    <row r="38397" s="59" customFormat="1" customHeight="1"/>
    <row r="38398" s="59" customFormat="1" customHeight="1"/>
    <row r="38399" s="59" customFormat="1" customHeight="1"/>
    <row r="38400" s="59" customFormat="1" customHeight="1"/>
    <row r="38401" s="59" customFormat="1" customHeight="1"/>
    <row r="38402" s="59" customFormat="1" customHeight="1"/>
    <row r="38403" s="59" customFormat="1" customHeight="1"/>
    <row r="38404" s="59" customFormat="1" customHeight="1"/>
    <row r="38405" s="59" customFormat="1" customHeight="1"/>
    <row r="38406" s="59" customFormat="1" customHeight="1"/>
    <row r="38407" s="59" customFormat="1" customHeight="1"/>
    <row r="38408" s="59" customFormat="1" customHeight="1"/>
    <row r="38409" s="59" customFormat="1" customHeight="1"/>
    <row r="38410" s="59" customFormat="1" customHeight="1"/>
    <row r="38411" s="59" customFormat="1" customHeight="1"/>
    <row r="38412" s="59" customFormat="1" customHeight="1"/>
    <row r="38413" s="59" customFormat="1" customHeight="1"/>
    <row r="38414" s="59" customFormat="1" customHeight="1"/>
    <row r="38415" s="59" customFormat="1" customHeight="1"/>
    <row r="38416" s="59" customFormat="1" customHeight="1"/>
    <row r="38417" s="59" customFormat="1" customHeight="1"/>
    <row r="38418" s="59" customFormat="1" customHeight="1"/>
    <row r="38419" s="59" customFormat="1" customHeight="1"/>
    <row r="38420" s="59" customFormat="1" customHeight="1"/>
    <row r="38421" s="59" customFormat="1" customHeight="1"/>
    <row r="38422" s="59" customFormat="1" customHeight="1"/>
    <row r="38423" s="59" customFormat="1" customHeight="1"/>
    <row r="38424" s="59" customFormat="1" customHeight="1"/>
    <row r="38425" s="59" customFormat="1" customHeight="1"/>
    <row r="38426" s="59" customFormat="1" customHeight="1"/>
    <row r="38427" s="59" customFormat="1" customHeight="1"/>
    <row r="38428" s="59" customFormat="1" customHeight="1"/>
    <row r="38429" s="59" customFormat="1" customHeight="1"/>
    <row r="38430" s="59" customFormat="1" customHeight="1"/>
    <row r="38431" s="59" customFormat="1" customHeight="1"/>
    <row r="38432" s="59" customFormat="1" customHeight="1"/>
    <row r="38433" s="59" customFormat="1" customHeight="1"/>
    <row r="38434" s="59" customFormat="1" customHeight="1"/>
    <row r="38435" s="59" customFormat="1" customHeight="1"/>
    <row r="38436" s="59" customFormat="1" customHeight="1"/>
    <row r="38437" s="59" customFormat="1" customHeight="1"/>
    <row r="38438" s="59" customFormat="1" customHeight="1"/>
    <row r="38439" s="59" customFormat="1" customHeight="1"/>
    <row r="38440" s="59" customFormat="1" customHeight="1"/>
    <row r="38441" s="59" customFormat="1" customHeight="1"/>
    <row r="38442" s="59" customFormat="1" customHeight="1"/>
    <row r="38443" s="59" customFormat="1" customHeight="1"/>
    <row r="38444" s="59" customFormat="1" customHeight="1"/>
    <row r="38445" s="59" customFormat="1" customHeight="1"/>
    <row r="38446" s="59" customFormat="1" customHeight="1"/>
    <row r="38447" s="59" customFormat="1" customHeight="1"/>
    <row r="38448" s="59" customFormat="1" customHeight="1"/>
    <row r="38449" s="59" customFormat="1" customHeight="1"/>
    <row r="38450" s="59" customFormat="1" customHeight="1"/>
    <row r="38451" s="59" customFormat="1" customHeight="1"/>
    <row r="38452" s="59" customFormat="1" customHeight="1"/>
    <row r="38453" s="59" customFormat="1" customHeight="1"/>
    <row r="38454" s="59" customFormat="1" customHeight="1"/>
    <row r="38455" s="59" customFormat="1" customHeight="1"/>
    <row r="38456" s="59" customFormat="1" customHeight="1"/>
    <row r="38457" s="59" customFormat="1" customHeight="1"/>
    <row r="38458" s="59" customFormat="1" customHeight="1"/>
    <row r="38459" s="59" customFormat="1" customHeight="1"/>
    <row r="38460" s="59" customFormat="1" customHeight="1"/>
    <row r="38461" s="59" customFormat="1" customHeight="1"/>
    <row r="38462" s="59" customFormat="1" customHeight="1"/>
    <row r="38463" s="59" customFormat="1" customHeight="1"/>
    <row r="38464" s="59" customFormat="1" customHeight="1"/>
    <row r="38465" s="59" customFormat="1" customHeight="1"/>
    <row r="38466" s="59" customFormat="1" customHeight="1"/>
    <row r="38467" s="59" customFormat="1" customHeight="1"/>
    <row r="38468" s="59" customFormat="1" customHeight="1"/>
    <row r="38469" s="59" customFormat="1" customHeight="1"/>
    <row r="38470" s="59" customFormat="1" customHeight="1"/>
    <row r="38471" s="59" customFormat="1" customHeight="1"/>
    <row r="38472" s="59" customFormat="1" customHeight="1"/>
    <row r="38473" s="59" customFormat="1" customHeight="1"/>
    <row r="38474" s="59" customFormat="1" customHeight="1"/>
    <row r="38475" s="59" customFormat="1" customHeight="1"/>
    <row r="38476" s="59" customFormat="1" customHeight="1"/>
    <row r="38477" s="59" customFormat="1" customHeight="1"/>
    <row r="38478" s="59" customFormat="1" customHeight="1"/>
    <row r="38479" s="59" customFormat="1" customHeight="1"/>
    <row r="38480" s="59" customFormat="1" customHeight="1"/>
    <row r="38481" s="59" customFormat="1" customHeight="1"/>
    <row r="38482" s="59" customFormat="1" customHeight="1"/>
    <row r="38483" s="59" customFormat="1" customHeight="1"/>
    <row r="38484" s="59" customFormat="1" customHeight="1"/>
    <row r="38485" s="59" customFormat="1" customHeight="1"/>
    <row r="38486" s="59" customFormat="1" customHeight="1"/>
    <row r="38487" s="59" customFormat="1" customHeight="1"/>
    <row r="38488" s="59" customFormat="1" customHeight="1"/>
    <row r="38489" s="59" customFormat="1" customHeight="1"/>
    <row r="38490" s="59" customFormat="1" customHeight="1"/>
    <row r="38491" s="59" customFormat="1" customHeight="1"/>
    <row r="38492" s="59" customFormat="1" customHeight="1"/>
    <row r="38493" s="59" customFormat="1" customHeight="1"/>
    <row r="38494" s="59" customFormat="1" customHeight="1"/>
    <row r="38495" s="59" customFormat="1" customHeight="1"/>
    <row r="38496" s="59" customFormat="1" customHeight="1"/>
    <row r="38497" s="59" customFormat="1" customHeight="1"/>
    <row r="38498" s="59" customFormat="1" customHeight="1"/>
    <row r="38499" s="59" customFormat="1" customHeight="1"/>
    <row r="38500" s="59" customFormat="1" customHeight="1"/>
    <row r="38501" s="59" customFormat="1" customHeight="1"/>
    <row r="38502" s="59" customFormat="1" customHeight="1"/>
    <row r="38503" s="59" customFormat="1" customHeight="1"/>
    <row r="38504" s="59" customFormat="1" customHeight="1"/>
    <row r="38505" s="59" customFormat="1" customHeight="1"/>
    <row r="38506" s="59" customFormat="1" customHeight="1"/>
    <row r="38507" s="59" customFormat="1" customHeight="1"/>
    <row r="38508" s="59" customFormat="1" customHeight="1"/>
    <row r="38509" s="59" customFormat="1" customHeight="1"/>
    <row r="38510" s="59" customFormat="1" customHeight="1"/>
    <row r="38511" s="59" customFormat="1" customHeight="1"/>
    <row r="38512" s="59" customFormat="1" customHeight="1"/>
    <row r="38513" s="59" customFormat="1" customHeight="1"/>
    <row r="38514" s="59" customFormat="1" customHeight="1"/>
    <row r="38515" s="59" customFormat="1" customHeight="1"/>
    <row r="38516" s="59" customFormat="1" customHeight="1"/>
    <row r="38517" s="59" customFormat="1" customHeight="1"/>
    <row r="38518" s="59" customFormat="1" customHeight="1"/>
    <row r="38519" s="59" customFormat="1" customHeight="1"/>
    <row r="38520" s="59" customFormat="1" customHeight="1"/>
    <row r="38521" s="59" customFormat="1" customHeight="1"/>
    <row r="38522" s="59" customFormat="1" customHeight="1"/>
    <row r="38523" s="59" customFormat="1" customHeight="1"/>
    <row r="38524" s="59" customFormat="1" customHeight="1"/>
    <row r="38525" s="59" customFormat="1" customHeight="1"/>
    <row r="38526" s="59" customFormat="1" customHeight="1"/>
    <row r="38527" s="59" customFormat="1" customHeight="1"/>
    <row r="38528" s="59" customFormat="1" customHeight="1"/>
    <row r="38529" s="59" customFormat="1" customHeight="1"/>
    <row r="38530" s="59" customFormat="1" customHeight="1"/>
    <row r="38531" s="59" customFormat="1" customHeight="1"/>
    <row r="38532" s="59" customFormat="1" customHeight="1"/>
    <row r="38533" s="59" customFormat="1" customHeight="1"/>
    <row r="38534" s="59" customFormat="1" customHeight="1"/>
    <row r="38535" s="59" customFormat="1" customHeight="1"/>
    <row r="38536" s="59" customFormat="1" customHeight="1"/>
    <row r="38537" s="59" customFormat="1" customHeight="1"/>
    <row r="38538" s="59" customFormat="1" customHeight="1"/>
    <row r="38539" s="59" customFormat="1" customHeight="1"/>
    <row r="38540" s="59" customFormat="1" customHeight="1"/>
    <row r="38541" s="59" customFormat="1" customHeight="1"/>
    <row r="38542" s="59" customFormat="1" customHeight="1"/>
    <row r="38543" s="59" customFormat="1" customHeight="1"/>
    <row r="38544" s="59" customFormat="1" customHeight="1"/>
    <row r="38545" s="59" customFormat="1" customHeight="1"/>
    <row r="38546" s="59" customFormat="1" customHeight="1"/>
    <row r="38547" s="59" customFormat="1" customHeight="1"/>
    <row r="38548" s="59" customFormat="1" customHeight="1"/>
    <row r="38549" s="59" customFormat="1" customHeight="1"/>
    <row r="38550" s="59" customFormat="1" customHeight="1"/>
    <row r="38551" s="59" customFormat="1" customHeight="1"/>
    <row r="38552" s="59" customFormat="1" customHeight="1"/>
    <row r="38553" s="59" customFormat="1" customHeight="1"/>
    <row r="38554" s="59" customFormat="1" customHeight="1"/>
    <row r="38555" s="59" customFormat="1" customHeight="1"/>
    <row r="38556" s="59" customFormat="1" customHeight="1"/>
    <row r="38557" s="59" customFormat="1" customHeight="1"/>
    <row r="38558" s="59" customFormat="1" customHeight="1"/>
    <row r="38559" s="59" customFormat="1" customHeight="1"/>
    <row r="38560" s="59" customFormat="1" customHeight="1"/>
    <row r="38561" s="59" customFormat="1" customHeight="1"/>
    <row r="38562" s="59" customFormat="1" customHeight="1"/>
    <row r="38563" s="59" customFormat="1" customHeight="1"/>
    <row r="38564" s="59" customFormat="1" customHeight="1"/>
    <row r="38565" s="59" customFormat="1" customHeight="1"/>
    <row r="38566" s="59" customFormat="1" customHeight="1"/>
    <row r="38567" s="59" customFormat="1" customHeight="1"/>
    <row r="38568" s="59" customFormat="1" customHeight="1"/>
    <row r="38569" s="59" customFormat="1" customHeight="1"/>
    <row r="38570" s="59" customFormat="1" customHeight="1"/>
    <row r="38571" s="59" customFormat="1" customHeight="1"/>
    <row r="38572" s="59" customFormat="1" customHeight="1"/>
    <row r="38573" s="59" customFormat="1" customHeight="1"/>
    <row r="38574" s="59" customFormat="1" customHeight="1"/>
    <row r="38575" s="59" customFormat="1" customHeight="1"/>
    <row r="38576" s="59" customFormat="1" customHeight="1"/>
    <row r="38577" s="59" customFormat="1" customHeight="1"/>
    <row r="38578" s="59" customFormat="1" customHeight="1"/>
    <row r="38579" s="59" customFormat="1" customHeight="1"/>
    <row r="38580" s="59" customFormat="1" customHeight="1"/>
    <row r="38581" s="59" customFormat="1" customHeight="1"/>
    <row r="38582" s="59" customFormat="1" customHeight="1"/>
    <row r="38583" s="59" customFormat="1" customHeight="1"/>
    <row r="38584" s="59" customFormat="1" customHeight="1"/>
    <row r="38585" s="59" customFormat="1" customHeight="1"/>
    <row r="38586" s="59" customFormat="1" customHeight="1"/>
    <row r="38587" s="59" customFormat="1" customHeight="1"/>
    <row r="38588" s="59" customFormat="1" customHeight="1"/>
    <row r="38589" s="59" customFormat="1" customHeight="1"/>
    <row r="38590" s="59" customFormat="1" customHeight="1"/>
    <row r="38591" s="59" customFormat="1" customHeight="1"/>
    <row r="38592" s="59" customFormat="1" customHeight="1"/>
    <row r="38593" s="59" customFormat="1" customHeight="1"/>
    <row r="38594" s="59" customFormat="1" customHeight="1"/>
    <row r="38595" s="59" customFormat="1" customHeight="1"/>
    <row r="38596" s="59" customFormat="1" customHeight="1"/>
    <row r="38597" s="59" customFormat="1" customHeight="1"/>
    <row r="38598" s="59" customFormat="1" customHeight="1"/>
    <row r="38599" s="59" customFormat="1" customHeight="1"/>
    <row r="38600" s="59" customFormat="1" customHeight="1"/>
    <row r="38601" s="59" customFormat="1" customHeight="1"/>
    <row r="38602" s="59" customFormat="1" customHeight="1"/>
    <row r="38603" s="59" customFormat="1" customHeight="1"/>
    <row r="38604" s="59" customFormat="1" customHeight="1"/>
    <row r="38605" s="59" customFormat="1" customHeight="1"/>
    <row r="38606" s="59" customFormat="1" customHeight="1"/>
    <row r="38607" s="59" customFormat="1" customHeight="1"/>
    <row r="38608" s="59" customFormat="1" customHeight="1"/>
    <row r="38609" s="59" customFormat="1" customHeight="1"/>
    <row r="38610" s="59" customFormat="1" customHeight="1"/>
    <row r="38611" s="59" customFormat="1" customHeight="1"/>
    <row r="38612" s="59" customFormat="1" customHeight="1"/>
    <row r="38613" s="59" customFormat="1" customHeight="1"/>
    <row r="38614" s="59" customFormat="1" customHeight="1"/>
    <row r="38615" s="59" customFormat="1" customHeight="1"/>
    <row r="38616" s="59" customFormat="1" customHeight="1"/>
    <row r="38617" s="59" customFormat="1" customHeight="1"/>
    <row r="38618" s="59" customFormat="1" customHeight="1"/>
    <row r="38619" s="59" customFormat="1" customHeight="1"/>
    <row r="38620" s="59" customFormat="1" customHeight="1"/>
    <row r="38621" s="59" customFormat="1" customHeight="1"/>
    <row r="38622" s="59" customFormat="1" customHeight="1"/>
    <row r="38623" s="59" customFormat="1" customHeight="1"/>
    <row r="38624" s="59" customFormat="1" customHeight="1"/>
    <row r="38625" s="59" customFormat="1" customHeight="1"/>
    <row r="38626" s="59" customFormat="1" customHeight="1"/>
    <row r="38627" s="59" customFormat="1" customHeight="1"/>
    <row r="38628" s="59" customFormat="1" customHeight="1"/>
    <row r="38629" s="59" customFormat="1" customHeight="1"/>
    <row r="38630" s="59" customFormat="1" customHeight="1"/>
    <row r="38631" s="59" customFormat="1" customHeight="1"/>
    <row r="38632" s="59" customFormat="1" customHeight="1"/>
    <row r="38633" s="59" customFormat="1" customHeight="1"/>
    <row r="38634" s="59" customFormat="1" customHeight="1"/>
    <row r="38635" s="59" customFormat="1" customHeight="1"/>
    <row r="38636" s="59" customFormat="1" customHeight="1"/>
    <row r="38637" s="59" customFormat="1" customHeight="1"/>
    <row r="38638" s="59" customFormat="1" customHeight="1"/>
    <row r="38639" s="59" customFormat="1" customHeight="1"/>
    <row r="38640" s="59" customFormat="1" customHeight="1"/>
    <row r="38641" s="59" customFormat="1" customHeight="1"/>
    <row r="38642" s="59" customFormat="1" customHeight="1"/>
    <row r="38643" s="59" customFormat="1" customHeight="1"/>
    <row r="38644" s="59" customFormat="1" customHeight="1"/>
    <row r="38645" s="59" customFormat="1" customHeight="1"/>
    <row r="38646" s="59" customFormat="1" customHeight="1"/>
    <row r="38647" s="59" customFormat="1" customHeight="1"/>
    <row r="38648" s="59" customFormat="1" customHeight="1"/>
    <row r="38649" s="59" customFormat="1" customHeight="1"/>
    <row r="38650" s="59" customFormat="1" customHeight="1"/>
    <row r="38651" s="59" customFormat="1" customHeight="1"/>
    <row r="38652" s="59" customFormat="1" customHeight="1"/>
    <row r="38653" s="59" customFormat="1" customHeight="1"/>
    <row r="38654" s="59" customFormat="1" customHeight="1"/>
    <row r="38655" s="59" customFormat="1" customHeight="1"/>
    <row r="38656" s="59" customFormat="1" customHeight="1"/>
    <row r="38657" s="59" customFormat="1" customHeight="1"/>
    <row r="38658" s="59" customFormat="1" customHeight="1"/>
    <row r="38659" s="59" customFormat="1" customHeight="1"/>
    <row r="38660" s="59" customFormat="1" customHeight="1"/>
    <row r="38661" s="59" customFormat="1" customHeight="1"/>
    <row r="38662" s="59" customFormat="1" customHeight="1"/>
    <row r="38663" s="59" customFormat="1" customHeight="1"/>
    <row r="38664" s="59" customFormat="1" customHeight="1"/>
    <row r="38665" s="59" customFormat="1" customHeight="1"/>
    <row r="38666" s="59" customFormat="1" customHeight="1"/>
    <row r="38667" s="59" customFormat="1" customHeight="1"/>
    <row r="38668" s="59" customFormat="1" customHeight="1"/>
    <row r="38669" s="59" customFormat="1" customHeight="1"/>
    <row r="38670" s="59" customFormat="1" customHeight="1"/>
    <row r="38671" s="59" customFormat="1" customHeight="1"/>
    <row r="38672" s="59" customFormat="1" customHeight="1"/>
    <row r="38673" s="59" customFormat="1" customHeight="1"/>
    <row r="38674" s="59" customFormat="1" customHeight="1"/>
    <row r="38675" s="59" customFormat="1" customHeight="1"/>
    <row r="38676" s="59" customFormat="1" customHeight="1"/>
    <row r="38677" s="59" customFormat="1" customHeight="1"/>
    <row r="38678" s="59" customFormat="1" customHeight="1"/>
    <row r="38679" s="59" customFormat="1" customHeight="1"/>
    <row r="38680" s="59" customFormat="1" customHeight="1"/>
    <row r="38681" s="59" customFormat="1" customHeight="1"/>
    <row r="38682" s="59" customFormat="1" customHeight="1"/>
    <row r="38683" s="59" customFormat="1" customHeight="1"/>
    <row r="38684" s="59" customFormat="1" customHeight="1"/>
    <row r="38685" s="59" customFormat="1" customHeight="1"/>
    <row r="38686" s="59" customFormat="1" customHeight="1"/>
    <row r="38687" s="59" customFormat="1" customHeight="1"/>
    <row r="38688" s="59" customFormat="1" customHeight="1"/>
    <row r="38689" s="59" customFormat="1" customHeight="1"/>
    <row r="38690" s="59" customFormat="1" customHeight="1"/>
    <row r="38691" s="59" customFormat="1" customHeight="1"/>
    <row r="38692" s="59" customFormat="1" customHeight="1"/>
    <row r="38693" s="59" customFormat="1" customHeight="1"/>
    <row r="38694" s="59" customFormat="1" customHeight="1"/>
    <row r="38695" s="59" customFormat="1" customHeight="1"/>
    <row r="38696" s="59" customFormat="1" customHeight="1"/>
    <row r="38697" s="59" customFormat="1" customHeight="1"/>
    <row r="38698" s="59" customFormat="1" customHeight="1"/>
    <row r="38699" s="59" customFormat="1" customHeight="1"/>
    <row r="38700" s="59" customFormat="1" customHeight="1"/>
    <row r="38701" s="59" customFormat="1" customHeight="1"/>
    <row r="38702" s="59" customFormat="1" customHeight="1"/>
    <row r="38703" s="59" customFormat="1" customHeight="1"/>
    <row r="38704" s="59" customFormat="1" customHeight="1"/>
    <row r="38705" s="59" customFormat="1" customHeight="1"/>
    <row r="38706" s="59" customFormat="1" customHeight="1"/>
    <row r="38707" s="59" customFormat="1" customHeight="1"/>
    <row r="38708" s="59" customFormat="1" customHeight="1"/>
    <row r="38709" s="59" customFormat="1" customHeight="1"/>
    <row r="38710" s="59" customFormat="1" customHeight="1"/>
    <row r="38711" s="59" customFormat="1" customHeight="1"/>
    <row r="38712" s="59" customFormat="1" customHeight="1"/>
    <row r="38713" s="59" customFormat="1" customHeight="1"/>
    <row r="38714" s="59" customFormat="1" customHeight="1"/>
    <row r="38715" s="59" customFormat="1" customHeight="1"/>
    <row r="38716" s="59" customFormat="1" customHeight="1"/>
    <row r="38717" s="59" customFormat="1" customHeight="1"/>
    <row r="38718" s="59" customFormat="1" customHeight="1"/>
    <row r="38719" s="59" customFormat="1" customHeight="1"/>
    <row r="38720" s="59" customFormat="1" customHeight="1"/>
    <row r="38721" s="59" customFormat="1" customHeight="1"/>
    <row r="38722" s="59" customFormat="1" customHeight="1"/>
    <row r="38723" s="59" customFormat="1" customHeight="1"/>
    <row r="38724" s="59" customFormat="1" customHeight="1"/>
    <row r="38725" s="59" customFormat="1" customHeight="1"/>
    <row r="38726" s="59" customFormat="1" customHeight="1"/>
    <row r="38727" s="59" customFormat="1" customHeight="1"/>
    <row r="38728" s="59" customFormat="1" customHeight="1"/>
    <row r="38729" s="59" customFormat="1" customHeight="1"/>
    <row r="38730" s="59" customFormat="1" customHeight="1"/>
    <row r="38731" s="59" customFormat="1" customHeight="1"/>
    <row r="38732" s="59" customFormat="1" customHeight="1"/>
    <row r="38733" s="59" customFormat="1" customHeight="1"/>
    <row r="38734" s="59" customFormat="1" customHeight="1"/>
    <row r="38735" s="59" customFormat="1" customHeight="1"/>
    <row r="38736" s="59" customFormat="1" customHeight="1"/>
    <row r="38737" s="59" customFormat="1" customHeight="1"/>
    <row r="38738" s="59" customFormat="1" customHeight="1"/>
    <row r="38739" s="59" customFormat="1" customHeight="1"/>
    <row r="38740" s="59" customFormat="1" customHeight="1"/>
    <row r="38741" s="59" customFormat="1" customHeight="1"/>
    <row r="38742" s="59" customFormat="1" customHeight="1"/>
    <row r="38743" s="59" customFormat="1" customHeight="1"/>
    <row r="38744" s="59" customFormat="1" customHeight="1"/>
    <row r="38745" s="59" customFormat="1" customHeight="1"/>
    <row r="38746" s="59" customFormat="1" customHeight="1"/>
    <row r="38747" s="59" customFormat="1" customHeight="1"/>
    <row r="38748" s="59" customFormat="1" customHeight="1"/>
    <row r="38749" s="59" customFormat="1" customHeight="1"/>
    <row r="38750" s="59" customFormat="1" customHeight="1"/>
    <row r="38751" s="59" customFormat="1" customHeight="1"/>
    <row r="38752" s="59" customFormat="1" customHeight="1"/>
    <row r="38753" s="59" customFormat="1" customHeight="1"/>
    <row r="38754" s="59" customFormat="1" customHeight="1"/>
    <row r="38755" s="59" customFormat="1" customHeight="1"/>
    <row r="38756" s="59" customFormat="1" customHeight="1"/>
    <row r="38757" s="59" customFormat="1" customHeight="1"/>
    <row r="38758" s="59" customFormat="1" customHeight="1"/>
    <row r="38759" s="59" customFormat="1" customHeight="1"/>
    <row r="38760" s="59" customFormat="1" customHeight="1"/>
    <row r="38761" s="59" customFormat="1" customHeight="1"/>
    <row r="38762" s="59" customFormat="1" customHeight="1"/>
    <row r="38763" s="59" customFormat="1" customHeight="1"/>
    <row r="38764" s="59" customFormat="1" customHeight="1"/>
    <row r="38765" s="59" customFormat="1" customHeight="1"/>
    <row r="38766" s="59" customFormat="1" customHeight="1"/>
    <row r="38767" s="59" customFormat="1" customHeight="1"/>
    <row r="38768" s="59" customFormat="1" customHeight="1"/>
    <row r="38769" s="59" customFormat="1" customHeight="1"/>
    <row r="38770" s="59" customFormat="1" customHeight="1"/>
    <row r="38771" s="59" customFormat="1" customHeight="1"/>
    <row r="38772" s="59" customFormat="1" customHeight="1"/>
    <row r="38773" s="59" customFormat="1" customHeight="1"/>
    <row r="38774" s="59" customFormat="1" customHeight="1"/>
    <row r="38775" s="59" customFormat="1" customHeight="1"/>
    <row r="38776" s="59" customFormat="1" customHeight="1"/>
    <row r="38777" s="59" customFormat="1" customHeight="1"/>
    <row r="38778" s="59" customFormat="1" customHeight="1"/>
    <row r="38779" s="59" customFormat="1" customHeight="1"/>
    <row r="38780" s="59" customFormat="1" customHeight="1"/>
    <row r="38781" s="59" customFormat="1" customHeight="1"/>
    <row r="38782" s="59" customFormat="1" customHeight="1"/>
    <row r="38783" s="59" customFormat="1" customHeight="1"/>
    <row r="38784" s="59" customFormat="1" customHeight="1"/>
    <row r="38785" s="59" customFormat="1" customHeight="1"/>
    <row r="38786" s="59" customFormat="1" customHeight="1"/>
    <row r="38787" s="59" customFormat="1" customHeight="1"/>
    <row r="38788" s="59" customFormat="1" customHeight="1"/>
    <row r="38789" s="59" customFormat="1" customHeight="1"/>
    <row r="38790" s="59" customFormat="1" customHeight="1"/>
    <row r="38791" s="59" customFormat="1" customHeight="1"/>
    <row r="38792" s="59" customFormat="1" customHeight="1"/>
    <row r="38793" s="59" customFormat="1" customHeight="1"/>
    <row r="38794" s="59" customFormat="1" customHeight="1"/>
    <row r="38795" s="59" customFormat="1" customHeight="1"/>
    <row r="38796" s="59" customFormat="1" customHeight="1"/>
    <row r="38797" s="59" customFormat="1" customHeight="1"/>
    <row r="38798" s="59" customFormat="1" customHeight="1"/>
    <row r="38799" s="59" customFormat="1" customHeight="1"/>
    <row r="38800" s="59" customFormat="1" customHeight="1"/>
    <row r="38801" s="59" customFormat="1" customHeight="1"/>
    <row r="38802" s="59" customFormat="1" customHeight="1"/>
    <row r="38803" s="59" customFormat="1" customHeight="1"/>
    <row r="38804" s="59" customFormat="1" customHeight="1"/>
    <row r="38805" s="59" customFormat="1" customHeight="1"/>
    <row r="38806" s="59" customFormat="1" customHeight="1"/>
    <row r="38807" s="59" customFormat="1" customHeight="1"/>
    <row r="38808" s="59" customFormat="1" customHeight="1"/>
    <row r="38809" s="59" customFormat="1" customHeight="1"/>
    <row r="38810" s="59" customFormat="1" customHeight="1"/>
    <row r="38811" s="59" customFormat="1" customHeight="1"/>
    <row r="38812" s="59" customFormat="1" customHeight="1"/>
    <row r="38813" s="59" customFormat="1" customHeight="1"/>
    <row r="38814" s="59" customFormat="1" customHeight="1"/>
    <row r="38815" s="59" customFormat="1" customHeight="1"/>
    <row r="38816" s="59" customFormat="1" customHeight="1"/>
    <row r="38817" s="59" customFormat="1" customHeight="1"/>
    <row r="38818" s="59" customFormat="1" customHeight="1"/>
    <row r="38819" s="59" customFormat="1" customHeight="1"/>
    <row r="38820" s="59" customFormat="1" customHeight="1"/>
    <row r="38821" s="59" customFormat="1" customHeight="1"/>
    <row r="38822" s="59" customFormat="1" customHeight="1"/>
    <row r="38823" s="59" customFormat="1" customHeight="1"/>
    <row r="38824" s="59" customFormat="1" customHeight="1"/>
    <row r="38825" s="59" customFormat="1" customHeight="1"/>
    <row r="38826" s="59" customFormat="1" customHeight="1"/>
    <row r="38827" s="59" customFormat="1" customHeight="1"/>
    <row r="38828" s="59" customFormat="1" customHeight="1"/>
    <row r="38829" s="59" customFormat="1" customHeight="1"/>
    <row r="38830" s="59" customFormat="1" customHeight="1"/>
    <row r="38831" s="59" customFormat="1" customHeight="1"/>
    <row r="38832" s="59" customFormat="1" customHeight="1"/>
    <row r="38833" s="59" customFormat="1" customHeight="1"/>
    <row r="38834" s="59" customFormat="1" customHeight="1"/>
    <row r="38835" s="59" customFormat="1" customHeight="1"/>
    <row r="38836" s="59" customFormat="1" customHeight="1"/>
    <row r="38837" s="59" customFormat="1" customHeight="1"/>
    <row r="38838" s="59" customFormat="1" customHeight="1"/>
    <row r="38839" s="59" customFormat="1" customHeight="1"/>
    <row r="38840" s="59" customFormat="1" customHeight="1"/>
    <row r="38841" s="59" customFormat="1" customHeight="1"/>
    <row r="38842" s="59" customFormat="1" customHeight="1"/>
    <row r="38843" s="59" customFormat="1" customHeight="1"/>
    <row r="38844" s="59" customFormat="1" customHeight="1"/>
    <row r="38845" s="59" customFormat="1" customHeight="1"/>
    <row r="38846" s="59" customFormat="1" customHeight="1"/>
    <row r="38847" s="59" customFormat="1" customHeight="1"/>
    <row r="38848" s="59" customFormat="1" customHeight="1"/>
    <row r="38849" s="59" customFormat="1" customHeight="1"/>
    <row r="38850" s="59" customFormat="1" customHeight="1"/>
    <row r="38851" s="59" customFormat="1" customHeight="1"/>
    <row r="38852" s="59" customFormat="1" customHeight="1"/>
    <row r="38853" s="59" customFormat="1" customHeight="1"/>
    <row r="38854" s="59" customFormat="1" customHeight="1"/>
    <row r="38855" s="59" customFormat="1" customHeight="1"/>
    <row r="38856" s="59" customFormat="1" customHeight="1"/>
    <row r="38857" s="59" customFormat="1" customHeight="1"/>
    <row r="38858" s="59" customFormat="1" customHeight="1"/>
    <row r="38859" s="59" customFormat="1" customHeight="1"/>
    <row r="38860" s="59" customFormat="1" customHeight="1"/>
    <row r="38861" s="59" customFormat="1" customHeight="1"/>
    <row r="38862" s="59" customFormat="1" customHeight="1"/>
    <row r="38863" s="59" customFormat="1" customHeight="1"/>
    <row r="38864" s="59" customFormat="1" customHeight="1"/>
    <row r="38865" s="59" customFormat="1" customHeight="1"/>
    <row r="38866" s="59" customFormat="1" customHeight="1"/>
    <row r="38867" s="59" customFormat="1" customHeight="1"/>
    <row r="38868" s="59" customFormat="1" customHeight="1"/>
    <row r="38869" s="59" customFormat="1" customHeight="1"/>
    <row r="38870" s="59" customFormat="1" customHeight="1"/>
    <row r="38871" s="59" customFormat="1" customHeight="1"/>
    <row r="38872" s="59" customFormat="1" customHeight="1"/>
    <row r="38873" s="59" customFormat="1" customHeight="1"/>
    <row r="38874" s="59" customFormat="1" customHeight="1"/>
    <row r="38875" s="59" customFormat="1" customHeight="1"/>
    <row r="38876" s="59" customFormat="1" customHeight="1"/>
    <row r="38877" s="59" customFormat="1" customHeight="1"/>
    <row r="38878" s="59" customFormat="1" customHeight="1"/>
    <row r="38879" s="59" customFormat="1" customHeight="1"/>
    <row r="38880" s="59" customFormat="1" customHeight="1"/>
    <row r="38881" s="59" customFormat="1" customHeight="1"/>
    <row r="38882" s="59" customFormat="1" customHeight="1"/>
    <row r="38883" s="59" customFormat="1" customHeight="1"/>
    <row r="38884" s="59" customFormat="1" customHeight="1"/>
    <row r="38885" s="59" customFormat="1" customHeight="1"/>
    <row r="38886" s="59" customFormat="1" customHeight="1"/>
    <row r="38887" s="59" customFormat="1" customHeight="1"/>
    <row r="38888" s="59" customFormat="1" customHeight="1"/>
    <row r="38889" s="59" customFormat="1" customHeight="1"/>
    <row r="38890" s="59" customFormat="1" customHeight="1"/>
    <row r="38891" s="59" customFormat="1" customHeight="1"/>
    <row r="38892" s="59" customFormat="1" customHeight="1"/>
    <row r="38893" s="59" customFormat="1" customHeight="1"/>
    <row r="38894" s="59" customFormat="1" customHeight="1"/>
    <row r="38895" s="59" customFormat="1" customHeight="1"/>
    <row r="38896" s="59" customFormat="1" customHeight="1"/>
    <row r="38897" s="59" customFormat="1" customHeight="1"/>
    <row r="38898" s="59" customFormat="1" customHeight="1"/>
    <row r="38899" s="59" customFormat="1" customHeight="1"/>
    <row r="38900" s="59" customFormat="1" customHeight="1"/>
    <row r="38901" s="59" customFormat="1" customHeight="1"/>
    <row r="38902" s="59" customFormat="1" customHeight="1"/>
    <row r="38903" s="59" customFormat="1" customHeight="1"/>
    <row r="38904" s="59" customFormat="1" customHeight="1"/>
    <row r="38905" s="59" customFormat="1" customHeight="1"/>
    <row r="38906" s="59" customFormat="1" customHeight="1"/>
    <row r="38907" s="59" customFormat="1" customHeight="1"/>
    <row r="38908" s="59" customFormat="1" customHeight="1"/>
    <row r="38909" s="59" customFormat="1" customHeight="1"/>
    <row r="38910" s="59" customFormat="1" customHeight="1"/>
    <row r="38911" s="59" customFormat="1" customHeight="1"/>
    <row r="38912" s="59" customFormat="1" customHeight="1"/>
    <row r="38913" s="59" customFormat="1" customHeight="1"/>
    <row r="38914" s="59" customFormat="1" customHeight="1"/>
    <row r="38915" s="59" customFormat="1" customHeight="1"/>
    <row r="38916" s="59" customFormat="1" customHeight="1"/>
    <row r="38917" s="59" customFormat="1" customHeight="1"/>
    <row r="38918" s="59" customFormat="1" customHeight="1"/>
    <row r="38919" s="59" customFormat="1" customHeight="1"/>
    <row r="38920" s="59" customFormat="1" customHeight="1"/>
    <row r="38921" s="59" customFormat="1" customHeight="1"/>
    <row r="38922" s="59" customFormat="1" customHeight="1"/>
    <row r="38923" s="59" customFormat="1" customHeight="1"/>
    <row r="38924" s="59" customFormat="1" customHeight="1"/>
    <row r="38925" s="59" customFormat="1" customHeight="1"/>
    <row r="38926" s="59" customFormat="1" customHeight="1"/>
    <row r="38927" s="59" customFormat="1" customHeight="1"/>
    <row r="38928" s="59" customFormat="1" customHeight="1"/>
    <row r="38929" s="59" customFormat="1" customHeight="1"/>
    <row r="38930" s="59" customFormat="1" customHeight="1"/>
    <row r="38931" s="59" customFormat="1" customHeight="1"/>
    <row r="38932" s="59" customFormat="1" customHeight="1"/>
    <row r="38933" s="59" customFormat="1" customHeight="1"/>
    <row r="38934" s="59" customFormat="1" customHeight="1"/>
    <row r="38935" s="59" customFormat="1" customHeight="1"/>
    <row r="38936" s="59" customFormat="1" customHeight="1"/>
    <row r="38937" s="59" customFormat="1" customHeight="1"/>
    <row r="38938" s="59" customFormat="1" customHeight="1"/>
    <row r="38939" s="59" customFormat="1" customHeight="1"/>
    <row r="38940" s="59" customFormat="1" customHeight="1"/>
    <row r="38941" s="59" customFormat="1" customHeight="1"/>
    <row r="38942" s="59" customFormat="1" customHeight="1"/>
    <row r="38943" s="59" customFormat="1" customHeight="1"/>
    <row r="38944" s="59" customFormat="1" customHeight="1"/>
    <row r="38945" s="59" customFormat="1" customHeight="1"/>
    <row r="38946" s="59" customFormat="1" customHeight="1"/>
    <row r="38947" s="59" customFormat="1" customHeight="1"/>
    <row r="38948" s="59" customFormat="1" customHeight="1"/>
    <row r="38949" s="59" customFormat="1" customHeight="1"/>
    <row r="38950" s="59" customFormat="1" customHeight="1"/>
    <row r="38951" s="59" customFormat="1" customHeight="1"/>
    <row r="38952" s="59" customFormat="1" customHeight="1"/>
    <row r="38953" s="59" customFormat="1" customHeight="1"/>
    <row r="38954" s="59" customFormat="1" customHeight="1"/>
    <row r="38955" s="59" customFormat="1" customHeight="1"/>
    <row r="38956" s="59" customFormat="1" customHeight="1"/>
    <row r="38957" s="59" customFormat="1" customHeight="1"/>
    <row r="38958" s="59" customFormat="1" customHeight="1"/>
    <row r="38959" s="59" customFormat="1" customHeight="1"/>
    <row r="38960" s="59" customFormat="1" customHeight="1"/>
    <row r="38961" s="59" customFormat="1" customHeight="1"/>
    <row r="38962" s="59" customFormat="1" customHeight="1"/>
    <row r="38963" s="59" customFormat="1" customHeight="1"/>
    <row r="38964" s="59" customFormat="1" customHeight="1"/>
    <row r="38965" s="59" customFormat="1" customHeight="1"/>
    <row r="38966" s="59" customFormat="1" customHeight="1"/>
    <row r="38967" s="59" customFormat="1" customHeight="1"/>
    <row r="38968" s="59" customFormat="1" customHeight="1"/>
    <row r="38969" s="59" customFormat="1" customHeight="1"/>
    <row r="38970" s="59" customFormat="1" customHeight="1"/>
    <row r="38971" s="59" customFormat="1" customHeight="1"/>
    <row r="38972" s="59" customFormat="1" customHeight="1"/>
    <row r="38973" s="59" customFormat="1" customHeight="1"/>
    <row r="38974" s="59" customFormat="1" customHeight="1"/>
    <row r="38975" s="59" customFormat="1" customHeight="1"/>
    <row r="38976" s="59" customFormat="1" customHeight="1"/>
    <row r="38977" s="59" customFormat="1" customHeight="1"/>
    <row r="38978" s="59" customFormat="1" customHeight="1"/>
    <row r="38979" s="59" customFormat="1" customHeight="1"/>
    <row r="38980" s="59" customFormat="1" customHeight="1"/>
    <row r="38981" s="59" customFormat="1" customHeight="1"/>
    <row r="38982" s="59" customFormat="1" customHeight="1"/>
    <row r="38983" s="59" customFormat="1" customHeight="1"/>
    <row r="38984" s="59" customFormat="1" customHeight="1"/>
    <row r="38985" s="59" customFormat="1" customHeight="1"/>
    <row r="38986" s="59" customFormat="1" customHeight="1"/>
    <row r="38987" s="59" customFormat="1" customHeight="1"/>
    <row r="38988" s="59" customFormat="1" customHeight="1"/>
    <row r="38989" s="59" customFormat="1" customHeight="1"/>
    <row r="38990" s="59" customFormat="1" customHeight="1"/>
    <row r="38991" s="59" customFormat="1" customHeight="1"/>
    <row r="38992" s="59" customFormat="1" customHeight="1"/>
    <row r="38993" s="59" customFormat="1" customHeight="1"/>
    <row r="38994" s="59" customFormat="1" customHeight="1"/>
    <row r="38995" s="59" customFormat="1" customHeight="1"/>
    <row r="38996" s="59" customFormat="1" customHeight="1"/>
    <row r="38997" s="59" customFormat="1" customHeight="1"/>
    <row r="38998" s="59" customFormat="1" customHeight="1"/>
    <row r="38999" s="59" customFormat="1" customHeight="1"/>
    <row r="39000" s="59" customFormat="1" customHeight="1"/>
    <row r="39001" s="59" customFormat="1" customHeight="1"/>
    <row r="39002" s="59" customFormat="1" customHeight="1"/>
    <row r="39003" s="59" customFormat="1" customHeight="1"/>
    <row r="39004" s="59" customFormat="1" customHeight="1"/>
    <row r="39005" s="59" customFormat="1" customHeight="1"/>
    <row r="39006" s="59" customFormat="1" customHeight="1"/>
    <row r="39007" s="59" customFormat="1" customHeight="1"/>
    <row r="39008" s="59" customFormat="1" customHeight="1"/>
    <row r="39009" s="59" customFormat="1" customHeight="1"/>
    <row r="39010" s="59" customFormat="1" customHeight="1"/>
    <row r="39011" s="59" customFormat="1" customHeight="1"/>
    <row r="39012" s="59" customFormat="1" customHeight="1"/>
    <row r="39013" s="59" customFormat="1" customHeight="1"/>
    <row r="39014" s="59" customFormat="1" customHeight="1"/>
    <row r="39015" s="59" customFormat="1" customHeight="1"/>
    <row r="39016" s="59" customFormat="1" customHeight="1"/>
    <row r="39017" s="59" customFormat="1" customHeight="1"/>
    <row r="39018" s="59" customFormat="1" customHeight="1"/>
    <row r="39019" s="59" customFormat="1" customHeight="1"/>
    <row r="39020" s="59" customFormat="1" customHeight="1"/>
    <row r="39021" s="59" customFormat="1" customHeight="1"/>
    <row r="39022" s="59" customFormat="1" customHeight="1"/>
    <row r="39023" s="59" customFormat="1" customHeight="1"/>
    <row r="39024" s="59" customFormat="1" customHeight="1"/>
    <row r="39025" s="59" customFormat="1" customHeight="1"/>
    <row r="39026" s="59" customFormat="1" customHeight="1"/>
    <row r="39027" s="59" customFormat="1" customHeight="1"/>
    <row r="39028" s="59" customFormat="1" customHeight="1"/>
    <row r="39029" s="59" customFormat="1" customHeight="1"/>
    <row r="39030" s="59" customFormat="1" customHeight="1"/>
    <row r="39031" s="59" customFormat="1" customHeight="1"/>
    <row r="39032" s="59" customFormat="1" customHeight="1"/>
    <row r="39033" s="59" customFormat="1" customHeight="1"/>
    <row r="39034" s="59" customFormat="1" customHeight="1"/>
    <row r="39035" s="59" customFormat="1" customHeight="1"/>
    <row r="39036" s="59" customFormat="1" customHeight="1"/>
    <row r="39037" s="59" customFormat="1" customHeight="1"/>
    <row r="39038" s="59" customFormat="1" customHeight="1"/>
    <row r="39039" s="59" customFormat="1" customHeight="1"/>
    <row r="39040" s="59" customFormat="1" customHeight="1"/>
    <row r="39041" s="59" customFormat="1" customHeight="1"/>
    <row r="39042" s="59" customFormat="1" customHeight="1"/>
    <row r="39043" s="59" customFormat="1" customHeight="1"/>
    <row r="39044" s="59" customFormat="1" customHeight="1"/>
    <row r="39045" s="59" customFormat="1" customHeight="1"/>
    <row r="39046" s="59" customFormat="1" customHeight="1"/>
    <row r="39047" s="59" customFormat="1" customHeight="1"/>
    <row r="39048" s="59" customFormat="1" customHeight="1"/>
    <row r="39049" s="59" customFormat="1" customHeight="1"/>
    <row r="39050" s="59" customFormat="1" customHeight="1"/>
    <row r="39051" s="59" customFormat="1" customHeight="1"/>
    <row r="39052" s="59" customFormat="1" customHeight="1"/>
    <row r="39053" s="59" customFormat="1" customHeight="1"/>
    <row r="39054" s="59" customFormat="1" customHeight="1"/>
    <row r="39055" s="59" customFormat="1" customHeight="1"/>
    <row r="39056" s="59" customFormat="1" customHeight="1"/>
    <row r="39057" s="59" customFormat="1" customHeight="1"/>
    <row r="39058" s="59" customFormat="1" customHeight="1"/>
    <row r="39059" s="59" customFormat="1" customHeight="1"/>
    <row r="39060" s="59" customFormat="1" customHeight="1"/>
    <row r="39061" s="59" customFormat="1" customHeight="1"/>
    <row r="39062" s="59" customFormat="1" customHeight="1"/>
    <row r="39063" s="59" customFormat="1" customHeight="1"/>
    <row r="39064" s="59" customFormat="1" customHeight="1"/>
    <row r="39065" s="59" customFormat="1" customHeight="1"/>
    <row r="39066" s="59" customFormat="1" customHeight="1"/>
    <row r="39067" s="59" customFormat="1" customHeight="1"/>
    <row r="39068" s="59" customFormat="1" customHeight="1"/>
    <row r="39069" s="59" customFormat="1" customHeight="1"/>
    <row r="39070" s="59" customFormat="1" customHeight="1"/>
    <row r="39071" s="59" customFormat="1" customHeight="1"/>
    <row r="39072" s="59" customFormat="1" customHeight="1"/>
    <row r="39073" s="59" customFormat="1" customHeight="1"/>
    <row r="39074" s="59" customFormat="1" customHeight="1"/>
    <row r="39075" s="59" customFormat="1" customHeight="1"/>
    <row r="39076" s="59" customFormat="1" customHeight="1"/>
    <row r="39077" s="59" customFormat="1" customHeight="1"/>
    <row r="39078" s="59" customFormat="1" customHeight="1"/>
    <row r="39079" s="59" customFormat="1" customHeight="1"/>
    <row r="39080" s="59" customFormat="1" customHeight="1"/>
    <row r="39081" s="59" customFormat="1" customHeight="1"/>
    <row r="39082" s="59" customFormat="1" customHeight="1"/>
    <row r="39083" s="59" customFormat="1" customHeight="1"/>
    <row r="39084" s="59" customFormat="1" customHeight="1"/>
    <row r="39085" s="59" customFormat="1" customHeight="1"/>
    <row r="39086" s="59" customFormat="1" customHeight="1"/>
    <row r="39087" s="59" customFormat="1" customHeight="1"/>
    <row r="39088" s="59" customFormat="1" customHeight="1"/>
    <row r="39089" s="59" customFormat="1" customHeight="1"/>
    <row r="39090" s="59" customFormat="1" customHeight="1"/>
    <row r="39091" s="59" customFormat="1" customHeight="1"/>
    <row r="39092" s="59" customFormat="1" customHeight="1"/>
    <row r="39093" s="59" customFormat="1" customHeight="1"/>
    <row r="39094" s="59" customFormat="1" customHeight="1"/>
    <row r="39095" s="59" customFormat="1" customHeight="1"/>
    <row r="39096" s="59" customFormat="1" customHeight="1"/>
    <row r="39097" s="59" customFormat="1" customHeight="1"/>
    <row r="39098" s="59" customFormat="1" customHeight="1"/>
    <row r="39099" s="59" customFormat="1" customHeight="1"/>
    <row r="39100" s="59" customFormat="1" customHeight="1"/>
    <row r="39101" s="59" customFormat="1" customHeight="1"/>
    <row r="39102" s="59" customFormat="1" customHeight="1"/>
    <row r="39103" s="59" customFormat="1" customHeight="1"/>
    <row r="39104" s="59" customFormat="1" customHeight="1"/>
    <row r="39105" s="59" customFormat="1" customHeight="1"/>
    <row r="39106" s="59" customFormat="1" customHeight="1"/>
    <row r="39107" s="59" customFormat="1" customHeight="1"/>
    <row r="39108" s="59" customFormat="1" customHeight="1"/>
    <row r="39109" s="59" customFormat="1" customHeight="1"/>
    <row r="39110" s="59" customFormat="1" customHeight="1"/>
    <row r="39111" s="59" customFormat="1" customHeight="1"/>
    <row r="39112" s="59" customFormat="1" customHeight="1"/>
    <row r="39113" s="59" customFormat="1" customHeight="1"/>
    <row r="39114" s="59" customFormat="1" customHeight="1"/>
    <row r="39115" s="59" customFormat="1" customHeight="1"/>
    <row r="39116" s="59" customFormat="1" customHeight="1"/>
    <row r="39117" s="59" customFormat="1" customHeight="1"/>
    <row r="39118" s="59" customFormat="1" customHeight="1"/>
    <row r="39119" s="59" customFormat="1" customHeight="1"/>
    <row r="39120" s="59" customFormat="1" customHeight="1"/>
    <row r="39121" s="59" customFormat="1" customHeight="1"/>
    <row r="39122" s="59" customFormat="1" customHeight="1"/>
    <row r="39123" s="59" customFormat="1" customHeight="1"/>
    <row r="39124" s="59" customFormat="1" customHeight="1"/>
    <row r="39125" s="59" customFormat="1" customHeight="1"/>
    <row r="39126" s="59" customFormat="1" customHeight="1"/>
    <row r="39127" s="59" customFormat="1" customHeight="1"/>
    <row r="39128" s="59" customFormat="1" customHeight="1"/>
    <row r="39129" s="59" customFormat="1" customHeight="1"/>
    <row r="39130" s="59" customFormat="1" customHeight="1"/>
    <row r="39131" s="59" customFormat="1" customHeight="1"/>
    <row r="39132" s="59" customFormat="1" customHeight="1"/>
    <row r="39133" s="59" customFormat="1" customHeight="1"/>
    <row r="39134" s="59" customFormat="1" customHeight="1"/>
    <row r="39135" s="59" customFormat="1" customHeight="1"/>
    <row r="39136" s="59" customFormat="1" customHeight="1"/>
    <row r="39137" s="59" customFormat="1" customHeight="1"/>
    <row r="39138" s="59" customFormat="1" customHeight="1"/>
    <row r="39139" s="59" customFormat="1" customHeight="1"/>
    <row r="39140" s="59" customFormat="1" customHeight="1"/>
    <row r="39141" s="59" customFormat="1" customHeight="1"/>
    <row r="39142" s="59" customFormat="1" customHeight="1"/>
    <row r="39143" s="59" customFormat="1" customHeight="1"/>
    <row r="39144" s="59" customFormat="1" customHeight="1"/>
    <row r="39145" s="59" customFormat="1" customHeight="1"/>
    <row r="39146" s="59" customFormat="1" customHeight="1"/>
    <row r="39147" s="59" customFormat="1" customHeight="1"/>
    <row r="39148" s="59" customFormat="1" customHeight="1"/>
    <row r="39149" s="59" customFormat="1" customHeight="1"/>
    <row r="39150" s="59" customFormat="1" customHeight="1"/>
    <row r="39151" s="59" customFormat="1" customHeight="1"/>
    <row r="39152" s="59" customFormat="1" customHeight="1"/>
    <row r="39153" s="59" customFormat="1" customHeight="1"/>
    <row r="39154" s="59" customFormat="1" customHeight="1"/>
    <row r="39155" s="59" customFormat="1" customHeight="1"/>
    <row r="39156" s="59" customFormat="1" customHeight="1"/>
    <row r="39157" s="59" customFormat="1" customHeight="1"/>
    <row r="39158" s="59" customFormat="1" customHeight="1"/>
    <row r="39159" s="59" customFormat="1" customHeight="1"/>
    <row r="39160" s="59" customFormat="1" customHeight="1"/>
    <row r="39161" s="59" customFormat="1" customHeight="1"/>
    <row r="39162" s="59" customFormat="1" customHeight="1"/>
    <row r="39163" s="59" customFormat="1" customHeight="1"/>
    <row r="39164" s="59" customFormat="1" customHeight="1"/>
    <row r="39165" s="59" customFormat="1" customHeight="1"/>
    <row r="39166" s="59" customFormat="1" customHeight="1"/>
    <row r="39167" s="59" customFormat="1" customHeight="1"/>
    <row r="39168" s="59" customFormat="1" customHeight="1"/>
    <row r="39169" s="59" customFormat="1" customHeight="1"/>
    <row r="39170" s="59" customFormat="1" customHeight="1"/>
    <row r="39171" s="59" customFormat="1" customHeight="1"/>
    <row r="39172" s="59" customFormat="1" customHeight="1"/>
    <row r="39173" s="59" customFormat="1" customHeight="1"/>
    <row r="39174" s="59" customFormat="1" customHeight="1"/>
    <row r="39175" s="59" customFormat="1" customHeight="1"/>
    <row r="39176" s="59" customFormat="1" customHeight="1"/>
    <row r="39177" s="59" customFormat="1" customHeight="1"/>
    <row r="39178" s="59" customFormat="1" customHeight="1"/>
    <row r="39179" s="59" customFormat="1" customHeight="1"/>
    <row r="39180" s="59" customFormat="1" customHeight="1"/>
    <row r="39181" s="59" customFormat="1" customHeight="1"/>
    <row r="39182" s="59" customFormat="1" customHeight="1"/>
    <row r="39183" s="59" customFormat="1" customHeight="1"/>
    <row r="39184" s="59" customFormat="1" customHeight="1"/>
    <row r="39185" s="59" customFormat="1" customHeight="1"/>
    <row r="39186" s="59" customFormat="1" customHeight="1"/>
    <row r="39187" s="59" customFormat="1" customHeight="1"/>
    <row r="39188" s="59" customFormat="1" customHeight="1"/>
    <row r="39189" s="59" customFormat="1" customHeight="1"/>
    <row r="39190" s="59" customFormat="1" customHeight="1"/>
    <row r="39191" s="59" customFormat="1" customHeight="1"/>
    <row r="39192" s="59" customFormat="1" customHeight="1"/>
    <row r="39193" s="59" customFormat="1" customHeight="1"/>
    <row r="39194" s="59" customFormat="1" customHeight="1"/>
    <row r="39195" s="59" customFormat="1" customHeight="1"/>
    <row r="39196" s="59" customFormat="1" customHeight="1"/>
    <row r="39197" s="59" customFormat="1" customHeight="1"/>
    <row r="39198" s="59" customFormat="1" customHeight="1"/>
    <row r="39199" s="59" customFormat="1" customHeight="1"/>
    <row r="39200" s="59" customFormat="1" customHeight="1"/>
    <row r="39201" s="59" customFormat="1" customHeight="1"/>
    <row r="39202" s="59" customFormat="1" customHeight="1"/>
    <row r="39203" s="59" customFormat="1" customHeight="1"/>
    <row r="39204" s="59" customFormat="1" customHeight="1"/>
    <row r="39205" s="59" customFormat="1" customHeight="1"/>
    <row r="39206" s="59" customFormat="1" customHeight="1"/>
    <row r="39207" s="59" customFormat="1" customHeight="1"/>
    <row r="39208" s="59" customFormat="1" customHeight="1"/>
    <row r="39209" s="59" customFormat="1" customHeight="1"/>
    <row r="39210" s="59" customFormat="1" customHeight="1"/>
    <row r="39211" s="59" customFormat="1" customHeight="1"/>
    <row r="39212" s="59" customFormat="1" customHeight="1"/>
    <row r="39213" s="59" customFormat="1" customHeight="1"/>
    <row r="39214" s="59" customFormat="1" customHeight="1"/>
    <row r="39215" s="59" customFormat="1" customHeight="1"/>
    <row r="39216" s="59" customFormat="1" customHeight="1"/>
    <row r="39217" s="59" customFormat="1" customHeight="1"/>
    <row r="39218" s="59" customFormat="1" customHeight="1"/>
    <row r="39219" s="59" customFormat="1" customHeight="1"/>
    <row r="39220" s="59" customFormat="1" customHeight="1"/>
    <row r="39221" s="59" customFormat="1" customHeight="1"/>
    <row r="39222" s="59" customFormat="1" customHeight="1"/>
    <row r="39223" s="59" customFormat="1" customHeight="1"/>
    <row r="39224" s="59" customFormat="1" customHeight="1"/>
    <row r="39225" s="59" customFormat="1" customHeight="1"/>
    <row r="39226" s="59" customFormat="1" customHeight="1"/>
    <row r="39227" s="59" customFormat="1" customHeight="1"/>
    <row r="39228" s="59" customFormat="1" customHeight="1"/>
    <row r="39229" s="59" customFormat="1" customHeight="1"/>
    <row r="39230" s="59" customFormat="1" customHeight="1"/>
    <row r="39231" s="59" customFormat="1" customHeight="1"/>
    <row r="39232" s="59" customFormat="1" customHeight="1"/>
    <row r="39233" s="59" customFormat="1" customHeight="1"/>
    <row r="39234" s="59" customFormat="1" customHeight="1"/>
    <row r="39235" s="59" customFormat="1" customHeight="1"/>
    <row r="39236" s="59" customFormat="1" customHeight="1"/>
    <row r="39237" s="59" customFormat="1" customHeight="1"/>
    <row r="39238" s="59" customFormat="1" customHeight="1"/>
    <row r="39239" s="59" customFormat="1" customHeight="1"/>
    <row r="39240" s="59" customFormat="1" customHeight="1"/>
    <row r="39241" s="59" customFormat="1" customHeight="1"/>
    <row r="39242" s="59" customFormat="1" customHeight="1"/>
    <row r="39243" s="59" customFormat="1" customHeight="1"/>
    <row r="39244" s="59" customFormat="1" customHeight="1"/>
    <row r="39245" s="59" customFormat="1" customHeight="1"/>
    <row r="39246" s="59" customFormat="1" customHeight="1"/>
    <row r="39247" s="59" customFormat="1" customHeight="1"/>
    <row r="39248" s="59" customFormat="1" customHeight="1"/>
    <row r="39249" s="59" customFormat="1" customHeight="1"/>
    <row r="39250" s="59" customFormat="1" customHeight="1"/>
    <row r="39251" s="59" customFormat="1" customHeight="1"/>
    <row r="39252" s="59" customFormat="1" customHeight="1"/>
    <row r="39253" s="59" customFormat="1" customHeight="1"/>
    <row r="39254" s="59" customFormat="1" customHeight="1"/>
    <row r="39255" s="59" customFormat="1" customHeight="1"/>
    <row r="39256" s="59" customFormat="1" customHeight="1"/>
    <row r="39257" s="59" customFormat="1" customHeight="1"/>
    <row r="39258" s="59" customFormat="1" customHeight="1"/>
    <row r="39259" s="59" customFormat="1" customHeight="1"/>
    <row r="39260" s="59" customFormat="1" customHeight="1"/>
    <row r="39261" s="59" customFormat="1" customHeight="1"/>
    <row r="39262" s="59" customFormat="1" customHeight="1"/>
    <row r="39263" s="59" customFormat="1" customHeight="1"/>
    <row r="39264" s="59" customFormat="1" customHeight="1"/>
    <row r="39265" s="59" customFormat="1" customHeight="1"/>
    <row r="39266" s="59" customFormat="1" customHeight="1"/>
    <row r="39267" s="59" customFormat="1" customHeight="1"/>
    <row r="39268" s="59" customFormat="1" customHeight="1"/>
    <row r="39269" s="59" customFormat="1" customHeight="1"/>
    <row r="39270" s="59" customFormat="1" customHeight="1"/>
    <row r="39271" s="59" customFormat="1" customHeight="1"/>
    <row r="39272" s="59" customFormat="1" customHeight="1"/>
    <row r="39273" s="59" customFormat="1" customHeight="1"/>
    <row r="39274" s="59" customFormat="1" customHeight="1"/>
    <row r="39275" s="59" customFormat="1" customHeight="1"/>
    <row r="39276" s="59" customFormat="1" customHeight="1"/>
    <row r="39277" s="59" customFormat="1" customHeight="1"/>
    <row r="39278" s="59" customFormat="1" customHeight="1"/>
    <row r="39279" s="59" customFormat="1" customHeight="1"/>
    <row r="39280" s="59" customFormat="1" customHeight="1"/>
    <row r="39281" s="59" customFormat="1" customHeight="1"/>
    <row r="39282" s="59" customFormat="1" customHeight="1"/>
    <row r="39283" s="59" customFormat="1" customHeight="1"/>
    <row r="39284" s="59" customFormat="1" customHeight="1"/>
    <row r="39285" s="59" customFormat="1" customHeight="1"/>
    <row r="39286" s="59" customFormat="1" customHeight="1"/>
    <row r="39287" s="59" customFormat="1" customHeight="1"/>
    <row r="39288" s="59" customFormat="1" customHeight="1"/>
    <row r="39289" s="59" customFormat="1" customHeight="1"/>
    <row r="39290" s="59" customFormat="1" customHeight="1"/>
    <row r="39291" s="59" customFormat="1" customHeight="1"/>
    <row r="39292" s="59" customFormat="1" customHeight="1"/>
    <row r="39293" s="59" customFormat="1" customHeight="1"/>
    <row r="39294" s="59" customFormat="1" customHeight="1"/>
    <row r="39295" s="59" customFormat="1" customHeight="1"/>
    <row r="39296" s="59" customFormat="1" customHeight="1"/>
    <row r="39297" s="59" customFormat="1" customHeight="1"/>
    <row r="39298" s="59" customFormat="1" customHeight="1"/>
    <row r="39299" s="59" customFormat="1" customHeight="1"/>
    <row r="39300" s="59" customFormat="1" customHeight="1"/>
    <row r="39301" s="59" customFormat="1" customHeight="1"/>
    <row r="39302" s="59" customFormat="1" customHeight="1"/>
    <row r="39303" s="59" customFormat="1" customHeight="1"/>
    <row r="39304" s="59" customFormat="1" customHeight="1"/>
    <row r="39305" s="59" customFormat="1" customHeight="1"/>
    <row r="39306" s="59" customFormat="1" customHeight="1"/>
    <row r="39307" s="59" customFormat="1" customHeight="1"/>
    <row r="39308" s="59" customFormat="1" customHeight="1"/>
    <row r="39309" s="59" customFormat="1" customHeight="1"/>
    <row r="39310" s="59" customFormat="1" customHeight="1"/>
    <row r="39311" s="59" customFormat="1" customHeight="1"/>
    <row r="39312" s="59" customFormat="1" customHeight="1"/>
    <row r="39313" s="59" customFormat="1" customHeight="1"/>
    <row r="39314" s="59" customFormat="1" customHeight="1"/>
    <row r="39315" s="59" customFormat="1" customHeight="1"/>
    <row r="39316" s="59" customFormat="1" customHeight="1"/>
    <row r="39317" s="59" customFormat="1" customHeight="1"/>
    <row r="39318" s="59" customFormat="1" customHeight="1"/>
    <row r="39319" s="59" customFormat="1" customHeight="1"/>
    <row r="39320" s="59" customFormat="1" customHeight="1"/>
    <row r="39321" s="59" customFormat="1" customHeight="1"/>
    <row r="39322" s="59" customFormat="1" customHeight="1"/>
    <row r="39323" s="59" customFormat="1" customHeight="1"/>
    <row r="39324" s="59" customFormat="1" customHeight="1"/>
    <row r="39325" s="59" customFormat="1" customHeight="1"/>
    <row r="39326" s="59" customFormat="1" customHeight="1"/>
    <row r="39327" s="59" customFormat="1" customHeight="1"/>
    <row r="39328" s="59" customFormat="1" customHeight="1"/>
    <row r="39329" s="59" customFormat="1" customHeight="1"/>
    <row r="39330" s="59" customFormat="1" customHeight="1"/>
    <row r="39331" s="59" customFormat="1" customHeight="1"/>
    <row r="39332" s="59" customFormat="1" customHeight="1"/>
    <row r="39333" s="59" customFormat="1" customHeight="1"/>
    <row r="39334" s="59" customFormat="1" customHeight="1"/>
    <row r="39335" s="59" customFormat="1" customHeight="1"/>
    <row r="39336" s="59" customFormat="1" customHeight="1"/>
    <row r="39337" s="59" customFormat="1" customHeight="1"/>
    <row r="39338" s="59" customFormat="1" customHeight="1"/>
    <row r="39339" s="59" customFormat="1" customHeight="1"/>
    <row r="39340" s="59" customFormat="1" customHeight="1"/>
    <row r="39341" s="59" customFormat="1" customHeight="1"/>
    <row r="39342" s="59" customFormat="1" customHeight="1"/>
    <row r="39343" s="59" customFormat="1" customHeight="1"/>
    <row r="39344" s="59" customFormat="1" customHeight="1"/>
    <row r="39345" s="59" customFormat="1" customHeight="1"/>
    <row r="39346" s="59" customFormat="1" customHeight="1"/>
    <row r="39347" s="59" customFormat="1" customHeight="1"/>
    <row r="39348" s="59" customFormat="1" customHeight="1"/>
    <row r="39349" s="59" customFormat="1" customHeight="1"/>
    <row r="39350" s="59" customFormat="1" customHeight="1"/>
    <row r="39351" s="59" customFormat="1" customHeight="1"/>
    <row r="39352" s="59" customFormat="1" customHeight="1"/>
    <row r="39353" s="59" customFormat="1" customHeight="1"/>
    <row r="39354" s="59" customFormat="1" customHeight="1"/>
    <row r="39355" s="59" customFormat="1" customHeight="1"/>
    <row r="39356" s="59" customFormat="1" customHeight="1"/>
    <row r="39357" s="59" customFormat="1" customHeight="1"/>
    <row r="39358" s="59" customFormat="1" customHeight="1"/>
    <row r="39359" s="59" customFormat="1" customHeight="1"/>
    <row r="39360" s="59" customFormat="1" customHeight="1"/>
    <row r="39361" s="59" customFormat="1" customHeight="1"/>
    <row r="39362" s="59" customFormat="1" customHeight="1"/>
    <row r="39363" s="59" customFormat="1" customHeight="1"/>
    <row r="39364" s="59" customFormat="1" customHeight="1"/>
    <row r="39365" s="59" customFormat="1" customHeight="1"/>
    <row r="39366" s="59" customFormat="1" customHeight="1"/>
    <row r="39367" s="59" customFormat="1" customHeight="1"/>
    <row r="39368" s="59" customFormat="1" customHeight="1"/>
    <row r="39369" s="59" customFormat="1" customHeight="1"/>
    <row r="39370" s="59" customFormat="1" customHeight="1"/>
    <row r="39371" s="59" customFormat="1" customHeight="1"/>
    <row r="39372" s="59" customFormat="1" customHeight="1"/>
    <row r="39373" s="59" customFormat="1" customHeight="1"/>
    <row r="39374" s="59" customFormat="1" customHeight="1"/>
    <row r="39375" s="59" customFormat="1" customHeight="1"/>
    <row r="39376" s="59" customFormat="1" customHeight="1"/>
    <row r="39377" s="59" customFormat="1" customHeight="1"/>
    <row r="39378" s="59" customFormat="1" customHeight="1"/>
    <row r="39379" s="59" customFormat="1" customHeight="1"/>
    <row r="39380" s="59" customFormat="1" customHeight="1"/>
    <row r="39381" s="59" customFormat="1" customHeight="1"/>
    <row r="39382" s="59" customFormat="1" customHeight="1"/>
    <row r="39383" s="59" customFormat="1" customHeight="1"/>
    <row r="39384" s="59" customFormat="1" customHeight="1"/>
    <row r="39385" s="59" customFormat="1" customHeight="1"/>
    <row r="39386" s="59" customFormat="1" customHeight="1"/>
    <row r="39387" s="59" customFormat="1" customHeight="1"/>
    <row r="39388" s="59" customFormat="1" customHeight="1"/>
    <row r="39389" s="59" customFormat="1" customHeight="1"/>
    <row r="39390" s="59" customFormat="1" customHeight="1"/>
    <row r="39391" s="59" customFormat="1" customHeight="1"/>
    <row r="39392" s="59" customFormat="1" customHeight="1"/>
    <row r="39393" s="59" customFormat="1" customHeight="1"/>
    <row r="39394" s="59" customFormat="1" customHeight="1"/>
    <row r="39395" s="59" customFormat="1" customHeight="1"/>
    <row r="39396" s="59" customFormat="1" customHeight="1"/>
    <row r="39397" s="59" customFormat="1" customHeight="1"/>
    <row r="39398" s="59" customFormat="1" customHeight="1"/>
    <row r="39399" s="59" customFormat="1" customHeight="1"/>
    <row r="39400" s="59" customFormat="1" customHeight="1"/>
    <row r="39401" s="59" customFormat="1" customHeight="1"/>
    <row r="39402" s="59" customFormat="1" customHeight="1"/>
    <row r="39403" s="59" customFormat="1" customHeight="1"/>
    <row r="39404" s="59" customFormat="1" customHeight="1"/>
    <row r="39405" s="59" customFormat="1" customHeight="1"/>
    <row r="39406" s="59" customFormat="1" customHeight="1"/>
    <row r="39407" s="59" customFormat="1" customHeight="1"/>
    <row r="39408" s="59" customFormat="1" customHeight="1"/>
    <row r="39409" s="59" customFormat="1" customHeight="1"/>
    <row r="39410" s="59" customFormat="1" customHeight="1"/>
    <row r="39411" s="59" customFormat="1" customHeight="1"/>
    <row r="39412" s="59" customFormat="1" customHeight="1"/>
    <row r="39413" s="59" customFormat="1" customHeight="1"/>
    <row r="39414" s="59" customFormat="1" customHeight="1"/>
    <row r="39415" s="59" customFormat="1" customHeight="1"/>
    <row r="39416" s="59" customFormat="1" customHeight="1"/>
    <row r="39417" s="59" customFormat="1" customHeight="1"/>
    <row r="39418" s="59" customFormat="1" customHeight="1"/>
    <row r="39419" s="59" customFormat="1" customHeight="1"/>
    <row r="39420" s="59" customFormat="1" customHeight="1"/>
    <row r="39421" s="59" customFormat="1" customHeight="1"/>
    <row r="39422" s="59" customFormat="1" customHeight="1"/>
    <row r="39423" s="59" customFormat="1" customHeight="1"/>
    <row r="39424" s="59" customFormat="1" customHeight="1"/>
    <row r="39425" s="59" customFormat="1" customHeight="1"/>
    <row r="39426" s="59" customFormat="1" customHeight="1"/>
    <row r="39427" s="59" customFormat="1" customHeight="1"/>
    <row r="39428" s="59" customFormat="1" customHeight="1"/>
    <row r="39429" s="59" customFormat="1" customHeight="1"/>
    <row r="39430" s="59" customFormat="1" customHeight="1"/>
    <row r="39431" s="59" customFormat="1" customHeight="1"/>
    <row r="39432" s="59" customFormat="1" customHeight="1"/>
    <row r="39433" s="59" customFormat="1" customHeight="1"/>
    <row r="39434" s="59" customFormat="1" customHeight="1"/>
    <row r="39435" s="59" customFormat="1" customHeight="1"/>
    <row r="39436" s="59" customFormat="1" customHeight="1"/>
    <row r="39437" s="59" customFormat="1" customHeight="1"/>
    <row r="39438" s="59" customFormat="1" customHeight="1"/>
    <row r="39439" s="59" customFormat="1" customHeight="1"/>
    <row r="39440" s="59" customFormat="1" customHeight="1"/>
    <row r="39441" s="59" customFormat="1" customHeight="1"/>
    <row r="39442" s="59" customFormat="1" customHeight="1"/>
    <row r="39443" s="59" customFormat="1" customHeight="1"/>
    <row r="39444" s="59" customFormat="1" customHeight="1"/>
    <row r="39445" s="59" customFormat="1" customHeight="1"/>
    <row r="39446" s="59" customFormat="1" customHeight="1"/>
    <row r="39447" s="59" customFormat="1" customHeight="1"/>
    <row r="39448" s="59" customFormat="1" customHeight="1"/>
    <row r="39449" s="59" customFormat="1" customHeight="1"/>
    <row r="39450" s="59" customFormat="1" customHeight="1"/>
    <row r="39451" s="59" customFormat="1" customHeight="1"/>
    <row r="39452" s="59" customFormat="1" customHeight="1"/>
    <row r="39453" s="59" customFormat="1" customHeight="1"/>
    <row r="39454" s="59" customFormat="1" customHeight="1"/>
    <row r="39455" s="59" customFormat="1" customHeight="1"/>
    <row r="39456" s="59" customFormat="1" customHeight="1"/>
    <row r="39457" s="59" customFormat="1" customHeight="1"/>
    <row r="39458" s="59" customFormat="1" customHeight="1"/>
    <row r="39459" s="59" customFormat="1" customHeight="1"/>
    <row r="39460" s="59" customFormat="1" customHeight="1"/>
    <row r="39461" s="59" customFormat="1" customHeight="1"/>
    <row r="39462" s="59" customFormat="1" customHeight="1"/>
    <row r="39463" s="59" customFormat="1" customHeight="1"/>
    <row r="39464" s="59" customFormat="1" customHeight="1"/>
    <row r="39465" s="59" customFormat="1" customHeight="1"/>
    <row r="39466" s="59" customFormat="1" customHeight="1"/>
    <row r="39467" s="59" customFormat="1" customHeight="1"/>
    <row r="39468" s="59" customFormat="1" customHeight="1"/>
    <row r="39469" s="59" customFormat="1" customHeight="1"/>
    <row r="39470" s="59" customFormat="1" customHeight="1"/>
    <row r="39471" s="59" customFormat="1" customHeight="1"/>
    <row r="39472" s="59" customFormat="1" customHeight="1"/>
    <row r="39473" s="59" customFormat="1" customHeight="1"/>
    <row r="39474" s="59" customFormat="1" customHeight="1"/>
    <row r="39475" s="59" customFormat="1" customHeight="1"/>
    <row r="39476" s="59" customFormat="1" customHeight="1"/>
    <row r="39477" s="59" customFormat="1" customHeight="1"/>
    <row r="39478" s="59" customFormat="1" customHeight="1"/>
    <row r="39479" s="59" customFormat="1" customHeight="1"/>
    <row r="39480" s="59" customFormat="1" customHeight="1"/>
    <row r="39481" s="59" customFormat="1" customHeight="1"/>
    <row r="39482" s="59" customFormat="1" customHeight="1"/>
    <row r="39483" s="59" customFormat="1" customHeight="1"/>
    <row r="39484" s="59" customFormat="1" customHeight="1"/>
    <row r="39485" s="59" customFormat="1" customHeight="1"/>
    <row r="39486" s="59" customFormat="1" customHeight="1"/>
    <row r="39487" s="59" customFormat="1" customHeight="1"/>
    <row r="39488" s="59" customFormat="1" customHeight="1"/>
    <row r="39489" s="59" customFormat="1" customHeight="1"/>
    <row r="39490" s="59" customFormat="1" customHeight="1"/>
    <row r="39491" s="59" customFormat="1" customHeight="1"/>
    <row r="39492" s="59" customFormat="1" customHeight="1"/>
    <row r="39493" s="59" customFormat="1" customHeight="1"/>
    <row r="39494" s="59" customFormat="1" customHeight="1"/>
    <row r="39495" s="59" customFormat="1" customHeight="1"/>
    <row r="39496" s="59" customFormat="1" customHeight="1"/>
    <row r="39497" s="59" customFormat="1" customHeight="1"/>
    <row r="39498" s="59" customFormat="1" customHeight="1"/>
    <row r="39499" s="59" customFormat="1" customHeight="1"/>
    <row r="39500" s="59" customFormat="1" customHeight="1"/>
    <row r="39501" s="59" customFormat="1" customHeight="1"/>
    <row r="39502" s="59" customFormat="1" customHeight="1"/>
    <row r="39503" s="59" customFormat="1" customHeight="1"/>
    <row r="39504" s="59" customFormat="1" customHeight="1"/>
    <row r="39505" s="59" customFormat="1" customHeight="1"/>
    <row r="39506" s="59" customFormat="1" customHeight="1"/>
    <row r="39507" s="59" customFormat="1" customHeight="1"/>
    <row r="39508" s="59" customFormat="1" customHeight="1"/>
    <row r="39509" s="59" customFormat="1" customHeight="1"/>
    <row r="39510" s="59" customFormat="1" customHeight="1"/>
    <row r="39511" s="59" customFormat="1" customHeight="1"/>
    <row r="39512" s="59" customFormat="1" customHeight="1"/>
    <row r="39513" s="59" customFormat="1" customHeight="1"/>
    <row r="39514" s="59" customFormat="1" customHeight="1"/>
    <row r="39515" s="59" customFormat="1" customHeight="1"/>
    <row r="39516" s="59" customFormat="1" customHeight="1"/>
    <row r="39517" s="59" customFormat="1" customHeight="1"/>
    <row r="39518" s="59" customFormat="1" customHeight="1"/>
    <row r="39519" s="59" customFormat="1" customHeight="1"/>
    <row r="39520" s="59" customFormat="1" customHeight="1"/>
    <row r="39521" s="59" customFormat="1" customHeight="1"/>
    <row r="39522" s="59" customFormat="1" customHeight="1"/>
    <row r="39523" s="59" customFormat="1" customHeight="1"/>
    <row r="39524" s="59" customFormat="1" customHeight="1"/>
    <row r="39525" s="59" customFormat="1" customHeight="1"/>
    <row r="39526" s="59" customFormat="1" customHeight="1"/>
    <row r="39527" s="59" customFormat="1" customHeight="1"/>
    <row r="39528" s="59" customFormat="1" customHeight="1"/>
    <row r="39529" s="59" customFormat="1" customHeight="1"/>
    <row r="39530" s="59" customFormat="1" customHeight="1"/>
    <row r="39531" s="59" customFormat="1" customHeight="1"/>
    <row r="39532" s="59" customFormat="1" customHeight="1"/>
    <row r="39533" s="59" customFormat="1" customHeight="1"/>
    <row r="39534" s="59" customFormat="1" customHeight="1"/>
    <row r="39535" s="59" customFormat="1" customHeight="1"/>
    <row r="39536" s="59" customFormat="1" customHeight="1"/>
    <row r="39537" s="59" customFormat="1" customHeight="1"/>
    <row r="39538" s="59" customFormat="1" customHeight="1"/>
    <row r="39539" s="59" customFormat="1" customHeight="1"/>
    <row r="39540" s="59" customFormat="1" customHeight="1"/>
    <row r="39541" s="59" customFormat="1" customHeight="1"/>
    <row r="39542" s="59" customFormat="1" customHeight="1"/>
    <row r="39543" s="59" customFormat="1" customHeight="1"/>
    <row r="39544" s="59" customFormat="1" customHeight="1"/>
    <row r="39545" s="59" customFormat="1" customHeight="1"/>
    <row r="39546" s="59" customFormat="1" customHeight="1"/>
    <row r="39547" s="59" customFormat="1" customHeight="1"/>
    <row r="39548" s="59" customFormat="1" customHeight="1"/>
    <row r="39549" s="59" customFormat="1" customHeight="1"/>
    <row r="39550" s="59" customFormat="1" customHeight="1"/>
    <row r="39551" s="59" customFormat="1" customHeight="1"/>
    <row r="39552" s="59" customFormat="1" customHeight="1"/>
    <row r="39553" s="59" customFormat="1" customHeight="1"/>
    <row r="39554" s="59" customFormat="1" customHeight="1"/>
    <row r="39555" s="59" customFormat="1" customHeight="1"/>
    <row r="39556" s="59" customFormat="1" customHeight="1"/>
    <row r="39557" s="59" customFormat="1" customHeight="1"/>
    <row r="39558" s="59" customFormat="1" customHeight="1"/>
    <row r="39559" s="59" customFormat="1" customHeight="1"/>
    <row r="39560" s="59" customFormat="1" customHeight="1"/>
    <row r="39561" s="59" customFormat="1" customHeight="1"/>
    <row r="39562" s="59" customFormat="1" customHeight="1"/>
    <row r="39563" s="59" customFormat="1" customHeight="1"/>
    <row r="39564" s="59" customFormat="1" customHeight="1"/>
    <row r="39565" s="59" customFormat="1" customHeight="1"/>
    <row r="39566" s="59" customFormat="1" customHeight="1"/>
    <row r="39567" s="59" customFormat="1" customHeight="1"/>
    <row r="39568" s="59" customFormat="1" customHeight="1"/>
    <row r="39569" s="59" customFormat="1" customHeight="1"/>
    <row r="39570" s="59" customFormat="1" customHeight="1"/>
    <row r="39571" s="59" customFormat="1" customHeight="1"/>
    <row r="39572" s="59" customFormat="1" customHeight="1"/>
    <row r="39573" s="59" customFormat="1" customHeight="1"/>
    <row r="39574" s="59" customFormat="1" customHeight="1"/>
    <row r="39575" s="59" customFormat="1" customHeight="1"/>
    <row r="39576" s="59" customFormat="1" customHeight="1"/>
    <row r="39577" s="59" customFormat="1" customHeight="1"/>
    <row r="39578" s="59" customFormat="1" customHeight="1"/>
    <row r="39579" s="59" customFormat="1" customHeight="1"/>
    <row r="39580" s="59" customFormat="1" customHeight="1"/>
    <row r="39581" s="59" customFormat="1" customHeight="1"/>
    <row r="39582" s="59" customFormat="1" customHeight="1"/>
    <row r="39583" s="59" customFormat="1" customHeight="1"/>
    <row r="39584" s="59" customFormat="1" customHeight="1"/>
    <row r="39585" s="59" customFormat="1" customHeight="1"/>
    <row r="39586" s="59" customFormat="1" customHeight="1"/>
    <row r="39587" s="59" customFormat="1" customHeight="1"/>
    <row r="39588" s="59" customFormat="1" customHeight="1"/>
    <row r="39589" s="59" customFormat="1" customHeight="1"/>
    <row r="39590" s="59" customFormat="1" customHeight="1"/>
    <row r="39591" s="59" customFormat="1" customHeight="1"/>
    <row r="39592" s="59" customFormat="1" customHeight="1"/>
    <row r="39593" s="59" customFormat="1" customHeight="1"/>
    <row r="39594" s="59" customFormat="1" customHeight="1"/>
    <row r="39595" s="59" customFormat="1" customHeight="1"/>
    <row r="39596" s="59" customFormat="1" customHeight="1"/>
    <row r="39597" s="59" customFormat="1" customHeight="1"/>
    <row r="39598" s="59" customFormat="1" customHeight="1"/>
    <row r="39599" s="59" customFormat="1" customHeight="1"/>
    <row r="39600" s="59" customFormat="1" customHeight="1"/>
    <row r="39601" s="59" customFormat="1" customHeight="1"/>
    <row r="39602" s="59" customFormat="1" customHeight="1"/>
    <row r="39603" s="59" customFormat="1" customHeight="1"/>
    <row r="39604" s="59" customFormat="1" customHeight="1"/>
    <row r="39605" s="59" customFormat="1" customHeight="1"/>
    <row r="39606" s="59" customFormat="1" customHeight="1"/>
    <row r="39607" s="59" customFormat="1" customHeight="1"/>
    <row r="39608" s="59" customFormat="1" customHeight="1"/>
    <row r="39609" s="59" customFormat="1" customHeight="1"/>
    <row r="39610" s="59" customFormat="1" customHeight="1"/>
    <row r="39611" s="59" customFormat="1" customHeight="1"/>
    <row r="39612" s="59" customFormat="1" customHeight="1"/>
    <row r="39613" s="59" customFormat="1" customHeight="1"/>
    <row r="39614" s="59" customFormat="1" customHeight="1"/>
    <row r="39615" s="59" customFormat="1" customHeight="1"/>
    <row r="39616" s="59" customFormat="1" customHeight="1"/>
    <row r="39617" s="59" customFormat="1" customHeight="1"/>
    <row r="39618" s="59" customFormat="1" customHeight="1"/>
    <row r="39619" s="59" customFormat="1" customHeight="1"/>
    <row r="39620" s="59" customFormat="1" customHeight="1"/>
    <row r="39621" s="59" customFormat="1" customHeight="1"/>
    <row r="39622" s="59" customFormat="1" customHeight="1"/>
    <row r="39623" s="59" customFormat="1" customHeight="1"/>
    <row r="39624" s="59" customFormat="1" customHeight="1"/>
    <row r="39625" s="59" customFormat="1" customHeight="1"/>
    <row r="39626" s="59" customFormat="1" customHeight="1"/>
    <row r="39627" s="59" customFormat="1" customHeight="1"/>
    <row r="39628" s="59" customFormat="1" customHeight="1"/>
    <row r="39629" s="59" customFormat="1" customHeight="1"/>
    <row r="39630" s="59" customFormat="1" customHeight="1"/>
    <row r="39631" s="59" customFormat="1" customHeight="1"/>
    <row r="39632" s="59" customFormat="1" customHeight="1"/>
    <row r="39633" s="59" customFormat="1" customHeight="1"/>
    <row r="39634" s="59" customFormat="1" customHeight="1"/>
    <row r="39635" s="59" customFormat="1" customHeight="1"/>
    <row r="39636" s="59" customFormat="1" customHeight="1"/>
    <row r="39637" s="59" customFormat="1" customHeight="1"/>
    <row r="39638" s="59" customFormat="1" customHeight="1"/>
    <row r="39639" s="59" customFormat="1" customHeight="1"/>
    <row r="39640" s="59" customFormat="1" customHeight="1"/>
    <row r="39641" s="59" customFormat="1" customHeight="1"/>
    <row r="39642" s="59" customFormat="1" customHeight="1"/>
    <row r="39643" s="59" customFormat="1" customHeight="1"/>
    <row r="39644" s="59" customFormat="1" customHeight="1"/>
    <row r="39645" s="59" customFormat="1" customHeight="1"/>
    <row r="39646" s="59" customFormat="1" customHeight="1"/>
    <row r="39647" s="59" customFormat="1" customHeight="1"/>
    <row r="39648" s="59" customFormat="1" customHeight="1"/>
    <row r="39649" s="59" customFormat="1" customHeight="1"/>
    <row r="39650" s="59" customFormat="1" customHeight="1"/>
    <row r="39651" s="59" customFormat="1" customHeight="1"/>
    <row r="39652" s="59" customFormat="1" customHeight="1"/>
    <row r="39653" s="59" customFormat="1" customHeight="1"/>
    <row r="39654" s="59" customFormat="1" customHeight="1"/>
    <row r="39655" s="59" customFormat="1" customHeight="1"/>
    <row r="39656" s="59" customFormat="1" customHeight="1"/>
    <row r="39657" s="59" customFormat="1" customHeight="1"/>
    <row r="39658" s="59" customFormat="1" customHeight="1"/>
    <row r="39659" s="59" customFormat="1" customHeight="1"/>
    <row r="39660" s="59" customFormat="1" customHeight="1"/>
    <row r="39661" s="59" customFormat="1" customHeight="1"/>
    <row r="39662" s="59" customFormat="1" customHeight="1"/>
    <row r="39663" s="59" customFormat="1" customHeight="1"/>
    <row r="39664" s="59" customFormat="1" customHeight="1"/>
    <row r="39665" s="59" customFormat="1" customHeight="1"/>
    <row r="39666" s="59" customFormat="1" customHeight="1"/>
    <row r="39667" s="59" customFormat="1" customHeight="1"/>
    <row r="39668" s="59" customFormat="1" customHeight="1"/>
    <row r="39669" s="59" customFormat="1" customHeight="1"/>
    <row r="39670" s="59" customFormat="1" customHeight="1"/>
    <row r="39671" s="59" customFormat="1" customHeight="1"/>
    <row r="39672" s="59" customFormat="1" customHeight="1"/>
    <row r="39673" s="59" customFormat="1" customHeight="1"/>
    <row r="39674" s="59" customFormat="1" customHeight="1"/>
    <row r="39675" s="59" customFormat="1" customHeight="1"/>
    <row r="39676" s="59" customFormat="1" customHeight="1"/>
    <row r="39677" s="59" customFormat="1" customHeight="1"/>
    <row r="39678" s="59" customFormat="1" customHeight="1"/>
    <row r="39679" s="59" customFormat="1" customHeight="1"/>
    <row r="39680" s="59" customFormat="1" customHeight="1"/>
    <row r="39681" s="59" customFormat="1" customHeight="1"/>
    <row r="39682" s="59" customFormat="1" customHeight="1"/>
    <row r="39683" s="59" customFormat="1" customHeight="1"/>
    <row r="39684" s="59" customFormat="1" customHeight="1"/>
    <row r="39685" s="59" customFormat="1" customHeight="1"/>
    <row r="39686" s="59" customFormat="1" customHeight="1"/>
    <row r="39687" s="59" customFormat="1" customHeight="1"/>
    <row r="39688" s="59" customFormat="1" customHeight="1"/>
    <row r="39689" s="59" customFormat="1" customHeight="1"/>
    <row r="39690" s="59" customFormat="1" customHeight="1"/>
    <row r="39691" s="59" customFormat="1" customHeight="1"/>
    <row r="39692" s="59" customFormat="1" customHeight="1"/>
    <row r="39693" s="59" customFormat="1" customHeight="1"/>
    <row r="39694" s="59" customFormat="1" customHeight="1"/>
    <row r="39695" s="59" customFormat="1" customHeight="1"/>
    <row r="39696" s="59" customFormat="1" customHeight="1"/>
    <row r="39697" s="59" customFormat="1" customHeight="1"/>
    <row r="39698" s="59" customFormat="1" customHeight="1"/>
    <row r="39699" s="59" customFormat="1" customHeight="1"/>
    <row r="39700" s="59" customFormat="1" customHeight="1"/>
    <row r="39701" s="59" customFormat="1" customHeight="1"/>
    <row r="39702" s="59" customFormat="1" customHeight="1"/>
    <row r="39703" s="59" customFormat="1" customHeight="1"/>
    <row r="39704" s="59" customFormat="1" customHeight="1"/>
    <row r="39705" s="59" customFormat="1" customHeight="1"/>
    <row r="39706" s="59" customFormat="1" customHeight="1"/>
    <row r="39707" s="59" customFormat="1" customHeight="1"/>
    <row r="39708" s="59" customFormat="1" customHeight="1"/>
    <row r="39709" s="59" customFormat="1" customHeight="1"/>
    <row r="39710" s="59" customFormat="1" customHeight="1"/>
    <row r="39711" s="59" customFormat="1" customHeight="1"/>
    <row r="39712" s="59" customFormat="1" customHeight="1"/>
    <row r="39713" s="59" customFormat="1" customHeight="1"/>
    <row r="39714" s="59" customFormat="1" customHeight="1"/>
    <row r="39715" s="59" customFormat="1" customHeight="1"/>
    <row r="39716" s="59" customFormat="1" customHeight="1"/>
    <row r="39717" s="59" customFormat="1" customHeight="1"/>
    <row r="39718" s="59" customFormat="1" customHeight="1"/>
    <row r="39719" s="59" customFormat="1" customHeight="1"/>
    <row r="39720" s="59" customFormat="1" customHeight="1"/>
    <row r="39721" s="59" customFormat="1" customHeight="1"/>
    <row r="39722" s="59" customFormat="1" customHeight="1"/>
    <row r="39723" s="59" customFormat="1" customHeight="1"/>
    <row r="39724" s="59" customFormat="1" customHeight="1"/>
    <row r="39725" s="59" customFormat="1" customHeight="1"/>
    <row r="39726" s="59" customFormat="1" customHeight="1"/>
    <row r="39727" s="59" customFormat="1" customHeight="1"/>
    <row r="39728" s="59" customFormat="1" customHeight="1"/>
    <row r="39729" s="59" customFormat="1" customHeight="1"/>
    <row r="39730" s="59" customFormat="1" customHeight="1"/>
    <row r="39731" s="59" customFormat="1" customHeight="1"/>
    <row r="39732" s="59" customFormat="1" customHeight="1"/>
    <row r="39733" s="59" customFormat="1" customHeight="1"/>
    <row r="39734" s="59" customFormat="1" customHeight="1"/>
    <row r="39735" s="59" customFormat="1" customHeight="1"/>
    <row r="39736" s="59" customFormat="1" customHeight="1"/>
    <row r="39737" s="59" customFormat="1" customHeight="1"/>
    <row r="39738" s="59" customFormat="1" customHeight="1"/>
    <row r="39739" s="59" customFormat="1" customHeight="1"/>
    <row r="39740" s="59" customFormat="1" customHeight="1"/>
    <row r="39741" s="59" customFormat="1" customHeight="1"/>
    <row r="39742" s="59" customFormat="1" customHeight="1"/>
    <row r="39743" s="59" customFormat="1" customHeight="1"/>
    <row r="39744" s="59" customFormat="1" customHeight="1"/>
    <row r="39745" s="59" customFormat="1" customHeight="1"/>
    <row r="39746" s="59" customFormat="1" customHeight="1"/>
    <row r="39747" s="59" customFormat="1" customHeight="1"/>
    <row r="39748" s="59" customFormat="1" customHeight="1"/>
    <row r="39749" s="59" customFormat="1" customHeight="1"/>
    <row r="39750" s="59" customFormat="1" customHeight="1"/>
    <row r="39751" s="59" customFormat="1" customHeight="1"/>
    <row r="39752" s="59" customFormat="1" customHeight="1"/>
    <row r="39753" s="59" customFormat="1" customHeight="1"/>
    <row r="39754" s="59" customFormat="1" customHeight="1"/>
    <row r="39755" s="59" customFormat="1" customHeight="1"/>
    <row r="39756" s="59" customFormat="1" customHeight="1"/>
    <row r="39757" s="59" customFormat="1" customHeight="1"/>
    <row r="39758" s="59" customFormat="1" customHeight="1"/>
    <row r="39759" s="59" customFormat="1" customHeight="1"/>
    <row r="39760" s="59" customFormat="1" customHeight="1"/>
    <row r="39761" s="59" customFormat="1" customHeight="1"/>
    <row r="39762" s="59" customFormat="1" customHeight="1"/>
    <row r="39763" s="59" customFormat="1" customHeight="1"/>
    <row r="39764" s="59" customFormat="1" customHeight="1"/>
    <row r="39765" s="59" customFormat="1" customHeight="1"/>
    <row r="39766" s="59" customFormat="1" customHeight="1"/>
    <row r="39767" s="59" customFormat="1" customHeight="1"/>
    <row r="39768" s="59" customFormat="1" customHeight="1"/>
    <row r="39769" s="59" customFormat="1" customHeight="1"/>
    <row r="39770" s="59" customFormat="1" customHeight="1"/>
    <row r="39771" s="59" customFormat="1" customHeight="1"/>
    <row r="39772" s="59" customFormat="1" customHeight="1"/>
    <row r="39773" s="59" customFormat="1" customHeight="1"/>
    <row r="39774" s="59" customFormat="1" customHeight="1"/>
    <row r="39775" s="59" customFormat="1" customHeight="1"/>
    <row r="39776" s="59" customFormat="1" customHeight="1"/>
    <row r="39777" s="59" customFormat="1" customHeight="1"/>
    <row r="39778" s="59" customFormat="1" customHeight="1"/>
    <row r="39779" s="59" customFormat="1" customHeight="1"/>
    <row r="39780" s="59" customFormat="1" customHeight="1"/>
    <row r="39781" s="59" customFormat="1" customHeight="1"/>
    <row r="39782" s="59" customFormat="1" customHeight="1"/>
    <row r="39783" s="59" customFormat="1" customHeight="1"/>
    <row r="39784" s="59" customFormat="1" customHeight="1"/>
    <row r="39785" s="59" customFormat="1" customHeight="1"/>
    <row r="39786" s="59" customFormat="1" customHeight="1"/>
    <row r="39787" s="59" customFormat="1" customHeight="1"/>
    <row r="39788" s="59" customFormat="1" customHeight="1"/>
    <row r="39789" s="59" customFormat="1" customHeight="1"/>
    <row r="39790" s="59" customFormat="1" customHeight="1"/>
    <row r="39791" s="59" customFormat="1" customHeight="1"/>
    <row r="39792" s="59" customFormat="1" customHeight="1"/>
    <row r="39793" s="59" customFormat="1" customHeight="1"/>
    <row r="39794" s="59" customFormat="1" customHeight="1"/>
    <row r="39795" s="59" customFormat="1" customHeight="1"/>
    <row r="39796" s="59" customFormat="1" customHeight="1"/>
    <row r="39797" s="59" customFormat="1" customHeight="1"/>
    <row r="39798" s="59" customFormat="1" customHeight="1"/>
    <row r="39799" s="59" customFormat="1" customHeight="1"/>
    <row r="39800" s="59" customFormat="1" customHeight="1"/>
    <row r="39801" s="59" customFormat="1" customHeight="1"/>
    <row r="39802" s="59" customFormat="1" customHeight="1"/>
    <row r="39803" s="59" customFormat="1" customHeight="1"/>
    <row r="39804" s="59" customFormat="1" customHeight="1"/>
    <row r="39805" s="59" customFormat="1" customHeight="1"/>
    <row r="39806" s="59" customFormat="1" customHeight="1"/>
    <row r="39807" s="59" customFormat="1" customHeight="1"/>
    <row r="39808" s="59" customFormat="1" customHeight="1"/>
    <row r="39809" s="59" customFormat="1" customHeight="1"/>
    <row r="39810" s="59" customFormat="1" customHeight="1"/>
    <row r="39811" s="59" customFormat="1" customHeight="1"/>
    <row r="39812" s="59" customFormat="1" customHeight="1"/>
    <row r="39813" s="59" customFormat="1" customHeight="1"/>
    <row r="39814" s="59" customFormat="1" customHeight="1"/>
    <row r="39815" s="59" customFormat="1" customHeight="1"/>
    <row r="39816" s="59" customFormat="1" customHeight="1"/>
    <row r="39817" s="59" customFormat="1" customHeight="1"/>
    <row r="39818" s="59" customFormat="1" customHeight="1"/>
    <row r="39819" s="59" customFormat="1" customHeight="1"/>
    <row r="39820" s="59" customFormat="1" customHeight="1"/>
    <row r="39821" s="59" customFormat="1" customHeight="1"/>
    <row r="39822" s="59" customFormat="1" customHeight="1"/>
    <row r="39823" s="59" customFormat="1" customHeight="1"/>
    <row r="39824" s="59" customFormat="1" customHeight="1"/>
    <row r="39825" s="59" customFormat="1" customHeight="1"/>
    <row r="39826" s="59" customFormat="1" customHeight="1"/>
    <row r="39827" s="59" customFormat="1" customHeight="1"/>
    <row r="39828" s="59" customFormat="1" customHeight="1"/>
    <row r="39829" s="59" customFormat="1" customHeight="1"/>
    <row r="39830" s="59" customFormat="1" customHeight="1"/>
    <row r="39831" s="59" customFormat="1" customHeight="1"/>
    <row r="39832" s="59" customFormat="1" customHeight="1"/>
    <row r="39833" s="59" customFormat="1" customHeight="1"/>
    <row r="39834" s="59" customFormat="1" customHeight="1"/>
    <row r="39835" s="59" customFormat="1" customHeight="1"/>
    <row r="39836" s="59" customFormat="1" customHeight="1"/>
    <row r="39837" s="59" customFormat="1" customHeight="1"/>
    <row r="39838" s="59" customFormat="1" customHeight="1"/>
    <row r="39839" s="59" customFormat="1" customHeight="1"/>
    <row r="39840" s="59" customFormat="1" customHeight="1"/>
    <row r="39841" s="59" customFormat="1" customHeight="1"/>
    <row r="39842" s="59" customFormat="1" customHeight="1"/>
    <row r="39843" s="59" customFormat="1" customHeight="1"/>
    <row r="39844" s="59" customFormat="1" customHeight="1"/>
    <row r="39845" s="59" customFormat="1" customHeight="1"/>
    <row r="39846" s="59" customFormat="1" customHeight="1"/>
    <row r="39847" s="59" customFormat="1" customHeight="1"/>
    <row r="39848" s="59" customFormat="1" customHeight="1"/>
    <row r="39849" s="59" customFormat="1" customHeight="1"/>
    <row r="39850" s="59" customFormat="1" customHeight="1"/>
    <row r="39851" s="59" customFormat="1" customHeight="1"/>
    <row r="39852" s="59" customFormat="1" customHeight="1"/>
    <row r="39853" s="59" customFormat="1" customHeight="1"/>
    <row r="39854" s="59" customFormat="1" customHeight="1"/>
    <row r="39855" s="59" customFormat="1" customHeight="1"/>
    <row r="39856" s="59" customFormat="1" customHeight="1"/>
    <row r="39857" s="59" customFormat="1" customHeight="1"/>
    <row r="39858" s="59" customFormat="1" customHeight="1"/>
    <row r="39859" s="59" customFormat="1" customHeight="1"/>
    <row r="39860" s="59" customFormat="1" customHeight="1"/>
    <row r="39861" s="59" customFormat="1" customHeight="1"/>
    <row r="39862" s="59" customFormat="1" customHeight="1"/>
    <row r="39863" s="59" customFormat="1" customHeight="1"/>
    <row r="39864" s="59" customFormat="1" customHeight="1"/>
    <row r="39865" s="59" customFormat="1" customHeight="1"/>
    <row r="39866" s="59" customFormat="1" customHeight="1"/>
    <row r="39867" s="59" customFormat="1" customHeight="1"/>
    <row r="39868" s="59" customFormat="1" customHeight="1"/>
    <row r="39869" s="59" customFormat="1" customHeight="1"/>
    <row r="39870" s="59" customFormat="1" customHeight="1"/>
    <row r="39871" s="59" customFormat="1" customHeight="1"/>
    <row r="39872" s="59" customFormat="1" customHeight="1"/>
    <row r="39873" s="59" customFormat="1" customHeight="1"/>
    <row r="39874" s="59" customFormat="1" customHeight="1"/>
    <row r="39875" s="59" customFormat="1" customHeight="1"/>
    <row r="39876" s="59" customFormat="1" customHeight="1"/>
    <row r="39877" s="59" customFormat="1" customHeight="1"/>
    <row r="39878" s="59" customFormat="1" customHeight="1"/>
    <row r="39879" s="59" customFormat="1" customHeight="1"/>
    <row r="39880" s="59" customFormat="1" customHeight="1"/>
    <row r="39881" s="59" customFormat="1" customHeight="1"/>
    <row r="39882" s="59" customFormat="1" customHeight="1"/>
    <row r="39883" s="59" customFormat="1" customHeight="1"/>
    <row r="39884" s="59" customFormat="1" customHeight="1"/>
    <row r="39885" s="59" customFormat="1" customHeight="1"/>
    <row r="39886" s="59" customFormat="1" customHeight="1"/>
    <row r="39887" s="59" customFormat="1" customHeight="1"/>
    <row r="39888" s="59" customFormat="1" customHeight="1"/>
    <row r="39889" s="59" customFormat="1" customHeight="1"/>
    <row r="39890" s="59" customFormat="1" customHeight="1"/>
    <row r="39891" s="59" customFormat="1" customHeight="1"/>
    <row r="39892" s="59" customFormat="1" customHeight="1"/>
    <row r="39893" s="59" customFormat="1" customHeight="1"/>
    <row r="39894" s="59" customFormat="1" customHeight="1"/>
    <row r="39895" s="59" customFormat="1" customHeight="1"/>
    <row r="39896" s="59" customFormat="1" customHeight="1"/>
    <row r="39897" s="59" customFormat="1" customHeight="1"/>
    <row r="39898" s="59" customFormat="1" customHeight="1"/>
    <row r="39899" s="59" customFormat="1" customHeight="1"/>
    <row r="39900" s="59" customFormat="1" customHeight="1"/>
    <row r="39901" s="59" customFormat="1" customHeight="1"/>
    <row r="39902" s="59" customFormat="1" customHeight="1"/>
    <row r="39903" s="59" customFormat="1" customHeight="1"/>
    <row r="39904" s="59" customFormat="1" customHeight="1"/>
    <row r="39905" s="59" customFormat="1" customHeight="1"/>
    <row r="39906" s="59" customFormat="1" customHeight="1"/>
    <row r="39907" s="59" customFormat="1" customHeight="1"/>
    <row r="39908" s="59" customFormat="1" customHeight="1"/>
    <row r="39909" s="59" customFormat="1" customHeight="1"/>
    <row r="39910" s="59" customFormat="1" customHeight="1"/>
    <row r="39911" s="59" customFormat="1" customHeight="1"/>
    <row r="39912" s="59" customFormat="1" customHeight="1"/>
    <row r="39913" s="59" customFormat="1" customHeight="1"/>
    <row r="39914" s="59" customFormat="1" customHeight="1"/>
    <row r="39915" s="59" customFormat="1" customHeight="1"/>
    <row r="39916" s="59" customFormat="1" customHeight="1"/>
    <row r="39917" s="59" customFormat="1" customHeight="1"/>
    <row r="39918" s="59" customFormat="1" customHeight="1"/>
    <row r="39919" s="59" customFormat="1" customHeight="1"/>
    <row r="39920" s="59" customFormat="1" customHeight="1"/>
    <row r="39921" s="59" customFormat="1" customHeight="1"/>
    <row r="39922" s="59" customFormat="1" customHeight="1"/>
    <row r="39923" s="59" customFormat="1" customHeight="1"/>
    <row r="39924" s="59" customFormat="1" customHeight="1"/>
    <row r="39925" s="59" customFormat="1" customHeight="1"/>
    <row r="39926" s="59" customFormat="1" customHeight="1"/>
    <row r="39927" s="59" customFormat="1" customHeight="1"/>
    <row r="39928" s="59" customFormat="1" customHeight="1"/>
    <row r="39929" s="59" customFormat="1" customHeight="1"/>
    <row r="39930" s="59" customFormat="1" customHeight="1"/>
    <row r="39931" s="59" customFormat="1" customHeight="1"/>
    <row r="39932" s="59" customFormat="1" customHeight="1"/>
    <row r="39933" s="59" customFormat="1" customHeight="1"/>
    <row r="39934" s="59" customFormat="1" customHeight="1"/>
    <row r="39935" s="59" customFormat="1" customHeight="1"/>
    <row r="39936" s="59" customFormat="1" customHeight="1"/>
    <row r="39937" s="59" customFormat="1" customHeight="1"/>
    <row r="39938" s="59" customFormat="1" customHeight="1"/>
    <row r="39939" s="59" customFormat="1" customHeight="1"/>
    <row r="39940" s="59" customFormat="1" customHeight="1"/>
    <row r="39941" s="59" customFormat="1" customHeight="1"/>
    <row r="39942" s="59" customFormat="1" customHeight="1"/>
    <row r="39943" s="59" customFormat="1" customHeight="1"/>
    <row r="39944" s="59" customFormat="1" customHeight="1"/>
    <row r="39945" s="59" customFormat="1" customHeight="1"/>
    <row r="39946" s="59" customFormat="1" customHeight="1"/>
    <row r="39947" s="59" customFormat="1" customHeight="1"/>
    <row r="39948" s="59" customFormat="1" customHeight="1"/>
    <row r="39949" s="59" customFormat="1" customHeight="1"/>
    <row r="39950" s="59" customFormat="1" customHeight="1"/>
    <row r="39951" s="59" customFormat="1" customHeight="1"/>
    <row r="39952" s="59" customFormat="1" customHeight="1"/>
    <row r="39953" s="59" customFormat="1" customHeight="1"/>
    <row r="39954" s="59" customFormat="1" customHeight="1"/>
    <row r="39955" s="59" customFormat="1" customHeight="1"/>
    <row r="39956" s="59" customFormat="1" customHeight="1"/>
    <row r="39957" s="59" customFormat="1" customHeight="1"/>
    <row r="39958" s="59" customFormat="1" customHeight="1"/>
    <row r="39959" s="59" customFormat="1" customHeight="1"/>
    <row r="39960" s="59" customFormat="1" customHeight="1"/>
    <row r="39961" s="59" customFormat="1" customHeight="1"/>
    <row r="39962" s="59" customFormat="1" customHeight="1"/>
    <row r="39963" s="59" customFormat="1" customHeight="1"/>
    <row r="39964" s="59" customFormat="1" customHeight="1"/>
    <row r="39965" s="59" customFormat="1" customHeight="1"/>
    <row r="39966" s="59" customFormat="1" customHeight="1"/>
    <row r="39967" s="59" customFormat="1" customHeight="1"/>
    <row r="39968" s="59" customFormat="1" customHeight="1"/>
    <row r="39969" s="59" customFormat="1" customHeight="1"/>
    <row r="39970" s="59" customFormat="1" customHeight="1"/>
    <row r="39971" s="59" customFormat="1" customHeight="1"/>
    <row r="39972" s="59" customFormat="1" customHeight="1"/>
    <row r="39973" s="59" customFormat="1" customHeight="1"/>
    <row r="39974" s="59" customFormat="1" customHeight="1"/>
    <row r="39975" s="59" customFormat="1" customHeight="1"/>
    <row r="39976" s="59" customFormat="1" customHeight="1"/>
    <row r="39977" s="59" customFormat="1" customHeight="1"/>
    <row r="39978" s="59" customFormat="1" customHeight="1"/>
    <row r="39979" s="59" customFormat="1" customHeight="1"/>
    <row r="39980" s="59" customFormat="1" customHeight="1"/>
    <row r="39981" s="59" customFormat="1" customHeight="1"/>
    <row r="39982" s="59" customFormat="1" customHeight="1"/>
    <row r="39983" s="59" customFormat="1" customHeight="1"/>
    <row r="39984" s="59" customFormat="1" customHeight="1"/>
    <row r="39985" s="59" customFormat="1" customHeight="1"/>
    <row r="39986" s="59" customFormat="1" customHeight="1"/>
    <row r="39987" s="59" customFormat="1" customHeight="1"/>
    <row r="39988" s="59" customFormat="1" customHeight="1"/>
    <row r="39989" s="59" customFormat="1" customHeight="1"/>
    <row r="39990" s="59" customFormat="1" customHeight="1"/>
    <row r="39991" s="59" customFormat="1" customHeight="1"/>
    <row r="39992" s="59" customFormat="1" customHeight="1"/>
    <row r="39993" s="59" customFormat="1" customHeight="1"/>
    <row r="39994" s="59" customFormat="1" customHeight="1"/>
    <row r="39995" s="59" customFormat="1" customHeight="1"/>
    <row r="39996" s="59" customFormat="1" customHeight="1"/>
    <row r="39997" s="59" customFormat="1" customHeight="1"/>
    <row r="39998" s="59" customFormat="1" customHeight="1"/>
    <row r="39999" s="59" customFormat="1" customHeight="1"/>
    <row r="40000" s="59" customFormat="1" customHeight="1"/>
    <row r="40001" s="59" customFormat="1" customHeight="1"/>
    <row r="40002" s="59" customFormat="1" customHeight="1"/>
    <row r="40003" s="59" customFormat="1" customHeight="1"/>
    <row r="40004" s="59" customFormat="1" customHeight="1"/>
    <row r="40005" s="59" customFormat="1" customHeight="1"/>
    <row r="40006" s="59" customFormat="1" customHeight="1"/>
    <row r="40007" s="59" customFormat="1" customHeight="1"/>
    <row r="40008" s="59" customFormat="1" customHeight="1"/>
    <row r="40009" s="59" customFormat="1" customHeight="1"/>
    <row r="40010" s="59" customFormat="1" customHeight="1"/>
    <row r="40011" s="59" customFormat="1" customHeight="1"/>
    <row r="40012" s="59" customFormat="1" customHeight="1"/>
    <row r="40013" s="59" customFormat="1" customHeight="1"/>
    <row r="40014" s="59" customFormat="1" customHeight="1"/>
    <row r="40015" s="59" customFormat="1" customHeight="1"/>
    <row r="40016" s="59" customFormat="1" customHeight="1"/>
    <row r="40017" s="59" customFormat="1" customHeight="1"/>
    <row r="40018" s="59" customFormat="1" customHeight="1"/>
    <row r="40019" s="59" customFormat="1" customHeight="1"/>
    <row r="40020" s="59" customFormat="1" customHeight="1"/>
    <row r="40021" s="59" customFormat="1" customHeight="1"/>
    <row r="40022" s="59" customFormat="1" customHeight="1"/>
    <row r="40023" s="59" customFormat="1" customHeight="1"/>
    <row r="40024" s="59" customFormat="1" customHeight="1"/>
    <row r="40025" s="59" customFormat="1" customHeight="1"/>
    <row r="40026" s="59" customFormat="1" customHeight="1"/>
    <row r="40027" s="59" customFormat="1" customHeight="1"/>
    <row r="40028" s="59" customFormat="1" customHeight="1"/>
    <row r="40029" s="59" customFormat="1" customHeight="1"/>
    <row r="40030" s="59" customFormat="1" customHeight="1"/>
    <row r="40031" s="59" customFormat="1" customHeight="1"/>
    <row r="40032" s="59" customFormat="1" customHeight="1"/>
    <row r="40033" s="59" customFormat="1" customHeight="1"/>
    <row r="40034" s="59" customFormat="1" customHeight="1"/>
    <row r="40035" s="59" customFormat="1" customHeight="1"/>
    <row r="40036" s="59" customFormat="1" customHeight="1"/>
    <row r="40037" s="59" customFormat="1" customHeight="1"/>
    <row r="40038" s="59" customFormat="1" customHeight="1"/>
    <row r="40039" s="59" customFormat="1" customHeight="1"/>
    <row r="40040" s="59" customFormat="1" customHeight="1"/>
    <row r="40041" s="59" customFormat="1" customHeight="1"/>
    <row r="40042" s="59" customFormat="1" customHeight="1"/>
    <row r="40043" s="59" customFormat="1" customHeight="1"/>
    <row r="40044" s="59" customFormat="1" customHeight="1"/>
    <row r="40045" s="59" customFormat="1" customHeight="1"/>
    <row r="40046" s="59" customFormat="1" customHeight="1"/>
    <row r="40047" s="59" customFormat="1" customHeight="1"/>
    <row r="40048" s="59" customFormat="1" customHeight="1"/>
    <row r="40049" s="59" customFormat="1" customHeight="1"/>
    <row r="40050" s="59" customFormat="1" customHeight="1"/>
    <row r="40051" s="59" customFormat="1" customHeight="1"/>
    <row r="40052" s="59" customFormat="1" customHeight="1"/>
    <row r="40053" s="59" customFormat="1" customHeight="1"/>
    <row r="40054" s="59" customFormat="1" customHeight="1"/>
    <row r="40055" s="59" customFormat="1" customHeight="1"/>
    <row r="40056" s="59" customFormat="1" customHeight="1"/>
    <row r="40057" s="59" customFormat="1" customHeight="1"/>
    <row r="40058" s="59" customFormat="1" customHeight="1"/>
    <row r="40059" s="59" customFormat="1" customHeight="1"/>
    <row r="40060" s="59" customFormat="1" customHeight="1"/>
    <row r="40061" s="59" customFormat="1" customHeight="1"/>
    <row r="40062" s="59" customFormat="1" customHeight="1"/>
    <row r="40063" s="59" customFormat="1" customHeight="1"/>
    <row r="40064" s="59" customFormat="1" customHeight="1"/>
    <row r="40065" s="59" customFormat="1" customHeight="1"/>
    <row r="40066" s="59" customFormat="1" customHeight="1"/>
    <row r="40067" s="59" customFormat="1" customHeight="1"/>
    <row r="40068" s="59" customFormat="1" customHeight="1"/>
    <row r="40069" s="59" customFormat="1" customHeight="1"/>
    <row r="40070" s="59" customFormat="1" customHeight="1"/>
    <row r="40071" s="59" customFormat="1" customHeight="1"/>
    <row r="40072" s="59" customFormat="1" customHeight="1"/>
    <row r="40073" s="59" customFormat="1" customHeight="1"/>
    <row r="40074" s="59" customFormat="1" customHeight="1"/>
    <row r="40075" s="59" customFormat="1" customHeight="1"/>
    <row r="40076" s="59" customFormat="1" customHeight="1"/>
    <row r="40077" s="59" customFormat="1" customHeight="1"/>
    <row r="40078" s="59" customFormat="1" customHeight="1"/>
    <row r="40079" s="59" customFormat="1" customHeight="1"/>
    <row r="40080" s="59" customFormat="1" customHeight="1"/>
    <row r="40081" s="59" customFormat="1" customHeight="1"/>
    <row r="40082" s="59" customFormat="1" customHeight="1"/>
    <row r="40083" s="59" customFormat="1" customHeight="1"/>
    <row r="40084" s="59" customFormat="1" customHeight="1"/>
    <row r="40085" s="59" customFormat="1" customHeight="1"/>
    <row r="40086" s="59" customFormat="1" customHeight="1"/>
    <row r="40087" s="59" customFormat="1" customHeight="1"/>
    <row r="40088" s="59" customFormat="1" customHeight="1"/>
    <row r="40089" s="59" customFormat="1" customHeight="1"/>
    <row r="40090" s="59" customFormat="1" customHeight="1"/>
    <row r="40091" s="59" customFormat="1" customHeight="1"/>
    <row r="40092" s="59" customFormat="1" customHeight="1"/>
    <row r="40093" s="59" customFormat="1" customHeight="1"/>
    <row r="40094" s="59" customFormat="1" customHeight="1"/>
    <row r="40095" s="59" customFormat="1" customHeight="1"/>
    <row r="40096" s="59" customFormat="1" customHeight="1"/>
    <row r="40097" s="59" customFormat="1" customHeight="1"/>
    <row r="40098" s="59" customFormat="1" customHeight="1"/>
    <row r="40099" s="59" customFormat="1" customHeight="1"/>
    <row r="40100" s="59" customFormat="1" customHeight="1"/>
    <row r="40101" s="59" customFormat="1" customHeight="1"/>
    <row r="40102" s="59" customFormat="1" customHeight="1"/>
    <row r="40103" s="59" customFormat="1" customHeight="1"/>
    <row r="40104" s="59" customFormat="1" customHeight="1"/>
    <row r="40105" s="59" customFormat="1" customHeight="1"/>
    <row r="40106" s="59" customFormat="1" customHeight="1"/>
    <row r="40107" s="59" customFormat="1" customHeight="1"/>
    <row r="40108" s="59" customFormat="1" customHeight="1"/>
    <row r="40109" s="59" customFormat="1" customHeight="1"/>
    <row r="40110" s="59" customFormat="1" customHeight="1"/>
    <row r="40111" s="59" customFormat="1" customHeight="1"/>
    <row r="40112" s="59" customFormat="1" customHeight="1"/>
    <row r="40113" s="59" customFormat="1" customHeight="1"/>
    <row r="40114" s="59" customFormat="1" customHeight="1"/>
    <row r="40115" s="59" customFormat="1" customHeight="1"/>
    <row r="40116" s="59" customFormat="1" customHeight="1"/>
    <row r="40117" s="59" customFormat="1" customHeight="1"/>
    <row r="40118" s="59" customFormat="1" customHeight="1"/>
    <row r="40119" s="59" customFormat="1" customHeight="1"/>
    <row r="40120" s="59" customFormat="1" customHeight="1"/>
    <row r="40121" s="59" customFormat="1" customHeight="1"/>
    <row r="40122" s="59" customFormat="1" customHeight="1"/>
    <row r="40123" s="59" customFormat="1" customHeight="1"/>
    <row r="40124" s="59" customFormat="1" customHeight="1"/>
    <row r="40125" s="59" customFormat="1" customHeight="1"/>
    <row r="40126" s="59" customFormat="1" customHeight="1"/>
    <row r="40127" s="59" customFormat="1" customHeight="1"/>
    <row r="40128" s="59" customFormat="1" customHeight="1"/>
    <row r="40129" s="59" customFormat="1" customHeight="1"/>
    <row r="40130" s="59" customFormat="1" customHeight="1"/>
    <row r="40131" s="59" customFormat="1" customHeight="1"/>
    <row r="40132" s="59" customFormat="1" customHeight="1"/>
    <row r="40133" s="59" customFormat="1" customHeight="1"/>
    <row r="40134" s="59" customFormat="1" customHeight="1"/>
    <row r="40135" s="59" customFormat="1" customHeight="1"/>
    <row r="40136" s="59" customFormat="1" customHeight="1"/>
    <row r="40137" s="59" customFormat="1" customHeight="1"/>
    <row r="40138" s="59" customFormat="1" customHeight="1"/>
    <row r="40139" s="59" customFormat="1" customHeight="1"/>
    <row r="40140" s="59" customFormat="1" customHeight="1"/>
    <row r="40141" s="59" customFormat="1" customHeight="1"/>
    <row r="40142" s="59" customFormat="1" customHeight="1"/>
    <row r="40143" s="59" customFormat="1" customHeight="1"/>
    <row r="40144" s="59" customFormat="1" customHeight="1"/>
    <row r="40145" s="59" customFormat="1" customHeight="1"/>
    <row r="40146" s="59" customFormat="1" customHeight="1"/>
    <row r="40147" s="59" customFormat="1" customHeight="1"/>
    <row r="40148" s="59" customFormat="1" customHeight="1"/>
    <row r="40149" s="59" customFormat="1" customHeight="1"/>
    <row r="40150" s="59" customFormat="1" customHeight="1"/>
    <row r="40151" s="59" customFormat="1" customHeight="1"/>
    <row r="40152" s="59" customFormat="1" customHeight="1"/>
    <row r="40153" s="59" customFormat="1" customHeight="1"/>
    <row r="40154" s="59" customFormat="1" customHeight="1"/>
    <row r="40155" s="59" customFormat="1" customHeight="1"/>
    <row r="40156" s="59" customFormat="1" customHeight="1"/>
    <row r="40157" s="59" customFormat="1" customHeight="1"/>
    <row r="40158" s="59" customFormat="1" customHeight="1"/>
    <row r="40159" s="59" customFormat="1" customHeight="1"/>
    <row r="40160" s="59" customFormat="1" customHeight="1"/>
    <row r="40161" s="59" customFormat="1" customHeight="1"/>
    <row r="40162" s="59" customFormat="1" customHeight="1"/>
    <row r="40163" s="59" customFormat="1" customHeight="1"/>
    <row r="40164" s="59" customFormat="1" customHeight="1"/>
    <row r="40165" s="59" customFormat="1" customHeight="1"/>
    <row r="40166" s="59" customFormat="1" customHeight="1"/>
    <row r="40167" s="59" customFormat="1" customHeight="1"/>
    <row r="40168" s="59" customFormat="1" customHeight="1"/>
    <row r="40169" s="59" customFormat="1" customHeight="1"/>
    <row r="40170" s="59" customFormat="1" customHeight="1"/>
    <row r="40171" s="59" customFormat="1" customHeight="1"/>
    <row r="40172" s="59" customFormat="1" customHeight="1"/>
    <row r="40173" s="59" customFormat="1" customHeight="1"/>
    <row r="40174" s="59" customFormat="1" customHeight="1"/>
    <row r="40175" s="59" customFormat="1" customHeight="1"/>
    <row r="40176" s="59" customFormat="1" customHeight="1"/>
    <row r="40177" s="59" customFormat="1" customHeight="1"/>
    <row r="40178" s="59" customFormat="1" customHeight="1"/>
    <row r="40179" s="59" customFormat="1" customHeight="1"/>
    <row r="40180" s="59" customFormat="1" customHeight="1"/>
    <row r="40181" s="59" customFormat="1" customHeight="1"/>
    <row r="40182" s="59" customFormat="1" customHeight="1"/>
    <row r="40183" s="59" customFormat="1" customHeight="1"/>
    <row r="40184" s="59" customFormat="1" customHeight="1"/>
    <row r="40185" s="59" customFormat="1" customHeight="1"/>
    <row r="40186" s="59" customFormat="1" customHeight="1"/>
    <row r="40187" s="59" customFormat="1" customHeight="1"/>
    <row r="40188" s="59" customFormat="1" customHeight="1"/>
    <row r="40189" s="59" customFormat="1" customHeight="1"/>
    <row r="40190" s="59" customFormat="1" customHeight="1"/>
    <row r="40191" s="59" customFormat="1" customHeight="1"/>
    <row r="40192" s="59" customFormat="1" customHeight="1"/>
    <row r="40193" s="59" customFormat="1" customHeight="1"/>
    <row r="40194" s="59" customFormat="1" customHeight="1"/>
    <row r="40195" s="59" customFormat="1" customHeight="1"/>
    <row r="40196" s="59" customFormat="1" customHeight="1"/>
    <row r="40197" s="59" customFormat="1" customHeight="1"/>
    <row r="40198" s="59" customFormat="1" customHeight="1"/>
    <row r="40199" s="59" customFormat="1" customHeight="1"/>
    <row r="40200" s="59" customFormat="1" customHeight="1"/>
    <row r="40201" s="59" customFormat="1" customHeight="1"/>
    <row r="40202" s="59" customFormat="1" customHeight="1"/>
    <row r="40203" s="59" customFormat="1" customHeight="1"/>
    <row r="40204" s="59" customFormat="1" customHeight="1"/>
    <row r="40205" s="59" customFormat="1" customHeight="1"/>
    <row r="40206" s="59" customFormat="1" customHeight="1"/>
    <row r="40207" s="59" customFormat="1" customHeight="1"/>
    <row r="40208" s="59" customFormat="1" customHeight="1"/>
    <row r="40209" s="59" customFormat="1" customHeight="1"/>
    <row r="40210" s="59" customFormat="1" customHeight="1"/>
    <row r="40211" s="59" customFormat="1" customHeight="1"/>
    <row r="40212" s="59" customFormat="1" customHeight="1"/>
    <row r="40213" s="59" customFormat="1" customHeight="1"/>
    <row r="40214" s="59" customFormat="1" customHeight="1"/>
    <row r="40215" s="59" customFormat="1" customHeight="1"/>
    <row r="40216" s="59" customFormat="1" customHeight="1"/>
    <row r="40217" s="59" customFormat="1" customHeight="1"/>
    <row r="40218" s="59" customFormat="1" customHeight="1"/>
    <row r="40219" s="59" customFormat="1" customHeight="1"/>
    <row r="40220" s="59" customFormat="1" customHeight="1"/>
    <row r="40221" s="59" customFormat="1" customHeight="1"/>
    <row r="40222" s="59" customFormat="1" customHeight="1"/>
    <row r="40223" s="59" customFormat="1" customHeight="1"/>
    <row r="40224" s="59" customFormat="1" customHeight="1"/>
    <row r="40225" s="59" customFormat="1" customHeight="1"/>
    <row r="40226" s="59" customFormat="1" customHeight="1"/>
    <row r="40227" s="59" customFormat="1" customHeight="1"/>
    <row r="40228" s="59" customFormat="1" customHeight="1"/>
    <row r="40229" s="59" customFormat="1" customHeight="1"/>
    <row r="40230" s="59" customFormat="1" customHeight="1"/>
    <row r="40231" s="59" customFormat="1" customHeight="1"/>
    <row r="40232" s="59" customFormat="1" customHeight="1"/>
    <row r="40233" s="59" customFormat="1" customHeight="1"/>
    <row r="40234" s="59" customFormat="1" customHeight="1"/>
    <row r="40235" s="59" customFormat="1" customHeight="1"/>
    <row r="40236" s="59" customFormat="1" customHeight="1"/>
    <row r="40237" s="59" customFormat="1" customHeight="1"/>
    <row r="40238" s="59" customFormat="1" customHeight="1"/>
    <row r="40239" s="59" customFormat="1" customHeight="1"/>
    <row r="40240" s="59" customFormat="1" customHeight="1"/>
    <row r="40241" s="59" customFormat="1" customHeight="1"/>
    <row r="40242" s="59" customFormat="1" customHeight="1"/>
    <row r="40243" s="59" customFormat="1" customHeight="1"/>
    <row r="40244" s="59" customFormat="1" customHeight="1"/>
    <row r="40245" s="59" customFormat="1" customHeight="1"/>
    <row r="40246" s="59" customFormat="1" customHeight="1"/>
    <row r="40247" s="59" customFormat="1" customHeight="1"/>
    <row r="40248" s="59" customFormat="1" customHeight="1"/>
    <row r="40249" s="59" customFormat="1" customHeight="1"/>
    <row r="40250" s="59" customFormat="1" customHeight="1"/>
    <row r="40251" s="59" customFormat="1" customHeight="1"/>
    <row r="40252" s="59" customFormat="1" customHeight="1"/>
    <row r="40253" s="59" customFormat="1" customHeight="1"/>
    <row r="40254" s="59" customFormat="1" customHeight="1"/>
    <row r="40255" s="59" customFormat="1" customHeight="1"/>
    <row r="40256" s="59" customFormat="1" customHeight="1"/>
    <row r="40257" s="59" customFormat="1" customHeight="1"/>
    <row r="40258" s="59" customFormat="1" customHeight="1"/>
    <row r="40259" s="59" customFormat="1" customHeight="1"/>
    <row r="40260" s="59" customFormat="1" customHeight="1"/>
    <row r="40261" s="59" customFormat="1" customHeight="1"/>
    <row r="40262" s="59" customFormat="1" customHeight="1"/>
    <row r="40263" s="59" customFormat="1" customHeight="1"/>
    <row r="40264" s="59" customFormat="1" customHeight="1"/>
    <row r="40265" s="59" customFormat="1" customHeight="1"/>
    <row r="40266" s="59" customFormat="1" customHeight="1"/>
    <row r="40267" s="59" customFormat="1" customHeight="1"/>
    <row r="40268" s="59" customFormat="1" customHeight="1"/>
    <row r="40269" s="59" customFormat="1" customHeight="1"/>
    <row r="40270" s="59" customFormat="1" customHeight="1"/>
    <row r="40271" s="59" customFormat="1" customHeight="1"/>
    <row r="40272" s="59" customFormat="1" customHeight="1"/>
    <row r="40273" s="59" customFormat="1" customHeight="1"/>
    <row r="40274" s="59" customFormat="1" customHeight="1"/>
    <row r="40275" s="59" customFormat="1" customHeight="1"/>
    <row r="40276" s="59" customFormat="1" customHeight="1"/>
    <row r="40277" s="59" customFormat="1" customHeight="1"/>
    <row r="40278" s="59" customFormat="1" customHeight="1"/>
    <row r="40279" s="59" customFormat="1" customHeight="1"/>
    <row r="40280" s="59" customFormat="1" customHeight="1"/>
    <row r="40281" s="59" customFormat="1" customHeight="1"/>
    <row r="40282" s="59" customFormat="1" customHeight="1"/>
    <row r="40283" s="59" customFormat="1" customHeight="1"/>
    <row r="40284" s="59" customFormat="1" customHeight="1"/>
    <row r="40285" s="59" customFormat="1" customHeight="1"/>
    <row r="40286" s="59" customFormat="1" customHeight="1"/>
    <row r="40287" s="59" customFormat="1" customHeight="1"/>
    <row r="40288" s="59" customFormat="1" customHeight="1"/>
    <row r="40289" s="59" customFormat="1" customHeight="1"/>
    <row r="40290" s="59" customFormat="1" customHeight="1"/>
    <row r="40291" s="59" customFormat="1" customHeight="1"/>
    <row r="40292" s="59" customFormat="1" customHeight="1"/>
    <row r="40293" s="59" customFormat="1" customHeight="1"/>
    <row r="40294" s="59" customFormat="1" customHeight="1"/>
    <row r="40295" s="59" customFormat="1" customHeight="1"/>
    <row r="40296" s="59" customFormat="1" customHeight="1"/>
    <row r="40297" s="59" customFormat="1" customHeight="1"/>
    <row r="40298" s="59" customFormat="1" customHeight="1"/>
    <row r="40299" s="59" customFormat="1" customHeight="1"/>
    <row r="40300" s="59" customFormat="1" customHeight="1"/>
    <row r="40301" s="59" customFormat="1" customHeight="1"/>
    <row r="40302" s="59" customFormat="1" customHeight="1"/>
    <row r="40303" s="59" customFormat="1" customHeight="1"/>
    <row r="40304" s="59" customFormat="1" customHeight="1"/>
    <row r="40305" s="59" customFormat="1" customHeight="1"/>
    <row r="40306" s="59" customFormat="1" customHeight="1"/>
    <row r="40307" s="59" customFormat="1" customHeight="1"/>
    <row r="40308" s="59" customFormat="1" customHeight="1"/>
    <row r="40309" s="59" customFormat="1" customHeight="1"/>
    <row r="40310" s="59" customFormat="1" customHeight="1"/>
    <row r="40311" s="59" customFormat="1" customHeight="1"/>
    <row r="40312" s="59" customFormat="1" customHeight="1"/>
    <row r="40313" s="59" customFormat="1" customHeight="1"/>
    <row r="40314" s="59" customFormat="1" customHeight="1"/>
    <row r="40315" s="59" customFormat="1" customHeight="1"/>
    <row r="40316" s="59" customFormat="1" customHeight="1"/>
    <row r="40317" s="59" customFormat="1" customHeight="1"/>
    <row r="40318" s="59" customFormat="1" customHeight="1"/>
    <row r="40319" s="59" customFormat="1" customHeight="1"/>
    <row r="40320" s="59" customFormat="1" customHeight="1"/>
    <row r="40321" s="59" customFormat="1" customHeight="1"/>
    <row r="40322" s="59" customFormat="1" customHeight="1"/>
    <row r="40323" s="59" customFormat="1" customHeight="1"/>
    <row r="40324" s="59" customFormat="1" customHeight="1"/>
    <row r="40325" s="59" customFormat="1" customHeight="1"/>
    <row r="40326" s="59" customFormat="1" customHeight="1"/>
    <row r="40327" s="59" customFormat="1" customHeight="1"/>
    <row r="40328" s="59" customFormat="1" customHeight="1"/>
    <row r="40329" s="59" customFormat="1" customHeight="1"/>
    <row r="40330" s="59" customFormat="1" customHeight="1"/>
    <row r="40331" s="59" customFormat="1" customHeight="1"/>
    <row r="40332" s="59" customFormat="1" customHeight="1"/>
    <row r="40333" s="59" customFormat="1" customHeight="1"/>
    <row r="40334" s="59" customFormat="1" customHeight="1"/>
    <row r="40335" s="59" customFormat="1" customHeight="1"/>
    <row r="40336" s="59" customFormat="1" customHeight="1"/>
    <row r="40337" s="59" customFormat="1" customHeight="1"/>
    <row r="40338" s="59" customFormat="1" customHeight="1"/>
    <row r="40339" s="59" customFormat="1" customHeight="1"/>
    <row r="40340" s="59" customFormat="1" customHeight="1"/>
    <row r="40341" s="59" customFormat="1" customHeight="1"/>
    <row r="40342" s="59" customFormat="1" customHeight="1"/>
    <row r="40343" s="59" customFormat="1" customHeight="1"/>
    <row r="40344" s="59" customFormat="1" customHeight="1"/>
    <row r="40345" s="59" customFormat="1" customHeight="1"/>
    <row r="40346" s="59" customFormat="1" customHeight="1"/>
    <row r="40347" s="59" customFormat="1" customHeight="1"/>
    <row r="40348" s="59" customFormat="1" customHeight="1"/>
    <row r="40349" s="59" customFormat="1" customHeight="1"/>
    <row r="40350" s="59" customFormat="1" customHeight="1"/>
    <row r="40351" s="59" customFormat="1" customHeight="1"/>
    <row r="40352" s="59" customFormat="1" customHeight="1"/>
    <row r="40353" s="59" customFormat="1" customHeight="1"/>
    <row r="40354" s="59" customFormat="1" customHeight="1"/>
    <row r="40355" s="59" customFormat="1" customHeight="1"/>
    <row r="40356" s="59" customFormat="1" customHeight="1"/>
    <row r="40357" s="59" customFormat="1" customHeight="1"/>
    <row r="40358" s="59" customFormat="1" customHeight="1"/>
    <row r="40359" s="59" customFormat="1" customHeight="1"/>
    <row r="40360" s="59" customFormat="1" customHeight="1"/>
    <row r="40361" s="59" customFormat="1" customHeight="1"/>
    <row r="40362" s="59" customFormat="1" customHeight="1"/>
    <row r="40363" s="59" customFormat="1" customHeight="1"/>
    <row r="40364" s="59" customFormat="1" customHeight="1"/>
    <row r="40365" s="59" customFormat="1" customHeight="1"/>
    <row r="40366" s="59" customFormat="1" customHeight="1"/>
    <row r="40367" s="59" customFormat="1" customHeight="1"/>
    <row r="40368" s="59" customFormat="1" customHeight="1"/>
    <row r="40369" s="59" customFormat="1" customHeight="1"/>
    <row r="40370" s="59" customFormat="1" customHeight="1"/>
    <row r="40371" s="59" customFormat="1" customHeight="1"/>
    <row r="40372" s="59" customFormat="1" customHeight="1"/>
    <row r="40373" s="59" customFormat="1" customHeight="1"/>
    <row r="40374" s="59" customFormat="1" customHeight="1"/>
    <row r="40375" s="59" customFormat="1" customHeight="1"/>
    <row r="40376" s="59" customFormat="1" customHeight="1"/>
    <row r="40377" s="59" customFormat="1" customHeight="1"/>
    <row r="40378" s="59" customFormat="1" customHeight="1"/>
    <row r="40379" s="59" customFormat="1" customHeight="1"/>
    <row r="40380" s="59" customFormat="1" customHeight="1"/>
    <row r="40381" s="59" customFormat="1" customHeight="1"/>
    <row r="40382" s="59" customFormat="1" customHeight="1"/>
    <row r="40383" s="59" customFormat="1" customHeight="1"/>
    <row r="40384" s="59" customFormat="1" customHeight="1"/>
    <row r="40385" s="59" customFormat="1" customHeight="1"/>
    <row r="40386" s="59" customFormat="1" customHeight="1"/>
    <row r="40387" s="59" customFormat="1" customHeight="1"/>
    <row r="40388" s="59" customFormat="1" customHeight="1"/>
    <row r="40389" s="59" customFormat="1" customHeight="1"/>
    <row r="40390" s="59" customFormat="1" customHeight="1"/>
    <row r="40391" s="59" customFormat="1" customHeight="1"/>
    <row r="40392" s="59" customFormat="1" customHeight="1"/>
    <row r="40393" s="59" customFormat="1" customHeight="1"/>
    <row r="40394" s="59" customFormat="1" customHeight="1"/>
    <row r="40395" s="59" customFormat="1" customHeight="1"/>
    <row r="40396" s="59" customFormat="1" customHeight="1"/>
    <row r="40397" s="59" customFormat="1" customHeight="1"/>
    <row r="40398" s="59" customFormat="1" customHeight="1"/>
    <row r="40399" s="59" customFormat="1" customHeight="1"/>
    <row r="40400" s="59" customFormat="1" customHeight="1"/>
    <row r="40401" s="59" customFormat="1" customHeight="1"/>
    <row r="40402" s="59" customFormat="1" customHeight="1"/>
    <row r="40403" s="59" customFormat="1" customHeight="1"/>
    <row r="40404" s="59" customFormat="1" customHeight="1"/>
    <row r="40405" s="59" customFormat="1" customHeight="1"/>
    <row r="40406" s="59" customFormat="1" customHeight="1"/>
    <row r="40407" s="59" customFormat="1" customHeight="1"/>
    <row r="40408" s="59" customFormat="1" customHeight="1"/>
    <row r="40409" s="59" customFormat="1" customHeight="1"/>
    <row r="40410" s="59" customFormat="1" customHeight="1"/>
    <row r="40411" s="59" customFormat="1" customHeight="1"/>
    <row r="40412" s="59" customFormat="1" customHeight="1"/>
    <row r="40413" s="59" customFormat="1" customHeight="1"/>
    <row r="40414" s="59" customFormat="1" customHeight="1"/>
    <row r="40415" s="59" customFormat="1" customHeight="1"/>
    <row r="40416" s="59" customFormat="1" customHeight="1"/>
    <row r="40417" s="59" customFormat="1" customHeight="1"/>
    <row r="40418" s="59" customFormat="1" customHeight="1"/>
    <row r="40419" s="59" customFormat="1" customHeight="1"/>
    <row r="40420" s="59" customFormat="1" customHeight="1"/>
    <row r="40421" s="59" customFormat="1" customHeight="1"/>
    <row r="40422" s="59" customFormat="1" customHeight="1"/>
    <row r="40423" s="59" customFormat="1" customHeight="1"/>
    <row r="40424" s="59" customFormat="1" customHeight="1"/>
    <row r="40425" s="59" customFormat="1" customHeight="1"/>
    <row r="40426" s="59" customFormat="1" customHeight="1"/>
    <row r="40427" s="59" customFormat="1" customHeight="1"/>
    <row r="40428" s="59" customFormat="1" customHeight="1"/>
    <row r="40429" s="59" customFormat="1" customHeight="1"/>
    <row r="40430" s="59" customFormat="1" customHeight="1"/>
    <row r="40431" s="59" customFormat="1" customHeight="1"/>
    <row r="40432" s="59" customFormat="1" customHeight="1"/>
    <row r="40433" s="59" customFormat="1" customHeight="1"/>
    <row r="40434" s="59" customFormat="1" customHeight="1"/>
    <row r="40435" s="59" customFormat="1" customHeight="1"/>
    <row r="40436" s="59" customFormat="1" customHeight="1"/>
    <row r="40437" s="59" customFormat="1" customHeight="1"/>
    <row r="40438" s="59" customFormat="1" customHeight="1"/>
    <row r="40439" s="59" customFormat="1" customHeight="1"/>
    <row r="40440" s="59" customFormat="1" customHeight="1"/>
    <row r="40441" s="59" customFormat="1" customHeight="1"/>
    <row r="40442" s="59" customFormat="1" customHeight="1"/>
    <row r="40443" s="59" customFormat="1" customHeight="1"/>
    <row r="40444" s="59" customFormat="1" customHeight="1"/>
    <row r="40445" s="59" customFormat="1" customHeight="1"/>
    <row r="40446" s="59" customFormat="1" customHeight="1"/>
    <row r="40447" s="59" customFormat="1" customHeight="1"/>
    <row r="40448" s="59" customFormat="1" customHeight="1"/>
    <row r="40449" s="59" customFormat="1" customHeight="1"/>
    <row r="40450" s="59" customFormat="1" customHeight="1"/>
    <row r="40451" s="59" customFormat="1" customHeight="1"/>
    <row r="40452" s="59" customFormat="1" customHeight="1"/>
    <row r="40453" s="59" customFormat="1" customHeight="1"/>
    <row r="40454" s="59" customFormat="1" customHeight="1"/>
    <row r="40455" s="59" customFormat="1" customHeight="1"/>
    <row r="40456" s="59" customFormat="1" customHeight="1"/>
    <row r="40457" s="59" customFormat="1" customHeight="1"/>
    <row r="40458" s="59" customFormat="1" customHeight="1"/>
    <row r="40459" s="59" customFormat="1" customHeight="1"/>
    <row r="40460" s="59" customFormat="1" customHeight="1"/>
    <row r="40461" s="59" customFormat="1" customHeight="1"/>
    <row r="40462" s="59" customFormat="1" customHeight="1"/>
    <row r="40463" s="59" customFormat="1" customHeight="1"/>
    <row r="40464" s="59" customFormat="1" customHeight="1"/>
    <row r="40465" s="59" customFormat="1" customHeight="1"/>
    <row r="40466" s="59" customFormat="1" customHeight="1"/>
    <row r="40467" s="59" customFormat="1" customHeight="1"/>
    <row r="40468" s="59" customFormat="1" customHeight="1"/>
    <row r="40469" s="59" customFormat="1" customHeight="1"/>
    <row r="40470" s="59" customFormat="1" customHeight="1"/>
    <row r="40471" s="59" customFormat="1" customHeight="1"/>
    <row r="40472" s="59" customFormat="1" customHeight="1"/>
    <row r="40473" s="59" customFormat="1" customHeight="1"/>
    <row r="40474" s="59" customFormat="1" customHeight="1"/>
    <row r="40475" s="59" customFormat="1" customHeight="1"/>
    <row r="40476" s="59" customFormat="1" customHeight="1"/>
    <row r="40477" s="59" customFormat="1" customHeight="1"/>
    <row r="40478" s="59" customFormat="1" customHeight="1"/>
    <row r="40479" s="59" customFormat="1" customHeight="1"/>
    <row r="40480" s="59" customFormat="1" customHeight="1"/>
    <row r="40481" s="59" customFormat="1" customHeight="1"/>
    <row r="40482" s="59" customFormat="1" customHeight="1"/>
    <row r="40483" s="59" customFormat="1" customHeight="1"/>
    <row r="40484" s="59" customFormat="1" customHeight="1"/>
    <row r="40485" s="59" customFormat="1" customHeight="1"/>
    <row r="40486" s="59" customFormat="1" customHeight="1"/>
    <row r="40487" s="59" customFormat="1" customHeight="1"/>
    <row r="40488" s="59" customFormat="1" customHeight="1"/>
    <row r="40489" s="59" customFormat="1" customHeight="1"/>
    <row r="40490" s="59" customFormat="1" customHeight="1"/>
    <row r="40491" s="59" customFormat="1" customHeight="1"/>
    <row r="40492" s="59" customFormat="1" customHeight="1"/>
    <row r="40493" s="59" customFormat="1" customHeight="1"/>
    <row r="40494" s="59" customFormat="1" customHeight="1"/>
    <row r="40495" s="59" customFormat="1" customHeight="1"/>
    <row r="40496" s="59" customFormat="1" customHeight="1"/>
    <row r="40497" s="59" customFormat="1" customHeight="1"/>
    <row r="40498" s="59" customFormat="1" customHeight="1"/>
    <row r="40499" s="59" customFormat="1" customHeight="1"/>
    <row r="40500" s="59" customFormat="1" customHeight="1"/>
    <row r="40501" s="59" customFormat="1" customHeight="1"/>
    <row r="40502" s="59" customFormat="1" customHeight="1"/>
    <row r="40503" s="59" customFormat="1" customHeight="1"/>
    <row r="40504" s="59" customFormat="1" customHeight="1"/>
    <row r="40505" s="59" customFormat="1" customHeight="1"/>
    <row r="40506" s="59" customFormat="1" customHeight="1"/>
    <row r="40507" s="59" customFormat="1" customHeight="1"/>
    <row r="40508" s="59" customFormat="1" customHeight="1"/>
    <row r="40509" s="59" customFormat="1" customHeight="1"/>
    <row r="40510" s="59" customFormat="1" customHeight="1"/>
    <row r="40511" s="59" customFormat="1" customHeight="1"/>
    <row r="40512" s="59" customFormat="1" customHeight="1"/>
    <row r="40513" s="59" customFormat="1" customHeight="1"/>
    <row r="40514" s="59" customFormat="1" customHeight="1"/>
    <row r="40515" s="59" customFormat="1" customHeight="1"/>
    <row r="40516" s="59" customFormat="1" customHeight="1"/>
    <row r="40517" s="59" customFormat="1" customHeight="1"/>
    <row r="40518" s="59" customFormat="1" customHeight="1"/>
    <row r="40519" s="59" customFormat="1" customHeight="1"/>
    <row r="40520" s="59" customFormat="1" customHeight="1"/>
    <row r="40521" s="59" customFormat="1" customHeight="1"/>
    <row r="40522" s="59" customFormat="1" customHeight="1"/>
    <row r="40523" s="59" customFormat="1" customHeight="1"/>
    <row r="40524" s="59" customFormat="1" customHeight="1"/>
    <row r="40525" s="59" customFormat="1" customHeight="1"/>
    <row r="40526" s="59" customFormat="1" customHeight="1"/>
    <row r="40527" s="59" customFormat="1" customHeight="1"/>
    <row r="40528" s="59" customFormat="1" customHeight="1"/>
    <row r="40529" s="59" customFormat="1" customHeight="1"/>
    <row r="40530" s="59" customFormat="1" customHeight="1"/>
    <row r="40531" s="59" customFormat="1" customHeight="1"/>
    <row r="40532" s="59" customFormat="1" customHeight="1"/>
    <row r="40533" s="59" customFormat="1" customHeight="1"/>
    <row r="40534" s="59" customFormat="1" customHeight="1"/>
    <row r="40535" s="59" customFormat="1" customHeight="1"/>
    <row r="40536" s="59" customFormat="1" customHeight="1"/>
    <row r="40537" s="59" customFormat="1" customHeight="1"/>
    <row r="40538" s="59" customFormat="1" customHeight="1"/>
    <row r="40539" s="59" customFormat="1" customHeight="1"/>
    <row r="40540" s="59" customFormat="1" customHeight="1"/>
    <row r="40541" s="59" customFormat="1" customHeight="1"/>
    <row r="40542" s="59" customFormat="1" customHeight="1"/>
    <row r="40543" s="59" customFormat="1" customHeight="1"/>
    <row r="40544" s="59" customFormat="1" customHeight="1"/>
    <row r="40545" s="59" customFormat="1" customHeight="1"/>
    <row r="40546" s="59" customFormat="1" customHeight="1"/>
    <row r="40547" s="59" customFormat="1" customHeight="1"/>
    <row r="40548" s="59" customFormat="1" customHeight="1"/>
    <row r="40549" s="59" customFormat="1" customHeight="1"/>
    <row r="40550" s="59" customFormat="1" customHeight="1"/>
    <row r="40551" s="59" customFormat="1" customHeight="1"/>
    <row r="40552" s="59" customFormat="1" customHeight="1"/>
    <row r="40553" s="59" customFormat="1" customHeight="1"/>
    <row r="40554" s="59" customFormat="1" customHeight="1"/>
    <row r="40555" s="59" customFormat="1" customHeight="1"/>
    <row r="40556" s="59" customFormat="1" customHeight="1"/>
    <row r="40557" s="59" customFormat="1" customHeight="1"/>
    <row r="40558" s="59" customFormat="1" customHeight="1"/>
    <row r="40559" s="59" customFormat="1" customHeight="1"/>
    <row r="40560" s="59" customFormat="1" customHeight="1"/>
    <row r="40561" s="59" customFormat="1" customHeight="1"/>
    <row r="40562" s="59" customFormat="1" customHeight="1"/>
    <row r="40563" s="59" customFormat="1" customHeight="1"/>
    <row r="40564" s="59" customFormat="1" customHeight="1"/>
    <row r="40565" s="59" customFormat="1" customHeight="1"/>
    <row r="40566" s="59" customFormat="1" customHeight="1"/>
    <row r="40567" s="59" customFormat="1" customHeight="1"/>
    <row r="40568" s="59" customFormat="1" customHeight="1"/>
    <row r="40569" s="59" customFormat="1" customHeight="1"/>
    <row r="40570" s="59" customFormat="1" customHeight="1"/>
    <row r="40571" s="59" customFormat="1" customHeight="1"/>
    <row r="40572" s="59" customFormat="1" customHeight="1"/>
    <row r="40573" s="59" customFormat="1" customHeight="1"/>
    <row r="40574" s="59" customFormat="1" customHeight="1"/>
    <row r="40575" s="59" customFormat="1" customHeight="1"/>
    <row r="40576" s="59" customFormat="1" customHeight="1"/>
    <row r="40577" s="59" customFormat="1" customHeight="1"/>
    <row r="40578" s="59" customFormat="1" customHeight="1"/>
    <row r="40579" s="59" customFormat="1" customHeight="1"/>
    <row r="40580" s="59" customFormat="1" customHeight="1"/>
    <row r="40581" s="59" customFormat="1" customHeight="1"/>
    <row r="40582" s="59" customFormat="1" customHeight="1"/>
    <row r="40583" s="59" customFormat="1" customHeight="1"/>
    <row r="40584" s="59" customFormat="1" customHeight="1"/>
    <row r="40585" s="59" customFormat="1" customHeight="1"/>
    <row r="40586" s="59" customFormat="1" customHeight="1"/>
    <row r="40587" s="59" customFormat="1" customHeight="1"/>
    <row r="40588" s="59" customFormat="1" customHeight="1"/>
    <row r="40589" s="59" customFormat="1" customHeight="1"/>
    <row r="40590" s="59" customFormat="1" customHeight="1"/>
    <row r="40591" s="59" customFormat="1" customHeight="1"/>
    <row r="40592" s="59" customFormat="1" customHeight="1"/>
    <row r="40593" s="59" customFormat="1" customHeight="1"/>
    <row r="40594" s="59" customFormat="1" customHeight="1"/>
    <row r="40595" s="59" customFormat="1" customHeight="1"/>
    <row r="40596" s="59" customFormat="1" customHeight="1"/>
    <row r="40597" s="59" customFormat="1" customHeight="1"/>
    <row r="40598" s="59" customFormat="1" customHeight="1"/>
    <row r="40599" s="59" customFormat="1" customHeight="1"/>
    <row r="40600" s="59" customFormat="1" customHeight="1"/>
    <row r="40601" s="59" customFormat="1" customHeight="1"/>
    <row r="40602" s="59" customFormat="1" customHeight="1"/>
    <row r="40603" s="59" customFormat="1" customHeight="1"/>
    <row r="40604" s="59" customFormat="1" customHeight="1"/>
    <row r="40605" s="59" customFormat="1" customHeight="1"/>
    <row r="40606" s="59" customFormat="1" customHeight="1"/>
    <row r="40607" s="59" customFormat="1" customHeight="1"/>
    <row r="40608" s="59" customFormat="1" customHeight="1"/>
    <row r="40609" s="59" customFormat="1" customHeight="1"/>
    <row r="40610" s="59" customFormat="1" customHeight="1"/>
    <row r="40611" s="59" customFormat="1" customHeight="1"/>
    <row r="40612" s="59" customFormat="1" customHeight="1"/>
    <row r="40613" s="59" customFormat="1" customHeight="1"/>
    <row r="40614" s="59" customFormat="1" customHeight="1"/>
    <row r="40615" s="59" customFormat="1" customHeight="1"/>
    <row r="40616" s="59" customFormat="1" customHeight="1"/>
    <row r="40617" s="59" customFormat="1" customHeight="1"/>
    <row r="40618" s="59" customFormat="1" customHeight="1"/>
    <row r="40619" s="59" customFormat="1" customHeight="1"/>
    <row r="40620" s="59" customFormat="1" customHeight="1"/>
    <row r="40621" s="59" customFormat="1" customHeight="1"/>
    <row r="40622" s="59" customFormat="1" customHeight="1"/>
    <row r="40623" s="59" customFormat="1" customHeight="1"/>
    <row r="40624" s="59" customFormat="1" customHeight="1"/>
    <row r="40625" s="59" customFormat="1" customHeight="1"/>
    <row r="40626" s="59" customFormat="1" customHeight="1"/>
    <row r="40627" s="59" customFormat="1" customHeight="1"/>
    <row r="40628" s="59" customFormat="1" customHeight="1"/>
    <row r="40629" s="59" customFormat="1" customHeight="1"/>
    <row r="40630" s="59" customFormat="1" customHeight="1"/>
    <row r="40631" s="59" customFormat="1" customHeight="1"/>
    <row r="40632" s="59" customFormat="1" customHeight="1"/>
    <row r="40633" s="59" customFormat="1" customHeight="1"/>
    <row r="40634" s="59" customFormat="1" customHeight="1"/>
    <row r="40635" s="59" customFormat="1" customHeight="1"/>
    <row r="40636" s="59" customFormat="1" customHeight="1"/>
    <row r="40637" s="59" customFormat="1" customHeight="1"/>
    <row r="40638" s="59" customFormat="1" customHeight="1"/>
    <row r="40639" s="59" customFormat="1" customHeight="1"/>
    <row r="40640" s="59" customFormat="1" customHeight="1"/>
    <row r="40641" s="59" customFormat="1" customHeight="1"/>
    <row r="40642" s="59" customFormat="1" customHeight="1"/>
    <row r="40643" s="59" customFormat="1" customHeight="1"/>
    <row r="40644" s="59" customFormat="1" customHeight="1"/>
    <row r="40645" s="59" customFormat="1" customHeight="1"/>
    <row r="40646" s="59" customFormat="1" customHeight="1"/>
    <row r="40647" s="59" customFormat="1" customHeight="1"/>
    <row r="40648" s="59" customFormat="1" customHeight="1"/>
    <row r="40649" s="59" customFormat="1" customHeight="1"/>
    <row r="40650" s="59" customFormat="1" customHeight="1"/>
    <row r="40651" s="59" customFormat="1" customHeight="1"/>
    <row r="40652" s="59" customFormat="1" customHeight="1"/>
    <row r="40653" s="59" customFormat="1" customHeight="1"/>
    <row r="40654" s="59" customFormat="1" customHeight="1"/>
    <row r="40655" s="59" customFormat="1" customHeight="1"/>
    <row r="40656" s="59" customFormat="1" customHeight="1"/>
    <row r="40657" s="59" customFormat="1" customHeight="1"/>
    <row r="40658" s="59" customFormat="1" customHeight="1"/>
    <row r="40659" s="59" customFormat="1" customHeight="1"/>
    <row r="40660" s="59" customFormat="1" customHeight="1"/>
    <row r="40661" s="59" customFormat="1" customHeight="1"/>
    <row r="40662" s="59" customFormat="1" customHeight="1"/>
    <row r="40663" s="59" customFormat="1" customHeight="1"/>
    <row r="40664" s="59" customFormat="1" customHeight="1"/>
    <row r="40665" s="59" customFormat="1" customHeight="1"/>
    <row r="40666" s="59" customFormat="1" customHeight="1"/>
    <row r="40667" s="59" customFormat="1" customHeight="1"/>
    <row r="40668" s="59" customFormat="1" customHeight="1"/>
    <row r="40669" s="59" customFormat="1" customHeight="1"/>
    <row r="40670" s="59" customFormat="1" customHeight="1"/>
    <row r="40671" s="59" customFormat="1" customHeight="1"/>
    <row r="40672" s="59" customFormat="1" customHeight="1"/>
    <row r="40673" s="59" customFormat="1" customHeight="1"/>
    <row r="40674" s="59" customFormat="1" customHeight="1"/>
    <row r="40675" s="59" customFormat="1" customHeight="1"/>
    <row r="40676" s="59" customFormat="1" customHeight="1"/>
    <row r="40677" s="59" customFormat="1" customHeight="1"/>
    <row r="40678" s="59" customFormat="1" customHeight="1"/>
    <row r="40679" s="59" customFormat="1" customHeight="1"/>
    <row r="40680" s="59" customFormat="1" customHeight="1"/>
    <row r="40681" s="59" customFormat="1" customHeight="1"/>
    <row r="40682" s="59" customFormat="1" customHeight="1"/>
    <row r="40683" s="59" customFormat="1" customHeight="1"/>
    <row r="40684" s="59" customFormat="1" customHeight="1"/>
    <row r="40685" s="59" customFormat="1" customHeight="1"/>
    <row r="40686" s="59" customFormat="1" customHeight="1"/>
    <row r="40687" s="59" customFormat="1" customHeight="1"/>
    <row r="40688" s="59" customFormat="1" customHeight="1"/>
    <row r="40689" s="59" customFormat="1" customHeight="1"/>
    <row r="40690" s="59" customFormat="1" customHeight="1"/>
    <row r="40691" s="59" customFormat="1" customHeight="1"/>
    <row r="40692" s="59" customFormat="1" customHeight="1"/>
    <row r="40693" s="59" customFormat="1" customHeight="1"/>
    <row r="40694" s="59" customFormat="1" customHeight="1"/>
    <row r="40695" s="59" customFormat="1" customHeight="1"/>
    <row r="40696" s="59" customFormat="1" customHeight="1"/>
    <row r="40697" s="59" customFormat="1" customHeight="1"/>
    <row r="40698" s="59" customFormat="1" customHeight="1"/>
    <row r="40699" s="59" customFormat="1" customHeight="1"/>
    <row r="40700" s="59" customFormat="1" customHeight="1"/>
    <row r="40701" s="59" customFormat="1" customHeight="1"/>
    <row r="40702" s="59" customFormat="1" customHeight="1"/>
    <row r="40703" s="59" customFormat="1" customHeight="1"/>
    <row r="40704" s="59" customFormat="1" customHeight="1"/>
    <row r="40705" s="59" customFormat="1" customHeight="1"/>
    <row r="40706" s="59" customFormat="1" customHeight="1"/>
    <row r="40707" s="59" customFormat="1" customHeight="1"/>
    <row r="40708" s="59" customFormat="1" customHeight="1"/>
    <row r="40709" s="59" customFormat="1" customHeight="1"/>
    <row r="40710" s="59" customFormat="1" customHeight="1"/>
    <row r="40711" s="59" customFormat="1" customHeight="1"/>
    <row r="40712" s="59" customFormat="1" customHeight="1"/>
    <row r="40713" s="59" customFormat="1" customHeight="1"/>
    <row r="40714" s="59" customFormat="1" customHeight="1"/>
    <row r="40715" s="59" customFormat="1" customHeight="1"/>
    <row r="40716" s="59" customFormat="1" customHeight="1"/>
    <row r="40717" s="59" customFormat="1" customHeight="1"/>
    <row r="40718" s="59" customFormat="1" customHeight="1"/>
    <row r="40719" s="59" customFormat="1" customHeight="1"/>
    <row r="40720" s="59" customFormat="1" customHeight="1"/>
    <row r="40721" s="59" customFormat="1" customHeight="1"/>
    <row r="40722" s="59" customFormat="1" customHeight="1"/>
    <row r="40723" s="59" customFormat="1" customHeight="1"/>
    <row r="40724" s="59" customFormat="1" customHeight="1"/>
    <row r="40725" s="59" customFormat="1" customHeight="1"/>
    <row r="40726" s="59" customFormat="1" customHeight="1"/>
    <row r="40727" s="59" customFormat="1" customHeight="1"/>
    <row r="40728" s="59" customFormat="1" customHeight="1"/>
    <row r="40729" s="59" customFormat="1" customHeight="1"/>
    <row r="40730" s="59" customFormat="1" customHeight="1"/>
    <row r="40731" s="59" customFormat="1" customHeight="1"/>
    <row r="40732" s="59" customFormat="1" customHeight="1"/>
    <row r="40733" s="59" customFormat="1" customHeight="1"/>
    <row r="40734" s="59" customFormat="1" customHeight="1"/>
    <row r="40735" s="59" customFormat="1" customHeight="1"/>
    <row r="40736" s="59" customFormat="1" customHeight="1"/>
    <row r="40737" s="59" customFormat="1" customHeight="1"/>
    <row r="40738" s="59" customFormat="1" customHeight="1"/>
    <row r="40739" s="59" customFormat="1" customHeight="1"/>
    <row r="40740" s="59" customFormat="1" customHeight="1"/>
    <row r="40741" s="59" customFormat="1" customHeight="1"/>
    <row r="40742" s="59" customFormat="1" customHeight="1"/>
    <row r="40743" s="59" customFormat="1" customHeight="1"/>
    <row r="40744" s="59" customFormat="1" customHeight="1"/>
    <row r="40745" s="59" customFormat="1" customHeight="1"/>
    <row r="40746" s="59" customFormat="1" customHeight="1"/>
    <row r="40747" s="59" customFormat="1" customHeight="1"/>
    <row r="40748" s="59" customFormat="1" customHeight="1"/>
    <row r="40749" s="59" customFormat="1" customHeight="1"/>
    <row r="40750" s="59" customFormat="1" customHeight="1"/>
    <row r="40751" s="59" customFormat="1" customHeight="1"/>
    <row r="40752" s="59" customFormat="1" customHeight="1"/>
    <row r="40753" s="59" customFormat="1" customHeight="1"/>
    <row r="40754" s="59" customFormat="1" customHeight="1"/>
    <row r="40755" s="59" customFormat="1" customHeight="1"/>
    <row r="40756" s="59" customFormat="1" customHeight="1"/>
    <row r="40757" s="59" customFormat="1" customHeight="1"/>
    <row r="40758" s="59" customFormat="1" customHeight="1"/>
    <row r="40759" s="59" customFormat="1" customHeight="1"/>
    <row r="40760" s="59" customFormat="1" customHeight="1"/>
    <row r="40761" s="59" customFormat="1" customHeight="1"/>
    <row r="40762" s="59" customFormat="1" customHeight="1"/>
    <row r="40763" s="59" customFormat="1" customHeight="1"/>
    <row r="40764" s="59" customFormat="1" customHeight="1"/>
    <row r="40765" s="59" customFormat="1" customHeight="1"/>
    <row r="40766" s="59" customFormat="1" customHeight="1"/>
    <row r="40767" s="59" customFormat="1" customHeight="1"/>
    <row r="40768" s="59" customFormat="1" customHeight="1"/>
    <row r="40769" s="59" customFormat="1" customHeight="1"/>
    <row r="40770" s="59" customFormat="1" customHeight="1"/>
    <row r="40771" s="59" customFormat="1" customHeight="1"/>
    <row r="40772" s="59" customFormat="1" customHeight="1"/>
    <row r="40773" s="59" customFormat="1" customHeight="1"/>
    <row r="40774" s="59" customFormat="1" customHeight="1"/>
    <row r="40775" s="59" customFormat="1" customHeight="1"/>
    <row r="40776" s="59" customFormat="1" customHeight="1"/>
    <row r="40777" s="59" customFormat="1" customHeight="1"/>
    <row r="40778" s="59" customFormat="1" customHeight="1"/>
    <row r="40779" s="59" customFormat="1" customHeight="1"/>
    <row r="40780" s="59" customFormat="1" customHeight="1"/>
    <row r="40781" s="59" customFormat="1" customHeight="1"/>
    <row r="40782" s="59" customFormat="1" customHeight="1"/>
    <row r="40783" s="59" customFormat="1" customHeight="1"/>
    <row r="40784" s="59" customFormat="1" customHeight="1"/>
    <row r="40785" s="59" customFormat="1" customHeight="1"/>
    <row r="40786" s="59" customFormat="1" customHeight="1"/>
    <row r="40787" s="59" customFormat="1" customHeight="1"/>
    <row r="40788" s="59" customFormat="1" customHeight="1"/>
    <row r="40789" s="59" customFormat="1" customHeight="1"/>
    <row r="40790" s="59" customFormat="1" customHeight="1"/>
    <row r="40791" s="59" customFormat="1" customHeight="1"/>
    <row r="40792" s="59" customFormat="1" customHeight="1"/>
    <row r="40793" s="59" customFormat="1" customHeight="1"/>
    <row r="40794" s="59" customFormat="1" customHeight="1"/>
    <row r="40795" s="59" customFormat="1" customHeight="1"/>
    <row r="40796" s="59" customFormat="1" customHeight="1"/>
    <row r="40797" s="59" customFormat="1" customHeight="1"/>
    <row r="40798" s="59" customFormat="1" customHeight="1"/>
    <row r="40799" s="59" customFormat="1" customHeight="1"/>
    <row r="40800" s="59" customFormat="1" customHeight="1"/>
    <row r="40801" s="59" customFormat="1" customHeight="1"/>
    <row r="40802" s="59" customFormat="1" customHeight="1"/>
    <row r="40803" s="59" customFormat="1" customHeight="1"/>
    <row r="40804" s="59" customFormat="1" customHeight="1"/>
    <row r="40805" s="59" customFormat="1" customHeight="1"/>
    <row r="40806" s="59" customFormat="1" customHeight="1"/>
    <row r="40807" s="59" customFormat="1" customHeight="1"/>
    <row r="40808" s="59" customFormat="1" customHeight="1"/>
    <row r="40809" s="59" customFormat="1" customHeight="1"/>
    <row r="40810" s="59" customFormat="1" customHeight="1"/>
    <row r="40811" s="59" customFormat="1" customHeight="1"/>
    <row r="40812" s="59" customFormat="1" customHeight="1"/>
    <row r="40813" s="59" customFormat="1" customHeight="1"/>
    <row r="40814" s="59" customFormat="1" customHeight="1"/>
    <row r="40815" s="59" customFormat="1" customHeight="1"/>
    <row r="40816" s="59" customFormat="1" customHeight="1"/>
    <row r="40817" s="59" customFormat="1" customHeight="1"/>
    <row r="40818" s="59" customFormat="1" customHeight="1"/>
    <row r="40819" s="59" customFormat="1" customHeight="1"/>
    <row r="40820" s="59" customFormat="1" customHeight="1"/>
    <row r="40821" s="59" customFormat="1" customHeight="1"/>
    <row r="40822" s="59" customFormat="1" customHeight="1"/>
    <row r="40823" s="59" customFormat="1" customHeight="1"/>
    <row r="40824" s="59" customFormat="1" customHeight="1"/>
    <row r="40825" s="59" customFormat="1" customHeight="1"/>
    <row r="40826" s="59" customFormat="1" customHeight="1"/>
    <row r="40827" s="59" customFormat="1" customHeight="1"/>
    <row r="40828" s="59" customFormat="1" customHeight="1"/>
    <row r="40829" s="59" customFormat="1" customHeight="1"/>
    <row r="40830" s="59" customFormat="1" customHeight="1"/>
    <row r="40831" s="59" customFormat="1" customHeight="1"/>
    <row r="40832" s="59" customFormat="1" customHeight="1"/>
    <row r="40833" s="59" customFormat="1" customHeight="1"/>
    <row r="40834" s="59" customFormat="1" customHeight="1"/>
    <row r="40835" s="59" customFormat="1" customHeight="1"/>
    <row r="40836" s="59" customFormat="1" customHeight="1"/>
    <row r="40837" s="59" customFormat="1" customHeight="1"/>
    <row r="40838" s="59" customFormat="1" customHeight="1"/>
    <row r="40839" s="59" customFormat="1" customHeight="1"/>
    <row r="40840" s="59" customFormat="1" customHeight="1"/>
    <row r="40841" s="59" customFormat="1" customHeight="1"/>
    <row r="40842" s="59" customFormat="1" customHeight="1"/>
    <row r="40843" s="59" customFormat="1" customHeight="1"/>
    <row r="40844" s="59" customFormat="1" customHeight="1"/>
    <row r="40845" s="59" customFormat="1" customHeight="1"/>
    <row r="40846" s="59" customFormat="1" customHeight="1"/>
    <row r="40847" s="59" customFormat="1" customHeight="1"/>
    <row r="40848" s="59" customFormat="1" customHeight="1"/>
    <row r="40849" s="59" customFormat="1" customHeight="1"/>
    <row r="40850" s="59" customFormat="1" customHeight="1"/>
    <row r="40851" s="59" customFormat="1" customHeight="1"/>
    <row r="40852" s="59" customFormat="1" customHeight="1"/>
    <row r="40853" s="59" customFormat="1" customHeight="1"/>
    <row r="40854" s="59" customFormat="1" customHeight="1"/>
    <row r="40855" s="59" customFormat="1" customHeight="1"/>
    <row r="40856" s="59" customFormat="1" customHeight="1"/>
    <row r="40857" s="59" customFormat="1" customHeight="1"/>
    <row r="40858" s="59" customFormat="1" customHeight="1"/>
    <row r="40859" s="59" customFormat="1" customHeight="1"/>
    <row r="40860" s="59" customFormat="1" customHeight="1"/>
    <row r="40861" s="59" customFormat="1" customHeight="1"/>
    <row r="40862" s="59" customFormat="1" customHeight="1"/>
    <row r="40863" s="59" customFormat="1" customHeight="1"/>
    <row r="40864" s="59" customFormat="1" customHeight="1"/>
    <row r="40865" s="59" customFormat="1" customHeight="1"/>
    <row r="40866" s="59" customFormat="1" customHeight="1"/>
    <row r="40867" s="59" customFormat="1" customHeight="1"/>
    <row r="40868" s="59" customFormat="1" customHeight="1"/>
    <row r="40869" s="59" customFormat="1" customHeight="1"/>
    <row r="40870" s="59" customFormat="1" customHeight="1"/>
    <row r="40871" s="59" customFormat="1" customHeight="1"/>
    <row r="40872" s="59" customFormat="1" customHeight="1"/>
    <row r="40873" s="59" customFormat="1" customHeight="1"/>
    <row r="40874" s="59" customFormat="1" customHeight="1"/>
    <row r="40875" s="59" customFormat="1" customHeight="1"/>
    <row r="40876" s="59" customFormat="1" customHeight="1"/>
    <row r="40877" s="59" customFormat="1" customHeight="1"/>
    <row r="40878" s="59" customFormat="1" customHeight="1"/>
    <row r="40879" s="59" customFormat="1" customHeight="1"/>
    <row r="40880" s="59" customFormat="1" customHeight="1"/>
    <row r="40881" s="59" customFormat="1" customHeight="1"/>
    <row r="40882" s="59" customFormat="1" customHeight="1"/>
    <row r="40883" s="59" customFormat="1" customHeight="1"/>
    <row r="40884" s="59" customFormat="1" customHeight="1"/>
    <row r="40885" s="59" customFormat="1" customHeight="1"/>
    <row r="40886" s="59" customFormat="1" customHeight="1"/>
    <row r="40887" s="59" customFormat="1" customHeight="1"/>
    <row r="40888" s="59" customFormat="1" customHeight="1"/>
    <row r="40889" s="59" customFormat="1" customHeight="1"/>
    <row r="40890" s="59" customFormat="1" customHeight="1"/>
    <row r="40891" s="59" customFormat="1" customHeight="1"/>
    <row r="40892" s="59" customFormat="1" customHeight="1"/>
    <row r="40893" s="59" customFormat="1" customHeight="1"/>
    <row r="40894" s="59" customFormat="1" customHeight="1"/>
    <row r="40895" s="59" customFormat="1" customHeight="1"/>
    <row r="40896" s="59" customFormat="1" customHeight="1"/>
    <row r="40897" s="59" customFormat="1" customHeight="1"/>
    <row r="40898" s="59" customFormat="1" customHeight="1"/>
    <row r="40899" s="59" customFormat="1" customHeight="1"/>
    <row r="40900" s="59" customFormat="1" customHeight="1"/>
    <row r="40901" s="59" customFormat="1" customHeight="1"/>
    <row r="40902" s="59" customFormat="1" customHeight="1"/>
    <row r="40903" s="59" customFormat="1" customHeight="1"/>
    <row r="40904" s="59" customFormat="1" customHeight="1"/>
    <row r="40905" s="59" customFormat="1" customHeight="1"/>
    <row r="40906" s="59" customFormat="1" customHeight="1"/>
    <row r="40907" s="59" customFormat="1" customHeight="1"/>
    <row r="40908" s="59" customFormat="1" customHeight="1"/>
    <row r="40909" s="59" customFormat="1" customHeight="1"/>
    <row r="40910" s="59" customFormat="1" customHeight="1"/>
    <row r="40911" s="59" customFormat="1" customHeight="1"/>
    <row r="40912" s="59" customFormat="1" customHeight="1"/>
    <row r="40913" s="59" customFormat="1" customHeight="1"/>
    <row r="40914" s="59" customFormat="1" customHeight="1"/>
    <row r="40915" s="59" customFormat="1" customHeight="1"/>
    <row r="40916" s="59" customFormat="1" customHeight="1"/>
    <row r="40917" s="59" customFormat="1" customHeight="1"/>
    <row r="40918" s="59" customFormat="1" customHeight="1"/>
    <row r="40919" s="59" customFormat="1" customHeight="1"/>
    <row r="40920" s="59" customFormat="1" customHeight="1"/>
    <row r="40921" s="59" customFormat="1" customHeight="1"/>
    <row r="40922" s="59" customFormat="1" customHeight="1"/>
    <row r="40923" s="59" customFormat="1" customHeight="1"/>
    <row r="40924" s="59" customFormat="1" customHeight="1"/>
    <row r="40925" s="59" customFormat="1" customHeight="1"/>
    <row r="40926" s="59" customFormat="1" customHeight="1"/>
    <row r="40927" s="59" customFormat="1" customHeight="1"/>
    <row r="40928" s="59" customFormat="1" customHeight="1"/>
    <row r="40929" s="59" customFormat="1" customHeight="1"/>
    <row r="40930" s="59" customFormat="1" customHeight="1"/>
    <row r="40931" s="59" customFormat="1" customHeight="1"/>
    <row r="40932" s="59" customFormat="1" customHeight="1"/>
    <row r="40933" s="59" customFormat="1" customHeight="1"/>
    <row r="40934" s="59" customFormat="1" customHeight="1"/>
    <row r="40935" s="59" customFormat="1" customHeight="1"/>
    <row r="40936" s="59" customFormat="1" customHeight="1"/>
    <row r="40937" s="59" customFormat="1" customHeight="1"/>
    <row r="40938" s="59" customFormat="1" customHeight="1"/>
    <row r="40939" s="59" customFormat="1" customHeight="1"/>
    <row r="40940" s="59" customFormat="1" customHeight="1"/>
    <row r="40941" s="59" customFormat="1" customHeight="1"/>
    <row r="40942" s="59" customFormat="1" customHeight="1"/>
    <row r="40943" s="59" customFormat="1" customHeight="1"/>
    <row r="40944" s="59" customFormat="1" customHeight="1"/>
    <row r="40945" s="59" customFormat="1" customHeight="1"/>
    <row r="40946" s="59" customFormat="1" customHeight="1"/>
    <row r="40947" s="59" customFormat="1" customHeight="1"/>
    <row r="40948" s="59" customFormat="1" customHeight="1"/>
    <row r="40949" s="59" customFormat="1" customHeight="1"/>
    <row r="40950" s="59" customFormat="1" customHeight="1"/>
    <row r="40951" s="59" customFormat="1" customHeight="1"/>
    <row r="40952" s="59" customFormat="1" customHeight="1"/>
    <row r="40953" s="59" customFormat="1" customHeight="1"/>
    <row r="40954" s="59" customFormat="1" customHeight="1"/>
    <row r="40955" s="59" customFormat="1" customHeight="1"/>
    <row r="40956" s="59" customFormat="1" customHeight="1"/>
    <row r="40957" s="59" customFormat="1" customHeight="1"/>
    <row r="40958" s="59" customFormat="1" customHeight="1"/>
    <row r="40959" s="59" customFormat="1" customHeight="1"/>
    <row r="40960" s="59" customFormat="1" customHeight="1"/>
    <row r="40961" s="59" customFormat="1" customHeight="1"/>
    <row r="40962" s="59" customFormat="1" customHeight="1"/>
    <row r="40963" s="59" customFormat="1" customHeight="1"/>
    <row r="40964" s="59" customFormat="1" customHeight="1"/>
    <row r="40965" s="59" customFormat="1" customHeight="1"/>
    <row r="40966" s="59" customFormat="1" customHeight="1"/>
    <row r="40967" s="59" customFormat="1" customHeight="1"/>
    <row r="40968" s="59" customFormat="1" customHeight="1"/>
    <row r="40969" s="59" customFormat="1" customHeight="1"/>
    <row r="40970" s="59" customFormat="1" customHeight="1"/>
    <row r="40971" s="59" customFormat="1" customHeight="1"/>
    <row r="40972" s="59" customFormat="1" customHeight="1"/>
    <row r="40973" s="59" customFormat="1" customHeight="1"/>
    <row r="40974" s="59" customFormat="1" customHeight="1"/>
    <row r="40975" s="59" customFormat="1" customHeight="1"/>
    <row r="40976" s="59" customFormat="1" customHeight="1"/>
    <row r="40977" s="59" customFormat="1" customHeight="1"/>
    <row r="40978" s="59" customFormat="1" customHeight="1"/>
    <row r="40979" s="59" customFormat="1" customHeight="1"/>
    <row r="40980" s="59" customFormat="1" customHeight="1"/>
    <row r="40981" s="59" customFormat="1" customHeight="1"/>
    <row r="40982" s="59" customFormat="1" customHeight="1"/>
    <row r="40983" s="59" customFormat="1" customHeight="1"/>
    <row r="40984" s="59" customFormat="1" customHeight="1"/>
    <row r="40985" s="59" customFormat="1" customHeight="1"/>
    <row r="40986" s="59" customFormat="1" customHeight="1"/>
    <row r="40987" s="59" customFormat="1" customHeight="1"/>
    <row r="40988" s="59" customFormat="1" customHeight="1"/>
    <row r="40989" s="59" customFormat="1" customHeight="1"/>
    <row r="40990" s="59" customFormat="1" customHeight="1"/>
    <row r="40991" s="59" customFormat="1" customHeight="1"/>
    <row r="40992" s="59" customFormat="1" customHeight="1"/>
    <row r="40993" s="59" customFormat="1" customHeight="1"/>
    <row r="40994" s="59" customFormat="1" customHeight="1"/>
    <row r="40995" s="59" customFormat="1" customHeight="1"/>
    <row r="40996" s="59" customFormat="1" customHeight="1"/>
    <row r="40997" s="59" customFormat="1" customHeight="1"/>
    <row r="40998" s="59" customFormat="1" customHeight="1"/>
    <row r="40999" s="59" customFormat="1" customHeight="1"/>
    <row r="41000" s="59" customFormat="1" customHeight="1"/>
    <row r="41001" s="59" customFormat="1" customHeight="1"/>
    <row r="41002" s="59" customFormat="1" customHeight="1"/>
    <row r="41003" s="59" customFormat="1" customHeight="1"/>
    <row r="41004" s="59" customFormat="1" customHeight="1"/>
    <row r="41005" s="59" customFormat="1" customHeight="1"/>
    <row r="41006" s="59" customFormat="1" customHeight="1"/>
    <row r="41007" s="59" customFormat="1" customHeight="1"/>
    <row r="41008" s="59" customFormat="1" customHeight="1"/>
    <row r="41009" s="59" customFormat="1" customHeight="1"/>
    <row r="41010" s="59" customFormat="1" customHeight="1"/>
    <row r="41011" s="59" customFormat="1" customHeight="1"/>
    <row r="41012" s="59" customFormat="1" customHeight="1"/>
    <row r="41013" s="59" customFormat="1" customHeight="1"/>
    <row r="41014" s="59" customFormat="1" customHeight="1"/>
    <row r="41015" s="59" customFormat="1" customHeight="1"/>
    <row r="41016" s="59" customFormat="1" customHeight="1"/>
    <row r="41017" s="59" customFormat="1" customHeight="1"/>
    <row r="41018" s="59" customFormat="1" customHeight="1"/>
    <row r="41019" s="59" customFormat="1" customHeight="1"/>
    <row r="41020" s="59" customFormat="1" customHeight="1"/>
    <row r="41021" s="59" customFormat="1" customHeight="1"/>
    <row r="41022" s="59" customFormat="1" customHeight="1"/>
    <row r="41023" s="59" customFormat="1" customHeight="1"/>
    <row r="41024" s="59" customFormat="1" customHeight="1"/>
    <row r="41025" s="59" customFormat="1" customHeight="1"/>
    <row r="41026" s="59" customFormat="1" customHeight="1"/>
    <row r="41027" s="59" customFormat="1" customHeight="1"/>
    <row r="41028" s="59" customFormat="1" customHeight="1"/>
    <row r="41029" s="59" customFormat="1" customHeight="1"/>
    <row r="41030" s="59" customFormat="1" customHeight="1"/>
    <row r="41031" s="59" customFormat="1" customHeight="1"/>
    <row r="41032" s="59" customFormat="1" customHeight="1"/>
    <row r="41033" s="59" customFormat="1" customHeight="1"/>
    <row r="41034" s="59" customFormat="1" customHeight="1"/>
    <row r="41035" s="59" customFormat="1" customHeight="1"/>
    <row r="41036" s="59" customFormat="1" customHeight="1"/>
    <row r="41037" s="59" customFormat="1" customHeight="1"/>
    <row r="41038" s="59" customFormat="1" customHeight="1"/>
    <row r="41039" s="59" customFormat="1" customHeight="1"/>
    <row r="41040" s="59" customFormat="1" customHeight="1"/>
    <row r="41041" s="59" customFormat="1" customHeight="1"/>
    <row r="41042" s="59" customFormat="1" customHeight="1"/>
    <row r="41043" s="59" customFormat="1" customHeight="1"/>
    <row r="41044" s="59" customFormat="1" customHeight="1"/>
    <row r="41045" s="59" customFormat="1" customHeight="1"/>
    <row r="41046" s="59" customFormat="1" customHeight="1"/>
    <row r="41047" s="59" customFormat="1" customHeight="1"/>
    <row r="41048" s="59" customFormat="1" customHeight="1"/>
    <row r="41049" s="59" customFormat="1" customHeight="1"/>
    <row r="41050" s="59" customFormat="1" customHeight="1"/>
    <row r="41051" s="59" customFormat="1" customHeight="1"/>
    <row r="41052" s="59" customFormat="1" customHeight="1"/>
    <row r="41053" s="59" customFormat="1" customHeight="1"/>
    <row r="41054" s="59" customFormat="1" customHeight="1"/>
    <row r="41055" s="59" customFormat="1" customHeight="1"/>
    <row r="41056" s="59" customFormat="1" customHeight="1"/>
    <row r="41057" s="59" customFormat="1" customHeight="1"/>
    <row r="41058" s="59" customFormat="1" customHeight="1"/>
    <row r="41059" s="59" customFormat="1" customHeight="1"/>
    <row r="41060" s="59" customFormat="1" customHeight="1"/>
    <row r="41061" s="59" customFormat="1" customHeight="1"/>
    <row r="41062" s="59" customFormat="1" customHeight="1"/>
    <row r="41063" s="59" customFormat="1" customHeight="1"/>
    <row r="41064" s="59" customFormat="1" customHeight="1"/>
    <row r="41065" s="59" customFormat="1" customHeight="1"/>
    <row r="41066" s="59" customFormat="1" customHeight="1"/>
    <row r="41067" s="59" customFormat="1" customHeight="1"/>
    <row r="41068" s="59" customFormat="1" customHeight="1"/>
    <row r="41069" s="59" customFormat="1" customHeight="1"/>
    <row r="41070" s="59" customFormat="1" customHeight="1"/>
    <row r="41071" s="59" customFormat="1" customHeight="1"/>
    <row r="41072" s="59" customFormat="1" customHeight="1"/>
    <row r="41073" s="59" customFormat="1" customHeight="1"/>
    <row r="41074" s="59" customFormat="1" customHeight="1"/>
    <row r="41075" s="59" customFormat="1" customHeight="1"/>
    <row r="41076" s="59" customFormat="1" customHeight="1"/>
    <row r="41077" s="59" customFormat="1" customHeight="1"/>
    <row r="41078" s="59" customFormat="1" customHeight="1"/>
    <row r="41079" s="59" customFormat="1" customHeight="1"/>
    <row r="41080" s="59" customFormat="1" customHeight="1"/>
    <row r="41081" s="59" customFormat="1" customHeight="1"/>
    <row r="41082" s="59" customFormat="1" customHeight="1"/>
    <row r="41083" s="59" customFormat="1" customHeight="1"/>
    <row r="41084" s="59" customFormat="1" customHeight="1"/>
    <row r="41085" s="59" customFormat="1" customHeight="1"/>
    <row r="41086" s="59" customFormat="1" customHeight="1"/>
    <row r="41087" s="59" customFormat="1" customHeight="1"/>
    <row r="41088" s="59" customFormat="1" customHeight="1"/>
    <row r="41089" s="59" customFormat="1" customHeight="1"/>
    <row r="41090" s="59" customFormat="1" customHeight="1"/>
    <row r="41091" s="59" customFormat="1" customHeight="1"/>
    <row r="41092" s="59" customFormat="1" customHeight="1"/>
    <row r="41093" s="59" customFormat="1" customHeight="1"/>
    <row r="41094" s="59" customFormat="1" customHeight="1"/>
    <row r="41095" s="59" customFormat="1" customHeight="1"/>
    <row r="41096" s="59" customFormat="1" customHeight="1"/>
    <row r="41097" s="59" customFormat="1" customHeight="1"/>
    <row r="41098" s="59" customFormat="1" customHeight="1"/>
    <row r="41099" s="59" customFormat="1" customHeight="1"/>
    <row r="41100" s="59" customFormat="1" customHeight="1"/>
    <row r="41101" s="59" customFormat="1" customHeight="1"/>
    <row r="41102" s="59" customFormat="1" customHeight="1"/>
    <row r="41103" s="59" customFormat="1" customHeight="1"/>
    <row r="41104" s="59" customFormat="1" customHeight="1"/>
    <row r="41105" s="59" customFormat="1" customHeight="1"/>
    <row r="41106" s="59" customFormat="1" customHeight="1"/>
    <row r="41107" s="59" customFormat="1" customHeight="1"/>
    <row r="41108" s="59" customFormat="1" customHeight="1"/>
    <row r="41109" s="59" customFormat="1" customHeight="1"/>
    <row r="41110" s="59" customFormat="1" customHeight="1"/>
    <row r="41111" s="59" customFormat="1" customHeight="1"/>
    <row r="41112" s="59" customFormat="1" customHeight="1"/>
    <row r="41113" s="59" customFormat="1" customHeight="1"/>
    <row r="41114" s="59" customFormat="1" customHeight="1"/>
    <row r="41115" s="59" customFormat="1" customHeight="1"/>
    <row r="41116" s="59" customFormat="1" customHeight="1"/>
    <row r="41117" s="59" customFormat="1" customHeight="1"/>
    <row r="41118" s="59" customFormat="1" customHeight="1"/>
    <row r="41119" s="59" customFormat="1" customHeight="1"/>
    <row r="41120" s="59" customFormat="1" customHeight="1"/>
    <row r="41121" s="59" customFormat="1" customHeight="1"/>
    <row r="41122" s="59" customFormat="1" customHeight="1"/>
    <row r="41123" s="59" customFormat="1" customHeight="1"/>
    <row r="41124" s="59" customFormat="1" customHeight="1"/>
    <row r="41125" s="59" customFormat="1" customHeight="1"/>
    <row r="41126" s="59" customFormat="1" customHeight="1"/>
    <row r="41127" s="59" customFormat="1" customHeight="1"/>
    <row r="41128" s="59" customFormat="1" customHeight="1"/>
    <row r="41129" s="59" customFormat="1" customHeight="1"/>
    <row r="41130" s="59" customFormat="1" customHeight="1"/>
    <row r="41131" s="59" customFormat="1" customHeight="1"/>
    <row r="41132" s="59" customFormat="1" customHeight="1"/>
    <row r="41133" s="59" customFormat="1" customHeight="1"/>
    <row r="41134" s="59" customFormat="1" customHeight="1"/>
    <row r="41135" s="59" customFormat="1" customHeight="1"/>
    <row r="41136" s="59" customFormat="1" customHeight="1"/>
    <row r="41137" s="59" customFormat="1" customHeight="1"/>
    <row r="41138" s="59" customFormat="1" customHeight="1"/>
    <row r="41139" s="59" customFormat="1" customHeight="1"/>
    <row r="41140" s="59" customFormat="1" customHeight="1"/>
    <row r="41141" s="59" customFormat="1" customHeight="1"/>
    <row r="41142" s="59" customFormat="1" customHeight="1"/>
    <row r="41143" s="59" customFormat="1" customHeight="1"/>
    <row r="41144" s="59" customFormat="1" customHeight="1"/>
    <row r="41145" s="59" customFormat="1" customHeight="1"/>
    <row r="41146" s="59" customFormat="1" customHeight="1"/>
    <row r="41147" s="59" customFormat="1" customHeight="1"/>
    <row r="41148" s="59" customFormat="1" customHeight="1"/>
    <row r="41149" s="59" customFormat="1" customHeight="1"/>
    <row r="41150" s="59" customFormat="1" customHeight="1"/>
    <row r="41151" s="59" customFormat="1" customHeight="1"/>
    <row r="41152" s="59" customFormat="1" customHeight="1"/>
    <row r="41153" s="59" customFormat="1" customHeight="1"/>
    <row r="41154" s="59" customFormat="1" customHeight="1"/>
    <row r="41155" s="59" customFormat="1" customHeight="1"/>
    <row r="41156" s="59" customFormat="1" customHeight="1"/>
    <row r="41157" s="59" customFormat="1" customHeight="1"/>
    <row r="41158" s="59" customFormat="1" customHeight="1"/>
    <row r="41159" s="59" customFormat="1" customHeight="1"/>
    <row r="41160" s="59" customFormat="1" customHeight="1"/>
    <row r="41161" s="59" customFormat="1" customHeight="1"/>
    <row r="41162" s="59" customFormat="1" customHeight="1"/>
    <row r="41163" s="59" customFormat="1" customHeight="1"/>
    <row r="41164" s="59" customFormat="1" customHeight="1"/>
    <row r="41165" s="59" customFormat="1" customHeight="1"/>
    <row r="41166" s="59" customFormat="1" customHeight="1"/>
    <row r="41167" s="59" customFormat="1" customHeight="1"/>
    <row r="41168" s="59" customFormat="1" customHeight="1"/>
    <row r="41169" s="59" customFormat="1" customHeight="1"/>
    <row r="41170" s="59" customFormat="1" customHeight="1"/>
    <row r="41171" s="59" customFormat="1" customHeight="1"/>
    <row r="41172" s="59" customFormat="1" customHeight="1"/>
    <row r="41173" s="59" customFormat="1" customHeight="1"/>
    <row r="41174" s="59" customFormat="1" customHeight="1"/>
    <row r="41175" s="59" customFormat="1" customHeight="1"/>
    <row r="41176" s="59" customFormat="1" customHeight="1"/>
    <row r="41177" s="59" customFormat="1" customHeight="1"/>
    <row r="41178" s="59" customFormat="1" customHeight="1"/>
    <row r="41179" s="59" customFormat="1" customHeight="1"/>
    <row r="41180" s="59" customFormat="1" customHeight="1"/>
    <row r="41181" s="59" customFormat="1" customHeight="1"/>
    <row r="41182" s="59" customFormat="1" customHeight="1"/>
    <row r="41183" s="59" customFormat="1" customHeight="1"/>
    <row r="41184" s="59" customFormat="1" customHeight="1"/>
    <row r="41185" s="59" customFormat="1" customHeight="1"/>
    <row r="41186" s="59" customFormat="1" customHeight="1"/>
    <row r="41187" s="59" customFormat="1" customHeight="1"/>
    <row r="41188" s="59" customFormat="1" customHeight="1"/>
    <row r="41189" s="59" customFormat="1" customHeight="1"/>
    <row r="41190" s="59" customFormat="1" customHeight="1"/>
    <row r="41191" s="59" customFormat="1" customHeight="1"/>
    <row r="41192" s="59" customFormat="1" customHeight="1"/>
    <row r="41193" s="59" customFormat="1" customHeight="1"/>
    <row r="41194" s="59" customFormat="1" customHeight="1"/>
    <row r="41195" s="59" customFormat="1" customHeight="1"/>
    <row r="41196" s="59" customFormat="1" customHeight="1"/>
    <row r="41197" s="59" customFormat="1" customHeight="1"/>
    <row r="41198" s="59" customFormat="1" customHeight="1"/>
    <row r="41199" s="59" customFormat="1" customHeight="1"/>
    <row r="41200" s="59" customFormat="1" customHeight="1"/>
    <row r="41201" s="59" customFormat="1" customHeight="1"/>
    <row r="41202" s="59" customFormat="1" customHeight="1"/>
    <row r="41203" s="59" customFormat="1" customHeight="1"/>
    <row r="41204" s="59" customFormat="1" customHeight="1"/>
    <row r="41205" s="59" customFormat="1" customHeight="1"/>
    <row r="41206" s="59" customFormat="1" customHeight="1"/>
    <row r="41207" s="59" customFormat="1" customHeight="1"/>
    <row r="41208" s="59" customFormat="1" customHeight="1"/>
    <row r="41209" s="59" customFormat="1" customHeight="1"/>
    <row r="41210" s="59" customFormat="1" customHeight="1"/>
    <row r="41211" s="59" customFormat="1" customHeight="1"/>
    <row r="41212" s="59" customFormat="1" customHeight="1"/>
    <row r="41213" s="59" customFormat="1" customHeight="1"/>
    <row r="41214" s="59" customFormat="1" customHeight="1"/>
    <row r="41215" s="59" customFormat="1" customHeight="1"/>
    <row r="41216" s="59" customFormat="1" customHeight="1"/>
    <row r="41217" s="59" customFormat="1" customHeight="1"/>
    <row r="41218" s="59" customFormat="1" customHeight="1"/>
    <row r="41219" s="59" customFormat="1" customHeight="1"/>
    <row r="41220" s="59" customFormat="1" customHeight="1"/>
    <row r="41221" s="59" customFormat="1" customHeight="1"/>
    <row r="41222" s="59" customFormat="1" customHeight="1"/>
    <row r="41223" s="59" customFormat="1" customHeight="1"/>
    <row r="41224" s="59" customFormat="1" customHeight="1"/>
    <row r="41225" s="59" customFormat="1" customHeight="1"/>
    <row r="41226" s="59" customFormat="1" customHeight="1"/>
    <row r="41227" s="59" customFormat="1" customHeight="1"/>
    <row r="41228" s="59" customFormat="1" customHeight="1"/>
    <row r="41229" s="59" customFormat="1" customHeight="1"/>
    <row r="41230" s="59" customFormat="1" customHeight="1"/>
    <row r="41231" s="59" customFormat="1" customHeight="1"/>
    <row r="41232" s="59" customFormat="1" customHeight="1"/>
    <row r="41233" s="59" customFormat="1" customHeight="1"/>
    <row r="41234" s="59" customFormat="1" customHeight="1"/>
    <row r="41235" s="59" customFormat="1" customHeight="1"/>
    <row r="41236" s="59" customFormat="1" customHeight="1"/>
    <row r="41237" s="59" customFormat="1" customHeight="1"/>
    <row r="41238" s="59" customFormat="1" customHeight="1"/>
    <row r="41239" s="59" customFormat="1" customHeight="1"/>
    <row r="41240" s="59" customFormat="1" customHeight="1"/>
    <row r="41241" s="59" customFormat="1" customHeight="1"/>
    <row r="41242" s="59" customFormat="1" customHeight="1"/>
    <row r="41243" s="59" customFormat="1" customHeight="1"/>
    <row r="41244" s="59" customFormat="1" customHeight="1"/>
    <row r="41245" s="59" customFormat="1" customHeight="1"/>
    <row r="41246" s="59" customFormat="1" customHeight="1"/>
    <row r="41247" s="59" customFormat="1" customHeight="1"/>
    <row r="41248" s="59" customFormat="1" customHeight="1"/>
    <row r="41249" s="59" customFormat="1" customHeight="1"/>
    <row r="41250" s="59" customFormat="1" customHeight="1"/>
    <row r="41251" s="59" customFormat="1" customHeight="1"/>
    <row r="41252" s="59" customFormat="1" customHeight="1"/>
    <row r="41253" s="59" customFormat="1" customHeight="1"/>
    <row r="41254" s="59" customFormat="1" customHeight="1"/>
    <row r="41255" s="59" customFormat="1" customHeight="1"/>
    <row r="41256" s="59" customFormat="1" customHeight="1"/>
    <row r="41257" s="59" customFormat="1" customHeight="1"/>
    <row r="41258" s="59" customFormat="1" customHeight="1"/>
    <row r="41259" s="59" customFormat="1" customHeight="1"/>
    <row r="41260" s="59" customFormat="1" customHeight="1"/>
    <row r="41261" s="59" customFormat="1" customHeight="1"/>
    <row r="41262" s="59" customFormat="1" customHeight="1"/>
    <row r="41263" s="59" customFormat="1" customHeight="1"/>
    <row r="41264" s="59" customFormat="1" customHeight="1"/>
    <row r="41265" s="59" customFormat="1" customHeight="1"/>
    <row r="41266" s="59" customFormat="1" customHeight="1"/>
    <row r="41267" s="59" customFormat="1" customHeight="1"/>
    <row r="41268" s="59" customFormat="1" customHeight="1"/>
    <row r="41269" s="59" customFormat="1" customHeight="1"/>
    <row r="41270" s="59" customFormat="1" customHeight="1"/>
    <row r="41271" s="59" customFormat="1" customHeight="1"/>
    <row r="41272" s="59" customFormat="1" customHeight="1"/>
    <row r="41273" s="59" customFormat="1" customHeight="1"/>
    <row r="41274" s="59" customFormat="1" customHeight="1"/>
    <row r="41275" s="59" customFormat="1" customHeight="1"/>
    <row r="41276" s="59" customFormat="1" customHeight="1"/>
    <row r="41277" s="59" customFormat="1" customHeight="1"/>
    <row r="41278" s="59" customFormat="1" customHeight="1"/>
    <row r="41279" s="59" customFormat="1" customHeight="1"/>
    <row r="41280" s="59" customFormat="1" customHeight="1"/>
    <row r="41281" s="59" customFormat="1" customHeight="1"/>
    <row r="41282" s="59" customFormat="1" customHeight="1"/>
    <row r="41283" s="59" customFormat="1" customHeight="1"/>
    <row r="41284" s="59" customFormat="1" customHeight="1"/>
    <row r="41285" s="59" customFormat="1" customHeight="1"/>
    <row r="41286" s="59" customFormat="1" customHeight="1"/>
    <row r="41287" s="59" customFormat="1" customHeight="1"/>
    <row r="41288" s="59" customFormat="1" customHeight="1"/>
    <row r="41289" s="59" customFormat="1" customHeight="1"/>
    <row r="41290" s="59" customFormat="1" customHeight="1"/>
    <row r="41291" s="59" customFormat="1" customHeight="1"/>
    <row r="41292" s="59" customFormat="1" customHeight="1"/>
    <row r="41293" s="59" customFormat="1" customHeight="1"/>
    <row r="41294" s="59" customFormat="1" customHeight="1"/>
    <row r="41295" s="59" customFormat="1" customHeight="1"/>
    <row r="41296" s="59" customFormat="1" customHeight="1"/>
    <row r="41297" s="59" customFormat="1" customHeight="1"/>
    <row r="41298" s="59" customFormat="1" customHeight="1"/>
    <row r="41299" s="59" customFormat="1" customHeight="1"/>
    <row r="41300" s="59" customFormat="1" customHeight="1"/>
    <row r="41301" s="59" customFormat="1" customHeight="1"/>
    <row r="41302" s="59" customFormat="1" customHeight="1"/>
    <row r="41303" s="59" customFormat="1" customHeight="1"/>
    <row r="41304" s="59" customFormat="1" customHeight="1"/>
    <row r="41305" s="59" customFormat="1" customHeight="1"/>
    <row r="41306" s="59" customFormat="1" customHeight="1"/>
    <row r="41307" s="59" customFormat="1" customHeight="1"/>
    <row r="41308" s="59" customFormat="1" customHeight="1"/>
    <row r="41309" s="59" customFormat="1" customHeight="1"/>
    <row r="41310" s="59" customFormat="1" customHeight="1"/>
    <row r="41311" s="59" customFormat="1" customHeight="1"/>
    <row r="41312" s="59" customFormat="1" customHeight="1"/>
    <row r="41313" s="59" customFormat="1" customHeight="1"/>
    <row r="41314" s="59" customFormat="1" customHeight="1"/>
    <row r="41315" s="59" customFormat="1" customHeight="1"/>
    <row r="41316" s="59" customFormat="1" customHeight="1"/>
    <row r="41317" s="59" customFormat="1" customHeight="1"/>
    <row r="41318" s="59" customFormat="1" customHeight="1"/>
    <row r="41319" s="59" customFormat="1" customHeight="1"/>
    <row r="41320" s="59" customFormat="1" customHeight="1"/>
    <row r="41321" s="59" customFormat="1" customHeight="1"/>
    <row r="41322" s="59" customFormat="1" customHeight="1"/>
    <row r="41323" s="59" customFormat="1" customHeight="1"/>
    <row r="41324" s="59" customFormat="1" customHeight="1"/>
    <row r="41325" s="59" customFormat="1" customHeight="1"/>
    <row r="41326" s="59" customFormat="1" customHeight="1"/>
    <row r="41327" s="59" customFormat="1" customHeight="1"/>
    <row r="41328" s="59" customFormat="1" customHeight="1"/>
    <row r="41329" s="59" customFormat="1" customHeight="1"/>
    <row r="41330" s="59" customFormat="1" customHeight="1"/>
    <row r="41331" s="59" customFormat="1" customHeight="1"/>
    <row r="41332" s="59" customFormat="1" customHeight="1"/>
    <row r="41333" s="59" customFormat="1" customHeight="1"/>
    <row r="41334" s="59" customFormat="1" customHeight="1"/>
    <row r="41335" s="59" customFormat="1" customHeight="1"/>
    <row r="41336" s="59" customFormat="1" customHeight="1"/>
    <row r="41337" s="59" customFormat="1" customHeight="1"/>
    <row r="41338" s="59" customFormat="1" customHeight="1"/>
    <row r="41339" s="59" customFormat="1" customHeight="1"/>
    <row r="41340" s="59" customFormat="1" customHeight="1"/>
    <row r="41341" s="59" customFormat="1" customHeight="1"/>
    <row r="41342" s="59" customFormat="1" customHeight="1"/>
    <row r="41343" s="59" customFormat="1" customHeight="1"/>
    <row r="41344" s="59" customFormat="1" customHeight="1"/>
    <row r="41345" s="59" customFormat="1" customHeight="1"/>
    <row r="41346" s="59" customFormat="1" customHeight="1"/>
    <row r="41347" s="59" customFormat="1" customHeight="1"/>
    <row r="41348" s="59" customFormat="1" customHeight="1"/>
    <row r="41349" s="59" customFormat="1" customHeight="1"/>
    <row r="41350" s="59" customFormat="1" customHeight="1"/>
    <row r="41351" s="59" customFormat="1" customHeight="1"/>
    <row r="41352" s="59" customFormat="1" customHeight="1"/>
    <row r="41353" s="59" customFormat="1" customHeight="1"/>
    <row r="41354" s="59" customFormat="1" customHeight="1"/>
    <row r="41355" s="59" customFormat="1" customHeight="1"/>
    <row r="41356" s="59" customFormat="1" customHeight="1"/>
    <row r="41357" s="59" customFormat="1" customHeight="1"/>
    <row r="41358" s="59" customFormat="1" customHeight="1"/>
    <row r="41359" s="59" customFormat="1" customHeight="1"/>
    <row r="41360" s="59" customFormat="1" customHeight="1"/>
    <row r="41361" s="59" customFormat="1" customHeight="1"/>
    <row r="41362" s="59" customFormat="1" customHeight="1"/>
    <row r="41363" s="59" customFormat="1" customHeight="1"/>
    <row r="41364" s="59" customFormat="1" customHeight="1"/>
    <row r="41365" s="59" customFormat="1" customHeight="1"/>
    <row r="41366" s="59" customFormat="1" customHeight="1"/>
    <row r="41367" s="59" customFormat="1" customHeight="1"/>
    <row r="41368" s="59" customFormat="1" customHeight="1"/>
    <row r="41369" s="59" customFormat="1" customHeight="1"/>
    <row r="41370" s="59" customFormat="1" customHeight="1"/>
    <row r="41371" s="59" customFormat="1" customHeight="1"/>
    <row r="41372" s="59" customFormat="1" customHeight="1"/>
    <row r="41373" s="59" customFormat="1" customHeight="1"/>
    <row r="41374" s="59" customFormat="1" customHeight="1"/>
    <row r="41375" s="59" customFormat="1" customHeight="1"/>
    <row r="41376" s="59" customFormat="1" customHeight="1"/>
    <row r="41377" s="59" customFormat="1" customHeight="1"/>
    <row r="41378" s="59" customFormat="1" customHeight="1"/>
    <row r="41379" s="59" customFormat="1" customHeight="1"/>
    <row r="41380" s="59" customFormat="1" customHeight="1"/>
    <row r="41381" s="59" customFormat="1" customHeight="1"/>
    <row r="41382" s="59" customFormat="1" customHeight="1"/>
    <row r="41383" s="59" customFormat="1" customHeight="1"/>
    <row r="41384" s="59" customFormat="1" customHeight="1"/>
    <row r="41385" s="59" customFormat="1" customHeight="1"/>
    <row r="41386" s="59" customFormat="1" customHeight="1"/>
    <row r="41387" s="59" customFormat="1" customHeight="1"/>
    <row r="41388" s="59" customFormat="1" customHeight="1"/>
    <row r="41389" s="59" customFormat="1" customHeight="1"/>
    <row r="41390" s="59" customFormat="1" customHeight="1"/>
    <row r="41391" s="59" customFormat="1" customHeight="1"/>
    <row r="41392" s="59" customFormat="1" customHeight="1"/>
    <row r="41393" s="59" customFormat="1" customHeight="1"/>
    <row r="41394" s="59" customFormat="1" customHeight="1"/>
    <row r="41395" s="59" customFormat="1" customHeight="1"/>
    <row r="41396" s="59" customFormat="1" customHeight="1"/>
    <row r="41397" s="59" customFormat="1" customHeight="1"/>
    <row r="41398" s="59" customFormat="1" customHeight="1"/>
    <row r="41399" s="59" customFormat="1" customHeight="1"/>
    <row r="41400" s="59" customFormat="1" customHeight="1"/>
    <row r="41401" s="59" customFormat="1" customHeight="1"/>
    <row r="41402" s="59" customFormat="1" customHeight="1"/>
    <row r="41403" s="59" customFormat="1" customHeight="1"/>
    <row r="41404" s="59" customFormat="1" customHeight="1"/>
    <row r="41405" s="59" customFormat="1" customHeight="1"/>
    <row r="41406" s="59" customFormat="1" customHeight="1"/>
    <row r="41407" s="59" customFormat="1" customHeight="1"/>
    <row r="41408" s="59" customFormat="1" customHeight="1"/>
    <row r="41409" s="59" customFormat="1" customHeight="1"/>
    <row r="41410" s="59" customFormat="1" customHeight="1"/>
    <row r="41411" s="59" customFormat="1" customHeight="1"/>
    <row r="41412" s="59" customFormat="1" customHeight="1"/>
    <row r="41413" s="59" customFormat="1" customHeight="1"/>
    <row r="41414" s="59" customFormat="1" customHeight="1"/>
    <row r="41415" s="59" customFormat="1" customHeight="1"/>
    <row r="41416" s="59" customFormat="1" customHeight="1"/>
    <row r="41417" s="59" customFormat="1" customHeight="1"/>
    <row r="41418" s="59" customFormat="1" customHeight="1"/>
    <row r="41419" s="59" customFormat="1" customHeight="1"/>
    <row r="41420" s="59" customFormat="1" customHeight="1"/>
    <row r="41421" s="59" customFormat="1" customHeight="1"/>
    <row r="41422" s="59" customFormat="1" customHeight="1"/>
    <row r="41423" s="59" customFormat="1" customHeight="1"/>
    <row r="41424" s="59" customFormat="1" customHeight="1"/>
    <row r="41425" s="59" customFormat="1" customHeight="1"/>
    <row r="41426" s="59" customFormat="1" customHeight="1"/>
    <row r="41427" s="59" customFormat="1" customHeight="1"/>
    <row r="41428" s="59" customFormat="1" customHeight="1"/>
    <row r="41429" s="59" customFormat="1" customHeight="1"/>
    <row r="41430" s="59" customFormat="1" customHeight="1"/>
    <row r="41431" s="59" customFormat="1" customHeight="1"/>
    <row r="41432" s="59" customFormat="1" customHeight="1"/>
    <row r="41433" s="59" customFormat="1" customHeight="1"/>
    <row r="41434" s="59" customFormat="1" customHeight="1"/>
    <row r="41435" s="59" customFormat="1" customHeight="1"/>
    <row r="41436" s="59" customFormat="1" customHeight="1"/>
    <row r="41437" s="59" customFormat="1" customHeight="1"/>
    <row r="41438" s="59" customFormat="1" customHeight="1"/>
    <row r="41439" s="59" customFormat="1" customHeight="1"/>
    <row r="41440" s="59" customFormat="1" customHeight="1"/>
    <row r="41441" s="59" customFormat="1" customHeight="1"/>
    <row r="41442" s="59" customFormat="1" customHeight="1"/>
    <row r="41443" s="59" customFormat="1" customHeight="1"/>
    <row r="41444" s="59" customFormat="1" customHeight="1"/>
    <row r="41445" s="59" customFormat="1" customHeight="1"/>
    <row r="41446" s="59" customFormat="1" customHeight="1"/>
    <row r="41447" s="59" customFormat="1" customHeight="1"/>
    <row r="41448" s="59" customFormat="1" customHeight="1"/>
    <row r="41449" s="59" customFormat="1" customHeight="1"/>
    <row r="41450" s="59" customFormat="1" customHeight="1"/>
    <row r="41451" s="59" customFormat="1" customHeight="1"/>
    <row r="41452" s="59" customFormat="1" customHeight="1"/>
    <row r="41453" s="59" customFormat="1" customHeight="1"/>
    <row r="41454" s="59" customFormat="1" customHeight="1"/>
    <row r="41455" s="59" customFormat="1" customHeight="1"/>
    <row r="41456" s="59" customFormat="1" customHeight="1"/>
    <row r="41457" s="59" customFormat="1" customHeight="1"/>
    <row r="41458" s="59" customFormat="1" customHeight="1"/>
    <row r="41459" s="59" customFormat="1" customHeight="1"/>
    <row r="41460" s="59" customFormat="1" customHeight="1"/>
    <row r="41461" s="59" customFormat="1" customHeight="1"/>
    <row r="41462" s="59" customFormat="1" customHeight="1"/>
    <row r="41463" s="59" customFormat="1" customHeight="1"/>
    <row r="41464" s="59" customFormat="1" customHeight="1"/>
    <row r="41465" s="59" customFormat="1" customHeight="1"/>
    <row r="41466" s="59" customFormat="1" customHeight="1"/>
    <row r="41467" s="59" customFormat="1" customHeight="1"/>
    <row r="41468" s="59" customFormat="1" customHeight="1"/>
    <row r="41469" s="59" customFormat="1" customHeight="1"/>
    <row r="41470" s="59" customFormat="1" customHeight="1"/>
    <row r="41471" s="59" customFormat="1" customHeight="1"/>
    <row r="41472" s="59" customFormat="1" customHeight="1"/>
    <row r="41473" s="59" customFormat="1" customHeight="1"/>
    <row r="41474" s="59" customFormat="1" customHeight="1"/>
    <row r="41475" s="59" customFormat="1" customHeight="1"/>
    <row r="41476" s="59" customFormat="1" customHeight="1"/>
    <row r="41477" s="59" customFormat="1" customHeight="1"/>
    <row r="41478" s="59" customFormat="1" customHeight="1"/>
    <row r="41479" s="59" customFormat="1" customHeight="1"/>
    <row r="41480" s="59" customFormat="1" customHeight="1"/>
    <row r="41481" s="59" customFormat="1" customHeight="1"/>
    <row r="41482" s="59" customFormat="1" customHeight="1"/>
    <row r="41483" s="59" customFormat="1" customHeight="1"/>
    <row r="41484" s="59" customFormat="1" customHeight="1"/>
    <row r="41485" s="59" customFormat="1" customHeight="1"/>
    <row r="41486" s="59" customFormat="1" customHeight="1"/>
    <row r="41487" s="59" customFormat="1" customHeight="1"/>
    <row r="41488" s="59" customFormat="1" customHeight="1"/>
    <row r="41489" s="59" customFormat="1" customHeight="1"/>
    <row r="41490" s="59" customFormat="1" customHeight="1"/>
    <row r="41491" s="59" customFormat="1" customHeight="1"/>
    <row r="41492" s="59" customFormat="1" customHeight="1"/>
    <row r="41493" s="59" customFormat="1" customHeight="1"/>
    <row r="41494" s="59" customFormat="1" customHeight="1"/>
    <row r="41495" s="59" customFormat="1" customHeight="1"/>
    <row r="41496" s="59" customFormat="1" customHeight="1"/>
    <row r="41497" s="59" customFormat="1" customHeight="1"/>
    <row r="41498" s="59" customFormat="1" customHeight="1"/>
    <row r="41499" s="59" customFormat="1" customHeight="1"/>
    <row r="41500" s="59" customFormat="1" customHeight="1"/>
    <row r="41501" s="59" customFormat="1" customHeight="1"/>
    <row r="41502" s="59" customFormat="1" customHeight="1"/>
    <row r="41503" s="59" customFormat="1" customHeight="1"/>
    <row r="41504" s="59" customFormat="1" customHeight="1"/>
    <row r="41505" s="59" customFormat="1" customHeight="1"/>
    <row r="41506" s="59" customFormat="1" customHeight="1"/>
    <row r="41507" s="59" customFormat="1" customHeight="1"/>
    <row r="41508" s="59" customFormat="1" customHeight="1"/>
    <row r="41509" s="59" customFormat="1" customHeight="1"/>
    <row r="41510" s="59" customFormat="1" customHeight="1"/>
    <row r="41511" s="59" customFormat="1" customHeight="1"/>
    <row r="41512" s="59" customFormat="1" customHeight="1"/>
    <row r="41513" s="59" customFormat="1" customHeight="1"/>
    <row r="41514" s="59" customFormat="1" customHeight="1"/>
    <row r="41515" s="59" customFormat="1" customHeight="1"/>
    <row r="41516" s="59" customFormat="1" customHeight="1"/>
    <row r="41517" s="59" customFormat="1" customHeight="1"/>
    <row r="41518" s="59" customFormat="1" customHeight="1"/>
    <row r="41519" s="59" customFormat="1" customHeight="1"/>
    <row r="41520" s="59" customFormat="1" customHeight="1"/>
    <row r="41521" s="59" customFormat="1" customHeight="1"/>
    <row r="41522" s="59" customFormat="1" customHeight="1"/>
    <row r="41523" s="59" customFormat="1" customHeight="1"/>
    <row r="41524" s="59" customFormat="1" customHeight="1"/>
    <row r="41525" s="59" customFormat="1" customHeight="1"/>
    <row r="41526" s="59" customFormat="1" customHeight="1"/>
    <row r="41527" s="59" customFormat="1" customHeight="1"/>
    <row r="41528" s="59" customFormat="1" customHeight="1"/>
    <row r="41529" s="59" customFormat="1" customHeight="1"/>
    <row r="41530" s="59" customFormat="1" customHeight="1"/>
    <row r="41531" s="59" customFormat="1" customHeight="1"/>
    <row r="41532" s="59" customFormat="1" customHeight="1"/>
    <row r="41533" s="59" customFormat="1" customHeight="1"/>
    <row r="41534" s="59" customFormat="1" customHeight="1"/>
    <row r="41535" s="59" customFormat="1" customHeight="1"/>
    <row r="41536" s="59" customFormat="1" customHeight="1"/>
    <row r="41537" s="59" customFormat="1" customHeight="1"/>
    <row r="41538" s="59" customFormat="1" customHeight="1"/>
    <row r="41539" s="59" customFormat="1" customHeight="1"/>
    <row r="41540" s="59" customFormat="1" customHeight="1"/>
    <row r="41541" s="59" customFormat="1" customHeight="1"/>
    <row r="41542" s="59" customFormat="1" customHeight="1"/>
    <row r="41543" s="59" customFormat="1" customHeight="1"/>
    <row r="41544" s="59" customFormat="1" customHeight="1"/>
    <row r="41545" s="59" customFormat="1" customHeight="1"/>
    <row r="41546" s="59" customFormat="1" customHeight="1"/>
    <row r="41547" s="59" customFormat="1" customHeight="1"/>
    <row r="41548" s="59" customFormat="1" customHeight="1"/>
    <row r="41549" s="59" customFormat="1" customHeight="1"/>
    <row r="41550" s="59" customFormat="1" customHeight="1"/>
    <row r="41551" s="59" customFormat="1" customHeight="1"/>
    <row r="41552" s="59" customFormat="1" customHeight="1"/>
    <row r="41553" s="59" customFormat="1" customHeight="1"/>
    <row r="41554" s="59" customFormat="1" customHeight="1"/>
    <row r="41555" s="59" customFormat="1" customHeight="1"/>
    <row r="41556" s="59" customFormat="1" customHeight="1"/>
    <row r="41557" s="59" customFormat="1" customHeight="1"/>
    <row r="41558" s="59" customFormat="1" customHeight="1"/>
    <row r="41559" s="59" customFormat="1" customHeight="1"/>
    <row r="41560" s="59" customFormat="1" customHeight="1"/>
    <row r="41561" s="59" customFormat="1" customHeight="1"/>
    <row r="41562" s="59" customFormat="1" customHeight="1"/>
    <row r="41563" s="59" customFormat="1" customHeight="1"/>
    <row r="41564" s="59" customFormat="1" customHeight="1"/>
    <row r="41565" s="59" customFormat="1" customHeight="1"/>
    <row r="41566" s="59" customFormat="1" customHeight="1"/>
    <row r="41567" s="59" customFormat="1" customHeight="1"/>
    <row r="41568" s="59" customFormat="1" customHeight="1"/>
    <row r="41569" s="59" customFormat="1" customHeight="1"/>
    <row r="41570" s="59" customFormat="1" customHeight="1"/>
    <row r="41571" s="59" customFormat="1" customHeight="1"/>
    <row r="41572" s="59" customFormat="1" customHeight="1"/>
    <row r="41573" s="59" customFormat="1" customHeight="1"/>
    <row r="41574" s="59" customFormat="1" customHeight="1"/>
    <row r="41575" s="59" customFormat="1" customHeight="1"/>
    <row r="41576" s="59" customFormat="1" customHeight="1"/>
    <row r="41577" s="59" customFormat="1" customHeight="1"/>
    <row r="41578" s="59" customFormat="1" customHeight="1"/>
    <row r="41579" s="59" customFormat="1" customHeight="1"/>
    <row r="41580" s="59" customFormat="1" customHeight="1"/>
    <row r="41581" s="59" customFormat="1" customHeight="1"/>
    <row r="41582" s="59" customFormat="1" customHeight="1"/>
    <row r="41583" s="59" customFormat="1" customHeight="1"/>
    <row r="41584" s="59" customFormat="1" customHeight="1"/>
    <row r="41585" s="59" customFormat="1" customHeight="1"/>
    <row r="41586" s="59" customFormat="1" customHeight="1"/>
    <row r="41587" s="59" customFormat="1" customHeight="1"/>
    <row r="41588" s="59" customFormat="1" customHeight="1"/>
    <row r="41589" s="59" customFormat="1" customHeight="1"/>
    <row r="41590" s="59" customFormat="1" customHeight="1"/>
    <row r="41591" s="59" customFormat="1" customHeight="1"/>
    <row r="41592" s="59" customFormat="1" customHeight="1"/>
    <row r="41593" s="59" customFormat="1" customHeight="1"/>
    <row r="41594" s="59" customFormat="1" customHeight="1"/>
    <row r="41595" s="59" customFormat="1" customHeight="1"/>
    <row r="41596" s="59" customFormat="1" customHeight="1"/>
    <row r="41597" s="59" customFormat="1" customHeight="1"/>
    <row r="41598" s="59" customFormat="1" customHeight="1"/>
    <row r="41599" s="59" customFormat="1" customHeight="1"/>
    <row r="41600" s="59" customFormat="1" customHeight="1"/>
    <row r="41601" s="59" customFormat="1" customHeight="1"/>
    <row r="41602" s="59" customFormat="1" customHeight="1"/>
    <row r="41603" s="59" customFormat="1" customHeight="1"/>
    <row r="41604" s="59" customFormat="1" customHeight="1"/>
    <row r="41605" s="59" customFormat="1" customHeight="1"/>
    <row r="41606" s="59" customFormat="1" customHeight="1"/>
    <row r="41607" s="59" customFormat="1" customHeight="1"/>
    <row r="41608" s="59" customFormat="1" customHeight="1"/>
    <row r="41609" s="59" customFormat="1" customHeight="1"/>
    <row r="41610" s="59" customFormat="1" customHeight="1"/>
    <row r="41611" s="59" customFormat="1" customHeight="1"/>
    <row r="41612" s="59" customFormat="1" customHeight="1"/>
    <row r="41613" s="59" customFormat="1" customHeight="1"/>
    <row r="41614" s="59" customFormat="1" customHeight="1"/>
    <row r="41615" s="59" customFormat="1" customHeight="1"/>
    <row r="41616" s="59" customFormat="1" customHeight="1"/>
    <row r="41617" s="59" customFormat="1" customHeight="1"/>
    <row r="41618" s="59" customFormat="1" customHeight="1"/>
    <row r="41619" s="59" customFormat="1" customHeight="1"/>
    <row r="41620" s="59" customFormat="1" customHeight="1"/>
    <row r="41621" s="59" customFormat="1" customHeight="1"/>
    <row r="41622" s="59" customFormat="1" customHeight="1"/>
    <row r="41623" s="59" customFormat="1" customHeight="1"/>
    <row r="41624" s="59" customFormat="1" customHeight="1"/>
    <row r="41625" s="59" customFormat="1" customHeight="1"/>
    <row r="41626" s="59" customFormat="1" customHeight="1"/>
    <row r="41627" s="59" customFormat="1" customHeight="1"/>
    <row r="41628" s="59" customFormat="1" customHeight="1"/>
    <row r="41629" s="59" customFormat="1" customHeight="1"/>
    <row r="41630" s="59" customFormat="1" customHeight="1"/>
    <row r="41631" s="59" customFormat="1" customHeight="1"/>
    <row r="41632" s="59" customFormat="1" customHeight="1"/>
    <row r="41633" s="59" customFormat="1" customHeight="1"/>
    <row r="41634" s="59" customFormat="1" customHeight="1"/>
    <row r="41635" s="59" customFormat="1" customHeight="1"/>
    <row r="41636" s="59" customFormat="1" customHeight="1"/>
    <row r="41637" s="59" customFormat="1" customHeight="1"/>
    <row r="41638" s="59" customFormat="1" customHeight="1"/>
    <row r="41639" s="59" customFormat="1" customHeight="1"/>
    <row r="41640" s="59" customFormat="1" customHeight="1"/>
    <row r="41641" s="59" customFormat="1" customHeight="1"/>
    <row r="41642" s="59" customFormat="1" customHeight="1"/>
    <row r="41643" s="59" customFormat="1" customHeight="1"/>
    <row r="41644" s="59" customFormat="1" customHeight="1"/>
    <row r="41645" s="59" customFormat="1" customHeight="1"/>
    <row r="41646" s="59" customFormat="1" customHeight="1"/>
    <row r="41647" s="59" customFormat="1" customHeight="1"/>
    <row r="41648" s="59" customFormat="1" customHeight="1"/>
    <row r="41649" s="59" customFormat="1" customHeight="1"/>
    <row r="41650" s="59" customFormat="1" customHeight="1"/>
    <row r="41651" s="59" customFormat="1" customHeight="1"/>
    <row r="41652" s="59" customFormat="1" customHeight="1"/>
    <row r="41653" s="59" customFormat="1" customHeight="1"/>
    <row r="41654" s="59" customFormat="1" customHeight="1"/>
    <row r="41655" s="59" customFormat="1" customHeight="1"/>
    <row r="41656" s="59" customFormat="1" customHeight="1"/>
    <row r="41657" s="59" customFormat="1" customHeight="1"/>
    <row r="41658" s="59" customFormat="1" customHeight="1"/>
    <row r="41659" s="59" customFormat="1" customHeight="1"/>
    <row r="41660" s="59" customFormat="1" customHeight="1"/>
    <row r="41661" s="59" customFormat="1" customHeight="1"/>
    <row r="41662" s="59" customFormat="1" customHeight="1"/>
    <row r="41663" s="59" customFormat="1" customHeight="1"/>
    <row r="41664" s="59" customFormat="1" customHeight="1"/>
    <row r="41665" s="59" customFormat="1" customHeight="1"/>
    <row r="41666" s="59" customFormat="1" customHeight="1"/>
    <row r="41667" s="59" customFormat="1" customHeight="1"/>
    <row r="41668" s="59" customFormat="1" customHeight="1"/>
    <row r="41669" s="59" customFormat="1" customHeight="1"/>
    <row r="41670" s="59" customFormat="1" customHeight="1"/>
    <row r="41671" s="59" customFormat="1" customHeight="1"/>
    <row r="41672" s="59" customFormat="1" customHeight="1"/>
    <row r="41673" s="59" customFormat="1" customHeight="1"/>
    <row r="41674" s="59" customFormat="1" customHeight="1"/>
    <row r="41675" s="59" customFormat="1" customHeight="1"/>
    <row r="41676" s="59" customFormat="1" customHeight="1"/>
    <row r="41677" s="59" customFormat="1" customHeight="1"/>
    <row r="41678" s="59" customFormat="1" customHeight="1"/>
    <row r="41679" s="59" customFormat="1" customHeight="1"/>
    <row r="41680" s="59" customFormat="1" customHeight="1"/>
    <row r="41681" s="59" customFormat="1" customHeight="1"/>
    <row r="41682" s="59" customFormat="1" customHeight="1"/>
    <row r="41683" s="59" customFormat="1" customHeight="1"/>
    <row r="41684" s="59" customFormat="1" customHeight="1"/>
    <row r="41685" s="59" customFormat="1" customHeight="1"/>
    <row r="41686" s="59" customFormat="1" customHeight="1"/>
    <row r="41687" s="59" customFormat="1" customHeight="1"/>
    <row r="41688" s="59" customFormat="1" customHeight="1"/>
    <row r="41689" s="59" customFormat="1" customHeight="1"/>
    <row r="41690" s="59" customFormat="1" customHeight="1"/>
    <row r="41691" s="59" customFormat="1" customHeight="1"/>
    <row r="41692" s="59" customFormat="1" customHeight="1"/>
    <row r="41693" s="59" customFormat="1" customHeight="1"/>
    <row r="41694" s="59" customFormat="1" customHeight="1"/>
    <row r="41695" s="59" customFormat="1" customHeight="1"/>
    <row r="41696" s="59" customFormat="1" customHeight="1"/>
    <row r="41697" s="59" customFormat="1" customHeight="1"/>
    <row r="41698" s="59" customFormat="1" customHeight="1"/>
    <row r="41699" s="59" customFormat="1" customHeight="1"/>
    <row r="41700" s="59" customFormat="1" customHeight="1"/>
    <row r="41701" s="59" customFormat="1" customHeight="1"/>
    <row r="41702" s="59" customFormat="1" customHeight="1"/>
    <row r="41703" s="59" customFormat="1" customHeight="1"/>
    <row r="41704" s="59" customFormat="1" customHeight="1"/>
    <row r="41705" s="59" customFormat="1" customHeight="1"/>
    <row r="41706" s="59" customFormat="1" customHeight="1"/>
    <row r="41707" s="59" customFormat="1" customHeight="1"/>
    <row r="41708" s="59" customFormat="1" customHeight="1"/>
    <row r="41709" s="59" customFormat="1" customHeight="1"/>
    <row r="41710" s="59" customFormat="1" customHeight="1"/>
    <row r="41711" s="59" customFormat="1" customHeight="1"/>
    <row r="41712" s="59" customFormat="1" customHeight="1"/>
    <row r="41713" s="59" customFormat="1" customHeight="1"/>
    <row r="41714" s="59" customFormat="1" customHeight="1"/>
    <row r="41715" s="59" customFormat="1" customHeight="1"/>
    <row r="41716" s="59" customFormat="1" customHeight="1"/>
    <row r="41717" s="59" customFormat="1" customHeight="1"/>
    <row r="41718" s="59" customFormat="1" customHeight="1"/>
    <row r="41719" s="59" customFormat="1" customHeight="1"/>
    <row r="41720" s="59" customFormat="1" customHeight="1"/>
    <row r="41721" s="59" customFormat="1" customHeight="1"/>
    <row r="41722" s="59" customFormat="1" customHeight="1"/>
    <row r="41723" s="59" customFormat="1" customHeight="1"/>
    <row r="41724" s="59" customFormat="1" customHeight="1"/>
    <row r="41725" s="59" customFormat="1" customHeight="1"/>
    <row r="41726" s="59" customFormat="1" customHeight="1"/>
    <row r="41727" s="59" customFormat="1" customHeight="1"/>
    <row r="41728" s="59" customFormat="1" customHeight="1"/>
    <row r="41729" s="59" customFormat="1" customHeight="1"/>
    <row r="41730" s="59" customFormat="1" customHeight="1"/>
    <row r="41731" s="59" customFormat="1" customHeight="1"/>
    <row r="41732" s="59" customFormat="1" customHeight="1"/>
    <row r="41733" s="59" customFormat="1" customHeight="1"/>
    <row r="41734" s="59" customFormat="1" customHeight="1"/>
    <row r="41735" s="59" customFormat="1" customHeight="1"/>
    <row r="41736" s="59" customFormat="1" customHeight="1"/>
    <row r="41737" s="59" customFormat="1" customHeight="1"/>
    <row r="41738" s="59" customFormat="1" customHeight="1"/>
    <row r="41739" s="59" customFormat="1" customHeight="1"/>
    <row r="41740" s="59" customFormat="1" customHeight="1"/>
    <row r="41741" s="59" customFormat="1" customHeight="1"/>
    <row r="41742" s="59" customFormat="1" customHeight="1"/>
    <row r="41743" s="59" customFormat="1" customHeight="1"/>
    <row r="41744" s="59" customFormat="1" customHeight="1"/>
    <row r="41745" s="59" customFormat="1" customHeight="1"/>
    <row r="41746" s="59" customFormat="1" customHeight="1"/>
    <row r="41747" s="59" customFormat="1" customHeight="1"/>
    <row r="41748" s="59" customFormat="1" customHeight="1"/>
    <row r="41749" s="59" customFormat="1" customHeight="1"/>
    <row r="41750" s="59" customFormat="1" customHeight="1"/>
    <row r="41751" s="59" customFormat="1" customHeight="1"/>
    <row r="41752" s="59" customFormat="1" customHeight="1"/>
    <row r="41753" s="59" customFormat="1" customHeight="1"/>
    <row r="41754" s="59" customFormat="1" customHeight="1"/>
    <row r="41755" s="59" customFormat="1" customHeight="1"/>
    <row r="41756" s="59" customFormat="1" customHeight="1"/>
    <row r="41757" s="59" customFormat="1" customHeight="1"/>
    <row r="41758" s="59" customFormat="1" customHeight="1"/>
    <row r="41759" s="59" customFormat="1" customHeight="1"/>
    <row r="41760" s="59" customFormat="1" customHeight="1"/>
    <row r="41761" s="59" customFormat="1" customHeight="1"/>
    <row r="41762" s="59" customFormat="1" customHeight="1"/>
    <row r="41763" s="59" customFormat="1" customHeight="1"/>
    <row r="41764" s="59" customFormat="1" customHeight="1"/>
    <row r="41765" s="59" customFormat="1" customHeight="1"/>
    <row r="41766" s="59" customFormat="1" customHeight="1"/>
    <row r="41767" s="59" customFormat="1" customHeight="1"/>
    <row r="41768" s="59" customFormat="1" customHeight="1"/>
    <row r="41769" s="59" customFormat="1" customHeight="1"/>
    <row r="41770" s="59" customFormat="1" customHeight="1"/>
    <row r="41771" s="59" customFormat="1" customHeight="1"/>
    <row r="41772" s="59" customFormat="1" customHeight="1"/>
    <row r="41773" s="59" customFormat="1" customHeight="1"/>
    <row r="41774" s="59" customFormat="1" customHeight="1"/>
    <row r="41775" s="59" customFormat="1" customHeight="1"/>
    <row r="41776" s="59" customFormat="1" customHeight="1"/>
    <row r="41777" s="59" customFormat="1" customHeight="1"/>
    <row r="41778" s="59" customFormat="1" customHeight="1"/>
    <row r="41779" s="59" customFormat="1" customHeight="1"/>
    <row r="41780" s="59" customFormat="1" customHeight="1"/>
    <row r="41781" s="59" customFormat="1" customHeight="1"/>
    <row r="41782" s="59" customFormat="1" customHeight="1"/>
    <row r="41783" s="59" customFormat="1" customHeight="1"/>
    <row r="41784" s="59" customFormat="1" customHeight="1"/>
    <row r="41785" s="59" customFormat="1" customHeight="1"/>
    <row r="41786" s="59" customFormat="1" customHeight="1"/>
    <row r="41787" s="59" customFormat="1" customHeight="1"/>
    <row r="41788" s="59" customFormat="1" customHeight="1"/>
    <row r="41789" s="59" customFormat="1" customHeight="1"/>
    <row r="41790" s="59" customFormat="1" customHeight="1"/>
    <row r="41791" s="59" customFormat="1" customHeight="1"/>
    <row r="41792" s="59" customFormat="1" customHeight="1"/>
    <row r="41793" s="59" customFormat="1" customHeight="1"/>
    <row r="41794" s="59" customFormat="1" customHeight="1"/>
    <row r="41795" s="59" customFormat="1" customHeight="1"/>
    <row r="41796" s="59" customFormat="1" customHeight="1"/>
    <row r="41797" s="59" customFormat="1" customHeight="1"/>
    <row r="41798" s="59" customFormat="1" customHeight="1"/>
    <row r="41799" s="59" customFormat="1" customHeight="1"/>
    <row r="41800" s="59" customFormat="1" customHeight="1"/>
    <row r="41801" s="59" customFormat="1" customHeight="1"/>
    <row r="41802" s="59" customFormat="1" customHeight="1"/>
    <row r="41803" s="59" customFormat="1" customHeight="1"/>
    <row r="41804" s="59" customFormat="1" customHeight="1"/>
    <row r="41805" s="59" customFormat="1" customHeight="1"/>
    <row r="41806" s="59" customFormat="1" customHeight="1"/>
    <row r="41807" s="59" customFormat="1" customHeight="1"/>
    <row r="41808" s="59" customFormat="1" customHeight="1"/>
    <row r="41809" s="59" customFormat="1" customHeight="1"/>
    <row r="41810" s="59" customFormat="1" customHeight="1"/>
    <row r="41811" s="59" customFormat="1" customHeight="1"/>
    <row r="41812" s="59" customFormat="1" customHeight="1"/>
    <row r="41813" s="59" customFormat="1" customHeight="1"/>
    <row r="41814" s="59" customFormat="1" customHeight="1"/>
    <row r="41815" s="59" customFormat="1" customHeight="1"/>
    <row r="41816" s="59" customFormat="1" customHeight="1"/>
    <row r="41817" s="59" customFormat="1" customHeight="1"/>
    <row r="41818" s="59" customFormat="1" customHeight="1"/>
    <row r="41819" s="59" customFormat="1" customHeight="1"/>
    <row r="41820" s="59" customFormat="1" customHeight="1"/>
    <row r="41821" s="59" customFormat="1" customHeight="1"/>
    <row r="41822" s="59" customFormat="1" customHeight="1"/>
    <row r="41823" s="59" customFormat="1" customHeight="1"/>
    <row r="41824" s="59" customFormat="1" customHeight="1"/>
    <row r="41825" s="59" customFormat="1" customHeight="1"/>
    <row r="41826" s="59" customFormat="1" customHeight="1"/>
    <row r="41827" s="59" customFormat="1" customHeight="1"/>
    <row r="41828" s="59" customFormat="1" customHeight="1"/>
    <row r="41829" s="59" customFormat="1" customHeight="1"/>
    <row r="41830" s="59" customFormat="1" customHeight="1"/>
    <row r="41831" s="59" customFormat="1" customHeight="1"/>
    <row r="41832" s="59" customFormat="1" customHeight="1"/>
    <row r="41833" s="59" customFormat="1" customHeight="1"/>
    <row r="41834" s="59" customFormat="1" customHeight="1"/>
    <row r="41835" s="59" customFormat="1" customHeight="1"/>
    <row r="41836" s="59" customFormat="1" customHeight="1"/>
    <row r="41837" s="59" customFormat="1" customHeight="1"/>
    <row r="41838" s="59" customFormat="1" customHeight="1"/>
    <row r="41839" s="59" customFormat="1" customHeight="1"/>
    <row r="41840" s="59" customFormat="1" customHeight="1"/>
    <row r="41841" s="59" customFormat="1" customHeight="1"/>
    <row r="41842" s="59" customFormat="1" customHeight="1"/>
    <row r="41843" s="59" customFormat="1" customHeight="1"/>
    <row r="41844" s="59" customFormat="1" customHeight="1"/>
    <row r="41845" s="59" customFormat="1" customHeight="1"/>
    <row r="41846" s="59" customFormat="1" customHeight="1"/>
    <row r="41847" s="59" customFormat="1" customHeight="1"/>
    <row r="41848" s="59" customFormat="1" customHeight="1"/>
    <row r="41849" s="59" customFormat="1" customHeight="1"/>
    <row r="41850" s="59" customFormat="1" customHeight="1"/>
    <row r="41851" s="59" customFormat="1" customHeight="1"/>
    <row r="41852" s="59" customFormat="1" customHeight="1"/>
    <row r="41853" s="59" customFormat="1" customHeight="1"/>
    <row r="41854" s="59" customFormat="1" customHeight="1"/>
    <row r="41855" s="59" customFormat="1" customHeight="1"/>
    <row r="41856" s="59" customFormat="1" customHeight="1"/>
    <row r="41857" s="59" customFormat="1" customHeight="1"/>
    <row r="41858" s="59" customFormat="1" customHeight="1"/>
    <row r="41859" s="59" customFormat="1" customHeight="1"/>
    <row r="41860" s="59" customFormat="1" customHeight="1"/>
    <row r="41861" s="59" customFormat="1" customHeight="1"/>
    <row r="41862" s="59" customFormat="1" customHeight="1"/>
    <row r="41863" s="59" customFormat="1" customHeight="1"/>
    <row r="41864" s="59" customFormat="1" customHeight="1"/>
    <row r="41865" s="59" customFormat="1" customHeight="1"/>
    <row r="41866" s="59" customFormat="1" customHeight="1"/>
    <row r="41867" s="59" customFormat="1" customHeight="1"/>
    <row r="41868" s="59" customFormat="1" customHeight="1"/>
    <row r="41869" s="59" customFormat="1" customHeight="1"/>
    <row r="41870" s="59" customFormat="1" customHeight="1"/>
    <row r="41871" s="59" customFormat="1" customHeight="1"/>
    <row r="41872" s="59" customFormat="1" customHeight="1"/>
    <row r="41873" s="59" customFormat="1" customHeight="1"/>
    <row r="41874" s="59" customFormat="1" customHeight="1"/>
    <row r="41875" s="59" customFormat="1" customHeight="1"/>
    <row r="41876" s="59" customFormat="1" customHeight="1"/>
    <row r="41877" s="59" customFormat="1" customHeight="1"/>
    <row r="41878" s="59" customFormat="1" customHeight="1"/>
    <row r="41879" s="59" customFormat="1" customHeight="1"/>
    <row r="41880" s="59" customFormat="1" customHeight="1"/>
    <row r="41881" s="59" customFormat="1" customHeight="1"/>
    <row r="41882" s="59" customFormat="1" customHeight="1"/>
    <row r="41883" s="59" customFormat="1" customHeight="1"/>
    <row r="41884" s="59" customFormat="1" customHeight="1"/>
    <row r="41885" s="59" customFormat="1" customHeight="1"/>
    <row r="41886" s="59" customFormat="1" customHeight="1"/>
    <row r="41887" s="59" customFormat="1" customHeight="1"/>
    <row r="41888" s="59" customFormat="1" customHeight="1"/>
    <row r="41889" s="59" customFormat="1" customHeight="1"/>
    <row r="41890" s="59" customFormat="1" customHeight="1"/>
    <row r="41891" s="59" customFormat="1" customHeight="1"/>
    <row r="41892" s="59" customFormat="1" customHeight="1"/>
    <row r="41893" s="59" customFormat="1" customHeight="1"/>
    <row r="41894" s="59" customFormat="1" customHeight="1"/>
    <row r="41895" s="59" customFormat="1" customHeight="1"/>
    <row r="41896" s="59" customFormat="1" customHeight="1"/>
    <row r="41897" s="59" customFormat="1" customHeight="1"/>
    <row r="41898" s="59" customFormat="1" customHeight="1"/>
    <row r="41899" s="59" customFormat="1" customHeight="1"/>
    <row r="41900" s="59" customFormat="1" customHeight="1"/>
    <row r="41901" s="59" customFormat="1" customHeight="1"/>
    <row r="41902" s="59" customFormat="1" customHeight="1"/>
    <row r="41903" s="59" customFormat="1" customHeight="1"/>
    <row r="41904" s="59" customFormat="1" customHeight="1"/>
    <row r="41905" s="59" customFormat="1" customHeight="1"/>
    <row r="41906" s="59" customFormat="1" customHeight="1"/>
    <row r="41907" s="59" customFormat="1" customHeight="1"/>
    <row r="41908" s="59" customFormat="1" customHeight="1"/>
    <row r="41909" s="59" customFormat="1" customHeight="1"/>
    <row r="41910" s="59" customFormat="1" customHeight="1"/>
    <row r="41911" s="59" customFormat="1" customHeight="1"/>
    <row r="41912" s="59" customFormat="1" customHeight="1"/>
    <row r="41913" s="59" customFormat="1" customHeight="1"/>
    <row r="41914" s="59" customFormat="1" customHeight="1"/>
    <row r="41915" s="59" customFormat="1" customHeight="1"/>
    <row r="41916" s="59" customFormat="1" customHeight="1"/>
    <row r="41917" s="59" customFormat="1" customHeight="1"/>
    <row r="41918" s="59" customFormat="1" customHeight="1"/>
    <row r="41919" s="59" customFormat="1" customHeight="1"/>
    <row r="41920" s="59" customFormat="1" customHeight="1"/>
    <row r="41921" s="59" customFormat="1" customHeight="1"/>
    <row r="41922" s="59" customFormat="1" customHeight="1"/>
    <row r="41923" s="59" customFormat="1" customHeight="1"/>
    <row r="41924" s="59" customFormat="1" customHeight="1"/>
    <row r="41925" s="59" customFormat="1" customHeight="1"/>
    <row r="41926" s="59" customFormat="1" customHeight="1"/>
    <row r="41927" s="59" customFormat="1" customHeight="1"/>
    <row r="41928" s="59" customFormat="1" customHeight="1"/>
    <row r="41929" s="59" customFormat="1" customHeight="1"/>
    <row r="41930" s="59" customFormat="1" customHeight="1"/>
    <row r="41931" s="59" customFormat="1" customHeight="1"/>
    <row r="41932" s="59" customFormat="1" customHeight="1"/>
    <row r="41933" s="59" customFormat="1" customHeight="1"/>
    <row r="41934" s="59" customFormat="1" customHeight="1"/>
    <row r="41935" s="59" customFormat="1" customHeight="1"/>
    <row r="41936" s="59" customFormat="1" customHeight="1"/>
    <row r="41937" s="59" customFormat="1" customHeight="1"/>
    <row r="41938" s="59" customFormat="1" customHeight="1"/>
    <row r="41939" s="59" customFormat="1" customHeight="1"/>
    <row r="41940" s="59" customFormat="1" customHeight="1"/>
    <row r="41941" s="59" customFormat="1" customHeight="1"/>
    <row r="41942" s="59" customFormat="1" customHeight="1"/>
    <row r="41943" s="59" customFormat="1" customHeight="1"/>
    <row r="41944" s="59" customFormat="1" customHeight="1"/>
    <row r="41945" s="59" customFormat="1" customHeight="1"/>
    <row r="41946" s="59" customFormat="1" customHeight="1"/>
    <row r="41947" s="59" customFormat="1" customHeight="1"/>
    <row r="41948" s="59" customFormat="1" customHeight="1"/>
    <row r="41949" s="59" customFormat="1" customHeight="1"/>
    <row r="41950" s="59" customFormat="1" customHeight="1"/>
    <row r="41951" s="59" customFormat="1" customHeight="1"/>
    <row r="41952" s="59" customFormat="1" customHeight="1"/>
    <row r="41953" s="59" customFormat="1" customHeight="1"/>
    <row r="41954" s="59" customFormat="1" customHeight="1"/>
    <row r="41955" s="59" customFormat="1" customHeight="1"/>
    <row r="41956" s="59" customFormat="1" customHeight="1"/>
    <row r="41957" s="59" customFormat="1" customHeight="1"/>
    <row r="41958" s="59" customFormat="1" customHeight="1"/>
    <row r="41959" s="59" customFormat="1" customHeight="1"/>
    <row r="41960" s="59" customFormat="1" customHeight="1"/>
    <row r="41961" s="59" customFormat="1" customHeight="1"/>
    <row r="41962" s="59" customFormat="1" customHeight="1"/>
    <row r="41963" s="59" customFormat="1" customHeight="1"/>
    <row r="41964" s="59" customFormat="1" customHeight="1"/>
    <row r="41965" s="59" customFormat="1" customHeight="1"/>
    <row r="41966" s="59" customFormat="1" customHeight="1"/>
    <row r="41967" s="59" customFormat="1" customHeight="1"/>
    <row r="41968" s="59" customFormat="1" customHeight="1"/>
    <row r="41969" s="59" customFormat="1" customHeight="1"/>
    <row r="41970" s="59" customFormat="1" customHeight="1"/>
    <row r="41971" s="59" customFormat="1" customHeight="1"/>
    <row r="41972" s="59" customFormat="1" customHeight="1"/>
    <row r="41973" s="59" customFormat="1" customHeight="1"/>
    <row r="41974" s="59" customFormat="1" customHeight="1"/>
    <row r="41975" s="59" customFormat="1" customHeight="1"/>
    <row r="41976" s="59" customFormat="1" customHeight="1"/>
    <row r="41977" s="59" customFormat="1" customHeight="1"/>
    <row r="41978" s="59" customFormat="1" customHeight="1"/>
    <row r="41979" s="59" customFormat="1" customHeight="1"/>
    <row r="41980" s="59" customFormat="1" customHeight="1"/>
    <row r="41981" s="59" customFormat="1" customHeight="1"/>
    <row r="41982" s="59" customFormat="1" customHeight="1"/>
    <row r="41983" s="59" customFormat="1" customHeight="1"/>
    <row r="41984" s="59" customFormat="1" customHeight="1"/>
    <row r="41985" s="59" customFormat="1" customHeight="1"/>
    <row r="41986" s="59" customFormat="1" customHeight="1"/>
    <row r="41987" s="59" customFormat="1" customHeight="1"/>
    <row r="41988" s="59" customFormat="1" customHeight="1"/>
    <row r="41989" s="59" customFormat="1" customHeight="1"/>
    <row r="41990" s="59" customFormat="1" customHeight="1"/>
    <row r="41991" s="59" customFormat="1" customHeight="1"/>
    <row r="41992" s="59" customFormat="1" customHeight="1"/>
    <row r="41993" s="59" customFormat="1" customHeight="1"/>
    <row r="41994" s="59" customFormat="1" customHeight="1"/>
    <row r="41995" s="59" customFormat="1" customHeight="1"/>
    <row r="41996" s="59" customFormat="1" customHeight="1"/>
    <row r="41997" s="59" customFormat="1" customHeight="1"/>
    <row r="41998" s="59" customFormat="1" customHeight="1"/>
    <row r="41999" s="59" customFormat="1" customHeight="1"/>
    <row r="42000" s="59" customFormat="1" customHeight="1"/>
    <row r="42001" s="59" customFormat="1" customHeight="1"/>
    <row r="42002" s="59" customFormat="1" customHeight="1"/>
    <row r="42003" s="59" customFormat="1" customHeight="1"/>
    <row r="42004" s="59" customFormat="1" customHeight="1"/>
    <row r="42005" s="59" customFormat="1" customHeight="1"/>
    <row r="42006" s="59" customFormat="1" customHeight="1"/>
    <row r="42007" s="59" customFormat="1" customHeight="1"/>
    <row r="42008" s="59" customFormat="1" customHeight="1"/>
    <row r="42009" s="59" customFormat="1" customHeight="1"/>
    <row r="42010" s="59" customFormat="1" customHeight="1"/>
    <row r="42011" s="59" customFormat="1" customHeight="1"/>
    <row r="42012" s="59" customFormat="1" customHeight="1"/>
    <row r="42013" s="59" customFormat="1" customHeight="1"/>
    <row r="42014" s="59" customFormat="1" customHeight="1"/>
    <row r="42015" s="59" customFormat="1" customHeight="1"/>
    <row r="42016" s="59" customFormat="1" customHeight="1"/>
    <row r="42017" s="59" customFormat="1" customHeight="1"/>
    <row r="42018" s="59" customFormat="1" customHeight="1"/>
    <row r="42019" s="59" customFormat="1" customHeight="1"/>
    <row r="42020" s="59" customFormat="1" customHeight="1"/>
    <row r="42021" s="59" customFormat="1" customHeight="1"/>
    <row r="42022" s="59" customFormat="1" customHeight="1"/>
    <row r="42023" s="59" customFormat="1" customHeight="1"/>
    <row r="42024" s="59" customFormat="1" customHeight="1"/>
    <row r="42025" s="59" customFormat="1" customHeight="1"/>
    <row r="42026" s="59" customFormat="1" customHeight="1"/>
    <row r="42027" s="59" customFormat="1" customHeight="1"/>
    <row r="42028" s="59" customFormat="1" customHeight="1"/>
    <row r="42029" s="59" customFormat="1" customHeight="1"/>
    <row r="42030" s="59" customFormat="1" customHeight="1"/>
    <row r="42031" s="59" customFormat="1" customHeight="1"/>
    <row r="42032" s="59" customFormat="1" customHeight="1"/>
    <row r="42033" s="59" customFormat="1" customHeight="1"/>
    <row r="42034" s="59" customFormat="1" customHeight="1"/>
    <row r="42035" s="59" customFormat="1" customHeight="1"/>
    <row r="42036" s="59" customFormat="1" customHeight="1"/>
    <row r="42037" s="59" customFormat="1" customHeight="1"/>
    <row r="42038" s="59" customFormat="1" customHeight="1"/>
    <row r="42039" s="59" customFormat="1" customHeight="1"/>
    <row r="42040" s="59" customFormat="1" customHeight="1"/>
    <row r="42041" s="59" customFormat="1" customHeight="1"/>
    <row r="42042" s="59" customFormat="1" customHeight="1"/>
    <row r="42043" s="59" customFormat="1" customHeight="1"/>
    <row r="42044" s="59" customFormat="1" customHeight="1"/>
    <row r="42045" s="59" customFormat="1" customHeight="1"/>
    <row r="42046" s="59" customFormat="1" customHeight="1"/>
    <row r="42047" s="59" customFormat="1" customHeight="1"/>
    <row r="42048" s="59" customFormat="1" customHeight="1"/>
    <row r="42049" s="59" customFormat="1" customHeight="1"/>
    <row r="42050" s="59" customFormat="1" customHeight="1"/>
    <row r="42051" s="59" customFormat="1" customHeight="1"/>
    <row r="42052" s="59" customFormat="1" customHeight="1"/>
    <row r="42053" s="59" customFormat="1" customHeight="1"/>
    <row r="42054" s="59" customFormat="1" customHeight="1"/>
    <row r="42055" s="59" customFormat="1" customHeight="1"/>
    <row r="42056" s="59" customFormat="1" customHeight="1"/>
    <row r="42057" s="59" customFormat="1" customHeight="1"/>
    <row r="42058" s="59" customFormat="1" customHeight="1"/>
    <row r="42059" s="59" customFormat="1" customHeight="1"/>
    <row r="42060" s="59" customFormat="1" customHeight="1"/>
    <row r="42061" s="59" customFormat="1" customHeight="1"/>
    <row r="42062" s="59" customFormat="1" customHeight="1"/>
    <row r="42063" s="59" customFormat="1" customHeight="1"/>
    <row r="42064" s="59" customFormat="1" customHeight="1"/>
    <row r="42065" s="59" customFormat="1" customHeight="1"/>
    <row r="42066" s="59" customFormat="1" customHeight="1"/>
    <row r="42067" s="59" customFormat="1" customHeight="1"/>
    <row r="42068" s="59" customFormat="1" customHeight="1"/>
    <row r="42069" s="59" customFormat="1" customHeight="1"/>
    <row r="42070" s="59" customFormat="1" customHeight="1"/>
    <row r="42071" s="59" customFormat="1" customHeight="1"/>
    <row r="42072" s="59" customFormat="1" customHeight="1"/>
    <row r="42073" s="59" customFormat="1" customHeight="1"/>
    <row r="42074" s="59" customFormat="1" customHeight="1"/>
    <row r="42075" s="59" customFormat="1" customHeight="1"/>
    <row r="42076" s="59" customFormat="1" customHeight="1"/>
    <row r="42077" s="59" customFormat="1" customHeight="1"/>
    <row r="42078" s="59" customFormat="1" customHeight="1"/>
    <row r="42079" s="59" customFormat="1" customHeight="1"/>
    <row r="42080" s="59" customFormat="1" customHeight="1"/>
    <row r="42081" s="59" customFormat="1" customHeight="1"/>
    <row r="42082" s="59" customFormat="1" customHeight="1"/>
    <row r="42083" s="59" customFormat="1" customHeight="1"/>
    <row r="42084" s="59" customFormat="1" customHeight="1"/>
    <row r="42085" s="59" customFormat="1" customHeight="1"/>
    <row r="42086" s="59" customFormat="1" customHeight="1"/>
    <row r="42087" s="59" customFormat="1" customHeight="1"/>
    <row r="42088" s="59" customFormat="1" customHeight="1"/>
    <row r="42089" s="59" customFormat="1" customHeight="1"/>
    <row r="42090" s="59" customFormat="1" customHeight="1"/>
    <row r="42091" s="59" customFormat="1" customHeight="1"/>
    <row r="42092" s="59" customFormat="1" customHeight="1"/>
    <row r="42093" s="59" customFormat="1" customHeight="1"/>
    <row r="42094" s="59" customFormat="1" customHeight="1"/>
    <row r="42095" s="59" customFormat="1" customHeight="1"/>
    <row r="42096" s="59" customFormat="1" customHeight="1"/>
    <row r="42097" s="59" customFormat="1" customHeight="1"/>
    <row r="42098" s="59" customFormat="1" customHeight="1"/>
    <row r="42099" s="59" customFormat="1" customHeight="1"/>
    <row r="42100" s="59" customFormat="1" customHeight="1"/>
    <row r="42101" s="59" customFormat="1" customHeight="1"/>
    <row r="42102" s="59" customFormat="1" customHeight="1"/>
    <row r="42103" s="59" customFormat="1" customHeight="1"/>
    <row r="42104" s="59" customFormat="1" customHeight="1"/>
    <row r="42105" s="59" customFormat="1" customHeight="1"/>
    <row r="42106" s="59" customFormat="1" customHeight="1"/>
    <row r="42107" s="59" customFormat="1" customHeight="1"/>
    <row r="42108" s="59" customFormat="1" customHeight="1"/>
    <row r="42109" s="59" customFormat="1" customHeight="1"/>
    <row r="42110" s="59" customFormat="1" customHeight="1"/>
    <row r="42111" s="59" customFormat="1" customHeight="1"/>
    <row r="42112" s="59" customFormat="1" customHeight="1"/>
    <row r="42113" s="59" customFormat="1" customHeight="1"/>
    <row r="42114" s="59" customFormat="1" customHeight="1"/>
    <row r="42115" s="59" customFormat="1" customHeight="1"/>
    <row r="42116" s="59" customFormat="1" customHeight="1"/>
    <row r="42117" s="59" customFormat="1" customHeight="1"/>
    <row r="42118" s="59" customFormat="1" customHeight="1"/>
    <row r="42119" s="59" customFormat="1" customHeight="1"/>
    <row r="42120" s="59" customFormat="1" customHeight="1"/>
    <row r="42121" s="59" customFormat="1" customHeight="1"/>
    <row r="42122" s="59" customFormat="1" customHeight="1"/>
    <row r="42123" s="59" customFormat="1" customHeight="1"/>
    <row r="42124" s="59" customFormat="1" customHeight="1"/>
    <row r="42125" s="59" customFormat="1" customHeight="1"/>
    <row r="42126" s="59" customFormat="1" customHeight="1"/>
    <row r="42127" s="59" customFormat="1" customHeight="1"/>
    <row r="42128" s="59" customFormat="1" customHeight="1"/>
    <row r="42129" s="59" customFormat="1" customHeight="1"/>
    <row r="42130" s="59" customFormat="1" customHeight="1"/>
    <row r="42131" s="59" customFormat="1" customHeight="1"/>
    <row r="42132" s="59" customFormat="1" customHeight="1"/>
    <row r="42133" s="59" customFormat="1" customHeight="1"/>
    <row r="42134" s="59" customFormat="1" customHeight="1"/>
    <row r="42135" s="59" customFormat="1" customHeight="1"/>
    <row r="42136" s="59" customFormat="1" customHeight="1"/>
    <row r="42137" s="59" customFormat="1" customHeight="1"/>
    <row r="42138" s="59" customFormat="1" customHeight="1"/>
    <row r="42139" s="59" customFormat="1" customHeight="1"/>
    <row r="42140" s="59" customFormat="1" customHeight="1"/>
    <row r="42141" s="59" customFormat="1" customHeight="1"/>
    <row r="42142" s="59" customFormat="1" customHeight="1"/>
    <row r="42143" s="59" customFormat="1" customHeight="1"/>
    <row r="42144" s="59" customFormat="1" customHeight="1"/>
    <row r="42145" s="59" customFormat="1" customHeight="1"/>
    <row r="42146" s="59" customFormat="1" customHeight="1"/>
    <row r="42147" s="59" customFormat="1" customHeight="1"/>
    <row r="42148" s="59" customFormat="1" customHeight="1"/>
    <row r="42149" s="59" customFormat="1" customHeight="1"/>
    <row r="42150" s="59" customFormat="1" customHeight="1"/>
    <row r="42151" s="59" customFormat="1" customHeight="1"/>
    <row r="42152" s="59" customFormat="1" customHeight="1"/>
    <row r="42153" s="59" customFormat="1" customHeight="1"/>
    <row r="42154" s="59" customFormat="1" customHeight="1"/>
    <row r="42155" s="59" customFormat="1" customHeight="1"/>
    <row r="42156" s="59" customFormat="1" customHeight="1"/>
    <row r="42157" s="59" customFormat="1" customHeight="1"/>
    <row r="42158" s="59" customFormat="1" customHeight="1"/>
    <row r="42159" s="59" customFormat="1" customHeight="1"/>
    <row r="42160" s="59" customFormat="1" customHeight="1"/>
    <row r="42161" s="59" customFormat="1" customHeight="1"/>
    <row r="42162" s="59" customFormat="1" customHeight="1"/>
    <row r="42163" s="59" customFormat="1" customHeight="1"/>
    <row r="42164" s="59" customFormat="1" customHeight="1"/>
    <row r="42165" s="59" customFormat="1" customHeight="1"/>
    <row r="42166" s="59" customFormat="1" customHeight="1"/>
    <row r="42167" s="59" customFormat="1" customHeight="1"/>
    <row r="42168" s="59" customFormat="1" customHeight="1"/>
    <row r="42169" s="59" customFormat="1" customHeight="1"/>
    <row r="42170" s="59" customFormat="1" customHeight="1"/>
    <row r="42171" s="59" customFormat="1" customHeight="1"/>
    <row r="42172" s="59" customFormat="1" customHeight="1"/>
    <row r="42173" s="59" customFormat="1" customHeight="1"/>
    <row r="42174" s="59" customFormat="1" customHeight="1"/>
    <row r="42175" s="59" customFormat="1" customHeight="1"/>
    <row r="42176" s="59" customFormat="1" customHeight="1"/>
    <row r="42177" s="59" customFormat="1" customHeight="1"/>
    <row r="42178" s="59" customFormat="1" customHeight="1"/>
    <row r="42179" s="59" customFormat="1" customHeight="1"/>
    <row r="42180" s="59" customFormat="1" customHeight="1"/>
    <row r="42181" s="59" customFormat="1" customHeight="1"/>
    <row r="42182" s="59" customFormat="1" customHeight="1"/>
    <row r="42183" s="59" customFormat="1" customHeight="1"/>
    <row r="42184" s="59" customFormat="1" customHeight="1"/>
    <row r="42185" s="59" customFormat="1" customHeight="1"/>
    <row r="42186" s="59" customFormat="1" customHeight="1"/>
    <row r="42187" s="59" customFormat="1" customHeight="1"/>
    <row r="42188" s="59" customFormat="1" customHeight="1"/>
    <row r="42189" s="59" customFormat="1" customHeight="1"/>
    <row r="42190" s="59" customFormat="1" customHeight="1"/>
    <row r="42191" s="59" customFormat="1" customHeight="1"/>
    <row r="42192" s="59" customFormat="1" customHeight="1"/>
    <row r="42193" s="59" customFormat="1" customHeight="1"/>
    <row r="42194" s="59" customFormat="1" customHeight="1"/>
    <row r="42195" s="59" customFormat="1" customHeight="1"/>
    <row r="42196" s="59" customFormat="1" customHeight="1"/>
    <row r="42197" s="59" customFormat="1" customHeight="1"/>
    <row r="42198" s="59" customFormat="1" customHeight="1"/>
    <row r="42199" s="59" customFormat="1" customHeight="1"/>
    <row r="42200" s="59" customFormat="1" customHeight="1"/>
    <row r="42201" s="59" customFormat="1" customHeight="1"/>
    <row r="42202" s="59" customFormat="1" customHeight="1"/>
    <row r="42203" s="59" customFormat="1" customHeight="1"/>
    <row r="42204" s="59" customFormat="1" customHeight="1"/>
    <row r="42205" s="59" customFormat="1" customHeight="1"/>
    <row r="42206" s="59" customFormat="1" customHeight="1"/>
    <row r="42207" s="59" customFormat="1" customHeight="1"/>
    <row r="42208" s="59" customFormat="1" customHeight="1"/>
    <row r="42209" s="59" customFormat="1" customHeight="1"/>
    <row r="42210" s="59" customFormat="1" customHeight="1"/>
    <row r="42211" s="59" customFormat="1" customHeight="1"/>
    <row r="42212" s="59" customFormat="1" customHeight="1"/>
    <row r="42213" s="59" customFormat="1" customHeight="1"/>
    <row r="42214" s="59" customFormat="1" customHeight="1"/>
    <row r="42215" s="59" customFormat="1" customHeight="1"/>
    <row r="42216" s="59" customFormat="1" customHeight="1"/>
    <row r="42217" s="59" customFormat="1" customHeight="1"/>
    <row r="42218" s="59" customFormat="1" customHeight="1"/>
    <row r="42219" s="59" customFormat="1" customHeight="1"/>
    <row r="42220" s="59" customFormat="1" customHeight="1"/>
    <row r="42221" s="59" customFormat="1" customHeight="1"/>
    <row r="42222" s="59" customFormat="1" customHeight="1"/>
    <row r="42223" s="59" customFormat="1" customHeight="1"/>
    <row r="42224" s="59" customFormat="1" customHeight="1"/>
    <row r="42225" s="59" customFormat="1" customHeight="1"/>
    <row r="42226" s="59" customFormat="1" customHeight="1"/>
    <row r="42227" s="59" customFormat="1" customHeight="1"/>
    <row r="42228" s="59" customFormat="1" customHeight="1"/>
    <row r="42229" s="59" customFormat="1" customHeight="1"/>
    <row r="42230" s="59" customFormat="1" customHeight="1"/>
    <row r="42231" s="59" customFormat="1" customHeight="1"/>
    <row r="42232" s="59" customFormat="1" customHeight="1"/>
    <row r="42233" s="59" customFormat="1" customHeight="1"/>
    <row r="42234" s="59" customFormat="1" customHeight="1"/>
    <row r="42235" s="59" customFormat="1" customHeight="1"/>
    <row r="42236" s="59" customFormat="1" customHeight="1"/>
    <row r="42237" s="59" customFormat="1" customHeight="1"/>
    <row r="42238" s="59" customFormat="1" customHeight="1"/>
    <row r="42239" s="59" customFormat="1" customHeight="1"/>
    <row r="42240" s="59" customFormat="1" customHeight="1"/>
    <row r="42241" s="59" customFormat="1" customHeight="1"/>
    <row r="42242" s="59" customFormat="1" customHeight="1"/>
    <row r="42243" s="59" customFormat="1" customHeight="1"/>
    <row r="42244" s="59" customFormat="1" customHeight="1"/>
    <row r="42245" s="59" customFormat="1" customHeight="1"/>
    <row r="42246" s="59" customFormat="1" customHeight="1"/>
    <row r="42247" s="59" customFormat="1" customHeight="1"/>
    <row r="42248" s="59" customFormat="1" customHeight="1"/>
    <row r="42249" s="59" customFormat="1" customHeight="1"/>
    <row r="42250" s="59" customFormat="1" customHeight="1"/>
    <row r="42251" s="59" customFormat="1" customHeight="1"/>
    <row r="42252" s="59" customFormat="1" customHeight="1"/>
    <row r="42253" s="59" customFormat="1" customHeight="1"/>
    <row r="42254" s="59" customFormat="1" customHeight="1"/>
    <row r="42255" s="59" customFormat="1" customHeight="1"/>
    <row r="42256" s="59" customFormat="1" customHeight="1"/>
    <row r="42257" s="59" customFormat="1" customHeight="1"/>
    <row r="42258" s="59" customFormat="1" customHeight="1"/>
    <row r="42259" s="59" customFormat="1" customHeight="1"/>
    <row r="42260" s="59" customFormat="1" customHeight="1"/>
    <row r="42261" s="59" customFormat="1" customHeight="1"/>
    <row r="42262" s="59" customFormat="1" customHeight="1"/>
    <row r="42263" s="59" customFormat="1" customHeight="1"/>
    <row r="42264" s="59" customFormat="1" customHeight="1"/>
    <row r="42265" s="59" customFormat="1" customHeight="1"/>
    <row r="42266" s="59" customFormat="1" customHeight="1"/>
    <row r="42267" s="59" customFormat="1" customHeight="1"/>
    <row r="42268" s="59" customFormat="1" customHeight="1"/>
    <row r="42269" s="59" customFormat="1" customHeight="1"/>
    <row r="42270" s="59" customFormat="1" customHeight="1"/>
    <row r="42271" s="59" customFormat="1" customHeight="1"/>
    <row r="42272" s="59" customFormat="1" customHeight="1"/>
    <row r="42273" s="59" customFormat="1" customHeight="1"/>
    <row r="42274" s="59" customFormat="1" customHeight="1"/>
    <row r="42275" s="59" customFormat="1" customHeight="1"/>
    <row r="42276" s="59" customFormat="1" customHeight="1"/>
    <row r="42277" s="59" customFormat="1" customHeight="1"/>
    <row r="42278" s="59" customFormat="1" customHeight="1"/>
    <row r="42279" s="59" customFormat="1" customHeight="1"/>
    <row r="42280" s="59" customFormat="1" customHeight="1"/>
    <row r="42281" s="59" customFormat="1" customHeight="1"/>
    <row r="42282" s="59" customFormat="1" customHeight="1"/>
    <row r="42283" s="59" customFormat="1" customHeight="1"/>
    <row r="42284" s="59" customFormat="1" customHeight="1"/>
    <row r="42285" s="59" customFormat="1" customHeight="1"/>
    <row r="42286" s="59" customFormat="1" customHeight="1"/>
    <row r="42287" s="59" customFormat="1" customHeight="1"/>
    <row r="42288" s="59" customFormat="1" customHeight="1"/>
    <row r="42289" s="59" customFormat="1" customHeight="1"/>
    <row r="42290" s="59" customFormat="1" customHeight="1"/>
    <row r="42291" s="59" customFormat="1" customHeight="1"/>
    <row r="42292" s="59" customFormat="1" customHeight="1"/>
    <row r="42293" s="59" customFormat="1" customHeight="1"/>
    <row r="42294" s="59" customFormat="1" customHeight="1"/>
    <row r="42295" s="59" customFormat="1" customHeight="1"/>
    <row r="42296" s="59" customFormat="1" customHeight="1"/>
    <row r="42297" s="59" customFormat="1" customHeight="1"/>
    <row r="42298" s="59" customFormat="1" customHeight="1"/>
    <row r="42299" s="59" customFormat="1" customHeight="1"/>
    <row r="42300" s="59" customFormat="1" customHeight="1"/>
    <row r="42301" s="59" customFormat="1" customHeight="1"/>
    <row r="42302" s="59" customFormat="1" customHeight="1"/>
    <row r="42303" s="59" customFormat="1" customHeight="1"/>
    <row r="42304" s="59" customFormat="1" customHeight="1"/>
    <row r="42305" s="59" customFormat="1" customHeight="1"/>
    <row r="42306" s="59" customFormat="1" customHeight="1"/>
    <row r="42307" s="59" customFormat="1" customHeight="1"/>
    <row r="42308" s="59" customFormat="1" customHeight="1"/>
    <row r="42309" s="59" customFormat="1" customHeight="1"/>
    <row r="42310" s="59" customFormat="1" customHeight="1"/>
    <row r="42311" s="59" customFormat="1" customHeight="1"/>
    <row r="42312" s="59" customFormat="1" customHeight="1"/>
    <row r="42313" s="59" customFormat="1" customHeight="1"/>
    <row r="42314" s="59" customFormat="1" customHeight="1"/>
    <row r="42315" s="59" customFormat="1" customHeight="1"/>
    <row r="42316" s="59" customFormat="1" customHeight="1"/>
    <row r="42317" s="59" customFormat="1" customHeight="1"/>
    <row r="42318" s="59" customFormat="1" customHeight="1"/>
    <row r="42319" s="59" customFormat="1" customHeight="1"/>
    <row r="42320" s="59" customFormat="1" customHeight="1"/>
    <row r="42321" s="59" customFormat="1" customHeight="1"/>
    <row r="42322" s="59" customFormat="1" customHeight="1"/>
    <row r="42323" s="59" customFormat="1" customHeight="1"/>
    <row r="42324" s="59" customFormat="1" customHeight="1"/>
    <row r="42325" s="59" customFormat="1" customHeight="1"/>
    <row r="42326" s="59" customFormat="1" customHeight="1"/>
    <row r="42327" s="59" customFormat="1" customHeight="1"/>
    <row r="42328" s="59" customFormat="1" customHeight="1"/>
    <row r="42329" s="59" customFormat="1" customHeight="1"/>
    <row r="42330" s="59" customFormat="1" customHeight="1"/>
    <row r="42331" s="59" customFormat="1" customHeight="1"/>
    <row r="42332" s="59" customFormat="1" customHeight="1"/>
    <row r="42333" s="59" customFormat="1" customHeight="1"/>
    <row r="42334" s="59" customFormat="1" customHeight="1"/>
    <row r="42335" s="59" customFormat="1" customHeight="1"/>
    <row r="42336" s="59" customFormat="1" customHeight="1"/>
    <row r="42337" s="59" customFormat="1" customHeight="1"/>
    <row r="42338" s="59" customFormat="1" customHeight="1"/>
    <row r="42339" s="59" customFormat="1" customHeight="1"/>
    <row r="42340" s="59" customFormat="1" customHeight="1"/>
    <row r="42341" s="59" customFormat="1" customHeight="1"/>
    <row r="42342" s="59" customFormat="1" customHeight="1"/>
    <row r="42343" s="59" customFormat="1" customHeight="1"/>
    <row r="42344" s="59" customFormat="1" customHeight="1"/>
    <row r="42345" s="59" customFormat="1" customHeight="1"/>
    <row r="42346" s="59" customFormat="1" customHeight="1"/>
    <row r="42347" s="59" customFormat="1" customHeight="1"/>
    <row r="42348" s="59" customFormat="1" customHeight="1"/>
    <row r="42349" s="59" customFormat="1" customHeight="1"/>
    <row r="42350" s="59" customFormat="1" customHeight="1"/>
    <row r="42351" s="59" customFormat="1" customHeight="1"/>
    <row r="42352" s="59" customFormat="1" customHeight="1"/>
    <row r="42353" s="59" customFormat="1" customHeight="1"/>
    <row r="42354" s="59" customFormat="1" customHeight="1"/>
    <row r="42355" s="59" customFormat="1" customHeight="1"/>
    <row r="42356" s="59" customFormat="1" customHeight="1"/>
    <row r="42357" s="59" customFormat="1" customHeight="1"/>
    <row r="42358" s="59" customFormat="1" customHeight="1"/>
    <row r="42359" s="59" customFormat="1" customHeight="1"/>
    <row r="42360" s="59" customFormat="1" customHeight="1"/>
    <row r="42361" s="59" customFormat="1" customHeight="1"/>
    <row r="42362" s="59" customFormat="1" customHeight="1"/>
    <row r="42363" s="59" customFormat="1" customHeight="1"/>
    <row r="42364" s="59" customFormat="1" customHeight="1"/>
    <row r="42365" s="59" customFormat="1" customHeight="1"/>
    <row r="42366" s="59" customFormat="1" customHeight="1"/>
    <row r="42367" s="59" customFormat="1" customHeight="1"/>
    <row r="42368" s="59" customFormat="1" customHeight="1"/>
    <row r="42369" s="59" customFormat="1" customHeight="1"/>
    <row r="42370" s="59" customFormat="1" customHeight="1"/>
    <row r="42371" s="59" customFormat="1" customHeight="1"/>
    <row r="42372" s="59" customFormat="1" customHeight="1"/>
    <row r="42373" s="59" customFormat="1" customHeight="1"/>
    <row r="42374" s="59" customFormat="1" customHeight="1"/>
    <row r="42375" s="59" customFormat="1" customHeight="1"/>
    <row r="42376" s="59" customFormat="1" customHeight="1"/>
    <row r="42377" s="59" customFormat="1" customHeight="1"/>
    <row r="42378" s="59" customFormat="1" customHeight="1"/>
    <row r="42379" s="59" customFormat="1" customHeight="1"/>
    <row r="42380" s="59" customFormat="1" customHeight="1"/>
    <row r="42381" s="59" customFormat="1" customHeight="1"/>
    <row r="42382" s="59" customFormat="1" customHeight="1"/>
    <row r="42383" s="59" customFormat="1" customHeight="1"/>
    <row r="42384" s="59" customFormat="1" customHeight="1"/>
    <row r="42385" s="59" customFormat="1" customHeight="1"/>
    <row r="42386" s="59" customFormat="1" customHeight="1"/>
    <row r="42387" s="59" customFormat="1" customHeight="1"/>
    <row r="42388" s="59" customFormat="1" customHeight="1"/>
    <row r="42389" s="59" customFormat="1" customHeight="1"/>
    <row r="42390" s="59" customFormat="1" customHeight="1"/>
    <row r="42391" s="59" customFormat="1" customHeight="1"/>
    <row r="42392" s="59" customFormat="1" customHeight="1"/>
    <row r="42393" s="59" customFormat="1" customHeight="1"/>
    <row r="42394" s="59" customFormat="1" customHeight="1"/>
    <row r="42395" s="59" customFormat="1" customHeight="1"/>
    <row r="42396" s="59" customFormat="1" customHeight="1"/>
    <row r="42397" s="59" customFormat="1" customHeight="1"/>
    <row r="42398" s="59" customFormat="1" customHeight="1"/>
    <row r="42399" s="59" customFormat="1" customHeight="1"/>
    <row r="42400" s="59" customFormat="1" customHeight="1"/>
    <row r="42401" s="59" customFormat="1" customHeight="1"/>
    <row r="42402" s="59" customFormat="1" customHeight="1"/>
    <row r="42403" s="59" customFormat="1" customHeight="1"/>
    <row r="42404" s="59" customFormat="1" customHeight="1"/>
    <row r="42405" s="59" customFormat="1" customHeight="1"/>
    <row r="42406" s="59" customFormat="1" customHeight="1"/>
    <row r="42407" s="59" customFormat="1" customHeight="1"/>
    <row r="42408" s="59" customFormat="1" customHeight="1"/>
    <row r="42409" s="59" customFormat="1" customHeight="1"/>
    <row r="42410" s="59" customFormat="1" customHeight="1"/>
    <row r="42411" s="59" customFormat="1" customHeight="1"/>
    <row r="42412" s="59" customFormat="1" customHeight="1"/>
    <row r="42413" s="59" customFormat="1" customHeight="1"/>
    <row r="42414" s="59" customFormat="1" customHeight="1"/>
    <row r="42415" s="59" customFormat="1" customHeight="1"/>
    <row r="42416" s="59" customFormat="1" customHeight="1"/>
    <row r="42417" s="59" customFormat="1" customHeight="1"/>
    <row r="42418" s="59" customFormat="1" customHeight="1"/>
    <row r="42419" s="59" customFormat="1" customHeight="1"/>
    <row r="42420" s="59" customFormat="1" customHeight="1"/>
    <row r="42421" s="59" customFormat="1" customHeight="1"/>
    <row r="42422" s="59" customFormat="1" customHeight="1"/>
    <row r="42423" s="59" customFormat="1" customHeight="1"/>
    <row r="42424" s="59" customFormat="1" customHeight="1"/>
    <row r="42425" s="59" customFormat="1" customHeight="1"/>
    <row r="42426" s="59" customFormat="1" customHeight="1"/>
    <row r="42427" s="59" customFormat="1" customHeight="1"/>
    <row r="42428" s="59" customFormat="1" customHeight="1"/>
    <row r="42429" s="59" customFormat="1" customHeight="1"/>
    <row r="42430" s="59" customFormat="1" customHeight="1"/>
    <row r="42431" s="59" customFormat="1" customHeight="1"/>
    <row r="42432" s="59" customFormat="1" customHeight="1"/>
    <row r="42433" s="59" customFormat="1" customHeight="1"/>
    <row r="42434" s="59" customFormat="1" customHeight="1"/>
    <row r="42435" s="59" customFormat="1" customHeight="1"/>
    <row r="42436" s="59" customFormat="1" customHeight="1"/>
    <row r="42437" s="59" customFormat="1" customHeight="1"/>
    <row r="42438" s="59" customFormat="1" customHeight="1"/>
    <row r="42439" s="59" customFormat="1" customHeight="1"/>
    <row r="42440" s="59" customFormat="1" customHeight="1"/>
    <row r="42441" s="59" customFormat="1" customHeight="1"/>
    <row r="42442" s="59" customFormat="1" customHeight="1"/>
    <row r="42443" s="59" customFormat="1" customHeight="1"/>
    <row r="42444" s="59" customFormat="1" customHeight="1"/>
    <row r="42445" s="59" customFormat="1" customHeight="1"/>
    <row r="42446" s="59" customFormat="1" customHeight="1"/>
    <row r="42447" s="59" customFormat="1" customHeight="1"/>
    <row r="42448" s="59" customFormat="1" customHeight="1"/>
    <row r="42449" s="59" customFormat="1" customHeight="1"/>
    <row r="42450" s="59" customFormat="1" customHeight="1"/>
    <row r="42451" s="59" customFormat="1" customHeight="1"/>
    <row r="42452" s="59" customFormat="1" customHeight="1"/>
    <row r="42453" s="59" customFormat="1" customHeight="1"/>
    <row r="42454" s="59" customFormat="1" customHeight="1"/>
    <row r="42455" s="59" customFormat="1" customHeight="1"/>
    <row r="42456" s="59" customFormat="1" customHeight="1"/>
    <row r="42457" s="59" customFormat="1" customHeight="1"/>
    <row r="42458" s="59" customFormat="1" customHeight="1"/>
    <row r="42459" s="59" customFormat="1" customHeight="1"/>
    <row r="42460" s="59" customFormat="1" customHeight="1"/>
    <row r="42461" s="59" customFormat="1" customHeight="1"/>
    <row r="42462" s="59" customFormat="1" customHeight="1"/>
    <row r="42463" s="59" customFormat="1" customHeight="1"/>
    <row r="42464" s="59" customFormat="1" customHeight="1"/>
    <row r="42465" s="59" customFormat="1" customHeight="1"/>
    <row r="42466" s="59" customFormat="1" customHeight="1"/>
    <row r="42467" s="59" customFormat="1" customHeight="1"/>
    <row r="42468" s="59" customFormat="1" customHeight="1"/>
    <row r="42469" s="59" customFormat="1" customHeight="1"/>
    <row r="42470" s="59" customFormat="1" customHeight="1"/>
    <row r="42471" s="59" customFormat="1" customHeight="1"/>
    <row r="42472" s="59" customFormat="1" customHeight="1"/>
    <row r="42473" s="59" customFormat="1" customHeight="1"/>
    <row r="42474" s="59" customFormat="1" customHeight="1"/>
    <row r="42475" s="59" customFormat="1" customHeight="1"/>
    <row r="42476" s="59" customFormat="1" customHeight="1"/>
    <row r="42477" s="59" customFormat="1" customHeight="1"/>
    <row r="42478" s="59" customFormat="1" customHeight="1"/>
    <row r="42479" s="59" customFormat="1" customHeight="1"/>
    <row r="42480" s="59" customFormat="1" customHeight="1"/>
    <row r="42481" s="59" customFormat="1" customHeight="1"/>
    <row r="42482" s="59" customFormat="1" customHeight="1"/>
    <row r="42483" s="59" customFormat="1" customHeight="1"/>
    <row r="42484" s="59" customFormat="1" customHeight="1"/>
    <row r="42485" s="59" customFormat="1" customHeight="1"/>
    <row r="42486" s="59" customFormat="1" customHeight="1"/>
    <row r="42487" s="59" customFormat="1" customHeight="1"/>
    <row r="42488" s="59" customFormat="1" customHeight="1"/>
    <row r="42489" s="59" customFormat="1" customHeight="1"/>
    <row r="42490" s="59" customFormat="1" customHeight="1"/>
    <row r="42491" s="59" customFormat="1" customHeight="1"/>
    <row r="42492" s="59" customFormat="1" customHeight="1"/>
    <row r="42493" s="59" customFormat="1" customHeight="1"/>
    <row r="42494" s="59" customFormat="1" customHeight="1"/>
    <row r="42495" s="59" customFormat="1" customHeight="1"/>
    <row r="42496" s="59" customFormat="1" customHeight="1"/>
    <row r="42497" s="59" customFormat="1" customHeight="1"/>
    <row r="42498" s="59" customFormat="1" customHeight="1"/>
    <row r="42499" s="59" customFormat="1" customHeight="1"/>
    <row r="42500" s="59" customFormat="1" customHeight="1"/>
    <row r="42501" s="59" customFormat="1" customHeight="1"/>
    <row r="42502" s="59" customFormat="1" customHeight="1"/>
    <row r="42503" s="59" customFormat="1" customHeight="1"/>
    <row r="42504" s="59" customFormat="1" customHeight="1"/>
    <row r="42505" s="59" customFormat="1" customHeight="1"/>
    <row r="42506" s="59" customFormat="1" customHeight="1"/>
    <row r="42507" s="59" customFormat="1" customHeight="1"/>
    <row r="42508" s="59" customFormat="1" customHeight="1"/>
    <row r="42509" s="59" customFormat="1" customHeight="1"/>
    <row r="42510" s="59" customFormat="1" customHeight="1"/>
    <row r="42511" s="59" customFormat="1" customHeight="1"/>
    <row r="42512" s="59" customFormat="1" customHeight="1"/>
    <row r="42513" s="59" customFormat="1" customHeight="1"/>
    <row r="42514" s="59" customFormat="1" customHeight="1"/>
    <row r="42515" s="59" customFormat="1" customHeight="1"/>
    <row r="42516" s="59" customFormat="1" customHeight="1"/>
    <row r="42517" s="59" customFormat="1" customHeight="1"/>
    <row r="42518" s="59" customFormat="1" customHeight="1"/>
    <row r="42519" s="59" customFormat="1" customHeight="1"/>
    <row r="42520" s="59" customFormat="1" customHeight="1"/>
    <row r="42521" s="59" customFormat="1" customHeight="1"/>
    <row r="42522" s="59" customFormat="1" customHeight="1"/>
    <row r="42523" s="59" customFormat="1" customHeight="1"/>
    <row r="42524" s="59" customFormat="1" customHeight="1"/>
    <row r="42525" s="59" customFormat="1" customHeight="1"/>
    <row r="42526" s="59" customFormat="1" customHeight="1"/>
    <row r="42527" s="59" customFormat="1" customHeight="1"/>
    <row r="42528" s="59" customFormat="1" customHeight="1"/>
    <row r="42529" s="59" customFormat="1" customHeight="1"/>
    <row r="42530" s="59" customFormat="1" customHeight="1"/>
    <row r="42531" s="59" customFormat="1" customHeight="1"/>
    <row r="42532" s="59" customFormat="1" customHeight="1"/>
    <row r="42533" s="59" customFormat="1" customHeight="1"/>
    <row r="42534" s="59" customFormat="1" customHeight="1"/>
    <row r="42535" s="59" customFormat="1" customHeight="1"/>
    <row r="42536" s="59" customFormat="1" customHeight="1"/>
    <row r="42537" s="59" customFormat="1" customHeight="1"/>
    <row r="42538" s="59" customFormat="1" customHeight="1"/>
    <row r="42539" s="59" customFormat="1" customHeight="1"/>
    <row r="42540" s="59" customFormat="1" customHeight="1"/>
    <row r="42541" s="59" customFormat="1" customHeight="1"/>
    <row r="42542" s="59" customFormat="1" customHeight="1"/>
    <row r="42543" s="59" customFormat="1" customHeight="1"/>
    <row r="42544" s="59" customFormat="1" customHeight="1"/>
    <row r="42545" s="59" customFormat="1" customHeight="1"/>
    <row r="42546" s="59" customFormat="1" customHeight="1"/>
    <row r="42547" s="59" customFormat="1" customHeight="1"/>
    <row r="42548" s="59" customFormat="1" customHeight="1"/>
    <row r="42549" s="59" customFormat="1" customHeight="1"/>
    <row r="42550" s="59" customFormat="1" customHeight="1"/>
    <row r="42551" s="59" customFormat="1" customHeight="1"/>
    <row r="42552" s="59" customFormat="1" customHeight="1"/>
    <row r="42553" s="59" customFormat="1" customHeight="1"/>
    <row r="42554" s="59" customFormat="1" customHeight="1"/>
    <row r="42555" s="59" customFormat="1" customHeight="1"/>
    <row r="42556" s="59" customFormat="1" customHeight="1"/>
    <row r="42557" s="59" customFormat="1" customHeight="1"/>
    <row r="42558" s="59" customFormat="1" customHeight="1"/>
    <row r="42559" s="59" customFormat="1" customHeight="1"/>
    <row r="42560" s="59" customFormat="1" customHeight="1"/>
    <row r="42561" s="59" customFormat="1" customHeight="1"/>
    <row r="42562" s="59" customFormat="1" customHeight="1"/>
    <row r="42563" s="59" customFormat="1" customHeight="1"/>
    <row r="42564" s="59" customFormat="1" customHeight="1"/>
    <row r="42565" s="59" customFormat="1" customHeight="1"/>
    <row r="42566" s="59" customFormat="1" customHeight="1"/>
    <row r="42567" s="59" customFormat="1" customHeight="1"/>
    <row r="42568" s="59" customFormat="1" customHeight="1"/>
    <row r="42569" s="59" customFormat="1" customHeight="1"/>
    <row r="42570" s="59" customFormat="1" customHeight="1"/>
    <row r="42571" s="59" customFormat="1" customHeight="1"/>
    <row r="42572" s="59" customFormat="1" customHeight="1"/>
    <row r="42573" s="59" customFormat="1" customHeight="1"/>
    <row r="42574" s="59" customFormat="1" customHeight="1"/>
    <row r="42575" s="59" customFormat="1" customHeight="1"/>
    <row r="42576" s="59" customFormat="1" customHeight="1"/>
    <row r="42577" s="59" customFormat="1" customHeight="1"/>
    <row r="42578" s="59" customFormat="1" customHeight="1"/>
    <row r="42579" s="59" customFormat="1" customHeight="1"/>
    <row r="42580" s="59" customFormat="1" customHeight="1"/>
    <row r="42581" s="59" customFormat="1" customHeight="1"/>
    <row r="42582" s="59" customFormat="1" customHeight="1"/>
    <row r="42583" s="59" customFormat="1" customHeight="1"/>
    <row r="42584" s="59" customFormat="1" customHeight="1"/>
    <row r="42585" s="59" customFormat="1" customHeight="1"/>
    <row r="42586" s="59" customFormat="1" customHeight="1"/>
    <row r="42587" s="59" customFormat="1" customHeight="1"/>
    <row r="42588" s="59" customFormat="1" customHeight="1"/>
    <row r="42589" s="59" customFormat="1" customHeight="1"/>
    <row r="42590" s="59" customFormat="1" customHeight="1"/>
    <row r="42591" s="59" customFormat="1" customHeight="1"/>
    <row r="42592" s="59" customFormat="1" customHeight="1"/>
    <row r="42593" s="59" customFormat="1" customHeight="1"/>
    <row r="42594" s="59" customFormat="1" customHeight="1"/>
    <row r="42595" s="59" customFormat="1" customHeight="1"/>
    <row r="42596" s="59" customFormat="1" customHeight="1"/>
    <row r="42597" s="59" customFormat="1" customHeight="1"/>
    <row r="42598" s="59" customFormat="1" customHeight="1"/>
    <row r="42599" s="59" customFormat="1" customHeight="1"/>
    <row r="42600" s="59" customFormat="1" customHeight="1"/>
    <row r="42601" s="59" customFormat="1" customHeight="1"/>
    <row r="42602" s="59" customFormat="1" customHeight="1"/>
    <row r="42603" s="59" customFormat="1" customHeight="1"/>
    <row r="42604" s="59" customFormat="1" customHeight="1"/>
    <row r="42605" s="59" customFormat="1" customHeight="1"/>
    <row r="42606" s="59" customFormat="1" customHeight="1"/>
    <row r="42607" s="59" customFormat="1" customHeight="1"/>
    <row r="42608" s="59" customFormat="1" customHeight="1"/>
    <row r="42609" s="59" customFormat="1" customHeight="1"/>
    <row r="42610" s="59" customFormat="1" customHeight="1"/>
    <row r="42611" s="59" customFormat="1" customHeight="1"/>
    <row r="42612" s="59" customFormat="1" customHeight="1"/>
    <row r="42613" s="59" customFormat="1" customHeight="1"/>
    <row r="42614" s="59" customFormat="1" customHeight="1"/>
    <row r="42615" s="59" customFormat="1" customHeight="1"/>
    <row r="42616" s="59" customFormat="1" customHeight="1"/>
    <row r="42617" s="59" customFormat="1" customHeight="1"/>
    <row r="42618" s="59" customFormat="1" customHeight="1"/>
    <row r="42619" s="59" customFormat="1" customHeight="1"/>
    <row r="42620" s="59" customFormat="1" customHeight="1"/>
    <row r="42621" s="59" customFormat="1" customHeight="1"/>
    <row r="42622" s="59" customFormat="1" customHeight="1"/>
    <row r="42623" s="59" customFormat="1" customHeight="1"/>
    <row r="42624" s="59" customFormat="1" customHeight="1"/>
    <row r="42625" s="59" customFormat="1" customHeight="1"/>
    <row r="42626" s="59" customFormat="1" customHeight="1"/>
    <row r="42627" s="59" customFormat="1" customHeight="1"/>
    <row r="42628" s="59" customFormat="1" customHeight="1"/>
    <row r="42629" s="59" customFormat="1" customHeight="1"/>
    <row r="42630" s="59" customFormat="1" customHeight="1"/>
    <row r="42631" s="59" customFormat="1" customHeight="1"/>
    <row r="42632" s="59" customFormat="1" customHeight="1"/>
    <row r="42633" s="59" customFormat="1" customHeight="1"/>
    <row r="42634" s="59" customFormat="1" customHeight="1"/>
    <row r="42635" s="59" customFormat="1" customHeight="1"/>
    <row r="42636" s="59" customFormat="1" customHeight="1"/>
    <row r="42637" s="59" customFormat="1" customHeight="1"/>
    <row r="42638" s="59" customFormat="1" customHeight="1"/>
    <row r="42639" s="59" customFormat="1" customHeight="1"/>
    <row r="42640" s="59" customFormat="1" customHeight="1"/>
    <row r="42641" s="59" customFormat="1" customHeight="1"/>
    <row r="42642" s="59" customFormat="1" customHeight="1"/>
    <row r="42643" s="59" customFormat="1" customHeight="1"/>
    <row r="42644" s="59" customFormat="1" customHeight="1"/>
    <row r="42645" s="59" customFormat="1" customHeight="1"/>
    <row r="42646" s="59" customFormat="1" customHeight="1"/>
    <row r="42647" s="59" customFormat="1" customHeight="1"/>
    <row r="42648" s="59" customFormat="1" customHeight="1"/>
    <row r="42649" s="59" customFormat="1" customHeight="1"/>
    <row r="42650" s="59" customFormat="1" customHeight="1"/>
    <row r="42651" s="59" customFormat="1" customHeight="1"/>
    <row r="42652" s="59" customFormat="1" customHeight="1"/>
    <row r="42653" s="59" customFormat="1" customHeight="1"/>
    <row r="42654" s="59" customFormat="1" customHeight="1"/>
    <row r="42655" s="59" customFormat="1" customHeight="1"/>
    <row r="42656" s="59" customFormat="1" customHeight="1"/>
    <row r="42657" s="59" customFormat="1" customHeight="1"/>
    <row r="42658" s="59" customFormat="1" customHeight="1"/>
    <row r="42659" s="59" customFormat="1" customHeight="1"/>
    <row r="42660" s="59" customFormat="1" customHeight="1"/>
    <row r="42661" s="59" customFormat="1" customHeight="1"/>
    <row r="42662" s="59" customFormat="1" customHeight="1"/>
    <row r="42663" s="59" customFormat="1" customHeight="1"/>
    <row r="42664" s="59" customFormat="1" customHeight="1"/>
    <row r="42665" s="59" customFormat="1" customHeight="1"/>
    <row r="42666" s="59" customFormat="1" customHeight="1"/>
    <row r="42667" s="59" customFormat="1" customHeight="1"/>
    <row r="42668" s="59" customFormat="1" customHeight="1"/>
    <row r="42669" s="59" customFormat="1" customHeight="1"/>
    <row r="42670" s="59" customFormat="1" customHeight="1"/>
    <row r="42671" s="59" customFormat="1" customHeight="1"/>
    <row r="42672" s="59" customFormat="1" customHeight="1"/>
    <row r="42673" s="59" customFormat="1" customHeight="1"/>
    <row r="42674" s="59" customFormat="1" customHeight="1"/>
    <row r="42675" s="59" customFormat="1" customHeight="1"/>
    <row r="42676" s="59" customFormat="1" customHeight="1"/>
    <row r="42677" s="59" customFormat="1" customHeight="1"/>
    <row r="42678" s="59" customFormat="1" customHeight="1"/>
    <row r="42679" s="59" customFormat="1" customHeight="1"/>
    <row r="42680" s="59" customFormat="1" customHeight="1"/>
    <row r="42681" s="59" customFormat="1" customHeight="1"/>
    <row r="42682" s="59" customFormat="1" customHeight="1"/>
    <row r="42683" s="59" customFormat="1" customHeight="1"/>
    <row r="42684" s="59" customFormat="1" customHeight="1"/>
    <row r="42685" s="59" customFormat="1" customHeight="1"/>
    <row r="42686" s="59" customFormat="1" customHeight="1"/>
    <row r="42687" s="59" customFormat="1" customHeight="1"/>
    <row r="42688" s="59" customFormat="1" customHeight="1"/>
    <row r="42689" s="59" customFormat="1" customHeight="1"/>
    <row r="42690" s="59" customFormat="1" customHeight="1"/>
    <row r="42691" s="59" customFormat="1" customHeight="1"/>
    <row r="42692" s="59" customFormat="1" customHeight="1"/>
    <row r="42693" s="59" customFormat="1" customHeight="1"/>
    <row r="42694" s="59" customFormat="1" customHeight="1"/>
    <row r="42695" s="59" customFormat="1" customHeight="1"/>
    <row r="42696" s="59" customFormat="1" customHeight="1"/>
    <row r="42697" s="59" customFormat="1" customHeight="1"/>
    <row r="42698" s="59" customFormat="1" customHeight="1"/>
    <row r="42699" s="59" customFormat="1" customHeight="1"/>
    <row r="42700" s="59" customFormat="1" customHeight="1"/>
    <row r="42701" s="59" customFormat="1" customHeight="1"/>
    <row r="42702" s="59" customFormat="1" customHeight="1"/>
    <row r="42703" s="59" customFormat="1" customHeight="1"/>
    <row r="42704" s="59" customFormat="1" customHeight="1"/>
    <row r="42705" s="59" customFormat="1" customHeight="1"/>
    <row r="42706" s="59" customFormat="1" customHeight="1"/>
    <row r="42707" s="59" customFormat="1" customHeight="1"/>
    <row r="42708" s="59" customFormat="1" customHeight="1"/>
    <row r="42709" s="59" customFormat="1" customHeight="1"/>
    <row r="42710" s="59" customFormat="1" customHeight="1"/>
    <row r="42711" s="59" customFormat="1" customHeight="1"/>
    <row r="42712" s="59" customFormat="1" customHeight="1"/>
    <row r="42713" s="59" customFormat="1" customHeight="1"/>
    <row r="42714" s="59" customFormat="1" customHeight="1"/>
    <row r="42715" s="59" customFormat="1" customHeight="1"/>
    <row r="42716" s="59" customFormat="1" customHeight="1"/>
    <row r="42717" s="59" customFormat="1" customHeight="1"/>
    <row r="42718" s="59" customFormat="1" customHeight="1"/>
    <row r="42719" s="59" customFormat="1" customHeight="1"/>
    <row r="42720" s="59" customFormat="1" customHeight="1"/>
    <row r="42721" s="59" customFormat="1" customHeight="1"/>
    <row r="42722" s="59" customFormat="1" customHeight="1"/>
    <row r="42723" s="59" customFormat="1" customHeight="1"/>
    <row r="42724" s="59" customFormat="1" customHeight="1"/>
    <row r="42725" s="59" customFormat="1" customHeight="1"/>
    <row r="42726" s="59" customFormat="1" customHeight="1"/>
    <row r="42727" s="59" customFormat="1" customHeight="1"/>
    <row r="42728" s="59" customFormat="1" customHeight="1"/>
    <row r="42729" s="59" customFormat="1" customHeight="1"/>
    <row r="42730" s="59" customFormat="1" customHeight="1"/>
    <row r="42731" s="59" customFormat="1" customHeight="1"/>
    <row r="42732" s="59" customFormat="1" customHeight="1"/>
    <row r="42733" s="59" customFormat="1" customHeight="1"/>
    <row r="42734" s="59" customFormat="1" customHeight="1"/>
    <row r="42735" s="59" customFormat="1" customHeight="1"/>
    <row r="42736" s="59" customFormat="1" customHeight="1"/>
    <row r="42737" s="59" customFormat="1" customHeight="1"/>
    <row r="42738" s="59" customFormat="1" customHeight="1"/>
    <row r="42739" s="59" customFormat="1" customHeight="1"/>
    <row r="42740" s="59" customFormat="1" customHeight="1"/>
    <row r="42741" s="59" customFormat="1" customHeight="1"/>
    <row r="42742" s="59" customFormat="1" customHeight="1"/>
    <row r="42743" s="59" customFormat="1" customHeight="1"/>
    <row r="42744" s="59" customFormat="1" customHeight="1"/>
    <row r="42745" s="59" customFormat="1" customHeight="1"/>
    <row r="42746" s="59" customFormat="1" customHeight="1"/>
    <row r="42747" s="59" customFormat="1" customHeight="1"/>
    <row r="42748" s="59" customFormat="1" customHeight="1"/>
    <row r="42749" s="59" customFormat="1" customHeight="1"/>
    <row r="42750" s="59" customFormat="1" customHeight="1"/>
    <row r="42751" s="59" customFormat="1" customHeight="1"/>
    <row r="42752" s="59" customFormat="1" customHeight="1"/>
    <row r="42753" s="59" customFormat="1" customHeight="1"/>
    <row r="42754" s="59" customFormat="1" customHeight="1"/>
    <row r="42755" s="59" customFormat="1" customHeight="1"/>
    <row r="42756" s="59" customFormat="1" customHeight="1"/>
    <row r="42757" s="59" customFormat="1" customHeight="1"/>
    <row r="42758" s="59" customFormat="1" customHeight="1"/>
    <row r="42759" s="59" customFormat="1" customHeight="1"/>
    <row r="42760" s="59" customFormat="1" customHeight="1"/>
    <row r="42761" s="59" customFormat="1" customHeight="1"/>
    <row r="42762" s="59" customFormat="1" customHeight="1"/>
    <row r="42763" s="59" customFormat="1" customHeight="1"/>
    <row r="42764" s="59" customFormat="1" customHeight="1"/>
    <row r="42765" s="59" customFormat="1" customHeight="1"/>
    <row r="42766" s="59" customFormat="1" customHeight="1"/>
    <row r="42767" s="59" customFormat="1" customHeight="1"/>
    <row r="42768" s="59" customFormat="1" customHeight="1"/>
    <row r="42769" s="59" customFormat="1" customHeight="1"/>
    <row r="42770" s="59" customFormat="1" customHeight="1"/>
    <row r="42771" s="59" customFormat="1" customHeight="1"/>
    <row r="42772" s="59" customFormat="1" customHeight="1"/>
    <row r="42773" s="59" customFormat="1" customHeight="1"/>
    <row r="42774" s="59" customFormat="1" customHeight="1"/>
    <row r="42775" s="59" customFormat="1" customHeight="1"/>
    <row r="42776" s="59" customFormat="1" customHeight="1"/>
    <row r="42777" s="59" customFormat="1" customHeight="1"/>
    <row r="42778" s="59" customFormat="1" customHeight="1"/>
    <row r="42779" s="59" customFormat="1" customHeight="1"/>
    <row r="42780" s="59" customFormat="1" customHeight="1"/>
    <row r="42781" s="59" customFormat="1" customHeight="1"/>
    <row r="42782" s="59" customFormat="1" customHeight="1"/>
    <row r="42783" s="59" customFormat="1" customHeight="1"/>
    <row r="42784" s="59" customFormat="1" customHeight="1"/>
    <row r="42785" s="59" customFormat="1" customHeight="1"/>
    <row r="42786" s="59" customFormat="1" customHeight="1"/>
    <row r="42787" s="59" customFormat="1" customHeight="1"/>
    <row r="42788" s="59" customFormat="1" customHeight="1"/>
    <row r="42789" s="59" customFormat="1" customHeight="1"/>
    <row r="42790" s="59" customFormat="1" customHeight="1"/>
    <row r="42791" s="59" customFormat="1" customHeight="1"/>
    <row r="42792" s="59" customFormat="1" customHeight="1"/>
    <row r="42793" s="59" customFormat="1" customHeight="1"/>
    <row r="42794" s="59" customFormat="1" customHeight="1"/>
    <row r="42795" s="59" customFormat="1" customHeight="1"/>
    <row r="42796" s="59" customFormat="1" customHeight="1"/>
    <row r="42797" s="59" customFormat="1" customHeight="1"/>
    <row r="42798" s="59" customFormat="1" customHeight="1"/>
    <row r="42799" s="59" customFormat="1" customHeight="1"/>
    <row r="42800" s="59" customFormat="1" customHeight="1"/>
    <row r="42801" s="59" customFormat="1" customHeight="1"/>
    <row r="42802" s="59" customFormat="1" customHeight="1"/>
    <row r="42803" s="59" customFormat="1" customHeight="1"/>
    <row r="42804" s="59" customFormat="1" customHeight="1"/>
    <row r="42805" s="59" customFormat="1" customHeight="1"/>
    <row r="42806" s="59" customFormat="1" customHeight="1"/>
    <row r="42807" s="59" customFormat="1" customHeight="1"/>
    <row r="42808" s="59" customFormat="1" customHeight="1"/>
    <row r="42809" s="59" customFormat="1" customHeight="1"/>
    <row r="42810" s="59" customFormat="1" customHeight="1"/>
    <row r="42811" s="59" customFormat="1" customHeight="1"/>
    <row r="42812" s="59" customFormat="1" customHeight="1"/>
    <row r="42813" s="59" customFormat="1" customHeight="1"/>
    <row r="42814" s="59" customFormat="1" customHeight="1"/>
    <row r="42815" s="59" customFormat="1" customHeight="1"/>
    <row r="42816" s="59" customFormat="1" customHeight="1"/>
    <row r="42817" s="59" customFormat="1" customHeight="1"/>
    <row r="42818" s="59" customFormat="1" customHeight="1"/>
    <row r="42819" s="59" customFormat="1" customHeight="1"/>
    <row r="42820" s="59" customFormat="1" customHeight="1"/>
    <row r="42821" s="59" customFormat="1" customHeight="1"/>
    <row r="42822" s="59" customFormat="1" customHeight="1"/>
    <row r="42823" s="59" customFormat="1" customHeight="1"/>
    <row r="42824" s="59" customFormat="1" customHeight="1"/>
    <row r="42825" s="59" customFormat="1" customHeight="1"/>
    <row r="42826" s="59" customFormat="1" customHeight="1"/>
    <row r="42827" s="59" customFormat="1" customHeight="1"/>
    <row r="42828" s="59" customFormat="1" customHeight="1"/>
    <row r="42829" s="59" customFormat="1" customHeight="1"/>
    <row r="42830" s="59" customFormat="1" customHeight="1"/>
    <row r="42831" s="59" customFormat="1" customHeight="1"/>
    <row r="42832" s="59" customFormat="1" customHeight="1"/>
    <row r="42833" s="59" customFormat="1" customHeight="1"/>
    <row r="42834" s="59" customFormat="1" customHeight="1"/>
    <row r="42835" s="59" customFormat="1" customHeight="1"/>
    <row r="42836" s="59" customFormat="1" customHeight="1"/>
    <row r="42837" s="59" customFormat="1" customHeight="1"/>
    <row r="42838" s="59" customFormat="1" customHeight="1"/>
    <row r="42839" s="59" customFormat="1" customHeight="1"/>
    <row r="42840" s="59" customFormat="1" customHeight="1"/>
    <row r="42841" s="59" customFormat="1" customHeight="1"/>
    <row r="42842" s="59" customFormat="1" customHeight="1"/>
    <row r="42843" s="59" customFormat="1" customHeight="1"/>
    <row r="42844" s="59" customFormat="1" customHeight="1"/>
    <row r="42845" s="59" customFormat="1" customHeight="1"/>
    <row r="42846" s="59" customFormat="1" customHeight="1"/>
    <row r="42847" s="59" customFormat="1" customHeight="1"/>
    <row r="42848" s="59" customFormat="1" customHeight="1"/>
    <row r="42849" s="59" customFormat="1" customHeight="1"/>
    <row r="42850" s="59" customFormat="1" customHeight="1"/>
    <row r="42851" s="59" customFormat="1" customHeight="1"/>
    <row r="42852" s="59" customFormat="1" customHeight="1"/>
    <row r="42853" s="59" customFormat="1" customHeight="1"/>
    <row r="42854" s="59" customFormat="1" customHeight="1"/>
    <row r="42855" s="59" customFormat="1" customHeight="1"/>
    <row r="42856" s="59" customFormat="1" customHeight="1"/>
    <row r="42857" s="59" customFormat="1" customHeight="1"/>
    <row r="42858" s="59" customFormat="1" customHeight="1"/>
    <row r="42859" s="59" customFormat="1" customHeight="1"/>
    <row r="42860" s="59" customFormat="1" customHeight="1"/>
    <row r="42861" s="59" customFormat="1" customHeight="1"/>
    <row r="42862" s="59" customFormat="1" customHeight="1"/>
    <row r="42863" s="59" customFormat="1" customHeight="1"/>
    <row r="42864" s="59" customFormat="1" customHeight="1"/>
    <row r="42865" s="59" customFormat="1" customHeight="1"/>
    <row r="42866" s="59" customFormat="1" customHeight="1"/>
    <row r="42867" s="59" customFormat="1" customHeight="1"/>
    <row r="42868" s="59" customFormat="1" customHeight="1"/>
    <row r="42869" s="59" customFormat="1" customHeight="1"/>
    <row r="42870" s="59" customFormat="1" customHeight="1"/>
    <row r="42871" s="59" customFormat="1" customHeight="1"/>
    <row r="42872" s="59" customFormat="1" customHeight="1"/>
    <row r="42873" s="59" customFormat="1" customHeight="1"/>
    <row r="42874" s="59" customFormat="1" customHeight="1"/>
    <row r="42875" s="59" customFormat="1" customHeight="1"/>
    <row r="42876" s="59" customFormat="1" customHeight="1"/>
    <row r="42877" s="59" customFormat="1" customHeight="1"/>
    <row r="42878" s="59" customFormat="1" customHeight="1"/>
    <row r="42879" s="59" customFormat="1" customHeight="1"/>
    <row r="42880" s="59" customFormat="1" customHeight="1"/>
    <row r="42881" s="59" customFormat="1" customHeight="1"/>
    <row r="42882" s="59" customFormat="1" customHeight="1"/>
    <row r="42883" s="59" customFormat="1" customHeight="1"/>
    <row r="42884" s="59" customFormat="1" customHeight="1"/>
    <row r="42885" s="59" customFormat="1" customHeight="1"/>
    <row r="42886" s="59" customFormat="1" customHeight="1"/>
    <row r="42887" s="59" customFormat="1" customHeight="1"/>
    <row r="42888" s="59" customFormat="1" customHeight="1"/>
    <row r="42889" s="59" customFormat="1" customHeight="1"/>
    <row r="42890" s="59" customFormat="1" customHeight="1"/>
    <row r="42891" s="59" customFormat="1" customHeight="1"/>
    <row r="42892" s="59" customFormat="1" customHeight="1"/>
    <row r="42893" s="59" customFormat="1" customHeight="1"/>
    <row r="42894" s="59" customFormat="1" customHeight="1"/>
    <row r="42895" s="59" customFormat="1" customHeight="1"/>
    <row r="42896" s="59" customFormat="1" customHeight="1"/>
    <row r="42897" s="59" customFormat="1" customHeight="1"/>
    <row r="42898" s="59" customFormat="1" customHeight="1"/>
    <row r="42899" s="59" customFormat="1" customHeight="1"/>
    <row r="42900" s="59" customFormat="1" customHeight="1"/>
    <row r="42901" s="59" customFormat="1" customHeight="1"/>
    <row r="42902" s="59" customFormat="1" customHeight="1"/>
    <row r="42903" s="59" customFormat="1" customHeight="1"/>
    <row r="42904" s="59" customFormat="1" customHeight="1"/>
    <row r="42905" s="59" customFormat="1" customHeight="1"/>
    <row r="42906" s="59" customFormat="1" customHeight="1"/>
    <row r="42907" s="59" customFormat="1" customHeight="1"/>
    <row r="42908" s="59" customFormat="1" customHeight="1"/>
    <row r="42909" s="59" customFormat="1" customHeight="1"/>
    <row r="42910" s="59" customFormat="1" customHeight="1"/>
    <row r="42911" s="59" customFormat="1" customHeight="1"/>
    <row r="42912" s="59" customFormat="1" customHeight="1"/>
    <row r="42913" s="59" customFormat="1" customHeight="1"/>
    <row r="42914" s="59" customFormat="1" customHeight="1"/>
    <row r="42915" s="59" customFormat="1" customHeight="1"/>
    <row r="42916" s="59" customFormat="1" customHeight="1"/>
    <row r="42917" s="59" customFormat="1" customHeight="1"/>
    <row r="42918" s="59" customFormat="1" customHeight="1"/>
    <row r="42919" s="59" customFormat="1" customHeight="1"/>
    <row r="42920" s="59" customFormat="1" customHeight="1"/>
    <row r="42921" s="59" customFormat="1" customHeight="1"/>
    <row r="42922" s="59" customFormat="1" customHeight="1"/>
    <row r="42923" s="59" customFormat="1" customHeight="1"/>
    <row r="42924" s="59" customFormat="1" customHeight="1"/>
    <row r="42925" s="59" customFormat="1" customHeight="1"/>
    <row r="42926" s="59" customFormat="1" customHeight="1"/>
    <row r="42927" s="59" customFormat="1" customHeight="1"/>
    <row r="42928" s="59" customFormat="1" customHeight="1"/>
    <row r="42929" s="59" customFormat="1" customHeight="1"/>
    <row r="42930" s="59" customFormat="1" customHeight="1"/>
    <row r="42931" s="59" customFormat="1" customHeight="1"/>
    <row r="42932" s="59" customFormat="1" customHeight="1"/>
    <row r="42933" s="59" customFormat="1" customHeight="1"/>
    <row r="42934" s="59" customFormat="1" customHeight="1"/>
    <row r="42935" s="59" customFormat="1" customHeight="1"/>
    <row r="42936" s="59" customFormat="1" customHeight="1"/>
    <row r="42937" s="59" customFormat="1" customHeight="1"/>
    <row r="42938" s="59" customFormat="1" customHeight="1"/>
    <row r="42939" s="59" customFormat="1" customHeight="1"/>
    <row r="42940" s="59" customFormat="1" customHeight="1"/>
    <row r="42941" s="59" customFormat="1" customHeight="1"/>
    <row r="42942" s="59" customFormat="1" customHeight="1"/>
    <row r="42943" s="59" customFormat="1" customHeight="1"/>
    <row r="42944" s="59" customFormat="1" customHeight="1"/>
    <row r="42945" s="59" customFormat="1" customHeight="1"/>
    <row r="42946" s="59" customFormat="1" customHeight="1"/>
    <row r="42947" s="59" customFormat="1" customHeight="1"/>
    <row r="42948" s="59" customFormat="1" customHeight="1"/>
    <row r="42949" s="59" customFormat="1" customHeight="1"/>
    <row r="42950" s="59" customFormat="1" customHeight="1"/>
    <row r="42951" s="59" customFormat="1" customHeight="1"/>
    <row r="42952" s="59" customFormat="1" customHeight="1"/>
    <row r="42953" s="59" customFormat="1" customHeight="1"/>
    <row r="42954" s="59" customFormat="1" customHeight="1"/>
    <row r="42955" s="59" customFormat="1" customHeight="1"/>
    <row r="42956" s="59" customFormat="1" customHeight="1"/>
    <row r="42957" s="59" customFormat="1" customHeight="1"/>
    <row r="42958" s="59" customFormat="1" customHeight="1"/>
    <row r="42959" s="59" customFormat="1" customHeight="1"/>
    <row r="42960" s="59" customFormat="1" customHeight="1"/>
    <row r="42961" s="59" customFormat="1" customHeight="1"/>
    <row r="42962" s="59" customFormat="1" customHeight="1"/>
    <row r="42963" s="59" customFormat="1" customHeight="1"/>
    <row r="42964" s="59" customFormat="1" customHeight="1"/>
    <row r="42965" s="59" customFormat="1" customHeight="1"/>
    <row r="42966" s="59" customFormat="1" customHeight="1"/>
    <row r="42967" s="59" customFormat="1" customHeight="1"/>
    <row r="42968" s="59" customFormat="1" customHeight="1"/>
    <row r="42969" s="59" customFormat="1" customHeight="1"/>
    <row r="42970" s="59" customFormat="1" customHeight="1"/>
    <row r="42971" s="59" customFormat="1" customHeight="1"/>
    <row r="42972" s="59" customFormat="1" customHeight="1"/>
    <row r="42973" s="59" customFormat="1" customHeight="1"/>
    <row r="42974" s="59" customFormat="1" customHeight="1"/>
    <row r="42975" s="59" customFormat="1" customHeight="1"/>
    <row r="42976" s="59" customFormat="1" customHeight="1"/>
    <row r="42977" s="59" customFormat="1" customHeight="1"/>
    <row r="42978" s="59" customFormat="1" customHeight="1"/>
    <row r="42979" s="59" customFormat="1" customHeight="1"/>
    <row r="42980" s="59" customFormat="1" customHeight="1"/>
    <row r="42981" s="59" customFormat="1" customHeight="1"/>
    <row r="42982" s="59" customFormat="1" customHeight="1"/>
    <row r="42983" s="59" customFormat="1" customHeight="1"/>
    <row r="42984" s="59" customFormat="1" customHeight="1"/>
    <row r="42985" s="59" customFormat="1" customHeight="1"/>
    <row r="42986" s="59" customFormat="1" customHeight="1"/>
    <row r="42987" s="59" customFormat="1" customHeight="1"/>
    <row r="42988" s="59" customFormat="1" customHeight="1"/>
    <row r="42989" s="59" customFormat="1" customHeight="1"/>
    <row r="42990" s="59" customFormat="1" customHeight="1"/>
    <row r="42991" s="59" customFormat="1" customHeight="1"/>
    <row r="42992" s="59" customFormat="1" customHeight="1"/>
    <row r="42993" s="59" customFormat="1" customHeight="1"/>
    <row r="42994" s="59" customFormat="1" customHeight="1"/>
    <row r="42995" s="59" customFormat="1" customHeight="1"/>
    <row r="42996" s="59" customFormat="1" customHeight="1"/>
    <row r="42997" s="59" customFormat="1" customHeight="1"/>
    <row r="42998" s="59" customFormat="1" customHeight="1"/>
    <row r="42999" s="59" customFormat="1" customHeight="1"/>
    <row r="43000" s="59" customFormat="1" customHeight="1"/>
    <row r="43001" s="59" customFormat="1" customHeight="1"/>
    <row r="43002" s="59" customFormat="1" customHeight="1"/>
    <row r="43003" s="59" customFormat="1" customHeight="1"/>
    <row r="43004" s="59" customFormat="1" customHeight="1"/>
    <row r="43005" s="59" customFormat="1" customHeight="1"/>
    <row r="43006" s="59" customFormat="1" customHeight="1"/>
    <row r="43007" s="59" customFormat="1" customHeight="1"/>
    <row r="43008" s="59" customFormat="1" customHeight="1"/>
    <row r="43009" s="59" customFormat="1" customHeight="1"/>
    <row r="43010" s="59" customFormat="1" customHeight="1"/>
    <row r="43011" s="59" customFormat="1" customHeight="1"/>
    <row r="43012" s="59" customFormat="1" customHeight="1"/>
    <row r="43013" s="59" customFormat="1" customHeight="1"/>
    <row r="43014" s="59" customFormat="1" customHeight="1"/>
    <row r="43015" s="59" customFormat="1" customHeight="1"/>
    <row r="43016" s="59" customFormat="1" customHeight="1"/>
    <row r="43017" s="59" customFormat="1" customHeight="1"/>
    <row r="43018" s="59" customFormat="1" customHeight="1"/>
    <row r="43019" s="59" customFormat="1" customHeight="1"/>
    <row r="43020" s="59" customFormat="1" customHeight="1"/>
    <row r="43021" s="59" customFormat="1" customHeight="1"/>
    <row r="43022" s="59" customFormat="1" customHeight="1"/>
    <row r="43023" s="59" customFormat="1" customHeight="1"/>
    <row r="43024" s="59" customFormat="1" customHeight="1"/>
    <row r="43025" s="59" customFormat="1" customHeight="1"/>
    <row r="43026" s="59" customFormat="1" customHeight="1"/>
    <row r="43027" s="59" customFormat="1" customHeight="1"/>
    <row r="43028" s="59" customFormat="1" customHeight="1"/>
    <row r="43029" s="59" customFormat="1" customHeight="1"/>
    <row r="43030" s="59" customFormat="1" customHeight="1"/>
    <row r="43031" s="59" customFormat="1" customHeight="1"/>
    <row r="43032" s="59" customFormat="1" customHeight="1"/>
    <row r="43033" s="59" customFormat="1" customHeight="1"/>
    <row r="43034" s="59" customFormat="1" customHeight="1"/>
    <row r="43035" s="59" customFormat="1" customHeight="1"/>
    <row r="43036" s="59" customFormat="1" customHeight="1"/>
    <row r="43037" s="59" customFormat="1" customHeight="1"/>
    <row r="43038" s="59" customFormat="1" customHeight="1"/>
    <row r="43039" s="59" customFormat="1" customHeight="1"/>
    <row r="43040" s="59" customFormat="1" customHeight="1"/>
    <row r="43041" s="59" customFormat="1" customHeight="1"/>
    <row r="43042" s="59" customFormat="1" customHeight="1"/>
    <row r="43043" s="59" customFormat="1" customHeight="1"/>
    <row r="43044" s="59" customFormat="1" customHeight="1"/>
    <row r="43045" s="59" customFormat="1" customHeight="1"/>
    <row r="43046" s="59" customFormat="1" customHeight="1"/>
    <row r="43047" s="59" customFormat="1" customHeight="1"/>
    <row r="43048" s="59" customFormat="1" customHeight="1"/>
    <row r="43049" s="59" customFormat="1" customHeight="1"/>
    <row r="43050" s="59" customFormat="1" customHeight="1"/>
    <row r="43051" s="59" customFormat="1" customHeight="1"/>
    <row r="43052" s="59" customFormat="1" customHeight="1"/>
    <row r="43053" s="59" customFormat="1" customHeight="1"/>
    <row r="43054" s="59" customFormat="1" customHeight="1"/>
    <row r="43055" s="59" customFormat="1" customHeight="1"/>
    <row r="43056" s="59" customFormat="1" customHeight="1"/>
    <row r="43057" s="59" customFormat="1" customHeight="1"/>
    <row r="43058" s="59" customFormat="1" customHeight="1"/>
    <row r="43059" s="59" customFormat="1" customHeight="1"/>
    <row r="43060" s="59" customFormat="1" customHeight="1"/>
    <row r="43061" s="59" customFormat="1" customHeight="1"/>
    <row r="43062" s="59" customFormat="1" customHeight="1"/>
    <row r="43063" s="59" customFormat="1" customHeight="1"/>
    <row r="43064" s="59" customFormat="1" customHeight="1"/>
    <row r="43065" s="59" customFormat="1" customHeight="1"/>
    <row r="43066" s="59" customFormat="1" customHeight="1"/>
    <row r="43067" s="59" customFormat="1" customHeight="1"/>
    <row r="43068" s="59" customFormat="1" customHeight="1"/>
    <row r="43069" s="59" customFormat="1" customHeight="1"/>
    <row r="43070" s="59" customFormat="1" customHeight="1"/>
    <row r="43071" s="59" customFormat="1" customHeight="1"/>
    <row r="43072" s="59" customFormat="1" customHeight="1"/>
    <row r="43073" s="59" customFormat="1" customHeight="1"/>
    <row r="43074" s="59" customFormat="1" customHeight="1"/>
    <row r="43075" s="59" customFormat="1" customHeight="1"/>
    <row r="43076" s="59" customFormat="1" customHeight="1"/>
    <row r="43077" s="59" customFormat="1" customHeight="1"/>
    <row r="43078" s="59" customFormat="1" customHeight="1"/>
    <row r="43079" s="59" customFormat="1" customHeight="1"/>
    <row r="43080" s="59" customFormat="1" customHeight="1"/>
    <row r="43081" s="59" customFormat="1" customHeight="1"/>
    <row r="43082" s="59" customFormat="1" customHeight="1"/>
    <row r="43083" s="59" customFormat="1" customHeight="1"/>
    <row r="43084" s="59" customFormat="1" customHeight="1"/>
    <row r="43085" s="59" customFormat="1" customHeight="1"/>
    <row r="43086" s="59" customFormat="1" customHeight="1"/>
    <row r="43087" s="59" customFormat="1" customHeight="1"/>
    <row r="43088" s="59" customFormat="1" customHeight="1"/>
    <row r="43089" s="59" customFormat="1" customHeight="1"/>
    <row r="43090" s="59" customFormat="1" customHeight="1"/>
    <row r="43091" s="59" customFormat="1" customHeight="1"/>
    <row r="43092" s="59" customFormat="1" customHeight="1"/>
    <row r="43093" s="59" customFormat="1" customHeight="1"/>
    <row r="43094" s="59" customFormat="1" customHeight="1"/>
    <row r="43095" s="59" customFormat="1" customHeight="1"/>
    <row r="43096" s="59" customFormat="1" customHeight="1"/>
    <row r="43097" s="59" customFormat="1" customHeight="1"/>
    <row r="43098" s="59" customFormat="1" customHeight="1"/>
    <row r="43099" s="59" customFormat="1" customHeight="1"/>
    <row r="43100" s="59" customFormat="1" customHeight="1"/>
    <row r="43101" s="59" customFormat="1" customHeight="1"/>
    <row r="43102" s="59" customFormat="1" customHeight="1"/>
    <row r="43103" s="59" customFormat="1" customHeight="1"/>
    <row r="43104" s="59" customFormat="1" customHeight="1"/>
    <row r="43105" s="59" customFormat="1" customHeight="1"/>
    <row r="43106" s="59" customFormat="1" customHeight="1"/>
    <row r="43107" s="59" customFormat="1" customHeight="1"/>
    <row r="43108" s="59" customFormat="1" customHeight="1"/>
    <row r="43109" s="59" customFormat="1" customHeight="1"/>
    <row r="43110" s="59" customFormat="1" customHeight="1"/>
    <row r="43111" s="59" customFormat="1" customHeight="1"/>
    <row r="43112" s="59" customFormat="1" customHeight="1"/>
    <row r="43113" s="59" customFormat="1" customHeight="1"/>
    <row r="43114" s="59" customFormat="1" customHeight="1"/>
    <row r="43115" s="59" customFormat="1" customHeight="1"/>
    <row r="43116" s="59" customFormat="1" customHeight="1"/>
    <row r="43117" s="59" customFormat="1" customHeight="1"/>
    <row r="43118" s="59" customFormat="1" customHeight="1"/>
    <row r="43119" s="59" customFormat="1" customHeight="1"/>
    <row r="43120" s="59" customFormat="1" customHeight="1"/>
    <row r="43121" s="59" customFormat="1" customHeight="1"/>
    <row r="43122" s="59" customFormat="1" customHeight="1"/>
    <row r="43123" s="59" customFormat="1" customHeight="1"/>
    <row r="43124" s="59" customFormat="1" customHeight="1"/>
    <row r="43125" s="59" customFormat="1" customHeight="1"/>
    <row r="43126" s="59" customFormat="1" customHeight="1"/>
    <row r="43127" s="59" customFormat="1" customHeight="1"/>
    <row r="43128" s="59" customFormat="1" customHeight="1"/>
    <row r="43129" s="59" customFormat="1" customHeight="1"/>
    <row r="43130" s="59" customFormat="1" customHeight="1"/>
    <row r="43131" s="59" customFormat="1" customHeight="1"/>
    <row r="43132" s="59" customFormat="1" customHeight="1"/>
    <row r="43133" s="59" customFormat="1" customHeight="1"/>
    <row r="43134" s="59" customFormat="1" customHeight="1"/>
    <row r="43135" s="59" customFormat="1" customHeight="1"/>
    <row r="43136" s="59" customFormat="1" customHeight="1"/>
    <row r="43137" s="59" customFormat="1" customHeight="1"/>
    <row r="43138" s="59" customFormat="1" customHeight="1"/>
    <row r="43139" s="59" customFormat="1" customHeight="1"/>
    <row r="43140" s="59" customFormat="1" customHeight="1"/>
    <row r="43141" s="59" customFormat="1" customHeight="1"/>
    <row r="43142" s="59" customFormat="1" customHeight="1"/>
    <row r="43143" s="59" customFormat="1" customHeight="1"/>
    <row r="43144" s="59" customFormat="1" customHeight="1"/>
    <row r="43145" s="59" customFormat="1" customHeight="1"/>
    <row r="43146" s="59" customFormat="1" customHeight="1"/>
    <row r="43147" s="59" customFormat="1" customHeight="1"/>
    <row r="43148" s="59" customFormat="1" customHeight="1"/>
    <row r="43149" s="59" customFormat="1" customHeight="1"/>
    <row r="43150" s="59" customFormat="1" customHeight="1"/>
    <row r="43151" s="59" customFormat="1" customHeight="1"/>
    <row r="43152" s="59" customFormat="1" customHeight="1"/>
    <row r="43153" s="59" customFormat="1" customHeight="1"/>
    <row r="43154" s="59" customFormat="1" customHeight="1"/>
    <row r="43155" s="59" customFormat="1" customHeight="1"/>
    <row r="43156" s="59" customFormat="1" customHeight="1"/>
    <row r="43157" s="59" customFormat="1" customHeight="1"/>
    <row r="43158" s="59" customFormat="1" customHeight="1"/>
    <row r="43159" s="59" customFormat="1" customHeight="1"/>
    <row r="43160" s="59" customFormat="1" customHeight="1"/>
    <row r="43161" s="59" customFormat="1" customHeight="1"/>
    <row r="43162" s="59" customFormat="1" customHeight="1"/>
    <row r="43163" s="59" customFormat="1" customHeight="1"/>
    <row r="43164" s="59" customFormat="1" customHeight="1"/>
    <row r="43165" s="59" customFormat="1" customHeight="1"/>
    <row r="43166" s="59" customFormat="1" customHeight="1"/>
    <row r="43167" s="59" customFormat="1" customHeight="1"/>
    <row r="43168" s="59" customFormat="1" customHeight="1"/>
    <row r="43169" s="59" customFormat="1" customHeight="1"/>
    <row r="43170" s="59" customFormat="1" customHeight="1"/>
    <row r="43171" s="59" customFormat="1" customHeight="1"/>
    <row r="43172" s="59" customFormat="1" customHeight="1"/>
    <row r="43173" s="59" customFormat="1" customHeight="1"/>
    <row r="43174" s="59" customFormat="1" customHeight="1"/>
    <row r="43175" s="59" customFormat="1" customHeight="1"/>
    <row r="43176" s="59" customFormat="1" customHeight="1"/>
    <row r="43177" s="59" customFormat="1" customHeight="1"/>
    <row r="43178" s="59" customFormat="1" customHeight="1"/>
    <row r="43179" s="59" customFormat="1" customHeight="1"/>
    <row r="43180" s="59" customFormat="1" customHeight="1"/>
    <row r="43181" s="59" customFormat="1" customHeight="1"/>
    <row r="43182" s="59" customFormat="1" customHeight="1"/>
    <row r="43183" s="59" customFormat="1" customHeight="1"/>
    <row r="43184" s="59" customFormat="1" customHeight="1"/>
    <row r="43185" s="59" customFormat="1" customHeight="1"/>
    <row r="43186" s="59" customFormat="1" customHeight="1"/>
    <row r="43187" s="59" customFormat="1" customHeight="1"/>
    <row r="43188" s="59" customFormat="1" customHeight="1"/>
    <row r="43189" s="59" customFormat="1" customHeight="1"/>
    <row r="43190" s="59" customFormat="1" customHeight="1"/>
    <row r="43191" s="59" customFormat="1" customHeight="1"/>
    <row r="43192" s="59" customFormat="1" customHeight="1"/>
    <row r="43193" s="59" customFormat="1" customHeight="1"/>
    <row r="43194" s="59" customFormat="1" customHeight="1"/>
    <row r="43195" s="59" customFormat="1" customHeight="1"/>
    <row r="43196" s="59" customFormat="1" customHeight="1"/>
    <row r="43197" s="59" customFormat="1" customHeight="1"/>
    <row r="43198" s="59" customFormat="1" customHeight="1"/>
    <row r="43199" s="59" customFormat="1" customHeight="1"/>
    <row r="43200" s="59" customFormat="1" customHeight="1"/>
    <row r="43201" s="59" customFormat="1" customHeight="1"/>
    <row r="43202" s="59" customFormat="1" customHeight="1"/>
    <row r="43203" s="59" customFormat="1" customHeight="1"/>
    <row r="43204" s="59" customFormat="1" customHeight="1"/>
    <row r="43205" s="59" customFormat="1" customHeight="1"/>
    <row r="43206" s="59" customFormat="1" customHeight="1"/>
    <row r="43207" s="59" customFormat="1" customHeight="1"/>
    <row r="43208" s="59" customFormat="1" customHeight="1"/>
    <row r="43209" s="59" customFormat="1" customHeight="1"/>
    <row r="43210" s="59" customFormat="1" customHeight="1"/>
    <row r="43211" s="59" customFormat="1" customHeight="1"/>
    <row r="43212" s="59" customFormat="1" customHeight="1"/>
    <row r="43213" s="59" customFormat="1" customHeight="1"/>
    <row r="43214" s="59" customFormat="1" customHeight="1"/>
    <row r="43215" s="59" customFormat="1" customHeight="1"/>
    <row r="43216" s="59" customFormat="1" customHeight="1"/>
    <row r="43217" s="59" customFormat="1" customHeight="1"/>
    <row r="43218" s="59" customFormat="1" customHeight="1"/>
    <row r="43219" s="59" customFormat="1" customHeight="1"/>
    <row r="43220" s="59" customFormat="1" customHeight="1"/>
    <row r="43221" s="59" customFormat="1" customHeight="1"/>
    <row r="43222" s="59" customFormat="1" customHeight="1"/>
    <row r="43223" s="59" customFormat="1" customHeight="1"/>
    <row r="43224" s="59" customFormat="1" customHeight="1"/>
    <row r="43225" s="59" customFormat="1" customHeight="1"/>
    <row r="43226" s="59" customFormat="1" customHeight="1"/>
    <row r="43227" s="59" customFormat="1" customHeight="1"/>
    <row r="43228" s="59" customFormat="1" customHeight="1"/>
    <row r="43229" s="59" customFormat="1" customHeight="1"/>
    <row r="43230" s="59" customFormat="1" customHeight="1"/>
    <row r="43231" s="59" customFormat="1" customHeight="1"/>
    <row r="43232" s="59" customFormat="1" customHeight="1"/>
    <row r="43233" s="59" customFormat="1" customHeight="1"/>
    <row r="43234" s="59" customFormat="1" customHeight="1"/>
    <row r="43235" s="59" customFormat="1" customHeight="1"/>
    <row r="43236" s="59" customFormat="1" customHeight="1"/>
    <row r="43237" s="59" customFormat="1" customHeight="1"/>
    <row r="43238" s="59" customFormat="1" customHeight="1"/>
    <row r="43239" s="59" customFormat="1" customHeight="1"/>
    <row r="43240" s="59" customFormat="1" customHeight="1"/>
    <row r="43241" s="59" customFormat="1" customHeight="1"/>
    <row r="43242" s="59" customFormat="1" customHeight="1"/>
    <row r="43243" s="59" customFormat="1" customHeight="1"/>
    <row r="43244" s="59" customFormat="1" customHeight="1"/>
    <row r="43245" s="59" customFormat="1" customHeight="1"/>
    <row r="43246" s="59" customFormat="1" customHeight="1"/>
    <row r="43247" s="59" customFormat="1" customHeight="1"/>
    <row r="43248" s="59" customFormat="1" customHeight="1"/>
    <row r="43249" s="59" customFormat="1" customHeight="1"/>
    <row r="43250" s="59" customFormat="1" customHeight="1"/>
    <row r="43251" s="59" customFormat="1" customHeight="1"/>
    <row r="43252" s="59" customFormat="1" customHeight="1"/>
    <row r="43253" s="59" customFormat="1" customHeight="1"/>
    <row r="43254" s="59" customFormat="1" customHeight="1"/>
    <row r="43255" s="59" customFormat="1" customHeight="1"/>
    <row r="43256" s="59" customFormat="1" customHeight="1"/>
    <row r="43257" s="59" customFormat="1" customHeight="1"/>
    <row r="43258" s="59" customFormat="1" customHeight="1"/>
    <row r="43259" s="59" customFormat="1" customHeight="1"/>
    <row r="43260" s="59" customFormat="1" customHeight="1"/>
    <row r="43261" s="59" customFormat="1" customHeight="1"/>
    <row r="43262" s="59" customFormat="1" customHeight="1"/>
    <row r="43263" s="59" customFormat="1" customHeight="1"/>
    <row r="43264" s="59" customFormat="1" customHeight="1"/>
    <row r="43265" s="59" customFormat="1" customHeight="1"/>
    <row r="43266" s="59" customFormat="1" customHeight="1"/>
    <row r="43267" s="59" customFormat="1" customHeight="1"/>
    <row r="43268" s="59" customFormat="1" customHeight="1"/>
    <row r="43269" s="59" customFormat="1" customHeight="1"/>
    <row r="43270" s="59" customFormat="1" customHeight="1"/>
    <row r="43271" s="59" customFormat="1" customHeight="1"/>
    <row r="43272" s="59" customFormat="1" customHeight="1"/>
    <row r="43273" s="59" customFormat="1" customHeight="1"/>
    <row r="43274" s="59" customFormat="1" customHeight="1"/>
    <row r="43275" s="59" customFormat="1" customHeight="1"/>
    <row r="43276" s="59" customFormat="1" customHeight="1"/>
    <row r="43277" s="59" customFormat="1" customHeight="1"/>
    <row r="43278" s="59" customFormat="1" customHeight="1"/>
    <row r="43279" s="59" customFormat="1" customHeight="1"/>
    <row r="43280" s="59" customFormat="1" customHeight="1"/>
    <row r="43281" s="59" customFormat="1" customHeight="1"/>
    <row r="43282" s="59" customFormat="1" customHeight="1"/>
    <row r="43283" s="59" customFormat="1" customHeight="1"/>
    <row r="43284" s="59" customFormat="1" customHeight="1"/>
    <row r="43285" s="59" customFormat="1" customHeight="1"/>
    <row r="43286" s="59" customFormat="1" customHeight="1"/>
    <row r="43287" s="59" customFormat="1" customHeight="1"/>
    <row r="43288" s="59" customFormat="1" customHeight="1"/>
    <row r="43289" s="59" customFormat="1" customHeight="1"/>
    <row r="43290" s="59" customFormat="1" customHeight="1"/>
    <row r="43291" s="59" customFormat="1" customHeight="1"/>
    <row r="43292" s="59" customFormat="1" customHeight="1"/>
    <row r="43293" s="59" customFormat="1" customHeight="1"/>
    <row r="43294" s="59" customFormat="1" customHeight="1"/>
    <row r="43295" s="59" customFormat="1" customHeight="1"/>
    <row r="43296" s="59" customFormat="1" customHeight="1"/>
    <row r="43297" s="59" customFormat="1" customHeight="1"/>
    <row r="43298" s="59" customFormat="1" customHeight="1"/>
    <row r="43299" s="59" customFormat="1" customHeight="1"/>
    <row r="43300" s="59" customFormat="1" customHeight="1"/>
    <row r="43301" s="59" customFormat="1" customHeight="1"/>
    <row r="43302" s="59" customFormat="1" customHeight="1"/>
    <row r="43303" s="59" customFormat="1" customHeight="1"/>
    <row r="43304" s="59" customFormat="1" customHeight="1"/>
    <row r="43305" s="59" customFormat="1" customHeight="1"/>
    <row r="43306" s="59" customFormat="1" customHeight="1"/>
    <row r="43307" s="59" customFormat="1" customHeight="1"/>
    <row r="43308" s="59" customFormat="1" customHeight="1"/>
    <row r="43309" s="59" customFormat="1" customHeight="1"/>
    <row r="43310" s="59" customFormat="1" customHeight="1"/>
    <row r="43311" s="59" customFormat="1" customHeight="1"/>
    <row r="43312" s="59" customFormat="1" customHeight="1"/>
    <row r="43313" s="59" customFormat="1" customHeight="1"/>
    <row r="43314" s="59" customFormat="1" customHeight="1"/>
    <row r="43315" s="59" customFormat="1" customHeight="1"/>
    <row r="43316" s="59" customFormat="1" customHeight="1"/>
    <row r="43317" s="59" customFormat="1" customHeight="1"/>
    <row r="43318" s="59" customFormat="1" customHeight="1"/>
    <row r="43319" s="59" customFormat="1" customHeight="1"/>
    <row r="43320" s="59" customFormat="1" customHeight="1"/>
    <row r="43321" s="59" customFormat="1" customHeight="1"/>
    <row r="43322" s="59" customFormat="1" customHeight="1"/>
    <row r="43323" s="59" customFormat="1" customHeight="1"/>
    <row r="43324" s="59" customFormat="1" customHeight="1"/>
    <row r="43325" s="59" customFormat="1" customHeight="1"/>
    <row r="43326" s="59" customFormat="1" customHeight="1"/>
    <row r="43327" s="59" customFormat="1" customHeight="1"/>
    <row r="43328" s="59" customFormat="1" customHeight="1"/>
    <row r="43329" s="59" customFormat="1" customHeight="1"/>
    <row r="43330" s="59" customFormat="1" customHeight="1"/>
    <row r="43331" s="59" customFormat="1" customHeight="1"/>
    <row r="43332" s="59" customFormat="1" customHeight="1"/>
    <row r="43333" s="59" customFormat="1" customHeight="1"/>
    <row r="43334" s="59" customFormat="1" customHeight="1"/>
    <row r="43335" s="59" customFormat="1" customHeight="1"/>
    <row r="43336" s="59" customFormat="1" customHeight="1"/>
    <row r="43337" s="59" customFormat="1" customHeight="1"/>
    <row r="43338" s="59" customFormat="1" customHeight="1"/>
    <row r="43339" s="59" customFormat="1" customHeight="1"/>
    <row r="43340" s="59" customFormat="1" customHeight="1"/>
    <row r="43341" s="59" customFormat="1" customHeight="1"/>
    <row r="43342" s="59" customFormat="1" customHeight="1"/>
    <row r="43343" s="59" customFormat="1" customHeight="1"/>
    <row r="43344" s="59" customFormat="1" customHeight="1"/>
    <row r="43345" s="59" customFormat="1" customHeight="1"/>
    <row r="43346" s="59" customFormat="1" customHeight="1"/>
    <row r="43347" s="59" customFormat="1" customHeight="1"/>
    <row r="43348" s="59" customFormat="1" customHeight="1"/>
    <row r="43349" s="59" customFormat="1" customHeight="1"/>
    <row r="43350" s="59" customFormat="1" customHeight="1"/>
    <row r="43351" s="59" customFormat="1" customHeight="1"/>
    <row r="43352" s="59" customFormat="1" customHeight="1"/>
    <row r="43353" s="59" customFormat="1" customHeight="1"/>
    <row r="43354" s="59" customFormat="1" customHeight="1"/>
    <row r="43355" s="59" customFormat="1" customHeight="1"/>
    <row r="43356" s="59" customFormat="1" customHeight="1"/>
    <row r="43357" s="59" customFormat="1" customHeight="1"/>
    <row r="43358" s="59" customFormat="1" customHeight="1"/>
    <row r="43359" s="59" customFormat="1" customHeight="1"/>
    <row r="43360" s="59" customFormat="1" customHeight="1"/>
    <row r="43361" s="59" customFormat="1" customHeight="1"/>
    <row r="43362" s="59" customFormat="1" customHeight="1"/>
    <row r="43363" s="59" customFormat="1" customHeight="1"/>
    <row r="43364" s="59" customFormat="1" customHeight="1"/>
    <row r="43365" s="59" customFormat="1" customHeight="1"/>
    <row r="43366" s="59" customFormat="1" customHeight="1"/>
    <row r="43367" s="59" customFormat="1" customHeight="1"/>
    <row r="43368" s="59" customFormat="1" customHeight="1"/>
    <row r="43369" s="59" customFormat="1" customHeight="1"/>
    <row r="43370" s="59" customFormat="1" customHeight="1"/>
    <row r="43371" s="59" customFormat="1" customHeight="1"/>
    <row r="43372" s="59" customFormat="1" customHeight="1"/>
    <row r="43373" s="59" customFormat="1" customHeight="1"/>
    <row r="43374" s="59" customFormat="1" customHeight="1"/>
    <row r="43375" s="59" customFormat="1" customHeight="1"/>
    <row r="43376" s="59" customFormat="1" customHeight="1"/>
    <row r="43377" s="59" customFormat="1" customHeight="1"/>
    <row r="43378" s="59" customFormat="1" customHeight="1"/>
    <row r="43379" s="59" customFormat="1" customHeight="1"/>
    <row r="43380" s="59" customFormat="1" customHeight="1"/>
    <row r="43381" s="59" customFormat="1" customHeight="1"/>
    <row r="43382" s="59" customFormat="1" customHeight="1"/>
    <row r="43383" s="59" customFormat="1" customHeight="1"/>
    <row r="43384" s="59" customFormat="1" customHeight="1"/>
    <row r="43385" s="59" customFormat="1" customHeight="1"/>
    <row r="43386" s="59" customFormat="1" customHeight="1"/>
    <row r="43387" s="59" customFormat="1" customHeight="1"/>
    <row r="43388" s="59" customFormat="1" customHeight="1"/>
    <row r="43389" s="59" customFormat="1" customHeight="1"/>
    <row r="43390" s="59" customFormat="1" customHeight="1"/>
    <row r="43391" s="59" customFormat="1" customHeight="1"/>
    <row r="43392" s="59" customFormat="1" customHeight="1"/>
    <row r="43393" s="59" customFormat="1" customHeight="1"/>
    <row r="43394" s="59" customFormat="1" customHeight="1"/>
    <row r="43395" s="59" customFormat="1" customHeight="1"/>
    <row r="43396" s="59" customFormat="1" customHeight="1"/>
    <row r="43397" s="59" customFormat="1" customHeight="1"/>
    <row r="43398" s="59" customFormat="1" customHeight="1"/>
    <row r="43399" s="59" customFormat="1" customHeight="1"/>
    <row r="43400" s="59" customFormat="1" customHeight="1"/>
    <row r="43401" s="59" customFormat="1" customHeight="1"/>
    <row r="43402" s="59" customFormat="1" customHeight="1"/>
    <row r="43403" s="59" customFormat="1" customHeight="1"/>
    <row r="43404" s="59" customFormat="1" customHeight="1"/>
    <row r="43405" s="59" customFormat="1" customHeight="1"/>
    <row r="43406" s="59" customFormat="1" customHeight="1"/>
    <row r="43407" s="59" customFormat="1" customHeight="1"/>
    <row r="43408" s="59" customFormat="1" customHeight="1"/>
    <row r="43409" s="59" customFormat="1" customHeight="1"/>
    <row r="43410" s="59" customFormat="1" customHeight="1"/>
    <row r="43411" s="59" customFormat="1" customHeight="1"/>
    <row r="43412" s="59" customFormat="1" customHeight="1"/>
    <row r="43413" s="59" customFormat="1" customHeight="1"/>
    <row r="43414" s="59" customFormat="1" customHeight="1"/>
    <row r="43415" s="59" customFormat="1" customHeight="1"/>
    <row r="43416" s="59" customFormat="1" customHeight="1"/>
    <row r="43417" s="59" customFormat="1" customHeight="1"/>
    <row r="43418" s="59" customFormat="1" customHeight="1"/>
    <row r="43419" s="59" customFormat="1" customHeight="1"/>
    <row r="43420" s="59" customFormat="1" customHeight="1"/>
    <row r="43421" s="59" customFormat="1" customHeight="1"/>
    <row r="43422" s="59" customFormat="1" customHeight="1"/>
    <row r="43423" s="59" customFormat="1" customHeight="1"/>
    <row r="43424" s="59" customFormat="1" customHeight="1"/>
    <row r="43425" s="59" customFormat="1" customHeight="1"/>
    <row r="43426" s="59" customFormat="1" customHeight="1"/>
    <row r="43427" s="59" customFormat="1" customHeight="1"/>
    <row r="43428" s="59" customFormat="1" customHeight="1"/>
    <row r="43429" s="59" customFormat="1" customHeight="1"/>
    <row r="43430" s="59" customFormat="1" customHeight="1"/>
    <row r="43431" s="59" customFormat="1" customHeight="1"/>
    <row r="43432" s="59" customFormat="1" customHeight="1"/>
    <row r="43433" s="59" customFormat="1" customHeight="1"/>
    <row r="43434" s="59" customFormat="1" customHeight="1"/>
    <row r="43435" s="59" customFormat="1" customHeight="1"/>
    <row r="43436" s="59" customFormat="1" customHeight="1"/>
    <row r="43437" s="59" customFormat="1" customHeight="1"/>
    <row r="43438" s="59" customFormat="1" customHeight="1"/>
    <row r="43439" s="59" customFormat="1" customHeight="1"/>
    <row r="43440" s="59" customFormat="1" customHeight="1"/>
    <row r="43441" s="59" customFormat="1" customHeight="1"/>
    <row r="43442" s="59" customFormat="1" customHeight="1"/>
    <row r="43443" s="59" customFormat="1" customHeight="1"/>
    <row r="43444" s="59" customFormat="1" customHeight="1"/>
    <row r="43445" s="59" customFormat="1" customHeight="1"/>
    <row r="43446" s="59" customFormat="1" customHeight="1"/>
    <row r="43447" s="59" customFormat="1" customHeight="1"/>
    <row r="43448" s="59" customFormat="1" customHeight="1"/>
    <row r="43449" s="59" customFormat="1" customHeight="1"/>
    <row r="43450" s="59" customFormat="1" customHeight="1"/>
    <row r="43451" s="59" customFormat="1" customHeight="1"/>
    <row r="43452" s="59" customFormat="1" customHeight="1"/>
    <row r="43453" s="59" customFormat="1" customHeight="1"/>
    <row r="43454" s="59" customFormat="1" customHeight="1"/>
    <row r="43455" s="59" customFormat="1" customHeight="1"/>
    <row r="43456" s="59" customFormat="1" customHeight="1"/>
    <row r="43457" s="59" customFormat="1" customHeight="1"/>
    <row r="43458" s="59" customFormat="1" customHeight="1"/>
    <row r="43459" s="59" customFormat="1" customHeight="1"/>
    <row r="43460" s="59" customFormat="1" customHeight="1"/>
    <row r="43461" s="59" customFormat="1" customHeight="1"/>
    <row r="43462" s="59" customFormat="1" customHeight="1"/>
    <row r="43463" s="59" customFormat="1" customHeight="1"/>
    <row r="43464" s="59" customFormat="1" customHeight="1"/>
    <row r="43465" s="59" customFormat="1" customHeight="1"/>
    <row r="43466" s="59" customFormat="1" customHeight="1"/>
    <row r="43467" s="59" customFormat="1" customHeight="1"/>
    <row r="43468" s="59" customFormat="1" customHeight="1"/>
    <row r="43469" s="59" customFormat="1" customHeight="1"/>
    <row r="43470" s="59" customFormat="1" customHeight="1"/>
    <row r="43471" s="59" customFormat="1" customHeight="1"/>
    <row r="43472" s="59" customFormat="1" customHeight="1"/>
    <row r="43473" s="59" customFormat="1" customHeight="1"/>
    <row r="43474" s="59" customFormat="1" customHeight="1"/>
    <row r="43475" s="59" customFormat="1" customHeight="1"/>
    <row r="43476" s="59" customFormat="1" customHeight="1"/>
    <row r="43477" s="59" customFormat="1" customHeight="1"/>
    <row r="43478" s="59" customFormat="1" customHeight="1"/>
    <row r="43479" s="59" customFormat="1" customHeight="1"/>
    <row r="43480" s="59" customFormat="1" customHeight="1"/>
    <row r="43481" s="59" customFormat="1" customHeight="1"/>
    <row r="43482" s="59" customFormat="1" customHeight="1"/>
    <row r="43483" s="59" customFormat="1" customHeight="1"/>
    <row r="43484" s="59" customFormat="1" customHeight="1"/>
    <row r="43485" s="59" customFormat="1" customHeight="1"/>
    <row r="43486" s="59" customFormat="1" customHeight="1"/>
    <row r="43487" s="59" customFormat="1" customHeight="1"/>
    <row r="43488" s="59" customFormat="1" customHeight="1"/>
    <row r="43489" s="59" customFormat="1" customHeight="1"/>
    <row r="43490" s="59" customFormat="1" customHeight="1"/>
    <row r="43491" s="59" customFormat="1" customHeight="1"/>
    <row r="43492" s="59" customFormat="1" customHeight="1"/>
    <row r="43493" s="59" customFormat="1" customHeight="1"/>
    <row r="43494" s="59" customFormat="1" customHeight="1"/>
    <row r="43495" s="59" customFormat="1" customHeight="1"/>
    <row r="43496" s="59" customFormat="1" customHeight="1"/>
    <row r="43497" s="59" customFormat="1" customHeight="1"/>
    <row r="43498" s="59" customFormat="1" customHeight="1"/>
    <row r="43499" s="59" customFormat="1" customHeight="1"/>
    <row r="43500" s="59" customFormat="1" customHeight="1"/>
    <row r="43501" s="59" customFormat="1" customHeight="1"/>
    <row r="43502" s="59" customFormat="1" customHeight="1"/>
    <row r="43503" s="59" customFormat="1" customHeight="1"/>
    <row r="43504" s="59" customFormat="1" customHeight="1"/>
    <row r="43505" s="59" customFormat="1" customHeight="1"/>
    <row r="43506" s="59" customFormat="1" customHeight="1"/>
    <row r="43507" s="59" customFormat="1" customHeight="1"/>
    <row r="43508" s="59" customFormat="1" customHeight="1"/>
    <row r="43509" s="59" customFormat="1" customHeight="1"/>
    <row r="43510" s="59" customFormat="1" customHeight="1"/>
    <row r="43511" s="59" customFormat="1" customHeight="1"/>
    <row r="43512" s="59" customFormat="1" customHeight="1"/>
    <row r="43513" s="59" customFormat="1" customHeight="1"/>
    <row r="43514" s="59" customFormat="1" customHeight="1"/>
    <row r="43515" s="59" customFormat="1" customHeight="1"/>
    <row r="43516" s="59" customFormat="1" customHeight="1"/>
    <row r="43517" s="59" customFormat="1" customHeight="1"/>
    <row r="43518" s="59" customFormat="1" customHeight="1"/>
    <row r="43519" s="59" customFormat="1" customHeight="1"/>
    <row r="43520" s="59" customFormat="1" customHeight="1"/>
    <row r="43521" s="59" customFormat="1" customHeight="1"/>
    <row r="43522" s="59" customFormat="1" customHeight="1"/>
    <row r="43523" s="59" customFormat="1" customHeight="1"/>
    <row r="43524" s="59" customFormat="1" customHeight="1"/>
    <row r="43525" s="59" customFormat="1" customHeight="1"/>
    <row r="43526" s="59" customFormat="1" customHeight="1"/>
    <row r="43527" s="59" customFormat="1" customHeight="1"/>
    <row r="43528" s="59" customFormat="1" customHeight="1"/>
    <row r="43529" s="59" customFormat="1" customHeight="1"/>
    <row r="43530" s="59" customFormat="1" customHeight="1"/>
    <row r="43531" s="59" customFormat="1" customHeight="1"/>
    <row r="43532" s="59" customFormat="1" customHeight="1"/>
    <row r="43533" s="59" customFormat="1" customHeight="1"/>
    <row r="43534" s="59" customFormat="1" customHeight="1"/>
    <row r="43535" s="59" customFormat="1" customHeight="1"/>
    <row r="43536" s="59" customFormat="1" customHeight="1"/>
    <row r="43537" s="59" customFormat="1" customHeight="1"/>
    <row r="43538" s="59" customFormat="1" customHeight="1"/>
    <row r="43539" s="59" customFormat="1" customHeight="1"/>
    <row r="43540" s="59" customFormat="1" customHeight="1"/>
    <row r="43541" s="59" customFormat="1" customHeight="1"/>
    <row r="43542" s="59" customFormat="1" customHeight="1"/>
    <row r="43543" s="59" customFormat="1" customHeight="1"/>
    <row r="43544" s="59" customFormat="1" customHeight="1"/>
    <row r="43545" s="59" customFormat="1" customHeight="1"/>
    <row r="43546" s="59" customFormat="1" customHeight="1"/>
    <row r="43547" s="59" customFormat="1" customHeight="1"/>
    <row r="43548" s="59" customFormat="1" customHeight="1"/>
    <row r="43549" s="59" customFormat="1" customHeight="1"/>
    <row r="43550" s="59" customFormat="1" customHeight="1"/>
    <row r="43551" s="59" customFormat="1" customHeight="1"/>
    <row r="43552" s="59" customFormat="1" customHeight="1"/>
    <row r="43553" s="59" customFormat="1" customHeight="1"/>
    <row r="43554" s="59" customFormat="1" customHeight="1"/>
    <row r="43555" s="59" customFormat="1" customHeight="1"/>
    <row r="43556" s="59" customFormat="1" customHeight="1"/>
    <row r="43557" s="59" customFormat="1" customHeight="1"/>
    <row r="43558" s="59" customFormat="1" customHeight="1"/>
    <row r="43559" s="59" customFormat="1" customHeight="1"/>
    <row r="43560" s="59" customFormat="1" customHeight="1"/>
    <row r="43561" s="59" customFormat="1" customHeight="1"/>
    <row r="43562" s="59" customFormat="1" customHeight="1"/>
    <row r="43563" s="59" customFormat="1" customHeight="1"/>
    <row r="43564" s="59" customFormat="1" customHeight="1"/>
    <row r="43565" s="59" customFormat="1" customHeight="1"/>
    <row r="43566" s="59" customFormat="1" customHeight="1"/>
    <row r="43567" s="59" customFormat="1" customHeight="1"/>
    <row r="43568" s="59" customFormat="1" customHeight="1"/>
    <row r="43569" s="59" customFormat="1" customHeight="1"/>
    <row r="43570" s="59" customFormat="1" customHeight="1"/>
    <row r="43571" s="59" customFormat="1" customHeight="1"/>
    <row r="43572" s="59" customFormat="1" customHeight="1"/>
    <row r="43573" s="59" customFormat="1" customHeight="1"/>
    <row r="43574" s="59" customFormat="1" customHeight="1"/>
    <row r="43575" s="59" customFormat="1" customHeight="1"/>
    <row r="43576" s="59" customFormat="1" customHeight="1"/>
    <row r="43577" s="59" customFormat="1" customHeight="1"/>
    <row r="43578" s="59" customFormat="1" customHeight="1"/>
    <row r="43579" s="59" customFormat="1" customHeight="1"/>
    <row r="43580" s="59" customFormat="1" customHeight="1"/>
    <row r="43581" s="59" customFormat="1" customHeight="1"/>
    <row r="43582" s="59" customFormat="1" customHeight="1"/>
    <row r="43583" s="59" customFormat="1" customHeight="1"/>
    <row r="43584" s="59" customFormat="1" customHeight="1"/>
    <row r="43585" s="59" customFormat="1" customHeight="1"/>
    <row r="43586" s="59" customFormat="1" customHeight="1"/>
    <row r="43587" s="59" customFormat="1" customHeight="1"/>
    <row r="43588" s="59" customFormat="1" customHeight="1"/>
    <row r="43589" s="59" customFormat="1" customHeight="1"/>
    <row r="43590" s="59" customFormat="1" customHeight="1"/>
    <row r="43591" s="59" customFormat="1" customHeight="1"/>
    <row r="43592" s="59" customFormat="1" customHeight="1"/>
    <row r="43593" s="59" customFormat="1" customHeight="1"/>
    <row r="43594" s="59" customFormat="1" customHeight="1"/>
    <row r="43595" s="59" customFormat="1" customHeight="1"/>
    <row r="43596" s="59" customFormat="1" customHeight="1"/>
    <row r="43597" s="59" customFormat="1" customHeight="1"/>
    <row r="43598" s="59" customFormat="1" customHeight="1"/>
    <row r="43599" s="59" customFormat="1" customHeight="1"/>
    <row r="43600" s="59" customFormat="1" customHeight="1"/>
    <row r="43601" s="59" customFormat="1" customHeight="1"/>
    <row r="43602" s="59" customFormat="1" customHeight="1"/>
    <row r="43603" s="59" customFormat="1" customHeight="1"/>
    <row r="43604" s="59" customFormat="1" customHeight="1"/>
    <row r="43605" s="59" customFormat="1" customHeight="1"/>
    <row r="43606" s="59" customFormat="1" customHeight="1"/>
    <row r="43607" s="59" customFormat="1" customHeight="1"/>
    <row r="43608" s="59" customFormat="1" customHeight="1"/>
    <row r="43609" s="59" customFormat="1" customHeight="1"/>
    <row r="43610" s="59" customFormat="1" customHeight="1"/>
    <row r="43611" s="59" customFormat="1" customHeight="1"/>
    <row r="43612" s="59" customFormat="1" customHeight="1"/>
    <row r="43613" s="59" customFormat="1" customHeight="1"/>
    <row r="43614" s="59" customFormat="1" customHeight="1"/>
    <row r="43615" s="59" customFormat="1" customHeight="1"/>
    <row r="43616" s="59" customFormat="1" customHeight="1"/>
    <row r="43617" s="59" customFormat="1" customHeight="1"/>
    <row r="43618" s="59" customFormat="1" customHeight="1"/>
    <row r="43619" s="59" customFormat="1" customHeight="1"/>
    <row r="43620" s="59" customFormat="1" customHeight="1"/>
    <row r="43621" s="59" customFormat="1" customHeight="1"/>
    <row r="43622" s="59" customFormat="1" customHeight="1"/>
    <row r="43623" s="59" customFormat="1" customHeight="1"/>
    <row r="43624" s="59" customFormat="1" customHeight="1"/>
    <row r="43625" s="59" customFormat="1" customHeight="1"/>
    <row r="43626" s="59" customFormat="1" customHeight="1"/>
    <row r="43627" s="59" customFormat="1" customHeight="1"/>
    <row r="43628" s="59" customFormat="1" customHeight="1"/>
    <row r="43629" s="59" customFormat="1" customHeight="1"/>
    <row r="43630" s="59" customFormat="1" customHeight="1"/>
    <row r="43631" s="59" customFormat="1" customHeight="1"/>
    <row r="43632" s="59" customFormat="1" customHeight="1"/>
    <row r="43633" s="59" customFormat="1" customHeight="1"/>
    <row r="43634" s="59" customFormat="1" customHeight="1"/>
    <row r="43635" s="59" customFormat="1" customHeight="1"/>
    <row r="43636" s="59" customFormat="1" customHeight="1"/>
    <row r="43637" s="59" customFormat="1" customHeight="1"/>
    <row r="43638" s="59" customFormat="1" customHeight="1"/>
    <row r="43639" s="59" customFormat="1" customHeight="1"/>
    <row r="43640" s="59" customFormat="1" customHeight="1"/>
    <row r="43641" s="59" customFormat="1" customHeight="1"/>
    <row r="43642" s="59" customFormat="1" customHeight="1"/>
    <row r="43643" s="59" customFormat="1" customHeight="1"/>
    <row r="43644" s="59" customFormat="1" customHeight="1"/>
    <row r="43645" s="59" customFormat="1" customHeight="1"/>
    <row r="43646" s="59" customFormat="1" customHeight="1"/>
    <row r="43647" s="59" customFormat="1" customHeight="1"/>
    <row r="43648" s="59" customFormat="1" customHeight="1"/>
    <row r="43649" s="59" customFormat="1" customHeight="1"/>
    <row r="43650" s="59" customFormat="1" customHeight="1"/>
    <row r="43651" s="59" customFormat="1" customHeight="1"/>
    <row r="43652" s="59" customFormat="1" customHeight="1"/>
    <row r="43653" s="59" customFormat="1" customHeight="1"/>
    <row r="43654" s="59" customFormat="1" customHeight="1"/>
    <row r="43655" s="59" customFormat="1" customHeight="1"/>
    <row r="43656" s="59" customFormat="1" customHeight="1"/>
    <row r="43657" s="59" customFormat="1" customHeight="1"/>
    <row r="43658" s="59" customFormat="1" customHeight="1"/>
    <row r="43659" s="59" customFormat="1" customHeight="1"/>
    <row r="43660" s="59" customFormat="1" customHeight="1"/>
    <row r="43661" s="59" customFormat="1" customHeight="1"/>
    <row r="43662" s="59" customFormat="1" customHeight="1"/>
    <row r="43663" s="59" customFormat="1" customHeight="1"/>
    <row r="43664" s="59" customFormat="1" customHeight="1"/>
    <row r="43665" s="59" customFormat="1" customHeight="1"/>
    <row r="43666" s="59" customFormat="1" customHeight="1"/>
    <row r="43667" s="59" customFormat="1" customHeight="1"/>
    <row r="43668" s="59" customFormat="1" customHeight="1"/>
    <row r="43669" s="59" customFormat="1" customHeight="1"/>
    <row r="43670" s="59" customFormat="1" customHeight="1"/>
    <row r="43671" s="59" customFormat="1" customHeight="1"/>
    <row r="43672" s="59" customFormat="1" customHeight="1"/>
    <row r="43673" s="59" customFormat="1" customHeight="1"/>
    <row r="43674" s="59" customFormat="1" customHeight="1"/>
    <row r="43675" s="59" customFormat="1" customHeight="1"/>
    <row r="43676" s="59" customFormat="1" customHeight="1"/>
    <row r="43677" s="59" customFormat="1" customHeight="1"/>
    <row r="43678" s="59" customFormat="1" customHeight="1"/>
    <row r="43679" s="59" customFormat="1" customHeight="1"/>
    <row r="43680" s="59" customFormat="1" customHeight="1"/>
    <row r="43681" s="59" customFormat="1" customHeight="1"/>
    <row r="43682" s="59" customFormat="1" customHeight="1"/>
    <row r="43683" s="59" customFormat="1" customHeight="1"/>
    <row r="43684" s="59" customFormat="1" customHeight="1"/>
    <row r="43685" s="59" customFormat="1" customHeight="1"/>
    <row r="43686" s="59" customFormat="1" customHeight="1"/>
    <row r="43687" s="59" customFormat="1" customHeight="1"/>
    <row r="43688" s="59" customFormat="1" customHeight="1"/>
    <row r="43689" s="59" customFormat="1" customHeight="1"/>
    <row r="43690" s="59" customFormat="1" customHeight="1"/>
    <row r="43691" s="59" customFormat="1" customHeight="1"/>
    <row r="43692" s="59" customFormat="1" customHeight="1"/>
    <row r="43693" s="59" customFormat="1" customHeight="1"/>
    <row r="43694" s="59" customFormat="1" customHeight="1"/>
    <row r="43695" s="59" customFormat="1" customHeight="1"/>
    <row r="43696" s="59" customFormat="1" customHeight="1"/>
    <row r="43697" s="59" customFormat="1" customHeight="1"/>
    <row r="43698" s="59" customFormat="1" customHeight="1"/>
    <row r="43699" s="59" customFormat="1" customHeight="1"/>
    <row r="43700" s="59" customFormat="1" customHeight="1"/>
    <row r="43701" s="59" customFormat="1" customHeight="1"/>
    <row r="43702" s="59" customFormat="1" customHeight="1"/>
    <row r="43703" s="59" customFormat="1" customHeight="1"/>
    <row r="43704" s="59" customFormat="1" customHeight="1"/>
    <row r="43705" s="59" customFormat="1" customHeight="1"/>
    <row r="43706" s="59" customFormat="1" customHeight="1"/>
    <row r="43707" s="59" customFormat="1" customHeight="1"/>
    <row r="43708" s="59" customFormat="1" customHeight="1"/>
    <row r="43709" s="59" customFormat="1" customHeight="1"/>
    <row r="43710" s="59" customFormat="1" customHeight="1"/>
    <row r="43711" s="59" customFormat="1" customHeight="1"/>
    <row r="43712" s="59" customFormat="1" customHeight="1"/>
    <row r="43713" s="59" customFormat="1" customHeight="1"/>
    <row r="43714" s="59" customFormat="1" customHeight="1"/>
    <row r="43715" s="59" customFormat="1" customHeight="1"/>
    <row r="43716" s="59" customFormat="1" customHeight="1"/>
    <row r="43717" s="59" customFormat="1" customHeight="1"/>
    <row r="43718" s="59" customFormat="1" customHeight="1"/>
    <row r="43719" s="59" customFormat="1" customHeight="1"/>
    <row r="43720" s="59" customFormat="1" customHeight="1"/>
    <row r="43721" s="59" customFormat="1" customHeight="1"/>
    <row r="43722" s="59" customFormat="1" customHeight="1"/>
    <row r="43723" s="59" customFormat="1" customHeight="1"/>
    <row r="43724" s="59" customFormat="1" customHeight="1"/>
    <row r="43725" s="59" customFormat="1" customHeight="1"/>
    <row r="43726" s="59" customFormat="1" customHeight="1"/>
    <row r="43727" s="59" customFormat="1" customHeight="1"/>
    <row r="43728" s="59" customFormat="1" customHeight="1"/>
    <row r="43729" s="59" customFormat="1" customHeight="1"/>
    <row r="43730" s="59" customFormat="1" customHeight="1"/>
    <row r="43731" s="59" customFormat="1" customHeight="1"/>
    <row r="43732" s="59" customFormat="1" customHeight="1"/>
    <row r="43733" s="59" customFormat="1" customHeight="1"/>
    <row r="43734" s="59" customFormat="1" customHeight="1"/>
    <row r="43735" s="59" customFormat="1" customHeight="1"/>
    <row r="43736" s="59" customFormat="1" customHeight="1"/>
    <row r="43737" s="59" customFormat="1" customHeight="1"/>
    <row r="43738" s="59" customFormat="1" customHeight="1"/>
    <row r="43739" s="59" customFormat="1" customHeight="1"/>
    <row r="43740" s="59" customFormat="1" customHeight="1"/>
    <row r="43741" s="59" customFormat="1" customHeight="1"/>
    <row r="43742" s="59" customFormat="1" customHeight="1"/>
    <row r="43743" s="59" customFormat="1" customHeight="1"/>
    <row r="43744" s="59" customFormat="1" customHeight="1"/>
    <row r="43745" s="59" customFormat="1" customHeight="1"/>
    <row r="43746" s="59" customFormat="1" customHeight="1"/>
    <row r="43747" s="59" customFormat="1" customHeight="1"/>
    <row r="43748" s="59" customFormat="1" customHeight="1"/>
    <row r="43749" s="59" customFormat="1" customHeight="1"/>
    <row r="43750" s="59" customFormat="1" customHeight="1"/>
    <row r="43751" s="59" customFormat="1" customHeight="1"/>
    <row r="43752" s="59" customFormat="1" customHeight="1"/>
    <row r="43753" s="59" customFormat="1" customHeight="1"/>
    <row r="43754" s="59" customFormat="1" customHeight="1"/>
    <row r="43755" s="59" customFormat="1" customHeight="1"/>
    <row r="43756" s="59" customFormat="1" customHeight="1"/>
    <row r="43757" s="59" customFormat="1" customHeight="1"/>
    <row r="43758" s="59" customFormat="1" customHeight="1"/>
    <row r="43759" s="59" customFormat="1" customHeight="1"/>
    <row r="43760" s="59" customFormat="1" customHeight="1"/>
    <row r="43761" s="59" customFormat="1" customHeight="1"/>
    <row r="43762" s="59" customFormat="1" customHeight="1"/>
    <row r="43763" s="59" customFormat="1" customHeight="1"/>
    <row r="43764" s="59" customFormat="1" customHeight="1"/>
    <row r="43765" s="59" customFormat="1" customHeight="1"/>
    <row r="43766" s="59" customFormat="1" customHeight="1"/>
    <row r="43767" s="59" customFormat="1" customHeight="1"/>
    <row r="43768" s="59" customFormat="1" customHeight="1"/>
    <row r="43769" s="59" customFormat="1" customHeight="1"/>
    <row r="43770" s="59" customFormat="1" customHeight="1"/>
    <row r="43771" s="59" customFormat="1" customHeight="1"/>
    <row r="43772" s="59" customFormat="1" customHeight="1"/>
    <row r="43773" s="59" customFormat="1" customHeight="1"/>
    <row r="43774" s="59" customFormat="1" customHeight="1"/>
    <row r="43775" s="59" customFormat="1" customHeight="1"/>
    <row r="43776" s="59" customFormat="1" customHeight="1"/>
    <row r="43777" s="59" customFormat="1" customHeight="1"/>
    <row r="43778" s="59" customFormat="1" customHeight="1"/>
    <row r="43779" s="59" customFormat="1" customHeight="1"/>
    <row r="43780" s="59" customFormat="1" customHeight="1"/>
    <row r="43781" s="59" customFormat="1" customHeight="1"/>
    <row r="43782" s="59" customFormat="1" customHeight="1"/>
    <row r="43783" s="59" customFormat="1" customHeight="1"/>
    <row r="43784" s="59" customFormat="1" customHeight="1"/>
    <row r="43785" s="59" customFormat="1" customHeight="1"/>
    <row r="43786" s="59" customFormat="1" customHeight="1"/>
    <row r="43787" s="59" customFormat="1" customHeight="1"/>
    <row r="43788" s="59" customFormat="1" customHeight="1"/>
    <row r="43789" s="59" customFormat="1" customHeight="1"/>
    <row r="43790" s="59" customFormat="1" customHeight="1"/>
    <row r="43791" s="59" customFormat="1" customHeight="1"/>
    <row r="43792" s="59" customFormat="1" customHeight="1"/>
    <row r="43793" s="59" customFormat="1" customHeight="1"/>
    <row r="43794" s="59" customFormat="1" customHeight="1"/>
    <row r="43795" s="59" customFormat="1" customHeight="1"/>
    <row r="43796" s="59" customFormat="1" customHeight="1"/>
    <row r="43797" s="59" customFormat="1" customHeight="1"/>
    <row r="43798" s="59" customFormat="1" customHeight="1"/>
    <row r="43799" s="59" customFormat="1" customHeight="1"/>
    <row r="43800" s="59" customFormat="1" customHeight="1"/>
    <row r="43801" s="59" customFormat="1" customHeight="1"/>
    <row r="43802" s="59" customFormat="1" customHeight="1"/>
    <row r="43803" s="59" customFormat="1" customHeight="1"/>
    <row r="43804" s="59" customFormat="1" customHeight="1"/>
    <row r="43805" s="59" customFormat="1" customHeight="1"/>
    <row r="43806" s="59" customFormat="1" customHeight="1"/>
    <row r="43807" s="59" customFormat="1" customHeight="1"/>
    <row r="43808" s="59" customFormat="1" customHeight="1"/>
    <row r="43809" s="59" customFormat="1" customHeight="1"/>
    <row r="43810" s="59" customFormat="1" customHeight="1"/>
    <row r="43811" s="59" customFormat="1" customHeight="1"/>
    <row r="43812" s="59" customFormat="1" customHeight="1"/>
    <row r="43813" s="59" customFormat="1" customHeight="1"/>
    <row r="43814" s="59" customFormat="1" customHeight="1"/>
    <row r="43815" s="59" customFormat="1" customHeight="1"/>
    <row r="43816" s="59" customFormat="1" customHeight="1"/>
    <row r="43817" s="59" customFormat="1" customHeight="1"/>
    <row r="43818" s="59" customFormat="1" customHeight="1"/>
    <row r="43819" s="59" customFormat="1" customHeight="1"/>
    <row r="43820" s="59" customFormat="1" customHeight="1"/>
    <row r="43821" s="59" customFormat="1" customHeight="1"/>
    <row r="43822" s="59" customFormat="1" customHeight="1"/>
    <row r="43823" s="59" customFormat="1" customHeight="1"/>
    <row r="43824" s="59" customFormat="1" customHeight="1"/>
    <row r="43825" s="59" customFormat="1" customHeight="1"/>
    <row r="43826" s="59" customFormat="1" customHeight="1"/>
    <row r="43827" s="59" customFormat="1" customHeight="1"/>
    <row r="43828" s="59" customFormat="1" customHeight="1"/>
    <row r="43829" s="59" customFormat="1" customHeight="1"/>
    <row r="43830" s="59" customFormat="1" customHeight="1"/>
    <row r="43831" s="59" customFormat="1" customHeight="1"/>
    <row r="43832" s="59" customFormat="1" customHeight="1"/>
    <row r="43833" s="59" customFormat="1" customHeight="1"/>
    <row r="43834" s="59" customFormat="1" customHeight="1"/>
    <row r="43835" s="59" customFormat="1" customHeight="1"/>
    <row r="43836" s="59" customFormat="1" customHeight="1"/>
    <row r="43837" s="59" customFormat="1" customHeight="1"/>
    <row r="43838" s="59" customFormat="1" customHeight="1"/>
    <row r="43839" s="59" customFormat="1" customHeight="1"/>
    <row r="43840" s="59" customFormat="1" customHeight="1"/>
    <row r="43841" s="59" customFormat="1" customHeight="1"/>
    <row r="43842" s="59" customFormat="1" customHeight="1"/>
    <row r="43843" s="59" customFormat="1" customHeight="1"/>
    <row r="43844" s="59" customFormat="1" customHeight="1"/>
    <row r="43845" s="59" customFormat="1" customHeight="1"/>
    <row r="43846" s="59" customFormat="1" customHeight="1"/>
    <row r="43847" s="59" customFormat="1" customHeight="1"/>
    <row r="43848" s="59" customFormat="1" customHeight="1"/>
    <row r="43849" s="59" customFormat="1" customHeight="1"/>
    <row r="43850" s="59" customFormat="1" customHeight="1"/>
    <row r="43851" s="59" customFormat="1" customHeight="1"/>
    <row r="43852" s="59" customFormat="1" customHeight="1"/>
    <row r="43853" s="59" customFormat="1" customHeight="1"/>
    <row r="43854" s="59" customFormat="1" customHeight="1"/>
    <row r="43855" s="59" customFormat="1" customHeight="1"/>
    <row r="43856" s="59" customFormat="1" customHeight="1"/>
    <row r="43857" s="59" customFormat="1" customHeight="1"/>
    <row r="43858" s="59" customFormat="1" customHeight="1"/>
    <row r="43859" s="59" customFormat="1" customHeight="1"/>
    <row r="43860" s="59" customFormat="1" customHeight="1"/>
    <row r="43861" s="59" customFormat="1" customHeight="1"/>
    <row r="43862" s="59" customFormat="1" customHeight="1"/>
    <row r="43863" s="59" customFormat="1" customHeight="1"/>
    <row r="43864" s="59" customFormat="1" customHeight="1"/>
    <row r="43865" s="59" customFormat="1" customHeight="1"/>
    <row r="43866" s="59" customFormat="1" customHeight="1"/>
    <row r="43867" s="59" customFormat="1" customHeight="1"/>
    <row r="43868" s="59" customFormat="1" customHeight="1"/>
    <row r="43869" s="59" customFormat="1" customHeight="1"/>
    <row r="43870" s="59" customFormat="1" customHeight="1"/>
    <row r="43871" s="59" customFormat="1" customHeight="1"/>
    <row r="43872" s="59" customFormat="1" customHeight="1"/>
    <row r="43873" s="59" customFormat="1" customHeight="1"/>
    <row r="43874" s="59" customFormat="1" customHeight="1"/>
    <row r="43875" s="59" customFormat="1" customHeight="1"/>
    <row r="43876" s="59" customFormat="1" customHeight="1"/>
    <row r="43877" s="59" customFormat="1" customHeight="1"/>
    <row r="43878" s="59" customFormat="1" customHeight="1"/>
    <row r="43879" s="59" customFormat="1" customHeight="1"/>
    <row r="43880" s="59" customFormat="1" customHeight="1"/>
    <row r="43881" s="59" customFormat="1" customHeight="1"/>
    <row r="43882" s="59" customFormat="1" customHeight="1"/>
    <row r="43883" s="59" customFormat="1" customHeight="1"/>
    <row r="43884" s="59" customFormat="1" customHeight="1"/>
    <row r="43885" s="59" customFormat="1" customHeight="1"/>
    <row r="43886" s="59" customFormat="1" customHeight="1"/>
    <row r="43887" s="59" customFormat="1" customHeight="1"/>
    <row r="43888" s="59" customFormat="1" customHeight="1"/>
    <row r="43889" s="59" customFormat="1" customHeight="1"/>
    <row r="43890" s="59" customFormat="1" customHeight="1"/>
    <row r="43891" s="59" customFormat="1" customHeight="1"/>
    <row r="43892" s="59" customFormat="1" customHeight="1"/>
    <row r="43893" s="59" customFormat="1" customHeight="1"/>
    <row r="43894" s="59" customFormat="1" customHeight="1"/>
    <row r="43895" s="59" customFormat="1" customHeight="1"/>
    <row r="43896" s="59" customFormat="1" customHeight="1"/>
    <row r="43897" s="59" customFormat="1" customHeight="1"/>
    <row r="43898" s="59" customFormat="1" customHeight="1"/>
    <row r="43899" s="59" customFormat="1" customHeight="1"/>
    <row r="43900" s="59" customFormat="1" customHeight="1"/>
    <row r="43901" s="59" customFormat="1" customHeight="1"/>
    <row r="43902" s="59" customFormat="1" customHeight="1"/>
    <row r="43903" s="59" customFormat="1" customHeight="1"/>
    <row r="43904" s="59" customFormat="1" customHeight="1"/>
    <row r="43905" s="59" customFormat="1" customHeight="1"/>
    <row r="43906" s="59" customFormat="1" customHeight="1"/>
    <row r="43907" s="59" customFormat="1" customHeight="1"/>
    <row r="43908" s="59" customFormat="1" customHeight="1"/>
    <row r="43909" s="59" customFormat="1" customHeight="1"/>
    <row r="43910" s="59" customFormat="1" customHeight="1"/>
    <row r="43911" s="59" customFormat="1" customHeight="1"/>
    <row r="43912" s="59" customFormat="1" customHeight="1"/>
    <row r="43913" s="59" customFormat="1" customHeight="1"/>
    <row r="43914" s="59" customFormat="1" customHeight="1"/>
    <row r="43915" s="59" customFormat="1" customHeight="1"/>
    <row r="43916" s="59" customFormat="1" customHeight="1"/>
    <row r="43917" s="59" customFormat="1" customHeight="1"/>
    <row r="43918" s="59" customFormat="1" customHeight="1"/>
    <row r="43919" s="59" customFormat="1" customHeight="1"/>
    <row r="43920" s="59" customFormat="1" customHeight="1"/>
    <row r="43921" s="59" customFormat="1" customHeight="1"/>
    <row r="43922" s="59" customFormat="1" customHeight="1"/>
    <row r="43923" s="59" customFormat="1" customHeight="1"/>
    <row r="43924" s="59" customFormat="1" customHeight="1"/>
    <row r="43925" s="59" customFormat="1" customHeight="1"/>
    <row r="43926" s="59" customFormat="1" customHeight="1"/>
    <row r="43927" s="59" customFormat="1" customHeight="1"/>
    <row r="43928" s="59" customFormat="1" customHeight="1"/>
    <row r="43929" s="59" customFormat="1" customHeight="1"/>
    <row r="43930" s="59" customFormat="1" customHeight="1"/>
    <row r="43931" s="59" customFormat="1" customHeight="1"/>
    <row r="43932" s="59" customFormat="1" customHeight="1"/>
    <row r="43933" s="59" customFormat="1" customHeight="1"/>
    <row r="43934" s="59" customFormat="1" customHeight="1"/>
    <row r="43935" s="59" customFormat="1" customHeight="1"/>
    <row r="43936" s="59" customFormat="1" customHeight="1"/>
    <row r="43937" s="59" customFormat="1" customHeight="1"/>
    <row r="43938" s="59" customFormat="1" customHeight="1"/>
    <row r="43939" s="59" customFormat="1" customHeight="1"/>
    <row r="43940" s="59" customFormat="1" customHeight="1"/>
    <row r="43941" s="59" customFormat="1" customHeight="1"/>
    <row r="43942" s="59" customFormat="1" customHeight="1"/>
    <row r="43943" s="59" customFormat="1" customHeight="1"/>
    <row r="43944" s="59" customFormat="1" customHeight="1"/>
    <row r="43945" s="59" customFormat="1" customHeight="1"/>
    <row r="43946" s="59" customFormat="1" customHeight="1"/>
    <row r="43947" s="59" customFormat="1" customHeight="1"/>
    <row r="43948" s="59" customFormat="1" customHeight="1"/>
    <row r="43949" s="59" customFormat="1" customHeight="1"/>
    <row r="43950" s="59" customFormat="1" customHeight="1"/>
    <row r="43951" s="59" customFormat="1" customHeight="1"/>
    <row r="43952" s="59" customFormat="1" customHeight="1"/>
    <row r="43953" s="59" customFormat="1" customHeight="1"/>
    <row r="43954" s="59" customFormat="1" customHeight="1"/>
    <row r="43955" s="59" customFormat="1" customHeight="1"/>
    <row r="43956" s="59" customFormat="1" customHeight="1"/>
    <row r="43957" s="59" customFormat="1" customHeight="1"/>
    <row r="43958" s="59" customFormat="1" customHeight="1"/>
    <row r="43959" s="59" customFormat="1" customHeight="1"/>
    <row r="43960" s="59" customFormat="1" customHeight="1"/>
    <row r="43961" s="59" customFormat="1" customHeight="1"/>
    <row r="43962" s="59" customFormat="1" customHeight="1"/>
    <row r="43963" s="59" customFormat="1" customHeight="1"/>
    <row r="43964" s="59" customFormat="1" customHeight="1"/>
    <row r="43965" s="59" customFormat="1" customHeight="1"/>
    <row r="43966" s="59" customFormat="1" customHeight="1"/>
    <row r="43967" s="59" customFormat="1" customHeight="1"/>
    <row r="43968" s="59" customFormat="1" customHeight="1"/>
    <row r="43969" s="59" customFormat="1" customHeight="1"/>
    <row r="43970" s="59" customFormat="1" customHeight="1"/>
    <row r="43971" s="59" customFormat="1" customHeight="1"/>
    <row r="43972" s="59" customFormat="1" customHeight="1"/>
    <row r="43973" s="59" customFormat="1" customHeight="1"/>
    <row r="43974" s="59" customFormat="1" customHeight="1"/>
    <row r="43975" s="59" customFormat="1" customHeight="1"/>
    <row r="43976" s="59" customFormat="1" customHeight="1"/>
    <row r="43977" s="59" customFormat="1" customHeight="1"/>
    <row r="43978" s="59" customFormat="1" customHeight="1"/>
    <row r="43979" s="59" customFormat="1" customHeight="1"/>
    <row r="43980" s="59" customFormat="1" customHeight="1"/>
    <row r="43981" s="59" customFormat="1" customHeight="1"/>
    <row r="43982" s="59" customFormat="1" customHeight="1"/>
    <row r="43983" s="59" customFormat="1" customHeight="1"/>
    <row r="43984" s="59" customFormat="1" customHeight="1"/>
    <row r="43985" s="59" customFormat="1" customHeight="1"/>
    <row r="43986" s="59" customFormat="1" customHeight="1"/>
    <row r="43987" s="59" customFormat="1" customHeight="1"/>
    <row r="43988" s="59" customFormat="1" customHeight="1"/>
    <row r="43989" s="59" customFormat="1" customHeight="1"/>
    <row r="43990" s="59" customFormat="1" customHeight="1"/>
    <row r="43991" s="59" customFormat="1" customHeight="1"/>
    <row r="43992" s="59" customFormat="1" customHeight="1"/>
    <row r="43993" s="59" customFormat="1" customHeight="1"/>
    <row r="43994" s="59" customFormat="1" customHeight="1"/>
    <row r="43995" s="59" customFormat="1" customHeight="1"/>
    <row r="43996" s="59" customFormat="1" customHeight="1"/>
    <row r="43997" s="59" customFormat="1" customHeight="1"/>
    <row r="43998" s="59" customFormat="1" customHeight="1"/>
    <row r="43999" s="59" customFormat="1" customHeight="1"/>
    <row r="44000" s="59" customFormat="1" customHeight="1"/>
    <row r="44001" s="59" customFormat="1" customHeight="1"/>
    <row r="44002" s="59" customFormat="1" customHeight="1"/>
    <row r="44003" s="59" customFormat="1" customHeight="1"/>
    <row r="44004" s="59" customFormat="1" customHeight="1"/>
    <row r="44005" s="59" customFormat="1" customHeight="1"/>
    <row r="44006" s="59" customFormat="1" customHeight="1"/>
    <row r="44007" s="59" customFormat="1" customHeight="1"/>
    <row r="44008" s="59" customFormat="1" customHeight="1"/>
    <row r="44009" s="59" customFormat="1" customHeight="1"/>
    <row r="44010" s="59" customFormat="1" customHeight="1"/>
    <row r="44011" s="59" customFormat="1" customHeight="1"/>
    <row r="44012" s="59" customFormat="1" customHeight="1"/>
    <row r="44013" s="59" customFormat="1" customHeight="1"/>
    <row r="44014" s="59" customFormat="1" customHeight="1"/>
    <row r="44015" s="59" customFormat="1" customHeight="1"/>
    <row r="44016" s="59" customFormat="1" customHeight="1"/>
    <row r="44017" s="59" customFormat="1" customHeight="1"/>
    <row r="44018" s="59" customFormat="1" customHeight="1"/>
    <row r="44019" s="59" customFormat="1" customHeight="1"/>
    <row r="44020" s="59" customFormat="1" customHeight="1"/>
    <row r="44021" s="59" customFormat="1" customHeight="1"/>
    <row r="44022" s="59" customFormat="1" customHeight="1"/>
    <row r="44023" s="59" customFormat="1" customHeight="1"/>
    <row r="44024" s="59" customFormat="1" customHeight="1"/>
    <row r="44025" s="59" customFormat="1" customHeight="1"/>
    <row r="44026" s="59" customFormat="1" customHeight="1"/>
    <row r="44027" s="59" customFormat="1" customHeight="1"/>
    <row r="44028" s="59" customFormat="1" customHeight="1"/>
    <row r="44029" s="59" customFormat="1" customHeight="1"/>
    <row r="44030" s="59" customFormat="1" customHeight="1"/>
    <row r="44031" s="59" customFormat="1" customHeight="1"/>
    <row r="44032" s="59" customFormat="1" customHeight="1"/>
    <row r="44033" s="59" customFormat="1" customHeight="1"/>
    <row r="44034" s="59" customFormat="1" customHeight="1"/>
    <row r="44035" s="59" customFormat="1" customHeight="1"/>
    <row r="44036" s="59" customFormat="1" customHeight="1"/>
    <row r="44037" s="59" customFormat="1" customHeight="1"/>
    <row r="44038" s="59" customFormat="1" customHeight="1"/>
    <row r="44039" s="59" customFormat="1" customHeight="1"/>
    <row r="44040" s="59" customFormat="1" customHeight="1"/>
    <row r="44041" s="59" customFormat="1" customHeight="1"/>
    <row r="44042" s="59" customFormat="1" customHeight="1"/>
    <row r="44043" s="59" customFormat="1" customHeight="1"/>
    <row r="44044" s="59" customFormat="1" customHeight="1"/>
    <row r="44045" s="59" customFormat="1" customHeight="1"/>
    <row r="44046" s="59" customFormat="1" customHeight="1"/>
    <row r="44047" s="59" customFormat="1" customHeight="1"/>
    <row r="44048" s="59" customFormat="1" customHeight="1"/>
    <row r="44049" s="59" customFormat="1" customHeight="1"/>
    <row r="44050" s="59" customFormat="1" customHeight="1"/>
    <row r="44051" s="59" customFormat="1" customHeight="1"/>
    <row r="44052" s="59" customFormat="1" customHeight="1"/>
    <row r="44053" s="59" customFormat="1" customHeight="1"/>
    <row r="44054" s="59" customFormat="1" customHeight="1"/>
    <row r="44055" s="59" customFormat="1" customHeight="1"/>
    <row r="44056" s="59" customFormat="1" customHeight="1"/>
    <row r="44057" s="59" customFormat="1" customHeight="1"/>
    <row r="44058" s="59" customFormat="1" customHeight="1"/>
    <row r="44059" s="59" customFormat="1" customHeight="1"/>
    <row r="44060" s="59" customFormat="1" customHeight="1"/>
    <row r="44061" s="59" customFormat="1" customHeight="1"/>
    <row r="44062" s="59" customFormat="1" customHeight="1"/>
    <row r="44063" s="59" customFormat="1" customHeight="1"/>
    <row r="44064" s="59" customFormat="1" customHeight="1"/>
    <row r="44065" s="59" customFormat="1" customHeight="1"/>
    <row r="44066" s="59" customFormat="1" customHeight="1"/>
    <row r="44067" s="59" customFormat="1" customHeight="1"/>
    <row r="44068" s="59" customFormat="1" customHeight="1"/>
    <row r="44069" s="59" customFormat="1" customHeight="1"/>
    <row r="44070" s="59" customFormat="1" customHeight="1"/>
    <row r="44071" s="59" customFormat="1" customHeight="1"/>
    <row r="44072" s="59" customFormat="1" customHeight="1"/>
    <row r="44073" s="59" customFormat="1" customHeight="1"/>
    <row r="44074" s="59" customFormat="1" customHeight="1"/>
    <row r="44075" s="59" customFormat="1" customHeight="1"/>
    <row r="44076" s="59" customFormat="1" customHeight="1"/>
    <row r="44077" s="59" customFormat="1" customHeight="1"/>
    <row r="44078" s="59" customFormat="1" customHeight="1"/>
    <row r="44079" s="59" customFormat="1" customHeight="1"/>
    <row r="44080" s="59" customFormat="1" customHeight="1"/>
    <row r="44081" s="59" customFormat="1" customHeight="1"/>
    <row r="44082" s="59" customFormat="1" customHeight="1"/>
    <row r="44083" s="59" customFormat="1" customHeight="1"/>
    <row r="44084" s="59" customFormat="1" customHeight="1"/>
    <row r="44085" s="59" customFormat="1" customHeight="1"/>
    <row r="44086" s="59" customFormat="1" customHeight="1"/>
    <row r="44087" s="59" customFormat="1" customHeight="1"/>
    <row r="44088" s="59" customFormat="1" customHeight="1"/>
    <row r="44089" s="59" customFormat="1" customHeight="1"/>
    <row r="44090" s="59" customFormat="1" customHeight="1"/>
    <row r="44091" s="59" customFormat="1" customHeight="1"/>
    <row r="44092" s="59" customFormat="1" customHeight="1"/>
    <row r="44093" s="59" customFormat="1" customHeight="1"/>
    <row r="44094" s="59" customFormat="1" customHeight="1"/>
    <row r="44095" s="59" customFormat="1" customHeight="1"/>
    <row r="44096" s="59" customFormat="1" customHeight="1"/>
    <row r="44097" s="59" customFormat="1" customHeight="1"/>
    <row r="44098" s="59" customFormat="1" customHeight="1"/>
    <row r="44099" s="59" customFormat="1" customHeight="1"/>
    <row r="44100" s="59" customFormat="1" customHeight="1"/>
    <row r="44101" s="59" customFormat="1" customHeight="1"/>
    <row r="44102" s="59" customFormat="1" customHeight="1"/>
    <row r="44103" s="59" customFormat="1" customHeight="1"/>
    <row r="44104" s="59" customFormat="1" customHeight="1"/>
    <row r="44105" s="59" customFormat="1" customHeight="1"/>
    <row r="44106" s="59" customFormat="1" customHeight="1"/>
    <row r="44107" s="59" customFormat="1" customHeight="1"/>
    <row r="44108" s="59" customFormat="1" customHeight="1"/>
    <row r="44109" s="59" customFormat="1" customHeight="1"/>
    <row r="44110" s="59" customFormat="1" customHeight="1"/>
    <row r="44111" s="59" customFormat="1" customHeight="1"/>
    <row r="44112" s="59" customFormat="1" customHeight="1"/>
    <row r="44113" s="59" customFormat="1" customHeight="1"/>
    <row r="44114" s="59" customFormat="1" customHeight="1"/>
    <row r="44115" s="59" customFormat="1" customHeight="1"/>
    <row r="44116" s="59" customFormat="1" customHeight="1"/>
    <row r="44117" s="59" customFormat="1" customHeight="1"/>
    <row r="44118" s="59" customFormat="1" customHeight="1"/>
    <row r="44119" s="59" customFormat="1" customHeight="1"/>
    <row r="44120" s="59" customFormat="1" customHeight="1"/>
    <row r="44121" s="59" customFormat="1" customHeight="1"/>
    <row r="44122" s="59" customFormat="1" customHeight="1"/>
    <row r="44123" s="59" customFormat="1" customHeight="1"/>
    <row r="44124" s="59" customFormat="1" customHeight="1"/>
    <row r="44125" s="59" customFormat="1" customHeight="1"/>
    <row r="44126" s="59" customFormat="1" customHeight="1"/>
    <row r="44127" s="59" customFormat="1" customHeight="1"/>
    <row r="44128" s="59" customFormat="1" customHeight="1"/>
    <row r="44129" s="59" customFormat="1" customHeight="1"/>
    <row r="44130" s="59" customFormat="1" customHeight="1"/>
    <row r="44131" s="59" customFormat="1" customHeight="1"/>
    <row r="44132" s="59" customFormat="1" customHeight="1"/>
    <row r="44133" s="59" customFormat="1" customHeight="1"/>
    <row r="44134" s="59" customFormat="1" customHeight="1"/>
    <row r="44135" s="59" customFormat="1" customHeight="1"/>
    <row r="44136" s="59" customFormat="1" customHeight="1"/>
    <row r="44137" s="59" customFormat="1" customHeight="1"/>
    <row r="44138" s="59" customFormat="1" customHeight="1"/>
    <row r="44139" s="59" customFormat="1" customHeight="1"/>
    <row r="44140" s="59" customFormat="1" customHeight="1"/>
    <row r="44141" s="59" customFormat="1" customHeight="1"/>
    <row r="44142" s="59" customFormat="1" customHeight="1"/>
    <row r="44143" s="59" customFormat="1" customHeight="1"/>
    <row r="44144" s="59" customFormat="1" customHeight="1"/>
    <row r="44145" s="59" customFormat="1" customHeight="1"/>
    <row r="44146" s="59" customFormat="1" customHeight="1"/>
    <row r="44147" s="59" customFormat="1" customHeight="1"/>
    <row r="44148" s="59" customFormat="1" customHeight="1"/>
    <row r="44149" s="59" customFormat="1" customHeight="1"/>
    <row r="44150" s="59" customFormat="1" customHeight="1"/>
    <row r="44151" s="59" customFormat="1" customHeight="1"/>
    <row r="44152" s="59" customFormat="1" customHeight="1"/>
    <row r="44153" s="59" customFormat="1" customHeight="1"/>
    <row r="44154" s="59" customFormat="1" customHeight="1"/>
    <row r="44155" s="59" customFormat="1" customHeight="1"/>
    <row r="44156" s="59" customFormat="1" customHeight="1"/>
    <row r="44157" s="59" customFormat="1" customHeight="1"/>
    <row r="44158" s="59" customFormat="1" customHeight="1"/>
    <row r="44159" s="59" customFormat="1" customHeight="1"/>
    <row r="44160" s="59" customFormat="1" customHeight="1"/>
    <row r="44161" s="59" customFormat="1" customHeight="1"/>
    <row r="44162" s="59" customFormat="1" customHeight="1"/>
    <row r="44163" s="59" customFormat="1" customHeight="1"/>
    <row r="44164" s="59" customFormat="1" customHeight="1"/>
    <row r="44165" s="59" customFormat="1" customHeight="1"/>
    <row r="44166" s="59" customFormat="1" customHeight="1"/>
    <row r="44167" s="59" customFormat="1" customHeight="1"/>
    <row r="44168" s="59" customFormat="1" customHeight="1"/>
    <row r="44169" s="59" customFormat="1" customHeight="1"/>
    <row r="44170" s="59" customFormat="1" customHeight="1"/>
    <row r="44171" s="59" customFormat="1" customHeight="1"/>
    <row r="44172" s="59" customFormat="1" customHeight="1"/>
    <row r="44173" s="59" customFormat="1" customHeight="1"/>
    <row r="44174" s="59" customFormat="1" customHeight="1"/>
    <row r="44175" s="59" customFormat="1" customHeight="1"/>
    <row r="44176" s="59" customFormat="1" customHeight="1"/>
    <row r="44177" s="59" customFormat="1" customHeight="1"/>
    <row r="44178" s="59" customFormat="1" customHeight="1"/>
    <row r="44179" s="59" customFormat="1" customHeight="1"/>
    <row r="44180" s="59" customFormat="1" customHeight="1"/>
    <row r="44181" s="59" customFormat="1" customHeight="1"/>
    <row r="44182" s="59" customFormat="1" customHeight="1"/>
    <row r="44183" s="59" customFormat="1" customHeight="1"/>
    <row r="44184" s="59" customFormat="1" customHeight="1"/>
    <row r="44185" s="59" customFormat="1" customHeight="1"/>
    <row r="44186" s="59" customFormat="1" customHeight="1"/>
    <row r="44187" s="59" customFormat="1" customHeight="1"/>
    <row r="44188" s="59" customFormat="1" customHeight="1"/>
    <row r="44189" s="59" customFormat="1" customHeight="1"/>
    <row r="44190" s="59" customFormat="1" customHeight="1"/>
    <row r="44191" s="59" customFormat="1" customHeight="1"/>
    <row r="44192" s="59" customFormat="1" customHeight="1"/>
    <row r="44193" s="59" customFormat="1" customHeight="1"/>
    <row r="44194" s="59" customFormat="1" customHeight="1"/>
    <row r="44195" s="59" customFormat="1" customHeight="1"/>
    <row r="44196" s="59" customFormat="1" customHeight="1"/>
    <row r="44197" s="59" customFormat="1" customHeight="1"/>
    <row r="44198" s="59" customFormat="1" customHeight="1"/>
    <row r="44199" s="59" customFormat="1" customHeight="1"/>
    <row r="44200" s="59" customFormat="1" customHeight="1"/>
    <row r="44201" s="59" customFormat="1" customHeight="1"/>
    <row r="44202" s="59" customFormat="1" customHeight="1"/>
    <row r="44203" s="59" customFormat="1" customHeight="1"/>
    <row r="44204" s="59" customFormat="1" customHeight="1"/>
    <row r="44205" s="59" customFormat="1" customHeight="1"/>
    <row r="44206" s="59" customFormat="1" customHeight="1"/>
    <row r="44207" s="59" customFormat="1" customHeight="1"/>
    <row r="44208" s="59" customFormat="1" customHeight="1"/>
    <row r="44209" s="59" customFormat="1" customHeight="1"/>
    <row r="44210" s="59" customFormat="1" customHeight="1"/>
    <row r="44211" s="59" customFormat="1" customHeight="1"/>
    <row r="44212" s="59" customFormat="1" customHeight="1"/>
    <row r="44213" s="59" customFormat="1" customHeight="1"/>
    <row r="44214" s="59" customFormat="1" customHeight="1"/>
    <row r="44215" s="59" customFormat="1" customHeight="1"/>
    <row r="44216" s="59" customFormat="1" customHeight="1"/>
    <row r="44217" s="59" customFormat="1" customHeight="1"/>
    <row r="44218" s="59" customFormat="1" customHeight="1"/>
    <row r="44219" s="59" customFormat="1" customHeight="1"/>
    <row r="44220" s="59" customFormat="1" customHeight="1"/>
    <row r="44221" s="59" customFormat="1" customHeight="1"/>
    <row r="44222" s="59" customFormat="1" customHeight="1"/>
    <row r="44223" s="59" customFormat="1" customHeight="1"/>
    <row r="44224" s="59" customFormat="1" customHeight="1"/>
    <row r="44225" s="59" customFormat="1" customHeight="1"/>
    <row r="44226" s="59" customFormat="1" customHeight="1"/>
    <row r="44227" s="59" customFormat="1" customHeight="1"/>
    <row r="44228" s="59" customFormat="1" customHeight="1"/>
    <row r="44229" s="59" customFormat="1" customHeight="1"/>
    <row r="44230" s="59" customFormat="1" customHeight="1"/>
    <row r="44231" s="59" customFormat="1" customHeight="1"/>
    <row r="44232" s="59" customFormat="1" customHeight="1"/>
    <row r="44233" s="59" customFormat="1" customHeight="1"/>
    <row r="44234" s="59" customFormat="1" customHeight="1"/>
    <row r="44235" s="59" customFormat="1" customHeight="1"/>
    <row r="44236" s="59" customFormat="1" customHeight="1"/>
    <row r="44237" s="59" customFormat="1" customHeight="1"/>
    <row r="44238" s="59" customFormat="1" customHeight="1"/>
    <row r="44239" s="59" customFormat="1" customHeight="1"/>
    <row r="44240" s="59" customFormat="1" customHeight="1"/>
    <row r="44241" s="59" customFormat="1" customHeight="1"/>
    <row r="44242" s="59" customFormat="1" customHeight="1"/>
    <row r="44243" s="59" customFormat="1" customHeight="1"/>
    <row r="44244" s="59" customFormat="1" customHeight="1"/>
    <row r="44245" s="59" customFormat="1" customHeight="1"/>
    <row r="44246" s="59" customFormat="1" customHeight="1"/>
    <row r="44247" s="59" customFormat="1" customHeight="1"/>
    <row r="44248" s="59" customFormat="1" customHeight="1"/>
    <row r="44249" s="59" customFormat="1" customHeight="1"/>
    <row r="44250" s="59" customFormat="1" customHeight="1"/>
    <row r="44251" s="59" customFormat="1" customHeight="1"/>
    <row r="44252" s="59" customFormat="1" customHeight="1"/>
    <row r="44253" s="59" customFormat="1" customHeight="1"/>
    <row r="44254" s="59" customFormat="1" customHeight="1"/>
    <row r="44255" s="59" customFormat="1" customHeight="1"/>
    <row r="44256" s="59" customFormat="1" customHeight="1"/>
    <row r="44257" s="59" customFormat="1" customHeight="1"/>
    <row r="44258" s="59" customFormat="1" customHeight="1"/>
    <row r="44259" s="59" customFormat="1" customHeight="1"/>
    <row r="44260" s="59" customFormat="1" customHeight="1"/>
    <row r="44261" s="59" customFormat="1" customHeight="1"/>
    <row r="44262" s="59" customFormat="1" customHeight="1"/>
    <row r="44263" s="59" customFormat="1" customHeight="1"/>
    <row r="44264" s="59" customFormat="1" customHeight="1"/>
    <row r="44265" s="59" customFormat="1" customHeight="1"/>
    <row r="44266" s="59" customFormat="1" customHeight="1"/>
    <row r="44267" s="59" customFormat="1" customHeight="1"/>
    <row r="44268" s="59" customFormat="1" customHeight="1"/>
    <row r="44269" s="59" customFormat="1" customHeight="1"/>
    <row r="44270" s="59" customFormat="1" customHeight="1"/>
    <row r="44271" s="59" customFormat="1" customHeight="1"/>
    <row r="44272" s="59" customFormat="1" customHeight="1"/>
    <row r="44273" s="59" customFormat="1" customHeight="1"/>
    <row r="44274" s="59" customFormat="1" customHeight="1"/>
    <row r="44275" s="59" customFormat="1" customHeight="1"/>
    <row r="44276" s="59" customFormat="1" customHeight="1"/>
    <row r="44277" s="59" customFormat="1" customHeight="1"/>
    <row r="44278" s="59" customFormat="1" customHeight="1"/>
    <row r="44279" s="59" customFormat="1" customHeight="1"/>
    <row r="44280" s="59" customFormat="1" customHeight="1"/>
    <row r="44281" s="59" customFormat="1" customHeight="1"/>
    <row r="44282" s="59" customFormat="1" customHeight="1"/>
    <row r="44283" s="59" customFormat="1" customHeight="1"/>
    <row r="44284" s="59" customFormat="1" customHeight="1"/>
    <row r="44285" s="59" customFormat="1" customHeight="1"/>
    <row r="44286" s="59" customFormat="1" customHeight="1"/>
    <row r="44287" s="59" customFormat="1" customHeight="1"/>
    <row r="44288" s="59" customFormat="1" customHeight="1"/>
    <row r="44289" s="59" customFormat="1" customHeight="1"/>
    <row r="44290" s="59" customFormat="1" customHeight="1"/>
    <row r="44291" s="59" customFormat="1" customHeight="1"/>
    <row r="44292" s="59" customFormat="1" customHeight="1"/>
    <row r="44293" s="59" customFormat="1" customHeight="1"/>
    <row r="44294" s="59" customFormat="1" customHeight="1"/>
    <row r="44295" s="59" customFormat="1" customHeight="1"/>
    <row r="44296" s="59" customFormat="1" customHeight="1"/>
    <row r="44297" s="59" customFormat="1" customHeight="1"/>
    <row r="44298" s="59" customFormat="1" customHeight="1"/>
    <row r="44299" s="59" customFormat="1" customHeight="1"/>
    <row r="44300" s="59" customFormat="1" customHeight="1"/>
    <row r="44301" s="59" customFormat="1" customHeight="1"/>
    <row r="44302" s="59" customFormat="1" customHeight="1"/>
    <row r="44303" s="59" customFormat="1" customHeight="1"/>
    <row r="44304" s="59" customFormat="1" customHeight="1"/>
    <row r="44305" s="59" customFormat="1" customHeight="1"/>
    <row r="44306" s="59" customFormat="1" customHeight="1"/>
    <row r="44307" s="59" customFormat="1" customHeight="1"/>
    <row r="44308" s="59" customFormat="1" customHeight="1"/>
    <row r="44309" s="59" customFormat="1" customHeight="1"/>
    <row r="44310" s="59" customFormat="1" customHeight="1"/>
    <row r="44311" s="59" customFormat="1" customHeight="1"/>
    <row r="44312" s="59" customFormat="1" customHeight="1"/>
    <row r="44313" s="59" customFormat="1" customHeight="1"/>
    <row r="44314" s="59" customFormat="1" customHeight="1"/>
    <row r="44315" s="59" customFormat="1" customHeight="1"/>
    <row r="44316" s="59" customFormat="1" customHeight="1"/>
    <row r="44317" s="59" customFormat="1" customHeight="1"/>
    <row r="44318" s="59" customFormat="1" customHeight="1"/>
    <row r="44319" s="59" customFormat="1" customHeight="1"/>
    <row r="44320" s="59" customFormat="1" customHeight="1"/>
    <row r="44321" s="59" customFormat="1" customHeight="1"/>
    <row r="44322" s="59" customFormat="1" customHeight="1"/>
    <row r="44323" s="59" customFormat="1" customHeight="1"/>
    <row r="44324" s="59" customFormat="1" customHeight="1"/>
    <row r="44325" s="59" customFormat="1" customHeight="1"/>
    <row r="44326" s="59" customFormat="1" customHeight="1"/>
    <row r="44327" s="59" customFormat="1" customHeight="1"/>
    <row r="44328" s="59" customFormat="1" customHeight="1"/>
    <row r="44329" s="59" customFormat="1" customHeight="1"/>
    <row r="44330" s="59" customFormat="1" customHeight="1"/>
    <row r="44331" s="59" customFormat="1" customHeight="1"/>
    <row r="44332" s="59" customFormat="1" customHeight="1"/>
    <row r="44333" s="59" customFormat="1" customHeight="1"/>
    <row r="44334" s="59" customFormat="1" customHeight="1"/>
    <row r="44335" s="59" customFormat="1" customHeight="1"/>
    <row r="44336" s="59" customFormat="1" customHeight="1"/>
    <row r="44337" s="59" customFormat="1" customHeight="1"/>
    <row r="44338" s="59" customFormat="1" customHeight="1"/>
    <row r="44339" s="59" customFormat="1" customHeight="1"/>
    <row r="44340" s="59" customFormat="1" customHeight="1"/>
    <row r="44341" s="59" customFormat="1" customHeight="1"/>
    <row r="44342" s="59" customFormat="1" customHeight="1"/>
    <row r="44343" s="59" customFormat="1" customHeight="1"/>
    <row r="44344" s="59" customFormat="1" customHeight="1"/>
    <row r="44345" s="59" customFormat="1" customHeight="1"/>
    <row r="44346" s="59" customFormat="1" customHeight="1"/>
    <row r="44347" s="59" customFormat="1" customHeight="1"/>
    <row r="44348" s="59" customFormat="1" customHeight="1"/>
    <row r="44349" s="59" customFormat="1" customHeight="1"/>
    <row r="44350" s="59" customFormat="1" customHeight="1"/>
    <row r="44351" s="59" customFormat="1" customHeight="1"/>
    <row r="44352" s="59" customFormat="1" customHeight="1"/>
    <row r="44353" s="59" customFormat="1" customHeight="1"/>
    <row r="44354" s="59" customFormat="1" customHeight="1"/>
    <row r="44355" s="59" customFormat="1" customHeight="1"/>
    <row r="44356" s="59" customFormat="1" customHeight="1"/>
    <row r="44357" s="59" customFormat="1" customHeight="1"/>
    <row r="44358" s="59" customFormat="1" customHeight="1"/>
    <row r="44359" s="59" customFormat="1" customHeight="1"/>
    <row r="44360" s="59" customFormat="1" customHeight="1"/>
    <row r="44361" s="59" customFormat="1" customHeight="1"/>
    <row r="44362" s="59" customFormat="1" customHeight="1"/>
    <row r="44363" s="59" customFormat="1" customHeight="1"/>
    <row r="44364" s="59" customFormat="1" customHeight="1"/>
    <row r="44365" s="59" customFormat="1" customHeight="1"/>
    <row r="44366" s="59" customFormat="1" customHeight="1"/>
    <row r="44367" s="59" customFormat="1" customHeight="1"/>
    <row r="44368" s="59" customFormat="1" customHeight="1"/>
    <row r="44369" s="59" customFormat="1" customHeight="1"/>
    <row r="44370" s="59" customFormat="1" customHeight="1"/>
    <row r="44371" s="59" customFormat="1" customHeight="1"/>
    <row r="44372" s="59" customFormat="1" customHeight="1"/>
    <row r="44373" s="59" customFormat="1" customHeight="1"/>
    <row r="44374" s="59" customFormat="1" customHeight="1"/>
    <row r="44375" s="59" customFormat="1" customHeight="1"/>
    <row r="44376" s="59" customFormat="1" customHeight="1"/>
    <row r="44377" s="59" customFormat="1" customHeight="1"/>
    <row r="44378" s="59" customFormat="1" customHeight="1"/>
    <row r="44379" s="59" customFormat="1" customHeight="1"/>
    <row r="44380" s="59" customFormat="1" customHeight="1"/>
    <row r="44381" s="59" customFormat="1" customHeight="1"/>
    <row r="44382" s="59" customFormat="1" customHeight="1"/>
    <row r="44383" s="59" customFormat="1" customHeight="1"/>
    <row r="44384" s="59" customFormat="1" customHeight="1"/>
    <row r="44385" s="59" customFormat="1" customHeight="1"/>
    <row r="44386" s="59" customFormat="1" customHeight="1"/>
    <row r="44387" s="59" customFormat="1" customHeight="1"/>
    <row r="44388" s="59" customFormat="1" customHeight="1"/>
    <row r="44389" s="59" customFormat="1" customHeight="1"/>
    <row r="44390" s="59" customFormat="1" customHeight="1"/>
    <row r="44391" s="59" customFormat="1" customHeight="1"/>
    <row r="44392" s="59" customFormat="1" customHeight="1"/>
    <row r="44393" s="59" customFormat="1" customHeight="1"/>
    <row r="44394" s="59" customFormat="1" customHeight="1"/>
    <row r="44395" s="59" customFormat="1" customHeight="1"/>
    <row r="44396" s="59" customFormat="1" customHeight="1"/>
    <row r="44397" s="59" customFormat="1" customHeight="1"/>
    <row r="44398" s="59" customFormat="1" customHeight="1"/>
    <row r="44399" s="59" customFormat="1" customHeight="1"/>
    <row r="44400" s="59" customFormat="1" customHeight="1"/>
    <row r="44401" s="59" customFormat="1" customHeight="1"/>
    <row r="44402" s="59" customFormat="1" customHeight="1"/>
    <row r="44403" s="59" customFormat="1" customHeight="1"/>
    <row r="44404" s="59" customFormat="1" customHeight="1"/>
    <row r="44405" s="59" customFormat="1" customHeight="1"/>
    <row r="44406" s="59" customFormat="1" customHeight="1"/>
    <row r="44407" s="59" customFormat="1" customHeight="1"/>
    <row r="44408" s="59" customFormat="1" customHeight="1"/>
    <row r="44409" s="59" customFormat="1" customHeight="1"/>
    <row r="44410" s="59" customFormat="1" customHeight="1"/>
    <row r="44411" s="59" customFormat="1" customHeight="1"/>
    <row r="44412" s="59" customFormat="1" customHeight="1"/>
    <row r="44413" s="59" customFormat="1" customHeight="1"/>
    <row r="44414" s="59" customFormat="1" customHeight="1"/>
    <row r="44415" s="59" customFormat="1" customHeight="1"/>
    <row r="44416" s="59" customFormat="1" customHeight="1"/>
    <row r="44417" s="59" customFormat="1" customHeight="1"/>
    <row r="44418" s="59" customFormat="1" customHeight="1"/>
    <row r="44419" s="59" customFormat="1" customHeight="1"/>
    <row r="44420" s="59" customFormat="1" customHeight="1"/>
    <row r="44421" s="59" customFormat="1" customHeight="1"/>
    <row r="44422" s="59" customFormat="1" customHeight="1"/>
    <row r="44423" s="59" customFormat="1" customHeight="1"/>
    <row r="44424" s="59" customFormat="1" customHeight="1"/>
    <row r="44425" s="59" customFormat="1" customHeight="1"/>
    <row r="44426" s="59" customFormat="1" customHeight="1"/>
    <row r="44427" s="59" customFormat="1" customHeight="1"/>
    <row r="44428" s="59" customFormat="1" customHeight="1"/>
    <row r="44429" s="59" customFormat="1" customHeight="1"/>
    <row r="44430" s="59" customFormat="1" customHeight="1"/>
    <row r="44431" s="59" customFormat="1" customHeight="1"/>
    <row r="44432" s="59" customFormat="1" customHeight="1"/>
    <row r="44433" s="59" customFormat="1" customHeight="1"/>
    <row r="44434" s="59" customFormat="1" customHeight="1"/>
    <row r="44435" s="59" customFormat="1" customHeight="1"/>
    <row r="44436" s="59" customFormat="1" customHeight="1"/>
    <row r="44437" s="59" customFormat="1" customHeight="1"/>
    <row r="44438" s="59" customFormat="1" customHeight="1"/>
    <row r="44439" s="59" customFormat="1" customHeight="1"/>
    <row r="44440" s="59" customFormat="1" customHeight="1"/>
    <row r="44441" s="59" customFormat="1" customHeight="1"/>
    <row r="44442" s="59" customFormat="1" customHeight="1"/>
    <row r="44443" s="59" customFormat="1" customHeight="1"/>
    <row r="44444" s="59" customFormat="1" customHeight="1"/>
    <row r="44445" s="59" customFormat="1" customHeight="1"/>
    <row r="44446" s="59" customFormat="1" customHeight="1"/>
    <row r="44447" s="59" customFormat="1" customHeight="1"/>
    <row r="44448" s="59" customFormat="1" customHeight="1"/>
    <row r="44449" s="59" customFormat="1" customHeight="1"/>
    <row r="44450" s="59" customFormat="1" customHeight="1"/>
    <row r="44451" s="59" customFormat="1" customHeight="1"/>
    <row r="44452" s="59" customFormat="1" customHeight="1"/>
    <row r="44453" s="59" customFormat="1" customHeight="1"/>
    <row r="44454" s="59" customFormat="1" customHeight="1"/>
    <row r="44455" s="59" customFormat="1" customHeight="1"/>
    <row r="44456" s="59" customFormat="1" customHeight="1"/>
    <row r="44457" s="59" customFormat="1" customHeight="1"/>
    <row r="44458" s="59" customFormat="1" customHeight="1"/>
    <row r="44459" s="59" customFormat="1" customHeight="1"/>
    <row r="44460" s="59" customFormat="1" customHeight="1"/>
    <row r="44461" s="59" customFormat="1" customHeight="1"/>
    <row r="44462" s="59" customFormat="1" customHeight="1"/>
    <row r="44463" s="59" customFormat="1" customHeight="1"/>
    <row r="44464" s="59" customFormat="1" customHeight="1"/>
    <row r="44465" s="59" customFormat="1" customHeight="1"/>
    <row r="44466" s="59" customFormat="1" customHeight="1"/>
    <row r="44467" s="59" customFormat="1" customHeight="1"/>
    <row r="44468" s="59" customFormat="1" customHeight="1"/>
    <row r="44469" s="59" customFormat="1" customHeight="1"/>
    <row r="44470" s="59" customFormat="1" customHeight="1"/>
    <row r="44471" s="59" customFormat="1" customHeight="1"/>
    <row r="44472" s="59" customFormat="1" customHeight="1"/>
    <row r="44473" s="59" customFormat="1" customHeight="1"/>
    <row r="44474" s="59" customFormat="1" customHeight="1"/>
    <row r="44475" s="59" customFormat="1" customHeight="1"/>
    <row r="44476" s="59" customFormat="1" customHeight="1"/>
    <row r="44477" s="59" customFormat="1" customHeight="1"/>
    <row r="44478" s="59" customFormat="1" customHeight="1"/>
    <row r="44479" s="59" customFormat="1" customHeight="1"/>
    <row r="44480" s="59" customFormat="1" customHeight="1"/>
    <row r="44481" s="59" customFormat="1" customHeight="1"/>
    <row r="44482" s="59" customFormat="1" customHeight="1"/>
    <row r="44483" s="59" customFormat="1" customHeight="1"/>
    <row r="44484" s="59" customFormat="1" customHeight="1"/>
    <row r="44485" s="59" customFormat="1" customHeight="1"/>
    <row r="44486" s="59" customFormat="1" customHeight="1"/>
    <row r="44487" s="59" customFormat="1" customHeight="1"/>
    <row r="44488" s="59" customFormat="1" customHeight="1"/>
    <row r="44489" s="59" customFormat="1" customHeight="1"/>
    <row r="44490" s="59" customFormat="1" customHeight="1"/>
    <row r="44491" s="59" customFormat="1" customHeight="1"/>
    <row r="44492" s="59" customFormat="1" customHeight="1"/>
    <row r="44493" s="59" customFormat="1" customHeight="1"/>
    <row r="44494" s="59" customFormat="1" customHeight="1"/>
    <row r="44495" s="59" customFormat="1" customHeight="1"/>
    <row r="44496" s="59" customFormat="1" customHeight="1"/>
    <row r="44497" s="59" customFormat="1" customHeight="1"/>
    <row r="44498" s="59" customFormat="1" customHeight="1"/>
    <row r="44499" s="59" customFormat="1" customHeight="1"/>
    <row r="44500" s="59" customFormat="1" customHeight="1"/>
    <row r="44501" s="59" customFormat="1" customHeight="1"/>
    <row r="44502" s="59" customFormat="1" customHeight="1"/>
    <row r="44503" s="59" customFormat="1" customHeight="1"/>
    <row r="44504" s="59" customFormat="1" customHeight="1"/>
    <row r="44505" s="59" customFormat="1" customHeight="1"/>
    <row r="44506" s="59" customFormat="1" customHeight="1"/>
    <row r="44507" s="59" customFormat="1" customHeight="1"/>
    <row r="44508" s="59" customFormat="1" customHeight="1"/>
    <row r="44509" s="59" customFormat="1" customHeight="1"/>
    <row r="44510" s="59" customFormat="1" customHeight="1"/>
    <row r="44511" s="59" customFormat="1" customHeight="1"/>
    <row r="44512" s="59" customFormat="1" customHeight="1"/>
    <row r="44513" s="59" customFormat="1" customHeight="1"/>
    <row r="44514" s="59" customFormat="1" customHeight="1"/>
    <row r="44515" s="59" customFormat="1" customHeight="1"/>
    <row r="44516" s="59" customFormat="1" customHeight="1"/>
    <row r="44517" s="59" customFormat="1" customHeight="1"/>
    <row r="44518" s="59" customFormat="1" customHeight="1"/>
    <row r="44519" s="59" customFormat="1" customHeight="1"/>
    <row r="44520" s="59" customFormat="1" customHeight="1"/>
    <row r="44521" s="59" customFormat="1" customHeight="1"/>
    <row r="44522" s="59" customFormat="1" customHeight="1"/>
    <row r="44523" s="59" customFormat="1" customHeight="1"/>
    <row r="44524" s="59" customFormat="1" customHeight="1"/>
    <row r="44525" s="59" customFormat="1" customHeight="1"/>
    <row r="44526" s="59" customFormat="1" customHeight="1"/>
    <row r="44527" s="59" customFormat="1" customHeight="1"/>
    <row r="44528" s="59" customFormat="1" customHeight="1"/>
    <row r="44529" s="59" customFormat="1" customHeight="1"/>
    <row r="44530" s="59" customFormat="1" customHeight="1"/>
    <row r="44531" s="59" customFormat="1" customHeight="1"/>
    <row r="44532" s="59" customFormat="1" customHeight="1"/>
    <row r="44533" s="59" customFormat="1" customHeight="1"/>
    <row r="44534" s="59" customFormat="1" customHeight="1"/>
    <row r="44535" s="59" customFormat="1" customHeight="1"/>
    <row r="44536" s="59" customFormat="1" customHeight="1"/>
    <row r="44537" s="59" customFormat="1" customHeight="1"/>
    <row r="44538" s="59" customFormat="1" customHeight="1"/>
    <row r="44539" s="59" customFormat="1" customHeight="1"/>
    <row r="44540" s="59" customFormat="1" customHeight="1"/>
    <row r="44541" s="59" customFormat="1" customHeight="1"/>
    <row r="44542" s="59" customFormat="1" customHeight="1"/>
    <row r="44543" s="59" customFormat="1" customHeight="1"/>
    <row r="44544" s="59" customFormat="1" customHeight="1"/>
    <row r="44545" s="59" customFormat="1" customHeight="1"/>
    <row r="44546" s="59" customFormat="1" customHeight="1"/>
    <row r="44547" s="59" customFormat="1" customHeight="1"/>
    <row r="44548" s="59" customFormat="1" customHeight="1"/>
    <row r="44549" s="59" customFormat="1" customHeight="1"/>
    <row r="44550" s="59" customFormat="1" customHeight="1"/>
    <row r="44551" s="59" customFormat="1" customHeight="1"/>
    <row r="44552" s="59" customFormat="1" customHeight="1"/>
    <row r="44553" s="59" customFormat="1" customHeight="1"/>
    <row r="44554" s="59" customFormat="1" customHeight="1"/>
    <row r="44555" s="59" customFormat="1" customHeight="1"/>
    <row r="44556" s="59" customFormat="1" customHeight="1"/>
    <row r="44557" s="59" customFormat="1" customHeight="1"/>
    <row r="44558" s="59" customFormat="1" customHeight="1"/>
    <row r="44559" s="59" customFormat="1" customHeight="1"/>
    <row r="44560" s="59" customFormat="1" customHeight="1"/>
    <row r="44561" s="59" customFormat="1" customHeight="1"/>
    <row r="44562" s="59" customFormat="1" customHeight="1"/>
    <row r="44563" s="59" customFormat="1" customHeight="1"/>
    <row r="44564" s="59" customFormat="1" customHeight="1"/>
    <row r="44565" s="59" customFormat="1" customHeight="1"/>
    <row r="44566" s="59" customFormat="1" customHeight="1"/>
    <row r="44567" s="59" customFormat="1" customHeight="1"/>
    <row r="44568" s="59" customFormat="1" customHeight="1"/>
    <row r="44569" s="59" customFormat="1" customHeight="1"/>
    <row r="44570" s="59" customFormat="1" customHeight="1"/>
    <row r="44571" s="59" customFormat="1" customHeight="1"/>
    <row r="44572" s="59" customFormat="1" customHeight="1"/>
    <row r="44573" s="59" customFormat="1" customHeight="1"/>
    <row r="44574" s="59" customFormat="1" customHeight="1"/>
    <row r="44575" s="59" customFormat="1" customHeight="1"/>
    <row r="44576" s="59" customFormat="1" customHeight="1"/>
    <row r="44577" s="59" customFormat="1" customHeight="1"/>
    <row r="44578" s="59" customFormat="1" customHeight="1"/>
    <row r="44579" s="59" customFormat="1" customHeight="1"/>
    <row r="44580" s="59" customFormat="1" customHeight="1"/>
    <row r="44581" s="59" customFormat="1" customHeight="1"/>
    <row r="44582" s="59" customFormat="1" customHeight="1"/>
    <row r="44583" s="59" customFormat="1" customHeight="1"/>
    <row r="44584" s="59" customFormat="1" customHeight="1"/>
    <row r="44585" s="59" customFormat="1" customHeight="1"/>
    <row r="44586" s="59" customFormat="1" customHeight="1"/>
    <row r="44587" s="59" customFormat="1" customHeight="1"/>
    <row r="44588" s="59" customFormat="1" customHeight="1"/>
    <row r="44589" s="59" customFormat="1" customHeight="1"/>
    <row r="44590" s="59" customFormat="1" customHeight="1"/>
    <row r="44591" s="59" customFormat="1" customHeight="1"/>
    <row r="44592" s="59" customFormat="1" customHeight="1"/>
    <row r="44593" s="59" customFormat="1" customHeight="1"/>
    <row r="44594" s="59" customFormat="1" customHeight="1"/>
    <row r="44595" s="59" customFormat="1" customHeight="1"/>
    <row r="44596" s="59" customFormat="1" customHeight="1"/>
    <row r="44597" s="59" customFormat="1" customHeight="1"/>
    <row r="44598" s="59" customFormat="1" customHeight="1"/>
    <row r="44599" s="59" customFormat="1" customHeight="1"/>
    <row r="44600" s="59" customFormat="1" customHeight="1"/>
    <row r="44601" s="59" customFormat="1" customHeight="1"/>
    <row r="44602" s="59" customFormat="1" customHeight="1"/>
    <row r="44603" s="59" customFormat="1" customHeight="1"/>
    <row r="44604" s="59" customFormat="1" customHeight="1"/>
    <row r="44605" s="59" customFormat="1" customHeight="1"/>
    <row r="44606" s="59" customFormat="1" customHeight="1"/>
    <row r="44607" s="59" customFormat="1" customHeight="1"/>
    <row r="44608" s="59" customFormat="1" customHeight="1"/>
    <row r="44609" s="59" customFormat="1" customHeight="1"/>
    <row r="44610" s="59" customFormat="1" customHeight="1"/>
    <row r="44611" s="59" customFormat="1" customHeight="1"/>
    <row r="44612" s="59" customFormat="1" customHeight="1"/>
    <row r="44613" s="59" customFormat="1" customHeight="1"/>
    <row r="44614" s="59" customFormat="1" customHeight="1"/>
    <row r="44615" s="59" customFormat="1" customHeight="1"/>
    <row r="44616" s="59" customFormat="1" customHeight="1"/>
    <row r="44617" s="59" customFormat="1" customHeight="1"/>
    <row r="44618" s="59" customFormat="1" customHeight="1"/>
    <row r="44619" s="59" customFormat="1" customHeight="1"/>
    <row r="44620" s="59" customFormat="1" customHeight="1"/>
    <row r="44621" s="59" customFormat="1" customHeight="1"/>
    <row r="44622" s="59" customFormat="1" customHeight="1"/>
    <row r="44623" s="59" customFormat="1" customHeight="1"/>
    <row r="44624" s="59" customFormat="1" customHeight="1"/>
    <row r="44625" s="59" customFormat="1" customHeight="1"/>
    <row r="44626" s="59" customFormat="1" customHeight="1"/>
    <row r="44627" s="59" customFormat="1" customHeight="1"/>
    <row r="44628" s="59" customFormat="1" customHeight="1"/>
    <row r="44629" s="59" customFormat="1" customHeight="1"/>
    <row r="44630" s="59" customFormat="1" customHeight="1"/>
    <row r="44631" s="59" customFormat="1" customHeight="1"/>
    <row r="44632" s="59" customFormat="1" customHeight="1"/>
    <row r="44633" s="59" customFormat="1" customHeight="1"/>
    <row r="44634" s="59" customFormat="1" customHeight="1"/>
    <row r="44635" s="59" customFormat="1" customHeight="1"/>
    <row r="44636" s="59" customFormat="1" customHeight="1"/>
    <row r="44637" s="59" customFormat="1" customHeight="1"/>
    <row r="44638" s="59" customFormat="1" customHeight="1"/>
    <row r="44639" s="59" customFormat="1" customHeight="1"/>
    <row r="44640" s="59" customFormat="1" customHeight="1"/>
    <row r="44641" s="59" customFormat="1" customHeight="1"/>
    <row r="44642" s="59" customFormat="1" customHeight="1"/>
    <row r="44643" s="59" customFormat="1" customHeight="1"/>
    <row r="44644" s="59" customFormat="1" customHeight="1"/>
    <row r="44645" s="59" customFormat="1" customHeight="1"/>
    <row r="44646" s="59" customFormat="1" customHeight="1"/>
    <row r="44647" s="59" customFormat="1" customHeight="1"/>
    <row r="44648" s="59" customFormat="1" customHeight="1"/>
    <row r="44649" s="59" customFormat="1" customHeight="1"/>
    <row r="44650" s="59" customFormat="1" customHeight="1"/>
    <row r="44651" s="59" customFormat="1" customHeight="1"/>
    <row r="44652" s="59" customFormat="1" customHeight="1"/>
    <row r="44653" s="59" customFormat="1" customHeight="1"/>
    <row r="44654" s="59" customFormat="1" customHeight="1"/>
    <row r="44655" s="59" customFormat="1" customHeight="1"/>
    <row r="44656" s="59" customFormat="1" customHeight="1"/>
    <row r="44657" s="59" customFormat="1" customHeight="1"/>
    <row r="44658" s="59" customFormat="1" customHeight="1"/>
    <row r="44659" s="59" customFormat="1" customHeight="1"/>
    <row r="44660" s="59" customFormat="1" customHeight="1"/>
    <row r="44661" s="59" customFormat="1" customHeight="1"/>
    <row r="44662" s="59" customFormat="1" customHeight="1"/>
    <row r="44663" s="59" customFormat="1" customHeight="1"/>
    <row r="44664" s="59" customFormat="1" customHeight="1"/>
    <row r="44665" s="59" customFormat="1" customHeight="1"/>
    <row r="44666" s="59" customFormat="1" customHeight="1"/>
    <row r="44667" s="59" customFormat="1" customHeight="1"/>
    <row r="44668" s="59" customFormat="1" customHeight="1"/>
    <row r="44669" s="59" customFormat="1" customHeight="1"/>
    <row r="44670" s="59" customFormat="1" customHeight="1"/>
    <row r="44671" s="59" customFormat="1" customHeight="1"/>
    <row r="44672" s="59" customFormat="1" customHeight="1"/>
    <row r="44673" s="59" customFormat="1" customHeight="1"/>
    <row r="44674" s="59" customFormat="1" customHeight="1"/>
    <row r="44675" s="59" customFormat="1" customHeight="1"/>
    <row r="44676" s="59" customFormat="1" customHeight="1"/>
    <row r="44677" s="59" customFormat="1" customHeight="1"/>
    <row r="44678" s="59" customFormat="1" customHeight="1"/>
    <row r="44679" s="59" customFormat="1" customHeight="1"/>
    <row r="44680" s="59" customFormat="1" customHeight="1"/>
    <row r="44681" s="59" customFormat="1" customHeight="1"/>
    <row r="44682" s="59" customFormat="1" customHeight="1"/>
    <row r="44683" s="59" customFormat="1" customHeight="1"/>
    <row r="44684" s="59" customFormat="1" customHeight="1"/>
    <row r="44685" s="59" customFormat="1" customHeight="1"/>
    <row r="44686" s="59" customFormat="1" customHeight="1"/>
    <row r="44687" s="59" customFormat="1" customHeight="1"/>
    <row r="44688" s="59" customFormat="1" customHeight="1"/>
    <row r="44689" s="59" customFormat="1" customHeight="1"/>
    <row r="44690" s="59" customFormat="1" customHeight="1"/>
    <row r="44691" s="59" customFormat="1" customHeight="1"/>
    <row r="44692" s="59" customFormat="1" customHeight="1"/>
    <row r="44693" s="59" customFormat="1" customHeight="1"/>
    <row r="44694" s="59" customFormat="1" customHeight="1"/>
    <row r="44695" s="59" customFormat="1" customHeight="1"/>
    <row r="44696" s="59" customFormat="1" customHeight="1"/>
    <row r="44697" s="59" customFormat="1" customHeight="1"/>
    <row r="44698" s="59" customFormat="1" customHeight="1"/>
    <row r="44699" s="59" customFormat="1" customHeight="1"/>
    <row r="44700" s="59" customFormat="1" customHeight="1"/>
    <row r="44701" s="59" customFormat="1" customHeight="1"/>
    <row r="44702" s="59" customFormat="1" customHeight="1"/>
    <row r="44703" s="59" customFormat="1" customHeight="1"/>
    <row r="44704" s="59" customFormat="1" customHeight="1"/>
    <row r="44705" s="59" customFormat="1" customHeight="1"/>
    <row r="44706" s="59" customFormat="1" customHeight="1"/>
    <row r="44707" s="59" customFormat="1" customHeight="1"/>
    <row r="44708" s="59" customFormat="1" customHeight="1"/>
    <row r="44709" s="59" customFormat="1" customHeight="1"/>
    <row r="44710" s="59" customFormat="1" customHeight="1"/>
    <row r="44711" s="59" customFormat="1" customHeight="1"/>
    <row r="44712" s="59" customFormat="1" customHeight="1"/>
    <row r="44713" s="59" customFormat="1" customHeight="1"/>
    <row r="44714" s="59" customFormat="1" customHeight="1"/>
    <row r="44715" s="59" customFormat="1" customHeight="1"/>
    <row r="44716" s="59" customFormat="1" customHeight="1"/>
    <row r="44717" s="59" customFormat="1" customHeight="1"/>
    <row r="44718" s="59" customFormat="1" customHeight="1"/>
    <row r="44719" s="59" customFormat="1" customHeight="1"/>
    <row r="44720" s="59" customFormat="1" customHeight="1"/>
    <row r="44721" s="59" customFormat="1" customHeight="1"/>
    <row r="44722" s="59" customFormat="1" customHeight="1"/>
    <row r="44723" s="59" customFormat="1" customHeight="1"/>
    <row r="44724" s="59" customFormat="1" customHeight="1"/>
    <row r="44725" s="59" customFormat="1" customHeight="1"/>
    <row r="44726" s="59" customFormat="1" customHeight="1"/>
    <row r="44727" s="59" customFormat="1" customHeight="1"/>
    <row r="44728" s="59" customFormat="1" customHeight="1"/>
    <row r="44729" s="59" customFormat="1" customHeight="1"/>
    <row r="44730" s="59" customFormat="1" customHeight="1"/>
    <row r="44731" s="59" customFormat="1" customHeight="1"/>
    <row r="44732" s="59" customFormat="1" customHeight="1"/>
    <row r="44733" s="59" customFormat="1" customHeight="1"/>
    <row r="44734" s="59" customFormat="1" customHeight="1"/>
    <row r="44735" s="59" customFormat="1" customHeight="1"/>
    <row r="44736" s="59" customFormat="1" customHeight="1"/>
    <row r="44737" s="59" customFormat="1" customHeight="1"/>
    <row r="44738" s="59" customFormat="1" customHeight="1"/>
    <row r="44739" s="59" customFormat="1" customHeight="1"/>
    <row r="44740" s="59" customFormat="1" customHeight="1"/>
    <row r="44741" s="59" customFormat="1" customHeight="1"/>
    <row r="44742" s="59" customFormat="1" customHeight="1"/>
    <row r="44743" s="59" customFormat="1" customHeight="1"/>
    <row r="44744" s="59" customFormat="1" customHeight="1"/>
    <row r="44745" s="59" customFormat="1" customHeight="1"/>
    <row r="44746" s="59" customFormat="1" customHeight="1"/>
    <row r="44747" s="59" customFormat="1" customHeight="1"/>
    <row r="44748" s="59" customFormat="1" customHeight="1"/>
    <row r="44749" s="59" customFormat="1" customHeight="1"/>
    <row r="44750" s="59" customFormat="1" customHeight="1"/>
    <row r="44751" s="59" customFormat="1" customHeight="1"/>
    <row r="44752" s="59" customFormat="1" customHeight="1"/>
    <row r="44753" s="59" customFormat="1" customHeight="1"/>
    <row r="44754" s="59" customFormat="1" customHeight="1"/>
    <row r="44755" s="59" customFormat="1" customHeight="1"/>
    <row r="44756" s="59" customFormat="1" customHeight="1"/>
    <row r="44757" s="59" customFormat="1" customHeight="1"/>
    <row r="44758" s="59" customFormat="1" customHeight="1"/>
    <row r="44759" s="59" customFormat="1" customHeight="1"/>
    <row r="44760" s="59" customFormat="1" customHeight="1"/>
    <row r="44761" s="59" customFormat="1" customHeight="1"/>
    <row r="44762" s="59" customFormat="1" customHeight="1"/>
    <row r="44763" s="59" customFormat="1" customHeight="1"/>
    <row r="44764" s="59" customFormat="1" customHeight="1"/>
    <row r="44765" s="59" customFormat="1" customHeight="1"/>
    <row r="44766" s="59" customFormat="1" customHeight="1"/>
    <row r="44767" s="59" customFormat="1" customHeight="1"/>
    <row r="44768" s="59" customFormat="1" customHeight="1"/>
    <row r="44769" s="59" customFormat="1" customHeight="1"/>
    <row r="44770" s="59" customFormat="1" customHeight="1"/>
    <row r="44771" s="59" customFormat="1" customHeight="1"/>
    <row r="44772" s="59" customFormat="1" customHeight="1"/>
    <row r="44773" s="59" customFormat="1" customHeight="1"/>
    <row r="44774" s="59" customFormat="1" customHeight="1"/>
    <row r="44775" s="59" customFormat="1" customHeight="1"/>
    <row r="44776" s="59" customFormat="1" customHeight="1"/>
    <row r="44777" s="59" customFormat="1" customHeight="1"/>
    <row r="44778" s="59" customFormat="1" customHeight="1"/>
    <row r="44779" s="59" customFormat="1" customHeight="1"/>
    <row r="44780" s="59" customFormat="1" customHeight="1"/>
    <row r="44781" s="59" customFormat="1" customHeight="1"/>
    <row r="44782" s="59" customFormat="1" customHeight="1"/>
    <row r="44783" s="59" customFormat="1" customHeight="1"/>
    <row r="44784" s="59" customFormat="1" customHeight="1"/>
    <row r="44785" s="59" customFormat="1" customHeight="1"/>
    <row r="44786" s="59" customFormat="1" customHeight="1"/>
    <row r="44787" s="59" customFormat="1" customHeight="1"/>
    <row r="44788" s="59" customFormat="1" customHeight="1"/>
    <row r="44789" s="59" customFormat="1" customHeight="1"/>
    <row r="44790" s="59" customFormat="1" customHeight="1"/>
    <row r="44791" s="59" customFormat="1" customHeight="1"/>
    <row r="44792" s="59" customFormat="1" customHeight="1"/>
    <row r="44793" s="59" customFormat="1" customHeight="1"/>
    <row r="44794" s="59" customFormat="1" customHeight="1"/>
    <row r="44795" s="59" customFormat="1" customHeight="1"/>
    <row r="44796" s="59" customFormat="1" customHeight="1"/>
    <row r="44797" s="59" customFormat="1" customHeight="1"/>
    <row r="44798" s="59" customFormat="1" customHeight="1"/>
    <row r="44799" s="59" customFormat="1" customHeight="1"/>
    <row r="44800" s="59" customFormat="1" customHeight="1"/>
    <row r="44801" s="59" customFormat="1" customHeight="1"/>
    <row r="44802" s="59" customFormat="1" customHeight="1"/>
    <row r="44803" s="59" customFormat="1" customHeight="1"/>
    <row r="44804" s="59" customFormat="1" customHeight="1"/>
    <row r="44805" s="59" customFormat="1" customHeight="1"/>
    <row r="44806" s="59" customFormat="1" customHeight="1"/>
    <row r="44807" s="59" customFormat="1" customHeight="1"/>
    <row r="44808" s="59" customFormat="1" customHeight="1"/>
    <row r="44809" s="59" customFormat="1" customHeight="1"/>
    <row r="44810" s="59" customFormat="1" customHeight="1"/>
    <row r="44811" s="59" customFormat="1" customHeight="1"/>
    <row r="44812" s="59" customFormat="1" customHeight="1"/>
    <row r="44813" s="59" customFormat="1" customHeight="1"/>
    <row r="44814" s="59" customFormat="1" customHeight="1"/>
    <row r="44815" s="59" customFormat="1" customHeight="1"/>
    <row r="44816" s="59" customFormat="1" customHeight="1"/>
    <row r="44817" s="59" customFormat="1" customHeight="1"/>
    <row r="44818" s="59" customFormat="1" customHeight="1"/>
    <row r="44819" s="59" customFormat="1" customHeight="1"/>
    <row r="44820" s="59" customFormat="1" customHeight="1"/>
    <row r="44821" s="59" customFormat="1" customHeight="1"/>
    <row r="44822" s="59" customFormat="1" customHeight="1"/>
    <row r="44823" s="59" customFormat="1" customHeight="1"/>
    <row r="44824" s="59" customFormat="1" customHeight="1"/>
    <row r="44825" s="59" customFormat="1" customHeight="1"/>
    <row r="44826" s="59" customFormat="1" customHeight="1"/>
    <row r="44827" s="59" customFormat="1" customHeight="1"/>
    <row r="44828" s="59" customFormat="1" customHeight="1"/>
    <row r="44829" s="59" customFormat="1" customHeight="1"/>
    <row r="44830" s="59" customFormat="1" customHeight="1"/>
    <row r="44831" s="59" customFormat="1" customHeight="1"/>
    <row r="44832" s="59" customFormat="1" customHeight="1"/>
    <row r="44833" s="59" customFormat="1" customHeight="1"/>
    <row r="44834" s="59" customFormat="1" customHeight="1"/>
    <row r="44835" s="59" customFormat="1" customHeight="1"/>
    <row r="44836" s="59" customFormat="1" customHeight="1"/>
    <row r="44837" s="59" customFormat="1" customHeight="1"/>
    <row r="44838" s="59" customFormat="1" customHeight="1"/>
    <row r="44839" s="59" customFormat="1" customHeight="1"/>
    <row r="44840" s="59" customFormat="1" customHeight="1"/>
    <row r="44841" s="59" customFormat="1" customHeight="1"/>
    <row r="44842" s="59" customFormat="1" customHeight="1"/>
    <row r="44843" s="59" customFormat="1" customHeight="1"/>
    <row r="44844" s="59" customFormat="1" customHeight="1"/>
    <row r="44845" s="59" customFormat="1" customHeight="1"/>
    <row r="44846" s="59" customFormat="1" customHeight="1"/>
    <row r="44847" s="59" customFormat="1" customHeight="1"/>
    <row r="44848" s="59" customFormat="1" customHeight="1"/>
    <row r="44849" s="59" customFormat="1" customHeight="1"/>
    <row r="44850" s="59" customFormat="1" customHeight="1"/>
    <row r="44851" s="59" customFormat="1" customHeight="1"/>
    <row r="44852" s="59" customFormat="1" customHeight="1"/>
    <row r="44853" s="59" customFormat="1" customHeight="1"/>
    <row r="44854" s="59" customFormat="1" customHeight="1"/>
    <row r="44855" s="59" customFormat="1" customHeight="1"/>
    <row r="44856" s="59" customFormat="1" customHeight="1"/>
    <row r="44857" s="59" customFormat="1" customHeight="1"/>
    <row r="44858" s="59" customFormat="1" customHeight="1"/>
    <row r="44859" s="59" customFormat="1" customHeight="1"/>
    <row r="44860" s="59" customFormat="1" customHeight="1"/>
    <row r="44861" s="59" customFormat="1" customHeight="1"/>
    <row r="44862" s="59" customFormat="1" customHeight="1"/>
    <row r="44863" s="59" customFormat="1" customHeight="1"/>
    <row r="44864" s="59" customFormat="1" customHeight="1"/>
    <row r="44865" s="59" customFormat="1" customHeight="1"/>
    <row r="44866" s="59" customFormat="1" customHeight="1"/>
    <row r="44867" s="59" customFormat="1" customHeight="1"/>
    <row r="44868" s="59" customFormat="1" customHeight="1"/>
    <row r="44869" s="59" customFormat="1" customHeight="1"/>
    <row r="44870" s="59" customFormat="1" customHeight="1"/>
    <row r="44871" s="59" customFormat="1" customHeight="1"/>
    <row r="44872" s="59" customFormat="1" customHeight="1"/>
    <row r="44873" s="59" customFormat="1" customHeight="1"/>
    <row r="44874" s="59" customFormat="1" customHeight="1"/>
    <row r="44875" s="59" customFormat="1" customHeight="1"/>
    <row r="44876" s="59" customFormat="1" customHeight="1"/>
    <row r="44877" s="59" customFormat="1" customHeight="1"/>
    <row r="44878" s="59" customFormat="1" customHeight="1"/>
    <row r="44879" s="59" customFormat="1" customHeight="1"/>
    <row r="44880" s="59" customFormat="1" customHeight="1"/>
    <row r="44881" s="59" customFormat="1" customHeight="1"/>
    <row r="44882" s="59" customFormat="1" customHeight="1"/>
    <row r="44883" s="59" customFormat="1" customHeight="1"/>
    <row r="44884" s="59" customFormat="1" customHeight="1"/>
    <row r="44885" s="59" customFormat="1" customHeight="1"/>
    <row r="44886" s="59" customFormat="1" customHeight="1"/>
    <row r="44887" s="59" customFormat="1" customHeight="1"/>
    <row r="44888" s="59" customFormat="1" customHeight="1"/>
    <row r="44889" s="59" customFormat="1" customHeight="1"/>
    <row r="44890" s="59" customFormat="1" customHeight="1"/>
    <row r="44891" s="59" customFormat="1" customHeight="1"/>
    <row r="44892" s="59" customFormat="1" customHeight="1"/>
    <row r="44893" s="59" customFormat="1" customHeight="1"/>
    <row r="44894" s="59" customFormat="1" customHeight="1"/>
    <row r="44895" s="59" customFormat="1" customHeight="1"/>
    <row r="44896" s="59" customFormat="1" customHeight="1"/>
    <row r="44897" s="59" customFormat="1" customHeight="1"/>
    <row r="44898" s="59" customFormat="1" customHeight="1"/>
    <row r="44899" s="59" customFormat="1" customHeight="1"/>
    <row r="44900" s="59" customFormat="1" customHeight="1"/>
    <row r="44901" s="59" customFormat="1" customHeight="1"/>
    <row r="44902" s="59" customFormat="1" customHeight="1"/>
    <row r="44903" s="59" customFormat="1" customHeight="1"/>
    <row r="44904" s="59" customFormat="1" customHeight="1"/>
    <row r="44905" s="59" customFormat="1" customHeight="1"/>
    <row r="44906" s="59" customFormat="1" customHeight="1"/>
    <row r="44907" s="59" customFormat="1" customHeight="1"/>
    <row r="44908" s="59" customFormat="1" customHeight="1"/>
    <row r="44909" s="59" customFormat="1" customHeight="1"/>
    <row r="44910" s="59" customFormat="1" customHeight="1"/>
    <row r="44911" s="59" customFormat="1" customHeight="1"/>
    <row r="44912" s="59" customFormat="1" customHeight="1"/>
    <row r="44913" s="59" customFormat="1" customHeight="1"/>
    <row r="44914" s="59" customFormat="1" customHeight="1"/>
    <row r="44915" s="59" customFormat="1" customHeight="1"/>
    <row r="44916" s="59" customFormat="1" customHeight="1"/>
    <row r="44917" s="59" customFormat="1" customHeight="1"/>
    <row r="44918" s="59" customFormat="1" customHeight="1"/>
    <row r="44919" s="59" customFormat="1" customHeight="1"/>
    <row r="44920" s="59" customFormat="1" customHeight="1"/>
    <row r="44921" s="59" customFormat="1" customHeight="1"/>
    <row r="44922" s="59" customFormat="1" customHeight="1"/>
    <row r="44923" s="59" customFormat="1" customHeight="1"/>
    <row r="44924" s="59" customFormat="1" customHeight="1"/>
    <row r="44925" s="59" customFormat="1" customHeight="1"/>
    <row r="44926" s="59" customFormat="1" customHeight="1"/>
    <row r="44927" s="59" customFormat="1" customHeight="1"/>
    <row r="44928" s="59" customFormat="1" customHeight="1"/>
    <row r="44929" s="59" customFormat="1" customHeight="1"/>
    <row r="44930" s="59" customFormat="1" customHeight="1"/>
    <row r="44931" s="59" customFormat="1" customHeight="1"/>
    <row r="44932" s="59" customFormat="1" customHeight="1"/>
    <row r="44933" s="59" customFormat="1" customHeight="1"/>
    <row r="44934" s="59" customFormat="1" customHeight="1"/>
    <row r="44935" s="59" customFormat="1" customHeight="1"/>
    <row r="44936" s="59" customFormat="1" customHeight="1"/>
    <row r="44937" s="59" customFormat="1" customHeight="1"/>
    <row r="44938" s="59" customFormat="1" customHeight="1"/>
    <row r="44939" s="59" customFormat="1" customHeight="1"/>
    <row r="44940" s="59" customFormat="1" customHeight="1"/>
    <row r="44941" s="59" customFormat="1" customHeight="1"/>
    <row r="44942" s="59" customFormat="1" customHeight="1"/>
    <row r="44943" s="59" customFormat="1" customHeight="1"/>
    <row r="44944" s="59" customFormat="1" customHeight="1"/>
    <row r="44945" s="59" customFormat="1" customHeight="1"/>
    <row r="44946" s="59" customFormat="1" customHeight="1"/>
    <row r="44947" s="59" customFormat="1" customHeight="1"/>
    <row r="44948" s="59" customFormat="1" customHeight="1"/>
    <row r="44949" s="59" customFormat="1" customHeight="1"/>
    <row r="44950" s="59" customFormat="1" customHeight="1"/>
    <row r="44951" s="59" customFormat="1" customHeight="1"/>
    <row r="44952" s="59" customFormat="1" customHeight="1"/>
    <row r="44953" s="59" customFormat="1" customHeight="1"/>
    <row r="44954" s="59" customFormat="1" customHeight="1"/>
    <row r="44955" s="59" customFormat="1" customHeight="1"/>
    <row r="44956" s="59" customFormat="1" customHeight="1"/>
    <row r="44957" s="59" customFormat="1" customHeight="1"/>
    <row r="44958" s="59" customFormat="1" customHeight="1"/>
    <row r="44959" s="59" customFormat="1" customHeight="1"/>
    <row r="44960" s="59" customFormat="1" customHeight="1"/>
    <row r="44961" s="59" customFormat="1" customHeight="1"/>
    <row r="44962" s="59" customFormat="1" customHeight="1"/>
    <row r="44963" s="59" customFormat="1" customHeight="1"/>
    <row r="44964" s="59" customFormat="1" customHeight="1"/>
    <row r="44965" s="59" customFormat="1" customHeight="1"/>
    <row r="44966" s="59" customFormat="1" customHeight="1"/>
    <row r="44967" s="59" customFormat="1" customHeight="1"/>
    <row r="44968" s="59" customFormat="1" customHeight="1"/>
    <row r="44969" s="59" customFormat="1" customHeight="1"/>
    <row r="44970" s="59" customFormat="1" customHeight="1"/>
    <row r="44971" s="59" customFormat="1" customHeight="1"/>
    <row r="44972" s="59" customFormat="1" customHeight="1"/>
    <row r="44973" s="59" customFormat="1" customHeight="1"/>
    <row r="44974" s="59" customFormat="1" customHeight="1"/>
    <row r="44975" s="59" customFormat="1" customHeight="1"/>
    <row r="44976" s="59" customFormat="1" customHeight="1"/>
    <row r="44977" s="59" customFormat="1" customHeight="1"/>
    <row r="44978" s="59" customFormat="1" customHeight="1"/>
    <row r="44979" s="59" customFormat="1" customHeight="1"/>
    <row r="44980" s="59" customFormat="1" customHeight="1"/>
    <row r="44981" s="59" customFormat="1" customHeight="1"/>
    <row r="44982" s="59" customFormat="1" customHeight="1"/>
    <row r="44983" s="59" customFormat="1" customHeight="1"/>
    <row r="44984" s="59" customFormat="1" customHeight="1"/>
    <row r="44985" s="59" customFormat="1" customHeight="1"/>
    <row r="44986" s="59" customFormat="1" customHeight="1"/>
    <row r="44987" s="59" customFormat="1" customHeight="1"/>
    <row r="44988" s="59" customFormat="1" customHeight="1"/>
    <row r="44989" s="59" customFormat="1" customHeight="1"/>
    <row r="44990" s="59" customFormat="1" customHeight="1"/>
    <row r="44991" s="59" customFormat="1" customHeight="1"/>
    <row r="44992" s="59" customFormat="1" customHeight="1"/>
    <row r="44993" s="59" customFormat="1" customHeight="1"/>
    <row r="44994" s="59" customFormat="1" customHeight="1"/>
    <row r="44995" s="59" customFormat="1" customHeight="1"/>
    <row r="44996" s="59" customFormat="1" customHeight="1"/>
    <row r="44997" s="59" customFormat="1" customHeight="1"/>
    <row r="44998" s="59" customFormat="1" customHeight="1"/>
    <row r="44999" s="59" customFormat="1" customHeight="1"/>
    <row r="45000" s="59" customFormat="1" customHeight="1"/>
    <row r="45001" s="59" customFormat="1" customHeight="1"/>
    <row r="45002" s="59" customFormat="1" customHeight="1"/>
    <row r="45003" s="59" customFormat="1" customHeight="1"/>
    <row r="45004" s="59" customFormat="1" customHeight="1"/>
    <row r="45005" s="59" customFormat="1" customHeight="1"/>
    <row r="45006" s="59" customFormat="1" customHeight="1"/>
    <row r="45007" s="59" customFormat="1" customHeight="1"/>
    <row r="45008" s="59" customFormat="1" customHeight="1"/>
    <row r="45009" s="59" customFormat="1" customHeight="1"/>
    <row r="45010" s="59" customFormat="1" customHeight="1"/>
    <row r="45011" s="59" customFormat="1" customHeight="1"/>
    <row r="45012" s="59" customFormat="1" customHeight="1"/>
    <row r="45013" s="59" customFormat="1" customHeight="1"/>
    <row r="45014" s="59" customFormat="1" customHeight="1"/>
    <row r="45015" s="59" customFormat="1" customHeight="1"/>
    <row r="45016" s="59" customFormat="1" customHeight="1"/>
    <row r="45017" s="59" customFormat="1" customHeight="1"/>
    <row r="45018" s="59" customFormat="1" customHeight="1"/>
    <row r="45019" s="59" customFormat="1" customHeight="1"/>
    <row r="45020" s="59" customFormat="1" customHeight="1"/>
    <row r="45021" s="59" customFormat="1" customHeight="1"/>
    <row r="45022" s="59" customFormat="1" customHeight="1"/>
    <row r="45023" s="59" customFormat="1" customHeight="1"/>
    <row r="45024" s="59" customFormat="1" customHeight="1"/>
    <row r="45025" s="59" customFormat="1" customHeight="1"/>
    <row r="45026" s="59" customFormat="1" customHeight="1"/>
    <row r="45027" s="59" customFormat="1" customHeight="1"/>
    <row r="45028" s="59" customFormat="1" customHeight="1"/>
    <row r="45029" s="59" customFormat="1" customHeight="1"/>
    <row r="45030" s="59" customFormat="1" customHeight="1"/>
    <row r="45031" s="59" customFormat="1" customHeight="1"/>
    <row r="45032" s="59" customFormat="1" customHeight="1"/>
    <row r="45033" s="59" customFormat="1" customHeight="1"/>
    <row r="45034" s="59" customFormat="1" customHeight="1"/>
    <row r="45035" s="59" customFormat="1" customHeight="1"/>
    <row r="45036" s="59" customFormat="1" customHeight="1"/>
    <row r="45037" s="59" customFormat="1" customHeight="1"/>
    <row r="45038" s="59" customFormat="1" customHeight="1"/>
    <row r="45039" s="59" customFormat="1" customHeight="1"/>
    <row r="45040" s="59" customFormat="1" customHeight="1"/>
    <row r="45041" s="59" customFormat="1" customHeight="1"/>
    <row r="45042" s="59" customFormat="1" customHeight="1"/>
    <row r="45043" s="59" customFormat="1" customHeight="1"/>
    <row r="45044" s="59" customFormat="1" customHeight="1"/>
    <row r="45045" s="59" customFormat="1" customHeight="1"/>
    <row r="45046" s="59" customFormat="1" customHeight="1"/>
    <row r="45047" s="59" customFormat="1" customHeight="1"/>
    <row r="45048" s="59" customFormat="1" customHeight="1"/>
    <row r="45049" s="59" customFormat="1" customHeight="1"/>
    <row r="45050" s="59" customFormat="1" customHeight="1"/>
    <row r="45051" s="59" customFormat="1" customHeight="1"/>
    <row r="45052" s="59" customFormat="1" customHeight="1"/>
    <row r="45053" s="59" customFormat="1" customHeight="1"/>
    <row r="45054" s="59" customFormat="1" customHeight="1"/>
    <row r="45055" s="59" customFormat="1" customHeight="1"/>
    <row r="45056" s="59" customFormat="1" customHeight="1"/>
    <row r="45057" s="59" customFormat="1" customHeight="1"/>
    <row r="45058" s="59" customFormat="1" customHeight="1"/>
    <row r="45059" s="59" customFormat="1" customHeight="1"/>
    <row r="45060" s="59" customFormat="1" customHeight="1"/>
    <row r="45061" s="59" customFormat="1" customHeight="1"/>
    <row r="45062" s="59" customFormat="1" customHeight="1"/>
    <row r="45063" s="59" customFormat="1" customHeight="1"/>
    <row r="45064" s="59" customFormat="1" customHeight="1"/>
    <row r="45065" s="59" customFormat="1" customHeight="1"/>
    <row r="45066" s="59" customFormat="1" customHeight="1"/>
    <row r="45067" s="59" customFormat="1" customHeight="1"/>
    <row r="45068" s="59" customFormat="1" customHeight="1"/>
    <row r="45069" s="59" customFormat="1" customHeight="1"/>
    <row r="45070" s="59" customFormat="1" customHeight="1"/>
    <row r="45071" s="59" customFormat="1" customHeight="1"/>
    <row r="45072" s="59" customFormat="1" customHeight="1"/>
    <row r="45073" s="59" customFormat="1" customHeight="1"/>
    <row r="45074" s="59" customFormat="1" customHeight="1"/>
    <row r="45075" s="59" customFormat="1" customHeight="1"/>
    <row r="45076" s="59" customFormat="1" customHeight="1"/>
    <row r="45077" s="59" customFormat="1" customHeight="1"/>
    <row r="45078" s="59" customFormat="1" customHeight="1"/>
    <row r="45079" s="59" customFormat="1" customHeight="1"/>
    <row r="45080" s="59" customFormat="1" customHeight="1"/>
    <row r="45081" s="59" customFormat="1" customHeight="1"/>
    <row r="45082" s="59" customFormat="1" customHeight="1"/>
    <row r="45083" s="59" customFormat="1" customHeight="1"/>
    <row r="45084" s="59" customFormat="1" customHeight="1"/>
    <row r="45085" s="59" customFormat="1" customHeight="1"/>
    <row r="45086" s="59" customFormat="1" customHeight="1"/>
    <row r="45087" s="59" customFormat="1" customHeight="1"/>
    <row r="45088" s="59" customFormat="1" customHeight="1"/>
    <row r="45089" s="59" customFormat="1" customHeight="1"/>
    <row r="45090" s="59" customFormat="1" customHeight="1"/>
    <row r="45091" s="59" customFormat="1" customHeight="1"/>
    <row r="45092" s="59" customFormat="1" customHeight="1"/>
    <row r="45093" s="59" customFormat="1" customHeight="1"/>
    <row r="45094" s="59" customFormat="1" customHeight="1"/>
    <row r="45095" s="59" customFormat="1" customHeight="1"/>
    <row r="45096" s="59" customFormat="1" customHeight="1"/>
    <row r="45097" s="59" customFormat="1" customHeight="1"/>
    <row r="45098" s="59" customFormat="1" customHeight="1"/>
    <row r="45099" s="59" customFormat="1" customHeight="1"/>
    <row r="45100" s="59" customFormat="1" customHeight="1"/>
    <row r="45101" s="59" customFormat="1" customHeight="1"/>
    <row r="45102" s="59" customFormat="1" customHeight="1"/>
    <row r="45103" s="59" customFormat="1" customHeight="1"/>
    <row r="45104" s="59" customFormat="1" customHeight="1"/>
    <row r="45105" s="59" customFormat="1" customHeight="1"/>
    <row r="45106" s="59" customFormat="1" customHeight="1"/>
    <row r="45107" s="59" customFormat="1" customHeight="1"/>
    <row r="45108" s="59" customFormat="1" customHeight="1"/>
    <row r="45109" s="59" customFormat="1" customHeight="1"/>
    <row r="45110" s="59" customFormat="1" customHeight="1"/>
    <row r="45111" s="59" customFormat="1" customHeight="1"/>
    <row r="45112" s="59" customFormat="1" customHeight="1"/>
    <row r="45113" s="59" customFormat="1" customHeight="1"/>
    <row r="45114" s="59" customFormat="1" customHeight="1"/>
    <row r="45115" s="59" customFormat="1" customHeight="1"/>
    <row r="45116" s="59" customFormat="1" customHeight="1"/>
    <row r="45117" s="59" customFormat="1" customHeight="1"/>
    <row r="45118" s="59" customFormat="1" customHeight="1"/>
    <row r="45119" s="59" customFormat="1" customHeight="1"/>
    <row r="45120" s="59" customFormat="1" customHeight="1"/>
    <row r="45121" s="59" customFormat="1" customHeight="1"/>
    <row r="45122" s="59" customFormat="1" customHeight="1"/>
    <row r="45123" s="59" customFormat="1" customHeight="1"/>
    <row r="45124" s="59" customFormat="1" customHeight="1"/>
    <row r="45125" s="59" customFormat="1" customHeight="1"/>
    <row r="45126" s="59" customFormat="1" customHeight="1"/>
    <row r="45127" s="59" customFormat="1" customHeight="1"/>
    <row r="45128" s="59" customFormat="1" customHeight="1"/>
    <row r="45129" s="59" customFormat="1" customHeight="1"/>
    <row r="45130" s="59" customFormat="1" customHeight="1"/>
    <row r="45131" s="59" customFormat="1" customHeight="1"/>
    <row r="45132" s="59" customFormat="1" customHeight="1"/>
    <row r="45133" s="59" customFormat="1" customHeight="1"/>
    <row r="45134" s="59" customFormat="1" customHeight="1"/>
    <row r="45135" s="59" customFormat="1" customHeight="1"/>
    <row r="45136" s="59" customFormat="1" customHeight="1"/>
    <row r="45137" s="59" customFormat="1" customHeight="1"/>
    <row r="45138" s="59" customFormat="1" customHeight="1"/>
    <row r="45139" s="59" customFormat="1" customHeight="1"/>
    <row r="45140" s="59" customFormat="1" customHeight="1"/>
    <row r="45141" s="59" customFormat="1" customHeight="1"/>
    <row r="45142" s="59" customFormat="1" customHeight="1"/>
    <row r="45143" s="59" customFormat="1" customHeight="1"/>
    <row r="45144" s="59" customFormat="1" customHeight="1"/>
    <row r="45145" s="59" customFormat="1" customHeight="1"/>
    <row r="45146" s="59" customFormat="1" customHeight="1"/>
    <row r="45147" s="59" customFormat="1" customHeight="1"/>
    <row r="45148" s="59" customFormat="1" customHeight="1"/>
    <row r="45149" s="59" customFormat="1" customHeight="1"/>
    <row r="45150" s="59" customFormat="1" customHeight="1"/>
    <row r="45151" s="59" customFormat="1" customHeight="1"/>
    <row r="45152" s="59" customFormat="1" customHeight="1"/>
    <row r="45153" s="59" customFormat="1" customHeight="1"/>
    <row r="45154" s="59" customFormat="1" customHeight="1"/>
    <row r="45155" s="59" customFormat="1" customHeight="1"/>
    <row r="45156" s="59" customFormat="1" customHeight="1"/>
    <row r="45157" s="59" customFormat="1" customHeight="1"/>
    <row r="45158" s="59" customFormat="1" customHeight="1"/>
    <row r="45159" s="59" customFormat="1" customHeight="1"/>
    <row r="45160" s="59" customFormat="1" customHeight="1"/>
    <row r="45161" s="59" customFormat="1" customHeight="1"/>
    <row r="45162" s="59" customFormat="1" customHeight="1"/>
    <row r="45163" s="59" customFormat="1" customHeight="1"/>
    <row r="45164" s="59" customFormat="1" customHeight="1"/>
    <row r="45165" s="59" customFormat="1" customHeight="1"/>
    <row r="45166" s="59" customFormat="1" customHeight="1"/>
    <row r="45167" s="59" customFormat="1" customHeight="1"/>
    <row r="45168" s="59" customFormat="1" customHeight="1"/>
    <row r="45169" s="59" customFormat="1" customHeight="1"/>
    <row r="45170" s="59" customFormat="1" customHeight="1"/>
    <row r="45171" s="59" customFormat="1" customHeight="1"/>
    <row r="45172" s="59" customFormat="1" customHeight="1"/>
    <row r="45173" s="59" customFormat="1" customHeight="1"/>
    <row r="45174" s="59" customFormat="1" customHeight="1"/>
    <row r="45175" s="59" customFormat="1" customHeight="1"/>
    <row r="45176" s="59" customFormat="1" customHeight="1"/>
    <row r="45177" s="59" customFormat="1" customHeight="1"/>
    <row r="45178" s="59" customFormat="1" customHeight="1"/>
    <row r="45179" s="59" customFormat="1" customHeight="1"/>
    <row r="45180" s="59" customFormat="1" customHeight="1"/>
    <row r="45181" s="59" customFormat="1" customHeight="1"/>
    <row r="45182" s="59" customFormat="1" customHeight="1"/>
    <row r="45183" s="59" customFormat="1" customHeight="1"/>
    <row r="45184" s="59" customFormat="1" customHeight="1"/>
    <row r="45185" s="59" customFormat="1" customHeight="1"/>
    <row r="45186" s="59" customFormat="1" customHeight="1"/>
    <row r="45187" s="59" customFormat="1" customHeight="1"/>
    <row r="45188" s="59" customFormat="1" customHeight="1"/>
    <row r="45189" s="59" customFormat="1" customHeight="1"/>
    <row r="45190" s="59" customFormat="1" customHeight="1"/>
    <row r="45191" s="59" customFormat="1" customHeight="1"/>
    <row r="45192" s="59" customFormat="1" customHeight="1"/>
    <row r="45193" s="59" customFormat="1" customHeight="1"/>
    <row r="45194" s="59" customFormat="1" customHeight="1"/>
    <row r="45195" s="59" customFormat="1" customHeight="1"/>
    <row r="45196" s="59" customFormat="1" customHeight="1"/>
    <row r="45197" s="59" customFormat="1" customHeight="1"/>
    <row r="45198" s="59" customFormat="1" customHeight="1"/>
    <row r="45199" s="59" customFormat="1" customHeight="1"/>
    <row r="45200" s="59" customFormat="1" customHeight="1"/>
    <row r="45201" s="59" customFormat="1" customHeight="1"/>
    <row r="45202" s="59" customFormat="1" customHeight="1"/>
    <row r="45203" s="59" customFormat="1" customHeight="1"/>
    <row r="45204" s="59" customFormat="1" customHeight="1"/>
    <row r="45205" s="59" customFormat="1" customHeight="1"/>
    <row r="45206" s="59" customFormat="1" customHeight="1"/>
    <row r="45207" s="59" customFormat="1" customHeight="1"/>
    <row r="45208" s="59" customFormat="1" customHeight="1"/>
    <row r="45209" s="59" customFormat="1" customHeight="1"/>
    <row r="45210" s="59" customFormat="1" customHeight="1"/>
    <row r="45211" s="59" customFormat="1" customHeight="1"/>
    <row r="45212" s="59" customFormat="1" customHeight="1"/>
    <row r="45213" s="59" customFormat="1" customHeight="1"/>
    <row r="45214" s="59" customFormat="1" customHeight="1"/>
    <row r="45215" s="59" customFormat="1" customHeight="1"/>
    <row r="45216" s="59" customFormat="1" customHeight="1"/>
    <row r="45217" s="59" customFormat="1" customHeight="1"/>
    <row r="45218" s="59" customFormat="1" customHeight="1"/>
    <row r="45219" s="59" customFormat="1" customHeight="1"/>
    <row r="45220" s="59" customFormat="1" customHeight="1"/>
    <row r="45221" s="59" customFormat="1" customHeight="1"/>
    <row r="45222" s="59" customFormat="1" customHeight="1"/>
    <row r="45223" s="59" customFormat="1" customHeight="1"/>
    <row r="45224" s="59" customFormat="1" customHeight="1"/>
    <row r="45225" s="59" customFormat="1" customHeight="1"/>
    <row r="45226" s="59" customFormat="1" customHeight="1"/>
    <row r="45227" s="59" customFormat="1" customHeight="1"/>
    <row r="45228" s="59" customFormat="1" customHeight="1"/>
    <row r="45229" s="59" customFormat="1" customHeight="1"/>
    <row r="45230" s="59" customFormat="1" customHeight="1"/>
    <row r="45231" s="59" customFormat="1" customHeight="1"/>
    <row r="45232" s="59" customFormat="1" customHeight="1"/>
    <row r="45233" s="59" customFormat="1" customHeight="1"/>
    <row r="45234" s="59" customFormat="1" customHeight="1"/>
    <row r="45235" s="59" customFormat="1" customHeight="1"/>
    <row r="45236" s="59" customFormat="1" customHeight="1"/>
    <row r="45237" s="59" customFormat="1" customHeight="1"/>
    <row r="45238" s="59" customFormat="1" customHeight="1"/>
    <row r="45239" s="59" customFormat="1" customHeight="1"/>
    <row r="45240" s="59" customFormat="1" customHeight="1"/>
    <row r="45241" s="59" customFormat="1" customHeight="1"/>
    <row r="45242" s="59" customFormat="1" customHeight="1"/>
    <row r="45243" s="59" customFormat="1" customHeight="1"/>
    <row r="45244" s="59" customFormat="1" customHeight="1"/>
    <row r="45245" s="59" customFormat="1" customHeight="1"/>
    <row r="45246" s="59" customFormat="1" customHeight="1"/>
    <row r="45247" s="59" customFormat="1" customHeight="1"/>
    <row r="45248" s="59" customFormat="1" customHeight="1"/>
    <row r="45249" s="59" customFormat="1" customHeight="1"/>
    <row r="45250" s="59" customFormat="1" customHeight="1"/>
    <row r="45251" s="59" customFormat="1" customHeight="1"/>
    <row r="45252" s="59" customFormat="1" customHeight="1"/>
    <row r="45253" s="59" customFormat="1" customHeight="1"/>
    <row r="45254" s="59" customFormat="1" customHeight="1"/>
    <row r="45255" s="59" customFormat="1" customHeight="1"/>
    <row r="45256" s="59" customFormat="1" customHeight="1"/>
    <row r="45257" s="59" customFormat="1" customHeight="1"/>
    <row r="45258" s="59" customFormat="1" customHeight="1"/>
    <row r="45259" s="59" customFormat="1" customHeight="1"/>
    <row r="45260" s="59" customFormat="1" customHeight="1"/>
    <row r="45261" s="59" customFormat="1" customHeight="1"/>
    <row r="45262" s="59" customFormat="1" customHeight="1"/>
    <row r="45263" s="59" customFormat="1" customHeight="1"/>
    <row r="45264" s="59" customFormat="1" customHeight="1"/>
    <row r="45265" s="59" customFormat="1" customHeight="1"/>
    <row r="45266" s="59" customFormat="1" customHeight="1"/>
    <row r="45267" s="59" customFormat="1" customHeight="1"/>
    <row r="45268" s="59" customFormat="1" customHeight="1"/>
    <row r="45269" s="59" customFormat="1" customHeight="1"/>
    <row r="45270" s="59" customFormat="1" customHeight="1"/>
    <row r="45271" s="59" customFormat="1" customHeight="1"/>
    <row r="45272" s="59" customFormat="1" customHeight="1"/>
    <row r="45273" s="59" customFormat="1" customHeight="1"/>
    <row r="45274" s="59" customFormat="1" customHeight="1"/>
    <row r="45275" s="59" customFormat="1" customHeight="1"/>
    <row r="45276" s="59" customFormat="1" customHeight="1"/>
    <row r="45277" s="59" customFormat="1" customHeight="1"/>
    <row r="45278" s="59" customFormat="1" customHeight="1"/>
    <row r="45279" s="59" customFormat="1" customHeight="1"/>
    <row r="45280" s="59" customFormat="1" customHeight="1"/>
    <row r="45281" s="59" customFormat="1" customHeight="1"/>
    <row r="45282" s="59" customFormat="1" customHeight="1"/>
    <row r="45283" s="59" customFormat="1" customHeight="1"/>
    <row r="45284" s="59" customFormat="1" customHeight="1"/>
    <row r="45285" s="59" customFormat="1" customHeight="1"/>
    <row r="45286" s="59" customFormat="1" customHeight="1"/>
    <row r="45287" s="59" customFormat="1" customHeight="1"/>
    <row r="45288" s="59" customFormat="1" customHeight="1"/>
    <row r="45289" s="59" customFormat="1" customHeight="1"/>
    <row r="45290" s="59" customFormat="1" customHeight="1"/>
    <row r="45291" s="59" customFormat="1" customHeight="1"/>
    <row r="45292" s="59" customFormat="1" customHeight="1"/>
    <row r="45293" s="59" customFormat="1" customHeight="1"/>
    <row r="45294" s="59" customFormat="1" customHeight="1"/>
    <row r="45295" s="59" customFormat="1" customHeight="1"/>
    <row r="45296" s="59" customFormat="1" customHeight="1"/>
    <row r="45297" s="59" customFormat="1" customHeight="1"/>
    <row r="45298" s="59" customFormat="1" customHeight="1"/>
    <row r="45299" s="59" customFormat="1" customHeight="1"/>
    <row r="45300" s="59" customFormat="1" customHeight="1"/>
    <row r="45301" s="59" customFormat="1" customHeight="1"/>
    <row r="45302" s="59" customFormat="1" customHeight="1"/>
    <row r="45303" s="59" customFormat="1" customHeight="1"/>
    <row r="45304" s="59" customFormat="1" customHeight="1"/>
    <row r="45305" s="59" customFormat="1" customHeight="1"/>
    <row r="45306" s="59" customFormat="1" customHeight="1"/>
    <row r="45307" s="59" customFormat="1" customHeight="1"/>
    <row r="45308" s="59" customFormat="1" customHeight="1"/>
    <row r="45309" s="59" customFormat="1" customHeight="1"/>
    <row r="45310" s="59" customFormat="1" customHeight="1"/>
    <row r="45311" s="59" customFormat="1" customHeight="1"/>
    <row r="45312" s="59" customFormat="1" customHeight="1"/>
    <row r="45313" s="59" customFormat="1" customHeight="1"/>
    <row r="45314" s="59" customFormat="1" customHeight="1"/>
    <row r="45315" s="59" customFormat="1" customHeight="1"/>
    <row r="45316" s="59" customFormat="1" customHeight="1"/>
    <row r="45317" s="59" customFormat="1" customHeight="1"/>
    <row r="45318" s="59" customFormat="1" customHeight="1"/>
    <row r="45319" s="59" customFormat="1" customHeight="1"/>
    <row r="45320" s="59" customFormat="1" customHeight="1"/>
    <row r="45321" s="59" customFormat="1" customHeight="1"/>
    <row r="45322" s="59" customFormat="1" customHeight="1"/>
    <row r="45323" s="59" customFormat="1" customHeight="1"/>
    <row r="45324" s="59" customFormat="1" customHeight="1"/>
    <row r="45325" s="59" customFormat="1" customHeight="1"/>
    <row r="45326" s="59" customFormat="1" customHeight="1"/>
    <row r="45327" s="59" customFormat="1" customHeight="1"/>
    <row r="45328" s="59" customFormat="1" customHeight="1"/>
    <row r="45329" s="59" customFormat="1" customHeight="1"/>
    <row r="45330" s="59" customFormat="1" customHeight="1"/>
    <row r="45331" s="59" customFormat="1" customHeight="1"/>
    <row r="45332" s="59" customFormat="1" customHeight="1"/>
    <row r="45333" s="59" customFormat="1" customHeight="1"/>
    <row r="45334" s="59" customFormat="1" customHeight="1"/>
    <row r="45335" s="59" customFormat="1" customHeight="1"/>
    <row r="45336" s="59" customFormat="1" customHeight="1"/>
    <row r="45337" s="59" customFormat="1" customHeight="1"/>
    <row r="45338" s="59" customFormat="1" customHeight="1"/>
    <row r="45339" s="59" customFormat="1" customHeight="1"/>
    <row r="45340" s="59" customFormat="1" customHeight="1"/>
    <row r="45341" s="59" customFormat="1" customHeight="1"/>
    <row r="45342" s="59" customFormat="1" customHeight="1"/>
    <row r="45343" s="59" customFormat="1" customHeight="1"/>
    <row r="45344" s="59" customFormat="1" customHeight="1"/>
    <row r="45345" s="59" customFormat="1" customHeight="1"/>
    <row r="45346" s="59" customFormat="1" customHeight="1"/>
    <row r="45347" s="59" customFormat="1" customHeight="1"/>
    <row r="45348" s="59" customFormat="1" customHeight="1"/>
    <row r="45349" s="59" customFormat="1" customHeight="1"/>
    <row r="45350" s="59" customFormat="1" customHeight="1"/>
    <row r="45351" s="59" customFormat="1" customHeight="1"/>
    <row r="45352" s="59" customFormat="1" customHeight="1"/>
    <row r="45353" s="59" customFormat="1" customHeight="1"/>
    <row r="45354" s="59" customFormat="1" customHeight="1"/>
    <row r="45355" s="59" customFormat="1" customHeight="1"/>
    <row r="45356" s="59" customFormat="1" customHeight="1"/>
    <row r="45357" s="59" customFormat="1" customHeight="1"/>
    <row r="45358" s="59" customFormat="1" customHeight="1"/>
    <row r="45359" s="59" customFormat="1" customHeight="1"/>
    <row r="45360" s="59" customFormat="1" customHeight="1"/>
    <row r="45361" s="59" customFormat="1" customHeight="1"/>
    <row r="45362" s="59" customFormat="1" customHeight="1"/>
    <row r="45363" s="59" customFormat="1" customHeight="1"/>
    <row r="45364" s="59" customFormat="1" customHeight="1"/>
    <row r="45365" s="59" customFormat="1" customHeight="1"/>
    <row r="45366" s="59" customFormat="1" customHeight="1"/>
    <row r="45367" s="59" customFormat="1" customHeight="1"/>
    <row r="45368" s="59" customFormat="1" customHeight="1"/>
    <row r="45369" s="59" customFormat="1" customHeight="1"/>
    <row r="45370" s="59" customFormat="1" customHeight="1"/>
    <row r="45371" s="59" customFormat="1" customHeight="1"/>
    <row r="45372" s="59" customFormat="1" customHeight="1"/>
    <row r="45373" s="59" customFormat="1" customHeight="1"/>
    <row r="45374" s="59" customFormat="1" customHeight="1"/>
    <row r="45375" s="59" customFormat="1" customHeight="1"/>
    <row r="45376" s="59" customFormat="1" customHeight="1"/>
    <row r="45377" s="59" customFormat="1" customHeight="1"/>
    <row r="45378" s="59" customFormat="1" customHeight="1"/>
    <row r="45379" s="59" customFormat="1" customHeight="1"/>
    <row r="45380" s="59" customFormat="1" customHeight="1"/>
    <row r="45381" s="59" customFormat="1" customHeight="1"/>
    <row r="45382" s="59" customFormat="1" customHeight="1"/>
    <row r="45383" s="59" customFormat="1" customHeight="1"/>
    <row r="45384" s="59" customFormat="1" customHeight="1"/>
    <row r="45385" s="59" customFormat="1" customHeight="1"/>
    <row r="45386" s="59" customFormat="1" customHeight="1"/>
    <row r="45387" s="59" customFormat="1" customHeight="1"/>
    <row r="45388" s="59" customFormat="1" customHeight="1"/>
    <row r="45389" s="59" customFormat="1" customHeight="1"/>
    <row r="45390" s="59" customFormat="1" customHeight="1"/>
    <row r="45391" s="59" customFormat="1" customHeight="1"/>
    <row r="45392" s="59" customFormat="1" customHeight="1"/>
    <row r="45393" s="59" customFormat="1" customHeight="1"/>
    <row r="45394" s="59" customFormat="1" customHeight="1"/>
    <row r="45395" s="59" customFormat="1" customHeight="1"/>
    <row r="45396" s="59" customFormat="1" customHeight="1"/>
    <row r="45397" s="59" customFormat="1" customHeight="1"/>
    <row r="45398" s="59" customFormat="1" customHeight="1"/>
    <row r="45399" s="59" customFormat="1" customHeight="1"/>
    <row r="45400" s="59" customFormat="1" customHeight="1"/>
    <row r="45401" s="59" customFormat="1" customHeight="1"/>
    <row r="45402" s="59" customFormat="1" customHeight="1"/>
    <row r="45403" s="59" customFormat="1" customHeight="1"/>
    <row r="45404" s="59" customFormat="1" customHeight="1"/>
    <row r="45405" s="59" customFormat="1" customHeight="1"/>
    <row r="45406" s="59" customFormat="1" customHeight="1"/>
    <row r="45407" s="59" customFormat="1" customHeight="1"/>
    <row r="45408" s="59" customFormat="1" customHeight="1"/>
    <row r="45409" s="59" customFormat="1" customHeight="1"/>
    <row r="45410" s="59" customFormat="1" customHeight="1"/>
    <row r="45411" s="59" customFormat="1" customHeight="1"/>
    <row r="45412" s="59" customFormat="1" customHeight="1"/>
    <row r="45413" s="59" customFormat="1" customHeight="1"/>
    <row r="45414" s="59" customFormat="1" customHeight="1"/>
    <row r="45415" s="59" customFormat="1" customHeight="1"/>
    <row r="45416" s="59" customFormat="1" customHeight="1"/>
    <row r="45417" s="59" customFormat="1" customHeight="1"/>
    <row r="45418" s="59" customFormat="1" customHeight="1"/>
    <row r="45419" s="59" customFormat="1" customHeight="1"/>
    <row r="45420" s="59" customFormat="1" customHeight="1"/>
    <row r="45421" s="59" customFormat="1" customHeight="1"/>
    <row r="45422" s="59" customFormat="1" customHeight="1"/>
    <row r="45423" s="59" customFormat="1" customHeight="1"/>
    <row r="45424" s="59" customFormat="1" customHeight="1"/>
    <row r="45425" s="59" customFormat="1" customHeight="1"/>
    <row r="45426" s="59" customFormat="1" customHeight="1"/>
    <row r="45427" s="59" customFormat="1" customHeight="1"/>
    <row r="45428" s="59" customFormat="1" customHeight="1"/>
    <row r="45429" s="59" customFormat="1" customHeight="1"/>
    <row r="45430" s="59" customFormat="1" customHeight="1"/>
    <row r="45431" s="59" customFormat="1" customHeight="1"/>
    <row r="45432" s="59" customFormat="1" customHeight="1"/>
    <row r="45433" s="59" customFormat="1" customHeight="1"/>
    <row r="45434" s="59" customFormat="1" customHeight="1"/>
    <row r="45435" s="59" customFormat="1" customHeight="1"/>
    <row r="45436" s="59" customFormat="1" customHeight="1"/>
    <row r="45437" s="59" customFormat="1" customHeight="1"/>
    <row r="45438" s="59" customFormat="1" customHeight="1"/>
    <row r="45439" s="59" customFormat="1" customHeight="1"/>
    <row r="45440" s="59" customFormat="1" customHeight="1"/>
    <row r="45441" s="59" customFormat="1" customHeight="1"/>
    <row r="45442" s="59" customFormat="1" customHeight="1"/>
    <row r="45443" s="59" customFormat="1" customHeight="1"/>
    <row r="45444" s="59" customFormat="1" customHeight="1"/>
    <row r="45445" s="59" customFormat="1" customHeight="1"/>
    <row r="45446" s="59" customFormat="1" customHeight="1"/>
    <row r="45447" s="59" customFormat="1" customHeight="1"/>
    <row r="45448" s="59" customFormat="1" customHeight="1"/>
    <row r="45449" s="59" customFormat="1" customHeight="1"/>
    <row r="45450" s="59" customFormat="1" customHeight="1"/>
    <row r="45451" s="59" customFormat="1" customHeight="1"/>
    <row r="45452" s="59" customFormat="1" customHeight="1"/>
    <row r="45453" s="59" customFormat="1" customHeight="1"/>
    <row r="45454" s="59" customFormat="1" customHeight="1"/>
    <row r="45455" s="59" customFormat="1" customHeight="1"/>
    <row r="45456" s="59" customFormat="1" customHeight="1"/>
    <row r="45457" s="59" customFormat="1" customHeight="1"/>
    <row r="45458" s="59" customFormat="1" customHeight="1"/>
    <row r="45459" s="59" customFormat="1" customHeight="1"/>
    <row r="45460" s="59" customFormat="1" customHeight="1"/>
    <row r="45461" s="59" customFormat="1" customHeight="1"/>
    <row r="45462" s="59" customFormat="1" customHeight="1"/>
    <row r="45463" s="59" customFormat="1" customHeight="1"/>
    <row r="45464" s="59" customFormat="1" customHeight="1"/>
    <row r="45465" s="59" customFormat="1" customHeight="1"/>
    <row r="45466" s="59" customFormat="1" customHeight="1"/>
    <row r="45467" s="59" customFormat="1" customHeight="1"/>
    <row r="45468" s="59" customFormat="1" customHeight="1"/>
    <row r="45469" s="59" customFormat="1" customHeight="1"/>
    <row r="45470" s="59" customFormat="1" customHeight="1"/>
    <row r="45471" s="59" customFormat="1" customHeight="1"/>
    <row r="45472" s="59" customFormat="1" customHeight="1"/>
    <row r="45473" s="59" customFormat="1" customHeight="1"/>
    <row r="45474" s="59" customFormat="1" customHeight="1"/>
    <row r="45475" s="59" customFormat="1" customHeight="1"/>
    <row r="45476" s="59" customFormat="1" customHeight="1"/>
    <row r="45477" s="59" customFormat="1" customHeight="1"/>
    <row r="45478" s="59" customFormat="1" customHeight="1"/>
    <row r="45479" s="59" customFormat="1" customHeight="1"/>
    <row r="45480" s="59" customFormat="1" customHeight="1"/>
    <row r="45481" s="59" customFormat="1" customHeight="1"/>
    <row r="45482" s="59" customFormat="1" customHeight="1"/>
    <row r="45483" s="59" customFormat="1" customHeight="1"/>
    <row r="45484" s="59" customFormat="1" customHeight="1"/>
    <row r="45485" s="59" customFormat="1" customHeight="1"/>
    <row r="45486" s="59" customFormat="1" customHeight="1"/>
    <row r="45487" s="59" customFormat="1" customHeight="1"/>
    <row r="45488" s="59" customFormat="1" customHeight="1"/>
    <row r="45489" s="59" customFormat="1" customHeight="1"/>
    <row r="45490" s="59" customFormat="1" customHeight="1"/>
    <row r="45491" s="59" customFormat="1" customHeight="1"/>
    <row r="45492" s="59" customFormat="1" customHeight="1"/>
    <row r="45493" s="59" customFormat="1" customHeight="1"/>
    <row r="45494" s="59" customFormat="1" customHeight="1"/>
    <row r="45495" s="59" customFormat="1" customHeight="1"/>
    <row r="45496" s="59" customFormat="1" customHeight="1"/>
    <row r="45497" s="59" customFormat="1" customHeight="1"/>
    <row r="45498" s="59" customFormat="1" customHeight="1"/>
    <row r="45499" s="59" customFormat="1" customHeight="1"/>
    <row r="45500" s="59" customFormat="1" customHeight="1"/>
    <row r="45501" s="59" customFormat="1" customHeight="1"/>
    <row r="45502" s="59" customFormat="1" customHeight="1"/>
    <row r="45503" s="59" customFormat="1" customHeight="1"/>
    <row r="45504" s="59" customFormat="1" customHeight="1"/>
    <row r="45505" s="59" customFormat="1" customHeight="1"/>
    <row r="45506" s="59" customFormat="1" customHeight="1"/>
    <row r="45507" s="59" customFormat="1" customHeight="1"/>
    <row r="45508" s="59" customFormat="1" customHeight="1"/>
    <row r="45509" s="59" customFormat="1" customHeight="1"/>
    <row r="45510" s="59" customFormat="1" customHeight="1"/>
    <row r="45511" s="59" customFormat="1" customHeight="1"/>
    <row r="45512" s="59" customFormat="1" customHeight="1"/>
    <row r="45513" s="59" customFormat="1" customHeight="1"/>
    <row r="45514" s="59" customFormat="1" customHeight="1"/>
    <row r="45515" s="59" customFormat="1" customHeight="1"/>
    <row r="45516" s="59" customFormat="1" customHeight="1"/>
    <row r="45517" s="59" customFormat="1" customHeight="1"/>
    <row r="45518" s="59" customFormat="1" customHeight="1"/>
    <row r="45519" s="59" customFormat="1" customHeight="1"/>
    <row r="45520" s="59" customFormat="1" customHeight="1"/>
    <row r="45521" s="59" customFormat="1" customHeight="1"/>
    <row r="45522" s="59" customFormat="1" customHeight="1"/>
    <row r="45523" s="59" customFormat="1" customHeight="1"/>
    <row r="45524" s="59" customFormat="1" customHeight="1"/>
    <row r="45525" s="59" customFormat="1" customHeight="1"/>
    <row r="45526" s="59" customFormat="1" customHeight="1"/>
    <row r="45527" s="59" customFormat="1" customHeight="1"/>
    <row r="45528" s="59" customFormat="1" customHeight="1"/>
    <row r="45529" s="59" customFormat="1" customHeight="1"/>
    <row r="45530" s="59" customFormat="1" customHeight="1"/>
    <row r="45531" s="59" customFormat="1" customHeight="1"/>
    <row r="45532" s="59" customFormat="1" customHeight="1"/>
    <row r="45533" s="59" customFormat="1" customHeight="1"/>
    <row r="45534" s="59" customFormat="1" customHeight="1"/>
    <row r="45535" s="59" customFormat="1" customHeight="1"/>
    <row r="45536" s="59" customFormat="1" customHeight="1"/>
    <row r="45537" s="59" customFormat="1" customHeight="1"/>
    <row r="45538" s="59" customFormat="1" customHeight="1"/>
    <row r="45539" s="59" customFormat="1" customHeight="1"/>
    <row r="45540" s="59" customFormat="1" customHeight="1"/>
    <row r="45541" s="59" customFormat="1" customHeight="1"/>
    <row r="45542" s="59" customFormat="1" customHeight="1"/>
    <row r="45543" s="59" customFormat="1" customHeight="1"/>
    <row r="45544" s="59" customFormat="1" customHeight="1"/>
    <row r="45545" s="59" customFormat="1" customHeight="1"/>
    <row r="45546" s="59" customFormat="1" customHeight="1"/>
    <row r="45547" s="59" customFormat="1" customHeight="1"/>
    <row r="45548" s="59" customFormat="1" customHeight="1"/>
    <row r="45549" s="59" customFormat="1" customHeight="1"/>
    <row r="45550" s="59" customFormat="1" customHeight="1"/>
    <row r="45551" s="59" customFormat="1" customHeight="1"/>
    <row r="45552" s="59" customFormat="1" customHeight="1"/>
    <row r="45553" s="59" customFormat="1" customHeight="1"/>
    <row r="45554" s="59" customFormat="1" customHeight="1"/>
    <row r="45555" s="59" customFormat="1" customHeight="1"/>
    <row r="45556" s="59" customFormat="1" customHeight="1"/>
    <row r="45557" s="59" customFormat="1" customHeight="1"/>
    <row r="45558" s="59" customFormat="1" customHeight="1"/>
    <row r="45559" s="59" customFormat="1" customHeight="1"/>
    <row r="45560" s="59" customFormat="1" customHeight="1"/>
    <row r="45561" s="59" customFormat="1" customHeight="1"/>
    <row r="45562" s="59" customFormat="1" customHeight="1"/>
    <row r="45563" s="59" customFormat="1" customHeight="1"/>
    <row r="45564" s="59" customFormat="1" customHeight="1"/>
    <row r="45565" s="59" customFormat="1" customHeight="1"/>
    <row r="45566" s="59" customFormat="1" customHeight="1"/>
    <row r="45567" s="59" customFormat="1" customHeight="1"/>
    <row r="45568" s="59" customFormat="1" customHeight="1"/>
    <row r="45569" s="59" customFormat="1" customHeight="1"/>
    <row r="45570" s="59" customFormat="1" customHeight="1"/>
    <row r="45571" s="59" customFormat="1" customHeight="1"/>
    <row r="45572" s="59" customFormat="1" customHeight="1"/>
    <row r="45573" s="59" customFormat="1" customHeight="1"/>
    <row r="45574" s="59" customFormat="1" customHeight="1"/>
    <row r="45575" s="59" customFormat="1" customHeight="1"/>
    <row r="45576" s="59" customFormat="1" customHeight="1"/>
    <row r="45577" s="59" customFormat="1" customHeight="1"/>
    <row r="45578" s="59" customFormat="1" customHeight="1"/>
    <row r="45579" s="59" customFormat="1" customHeight="1"/>
    <row r="45580" s="59" customFormat="1" customHeight="1"/>
    <row r="45581" s="59" customFormat="1" customHeight="1"/>
    <row r="45582" s="59" customFormat="1" customHeight="1"/>
    <row r="45583" s="59" customFormat="1" customHeight="1"/>
    <row r="45584" s="59" customFormat="1" customHeight="1"/>
    <row r="45585" s="59" customFormat="1" customHeight="1"/>
    <row r="45586" s="59" customFormat="1" customHeight="1"/>
    <row r="45587" s="59" customFormat="1" customHeight="1"/>
    <row r="45588" s="59" customFormat="1" customHeight="1"/>
    <row r="45589" s="59" customFormat="1" customHeight="1"/>
    <row r="45590" s="59" customFormat="1" customHeight="1"/>
    <row r="45591" s="59" customFormat="1" customHeight="1"/>
    <row r="45592" s="59" customFormat="1" customHeight="1"/>
    <row r="45593" s="59" customFormat="1" customHeight="1"/>
    <row r="45594" s="59" customFormat="1" customHeight="1"/>
    <row r="45595" s="59" customFormat="1" customHeight="1"/>
    <row r="45596" s="59" customFormat="1" customHeight="1"/>
    <row r="45597" s="59" customFormat="1" customHeight="1"/>
    <row r="45598" s="59" customFormat="1" customHeight="1"/>
    <row r="45599" s="59" customFormat="1" customHeight="1"/>
    <row r="45600" s="59" customFormat="1" customHeight="1"/>
    <row r="45601" s="59" customFormat="1" customHeight="1"/>
    <row r="45602" s="59" customFormat="1" customHeight="1"/>
    <row r="45603" s="59" customFormat="1" customHeight="1"/>
    <row r="45604" s="59" customFormat="1" customHeight="1"/>
    <row r="45605" s="59" customFormat="1" customHeight="1"/>
    <row r="45606" s="59" customFormat="1" customHeight="1"/>
    <row r="45607" s="59" customFormat="1" customHeight="1"/>
    <row r="45608" s="59" customFormat="1" customHeight="1"/>
    <row r="45609" s="59" customFormat="1" customHeight="1"/>
    <row r="45610" s="59" customFormat="1" customHeight="1"/>
    <row r="45611" s="59" customFormat="1" customHeight="1"/>
    <row r="45612" s="59" customFormat="1" customHeight="1"/>
    <row r="45613" s="59" customFormat="1" customHeight="1"/>
    <row r="45614" s="59" customFormat="1" customHeight="1"/>
    <row r="45615" s="59" customFormat="1" customHeight="1"/>
    <row r="45616" s="59" customFormat="1" customHeight="1"/>
    <row r="45617" s="59" customFormat="1" customHeight="1"/>
    <row r="45618" s="59" customFormat="1" customHeight="1"/>
    <row r="45619" s="59" customFormat="1" customHeight="1"/>
    <row r="45620" s="59" customFormat="1" customHeight="1"/>
    <row r="45621" s="59" customFormat="1" customHeight="1"/>
    <row r="45622" s="59" customFormat="1" customHeight="1"/>
    <row r="45623" s="59" customFormat="1" customHeight="1"/>
    <row r="45624" s="59" customFormat="1" customHeight="1"/>
    <row r="45625" s="59" customFormat="1" customHeight="1"/>
    <row r="45626" s="59" customFormat="1" customHeight="1"/>
    <row r="45627" s="59" customFormat="1" customHeight="1"/>
    <row r="45628" s="59" customFormat="1" customHeight="1"/>
    <row r="45629" s="59" customFormat="1" customHeight="1"/>
    <row r="45630" s="59" customFormat="1" customHeight="1"/>
    <row r="45631" s="59" customFormat="1" customHeight="1"/>
    <row r="45632" s="59" customFormat="1" customHeight="1"/>
    <row r="45633" s="59" customFormat="1" customHeight="1"/>
    <row r="45634" s="59" customFormat="1" customHeight="1"/>
    <row r="45635" s="59" customFormat="1" customHeight="1"/>
    <row r="45636" s="59" customFormat="1" customHeight="1"/>
    <row r="45637" s="59" customFormat="1" customHeight="1"/>
    <row r="45638" s="59" customFormat="1" customHeight="1"/>
    <row r="45639" s="59" customFormat="1" customHeight="1"/>
    <row r="45640" s="59" customFormat="1" customHeight="1"/>
    <row r="45641" s="59" customFormat="1" customHeight="1"/>
    <row r="45642" s="59" customFormat="1" customHeight="1"/>
    <row r="45643" s="59" customFormat="1" customHeight="1"/>
    <row r="45644" s="59" customFormat="1" customHeight="1"/>
    <row r="45645" s="59" customFormat="1" customHeight="1"/>
    <row r="45646" s="59" customFormat="1" customHeight="1"/>
    <row r="45647" s="59" customFormat="1" customHeight="1"/>
    <row r="45648" s="59" customFormat="1" customHeight="1"/>
    <row r="45649" s="59" customFormat="1" customHeight="1"/>
    <row r="45650" s="59" customFormat="1" customHeight="1"/>
    <row r="45651" s="59" customFormat="1" customHeight="1"/>
    <row r="45652" s="59" customFormat="1" customHeight="1"/>
    <row r="45653" s="59" customFormat="1" customHeight="1"/>
    <row r="45654" s="59" customFormat="1" customHeight="1"/>
    <row r="45655" s="59" customFormat="1" customHeight="1"/>
    <row r="45656" s="59" customFormat="1" customHeight="1"/>
    <row r="45657" s="59" customFormat="1" customHeight="1"/>
    <row r="45658" s="59" customFormat="1" customHeight="1"/>
    <row r="45659" s="59" customFormat="1" customHeight="1"/>
    <row r="45660" s="59" customFormat="1" customHeight="1"/>
    <row r="45661" s="59" customFormat="1" customHeight="1"/>
    <row r="45662" s="59" customFormat="1" customHeight="1"/>
    <row r="45663" s="59" customFormat="1" customHeight="1"/>
    <row r="45664" s="59" customFormat="1" customHeight="1"/>
    <row r="45665" s="59" customFormat="1" customHeight="1"/>
    <row r="45666" s="59" customFormat="1" customHeight="1"/>
    <row r="45667" s="59" customFormat="1" customHeight="1"/>
    <row r="45668" s="59" customFormat="1" customHeight="1"/>
    <row r="45669" s="59" customFormat="1" customHeight="1"/>
    <row r="45670" s="59" customFormat="1" customHeight="1"/>
    <row r="45671" s="59" customFormat="1" customHeight="1"/>
    <row r="45672" s="59" customFormat="1" customHeight="1"/>
    <row r="45673" s="59" customFormat="1" customHeight="1"/>
    <row r="45674" s="59" customFormat="1" customHeight="1"/>
    <row r="45675" s="59" customFormat="1" customHeight="1"/>
    <row r="45676" s="59" customFormat="1" customHeight="1"/>
    <row r="45677" s="59" customFormat="1" customHeight="1"/>
    <row r="45678" s="59" customFormat="1" customHeight="1"/>
    <row r="45679" s="59" customFormat="1" customHeight="1"/>
    <row r="45680" s="59" customFormat="1" customHeight="1"/>
    <row r="45681" s="59" customFormat="1" customHeight="1"/>
    <row r="45682" s="59" customFormat="1" customHeight="1"/>
    <row r="45683" s="59" customFormat="1" customHeight="1"/>
    <row r="45684" s="59" customFormat="1" customHeight="1"/>
    <row r="45685" s="59" customFormat="1" customHeight="1"/>
    <row r="45686" s="59" customFormat="1" customHeight="1"/>
    <row r="45687" s="59" customFormat="1" customHeight="1"/>
    <row r="45688" s="59" customFormat="1" customHeight="1"/>
    <row r="45689" s="59" customFormat="1" customHeight="1"/>
    <row r="45690" s="59" customFormat="1" customHeight="1"/>
    <row r="45691" s="59" customFormat="1" customHeight="1"/>
    <row r="45692" s="59" customFormat="1" customHeight="1"/>
    <row r="45693" s="59" customFormat="1" customHeight="1"/>
    <row r="45694" s="59" customFormat="1" customHeight="1"/>
    <row r="45695" s="59" customFormat="1" customHeight="1"/>
    <row r="45696" s="59" customFormat="1" customHeight="1"/>
    <row r="45697" s="59" customFormat="1" customHeight="1"/>
    <row r="45698" s="59" customFormat="1" customHeight="1"/>
    <row r="45699" s="59" customFormat="1" customHeight="1"/>
    <row r="45700" s="59" customFormat="1" customHeight="1"/>
    <row r="45701" s="59" customFormat="1" customHeight="1"/>
    <row r="45702" s="59" customFormat="1" customHeight="1"/>
    <row r="45703" s="59" customFormat="1" customHeight="1"/>
    <row r="45704" s="59" customFormat="1" customHeight="1"/>
    <row r="45705" s="59" customFormat="1" customHeight="1"/>
    <row r="45706" s="59" customFormat="1" customHeight="1"/>
    <row r="45707" s="59" customFormat="1" customHeight="1"/>
    <row r="45708" s="59" customFormat="1" customHeight="1"/>
    <row r="45709" s="59" customFormat="1" customHeight="1"/>
    <row r="45710" s="59" customFormat="1" customHeight="1"/>
    <row r="45711" s="59" customFormat="1" customHeight="1"/>
    <row r="45712" s="59" customFormat="1" customHeight="1"/>
    <row r="45713" s="59" customFormat="1" customHeight="1"/>
    <row r="45714" s="59" customFormat="1" customHeight="1"/>
    <row r="45715" s="59" customFormat="1" customHeight="1"/>
    <row r="45716" s="59" customFormat="1" customHeight="1"/>
    <row r="45717" s="59" customFormat="1" customHeight="1"/>
    <row r="45718" s="59" customFormat="1" customHeight="1"/>
    <row r="45719" s="59" customFormat="1" customHeight="1"/>
    <row r="45720" s="59" customFormat="1" customHeight="1"/>
    <row r="45721" s="59" customFormat="1" customHeight="1"/>
    <row r="45722" s="59" customFormat="1" customHeight="1"/>
    <row r="45723" s="59" customFormat="1" customHeight="1"/>
    <row r="45724" s="59" customFormat="1" customHeight="1"/>
    <row r="45725" s="59" customFormat="1" customHeight="1"/>
    <row r="45726" s="59" customFormat="1" customHeight="1"/>
    <row r="45727" s="59" customFormat="1" customHeight="1"/>
    <row r="45728" s="59" customFormat="1" customHeight="1"/>
    <row r="45729" s="59" customFormat="1" customHeight="1"/>
    <row r="45730" s="59" customFormat="1" customHeight="1"/>
    <row r="45731" s="59" customFormat="1" customHeight="1"/>
    <row r="45732" s="59" customFormat="1" customHeight="1"/>
    <row r="45733" s="59" customFormat="1" customHeight="1"/>
    <row r="45734" s="59" customFormat="1" customHeight="1"/>
    <row r="45735" s="59" customFormat="1" customHeight="1"/>
    <row r="45736" s="59" customFormat="1" customHeight="1"/>
    <row r="45737" s="59" customFormat="1" customHeight="1"/>
    <row r="45738" s="59" customFormat="1" customHeight="1"/>
    <row r="45739" s="59" customFormat="1" customHeight="1"/>
    <row r="45740" s="59" customFormat="1" customHeight="1"/>
    <row r="45741" s="59" customFormat="1" customHeight="1"/>
    <row r="45742" s="59" customFormat="1" customHeight="1"/>
    <row r="45743" s="59" customFormat="1" customHeight="1"/>
    <row r="45744" s="59" customFormat="1" customHeight="1"/>
    <row r="45745" s="59" customFormat="1" customHeight="1"/>
    <row r="45746" s="59" customFormat="1" customHeight="1"/>
    <row r="45747" s="59" customFormat="1" customHeight="1"/>
    <row r="45748" s="59" customFormat="1" customHeight="1"/>
    <row r="45749" s="59" customFormat="1" customHeight="1"/>
    <row r="45750" s="59" customFormat="1" customHeight="1"/>
    <row r="45751" s="59" customFormat="1" customHeight="1"/>
    <row r="45752" s="59" customFormat="1" customHeight="1"/>
    <row r="45753" s="59" customFormat="1" customHeight="1"/>
    <row r="45754" s="59" customFormat="1" customHeight="1"/>
    <row r="45755" s="59" customFormat="1" customHeight="1"/>
    <row r="45756" s="59" customFormat="1" customHeight="1"/>
    <row r="45757" s="59" customFormat="1" customHeight="1"/>
    <row r="45758" s="59" customFormat="1" customHeight="1"/>
    <row r="45759" s="59" customFormat="1" customHeight="1"/>
    <row r="45760" s="59" customFormat="1" customHeight="1"/>
    <row r="45761" s="59" customFormat="1" customHeight="1"/>
    <row r="45762" s="59" customFormat="1" customHeight="1"/>
    <row r="45763" s="59" customFormat="1" customHeight="1"/>
    <row r="45764" s="59" customFormat="1" customHeight="1"/>
    <row r="45765" s="59" customFormat="1" customHeight="1"/>
    <row r="45766" s="59" customFormat="1" customHeight="1"/>
    <row r="45767" s="59" customFormat="1" customHeight="1"/>
    <row r="45768" s="59" customFormat="1" customHeight="1"/>
    <row r="45769" s="59" customFormat="1" customHeight="1"/>
    <row r="45770" s="59" customFormat="1" customHeight="1"/>
    <row r="45771" s="59" customFormat="1" customHeight="1"/>
    <row r="45772" s="59" customFormat="1" customHeight="1"/>
    <row r="45773" s="59" customFormat="1" customHeight="1"/>
    <row r="45774" s="59" customFormat="1" customHeight="1"/>
    <row r="45775" s="59" customFormat="1" customHeight="1"/>
    <row r="45776" s="59" customFormat="1" customHeight="1"/>
    <row r="45777" s="59" customFormat="1" customHeight="1"/>
    <row r="45778" s="59" customFormat="1" customHeight="1"/>
    <row r="45779" s="59" customFormat="1" customHeight="1"/>
    <row r="45780" s="59" customFormat="1" customHeight="1"/>
    <row r="45781" s="59" customFormat="1" customHeight="1"/>
    <row r="45782" s="59" customFormat="1" customHeight="1"/>
    <row r="45783" s="59" customFormat="1" customHeight="1"/>
    <row r="45784" s="59" customFormat="1" customHeight="1"/>
    <row r="45785" s="59" customFormat="1" customHeight="1"/>
    <row r="45786" s="59" customFormat="1" customHeight="1"/>
    <row r="45787" s="59" customFormat="1" customHeight="1"/>
    <row r="45788" s="59" customFormat="1" customHeight="1"/>
    <row r="45789" s="59" customFormat="1" customHeight="1"/>
    <row r="45790" s="59" customFormat="1" customHeight="1"/>
    <row r="45791" s="59" customFormat="1" customHeight="1"/>
    <row r="45792" s="59" customFormat="1" customHeight="1"/>
    <row r="45793" s="59" customFormat="1" customHeight="1"/>
    <row r="45794" s="59" customFormat="1" customHeight="1"/>
    <row r="45795" s="59" customFormat="1" customHeight="1"/>
    <row r="45796" s="59" customFormat="1" customHeight="1"/>
    <row r="45797" s="59" customFormat="1" customHeight="1"/>
    <row r="45798" s="59" customFormat="1" customHeight="1"/>
    <row r="45799" s="59" customFormat="1" customHeight="1"/>
    <row r="45800" s="59" customFormat="1" customHeight="1"/>
    <row r="45801" s="59" customFormat="1" customHeight="1"/>
    <row r="45802" s="59" customFormat="1" customHeight="1"/>
    <row r="45803" s="59" customFormat="1" customHeight="1"/>
    <row r="45804" s="59" customFormat="1" customHeight="1"/>
    <row r="45805" s="59" customFormat="1" customHeight="1"/>
    <row r="45806" s="59" customFormat="1" customHeight="1"/>
    <row r="45807" s="59" customFormat="1" customHeight="1"/>
    <row r="45808" s="59" customFormat="1" customHeight="1"/>
    <row r="45809" s="59" customFormat="1" customHeight="1"/>
    <row r="45810" s="59" customFormat="1" customHeight="1"/>
    <row r="45811" s="59" customFormat="1" customHeight="1"/>
    <row r="45812" s="59" customFormat="1" customHeight="1"/>
    <row r="45813" s="59" customFormat="1" customHeight="1"/>
    <row r="45814" s="59" customFormat="1" customHeight="1"/>
    <row r="45815" s="59" customFormat="1" customHeight="1"/>
    <row r="45816" s="59" customFormat="1" customHeight="1"/>
    <row r="45817" s="59" customFormat="1" customHeight="1"/>
    <row r="45818" s="59" customFormat="1" customHeight="1"/>
    <row r="45819" s="59" customFormat="1" customHeight="1"/>
    <row r="45820" s="59" customFormat="1" customHeight="1"/>
    <row r="45821" s="59" customFormat="1" customHeight="1"/>
    <row r="45822" s="59" customFormat="1" customHeight="1"/>
    <row r="45823" s="59" customFormat="1" customHeight="1"/>
    <row r="45824" s="59" customFormat="1" customHeight="1"/>
    <row r="45825" s="59" customFormat="1" customHeight="1"/>
    <row r="45826" s="59" customFormat="1" customHeight="1"/>
    <row r="45827" s="59" customFormat="1" customHeight="1"/>
    <row r="45828" s="59" customFormat="1" customHeight="1"/>
    <row r="45829" s="59" customFormat="1" customHeight="1"/>
    <row r="45830" s="59" customFormat="1" customHeight="1"/>
    <row r="45831" s="59" customFormat="1" customHeight="1"/>
    <row r="45832" s="59" customFormat="1" customHeight="1"/>
    <row r="45833" s="59" customFormat="1" customHeight="1"/>
    <row r="45834" s="59" customFormat="1" customHeight="1"/>
    <row r="45835" s="59" customFormat="1" customHeight="1"/>
    <row r="45836" s="59" customFormat="1" customHeight="1"/>
    <row r="45837" s="59" customFormat="1" customHeight="1"/>
    <row r="45838" s="59" customFormat="1" customHeight="1"/>
    <row r="45839" s="59" customFormat="1" customHeight="1"/>
    <row r="45840" s="59" customFormat="1" customHeight="1"/>
    <row r="45841" s="59" customFormat="1" customHeight="1"/>
    <row r="45842" s="59" customFormat="1" customHeight="1"/>
    <row r="45843" s="59" customFormat="1" customHeight="1"/>
    <row r="45844" s="59" customFormat="1" customHeight="1"/>
    <row r="45845" s="59" customFormat="1" customHeight="1"/>
    <row r="45846" s="59" customFormat="1" customHeight="1"/>
    <row r="45847" s="59" customFormat="1" customHeight="1"/>
    <row r="45848" s="59" customFormat="1" customHeight="1"/>
    <row r="45849" s="59" customFormat="1" customHeight="1"/>
    <row r="45850" s="59" customFormat="1" customHeight="1"/>
    <row r="45851" s="59" customFormat="1" customHeight="1"/>
    <row r="45852" s="59" customFormat="1" customHeight="1"/>
    <row r="45853" s="59" customFormat="1" customHeight="1"/>
    <row r="45854" s="59" customFormat="1" customHeight="1"/>
    <row r="45855" s="59" customFormat="1" customHeight="1"/>
    <row r="45856" s="59" customFormat="1" customHeight="1"/>
    <row r="45857" s="59" customFormat="1" customHeight="1"/>
    <row r="45858" s="59" customFormat="1" customHeight="1"/>
    <row r="45859" s="59" customFormat="1" customHeight="1"/>
    <row r="45860" s="59" customFormat="1" customHeight="1"/>
    <row r="45861" s="59" customFormat="1" customHeight="1"/>
    <row r="45862" s="59" customFormat="1" customHeight="1"/>
    <row r="45863" s="59" customFormat="1" customHeight="1"/>
    <row r="45864" s="59" customFormat="1" customHeight="1"/>
    <row r="45865" s="59" customFormat="1" customHeight="1"/>
    <row r="45866" s="59" customFormat="1" customHeight="1"/>
    <row r="45867" s="59" customFormat="1" customHeight="1"/>
    <row r="45868" s="59" customFormat="1" customHeight="1"/>
    <row r="45869" s="59" customFormat="1" customHeight="1"/>
    <row r="45870" s="59" customFormat="1" customHeight="1"/>
    <row r="45871" s="59" customFormat="1" customHeight="1"/>
    <row r="45872" s="59" customFormat="1" customHeight="1"/>
    <row r="45873" s="59" customFormat="1" customHeight="1"/>
    <row r="45874" s="59" customFormat="1" customHeight="1"/>
    <row r="45875" s="59" customFormat="1" customHeight="1"/>
    <row r="45876" s="59" customFormat="1" customHeight="1"/>
    <row r="45877" s="59" customFormat="1" customHeight="1"/>
    <row r="45878" s="59" customFormat="1" customHeight="1"/>
    <row r="45879" s="59" customFormat="1" customHeight="1"/>
    <row r="45880" s="59" customFormat="1" customHeight="1"/>
    <row r="45881" s="59" customFormat="1" customHeight="1"/>
    <row r="45882" s="59" customFormat="1" customHeight="1"/>
    <row r="45883" s="59" customFormat="1" customHeight="1"/>
    <row r="45884" s="59" customFormat="1" customHeight="1"/>
    <row r="45885" s="59" customFormat="1" customHeight="1"/>
    <row r="45886" s="59" customFormat="1" customHeight="1"/>
    <row r="45887" s="59" customFormat="1" customHeight="1"/>
    <row r="45888" s="59" customFormat="1" customHeight="1"/>
    <row r="45889" s="59" customFormat="1" customHeight="1"/>
    <row r="45890" s="59" customFormat="1" customHeight="1"/>
    <row r="45891" s="59" customFormat="1" customHeight="1"/>
    <row r="45892" s="59" customFormat="1" customHeight="1"/>
    <row r="45893" s="59" customFormat="1" customHeight="1"/>
    <row r="45894" s="59" customFormat="1" customHeight="1"/>
    <row r="45895" s="59" customFormat="1" customHeight="1"/>
    <row r="45896" s="59" customFormat="1" customHeight="1"/>
    <row r="45897" s="59" customFormat="1" customHeight="1"/>
    <row r="45898" s="59" customFormat="1" customHeight="1"/>
    <row r="45899" s="59" customFormat="1" customHeight="1"/>
    <row r="45900" s="59" customFormat="1" customHeight="1"/>
    <row r="45901" s="59" customFormat="1" customHeight="1"/>
    <row r="45902" s="59" customFormat="1" customHeight="1"/>
    <row r="45903" s="59" customFormat="1" customHeight="1"/>
    <row r="45904" s="59" customFormat="1" customHeight="1"/>
    <row r="45905" s="59" customFormat="1" customHeight="1"/>
    <row r="45906" s="59" customFormat="1" customHeight="1"/>
    <row r="45907" s="59" customFormat="1" customHeight="1"/>
    <row r="45908" s="59" customFormat="1" customHeight="1"/>
    <row r="45909" s="59" customFormat="1" customHeight="1"/>
    <row r="45910" s="59" customFormat="1" customHeight="1"/>
    <row r="45911" s="59" customFormat="1" customHeight="1"/>
    <row r="45912" s="59" customFormat="1" customHeight="1"/>
    <row r="45913" s="59" customFormat="1" customHeight="1"/>
    <row r="45914" s="59" customFormat="1" customHeight="1"/>
    <row r="45915" s="59" customFormat="1" customHeight="1"/>
    <row r="45916" s="59" customFormat="1" customHeight="1"/>
    <row r="45917" s="59" customFormat="1" customHeight="1"/>
    <row r="45918" s="59" customFormat="1" customHeight="1"/>
    <row r="45919" s="59" customFormat="1" customHeight="1"/>
    <row r="45920" s="59" customFormat="1" customHeight="1"/>
    <row r="45921" s="59" customFormat="1" customHeight="1"/>
    <row r="45922" s="59" customFormat="1" customHeight="1"/>
    <row r="45923" s="59" customFormat="1" customHeight="1"/>
    <row r="45924" s="59" customFormat="1" customHeight="1"/>
    <row r="45925" s="59" customFormat="1" customHeight="1"/>
    <row r="45926" s="59" customFormat="1" customHeight="1"/>
    <row r="45927" s="59" customFormat="1" customHeight="1"/>
    <row r="45928" s="59" customFormat="1" customHeight="1"/>
    <row r="45929" s="59" customFormat="1" customHeight="1"/>
    <row r="45930" s="59" customFormat="1" customHeight="1"/>
    <row r="45931" s="59" customFormat="1" customHeight="1"/>
    <row r="45932" s="59" customFormat="1" customHeight="1"/>
    <row r="45933" s="59" customFormat="1" customHeight="1"/>
    <row r="45934" s="59" customFormat="1" customHeight="1"/>
    <row r="45935" s="59" customFormat="1" customHeight="1"/>
    <row r="45936" s="59" customFormat="1" customHeight="1"/>
    <row r="45937" s="59" customFormat="1" customHeight="1"/>
    <row r="45938" s="59" customFormat="1" customHeight="1"/>
    <row r="45939" s="59" customFormat="1" customHeight="1"/>
    <row r="45940" s="59" customFormat="1" customHeight="1"/>
    <row r="45941" s="59" customFormat="1" customHeight="1"/>
    <row r="45942" s="59" customFormat="1" customHeight="1"/>
    <row r="45943" s="59" customFormat="1" customHeight="1"/>
    <row r="45944" s="59" customFormat="1" customHeight="1"/>
    <row r="45945" s="59" customFormat="1" customHeight="1"/>
    <row r="45946" s="59" customFormat="1" customHeight="1"/>
    <row r="45947" s="59" customFormat="1" customHeight="1"/>
    <row r="45948" s="59" customFormat="1" customHeight="1"/>
    <row r="45949" s="59" customFormat="1" customHeight="1"/>
    <row r="45950" s="59" customFormat="1" customHeight="1"/>
    <row r="45951" s="59" customFormat="1" customHeight="1"/>
    <row r="45952" s="59" customFormat="1" customHeight="1"/>
    <row r="45953" s="59" customFormat="1" customHeight="1"/>
    <row r="45954" s="59" customFormat="1" customHeight="1"/>
    <row r="45955" s="59" customFormat="1" customHeight="1"/>
    <row r="45956" s="59" customFormat="1" customHeight="1"/>
    <row r="45957" s="59" customFormat="1" customHeight="1"/>
    <row r="45958" s="59" customFormat="1" customHeight="1"/>
    <row r="45959" s="59" customFormat="1" customHeight="1"/>
    <row r="45960" s="59" customFormat="1" customHeight="1"/>
    <row r="45961" s="59" customFormat="1" customHeight="1"/>
    <row r="45962" s="59" customFormat="1" customHeight="1"/>
    <row r="45963" s="59" customFormat="1" customHeight="1"/>
    <row r="45964" s="59" customFormat="1" customHeight="1"/>
    <row r="45965" s="59" customFormat="1" customHeight="1"/>
    <row r="45966" s="59" customFormat="1" customHeight="1"/>
    <row r="45967" s="59" customFormat="1" customHeight="1"/>
    <row r="45968" s="59" customFormat="1" customHeight="1"/>
    <row r="45969" s="59" customFormat="1" customHeight="1"/>
    <row r="45970" s="59" customFormat="1" customHeight="1"/>
    <row r="45971" s="59" customFormat="1" customHeight="1"/>
    <row r="45972" s="59" customFormat="1" customHeight="1"/>
    <row r="45973" s="59" customFormat="1" customHeight="1"/>
    <row r="45974" s="59" customFormat="1" customHeight="1"/>
    <row r="45975" s="59" customFormat="1" customHeight="1"/>
    <row r="45976" s="59" customFormat="1" customHeight="1"/>
    <row r="45977" s="59" customFormat="1" customHeight="1"/>
    <row r="45978" s="59" customFormat="1" customHeight="1"/>
    <row r="45979" s="59" customFormat="1" customHeight="1"/>
    <row r="45980" s="59" customFormat="1" customHeight="1"/>
    <row r="45981" s="59" customFormat="1" customHeight="1"/>
    <row r="45982" s="59" customFormat="1" customHeight="1"/>
    <row r="45983" s="59" customFormat="1" customHeight="1"/>
    <row r="45984" s="59" customFormat="1" customHeight="1"/>
    <row r="45985" s="59" customFormat="1" customHeight="1"/>
    <row r="45986" s="59" customFormat="1" customHeight="1"/>
    <row r="45987" s="59" customFormat="1" customHeight="1"/>
    <row r="45988" s="59" customFormat="1" customHeight="1"/>
    <row r="45989" s="59" customFormat="1" customHeight="1"/>
    <row r="45990" s="59" customFormat="1" customHeight="1"/>
    <row r="45991" s="59" customFormat="1" customHeight="1"/>
    <row r="45992" s="59" customFormat="1" customHeight="1"/>
    <row r="45993" s="59" customFormat="1" customHeight="1"/>
    <row r="45994" s="59" customFormat="1" customHeight="1"/>
    <row r="45995" s="59" customFormat="1" customHeight="1"/>
    <row r="45996" s="59" customFormat="1" customHeight="1"/>
    <row r="45997" s="59" customFormat="1" customHeight="1"/>
    <row r="45998" s="59" customFormat="1" customHeight="1"/>
    <row r="45999" s="59" customFormat="1" customHeight="1"/>
    <row r="46000" s="59" customFormat="1" customHeight="1"/>
    <row r="46001" s="59" customFormat="1" customHeight="1"/>
    <row r="46002" s="59" customFormat="1" customHeight="1"/>
    <row r="46003" s="59" customFormat="1" customHeight="1"/>
    <row r="46004" s="59" customFormat="1" customHeight="1"/>
    <row r="46005" s="59" customFormat="1" customHeight="1"/>
    <row r="46006" s="59" customFormat="1" customHeight="1"/>
    <row r="46007" s="59" customFormat="1" customHeight="1"/>
    <row r="46008" s="59" customFormat="1" customHeight="1"/>
    <row r="46009" s="59" customFormat="1" customHeight="1"/>
    <row r="46010" s="59" customFormat="1" customHeight="1"/>
    <row r="46011" s="59" customFormat="1" customHeight="1"/>
    <row r="46012" s="59" customFormat="1" customHeight="1"/>
    <row r="46013" s="59" customFormat="1" customHeight="1"/>
    <row r="46014" s="59" customFormat="1" customHeight="1"/>
    <row r="46015" s="59" customFormat="1" customHeight="1"/>
    <row r="46016" s="59" customFormat="1" customHeight="1"/>
    <row r="46017" s="59" customFormat="1" customHeight="1"/>
    <row r="46018" s="59" customFormat="1" customHeight="1"/>
    <row r="46019" s="59" customFormat="1" customHeight="1"/>
    <row r="46020" s="59" customFormat="1" customHeight="1"/>
    <row r="46021" s="59" customFormat="1" customHeight="1"/>
    <row r="46022" s="59" customFormat="1" customHeight="1"/>
    <row r="46023" s="59" customFormat="1" customHeight="1"/>
    <row r="46024" s="59" customFormat="1" customHeight="1"/>
    <row r="46025" s="59" customFormat="1" customHeight="1"/>
    <row r="46026" s="59" customFormat="1" customHeight="1"/>
    <row r="46027" s="59" customFormat="1" customHeight="1"/>
    <row r="46028" s="59" customFormat="1" customHeight="1"/>
    <row r="46029" s="59" customFormat="1" customHeight="1"/>
    <row r="46030" s="59" customFormat="1" customHeight="1"/>
    <row r="46031" s="59" customFormat="1" customHeight="1"/>
    <row r="46032" s="59" customFormat="1" customHeight="1"/>
    <row r="46033" s="59" customFormat="1" customHeight="1"/>
    <row r="46034" s="59" customFormat="1" customHeight="1"/>
    <row r="46035" s="59" customFormat="1" customHeight="1"/>
    <row r="46036" s="59" customFormat="1" customHeight="1"/>
    <row r="46037" s="59" customFormat="1" customHeight="1"/>
    <row r="46038" s="59" customFormat="1" customHeight="1"/>
    <row r="46039" s="59" customFormat="1" customHeight="1"/>
    <row r="46040" s="59" customFormat="1" customHeight="1"/>
    <row r="46041" s="59" customFormat="1" customHeight="1"/>
    <row r="46042" s="59" customFormat="1" customHeight="1"/>
    <row r="46043" s="59" customFormat="1" customHeight="1"/>
    <row r="46044" s="59" customFormat="1" customHeight="1"/>
    <row r="46045" s="59" customFormat="1" customHeight="1"/>
    <row r="46046" s="59" customFormat="1" customHeight="1"/>
    <row r="46047" s="59" customFormat="1" customHeight="1"/>
    <row r="46048" s="59" customFormat="1" customHeight="1"/>
    <row r="46049" s="59" customFormat="1" customHeight="1"/>
    <row r="46050" s="59" customFormat="1" customHeight="1"/>
    <row r="46051" s="59" customFormat="1" customHeight="1"/>
    <row r="46052" s="59" customFormat="1" customHeight="1"/>
    <row r="46053" s="59" customFormat="1" customHeight="1"/>
    <row r="46054" s="59" customFormat="1" customHeight="1"/>
    <row r="46055" s="59" customFormat="1" customHeight="1"/>
    <row r="46056" s="59" customFormat="1" customHeight="1"/>
    <row r="46057" s="59" customFormat="1" customHeight="1"/>
    <row r="46058" s="59" customFormat="1" customHeight="1"/>
    <row r="46059" s="59" customFormat="1" customHeight="1"/>
    <row r="46060" s="59" customFormat="1" customHeight="1"/>
    <row r="46061" s="59" customFormat="1" customHeight="1"/>
    <row r="46062" s="59" customFormat="1" customHeight="1"/>
    <row r="46063" s="59" customFormat="1" customHeight="1"/>
    <row r="46064" s="59" customFormat="1" customHeight="1"/>
    <row r="46065" s="59" customFormat="1" customHeight="1"/>
    <row r="46066" s="59" customFormat="1" customHeight="1"/>
    <row r="46067" s="59" customFormat="1" customHeight="1"/>
    <row r="46068" s="59" customFormat="1" customHeight="1"/>
    <row r="46069" s="59" customFormat="1" customHeight="1"/>
    <row r="46070" s="59" customFormat="1" customHeight="1"/>
    <row r="46071" s="59" customFormat="1" customHeight="1"/>
    <row r="46072" s="59" customFormat="1" customHeight="1"/>
    <row r="46073" s="59" customFormat="1" customHeight="1"/>
    <row r="46074" s="59" customFormat="1" customHeight="1"/>
    <row r="46075" s="59" customFormat="1" customHeight="1"/>
    <row r="46076" s="59" customFormat="1" customHeight="1"/>
    <row r="46077" s="59" customFormat="1" customHeight="1"/>
    <row r="46078" s="59" customFormat="1" customHeight="1"/>
    <row r="46079" s="59" customFormat="1" customHeight="1"/>
    <row r="46080" s="59" customFormat="1" customHeight="1"/>
    <row r="46081" s="59" customFormat="1" customHeight="1"/>
    <row r="46082" s="59" customFormat="1" customHeight="1"/>
    <row r="46083" s="59" customFormat="1" customHeight="1"/>
    <row r="46084" s="59" customFormat="1" customHeight="1"/>
    <row r="46085" s="59" customFormat="1" customHeight="1"/>
    <row r="46086" s="59" customFormat="1" customHeight="1"/>
    <row r="46087" s="59" customFormat="1" customHeight="1"/>
    <row r="46088" s="59" customFormat="1" customHeight="1"/>
    <row r="46089" s="59" customFormat="1" customHeight="1"/>
    <row r="46090" s="59" customFormat="1" customHeight="1"/>
    <row r="46091" s="59" customFormat="1" customHeight="1"/>
    <row r="46092" s="59" customFormat="1" customHeight="1"/>
    <row r="46093" s="59" customFormat="1" customHeight="1"/>
    <row r="46094" s="59" customFormat="1" customHeight="1"/>
    <row r="46095" s="59" customFormat="1" customHeight="1"/>
    <row r="46096" s="59" customFormat="1" customHeight="1"/>
    <row r="46097" s="59" customFormat="1" customHeight="1"/>
    <row r="46098" s="59" customFormat="1" customHeight="1"/>
    <row r="46099" s="59" customFormat="1" customHeight="1"/>
    <row r="46100" s="59" customFormat="1" customHeight="1"/>
    <row r="46101" s="59" customFormat="1" customHeight="1"/>
    <row r="46102" s="59" customFormat="1" customHeight="1"/>
    <row r="46103" s="59" customFormat="1" customHeight="1"/>
    <row r="46104" s="59" customFormat="1" customHeight="1"/>
    <row r="46105" s="59" customFormat="1" customHeight="1"/>
    <row r="46106" s="59" customFormat="1" customHeight="1"/>
    <row r="46107" s="59" customFormat="1" customHeight="1"/>
    <row r="46108" s="59" customFormat="1" customHeight="1"/>
    <row r="46109" s="59" customFormat="1" customHeight="1"/>
    <row r="46110" s="59" customFormat="1" customHeight="1"/>
    <row r="46111" s="59" customFormat="1" customHeight="1"/>
    <row r="46112" s="59" customFormat="1" customHeight="1"/>
    <row r="46113" s="59" customFormat="1" customHeight="1"/>
    <row r="46114" s="59" customFormat="1" customHeight="1"/>
    <row r="46115" s="59" customFormat="1" customHeight="1"/>
    <row r="46116" s="59" customFormat="1" customHeight="1"/>
    <row r="46117" s="59" customFormat="1" customHeight="1"/>
    <row r="46118" s="59" customFormat="1" customHeight="1"/>
    <row r="46119" s="59" customFormat="1" customHeight="1"/>
    <row r="46120" s="59" customFormat="1" customHeight="1"/>
    <row r="46121" s="59" customFormat="1" customHeight="1"/>
    <row r="46122" s="59" customFormat="1" customHeight="1"/>
    <row r="46123" s="59" customFormat="1" customHeight="1"/>
    <row r="46124" s="59" customFormat="1" customHeight="1"/>
    <row r="46125" s="59" customFormat="1" customHeight="1"/>
    <row r="46126" s="59" customFormat="1" customHeight="1"/>
    <row r="46127" s="59" customFormat="1" customHeight="1"/>
    <row r="46128" s="59" customFormat="1" customHeight="1"/>
    <row r="46129" s="59" customFormat="1" customHeight="1"/>
    <row r="46130" s="59" customFormat="1" customHeight="1"/>
    <row r="46131" s="59" customFormat="1" customHeight="1"/>
    <row r="46132" s="59" customFormat="1" customHeight="1"/>
    <row r="46133" s="59" customFormat="1" customHeight="1"/>
    <row r="46134" s="59" customFormat="1" customHeight="1"/>
    <row r="46135" s="59" customFormat="1" customHeight="1"/>
    <row r="46136" s="59" customFormat="1" customHeight="1"/>
    <row r="46137" s="59" customFormat="1" customHeight="1"/>
    <row r="46138" s="59" customFormat="1" customHeight="1"/>
    <row r="46139" s="59" customFormat="1" customHeight="1"/>
    <row r="46140" s="59" customFormat="1" customHeight="1"/>
    <row r="46141" s="59" customFormat="1" customHeight="1"/>
    <row r="46142" s="59" customFormat="1" customHeight="1"/>
    <row r="46143" s="59" customFormat="1" customHeight="1"/>
    <row r="46144" s="59" customFormat="1" customHeight="1"/>
    <row r="46145" s="59" customFormat="1" customHeight="1"/>
    <row r="46146" s="59" customFormat="1" customHeight="1"/>
    <row r="46147" s="59" customFormat="1" customHeight="1"/>
    <row r="46148" s="59" customFormat="1" customHeight="1"/>
    <row r="46149" s="59" customFormat="1" customHeight="1"/>
    <row r="46150" s="59" customFormat="1" customHeight="1"/>
    <row r="46151" s="59" customFormat="1" customHeight="1"/>
    <row r="46152" s="59" customFormat="1" customHeight="1"/>
    <row r="46153" s="59" customFormat="1" customHeight="1"/>
    <row r="46154" s="59" customFormat="1" customHeight="1"/>
    <row r="46155" s="59" customFormat="1" customHeight="1"/>
    <row r="46156" s="59" customFormat="1" customHeight="1"/>
    <row r="46157" s="59" customFormat="1" customHeight="1"/>
    <row r="46158" s="59" customFormat="1" customHeight="1"/>
    <row r="46159" s="59" customFormat="1" customHeight="1"/>
    <row r="46160" s="59" customFormat="1" customHeight="1"/>
    <row r="46161" s="59" customFormat="1" customHeight="1"/>
    <row r="46162" s="59" customFormat="1" customHeight="1"/>
    <row r="46163" s="59" customFormat="1" customHeight="1"/>
    <row r="46164" s="59" customFormat="1" customHeight="1"/>
    <row r="46165" s="59" customFormat="1" customHeight="1"/>
    <row r="46166" s="59" customFormat="1" customHeight="1"/>
    <row r="46167" s="59" customFormat="1" customHeight="1"/>
    <row r="46168" s="59" customFormat="1" customHeight="1"/>
    <row r="46169" s="59" customFormat="1" customHeight="1"/>
    <row r="46170" s="59" customFormat="1" customHeight="1"/>
    <row r="46171" s="59" customFormat="1" customHeight="1"/>
    <row r="46172" s="59" customFormat="1" customHeight="1"/>
    <row r="46173" s="59" customFormat="1" customHeight="1"/>
    <row r="46174" s="59" customFormat="1" customHeight="1"/>
    <row r="46175" s="59" customFormat="1" customHeight="1"/>
    <row r="46176" s="59" customFormat="1" customHeight="1"/>
    <row r="46177" s="59" customFormat="1" customHeight="1"/>
    <row r="46178" s="59" customFormat="1" customHeight="1"/>
    <row r="46179" s="59" customFormat="1" customHeight="1"/>
    <row r="46180" s="59" customFormat="1" customHeight="1"/>
    <row r="46181" s="59" customFormat="1" customHeight="1"/>
    <row r="46182" s="59" customFormat="1" customHeight="1"/>
    <row r="46183" s="59" customFormat="1" customHeight="1"/>
    <row r="46184" s="59" customFormat="1" customHeight="1"/>
    <row r="46185" s="59" customFormat="1" customHeight="1"/>
    <row r="46186" s="59" customFormat="1" customHeight="1"/>
    <row r="46187" s="59" customFormat="1" customHeight="1"/>
    <row r="46188" s="59" customFormat="1" customHeight="1"/>
    <row r="46189" s="59" customFormat="1" customHeight="1"/>
    <row r="46190" s="59" customFormat="1" customHeight="1"/>
    <row r="46191" s="59" customFormat="1" customHeight="1"/>
    <row r="46192" s="59" customFormat="1" customHeight="1"/>
    <row r="46193" s="59" customFormat="1" customHeight="1"/>
    <row r="46194" s="59" customFormat="1" customHeight="1"/>
    <row r="46195" s="59" customFormat="1" customHeight="1"/>
    <row r="46196" s="59" customFormat="1" customHeight="1"/>
    <row r="46197" s="59" customFormat="1" customHeight="1"/>
    <row r="46198" s="59" customFormat="1" customHeight="1"/>
    <row r="46199" s="59" customFormat="1" customHeight="1"/>
    <row r="46200" s="59" customFormat="1" customHeight="1"/>
    <row r="46201" s="59" customFormat="1" customHeight="1"/>
    <row r="46202" s="59" customFormat="1" customHeight="1"/>
    <row r="46203" s="59" customFormat="1" customHeight="1"/>
    <row r="46204" s="59" customFormat="1" customHeight="1"/>
    <row r="46205" s="59" customFormat="1" customHeight="1"/>
    <row r="46206" s="59" customFormat="1" customHeight="1"/>
    <row r="46207" s="59" customFormat="1" customHeight="1"/>
    <row r="46208" s="59" customFormat="1" customHeight="1"/>
    <row r="46209" s="59" customFormat="1" customHeight="1"/>
    <row r="46210" s="59" customFormat="1" customHeight="1"/>
    <row r="46211" s="59" customFormat="1" customHeight="1"/>
    <row r="46212" s="59" customFormat="1" customHeight="1"/>
    <row r="46213" s="59" customFormat="1" customHeight="1"/>
    <row r="46214" s="59" customFormat="1" customHeight="1"/>
    <row r="46215" s="59" customFormat="1" customHeight="1"/>
    <row r="46216" s="59" customFormat="1" customHeight="1"/>
    <row r="46217" s="59" customFormat="1" customHeight="1"/>
    <row r="46218" s="59" customFormat="1" customHeight="1"/>
    <row r="46219" s="59" customFormat="1" customHeight="1"/>
    <row r="46220" s="59" customFormat="1" customHeight="1"/>
    <row r="46221" s="59" customFormat="1" customHeight="1"/>
    <row r="46222" s="59" customFormat="1" customHeight="1"/>
    <row r="46223" s="59" customFormat="1" customHeight="1"/>
    <row r="46224" s="59" customFormat="1" customHeight="1"/>
    <row r="46225" s="59" customFormat="1" customHeight="1"/>
    <row r="46226" s="59" customFormat="1" customHeight="1"/>
    <row r="46227" s="59" customFormat="1" customHeight="1"/>
    <row r="46228" s="59" customFormat="1" customHeight="1"/>
    <row r="46229" s="59" customFormat="1" customHeight="1"/>
    <row r="46230" s="59" customFormat="1" customHeight="1"/>
    <row r="46231" s="59" customFormat="1" customHeight="1"/>
    <row r="46232" s="59" customFormat="1" customHeight="1"/>
    <row r="46233" s="59" customFormat="1" customHeight="1"/>
    <row r="46234" s="59" customFormat="1" customHeight="1"/>
    <row r="46235" s="59" customFormat="1" customHeight="1"/>
    <row r="46236" s="59" customFormat="1" customHeight="1"/>
    <row r="46237" s="59" customFormat="1" customHeight="1"/>
    <row r="46238" s="59" customFormat="1" customHeight="1"/>
    <row r="46239" s="59" customFormat="1" customHeight="1"/>
    <row r="46240" s="59" customFormat="1" customHeight="1"/>
    <row r="46241" s="59" customFormat="1" customHeight="1"/>
    <row r="46242" s="59" customFormat="1" customHeight="1"/>
    <row r="46243" s="59" customFormat="1" customHeight="1"/>
    <row r="46244" s="59" customFormat="1" customHeight="1"/>
    <row r="46245" s="59" customFormat="1" customHeight="1"/>
    <row r="46246" s="59" customFormat="1" customHeight="1"/>
    <row r="46247" s="59" customFormat="1" customHeight="1"/>
    <row r="46248" s="59" customFormat="1" customHeight="1"/>
    <row r="46249" s="59" customFormat="1" customHeight="1"/>
    <row r="46250" s="59" customFormat="1" customHeight="1"/>
    <row r="46251" s="59" customFormat="1" customHeight="1"/>
    <row r="46252" s="59" customFormat="1" customHeight="1"/>
    <row r="46253" s="59" customFormat="1" customHeight="1"/>
    <row r="46254" s="59" customFormat="1" customHeight="1"/>
    <row r="46255" s="59" customFormat="1" customHeight="1"/>
    <row r="46256" s="59" customFormat="1" customHeight="1"/>
    <row r="46257" s="59" customFormat="1" customHeight="1"/>
    <row r="46258" s="59" customFormat="1" customHeight="1"/>
    <row r="46259" s="59" customFormat="1" customHeight="1"/>
    <row r="46260" s="59" customFormat="1" customHeight="1"/>
    <row r="46261" s="59" customFormat="1" customHeight="1"/>
    <row r="46262" s="59" customFormat="1" customHeight="1"/>
    <row r="46263" s="59" customFormat="1" customHeight="1"/>
    <row r="46264" s="59" customFormat="1" customHeight="1"/>
    <row r="46265" s="59" customFormat="1" customHeight="1"/>
    <row r="46266" s="59" customFormat="1" customHeight="1"/>
    <row r="46267" s="59" customFormat="1" customHeight="1"/>
    <row r="46268" s="59" customFormat="1" customHeight="1"/>
    <row r="46269" s="59" customFormat="1" customHeight="1"/>
    <row r="46270" s="59" customFormat="1" customHeight="1"/>
    <row r="46271" s="59" customFormat="1" customHeight="1"/>
    <row r="46272" s="59" customFormat="1" customHeight="1"/>
    <row r="46273" s="59" customFormat="1" customHeight="1"/>
    <row r="46274" s="59" customFormat="1" customHeight="1"/>
    <row r="46275" s="59" customFormat="1" customHeight="1"/>
    <row r="46276" s="59" customFormat="1" customHeight="1"/>
    <row r="46277" s="59" customFormat="1" customHeight="1"/>
    <row r="46278" s="59" customFormat="1" customHeight="1"/>
    <row r="46279" s="59" customFormat="1" customHeight="1"/>
    <row r="46280" s="59" customFormat="1" customHeight="1"/>
    <row r="46281" s="59" customFormat="1" customHeight="1"/>
    <row r="46282" s="59" customFormat="1" customHeight="1"/>
    <row r="46283" s="59" customFormat="1" customHeight="1"/>
    <row r="46284" s="59" customFormat="1" customHeight="1"/>
    <row r="46285" s="59" customFormat="1" customHeight="1"/>
    <row r="46286" s="59" customFormat="1" customHeight="1"/>
    <row r="46287" s="59" customFormat="1" customHeight="1"/>
    <row r="46288" s="59" customFormat="1" customHeight="1"/>
    <row r="46289" s="59" customFormat="1" customHeight="1"/>
    <row r="46290" s="59" customFormat="1" customHeight="1"/>
    <row r="46291" s="59" customFormat="1" customHeight="1"/>
    <row r="46292" s="59" customFormat="1" customHeight="1"/>
    <row r="46293" s="59" customFormat="1" customHeight="1"/>
    <row r="46294" s="59" customFormat="1" customHeight="1"/>
    <row r="46295" s="59" customFormat="1" customHeight="1"/>
    <row r="46296" s="59" customFormat="1" customHeight="1"/>
    <row r="46297" s="59" customFormat="1" customHeight="1"/>
    <row r="46298" s="59" customFormat="1" customHeight="1"/>
    <row r="46299" s="59" customFormat="1" customHeight="1"/>
    <row r="46300" s="59" customFormat="1" customHeight="1"/>
    <row r="46301" s="59" customFormat="1" customHeight="1"/>
    <row r="46302" s="59" customFormat="1" customHeight="1"/>
    <row r="46303" s="59" customFormat="1" customHeight="1"/>
    <row r="46304" s="59" customFormat="1" customHeight="1"/>
    <row r="46305" s="59" customFormat="1" customHeight="1"/>
    <row r="46306" s="59" customFormat="1" customHeight="1"/>
    <row r="46307" s="59" customFormat="1" customHeight="1"/>
    <row r="46308" s="59" customFormat="1" customHeight="1"/>
    <row r="46309" s="59" customFormat="1" customHeight="1"/>
    <row r="46310" s="59" customFormat="1" customHeight="1"/>
    <row r="46311" s="59" customFormat="1" customHeight="1"/>
    <row r="46312" s="59" customFormat="1" customHeight="1"/>
    <row r="46313" s="59" customFormat="1" customHeight="1"/>
    <row r="46314" s="59" customFormat="1" customHeight="1"/>
    <row r="46315" s="59" customFormat="1" customHeight="1"/>
    <row r="46316" s="59" customFormat="1" customHeight="1"/>
    <row r="46317" s="59" customFormat="1" customHeight="1"/>
    <row r="46318" s="59" customFormat="1" customHeight="1"/>
    <row r="46319" s="59" customFormat="1" customHeight="1"/>
    <row r="46320" s="59" customFormat="1" customHeight="1"/>
    <row r="46321" s="59" customFormat="1" customHeight="1"/>
    <row r="46322" s="59" customFormat="1" customHeight="1"/>
    <row r="46323" s="59" customFormat="1" customHeight="1"/>
    <row r="46324" s="59" customFormat="1" customHeight="1"/>
    <row r="46325" s="59" customFormat="1" customHeight="1"/>
    <row r="46326" s="59" customFormat="1" customHeight="1"/>
    <row r="46327" s="59" customFormat="1" customHeight="1"/>
    <row r="46328" s="59" customFormat="1" customHeight="1"/>
    <row r="46329" s="59" customFormat="1" customHeight="1"/>
    <row r="46330" s="59" customFormat="1" customHeight="1"/>
    <row r="46331" s="59" customFormat="1" customHeight="1"/>
    <row r="46332" s="59" customFormat="1" customHeight="1"/>
    <row r="46333" s="59" customFormat="1" customHeight="1"/>
    <row r="46334" s="59" customFormat="1" customHeight="1"/>
    <row r="46335" s="59" customFormat="1" customHeight="1"/>
    <row r="46336" s="59" customFormat="1" customHeight="1"/>
    <row r="46337" s="59" customFormat="1" customHeight="1"/>
    <row r="46338" s="59" customFormat="1" customHeight="1"/>
    <row r="46339" s="59" customFormat="1" customHeight="1"/>
    <row r="46340" s="59" customFormat="1" customHeight="1"/>
    <row r="46341" s="59" customFormat="1" customHeight="1"/>
    <row r="46342" s="59" customFormat="1" customHeight="1"/>
    <row r="46343" s="59" customFormat="1" customHeight="1"/>
    <row r="46344" s="59" customFormat="1" customHeight="1"/>
    <row r="46345" s="59" customFormat="1" customHeight="1"/>
    <row r="46346" s="59" customFormat="1" customHeight="1"/>
    <row r="46347" s="59" customFormat="1" customHeight="1"/>
    <row r="46348" s="59" customFormat="1" customHeight="1"/>
    <row r="46349" s="59" customFormat="1" customHeight="1"/>
    <row r="46350" s="59" customFormat="1" customHeight="1"/>
    <row r="46351" s="59" customFormat="1" customHeight="1"/>
    <row r="46352" s="59" customFormat="1" customHeight="1"/>
    <row r="46353" s="59" customFormat="1" customHeight="1"/>
    <row r="46354" s="59" customFormat="1" customHeight="1"/>
    <row r="46355" s="59" customFormat="1" customHeight="1"/>
    <row r="46356" s="59" customFormat="1" customHeight="1"/>
    <row r="46357" s="59" customFormat="1" customHeight="1"/>
    <row r="46358" s="59" customFormat="1" customHeight="1"/>
    <row r="46359" s="59" customFormat="1" customHeight="1"/>
    <row r="46360" s="59" customFormat="1" customHeight="1"/>
    <row r="46361" s="59" customFormat="1" customHeight="1"/>
    <row r="46362" s="59" customFormat="1" customHeight="1"/>
    <row r="46363" s="59" customFormat="1" customHeight="1"/>
    <row r="46364" s="59" customFormat="1" customHeight="1"/>
    <row r="46365" s="59" customFormat="1" customHeight="1"/>
    <row r="46366" s="59" customFormat="1" customHeight="1"/>
    <row r="46367" s="59" customFormat="1" customHeight="1"/>
    <row r="46368" s="59" customFormat="1" customHeight="1"/>
    <row r="46369" s="59" customFormat="1" customHeight="1"/>
    <row r="46370" s="59" customFormat="1" customHeight="1"/>
    <row r="46371" s="59" customFormat="1" customHeight="1"/>
    <row r="46372" s="59" customFormat="1" customHeight="1"/>
    <row r="46373" s="59" customFormat="1" customHeight="1"/>
    <row r="46374" s="59" customFormat="1" customHeight="1"/>
    <row r="46375" s="59" customFormat="1" customHeight="1"/>
    <row r="46376" s="59" customFormat="1" customHeight="1"/>
    <row r="46377" s="59" customFormat="1" customHeight="1"/>
    <row r="46378" s="59" customFormat="1" customHeight="1"/>
    <row r="46379" s="59" customFormat="1" customHeight="1"/>
    <row r="46380" s="59" customFormat="1" customHeight="1"/>
    <row r="46381" s="59" customFormat="1" customHeight="1"/>
    <row r="46382" s="59" customFormat="1" customHeight="1"/>
    <row r="46383" s="59" customFormat="1" customHeight="1"/>
    <row r="46384" s="59" customFormat="1" customHeight="1"/>
    <row r="46385" s="59" customFormat="1" customHeight="1"/>
    <row r="46386" s="59" customFormat="1" customHeight="1"/>
    <row r="46387" s="59" customFormat="1" customHeight="1"/>
    <row r="46388" s="59" customFormat="1" customHeight="1"/>
    <row r="46389" s="59" customFormat="1" customHeight="1"/>
    <row r="46390" s="59" customFormat="1" customHeight="1"/>
    <row r="46391" s="59" customFormat="1" customHeight="1"/>
    <row r="46392" s="59" customFormat="1" customHeight="1"/>
    <row r="46393" s="59" customFormat="1" customHeight="1"/>
    <row r="46394" s="59" customFormat="1" customHeight="1"/>
    <row r="46395" s="59" customFormat="1" customHeight="1"/>
    <row r="46396" s="59" customFormat="1" customHeight="1"/>
    <row r="46397" s="59" customFormat="1" customHeight="1"/>
    <row r="46398" s="59" customFormat="1" customHeight="1"/>
    <row r="46399" s="59" customFormat="1" customHeight="1"/>
    <row r="46400" s="59" customFormat="1" customHeight="1"/>
    <row r="46401" s="59" customFormat="1" customHeight="1"/>
    <row r="46402" s="59" customFormat="1" customHeight="1"/>
    <row r="46403" s="59" customFormat="1" customHeight="1"/>
    <row r="46404" s="59" customFormat="1" customHeight="1"/>
    <row r="46405" s="59" customFormat="1" customHeight="1"/>
    <row r="46406" s="59" customFormat="1" customHeight="1"/>
    <row r="46407" s="59" customFormat="1" customHeight="1"/>
    <row r="46408" s="59" customFormat="1" customHeight="1"/>
    <row r="46409" s="59" customFormat="1" customHeight="1"/>
    <row r="46410" s="59" customFormat="1" customHeight="1"/>
    <row r="46411" s="59" customFormat="1" customHeight="1"/>
    <row r="46412" s="59" customFormat="1" customHeight="1"/>
    <row r="46413" s="59" customFormat="1" customHeight="1"/>
    <row r="46414" s="59" customFormat="1" customHeight="1"/>
    <row r="46415" s="59" customFormat="1" customHeight="1"/>
    <row r="46416" s="59" customFormat="1" customHeight="1"/>
    <row r="46417" s="59" customFormat="1" customHeight="1"/>
    <row r="46418" s="59" customFormat="1" customHeight="1"/>
    <row r="46419" s="59" customFormat="1" customHeight="1"/>
    <row r="46420" s="59" customFormat="1" customHeight="1"/>
    <row r="46421" s="59" customFormat="1" customHeight="1"/>
    <row r="46422" s="59" customFormat="1" customHeight="1"/>
    <row r="46423" s="59" customFormat="1" customHeight="1"/>
    <row r="46424" s="59" customFormat="1" customHeight="1"/>
    <row r="46425" s="59" customFormat="1" customHeight="1"/>
    <row r="46426" s="59" customFormat="1" customHeight="1"/>
    <row r="46427" s="59" customFormat="1" customHeight="1"/>
    <row r="46428" s="59" customFormat="1" customHeight="1"/>
    <row r="46429" s="59" customFormat="1" customHeight="1"/>
    <row r="46430" s="59" customFormat="1" customHeight="1"/>
    <row r="46431" s="59" customFormat="1" customHeight="1"/>
    <row r="46432" s="59" customFormat="1" customHeight="1"/>
    <row r="46433" s="59" customFormat="1" customHeight="1"/>
    <row r="46434" s="59" customFormat="1" customHeight="1"/>
    <row r="46435" s="59" customFormat="1" customHeight="1"/>
    <row r="46436" s="59" customFormat="1" customHeight="1"/>
    <row r="46437" s="59" customFormat="1" customHeight="1"/>
    <row r="46438" s="59" customFormat="1" customHeight="1"/>
    <row r="46439" s="59" customFormat="1" customHeight="1"/>
    <row r="46440" s="59" customFormat="1" customHeight="1"/>
    <row r="46441" s="59" customFormat="1" customHeight="1"/>
    <row r="46442" s="59" customFormat="1" customHeight="1"/>
    <row r="46443" s="59" customFormat="1" customHeight="1"/>
    <row r="46444" s="59" customFormat="1" customHeight="1"/>
    <row r="46445" s="59" customFormat="1" customHeight="1"/>
    <row r="46446" s="59" customFormat="1" customHeight="1"/>
    <row r="46447" s="59" customFormat="1" customHeight="1"/>
    <row r="46448" s="59" customFormat="1" customHeight="1"/>
    <row r="46449" s="59" customFormat="1" customHeight="1"/>
    <row r="46450" s="59" customFormat="1" customHeight="1"/>
    <row r="46451" s="59" customFormat="1" customHeight="1"/>
    <row r="46452" s="59" customFormat="1" customHeight="1"/>
    <row r="46453" s="59" customFormat="1" customHeight="1"/>
    <row r="46454" s="59" customFormat="1" customHeight="1"/>
    <row r="46455" s="59" customFormat="1" customHeight="1"/>
    <row r="46456" s="59" customFormat="1" customHeight="1"/>
    <row r="46457" s="59" customFormat="1" customHeight="1"/>
    <row r="46458" s="59" customFormat="1" customHeight="1"/>
    <row r="46459" s="59" customFormat="1" customHeight="1"/>
    <row r="46460" s="59" customFormat="1" customHeight="1"/>
    <row r="46461" s="59" customFormat="1" customHeight="1"/>
    <row r="46462" s="59" customFormat="1" customHeight="1"/>
    <row r="46463" s="59" customFormat="1" customHeight="1"/>
    <row r="46464" s="59" customFormat="1" customHeight="1"/>
    <row r="46465" s="59" customFormat="1" customHeight="1"/>
    <row r="46466" s="59" customFormat="1" customHeight="1"/>
    <row r="46467" s="59" customFormat="1" customHeight="1"/>
    <row r="46468" s="59" customFormat="1" customHeight="1"/>
    <row r="46469" s="59" customFormat="1" customHeight="1"/>
    <row r="46470" s="59" customFormat="1" customHeight="1"/>
    <row r="46471" s="59" customFormat="1" customHeight="1"/>
    <row r="46472" s="59" customFormat="1" customHeight="1"/>
    <row r="46473" s="59" customFormat="1" customHeight="1"/>
    <row r="46474" s="59" customFormat="1" customHeight="1"/>
    <row r="46475" s="59" customFormat="1" customHeight="1"/>
    <row r="46476" s="59" customFormat="1" customHeight="1"/>
    <row r="46477" s="59" customFormat="1" customHeight="1"/>
    <row r="46478" s="59" customFormat="1" customHeight="1"/>
    <row r="46479" s="59" customFormat="1" customHeight="1"/>
    <row r="46480" s="59" customFormat="1" customHeight="1"/>
    <row r="46481" s="59" customFormat="1" customHeight="1"/>
    <row r="46482" s="59" customFormat="1" customHeight="1"/>
    <row r="46483" s="59" customFormat="1" customHeight="1"/>
    <row r="46484" s="59" customFormat="1" customHeight="1"/>
    <row r="46485" s="59" customFormat="1" customHeight="1"/>
    <row r="46486" s="59" customFormat="1" customHeight="1"/>
    <row r="46487" s="59" customFormat="1" customHeight="1"/>
    <row r="46488" s="59" customFormat="1" customHeight="1"/>
    <row r="46489" s="59" customFormat="1" customHeight="1"/>
    <row r="46490" s="59" customFormat="1" customHeight="1"/>
    <row r="46491" s="59" customFormat="1" customHeight="1"/>
    <row r="46492" s="59" customFormat="1" customHeight="1"/>
    <row r="46493" s="59" customFormat="1" customHeight="1"/>
    <row r="46494" s="59" customFormat="1" customHeight="1"/>
    <row r="46495" s="59" customFormat="1" customHeight="1"/>
    <row r="46496" s="59" customFormat="1" customHeight="1"/>
    <row r="46497" s="59" customFormat="1" customHeight="1"/>
    <row r="46498" s="59" customFormat="1" customHeight="1"/>
    <row r="46499" s="59" customFormat="1" customHeight="1"/>
    <row r="46500" s="59" customFormat="1" customHeight="1"/>
    <row r="46501" s="59" customFormat="1" customHeight="1"/>
    <row r="46502" s="59" customFormat="1" customHeight="1"/>
    <row r="46503" s="59" customFormat="1" customHeight="1"/>
    <row r="46504" s="59" customFormat="1" customHeight="1"/>
    <row r="46505" s="59" customFormat="1" customHeight="1"/>
    <row r="46506" s="59" customFormat="1" customHeight="1"/>
    <row r="46507" s="59" customFormat="1" customHeight="1"/>
    <row r="46508" s="59" customFormat="1" customHeight="1"/>
    <row r="46509" s="59" customFormat="1" customHeight="1"/>
    <row r="46510" s="59" customFormat="1" customHeight="1"/>
    <row r="46511" s="59" customFormat="1" customHeight="1"/>
    <row r="46512" s="59" customFormat="1" customHeight="1"/>
    <row r="46513" s="59" customFormat="1" customHeight="1"/>
    <row r="46514" s="59" customFormat="1" customHeight="1"/>
    <row r="46515" s="59" customFormat="1" customHeight="1"/>
    <row r="46516" s="59" customFormat="1" customHeight="1"/>
    <row r="46517" s="59" customFormat="1" customHeight="1"/>
    <row r="46518" s="59" customFormat="1" customHeight="1"/>
    <row r="46519" s="59" customFormat="1" customHeight="1"/>
    <row r="46520" s="59" customFormat="1" customHeight="1"/>
    <row r="46521" s="59" customFormat="1" customHeight="1"/>
    <row r="46522" s="59" customFormat="1" customHeight="1"/>
    <row r="46523" s="59" customFormat="1" customHeight="1"/>
    <row r="46524" s="59" customFormat="1" customHeight="1"/>
    <row r="46525" s="59" customFormat="1" customHeight="1"/>
    <row r="46526" s="59" customFormat="1" customHeight="1"/>
    <row r="46527" s="59" customFormat="1" customHeight="1"/>
    <row r="46528" s="59" customFormat="1" customHeight="1"/>
    <row r="46529" s="59" customFormat="1" customHeight="1"/>
    <row r="46530" s="59" customFormat="1" customHeight="1"/>
    <row r="46531" s="59" customFormat="1" customHeight="1"/>
    <row r="46532" s="59" customFormat="1" customHeight="1"/>
    <row r="46533" s="59" customFormat="1" customHeight="1"/>
    <row r="46534" s="59" customFormat="1" customHeight="1"/>
    <row r="46535" s="59" customFormat="1" customHeight="1"/>
    <row r="46536" s="59" customFormat="1" customHeight="1"/>
    <row r="46537" s="59" customFormat="1" customHeight="1"/>
    <row r="46538" s="59" customFormat="1" customHeight="1"/>
    <row r="46539" s="59" customFormat="1" customHeight="1"/>
    <row r="46540" s="59" customFormat="1" customHeight="1"/>
    <row r="46541" s="59" customFormat="1" customHeight="1"/>
    <row r="46542" s="59" customFormat="1" customHeight="1"/>
    <row r="46543" s="59" customFormat="1" customHeight="1"/>
    <row r="46544" s="59" customFormat="1" customHeight="1"/>
    <row r="46545" s="59" customFormat="1" customHeight="1"/>
    <row r="46546" s="59" customFormat="1" customHeight="1"/>
    <row r="46547" s="59" customFormat="1" customHeight="1"/>
    <row r="46548" s="59" customFormat="1" customHeight="1"/>
    <row r="46549" s="59" customFormat="1" customHeight="1"/>
    <row r="46550" s="59" customFormat="1" customHeight="1"/>
    <row r="46551" s="59" customFormat="1" customHeight="1"/>
    <row r="46552" s="59" customFormat="1" customHeight="1"/>
    <row r="46553" s="59" customFormat="1" customHeight="1"/>
    <row r="46554" s="59" customFormat="1" customHeight="1"/>
    <row r="46555" s="59" customFormat="1" customHeight="1"/>
    <row r="46556" s="59" customFormat="1" customHeight="1"/>
    <row r="46557" s="59" customFormat="1" customHeight="1"/>
    <row r="46558" s="59" customFormat="1" customHeight="1"/>
    <row r="46559" s="59" customFormat="1" customHeight="1"/>
    <row r="46560" s="59" customFormat="1" customHeight="1"/>
    <row r="46561" s="59" customFormat="1" customHeight="1"/>
    <row r="46562" s="59" customFormat="1" customHeight="1"/>
    <row r="46563" s="59" customFormat="1" customHeight="1"/>
    <row r="46564" s="59" customFormat="1" customHeight="1"/>
    <row r="46565" s="59" customFormat="1" customHeight="1"/>
    <row r="46566" s="59" customFormat="1" customHeight="1"/>
    <row r="46567" s="59" customFormat="1" customHeight="1"/>
    <row r="46568" s="59" customFormat="1" customHeight="1"/>
    <row r="46569" s="59" customFormat="1" customHeight="1"/>
    <row r="46570" s="59" customFormat="1" customHeight="1"/>
    <row r="46571" s="59" customFormat="1" customHeight="1"/>
    <row r="46572" s="59" customFormat="1" customHeight="1"/>
    <row r="46573" s="59" customFormat="1" customHeight="1"/>
    <row r="46574" s="59" customFormat="1" customHeight="1"/>
    <row r="46575" s="59" customFormat="1" customHeight="1"/>
    <row r="46576" s="59" customFormat="1" customHeight="1"/>
    <row r="46577" s="59" customFormat="1" customHeight="1"/>
    <row r="46578" s="59" customFormat="1" customHeight="1"/>
    <row r="46579" s="59" customFormat="1" customHeight="1"/>
    <row r="46580" s="59" customFormat="1" customHeight="1"/>
    <row r="46581" s="59" customFormat="1" customHeight="1"/>
    <row r="46582" s="59" customFormat="1" customHeight="1"/>
    <row r="46583" s="59" customFormat="1" customHeight="1"/>
    <row r="46584" s="59" customFormat="1" customHeight="1"/>
    <row r="46585" s="59" customFormat="1" customHeight="1"/>
    <row r="46586" s="59" customFormat="1" customHeight="1"/>
    <row r="46587" s="59" customFormat="1" customHeight="1"/>
    <row r="46588" s="59" customFormat="1" customHeight="1"/>
    <row r="46589" s="59" customFormat="1" customHeight="1"/>
    <row r="46590" s="59" customFormat="1" customHeight="1"/>
    <row r="46591" s="59" customFormat="1" customHeight="1"/>
    <row r="46592" s="59" customFormat="1" customHeight="1"/>
    <row r="46593" s="59" customFormat="1" customHeight="1"/>
    <row r="46594" s="59" customFormat="1" customHeight="1"/>
    <row r="46595" s="59" customFormat="1" customHeight="1"/>
    <row r="46596" s="59" customFormat="1" customHeight="1"/>
    <row r="46597" s="59" customFormat="1" customHeight="1"/>
    <row r="46598" s="59" customFormat="1" customHeight="1"/>
    <row r="46599" s="59" customFormat="1" customHeight="1"/>
    <row r="46600" s="59" customFormat="1" customHeight="1"/>
    <row r="46601" s="59" customFormat="1" customHeight="1"/>
    <row r="46602" s="59" customFormat="1" customHeight="1"/>
    <row r="46603" s="59" customFormat="1" customHeight="1"/>
    <row r="46604" s="59" customFormat="1" customHeight="1"/>
    <row r="46605" s="59" customFormat="1" customHeight="1"/>
    <row r="46606" s="59" customFormat="1" customHeight="1"/>
    <row r="46607" s="59" customFormat="1" customHeight="1"/>
    <row r="46608" s="59" customFormat="1" customHeight="1"/>
    <row r="46609" s="59" customFormat="1" customHeight="1"/>
    <row r="46610" s="59" customFormat="1" customHeight="1"/>
    <row r="46611" s="59" customFormat="1" customHeight="1"/>
    <row r="46612" s="59" customFormat="1" customHeight="1"/>
    <row r="46613" s="59" customFormat="1" customHeight="1"/>
    <row r="46614" s="59" customFormat="1" customHeight="1"/>
    <row r="46615" s="59" customFormat="1" customHeight="1"/>
    <row r="46616" s="59" customFormat="1" customHeight="1"/>
    <row r="46617" s="59" customFormat="1" customHeight="1"/>
    <row r="46618" s="59" customFormat="1" customHeight="1"/>
    <row r="46619" s="59" customFormat="1" customHeight="1"/>
    <row r="46620" s="59" customFormat="1" customHeight="1"/>
    <row r="46621" s="59" customFormat="1" customHeight="1"/>
    <row r="46622" s="59" customFormat="1" customHeight="1"/>
    <row r="46623" s="59" customFormat="1" customHeight="1"/>
    <row r="46624" s="59" customFormat="1" customHeight="1"/>
    <row r="46625" s="59" customFormat="1" customHeight="1"/>
    <row r="46626" s="59" customFormat="1" customHeight="1"/>
    <row r="46627" s="59" customFormat="1" customHeight="1"/>
    <row r="46628" s="59" customFormat="1" customHeight="1"/>
    <row r="46629" s="59" customFormat="1" customHeight="1"/>
    <row r="46630" s="59" customFormat="1" customHeight="1"/>
    <row r="46631" s="59" customFormat="1" customHeight="1"/>
    <row r="46632" s="59" customFormat="1" customHeight="1"/>
    <row r="46633" s="59" customFormat="1" customHeight="1"/>
    <row r="46634" s="59" customFormat="1" customHeight="1"/>
    <row r="46635" s="59" customFormat="1" customHeight="1"/>
    <row r="46636" s="59" customFormat="1" customHeight="1"/>
    <row r="46637" s="59" customFormat="1" customHeight="1"/>
    <row r="46638" s="59" customFormat="1" customHeight="1"/>
    <row r="46639" s="59" customFormat="1" customHeight="1"/>
    <row r="46640" s="59" customFormat="1" customHeight="1"/>
    <row r="46641" s="59" customFormat="1" customHeight="1"/>
    <row r="46642" s="59" customFormat="1" customHeight="1"/>
    <row r="46643" s="59" customFormat="1" customHeight="1"/>
    <row r="46644" s="59" customFormat="1" customHeight="1"/>
    <row r="46645" s="59" customFormat="1" customHeight="1"/>
    <row r="46646" s="59" customFormat="1" customHeight="1"/>
    <row r="46647" s="59" customFormat="1" customHeight="1"/>
    <row r="46648" s="59" customFormat="1" customHeight="1"/>
    <row r="46649" s="59" customFormat="1" customHeight="1"/>
    <row r="46650" s="59" customFormat="1" customHeight="1"/>
    <row r="46651" s="59" customFormat="1" customHeight="1"/>
    <row r="46652" s="59" customFormat="1" customHeight="1"/>
    <row r="46653" s="59" customFormat="1" customHeight="1"/>
    <row r="46654" s="59" customFormat="1" customHeight="1"/>
    <row r="46655" s="59" customFormat="1" customHeight="1"/>
    <row r="46656" s="59" customFormat="1" customHeight="1"/>
    <row r="46657" s="59" customFormat="1" customHeight="1"/>
    <row r="46658" s="59" customFormat="1" customHeight="1"/>
    <row r="46659" s="59" customFormat="1" customHeight="1"/>
    <row r="46660" s="59" customFormat="1" customHeight="1"/>
    <row r="46661" s="59" customFormat="1" customHeight="1"/>
    <row r="46662" s="59" customFormat="1" customHeight="1"/>
    <row r="46663" s="59" customFormat="1" customHeight="1"/>
    <row r="46664" s="59" customFormat="1" customHeight="1"/>
    <row r="46665" s="59" customFormat="1" customHeight="1"/>
    <row r="46666" s="59" customFormat="1" customHeight="1"/>
    <row r="46667" s="59" customFormat="1" customHeight="1"/>
    <row r="46668" s="59" customFormat="1" customHeight="1"/>
    <row r="46669" s="59" customFormat="1" customHeight="1"/>
    <row r="46670" s="59" customFormat="1" customHeight="1"/>
    <row r="46671" s="59" customFormat="1" customHeight="1"/>
    <row r="46672" s="59" customFormat="1" customHeight="1"/>
    <row r="46673" s="59" customFormat="1" customHeight="1"/>
    <row r="46674" s="59" customFormat="1" customHeight="1"/>
    <row r="46675" s="59" customFormat="1" customHeight="1"/>
    <row r="46676" s="59" customFormat="1" customHeight="1"/>
    <row r="46677" s="59" customFormat="1" customHeight="1"/>
    <row r="46678" s="59" customFormat="1" customHeight="1"/>
    <row r="46679" s="59" customFormat="1" customHeight="1"/>
    <row r="46680" s="59" customFormat="1" customHeight="1"/>
    <row r="46681" s="59" customFormat="1" customHeight="1"/>
    <row r="46682" s="59" customFormat="1" customHeight="1"/>
    <row r="46683" s="59" customFormat="1" customHeight="1"/>
    <row r="46684" s="59" customFormat="1" customHeight="1"/>
    <row r="46685" s="59" customFormat="1" customHeight="1"/>
    <row r="46686" s="59" customFormat="1" customHeight="1"/>
    <row r="46687" s="59" customFormat="1" customHeight="1"/>
    <row r="46688" s="59" customFormat="1" customHeight="1"/>
    <row r="46689" s="59" customFormat="1" customHeight="1"/>
    <row r="46690" s="59" customFormat="1" customHeight="1"/>
    <row r="46691" s="59" customFormat="1" customHeight="1"/>
    <row r="46692" s="59" customFormat="1" customHeight="1"/>
    <row r="46693" s="59" customFormat="1" customHeight="1"/>
    <row r="46694" s="59" customFormat="1" customHeight="1"/>
    <row r="46695" s="59" customFormat="1" customHeight="1"/>
    <row r="46696" s="59" customFormat="1" customHeight="1"/>
    <row r="46697" s="59" customFormat="1" customHeight="1"/>
    <row r="46698" s="59" customFormat="1" customHeight="1"/>
    <row r="46699" s="59" customFormat="1" customHeight="1"/>
    <row r="46700" s="59" customFormat="1" customHeight="1"/>
    <row r="46701" s="59" customFormat="1" customHeight="1"/>
    <row r="46702" s="59" customFormat="1" customHeight="1"/>
    <row r="46703" s="59" customFormat="1" customHeight="1"/>
    <row r="46704" s="59" customFormat="1" customHeight="1"/>
    <row r="46705" s="59" customFormat="1" customHeight="1"/>
    <row r="46706" s="59" customFormat="1" customHeight="1"/>
    <row r="46707" s="59" customFormat="1" customHeight="1"/>
    <row r="46708" s="59" customFormat="1" customHeight="1"/>
    <row r="46709" s="59" customFormat="1" customHeight="1"/>
    <row r="46710" s="59" customFormat="1" customHeight="1"/>
    <row r="46711" s="59" customFormat="1" customHeight="1"/>
    <row r="46712" s="59" customFormat="1" customHeight="1"/>
    <row r="46713" s="59" customFormat="1" customHeight="1"/>
    <row r="46714" s="59" customFormat="1" customHeight="1"/>
    <row r="46715" s="59" customFormat="1" customHeight="1"/>
    <row r="46716" s="59" customFormat="1" customHeight="1"/>
    <row r="46717" s="59" customFormat="1" customHeight="1"/>
    <row r="46718" s="59" customFormat="1" customHeight="1"/>
    <row r="46719" s="59" customFormat="1" customHeight="1"/>
    <row r="46720" s="59" customFormat="1" customHeight="1"/>
    <row r="46721" s="59" customFormat="1" customHeight="1"/>
    <row r="46722" s="59" customFormat="1" customHeight="1"/>
    <row r="46723" s="59" customFormat="1" customHeight="1"/>
    <row r="46724" s="59" customFormat="1" customHeight="1"/>
    <row r="46725" s="59" customFormat="1" customHeight="1"/>
    <row r="46726" s="59" customFormat="1" customHeight="1"/>
    <row r="46727" s="59" customFormat="1" customHeight="1"/>
    <row r="46728" s="59" customFormat="1" customHeight="1"/>
    <row r="46729" s="59" customFormat="1" customHeight="1"/>
    <row r="46730" s="59" customFormat="1" customHeight="1"/>
    <row r="46731" s="59" customFormat="1" customHeight="1"/>
    <row r="46732" s="59" customFormat="1" customHeight="1"/>
    <row r="46733" s="59" customFormat="1" customHeight="1"/>
    <row r="46734" s="59" customFormat="1" customHeight="1"/>
    <row r="46735" s="59" customFormat="1" customHeight="1"/>
    <row r="46736" s="59" customFormat="1" customHeight="1"/>
    <row r="46737" s="59" customFormat="1" customHeight="1"/>
    <row r="46738" s="59" customFormat="1" customHeight="1"/>
    <row r="46739" s="59" customFormat="1" customHeight="1"/>
    <row r="46740" s="59" customFormat="1" customHeight="1"/>
    <row r="46741" s="59" customFormat="1" customHeight="1"/>
    <row r="46742" s="59" customFormat="1" customHeight="1"/>
    <row r="46743" s="59" customFormat="1" customHeight="1"/>
    <row r="46744" s="59" customFormat="1" customHeight="1"/>
    <row r="46745" s="59" customFormat="1" customHeight="1"/>
    <row r="46746" s="59" customFormat="1" customHeight="1"/>
    <row r="46747" s="59" customFormat="1" customHeight="1"/>
    <row r="46748" s="59" customFormat="1" customHeight="1"/>
    <row r="46749" s="59" customFormat="1" customHeight="1"/>
    <row r="46750" s="59" customFormat="1" customHeight="1"/>
    <row r="46751" s="59" customFormat="1" customHeight="1"/>
    <row r="46752" s="59" customFormat="1" customHeight="1"/>
    <row r="46753" s="59" customFormat="1" customHeight="1"/>
    <row r="46754" s="59" customFormat="1" customHeight="1"/>
    <row r="46755" s="59" customFormat="1" customHeight="1"/>
    <row r="46756" s="59" customFormat="1" customHeight="1"/>
    <row r="46757" s="59" customFormat="1" customHeight="1"/>
    <row r="46758" s="59" customFormat="1" customHeight="1"/>
    <row r="46759" s="59" customFormat="1" customHeight="1"/>
    <row r="46760" s="59" customFormat="1" customHeight="1"/>
    <row r="46761" s="59" customFormat="1" customHeight="1"/>
    <row r="46762" s="59" customFormat="1" customHeight="1"/>
    <row r="46763" s="59" customFormat="1" customHeight="1"/>
    <row r="46764" s="59" customFormat="1" customHeight="1"/>
    <row r="46765" s="59" customFormat="1" customHeight="1"/>
    <row r="46766" s="59" customFormat="1" customHeight="1"/>
    <row r="46767" s="59" customFormat="1" customHeight="1"/>
    <row r="46768" s="59" customFormat="1" customHeight="1"/>
    <row r="46769" s="59" customFormat="1" customHeight="1"/>
    <row r="46770" s="59" customFormat="1" customHeight="1"/>
    <row r="46771" s="59" customFormat="1" customHeight="1"/>
    <row r="46772" s="59" customFormat="1" customHeight="1"/>
    <row r="46773" s="59" customFormat="1" customHeight="1"/>
    <row r="46774" s="59" customFormat="1" customHeight="1"/>
    <row r="46775" s="59" customFormat="1" customHeight="1"/>
    <row r="46776" s="59" customFormat="1" customHeight="1"/>
    <row r="46777" s="59" customFormat="1" customHeight="1"/>
    <row r="46778" s="59" customFormat="1" customHeight="1"/>
    <row r="46779" s="59" customFormat="1" customHeight="1"/>
    <row r="46780" s="59" customFormat="1" customHeight="1"/>
    <row r="46781" s="59" customFormat="1" customHeight="1"/>
    <row r="46782" s="59" customFormat="1" customHeight="1"/>
    <row r="46783" s="59" customFormat="1" customHeight="1"/>
    <row r="46784" s="59" customFormat="1" customHeight="1"/>
    <row r="46785" s="59" customFormat="1" customHeight="1"/>
    <row r="46786" s="59" customFormat="1" customHeight="1"/>
    <row r="46787" s="59" customFormat="1" customHeight="1"/>
    <row r="46788" s="59" customFormat="1" customHeight="1"/>
    <row r="46789" s="59" customFormat="1" customHeight="1"/>
    <row r="46790" s="59" customFormat="1" customHeight="1"/>
    <row r="46791" s="59" customFormat="1" customHeight="1"/>
    <row r="46792" s="59" customFormat="1" customHeight="1"/>
    <row r="46793" s="59" customFormat="1" customHeight="1"/>
    <row r="46794" s="59" customFormat="1" customHeight="1"/>
    <row r="46795" s="59" customFormat="1" customHeight="1"/>
    <row r="46796" s="59" customFormat="1" customHeight="1"/>
    <row r="46797" s="59" customFormat="1" customHeight="1"/>
    <row r="46798" s="59" customFormat="1" customHeight="1"/>
    <row r="46799" s="59" customFormat="1" customHeight="1"/>
    <row r="46800" s="59" customFormat="1" customHeight="1"/>
    <row r="46801" s="59" customFormat="1" customHeight="1"/>
    <row r="46802" s="59" customFormat="1" customHeight="1"/>
    <row r="46803" s="59" customFormat="1" customHeight="1"/>
    <row r="46804" s="59" customFormat="1" customHeight="1"/>
    <row r="46805" s="59" customFormat="1" customHeight="1"/>
    <row r="46806" s="59" customFormat="1" customHeight="1"/>
    <row r="46807" s="59" customFormat="1" customHeight="1"/>
    <row r="46808" s="59" customFormat="1" customHeight="1"/>
    <row r="46809" s="59" customFormat="1" customHeight="1"/>
    <row r="46810" s="59" customFormat="1" customHeight="1"/>
    <row r="46811" s="59" customFormat="1" customHeight="1"/>
    <row r="46812" s="59" customFormat="1" customHeight="1"/>
    <row r="46813" s="59" customFormat="1" customHeight="1"/>
    <row r="46814" s="59" customFormat="1" customHeight="1"/>
    <row r="46815" s="59" customFormat="1" customHeight="1"/>
    <row r="46816" s="59" customFormat="1" customHeight="1"/>
    <row r="46817" s="59" customFormat="1" customHeight="1"/>
    <row r="46818" s="59" customFormat="1" customHeight="1"/>
    <row r="46819" s="59" customFormat="1" customHeight="1"/>
    <row r="46820" s="59" customFormat="1" customHeight="1"/>
    <row r="46821" s="59" customFormat="1" customHeight="1"/>
    <row r="46822" s="59" customFormat="1" customHeight="1"/>
    <row r="46823" s="59" customFormat="1" customHeight="1"/>
    <row r="46824" s="59" customFormat="1" customHeight="1"/>
    <row r="46825" s="59" customFormat="1" customHeight="1"/>
    <row r="46826" s="59" customFormat="1" customHeight="1"/>
    <row r="46827" s="59" customFormat="1" customHeight="1"/>
    <row r="46828" s="59" customFormat="1" customHeight="1"/>
    <row r="46829" s="59" customFormat="1" customHeight="1"/>
    <row r="46830" s="59" customFormat="1" customHeight="1"/>
    <row r="46831" s="59" customFormat="1" customHeight="1"/>
    <row r="46832" s="59" customFormat="1" customHeight="1"/>
    <row r="46833" s="59" customFormat="1" customHeight="1"/>
    <row r="46834" s="59" customFormat="1" customHeight="1"/>
    <row r="46835" s="59" customFormat="1" customHeight="1"/>
    <row r="46836" s="59" customFormat="1" customHeight="1"/>
    <row r="46837" s="59" customFormat="1" customHeight="1"/>
    <row r="46838" s="59" customFormat="1" customHeight="1"/>
    <row r="46839" s="59" customFormat="1" customHeight="1"/>
    <row r="46840" s="59" customFormat="1" customHeight="1"/>
    <row r="46841" s="59" customFormat="1" customHeight="1"/>
    <row r="46842" s="59" customFormat="1" customHeight="1"/>
    <row r="46843" s="59" customFormat="1" customHeight="1"/>
    <row r="46844" s="59" customFormat="1" customHeight="1"/>
    <row r="46845" s="59" customFormat="1" customHeight="1"/>
    <row r="46846" s="59" customFormat="1" customHeight="1"/>
    <row r="46847" s="59" customFormat="1" customHeight="1"/>
    <row r="46848" s="59" customFormat="1" customHeight="1"/>
    <row r="46849" s="59" customFormat="1" customHeight="1"/>
    <row r="46850" s="59" customFormat="1" customHeight="1"/>
    <row r="46851" s="59" customFormat="1" customHeight="1"/>
    <row r="46852" s="59" customFormat="1" customHeight="1"/>
    <row r="46853" s="59" customFormat="1" customHeight="1"/>
    <row r="46854" s="59" customFormat="1" customHeight="1"/>
    <row r="46855" s="59" customFormat="1" customHeight="1"/>
    <row r="46856" s="59" customFormat="1" customHeight="1"/>
    <row r="46857" s="59" customFormat="1" customHeight="1"/>
    <row r="46858" s="59" customFormat="1" customHeight="1"/>
    <row r="46859" s="59" customFormat="1" customHeight="1"/>
    <row r="46860" s="59" customFormat="1" customHeight="1"/>
    <row r="46861" s="59" customFormat="1" customHeight="1"/>
    <row r="46862" s="59" customFormat="1" customHeight="1"/>
    <row r="46863" s="59" customFormat="1" customHeight="1"/>
    <row r="46864" s="59" customFormat="1" customHeight="1"/>
    <row r="46865" s="59" customFormat="1" customHeight="1"/>
    <row r="46866" s="59" customFormat="1" customHeight="1"/>
    <row r="46867" s="59" customFormat="1" customHeight="1"/>
    <row r="46868" s="59" customFormat="1" customHeight="1"/>
    <row r="46869" s="59" customFormat="1" customHeight="1"/>
    <row r="46870" s="59" customFormat="1" customHeight="1"/>
    <row r="46871" s="59" customFormat="1" customHeight="1"/>
    <row r="46872" s="59" customFormat="1" customHeight="1"/>
    <row r="46873" s="59" customFormat="1" customHeight="1"/>
    <row r="46874" s="59" customFormat="1" customHeight="1"/>
    <row r="46875" s="59" customFormat="1" customHeight="1"/>
    <row r="46876" s="59" customFormat="1" customHeight="1"/>
    <row r="46877" s="59" customFormat="1" customHeight="1"/>
    <row r="46878" s="59" customFormat="1" customHeight="1"/>
    <row r="46879" s="59" customFormat="1" customHeight="1"/>
    <row r="46880" s="59" customFormat="1" customHeight="1"/>
    <row r="46881" s="59" customFormat="1" customHeight="1"/>
    <row r="46882" s="59" customFormat="1" customHeight="1"/>
    <row r="46883" s="59" customFormat="1" customHeight="1"/>
    <row r="46884" s="59" customFormat="1" customHeight="1"/>
    <row r="46885" s="59" customFormat="1" customHeight="1"/>
    <row r="46886" s="59" customFormat="1" customHeight="1"/>
    <row r="46887" s="59" customFormat="1" customHeight="1"/>
    <row r="46888" s="59" customFormat="1" customHeight="1"/>
    <row r="46889" s="59" customFormat="1" customHeight="1"/>
    <row r="46890" s="59" customFormat="1" customHeight="1"/>
    <row r="46891" s="59" customFormat="1" customHeight="1"/>
    <row r="46892" s="59" customFormat="1" customHeight="1"/>
    <row r="46893" s="59" customFormat="1" customHeight="1"/>
    <row r="46894" s="59" customFormat="1" customHeight="1"/>
    <row r="46895" s="59" customFormat="1" customHeight="1"/>
    <row r="46896" s="59" customFormat="1" customHeight="1"/>
    <row r="46897" s="59" customFormat="1" customHeight="1"/>
    <row r="46898" s="59" customFormat="1" customHeight="1"/>
    <row r="46899" s="59" customFormat="1" customHeight="1"/>
    <row r="46900" s="59" customFormat="1" customHeight="1"/>
    <row r="46901" s="59" customFormat="1" customHeight="1"/>
    <row r="46902" s="59" customFormat="1" customHeight="1"/>
    <row r="46903" s="59" customFormat="1" customHeight="1"/>
    <row r="46904" s="59" customFormat="1" customHeight="1"/>
    <row r="46905" s="59" customFormat="1" customHeight="1"/>
    <row r="46906" s="59" customFormat="1" customHeight="1"/>
    <row r="46907" s="59" customFormat="1" customHeight="1"/>
    <row r="46908" s="59" customFormat="1" customHeight="1"/>
    <row r="46909" s="59" customFormat="1" customHeight="1"/>
    <row r="46910" s="59" customFormat="1" customHeight="1"/>
    <row r="46911" s="59" customFormat="1" customHeight="1"/>
    <row r="46912" s="59" customFormat="1" customHeight="1"/>
    <row r="46913" s="59" customFormat="1" customHeight="1"/>
    <row r="46914" s="59" customFormat="1" customHeight="1"/>
    <row r="46915" s="59" customFormat="1" customHeight="1"/>
    <row r="46916" s="59" customFormat="1" customHeight="1"/>
    <row r="46917" s="59" customFormat="1" customHeight="1"/>
    <row r="46918" s="59" customFormat="1" customHeight="1"/>
    <row r="46919" s="59" customFormat="1" customHeight="1"/>
    <row r="46920" s="59" customFormat="1" customHeight="1"/>
    <row r="46921" s="59" customFormat="1" customHeight="1"/>
    <row r="46922" s="59" customFormat="1" customHeight="1"/>
    <row r="46923" s="59" customFormat="1" customHeight="1"/>
    <row r="46924" s="59" customFormat="1" customHeight="1"/>
    <row r="46925" s="59" customFormat="1" customHeight="1"/>
    <row r="46926" s="59" customFormat="1" customHeight="1"/>
    <row r="46927" s="59" customFormat="1" customHeight="1"/>
    <row r="46928" s="59" customFormat="1" customHeight="1"/>
    <row r="46929" s="59" customFormat="1" customHeight="1"/>
    <row r="46930" s="59" customFormat="1" customHeight="1"/>
    <row r="46931" s="59" customFormat="1" customHeight="1"/>
    <row r="46932" s="59" customFormat="1" customHeight="1"/>
    <row r="46933" s="59" customFormat="1" customHeight="1"/>
    <row r="46934" s="59" customFormat="1" customHeight="1"/>
    <row r="46935" s="59" customFormat="1" customHeight="1"/>
    <row r="46936" s="59" customFormat="1" customHeight="1"/>
    <row r="46937" s="59" customFormat="1" customHeight="1"/>
    <row r="46938" s="59" customFormat="1" customHeight="1"/>
    <row r="46939" s="59" customFormat="1" customHeight="1"/>
    <row r="46940" s="59" customFormat="1" customHeight="1"/>
    <row r="46941" s="59" customFormat="1" customHeight="1"/>
    <row r="46942" s="59" customFormat="1" customHeight="1"/>
    <row r="46943" s="59" customFormat="1" customHeight="1"/>
    <row r="46944" s="59" customFormat="1" customHeight="1"/>
    <row r="46945" s="59" customFormat="1" customHeight="1"/>
    <row r="46946" s="59" customFormat="1" customHeight="1"/>
    <row r="46947" s="59" customFormat="1" customHeight="1"/>
    <row r="46948" s="59" customFormat="1" customHeight="1"/>
    <row r="46949" s="59" customFormat="1" customHeight="1"/>
    <row r="46950" s="59" customFormat="1" customHeight="1"/>
    <row r="46951" s="59" customFormat="1" customHeight="1"/>
    <row r="46952" s="59" customFormat="1" customHeight="1"/>
    <row r="46953" s="59" customFormat="1" customHeight="1"/>
    <row r="46954" s="59" customFormat="1" customHeight="1"/>
    <row r="46955" s="59" customFormat="1" customHeight="1"/>
    <row r="46956" s="59" customFormat="1" customHeight="1"/>
    <row r="46957" s="59" customFormat="1" customHeight="1"/>
    <row r="46958" s="59" customFormat="1" customHeight="1"/>
    <row r="46959" s="59" customFormat="1" customHeight="1"/>
    <row r="46960" s="59" customFormat="1" customHeight="1"/>
    <row r="46961" s="59" customFormat="1" customHeight="1"/>
    <row r="46962" s="59" customFormat="1" customHeight="1"/>
    <row r="46963" s="59" customFormat="1" customHeight="1"/>
    <row r="46964" s="59" customFormat="1" customHeight="1"/>
    <row r="46965" s="59" customFormat="1" customHeight="1"/>
    <row r="46966" s="59" customFormat="1" customHeight="1"/>
    <row r="46967" s="59" customFormat="1" customHeight="1"/>
    <row r="46968" s="59" customFormat="1" customHeight="1"/>
    <row r="46969" s="59" customFormat="1" customHeight="1"/>
    <row r="46970" s="59" customFormat="1" customHeight="1"/>
    <row r="46971" s="59" customFormat="1" customHeight="1"/>
    <row r="46972" s="59" customFormat="1" customHeight="1"/>
    <row r="46973" s="59" customFormat="1" customHeight="1"/>
    <row r="46974" s="59" customFormat="1" customHeight="1"/>
    <row r="46975" s="59" customFormat="1" customHeight="1"/>
    <row r="46976" s="59" customFormat="1" customHeight="1"/>
    <row r="46977" s="59" customFormat="1" customHeight="1"/>
    <row r="46978" s="59" customFormat="1" customHeight="1"/>
    <row r="46979" s="59" customFormat="1" customHeight="1"/>
    <row r="46980" s="59" customFormat="1" customHeight="1"/>
    <row r="46981" s="59" customFormat="1" customHeight="1"/>
    <row r="46982" s="59" customFormat="1" customHeight="1"/>
    <row r="46983" s="59" customFormat="1" customHeight="1"/>
    <row r="46984" s="59" customFormat="1" customHeight="1"/>
    <row r="46985" s="59" customFormat="1" customHeight="1"/>
    <row r="46986" s="59" customFormat="1" customHeight="1"/>
    <row r="46987" s="59" customFormat="1" customHeight="1"/>
    <row r="46988" s="59" customFormat="1" customHeight="1"/>
    <row r="46989" s="59" customFormat="1" customHeight="1"/>
    <row r="46990" s="59" customFormat="1" customHeight="1"/>
    <row r="46991" s="59" customFormat="1" customHeight="1"/>
    <row r="46992" s="59" customFormat="1" customHeight="1"/>
    <row r="46993" s="59" customFormat="1" customHeight="1"/>
    <row r="46994" s="59" customFormat="1" customHeight="1"/>
    <row r="46995" s="59" customFormat="1" customHeight="1"/>
    <row r="46996" s="59" customFormat="1" customHeight="1"/>
    <row r="46997" s="59" customFormat="1" customHeight="1"/>
    <row r="46998" s="59" customFormat="1" customHeight="1"/>
    <row r="46999" s="59" customFormat="1" customHeight="1"/>
    <row r="47000" s="59" customFormat="1" customHeight="1"/>
    <row r="47001" s="59" customFormat="1" customHeight="1"/>
    <row r="47002" s="59" customFormat="1" customHeight="1"/>
    <row r="47003" s="59" customFormat="1" customHeight="1"/>
    <row r="47004" s="59" customFormat="1" customHeight="1"/>
    <row r="47005" s="59" customFormat="1" customHeight="1"/>
    <row r="47006" s="59" customFormat="1" customHeight="1"/>
    <row r="47007" s="59" customFormat="1" customHeight="1"/>
    <row r="47008" s="59" customFormat="1" customHeight="1"/>
    <row r="47009" s="59" customFormat="1" customHeight="1"/>
    <row r="47010" s="59" customFormat="1" customHeight="1"/>
    <row r="47011" s="59" customFormat="1" customHeight="1"/>
    <row r="47012" s="59" customFormat="1" customHeight="1"/>
    <row r="47013" s="59" customFormat="1" customHeight="1"/>
    <row r="47014" s="59" customFormat="1" customHeight="1"/>
    <row r="47015" s="59" customFormat="1" customHeight="1"/>
    <row r="47016" s="59" customFormat="1" customHeight="1"/>
    <row r="47017" s="59" customFormat="1" customHeight="1"/>
    <row r="47018" s="59" customFormat="1" customHeight="1"/>
    <row r="47019" s="59" customFormat="1" customHeight="1"/>
    <row r="47020" s="59" customFormat="1" customHeight="1"/>
    <row r="47021" s="59" customFormat="1" customHeight="1"/>
    <row r="47022" s="59" customFormat="1" customHeight="1"/>
    <row r="47023" s="59" customFormat="1" customHeight="1"/>
    <row r="47024" s="59" customFormat="1" customHeight="1"/>
    <row r="47025" s="59" customFormat="1" customHeight="1"/>
    <row r="47026" s="59" customFormat="1" customHeight="1"/>
    <row r="47027" s="59" customFormat="1" customHeight="1"/>
    <row r="47028" s="59" customFormat="1" customHeight="1"/>
    <row r="47029" s="59" customFormat="1" customHeight="1"/>
    <row r="47030" s="59" customFormat="1" customHeight="1"/>
    <row r="47031" s="59" customFormat="1" customHeight="1"/>
    <row r="47032" s="59" customFormat="1" customHeight="1"/>
    <row r="47033" s="59" customFormat="1" customHeight="1"/>
    <row r="47034" s="59" customFormat="1" customHeight="1"/>
    <row r="47035" s="59" customFormat="1" customHeight="1"/>
    <row r="47036" s="59" customFormat="1" customHeight="1"/>
    <row r="47037" s="59" customFormat="1" customHeight="1"/>
    <row r="47038" s="59" customFormat="1" customHeight="1"/>
    <row r="47039" s="59" customFormat="1" customHeight="1"/>
    <row r="47040" s="59" customFormat="1" customHeight="1"/>
    <row r="47041" s="59" customFormat="1" customHeight="1"/>
    <row r="47042" s="59" customFormat="1" customHeight="1"/>
    <row r="47043" s="59" customFormat="1" customHeight="1"/>
    <row r="47044" s="59" customFormat="1" customHeight="1"/>
    <row r="47045" s="59" customFormat="1" customHeight="1"/>
    <row r="47046" s="59" customFormat="1" customHeight="1"/>
    <row r="47047" s="59" customFormat="1" customHeight="1"/>
    <row r="47048" s="59" customFormat="1" customHeight="1"/>
    <row r="47049" s="59" customFormat="1" customHeight="1"/>
    <row r="47050" s="59" customFormat="1" customHeight="1"/>
    <row r="47051" s="59" customFormat="1" customHeight="1"/>
    <row r="47052" s="59" customFormat="1" customHeight="1"/>
    <row r="47053" s="59" customFormat="1" customHeight="1"/>
    <row r="47054" s="59" customFormat="1" customHeight="1"/>
    <row r="47055" s="59" customFormat="1" customHeight="1"/>
    <row r="47056" s="59" customFormat="1" customHeight="1"/>
    <row r="47057" s="59" customFormat="1" customHeight="1"/>
    <row r="47058" s="59" customFormat="1" customHeight="1"/>
    <row r="47059" s="59" customFormat="1" customHeight="1"/>
    <row r="47060" s="59" customFormat="1" customHeight="1"/>
    <row r="47061" s="59" customFormat="1" customHeight="1"/>
    <row r="47062" s="59" customFormat="1" customHeight="1"/>
    <row r="47063" s="59" customFormat="1" customHeight="1"/>
    <row r="47064" s="59" customFormat="1" customHeight="1"/>
    <row r="47065" s="59" customFormat="1" customHeight="1"/>
    <row r="47066" s="59" customFormat="1" customHeight="1"/>
    <row r="47067" s="59" customFormat="1" customHeight="1"/>
    <row r="47068" s="59" customFormat="1" customHeight="1"/>
    <row r="47069" s="59" customFormat="1" customHeight="1"/>
    <row r="47070" s="59" customFormat="1" customHeight="1"/>
    <row r="47071" s="59" customFormat="1" customHeight="1"/>
    <row r="47072" s="59" customFormat="1" customHeight="1"/>
    <row r="47073" s="59" customFormat="1" customHeight="1"/>
    <row r="47074" s="59" customFormat="1" customHeight="1"/>
    <row r="47075" s="59" customFormat="1" customHeight="1"/>
    <row r="47076" s="59" customFormat="1" customHeight="1"/>
    <row r="47077" s="59" customFormat="1" customHeight="1"/>
    <row r="47078" s="59" customFormat="1" customHeight="1"/>
    <row r="47079" s="59" customFormat="1" customHeight="1"/>
    <row r="47080" s="59" customFormat="1" customHeight="1"/>
    <row r="47081" s="59" customFormat="1" customHeight="1"/>
    <row r="47082" s="59" customFormat="1" customHeight="1"/>
    <row r="47083" s="59" customFormat="1" customHeight="1"/>
    <row r="47084" s="59" customFormat="1" customHeight="1"/>
    <row r="47085" s="59" customFormat="1" customHeight="1"/>
    <row r="47086" s="59" customFormat="1" customHeight="1"/>
    <row r="47087" s="59" customFormat="1" customHeight="1"/>
    <row r="47088" s="59" customFormat="1" customHeight="1"/>
    <row r="47089" s="59" customFormat="1" customHeight="1"/>
    <row r="47090" s="59" customFormat="1" customHeight="1"/>
    <row r="47091" s="59" customFormat="1" customHeight="1"/>
    <row r="47092" s="59" customFormat="1" customHeight="1"/>
    <row r="47093" s="59" customFormat="1" customHeight="1"/>
    <row r="47094" s="59" customFormat="1" customHeight="1"/>
    <row r="47095" s="59" customFormat="1" customHeight="1"/>
    <row r="47096" s="59" customFormat="1" customHeight="1"/>
    <row r="47097" s="59" customFormat="1" customHeight="1"/>
    <row r="47098" s="59" customFormat="1" customHeight="1"/>
    <row r="47099" s="59" customFormat="1" customHeight="1"/>
    <row r="47100" s="59" customFormat="1" customHeight="1"/>
    <row r="47101" s="59" customFormat="1" customHeight="1"/>
    <row r="47102" s="59" customFormat="1" customHeight="1"/>
    <row r="47103" s="59" customFormat="1" customHeight="1"/>
    <row r="47104" s="59" customFormat="1" customHeight="1"/>
    <row r="47105" s="59" customFormat="1" customHeight="1"/>
    <row r="47106" s="59" customFormat="1" customHeight="1"/>
    <row r="47107" s="59" customFormat="1" customHeight="1"/>
    <row r="47108" s="59" customFormat="1" customHeight="1"/>
    <row r="47109" s="59" customFormat="1" customHeight="1"/>
    <row r="47110" s="59" customFormat="1" customHeight="1"/>
    <row r="47111" s="59" customFormat="1" customHeight="1"/>
    <row r="47112" s="59" customFormat="1" customHeight="1"/>
    <row r="47113" s="59" customFormat="1" customHeight="1"/>
    <row r="47114" s="59" customFormat="1" customHeight="1"/>
    <row r="47115" s="59" customFormat="1" customHeight="1"/>
    <row r="47116" s="59" customFormat="1" customHeight="1"/>
    <row r="47117" s="59" customFormat="1" customHeight="1"/>
    <row r="47118" s="59" customFormat="1" customHeight="1"/>
    <row r="47119" s="59" customFormat="1" customHeight="1"/>
    <row r="47120" s="59" customFormat="1" customHeight="1"/>
    <row r="47121" s="59" customFormat="1" customHeight="1"/>
    <row r="47122" s="59" customFormat="1" customHeight="1"/>
    <row r="47123" s="59" customFormat="1" customHeight="1"/>
    <row r="47124" s="59" customFormat="1" customHeight="1"/>
    <row r="47125" s="59" customFormat="1" customHeight="1"/>
    <row r="47126" s="59" customFormat="1" customHeight="1"/>
    <row r="47127" s="59" customFormat="1" customHeight="1"/>
    <row r="47128" s="59" customFormat="1" customHeight="1"/>
    <row r="47129" s="59" customFormat="1" customHeight="1"/>
    <row r="47130" s="59" customFormat="1" customHeight="1"/>
    <row r="47131" s="59" customFormat="1" customHeight="1"/>
    <row r="47132" s="59" customFormat="1" customHeight="1"/>
    <row r="47133" s="59" customFormat="1" customHeight="1"/>
    <row r="47134" s="59" customFormat="1" customHeight="1"/>
    <row r="47135" s="59" customFormat="1" customHeight="1"/>
    <row r="47136" s="59" customFormat="1" customHeight="1"/>
    <row r="47137" s="59" customFormat="1" customHeight="1"/>
    <row r="47138" s="59" customFormat="1" customHeight="1"/>
    <row r="47139" s="59" customFormat="1" customHeight="1"/>
    <row r="47140" s="59" customFormat="1" customHeight="1"/>
    <row r="47141" s="59" customFormat="1" customHeight="1"/>
    <row r="47142" s="59" customFormat="1" customHeight="1"/>
    <row r="47143" s="59" customFormat="1" customHeight="1"/>
    <row r="47144" s="59" customFormat="1" customHeight="1"/>
    <row r="47145" s="59" customFormat="1" customHeight="1"/>
    <row r="47146" s="59" customFormat="1" customHeight="1"/>
    <row r="47147" s="59" customFormat="1" customHeight="1"/>
    <row r="47148" s="59" customFormat="1" customHeight="1"/>
    <row r="47149" s="59" customFormat="1" customHeight="1"/>
    <row r="47150" s="59" customFormat="1" customHeight="1"/>
    <row r="47151" s="59" customFormat="1" customHeight="1"/>
    <row r="47152" s="59" customFormat="1" customHeight="1"/>
    <row r="47153" s="59" customFormat="1" customHeight="1"/>
    <row r="47154" s="59" customFormat="1" customHeight="1"/>
    <row r="47155" s="59" customFormat="1" customHeight="1"/>
    <row r="47156" s="59" customFormat="1" customHeight="1"/>
    <row r="47157" s="59" customFormat="1" customHeight="1"/>
    <row r="47158" s="59" customFormat="1" customHeight="1"/>
    <row r="47159" s="59" customFormat="1" customHeight="1"/>
    <row r="47160" s="59" customFormat="1" customHeight="1"/>
    <row r="47161" s="59" customFormat="1" customHeight="1"/>
    <row r="47162" s="59" customFormat="1" customHeight="1"/>
    <row r="47163" s="59" customFormat="1" customHeight="1"/>
    <row r="47164" s="59" customFormat="1" customHeight="1"/>
    <row r="47165" s="59" customFormat="1" customHeight="1"/>
    <row r="47166" s="59" customFormat="1" customHeight="1"/>
    <row r="47167" s="59" customFormat="1" customHeight="1"/>
    <row r="47168" s="59" customFormat="1" customHeight="1"/>
    <row r="47169" s="59" customFormat="1" customHeight="1"/>
    <row r="47170" s="59" customFormat="1" customHeight="1"/>
    <row r="47171" s="59" customFormat="1" customHeight="1"/>
    <row r="47172" s="59" customFormat="1" customHeight="1"/>
    <row r="47173" s="59" customFormat="1" customHeight="1"/>
    <row r="47174" s="59" customFormat="1" customHeight="1"/>
    <row r="47175" s="59" customFormat="1" customHeight="1"/>
    <row r="47176" s="59" customFormat="1" customHeight="1"/>
    <row r="47177" s="59" customFormat="1" customHeight="1"/>
    <row r="47178" s="59" customFormat="1" customHeight="1"/>
    <row r="47179" s="59" customFormat="1" customHeight="1"/>
    <row r="47180" s="59" customFormat="1" customHeight="1"/>
    <row r="47181" s="59" customFormat="1" customHeight="1"/>
    <row r="47182" s="59" customFormat="1" customHeight="1"/>
    <row r="47183" s="59" customFormat="1" customHeight="1"/>
    <row r="47184" s="59" customFormat="1" customHeight="1"/>
    <row r="47185" s="59" customFormat="1" customHeight="1"/>
    <row r="47186" s="59" customFormat="1" customHeight="1"/>
    <row r="47187" s="59" customFormat="1" customHeight="1"/>
    <row r="47188" s="59" customFormat="1" customHeight="1"/>
    <row r="47189" s="59" customFormat="1" customHeight="1"/>
    <row r="47190" s="59" customFormat="1" customHeight="1"/>
    <row r="47191" s="59" customFormat="1" customHeight="1"/>
    <row r="47192" s="59" customFormat="1" customHeight="1"/>
    <row r="47193" s="59" customFormat="1" customHeight="1"/>
    <row r="47194" s="59" customFormat="1" customHeight="1"/>
    <row r="47195" s="59" customFormat="1" customHeight="1"/>
    <row r="47196" s="59" customFormat="1" customHeight="1"/>
    <row r="47197" s="59" customFormat="1" customHeight="1"/>
    <row r="47198" s="59" customFormat="1" customHeight="1"/>
    <row r="47199" s="59" customFormat="1" customHeight="1"/>
    <row r="47200" s="59" customFormat="1" customHeight="1"/>
    <row r="47201" s="59" customFormat="1" customHeight="1"/>
    <row r="47202" s="59" customFormat="1" customHeight="1"/>
    <row r="47203" s="59" customFormat="1" customHeight="1"/>
    <row r="47204" s="59" customFormat="1" customHeight="1"/>
    <row r="47205" s="59" customFormat="1" customHeight="1"/>
    <row r="47206" s="59" customFormat="1" customHeight="1"/>
    <row r="47207" s="59" customFormat="1" customHeight="1"/>
    <row r="47208" s="59" customFormat="1" customHeight="1"/>
    <row r="47209" s="59" customFormat="1" customHeight="1"/>
    <row r="47210" s="59" customFormat="1" customHeight="1"/>
    <row r="47211" s="59" customFormat="1" customHeight="1"/>
    <row r="47212" s="59" customFormat="1" customHeight="1"/>
    <row r="47213" s="59" customFormat="1" customHeight="1"/>
    <row r="47214" s="59" customFormat="1" customHeight="1"/>
    <row r="47215" s="59" customFormat="1" customHeight="1"/>
    <row r="47216" s="59" customFormat="1" customHeight="1"/>
    <row r="47217" s="59" customFormat="1" customHeight="1"/>
    <row r="47218" s="59" customFormat="1" customHeight="1"/>
    <row r="47219" s="59" customFormat="1" customHeight="1"/>
    <row r="47220" s="59" customFormat="1" customHeight="1"/>
    <row r="47221" s="59" customFormat="1" customHeight="1"/>
    <row r="47222" s="59" customFormat="1" customHeight="1"/>
    <row r="47223" s="59" customFormat="1" customHeight="1"/>
    <row r="47224" s="59" customFormat="1" customHeight="1"/>
    <row r="47225" s="59" customFormat="1" customHeight="1"/>
    <row r="47226" s="59" customFormat="1" customHeight="1"/>
    <row r="47227" s="59" customFormat="1" customHeight="1"/>
    <row r="47228" s="59" customFormat="1" customHeight="1"/>
    <row r="47229" s="59" customFormat="1" customHeight="1"/>
    <row r="47230" s="59" customFormat="1" customHeight="1"/>
    <row r="47231" s="59" customFormat="1" customHeight="1"/>
    <row r="47232" s="59" customFormat="1" customHeight="1"/>
    <row r="47233" s="59" customFormat="1" customHeight="1"/>
    <row r="47234" s="59" customFormat="1" customHeight="1"/>
    <row r="47235" s="59" customFormat="1" customHeight="1"/>
    <row r="47236" s="59" customFormat="1" customHeight="1"/>
    <row r="47237" s="59" customFormat="1" customHeight="1"/>
    <row r="47238" s="59" customFormat="1" customHeight="1"/>
    <row r="47239" s="59" customFormat="1" customHeight="1"/>
    <row r="47240" s="59" customFormat="1" customHeight="1"/>
    <row r="47241" s="59" customFormat="1" customHeight="1"/>
    <row r="47242" s="59" customFormat="1" customHeight="1"/>
    <row r="47243" s="59" customFormat="1" customHeight="1"/>
    <row r="47244" s="59" customFormat="1" customHeight="1"/>
    <row r="47245" s="59" customFormat="1" customHeight="1"/>
    <row r="47246" s="59" customFormat="1" customHeight="1"/>
    <row r="47247" s="59" customFormat="1" customHeight="1"/>
    <row r="47248" s="59" customFormat="1" customHeight="1"/>
    <row r="47249" s="59" customFormat="1" customHeight="1"/>
    <row r="47250" s="59" customFormat="1" customHeight="1"/>
    <row r="47251" s="59" customFormat="1" customHeight="1"/>
    <row r="47252" s="59" customFormat="1" customHeight="1"/>
    <row r="47253" s="59" customFormat="1" customHeight="1"/>
    <row r="47254" s="59" customFormat="1" customHeight="1"/>
    <row r="47255" s="59" customFormat="1" customHeight="1"/>
    <row r="47256" s="59" customFormat="1" customHeight="1"/>
    <row r="47257" s="59" customFormat="1" customHeight="1"/>
    <row r="47258" s="59" customFormat="1" customHeight="1"/>
    <row r="47259" s="59" customFormat="1" customHeight="1"/>
    <row r="47260" s="59" customFormat="1" customHeight="1"/>
    <row r="47261" s="59" customFormat="1" customHeight="1"/>
    <row r="47262" s="59" customFormat="1" customHeight="1"/>
    <row r="47263" s="59" customFormat="1" customHeight="1"/>
    <row r="47264" s="59" customFormat="1" customHeight="1"/>
    <row r="47265" s="59" customFormat="1" customHeight="1"/>
    <row r="47266" s="59" customFormat="1" customHeight="1"/>
    <row r="47267" s="59" customFormat="1" customHeight="1"/>
    <row r="47268" s="59" customFormat="1" customHeight="1"/>
    <row r="47269" s="59" customFormat="1" customHeight="1"/>
    <row r="47270" s="59" customFormat="1" customHeight="1"/>
    <row r="47271" s="59" customFormat="1" customHeight="1"/>
    <row r="47272" s="59" customFormat="1" customHeight="1"/>
    <row r="47273" s="59" customFormat="1" customHeight="1"/>
    <row r="47274" s="59" customFormat="1" customHeight="1"/>
    <row r="47275" s="59" customFormat="1" customHeight="1"/>
    <row r="47276" s="59" customFormat="1" customHeight="1"/>
    <row r="47277" s="59" customFormat="1" customHeight="1"/>
    <row r="47278" s="59" customFormat="1" customHeight="1"/>
    <row r="47279" s="59" customFormat="1" customHeight="1"/>
    <row r="47280" s="59" customFormat="1" customHeight="1"/>
    <row r="47281" s="59" customFormat="1" customHeight="1"/>
    <row r="47282" s="59" customFormat="1" customHeight="1"/>
    <row r="47283" s="59" customFormat="1" customHeight="1"/>
    <row r="47284" s="59" customFormat="1" customHeight="1"/>
    <row r="47285" s="59" customFormat="1" customHeight="1"/>
    <row r="47286" s="59" customFormat="1" customHeight="1"/>
    <row r="47287" s="59" customFormat="1" customHeight="1"/>
    <row r="47288" s="59" customFormat="1" customHeight="1"/>
    <row r="47289" s="59" customFormat="1" customHeight="1"/>
    <row r="47290" s="59" customFormat="1" customHeight="1"/>
    <row r="47291" s="59" customFormat="1" customHeight="1"/>
    <row r="47292" s="59" customFormat="1" customHeight="1"/>
    <row r="47293" s="59" customFormat="1" customHeight="1"/>
    <row r="47294" s="59" customFormat="1" customHeight="1"/>
    <row r="47295" s="59" customFormat="1" customHeight="1"/>
    <row r="47296" s="59" customFormat="1" customHeight="1"/>
    <row r="47297" s="59" customFormat="1" customHeight="1"/>
    <row r="47298" s="59" customFormat="1" customHeight="1"/>
    <row r="47299" s="59" customFormat="1" customHeight="1"/>
    <row r="47300" s="59" customFormat="1" customHeight="1"/>
    <row r="47301" s="59" customFormat="1" customHeight="1"/>
    <row r="47302" s="59" customFormat="1" customHeight="1"/>
    <row r="47303" s="59" customFormat="1" customHeight="1"/>
    <row r="47304" s="59" customFormat="1" customHeight="1"/>
    <row r="47305" s="59" customFormat="1" customHeight="1"/>
    <row r="47306" s="59" customFormat="1" customHeight="1"/>
    <row r="47307" s="59" customFormat="1" customHeight="1"/>
    <row r="47308" s="59" customFormat="1" customHeight="1"/>
    <row r="47309" s="59" customFormat="1" customHeight="1"/>
    <row r="47310" s="59" customFormat="1" customHeight="1"/>
    <row r="47311" s="59" customFormat="1" customHeight="1"/>
    <row r="47312" s="59" customFormat="1" customHeight="1"/>
    <row r="47313" s="59" customFormat="1" customHeight="1"/>
    <row r="47314" s="59" customFormat="1" customHeight="1"/>
    <row r="47315" s="59" customFormat="1" customHeight="1"/>
    <row r="47316" s="59" customFormat="1" customHeight="1"/>
    <row r="47317" s="59" customFormat="1" customHeight="1"/>
    <row r="47318" s="59" customFormat="1" customHeight="1"/>
    <row r="47319" s="59" customFormat="1" customHeight="1"/>
    <row r="47320" s="59" customFormat="1" customHeight="1"/>
    <row r="47321" s="59" customFormat="1" customHeight="1"/>
    <row r="47322" s="59" customFormat="1" customHeight="1"/>
    <row r="47323" s="59" customFormat="1" customHeight="1"/>
    <row r="47324" s="59" customFormat="1" customHeight="1"/>
    <row r="47325" s="59" customFormat="1" customHeight="1"/>
    <row r="47326" s="59" customFormat="1" customHeight="1"/>
    <row r="47327" s="59" customFormat="1" customHeight="1"/>
    <row r="47328" s="59" customFormat="1" customHeight="1"/>
    <row r="47329" s="59" customFormat="1" customHeight="1"/>
    <row r="47330" s="59" customFormat="1" customHeight="1"/>
    <row r="47331" s="59" customFormat="1" customHeight="1"/>
    <row r="47332" s="59" customFormat="1" customHeight="1"/>
    <row r="47333" s="59" customFormat="1" customHeight="1"/>
    <row r="47334" s="59" customFormat="1" customHeight="1"/>
    <row r="47335" s="59" customFormat="1" customHeight="1"/>
    <row r="47336" s="59" customFormat="1" customHeight="1"/>
    <row r="47337" s="59" customFormat="1" customHeight="1"/>
    <row r="47338" s="59" customFormat="1" customHeight="1"/>
    <row r="47339" s="59" customFormat="1" customHeight="1"/>
    <row r="47340" s="59" customFormat="1" customHeight="1"/>
    <row r="47341" s="59" customFormat="1" customHeight="1"/>
    <row r="47342" s="59" customFormat="1" customHeight="1"/>
    <row r="47343" s="59" customFormat="1" customHeight="1"/>
    <row r="47344" s="59" customFormat="1" customHeight="1"/>
    <row r="47345" s="59" customFormat="1" customHeight="1"/>
    <row r="47346" s="59" customFormat="1" customHeight="1"/>
    <row r="47347" s="59" customFormat="1" customHeight="1"/>
    <row r="47348" s="59" customFormat="1" customHeight="1"/>
    <row r="47349" s="59" customFormat="1" customHeight="1"/>
    <row r="47350" s="59" customFormat="1" customHeight="1"/>
    <row r="47351" s="59" customFormat="1" customHeight="1"/>
    <row r="47352" s="59" customFormat="1" customHeight="1"/>
    <row r="47353" s="59" customFormat="1" customHeight="1"/>
    <row r="47354" s="59" customFormat="1" customHeight="1"/>
    <row r="47355" s="59" customFormat="1" customHeight="1"/>
    <row r="47356" s="59" customFormat="1" customHeight="1"/>
    <row r="47357" s="59" customFormat="1" customHeight="1"/>
    <row r="47358" s="59" customFormat="1" customHeight="1"/>
    <row r="47359" s="59" customFormat="1" customHeight="1"/>
    <row r="47360" s="59" customFormat="1" customHeight="1"/>
    <row r="47361" s="59" customFormat="1" customHeight="1"/>
    <row r="47362" s="59" customFormat="1" customHeight="1"/>
    <row r="47363" s="59" customFormat="1" customHeight="1"/>
    <row r="47364" s="59" customFormat="1" customHeight="1"/>
    <row r="47365" s="59" customFormat="1" customHeight="1"/>
    <row r="47366" s="59" customFormat="1" customHeight="1"/>
    <row r="47367" s="59" customFormat="1" customHeight="1"/>
    <row r="47368" s="59" customFormat="1" customHeight="1"/>
    <row r="47369" s="59" customFormat="1" customHeight="1"/>
    <row r="47370" s="59" customFormat="1" customHeight="1"/>
    <row r="47371" s="59" customFormat="1" customHeight="1"/>
    <row r="47372" s="59" customFormat="1" customHeight="1"/>
    <row r="47373" s="59" customFormat="1" customHeight="1"/>
    <row r="47374" s="59" customFormat="1" customHeight="1"/>
    <row r="47375" s="59" customFormat="1" customHeight="1"/>
    <row r="47376" s="59" customFormat="1" customHeight="1"/>
    <row r="47377" s="59" customFormat="1" customHeight="1"/>
    <row r="47378" s="59" customFormat="1" customHeight="1"/>
    <row r="47379" s="59" customFormat="1" customHeight="1"/>
    <row r="47380" s="59" customFormat="1" customHeight="1"/>
    <row r="47381" s="59" customFormat="1" customHeight="1"/>
    <row r="47382" s="59" customFormat="1" customHeight="1"/>
    <row r="47383" s="59" customFormat="1" customHeight="1"/>
    <row r="47384" s="59" customFormat="1" customHeight="1"/>
    <row r="47385" s="59" customFormat="1" customHeight="1"/>
    <row r="47386" s="59" customFormat="1" customHeight="1"/>
    <row r="47387" s="59" customFormat="1" customHeight="1"/>
    <row r="47388" s="59" customFormat="1" customHeight="1"/>
    <row r="47389" s="59" customFormat="1" customHeight="1"/>
    <row r="47390" s="59" customFormat="1" customHeight="1"/>
    <row r="47391" s="59" customFormat="1" customHeight="1"/>
    <row r="47392" s="59" customFormat="1" customHeight="1"/>
    <row r="47393" s="59" customFormat="1" customHeight="1"/>
    <row r="47394" s="59" customFormat="1" customHeight="1"/>
    <row r="47395" s="59" customFormat="1" customHeight="1"/>
    <row r="47396" s="59" customFormat="1" customHeight="1"/>
    <row r="47397" s="59" customFormat="1" customHeight="1"/>
    <row r="47398" s="59" customFormat="1" customHeight="1"/>
    <row r="47399" s="59" customFormat="1" customHeight="1"/>
    <row r="47400" s="59" customFormat="1" customHeight="1"/>
    <row r="47401" s="59" customFormat="1" customHeight="1"/>
    <row r="47402" s="59" customFormat="1" customHeight="1"/>
    <row r="47403" s="59" customFormat="1" customHeight="1"/>
    <row r="47404" s="59" customFormat="1" customHeight="1"/>
    <row r="47405" s="59" customFormat="1" customHeight="1"/>
    <row r="47406" s="59" customFormat="1" customHeight="1"/>
    <row r="47407" s="59" customFormat="1" customHeight="1"/>
    <row r="47408" s="59" customFormat="1" customHeight="1"/>
    <row r="47409" s="59" customFormat="1" customHeight="1"/>
    <row r="47410" s="59" customFormat="1" customHeight="1"/>
    <row r="47411" s="59" customFormat="1" customHeight="1"/>
    <row r="47412" s="59" customFormat="1" customHeight="1"/>
    <row r="47413" s="59" customFormat="1" customHeight="1"/>
    <row r="47414" s="59" customFormat="1" customHeight="1"/>
    <row r="47415" s="59" customFormat="1" customHeight="1"/>
    <row r="47416" s="59" customFormat="1" customHeight="1"/>
    <row r="47417" s="59" customFormat="1" customHeight="1"/>
    <row r="47418" s="59" customFormat="1" customHeight="1"/>
    <row r="47419" s="59" customFormat="1" customHeight="1"/>
    <row r="47420" s="59" customFormat="1" customHeight="1"/>
    <row r="47421" s="59" customFormat="1" customHeight="1"/>
    <row r="47422" s="59" customFormat="1" customHeight="1"/>
    <row r="47423" s="59" customFormat="1" customHeight="1"/>
    <row r="47424" s="59" customFormat="1" customHeight="1"/>
    <row r="47425" s="59" customFormat="1" customHeight="1"/>
    <row r="47426" s="59" customFormat="1" customHeight="1"/>
    <row r="47427" s="59" customFormat="1" customHeight="1"/>
    <row r="47428" s="59" customFormat="1" customHeight="1"/>
    <row r="47429" s="59" customFormat="1" customHeight="1"/>
    <row r="47430" s="59" customFormat="1" customHeight="1"/>
    <row r="47431" s="59" customFormat="1" customHeight="1"/>
    <row r="47432" s="59" customFormat="1" customHeight="1"/>
    <row r="47433" s="59" customFormat="1" customHeight="1"/>
    <row r="47434" s="59" customFormat="1" customHeight="1"/>
    <row r="47435" s="59" customFormat="1" customHeight="1"/>
    <row r="47436" s="59" customFormat="1" customHeight="1"/>
    <row r="47437" s="59" customFormat="1" customHeight="1"/>
    <row r="47438" s="59" customFormat="1" customHeight="1"/>
    <row r="47439" s="59" customFormat="1" customHeight="1"/>
    <row r="47440" s="59" customFormat="1" customHeight="1"/>
    <row r="47441" s="59" customFormat="1" customHeight="1"/>
    <row r="47442" s="59" customFormat="1" customHeight="1"/>
    <row r="47443" s="59" customFormat="1" customHeight="1"/>
    <row r="47444" s="59" customFormat="1" customHeight="1"/>
    <row r="47445" s="59" customFormat="1" customHeight="1"/>
    <row r="47446" s="59" customFormat="1" customHeight="1"/>
    <row r="47447" s="59" customFormat="1" customHeight="1"/>
    <row r="47448" s="59" customFormat="1" customHeight="1"/>
    <row r="47449" s="59" customFormat="1" customHeight="1"/>
    <row r="47450" s="59" customFormat="1" customHeight="1"/>
    <row r="47451" s="59" customFormat="1" customHeight="1"/>
    <row r="47452" s="59" customFormat="1" customHeight="1"/>
    <row r="47453" s="59" customFormat="1" customHeight="1"/>
    <row r="47454" s="59" customFormat="1" customHeight="1"/>
    <row r="47455" s="59" customFormat="1" customHeight="1"/>
    <row r="47456" s="59" customFormat="1" customHeight="1"/>
    <row r="47457" s="59" customFormat="1" customHeight="1"/>
    <row r="47458" s="59" customFormat="1" customHeight="1"/>
    <row r="47459" s="59" customFormat="1" customHeight="1"/>
    <row r="47460" s="59" customFormat="1" customHeight="1"/>
    <row r="47461" s="59" customFormat="1" customHeight="1"/>
    <row r="47462" s="59" customFormat="1" customHeight="1"/>
    <row r="47463" s="59" customFormat="1" customHeight="1"/>
    <row r="47464" s="59" customFormat="1" customHeight="1"/>
    <row r="47465" s="59" customFormat="1" customHeight="1"/>
    <row r="47466" s="59" customFormat="1" customHeight="1"/>
    <row r="47467" s="59" customFormat="1" customHeight="1"/>
    <row r="47468" s="59" customFormat="1" customHeight="1"/>
    <row r="47469" s="59" customFormat="1" customHeight="1"/>
    <row r="47470" s="59" customFormat="1" customHeight="1"/>
    <row r="47471" s="59" customFormat="1" customHeight="1"/>
    <row r="47472" s="59" customFormat="1" customHeight="1"/>
    <row r="47473" s="59" customFormat="1" customHeight="1"/>
    <row r="47474" s="59" customFormat="1" customHeight="1"/>
    <row r="47475" s="59" customFormat="1" customHeight="1"/>
    <row r="47476" s="59" customFormat="1" customHeight="1"/>
    <row r="47477" s="59" customFormat="1" customHeight="1"/>
    <row r="47478" s="59" customFormat="1" customHeight="1"/>
    <row r="47479" s="59" customFormat="1" customHeight="1"/>
    <row r="47480" s="59" customFormat="1" customHeight="1"/>
    <row r="47481" s="59" customFormat="1" customHeight="1"/>
    <row r="47482" s="59" customFormat="1" customHeight="1"/>
    <row r="47483" s="59" customFormat="1" customHeight="1"/>
    <row r="47484" s="59" customFormat="1" customHeight="1"/>
    <row r="47485" s="59" customFormat="1" customHeight="1"/>
    <row r="47486" s="59" customFormat="1" customHeight="1"/>
    <row r="47487" s="59" customFormat="1" customHeight="1"/>
    <row r="47488" s="59" customFormat="1" customHeight="1"/>
    <row r="47489" s="59" customFormat="1" customHeight="1"/>
    <row r="47490" s="59" customFormat="1" customHeight="1"/>
    <row r="47491" s="59" customFormat="1" customHeight="1"/>
    <row r="47492" s="59" customFormat="1" customHeight="1"/>
    <row r="47493" s="59" customFormat="1" customHeight="1"/>
    <row r="47494" s="59" customFormat="1" customHeight="1"/>
    <row r="47495" s="59" customFormat="1" customHeight="1"/>
    <row r="47496" s="59" customFormat="1" customHeight="1"/>
    <row r="47497" s="59" customFormat="1" customHeight="1"/>
    <row r="47498" s="59" customFormat="1" customHeight="1"/>
    <row r="47499" s="59" customFormat="1" customHeight="1"/>
    <row r="47500" s="59" customFormat="1" customHeight="1"/>
    <row r="47501" s="59" customFormat="1" customHeight="1"/>
    <row r="47502" s="59" customFormat="1" customHeight="1"/>
    <row r="47503" s="59" customFormat="1" customHeight="1"/>
    <row r="47504" s="59" customFormat="1" customHeight="1"/>
    <row r="47505" s="59" customFormat="1" customHeight="1"/>
    <row r="47506" s="59" customFormat="1" customHeight="1"/>
    <row r="47507" s="59" customFormat="1" customHeight="1"/>
    <row r="47508" s="59" customFormat="1" customHeight="1"/>
    <row r="47509" s="59" customFormat="1" customHeight="1"/>
    <row r="47510" s="59" customFormat="1" customHeight="1"/>
    <row r="47511" s="59" customFormat="1" customHeight="1"/>
    <row r="47512" s="59" customFormat="1" customHeight="1"/>
    <row r="47513" s="59" customFormat="1" customHeight="1"/>
    <row r="47514" s="59" customFormat="1" customHeight="1"/>
    <row r="47515" s="59" customFormat="1" customHeight="1"/>
    <row r="47516" s="59" customFormat="1" customHeight="1"/>
    <row r="47517" s="59" customFormat="1" customHeight="1"/>
    <row r="47518" s="59" customFormat="1" customHeight="1"/>
    <row r="47519" s="59" customFormat="1" customHeight="1"/>
    <row r="47520" s="59" customFormat="1" customHeight="1"/>
    <row r="47521" s="59" customFormat="1" customHeight="1"/>
    <row r="47522" s="59" customFormat="1" customHeight="1"/>
    <row r="47523" s="59" customFormat="1" customHeight="1"/>
    <row r="47524" s="59" customFormat="1" customHeight="1"/>
    <row r="47525" s="59" customFormat="1" customHeight="1"/>
    <row r="47526" s="59" customFormat="1" customHeight="1"/>
    <row r="47527" s="59" customFormat="1" customHeight="1"/>
    <row r="47528" s="59" customFormat="1" customHeight="1"/>
    <row r="47529" s="59" customFormat="1" customHeight="1"/>
    <row r="47530" s="59" customFormat="1" customHeight="1"/>
    <row r="47531" s="59" customFormat="1" customHeight="1"/>
    <row r="47532" s="59" customFormat="1" customHeight="1"/>
    <row r="47533" s="59" customFormat="1" customHeight="1"/>
    <row r="47534" s="59" customFormat="1" customHeight="1"/>
    <row r="47535" s="59" customFormat="1" customHeight="1"/>
    <row r="47536" s="59" customFormat="1" customHeight="1"/>
    <row r="47537" s="59" customFormat="1" customHeight="1"/>
    <row r="47538" s="59" customFormat="1" customHeight="1"/>
    <row r="47539" s="59" customFormat="1" customHeight="1"/>
    <row r="47540" s="59" customFormat="1" customHeight="1"/>
    <row r="47541" s="59" customFormat="1" customHeight="1"/>
    <row r="47542" s="59" customFormat="1" customHeight="1"/>
    <row r="47543" s="59" customFormat="1" customHeight="1"/>
    <row r="47544" s="59" customFormat="1" customHeight="1"/>
    <row r="47545" s="59" customFormat="1" customHeight="1"/>
    <row r="47546" s="59" customFormat="1" customHeight="1"/>
    <row r="47547" s="59" customFormat="1" customHeight="1"/>
    <row r="47548" s="59" customFormat="1" customHeight="1"/>
    <row r="47549" s="59" customFormat="1" customHeight="1"/>
    <row r="47550" s="59" customFormat="1" customHeight="1"/>
    <row r="47551" s="59" customFormat="1" customHeight="1"/>
    <row r="47552" s="59" customFormat="1" customHeight="1"/>
    <row r="47553" s="59" customFormat="1" customHeight="1"/>
    <row r="47554" s="59" customFormat="1" customHeight="1"/>
    <row r="47555" s="59" customFormat="1" customHeight="1"/>
    <row r="47556" s="59" customFormat="1" customHeight="1"/>
    <row r="47557" s="59" customFormat="1" customHeight="1"/>
    <row r="47558" s="59" customFormat="1" customHeight="1"/>
    <row r="47559" s="59" customFormat="1" customHeight="1"/>
    <row r="47560" s="59" customFormat="1" customHeight="1"/>
    <row r="47561" s="59" customFormat="1" customHeight="1"/>
    <row r="47562" s="59" customFormat="1" customHeight="1"/>
    <row r="47563" s="59" customFormat="1" customHeight="1"/>
    <row r="47564" s="59" customFormat="1" customHeight="1"/>
    <row r="47565" s="59" customFormat="1" customHeight="1"/>
    <row r="47566" s="59" customFormat="1" customHeight="1"/>
    <row r="47567" s="59" customFormat="1" customHeight="1"/>
    <row r="47568" s="59" customFormat="1" customHeight="1"/>
    <row r="47569" s="59" customFormat="1" customHeight="1"/>
    <row r="47570" s="59" customFormat="1" customHeight="1"/>
    <row r="47571" s="59" customFormat="1" customHeight="1"/>
    <row r="47572" s="59" customFormat="1" customHeight="1"/>
    <row r="47573" s="59" customFormat="1" customHeight="1"/>
    <row r="47574" s="59" customFormat="1" customHeight="1"/>
    <row r="47575" s="59" customFormat="1" customHeight="1"/>
    <row r="47576" s="59" customFormat="1" customHeight="1"/>
    <row r="47577" s="59" customFormat="1" customHeight="1"/>
    <row r="47578" s="59" customFormat="1" customHeight="1"/>
    <row r="47579" s="59" customFormat="1" customHeight="1"/>
    <row r="47580" s="59" customFormat="1" customHeight="1"/>
    <row r="47581" s="59" customFormat="1" customHeight="1"/>
    <row r="47582" s="59" customFormat="1" customHeight="1"/>
    <row r="47583" s="59" customFormat="1" customHeight="1"/>
    <row r="47584" s="59" customFormat="1" customHeight="1"/>
    <row r="47585" s="59" customFormat="1" customHeight="1"/>
    <row r="47586" s="59" customFormat="1" customHeight="1"/>
    <row r="47587" s="59" customFormat="1" customHeight="1"/>
    <row r="47588" s="59" customFormat="1" customHeight="1"/>
    <row r="47589" s="59" customFormat="1" customHeight="1"/>
    <row r="47590" s="59" customFormat="1" customHeight="1"/>
    <row r="47591" s="59" customFormat="1" customHeight="1"/>
    <row r="47592" s="59" customFormat="1" customHeight="1"/>
    <row r="47593" s="59" customFormat="1" customHeight="1"/>
    <row r="47594" s="59" customFormat="1" customHeight="1"/>
    <row r="47595" s="59" customFormat="1" customHeight="1"/>
    <row r="47596" s="59" customFormat="1" customHeight="1"/>
    <row r="47597" s="59" customFormat="1" customHeight="1"/>
    <row r="47598" s="59" customFormat="1" customHeight="1"/>
    <row r="47599" s="59" customFormat="1" customHeight="1"/>
    <row r="47600" s="59" customFormat="1" customHeight="1"/>
    <row r="47601" s="59" customFormat="1" customHeight="1"/>
    <row r="47602" s="59" customFormat="1" customHeight="1"/>
    <row r="47603" s="59" customFormat="1" customHeight="1"/>
    <row r="47604" s="59" customFormat="1" customHeight="1"/>
    <row r="47605" s="59" customFormat="1" customHeight="1"/>
    <row r="47606" s="59" customFormat="1" customHeight="1"/>
    <row r="47607" s="59" customFormat="1" customHeight="1"/>
    <row r="47608" s="59" customFormat="1" customHeight="1"/>
    <row r="47609" s="59" customFormat="1" customHeight="1"/>
    <row r="47610" s="59" customFormat="1" customHeight="1"/>
    <row r="47611" s="59" customFormat="1" customHeight="1"/>
    <row r="47612" s="59" customFormat="1" customHeight="1"/>
    <row r="47613" s="59" customFormat="1" customHeight="1"/>
    <row r="47614" s="59" customFormat="1" customHeight="1"/>
    <row r="47615" s="59" customFormat="1" customHeight="1"/>
    <row r="47616" s="59" customFormat="1" customHeight="1"/>
    <row r="47617" s="59" customFormat="1" customHeight="1"/>
    <row r="47618" s="59" customFormat="1" customHeight="1"/>
    <row r="47619" s="59" customFormat="1" customHeight="1"/>
    <row r="47620" s="59" customFormat="1" customHeight="1"/>
    <row r="47621" s="59" customFormat="1" customHeight="1"/>
    <row r="47622" s="59" customFormat="1" customHeight="1"/>
    <row r="47623" s="59" customFormat="1" customHeight="1"/>
    <row r="47624" s="59" customFormat="1" customHeight="1"/>
    <row r="47625" s="59" customFormat="1" customHeight="1"/>
    <row r="47626" s="59" customFormat="1" customHeight="1"/>
    <row r="47627" s="59" customFormat="1" customHeight="1"/>
    <row r="47628" s="59" customFormat="1" customHeight="1"/>
    <row r="47629" s="59" customFormat="1" customHeight="1"/>
    <row r="47630" s="59" customFormat="1" customHeight="1"/>
    <row r="47631" s="59" customFormat="1" customHeight="1"/>
    <row r="47632" s="59" customFormat="1" customHeight="1"/>
    <row r="47633" s="59" customFormat="1" customHeight="1"/>
    <row r="47634" s="59" customFormat="1" customHeight="1"/>
    <row r="47635" s="59" customFormat="1" customHeight="1"/>
    <row r="47636" s="59" customFormat="1" customHeight="1"/>
    <row r="47637" s="59" customFormat="1" customHeight="1"/>
    <row r="47638" s="59" customFormat="1" customHeight="1"/>
    <row r="47639" s="59" customFormat="1" customHeight="1"/>
    <row r="47640" s="59" customFormat="1" customHeight="1"/>
    <row r="47641" s="59" customFormat="1" customHeight="1"/>
    <row r="47642" s="59" customFormat="1" customHeight="1"/>
    <row r="47643" s="59" customFormat="1" customHeight="1"/>
    <row r="47644" s="59" customFormat="1" customHeight="1"/>
    <row r="47645" s="59" customFormat="1" customHeight="1"/>
    <row r="47646" s="59" customFormat="1" customHeight="1"/>
    <row r="47647" s="59" customFormat="1" customHeight="1"/>
    <row r="47648" s="59" customFormat="1" customHeight="1"/>
    <row r="47649" s="59" customFormat="1" customHeight="1"/>
    <row r="47650" s="59" customFormat="1" customHeight="1"/>
    <row r="47651" s="59" customFormat="1" customHeight="1"/>
    <row r="47652" s="59" customFormat="1" customHeight="1"/>
    <row r="47653" s="59" customFormat="1" customHeight="1"/>
    <row r="47654" s="59" customFormat="1" customHeight="1"/>
    <row r="47655" s="59" customFormat="1" customHeight="1"/>
    <row r="47656" s="59" customFormat="1" customHeight="1"/>
    <row r="47657" s="59" customFormat="1" customHeight="1"/>
    <row r="47658" s="59" customFormat="1" customHeight="1"/>
    <row r="47659" s="59" customFormat="1" customHeight="1"/>
    <row r="47660" s="59" customFormat="1" customHeight="1"/>
    <row r="47661" s="59" customFormat="1" customHeight="1"/>
    <row r="47662" s="59" customFormat="1" customHeight="1"/>
    <row r="47663" s="59" customFormat="1" customHeight="1"/>
    <row r="47664" s="59" customFormat="1" customHeight="1"/>
    <row r="47665" s="59" customFormat="1" customHeight="1"/>
    <row r="47666" s="59" customFormat="1" customHeight="1"/>
    <row r="47667" s="59" customFormat="1" customHeight="1"/>
    <row r="47668" s="59" customFormat="1" customHeight="1"/>
    <row r="47669" s="59" customFormat="1" customHeight="1"/>
    <row r="47670" s="59" customFormat="1" customHeight="1"/>
    <row r="47671" s="59" customFormat="1" customHeight="1"/>
    <row r="47672" s="59" customFormat="1" customHeight="1"/>
    <row r="47673" s="59" customFormat="1" customHeight="1"/>
    <row r="47674" s="59" customFormat="1" customHeight="1"/>
    <row r="47675" s="59" customFormat="1" customHeight="1"/>
    <row r="47676" s="59" customFormat="1" customHeight="1"/>
    <row r="47677" s="59" customFormat="1" customHeight="1"/>
    <row r="47678" s="59" customFormat="1" customHeight="1"/>
    <row r="47679" s="59" customFormat="1" customHeight="1"/>
    <row r="47680" s="59" customFormat="1" customHeight="1"/>
    <row r="47681" s="59" customFormat="1" customHeight="1"/>
    <row r="47682" s="59" customFormat="1" customHeight="1"/>
    <row r="47683" s="59" customFormat="1" customHeight="1"/>
    <row r="47684" s="59" customFormat="1" customHeight="1"/>
    <row r="47685" s="59" customFormat="1" customHeight="1"/>
    <row r="47686" s="59" customFormat="1" customHeight="1"/>
    <row r="47687" s="59" customFormat="1" customHeight="1"/>
    <row r="47688" s="59" customFormat="1" customHeight="1"/>
    <row r="47689" s="59" customFormat="1" customHeight="1"/>
    <row r="47690" s="59" customFormat="1" customHeight="1"/>
    <row r="47691" s="59" customFormat="1" customHeight="1"/>
    <row r="47692" s="59" customFormat="1" customHeight="1"/>
    <row r="47693" s="59" customFormat="1" customHeight="1"/>
    <row r="47694" s="59" customFormat="1" customHeight="1"/>
    <row r="47695" s="59" customFormat="1" customHeight="1"/>
    <row r="47696" s="59" customFormat="1" customHeight="1"/>
    <row r="47697" s="59" customFormat="1" customHeight="1"/>
    <row r="47698" s="59" customFormat="1" customHeight="1"/>
    <row r="47699" s="59" customFormat="1" customHeight="1"/>
    <row r="47700" s="59" customFormat="1" customHeight="1"/>
    <row r="47701" s="59" customFormat="1" customHeight="1"/>
    <row r="47702" s="59" customFormat="1" customHeight="1"/>
    <row r="47703" s="59" customFormat="1" customHeight="1"/>
    <row r="47704" s="59" customFormat="1" customHeight="1"/>
    <row r="47705" s="59" customFormat="1" customHeight="1"/>
    <row r="47706" s="59" customFormat="1" customHeight="1"/>
    <row r="47707" s="59" customFormat="1" customHeight="1"/>
    <row r="47708" s="59" customFormat="1" customHeight="1"/>
    <row r="47709" s="59" customFormat="1" customHeight="1"/>
    <row r="47710" s="59" customFormat="1" customHeight="1"/>
    <row r="47711" s="59" customFormat="1" customHeight="1"/>
    <row r="47712" s="59" customFormat="1" customHeight="1"/>
    <row r="47713" s="59" customFormat="1" customHeight="1"/>
    <row r="47714" s="59" customFormat="1" customHeight="1"/>
    <row r="47715" s="59" customFormat="1" customHeight="1"/>
    <row r="47716" s="59" customFormat="1" customHeight="1"/>
    <row r="47717" s="59" customFormat="1" customHeight="1"/>
    <row r="47718" s="59" customFormat="1" customHeight="1"/>
    <row r="47719" s="59" customFormat="1" customHeight="1"/>
    <row r="47720" s="59" customFormat="1" customHeight="1"/>
    <row r="47721" s="59" customFormat="1" customHeight="1"/>
    <row r="47722" s="59" customFormat="1" customHeight="1"/>
    <row r="47723" s="59" customFormat="1" customHeight="1"/>
    <row r="47724" s="59" customFormat="1" customHeight="1"/>
    <row r="47725" s="59" customFormat="1" customHeight="1"/>
    <row r="47726" s="59" customFormat="1" customHeight="1"/>
    <row r="47727" s="59" customFormat="1" customHeight="1"/>
    <row r="47728" s="59" customFormat="1" customHeight="1"/>
    <row r="47729" s="59" customFormat="1" customHeight="1"/>
    <row r="47730" s="59" customFormat="1" customHeight="1"/>
    <row r="47731" s="59" customFormat="1" customHeight="1"/>
    <row r="47732" s="59" customFormat="1" customHeight="1"/>
    <row r="47733" s="59" customFormat="1" customHeight="1"/>
    <row r="47734" s="59" customFormat="1" customHeight="1"/>
    <row r="47735" s="59" customFormat="1" customHeight="1"/>
    <row r="47736" s="59" customFormat="1" customHeight="1"/>
    <row r="47737" s="59" customFormat="1" customHeight="1"/>
    <row r="47738" s="59" customFormat="1" customHeight="1"/>
    <row r="47739" s="59" customFormat="1" customHeight="1"/>
    <row r="47740" s="59" customFormat="1" customHeight="1"/>
    <row r="47741" s="59" customFormat="1" customHeight="1"/>
    <row r="47742" s="59" customFormat="1" customHeight="1"/>
    <row r="47743" s="59" customFormat="1" customHeight="1"/>
    <row r="47744" s="59" customFormat="1" customHeight="1"/>
    <row r="47745" s="59" customFormat="1" customHeight="1"/>
    <row r="47746" s="59" customFormat="1" customHeight="1"/>
    <row r="47747" s="59" customFormat="1" customHeight="1"/>
    <row r="47748" s="59" customFormat="1" customHeight="1"/>
    <row r="47749" s="59" customFormat="1" customHeight="1"/>
    <row r="47750" s="59" customFormat="1" customHeight="1"/>
    <row r="47751" s="59" customFormat="1" customHeight="1"/>
    <row r="47752" s="59" customFormat="1" customHeight="1"/>
    <row r="47753" s="59" customFormat="1" customHeight="1"/>
    <row r="47754" s="59" customFormat="1" customHeight="1"/>
    <row r="47755" s="59" customFormat="1" customHeight="1"/>
    <row r="47756" s="59" customFormat="1" customHeight="1"/>
    <row r="47757" s="59" customFormat="1" customHeight="1"/>
    <row r="47758" s="59" customFormat="1" customHeight="1"/>
    <row r="47759" s="59" customFormat="1" customHeight="1"/>
    <row r="47760" s="59" customFormat="1" customHeight="1"/>
    <row r="47761" s="59" customFormat="1" customHeight="1"/>
    <row r="47762" s="59" customFormat="1" customHeight="1"/>
    <row r="47763" s="59" customFormat="1" customHeight="1"/>
    <row r="47764" s="59" customFormat="1" customHeight="1"/>
    <row r="47765" s="59" customFormat="1" customHeight="1"/>
    <row r="47766" s="59" customFormat="1" customHeight="1"/>
    <row r="47767" s="59" customFormat="1" customHeight="1"/>
    <row r="47768" s="59" customFormat="1" customHeight="1"/>
    <row r="47769" s="59" customFormat="1" customHeight="1"/>
    <row r="47770" s="59" customFormat="1" customHeight="1"/>
    <row r="47771" s="59" customFormat="1" customHeight="1"/>
    <row r="47772" s="59" customFormat="1" customHeight="1"/>
    <row r="47773" s="59" customFormat="1" customHeight="1"/>
    <row r="47774" s="59" customFormat="1" customHeight="1"/>
    <row r="47775" s="59" customFormat="1" customHeight="1"/>
    <row r="47776" s="59" customFormat="1" customHeight="1"/>
    <row r="47777" s="59" customFormat="1" customHeight="1"/>
    <row r="47778" s="59" customFormat="1" customHeight="1"/>
    <row r="47779" s="59" customFormat="1" customHeight="1"/>
    <row r="47780" s="59" customFormat="1" customHeight="1"/>
    <row r="47781" s="59" customFormat="1" customHeight="1"/>
    <row r="47782" s="59" customFormat="1" customHeight="1"/>
    <row r="47783" s="59" customFormat="1" customHeight="1"/>
    <row r="47784" s="59" customFormat="1" customHeight="1"/>
    <row r="47785" s="59" customFormat="1" customHeight="1"/>
    <row r="47786" s="59" customFormat="1" customHeight="1"/>
    <row r="47787" s="59" customFormat="1" customHeight="1"/>
    <row r="47788" s="59" customFormat="1" customHeight="1"/>
    <row r="47789" s="59" customFormat="1" customHeight="1"/>
    <row r="47790" s="59" customFormat="1" customHeight="1"/>
    <row r="47791" s="59" customFormat="1" customHeight="1"/>
    <row r="47792" s="59" customFormat="1" customHeight="1"/>
    <row r="47793" s="59" customFormat="1" customHeight="1"/>
    <row r="47794" s="59" customFormat="1" customHeight="1"/>
    <row r="47795" s="59" customFormat="1" customHeight="1"/>
    <row r="47796" s="59" customFormat="1" customHeight="1"/>
    <row r="47797" s="59" customFormat="1" customHeight="1"/>
    <row r="47798" s="59" customFormat="1" customHeight="1"/>
    <row r="47799" s="59" customFormat="1" customHeight="1"/>
    <row r="47800" s="59" customFormat="1" customHeight="1"/>
    <row r="47801" s="59" customFormat="1" customHeight="1"/>
    <row r="47802" s="59" customFormat="1" customHeight="1"/>
    <row r="47803" s="59" customFormat="1" customHeight="1"/>
    <row r="47804" s="59" customFormat="1" customHeight="1"/>
    <row r="47805" s="59" customFormat="1" customHeight="1"/>
    <row r="47806" s="59" customFormat="1" customHeight="1"/>
    <row r="47807" s="59" customFormat="1" customHeight="1"/>
    <row r="47808" s="59" customFormat="1" customHeight="1"/>
    <row r="47809" s="59" customFormat="1" customHeight="1"/>
    <row r="47810" s="59" customFormat="1" customHeight="1"/>
    <row r="47811" s="59" customFormat="1" customHeight="1"/>
    <row r="47812" s="59" customFormat="1" customHeight="1"/>
    <row r="47813" s="59" customFormat="1" customHeight="1"/>
    <row r="47814" s="59" customFormat="1" customHeight="1"/>
    <row r="47815" s="59" customFormat="1" customHeight="1"/>
    <row r="47816" s="59" customFormat="1" customHeight="1"/>
    <row r="47817" s="59" customFormat="1" customHeight="1"/>
    <row r="47818" s="59" customFormat="1" customHeight="1"/>
    <row r="47819" s="59" customFormat="1" customHeight="1"/>
    <row r="47820" s="59" customFormat="1" customHeight="1"/>
    <row r="47821" s="59" customFormat="1" customHeight="1"/>
    <row r="47822" s="59" customFormat="1" customHeight="1"/>
    <row r="47823" s="59" customFormat="1" customHeight="1"/>
    <row r="47824" s="59" customFormat="1" customHeight="1"/>
    <row r="47825" s="59" customFormat="1" customHeight="1"/>
    <row r="47826" s="59" customFormat="1" customHeight="1"/>
    <row r="47827" s="59" customFormat="1" customHeight="1"/>
    <row r="47828" s="59" customFormat="1" customHeight="1"/>
    <row r="47829" s="59" customFormat="1" customHeight="1"/>
    <row r="47830" s="59" customFormat="1" customHeight="1"/>
    <row r="47831" s="59" customFormat="1" customHeight="1"/>
    <row r="47832" s="59" customFormat="1" customHeight="1"/>
    <row r="47833" s="59" customFormat="1" customHeight="1"/>
    <row r="47834" s="59" customFormat="1" customHeight="1"/>
    <row r="47835" s="59" customFormat="1" customHeight="1"/>
    <row r="47836" s="59" customFormat="1" customHeight="1"/>
    <row r="47837" s="59" customFormat="1" customHeight="1"/>
    <row r="47838" s="59" customFormat="1" customHeight="1"/>
    <row r="47839" s="59" customFormat="1" customHeight="1"/>
    <row r="47840" s="59" customFormat="1" customHeight="1"/>
    <row r="47841" s="59" customFormat="1" customHeight="1"/>
    <row r="47842" s="59" customFormat="1" customHeight="1"/>
    <row r="47843" s="59" customFormat="1" customHeight="1"/>
    <row r="47844" s="59" customFormat="1" customHeight="1"/>
    <row r="47845" s="59" customFormat="1" customHeight="1"/>
    <row r="47846" s="59" customFormat="1" customHeight="1"/>
    <row r="47847" s="59" customFormat="1" customHeight="1"/>
    <row r="47848" s="59" customFormat="1" customHeight="1"/>
    <row r="47849" s="59" customFormat="1" customHeight="1"/>
    <row r="47850" s="59" customFormat="1" customHeight="1"/>
    <row r="47851" s="59" customFormat="1" customHeight="1"/>
    <row r="47852" s="59" customFormat="1" customHeight="1"/>
    <row r="47853" s="59" customFormat="1" customHeight="1"/>
    <row r="47854" s="59" customFormat="1" customHeight="1"/>
    <row r="47855" s="59" customFormat="1" customHeight="1"/>
    <row r="47856" s="59" customFormat="1" customHeight="1"/>
    <row r="47857" s="59" customFormat="1" customHeight="1"/>
    <row r="47858" s="59" customFormat="1" customHeight="1"/>
    <row r="47859" s="59" customFormat="1" customHeight="1"/>
    <row r="47860" s="59" customFormat="1" customHeight="1"/>
    <row r="47861" s="59" customFormat="1" customHeight="1"/>
    <row r="47862" s="59" customFormat="1" customHeight="1"/>
    <row r="47863" s="59" customFormat="1" customHeight="1"/>
    <row r="47864" s="59" customFormat="1" customHeight="1"/>
    <row r="47865" s="59" customFormat="1" customHeight="1"/>
    <row r="47866" s="59" customFormat="1" customHeight="1"/>
    <row r="47867" s="59" customFormat="1" customHeight="1"/>
    <row r="47868" s="59" customFormat="1" customHeight="1"/>
    <row r="47869" s="59" customFormat="1" customHeight="1"/>
    <row r="47870" s="59" customFormat="1" customHeight="1"/>
    <row r="47871" s="59" customFormat="1" customHeight="1"/>
    <row r="47872" s="59" customFormat="1" customHeight="1"/>
    <row r="47873" s="59" customFormat="1" customHeight="1"/>
    <row r="47874" s="59" customFormat="1" customHeight="1"/>
    <row r="47875" s="59" customFormat="1" customHeight="1"/>
    <row r="47876" s="59" customFormat="1" customHeight="1"/>
    <row r="47877" s="59" customFormat="1" customHeight="1"/>
    <row r="47878" s="59" customFormat="1" customHeight="1"/>
    <row r="47879" s="59" customFormat="1" customHeight="1"/>
    <row r="47880" s="59" customFormat="1" customHeight="1"/>
    <row r="47881" s="59" customFormat="1" customHeight="1"/>
    <row r="47882" s="59" customFormat="1" customHeight="1"/>
    <row r="47883" s="59" customFormat="1" customHeight="1"/>
    <row r="47884" s="59" customFormat="1" customHeight="1"/>
    <row r="47885" s="59" customFormat="1" customHeight="1"/>
    <row r="47886" s="59" customFormat="1" customHeight="1"/>
    <row r="47887" s="59" customFormat="1" customHeight="1"/>
    <row r="47888" s="59" customFormat="1" customHeight="1"/>
    <row r="47889" s="59" customFormat="1" customHeight="1"/>
    <row r="47890" s="59" customFormat="1" customHeight="1"/>
    <row r="47891" s="59" customFormat="1" customHeight="1"/>
    <row r="47892" s="59" customFormat="1" customHeight="1"/>
    <row r="47893" s="59" customFormat="1" customHeight="1"/>
    <row r="47894" s="59" customFormat="1" customHeight="1"/>
    <row r="47895" s="59" customFormat="1" customHeight="1"/>
    <row r="47896" s="59" customFormat="1" customHeight="1"/>
    <row r="47897" s="59" customFormat="1" customHeight="1"/>
    <row r="47898" s="59" customFormat="1" customHeight="1"/>
    <row r="47899" s="59" customFormat="1" customHeight="1"/>
    <row r="47900" s="59" customFormat="1" customHeight="1"/>
    <row r="47901" s="59" customFormat="1" customHeight="1"/>
    <row r="47902" s="59" customFormat="1" customHeight="1"/>
    <row r="47903" s="59" customFormat="1" customHeight="1"/>
    <row r="47904" s="59" customFormat="1" customHeight="1"/>
    <row r="47905" s="59" customFormat="1" customHeight="1"/>
    <row r="47906" s="59" customFormat="1" customHeight="1"/>
    <row r="47907" s="59" customFormat="1" customHeight="1"/>
    <row r="47908" s="59" customFormat="1" customHeight="1"/>
    <row r="47909" s="59" customFormat="1" customHeight="1"/>
    <row r="47910" s="59" customFormat="1" customHeight="1"/>
    <row r="47911" s="59" customFormat="1" customHeight="1"/>
    <row r="47912" s="59" customFormat="1" customHeight="1"/>
    <row r="47913" s="59" customFormat="1" customHeight="1"/>
    <row r="47914" s="59" customFormat="1" customHeight="1"/>
    <row r="47915" s="59" customFormat="1" customHeight="1"/>
    <row r="47916" s="59" customFormat="1" customHeight="1"/>
    <row r="47917" s="59" customFormat="1" customHeight="1"/>
    <row r="47918" s="59" customFormat="1" customHeight="1"/>
    <row r="47919" s="59" customFormat="1" customHeight="1"/>
    <row r="47920" s="59" customFormat="1" customHeight="1"/>
    <row r="47921" s="59" customFormat="1" customHeight="1"/>
    <row r="47922" s="59" customFormat="1" customHeight="1"/>
    <row r="47923" s="59" customFormat="1" customHeight="1"/>
    <row r="47924" s="59" customFormat="1" customHeight="1"/>
    <row r="47925" s="59" customFormat="1" customHeight="1"/>
    <row r="47926" s="59" customFormat="1" customHeight="1"/>
    <row r="47927" s="59" customFormat="1" customHeight="1"/>
    <row r="47928" s="59" customFormat="1" customHeight="1"/>
    <row r="47929" s="59" customFormat="1" customHeight="1"/>
    <row r="47930" s="59" customFormat="1" customHeight="1"/>
    <row r="47931" s="59" customFormat="1" customHeight="1"/>
    <row r="47932" s="59" customFormat="1" customHeight="1"/>
    <row r="47933" s="59" customFormat="1" customHeight="1"/>
    <row r="47934" s="59" customFormat="1" customHeight="1"/>
    <row r="47935" s="59" customFormat="1" customHeight="1"/>
    <row r="47936" s="59" customFormat="1" customHeight="1"/>
    <row r="47937" s="59" customFormat="1" customHeight="1"/>
    <row r="47938" s="59" customFormat="1" customHeight="1"/>
    <row r="47939" s="59" customFormat="1" customHeight="1"/>
    <row r="47940" s="59" customFormat="1" customHeight="1"/>
    <row r="47941" s="59" customFormat="1" customHeight="1"/>
    <row r="47942" s="59" customFormat="1" customHeight="1"/>
    <row r="47943" s="59" customFormat="1" customHeight="1"/>
    <row r="47944" s="59" customFormat="1" customHeight="1"/>
    <row r="47945" s="59" customFormat="1" customHeight="1"/>
    <row r="47946" s="59" customFormat="1" customHeight="1"/>
    <row r="47947" s="59" customFormat="1" customHeight="1"/>
    <row r="47948" s="59" customFormat="1" customHeight="1"/>
    <row r="47949" s="59" customFormat="1" customHeight="1"/>
    <row r="47950" s="59" customFormat="1" customHeight="1"/>
    <row r="47951" s="59" customFormat="1" customHeight="1"/>
    <row r="47952" s="59" customFormat="1" customHeight="1"/>
    <row r="47953" s="59" customFormat="1" customHeight="1"/>
    <row r="47954" s="59" customFormat="1" customHeight="1"/>
    <row r="47955" s="59" customFormat="1" customHeight="1"/>
    <row r="47956" s="59" customFormat="1" customHeight="1"/>
    <row r="47957" s="59" customFormat="1" customHeight="1"/>
    <row r="47958" s="59" customFormat="1" customHeight="1"/>
    <row r="47959" s="59" customFormat="1" customHeight="1"/>
    <row r="47960" s="59" customFormat="1" customHeight="1"/>
    <row r="47961" s="59" customFormat="1" customHeight="1"/>
    <row r="47962" s="59" customFormat="1" customHeight="1"/>
    <row r="47963" s="59" customFormat="1" customHeight="1"/>
    <row r="47964" s="59" customFormat="1" customHeight="1"/>
    <row r="47965" s="59" customFormat="1" customHeight="1"/>
    <row r="47966" s="59" customFormat="1" customHeight="1"/>
    <row r="47967" s="59" customFormat="1" customHeight="1"/>
    <row r="47968" s="59" customFormat="1" customHeight="1"/>
    <row r="47969" s="59" customFormat="1" customHeight="1"/>
    <row r="47970" s="59" customFormat="1" customHeight="1"/>
    <row r="47971" s="59" customFormat="1" customHeight="1"/>
    <row r="47972" s="59" customFormat="1" customHeight="1"/>
    <row r="47973" s="59" customFormat="1" customHeight="1"/>
    <row r="47974" s="59" customFormat="1" customHeight="1"/>
    <row r="47975" s="59" customFormat="1" customHeight="1"/>
    <row r="47976" s="59" customFormat="1" customHeight="1"/>
    <row r="47977" s="59" customFormat="1" customHeight="1"/>
    <row r="47978" s="59" customFormat="1" customHeight="1"/>
    <row r="47979" s="59" customFormat="1" customHeight="1"/>
    <row r="47980" s="59" customFormat="1" customHeight="1"/>
    <row r="47981" s="59" customFormat="1" customHeight="1"/>
    <row r="47982" s="59" customFormat="1" customHeight="1"/>
    <row r="47983" s="59" customFormat="1" customHeight="1"/>
    <row r="47984" s="59" customFormat="1" customHeight="1"/>
    <row r="47985" s="59" customFormat="1" customHeight="1"/>
    <row r="47986" s="59" customFormat="1" customHeight="1"/>
    <row r="47987" s="59" customFormat="1" customHeight="1"/>
    <row r="47988" s="59" customFormat="1" customHeight="1"/>
    <row r="47989" s="59" customFormat="1" customHeight="1"/>
    <row r="47990" s="59" customFormat="1" customHeight="1"/>
    <row r="47991" s="59" customFormat="1" customHeight="1"/>
    <row r="47992" s="59" customFormat="1" customHeight="1"/>
    <row r="47993" s="59" customFormat="1" customHeight="1"/>
    <row r="47994" s="59" customFormat="1" customHeight="1"/>
    <row r="47995" s="59" customFormat="1" customHeight="1"/>
    <row r="47996" s="59" customFormat="1" customHeight="1"/>
    <row r="47997" s="59" customFormat="1" customHeight="1"/>
    <row r="47998" s="59" customFormat="1" customHeight="1"/>
    <row r="47999" s="59" customFormat="1" customHeight="1"/>
    <row r="48000" s="59" customFormat="1" customHeight="1"/>
    <row r="48001" s="59" customFormat="1" customHeight="1"/>
    <row r="48002" s="59" customFormat="1" customHeight="1"/>
    <row r="48003" s="59" customFormat="1" customHeight="1"/>
    <row r="48004" s="59" customFormat="1" customHeight="1"/>
    <row r="48005" s="59" customFormat="1" customHeight="1"/>
    <row r="48006" s="59" customFormat="1" customHeight="1"/>
    <row r="48007" s="59" customFormat="1" customHeight="1"/>
    <row r="48008" s="59" customFormat="1" customHeight="1"/>
    <row r="48009" s="59" customFormat="1" customHeight="1"/>
    <row r="48010" s="59" customFormat="1" customHeight="1"/>
    <row r="48011" s="59" customFormat="1" customHeight="1"/>
    <row r="48012" s="59" customFormat="1" customHeight="1"/>
    <row r="48013" s="59" customFormat="1" customHeight="1"/>
    <row r="48014" s="59" customFormat="1" customHeight="1"/>
    <row r="48015" s="59" customFormat="1" customHeight="1"/>
    <row r="48016" s="59" customFormat="1" customHeight="1"/>
    <row r="48017" s="59" customFormat="1" customHeight="1"/>
    <row r="48018" s="59" customFormat="1" customHeight="1"/>
    <row r="48019" s="59" customFormat="1" customHeight="1"/>
    <row r="48020" s="59" customFormat="1" customHeight="1"/>
    <row r="48021" s="59" customFormat="1" customHeight="1"/>
    <row r="48022" s="59" customFormat="1" customHeight="1"/>
    <row r="48023" s="59" customFormat="1" customHeight="1"/>
    <row r="48024" s="59" customFormat="1" customHeight="1"/>
    <row r="48025" s="59" customFormat="1" customHeight="1"/>
    <row r="48026" s="59" customFormat="1" customHeight="1"/>
    <row r="48027" s="59" customFormat="1" customHeight="1"/>
    <row r="48028" s="59" customFormat="1" customHeight="1"/>
    <row r="48029" s="59" customFormat="1" customHeight="1"/>
    <row r="48030" s="59" customFormat="1" customHeight="1"/>
    <row r="48031" s="59" customFormat="1" customHeight="1"/>
    <row r="48032" s="59" customFormat="1" customHeight="1"/>
    <row r="48033" s="59" customFormat="1" customHeight="1"/>
    <row r="48034" s="59" customFormat="1" customHeight="1"/>
    <row r="48035" s="59" customFormat="1" customHeight="1"/>
    <row r="48036" s="59" customFormat="1" customHeight="1"/>
    <row r="48037" s="59" customFormat="1" customHeight="1"/>
    <row r="48038" s="59" customFormat="1" customHeight="1"/>
    <row r="48039" s="59" customFormat="1" customHeight="1"/>
    <row r="48040" s="59" customFormat="1" customHeight="1"/>
    <row r="48041" s="59" customFormat="1" customHeight="1"/>
    <row r="48042" s="59" customFormat="1" customHeight="1"/>
    <row r="48043" s="59" customFormat="1" customHeight="1"/>
    <row r="48044" s="59" customFormat="1" customHeight="1"/>
    <row r="48045" s="59" customFormat="1" customHeight="1"/>
    <row r="48046" s="59" customFormat="1" customHeight="1"/>
    <row r="48047" s="59" customFormat="1" customHeight="1"/>
    <row r="48048" s="59" customFormat="1" customHeight="1"/>
    <row r="48049" s="59" customFormat="1" customHeight="1"/>
    <row r="48050" s="59" customFormat="1" customHeight="1"/>
    <row r="48051" s="59" customFormat="1" customHeight="1"/>
    <row r="48052" s="59" customFormat="1" customHeight="1"/>
    <row r="48053" s="59" customFormat="1" customHeight="1"/>
    <row r="48054" s="59" customFormat="1" customHeight="1"/>
    <row r="48055" s="59" customFormat="1" customHeight="1"/>
    <row r="48056" s="59" customFormat="1" customHeight="1"/>
    <row r="48057" s="59" customFormat="1" customHeight="1"/>
    <row r="48058" s="59" customFormat="1" customHeight="1"/>
    <row r="48059" s="59" customFormat="1" customHeight="1"/>
    <row r="48060" s="59" customFormat="1" customHeight="1"/>
    <row r="48061" s="59" customFormat="1" customHeight="1"/>
    <row r="48062" s="59" customFormat="1" customHeight="1"/>
    <row r="48063" s="59" customFormat="1" customHeight="1"/>
    <row r="48064" s="59" customFormat="1" customHeight="1"/>
    <row r="48065" s="59" customFormat="1" customHeight="1"/>
    <row r="48066" s="59" customFormat="1" customHeight="1"/>
    <row r="48067" s="59" customFormat="1" customHeight="1"/>
    <row r="48068" s="59" customFormat="1" customHeight="1"/>
    <row r="48069" s="59" customFormat="1" customHeight="1"/>
    <row r="48070" s="59" customFormat="1" customHeight="1"/>
    <row r="48071" s="59" customFormat="1" customHeight="1"/>
    <row r="48072" s="59" customFormat="1" customHeight="1"/>
    <row r="48073" s="59" customFormat="1" customHeight="1"/>
    <row r="48074" s="59" customFormat="1" customHeight="1"/>
    <row r="48075" s="59" customFormat="1" customHeight="1"/>
    <row r="48076" s="59" customFormat="1" customHeight="1"/>
    <row r="48077" s="59" customFormat="1" customHeight="1"/>
    <row r="48078" s="59" customFormat="1" customHeight="1"/>
    <row r="48079" s="59" customFormat="1" customHeight="1"/>
    <row r="48080" s="59" customFormat="1" customHeight="1"/>
    <row r="48081" s="59" customFormat="1" customHeight="1"/>
    <row r="48082" s="59" customFormat="1" customHeight="1"/>
    <row r="48083" s="59" customFormat="1" customHeight="1"/>
    <row r="48084" s="59" customFormat="1" customHeight="1"/>
    <row r="48085" s="59" customFormat="1" customHeight="1"/>
    <row r="48086" s="59" customFormat="1" customHeight="1"/>
    <row r="48087" s="59" customFormat="1" customHeight="1"/>
    <row r="48088" s="59" customFormat="1" customHeight="1"/>
    <row r="48089" s="59" customFormat="1" customHeight="1"/>
    <row r="48090" s="59" customFormat="1" customHeight="1"/>
    <row r="48091" s="59" customFormat="1" customHeight="1"/>
    <row r="48092" s="59" customFormat="1" customHeight="1"/>
    <row r="48093" s="59" customFormat="1" customHeight="1"/>
    <row r="48094" s="59" customFormat="1" customHeight="1"/>
    <row r="48095" s="59" customFormat="1" customHeight="1"/>
    <row r="48096" s="59" customFormat="1" customHeight="1"/>
    <row r="48097" s="59" customFormat="1" customHeight="1"/>
    <row r="48098" s="59" customFormat="1" customHeight="1"/>
    <row r="48099" s="59" customFormat="1" customHeight="1"/>
    <row r="48100" s="59" customFormat="1" customHeight="1"/>
    <row r="48101" s="59" customFormat="1" customHeight="1"/>
    <row r="48102" s="59" customFormat="1" customHeight="1"/>
    <row r="48103" s="59" customFormat="1" customHeight="1"/>
    <row r="48104" s="59" customFormat="1" customHeight="1"/>
    <row r="48105" s="59" customFormat="1" customHeight="1"/>
    <row r="48106" s="59" customFormat="1" customHeight="1"/>
    <row r="48107" s="59" customFormat="1" customHeight="1"/>
    <row r="48108" s="59" customFormat="1" customHeight="1"/>
    <row r="48109" s="59" customFormat="1" customHeight="1"/>
    <row r="48110" s="59" customFormat="1" customHeight="1"/>
    <row r="48111" s="59" customFormat="1" customHeight="1"/>
    <row r="48112" s="59" customFormat="1" customHeight="1"/>
    <row r="48113" s="59" customFormat="1" customHeight="1"/>
    <row r="48114" s="59" customFormat="1" customHeight="1"/>
    <row r="48115" s="59" customFormat="1" customHeight="1"/>
    <row r="48116" s="59" customFormat="1" customHeight="1"/>
    <row r="48117" s="59" customFormat="1" customHeight="1"/>
    <row r="48118" s="59" customFormat="1" customHeight="1"/>
    <row r="48119" s="59" customFormat="1" customHeight="1"/>
    <row r="48120" s="59" customFormat="1" customHeight="1"/>
    <row r="48121" s="59" customFormat="1" customHeight="1"/>
    <row r="48122" s="59" customFormat="1" customHeight="1"/>
    <row r="48123" s="59" customFormat="1" customHeight="1"/>
    <row r="48124" s="59" customFormat="1" customHeight="1"/>
    <row r="48125" s="59" customFormat="1" customHeight="1"/>
    <row r="48126" s="59" customFormat="1" customHeight="1"/>
    <row r="48127" s="59" customFormat="1" customHeight="1"/>
    <row r="48128" s="59" customFormat="1" customHeight="1"/>
    <row r="48129" s="59" customFormat="1" customHeight="1"/>
    <row r="48130" s="59" customFormat="1" customHeight="1"/>
    <row r="48131" s="59" customFormat="1" customHeight="1"/>
    <row r="48132" s="59" customFormat="1" customHeight="1"/>
    <row r="48133" s="59" customFormat="1" customHeight="1"/>
    <row r="48134" s="59" customFormat="1" customHeight="1"/>
    <row r="48135" s="59" customFormat="1" customHeight="1"/>
    <row r="48136" s="59" customFormat="1" customHeight="1"/>
    <row r="48137" s="59" customFormat="1" customHeight="1"/>
    <row r="48138" s="59" customFormat="1" customHeight="1"/>
    <row r="48139" s="59" customFormat="1" customHeight="1"/>
    <row r="48140" s="59" customFormat="1" customHeight="1"/>
    <row r="48141" s="59" customFormat="1" customHeight="1"/>
    <row r="48142" s="59" customFormat="1" customHeight="1"/>
    <row r="48143" s="59" customFormat="1" customHeight="1"/>
    <row r="48144" s="59" customFormat="1" customHeight="1"/>
    <row r="48145" s="59" customFormat="1" customHeight="1"/>
    <row r="48146" s="59" customFormat="1" customHeight="1"/>
    <row r="48147" s="59" customFormat="1" customHeight="1"/>
    <row r="48148" s="59" customFormat="1" customHeight="1"/>
    <row r="48149" s="59" customFormat="1" customHeight="1"/>
    <row r="48150" s="59" customFormat="1" customHeight="1"/>
    <row r="48151" s="59" customFormat="1" customHeight="1"/>
    <row r="48152" s="59" customFormat="1" customHeight="1"/>
    <row r="48153" s="59" customFormat="1" customHeight="1"/>
    <row r="48154" s="59" customFormat="1" customHeight="1"/>
    <row r="48155" s="59" customFormat="1" customHeight="1"/>
    <row r="48156" s="59" customFormat="1" customHeight="1"/>
    <row r="48157" s="59" customFormat="1" customHeight="1"/>
    <row r="48158" s="59" customFormat="1" customHeight="1"/>
    <row r="48159" s="59" customFormat="1" customHeight="1"/>
    <row r="48160" s="59" customFormat="1" customHeight="1"/>
    <row r="48161" s="59" customFormat="1" customHeight="1"/>
    <row r="48162" s="59" customFormat="1" customHeight="1"/>
    <row r="48163" s="59" customFormat="1" customHeight="1"/>
    <row r="48164" s="59" customFormat="1" customHeight="1"/>
    <row r="48165" s="59" customFormat="1" customHeight="1"/>
    <row r="48166" s="59" customFormat="1" customHeight="1"/>
    <row r="48167" s="59" customFormat="1" customHeight="1"/>
    <row r="48168" s="59" customFormat="1" customHeight="1"/>
    <row r="48169" s="59" customFormat="1" customHeight="1"/>
    <row r="48170" s="59" customFormat="1" customHeight="1"/>
    <row r="48171" s="59" customFormat="1" customHeight="1"/>
    <row r="48172" s="59" customFormat="1" customHeight="1"/>
    <row r="48173" s="59" customFormat="1" customHeight="1"/>
    <row r="48174" s="59" customFormat="1" customHeight="1"/>
    <row r="48175" s="59" customFormat="1" customHeight="1"/>
    <row r="48176" s="59" customFormat="1" customHeight="1"/>
    <row r="48177" s="59" customFormat="1" customHeight="1"/>
    <row r="48178" s="59" customFormat="1" customHeight="1"/>
    <row r="48179" s="59" customFormat="1" customHeight="1"/>
    <row r="48180" s="59" customFormat="1" customHeight="1"/>
    <row r="48181" s="59" customFormat="1" customHeight="1"/>
    <row r="48182" s="59" customFormat="1" customHeight="1"/>
    <row r="48183" s="59" customFormat="1" customHeight="1"/>
    <row r="48184" s="59" customFormat="1" customHeight="1"/>
    <row r="48185" s="59" customFormat="1" customHeight="1"/>
    <row r="48186" s="59" customFormat="1" customHeight="1"/>
    <row r="48187" s="59" customFormat="1" customHeight="1"/>
    <row r="48188" s="59" customFormat="1" customHeight="1"/>
    <row r="48189" s="59" customFormat="1" customHeight="1"/>
    <row r="48190" s="59" customFormat="1" customHeight="1"/>
    <row r="48191" s="59" customFormat="1" customHeight="1"/>
    <row r="48192" s="59" customFormat="1" customHeight="1"/>
    <row r="48193" s="59" customFormat="1" customHeight="1"/>
    <row r="48194" s="59" customFormat="1" customHeight="1"/>
    <row r="48195" s="59" customFormat="1" customHeight="1"/>
    <row r="48196" s="59" customFormat="1" customHeight="1"/>
    <row r="48197" s="59" customFormat="1" customHeight="1"/>
    <row r="48198" s="59" customFormat="1" customHeight="1"/>
    <row r="48199" s="59" customFormat="1" customHeight="1"/>
    <row r="48200" s="59" customFormat="1" customHeight="1"/>
    <row r="48201" s="59" customFormat="1" customHeight="1"/>
    <row r="48202" s="59" customFormat="1" customHeight="1"/>
    <row r="48203" s="59" customFormat="1" customHeight="1"/>
    <row r="48204" s="59" customFormat="1" customHeight="1"/>
    <row r="48205" s="59" customFormat="1" customHeight="1"/>
    <row r="48206" s="59" customFormat="1" customHeight="1"/>
    <row r="48207" s="59" customFormat="1" customHeight="1"/>
    <row r="48208" s="59" customFormat="1" customHeight="1"/>
    <row r="48209" s="59" customFormat="1" customHeight="1"/>
    <row r="48210" s="59" customFormat="1" customHeight="1"/>
    <row r="48211" s="59" customFormat="1" customHeight="1"/>
    <row r="48212" s="59" customFormat="1" customHeight="1"/>
    <row r="48213" s="59" customFormat="1" customHeight="1"/>
    <row r="48214" s="59" customFormat="1" customHeight="1"/>
    <row r="48215" s="59" customFormat="1" customHeight="1"/>
    <row r="48216" s="59" customFormat="1" customHeight="1"/>
    <row r="48217" s="59" customFormat="1" customHeight="1"/>
    <row r="48218" s="59" customFormat="1" customHeight="1"/>
    <row r="48219" s="59" customFormat="1" customHeight="1"/>
    <row r="48220" s="59" customFormat="1" customHeight="1"/>
    <row r="48221" s="59" customFormat="1" customHeight="1"/>
    <row r="48222" s="59" customFormat="1" customHeight="1"/>
    <row r="48223" s="59" customFormat="1" customHeight="1"/>
    <row r="48224" s="59" customFormat="1" customHeight="1"/>
    <row r="48225" s="59" customFormat="1" customHeight="1"/>
    <row r="48226" s="59" customFormat="1" customHeight="1"/>
    <row r="48227" s="59" customFormat="1" customHeight="1"/>
    <row r="48228" s="59" customFormat="1" customHeight="1"/>
    <row r="48229" s="59" customFormat="1" customHeight="1"/>
    <row r="48230" s="59" customFormat="1" customHeight="1"/>
    <row r="48231" s="59" customFormat="1" customHeight="1"/>
    <row r="48232" s="59" customFormat="1" customHeight="1"/>
    <row r="48233" s="59" customFormat="1" customHeight="1"/>
    <row r="48234" s="59" customFormat="1" customHeight="1"/>
    <row r="48235" s="59" customFormat="1" customHeight="1"/>
    <row r="48236" s="59" customFormat="1" customHeight="1"/>
    <row r="48237" s="59" customFormat="1" customHeight="1"/>
    <row r="48238" s="59" customFormat="1" customHeight="1"/>
    <row r="48239" s="59" customFormat="1" customHeight="1"/>
    <row r="48240" s="59" customFormat="1" customHeight="1"/>
    <row r="48241" s="59" customFormat="1" customHeight="1"/>
    <row r="48242" s="59" customFormat="1" customHeight="1"/>
    <row r="48243" s="59" customFormat="1" customHeight="1"/>
    <row r="48244" s="59" customFormat="1" customHeight="1"/>
    <row r="48245" s="59" customFormat="1" customHeight="1"/>
    <row r="48246" s="59" customFormat="1" customHeight="1"/>
    <row r="48247" s="59" customFormat="1" customHeight="1"/>
    <row r="48248" s="59" customFormat="1" customHeight="1"/>
    <row r="48249" s="59" customFormat="1" customHeight="1"/>
    <row r="48250" s="59" customFormat="1" customHeight="1"/>
    <row r="48251" s="59" customFormat="1" customHeight="1"/>
    <row r="48252" s="59" customFormat="1" customHeight="1"/>
    <row r="48253" s="59" customFormat="1" customHeight="1"/>
    <row r="48254" s="59" customFormat="1" customHeight="1"/>
    <row r="48255" s="59" customFormat="1" customHeight="1"/>
    <row r="48256" s="59" customFormat="1" customHeight="1"/>
    <row r="48257" s="59" customFormat="1" customHeight="1"/>
    <row r="48258" s="59" customFormat="1" customHeight="1"/>
    <row r="48259" s="59" customFormat="1" customHeight="1"/>
    <row r="48260" s="59" customFormat="1" customHeight="1"/>
    <row r="48261" s="59" customFormat="1" customHeight="1"/>
    <row r="48262" s="59" customFormat="1" customHeight="1"/>
    <row r="48263" s="59" customFormat="1" customHeight="1"/>
    <row r="48264" s="59" customFormat="1" customHeight="1"/>
    <row r="48265" s="59" customFormat="1" customHeight="1"/>
    <row r="48266" s="59" customFormat="1" customHeight="1"/>
    <row r="48267" s="59" customFormat="1" customHeight="1"/>
    <row r="48268" s="59" customFormat="1" customHeight="1"/>
    <row r="48269" s="59" customFormat="1" customHeight="1"/>
    <row r="48270" s="59" customFormat="1" customHeight="1"/>
    <row r="48271" s="59" customFormat="1" customHeight="1"/>
    <row r="48272" s="59" customFormat="1" customHeight="1"/>
    <row r="48273" s="59" customFormat="1" customHeight="1"/>
    <row r="48274" s="59" customFormat="1" customHeight="1"/>
    <row r="48275" s="59" customFormat="1" customHeight="1"/>
    <row r="48276" s="59" customFormat="1" customHeight="1"/>
    <row r="48277" s="59" customFormat="1" customHeight="1"/>
    <row r="48278" s="59" customFormat="1" customHeight="1"/>
    <row r="48279" s="59" customFormat="1" customHeight="1"/>
    <row r="48280" s="59" customFormat="1" customHeight="1"/>
    <row r="48281" s="59" customFormat="1" customHeight="1"/>
    <row r="48282" s="59" customFormat="1" customHeight="1"/>
    <row r="48283" s="59" customFormat="1" customHeight="1"/>
    <row r="48284" s="59" customFormat="1" customHeight="1"/>
    <row r="48285" s="59" customFormat="1" customHeight="1"/>
    <row r="48286" s="59" customFormat="1" customHeight="1"/>
    <row r="48287" s="59" customFormat="1" customHeight="1"/>
    <row r="48288" s="59" customFormat="1" customHeight="1"/>
    <row r="48289" s="59" customFormat="1" customHeight="1"/>
    <row r="48290" s="59" customFormat="1" customHeight="1"/>
    <row r="48291" s="59" customFormat="1" customHeight="1"/>
    <row r="48292" s="59" customFormat="1" customHeight="1"/>
    <row r="48293" s="59" customFormat="1" customHeight="1"/>
    <row r="48294" s="59" customFormat="1" customHeight="1"/>
    <row r="48295" s="59" customFormat="1" customHeight="1"/>
    <row r="48296" s="59" customFormat="1" customHeight="1"/>
    <row r="48297" s="59" customFormat="1" customHeight="1"/>
    <row r="48298" s="59" customFormat="1" customHeight="1"/>
    <row r="48299" s="59" customFormat="1" customHeight="1"/>
    <row r="48300" s="59" customFormat="1" customHeight="1"/>
    <row r="48301" s="59" customFormat="1" customHeight="1"/>
    <row r="48302" s="59" customFormat="1" customHeight="1"/>
    <row r="48303" s="59" customFormat="1" customHeight="1"/>
    <row r="48304" s="59" customFormat="1" customHeight="1"/>
    <row r="48305" s="59" customFormat="1" customHeight="1"/>
    <row r="48306" s="59" customFormat="1" customHeight="1"/>
    <row r="48307" s="59" customFormat="1" customHeight="1"/>
    <row r="48308" s="59" customFormat="1" customHeight="1"/>
    <row r="48309" s="59" customFormat="1" customHeight="1"/>
    <row r="48310" s="59" customFormat="1" customHeight="1"/>
    <row r="48311" s="59" customFormat="1" customHeight="1"/>
    <row r="48312" s="59" customFormat="1" customHeight="1"/>
    <row r="48313" s="59" customFormat="1" customHeight="1"/>
    <row r="48314" s="59" customFormat="1" customHeight="1"/>
    <row r="48315" s="59" customFormat="1" customHeight="1"/>
    <row r="48316" s="59" customFormat="1" customHeight="1"/>
    <row r="48317" s="59" customFormat="1" customHeight="1"/>
    <row r="48318" s="59" customFormat="1" customHeight="1"/>
    <row r="48319" s="59" customFormat="1" customHeight="1"/>
    <row r="48320" s="59" customFormat="1" customHeight="1"/>
    <row r="48321" s="59" customFormat="1" customHeight="1"/>
    <row r="48322" s="59" customFormat="1" customHeight="1"/>
    <row r="48323" s="59" customFormat="1" customHeight="1"/>
    <row r="48324" s="59" customFormat="1" customHeight="1"/>
    <row r="48325" s="59" customFormat="1" customHeight="1"/>
    <row r="48326" s="59" customFormat="1" customHeight="1"/>
    <row r="48327" s="59" customFormat="1" customHeight="1"/>
    <row r="48328" s="59" customFormat="1" customHeight="1"/>
    <row r="48329" s="59" customFormat="1" customHeight="1"/>
    <row r="48330" s="59" customFormat="1" customHeight="1"/>
    <row r="48331" s="59" customFormat="1" customHeight="1"/>
    <row r="48332" s="59" customFormat="1" customHeight="1"/>
    <row r="48333" s="59" customFormat="1" customHeight="1"/>
    <row r="48334" s="59" customFormat="1" customHeight="1"/>
    <row r="48335" s="59" customFormat="1" customHeight="1"/>
    <row r="48336" s="59" customFormat="1" customHeight="1"/>
    <row r="48337" s="59" customFormat="1" customHeight="1"/>
    <row r="48338" s="59" customFormat="1" customHeight="1"/>
    <row r="48339" s="59" customFormat="1" customHeight="1"/>
    <row r="48340" s="59" customFormat="1" customHeight="1"/>
    <row r="48341" s="59" customFormat="1" customHeight="1"/>
    <row r="48342" s="59" customFormat="1" customHeight="1"/>
    <row r="48343" s="59" customFormat="1" customHeight="1"/>
    <row r="48344" s="59" customFormat="1" customHeight="1"/>
    <row r="48345" s="59" customFormat="1" customHeight="1"/>
    <row r="48346" s="59" customFormat="1" customHeight="1"/>
    <row r="48347" s="59" customFormat="1" customHeight="1"/>
    <row r="48348" s="59" customFormat="1" customHeight="1"/>
    <row r="48349" s="59" customFormat="1" customHeight="1"/>
    <row r="48350" s="59" customFormat="1" customHeight="1"/>
    <row r="48351" s="59" customFormat="1" customHeight="1"/>
    <row r="48352" s="59" customFormat="1" customHeight="1"/>
    <row r="48353" s="59" customFormat="1" customHeight="1"/>
    <row r="48354" s="59" customFormat="1" customHeight="1"/>
    <row r="48355" s="59" customFormat="1" customHeight="1"/>
    <row r="48356" s="59" customFormat="1" customHeight="1"/>
    <row r="48357" s="59" customFormat="1" customHeight="1"/>
    <row r="48358" s="59" customFormat="1" customHeight="1"/>
    <row r="48359" s="59" customFormat="1" customHeight="1"/>
    <row r="48360" s="59" customFormat="1" customHeight="1"/>
    <row r="48361" s="59" customFormat="1" customHeight="1"/>
    <row r="48362" s="59" customFormat="1" customHeight="1"/>
    <row r="48363" s="59" customFormat="1" customHeight="1"/>
    <row r="48364" s="59" customFormat="1" customHeight="1"/>
    <row r="48365" s="59" customFormat="1" customHeight="1"/>
    <row r="48366" s="59" customFormat="1" customHeight="1"/>
    <row r="48367" s="59" customFormat="1" customHeight="1"/>
    <row r="48368" s="59" customFormat="1" customHeight="1"/>
    <row r="48369" s="59" customFormat="1" customHeight="1"/>
    <row r="48370" s="59" customFormat="1" customHeight="1"/>
    <row r="48371" s="59" customFormat="1" customHeight="1"/>
    <row r="48372" s="59" customFormat="1" customHeight="1"/>
    <row r="48373" s="59" customFormat="1" customHeight="1"/>
    <row r="48374" s="59" customFormat="1" customHeight="1"/>
    <row r="48375" s="59" customFormat="1" customHeight="1"/>
    <row r="48376" s="59" customFormat="1" customHeight="1"/>
    <row r="48377" s="59" customFormat="1" customHeight="1"/>
    <row r="48378" s="59" customFormat="1" customHeight="1"/>
    <row r="48379" s="59" customFormat="1" customHeight="1"/>
    <row r="48380" s="59" customFormat="1" customHeight="1"/>
    <row r="48381" s="59" customFormat="1" customHeight="1"/>
    <row r="48382" s="59" customFormat="1" customHeight="1"/>
    <row r="48383" s="59" customFormat="1" customHeight="1"/>
    <row r="48384" s="59" customFormat="1" customHeight="1"/>
    <row r="48385" s="59" customFormat="1" customHeight="1"/>
    <row r="48386" s="59" customFormat="1" customHeight="1"/>
    <row r="48387" s="59" customFormat="1" customHeight="1"/>
    <row r="48388" s="59" customFormat="1" customHeight="1"/>
    <row r="48389" s="59" customFormat="1" customHeight="1"/>
    <row r="48390" s="59" customFormat="1" customHeight="1"/>
    <row r="48391" s="59" customFormat="1" customHeight="1"/>
    <row r="48392" s="59" customFormat="1" customHeight="1"/>
    <row r="48393" s="59" customFormat="1" customHeight="1"/>
    <row r="48394" s="59" customFormat="1" customHeight="1"/>
    <row r="48395" s="59" customFormat="1" customHeight="1"/>
    <row r="48396" s="59" customFormat="1" customHeight="1"/>
    <row r="48397" s="59" customFormat="1" customHeight="1"/>
    <row r="48398" s="59" customFormat="1" customHeight="1"/>
    <row r="48399" s="59" customFormat="1" customHeight="1"/>
    <row r="48400" s="59" customFormat="1" customHeight="1"/>
    <row r="48401" s="59" customFormat="1" customHeight="1"/>
    <row r="48402" s="59" customFormat="1" customHeight="1"/>
    <row r="48403" s="59" customFormat="1" customHeight="1"/>
    <row r="48404" s="59" customFormat="1" customHeight="1"/>
    <row r="48405" s="59" customFormat="1" customHeight="1"/>
    <row r="48406" s="59" customFormat="1" customHeight="1"/>
    <row r="48407" s="59" customFormat="1" customHeight="1"/>
    <row r="48408" s="59" customFormat="1" customHeight="1"/>
    <row r="48409" s="59" customFormat="1" customHeight="1"/>
    <row r="48410" s="59" customFormat="1" customHeight="1"/>
    <row r="48411" s="59" customFormat="1" customHeight="1"/>
    <row r="48412" s="59" customFormat="1" customHeight="1"/>
    <row r="48413" s="59" customFormat="1" customHeight="1"/>
    <row r="48414" s="59" customFormat="1" customHeight="1"/>
    <row r="48415" s="59" customFormat="1" customHeight="1"/>
    <row r="48416" s="59" customFormat="1" customHeight="1"/>
    <row r="48417" s="59" customFormat="1" customHeight="1"/>
    <row r="48418" s="59" customFormat="1" customHeight="1"/>
    <row r="48419" s="59" customFormat="1" customHeight="1"/>
    <row r="48420" s="59" customFormat="1" customHeight="1"/>
    <row r="48421" s="59" customFormat="1" customHeight="1"/>
    <row r="48422" s="59" customFormat="1" customHeight="1"/>
    <row r="48423" s="59" customFormat="1" customHeight="1"/>
    <row r="48424" s="59" customFormat="1" customHeight="1"/>
    <row r="48425" s="59" customFormat="1" customHeight="1"/>
    <row r="48426" s="59" customFormat="1" customHeight="1"/>
    <row r="48427" s="59" customFormat="1" customHeight="1"/>
    <row r="48428" s="59" customFormat="1" customHeight="1"/>
    <row r="48429" s="59" customFormat="1" customHeight="1"/>
    <row r="48430" s="59" customFormat="1" customHeight="1"/>
    <row r="48431" s="59" customFormat="1" customHeight="1"/>
    <row r="48432" s="59" customFormat="1" customHeight="1"/>
    <row r="48433" s="59" customFormat="1" customHeight="1"/>
    <row r="48434" s="59" customFormat="1" customHeight="1"/>
    <row r="48435" s="59" customFormat="1" customHeight="1"/>
    <row r="48436" s="59" customFormat="1" customHeight="1"/>
    <row r="48437" s="59" customFormat="1" customHeight="1"/>
    <row r="48438" s="59" customFormat="1" customHeight="1"/>
    <row r="48439" s="59" customFormat="1" customHeight="1"/>
    <row r="48440" s="59" customFormat="1" customHeight="1"/>
    <row r="48441" s="59" customFormat="1" customHeight="1"/>
    <row r="48442" s="59" customFormat="1" customHeight="1"/>
    <row r="48443" s="59" customFormat="1" customHeight="1"/>
    <row r="48444" s="59" customFormat="1" customHeight="1"/>
    <row r="48445" s="59" customFormat="1" customHeight="1"/>
    <row r="48446" s="59" customFormat="1" customHeight="1"/>
    <row r="48447" s="59" customFormat="1" customHeight="1"/>
    <row r="48448" s="59" customFormat="1" customHeight="1"/>
    <row r="48449" s="59" customFormat="1" customHeight="1"/>
    <row r="48450" s="59" customFormat="1" customHeight="1"/>
    <row r="48451" s="59" customFormat="1" customHeight="1"/>
    <row r="48452" s="59" customFormat="1" customHeight="1"/>
    <row r="48453" s="59" customFormat="1" customHeight="1"/>
    <row r="48454" s="59" customFormat="1" customHeight="1"/>
    <row r="48455" s="59" customFormat="1" customHeight="1"/>
    <row r="48456" s="59" customFormat="1" customHeight="1"/>
    <row r="48457" s="59" customFormat="1" customHeight="1"/>
    <row r="48458" s="59" customFormat="1" customHeight="1"/>
    <row r="48459" s="59" customFormat="1" customHeight="1"/>
    <row r="48460" s="59" customFormat="1" customHeight="1"/>
    <row r="48461" s="59" customFormat="1" customHeight="1"/>
    <row r="48462" s="59" customFormat="1" customHeight="1"/>
    <row r="48463" s="59" customFormat="1" customHeight="1"/>
    <row r="48464" s="59" customFormat="1" customHeight="1"/>
    <row r="48465" s="59" customFormat="1" customHeight="1"/>
    <row r="48466" s="59" customFormat="1" customHeight="1"/>
    <row r="48467" s="59" customFormat="1" customHeight="1"/>
    <row r="48468" s="59" customFormat="1" customHeight="1"/>
    <row r="48469" s="59" customFormat="1" customHeight="1"/>
    <row r="48470" s="59" customFormat="1" customHeight="1"/>
    <row r="48471" s="59" customFormat="1" customHeight="1"/>
    <row r="48472" s="59" customFormat="1" customHeight="1"/>
    <row r="48473" s="59" customFormat="1" customHeight="1"/>
    <row r="48474" s="59" customFormat="1" customHeight="1"/>
    <row r="48475" s="59" customFormat="1" customHeight="1"/>
    <row r="48476" s="59" customFormat="1" customHeight="1"/>
    <row r="48477" s="59" customFormat="1" customHeight="1"/>
    <row r="48478" s="59" customFormat="1" customHeight="1"/>
    <row r="48479" s="59" customFormat="1" customHeight="1"/>
    <row r="48480" s="59" customFormat="1" customHeight="1"/>
    <row r="48481" s="59" customFormat="1" customHeight="1"/>
    <row r="48482" s="59" customFormat="1" customHeight="1"/>
    <row r="48483" s="59" customFormat="1" customHeight="1"/>
    <row r="48484" s="59" customFormat="1" customHeight="1"/>
    <row r="48485" s="59" customFormat="1" customHeight="1"/>
    <row r="48486" s="59" customFormat="1" customHeight="1"/>
    <row r="48487" s="59" customFormat="1" customHeight="1"/>
    <row r="48488" s="59" customFormat="1" customHeight="1"/>
    <row r="48489" s="59" customFormat="1" customHeight="1"/>
    <row r="48490" s="59" customFormat="1" customHeight="1"/>
    <row r="48491" s="59" customFormat="1" customHeight="1"/>
    <row r="48492" s="59" customFormat="1" customHeight="1"/>
    <row r="48493" s="59" customFormat="1" customHeight="1"/>
    <row r="48494" s="59" customFormat="1" customHeight="1"/>
    <row r="48495" s="59" customFormat="1" customHeight="1"/>
    <row r="48496" s="59" customFormat="1" customHeight="1"/>
    <row r="48497" s="59" customFormat="1" customHeight="1"/>
    <row r="48498" s="59" customFormat="1" customHeight="1"/>
    <row r="48499" s="59" customFormat="1" customHeight="1"/>
    <row r="48500" s="59" customFormat="1" customHeight="1"/>
    <row r="48501" s="59" customFormat="1" customHeight="1"/>
    <row r="48502" s="59" customFormat="1" customHeight="1"/>
    <row r="48503" s="59" customFormat="1" customHeight="1"/>
    <row r="48504" s="59" customFormat="1" customHeight="1"/>
    <row r="48505" s="59" customFormat="1" customHeight="1"/>
    <row r="48506" s="59" customFormat="1" customHeight="1"/>
    <row r="48507" s="59" customFormat="1" customHeight="1"/>
    <row r="48508" s="59" customFormat="1" customHeight="1"/>
    <row r="48509" s="59" customFormat="1" customHeight="1"/>
    <row r="48510" s="59" customFormat="1" customHeight="1"/>
    <row r="48511" s="59" customFormat="1" customHeight="1"/>
    <row r="48512" s="59" customFormat="1" customHeight="1"/>
    <row r="48513" s="59" customFormat="1" customHeight="1"/>
    <row r="48514" s="59" customFormat="1" customHeight="1"/>
    <row r="48515" s="59" customFormat="1" customHeight="1"/>
    <row r="48516" s="59" customFormat="1" customHeight="1"/>
    <row r="48517" s="59" customFormat="1" customHeight="1"/>
    <row r="48518" s="59" customFormat="1" customHeight="1"/>
    <row r="48519" s="59" customFormat="1" customHeight="1"/>
    <row r="48520" s="59" customFormat="1" customHeight="1"/>
    <row r="48521" s="59" customFormat="1" customHeight="1"/>
    <row r="48522" s="59" customFormat="1" customHeight="1"/>
    <row r="48523" s="59" customFormat="1" customHeight="1"/>
    <row r="48524" s="59" customFormat="1" customHeight="1"/>
    <row r="48525" s="59" customFormat="1" customHeight="1"/>
    <row r="48526" s="59" customFormat="1" customHeight="1"/>
    <row r="48527" s="59" customFormat="1" customHeight="1"/>
    <row r="48528" s="59" customFormat="1" customHeight="1"/>
    <row r="48529" s="59" customFormat="1" customHeight="1"/>
    <row r="48530" s="59" customFormat="1" customHeight="1"/>
    <row r="48531" s="59" customFormat="1" customHeight="1"/>
    <row r="48532" s="59" customFormat="1" customHeight="1"/>
    <row r="48533" s="59" customFormat="1" customHeight="1"/>
    <row r="48534" s="59" customFormat="1" customHeight="1"/>
    <row r="48535" s="59" customFormat="1" customHeight="1"/>
    <row r="48536" s="59" customFormat="1" customHeight="1"/>
    <row r="48537" s="59" customFormat="1" customHeight="1"/>
    <row r="48538" s="59" customFormat="1" customHeight="1"/>
    <row r="48539" s="59" customFormat="1" customHeight="1"/>
    <row r="48540" s="59" customFormat="1" customHeight="1"/>
    <row r="48541" s="59" customFormat="1" customHeight="1"/>
    <row r="48542" s="59" customFormat="1" customHeight="1"/>
    <row r="48543" s="59" customFormat="1" customHeight="1"/>
    <row r="48544" s="59" customFormat="1" customHeight="1"/>
    <row r="48545" s="59" customFormat="1" customHeight="1"/>
    <row r="48546" s="59" customFormat="1" customHeight="1"/>
    <row r="48547" s="59" customFormat="1" customHeight="1"/>
    <row r="48548" s="59" customFormat="1" customHeight="1"/>
    <row r="48549" s="59" customFormat="1" customHeight="1"/>
    <row r="48550" s="59" customFormat="1" customHeight="1"/>
    <row r="48551" s="59" customFormat="1" customHeight="1"/>
    <row r="48552" s="59" customFormat="1" customHeight="1"/>
    <row r="48553" s="59" customFormat="1" customHeight="1"/>
    <row r="48554" s="59" customFormat="1" customHeight="1"/>
    <row r="48555" s="59" customFormat="1" customHeight="1"/>
    <row r="48556" s="59" customFormat="1" customHeight="1"/>
    <row r="48557" s="59" customFormat="1" customHeight="1"/>
    <row r="48558" s="59" customFormat="1" customHeight="1"/>
    <row r="48559" s="59" customFormat="1" customHeight="1"/>
    <row r="48560" s="59" customFormat="1" customHeight="1"/>
    <row r="48561" s="59" customFormat="1" customHeight="1"/>
    <row r="48562" s="59" customFormat="1" customHeight="1"/>
    <row r="48563" s="59" customFormat="1" customHeight="1"/>
    <row r="48564" s="59" customFormat="1" customHeight="1"/>
    <row r="48565" s="59" customFormat="1" customHeight="1"/>
    <row r="48566" s="59" customFormat="1" customHeight="1"/>
    <row r="48567" s="59" customFormat="1" customHeight="1"/>
    <row r="48568" s="59" customFormat="1" customHeight="1"/>
    <row r="48569" s="59" customFormat="1" customHeight="1"/>
    <row r="48570" s="59" customFormat="1" customHeight="1"/>
    <row r="48571" s="59" customFormat="1" customHeight="1"/>
    <row r="48572" s="59" customFormat="1" customHeight="1"/>
    <row r="48573" s="59" customFormat="1" customHeight="1"/>
    <row r="48574" s="59" customFormat="1" customHeight="1"/>
    <row r="48575" s="59" customFormat="1" customHeight="1"/>
    <row r="48576" s="59" customFormat="1" customHeight="1"/>
    <row r="48577" s="59" customFormat="1" customHeight="1"/>
    <row r="48578" s="59" customFormat="1" customHeight="1"/>
    <row r="48579" s="59" customFormat="1" customHeight="1"/>
    <row r="48580" s="59" customFormat="1" customHeight="1"/>
    <row r="48581" s="59" customFormat="1" customHeight="1"/>
    <row r="48582" s="59" customFormat="1" customHeight="1"/>
    <row r="48583" s="59" customFormat="1" customHeight="1"/>
    <row r="48584" s="59" customFormat="1" customHeight="1"/>
    <row r="48585" s="59" customFormat="1" customHeight="1"/>
    <row r="48586" s="59" customFormat="1" customHeight="1"/>
    <row r="48587" s="59" customFormat="1" customHeight="1"/>
    <row r="48588" s="59" customFormat="1" customHeight="1"/>
    <row r="48589" s="59" customFormat="1" customHeight="1"/>
    <row r="48590" s="59" customFormat="1" customHeight="1"/>
    <row r="48591" s="59" customFormat="1" customHeight="1"/>
    <row r="48592" s="59" customFormat="1" customHeight="1"/>
    <row r="48593" s="59" customFormat="1" customHeight="1"/>
    <row r="48594" s="59" customFormat="1" customHeight="1"/>
    <row r="48595" s="59" customFormat="1" customHeight="1"/>
    <row r="48596" s="59" customFormat="1" customHeight="1"/>
    <row r="48597" s="59" customFormat="1" customHeight="1"/>
    <row r="48598" s="59" customFormat="1" customHeight="1"/>
    <row r="48599" s="59" customFormat="1" customHeight="1"/>
    <row r="48600" s="59" customFormat="1" customHeight="1"/>
    <row r="48601" s="59" customFormat="1" customHeight="1"/>
    <row r="48602" s="59" customFormat="1" customHeight="1"/>
    <row r="48603" s="59" customFormat="1" customHeight="1"/>
    <row r="48604" s="59" customFormat="1" customHeight="1"/>
    <row r="48605" s="59" customFormat="1" customHeight="1"/>
    <row r="48606" s="59" customFormat="1" customHeight="1"/>
    <row r="48607" s="59" customFormat="1" customHeight="1"/>
    <row r="48608" s="59" customFormat="1" customHeight="1"/>
    <row r="48609" s="59" customFormat="1" customHeight="1"/>
    <row r="48610" s="59" customFormat="1" customHeight="1"/>
    <row r="48611" s="59" customFormat="1" customHeight="1"/>
    <row r="48612" s="59" customFormat="1" customHeight="1"/>
    <row r="48613" s="59" customFormat="1" customHeight="1"/>
    <row r="48614" s="59" customFormat="1" customHeight="1"/>
    <row r="48615" s="59" customFormat="1" customHeight="1"/>
    <row r="48616" s="59" customFormat="1" customHeight="1"/>
    <row r="48617" s="59" customFormat="1" customHeight="1"/>
    <row r="48618" s="59" customFormat="1" customHeight="1"/>
    <row r="48619" s="59" customFormat="1" customHeight="1"/>
    <row r="48620" s="59" customFormat="1" customHeight="1"/>
    <row r="48621" s="59" customFormat="1" customHeight="1"/>
    <row r="48622" s="59" customFormat="1" customHeight="1"/>
    <row r="48623" s="59" customFormat="1" customHeight="1"/>
    <row r="48624" s="59" customFormat="1" customHeight="1"/>
    <row r="48625" s="59" customFormat="1" customHeight="1"/>
    <row r="48626" s="59" customFormat="1" customHeight="1"/>
    <row r="48627" s="59" customFormat="1" customHeight="1"/>
    <row r="48628" s="59" customFormat="1" customHeight="1"/>
    <row r="48629" s="59" customFormat="1" customHeight="1"/>
    <row r="48630" s="59" customFormat="1" customHeight="1"/>
    <row r="48631" s="59" customFormat="1" customHeight="1"/>
    <row r="48632" s="59" customFormat="1" customHeight="1"/>
    <row r="48633" s="59" customFormat="1" customHeight="1"/>
    <row r="48634" s="59" customFormat="1" customHeight="1"/>
    <row r="48635" s="59" customFormat="1" customHeight="1"/>
    <row r="48636" s="59" customFormat="1" customHeight="1"/>
    <row r="48637" s="59" customFormat="1" customHeight="1"/>
    <row r="48638" s="59" customFormat="1" customHeight="1"/>
    <row r="48639" s="59" customFormat="1" customHeight="1"/>
    <row r="48640" s="59" customFormat="1" customHeight="1"/>
    <row r="48641" s="59" customFormat="1" customHeight="1"/>
    <row r="48642" s="59" customFormat="1" customHeight="1"/>
    <row r="48643" s="59" customFormat="1" customHeight="1"/>
    <row r="48644" s="59" customFormat="1" customHeight="1"/>
    <row r="48645" s="59" customFormat="1" customHeight="1"/>
    <row r="48646" s="59" customFormat="1" customHeight="1"/>
    <row r="48647" s="59" customFormat="1" customHeight="1"/>
    <row r="48648" s="59" customFormat="1" customHeight="1"/>
    <row r="48649" s="59" customFormat="1" customHeight="1"/>
    <row r="48650" s="59" customFormat="1" customHeight="1"/>
    <row r="48651" s="59" customFormat="1" customHeight="1"/>
    <row r="48652" s="59" customFormat="1" customHeight="1"/>
    <row r="48653" s="59" customFormat="1" customHeight="1"/>
    <row r="48654" s="59" customFormat="1" customHeight="1"/>
    <row r="48655" s="59" customFormat="1" customHeight="1"/>
    <row r="48656" s="59" customFormat="1" customHeight="1"/>
    <row r="48657" s="59" customFormat="1" customHeight="1"/>
    <row r="48658" s="59" customFormat="1" customHeight="1"/>
    <row r="48659" s="59" customFormat="1" customHeight="1"/>
    <row r="48660" s="59" customFormat="1" customHeight="1"/>
    <row r="48661" s="59" customFormat="1" customHeight="1"/>
    <row r="48662" s="59" customFormat="1" customHeight="1"/>
    <row r="48663" s="59" customFormat="1" customHeight="1"/>
    <row r="48664" s="59" customFormat="1" customHeight="1"/>
    <row r="48665" s="59" customFormat="1" customHeight="1"/>
    <row r="48666" s="59" customFormat="1" customHeight="1"/>
    <row r="48667" s="59" customFormat="1" customHeight="1"/>
    <row r="48668" s="59" customFormat="1" customHeight="1"/>
    <row r="48669" s="59" customFormat="1" customHeight="1"/>
    <row r="48670" s="59" customFormat="1" customHeight="1"/>
    <row r="48671" s="59" customFormat="1" customHeight="1"/>
    <row r="48672" s="59" customFormat="1" customHeight="1"/>
    <row r="48673" s="59" customFormat="1" customHeight="1"/>
    <row r="48674" s="59" customFormat="1" customHeight="1"/>
    <row r="48675" s="59" customFormat="1" customHeight="1"/>
    <row r="48676" s="59" customFormat="1" customHeight="1"/>
    <row r="48677" s="59" customFormat="1" customHeight="1"/>
    <row r="48678" s="59" customFormat="1" customHeight="1"/>
    <row r="48679" s="59" customFormat="1" customHeight="1"/>
    <row r="48680" s="59" customFormat="1" customHeight="1"/>
    <row r="48681" s="59" customFormat="1" customHeight="1"/>
    <row r="48682" s="59" customFormat="1" customHeight="1"/>
    <row r="48683" s="59" customFormat="1" customHeight="1"/>
    <row r="48684" s="59" customFormat="1" customHeight="1"/>
    <row r="48685" s="59" customFormat="1" customHeight="1"/>
    <row r="48686" s="59" customFormat="1" customHeight="1"/>
    <row r="48687" s="59" customFormat="1" customHeight="1"/>
    <row r="48688" s="59" customFormat="1" customHeight="1"/>
    <row r="48689" s="59" customFormat="1" customHeight="1"/>
    <row r="48690" s="59" customFormat="1" customHeight="1"/>
    <row r="48691" s="59" customFormat="1" customHeight="1"/>
    <row r="48692" s="59" customFormat="1" customHeight="1"/>
    <row r="48693" s="59" customFormat="1" customHeight="1"/>
    <row r="48694" s="59" customFormat="1" customHeight="1"/>
    <row r="48695" s="59" customFormat="1" customHeight="1"/>
    <row r="48696" s="59" customFormat="1" customHeight="1"/>
    <row r="48697" s="59" customFormat="1" customHeight="1"/>
    <row r="48698" s="59" customFormat="1" customHeight="1"/>
    <row r="48699" s="59" customFormat="1" customHeight="1"/>
    <row r="48700" s="59" customFormat="1" customHeight="1"/>
    <row r="48701" s="59" customFormat="1" customHeight="1"/>
    <row r="48702" s="59" customFormat="1" customHeight="1"/>
    <row r="48703" s="59" customFormat="1" customHeight="1"/>
    <row r="48704" s="59" customFormat="1" customHeight="1"/>
    <row r="48705" s="59" customFormat="1" customHeight="1"/>
    <row r="48706" s="59" customFormat="1" customHeight="1"/>
    <row r="48707" s="59" customFormat="1" customHeight="1"/>
    <row r="48708" s="59" customFormat="1" customHeight="1"/>
    <row r="48709" s="59" customFormat="1" customHeight="1"/>
    <row r="48710" s="59" customFormat="1" customHeight="1"/>
    <row r="48711" s="59" customFormat="1" customHeight="1"/>
    <row r="48712" s="59" customFormat="1" customHeight="1"/>
    <row r="48713" s="59" customFormat="1" customHeight="1"/>
    <row r="48714" s="59" customFormat="1" customHeight="1"/>
    <row r="48715" s="59" customFormat="1" customHeight="1"/>
    <row r="48716" s="59" customFormat="1" customHeight="1"/>
    <row r="48717" s="59" customFormat="1" customHeight="1"/>
    <row r="48718" s="59" customFormat="1" customHeight="1"/>
    <row r="48719" s="59" customFormat="1" customHeight="1"/>
    <row r="48720" s="59" customFormat="1" customHeight="1"/>
    <row r="48721" s="59" customFormat="1" customHeight="1"/>
    <row r="48722" s="59" customFormat="1" customHeight="1"/>
    <row r="48723" s="59" customFormat="1" customHeight="1"/>
    <row r="48724" s="59" customFormat="1" customHeight="1"/>
    <row r="48725" s="59" customFormat="1" customHeight="1"/>
    <row r="48726" s="59" customFormat="1" customHeight="1"/>
    <row r="48727" s="59" customFormat="1" customHeight="1"/>
    <row r="48728" s="59" customFormat="1" customHeight="1"/>
    <row r="48729" s="59" customFormat="1" customHeight="1"/>
    <row r="48730" s="59" customFormat="1" customHeight="1"/>
    <row r="48731" s="59" customFormat="1" customHeight="1"/>
    <row r="48732" s="59" customFormat="1" customHeight="1"/>
    <row r="48733" s="59" customFormat="1" customHeight="1"/>
    <row r="48734" s="59" customFormat="1" customHeight="1"/>
    <row r="48735" s="59" customFormat="1" customHeight="1"/>
    <row r="48736" s="59" customFormat="1" customHeight="1"/>
    <row r="48737" s="59" customFormat="1" customHeight="1"/>
    <row r="48738" s="59" customFormat="1" customHeight="1"/>
    <row r="48739" s="59" customFormat="1" customHeight="1"/>
    <row r="48740" s="59" customFormat="1" customHeight="1"/>
    <row r="48741" s="59" customFormat="1" customHeight="1"/>
    <row r="48742" s="59" customFormat="1" customHeight="1"/>
    <row r="48743" s="59" customFormat="1" customHeight="1"/>
    <row r="48744" s="59" customFormat="1" customHeight="1"/>
    <row r="48745" s="59" customFormat="1" customHeight="1"/>
    <row r="48746" s="59" customFormat="1" customHeight="1"/>
    <row r="48747" s="59" customFormat="1" customHeight="1"/>
    <row r="48748" s="59" customFormat="1" customHeight="1"/>
    <row r="48749" s="59" customFormat="1" customHeight="1"/>
    <row r="48750" s="59" customFormat="1" customHeight="1"/>
    <row r="48751" s="59" customFormat="1" customHeight="1"/>
    <row r="48752" s="59" customFormat="1" customHeight="1"/>
    <row r="48753" s="59" customFormat="1" customHeight="1"/>
    <row r="48754" s="59" customFormat="1" customHeight="1"/>
    <row r="48755" s="59" customFormat="1" customHeight="1"/>
    <row r="48756" s="59" customFormat="1" customHeight="1"/>
    <row r="48757" s="59" customFormat="1" customHeight="1"/>
    <row r="48758" s="59" customFormat="1" customHeight="1"/>
    <row r="48759" s="59" customFormat="1" customHeight="1"/>
    <row r="48760" s="59" customFormat="1" customHeight="1"/>
    <row r="48761" s="59" customFormat="1" customHeight="1"/>
    <row r="48762" s="59" customFormat="1" customHeight="1"/>
    <row r="48763" s="59" customFormat="1" customHeight="1"/>
    <row r="48764" s="59" customFormat="1" customHeight="1"/>
    <row r="48765" s="59" customFormat="1" customHeight="1"/>
    <row r="48766" s="59" customFormat="1" customHeight="1"/>
    <row r="48767" s="59" customFormat="1" customHeight="1"/>
    <row r="48768" s="59" customFormat="1" customHeight="1"/>
    <row r="48769" s="59" customFormat="1" customHeight="1"/>
    <row r="48770" s="59" customFormat="1" customHeight="1"/>
    <row r="48771" s="59" customFormat="1" customHeight="1"/>
    <row r="48772" s="59" customFormat="1" customHeight="1"/>
    <row r="48773" s="59" customFormat="1" customHeight="1"/>
    <row r="48774" s="59" customFormat="1" customHeight="1"/>
    <row r="48775" s="59" customFormat="1" customHeight="1"/>
    <row r="48776" s="59" customFormat="1" customHeight="1"/>
    <row r="48777" s="59" customFormat="1" customHeight="1"/>
    <row r="48778" s="59" customFormat="1" customHeight="1"/>
    <row r="48779" s="59" customFormat="1" customHeight="1"/>
    <row r="48780" s="59" customFormat="1" customHeight="1"/>
    <row r="48781" s="59" customFormat="1" customHeight="1"/>
    <row r="48782" s="59" customFormat="1" customHeight="1"/>
    <row r="48783" s="59" customFormat="1" customHeight="1"/>
    <row r="48784" s="59" customFormat="1" customHeight="1"/>
    <row r="48785" s="59" customFormat="1" customHeight="1"/>
    <row r="48786" s="59" customFormat="1" customHeight="1"/>
    <row r="48787" s="59" customFormat="1" customHeight="1"/>
    <row r="48788" s="59" customFormat="1" customHeight="1"/>
    <row r="48789" s="59" customFormat="1" customHeight="1"/>
    <row r="48790" s="59" customFormat="1" customHeight="1"/>
    <row r="48791" s="59" customFormat="1" customHeight="1"/>
    <row r="48792" s="59" customFormat="1" customHeight="1"/>
    <row r="48793" s="59" customFormat="1" customHeight="1"/>
    <row r="48794" s="59" customFormat="1" customHeight="1"/>
    <row r="48795" s="59" customFormat="1" customHeight="1"/>
    <row r="48796" s="59" customFormat="1" customHeight="1"/>
    <row r="48797" s="59" customFormat="1" customHeight="1"/>
    <row r="48798" s="59" customFormat="1" customHeight="1"/>
    <row r="48799" s="59" customFormat="1" customHeight="1"/>
    <row r="48800" s="59" customFormat="1" customHeight="1"/>
    <row r="48801" s="59" customFormat="1" customHeight="1"/>
    <row r="48802" s="59" customFormat="1" customHeight="1"/>
    <row r="48803" s="59" customFormat="1" customHeight="1"/>
    <row r="48804" s="59" customFormat="1" customHeight="1"/>
    <row r="48805" s="59" customFormat="1" customHeight="1"/>
    <row r="48806" s="59" customFormat="1" customHeight="1"/>
    <row r="48807" s="59" customFormat="1" customHeight="1"/>
    <row r="48808" s="59" customFormat="1" customHeight="1"/>
    <row r="48809" s="59" customFormat="1" customHeight="1"/>
    <row r="48810" s="59" customFormat="1" customHeight="1"/>
    <row r="48811" s="59" customFormat="1" customHeight="1"/>
    <row r="48812" s="59" customFormat="1" customHeight="1"/>
    <row r="48813" s="59" customFormat="1" customHeight="1"/>
    <row r="48814" s="59" customFormat="1" customHeight="1"/>
    <row r="48815" s="59" customFormat="1" customHeight="1"/>
    <row r="48816" s="59" customFormat="1" customHeight="1"/>
    <row r="48817" s="59" customFormat="1" customHeight="1"/>
    <row r="48818" s="59" customFormat="1" customHeight="1"/>
    <row r="48819" s="59" customFormat="1" customHeight="1"/>
    <row r="48820" s="59" customFormat="1" customHeight="1"/>
    <row r="48821" s="59" customFormat="1" customHeight="1"/>
    <row r="48822" s="59" customFormat="1" customHeight="1"/>
    <row r="48823" s="59" customFormat="1" customHeight="1"/>
    <row r="48824" s="59" customFormat="1" customHeight="1"/>
    <row r="48825" s="59" customFormat="1" customHeight="1"/>
    <row r="48826" s="59" customFormat="1" customHeight="1"/>
    <row r="48827" s="59" customFormat="1" customHeight="1"/>
    <row r="48828" s="59" customFormat="1" customHeight="1"/>
    <row r="48829" s="59" customFormat="1" customHeight="1"/>
    <row r="48830" s="59" customFormat="1" customHeight="1"/>
    <row r="48831" s="59" customFormat="1" customHeight="1"/>
    <row r="48832" s="59" customFormat="1" customHeight="1"/>
    <row r="48833" s="59" customFormat="1" customHeight="1"/>
    <row r="48834" s="59" customFormat="1" customHeight="1"/>
    <row r="48835" s="59" customFormat="1" customHeight="1"/>
    <row r="48836" s="59" customFormat="1" customHeight="1"/>
    <row r="48837" s="59" customFormat="1" customHeight="1"/>
    <row r="48838" s="59" customFormat="1" customHeight="1"/>
    <row r="48839" s="59" customFormat="1" customHeight="1"/>
    <row r="48840" s="59" customFormat="1" customHeight="1"/>
    <row r="48841" s="59" customFormat="1" customHeight="1"/>
    <row r="48842" s="59" customFormat="1" customHeight="1"/>
    <row r="48843" s="59" customFormat="1" customHeight="1"/>
    <row r="48844" s="59" customFormat="1" customHeight="1"/>
    <row r="48845" s="59" customFormat="1" customHeight="1"/>
    <row r="48846" s="59" customFormat="1" customHeight="1"/>
    <row r="48847" s="59" customFormat="1" customHeight="1"/>
    <row r="48848" s="59" customFormat="1" customHeight="1"/>
    <row r="48849" s="59" customFormat="1" customHeight="1"/>
    <row r="48850" s="59" customFormat="1" customHeight="1"/>
    <row r="48851" s="59" customFormat="1" customHeight="1"/>
    <row r="48852" s="59" customFormat="1" customHeight="1"/>
    <row r="48853" s="59" customFormat="1" customHeight="1"/>
    <row r="48854" s="59" customFormat="1" customHeight="1"/>
    <row r="48855" s="59" customFormat="1" customHeight="1"/>
    <row r="48856" s="59" customFormat="1" customHeight="1"/>
    <row r="48857" s="59" customFormat="1" customHeight="1"/>
    <row r="48858" s="59" customFormat="1" customHeight="1"/>
    <row r="48859" s="59" customFormat="1" customHeight="1"/>
    <row r="48860" s="59" customFormat="1" customHeight="1"/>
    <row r="48861" s="59" customFormat="1" customHeight="1"/>
    <row r="48862" s="59" customFormat="1" customHeight="1"/>
    <row r="48863" s="59" customFormat="1" customHeight="1"/>
    <row r="48864" s="59" customFormat="1" customHeight="1"/>
    <row r="48865" s="59" customFormat="1" customHeight="1"/>
    <row r="48866" s="59" customFormat="1" customHeight="1"/>
    <row r="48867" s="59" customFormat="1" customHeight="1"/>
    <row r="48868" s="59" customFormat="1" customHeight="1"/>
    <row r="48869" s="59" customFormat="1" customHeight="1"/>
    <row r="48870" s="59" customFormat="1" customHeight="1"/>
    <row r="48871" s="59" customFormat="1" customHeight="1"/>
    <row r="48872" s="59" customFormat="1" customHeight="1"/>
    <row r="48873" s="59" customFormat="1" customHeight="1"/>
    <row r="48874" s="59" customFormat="1" customHeight="1"/>
    <row r="48875" s="59" customFormat="1" customHeight="1"/>
    <row r="48876" s="59" customFormat="1" customHeight="1"/>
    <row r="48877" s="59" customFormat="1" customHeight="1"/>
    <row r="48878" s="59" customFormat="1" customHeight="1"/>
    <row r="48879" s="59" customFormat="1" customHeight="1"/>
    <row r="48880" s="59" customFormat="1" customHeight="1"/>
    <row r="48881" s="59" customFormat="1" customHeight="1"/>
    <row r="48882" s="59" customFormat="1" customHeight="1"/>
    <row r="48883" s="59" customFormat="1" customHeight="1"/>
    <row r="48884" s="59" customFormat="1" customHeight="1"/>
    <row r="48885" s="59" customFormat="1" customHeight="1"/>
    <row r="48886" s="59" customFormat="1" customHeight="1"/>
    <row r="48887" s="59" customFormat="1" customHeight="1"/>
    <row r="48888" s="59" customFormat="1" customHeight="1"/>
    <row r="48889" s="59" customFormat="1" customHeight="1"/>
    <row r="48890" s="59" customFormat="1" customHeight="1"/>
    <row r="48891" s="59" customFormat="1" customHeight="1"/>
    <row r="48892" s="59" customFormat="1" customHeight="1"/>
    <row r="48893" s="59" customFormat="1" customHeight="1"/>
    <row r="48894" s="59" customFormat="1" customHeight="1"/>
    <row r="48895" s="59" customFormat="1" customHeight="1"/>
    <row r="48896" s="59" customFormat="1" customHeight="1"/>
    <row r="48897" s="59" customFormat="1" customHeight="1"/>
    <row r="48898" s="59" customFormat="1" customHeight="1"/>
    <row r="48899" s="59" customFormat="1" customHeight="1"/>
    <row r="48900" s="59" customFormat="1" customHeight="1"/>
    <row r="48901" s="59" customFormat="1" customHeight="1"/>
    <row r="48902" s="59" customFormat="1" customHeight="1"/>
    <row r="48903" s="59" customFormat="1" customHeight="1"/>
    <row r="48904" s="59" customFormat="1" customHeight="1"/>
    <row r="48905" s="59" customFormat="1" customHeight="1"/>
    <row r="48906" s="59" customFormat="1" customHeight="1"/>
    <row r="48907" s="59" customFormat="1" customHeight="1"/>
    <row r="48908" s="59" customFormat="1" customHeight="1"/>
    <row r="48909" s="59" customFormat="1" customHeight="1"/>
    <row r="48910" s="59" customFormat="1" customHeight="1"/>
    <row r="48911" s="59" customFormat="1" customHeight="1"/>
    <row r="48912" s="59" customFormat="1" customHeight="1"/>
    <row r="48913" s="59" customFormat="1" customHeight="1"/>
    <row r="48914" s="59" customFormat="1" customHeight="1"/>
    <row r="48915" s="59" customFormat="1" customHeight="1"/>
    <row r="48916" s="59" customFormat="1" customHeight="1"/>
    <row r="48917" s="59" customFormat="1" customHeight="1"/>
    <row r="48918" s="59" customFormat="1" customHeight="1"/>
    <row r="48919" s="59" customFormat="1" customHeight="1"/>
    <row r="48920" s="59" customFormat="1" customHeight="1"/>
    <row r="48921" s="59" customFormat="1" customHeight="1"/>
    <row r="48922" s="59" customFormat="1" customHeight="1"/>
    <row r="48923" s="59" customFormat="1" customHeight="1"/>
    <row r="48924" s="59" customFormat="1" customHeight="1"/>
    <row r="48925" s="59" customFormat="1" customHeight="1"/>
    <row r="48926" s="59" customFormat="1" customHeight="1"/>
    <row r="48927" s="59" customFormat="1" customHeight="1"/>
    <row r="48928" s="59" customFormat="1" customHeight="1"/>
    <row r="48929" s="59" customFormat="1" customHeight="1"/>
    <row r="48930" s="59" customFormat="1" customHeight="1"/>
    <row r="48931" s="59" customFormat="1" customHeight="1"/>
    <row r="48932" s="59" customFormat="1" customHeight="1"/>
    <row r="48933" s="59" customFormat="1" customHeight="1"/>
    <row r="48934" s="59" customFormat="1" customHeight="1"/>
    <row r="48935" s="59" customFormat="1" customHeight="1"/>
    <row r="48936" s="59" customFormat="1" customHeight="1"/>
    <row r="48937" s="59" customFormat="1" customHeight="1"/>
    <row r="48938" s="59" customFormat="1" customHeight="1"/>
    <row r="48939" s="59" customFormat="1" customHeight="1"/>
    <row r="48940" s="59" customFormat="1" customHeight="1"/>
    <row r="48941" s="59" customFormat="1" customHeight="1"/>
    <row r="48942" s="59" customFormat="1" customHeight="1"/>
    <row r="48943" s="59" customFormat="1" customHeight="1"/>
    <row r="48944" s="59" customFormat="1" customHeight="1"/>
    <row r="48945" s="59" customFormat="1" customHeight="1"/>
    <row r="48946" s="59" customFormat="1" customHeight="1"/>
    <row r="48947" s="59" customFormat="1" customHeight="1"/>
    <row r="48948" s="59" customFormat="1" customHeight="1"/>
    <row r="48949" s="59" customFormat="1" customHeight="1"/>
    <row r="48950" s="59" customFormat="1" customHeight="1"/>
    <row r="48951" s="59" customFormat="1" customHeight="1"/>
    <row r="48952" s="59" customFormat="1" customHeight="1"/>
    <row r="48953" s="59" customFormat="1" customHeight="1"/>
    <row r="48954" s="59" customFormat="1" customHeight="1"/>
    <row r="48955" s="59" customFormat="1" customHeight="1"/>
    <row r="48956" s="59" customFormat="1" customHeight="1"/>
    <row r="48957" s="59" customFormat="1" customHeight="1"/>
    <row r="48958" s="59" customFormat="1" customHeight="1"/>
    <row r="48959" s="59" customFormat="1" customHeight="1"/>
    <row r="48960" s="59" customFormat="1" customHeight="1"/>
    <row r="48961" s="59" customFormat="1" customHeight="1"/>
    <row r="48962" s="59" customFormat="1" customHeight="1"/>
    <row r="48963" s="59" customFormat="1" customHeight="1"/>
    <row r="48964" s="59" customFormat="1" customHeight="1"/>
    <row r="48965" s="59" customFormat="1" customHeight="1"/>
    <row r="48966" s="59" customFormat="1" customHeight="1"/>
    <row r="48967" s="59" customFormat="1" customHeight="1"/>
    <row r="48968" s="59" customFormat="1" customHeight="1"/>
    <row r="48969" s="59" customFormat="1" customHeight="1"/>
    <row r="48970" s="59" customFormat="1" customHeight="1"/>
    <row r="48971" s="59" customFormat="1" customHeight="1"/>
    <row r="48972" s="59" customFormat="1" customHeight="1"/>
    <row r="48973" s="59" customFormat="1" customHeight="1"/>
    <row r="48974" s="59" customFormat="1" customHeight="1"/>
    <row r="48975" s="59" customFormat="1" customHeight="1"/>
    <row r="48976" s="59" customFormat="1" customHeight="1"/>
    <row r="48977" s="59" customFormat="1" customHeight="1"/>
    <row r="48978" s="59" customFormat="1" customHeight="1"/>
    <row r="48979" s="59" customFormat="1" customHeight="1"/>
    <row r="48980" s="59" customFormat="1" customHeight="1"/>
    <row r="48981" s="59" customFormat="1" customHeight="1"/>
    <row r="48982" s="59" customFormat="1" customHeight="1"/>
    <row r="48983" s="59" customFormat="1" customHeight="1"/>
    <row r="48984" s="59" customFormat="1" customHeight="1"/>
    <row r="48985" s="59" customFormat="1" customHeight="1"/>
    <row r="48986" s="59" customFormat="1" customHeight="1"/>
    <row r="48987" s="59" customFormat="1" customHeight="1"/>
    <row r="48988" s="59" customFormat="1" customHeight="1"/>
    <row r="48989" s="59" customFormat="1" customHeight="1"/>
    <row r="48990" s="59" customFormat="1" customHeight="1"/>
    <row r="48991" s="59" customFormat="1" customHeight="1"/>
    <row r="48992" s="59" customFormat="1" customHeight="1"/>
    <row r="48993" s="59" customFormat="1" customHeight="1"/>
    <row r="48994" s="59" customFormat="1" customHeight="1"/>
    <row r="48995" s="59" customFormat="1" customHeight="1"/>
    <row r="48996" s="59" customFormat="1" customHeight="1"/>
    <row r="48997" s="59" customFormat="1" customHeight="1"/>
    <row r="48998" s="59" customFormat="1" customHeight="1"/>
    <row r="48999" s="59" customFormat="1" customHeight="1"/>
    <row r="49000" s="59" customFormat="1" customHeight="1"/>
    <row r="49001" s="59" customFormat="1" customHeight="1"/>
    <row r="49002" s="59" customFormat="1" customHeight="1"/>
    <row r="49003" s="59" customFormat="1" customHeight="1"/>
    <row r="49004" s="59" customFormat="1" customHeight="1"/>
    <row r="49005" s="59" customFormat="1" customHeight="1"/>
    <row r="49006" s="59" customFormat="1" customHeight="1"/>
    <row r="49007" s="59" customFormat="1" customHeight="1"/>
    <row r="49008" s="59" customFormat="1" customHeight="1"/>
    <row r="49009" s="59" customFormat="1" customHeight="1"/>
    <row r="49010" s="59" customFormat="1" customHeight="1"/>
    <row r="49011" s="59" customFormat="1" customHeight="1"/>
    <row r="49012" s="59" customFormat="1" customHeight="1"/>
    <row r="49013" s="59" customFormat="1" customHeight="1"/>
    <row r="49014" s="59" customFormat="1" customHeight="1"/>
    <row r="49015" s="59" customFormat="1" customHeight="1"/>
    <row r="49016" s="59" customFormat="1" customHeight="1"/>
    <row r="49017" s="59" customFormat="1" customHeight="1"/>
    <row r="49018" s="59" customFormat="1" customHeight="1"/>
    <row r="49019" s="59" customFormat="1" customHeight="1"/>
    <row r="49020" s="59" customFormat="1" customHeight="1"/>
    <row r="49021" s="59" customFormat="1" customHeight="1"/>
    <row r="49022" s="59" customFormat="1" customHeight="1"/>
    <row r="49023" s="59" customFormat="1" customHeight="1"/>
    <row r="49024" s="59" customFormat="1" customHeight="1"/>
    <row r="49025" s="59" customFormat="1" customHeight="1"/>
    <row r="49026" s="59" customFormat="1" customHeight="1"/>
    <row r="49027" s="59" customFormat="1" customHeight="1"/>
    <row r="49028" s="59" customFormat="1" customHeight="1"/>
    <row r="49029" s="59" customFormat="1" customHeight="1"/>
    <row r="49030" s="59" customFormat="1" customHeight="1"/>
    <row r="49031" s="59" customFormat="1" customHeight="1"/>
    <row r="49032" s="59" customFormat="1" customHeight="1"/>
    <row r="49033" s="59" customFormat="1" customHeight="1"/>
    <row r="49034" s="59" customFormat="1" customHeight="1"/>
    <row r="49035" s="59" customFormat="1" customHeight="1"/>
    <row r="49036" s="59" customFormat="1" customHeight="1"/>
    <row r="49037" s="59" customFormat="1" customHeight="1"/>
    <row r="49038" s="59" customFormat="1" customHeight="1"/>
    <row r="49039" s="59" customFormat="1" customHeight="1"/>
    <row r="49040" s="59" customFormat="1" customHeight="1"/>
    <row r="49041" s="59" customFormat="1" customHeight="1"/>
    <row r="49042" s="59" customFormat="1" customHeight="1"/>
    <row r="49043" s="59" customFormat="1" customHeight="1"/>
    <row r="49044" s="59" customFormat="1" customHeight="1"/>
    <row r="49045" s="59" customFormat="1" customHeight="1"/>
    <row r="49046" s="59" customFormat="1" customHeight="1"/>
    <row r="49047" s="59" customFormat="1" customHeight="1"/>
    <row r="49048" s="59" customFormat="1" customHeight="1"/>
    <row r="49049" s="59" customFormat="1" customHeight="1"/>
    <row r="49050" s="59" customFormat="1" customHeight="1"/>
    <row r="49051" s="59" customFormat="1" customHeight="1"/>
    <row r="49052" s="59" customFormat="1" customHeight="1"/>
    <row r="49053" s="59" customFormat="1" customHeight="1"/>
    <row r="49054" s="59" customFormat="1" customHeight="1"/>
    <row r="49055" s="59" customFormat="1" customHeight="1"/>
    <row r="49056" s="59" customFormat="1" customHeight="1"/>
    <row r="49057" s="59" customFormat="1" customHeight="1"/>
    <row r="49058" s="59" customFormat="1" customHeight="1"/>
    <row r="49059" s="59" customFormat="1" customHeight="1"/>
    <row r="49060" s="59" customFormat="1" customHeight="1"/>
    <row r="49061" s="59" customFormat="1" customHeight="1"/>
    <row r="49062" s="59" customFormat="1" customHeight="1"/>
    <row r="49063" s="59" customFormat="1" customHeight="1"/>
    <row r="49064" s="59" customFormat="1" customHeight="1"/>
    <row r="49065" s="59" customFormat="1" customHeight="1"/>
    <row r="49066" s="59" customFormat="1" customHeight="1"/>
    <row r="49067" s="59" customFormat="1" customHeight="1"/>
    <row r="49068" s="59" customFormat="1" customHeight="1"/>
    <row r="49069" s="59" customFormat="1" customHeight="1"/>
    <row r="49070" s="59" customFormat="1" customHeight="1"/>
    <row r="49071" s="59" customFormat="1" customHeight="1"/>
    <row r="49072" s="59" customFormat="1" customHeight="1"/>
    <row r="49073" s="59" customFormat="1" customHeight="1"/>
    <row r="49074" s="59" customFormat="1" customHeight="1"/>
    <row r="49075" s="59" customFormat="1" customHeight="1"/>
    <row r="49076" s="59" customFormat="1" customHeight="1"/>
    <row r="49077" s="59" customFormat="1" customHeight="1"/>
    <row r="49078" s="59" customFormat="1" customHeight="1"/>
    <row r="49079" s="59" customFormat="1" customHeight="1"/>
    <row r="49080" s="59" customFormat="1" customHeight="1"/>
    <row r="49081" s="59" customFormat="1" customHeight="1"/>
    <row r="49082" s="59" customFormat="1" customHeight="1"/>
    <row r="49083" s="59" customFormat="1" customHeight="1"/>
    <row r="49084" s="59" customFormat="1" customHeight="1"/>
    <row r="49085" s="59" customFormat="1" customHeight="1"/>
    <row r="49086" s="59" customFormat="1" customHeight="1"/>
    <row r="49087" s="59" customFormat="1" customHeight="1"/>
    <row r="49088" s="59" customFormat="1" customHeight="1"/>
    <row r="49089" s="59" customFormat="1" customHeight="1"/>
    <row r="49090" s="59" customFormat="1" customHeight="1"/>
    <row r="49091" s="59" customFormat="1" customHeight="1"/>
    <row r="49092" s="59" customFormat="1" customHeight="1"/>
    <row r="49093" s="59" customFormat="1" customHeight="1"/>
    <row r="49094" s="59" customFormat="1" customHeight="1"/>
    <row r="49095" s="59" customFormat="1" customHeight="1"/>
    <row r="49096" s="59" customFormat="1" customHeight="1"/>
    <row r="49097" s="59" customFormat="1" customHeight="1"/>
    <row r="49098" s="59" customFormat="1" customHeight="1"/>
    <row r="49099" s="59" customFormat="1" customHeight="1"/>
    <row r="49100" s="59" customFormat="1" customHeight="1"/>
    <row r="49101" s="59" customFormat="1" customHeight="1"/>
    <row r="49102" s="59" customFormat="1" customHeight="1"/>
    <row r="49103" s="59" customFormat="1" customHeight="1"/>
    <row r="49104" s="59" customFormat="1" customHeight="1"/>
    <row r="49105" s="59" customFormat="1" customHeight="1"/>
    <row r="49106" s="59" customFormat="1" customHeight="1"/>
    <row r="49107" s="59" customFormat="1" customHeight="1"/>
    <row r="49108" s="59" customFormat="1" customHeight="1"/>
    <row r="49109" s="59" customFormat="1" customHeight="1"/>
    <row r="49110" s="59" customFormat="1" customHeight="1"/>
    <row r="49111" s="59" customFormat="1" customHeight="1"/>
    <row r="49112" s="59" customFormat="1" customHeight="1"/>
    <row r="49113" s="59" customFormat="1" customHeight="1"/>
    <row r="49114" s="59" customFormat="1" customHeight="1"/>
    <row r="49115" s="59" customFormat="1" customHeight="1"/>
    <row r="49116" s="59" customFormat="1" customHeight="1"/>
    <row r="49117" s="59" customFormat="1" customHeight="1"/>
    <row r="49118" s="59" customFormat="1" customHeight="1"/>
    <row r="49119" s="59" customFormat="1" customHeight="1"/>
    <row r="49120" s="59" customFormat="1" customHeight="1"/>
    <row r="49121" s="59" customFormat="1" customHeight="1"/>
    <row r="49122" s="59" customFormat="1" customHeight="1"/>
    <row r="49123" s="59" customFormat="1" customHeight="1"/>
    <row r="49124" s="59" customFormat="1" customHeight="1"/>
    <row r="49125" s="59" customFormat="1" customHeight="1"/>
    <row r="49126" s="59" customFormat="1" customHeight="1"/>
    <row r="49127" s="59" customFormat="1" customHeight="1"/>
    <row r="49128" s="59" customFormat="1" customHeight="1"/>
    <row r="49129" s="59" customFormat="1" customHeight="1"/>
    <row r="49130" s="59" customFormat="1" customHeight="1"/>
    <row r="49131" s="59" customFormat="1" customHeight="1"/>
    <row r="49132" s="59" customFormat="1" customHeight="1"/>
    <row r="49133" s="59" customFormat="1" customHeight="1"/>
    <row r="49134" s="59" customFormat="1" customHeight="1"/>
    <row r="49135" s="59" customFormat="1" customHeight="1"/>
    <row r="49136" s="59" customFormat="1" customHeight="1"/>
    <row r="49137" s="59" customFormat="1" customHeight="1"/>
    <row r="49138" s="59" customFormat="1" customHeight="1"/>
    <row r="49139" s="59" customFormat="1" customHeight="1"/>
    <row r="49140" s="59" customFormat="1" customHeight="1"/>
    <row r="49141" s="59" customFormat="1" customHeight="1"/>
    <row r="49142" s="59" customFormat="1" customHeight="1"/>
    <row r="49143" s="59" customFormat="1" customHeight="1"/>
    <row r="49144" s="59" customFormat="1" customHeight="1"/>
    <row r="49145" s="59" customFormat="1" customHeight="1"/>
    <row r="49146" s="59" customFormat="1" customHeight="1"/>
    <row r="49147" s="59" customFormat="1" customHeight="1"/>
    <row r="49148" s="59" customFormat="1" customHeight="1"/>
    <row r="49149" s="59" customFormat="1" customHeight="1"/>
    <row r="49150" s="59" customFormat="1" customHeight="1"/>
    <row r="49151" s="59" customFormat="1" customHeight="1"/>
    <row r="49152" s="59" customFormat="1" customHeight="1"/>
    <row r="49153" s="59" customFormat="1" customHeight="1"/>
    <row r="49154" s="59" customFormat="1" customHeight="1"/>
    <row r="49155" s="59" customFormat="1" customHeight="1"/>
    <row r="49156" s="59" customFormat="1" customHeight="1"/>
    <row r="49157" s="59" customFormat="1" customHeight="1"/>
    <row r="49158" s="59" customFormat="1" customHeight="1"/>
    <row r="49159" s="59" customFormat="1" customHeight="1"/>
    <row r="49160" s="59" customFormat="1" customHeight="1"/>
    <row r="49161" s="59" customFormat="1" customHeight="1"/>
    <row r="49162" s="59" customFormat="1" customHeight="1"/>
    <row r="49163" s="59" customFormat="1" customHeight="1"/>
    <row r="49164" s="59" customFormat="1" customHeight="1"/>
    <row r="49165" s="59" customFormat="1" customHeight="1"/>
    <row r="49166" s="59" customFormat="1" customHeight="1"/>
    <row r="49167" s="59" customFormat="1" customHeight="1"/>
    <row r="49168" s="59" customFormat="1" customHeight="1"/>
    <row r="49169" s="59" customFormat="1" customHeight="1"/>
    <row r="49170" s="59" customFormat="1" customHeight="1"/>
    <row r="49171" s="59" customFormat="1" customHeight="1"/>
    <row r="49172" s="59" customFormat="1" customHeight="1"/>
    <row r="49173" s="59" customFormat="1" customHeight="1"/>
    <row r="49174" s="59" customFormat="1" customHeight="1"/>
    <row r="49175" s="59" customFormat="1" customHeight="1"/>
    <row r="49176" s="59" customFormat="1" customHeight="1"/>
    <row r="49177" s="59" customFormat="1" customHeight="1"/>
    <row r="49178" s="59" customFormat="1" customHeight="1"/>
    <row r="49179" s="59" customFormat="1" customHeight="1"/>
    <row r="49180" s="59" customFormat="1" customHeight="1"/>
    <row r="49181" s="59" customFormat="1" customHeight="1"/>
    <row r="49182" s="59" customFormat="1" customHeight="1"/>
    <row r="49183" s="59" customFormat="1" customHeight="1"/>
    <row r="49184" s="59" customFormat="1" customHeight="1"/>
    <row r="49185" s="59" customFormat="1" customHeight="1"/>
    <row r="49186" s="59" customFormat="1" customHeight="1"/>
    <row r="49187" s="59" customFormat="1" customHeight="1"/>
    <row r="49188" s="59" customFormat="1" customHeight="1"/>
    <row r="49189" s="59" customFormat="1" customHeight="1"/>
    <row r="49190" s="59" customFormat="1" customHeight="1"/>
    <row r="49191" s="59" customFormat="1" customHeight="1"/>
    <row r="49192" s="59" customFormat="1" customHeight="1"/>
    <row r="49193" s="59" customFormat="1" customHeight="1"/>
    <row r="49194" s="59" customFormat="1" customHeight="1"/>
    <row r="49195" s="59" customFormat="1" customHeight="1"/>
    <row r="49196" s="59" customFormat="1" customHeight="1"/>
    <row r="49197" s="59" customFormat="1" customHeight="1"/>
    <row r="49198" s="59" customFormat="1" customHeight="1"/>
    <row r="49199" s="59" customFormat="1" customHeight="1"/>
    <row r="49200" s="59" customFormat="1" customHeight="1"/>
    <row r="49201" s="59" customFormat="1" customHeight="1"/>
    <row r="49202" s="59" customFormat="1" customHeight="1"/>
    <row r="49203" s="59" customFormat="1" customHeight="1"/>
    <row r="49204" s="59" customFormat="1" customHeight="1"/>
    <row r="49205" s="59" customFormat="1" customHeight="1"/>
    <row r="49206" s="59" customFormat="1" customHeight="1"/>
    <row r="49207" s="59" customFormat="1" customHeight="1"/>
    <row r="49208" s="59" customFormat="1" customHeight="1"/>
    <row r="49209" s="59" customFormat="1" customHeight="1"/>
    <row r="49210" s="59" customFormat="1" customHeight="1"/>
    <row r="49211" s="59" customFormat="1" customHeight="1"/>
    <row r="49212" s="59" customFormat="1" customHeight="1"/>
    <row r="49213" s="59" customFormat="1" customHeight="1"/>
    <row r="49214" s="59" customFormat="1" customHeight="1"/>
    <row r="49215" s="59" customFormat="1" customHeight="1"/>
    <row r="49216" s="59" customFormat="1" customHeight="1"/>
    <row r="49217" s="59" customFormat="1" customHeight="1"/>
    <row r="49218" s="59" customFormat="1" customHeight="1"/>
    <row r="49219" s="59" customFormat="1" customHeight="1"/>
    <row r="49220" s="59" customFormat="1" customHeight="1"/>
    <row r="49221" s="59" customFormat="1" customHeight="1"/>
    <row r="49222" s="59" customFormat="1" customHeight="1"/>
    <row r="49223" s="59" customFormat="1" customHeight="1"/>
    <row r="49224" s="59" customFormat="1" customHeight="1"/>
    <row r="49225" s="59" customFormat="1" customHeight="1"/>
    <row r="49226" s="59" customFormat="1" customHeight="1"/>
    <row r="49227" s="59" customFormat="1" customHeight="1"/>
    <row r="49228" s="59" customFormat="1" customHeight="1"/>
    <row r="49229" s="59" customFormat="1" customHeight="1"/>
    <row r="49230" s="59" customFormat="1" customHeight="1"/>
    <row r="49231" s="59" customFormat="1" customHeight="1"/>
    <row r="49232" s="59" customFormat="1" customHeight="1"/>
    <row r="49233" s="59" customFormat="1" customHeight="1"/>
    <row r="49234" s="59" customFormat="1" customHeight="1"/>
    <row r="49235" s="59" customFormat="1" customHeight="1"/>
    <row r="49236" s="59" customFormat="1" customHeight="1"/>
    <row r="49237" s="59" customFormat="1" customHeight="1"/>
    <row r="49238" s="59" customFormat="1" customHeight="1"/>
    <row r="49239" s="59" customFormat="1" customHeight="1"/>
    <row r="49240" s="59" customFormat="1" customHeight="1"/>
    <row r="49241" s="59" customFormat="1" customHeight="1"/>
    <row r="49242" s="59" customFormat="1" customHeight="1"/>
    <row r="49243" s="59" customFormat="1" customHeight="1"/>
    <row r="49244" s="59" customFormat="1" customHeight="1"/>
    <row r="49245" s="59" customFormat="1" customHeight="1"/>
    <row r="49246" s="59" customFormat="1" customHeight="1"/>
    <row r="49247" s="59" customFormat="1" customHeight="1"/>
    <row r="49248" s="59" customFormat="1" customHeight="1"/>
    <row r="49249" s="59" customFormat="1" customHeight="1"/>
    <row r="49250" s="59" customFormat="1" customHeight="1"/>
    <row r="49251" s="59" customFormat="1" customHeight="1"/>
    <row r="49252" s="59" customFormat="1" customHeight="1"/>
    <row r="49253" s="59" customFormat="1" customHeight="1"/>
    <row r="49254" s="59" customFormat="1" customHeight="1"/>
    <row r="49255" s="59" customFormat="1" customHeight="1"/>
    <row r="49256" s="59" customFormat="1" customHeight="1"/>
    <row r="49257" s="59" customFormat="1" customHeight="1"/>
    <row r="49258" s="59" customFormat="1" customHeight="1"/>
    <row r="49259" s="59" customFormat="1" customHeight="1"/>
    <row r="49260" s="59" customFormat="1" customHeight="1"/>
    <row r="49261" s="59" customFormat="1" customHeight="1"/>
    <row r="49262" s="59" customFormat="1" customHeight="1"/>
    <row r="49263" s="59" customFormat="1" customHeight="1"/>
    <row r="49264" s="59" customFormat="1" customHeight="1"/>
    <row r="49265" s="59" customFormat="1" customHeight="1"/>
    <row r="49266" s="59" customFormat="1" customHeight="1"/>
    <row r="49267" s="59" customFormat="1" customHeight="1"/>
    <row r="49268" s="59" customFormat="1" customHeight="1"/>
    <row r="49269" s="59" customFormat="1" customHeight="1"/>
    <row r="49270" s="59" customFormat="1" customHeight="1"/>
    <row r="49271" s="59" customFormat="1" customHeight="1"/>
    <row r="49272" s="59" customFormat="1" customHeight="1"/>
    <row r="49273" s="59" customFormat="1" customHeight="1"/>
    <row r="49274" s="59" customFormat="1" customHeight="1"/>
    <row r="49275" s="59" customFormat="1" customHeight="1"/>
    <row r="49276" s="59" customFormat="1" customHeight="1"/>
    <row r="49277" s="59" customFormat="1" customHeight="1"/>
    <row r="49278" s="59" customFormat="1" customHeight="1"/>
    <row r="49279" s="59" customFormat="1" customHeight="1"/>
    <row r="49280" s="59" customFormat="1" customHeight="1"/>
    <row r="49281" s="59" customFormat="1" customHeight="1"/>
    <row r="49282" s="59" customFormat="1" customHeight="1"/>
    <row r="49283" s="59" customFormat="1" customHeight="1"/>
    <row r="49284" s="59" customFormat="1" customHeight="1"/>
    <row r="49285" s="59" customFormat="1" customHeight="1"/>
    <row r="49286" s="59" customFormat="1" customHeight="1"/>
    <row r="49287" s="59" customFormat="1" customHeight="1"/>
    <row r="49288" s="59" customFormat="1" customHeight="1"/>
    <row r="49289" s="59" customFormat="1" customHeight="1"/>
    <row r="49290" s="59" customFormat="1" customHeight="1"/>
    <row r="49291" s="59" customFormat="1" customHeight="1"/>
    <row r="49292" s="59" customFormat="1" customHeight="1"/>
    <row r="49293" s="59" customFormat="1" customHeight="1"/>
    <row r="49294" s="59" customFormat="1" customHeight="1"/>
    <row r="49295" s="59" customFormat="1" customHeight="1"/>
    <row r="49296" s="59" customFormat="1" customHeight="1"/>
    <row r="49297" s="59" customFormat="1" customHeight="1"/>
    <row r="49298" s="59" customFormat="1" customHeight="1"/>
    <row r="49299" s="59" customFormat="1" customHeight="1"/>
    <row r="49300" s="59" customFormat="1" customHeight="1"/>
    <row r="49301" s="59" customFormat="1" customHeight="1"/>
    <row r="49302" s="59" customFormat="1" customHeight="1"/>
    <row r="49303" s="59" customFormat="1" customHeight="1"/>
    <row r="49304" s="59" customFormat="1" customHeight="1"/>
    <row r="49305" s="59" customFormat="1" customHeight="1"/>
    <row r="49306" s="59" customFormat="1" customHeight="1"/>
    <row r="49307" s="59" customFormat="1" customHeight="1"/>
    <row r="49308" s="59" customFormat="1" customHeight="1"/>
    <row r="49309" s="59" customFormat="1" customHeight="1"/>
    <row r="49310" s="59" customFormat="1" customHeight="1"/>
    <row r="49311" s="59" customFormat="1" customHeight="1"/>
    <row r="49312" s="59" customFormat="1" customHeight="1"/>
    <row r="49313" s="59" customFormat="1" customHeight="1"/>
    <row r="49314" s="59" customFormat="1" customHeight="1"/>
    <row r="49315" s="59" customFormat="1" customHeight="1"/>
    <row r="49316" s="59" customFormat="1" customHeight="1"/>
    <row r="49317" s="59" customFormat="1" customHeight="1"/>
    <row r="49318" s="59" customFormat="1" customHeight="1"/>
    <row r="49319" s="59" customFormat="1" customHeight="1"/>
    <row r="49320" s="59" customFormat="1" customHeight="1"/>
    <row r="49321" s="59" customFormat="1" customHeight="1"/>
    <row r="49322" s="59" customFormat="1" customHeight="1"/>
    <row r="49323" s="59" customFormat="1" customHeight="1"/>
    <row r="49324" s="59" customFormat="1" customHeight="1"/>
    <row r="49325" s="59" customFormat="1" customHeight="1"/>
    <row r="49326" s="59" customFormat="1" customHeight="1"/>
    <row r="49327" s="59" customFormat="1" customHeight="1"/>
    <row r="49328" s="59" customFormat="1" customHeight="1"/>
    <row r="49329" s="59" customFormat="1" customHeight="1"/>
    <row r="49330" s="59" customFormat="1" customHeight="1"/>
    <row r="49331" s="59" customFormat="1" customHeight="1"/>
    <row r="49332" s="59" customFormat="1" customHeight="1"/>
    <row r="49333" s="59" customFormat="1" customHeight="1"/>
    <row r="49334" s="59" customFormat="1" customHeight="1"/>
    <row r="49335" s="59" customFormat="1" customHeight="1"/>
    <row r="49336" s="59" customFormat="1" customHeight="1"/>
    <row r="49337" s="59" customFormat="1" customHeight="1"/>
    <row r="49338" s="59" customFormat="1" customHeight="1"/>
    <row r="49339" s="59" customFormat="1" customHeight="1"/>
    <row r="49340" s="59" customFormat="1" customHeight="1"/>
    <row r="49341" s="59" customFormat="1" customHeight="1"/>
    <row r="49342" s="59" customFormat="1" customHeight="1"/>
    <row r="49343" s="59" customFormat="1" customHeight="1"/>
    <row r="49344" s="59" customFormat="1" customHeight="1"/>
    <row r="49345" s="59" customFormat="1" customHeight="1"/>
    <row r="49346" s="59" customFormat="1" customHeight="1"/>
    <row r="49347" s="59" customFormat="1" customHeight="1"/>
    <row r="49348" s="59" customFormat="1" customHeight="1"/>
    <row r="49349" s="59" customFormat="1" customHeight="1"/>
    <row r="49350" s="59" customFormat="1" customHeight="1"/>
    <row r="49351" s="59" customFormat="1" customHeight="1"/>
    <row r="49352" s="59" customFormat="1" customHeight="1"/>
    <row r="49353" s="59" customFormat="1" customHeight="1"/>
    <row r="49354" s="59" customFormat="1" customHeight="1"/>
    <row r="49355" s="59" customFormat="1" customHeight="1"/>
    <row r="49356" s="59" customFormat="1" customHeight="1"/>
    <row r="49357" s="59" customFormat="1" customHeight="1"/>
    <row r="49358" s="59" customFormat="1" customHeight="1"/>
    <row r="49359" s="59" customFormat="1" customHeight="1"/>
    <row r="49360" s="59" customFormat="1" customHeight="1"/>
    <row r="49361" s="59" customFormat="1" customHeight="1"/>
    <row r="49362" s="59" customFormat="1" customHeight="1"/>
    <row r="49363" s="59" customFormat="1" customHeight="1"/>
    <row r="49364" s="59" customFormat="1" customHeight="1"/>
    <row r="49365" s="59" customFormat="1" customHeight="1"/>
    <row r="49366" s="59" customFormat="1" customHeight="1"/>
    <row r="49367" s="59" customFormat="1" customHeight="1"/>
    <row r="49368" s="59" customFormat="1" customHeight="1"/>
    <row r="49369" s="59" customFormat="1" customHeight="1"/>
    <row r="49370" s="59" customFormat="1" customHeight="1"/>
    <row r="49371" s="59" customFormat="1" customHeight="1"/>
    <row r="49372" s="59" customFormat="1" customHeight="1"/>
    <row r="49373" s="59" customFormat="1" customHeight="1"/>
    <row r="49374" s="59" customFormat="1" customHeight="1"/>
    <row r="49375" s="59" customFormat="1" customHeight="1"/>
    <row r="49376" s="59" customFormat="1" customHeight="1"/>
    <row r="49377" s="59" customFormat="1" customHeight="1"/>
    <row r="49378" s="59" customFormat="1" customHeight="1"/>
    <row r="49379" s="59" customFormat="1" customHeight="1"/>
    <row r="49380" s="59" customFormat="1" customHeight="1"/>
    <row r="49381" s="59" customFormat="1" customHeight="1"/>
    <row r="49382" s="59" customFormat="1" customHeight="1"/>
    <row r="49383" s="59" customFormat="1" customHeight="1"/>
    <row r="49384" s="59" customFormat="1" customHeight="1"/>
    <row r="49385" s="59" customFormat="1" customHeight="1"/>
    <row r="49386" s="59" customFormat="1" customHeight="1"/>
    <row r="49387" s="59" customFormat="1" customHeight="1"/>
    <row r="49388" s="59" customFormat="1" customHeight="1"/>
    <row r="49389" s="59" customFormat="1" customHeight="1"/>
    <row r="49390" s="59" customFormat="1" customHeight="1"/>
    <row r="49391" s="59" customFormat="1" customHeight="1"/>
    <row r="49392" s="59" customFormat="1" customHeight="1"/>
    <row r="49393" s="59" customFormat="1" customHeight="1"/>
    <row r="49394" s="59" customFormat="1" customHeight="1"/>
    <row r="49395" s="59" customFormat="1" customHeight="1"/>
    <row r="49396" s="59" customFormat="1" customHeight="1"/>
    <row r="49397" s="59" customFormat="1" customHeight="1"/>
    <row r="49398" s="59" customFormat="1" customHeight="1"/>
    <row r="49399" s="59" customFormat="1" customHeight="1"/>
    <row r="49400" s="59" customFormat="1" customHeight="1"/>
    <row r="49401" s="59" customFormat="1" customHeight="1"/>
    <row r="49402" s="59" customFormat="1" customHeight="1"/>
    <row r="49403" s="59" customFormat="1" customHeight="1"/>
    <row r="49404" s="59" customFormat="1" customHeight="1"/>
    <row r="49405" s="59" customFormat="1" customHeight="1"/>
    <row r="49406" s="59" customFormat="1" customHeight="1"/>
    <row r="49407" s="59" customFormat="1" customHeight="1"/>
    <row r="49408" s="59" customFormat="1" customHeight="1"/>
    <row r="49409" s="59" customFormat="1" customHeight="1"/>
    <row r="49410" s="59" customFormat="1" customHeight="1"/>
    <row r="49411" s="59" customFormat="1" customHeight="1"/>
    <row r="49412" s="59" customFormat="1" customHeight="1"/>
    <row r="49413" s="59" customFormat="1" customHeight="1"/>
    <row r="49414" s="59" customFormat="1" customHeight="1"/>
    <row r="49415" s="59" customFormat="1" customHeight="1"/>
    <row r="49416" s="59" customFormat="1" customHeight="1"/>
    <row r="49417" s="59" customFormat="1" customHeight="1"/>
    <row r="49418" s="59" customFormat="1" customHeight="1"/>
    <row r="49419" s="59" customFormat="1" customHeight="1"/>
    <row r="49420" s="59" customFormat="1" customHeight="1"/>
    <row r="49421" s="59" customFormat="1" customHeight="1"/>
    <row r="49422" s="59" customFormat="1" customHeight="1"/>
    <row r="49423" s="59" customFormat="1" customHeight="1"/>
    <row r="49424" s="59" customFormat="1" customHeight="1"/>
    <row r="49425" s="59" customFormat="1" customHeight="1"/>
    <row r="49426" s="59" customFormat="1" customHeight="1"/>
    <row r="49427" s="59" customFormat="1" customHeight="1"/>
    <row r="49428" s="59" customFormat="1" customHeight="1"/>
    <row r="49429" s="59" customFormat="1" customHeight="1"/>
    <row r="49430" s="59" customFormat="1" customHeight="1"/>
    <row r="49431" s="59" customFormat="1" customHeight="1"/>
    <row r="49432" s="59" customFormat="1" customHeight="1"/>
    <row r="49433" s="59" customFormat="1" customHeight="1"/>
    <row r="49434" s="59" customFormat="1" customHeight="1"/>
    <row r="49435" s="59" customFormat="1" customHeight="1"/>
    <row r="49436" s="59" customFormat="1" customHeight="1"/>
    <row r="49437" s="59" customFormat="1" customHeight="1"/>
    <row r="49438" s="59" customFormat="1" customHeight="1"/>
    <row r="49439" s="59" customFormat="1" customHeight="1"/>
    <row r="49440" s="59" customFormat="1" customHeight="1"/>
    <row r="49441" s="59" customFormat="1" customHeight="1"/>
    <row r="49442" s="59" customFormat="1" customHeight="1"/>
    <row r="49443" s="59" customFormat="1" customHeight="1"/>
    <row r="49444" s="59" customFormat="1" customHeight="1"/>
    <row r="49445" s="59" customFormat="1" customHeight="1"/>
    <row r="49446" s="59" customFormat="1" customHeight="1"/>
    <row r="49447" s="59" customFormat="1" customHeight="1"/>
    <row r="49448" s="59" customFormat="1" customHeight="1"/>
    <row r="49449" s="59" customFormat="1" customHeight="1"/>
    <row r="49450" s="59" customFormat="1" customHeight="1"/>
    <row r="49451" s="59" customFormat="1" customHeight="1"/>
    <row r="49452" s="59" customFormat="1" customHeight="1"/>
    <row r="49453" s="59" customFormat="1" customHeight="1"/>
    <row r="49454" s="59" customFormat="1" customHeight="1"/>
    <row r="49455" s="59" customFormat="1" customHeight="1"/>
    <row r="49456" s="59" customFormat="1" customHeight="1"/>
    <row r="49457" s="59" customFormat="1" customHeight="1"/>
    <row r="49458" s="59" customFormat="1" customHeight="1"/>
    <row r="49459" s="59" customFormat="1" customHeight="1"/>
    <row r="49460" s="59" customFormat="1" customHeight="1"/>
    <row r="49461" s="59" customFormat="1" customHeight="1"/>
    <row r="49462" s="59" customFormat="1" customHeight="1"/>
    <row r="49463" s="59" customFormat="1" customHeight="1"/>
    <row r="49464" s="59" customFormat="1" customHeight="1"/>
    <row r="49465" s="59" customFormat="1" customHeight="1"/>
    <row r="49466" s="59" customFormat="1" customHeight="1"/>
    <row r="49467" s="59" customFormat="1" customHeight="1"/>
    <row r="49468" s="59" customFormat="1" customHeight="1"/>
    <row r="49469" s="59" customFormat="1" customHeight="1"/>
    <row r="49470" s="59" customFormat="1" customHeight="1"/>
    <row r="49471" s="59" customFormat="1" customHeight="1"/>
    <row r="49472" s="59" customFormat="1" customHeight="1"/>
    <row r="49473" s="59" customFormat="1" customHeight="1"/>
    <row r="49474" s="59" customFormat="1" customHeight="1"/>
    <row r="49475" s="59" customFormat="1" customHeight="1"/>
    <row r="49476" s="59" customFormat="1" customHeight="1"/>
    <row r="49477" s="59" customFormat="1" customHeight="1"/>
    <row r="49478" s="59" customFormat="1" customHeight="1"/>
    <row r="49479" s="59" customFormat="1" customHeight="1"/>
    <row r="49480" s="59" customFormat="1" customHeight="1"/>
    <row r="49481" s="59" customFormat="1" customHeight="1"/>
    <row r="49482" s="59" customFormat="1" customHeight="1"/>
    <row r="49483" s="59" customFormat="1" customHeight="1"/>
    <row r="49484" s="59" customFormat="1" customHeight="1"/>
    <row r="49485" s="59" customFormat="1" customHeight="1"/>
    <row r="49486" s="59" customFormat="1" customHeight="1"/>
    <row r="49487" s="59" customFormat="1" customHeight="1"/>
    <row r="49488" s="59" customFormat="1" customHeight="1"/>
    <row r="49489" s="59" customFormat="1" customHeight="1"/>
    <row r="49490" s="59" customFormat="1" customHeight="1"/>
    <row r="49491" s="59" customFormat="1" customHeight="1"/>
    <row r="49492" s="59" customFormat="1" customHeight="1"/>
    <row r="49493" s="59" customFormat="1" customHeight="1"/>
    <row r="49494" s="59" customFormat="1" customHeight="1"/>
    <row r="49495" s="59" customFormat="1" customHeight="1"/>
    <row r="49496" s="59" customFormat="1" customHeight="1"/>
    <row r="49497" s="59" customFormat="1" customHeight="1"/>
    <row r="49498" s="59" customFormat="1" customHeight="1"/>
    <row r="49499" s="59" customFormat="1" customHeight="1"/>
    <row r="49500" s="59" customFormat="1" customHeight="1"/>
    <row r="49501" s="59" customFormat="1" customHeight="1"/>
    <row r="49502" s="59" customFormat="1" customHeight="1"/>
    <row r="49503" s="59" customFormat="1" customHeight="1"/>
    <row r="49504" s="59" customFormat="1" customHeight="1"/>
    <row r="49505" s="59" customFormat="1" customHeight="1"/>
    <row r="49506" s="59" customFormat="1" customHeight="1"/>
    <row r="49507" s="59" customFormat="1" customHeight="1"/>
    <row r="49508" s="59" customFormat="1" customHeight="1"/>
    <row r="49509" s="59" customFormat="1" customHeight="1"/>
    <row r="49510" s="59" customFormat="1" customHeight="1"/>
    <row r="49511" s="59" customFormat="1" customHeight="1"/>
    <row r="49512" s="59" customFormat="1" customHeight="1"/>
    <row r="49513" s="59" customFormat="1" customHeight="1"/>
    <row r="49514" s="59" customFormat="1" customHeight="1"/>
    <row r="49515" s="59" customFormat="1" customHeight="1"/>
    <row r="49516" s="59" customFormat="1" customHeight="1"/>
    <row r="49517" s="59" customFormat="1" customHeight="1"/>
    <row r="49518" s="59" customFormat="1" customHeight="1"/>
    <row r="49519" s="59" customFormat="1" customHeight="1"/>
    <row r="49520" s="59" customFormat="1" customHeight="1"/>
    <row r="49521" s="59" customFormat="1" customHeight="1"/>
    <row r="49522" s="59" customFormat="1" customHeight="1"/>
    <row r="49523" s="59" customFormat="1" customHeight="1"/>
    <row r="49524" s="59" customFormat="1" customHeight="1"/>
    <row r="49525" s="59" customFormat="1" customHeight="1"/>
    <row r="49526" s="59" customFormat="1" customHeight="1"/>
    <row r="49527" s="59" customFormat="1" customHeight="1"/>
    <row r="49528" s="59" customFormat="1" customHeight="1"/>
    <row r="49529" s="59" customFormat="1" customHeight="1"/>
    <row r="49530" s="59" customFormat="1" customHeight="1"/>
    <row r="49531" s="59" customFormat="1" customHeight="1"/>
    <row r="49532" s="59" customFormat="1" customHeight="1"/>
    <row r="49533" s="59" customFormat="1" customHeight="1"/>
    <row r="49534" s="59" customFormat="1" customHeight="1"/>
    <row r="49535" s="59" customFormat="1" customHeight="1"/>
    <row r="49536" s="59" customFormat="1" customHeight="1"/>
    <row r="49537" s="59" customFormat="1" customHeight="1"/>
    <row r="49538" s="59" customFormat="1" customHeight="1"/>
    <row r="49539" s="59" customFormat="1" customHeight="1"/>
    <row r="49540" s="59" customFormat="1" customHeight="1"/>
    <row r="49541" s="59" customFormat="1" customHeight="1"/>
    <row r="49542" s="59" customFormat="1" customHeight="1"/>
    <row r="49543" s="59" customFormat="1" customHeight="1"/>
    <row r="49544" s="59" customFormat="1" customHeight="1"/>
    <row r="49545" s="59" customFormat="1" customHeight="1"/>
    <row r="49546" s="59" customFormat="1" customHeight="1"/>
    <row r="49547" s="59" customFormat="1" customHeight="1"/>
    <row r="49548" s="59" customFormat="1" customHeight="1"/>
    <row r="49549" s="59" customFormat="1" customHeight="1"/>
    <row r="49550" s="59" customFormat="1" customHeight="1"/>
    <row r="49551" s="59" customFormat="1" customHeight="1"/>
    <row r="49552" s="59" customFormat="1" customHeight="1"/>
    <row r="49553" s="59" customFormat="1" customHeight="1"/>
    <row r="49554" s="59" customFormat="1" customHeight="1"/>
    <row r="49555" s="59" customFormat="1" customHeight="1"/>
    <row r="49556" s="59" customFormat="1" customHeight="1"/>
    <row r="49557" s="59" customFormat="1" customHeight="1"/>
    <row r="49558" s="59" customFormat="1" customHeight="1"/>
    <row r="49559" s="59" customFormat="1" customHeight="1"/>
    <row r="49560" s="59" customFormat="1" customHeight="1"/>
    <row r="49561" s="59" customFormat="1" customHeight="1"/>
    <row r="49562" s="59" customFormat="1" customHeight="1"/>
    <row r="49563" s="59" customFormat="1" customHeight="1"/>
    <row r="49564" s="59" customFormat="1" customHeight="1"/>
    <row r="49565" s="59" customFormat="1" customHeight="1"/>
    <row r="49566" s="59" customFormat="1" customHeight="1"/>
    <row r="49567" s="59" customFormat="1" customHeight="1"/>
    <row r="49568" s="59" customFormat="1" customHeight="1"/>
    <row r="49569" s="59" customFormat="1" customHeight="1"/>
    <row r="49570" s="59" customFormat="1" customHeight="1"/>
    <row r="49571" s="59" customFormat="1" customHeight="1"/>
    <row r="49572" s="59" customFormat="1" customHeight="1"/>
    <row r="49573" s="59" customFormat="1" customHeight="1"/>
    <row r="49574" s="59" customFormat="1" customHeight="1"/>
    <row r="49575" s="59" customFormat="1" customHeight="1"/>
    <row r="49576" s="59" customFormat="1" customHeight="1"/>
    <row r="49577" s="59" customFormat="1" customHeight="1"/>
    <row r="49578" s="59" customFormat="1" customHeight="1"/>
    <row r="49579" s="59" customFormat="1" customHeight="1"/>
    <row r="49580" s="59" customFormat="1" customHeight="1"/>
    <row r="49581" s="59" customFormat="1" customHeight="1"/>
    <row r="49582" s="59" customFormat="1" customHeight="1"/>
    <row r="49583" s="59" customFormat="1" customHeight="1"/>
    <row r="49584" s="59" customFormat="1" customHeight="1"/>
    <row r="49585" s="59" customFormat="1" customHeight="1"/>
    <row r="49586" s="59" customFormat="1" customHeight="1"/>
    <row r="49587" s="59" customFormat="1" customHeight="1"/>
    <row r="49588" s="59" customFormat="1" customHeight="1"/>
    <row r="49589" s="59" customFormat="1" customHeight="1"/>
    <row r="49590" s="59" customFormat="1" customHeight="1"/>
    <row r="49591" s="59" customFormat="1" customHeight="1"/>
    <row r="49592" s="59" customFormat="1" customHeight="1"/>
    <row r="49593" s="59" customFormat="1" customHeight="1"/>
    <row r="49594" s="59" customFormat="1" customHeight="1"/>
    <row r="49595" s="59" customFormat="1" customHeight="1"/>
    <row r="49596" s="59" customFormat="1" customHeight="1"/>
    <row r="49597" s="59" customFormat="1" customHeight="1"/>
    <row r="49598" s="59" customFormat="1" customHeight="1"/>
    <row r="49599" s="59" customFormat="1" customHeight="1"/>
    <row r="49600" s="59" customFormat="1" customHeight="1"/>
    <row r="49601" s="59" customFormat="1" customHeight="1"/>
    <row r="49602" s="59" customFormat="1" customHeight="1"/>
    <row r="49603" s="59" customFormat="1" customHeight="1"/>
    <row r="49604" s="59" customFormat="1" customHeight="1"/>
    <row r="49605" s="59" customFormat="1" customHeight="1"/>
    <row r="49606" s="59" customFormat="1" customHeight="1"/>
    <row r="49607" s="59" customFormat="1" customHeight="1"/>
    <row r="49608" s="59" customFormat="1" customHeight="1"/>
    <row r="49609" s="59" customFormat="1" customHeight="1"/>
    <row r="49610" s="59" customFormat="1" customHeight="1"/>
    <row r="49611" s="59" customFormat="1" customHeight="1"/>
    <row r="49612" s="59" customFormat="1" customHeight="1"/>
    <row r="49613" s="59" customFormat="1" customHeight="1"/>
    <row r="49614" s="59" customFormat="1" customHeight="1"/>
    <row r="49615" s="59" customFormat="1" customHeight="1"/>
    <row r="49616" s="59" customFormat="1" customHeight="1"/>
    <row r="49617" s="59" customFormat="1" customHeight="1"/>
    <row r="49618" s="59" customFormat="1" customHeight="1"/>
    <row r="49619" s="59" customFormat="1" customHeight="1"/>
    <row r="49620" s="59" customFormat="1" customHeight="1"/>
    <row r="49621" s="59" customFormat="1" customHeight="1"/>
    <row r="49622" s="59" customFormat="1" customHeight="1"/>
    <row r="49623" s="59" customFormat="1" customHeight="1"/>
    <row r="49624" s="59" customFormat="1" customHeight="1"/>
    <row r="49625" s="59" customFormat="1" customHeight="1"/>
    <row r="49626" s="59" customFormat="1" customHeight="1"/>
    <row r="49627" s="59" customFormat="1" customHeight="1"/>
    <row r="49628" s="59" customFormat="1" customHeight="1"/>
    <row r="49629" s="59" customFormat="1" customHeight="1"/>
    <row r="49630" s="59" customFormat="1" customHeight="1"/>
    <row r="49631" s="59" customFormat="1" customHeight="1"/>
    <row r="49632" s="59" customFormat="1" customHeight="1"/>
    <row r="49633" s="59" customFormat="1" customHeight="1"/>
    <row r="49634" s="59" customFormat="1" customHeight="1"/>
    <row r="49635" s="59" customFormat="1" customHeight="1"/>
    <row r="49636" s="59" customFormat="1" customHeight="1"/>
    <row r="49637" s="59" customFormat="1" customHeight="1"/>
    <row r="49638" s="59" customFormat="1" customHeight="1"/>
    <row r="49639" s="59" customFormat="1" customHeight="1"/>
    <row r="49640" s="59" customFormat="1" customHeight="1"/>
    <row r="49641" s="59" customFormat="1" customHeight="1"/>
    <row r="49642" s="59" customFormat="1" customHeight="1"/>
    <row r="49643" s="59" customFormat="1" customHeight="1"/>
    <row r="49644" s="59" customFormat="1" customHeight="1"/>
    <row r="49645" s="59" customFormat="1" customHeight="1"/>
    <row r="49646" s="59" customFormat="1" customHeight="1"/>
    <row r="49647" s="59" customFormat="1" customHeight="1"/>
    <row r="49648" s="59" customFormat="1" customHeight="1"/>
    <row r="49649" s="59" customFormat="1" customHeight="1"/>
    <row r="49650" s="59" customFormat="1" customHeight="1"/>
    <row r="49651" s="59" customFormat="1" customHeight="1"/>
    <row r="49652" s="59" customFormat="1" customHeight="1"/>
    <row r="49653" s="59" customFormat="1" customHeight="1"/>
    <row r="49654" s="59" customFormat="1" customHeight="1"/>
    <row r="49655" s="59" customFormat="1" customHeight="1"/>
    <row r="49656" s="59" customFormat="1" customHeight="1"/>
    <row r="49657" s="59" customFormat="1" customHeight="1"/>
    <row r="49658" s="59" customFormat="1" customHeight="1"/>
    <row r="49659" s="59" customFormat="1" customHeight="1"/>
    <row r="49660" s="59" customFormat="1" customHeight="1"/>
    <row r="49661" s="59" customFormat="1" customHeight="1"/>
    <row r="49662" s="59" customFormat="1" customHeight="1"/>
    <row r="49663" s="59" customFormat="1" customHeight="1"/>
    <row r="49664" s="59" customFormat="1" customHeight="1"/>
    <row r="49665" s="59" customFormat="1" customHeight="1"/>
    <row r="49666" s="59" customFormat="1" customHeight="1"/>
    <row r="49667" s="59" customFormat="1" customHeight="1"/>
    <row r="49668" s="59" customFormat="1" customHeight="1"/>
    <row r="49669" s="59" customFormat="1" customHeight="1"/>
    <row r="49670" s="59" customFormat="1" customHeight="1"/>
    <row r="49671" s="59" customFormat="1" customHeight="1"/>
    <row r="49672" s="59" customFormat="1" customHeight="1"/>
    <row r="49673" s="59" customFormat="1" customHeight="1"/>
    <row r="49674" s="59" customFormat="1" customHeight="1"/>
    <row r="49675" s="59" customFormat="1" customHeight="1"/>
    <row r="49676" s="59" customFormat="1" customHeight="1"/>
    <row r="49677" s="59" customFormat="1" customHeight="1"/>
    <row r="49678" s="59" customFormat="1" customHeight="1"/>
    <row r="49679" s="59" customFormat="1" customHeight="1"/>
    <row r="49680" s="59" customFormat="1" customHeight="1"/>
    <row r="49681" s="59" customFormat="1" customHeight="1"/>
    <row r="49682" s="59" customFormat="1" customHeight="1"/>
    <row r="49683" s="59" customFormat="1" customHeight="1"/>
    <row r="49684" s="59" customFormat="1" customHeight="1"/>
    <row r="49685" s="59" customFormat="1" customHeight="1"/>
    <row r="49686" s="59" customFormat="1" customHeight="1"/>
    <row r="49687" s="59" customFormat="1" customHeight="1"/>
    <row r="49688" s="59" customFormat="1" customHeight="1"/>
    <row r="49689" s="59" customFormat="1" customHeight="1"/>
    <row r="49690" s="59" customFormat="1" customHeight="1"/>
    <row r="49691" s="59" customFormat="1" customHeight="1"/>
    <row r="49692" s="59" customFormat="1" customHeight="1"/>
    <row r="49693" s="59" customFormat="1" customHeight="1"/>
    <row r="49694" s="59" customFormat="1" customHeight="1"/>
    <row r="49695" s="59" customFormat="1" customHeight="1"/>
    <row r="49696" s="59" customFormat="1" customHeight="1"/>
    <row r="49697" s="59" customFormat="1" customHeight="1"/>
    <row r="49698" s="59" customFormat="1" customHeight="1"/>
    <row r="49699" s="59" customFormat="1" customHeight="1"/>
    <row r="49700" s="59" customFormat="1" customHeight="1"/>
    <row r="49701" s="59" customFormat="1" customHeight="1"/>
    <row r="49702" s="59" customFormat="1" customHeight="1"/>
    <row r="49703" s="59" customFormat="1" customHeight="1"/>
    <row r="49704" s="59" customFormat="1" customHeight="1"/>
    <row r="49705" s="59" customFormat="1" customHeight="1"/>
    <row r="49706" s="59" customFormat="1" customHeight="1"/>
    <row r="49707" s="59" customFormat="1" customHeight="1"/>
    <row r="49708" s="59" customFormat="1" customHeight="1"/>
    <row r="49709" s="59" customFormat="1" customHeight="1"/>
    <row r="49710" s="59" customFormat="1" customHeight="1"/>
    <row r="49711" s="59" customFormat="1" customHeight="1"/>
    <row r="49712" s="59" customFormat="1" customHeight="1"/>
    <row r="49713" s="59" customFormat="1" customHeight="1"/>
    <row r="49714" s="59" customFormat="1" customHeight="1"/>
    <row r="49715" s="59" customFormat="1" customHeight="1"/>
    <row r="49716" s="59" customFormat="1" customHeight="1"/>
    <row r="49717" s="59" customFormat="1" customHeight="1"/>
    <row r="49718" s="59" customFormat="1" customHeight="1"/>
    <row r="49719" s="59" customFormat="1" customHeight="1"/>
    <row r="49720" s="59" customFormat="1" customHeight="1"/>
    <row r="49721" s="59" customFormat="1" customHeight="1"/>
    <row r="49722" s="59" customFormat="1" customHeight="1"/>
    <row r="49723" s="59" customFormat="1" customHeight="1"/>
    <row r="49724" s="59" customFormat="1" customHeight="1"/>
    <row r="49725" s="59" customFormat="1" customHeight="1"/>
    <row r="49726" s="59" customFormat="1" customHeight="1"/>
    <row r="49727" s="59" customFormat="1" customHeight="1"/>
    <row r="49728" s="59" customFormat="1" customHeight="1"/>
    <row r="49729" s="59" customFormat="1" customHeight="1"/>
    <row r="49730" s="59" customFormat="1" customHeight="1"/>
    <row r="49731" s="59" customFormat="1" customHeight="1"/>
    <row r="49732" s="59" customFormat="1" customHeight="1"/>
    <row r="49733" s="59" customFormat="1" customHeight="1"/>
    <row r="49734" s="59" customFormat="1" customHeight="1"/>
    <row r="49735" s="59" customFormat="1" customHeight="1"/>
    <row r="49736" s="59" customFormat="1" customHeight="1"/>
    <row r="49737" s="59" customFormat="1" customHeight="1"/>
    <row r="49738" s="59" customFormat="1" customHeight="1"/>
    <row r="49739" s="59" customFormat="1" customHeight="1"/>
    <row r="49740" s="59" customFormat="1" customHeight="1"/>
    <row r="49741" s="59" customFormat="1" customHeight="1"/>
    <row r="49742" s="59" customFormat="1" customHeight="1"/>
    <row r="49743" s="59" customFormat="1" customHeight="1"/>
    <row r="49744" s="59" customFormat="1" customHeight="1"/>
    <row r="49745" s="59" customFormat="1" customHeight="1"/>
    <row r="49746" s="59" customFormat="1" customHeight="1"/>
    <row r="49747" s="59" customFormat="1" customHeight="1"/>
    <row r="49748" s="59" customFormat="1" customHeight="1"/>
    <row r="49749" s="59" customFormat="1" customHeight="1"/>
    <row r="49750" s="59" customFormat="1" customHeight="1"/>
    <row r="49751" s="59" customFormat="1" customHeight="1"/>
    <row r="49752" s="59" customFormat="1" customHeight="1"/>
    <row r="49753" s="59" customFormat="1" customHeight="1"/>
    <row r="49754" s="59" customFormat="1" customHeight="1"/>
    <row r="49755" s="59" customFormat="1" customHeight="1"/>
    <row r="49756" s="59" customFormat="1" customHeight="1"/>
    <row r="49757" s="59" customFormat="1" customHeight="1"/>
    <row r="49758" s="59" customFormat="1" customHeight="1"/>
    <row r="49759" s="59" customFormat="1" customHeight="1"/>
    <row r="49760" s="59" customFormat="1" customHeight="1"/>
    <row r="49761" s="59" customFormat="1" customHeight="1"/>
    <row r="49762" s="59" customFormat="1" customHeight="1"/>
    <row r="49763" s="59" customFormat="1" customHeight="1"/>
    <row r="49764" s="59" customFormat="1" customHeight="1"/>
    <row r="49765" s="59" customFormat="1" customHeight="1"/>
    <row r="49766" s="59" customFormat="1" customHeight="1"/>
    <row r="49767" s="59" customFormat="1" customHeight="1"/>
    <row r="49768" s="59" customFormat="1" customHeight="1"/>
    <row r="49769" s="59" customFormat="1" customHeight="1"/>
    <row r="49770" s="59" customFormat="1" customHeight="1"/>
    <row r="49771" s="59" customFormat="1" customHeight="1"/>
    <row r="49772" s="59" customFormat="1" customHeight="1"/>
    <row r="49773" s="59" customFormat="1" customHeight="1"/>
    <row r="49774" s="59" customFormat="1" customHeight="1"/>
    <row r="49775" s="59" customFormat="1" customHeight="1"/>
    <row r="49776" s="59" customFormat="1" customHeight="1"/>
    <row r="49777" s="59" customFormat="1" customHeight="1"/>
    <row r="49778" s="59" customFormat="1" customHeight="1"/>
    <row r="49779" s="59" customFormat="1" customHeight="1"/>
    <row r="49780" s="59" customFormat="1" customHeight="1"/>
    <row r="49781" s="59" customFormat="1" customHeight="1"/>
    <row r="49782" s="59" customFormat="1" customHeight="1"/>
    <row r="49783" s="59" customFormat="1" customHeight="1"/>
    <row r="49784" s="59" customFormat="1" customHeight="1"/>
    <row r="49785" s="59" customFormat="1" customHeight="1"/>
    <row r="49786" s="59" customFormat="1" customHeight="1"/>
    <row r="49787" s="59" customFormat="1" customHeight="1"/>
    <row r="49788" s="59" customFormat="1" customHeight="1"/>
    <row r="49789" s="59" customFormat="1" customHeight="1"/>
    <row r="49790" s="59" customFormat="1" customHeight="1"/>
    <row r="49791" s="59" customFormat="1" customHeight="1"/>
    <row r="49792" s="59" customFormat="1" customHeight="1"/>
    <row r="49793" s="59" customFormat="1" customHeight="1"/>
    <row r="49794" s="59" customFormat="1" customHeight="1"/>
    <row r="49795" s="59" customFormat="1" customHeight="1"/>
    <row r="49796" s="59" customFormat="1" customHeight="1"/>
    <row r="49797" s="59" customFormat="1" customHeight="1"/>
    <row r="49798" s="59" customFormat="1" customHeight="1"/>
    <row r="49799" s="59" customFormat="1" customHeight="1"/>
    <row r="49800" s="59" customFormat="1" customHeight="1"/>
    <row r="49801" s="59" customFormat="1" customHeight="1"/>
    <row r="49802" s="59" customFormat="1" customHeight="1"/>
    <row r="49803" s="59" customFormat="1" customHeight="1"/>
    <row r="49804" s="59" customFormat="1" customHeight="1"/>
    <row r="49805" s="59" customFormat="1" customHeight="1"/>
    <row r="49806" s="59" customFormat="1" customHeight="1"/>
    <row r="49807" s="59" customFormat="1" customHeight="1"/>
    <row r="49808" s="59" customFormat="1" customHeight="1"/>
    <row r="49809" s="59" customFormat="1" customHeight="1"/>
    <row r="49810" s="59" customFormat="1" customHeight="1"/>
    <row r="49811" s="59" customFormat="1" customHeight="1"/>
    <row r="49812" s="59" customFormat="1" customHeight="1"/>
    <row r="49813" s="59" customFormat="1" customHeight="1"/>
    <row r="49814" s="59" customFormat="1" customHeight="1"/>
    <row r="49815" s="59" customFormat="1" customHeight="1"/>
    <row r="49816" s="59" customFormat="1" customHeight="1"/>
    <row r="49817" s="59" customFormat="1" customHeight="1"/>
    <row r="49818" s="59" customFormat="1" customHeight="1"/>
    <row r="49819" s="59" customFormat="1" customHeight="1"/>
    <row r="49820" s="59" customFormat="1" customHeight="1"/>
    <row r="49821" s="59" customFormat="1" customHeight="1"/>
    <row r="49822" s="59" customFormat="1" customHeight="1"/>
    <row r="49823" s="59" customFormat="1" customHeight="1"/>
    <row r="49824" s="59" customFormat="1" customHeight="1"/>
    <row r="49825" s="59" customFormat="1" customHeight="1"/>
    <row r="49826" s="59" customFormat="1" customHeight="1"/>
    <row r="49827" s="59" customFormat="1" customHeight="1"/>
    <row r="49828" s="59" customFormat="1" customHeight="1"/>
    <row r="49829" s="59" customFormat="1" customHeight="1"/>
    <row r="49830" s="59" customFormat="1" customHeight="1"/>
    <row r="49831" s="59" customFormat="1" customHeight="1"/>
    <row r="49832" s="59" customFormat="1" customHeight="1"/>
    <row r="49833" s="59" customFormat="1" customHeight="1"/>
    <row r="49834" s="59" customFormat="1" customHeight="1"/>
    <row r="49835" s="59" customFormat="1" customHeight="1"/>
    <row r="49836" s="59" customFormat="1" customHeight="1"/>
    <row r="49837" s="59" customFormat="1" customHeight="1"/>
    <row r="49838" s="59" customFormat="1" customHeight="1"/>
    <row r="49839" s="59" customFormat="1" customHeight="1"/>
    <row r="49840" s="59" customFormat="1" customHeight="1"/>
    <row r="49841" s="59" customFormat="1" customHeight="1"/>
    <row r="49842" s="59" customFormat="1" customHeight="1"/>
    <row r="49843" s="59" customFormat="1" customHeight="1"/>
    <row r="49844" s="59" customFormat="1" customHeight="1"/>
    <row r="49845" s="59" customFormat="1" customHeight="1"/>
    <row r="49846" s="59" customFormat="1" customHeight="1"/>
    <row r="49847" s="59" customFormat="1" customHeight="1"/>
    <row r="49848" s="59" customFormat="1" customHeight="1"/>
    <row r="49849" s="59" customFormat="1" customHeight="1"/>
    <row r="49850" s="59" customFormat="1" customHeight="1"/>
    <row r="49851" s="59" customFormat="1" customHeight="1"/>
    <row r="49852" s="59" customFormat="1" customHeight="1"/>
    <row r="49853" s="59" customFormat="1" customHeight="1"/>
    <row r="49854" s="59" customFormat="1" customHeight="1"/>
    <row r="49855" s="59" customFormat="1" customHeight="1"/>
    <row r="49856" s="59" customFormat="1" customHeight="1"/>
    <row r="49857" s="59" customFormat="1" customHeight="1"/>
    <row r="49858" s="59" customFormat="1" customHeight="1"/>
    <row r="49859" s="59" customFormat="1" customHeight="1"/>
    <row r="49860" s="59" customFormat="1" customHeight="1"/>
    <row r="49861" s="59" customFormat="1" customHeight="1"/>
    <row r="49862" s="59" customFormat="1" customHeight="1"/>
    <row r="49863" s="59" customFormat="1" customHeight="1"/>
    <row r="49864" s="59" customFormat="1" customHeight="1"/>
    <row r="49865" s="59" customFormat="1" customHeight="1"/>
    <row r="49866" s="59" customFormat="1" customHeight="1"/>
    <row r="49867" s="59" customFormat="1" customHeight="1"/>
    <row r="49868" s="59" customFormat="1" customHeight="1"/>
    <row r="49869" s="59" customFormat="1" customHeight="1"/>
    <row r="49870" s="59" customFormat="1" customHeight="1"/>
    <row r="49871" s="59" customFormat="1" customHeight="1"/>
    <row r="49872" s="59" customFormat="1" customHeight="1"/>
    <row r="49873" s="59" customFormat="1" customHeight="1"/>
    <row r="49874" s="59" customFormat="1" customHeight="1"/>
    <row r="49875" s="59" customFormat="1" customHeight="1"/>
    <row r="49876" s="59" customFormat="1" customHeight="1"/>
    <row r="49877" s="59" customFormat="1" customHeight="1"/>
    <row r="49878" s="59" customFormat="1" customHeight="1"/>
    <row r="49879" s="59" customFormat="1" customHeight="1"/>
    <row r="49880" s="59" customFormat="1" customHeight="1"/>
    <row r="49881" s="59" customFormat="1" customHeight="1"/>
    <row r="49882" s="59" customFormat="1" customHeight="1"/>
    <row r="49883" s="59" customFormat="1" customHeight="1"/>
    <row r="49884" s="59" customFormat="1" customHeight="1"/>
    <row r="49885" s="59" customFormat="1" customHeight="1"/>
    <row r="49886" s="59" customFormat="1" customHeight="1"/>
    <row r="49887" s="59" customFormat="1" customHeight="1"/>
    <row r="49888" s="59" customFormat="1" customHeight="1"/>
    <row r="49889" s="59" customFormat="1" customHeight="1"/>
    <row r="49890" s="59" customFormat="1" customHeight="1"/>
    <row r="49891" s="59" customFormat="1" customHeight="1"/>
    <row r="49892" s="59" customFormat="1" customHeight="1"/>
    <row r="49893" s="59" customFormat="1" customHeight="1"/>
    <row r="49894" s="59" customFormat="1" customHeight="1"/>
    <row r="49895" s="59" customFormat="1" customHeight="1"/>
    <row r="49896" s="59" customFormat="1" customHeight="1"/>
    <row r="49897" s="59" customFormat="1" customHeight="1"/>
    <row r="49898" s="59" customFormat="1" customHeight="1"/>
    <row r="49899" s="59" customFormat="1" customHeight="1"/>
    <row r="49900" s="59" customFormat="1" customHeight="1"/>
    <row r="49901" s="59" customFormat="1" customHeight="1"/>
    <row r="49902" s="59" customFormat="1" customHeight="1"/>
    <row r="49903" s="59" customFormat="1" customHeight="1"/>
    <row r="49904" s="59" customFormat="1" customHeight="1"/>
    <row r="49905" s="59" customFormat="1" customHeight="1"/>
    <row r="49906" s="59" customFormat="1" customHeight="1"/>
    <row r="49907" s="59" customFormat="1" customHeight="1"/>
    <row r="49908" s="59" customFormat="1" customHeight="1"/>
    <row r="49909" s="59" customFormat="1" customHeight="1"/>
    <row r="49910" s="59" customFormat="1" customHeight="1"/>
    <row r="49911" s="59" customFormat="1" customHeight="1"/>
    <row r="49912" s="59" customFormat="1" customHeight="1"/>
    <row r="49913" s="59" customFormat="1" customHeight="1"/>
    <row r="49914" s="59" customFormat="1" customHeight="1"/>
    <row r="49915" s="59" customFormat="1" customHeight="1"/>
    <row r="49916" s="59" customFormat="1" customHeight="1"/>
    <row r="49917" s="59" customFormat="1" customHeight="1"/>
    <row r="49918" s="59" customFormat="1" customHeight="1"/>
    <row r="49919" s="59" customFormat="1" customHeight="1"/>
    <row r="49920" s="59" customFormat="1" customHeight="1"/>
    <row r="49921" s="59" customFormat="1" customHeight="1"/>
    <row r="49922" s="59" customFormat="1" customHeight="1"/>
    <row r="49923" s="59" customFormat="1" customHeight="1"/>
    <row r="49924" s="59" customFormat="1" customHeight="1"/>
    <row r="49925" s="59" customFormat="1" customHeight="1"/>
    <row r="49926" s="59" customFormat="1" customHeight="1"/>
    <row r="49927" s="59" customFormat="1" customHeight="1"/>
    <row r="49928" s="59" customFormat="1" customHeight="1"/>
    <row r="49929" s="59" customFormat="1" customHeight="1"/>
    <row r="49930" s="59" customFormat="1" customHeight="1"/>
    <row r="49931" s="59" customFormat="1" customHeight="1"/>
    <row r="49932" s="59" customFormat="1" customHeight="1"/>
    <row r="49933" s="59" customFormat="1" customHeight="1"/>
    <row r="49934" s="59" customFormat="1" customHeight="1"/>
    <row r="49935" s="59" customFormat="1" customHeight="1"/>
    <row r="49936" s="59" customFormat="1" customHeight="1"/>
    <row r="49937" s="59" customFormat="1" customHeight="1"/>
    <row r="49938" s="59" customFormat="1" customHeight="1"/>
    <row r="49939" s="59" customFormat="1" customHeight="1"/>
    <row r="49940" s="59" customFormat="1" customHeight="1"/>
    <row r="49941" s="59" customFormat="1" customHeight="1"/>
    <row r="49942" s="59" customFormat="1" customHeight="1"/>
    <row r="49943" s="59" customFormat="1" customHeight="1"/>
    <row r="49944" s="59" customFormat="1" customHeight="1"/>
    <row r="49945" s="59" customFormat="1" customHeight="1"/>
    <row r="49946" s="59" customFormat="1" customHeight="1"/>
    <row r="49947" s="59" customFormat="1" customHeight="1"/>
    <row r="49948" s="59" customFormat="1" customHeight="1"/>
    <row r="49949" s="59" customFormat="1" customHeight="1"/>
    <row r="49950" s="59" customFormat="1" customHeight="1"/>
    <row r="49951" s="59" customFormat="1" customHeight="1"/>
    <row r="49952" s="59" customFormat="1" customHeight="1"/>
    <row r="49953" s="59" customFormat="1" customHeight="1"/>
    <row r="49954" s="59" customFormat="1" customHeight="1"/>
    <row r="49955" s="59" customFormat="1" customHeight="1"/>
    <row r="49956" s="59" customFormat="1" customHeight="1"/>
    <row r="49957" s="59" customFormat="1" customHeight="1"/>
    <row r="49958" s="59" customFormat="1" customHeight="1"/>
    <row r="49959" s="59" customFormat="1" customHeight="1"/>
    <row r="49960" s="59" customFormat="1" customHeight="1"/>
    <row r="49961" s="59" customFormat="1" customHeight="1"/>
    <row r="49962" s="59" customFormat="1" customHeight="1"/>
    <row r="49963" s="59" customFormat="1" customHeight="1"/>
    <row r="49964" s="59" customFormat="1" customHeight="1"/>
    <row r="49965" s="59" customFormat="1" customHeight="1"/>
    <row r="49966" s="59" customFormat="1" customHeight="1"/>
    <row r="49967" s="59" customFormat="1" customHeight="1"/>
    <row r="49968" s="59" customFormat="1" customHeight="1"/>
    <row r="49969" s="59" customFormat="1" customHeight="1"/>
    <row r="49970" s="59" customFormat="1" customHeight="1"/>
    <row r="49971" s="59" customFormat="1" customHeight="1"/>
    <row r="49972" s="59" customFormat="1" customHeight="1"/>
    <row r="49973" s="59" customFormat="1" customHeight="1"/>
    <row r="49974" s="59" customFormat="1" customHeight="1"/>
    <row r="49975" s="59" customFormat="1" customHeight="1"/>
    <row r="49976" s="59" customFormat="1" customHeight="1"/>
    <row r="49977" s="59" customFormat="1" customHeight="1"/>
    <row r="49978" s="59" customFormat="1" customHeight="1"/>
    <row r="49979" s="59" customFormat="1" customHeight="1"/>
    <row r="49980" s="59" customFormat="1" customHeight="1"/>
    <row r="49981" s="59" customFormat="1" customHeight="1"/>
    <row r="49982" s="59" customFormat="1" customHeight="1"/>
    <row r="49983" s="59" customFormat="1" customHeight="1"/>
    <row r="49984" s="59" customFormat="1" customHeight="1"/>
    <row r="49985" s="59" customFormat="1" customHeight="1"/>
    <row r="49986" s="59" customFormat="1" customHeight="1"/>
    <row r="49987" s="59" customFormat="1" customHeight="1"/>
    <row r="49988" s="59" customFormat="1" customHeight="1"/>
    <row r="49989" s="59" customFormat="1" customHeight="1"/>
    <row r="49990" s="59" customFormat="1" customHeight="1"/>
    <row r="49991" s="59" customFormat="1" customHeight="1"/>
    <row r="49992" s="59" customFormat="1" customHeight="1"/>
    <row r="49993" s="59" customFormat="1" customHeight="1"/>
    <row r="49994" s="59" customFormat="1" customHeight="1"/>
    <row r="49995" s="59" customFormat="1" customHeight="1"/>
    <row r="49996" s="59" customFormat="1" customHeight="1"/>
    <row r="49997" s="59" customFormat="1" customHeight="1"/>
    <row r="49998" s="59" customFormat="1" customHeight="1"/>
    <row r="49999" s="59" customFormat="1" customHeight="1"/>
    <row r="50000" s="59" customFormat="1" customHeight="1"/>
    <row r="50001" s="59" customFormat="1" customHeight="1"/>
    <row r="50002" s="59" customFormat="1" customHeight="1"/>
    <row r="50003" s="59" customFormat="1" customHeight="1"/>
    <row r="50004" s="59" customFormat="1" customHeight="1"/>
    <row r="50005" s="59" customFormat="1" customHeight="1"/>
    <row r="50006" s="59" customFormat="1" customHeight="1"/>
    <row r="50007" s="59" customFormat="1" customHeight="1"/>
    <row r="50008" s="59" customFormat="1" customHeight="1"/>
    <row r="50009" s="59" customFormat="1" customHeight="1"/>
    <row r="50010" s="59" customFormat="1" customHeight="1"/>
    <row r="50011" s="59" customFormat="1" customHeight="1"/>
    <row r="50012" s="59" customFormat="1" customHeight="1"/>
    <row r="50013" s="59" customFormat="1" customHeight="1"/>
    <row r="50014" s="59" customFormat="1" customHeight="1"/>
    <row r="50015" s="59" customFormat="1" customHeight="1"/>
    <row r="50016" s="59" customFormat="1" customHeight="1"/>
    <row r="50017" s="59" customFormat="1" customHeight="1"/>
    <row r="50018" s="59" customFormat="1" customHeight="1"/>
    <row r="50019" s="59" customFormat="1" customHeight="1"/>
    <row r="50020" s="59" customFormat="1" customHeight="1"/>
    <row r="50021" s="59" customFormat="1" customHeight="1"/>
    <row r="50022" s="59" customFormat="1" customHeight="1"/>
    <row r="50023" s="59" customFormat="1" customHeight="1"/>
    <row r="50024" s="59" customFormat="1" customHeight="1"/>
    <row r="50025" s="59" customFormat="1" customHeight="1"/>
    <row r="50026" s="59" customFormat="1" customHeight="1"/>
    <row r="50027" s="59" customFormat="1" customHeight="1"/>
    <row r="50028" s="59" customFormat="1" customHeight="1"/>
    <row r="50029" s="59" customFormat="1" customHeight="1"/>
    <row r="50030" s="59" customFormat="1" customHeight="1"/>
    <row r="50031" s="59" customFormat="1" customHeight="1"/>
    <row r="50032" s="59" customFormat="1" customHeight="1"/>
    <row r="50033" s="59" customFormat="1" customHeight="1"/>
    <row r="50034" s="59" customFormat="1" customHeight="1"/>
    <row r="50035" s="59" customFormat="1" customHeight="1"/>
    <row r="50036" s="59" customFormat="1" customHeight="1"/>
    <row r="50037" s="59" customFormat="1" customHeight="1"/>
    <row r="50038" s="59" customFormat="1" customHeight="1"/>
    <row r="50039" s="59" customFormat="1" customHeight="1"/>
    <row r="50040" s="59" customFormat="1" customHeight="1"/>
    <row r="50041" s="59" customFormat="1" customHeight="1"/>
    <row r="50042" s="59" customFormat="1" customHeight="1"/>
    <row r="50043" s="59" customFormat="1" customHeight="1"/>
    <row r="50044" s="59" customFormat="1" customHeight="1"/>
    <row r="50045" s="59" customFormat="1" customHeight="1"/>
    <row r="50046" s="59" customFormat="1" customHeight="1"/>
    <row r="50047" s="59" customFormat="1" customHeight="1"/>
    <row r="50048" s="59" customFormat="1" customHeight="1"/>
    <row r="50049" s="59" customFormat="1" customHeight="1"/>
    <row r="50050" s="59" customFormat="1" customHeight="1"/>
    <row r="50051" s="59" customFormat="1" customHeight="1"/>
    <row r="50052" s="59" customFormat="1" customHeight="1"/>
    <row r="50053" s="59" customFormat="1" customHeight="1"/>
    <row r="50054" s="59" customFormat="1" customHeight="1"/>
    <row r="50055" s="59" customFormat="1" customHeight="1"/>
    <row r="50056" s="59" customFormat="1" customHeight="1"/>
    <row r="50057" s="59" customFormat="1" customHeight="1"/>
    <row r="50058" s="59" customFormat="1" customHeight="1"/>
    <row r="50059" s="59" customFormat="1" customHeight="1"/>
    <row r="50060" s="59" customFormat="1" customHeight="1"/>
    <row r="50061" s="59" customFormat="1" customHeight="1"/>
    <row r="50062" s="59" customFormat="1" customHeight="1"/>
    <row r="50063" s="59" customFormat="1" customHeight="1"/>
    <row r="50064" s="59" customFormat="1" customHeight="1"/>
    <row r="50065" s="59" customFormat="1" customHeight="1"/>
    <row r="50066" s="59" customFormat="1" customHeight="1"/>
    <row r="50067" s="59" customFormat="1" customHeight="1"/>
    <row r="50068" s="59" customFormat="1" customHeight="1"/>
    <row r="50069" s="59" customFormat="1" customHeight="1"/>
    <row r="50070" s="59" customFormat="1" customHeight="1"/>
    <row r="50071" s="59" customFormat="1" customHeight="1"/>
    <row r="50072" s="59" customFormat="1" customHeight="1"/>
    <row r="50073" s="59" customFormat="1" customHeight="1"/>
    <row r="50074" s="59" customFormat="1" customHeight="1"/>
    <row r="50075" s="59" customFormat="1" customHeight="1"/>
    <row r="50076" s="59" customFormat="1" customHeight="1"/>
    <row r="50077" s="59" customFormat="1" customHeight="1"/>
    <row r="50078" s="59" customFormat="1" customHeight="1"/>
    <row r="50079" s="59" customFormat="1" customHeight="1"/>
    <row r="50080" s="59" customFormat="1" customHeight="1"/>
    <row r="50081" s="59" customFormat="1" customHeight="1"/>
    <row r="50082" s="59" customFormat="1" customHeight="1"/>
    <row r="50083" s="59" customFormat="1" customHeight="1"/>
    <row r="50084" s="59" customFormat="1" customHeight="1"/>
    <row r="50085" s="59" customFormat="1" customHeight="1"/>
    <row r="50086" s="59" customFormat="1" customHeight="1"/>
    <row r="50087" s="59" customFormat="1" customHeight="1"/>
    <row r="50088" s="59" customFormat="1" customHeight="1"/>
    <row r="50089" s="59" customFormat="1" customHeight="1"/>
    <row r="50090" s="59" customFormat="1" customHeight="1"/>
    <row r="50091" s="59" customFormat="1" customHeight="1"/>
    <row r="50092" s="59" customFormat="1" customHeight="1"/>
    <row r="50093" s="59" customFormat="1" customHeight="1"/>
    <row r="50094" s="59" customFormat="1" customHeight="1"/>
    <row r="50095" s="59" customFormat="1" customHeight="1"/>
    <row r="50096" s="59" customFormat="1" customHeight="1"/>
    <row r="50097" s="59" customFormat="1" customHeight="1"/>
    <row r="50098" s="59" customFormat="1" customHeight="1"/>
    <row r="50099" s="59" customFormat="1" customHeight="1"/>
    <row r="50100" s="59" customFormat="1" customHeight="1"/>
    <row r="50101" s="59" customFormat="1" customHeight="1"/>
    <row r="50102" s="59" customFormat="1" customHeight="1"/>
    <row r="50103" s="59" customFormat="1" customHeight="1"/>
    <row r="50104" s="59" customFormat="1" customHeight="1"/>
    <row r="50105" s="59" customFormat="1" customHeight="1"/>
    <row r="50106" s="59" customFormat="1" customHeight="1"/>
    <row r="50107" s="59" customFormat="1" customHeight="1"/>
    <row r="50108" s="59" customFormat="1" customHeight="1"/>
    <row r="50109" s="59" customFormat="1" customHeight="1"/>
    <row r="50110" s="59" customFormat="1" customHeight="1"/>
    <row r="50111" s="59" customFormat="1" customHeight="1"/>
    <row r="50112" s="59" customFormat="1" customHeight="1"/>
    <row r="50113" s="59" customFormat="1" customHeight="1"/>
    <row r="50114" s="59" customFormat="1" customHeight="1"/>
    <row r="50115" s="59" customFormat="1" customHeight="1"/>
    <row r="50116" s="59" customFormat="1" customHeight="1"/>
    <row r="50117" s="59" customFormat="1" customHeight="1"/>
    <row r="50118" s="59" customFormat="1" customHeight="1"/>
    <row r="50119" s="59" customFormat="1" customHeight="1"/>
    <row r="50120" s="59" customFormat="1" customHeight="1"/>
    <row r="50121" s="59" customFormat="1" customHeight="1"/>
    <row r="50122" s="59" customFormat="1" customHeight="1"/>
    <row r="50123" s="59" customFormat="1" customHeight="1"/>
    <row r="50124" s="59" customFormat="1" customHeight="1"/>
    <row r="50125" s="59" customFormat="1" customHeight="1"/>
    <row r="50126" s="59" customFormat="1" customHeight="1"/>
    <row r="50127" s="59" customFormat="1" customHeight="1"/>
    <row r="50128" s="59" customFormat="1" customHeight="1"/>
    <row r="50129" s="59" customFormat="1" customHeight="1"/>
    <row r="50130" s="59" customFormat="1" customHeight="1"/>
    <row r="50131" s="59" customFormat="1" customHeight="1"/>
    <row r="50132" s="59" customFormat="1" customHeight="1"/>
    <row r="50133" s="59" customFormat="1" customHeight="1"/>
    <row r="50134" s="59" customFormat="1" customHeight="1"/>
    <row r="50135" s="59" customFormat="1" customHeight="1"/>
    <row r="50136" s="59" customFormat="1" customHeight="1"/>
    <row r="50137" s="59" customFormat="1" customHeight="1"/>
    <row r="50138" s="59" customFormat="1" customHeight="1"/>
    <row r="50139" s="59" customFormat="1" customHeight="1"/>
    <row r="50140" s="59" customFormat="1" customHeight="1"/>
    <row r="50141" s="59" customFormat="1" customHeight="1"/>
    <row r="50142" s="59" customFormat="1" customHeight="1"/>
    <row r="50143" s="59" customFormat="1" customHeight="1"/>
    <row r="50144" s="59" customFormat="1" customHeight="1"/>
    <row r="50145" s="59" customFormat="1" customHeight="1"/>
    <row r="50146" s="59" customFormat="1" customHeight="1"/>
    <row r="50147" s="59" customFormat="1" customHeight="1"/>
    <row r="50148" s="59" customFormat="1" customHeight="1"/>
    <row r="50149" s="59" customFormat="1" customHeight="1"/>
    <row r="50150" s="59" customFormat="1" customHeight="1"/>
    <row r="50151" s="59" customFormat="1" customHeight="1"/>
    <row r="50152" s="59" customFormat="1" customHeight="1"/>
    <row r="50153" s="59" customFormat="1" customHeight="1"/>
    <row r="50154" s="59" customFormat="1" customHeight="1"/>
    <row r="50155" s="59" customFormat="1" customHeight="1"/>
    <row r="50156" s="59" customFormat="1" customHeight="1"/>
    <row r="50157" s="59" customFormat="1" customHeight="1"/>
    <row r="50158" s="59" customFormat="1" customHeight="1"/>
    <row r="50159" s="59" customFormat="1" customHeight="1"/>
    <row r="50160" s="59" customFormat="1" customHeight="1"/>
    <row r="50161" s="59" customFormat="1" customHeight="1"/>
    <row r="50162" s="59" customFormat="1" customHeight="1"/>
    <row r="50163" s="59" customFormat="1" customHeight="1"/>
    <row r="50164" s="59" customFormat="1" customHeight="1"/>
    <row r="50165" s="59" customFormat="1" customHeight="1"/>
    <row r="50166" s="59" customFormat="1" customHeight="1"/>
    <row r="50167" s="59" customFormat="1" customHeight="1"/>
    <row r="50168" s="59" customFormat="1" customHeight="1"/>
    <row r="50169" s="59" customFormat="1" customHeight="1"/>
    <row r="50170" s="59" customFormat="1" customHeight="1"/>
    <row r="50171" s="59" customFormat="1" customHeight="1"/>
    <row r="50172" s="59" customFormat="1" customHeight="1"/>
    <row r="50173" s="59" customFormat="1" customHeight="1"/>
    <row r="50174" s="59" customFormat="1" customHeight="1"/>
    <row r="50175" s="59" customFormat="1" customHeight="1"/>
    <row r="50176" s="59" customFormat="1" customHeight="1"/>
    <row r="50177" s="59" customFormat="1" customHeight="1"/>
    <row r="50178" s="59" customFormat="1" customHeight="1"/>
    <row r="50179" s="59" customFormat="1" customHeight="1"/>
    <row r="50180" s="59" customFormat="1" customHeight="1"/>
    <row r="50181" s="59" customFormat="1" customHeight="1"/>
    <row r="50182" s="59" customFormat="1" customHeight="1"/>
    <row r="50183" s="59" customFormat="1" customHeight="1"/>
    <row r="50184" s="59" customFormat="1" customHeight="1"/>
    <row r="50185" s="59" customFormat="1" customHeight="1"/>
    <row r="50186" s="59" customFormat="1" customHeight="1"/>
    <row r="50187" s="59" customFormat="1" customHeight="1"/>
    <row r="50188" s="59" customFormat="1" customHeight="1"/>
    <row r="50189" s="59" customFormat="1" customHeight="1"/>
    <row r="50190" s="59" customFormat="1" customHeight="1"/>
    <row r="50191" s="59" customFormat="1" customHeight="1"/>
    <row r="50192" s="59" customFormat="1" customHeight="1"/>
    <row r="50193" s="59" customFormat="1" customHeight="1"/>
    <row r="50194" s="59" customFormat="1" customHeight="1"/>
    <row r="50195" s="59" customFormat="1" customHeight="1"/>
    <row r="50196" s="59" customFormat="1" customHeight="1"/>
    <row r="50197" s="59" customFormat="1" customHeight="1"/>
    <row r="50198" s="59" customFormat="1" customHeight="1"/>
    <row r="50199" s="59" customFormat="1" customHeight="1"/>
    <row r="50200" s="59" customFormat="1" customHeight="1"/>
    <row r="50201" s="59" customFormat="1" customHeight="1"/>
    <row r="50202" s="59" customFormat="1" customHeight="1"/>
    <row r="50203" s="59" customFormat="1" customHeight="1"/>
    <row r="50204" s="59" customFormat="1" customHeight="1"/>
    <row r="50205" s="59" customFormat="1" customHeight="1"/>
    <row r="50206" s="59" customFormat="1" customHeight="1"/>
    <row r="50207" s="59" customFormat="1" customHeight="1"/>
    <row r="50208" s="59" customFormat="1" customHeight="1"/>
    <row r="50209" s="59" customFormat="1" customHeight="1"/>
    <row r="50210" s="59" customFormat="1" customHeight="1"/>
    <row r="50211" s="59" customFormat="1" customHeight="1"/>
    <row r="50212" s="59" customFormat="1" customHeight="1"/>
    <row r="50213" s="59" customFormat="1" customHeight="1"/>
    <row r="50214" s="59" customFormat="1" customHeight="1"/>
    <row r="50215" s="59" customFormat="1" customHeight="1"/>
    <row r="50216" s="59" customFormat="1" customHeight="1"/>
    <row r="50217" s="59" customFormat="1" customHeight="1"/>
    <row r="50218" s="59" customFormat="1" customHeight="1"/>
    <row r="50219" s="59" customFormat="1" customHeight="1"/>
    <row r="50220" s="59" customFormat="1" customHeight="1"/>
    <row r="50221" s="59" customFormat="1" customHeight="1"/>
    <row r="50222" s="59" customFormat="1" customHeight="1"/>
    <row r="50223" s="59" customFormat="1" customHeight="1"/>
    <row r="50224" s="59" customFormat="1" customHeight="1"/>
    <row r="50225" s="59" customFormat="1" customHeight="1"/>
    <row r="50226" s="59" customFormat="1" customHeight="1"/>
    <row r="50227" s="59" customFormat="1" customHeight="1"/>
    <row r="50228" s="59" customFormat="1" customHeight="1"/>
    <row r="50229" s="59" customFormat="1" customHeight="1"/>
    <row r="50230" s="59" customFormat="1" customHeight="1"/>
    <row r="50231" s="59" customFormat="1" customHeight="1"/>
    <row r="50232" s="59" customFormat="1" customHeight="1"/>
    <row r="50233" s="59" customFormat="1" customHeight="1"/>
    <row r="50234" s="59" customFormat="1" customHeight="1"/>
    <row r="50235" s="59" customFormat="1" customHeight="1"/>
    <row r="50236" s="59" customFormat="1" customHeight="1"/>
    <row r="50237" s="59" customFormat="1" customHeight="1"/>
    <row r="50238" s="59" customFormat="1" customHeight="1"/>
    <row r="50239" s="59" customFormat="1" customHeight="1"/>
    <row r="50240" s="59" customFormat="1" customHeight="1"/>
    <row r="50241" s="59" customFormat="1" customHeight="1"/>
    <row r="50242" s="59" customFormat="1" customHeight="1"/>
    <row r="50243" s="59" customFormat="1" customHeight="1"/>
    <row r="50244" s="59" customFormat="1" customHeight="1"/>
    <row r="50245" s="59" customFormat="1" customHeight="1"/>
    <row r="50246" s="59" customFormat="1" customHeight="1"/>
    <row r="50247" s="59" customFormat="1" customHeight="1"/>
    <row r="50248" s="59" customFormat="1" customHeight="1"/>
    <row r="50249" s="59" customFormat="1" customHeight="1"/>
    <row r="50250" s="59" customFormat="1" customHeight="1"/>
    <row r="50251" s="59" customFormat="1" customHeight="1"/>
    <row r="50252" s="59" customFormat="1" customHeight="1"/>
    <row r="50253" s="59" customFormat="1" customHeight="1"/>
    <row r="50254" s="59" customFormat="1" customHeight="1"/>
    <row r="50255" s="59" customFormat="1" customHeight="1"/>
    <row r="50256" s="59" customFormat="1" customHeight="1"/>
    <row r="50257" s="59" customFormat="1" customHeight="1"/>
    <row r="50258" s="59" customFormat="1" customHeight="1"/>
    <row r="50259" s="59" customFormat="1" customHeight="1"/>
    <row r="50260" s="59" customFormat="1" customHeight="1"/>
    <row r="50261" s="59" customFormat="1" customHeight="1"/>
    <row r="50262" s="59" customFormat="1" customHeight="1"/>
    <row r="50263" s="59" customFormat="1" customHeight="1"/>
    <row r="50264" s="59" customFormat="1" customHeight="1"/>
    <row r="50265" s="59" customFormat="1" customHeight="1"/>
    <row r="50266" s="59" customFormat="1" customHeight="1"/>
    <row r="50267" s="59" customFormat="1" customHeight="1"/>
    <row r="50268" s="59" customFormat="1" customHeight="1"/>
    <row r="50269" s="59" customFormat="1" customHeight="1"/>
    <row r="50270" s="59" customFormat="1" customHeight="1"/>
    <row r="50271" s="59" customFormat="1" customHeight="1"/>
    <row r="50272" s="59" customFormat="1" customHeight="1"/>
    <row r="50273" s="59" customFormat="1" customHeight="1"/>
    <row r="50274" s="59" customFormat="1" customHeight="1"/>
    <row r="50275" s="59" customFormat="1" customHeight="1"/>
    <row r="50276" s="59" customFormat="1" customHeight="1"/>
    <row r="50277" s="59" customFormat="1" customHeight="1"/>
    <row r="50278" s="59" customFormat="1" customHeight="1"/>
    <row r="50279" s="59" customFormat="1" customHeight="1"/>
    <row r="50280" s="59" customFormat="1" customHeight="1"/>
    <row r="50281" s="59" customFormat="1" customHeight="1"/>
    <row r="50282" s="59" customFormat="1" customHeight="1"/>
    <row r="50283" s="59" customFormat="1" customHeight="1"/>
    <row r="50284" s="59" customFormat="1" customHeight="1"/>
    <row r="50285" s="59" customFormat="1" customHeight="1"/>
    <row r="50286" s="59" customFormat="1" customHeight="1"/>
    <row r="50287" s="59" customFormat="1" customHeight="1"/>
    <row r="50288" s="59" customFormat="1" customHeight="1"/>
    <row r="50289" s="59" customFormat="1" customHeight="1"/>
    <row r="50290" s="59" customFormat="1" customHeight="1"/>
    <row r="50291" s="59" customFormat="1" customHeight="1"/>
    <row r="50292" s="59" customFormat="1" customHeight="1"/>
    <row r="50293" s="59" customFormat="1" customHeight="1"/>
    <row r="50294" s="59" customFormat="1" customHeight="1"/>
    <row r="50295" s="59" customFormat="1" customHeight="1"/>
    <row r="50296" s="59" customFormat="1" customHeight="1"/>
    <row r="50297" s="59" customFormat="1" customHeight="1"/>
    <row r="50298" s="59" customFormat="1" customHeight="1"/>
    <row r="50299" s="59" customFormat="1" customHeight="1"/>
    <row r="50300" s="59" customFormat="1" customHeight="1"/>
    <row r="50301" s="59" customFormat="1" customHeight="1"/>
    <row r="50302" s="59" customFormat="1" customHeight="1"/>
    <row r="50303" s="59" customFormat="1" customHeight="1"/>
    <row r="50304" s="59" customFormat="1" customHeight="1"/>
    <row r="50305" s="59" customFormat="1" customHeight="1"/>
    <row r="50306" s="59" customFormat="1" customHeight="1"/>
    <row r="50307" s="59" customFormat="1" customHeight="1"/>
    <row r="50308" s="59" customFormat="1" customHeight="1"/>
    <row r="50309" s="59" customFormat="1" customHeight="1"/>
    <row r="50310" s="59" customFormat="1" customHeight="1"/>
    <row r="50311" s="59" customFormat="1" customHeight="1"/>
    <row r="50312" s="59" customFormat="1" customHeight="1"/>
    <row r="50313" s="59" customFormat="1" customHeight="1"/>
    <row r="50314" s="59" customFormat="1" customHeight="1"/>
    <row r="50315" s="59" customFormat="1" customHeight="1"/>
    <row r="50316" s="59" customFormat="1" customHeight="1"/>
    <row r="50317" s="59" customFormat="1" customHeight="1"/>
    <row r="50318" s="59" customFormat="1" customHeight="1"/>
    <row r="50319" s="59" customFormat="1" customHeight="1"/>
    <row r="50320" s="59" customFormat="1" customHeight="1"/>
    <row r="50321" s="59" customFormat="1" customHeight="1"/>
    <row r="50322" s="59" customFormat="1" customHeight="1"/>
    <row r="50323" s="59" customFormat="1" customHeight="1"/>
    <row r="50324" s="59" customFormat="1" customHeight="1"/>
    <row r="50325" s="59" customFormat="1" customHeight="1"/>
    <row r="50326" s="59" customFormat="1" customHeight="1"/>
    <row r="50327" s="59" customFormat="1" customHeight="1"/>
    <row r="50328" s="59" customFormat="1" customHeight="1"/>
    <row r="50329" s="59" customFormat="1" customHeight="1"/>
    <row r="50330" s="59" customFormat="1" customHeight="1"/>
    <row r="50331" s="59" customFormat="1" customHeight="1"/>
    <row r="50332" s="59" customFormat="1" customHeight="1"/>
    <row r="50333" s="59" customFormat="1" customHeight="1"/>
    <row r="50334" s="59" customFormat="1" customHeight="1"/>
    <row r="50335" s="59" customFormat="1" customHeight="1"/>
    <row r="50336" s="59" customFormat="1" customHeight="1"/>
    <row r="50337" s="59" customFormat="1" customHeight="1"/>
    <row r="50338" s="59" customFormat="1" customHeight="1"/>
    <row r="50339" s="59" customFormat="1" customHeight="1"/>
    <row r="50340" s="59" customFormat="1" customHeight="1"/>
    <row r="50341" s="59" customFormat="1" customHeight="1"/>
    <row r="50342" s="59" customFormat="1" customHeight="1"/>
    <row r="50343" s="59" customFormat="1" customHeight="1"/>
    <row r="50344" s="59" customFormat="1" customHeight="1"/>
    <row r="50345" s="59" customFormat="1" customHeight="1"/>
    <row r="50346" s="59" customFormat="1" customHeight="1"/>
    <row r="50347" s="59" customFormat="1" customHeight="1"/>
    <row r="50348" s="59" customFormat="1" customHeight="1"/>
    <row r="50349" s="59" customFormat="1" customHeight="1"/>
    <row r="50350" s="59" customFormat="1" customHeight="1"/>
    <row r="50351" s="59" customFormat="1" customHeight="1"/>
    <row r="50352" s="59" customFormat="1" customHeight="1"/>
    <row r="50353" s="59" customFormat="1" customHeight="1"/>
    <row r="50354" s="59" customFormat="1" customHeight="1"/>
    <row r="50355" s="59" customFormat="1" customHeight="1"/>
    <row r="50356" s="59" customFormat="1" customHeight="1"/>
    <row r="50357" s="59" customFormat="1" customHeight="1"/>
    <row r="50358" s="59" customFormat="1" customHeight="1"/>
    <row r="50359" s="59" customFormat="1" customHeight="1"/>
    <row r="50360" s="59" customFormat="1" customHeight="1"/>
    <row r="50361" s="59" customFormat="1" customHeight="1"/>
    <row r="50362" s="59" customFormat="1" customHeight="1"/>
    <row r="50363" s="59" customFormat="1" customHeight="1"/>
    <row r="50364" s="59" customFormat="1" customHeight="1"/>
    <row r="50365" s="59" customFormat="1" customHeight="1"/>
    <row r="50366" s="59" customFormat="1" customHeight="1"/>
    <row r="50367" s="59" customFormat="1" customHeight="1"/>
    <row r="50368" s="59" customFormat="1" customHeight="1"/>
    <row r="50369" s="59" customFormat="1" customHeight="1"/>
    <row r="50370" s="59" customFormat="1" customHeight="1"/>
    <row r="50371" s="59" customFormat="1" customHeight="1"/>
    <row r="50372" s="59" customFormat="1" customHeight="1"/>
    <row r="50373" s="59" customFormat="1" customHeight="1"/>
    <row r="50374" s="59" customFormat="1" customHeight="1"/>
    <row r="50375" s="59" customFormat="1" customHeight="1"/>
    <row r="50376" s="59" customFormat="1" customHeight="1"/>
    <row r="50377" s="59" customFormat="1" customHeight="1"/>
    <row r="50378" s="59" customFormat="1" customHeight="1"/>
    <row r="50379" s="59" customFormat="1" customHeight="1"/>
    <row r="50380" s="59" customFormat="1" customHeight="1"/>
    <row r="50381" s="59" customFormat="1" customHeight="1"/>
    <row r="50382" s="59" customFormat="1" customHeight="1"/>
    <row r="50383" s="59" customFormat="1" customHeight="1"/>
    <row r="50384" s="59" customFormat="1" customHeight="1"/>
    <row r="50385" s="59" customFormat="1" customHeight="1"/>
    <row r="50386" s="59" customFormat="1" customHeight="1"/>
    <row r="50387" s="59" customFormat="1" customHeight="1"/>
    <row r="50388" s="59" customFormat="1" customHeight="1"/>
    <row r="50389" s="59" customFormat="1" customHeight="1"/>
    <row r="50390" s="59" customFormat="1" customHeight="1"/>
    <row r="50391" s="59" customFormat="1" customHeight="1"/>
    <row r="50392" s="59" customFormat="1" customHeight="1"/>
    <row r="50393" s="59" customFormat="1" customHeight="1"/>
    <row r="50394" s="59" customFormat="1" customHeight="1"/>
    <row r="50395" s="59" customFormat="1" customHeight="1"/>
    <row r="50396" s="59" customFormat="1" customHeight="1"/>
    <row r="50397" s="59" customFormat="1" customHeight="1"/>
    <row r="50398" s="59" customFormat="1" customHeight="1"/>
    <row r="50399" s="59" customFormat="1" customHeight="1"/>
    <row r="50400" s="59" customFormat="1" customHeight="1"/>
    <row r="50401" s="59" customFormat="1" customHeight="1"/>
    <row r="50402" s="59" customFormat="1" customHeight="1"/>
    <row r="50403" s="59" customFormat="1" customHeight="1"/>
    <row r="50404" s="59" customFormat="1" customHeight="1"/>
    <row r="50405" s="59" customFormat="1" customHeight="1"/>
    <row r="50406" s="59" customFormat="1" customHeight="1"/>
    <row r="50407" s="59" customFormat="1" customHeight="1"/>
    <row r="50408" s="59" customFormat="1" customHeight="1"/>
    <row r="50409" s="59" customFormat="1" customHeight="1"/>
    <row r="50410" s="59" customFormat="1" customHeight="1"/>
    <row r="50411" s="59" customFormat="1" customHeight="1"/>
    <row r="50412" s="59" customFormat="1" customHeight="1"/>
    <row r="50413" s="59" customFormat="1" customHeight="1"/>
    <row r="50414" s="59" customFormat="1" customHeight="1"/>
    <row r="50415" s="59" customFormat="1" customHeight="1"/>
    <row r="50416" s="59" customFormat="1" customHeight="1"/>
    <row r="50417" s="59" customFormat="1" customHeight="1"/>
    <row r="50418" s="59" customFormat="1" customHeight="1"/>
    <row r="50419" s="59" customFormat="1" customHeight="1"/>
    <row r="50420" s="59" customFormat="1" customHeight="1"/>
    <row r="50421" s="59" customFormat="1" customHeight="1"/>
    <row r="50422" s="59" customFormat="1" customHeight="1"/>
    <row r="50423" s="59" customFormat="1" customHeight="1"/>
    <row r="50424" s="59" customFormat="1" customHeight="1"/>
    <row r="50425" s="59" customFormat="1" customHeight="1"/>
    <row r="50426" s="59" customFormat="1" customHeight="1"/>
    <row r="50427" s="59" customFormat="1" customHeight="1"/>
    <row r="50428" s="59" customFormat="1" customHeight="1"/>
    <row r="50429" s="59" customFormat="1" customHeight="1"/>
    <row r="50430" s="59" customFormat="1" customHeight="1"/>
    <row r="50431" s="59" customFormat="1" customHeight="1"/>
    <row r="50432" s="59" customFormat="1" customHeight="1"/>
    <row r="50433" s="59" customFormat="1" customHeight="1"/>
    <row r="50434" s="59" customFormat="1" customHeight="1"/>
    <row r="50435" s="59" customFormat="1" customHeight="1"/>
    <row r="50436" s="59" customFormat="1" customHeight="1"/>
    <row r="50437" s="59" customFormat="1" customHeight="1"/>
    <row r="50438" s="59" customFormat="1" customHeight="1"/>
    <row r="50439" s="59" customFormat="1" customHeight="1"/>
    <row r="50440" s="59" customFormat="1" customHeight="1"/>
    <row r="50441" s="59" customFormat="1" customHeight="1"/>
    <row r="50442" s="59" customFormat="1" customHeight="1"/>
    <row r="50443" s="59" customFormat="1" customHeight="1"/>
    <row r="50444" s="59" customFormat="1" customHeight="1"/>
    <row r="50445" s="59" customFormat="1" customHeight="1"/>
    <row r="50446" s="59" customFormat="1" customHeight="1"/>
    <row r="50447" s="59" customFormat="1" customHeight="1"/>
    <row r="50448" s="59" customFormat="1" customHeight="1"/>
    <row r="50449" s="59" customFormat="1" customHeight="1"/>
    <row r="50450" s="59" customFormat="1" customHeight="1"/>
    <row r="50451" s="59" customFormat="1" customHeight="1"/>
    <row r="50452" s="59" customFormat="1" customHeight="1"/>
    <row r="50453" s="59" customFormat="1" customHeight="1"/>
    <row r="50454" s="59" customFormat="1" customHeight="1"/>
    <row r="50455" s="59" customFormat="1" customHeight="1"/>
    <row r="50456" s="59" customFormat="1" customHeight="1"/>
    <row r="50457" s="59" customFormat="1" customHeight="1"/>
    <row r="50458" s="59" customFormat="1" customHeight="1"/>
    <row r="50459" s="59" customFormat="1" customHeight="1"/>
    <row r="50460" s="59" customFormat="1" customHeight="1"/>
    <row r="50461" s="59" customFormat="1" customHeight="1"/>
    <row r="50462" s="59" customFormat="1" customHeight="1"/>
    <row r="50463" s="59" customFormat="1" customHeight="1"/>
    <row r="50464" s="59" customFormat="1" customHeight="1"/>
    <row r="50465" s="59" customFormat="1" customHeight="1"/>
    <row r="50466" s="59" customFormat="1" customHeight="1"/>
    <row r="50467" s="59" customFormat="1" customHeight="1"/>
    <row r="50468" s="59" customFormat="1" customHeight="1"/>
    <row r="50469" s="59" customFormat="1" customHeight="1"/>
    <row r="50470" s="59" customFormat="1" customHeight="1"/>
    <row r="50471" s="59" customFormat="1" customHeight="1"/>
    <row r="50472" s="59" customFormat="1" customHeight="1"/>
    <row r="50473" s="59" customFormat="1" customHeight="1"/>
    <row r="50474" s="59" customFormat="1" customHeight="1"/>
    <row r="50475" s="59" customFormat="1" customHeight="1"/>
    <row r="50476" s="59" customFormat="1" customHeight="1"/>
    <row r="50477" s="59" customFormat="1" customHeight="1"/>
    <row r="50478" s="59" customFormat="1" customHeight="1"/>
    <row r="50479" s="59" customFormat="1" customHeight="1"/>
    <row r="50480" s="59" customFormat="1" customHeight="1"/>
    <row r="50481" s="59" customFormat="1" customHeight="1"/>
    <row r="50482" s="59" customFormat="1" customHeight="1"/>
    <row r="50483" s="59" customFormat="1" customHeight="1"/>
    <row r="50484" s="59" customFormat="1" customHeight="1"/>
    <row r="50485" s="59" customFormat="1" customHeight="1"/>
    <row r="50486" s="59" customFormat="1" customHeight="1"/>
    <row r="50487" s="59" customFormat="1" customHeight="1"/>
    <row r="50488" s="59" customFormat="1" customHeight="1"/>
    <row r="50489" s="59" customFormat="1" customHeight="1"/>
    <row r="50490" s="59" customFormat="1" customHeight="1"/>
    <row r="50491" s="59" customFormat="1" customHeight="1"/>
    <row r="50492" s="59" customFormat="1" customHeight="1"/>
    <row r="50493" s="59" customFormat="1" customHeight="1"/>
    <row r="50494" s="59" customFormat="1" customHeight="1"/>
    <row r="50495" s="59" customFormat="1" customHeight="1"/>
    <row r="50496" s="59" customFormat="1" customHeight="1"/>
    <row r="50497" s="59" customFormat="1" customHeight="1"/>
    <row r="50498" s="59" customFormat="1" customHeight="1"/>
    <row r="50499" s="59" customFormat="1" customHeight="1"/>
    <row r="50500" s="59" customFormat="1" customHeight="1"/>
    <row r="50501" s="59" customFormat="1" customHeight="1"/>
    <row r="50502" s="59" customFormat="1" customHeight="1"/>
    <row r="50503" s="59" customFormat="1" customHeight="1"/>
    <row r="50504" s="59" customFormat="1" customHeight="1"/>
    <row r="50505" s="59" customFormat="1" customHeight="1"/>
    <row r="50506" s="59" customFormat="1" customHeight="1"/>
    <row r="50507" s="59" customFormat="1" customHeight="1"/>
    <row r="50508" s="59" customFormat="1" customHeight="1"/>
    <row r="50509" s="59" customFormat="1" customHeight="1"/>
    <row r="50510" s="59" customFormat="1" customHeight="1"/>
    <row r="50511" s="59" customFormat="1" customHeight="1"/>
    <row r="50512" s="59" customFormat="1" customHeight="1"/>
    <row r="50513" s="59" customFormat="1" customHeight="1"/>
    <row r="50514" s="59" customFormat="1" customHeight="1"/>
    <row r="50515" s="59" customFormat="1" customHeight="1"/>
    <row r="50516" s="59" customFormat="1" customHeight="1"/>
    <row r="50517" s="59" customFormat="1" customHeight="1"/>
    <row r="50518" s="59" customFormat="1" customHeight="1"/>
    <row r="50519" s="59" customFormat="1" customHeight="1"/>
    <row r="50520" s="59" customFormat="1" customHeight="1"/>
    <row r="50521" s="59" customFormat="1" customHeight="1"/>
    <row r="50522" s="59" customFormat="1" customHeight="1"/>
    <row r="50523" s="59" customFormat="1" customHeight="1"/>
    <row r="50524" s="59" customFormat="1" customHeight="1"/>
    <row r="50525" s="59" customFormat="1" customHeight="1"/>
    <row r="50526" s="59" customFormat="1" customHeight="1"/>
    <row r="50527" s="59" customFormat="1" customHeight="1"/>
    <row r="50528" s="59" customFormat="1" customHeight="1"/>
    <row r="50529" s="59" customFormat="1" customHeight="1"/>
    <row r="50530" s="59" customFormat="1" customHeight="1"/>
    <row r="50531" s="59" customFormat="1" customHeight="1"/>
    <row r="50532" s="59" customFormat="1" customHeight="1"/>
    <row r="50533" s="59" customFormat="1" customHeight="1"/>
    <row r="50534" s="59" customFormat="1" customHeight="1"/>
    <row r="50535" s="59" customFormat="1" customHeight="1"/>
    <row r="50536" s="59" customFormat="1" customHeight="1"/>
    <row r="50537" s="59" customFormat="1" customHeight="1"/>
    <row r="50538" s="59" customFormat="1" customHeight="1"/>
    <row r="50539" s="59" customFormat="1" customHeight="1"/>
    <row r="50540" s="59" customFormat="1" customHeight="1"/>
    <row r="50541" s="59" customFormat="1" customHeight="1"/>
    <row r="50542" s="59" customFormat="1" customHeight="1"/>
    <row r="50543" s="59" customFormat="1" customHeight="1"/>
    <row r="50544" s="59" customFormat="1" customHeight="1"/>
    <row r="50545" s="59" customFormat="1" customHeight="1"/>
    <row r="50546" s="59" customFormat="1" customHeight="1"/>
    <row r="50547" s="59" customFormat="1" customHeight="1"/>
    <row r="50548" s="59" customFormat="1" customHeight="1"/>
    <row r="50549" s="59" customFormat="1" customHeight="1"/>
    <row r="50550" s="59" customFormat="1" customHeight="1"/>
    <row r="50551" s="59" customFormat="1" customHeight="1"/>
    <row r="50552" s="59" customFormat="1" customHeight="1"/>
    <row r="50553" s="59" customFormat="1" customHeight="1"/>
    <row r="50554" s="59" customFormat="1" customHeight="1"/>
    <row r="50555" s="59" customFormat="1" customHeight="1"/>
    <row r="50556" s="59" customFormat="1" customHeight="1"/>
    <row r="50557" s="59" customFormat="1" customHeight="1"/>
    <row r="50558" s="59" customFormat="1" customHeight="1"/>
    <row r="50559" s="59" customFormat="1" customHeight="1"/>
    <row r="50560" s="59" customFormat="1" customHeight="1"/>
    <row r="50561" s="59" customFormat="1" customHeight="1"/>
    <row r="50562" s="59" customFormat="1" customHeight="1"/>
    <row r="50563" s="59" customFormat="1" customHeight="1"/>
    <row r="50564" s="59" customFormat="1" customHeight="1"/>
    <row r="50565" s="59" customFormat="1" customHeight="1"/>
    <row r="50566" s="59" customFormat="1" customHeight="1"/>
    <row r="50567" s="59" customFormat="1" customHeight="1"/>
    <row r="50568" s="59" customFormat="1" customHeight="1"/>
    <row r="50569" s="59" customFormat="1" customHeight="1"/>
    <row r="50570" s="59" customFormat="1" customHeight="1"/>
    <row r="50571" s="59" customFormat="1" customHeight="1"/>
    <row r="50572" s="59" customFormat="1" customHeight="1"/>
    <row r="50573" s="59" customFormat="1" customHeight="1"/>
    <row r="50574" s="59" customFormat="1" customHeight="1"/>
    <row r="50575" s="59" customFormat="1" customHeight="1"/>
    <row r="50576" s="59" customFormat="1" customHeight="1"/>
    <row r="50577" s="59" customFormat="1" customHeight="1"/>
    <row r="50578" s="59" customFormat="1" customHeight="1"/>
    <row r="50579" s="59" customFormat="1" customHeight="1"/>
    <row r="50580" s="59" customFormat="1" customHeight="1"/>
    <row r="50581" s="59" customFormat="1" customHeight="1"/>
    <row r="50582" s="59" customFormat="1" customHeight="1"/>
    <row r="50583" s="59" customFormat="1" customHeight="1"/>
    <row r="50584" s="59" customFormat="1" customHeight="1"/>
    <row r="50585" s="59" customFormat="1" customHeight="1"/>
    <row r="50586" s="59" customFormat="1" customHeight="1"/>
    <row r="50587" s="59" customFormat="1" customHeight="1"/>
    <row r="50588" s="59" customFormat="1" customHeight="1"/>
    <row r="50589" s="59" customFormat="1" customHeight="1"/>
    <row r="50590" s="59" customFormat="1" customHeight="1"/>
    <row r="50591" s="59" customFormat="1" customHeight="1"/>
    <row r="50592" s="59" customFormat="1" customHeight="1"/>
    <row r="50593" s="59" customFormat="1" customHeight="1"/>
    <row r="50594" s="59" customFormat="1" customHeight="1"/>
    <row r="50595" s="59" customFormat="1" customHeight="1"/>
    <row r="50596" s="59" customFormat="1" customHeight="1"/>
    <row r="50597" s="59" customFormat="1" customHeight="1"/>
    <row r="50598" s="59" customFormat="1" customHeight="1"/>
    <row r="50599" s="59" customFormat="1" customHeight="1"/>
    <row r="50600" s="59" customFormat="1" customHeight="1"/>
    <row r="50601" s="59" customFormat="1" customHeight="1"/>
    <row r="50602" s="59" customFormat="1" customHeight="1"/>
    <row r="50603" s="59" customFormat="1" customHeight="1"/>
    <row r="50604" s="59" customFormat="1" customHeight="1"/>
    <row r="50605" s="59" customFormat="1" customHeight="1"/>
    <row r="50606" s="59" customFormat="1" customHeight="1"/>
    <row r="50607" s="59" customFormat="1" customHeight="1"/>
    <row r="50608" s="59" customFormat="1" customHeight="1"/>
    <row r="50609" s="59" customFormat="1" customHeight="1"/>
    <row r="50610" s="59" customFormat="1" customHeight="1"/>
    <row r="50611" s="59" customFormat="1" customHeight="1"/>
    <row r="50612" s="59" customFormat="1" customHeight="1"/>
    <row r="50613" s="59" customFormat="1" customHeight="1"/>
    <row r="50614" s="59" customFormat="1" customHeight="1"/>
    <row r="50615" s="59" customFormat="1" customHeight="1"/>
    <row r="50616" s="59" customFormat="1" customHeight="1"/>
    <row r="50617" s="59" customFormat="1" customHeight="1"/>
    <row r="50618" s="59" customFormat="1" customHeight="1"/>
    <row r="50619" s="59" customFormat="1" customHeight="1"/>
    <row r="50620" s="59" customFormat="1" customHeight="1"/>
    <row r="50621" s="59" customFormat="1" customHeight="1"/>
    <row r="50622" s="59" customFormat="1" customHeight="1"/>
    <row r="50623" s="59" customFormat="1" customHeight="1"/>
    <row r="50624" s="59" customFormat="1" customHeight="1"/>
    <row r="50625" s="59" customFormat="1" customHeight="1"/>
    <row r="50626" s="59" customFormat="1" customHeight="1"/>
    <row r="50627" s="59" customFormat="1" customHeight="1"/>
    <row r="50628" s="59" customFormat="1" customHeight="1"/>
    <row r="50629" s="59" customFormat="1" customHeight="1"/>
    <row r="50630" s="59" customFormat="1" customHeight="1"/>
    <row r="50631" s="59" customFormat="1" customHeight="1"/>
    <row r="50632" s="59" customFormat="1" customHeight="1"/>
    <row r="50633" s="59" customFormat="1" customHeight="1"/>
    <row r="50634" s="59" customFormat="1" customHeight="1"/>
    <row r="50635" s="59" customFormat="1" customHeight="1"/>
    <row r="50636" s="59" customFormat="1" customHeight="1"/>
    <row r="50637" s="59" customFormat="1" customHeight="1"/>
    <row r="50638" s="59" customFormat="1" customHeight="1"/>
    <row r="50639" s="59" customFormat="1" customHeight="1"/>
    <row r="50640" s="59" customFormat="1" customHeight="1"/>
    <row r="50641" s="59" customFormat="1" customHeight="1"/>
    <row r="50642" s="59" customFormat="1" customHeight="1"/>
    <row r="50643" s="59" customFormat="1" customHeight="1"/>
    <row r="50644" s="59" customFormat="1" customHeight="1"/>
    <row r="50645" s="59" customFormat="1" customHeight="1"/>
    <row r="50646" s="59" customFormat="1" customHeight="1"/>
    <row r="50647" s="59" customFormat="1" customHeight="1"/>
    <row r="50648" s="59" customFormat="1" customHeight="1"/>
    <row r="50649" s="59" customFormat="1" customHeight="1"/>
    <row r="50650" s="59" customFormat="1" customHeight="1"/>
    <row r="50651" s="59" customFormat="1" customHeight="1"/>
    <row r="50652" s="59" customFormat="1" customHeight="1"/>
    <row r="50653" s="59" customFormat="1" customHeight="1"/>
    <row r="50654" s="59" customFormat="1" customHeight="1"/>
    <row r="50655" s="59" customFormat="1" customHeight="1"/>
    <row r="50656" s="59" customFormat="1" customHeight="1"/>
    <row r="50657" s="59" customFormat="1" customHeight="1"/>
    <row r="50658" s="59" customFormat="1" customHeight="1"/>
    <row r="50659" s="59" customFormat="1" customHeight="1"/>
    <row r="50660" s="59" customFormat="1" customHeight="1"/>
    <row r="50661" s="59" customFormat="1" customHeight="1"/>
    <row r="50662" s="59" customFormat="1" customHeight="1"/>
    <row r="50663" s="59" customFormat="1" customHeight="1"/>
    <row r="50664" s="59" customFormat="1" customHeight="1"/>
    <row r="50665" s="59" customFormat="1" customHeight="1"/>
    <row r="50666" s="59" customFormat="1" customHeight="1"/>
    <row r="50667" s="59" customFormat="1" customHeight="1"/>
    <row r="50668" s="59" customFormat="1" customHeight="1"/>
    <row r="50669" s="59" customFormat="1" customHeight="1"/>
    <row r="50670" s="59" customFormat="1" customHeight="1"/>
    <row r="50671" s="59" customFormat="1" customHeight="1"/>
    <row r="50672" s="59" customFormat="1" customHeight="1"/>
    <row r="50673" s="59" customFormat="1" customHeight="1"/>
    <row r="50674" s="59" customFormat="1" customHeight="1"/>
    <row r="50675" s="59" customFormat="1" customHeight="1"/>
    <row r="50676" s="59" customFormat="1" customHeight="1"/>
    <row r="50677" s="59" customFormat="1" customHeight="1"/>
    <row r="50678" s="59" customFormat="1" customHeight="1"/>
    <row r="50679" s="59" customFormat="1" customHeight="1"/>
    <row r="50680" s="59" customFormat="1" customHeight="1"/>
    <row r="50681" s="59" customFormat="1" customHeight="1"/>
    <row r="50682" s="59" customFormat="1" customHeight="1"/>
    <row r="50683" s="59" customFormat="1" customHeight="1"/>
    <row r="50684" s="59" customFormat="1" customHeight="1"/>
    <row r="50685" s="59" customFormat="1" customHeight="1"/>
    <row r="50686" s="59" customFormat="1" customHeight="1"/>
    <row r="50687" s="59" customFormat="1" customHeight="1"/>
    <row r="50688" s="59" customFormat="1" customHeight="1"/>
    <row r="50689" s="59" customFormat="1" customHeight="1"/>
    <row r="50690" s="59" customFormat="1" customHeight="1"/>
    <row r="50691" s="59" customFormat="1" customHeight="1"/>
    <row r="50692" s="59" customFormat="1" customHeight="1"/>
    <row r="50693" s="59" customFormat="1" customHeight="1"/>
    <row r="50694" s="59" customFormat="1" customHeight="1"/>
    <row r="50695" s="59" customFormat="1" customHeight="1"/>
    <row r="50696" s="59" customFormat="1" customHeight="1"/>
    <row r="50697" s="59" customFormat="1" customHeight="1"/>
    <row r="50698" s="59" customFormat="1" customHeight="1"/>
    <row r="50699" s="59" customFormat="1" customHeight="1"/>
    <row r="50700" s="59" customFormat="1" customHeight="1"/>
    <row r="50701" s="59" customFormat="1" customHeight="1"/>
    <row r="50702" s="59" customFormat="1" customHeight="1"/>
    <row r="50703" s="59" customFormat="1" customHeight="1"/>
    <row r="50704" s="59" customFormat="1" customHeight="1"/>
    <row r="50705" s="59" customFormat="1" customHeight="1"/>
    <row r="50706" s="59" customFormat="1" customHeight="1"/>
    <row r="50707" s="59" customFormat="1" customHeight="1"/>
    <row r="50708" s="59" customFormat="1" customHeight="1"/>
    <row r="50709" s="59" customFormat="1" customHeight="1"/>
    <row r="50710" s="59" customFormat="1" customHeight="1"/>
    <row r="50711" s="59" customFormat="1" customHeight="1"/>
    <row r="50712" s="59" customFormat="1" customHeight="1"/>
    <row r="50713" s="59" customFormat="1" customHeight="1"/>
    <row r="50714" s="59" customFormat="1" customHeight="1"/>
    <row r="50715" s="59" customFormat="1" customHeight="1"/>
    <row r="50716" s="59" customFormat="1" customHeight="1"/>
    <row r="50717" s="59" customFormat="1" customHeight="1"/>
    <row r="50718" s="59" customFormat="1" customHeight="1"/>
    <row r="50719" s="59" customFormat="1" customHeight="1"/>
    <row r="50720" s="59" customFormat="1" customHeight="1"/>
    <row r="50721" s="59" customFormat="1" customHeight="1"/>
    <row r="50722" s="59" customFormat="1" customHeight="1"/>
    <row r="50723" s="59" customFormat="1" customHeight="1"/>
    <row r="50724" s="59" customFormat="1" customHeight="1"/>
    <row r="50725" s="59" customFormat="1" customHeight="1"/>
    <row r="50726" s="59" customFormat="1" customHeight="1"/>
    <row r="50727" s="59" customFormat="1" customHeight="1"/>
    <row r="50728" s="59" customFormat="1" customHeight="1"/>
    <row r="50729" s="59" customFormat="1" customHeight="1"/>
    <row r="50730" s="59" customFormat="1" customHeight="1"/>
    <row r="50731" s="59" customFormat="1" customHeight="1"/>
    <row r="50732" s="59" customFormat="1" customHeight="1"/>
    <row r="50733" s="59" customFormat="1" customHeight="1"/>
    <row r="50734" s="59" customFormat="1" customHeight="1"/>
    <row r="50735" s="59" customFormat="1" customHeight="1"/>
    <row r="50736" s="59" customFormat="1" customHeight="1"/>
    <row r="50737" s="59" customFormat="1" customHeight="1"/>
    <row r="50738" s="59" customFormat="1" customHeight="1"/>
    <row r="50739" s="59" customFormat="1" customHeight="1"/>
    <row r="50740" s="59" customFormat="1" customHeight="1"/>
    <row r="50741" s="59" customFormat="1" customHeight="1"/>
    <row r="50742" s="59" customFormat="1" customHeight="1"/>
    <row r="50743" s="59" customFormat="1" customHeight="1"/>
    <row r="50744" s="59" customFormat="1" customHeight="1"/>
    <row r="50745" s="59" customFormat="1" customHeight="1"/>
    <row r="50746" s="59" customFormat="1" customHeight="1"/>
    <row r="50747" s="59" customFormat="1" customHeight="1"/>
    <row r="50748" s="59" customFormat="1" customHeight="1"/>
    <row r="50749" s="59" customFormat="1" customHeight="1"/>
    <row r="50750" s="59" customFormat="1" customHeight="1"/>
    <row r="50751" s="59" customFormat="1" customHeight="1"/>
    <row r="50752" s="59" customFormat="1" customHeight="1"/>
    <row r="50753" s="59" customFormat="1" customHeight="1"/>
    <row r="50754" s="59" customFormat="1" customHeight="1"/>
    <row r="50755" s="59" customFormat="1" customHeight="1"/>
    <row r="50756" s="59" customFormat="1" customHeight="1"/>
    <row r="50757" s="59" customFormat="1" customHeight="1"/>
    <row r="50758" s="59" customFormat="1" customHeight="1"/>
    <row r="50759" s="59" customFormat="1" customHeight="1"/>
    <row r="50760" s="59" customFormat="1" customHeight="1"/>
    <row r="50761" s="59" customFormat="1" customHeight="1"/>
    <row r="50762" s="59" customFormat="1" customHeight="1"/>
    <row r="50763" s="59" customFormat="1" customHeight="1"/>
    <row r="50764" s="59" customFormat="1" customHeight="1"/>
    <row r="50765" s="59" customFormat="1" customHeight="1"/>
    <row r="50766" s="59" customFormat="1" customHeight="1"/>
    <row r="50767" s="59" customFormat="1" customHeight="1"/>
    <row r="50768" s="59" customFormat="1" customHeight="1"/>
    <row r="50769" s="59" customFormat="1" customHeight="1"/>
    <row r="50770" s="59" customFormat="1" customHeight="1"/>
    <row r="50771" s="59" customFormat="1" customHeight="1"/>
    <row r="50772" s="59" customFormat="1" customHeight="1"/>
    <row r="50773" s="59" customFormat="1" customHeight="1"/>
    <row r="50774" s="59" customFormat="1" customHeight="1"/>
    <row r="50775" s="59" customFormat="1" customHeight="1"/>
    <row r="50776" s="59" customFormat="1" customHeight="1"/>
    <row r="50777" s="59" customFormat="1" customHeight="1"/>
    <row r="50778" s="59" customFormat="1" customHeight="1"/>
    <row r="50779" s="59" customFormat="1" customHeight="1"/>
    <row r="50780" s="59" customFormat="1" customHeight="1"/>
    <row r="50781" s="59" customFormat="1" customHeight="1"/>
    <row r="50782" s="59" customFormat="1" customHeight="1"/>
    <row r="50783" s="59" customFormat="1" customHeight="1"/>
    <row r="50784" s="59" customFormat="1" customHeight="1"/>
    <row r="50785" s="59" customFormat="1" customHeight="1"/>
    <row r="50786" s="59" customFormat="1" customHeight="1"/>
    <row r="50787" s="59" customFormat="1" customHeight="1"/>
    <row r="50788" s="59" customFormat="1" customHeight="1"/>
    <row r="50789" s="59" customFormat="1" customHeight="1"/>
    <row r="50790" s="59" customFormat="1" customHeight="1"/>
    <row r="50791" s="59" customFormat="1" customHeight="1"/>
    <row r="50792" s="59" customFormat="1" customHeight="1"/>
    <row r="50793" s="59" customFormat="1" customHeight="1"/>
    <row r="50794" s="59" customFormat="1" customHeight="1"/>
    <row r="50795" s="59" customFormat="1" customHeight="1"/>
    <row r="50796" s="59" customFormat="1" customHeight="1"/>
    <row r="50797" s="59" customFormat="1" customHeight="1"/>
    <row r="50798" s="59" customFormat="1" customHeight="1"/>
    <row r="50799" s="59" customFormat="1" customHeight="1"/>
    <row r="50800" s="59" customFormat="1" customHeight="1"/>
    <row r="50801" s="59" customFormat="1" customHeight="1"/>
    <row r="50802" s="59" customFormat="1" customHeight="1"/>
    <row r="50803" s="59" customFormat="1" customHeight="1"/>
    <row r="50804" s="59" customFormat="1" customHeight="1"/>
    <row r="50805" s="59" customFormat="1" customHeight="1"/>
    <row r="50806" s="59" customFormat="1" customHeight="1"/>
    <row r="50807" s="59" customFormat="1" customHeight="1"/>
    <row r="50808" s="59" customFormat="1" customHeight="1"/>
    <row r="50809" s="59" customFormat="1" customHeight="1"/>
    <row r="50810" s="59" customFormat="1" customHeight="1"/>
    <row r="50811" s="59" customFormat="1" customHeight="1"/>
    <row r="50812" s="59" customFormat="1" customHeight="1"/>
    <row r="50813" s="59" customFormat="1" customHeight="1"/>
    <row r="50814" s="59" customFormat="1" customHeight="1"/>
    <row r="50815" s="59" customFormat="1" customHeight="1"/>
    <row r="50816" s="59" customFormat="1" customHeight="1"/>
    <row r="50817" s="59" customFormat="1" customHeight="1"/>
    <row r="50818" s="59" customFormat="1" customHeight="1"/>
    <row r="50819" s="59" customFormat="1" customHeight="1"/>
    <row r="50820" s="59" customFormat="1" customHeight="1"/>
    <row r="50821" s="59" customFormat="1" customHeight="1"/>
    <row r="50822" s="59" customFormat="1" customHeight="1"/>
    <row r="50823" s="59" customFormat="1" customHeight="1"/>
    <row r="50824" s="59" customFormat="1" customHeight="1"/>
    <row r="50825" s="59" customFormat="1" customHeight="1"/>
    <row r="50826" s="59" customFormat="1" customHeight="1"/>
    <row r="50827" s="59" customFormat="1" customHeight="1"/>
    <row r="50828" s="59" customFormat="1" customHeight="1"/>
    <row r="50829" s="59" customFormat="1" customHeight="1"/>
    <row r="50830" s="59" customFormat="1" customHeight="1"/>
    <row r="50831" s="59" customFormat="1" customHeight="1"/>
    <row r="50832" s="59" customFormat="1" customHeight="1"/>
    <row r="50833" s="59" customFormat="1" customHeight="1"/>
    <row r="50834" s="59" customFormat="1" customHeight="1"/>
    <row r="50835" s="59" customFormat="1" customHeight="1"/>
    <row r="50836" s="59" customFormat="1" customHeight="1"/>
    <row r="50837" s="59" customFormat="1" customHeight="1"/>
    <row r="50838" s="59" customFormat="1" customHeight="1"/>
    <row r="50839" s="59" customFormat="1" customHeight="1"/>
    <row r="50840" s="59" customFormat="1" customHeight="1"/>
    <row r="50841" s="59" customFormat="1" customHeight="1"/>
    <row r="50842" s="59" customFormat="1" customHeight="1"/>
    <row r="50843" s="59" customFormat="1" customHeight="1"/>
    <row r="50844" s="59" customFormat="1" customHeight="1"/>
    <row r="50845" s="59" customFormat="1" customHeight="1"/>
    <row r="50846" s="59" customFormat="1" customHeight="1"/>
    <row r="50847" s="59" customFormat="1" customHeight="1"/>
    <row r="50848" s="59" customFormat="1" customHeight="1"/>
    <row r="50849" s="59" customFormat="1" customHeight="1"/>
    <row r="50850" s="59" customFormat="1" customHeight="1"/>
    <row r="50851" s="59" customFormat="1" customHeight="1"/>
    <row r="50852" s="59" customFormat="1" customHeight="1"/>
    <row r="50853" s="59" customFormat="1" customHeight="1"/>
    <row r="50854" s="59" customFormat="1" customHeight="1"/>
    <row r="50855" s="59" customFormat="1" customHeight="1"/>
    <row r="50856" s="59" customFormat="1" customHeight="1"/>
    <row r="50857" s="59" customFormat="1" customHeight="1"/>
    <row r="50858" s="59" customFormat="1" customHeight="1"/>
    <row r="50859" s="59" customFormat="1" customHeight="1"/>
    <row r="50860" s="59" customFormat="1" customHeight="1"/>
    <row r="50861" s="59" customFormat="1" customHeight="1"/>
    <row r="50862" s="59" customFormat="1" customHeight="1"/>
    <row r="50863" s="59" customFormat="1" customHeight="1"/>
    <row r="50864" s="59" customFormat="1" customHeight="1"/>
    <row r="50865" s="59" customFormat="1" customHeight="1"/>
    <row r="50866" s="59" customFormat="1" customHeight="1"/>
    <row r="50867" s="59" customFormat="1" customHeight="1"/>
    <row r="50868" s="59" customFormat="1" customHeight="1"/>
    <row r="50869" s="59" customFormat="1" customHeight="1"/>
    <row r="50870" s="59" customFormat="1" customHeight="1"/>
    <row r="50871" s="59" customFormat="1" customHeight="1"/>
    <row r="50872" s="59" customFormat="1" customHeight="1"/>
    <row r="50873" s="59" customFormat="1" customHeight="1"/>
    <row r="50874" s="59" customFormat="1" customHeight="1"/>
    <row r="50875" s="59" customFormat="1" customHeight="1"/>
    <row r="50876" s="59" customFormat="1" customHeight="1"/>
    <row r="50877" s="59" customFormat="1" customHeight="1"/>
    <row r="50878" s="59" customFormat="1" customHeight="1"/>
    <row r="50879" s="59" customFormat="1" customHeight="1"/>
    <row r="50880" s="59" customFormat="1" customHeight="1"/>
    <row r="50881" s="59" customFormat="1" customHeight="1"/>
    <row r="50882" s="59" customFormat="1" customHeight="1"/>
    <row r="50883" s="59" customFormat="1" customHeight="1"/>
    <row r="50884" s="59" customFormat="1" customHeight="1"/>
    <row r="50885" s="59" customFormat="1" customHeight="1"/>
    <row r="50886" s="59" customFormat="1" customHeight="1"/>
    <row r="50887" s="59" customFormat="1" customHeight="1"/>
    <row r="50888" s="59" customFormat="1" customHeight="1"/>
    <row r="50889" s="59" customFormat="1" customHeight="1"/>
    <row r="50890" s="59" customFormat="1" customHeight="1"/>
    <row r="50891" s="59" customFormat="1" customHeight="1"/>
    <row r="50892" s="59" customFormat="1" customHeight="1"/>
    <row r="50893" s="59" customFormat="1" customHeight="1"/>
    <row r="50894" s="59" customFormat="1" customHeight="1"/>
    <row r="50895" s="59" customFormat="1" customHeight="1"/>
    <row r="50896" s="59" customFormat="1" customHeight="1"/>
    <row r="50897" s="59" customFormat="1" customHeight="1"/>
    <row r="50898" s="59" customFormat="1" customHeight="1"/>
    <row r="50899" s="59" customFormat="1" customHeight="1"/>
    <row r="50900" s="59" customFormat="1" customHeight="1"/>
    <row r="50901" s="59" customFormat="1" customHeight="1"/>
    <row r="50902" s="59" customFormat="1" customHeight="1"/>
    <row r="50903" s="59" customFormat="1" customHeight="1"/>
    <row r="50904" s="59" customFormat="1" customHeight="1"/>
    <row r="50905" s="59" customFormat="1" customHeight="1"/>
    <row r="50906" s="59" customFormat="1" customHeight="1"/>
    <row r="50907" s="59" customFormat="1" customHeight="1"/>
    <row r="50908" s="59" customFormat="1" customHeight="1"/>
    <row r="50909" s="59" customFormat="1" customHeight="1"/>
    <row r="50910" s="59" customFormat="1" customHeight="1"/>
    <row r="50911" s="59" customFormat="1" customHeight="1"/>
    <row r="50912" s="59" customFormat="1" customHeight="1"/>
    <row r="50913" s="59" customFormat="1" customHeight="1"/>
    <row r="50914" s="59" customFormat="1" customHeight="1"/>
    <row r="50915" s="59" customFormat="1" customHeight="1"/>
    <row r="50916" s="59" customFormat="1" customHeight="1"/>
    <row r="50917" s="59" customFormat="1" customHeight="1"/>
    <row r="50918" s="59" customFormat="1" customHeight="1"/>
    <row r="50919" s="59" customFormat="1" customHeight="1"/>
    <row r="50920" s="59" customFormat="1" customHeight="1"/>
    <row r="50921" s="59" customFormat="1" customHeight="1"/>
    <row r="50922" s="59" customFormat="1" customHeight="1"/>
    <row r="50923" s="59" customFormat="1" customHeight="1"/>
    <row r="50924" s="59" customFormat="1" customHeight="1"/>
    <row r="50925" s="59" customFormat="1" customHeight="1"/>
    <row r="50926" s="59" customFormat="1" customHeight="1"/>
    <row r="50927" s="59" customFormat="1" customHeight="1"/>
    <row r="50928" s="59" customFormat="1" customHeight="1"/>
    <row r="50929" s="59" customFormat="1" customHeight="1"/>
    <row r="50930" s="59" customFormat="1" customHeight="1"/>
    <row r="50931" s="59" customFormat="1" customHeight="1"/>
    <row r="50932" s="59" customFormat="1" customHeight="1"/>
    <row r="50933" s="59" customFormat="1" customHeight="1"/>
    <row r="50934" s="59" customFormat="1" customHeight="1"/>
    <row r="50935" s="59" customFormat="1" customHeight="1"/>
    <row r="50936" s="59" customFormat="1" customHeight="1"/>
    <row r="50937" s="59" customFormat="1" customHeight="1"/>
    <row r="50938" s="59" customFormat="1" customHeight="1"/>
    <row r="50939" s="59" customFormat="1" customHeight="1"/>
    <row r="50940" s="59" customFormat="1" customHeight="1"/>
    <row r="50941" s="59" customFormat="1" customHeight="1"/>
    <row r="50942" s="59" customFormat="1" customHeight="1"/>
    <row r="50943" s="59" customFormat="1" customHeight="1"/>
    <row r="50944" s="59" customFormat="1" customHeight="1"/>
    <row r="50945" s="59" customFormat="1" customHeight="1"/>
    <row r="50946" s="59" customFormat="1" customHeight="1"/>
    <row r="50947" s="59" customFormat="1" customHeight="1"/>
    <row r="50948" s="59" customFormat="1" customHeight="1"/>
    <row r="50949" s="59" customFormat="1" customHeight="1"/>
    <row r="50950" s="59" customFormat="1" customHeight="1"/>
    <row r="50951" s="59" customFormat="1" customHeight="1"/>
    <row r="50952" s="59" customFormat="1" customHeight="1"/>
    <row r="50953" s="59" customFormat="1" customHeight="1"/>
    <row r="50954" s="59" customFormat="1" customHeight="1"/>
    <row r="50955" s="59" customFormat="1" customHeight="1"/>
    <row r="50956" s="59" customFormat="1" customHeight="1"/>
    <row r="50957" s="59" customFormat="1" customHeight="1"/>
    <row r="50958" s="59" customFormat="1" customHeight="1"/>
    <row r="50959" s="59" customFormat="1" customHeight="1"/>
    <row r="50960" s="59" customFormat="1" customHeight="1"/>
    <row r="50961" s="59" customFormat="1" customHeight="1"/>
    <row r="50962" s="59" customFormat="1" customHeight="1"/>
    <row r="50963" s="59" customFormat="1" customHeight="1"/>
    <row r="50964" s="59" customFormat="1" customHeight="1"/>
    <row r="50965" s="59" customFormat="1" customHeight="1"/>
    <row r="50966" s="59" customFormat="1" customHeight="1"/>
    <row r="50967" s="59" customFormat="1" customHeight="1"/>
    <row r="50968" s="59" customFormat="1" customHeight="1"/>
    <row r="50969" s="59" customFormat="1" customHeight="1"/>
    <row r="50970" s="59" customFormat="1" customHeight="1"/>
    <row r="50971" s="59" customFormat="1" customHeight="1"/>
    <row r="50972" s="59" customFormat="1" customHeight="1"/>
    <row r="50973" s="59" customFormat="1" customHeight="1"/>
    <row r="50974" s="59" customFormat="1" customHeight="1"/>
    <row r="50975" s="59" customFormat="1" customHeight="1"/>
    <row r="50976" s="59" customFormat="1" customHeight="1"/>
    <row r="50977" s="59" customFormat="1" customHeight="1"/>
    <row r="50978" s="59" customFormat="1" customHeight="1"/>
    <row r="50979" s="59" customFormat="1" customHeight="1"/>
    <row r="50980" s="59" customFormat="1" customHeight="1"/>
    <row r="50981" s="59" customFormat="1" customHeight="1"/>
    <row r="50982" s="59" customFormat="1" customHeight="1"/>
    <row r="50983" s="59" customFormat="1" customHeight="1"/>
    <row r="50984" s="59" customFormat="1" customHeight="1"/>
    <row r="50985" s="59" customFormat="1" customHeight="1"/>
    <row r="50986" s="59" customFormat="1" customHeight="1"/>
    <row r="50987" s="59" customFormat="1" customHeight="1"/>
    <row r="50988" s="59" customFormat="1" customHeight="1"/>
    <row r="50989" s="59" customFormat="1" customHeight="1"/>
    <row r="50990" s="59" customFormat="1" customHeight="1"/>
    <row r="50991" s="59" customFormat="1" customHeight="1"/>
    <row r="50992" s="59" customFormat="1" customHeight="1"/>
    <row r="50993" s="59" customFormat="1" customHeight="1"/>
    <row r="50994" s="59" customFormat="1" customHeight="1"/>
    <row r="50995" s="59" customFormat="1" customHeight="1"/>
    <row r="50996" s="59" customFormat="1" customHeight="1"/>
    <row r="50997" s="59" customFormat="1" customHeight="1"/>
    <row r="50998" s="59" customFormat="1" customHeight="1"/>
    <row r="50999" s="59" customFormat="1" customHeight="1"/>
    <row r="51000" s="59" customFormat="1" customHeight="1"/>
    <row r="51001" s="59" customFormat="1" customHeight="1"/>
    <row r="51002" s="59" customFormat="1" customHeight="1"/>
    <row r="51003" s="59" customFormat="1" customHeight="1"/>
    <row r="51004" s="59" customFormat="1" customHeight="1"/>
    <row r="51005" s="59" customFormat="1" customHeight="1"/>
    <row r="51006" s="59" customFormat="1" customHeight="1"/>
    <row r="51007" s="59" customFormat="1" customHeight="1"/>
    <row r="51008" s="59" customFormat="1" customHeight="1"/>
    <row r="51009" s="59" customFormat="1" customHeight="1"/>
    <row r="51010" s="59" customFormat="1" customHeight="1"/>
    <row r="51011" s="59" customFormat="1" customHeight="1"/>
    <row r="51012" s="59" customFormat="1" customHeight="1"/>
    <row r="51013" s="59" customFormat="1" customHeight="1"/>
    <row r="51014" s="59" customFormat="1" customHeight="1"/>
    <row r="51015" s="59" customFormat="1" customHeight="1"/>
    <row r="51016" s="59" customFormat="1" customHeight="1"/>
    <row r="51017" s="59" customFormat="1" customHeight="1"/>
    <row r="51018" s="59" customFormat="1" customHeight="1"/>
    <row r="51019" s="59" customFormat="1" customHeight="1"/>
    <row r="51020" s="59" customFormat="1" customHeight="1"/>
    <row r="51021" s="59" customFormat="1" customHeight="1"/>
    <row r="51022" s="59" customFormat="1" customHeight="1"/>
    <row r="51023" s="59" customFormat="1" customHeight="1"/>
    <row r="51024" s="59" customFormat="1" customHeight="1"/>
    <row r="51025" s="59" customFormat="1" customHeight="1"/>
    <row r="51026" s="59" customFormat="1" customHeight="1"/>
    <row r="51027" s="59" customFormat="1" customHeight="1"/>
    <row r="51028" s="59" customFormat="1" customHeight="1"/>
    <row r="51029" s="59" customFormat="1" customHeight="1"/>
    <row r="51030" s="59" customFormat="1" customHeight="1"/>
    <row r="51031" s="59" customFormat="1" customHeight="1"/>
    <row r="51032" s="59" customFormat="1" customHeight="1"/>
    <row r="51033" s="59" customFormat="1" customHeight="1"/>
    <row r="51034" s="59" customFormat="1" customHeight="1"/>
    <row r="51035" s="59" customFormat="1" customHeight="1"/>
    <row r="51036" s="59" customFormat="1" customHeight="1"/>
    <row r="51037" s="59" customFormat="1" customHeight="1"/>
    <row r="51038" s="59" customFormat="1" customHeight="1"/>
    <row r="51039" s="59" customFormat="1" customHeight="1"/>
    <row r="51040" s="59" customFormat="1" customHeight="1"/>
    <row r="51041" s="59" customFormat="1" customHeight="1"/>
    <row r="51042" s="59" customFormat="1" customHeight="1"/>
    <row r="51043" s="59" customFormat="1" customHeight="1"/>
    <row r="51044" s="59" customFormat="1" customHeight="1"/>
    <row r="51045" s="59" customFormat="1" customHeight="1"/>
    <row r="51046" s="59" customFormat="1" customHeight="1"/>
    <row r="51047" s="59" customFormat="1" customHeight="1"/>
    <row r="51048" s="59" customFormat="1" customHeight="1"/>
    <row r="51049" s="59" customFormat="1" customHeight="1"/>
    <row r="51050" s="59" customFormat="1" customHeight="1"/>
    <row r="51051" s="59" customFormat="1" customHeight="1"/>
    <row r="51052" s="59" customFormat="1" customHeight="1"/>
    <row r="51053" s="59" customFormat="1" customHeight="1"/>
    <row r="51054" s="59" customFormat="1" customHeight="1"/>
    <row r="51055" s="59" customFormat="1" customHeight="1"/>
    <row r="51056" s="59" customFormat="1" customHeight="1"/>
    <row r="51057" s="59" customFormat="1" customHeight="1"/>
    <row r="51058" s="59" customFormat="1" customHeight="1"/>
    <row r="51059" s="59" customFormat="1" customHeight="1"/>
    <row r="51060" s="59" customFormat="1" customHeight="1"/>
    <row r="51061" s="59" customFormat="1" customHeight="1"/>
    <row r="51062" s="59" customFormat="1" customHeight="1"/>
    <row r="51063" s="59" customFormat="1" customHeight="1"/>
    <row r="51064" s="59" customFormat="1" customHeight="1"/>
    <row r="51065" s="59" customFormat="1" customHeight="1"/>
    <row r="51066" s="59" customFormat="1" customHeight="1"/>
    <row r="51067" s="59" customFormat="1" customHeight="1"/>
    <row r="51068" s="59" customFormat="1" customHeight="1"/>
    <row r="51069" s="59" customFormat="1" customHeight="1"/>
    <row r="51070" s="59" customFormat="1" customHeight="1"/>
    <row r="51071" s="59" customFormat="1" customHeight="1"/>
    <row r="51072" s="59" customFormat="1" customHeight="1"/>
    <row r="51073" s="59" customFormat="1" customHeight="1"/>
    <row r="51074" s="59" customFormat="1" customHeight="1"/>
    <row r="51075" s="59" customFormat="1" customHeight="1"/>
    <row r="51076" s="59" customFormat="1" customHeight="1"/>
    <row r="51077" s="59" customFormat="1" customHeight="1"/>
    <row r="51078" s="59" customFormat="1" customHeight="1"/>
    <row r="51079" s="59" customFormat="1" customHeight="1"/>
    <row r="51080" s="59" customFormat="1" customHeight="1"/>
    <row r="51081" s="59" customFormat="1" customHeight="1"/>
    <row r="51082" s="59" customFormat="1" customHeight="1"/>
    <row r="51083" s="59" customFormat="1" customHeight="1"/>
    <row r="51084" s="59" customFormat="1" customHeight="1"/>
    <row r="51085" s="59" customFormat="1" customHeight="1"/>
    <row r="51086" s="59" customFormat="1" customHeight="1"/>
    <row r="51087" s="59" customFormat="1" customHeight="1"/>
    <row r="51088" s="59" customFormat="1" customHeight="1"/>
    <row r="51089" s="59" customFormat="1" customHeight="1"/>
    <row r="51090" s="59" customFormat="1" customHeight="1"/>
    <row r="51091" s="59" customFormat="1" customHeight="1"/>
    <row r="51092" s="59" customFormat="1" customHeight="1"/>
    <row r="51093" s="59" customFormat="1" customHeight="1"/>
    <row r="51094" s="59" customFormat="1" customHeight="1"/>
    <row r="51095" s="59" customFormat="1" customHeight="1"/>
    <row r="51096" s="59" customFormat="1" customHeight="1"/>
    <row r="51097" s="59" customFormat="1" customHeight="1"/>
    <row r="51098" s="59" customFormat="1" customHeight="1"/>
    <row r="51099" s="59" customFormat="1" customHeight="1"/>
    <row r="51100" s="59" customFormat="1" customHeight="1"/>
    <row r="51101" s="59" customFormat="1" customHeight="1"/>
    <row r="51102" s="59" customFormat="1" customHeight="1"/>
    <row r="51103" s="59" customFormat="1" customHeight="1"/>
    <row r="51104" s="59" customFormat="1" customHeight="1"/>
    <row r="51105" s="59" customFormat="1" customHeight="1"/>
    <row r="51106" s="59" customFormat="1" customHeight="1"/>
    <row r="51107" s="59" customFormat="1" customHeight="1"/>
    <row r="51108" s="59" customFormat="1" customHeight="1"/>
    <row r="51109" s="59" customFormat="1" customHeight="1"/>
    <row r="51110" s="59" customFormat="1" customHeight="1"/>
    <row r="51111" s="59" customFormat="1" customHeight="1"/>
    <row r="51112" s="59" customFormat="1" customHeight="1"/>
    <row r="51113" s="59" customFormat="1" customHeight="1"/>
    <row r="51114" s="59" customFormat="1" customHeight="1"/>
    <row r="51115" s="59" customFormat="1" customHeight="1"/>
    <row r="51116" s="59" customFormat="1" customHeight="1"/>
    <row r="51117" s="59" customFormat="1" customHeight="1"/>
    <row r="51118" s="59" customFormat="1" customHeight="1"/>
    <row r="51119" s="59" customFormat="1" customHeight="1"/>
    <row r="51120" s="59" customFormat="1" customHeight="1"/>
    <row r="51121" s="59" customFormat="1" customHeight="1"/>
    <row r="51122" s="59" customFormat="1" customHeight="1"/>
    <row r="51123" s="59" customFormat="1" customHeight="1"/>
    <row r="51124" s="59" customFormat="1" customHeight="1"/>
    <row r="51125" s="59" customFormat="1" customHeight="1"/>
    <row r="51126" s="59" customFormat="1" customHeight="1"/>
    <row r="51127" s="59" customFormat="1" customHeight="1"/>
    <row r="51128" s="59" customFormat="1" customHeight="1"/>
    <row r="51129" s="59" customFormat="1" customHeight="1"/>
    <row r="51130" s="59" customFormat="1" customHeight="1"/>
    <row r="51131" s="59" customFormat="1" customHeight="1"/>
    <row r="51132" s="59" customFormat="1" customHeight="1"/>
    <row r="51133" s="59" customFormat="1" customHeight="1"/>
    <row r="51134" s="59" customFormat="1" customHeight="1"/>
    <row r="51135" s="59" customFormat="1" customHeight="1"/>
    <row r="51136" s="59" customFormat="1" customHeight="1"/>
    <row r="51137" s="59" customFormat="1" customHeight="1"/>
    <row r="51138" s="59" customFormat="1" customHeight="1"/>
    <row r="51139" s="59" customFormat="1" customHeight="1"/>
    <row r="51140" s="59" customFormat="1" customHeight="1"/>
    <row r="51141" s="59" customFormat="1" customHeight="1"/>
    <row r="51142" s="59" customFormat="1" customHeight="1"/>
    <row r="51143" s="59" customFormat="1" customHeight="1"/>
    <row r="51144" s="59" customFormat="1" customHeight="1"/>
    <row r="51145" s="59" customFormat="1" customHeight="1"/>
    <row r="51146" s="59" customFormat="1" customHeight="1"/>
    <row r="51147" s="59" customFormat="1" customHeight="1"/>
    <row r="51148" s="59" customFormat="1" customHeight="1"/>
    <row r="51149" s="59" customFormat="1" customHeight="1"/>
    <row r="51150" s="59" customFormat="1" customHeight="1"/>
    <row r="51151" s="59" customFormat="1" customHeight="1"/>
    <row r="51152" s="59" customFormat="1" customHeight="1"/>
    <row r="51153" s="59" customFormat="1" customHeight="1"/>
    <row r="51154" s="59" customFormat="1" customHeight="1"/>
    <row r="51155" s="59" customFormat="1" customHeight="1"/>
    <row r="51156" s="59" customFormat="1" customHeight="1"/>
    <row r="51157" s="59" customFormat="1" customHeight="1"/>
    <row r="51158" s="59" customFormat="1" customHeight="1"/>
    <row r="51159" s="59" customFormat="1" customHeight="1"/>
    <row r="51160" s="59" customFormat="1" customHeight="1"/>
    <row r="51161" s="59" customFormat="1" customHeight="1"/>
    <row r="51162" s="59" customFormat="1" customHeight="1"/>
    <row r="51163" s="59" customFormat="1" customHeight="1"/>
    <row r="51164" s="59" customFormat="1" customHeight="1"/>
    <row r="51165" s="59" customFormat="1" customHeight="1"/>
    <row r="51166" s="59" customFormat="1" customHeight="1"/>
    <row r="51167" s="59" customFormat="1" customHeight="1"/>
    <row r="51168" s="59" customFormat="1" customHeight="1"/>
    <row r="51169" s="59" customFormat="1" customHeight="1"/>
    <row r="51170" s="59" customFormat="1" customHeight="1"/>
    <row r="51171" s="59" customFormat="1" customHeight="1"/>
    <row r="51172" s="59" customFormat="1" customHeight="1"/>
    <row r="51173" s="59" customFormat="1" customHeight="1"/>
    <row r="51174" s="59" customFormat="1" customHeight="1"/>
    <row r="51175" s="59" customFormat="1" customHeight="1"/>
    <row r="51176" s="59" customFormat="1" customHeight="1"/>
    <row r="51177" s="59" customFormat="1" customHeight="1"/>
    <row r="51178" s="59" customFormat="1" customHeight="1"/>
    <row r="51179" s="59" customFormat="1" customHeight="1"/>
    <row r="51180" s="59" customFormat="1" customHeight="1"/>
    <row r="51181" s="59" customFormat="1" customHeight="1"/>
    <row r="51182" s="59" customFormat="1" customHeight="1"/>
    <row r="51183" s="59" customFormat="1" customHeight="1"/>
    <row r="51184" s="59" customFormat="1" customHeight="1"/>
    <row r="51185" s="59" customFormat="1" customHeight="1"/>
    <row r="51186" s="59" customFormat="1" customHeight="1"/>
    <row r="51187" s="59" customFormat="1" customHeight="1"/>
    <row r="51188" s="59" customFormat="1" customHeight="1"/>
    <row r="51189" s="59" customFormat="1" customHeight="1"/>
    <row r="51190" s="59" customFormat="1" customHeight="1"/>
    <row r="51191" s="59" customFormat="1" customHeight="1"/>
    <row r="51192" s="59" customFormat="1" customHeight="1"/>
    <row r="51193" s="59" customFormat="1" customHeight="1"/>
    <row r="51194" s="59" customFormat="1" customHeight="1"/>
    <row r="51195" s="59" customFormat="1" customHeight="1"/>
    <row r="51196" s="59" customFormat="1" customHeight="1"/>
    <row r="51197" s="59" customFormat="1" customHeight="1"/>
    <row r="51198" s="59" customFormat="1" customHeight="1"/>
    <row r="51199" s="59" customFormat="1" customHeight="1"/>
    <row r="51200" s="59" customFormat="1" customHeight="1"/>
    <row r="51201" s="59" customFormat="1" customHeight="1"/>
    <row r="51202" s="59" customFormat="1" customHeight="1"/>
    <row r="51203" s="59" customFormat="1" customHeight="1"/>
    <row r="51204" s="59" customFormat="1" customHeight="1"/>
    <row r="51205" s="59" customFormat="1" customHeight="1"/>
    <row r="51206" s="59" customFormat="1" customHeight="1"/>
    <row r="51207" s="59" customFormat="1" customHeight="1"/>
    <row r="51208" s="59" customFormat="1" customHeight="1"/>
    <row r="51209" s="59" customFormat="1" customHeight="1"/>
    <row r="51210" s="59" customFormat="1" customHeight="1"/>
    <row r="51211" s="59" customFormat="1" customHeight="1"/>
    <row r="51212" s="59" customFormat="1" customHeight="1"/>
    <row r="51213" s="59" customFormat="1" customHeight="1"/>
    <row r="51214" s="59" customFormat="1" customHeight="1"/>
    <row r="51215" s="59" customFormat="1" customHeight="1"/>
    <row r="51216" s="59" customFormat="1" customHeight="1"/>
    <row r="51217" s="59" customFormat="1" customHeight="1"/>
    <row r="51218" s="59" customFormat="1" customHeight="1"/>
    <row r="51219" s="59" customFormat="1" customHeight="1"/>
    <row r="51220" s="59" customFormat="1" customHeight="1"/>
    <row r="51221" s="59" customFormat="1" customHeight="1"/>
    <row r="51222" s="59" customFormat="1" customHeight="1"/>
    <row r="51223" s="59" customFormat="1" customHeight="1"/>
    <row r="51224" s="59" customFormat="1" customHeight="1"/>
    <row r="51225" s="59" customFormat="1" customHeight="1"/>
    <row r="51226" s="59" customFormat="1" customHeight="1"/>
    <row r="51227" s="59" customFormat="1" customHeight="1"/>
    <row r="51228" s="59" customFormat="1" customHeight="1"/>
    <row r="51229" s="59" customFormat="1" customHeight="1"/>
    <row r="51230" s="59" customFormat="1" customHeight="1"/>
    <row r="51231" s="59" customFormat="1" customHeight="1"/>
    <row r="51232" s="59" customFormat="1" customHeight="1"/>
    <row r="51233" s="59" customFormat="1" customHeight="1"/>
    <row r="51234" s="59" customFormat="1" customHeight="1"/>
    <row r="51235" s="59" customFormat="1" customHeight="1"/>
    <row r="51236" s="59" customFormat="1" customHeight="1"/>
    <row r="51237" s="59" customFormat="1" customHeight="1"/>
    <row r="51238" s="59" customFormat="1" customHeight="1"/>
    <row r="51239" s="59" customFormat="1" customHeight="1"/>
    <row r="51240" s="59" customFormat="1" customHeight="1"/>
    <row r="51241" s="59" customFormat="1" customHeight="1"/>
    <row r="51242" s="59" customFormat="1" customHeight="1"/>
    <row r="51243" s="59" customFormat="1" customHeight="1"/>
    <row r="51244" s="59" customFormat="1" customHeight="1"/>
    <row r="51245" s="59" customFormat="1" customHeight="1"/>
    <row r="51246" s="59" customFormat="1" customHeight="1"/>
    <row r="51247" s="59" customFormat="1" customHeight="1"/>
    <row r="51248" s="59" customFormat="1" customHeight="1"/>
    <row r="51249" s="59" customFormat="1" customHeight="1"/>
    <row r="51250" s="59" customFormat="1" customHeight="1"/>
    <row r="51251" s="59" customFormat="1" customHeight="1"/>
    <row r="51252" s="59" customFormat="1" customHeight="1"/>
    <row r="51253" s="59" customFormat="1" customHeight="1"/>
    <row r="51254" s="59" customFormat="1" customHeight="1"/>
    <row r="51255" s="59" customFormat="1" customHeight="1"/>
    <row r="51256" s="59" customFormat="1" customHeight="1"/>
    <row r="51257" s="59" customFormat="1" customHeight="1"/>
    <row r="51258" s="59" customFormat="1" customHeight="1"/>
    <row r="51259" s="59" customFormat="1" customHeight="1"/>
    <row r="51260" s="59" customFormat="1" customHeight="1"/>
    <row r="51261" s="59" customFormat="1" customHeight="1"/>
    <row r="51262" s="59" customFormat="1" customHeight="1"/>
    <row r="51263" s="59" customFormat="1" customHeight="1"/>
    <row r="51264" s="59" customFormat="1" customHeight="1"/>
    <row r="51265" s="59" customFormat="1" customHeight="1"/>
    <row r="51266" s="59" customFormat="1" customHeight="1"/>
    <row r="51267" s="59" customFormat="1" customHeight="1"/>
    <row r="51268" s="59" customFormat="1" customHeight="1"/>
    <row r="51269" s="59" customFormat="1" customHeight="1"/>
    <row r="51270" s="59" customFormat="1" customHeight="1"/>
    <row r="51271" s="59" customFormat="1" customHeight="1"/>
    <row r="51272" s="59" customFormat="1" customHeight="1"/>
    <row r="51273" s="59" customFormat="1" customHeight="1"/>
    <row r="51274" s="59" customFormat="1" customHeight="1"/>
    <row r="51275" s="59" customFormat="1" customHeight="1"/>
    <row r="51276" s="59" customFormat="1" customHeight="1"/>
    <row r="51277" s="59" customFormat="1" customHeight="1"/>
    <row r="51278" s="59" customFormat="1" customHeight="1"/>
    <row r="51279" s="59" customFormat="1" customHeight="1"/>
    <row r="51280" s="59" customFormat="1" customHeight="1"/>
    <row r="51281" s="59" customFormat="1" customHeight="1"/>
    <row r="51282" s="59" customFormat="1" customHeight="1"/>
    <row r="51283" s="59" customFormat="1" customHeight="1"/>
    <row r="51284" s="59" customFormat="1" customHeight="1"/>
    <row r="51285" s="59" customFormat="1" customHeight="1"/>
    <row r="51286" s="59" customFormat="1" customHeight="1"/>
    <row r="51287" s="59" customFormat="1" customHeight="1"/>
    <row r="51288" s="59" customFormat="1" customHeight="1"/>
    <row r="51289" s="59" customFormat="1" customHeight="1"/>
    <row r="51290" s="59" customFormat="1" customHeight="1"/>
    <row r="51291" s="59" customFormat="1" customHeight="1"/>
    <row r="51292" s="59" customFormat="1" customHeight="1"/>
    <row r="51293" s="59" customFormat="1" customHeight="1"/>
    <row r="51294" s="59" customFormat="1" customHeight="1"/>
    <row r="51295" s="59" customFormat="1" customHeight="1"/>
    <row r="51296" s="59" customFormat="1" customHeight="1"/>
    <row r="51297" s="59" customFormat="1" customHeight="1"/>
    <row r="51298" s="59" customFormat="1" customHeight="1"/>
    <row r="51299" s="59" customFormat="1" customHeight="1"/>
    <row r="51300" s="59" customFormat="1" customHeight="1"/>
    <row r="51301" s="59" customFormat="1" customHeight="1"/>
    <row r="51302" s="59" customFormat="1" customHeight="1"/>
    <row r="51303" s="59" customFormat="1" customHeight="1"/>
    <row r="51304" s="59" customFormat="1" customHeight="1"/>
    <row r="51305" s="59" customFormat="1" customHeight="1"/>
    <row r="51306" s="59" customFormat="1" customHeight="1"/>
    <row r="51307" s="59" customFormat="1" customHeight="1"/>
    <row r="51308" s="59" customFormat="1" customHeight="1"/>
    <row r="51309" s="59" customFormat="1" customHeight="1"/>
    <row r="51310" s="59" customFormat="1" customHeight="1"/>
    <row r="51311" s="59" customFormat="1" customHeight="1"/>
    <row r="51312" s="59" customFormat="1" customHeight="1"/>
    <row r="51313" s="59" customFormat="1" customHeight="1"/>
    <row r="51314" s="59" customFormat="1" customHeight="1"/>
    <row r="51315" s="59" customFormat="1" customHeight="1"/>
    <row r="51316" s="59" customFormat="1" customHeight="1"/>
    <row r="51317" s="59" customFormat="1" customHeight="1"/>
    <row r="51318" s="59" customFormat="1" customHeight="1"/>
    <row r="51319" s="59" customFormat="1" customHeight="1"/>
    <row r="51320" s="59" customFormat="1" customHeight="1"/>
    <row r="51321" s="59" customFormat="1" customHeight="1"/>
    <row r="51322" s="59" customFormat="1" customHeight="1"/>
    <row r="51323" s="59" customFormat="1" customHeight="1"/>
    <row r="51324" s="59" customFormat="1" customHeight="1"/>
    <row r="51325" s="59" customFormat="1" customHeight="1"/>
    <row r="51326" s="59" customFormat="1" customHeight="1"/>
    <row r="51327" s="59" customFormat="1" customHeight="1"/>
    <row r="51328" s="59" customFormat="1" customHeight="1"/>
    <row r="51329" s="59" customFormat="1" customHeight="1"/>
    <row r="51330" s="59" customFormat="1" customHeight="1"/>
    <row r="51331" s="59" customFormat="1" customHeight="1"/>
    <row r="51332" s="59" customFormat="1" customHeight="1"/>
    <row r="51333" s="59" customFormat="1" customHeight="1"/>
    <row r="51334" s="59" customFormat="1" customHeight="1"/>
    <row r="51335" s="59" customFormat="1" customHeight="1"/>
    <row r="51336" s="59" customFormat="1" customHeight="1"/>
    <row r="51337" s="59" customFormat="1" customHeight="1"/>
    <row r="51338" s="59" customFormat="1" customHeight="1"/>
    <row r="51339" s="59" customFormat="1" customHeight="1"/>
    <row r="51340" s="59" customFormat="1" customHeight="1"/>
    <row r="51341" s="59" customFormat="1" customHeight="1"/>
    <row r="51342" s="59" customFormat="1" customHeight="1"/>
    <row r="51343" s="59" customFormat="1" customHeight="1"/>
    <row r="51344" s="59" customFormat="1" customHeight="1"/>
    <row r="51345" s="59" customFormat="1" customHeight="1"/>
    <row r="51346" s="59" customFormat="1" customHeight="1"/>
    <row r="51347" s="59" customFormat="1" customHeight="1"/>
    <row r="51348" s="59" customFormat="1" customHeight="1"/>
    <row r="51349" s="59" customFormat="1" customHeight="1"/>
    <row r="51350" s="59" customFormat="1" customHeight="1"/>
    <row r="51351" s="59" customFormat="1" customHeight="1"/>
    <row r="51352" s="59" customFormat="1" customHeight="1"/>
    <row r="51353" s="59" customFormat="1" customHeight="1"/>
    <row r="51354" s="59" customFormat="1" customHeight="1"/>
    <row r="51355" s="59" customFormat="1" customHeight="1"/>
    <row r="51356" s="59" customFormat="1" customHeight="1"/>
    <row r="51357" s="59" customFormat="1" customHeight="1"/>
    <row r="51358" s="59" customFormat="1" customHeight="1"/>
    <row r="51359" s="59" customFormat="1" customHeight="1"/>
    <row r="51360" s="59" customFormat="1" customHeight="1"/>
    <row r="51361" s="59" customFormat="1" customHeight="1"/>
    <row r="51362" s="59" customFormat="1" customHeight="1"/>
    <row r="51363" s="59" customFormat="1" customHeight="1"/>
    <row r="51364" s="59" customFormat="1" customHeight="1"/>
    <row r="51365" s="59" customFormat="1" customHeight="1"/>
    <row r="51366" s="59" customFormat="1" customHeight="1"/>
    <row r="51367" s="59" customFormat="1" customHeight="1"/>
    <row r="51368" s="59" customFormat="1" customHeight="1"/>
    <row r="51369" s="59" customFormat="1" customHeight="1"/>
    <row r="51370" s="59" customFormat="1" customHeight="1"/>
    <row r="51371" s="59" customFormat="1" customHeight="1"/>
    <row r="51372" s="59" customFormat="1" customHeight="1"/>
    <row r="51373" s="59" customFormat="1" customHeight="1"/>
    <row r="51374" s="59" customFormat="1" customHeight="1"/>
    <row r="51375" s="59" customFormat="1" customHeight="1"/>
    <row r="51376" s="59" customFormat="1" customHeight="1"/>
    <row r="51377" s="59" customFormat="1" customHeight="1"/>
    <row r="51378" s="59" customFormat="1" customHeight="1"/>
    <row r="51379" s="59" customFormat="1" customHeight="1"/>
    <row r="51380" s="59" customFormat="1" customHeight="1"/>
    <row r="51381" s="59" customFormat="1" customHeight="1"/>
    <row r="51382" s="59" customFormat="1" customHeight="1"/>
    <row r="51383" s="59" customFormat="1" customHeight="1"/>
    <row r="51384" s="59" customFormat="1" customHeight="1"/>
    <row r="51385" s="59" customFormat="1" customHeight="1"/>
    <row r="51386" s="59" customFormat="1" customHeight="1"/>
    <row r="51387" s="59" customFormat="1" customHeight="1"/>
    <row r="51388" s="59" customFormat="1" customHeight="1"/>
    <row r="51389" s="59" customFormat="1" customHeight="1"/>
    <row r="51390" s="59" customFormat="1" customHeight="1"/>
    <row r="51391" s="59" customFormat="1" customHeight="1"/>
    <row r="51392" s="59" customFormat="1" customHeight="1"/>
    <row r="51393" s="59" customFormat="1" customHeight="1"/>
    <row r="51394" s="59" customFormat="1" customHeight="1"/>
    <row r="51395" s="59" customFormat="1" customHeight="1"/>
    <row r="51396" s="59" customFormat="1" customHeight="1"/>
    <row r="51397" s="59" customFormat="1" customHeight="1"/>
    <row r="51398" s="59" customFormat="1" customHeight="1"/>
    <row r="51399" s="59" customFormat="1" customHeight="1"/>
    <row r="51400" s="59" customFormat="1" customHeight="1"/>
    <row r="51401" s="59" customFormat="1" customHeight="1"/>
    <row r="51402" s="59" customFormat="1" customHeight="1"/>
    <row r="51403" s="59" customFormat="1" customHeight="1"/>
    <row r="51404" s="59" customFormat="1" customHeight="1"/>
    <row r="51405" s="59" customFormat="1" customHeight="1"/>
    <row r="51406" s="59" customFormat="1" customHeight="1"/>
    <row r="51407" s="59" customFormat="1" customHeight="1"/>
    <row r="51408" s="59" customFormat="1" customHeight="1"/>
    <row r="51409" s="59" customFormat="1" customHeight="1"/>
    <row r="51410" s="59" customFormat="1" customHeight="1"/>
    <row r="51411" s="59" customFormat="1" customHeight="1"/>
    <row r="51412" s="59" customFormat="1" customHeight="1"/>
    <row r="51413" s="59" customFormat="1" customHeight="1"/>
    <row r="51414" s="59" customFormat="1" customHeight="1"/>
    <row r="51415" s="59" customFormat="1" customHeight="1"/>
    <row r="51416" s="59" customFormat="1" customHeight="1"/>
    <row r="51417" s="59" customFormat="1" customHeight="1"/>
    <row r="51418" s="59" customFormat="1" customHeight="1"/>
    <row r="51419" s="59" customFormat="1" customHeight="1"/>
    <row r="51420" s="59" customFormat="1" customHeight="1"/>
    <row r="51421" s="59" customFormat="1" customHeight="1"/>
    <row r="51422" s="59" customFormat="1" customHeight="1"/>
    <row r="51423" s="59" customFormat="1" customHeight="1"/>
    <row r="51424" s="59" customFormat="1" customHeight="1"/>
    <row r="51425" s="59" customFormat="1" customHeight="1"/>
    <row r="51426" s="59" customFormat="1" customHeight="1"/>
    <row r="51427" s="59" customFormat="1" customHeight="1"/>
    <row r="51428" s="59" customFormat="1" customHeight="1"/>
    <row r="51429" s="59" customFormat="1" customHeight="1"/>
    <row r="51430" s="59" customFormat="1" customHeight="1"/>
    <row r="51431" s="59" customFormat="1" customHeight="1"/>
    <row r="51432" s="59" customFormat="1" customHeight="1"/>
    <row r="51433" s="59" customFormat="1" customHeight="1"/>
    <row r="51434" s="59" customFormat="1" customHeight="1"/>
    <row r="51435" s="59" customFormat="1" customHeight="1"/>
    <row r="51436" s="59" customFormat="1" customHeight="1"/>
    <row r="51437" s="59" customFormat="1" customHeight="1"/>
    <row r="51438" s="59" customFormat="1" customHeight="1"/>
    <row r="51439" s="59" customFormat="1" customHeight="1"/>
    <row r="51440" s="59" customFormat="1" customHeight="1"/>
    <row r="51441" s="59" customFormat="1" customHeight="1"/>
    <row r="51442" s="59" customFormat="1" customHeight="1"/>
    <row r="51443" s="59" customFormat="1" customHeight="1"/>
    <row r="51444" s="59" customFormat="1" customHeight="1"/>
    <row r="51445" s="59" customFormat="1" customHeight="1"/>
    <row r="51446" s="59" customFormat="1" customHeight="1"/>
    <row r="51447" s="59" customFormat="1" customHeight="1"/>
    <row r="51448" s="59" customFormat="1" customHeight="1"/>
    <row r="51449" s="59" customFormat="1" customHeight="1"/>
    <row r="51450" s="59" customFormat="1" customHeight="1"/>
    <row r="51451" s="59" customFormat="1" customHeight="1"/>
    <row r="51452" s="59" customFormat="1" customHeight="1"/>
    <row r="51453" s="59" customFormat="1" customHeight="1"/>
    <row r="51454" s="59" customFormat="1" customHeight="1"/>
    <row r="51455" s="59" customFormat="1" customHeight="1"/>
    <row r="51456" s="59" customFormat="1" customHeight="1"/>
    <row r="51457" s="59" customFormat="1" customHeight="1"/>
    <row r="51458" s="59" customFormat="1" customHeight="1"/>
    <row r="51459" s="59" customFormat="1" customHeight="1"/>
    <row r="51460" s="59" customFormat="1" customHeight="1"/>
    <row r="51461" s="59" customFormat="1" customHeight="1"/>
    <row r="51462" s="59" customFormat="1" customHeight="1"/>
    <row r="51463" s="59" customFormat="1" customHeight="1"/>
    <row r="51464" s="59" customFormat="1" customHeight="1"/>
    <row r="51465" s="59" customFormat="1" customHeight="1"/>
    <row r="51466" s="59" customFormat="1" customHeight="1"/>
    <row r="51467" s="59" customFormat="1" customHeight="1"/>
    <row r="51468" s="59" customFormat="1" customHeight="1"/>
    <row r="51469" s="59" customFormat="1" customHeight="1"/>
    <row r="51470" s="59" customFormat="1" customHeight="1"/>
    <row r="51471" s="59" customFormat="1" customHeight="1"/>
    <row r="51472" s="59" customFormat="1" customHeight="1"/>
    <row r="51473" s="59" customFormat="1" customHeight="1"/>
    <row r="51474" s="59" customFormat="1" customHeight="1"/>
    <row r="51475" s="59" customFormat="1" customHeight="1"/>
    <row r="51476" s="59" customFormat="1" customHeight="1"/>
    <row r="51477" s="59" customFormat="1" customHeight="1"/>
    <row r="51478" s="59" customFormat="1" customHeight="1"/>
    <row r="51479" s="59" customFormat="1" customHeight="1"/>
    <row r="51480" s="59" customFormat="1" customHeight="1"/>
    <row r="51481" s="59" customFormat="1" customHeight="1"/>
    <row r="51482" s="59" customFormat="1" customHeight="1"/>
    <row r="51483" s="59" customFormat="1" customHeight="1"/>
    <row r="51484" s="59" customFormat="1" customHeight="1"/>
    <row r="51485" s="59" customFormat="1" customHeight="1"/>
    <row r="51486" s="59" customFormat="1" customHeight="1"/>
    <row r="51487" s="59" customFormat="1" customHeight="1"/>
    <row r="51488" s="59" customFormat="1" customHeight="1"/>
    <row r="51489" s="59" customFormat="1" customHeight="1"/>
    <row r="51490" s="59" customFormat="1" customHeight="1"/>
    <row r="51491" s="59" customFormat="1" customHeight="1"/>
    <row r="51492" s="59" customFormat="1" customHeight="1"/>
    <row r="51493" s="59" customFormat="1" customHeight="1"/>
    <row r="51494" s="59" customFormat="1" customHeight="1"/>
    <row r="51495" s="59" customFormat="1" customHeight="1"/>
    <row r="51496" s="59" customFormat="1" customHeight="1"/>
    <row r="51497" s="59" customFormat="1" customHeight="1"/>
    <row r="51498" s="59" customFormat="1" customHeight="1"/>
    <row r="51499" s="59" customFormat="1" customHeight="1"/>
    <row r="51500" s="59" customFormat="1" customHeight="1"/>
    <row r="51501" s="59" customFormat="1" customHeight="1"/>
    <row r="51502" s="59" customFormat="1" customHeight="1"/>
    <row r="51503" s="59" customFormat="1" customHeight="1"/>
    <row r="51504" s="59" customFormat="1" customHeight="1"/>
    <row r="51505" s="59" customFormat="1" customHeight="1"/>
    <row r="51506" s="59" customFormat="1" customHeight="1"/>
    <row r="51507" s="59" customFormat="1" customHeight="1"/>
    <row r="51508" s="59" customFormat="1" customHeight="1"/>
    <row r="51509" s="59" customFormat="1" customHeight="1"/>
    <row r="51510" s="59" customFormat="1" customHeight="1"/>
    <row r="51511" s="59" customFormat="1" customHeight="1"/>
    <row r="51512" s="59" customFormat="1" customHeight="1"/>
    <row r="51513" s="59" customFormat="1" customHeight="1"/>
    <row r="51514" s="59" customFormat="1" customHeight="1"/>
    <row r="51515" s="59" customFormat="1" customHeight="1"/>
    <row r="51516" s="59" customFormat="1" customHeight="1"/>
    <row r="51517" s="59" customFormat="1" customHeight="1"/>
    <row r="51518" s="59" customFormat="1" customHeight="1"/>
    <row r="51519" s="59" customFormat="1" customHeight="1"/>
    <row r="51520" s="59" customFormat="1" customHeight="1"/>
    <row r="51521" s="59" customFormat="1" customHeight="1"/>
    <row r="51522" s="59" customFormat="1" customHeight="1"/>
    <row r="51523" s="59" customFormat="1" customHeight="1"/>
    <row r="51524" s="59" customFormat="1" customHeight="1"/>
    <row r="51525" s="59" customFormat="1" customHeight="1"/>
    <row r="51526" s="59" customFormat="1" customHeight="1"/>
    <row r="51527" s="59" customFormat="1" customHeight="1"/>
    <row r="51528" s="59" customFormat="1" customHeight="1"/>
    <row r="51529" s="59" customFormat="1" customHeight="1"/>
    <row r="51530" s="59" customFormat="1" customHeight="1"/>
    <row r="51531" s="59" customFormat="1" customHeight="1"/>
    <row r="51532" s="59" customFormat="1" customHeight="1"/>
    <row r="51533" s="59" customFormat="1" customHeight="1"/>
    <row r="51534" s="59" customFormat="1" customHeight="1"/>
    <row r="51535" s="59" customFormat="1" customHeight="1"/>
    <row r="51536" s="59" customFormat="1" customHeight="1"/>
    <row r="51537" s="59" customFormat="1" customHeight="1"/>
    <row r="51538" s="59" customFormat="1" customHeight="1"/>
    <row r="51539" s="59" customFormat="1" customHeight="1"/>
    <row r="51540" s="59" customFormat="1" customHeight="1"/>
    <row r="51541" s="59" customFormat="1" customHeight="1"/>
    <row r="51542" s="59" customFormat="1" customHeight="1"/>
    <row r="51543" s="59" customFormat="1" customHeight="1"/>
    <row r="51544" s="59" customFormat="1" customHeight="1"/>
    <row r="51545" s="59" customFormat="1" customHeight="1"/>
    <row r="51546" s="59" customFormat="1" customHeight="1"/>
    <row r="51547" s="59" customFormat="1" customHeight="1"/>
    <row r="51548" s="59" customFormat="1" customHeight="1"/>
    <row r="51549" s="59" customFormat="1" customHeight="1"/>
    <row r="51550" s="59" customFormat="1" customHeight="1"/>
    <row r="51551" s="59" customFormat="1" customHeight="1"/>
    <row r="51552" s="59" customFormat="1" customHeight="1"/>
    <row r="51553" s="59" customFormat="1" customHeight="1"/>
    <row r="51554" s="59" customFormat="1" customHeight="1"/>
    <row r="51555" s="59" customFormat="1" customHeight="1"/>
    <row r="51556" s="59" customFormat="1" customHeight="1"/>
    <row r="51557" s="59" customFormat="1" customHeight="1"/>
    <row r="51558" s="59" customFormat="1" customHeight="1"/>
    <row r="51559" s="59" customFormat="1" customHeight="1"/>
    <row r="51560" s="59" customFormat="1" customHeight="1"/>
    <row r="51561" s="59" customFormat="1" customHeight="1"/>
    <row r="51562" s="59" customFormat="1" customHeight="1"/>
    <row r="51563" s="59" customFormat="1" customHeight="1"/>
    <row r="51564" s="59" customFormat="1" customHeight="1"/>
    <row r="51565" s="59" customFormat="1" customHeight="1"/>
    <row r="51566" s="59" customFormat="1" customHeight="1"/>
    <row r="51567" s="59" customFormat="1" customHeight="1"/>
    <row r="51568" s="59" customFormat="1" customHeight="1"/>
    <row r="51569" s="59" customFormat="1" customHeight="1"/>
    <row r="51570" s="59" customFormat="1" customHeight="1"/>
    <row r="51571" s="59" customFormat="1" customHeight="1"/>
    <row r="51572" s="59" customFormat="1" customHeight="1"/>
    <row r="51573" s="59" customFormat="1" customHeight="1"/>
    <row r="51574" s="59" customFormat="1" customHeight="1"/>
    <row r="51575" s="59" customFormat="1" customHeight="1"/>
    <row r="51576" s="59" customFormat="1" customHeight="1"/>
    <row r="51577" s="59" customFormat="1" customHeight="1"/>
    <row r="51578" s="59" customFormat="1" customHeight="1"/>
    <row r="51579" s="59" customFormat="1" customHeight="1"/>
    <row r="51580" s="59" customFormat="1" customHeight="1"/>
    <row r="51581" s="59" customFormat="1" customHeight="1"/>
    <row r="51582" s="59" customFormat="1" customHeight="1"/>
    <row r="51583" s="59" customFormat="1" customHeight="1"/>
    <row r="51584" s="59" customFormat="1" customHeight="1"/>
    <row r="51585" s="59" customFormat="1" customHeight="1"/>
    <row r="51586" s="59" customFormat="1" customHeight="1"/>
    <row r="51587" s="59" customFormat="1" customHeight="1"/>
    <row r="51588" s="59" customFormat="1" customHeight="1"/>
    <row r="51589" s="59" customFormat="1" customHeight="1"/>
    <row r="51590" s="59" customFormat="1" customHeight="1"/>
    <row r="51591" s="59" customFormat="1" customHeight="1"/>
    <row r="51592" s="59" customFormat="1" customHeight="1"/>
    <row r="51593" s="59" customFormat="1" customHeight="1"/>
    <row r="51594" s="59" customFormat="1" customHeight="1"/>
    <row r="51595" s="59" customFormat="1" customHeight="1"/>
    <row r="51596" s="59" customFormat="1" customHeight="1"/>
    <row r="51597" s="59" customFormat="1" customHeight="1"/>
    <row r="51598" s="59" customFormat="1" customHeight="1"/>
    <row r="51599" s="59" customFormat="1" customHeight="1"/>
    <row r="51600" s="59" customFormat="1" customHeight="1"/>
    <row r="51601" s="59" customFormat="1" customHeight="1"/>
    <row r="51602" s="59" customFormat="1" customHeight="1"/>
    <row r="51603" s="59" customFormat="1" customHeight="1"/>
    <row r="51604" s="59" customFormat="1" customHeight="1"/>
    <row r="51605" s="59" customFormat="1" customHeight="1"/>
    <row r="51606" s="59" customFormat="1" customHeight="1"/>
    <row r="51607" s="59" customFormat="1" customHeight="1"/>
    <row r="51608" s="59" customFormat="1" customHeight="1"/>
    <row r="51609" s="59" customFormat="1" customHeight="1"/>
    <row r="51610" s="59" customFormat="1" customHeight="1"/>
    <row r="51611" s="59" customFormat="1" customHeight="1"/>
    <row r="51612" s="59" customFormat="1" customHeight="1"/>
    <row r="51613" s="59" customFormat="1" customHeight="1"/>
    <row r="51614" s="59" customFormat="1" customHeight="1"/>
    <row r="51615" s="59" customFormat="1" customHeight="1"/>
    <row r="51616" s="59" customFormat="1" customHeight="1"/>
    <row r="51617" s="59" customFormat="1" customHeight="1"/>
    <row r="51618" s="59" customFormat="1" customHeight="1"/>
    <row r="51619" s="59" customFormat="1" customHeight="1"/>
    <row r="51620" s="59" customFormat="1" customHeight="1"/>
    <row r="51621" s="59" customFormat="1" customHeight="1"/>
    <row r="51622" s="59" customFormat="1" customHeight="1"/>
    <row r="51623" s="59" customFormat="1" customHeight="1"/>
    <row r="51624" s="59" customFormat="1" customHeight="1"/>
    <row r="51625" s="59" customFormat="1" customHeight="1"/>
    <row r="51626" s="59" customFormat="1" customHeight="1"/>
    <row r="51627" s="59" customFormat="1" customHeight="1"/>
    <row r="51628" s="59" customFormat="1" customHeight="1"/>
    <row r="51629" s="59" customFormat="1" customHeight="1"/>
    <row r="51630" s="59" customFormat="1" customHeight="1"/>
    <row r="51631" s="59" customFormat="1" customHeight="1"/>
    <row r="51632" s="59" customFormat="1" customHeight="1"/>
    <row r="51633" s="59" customFormat="1" customHeight="1"/>
    <row r="51634" s="59" customFormat="1" customHeight="1"/>
    <row r="51635" s="59" customFormat="1" customHeight="1"/>
    <row r="51636" s="59" customFormat="1" customHeight="1"/>
    <row r="51637" s="59" customFormat="1" customHeight="1"/>
    <row r="51638" s="59" customFormat="1" customHeight="1"/>
    <row r="51639" s="59" customFormat="1" customHeight="1"/>
    <row r="51640" s="59" customFormat="1" customHeight="1"/>
    <row r="51641" s="59" customFormat="1" customHeight="1"/>
    <row r="51642" s="59" customFormat="1" customHeight="1"/>
    <row r="51643" s="59" customFormat="1" customHeight="1"/>
    <row r="51644" s="59" customFormat="1" customHeight="1"/>
    <row r="51645" s="59" customFormat="1" customHeight="1"/>
    <row r="51646" s="59" customFormat="1" customHeight="1"/>
    <row r="51647" s="59" customFormat="1" customHeight="1"/>
    <row r="51648" s="59" customFormat="1" customHeight="1"/>
    <row r="51649" s="59" customFormat="1" customHeight="1"/>
    <row r="51650" s="59" customFormat="1" customHeight="1"/>
    <row r="51651" s="59" customFormat="1" customHeight="1"/>
    <row r="51652" s="59" customFormat="1" customHeight="1"/>
    <row r="51653" s="59" customFormat="1" customHeight="1"/>
    <row r="51654" s="59" customFormat="1" customHeight="1"/>
    <row r="51655" s="59" customFormat="1" customHeight="1"/>
    <row r="51656" s="59" customFormat="1" customHeight="1"/>
    <row r="51657" s="59" customFormat="1" customHeight="1"/>
    <row r="51658" s="59" customFormat="1" customHeight="1"/>
    <row r="51659" s="59" customFormat="1" customHeight="1"/>
    <row r="51660" s="59" customFormat="1" customHeight="1"/>
    <row r="51661" s="59" customFormat="1" customHeight="1"/>
    <row r="51662" s="59" customFormat="1" customHeight="1"/>
    <row r="51663" s="59" customFormat="1" customHeight="1"/>
    <row r="51664" s="59" customFormat="1" customHeight="1"/>
    <row r="51665" s="59" customFormat="1" customHeight="1"/>
    <row r="51666" s="59" customFormat="1" customHeight="1"/>
    <row r="51667" s="59" customFormat="1" customHeight="1"/>
    <row r="51668" s="59" customFormat="1" customHeight="1"/>
    <row r="51669" s="59" customFormat="1" customHeight="1"/>
    <row r="51670" s="59" customFormat="1" customHeight="1"/>
    <row r="51671" s="59" customFormat="1" customHeight="1"/>
    <row r="51672" s="59" customFormat="1" customHeight="1"/>
    <row r="51673" s="59" customFormat="1" customHeight="1"/>
    <row r="51674" s="59" customFormat="1" customHeight="1"/>
    <row r="51675" s="59" customFormat="1" customHeight="1"/>
    <row r="51676" s="59" customFormat="1" customHeight="1"/>
    <row r="51677" s="59" customFormat="1" customHeight="1"/>
    <row r="51678" s="59" customFormat="1" customHeight="1"/>
    <row r="51679" s="59" customFormat="1" customHeight="1"/>
    <row r="51680" s="59" customFormat="1" customHeight="1"/>
    <row r="51681" s="59" customFormat="1" customHeight="1"/>
    <row r="51682" s="59" customFormat="1" customHeight="1"/>
    <row r="51683" s="59" customFormat="1" customHeight="1"/>
    <row r="51684" s="59" customFormat="1" customHeight="1"/>
    <row r="51685" s="59" customFormat="1" customHeight="1"/>
    <row r="51686" s="59" customFormat="1" customHeight="1"/>
    <row r="51687" s="59" customFormat="1" customHeight="1"/>
    <row r="51688" s="59" customFormat="1" customHeight="1"/>
    <row r="51689" s="59" customFormat="1" customHeight="1"/>
    <row r="51690" s="59" customFormat="1" customHeight="1"/>
    <row r="51691" s="59" customFormat="1" customHeight="1"/>
    <row r="51692" s="59" customFormat="1" customHeight="1"/>
    <row r="51693" s="59" customFormat="1" customHeight="1"/>
    <row r="51694" s="59" customFormat="1" customHeight="1"/>
    <row r="51695" s="59" customFormat="1" customHeight="1"/>
    <row r="51696" s="59" customFormat="1" customHeight="1"/>
    <row r="51697" s="59" customFormat="1" customHeight="1"/>
    <row r="51698" s="59" customFormat="1" customHeight="1"/>
    <row r="51699" s="59" customFormat="1" customHeight="1"/>
    <row r="51700" s="59" customFormat="1" customHeight="1"/>
    <row r="51701" s="59" customFormat="1" customHeight="1"/>
    <row r="51702" s="59" customFormat="1" customHeight="1"/>
    <row r="51703" s="59" customFormat="1" customHeight="1"/>
    <row r="51704" s="59" customFormat="1" customHeight="1"/>
    <row r="51705" s="59" customFormat="1" customHeight="1"/>
    <row r="51706" s="59" customFormat="1" customHeight="1"/>
    <row r="51707" s="59" customFormat="1" customHeight="1"/>
    <row r="51708" s="59" customFormat="1" customHeight="1"/>
    <row r="51709" s="59" customFormat="1" customHeight="1"/>
    <row r="51710" s="59" customFormat="1" customHeight="1"/>
    <row r="51711" s="59" customFormat="1" customHeight="1"/>
    <row r="51712" s="59" customFormat="1" customHeight="1"/>
    <row r="51713" s="59" customFormat="1" customHeight="1"/>
    <row r="51714" s="59" customFormat="1" customHeight="1"/>
    <row r="51715" s="59" customFormat="1" customHeight="1"/>
    <row r="51716" s="59" customFormat="1" customHeight="1"/>
    <row r="51717" s="59" customFormat="1" customHeight="1"/>
    <row r="51718" s="59" customFormat="1" customHeight="1"/>
    <row r="51719" s="59" customFormat="1" customHeight="1"/>
    <row r="51720" s="59" customFormat="1" customHeight="1"/>
    <row r="51721" s="59" customFormat="1" customHeight="1"/>
    <row r="51722" s="59" customFormat="1" customHeight="1"/>
    <row r="51723" s="59" customFormat="1" customHeight="1"/>
    <row r="51724" s="59" customFormat="1" customHeight="1"/>
    <row r="51725" s="59" customFormat="1" customHeight="1"/>
    <row r="51726" s="59" customFormat="1" customHeight="1"/>
    <row r="51727" s="59" customFormat="1" customHeight="1"/>
    <row r="51728" s="59" customFormat="1" customHeight="1"/>
    <row r="51729" s="59" customFormat="1" customHeight="1"/>
    <row r="51730" s="59" customFormat="1" customHeight="1"/>
    <row r="51731" s="59" customFormat="1" customHeight="1"/>
    <row r="51732" s="59" customFormat="1" customHeight="1"/>
    <row r="51733" s="59" customFormat="1" customHeight="1"/>
    <row r="51734" s="59" customFormat="1" customHeight="1"/>
    <row r="51735" s="59" customFormat="1" customHeight="1"/>
    <row r="51736" s="59" customFormat="1" customHeight="1"/>
    <row r="51737" s="59" customFormat="1" customHeight="1"/>
    <row r="51738" s="59" customFormat="1" customHeight="1"/>
    <row r="51739" s="59" customFormat="1" customHeight="1"/>
    <row r="51740" s="59" customFormat="1" customHeight="1"/>
    <row r="51741" s="59" customFormat="1" customHeight="1"/>
    <row r="51742" s="59" customFormat="1" customHeight="1"/>
    <row r="51743" s="59" customFormat="1" customHeight="1"/>
    <row r="51744" s="59" customFormat="1" customHeight="1"/>
    <row r="51745" s="59" customFormat="1" customHeight="1"/>
    <row r="51746" s="59" customFormat="1" customHeight="1"/>
    <row r="51747" s="59" customFormat="1" customHeight="1"/>
    <row r="51748" s="59" customFormat="1" customHeight="1"/>
    <row r="51749" s="59" customFormat="1" customHeight="1"/>
    <row r="51750" s="59" customFormat="1" customHeight="1"/>
    <row r="51751" s="59" customFormat="1" customHeight="1"/>
    <row r="51752" s="59" customFormat="1" customHeight="1"/>
    <row r="51753" s="59" customFormat="1" customHeight="1"/>
    <row r="51754" s="59" customFormat="1" customHeight="1"/>
    <row r="51755" s="59" customFormat="1" customHeight="1"/>
    <row r="51756" s="59" customFormat="1" customHeight="1"/>
    <row r="51757" s="59" customFormat="1" customHeight="1"/>
    <row r="51758" s="59" customFormat="1" customHeight="1"/>
    <row r="51759" s="59" customFormat="1" customHeight="1"/>
    <row r="51760" s="59" customFormat="1" customHeight="1"/>
    <row r="51761" s="59" customFormat="1" customHeight="1"/>
    <row r="51762" s="59" customFormat="1" customHeight="1"/>
    <row r="51763" s="59" customFormat="1" customHeight="1"/>
    <row r="51764" s="59" customFormat="1" customHeight="1"/>
    <row r="51765" s="59" customFormat="1" customHeight="1"/>
    <row r="51766" s="59" customFormat="1" customHeight="1"/>
    <row r="51767" s="59" customFormat="1" customHeight="1"/>
    <row r="51768" s="59" customFormat="1" customHeight="1"/>
    <row r="51769" s="59" customFormat="1" customHeight="1"/>
    <row r="51770" s="59" customFormat="1" customHeight="1"/>
    <row r="51771" s="59" customFormat="1" customHeight="1"/>
    <row r="51772" s="59" customFormat="1" customHeight="1"/>
    <row r="51773" s="59" customFormat="1" customHeight="1"/>
    <row r="51774" s="59" customFormat="1" customHeight="1"/>
    <row r="51775" s="59" customFormat="1" customHeight="1"/>
    <row r="51776" s="59" customFormat="1" customHeight="1"/>
    <row r="51777" s="59" customFormat="1" customHeight="1"/>
    <row r="51778" s="59" customFormat="1" customHeight="1"/>
    <row r="51779" s="59" customFormat="1" customHeight="1"/>
    <row r="51780" s="59" customFormat="1" customHeight="1"/>
    <row r="51781" s="59" customFormat="1" customHeight="1"/>
    <row r="51782" s="59" customFormat="1" customHeight="1"/>
    <row r="51783" s="59" customFormat="1" customHeight="1"/>
    <row r="51784" s="59" customFormat="1" customHeight="1"/>
    <row r="51785" s="59" customFormat="1" customHeight="1"/>
    <row r="51786" s="59" customFormat="1" customHeight="1"/>
    <row r="51787" s="59" customFormat="1" customHeight="1"/>
    <row r="51788" s="59" customFormat="1" customHeight="1"/>
    <row r="51789" s="59" customFormat="1" customHeight="1"/>
    <row r="51790" s="59" customFormat="1" customHeight="1"/>
    <row r="51791" s="59" customFormat="1" customHeight="1"/>
    <row r="51792" s="59" customFormat="1" customHeight="1"/>
    <row r="51793" s="59" customFormat="1" customHeight="1"/>
    <row r="51794" s="59" customFormat="1" customHeight="1"/>
    <row r="51795" s="59" customFormat="1" customHeight="1"/>
    <row r="51796" s="59" customFormat="1" customHeight="1"/>
    <row r="51797" s="59" customFormat="1" customHeight="1"/>
    <row r="51798" s="59" customFormat="1" customHeight="1"/>
    <row r="51799" s="59" customFormat="1" customHeight="1"/>
    <row r="51800" s="59" customFormat="1" customHeight="1"/>
    <row r="51801" s="59" customFormat="1" customHeight="1"/>
    <row r="51802" s="59" customFormat="1" customHeight="1"/>
    <row r="51803" s="59" customFormat="1" customHeight="1"/>
    <row r="51804" s="59" customFormat="1" customHeight="1"/>
    <row r="51805" s="59" customFormat="1" customHeight="1"/>
    <row r="51806" s="59" customFormat="1" customHeight="1"/>
    <row r="51807" s="59" customFormat="1" customHeight="1"/>
    <row r="51808" s="59" customFormat="1" customHeight="1"/>
    <row r="51809" s="59" customFormat="1" customHeight="1"/>
    <row r="51810" s="59" customFormat="1" customHeight="1"/>
    <row r="51811" s="59" customFormat="1" customHeight="1"/>
    <row r="51812" s="59" customFormat="1" customHeight="1"/>
    <row r="51813" s="59" customFormat="1" customHeight="1"/>
    <row r="51814" s="59" customFormat="1" customHeight="1"/>
    <row r="51815" s="59" customFormat="1" customHeight="1"/>
    <row r="51816" s="59" customFormat="1" customHeight="1"/>
    <row r="51817" s="59" customFormat="1" customHeight="1"/>
    <row r="51818" s="59" customFormat="1" customHeight="1"/>
    <row r="51819" s="59" customFormat="1" customHeight="1"/>
    <row r="51820" s="59" customFormat="1" customHeight="1"/>
    <row r="51821" s="59" customFormat="1" customHeight="1"/>
    <row r="51822" s="59" customFormat="1" customHeight="1"/>
    <row r="51823" s="59" customFormat="1" customHeight="1"/>
    <row r="51824" s="59" customFormat="1" customHeight="1"/>
    <row r="51825" s="59" customFormat="1" customHeight="1"/>
    <row r="51826" s="59" customFormat="1" customHeight="1"/>
    <row r="51827" s="59" customFormat="1" customHeight="1"/>
    <row r="51828" s="59" customFormat="1" customHeight="1"/>
    <row r="51829" s="59" customFormat="1" customHeight="1"/>
    <row r="51830" s="59" customFormat="1" customHeight="1"/>
    <row r="51831" s="59" customFormat="1" customHeight="1"/>
    <row r="51832" s="59" customFormat="1" customHeight="1"/>
    <row r="51833" s="59" customFormat="1" customHeight="1"/>
    <row r="51834" s="59" customFormat="1" customHeight="1"/>
    <row r="51835" s="59" customFormat="1" customHeight="1"/>
    <row r="51836" s="59" customFormat="1" customHeight="1"/>
    <row r="51837" s="59" customFormat="1" customHeight="1"/>
    <row r="51838" s="59" customFormat="1" customHeight="1"/>
    <row r="51839" s="59" customFormat="1" customHeight="1"/>
    <row r="51840" s="59" customFormat="1" customHeight="1"/>
    <row r="51841" s="59" customFormat="1" customHeight="1"/>
    <row r="51842" s="59" customFormat="1" customHeight="1"/>
    <row r="51843" s="59" customFormat="1" customHeight="1"/>
    <row r="51844" s="59" customFormat="1" customHeight="1"/>
    <row r="51845" s="59" customFormat="1" customHeight="1"/>
    <row r="51846" s="59" customFormat="1" customHeight="1"/>
    <row r="51847" s="59" customFormat="1" customHeight="1"/>
    <row r="51848" s="59" customFormat="1" customHeight="1"/>
    <row r="51849" s="59" customFormat="1" customHeight="1"/>
    <row r="51850" s="59" customFormat="1" customHeight="1"/>
    <row r="51851" s="59" customFormat="1" customHeight="1"/>
    <row r="51852" s="59" customFormat="1" customHeight="1"/>
    <row r="51853" s="59" customFormat="1" customHeight="1"/>
    <row r="51854" s="59" customFormat="1" customHeight="1"/>
    <row r="51855" s="59" customFormat="1" customHeight="1"/>
    <row r="51856" s="59" customFormat="1" customHeight="1"/>
    <row r="51857" s="59" customFormat="1" customHeight="1"/>
    <row r="51858" s="59" customFormat="1" customHeight="1"/>
    <row r="51859" s="59" customFormat="1" customHeight="1"/>
    <row r="51860" s="59" customFormat="1" customHeight="1"/>
    <row r="51861" s="59" customFormat="1" customHeight="1"/>
    <row r="51862" s="59" customFormat="1" customHeight="1"/>
    <row r="51863" s="59" customFormat="1" customHeight="1"/>
    <row r="51864" s="59" customFormat="1" customHeight="1"/>
    <row r="51865" s="59" customFormat="1" customHeight="1"/>
    <row r="51866" s="59" customFormat="1" customHeight="1"/>
    <row r="51867" s="59" customFormat="1" customHeight="1"/>
    <row r="51868" s="59" customFormat="1" customHeight="1"/>
    <row r="51869" s="59" customFormat="1" customHeight="1"/>
    <row r="51870" s="59" customFormat="1" customHeight="1"/>
    <row r="51871" s="59" customFormat="1" customHeight="1"/>
    <row r="51872" s="59" customFormat="1" customHeight="1"/>
    <row r="51873" s="59" customFormat="1" customHeight="1"/>
    <row r="51874" s="59" customFormat="1" customHeight="1"/>
    <row r="51875" s="59" customFormat="1" customHeight="1"/>
    <row r="51876" s="59" customFormat="1" customHeight="1"/>
    <row r="51877" s="59" customFormat="1" customHeight="1"/>
    <row r="51878" s="59" customFormat="1" customHeight="1"/>
    <row r="51879" s="59" customFormat="1" customHeight="1"/>
    <row r="51880" s="59" customFormat="1" customHeight="1"/>
    <row r="51881" s="59" customFormat="1" customHeight="1"/>
    <row r="51882" s="59" customFormat="1" customHeight="1"/>
    <row r="51883" s="59" customFormat="1" customHeight="1"/>
    <row r="51884" s="59" customFormat="1" customHeight="1"/>
    <row r="51885" s="59" customFormat="1" customHeight="1"/>
    <row r="51886" s="59" customFormat="1" customHeight="1"/>
    <row r="51887" s="59" customFormat="1" customHeight="1"/>
    <row r="51888" s="59" customFormat="1" customHeight="1"/>
    <row r="51889" s="59" customFormat="1" customHeight="1"/>
    <row r="51890" s="59" customFormat="1" customHeight="1"/>
    <row r="51891" s="59" customFormat="1" customHeight="1"/>
    <row r="51892" s="59" customFormat="1" customHeight="1"/>
    <row r="51893" s="59" customFormat="1" customHeight="1"/>
    <row r="51894" s="59" customFormat="1" customHeight="1"/>
    <row r="51895" s="59" customFormat="1" customHeight="1"/>
    <row r="51896" s="59" customFormat="1" customHeight="1"/>
    <row r="51897" s="59" customFormat="1" customHeight="1"/>
    <row r="51898" s="59" customFormat="1" customHeight="1"/>
    <row r="51899" s="59" customFormat="1" customHeight="1"/>
    <row r="51900" s="59" customFormat="1" customHeight="1"/>
    <row r="51901" s="59" customFormat="1" customHeight="1"/>
    <row r="51902" s="59" customFormat="1" customHeight="1"/>
    <row r="51903" s="59" customFormat="1" customHeight="1"/>
    <row r="51904" s="59" customFormat="1" customHeight="1"/>
    <row r="51905" s="59" customFormat="1" customHeight="1"/>
    <row r="51906" s="59" customFormat="1" customHeight="1"/>
    <row r="51907" s="59" customFormat="1" customHeight="1"/>
    <row r="51908" s="59" customFormat="1" customHeight="1"/>
    <row r="51909" s="59" customFormat="1" customHeight="1"/>
    <row r="51910" s="59" customFormat="1" customHeight="1"/>
    <row r="51911" s="59" customFormat="1" customHeight="1"/>
    <row r="51912" s="59" customFormat="1" customHeight="1"/>
    <row r="51913" s="59" customFormat="1" customHeight="1"/>
    <row r="51914" s="59" customFormat="1" customHeight="1"/>
    <row r="51915" s="59" customFormat="1" customHeight="1"/>
    <row r="51916" s="59" customFormat="1" customHeight="1"/>
    <row r="51917" s="59" customFormat="1" customHeight="1"/>
    <row r="51918" s="59" customFormat="1" customHeight="1"/>
    <row r="51919" s="59" customFormat="1" customHeight="1"/>
    <row r="51920" s="59" customFormat="1" customHeight="1"/>
    <row r="51921" s="59" customFormat="1" customHeight="1"/>
    <row r="51922" s="59" customFormat="1" customHeight="1"/>
    <row r="51923" s="59" customFormat="1" customHeight="1"/>
    <row r="51924" s="59" customFormat="1" customHeight="1"/>
    <row r="51925" s="59" customFormat="1" customHeight="1"/>
    <row r="51926" s="59" customFormat="1" customHeight="1"/>
    <row r="51927" s="59" customFormat="1" customHeight="1"/>
    <row r="51928" s="59" customFormat="1" customHeight="1"/>
    <row r="51929" s="59" customFormat="1" customHeight="1"/>
    <row r="51930" s="59" customFormat="1" customHeight="1"/>
    <row r="51931" s="59" customFormat="1" customHeight="1"/>
    <row r="51932" s="59" customFormat="1" customHeight="1"/>
    <row r="51933" s="59" customFormat="1" customHeight="1"/>
    <row r="51934" s="59" customFormat="1" customHeight="1"/>
    <row r="51935" s="59" customFormat="1" customHeight="1"/>
    <row r="51936" s="59" customFormat="1" customHeight="1"/>
    <row r="51937" s="59" customFormat="1" customHeight="1"/>
    <row r="51938" s="59" customFormat="1" customHeight="1"/>
    <row r="51939" s="59" customFormat="1" customHeight="1"/>
    <row r="51940" s="59" customFormat="1" customHeight="1"/>
    <row r="51941" s="59" customFormat="1" customHeight="1"/>
    <row r="51942" s="59" customFormat="1" customHeight="1"/>
    <row r="51943" s="59" customFormat="1" customHeight="1"/>
    <row r="51944" s="59" customFormat="1" customHeight="1"/>
    <row r="51945" s="59" customFormat="1" customHeight="1"/>
    <row r="51946" s="59" customFormat="1" customHeight="1"/>
    <row r="51947" s="59" customFormat="1" customHeight="1"/>
    <row r="51948" s="59" customFormat="1" customHeight="1"/>
    <row r="51949" s="59" customFormat="1" customHeight="1"/>
    <row r="51950" s="59" customFormat="1" customHeight="1"/>
    <row r="51951" s="59" customFormat="1" customHeight="1"/>
    <row r="51952" s="59" customFormat="1" customHeight="1"/>
    <row r="51953" s="59" customFormat="1" customHeight="1"/>
    <row r="51954" s="59" customFormat="1" customHeight="1"/>
    <row r="51955" s="59" customFormat="1" customHeight="1"/>
    <row r="51956" s="59" customFormat="1" customHeight="1"/>
    <row r="51957" s="59" customFormat="1" customHeight="1"/>
    <row r="51958" s="59" customFormat="1" customHeight="1"/>
    <row r="51959" s="59" customFormat="1" customHeight="1"/>
    <row r="51960" s="59" customFormat="1" customHeight="1"/>
    <row r="51961" s="59" customFormat="1" customHeight="1"/>
    <row r="51962" s="59" customFormat="1" customHeight="1"/>
    <row r="51963" s="59" customFormat="1" customHeight="1"/>
    <row r="51964" s="59" customFormat="1" customHeight="1"/>
    <row r="51965" s="59" customFormat="1" customHeight="1"/>
    <row r="51966" s="59" customFormat="1" customHeight="1"/>
    <row r="51967" s="59" customFormat="1" customHeight="1"/>
    <row r="51968" s="59" customFormat="1" customHeight="1"/>
    <row r="51969" s="59" customFormat="1" customHeight="1"/>
    <row r="51970" s="59" customFormat="1" customHeight="1"/>
    <row r="51971" s="59" customFormat="1" customHeight="1"/>
    <row r="51972" s="59" customFormat="1" customHeight="1"/>
    <row r="51973" s="59" customFormat="1" customHeight="1"/>
    <row r="51974" s="59" customFormat="1" customHeight="1"/>
    <row r="51975" s="59" customFormat="1" customHeight="1"/>
    <row r="51976" s="59" customFormat="1" customHeight="1"/>
    <row r="51977" s="59" customFormat="1" customHeight="1"/>
    <row r="51978" s="59" customFormat="1" customHeight="1"/>
    <row r="51979" s="59" customFormat="1" customHeight="1"/>
    <row r="51980" s="59" customFormat="1" customHeight="1"/>
    <row r="51981" s="59" customFormat="1" customHeight="1"/>
    <row r="51982" s="59" customFormat="1" customHeight="1"/>
    <row r="51983" s="59" customFormat="1" customHeight="1"/>
    <row r="51984" s="59" customFormat="1" customHeight="1"/>
    <row r="51985" s="59" customFormat="1" customHeight="1"/>
    <row r="51986" s="59" customFormat="1" customHeight="1"/>
    <row r="51987" s="59" customFormat="1" customHeight="1"/>
    <row r="51988" s="59" customFormat="1" customHeight="1"/>
    <row r="51989" s="59" customFormat="1" customHeight="1"/>
    <row r="51990" s="59" customFormat="1" customHeight="1"/>
    <row r="51991" s="59" customFormat="1" customHeight="1"/>
    <row r="51992" s="59" customFormat="1" customHeight="1"/>
    <row r="51993" s="59" customFormat="1" customHeight="1"/>
    <row r="51994" s="59" customFormat="1" customHeight="1"/>
    <row r="51995" s="59" customFormat="1" customHeight="1"/>
    <row r="51996" s="59" customFormat="1" customHeight="1"/>
    <row r="51997" s="59" customFormat="1" customHeight="1"/>
    <row r="51998" s="59" customFormat="1" customHeight="1"/>
    <row r="51999" s="59" customFormat="1" customHeight="1"/>
    <row r="52000" s="59" customFormat="1" customHeight="1"/>
    <row r="52001" s="59" customFormat="1" customHeight="1"/>
    <row r="52002" s="59" customFormat="1" customHeight="1"/>
    <row r="52003" s="59" customFormat="1" customHeight="1"/>
    <row r="52004" s="59" customFormat="1" customHeight="1"/>
    <row r="52005" s="59" customFormat="1" customHeight="1"/>
    <row r="52006" s="59" customFormat="1" customHeight="1"/>
    <row r="52007" s="59" customFormat="1" customHeight="1"/>
    <row r="52008" s="59" customFormat="1" customHeight="1"/>
    <row r="52009" s="59" customFormat="1" customHeight="1"/>
    <row r="52010" s="59" customFormat="1" customHeight="1"/>
    <row r="52011" s="59" customFormat="1" customHeight="1"/>
    <row r="52012" s="59" customFormat="1" customHeight="1"/>
    <row r="52013" s="59" customFormat="1" customHeight="1"/>
    <row r="52014" s="59" customFormat="1" customHeight="1"/>
    <row r="52015" s="59" customFormat="1" customHeight="1"/>
    <row r="52016" s="59" customFormat="1" customHeight="1"/>
    <row r="52017" s="59" customFormat="1" customHeight="1"/>
    <row r="52018" s="59" customFormat="1" customHeight="1"/>
    <row r="52019" s="59" customFormat="1" customHeight="1"/>
    <row r="52020" s="59" customFormat="1" customHeight="1"/>
    <row r="52021" s="59" customFormat="1" customHeight="1"/>
    <row r="52022" s="59" customFormat="1" customHeight="1"/>
    <row r="52023" s="59" customFormat="1" customHeight="1"/>
    <row r="52024" s="59" customFormat="1" customHeight="1"/>
    <row r="52025" s="59" customFormat="1" customHeight="1"/>
    <row r="52026" s="59" customFormat="1" customHeight="1"/>
    <row r="52027" s="59" customFormat="1" customHeight="1"/>
    <row r="52028" s="59" customFormat="1" customHeight="1"/>
    <row r="52029" s="59" customFormat="1" customHeight="1"/>
    <row r="52030" s="59" customFormat="1" customHeight="1"/>
    <row r="52031" s="59" customFormat="1" customHeight="1"/>
    <row r="52032" s="59" customFormat="1" customHeight="1"/>
    <row r="52033" s="59" customFormat="1" customHeight="1"/>
    <row r="52034" s="59" customFormat="1" customHeight="1"/>
    <row r="52035" s="59" customFormat="1" customHeight="1"/>
    <row r="52036" s="59" customFormat="1" customHeight="1"/>
    <row r="52037" s="59" customFormat="1" customHeight="1"/>
    <row r="52038" s="59" customFormat="1" customHeight="1"/>
    <row r="52039" s="59" customFormat="1" customHeight="1"/>
    <row r="52040" s="59" customFormat="1" customHeight="1"/>
    <row r="52041" s="59" customFormat="1" customHeight="1"/>
    <row r="52042" s="59" customFormat="1" customHeight="1"/>
    <row r="52043" s="59" customFormat="1" customHeight="1"/>
    <row r="52044" s="59" customFormat="1" customHeight="1"/>
    <row r="52045" s="59" customFormat="1" customHeight="1"/>
    <row r="52046" s="59" customFormat="1" customHeight="1"/>
    <row r="52047" s="59" customFormat="1" customHeight="1"/>
    <row r="52048" s="59" customFormat="1" customHeight="1"/>
    <row r="52049" s="59" customFormat="1" customHeight="1"/>
    <row r="52050" s="59" customFormat="1" customHeight="1"/>
    <row r="52051" s="59" customFormat="1" customHeight="1"/>
    <row r="52052" s="59" customFormat="1" customHeight="1"/>
    <row r="52053" s="59" customFormat="1" customHeight="1"/>
    <row r="52054" s="59" customFormat="1" customHeight="1"/>
    <row r="52055" s="59" customFormat="1" customHeight="1"/>
    <row r="52056" s="59" customFormat="1" customHeight="1"/>
    <row r="52057" s="59" customFormat="1" customHeight="1"/>
    <row r="52058" s="59" customFormat="1" customHeight="1"/>
    <row r="52059" s="59" customFormat="1" customHeight="1"/>
    <row r="52060" s="59" customFormat="1" customHeight="1"/>
    <row r="52061" s="59" customFormat="1" customHeight="1"/>
    <row r="52062" s="59" customFormat="1" customHeight="1"/>
    <row r="52063" s="59" customFormat="1" customHeight="1"/>
    <row r="52064" s="59" customFormat="1" customHeight="1"/>
    <row r="52065" s="59" customFormat="1" customHeight="1"/>
    <row r="52066" s="59" customFormat="1" customHeight="1"/>
    <row r="52067" s="59" customFormat="1" customHeight="1"/>
    <row r="52068" s="59" customFormat="1" customHeight="1"/>
    <row r="52069" s="59" customFormat="1" customHeight="1"/>
    <row r="52070" s="59" customFormat="1" customHeight="1"/>
    <row r="52071" s="59" customFormat="1" customHeight="1"/>
    <row r="52072" s="59" customFormat="1" customHeight="1"/>
    <row r="52073" s="59" customFormat="1" customHeight="1"/>
    <row r="52074" s="59" customFormat="1" customHeight="1"/>
    <row r="52075" s="59" customFormat="1" customHeight="1"/>
    <row r="52076" s="59" customFormat="1" customHeight="1"/>
    <row r="52077" s="59" customFormat="1" customHeight="1"/>
    <row r="52078" s="59" customFormat="1" customHeight="1"/>
    <row r="52079" s="59" customFormat="1" customHeight="1"/>
    <row r="52080" s="59" customFormat="1" customHeight="1"/>
    <row r="52081" s="59" customFormat="1" customHeight="1"/>
    <row r="52082" s="59" customFormat="1" customHeight="1"/>
    <row r="52083" s="59" customFormat="1" customHeight="1"/>
    <row r="52084" s="59" customFormat="1" customHeight="1"/>
    <row r="52085" s="59" customFormat="1" customHeight="1"/>
    <row r="52086" s="59" customFormat="1" customHeight="1"/>
    <row r="52087" s="59" customFormat="1" customHeight="1"/>
    <row r="52088" s="59" customFormat="1" customHeight="1"/>
    <row r="52089" s="59" customFormat="1" customHeight="1"/>
    <row r="52090" s="59" customFormat="1" customHeight="1"/>
    <row r="52091" s="59" customFormat="1" customHeight="1"/>
    <row r="52092" s="59" customFormat="1" customHeight="1"/>
    <row r="52093" s="59" customFormat="1" customHeight="1"/>
    <row r="52094" s="59" customFormat="1" customHeight="1"/>
    <row r="52095" s="59" customFormat="1" customHeight="1"/>
    <row r="52096" s="59" customFormat="1" customHeight="1"/>
    <row r="52097" s="59" customFormat="1" customHeight="1"/>
    <row r="52098" s="59" customFormat="1" customHeight="1"/>
    <row r="52099" s="59" customFormat="1" customHeight="1"/>
    <row r="52100" s="59" customFormat="1" customHeight="1"/>
    <row r="52101" s="59" customFormat="1" customHeight="1"/>
    <row r="52102" s="59" customFormat="1" customHeight="1"/>
    <row r="52103" s="59" customFormat="1" customHeight="1"/>
    <row r="52104" s="59" customFormat="1" customHeight="1"/>
    <row r="52105" s="59" customFormat="1" customHeight="1"/>
    <row r="52106" s="59" customFormat="1" customHeight="1"/>
    <row r="52107" s="59" customFormat="1" customHeight="1"/>
    <row r="52108" s="59" customFormat="1" customHeight="1"/>
    <row r="52109" s="59" customFormat="1" customHeight="1"/>
    <row r="52110" s="59" customFormat="1" customHeight="1"/>
    <row r="52111" s="59" customFormat="1" customHeight="1"/>
    <row r="52112" s="59" customFormat="1" customHeight="1"/>
    <row r="52113" s="59" customFormat="1" customHeight="1"/>
    <row r="52114" s="59" customFormat="1" customHeight="1"/>
    <row r="52115" s="59" customFormat="1" customHeight="1"/>
    <row r="52116" s="59" customFormat="1" customHeight="1"/>
    <row r="52117" s="59" customFormat="1" customHeight="1"/>
    <row r="52118" s="59" customFormat="1" customHeight="1"/>
    <row r="52119" s="59" customFormat="1" customHeight="1"/>
    <row r="52120" s="59" customFormat="1" customHeight="1"/>
    <row r="52121" s="59" customFormat="1" customHeight="1"/>
    <row r="52122" s="59" customFormat="1" customHeight="1"/>
    <row r="52123" s="59" customFormat="1" customHeight="1"/>
    <row r="52124" s="59" customFormat="1" customHeight="1"/>
    <row r="52125" s="59" customFormat="1" customHeight="1"/>
    <row r="52126" s="59" customFormat="1" customHeight="1"/>
    <row r="52127" s="59" customFormat="1" customHeight="1"/>
    <row r="52128" s="59" customFormat="1" customHeight="1"/>
    <row r="52129" s="59" customFormat="1" customHeight="1"/>
    <row r="52130" s="59" customFormat="1" customHeight="1"/>
    <row r="52131" s="59" customFormat="1" customHeight="1"/>
    <row r="52132" s="59" customFormat="1" customHeight="1"/>
    <row r="52133" s="59" customFormat="1" customHeight="1"/>
    <row r="52134" s="59" customFormat="1" customHeight="1"/>
    <row r="52135" s="59" customFormat="1" customHeight="1"/>
    <row r="52136" s="59" customFormat="1" customHeight="1"/>
    <row r="52137" s="59" customFormat="1" customHeight="1"/>
    <row r="52138" s="59" customFormat="1" customHeight="1"/>
    <row r="52139" s="59" customFormat="1" customHeight="1"/>
    <row r="52140" s="59" customFormat="1" customHeight="1"/>
    <row r="52141" s="59" customFormat="1" customHeight="1"/>
    <row r="52142" s="59" customFormat="1" customHeight="1"/>
    <row r="52143" s="59" customFormat="1" customHeight="1"/>
    <row r="52144" s="59" customFormat="1" customHeight="1"/>
    <row r="52145" s="59" customFormat="1" customHeight="1"/>
    <row r="52146" s="59" customFormat="1" customHeight="1"/>
    <row r="52147" s="59" customFormat="1" customHeight="1"/>
    <row r="52148" s="59" customFormat="1" customHeight="1"/>
    <row r="52149" s="59" customFormat="1" customHeight="1"/>
    <row r="52150" s="59" customFormat="1" customHeight="1"/>
    <row r="52151" s="59" customFormat="1" customHeight="1"/>
    <row r="52152" s="59" customFormat="1" customHeight="1"/>
    <row r="52153" s="59" customFormat="1" customHeight="1"/>
    <row r="52154" s="59" customFormat="1" customHeight="1"/>
    <row r="52155" s="59" customFormat="1" customHeight="1"/>
    <row r="52156" s="59" customFormat="1" customHeight="1"/>
    <row r="52157" s="59" customFormat="1" customHeight="1"/>
    <row r="52158" s="59" customFormat="1" customHeight="1"/>
    <row r="52159" s="59" customFormat="1" customHeight="1"/>
    <row r="52160" s="59" customFormat="1" customHeight="1"/>
    <row r="52161" s="59" customFormat="1" customHeight="1"/>
    <row r="52162" s="59" customFormat="1" customHeight="1"/>
    <row r="52163" s="59" customFormat="1" customHeight="1"/>
    <row r="52164" s="59" customFormat="1" customHeight="1"/>
    <row r="52165" s="59" customFormat="1" customHeight="1"/>
    <row r="52166" s="59" customFormat="1" customHeight="1"/>
    <row r="52167" s="59" customFormat="1" customHeight="1"/>
    <row r="52168" s="59" customFormat="1" customHeight="1"/>
    <row r="52169" s="59" customFormat="1" customHeight="1"/>
    <row r="52170" s="59" customFormat="1" customHeight="1"/>
    <row r="52171" s="59" customFormat="1" customHeight="1"/>
    <row r="52172" s="59" customFormat="1" customHeight="1"/>
    <row r="52173" s="59" customFormat="1" customHeight="1"/>
    <row r="52174" s="59" customFormat="1" customHeight="1"/>
    <row r="52175" s="59" customFormat="1" customHeight="1"/>
    <row r="52176" s="59" customFormat="1" customHeight="1"/>
    <row r="52177" s="59" customFormat="1" customHeight="1"/>
    <row r="52178" s="59" customFormat="1" customHeight="1"/>
    <row r="52179" s="59" customFormat="1" customHeight="1"/>
    <row r="52180" s="59" customFormat="1" customHeight="1"/>
    <row r="52181" s="59" customFormat="1" customHeight="1"/>
    <row r="52182" s="59" customFormat="1" customHeight="1"/>
    <row r="52183" s="59" customFormat="1" customHeight="1"/>
    <row r="52184" s="59" customFormat="1" customHeight="1"/>
    <row r="52185" s="59" customFormat="1" customHeight="1"/>
    <row r="52186" s="59" customFormat="1" customHeight="1"/>
    <row r="52187" s="59" customFormat="1" customHeight="1"/>
    <row r="52188" s="59" customFormat="1" customHeight="1"/>
    <row r="52189" s="59" customFormat="1" customHeight="1"/>
    <row r="52190" s="59" customFormat="1" customHeight="1"/>
    <row r="52191" s="59" customFormat="1" customHeight="1"/>
    <row r="52192" s="59" customFormat="1" customHeight="1"/>
    <row r="52193" s="59" customFormat="1" customHeight="1"/>
    <row r="52194" s="59" customFormat="1" customHeight="1"/>
    <row r="52195" s="59" customFormat="1" customHeight="1"/>
    <row r="52196" s="59" customFormat="1" customHeight="1"/>
    <row r="52197" s="59" customFormat="1" customHeight="1"/>
    <row r="52198" s="59" customFormat="1" customHeight="1"/>
    <row r="52199" s="59" customFormat="1" customHeight="1"/>
    <row r="52200" s="59" customFormat="1" customHeight="1"/>
    <row r="52201" s="59" customFormat="1" customHeight="1"/>
    <row r="52202" s="59" customFormat="1" customHeight="1"/>
    <row r="52203" s="59" customFormat="1" customHeight="1"/>
    <row r="52204" s="59" customFormat="1" customHeight="1"/>
    <row r="52205" s="59" customFormat="1" customHeight="1"/>
    <row r="52206" s="59" customFormat="1" customHeight="1"/>
    <row r="52207" s="59" customFormat="1" customHeight="1"/>
    <row r="52208" s="59" customFormat="1" customHeight="1"/>
    <row r="52209" s="59" customFormat="1" customHeight="1"/>
    <row r="52210" s="59" customFormat="1" customHeight="1"/>
    <row r="52211" s="59" customFormat="1" customHeight="1"/>
    <row r="52212" s="59" customFormat="1" customHeight="1"/>
    <row r="52213" s="59" customFormat="1" customHeight="1"/>
    <row r="52214" s="59" customFormat="1" customHeight="1"/>
    <row r="52215" s="59" customFormat="1" customHeight="1"/>
    <row r="52216" s="59" customFormat="1" customHeight="1"/>
    <row r="52217" s="59" customFormat="1" customHeight="1"/>
    <row r="52218" s="59" customFormat="1" customHeight="1"/>
    <row r="52219" s="59" customFormat="1" customHeight="1"/>
    <row r="52220" s="59" customFormat="1" customHeight="1"/>
    <row r="52221" s="59" customFormat="1" customHeight="1"/>
    <row r="52222" s="59" customFormat="1" customHeight="1"/>
    <row r="52223" s="59" customFormat="1" customHeight="1"/>
    <row r="52224" s="59" customFormat="1" customHeight="1"/>
    <row r="52225" s="59" customFormat="1" customHeight="1"/>
    <row r="52226" s="59" customFormat="1" customHeight="1"/>
    <row r="52227" s="59" customFormat="1" customHeight="1"/>
    <row r="52228" s="59" customFormat="1" customHeight="1"/>
    <row r="52229" s="59" customFormat="1" customHeight="1"/>
    <row r="52230" s="59" customFormat="1" customHeight="1"/>
    <row r="52231" s="59" customFormat="1" customHeight="1"/>
    <row r="52232" s="59" customFormat="1" customHeight="1"/>
    <row r="52233" s="59" customFormat="1" customHeight="1"/>
    <row r="52234" s="59" customFormat="1" customHeight="1"/>
    <row r="52235" s="59" customFormat="1" customHeight="1"/>
    <row r="52236" s="59" customFormat="1" customHeight="1"/>
    <row r="52237" s="59" customFormat="1" customHeight="1"/>
    <row r="52238" s="59" customFormat="1" customHeight="1"/>
    <row r="52239" s="59" customFormat="1" customHeight="1"/>
    <row r="52240" s="59" customFormat="1" customHeight="1"/>
    <row r="52241" s="59" customFormat="1" customHeight="1"/>
    <row r="52242" s="59" customFormat="1" customHeight="1"/>
    <row r="52243" s="59" customFormat="1" customHeight="1"/>
    <row r="52244" s="59" customFormat="1" customHeight="1"/>
    <row r="52245" s="59" customFormat="1" customHeight="1"/>
    <row r="52246" s="59" customFormat="1" customHeight="1"/>
    <row r="52247" s="59" customFormat="1" customHeight="1"/>
    <row r="52248" s="59" customFormat="1" customHeight="1"/>
    <row r="52249" s="59" customFormat="1" customHeight="1"/>
    <row r="52250" s="59" customFormat="1" customHeight="1"/>
    <row r="52251" s="59" customFormat="1" customHeight="1"/>
    <row r="52252" s="59" customFormat="1" customHeight="1"/>
    <row r="52253" s="59" customFormat="1" customHeight="1"/>
    <row r="52254" s="59" customFormat="1" customHeight="1"/>
    <row r="52255" s="59" customFormat="1" customHeight="1"/>
    <row r="52256" s="59" customFormat="1" customHeight="1"/>
    <row r="52257" s="59" customFormat="1" customHeight="1"/>
    <row r="52258" s="59" customFormat="1" customHeight="1"/>
    <row r="52259" s="59" customFormat="1" customHeight="1"/>
    <row r="52260" s="59" customFormat="1" customHeight="1"/>
    <row r="52261" s="59" customFormat="1" customHeight="1"/>
    <row r="52262" s="59" customFormat="1" customHeight="1"/>
    <row r="52263" s="59" customFormat="1" customHeight="1"/>
    <row r="52264" s="59" customFormat="1" customHeight="1"/>
    <row r="52265" s="59" customFormat="1" customHeight="1"/>
    <row r="52266" s="59" customFormat="1" customHeight="1"/>
    <row r="52267" s="59" customFormat="1" customHeight="1"/>
    <row r="52268" s="59" customFormat="1" customHeight="1"/>
    <row r="52269" s="59" customFormat="1" customHeight="1"/>
    <row r="52270" s="59" customFormat="1" customHeight="1"/>
    <row r="52271" s="59" customFormat="1" customHeight="1"/>
    <row r="52272" s="59" customFormat="1" customHeight="1"/>
    <row r="52273" s="59" customFormat="1" customHeight="1"/>
    <row r="52274" s="59" customFormat="1" customHeight="1"/>
    <row r="52275" s="59" customFormat="1" customHeight="1"/>
    <row r="52276" s="59" customFormat="1" customHeight="1"/>
    <row r="52277" s="59" customFormat="1" customHeight="1"/>
    <row r="52278" s="59" customFormat="1" customHeight="1"/>
    <row r="52279" s="59" customFormat="1" customHeight="1"/>
    <row r="52280" s="59" customFormat="1" customHeight="1"/>
    <row r="52281" s="59" customFormat="1" customHeight="1"/>
    <row r="52282" s="59" customFormat="1" customHeight="1"/>
    <row r="52283" s="59" customFormat="1" customHeight="1"/>
    <row r="52284" s="59" customFormat="1" customHeight="1"/>
    <row r="52285" s="59" customFormat="1" customHeight="1"/>
    <row r="52286" s="59" customFormat="1" customHeight="1"/>
    <row r="52287" s="59" customFormat="1" customHeight="1"/>
    <row r="52288" s="59" customFormat="1" customHeight="1"/>
    <row r="52289" s="59" customFormat="1" customHeight="1"/>
    <row r="52290" s="59" customFormat="1" customHeight="1"/>
    <row r="52291" s="59" customFormat="1" customHeight="1"/>
    <row r="52292" s="59" customFormat="1" customHeight="1"/>
    <row r="52293" s="59" customFormat="1" customHeight="1"/>
    <row r="52294" s="59" customFormat="1" customHeight="1"/>
    <row r="52295" s="59" customFormat="1" customHeight="1"/>
    <row r="52296" s="59" customFormat="1" customHeight="1"/>
    <row r="52297" s="59" customFormat="1" customHeight="1"/>
    <row r="52298" s="59" customFormat="1" customHeight="1"/>
    <row r="52299" s="59" customFormat="1" customHeight="1"/>
    <row r="52300" s="59" customFormat="1" customHeight="1"/>
    <row r="52301" s="59" customFormat="1" customHeight="1"/>
    <row r="52302" s="59" customFormat="1" customHeight="1"/>
    <row r="52303" s="59" customFormat="1" customHeight="1"/>
    <row r="52304" s="59" customFormat="1" customHeight="1"/>
    <row r="52305" s="59" customFormat="1" customHeight="1"/>
    <row r="52306" s="59" customFormat="1" customHeight="1"/>
    <row r="52307" s="59" customFormat="1" customHeight="1"/>
    <row r="52308" s="59" customFormat="1" customHeight="1"/>
    <row r="52309" s="59" customFormat="1" customHeight="1"/>
    <row r="52310" s="59" customFormat="1" customHeight="1"/>
    <row r="52311" s="59" customFormat="1" customHeight="1"/>
    <row r="52312" s="59" customFormat="1" customHeight="1"/>
    <row r="52313" s="59" customFormat="1" customHeight="1"/>
    <row r="52314" s="59" customFormat="1" customHeight="1"/>
    <row r="52315" s="59" customFormat="1" customHeight="1"/>
    <row r="52316" s="59" customFormat="1" customHeight="1"/>
    <row r="52317" s="59" customFormat="1" customHeight="1"/>
    <row r="52318" s="59" customFormat="1" customHeight="1"/>
    <row r="52319" s="59" customFormat="1" customHeight="1"/>
    <row r="52320" s="59" customFormat="1" customHeight="1"/>
    <row r="52321" s="59" customFormat="1" customHeight="1"/>
    <row r="52322" s="59" customFormat="1" customHeight="1"/>
    <row r="52323" s="59" customFormat="1" customHeight="1"/>
    <row r="52324" s="59" customFormat="1" customHeight="1"/>
    <row r="52325" s="59" customFormat="1" customHeight="1"/>
    <row r="52326" s="59" customFormat="1" customHeight="1"/>
    <row r="52327" s="59" customFormat="1" customHeight="1"/>
    <row r="52328" s="59" customFormat="1" customHeight="1"/>
    <row r="52329" s="59" customFormat="1" customHeight="1"/>
    <row r="52330" s="59" customFormat="1" customHeight="1"/>
    <row r="52331" s="59" customFormat="1" customHeight="1"/>
    <row r="52332" s="59" customFormat="1" customHeight="1"/>
    <row r="52333" s="59" customFormat="1" customHeight="1"/>
    <row r="52334" s="59" customFormat="1" customHeight="1"/>
    <row r="52335" s="59" customFormat="1" customHeight="1"/>
    <row r="52336" s="59" customFormat="1" customHeight="1"/>
    <row r="52337" s="59" customFormat="1" customHeight="1"/>
    <row r="52338" s="59" customFormat="1" customHeight="1"/>
    <row r="52339" s="59" customFormat="1" customHeight="1"/>
    <row r="52340" s="59" customFormat="1" customHeight="1"/>
    <row r="52341" s="59" customFormat="1" customHeight="1"/>
    <row r="52342" s="59" customFormat="1" customHeight="1"/>
    <row r="52343" s="59" customFormat="1" customHeight="1"/>
    <row r="52344" s="59" customFormat="1" customHeight="1"/>
    <row r="52345" s="59" customFormat="1" customHeight="1"/>
    <row r="52346" s="59" customFormat="1" customHeight="1"/>
    <row r="52347" s="59" customFormat="1" customHeight="1"/>
    <row r="52348" s="59" customFormat="1" customHeight="1"/>
    <row r="52349" s="59" customFormat="1" customHeight="1"/>
    <row r="52350" s="59" customFormat="1" customHeight="1"/>
    <row r="52351" s="59" customFormat="1" customHeight="1"/>
    <row r="52352" s="59" customFormat="1" customHeight="1"/>
    <row r="52353" s="59" customFormat="1" customHeight="1"/>
    <row r="52354" s="59" customFormat="1" customHeight="1"/>
    <row r="52355" s="59" customFormat="1" customHeight="1"/>
    <row r="52356" s="59" customFormat="1" customHeight="1"/>
    <row r="52357" s="59" customFormat="1" customHeight="1"/>
    <row r="52358" s="59" customFormat="1" customHeight="1"/>
    <row r="52359" s="59" customFormat="1" customHeight="1"/>
    <row r="52360" s="59" customFormat="1" customHeight="1"/>
    <row r="52361" s="59" customFormat="1" customHeight="1"/>
    <row r="52362" s="59" customFormat="1" customHeight="1"/>
    <row r="52363" s="59" customFormat="1" customHeight="1"/>
    <row r="52364" s="59" customFormat="1" customHeight="1"/>
    <row r="52365" s="59" customFormat="1" customHeight="1"/>
    <row r="52366" s="59" customFormat="1" customHeight="1"/>
    <row r="52367" s="59" customFormat="1" customHeight="1"/>
    <row r="52368" s="59" customFormat="1" customHeight="1"/>
    <row r="52369" s="59" customFormat="1" customHeight="1"/>
    <row r="52370" s="59" customFormat="1" customHeight="1"/>
    <row r="52371" s="59" customFormat="1" customHeight="1"/>
    <row r="52372" s="59" customFormat="1" customHeight="1"/>
    <row r="52373" s="59" customFormat="1" customHeight="1"/>
    <row r="52374" s="59" customFormat="1" customHeight="1"/>
    <row r="52375" s="59" customFormat="1" customHeight="1"/>
    <row r="52376" s="59" customFormat="1" customHeight="1"/>
    <row r="52377" s="59" customFormat="1" customHeight="1"/>
    <row r="52378" s="59" customFormat="1" customHeight="1"/>
    <row r="52379" s="59" customFormat="1" customHeight="1"/>
    <row r="52380" s="59" customFormat="1" customHeight="1"/>
    <row r="52381" s="59" customFormat="1" customHeight="1"/>
    <row r="52382" s="59" customFormat="1" customHeight="1"/>
    <row r="52383" s="59" customFormat="1" customHeight="1"/>
    <row r="52384" s="59" customFormat="1" customHeight="1"/>
    <row r="52385" s="59" customFormat="1" customHeight="1"/>
    <row r="52386" s="59" customFormat="1" customHeight="1"/>
    <row r="52387" s="59" customFormat="1" customHeight="1"/>
    <row r="52388" s="59" customFormat="1" customHeight="1"/>
    <row r="52389" s="59" customFormat="1" customHeight="1"/>
    <row r="52390" s="59" customFormat="1" customHeight="1"/>
    <row r="52391" s="59" customFormat="1" customHeight="1"/>
    <row r="52392" s="59" customFormat="1" customHeight="1"/>
    <row r="52393" s="59" customFormat="1" customHeight="1"/>
    <row r="52394" s="59" customFormat="1" customHeight="1"/>
    <row r="52395" s="59" customFormat="1" customHeight="1"/>
    <row r="52396" s="59" customFormat="1" customHeight="1"/>
    <row r="52397" s="59" customFormat="1" customHeight="1"/>
    <row r="52398" s="59" customFormat="1" customHeight="1"/>
    <row r="52399" s="59" customFormat="1" customHeight="1"/>
    <row r="52400" s="59" customFormat="1" customHeight="1"/>
    <row r="52401" s="59" customFormat="1" customHeight="1"/>
    <row r="52402" s="59" customFormat="1" customHeight="1"/>
    <row r="52403" s="59" customFormat="1" customHeight="1"/>
    <row r="52404" s="59" customFormat="1" customHeight="1"/>
    <row r="52405" s="59" customFormat="1" customHeight="1"/>
    <row r="52406" s="59" customFormat="1" customHeight="1"/>
    <row r="52407" s="59" customFormat="1" customHeight="1"/>
    <row r="52408" s="59" customFormat="1" customHeight="1"/>
    <row r="52409" s="59" customFormat="1" customHeight="1"/>
    <row r="52410" s="59" customFormat="1" customHeight="1"/>
    <row r="52411" s="59" customFormat="1" customHeight="1"/>
    <row r="52412" s="59" customFormat="1" customHeight="1"/>
    <row r="52413" s="59" customFormat="1" customHeight="1"/>
    <row r="52414" s="59" customFormat="1" customHeight="1"/>
    <row r="52415" s="59" customFormat="1" customHeight="1"/>
    <row r="52416" s="59" customFormat="1" customHeight="1"/>
    <row r="52417" s="59" customFormat="1" customHeight="1"/>
    <row r="52418" s="59" customFormat="1" customHeight="1"/>
    <row r="52419" s="59" customFormat="1" customHeight="1"/>
    <row r="52420" s="59" customFormat="1" customHeight="1"/>
    <row r="52421" s="59" customFormat="1" customHeight="1"/>
    <row r="52422" s="59" customFormat="1" customHeight="1"/>
    <row r="52423" s="59" customFormat="1" customHeight="1"/>
    <row r="52424" s="59" customFormat="1" customHeight="1"/>
    <row r="52425" s="59" customFormat="1" customHeight="1"/>
    <row r="52426" s="59" customFormat="1" customHeight="1"/>
    <row r="52427" s="59" customFormat="1" customHeight="1"/>
    <row r="52428" s="59" customFormat="1" customHeight="1"/>
    <row r="52429" s="59" customFormat="1" customHeight="1"/>
    <row r="52430" s="59" customFormat="1" customHeight="1"/>
    <row r="52431" s="59" customFormat="1" customHeight="1"/>
    <row r="52432" s="59" customFormat="1" customHeight="1"/>
    <row r="52433" s="59" customFormat="1" customHeight="1"/>
    <row r="52434" s="59" customFormat="1" customHeight="1"/>
    <row r="52435" s="59" customFormat="1" customHeight="1"/>
    <row r="52436" s="59" customFormat="1" customHeight="1"/>
    <row r="52437" s="59" customFormat="1" customHeight="1"/>
    <row r="52438" s="59" customFormat="1" customHeight="1"/>
    <row r="52439" s="59" customFormat="1" customHeight="1"/>
    <row r="52440" s="59" customFormat="1" customHeight="1"/>
    <row r="52441" s="59" customFormat="1" customHeight="1"/>
    <row r="52442" s="59" customFormat="1" customHeight="1"/>
    <row r="52443" s="59" customFormat="1" customHeight="1"/>
    <row r="52444" s="59" customFormat="1" customHeight="1"/>
    <row r="52445" s="59" customFormat="1" customHeight="1"/>
    <row r="52446" s="59" customFormat="1" customHeight="1"/>
    <row r="52447" s="59" customFormat="1" customHeight="1"/>
    <row r="52448" s="59" customFormat="1" customHeight="1"/>
    <row r="52449" s="59" customFormat="1" customHeight="1"/>
    <row r="52450" s="59" customFormat="1" customHeight="1"/>
    <row r="52451" s="59" customFormat="1" customHeight="1"/>
    <row r="52452" s="59" customFormat="1" customHeight="1"/>
    <row r="52453" s="59" customFormat="1" customHeight="1"/>
    <row r="52454" s="59" customFormat="1" customHeight="1"/>
    <row r="52455" s="59" customFormat="1" customHeight="1"/>
    <row r="52456" s="59" customFormat="1" customHeight="1"/>
    <row r="52457" s="59" customFormat="1" customHeight="1"/>
    <row r="52458" s="59" customFormat="1" customHeight="1"/>
    <row r="52459" s="59" customFormat="1" customHeight="1"/>
    <row r="52460" s="59" customFormat="1" customHeight="1"/>
    <row r="52461" s="59" customFormat="1" customHeight="1"/>
    <row r="52462" s="59" customFormat="1" customHeight="1"/>
    <row r="52463" s="59" customFormat="1" customHeight="1"/>
    <row r="52464" s="59" customFormat="1" customHeight="1"/>
    <row r="52465" s="59" customFormat="1" customHeight="1"/>
    <row r="52466" s="59" customFormat="1" customHeight="1"/>
    <row r="52467" s="59" customFormat="1" customHeight="1"/>
    <row r="52468" s="59" customFormat="1" customHeight="1"/>
    <row r="52469" s="59" customFormat="1" customHeight="1"/>
    <row r="52470" s="59" customFormat="1" customHeight="1"/>
    <row r="52471" s="59" customFormat="1" customHeight="1"/>
    <row r="52472" s="59" customFormat="1" customHeight="1"/>
    <row r="52473" s="59" customFormat="1" customHeight="1"/>
    <row r="52474" s="59" customFormat="1" customHeight="1"/>
    <row r="52475" s="59" customFormat="1" customHeight="1"/>
    <row r="52476" s="59" customFormat="1" customHeight="1"/>
    <row r="52477" s="59" customFormat="1" customHeight="1"/>
    <row r="52478" s="59" customFormat="1" customHeight="1"/>
    <row r="52479" s="59" customFormat="1" customHeight="1"/>
    <row r="52480" s="59" customFormat="1" customHeight="1"/>
    <row r="52481" s="59" customFormat="1" customHeight="1"/>
    <row r="52482" s="59" customFormat="1" customHeight="1"/>
    <row r="52483" s="59" customFormat="1" customHeight="1"/>
    <row r="52484" s="59" customFormat="1" customHeight="1"/>
    <row r="52485" s="59" customFormat="1" customHeight="1"/>
    <row r="52486" s="59" customFormat="1" customHeight="1"/>
    <row r="52487" s="59" customFormat="1" customHeight="1"/>
    <row r="52488" s="59" customFormat="1" customHeight="1"/>
    <row r="52489" s="59" customFormat="1" customHeight="1"/>
    <row r="52490" s="59" customFormat="1" customHeight="1"/>
    <row r="52491" s="59" customFormat="1" customHeight="1"/>
    <row r="52492" s="59" customFormat="1" customHeight="1"/>
    <row r="52493" s="59" customFormat="1" customHeight="1"/>
    <row r="52494" s="59" customFormat="1" customHeight="1"/>
    <row r="52495" s="59" customFormat="1" customHeight="1"/>
    <row r="52496" s="59" customFormat="1" customHeight="1"/>
    <row r="52497" s="59" customFormat="1" customHeight="1"/>
    <row r="52498" s="59" customFormat="1" customHeight="1"/>
    <row r="52499" s="59" customFormat="1" customHeight="1"/>
    <row r="52500" s="59" customFormat="1" customHeight="1"/>
    <row r="52501" s="59" customFormat="1" customHeight="1"/>
    <row r="52502" s="59" customFormat="1" customHeight="1"/>
    <row r="52503" s="59" customFormat="1" customHeight="1"/>
    <row r="52504" s="59" customFormat="1" customHeight="1"/>
    <row r="52505" s="59" customFormat="1" customHeight="1"/>
    <row r="52506" s="59" customFormat="1" customHeight="1"/>
    <row r="52507" s="59" customFormat="1" customHeight="1"/>
    <row r="52508" s="59" customFormat="1" customHeight="1"/>
    <row r="52509" s="59" customFormat="1" customHeight="1"/>
    <row r="52510" s="59" customFormat="1" customHeight="1"/>
    <row r="52511" s="59" customFormat="1" customHeight="1"/>
    <row r="52512" s="59" customFormat="1" customHeight="1"/>
    <row r="52513" s="59" customFormat="1" customHeight="1"/>
    <row r="52514" s="59" customFormat="1" customHeight="1"/>
    <row r="52515" s="59" customFormat="1" customHeight="1"/>
    <row r="52516" s="59" customFormat="1" customHeight="1"/>
    <row r="52517" s="59" customFormat="1" customHeight="1"/>
    <row r="52518" s="59" customFormat="1" customHeight="1"/>
    <row r="52519" s="59" customFormat="1" customHeight="1"/>
    <row r="52520" s="59" customFormat="1" customHeight="1"/>
    <row r="52521" s="59" customFormat="1" customHeight="1"/>
    <row r="52522" s="59" customFormat="1" customHeight="1"/>
    <row r="52523" s="59" customFormat="1" customHeight="1"/>
    <row r="52524" s="59" customFormat="1" customHeight="1"/>
    <row r="52525" s="59" customFormat="1" customHeight="1"/>
    <row r="52526" s="59" customFormat="1" customHeight="1"/>
    <row r="52527" s="59" customFormat="1" customHeight="1"/>
    <row r="52528" s="59" customFormat="1" customHeight="1"/>
    <row r="52529" s="59" customFormat="1" customHeight="1"/>
    <row r="52530" s="59" customFormat="1" customHeight="1"/>
    <row r="52531" s="59" customFormat="1" customHeight="1"/>
    <row r="52532" s="59" customFormat="1" customHeight="1"/>
    <row r="52533" s="59" customFormat="1" customHeight="1"/>
    <row r="52534" s="59" customFormat="1" customHeight="1"/>
    <row r="52535" s="59" customFormat="1" customHeight="1"/>
    <row r="52536" s="59" customFormat="1" customHeight="1"/>
    <row r="52537" s="59" customFormat="1" customHeight="1"/>
    <row r="52538" s="59" customFormat="1" customHeight="1"/>
    <row r="52539" s="59" customFormat="1" customHeight="1"/>
    <row r="52540" s="59" customFormat="1" customHeight="1"/>
    <row r="52541" s="59" customFormat="1" customHeight="1"/>
    <row r="52542" s="59" customFormat="1" customHeight="1"/>
    <row r="52543" s="59" customFormat="1" customHeight="1"/>
    <row r="52544" s="59" customFormat="1" customHeight="1"/>
    <row r="52545" s="59" customFormat="1" customHeight="1"/>
    <row r="52546" s="59" customFormat="1" customHeight="1"/>
    <row r="52547" s="59" customFormat="1" customHeight="1"/>
    <row r="52548" s="59" customFormat="1" customHeight="1"/>
    <row r="52549" s="59" customFormat="1" customHeight="1"/>
    <row r="52550" s="59" customFormat="1" customHeight="1"/>
    <row r="52551" s="59" customFormat="1" customHeight="1"/>
    <row r="52552" s="59" customFormat="1" customHeight="1"/>
    <row r="52553" s="59" customFormat="1" customHeight="1"/>
    <row r="52554" s="59" customFormat="1" customHeight="1"/>
    <row r="52555" s="59" customFormat="1" customHeight="1"/>
    <row r="52556" s="59" customFormat="1" customHeight="1"/>
    <row r="52557" s="59" customFormat="1" customHeight="1"/>
    <row r="52558" s="59" customFormat="1" customHeight="1"/>
    <row r="52559" s="59" customFormat="1" customHeight="1"/>
    <row r="52560" s="59" customFormat="1" customHeight="1"/>
    <row r="52561" s="59" customFormat="1" customHeight="1"/>
    <row r="52562" s="59" customFormat="1" customHeight="1"/>
    <row r="52563" s="59" customFormat="1" customHeight="1"/>
    <row r="52564" s="59" customFormat="1" customHeight="1"/>
    <row r="52565" s="59" customFormat="1" customHeight="1"/>
    <row r="52566" s="59" customFormat="1" customHeight="1"/>
    <row r="52567" s="59" customFormat="1" customHeight="1"/>
    <row r="52568" s="59" customFormat="1" customHeight="1"/>
    <row r="52569" s="59" customFormat="1" customHeight="1"/>
    <row r="52570" s="59" customFormat="1" customHeight="1"/>
    <row r="52571" s="59" customFormat="1" customHeight="1"/>
    <row r="52572" s="59" customFormat="1" customHeight="1"/>
    <row r="52573" s="59" customFormat="1" customHeight="1"/>
    <row r="52574" s="59" customFormat="1" customHeight="1"/>
    <row r="52575" s="59" customFormat="1" customHeight="1"/>
    <row r="52576" s="59" customFormat="1" customHeight="1"/>
    <row r="52577" s="59" customFormat="1" customHeight="1"/>
    <row r="52578" s="59" customFormat="1" customHeight="1"/>
    <row r="52579" s="59" customFormat="1" customHeight="1"/>
    <row r="52580" s="59" customFormat="1" customHeight="1"/>
    <row r="52581" s="59" customFormat="1" customHeight="1"/>
    <row r="52582" s="59" customFormat="1" customHeight="1"/>
    <row r="52583" s="59" customFormat="1" customHeight="1"/>
    <row r="52584" s="59" customFormat="1" customHeight="1"/>
    <row r="52585" s="59" customFormat="1" customHeight="1"/>
    <row r="52586" s="59" customFormat="1" customHeight="1"/>
    <row r="52587" s="59" customFormat="1" customHeight="1"/>
    <row r="52588" s="59" customFormat="1" customHeight="1"/>
    <row r="52589" s="59" customFormat="1" customHeight="1"/>
    <row r="52590" s="59" customFormat="1" customHeight="1"/>
    <row r="52591" s="59" customFormat="1" customHeight="1"/>
    <row r="52592" s="59" customFormat="1" customHeight="1"/>
    <row r="52593" s="59" customFormat="1" customHeight="1"/>
    <row r="52594" s="59" customFormat="1" customHeight="1"/>
    <row r="52595" s="59" customFormat="1" customHeight="1"/>
    <row r="52596" s="59" customFormat="1" customHeight="1"/>
    <row r="52597" s="59" customFormat="1" customHeight="1"/>
    <row r="52598" s="59" customFormat="1" customHeight="1"/>
    <row r="52599" s="59" customFormat="1" customHeight="1"/>
    <row r="52600" s="59" customFormat="1" customHeight="1"/>
    <row r="52601" s="59" customFormat="1" customHeight="1"/>
    <row r="52602" s="59" customFormat="1" customHeight="1"/>
    <row r="52603" s="59" customFormat="1" customHeight="1"/>
    <row r="52604" s="59" customFormat="1" customHeight="1"/>
    <row r="52605" s="59" customFormat="1" customHeight="1"/>
    <row r="52606" s="59" customFormat="1" customHeight="1"/>
    <row r="52607" s="59" customFormat="1" customHeight="1"/>
    <row r="52608" s="59" customFormat="1" customHeight="1"/>
    <row r="52609" s="59" customFormat="1" customHeight="1"/>
    <row r="52610" s="59" customFormat="1" customHeight="1"/>
    <row r="52611" s="59" customFormat="1" customHeight="1"/>
    <row r="52612" s="59" customFormat="1" customHeight="1"/>
    <row r="52613" s="59" customFormat="1" customHeight="1"/>
    <row r="52614" s="59" customFormat="1" customHeight="1"/>
    <row r="52615" s="59" customFormat="1" customHeight="1"/>
    <row r="52616" s="59" customFormat="1" customHeight="1"/>
    <row r="52617" s="59" customFormat="1" customHeight="1"/>
    <row r="52618" s="59" customFormat="1" customHeight="1"/>
    <row r="52619" s="59" customFormat="1" customHeight="1"/>
    <row r="52620" s="59" customFormat="1" customHeight="1"/>
    <row r="52621" s="59" customFormat="1" customHeight="1"/>
    <row r="52622" s="59" customFormat="1" customHeight="1"/>
    <row r="52623" s="59" customFormat="1" customHeight="1"/>
    <row r="52624" s="59" customFormat="1" customHeight="1"/>
    <row r="52625" s="59" customFormat="1" customHeight="1"/>
    <row r="52626" s="59" customFormat="1" customHeight="1"/>
    <row r="52627" s="59" customFormat="1" customHeight="1"/>
    <row r="52628" s="59" customFormat="1" customHeight="1"/>
    <row r="52629" s="59" customFormat="1" customHeight="1"/>
    <row r="52630" s="59" customFormat="1" customHeight="1"/>
    <row r="52631" s="59" customFormat="1" customHeight="1"/>
    <row r="52632" s="59" customFormat="1" customHeight="1"/>
    <row r="52633" s="59" customFormat="1" customHeight="1"/>
    <row r="52634" s="59" customFormat="1" customHeight="1"/>
    <row r="52635" s="59" customFormat="1" customHeight="1"/>
    <row r="52636" s="59" customFormat="1" customHeight="1"/>
    <row r="52637" s="59" customFormat="1" customHeight="1"/>
    <row r="52638" s="59" customFormat="1" customHeight="1"/>
    <row r="52639" s="59" customFormat="1" customHeight="1"/>
    <row r="52640" s="59" customFormat="1" customHeight="1"/>
    <row r="52641" s="59" customFormat="1" customHeight="1"/>
    <row r="52642" s="59" customFormat="1" customHeight="1"/>
    <row r="52643" s="59" customFormat="1" customHeight="1"/>
    <row r="52644" s="59" customFormat="1" customHeight="1"/>
    <row r="52645" s="59" customFormat="1" customHeight="1"/>
    <row r="52646" s="59" customFormat="1" customHeight="1"/>
    <row r="52647" s="59" customFormat="1" customHeight="1"/>
    <row r="52648" s="59" customFormat="1" customHeight="1"/>
    <row r="52649" s="59" customFormat="1" customHeight="1"/>
    <row r="52650" s="59" customFormat="1" customHeight="1"/>
    <row r="52651" s="59" customFormat="1" customHeight="1"/>
    <row r="52652" s="59" customFormat="1" customHeight="1"/>
    <row r="52653" s="59" customFormat="1" customHeight="1"/>
    <row r="52654" s="59" customFormat="1" customHeight="1"/>
    <row r="52655" s="59" customFormat="1" customHeight="1"/>
    <row r="52656" s="59" customFormat="1" customHeight="1"/>
    <row r="52657" s="59" customFormat="1" customHeight="1"/>
    <row r="52658" s="59" customFormat="1" customHeight="1"/>
    <row r="52659" s="59" customFormat="1" customHeight="1"/>
    <row r="52660" s="59" customFormat="1" customHeight="1"/>
    <row r="52661" s="59" customFormat="1" customHeight="1"/>
    <row r="52662" s="59" customFormat="1" customHeight="1"/>
    <row r="52663" s="59" customFormat="1" customHeight="1"/>
    <row r="52664" s="59" customFormat="1" customHeight="1"/>
    <row r="52665" s="59" customFormat="1" customHeight="1"/>
    <row r="52666" s="59" customFormat="1" customHeight="1"/>
    <row r="52667" s="59" customFormat="1" customHeight="1"/>
    <row r="52668" s="59" customFormat="1" customHeight="1"/>
    <row r="52669" s="59" customFormat="1" customHeight="1"/>
    <row r="52670" s="59" customFormat="1" customHeight="1"/>
    <row r="52671" s="59" customFormat="1" customHeight="1"/>
    <row r="52672" s="59" customFormat="1" customHeight="1"/>
    <row r="52673" s="59" customFormat="1" customHeight="1"/>
    <row r="52674" s="59" customFormat="1" customHeight="1"/>
    <row r="52675" s="59" customFormat="1" customHeight="1"/>
    <row r="52676" s="59" customFormat="1" customHeight="1"/>
    <row r="52677" s="59" customFormat="1" customHeight="1"/>
    <row r="52678" s="59" customFormat="1" customHeight="1"/>
    <row r="52679" s="59" customFormat="1" customHeight="1"/>
    <row r="52680" s="59" customFormat="1" customHeight="1"/>
    <row r="52681" s="59" customFormat="1" customHeight="1"/>
    <row r="52682" s="59" customFormat="1" customHeight="1"/>
    <row r="52683" s="59" customFormat="1" customHeight="1"/>
    <row r="52684" s="59" customFormat="1" customHeight="1"/>
    <row r="52685" s="59" customFormat="1" customHeight="1"/>
    <row r="52686" s="59" customFormat="1" customHeight="1"/>
    <row r="52687" s="59" customFormat="1" customHeight="1"/>
    <row r="52688" s="59" customFormat="1" customHeight="1"/>
    <row r="52689" s="59" customFormat="1" customHeight="1"/>
    <row r="52690" s="59" customFormat="1" customHeight="1"/>
    <row r="52691" s="59" customFormat="1" customHeight="1"/>
    <row r="52692" s="59" customFormat="1" customHeight="1"/>
    <row r="52693" s="59" customFormat="1" customHeight="1"/>
    <row r="52694" s="59" customFormat="1" customHeight="1"/>
    <row r="52695" s="59" customFormat="1" customHeight="1"/>
    <row r="52696" s="59" customFormat="1" customHeight="1"/>
    <row r="52697" s="59" customFormat="1" customHeight="1"/>
    <row r="52698" s="59" customFormat="1" customHeight="1"/>
    <row r="52699" s="59" customFormat="1" customHeight="1"/>
    <row r="52700" s="59" customFormat="1" customHeight="1"/>
    <row r="52701" s="59" customFormat="1" customHeight="1"/>
    <row r="52702" s="59" customFormat="1" customHeight="1"/>
    <row r="52703" s="59" customFormat="1" customHeight="1"/>
    <row r="52704" s="59" customFormat="1" customHeight="1"/>
    <row r="52705" s="59" customFormat="1" customHeight="1"/>
    <row r="52706" s="59" customFormat="1" customHeight="1"/>
    <row r="52707" s="59" customFormat="1" customHeight="1"/>
    <row r="52708" s="59" customFormat="1" customHeight="1"/>
    <row r="52709" s="59" customFormat="1" customHeight="1"/>
    <row r="52710" s="59" customFormat="1" customHeight="1"/>
    <row r="52711" s="59" customFormat="1" customHeight="1"/>
    <row r="52712" s="59" customFormat="1" customHeight="1"/>
    <row r="52713" s="59" customFormat="1" customHeight="1"/>
    <row r="52714" s="59" customFormat="1" customHeight="1"/>
    <row r="52715" s="59" customFormat="1" customHeight="1"/>
    <row r="52716" s="59" customFormat="1" customHeight="1"/>
    <row r="52717" s="59" customFormat="1" customHeight="1"/>
    <row r="52718" s="59" customFormat="1" customHeight="1"/>
    <row r="52719" s="59" customFormat="1" customHeight="1"/>
    <row r="52720" s="59" customFormat="1" customHeight="1"/>
    <row r="52721" s="59" customFormat="1" customHeight="1"/>
    <row r="52722" s="59" customFormat="1" customHeight="1"/>
    <row r="52723" s="59" customFormat="1" customHeight="1"/>
    <row r="52724" s="59" customFormat="1" customHeight="1"/>
    <row r="52725" s="59" customFormat="1" customHeight="1"/>
    <row r="52726" s="59" customFormat="1" customHeight="1"/>
    <row r="52727" s="59" customFormat="1" customHeight="1"/>
    <row r="52728" s="59" customFormat="1" customHeight="1"/>
    <row r="52729" s="59" customFormat="1" customHeight="1"/>
    <row r="52730" s="59" customFormat="1" customHeight="1"/>
    <row r="52731" s="59" customFormat="1" customHeight="1"/>
    <row r="52732" s="59" customFormat="1" customHeight="1"/>
    <row r="52733" s="59" customFormat="1" customHeight="1"/>
    <row r="52734" s="59" customFormat="1" customHeight="1"/>
    <row r="52735" s="59" customFormat="1" customHeight="1"/>
    <row r="52736" s="59" customFormat="1" customHeight="1"/>
    <row r="52737" s="59" customFormat="1" customHeight="1"/>
    <row r="52738" s="59" customFormat="1" customHeight="1"/>
    <row r="52739" s="59" customFormat="1" customHeight="1"/>
    <row r="52740" s="59" customFormat="1" customHeight="1"/>
    <row r="52741" s="59" customFormat="1" customHeight="1"/>
    <row r="52742" s="59" customFormat="1" customHeight="1"/>
    <row r="52743" s="59" customFormat="1" customHeight="1"/>
    <row r="52744" s="59" customFormat="1" customHeight="1"/>
    <row r="52745" s="59" customFormat="1" customHeight="1"/>
    <row r="52746" s="59" customFormat="1" customHeight="1"/>
    <row r="52747" s="59" customFormat="1" customHeight="1"/>
    <row r="52748" s="59" customFormat="1" customHeight="1"/>
    <row r="52749" s="59" customFormat="1" customHeight="1"/>
    <row r="52750" s="59" customFormat="1" customHeight="1"/>
    <row r="52751" s="59" customFormat="1" customHeight="1"/>
    <row r="52752" s="59" customFormat="1" customHeight="1"/>
    <row r="52753" s="59" customFormat="1" customHeight="1"/>
    <row r="52754" s="59" customFormat="1" customHeight="1"/>
    <row r="52755" s="59" customFormat="1" customHeight="1"/>
    <row r="52756" s="59" customFormat="1" customHeight="1"/>
    <row r="52757" s="59" customFormat="1" customHeight="1"/>
    <row r="52758" s="59" customFormat="1" customHeight="1"/>
    <row r="52759" s="59" customFormat="1" customHeight="1"/>
    <row r="52760" s="59" customFormat="1" customHeight="1"/>
    <row r="52761" s="59" customFormat="1" customHeight="1"/>
    <row r="52762" s="59" customFormat="1" customHeight="1"/>
    <row r="52763" s="59" customFormat="1" customHeight="1"/>
    <row r="52764" s="59" customFormat="1" customHeight="1"/>
    <row r="52765" s="59" customFormat="1" customHeight="1"/>
    <row r="52766" s="59" customFormat="1" customHeight="1"/>
    <row r="52767" s="59" customFormat="1" customHeight="1"/>
    <row r="52768" s="59" customFormat="1" customHeight="1"/>
    <row r="52769" s="59" customFormat="1" customHeight="1"/>
    <row r="52770" s="59" customFormat="1" customHeight="1"/>
    <row r="52771" s="59" customFormat="1" customHeight="1"/>
    <row r="52772" s="59" customFormat="1" customHeight="1"/>
    <row r="52773" s="59" customFormat="1" customHeight="1"/>
    <row r="52774" s="59" customFormat="1" customHeight="1"/>
    <row r="52775" s="59" customFormat="1" customHeight="1"/>
    <row r="52776" s="59" customFormat="1" customHeight="1"/>
    <row r="52777" s="59" customFormat="1" customHeight="1"/>
    <row r="52778" s="59" customFormat="1" customHeight="1"/>
    <row r="52779" s="59" customFormat="1" customHeight="1"/>
    <row r="52780" s="59" customFormat="1" customHeight="1"/>
    <row r="52781" s="59" customFormat="1" customHeight="1"/>
    <row r="52782" s="59" customFormat="1" customHeight="1"/>
    <row r="52783" s="59" customFormat="1" customHeight="1"/>
    <row r="52784" s="59" customFormat="1" customHeight="1"/>
    <row r="52785" s="59" customFormat="1" customHeight="1"/>
    <row r="52786" s="59" customFormat="1" customHeight="1"/>
    <row r="52787" s="59" customFormat="1" customHeight="1"/>
    <row r="52788" s="59" customFormat="1" customHeight="1"/>
    <row r="52789" s="59" customFormat="1" customHeight="1"/>
    <row r="52790" s="59" customFormat="1" customHeight="1"/>
    <row r="52791" s="59" customFormat="1" customHeight="1"/>
    <row r="52792" s="59" customFormat="1" customHeight="1"/>
    <row r="52793" s="59" customFormat="1" customHeight="1"/>
    <row r="52794" s="59" customFormat="1" customHeight="1"/>
    <row r="52795" s="59" customFormat="1" customHeight="1"/>
    <row r="52796" s="59" customFormat="1" customHeight="1"/>
    <row r="52797" s="59" customFormat="1" customHeight="1"/>
    <row r="52798" s="59" customFormat="1" customHeight="1"/>
    <row r="52799" s="59" customFormat="1" customHeight="1"/>
    <row r="52800" s="59" customFormat="1" customHeight="1"/>
    <row r="52801" s="59" customFormat="1" customHeight="1"/>
    <row r="52802" s="59" customFormat="1" customHeight="1"/>
    <row r="52803" s="59" customFormat="1" customHeight="1"/>
    <row r="52804" s="59" customFormat="1" customHeight="1"/>
    <row r="52805" s="59" customFormat="1" customHeight="1"/>
    <row r="52806" s="59" customFormat="1" customHeight="1"/>
    <row r="52807" s="59" customFormat="1" customHeight="1"/>
    <row r="52808" s="59" customFormat="1" customHeight="1"/>
    <row r="52809" s="59" customFormat="1" customHeight="1"/>
    <row r="52810" s="59" customFormat="1" customHeight="1"/>
    <row r="52811" s="59" customFormat="1" customHeight="1"/>
    <row r="52812" s="59" customFormat="1" customHeight="1"/>
    <row r="52813" s="59" customFormat="1" customHeight="1"/>
    <row r="52814" s="59" customFormat="1" customHeight="1"/>
    <row r="52815" s="59" customFormat="1" customHeight="1"/>
    <row r="52816" s="59" customFormat="1" customHeight="1"/>
    <row r="52817" s="59" customFormat="1" customHeight="1"/>
    <row r="52818" s="59" customFormat="1" customHeight="1"/>
    <row r="52819" s="59" customFormat="1" customHeight="1"/>
    <row r="52820" s="59" customFormat="1" customHeight="1"/>
    <row r="52821" s="59" customFormat="1" customHeight="1"/>
    <row r="52822" s="59" customFormat="1" customHeight="1"/>
    <row r="52823" s="59" customFormat="1" customHeight="1"/>
    <row r="52824" s="59" customFormat="1" customHeight="1"/>
    <row r="52825" s="59" customFormat="1" customHeight="1"/>
    <row r="52826" s="59" customFormat="1" customHeight="1"/>
    <row r="52827" s="59" customFormat="1" customHeight="1"/>
    <row r="52828" s="59" customFormat="1" customHeight="1"/>
    <row r="52829" s="59" customFormat="1" customHeight="1"/>
    <row r="52830" s="59" customFormat="1" customHeight="1"/>
    <row r="52831" s="59" customFormat="1" customHeight="1"/>
    <row r="52832" s="59" customFormat="1" customHeight="1"/>
    <row r="52833" s="59" customFormat="1" customHeight="1"/>
    <row r="52834" s="59" customFormat="1" customHeight="1"/>
    <row r="52835" s="59" customFormat="1" customHeight="1"/>
    <row r="52836" s="59" customFormat="1" customHeight="1"/>
    <row r="52837" s="59" customFormat="1" customHeight="1"/>
    <row r="52838" s="59" customFormat="1" customHeight="1"/>
    <row r="52839" s="59" customFormat="1" customHeight="1"/>
    <row r="52840" s="59" customFormat="1" customHeight="1"/>
    <row r="52841" s="59" customFormat="1" customHeight="1"/>
    <row r="52842" s="59" customFormat="1" customHeight="1"/>
    <row r="52843" s="59" customFormat="1" customHeight="1"/>
    <row r="52844" s="59" customFormat="1" customHeight="1"/>
    <row r="52845" s="59" customFormat="1" customHeight="1"/>
    <row r="52846" s="59" customFormat="1" customHeight="1"/>
    <row r="52847" s="59" customFormat="1" customHeight="1"/>
    <row r="52848" s="59" customFormat="1" customHeight="1"/>
    <row r="52849" s="59" customFormat="1" customHeight="1"/>
    <row r="52850" s="59" customFormat="1" customHeight="1"/>
    <row r="52851" s="59" customFormat="1" customHeight="1"/>
    <row r="52852" s="59" customFormat="1" customHeight="1"/>
    <row r="52853" s="59" customFormat="1" customHeight="1"/>
    <row r="52854" s="59" customFormat="1" customHeight="1"/>
    <row r="52855" s="59" customFormat="1" customHeight="1"/>
    <row r="52856" s="59" customFormat="1" customHeight="1"/>
    <row r="52857" s="59" customFormat="1" customHeight="1"/>
    <row r="52858" s="59" customFormat="1" customHeight="1"/>
    <row r="52859" s="59" customFormat="1" customHeight="1"/>
    <row r="52860" s="59" customFormat="1" customHeight="1"/>
    <row r="52861" s="59" customFormat="1" customHeight="1"/>
    <row r="52862" s="59" customFormat="1" customHeight="1"/>
    <row r="52863" s="59" customFormat="1" customHeight="1"/>
    <row r="52864" s="59" customFormat="1" customHeight="1"/>
    <row r="52865" s="59" customFormat="1" customHeight="1"/>
    <row r="52866" s="59" customFormat="1" customHeight="1"/>
    <row r="52867" s="59" customFormat="1" customHeight="1"/>
    <row r="52868" s="59" customFormat="1" customHeight="1"/>
    <row r="52869" s="59" customFormat="1" customHeight="1"/>
    <row r="52870" s="59" customFormat="1" customHeight="1"/>
    <row r="52871" s="59" customFormat="1" customHeight="1"/>
    <row r="52872" s="59" customFormat="1" customHeight="1"/>
    <row r="52873" s="59" customFormat="1" customHeight="1"/>
    <row r="52874" s="59" customFormat="1" customHeight="1"/>
    <row r="52875" s="59" customFormat="1" customHeight="1"/>
    <row r="52876" s="59" customFormat="1" customHeight="1"/>
    <row r="52877" s="59" customFormat="1" customHeight="1"/>
    <row r="52878" s="59" customFormat="1" customHeight="1"/>
    <row r="52879" s="59" customFormat="1" customHeight="1"/>
    <row r="52880" s="59" customFormat="1" customHeight="1"/>
    <row r="52881" s="59" customFormat="1" customHeight="1"/>
    <row r="52882" s="59" customFormat="1" customHeight="1"/>
    <row r="52883" s="59" customFormat="1" customHeight="1"/>
    <row r="52884" s="59" customFormat="1" customHeight="1"/>
    <row r="52885" s="59" customFormat="1" customHeight="1"/>
    <row r="52886" s="59" customFormat="1" customHeight="1"/>
    <row r="52887" s="59" customFormat="1" customHeight="1"/>
    <row r="52888" s="59" customFormat="1" customHeight="1"/>
    <row r="52889" s="59" customFormat="1" customHeight="1"/>
    <row r="52890" s="59" customFormat="1" customHeight="1"/>
    <row r="52891" s="59" customFormat="1" customHeight="1"/>
    <row r="52892" s="59" customFormat="1" customHeight="1"/>
    <row r="52893" s="59" customFormat="1" customHeight="1"/>
    <row r="52894" s="59" customFormat="1" customHeight="1"/>
    <row r="52895" s="59" customFormat="1" customHeight="1"/>
    <row r="52896" s="59" customFormat="1" customHeight="1"/>
    <row r="52897" s="59" customFormat="1" customHeight="1"/>
    <row r="52898" s="59" customFormat="1" customHeight="1"/>
    <row r="52899" s="59" customFormat="1" customHeight="1"/>
    <row r="52900" s="59" customFormat="1" customHeight="1"/>
    <row r="52901" s="59" customFormat="1" customHeight="1"/>
    <row r="52902" s="59" customFormat="1" customHeight="1"/>
    <row r="52903" s="59" customFormat="1" customHeight="1"/>
    <row r="52904" s="59" customFormat="1" customHeight="1"/>
    <row r="52905" s="59" customFormat="1" customHeight="1"/>
    <row r="52906" s="59" customFormat="1" customHeight="1"/>
    <row r="52907" s="59" customFormat="1" customHeight="1"/>
    <row r="52908" s="59" customFormat="1" customHeight="1"/>
    <row r="52909" s="59" customFormat="1" customHeight="1"/>
    <row r="52910" s="59" customFormat="1" customHeight="1"/>
    <row r="52911" s="59" customFormat="1" customHeight="1"/>
    <row r="52912" s="59" customFormat="1" customHeight="1"/>
    <row r="52913" s="59" customFormat="1" customHeight="1"/>
    <row r="52914" s="59" customFormat="1" customHeight="1"/>
    <row r="52915" s="59" customFormat="1" customHeight="1"/>
    <row r="52916" s="59" customFormat="1" customHeight="1"/>
    <row r="52917" s="59" customFormat="1" customHeight="1"/>
    <row r="52918" s="59" customFormat="1" customHeight="1"/>
    <row r="52919" s="59" customFormat="1" customHeight="1"/>
    <row r="52920" s="59" customFormat="1" customHeight="1"/>
    <row r="52921" s="59" customFormat="1" customHeight="1"/>
    <row r="52922" s="59" customFormat="1" customHeight="1"/>
    <row r="52923" s="59" customFormat="1" customHeight="1"/>
    <row r="52924" s="59" customFormat="1" customHeight="1"/>
    <row r="52925" s="59" customFormat="1" customHeight="1"/>
    <row r="52926" s="59" customFormat="1" customHeight="1"/>
    <row r="52927" s="59" customFormat="1" customHeight="1"/>
    <row r="52928" s="59" customFormat="1" customHeight="1"/>
    <row r="52929" s="59" customFormat="1" customHeight="1"/>
    <row r="52930" s="59" customFormat="1" customHeight="1"/>
    <row r="52931" s="59" customFormat="1" customHeight="1"/>
    <row r="52932" s="59" customFormat="1" customHeight="1"/>
    <row r="52933" s="59" customFormat="1" customHeight="1"/>
    <row r="52934" s="59" customFormat="1" customHeight="1"/>
    <row r="52935" s="59" customFormat="1" customHeight="1"/>
    <row r="52936" s="59" customFormat="1" customHeight="1"/>
    <row r="52937" s="59" customFormat="1" customHeight="1"/>
    <row r="52938" s="59" customFormat="1" customHeight="1"/>
    <row r="52939" s="59" customFormat="1" customHeight="1"/>
    <row r="52940" s="59" customFormat="1" customHeight="1"/>
    <row r="52941" s="59" customFormat="1" customHeight="1"/>
    <row r="52942" s="59" customFormat="1" customHeight="1"/>
    <row r="52943" s="59" customFormat="1" customHeight="1"/>
    <row r="52944" s="59" customFormat="1" customHeight="1"/>
    <row r="52945" s="59" customFormat="1" customHeight="1"/>
    <row r="52946" s="59" customFormat="1" customHeight="1"/>
    <row r="52947" s="59" customFormat="1" customHeight="1"/>
    <row r="52948" s="59" customFormat="1" customHeight="1"/>
    <row r="52949" s="59" customFormat="1" customHeight="1"/>
    <row r="52950" s="59" customFormat="1" customHeight="1"/>
    <row r="52951" s="59" customFormat="1" customHeight="1"/>
    <row r="52952" s="59" customFormat="1" customHeight="1"/>
    <row r="52953" s="59" customFormat="1" customHeight="1"/>
    <row r="52954" s="59" customFormat="1" customHeight="1"/>
    <row r="52955" s="59" customFormat="1" customHeight="1"/>
    <row r="52956" s="59" customFormat="1" customHeight="1"/>
    <row r="52957" s="59" customFormat="1" customHeight="1"/>
    <row r="52958" s="59" customFormat="1" customHeight="1"/>
    <row r="52959" s="59" customFormat="1" customHeight="1"/>
    <row r="52960" s="59" customFormat="1" customHeight="1"/>
    <row r="52961" s="59" customFormat="1" customHeight="1"/>
    <row r="52962" s="59" customFormat="1" customHeight="1"/>
    <row r="52963" s="59" customFormat="1" customHeight="1"/>
    <row r="52964" s="59" customFormat="1" customHeight="1"/>
    <row r="52965" s="59" customFormat="1" customHeight="1"/>
    <row r="52966" s="59" customFormat="1" customHeight="1"/>
    <row r="52967" s="59" customFormat="1" customHeight="1"/>
    <row r="52968" s="59" customFormat="1" customHeight="1"/>
    <row r="52969" s="59" customFormat="1" customHeight="1"/>
    <row r="52970" s="59" customFormat="1" customHeight="1"/>
    <row r="52971" s="59" customFormat="1" customHeight="1"/>
    <row r="52972" s="59" customFormat="1" customHeight="1"/>
    <row r="52973" s="59" customFormat="1" customHeight="1"/>
    <row r="52974" s="59" customFormat="1" customHeight="1"/>
    <row r="52975" s="59" customFormat="1" customHeight="1"/>
    <row r="52976" s="59" customFormat="1" customHeight="1"/>
    <row r="52977" s="59" customFormat="1" customHeight="1"/>
    <row r="52978" s="59" customFormat="1" customHeight="1"/>
    <row r="52979" s="59" customFormat="1" customHeight="1"/>
    <row r="52980" s="59" customFormat="1" customHeight="1"/>
    <row r="52981" s="59" customFormat="1" customHeight="1"/>
    <row r="52982" s="59" customFormat="1" customHeight="1"/>
    <row r="52983" s="59" customFormat="1" customHeight="1"/>
    <row r="52984" s="59" customFormat="1" customHeight="1"/>
    <row r="52985" s="59" customFormat="1" customHeight="1"/>
    <row r="52986" s="59" customFormat="1" customHeight="1"/>
    <row r="52987" s="59" customFormat="1" customHeight="1"/>
    <row r="52988" s="59" customFormat="1" customHeight="1"/>
    <row r="52989" s="59" customFormat="1" customHeight="1"/>
    <row r="52990" s="59" customFormat="1" customHeight="1"/>
    <row r="52991" s="59" customFormat="1" customHeight="1"/>
    <row r="52992" s="59" customFormat="1" customHeight="1"/>
    <row r="52993" s="59" customFormat="1" customHeight="1"/>
    <row r="52994" s="59" customFormat="1" customHeight="1"/>
    <row r="52995" s="59" customFormat="1" customHeight="1"/>
    <row r="52996" s="59" customFormat="1" customHeight="1"/>
    <row r="52997" s="59" customFormat="1" customHeight="1"/>
    <row r="52998" s="59" customFormat="1" customHeight="1"/>
    <row r="52999" s="59" customFormat="1" customHeight="1"/>
    <row r="53000" s="59" customFormat="1" customHeight="1"/>
    <row r="53001" s="59" customFormat="1" customHeight="1"/>
    <row r="53002" s="59" customFormat="1" customHeight="1"/>
    <row r="53003" s="59" customFormat="1" customHeight="1"/>
    <row r="53004" s="59" customFormat="1" customHeight="1"/>
    <row r="53005" s="59" customFormat="1" customHeight="1"/>
    <row r="53006" s="59" customFormat="1" customHeight="1"/>
    <row r="53007" s="59" customFormat="1" customHeight="1"/>
    <row r="53008" s="59" customFormat="1" customHeight="1"/>
    <row r="53009" s="59" customFormat="1" customHeight="1"/>
    <row r="53010" s="59" customFormat="1" customHeight="1"/>
    <row r="53011" s="59" customFormat="1" customHeight="1"/>
    <row r="53012" s="59" customFormat="1" customHeight="1"/>
    <row r="53013" s="59" customFormat="1" customHeight="1"/>
    <row r="53014" s="59" customFormat="1" customHeight="1"/>
    <row r="53015" s="59" customFormat="1" customHeight="1"/>
    <row r="53016" s="59" customFormat="1" customHeight="1"/>
    <row r="53017" s="59" customFormat="1" customHeight="1"/>
    <row r="53018" s="59" customFormat="1" customHeight="1"/>
    <row r="53019" s="59" customFormat="1" customHeight="1"/>
    <row r="53020" s="59" customFormat="1" customHeight="1"/>
    <row r="53021" s="59" customFormat="1" customHeight="1"/>
    <row r="53022" s="59" customFormat="1" customHeight="1"/>
    <row r="53023" s="59" customFormat="1" customHeight="1"/>
    <row r="53024" s="59" customFormat="1" customHeight="1"/>
    <row r="53025" s="59" customFormat="1" customHeight="1"/>
    <row r="53026" s="59" customFormat="1" customHeight="1"/>
    <row r="53027" s="59" customFormat="1" customHeight="1"/>
    <row r="53028" s="59" customFormat="1" customHeight="1"/>
    <row r="53029" s="59" customFormat="1" customHeight="1"/>
    <row r="53030" s="59" customFormat="1" customHeight="1"/>
    <row r="53031" s="59" customFormat="1" customHeight="1"/>
    <row r="53032" s="59" customFormat="1" customHeight="1"/>
    <row r="53033" s="59" customFormat="1" customHeight="1"/>
    <row r="53034" s="59" customFormat="1" customHeight="1"/>
    <row r="53035" s="59" customFormat="1" customHeight="1"/>
    <row r="53036" s="59" customFormat="1" customHeight="1"/>
    <row r="53037" s="59" customFormat="1" customHeight="1"/>
    <row r="53038" s="59" customFormat="1" customHeight="1"/>
    <row r="53039" s="59" customFormat="1" customHeight="1"/>
    <row r="53040" s="59" customFormat="1" customHeight="1"/>
    <row r="53041" s="59" customFormat="1" customHeight="1"/>
    <row r="53042" s="59" customFormat="1" customHeight="1"/>
    <row r="53043" s="59" customFormat="1" customHeight="1"/>
    <row r="53044" s="59" customFormat="1" customHeight="1"/>
    <row r="53045" s="59" customFormat="1" customHeight="1"/>
    <row r="53046" s="59" customFormat="1" customHeight="1"/>
    <row r="53047" s="59" customFormat="1" customHeight="1"/>
    <row r="53048" s="59" customFormat="1" customHeight="1"/>
    <row r="53049" s="59" customFormat="1" customHeight="1"/>
    <row r="53050" s="59" customFormat="1" customHeight="1"/>
    <row r="53051" s="59" customFormat="1" customHeight="1"/>
    <row r="53052" s="59" customFormat="1" customHeight="1"/>
    <row r="53053" s="59" customFormat="1" customHeight="1"/>
    <row r="53054" s="59" customFormat="1" customHeight="1"/>
    <row r="53055" s="59" customFormat="1" customHeight="1"/>
    <row r="53056" s="59" customFormat="1" customHeight="1"/>
    <row r="53057" s="59" customFormat="1" customHeight="1"/>
    <row r="53058" s="59" customFormat="1" customHeight="1"/>
    <row r="53059" s="59" customFormat="1" customHeight="1"/>
    <row r="53060" s="59" customFormat="1" customHeight="1"/>
    <row r="53061" s="59" customFormat="1" customHeight="1"/>
    <row r="53062" s="59" customFormat="1" customHeight="1"/>
    <row r="53063" s="59" customFormat="1" customHeight="1"/>
    <row r="53064" s="59" customFormat="1" customHeight="1"/>
    <row r="53065" s="59" customFormat="1" customHeight="1"/>
    <row r="53066" s="59" customFormat="1" customHeight="1"/>
    <row r="53067" s="59" customFormat="1" customHeight="1"/>
    <row r="53068" s="59" customFormat="1" customHeight="1"/>
    <row r="53069" s="59" customFormat="1" customHeight="1"/>
    <row r="53070" s="59" customFormat="1" customHeight="1"/>
    <row r="53071" s="59" customFormat="1" customHeight="1"/>
    <row r="53072" s="59" customFormat="1" customHeight="1"/>
    <row r="53073" s="59" customFormat="1" customHeight="1"/>
    <row r="53074" s="59" customFormat="1" customHeight="1"/>
    <row r="53075" s="59" customFormat="1" customHeight="1"/>
    <row r="53076" s="59" customFormat="1" customHeight="1"/>
    <row r="53077" s="59" customFormat="1" customHeight="1"/>
    <row r="53078" s="59" customFormat="1" customHeight="1"/>
    <row r="53079" s="59" customFormat="1" customHeight="1"/>
    <row r="53080" s="59" customFormat="1" customHeight="1"/>
    <row r="53081" s="59" customFormat="1" customHeight="1"/>
    <row r="53082" s="59" customFormat="1" customHeight="1"/>
    <row r="53083" s="59" customFormat="1" customHeight="1"/>
    <row r="53084" s="59" customFormat="1" customHeight="1"/>
    <row r="53085" s="59" customFormat="1" customHeight="1"/>
    <row r="53086" s="59" customFormat="1" customHeight="1"/>
    <row r="53087" s="59" customFormat="1" customHeight="1"/>
    <row r="53088" s="59" customFormat="1" customHeight="1"/>
    <row r="53089" s="59" customFormat="1" customHeight="1"/>
    <row r="53090" s="59" customFormat="1" customHeight="1"/>
    <row r="53091" s="59" customFormat="1" customHeight="1"/>
    <row r="53092" s="59" customFormat="1" customHeight="1"/>
    <row r="53093" s="59" customFormat="1" customHeight="1"/>
    <row r="53094" s="59" customFormat="1" customHeight="1"/>
    <row r="53095" s="59" customFormat="1" customHeight="1"/>
    <row r="53096" s="59" customFormat="1" customHeight="1"/>
    <row r="53097" s="59" customFormat="1" customHeight="1"/>
    <row r="53098" s="59" customFormat="1" customHeight="1"/>
    <row r="53099" s="59" customFormat="1" customHeight="1"/>
    <row r="53100" s="59" customFormat="1" customHeight="1"/>
    <row r="53101" s="59" customFormat="1" customHeight="1"/>
    <row r="53102" s="59" customFormat="1" customHeight="1"/>
    <row r="53103" s="59" customFormat="1" customHeight="1"/>
    <row r="53104" s="59" customFormat="1" customHeight="1"/>
    <row r="53105" s="59" customFormat="1" customHeight="1"/>
    <row r="53106" s="59" customFormat="1" customHeight="1"/>
    <row r="53107" s="59" customFormat="1" customHeight="1"/>
    <row r="53108" s="59" customFormat="1" customHeight="1"/>
    <row r="53109" s="59" customFormat="1" customHeight="1"/>
    <row r="53110" s="59" customFormat="1" customHeight="1"/>
    <row r="53111" s="59" customFormat="1" customHeight="1"/>
    <row r="53112" s="59" customFormat="1" customHeight="1"/>
    <row r="53113" s="59" customFormat="1" customHeight="1"/>
    <row r="53114" s="59" customFormat="1" customHeight="1"/>
    <row r="53115" s="59" customFormat="1" customHeight="1"/>
    <row r="53116" s="59" customFormat="1" customHeight="1"/>
    <row r="53117" s="59" customFormat="1" customHeight="1"/>
    <row r="53118" s="59" customFormat="1" customHeight="1"/>
    <row r="53119" s="59" customFormat="1" customHeight="1"/>
    <row r="53120" s="59" customFormat="1" customHeight="1"/>
    <row r="53121" s="59" customFormat="1" customHeight="1"/>
    <row r="53122" s="59" customFormat="1" customHeight="1"/>
    <row r="53123" s="59" customFormat="1" customHeight="1"/>
    <row r="53124" s="59" customFormat="1" customHeight="1"/>
    <row r="53125" s="59" customFormat="1" customHeight="1"/>
    <row r="53126" s="59" customFormat="1" customHeight="1"/>
    <row r="53127" s="59" customFormat="1" customHeight="1"/>
    <row r="53128" s="59" customFormat="1" customHeight="1"/>
    <row r="53129" s="59" customFormat="1" customHeight="1"/>
    <row r="53130" s="59" customFormat="1" customHeight="1"/>
    <row r="53131" s="59" customFormat="1" customHeight="1"/>
    <row r="53132" s="59" customFormat="1" customHeight="1"/>
    <row r="53133" s="59" customFormat="1" customHeight="1"/>
    <row r="53134" s="59" customFormat="1" customHeight="1"/>
    <row r="53135" s="59" customFormat="1" customHeight="1"/>
    <row r="53136" s="59" customFormat="1" customHeight="1"/>
    <row r="53137" s="59" customFormat="1" customHeight="1"/>
    <row r="53138" s="59" customFormat="1" customHeight="1"/>
    <row r="53139" s="59" customFormat="1" customHeight="1"/>
    <row r="53140" s="59" customFormat="1" customHeight="1"/>
    <row r="53141" s="59" customFormat="1" customHeight="1"/>
    <row r="53142" s="59" customFormat="1" customHeight="1"/>
    <row r="53143" s="59" customFormat="1" customHeight="1"/>
    <row r="53144" s="59" customFormat="1" customHeight="1"/>
    <row r="53145" s="59" customFormat="1" customHeight="1"/>
    <row r="53146" s="59" customFormat="1" customHeight="1"/>
    <row r="53147" s="59" customFormat="1" customHeight="1"/>
    <row r="53148" s="59" customFormat="1" customHeight="1"/>
    <row r="53149" s="59" customFormat="1" customHeight="1"/>
    <row r="53150" s="59" customFormat="1" customHeight="1"/>
    <row r="53151" s="59" customFormat="1" customHeight="1"/>
    <row r="53152" s="59" customFormat="1" customHeight="1"/>
    <row r="53153" s="59" customFormat="1" customHeight="1"/>
    <row r="53154" s="59" customFormat="1" customHeight="1"/>
    <row r="53155" s="59" customFormat="1" customHeight="1"/>
    <row r="53156" s="59" customFormat="1" customHeight="1"/>
    <row r="53157" s="59" customFormat="1" customHeight="1"/>
    <row r="53158" s="59" customFormat="1" customHeight="1"/>
    <row r="53159" s="59" customFormat="1" customHeight="1"/>
    <row r="53160" s="59" customFormat="1" customHeight="1"/>
    <row r="53161" s="59" customFormat="1" customHeight="1"/>
    <row r="53162" s="59" customFormat="1" customHeight="1"/>
    <row r="53163" s="59" customFormat="1" customHeight="1"/>
    <row r="53164" s="59" customFormat="1" customHeight="1"/>
    <row r="53165" s="59" customFormat="1" customHeight="1"/>
    <row r="53166" s="59" customFormat="1" customHeight="1"/>
    <row r="53167" s="59" customFormat="1" customHeight="1"/>
    <row r="53168" s="59" customFormat="1" customHeight="1"/>
    <row r="53169" s="59" customFormat="1" customHeight="1"/>
    <row r="53170" s="59" customFormat="1" customHeight="1"/>
    <row r="53171" s="59" customFormat="1" customHeight="1"/>
    <row r="53172" s="59" customFormat="1" customHeight="1"/>
    <row r="53173" s="59" customFormat="1" customHeight="1"/>
    <row r="53174" s="59" customFormat="1" customHeight="1"/>
    <row r="53175" s="59" customFormat="1" customHeight="1"/>
    <row r="53176" s="59" customFormat="1" customHeight="1"/>
    <row r="53177" s="59" customFormat="1" customHeight="1"/>
    <row r="53178" s="59" customFormat="1" customHeight="1"/>
    <row r="53179" s="59" customFormat="1" customHeight="1"/>
    <row r="53180" s="59" customFormat="1" customHeight="1"/>
    <row r="53181" s="59" customFormat="1" customHeight="1"/>
    <row r="53182" s="59" customFormat="1" customHeight="1"/>
    <row r="53183" s="59" customFormat="1" customHeight="1"/>
    <row r="53184" s="59" customFormat="1" customHeight="1"/>
    <row r="53185" s="59" customFormat="1" customHeight="1"/>
    <row r="53186" s="59" customFormat="1" customHeight="1"/>
    <row r="53187" s="59" customFormat="1" customHeight="1"/>
    <row r="53188" s="59" customFormat="1" customHeight="1"/>
    <row r="53189" s="59" customFormat="1" customHeight="1"/>
    <row r="53190" s="59" customFormat="1" customHeight="1"/>
    <row r="53191" s="59" customFormat="1" customHeight="1"/>
    <row r="53192" s="59" customFormat="1" customHeight="1"/>
    <row r="53193" s="59" customFormat="1" customHeight="1"/>
    <row r="53194" s="59" customFormat="1" customHeight="1"/>
    <row r="53195" s="59" customFormat="1" customHeight="1"/>
    <row r="53196" s="59" customFormat="1" customHeight="1"/>
    <row r="53197" s="59" customFormat="1" customHeight="1"/>
    <row r="53198" s="59" customFormat="1" customHeight="1"/>
    <row r="53199" s="59" customFormat="1" customHeight="1"/>
    <row r="53200" s="59" customFormat="1" customHeight="1"/>
    <row r="53201" s="59" customFormat="1" customHeight="1"/>
    <row r="53202" s="59" customFormat="1" customHeight="1"/>
    <row r="53203" s="59" customFormat="1" customHeight="1"/>
    <row r="53204" s="59" customFormat="1" customHeight="1"/>
    <row r="53205" s="59" customFormat="1" customHeight="1"/>
    <row r="53206" s="59" customFormat="1" customHeight="1"/>
    <row r="53207" s="59" customFormat="1" customHeight="1"/>
    <row r="53208" s="59" customFormat="1" customHeight="1"/>
    <row r="53209" s="59" customFormat="1" customHeight="1"/>
    <row r="53210" s="59" customFormat="1" customHeight="1"/>
    <row r="53211" s="59" customFormat="1" customHeight="1"/>
    <row r="53212" s="59" customFormat="1" customHeight="1"/>
    <row r="53213" s="59" customFormat="1" customHeight="1"/>
    <row r="53214" s="59" customFormat="1" customHeight="1"/>
    <row r="53215" s="59" customFormat="1" customHeight="1"/>
    <row r="53216" s="59" customFormat="1" customHeight="1"/>
    <row r="53217" s="59" customFormat="1" customHeight="1"/>
    <row r="53218" s="59" customFormat="1" customHeight="1"/>
    <row r="53219" s="59" customFormat="1" customHeight="1"/>
    <row r="53220" s="59" customFormat="1" customHeight="1"/>
    <row r="53221" s="59" customFormat="1" customHeight="1"/>
    <row r="53222" s="59" customFormat="1" customHeight="1"/>
    <row r="53223" s="59" customFormat="1" customHeight="1"/>
    <row r="53224" s="59" customFormat="1" customHeight="1"/>
    <row r="53225" s="59" customFormat="1" customHeight="1"/>
    <row r="53226" s="59" customFormat="1" customHeight="1"/>
    <row r="53227" s="59" customFormat="1" customHeight="1"/>
    <row r="53228" s="59" customFormat="1" customHeight="1"/>
    <row r="53229" s="59" customFormat="1" customHeight="1"/>
    <row r="53230" s="59" customFormat="1" customHeight="1"/>
    <row r="53231" s="59" customFormat="1" customHeight="1"/>
    <row r="53232" s="59" customFormat="1" customHeight="1"/>
    <row r="53233" s="59" customFormat="1" customHeight="1"/>
    <row r="53234" s="59" customFormat="1" customHeight="1"/>
    <row r="53235" s="59" customFormat="1" customHeight="1"/>
    <row r="53236" s="59" customFormat="1" customHeight="1"/>
    <row r="53237" s="59" customFormat="1" customHeight="1"/>
    <row r="53238" s="59" customFormat="1" customHeight="1"/>
    <row r="53239" s="59" customFormat="1" customHeight="1"/>
    <row r="53240" s="59" customFormat="1" customHeight="1"/>
    <row r="53241" s="59" customFormat="1" customHeight="1"/>
    <row r="53242" s="59" customFormat="1" customHeight="1"/>
    <row r="53243" s="59" customFormat="1" customHeight="1"/>
    <row r="53244" s="59" customFormat="1" customHeight="1"/>
    <row r="53245" s="59" customFormat="1" customHeight="1"/>
    <row r="53246" s="59" customFormat="1" customHeight="1"/>
    <row r="53247" s="59" customFormat="1" customHeight="1"/>
    <row r="53248" s="59" customFormat="1" customHeight="1"/>
    <row r="53249" s="59" customFormat="1" customHeight="1"/>
    <row r="53250" s="59" customFormat="1" customHeight="1"/>
    <row r="53251" s="59" customFormat="1" customHeight="1"/>
    <row r="53252" s="59" customFormat="1" customHeight="1"/>
    <row r="53253" s="59" customFormat="1" customHeight="1"/>
    <row r="53254" s="59" customFormat="1" customHeight="1"/>
    <row r="53255" s="59" customFormat="1" customHeight="1"/>
    <row r="53256" s="59" customFormat="1" customHeight="1"/>
    <row r="53257" s="59" customFormat="1" customHeight="1"/>
    <row r="53258" s="59" customFormat="1" customHeight="1"/>
    <row r="53259" s="59" customFormat="1" customHeight="1"/>
    <row r="53260" s="59" customFormat="1" customHeight="1"/>
    <row r="53261" s="59" customFormat="1" customHeight="1"/>
    <row r="53262" s="59" customFormat="1" customHeight="1"/>
    <row r="53263" s="59" customFormat="1" customHeight="1"/>
    <row r="53264" s="59" customFormat="1" customHeight="1"/>
    <row r="53265" s="59" customFormat="1" customHeight="1"/>
    <row r="53266" s="59" customFormat="1" customHeight="1"/>
    <row r="53267" s="59" customFormat="1" customHeight="1"/>
    <row r="53268" s="59" customFormat="1" customHeight="1"/>
    <row r="53269" s="59" customFormat="1" customHeight="1"/>
    <row r="53270" s="59" customFormat="1" customHeight="1"/>
    <row r="53271" s="59" customFormat="1" customHeight="1"/>
    <row r="53272" s="59" customFormat="1" customHeight="1"/>
    <row r="53273" s="59" customFormat="1" customHeight="1"/>
    <row r="53274" s="59" customFormat="1" customHeight="1"/>
    <row r="53275" s="59" customFormat="1" customHeight="1"/>
    <row r="53276" s="59" customFormat="1" customHeight="1"/>
    <row r="53277" s="59" customFormat="1" customHeight="1"/>
    <row r="53278" s="59" customFormat="1" customHeight="1"/>
    <row r="53279" s="59" customFormat="1" customHeight="1"/>
    <row r="53280" s="59" customFormat="1" customHeight="1"/>
    <row r="53281" s="59" customFormat="1" customHeight="1"/>
    <row r="53282" s="59" customFormat="1" customHeight="1"/>
    <row r="53283" s="59" customFormat="1" customHeight="1"/>
    <row r="53284" s="59" customFormat="1" customHeight="1"/>
    <row r="53285" s="59" customFormat="1" customHeight="1"/>
    <row r="53286" s="59" customFormat="1" customHeight="1"/>
    <row r="53287" s="59" customFormat="1" customHeight="1"/>
    <row r="53288" s="59" customFormat="1" customHeight="1"/>
    <row r="53289" s="59" customFormat="1" customHeight="1"/>
    <row r="53290" s="59" customFormat="1" customHeight="1"/>
    <row r="53291" s="59" customFormat="1" customHeight="1"/>
    <row r="53292" s="59" customFormat="1" customHeight="1"/>
    <row r="53293" s="59" customFormat="1" customHeight="1"/>
    <row r="53294" s="59" customFormat="1" customHeight="1"/>
    <row r="53295" s="59" customFormat="1" customHeight="1"/>
    <row r="53296" s="59" customFormat="1" customHeight="1"/>
    <row r="53297" s="59" customFormat="1" customHeight="1"/>
    <row r="53298" s="59" customFormat="1" customHeight="1"/>
    <row r="53299" s="59" customFormat="1" customHeight="1"/>
    <row r="53300" s="59" customFormat="1" customHeight="1"/>
    <row r="53301" s="59" customFormat="1" customHeight="1"/>
    <row r="53302" s="59" customFormat="1" customHeight="1"/>
    <row r="53303" s="59" customFormat="1" customHeight="1"/>
    <row r="53304" s="59" customFormat="1" customHeight="1"/>
    <row r="53305" s="59" customFormat="1" customHeight="1"/>
    <row r="53306" s="59" customFormat="1" customHeight="1"/>
    <row r="53307" s="59" customFormat="1" customHeight="1"/>
    <row r="53308" s="59" customFormat="1" customHeight="1"/>
    <row r="53309" s="59" customFormat="1" customHeight="1"/>
    <row r="53310" s="59" customFormat="1" customHeight="1"/>
    <row r="53311" s="59" customFormat="1" customHeight="1"/>
    <row r="53312" s="59" customFormat="1" customHeight="1"/>
    <row r="53313" s="59" customFormat="1" customHeight="1"/>
    <row r="53314" s="59" customFormat="1" customHeight="1"/>
    <row r="53315" s="59" customFormat="1" customHeight="1"/>
    <row r="53316" s="59" customFormat="1" customHeight="1"/>
    <row r="53317" s="59" customFormat="1" customHeight="1"/>
    <row r="53318" s="59" customFormat="1" customHeight="1"/>
    <row r="53319" s="59" customFormat="1" customHeight="1"/>
    <row r="53320" s="59" customFormat="1" customHeight="1"/>
    <row r="53321" s="59" customFormat="1" customHeight="1"/>
    <row r="53322" s="59" customFormat="1" customHeight="1"/>
    <row r="53323" s="59" customFormat="1" customHeight="1"/>
    <row r="53324" s="59" customFormat="1" customHeight="1"/>
    <row r="53325" s="59" customFormat="1" customHeight="1"/>
    <row r="53326" s="59" customFormat="1" customHeight="1"/>
    <row r="53327" s="59" customFormat="1" customHeight="1"/>
    <row r="53328" s="59" customFormat="1" customHeight="1"/>
    <row r="53329" s="59" customFormat="1" customHeight="1"/>
    <row r="53330" s="59" customFormat="1" customHeight="1"/>
    <row r="53331" s="59" customFormat="1" customHeight="1"/>
    <row r="53332" s="59" customFormat="1" customHeight="1"/>
    <row r="53333" s="59" customFormat="1" customHeight="1"/>
    <row r="53334" s="59" customFormat="1" customHeight="1"/>
    <row r="53335" s="59" customFormat="1" customHeight="1"/>
    <row r="53336" s="59" customFormat="1" customHeight="1"/>
    <row r="53337" s="59" customFormat="1" customHeight="1"/>
    <row r="53338" s="59" customFormat="1" customHeight="1"/>
    <row r="53339" s="59" customFormat="1" customHeight="1"/>
    <row r="53340" s="59" customFormat="1" customHeight="1"/>
    <row r="53341" s="59" customFormat="1" customHeight="1"/>
    <row r="53342" s="59" customFormat="1" customHeight="1"/>
    <row r="53343" s="59" customFormat="1" customHeight="1"/>
    <row r="53344" s="59" customFormat="1" customHeight="1"/>
    <row r="53345" s="59" customFormat="1" customHeight="1"/>
    <row r="53346" s="59" customFormat="1" customHeight="1"/>
    <row r="53347" s="59" customFormat="1" customHeight="1"/>
    <row r="53348" s="59" customFormat="1" customHeight="1"/>
    <row r="53349" s="59" customFormat="1" customHeight="1"/>
    <row r="53350" s="59" customFormat="1" customHeight="1"/>
    <row r="53351" s="59" customFormat="1" customHeight="1"/>
    <row r="53352" s="59" customFormat="1" customHeight="1"/>
    <row r="53353" s="59" customFormat="1" customHeight="1"/>
    <row r="53354" s="59" customFormat="1" customHeight="1"/>
    <row r="53355" s="59" customFormat="1" customHeight="1"/>
    <row r="53356" s="59" customFormat="1" customHeight="1"/>
    <row r="53357" s="59" customFormat="1" customHeight="1"/>
    <row r="53358" s="59" customFormat="1" customHeight="1"/>
    <row r="53359" s="59" customFormat="1" customHeight="1"/>
    <row r="53360" s="59" customFormat="1" customHeight="1"/>
    <row r="53361" s="59" customFormat="1" customHeight="1"/>
    <row r="53362" s="59" customFormat="1" customHeight="1"/>
    <row r="53363" s="59" customFormat="1" customHeight="1"/>
    <row r="53364" s="59" customFormat="1" customHeight="1"/>
    <row r="53365" s="59" customFormat="1" customHeight="1"/>
    <row r="53366" s="59" customFormat="1" customHeight="1"/>
    <row r="53367" s="59" customFormat="1" customHeight="1"/>
    <row r="53368" s="59" customFormat="1" customHeight="1"/>
    <row r="53369" s="59" customFormat="1" customHeight="1"/>
    <row r="53370" s="59" customFormat="1" customHeight="1"/>
    <row r="53371" s="59" customFormat="1" customHeight="1"/>
    <row r="53372" s="59" customFormat="1" customHeight="1"/>
    <row r="53373" s="59" customFormat="1" customHeight="1"/>
    <row r="53374" s="59" customFormat="1" customHeight="1"/>
    <row r="53375" s="59" customFormat="1" customHeight="1"/>
    <row r="53376" s="59" customFormat="1" customHeight="1"/>
    <row r="53377" s="59" customFormat="1" customHeight="1"/>
    <row r="53378" s="59" customFormat="1" customHeight="1"/>
    <row r="53379" s="59" customFormat="1" customHeight="1"/>
    <row r="53380" s="59" customFormat="1" customHeight="1"/>
    <row r="53381" s="59" customFormat="1" customHeight="1"/>
    <row r="53382" s="59" customFormat="1" customHeight="1"/>
    <row r="53383" s="59" customFormat="1" customHeight="1"/>
    <row r="53384" s="59" customFormat="1" customHeight="1"/>
    <row r="53385" s="59" customFormat="1" customHeight="1"/>
    <row r="53386" s="59" customFormat="1" customHeight="1"/>
    <row r="53387" s="59" customFormat="1" customHeight="1"/>
    <row r="53388" s="59" customFormat="1" customHeight="1"/>
    <row r="53389" s="59" customFormat="1" customHeight="1"/>
    <row r="53390" s="59" customFormat="1" customHeight="1"/>
    <row r="53391" s="59" customFormat="1" customHeight="1"/>
    <row r="53392" s="59" customFormat="1" customHeight="1"/>
    <row r="53393" s="59" customFormat="1" customHeight="1"/>
    <row r="53394" s="59" customFormat="1" customHeight="1"/>
    <row r="53395" s="59" customFormat="1" customHeight="1"/>
    <row r="53396" s="59" customFormat="1" customHeight="1"/>
    <row r="53397" s="59" customFormat="1" customHeight="1"/>
    <row r="53398" s="59" customFormat="1" customHeight="1"/>
    <row r="53399" s="59" customFormat="1" customHeight="1"/>
    <row r="53400" s="59" customFormat="1" customHeight="1"/>
    <row r="53401" s="59" customFormat="1" customHeight="1"/>
    <row r="53402" s="59" customFormat="1" customHeight="1"/>
    <row r="53403" s="59" customFormat="1" customHeight="1"/>
    <row r="53404" s="59" customFormat="1" customHeight="1"/>
    <row r="53405" s="59" customFormat="1" customHeight="1"/>
    <row r="53406" s="59" customFormat="1" customHeight="1"/>
    <row r="53407" s="59" customFormat="1" customHeight="1"/>
    <row r="53408" s="59" customFormat="1" customHeight="1"/>
    <row r="53409" s="59" customFormat="1" customHeight="1"/>
    <row r="53410" s="59" customFormat="1" customHeight="1"/>
    <row r="53411" s="59" customFormat="1" customHeight="1"/>
    <row r="53412" s="59" customFormat="1" customHeight="1"/>
    <row r="53413" s="59" customFormat="1" customHeight="1"/>
    <row r="53414" s="59" customFormat="1" customHeight="1"/>
    <row r="53415" s="59" customFormat="1" customHeight="1"/>
    <row r="53416" s="59" customFormat="1" customHeight="1"/>
    <row r="53417" s="59" customFormat="1" customHeight="1"/>
    <row r="53418" s="59" customFormat="1" customHeight="1"/>
    <row r="53419" s="59" customFormat="1" customHeight="1"/>
    <row r="53420" s="59" customFormat="1" customHeight="1"/>
    <row r="53421" s="59" customFormat="1" customHeight="1"/>
    <row r="53422" s="59" customFormat="1" customHeight="1"/>
    <row r="53423" s="59" customFormat="1" customHeight="1"/>
    <row r="53424" s="59" customFormat="1" customHeight="1"/>
    <row r="53425" s="59" customFormat="1" customHeight="1"/>
    <row r="53426" s="59" customFormat="1" customHeight="1"/>
    <row r="53427" s="59" customFormat="1" customHeight="1"/>
    <row r="53428" s="59" customFormat="1" customHeight="1"/>
    <row r="53429" s="59" customFormat="1" customHeight="1"/>
    <row r="53430" s="59" customFormat="1" customHeight="1"/>
    <row r="53431" s="59" customFormat="1" customHeight="1"/>
    <row r="53432" s="59" customFormat="1" customHeight="1"/>
    <row r="53433" s="59" customFormat="1" customHeight="1"/>
    <row r="53434" s="59" customFormat="1" customHeight="1"/>
    <row r="53435" s="59" customFormat="1" customHeight="1"/>
    <row r="53436" s="59" customFormat="1" customHeight="1"/>
    <row r="53437" s="59" customFormat="1" customHeight="1"/>
    <row r="53438" s="59" customFormat="1" customHeight="1"/>
    <row r="53439" s="59" customFormat="1" customHeight="1"/>
    <row r="53440" s="59" customFormat="1" customHeight="1"/>
    <row r="53441" s="59" customFormat="1" customHeight="1"/>
    <row r="53442" s="59" customFormat="1" customHeight="1"/>
    <row r="53443" s="59" customFormat="1" customHeight="1"/>
    <row r="53444" s="59" customFormat="1" customHeight="1"/>
    <row r="53445" s="59" customFormat="1" customHeight="1"/>
    <row r="53446" s="59" customFormat="1" customHeight="1"/>
    <row r="53447" s="59" customFormat="1" customHeight="1"/>
    <row r="53448" s="59" customFormat="1" customHeight="1"/>
    <row r="53449" s="59" customFormat="1" customHeight="1"/>
    <row r="53450" s="59" customFormat="1" customHeight="1"/>
    <row r="53451" s="59" customFormat="1" customHeight="1"/>
    <row r="53452" s="59" customFormat="1" customHeight="1"/>
    <row r="53453" s="59" customFormat="1" customHeight="1"/>
    <row r="53454" s="59" customFormat="1" customHeight="1"/>
    <row r="53455" s="59" customFormat="1" customHeight="1"/>
    <row r="53456" s="59" customFormat="1" customHeight="1"/>
    <row r="53457" s="59" customFormat="1" customHeight="1"/>
    <row r="53458" s="59" customFormat="1" customHeight="1"/>
    <row r="53459" s="59" customFormat="1" customHeight="1"/>
    <row r="53460" s="59" customFormat="1" customHeight="1"/>
    <row r="53461" s="59" customFormat="1" customHeight="1"/>
    <row r="53462" s="59" customFormat="1" customHeight="1"/>
    <row r="53463" s="59" customFormat="1" customHeight="1"/>
    <row r="53464" s="59" customFormat="1" customHeight="1"/>
    <row r="53465" s="59" customFormat="1" customHeight="1"/>
    <row r="53466" s="59" customFormat="1" customHeight="1"/>
    <row r="53467" s="59" customFormat="1" customHeight="1"/>
    <row r="53468" s="59" customFormat="1" customHeight="1"/>
    <row r="53469" s="59" customFormat="1" customHeight="1"/>
    <row r="53470" s="59" customFormat="1" customHeight="1"/>
    <row r="53471" s="59" customFormat="1" customHeight="1"/>
    <row r="53472" s="59" customFormat="1" customHeight="1"/>
    <row r="53473" s="59" customFormat="1" customHeight="1"/>
    <row r="53474" s="59" customFormat="1" customHeight="1"/>
    <row r="53475" s="59" customFormat="1" customHeight="1"/>
    <row r="53476" s="59" customFormat="1" customHeight="1"/>
    <row r="53477" s="59" customFormat="1" customHeight="1"/>
    <row r="53478" s="59" customFormat="1" customHeight="1"/>
    <row r="53479" s="59" customFormat="1" customHeight="1"/>
    <row r="53480" s="59" customFormat="1" customHeight="1"/>
    <row r="53481" s="59" customFormat="1" customHeight="1"/>
    <row r="53482" s="59" customFormat="1" customHeight="1"/>
    <row r="53483" s="59" customFormat="1" customHeight="1"/>
    <row r="53484" s="59" customFormat="1" customHeight="1"/>
    <row r="53485" s="59" customFormat="1" customHeight="1"/>
    <row r="53486" s="59" customFormat="1" customHeight="1"/>
    <row r="53487" s="59" customFormat="1" customHeight="1"/>
    <row r="53488" s="59" customFormat="1" customHeight="1"/>
    <row r="53489" s="59" customFormat="1" customHeight="1"/>
    <row r="53490" s="59" customFormat="1" customHeight="1"/>
    <row r="53491" s="59" customFormat="1" customHeight="1"/>
    <row r="53492" s="59" customFormat="1" customHeight="1"/>
    <row r="53493" s="59" customFormat="1" customHeight="1"/>
    <row r="53494" s="59" customFormat="1" customHeight="1"/>
    <row r="53495" s="59" customFormat="1" customHeight="1"/>
    <row r="53496" s="59" customFormat="1" customHeight="1"/>
    <row r="53497" s="59" customFormat="1" customHeight="1"/>
    <row r="53498" s="59" customFormat="1" customHeight="1"/>
    <row r="53499" s="59" customFormat="1" customHeight="1"/>
    <row r="53500" s="59" customFormat="1" customHeight="1"/>
    <row r="53501" s="59" customFormat="1" customHeight="1"/>
    <row r="53502" s="59" customFormat="1" customHeight="1"/>
    <row r="53503" s="59" customFormat="1" customHeight="1"/>
    <row r="53504" s="59" customFormat="1" customHeight="1"/>
    <row r="53505" s="59" customFormat="1" customHeight="1"/>
    <row r="53506" s="59" customFormat="1" customHeight="1"/>
    <row r="53507" s="59" customFormat="1" customHeight="1"/>
    <row r="53508" s="59" customFormat="1" customHeight="1"/>
    <row r="53509" s="59" customFormat="1" customHeight="1"/>
    <row r="53510" s="59" customFormat="1" customHeight="1"/>
    <row r="53511" s="59" customFormat="1" customHeight="1"/>
    <row r="53512" s="59" customFormat="1" customHeight="1"/>
    <row r="53513" s="59" customFormat="1" customHeight="1"/>
    <row r="53514" s="59" customFormat="1" customHeight="1"/>
    <row r="53515" s="59" customFormat="1" customHeight="1"/>
    <row r="53516" s="59" customFormat="1" customHeight="1"/>
    <row r="53517" s="59" customFormat="1" customHeight="1"/>
    <row r="53518" s="59" customFormat="1" customHeight="1"/>
    <row r="53519" s="59" customFormat="1" customHeight="1"/>
    <row r="53520" s="59" customFormat="1" customHeight="1"/>
    <row r="53521" s="59" customFormat="1" customHeight="1"/>
    <row r="53522" s="59" customFormat="1" customHeight="1"/>
    <row r="53523" s="59" customFormat="1" customHeight="1"/>
    <row r="53524" s="59" customFormat="1" customHeight="1"/>
    <row r="53525" s="59" customFormat="1" customHeight="1"/>
    <row r="53526" s="59" customFormat="1" customHeight="1"/>
    <row r="53527" s="59" customFormat="1" customHeight="1"/>
    <row r="53528" s="59" customFormat="1" customHeight="1"/>
    <row r="53529" s="59" customFormat="1" customHeight="1"/>
    <row r="53530" s="59" customFormat="1" customHeight="1"/>
    <row r="53531" s="59" customFormat="1" customHeight="1"/>
    <row r="53532" s="59" customFormat="1" customHeight="1"/>
    <row r="53533" s="59" customFormat="1" customHeight="1"/>
    <row r="53534" s="59" customFormat="1" customHeight="1"/>
    <row r="53535" s="59" customFormat="1" customHeight="1"/>
    <row r="53536" s="59" customFormat="1" customHeight="1"/>
    <row r="53537" s="59" customFormat="1" customHeight="1"/>
    <row r="53538" s="59" customFormat="1" customHeight="1"/>
    <row r="53539" s="59" customFormat="1" customHeight="1"/>
    <row r="53540" s="59" customFormat="1" customHeight="1"/>
    <row r="53541" s="59" customFormat="1" customHeight="1"/>
    <row r="53542" s="59" customFormat="1" customHeight="1"/>
    <row r="53543" s="59" customFormat="1" customHeight="1"/>
    <row r="53544" s="59" customFormat="1" customHeight="1"/>
    <row r="53545" s="59" customFormat="1" customHeight="1"/>
    <row r="53546" s="59" customFormat="1" customHeight="1"/>
    <row r="53547" s="59" customFormat="1" customHeight="1"/>
    <row r="53548" s="59" customFormat="1" customHeight="1"/>
    <row r="53549" s="59" customFormat="1" customHeight="1"/>
    <row r="53550" s="59" customFormat="1" customHeight="1"/>
    <row r="53551" s="59" customFormat="1" customHeight="1"/>
    <row r="53552" s="59" customFormat="1" customHeight="1"/>
    <row r="53553" s="59" customFormat="1" customHeight="1"/>
    <row r="53554" s="59" customFormat="1" customHeight="1"/>
    <row r="53555" s="59" customFormat="1" customHeight="1"/>
    <row r="53556" s="59" customFormat="1" customHeight="1"/>
    <row r="53557" s="59" customFormat="1" customHeight="1"/>
    <row r="53558" s="59" customFormat="1" customHeight="1"/>
    <row r="53559" s="59" customFormat="1" customHeight="1"/>
    <row r="53560" s="59" customFormat="1" customHeight="1"/>
    <row r="53561" s="59" customFormat="1" customHeight="1"/>
    <row r="53562" s="59" customFormat="1" customHeight="1"/>
    <row r="53563" s="59" customFormat="1" customHeight="1"/>
    <row r="53564" s="59" customFormat="1" customHeight="1"/>
    <row r="53565" s="59" customFormat="1" customHeight="1"/>
    <row r="53566" s="59" customFormat="1" customHeight="1"/>
    <row r="53567" s="59" customFormat="1" customHeight="1"/>
    <row r="53568" s="59" customFormat="1" customHeight="1"/>
    <row r="53569" s="59" customFormat="1" customHeight="1"/>
    <row r="53570" s="59" customFormat="1" customHeight="1"/>
    <row r="53571" s="59" customFormat="1" customHeight="1"/>
    <row r="53572" s="59" customFormat="1" customHeight="1"/>
    <row r="53573" s="59" customFormat="1" customHeight="1"/>
    <row r="53574" s="59" customFormat="1" customHeight="1"/>
    <row r="53575" s="59" customFormat="1" customHeight="1"/>
    <row r="53576" s="59" customFormat="1" customHeight="1"/>
    <row r="53577" s="59" customFormat="1" customHeight="1"/>
    <row r="53578" s="59" customFormat="1" customHeight="1"/>
    <row r="53579" s="59" customFormat="1" customHeight="1"/>
    <row r="53580" s="59" customFormat="1" customHeight="1"/>
    <row r="53581" s="59" customFormat="1" customHeight="1"/>
    <row r="53582" s="59" customFormat="1" customHeight="1"/>
    <row r="53583" s="59" customFormat="1" customHeight="1"/>
    <row r="53584" s="59" customFormat="1" customHeight="1"/>
    <row r="53585" s="59" customFormat="1" customHeight="1"/>
    <row r="53586" s="59" customFormat="1" customHeight="1"/>
    <row r="53587" s="59" customFormat="1" customHeight="1"/>
    <row r="53588" s="59" customFormat="1" customHeight="1"/>
    <row r="53589" s="59" customFormat="1" customHeight="1"/>
    <row r="53590" s="59" customFormat="1" customHeight="1"/>
    <row r="53591" s="59" customFormat="1" customHeight="1"/>
    <row r="53592" s="59" customFormat="1" customHeight="1"/>
    <row r="53593" s="59" customFormat="1" customHeight="1"/>
    <row r="53594" s="59" customFormat="1" customHeight="1"/>
    <row r="53595" s="59" customFormat="1" customHeight="1"/>
    <row r="53596" s="59" customFormat="1" customHeight="1"/>
    <row r="53597" s="59" customFormat="1" customHeight="1"/>
    <row r="53598" s="59" customFormat="1" customHeight="1"/>
    <row r="53599" s="59" customFormat="1" customHeight="1"/>
    <row r="53600" s="59" customFormat="1" customHeight="1"/>
    <row r="53601" s="59" customFormat="1" customHeight="1"/>
    <row r="53602" s="59" customFormat="1" customHeight="1"/>
    <row r="53603" s="59" customFormat="1" customHeight="1"/>
    <row r="53604" s="59" customFormat="1" customHeight="1"/>
    <row r="53605" s="59" customFormat="1" customHeight="1"/>
    <row r="53606" s="59" customFormat="1" customHeight="1"/>
    <row r="53607" s="59" customFormat="1" customHeight="1"/>
    <row r="53608" s="59" customFormat="1" customHeight="1"/>
    <row r="53609" s="59" customFormat="1" customHeight="1"/>
    <row r="53610" s="59" customFormat="1" customHeight="1"/>
    <row r="53611" s="59" customFormat="1" customHeight="1"/>
    <row r="53612" s="59" customFormat="1" customHeight="1"/>
    <row r="53613" s="59" customFormat="1" customHeight="1"/>
    <row r="53614" s="59" customFormat="1" customHeight="1"/>
    <row r="53615" s="59" customFormat="1" customHeight="1"/>
    <row r="53616" s="59" customFormat="1" customHeight="1"/>
    <row r="53617" s="59" customFormat="1" customHeight="1"/>
    <row r="53618" s="59" customFormat="1" customHeight="1"/>
    <row r="53619" s="59" customFormat="1" customHeight="1"/>
    <row r="53620" s="59" customFormat="1" customHeight="1"/>
    <row r="53621" s="59" customFormat="1" customHeight="1"/>
    <row r="53622" s="59" customFormat="1" customHeight="1"/>
    <row r="53623" s="59" customFormat="1" customHeight="1"/>
    <row r="53624" s="59" customFormat="1" customHeight="1"/>
    <row r="53625" s="59" customFormat="1" customHeight="1"/>
    <row r="53626" s="59" customFormat="1" customHeight="1"/>
    <row r="53627" s="59" customFormat="1" customHeight="1"/>
    <row r="53628" s="59" customFormat="1" customHeight="1"/>
    <row r="53629" s="59" customFormat="1" customHeight="1"/>
    <row r="53630" s="59" customFormat="1" customHeight="1"/>
    <row r="53631" s="59" customFormat="1" customHeight="1"/>
    <row r="53632" s="59" customFormat="1" customHeight="1"/>
    <row r="53633" s="59" customFormat="1" customHeight="1"/>
    <row r="53634" s="59" customFormat="1" customHeight="1"/>
    <row r="53635" s="59" customFormat="1" customHeight="1"/>
    <row r="53636" s="59" customFormat="1" customHeight="1"/>
    <row r="53637" s="59" customFormat="1" customHeight="1"/>
    <row r="53638" s="59" customFormat="1" customHeight="1"/>
    <row r="53639" s="59" customFormat="1" customHeight="1"/>
    <row r="53640" s="59" customFormat="1" customHeight="1"/>
    <row r="53641" s="59" customFormat="1" customHeight="1"/>
    <row r="53642" s="59" customFormat="1" customHeight="1"/>
    <row r="53643" s="59" customFormat="1" customHeight="1"/>
    <row r="53644" s="59" customFormat="1" customHeight="1"/>
    <row r="53645" s="59" customFormat="1" customHeight="1"/>
    <row r="53646" s="59" customFormat="1" customHeight="1"/>
    <row r="53647" s="59" customFormat="1" customHeight="1"/>
    <row r="53648" s="59" customFormat="1" customHeight="1"/>
    <row r="53649" s="59" customFormat="1" customHeight="1"/>
    <row r="53650" s="59" customFormat="1" customHeight="1"/>
    <row r="53651" s="59" customFormat="1" customHeight="1"/>
    <row r="53652" s="59" customFormat="1" customHeight="1"/>
    <row r="53653" s="59" customFormat="1" customHeight="1"/>
    <row r="53654" s="59" customFormat="1" customHeight="1"/>
    <row r="53655" s="59" customFormat="1" customHeight="1"/>
    <row r="53656" s="59" customFormat="1" customHeight="1"/>
    <row r="53657" s="59" customFormat="1" customHeight="1"/>
    <row r="53658" s="59" customFormat="1" customHeight="1"/>
    <row r="53659" s="59" customFormat="1" customHeight="1"/>
    <row r="53660" s="59" customFormat="1" customHeight="1"/>
    <row r="53661" s="59" customFormat="1" customHeight="1"/>
    <row r="53662" s="59" customFormat="1" customHeight="1"/>
    <row r="53663" s="59" customFormat="1" customHeight="1"/>
    <row r="53664" s="59" customFormat="1" customHeight="1"/>
    <row r="53665" s="59" customFormat="1" customHeight="1"/>
    <row r="53666" s="59" customFormat="1" customHeight="1"/>
    <row r="53667" s="59" customFormat="1" customHeight="1"/>
    <row r="53668" s="59" customFormat="1" customHeight="1"/>
    <row r="53669" s="59" customFormat="1" customHeight="1"/>
    <row r="53670" s="59" customFormat="1" customHeight="1"/>
    <row r="53671" s="59" customFormat="1" customHeight="1"/>
    <row r="53672" s="59" customFormat="1" customHeight="1"/>
    <row r="53673" s="59" customFormat="1" customHeight="1"/>
    <row r="53674" s="59" customFormat="1" customHeight="1"/>
    <row r="53675" s="59" customFormat="1" customHeight="1"/>
    <row r="53676" s="59" customFormat="1" customHeight="1"/>
    <row r="53677" s="59" customFormat="1" customHeight="1"/>
    <row r="53678" s="59" customFormat="1" customHeight="1"/>
    <row r="53679" s="59" customFormat="1" customHeight="1"/>
    <row r="53680" s="59" customFormat="1" customHeight="1"/>
    <row r="53681" s="59" customFormat="1" customHeight="1"/>
    <row r="53682" s="59" customFormat="1" customHeight="1"/>
    <row r="53683" s="59" customFormat="1" customHeight="1"/>
    <row r="53684" s="59" customFormat="1" customHeight="1"/>
    <row r="53685" s="59" customFormat="1" customHeight="1"/>
    <row r="53686" s="59" customFormat="1" customHeight="1"/>
    <row r="53687" s="59" customFormat="1" customHeight="1"/>
    <row r="53688" s="59" customFormat="1" customHeight="1"/>
    <row r="53689" s="59" customFormat="1" customHeight="1"/>
    <row r="53690" s="59" customFormat="1" customHeight="1"/>
    <row r="53691" s="59" customFormat="1" customHeight="1"/>
    <row r="53692" s="59" customFormat="1" customHeight="1"/>
    <row r="53693" s="59" customFormat="1" customHeight="1"/>
    <row r="53694" s="59" customFormat="1" customHeight="1"/>
    <row r="53695" s="59" customFormat="1" customHeight="1"/>
    <row r="53696" s="59" customFormat="1" customHeight="1"/>
    <row r="53697" s="59" customFormat="1" customHeight="1"/>
    <row r="53698" s="59" customFormat="1" customHeight="1"/>
    <row r="53699" s="59" customFormat="1" customHeight="1"/>
    <row r="53700" s="59" customFormat="1" customHeight="1"/>
    <row r="53701" s="59" customFormat="1" customHeight="1"/>
    <row r="53702" s="59" customFormat="1" customHeight="1"/>
    <row r="53703" s="59" customFormat="1" customHeight="1"/>
    <row r="53704" s="59" customFormat="1" customHeight="1"/>
    <row r="53705" s="59" customFormat="1" customHeight="1"/>
    <row r="53706" s="59" customFormat="1" customHeight="1"/>
    <row r="53707" s="59" customFormat="1" customHeight="1"/>
    <row r="53708" s="59" customFormat="1" customHeight="1"/>
    <row r="53709" s="59" customFormat="1" customHeight="1"/>
    <row r="53710" s="59" customFormat="1" customHeight="1"/>
    <row r="53711" s="59" customFormat="1" customHeight="1"/>
    <row r="53712" s="59" customFormat="1" customHeight="1"/>
    <row r="53713" s="59" customFormat="1" customHeight="1"/>
    <row r="53714" s="59" customFormat="1" customHeight="1"/>
    <row r="53715" s="59" customFormat="1" customHeight="1"/>
    <row r="53716" s="59" customFormat="1" customHeight="1"/>
    <row r="53717" s="59" customFormat="1" customHeight="1"/>
    <row r="53718" s="59" customFormat="1" customHeight="1"/>
    <row r="53719" s="59" customFormat="1" customHeight="1"/>
    <row r="53720" s="59" customFormat="1" customHeight="1"/>
    <row r="53721" s="59" customFormat="1" customHeight="1"/>
    <row r="53722" s="59" customFormat="1" customHeight="1"/>
    <row r="53723" s="59" customFormat="1" customHeight="1"/>
    <row r="53724" s="59" customFormat="1" customHeight="1"/>
    <row r="53725" s="59" customFormat="1" customHeight="1"/>
    <row r="53726" s="59" customFormat="1" customHeight="1"/>
    <row r="53727" s="59" customFormat="1" customHeight="1"/>
    <row r="53728" s="59" customFormat="1" customHeight="1"/>
    <row r="53729" s="59" customFormat="1" customHeight="1"/>
    <row r="53730" s="59" customFormat="1" customHeight="1"/>
    <row r="53731" s="59" customFormat="1" customHeight="1"/>
    <row r="53732" s="59" customFormat="1" customHeight="1"/>
    <row r="53733" s="59" customFormat="1" customHeight="1"/>
    <row r="53734" s="59" customFormat="1" customHeight="1"/>
    <row r="53735" s="59" customFormat="1" customHeight="1"/>
    <row r="53736" s="59" customFormat="1" customHeight="1"/>
    <row r="53737" s="59" customFormat="1" customHeight="1"/>
    <row r="53738" s="59" customFormat="1" customHeight="1"/>
    <row r="53739" s="59" customFormat="1" customHeight="1"/>
    <row r="53740" s="59" customFormat="1" customHeight="1"/>
    <row r="53741" s="59" customFormat="1" customHeight="1"/>
    <row r="53742" s="59" customFormat="1" customHeight="1"/>
    <row r="53743" s="59" customFormat="1" customHeight="1"/>
    <row r="53744" s="59" customFormat="1" customHeight="1"/>
    <row r="53745" s="59" customFormat="1" customHeight="1"/>
    <row r="53746" s="59" customFormat="1" customHeight="1"/>
    <row r="53747" s="59" customFormat="1" customHeight="1"/>
    <row r="53748" s="59" customFormat="1" customHeight="1"/>
    <row r="53749" s="59" customFormat="1" customHeight="1"/>
    <row r="53750" s="59" customFormat="1" customHeight="1"/>
    <row r="53751" s="59" customFormat="1" customHeight="1"/>
    <row r="53752" s="59" customFormat="1" customHeight="1"/>
    <row r="53753" s="59" customFormat="1" customHeight="1"/>
    <row r="53754" s="59" customFormat="1" customHeight="1"/>
    <row r="53755" s="59" customFormat="1" customHeight="1"/>
    <row r="53756" s="59" customFormat="1" customHeight="1"/>
    <row r="53757" s="59" customFormat="1" customHeight="1"/>
    <row r="53758" s="59" customFormat="1" customHeight="1"/>
    <row r="53759" s="59" customFormat="1" customHeight="1"/>
    <row r="53760" s="59" customFormat="1" customHeight="1"/>
    <row r="53761" s="59" customFormat="1" customHeight="1"/>
    <row r="53762" s="59" customFormat="1" customHeight="1"/>
    <row r="53763" s="59" customFormat="1" customHeight="1"/>
    <row r="53764" s="59" customFormat="1" customHeight="1"/>
    <row r="53765" s="59" customFormat="1" customHeight="1"/>
    <row r="53766" s="59" customFormat="1" customHeight="1"/>
    <row r="53767" s="59" customFormat="1" customHeight="1"/>
    <row r="53768" s="59" customFormat="1" customHeight="1"/>
    <row r="53769" s="59" customFormat="1" customHeight="1"/>
    <row r="53770" s="59" customFormat="1" customHeight="1"/>
    <row r="53771" s="59" customFormat="1" customHeight="1"/>
    <row r="53772" s="59" customFormat="1" customHeight="1"/>
    <row r="53773" s="59" customFormat="1" customHeight="1"/>
    <row r="53774" s="59" customFormat="1" customHeight="1"/>
    <row r="53775" s="59" customFormat="1" customHeight="1"/>
    <row r="53776" s="59" customFormat="1" customHeight="1"/>
    <row r="53777" s="59" customFormat="1" customHeight="1"/>
    <row r="53778" s="59" customFormat="1" customHeight="1"/>
    <row r="53779" s="59" customFormat="1" customHeight="1"/>
    <row r="53780" s="59" customFormat="1" customHeight="1"/>
    <row r="53781" s="59" customFormat="1" customHeight="1"/>
    <row r="53782" s="59" customFormat="1" customHeight="1"/>
    <row r="53783" s="59" customFormat="1" customHeight="1"/>
    <row r="53784" s="59" customFormat="1" customHeight="1"/>
    <row r="53785" s="59" customFormat="1" customHeight="1"/>
    <row r="53786" s="59" customFormat="1" customHeight="1"/>
    <row r="53787" s="59" customFormat="1" customHeight="1"/>
    <row r="53788" s="59" customFormat="1" customHeight="1"/>
    <row r="53789" s="59" customFormat="1" customHeight="1"/>
    <row r="53790" s="59" customFormat="1" customHeight="1"/>
    <row r="53791" s="59" customFormat="1" customHeight="1"/>
    <row r="53792" s="59" customFormat="1" customHeight="1"/>
    <row r="53793" s="59" customFormat="1" customHeight="1"/>
    <row r="53794" s="59" customFormat="1" customHeight="1"/>
    <row r="53795" s="59" customFormat="1" customHeight="1"/>
    <row r="53796" s="59" customFormat="1" customHeight="1"/>
    <row r="53797" s="59" customFormat="1" customHeight="1"/>
    <row r="53798" s="59" customFormat="1" customHeight="1"/>
    <row r="53799" s="59" customFormat="1" customHeight="1"/>
    <row r="53800" s="59" customFormat="1" customHeight="1"/>
    <row r="53801" s="59" customFormat="1" customHeight="1"/>
    <row r="53802" s="59" customFormat="1" customHeight="1"/>
    <row r="53803" s="59" customFormat="1" customHeight="1"/>
    <row r="53804" s="59" customFormat="1" customHeight="1"/>
    <row r="53805" s="59" customFormat="1" customHeight="1"/>
    <row r="53806" s="59" customFormat="1" customHeight="1"/>
    <row r="53807" s="59" customFormat="1" customHeight="1"/>
    <row r="53808" s="59" customFormat="1" customHeight="1"/>
    <row r="53809" s="59" customFormat="1" customHeight="1"/>
    <row r="53810" s="59" customFormat="1" customHeight="1"/>
    <row r="53811" s="59" customFormat="1" customHeight="1"/>
    <row r="53812" s="59" customFormat="1" customHeight="1"/>
    <row r="53813" s="59" customFormat="1" customHeight="1"/>
    <row r="53814" s="59" customFormat="1" customHeight="1"/>
    <row r="53815" s="59" customFormat="1" customHeight="1"/>
    <row r="53816" s="59" customFormat="1" customHeight="1"/>
    <row r="53817" s="59" customFormat="1" customHeight="1"/>
    <row r="53818" s="59" customFormat="1" customHeight="1"/>
    <row r="53819" s="59" customFormat="1" customHeight="1"/>
    <row r="53820" s="59" customFormat="1" customHeight="1"/>
    <row r="53821" s="59" customFormat="1" customHeight="1"/>
    <row r="53822" s="59" customFormat="1" customHeight="1"/>
    <row r="53823" s="59" customFormat="1" customHeight="1"/>
    <row r="53824" s="59" customFormat="1" customHeight="1"/>
    <row r="53825" s="59" customFormat="1" customHeight="1"/>
    <row r="53826" s="59" customFormat="1" customHeight="1"/>
    <row r="53827" s="59" customFormat="1" customHeight="1"/>
    <row r="53828" s="59" customFormat="1" customHeight="1"/>
    <row r="53829" s="59" customFormat="1" customHeight="1"/>
    <row r="53830" s="59" customFormat="1" customHeight="1"/>
    <row r="53831" s="59" customFormat="1" customHeight="1"/>
    <row r="53832" s="59" customFormat="1" customHeight="1"/>
    <row r="53833" s="59" customFormat="1" customHeight="1"/>
    <row r="53834" s="59" customFormat="1" customHeight="1"/>
    <row r="53835" s="59" customFormat="1" customHeight="1"/>
    <row r="53836" s="59" customFormat="1" customHeight="1"/>
    <row r="53837" s="59" customFormat="1" customHeight="1"/>
    <row r="53838" s="59" customFormat="1" customHeight="1"/>
    <row r="53839" s="59" customFormat="1" customHeight="1"/>
    <row r="53840" s="59" customFormat="1" customHeight="1"/>
    <row r="53841" s="59" customFormat="1" customHeight="1"/>
    <row r="53842" s="59" customFormat="1" customHeight="1"/>
    <row r="53843" s="59" customFormat="1" customHeight="1"/>
    <row r="53844" s="59" customFormat="1" customHeight="1"/>
    <row r="53845" s="59" customFormat="1" customHeight="1"/>
    <row r="53846" s="59" customFormat="1" customHeight="1"/>
    <row r="53847" s="59" customFormat="1" customHeight="1"/>
    <row r="53848" s="59" customFormat="1" customHeight="1"/>
    <row r="53849" s="59" customFormat="1" customHeight="1"/>
    <row r="53850" s="59" customFormat="1" customHeight="1"/>
    <row r="53851" s="59" customFormat="1" customHeight="1"/>
    <row r="53852" s="59" customFormat="1" customHeight="1"/>
    <row r="53853" s="59" customFormat="1" customHeight="1"/>
    <row r="53854" s="59" customFormat="1" customHeight="1"/>
    <row r="53855" s="59" customFormat="1" customHeight="1"/>
    <row r="53856" s="59" customFormat="1" customHeight="1"/>
    <row r="53857" s="59" customFormat="1" customHeight="1"/>
    <row r="53858" s="59" customFormat="1" customHeight="1"/>
    <row r="53859" s="59" customFormat="1" customHeight="1"/>
    <row r="53860" s="59" customFormat="1" customHeight="1"/>
    <row r="53861" s="59" customFormat="1" customHeight="1"/>
    <row r="53862" s="59" customFormat="1" customHeight="1"/>
    <row r="53863" s="59" customFormat="1" customHeight="1"/>
    <row r="53864" s="59" customFormat="1" customHeight="1"/>
    <row r="53865" s="59" customFormat="1" customHeight="1"/>
    <row r="53866" s="59" customFormat="1" customHeight="1"/>
    <row r="53867" s="59" customFormat="1" customHeight="1"/>
    <row r="53868" s="59" customFormat="1" customHeight="1"/>
    <row r="53869" s="59" customFormat="1" customHeight="1"/>
    <row r="53870" s="59" customFormat="1" customHeight="1"/>
    <row r="53871" s="59" customFormat="1" customHeight="1"/>
    <row r="53872" s="59" customFormat="1" customHeight="1"/>
    <row r="53873" s="59" customFormat="1" customHeight="1"/>
    <row r="53874" s="59" customFormat="1" customHeight="1"/>
    <row r="53875" s="59" customFormat="1" customHeight="1"/>
    <row r="53876" s="59" customFormat="1" customHeight="1"/>
    <row r="53877" s="59" customFormat="1" customHeight="1"/>
    <row r="53878" s="59" customFormat="1" customHeight="1"/>
    <row r="53879" s="59" customFormat="1" customHeight="1"/>
    <row r="53880" s="59" customFormat="1" customHeight="1"/>
    <row r="53881" s="59" customFormat="1" customHeight="1"/>
    <row r="53882" s="59" customFormat="1" customHeight="1"/>
    <row r="53883" s="59" customFormat="1" customHeight="1"/>
    <row r="53884" s="59" customFormat="1" customHeight="1"/>
    <row r="53885" s="59" customFormat="1" customHeight="1"/>
    <row r="53886" s="59" customFormat="1" customHeight="1"/>
    <row r="53887" s="59" customFormat="1" customHeight="1"/>
    <row r="53888" s="59" customFormat="1" customHeight="1"/>
    <row r="53889" s="59" customFormat="1" customHeight="1"/>
    <row r="53890" s="59" customFormat="1" customHeight="1"/>
    <row r="53891" s="59" customFormat="1" customHeight="1"/>
    <row r="53892" s="59" customFormat="1" customHeight="1"/>
    <row r="53893" s="59" customFormat="1" customHeight="1"/>
    <row r="53894" s="59" customFormat="1" customHeight="1"/>
    <row r="53895" s="59" customFormat="1" customHeight="1"/>
    <row r="53896" s="59" customFormat="1" customHeight="1"/>
    <row r="53897" s="59" customFormat="1" customHeight="1"/>
    <row r="53898" s="59" customFormat="1" customHeight="1"/>
    <row r="53899" s="59" customFormat="1" customHeight="1"/>
    <row r="53900" s="59" customFormat="1" customHeight="1"/>
    <row r="53901" s="59" customFormat="1" customHeight="1"/>
    <row r="53902" s="59" customFormat="1" customHeight="1"/>
    <row r="53903" s="59" customFormat="1" customHeight="1"/>
    <row r="53904" s="59" customFormat="1" customHeight="1"/>
    <row r="53905" s="59" customFormat="1" customHeight="1"/>
    <row r="53906" s="59" customFormat="1" customHeight="1"/>
    <row r="53907" s="59" customFormat="1" customHeight="1"/>
    <row r="53908" s="59" customFormat="1" customHeight="1"/>
    <row r="53909" s="59" customFormat="1" customHeight="1"/>
    <row r="53910" s="59" customFormat="1" customHeight="1"/>
    <row r="53911" s="59" customFormat="1" customHeight="1"/>
    <row r="53912" s="59" customFormat="1" customHeight="1"/>
    <row r="53913" s="59" customFormat="1" customHeight="1"/>
    <row r="53914" s="59" customFormat="1" customHeight="1"/>
    <row r="53915" s="59" customFormat="1" customHeight="1"/>
    <row r="53916" s="59" customFormat="1" customHeight="1"/>
    <row r="53917" s="59" customFormat="1" customHeight="1"/>
    <row r="53918" s="59" customFormat="1" customHeight="1"/>
    <row r="53919" s="59" customFormat="1" customHeight="1"/>
    <row r="53920" s="59" customFormat="1" customHeight="1"/>
    <row r="53921" s="59" customFormat="1" customHeight="1"/>
    <row r="53922" s="59" customFormat="1" customHeight="1"/>
    <row r="53923" s="59" customFormat="1" customHeight="1"/>
    <row r="53924" s="59" customFormat="1" customHeight="1"/>
    <row r="53925" s="59" customFormat="1" customHeight="1"/>
    <row r="53926" s="59" customFormat="1" customHeight="1"/>
    <row r="53927" s="59" customFormat="1" customHeight="1"/>
    <row r="53928" s="59" customFormat="1" customHeight="1"/>
    <row r="53929" s="59" customFormat="1" customHeight="1"/>
    <row r="53930" s="59" customFormat="1" customHeight="1"/>
    <row r="53931" s="59" customFormat="1" customHeight="1"/>
    <row r="53932" s="59" customFormat="1" customHeight="1"/>
    <row r="53933" s="59" customFormat="1" customHeight="1"/>
    <row r="53934" s="59" customFormat="1" customHeight="1"/>
    <row r="53935" s="59" customFormat="1" customHeight="1"/>
    <row r="53936" s="59" customFormat="1" customHeight="1"/>
    <row r="53937" s="59" customFormat="1" customHeight="1"/>
    <row r="53938" s="59" customFormat="1" customHeight="1"/>
    <row r="53939" s="59" customFormat="1" customHeight="1"/>
    <row r="53940" s="59" customFormat="1" customHeight="1"/>
    <row r="53941" s="59" customFormat="1" customHeight="1"/>
    <row r="53942" s="59" customFormat="1" customHeight="1"/>
    <row r="53943" s="59" customFormat="1" customHeight="1"/>
    <row r="53944" s="59" customFormat="1" customHeight="1"/>
    <row r="53945" s="59" customFormat="1" customHeight="1"/>
    <row r="53946" s="59" customFormat="1" customHeight="1"/>
    <row r="53947" s="59" customFormat="1" customHeight="1"/>
    <row r="53948" s="59" customFormat="1" customHeight="1"/>
    <row r="53949" s="59" customFormat="1" customHeight="1"/>
    <row r="53950" s="59" customFormat="1" customHeight="1"/>
    <row r="53951" s="59" customFormat="1" customHeight="1"/>
    <row r="53952" s="59" customFormat="1" customHeight="1"/>
    <row r="53953" s="59" customFormat="1" customHeight="1"/>
    <row r="53954" s="59" customFormat="1" customHeight="1"/>
    <row r="53955" s="59" customFormat="1" customHeight="1"/>
    <row r="53956" s="59" customFormat="1" customHeight="1"/>
    <row r="53957" s="59" customFormat="1" customHeight="1"/>
    <row r="53958" s="59" customFormat="1" customHeight="1"/>
    <row r="53959" s="59" customFormat="1" customHeight="1"/>
    <row r="53960" s="59" customFormat="1" customHeight="1"/>
    <row r="53961" s="59" customFormat="1" customHeight="1"/>
    <row r="53962" s="59" customFormat="1" customHeight="1"/>
    <row r="53963" s="59" customFormat="1" customHeight="1"/>
    <row r="53964" s="59" customFormat="1" customHeight="1"/>
    <row r="53965" s="59" customFormat="1" customHeight="1"/>
    <row r="53966" s="59" customFormat="1" customHeight="1"/>
    <row r="53967" s="59" customFormat="1" customHeight="1"/>
    <row r="53968" s="59" customFormat="1" customHeight="1"/>
    <row r="53969" s="59" customFormat="1" customHeight="1"/>
    <row r="53970" s="59" customFormat="1" customHeight="1"/>
    <row r="53971" s="59" customFormat="1" customHeight="1"/>
    <row r="53972" s="59" customFormat="1" customHeight="1"/>
    <row r="53973" s="59" customFormat="1" customHeight="1"/>
    <row r="53974" s="59" customFormat="1" customHeight="1"/>
    <row r="53975" s="59" customFormat="1" customHeight="1"/>
    <row r="53976" s="59" customFormat="1" customHeight="1"/>
    <row r="53977" s="59" customFormat="1" customHeight="1"/>
    <row r="53978" s="59" customFormat="1" customHeight="1"/>
    <row r="53979" s="59" customFormat="1" customHeight="1"/>
    <row r="53980" s="59" customFormat="1" customHeight="1"/>
    <row r="53981" s="59" customFormat="1" customHeight="1"/>
    <row r="53982" s="59" customFormat="1" customHeight="1"/>
    <row r="53983" s="59" customFormat="1" customHeight="1"/>
    <row r="53984" s="59" customFormat="1" customHeight="1"/>
    <row r="53985" s="59" customFormat="1" customHeight="1"/>
    <row r="53986" s="59" customFormat="1" customHeight="1"/>
    <row r="53987" s="59" customFormat="1" customHeight="1"/>
    <row r="53988" s="59" customFormat="1" customHeight="1"/>
    <row r="53989" s="59" customFormat="1" customHeight="1"/>
    <row r="53990" s="59" customFormat="1" customHeight="1"/>
    <row r="53991" s="59" customFormat="1" customHeight="1"/>
    <row r="53992" s="59" customFormat="1" customHeight="1"/>
    <row r="53993" s="59" customFormat="1" customHeight="1"/>
    <row r="53994" s="59" customFormat="1" customHeight="1"/>
    <row r="53995" s="59" customFormat="1" customHeight="1"/>
    <row r="53996" s="59" customFormat="1" customHeight="1"/>
    <row r="53997" s="59" customFormat="1" customHeight="1"/>
    <row r="53998" s="59" customFormat="1" customHeight="1"/>
    <row r="53999" s="59" customFormat="1" customHeight="1"/>
    <row r="54000" s="59" customFormat="1" customHeight="1"/>
    <row r="54001" s="59" customFormat="1" customHeight="1"/>
    <row r="54002" s="59" customFormat="1" customHeight="1"/>
    <row r="54003" s="59" customFormat="1" customHeight="1"/>
    <row r="54004" s="59" customFormat="1" customHeight="1"/>
    <row r="54005" s="59" customFormat="1" customHeight="1"/>
    <row r="54006" s="59" customFormat="1" customHeight="1"/>
    <row r="54007" s="59" customFormat="1" customHeight="1"/>
    <row r="54008" s="59" customFormat="1" customHeight="1"/>
    <row r="54009" s="59" customFormat="1" customHeight="1"/>
    <row r="54010" s="59" customFormat="1" customHeight="1"/>
    <row r="54011" s="59" customFormat="1" customHeight="1"/>
    <row r="54012" s="59" customFormat="1" customHeight="1"/>
    <row r="54013" s="59" customFormat="1" customHeight="1"/>
    <row r="54014" s="59" customFormat="1" customHeight="1"/>
    <row r="54015" s="59" customFormat="1" customHeight="1"/>
    <row r="54016" s="59" customFormat="1" customHeight="1"/>
    <row r="54017" s="59" customFormat="1" customHeight="1"/>
    <row r="54018" s="59" customFormat="1" customHeight="1"/>
    <row r="54019" s="59" customFormat="1" customHeight="1"/>
    <row r="54020" s="59" customFormat="1" customHeight="1"/>
    <row r="54021" s="59" customFormat="1" customHeight="1"/>
    <row r="54022" s="59" customFormat="1" customHeight="1"/>
    <row r="54023" s="59" customFormat="1" customHeight="1"/>
    <row r="54024" s="59" customFormat="1" customHeight="1"/>
    <row r="54025" s="59" customFormat="1" customHeight="1"/>
    <row r="54026" s="59" customFormat="1" customHeight="1"/>
    <row r="54027" s="59" customFormat="1" customHeight="1"/>
    <row r="54028" s="59" customFormat="1" customHeight="1"/>
    <row r="54029" s="59" customFormat="1" customHeight="1"/>
    <row r="54030" s="59" customFormat="1" customHeight="1"/>
    <row r="54031" s="59" customFormat="1" customHeight="1"/>
    <row r="54032" s="59" customFormat="1" customHeight="1"/>
    <row r="54033" s="59" customFormat="1" customHeight="1"/>
    <row r="54034" s="59" customFormat="1" customHeight="1"/>
    <row r="54035" s="59" customFormat="1" customHeight="1"/>
    <row r="54036" s="59" customFormat="1" customHeight="1"/>
    <row r="54037" s="59" customFormat="1" customHeight="1"/>
    <row r="54038" s="59" customFormat="1" customHeight="1"/>
    <row r="54039" s="59" customFormat="1" customHeight="1"/>
    <row r="54040" s="59" customFormat="1" customHeight="1"/>
    <row r="54041" s="59" customFormat="1" customHeight="1"/>
    <row r="54042" s="59" customFormat="1" customHeight="1"/>
    <row r="54043" s="59" customFormat="1" customHeight="1"/>
    <row r="54044" s="59" customFormat="1" customHeight="1"/>
    <row r="54045" s="59" customFormat="1" customHeight="1"/>
    <row r="54046" s="59" customFormat="1" customHeight="1"/>
    <row r="54047" s="59" customFormat="1" customHeight="1"/>
    <row r="54048" s="59" customFormat="1" customHeight="1"/>
    <row r="54049" s="59" customFormat="1" customHeight="1"/>
    <row r="54050" s="59" customFormat="1" customHeight="1"/>
    <row r="54051" s="59" customFormat="1" customHeight="1"/>
    <row r="54052" s="59" customFormat="1" customHeight="1"/>
    <row r="54053" s="59" customFormat="1" customHeight="1"/>
    <row r="54054" s="59" customFormat="1" customHeight="1"/>
    <row r="54055" s="59" customFormat="1" customHeight="1"/>
    <row r="54056" s="59" customFormat="1" customHeight="1"/>
    <row r="54057" s="59" customFormat="1" customHeight="1"/>
    <row r="54058" s="59" customFormat="1" customHeight="1"/>
    <row r="54059" s="59" customFormat="1" customHeight="1"/>
    <row r="54060" s="59" customFormat="1" customHeight="1"/>
    <row r="54061" s="59" customFormat="1" customHeight="1"/>
    <row r="54062" s="59" customFormat="1" customHeight="1"/>
    <row r="54063" s="59" customFormat="1" customHeight="1"/>
    <row r="54064" s="59" customFormat="1" customHeight="1"/>
    <row r="54065" s="59" customFormat="1" customHeight="1"/>
    <row r="54066" s="59" customFormat="1" customHeight="1"/>
    <row r="54067" s="59" customFormat="1" customHeight="1"/>
    <row r="54068" s="59" customFormat="1" customHeight="1"/>
    <row r="54069" s="59" customFormat="1" customHeight="1"/>
    <row r="54070" s="59" customFormat="1" customHeight="1"/>
    <row r="54071" s="59" customFormat="1" customHeight="1"/>
    <row r="54072" s="59" customFormat="1" customHeight="1"/>
    <row r="54073" s="59" customFormat="1" customHeight="1"/>
    <row r="54074" s="59" customFormat="1" customHeight="1"/>
    <row r="54075" s="59" customFormat="1" customHeight="1"/>
    <row r="54076" s="59" customFormat="1" customHeight="1"/>
    <row r="54077" s="59" customFormat="1" customHeight="1"/>
    <row r="54078" s="59" customFormat="1" customHeight="1"/>
    <row r="54079" s="59" customFormat="1" customHeight="1"/>
    <row r="54080" s="59" customFormat="1" customHeight="1"/>
    <row r="54081" s="59" customFormat="1" customHeight="1"/>
    <row r="54082" s="59" customFormat="1" customHeight="1"/>
    <row r="54083" s="59" customFormat="1" customHeight="1"/>
    <row r="54084" s="59" customFormat="1" customHeight="1"/>
    <row r="54085" s="59" customFormat="1" customHeight="1"/>
    <row r="54086" s="59" customFormat="1" customHeight="1"/>
    <row r="54087" s="59" customFormat="1" customHeight="1"/>
    <row r="54088" s="59" customFormat="1" customHeight="1"/>
    <row r="54089" s="59" customFormat="1" customHeight="1"/>
    <row r="54090" s="59" customFormat="1" customHeight="1"/>
    <row r="54091" s="59" customFormat="1" customHeight="1"/>
    <row r="54092" s="59" customFormat="1" customHeight="1"/>
    <row r="54093" s="59" customFormat="1" customHeight="1"/>
    <row r="54094" s="59" customFormat="1" customHeight="1"/>
    <row r="54095" s="59" customFormat="1" customHeight="1"/>
    <row r="54096" s="59" customFormat="1" customHeight="1"/>
    <row r="54097" s="59" customFormat="1" customHeight="1"/>
    <row r="54098" s="59" customFormat="1" customHeight="1"/>
    <row r="54099" s="59" customFormat="1" customHeight="1"/>
    <row r="54100" s="59" customFormat="1" customHeight="1"/>
    <row r="54101" s="59" customFormat="1" customHeight="1"/>
    <row r="54102" s="59" customFormat="1" customHeight="1"/>
    <row r="54103" s="59" customFormat="1" customHeight="1"/>
    <row r="54104" s="59" customFormat="1" customHeight="1"/>
    <row r="54105" s="59" customFormat="1" customHeight="1"/>
    <row r="54106" s="59" customFormat="1" customHeight="1"/>
    <row r="54107" s="59" customFormat="1" customHeight="1"/>
    <row r="54108" s="59" customFormat="1" customHeight="1"/>
    <row r="54109" s="59" customFormat="1" customHeight="1"/>
    <row r="54110" s="59" customFormat="1" customHeight="1"/>
    <row r="54111" s="59" customFormat="1" customHeight="1"/>
    <row r="54112" s="59" customFormat="1" customHeight="1"/>
    <row r="54113" s="59" customFormat="1" customHeight="1"/>
    <row r="54114" s="59" customFormat="1" customHeight="1"/>
    <row r="54115" s="59" customFormat="1" customHeight="1"/>
    <row r="54116" s="59" customFormat="1" customHeight="1"/>
    <row r="54117" s="59" customFormat="1" customHeight="1"/>
    <row r="54118" s="59" customFormat="1" customHeight="1"/>
    <row r="54119" s="59" customFormat="1" customHeight="1"/>
    <row r="54120" s="59" customFormat="1" customHeight="1"/>
    <row r="54121" s="59" customFormat="1" customHeight="1"/>
    <row r="54122" s="59" customFormat="1" customHeight="1"/>
    <row r="54123" s="59" customFormat="1" customHeight="1"/>
    <row r="54124" s="59" customFormat="1" customHeight="1"/>
    <row r="54125" s="59" customFormat="1" customHeight="1"/>
    <row r="54126" s="59" customFormat="1" customHeight="1"/>
    <row r="54127" s="59" customFormat="1" customHeight="1"/>
    <row r="54128" s="59" customFormat="1" customHeight="1"/>
    <row r="54129" s="59" customFormat="1" customHeight="1"/>
    <row r="54130" s="59" customFormat="1" customHeight="1"/>
    <row r="54131" s="59" customFormat="1" customHeight="1"/>
    <row r="54132" s="59" customFormat="1" customHeight="1"/>
    <row r="54133" s="59" customFormat="1" customHeight="1"/>
    <row r="54134" s="59" customFormat="1" customHeight="1"/>
    <row r="54135" s="59" customFormat="1" customHeight="1"/>
    <row r="54136" s="59" customFormat="1" customHeight="1"/>
    <row r="54137" s="59" customFormat="1" customHeight="1"/>
    <row r="54138" s="59" customFormat="1" customHeight="1"/>
    <row r="54139" s="59" customFormat="1" customHeight="1"/>
    <row r="54140" s="59" customFormat="1" customHeight="1"/>
    <row r="54141" s="59" customFormat="1" customHeight="1"/>
    <row r="54142" s="59" customFormat="1" customHeight="1"/>
    <row r="54143" s="59" customFormat="1" customHeight="1"/>
    <row r="54144" s="59" customFormat="1" customHeight="1"/>
    <row r="54145" s="59" customFormat="1" customHeight="1"/>
    <row r="54146" s="59" customFormat="1" customHeight="1"/>
    <row r="54147" s="59" customFormat="1" customHeight="1"/>
    <row r="54148" s="59" customFormat="1" customHeight="1"/>
    <row r="54149" s="59" customFormat="1" customHeight="1"/>
    <row r="54150" s="59" customFormat="1" customHeight="1"/>
    <row r="54151" s="59" customFormat="1" customHeight="1"/>
    <row r="54152" s="59" customFormat="1" customHeight="1"/>
    <row r="54153" s="59" customFormat="1" customHeight="1"/>
    <row r="54154" s="59" customFormat="1" customHeight="1"/>
    <row r="54155" s="59" customFormat="1" customHeight="1"/>
    <row r="54156" s="59" customFormat="1" customHeight="1"/>
    <row r="54157" s="59" customFormat="1" customHeight="1"/>
    <row r="54158" s="59" customFormat="1" customHeight="1"/>
    <row r="54159" s="59" customFormat="1" customHeight="1"/>
    <row r="54160" s="59" customFormat="1" customHeight="1"/>
    <row r="54161" s="59" customFormat="1" customHeight="1"/>
    <row r="54162" s="59" customFormat="1" customHeight="1"/>
    <row r="54163" s="59" customFormat="1" customHeight="1"/>
    <row r="54164" s="59" customFormat="1" customHeight="1"/>
    <row r="54165" s="59" customFormat="1" customHeight="1"/>
    <row r="54166" s="59" customFormat="1" customHeight="1"/>
    <row r="54167" s="59" customFormat="1" customHeight="1"/>
    <row r="54168" s="59" customFormat="1" customHeight="1"/>
    <row r="54169" s="59" customFormat="1" customHeight="1"/>
    <row r="54170" s="59" customFormat="1" customHeight="1"/>
    <row r="54171" s="59" customFormat="1" customHeight="1"/>
    <row r="54172" s="59" customFormat="1" customHeight="1"/>
    <row r="54173" s="59" customFormat="1" customHeight="1"/>
    <row r="54174" s="59" customFormat="1" customHeight="1"/>
    <row r="54175" s="59" customFormat="1" customHeight="1"/>
    <row r="54176" s="59" customFormat="1" customHeight="1"/>
    <row r="54177" s="59" customFormat="1" customHeight="1"/>
    <row r="54178" s="59" customFormat="1" customHeight="1"/>
    <row r="54179" s="59" customFormat="1" customHeight="1"/>
    <row r="54180" s="59" customFormat="1" customHeight="1"/>
    <row r="54181" s="59" customFormat="1" customHeight="1"/>
    <row r="54182" s="59" customFormat="1" customHeight="1"/>
    <row r="54183" s="59" customFormat="1" customHeight="1"/>
    <row r="54184" s="59" customFormat="1" customHeight="1"/>
    <row r="54185" s="59" customFormat="1" customHeight="1"/>
    <row r="54186" s="59" customFormat="1" customHeight="1"/>
    <row r="54187" s="59" customFormat="1" customHeight="1"/>
    <row r="54188" s="59" customFormat="1" customHeight="1"/>
    <row r="54189" s="59" customFormat="1" customHeight="1"/>
    <row r="54190" s="59" customFormat="1" customHeight="1"/>
    <row r="54191" s="59" customFormat="1" customHeight="1"/>
    <row r="54192" s="59" customFormat="1" customHeight="1"/>
    <row r="54193" s="59" customFormat="1" customHeight="1"/>
    <row r="54194" s="59" customFormat="1" customHeight="1"/>
    <row r="54195" s="59" customFormat="1" customHeight="1"/>
    <row r="54196" s="59" customFormat="1" customHeight="1"/>
    <row r="54197" s="59" customFormat="1" customHeight="1"/>
    <row r="54198" s="59" customFormat="1" customHeight="1"/>
    <row r="54199" s="59" customFormat="1" customHeight="1"/>
    <row r="54200" s="59" customFormat="1" customHeight="1"/>
    <row r="54201" s="59" customFormat="1" customHeight="1"/>
    <row r="54202" s="59" customFormat="1" customHeight="1"/>
    <row r="54203" s="59" customFormat="1" customHeight="1"/>
    <row r="54204" s="59" customFormat="1" customHeight="1"/>
    <row r="54205" s="59" customFormat="1" customHeight="1"/>
    <row r="54206" s="59" customFormat="1" customHeight="1"/>
    <row r="54207" s="59" customFormat="1" customHeight="1"/>
    <row r="54208" s="59" customFormat="1" customHeight="1"/>
    <row r="54209" s="59" customFormat="1" customHeight="1"/>
    <row r="54210" s="59" customFormat="1" customHeight="1"/>
    <row r="54211" s="59" customFormat="1" customHeight="1"/>
    <row r="54212" s="59" customFormat="1" customHeight="1"/>
    <row r="54213" s="59" customFormat="1" customHeight="1"/>
    <row r="54214" s="59" customFormat="1" customHeight="1"/>
    <row r="54215" s="59" customFormat="1" customHeight="1"/>
    <row r="54216" s="59" customFormat="1" customHeight="1"/>
    <row r="54217" s="59" customFormat="1" customHeight="1"/>
    <row r="54218" s="59" customFormat="1" customHeight="1"/>
    <row r="54219" s="59" customFormat="1" customHeight="1"/>
    <row r="54220" s="59" customFormat="1" customHeight="1"/>
    <row r="54221" s="59" customFormat="1" customHeight="1"/>
    <row r="54222" s="59" customFormat="1" customHeight="1"/>
    <row r="54223" s="59" customFormat="1" customHeight="1"/>
    <row r="54224" s="59" customFormat="1" customHeight="1"/>
    <row r="54225" s="59" customFormat="1" customHeight="1"/>
    <row r="54226" s="59" customFormat="1" customHeight="1"/>
    <row r="54227" s="59" customFormat="1" customHeight="1"/>
    <row r="54228" s="59" customFormat="1" customHeight="1"/>
    <row r="54229" s="59" customFormat="1" customHeight="1"/>
    <row r="54230" s="59" customFormat="1" customHeight="1"/>
    <row r="54231" s="59" customFormat="1" customHeight="1"/>
    <row r="54232" s="59" customFormat="1" customHeight="1"/>
    <row r="54233" s="59" customFormat="1" customHeight="1"/>
    <row r="54234" s="59" customFormat="1" customHeight="1"/>
    <row r="54235" s="59" customFormat="1" customHeight="1"/>
    <row r="54236" s="59" customFormat="1" customHeight="1"/>
    <row r="54237" s="59" customFormat="1" customHeight="1"/>
    <row r="54238" s="59" customFormat="1" customHeight="1"/>
    <row r="54239" s="59" customFormat="1" customHeight="1"/>
    <row r="54240" s="59" customFormat="1" customHeight="1"/>
    <row r="54241" s="59" customFormat="1" customHeight="1"/>
    <row r="54242" s="59" customFormat="1" customHeight="1"/>
    <row r="54243" s="59" customFormat="1" customHeight="1"/>
    <row r="54244" s="59" customFormat="1" customHeight="1"/>
    <row r="54245" s="59" customFormat="1" customHeight="1"/>
    <row r="54246" s="59" customFormat="1" customHeight="1"/>
    <row r="54247" s="59" customFormat="1" customHeight="1"/>
    <row r="54248" s="59" customFormat="1" customHeight="1"/>
    <row r="54249" s="59" customFormat="1" customHeight="1"/>
    <row r="54250" s="59" customFormat="1" customHeight="1"/>
    <row r="54251" s="59" customFormat="1" customHeight="1"/>
    <row r="54252" s="59" customFormat="1" customHeight="1"/>
    <row r="54253" s="59" customFormat="1" customHeight="1"/>
    <row r="54254" s="59" customFormat="1" customHeight="1"/>
    <row r="54255" s="59" customFormat="1" customHeight="1"/>
    <row r="54256" s="59" customFormat="1" customHeight="1"/>
    <row r="54257" s="59" customFormat="1" customHeight="1"/>
    <row r="54258" s="59" customFormat="1" customHeight="1"/>
    <row r="54259" s="59" customFormat="1" customHeight="1"/>
    <row r="54260" s="59" customFormat="1" customHeight="1"/>
    <row r="54261" s="59" customFormat="1" customHeight="1"/>
    <row r="54262" s="59" customFormat="1" customHeight="1"/>
    <row r="54263" s="59" customFormat="1" customHeight="1"/>
    <row r="54264" s="59" customFormat="1" customHeight="1"/>
    <row r="54265" s="59" customFormat="1" customHeight="1"/>
    <row r="54266" s="59" customFormat="1" customHeight="1"/>
    <row r="54267" s="59" customFormat="1" customHeight="1"/>
    <row r="54268" s="59" customFormat="1" customHeight="1"/>
    <row r="54269" s="59" customFormat="1" customHeight="1"/>
    <row r="54270" s="59" customFormat="1" customHeight="1"/>
    <row r="54271" s="59" customFormat="1" customHeight="1"/>
    <row r="54272" s="59" customFormat="1" customHeight="1"/>
    <row r="54273" s="59" customFormat="1" customHeight="1"/>
    <row r="54274" s="59" customFormat="1" customHeight="1"/>
    <row r="54275" s="59" customFormat="1" customHeight="1"/>
    <row r="54276" s="59" customFormat="1" customHeight="1"/>
    <row r="54277" s="59" customFormat="1" customHeight="1"/>
    <row r="54278" s="59" customFormat="1" customHeight="1"/>
    <row r="54279" s="59" customFormat="1" customHeight="1"/>
    <row r="54280" s="59" customFormat="1" customHeight="1"/>
    <row r="54281" s="59" customFormat="1" customHeight="1"/>
    <row r="54282" s="59" customFormat="1" customHeight="1"/>
    <row r="54283" s="59" customFormat="1" customHeight="1"/>
    <row r="54284" s="59" customFormat="1" customHeight="1"/>
    <row r="54285" s="59" customFormat="1" customHeight="1"/>
    <row r="54286" s="59" customFormat="1" customHeight="1"/>
    <row r="54287" s="59" customFormat="1" customHeight="1"/>
    <row r="54288" s="59" customFormat="1" customHeight="1"/>
    <row r="54289" s="59" customFormat="1" customHeight="1"/>
    <row r="54290" s="59" customFormat="1" customHeight="1"/>
    <row r="54291" s="59" customFormat="1" customHeight="1"/>
    <row r="54292" s="59" customFormat="1" customHeight="1"/>
    <row r="54293" s="59" customFormat="1" customHeight="1"/>
    <row r="54294" s="59" customFormat="1" customHeight="1"/>
    <row r="54295" s="59" customFormat="1" customHeight="1"/>
    <row r="54296" s="59" customFormat="1" customHeight="1"/>
    <row r="54297" s="59" customFormat="1" customHeight="1"/>
    <row r="54298" s="59" customFormat="1" customHeight="1"/>
    <row r="54299" s="59" customFormat="1" customHeight="1"/>
    <row r="54300" s="59" customFormat="1" customHeight="1"/>
    <row r="54301" s="59" customFormat="1" customHeight="1"/>
    <row r="54302" s="59" customFormat="1" customHeight="1"/>
    <row r="54303" s="59" customFormat="1" customHeight="1"/>
    <row r="54304" s="59" customFormat="1" customHeight="1"/>
    <row r="54305" s="59" customFormat="1" customHeight="1"/>
    <row r="54306" s="59" customFormat="1" customHeight="1"/>
    <row r="54307" s="59" customFormat="1" customHeight="1"/>
    <row r="54308" s="59" customFormat="1" customHeight="1"/>
    <row r="54309" s="59" customFormat="1" customHeight="1"/>
    <row r="54310" s="59" customFormat="1" customHeight="1"/>
    <row r="54311" s="59" customFormat="1" customHeight="1"/>
    <row r="54312" s="59" customFormat="1" customHeight="1"/>
    <row r="54313" s="59" customFormat="1" customHeight="1"/>
    <row r="54314" s="59" customFormat="1" customHeight="1"/>
    <row r="54315" s="59" customFormat="1" customHeight="1"/>
    <row r="54316" s="59" customFormat="1" customHeight="1"/>
    <row r="54317" s="59" customFormat="1" customHeight="1"/>
    <row r="54318" s="59" customFormat="1" customHeight="1"/>
    <row r="54319" s="59" customFormat="1" customHeight="1"/>
    <row r="54320" s="59" customFormat="1" customHeight="1"/>
    <row r="54321" s="59" customFormat="1" customHeight="1"/>
    <row r="54322" s="59" customFormat="1" customHeight="1"/>
    <row r="54323" s="59" customFormat="1" customHeight="1"/>
    <row r="54324" s="59" customFormat="1" customHeight="1"/>
    <row r="54325" s="59" customFormat="1" customHeight="1"/>
    <row r="54326" s="59" customFormat="1" customHeight="1"/>
    <row r="54327" s="59" customFormat="1" customHeight="1"/>
    <row r="54328" s="59" customFormat="1" customHeight="1"/>
    <row r="54329" s="59" customFormat="1" customHeight="1"/>
    <row r="54330" s="59" customFormat="1" customHeight="1"/>
    <row r="54331" s="59" customFormat="1" customHeight="1"/>
    <row r="54332" s="59" customFormat="1" customHeight="1"/>
    <row r="54333" s="59" customFormat="1" customHeight="1"/>
    <row r="54334" s="59" customFormat="1" customHeight="1"/>
    <row r="54335" s="59" customFormat="1" customHeight="1"/>
    <row r="54336" s="59" customFormat="1" customHeight="1"/>
    <row r="54337" s="59" customFormat="1" customHeight="1"/>
    <row r="54338" s="59" customFormat="1" customHeight="1"/>
    <row r="54339" s="59" customFormat="1" customHeight="1"/>
    <row r="54340" s="59" customFormat="1" customHeight="1"/>
    <row r="54341" s="59" customFormat="1" customHeight="1"/>
    <row r="54342" s="59" customFormat="1" customHeight="1"/>
    <row r="54343" s="59" customFormat="1" customHeight="1"/>
    <row r="54344" s="59" customFormat="1" customHeight="1"/>
    <row r="54345" s="59" customFormat="1" customHeight="1"/>
    <row r="54346" s="59" customFormat="1" customHeight="1"/>
    <row r="54347" s="59" customFormat="1" customHeight="1"/>
    <row r="54348" s="59" customFormat="1" customHeight="1"/>
    <row r="54349" s="59" customFormat="1" customHeight="1"/>
    <row r="54350" s="59" customFormat="1" customHeight="1"/>
    <row r="54351" s="59" customFormat="1" customHeight="1"/>
    <row r="54352" s="59" customFormat="1" customHeight="1"/>
    <row r="54353" s="59" customFormat="1" customHeight="1"/>
    <row r="54354" s="59" customFormat="1" customHeight="1"/>
    <row r="54355" s="59" customFormat="1" customHeight="1"/>
    <row r="54356" s="59" customFormat="1" customHeight="1"/>
    <row r="54357" s="59" customFormat="1" customHeight="1"/>
    <row r="54358" s="59" customFormat="1" customHeight="1"/>
    <row r="54359" s="59" customFormat="1" customHeight="1"/>
    <row r="54360" s="59" customFormat="1" customHeight="1"/>
    <row r="54361" s="59" customFormat="1" customHeight="1"/>
    <row r="54362" s="59" customFormat="1" customHeight="1"/>
    <row r="54363" s="59" customFormat="1" customHeight="1"/>
    <row r="54364" s="59" customFormat="1" customHeight="1"/>
    <row r="54365" s="59" customFormat="1" customHeight="1"/>
    <row r="54366" s="59" customFormat="1" customHeight="1"/>
    <row r="54367" s="59" customFormat="1" customHeight="1"/>
    <row r="54368" s="59" customFormat="1" customHeight="1"/>
    <row r="54369" s="59" customFormat="1" customHeight="1"/>
    <row r="54370" s="59" customFormat="1" customHeight="1"/>
    <row r="54371" s="59" customFormat="1" customHeight="1"/>
    <row r="54372" s="59" customFormat="1" customHeight="1"/>
    <row r="54373" s="59" customFormat="1" customHeight="1"/>
    <row r="54374" s="59" customFormat="1" customHeight="1"/>
    <row r="54375" s="59" customFormat="1" customHeight="1"/>
    <row r="54376" s="59" customFormat="1" customHeight="1"/>
    <row r="54377" s="59" customFormat="1" customHeight="1"/>
    <row r="54378" s="59" customFormat="1" customHeight="1"/>
    <row r="54379" s="59" customFormat="1" customHeight="1"/>
    <row r="54380" s="59" customFormat="1" customHeight="1"/>
    <row r="54381" s="59" customFormat="1" customHeight="1"/>
    <row r="54382" s="59" customFormat="1" customHeight="1"/>
    <row r="54383" s="59" customFormat="1" customHeight="1"/>
    <row r="54384" s="59" customFormat="1" customHeight="1"/>
    <row r="54385" s="59" customFormat="1" customHeight="1"/>
    <row r="54386" s="59" customFormat="1" customHeight="1"/>
    <row r="54387" s="59" customFormat="1" customHeight="1"/>
    <row r="54388" s="59" customFormat="1" customHeight="1"/>
    <row r="54389" s="59" customFormat="1" customHeight="1"/>
    <row r="54390" s="59" customFormat="1" customHeight="1"/>
    <row r="54391" s="59" customFormat="1" customHeight="1"/>
    <row r="54392" s="59" customFormat="1" customHeight="1"/>
    <row r="54393" s="59" customFormat="1" customHeight="1"/>
    <row r="54394" s="59" customFormat="1" customHeight="1"/>
    <row r="54395" s="59" customFormat="1" customHeight="1"/>
    <row r="54396" s="59" customFormat="1" customHeight="1"/>
    <row r="54397" s="59" customFormat="1" customHeight="1"/>
    <row r="54398" s="59" customFormat="1" customHeight="1"/>
    <row r="54399" s="59" customFormat="1" customHeight="1"/>
    <row r="54400" s="59" customFormat="1" customHeight="1"/>
    <row r="54401" s="59" customFormat="1" customHeight="1"/>
    <row r="54402" s="59" customFormat="1" customHeight="1"/>
    <row r="54403" s="59" customFormat="1" customHeight="1"/>
    <row r="54404" s="59" customFormat="1" customHeight="1"/>
    <row r="54405" s="59" customFormat="1" customHeight="1"/>
    <row r="54406" s="59" customFormat="1" customHeight="1"/>
    <row r="54407" s="59" customFormat="1" customHeight="1"/>
    <row r="54408" s="59" customFormat="1" customHeight="1"/>
    <row r="54409" s="59" customFormat="1" customHeight="1"/>
    <row r="54410" s="59" customFormat="1" customHeight="1"/>
    <row r="54411" s="59" customFormat="1" customHeight="1"/>
    <row r="54412" s="59" customFormat="1" customHeight="1"/>
    <row r="54413" s="59" customFormat="1" customHeight="1"/>
    <row r="54414" s="59" customFormat="1" customHeight="1"/>
    <row r="54415" s="59" customFormat="1" customHeight="1"/>
    <row r="54416" s="59" customFormat="1" customHeight="1"/>
    <row r="54417" s="59" customFormat="1" customHeight="1"/>
    <row r="54418" s="59" customFormat="1" customHeight="1"/>
    <row r="54419" s="59" customFormat="1" customHeight="1"/>
    <row r="54420" s="59" customFormat="1" customHeight="1"/>
    <row r="54421" s="59" customFormat="1" customHeight="1"/>
    <row r="54422" s="59" customFormat="1" customHeight="1"/>
    <row r="54423" s="59" customFormat="1" customHeight="1"/>
    <row r="54424" s="59" customFormat="1" customHeight="1"/>
    <row r="54425" s="59" customFormat="1" customHeight="1"/>
    <row r="54426" s="59" customFormat="1" customHeight="1"/>
    <row r="54427" s="59" customFormat="1" customHeight="1"/>
    <row r="54428" s="59" customFormat="1" customHeight="1"/>
    <row r="54429" s="59" customFormat="1" customHeight="1"/>
    <row r="54430" s="59" customFormat="1" customHeight="1"/>
    <row r="54431" s="59" customFormat="1" customHeight="1"/>
    <row r="54432" s="59" customFormat="1" customHeight="1"/>
    <row r="54433" s="59" customFormat="1" customHeight="1"/>
    <row r="54434" s="59" customFormat="1" customHeight="1"/>
    <row r="54435" s="59" customFormat="1" customHeight="1"/>
    <row r="54436" s="59" customFormat="1" customHeight="1"/>
    <row r="54437" s="59" customFormat="1" customHeight="1"/>
    <row r="54438" s="59" customFormat="1" customHeight="1"/>
    <row r="54439" s="59" customFormat="1" customHeight="1"/>
    <row r="54440" s="59" customFormat="1" customHeight="1"/>
    <row r="54441" s="59" customFormat="1" customHeight="1"/>
    <row r="54442" s="59" customFormat="1" customHeight="1"/>
    <row r="54443" s="59" customFormat="1" customHeight="1"/>
    <row r="54444" s="59" customFormat="1" customHeight="1"/>
    <row r="54445" s="59" customFormat="1" customHeight="1"/>
    <row r="54446" s="59" customFormat="1" customHeight="1"/>
    <row r="54447" s="59" customFormat="1" customHeight="1"/>
    <row r="54448" s="59" customFormat="1" customHeight="1"/>
    <row r="54449" s="59" customFormat="1" customHeight="1"/>
    <row r="54450" s="59" customFormat="1" customHeight="1"/>
    <row r="54451" s="59" customFormat="1" customHeight="1"/>
    <row r="54452" s="59" customFormat="1" customHeight="1"/>
    <row r="54453" s="59" customFormat="1" customHeight="1"/>
    <row r="54454" s="59" customFormat="1" customHeight="1"/>
    <row r="54455" s="59" customFormat="1" customHeight="1"/>
    <row r="54456" s="59" customFormat="1" customHeight="1"/>
    <row r="54457" s="59" customFormat="1" customHeight="1"/>
    <row r="54458" s="59" customFormat="1" customHeight="1"/>
    <row r="54459" s="59" customFormat="1" customHeight="1"/>
    <row r="54460" s="59" customFormat="1" customHeight="1"/>
    <row r="54461" s="59" customFormat="1" customHeight="1"/>
    <row r="54462" s="59" customFormat="1" customHeight="1"/>
    <row r="54463" s="59" customFormat="1" customHeight="1"/>
    <row r="54464" s="59" customFormat="1" customHeight="1"/>
    <row r="54465" s="59" customFormat="1" customHeight="1"/>
    <row r="54466" s="59" customFormat="1" customHeight="1"/>
    <row r="54467" s="59" customFormat="1" customHeight="1"/>
    <row r="54468" s="59" customFormat="1" customHeight="1"/>
    <row r="54469" s="59" customFormat="1" customHeight="1"/>
    <row r="54470" s="59" customFormat="1" customHeight="1"/>
    <row r="54471" s="59" customFormat="1" customHeight="1"/>
    <row r="54472" s="59" customFormat="1" customHeight="1"/>
    <row r="54473" s="59" customFormat="1" customHeight="1"/>
    <row r="54474" s="59" customFormat="1" customHeight="1"/>
    <row r="54475" s="59" customFormat="1" customHeight="1"/>
    <row r="54476" s="59" customFormat="1" customHeight="1"/>
    <row r="54477" s="59" customFormat="1" customHeight="1"/>
    <row r="54478" s="59" customFormat="1" customHeight="1"/>
    <row r="54479" s="59" customFormat="1" customHeight="1"/>
    <row r="54480" s="59" customFormat="1" customHeight="1"/>
    <row r="54481" s="59" customFormat="1" customHeight="1"/>
    <row r="54482" s="59" customFormat="1" customHeight="1"/>
    <row r="54483" s="59" customFormat="1" customHeight="1"/>
    <row r="54484" s="59" customFormat="1" customHeight="1"/>
    <row r="54485" s="59" customFormat="1" customHeight="1"/>
    <row r="54486" s="59" customFormat="1" customHeight="1"/>
    <row r="54487" s="59" customFormat="1" customHeight="1"/>
    <row r="54488" s="59" customFormat="1" customHeight="1"/>
    <row r="54489" s="59" customFormat="1" customHeight="1"/>
    <row r="54490" s="59" customFormat="1" customHeight="1"/>
    <row r="54491" s="59" customFormat="1" customHeight="1"/>
    <row r="54492" s="59" customFormat="1" customHeight="1"/>
    <row r="54493" s="59" customFormat="1" customHeight="1"/>
    <row r="54494" s="59" customFormat="1" customHeight="1"/>
    <row r="54495" s="59" customFormat="1" customHeight="1"/>
    <row r="54496" s="59" customFormat="1" customHeight="1"/>
    <row r="54497" s="59" customFormat="1" customHeight="1"/>
    <row r="54498" s="59" customFormat="1" customHeight="1"/>
    <row r="54499" s="59" customFormat="1" customHeight="1"/>
    <row r="54500" s="59" customFormat="1" customHeight="1"/>
    <row r="54501" s="59" customFormat="1" customHeight="1"/>
    <row r="54502" s="59" customFormat="1" customHeight="1"/>
    <row r="54503" s="59" customFormat="1" customHeight="1"/>
    <row r="54504" s="59" customFormat="1" customHeight="1"/>
    <row r="54505" s="59" customFormat="1" customHeight="1"/>
    <row r="54506" s="59" customFormat="1" customHeight="1"/>
    <row r="54507" s="59" customFormat="1" customHeight="1"/>
    <row r="54508" s="59" customFormat="1" customHeight="1"/>
    <row r="54509" s="59" customFormat="1" customHeight="1"/>
    <row r="54510" s="59" customFormat="1" customHeight="1"/>
    <row r="54511" s="59" customFormat="1" customHeight="1"/>
    <row r="54512" s="59" customFormat="1" customHeight="1"/>
    <row r="54513" s="59" customFormat="1" customHeight="1"/>
    <row r="54514" s="59" customFormat="1" customHeight="1"/>
    <row r="54515" s="59" customFormat="1" customHeight="1"/>
    <row r="54516" s="59" customFormat="1" customHeight="1"/>
    <row r="54517" s="59" customFormat="1" customHeight="1"/>
    <row r="54518" s="59" customFormat="1" customHeight="1"/>
    <row r="54519" s="59" customFormat="1" customHeight="1"/>
    <row r="54520" s="59" customFormat="1" customHeight="1"/>
    <row r="54521" s="59" customFormat="1" customHeight="1"/>
    <row r="54522" s="59" customFormat="1" customHeight="1"/>
    <row r="54523" s="59" customFormat="1" customHeight="1"/>
    <row r="54524" s="59" customFormat="1" customHeight="1"/>
    <row r="54525" s="59" customFormat="1" customHeight="1"/>
    <row r="54526" s="59" customFormat="1" customHeight="1"/>
    <row r="54527" s="59" customFormat="1" customHeight="1"/>
    <row r="54528" s="59" customFormat="1" customHeight="1"/>
    <row r="54529" s="59" customFormat="1" customHeight="1"/>
    <row r="54530" s="59" customFormat="1" customHeight="1"/>
    <row r="54531" s="59" customFormat="1" customHeight="1"/>
    <row r="54532" s="59" customFormat="1" customHeight="1"/>
    <row r="54533" s="59" customFormat="1" customHeight="1"/>
    <row r="54534" s="59" customFormat="1" customHeight="1"/>
    <row r="54535" s="59" customFormat="1" customHeight="1"/>
    <row r="54536" s="59" customFormat="1" customHeight="1"/>
    <row r="54537" s="59" customFormat="1" customHeight="1"/>
    <row r="54538" s="59" customFormat="1" customHeight="1"/>
    <row r="54539" s="59" customFormat="1" customHeight="1"/>
    <row r="54540" s="59" customFormat="1" customHeight="1"/>
    <row r="54541" s="59" customFormat="1" customHeight="1"/>
    <row r="54542" s="59" customFormat="1" customHeight="1"/>
    <row r="54543" s="59" customFormat="1" customHeight="1"/>
    <row r="54544" s="59" customFormat="1" customHeight="1"/>
    <row r="54545" s="59" customFormat="1" customHeight="1"/>
    <row r="54546" s="59" customFormat="1" customHeight="1"/>
    <row r="54547" s="59" customFormat="1" customHeight="1"/>
    <row r="54548" s="59" customFormat="1" customHeight="1"/>
    <row r="54549" s="59" customFormat="1" customHeight="1"/>
    <row r="54550" s="59" customFormat="1" customHeight="1"/>
    <row r="54551" s="59" customFormat="1" customHeight="1"/>
    <row r="54552" s="59" customFormat="1" customHeight="1"/>
    <row r="54553" s="59" customFormat="1" customHeight="1"/>
    <row r="54554" s="59" customFormat="1" customHeight="1"/>
    <row r="54555" s="59" customFormat="1" customHeight="1"/>
    <row r="54556" s="59" customFormat="1" customHeight="1"/>
    <row r="54557" s="59" customFormat="1" customHeight="1"/>
    <row r="54558" s="59" customFormat="1" customHeight="1"/>
    <row r="54559" s="59" customFormat="1" customHeight="1"/>
    <row r="54560" s="59" customFormat="1" customHeight="1"/>
    <row r="54561" s="59" customFormat="1" customHeight="1"/>
    <row r="54562" s="59" customFormat="1" customHeight="1"/>
    <row r="54563" s="59" customFormat="1" customHeight="1"/>
    <row r="54564" s="59" customFormat="1" customHeight="1"/>
    <row r="54565" s="59" customFormat="1" customHeight="1"/>
    <row r="54566" s="59" customFormat="1" customHeight="1"/>
    <row r="54567" s="59" customFormat="1" customHeight="1"/>
    <row r="54568" s="59" customFormat="1" customHeight="1"/>
    <row r="54569" s="59" customFormat="1" customHeight="1"/>
    <row r="54570" s="59" customFormat="1" customHeight="1"/>
    <row r="54571" s="59" customFormat="1" customHeight="1"/>
    <row r="54572" s="59" customFormat="1" customHeight="1"/>
    <row r="54573" s="59" customFormat="1" customHeight="1"/>
    <row r="54574" s="59" customFormat="1" customHeight="1"/>
    <row r="54575" s="59" customFormat="1" customHeight="1"/>
    <row r="54576" s="59" customFormat="1" customHeight="1"/>
    <row r="54577" s="59" customFormat="1" customHeight="1"/>
    <row r="54578" s="59" customFormat="1" customHeight="1"/>
    <row r="54579" s="59" customFormat="1" customHeight="1"/>
    <row r="54580" s="59" customFormat="1" customHeight="1"/>
    <row r="54581" s="59" customFormat="1" customHeight="1"/>
    <row r="54582" s="59" customFormat="1" customHeight="1"/>
    <row r="54583" s="59" customFormat="1" customHeight="1"/>
    <row r="54584" s="59" customFormat="1" customHeight="1"/>
    <row r="54585" s="59" customFormat="1" customHeight="1"/>
    <row r="54586" s="59" customFormat="1" customHeight="1"/>
    <row r="54587" s="59" customFormat="1" customHeight="1"/>
    <row r="54588" s="59" customFormat="1" customHeight="1"/>
    <row r="54589" s="59" customFormat="1" customHeight="1"/>
    <row r="54590" s="59" customFormat="1" customHeight="1"/>
    <row r="54591" s="59" customFormat="1" customHeight="1"/>
    <row r="54592" s="59" customFormat="1" customHeight="1"/>
    <row r="54593" s="59" customFormat="1" customHeight="1"/>
    <row r="54594" s="59" customFormat="1" customHeight="1"/>
    <row r="54595" s="59" customFormat="1" customHeight="1"/>
    <row r="54596" s="59" customFormat="1" customHeight="1"/>
    <row r="54597" s="59" customFormat="1" customHeight="1"/>
    <row r="54598" s="59" customFormat="1" customHeight="1"/>
    <row r="54599" s="59" customFormat="1" customHeight="1"/>
    <row r="54600" s="59" customFormat="1" customHeight="1"/>
    <row r="54601" s="59" customFormat="1" customHeight="1"/>
    <row r="54602" s="59" customFormat="1" customHeight="1"/>
    <row r="54603" s="59" customFormat="1" customHeight="1"/>
    <row r="54604" s="59" customFormat="1" customHeight="1"/>
    <row r="54605" s="59" customFormat="1" customHeight="1"/>
    <row r="54606" s="59" customFormat="1" customHeight="1"/>
    <row r="54607" s="59" customFormat="1" customHeight="1"/>
    <row r="54608" s="59" customFormat="1" customHeight="1"/>
    <row r="54609" s="59" customFormat="1" customHeight="1"/>
    <row r="54610" s="59" customFormat="1" customHeight="1"/>
    <row r="54611" s="59" customFormat="1" customHeight="1"/>
    <row r="54612" s="59" customFormat="1" customHeight="1"/>
    <row r="54613" s="59" customFormat="1" customHeight="1"/>
    <row r="54614" s="59" customFormat="1" customHeight="1"/>
    <row r="54615" s="59" customFormat="1" customHeight="1"/>
    <row r="54616" s="59" customFormat="1" customHeight="1"/>
    <row r="54617" s="59" customFormat="1" customHeight="1"/>
    <row r="54618" s="59" customFormat="1" customHeight="1"/>
    <row r="54619" s="59" customFormat="1" customHeight="1"/>
    <row r="54620" s="59" customFormat="1" customHeight="1"/>
    <row r="54621" s="59" customFormat="1" customHeight="1"/>
    <row r="54622" s="59" customFormat="1" customHeight="1"/>
    <row r="54623" s="59" customFormat="1" customHeight="1"/>
    <row r="54624" s="59" customFormat="1" customHeight="1"/>
    <row r="54625" s="59" customFormat="1" customHeight="1"/>
    <row r="54626" s="59" customFormat="1" customHeight="1"/>
    <row r="54627" s="59" customFormat="1" customHeight="1"/>
    <row r="54628" s="59" customFormat="1" customHeight="1"/>
    <row r="54629" s="59" customFormat="1" customHeight="1"/>
    <row r="54630" s="59" customFormat="1" customHeight="1"/>
    <row r="54631" s="59" customFormat="1" customHeight="1"/>
    <row r="54632" s="59" customFormat="1" customHeight="1"/>
    <row r="54633" s="59" customFormat="1" customHeight="1"/>
    <row r="54634" s="59" customFormat="1" customHeight="1"/>
    <row r="54635" s="59" customFormat="1" customHeight="1"/>
    <row r="54636" s="59" customFormat="1" customHeight="1"/>
    <row r="54637" s="59" customFormat="1" customHeight="1"/>
    <row r="54638" s="59" customFormat="1" customHeight="1"/>
    <row r="54639" s="59" customFormat="1" customHeight="1"/>
    <row r="54640" s="59" customFormat="1" customHeight="1"/>
    <row r="54641" s="59" customFormat="1" customHeight="1"/>
    <row r="54642" s="59" customFormat="1" customHeight="1"/>
    <row r="54643" s="59" customFormat="1" customHeight="1"/>
    <row r="54644" s="59" customFormat="1" customHeight="1"/>
    <row r="54645" s="59" customFormat="1" customHeight="1"/>
    <row r="54646" s="59" customFormat="1" customHeight="1"/>
    <row r="54647" s="59" customFormat="1" customHeight="1"/>
    <row r="54648" s="59" customFormat="1" customHeight="1"/>
    <row r="54649" s="59" customFormat="1" customHeight="1"/>
    <row r="54650" s="59" customFormat="1" customHeight="1"/>
    <row r="54651" s="59" customFormat="1" customHeight="1"/>
    <row r="54652" s="59" customFormat="1" customHeight="1"/>
    <row r="54653" s="59" customFormat="1" customHeight="1"/>
    <row r="54654" s="59" customFormat="1" customHeight="1"/>
    <row r="54655" s="59" customFormat="1" customHeight="1"/>
    <row r="54656" s="59" customFormat="1" customHeight="1"/>
    <row r="54657" s="59" customFormat="1" customHeight="1"/>
    <row r="54658" s="59" customFormat="1" customHeight="1"/>
    <row r="54659" s="59" customFormat="1" customHeight="1"/>
    <row r="54660" s="59" customFormat="1" customHeight="1"/>
    <row r="54661" s="59" customFormat="1" customHeight="1"/>
    <row r="54662" s="59" customFormat="1" customHeight="1"/>
    <row r="54663" s="59" customFormat="1" customHeight="1"/>
    <row r="54664" s="59" customFormat="1" customHeight="1"/>
    <row r="54665" s="59" customFormat="1" customHeight="1"/>
    <row r="54666" s="59" customFormat="1" customHeight="1"/>
    <row r="54667" s="59" customFormat="1" customHeight="1"/>
    <row r="54668" s="59" customFormat="1" customHeight="1"/>
    <row r="54669" s="59" customFormat="1" customHeight="1"/>
    <row r="54670" s="59" customFormat="1" customHeight="1"/>
    <row r="54671" s="59" customFormat="1" customHeight="1"/>
    <row r="54672" s="59" customFormat="1" customHeight="1"/>
    <row r="54673" s="59" customFormat="1" customHeight="1"/>
    <row r="54674" s="59" customFormat="1" customHeight="1"/>
    <row r="54675" s="59" customFormat="1" customHeight="1"/>
    <row r="54676" s="59" customFormat="1" customHeight="1"/>
    <row r="54677" s="59" customFormat="1" customHeight="1"/>
    <row r="54678" s="59" customFormat="1" customHeight="1"/>
    <row r="54679" s="59" customFormat="1" customHeight="1"/>
    <row r="54680" s="59" customFormat="1" customHeight="1"/>
    <row r="54681" s="59" customFormat="1" customHeight="1"/>
    <row r="54682" s="59" customFormat="1" customHeight="1"/>
    <row r="54683" s="59" customFormat="1" customHeight="1"/>
    <row r="54684" s="59" customFormat="1" customHeight="1"/>
    <row r="54685" s="59" customFormat="1" customHeight="1"/>
    <row r="54686" s="59" customFormat="1" customHeight="1"/>
    <row r="54687" s="59" customFormat="1" customHeight="1"/>
    <row r="54688" s="59" customFormat="1" customHeight="1"/>
    <row r="54689" s="59" customFormat="1" customHeight="1"/>
    <row r="54690" s="59" customFormat="1" customHeight="1"/>
    <row r="54691" s="59" customFormat="1" customHeight="1"/>
    <row r="54692" s="59" customFormat="1" customHeight="1"/>
    <row r="54693" s="59" customFormat="1" customHeight="1"/>
    <row r="54694" s="59" customFormat="1" customHeight="1"/>
    <row r="54695" s="59" customFormat="1" customHeight="1"/>
    <row r="54696" s="59" customFormat="1" customHeight="1"/>
    <row r="54697" s="59" customFormat="1" customHeight="1"/>
    <row r="54698" s="59" customFormat="1" customHeight="1"/>
    <row r="54699" s="59" customFormat="1" customHeight="1"/>
    <row r="54700" s="59" customFormat="1" customHeight="1"/>
    <row r="54701" s="59" customFormat="1" customHeight="1"/>
    <row r="54702" s="59" customFormat="1" customHeight="1"/>
    <row r="54703" s="59" customFormat="1" customHeight="1"/>
    <row r="54704" s="59" customFormat="1" customHeight="1"/>
    <row r="54705" s="59" customFormat="1" customHeight="1"/>
    <row r="54706" s="59" customFormat="1" customHeight="1"/>
    <row r="54707" s="59" customFormat="1" customHeight="1"/>
    <row r="54708" s="59" customFormat="1" customHeight="1"/>
    <row r="54709" s="59" customFormat="1" customHeight="1"/>
    <row r="54710" s="59" customFormat="1" customHeight="1"/>
    <row r="54711" s="59" customFormat="1" customHeight="1"/>
    <row r="54712" s="59" customFormat="1" customHeight="1"/>
    <row r="54713" s="59" customFormat="1" customHeight="1"/>
    <row r="54714" s="59" customFormat="1" customHeight="1"/>
    <row r="54715" s="59" customFormat="1" customHeight="1"/>
    <row r="54716" s="59" customFormat="1" customHeight="1"/>
    <row r="54717" s="59" customFormat="1" customHeight="1"/>
    <row r="54718" s="59" customFormat="1" customHeight="1"/>
    <row r="54719" s="59" customFormat="1" customHeight="1"/>
    <row r="54720" s="59" customFormat="1" customHeight="1"/>
    <row r="54721" s="59" customFormat="1" customHeight="1"/>
    <row r="54722" s="59" customFormat="1" customHeight="1"/>
    <row r="54723" s="59" customFormat="1" customHeight="1"/>
    <row r="54724" s="59" customFormat="1" customHeight="1"/>
    <row r="54725" s="59" customFormat="1" customHeight="1"/>
    <row r="54726" s="59" customFormat="1" customHeight="1"/>
    <row r="54727" s="59" customFormat="1" customHeight="1"/>
    <row r="54728" s="59" customFormat="1" customHeight="1"/>
    <row r="54729" s="59" customFormat="1" customHeight="1"/>
    <row r="54730" s="59" customFormat="1" customHeight="1"/>
    <row r="54731" s="59" customFormat="1" customHeight="1"/>
    <row r="54732" s="59" customFormat="1" customHeight="1"/>
    <row r="54733" s="59" customFormat="1" customHeight="1"/>
    <row r="54734" s="59" customFormat="1" customHeight="1"/>
    <row r="54735" s="59" customFormat="1" customHeight="1"/>
    <row r="54736" s="59" customFormat="1" customHeight="1"/>
    <row r="54737" s="59" customFormat="1" customHeight="1"/>
    <row r="54738" s="59" customFormat="1" customHeight="1"/>
    <row r="54739" s="59" customFormat="1" customHeight="1"/>
    <row r="54740" s="59" customFormat="1" customHeight="1"/>
    <row r="54741" s="59" customFormat="1" customHeight="1"/>
    <row r="54742" s="59" customFormat="1" customHeight="1"/>
    <row r="54743" s="59" customFormat="1" customHeight="1"/>
    <row r="54744" s="59" customFormat="1" customHeight="1"/>
    <row r="54745" s="59" customFormat="1" customHeight="1"/>
    <row r="54746" s="59" customFormat="1" customHeight="1"/>
    <row r="54747" s="59" customFormat="1" customHeight="1"/>
    <row r="54748" s="59" customFormat="1" customHeight="1"/>
    <row r="54749" s="59" customFormat="1" customHeight="1"/>
    <row r="54750" s="59" customFormat="1" customHeight="1"/>
    <row r="54751" s="59" customFormat="1" customHeight="1"/>
    <row r="54752" s="59" customFormat="1" customHeight="1"/>
    <row r="54753" s="59" customFormat="1" customHeight="1"/>
    <row r="54754" s="59" customFormat="1" customHeight="1"/>
    <row r="54755" s="59" customFormat="1" customHeight="1"/>
    <row r="54756" s="59" customFormat="1" customHeight="1"/>
    <row r="54757" s="59" customFormat="1" customHeight="1"/>
    <row r="54758" s="59" customFormat="1" customHeight="1"/>
    <row r="54759" s="59" customFormat="1" customHeight="1"/>
    <row r="54760" s="59" customFormat="1" customHeight="1"/>
    <row r="54761" s="59" customFormat="1" customHeight="1"/>
    <row r="54762" s="59" customFormat="1" customHeight="1"/>
    <row r="54763" s="59" customFormat="1" customHeight="1"/>
    <row r="54764" s="59" customFormat="1" customHeight="1"/>
    <row r="54765" s="59" customFormat="1" customHeight="1"/>
    <row r="54766" s="59" customFormat="1" customHeight="1"/>
    <row r="54767" s="59" customFormat="1" customHeight="1"/>
    <row r="54768" s="59" customFormat="1" customHeight="1"/>
    <row r="54769" s="59" customFormat="1" customHeight="1"/>
    <row r="54770" s="59" customFormat="1" customHeight="1"/>
    <row r="54771" s="59" customFormat="1" customHeight="1"/>
    <row r="54772" s="59" customFormat="1" customHeight="1"/>
    <row r="54773" s="59" customFormat="1" customHeight="1"/>
    <row r="54774" s="59" customFormat="1" customHeight="1"/>
    <row r="54775" s="59" customFormat="1" customHeight="1"/>
    <row r="54776" s="59" customFormat="1" customHeight="1"/>
    <row r="54777" s="59" customFormat="1" customHeight="1"/>
    <row r="54778" s="59" customFormat="1" customHeight="1"/>
    <row r="54779" s="59" customFormat="1" customHeight="1"/>
    <row r="54780" s="59" customFormat="1" customHeight="1"/>
    <row r="54781" s="59" customFormat="1" customHeight="1"/>
    <row r="54782" s="59" customFormat="1" customHeight="1"/>
    <row r="54783" s="59" customFormat="1" customHeight="1"/>
    <row r="54784" s="59" customFormat="1" customHeight="1"/>
    <row r="54785" s="59" customFormat="1" customHeight="1"/>
    <row r="54786" s="59" customFormat="1" customHeight="1"/>
    <row r="54787" s="59" customFormat="1" customHeight="1"/>
    <row r="54788" s="59" customFormat="1" customHeight="1"/>
    <row r="54789" s="59" customFormat="1" customHeight="1"/>
    <row r="54790" s="59" customFormat="1" customHeight="1"/>
    <row r="54791" s="59" customFormat="1" customHeight="1"/>
    <row r="54792" s="59" customFormat="1" customHeight="1"/>
    <row r="54793" s="59" customFormat="1" customHeight="1"/>
    <row r="54794" s="59" customFormat="1" customHeight="1"/>
    <row r="54795" s="59" customFormat="1" customHeight="1"/>
    <row r="54796" s="59" customFormat="1" customHeight="1"/>
    <row r="54797" s="59" customFormat="1" customHeight="1"/>
    <row r="54798" s="59" customFormat="1" customHeight="1"/>
    <row r="54799" s="59" customFormat="1" customHeight="1"/>
    <row r="54800" s="59" customFormat="1" customHeight="1"/>
    <row r="54801" s="59" customFormat="1" customHeight="1"/>
    <row r="54802" s="59" customFormat="1" customHeight="1"/>
    <row r="54803" s="59" customFormat="1" customHeight="1"/>
    <row r="54804" s="59" customFormat="1" customHeight="1"/>
    <row r="54805" s="59" customFormat="1" customHeight="1"/>
    <row r="54806" s="59" customFormat="1" customHeight="1"/>
    <row r="54807" s="59" customFormat="1" customHeight="1"/>
    <row r="54808" s="59" customFormat="1" customHeight="1"/>
    <row r="54809" s="59" customFormat="1" customHeight="1"/>
    <row r="54810" s="59" customFormat="1" customHeight="1"/>
    <row r="54811" s="59" customFormat="1" customHeight="1"/>
    <row r="54812" s="59" customFormat="1" customHeight="1"/>
    <row r="54813" s="59" customFormat="1" customHeight="1"/>
    <row r="54814" s="59" customFormat="1" customHeight="1"/>
    <row r="54815" s="59" customFormat="1" customHeight="1"/>
    <row r="54816" s="59" customFormat="1" customHeight="1"/>
    <row r="54817" s="59" customFormat="1" customHeight="1"/>
    <row r="54818" s="59" customFormat="1" customHeight="1"/>
    <row r="54819" s="59" customFormat="1" customHeight="1"/>
    <row r="54820" s="59" customFormat="1" customHeight="1"/>
    <row r="54821" s="59" customFormat="1" customHeight="1"/>
    <row r="54822" s="59" customFormat="1" customHeight="1"/>
    <row r="54823" s="59" customFormat="1" customHeight="1"/>
    <row r="54824" s="59" customFormat="1" customHeight="1"/>
    <row r="54825" s="59" customFormat="1" customHeight="1"/>
    <row r="54826" s="59" customFormat="1" customHeight="1"/>
    <row r="54827" s="59" customFormat="1" customHeight="1"/>
    <row r="54828" s="59" customFormat="1" customHeight="1"/>
    <row r="54829" s="59" customFormat="1" customHeight="1"/>
    <row r="54830" s="59" customFormat="1" customHeight="1"/>
    <row r="54831" s="59" customFormat="1" customHeight="1"/>
    <row r="54832" s="59" customFormat="1" customHeight="1"/>
    <row r="54833" s="59" customFormat="1" customHeight="1"/>
    <row r="54834" s="59" customFormat="1" customHeight="1"/>
    <row r="54835" s="59" customFormat="1" customHeight="1"/>
    <row r="54836" s="59" customFormat="1" customHeight="1"/>
    <row r="54837" s="59" customFormat="1" customHeight="1"/>
    <row r="54838" s="59" customFormat="1" customHeight="1"/>
    <row r="54839" s="59" customFormat="1" customHeight="1"/>
    <row r="54840" s="59" customFormat="1" customHeight="1"/>
    <row r="54841" s="59" customFormat="1" customHeight="1"/>
    <row r="54842" s="59" customFormat="1" customHeight="1"/>
    <row r="54843" s="59" customFormat="1" customHeight="1"/>
    <row r="54844" s="59" customFormat="1" customHeight="1"/>
    <row r="54845" s="59" customFormat="1" customHeight="1"/>
    <row r="54846" s="59" customFormat="1" customHeight="1"/>
    <row r="54847" s="59" customFormat="1" customHeight="1"/>
    <row r="54848" s="59" customFormat="1" customHeight="1"/>
    <row r="54849" s="59" customFormat="1" customHeight="1"/>
    <row r="54850" s="59" customFormat="1" customHeight="1"/>
    <row r="54851" s="59" customFormat="1" customHeight="1"/>
    <row r="54852" s="59" customFormat="1" customHeight="1"/>
    <row r="54853" s="59" customFormat="1" customHeight="1"/>
    <row r="54854" s="59" customFormat="1" customHeight="1"/>
    <row r="54855" s="59" customFormat="1" customHeight="1"/>
    <row r="54856" s="59" customFormat="1" customHeight="1"/>
    <row r="54857" s="59" customFormat="1" customHeight="1"/>
    <row r="54858" s="59" customFormat="1" customHeight="1"/>
    <row r="54859" s="59" customFormat="1" customHeight="1"/>
    <row r="54860" s="59" customFormat="1" customHeight="1"/>
    <row r="54861" s="59" customFormat="1" customHeight="1"/>
    <row r="54862" s="59" customFormat="1" customHeight="1"/>
    <row r="54863" s="59" customFormat="1" customHeight="1"/>
    <row r="54864" s="59" customFormat="1" customHeight="1"/>
    <row r="54865" s="59" customFormat="1" customHeight="1"/>
    <row r="54866" s="59" customFormat="1" customHeight="1"/>
    <row r="54867" s="59" customFormat="1" customHeight="1"/>
    <row r="54868" s="59" customFormat="1" customHeight="1"/>
    <row r="54869" s="59" customFormat="1" customHeight="1"/>
    <row r="54870" s="59" customFormat="1" customHeight="1"/>
    <row r="54871" s="59" customFormat="1" customHeight="1"/>
    <row r="54872" s="59" customFormat="1" customHeight="1"/>
    <row r="54873" s="59" customFormat="1" customHeight="1"/>
    <row r="54874" s="59" customFormat="1" customHeight="1"/>
    <row r="54875" s="59" customFormat="1" customHeight="1"/>
    <row r="54876" s="59" customFormat="1" customHeight="1"/>
    <row r="54877" s="59" customFormat="1" customHeight="1"/>
    <row r="54878" s="59" customFormat="1" customHeight="1"/>
    <row r="54879" s="59" customFormat="1" customHeight="1"/>
    <row r="54880" s="59" customFormat="1" customHeight="1"/>
    <row r="54881" s="59" customFormat="1" customHeight="1"/>
    <row r="54882" s="59" customFormat="1" customHeight="1"/>
    <row r="54883" s="59" customFormat="1" customHeight="1"/>
    <row r="54884" s="59" customFormat="1" customHeight="1"/>
    <row r="54885" s="59" customFormat="1" customHeight="1"/>
    <row r="54886" s="59" customFormat="1" customHeight="1"/>
    <row r="54887" s="59" customFormat="1" customHeight="1"/>
    <row r="54888" s="59" customFormat="1" customHeight="1"/>
    <row r="54889" s="59" customFormat="1" customHeight="1"/>
    <row r="54890" s="59" customFormat="1" customHeight="1"/>
    <row r="54891" s="59" customFormat="1" customHeight="1"/>
    <row r="54892" s="59" customFormat="1" customHeight="1"/>
    <row r="54893" s="59" customFormat="1" customHeight="1"/>
    <row r="54894" s="59" customFormat="1" customHeight="1"/>
    <row r="54895" s="59" customFormat="1" customHeight="1"/>
    <row r="54896" s="59" customFormat="1" customHeight="1"/>
    <row r="54897" s="59" customFormat="1" customHeight="1"/>
    <row r="54898" s="59" customFormat="1" customHeight="1"/>
    <row r="54899" s="59" customFormat="1" customHeight="1"/>
    <row r="54900" s="59" customFormat="1" customHeight="1"/>
    <row r="54901" s="59" customFormat="1" customHeight="1"/>
    <row r="54902" s="59" customFormat="1" customHeight="1"/>
    <row r="54903" s="59" customFormat="1" customHeight="1"/>
    <row r="54904" s="59" customFormat="1" customHeight="1"/>
    <row r="54905" s="59" customFormat="1" customHeight="1"/>
    <row r="54906" s="59" customFormat="1" customHeight="1"/>
    <row r="54907" s="59" customFormat="1" customHeight="1"/>
    <row r="54908" s="59" customFormat="1" customHeight="1"/>
    <row r="54909" s="59" customFormat="1" customHeight="1"/>
    <row r="54910" s="59" customFormat="1" customHeight="1"/>
    <row r="54911" s="59" customFormat="1" customHeight="1"/>
    <row r="54912" s="59" customFormat="1" customHeight="1"/>
    <row r="54913" s="59" customFormat="1" customHeight="1"/>
    <row r="54914" s="59" customFormat="1" customHeight="1"/>
    <row r="54915" s="59" customFormat="1" customHeight="1"/>
    <row r="54916" s="59" customFormat="1" customHeight="1"/>
    <row r="54917" s="59" customFormat="1" customHeight="1"/>
    <row r="54918" s="59" customFormat="1" customHeight="1"/>
    <row r="54919" s="59" customFormat="1" customHeight="1"/>
    <row r="54920" s="59" customFormat="1" customHeight="1"/>
    <row r="54921" s="59" customFormat="1" customHeight="1"/>
    <row r="54922" s="59" customFormat="1" customHeight="1"/>
    <row r="54923" s="59" customFormat="1" customHeight="1"/>
    <row r="54924" s="59" customFormat="1" customHeight="1"/>
    <row r="54925" s="59" customFormat="1" customHeight="1"/>
    <row r="54926" s="59" customFormat="1" customHeight="1"/>
    <row r="54927" s="59" customFormat="1" customHeight="1"/>
    <row r="54928" s="59" customFormat="1" customHeight="1"/>
    <row r="54929" s="59" customFormat="1" customHeight="1"/>
    <row r="54930" s="59" customFormat="1" customHeight="1"/>
    <row r="54931" s="59" customFormat="1" customHeight="1"/>
    <row r="54932" s="59" customFormat="1" customHeight="1"/>
    <row r="54933" s="59" customFormat="1" customHeight="1"/>
    <row r="54934" s="59" customFormat="1" customHeight="1"/>
    <row r="54935" s="59" customFormat="1" customHeight="1"/>
    <row r="54936" s="59" customFormat="1" customHeight="1"/>
    <row r="54937" s="59" customFormat="1" customHeight="1"/>
    <row r="54938" s="59" customFormat="1" customHeight="1"/>
    <row r="54939" s="59" customFormat="1" customHeight="1"/>
    <row r="54940" s="59" customFormat="1" customHeight="1"/>
    <row r="54941" s="59" customFormat="1" customHeight="1"/>
    <row r="54942" s="59" customFormat="1" customHeight="1"/>
    <row r="54943" s="59" customFormat="1" customHeight="1"/>
    <row r="54944" s="59" customFormat="1" customHeight="1"/>
    <row r="54945" s="59" customFormat="1" customHeight="1"/>
    <row r="54946" s="59" customFormat="1" customHeight="1"/>
    <row r="54947" s="59" customFormat="1" customHeight="1"/>
    <row r="54948" s="59" customFormat="1" customHeight="1"/>
    <row r="54949" s="59" customFormat="1" customHeight="1"/>
    <row r="54950" s="59" customFormat="1" customHeight="1"/>
    <row r="54951" s="59" customFormat="1" customHeight="1"/>
    <row r="54952" s="59" customFormat="1" customHeight="1"/>
    <row r="54953" s="59" customFormat="1" customHeight="1"/>
    <row r="54954" s="59" customFormat="1" customHeight="1"/>
    <row r="54955" s="59" customFormat="1" customHeight="1"/>
    <row r="54956" s="59" customFormat="1" customHeight="1"/>
    <row r="54957" s="59" customFormat="1" customHeight="1"/>
    <row r="54958" s="59" customFormat="1" customHeight="1"/>
    <row r="54959" s="59" customFormat="1" customHeight="1"/>
    <row r="54960" s="59" customFormat="1" customHeight="1"/>
    <row r="54961" s="59" customFormat="1" customHeight="1"/>
    <row r="54962" s="59" customFormat="1" customHeight="1"/>
    <row r="54963" s="59" customFormat="1" customHeight="1"/>
    <row r="54964" s="59" customFormat="1" customHeight="1"/>
    <row r="54965" s="59" customFormat="1" customHeight="1"/>
    <row r="54966" s="59" customFormat="1" customHeight="1"/>
    <row r="54967" s="59" customFormat="1" customHeight="1"/>
    <row r="54968" s="59" customFormat="1" customHeight="1"/>
    <row r="54969" s="59" customFormat="1" customHeight="1"/>
    <row r="54970" s="59" customFormat="1" customHeight="1"/>
    <row r="54971" s="59" customFormat="1" customHeight="1"/>
    <row r="54972" s="59" customFormat="1" customHeight="1"/>
    <row r="54973" s="59" customFormat="1" customHeight="1"/>
    <row r="54974" s="59" customFormat="1" customHeight="1"/>
    <row r="54975" s="59" customFormat="1" customHeight="1"/>
    <row r="54976" s="59" customFormat="1" customHeight="1"/>
    <row r="54977" s="59" customFormat="1" customHeight="1"/>
    <row r="54978" s="59" customFormat="1" customHeight="1"/>
    <row r="54979" s="59" customFormat="1" customHeight="1"/>
    <row r="54980" s="59" customFormat="1" customHeight="1"/>
    <row r="54981" s="59" customFormat="1" customHeight="1"/>
    <row r="54982" s="59" customFormat="1" customHeight="1"/>
    <row r="54983" s="59" customFormat="1" customHeight="1"/>
    <row r="54984" s="59" customFormat="1" customHeight="1"/>
    <row r="54985" s="59" customFormat="1" customHeight="1"/>
    <row r="54986" s="59" customFormat="1" customHeight="1"/>
    <row r="54987" s="59" customFormat="1" customHeight="1"/>
    <row r="54988" s="59" customFormat="1" customHeight="1"/>
    <row r="54989" s="59" customFormat="1" customHeight="1"/>
    <row r="54990" s="59" customFormat="1" customHeight="1"/>
    <row r="54991" s="59" customFormat="1" customHeight="1"/>
    <row r="54992" s="59" customFormat="1" customHeight="1"/>
    <row r="54993" s="59" customFormat="1" customHeight="1"/>
    <row r="54994" s="59" customFormat="1" customHeight="1"/>
    <row r="54995" s="59" customFormat="1" customHeight="1"/>
    <row r="54996" s="59" customFormat="1" customHeight="1"/>
    <row r="54997" s="59" customFormat="1" customHeight="1"/>
    <row r="54998" s="59" customFormat="1" customHeight="1"/>
    <row r="54999" s="59" customFormat="1" customHeight="1"/>
    <row r="55000" s="59" customFormat="1" customHeight="1"/>
    <row r="55001" s="59" customFormat="1" customHeight="1"/>
    <row r="55002" s="59" customFormat="1" customHeight="1"/>
    <row r="55003" s="59" customFormat="1" customHeight="1"/>
    <row r="55004" s="59" customFormat="1" customHeight="1"/>
    <row r="55005" s="59" customFormat="1" customHeight="1"/>
    <row r="55006" s="59" customFormat="1" customHeight="1"/>
    <row r="55007" s="59" customFormat="1" customHeight="1"/>
    <row r="55008" s="59" customFormat="1" customHeight="1"/>
    <row r="55009" s="59" customFormat="1" customHeight="1"/>
    <row r="55010" s="59" customFormat="1" customHeight="1"/>
    <row r="55011" s="59" customFormat="1" customHeight="1"/>
    <row r="55012" s="59" customFormat="1" customHeight="1"/>
    <row r="55013" s="59" customFormat="1" customHeight="1"/>
    <row r="55014" s="59" customFormat="1" customHeight="1"/>
    <row r="55015" s="59" customFormat="1" customHeight="1"/>
    <row r="55016" s="59" customFormat="1" customHeight="1"/>
    <row r="55017" s="59" customFormat="1" customHeight="1"/>
    <row r="55018" s="59" customFormat="1" customHeight="1"/>
    <row r="55019" s="59" customFormat="1" customHeight="1"/>
    <row r="55020" s="59" customFormat="1" customHeight="1"/>
    <row r="55021" s="59" customFormat="1" customHeight="1"/>
    <row r="55022" s="59" customFormat="1" customHeight="1"/>
    <row r="55023" s="59" customFormat="1" customHeight="1"/>
    <row r="55024" s="59" customFormat="1" customHeight="1"/>
    <row r="55025" s="59" customFormat="1" customHeight="1"/>
    <row r="55026" s="59" customFormat="1" customHeight="1"/>
    <row r="55027" s="59" customFormat="1" customHeight="1"/>
    <row r="55028" s="59" customFormat="1" customHeight="1"/>
    <row r="55029" s="59" customFormat="1" customHeight="1"/>
    <row r="55030" s="59" customFormat="1" customHeight="1"/>
    <row r="55031" s="59" customFormat="1" customHeight="1"/>
    <row r="55032" s="59" customFormat="1" customHeight="1"/>
    <row r="55033" s="59" customFormat="1" customHeight="1"/>
    <row r="55034" s="59" customFormat="1" customHeight="1"/>
    <row r="55035" s="59" customFormat="1" customHeight="1"/>
    <row r="55036" s="59" customFormat="1" customHeight="1"/>
    <row r="55037" s="59" customFormat="1" customHeight="1"/>
    <row r="55038" s="59" customFormat="1" customHeight="1"/>
    <row r="55039" s="59" customFormat="1" customHeight="1"/>
    <row r="55040" s="59" customFormat="1" customHeight="1"/>
    <row r="55041" s="59" customFormat="1" customHeight="1"/>
    <row r="55042" s="59" customFormat="1" customHeight="1"/>
    <row r="55043" s="59" customFormat="1" customHeight="1"/>
    <row r="55044" s="59" customFormat="1" customHeight="1"/>
    <row r="55045" s="59" customFormat="1" customHeight="1"/>
    <row r="55046" s="59" customFormat="1" customHeight="1"/>
    <row r="55047" s="59" customFormat="1" customHeight="1"/>
    <row r="55048" s="59" customFormat="1" customHeight="1"/>
    <row r="55049" s="59" customFormat="1" customHeight="1"/>
    <row r="55050" s="59" customFormat="1" customHeight="1"/>
    <row r="55051" s="59" customFormat="1" customHeight="1"/>
    <row r="55052" s="59" customFormat="1" customHeight="1"/>
    <row r="55053" s="59" customFormat="1" customHeight="1"/>
    <row r="55054" s="59" customFormat="1" customHeight="1"/>
    <row r="55055" s="59" customFormat="1" customHeight="1"/>
    <row r="55056" s="59" customFormat="1" customHeight="1"/>
    <row r="55057" s="59" customFormat="1" customHeight="1"/>
    <row r="55058" s="59" customFormat="1" customHeight="1"/>
    <row r="55059" s="59" customFormat="1" customHeight="1"/>
    <row r="55060" s="59" customFormat="1" customHeight="1"/>
    <row r="55061" s="59" customFormat="1" customHeight="1"/>
    <row r="55062" s="59" customFormat="1" customHeight="1"/>
    <row r="55063" s="59" customFormat="1" customHeight="1"/>
    <row r="55064" s="59" customFormat="1" customHeight="1"/>
    <row r="55065" s="59" customFormat="1" customHeight="1"/>
    <row r="55066" s="59" customFormat="1" customHeight="1"/>
    <row r="55067" s="59" customFormat="1" customHeight="1"/>
    <row r="55068" s="59" customFormat="1" customHeight="1"/>
    <row r="55069" s="59" customFormat="1" customHeight="1"/>
    <row r="55070" s="59" customFormat="1" customHeight="1"/>
    <row r="55071" s="59" customFormat="1" customHeight="1"/>
    <row r="55072" s="59" customFormat="1" customHeight="1"/>
    <row r="55073" s="59" customFormat="1" customHeight="1"/>
    <row r="55074" s="59" customFormat="1" customHeight="1"/>
    <row r="55075" s="59" customFormat="1" customHeight="1"/>
    <row r="55076" s="59" customFormat="1" customHeight="1"/>
    <row r="55077" s="59" customFormat="1" customHeight="1"/>
    <row r="55078" s="59" customFormat="1" customHeight="1"/>
    <row r="55079" s="59" customFormat="1" customHeight="1"/>
    <row r="55080" s="59" customFormat="1" customHeight="1"/>
    <row r="55081" s="59" customFormat="1" customHeight="1"/>
    <row r="55082" s="59" customFormat="1" customHeight="1"/>
    <row r="55083" s="59" customFormat="1" customHeight="1"/>
    <row r="55084" s="59" customFormat="1" customHeight="1"/>
    <row r="55085" s="59" customFormat="1" customHeight="1"/>
    <row r="55086" s="59" customFormat="1" customHeight="1"/>
    <row r="55087" s="59" customFormat="1" customHeight="1"/>
    <row r="55088" s="59" customFormat="1" customHeight="1"/>
    <row r="55089" s="59" customFormat="1" customHeight="1"/>
    <row r="55090" s="59" customFormat="1" customHeight="1"/>
    <row r="55091" s="59" customFormat="1" customHeight="1"/>
    <row r="55092" s="59" customFormat="1" customHeight="1"/>
    <row r="55093" s="59" customFormat="1" customHeight="1"/>
    <row r="55094" s="59" customFormat="1" customHeight="1"/>
    <row r="55095" s="59" customFormat="1" customHeight="1"/>
    <row r="55096" s="59" customFormat="1" customHeight="1"/>
    <row r="55097" s="59" customFormat="1" customHeight="1"/>
    <row r="55098" s="59" customFormat="1" customHeight="1"/>
    <row r="55099" s="59" customFormat="1" customHeight="1"/>
    <row r="55100" s="59" customFormat="1" customHeight="1"/>
    <row r="55101" s="59" customFormat="1" customHeight="1"/>
    <row r="55102" s="59" customFormat="1" customHeight="1"/>
    <row r="55103" s="59" customFormat="1" customHeight="1"/>
    <row r="55104" s="59" customFormat="1" customHeight="1"/>
    <row r="55105" s="59" customFormat="1" customHeight="1"/>
    <row r="55106" s="59" customFormat="1" customHeight="1"/>
    <row r="55107" s="59" customFormat="1" customHeight="1"/>
    <row r="55108" s="59" customFormat="1" customHeight="1"/>
    <row r="55109" s="59" customFormat="1" customHeight="1"/>
    <row r="55110" s="59" customFormat="1" customHeight="1"/>
    <row r="55111" s="59" customFormat="1" customHeight="1"/>
    <row r="55112" s="59" customFormat="1" customHeight="1"/>
    <row r="55113" s="59" customFormat="1" customHeight="1"/>
    <row r="55114" s="59" customFormat="1" customHeight="1"/>
    <row r="55115" s="59" customFormat="1" customHeight="1"/>
    <row r="55116" s="59" customFormat="1" customHeight="1"/>
    <row r="55117" s="59" customFormat="1" customHeight="1"/>
    <row r="55118" s="59" customFormat="1" customHeight="1"/>
    <row r="55119" s="59" customFormat="1" customHeight="1"/>
    <row r="55120" s="59" customFormat="1" customHeight="1"/>
    <row r="55121" s="59" customFormat="1" customHeight="1"/>
    <row r="55122" s="59" customFormat="1" customHeight="1"/>
    <row r="55123" s="59" customFormat="1" customHeight="1"/>
    <row r="55124" s="59" customFormat="1" customHeight="1"/>
    <row r="55125" s="59" customFormat="1" customHeight="1"/>
    <row r="55126" s="59" customFormat="1" customHeight="1"/>
    <row r="55127" s="59" customFormat="1" customHeight="1"/>
    <row r="55128" s="59" customFormat="1" customHeight="1"/>
    <row r="55129" s="59" customFormat="1" customHeight="1"/>
    <row r="55130" s="59" customFormat="1" customHeight="1"/>
    <row r="55131" s="59" customFormat="1" customHeight="1"/>
    <row r="55132" s="59" customFormat="1" customHeight="1"/>
    <row r="55133" s="59" customFormat="1" customHeight="1"/>
    <row r="55134" s="59" customFormat="1" customHeight="1"/>
    <row r="55135" s="59" customFormat="1" customHeight="1"/>
    <row r="55136" s="59" customFormat="1" customHeight="1"/>
    <row r="55137" s="59" customFormat="1" customHeight="1"/>
    <row r="55138" s="59" customFormat="1" customHeight="1"/>
    <row r="55139" s="59" customFormat="1" customHeight="1"/>
    <row r="55140" s="59" customFormat="1" customHeight="1"/>
    <row r="55141" s="59" customFormat="1" customHeight="1"/>
    <row r="55142" s="59" customFormat="1" customHeight="1"/>
    <row r="55143" s="59" customFormat="1" customHeight="1"/>
    <row r="55144" s="59" customFormat="1" customHeight="1"/>
    <row r="55145" s="59" customFormat="1" customHeight="1"/>
    <row r="55146" s="59" customFormat="1" customHeight="1"/>
    <row r="55147" s="59" customFormat="1" customHeight="1"/>
    <row r="55148" s="59" customFormat="1" customHeight="1"/>
    <row r="55149" s="59" customFormat="1" customHeight="1"/>
    <row r="55150" s="59" customFormat="1" customHeight="1"/>
    <row r="55151" s="59" customFormat="1" customHeight="1"/>
    <row r="55152" s="59" customFormat="1" customHeight="1"/>
    <row r="55153" s="59" customFormat="1" customHeight="1"/>
    <row r="55154" s="59" customFormat="1" customHeight="1"/>
    <row r="55155" s="59" customFormat="1" customHeight="1"/>
    <row r="55156" s="59" customFormat="1" customHeight="1"/>
    <row r="55157" s="59" customFormat="1" customHeight="1"/>
    <row r="55158" s="59" customFormat="1" customHeight="1"/>
    <row r="55159" s="59" customFormat="1" customHeight="1"/>
    <row r="55160" s="59" customFormat="1" customHeight="1"/>
    <row r="55161" s="59" customFormat="1" customHeight="1"/>
    <row r="55162" s="59" customFormat="1" customHeight="1"/>
    <row r="55163" s="59" customFormat="1" customHeight="1"/>
    <row r="55164" s="59" customFormat="1" customHeight="1"/>
    <row r="55165" s="59" customFormat="1" customHeight="1"/>
    <row r="55166" s="59" customFormat="1" customHeight="1"/>
    <row r="55167" s="59" customFormat="1" customHeight="1"/>
    <row r="55168" s="59" customFormat="1" customHeight="1"/>
    <row r="55169" s="59" customFormat="1" customHeight="1"/>
    <row r="55170" s="59" customFormat="1" customHeight="1"/>
    <row r="55171" s="59" customFormat="1" customHeight="1"/>
    <row r="55172" s="59" customFormat="1" customHeight="1"/>
    <row r="55173" s="59" customFormat="1" customHeight="1"/>
    <row r="55174" s="59" customFormat="1" customHeight="1"/>
    <row r="55175" s="59" customFormat="1" customHeight="1"/>
    <row r="55176" s="59" customFormat="1" customHeight="1"/>
    <row r="55177" s="59" customFormat="1" customHeight="1"/>
    <row r="55178" s="59" customFormat="1" customHeight="1"/>
    <row r="55179" s="59" customFormat="1" customHeight="1"/>
    <row r="55180" s="59" customFormat="1" customHeight="1"/>
    <row r="55181" s="59" customFormat="1" customHeight="1"/>
    <row r="55182" s="59" customFormat="1" customHeight="1"/>
    <row r="55183" s="59" customFormat="1" customHeight="1"/>
    <row r="55184" s="59" customFormat="1" customHeight="1"/>
    <row r="55185" s="59" customFormat="1" customHeight="1"/>
    <row r="55186" s="59" customFormat="1" customHeight="1"/>
    <row r="55187" s="59" customFormat="1" customHeight="1"/>
    <row r="55188" s="59" customFormat="1" customHeight="1"/>
    <row r="55189" s="59" customFormat="1" customHeight="1"/>
    <row r="55190" s="59" customFormat="1" customHeight="1"/>
    <row r="55191" s="59" customFormat="1" customHeight="1"/>
    <row r="55192" s="59" customFormat="1" customHeight="1"/>
    <row r="55193" s="59" customFormat="1" customHeight="1"/>
    <row r="55194" s="59" customFormat="1" customHeight="1"/>
    <row r="55195" s="59" customFormat="1" customHeight="1"/>
    <row r="55196" s="59" customFormat="1" customHeight="1"/>
    <row r="55197" s="59" customFormat="1" customHeight="1"/>
    <row r="55198" s="59" customFormat="1" customHeight="1"/>
    <row r="55199" s="59" customFormat="1" customHeight="1"/>
    <row r="55200" s="59" customFormat="1" customHeight="1"/>
    <row r="55201" s="59" customFormat="1" customHeight="1"/>
    <row r="55202" s="59" customFormat="1" customHeight="1"/>
    <row r="55203" s="59" customFormat="1" customHeight="1"/>
    <row r="55204" s="59" customFormat="1" customHeight="1"/>
    <row r="55205" s="59" customFormat="1" customHeight="1"/>
    <row r="55206" s="59" customFormat="1" customHeight="1"/>
    <row r="55207" s="59" customFormat="1" customHeight="1"/>
    <row r="55208" s="59" customFormat="1" customHeight="1"/>
    <row r="55209" s="59" customFormat="1" customHeight="1"/>
    <row r="55210" s="59" customFormat="1" customHeight="1"/>
    <row r="55211" s="59" customFormat="1" customHeight="1"/>
    <row r="55212" s="59" customFormat="1" customHeight="1"/>
    <row r="55213" s="59" customFormat="1" customHeight="1"/>
    <row r="55214" s="59" customFormat="1" customHeight="1"/>
    <row r="55215" s="59" customFormat="1" customHeight="1"/>
    <row r="55216" s="59" customFormat="1" customHeight="1"/>
    <row r="55217" s="59" customFormat="1" customHeight="1"/>
    <row r="55218" s="59" customFormat="1" customHeight="1"/>
    <row r="55219" s="59" customFormat="1" customHeight="1"/>
    <row r="55220" s="59" customFormat="1" customHeight="1"/>
    <row r="55221" s="59" customFormat="1" customHeight="1"/>
    <row r="55222" s="59" customFormat="1" customHeight="1"/>
    <row r="55223" s="59" customFormat="1" customHeight="1"/>
    <row r="55224" s="59" customFormat="1" customHeight="1"/>
    <row r="55225" s="59" customFormat="1" customHeight="1"/>
    <row r="55226" s="59" customFormat="1" customHeight="1"/>
    <row r="55227" s="59" customFormat="1" customHeight="1"/>
    <row r="55228" s="59" customFormat="1" customHeight="1"/>
    <row r="55229" s="59" customFormat="1" customHeight="1"/>
    <row r="55230" s="59" customFormat="1" customHeight="1"/>
    <row r="55231" s="59" customFormat="1" customHeight="1"/>
    <row r="55232" s="59" customFormat="1" customHeight="1"/>
    <row r="55233" s="59" customFormat="1" customHeight="1"/>
    <row r="55234" s="59" customFormat="1" customHeight="1"/>
    <row r="55235" s="59" customFormat="1" customHeight="1"/>
    <row r="55236" s="59" customFormat="1" customHeight="1"/>
    <row r="55237" s="59" customFormat="1" customHeight="1"/>
    <row r="55238" s="59" customFormat="1" customHeight="1"/>
    <row r="55239" s="59" customFormat="1" customHeight="1"/>
    <row r="55240" s="59" customFormat="1" customHeight="1"/>
    <row r="55241" s="59" customFormat="1" customHeight="1"/>
    <row r="55242" s="59" customFormat="1" customHeight="1"/>
    <row r="55243" s="59" customFormat="1" customHeight="1"/>
    <row r="55244" s="59" customFormat="1" customHeight="1"/>
    <row r="55245" s="59" customFormat="1" customHeight="1"/>
    <row r="55246" s="59" customFormat="1" customHeight="1"/>
    <row r="55247" s="59" customFormat="1" customHeight="1"/>
    <row r="55248" s="59" customFormat="1" customHeight="1"/>
    <row r="55249" s="59" customFormat="1" customHeight="1"/>
    <row r="55250" s="59" customFormat="1" customHeight="1"/>
    <row r="55251" s="59" customFormat="1" customHeight="1"/>
    <row r="55252" s="59" customFormat="1" customHeight="1"/>
    <row r="55253" s="59" customFormat="1" customHeight="1"/>
    <row r="55254" s="59" customFormat="1" customHeight="1"/>
    <row r="55255" s="59" customFormat="1" customHeight="1"/>
    <row r="55256" s="59" customFormat="1" customHeight="1"/>
    <row r="55257" s="59" customFormat="1" customHeight="1"/>
    <row r="55258" s="59" customFormat="1" customHeight="1"/>
    <row r="55259" s="59" customFormat="1" customHeight="1"/>
    <row r="55260" s="59" customFormat="1" customHeight="1"/>
    <row r="55261" s="59" customFormat="1" customHeight="1"/>
    <row r="55262" s="59" customFormat="1" customHeight="1"/>
    <row r="55263" s="59" customFormat="1" customHeight="1"/>
    <row r="55264" s="59" customFormat="1" customHeight="1"/>
    <row r="55265" s="59" customFormat="1" customHeight="1"/>
    <row r="55266" s="59" customFormat="1" customHeight="1"/>
    <row r="55267" s="59" customFormat="1" customHeight="1"/>
    <row r="55268" s="59" customFormat="1" customHeight="1"/>
    <row r="55269" s="59" customFormat="1" customHeight="1"/>
    <row r="55270" s="59" customFormat="1" customHeight="1"/>
    <row r="55271" s="59" customFormat="1" customHeight="1"/>
    <row r="55272" s="59" customFormat="1" customHeight="1"/>
    <row r="55273" s="59" customFormat="1" customHeight="1"/>
    <row r="55274" s="59" customFormat="1" customHeight="1"/>
    <row r="55275" s="59" customFormat="1" customHeight="1"/>
    <row r="55276" s="59" customFormat="1" customHeight="1"/>
    <row r="55277" s="59" customFormat="1" customHeight="1"/>
    <row r="55278" s="59" customFormat="1" customHeight="1"/>
    <row r="55279" s="59" customFormat="1" customHeight="1"/>
    <row r="55280" s="59" customFormat="1" customHeight="1"/>
    <row r="55281" s="59" customFormat="1" customHeight="1"/>
    <row r="55282" s="59" customFormat="1" customHeight="1"/>
    <row r="55283" s="59" customFormat="1" customHeight="1"/>
    <row r="55284" s="59" customFormat="1" customHeight="1"/>
    <row r="55285" s="59" customFormat="1" customHeight="1"/>
    <row r="55286" s="59" customFormat="1" customHeight="1"/>
    <row r="55287" s="59" customFormat="1" customHeight="1"/>
    <row r="55288" s="59" customFormat="1" customHeight="1"/>
    <row r="55289" s="59" customFormat="1" customHeight="1"/>
    <row r="55290" s="59" customFormat="1" customHeight="1"/>
    <row r="55291" s="59" customFormat="1" customHeight="1"/>
    <row r="55292" s="59" customFormat="1" customHeight="1"/>
    <row r="55293" s="59" customFormat="1" customHeight="1"/>
    <row r="55294" s="59" customFormat="1" customHeight="1"/>
    <row r="55295" s="59" customFormat="1" customHeight="1"/>
    <row r="55296" s="59" customFormat="1" customHeight="1"/>
    <row r="55297" s="59" customFormat="1" customHeight="1"/>
    <row r="55298" s="59" customFormat="1" customHeight="1"/>
    <row r="55299" s="59" customFormat="1" customHeight="1"/>
    <row r="55300" s="59" customFormat="1" customHeight="1"/>
    <row r="55301" s="59" customFormat="1" customHeight="1"/>
    <row r="55302" s="59" customFormat="1" customHeight="1"/>
    <row r="55303" s="59" customFormat="1" customHeight="1"/>
    <row r="55304" s="59" customFormat="1" customHeight="1"/>
    <row r="55305" s="59" customFormat="1" customHeight="1"/>
    <row r="55306" s="59" customFormat="1" customHeight="1"/>
    <row r="55307" s="59" customFormat="1" customHeight="1"/>
    <row r="55308" s="59" customFormat="1" customHeight="1"/>
    <row r="55309" s="59" customFormat="1" customHeight="1"/>
    <row r="55310" s="59" customFormat="1" customHeight="1"/>
    <row r="55311" s="59" customFormat="1" customHeight="1"/>
    <row r="55312" s="59" customFormat="1" customHeight="1"/>
    <row r="55313" s="59" customFormat="1" customHeight="1"/>
    <row r="55314" s="59" customFormat="1" customHeight="1"/>
    <row r="55315" s="59" customFormat="1" customHeight="1"/>
    <row r="55316" s="59" customFormat="1" customHeight="1"/>
    <row r="55317" s="59" customFormat="1" customHeight="1"/>
    <row r="55318" s="59" customFormat="1" customHeight="1"/>
    <row r="55319" s="59" customFormat="1" customHeight="1"/>
    <row r="55320" s="59" customFormat="1" customHeight="1"/>
    <row r="55321" s="59" customFormat="1" customHeight="1"/>
    <row r="55322" s="59" customFormat="1" customHeight="1"/>
    <row r="55323" s="59" customFormat="1" customHeight="1"/>
    <row r="55324" s="59" customFormat="1" customHeight="1"/>
    <row r="55325" s="59" customFormat="1" customHeight="1"/>
    <row r="55326" s="59" customFormat="1" customHeight="1"/>
    <row r="55327" s="59" customFormat="1" customHeight="1"/>
    <row r="55328" s="59" customFormat="1" customHeight="1"/>
    <row r="55329" s="59" customFormat="1" customHeight="1"/>
    <row r="55330" s="59" customFormat="1" customHeight="1"/>
    <row r="55331" s="59" customFormat="1" customHeight="1"/>
    <row r="55332" s="59" customFormat="1" customHeight="1"/>
    <row r="55333" s="59" customFormat="1" customHeight="1"/>
    <row r="55334" s="59" customFormat="1" customHeight="1"/>
    <row r="55335" s="59" customFormat="1" customHeight="1"/>
    <row r="55336" s="59" customFormat="1" customHeight="1"/>
    <row r="55337" s="59" customFormat="1" customHeight="1"/>
    <row r="55338" s="59" customFormat="1" customHeight="1"/>
    <row r="55339" s="59" customFormat="1" customHeight="1"/>
    <row r="55340" s="59" customFormat="1" customHeight="1"/>
    <row r="55341" s="59" customFormat="1" customHeight="1"/>
    <row r="55342" s="59" customFormat="1" customHeight="1"/>
    <row r="55343" s="59" customFormat="1" customHeight="1"/>
    <row r="55344" s="59" customFormat="1" customHeight="1"/>
    <row r="55345" s="59" customFormat="1" customHeight="1"/>
    <row r="55346" s="59" customFormat="1" customHeight="1"/>
    <row r="55347" s="59" customFormat="1" customHeight="1"/>
    <row r="55348" s="59" customFormat="1" customHeight="1"/>
    <row r="55349" s="59" customFormat="1" customHeight="1"/>
    <row r="55350" s="59" customFormat="1" customHeight="1"/>
    <row r="55351" s="59" customFormat="1" customHeight="1"/>
    <row r="55352" s="59" customFormat="1" customHeight="1"/>
    <row r="55353" s="59" customFormat="1" customHeight="1"/>
    <row r="55354" s="59" customFormat="1" customHeight="1"/>
    <row r="55355" s="59" customFormat="1" customHeight="1"/>
    <row r="55356" s="59" customFormat="1" customHeight="1"/>
    <row r="55357" s="59" customFormat="1" customHeight="1"/>
    <row r="55358" s="59" customFormat="1" customHeight="1"/>
    <row r="55359" s="59" customFormat="1" customHeight="1"/>
    <row r="55360" s="59" customFormat="1" customHeight="1"/>
    <row r="55361" s="59" customFormat="1" customHeight="1"/>
    <row r="55362" s="59" customFormat="1" customHeight="1"/>
    <row r="55363" s="59" customFormat="1" customHeight="1"/>
    <row r="55364" s="59" customFormat="1" customHeight="1"/>
    <row r="55365" s="59" customFormat="1" customHeight="1"/>
    <row r="55366" s="59" customFormat="1" customHeight="1"/>
    <row r="55367" s="59" customFormat="1" customHeight="1"/>
    <row r="55368" s="59" customFormat="1" customHeight="1"/>
    <row r="55369" s="59" customFormat="1" customHeight="1"/>
    <row r="55370" s="59" customFormat="1" customHeight="1"/>
    <row r="55371" s="59" customFormat="1" customHeight="1"/>
    <row r="55372" s="59" customFormat="1" customHeight="1"/>
    <row r="55373" s="59" customFormat="1" customHeight="1"/>
    <row r="55374" s="59" customFormat="1" customHeight="1"/>
    <row r="55375" s="59" customFormat="1" customHeight="1"/>
    <row r="55376" s="59" customFormat="1" customHeight="1"/>
    <row r="55377" s="59" customFormat="1" customHeight="1"/>
    <row r="55378" s="59" customFormat="1" customHeight="1"/>
    <row r="55379" s="59" customFormat="1" customHeight="1"/>
    <row r="55380" s="59" customFormat="1" customHeight="1"/>
    <row r="55381" s="59" customFormat="1" customHeight="1"/>
    <row r="55382" s="59" customFormat="1" customHeight="1"/>
    <row r="55383" s="59" customFormat="1" customHeight="1"/>
    <row r="55384" s="59" customFormat="1" customHeight="1"/>
    <row r="55385" s="59" customFormat="1" customHeight="1"/>
    <row r="55386" s="59" customFormat="1" customHeight="1"/>
    <row r="55387" s="59" customFormat="1" customHeight="1"/>
    <row r="55388" s="59" customFormat="1" customHeight="1"/>
    <row r="55389" s="59" customFormat="1" customHeight="1"/>
    <row r="55390" s="59" customFormat="1" customHeight="1"/>
    <row r="55391" s="59" customFormat="1" customHeight="1"/>
    <row r="55392" s="59" customFormat="1" customHeight="1"/>
    <row r="55393" s="59" customFormat="1" customHeight="1"/>
    <row r="55394" s="59" customFormat="1" customHeight="1"/>
    <row r="55395" s="59" customFormat="1" customHeight="1"/>
    <row r="55396" s="59" customFormat="1" customHeight="1"/>
    <row r="55397" s="59" customFormat="1" customHeight="1"/>
    <row r="55398" s="59" customFormat="1" customHeight="1"/>
    <row r="55399" s="59" customFormat="1" customHeight="1"/>
    <row r="55400" s="59" customFormat="1" customHeight="1"/>
    <row r="55401" s="59" customFormat="1" customHeight="1"/>
    <row r="55402" s="59" customFormat="1" customHeight="1"/>
    <row r="55403" s="59" customFormat="1" customHeight="1"/>
    <row r="55404" s="59" customFormat="1" customHeight="1"/>
    <row r="55405" s="59" customFormat="1" customHeight="1"/>
    <row r="55406" s="59" customFormat="1" customHeight="1"/>
    <row r="55407" s="59" customFormat="1" customHeight="1"/>
    <row r="55408" s="59" customFormat="1" customHeight="1"/>
    <row r="55409" s="59" customFormat="1" customHeight="1"/>
    <row r="55410" s="59" customFormat="1" customHeight="1"/>
    <row r="55411" s="59" customFormat="1" customHeight="1"/>
    <row r="55412" s="59" customFormat="1" customHeight="1"/>
    <row r="55413" s="59" customFormat="1" customHeight="1"/>
    <row r="55414" s="59" customFormat="1" customHeight="1"/>
    <row r="55415" s="59" customFormat="1" customHeight="1"/>
    <row r="55416" s="59" customFormat="1" customHeight="1"/>
    <row r="55417" s="59" customFormat="1" customHeight="1"/>
    <row r="55418" s="59" customFormat="1" customHeight="1"/>
    <row r="55419" s="59" customFormat="1" customHeight="1"/>
    <row r="55420" s="59" customFormat="1" customHeight="1"/>
    <row r="55421" s="59" customFormat="1" customHeight="1"/>
    <row r="55422" s="59" customFormat="1" customHeight="1"/>
    <row r="55423" s="59" customFormat="1" customHeight="1"/>
    <row r="55424" s="59" customFormat="1" customHeight="1"/>
    <row r="55425" s="59" customFormat="1" customHeight="1"/>
    <row r="55426" s="59" customFormat="1" customHeight="1"/>
    <row r="55427" s="59" customFormat="1" customHeight="1"/>
    <row r="55428" s="59" customFormat="1" customHeight="1"/>
    <row r="55429" s="59" customFormat="1" customHeight="1"/>
    <row r="55430" s="59" customFormat="1" customHeight="1"/>
    <row r="55431" s="59" customFormat="1" customHeight="1"/>
    <row r="55432" s="59" customFormat="1" customHeight="1"/>
    <row r="55433" s="59" customFormat="1" customHeight="1"/>
    <row r="55434" s="59" customFormat="1" customHeight="1"/>
    <row r="55435" s="59" customFormat="1" customHeight="1"/>
    <row r="55436" s="59" customFormat="1" customHeight="1"/>
    <row r="55437" s="59" customFormat="1" customHeight="1"/>
    <row r="55438" s="59" customFormat="1" customHeight="1"/>
    <row r="55439" s="59" customFormat="1" customHeight="1"/>
    <row r="55440" s="59" customFormat="1" customHeight="1"/>
    <row r="55441" s="59" customFormat="1" customHeight="1"/>
    <row r="55442" s="59" customFormat="1" customHeight="1"/>
    <row r="55443" s="59" customFormat="1" customHeight="1"/>
    <row r="55444" s="59" customFormat="1" customHeight="1"/>
    <row r="55445" s="59" customFormat="1" customHeight="1"/>
    <row r="55446" s="59" customFormat="1" customHeight="1"/>
    <row r="55447" s="59" customFormat="1" customHeight="1"/>
    <row r="55448" s="59" customFormat="1" customHeight="1"/>
    <row r="55449" s="59" customFormat="1" customHeight="1"/>
    <row r="55450" s="59" customFormat="1" customHeight="1"/>
    <row r="55451" s="59" customFormat="1" customHeight="1"/>
    <row r="55452" s="59" customFormat="1" customHeight="1"/>
    <row r="55453" s="59" customFormat="1" customHeight="1"/>
    <row r="55454" s="59" customFormat="1" customHeight="1"/>
    <row r="55455" s="59" customFormat="1" customHeight="1"/>
    <row r="55456" s="59" customFormat="1" customHeight="1"/>
    <row r="55457" s="59" customFormat="1" customHeight="1"/>
    <row r="55458" s="59" customFormat="1" customHeight="1"/>
    <row r="55459" s="59" customFormat="1" customHeight="1"/>
    <row r="55460" s="59" customFormat="1" customHeight="1"/>
    <row r="55461" s="59" customFormat="1" customHeight="1"/>
    <row r="55462" s="59" customFormat="1" customHeight="1"/>
    <row r="55463" s="59" customFormat="1" customHeight="1"/>
    <row r="55464" s="59" customFormat="1" customHeight="1"/>
    <row r="55465" s="59" customFormat="1" customHeight="1"/>
    <row r="55466" s="59" customFormat="1" customHeight="1"/>
    <row r="55467" s="59" customFormat="1" customHeight="1"/>
    <row r="55468" s="59" customFormat="1" customHeight="1"/>
    <row r="55469" s="59" customFormat="1" customHeight="1"/>
    <row r="55470" s="59" customFormat="1" customHeight="1"/>
    <row r="55471" s="59" customFormat="1" customHeight="1"/>
    <row r="55472" s="59" customFormat="1" customHeight="1"/>
    <row r="55473" s="59" customFormat="1" customHeight="1"/>
    <row r="55474" s="59" customFormat="1" customHeight="1"/>
    <row r="55475" s="59" customFormat="1" customHeight="1"/>
    <row r="55476" s="59" customFormat="1" customHeight="1"/>
    <row r="55477" s="59" customFormat="1" customHeight="1"/>
    <row r="55478" s="59" customFormat="1" customHeight="1"/>
    <row r="55479" s="59" customFormat="1" customHeight="1"/>
    <row r="55480" s="59" customFormat="1" customHeight="1"/>
    <row r="55481" s="59" customFormat="1" customHeight="1"/>
    <row r="55482" s="59" customFormat="1" customHeight="1"/>
    <row r="55483" s="59" customFormat="1" customHeight="1"/>
    <row r="55484" s="59" customFormat="1" customHeight="1"/>
    <row r="55485" s="59" customFormat="1" customHeight="1"/>
    <row r="55486" s="59" customFormat="1" customHeight="1"/>
    <row r="55487" s="59" customFormat="1" customHeight="1"/>
    <row r="55488" s="59" customFormat="1" customHeight="1"/>
    <row r="55489" s="59" customFormat="1" customHeight="1"/>
    <row r="55490" s="59" customFormat="1" customHeight="1"/>
    <row r="55491" s="59" customFormat="1" customHeight="1"/>
    <row r="55492" s="59" customFormat="1" customHeight="1"/>
    <row r="55493" s="59" customFormat="1" customHeight="1"/>
    <row r="55494" s="59" customFormat="1" customHeight="1"/>
    <row r="55495" s="59" customFormat="1" customHeight="1"/>
    <row r="55496" s="59" customFormat="1" customHeight="1"/>
    <row r="55497" s="59" customFormat="1" customHeight="1"/>
    <row r="55498" s="59" customFormat="1" customHeight="1"/>
    <row r="55499" s="59" customFormat="1" customHeight="1"/>
    <row r="55500" s="59" customFormat="1" customHeight="1"/>
    <row r="55501" s="59" customFormat="1" customHeight="1"/>
    <row r="55502" s="59" customFormat="1" customHeight="1"/>
    <row r="55503" s="59" customFormat="1" customHeight="1"/>
    <row r="55504" s="59" customFormat="1" customHeight="1"/>
    <row r="55505" s="59" customFormat="1" customHeight="1"/>
    <row r="55506" s="59" customFormat="1" customHeight="1"/>
    <row r="55507" s="59" customFormat="1" customHeight="1"/>
    <row r="55508" s="59" customFormat="1" customHeight="1"/>
    <row r="55509" s="59" customFormat="1" customHeight="1"/>
    <row r="55510" s="59" customFormat="1" customHeight="1"/>
    <row r="55511" s="59" customFormat="1" customHeight="1"/>
    <row r="55512" s="59" customFormat="1" customHeight="1"/>
    <row r="55513" s="59" customFormat="1" customHeight="1"/>
    <row r="55514" s="59" customFormat="1" customHeight="1"/>
    <row r="55515" s="59" customFormat="1" customHeight="1"/>
    <row r="55516" s="59" customFormat="1" customHeight="1"/>
    <row r="55517" s="59" customFormat="1" customHeight="1"/>
    <row r="55518" s="59" customFormat="1" customHeight="1"/>
    <row r="55519" s="59" customFormat="1" customHeight="1"/>
    <row r="55520" s="59" customFormat="1" customHeight="1"/>
    <row r="55521" s="59" customFormat="1" customHeight="1"/>
    <row r="55522" s="59" customFormat="1" customHeight="1"/>
    <row r="55523" s="59" customFormat="1" customHeight="1"/>
    <row r="55524" s="59" customFormat="1" customHeight="1"/>
    <row r="55525" s="59" customFormat="1" customHeight="1"/>
    <row r="55526" s="59" customFormat="1" customHeight="1"/>
    <row r="55527" s="59" customFormat="1" customHeight="1"/>
    <row r="55528" s="59" customFormat="1" customHeight="1"/>
    <row r="55529" s="59" customFormat="1" customHeight="1"/>
    <row r="55530" s="59" customFormat="1" customHeight="1"/>
    <row r="55531" s="59" customFormat="1" customHeight="1"/>
    <row r="55532" s="59" customFormat="1" customHeight="1"/>
    <row r="55533" s="59" customFormat="1" customHeight="1"/>
    <row r="55534" s="59" customFormat="1" customHeight="1"/>
    <row r="55535" s="59" customFormat="1" customHeight="1"/>
    <row r="55536" s="59" customFormat="1" customHeight="1"/>
    <row r="55537" s="59" customFormat="1" customHeight="1"/>
    <row r="55538" s="59" customFormat="1" customHeight="1"/>
    <row r="55539" s="59" customFormat="1" customHeight="1"/>
    <row r="55540" s="59" customFormat="1" customHeight="1"/>
    <row r="55541" s="59" customFormat="1" customHeight="1"/>
    <row r="55542" s="59" customFormat="1" customHeight="1"/>
    <row r="55543" s="59" customFormat="1" customHeight="1"/>
    <row r="55544" s="59" customFormat="1" customHeight="1"/>
    <row r="55545" s="59" customFormat="1" customHeight="1"/>
    <row r="55546" s="59" customFormat="1" customHeight="1"/>
    <row r="55547" s="59" customFormat="1" customHeight="1"/>
    <row r="55548" s="59" customFormat="1" customHeight="1"/>
    <row r="55549" s="59" customFormat="1" customHeight="1"/>
    <row r="55550" s="59" customFormat="1" customHeight="1"/>
    <row r="55551" s="59" customFormat="1" customHeight="1"/>
    <row r="55552" s="59" customFormat="1" customHeight="1"/>
    <row r="55553" s="59" customFormat="1" customHeight="1"/>
    <row r="55554" s="59" customFormat="1" customHeight="1"/>
    <row r="55555" s="59" customFormat="1" customHeight="1"/>
    <row r="55556" s="59" customFormat="1" customHeight="1"/>
    <row r="55557" s="59" customFormat="1" customHeight="1"/>
    <row r="55558" s="59" customFormat="1" customHeight="1"/>
    <row r="55559" s="59" customFormat="1" customHeight="1"/>
    <row r="55560" s="59" customFormat="1" customHeight="1"/>
    <row r="55561" s="59" customFormat="1" customHeight="1"/>
    <row r="55562" s="59" customFormat="1" customHeight="1"/>
    <row r="55563" s="59" customFormat="1" customHeight="1"/>
    <row r="55564" s="59" customFormat="1" customHeight="1"/>
    <row r="55565" s="59" customFormat="1" customHeight="1"/>
    <row r="55566" s="59" customFormat="1" customHeight="1"/>
    <row r="55567" s="59" customFormat="1" customHeight="1"/>
    <row r="55568" s="59" customFormat="1" customHeight="1"/>
    <row r="55569" s="59" customFormat="1" customHeight="1"/>
    <row r="55570" s="59" customFormat="1" customHeight="1"/>
    <row r="55571" s="59" customFormat="1" customHeight="1"/>
    <row r="55572" s="59" customFormat="1" customHeight="1"/>
    <row r="55573" s="59" customFormat="1" customHeight="1"/>
    <row r="55574" s="59" customFormat="1" customHeight="1"/>
    <row r="55575" s="59" customFormat="1" customHeight="1"/>
    <row r="55576" s="59" customFormat="1" customHeight="1"/>
    <row r="55577" s="59" customFormat="1" customHeight="1"/>
    <row r="55578" s="59" customFormat="1" customHeight="1"/>
    <row r="55579" s="59" customFormat="1" customHeight="1"/>
    <row r="55580" s="59" customFormat="1" customHeight="1"/>
    <row r="55581" s="59" customFormat="1" customHeight="1"/>
    <row r="55582" s="59" customFormat="1" customHeight="1"/>
    <row r="55583" s="59" customFormat="1" customHeight="1"/>
    <row r="55584" s="59" customFormat="1" customHeight="1"/>
    <row r="55585" s="59" customFormat="1" customHeight="1"/>
    <row r="55586" s="59" customFormat="1" customHeight="1"/>
    <row r="55587" s="59" customFormat="1" customHeight="1"/>
    <row r="55588" s="59" customFormat="1" customHeight="1"/>
    <row r="55589" s="59" customFormat="1" customHeight="1"/>
    <row r="55590" s="59" customFormat="1" customHeight="1"/>
    <row r="55591" s="59" customFormat="1" customHeight="1"/>
    <row r="55592" s="59" customFormat="1" customHeight="1"/>
    <row r="55593" s="59" customFormat="1" customHeight="1"/>
    <row r="55594" s="59" customFormat="1" customHeight="1"/>
    <row r="55595" s="59" customFormat="1" customHeight="1"/>
    <row r="55596" s="59" customFormat="1" customHeight="1"/>
    <row r="55597" s="59" customFormat="1" customHeight="1"/>
    <row r="55598" s="59" customFormat="1" customHeight="1"/>
    <row r="55599" s="59" customFormat="1" customHeight="1"/>
    <row r="55600" s="59" customFormat="1" customHeight="1"/>
    <row r="55601" s="59" customFormat="1" customHeight="1"/>
    <row r="55602" s="59" customFormat="1" customHeight="1"/>
    <row r="55603" s="59" customFormat="1" customHeight="1"/>
    <row r="55604" s="59" customFormat="1" customHeight="1"/>
    <row r="55605" s="59" customFormat="1" customHeight="1"/>
    <row r="55606" s="59" customFormat="1" customHeight="1"/>
    <row r="55607" s="59" customFormat="1" customHeight="1"/>
    <row r="55608" s="59" customFormat="1" customHeight="1"/>
    <row r="55609" s="59" customFormat="1" customHeight="1"/>
    <row r="55610" s="59" customFormat="1" customHeight="1"/>
    <row r="55611" s="59" customFormat="1" customHeight="1"/>
    <row r="55612" s="59" customFormat="1" customHeight="1"/>
    <row r="55613" s="59" customFormat="1" customHeight="1"/>
    <row r="55614" s="59" customFormat="1" customHeight="1"/>
    <row r="55615" s="59" customFormat="1" customHeight="1"/>
    <row r="55616" s="59" customFormat="1" customHeight="1"/>
    <row r="55617" s="59" customFormat="1" customHeight="1"/>
    <row r="55618" s="59" customFormat="1" customHeight="1"/>
    <row r="55619" s="59" customFormat="1" customHeight="1"/>
    <row r="55620" s="59" customFormat="1" customHeight="1"/>
    <row r="55621" s="59" customFormat="1" customHeight="1"/>
    <row r="55622" s="59" customFormat="1" customHeight="1"/>
    <row r="55623" s="59" customFormat="1" customHeight="1"/>
    <row r="55624" s="59" customFormat="1" customHeight="1"/>
    <row r="55625" s="59" customFormat="1" customHeight="1"/>
    <row r="55626" s="59" customFormat="1" customHeight="1"/>
    <row r="55627" s="59" customFormat="1" customHeight="1"/>
    <row r="55628" s="59" customFormat="1" customHeight="1"/>
    <row r="55629" s="59" customFormat="1" customHeight="1"/>
    <row r="55630" s="59" customFormat="1" customHeight="1"/>
    <row r="55631" s="59" customFormat="1" customHeight="1"/>
    <row r="55632" s="59" customFormat="1" customHeight="1"/>
    <row r="55633" s="59" customFormat="1" customHeight="1"/>
    <row r="55634" s="59" customFormat="1" customHeight="1"/>
    <row r="55635" s="59" customFormat="1" customHeight="1"/>
    <row r="55636" s="59" customFormat="1" customHeight="1"/>
    <row r="55637" s="59" customFormat="1" customHeight="1"/>
    <row r="55638" s="59" customFormat="1" customHeight="1"/>
    <row r="55639" s="59" customFormat="1" customHeight="1"/>
    <row r="55640" s="59" customFormat="1" customHeight="1"/>
    <row r="55641" s="59" customFormat="1" customHeight="1"/>
    <row r="55642" s="59" customFormat="1" customHeight="1"/>
    <row r="55643" s="59" customFormat="1" customHeight="1"/>
    <row r="55644" s="59" customFormat="1" customHeight="1"/>
    <row r="55645" s="59" customFormat="1" customHeight="1"/>
    <row r="55646" s="59" customFormat="1" customHeight="1"/>
    <row r="55647" s="59" customFormat="1" customHeight="1"/>
    <row r="55648" s="59" customFormat="1" customHeight="1"/>
    <row r="55649" s="59" customFormat="1" customHeight="1"/>
    <row r="55650" s="59" customFormat="1" customHeight="1"/>
    <row r="55651" s="59" customFormat="1" customHeight="1"/>
    <row r="55652" s="59" customFormat="1" customHeight="1"/>
    <row r="55653" s="59" customFormat="1" customHeight="1"/>
    <row r="55654" s="59" customFormat="1" customHeight="1"/>
    <row r="55655" s="59" customFormat="1" customHeight="1"/>
    <row r="55656" s="59" customFormat="1" customHeight="1"/>
    <row r="55657" s="59" customFormat="1" customHeight="1"/>
    <row r="55658" s="59" customFormat="1" customHeight="1"/>
    <row r="55659" s="59" customFormat="1" customHeight="1"/>
    <row r="55660" s="59" customFormat="1" customHeight="1"/>
    <row r="55661" s="59" customFormat="1" customHeight="1"/>
    <row r="55662" s="59" customFormat="1" customHeight="1"/>
    <row r="55663" s="59" customFormat="1" customHeight="1"/>
    <row r="55664" s="59" customFormat="1" customHeight="1"/>
    <row r="55665" s="59" customFormat="1" customHeight="1"/>
    <row r="55666" s="59" customFormat="1" customHeight="1"/>
    <row r="55667" s="59" customFormat="1" customHeight="1"/>
    <row r="55668" s="59" customFormat="1" customHeight="1"/>
    <row r="55669" s="59" customFormat="1" customHeight="1"/>
    <row r="55670" s="59" customFormat="1" customHeight="1"/>
    <row r="55671" s="59" customFormat="1" customHeight="1"/>
    <row r="55672" s="59" customFormat="1" customHeight="1"/>
    <row r="55673" s="59" customFormat="1" customHeight="1"/>
    <row r="55674" s="59" customFormat="1" customHeight="1"/>
    <row r="55675" s="59" customFormat="1" customHeight="1"/>
    <row r="55676" s="59" customFormat="1" customHeight="1"/>
    <row r="55677" s="59" customFormat="1" customHeight="1"/>
    <row r="55678" s="59" customFormat="1" customHeight="1"/>
    <row r="55679" s="59" customFormat="1" customHeight="1"/>
    <row r="55680" s="59" customFormat="1" customHeight="1"/>
    <row r="55681" s="59" customFormat="1" customHeight="1"/>
    <row r="55682" s="59" customFormat="1" customHeight="1"/>
    <row r="55683" s="59" customFormat="1" customHeight="1"/>
    <row r="55684" s="59" customFormat="1" customHeight="1"/>
    <row r="55685" s="59" customFormat="1" customHeight="1"/>
    <row r="55686" s="59" customFormat="1" customHeight="1"/>
    <row r="55687" s="59" customFormat="1" customHeight="1"/>
    <row r="55688" s="59" customFormat="1" customHeight="1"/>
    <row r="55689" s="59" customFormat="1" customHeight="1"/>
    <row r="55690" s="59" customFormat="1" customHeight="1"/>
    <row r="55691" s="59" customFormat="1" customHeight="1"/>
    <row r="55692" s="59" customFormat="1" customHeight="1"/>
    <row r="55693" s="59" customFormat="1" customHeight="1"/>
    <row r="55694" s="59" customFormat="1" customHeight="1"/>
    <row r="55695" s="59" customFormat="1" customHeight="1"/>
    <row r="55696" s="59" customFormat="1" customHeight="1"/>
    <row r="55697" s="59" customFormat="1" customHeight="1"/>
    <row r="55698" s="59" customFormat="1" customHeight="1"/>
    <row r="55699" s="59" customFormat="1" customHeight="1"/>
    <row r="55700" s="59" customFormat="1" customHeight="1"/>
    <row r="55701" s="59" customFormat="1" customHeight="1"/>
    <row r="55702" s="59" customFormat="1" customHeight="1"/>
    <row r="55703" s="59" customFormat="1" customHeight="1"/>
    <row r="55704" s="59" customFormat="1" customHeight="1"/>
    <row r="55705" s="59" customFormat="1" customHeight="1"/>
    <row r="55706" s="59" customFormat="1" customHeight="1"/>
    <row r="55707" s="59" customFormat="1" customHeight="1"/>
    <row r="55708" s="59" customFormat="1" customHeight="1"/>
    <row r="55709" s="59" customFormat="1" customHeight="1"/>
    <row r="55710" s="59" customFormat="1" customHeight="1"/>
    <row r="55711" s="59" customFormat="1" customHeight="1"/>
    <row r="55712" s="59" customFormat="1" customHeight="1"/>
    <row r="55713" s="59" customFormat="1" customHeight="1"/>
    <row r="55714" s="59" customFormat="1" customHeight="1"/>
    <row r="55715" s="59" customFormat="1" customHeight="1"/>
    <row r="55716" s="59" customFormat="1" customHeight="1"/>
    <row r="55717" s="59" customFormat="1" customHeight="1"/>
    <row r="55718" s="59" customFormat="1" customHeight="1"/>
    <row r="55719" s="59" customFormat="1" customHeight="1"/>
    <row r="55720" s="59" customFormat="1" customHeight="1"/>
    <row r="55721" s="59" customFormat="1" customHeight="1"/>
    <row r="55722" s="59" customFormat="1" customHeight="1"/>
    <row r="55723" s="59" customFormat="1" customHeight="1"/>
    <row r="55724" s="59" customFormat="1" customHeight="1"/>
    <row r="55725" s="59" customFormat="1" customHeight="1"/>
    <row r="55726" s="59" customFormat="1" customHeight="1"/>
    <row r="55727" s="59" customFormat="1" customHeight="1"/>
    <row r="55728" s="59" customFormat="1" customHeight="1"/>
    <row r="55729" s="59" customFormat="1" customHeight="1"/>
    <row r="55730" s="59" customFormat="1" customHeight="1"/>
    <row r="55731" s="59" customFormat="1" customHeight="1"/>
    <row r="55732" s="59" customFormat="1" customHeight="1"/>
    <row r="55733" s="59" customFormat="1" customHeight="1"/>
    <row r="55734" s="59" customFormat="1" customHeight="1"/>
    <row r="55735" s="59" customFormat="1" customHeight="1"/>
    <row r="55736" s="59" customFormat="1" customHeight="1"/>
    <row r="55737" s="59" customFormat="1" customHeight="1"/>
    <row r="55738" s="59" customFormat="1" customHeight="1"/>
    <row r="55739" s="59" customFormat="1" customHeight="1"/>
    <row r="55740" s="59" customFormat="1" customHeight="1"/>
    <row r="55741" s="59" customFormat="1" customHeight="1"/>
    <row r="55742" s="59" customFormat="1" customHeight="1"/>
    <row r="55743" s="59" customFormat="1" customHeight="1"/>
    <row r="55744" s="59" customFormat="1" customHeight="1"/>
    <row r="55745" s="59" customFormat="1" customHeight="1"/>
    <row r="55746" s="59" customFormat="1" customHeight="1"/>
    <row r="55747" s="59" customFormat="1" customHeight="1"/>
    <row r="55748" s="59" customFormat="1" customHeight="1"/>
    <row r="55749" s="59" customFormat="1" customHeight="1"/>
    <row r="55750" s="59" customFormat="1" customHeight="1"/>
    <row r="55751" s="59" customFormat="1" customHeight="1"/>
    <row r="55752" s="59" customFormat="1" customHeight="1"/>
    <row r="55753" s="59" customFormat="1" customHeight="1"/>
    <row r="55754" s="59" customFormat="1" customHeight="1"/>
    <row r="55755" s="59" customFormat="1" customHeight="1"/>
    <row r="55756" s="59" customFormat="1" customHeight="1"/>
    <row r="55757" s="59" customFormat="1" customHeight="1"/>
    <row r="55758" s="59" customFormat="1" customHeight="1"/>
    <row r="55759" s="59" customFormat="1" customHeight="1"/>
    <row r="55760" s="59" customFormat="1" customHeight="1"/>
    <row r="55761" s="59" customFormat="1" customHeight="1"/>
    <row r="55762" s="59" customFormat="1" customHeight="1"/>
    <row r="55763" s="59" customFormat="1" customHeight="1"/>
    <row r="55764" s="59" customFormat="1" customHeight="1"/>
    <row r="55765" s="59" customFormat="1" customHeight="1"/>
    <row r="55766" s="59" customFormat="1" customHeight="1"/>
    <row r="55767" s="59" customFormat="1" customHeight="1"/>
    <row r="55768" s="59" customFormat="1" customHeight="1"/>
    <row r="55769" s="59" customFormat="1" customHeight="1"/>
    <row r="55770" s="59" customFormat="1" customHeight="1"/>
    <row r="55771" s="59" customFormat="1" customHeight="1"/>
    <row r="55772" s="59" customFormat="1" customHeight="1"/>
    <row r="55773" s="59" customFormat="1" customHeight="1"/>
    <row r="55774" s="59" customFormat="1" customHeight="1"/>
    <row r="55775" s="59" customFormat="1" customHeight="1"/>
    <row r="55776" s="59" customFormat="1" customHeight="1"/>
    <row r="55777" s="59" customFormat="1" customHeight="1"/>
    <row r="55778" s="59" customFormat="1" customHeight="1"/>
    <row r="55779" s="59" customFormat="1" customHeight="1"/>
    <row r="55780" s="59" customFormat="1" customHeight="1"/>
    <row r="55781" s="59" customFormat="1" customHeight="1"/>
    <row r="55782" s="59" customFormat="1" customHeight="1"/>
    <row r="55783" s="59" customFormat="1" customHeight="1"/>
    <row r="55784" s="59" customFormat="1" customHeight="1"/>
    <row r="55785" s="59" customFormat="1" customHeight="1"/>
    <row r="55786" s="59" customFormat="1" customHeight="1"/>
    <row r="55787" s="59" customFormat="1" customHeight="1"/>
    <row r="55788" s="59" customFormat="1" customHeight="1"/>
    <row r="55789" s="59" customFormat="1" customHeight="1"/>
    <row r="55790" s="59" customFormat="1" customHeight="1"/>
    <row r="55791" s="59" customFormat="1" customHeight="1"/>
    <row r="55792" s="59" customFormat="1" customHeight="1"/>
    <row r="55793" s="59" customFormat="1" customHeight="1"/>
    <row r="55794" s="59" customFormat="1" customHeight="1"/>
    <row r="55795" s="59" customFormat="1" customHeight="1"/>
    <row r="55796" s="59" customFormat="1" customHeight="1"/>
    <row r="55797" s="59" customFormat="1" customHeight="1"/>
    <row r="55798" s="59" customFormat="1" customHeight="1"/>
    <row r="55799" s="59" customFormat="1" customHeight="1"/>
    <row r="55800" s="59" customFormat="1" customHeight="1"/>
    <row r="55801" s="59" customFormat="1" customHeight="1"/>
    <row r="55802" s="59" customFormat="1" customHeight="1"/>
    <row r="55803" s="59" customFormat="1" customHeight="1"/>
    <row r="55804" s="59" customFormat="1" customHeight="1"/>
    <row r="55805" s="59" customFormat="1" customHeight="1"/>
    <row r="55806" s="59" customFormat="1" customHeight="1"/>
    <row r="55807" s="59" customFormat="1" customHeight="1"/>
    <row r="55808" s="59" customFormat="1" customHeight="1"/>
    <row r="55809" s="59" customFormat="1" customHeight="1"/>
    <row r="55810" s="59" customFormat="1" customHeight="1"/>
    <row r="55811" s="59" customFormat="1" customHeight="1"/>
    <row r="55812" s="59" customFormat="1" customHeight="1"/>
    <row r="55813" s="59" customFormat="1" customHeight="1"/>
    <row r="55814" s="59" customFormat="1" customHeight="1"/>
    <row r="55815" s="59" customFormat="1" customHeight="1"/>
    <row r="55816" s="59" customFormat="1" customHeight="1"/>
    <row r="55817" s="59" customFormat="1" customHeight="1"/>
    <row r="55818" s="59" customFormat="1" customHeight="1"/>
    <row r="55819" s="59" customFormat="1" customHeight="1"/>
    <row r="55820" s="59" customFormat="1" customHeight="1"/>
    <row r="55821" s="59" customFormat="1" customHeight="1"/>
    <row r="55822" s="59" customFormat="1" customHeight="1"/>
    <row r="55823" s="59" customFormat="1" customHeight="1"/>
    <row r="55824" s="59" customFormat="1" customHeight="1"/>
    <row r="55825" s="59" customFormat="1" customHeight="1"/>
    <row r="55826" s="59" customFormat="1" customHeight="1"/>
    <row r="55827" s="59" customFormat="1" customHeight="1"/>
    <row r="55828" s="59" customFormat="1" customHeight="1"/>
    <row r="55829" s="59" customFormat="1" customHeight="1"/>
    <row r="55830" s="59" customFormat="1" customHeight="1"/>
    <row r="55831" s="59" customFormat="1" customHeight="1"/>
    <row r="55832" s="59" customFormat="1" customHeight="1"/>
    <row r="55833" s="59" customFormat="1" customHeight="1"/>
    <row r="55834" s="59" customFormat="1" customHeight="1"/>
    <row r="55835" s="59" customFormat="1" customHeight="1"/>
    <row r="55836" s="59" customFormat="1" customHeight="1"/>
    <row r="55837" s="59" customFormat="1" customHeight="1"/>
    <row r="55838" s="59" customFormat="1" customHeight="1"/>
    <row r="55839" s="59" customFormat="1" customHeight="1"/>
    <row r="55840" s="59" customFormat="1" customHeight="1"/>
    <row r="55841" s="59" customFormat="1" customHeight="1"/>
    <row r="55842" s="59" customFormat="1" customHeight="1"/>
    <row r="55843" s="59" customFormat="1" customHeight="1"/>
    <row r="55844" s="59" customFormat="1" customHeight="1"/>
    <row r="55845" s="59" customFormat="1" customHeight="1"/>
    <row r="55846" s="59" customFormat="1" customHeight="1"/>
    <row r="55847" s="59" customFormat="1" customHeight="1"/>
    <row r="55848" s="59" customFormat="1" customHeight="1"/>
    <row r="55849" s="59" customFormat="1" customHeight="1"/>
    <row r="55850" s="59" customFormat="1" customHeight="1"/>
    <row r="55851" s="59" customFormat="1" customHeight="1"/>
    <row r="55852" s="59" customFormat="1" customHeight="1"/>
    <row r="55853" s="59" customFormat="1" customHeight="1"/>
    <row r="55854" s="59" customFormat="1" customHeight="1"/>
    <row r="55855" s="59" customFormat="1" customHeight="1"/>
    <row r="55856" s="59" customFormat="1" customHeight="1"/>
    <row r="55857" s="59" customFormat="1" customHeight="1"/>
    <row r="55858" s="59" customFormat="1" customHeight="1"/>
    <row r="55859" s="59" customFormat="1" customHeight="1"/>
    <row r="55860" s="59" customFormat="1" customHeight="1"/>
    <row r="55861" s="59" customFormat="1" customHeight="1"/>
    <row r="55862" s="59" customFormat="1" customHeight="1"/>
    <row r="55863" s="59" customFormat="1" customHeight="1"/>
    <row r="55864" s="59" customFormat="1" customHeight="1"/>
    <row r="55865" s="59" customFormat="1" customHeight="1"/>
    <row r="55866" s="59" customFormat="1" customHeight="1"/>
    <row r="55867" s="59" customFormat="1" customHeight="1"/>
    <row r="55868" s="59" customFormat="1" customHeight="1"/>
    <row r="55869" s="59" customFormat="1" customHeight="1"/>
    <row r="55870" s="59" customFormat="1" customHeight="1"/>
    <row r="55871" s="59" customFormat="1" customHeight="1"/>
    <row r="55872" s="59" customFormat="1" customHeight="1"/>
    <row r="55873" s="59" customFormat="1" customHeight="1"/>
    <row r="55874" s="59" customFormat="1" customHeight="1"/>
    <row r="55875" s="59" customFormat="1" customHeight="1"/>
    <row r="55876" s="59" customFormat="1" customHeight="1"/>
    <row r="55877" s="59" customFormat="1" customHeight="1"/>
    <row r="55878" s="59" customFormat="1" customHeight="1"/>
    <row r="55879" s="59" customFormat="1" customHeight="1"/>
    <row r="55880" s="59" customFormat="1" customHeight="1"/>
    <row r="55881" s="59" customFormat="1" customHeight="1"/>
    <row r="55882" s="59" customFormat="1" customHeight="1"/>
    <row r="55883" s="59" customFormat="1" customHeight="1"/>
    <row r="55884" s="59" customFormat="1" customHeight="1"/>
    <row r="55885" s="59" customFormat="1" customHeight="1"/>
    <row r="55886" s="59" customFormat="1" customHeight="1"/>
    <row r="55887" s="59" customFormat="1" customHeight="1"/>
    <row r="55888" s="59" customFormat="1" customHeight="1"/>
    <row r="55889" s="59" customFormat="1" customHeight="1"/>
    <row r="55890" s="59" customFormat="1" customHeight="1"/>
    <row r="55891" s="59" customFormat="1" customHeight="1"/>
    <row r="55892" s="59" customFormat="1" customHeight="1"/>
    <row r="55893" s="59" customFormat="1" customHeight="1"/>
    <row r="55894" s="59" customFormat="1" customHeight="1"/>
    <row r="55895" s="59" customFormat="1" customHeight="1"/>
    <row r="55896" s="59" customFormat="1" customHeight="1"/>
    <row r="55897" s="59" customFormat="1" customHeight="1"/>
    <row r="55898" s="59" customFormat="1" customHeight="1"/>
    <row r="55899" s="59" customFormat="1" customHeight="1"/>
    <row r="55900" s="59" customFormat="1" customHeight="1"/>
    <row r="55901" s="59" customFormat="1" customHeight="1"/>
    <row r="55902" s="59" customFormat="1" customHeight="1"/>
    <row r="55903" s="59" customFormat="1" customHeight="1"/>
    <row r="55904" s="59" customFormat="1" customHeight="1"/>
    <row r="55905" s="59" customFormat="1" customHeight="1"/>
    <row r="55906" s="59" customFormat="1" customHeight="1"/>
    <row r="55907" s="59" customFormat="1" customHeight="1"/>
    <row r="55908" s="59" customFormat="1" customHeight="1"/>
    <row r="55909" s="59" customFormat="1" customHeight="1"/>
    <row r="55910" s="59" customFormat="1" customHeight="1"/>
    <row r="55911" s="59" customFormat="1" customHeight="1"/>
    <row r="55912" s="59" customFormat="1" customHeight="1"/>
    <row r="55913" s="59" customFormat="1" customHeight="1"/>
    <row r="55914" s="59" customFormat="1" customHeight="1"/>
    <row r="55915" s="59" customFormat="1" customHeight="1"/>
    <row r="55916" s="59" customFormat="1" customHeight="1"/>
    <row r="55917" s="59" customFormat="1" customHeight="1"/>
    <row r="55918" s="59" customFormat="1" customHeight="1"/>
    <row r="55919" s="59" customFormat="1" customHeight="1"/>
    <row r="55920" s="59" customFormat="1" customHeight="1"/>
    <row r="55921" s="59" customFormat="1" customHeight="1"/>
    <row r="55922" s="59" customFormat="1" customHeight="1"/>
    <row r="55923" s="59" customFormat="1" customHeight="1"/>
    <row r="55924" s="59" customFormat="1" customHeight="1"/>
    <row r="55925" s="59" customFormat="1" customHeight="1"/>
    <row r="55926" s="59" customFormat="1" customHeight="1"/>
    <row r="55927" s="59" customFormat="1" customHeight="1"/>
    <row r="55928" s="59" customFormat="1" customHeight="1"/>
    <row r="55929" s="59" customFormat="1" customHeight="1"/>
    <row r="55930" s="59" customFormat="1" customHeight="1"/>
    <row r="55931" s="59" customFormat="1" customHeight="1"/>
    <row r="55932" s="59" customFormat="1" customHeight="1"/>
    <row r="55933" s="59" customFormat="1" customHeight="1"/>
    <row r="55934" s="59" customFormat="1" customHeight="1"/>
    <row r="55935" s="59" customFormat="1" customHeight="1"/>
    <row r="55936" s="59" customFormat="1" customHeight="1"/>
    <row r="55937" s="59" customFormat="1" customHeight="1"/>
    <row r="55938" s="59" customFormat="1" customHeight="1"/>
    <row r="55939" s="59" customFormat="1" customHeight="1"/>
    <row r="55940" s="59" customFormat="1" customHeight="1"/>
    <row r="55941" s="59" customFormat="1" customHeight="1"/>
    <row r="55942" s="59" customFormat="1" customHeight="1"/>
    <row r="55943" s="59" customFormat="1" customHeight="1"/>
    <row r="55944" s="59" customFormat="1" customHeight="1"/>
    <row r="55945" s="59" customFormat="1" customHeight="1"/>
    <row r="55946" s="59" customFormat="1" customHeight="1"/>
    <row r="55947" s="59" customFormat="1" customHeight="1"/>
    <row r="55948" s="59" customFormat="1" customHeight="1"/>
    <row r="55949" s="59" customFormat="1" customHeight="1"/>
    <row r="55950" s="59" customFormat="1" customHeight="1"/>
    <row r="55951" s="59" customFormat="1" customHeight="1"/>
    <row r="55952" s="59" customFormat="1" customHeight="1"/>
    <row r="55953" s="59" customFormat="1" customHeight="1"/>
    <row r="55954" s="59" customFormat="1" customHeight="1"/>
    <row r="55955" s="59" customFormat="1" customHeight="1"/>
    <row r="55956" s="59" customFormat="1" customHeight="1"/>
    <row r="55957" s="59" customFormat="1" customHeight="1"/>
    <row r="55958" s="59" customFormat="1" customHeight="1"/>
    <row r="55959" s="59" customFormat="1" customHeight="1"/>
    <row r="55960" s="59" customFormat="1" customHeight="1"/>
    <row r="55961" s="59" customFormat="1" customHeight="1"/>
    <row r="55962" s="59" customFormat="1" customHeight="1"/>
    <row r="55963" s="59" customFormat="1" customHeight="1"/>
    <row r="55964" s="59" customFormat="1" customHeight="1"/>
    <row r="55965" s="59" customFormat="1" customHeight="1"/>
    <row r="55966" s="59" customFormat="1" customHeight="1"/>
    <row r="55967" s="59" customFormat="1" customHeight="1"/>
    <row r="55968" s="59" customFormat="1" customHeight="1"/>
    <row r="55969" s="59" customFormat="1" customHeight="1"/>
    <row r="55970" s="59" customFormat="1" customHeight="1"/>
    <row r="55971" s="59" customFormat="1" customHeight="1"/>
    <row r="55972" s="59" customFormat="1" customHeight="1"/>
    <row r="55973" s="59" customFormat="1" customHeight="1"/>
    <row r="55974" s="59" customFormat="1" customHeight="1"/>
    <row r="55975" s="59" customFormat="1" customHeight="1"/>
    <row r="55976" s="59" customFormat="1" customHeight="1"/>
    <row r="55977" s="59" customFormat="1" customHeight="1"/>
    <row r="55978" s="59" customFormat="1" customHeight="1"/>
    <row r="55979" s="59" customFormat="1" customHeight="1"/>
    <row r="55980" s="59" customFormat="1" customHeight="1"/>
    <row r="55981" s="59" customFormat="1" customHeight="1"/>
    <row r="55982" s="59" customFormat="1" customHeight="1"/>
    <row r="55983" s="59" customFormat="1" customHeight="1"/>
    <row r="55984" s="59" customFormat="1" customHeight="1"/>
    <row r="55985" s="59" customFormat="1" customHeight="1"/>
    <row r="55986" s="59" customFormat="1" customHeight="1"/>
    <row r="55987" s="59" customFormat="1" customHeight="1"/>
    <row r="55988" s="59" customFormat="1" customHeight="1"/>
    <row r="55989" s="59" customFormat="1" customHeight="1"/>
    <row r="55990" s="59" customFormat="1" customHeight="1"/>
    <row r="55991" s="59" customFormat="1" customHeight="1"/>
    <row r="55992" s="59" customFormat="1" customHeight="1"/>
    <row r="55993" s="59" customFormat="1" customHeight="1"/>
    <row r="55994" s="59" customFormat="1" customHeight="1"/>
    <row r="55995" s="59" customFormat="1" customHeight="1"/>
    <row r="55996" s="59" customFormat="1" customHeight="1"/>
    <row r="55997" s="59" customFormat="1" customHeight="1"/>
    <row r="55998" s="59" customFormat="1" customHeight="1"/>
    <row r="55999" s="59" customFormat="1" customHeight="1"/>
    <row r="56000" s="59" customFormat="1" customHeight="1"/>
    <row r="56001" s="59" customFormat="1" customHeight="1"/>
    <row r="56002" s="59" customFormat="1" customHeight="1"/>
    <row r="56003" s="59" customFormat="1" customHeight="1"/>
    <row r="56004" s="59" customFormat="1" customHeight="1"/>
    <row r="56005" s="59" customFormat="1" customHeight="1"/>
    <row r="56006" s="59" customFormat="1" customHeight="1"/>
    <row r="56007" s="59" customFormat="1" customHeight="1"/>
    <row r="56008" s="59" customFormat="1" customHeight="1"/>
    <row r="56009" s="59" customFormat="1" customHeight="1"/>
    <row r="56010" s="59" customFormat="1" customHeight="1"/>
    <row r="56011" s="59" customFormat="1" customHeight="1"/>
    <row r="56012" s="59" customFormat="1" customHeight="1"/>
    <row r="56013" s="59" customFormat="1" customHeight="1"/>
    <row r="56014" s="59" customFormat="1" customHeight="1"/>
    <row r="56015" s="59" customFormat="1" customHeight="1"/>
    <row r="56016" s="59" customFormat="1" customHeight="1"/>
    <row r="56017" s="59" customFormat="1" customHeight="1"/>
    <row r="56018" s="59" customFormat="1" customHeight="1"/>
    <row r="56019" s="59" customFormat="1" customHeight="1"/>
    <row r="56020" s="59" customFormat="1" customHeight="1"/>
    <row r="56021" s="59" customFormat="1" customHeight="1"/>
    <row r="56022" s="59" customFormat="1" customHeight="1"/>
    <row r="56023" s="59" customFormat="1" customHeight="1"/>
    <row r="56024" s="59" customFormat="1" customHeight="1"/>
    <row r="56025" s="59" customFormat="1" customHeight="1"/>
    <row r="56026" s="59" customFormat="1" customHeight="1"/>
    <row r="56027" s="59" customFormat="1" customHeight="1"/>
    <row r="56028" s="59" customFormat="1" customHeight="1"/>
    <row r="56029" s="59" customFormat="1" customHeight="1"/>
    <row r="56030" s="59" customFormat="1" customHeight="1"/>
    <row r="56031" s="59" customFormat="1" customHeight="1"/>
    <row r="56032" s="59" customFormat="1" customHeight="1"/>
    <row r="56033" s="59" customFormat="1" customHeight="1"/>
    <row r="56034" s="59" customFormat="1" customHeight="1"/>
    <row r="56035" s="59" customFormat="1" customHeight="1"/>
    <row r="56036" s="59" customFormat="1" customHeight="1"/>
    <row r="56037" s="59" customFormat="1" customHeight="1"/>
    <row r="56038" s="59" customFormat="1" customHeight="1"/>
    <row r="56039" s="59" customFormat="1" customHeight="1"/>
    <row r="56040" s="59" customFormat="1" customHeight="1"/>
    <row r="56041" s="59" customFormat="1" customHeight="1"/>
    <row r="56042" s="59" customFormat="1" customHeight="1"/>
    <row r="56043" s="59" customFormat="1" customHeight="1"/>
    <row r="56044" s="59" customFormat="1" customHeight="1"/>
    <row r="56045" s="59" customFormat="1" customHeight="1"/>
    <row r="56046" s="59" customFormat="1" customHeight="1"/>
    <row r="56047" s="59" customFormat="1" customHeight="1"/>
    <row r="56048" s="59" customFormat="1" customHeight="1"/>
    <row r="56049" s="59" customFormat="1" customHeight="1"/>
    <row r="56050" s="59" customFormat="1" customHeight="1"/>
    <row r="56051" s="59" customFormat="1" customHeight="1"/>
    <row r="56052" s="59" customFormat="1" customHeight="1"/>
    <row r="56053" s="59" customFormat="1" customHeight="1"/>
    <row r="56054" s="59" customFormat="1" customHeight="1"/>
    <row r="56055" s="59" customFormat="1" customHeight="1"/>
    <row r="56056" s="59" customFormat="1" customHeight="1"/>
    <row r="56057" s="59" customFormat="1" customHeight="1"/>
    <row r="56058" s="59" customFormat="1" customHeight="1"/>
    <row r="56059" s="59" customFormat="1" customHeight="1"/>
    <row r="56060" s="59" customFormat="1" customHeight="1"/>
    <row r="56061" s="59" customFormat="1" customHeight="1"/>
    <row r="56062" s="59" customFormat="1" customHeight="1"/>
    <row r="56063" s="59" customFormat="1" customHeight="1"/>
    <row r="56064" s="59" customFormat="1" customHeight="1"/>
    <row r="56065" s="59" customFormat="1" customHeight="1"/>
    <row r="56066" s="59" customFormat="1" customHeight="1"/>
    <row r="56067" s="59" customFormat="1" customHeight="1"/>
    <row r="56068" s="59" customFormat="1" customHeight="1"/>
    <row r="56069" s="59" customFormat="1" customHeight="1"/>
    <row r="56070" s="59" customFormat="1" customHeight="1"/>
    <row r="56071" s="59" customFormat="1" customHeight="1"/>
    <row r="56072" s="59" customFormat="1" customHeight="1"/>
    <row r="56073" s="59" customFormat="1" customHeight="1"/>
    <row r="56074" s="59" customFormat="1" customHeight="1"/>
    <row r="56075" s="59" customFormat="1" customHeight="1"/>
    <row r="56076" s="59" customFormat="1" customHeight="1"/>
    <row r="56077" s="59" customFormat="1" customHeight="1"/>
    <row r="56078" s="59" customFormat="1" customHeight="1"/>
    <row r="56079" s="59" customFormat="1" customHeight="1"/>
    <row r="56080" s="59" customFormat="1" customHeight="1"/>
    <row r="56081" s="59" customFormat="1" customHeight="1"/>
    <row r="56082" s="59" customFormat="1" customHeight="1"/>
    <row r="56083" s="59" customFormat="1" customHeight="1"/>
    <row r="56084" s="59" customFormat="1" customHeight="1"/>
    <row r="56085" s="59" customFormat="1" customHeight="1"/>
    <row r="56086" s="59" customFormat="1" customHeight="1"/>
    <row r="56087" s="59" customFormat="1" customHeight="1"/>
    <row r="56088" s="59" customFormat="1" customHeight="1"/>
    <row r="56089" s="59" customFormat="1" customHeight="1"/>
    <row r="56090" s="59" customFormat="1" customHeight="1"/>
    <row r="56091" s="59" customFormat="1" customHeight="1"/>
    <row r="56092" s="59" customFormat="1" customHeight="1"/>
    <row r="56093" s="59" customFormat="1" customHeight="1"/>
    <row r="56094" s="59" customFormat="1" customHeight="1"/>
    <row r="56095" s="59" customFormat="1" customHeight="1"/>
    <row r="56096" s="59" customFormat="1" customHeight="1"/>
    <row r="56097" s="59" customFormat="1" customHeight="1"/>
    <row r="56098" s="59" customFormat="1" customHeight="1"/>
    <row r="56099" s="59" customFormat="1" customHeight="1"/>
    <row r="56100" s="59" customFormat="1" customHeight="1"/>
    <row r="56101" s="59" customFormat="1" customHeight="1"/>
    <row r="56102" s="59" customFormat="1" customHeight="1"/>
    <row r="56103" s="59" customFormat="1" customHeight="1"/>
    <row r="56104" s="59" customFormat="1" customHeight="1"/>
    <row r="56105" s="59" customFormat="1" customHeight="1"/>
    <row r="56106" s="59" customFormat="1" customHeight="1"/>
    <row r="56107" s="59" customFormat="1" customHeight="1"/>
    <row r="56108" s="59" customFormat="1" customHeight="1"/>
    <row r="56109" s="59" customFormat="1" customHeight="1"/>
    <row r="56110" s="59" customFormat="1" customHeight="1"/>
    <row r="56111" s="59" customFormat="1" customHeight="1"/>
    <row r="56112" s="59" customFormat="1" customHeight="1"/>
    <row r="56113" s="59" customFormat="1" customHeight="1"/>
    <row r="56114" s="59" customFormat="1" customHeight="1"/>
    <row r="56115" s="59" customFormat="1" customHeight="1"/>
    <row r="56116" s="59" customFormat="1" customHeight="1"/>
    <row r="56117" s="59" customFormat="1" customHeight="1"/>
    <row r="56118" s="59" customFormat="1" customHeight="1"/>
    <row r="56119" s="59" customFormat="1" customHeight="1"/>
    <row r="56120" s="59" customFormat="1" customHeight="1"/>
    <row r="56121" s="59" customFormat="1" customHeight="1"/>
    <row r="56122" s="59" customFormat="1" customHeight="1"/>
    <row r="56123" s="59" customFormat="1" customHeight="1"/>
    <row r="56124" s="59" customFormat="1" customHeight="1"/>
    <row r="56125" s="59" customFormat="1" customHeight="1"/>
    <row r="56126" s="59" customFormat="1" customHeight="1"/>
    <row r="56127" s="59" customFormat="1" customHeight="1"/>
    <row r="56128" s="59" customFormat="1" customHeight="1"/>
    <row r="56129" s="59" customFormat="1" customHeight="1"/>
    <row r="56130" s="59" customFormat="1" customHeight="1"/>
    <row r="56131" s="59" customFormat="1" customHeight="1"/>
    <row r="56132" s="59" customFormat="1" customHeight="1"/>
    <row r="56133" s="59" customFormat="1" customHeight="1"/>
    <row r="56134" s="59" customFormat="1" customHeight="1"/>
    <row r="56135" s="59" customFormat="1" customHeight="1"/>
    <row r="56136" s="59" customFormat="1" customHeight="1"/>
    <row r="56137" s="59" customFormat="1" customHeight="1"/>
    <row r="56138" s="59" customFormat="1" customHeight="1"/>
    <row r="56139" s="59" customFormat="1" customHeight="1"/>
    <row r="56140" s="59" customFormat="1" customHeight="1"/>
    <row r="56141" s="59" customFormat="1" customHeight="1"/>
    <row r="56142" s="59" customFormat="1" customHeight="1"/>
    <row r="56143" s="59" customFormat="1" customHeight="1"/>
    <row r="56144" s="59" customFormat="1" customHeight="1"/>
    <row r="56145" s="59" customFormat="1" customHeight="1"/>
    <row r="56146" s="59" customFormat="1" customHeight="1"/>
    <row r="56147" s="59" customFormat="1" customHeight="1"/>
    <row r="56148" s="59" customFormat="1" customHeight="1"/>
    <row r="56149" s="59" customFormat="1" customHeight="1"/>
    <row r="56150" s="59" customFormat="1" customHeight="1"/>
    <row r="56151" s="59" customFormat="1" customHeight="1"/>
    <row r="56152" s="59" customFormat="1" customHeight="1"/>
    <row r="56153" s="59" customFormat="1" customHeight="1"/>
    <row r="56154" s="59" customFormat="1" customHeight="1"/>
    <row r="56155" s="59" customFormat="1" customHeight="1"/>
    <row r="56156" s="59" customFormat="1" customHeight="1"/>
    <row r="56157" s="59" customFormat="1" customHeight="1"/>
    <row r="56158" s="59" customFormat="1" customHeight="1"/>
    <row r="56159" s="59" customFormat="1" customHeight="1"/>
    <row r="56160" s="59" customFormat="1" customHeight="1"/>
    <row r="56161" s="59" customFormat="1" customHeight="1"/>
    <row r="56162" s="59" customFormat="1" customHeight="1"/>
    <row r="56163" s="59" customFormat="1" customHeight="1"/>
    <row r="56164" s="59" customFormat="1" customHeight="1"/>
    <row r="56165" s="59" customFormat="1" customHeight="1"/>
    <row r="56166" s="59" customFormat="1" customHeight="1"/>
    <row r="56167" s="59" customFormat="1" customHeight="1"/>
    <row r="56168" s="59" customFormat="1" customHeight="1"/>
    <row r="56169" s="59" customFormat="1" customHeight="1"/>
    <row r="56170" s="59" customFormat="1" customHeight="1"/>
    <row r="56171" s="59" customFormat="1" customHeight="1"/>
    <row r="56172" s="59" customFormat="1" customHeight="1"/>
    <row r="56173" s="59" customFormat="1" customHeight="1"/>
    <row r="56174" s="59" customFormat="1" customHeight="1"/>
    <row r="56175" s="59" customFormat="1" customHeight="1"/>
    <row r="56176" s="59" customFormat="1" customHeight="1"/>
    <row r="56177" s="59" customFormat="1" customHeight="1"/>
    <row r="56178" s="59" customFormat="1" customHeight="1"/>
    <row r="56179" s="59" customFormat="1" customHeight="1"/>
    <row r="56180" s="59" customFormat="1" customHeight="1"/>
    <row r="56181" s="59" customFormat="1" customHeight="1"/>
    <row r="56182" s="59" customFormat="1" customHeight="1"/>
    <row r="56183" s="59" customFormat="1" customHeight="1"/>
    <row r="56184" s="59" customFormat="1" customHeight="1"/>
    <row r="56185" s="59" customFormat="1" customHeight="1"/>
    <row r="56186" s="59" customFormat="1" customHeight="1"/>
    <row r="56187" s="59" customFormat="1" customHeight="1"/>
    <row r="56188" s="59" customFormat="1" customHeight="1"/>
    <row r="56189" s="59" customFormat="1" customHeight="1"/>
    <row r="56190" s="59" customFormat="1" customHeight="1"/>
    <row r="56191" s="59" customFormat="1" customHeight="1"/>
    <row r="56192" s="59" customFormat="1" customHeight="1"/>
    <row r="56193" s="59" customFormat="1" customHeight="1"/>
    <row r="56194" s="59" customFormat="1" customHeight="1"/>
    <row r="56195" s="59" customFormat="1" customHeight="1"/>
    <row r="56196" s="59" customFormat="1" customHeight="1"/>
    <row r="56197" s="59" customFormat="1" customHeight="1"/>
    <row r="56198" s="59" customFormat="1" customHeight="1"/>
    <row r="56199" s="59" customFormat="1" customHeight="1"/>
    <row r="56200" s="59" customFormat="1" customHeight="1"/>
    <row r="56201" s="59" customFormat="1" customHeight="1"/>
    <row r="56202" s="59" customFormat="1" customHeight="1"/>
    <row r="56203" s="59" customFormat="1" customHeight="1"/>
    <row r="56204" s="59" customFormat="1" customHeight="1"/>
    <row r="56205" s="59" customFormat="1" customHeight="1"/>
    <row r="56206" s="59" customFormat="1" customHeight="1"/>
    <row r="56207" s="59" customFormat="1" customHeight="1"/>
    <row r="56208" s="59" customFormat="1" customHeight="1"/>
    <row r="56209" s="59" customFormat="1" customHeight="1"/>
    <row r="56210" s="59" customFormat="1" customHeight="1"/>
    <row r="56211" s="59" customFormat="1" customHeight="1"/>
    <row r="56212" s="59" customFormat="1" customHeight="1"/>
    <row r="56213" s="59" customFormat="1" customHeight="1"/>
    <row r="56214" s="59" customFormat="1" customHeight="1"/>
    <row r="56215" s="59" customFormat="1" customHeight="1"/>
    <row r="56216" s="59" customFormat="1" customHeight="1"/>
    <row r="56217" s="59" customFormat="1" customHeight="1"/>
    <row r="56218" s="59" customFormat="1" customHeight="1"/>
    <row r="56219" s="59" customFormat="1" customHeight="1"/>
    <row r="56220" s="59" customFormat="1" customHeight="1"/>
    <row r="56221" s="59" customFormat="1" customHeight="1"/>
    <row r="56222" s="59" customFormat="1" customHeight="1"/>
    <row r="56223" s="59" customFormat="1" customHeight="1"/>
    <row r="56224" s="59" customFormat="1" customHeight="1"/>
    <row r="56225" s="59" customFormat="1" customHeight="1"/>
    <row r="56226" s="59" customFormat="1" customHeight="1"/>
    <row r="56227" s="59" customFormat="1" customHeight="1"/>
    <row r="56228" s="59" customFormat="1" customHeight="1"/>
    <row r="56229" s="59" customFormat="1" customHeight="1"/>
    <row r="56230" s="59" customFormat="1" customHeight="1"/>
    <row r="56231" s="59" customFormat="1" customHeight="1"/>
    <row r="56232" s="59" customFormat="1" customHeight="1"/>
    <row r="56233" s="59" customFormat="1" customHeight="1"/>
    <row r="56234" s="59" customFormat="1" customHeight="1"/>
    <row r="56235" s="59" customFormat="1" customHeight="1"/>
    <row r="56236" s="59" customFormat="1" customHeight="1"/>
    <row r="56237" s="59" customFormat="1" customHeight="1"/>
    <row r="56238" s="59" customFormat="1" customHeight="1"/>
    <row r="56239" s="59" customFormat="1" customHeight="1"/>
    <row r="56240" s="59" customFormat="1" customHeight="1"/>
    <row r="56241" s="59" customFormat="1" customHeight="1"/>
    <row r="56242" s="59" customFormat="1" customHeight="1"/>
    <row r="56243" s="59" customFormat="1" customHeight="1"/>
    <row r="56244" s="59" customFormat="1" customHeight="1"/>
    <row r="56245" s="59" customFormat="1" customHeight="1"/>
    <row r="56246" s="59" customFormat="1" customHeight="1"/>
    <row r="56247" s="59" customFormat="1" customHeight="1"/>
    <row r="56248" s="59" customFormat="1" customHeight="1"/>
    <row r="56249" s="59" customFormat="1" customHeight="1"/>
    <row r="56250" s="59" customFormat="1" customHeight="1"/>
    <row r="56251" s="59" customFormat="1" customHeight="1"/>
    <row r="56252" s="59" customFormat="1" customHeight="1"/>
    <row r="56253" s="59" customFormat="1" customHeight="1"/>
    <row r="56254" s="59" customFormat="1" customHeight="1"/>
    <row r="56255" s="59" customFormat="1" customHeight="1"/>
    <row r="56256" s="59" customFormat="1" customHeight="1"/>
    <row r="56257" s="59" customFormat="1" customHeight="1"/>
    <row r="56258" s="59" customFormat="1" customHeight="1"/>
    <row r="56259" s="59" customFormat="1" customHeight="1"/>
    <row r="56260" s="59" customFormat="1" customHeight="1"/>
    <row r="56261" s="59" customFormat="1" customHeight="1"/>
    <row r="56262" s="59" customFormat="1" customHeight="1"/>
    <row r="56263" s="59" customFormat="1" customHeight="1"/>
    <row r="56264" s="59" customFormat="1" customHeight="1"/>
    <row r="56265" s="59" customFormat="1" customHeight="1"/>
    <row r="56266" s="59" customFormat="1" customHeight="1"/>
    <row r="56267" s="59" customFormat="1" customHeight="1"/>
    <row r="56268" s="59" customFormat="1" customHeight="1"/>
    <row r="56269" s="59" customFormat="1" customHeight="1"/>
    <row r="56270" s="59" customFormat="1" customHeight="1"/>
    <row r="56271" s="59" customFormat="1" customHeight="1"/>
    <row r="56272" s="59" customFormat="1" customHeight="1"/>
    <row r="56273" s="59" customFormat="1" customHeight="1"/>
    <row r="56274" s="59" customFormat="1" customHeight="1"/>
    <row r="56275" s="59" customFormat="1" customHeight="1"/>
    <row r="56276" s="59" customFormat="1" customHeight="1"/>
    <row r="56277" s="59" customFormat="1" customHeight="1"/>
    <row r="56278" s="59" customFormat="1" customHeight="1"/>
    <row r="56279" s="59" customFormat="1" customHeight="1"/>
    <row r="56280" s="59" customFormat="1" customHeight="1"/>
    <row r="56281" s="59" customFormat="1" customHeight="1"/>
    <row r="56282" s="59" customFormat="1" customHeight="1"/>
    <row r="56283" s="59" customFormat="1" customHeight="1"/>
    <row r="56284" s="59" customFormat="1" customHeight="1"/>
    <row r="56285" s="59" customFormat="1" customHeight="1"/>
    <row r="56286" s="59" customFormat="1" customHeight="1"/>
    <row r="56287" s="59" customFormat="1" customHeight="1"/>
    <row r="56288" s="59" customFormat="1" customHeight="1"/>
    <row r="56289" s="59" customFormat="1" customHeight="1"/>
    <row r="56290" s="59" customFormat="1" customHeight="1"/>
    <row r="56291" s="59" customFormat="1" customHeight="1"/>
    <row r="56292" s="59" customFormat="1" customHeight="1"/>
    <row r="56293" s="59" customFormat="1" customHeight="1"/>
    <row r="56294" s="59" customFormat="1" customHeight="1"/>
    <row r="56295" s="59" customFormat="1" customHeight="1"/>
    <row r="56296" s="59" customFormat="1" customHeight="1"/>
    <row r="56297" s="59" customFormat="1" customHeight="1"/>
    <row r="56298" s="59" customFormat="1" customHeight="1"/>
    <row r="56299" s="59" customFormat="1" customHeight="1"/>
    <row r="56300" s="59" customFormat="1" customHeight="1"/>
    <row r="56301" s="59" customFormat="1" customHeight="1"/>
    <row r="56302" s="59" customFormat="1" customHeight="1"/>
    <row r="56303" s="59" customFormat="1" customHeight="1"/>
    <row r="56304" s="59" customFormat="1" customHeight="1"/>
    <row r="56305" s="59" customFormat="1" customHeight="1"/>
    <row r="56306" s="59" customFormat="1" customHeight="1"/>
    <row r="56307" s="59" customFormat="1" customHeight="1"/>
    <row r="56308" s="59" customFormat="1" customHeight="1"/>
    <row r="56309" s="59" customFormat="1" customHeight="1"/>
    <row r="56310" s="59" customFormat="1" customHeight="1"/>
    <row r="56311" s="59" customFormat="1" customHeight="1"/>
    <row r="56312" s="59" customFormat="1" customHeight="1"/>
    <row r="56313" s="59" customFormat="1" customHeight="1"/>
    <row r="56314" s="59" customFormat="1" customHeight="1"/>
    <row r="56315" s="59" customFormat="1" customHeight="1"/>
    <row r="56316" s="59" customFormat="1" customHeight="1"/>
    <row r="56317" s="59" customFormat="1" customHeight="1"/>
    <row r="56318" s="59" customFormat="1" customHeight="1"/>
    <row r="56319" s="59" customFormat="1" customHeight="1"/>
    <row r="56320" s="59" customFormat="1" customHeight="1"/>
    <row r="56321" s="59" customFormat="1" customHeight="1"/>
    <row r="56322" s="59" customFormat="1" customHeight="1"/>
    <row r="56323" s="59" customFormat="1" customHeight="1"/>
    <row r="56324" s="59" customFormat="1" customHeight="1"/>
    <row r="56325" s="59" customFormat="1" customHeight="1"/>
    <row r="56326" s="59" customFormat="1" customHeight="1"/>
    <row r="56327" s="59" customFormat="1" customHeight="1"/>
    <row r="56328" s="59" customFormat="1" customHeight="1"/>
    <row r="56329" s="59" customFormat="1" customHeight="1"/>
    <row r="56330" s="59" customFormat="1" customHeight="1"/>
    <row r="56331" s="59" customFormat="1" customHeight="1"/>
    <row r="56332" s="59" customFormat="1" customHeight="1"/>
    <row r="56333" s="59" customFormat="1" customHeight="1"/>
    <row r="56334" s="59" customFormat="1" customHeight="1"/>
    <row r="56335" s="59" customFormat="1" customHeight="1"/>
    <row r="56336" s="59" customFormat="1" customHeight="1"/>
    <row r="56337" s="59" customFormat="1" customHeight="1"/>
    <row r="56338" s="59" customFormat="1" customHeight="1"/>
    <row r="56339" s="59" customFormat="1" customHeight="1"/>
    <row r="56340" s="59" customFormat="1" customHeight="1"/>
    <row r="56341" s="59" customFormat="1" customHeight="1"/>
    <row r="56342" s="59" customFormat="1" customHeight="1"/>
    <row r="56343" s="59" customFormat="1" customHeight="1"/>
    <row r="56344" s="59" customFormat="1" customHeight="1"/>
    <row r="56345" s="59" customFormat="1" customHeight="1"/>
    <row r="56346" s="59" customFormat="1" customHeight="1"/>
    <row r="56347" s="59" customFormat="1" customHeight="1"/>
    <row r="56348" s="59" customFormat="1" customHeight="1"/>
    <row r="56349" s="59" customFormat="1" customHeight="1"/>
    <row r="56350" s="59" customFormat="1" customHeight="1"/>
    <row r="56351" s="59" customFormat="1" customHeight="1"/>
    <row r="56352" s="59" customFormat="1" customHeight="1"/>
    <row r="56353" s="59" customFormat="1" customHeight="1"/>
    <row r="56354" s="59" customFormat="1" customHeight="1"/>
    <row r="56355" s="59" customFormat="1" customHeight="1"/>
    <row r="56356" s="59" customFormat="1" customHeight="1"/>
    <row r="56357" s="59" customFormat="1" customHeight="1"/>
    <row r="56358" s="59" customFormat="1" customHeight="1"/>
    <row r="56359" s="59" customFormat="1" customHeight="1"/>
    <row r="56360" s="59" customFormat="1" customHeight="1"/>
    <row r="56361" s="59" customFormat="1" customHeight="1"/>
    <row r="56362" s="59" customFormat="1" customHeight="1"/>
    <row r="56363" s="59" customFormat="1" customHeight="1"/>
    <row r="56364" s="59" customFormat="1" customHeight="1"/>
    <row r="56365" s="59" customFormat="1" customHeight="1"/>
    <row r="56366" s="59" customFormat="1" customHeight="1"/>
    <row r="56367" s="59" customFormat="1" customHeight="1"/>
    <row r="56368" s="59" customFormat="1" customHeight="1"/>
    <row r="56369" s="59" customFormat="1" customHeight="1"/>
    <row r="56370" s="59" customFormat="1" customHeight="1"/>
    <row r="56371" s="59" customFormat="1" customHeight="1"/>
    <row r="56372" s="59" customFormat="1" customHeight="1"/>
    <row r="56373" s="59" customFormat="1" customHeight="1"/>
    <row r="56374" s="59" customFormat="1" customHeight="1"/>
    <row r="56375" s="59" customFormat="1" customHeight="1"/>
    <row r="56376" s="59" customFormat="1" customHeight="1"/>
    <row r="56377" s="59" customFormat="1" customHeight="1"/>
    <row r="56378" s="59" customFormat="1" customHeight="1"/>
    <row r="56379" s="59" customFormat="1" customHeight="1"/>
    <row r="56380" s="59" customFormat="1" customHeight="1"/>
    <row r="56381" s="59" customFormat="1" customHeight="1"/>
    <row r="56382" s="59" customFormat="1" customHeight="1"/>
    <row r="56383" s="59" customFormat="1" customHeight="1"/>
    <row r="56384" s="59" customFormat="1" customHeight="1"/>
    <row r="56385" s="59" customFormat="1" customHeight="1"/>
    <row r="56386" s="59" customFormat="1" customHeight="1"/>
    <row r="56387" s="59" customFormat="1" customHeight="1"/>
    <row r="56388" s="59" customFormat="1" customHeight="1"/>
    <row r="56389" s="59" customFormat="1" customHeight="1"/>
    <row r="56390" s="59" customFormat="1" customHeight="1"/>
    <row r="56391" s="59" customFormat="1" customHeight="1"/>
    <row r="56392" s="59" customFormat="1" customHeight="1"/>
    <row r="56393" s="59" customFormat="1" customHeight="1"/>
    <row r="56394" s="59" customFormat="1" customHeight="1"/>
    <row r="56395" s="59" customFormat="1" customHeight="1"/>
    <row r="56396" s="59" customFormat="1" customHeight="1"/>
    <row r="56397" s="59" customFormat="1" customHeight="1"/>
    <row r="56398" s="59" customFormat="1" customHeight="1"/>
    <row r="56399" s="59" customFormat="1" customHeight="1"/>
    <row r="56400" s="59" customFormat="1" customHeight="1"/>
    <row r="56401" s="59" customFormat="1" customHeight="1"/>
    <row r="56402" s="59" customFormat="1" customHeight="1"/>
    <row r="56403" s="59" customFormat="1" customHeight="1"/>
    <row r="56404" s="59" customFormat="1" customHeight="1"/>
    <row r="56405" s="59" customFormat="1" customHeight="1"/>
    <row r="56406" s="59" customFormat="1" customHeight="1"/>
    <row r="56407" s="59" customFormat="1" customHeight="1"/>
    <row r="56408" s="59" customFormat="1" customHeight="1"/>
    <row r="56409" s="59" customFormat="1" customHeight="1"/>
    <row r="56410" s="59" customFormat="1" customHeight="1"/>
    <row r="56411" s="59" customFormat="1" customHeight="1"/>
    <row r="56412" s="59" customFormat="1" customHeight="1"/>
    <row r="56413" s="59" customFormat="1" customHeight="1"/>
    <row r="56414" s="59" customFormat="1" customHeight="1"/>
    <row r="56415" s="59" customFormat="1" customHeight="1"/>
    <row r="56416" s="59" customFormat="1" customHeight="1"/>
    <row r="56417" s="59" customFormat="1" customHeight="1"/>
    <row r="56418" s="59" customFormat="1" customHeight="1"/>
    <row r="56419" s="59" customFormat="1" customHeight="1"/>
    <row r="56420" s="59" customFormat="1" customHeight="1"/>
    <row r="56421" s="59" customFormat="1" customHeight="1"/>
    <row r="56422" s="59" customFormat="1" customHeight="1"/>
    <row r="56423" s="59" customFormat="1" customHeight="1"/>
    <row r="56424" s="59" customFormat="1" customHeight="1"/>
    <row r="56425" s="59" customFormat="1" customHeight="1"/>
    <row r="56426" s="59" customFormat="1" customHeight="1"/>
    <row r="56427" s="59" customFormat="1" customHeight="1"/>
    <row r="56428" s="59" customFormat="1" customHeight="1"/>
    <row r="56429" s="59" customFormat="1" customHeight="1"/>
    <row r="56430" s="59" customFormat="1" customHeight="1"/>
    <row r="56431" s="59" customFormat="1" customHeight="1"/>
    <row r="56432" s="59" customFormat="1" customHeight="1"/>
    <row r="56433" s="59" customFormat="1" customHeight="1"/>
    <row r="56434" s="59" customFormat="1" customHeight="1"/>
    <row r="56435" s="59" customFormat="1" customHeight="1"/>
    <row r="56436" s="59" customFormat="1" customHeight="1"/>
    <row r="56437" s="59" customFormat="1" customHeight="1"/>
    <row r="56438" s="59" customFormat="1" customHeight="1"/>
    <row r="56439" s="59" customFormat="1" customHeight="1"/>
    <row r="56440" s="59" customFormat="1" customHeight="1"/>
    <row r="56441" s="59" customFormat="1" customHeight="1"/>
    <row r="56442" s="59" customFormat="1" customHeight="1"/>
    <row r="56443" s="59" customFormat="1" customHeight="1"/>
    <row r="56444" s="59" customFormat="1" customHeight="1"/>
    <row r="56445" s="59" customFormat="1" customHeight="1"/>
    <row r="56446" s="59" customFormat="1" customHeight="1"/>
    <row r="56447" s="59" customFormat="1" customHeight="1"/>
    <row r="56448" s="59" customFormat="1" customHeight="1"/>
    <row r="56449" s="59" customFormat="1" customHeight="1"/>
    <row r="56450" s="59" customFormat="1" customHeight="1"/>
    <row r="56451" s="59" customFormat="1" customHeight="1"/>
    <row r="56452" s="59" customFormat="1" customHeight="1"/>
    <row r="56453" s="59" customFormat="1" customHeight="1"/>
    <row r="56454" s="59" customFormat="1" customHeight="1"/>
    <row r="56455" s="59" customFormat="1" customHeight="1"/>
    <row r="56456" s="59" customFormat="1" customHeight="1"/>
    <row r="56457" s="59" customFormat="1" customHeight="1"/>
    <row r="56458" s="59" customFormat="1" customHeight="1"/>
    <row r="56459" s="59" customFormat="1" customHeight="1"/>
    <row r="56460" s="59" customFormat="1" customHeight="1"/>
    <row r="56461" s="59" customFormat="1" customHeight="1"/>
    <row r="56462" s="59" customFormat="1" customHeight="1"/>
    <row r="56463" s="59" customFormat="1" customHeight="1"/>
    <row r="56464" s="59" customFormat="1" customHeight="1"/>
    <row r="56465" s="59" customFormat="1" customHeight="1"/>
    <row r="56466" s="59" customFormat="1" customHeight="1"/>
    <row r="56467" s="59" customFormat="1" customHeight="1"/>
    <row r="56468" s="59" customFormat="1" customHeight="1"/>
    <row r="56469" s="59" customFormat="1" customHeight="1"/>
    <row r="56470" s="59" customFormat="1" customHeight="1"/>
    <row r="56471" s="59" customFormat="1" customHeight="1"/>
    <row r="56472" s="59" customFormat="1" customHeight="1"/>
    <row r="56473" s="59" customFormat="1" customHeight="1"/>
    <row r="56474" s="59" customFormat="1" customHeight="1"/>
    <row r="56475" s="59" customFormat="1" customHeight="1"/>
    <row r="56476" s="59" customFormat="1" customHeight="1"/>
    <row r="56477" s="59" customFormat="1" customHeight="1"/>
    <row r="56478" s="59" customFormat="1" customHeight="1"/>
    <row r="56479" s="59" customFormat="1" customHeight="1"/>
    <row r="56480" s="59" customFormat="1" customHeight="1"/>
    <row r="56481" s="59" customFormat="1" customHeight="1"/>
    <row r="56482" s="59" customFormat="1" customHeight="1"/>
    <row r="56483" s="59" customFormat="1" customHeight="1"/>
    <row r="56484" s="59" customFormat="1" customHeight="1"/>
    <row r="56485" s="59" customFormat="1" customHeight="1"/>
    <row r="56486" s="59" customFormat="1" customHeight="1"/>
    <row r="56487" s="59" customFormat="1" customHeight="1"/>
    <row r="56488" s="59" customFormat="1" customHeight="1"/>
    <row r="56489" s="59" customFormat="1" customHeight="1"/>
    <row r="56490" s="59" customFormat="1" customHeight="1"/>
    <row r="56491" s="59" customFormat="1" customHeight="1"/>
    <row r="56492" s="59" customFormat="1" customHeight="1"/>
    <row r="56493" s="59" customFormat="1" customHeight="1"/>
    <row r="56494" s="59" customFormat="1" customHeight="1"/>
    <row r="56495" s="59" customFormat="1" customHeight="1"/>
    <row r="56496" s="59" customFormat="1" customHeight="1"/>
    <row r="56497" s="59" customFormat="1" customHeight="1"/>
    <row r="56498" s="59" customFormat="1" customHeight="1"/>
    <row r="56499" s="59" customFormat="1" customHeight="1"/>
    <row r="56500" s="59" customFormat="1" customHeight="1"/>
    <row r="56501" s="59" customFormat="1" customHeight="1"/>
    <row r="56502" s="59" customFormat="1" customHeight="1"/>
    <row r="56503" s="59" customFormat="1" customHeight="1"/>
    <row r="56504" s="59" customFormat="1" customHeight="1"/>
    <row r="56505" s="59" customFormat="1" customHeight="1"/>
    <row r="56506" s="59" customFormat="1" customHeight="1"/>
    <row r="56507" s="59" customFormat="1" customHeight="1"/>
    <row r="56508" s="59" customFormat="1" customHeight="1"/>
    <row r="56509" s="59" customFormat="1" customHeight="1"/>
    <row r="56510" s="59" customFormat="1" customHeight="1"/>
    <row r="56511" s="59" customFormat="1" customHeight="1"/>
    <row r="56512" s="59" customFormat="1" customHeight="1"/>
    <row r="56513" s="59" customFormat="1" customHeight="1"/>
    <row r="56514" s="59" customFormat="1" customHeight="1"/>
    <row r="56515" s="59" customFormat="1" customHeight="1"/>
    <row r="56516" s="59" customFormat="1" customHeight="1"/>
    <row r="56517" s="59" customFormat="1" customHeight="1"/>
    <row r="56518" s="59" customFormat="1" customHeight="1"/>
    <row r="56519" s="59" customFormat="1" customHeight="1"/>
    <row r="56520" s="59" customFormat="1" customHeight="1"/>
    <row r="56521" s="59" customFormat="1" customHeight="1"/>
    <row r="56522" s="59" customFormat="1" customHeight="1"/>
    <row r="56523" s="59" customFormat="1" customHeight="1"/>
    <row r="56524" s="59" customFormat="1" customHeight="1"/>
    <row r="56525" s="59" customFormat="1" customHeight="1"/>
    <row r="56526" s="59" customFormat="1" customHeight="1"/>
    <row r="56527" s="59" customFormat="1" customHeight="1"/>
    <row r="56528" s="59" customFormat="1" customHeight="1"/>
    <row r="56529" s="59" customFormat="1" customHeight="1"/>
    <row r="56530" s="59" customFormat="1" customHeight="1"/>
    <row r="56531" s="59" customFormat="1" customHeight="1"/>
    <row r="56532" s="59" customFormat="1" customHeight="1"/>
    <row r="56533" s="59" customFormat="1" customHeight="1"/>
    <row r="56534" s="59" customFormat="1" customHeight="1"/>
    <row r="56535" s="59" customFormat="1" customHeight="1"/>
    <row r="56536" s="59" customFormat="1" customHeight="1"/>
    <row r="56537" s="59" customFormat="1" customHeight="1"/>
    <row r="56538" s="59" customFormat="1" customHeight="1"/>
    <row r="56539" s="59" customFormat="1" customHeight="1"/>
    <row r="56540" s="59" customFormat="1" customHeight="1"/>
    <row r="56541" s="59" customFormat="1" customHeight="1"/>
    <row r="56542" s="59" customFormat="1" customHeight="1"/>
    <row r="56543" s="59" customFormat="1" customHeight="1"/>
    <row r="56544" s="59" customFormat="1" customHeight="1"/>
    <row r="56545" s="59" customFormat="1" customHeight="1"/>
    <row r="56546" s="59" customFormat="1" customHeight="1"/>
    <row r="56547" s="59" customFormat="1" customHeight="1"/>
    <row r="56548" s="59" customFormat="1" customHeight="1"/>
    <row r="56549" s="59" customFormat="1" customHeight="1"/>
    <row r="56550" s="59" customFormat="1" customHeight="1"/>
    <row r="56551" s="59" customFormat="1" customHeight="1"/>
    <row r="56552" s="59" customFormat="1" customHeight="1"/>
    <row r="56553" s="59" customFormat="1" customHeight="1"/>
    <row r="56554" s="59" customFormat="1" customHeight="1"/>
    <row r="56555" s="59" customFormat="1" customHeight="1"/>
    <row r="56556" s="59" customFormat="1" customHeight="1"/>
    <row r="56557" s="59" customFormat="1" customHeight="1"/>
    <row r="56558" s="59" customFormat="1" customHeight="1"/>
    <row r="56559" s="59" customFormat="1" customHeight="1"/>
    <row r="56560" s="59" customFormat="1" customHeight="1"/>
    <row r="56561" s="59" customFormat="1" customHeight="1"/>
    <row r="56562" s="59" customFormat="1" customHeight="1"/>
    <row r="56563" s="59" customFormat="1" customHeight="1"/>
    <row r="56564" s="59" customFormat="1" customHeight="1"/>
    <row r="56565" s="59" customFormat="1" customHeight="1"/>
    <row r="56566" s="59" customFormat="1" customHeight="1"/>
    <row r="56567" s="59" customFormat="1" customHeight="1"/>
    <row r="56568" s="59" customFormat="1" customHeight="1"/>
    <row r="56569" s="59" customFormat="1" customHeight="1"/>
    <row r="56570" s="59" customFormat="1" customHeight="1"/>
    <row r="56571" s="59" customFormat="1" customHeight="1"/>
    <row r="56572" s="59" customFormat="1" customHeight="1"/>
    <row r="56573" s="59" customFormat="1" customHeight="1"/>
    <row r="56574" s="59" customFormat="1" customHeight="1"/>
    <row r="56575" s="59" customFormat="1" customHeight="1"/>
    <row r="56576" s="59" customFormat="1" customHeight="1"/>
    <row r="56577" s="59" customFormat="1" customHeight="1"/>
    <row r="56578" s="59" customFormat="1" customHeight="1"/>
    <row r="56579" s="59" customFormat="1" customHeight="1"/>
    <row r="56580" s="59" customFormat="1" customHeight="1"/>
    <row r="56581" s="59" customFormat="1" customHeight="1"/>
    <row r="56582" s="59" customFormat="1" customHeight="1"/>
    <row r="56583" s="59" customFormat="1" customHeight="1"/>
    <row r="56584" s="59" customFormat="1" customHeight="1"/>
    <row r="56585" s="59" customFormat="1" customHeight="1"/>
    <row r="56586" s="59" customFormat="1" customHeight="1"/>
    <row r="56587" s="59" customFormat="1" customHeight="1"/>
    <row r="56588" s="59" customFormat="1" customHeight="1"/>
    <row r="56589" s="59" customFormat="1" customHeight="1"/>
    <row r="56590" s="59" customFormat="1" customHeight="1"/>
    <row r="56591" s="59" customFormat="1" customHeight="1"/>
    <row r="56592" s="59" customFormat="1" customHeight="1"/>
    <row r="56593" s="59" customFormat="1" customHeight="1"/>
    <row r="56594" s="59" customFormat="1" customHeight="1"/>
    <row r="56595" s="59" customFormat="1" customHeight="1"/>
    <row r="56596" s="59" customFormat="1" customHeight="1"/>
    <row r="56597" s="59" customFormat="1" customHeight="1"/>
    <row r="56598" s="59" customFormat="1" customHeight="1"/>
    <row r="56599" s="59" customFormat="1" customHeight="1"/>
    <row r="56600" s="59" customFormat="1" customHeight="1"/>
    <row r="56601" s="59" customFormat="1" customHeight="1"/>
    <row r="56602" s="59" customFormat="1" customHeight="1"/>
    <row r="56603" s="59" customFormat="1" customHeight="1"/>
    <row r="56604" s="59" customFormat="1" customHeight="1"/>
    <row r="56605" s="59" customFormat="1" customHeight="1"/>
    <row r="56606" s="59" customFormat="1" customHeight="1"/>
    <row r="56607" s="59" customFormat="1" customHeight="1"/>
    <row r="56608" s="59" customFormat="1" customHeight="1"/>
    <row r="56609" s="59" customFormat="1" customHeight="1"/>
    <row r="56610" s="59" customFormat="1" customHeight="1"/>
    <row r="56611" s="59" customFormat="1" customHeight="1"/>
    <row r="56612" s="59" customFormat="1" customHeight="1"/>
    <row r="56613" s="59" customFormat="1" customHeight="1"/>
    <row r="56614" s="59" customFormat="1" customHeight="1"/>
    <row r="56615" s="59" customFormat="1" customHeight="1"/>
    <row r="56616" s="59" customFormat="1" customHeight="1"/>
    <row r="56617" s="59" customFormat="1" customHeight="1"/>
    <row r="56618" s="59" customFormat="1" customHeight="1"/>
    <row r="56619" s="59" customFormat="1" customHeight="1"/>
    <row r="56620" s="59" customFormat="1" customHeight="1"/>
    <row r="56621" s="59" customFormat="1" customHeight="1"/>
    <row r="56622" s="59" customFormat="1" customHeight="1"/>
    <row r="56623" s="59" customFormat="1" customHeight="1"/>
    <row r="56624" s="59" customFormat="1" customHeight="1"/>
    <row r="56625" s="59" customFormat="1" customHeight="1"/>
    <row r="56626" s="59" customFormat="1" customHeight="1"/>
    <row r="56627" s="59" customFormat="1" customHeight="1"/>
    <row r="56628" s="59" customFormat="1" customHeight="1"/>
    <row r="56629" s="59" customFormat="1" customHeight="1"/>
    <row r="56630" s="59" customFormat="1" customHeight="1"/>
    <row r="56631" s="59" customFormat="1" customHeight="1"/>
    <row r="56632" s="59" customFormat="1" customHeight="1"/>
    <row r="56633" s="59" customFormat="1" customHeight="1"/>
    <row r="56634" s="59" customFormat="1" customHeight="1"/>
    <row r="56635" s="59" customFormat="1" customHeight="1"/>
    <row r="56636" s="59" customFormat="1" customHeight="1"/>
    <row r="56637" s="59" customFormat="1" customHeight="1"/>
    <row r="56638" s="59" customFormat="1" customHeight="1"/>
    <row r="56639" s="59" customFormat="1" customHeight="1"/>
    <row r="56640" s="59" customFormat="1" customHeight="1"/>
    <row r="56641" s="59" customFormat="1" customHeight="1"/>
    <row r="56642" s="59" customFormat="1" customHeight="1"/>
    <row r="56643" s="59" customFormat="1" customHeight="1"/>
    <row r="56644" s="59" customFormat="1" customHeight="1"/>
    <row r="56645" s="59" customFormat="1" customHeight="1"/>
    <row r="56646" s="59" customFormat="1" customHeight="1"/>
    <row r="56647" s="59" customFormat="1" customHeight="1"/>
    <row r="56648" s="59" customFormat="1" customHeight="1"/>
    <row r="56649" s="59" customFormat="1" customHeight="1"/>
    <row r="56650" s="59" customFormat="1" customHeight="1"/>
    <row r="56651" s="59" customFormat="1" customHeight="1"/>
    <row r="56652" s="59" customFormat="1" customHeight="1"/>
    <row r="56653" s="59" customFormat="1" customHeight="1"/>
    <row r="56654" s="59" customFormat="1" customHeight="1"/>
    <row r="56655" s="59" customFormat="1" customHeight="1"/>
    <row r="56656" s="59" customFormat="1" customHeight="1"/>
    <row r="56657" s="59" customFormat="1" customHeight="1"/>
    <row r="56658" s="59" customFormat="1" customHeight="1"/>
    <row r="56659" s="59" customFormat="1" customHeight="1"/>
    <row r="56660" s="59" customFormat="1" customHeight="1"/>
    <row r="56661" s="59" customFormat="1" customHeight="1"/>
    <row r="56662" s="59" customFormat="1" customHeight="1"/>
    <row r="56663" s="59" customFormat="1" customHeight="1"/>
    <row r="56664" s="59" customFormat="1" customHeight="1"/>
    <row r="56665" s="59" customFormat="1" customHeight="1"/>
    <row r="56666" s="59" customFormat="1" customHeight="1"/>
    <row r="56667" s="59" customFormat="1" customHeight="1"/>
    <row r="56668" s="59" customFormat="1" customHeight="1"/>
    <row r="56669" s="59" customFormat="1" customHeight="1"/>
    <row r="56670" s="59" customFormat="1" customHeight="1"/>
    <row r="56671" s="59" customFormat="1" customHeight="1"/>
    <row r="56672" s="59" customFormat="1" customHeight="1"/>
    <row r="56673" s="59" customFormat="1" customHeight="1"/>
    <row r="56674" s="59" customFormat="1" customHeight="1"/>
    <row r="56675" s="59" customFormat="1" customHeight="1"/>
    <row r="56676" s="59" customFormat="1" customHeight="1"/>
    <row r="56677" s="59" customFormat="1" customHeight="1"/>
    <row r="56678" s="59" customFormat="1" customHeight="1"/>
    <row r="56679" s="59" customFormat="1" customHeight="1"/>
    <row r="56680" s="59" customFormat="1" customHeight="1"/>
    <row r="56681" s="59" customFormat="1" customHeight="1"/>
    <row r="56682" s="59" customFormat="1" customHeight="1"/>
    <row r="56683" s="59" customFormat="1" customHeight="1"/>
    <row r="56684" s="59" customFormat="1" customHeight="1"/>
    <row r="56685" s="59" customFormat="1" customHeight="1"/>
    <row r="56686" s="59" customFormat="1" customHeight="1"/>
    <row r="56687" s="59" customFormat="1" customHeight="1"/>
    <row r="56688" s="59" customFormat="1" customHeight="1"/>
    <row r="56689" s="59" customFormat="1" customHeight="1"/>
    <row r="56690" s="59" customFormat="1" customHeight="1"/>
    <row r="56691" s="59" customFormat="1" customHeight="1"/>
    <row r="56692" s="59" customFormat="1" customHeight="1"/>
    <row r="56693" s="59" customFormat="1" customHeight="1"/>
    <row r="56694" s="59" customFormat="1" customHeight="1"/>
    <row r="56695" s="59" customFormat="1" customHeight="1"/>
    <row r="56696" s="59" customFormat="1" customHeight="1"/>
    <row r="56697" s="59" customFormat="1" customHeight="1"/>
    <row r="56698" s="59" customFormat="1" customHeight="1"/>
    <row r="56699" s="59" customFormat="1" customHeight="1"/>
    <row r="56700" s="59" customFormat="1" customHeight="1"/>
    <row r="56701" s="59" customFormat="1" customHeight="1"/>
    <row r="56702" s="59" customFormat="1" customHeight="1"/>
    <row r="56703" s="59" customFormat="1" customHeight="1"/>
    <row r="56704" s="59" customFormat="1" customHeight="1"/>
    <row r="56705" s="59" customFormat="1" customHeight="1"/>
    <row r="56706" s="59" customFormat="1" customHeight="1"/>
    <row r="56707" s="59" customFormat="1" customHeight="1"/>
    <row r="56708" s="59" customFormat="1" customHeight="1"/>
    <row r="56709" s="59" customFormat="1" customHeight="1"/>
    <row r="56710" s="59" customFormat="1" customHeight="1"/>
    <row r="56711" s="59" customFormat="1" customHeight="1"/>
    <row r="56712" s="59" customFormat="1" customHeight="1"/>
    <row r="56713" s="59" customFormat="1" customHeight="1"/>
    <row r="56714" s="59" customFormat="1" customHeight="1"/>
    <row r="56715" s="59" customFormat="1" customHeight="1"/>
    <row r="56716" s="59" customFormat="1" customHeight="1"/>
    <row r="56717" s="59" customFormat="1" customHeight="1"/>
    <row r="56718" s="59" customFormat="1" customHeight="1"/>
    <row r="56719" s="59" customFormat="1" customHeight="1"/>
    <row r="56720" s="59" customFormat="1" customHeight="1"/>
    <row r="56721" s="59" customFormat="1" customHeight="1"/>
    <row r="56722" s="59" customFormat="1" customHeight="1"/>
    <row r="56723" s="59" customFormat="1" customHeight="1"/>
    <row r="56724" s="59" customFormat="1" customHeight="1"/>
    <row r="56725" s="59" customFormat="1" customHeight="1"/>
    <row r="56726" s="59" customFormat="1" customHeight="1"/>
    <row r="56727" s="59" customFormat="1" customHeight="1"/>
    <row r="56728" s="59" customFormat="1" customHeight="1"/>
    <row r="56729" s="59" customFormat="1" customHeight="1"/>
    <row r="56730" s="59" customFormat="1" customHeight="1"/>
    <row r="56731" s="59" customFormat="1" customHeight="1"/>
    <row r="56732" s="59" customFormat="1" customHeight="1"/>
    <row r="56733" s="59" customFormat="1" customHeight="1"/>
    <row r="56734" s="59" customFormat="1" customHeight="1"/>
    <row r="56735" s="59" customFormat="1" customHeight="1"/>
    <row r="56736" s="59" customFormat="1" customHeight="1"/>
    <row r="56737" s="59" customFormat="1" customHeight="1"/>
    <row r="56738" s="59" customFormat="1" customHeight="1"/>
    <row r="56739" s="59" customFormat="1" customHeight="1"/>
    <row r="56740" s="59" customFormat="1" customHeight="1"/>
    <row r="56741" s="59" customFormat="1" customHeight="1"/>
    <row r="56742" s="59" customFormat="1" customHeight="1"/>
    <row r="56743" s="59" customFormat="1" customHeight="1"/>
    <row r="56744" s="59" customFormat="1" customHeight="1"/>
    <row r="56745" s="59" customFormat="1" customHeight="1"/>
    <row r="56746" s="59" customFormat="1" customHeight="1"/>
    <row r="56747" s="59" customFormat="1" customHeight="1"/>
    <row r="56748" s="59" customFormat="1" customHeight="1"/>
    <row r="56749" s="59" customFormat="1" customHeight="1"/>
    <row r="56750" s="59" customFormat="1" customHeight="1"/>
    <row r="56751" s="59" customFormat="1" customHeight="1"/>
    <row r="56752" s="59" customFormat="1" customHeight="1"/>
    <row r="56753" s="59" customFormat="1" customHeight="1"/>
    <row r="56754" s="59" customFormat="1" customHeight="1"/>
    <row r="56755" s="59" customFormat="1" customHeight="1"/>
    <row r="56756" s="59" customFormat="1" customHeight="1"/>
    <row r="56757" s="59" customFormat="1" customHeight="1"/>
    <row r="56758" s="59" customFormat="1" customHeight="1"/>
    <row r="56759" s="59" customFormat="1" customHeight="1"/>
    <row r="56760" s="59" customFormat="1" customHeight="1"/>
    <row r="56761" s="59" customFormat="1" customHeight="1"/>
    <row r="56762" s="59" customFormat="1" customHeight="1"/>
    <row r="56763" s="59" customFormat="1" customHeight="1"/>
    <row r="56764" s="59" customFormat="1" customHeight="1"/>
    <row r="56765" s="59" customFormat="1" customHeight="1"/>
    <row r="56766" s="59" customFormat="1" customHeight="1"/>
    <row r="56767" s="59" customFormat="1" customHeight="1"/>
    <row r="56768" s="59" customFormat="1" customHeight="1"/>
    <row r="56769" s="59" customFormat="1" customHeight="1"/>
    <row r="56770" s="59" customFormat="1" customHeight="1"/>
    <row r="56771" s="59" customFormat="1" customHeight="1"/>
    <row r="56772" s="59" customFormat="1" customHeight="1"/>
    <row r="56773" s="59" customFormat="1" customHeight="1"/>
    <row r="56774" s="59" customFormat="1" customHeight="1"/>
    <row r="56775" s="59" customFormat="1" customHeight="1"/>
    <row r="56776" s="59" customFormat="1" customHeight="1"/>
    <row r="56777" s="59" customFormat="1" customHeight="1"/>
    <row r="56778" s="59" customFormat="1" customHeight="1"/>
    <row r="56779" s="59" customFormat="1" customHeight="1"/>
    <row r="56780" s="59" customFormat="1" customHeight="1"/>
    <row r="56781" s="59" customFormat="1" customHeight="1"/>
    <row r="56782" s="59" customFormat="1" customHeight="1"/>
    <row r="56783" s="59" customFormat="1" customHeight="1"/>
    <row r="56784" s="59" customFormat="1" customHeight="1"/>
    <row r="56785" s="59" customFormat="1" customHeight="1"/>
    <row r="56786" s="59" customFormat="1" customHeight="1"/>
    <row r="56787" s="59" customFormat="1" customHeight="1"/>
    <row r="56788" s="59" customFormat="1" customHeight="1"/>
    <row r="56789" s="59" customFormat="1" customHeight="1"/>
    <row r="56790" s="59" customFormat="1" customHeight="1"/>
    <row r="56791" s="59" customFormat="1" customHeight="1"/>
    <row r="56792" s="59" customFormat="1" customHeight="1"/>
    <row r="56793" s="59" customFormat="1" customHeight="1"/>
    <row r="56794" s="59" customFormat="1" customHeight="1"/>
    <row r="56795" s="59" customFormat="1" customHeight="1"/>
    <row r="56796" s="59" customFormat="1" customHeight="1"/>
    <row r="56797" s="59" customFormat="1" customHeight="1"/>
    <row r="56798" s="59" customFormat="1" customHeight="1"/>
    <row r="56799" s="59" customFormat="1" customHeight="1"/>
    <row r="56800" s="59" customFormat="1" customHeight="1"/>
    <row r="56801" s="59" customFormat="1" customHeight="1"/>
    <row r="56802" s="59" customFormat="1" customHeight="1"/>
    <row r="56803" s="59" customFormat="1" customHeight="1"/>
    <row r="56804" s="59" customFormat="1" customHeight="1"/>
    <row r="56805" s="59" customFormat="1" customHeight="1"/>
    <row r="56806" s="59" customFormat="1" customHeight="1"/>
    <row r="56807" s="59" customFormat="1" customHeight="1"/>
    <row r="56808" s="59" customFormat="1" customHeight="1"/>
    <row r="56809" s="59" customFormat="1" customHeight="1"/>
    <row r="56810" s="59" customFormat="1" customHeight="1"/>
    <row r="56811" s="59" customFormat="1" customHeight="1"/>
    <row r="56812" s="59" customFormat="1" customHeight="1"/>
    <row r="56813" s="59" customFormat="1" customHeight="1"/>
    <row r="56814" s="59" customFormat="1" customHeight="1"/>
    <row r="56815" s="59" customFormat="1" customHeight="1"/>
    <row r="56816" s="59" customFormat="1" customHeight="1"/>
    <row r="56817" s="59" customFormat="1" customHeight="1"/>
    <row r="56818" s="59" customFormat="1" customHeight="1"/>
    <row r="56819" s="59" customFormat="1" customHeight="1"/>
    <row r="56820" s="59" customFormat="1" customHeight="1"/>
    <row r="56821" s="59" customFormat="1" customHeight="1"/>
    <row r="56822" s="59" customFormat="1" customHeight="1"/>
    <row r="56823" s="59" customFormat="1" customHeight="1"/>
    <row r="56824" s="59" customFormat="1" customHeight="1"/>
    <row r="56825" s="59" customFormat="1" customHeight="1"/>
    <row r="56826" s="59" customFormat="1" customHeight="1"/>
    <row r="56827" s="59" customFormat="1" customHeight="1"/>
    <row r="56828" s="59" customFormat="1" customHeight="1"/>
    <row r="56829" s="59" customFormat="1" customHeight="1"/>
    <row r="56830" s="59" customFormat="1" customHeight="1"/>
    <row r="56831" s="59" customFormat="1" customHeight="1"/>
    <row r="56832" s="59" customFormat="1" customHeight="1"/>
    <row r="56833" s="59" customFormat="1" customHeight="1"/>
    <row r="56834" s="59" customFormat="1" customHeight="1"/>
    <row r="56835" s="59" customFormat="1" customHeight="1"/>
    <row r="56836" s="59" customFormat="1" customHeight="1"/>
    <row r="56837" s="59" customFormat="1" customHeight="1"/>
    <row r="56838" s="59" customFormat="1" customHeight="1"/>
    <row r="56839" s="59" customFormat="1" customHeight="1"/>
    <row r="56840" s="59" customFormat="1" customHeight="1"/>
    <row r="56841" s="59" customFormat="1" customHeight="1"/>
    <row r="56842" s="59" customFormat="1" customHeight="1"/>
    <row r="56843" s="59" customFormat="1" customHeight="1"/>
    <row r="56844" s="59" customFormat="1" customHeight="1"/>
    <row r="56845" s="59" customFormat="1" customHeight="1"/>
    <row r="56846" s="59" customFormat="1" customHeight="1"/>
    <row r="56847" s="59" customFormat="1" customHeight="1"/>
    <row r="56848" s="59" customFormat="1" customHeight="1"/>
    <row r="56849" s="59" customFormat="1" customHeight="1"/>
    <row r="56850" s="59" customFormat="1" customHeight="1"/>
    <row r="56851" s="59" customFormat="1" customHeight="1"/>
    <row r="56852" s="59" customFormat="1" customHeight="1"/>
    <row r="56853" s="59" customFormat="1" customHeight="1"/>
    <row r="56854" s="59" customFormat="1" customHeight="1"/>
    <row r="56855" s="59" customFormat="1" customHeight="1"/>
    <row r="56856" s="59" customFormat="1" customHeight="1"/>
    <row r="56857" s="59" customFormat="1" customHeight="1"/>
    <row r="56858" s="59" customFormat="1" customHeight="1"/>
    <row r="56859" s="59" customFormat="1" customHeight="1"/>
    <row r="56860" s="59" customFormat="1" customHeight="1"/>
    <row r="56861" s="59" customFormat="1" customHeight="1"/>
    <row r="56862" s="59" customFormat="1" customHeight="1"/>
    <row r="56863" s="59" customFormat="1" customHeight="1"/>
    <row r="56864" s="59" customFormat="1" customHeight="1"/>
    <row r="56865" s="59" customFormat="1" customHeight="1"/>
    <row r="56866" s="59" customFormat="1" customHeight="1"/>
    <row r="56867" s="59" customFormat="1" customHeight="1"/>
    <row r="56868" s="59" customFormat="1" customHeight="1"/>
    <row r="56869" s="59" customFormat="1" customHeight="1"/>
    <row r="56870" s="59" customFormat="1" customHeight="1"/>
    <row r="56871" s="59" customFormat="1" customHeight="1"/>
    <row r="56872" s="59" customFormat="1" customHeight="1"/>
    <row r="56873" s="59" customFormat="1" customHeight="1"/>
    <row r="56874" s="59" customFormat="1" customHeight="1"/>
    <row r="56875" s="59" customFormat="1" customHeight="1"/>
    <row r="56876" s="59" customFormat="1" customHeight="1"/>
    <row r="56877" s="59" customFormat="1" customHeight="1"/>
    <row r="56878" s="59" customFormat="1" customHeight="1"/>
    <row r="56879" s="59" customFormat="1" customHeight="1"/>
    <row r="56880" s="59" customFormat="1" customHeight="1"/>
    <row r="56881" s="59" customFormat="1" customHeight="1"/>
    <row r="56882" s="59" customFormat="1" customHeight="1"/>
    <row r="56883" s="59" customFormat="1" customHeight="1"/>
    <row r="56884" s="59" customFormat="1" customHeight="1"/>
    <row r="56885" s="59" customFormat="1" customHeight="1"/>
    <row r="56886" s="59" customFormat="1" customHeight="1"/>
    <row r="56887" s="59" customFormat="1" customHeight="1"/>
    <row r="56888" s="59" customFormat="1" customHeight="1"/>
    <row r="56889" s="59" customFormat="1" customHeight="1"/>
    <row r="56890" s="59" customFormat="1" customHeight="1"/>
    <row r="56891" s="59" customFormat="1" customHeight="1"/>
    <row r="56892" s="59" customFormat="1" customHeight="1"/>
    <row r="56893" s="59" customFormat="1" customHeight="1"/>
    <row r="56894" s="59" customFormat="1" customHeight="1"/>
    <row r="56895" s="59" customFormat="1" customHeight="1"/>
    <row r="56896" s="59" customFormat="1" customHeight="1"/>
    <row r="56897" s="59" customFormat="1" customHeight="1"/>
    <row r="56898" s="59" customFormat="1" customHeight="1"/>
    <row r="56899" s="59" customFormat="1" customHeight="1"/>
    <row r="56900" s="59" customFormat="1" customHeight="1"/>
    <row r="56901" s="59" customFormat="1" customHeight="1"/>
    <row r="56902" s="59" customFormat="1" customHeight="1"/>
    <row r="56903" s="59" customFormat="1" customHeight="1"/>
    <row r="56904" s="59" customFormat="1" customHeight="1"/>
    <row r="56905" s="59" customFormat="1" customHeight="1"/>
    <row r="56906" s="59" customFormat="1" customHeight="1"/>
    <row r="56907" s="59" customFormat="1" customHeight="1"/>
    <row r="56908" s="59" customFormat="1" customHeight="1"/>
    <row r="56909" s="59" customFormat="1" customHeight="1"/>
    <row r="56910" s="59" customFormat="1" customHeight="1"/>
    <row r="56911" s="59" customFormat="1" customHeight="1"/>
    <row r="56912" s="59" customFormat="1" customHeight="1"/>
    <row r="56913" s="59" customFormat="1" customHeight="1"/>
    <row r="56914" s="59" customFormat="1" customHeight="1"/>
    <row r="56915" s="59" customFormat="1" customHeight="1"/>
    <row r="56916" s="59" customFormat="1" customHeight="1"/>
    <row r="56917" s="59" customFormat="1" customHeight="1"/>
    <row r="56918" s="59" customFormat="1" customHeight="1"/>
    <row r="56919" s="59" customFormat="1" customHeight="1"/>
    <row r="56920" s="59" customFormat="1" customHeight="1"/>
    <row r="56921" s="59" customFormat="1" customHeight="1"/>
    <row r="56922" s="59" customFormat="1" customHeight="1"/>
    <row r="56923" s="59" customFormat="1" customHeight="1"/>
    <row r="56924" s="59" customFormat="1" customHeight="1"/>
    <row r="56925" s="59" customFormat="1" customHeight="1"/>
    <row r="56926" s="59" customFormat="1" customHeight="1"/>
    <row r="56927" s="59" customFormat="1" customHeight="1"/>
    <row r="56928" s="59" customFormat="1" customHeight="1"/>
    <row r="56929" s="59" customFormat="1" customHeight="1"/>
    <row r="56930" s="59" customFormat="1" customHeight="1"/>
    <row r="56931" s="59" customFormat="1" customHeight="1"/>
    <row r="56932" s="59" customFormat="1" customHeight="1"/>
    <row r="56933" s="59" customFormat="1" customHeight="1"/>
    <row r="56934" s="59" customFormat="1" customHeight="1"/>
    <row r="56935" s="59" customFormat="1" customHeight="1"/>
    <row r="56936" s="59" customFormat="1" customHeight="1"/>
    <row r="56937" s="59" customFormat="1" customHeight="1"/>
    <row r="56938" s="59" customFormat="1" customHeight="1"/>
    <row r="56939" s="59" customFormat="1" customHeight="1"/>
    <row r="56940" s="59" customFormat="1" customHeight="1"/>
    <row r="56941" s="59" customFormat="1" customHeight="1"/>
    <row r="56942" s="59" customFormat="1" customHeight="1"/>
    <row r="56943" s="59" customFormat="1" customHeight="1"/>
    <row r="56944" s="59" customFormat="1" customHeight="1"/>
    <row r="56945" s="59" customFormat="1" customHeight="1"/>
    <row r="56946" s="59" customFormat="1" customHeight="1"/>
    <row r="56947" s="59" customFormat="1" customHeight="1"/>
    <row r="56948" s="59" customFormat="1" customHeight="1"/>
    <row r="56949" s="59" customFormat="1" customHeight="1"/>
    <row r="56950" s="59" customFormat="1" customHeight="1"/>
    <row r="56951" s="59" customFormat="1" customHeight="1"/>
    <row r="56952" s="59" customFormat="1" customHeight="1"/>
    <row r="56953" s="59" customFormat="1" customHeight="1"/>
    <row r="56954" s="59" customFormat="1" customHeight="1"/>
    <row r="56955" s="59" customFormat="1" customHeight="1"/>
    <row r="56956" s="59" customFormat="1" customHeight="1"/>
    <row r="56957" s="59" customFormat="1" customHeight="1"/>
    <row r="56958" s="59" customFormat="1" customHeight="1"/>
    <row r="56959" s="59" customFormat="1" customHeight="1"/>
    <row r="56960" s="59" customFormat="1" customHeight="1"/>
    <row r="56961" s="59" customFormat="1" customHeight="1"/>
    <row r="56962" s="59" customFormat="1" customHeight="1"/>
    <row r="56963" s="59" customFormat="1" customHeight="1"/>
    <row r="56964" s="59" customFormat="1" customHeight="1"/>
    <row r="56965" s="59" customFormat="1" customHeight="1"/>
    <row r="56966" s="59" customFormat="1" customHeight="1"/>
    <row r="56967" s="59" customFormat="1" customHeight="1"/>
    <row r="56968" s="59" customFormat="1" customHeight="1"/>
    <row r="56969" s="59" customFormat="1" customHeight="1"/>
    <row r="56970" s="59" customFormat="1" customHeight="1"/>
    <row r="56971" s="59" customFormat="1" customHeight="1"/>
    <row r="56972" s="59" customFormat="1" customHeight="1"/>
    <row r="56973" s="59" customFormat="1" customHeight="1"/>
    <row r="56974" s="59" customFormat="1" customHeight="1"/>
    <row r="56975" s="59" customFormat="1" customHeight="1"/>
    <row r="56976" s="59" customFormat="1" customHeight="1"/>
    <row r="56977" s="59" customFormat="1" customHeight="1"/>
    <row r="56978" s="59" customFormat="1" customHeight="1"/>
    <row r="56979" s="59" customFormat="1" customHeight="1"/>
    <row r="56980" s="59" customFormat="1" customHeight="1"/>
    <row r="56981" s="59" customFormat="1" customHeight="1"/>
    <row r="56982" s="59" customFormat="1" customHeight="1"/>
    <row r="56983" s="59" customFormat="1" customHeight="1"/>
    <row r="56984" s="59" customFormat="1" customHeight="1"/>
    <row r="56985" s="59" customFormat="1" customHeight="1"/>
    <row r="56986" s="59" customFormat="1" customHeight="1"/>
    <row r="56987" s="59" customFormat="1" customHeight="1"/>
    <row r="56988" s="59" customFormat="1" customHeight="1"/>
    <row r="56989" s="59" customFormat="1" customHeight="1"/>
    <row r="56990" s="59" customFormat="1" customHeight="1"/>
    <row r="56991" s="59" customFormat="1" customHeight="1"/>
    <row r="56992" s="59" customFormat="1" customHeight="1"/>
    <row r="56993" s="59" customFormat="1" customHeight="1"/>
    <row r="56994" s="59" customFormat="1" customHeight="1"/>
    <row r="56995" s="59" customFormat="1" customHeight="1"/>
    <row r="56996" s="59" customFormat="1" customHeight="1"/>
    <row r="56997" s="59" customFormat="1" customHeight="1"/>
    <row r="56998" s="59" customFormat="1" customHeight="1"/>
    <row r="56999" s="59" customFormat="1" customHeight="1"/>
    <row r="57000" s="59" customFormat="1" customHeight="1"/>
    <row r="57001" s="59" customFormat="1" customHeight="1"/>
    <row r="57002" s="59" customFormat="1" customHeight="1"/>
    <row r="57003" s="59" customFormat="1" customHeight="1"/>
    <row r="57004" s="59" customFormat="1" customHeight="1"/>
    <row r="57005" s="59" customFormat="1" customHeight="1"/>
    <row r="57006" s="59" customFormat="1" customHeight="1"/>
    <row r="57007" s="59" customFormat="1" customHeight="1"/>
    <row r="57008" s="59" customFormat="1" customHeight="1"/>
    <row r="57009" s="59" customFormat="1" customHeight="1"/>
    <row r="57010" s="59" customFormat="1" customHeight="1"/>
    <row r="57011" s="59" customFormat="1" customHeight="1"/>
    <row r="57012" s="59" customFormat="1" customHeight="1"/>
    <row r="57013" s="59" customFormat="1" customHeight="1"/>
    <row r="57014" s="59" customFormat="1" customHeight="1"/>
    <row r="57015" s="59" customFormat="1" customHeight="1"/>
    <row r="57016" s="59" customFormat="1" customHeight="1"/>
    <row r="57017" s="59" customFormat="1" customHeight="1"/>
    <row r="57018" s="59" customFormat="1" customHeight="1"/>
    <row r="57019" s="59" customFormat="1" customHeight="1"/>
    <row r="57020" s="59" customFormat="1" customHeight="1"/>
    <row r="57021" s="59" customFormat="1" customHeight="1"/>
    <row r="57022" s="59" customFormat="1" customHeight="1"/>
    <row r="57023" s="59" customFormat="1" customHeight="1"/>
    <row r="57024" s="59" customFormat="1" customHeight="1"/>
    <row r="57025" s="59" customFormat="1" customHeight="1"/>
    <row r="57026" s="59" customFormat="1" customHeight="1"/>
    <row r="57027" s="59" customFormat="1" customHeight="1"/>
    <row r="57028" s="59" customFormat="1" customHeight="1"/>
    <row r="57029" s="59" customFormat="1" customHeight="1"/>
    <row r="57030" s="59" customFormat="1" customHeight="1"/>
    <row r="57031" s="59" customFormat="1" customHeight="1"/>
    <row r="57032" s="59" customFormat="1" customHeight="1"/>
    <row r="57033" s="59" customFormat="1" customHeight="1"/>
    <row r="57034" s="59" customFormat="1" customHeight="1"/>
    <row r="57035" s="59" customFormat="1" customHeight="1"/>
    <row r="57036" s="59" customFormat="1" customHeight="1"/>
    <row r="57037" s="59" customFormat="1" customHeight="1"/>
    <row r="57038" s="59" customFormat="1" customHeight="1"/>
    <row r="57039" s="59" customFormat="1" customHeight="1"/>
    <row r="57040" s="59" customFormat="1" customHeight="1"/>
    <row r="57041" s="59" customFormat="1" customHeight="1"/>
    <row r="57042" s="59" customFormat="1" customHeight="1"/>
    <row r="57043" s="59" customFormat="1" customHeight="1"/>
    <row r="57044" s="59" customFormat="1" customHeight="1"/>
    <row r="57045" s="59" customFormat="1" customHeight="1"/>
    <row r="57046" s="59" customFormat="1" customHeight="1"/>
    <row r="57047" s="59" customFormat="1" customHeight="1"/>
    <row r="57048" s="59" customFormat="1" customHeight="1"/>
    <row r="57049" s="59" customFormat="1" customHeight="1"/>
    <row r="57050" s="59" customFormat="1" customHeight="1"/>
    <row r="57051" s="59" customFormat="1" customHeight="1"/>
    <row r="57052" s="59" customFormat="1" customHeight="1"/>
    <row r="57053" s="59" customFormat="1" customHeight="1"/>
    <row r="57054" s="59" customFormat="1" customHeight="1"/>
    <row r="57055" s="59" customFormat="1" customHeight="1"/>
    <row r="57056" s="59" customFormat="1" customHeight="1"/>
    <row r="57057" s="59" customFormat="1" customHeight="1"/>
    <row r="57058" s="59" customFormat="1" customHeight="1"/>
    <row r="57059" s="59" customFormat="1" customHeight="1"/>
    <row r="57060" s="59" customFormat="1" customHeight="1"/>
    <row r="57061" s="59" customFormat="1" customHeight="1"/>
    <row r="57062" s="59" customFormat="1" customHeight="1"/>
    <row r="57063" s="59" customFormat="1" customHeight="1"/>
    <row r="57064" s="59" customFormat="1" customHeight="1"/>
    <row r="57065" s="59" customFormat="1" customHeight="1"/>
    <row r="57066" s="59" customFormat="1" customHeight="1"/>
    <row r="57067" s="59" customFormat="1" customHeight="1"/>
    <row r="57068" s="59" customFormat="1" customHeight="1"/>
    <row r="57069" s="59" customFormat="1" customHeight="1"/>
    <row r="57070" s="59" customFormat="1" customHeight="1"/>
    <row r="57071" s="59" customFormat="1" customHeight="1"/>
    <row r="57072" s="59" customFormat="1" customHeight="1"/>
    <row r="57073" s="59" customFormat="1" customHeight="1"/>
    <row r="57074" s="59" customFormat="1" customHeight="1"/>
    <row r="57075" s="59" customFormat="1" customHeight="1"/>
    <row r="57076" s="59" customFormat="1" customHeight="1"/>
    <row r="57077" s="59" customFormat="1" customHeight="1"/>
    <row r="57078" s="59" customFormat="1" customHeight="1"/>
    <row r="57079" s="59" customFormat="1" customHeight="1"/>
    <row r="57080" s="59" customFormat="1" customHeight="1"/>
    <row r="57081" s="59" customFormat="1" customHeight="1"/>
    <row r="57082" s="59" customFormat="1" customHeight="1"/>
    <row r="57083" s="59" customFormat="1" customHeight="1"/>
    <row r="57084" s="59" customFormat="1" customHeight="1"/>
    <row r="57085" s="59" customFormat="1" customHeight="1"/>
    <row r="57086" s="59" customFormat="1" customHeight="1"/>
    <row r="57087" s="59" customFormat="1" customHeight="1"/>
    <row r="57088" s="59" customFormat="1" customHeight="1"/>
    <row r="57089" s="59" customFormat="1" customHeight="1"/>
    <row r="57090" s="59" customFormat="1" customHeight="1"/>
    <row r="57091" s="59" customFormat="1" customHeight="1"/>
    <row r="57092" s="59" customFormat="1" customHeight="1"/>
    <row r="57093" s="59" customFormat="1" customHeight="1"/>
    <row r="57094" s="59" customFormat="1" customHeight="1"/>
    <row r="57095" s="59" customFormat="1" customHeight="1"/>
    <row r="57096" s="59" customFormat="1" customHeight="1"/>
    <row r="57097" s="59" customFormat="1" customHeight="1"/>
    <row r="57098" s="59" customFormat="1" customHeight="1"/>
    <row r="57099" s="59" customFormat="1" customHeight="1"/>
    <row r="57100" s="59" customFormat="1" customHeight="1"/>
    <row r="57101" s="59" customFormat="1" customHeight="1"/>
    <row r="57102" s="59" customFormat="1" customHeight="1"/>
    <row r="57103" s="59" customFormat="1" customHeight="1"/>
    <row r="57104" s="59" customFormat="1" customHeight="1"/>
    <row r="57105" s="59" customFormat="1" customHeight="1"/>
    <row r="57106" s="59" customFormat="1" customHeight="1"/>
    <row r="57107" s="59" customFormat="1" customHeight="1"/>
    <row r="57108" s="59" customFormat="1" customHeight="1"/>
    <row r="57109" s="59" customFormat="1" customHeight="1"/>
    <row r="57110" s="59" customFormat="1" customHeight="1"/>
    <row r="57111" s="59" customFormat="1" customHeight="1"/>
    <row r="57112" s="59" customFormat="1" customHeight="1"/>
    <row r="57113" s="59" customFormat="1" customHeight="1"/>
    <row r="57114" s="59" customFormat="1" customHeight="1"/>
    <row r="57115" s="59" customFormat="1" customHeight="1"/>
    <row r="57116" s="59" customFormat="1" customHeight="1"/>
    <row r="57117" s="59" customFormat="1" customHeight="1"/>
    <row r="57118" s="59" customFormat="1" customHeight="1"/>
    <row r="57119" s="59" customFormat="1" customHeight="1"/>
    <row r="57120" s="59" customFormat="1" customHeight="1"/>
    <row r="57121" s="59" customFormat="1" customHeight="1"/>
    <row r="57122" s="59" customFormat="1" customHeight="1"/>
    <row r="57123" s="59" customFormat="1" customHeight="1"/>
    <row r="57124" s="59" customFormat="1" customHeight="1"/>
    <row r="57125" s="59" customFormat="1" customHeight="1"/>
    <row r="57126" s="59" customFormat="1" customHeight="1"/>
    <row r="57127" s="59" customFormat="1" customHeight="1"/>
    <row r="57128" s="59" customFormat="1" customHeight="1"/>
    <row r="57129" s="59" customFormat="1" customHeight="1"/>
    <row r="57130" s="59" customFormat="1" customHeight="1"/>
    <row r="57131" s="59" customFormat="1" customHeight="1"/>
    <row r="57132" s="59" customFormat="1" customHeight="1"/>
    <row r="57133" s="59" customFormat="1" customHeight="1"/>
    <row r="57134" s="59" customFormat="1" customHeight="1"/>
    <row r="57135" s="59" customFormat="1" customHeight="1"/>
    <row r="57136" s="59" customFormat="1" customHeight="1"/>
    <row r="57137" s="59" customFormat="1" customHeight="1"/>
    <row r="57138" s="59" customFormat="1" customHeight="1"/>
    <row r="57139" s="59" customFormat="1" customHeight="1"/>
    <row r="57140" s="59" customFormat="1" customHeight="1"/>
    <row r="57141" s="59" customFormat="1" customHeight="1"/>
    <row r="57142" s="59" customFormat="1" customHeight="1"/>
    <row r="57143" s="59" customFormat="1" customHeight="1"/>
    <row r="57144" s="59" customFormat="1" customHeight="1"/>
    <row r="57145" s="59" customFormat="1" customHeight="1"/>
    <row r="57146" s="59" customFormat="1" customHeight="1"/>
    <row r="57147" s="59" customFormat="1" customHeight="1"/>
    <row r="57148" s="59" customFormat="1" customHeight="1"/>
    <row r="57149" s="59" customFormat="1" customHeight="1"/>
    <row r="57150" s="59" customFormat="1" customHeight="1"/>
    <row r="57151" s="59" customFormat="1" customHeight="1"/>
    <row r="57152" s="59" customFormat="1" customHeight="1"/>
    <row r="57153" s="59" customFormat="1" customHeight="1"/>
    <row r="57154" s="59" customFormat="1" customHeight="1"/>
    <row r="57155" s="59" customFormat="1" customHeight="1"/>
    <row r="57156" s="59" customFormat="1" customHeight="1"/>
    <row r="57157" s="59" customFormat="1" customHeight="1"/>
    <row r="57158" s="59" customFormat="1" customHeight="1"/>
    <row r="57159" s="59" customFormat="1" customHeight="1"/>
    <row r="57160" s="59" customFormat="1" customHeight="1"/>
    <row r="57161" s="59" customFormat="1" customHeight="1"/>
    <row r="57162" s="59" customFormat="1" customHeight="1"/>
    <row r="57163" s="59" customFormat="1" customHeight="1"/>
    <row r="57164" s="59" customFormat="1" customHeight="1"/>
    <row r="57165" s="59" customFormat="1" customHeight="1"/>
    <row r="57166" s="59" customFormat="1" customHeight="1"/>
    <row r="57167" s="59" customFormat="1" customHeight="1"/>
    <row r="57168" s="59" customFormat="1" customHeight="1"/>
    <row r="57169" s="59" customFormat="1" customHeight="1"/>
    <row r="57170" s="59" customFormat="1" customHeight="1"/>
    <row r="57171" s="59" customFormat="1" customHeight="1"/>
    <row r="57172" s="59" customFormat="1" customHeight="1"/>
    <row r="57173" s="59" customFormat="1" customHeight="1"/>
    <row r="57174" s="59" customFormat="1" customHeight="1"/>
    <row r="57175" s="59" customFormat="1" customHeight="1"/>
    <row r="57176" s="59" customFormat="1" customHeight="1"/>
    <row r="57177" s="59" customFormat="1" customHeight="1"/>
    <row r="57178" s="59" customFormat="1" customHeight="1"/>
    <row r="57179" s="59" customFormat="1" customHeight="1"/>
    <row r="57180" s="59" customFormat="1" customHeight="1"/>
    <row r="57181" s="59" customFormat="1" customHeight="1"/>
    <row r="57182" s="59" customFormat="1" customHeight="1"/>
    <row r="57183" s="59" customFormat="1" customHeight="1"/>
    <row r="57184" s="59" customFormat="1" customHeight="1"/>
    <row r="57185" s="59" customFormat="1" customHeight="1"/>
    <row r="57186" s="59" customFormat="1" customHeight="1"/>
    <row r="57187" s="59" customFormat="1" customHeight="1"/>
    <row r="57188" s="59" customFormat="1" customHeight="1"/>
    <row r="57189" s="59" customFormat="1" customHeight="1"/>
    <row r="57190" s="59" customFormat="1" customHeight="1"/>
    <row r="57191" s="59" customFormat="1" customHeight="1"/>
    <row r="57192" s="59" customFormat="1" customHeight="1"/>
    <row r="57193" s="59" customFormat="1" customHeight="1"/>
    <row r="57194" s="59" customFormat="1" customHeight="1"/>
    <row r="57195" s="59" customFormat="1" customHeight="1"/>
    <row r="57196" s="59" customFormat="1" customHeight="1"/>
    <row r="57197" s="59" customFormat="1" customHeight="1"/>
    <row r="57198" s="59" customFormat="1" customHeight="1"/>
    <row r="57199" s="59" customFormat="1" customHeight="1"/>
    <row r="57200" s="59" customFormat="1" customHeight="1"/>
    <row r="57201" s="59" customFormat="1" customHeight="1"/>
    <row r="57202" s="59" customFormat="1" customHeight="1"/>
    <row r="57203" s="59" customFormat="1" customHeight="1"/>
    <row r="57204" s="59" customFormat="1" customHeight="1"/>
    <row r="57205" s="59" customFormat="1" customHeight="1"/>
    <row r="57206" s="59" customFormat="1" customHeight="1"/>
    <row r="57207" s="59" customFormat="1" customHeight="1"/>
    <row r="57208" s="59" customFormat="1" customHeight="1"/>
    <row r="57209" s="59" customFormat="1" customHeight="1"/>
    <row r="57210" s="59" customFormat="1" customHeight="1"/>
    <row r="57211" s="59" customFormat="1" customHeight="1"/>
    <row r="57212" s="59" customFormat="1" customHeight="1"/>
    <row r="57213" s="59" customFormat="1" customHeight="1"/>
    <row r="57214" s="59" customFormat="1" customHeight="1"/>
    <row r="57215" s="59" customFormat="1" customHeight="1"/>
    <row r="57216" s="59" customFormat="1" customHeight="1"/>
    <row r="57217" s="59" customFormat="1" customHeight="1"/>
    <row r="57218" s="59" customFormat="1" customHeight="1"/>
    <row r="57219" s="59" customFormat="1" customHeight="1"/>
    <row r="57220" s="59" customFormat="1" customHeight="1"/>
    <row r="57221" s="59" customFormat="1" customHeight="1"/>
    <row r="57222" s="59" customFormat="1" customHeight="1"/>
    <row r="57223" s="59" customFormat="1" customHeight="1"/>
    <row r="57224" s="59" customFormat="1" customHeight="1"/>
    <row r="57225" s="59" customFormat="1" customHeight="1"/>
    <row r="57226" s="59" customFormat="1" customHeight="1"/>
    <row r="57227" s="59" customFormat="1" customHeight="1"/>
    <row r="57228" s="59" customFormat="1" customHeight="1"/>
    <row r="57229" s="59" customFormat="1" customHeight="1"/>
    <row r="57230" s="59" customFormat="1" customHeight="1"/>
    <row r="57231" s="59" customFormat="1" customHeight="1"/>
    <row r="57232" s="59" customFormat="1" customHeight="1"/>
    <row r="57233" s="59" customFormat="1" customHeight="1"/>
    <row r="57234" s="59" customFormat="1" customHeight="1"/>
    <row r="57235" s="59" customFormat="1" customHeight="1"/>
    <row r="57236" s="59" customFormat="1" customHeight="1"/>
    <row r="57237" s="59" customFormat="1" customHeight="1"/>
    <row r="57238" s="59" customFormat="1" customHeight="1"/>
    <row r="57239" s="59" customFormat="1" customHeight="1"/>
    <row r="57240" s="59" customFormat="1" customHeight="1"/>
    <row r="57241" s="59" customFormat="1" customHeight="1"/>
    <row r="57242" s="59" customFormat="1" customHeight="1"/>
    <row r="57243" s="59" customFormat="1" customHeight="1"/>
    <row r="57244" s="59" customFormat="1" customHeight="1"/>
    <row r="57245" s="59" customFormat="1" customHeight="1"/>
    <row r="57246" s="59" customFormat="1" customHeight="1"/>
    <row r="57247" s="59" customFormat="1" customHeight="1"/>
    <row r="57248" s="59" customFormat="1" customHeight="1"/>
    <row r="57249" s="59" customFormat="1" customHeight="1"/>
    <row r="57250" s="59" customFormat="1" customHeight="1"/>
    <row r="57251" s="59" customFormat="1" customHeight="1"/>
    <row r="57252" s="59" customFormat="1" customHeight="1"/>
    <row r="57253" s="59" customFormat="1" customHeight="1"/>
    <row r="57254" s="59" customFormat="1" customHeight="1"/>
    <row r="57255" s="59" customFormat="1" customHeight="1"/>
    <row r="57256" s="59" customFormat="1" customHeight="1"/>
    <row r="57257" s="59" customFormat="1" customHeight="1"/>
    <row r="57258" s="59" customFormat="1" customHeight="1"/>
    <row r="57259" s="59" customFormat="1" customHeight="1"/>
    <row r="57260" s="59" customFormat="1" customHeight="1"/>
    <row r="57261" s="59" customFormat="1" customHeight="1"/>
    <row r="57262" s="59" customFormat="1" customHeight="1"/>
    <row r="57263" s="59" customFormat="1" customHeight="1"/>
    <row r="57264" s="59" customFormat="1" customHeight="1"/>
    <row r="57265" s="59" customFormat="1" customHeight="1"/>
    <row r="57266" s="59" customFormat="1" customHeight="1"/>
    <row r="57267" s="59" customFormat="1" customHeight="1"/>
    <row r="57268" s="59" customFormat="1" customHeight="1"/>
    <row r="57269" s="59" customFormat="1" customHeight="1"/>
    <row r="57270" s="59" customFormat="1" customHeight="1"/>
    <row r="57271" s="59" customFormat="1" customHeight="1"/>
    <row r="57272" s="59" customFormat="1" customHeight="1"/>
    <row r="57273" s="59" customFormat="1" customHeight="1"/>
    <row r="57274" s="59" customFormat="1" customHeight="1"/>
    <row r="57275" s="59" customFormat="1" customHeight="1"/>
    <row r="57276" s="59" customFormat="1" customHeight="1"/>
    <row r="57277" s="59" customFormat="1" customHeight="1"/>
    <row r="57278" s="59" customFormat="1" customHeight="1"/>
    <row r="57279" s="59" customFormat="1" customHeight="1"/>
    <row r="57280" s="59" customFormat="1" customHeight="1"/>
    <row r="57281" s="59" customFormat="1" customHeight="1"/>
    <row r="57282" s="59" customFormat="1" customHeight="1"/>
    <row r="57283" s="59" customFormat="1" customHeight="1"/>
    <row r="57284" s="59" customFormat="1" customHeight="1"/>
    <row r="57285" s="59" customFormat="1" customHeight="1"/>
    <row r="57286" s="59" customFormat="1" customHeight="1"/>
    <row r="57287" s="59" customFormat="1" customHeight="1"/>
    <row r="57288" s="59" customFormat="1" customHeight="1"/>
    <row r="57289" s="59" customFormat="1" customHeight="1"/>
    <row r="57290" s="59" customFormat="1" customHeight="1"/>
    <row r="57291" s="59" customFormat="1" customHeight="1"/>
    <row r="57292" s="59" customFormat="1" customHeight="1"/>
    <row r="57293" s="59" customFormat="1" customHeight="1"/>
    <row r="57294" s="59" customFormat="1" customHeight="1"/>
    <row r="57295" s="59" customFormat="1" customHeight="1"/>
    <row r="57296" s="59" customFormat="1" customHeight="1"/>
    <row r="57297" s="59" customFormat="1" customHeight="1"/>
    <row r="57298" s="59" customFormat="1" customHeight="1"/>
    <row r="57299" s="59" customFormat="1" customHeight="1"/>
    <row r="57300" s="59" customFormat="1" customHeight="1"/>
    <row r="57301" s="59" customFormat="1" customHeight="1"/>
    <row r="57302" s="59" customFormat="1" customHeight="1"/>
    <row r="57303" s="59" customFormat="1" customHeight="1"/>
    <row r="57304" s="59" customFormat="1" customHeight="1"/>
    <row r="57305" s="59" customFormat="1" customHeight="1"/>
    <row r="57306" s="59" customFormat="1" customHeight="1"/>
    <row r="57307" s="59" customFormat="1" customHeight="1"/>
    <row r="57308" s="59" customFormat="1" customHeight="1"/>
    <row r="57309" s="59" customFormat="1" customHeight="1"/>
    <row r="57310" s="59" customFormat="1" customHeight="1"/>
    <row r="57311" s="59" customFormat="1" customHeight="1"/>
    <row r="57312" s="59" customFormat="1" customHeight="1"/>
    <row r="57313" s="59" customFormat="1" customHeight="1"/>
    <row r="57314" s="59" customFormat="1" customHeight="1"/>
    <row r="57315" s="59" customFormat="1" customHeight="1"/>
    <row r="57316" s="59" customFormat="1" customHeight="1"/>
    <row r="57317" s="59" customFormat="1" customHeight="1"/>
    <row r="57318" s="59" customFormat="1" customHeight="1"/>
    <row r="57319" s="59" customFormat="1" customHeight="1"/>
    <row r="57320" s="59" customFormat="1" customHeight="1"/>
    <row r="57321" s="59" customFormat="1" customHeight="1"/>
    <row r="57322" s="59" customFormat="1" customHeight="1"/>
    <row r="57323" s="59" customFormat="1" customHeight="1"/>
    <row r="57324" s="59" customFormat="1" customHeight="1"/>
    <row r="57325" s="59" customFormat="1" customHeight="1"/>
    <row r="57326" s="59" customFormat="1" customHeight="1"/>
    <row r="57327" s="59" customFormat="1" customHeight="1"/>
    <row r="57328" s="59" customFormat="1" customHeight="1"/>
    <row r="57329" s="59" customFormat="1" customHeight="1"/>
    <row r="57330" s="59" customFormat="1" customHeight="1"/>
    <row r="57331" s="59" customFormat="1" customHeight="1"/>
    <row r="57332" s="59" customFormat="1" customHeight="1"/>
    <row r="57333" s="59" customFormat="1" customHeight="1"/>
    <row r="57334" s="59" customFormat="1" customHeight="1"/>
    <row r="57335" s="59" customFormat="1" customHeight="1"/>
    <row r="57336" s="59" customFormat="1" customHeight="1"/>
    <row r="57337" s="59" customFormat="1" customHeight="1"/>
    <row r="57338" s="59" customFormat="1" customHeight="1"/>
    <row r="57339" s="59" customFormat="1" customHeight="1"/>
    <row r="57340" s="59" customFormat="1" customHeight="1"/>
    <row r="57341" s="59" customFormat="1" customHeight="1"/>
    <row r="57342" s="59" customFormat="1" customHeight="1"/>
    <row r="57343" s="59" customFormat="1" customHeight="1"/>
    <row r="57344" s="59" customFormat="1" customHeight="1"/>
    <row r="57345" s="59" customFormat="1" customHeight="1"/>
    <row r="57346" s="59" customFormat="1" customHeight="1"/>
    <row r="57347" s="59" customFormat="1" customHeight="1"/>
    <row r="57348" s="59" customFormat="1" customHeight="1"/>
    <row r="57349" s="59" customFormat="1" customHeight="1"/>
    <row r="57350" s="59" customFormat="1" customHeight="1"/>
    <row r="57351" s="59" customFormat="1" customHeight="1"/>
    <row r="57352" s="59" customFormat="1" customHeight="1"/>
    <row r="57353" s="59" customFormat="1" customHeight="1"/>
    <row r="57354" s="59" customFormat="1" customHeight="1"/>
    <row r="57355" s="59" customFormat="1" customHeight="1"/>
    <row r="57356" s="59" customFormat="1" customHeight="1"/>
    <row r="57357" s="59" customFormat="1" customHeight="1"/>
    <row r="57358" s="59" customFormat="1" customHeight="1"/>
    <row r="57359" s="59" customFormat="1" customHeight="1"/>
    <row r="57360" s="59" customFormat="1" customHeight="1"/>
    <row r="57361" s="59" customFormat="1" customHeight="1"/>
    <row r="57362" s="59" customFormat="1" customHeight="1"/>
    <row r="57363" s="59" customFormat="1" customHeight="1"/>
    <row r="57364" s="59" customFormat="1" customHeight="1"/>
    <row r="57365" s="59" customFormat="1" customHeight="1"/>
    <row r="57366" s="59" customFormat="1" customHeight="1"/>
    <row r="57367" s="59" customFormat="1" customHeight="1"/>
    <row r="57368" s="59" customFormat="1" customHeight="1"/>
    <row r="57369" s="59" customFormat="1" customHeight="1"/>
    <row r="57370" s="59" customFormat="1" customHeight="1"/>
    <row r="57371" s="59" customFormat="1" customHeight="1"/>
    <row r="57372" s="59" customFormat="1" customHeight="1"/>
    <row r="57373" s="59" customFormat="1" customHeight="1"/>
    <row r="57374" s="59" customFormat="1" customHeight="1"/>
    <row r="57375" s="59" customFormat="1" customHeight="1"/>
    <row r="57376" s="59" customFormat="1" customHeight="1"/>
    <row r="57377" s="59" customFormat="1" customHeight="1"/>
    <row r="57378" s="59" customFormat="1" customHeight="1"/>
    <row r="57379" s="59" customFormat="1" customHeight="1"/>
    <row r="57380" s="59" customFormat="1" customHeight="1"/>
    <row r="57381" s="59" customFormat="1" customHeight="1"/>
    <row r="57382" s="59" customFormat="1" customHeight="1"/>
    <row r="57383" s="59" customFormat="1" customHeight="1"/>
    <row r="57384" s="59" customFormat="1" customHeight="1"/>
    <row r="57385" s="59" customFormat="1" customHeight="1"/>
    <row r="57386" s="59" customFormat="1" customHeight="1"/>
    <row r="57387" s="59" customFormat="1" customHeight="1"/>
    <row r="57388" s="59" customFormat="1" customHeight="1"/>
    <row r="57389" s="59" customFormat="1" customHeight="1"/>
    <row r="57390" s="59" customFormat="1" customHeight="1"/>
    <row r="57391" s="59" customFormat="1" customHeight="1"/>
    <row r="57392" s="59" customFormat="1" customHeight="1"/>
    <row r="57393" s="59" customFormat="1" customHeight="1"/>
    <row r="57394" s="59" customFormat="1" customHeight="1"/>
    <row r="57395" s="59" customFormat="1" customHeight="1"/>
    <row r="57396" s="59" customFormat="1" customHeight="1"/>
    <row r="57397" s="59" customFormat="1" customHeight="1"/>
    <row r="57398" s="59" customFormat="1" customHeight="1"/>
    <row r="57399" s="59" customFormat="1" customHeight="1"/>
    <row r="57400" s="59" customFormat="1" customHeight="1"/>
    <row r="57401" s="59" customFormat="1" customHeight="1"/>
    <row r="57402" s="59" customFormat="1" customHeight="1"/>
    <row r="57403" s="59" customFormat="1" customHeight="1"/>
    <row r="57404" s="59" customFormat="1" customHeight="1"/>
    <row r="57405" s="59" customFormat="1" customHeight="1"/>
    <row r="57406" s="59" customFormat="1" customHeight="1"/>
    <row r="57407" s="59" customFormat="1" customHeight="1"/>
    <row r="57408" s="59" customFormat="1" customHeight="1"/>
    <row r="57409" s="59" customFormat="1" customHeight="1"/>
    <row r="57410" s="59" customFormat="1" customHeight="1"/>
    <row r="57411" s="59" customFormat="1" customHeight="1"/>
    <row r="57412" s="59" customFormat="1" customHeight="1"/>
    <row r="57413" s="59" customFormat="1" customHeight="1"/>
    <row r="57414" s="59" customFormat="1" customHeight="1"/>
    <row r="57415" s="59" customFormat="1" customHeight="1"/>
    <row r="57416" s="59" customFormat="1" customHeight="1"/>
    <row r="57417" s="59" customFormat="1" customHeight="1"/>
    <row r="57418" s="59" customFormat="1" customHeight="1"/>
    <row r="57419" s="59" customFormat="1" customHeight="1"/>
    <row r="57420" s="59" customFormat="1" customHeight="1"/>
    <row r="57421" s="59" customFormat="1" customHeight="1"/>
    <row r="57422" s="59" customFormat="1" customHeight="1"/>
    <row r="57423" s="59" customFormat="1" customHeight="1"/>
    <row r="57424" s="59" customFormat="1" customHeight="1"/>
    <row r="57425" s="59" customFormat="1" customHeight="1"/>
    <row r="57426" s="59" customFormat="1" customHeight="1"/>
    <row r="57427" s="59" customFormat="1" customHeight="1"/>
    <row r="57428" s="59" customFormat="1" customHeight="1"/>
    <row r="57429" s="59" customFormat="1" customHeight="1"/>
    <row r="57430" s="59" customFormat="1" customHeight="1"/>
    <row r="57431" s="59" customFormat="1" customHeight="1"/>
    <row r="57432" s="59" customFormat="1" customHeight="1"/>
    <row r="57433" s="59" customFormat="1" customHeight="1"/>
    <row r="57434" s="59" customFormat="1" customHeight="1"/>
    <row r="57435" s="59" customFormat="1" customHeight="1"/>
    <row r="57436" s="59" customFormat="1" customHeight="1"/>
    <row r="57437" s="59" customFormat="1" customHeight="1"/>
    <row r="57438" s="59" customFormat="1" customHeight="1"/>
    <row r="57439" s="59" customFormat="1" customHeight="1"/>
    <row r="57440" s="59" customFormat="1" customHeight="1"/>
    <row r="57441" s="59" customFormat="1" customHeight="1"/>
    <row r="57442" s="59" customFormat="1" customHeight="1"/>
    <row r="57443" s="59" customFormat="1" customHeight="1"/>
    <row r="57444" s="59" customFormat="1" customHeight="1"/>
    <row r="57445" s="59" customFormat="1" customHeight="1"/>
    <row r="57446" s="59" customFormat="1" customHeight="1"/>
    <row r="57447" s="59" customFormat="1" customHeight="1"/>
    <row r="57448" s="59" customFormat="1" customHeight="1"/>
    <row r="57449" s="59" customFormat="1" customHeight="1"/>
    <row r="57450" s="59" customFormat="1" customHeight="1"/>
    <row r="57451" s="59" customFormat="1" customHeight="1"/>
    <row r="57452" s="59" customFormat="1" customHeight="1"/>
    <row r="57453" s="59" customFormat="1" customHeight="1"/>
    <row r="57454" s="59" customFormat="1" customHeight="1"/>
    <row r="57455" s="59" customFormat="1" customHeight="1"/>
    <row r="57456" s="59" customFormat="1" customHeight="1"/>
    <row r="57457" s="59" customFormat="1" customHeight="1"/>
    <row r="57458" s="59" customFormat="1" customHeight="1"/>
    <row r="57459" s="59" customFormat="1" customHeight="1"/>
    <row r="57460" s="59" customFormat="1" customHeight="1"/>
    <row r="57461" s="59" customFormat="1" customHeight="1"/>
    <row r="57462" s="59" customFormat="1" customHeight="1"/>
    <row r="57463" s="59" customFormat="1" customHeight="1"/>
    <row r="57464" s="59" customFormat="1" customHeight="1"/>
    <row r="57465" s="59" customFormat="1" customHeight="1"/>
    <row r="57466" s="59" customFormat="1" customHeight="1"/>
    <row r="57467" s="59" customFormat="1" customHeight="1"/>
    <row r="57468" s="59" customFormat="1" customHeight="1"/>
    <row r="57469" s="59" customFormat="1" customHeight="1"/>
    <row r="57470" s="59" customFormat="1" customHeight="1"/>
    <row r="57471" s="59" customFormat="1" customHeight="1"/>
    <row r="57472" s="59" customFormat="1" customHeight="1"/>
    <row r="57473" s="59" customFormat="1" customHeight="1"/>
    <row r="57474" s="59" customFormat="1" customHeight="1"/>
    <row r="57475" s="59" customFormat="1" customHeight="1"/>
    <row r="57476" s="59" customFormat="1" customHeight="1"/>
    <row r="57477" s="59" customFormat="1" customHeight="1"/>
    <row r="57478" s="59" customFormat="1" customHeight="1"/>
    <row r="57479" s="59" customFormat="1" customHeight="1"/>
    <row r="57480" s="59" customFormat="1" customHeight="1"/>
    <row r="57481" s="59" customFormat="1" customHeight="1"/>
    <row r="57482" s="59" customFormat="1" customHeight="1"/>
    <row r="57483" s="59" customFormat="1" customHeight="1"/>
    <row r="57484" s="59" customFormat="1" customHeight="1"/>
    <row r="57485" s="59" customFormat="1" customHeight="1"/>
    <row r="57486" s="59" customFormat="1" customHeight="1"/>
    <row r="57487" s="59" customFormat="1" customHeight="1"/>
    <row r="57488" s="59" customFormat="1" customHeight="1"/>
    <row r="57489" s="59" customFormat="1" customHeight="1"/>
    <row r="57490" s="59" customFormat="1" customHeight="1"/>
    <row r="57491" s="59" customFormat="1" customHeight="1"/>
    <row r="57492" s="59" customFormat="1" customHeight="1"/>
    <row r="57493" s="59" customFormat="1" customHeight="1"/>
    <row r="57494" s="59" customFormat="1" customHeight="1"/>
    <row r="57495" s="59" customFormat="1" customHeight="1"/>
    <row r="57496" s="59" customFormat="1" customHeight="1"/>
    <row r="57497" s="59" customFormat="1" customHeight="1"/>
    <row r="57498" s="59" customFormat="1" customHeight="1"/>
    <row r="57499" s="59" customFormat="1" customHeight="1"/>
    <row r="57500" s="59" customFormat="1" customHeight="1"/>
    <row r="57501" s="59" customFormat="1" customHeight="1"/>
    <row r="57502" s="59" customFormat="1" customHeight="1"/>
    <row r="57503" s="59" customFormat="1" customHeight="1"/>
    <row r="57504" s="59" customFormat="1" customHeight="1"/>
    <row r="57505" s="59" customFormat="1" customHeight="1"/>
    <row r="57506" s="59" customFormat="1" customHeight="1"/>
    <row r="57507" s="59" customFormat="1" customHeight="1"/>
    <row r="57508" s="59" customFormat="1" customHeight="1"/>
    <row r="57509" s="59" customFormat="1" customHeight="1"/>
    <row r="57510" s="59" customFormat="1" customHeight="1"/>
    <row r="57511" s="59" customFormat="1" customHeight="1"/>
    <row r="57512" s="59" customFormat="1" customHeight="1"/>
    <row r="57513" s="59" customFormat="1" customHeight="1"/>
    <row r="57514" s="59" customFormat="1" customHeight="1"/>
    <row r="57515" s="59" customFormat="1" customHeight="1"/>
    <row r="57516" s="59" customFormat="1" customHeight="1"/>
    <row r="57517" s="59" customFormat="1" customHeight="1"/>
    <row r="57518" s="59" customFormat="1" customHeight="1"/>
    <row r="57519" s="59" customFormat="1" customHeight="1"/>
    <row r="57520" s="59" customFormat="1" customHeight="1"/>
    <row r="57521" s="59" customFormat="1" customHeight="1"/>
    <row r="57522" s="59" customFormat="1" customHeight="1"/>
    <row r="57523" s="59" customFormat="1" customHeight="1"/>
    <row r="57524" s="59" customFormat="1" customHeight="1"/>
    <row r="57525" s="59" customFormat="1" customHeight="1"/>
    <row r="57526" s="59" customFormat="1" customHeight="1"/>
    <row r="57527" s="59" customFormat="1" customHeight="1"/>
    <row r="57528" s="59" customFormat="1" customHeight="1"/>
    <row r="57529" s="59" customFormat="1" customHeight="1"/>
    <row r="57530" s="59" customFormat="1" customHeight="1"/>
    <row r="57531" s="59" customFormat="1" customHeight="1"/>
    <row r="57532" s="59" customFormat="1" customHeight="1"/>
    <row r="57533" s="59" customFormat="1" customHeight="1"/>
    <row r="57534" s="59" customFormat="1" customHeight="1"/>
    <row r="57535" s="59" customFormat="1" customHeight="1"/>
    <row r="57536" s="59" customFormat="1" customHeight="1"/>
    <row r="57537" s="59" customFormat="1" customHeight="1"/>
    <row r="57538" s="59" customFormat="1" customHeight="1"/>
    <row r="57539" s="59" customFormat="1" customHeight="1"/>
    <row r="57540" s="59" customFormat="1" customHeight="1"/>
    <row r="57541" s="59" customFormat="1" customHeight="1"/>
    <row r="57542" s="59" customFormat="1" customHeight="1"/>
    <row r="57543" s="59" customFormat="1" customHeight="1"/>
    <row r="57544" s="59" customFormat="1" customHeight="1"/>
    <row r="57545" s="59" customFormat="1" customHeight="1"/>
    <row r="57546" s="59" customFormat="1" customHeight="1"/>
    <row r="57547" s="59" customFormat="1" customHeight="1"/>
    <row r="57548" s="59" customFormat="1" customHeight="1"/>
    <row r="57549" s="59" customFormat="1" customHeight="1"/>
    <row r="57550" s="59" customFormat="1" customHeight="1"/>
    <row r="57551" s="59" customFormat="1" customHeight="1"/>
    <row r="57552" s="59" customFormat="1" customHeight="1"/>
    <row r="57553" s="59" customFormat="1" customHeight="1"/>
    <row r="57554" s="59" customFormat="1" customHeight="1"/>
    <row r="57555" s="59" customFormat="1" customHeight="1"/>
    <row r="57556" s="59" customFormat="1" customHeight="1"/>
    <row r="57557" s="59" customFormat="1" customHeight="1"/>
    <row r="57558" s="59" customFormat="1" customHeight="1"/>
    <row r="57559" s="59" customFormat="1" customHeight="1"/>
    <row r="57560" s="59" customFormat="1" customHeight="1"/>
    <row r="57561" s="59" customFormat="1" customHeight="1"/>
    <row r="57562" s="59" customFormat="1" customHeight="1"/>
    <row r="57563" s="59" customFormat="1" customHeight="1"/>
    <row r="57564" s="59" customFormat="1" customHeight="1"/>
    <row r="57565" s="59" customFormat="1" customHeight="1"/>
    <row r="57566" s="59" customFormat="1" customHeight="1"/>
    <row r="57567" s="59" customFormat="1" customHeight="1"/>
    <row r="57568" s="59" customFormat="1" customHeight="1"/>
    <row r="57569" s="59" customFormat="1" customHeight="1"/>
    <row r="57570" s="59" customFormat="1" customHeight="1"/>
    <row r="57571" s="59" customFormat="1" customHeight="1"/>
    <row r="57572" s="59" customFormat="1" customHeight="1"/>
    <row r="57573" s="59" customFormat="1" customHeight="1"/>
    <row r="57574" s="59" customFormat="1" customHeight="1"/>
    <row r="57575" s="59" customFormat="1" customHeight="1"/>
    <row r="57576" s="59" customFormat="1" customHeight="1"/>
    <row r="57577" s="59" customFormat="1" customHeight="1"/>
    <row r="57578" s="59" customFormat="1" customHeight="1"/>
    <row r="57579" s="59" customFormat="1" customHeight="1"/>
    <row r="57580" s="59" customFormat="1" customHeight="1"/>
    <row r="57581" s="59" customFormat="1" customHeight="1"/>
    <row r="57582" s="59" customFormat="1" customHeight="1"/>
    <row r="57583" s="59" customFormat="1" customHeight="1"/>
    <row r="57584" s="59" customFormat="1" customHeight="1"/>
    <row r="57585" s="59" customFormat="1" customHeight="1"/>
    <row r="57586" s="59" customFormat="1" customHeight="1"/>
    <row r="57587" s="59" customFormat="1" customHeight="1"/>
    <row r="57588" s="59" customFormat="1" customHeight="1"/>
    <row r="57589" s="59" customFormat="1" customHeight="1"/>
    <row r="57590" s="59" customFormat="1" customHeight="1"/>
    <row r="57591" s="59" customFormat="1" customHeight="1"/>
    <row r="57592" s="59" customFormat="1" customHeight="1"/>
    <row r="57593" s="59" customFormat="1" customHeight="1"/>
    <row r="57594" s="59" customFormat="1" customHeight="1"/>
    <row r="57595" s="59" customFormat="1" customHeight="1"/>
    <row r="57596" s="59" customFormat="1" customHeight="1"/>
    <row r="57597" s="59" customFormat="1" customHeight="1"/>
    <row r="57598" s="59" customFormat="1" customHeight="1"/>
    <row r="57599" s="59" customFormat="1" customHeight="1"/>
    <row r="57600" s="59" customFormat="1" customHeight="1"/>
    <row r="57601" s="59" customFormat="1" customHeight="1"/>
    <row r="57602" s="59" customFormat="1" customHeight="1"/>
    <row r="57603" s="59" customFormat="1" customHeight="1"/>
    <row r="57604" s="59" customFormat="1" customHeight="1"/>
    <row r="57605" s="59" customFormat="1" customHeight="1"/>
    <row r="57606" s="59" customFormat="1" customHeight="1"/>
    <row r="57607" s="59" customFormat="1" customHeight="1"/>
    <row r="57608" s="59" customFormat="1" customHeight="1"/>
    <row r="57609" s="59" customFormat="1" customHeight="1"/>
    <row r="57610" s="59" customFormat="1" customHeight="1"/>
    <row r="57611" s="59" customFormat="1" customHeight="1"/>
    <row r="57612" s="59" customFormat="1" customHeight="1"/>
    <row r="57613" s="59" customFormat="1" customHeight="1"/>
    <row r="57614" s="59" customFormat="1" customHeight="1"/>
    <row r="57615" s="59" customFormat="1" customHeight="1"/>
    <row r="57616" s="59" customFormat="1" customHeight="1"/>
    <row r="57617" s="59" customFormat="1" customHeight="1"/>
    <row r="57618" s="59" customFormat="1" customHeight="1"/>
    <row r="57619" s="59" customFormat="1" customHeight="1"/>
    <row r="57620" s="59" customFormat="1" customHeight="1"/>
    <row r="57621" s="59" customFormat="1" customHeight="1"/>
    <row r="57622" s="59" customFormat="1" customHeight="1"/>
    <row r="57623" s="59" customFormat="1" customHeight="1"/>
    <row r="57624" s="59" customFormat="1" customHeight="1"/>
    <row r="57625" s="59" customFormat="1" customHeight="1"/>
    <row r="57626" s="59" customFormat="1" customHeight="1"/>
    <row r="57627" s="59" customFormat="1" customHeight="1"/>
    <row r="57628" s="59" customFormat="1" customHeight="1"/>
    <row r="57629" s="59" customFormat="1" customHeight="1"/>
    <row r="57630" s="59" customFormat="1" customHeight="1"/>
    <row r="57631" s="59" customFormat="1" customHeight="1"/>
    <row r="57632" s="59" customFormat="1" customHeight="1"/>
    <row r="57633" s="59" customFormat="1" customHeight="1"/>
    <row r="57634" s="59" customFormat="1" customHeight="1"/>
    <row r="57635" s="59" customFormat="1" customHeight="1"/>
    <row r="57636" s="59" customFormat="1" customHeight="1"/>
    <row r="57637" s="59" customFormat="1" customHeight="1"/>
    <row r="57638" s="59" customFormat="1" customHeight="1"/>
    <row r="57639" s="59" customFormat="1" customHeight="1"/>
    <row r="57640" s="59" customFormat="1" customHeight="1"/>
    <row r="57641" s="59" customFormat="1" customHeight="1"/>
    <row r="57642" s="59" customFormat="1" customHeight="1"/>
    <row r="57643" s="59" customFormat="1" customHeight="1"/>
    <row r="57644" s="59" customFormat="1" customHeight="1"/>
    <row r="57645" s="59" customFormat="1" customHeight="1"/>
    <row r="57646" s="59" customFormat="1" customHeight="1"/>
    <row r="57647" s="59" customFormat="1" customHeight="1"/>
    <row r="57648" s="59" customFormat="1" customHeight="1"/>
    <row r="57649" s="59" customFormat="1" customHeight="1"/>
    <row r="57650" s="59" customFormat="1" customHeight="1"/>
    <row r="57651" s="59" customFormat="1" customHeight="1"/>
    <row r="57652" s="59" customFormat="1" customHeight="1"/>
    <row r="57653" s="59" customFormat="1" customHeight="1"/>
    <row r="57654" s="59" customFormat="1" customHeight="1"/>
    <row r="57655" s="59" customFormat="1" customHeight="1"/>
    <row r="57656" s="59" customFormat="1" customHeight="1"/>
    <row r="57657" s="59" customFormat="1" customHeight="1"/>
    <row r="57658" s="59" customFormat="1" customHeight="1"/>
    <row r="57659" s="59" customFormat="1" customHeight="1"/>
    <row r="57660" s="59" customFormat="1" customHeight="1"/>
    <row r="57661" s="59" customFormat="1" customHeight="1"/>
    <row r="57662" s="59" customFormat="1" customHeight="1"/>
    <row r="57663" s="59" customFormat="1" customHeight="1"/>
    <row r="57664" s="59" customFormat="1" customHeight="1"/>
    <row r="57665" s="59" customFormat="1" customHeight="1"/>
    <row r="57666" s="59" customFormat="1" customHeight="1"/>
    <row r="57667" s="59" customFormat="1" customHeight="1"/>
    <row r="57668" s="59" customFormat="1" customHeight="1"/>
    <row r="57669" s="59" customFormat="1" customHeight="1"/>
    <row r="57670" s="59" customFormat="1" customHeight="1"/>
    <row r="57671" s="59" customFormat="1" customHeight="1"/>
    <row r="57672" s="59" customFormat="1" customHeight="1"/>
    <row r="57673" s="59" customFormat="1" customHeight="1"/>
    <row r="57674" s="59" customFormat="1" customHeight="1"/>
    <row r="57675" s="59" customFormat="1" customHeight="1"/>
    <row r="57676" s="59" customFormat="1" customHeight="1"/>
    <row r="57677" s="59" customFormat="1" customHeight="1"/>
    <row r="57678" s="59" customFormat="1" customHeight="1"/>
    <row r="57679" s="59" customFormat="1" customHeight="1"/>
    <row r="57680" s="59" customFormat="1" customHeight="1"/>
    <row r="57681" s="59" customFormat="1" customHeight="1"/>
    <row r="57682" s="59" customFormat="1" customHeight="1"/>
    <row r="57683" s="59" customFormat="1" customHeight="1"/>
    <row r="57684" s="59" customFormat="1" customHeight="1"/>
    <row r="57685" s="59" customFormat="1" customHeight="1"/>
    <row r="57686" s="59" customFormat="1" customHeight="1"/>
    <row r="57687" s="59" customFormat="1" customHeight="1"/>
    <row r="57688" s="59" customFormat="1" customHeight="1"/>
    <row r="57689" s="59" customFormat="1" customHeight="1"/>
    <row r="57690" s="59" customFormat="1" customHeight="1"/>
    <row r="57691" s="59" customFormat="1" customHeight="1"/>
    <row r="57692" s="59" customFormat="1" customHeight="1"/>
    <row r="57693" s="59" customFormat="1" customHeight="1"/>
    <row r="57694" s="59" customFormat="1" customHeight="1"/>
    <row r="57695" s="59" customFormat="1" customHeight="1"/>
    <row r="57696" s="59" customFormat="1" customHeight="1"/>
    <row r="57697" s="59" customFormat="1" customHeight="1"/>
    <row r="57698" s="59" customFormat="1" customHeight="1"/>
    <row r="57699" s="59" customFormat="1" customHeight="1"/>
    <row r="57700" s="59" customFormat="1" customHeight="1"/>
    <row r="57701" s="59" customFormat="1" customHeight="1"/>
    <row r="57702" s="59" customFormat="1" customHeight="1"/>
    <row r="57703" s="59" customFormat="1" customHeight="1"/>
    <row r="57704" s="59" customFormat="1" customHeight="1"/>
    <row r="57705" s="59" customFormat="1" customHeight="1"/>
    <row r="57706" s="59" customFormat="1" customHeight="1"/>
    <row r="57707" s="59" customFormat="1" customHeight="1"/>
    <row r="57708" s="59" customFormat="1" customHeight="1"/>
    <row r="57709" s="59" customFormat="1" customHeight="1"/>
    <row r="57710" s="59" customFormat="1" customHeight="1"/>
    <row r="57711" s="59" customFormat="1" customHeight="1"/>
    <row r="57712" s="59" customFormat="1" customHeight="1"/>
    <row r="57713" s="59" customFormat="1" customHeight="1"/>
    <row r="57714" s="59" customFormat="1" customHeight="1"/>
    <row r="57715" s="59" customFormat="1" customHeight="1"/>
    <row r="57716" s="59" customFormat="1" customHeight="1"/>
    <row r="57717" s="59" customFormat="1" customHeight="1"/>
    <row r="57718" s="59" customFormat="1" customHeight="1"/>
    <row r="57719" s="59" customFormat="1" customHeight="1"/>
    <row r="57720" s="59" customFormat="1" customHeight="1"/>
    <row r="57721" s="59" customFormat="1" customHeight="1"/>
    <row r="57722" s="59" customFormat="1" customHeight="1"/>
    <row r="57723" s="59" customFormat="1" customHeight="1"/>
    <row r="57724" s="59" customFormat="1" customHeight="1"/>
    <row r="57725" s="59" customFormat="1" customHeight="1"/>
    <row r="57726" s="59" customFormat="1" customHeight="1"/>
    <row r="57727" s="59" customFormat="1" customHeight="1"/>
    <row r="57728" s="59" customFormat="1" customHeight="1"/>
    <row r="57729" s="59" customFormat="1" customHeight="1"/>
    <row r="57730" s="59" customFormat="1" customHeight="1"/>
    <row r="57731" s="59" customFormat="1" customHeight="1"/>
    <row r="57732" s="59" customFormat="1" customHeight="1"/>
    <row r="57733" s="59" customFormat="1" customHeight="1"/>
    <row r="57734" s="59" customFormat="1" customHeight="1"/>
    <row r="57735" s="59" customFormat="1" customHeight="1"/>
    <row r="57736" s="59" customFormat="1" customHeight="1"/>
    <row r="57737" s="59" customFormat="1" customHeight="1"/>
    <row r="57738" s="59" customFormat="1" customHeight="1"/>
    <row r="57739" s="59" customFormat="1" customHeight="1"/>
    <row r="57740" s="59" customFormat="1" customHeight="1"/>
    <row r="57741" s="59" customFormat="1" customHeight="1"/>
    <row r="57742" s="59" customFormat="1" customHeight="1"/>
    <row r="57743" s="59" customFormat="1" customHeight="1"/>
    <row r="57744" s="59" customFormat="1" customHeight="1"/>
    <row r="57745" s="59" customFormat="1" customHeight="1"/>
    <row r="57746" s="59" customFormat="1" customHeight="1"/>
    <row r="57747" s="59" customFormat="1" customHeight="1"/>
    <row r="57748" s="59" customFormat="1" customHeight="1"/>
    <row r="57749" s="59" customFormat="1" customHeight="1"/>
    <row r="57750" s="59" customFormat="1" customHeight="1"/>
    <row r="57751" s="59" customFormat="1" customHeight="1"/>
    <row r="57752" s="59" customFormat="1" customHeight="1"/>
    <row r="57753" s="59" customFormat="1" customHeight="1"/>
    <row r="57754" s="59" customFormat="1" customHeight="1"/>
    <row r="57755" s="59" customFormat="1" customHeight="1"/>
    <row r="57756" s="59" customFormat="1" customHeight="1"/>
    <row r="57757" s="59" customFormat="1" customHeight="1"/>
    <row r="57758" s="59" customFormat="1" customHeight="1"/>
    <row r="57759" s="59" customFormat="1" customHeight="1"/>
    <row r="57760" s="59" customFormat="1" customHeight="1"/>
    <row r="57761" s="59" customFormat="1" customHeight="1"/>
    <row r="57762" s="59" customFormat="1" customHeight="1"/>
    <row r="57763" s="59" customFormat="1" customHeight="1"/>
    <row r="57764" s="59" customFormat="1" customHeight="1"/>
    <row r="57765" s="59" customFormat="1" customHeight="1"/>
    <row r="57766" s="59" customFormat="1" customHeight="1"/>
    <row r="57767" s="59" customFormat="1" customHeight="1"/>
    <row r="57768" s="59" customFormat="1" customHeight="1"/>
    <row r="57769" s="59" customFormat="1" customHeight="1"/>
    <row r="57770" s="59" customFormat="1" customHeight="1"/>
    <row r="57771" s="59" customFormat="1" customHeight="1"/>
    <row r="57772" s="59" customFormat="1" customHeight="1"/>
    <row r="57773" s="59" customFormat="1" customHeight="1"/>
    <row r="57774" s="59" customFormat="1" customHeight="1"/>
    <row r="57775" s="59" customFormat="1" customHeight="1"/>
    <row r="57776" s="59" customFormat="1" customHeight="1"/>
    <row r="57777" s="59" customFormat="1" customHeight="1"/>
    <row r="57778" s="59" customFormat="1" customHeight="1"/>
    <row r="57779" s="59" customFormat="1" customHeight="1"/>
    <row r="57780" s="59" customFormat="1" customHeight="1"/>
    <row r="57781" s="59" customFormat="1" customHeight="1"/>
    <row r="57782" s="59" customFormat="1" customHeight="1"/>
    <row r="57783" s="59" customFormat="1" customHeight="1"/>
    <row r="57784" s="59" customFormat="1" customHeight="1"/>
    <row r="57785" s="59" customFormat="1" customHeight="1"/>
    <row r="57786" s="59" customFormat="1" customHeight="1"/>
    <row r="57787" s="59" customFormat="1" customHeight="1"/>
    <row r="57788" s="59" customFormat="1" customHeight="1"/>
    <row r="57789" s="59" customFormat="1" customHeight="1"/>
    <row r="57790" s="59" customFormat="1" customHeight="1"/>
    <row r="57791" s="59" customFormat="1" customHeight="1"/>
    <row r="57792" s="59" customFormat="1" customHeight="1"/>
    <row r="57793" s="59" customFormat="1" customHeight="1"/>
    <row r="57794" s="59" customFormat="1" customHeight="1"/>
    <row r="57795" s="59" customFormat="1" customHeight="1"/>
    <row r="57796" s="59" customFormat="1" customHeight="1"/>
    <row r="57797" s="59" customFormat="1" customHeight="1"/>
    <row r="57798" s="59" customFormat="1" customHeight="1"/>
    <row r="57799" s="59" customFormat="1" customHeight="1"/>
    <row r="57800" s="59" customFormat="1" customHeight="1"/>
    <row r="57801" s="59" customFormat="1" customHeight="1"/>
    <row r="57802" s="59" customFormat="1" customHeight="1"/>
    <row r="57803" s="59" customFormat="1" customHeight="1"/>
    <row r="57804" s="59" customFormat="1" customHeight="1"/>
    <row r="57805" s="59" customFormat="1" customHeight="1"/>
    <row r="57806" s="59" customFormat="1" customHeight="1"/>
    <row r="57807" s="59" customFormat="1" customHeight="1"/>
    <row r="57808" s="59" customFormat="1" customHeight="1"/>
    <row r="57809" s="59" customFormat="1" customHeight="1"/>
    <row r="57810" s="59" customFormat="1" customHeight="1"/>
    <row r="57811" s="59" customFormat="1" customHeight="1"/>
    <row r="57812" s="59" customFormat="1" customHeight="1"/>
    <row r="57813" s="59" customFormat="1" customHeight="1"/>
    <row r="57814" s="59" customFormat="1" customHeight="1"/>
    <row r="57815" s="59" customFormat="1" customHeight="1"/>
    <row r="57816" s="59" customFormat="1" customHeight="1"/>
    <row r="57817" s="59" customFormat="1" customHeight="1"/>
    <row r="57818" s="59" customFormat="1" customHeight="1"/>
    <row r="57819" s="59" customFormat="1" customHeight="1"/>
    <row r="57820" s="59" customFormat="1" customHeight="1"/>
    <row r="57821" s="59" customFormat="1" customHeight="1"/>
    <row r="57822" s="59" customFormat="1" customHeight="1"/>
    <row r="57823" s="59" customFormat="1" customHeight="1"/>
    <row r="57824" s="59" customFormat="1" customHeight="1"/>
    <row r="57825" s="59" customFormat="1" customHeight="1"/>
    <row r="57826" s="59" customFormat="1" customHeight="1"/>
    <row r="57827" s="59" customFormat="1" customHeight="1"/>
    <row r="57828" s="59" customFormat="1" customHeight="1"/>
    <row r="57829" s="59" customFormat="1" customHeight="1"/>
    <row r="57830" s="59" customFormat="1" customHeight="1"/>
    <row r="57831" s="59" customFormat="1" customHeight="1"/>
    <row r="57832" s="59" customFormat="1" customHeight="1"/>
    <row r="57833" s="59" customFormat="1" customHeight="1"/>
    <row r="57834" s="59" customFormat="1" customHeight="1"/>
    <row r="57835" s="59" customFormat="1" customHeight="1"/>
    <row r="57836" s="59" customFormat="1" customHeight="1"/>
    <row r="57837" s="59" customFormat="1" customHeight="1"/>
    <row r="57838" s="59" customFormat="1" customHeight="1"/>
    <row r="57839" s="59" customFormat="1" customHeight="1"/>
    <row r="57840" s="59" customFormat="1" customHeight="1"/>
    <row r="57841" s="59" customFormat="1" customHeight="1"/>
    <row r="57842" s="59" customFormat="1" customHeight="1"/>
    <row r="57843" s="59" customFormat="1" customHeight="1"/>
    <row r="57844" s="59" customFormat="1" customHeight="1"/>
    <row r="57845" s="59" customFormat="1" customHeight="1"/>
    <row r="57846" s="59" customFormat="1" customHeight="1"/>
    <row r="57847" s="59" customFormat="1" customHeight="1"/>
    <row r="57848" s="59" customFormat="1" customHeight="1"/>
    <row r="57849" s="59" customFormat="1" customHeight="1"/>
    <row r="57850" s="59" customFormat="1" customHeight="1"/>
    <row r="57851" s="59" customFormat="1" customHeight="1"/>
    <row r="57852" s="59" customFormat="1" customHeight="1"/>
    <row r="57853" s="59" customFormat="1" customHeight="1"/>
    <row r="57854" s="59" customFormat="1" customHeight="1"/>
    <row r="57855" s="59" customFormat="1" customHeight="1"/>
    <row r="57856" s="59" customFormat="1" customHeight="1"/>
    <row r="57857" s="59" customFormat="1" customHeight="1"/>
    <row r="57858" s="59" customFormat="1" customHeight="1"/>
    <row r="57859" s="59" customFormat="1" customHeight="1"/>
    <row r="57860" s="59" customFormat="1" customHeight="1"/>
    <row r="57861" s="59" customFormat="1" customHeight="1"/>
    <row r="57862" s="59" customFormat="1" customHeight="1"/>
    <row r="57863" s="59" customFormat="1" customHeight="1"/>
    <row r="57864" s="59" customFormat="1" customHeight="1"/>
    <row r="57865" s="59" customFormat="1" customHeight="1"/>
    <row r="57866" s="59" customFormat="1" customHeight="1"/>
    <row r="57867" s="59" customFormat="1" customHeight="1"/>
    <row r="57868" s="59" customFormat="1" customHeight="1"/>
    <row r="57869" s="59" customFormat="1" customHeight="1"/>
    <row r="57870" s="59" customFormat="1" customHeight="1"/>
    <row r="57871" s="59" customFormat="1" customHeight="1"/>
    <row r="57872" s="59" customFormat="1" customHeight="1"/>
    <row r="57873" s="59" customFormat="1" customHeight="1"/>
    <row r="57874" s="59" customFormat="1" customHeight="1"/>
    <row r="57875" s="59" customFormat="1" customHeight="1"/>
    <row r="57876" s="59" customFormat="1" customHeight="1"/>
    <row r="57877" s="59" customFormat="1" customHeight="1"/>
    <row r="57878" s="59" customFormat="1" customHeight="1"/>
    <row r="57879" s="59" customFormat="1" customHeight="1"/>
    <row r="57880" s="59" customFormat="1" customHeight="1"/>
    <row r="57881" s="59" customFormat="1" customHeight="1"/>
    <row r="57882" s="59" customFormat="1" customHeight="1"/>
    <row r="57883" s="59" customFormat="1" customHeight="1"/>
    <row r="57884" s="59" customFormat="1" customHeight="1"/>
    <row r="57885" s="59" customFormat="1" customHeight="1"/>
    <row r="57886" s="59" customFormat="1" customHeight="1"/>
    <row r="57887" s="59" customFormat="1" customHeight="1"/>
    <row r="57888" s="59" customFormat="1" customHeight="1"/>
    <row r="57889" s="59" customFormat="1" customHeight="1"/>
    <row r="57890" s="59" customFormat="1" customHeight="1"/>
    <row r="57891" s="59" customFormat="1" customHeight="1"/>
    <row r="57892" s="59" customFormat="1" customHeight="1"/>
    <row r="57893" s="59" customFormat="1" customHeight="1"/>
    <row r="57894" s="59" customFormat="1" customHeight="1"/>
    <row r="57895" s="59" customFormat="1" customHeight="1"/>
    <row r="57896" s="59" customFormat="1" customHeight="1"/>
    <row r="57897" s="59" customFormat="1" customHeight="1"/>
    <row r="57898" s="59" customFormat="1" customHeight="1"/>
    <row r="57899" s="59" customFormat="1" customHeight="1"/>
    <row r="57900" s="59" customFormat="1" customHeight="1"/>
    <row r="57901" s="59" customFormat="1" customHeight="1"/>
    <row r="57902" s="59" customFormat="1" customHeight="1"/>
    <row r="57903" s="59" customFormat="1" customHeight="1"/>
    <row r="57904" s="59" customFormat="1" customHeight="1"/>
    <row r="57905" s="59" customFormat="1" customHeight="1"/>
    <row r="57906" s="59" customFormat="1" customHeight="1"/>
    <row r="57907" s="59" customFormat="1" customHeight="1"/>
    <row r="57908" s="59" customFormat="1" customHeight="1"/>
    <row r="57909" s="59" customFormat="1" customHeight="1"/>
    <row r="57910" s="59" customFormat="1" customHeight="1"/>
    <row r="57911" s="59" customFormat="1" customHeight="1"/>
    <row r="57912" s="59" customFormat="1" customHeight="1"/>
    <row r="57913" s="59" customFormat="1" customHeight="1"/>
    <row r="57914" s="59" customFormat="1" customHeight="1"/>
    <row r="57915" s="59" customFormat="1" customHeight="1"/>
    <row r="57916" s="59" customFormat="1" customHeight="1"/>
    <row r="57917" s="59" customFormat="1" customHeight="1"/>
    <row r="57918" s="59" customFormat="1" customHeight="1"/>
    <row r="57919" s="59" customFormat="1" customHeight="1"/>
    <row r="57920" s="59" customFormat="1" customHeight="1"/>
    <row r="57921" s="59" customFormat="1" customHeight="1"/>
    <row r="57922" s="59" customFormat="1" customHeight="1"/>
    <row r="57923" s="59" customFormat="1" customHeight="1"/>
    <row r="57924" s="59" customFormat="1" customHeight="1"/>
    <row r="57925" s="59" customFormat="1" customHeight="1"/>
    <row r="57926" s="59" customFormat="1" customHeight="1"/>
    <row r="57927" s="59" customFormat="1" customHeight="1"/>
    <row r="57928" s="59" customFormat="1" customHeight="1"/>
    <row r="57929" s="59" customFormat="1" customHeight="1"/>
    <row r="57930" s="59" customFormat="1" customHeight="1"/>
    <row r="57931" s="59" customFormat="1" customHeight="1"/>
    <row r="57932" s="59" customFormat="1" customHeight="1"/>
    <row r="57933" s="59" customFormat="1" customHeight="1"/>
    <row r="57934" s="59" customFormat="1" customHeight="1"/>
    <row r="57935" s="59" customFormat="1" customHeight="1"/>
    <row r="57936" s="59" customFormat="1" customHeight="1"/>
    <row r="57937" s="59" customFormat="1" customHeight="1"/>
    <row r="57938" s="59" customFormat="1" customHeight="1"/>
    <row r="57939" s="59" customFormat="1" customHeight="1"/>
    <row r="57940" s="59" customFormat="1" customHeight="1"/>
    <row r="57941" s="59" customFormat="1" customHeight="1"/>
    <row r="57942" s="59" customFormat="1" customHeight="1"/>
    <row r="57943" s="59" customFormat="1" customHeight="1"/>
    <row r="57944" s="59" customFormat="1" customHeight="1"/>
    <row r="57945" s="59" customFormat="1" customHeight="1"/>
    <row r="57946" s="59" customFormat="1" customHeight="1"/>
    <row r="57947" s="59" customFormat="1" customHeight="1"/>
    <row r="57948" s="59" customFormat="1" customHeight="1"/>
    <row r="57949" s="59" customFormat="1" customHeight="1"/>
    <row r="57950" s="59" customFormat="1" customHeight="1"/>
    <row r="57951" s="59" customFormat="1" customHeight="1"/>
    <row r="57952" s="59" customFormat="1" customHeight="1"/>
    <row r="57953" s="59" customFormat="1" customHeight="1"/>
    <row r="57954" s="59" customFormat="1" customHeight="1"/>
    <row r="57955" s="59" customFormat="1" customHeight="1"/>
    <row r="57956" s="59" customFormat="1" customHeight="1"/>
    <row r="57957" s="59" customFormat="1" customHeight="1"/>
    <row r="57958" s="59" customFormat="1" customHeight="1"/>
    <row r="57959" s="59" customFormat="1" customHeight="1"/>
    <row r="57960" s="59" customFormat="1" customHeight="1"/>
    <row r="57961" s="59" customFormat="1" customHeight="1"/>
    <row r="57962" s="59" customFormat="1" customHeight="1"/>
    <row r="57963" s="59" customFormat="1" customHeight="1"/>
    <row r="57964" s="59" customFormat="1" customHeight="1"/>
    <row r="57965" s="59" customFormat="1" customHeight="1"/>
    <row r="57966" s="59" customFormat="1" customHeight="1"/>
    <row r="57967" s="59" customFormat="1" customHeight="1"/>
    <row r="57968" s="59" customFormat="1" customHeight="1"/>
    <row r="57969" s="59" customFormat="1" customHeight="1"/>
    <row r="57970" s="59" customFormat="1" customHeight="1"/>
    <row r="57971" s="59" customFormat="1" customHeight="1"/>
    <row r="57972" s="59" customFormat="1" customHeight="1"/>
    <row r="57973" s="59" customFormat="1" customHeight="1"/>
    <row r="57974" s="59" customFormat="1" customHeight="1"/>
    <row r="57975" s="59" customFormat="1" customHeight="1"/>
    <row r="57976" s="59" customFormat="1" customHeight="1"/>
    <row r="57977" s="59" customFormat="1" customHeight="1"/>
    <row r="57978" s="59" customFormat="1" customHeight="1"/>
    <row r="57979" s="59" customFormat="1" customHeight="1"/>
    <row r="57980" s="59" customFormat="1" customHeight="1"/>
    <row r="57981" s="59" customFormat="1" customHeight="1"/>
    <row r="57982" s="59" customFormat="1" customHeight="1"/>
    <row r="57983" s="59" customFormat="1" customHeight="1"/>
    <row r="57984" s="59" customFormat="1" customHeight="1"/>
    <row r="57985" s="59" customFormat="1" customHeight="1"/>
    <row r="57986" s="59" customFormat="1" customHeight="1"/>
    <row r="57987" s="59" customFormat="1" customHeight="1"/>
    <row r="57988" s="59" customFormat="1" customHeight="1"/>
    <row r="57989" s="59" customFormat="1" customHeight="1"/>
    <row r="57990" s="59" customFormat="1" customHeight="1"/>
    <row r="57991" s="59" customFormat="1" customHeight="1"/>
    <row r="57992" s="59" customFormat="1" customHeight="1"/>
    <row r="57993" s="59" customFormat="1" customHeight="1"/>
    <row r="57994" s="59" customFormat="1" customHeight="1"/>
    <row r="57995" s="59" customFormat="1" customHeight="1"/>
    <row r="57996" s="59" customFormat="1" customHeight="1"/>
    <row r="57997" s="59" customFormat="1" customHeight="1"/>
    <row r="57998" s="59" customFormat="1" customHeight="1"/>
    <row r="57999" s="59" customFormat="1" customHeight="1"/>
    <row r="58000" s="59" customFormat="1" customHeight="1"/>
    <row r="58001" s="59" customFormat="1" customHeight="1"/>
    <row r="58002" s="59" customFormat="1" customHeight="1"/>
    <row r="58003" s="59" customFormat="1" customHeight="1"/>
    <row r="58004" s="59" customFormat="1" customHeight="1"/>
    <row r="58005" s="59" customFormat="1" customHeight="1"/>
    <row r="58006" s="59" customFormat="1" customHeight="1"/>
    <row r="58007" s="59" customFormat="1" customHeight="1"/>
    <row r="58008" s="59" customFormat="1" customHeight="1"/>
    <row r="58009" s="59" customFormat="1" customHeight="1"/>
    <row r="58010" s="59" customFormat="1" customHeight="1"/>
    <row r="58011" s="59" customFormat="1" customHeight="1"/>
    <row r="58012" s="59" customFormat="1" customHeight="1"/>
    <row r="58013" s="59" customFormat="1" customHeight="1"/>
    <row r="58014" s="59" customFormat="1" customHeight="1"/>
    <row r="58015" s="59" customFormat="1" customHeight="1"/>
    <row r="58016" s="59" customFormat="1" customHeight="1"/>
    <row r="58017" s="59" customFormat="1" customHeight="1"/>
    <row r="58018" s="59" customFormat="1" customHeight="1"/>
    <row r="58019" s="59" customFormat="1" customHeight="1"/>
    <row r="58020" s="59" customFormat="1" customHeight="1"/>
    <row r="58021" s="59" customFormat="1" customHeight="1"/>
    <row r="58022" s="59" customFormat="1" customHeight="1"/>
    <row r="58023" s="59" customFormat="1" customHeight="1"/>
    <row r="58024" s="59" customFormat="1" customHeight="1"/>
    <row r="58025" s="59" customFormat="1" customHeight="1"/>
    <row r="58026" s="59" customFormat="1" customHeight="1"/>
    <row r="58027" s="59" customFormat="1" customHeight="1"/>
    <row r="58028" s="59" customFormat="1" customHeight="1"/>
    <row r="58029" s="59" customFormat="1" customHeight="1"/>
    <row r="58030" s="59" customFormat="1" customHeight="1"/>
    <row r="58031" s="59" customFormat="1" customHeight="1"/>
    <row r="58032" s="59" customFormat="1" customHeight="1"/>
    <row r="58033" s="59" customFormat="1" customHeight="1"/>
    <row r="58034" s="59" customFormat="1" customHeight="1"/>
    <row r="58035" s="59" customFormat="1" customHeight="1"/>
    <row r="58036" s="59" customFormat="1" customHeight="1"/>
    <row r="58037" s="59" customFormat="1" customHeight="1"/>
    <row r="58038" s="59" customFormat="1" customHeight="1"/>
    <row r="58039" s="59" customFormat="1" customHeight="1"/>
    <row r="58040" s="59" customFormat="1" customHeight="1"/>
    <row r="58041" s="59" customFormat="1" customHeight="1"/>
    <row r="58042" s="59" customFormat="1" customHeight="1"/>
    <row r="58043" s="59" customFormat="1" customHeight="1"/>
    <row r="58044" s="59" customFormat="1" customHeight="1"/>
    <row r="58045" s="59" customFormat="1" customHeight="1"/>
    <row r="58046" s="59" customFormat="1" customHeight="1"/>
    <row r="58047" s="59" customFormat="1" customHeight="1"/>
    <row r="58048" s="59" customFormat="1" customHeight="1"/>
    <row r="58049" s="59" customFormat="1" customHeight="1"/>
    <row r="58050" s="59" customFormat="1" customHeight="1"/>
    <row r="58051" s="59" customFormat="1" customHeight="1"/>
    <row r="58052" s="59" customFormat="1" customHeight="1"/>
    <row r="58053" s="59" customFormat="1" customHeight="1"/>
    <row r="58054" s="59" customFormat="1" customHeight="1"/>
    <row r="58055" s="59" customFormat="1" customHeight="1"/>
    <row r="58056" s="59" customFormat="1" customHeight="1"/>
    <row r="58057" s="59" customFormat="1" customHeight="1"/>
    <row r="58058" s="59" customFormat="1" customHeight="1"/>
    <row r="58059" s="59" customFormat="1" customHeight="1"/>
    <row r="58060" s="59" customFormat="1" customHeight="1"/>
    <row r="58061" s="59" customFormat="1" customHeight="1"/>
    <row r="58062" s="59" customFormat="1" customHeight="1"/>
    <row r="58063" s="59" customFormat="1" customHeight="1"/>
    <row r="58064" s="59" customFormat="1" customHeight="1"/>
    <row r="58065" s="59" customFormat="1" customHeight="1"/>
    <row r="58066" s="59" customFormat="1" customHeight="1"/>
    <row r="58067" s="59" customFormat="1" customHeight="1"/>
    <row r="58068" s="59" customFormat="1" customHeight="1"/>
    <row r="58069" s="59" customFormat="1" customHeight="1"/>
    <row r="58070" s="59" customFormat="1" customHeight="1"/>
    <row r="58071" s="59" customFormat="1" customHeight="1"/>
    <row r="58072" s="59" customFormat="1" customHeight="1"/>
    <row r="58073" s="59" customFormat="1" customHeight="1"/>
    <row r="58074" s="59" customFormat="1" customHeight="1"/>
    <row r="58075" s="59" customFormat="1" customHeight="1"/>
    <row r="58076" s="59" customFormat="1" customHeight="1"/>
    <row r="58077" s="59" customFormat="1" customHeight="1"/>
    <row r="58078" s="59" customFormat="1" customHeight="1"/>
    <row r="58079" s="59" customFormat="1" customHeight="1"/>
    <row r="58080" s="59" customFormat="1" customHeight="1"/>
    <row r="58081" s="59" customFormat="1" customHeight="1"/>
    <row r="58082" s="59" customFormat="1" customHeight="1"/>
    <row r="58083" s="59" customFormat="1" customHeight="1"/>
    <row r="58084" s="59" customFormat="1" customHeight="1"/>
    <row r="58085" s="59" customFormat="1" customHeight="1"/>
    <row r="58086" s="59" customFormat="1" customHeight="1"/>
    <row r="58087" s="59" customFormat="1" customHeight="1"/>
    <row r="58088" s="59" customFormat="1" customHeight="1"/>
    <row r="58089" s="59" customFormat="1" customHeight="1"/>
    <row r="58090" s="59" customFormat="1" customHeight="1"/>
    <row r="58091" s="59" customFormat="1" customHeight="1"/>
    <row r="58092" s="59" customFormat="1" customHeight="1"/>
    <row r="58093" s="59" customFormat="1" customHeight="1"/>
    <row r="58094" s="59" customFormat="1" customHeight="1"/>
    <row r="58095" s="59" customFormat="1" customHeight="1"/>
    <row r="58096" s="59" customFormat="1" customHeight="1"/>
    <row r="58097" s="59" customFormat="1" customHeight="1"/>
    <row r="58098" s="59" customFormat="1" customHeight="1"/>
    <row r="58099" s="59" customFormat="1" customHeight="1"/>
    <row r="58100" s="59" customFormat="1" customHeight="1"/>
    <row r="58101" s="59" customFormat="1" customHeight="1"/>
    <row r="58102" s="59" customFormat="1" customHeight="1"/>
    <row r="58103" s="59" customFormat="1" customHeight="1"/>
    <row r="58104" s="59" customFormat="1" customHeight="1"/>
    <row r="58105" s="59" customFormat="1" customHeight="1"/>
    <row r="58106" s="59" customFormat="1" customHeight="1"/>
    <row r="58107" s="59" customFormat="1" customHeight="1"/>
    <row r="58108" s="59" customFormat="1" customHeight="1"/>
    <row r="58109" s="59" customFormat="1" customHeight="1"/>
    <row r="58110" s="59" customFormat="1" customHeight="1"/>
    <row r="58111" s="59" customFormat="1" customHeight="1"/>
    <row r="58112" s="59" customFormat="1" customHeight="1"/>
    <row r="58113" s="59" customFormat="1" customHeight="1"/>
    <row r="58114" s="59" customFormat="1" customHeight="1"/>
    <row r="58115" s="59" customFormat="1" customHeight="1"/>
    <row r="58116" s="59" customFormat="1" customHeight="1"/>
    <row r="58117" s="59" customFormat="1" customHeight="1"/>
    <row r="58118" s="59" customFormat="1" customHeight="1"/>
    <row r="58119" s="59" customFormat="1" customHeight="1"/>
    <row r="58120" s="59" customFormat="1" customHeight="1"/>
    <row r="58121" s="59" customFormat="1" customHeight="1"/>
    <row r="58122" s="59" customFormat="1" customHeight="1"/>
    <row r="58123" s="59" customFormat="1" customHeight="1"/>
    <row r="58124" s="59" customFormat="1" customHeight="1"/>
    <row r="58125" s="59" customFormat="1" customHeight="1"/>
    <row r="58126" s="59" customFormat="1" customHeight="1"/>
    <row r="58127" s="59" customFormat="1" customHeight="1"/>
    <row r="58128" s="59" customFormat="1" customHeight="1"/>
    <row r="58129" s="59" customFormat="1" customHeight="1"/>
    <row r="58130" s="59" customFormat="1" customHeight="1"/>
    <row r="58131" s="59" customFormat="1" customHeight="1"/>
    <row r="58132" s="59" customFormat="1" customHeight="1"/>
    <row r="58133" s="59" customFormat="1" customHeight="1"/>
    <row r="58134" s="59" customFormat="1" customHeight="1"/>
    <row r="58135" s="59" customFormat="1" customHeight="1"/>
    <row r="58136" s="59" customFormat="1" customHeight="1"/>
    <row r="58137" s="59" customFormat="1" customHeight="1"/>
    <row r="58138" s="59" customFormat="1" customHeight="1"/>
    <row r="58139" s="59" customFormat="1" customHeight="1"/>
    <row r="58140" s="59" customFormat="1" customHeight="1"/>
    <row r="58141" s="59" customFormat="1" customHeight="1"/>
    <row r="58142" s="59" customFormat="1" customHeight="1"/>
    <row r="58143" s="59" customFormat="1" customHeight="1"/>
    <row r="58144" s="59" customFormat="1" customHeight="1"/>
    <row r="58145" s="59" customFormat="1" customHeight="1"/>
    <row r="58146" s="59" customFormat="1" customHeight="1"/>
    <row r="58147" s="59" customFormat="1" customHeight="1"/>
    <row r="58148" s="59" customFormat="1" customHeight="1"/>
    <row r="58149" s="59" customFormat="1" customHeight="1"/>
    <row r="58150" s="59" customFormat="1" customHeight="1"/>
    <row r="58151" s="59" customFormat="1" customHeight="1"/>
    <row r="58152" s="59" customFormat="1" customHeight="1"/>
    <row r="58153" s="59" customFormat="1" customHeight="1"/>
    <row r="58154" s="59" customFormat="1" customHeight="1"/>
    <row r="58155" s="59" customFormat="1" customHeight="1"/>
    <row r="58156" s="59" customFormat="1" customHeight="1"/>
    <row r="58157" s="59" customFormat="1" customHeight="1"/>
    <row r="58158" s="59" customFormat="1" customHeight="1"/>
    <row r="58159" s="59" customFormat="1" customHeight="1"/>
    <row r="58160" s="59" customFormat="1" customHeight="1"/>
    <row r="58161" s="59" customFormat="1" customHeight="1"/>
    <row r="58162" s="59" customFormat="1" customHeight="1"/>
    <row r="58163" s="59" customFormat="1" customHeight="1"/>
    <row r="58164" s="59" customFormat="1" customHeight="1"/>
    <row r="58165" s="59" customFormat="1" customHeight="1"/>
    <row r="58166" s="59" customFormat="1" customHeight="1"/>
    <row r="58167" s="59" customFormat="1" customHeight="1"/>
    <row r="58168" s="59" customFormat="1" customHeight="1"/>
    <row r="58169" s="59" customFormat="1" customHeight="1"/>
    <row r="58170" s="59" customFormat="1" customHeight="1"/>
    <row r="58171" s="59" customFormat="1" customHeight="1"/>
    <row r="58172" s="59" customFormat="1" customHeight="1"/>
    <row r="58173" s="59" customFormat="1" customHeight="1"/>
    <row r="58174" s="59" customFormat="1" customHeight="1"/>
    <row r="58175" s="59" customFormat="1" customHeight="1"/>
    <row r="58176" s="59" customFormat="1" customHeight="1"/>
    <row r="58177" s="59" customFormat="1" customHeight="1"/>
    <row r="58178" s="59" customFormat="1" customHeight="1"/>
    <row r="58179" s="59" customFormat="1" customHeight="1"/>
    <row r="58180" s="59" customFormat="1" customHeight="1"/>
    <row r="58181" s="59" customFormat="1" customHeight="1"/>
    <row r="58182" s="59" customFormat="1" customHeight="1"/>
    <row r="58183" s="59" customFormat="1" customHeight="1"/>
    <row r="58184" s="59" customFormat="1" customHeight="1"/>
    <row r="58185" s="59" customFormat="1" customHeight="1"/>
    <row r="58186" s="59" customFormat="1" customHeight="1"/>
    <row r="58187" s="59" customFormat="1" customHeight="1"/>
    <row r="58188" s="59" customFormat="1" customHeight="1"/>
    <row r="58189" s="59" customFormat="1" customHeight="1"/>
    <row r="58190" s="59" customFormat="1" customHeight="1"/>
    <row r="58191" s="59" customFormat="1" customHeight="1"/>
    <row r="58192" s="59" customFormat="1" customHeight="1"/>
    <row r="58193" s="59" customFormat="1" customHeight="1"/>
    <row r="58194" s="59" customFormat="1" customHeight="1"/>
    <row r="58195" s="59" customFormat="1" customHeight="1"/>
    <row r="58196" s="59" customFormat="1" customHeight="1"/>
    <row r="58197" s="59" customFormat="1" customHeight="1"/>
    <row r="58198" s="59" customFormat="1" customHeight="1"/>
    <row r="58199" s="59" customFormat="1" customHeight="1"/>
    <row r="58200" s="59" customFormat="1" customHeight="1"/>
    <row r="58201" s="59" customFormat="1" customHeight="1"/>
    <row r="58202" s="59" customFormat="1" customHeight="1"/>
    <row r="58203" s="59" customFormat="1" customHeight="1"/>
    <row r="58204" s="59" customFormat="1" customHeight="1"/>
    <row r="58205" s="59" customFormat="1" customHeight="1"/>
    <row r="58206" s="59" customFormat="1" customHeight="1"/>
    <row r="58207" s="59" customFormat="1" customHeight="1"/>
    <row r="58208" s="59" customFormat="1" customHeight="1"/>
    <row r="58209" s="59" customFormat="1" customHeight="1"/>
    <row r="58210" s="59" customFormat="1" customHeight="1"/>
    <row r="58211" s="59" customFormat="1" customHeight="1"/>
    <row r="58212" s="59" customFormat="1" customHeight="1"/>
    <row r="58213" s="59" customFormat="1" customHeight="1"/>
    <row r="58214" s="59" customFormat="1" customHeight="1"/>
    <row r="58215" s="59" customFormat="1" customHeight="1"/>
    <row r="58216" s="59" customFormat="1" customHeight="1"/>
    <row r="58217" s="59" customFormat="1" customHeight="1"/>
    <row r="58218" s="59" customFormat="1" customHeight="1"/>
    <row r="58219" s="59" customFormat="1" customHeight="1"/>
    <row r="58220" s="59" customFormat="1" customHeight="1"/>
    <row r="58221" s="59" customFormat="1" customHeight="1"/>
    <row r="58222" s="59" customFormat="1" customHeight="1"/>
    <row r="58223" s="59" customFormat="1" customHeight="1"/>
    <row r="58224" s="59" customFormat="1" customHeight="1"/>
    <row r="58225" s="59" customFormat="1" customHeight="1"/>
    <row r="58226" s="59" customFormat="1" customHeight="1"/>
    <row r="58227" s="59" customFormat="1" customHeight="1"/>
    <row r="58228" s="59" customFormat="1" customHeight="1"/>
    <row r="58229" s="59" customFormat="1" customHeight="1"/>
    <row r="58230" s="59" customFormat="1" customHeight="1"/>
    <row r="58231" s="59" customFormat="1" customHeight="1"/>
    <row r="58232" s="59" customFormat="1" customHeight="1"/>
    <row r="58233" s="59" customFormat="1" customHeight="1"/>
    <row r="58234" s="59" customFormat="1" customHeight="1"/>
    <row r="58235" s="59" customFormat="1" customHeight="1"/>
    <row r="58236" s="59" customFormat="1" customHeight="1"/>
    <row r="58237" s="59" customFormat="1" customHeight="1"/>
    <row r="58238" s="59" customFormat="1" customHeight="1"/>
    <row r="58239" s="59" customFormat="1" customHeight="1"/>
    <row r="58240" s="59" customFormat="1" customHeight="1"/>
    <row r="58241" s="59" customFormat="1" customHeight="1"/>
    <row r="58242" s="59" customFormat="1" customHeight="1"/>
    <row r="58243" s="59" customFormat="1" customHeight="1"/>
    <row r="58244" s="59" customFormat="1" customHeight="1"/>
    <row r="58245" s="59" customFormat="1" customHeight="1"/>
    <row r="58246" s="59" customFormat="1" customHeight="1"/>
    <row r="58247" s="59" customFormat="1" customHeight="1"/>
    <row r="58248" s="59" customFormat="1" customHeight="1"/>
    <row r="58249" s="59" customFormat="1" customHeight="1"/>
    <row r="58250" s="59" customFormat="1" customHeight="1"/>
    <row r="58251" s="59" customFormat="1" customHeight="1"/>
    <row r="58252" s="59" customFormat="1" customHeight="1"/>
    <row r="58253" s="59" customFormat="1" customHeight="1"/>
    <row r="58254" s="59" customFormat="1" customHeight="1"/>
    <row r="58255" s="59" customFormat="1" customHeight="1"/>
    <row r="58256" s="59" customFormat="1" customHeight="1"/>
    <row r="58257" s="59" customFormat="1" customHeight="1"/>
    <row r="58258" s="59" customFormat="1" customHeight="1"/>
    <row r="58259" s="59" customFormat="1" customHeight="1"/>
    <row r="58260" s="59" customFormat="1" customHeight="1"/>
    <row r="58261" s="59" customFormat="1" customHeight="1"/>
    <row r="58262" s="59" customFormat="1" customHeight="1"/>
    <row r="58263" s="59" customFormat="1" customHeight="1"/>
    <row r="58264" s="59" customFormat="1" customHeight="1"/>
    <row r="58265" s="59" customFormat="1" customHeight="1"/>
    <row r="58266" s="59" customFormat="1" customHeight="1"/>
    <row r="58267" s="59" customFormat="1" customHeight="1"/>
    <row r="58268" s="59" customFormat="1" customHeight="1"/>
    <row r="58269" s="59" customFormat="1" customHeight="1"/>
    <row r="58270" s="59" customFormat="1" customHeight="1"/>
    <row r="58271" s="59" customFormat="1" customHeight="1"/>
    <row r="58272" s="59" customFormat="1" customHeight="1"/>
    <row r="58273" s="59" customFormat="1" customHeight="1"/>
    <row r="58274" s="59" customFormat="1" customHeight="1"/>
    <row r="58275" s="59" customFormat="1" customHeight="1"/>
    <row r="58276" s="59" customFormat="1" customHeight="1"/>
    <row r="58277" s="59" customFormat="1" customHeight="1"/>
    <row r="58278" s="59" customFormat="1" customHeight="1"/>
    <row r="58279" s="59" customFormat="1" customHeight="1"/>
    <row r="58280" s="59" customFormat="1" customHeight="1"/>
    <row r="58281" s="59" customFormat="1" customHeight="1"/>
    <row r="58282" s="59" customFormat="1" customHeight="1"/>
    <row r="58283" s="59" customFormat="1" customHeight="1"/>
    <row r="58284" s="59" customFormat="1" customHeight="1"/>
    <row r="58285" s="59" customFormat="1" customHeight="1"/>
    <row r="58286" s="59" customFormat="1" customHeight="1"/>
    <row r="58287" s="59" customFormat="1" customHeight="1"/>
    <row r="58288" s="59" customFormat="1" customHeight="1"/>
    <row r="58289" s="59" customFormat="1" customHeight="1"/>
    <row r="58290" s="59" customFormat="1" customHeight="1"/>
    <row r="58291" s="59" customFormat="1" customHeight="1"/>
    <row r="58292" s="59" customFormat="1" customHeight="1"/>
    <row r="58293" s="59" customFormat="1" customHeight="1"/>
    <row r="58294" s="59" customFormat="1" customHeight="1"/>
    <row r="58295" s="59" customFormat="1" customHeight="1"/>
    <row r="58296" s="59" customFormat="1" customHeight="1"/>
    <row r="58297" s="59" customFormat="1" customHeight="1"/>
    <row r="58298" s="59" customFormat="1" customHeight="1"/>
    <row r="58299" s="59" customFormat="1" customHeight="1"/>
    <row r="58300" s="59" customFormat="1" customHeight="1"/>
    <row r="58301" s="59" customFormat="1" customHeight="1"/>
    <row r="58302" s="59" customFormat="1" customHeight="1"/>
    <row r="58303" s="59" customFormat="1" customHeight="1"/>
    <row r="58304" s="59" customFormat="1" customHeight="1"/>
    <row r="58305" s="59" customFormat="1" customHeight="1"/>
    <row r="58306" s="59" customFormat="1" customHeight="1"/>
    <row r="58307" s="59" customFormat="1" customHeight="1"/>
    <row r="58308" s="59" customFormat="1" customHeight="1"/>
    <row r="58309" s="59" customFormat="1" customHeight="1"/>
    <row r="58310" s="59" customFormat="1" customHeight="1"/>
    <row r="58311" s="59" customFormat="1" customHeight="1"/>
    <row r="58312" s="59" customFormat="1" customHeight="1"/>
    <row r="58313" s="59" customFormat="1" customHeight="1"/>
    <row r="58314" s="59" customFormat="1" customHeight="1"/>
    <row r="58315" s="59" customFormat="1" customHeight="1"/>
    <row r="58316" s="59" customFormat="1" customHeight="1"/>
    <row r="58317" s="59" customFormat="1" customHeight="1"/>
    <row r="58318" s="59" customFormat="1" customHeight="1"/>
    <row r="58319" s="59" customFormat="1" customHeight="1"/>
    <row r="58320" s="59" customFormat="1" customHeight="1"/>
    <row r="58321" s="59" customFormat="1" customHeight="1"/>
    <row r="58322" s="59" customFormat="1" customHeight="1"/>
    <row r="58323" s="59" customFormat="1" customHeight="1"/>
    <row r="58324" s="59" customFormat="1" customHeight="1"/>
    <row r="58325" s="59" customFormat="1" customHeight="1"/>
    <row r="58326" s="59" customFormat="1" customHeight="1"/>
    <row r="58327" s="59" customFormat="1" customHeight="1"/>
    <row r="58328" s="59" customFormat="1" customHeight="1"/>
    <row r="58329" s="59" customFormat="1" customHeight="1"/>
    <row r="58330" s="59" customFormat="1" customHeight="1"/>
    <row r="58331" s="59" customFormat="1" customHeight="1"/>
    <row r="58332" s="59" customFormat="1" customHeight="1"/>
    <row r="58333" s="59" customFormat="1" customHeight="1"/>
    <row r="58334" s="59" customFormat="1" customHeight="1"/>
    <row r="58335" s="59" customFormat="1" customHeight="1"/>
    <row r="58336" s="59" customFormat="1" customHeight="1"/>
    <row r="58337" s="59" customFormat="1" customHeight="1"/>
    <row r="58338" s="59" customFormat="1" customHeight="1"/>
    <row r="58339" s="59" customFormat="1" customHeight="1"/>
    <row r="58340" s="59" customFormat="1" customHeight="1"/>
    <row r="58341" s="59" customFormat="1" customHeight="1"/>
    <row r="58342" s="59" customFormat="1" customHeight="1"/>
    <row r="58343" s="59" customFormat="1" customHeight="1"/>
    <row r="58344" s="59" customFormat="1" customHeight="1"/>
    <row r="58345" s="59" customFormat="1" customHeight="1"/>
    <row r="58346" s="59" customFormat="1" customHeight="1"/>
    <row r="58347" s="59" customFormat="1" customHeight="1"/>
    <row r="58348" s="59" customFormat="1" customHeight="1"/>
    <row r="58349" s="59" customFormat="1" customHeight="1"/>
    <row r="58350" s="59" customFormat="1" customHeight="1"/>
    <row r="58351" s="59" customFormat="1" customHeight="1"/>
    <row r="58352" s="59" customFormat="1" customHeight="1"/>
    <row r="58353" s="59" customFormat="1" customHeight="1"/>
    <row r="58354" s="59" customFormat="1" customHeight="1"/>
    <row r="58355" s="59" customFormat="1" customHeight="1"/>
    <row r="58356" s="59" customFormat="1" customHeight="1"/>
    <row r="58357" s="59" customFormat="1" customHeight="1"/>
    <row r="58358" s="59" customFormat="1" customHeight="1"/>
    <row r="58359" s="59" customFormat="1" customHeight="1"/>
    <row r="58360" s="59" customFormat="1" customHeight="1"/>
    <row r="58361" s="59" customFormat="1" customHeight="1"/>
    <row r="58362" s="59" customFormat="1" customHeight="1"/>
    <row r="58363" s="59" customFormat="1" customHeight="1"/>
    <row r="58364" s="59" customFormat="1" customHeight="1"/>
    <row r="58365" s="59" customFormat="1" customHeight="1"/>
    <row r="58366" s="59" customFormat="1" customHeight="1"/>
    <row r="58367" s="59" customFormat="1" customHeight="1"/>
    <row r="58368" s="59" customFormat="1" customHeight="1"/>
    <row r="58369" s="59" customFormat="1" customHeight="1"/>
    <row r="58370" s="59" customFormat="1" customHeight="1"/>
    <row r="58371" s="59" customFormat="1" customHeight="1"/>
    <row r="58372" s="59" customFormat="1" customHeight="1"/>
    <row r="58373" s="59" customFormat="1" customHeight="1"/>
    <row r="58374" s="59" customFormat="1" customHeight="1"/>
    <row r="58375" s="59" customFormat="1" customHeight="1"/>
    <row r="58376" s="59" customFormat="1" customHeight="1"/>
    <row r="58377" s="59" customFormat="1" customHeight="1"/>
    <row r="58378" s="59" customFormat="1" customHeight="1"/>
    <row r="58379" s="59" customFormat="1" customHeight="1"/>
    <row r="58380" s="59" customFormat="1" customHeight="1"/>
    <row r="58381" s="59" customFormat="1" customHeight="1"/>
    <row r="58382" s="59" customFormat="1" customHeight="1"/>
    <row r="58383" s="59" customFormat="1" customHeight="1"/>
    <row r="58384" s="59" customFormat="1" customHeight="1"/>
    <row r="58385" s="59" customFormat="1" customHeight="1"/>
    <row r="58386" s="59" customFormat="1" customHeight="1"/>
    <row r="58387" s="59" customFormat="1" customHeight="1"/>
    <row r="58388" s="59" customFormat="1" customHeight="1"/>
    <row r="58389" s="59" customFormat="1" customHeight="1"/>
    <row r="58390" s="59" customFormat="1" customHeight="1"/>
    <row r="58391" s="59" customFormat="1" customHeight="1"/>
    <row r="58392" s="59" customFormat="1" customHeight="1"/>
    <row r="58393" s="59" customFormat="1" customHeight="1"/>
    <row r="58394" s="59" customFormat="1" customHeight="1"/>
    <row r="58395" s="59" customFormat="1" customHeight="1"/>
    <row r="58396" s="59" customFormat="1" customHeight="1"/>
    <row r="58397" s="59" customFormat="1" customHeight="1"/>
    <row r="58398" s="59" customFormat="1" customHeight="1"/>
    <row r="58399" s="59" customFormat="1" customHeight="1"/>
    <row r="58400" s="59" customFormat="1" customHeight="1"/>
    <row r="58401" s="59" customFormat="1" customHeight="1"/>
    <row r="58402" s="59" customFormat="1" customHeight="1"/>
    <row r="58403" s="59" customFormat="1" customHeight="1"/>
    <row r="58404" s="59" customFormat="1" customHeight="1"/>
    <row r="58405" s="59" customFormat="1" customHeight="1"/>
    <row r="58406" s="59" customFormat="1" customHeight="1"/>
    <row r="58407" s="59" customFormat="1" customHeight="1"/>
    <row r="58408" s="59" customFormat="1" customHeight="1"/>
    <row r="58409" s="59" customFormat="1" customHeight="1"/>
    <row r="58410" s="59" customFormat="1" customHeight="1"/>
    <row r="58411" s="59" customFormat="1" customHeight="1"/>
    <row r="58412" s="59" customFormat="1" customHeight="1"/>
    <row r="58413" s="59" customFormat="1" customHeight="1"/>
    <row r="58414" s="59" customFormat="1" customHeight="1"/>
    <row r="58415" s="59" customFormat="1" customHeight="1"/>
    <row r="58416" s="59" customFormat="1" customHeight="1"/>
    <row r="58417" s="59" customFormat="1" customHeight="1"/>
    <row r="58418" s="59" customFormat="1" customHeight="1"/>
    <row r="58419" s="59" customFormat="1" customHeight="1"/>
    <row r="58420" s="59" customFormat="1" customHeight="1"/>
    <row r="58421" s="59" customFormat="1" customHeight="1"/>
    <row r="58422" s="59" customFormat="1" customHeight="1"/>
    <row r="58423" s="59" customFormat="1" customHeight="1"/>
    <row r="58424" s="59" customFormat="1" customHeight="1"/>
    <row r="58425" s="59" customFormat="1" customHeight="1"/>
    <row r="58426" s="59" customFormat="1" customHeight="1"/>
    <row r="58427" s="59" customFormat="1" customHeight="1"/>
    <row r="58428" s="59" customFormat="1" customHeight="1"/>
    <row r="58429" s="59" customFormat="1" customHeight="1"/>
    <row r="58430" s="59" customFormat="1" customHeight="1"/>
    <row r="58431" s="59" customFormat="1" customHeight="1"/>
    <row r="58432" s="59" customFormat="1" customHeight="1"/>
    <row r="58433" s="59" customFormat="1" customHeight="1"/>
    <row r="58434" s="59" customFormat="1" customHeight="1"/>
    <row r="58435" s="59" customFormat="1" customHeight="1"/>
    <row r="58436" s="59" customFormat="1" customHeight="1"/>
    <row r="58437" s="59" customFormat="1" customHeight="1"/>
    <row r="58438" s="59" customFormat="1" customHeight="1"/>
    <row r="58439" s="59" customFormat="1" customHeight="1"/>
    <row r="58440" s="59" customFormat="1" customHeight="1"/>
    <row r="58441" s="59" customFormat="1" customHeight="1"/>
    <row r="58442" s="59" customFormat="1" customHeight="1"/>
    <row r="58443" s="59" customFormat="1" customHeight="1"/>
    <row r="58444" s="59" customFormat="1" customHeight="1"/>
    <row r="58445" s="59" customFormat="1" customHeight="1"/>
    <row r="58446" s="59" customFormat="1" customHeight="1"/>
    <row r="58447" s="59" customFormat="1" customHeight="1"/>
    <row r="58448" s="59" customFormat="1" customHeight="1"/>
    <row r="58449" s="59" customFormat="1" customHeight="1"/>
    <row r="58450" s="59" customFormat="1" customHeight="1"/>
    <row r="58451" s="59" customFormat="1" customHeight="1"/>
    <row r="58452" s="59" customFormat="1" customHeight="1"/>
    <row r="58453" s="59" customFormat="1" customHeight="1"/>
    <row r="58454" s="59" customFormat="1" customHeight="1"/>
    <row r="58455" s="59" customFormat="1" customHeight="1"/>
    <row r="58456" s="59" customFormat="1" customHeight="1"/>
    <row r="58457" s="59" customFormat="1" customHeight="1"/>
    <row r="58458" s="59" customFormat="1" customHeight="1"/>
    <row r="58459" s="59" customFormat="1" customHeight="1"/>
    <row r="58460" s="59" customFormat="1" customHeight="1"/>
    <row r="58461" s="59" customFormat="1" customHeight="1"/>
    <row r="58462" s="59" customFormat="1" customHeight="1"/>
    <row r="58463" s="59" customFormat="1" customHeight="1"/>
    <row r="58464" s="59" customFormat="1" customHeight="1"/>
    <row r="58465" s="59" customFormat="1" customHeight="1"/>
    <row r="58466" s="59" customFormat="1" customHeight="1"/>
    <row r="58467" s="59" customFormat="1" customHeight="1"/>
    <row r="58468" s="59" customFormat="1" customHeight="1"/>
    <row r="58469" s="59" customFormat="1" customHeight="1"/>
    <row r="58470" s="59" customFormat="1" customHeight="1"/>
    <row r="58471" s="59" customFormat="1" customHeight="1"/>
    <row r="58472" s="59" customFormat="1" customHeight="1"/>
    <row r="58473" s="59" customFormat="1" customHeight="1"/>
    <row r="58474" s="59" customFormat="1" customHeight="1"/>
    <row r="58475" s="59" customFormat="1" customHeight="1"/>
    <row r="58476" s="59" customFormat="1" customHeight="1"/>
    <row r="58477" s="59" customFormat="1" customHeight="1"/>
    <row r="58478" s="59" customFormat="1" customHeight="1"/>
    <row r="58479" s="59" customFormat="1" customHeight="1"/>
    <row r="58480" s="59" customFormat="1" customHeight="1"/>
    <row r="58481" s="59" customFormat="1" customHeight="1"/>
    <row r="58482" s="59" customFormat="1" customHeight="1"/>
    <row r="58483" s="59" customFormat="1" customHeight="1"/>
    <row r="58484" s="59" customFormat="1" customHeight="1"/>
    <row r="58485" s="59" customFormat="1" customHeight="1"/>
    <row r="58486" s="59" customFormat="1" customHeight="1"/>
    <row r="58487" s="59" customFormat="1" customHeight="1"/>
    <row r="58488" s="59" customFormat="1" customHeight="1"/>
    <row r="58489" s="59" customFormat="1" customHeight="1"/>
    <row r="58490" s="59" customFormat="1" customHeight="1"/>
    <row r="58491" s="59" customFormat="1" customHeight="1"/>
    <row r="58492" s="59" customFormat="1" customHeight="1"/>
    <row r="58493" s="59" customFormat="1" customHeight="1"/>
    <row r="58494" s="59" customFormat="1" customHeight="1"/>
    <row r="58495" s="59" customFormat="1" customHeight="1"/>
    <row r="58496" s="59" customFormat="1" customHeight="1"/>
    <row r="58497" s="59" customFormat="1" customHeight="1"/>
    <row r="58498" s="59" customFormat="1" customHeight="1"/>
    <row r="58499" s="59" customFormat="1" customHeight="1"/>
    <row r="58500" s="59" customFormat="1" customHeight="1"/>
    <row r="58501" s="59" customFormat="1" customHeight="1"/>
    <row r="58502" s="59" customFormat="1" customHeight="1"/>
    <row r="58503" s="59" customFormat="1" customHeight="1"/>
    <row r="58504" s="59" customFormat="1" customHeight="1"/>
    <row r="58505" s="59" customFormat="1" customHeight="1"/>
    <row r="58506" s="59" customFormat="1" customHeight="1"/>
    <row r="58507" s="59" customFormat="1" customHeight="1"/>
    <row r="58508" s="59" customFormat="1" customHeight="1"/>
    <row r="58509" s="59" customFormat="1" customHeight="1"/>
    <row r="58510" s="59" customFormat="1" customHeight="1"/>
    <row r="58511" s="59" customFormat="1" customHeight="1"/>
    <row r="58512" s="59" customFormat="1" customHeight="1"/>
    <row r="58513" s="59" customFormat="1" customHeight="1"/>
    <row r="58514" s="59" customFormat="1" customHeight="1"/>
    <row r="58515" s="59" customFormat="1" customHeight="1"/>
    <row r="58516" s="59" customFormat="1" customHeight="1"/>
    <row r="58517" s="59" customFormat="1" customHeight="1"/>
    <row r="58518" s="59" customFormat="1" customHeight="1"/>
    <row r="58519" s="59" customFormat="1" customHeight="1"/>
    <row r="58520" s="59" customFormat="1" customHeight="1"/>
    <row r="58521" s="59" customFormat="1" customHeight="1"/>
    <row r="58522" s="59" customFormat="1" customHeight="1"/>
    <row r="58523" s="59" customFormat="1" customHeight="1"/>
    <row r="58524" s="59" customFormat="1" customHeight="1"/>
    <row r="58525" s="59" customFormat="1" customHeight="1"/>
    <row r="58526" s="59" customFormat="1" customHeight="1"/>
    <row r="58527" s="59" customFormat="1" customHeight="1"/>
    <row r="58528" s="59" customFormat="1" customHeight="1"/>
    <row r="58529" s="59" customFormat="1" customHeight="1"/>
    <row r="58530" s="59" customFormat="1" customHeight="1"/>
    <row r="58531" s="59" customFormat="1" customHeight="1"/>
    <row r="58532" s="59" customFormat="1" customHeight="1"/>
    <row r="58533" s="59" customFormat="1" customHeight="1"/>
    <row r="58534" s="59" customFormat="1" customHeight="1"/>
    <row r="58535" s="59" customFormat="1" customHeight="1"/>
    <row r="58536" s="59" customFormat="1" customHeight="1"/>
    <row r="58537" s="59" customFormat="1" customHeight="1"/>
    <row r="58538" s="59" customFormat="1" customHeight="1"/>
    <row r="58539" s="59" customFormat="1" customHeight="1"/>
    <row r="58540" s="59" customFormat="1" customHeight="1"/>
    <row r="58541" s="59" customFormat="1" customHeight="1"/>
    <row r="58542" s="59" customFormat="1" customHeight="1"/>
    <row r="58543" s="59" customFormat="1" customHeight="1"/>
    <row r="58544" s="59" customFormat="1" customHeight="1"/>
    <row r="58545" s="59" customFormat="1" customHeight="1"/>
    <row r="58546" s="59" customFormat="1" customHeight="1"/>
    <row r="58547" s="59" customFormat="1" customHeight="1"/>
    <row r="58548" s="59" customFormat="1" customHeight="1"/>
    <row r="58549" s="59" customFormat="1" customHeight="1"/>
    <row r="58550" s="59" customFormat="1" customHeight="1"/>
    <row r="58551" s="59" customFormat="1" customHeight="1"/>
    <row r="58552" s="59" customFormat="1" customHeight="1"/>
    <row r="58553" s="59" customFormat="1" customHeight="1"/>
    <row r="58554" s="59" customFormat="1" customHeight="1"/>
    <row r="58555" s="59" customFormat="1" customHeight="1"/>
    <row r="58556" s="59" customFormat="1" customHeight="1"/>
    <row r="58557" s="59" customFormat="1" customHeight="1"/>
    <row r="58558" s="59" customFormat="1" customHeight="1"/>
    <row r="58559" s="59" customFormat="1" customHeight="1"/>
    <row r="58560" s="59" customFormat="1" customHeight="1"/>
    <row r="58561" s="59" customFormat="1" customHeight="1"/>
    <row r="58562" s="59" customFormat="1" customHeight="1"/>
    <row r="58563" s="59" customFormat="1" customHeight="1"/>
    <row r="58564" s="59" customFormat="1" customHeight="1"/>
    <row r="58565" s="59" customFormat="1" customHeight="1"/>
    <row r="58566" s="59" customFormat="1" customHeight="1"/>
    <row r="58567" s="59" customFormat="1" customHeight="1"/>
    <row r="58568" s="59" customFormat="1" customHeight="1"/>
    <row r="58569" s="59" customFormat="1" customHeight="1"/>
    <row r="58570" s="59" customFormat="1" customHeight="1"/>
    <row r="58571" s="59" customFormat="1" customHeight="1"/>
    <row r="58572" s="59" customFormat="1" customHeight="1"/>
    <row r="58573" s="59" customFormat="1" customHeight="1"/>
    <row r="58574" s="59" customFormat="1" customHeight="1"/>
    <row r="58575" s="59" customFormat="1" customHeight="1"/>
    <row r="58576" s="59" customFormat="1" customHeight="1"/>
    <row r="58577" s="59" customFormat="1" customHeight="1"/>
    <row r="58578" s="59" customFormat="1" customHeight="1"/>
    <row r="58579" s="59" customFormat="1" customHeight="1"/>
    <row r="58580" s="59" customFormat="1" customHeight="1"/>
    <row r="58581" s="59" customFormat="1" customHeight="1"/>
    <row r="58582" s="59" customFormat="1" customHeight="1"/>
    <row r="58583" s="59" customFormat="1" customHeight="1"/>
    <row r="58584" s="59" customFormat="1" customHeight="1"/>
    <row r="58585" s="59" customFormat="1" customHeight="1"/>
    <row r="58586" s="59" customFormat="1" customHeight="1"/>
    <row r="58587" s="59" customFormat="1" customHeight="1"/>
    <row r="58588" s="59" customFormat="1" customHeight="1"/>
    <row r="58589" s="59" customFormat="1" customHeight="1"/>
    <row r="58590" s="59" customFormat="1" customHeight="1"/>
    <row r="58591" s="59" customFormat="1" customHeight="1"/>
    <row r="58592" s="59" customFormat="1" customHeight="1"/>
    <row r="58593" s="59" customFormat="1" customHeight="1"/>
    <row r="58594" s="59" customFormat="1" customHeight="1"/>
    <row r="58595" s="59" customFormat="1" customHeight="1"/>
    <row r="58596" s="59" customFormat="1" customHeight="1"/>
    <row r="58597" s="59" customFormat="1" customHeight="1"/>
    <row r="58598" s="59" customFormat="1" customHeight="1"/>
    <row r="58599" s="59" customFormat="1" customHeight="1"/>
    <row r="58600" s="59" customFormat="1" customHeight="1"/>
    <row r="58601" s="59" customFormat="1" customHeight="1"/>
    <row r="58602" s="59" customFormat="1" customHeight="1"/>
    <row r="58603" s="59" customFormat="1" customHeight="1"/>
    <row r="58604" s="59" customFormat="1" customHeight="1"/>
    <row r="58605" s="59" customFormat="1" customHeight="1"/>
    <row r="58606" s="59" customFormat="1" customHeight="1"/>
    <row r="58607" s="59" customFormat="1" customHeight="1"/>
    <row r="58608" s="59" customFormat="1" customHeight="1"/>
    <row r="58609" s="59" customFormat="1" customHeight="1"/>
    <row r="58610" s="59" customFormat="1" customHeight="1"/>
    <row r="58611" s="59" customFormat="1" customHeight="1"/>
    <row r="58612" s="59" customFormat="1" customHeight="1"/>
    <row r="58613" s="59" customFormat="1" customHeight="1"/>
    <row r="58614" s="59" customFormat="1" customHeight="1"/>
    <row r="58615" s="59" customFormat="1" customHeight="1"/>
    <row r="58616" s="59" customFormat="1" customHeight="1"/>
    <row r="58617" s="59" customFormat="1" customHeight="1"/>
    <row r="58618" s="59" customFormat="1" customHeight="1"/>
    <row r="58619" s="59" customFormat="1" customHeight="1"/>
    <row r="58620" s="59" customFormat="1" customHeight="1"/>
    <row r="58621" s="59" customFormat="1" customHeight="1"/>
    <row r="58622" s="59" customFormat="1" customHeight="1"/>
    <row r="58623" s="59" customFormat="1" customHeight="1"/>
    <row r="58624" s="59" customFormat="1" customHeight="1"/>
    <row r="58625" s="59" customFormat="1" customHeight="1"/>
    <row r="58626" s="59" customFormat="1" customHeight="1"/>
    <row r="58627" s="59" customFormat="1" customHeight="1"/>
    <row r="58628" s="59" customFormat="1" customHeight="1"/>
    <row r="58629" s="59" customFormat="1" customHeight="1"/>
    <row r="58630" s="59" customFormat="1" customHeight="1"/>
    <row r="58631" s="59" customFormat="1" customHeight="1"/>
    <row r="58632" s="59" customFormat="1" customHeight="1"/>
    <row r="58633" s="59" customFormat="1" customHeight="1"/>
    <row r="58634" s="59" customFormat="1" customHeight="1"/>
    <row r="58635" s="59" customFormat="1" customHeight="1"/>
    <row r="58636" s="59" customFormat="1" customHeight="1"/>
    <row r="58637" s="59" customFormat="1" customHeight="1"/>
    <row r="58638" s="59" customFormat="1" customHeight="1"/>
    <row r="58639" s="59" customFormat="1" customHeight="1"/>
    <row r="58640" s="59" customFormat="1" customHeight="1"/>
    <row r="58641" s="59" customFormat="1" customHeight="1"/>
    <row r="58642" s="59" customFormat="1" customHeight="1"/>
    <row r="58643" s="59" customFormat="1" customHeight="1"/>
    <row r="58644" s="59" customFormat="1" customHeight="1"/>
    <row r="58645" s="59" customFormat="1" customHeight="1"/>
    <row r="58646" s="59" customFormat="1" customHeight="1"/>
    <row r="58647" s="59" customFormat="1" customHeight="1"/>
    <row r="58648" s="59" customFormat="1" customHeight="1"/>
    <row r="58649" s="59" customFormat="1" customHeight="1"/>
    <row r="58650" s="59" customFormat="1" customHeight="1"/>
    <row r="58651" s="59" customFormat="1" customHeight="1"/>
    <row r="58652" s="59" customFormat="1" customHeight="1"/>
    <row r="58653" s="59" customFormat="1" customHeight="1"/>
    <row r="58654" s="59" customFormat="1" customHeight="1"/>
    <row r="58655" s="59" customFormat="1" customHeight="1"/>
    <row r="58656" s="59" customFormat="1" customHeight="1"/>
    <row r="58657" s="59" customFormat="1" customHeight="1"/>
    <row r="58658" s="59" customFormat="1" customHeight="1"/>
    <row r="58659" s="59" customFormat="1" customHeight="1"/>
    <row r="58660" s="59" customFormat="1" customHeight="1"/>
    <row r="58661" s="59" customFormat="1" customHeight="1"/>
    <row r="58662" s="59" customFormat="1" customHeight="1"/>
    <row r="58663" s="59" customFormat="1" customHeight="1"/>
    <row r="58664" s="59" customFormat="1" customHeight="1"/>
    <row r="58665" s="59" customFormat="1" customHeight="1"/>
    <row r="58666" s="59" customFormat="1" customHeight="1"/>
    <row r="58667" s="59" customFormat="1" customHeight="1"/>
    <row r="58668" s="59" customFormat="1" customHeight="1"/>
    <row r="58669" s="59" customFormat="1" customHeight="1"/>
    <row r="58670" s="59" customFormat="1" customHeight="1"/>
    <row r="58671" s="59" customFormat="1" customHeight="1"/>
    <row r="58672" s="59" customFormat="1" customHeight="1"/>
    <row r="58673" s="59" customFormat="1" customHeight="1"/>
    <row r="58674" s="59" customFormat="1" customHeight="1"/>
    <row r="58675" s="59" customFormat="1" customHeight="1"/>
    <row r="58676" s="59" customFormat="1" customHeight="1"/>
    <row r="58677" s="59" customFormat="1" customHeight="1"/>
    <row r="58678" s="59" customFormat="1" customHeight="1"/>
    <row r="58679" s="59" customFormat="1" customHeight="1"/>
    <row r="58680" s="59" customFormat="1" customHeight="1"/>
    <row r="58681" s="59" customFormat="1" customHeight="1"/>
    <row r="58682" s="59" customFormat="1" customHeight="1"/>
    <row r="58683" s="59" customFormat="1" customHeight="1"/>
    <row r="58684" s="59" customFormat="1" customHeight="1"/>
    <row r="58685" s="59" customFormat="1" customHeight="1"/>
    <row r="58686" s="59" customFormat="1" customHeight="1"/>
    <row r="58687" s="59" customFormat="1" customHeight="1"/>
    <row r="58688" s="59" customFormat="1" customHeight="1"/>
    <row r="58689" s="59" customFormat="1" customHeight="1"/>
    <row r="58690" s="59" customFormat="1" customHeight="1"/>
    <row r="58691" s="59" customFormat="1" customHeight="1"/>
    <row r="58692" s="59" customFormat="1" customHeight="1"/>
    <row r="58693" s="59" customFormat="1" customHeight="1"/>
    <row r="58694" s="59" customFormat="1" customHeight="1"/>
    <row r="58695" s="59" customFormat="1" customHeight="1"/>
    <row r="58696" s="59" customFormat="1" customHeight="1"/>
    <row r="58697" s="59" customFormat="1" customHeight="1"/>
    <row r="58698" s="59" customFormat="1" customHeight="1"/>
    <row r="58699" s="59" customFormat="1" customHeight="1"/>
    <row r="58700" s="59" customFormat="1" customHeight="1"/>
    <row r="58701" s="59" customFormat="1" customHeight="1"/>
    <row r="58702" s="59" customFormat="1" customHeight="1"/>
    <row r="58703" s="59" customFormat="1" customHeight="1"/>
    <row r="58704" s="59" customFormat="1" customHeight="1"/>
    <row r="58705" s="59" customFormat="1" customHeight="1"/>
    <row r="58706" s="59" customFormat="1" customHeight="1"/>
    <row r="58707" s="59" customFormat="1" customHeight="1"/>
    <row r="58708" s="59" customFormat="1" customHeight="1"/>
    <row r="58709" s="59" customFormat="1" customHeight="1"/>
    <row r="58710" s="59" customFormat="1" customHeight="1"/>
    <row r="58711" s="59" customFormat="1" customHeight="1"/>
    <row r="58712" s="59" customFormat="1" customHeight="1"/>
    <row r="58713" s="59" customFormat="1" customHeight="1"/>
    <row r="58714" s="59" customFormat="1" customHeight="1"/>
    <row r="58715" s="59" customFormat="1" customHeight="1"/>
    <row r="58716" s="59" customFormat="1" customHeight="1"/>
    <row r="58717" s="59" customFormat="1" customHeight="1"/>
    <row r="58718" s="59" customFormat="1" customHeight="1"/>
    <row r="58719" s="59" customFormat="1" customHeight="1"/>
    <row r="58720" s="59" customFormat="1" customHeight="1"/>
    <row r="58721" s="59" customFormat="1" customHeight="1"/>
    <row r="58722" s="59" customFormat="1" customHeight="1"/>
    <row r="58723" s="59" customFormat="1" customHeight="1"/>
    <row r="58724" s="59" customFormat="1" customHeight="1"/>
    <row r="58725" s="59" customFormat="1" customHeight="1"/>
    <row r="58726" s="59" customFormat="1" customHeight="1"/>
    <row r="58727" s="59" customFormat="1" customHeight="1"/>
    <row r="58728" s="59" customFormat="1" customHeight="1"/>
    <row r="58729" s="59" customFormat="1" customHeight="1"/>
    <row r="58730" s="59" customFormat="1" customHeight="1"/>
    <row r="58731" s="59" customFormat="1" customHeight="1"/>
    <row r="58732" s="59" customFormat="1" customHeight="1"/>
    <row r="58733" s="59" customFormat="1" customHeight="1"/>
    <row r="58734" s="59" customFormat="1" customHeight="1"/>
    <row r="58735" s="59" customFormat="1" customHeight="1"/>
    <row r="58736" s="59" customFormat="1" customHeight="1"/>
    <row r="58737" s="59" customFormat="1" customHeight="1"/>
    <row r="58738" s="59" customFormat="1" customHeight="1"/>
    <row r="58739" s="59" customFormat="1" customHeight="1"/>
    <row r="58740" s="59" customFormat="1" customHeight="1"/>
    <row r="58741" s="59" customFormat="1" customHeight="1"/>
    <row r="58742" s="59" customFormat="1" customHeight="1"/>
    <row r="58743" s="59" customFormat="1" customHeight="1"/>
    <row r="58744" s="59" customFormat="1" customHeight="1"/>
    <row r="58745" s="59" customFormat="1" customHeight="1"/>
    <row r="58746" s="59" customFormat="1" customHeight="1"/>
    <row r="58747" s="59" customFormat="1" customHeight="1"/>
    <row r="58748" s="59" customFormat="1" customHeight="1"/>
    <row r="58749" s="59" customFormat="1" customHeight="1"/>
    <row r="58750" s="59" customFormat="1" customHeight="1"/>
    <row r="58751" s="59" customFormat="1" customHeight="1"/>
    <row r="58752" s="59" customFormat="1" customHeight="1"/>
    <row r="58753" s="59" customFormat="1" customHeight="1"/>
    <row r="58754" s="59" customFormat="1" customHeight="1"/>
    <row r="58755" s="59" customFormat="1" customHeight="1"/>
    <row r="58756" s="59" customFormat="1" customHeight="1"/>
    <row r="58757" s="59" customFormat="1" customHeight="1"/>
    <row r="58758" s="59" customFormat="1" customHeight="1"/>
    <row r="58759" s="59" customFormat="1" customHeight="1"/>
    <row r="58760" s="59" customFormat="1" customHeight="1"/>
    <row r="58761" s="59" customFormat="1" customHeight="1"/>
    <row r="58762" s="59" customFormat="1" customHeight="1"/>
    <row r="58763" s="59" customFormat="1" customHeight="1"/>
    <row r="58764" s="59" customFormat="1" customHeight="1"/>
    <row r="58765" s="59" customFormat="1" customHeight="1"/>
    <row r="58766" s="59" customFormat="1" customHeight="1"/>
    <row r="58767" s="59" customFormat="1" customHeight="1"/>
    <row r="58768" s="59" customFormat="1" customHeight="1"/>
    <row r="58769" s="59" customFormat="1" customHeight="1"/>
    <row r="58770" s="59" customFormat="1" customHeight="1"/>
    <row r="58771" s="59" customFormat="1" customHeight="1"/>
    <row r="58772" s="59" customFormat="1" customHeight="1"/>
    <row r="58773" s="59" customFormat="1" customHeight="1"/>
    <row r="58774" s="59" customFormat="1" customHeight="1"/>
    <row r="58775" s="59" customFormat="1" customHeight="1"/>
    <row r="58776" s="59" customFormat="1" customHeight="1"/>
    <row r="58777" s="59" customFormat="1" customHeight="1"/>
    <row r="58778" s="59" customFormat="1" customHeight="1"/>
    <row r="58779" s="59" customFormat="1" customHeight="1"/>
    <row r="58780" s="59" customFormat="1" customHeight="1"/>
    <row r="58781" s="59" customFormat="1" customHeight="1"/>
    <row r="58782" s="59" customFormat="1" customHeight="1"/>
    <row r="58783" s="59" customFormat="1" customHeight="1"/>
    <row r="58784" s="59" customFormat="1" customHeight="1"/>
    <row r="58785" s="59" customFormat="1" customHeight="1"/>
    <row r="58786" s="59" customFormat="1" customHeight="1"/>
    <row r="58787" s="59" customFormat="1" customHeight="1"/>
    <row r="58788" s="59" customFormat="1" customHeight="1"/>
    <row r="58789" s="59" customFormat="1" customHeight="1"/>
    <row r="58790" s="59" customFormat="1" customHeight="1"/>
    <row r="58791" s="59" customFormat="1" customHeight="1"/>
    <row r="58792" s="59" customFormat="1" customHeight="1"/>
    <row r="58793" s="59" customFormat="1" customHeight="1"/>
    <row r="58794" s="59" customFormat="1" customHeight="1"/>
    <row r="58795" s="59" customFormat="1" customHeight="1"/>
    <row r="58796" s="59" customFormat="1" customHeight="1"/>
    <row r="58797" s="59" customFormat="1" customHeight="1"/>
    <row r="58798" s="59" customFormat="1" customHeight="1"/>
    <row r="58799" s="59" customFormat="1" customHeight="1"/>
    <row r="58800" s="59" customFormat="1" customHeight="1"/>
    <row r="58801" s="59" customFormat="1" customHeight="1"/>
    <row r="58802" s="59" customFormat="1" customHeight="1"/>
    <row r="58803" s="59" customFormat="1" customHeight="1"/>
    <row r="58804" s="59" customFormat="1" customHeight="1"/>
    <row r="58805" s="59" customFormat="1" customHeight="1"/>
    <row r="58806" s="59" customFormat="1" customHeight="1"/>
    <row r="58807" s="59" customFormat="1" customHeight="1"/>
    <row r="58808" s="59" customFormat="1" customHeight="1"/>
    <row r="58809" s="59" customFormat="1" customHeight="1"/>
    <row r="58810" s="59" customFormat="1" customHeight="1"/>
    <row r="58811" s="59" customFormat="1" customHeight="1"/>
    <row r="58812" s="59" customFormat="1" customHeight="1"/>
    <row r="58813" s="59" customFormat="1" customHeight="1"/>
    <row r="58814" s="59" customFormat="1" customHeight="1"/>
    <row r="58815" s="59" customFormat="1" customHeight="1"/>
    <row r="58816" s="59" customFormat="1" customHeight="1"/>
    <row r="58817" s="59" customFormat="1" customHeight="1"/>
    <row r="58818" s="59" customFormat="1" customHeight="1"/>
    <row r="58819" s="59" customFormat="1" customHeight="1"/>
    <row r="58820" s="59" customFormat="1" customHeight="1"/>
    <row r="58821" s="59" customFormat="1" customHeight="1"/>
    <row r="58822" s="59" customFormat="1" customHeight="1"/>
    <row r="58823" s="59" customFormat="1" customHeight="1"/>
    <row r="58824" s="59" customFormat="1" customHeight="1"/>
    <row r="58825" s="59" customFormat="1" customHeight="1"/>
    <row r="58826" s="59" customFormat="1" customHeight="1"/>
    <row r="58827" s="59" customFormat="1" customHeight="1"/>
    <row r="58828" s="59" customFormat="1" customHeight="1"/>
    <row r="58829" s="59" customFormat="1" customHeight="1"/>
    <row r="58830" s="59" customFormat="1" customHeight="1"/>
    <row r="58831" s="59" customFormat="1" customHeight="1"/>
    <row r="58832" s="59" customFormat="1" customHeight="1"/>
    <row r="58833" s="59" customFormat="1" customHeight="1"/>
    <row r="58834" s="59" customFormat="1" customHeight="1"/>
    <row r="58835" s="59" customFormat="1" customHeight="1"/>
    <row r="58836" s="59" customFormat="1" customHeight="1"/>
    <row r="58837" s="59" customFormat="1" customHeight="1"/>
    <row r="58838" s="59" customFormat="1" customHeight="1"/>
    <row r="58839" s="59" customFormat="1" customHeight="1"/>
    <row r="58840" s="59" customFormat="1" customHeight="1"/>
    <row r="58841" s="59" customFormat="1" customHeight="1"/>
    <row r="58842" s="59" customFormat="1" customHeight="1"/>
    <row r="58843" s="59" customFormat="1" customHeight="1"/>
    <row r="58844" s="59" customFormat="1" customHeight="1"/>
    <row r="58845" s="59" customFormat="1" customHeight="1"/>
    <row r="58846" s="59" customFormat="1" customHeight="1"/>
    <row r="58847" s="59" customFormat="1" customHeight="1"/>
    <row r="58848" s="59" customFormat="1" customHeight="1"/>
    <row r="58849" s="59" customFormat="1" customHeight="1"/>
    <row r="58850" s="59" customFormat="1" customHeight="1"/>
    <row r="58851" s="59" customFormat="1" customHeight="1"/>
    <row r="58852" s="59" customFormat="1" customHeight="1"/>
    <row r="58853" s="59" customFormat="1" customHeight="1"/>
    <row r="58854" s="59" customFormat="1" customHeight="1"/>
    <row r="58855" s="59" customFormat="1" customHeight="1"/>
    <row r="58856" s="59" customFormat="1" customHeight="1"/>
    <row r="58857" s="59" customFormat="1" customHeight="1"/>
    <row r="58858" s="59" customFormat="1" customHeight="1"/>
    <row r="58859" s="59" customFormat="1" customHeight="1"/>
    <row r="58860" s="59" customFormat="1" customHeight="1"/>
    <row r="58861" s="59" customFormat="1" customHeight="1"/>
    <row r="58862" s="59" customFormat="1" customHeight="1"/>
    <row r="58863" s="59" customFormat="1" customHeight="1"/>
    <row r="58864" s="59" customFormat="1" customHeight="1"/>
    <row r="58865" s="59" customFormat="1" customHeight="1"/>
    <row r="58866" s="59" customFormat="1" customHeight="1"/>
    <row r="58867" s="59" customFormat="1" customHeight="1"/>
    <row r="58868" s="59" customFormat="1" customHeight="1"/>
    <row r="58869" s="59" customFormat="1" customHeight="1"/>
    <row r="58870" s="59" customFormat="1" customHeight="1"/>
    <row r="58871" s="59" customFormat="1" customHeight="1"/>
    <row r="58872" s="59" customFormat="1" customHeight="1"/>
    <row r="58873" s="59" customFormat="1" customHeight="1"/>
    <row r="58874" s="59" customFormat="1" customHeight="1"/>
    <row r="58875" s="59" customFormat="1" customHeight="1"/>
    <row r="58876" s="59" customFormat="1" customHeight="1"/>
    <row r="58877" s="59" customFormat="1" customHeight="1"/>
    <row r="58878" s="59" customFormat="1" customHeight="1"/>
    <row r="58879" s="59" customFormat="1" customHeight="1"/>
    <row r="58880" s="59" customFormat="1" customHeight="1"/>
    <row r="58881" s="59" customFormat="1" customHeight="1"/>
    <row r="58882" s="59" customFormat="1" customHeight="1"/>
    <row r="58883" s="59" customFormat="1" customHeight="1"/>
    <row r="58884" s="59" customFormat="1" customHeight="1"/>
    <row r="58885" s="59" customFormat="1" customHeight="1"/>
    <row r="58886" s="59" customFormat="1" customHeight="1"/>
    <row r="58887" s="59" customFormat="1" customHeight="1"/>
    <row r="58888" s="59" customFormat="1" customHeight="1"/>
    <row r="58889" s="59" customFormat="1" customHeight="1"/>
    <row r="58890" s="59" customFormat="1" customHeight="1"/>
    <row r="58891" s="59" customFormat="1" customHeight="1"/>
    <row r="58892" s="59" customFormat="1" customHeight="1"/>
    <row r="58893" s="59" customFormat="1" customHeight="1"/>
    <row r="58894" s="59" customFormat="1" customHeight="1"/>
    <row r="58895" s="59" customFormat="1" customHeight="1"/>
    <row r="58896" s="59" customFormat="1" customHeight="1"/>
    <row r="58897" s="59" customFormat="1" customHeight="1"/>
    <row r="58898" s="59" customFormat="1" customHeight="1"/>
    <row r="58899" s="59" customFormat="1" customHeight="1"/>
    <row r="58900" s="59" customFormat="1" customHeight="1"/>
    <row r="58901" s="59" customFormat="1" customHeight="1"/>
    <row r="58902" s="59" customFormat="1" customHeight="1"/>
    <row r="58903" s="59" customFormat="1" customHeight="1"/>
    <row r="58904" s="59" customFormat="1" customHeight="1"/>
    <row r="58905" s="59" customFormat="1" customHeight="1"/>
    <row r="58906" s="59" customFormat="1" customHeight="1"/>
    <row r="58907" s="59" customFormat="1" customHeight="1"/>
    <row r="58908" s="59" customFormat="1" customHeight="1"/>
    <row r="58909" s="59" customFormat="1" customHeight="1"/>
    <row r="58910" s="59" customFormat="1" customHeight="1"/>
    <row r="58911" s="59" customFormat="1" customHeight="1"/>
    <row r="58912" s="59" customFormat="1" customHeight="1"/>
    <row r="58913" s="59" customFormat="1" customHeight="1"/>
    <row r="58914" s="59" customFormat="1" customHeight="1"/>
    <row r="58915" s="59" customFormat="1" customHeight="1"/>
    <row r="58916" s="59" customFormat="1" customHeight="1"/>
    <row r="58917" s="59" customFormat="1" customHeight="1"/>
    <row r="58918" s="59" customFormat="1" customHeight="1"/>
    <row r="58919" s="59" customFormat="1" customHeight="1"/>
    <row r="58920" s="59" customFormat="1" customHeight="1"/>
    <row r="58921" s="59" customFormat="1" customHeight="1"/>
    <row r="58922" s="59" customFormat="1" customHeight="1"/>
    <row r="58923" s="59" customFormat="1" customHeight="1"/>
    <row r="58924" s="59" customFormat="1" customHeight="1"/>
    <row r="58925" s="59" customFormat="1" customHeight="1"/>
    <row r="58926" s="59" customFormat="1" customHeight="1"/>
    <row r="58927" s="59" customFormat="1" customHeight="1"/>
    <row r="58928" s="59" customFormat="1" customHeight="1"/>
    <row r="58929" s="59" customFormat="1" customHeight="1"/>
    <row r="58930" s="59" customFormat="1" customHeight="1"/>
    <row r="58931" s="59" customFormat="1" customHeight="1"/>
    <row r="58932" s="59" customFormat="1" customHeight="1"/>
    <row r="58933" s="59" customFormat="1" customHeight="1"/>
    <row r="58934" s="59" customFormat="1" customHeight="1"/>
    <row r="58935" s="59" customFormat="1" customHeight="1"/>
    <row r="58936" s="59" customFormat="1" customHeight="1"/>
    <row r="58937" s="59" customFormat="1" customHeight="1"/>
    <row r="58938" s="59" customFormat="1" customHeight="1"/>
    <row r="58939" s="59" customFormat="1" customHeight="1"/>
    <row r="58940" s="59" customFormat="1" customHeight="1"/>
    <row r="58941" s="59" customFormat="1" customHeight="1"/>
    <row r="58942" s="59" customFormat="1" customHeight="1"/>
    <row r="58943" s="59" customFormat="1" customHeight="1"/>
    <row r="58944" s="59" customFormat="1" customHeight="1"/>
    <row r="58945" s="59" customFormat="1" customHeight="1"/>
    <row r="58946" s="59" customFormat="1" customHeight="1"/>
    <row r="58947" s="59" customFormat="1" customHeight="1"/>
    <row r="58948" s="59" customFormat="1" customHeight="1"/>
    <row r="58949" s="59" customFormat="1" customHeight="1"/>
    <row r="58950" s="59" customFormat="1" customHeight="1"/>
    <row r="58951" s="59" customFormat="1" customHeight="1"/>
    <row r="58952" s="59" customFormat="1" customHeight="1"/>
    <row r="58953" s="59" customFormat="1" customHeight="1"/>
    <row r="58954" s="59" customFormat="1" customHeight="1"/>
    <row r="58955" s="59" customFormat="1" customHeight="1"/>
    <row r="58956" s="59" customFormat="1" customHeight="1"/>
    <row r="58957" s="59" customFormat="1" customHeight="1"/>
    <row r="58958" s="59" customFormat="1" customHeight="1"/>
    <row r="58959" s="59" customFormat="1" customHeight="1"/>
    <row r="58960" s="59" customFormat="1" customHeight="1"/>
    <row r="58961" s="59" customFormat="1" customHeight="1"/>
    <row r="58962" s="59" customFormat="1" customHeight="1"/>
    <row r="58963" s="59" customFormat="1" customHeight="1"/>
    <row r="58964" s="59" customFormat="1" customHeight="1"/>
    <row r="58965" s="59" customFormat="1" customHeight="1"/>
    <row r="58966" s="59" customFormat="1" customHeight="1"/>
    <row r="58967" s="59" customFormat="1" customHeight="1"/>
    <row r="58968" s="59" customFormat="1" customHeight="1"/>
    <row r="58969" s="59" customFormat="1" customHeight="1"/>
    <row r="58970" s="59" customFormat="1" customHeight="1"/>
    <row r="58971" s="59" customFormat="1" customHeight="1"/>
    <row r="58972" s="59" customFormat="1" customHeight="1"/>
    <row r="58973" s="59" customFormat="1" customHeight="1"/>
    <row r="58974" s="59" customFormat="1" customHeight="1"/>
    <row r="58975" s="59" customFormat="1" customHeight="1"/>
    <row r="58976" s="59" customFormat="1" customHeight="1"/>
    <row r="58977" s="59" customFormat="1" customHeight="1"/>
    <row r="58978" s="59" customFormat="1" customHeight="1"/>
    <row r="58979" s="59" customFormat="1" customHeight="1"/>
    <row r="58980" s="59" customFormat="1" customHeight="1"/>
    <row r="58981" s="59" customFormat="1" customHeight="1"/>
    <row r="58982" s="59" customFormat="1" customHeight="1"/>
    <row r="58983" s="59" customFormat="1" customHeight="1"/>
    <row r="58984" s="59" customFormat="1" customHeight="1"/>
    <row r="58985" s="59" customFormat="1" customHeight="1"/>
    <row r="58986" s="59" customFormat="1" customHeight="1"/>
    <row r="58987" s="59" customFormat="1" customHeight="1"/>
    <row r="58988" s="59" customFormat="1" customHeight="1"/>
    <row r="58989" s="59" customFormat="1" customHeight="1"/>
    <row r="58990" s="59" customFormat="1" customHeight="1"/>
    <row r="58991" s="59" customFormat="1" customHeight="1"/>
    <row r="58992" s="59" customFormat="1" customHeight="1"/>
    <row r="58993" s="59" customFormat="1" customHeight="1"/>
    <row r="58994" s="59" customFormat="1" customHeight="1"/>
    <row r="58995" s="59" customFormat="1" customHeight="1"/>
    <row r="58996" s="59" customFormat="1" customHeight="1"/>
    <row r="58997" s="59" customFormat="1" customHeight="1"/>
    <row r="58998" s="59" customFormat="1" customHeight="1"/>
    <row r="58999" s="59" customFormat="1" customHeight="1"/>
    <row r="59000" s="59" customFormat="1" customHeight="1"/>
    <row r="59001" s="59" customFormat="1" customHeight="1"/>
    <row r="59002" s="59" customFormat="1" customHeight="1"/>
    <row r="59003" s="59" customFormat="1" customHeight="1"/>
    <row r="59004" s="59" customFormat="1" customHeight="1"/>
    <row r="59005" s="59" customFormat="1" customHeight="1"/>
    <row r="59006" s="59" customFormat="1" customHeight="1"/>
    <row r="59007" s="59" customFormat="1" customHeight="1"/>
    <row r="59008" s="59" customFormat="1" customHeight="1"/>
    <row r="59009" s="59" customFormat="1" customHeight="1"/>
    <row r="59010" s="59" customFormat="1" customHeight="1"/>
    <row r="59011" s="59" customFormat="1" customHeight="1"/>
    <row r="59012" s="59" customFormat="1" customHeight="1"/>
    <row r="59013" s="59" customFormat="1" customHeight="1"/>
    <row r="59014" s="59" customFormat="1" customHeight="1"/>
    <row r="59015" s="59" customFormat="1" customHeight="1"/>
    <row r="59016" s="59" customFormat="1" customHeight="1"/>
    <row r="59017" s="59" customFormat="1" customHeight="1"/>
    <row r="59018" s="59" customFormat="1" customHeight="1"/>
    <row r="59019" s="59" customFormat="1" customHeight="1"/>
    <row r="59020" s="59" customFormat="1" customHeight="1"/>
    <row r="59021" s="59" customFormat="1" customHeight="1"/>
    <row r="59022" s="59" customFormat="1" customHeight="1"/>
    <row r="59023" s="59" customFormat="1" customHeight="1"/>
    <row r="59024" s="59" customFormat="1" customHeight="1"/>
    <row r="59025" s="59" customFormat="1" customHeight="1"/>
    <row r="59026" s="59" customFormat="1" customHeight="1"/>
    <row r="59027" s="59" customFormat="1" customHeight="1"/>
    <row r="59028" s="59" customFormat="1" customHeight="1"/>
    <row r="59029" s="59" customFormat="1" customHeight="1"/>
    <row r="59030" s="59" customFormat="1" customHeight="1"/>
    <row r="59031" s="59" customFormat="1" customHeight="1"/>
    <row r="59032" s="59" customFormat="1" customHeight="1"/>
    <row r="59033" s="59" customFormat="1" customHeight="1"/>
    <row r="59034" s="59" customFormat="1" customHeight="1"/>
    <row r="59035" s="59" customFormat="1" customHeight="1"/>
    <row r="59036" s="59" customFormat="1" customHeight="1"/>
    <row r="59037" s="59" customFormat="1" customHeight="1"/>
    <row r="59038" s="59" customFormat="1" customHeight="1"/>
    <row r="59039" s="59" customFormat="1" customHeight="1"/>
    <row r="59040" s="59" customFormat="1" customHeight="1"/>
    <row r="59041" s="59" customFormat="1" customHeight="1"/>
    <row r="59042" s="59" customFormat="1" customHeight="1"/>
    <row r="59043" s="59" customFormat="1" customHeight="1"/>
    <row r="59044" s="59" customFormat="1" customHeight="1"/>
    <row r="59045" s="59" customFormat="1" customHeight="1"/>
    <row r="59046" s="59" customFormat="1" customHeight="1"/>
    <row r="59047" s="59" customFormat="1" customHeight="1"/>
    <row r="59048" s="59" customFormat="1" customHeight="1"/>
    <row r="59049" s="59" customFormat="1" customHeight="1"/>
    <row r="59050" s="59" customFormat="1" customHeight="1"/>
    <row r="59051" s="59" customFormat="1" customHeight="1"/>
    <row r="59052" s="59" customFormat="1" customHeight="1"/>
    <row r="59053" s="59" customFormat="1" customHeight="1"/>
    <row r="59054" s="59" customFormat="1" customHeight="1"/>
    <row r="59055" s="59" customFormat="1" customHeight="1"/>
    <row r="59056" s="59" customFormat="1" customHeight="1"/>
    <row r="59057" s="59" customFormat="1" customHeight="1"/>
    <row r="59058" s="59" customFormat="1" customHeight="1"/>
    <row r="59059" s="59" customFormat="1" customHeight="1"/>
    <row r="59060" s="59" customFormat="1" customHeight="1"/>
    <row r="59061" s="59" customFormat="1" customHeight="1"/>
    <row r="59062" s="59" customFormat="1" customHeight="1"/>
    <row r="59063" s="59" customFormat="1" customHeight="1"/>
    <row r="59064" s="59" customFormat="1" customHeight="1"/>
    <row r="59065" s="59" customFormat="1" customHeight="1"/>
    <row r="59066" s="59" customFormat="1" customHeight="1"/>
    <row r="59067" s="59" customFormat="1" customHeight="1"/>
    <row r="59068" s="59" customFormat="1" customHeight="1"/>
    <row r="59069" s="59" customFormat="1" customHeight="1"/>
    <row r="59070" s="59" customFormat="1" customHeight="1"/>
    <row r="59071" s="59" customFormat="1" customHeight="1"/>
    <row r="59072" s="59" customFormat="1" customHeight="1"/>
    <row r="59073" s="59" customFormat="1" customHeight="1"/>
    <row r="59074" s="59" customFormat="1" customHeight="1"/>
    <row r="59075" s="59" customFormat="1" customHeight="1"/>
    <row r="59076" s="59" customFormat="1" customHeight="1"/>
    <row r="59077" s="59" customFormat="1" customHeight="1"/>
    <row r="59078" s="59" customFormat="1" customHeight="1"/>
    <row r="59079" s="59" customFormat="1" customHeight="1"/>
    <row r="59080" s="59" customFormat="1" customHeight="1"/>
    <row r="59081" s="59" customFormat="1" customHeight="1"/>
    <row r="59082" s="59" customFormat="1" customHeight="1"/>
    <row r="59083" s="59" customFormat="1" customHeight="1"/>
    <row r="59084" s="59" customFormat="1" customHeight="1"/>
    <row r="59085" s="59" customFormat="1" customHeight="1"/>
    <row r="59086" s="59" customFormat="1" customHeight="1"/>
    <row r="59087" s="59" customFormat="1" customHeight="1"/>
    <row r="59088" s="59" customFormat="1" customHeight="1"/>
    <row r="59089" s="59" customFormat="1" customHeight="1"/>
    <row r="59090" s="59" customFormat="1" customHeight="1"/>
    <row r="59091" s="59" customFormat="1" customHeight="1"/>
    <row r="59092" s="59" customFormat="1" customHeight="1"/>
    <row r="59093" s="59" customFormat="1" customHeight="1"/>
    <row r="59094" s="59" customFormat="1" customHeight="1"/>
    <row r="59095" s="59" customFormat="1" customHeight="1"/>
    <row r="59096" s="59" customFormat="1" customHeight="1"/>
    <row r="59097" s="59" customFormat="1" customHeight="1"/>
    <row r="59098" s="59" customFormat="1" customHeight="1"/>
    <row r="59099" s="59" customFormat="1" customHeight="1"/>
    <row r="59100" s="59" customFormat="1" customHeight="1"/>
    <row r="59101" s="59" customFormat="1" customHeight="1"/>
    <row r="59102" s="59" customFormat="1" customHeight="1"/>
    <row r="59103" s="59" customFormat="1" customHeight="1"/>
    <row r="59104" s="59" customFormat="1" customHeight="1"/>
    <row r="59105" s="59" customFormat="1" customHeight="1"/>
    <row r="59106" s="59" customFormat="1" customHeight="1"/>
    <row r="59107" s="59" customFormat="1" customHeight="1"/>
    <row r="59108" s="59" customFormat="1" customHeight="1"/>
    <row r="59109" s="59" customFormat="1" customHeight="1"/>
    <row r="59110" s="59" customFormat="1" customHeight="1"/>
    <row r="59111" s="59" customFormat="1" customHeight="1"/>
    <row r="59112" s="59" customFormat="1" customHeight="1"/>
    <row r="59113" s="59" customFormat="1" customHeight="1"/>
    <row r="59114" s="59" customFormat="1" customHeight="1"/>
    <row r="59115" s="59" customFormat="1" customHeight="1"/>
    <row r="59116" s="59" customFormat="1" customHeight="1"/>
    <row r="59117" s="59" customFormat="1" customHeight="1"/>
    <row r="59118" s="59" customFormat="1" customHeight="1"/>
    <row r="59119" s="59" customFormat="1" customHeight="1"/>
    <row r="59120" s="59" customFormat="1" customHeight="1"/>
    <row r="59121" s="59" customFormat="1" customHeight="1"/>
    <row r="59122" s="59" customFormat="1" customHeight="1"/>
    <row r="59123" s="59" customFormat="1" customHeight="1"/>
    <row r="59124" s="59" customFormat="1" customHeight="1"/>
    <row r="59125" s="59" customFormat="1" customHeight="1"/>
    <row r="59126" s="59" customFormat="1" customHeight="1"/>
    <row r="59127" s="59" customFormat="1" customHeight="1"/>
    <row r="59128" s="59" customFormat="1" customHeight="1"/>
    <row r="59129" s="59" customFormat="1" customHeight="1"/>
    <row r="59130" s="59" customFormat="1" customHeight="1"/>
    <row r="59131" s="59" customFormat="1" customHeight="1"/>
    <row r="59132" s="59" customFormat="1" customHeight="1"/>
    <row r="59133" s="59" customFormat="1" customHeight="1"/>
    <row r="59134" s="59" customFormat="1" customHeight="1"/>
    <row r="59135" s="59" customFormat="1" customHeight="1"/>
    <row r="59136" s="59" customFormat="1" customHeight="1"/>
    <row r="59137" s="59" customFormat="1" customHeight="1"/>
    <row r="59138" s="59" customFormat="1" customHeight="1"/>
    <row r="59139" s="59" customFormat="1" customHeight="1"/>
    <row r="59140" s="59" customFormat="1" customHeight="1"/>
    <row r="59141" s="59" customFormat="1" customHeight="1"/>
    <row r="59142" s="59" customFormat="1" customHeight="1"/>
    <row r="59143" s="59" customFormat="1" customHeight="1"/>
    <row r="59144" s="59" customFormat="1" customHeight="1"/>
    <row r="59145" s="59" customFormat="1" customHeight="1"/>
    <row r="59146" s="59" customFormat="1" customHeight="1"/>
    <row r="59147" s="59" customFormat="1" customHeight="1"/>
    <row r="59148" s="59" customFormat="1" customHeight="1"/>
    <row r="59149" s="59" customFormat="1" customHeight="1"/>
    <row r="59150" s="59" customFormat="1" customHeight="1"/>
    <row r="59151" s="59" customFormat="1" customHeight="1"/>
    <row r="59152" s="59" customFormat="1" customHeight="1"/>
    <row r="59153" s="59" customFormat="1" customHeight="1"/>
    <row r="59154" s="59" customFormat="1" customHeight="1"/>
    <row r="59155" s="59" customFormat="1" customHeight="1"/>
    <row r="59156" s="59" customFormat="1" customHeight="1"/>
    <row r="59157" s="59" customFormat="1" customHeight="1"/>
    <row r="59158" s="59" customFormat="1" customHeight="1"/>
    <row r="59159" s="59" customFormat="1" customHeight="1"/>
    <row r="59160" s="59" customFormat="1" customHeight="1"/>
    <row r="59161" s="59" customFormat="1" customHeight="1"/>
    <row r="59162" s="59" customFormat="1" customHeight="1"/>
    <row r="59163" s="59" customFormat="1" customHeight="1"/>
    <row r="59164" s="59" customFormat="1" customHeight="1"/>
    <row r="59165" s="59" customFormat="1" customHeight="1"/>
    <row r="59166" s="59" customFormat="1" customHeight="1"/>
    <row r="59167" s="59" customFormat="1" customHeight="1"/>
    <row r="59168" s="59" customFormat="1" customHeight="1"/>
    <row r="59169" s="59" customFormat="1" customHeight="1"/>
    <row r="59170" s="59" customFormat="1" customHeight="1"/>
    <row r="59171" s="59" customFormat="1" customHeight="1"/>
    <row r="59172" s="59" customFormat="1" customHeight="1"/>
    <row r="59173" s="59" customFormat="1" customHeight="1"/>
    <row r="59174" s="59" customFormat="1" customHeight="1"/>
    <row r="59175" s="59" customFormat="1" customHeight="1"/>
    <row r="59176" s="59" customFormat="1" customHeight="1"/>
    <row r="59177" s="59" customFormat="1" customHeight="1"/>
    <row r="59178" s="59" customFormat="1" customHeight="1"/>
    <row r="59179" s="59" customFormat="1" customHeight="1"/>
    <row r="59180" s="59" customFormat="1" customHeight="1"/>
    <row r="59181" s="59" customFormat="1" customHeight="1"/>
    <row r="59182" s="59" customFormat="1" customHeight="1"/>
    <row r="59183" s="59" customFormat="1" customHeight="1"/>
    <row r="59184" s="59" customFormat="1" customHeight="1"/>
    <row r="59185" s="59" customFormat="1" customHeight="1"/>
    <row r="59186" s="59" customFormat="1" customHeight="1"/>
    <row r="59187" s="59" customFormat="1" customHeight="1"/>
    <row r="59188" s="59" customFormat="1" customHeight="1"/>
    <row r="59189" s="59" customFormat="1" customHeight="1"/>
    <row r="59190" s="59" customFormat="1" customHeight="1"/>
    <row r="59191" s="59" customFormat="1" customHeight="1"/>
    <row r="59192" s="59" customFormat="1" customHeight="1"/>
    <row r="59193" s="59" customFormat="1" customHeight="1"/>
    <row r="59194" s="59" customFormat="1" customHeight="1"/>
    <row r="59195" s="59" customFormat="1" customHeight="1"/>
    <row r="59196" s="59" customFormat="1" customHeight="1"/>
    <row r="59197" s="59" customFormat="1" customHeight="1"/>
    <row r="59198" s="59" customFormat="1" customHeight="1"/>
    <row r="59199" s="59" customFormat="1" customHeight="1"/>
    <row r="59200" s="59" customFormat="1" customHeight="1"/>
    <row r="59201" s="59" customFormat="1" customHeight="1"/>
    <row r="59202" s="59" customFormat="1" customHeight="1"/>
    <row r="59203" s="59" customFormat="1" customHeight="1"/>
    <row r="59204" s="59" customFormat="1" customHeight="1"/>
    <row r="59205" s="59" customFormat="1" customHeight="1"/>
    <row r="59206" s="59" customFormat="1" customHeight="1"/>
    <row r="59207" s="59" customFormat="1" customHeight="1"/>
    <row r="59208" s="59" customFormat="1" customHeight="1"/>
    <row r="59209" s="59" customFormat="1" customHeight="1"/>
    <row r="59210" s="59" customFormat="1" customHeight="1"/>
    <row r="59211" s="59" customFormat="1" customHeight="1"/>
    <row r="59212" s="59" customFormat="1" customHeight="1"/>
    <row r="59213" s="59" customFormat="1" customHeight="1"/>
    <row r="59214" s="59" customFormat="1" customHeight="1"/>
    <row r="59215" s="59" customFormat="1" customHeight="1"/>
    <row r="59216" s="59" customFormat="1" customHeight="1"/>
    <row r="59217" s="59" customFormat="1" customHeight="1"/>
    <row r="59218" s="59" customFormat="1" customHeight="1"/>
    <row r="59219" s="59" customFormat="1" customHeight="1"/>
    <row r="59220" s="59" customFormat="1" customHeight="1"/>
    <row r="59221" s="59" customFormat="1" customHeight="1"/>
    <row r="59222" s="59" customFormat="1" customHeight="1"/>
    <row r="59223" s="59" customFormat="1" customHeight="1"/>
    <row r="59224" s="59" customFormat="1" customHeight="1"/>
    <row r="59225" s="59" customFormat="1" customHeight="1"/>
    <row r="59226" s="59" customFormat="1" customHeight="1"/>
    <row r="59227" s="59" customFormat="1" customHeight="1"/>
    <row r="59228" s="59" customFormat="1" customHeight="1"/>
    <row r="59229" s="59" customFormat="1" customHeight="1"/>
    <row r="59230" s="59" customFormat="1" customHeight="1"/>
    <row r="59231" s="59" customFormat="1" customHeight="1"/>
    <row r="59232" s="59" customFormat="1" customHeight="1"/>
    <row r="59233" s="59" customFormat="1" customHeight="1"/>
    <row r="59234" s="59" customFormat="1" customHeight="1"/>
    <row r="59235" s="59" customFormat="1" customHeight="1"/>
    <row r="59236" s="59" customFormat="1" customHeight="1"/>
    <row r="59237" s="59" customFormat="1" customHeight="1"/>
    <row r="59238" s="59" customFormat="1" customHeight="1"/>
    <row r="59239" s="59" customFormat="1" customHeight="1"/>
    <row r="59240" s="59" customFormat="1" customHeight="1"/>
    <row r="59241" s="59" customFormat="1" customHeight="1"/>
    <row r="59242" s="59" customFormat="1" customHeight="1"/>
    <row r="59243" s="59" customFormat="1" customHeight="1"/>
    <row r="59244" s="59" customFormat="1" customHeight="1"/>
    <row r="59245" s="59" customFormat="1" customHeight="1"/>
    <row r="59246" s="59" customFormat="1" customHeight="1"/>
    <row r="59247" s="59" customFormat="1" customHeight="1"/>
    <row r="59248" s="59" customFormat="1" customHeight="1"/>
    <row r="59249" s="59" customFormat="1" customHeight="1"/>
    <row r="59250" s="59" customFormat="1" customHeight="1"/>
    <row r="59251" s="59" customFormat="1" customHeight="1"/>
    <row r="59252" s="59" customFormat="1" customHeight="1"/>
    <row r="59253" s="59" customFormat="1" customHeight="1"/>
    <row r="59254" s="59" customFormat="1" customHeight="1"/>
    <row r="59255" s="59" customFormat="1" customHeight="1"/>
    <row r="59256" s="59" customFormat="1" customHeight="1"/>
    <row r="59257" s="59" customFormat="1" customHeight="1"/>
    <row r="59258" s="59" customFormat="1" customHeight="1"/>
    <row r="59259" s="59" customFormat="1" customHeight="1"/>
    <row r="59260" s="59" customFormat="1" customHeight="1"/>
    <row r="59261" s="59" customFormat="1" customHeight="1"/>
    <row r="59262" s="59" customFormat="1" customHeight="1"/>
    <row r="59263" s="59" customFormat="1" customHeight="1"/>
    <row r="59264" s="59" customFormat="1" customHeight="1"/>
    <row r="59265" s="59" customFormat="1" customHeight="1"/>
    <row r="59266" s="59" customFormat="1" customHeight="1"/>
    <row r="59267" s="59" customFormat="1" customHeight="1"/>
    <row r="59268" s="59" customFormat="1" customHeight="1"/>
    <row r="59269" s="59" customFormat="1" customHeight="1"/>
    <row r="59270" s="59" customFormat="1" customHeight="1"/>
    <row r="59271" s="59" customFormat="1" customHeight="1"/>
    <row r="59272" s="59" customFormat="1" customHeight="1"/>
    <row r="59273" s="59" customFormat="1" customHeight="1"/>
    <row r="59274" s="59" customFormat="1" customHeight="1"/>
    <row r="59275" s="59" customFormat="1" customHeight="1"/>
    <row r="59276" s="59" customFormat="1" customHeight="1"/>
    <row r="59277" s="59" customFormat="1" customHeight="1"/>
    <row r="59278" s="59" customFormat="1" customHeight="1"/>
    <row r="59279" s="59" customFormat="1" customHeight="1"/>
    <row r="59280" s="59" customFormat="1" customHeight="1"/>
    <row r="59281" s="59" customFormat="1" customHeight="1"/>
    <row r="59282" s="59" customFormat="1" customHeight="1"/>
    <row r="59283" s="59" customFormat="1" customHeight="1"/>
    <row r="59284" s="59" customFormat="1" customHeight="1"/>
    <row r="59285" s="59" customFormat="1" customHeight="1"/>
    <row r="59286" s="59" customFormat="1" customHeight="1"/>
    <row r="59287" s="59" customFormat="1" customHeight="1"/>
    <row r="59288" s="59" customFormat="1" customHeight="1"/>
    <row r="59289" s="59" customFormat="1" customHeight="1"/>
    <row r="59290" s="59" customFormat="1" customHeight="1"/>
    <row r="59291" s="59" customFormat="1" customHeight="1"/>
    <row r="59292" s="59" customFormat="1" customHeight="1"/>
    <row r="59293" s="59" customFormat="1" customHeight="1"/>
    <row r="59294" s="59" customFormat="1" customHeight="1"/>
    <row r="59295" s="59" customFormat="1" customHeight="1"/>
    <row r="59296" s="59" customFormat="1" customHeight="1"/>
    <row r="59297" s="59" customFormat="1" customHeight="1"/>
    <row r="59298" s="59" customFormat="1" customHeight="1"/>
    <row r="59299" s="59" customFormat="1" customHeight="1"/>
    <row r="59300" s="59" customFormat="1" customHeight="1"/>
    <row r="59301" s="59" customFormat="1" customHeight="1"/>
    <row r="59302" s="59" customFormat="1" customHeight="1"/>
    <row r="59303" s="59" customFormat="1" customHeight="1"/>
    <row r="59304" s="59" customFormat="1" customHeight="1"/>
    <row r="59305" s="59" customFormat="1" customHeight="1"/>
    <row r="59306" s="59" customFormat="1" customHeight="1"/>
    <row r="59307" s="59" customFormat="1" customHeight="1"/>
    <row r="59308" s="59" customFormat="1" customHeight="1"/>
    <row r="59309" s="59" customFormat="1" customHeight="1"/>
    <row r="59310" s="59" customFormat="1" customHeight="1"/>
    <row r="59311" s="59" customFormat="1" customHeight="1"/>
    <row r="59312" s="59" customFormat="1" customHeight="1"/>
    <row r="59313" s="59" customFormat="1" customHeight="1"/>
    <row r="59314" s="59" customFormat="1" customHeight="1"/>
    <row r="59315" s="59" customFormat="1" customHeight="1"/>
    <row r="59316" s="59" customFormat="1" customHeight="1"/>
    <row r="59317" s="59" customFormat="1" customHeight="1"/>
    <row r="59318" s="59" customFormat="1" customHeight="1"/>
    <row r="59319" s="59" customFormat="1" customHeight="1"/>
    <row r="59320" s="59" customFormat="1" customHeight="1"/>
    <row r="59321" s="59" customFormat="1" customHeight="1"/>
    <row r="59322" s="59" customFormat="1" customHeight="1"/>
    <row r="59323" s="59" customFormat="1" customHeight="1"/>
    <row r="59324" s="59" customFormat="1" customHeight="1"/>
    <row r="59325" s="59" customFormat="1" customHeight="1"/>
    <row r="59326" s="59" customFormat="1" customHeight="1"/>
    <row r="59327" s="59" customFormat="1" customHeight="1"/>
    <row r="59328" s="59" customFormat="1" customHeight="1"/>
    <row r="59329" s="59" customFormat="1" customHeight="1"/>
    <row r="59330" s="59" customFormat="1" customHeight="1"/>
    <row r="59331" s="59" customFormat="1" customHeight="1"/>
    <row r="59332" s="59" customFormat="1" customHeight="1"/>
    <row r="59333" s="59" customFormat="1" customHeight="1"/>
    <row r="59334" s="59" customFormat="1" customHeight="1"/>
    <row r="59335" s="59" customFormat="1" customHeight="1"/>
    <row r="59336" s="59" customFormat="1" customHeight="1"/>
    <row r="59337" s="59" customFormat="1" customHeight="1"/>
    <row r="59338" s="59" customFormat="1" customHeight="1"/>
    <row r="59339" s="59" customFormat="1" customHeight="1"/>
    <row r="59340" s="59" customFormat="1" customHeight="1"/>
    <row r="59341" s="59" customFormat="1" customHeight="1"/>
    <row r="59342" s="59" customFormat="1" customHeight="1"/>
    <row r="59343" s="59" customFormat="1" customHeight="1"/>
    <row r="59344" s="59" customFormat="1" customHeight="1"/>
    <row r="59345" s="59" customFormat="1" customHeight="1"/>
    <row r="59346" s="59" customFormat="1" customHeight="1"/>
    <row r="59347" s="59" customFormat="1" customHeight="1"/>
    <row r="59348" s="59" customFormat="1" customHeight="1"/>
    <row r="59349" s="59" customFormat="1" customHeight="1"/>
    <row r="59350" s="59" customFormat="1" customHeight="1"/>
    <row r="59351" s="59" customFormat="1" customHeight="1"/>
    <row r="59352" s="59" customFormat="1" customHeight="1"/>
    <row r="59353" s="59" customFormat="1" customHeight="1"/>
    <row r="59354" s="59" customFormat="1" customHeight="1"/>
    <row r="59355" s="59" customFormat="1" customHeight="1"/>
    <row r="59356" s="59" customFormat="1" customHeight="1"/>
    <row r="59357" s="59" customFormat="1" customHeight="1"/>
    <row r="59358" s="59" customFormat="1" customHeight="1"/>
    <row r="59359" s="59" customFormat="1" customHeight="1"/>
    <row r="59360" s="59" customFormat="1" customHeight="1"/>
    <row r="59361" s="59" customFormat="1" customHeight="1"/>
    <row r="59362" s="59" customFormat="1" customHeight="1"/>
    <row r="59363" s="59" customFormat="1" customHeight="1"/>
    <row r="59364" s="59" customFormat="1" customHeight="1"/>
    <row r="59365" s="59" customFormat="1" customHeight="1"/>
    <row r="59366" s="59" customFormat="1" customHeight="1"/>
    <row r="59367" s="59" customFormat="1" customHeight="1"/>
    <row r="59368" s="59" customFormat="1" customHeight="1"/>
    <row r="59369" s="59" customFormat="1" customHeight="1"/>
    <row r="59370" s="59" customFormat="1" customHeight="1"/>
    <row r="59371" s="59" customFormat="1" customHeight="1"/>
    <row r="59372" s="59" customFormat="1" customHeight="1"/>
    <row r="59373" s="59" customFormat="1" customHeight="1"/>
    <row r="59374" s="59" customFormat="1" customHeight="1"/>
    <row r="59375" s="59" customFormat="1" customHeight="1"/>
    <row r="59376" s="59" customFormat="1" customHeight="1"/>
    <row r="59377" s="59" customFormat="1" customHeight="1"/>
    <row r="59378" s="59" customFormat="1" customHeight="1"/>
    <row r="59379" s="59" customFormat="1" customHeight="1"/>
    <row r="59380" s="59" customFormat="1" customHeight="1"/>
    <row r="59381" s="59" customFormat="1" customHeight="1"/>
    <row r="59382" s="59" customFormat="1" customHeight="1"/>
    <row r="59383" s="59" customFormat="1" customHeight="1"/>
    <row r="59384" s="59" customFormat="1" customHeight="1"/>
    <row r="59385" s="59" customFormat="1" customHeight="1"/>
    <row r="59386" s="59" customFormat="1" customHeight="1"/>
    <row r="59387" s="59" customFormat="1" customHeight="1"/>
    <row r="59388" s="59" customFormat="1" customHeight="1"/>
    <row r="59389" s="59" customFormat="1" customHeight="1"/>
    <row r="59390" s="59" customFormat="1" customHeight="1"/>
    <row r="59391" s="59" customFormat="1" customHeight="1"/>
    <row r="59392" s="59" customFormat="1" customHeight="1"/>
    <row r="59393" s="59" customFormat="1" customHeight="1"/>
    <row r="59394" s="59" customFormat="1" customHeight="1"/>
    <row r="59395" s="59" customFormat="1" customHeight="1"/>
    <row r="59396" s="59" customFormat="1" customHeight="1"/>
    <row r="59397" s="59" customFormat="1" customHeight="1"/>
    <row r="59398" s="59" customFormat="1" customHeight="1"/>
    <row r="59399" s="59" customFormat="1" customHeight="1"/>
    <row r="59400" s="59" customFormat="1" customHeight="1"/>
    <row r="59401" s="59" customFormat="1" customHeight="1"/>
    <row r="59402" s="59" customFormat="1" customHeight="1"/>
    <row r="59403" s="59" customFormat="1" customHeight="1"/>
    <row r="59404" s="59" customFormat="1" customHeight="1"/>
    <row r="59405" s="59" customFormat="1" customHeight="1"/>
    <row r="59406" s="59" customFormat="1" customHeight="1"/>
    <row r="59407" s="59" customFormat="1" customHeight="1"/>
    <row r="59408" s="59" customFormat="1" customHeight="1"/>
    <row r="59409" s="59" customFormat="1" customHeight="1"/>
    <row r="59410" s="59" customFormat="1" customHeight="1"/>
    <row r="59411" s="59" customFormat="1" customHeight="1"/>
    <row r="59412" s="59" customFormat="1" customHeight="1"/>
    <row r="59413" s="59" customFormat="1" customHeight="1"/>
    <row r="59414" s="59" customFormat="1" customHeight="1"/>
    <row r="59415" s="59" customFormat="1" customHeight="1"/>
    <row r="59416" s="59" customFormat="1" customHeight="1"/>
    <row r="59417" s="59" customFormat="1" customHeight="1"/>
    <row r="59418" s="59" customFormat="1" customHeight="1"/>
    <row r="59419" s="59" customFormat="1" customHeight="1"/>
    <row r="59420" s="59" customFormat="1" customHeight="1"/>
    <row r="59421" s="59" customFormat="1" customHeight="1"/>
    <row r="59422" s="59" customFormat="1" customHeight="1"/>
    <row r="59423" s="59" customFormat="1" customHeight="1"/>
    <row r="59424" s="59" customFormat="1" customHeight="1"/>
    <row r="59425" s="59" customFormat="1" customHeight="1"/>
    <row r="59426" s="59" customFormat="1" customHeight="1"/>
    <row r="59427" s="59" customFormat="1" customHeight="1"/>
    <row r="59428" s="59" customFormat="1" customHeight="1"/>
    <row r="59429" s="59" customFormat="1" customHeight="1"/>
    <row r="59430" s="59" customFormat="1" customHeight="1"/>
    <row r="59431" s="59" customFormat="1" customHeight="1"/>
    <row r="59432" s="59" customFormat="1" customHeight="1"/>
    <row r="59433" s="59" customFormat="1" customHeight="1"/>
    <row r="59434" s="59" customFormat="1" customHeight="1"/>
    <row r="59435" s="59" customFormat="1" customHeight="1"/>
    <row r="59436" s="59" customFormat="1" customHeight="1"/>
    <row r="59437" s="59" customFormat="1" customHeight="1"/>
    <row r="59438" s="59" customFormat="1" customHeight="1"/>
    <row r="59439" s="59" customFormat="1" customHeight="1"/>
    <row r="59440" s="59" customFormat="1" customHeight="1"/>
    <row r="59441" s="59" customFormat="1" customHeight="1"/>
    <row r="59442" s="59" customFormat="1" customHeight="1"/>
    <row r="59443" s="59" customFormat="1" customHeight="1"/>
    <row r="59444" s="59" customFormat="1" customHeight="1"/>
    <row r="59445" s="59" customFormat="1" customHeight="1"/>
    <row r="59446" s="59" customFormat="1" customHeight="1"/>
    <row r="59447" s="59" customFormat="1" customHeight="1"/>
    <row r="59448" s="59" customFormat="1" customHeight="1"/>
    <row r="59449" s="59" customFormat="1" customHeight="1"/>
    <row r="59450" s="59" customFormat="1" customHeight="1"/>
    <row r="59451" s="59" customFormat="1" customHeight="1"/>
    <row r="59452" s="59" customFormat="1" customHeight="1"/>
    <row r="59453" s="59" customFormat="1" customHeight="1"/>
    <row r="59454" s="59" customFormat="1" customHeight="1"/>
    <row r="59455" s="59" customFormat="1" customHeight="1"/>
    <row r="59456" s="59" customFormat="1" customHeight="1"/>
    <row r="59457" s="59" customFormat="1" customHeight="1"/>
    <row r="59458" s="59" customFormat="1" customHeight="1"/>
    <row r="59459" s="59" customFormat="1" customHeight="1"/>
    <row r="59460" s="59" customFormat="1" customHeight="1"/>
    <row r="59461" s="59" customFormat="1" customHeight="1"/>
    <row r="59462" s="59" customFormat="1" customHeight="1"/>
    <row r="59463" s="59" customFormat="1" customHeight="1"/>
    <row r="59464" s="59" customFormat="1" customHeight="1"/>
    <row r="59465" s="59" customFormat="1" customHeight="1"/>
    <row r="59466" s="59" customFormat="1" customHeight="1"/>
    <row r="59467" s="59" customFormat="1" customHeight="1"/>
    <row r="59468" s="59" customFormat="1" customHeight="1"/>
    <row r="59469" s="59" customFormat="1" customHeight="1"/>
    <row r="59470" s="59" customFormat="1" customHeight="1"/>
    <row r="59471" s="59" customFormat="1" customHeight="1"/>
    <row r="59472" s="59" customFormat="1" customHeight="1"/>
    <row r="59473" s="59" customFormat="1" customHeight="1"/>
    <row r="59474" s="59" customFormat="1" customHeight="1"/>
    <row r="59475" s="59" customFormat="1" customHeight="1"/>
    <row r="59476" s="59" customFormat="1" customHeight="1"/>
    <row r="59477" s="59" customFormat="1" customHeight="1"/>
    <row r="59478" s="59" customFormat="1" customHeight="1"/>
    <row r="59479" s="59" customFormat="1" customHeight="1"/>
    <row r="59480" s="59" customFormat="1" customHeight="1"/>
    <row r="59481" s="59" customFormat="1" customHeight="1"/>
    <row r="59482" s="59" customFormat="1" customHeight="1"/>
    <row r="59483" s="59" customFormat="1" customHeight="1"/>
    <row r="59484" s="59" customFormat="1" customHeight="1"/>
    <row r="59485" s="59" customFormat="1" customHeight="1"/>
    <row r="59486" s="59" customFormat="1" customHeight="1"/>
    <row r="59487" s="59" customFormat="1" customHeight="1"/>
    <row r="59488" s="59" customFormat="1" customHeight="1"/>
    <row r="59489" s="59" customFormat="1" customHeight="1"/>
    <row r="59490" s="59" customFormat="1" customHeight="1"/>
    <row r="59491" s="59" customFormat="1" customHeight="1"/>
    <row r="59492" s="59" customFormat="1" customHeight="1"/>
    <row r="59493" s="59" customFormat="1" customHeight="1"/>
    <row r="59494" s="59" customFormat="1" customHeight="1"/>
    <row r="59495" s="59" customFormat="1" customHeight="1"/>
    <row r="59496" s="59" customFormat="1" customHeight="1"/>
    <row r="59497" s="59" customFormat="1" customHeight="1"/>
    <row r="59498" s="59" customFormat="1" customHeight="1"/>
    <row r="59499" s="59" customFormat="1" customHeight="1"/>
    <row r="59500" s="59" customFormat="1" customHeight="1"/>
    <row r="59501" s="59" customFormat="1" customHeight="1"/>
    <row r="59502" s="59" customFormat="1" customHeight="1"/>
    <row r="59503" s="59" customFormat="1" customHeight="1"/>
    <row r="59504" s="59" customFormat="1" customHeight="1"/>
    <row r="59505" s="59" customFormat="1" customHeight="1"/>
    <row r="59506" s="59" customFormat="1" customHeight="1"/>
    <row r="59507" s="59" customFormat="1" customHeight="1"/>
    <row r="59508" s="59" customFormat="1" customHeight="1"/>
    <row r="59509" s="59" customFormat="1" customHeight="1"/>
    <row r="59510" s="59" customFormat="1" customHeight="1"/>
    <row r="59511" s="59" customFormat="1" customHeight="1"/>
    <row r="59512" s="59" customFormat="1" customHeight="1"/>
    <row r="59513" s="59" customFormat="1" customHeight="1"/>
    <row r="59514" s="59" customFormat="1" customHeight="1"/>
    <row r="59515" s="59" customFormat="1" customHeight="1"/>
    <row r="59516" s="59" customFormat="1" customHeight="1"/>
    <row r="59517" s="59" customFormat="1" customHeight="1"/>
    <row r="59518" s="59" customFormat="1" customHeight="1"/>
    <row r="59519" s="59" customFormat="1" customHeight="1"/>
    <row r="59520" s="59" customFormat="1" customHeight="1"/>
    <row r="59521" s="59" customFormat="1" customHeight="1"/>
    <row r="59522" s="59" customFormat="1" customHeight="1"/>
    <row r="59523" s="59" customFormat="1" customHeight="1"/>
    <row r="59524" s="59" customFormat="1" customHeight="1"/>
    <row r="59525" s="59" customFormat="1" customHeight="1"/>
    <row r="59526" s="59" customFormat="1" customHeight="1"/>
    <row r="59527" s="59" customFormat="1" customHeight="1"/>
    <row r="59528" s="59" customFormat="1" customHeight="1"/>
    <row r="59529" s="59" customFormat="1" customHeight="1"/>
    <row r="59530" s="59" customFormat="1" customHeight="1"/>
    <row r="59531" s="59" customFormat="1" customHeight="1"/>
    <row r="59532" s="59" customFormat="1" customHeight="1"/>
    <row r="59533" s="59" customFormat="1" customHeight="1"/>
    <row r="59534" s="59" customFormat="1" customHeight="1"/>
    <row r="59535" s="59" customFormat="1" customHeight="1"/>
    <row r="59536" s="59" customFormat="1" customHeight="1"/>
    <row r="59537" s="59" customFormat="1" customHeight="1"/>
    <row r="59538" s="59" customFormat="1" customHeight="1"/>
    <row r="59539" s="59" customFormat="1" customHeight="1"/>
    <row r="59540" s="59" customFormat="1" customHeight="1"/>
    <row r="59541" s="59" customFormat="1" customHeight="1"/>
    <row r="59542" s="59" customFormat="1" customHeight="1"/>
    <row r="59543" s="59" customFormat="1" customHeight="1"/>
    <row r="59544" s="59" customFormat="1" customHeight="1"/>
    <row r="59545" s="59" customFormat="1" customHeight="1"/>
    <row r="59546" s="59" customFormat="1" customHeight="1"/>
    <row r="59547" s="59" customFormat="1" customHeight="1"/>
    <row r="59548" s="59" customFormat="1" customHeight="1"/>
    <row r="59549" s="59" customFormat="1" customHeight="1"/>
    <row r="59550" s="59" customFormat="1" customHeight="1"/>
    <row r="59551" s="59" customFormat="1" customHeight="1"/>
    <row r="59552" s="59" customFormat="1" customHeight="1"/>
    <row r="59553" s="59" customFormat="1" customHeight="1"/>
    <row r="59554" s="59" customFormat="1" customHeight="1"/>
    <row r="59555" s="59" customFormat="1" customHeight="1"/>
    <row r="59556" s="59" customFormat="1" customHeight="1"/>
    <row r="59557" s="59" customFormat="1" customHeight="1"/>
    <row r="59558" s="59" customFormat="1" customHeight="1"/>
    <row r="59559" s="59" customFormat="1" customHeight="1"/>
    <row r="59560" s="59" customFormat="1" customHeight="1"/>
    <row r="59561" s="59" customFormat="1" customHeight="1"/>
    <row r="59562" s="59" customFormat="1" customHeight="1"/>
    <row r="59563" s="59" customFormat="1" customHeight="1"/>
    <row r="59564" s="59" customFormat="1" customHeight="1"/>
    <row r="59565" s="59" customFormat="1" customHeight="1"/>
    <row r="59566" s="59" customFormat="1" customHeight="1"/>
    <row r="59567" s="59" customFormat="1" customHeight="1"/>
    <row r="59568" s="59" customFormat="1" customHeight="1"/>
    <row r="59569" s="59" customFormat="1" customHeight="1"/>
    <row r="59570" s="59" customFormat="1" customHeight="1"/>
    <row r="59571" s="59" customFormat="1" customHeight="1"/>
    <row r="59572" s="59" customFormat="1" customHeight="1"/>
    <row r="59573" s="59" customFormat="1" customHeight="1"/>
    <row r="59574" s="59" customFormat="1" customHeight="1"/>
    <row r="59575" s="59" customFormat="1" customHeight="1"/>
    <row r="59576" s="59" customFormat="1" customHeight="1"/>
    <row r="59577" s="59" customFormat="1" customHeight="1"/>
    <row r="59578" s="59" customFormat="1" customHeight="1"/>
    <row r="59579" s="59" customFormat="1" customHeight="1"/>
    <row r="59580" s="59" customFormat="1" customHeight="1"/>
    <row r="59581" s="59" customFormat="1" customHeight="1"/>
    <row r="59582" s="59" customFormat="1" customHeight="1"/>
    <row r="59583" s="59" customFormat="1" customHeight="1"/>
    <row r="59584" s="59" customFormat="1" customHeight="1"/>
    <row r="59585" s="59" customFormat="1" customHeight="1"/>
    <row r="59586" s="59" customFormat="1" customHeight="1"/>
    <row r="59587" s="59" customFormat="1" customHeight="1"/>
    <row r="59588" s="59" customFormat="1" customHeight="1"/>
    <row r="59589" s="59" customFormat="1" customHeight="1"/>
    <row r="59590" s="59" customFormat="1" customHeight="1"/>
    <row r="59591" s="59" customFormat="1" customHeight="1"/>
    <row r="59592" s="59" customFormat="1" customHeight="1"/>
    <row r="59593" s="59" customFormat="1" customHeight="1"/>
    <row r="59594" s="59" customFormat="1" customHeight="1"/>
    <row r="59595" s="59" customFormat="1" customHeight="1"/>
    <row r="59596" s="59" customFormat="1" customHeight="1"/>
    <row r="59597" s="59" customFormat="1" customHeight="1"/>
    <row r="59598" s="59" customFormat="1" customHeight="1"/>
    <row r="59599" s="59" customFormat="1" customHeight="1"/>
    <row r="59600" s="59" customFormat="1" customHeight="1"/>
    <row r="59601" s="59" customFormat="1" customHeight="1"/>
    <row r="59602" s="59" customFormat="1" customHeight="1"/>
    <row r="59603" s="59" customFormat="1" customHeight="1"/>
    <row r="59604" s="59" customFormat="1" customHeight="1"/>
    <row r="59605" s="59" customFormat="1" customHeight="1"/>
    <row r="59606" s="59" customFormat="1" customHeight="1"/>
    <row r="59607" s="59" customFormat="1" customHeight="1"/>
    <row r="59608" s="59" customFormat="1" customHeight="1"/>
    <row r="59609" s="59" customFormat="1" customHeight="1"/>
    <row r="59610" s="59" customFormat="1" customHeight="1"/>
    <row r="59611" s="59" customFormat="1" customHeight="1"/>
    <row r="59612" s="59" customFormat="1" customHeight="1"/>
    <row r="59613" s="59" customFormat="1" customHeight="1"/>
    <row r="59614" s="59" customFormat="1" customHeight="1"/>
    <row r="59615" s="59" customFormat="1" customHeight="1"/>
    <row r="59616" s="59" customFormat="1" customHeight="1"/>
    <row r="59617" s="59" customFormat="1" customHeight="1"/>
    <row r="59618" s="59" customFormat="1" customHeight="1"/>
    <row r="59619" s="59" customFormat="1" customHeight="1"/>
    <row r="59620" s="59" customFormat="1" customHeight="1"/>
    <row r="59621" s="59" customFormat="1" customHeight="1"/>
    <row r="59622" s="59" customFormat="1" customHeight="1"/>
    <row r="59623" s="59" customFormat="1" customHeight="1"/>
    <row r="59624" s="59" customFormat="1" customHeight="1"/>
    <row r="59625" s="59" customFormat="1" customHeight="1"/>
    <row r="59626" s="59" customFormat="1" customHeight="1"/>
    <row r="59627" s="59" customFormat="1" customHeight="1"/>
    <row r="59628" s="59" customFormat="1" customHeight="1"/>
    <row r="59629" s="59" customFormat="1" customHeight="1"/>
    <row r="59630" s="59" customFormat="1" customHeight="1"/>
    <row r="59631" s="59" customFormat="1" customHeight="1"/>
    <row r="59632" s="59" customFormat="1" customHeight="1"/>
    <row r="59633" s="59" customFormat="1" customHeight="1"/>
    <row r="59634" s="59" customFormat="1" customHeight="1"/>
    <row r="59635" s="59" customFormat="1" customHeight="1"/>
    <row r="59636" s="59" customFormat="1" customHeight="1"/>
    <row r="59637" s="59" customFormat="1" customHeight="1"/>
    <row r="59638" s="59" customFormat="1" customHeight="1"/>
    <row r="59639" s="59" customFormat="1" customHeight="1"/>
    <row r="59640" s="59" customFormat="1" customHeight="1"/>
    <row r="59641" s="59" customFormat="1" customHeight="1"/>
    <row r="59642" s="59" customFormat="1" customHeight="1"/>
    <row r="59643" s="59" customFormat="1" customHeight="1"/>
    <row r="59644" s="59" customFormat="1" customHeight="1"/>
    <row r="59645" s="59" customFormat="1" customHeight="1"/>
    <row r="59646" s="59" customFormat="1" customHeight="1"/>
    <row r="59647" s="59" customFormat="1" customHeight="1"/>
    <row r="59648" s="59" customFormat="1" customHeight="1"/>
    <row r="59649" s="59" customFormat="1" customHeight="1"/>
    <row r="59650" s="59" customFormat="1" customHeight="1"/>
    <row r="59651" s="59" customFormat="1" customHeight="1"/>
    <row r="59652" s="59" customFormat="1" customHeight="1"/>
    <row r="59653" s="59" customFormat="1" customHeight="1"/>
    <row r="59654" s="59" customFormat="1" customHeight="1"/>
    <row r="59655" s="59" customFormat="1" customHeight="1"/>
    <row r="59656" s="59" customFormat="1" customHeight="1"/>
    <row r="59657" s="59" customFormat="1" customHeight="1"/>
    <row r="59658" s="59" customFormat="1" customHeight="1"/>
    <row r="59659" s="59" customFormat="1" customHeight="1"/>
    <row r="59660" s="59" customFormat="1" customHeight="1"/>
    <row r="59661" s="59" customFormat="1" customHeight="1"/>
    <row r="59662" s="59" customFormat="1" customHeight="1"/>
    <row r="59663" s="59" customFormat="1" customHeight="1"/>
    <row r="59664" s="59" customFormat="1" customHeight="1"/>
    <row r="59665" s="59" customFormat="1" customHeight="1"/>
    <row r="59666" s="59" customFormat="1" customHeight="1"/>
    <row r="59667" s="59" customFormat="1" customHeight="1"/>
    <row r="59668" s="59" customFormat="1" customHeight="1"/>
    <row r="59669" s="59" customFormat="1" customHeight="1"/>
    <row r="59670" s="59" customFormat="1" customHeight="1"/>
    <row r="59671" s="59" customFormat="1" customHeight="1"/>
    <row r="59672" s="59" customFormat="1" customHeight="1"/>
    <row r="59673" s="59" customFormat="1" customHeight="1"/>
    <row r="59674" s="59" customFormat="1" customHeight="1"/>
    <row r="59675" s="59" customFormat="1" customHeight="1"/>
    <row r="59676" s="59" customFormat="1" customHeight="1"/>
    <row r="59677" s="59" customFormat="1" customHeight="1"/>
    <row r="59678" s="59" customFormat="1" customHeight="1"/>
    <row r="59679" s="59" customFormat="1" customHeight="1"/>
    <row r="59680" s="59" customFormat="1" customHeight="1"/>
    <row r="59681" s="59" customFormat="1" customHeight="1"/>
    <row r="59682" s="59" customFormat="1" customHeight="1"/>
    <row r="59683" s="59" customFormat="1" customHeight="1"/>
    <row r="59684" s="59" customFormat="1" customHeight="1"/>
    <row r="59685" s="59" customFormat="1" customHeight="1"/>
    <row r="59686" s="59" customFormat="1" customHeight="1"/>
    <row r="59687" s="59" customFormat="1" customHeight="1"/>
    <row r="59688" s="59" customFormat="1" customHeight="1"/>
    <row r="59689" s="59" customFormat="1" customHeight="1"/>
    <row r="59690" s="59" customFormat="1" customHeight="1"/>
    <row r="59691" s="59" customFormat="1" customHeight="1"/>
    <row r="59692" s="59" customFormat="1" customHeight="1"/>
    <row r="59693" s="59" customFormat="1" customHeight="1"/>
    <row r="59694" s="59" customFormat="1" customHeight="1"/>
    <row r="59695" s="59" customFormat="1" customHeight="1"/>
    <row r="59696" s="59" customFormat="1" customHeight="1"/>
    <row r="59697" s="59" customFormat="1" customHeight="1"/>
    <row r="59698" s="59" customFormat="1" customHeight="1"/>
    <row r="59699" s="59" customFormat="1" customHeight="1"/>
    <row r="59700" s="59" customFormat="1" customHeight="1"/>
    <row r="59701" s="59" customFormat="1" customHeight="1"/>
    <row r="59702" s="59" customFormat="1" customHeight="1"/>
    <row r="59703" s="59" customFormat="1" customHeight="1"/>
    <row r="59704" s="59" customFormat="1" customHeight="1"/>
    <row r="59705" s="59" customFormat="1" customHeight="1"/>
    <row r="59706" s="59" customFormat="1" customHeight="1"/>
    <row r="59707" s="59" customFormat="1" customHeight="1"/>
    <row r="59708" s="59" customFormat="1" customHeight="1"/>
    <row r="59709" s="59" customFormat="1" customHeight="1"/>
    <row r="59710" s="59" customFormat="1" customHeight="1"/>
    <row r="59711" s="59" customFormat="1" customHeight="1"/>
    <row r="59712" s="59" customFormat="1" customHeight="1"/>
    <row r="59713" s="59" customFormat="1" customHeight="1"/>
    <row r="59714" s="59" customFormat="1" customHeight="1"/>
    <row r="59715" s="59" customFormat="1" customHeight="1"/>
    <row r="59716" s="59" customFormat="1" customHeight="1"/>
    <row r="59717" s="59" customFormat="1" customHeight="1"/>
    <row r="59718" s="59" customFormat="1" customHeight="1"/>
    <row r="59719" s="59" customFormat="1" customHeight="1"/>
    <row r="59720" s="59" customFormat="1" customHeight="1"/>
    <row r="59721" s="59" customFormat="1" customHeight="1"/>
    <row r="59722" s="59" customFormat="1" customHeight="1"/>
    <row r="59723" s="59" customFormat="1" customHeight="1"/>
    <row r="59724" s="59" customFormat="1" customHeight="1"/>
    <row r="59725" s="59" customFormat="1" customHeight="1"/>
    <row r="59726" s="59" customFormat="1" customHeight="1"/>
    <row r="59727" s="59" customFormat="1" customHeight="1"/>
    <row r="59728" s="59" customFormat="1" customHeight="1"/>
    <row r="59729" s="59" customFormat="1" customHeight="1"/>
    <row r="59730" s="59" customFormat="1" customHeight="1"/>
    <row r="59731" s="59" customFormat="1" customHeight="1"/>
    <row r="59732" s="59" customFormat="1" customHeight="1"/>
    <row r="59733" s="59" customFormat="1" customHeight="1"/>
    <row r="59734" s="59" customFormat="1" customHeight="1"/>
    <row r="59735" s="59" customFormat="1" customHeight="1"/>
    <row r="59736" s="59" customFormat="1" customHeight="1"/>
    <row r="59737" s="59" customFormat="1" customHeight="1"/>
    <row r="59738" s="59" customFormat="1" customHeight="1"/>
    <row r="59739" s="59" customFormat="1" customHeight="1"/>
    <row r="59740" s="59" customFormat="1" customHeight="1"/>
    <row r="59741" s="59" customFormat="1" customHeight="1"/>
    <row r="59742" s="59" customFormat="1" customHeight="1"/>
    <row r="59743" s="59" customFormat="1" customHeight="1"/>
    <row r="59744" s="59" customFormat="1" customHeight="1"/>
    <row r="59745" s="59" customFormat="1" customHeight="1"/>
    <row r="59746" s="59" customFormat="1" customHeight="1"/>
    <row r="59747" s="59" customFormat="1" customHeight="1"/>
    <row r="59748" s="59" customFormat="1" customHeight="1"/>
    <row r="59749" s="59" customFormat="1" customHeight="1"/>
    <row r="59750" s="59" customFormat="1" customHeight="1"/>
    <row r="59751" s="59" customFormat="1" customHeight="1"/>
    <row r="59752" s="59" customFormat="1" customHeight="1"/>
    <row r="59753" s="59" customFormat="1" customHeight="1"/>
    <row r="59754" s="59" customFormat="1" customHeight="1"/>
    <row r="59755" s="59" customFormat="1" customHeight="1"/>
    <row r="59756" s="59" customFormat="1" customHeight="1"/>
    <row r="59757" s="59" customFormat="1" customHeight="1"/>
    <row r="59758" s="59" customFormat="1" customHeight="1"/>
    <row r="59759" s="59" customFormat="1" customHeight="1"/>
    <row r="59760" s="59" customFormat="1" customHeight="1"/>
    <row r="59761" s="59" customFormat="1" customHeight="1"/>
    <row r="59762" s="59" customFormat="1" customHeight="1"/>
    <row r="59763" s="59" customFormat="1" customHeight="1"/>
    <row r="59764" s="59" customFormat="1" customHeight="1"/>
    <row r="59765" s="59" customFormat="1" customHeight="1"/>
    <row r="59766" s="59" customFormat="1" customHeight="1"/>
    <row r="59767" s="59" customFormat="1" customHeight="1"/>
    <row r="59768" s="59" customFormat="1" customHeight="1"/>
    <row r="59769" s="59" customFormat="1" customHeight="1"/>
    <row r="59770" s="59" customFormat="1" customHeight="1"/>
    <row r="59771" s="59" customFormat="1" customHeight="1"/>
    <row r="59772" s="59" customFormat="1" customHeight="1"/>
    <row r="59773" s="59" customFormat="1" customHeight="1"/>
    <row r="59774" s="59" customFormat="1" customHeight="1"/>
    <row r="59775" s="59" customFormat="1" customHeight="1"/>
    <row r="59776" s="59" customFormat="1" customHeight="1"/>
    <row r="59777" s="59" customFormat="1" customHeight="1"/>
    <row r="59778" s="59" customFormat="1" customHeight="1"/>
    <row r="59779" s="59" customFormat="1" customHeight="1"/>
    <row r="59780" s="59" customFormat="1" customHeight="1"/>
    <row r="59781" s="59" customFormat="1" customHeight="1"/>
    <row r="59782" s="59" customFormat="1" customHeight="1"/>
    <row r="59783" s="59" customFormat="1" customHeight="1"/>
    <row r="59784" s="59" customFormat="1" customHeight="1"/>
    <row r="59785" s="59" customFormat="1" customHeight="1"/>
    <row r="59786" s="59" customFormat="1" customHeight="1"/>
    <row r="59787" s="59" customFormat="1" customHeight="1"/>
    <row r="59788" s="59" customFormat="1" customHeight="1"/>
    <row r="59789" s="59" customFormat="1" customHeight="1"/>
    <row r="59790" s="59" customFormat="1" customHeight="1"/>
    <row r="59791" s="59" customFormat="1" customHeight="1"/>
    <row r="59792" s="59" customFormat="1" customHeight="1"/>
    <row r="59793" s="59" customFormat="1" customHeight="1"/>
    <row r="59794" s="59" customFormat="1" customHeight="1"/>
    <row r="59795" s="59" customFormat="1" customHeight="1"/>
    <row r="59796" s="59" customFormat="1" customHeight="1"/>
    <row r="59797" s="59" customFormat="1" customHeight="1"/>
    <row r="59798" s="59" customFormat="1" customHeight="1"/>
    <row r="59799" s="59" customFormat="1" customHeight="1"/>
    <row r="59800" s="59" customFormat="1" customHeight="1"/>
    <row r="59801" s="59" customFormat="1" customHeight="1"/>
    <row r="59802" s="59" customFormat="1" customHeight="1"/>
    <row r="59803" s="59" customFormat="1" customHeight="1"/>
    <row r="59804" s="59" customFormat="1" customHeight="1"/>
    <row r="59805" s="59" customFormat="1" customHeight="1"/>
    <row r="59806" s="59" customFormat="1" customHeight="1"/>
    <row r="59807" s="59" customFormat="1" customHeight="1"/>
    <row r="59808" s="59" customFormat="1" customHeight="1"/>
    <row r="59809" s="59" customFormat="1" customHeight="1"/>
    <row r="59810" s="59" customFormat="1" customHeight="1"/>
    <row r="59811" s="59" customFormat="1" customHeight="1"/>
    <row r="59812" s="59" customFormat="1" customHeight="1"/>
    <row r="59813" s="59" customFormat="1" customHeight="1"/>
    <row r="59814" s="59" customFormat="1" customHeight="1"/>
    <row r="59815" s="59" customFormat="1" customHeight="1"/>
    <row r="59816" s="59" customFormat="1" customHeight="1"/>
    <row r="59817" s="59" customFormat="1" customHeight="1"/>
    <row r="59818" s="59" customFormat="1" customHeight="1"/>
    <row r="59819" s="59" customFormat="1" customHeight="1"/>
    <row r="59820" s="59" customFormat="1" customHeight="1"/>
    <row r="59821" s="59" customFormat="1" customHeight="1"/>
    <row r="59822" s="59" customFormat="1" customHeight="1"/>
    <row r="59823" s="59" customFormat="1" customHeight="1"/>
    <row r="59824" s="59" customFormat="1" customHeight="1"/>
    <row r="59825" s="59" customFormat="1" customHeight="1"/>
    <row r="59826" s="59" customFormat="1" customHeight="1"/>
    <row r="59827" s="59" customFormat="1" customHeight="1"/>
    <row r="59828" s="59" customFormat="1" customHeight="1"/>
    <row r="59829" s="59" customFormat="1" customHeight="1"/>
    <row r="59830" s="59" customFormat="1" customHeight="1"/>
    <row r="59831" s="59" customFormat="1" customHeight="1"/>
    <row r="59832" s="59" customFormat="1" customHeight="1"/>
    <row r="59833" s="59" customFormat="1" customHeight="1"/>
    <row r="59834" s="59" customFormat="1" customHeight="1"/>
    <row r="59835" s="59" customFormat="1" customHeight="1"/>
    <row r="59836" s="59" customFormat="1" customHeight="1"/>
    <row r="59837" s="59" customFormat="1" customHeight="1"/>
    <row r="59838" s="59" customFormat="1" customHeight="1"/>
    <row r="59839" s="59" customFormat="1" customHeight="1"/>
    <row r="59840" s="59" customFormat="1" customHeight="1"/>
    <row r="59841" s="59" customFormat="1" customHeight="1"/>
    <row r="59842" s="59" customFormat="1" customHeight="1"/>
    <row r="59843" s="59" customFormat="1" customHeight="1"/>
    <row r="59844" s="59" customFormat="1" customHeight="1"/>
    <row r="59845" s="59" customFormat="1" customHeight="1"/>
    <row r="59846" s="59" customFormat="1" customHeight="1"/>
    <row r="59847" s="59" customFormat="1" customHeight="1"/>
    <row r="59848" s="59" customFormat="1" customHeight="1"/>
    <row r="59849" s="59" customFormat="1" customHeight="1"/>
    <row r="59850" s="59" customFormat="1" customHeight="1"/>
    <row r="59851" s="59" customFormat="1" customHeight="1"/>
    <row r="59852" s="59" customFormat="1" customHeight="1"/>
    <row r="59853" s="59" customFormat="1" customHeight="1"/>
    <row r="59854" s="59" customFormat="1" customHeight="1"/>
    <row r="59855" s="59" customFormat="1" customHeight="1"/>
    <row r="59856" s="59" customFormat="1" customHeight="1"/>
    <row r="59857" s="59" customFormat="1" customHeight="1"/>
    <row r="59858" s="59" customFormat="1" customHeight="1"/>
    <row r="59859" s="59" customFormat="1" customHeight="1"/>
    <row r="59860" s="59" customFormat="1" customHeight="1"/>
    <row r="59861" s="59" customFormat="1" customHeight="1"/>
    <row r="59862" s="59" customFormat="1" customHeight="1"/>
    <row r="59863" s="59" customFormat="1" customHeight="1"/>
    <row r="59864" s="59" customFormat="1" customHeight="1"/>
    <row r="59865" s="59" customFormat="1" customHeight="1"/>
    <row r="59866" s="59" customFormat="1" customHeight="1"/>
    <row r="59867" s="59" customFormat="1" customHeight="1"/>
    <row r="59868" s="59" customFormat="1" customHeight="1"/>
    <row r="59869" s="59" customFormat="1" customHeight="1"/>
    <row r="59870" s="59" customFormat="1" customHeight="1"/>
    <row r="59871" s="59" customFormat="1" customHeight="1"/>
    <row r="59872" s="59" customFormat="1" customHeight="1"/>
    <row r="59873" s="59" customFormat="1" customHeight="1"/>
    <row r="59874" s="59" customFormat="1" customHeight="1"/>
    <row r="59875" s="59" customFormat="1" customHeight="1"/>
    <row r="59876" s="59" customFormat="1" customHeight="1"/>
    <row r="59877" s="59" customFormat="1" customHeight="1"/>
    <row r="59878" s="59" customFormat="1" customHeight="1"/>
    <row r="59879" s="59" customFormat="1" customHeight="1"/>
    <row r="59880" s="59" customFormat="1" customHeight="1"/>
    <row r="59881" s="59" customFormat="1" customHeight="1"/>
    <row r="59882" s="59" customFormat="1" customHeight="1"/>
    <row r="59883" s="59" customFormat="1" customHeight="1"/>
    <row r="59884" s="59" customFormat="1" customHeight="1"/>
    <row r="59885" s="59" customFormat="1" customHeight="1"/>
    <row r="59886" s="59" customFormat="1" customHeight="1"/>
    <row r="59887" s="59" customFormat="1" customHeight="1"/>
    <row r="59888" s="59" customFormat="1" customHeight="1"/>
    <row r="59889" s="59" customFormat="1" customHeight="1"/>
    <row r="59890" s="59" customFormat="1" customHeight="1"/>
    <row r="59891" s="59" customFormat="1" customHeight="1"/>
    <row r="59892" s="59" customFormat="1" customHeight="1"/>
    <row r="59893" s="59" customFormat="1" customHeight="1"/>
    <row r="59894" s="59" customFormat="1" customHeight="1"/>
    <row r="59895" s="59" customFormat="1" customHeight="1"/>
    <row r="59896" s="59" customFormat="1" customHeight="1"/>
    <row r="59897" s="59" customFormat="1" customHeight="1"/>
    <row r="59898" s="59" customFormat="1" customHeight="1"/>
    <row r="59899" s="59" customFormat="1" customHeight="1"/>
    <row r="59900" s="59" customFormat="1" customHeight="1"/>
    <row r="59901" s="59" customFormat="1" customHeight="1"/>
    <row r="59902" s="59" customFormat="1" customHeight="1"/>
    <row r="59903" s="59" customFormat="1" customHeight="1"/>
    <row r="59904" s="59" customFormat="1" customHeight="1"/>
    <row r="59905" s="59" customFormat="1" customHeight="1"/>
    <row r="59906" s="59" customFormat="1" customHeight="1"/>
    <row r="59907" s="59" customFormat="1" customHeight="1"/>
    <row r="59908" s="59" customFormat="1" customHeight="1"/>
    <row r="59909" s="59" customFormat="1" customHeight="1"/>
    <row r="59910" s="59" customFormat="1" customHeight="1"/>
    <row r="59911" s="59" customFormat="1" customHeight="1"/>
    <row r="59912" s="59" customFormat="1" customHeight="1"/>
    <row r="59913" s="59" customFormat="1" customHeight="1"/>
    <row r="59914" s="59" customFormat="1" customHeight="1"/>
    <row r="59915" s="59" customFormat="1" customHeight="1"/>
    <row r="59916" s="59" customFormat="1" customHeight="1"/>
    <row r="59917" s="59" customFormat="1" customHeight="1"/>
    <row r="59918" s="59" customFormat="1" customHeight="1"/>
    <row r="59919" s="59" customFormat="1" customHeight="1"/>
    <row r="59920" s="59" customFormat="1" customHeight="1"/>
    <row r="59921" s="59" customFormat="1" customHeight="1"/>
    <row r="59922" s="59" customFormat="1" customHeight="1"/>
    <row r="59923" s="59" customFormat="1" customHeight="1"/>
    <row r="59924" s="59" customFormat="1" customHeight="1"/>
    <row r="59925" s="59" customFormat="1" customHeight="1"/>
    <row r="59926" s="59" customFormat="1" customHeight="1"/>
    <row r="59927" s="59" customFormat="1" customHeight="1"/>
    <row r="59928" s="59" customFormat="1" customHeight="1"/>
    <row r="59929" s="59" customFormat="1" customHeight="1"/>
    <row r="59930" s="59" customFormat="1" customHeight="1"/>
    <row r="59931" s="59" customFormat="1" customHeight="1"/>
    <row r="59932" s="59" customFormat="1" customHeight="1"/>
    <row r="59933" s="59" customFormat="1" customHeight="1"/>
    <row r="59934" s="59" customFormat="1" customHeight="1"/>
    <row r="59935" s="59" customFormat="1" customHeight="1"/>
    <row r="59936" s="59" customFormat="1" customHeight="1"/>
    <row r="59937" s="59" customFormat="1" customHeight="1"/>
    <row r="59938" s="59" customFormat="1" customHeight="1"/>
    <row r="59939" s="59" customFormat="1" customHeight="1"/>
    <row r="59940" s="59" customFormat="1" customHeight="1"/>
    <row r="59941" s="59" customFormat="1" customHeight="1"/>
    <row r="59942" s="59" customFormat="1" customHeight="1"/>
    <row r="59943" s="59" customFormat="1" customHeight="1"/>
    <row r="59944" s="59" customFormat="1" customHeight="1"/>
    <row r="59945" s="59" customFormat="1" customHeight="1"/>
    <row r="59946" s="59" customFormat="1" customHeight="1"/>
    <row r="59947" s="59" customFormat="1" customHeight="1"/>
    <row r="59948" s="59" customFormat="1" customHeight="1"/>
    <row r="59949" s="59" customFormat="1" customHeight="1"/>
    <row r="59950" s="59" customFormat="1" customHeight="1"/>
    <row r="59951" s="59" customFormat="1" customHeight="1"/>
    <row r="59952" s="59" customFormat="1" customHeight="1"/>
    <row r="59953" s="59" customFormat="1" customHeight="1"/>
    <row r="59954" s="59" customFormat="1" customHeight="1"/>
    <row r="59955" s="59" customFormat="1" customHeight="1"/>
    <row r="59956" s="59" customFormat="1" customHeight="1"/>
    <row r="59957" s="59" customFormat="1" customHeight="1"/>
    <row r="59958" s="59" customFormat="1" customHeight="1"/>
    <row r="59959" s="59" customFormat="1" customHeight="1"/>
    <row r="59960" s="59" customFormat="1" customHeight="1"/>
    <row r="59961" s="59" customFormat="1" customHeight="1"/>
    <row r="59962" s="59" customFormat="1" customHeight="1"/>
    <row r="59963" s="59" customFormat="1" customHeight="1"/>
    <row r="59964" s="59" customFormat="1" customHeight="1"/>
    <row r="59965" s="59" customFormat="1" customHeight="1"/>
    <row r="59966" s="59" customFormat="1" customHeight="1"/>
    <row r="59967" s="59" customFormat="1" customHeight="1"/>
    <row r="59968" s="59" customFormat="1" customHeight="1"/>
    <row r="59969" s="59" customFormat="1" customHeight="1"/>
    <row r="59970" s="59" customFormat="1" customHeight="1"/>
    <row r="59971" s="59" customFormat="1" customHeight="1"/>
    <row r="59972" s="59" customFormat="1" customHeight="1"/>
    <row r="59973" s="59" customFormat="1" customHeight="1"/>
    <row r="59974" s="59" customFormat="1" customHeight="1"/>
    <row r="59975" s="59" customFormat="1" customHeight="1"/>
    <row r="59976" s="59" customFormat="1" customHeight="1"/>
    <row r="59977" s="59" customFormat="1" customHeight="1"/>
    <row r="59978" s="59" customFormat="1" customHeight="1"/>
    <row r="59979" s="59" customFormat="1" customHeight="1"/>
    <row r="59980" s="59" customFormat="1" customHeight="1"/>
    <row r="59981" s="59" customFormat="1" customHeight="1"/>
    <row r="59982" s="59" customFormat="1" customHeight="1"/>
    <row r="59983" s="59" customFormat="1" customHeight="1"/>
    <row r="59984" s="59" customFormat="1" customHeight="1"/>
    <row r="59985" s="59" customFormat="1" customHeight="1"/>
    <row r="59986" s="59" customFormat="1" customHeight="1"/>
    <row r="59987" s="59" customFormat="1" customHeight="1"/>
    <row r="59988" s="59" customFormat="1" customHeight="1"/>
    <row r="59989" s="59" customFormat="1" customHeight="1"/>
    <row r="59990" s="59" customFormat="1" customHeight="1"/>
    <row r="59991" s="59" customFormat="1" customHeight="1"/>
    <row r="59992" s="59" customFormat="1" customHeight="1"/>
    <row r="59993" s="59" customFormat="1" customHeight="1"/>
    <row r="59994" s="59" customFormat="1" customHeight="1"/>
    <row r="59995" s="59" customFormat="1" customHeight="1"/>
    <row r="59996" s="59" customFormat="1" customHeight="1"/>
    <row r="59997" s="59" customFormat="1" customHeight="1"/>
    <row r="59998" s="59" customFormat="1" customHeight="1"/>
    <row r="59999" s="59" customFormat="1" customHeight="1"/>
    <row r="60000" s="59" customFormat="1" customHeight="1"/>
    <row r="60001" s="59" customFormat="1" customHeight="1"/>
    <row r="60002" s="59" customFormat="1" customHeight="1"/>
    <row r="60003" s="59" customFormat="1" customHeight="1"/>
    <row r="60004" s="59" customFormat="1" customHeight="1"/>
    <row r="60005" s="59" customFormat="1" customHeight="1"/>
    <row r="60006" s="59" customFormat="1" customHeight="1"/>
    <row r="60007" s="59" customFormat="1" customHeight="1"/>
    <row r="60008" s="59" customFormat="1" customHeight="1"/>
    <row r="60009" s="59" customFormat="1" customHeight="1"/>
    <row r="60010" s="59" customFormat="1" customHeight="1"/>
    <row r="60011" s="59" customFormat="1" customHeight="1"/>
    <row r="60012" s="59" customFormat="1" customHeight="1"/>
    <row r="60013" s="59" customFormat="1" customHeight="1"/>
    <row r="60014" s="59" customFormat="1" customHeight="1"/>
    <row r="60015" s="59" customFormat="1" customHeight="1"/>
    <row r="60016" s="59" customFormat="1" customHeight="1"/>
    <row r="60017" s="59" customFormat="1" customHeight="1"/>
    <row r="60018" s="59" customFormat="1" customHeight="1"/>
    <row r="60019" s="59" customFormat="1" customHeight="1"/>
    <row r="60020" s="59" customFormat="1" customHeight="1"/>
    <row r="60021" s="59" customFormat="1" customHeight="1"/>
    <row r="60022" s="59" customFormat="1" customHeight="1"/>
    <row r="60023" s="59" customFormat="1" customHeight="1"/>
    <row r="60024" s="59" customFormat="1" customHeight="1"/>
    <row r="60025" s="59" customFormat="1" customHeight="1"/>
    <row r="60026" s="59" customFormat="1" customHeight="1"/>
    <row r="60027" s="59" customFormat="1" customHeight="1"/>
    <row r="60028" s="59" customFormat="1" customHeight="1"/>
    <row r="60029" s="59" customFormat="1" customHeight="1"/>
    <row r="60030" s="59" customFormat="1" customHeight="1"/>
    <row r="60031" s="59" customFormat="1" customHeight="1"/>
    <row r="60032" s="59" customFormat="1" customHeight="1"/>
    <row r="60033" s="59" customFormat="1" customHeight="1"/>
    <row r="60034" s="59" customFormat="1" customHeight="1"/>
    <row r="60035" s="59" customFormat="1" customHeight="1"/>
    <row r="60036" s="59" customFormat="1" customHeight="1"/>
    <row r="60037" s="59" customFormat="1" customHeight="1"/>
    <row r="60038" s="59" customFormat="1" customHeight="1"/>
    <row r="60039" s="59" customFormat="1" customHeight="1"/>
    <row r="60040" s="59" customFormat="1" customHeight="1"/>
    <row r="60041" s="59" customFormat="1" customHeight="1"/>
    <row r="60042" s="59" customFormat="1" customHeight="1"/>
    <row r="60043" s="59" customFormat="1" customHeight="1"/>
    <row r="60044" s="59" customFormat="1" customHeight="1"/>
    <row r="60045" s="59" customFormat="1" customHeight="1"/>
    <row r="60046" s="59" customFormat="1" customHeight="1"/>
    <row r="60047" s="59" customFormat="1" customHeight="1"/>
    <row r="60048" s="59" customFormat="1" customHeight="1"/>
    <row r="60049" s="59" customFormat="1" customHeight="1"/>
    <row r="60050" s="59" customFormat="1" customHeight="1"/>
    <row r="60051" s="59" customFormat="1" customHeight="1"/>
    <row r="60052" s="59" customFormat="1" customHeight="1"/>
    <row r="60053" s="59" customFormat="1" customHeight="1"/>
    <row r="60054" s="59" customFormat="1" customHeight="1"/>
    <row r="60055" s="59" customFormat="1" customHeight="1"/>
    <row r="60056" s="59" customFormat="1" customHeight="1"/>
    <row r="60057" s="59" customFormat="1" customHeight="1"/>
    <row r="60058" s="59" customFormat="1" customHeight="1"/>
    <row r="60059" s="59" customFormat="1" customHeight="1"/>
    <row r="60060" s="59" customFormat="1" customHeight="1"/>
    <row r="60061" s="59" customFormat="1" customHeight="1"/>
    <row r="60062" s="59" customFormat="1" customHeight="1"/>
    <row r="60063" s="59" customFormat="1" customHeight="1"/>
    <row r="60064" s="59" customFormat="1" customHeight="1"/>
    <row r="60065" s="59" customFormat="1" customHeight="1"/>
    <row r="60066" s="59" customFormat="1" customHeight="1"/>
    <row r="60067" s="59" customFormat="1" customHeight="1"/>
    <row r="60068" s="59" customFormat="1" customHeight="1"/>
    <row r="60069" s="59" customFormat="1" customHeight="1"/>
    <row r="60070" s="59" customFormat="1" customHeight="1"/>
    <row r="60071" s="59" customFormat="1" customHeight="1"/>
    <row r="60072" s="59" customFormat="1" customHeight="1"/>
    <row r="60073" s="59" customFormat="1" customHeight="1"/>
    <row r="60074" s="59" customFormat="1" customHeight="1"/>
    <row r="60075" s="59" customFormat="1" customHeight="1"/>
    <row r="60076" s="59" customFormat="1" customHeight="1"/>
    <row r="60077" s="59" customFormat="1" customHeight="1"/>
    <row r="60078" s="59" customFormat="1" customHeight="1"/>
    <row r="60079" s="59" customFormat="1" customHeight="1"/>
    <row r="60080" s="59" customFormat="1" customHeight="1"/>
    <row r="60081" s="59" customFormat="1" customHeight="1"/>
    <row r="60082" s="59" customFormat="1" customHeight="1"/>
    <row r="60083" s="59" customFormat="1" customHeight="1"/>
    <row r="60084" s="59" customFormat="1" customHeight="1"/>
    <row r="60085" s="59" customFormat="1" customHeight="1"/>
    <row r="60086" s="59" customFormat="1" customHeight="1"/>
    <row r="60087" s="59" customFormat="1" customHeight="1"/>
    <row r="60088" s="59" customFormat="1" customHeight="1"/>
    <row r="60089" s="59" customFormat="1" customHeight="1"/>
    <row r="60090" s="59" customFormat="1" customHeight="1"/>
    <row r="60091" s="59" customFormat="1" customHeight="1"/>
    <row r="60092" s="59" customFormat="1" customHeight="1"/>
    <row r="60093" s="59" customFormat="1" customHeight="1"/>
    <row r="60094" s="59" customFormat="1" customHeight="1"/>
    <row r="60095" s="59" customFormat="1" customHeight="1"/>
    <row r="60096" s="59" customFormat="1" customHeight="1"/>
    <row r="60097" s="59" customFormat="1" customHeight="1"/>
    <row r="60098" s="59" customFormat="1" customHeight="1"/>
    <row r="60099" s="59" customFormat="1" customHeight="1"/>
    <row r="60100" s="59" customFormat="1" customHeight="1"/>
    <row r="60101" s="59" customFormat="1" customHeight="1"/>
    <row r="60102" s="59" customFormat="1" customHeight="1"/>
    <row r="60103" s="59" customFormat="1" customHeight="1"/>
    <row r="60104" s="59" customFormat="1" customHeight="1"/>
    <row r="60105" s="59" customFormat="1" customHeight="1"/>
    <row r="60106" s="59" customFormat="1" customHeight="1"/>
    <row r="60107" s="59" customFormat="1" customHeight="1"/>
    <row r="60108" s="59" customFormat="1" customHeight="1"/>
    <row r="60109" s="59" customFormat="1" customHeight="1"/>
    <row r="60110" s="59" customFormat="1" customHeight="1"/>
    <row r="60111" s="59" customFormat="1" customHeight="1"/>
    <row r="60112" s="59" customFormat="1" customHeight="1"/>
    <row r="60113" s="59" customFormat="1" customHeight="1"/>
    <row r="60114" s="59" customFormat="1" customHeight="1"/>
    <row r="60115" s="59" customFormat="1" customHeight="1"/>
    <row r="60116" s="59" customFormat="1" customHeight="1"/>
    <row r="60117" s="59" customFormat="1" customHeight="1"/>
    <row r="60118" s="59" customFormat="1" customHeight="1"/>
    <row r="60119" s="59" customFormat="1" customHeight="1"/>
    <row r="60120" s="59" customFormat="1" customHeight="1"/>
    <row r="60121" s="59" customFormat="1" customHeight="1"/>
    <row r="60122" s="59" customFormat="1" customHeight="1"/>
    <row r="60123" s="59" customFormat="1" customHeight="1"/>
    <row r="60124" s="59" customFormat="1" customHeight="1"/>
    <row r="60125" s="59" customFormat="1" customHeight="1"/>
    <row r="60126" s="59" customFormat="1" customHeight="1"/>
    <row r="60127" s="59" customFormat="1" customHeight="1"/>
    <row r="60128" s="59" customFormat="1" customHeight="1"/>
    <row r="60129" s="59" customFormat="1" customHeight="1"/>
    <row r="60130" s="59" customFormat="1" customHeight="1"/>
    <row r="60131" s="59" customFormat="1" customHeight="1"/>
    <row r="60132" s="59" customFormat="1" customHeight="1"/>
    <row r="60133" s="59" customFormat="1" customHeight="1"/>
    <row r="60134" s="59" customFormat="1" customHeight="1"/>
    <row r="60135" s="59" customFormat="1" customHeight="1"/>
    <row r="60136" s="59" customFormat="1" customHeight="1"/>
    <row r="60137" s="59" customFormat="1" customHeight="1"/>
    <row r="60138" s="59" customFormat="1" customHeight="1"/>
    <row r="60139" s="59" customFormat="1" customHeight="1"/>
    <row r="60140" s="59" customFormat="1" customHeight="1"/>
    <row r="60141" s="59" customFormat="1" customHeight="1"/>
    <row r="60142" s="59" customFormat="1" customHeight="1"/>
    <row r="60143" s="59" customFormat="1" customHeight="1"/>
    <row r="60144" s="59" customFormat="1" customHeight="1"/>
    <row r="60145" s="59" customFormat="1" customHeight="1"/>
    <row r="60146" s="59" customFormat="1" customHeight="1"/>
    <row r="60147" s="59" customFormat="1" customHeight="1"/>
    <row r="60148" s="59" customFormat="1" customHeight="1"/>
    <row r="60149" s="59" customFormat="1" customHeight="1"/>
    <row r="60150" s="59" customFormat="1" customHeight="1"/>
    <row r="60151" s="59" customFormat="1" customHeight="1"/>
    <row r="60152" s="59" customFormat="1" customHeight="1"/>
    <row r="60153" s="59" customFormat="1" customHeight="1"/>
    <row r="60154" s="59" customFormat="1" customHeight="1"/>
    <row r="60155" s="59" customFormat="1" customHeight="1"/>
    <row r="60156" s="59" customFormat="1" customHeight="1"/>
    <row r="60157" s="59" customFormat="1" customHeight="1"/>
    <row r="60158" s="59" customFormat="1" customHeight="1"/>
    <row r="60159" s="59" customFormat="1" customHeight="1"/>
    <row r="60160" s="59" customFormat="1" customHeight="1"/>
    <row r="60161" s="59" customFormat="1" customHeight="1"/>
    <row r="60162" s="59" customFormat="1" customHeight="1"/>
    <row r="60163" s="59" customFormat="1" customHeight="1"/>
    <row r="60164" s="59" customFormat="1" customHeight="1"/>
    <row r="60165" s="59" customFormat="1" customHeight="1"/>
    <row r="60166" s="59" customFormat="1" customHeight="1"/>
    <row r="60167" s="59" customFormat="1" customHeight="1"/>
    <row r="60168" s="59" customFormat="1" customHeight="1"/>
    <row r="60169" s="59" customFormat="1" customHeight="1"/>
    <row r="60170" s="59" customFormat="1" customHeight="1"/>
    <row r="60171" s="59" customFormat="1" customHeight="1"/>
    <row r="60172" s="59" customFormat="1" customHeight="1"/>
    <row r="60173" s="59" customFormat="1" customHeight="1"/>
    <row r="60174" s="59" customFormat="1" customHeight="1"/>
    <row r="60175" s="59" customFormat="1" customHeight="1"/>
    <row r="60176" s="59" customFormat="1" customHeight="1"/>
    <row r="60177" s="59" customFormat="1" customHeight="1"/>
    <row r="60178" s="59" customFormat="1" customHeight="1"/>
    <row r="60179" s="59" customFormat="1" customHeight="1"/>
    <row r="60180" s="59" customFormat="1" customHeight="1"/>
    <row r="60181" s="59" customFormat="1" customHeight="1"/>
    <row r="60182" s="59" customFormat="1" customHeight="1"/>
    <row r="60183" s="59" customFormat="1" customHeight="1"/>
    <row r="60184" s="59" customFormat="1" customHeight="1"/>
    <row r="60185" s="59" customFormat="1" customHeight="1"/>
    <row r="60186" s="59" customFormat="1" customHeight="1"/>
    <row r="60187" s="59" customFormat="1" customHeight="1"/>
    <row r="60188" s="59" customFormat="1" customHeight="1"/>
    <row r="60189" s="59" customFormat="1" customHeight="1"/>
    <row r="60190" s="59" customFormat="1" customHeight="1"/>
    <row r="60191" s="59" customFormat="1" customHeight="1"/>
    <row r="60192" s="59" customFormat="1" customHeight="1"/>
    <row r="60193" s="59" customFormat="1" customHeight="1"/>
    <row r="60194" s="59" customFormat="1" customHeight="1"/>
    <row r="60195" s="59" customFormat="1" customHeight="1"/>
    <row r="60196" s="59" customFormat="1" customHeight="1"/>
    <row r="60197" s="59" customFormat="1" customHeight="1"/>
    <row r="60198" s="59" customFormat="1" customHeight="1"/>
    <row r="60199" s="59" customFormat="1" customHeight="1"/>
    <row r="60200" s="59" customFormat="1" customHeight="1"/>
    <row r="60201" s="59" customFormat="1" customHeight="1"/>
    <row r="60202" s="59" customFormat="1" customHeight="1"/>
    <row r="60203" s="59" customFormat="1" customHeight="1"/>
    <row r="60204" s="59" customFormat="1" customHeight="1"/>
    <row r="60205" s="59" customFormat="1" customHeight="1"/>
    <row r="60206" s="59" customFormat="1" customHeight="1"/>
    <row r="60207" s="59" customFormat="1" customHeight="1"/>
    <row r="60208" s="59" customFormat="1" customHeight="1"/>
    <row r="60209" s="59" customFormat="1" customHeight="1"/>
    <row r="60210" s="59" customFormat="1" customHeight="1"/>
    <row r="60211" s="59" customFormat="1" customHeight="1"/>
    <row r="60212" s="59" customFormat="1" customHeight="1"/>
    <row r="60213" s="59" customFormat="1" customHeight="1"/>
    <row r="60214" s="59" customFormat="1" customHeight="1"/>
    <row r="60215" s="59" customFormat="1" customHeight="1"/>
    <row r="60216" s="59" customFormat="1" customHeight="1"/>
    <row r="60217" s="59" customFormat="1" customHeight="1"/>
    <row r="60218" s="59" customFormat="1" customHeight="1"/>
    <row r="60219" s="59" customFormat="1" customHeight="1"/>
    <row r="60220" s="59" customFormat="1" customHeight="1"/>
    <row r="60221" s="59" customFormat="1" customHeight="1"/>
    <row r="60222" s="59" customFormat="1" customHeight="1"/>
    <row r="60223" s="59" customFormat="1" customHeight="1"/>
    <row r="60224" s="59" customFormat="1" customHeight="1"/>
    <row r="60225" s="59" customFormat="1" customHeight="1"/>
    <row r="60226" s="59" customFormat="1" customHeight="1"/>
    <row r="60227" s="59" customFormat="1" customHeight="1"/>
    <row r="60228" s="59" customFormat="1" customHeight="1"/>
    <row r="60229" s="59" customFormat="1" customHeight="1"/>
    <row r="60230" s="59" customFormat="1" customHeight="1"/>
    <row r="60231" s="59" customFormat="1" customHeight="1"/>
    <row r="60232" s="59" customFormat="1" customHeight="1"/>
    <row r="60233" s="59" customFormat="1" customHeight="1"/>
    <row r="60234" s="59" customFormat="1" customHeight="1"/>
    <row r="60235" s="59" customFormat="1" customHeight="1"/>
    <row r="60236" s="59" customFormat="1" customHeight="1"/>
    <row r="60237" s="59" customFormat="1" customHeight="1"/>
    <row r="60238" s="59" customFormat="1" customHeight="1"/>
    <row r="60239" s="59" customFormat="1" customHeight="1"/>
    <row r="60240" s="59" customFormat="1" customHeight="1"/>
    <row r="60241" s="59" customFormat="1" customHeight="1"/>
    <row r="60242" s="59" customFormat="1" customHeight="1"/>
    <row r="60243" s="59" customFormat="1" customHeight="1"/>
    <row r="60244" s="59" customFormat="1" customHeight="1"/>
    <row r="60245" s="59" customFormat="1" customHeight="1"/>
    <row r="60246" s="59" customFormat="1" customHeight="1"/>
    <row r="60247" s="59" customFormat="1" customHeight="1"/>
    <row r="60248" s="59" customFormat="1" customHeight="1"/>
    <row r="60249" s="59" customFormat="1" customHeight="1"/>
    <row r="60250" s="59" customFormat="1" customHeight="1"/>
    <row r="60251" s="59" customFormat="1" customHeight="1"/>
    <row r="60252" s="59" customFormat="1" customHeight="1"/>
    <row r="60253" s="59" customFormat="1" customHeight="1"/>
    <row r="60254" s="59" customFormat="1" customHeight="1"/>
    <row r="60255" s="59" customFormat="1" customHeight="1"/>
    <row r="60256" s="59" customFormat="1" customHeight="1"/>
    <row r="60257" s="59" customFormat="1" customHeight="1"/>
    <row r="60258" s="59" customFormat="1" customHeight="1"/>
    <row r="60259" s="59" customFormat="1" customHeight="1"/>
    <row r="60260" s="59" customFormat="1" customHeight="1"/>
    <row r="60261" s="59" customFormat="1" customHeight="1"/>
    <row r="60262" s="59" customFormat="1" customHeight="1"/>
    <row r="60263" s="59" customFormat="1" customHeight="1"/>
    <row r="60264" s="59" customFormat="1" customHeight="1"/>
    <row r="60265" s="59" customFormat="1" customHeight="1"/>
    <row r="60266" s="59" customFormat="1" customHeight="1"/>
    <row r="60267" s="59" customFormat="1" customHeight="1"/>
    <row r="60268" s="59" customFormat="1" customHeight="1"/>
    <row r="60269" s="59" customFormat="1" customHeight="1"/>
    <row r="60270" s="59" customFormat="1" customHeight="1"/>
    <row r="60271" s="59" customFormat="1" customHeight="1"/>
    <row r="60272" s="59" customFormat="1" customHeight="1"/>
    <row r="60273" s="59" customFormat="1" customHeight="1"/>
    <row r="60274" s="59" customFormat="1" customHeight="1"/>
    <row r="60275" s="59" customFormat="1" customHeight="1"/>
    <row r="60276" s="59" customFormat="1" customHeight="1"/>
    <row r="60277" s="59" customFormat="1" customHeight="1"/>
    <row r="60278" s="59" customFormat="1" customHeight="1"/>
    <row r="60279" s="59" customFormat="1" customHeight="1"/>
    <row r="60280" s="59" customFormat="1" customHeight="1"/>
    <row r="60281" s="59" customFormat="1" customHeight="1"/>
    <row r="60282" s="59" customFormat="1" customHeight="1"/>
    <row r="60283" s="59" customFormat="1" customHeight="1"/>
    <row r="60284" s="59" customFormat="1" customHeight="1"/>
    <row r="60285" s="59" customFormat="1" customHeight="1"/>
    <row r="60286" s="59" customFormat="1" customHeight="1"/>
    <row r="60287" s="59" customFormat="1" customHeight="1"/>
    <row r="60288" s="59" customFormat="1" customHeight="1"/>
    <row r="60289" s="59" customFormat="1" customHeight="1"/>
    <row r="60290" s="59" customFormat="1" customHeight="1"/>
    <row r="60291" s="59" customFormat="1" customHeight="1"/>
    <row r="60292" s="59" customFormat="1" customHeight="1"/>
    <row r="60293" s="59" customFormat="1" customHeight="1"/>
    <row r="60294" s="59" customFormat="1" customHeight="1"/>
    <row r="60295" s="59" customFormat="1" customHeight="1"/>
    <row r="60296" s="59" customFormat="1" customHeight="1"/>
    <row r="60297" s="59" customFormat="1" customHeight="1"/>
    <row r="60298" s="59" customFormat="1" customHeight="1"/>
    <row r="60299" s="59" customFormat="1" customHeight="1"/>
    <row r="60300" s="59" customFormat="1" customHeight="1"/>
    <row r="60301" s="59" customFormat="1" customHeight="1"/>
    <row r="60302" s="59" customFormat="1" customHeight="1"/>
    <row r="60303" s="59" customFormat="1" customHeight="1"/>
    <row r="60304" s="59" customFormat="1" customHeight="1"/>
    <row r="60305" s="59" customFormat="1" customHeight="1"/>
    <row r="60306" s="59" customFormat="1" customHeight="1"/>
    <row r="60307" s="59" customFormat="1" customHeight="1"/>
    <row r="60308" s="59" customFormat="1" customHeight="1"/>
    <row r="60309" s="59" customFormat="1" customHeight="1"/>
    <row r="60310" s="59" customFormat="1" customHeight="1"/>
    <row r="60311" s="59" customFormat="1" customHeight="1"/>
    <row r="60312" s="59" customFormat="1" customHeight="1"/>
    <row r="60313" s="59" customFormat="1" customHeight="1"/>
    <row r="60314" s="59" customFormat="1" customHeight="1"/>
    <row r="60315" s="59" customFormat="1" customHeight="1"/>
    <row r="60316" s="59" customFormat="1" customHeight="1"/>
    <row r="60317" s="59" customFormat="1" customHeight="1"/>
    <row r="60318" s="59" customFormat="1" customHeight="1"/>
    <row r="60319" s="59" customFormat="1" customHeight="1"/>
    <row r="60320" s="59" customFormat="1" customHeight="1"/>
    <row r="60321" s="59" customFormat="1" customHeight="1"/>
    <row r="60322" s="59" customFormat="1" customHeight="1"/>
    <row r="60323" s="59" customFormat="1" customHeight="1"/>
    <row r="60324" s="59" customFormat="1" customHeight="1"/>
    <row r="60325" s="59" customFormat="1" customHeight="1"/>
    <row r="60326" s="59" customFormat="1" customHeight="1"/>
    <row r="60327" s="59" customFormat="1" customHeight="1"/>
    <row r="60328" s="59" customFormat="1" customHeight="1"/>
    <row r="60329" s="59" customFormat="1" customHeight="1"/>
    <row r="60330" s="59" customFormat="1" customHeight="1"/>
    <row r="60331" s="59" customFormat="1" customHeight="1"/>
    <row r="60332" s="59" customFormat="1" customHeight="1"/>
    <row r="60333" s="59" customFormat="1" customHeight="1"/>
    <row r="60334" s="59" customFormat="1" customHeight="1"/>
    <row r="60335" s="59" customFormat="1" customHeight="1"/>
    <row r="60336" s="59" customFormat="1" customHeight="1"/>
    <row r="60337" s="59" customFormat="1" customHeight="1"/>
    <row r="60338" s="59" customFormat="1" customHeight="1"/>
    <row r="60339" s="59" customFormat="1" customHeight="1"/>
    <row r="60340" s="59" customFormat="1" customHeight="1"/>
    <row r="60341" s="59" customFormat="1" customHeight="1"/>
    <row r="60342" s="59" customFormat="1" customHeight="1"/>
    <row r="60343" s="59" customFormat="1" customHeight="1"/>
    <row r="60344" s="59" customFormat="1" customHeight="1"/>
    <row r="60345" s="59" customFormat="1" customHeight="1"/>
    <row r="60346" s="59" customFormat="1" customHeight="1"/>
    <row r="60347" s="59" customFormat="1" customHeight="1"/>
    <row r="60348" s="59" customFormat="1" customHeight="1"/>
    <row r="60349" s="59" customFormat="1" customHeight="1"/>
    <row r="60350" s="59" customFormat="1" customHeight="1"/>
    <row r="60351" s="59" customFormat="1" customHeight="1"/>
    <row r="60352" s="59" customFormat="1" customHeight="1"/>
    <row r="60353" s="59" customFormat="1" customHeight="1"/>
    <row r="60354" s="59" customFormat="1" customHeight="1"/>
    <row r="60355" s="59" customFormat="1" customHeight="1"/>
    <row r="60356" s="59" customFormat="1" customHeight="1"/>
    <row r="60357" s="59" customFormat="1" customHeight="1"/>
    <row r="60358" s="59" customFormat="1" customHeight="1"/>
    <row r="60359" s="59" customFormat="1" customHeight="1"/>
    <row r="60360" s="59" customFormat="1" customHeight="1"/>
    <row r="60361" s="59" customFormat="1" customHeight="1"/>
    <row r="60362" s="59" customFormat="1" customHeight="1"/>
    <row r="60363" s="59" customFormat="1" customHeight="1"/>
    <row r="60364" s="59" customFormat="1" customHeight="1"/>
    <row r="60365" s="59" customFormat="1" customHeight="1"/>
    <row r="60366" s="59" customFormat="1" customHeight="1"/>
    <row r="60367" s="59" customFormat="1" customHeight="1"/>
    <row r="60368" s="59" customFormat="1" customHeight="1"/>
    <row r="60369" s="59" customFormat="1" customHeight="1"/>
    <row r="60370" s="59" customFormat="1" customHeight="1"/>
    <row r="60371" s="59" customFormat="1" customHeight="1"/>
    <row r="60372" s="59" customFormat="1" customHeight="1"/>
    <row r="60373" s="59" customFormat="1" customHeight="1"/>
    <row r="60374" s="59" customFormat="1" customHeight="1"/>
    <row r="60375" s="59" customFormat="1" customHeight="1"/>
    <row r="60376" s="59" customFormat="1" customHeight="1"/>
    <row r="60377" s="59" customFormat="1" customHeight="1"/>
    <row r="60378" s="59" customFormat="1" customHeight="1"/>
    <row r="60379" s="59" customFormat="1" customHeight="1"/>
    <row r="60380" s="59" customFormat="1" customHeight="1"/>
    <row r="60381" s="59" customFormat="1" customHeight="1"/>
    <row r="60382" s="59" customFormat="1" customHeight="1"/>
    <row r="60383" s="59" customFormat="1" customHeight="1"/>
    <row r="60384" s="59" customFormat="1" customHeight="1"/>
    <row r="60385" s="59" customFormat="1" customHeight="1"/>
    <row r="60386" s="59" customFormat="1" customHeight="1"/>
    <row r="60387" s="59" customFormat="1" customHeight="1"/>
    <row r="60388" s="59" customFormat="1" customHeight="1"/>
    <row r="60389" s="59" customFormat="1" customHeight="1"/>
    <row r="60390" s="59" customFormat="1" customHeight="1"/>
    <row r="60391" s="59" customFormat="1" customHeight="1"/>
    <row r="60392" s="59" customFormat="1" customHeight="1"/>
    <row r="60393" s="59" customFormat="1" customHeight="1"/>
    <row r="60394" s="59" customFormat="1" customHeight="1"/>
    <row r="60395" s="59" customFormat="1" customHeight="1"/>
    <row r="60396" s="59" customFormat="1" customHeight="1"/>
    <row r="60397" s="59" customFormat="1" customHeight="1"/>
    <row r="60398" s="59" customFormat="1" customHeight="1"/>
    <row r="60399" s="59" customFormat="1" customHeight="1"/>
    <row r="60400" s="59" customFormat="1" customHeight="1"/>
    <row r="60401" s="59" customFormat="1" customHeight="1"/>
    <row r="60402" s="59" customFormat="1" customHeight="1"/>
    <row r="60403" s="59" customFormat="1" customHeight="1"/>
    <row r="60404" s="59" customFormat="1" customHeight="1"/>
    <row r="60405" s="59" customFormat="1" customHeight="1"/>
    <row r="60406" s="59" customFormat="1" customHeight="1"/>
    <row r="60407" s="59" customFormat="1" customHeight="1"/>
    <row r="60408" s="59" customFormat="1" customHeight="1"/>
    <row r="60409" s="59" customFormat="1" customHeight="1"/>
    <row r="60410" s="59" customFormat="1" customHeight="1"/>
    <row r="60411" s="59" customFormat="1" customHeight="1"/>
    <row r="60412" s="59" customFormat="1" customHeight="1"/>
    <row r="60413" s="59" customFormat="1" customHeight="1"/>
    <row r="60414" s="59" customFormat="1" customHeight="1"/>
    <row r="60415" s="59" customFormat="1" customHeight="1"/>
    <row r="60416" s="59" customFormat="1" customHeight="1"/>
    <row r="60417" s="59" customFormat="1" customHeight="1"/>
    <row r="60418" s="59" customFormat="1" customHeight="1"/>
    <row r="60419" s="59" customFormat="1" customHeight="1"/>
    <row r="60420" s="59" customFormat="1" customHeight="1"/>
    <row r="60421" s="59" customFormat="1" customHeight="1"/>
    <row r="60422" s="59" customFormat="1" customHeight="1"/>
    <row r="60423" s="59" customFormat="1" customHeight="1"/>
    <row r="60424" s="59" customFormat="1" customHeight="1"/>
    <row r="60425" s="59" customFormat="1" customHeight="1"/>
    <row r="60426" s="59" customFormat="1" customHeight="1"/>
    <row r="60427" s="59" customFormat="1" customHeight="1"/>
    <row r="60428" s="59" customFormat="1" customHeight="1"/>
    <row r="60429" s="59" customFormat="1" customHeight="1"/>
    <row r="60430" s="59" customFormat="1" customHeight="1"/>
    <row r="60431" s="59" customFormat="1" customHeight="1"/>
    <row r="60432" s="59" customFormat="1" customHeight="1"/>
    <row r="60433" s="59" customFormat="1" customHeight="1"/>
    <row r="60434" s="59" customFormat="1" customHeight="1"/>
    <row r="60435" s="59" customFormat="1" customHeight="1"/>
    <row r="60436" s="59" customFormat="1" customHeight="1"/>
    <row r="60437" s="59" customFormat="1" customHeight="1"/>
    <row r="60438" s="59" customFormat="1" customHeight="1"/>
    <row r="60439" s="59" customFormat="1" customHeight="1"/>
    <row r="60440" s="59" customFormat="1" customHeight="1"/>
    <row r="60441" s="59" customFormat="1" customHeight="1"/>
    <row r="60442" s="59" customFormat="1" customHeight="1"/>
    <row r="60443" s="59" customFormat="1" customHeight="1"/>
    <row r="60444" s="59" customFormat="1" customHeight="1"/>
    <row r="60445" s="59" customFormat="1" customHeight="1"/>
    <row r="60446" s="59" customFormat="1" customHeight="1"/>
    <row r="60447" s="59" customFormat="1" customHeight="1"/>
    <row r="60448" s="59" customFormat="1" customHeight="1"/>
    <row r="60449" s="59" customFormat="1" customHeight="1"/>
    <row r="60450" s="59" customFormat="1" customHeight="1"/>
    <row r="60451" s="59" customFormat="1" customHeight="1"/>
    <row r="60452" s="59" customFormat="1" customHeight="1"/>
    <row r="60453" s="59" customFormat="1" customHeight="1"/>
    <row r="60454" s="59" customFormat="1" customHeight="1"/>
    <row r="60455" s="59" customFormat="1" customHeight="1"/>
    <row r="60456" s="59" customFormat="1" customHeight="1"/>
    <row r="60457" s="59" customFormat="1" customHeight="1"/>
    <row r="60458" s="59" customFormat="1" customHeight="1"/>
    <row r="60459" s="59" customFormat="1" customHeight="1"/>
    <row r="60460" s="59" customFormat="1" customHeight="1"/>
    <row r="60461" s="59" customFormat="1" customHeight="1"/>
    <row r="60462" s="59" customFormat="1" customHeight="1"/>
    <row r="60463" s="59" customFormat="1" customHeight="1"/>
    <row r="60464" s="59" customFormat="1" customHeight="1"/>
    <row r="60465" s="59" customFormat="1" customHeight="1"/>
    <row r="60466" s="59" customFormat="1" customHeight="1"/>
    <row r="60467" s="59" customFormat="1" customHeight="1"/>
    <row r="60468" s="59" customFormat="1" customHeight="1"/>
    <row r="60469" s="59" customFormat="1" customHeight="1"/>
    <row r="60470" s="59" customFormat="1" customHeight="1"/>
    <row r="60471" s="59" customFormat="1" customHeight="1"/>
    <row r="60472" s="59" customFormat="1" customHeight="1"/>
    <row r="60473" s="59" customFormat="1" customHeight="1"/>
    <row r="60474" s="59" customFormat="1" customHeight="1"/>
    <row r="60475" s="59" customFormat="1" customHeight="1"/>
    <row r="60476" s="59" customFormat="1" customHeight="1"/>
    <row r="60477" s="59" customFormat="1" customHeight="1"/>
    <row r="60478" s="59" customFormat="1" customHeight="1"/>
    <row r="60479" s="59" customFormat="1" customHeight="1"/>
    <row r="60480" s="59" customFormat="1" customHeight="1"/>
    <row r="60481" s="59" customFormat="1" customHeight="1"/>
    <row r="60482" s="59" customFormat="1" customHeight="1"/>
    <row r="60483" s="59" customFormat="1" customHeight="1"/>
    <row r="60484" s="59" customFormat="1" customHeight="1"/>
    <row r="60485" s="59" customFormat="1" customHeight="1"/>
    <row r="60486" s="59" customFormat="1" customHeight="1"/>
    <row r="60487" s="59" customFormat="1" customHeight="1"/>
    <row r="60488" s="59" customFormat="1" customHeight="1"/>
    <row r="60489" s="59" customFormat="1" customHeight="1"/>
    <row r="60490" s="59" customFormat="1" customHeight="1"/>
    <row r="60491" s="59" customFormat="1" customHeight="1"/>
    <row r="60492" s="59" customFormat="1" customHeight="1"/>
    <row r="60493" s="59" customFormat="1" customHeight="1"/>
    <row r="60494" s="59" customFormat="1" customHeight="1"/>
    <row r="60495" s="59" customFormat="1" customHeight="1"/>
    <row r="60496" s="59" customFormat="1" customHeight="1"/>
    <row r="60497" s="59" customFormat="1" customHeight="1"/>
    <row r="60498" s="59" customFormat="1" customHeight="1"/>
    <row r="60499" s="59" customFormat="1" customHeight="1"/>
    <row r="60500" s="59" customFormat="1" customHeight="1"/>
    <row r="60501" s="59" customFormat="1" customHeight="1"/>
    <row r="60502" s="59" customFormat="1" customHeight="1"/>
    <row r="60503" s="59" customFormat="1" customHeight="1"/>
    <row r="60504" s="59" customFormat="1" customHeight="1"/>
    <row r="60505" s="59" customFormat="1" customHeight="1"/>
    <row r="60506" s="59" customFormat="1" customHeight="1"/>
    <row r="60507" s="59" customFormat="1" customHeight="1"/>
    <row r="60508" s="59" customFormat="1" customHeight="1"/>
    <row r="60509" s="59" customFormat="1" customHeight="1"/>
    <row r="60510" s="59" customFormat="1" customHeight="1"/>
    <row r="60511" s="59" customFormat="1" customHeight="1"/>
    <row r="60512" s="59" customFormat="1" customHeight="1"/>
    <row r="60513" s="59" customFormat="1" customHeight="1"/>
    <row r="60514" s="59" customFormat="1" customHeight="1"/>
    <row r="60515" s="59" customFormat="1" customHeight="1"/>
    <row r="60516" s="59" customFormat="1" customHeight="1"/>
    <row r="60517" s="59" customFormat="1" customHeight="1"/>
    <row r="60518" s="59" customFormat="1" customHeight="1"/>
    <row r="60519" s="59" customFormat="1" customHeight="1"/>
    <row r="60520" s="59" customFormat="1" customHeight="1"/>
    <row r="60521" s="59" customFormat="1" customHeight="1"/>
    <row r="60522" s="59" customFormat="1" customHeight="1"/>
    <row r="60523" s="59" customFormat="1" customHeight="1"/>
    <row r="60524" s="59" customFormat="1" customHeight="1"/>
    <row r="60525" s="59" customFormat="1" customHeight="1"/>
    <row r="60526" s="59" customFormat="1" customHeight="1"/>
    <row r="60527" s="59" customFormat="1" customHeight="1"/>
    <row r="60528" s="59" customFormat="1" customHeight="1"/>
    <row r="60529" s="59" customFormat="1" customHeight="1"/>
    <row r="60530" s="59" customFormat="1" customHeight="1"/>
    <row r="60531" s="59" customFormat="1" customHeight="1"/>
    <row r="60532" s="59" customFormat="1" customHeight="1"/>
    <row r="60533" s="59" customFormat="1" customHeight="1"/>
    <row r="60534" s="59" customFormat="1" customHeight="1"/>
    <row r="60535" s="59" customFormat="1" customHeight="1"/>
    <row r="60536" s="59" customFormat="1" customHeight="1"/>
    <row r="60537" s="59" customFormat="1" customHeight="1"/>
    <row r="60538" s="59" customFormat="1" customHeight="1"/>
    <row r="60539" s="59" customFormat="1" customHeight="1"/>
    <row r="60540" s="59" customFormat="1" customHeight="1"/>
    <row r="60541" s="59" customFormat="1" customHeight="1"/>
    <row r="60542" s="59" customFormat="1" customHeight="1"/>
    <row r="60543" s="59" customFormat="1" customHeight="1"/>
    <row r="60544" s="59" customFormat="1" customHeight="1"/>
    <row r="60545" s="59" customFormat="1" customHeight="1"/>
    <row r="60546" s="59" customFormat="1" customHeight="1"/>
    <row r="60547" s="59" customFormat="1" customHeight="1"/>
    <row r="60548" s="59" customFormat="1" customHeight="1"/>
    <row r="60549" s="59" customFormat="1" customHeight="1"/>
    <row r="60550" s="59" customFormat="1" customHeight="1"/>
    <row r="60551" s="59" customFormat="1" customHeight="1"/>
    <row r="60552" s="59" customFormat="1" customHeight="1"/>
    <row r="60553" s="59" customFormat="1" customHeight="1"/>
    <row r="60554" s="59" customFormat="1" customHeight="1"/>
    <row r="60555" s="59" customFormat="1" customHeight="1"/>
    <row r="60556" s="59" customFormat="1" customHeight="1"/>
    <row r="60557" s="59" customFormat="1" customHeight="1"/>
    <row r="60558" s="59" customFormat="1" customHeight="1"/>
    <row r="60559" s="59" customFormat="1" customHeight="1"/>
    <row r="60560" s="59" customFormat="1" customHeight="1"/>
    <row r="60561" s="59" customFormat="1" customHeight="1"/>
    <row r="60562" s="59" customFormat="1" customHeight="1"/>
    <row r="60563" s="59" customFormat="1" customHeight="1"/>
    <row r="60564" s="59" customFormat="1" customHeight="1"/>
    <row r="60565" s="59" customFormat="1" customHeight="1"/>
    <row r="60566" s="59" customFormat="1" customHeight="1"/>
    <row r="60567" s="59" customFormat="1" customHeight="1"/>
    <row r="60568" s="59" customFormat="1" customHeight="1"/>
    <row r="60569" s="59" customFormat="1" customHeight="1"/>
    <row r="60570" s="59" customFormat="1" customHeight="1"/>
    <row r="60571" s="59" customFormat="1" customHeight="1"/>
    <row r="60572" s="59" customFormat="1" customHeight="1"/>
    <row r="60573" s="59" customFormat="1" customHeight="1"/>
    <row r="60574" s="59" customFormat="1" customHeight="1"/>
    <row r="60575" s="59" customFormat="1" customHeight="1"/>
    <row r="60576" s="59" customFormat="1" customHeight="1"/>
    <row r="60577" s="59" customFormat="1" customHeight="1"/>
    <row r="60578" s="59" customFormat="1" customHeight="1"/>
    <row r="60579" s="59" customFormat="1" customHeight="1"/>
    <row r="60580" s="59" customFormat="1" customHeight="1"/>
    <row r="60581" s="59" customFormat="1" customHeight="1"/>
    <row r="60582" s="59" customFormat="1" customHeight="1"/>
    <row r="60583" s="59" customFormat="1" customHeight="1"/>
    <row r="60584" s="59" customFormat="1" customHeight="1"/>
    <row r="60585" s="59" customFormat="1" customHeight="1"/>
    <row r="60586" s="59" customFormat="1" customHeight="1"/>
    <row r="60587" s="59" customFormat="1" customHeight="1"/>
    <row r="60588" s="59" customFormat="1" customHeight="1"/>
    <row r="60589" s="59" customFormat="1" customHeight="1"/>
    <row r="60590" s="59" customFormat="1" customHeight="1"/>
    <row r="60591" s="59" customFormat="1" customHeight="1"/>
    <row r="60592" s="59" customFormat="1" customHeight="1"/>
    <row r="60593" s="59" customFormat="1" customHeight="1"/>
    <row r="60594" s="59" customFormat="1" customHeight="1"/>
    <row r="60595" s="59" customFormat="1" customHeight="1"/>
    <row r="60596" s="59" customFormat="1" customHeight="1"/>
    <row r="60597" s="59" customFormat="1" customHeight="1"/>
    <row r="60598" s="59" customFormat="1" customHeight="1"/>
    <row r="60599" s="59" customFormat="1" customHeight="1"/>
    <row r="60600" s="59" customFormat="1" customHeight="1"/>
    <row r="60601" s="59" customFormat="1" customHeight="1"/>
    <row r="60602" s="59" customFormat="1" customHeight="1"/>
    <row r="60603" s="59" customFormat="1" customHeight="1"/>
    <row r="60604" s="59" customFormat="1" customHeight="1"/>
    <row r="60605" s="59" customFormat="1" customHeight="1"/>
    <row r="60606" s="59" customFormat="1" customHeight="1"/>
    <row r="60607" s="59" customFormat="1" customHeight="1"/>
    <row r="60608" s="59" customFormat="1" customHeight="1"/>
    <row r="60609" s="59" customFormat="1" customHeight="1"/>
    <row r="60610" s="59" customFormat="1" customHeight="1"/>
    <row r="60611" s="59" customFormat="1" customHeight="1"/>
    <row r="60612" s="59" customFormat="1" customHeight="1"/>
    <row r="60613" s="59" customFormat="1" customHeight="1"/>
    <row r="60614" s="59" customFormat="1" customHeight="1"/>
    <row r="60615" s="59" customFormat="1" customHeight="1"/>
    <row r="60616" s="59" customFormat="1" customHeight="1"/>
    <row r="60617" s="59" customFormat="1" customHeight="1"/>
    <row r="60618" s="59" customFormat="1" customHeight="1"/>
    <row r="60619" s="59" customFormat="1" customHeight="1"/>
    <row r="60620" s="59" customFormat="1" customHeight="1"/>
    <row r="60621" s="59" customFormat="1" customHeight="1"/>
    <row r="60622" s="59" customFormat="1" customHeight="1"/>
    <row r="60623" s="59" customFormat="1" customHeight="1"/>
    <row r="60624" s="59" customFormat="1" customHeight="1"/>
    <row r="60625" s="59" customFormat="1" customHeight="1"/>
    <row r="60626" s="59" customFormat="1" customHeight="1"/>
    <row r="60627" s="59" customFormat="1" customHeight="1"/>
    <row r="60628" s="59" customFormat="1" customHeight="1"/>
    <row r="60629" s="59" customFormat="1" customHeight="1"/>
    <row r="60630" s="59" customFormat="1" customHeight="1"/>
    <row r="60631" s="59" customFormat="1" customHeight="1"/>
    <row r="60632" s="59" customFormat="1" customHeight="1"/>
    <row r="60633" s="59" customFormat="1" customHeight="1"/>
    <row r="60634" s="59" customFormat="1" customHeight="1"/>
    <row r="60635" s="59" customFormat="1" customHeight="1"/>
    <row r="60636" s="59" customFormat="1" customHeight="1"/>
    <row r="60637" s="59" customFormat="1" customHeight="1"/>
    <row r="60638" s="59" customFormat="1" customHeight="1"/>
    <row r="60639" s="59" customFormat="1" customHeight="1"/>
    <row r="60640" s="59" customFormat="1" customHeight="1"/>
    <row r="60641" s="59" customFormat="1" customHeight="1"/>
    <row r="60642" s="59" customFormat="1" customHeight="1"/>
    <row r="60643" s="59" customFormat="1" customHeight="1"/>
    <row r="60644" s="59" customFormat="1" customHeight="1"/>
    <row r="60645" s="59" customFormat="1" customHeight="1"/>
    <row r="60646" s="59" customFormat="1" customHeight="1"/>
    <row r="60647" s="59" customFormat="1" customHeight="1"/>
    <row r="60648" s="59" customFormat="1" customHeight="1"/>
    <row r="60649" s="59" customFormat="1" customHeight="1"/>
    <row r="60650" s="59" customFormat="1" customHeight="1"/>
    <row r="60651" s="59" customFormat="1" customHeight="1"/>
    <row r="60652" s="59" customFormat="1" customHeight="1"/>
    <row r="60653" s="59" customFormat="1" customHeight="1"/>
    <row r="60654" s="59" customFormat="1" customHeight="1"/>
    <row r="60655" s="59" customFormat="1" customHeight="1"/>
    <row r="60656" s="59" customFormat="1" customHeight="1"/>
    <row r="60657" s="59" customFormat="1" customHeight="1"/>
    <row r="60658" s="59" customFormat="1" customHeight="1"/>
    <row r="60659" s="59" customFormat="1" customHeight="1"/>
    <row r="60660" s="59" customFormat="1" customHeight="1"/>
    <row r="60661" s="59" customFormat="1" customHeight="1"/>
    <row r="60662" s="59" customFormat="1" customHeight="1"/>
    <row r="60663" s="59" customFormat="1" customHeight="1"/>
    <row r="60664" s="59" customFormat="1" customHeight="1"/>
    <row r="60665" s="59" customFormat="1" customHeight="1"/>
    <row r="60666" s="59" customFormat="1" customHeight="1"/>
    <row r="60667" s="59" customFormat="1" customHeight="1"/>
    <row r="60668" s="59" customFormat="1" customHeight="1"/>
    <row r="60669" s="59" customFormat="1" customHeight="1"/>
    <row r="60670" s="59" customFormat="1" customHeight="1"/>
    <row r="60671" s="59" customFormat="1" customHeight="1"/>
    <row r="60672" s="59" customFormat="1" customHeight="1"/>
    <row r="60673" s="59" customFormat="1" customHeight="1"/>
    <row r="60674" s="59" customFormat="1" customHeight="1"/>
    <row r="60675" s="59" customFormat="1" customHeight="1"/>
    <row r="60676" s="59" customFormat="1" customHeight="1"/>
    <row r="60677" s="59" customFormat="1" customHeight="1"/>
    <row r="60678" s="59" customFormat="1" customHeight="1"/>
    <row r="60679" s="59" customFormat="1" customHeight="1"/>
    <row r="60680" s="59" customFormat="1" customHeight="1"/>
    <row r="60681" s="59" customFormat="1" customHeight="1"/>
    <row r="60682" s="59" customFormat="1" customHeight="1"/>
    <row r="60683" s="59" customFormat="1" customHeight="1"/>
    <row r="60684" s="59" customFormat="1" customHeight="1"/>
    <row r="60685" s="59" customFormat="1" customHeight="1"/>
    <row r="60686" s="59" customFormat="1" customHeight="1"/>
    <row r="60687" s="59" customFormat="1" customHeight="1"/>
    <row r="60688" s="59" customFormat="1" customHeight="1"/>
    <row r="60689" s="59" customFormat="1" customHeight="1"/>
    <row r="60690" s="59" customFormat="1" customHeight="1"/>
    <row r="60691" s="59" customFormat="1" customHeight="1"/>
    <row r="60692" s="59" customFormat="1" customHeight="1"/>
    <row r="60693" s="59" customFormat="1" customHeight="1"/>
    <row r="60694" s="59" customFormat="1" customHeight="1"/>
    <row r="60695" s="59" customFormat="1" customHeight="1"/>
    <row r="60696" s="59" customFormat="1" customHeight="1"/>
    <row r="60697" s="59" customFormat="1" customHeight="1"/>
    <row r="60698" s="59" customFormat="1" customHeight="1"/>
    <row r="60699" s="59" customFormat="1" customHeight="1"/>
    <row r="60700" s="59" customFormat="1" customHeight="1"/>
    <row r="60701" s="59" customFormat="1" customHeight="1"/>
    <row r="60702" s="59" customFormat="1" customHeight="1"/>
    <row r="60703" s="59" customFormat="1" customHeight="1"/>
    <row r="60704" s="59" customFormat="1" customHeight="1"/>
    <row r="60705" s="59" customFormat="1" customHeight="1"/>
    <row r="60706" s="59" customFormat="1" customHeight="1"/>
    <row r="60707" s="59" customFormat="1" customHeight="1"/>
    <row r="60708" s="59" customFormat="1" customHeight="1"/>
    <row r="60709" s="59" customFormat="1" customHeight="1"/>
    <row r="60710" s="59" customFormat="1" customHeight="1"/>
    <row r="60711" s="59" customFormat="1" customHeight="1"/>
    <row r="60712" s="59" customFormat="1" customHeight="1"/>
    <row r="60713" s="59" customFormat="1" customHeight="1"/>
    <row r="60714" s="59" customFormat="1" customHeight="1"/>
    <row r="60715" s="59" customFormat="1" customHeight="1"/>
    <row r="60716" s="59" customFormat="1" customHeight="1"/>
    <row r="60717" s="59" customFormat="1" customHeight="1"/>
    <row r="60718" s="59" customFormat="1" customHeight="1"/>
    <row r="60719" s="59" customFormat="1" customHeight="1"/>
    <row r="60720" s="59" customFormat="1" customHeight="1"/>
    <row r="60721" s="59" customFormat="1" customHeight="1"/>
    <row r="60722" s="59" customFormat="1" customHeight="1"/>
    <row r="60723" s="59" customFormat="1" customHeight="1"/>
    <row r="60724" s="59" customFormat="1" customHeight="1"/>
    <row r="60725" s="59" customFormat="1" customHeight="1"/>
    <row r="60726" s="59" customFormat="1" customHeight="1"/>
    <row r="60727" s="59" customFormat="1" customHeight="1"/>
    <row r="60728" s="59" customFormat="1" customHeight="1"/>
    <row r="60729" s="59" customFormat="1" customHeight="1"/>
    <row r="60730" s="59" customFormat="1" customHeight="1"/>
    <row r="60731" s="59" customFormat="1" customHeight="1"/>
    <row r="60732" s="59" customFormat="1" customHeight="1"/>
    <row r="60733" s="59" customFormat="1" customHeight="1"/>
    <row r="60734" s="59" customFormat="1" customHeight="1"/>
    <row r="60735" s="59" customFormat="1" customHeight="1"/>
    <row r="60736" s="59" customFormat="1" customHeight="1"/>
    <row r="60737" s="59" customFormat="1" customHeight="1"/>
    <row r="60738" s="59" customFormat="1" customHeight="1"/>
    <row r="60739" s="59" customFormat="1" customHeight="1"/>
    <row r="60740" s="59" customFormat="1" customHeight="1"/>
    <row r="60741" s="59" customFormat="1" customHeight="1"/>
    <row r="60742" s="59" customFormat="1" customHeight="1"/>
    <row r="60743" s="59" customFormat="1" customHeight="1"/>
    <row r="60744" s="59" customFormat="1" customHeight="1"/>
    <row r="60745" s="59" customFormat="1" customHeight="1"/>
    <row r="60746" s="59" customFormat="1" customHeight="1"/>
    <row r="60747" s="59" customFormat="1" customHeight="1"/>
    <row r="60748" s="59" customFormat="1" customHeight="1"/>
    <row r="60749" s="59" customFormat="1" customHeight="1"/>
    <row r="60750" s="59" customFormat="1" customHeight="1"/>
    <row r="60751" s="59" customFormat="1" customHeight="1"/>
    <row r="60752" s="59" customFormat="1" customHeight="1"/>
    <row r="60753" s="59" customFormat="1" customHeight="1"/>
    <row r="60754" s="59" customFormat="1" customHeight="1"/>
    <row r="60755" s="59" customFormat="1" customHeight="1"/>
    <row r="60756" s="59" customFormat="1" customHeight="1"/>
    <row r="60757" s="59" customFormat="1" customHeight="1"/>
    <row r="60758" s="59" customFormat="1" customHeight="1"/>
    <row r="60759" s="59" customFormat="1" customHeight="1"/>
    <row r="60760" s="59" customFormat="1" customHeight="1"/>
    <row r="60761" s="59" customFormat="1" customHeight="1"/>
    <row r="60762" s="59" customFormat="1" customHeight="1"/>
    <row r="60763" s="59" customFormat="1" customHeight="1"/>
    <row r="60764" s="59" customFormat="1" customHeight="1"/>
    <row r="60765" s="59" customFormat="1" customHeight="1"/>
    <row r="60766" s="59" customFormat="1" customHeight="1"/>
    <row r="60767" s="59" customFormat="1" customHeight="1"/>
    <row r="60768" s="59" customFormat="1" customHeight="1"/>
    <row r="60769" s="59" customFormat="1" customHeight="1"/>
    <row r="60770" s="59" customFormat="1" customHeight="1"/>
    <row r="60771" s="59" customFormat="1" customHeight="1"/>
    <row r="60772" s="59" customFormat="1" customHeight="1"/>
    <row r="60773" s="59" customFormat="1" customHeight="1"/>
    <row r="60774" s="59" customFormat="1" customHeight="1"/>
    <row r="60775" s="59" customFormat="1" customHeight="1"/>
    <row r="60776" s="59" customFormat="1" customHeight="1"/>
    <row r="60777" s="59" customFormat="1" customHeight="1"/>
    <row r="60778" s="59" customFormat="1" customHeight="1"/>
    <row r="60779" s="59" customFormat="1" customHeight="1"/>
    <row r="60780" s="59" customFormat="1" customHeight="1"/>
    <row r="60781" s="59" customFormat="1" customHeight="1"/>
    <row r="60782" s="59" customFormat="1" customHeight="1"/>
    <row r="60783" s="59" customFormat="1" customHeight="1"/>
    <row r="60784" s="59" customFormat="1" customHeight="1"/>
    <row r="60785" s="59" customFormat="1" customHeight="1"/>
    <row r="60786" s="59" customFormat="1" customHeight="1"/>
    <row r="60787" s="59" customFormat="1" customHeight="1"/>
    <row r="60788" s="59" customFormat="1" customHeight="1"/>
    <row r="60789" s="59" customFormat="1" customHeight="1"/>
    <row r="60790" s="59" customFormat="1" customHeight="1"/>
    <row r="60791" s="59" customFormat="1" customHeight="1"/>
    <row r="60792" s="59" customFormat="1" customHeight="1"/>
    <row r="60793" s="59" customFormat="1" customHeight="1"/>
    <row r="60794" s="59" customFormat="1" customHeight="1"/>
    <row r="60795" s="59" customFormat="1" customHeight="1"/>
    <row r="60796" s="59" customFormat="1" customHeight="1"/>
    <row r="60797" s="59" customFormat="1" customHeight="1"/>
    <row r="60798" s="59" customFormat="1" customHeight="1"/>
    <row r="60799" s="59" customFormat="1" customHeight="1"/>
    <row r="60800" s="59" customFormat="1" customHeight="1"/>
    <row r="60801" s="59" customFormat="1" customHeight="1"/>
    <row r="60802" s="59" customFormat="1" customHeight="1"/>
    <row r="60803" s="59" customFormat="1" customHeight="1"/>
    <row r="60804" s="59" customFormat="1" customHeight="1"/>
    <row r="60805" s="59" customFormat="1" customHeight="1"/>
    <row r="60806" s="59" customFormat="1" customHeight="1"/>
    <row r="60807" s="59" customFormat="1" customHeight="1"/>
    <row r="60808" s="59" customFormat="1" customHeight="1"/>
    <row r="60809" s="59" customFormat="1" customHeight="1"/>
    <row r="60810" s="59" customFormat="1" customHeight="1"/>
    <row r="60811" s="59" customFormat="1" customHeight="1"/>
    <row r="60812" s="59" customFormat="1" customHeight="1"/>
    <row r="60813" s="59" customFormat="1" customHeight="1"/>
    <row r="60814" s="59" customFormat="1" customHeight="1"/>
    <row r="60815" s="59" customFormat="1" customHeight="1"/>
    <row r="60816" s="59" customFormat="1" customHeight="1"/>
    <row r="60817" s="59" customFormat="1" customHeight="1"/>
    <row r="60818" s="59" customFormat="1" customHeight="1"/>
    <row r="60819" s="59" customFormat="1" customHeight="1"/>
    <row r="60820" s="59" customFormat="1" customHeight="1"/>
    <row r="60821" s="59" customFormat="1" customHeight="1"/>
    <row r="60822" s="59" customFormat="1" customHeight="1"/>
    <row r="60823" s="59" customFormat="1" customHeight="1"/>
    <row r="60824" s="59" customFormat="1" customHeight="1"/>
    <row r="60825" s="59" customFormat="1" customHeight="1"/>
    <row r="60826" s="59" customFormat="1" customHeight="1"/>
    <row r="60827" s="59" customFormat="1" customHeight="1"/>
    <row r="60828" s="59" customFormat="1" customHeight="1"/>
    <row r="60829" s="59" customFormat="1" customHeight="1"/>
    <row r="60830" s="59" customFormat="1" customHeight="1"/>
    <row r="60831" s="59" customFormat="1" customHeight="1"/>
    <row r="60832" s="59" customFormat="1" customHeight="1"/>
    <row r="60833" s="59" customFormat="1" customHeight="1"/>
    <row r="60834" s="59" customFormat="1" customHeight="1"/>
    <row r="60835" s="59" customFormat="1" customHeight="1"/>
    <row r="60836" s="59" customFormat="1" customHeight="1"/>
    <row r="60837" s="59" customFormat="1" customHeight="1"/>
    <row r="60838" s="59" customFormat="1" customHeight="1"/>
    <row r="60839" s="59" customFormat="1" customHeight="1"/>
    <row r="60840" s="59" customFormat="1" customHeight="1"/>
    <row r="60841" s="59" customFormat="1" customHeight="1"/>
    <row r="60842" s="59" customFormat="1" customHeight="1"/>
    <row r="60843" s="59" customFormat="1" customHeight="1"/>
    <row r="60844" s="59" customFormat="1" customHeight="1"/>
    <row r="60845" s="59" customFormat="1" customHeight="1"/>
    <row r="60846" s="59" customFormat="1" customHeight="1"/>
    <row r="60847" s="59" customFormat="1" customHeight="1"/>
    <row r="60848" s="59" customFormat="1" customHeight="1"/>
    <row r="60849" s="59" customFormat="1" customHeight="1"/>
    <row r="60850" s="59" customFormat="1" customHeight="1"/>
    <row r="60851" s="59" customFormat="1" customHeight="1"/>
    <row r="60852" s="59" customFormat="1" customHeight="1"/>
    <row r="60853" s="59" customFormat="1" customHeight="1"/>
    <row r="60854" s="59" customFormat="1" customHeight="1"/>
    <row r="60855" s="59" customFormat="1" customHeight="1"/>
    <row r="60856" s="59" customFormat="1" customHeight="1"/>
    <row r="60857" s="59" customFormat="1" customHeight="1"/>
    <row r="60858" s="59" customFormat="1" customHeight="1"/>
    <row r="60859" s="59" customFormat="1" customHeight="1"/>
    <row r="60860" s="59" customFormat="1" customHeight="1"/>
    <row r="60861" s="59" customFormat="1" customHeight="1"/>
    <row r="60862" s="59" customFormat="1" customHeight="1"/>
    <row r="60863" s="59" customFormat="1" customHeight="1"/>
    <row r="60864" s="59" customFormat="1" customHeight="1"/>
    <row r="60865" s="59" customFormat="1" customHeight="1"/>
    <row r="60866" s="59" customFormat="1" customHeight="1"/>
    <row r="60867" s="59" customFormat="1" customHeight="1"/>
    <row r="60868" s="59" customFormat="1" customHeight="1"/>
    <row r="60869" s="59" customFormat="1" customHeight="1"/>
    <row r="60870" s="59" customFormat="1" customHeight="1"/>
    <row r="60871" s="59" customFormat="1" customHeight="1"/>
    <row r="60872" s="59" customFormat="1" customHeight="1"/>
    <row r="60873" s="59" customFormat="1" customHeight="1"/>
    <row r="60874" s="59" customFormat="1" customHeight="1"/>
    <row r="60875" s="59" customFormat="1" customHeight="1"/>
    <row r="60876" s="59" customFormat="1" customHeight="1"/>
    <row r="60877" s="59" customFormat="1" customHeight="1"/>
    <row r="60878" s="59" customFormat="1" customHeight="1"/>
    <row r="60879" s="59" customFormat="1" customHeight="1"/>
    <row r="60880" s="59" customFormat="1" customHeight="1"/>
    <row r="60881" s="59" customFormat="1" customHeight="1"/>
    <row r="60882" s="59" customFormat="1" customHeight="1"/>
    <row r="60883" s="59" customFormat="1" customHeight="1"/>
    <row r="60884" s="59" customFormat="1" customHeight="1"/>
    <row r="60885" s="59" customFormat="1" customHeight="1"/>
    <row r="60886" s="59" customFormat="1" customHeight="1"/>
    <row r="60887" s="59" customFormat="1" customHeight="1"/>
    <row r="60888" s="59" customFormat="1" customHeight="1"/>
    <row r="60889" s="59" customFormat="1" customHeight="1"/>
    <row r="60890" s="59" customFormat="1" customHeight="1"/>
    <row r="60891" s="59" customFormat="1" customHeight="1"/>
    <row r="60892" s="59" customFormat="1" customHeight="1"/>
    <row r="60893" s="59" customFormat="1" customHeight="1"/>
    <row r="60894" s="59" customFormat="1" customHeight="1"/>
    <row r="60895" s="59" customFormat="1" customHeight="1"/>
    <row r="60896" s="59" customFormat="1" customHeight="1"/>
    <row r="60897" s="59" customFormat="1" customHeight="1"/>
    <row r="60898" s="59" customFormat="1" customHeight="1"/>
    <row r="60899" s="59" customFormat="1" customHeight="1"/>
    <row r="60900" s="59" customFormat="1" customHeight="1"/>
    <row r="60901" s="59" customFormat="1" customHeight="1"/>
    <row r="60902" s="59" customFormat="1" customHeight="1"/>
    <row r="60903" s="59" customFormat="1" customHeight="1"/>
    <row r="60904" s="59" customFormat="1" customHeight="1"/>
    <row r="60905" s="59" customFormat="1" customHeight="1"/>
    <row r="60906" s="59" customFormat="1" customHeight="1"/>
    <row r="60907" s="59" customFormat="1" customHeight="1"/>
    <row r="60908" s="59" customFormat="1" customHeight="1"/>
    <row r="60909" s="59" customFormat="1" customHeight="1"/>
    <row r="60910" s="59" customFormat="1" customHeight="1"/>
    <row r="60911" s="59" customFormat="1" customHeight="1"/>
    <row r="60912" s="59" customFormat="1" customHeight="1"/>
    <row r="60913" s="59" customFormat="1" customHeight="1"/>
    <row r="60914" s="59" customFormat="1" customHeight="1"/>
    <row r="60915" s="59" customFormat="1" customHeight="1"/>
    <row r="60916" s="59" customFormat="1" customHeight="1"/>
    <row r="60917" s="59" customFormat="1" customHeight="1"/>
    <row r="60918" s="59" customFormat="1" customHeight="1"/>
    <row r="60919" s="59" customFormat="1" customHeight="1"/>
    <row r="60920" s="59" customFormat="1" customHeight="1"/>
    <row r="60921" s="59" customFormat="1" customHeight="1"/>
    <row r="60922" s="59" customFormat="1" customHeight="1"/>
    <row r="60923" s="59" customFormat="1" customHeight="1"/>
    <row r="60924" s="59" customFormat="1" customHeight="1"/>
    <row r="60925" s="59" customFormat="1" customHeight="1"/>
    <row r="60926" s="59" customFormat="1" customHeight="1"/>
    <row r="60927" s="59" customFormat="1" customHeight="1"/>
    <row r="60928" s="59" customFormat="1" customHeight="1"/>
    <row r="60929" s="59" customFormat="1" customHeight="1"/>
    <row r="60930" s="59" customFormat="1" customHeight="1"/>
    <row r="60931" s="59" customFormat="1" customHeight="1"/>
    <row r="60932" s="59" customFormat="1" customHeight="1"/>
    <row r="60933" s="59" customFormat="1" customHeight="1"/>
    <row r="60934" s="59" customFormat="1" customHeight="1"/>
    <row r="60935" s="59" customFormat="1" customHeight="1"/>
    <row r="60936" s="59" customFormat="1" customHeight="1"/>
    <row r="60937" s="59" customFormat="1" customHeight="1"/>
    <row r="60938" s="59" customFormat="1" customHeight="1"/>
    <row r="60939" s="59" customFormat="1" customHeight="1"/>
    <row r="60940" s="59" customFormat="1" customHeight="1"/>
    <row r="60941" s="59" customFormat="1" customHeight="1"/>
    <row r="60942" s="59" customFormat="1" customHeight="1"/>
    <row r="60943" s="59" customFormat="1" customHeight="1"/>
    <row r="60944" s="59" customFormat="1" customHeight="1"/>
    <row r="60945" s="59" customFormat="1" customHeight="1"/>
    <row r="60946" s="59" customFormat="1" customHeight="1"/>
    <row r="60947" s="59" customFormat="1" customHeight="1"/>
    <row r="60948" s="59" customFormat="1" customHeight="1"/>
    <row r="60949" s="59" customFormat="1" customHeight="1"/>
    <row r="60950" s="59" customFormat="1" customHeight="1"/>
    <row r="60951" s="59" customFormat="1" customHeight="1"/>
    <row r="60952" s="59" customFormat="1" customHeight="1"/>
    <row r="60953" s="59" customFormat="1" customHeight="1"/>
    <row r="60954" s="59" customFormat="1" customHeight="1"/>
    <row r="60955" s="59" customFormat="1" customHeight="1"/>
    <row r="60956" s="59" customFormat="1" customHeight="1"/>
    <row r="60957" s="59" customFormat="1" customHeight="1"/>
    <row r="60958" s="59" customFormat="1" customHeight="1"/>
    <row r="60959" s="59" customFormat="1" customHeight="1"/>
    <row r="60960" s="59" customFormat="1" customHeight="1"/>
    <row r="60961" s="59" customFormat="1" customHeight="1"/>
    <row r="60962" s="59" customFormat="1" customHeight="1"/>
    <row r="60963" s="59" customFormat="1" customHeight="1"/>
    <row r="60964" s="59" customFormat="1" customHeight="1"/>
    <row r="60965" s="59" customFormat="1" customHeight="1"/>
    <row r="60966" s="59" customFormat="1" customHeight="1"/>
    <row r="60967" s="59" customFormat="1" customHeight="1"/>
    <row r="60968" s="59" customFormat="1" customHeight="1"/>
    <row r="60969" s="59" customFormat="1" customHeight="1"/>
    <row r="60970" s="59" customFormat="1" customHeight="1"/>
    <row r="60971" s="59" customFormat="1" customHeight="1"/>
    <row r="60972" s="59" customFormat="1" customHeight="1"/>
    <row r="60973" s="59" customFormat="1" customHeight="1"/>
    <row r="60974" s="59" customFormat="1" customHeight="1"/>
    <row r="60975" s="59" customFormat="1" customHeight="1"/>
    <row r="60976" s="59" customFormat="1" customHeight="1"/>
    <row r="60977" s="59" customFormat="1" customHeight="1"/>
    <row r="60978" s="59" customFormat="1" customHeight="1"/>
    <row r="60979" s="59" customFormat="1" customHeight="1"/>
    <row r="60980" s="59" customFormat="1" customHeight="1"/>
    <row r="60981" s="59" customFormat="1" customHeight="1"/>
    <row r="60982" s="59" customFormat="1" customHeight="1"/>
    <row r="60983" s="59" customFormat="1" customHeight="1"/>
    <row r="60984" s="59" customFormat="1" customHeight="1"/>
    <row r="60985" s="59" customFormat="1" customHeight="1"/>
    <row r="60986" s="59" customFormat="1" customHeight="1"/>
    <row r="60987" s="59" customFormat="1" customHeight="1"/>
    <row r="60988" s="59" customFormat="1" customHeight="1"/>
    <row r="60989" s="59" customFormat="1" customHeight="1"/>
    <row r="60990" s="59" customFormat="1" customHeight="1"/>
    <row r="60991" s="59" customFormat="1" customHeight="1"/>
    <row r="60992" s="59" customFormat="1" customHeight="1"/>
    <row r="60993" s="59" customFormat="1" customHeight="1"/>
    <row r="60994" s="59" customFormat="1" customHeight="1"/>
    <row r="60995" s="59" customFormat="1" customHeight="1"/>
    <row r="60996" s="59" customFormat="1" customHeight="1"/>
    <row r="60997" s="59" customFormat="1" customHeight="1"/>
    <row r="60998" s="59" customFormat="1" customHeight="1"/>
    <row r="60999" s="59" customFormat="1" customHeight="1"/>
    <row r="61000" s="59" customFormat="1" customHeight="1"/>
    <row r="61001" s="59" customFormat="1" customHeight="1"/>
    <row r="61002" s="59" customFormat="1" customHeight="1"/>
    <row r="61003" s="59" customFormat="1" customHeight="1"/>
    <row r="61004" s="59" customFormat="1" customHeight="1"/>
    <row r="61005" s="59" customFormat="1" customHeight="1"/>
    <row r="61006" s="59" customFormat="1" customHeight="1"/>
    <row r="61007" s="59" customFormat="1" customHeight="1"/>
    <row r="61008" s="59" customFormat="1" customHeight="1"/>
    <row r="61009" s="59" customFormat="1" customHeight="1"/>
    <row r="61010" s="59" customFormat="1" customHeight="1"/>
    <row r="61011" s="59" customFormat="1" customHeight="1"/>
    <row r="61012" s="59" customFormat="1" customHeight="1"/>
    <row r="61013" s="59" customFormat="1" customHeight="1"/>
    <row r="61014" s="59" customFormat="1" customHeight="1"/>
    <row r="61015" s="59" customFormat="1" customHeight="1"/>
    <row r="61016" s="59" customFormat="1" customHeight="1"/>
    <row r="61017" s="59" customFormat="1" customHeight="1"/>
    <row r="61018" s="59" customFormat="1" customHeight="1"/>
    <row r="61019" s="59" customFormat="1" customHeight="1"/>
    <row r="61020" s="59" customFormat="1" customHeight="1"/>
    <row r="61021" s="59" customFormat="1" customHeight="1"/>
    <row r="61022" s="59" customFormat="1" customHeight="1"/>
    <row r="61023" s="59" customFormat="1" customHeight="1"/>
    <row r="61024" s="59" customFormat="1" customHeight="1"/>
    <row r="61025" s="59" customFormat="1" customHeight="1"/>
    <row r="61026" s="59" customFormat="1" customHeight="1"/>
    <row r="61027" s="59" customFormat="1" customHeight="1"/>
    <row r="61028" s="59" customFormat="1" customHeight="1"/>
    <row r="61029" s="59" customFormat="1" customHeight="1"/>
    <row r="61030" s="59" customFormat="1" customHeight="1"/>
    <row r="61031" s="59" customFormat="1" customHeight="1"/>
    <row r="61032" s="59" customFormat="1" customHeight="1"/>
    <row r="61033" s="59" customFormat="1" customHeight="1"/>
    <row r="61034" s="59" customFormat="1" customHeight="1"/>
    <row r="61035" s="59" customFormat="1" customHeight="1"/>
    <row r="61036" s="59" customFormat="1" customHeight="1"/>
    <row r="61037" s="59" customFormat="1" customHeight="1"/>
    <row r="61038" s="59" customFormat="1" customHeight="1"/>
    <row r="61039" s="59" customFormat="1" customHeight="1"/>
    <row r="61040" s="59" customFormat="1" customHeight="1"/>
    <row r="61041" s="59" customFormat="1" customHeight="1"/>
    <row r="61042" s="59" customFormat="1" customHeight="1"/>
    <row r="61043" s="59" customFormat="1" customHeight="1"/>
    <row r="61044" s="59" customFormat="1" customHeight="1"/>
    <row r="61045" s="59" customFormat="1" customHeight="1"/>
    <row r="61046" s="59" customFormat="1" customHeight="1"/>
    <row r="61047" s="59" customFormat="1" customHeight="1"/>
    <row r="61048" s="59" customFormat="1" customHeight="1"/>
    <row r="61049" s="59" customFormat="1" customHeight="1"/>
    <row r="61050" s="59" customFormat="1" customHeight="1"/>
    <row r="61051" s="59" customFormat="1" customHeight="1"/>
    <row r="61052" s="59" customFormat="1" customHeight="1"/>
    <row r="61053" s="59" customFormat="1" customHeight="1"/>
    <row r="61054" s="59" customFormat="1" customHeight="1"/>
    <row r="61055" s="59" customFormat="1" customHeight="1"/>
    <row r="61056" s="59" customFormat="1" customHeight="1"/>
    <row r="61057" s="59" customFormat="1" customHeight="1"/>
    <row r="61058" s="59" customFormat="1" customHeight="1"/>
    <row r="61059" s="59" customFormat="1" customHeight="1"/>
    <row r="61060" s="59" customFormat="1" customHeight="1"/>
    <row r="61061" s="59" customFormat="1" customHeight="1"/>
    <row r="61062" s="59" customFormat="1" customHeight="1"/>
    <row r="61063" s="59" customFormat="1" customHeight="1"/>
    <row r="61064" s="59" customFormat="1" customHeight="1"/>
    <row r="61065" s="59" customFormat="1" customHeight="1"/>
    <row r="61066" s="59" customFormat="1" customHeight="1"/>
    <row r="61067" s="59" customFormat="1" customHeight="1"/>
    <row r="61068" s="59" customFormat="1" customHeight="1"/>
    <row r="61069" s="59" customFormat="1" customHeight="1"/>
    <row r="61070" s="59" customFormat="1" customHeight="1"/>
    <row r="61071" s="59" customFormat="1" customHeight="1"/>
    <row r="61072" s="59" customFormat="1" customHeight="1"/>
    <row r="61073" s="59" customFormat="1" customHeight="1"/>
    <row r="61074" s="59" customFormat="1" customHeight="1"/>
    <row r="61075" s="59" customFormat="1" customHeight="1"/>
    <row r="61076" s="59" customFormat="1" customHeight="1"/>
    <row r="61077" s="59" customFormat="1" customHeight="1"/>
    <row r="61078" s="59" customFormat="1" customHeight="1"/>
    <row r="61079" s="59" customFormat="1" customHeight="1"/>
    <row r="61080" s="59" customFormat="1" customHeight="1"/>
    <row r="61081" s="59" customFormat="1" customHeight="1"/>
    <row r="61082" s="59" customFormat="1" customHeight="1"/>
    <row r="61083" s="59" customFormat="1" customHeight="1"/>
    <row r="61084" s="59" customFormat="1" customHeight="1"/>
    <row r="61085" s="59" customFormat="1" customHeight="1"/>
    <row r="61086" s="59" customFormat="1" customHeight="1"/>
    <row r="61087" s="59" customFormat="1" customHeight="1"/>
    <row r="61088" s="59" customFormat="1" customHeight="1"/>
    <row r="61089" s="59" customFormat="1" customHeight="1"/>
    <row r="61090" s="59" customFormat="1" customHeight="1"/>
    <row r="61091" s="59" customFormat="1" customHeight="1"/>
    <row r="61092" s="59" customFormat="1" customHeight="1"/>
    <row r="61093" s="59" customFormat="1" customHeight="1"/>
    <row r="61094" s="59" customFormat="1" customHeight="1"/>
    <row r="61095" s="59" customFormat="1" customHeight="1"/>
    <row r="61096" s="59" customFormat="1" customHeight="1"/>
    <row r="61097" s="59" customFormat="1" customHeight="1"/>
    <row r="61098" s="59" customFormat="1" customHeight="1"/>
    <row r="61099" s="59" customFormat="1" customHeight="1"/>
    <row r="61100" s="59" customFormat="1" customHeight="1"/>
    <row r="61101" s="59" customFormat="1" customHeight="1"/>
    <row r="61102" s="59" customFormat="1" customHeight="1"/>
    <row r="61103" s="59" customFormat="1" customHeight="1"/>
    <row r="61104" s="59" customFormat="1" customHeight="1"/>
    <row r="61105" s="59" customFormat="1" customHeight="1"/>
    <row r="61106" s="59" customFormat="1" customHeight="1"/>
    <row r="61107" s="59" customFormat="1" customHeight="1"/>
    <row r="61108" s="59" customFormat="1" customHeight="1"/>
    <row r="61109" s="59" customFormat="1" customHeight="1"/>
    <row r="61110" s="59" customFormat="1" customHeight="1"/>
    <row r="61111" s="59" customFormat="1" customHeight="1"/>
    <row r="61112" s="59" customFormat="1" customHeight="1"/>
    <row r="61113" s="59" customFormat="1" customHeight="1"/>
    <row r="61114" s="59" customFormat="1" customHeight="1"/>
    <row r="61115" s="59" customFormat="1" customHeight="1"/>
    <row r="61116" s="59" customFormat="1" customHeight="1"/>
    <row r="61117" s="59" customFormat="1" customHeight="1"/>
    <row r="61118" s="59" customFormat="1" customHeight="1"/>
    <row r="61119" s="59" customFormat="1" customHeight="1"/>
    <row r="61120" s="59" customFormat="1" customHeight="1"/>
    <row r="61121" s="59" customFormat="1" customHeight="1"/>
    <row r="61122" s="59" customFormat="1" customHeight="1"/>
    <row r="61123" s="59" customFormat="1" customHeight="1"/>
    <row r="61124" s="59" customFormat="1" customHeight="1"/>
    <row r="61125" s="59" customFormat="1" customHeight="1"/>
    <row r="61126" s="59" customFormat="1" customHeight="1"/>
    <row r="61127" s="59" customFormat="1" customHeight="1"/>
    <row r="61128" s="59" customFormat="1" customHeight="1"/>
    <row r="61129" s="59" customFormat="1" customHeight="1"/>
    <row r="61130" s="59" customFormat="1" customHeight="1"/>
    <row r="61131" s="59" customFormat="1" customHeight="1"/>
    <row r="61132" s="59" customFormat="1" customHeight="1"/>
    <row r="61133" s="59" customFormat="1" customHeight="1"/>
    <row r="61134" s="59" customFormat="1" customHeight="1"/>
    <row r="61135" s="59" customFormat="1" customHeight="1"/>
    <row r="61136" s="59" customFormat="1" customHeight="1"/>
    <row r="61137" s="59" customFormat="1" customHeight="1"/>
    <row r="61138" s="59" customFormat="1" customHeight="1"/>
    <row r="61139" s="59" customFormat="1" customHeight="1"/>
    <row r="61140" s="59" customFormat="1" customHeight="1"/>
    <row r="61141" s="59" customFormat="1" customHeight="1"/>
    <row r="61142" s="59" customFormat="1" customHeight="1"/>
    <row r="61143" s="59" customFormat="1" customHeight="1"/>
    <row r="61144" s="59" customFormat="1" customHeight="1"/>
    <row r="61145" s="59" customFormat="1" customHeight="1"/>
    <row r="61146" s="59" customFormat="1" customHeight="1"/>
    <row r="61147" s="59" customFormat="1" customHeight="1"/>
    <row r="61148" s="59" customFormat="1" customHeight="1"/>
    <row r="61149" s="59" customFormat="1" customHeight="1"/>
    <row r="61150" s="59" customFormat="1" customHeight="1"/>
    <row r="61151" s="59" customFormat="1" customHeight="1"/>
    <row r="61152" s="59" customFormat="1" customHeight="1"/>
    <row r="61153" s="59" customFormat="1" customHeight="1"/>
    <row r="61154" s="59" customFormat="1" customHeight="1"/>
    <row r="61155" s="59" customFormat="1" customHeight="1"/>
    <row r="61156" s="59" customFormat="1" customHeight="1"/>
    <row r="61157" s="59" customFormat="1" customHeight="1"/>
    <row r="61158" s="59" customFormat="1" customHeight="1"/>
    <row r="61159" s="59" customFormat="1" customHeight="1"/>
    <row r="61160" s="59" customFormat="1" customHeight="1"/>
    <row r="61161" s="59" customFormat="1" customHeight="1"/>
    <row r="61162" s="59" customFormat="1" customHeight="1"/>
    <row r="61163" s="59" customFormat="1" customHeight="1"/>
    <row r="61164" s="59" customFormat="1" customHeight="1"/>
    <row r="61165" s="59" customFormat="1" customHeight="1"/>
    <row r="61166" s="59" customFormat="1" customHeight="1"/>
    <row r="61167" s="59" customFormat="1" customHeight="1"/>
    <row r="61168" s="59" customFormat="1" customHeight="1"/>
    <row r="61169" s="59" customFormat="1" customHeight="1"/>
    <row r="61170" s="59" customFormat="1" customHeight="1"/>
    <row r="61171" s="59" customFormat="1" customHeight="1"/>
    <row r="61172" s="59" customFormat="1" customHeight="1"/>
    <row r="61173" s="59" customFormat="1" customHeight="1"/>
    <row r="61174" s="59" customFormat="1" customHeight="1"/>
    <row r="61175" s="59" customFormat="1" customHeight="1"/>
    <row r="61176" s="59" customFormat="1" customHeight="1"/>
    <row r="61177" s="59" customFormat="1" customHeight="1"/>
    <row r="61178" s="59" customFormat="1" customHeight="1"/>
    <row r="61179" s="59" customFormat="1" customHeight="1"/>
    <row r="61180" s="59" customFormat="1" customHeight="1"/>
    <row r="61181" s="59" customFormat="1" customHeight="1"/>
    <row r="61182" s="59" customFormat="1" customHeight="1"/>
    <row r="61183" s="59" customFormat="1" customHeight="1"/>
    <row r="61184" s="59" customFormat="1" customHeight="1"/>
    <row r="61185" s="59" customFormat="1" customHeight="1"/>
    <row r="61186" s="59" customFormat="1" customHeight="1"/>
    <row r="61187" s="59" customFormat="1" customHeight="1"/>
    <row r="61188" s="59" customFormat="1" customHeight="1"/>
    <row r="61189" s="59" customFormat="1" customHeight="1"/>
    <row r="61190" s="59" customFormat="1" customHeight="1"/>
    <row r="61191" s="59" customFormat="1" customHeight="1"/>
    <row r="61192" s="59" customFormat="1" customHeight="1"/>
    <row r="61193" s="59" customFormat="1" customHeight="1"/>
    <row r="61194" s="59" customFormat="1" customHeight="1"/>
    <row r="61195" s="59" customFormat="1" customHeight="1"/>
    <row r="61196" s="59" customFormat="1" customHeight="1"/>
    <row r="61197" s="59" customFormat="1" customHeight="1"/>
    <row r="61198" s="59" customFormat="1" customHeight="1"/>
    <row r="61199" s="59" customFormat="1" customHeight="1"/>
    <row r="61200" s="59" customFormat="1" customHeight="1"/>
    <row r="61201" s="59" customFormat="1" customHeight="1"/>
    <row r="61202" s="59" customFormat="1" customHeight="1"/>
    <row r="61203" s="59" customFormat="1" customHeight="1"/>
    <row r="61204" s="59" customFormat="1" customHeight="1"/>
    <row r="61205" s="59" customFormat="1" customHeight="1"/>
    <row r="61206" s="59" customFormat="1" customHeight="1"/>
    <row r="61207" s="59" customFormat="1" customHeight="1"/>
    <row r="61208" s="59" customFormat="1" customHeight="1"/>
    <row r="61209" s="59" customFormat="1" customHeight="1"/>
    <row r="61210" s="59" customFormat="1" customHeight="1"/>
    <row r="61211" s="59" customFormat="1" customHeight="1"/>
    <row r="61212" s="59" customFormat="1" customHeight="1"/>
    <row r="61213" s="59" customFormat="1" customHeight="1"/>
    <row r="61214" s="59" customFormat="1" customHeight="1"/>
    <row r="61215" s="59" customFormat="1" customHeight="1"/>
    <row r="61216" s="59" customFormat="1" customHeight="1"/>
    <row r="61217" s="59" customFormat="1" customHeight="1"/>
    <row r="61218" s="59" customFormat="1" customHeight="1"/>
    <row r="61219" s="59" customFormat="1" customHeight="1"/>
    <row r="61220" s="59" customFormat="1" customHeight="1"/>
    <row r="61221" s="59" customFormat="1" customHeight="1"/>
    <row r="61222" s="59" customFormat="1" customHeight="1"/>
    <row r="61223" s="59" customFormat="1" customHeight="1"/>
    <row r="61224" s="59" customFormat="1" customHeight="1"/>
    <row r="61225" s="59" customFormat="1" customHeight="1"/>
    <row r="61226" s="59" customFormat="1" customHeight="1"/>
    <row r="61227" s="59" customFormat="1" customHeight="1"/>
    <row r="61228" s="59" customFormat="1" customHeight="1"/>
    <row r="61229" s="59" customFormat="1" customHeight="1"/>
    <row r="61230" s="59" customFormat="1" customHeight="1"/>
    <row r="61231" s="59" customFormat="1" customHeight="1"/>
    <row r="61232" s="59" customFormat="1" customHeight="1"/>
    <row r="61233" s="59" customFormat="1" customHeight="1"/>
    <row r="61234" s="59" customFormat="1" customHeight="1"/>
    <row r="61235" s="59" customFormat="1" customHeight="1"/>
    <row r="61236" s="59" customFormat="1" customHeight="1"/>
    <row r="61237" s="59" customFormat="1" customHeight="1"/>
    <row r="61238" s="59" customFormat="1" customHeight="1"/>
    <row r="61239" s="59" customFormat="1" customHeight="1"/>
    <row r="61240" s="59" customFormat="1" customHeight="1"/>
    <row r="61241" s="59" customFormat="1" customHeight="1"/>
    <row r="61242" s="59" customFormat="1" customHeight="1"/>
    <row r="61243" s="59" customFormat="1" customHeight="1"/>
    <row r="61244" s="59" customFormat="1" customHeight="1"/>
    <row r="61245" s="59" customFormat="1" customHeight="1"/>
    <row r="61246" s="59" customFormat="1" customHeight="1"/>
    <row r="61247" s="59" customFormat="1" customHeight="1"/>
    <row r="61248" s="59" customFormat="1" customHeight="1"/>
    <row r="61249" s="59" customFormat="1" customHeight="1"/>
    <row r="61250" s="59" customFormat="1" customHeight="1"/>
    <row r="61251" s="59" customFormat="1" customHeight="1"/>
    <row r="61252" s="59" customFormat="1" customHeight="1"/>
    <row r="61253" s="59" customFormat="1" customHeight="1"/>
    <row r="61254" s="59" customFormat="1" customHeight="1"/>
    <row r="61255" s="59" customFormat="1" customHeight="1"/>
    <row r="61256" s="59" customFormat="1" customHeight="1"/>
    <row r="61257" s="59" customFormat="1" customHeight="1"/>
    <row r="61258" s="59" customFormat="1" customHeight="1"/>
    <row r="61259" s="59" customFormat="1" customHeight="1"/>
    <row r="61260" s="59" customFormat="1" customHeight="1"/>
    <row r="61261" s="59" customFormat="1" customHeight="1"/>
    <row r="61262" s="59" customFormat="1" customHeight="1"/>
    <row r="61263" s="59" customFormat="1" customHeight="1"/>
    <row r="61264" s="59" customFormat="1" customHeight="1"/>
    <row r="61265" s="59" customFormat="1" customHeight="1"/>
    <row r="61266" s="59" customFormat="1" customHeight="1"/>
    <row r="61267" s="59" customFormat="1" customHeight="1"/>
    <row r="61268" s="59" customFormat="1" customHeight="1"/>
    <row r="61269" s="59" customFormat="1" customHeight="1"/>
    <row r="61270" s="59" customFormat="1" customHeight="1"/>
    <row r="61271" s="59" customFormat="1" customHeight="1"/>
    <row r="61272" s="59" customFormat="1" customHeight="1"/>
    <row r="61273" s="59" customFormat="1" customHeight="1"/>
    <row r="61274" s="59" customFormat="1" customHeight="1"/>
    <row r="61275" s="59" customFormat="1" customHeight="1"/>
    <row r="61276" s="59" customFormat="1" customHeight="1"/>
    <row r="61277" s="59" customFormat="1" customHeight="1"/>
    <row r="61278" s="59" customFormat="1" customHeight="1"/>
    <row r="61279" s="59" customFormat="1" customHeight="1"/>
    <row r="61280" s="59" customFormat="1" customHeight="1"/>
    <row r="61281" s="59" customFormat="1" customHeight="1"/>
    <row r="61282" s="59" customFormat="1" customHeight="1"/>
    <row r="61283" s="59" customFormat="1" customHeight="1"/>
    <row r="61284" s="59" customFormat="1" customHeight="1"/>
    <row r="61285" s="59" customFormat="1" customHeight="1"/>
    <row r="61286" s="59" customFormat="1" customHeight="1"/>
    <row r="61287" s="59" customFormat="1" customHeight="1"/>
    <row r="61288" s="59" customFormat="1" customHeight="1"/>
    <row r="61289" s="59" customFormat="1" customHeight="1"/>
    <row r="61290" s="59" customFormat="1" customHeight="1"/>
    <row r="61291" s="59" customFormat="1" customHeight="1"/>
    <row r="61292" s="59" customFormat="1" customHeight="1"/>
    <row r="61293" s="59" customFormat="1" customHeight="1"/>
    <row r="61294" s="59" customFormat="1" customHeight="1"/>
    <row r="61295" s="59" customFormat="1" customHeight="1"/>
    <row r="61296" s="59" customFormat="1" customHeight="1"/>
    <row r="61297" s="59" customFormat="1" customHeight="1"/>
    <row r="61298" s="59" customFormat="1" customHeight="1"/>
    <row r="61299" s="59" customFormat="1" customHeight="1"/>
    <row r="61300" s="59" customFormat="1" customHeight="1"/>
    <row r="61301" s="59" customFormat="1" customHeight="1"/>
    <row r="61302" s="59" customFormat="1" customHeight="1"/>
    <row r="61303" s="59" customFormat="1" customHeight="1"/>
    <row r="61304" s="59" customFormat="1" customHeight="1"/>
    <row r="61305" s="59" customFormat="1" customHeight="1"/>
    <row r="61306" s="59" customFormat="1" customHeight="1"/>
    <row r="61307" s="59" customFormat="1" customHeight="1"/>
    <row r="61308" s="59" customFormat="1" customHeight="1"/>
    <row r="61309" s="59" customFormat="1" customHeight="1"/>
    <row r="61310" s="59" customFormat="1" customHeight="1"/>
    <row r="61311" s="59" customFormat="1" customHeight="1"/>
    <row r="61312" s="59" customFormat="1" customHeight="1"/>
    <row r="61313" s="59" customFormat="1" customHeight="1"/>
    <row r="61314" s="59" customFormat="1" customHeight="1"/>
    <row r="61315" s="59" customFormat="1" customHeight="1"/>
    <row r="61316" s="59" customFormat="1" customHeight="1"/>
    <row r="61317" s="59" customFormat="1" customHeight="1"/>
    <row r="61318" s="59" customFormat="1" customHeight="1"/>
    <row r="61319" s="59" customFormat="1" customHeight="1"/>
    <row r="61320" s="59" customFormat="1" customHeight="1"/>
    <row r="61321" s="59" customFormat="1" customHeight="1"/>
    <row r="61322" s="59" customFormat="1" customHeight="1"/>
    <row r="61323" s="59" customFormat="1" customHeight="1"/>
    <row r="61324" s="59" customFormat="1" customHeight="1"/>
    <row r="61325" s="59" customFormat="1" customHeight="1"/>
    <row r="61326" s="59" customFormat="1" customHeight="1"/>
    <row r="61327" s="59" customFormat="1" customHeight="1"/>
    <row r="61328" s="59" customFormat="1" customHeight="1"/>
    <row r="61329" s="59" customFormat="1" customHeight="1"/>
    <row r="61330" s="59" customFormat="1" customHeight="1"/>
    <row r="61331" s="59" customFormat="1" customHeight="1"/>
    <row r="61332" s="59" customFormat="1" customHeight="1"/>
    <row r="61333" s="59" customFormat="1" customHeight="1"/>
    <row r="61334" s="59" customFormat="1" customHeight="1"/>
    <row r="61335" s="59" customFormat="1" customHeight="1"/>
    <row r="61336" s="59" customFormat="1" customHeight="1"/>
    <row r="61337" s="59" customFormat="1" customHeight="1"/>
    <row r="61338" s="59" customFormat="1" customHeight="1"/>
    <row r="61339" s="59" customFormat="1" customHeight="1"/>
    <row r="61340" s="59" customFormat="1" customHeight="1"/>
    <row r="61341" s="59" customFormat="1" customHeight="1"/>
    <row r="61342" s="59" customFormat="1" customHeight="1"/>
    <row r="61343" s="59" customFormat="1" customHeight="1"/>
    <row r="61344" s="59" customFormat="1" customHeight="1"/>
    <row r="61345" s="59" customFormat="1" customHeight="1"/>
    <row r="61346" s="59" customFormat="1" customHeight="1"/>
    <row r="61347" s="59" customFormat="1" customHeight="1"/>
    <row r="61348" s="59" customFormat="1" customHeight="1"/>
    <row r="61349" s="59" customFormat="1" customHeight="1"/>
    <row r="61350" s="59" customFormat="1" customHeight="1"/>
    <row r="61351" s="59" customFormat="1" customHeight="1"/>
    <row r="61352" s="59" customFormat="1" customHeight="1"/>
    <row r="61353" s="59" customFormat="1" customHeight="1"/>
    <row r="61354" s="59" customFormat="1" customHeight="1"/>
    <row r="61355" s="59" customFormat="1" customHeight="1"/>
    <row r="61356" s="59" customFormat="1" customHeight="1"/>
    <row r="61357" s="59" customFormat="1" customHeight="1"/>
    <row r="61358" s="59" customFormat="1" customHeight="1"/>
    <row r="61359" s="59" customFormat="1" customHeight="1"/>
    <row r="61360" s="59" customFormat="1" customHeight="1"/>
    <row r="61361" s="59" customFormat="1" customHeight="1"/>
    <row r="61362" s="59" customFormat="1" customHeight="1"/>
    <row r="61363" s="59" customFormat="1" customHeight="1"/>
    <row r="61364" s="59" customFormat="1" customHeight="1"/>
    <row r="61365" s="59" customFormat="1" customHeight="1"/>
    <row r="61366" s="59" customFormat="1" customHeight="1"/>
    <row r="61367" s="59" customFormat="1" customHeight="1"/>
    <row r="61368" s="59" customFormat="1" customHeight="1"/>
    <row r="61369" s="59" customFormat="1" customHeight="1"/>
    <row r="61370" s="59" customFormat="1" customHeight="1"/>
    <row r="61371" s="59" customFormat="1" customHeight="1"/>
    <row r="61372" s="59" customFormat="1" customHeight="1"/>
    <row r="61373" s="59" customFormat="1" customHeight="1"/>
    <row r="61374" s="59" customFormat="1" customHeight="1"/>
    <row r="61375" s="59" customFormat="1" customHeight="1"/>
    <row r="61376" s="59" customFormat="1" customHeight="1"/>
    <row r="61377" s="59" customFormat="1" customHeight="1"/>
    <row r="61378" s="59" customFormat="1" customHeight="1"/>
    <row r="61379" s="59" customFormat="1" customHeight="1"/>
    <row r="61380" s="59" customFormat="1" customHeight="1"/>
    <row r="61381" s="59" customFormat="1" customHeight="1"/>
    <row r="61382" s="59" customFormat="1" customHeight="1"/>
    <row r="61383" s="59" customFormat="1" customHeight="1"/>
    <row r="61384" s="59" customFormat="1" customHeight="1"/>
    <row r="61385" s="59" customFormat="1" customHeight="1"/>
    <row r="61386" s="59" customFormat="1" customHeight="1"/>
    <row r="61387" s="59" customFormat="1" customHeight="1"/>
    <row r="61388" s="59" customFormat="1" customHeight="1"/>
    <row r="61389" s="59" customFormat="1" customHeight="1"/>
    <row r="61390" s="59" customFormat="1" customHeight="1"/>
    <row r="61391" s="59" customFormat="1" customHeight="1"/>
    <row r="61392" s="59" customFormat="1" customHeight="1"/>
    <row r="61393" s="59" customFormat="1" customHeight="1"/>
    <row r="61394" s="59" customFormat="1" customHeight="1"/>
    <row r="61395" s="59" customFormat="1" customHeight="1"/>
    <row r="61396" s="59" customFormat="1" customHeight="1"/>
    <row r="61397" s="59" customFormat="1" customHeight="1"/>
    <row r="61398" s="59" customFormat="1" customHeight="1"/>
    <row r="61399" s="59" customFormat="1" customHeight="1"/>
    <row r="61400" s="59" customFormat="1" customHeight="1"/>
    <row r="61401" s="59" customFormat="1" customHeight="1"/>
    <row r="61402" s="59" customFormat="1" customHeight="1"/>
    <row r="61403" s="59" customFormat="1" customHeight="1"/>
    <row r="61404" s="59" customFormat="1" customHeight="1"/>
    <row r="61405" s="59" customFormat="1" customHeight="1"/>
    <row r="61406" s="59" customFormat="1" customHeight="1"/>
    <row r="61407" s="59" customFormat="1" customHeight="1"/>
    <row r="61408" s="59" customFormat="1" customHeight="1"/>
    <row r="61409" s="59" customFormat="1" customHeight="1"/>
    <row r="61410" s="59" customFormat="1" customHeight="1"/>
    <row r="61411" s="59" customFormat="1" customHeight="1"/>
    <row r="61412" s="59" customFormat="1" customHeight="1"/>
    <row r="61413" s="59" customFormat="1" customHeight="1"/>
    <row r="61414" s="59" customFormat="1" customHeight="1"/>
    <row r="61415" s="59" customFormat="1" customHeight="1"/>
    <row r="61416" s="59" customFormat="1" customHeight="1"/>
    <row r="61417" s="59" customFormat="1" customHeight="1"/>
    <row r="61418" s="59" customFormat="1" customHeight="1"/>
    <row r="61419" s="59" customFormat="1" customHeight="1"/>
    <row r="61420" s="59" customFormat="1" customHeight="1"/>
    <row r="61421" s="59" customFormat="1" customHeight="1"/>
    <row r="61422" s="59" customFormat="1" customHeight="1"/>
    <row r="61423" s="59" customFormat="1" customHeight="1"/>
    <row r="61424" s="59" customFormat="1" customHeight="1"/>
    <row r="61425" s="59" customFormat="1" customHeight="1"/>
    <row r="61426" s="59" customFormat="1" customHeight="1"/>
    <row r="61427" s="59" customFormat="1" customHeight="1"/>
    <row r="61428" s="59" customFormat="1" customHeight="1"/>
    <row r="61429" s="59" customFormat="1" customHeight="1"/>
    <row r="61430" s="59" customFormat="1" customHeight="1"/>
    <row r="61431" s="59" customFormat="1" customHeight="1"/>
    <row r="61432" s="59" customFormat="1" customHeight="1"/>
    <row r="61433" s="59" customFormat="1" customHeight="1"/>
    <row r="61434" s="59" customFormat="1" customHeight="1"/>
    <row r="61435" s="59" customFormat="1" customHeight="1"/>
    <row r="61436" s="59" customFormat="1" customHeight="1"/>
    <row r="61437" s="59" customFormat="1" customHeight="1"/>
    <row r="61438" s="59" customFormat="1" customHeight="1"/>
    <row r="61439" s="59" customFormat="1" customHeight="1"/>
    <row r="61440" s="59" customFormat="1" customHeight="1"/>
    <row r="61441" s="59" customFormat="1" customHeight="1"/>
    <row r="61442" s="59" customFormat="1" customHeight="1"/>
    <row r="61443" s="59" customFormat="1" customHeight="1"/>
    <row r="61444" s="59" customFormat="1" customHeight="1"/>
    <row r="61445" s="59" customFormat="1" customHeight="1"/>
    <row r="61446" s="59" customFormat="1" customHeight="1"/>
    <row r="61447" s="59" customFormat="1" customHeight="1"/>
    <row r="61448" s="59" customFormat="1" customHeight="1"/>
    <row r="61449" s="59" customFormat="1" customHeight="1"/>
    <row r="61450" s="59" customFormat="1" customHeight="1"/>
    <row r="61451" s="59" customFormat="1" customHeight="1"/>
    <row r="61452" s="59" customFormat="1" customHeight="1"/>
    <row r="61453" s="59" customFormat="1" customHeight="1"/>
    <row r="61454" s="59" customFormat="1" customHeight="1"/>
    <row r="61455" s="59" customFormat="1" customHeight="1"/>
    <row r="61456" s="59" customFormat="1" customHeight="1"/>
    <row r="61457" s="59" customFormat="1" customHeight="1"/>
    <row r="61458" s="59" customFormat="1" customHeight="1"/>
    <row r="61459" s="59" customFormat="1" customHeight="1"/>
    <row r="61460" s="59" customFormat="1" customHeight="1"/>
    <row r="61461" s="59" customFormat="1" customHeight="1"/>
    <row r="61462" s="59" customFormat="1" customHeight="1"/>
    <row r="61463" s="59" customFormat="1" customHeight="1"/>
    <row r="61464" s="59" customFormat="1" customHeight="1"/>
    <row r="61465" s="59" customFormat="1" customHeight="1"/>
    <row r="61466" s="59" customFormat="1" customHeight="1"/>
    <row r="61467" s="59" customFormat="1" customHeight="1"/>
    <row r="61468" s="59" customFormat="1" customHeight="1"/>
    <row r="61469" s="59" customFormat="1" customHeight="1"/>
    <row r="61470" s="59" customFormat="1" customHeight="1"/>
    <row r="61471" s="59" customFormat="1" customHeight="1"/>
    <row r="61472" s="59" customFormat="1" customHeight="1"/>
    <row r="61473" s="59" customFormat="1" customHeight="1"/>
    <row r="61474" s="59" customFormat="1" customHeight="1"/>
    <row r="61475" s="59" customFormat="1" customHeight="1"/>
    <row r="61476" s="59" customFormat="1" customHeight="1"/>
    <row r="61477" s="59" customFormat="1" customHeight="1"/>
    <row r="61478" s="59" customFormat="1" customHeight="1"/>
    <row r="61479" s="59" customFormat="1" customHeight="1"/>
    <row r="61480" s="59" customFormat="1" customHeight="1"/>
    <row r="61481" s="59" customFormat="1" customHeight="1"/>
    <row r="61482" s="59" customFormat="1" customHeight="1"/>
    <row r="61483" s="59" customFormat="1" customHeight="1"/>
    <row r="61484" s="59" customFormat="1" customHeight="1"/>
    <row r="61485" s="59" customFormat="1" customHeight="1"/>
    <row r="61486" s="59" customFormat="1" customHeight="1"/>
    <row r="61487" s="59" customFormat="1" customHeight="1"/>
    <row r="61488" s="59" customFormat="1" customHeight="1"/>
    <row r="61489" s="59" customFormat="1" customHeight="1"/>
    <row r="61490" s="59" customFormat="1" customHeight="1"/>
    <row r="61491" s="59" customFormat="1" customHeight="1"/>
    <row r="61492" s="59" customFormat="1" customHeight="1"/>
    <row r="61493" s="59" customFormat="1" customHeight="1"/>
    <row r="61494" s="59" customFormat="1" customHeight="1"/>
    <row r="61495" s="59" customFormat="1" customHeight="1"/>
    <row r="61496" s="59" customFormat="1" customHeight="1"/>
    <row r="61497" s="59" customFormat="1" customHeight="1"/>
    <row r="61498" s="59" customFormat="1" customHeight="1"/>
    <row r="61499" s="59" customFormat="1" customHeight="1"/>
    <row r="61500" s="59" customFormat="1" customHeight="1"/>
    <row r="61501" s="59" customFormat="1" customHeight="1"/>
    <row r="61502" s="59" customFormat="1" customHeight="1"/>
    <row r="61503" s="59" customFormat="1" customHeight="1"/>
    <row r="61504" s="59" customFormat="1" customHeight="1"/>
    <row r="61505" s="59" customFormat="1" customHeight="1"/>
    <row r="61506" s="59" customFormat="1" customHeight="1"/>
    <row r="61507" s="59" customFormat="1" customHeight="1"/>
    <row r="61508" s="59" customFormat="1" customHeight="1"/>
    <row r="61509" s="59" customFormat="1" customHeight="1"/>
    <row r="61510" s="59" customFormat="1" customHeight="1"/>
    <row r="61511" s="59" customFormat="1" customHeight="1"/>
    <row r="61512" s="59" customFormat="1" customHeight="1"/>
    <row r="61513" s="59" customFormat="1" customHeight="1"/>
    <row r="61514" s="59" customFormat="1" customHeight="1"/>
    <row r="61515" s="59" customFormat="1" customHeight="1"/>
    <row r="61516" s="59" customFormat="1" customHeight="1"/>
    <row r="61517" s="59" customFormat="1" customHeight="1"/>
    <row r="61518" s="59" customFormat="1" customHeight="1"/>
    <row r="61519" s="59" customFormat="1" customHeight="1"/>
    <row r="61520" s="59" customFormat="1" customHeight="1"/>
    <row r="61521" s="59" customFormat="1" customHeight="1"/>
    <row r="61522" s="59" customFormat="1" customHeight="1"/>
    <row r="61523" s="59" customFormat="1" customHeight="1"/>
    <row r="61524" s="59" customFormat="1" customHeight="1"/>
    <row r="61525" s="59" customFormat="1" customHeight="1"/>
    <row r="61526" s="59" customFormat="1" customHeight="1"/>
    <row r="61527" s="59" customFormat="1" customHeight="1"/>
    <row r="61528" s="59" customFormat="1" customHeight="1"/>
    <row r="61529" s="59" customFormat="1" customHeight="1"/>
    <row r="61530" s="59" customFormat="1" customHeight="1"/>
    <row r="61531" s="59" customFormat="1" customHeight="1"/>
    <row r="61532" s="59" customFormat="1" customHeight="1"/>
    <row r="61533" s="59" customFormat="1" customHeight="1"/>
    <row r="61534" s="59" customFormat="1" customHeight="1"/>
    <row r="61535" s="59" customFormat="1" customHeight="1"/>
    <row r="61536" s="59" customFormat="1" customHeight="1"/>
    <row r="61537" s="59" customFormat="1" customHeight="1"/>
    <row r="61538" s="59" customFormat="1" customHeight="1"/>
    <row r="61539" s="59" customFormat="1" customHeight="1"/>
    <row r="61540" s="59" customFormat="1" customHeight="1"/>
    <row r="61541" s="59" customFormat="1" customHeight="1"/>
    <row r="61542" s="59" customFormat="1" customHeight="1"/>
    <row r="61543" s="59" customFormat="1" customHeight="1"/>
    <row r="61544" s="59" customFormat="1" customHeight="1"/>
    <row r="61545" s="59" customFormat="1" customHeight="1"/>
    <row r="61546" s="59" customFormat="1" customHeight="1"/>
    <row r="61547" s="59" customFormat="1" customHeight="1"/>
    <row r="61548" s="59" customFormat="1" customHeight="1"/>
    <row r="61549" s="59" customFormat="1" customHeight="1"/>
    <row r="61550" s="59" customFormat="1" customHeight="1"/>
    <row r="61551" s="59" customFormat="1" customHeight="1"/>
    <row r="61552" s="59" customFormat="1" customHeight="1"/>
    <row r="61553" s="59" customFormat="1" customHeight="1"/>
    <row r="61554" s="59" customFormat="1" customHeight="1"/>
    <row r="61555" s="59" customFormat="1" customHeight="1"/>
    <row r="61556" s="59" customFormat="1" customHeight="1"/>
    <row r="61557" s="59" customFormat="1" customHeight="1"/>
    <row r="61558" s="59" customFormat="1" customHeight="1"/>
    <row r="61559" s="59" customFormat="1" customHeight="1"/>
    <row r="61560" s="59" customFormat="1" customHeight="1"/>
    <row r="61561" s="59" customFormat="1" customHeight="1"/>
    <row r="61562" s="59" customFormat="1" customHeight="1"/>
    <row r="61563" s="59" customFormat="1" customHeight="1"/>
    <row r="61564" s="59" customFormat="1" customHeight="1"/>
    <row r="61565" s="59" customFormat="1" customHeight="1"/>
    <row r="61566" s="59" customFormat="1" customHeight="1"/>
    <row r="61567" s="59" customFormat="1" customHeight="1"/>
    <row r="61568" s="59" customFormat="1" customHeight="1"/>
    <row r="61569" s="59" customFormat="1" customHeight="1"/>
    <row r="61570" s="59" customFormat="1" customHeight="1"/>
    <row r="61571" s="59" customFormat="1" customHeight="1"/>
    <row r="61572" s="59" customFormat="1" customHeight="1"/>
    <row r="61573" s="59" customFormat="1" customHeight="1"/>
    <row r="61574" s="59" customFormat="1" customHeight="1"/>
    <row r="61575" s="59" customFormat="1" customHeight="1"/>
    <row r="61576" s="59" customFormat="1" customHeight="1"/>
    <row r="61577" s="59" customFormat="1" customHeight="1"/>
    <row r="61578" s="59" customFormat="1" customHeight="1"/>
    <row r="61579" s="59" customFormat="1" customHeight="1"/>
    <row r="61580" s="59" customFormat="1" customHeight="1"/>
    <row r="61581" s="59" customFormat="1" customHeight="1"/>
    <row r="61582" s="59" customFormat="1" customHeight="1"/>
    <row r="61583" s="59" customFormat="1" customHeight="1"/>
    <row r="61584" s="59" customFormat="1" customHeight="1"/>
    <row r="61585" s="59" customFormat="1" customHeight="1"/>
    <row r="61586" s="59" customFormat="1" customHeight="1"/>
    <row r="61587" s="59" customFormat="1" customHeight="1"/>
    <row r="61588" s="59" customFormat="1" customHeight="1"/>
    <row r="61589" s="59" customFormat="1" customHeight="1"/>
    <row r="61590" s="59" customFormat="1" customHeight="1"/>
    <row r="61591" s="59" customFormat="1" customHeight="1"/>
    <row r="61592" s="59" customFormat="1" customHeight="1"/>
    <row r="61593" s="59" customFormat="1" customHeight="1"/>
    <row r="61594" s="59" customFormat="1" customHeight="1"/>
    <row r="61595" s="59" customFormat="1" customHeight="1"/>
    <row r="61596" s="59" customFormat="1" customHeight="1"/>
    <row r="61597" s="59" customFormat="1" customHeight="1"/>
    <row r="61598" s="59" customFormat="1" customHeight="1"/>
    <row r="61599" s="59" customFormat="1" customHeight="1"/>
    <row r="61600" s="59" customFormat="1" customHeight="1"/>
    <row r="61601" s="59" customFormat="1" customHeight="1"/>
    <row r="61602" s="59" customFormat="1" customHeight="1"/>
    <row r="61603" s="59" customFormat="1" customHeight="1"/>
    <row r="61604" s="59" customFormat="1" customHeight="1"/>
    <row r="61605" s="59" customFormat="1" customHeight="1"/>
    <row r="61606" s="59" customFormat="1" customHeight="1"/>
    <row r="61607" s="59" customFormat="1" customHeight="1"/>
    <row r="61608" s="59" customFormat="1" customHeight="1"/>
    <row r="61609" s="59" customFormat="1" customHeight="1"/>
    <row r="61610" s="59" customFormat="1" customHeight="1"/>
    <row r="61611" s="59" customFormat="1" customHeight="1"/>
    <row r="61612" s="59" customFormat="1" customHeight="1"/>
    <row r="61613" s="59" customFormat="1" customHeight="1"/>
    <row r="61614" s="59" customFormat="1" customHeight="1"/>
    <row r="61615" s="59" customFormat="1" customHeight="1"/>
    <row r="61616" s="59" customFormat="1" customHeight="1"/>
    <row r="61617" s="59" customFormat="1" customHeight="1"/>
    <row r="61618" s="59" customFormat="1" customHeight="1"/>
    <row r="61619" s="59" customFormat="1" customHeight="1"/>
    <row r="61620" s="59" customFormat="1" customHeight="1"/>
    <row r="61621" s="59" customFormat="1" customHeight="1"/>
    <row r="61622" s="59" customFormat="1" customHeight="1"/>
    <row r="61623" s="59" customFormat="1" customHeight="1"/>
    <row r="61624" s="59" customFormat="1" customHeight="1"/>
    <row r="61625" s="59" customFormat="1" customHeight="1"/>
    <row r="61626" s="59" customFormat="1" customHeight="1"/>
    <row r="61627" s="59" customFormat="1" customHeight="1"/>
    <row r="61628" s="59" customFormat="1" customHeight="1"/>
    <row r="61629" s="59" customFormat="1" customHeight="1"/>
    <row r="61630" s="59" customFormat="1" customHeight="1"/>
    <row r="61631" s="59" customFormat="1" customHeight="1"/>
    <row r="61632" s="59" customFormat="1" customHeight="1"/>
    <row r="61633" s="59" customFormat="1" customHeight="1"/>
    <row r="61634" s="59" customFormat="1" customHeight="1"/>
    <row r="61635" s="59" customFormat="1" customHeight="1"/>
    <row r="61636" s="59" customFormat="1" customHeight="1"/>
    <row r="61637" s="59" customFormat="1" customHeight="1"/>
    <row r="61638" s="59" customFormat="1" customHeight="1"/>
    <row r="61639" s="59" customFormat="1" customHeight="1"/>
    <row r="61640" s="59" customFormat="1" customHeight="1"/>
    <row r="61641" s="59" customFormat="1" customHeight="1"/>
    <row r="61642" s="59" customFormat="1" customHeight="1"/>
    <row r="61643" s="59" customFormat="1" customHeight="1"/>
    <row r="61644" s="59" customFormat="1" customHeight="1"/>
    <row r="61645" s="59" customFormat="1" customHeight="1"/>
    <row r="61646" s="59" customFormat="1" customHeight="1"/>
    <row r="61647" s="59" customFormat="1" customHeight="1"/>
    <row r="61648" s="59" customFormat="1" customHeight="1"/>
    <row r="61649" s="59" customFormat="1" customHeight="1"/>
    <row r="61650" s="59" customFormat="1" customHeight="1"/>
    <row r="61651" s="59" customFormat="1" customHeight="1"/>
    <row r="61652" s="59" customFormat="1" customHeight="1"/>
    <row r="61653" s="59" customFormat="1" customHeight="1"/>
    <row r="61654" s="59" customFormat="1" customHeight="1"/>
    <row r="61655" s="59" customFormat="1" customHeight="1"/>
    <row r="61656" s="59" customFormat="1" customHeight="1"/>
    <row r="61657" s="59" customFormat="1" customHeight="1"/>
    <row r="61658" s="59" customFormat="1" customHeight="1"/>
    <row r="61659" s="59" customFormat="1" customHeight="1"/>
    <row r="61660" s="59" customFormat="1" customHeight="1"/>
    <row r="61661" s="59" customFormat="1" customHeight="1"/>
    <row r="61662" s="59" customFormat="1" customHeight="1"/>
    <row r="61663" s="59" customFormat="1" customHeight="1"/>
    <row r="61664" s="59" customFormat="1" customHeight="1"/>
    <row r="61665" s="59" customFormat="1" customHeight="1"/>
    <row r="61666" s="59" customFormat="1" customHeight="1"/>
    <row r="61667" s="59" customFormat="1" customHeight="1"/>
    <row r="61668" s="59" customFormat="1" customHeight="1"/>
    <row r="61669" s="59" customFormat="1" customHeight="1"/>
    <row r="61670" s="59" customFormat="1" customHeight="1"/>
    <row r="61671" s="59" customFormat="1" customHeight="1"/>
    <row r="61672" s="59" customFormat="1" customHeight="1"/>
    <row r="61673" s="59" customFormat="1" customHeight="1"/>
    <row r="61674" s="59" customFormat="1" customHeight="1"/>
    <row r="61675" s="59" customFormat="1" customHeight="1"/>
    <row r="61676" s="59" customFormat="1" customHeight="1"/>
    <row r="61677" s="59" customFormat="1" customHeight="1"/>
    <row r="61678" s="59" customFormat="1" customHeight="1"/>
    <row r="61679" s="59" customFormat="1" customHeight="1"/>
    <row r="61680" s="59" customFormat="1" customHeight="1"/>
    <row r="61681" s="59" customFormat="1" customHeight="1"/>
    <row r="61682" s="59" customFormat="1" customHeight="1"/>
    <row r="61683" s="59" customFormat="1" customHeight="1"/>
    <row r="61684" s="59" customFormat="1" customHeight="1"/>
    <row r="61685" s="59" customFormat="1" customHeight="1"/>
    <row r="61686" s="59" customFormat="1" customHeight="1"/>
    <row r="61687" s="59" customFormat="1" customHeight="1"/>
    <row r="61688" s="59" customFormat="1" customHeight="1"/>
    <row r="61689" s="59" customFormat="1" customHeight="1"/>
    <row r="61690" s="59" customFormat="1" customHeight="1"/>
    <row r="61691" s="59" customFormat="1" customHeight="1"/>
    <row r="61692" s="59" customFormat="1" customHeight="1"/>
    <row r="61693" s="59" customFormat="1" customHeight="1"/>
    <row r="61694" s="59" customFormat="1" customHeight="1"/>
    <row r="61695" s="59" customFormat="1" customHeight="1"/>
    <row r="61696" s="59" customFormat="1" customHeight="1"/>
    <row r="61697" s="59" customFormat="1" customHeight="1"/>
    <row r="61698" s="59" customFormat="1" customHeight="1"/>
    <row r="61699" s="59" customFormat="1" customHeight="1"/>
    <row r="61700" s="59" customFormat="1" customHeight="1"/>
    <row r="61701" s="59" customFormat="1" customHeight="1"/>
    <row r="61702" s="59" customFormat="1" customHeight="1"/>
    <row r="61703" s="59" customFormat="1" customHeight="1"/>
    <row r="61704" s="59" customFormat="1" customHeight="1"/>
    <row r="61705" s="59" customFormat="1" customHeight="1"/>
    <row r="61706" s="59" customFormat="1" customHeight="1"/>
    <row r="61707" s="59" customFormat="1" customHeight="1"/>
    <row r="61708" s="59" customFormat="1" customHeight="1"/>
    <row r="61709" s="59" customFormat="1" customHeight="1"/>
    <row r="61710" s="59" customFormat="1" customHeight="1"/>
    <row r="61711" s="59" customFormat="1" customHeight="1"/>
    <row r="61712" s="59" customFormat="1" customHeight="1"/>
    <row r="61713" s="59" customFormat="1" customHeight="1"/>
    <row r="61714" s="59" customFormat="1" customHeight="1"/>
    <row r="61715" s="59" customFormat="1" customHeight="1"/>
    <row r="61716" s="59" customFormat="1" customHeight="1"/>
    <row r="61717" s="59" customFormat="1" customHeight="1"/>
    <row r="61718" s="59" customFormat="1" customHeight="1"/>
    <row r="61719" s="59" customFormat="1" customHeight="1"/>
    <row r="61720" s="59" customFormat="1" customHeight="1"/>
    <row r="61721" s="59" customFormat="1" customHeight="1"/>
    <row r="61722" s="59" customFormat="1" customHeight="1"/>
    <row r="61723" s="59" customFormat="1" customHeight="1"/>
    <row r="61724" s="59" customFormat="1" customHeight="1"/>
    <row r="61725" s="59" customFormat="1" customHeight="1"/>
    <row r="61726" s="59" customFormat="1" customHeight="1"/>
    <row r="61727" s="59" customFormat="1" customHeight="1"/>
    <row r="61728" s="59" customFormat="1" customHeight="1"/>
    <row r="61729" s="59" customFormat="1" customHeight="1"/>
    <row r="61730" s="59" customFormat="1" customHeight="1"/>
    <row r="61731" s="59" customFormat="1" customHeight="1"/>
    <row r="61732" s="59" customFormat="1" customHeight="1"/>
    <row r="61733" s="59" customFormat="1" customHeight="1"/>
    <row r="61734" s="59" customFormat="1" customHeight="1"/>
    <row r="61735" s="59" customFormat="1" customHeight="1"/>
    <row r="61736" s="59" customFormat="1" customHeight="1"/>
    <row r="61737" s="59" customFormat="1" customHeight="1"/>
    <row r="61738" s="59" customFormat="1" customHeight="1"/>
    <row r="61739" s="59" customFormat="1" customHeight="1"/>
    <row r="61740" s="59" customFormat="1" customHeight="1"/>
    <row r="61741" s="59" customFormat="1" customHeight="1"/>
    <row r="61742" s="59" customFormat="1" customHeight="1"/>
    <row r="61743" s="59" customFormat="1" customHeight="1"/>
    <row r="61744" s="59" customFormat="1" customHeight="1"/>
    <row r="61745" s="59" customFormat="1" customHeight="1"/>
    <row r="61746" s="59" customFormat="1" customHeight="1"/>
    <row r="61747" s="59" customFormat="1" customHeight="1"/>
    <row r="61748" s="59" customFormat="1" customHeight="1"/>
    <row r="61749" s="59" customFormat="1" customHeight="1"/>
    <row r="61750" s="59" customFormat="1" customHeight="1"/>
    <row r="61751" s="59" customFormat="1" customHeight="1"/>
    <row r="61752" s="59" customFormat="1" customHeight="1"/>
    <row r="61753" s="59" customFormat="1" customHeight="1"/>
    <row r="61754" s="59" customFormat="1" customHeight="1"/>
    <row r="61755" s="59" customFormat="1" customHeight="1"/>
    <row r="61756" s="59" customFormat="1" customHeight="1"/>
    <row r="61757" s="59" customFormat="1" customHeight="1"/>
    <row r="61758" s="59" customFormat="1" customHeight="1"/>
    <row r="61759" s="59" customFormat="1" customHeight="1"/>
    <row r="61760" s="59" customFormat="1" customHeight="1"/>
    <row r="61761" s="59" customFormat="1" customHeight="1"/>
    <row r="61762" s="59" customFormat="1" customHeight="1"/>
    <row r="61763" s="59" customFormat="1" customHeight="1"/>
    <row r="61764" s="59" customFormat="1" customHeight="1"/>
    <row r="61765" s="59" customFormat="1" customHeight="1"/>
    <row r="61766" s="59" customFormat="1" customHeight="1"/>
    <row r="61767" s="59" customFormat="1" customHeight="1"/>
    <row r="61768" s="59" customFormat="1" customHeight="1"/>
    <row r="61769" s="59" customFormat="1" customHeight="1"/>
    <row r="61770" s="59" customFormat="1" customHeight="1"/>
    <row r="61771" s="59" customFormat="1" customHeight="1"/>
    <row r="61772" s="59" customFormat="1" customHeight="1"/>
    <row r="61773" s="59" customFormat="1" customHeight="1"/>
    <row r="61774" s="59" customFormat="1" customHeight="1"/>
    <row r="61775" s="59" customFormat="1" customHeight="1"/>
    <row r="61776" s="59" customFormat="1" customHeight="1"/>
    <row r="61777" s="59" customFormat="1" customHeight="1"/>
    <row r="61778" s="59" customFormat="1" customHeight="1"/>
    <row r="61779" s="59" customFormat="1" customHeight="1"/>
    <row r="61780" s="59" customFormat="1" customHeight="1"/>
    <row r="61781" s="59" customFormat="1" customHeight="1"/>
    <row r="61782" s="59" customFormat="1" customHeight="1"/>
    <row r="61783" s="59" customFormat="1" customHeight="1"/>
    <row r="61784" s="59" customFormat="1" customHeight="1"/>
    <row r="61785" s="59" customFormat="1" customHeight="1"/>
    <row r="61786" s="59" customFormat="1" customHeight="1"/>
    <row r="61787" s="59" customFormat="1" customHeight="1"/>
    <row r="61788" s="59" customFormat="1" customHeight="1"/>
    <row r="61789" s="59" customFormat="1" customHeight="1"/>
    <row r="61790" s="59" customFormat="1" customHeight="1"/>
    <row r="61791" s="59" customFormat="1" customHeight="1"/>
    <row r="61792" s="59" customFormat="1" customHeight="1"/>
    <row r="61793" s="59" customFormat="1" customHeight="1"/>
    <row r="61794" s="59" customFormat="1" customHeight="1"/>
    <row r="61795" s="59" customFormat="1" customHeight="1"/>
    <row r="61796" s="59" customFormat="1" customHeight="1"/>
    <row r="61797" s="59" customFormat="1" customHeight="1"/>
    <row r="61798" s="59" customFormat="1" customHeight="1"/>
    <row r="61799" s="59" customFormat="1" customHeight="1"/>
    <row r="61800" s="59" customFormat="1" customHeight="1"/>
    <row r="61801" s="59" customFormat="1" customHeight="1"/>
    <row r="61802" s="59" customFormat="1" customHeight="1"/>
    <row r="61803" s="59" customFormat="1" customHeight="1"/>
    <row r="61804" s="59" customFormat="1" customHeight="1"/>
    <row r="61805" s="59" customFormat="1" customHeight="1"/>
    <row r="61806" s="59" customFormat="1" customHeight="1"/>
    <row r="61807" s="59" customFormat="1" customHeight="1"/>
    <row r="61808" s="59" customFormat="1" customHeight="1"/>
    <row r="61809" s="59" customFormat="1" customHeight="1"/>
    <row r="61810" s="59" customFormat="1" customHeight="1"/>
    <row r="61811" s="59" customFormat="1" customHeight="1"/>
    <row r="61812" s="59" customFormat="1" customHeight="1"/>
    <row r="61813" s="59" customFormat="1" customHeight="1"/>
    <row r="61814" s="59" customFormat="1" customHeight="1"/>
    <row r="61815" s="59" customFormat="1" customHeight="1"/>
    <row r="61816" s="59" customFormat="1" customHeight="1"/>
    <row r="61817" s="59" customFormat="1" customHeight="1"/>
    <row r="61818" s="59" customFormat="1" customHeight="1"/>
    <row r="61819" s="59" customFormat="1" customHeight="1"/>
    <row r="61820" s="59" customFormat="1" customHeight="1"/>
    <row r="61821" s="59" customFormat="1" customHeight="1"/>
    <row r="61822" s="59" customFormat="1" customHeight="1"/>
    <row r="61823" s="59" customFormat="1" customHeight="1"/>
    <row r="61824" s="59" customFormat="1" customHeight="1"/>
    <row r="61825" s="59" customFormat="1" customHeight="1"/>
    <row r="61826" s="59" customFormat="1" customHeight="1"/>
    <row r="61827" s="59" customFormat="1" customHeight="1"/>
    <row r="61828" s="59" customFormat="1" customHeight="1"/>
    <row r="61829" s="59" customFormat="1" customHeight="1"/>
    <row r="61830" s="59" customFormat="1" customHeight="1"/>
    <row r="61831" s="59" customFormat="1" customHeight="1"/>
    <row r="61832" s="59" customFormat="1" customHeight="1"/>
    <row r="61833" s="59" customFormat="1" customHeight="1"/>
    <row r="61834" s="59" customFormat="1" customHeight="1"/>
    <row r="61835" s="59" customFormat="1" customHeight="1"/>
    <row r="61836" s="59" customFormat="1" customHeight="1"/>
    <row r="61837" s="59" customFormat="1" customHeight="1"/>
    <row r="61838" s="59" customFormat="1" customHeight="1"/>
    <row r="61839" s="59" customFormat="1" customHeight="1"/>
    <row r="61840" s="59" customFormat="1" customHeight="1"/>
    <row r="61841" s="59" customFormat="1" customHeight="1"/>
    <row r="61842" s="59" customFormat="1" customHeight="1"/>
    <row r="61843" s="59" customFormat="1" customHeight="1"/>
    <row r="61844" s="59" customFormat="1" customHeight="1"/>
    <row r="61845" s="59" customFormat="1" customHeight="1"/>
    <row r="61846" s="59" customFormat="1" customHeight="1"/>
    <row r="61847" s="59" customFormat="1" customHeight="1"/>
    <row r="61848" s="59" customFormat="1" customHeight="1"/>
    <row r="61849" s="59" customFormat="1" customHeight="1"/>
    <row r="61850" s="59" customFormat="1" customHeight="1"/>
    <row r="61851" s="59" customFormat="1" customHeight="1"/>
    <row r="61852" s="59" customFormat="1" customHeight="1"/>
    <row r="61853" s="59" customFormat="1" customHeight="1"/>
    <row r="61854" s="59" customFormat="1" customHeight="1"/>
    <row r="61855" s="59" customFormat="1" customHeight="1"/>
    <row r="61856" s="59" customFormat="1" customHeight="1"/>
    <row r="61857" s="59" customFormat="1" customHeight="1"/>
    <row r="61858" s="59" customFormat="1" customHeight="1"/>
    <row r="61859" s="59" customFormat="1" customHeight="1"/>
    <row r="61860" s="59" customFormat="1" customHeight="1"/>
    <row r="61861" s="59" customFormat="1" customHeight="1"/>
    <row r="61862" s="59" customFormat="1" customHeight="1"/>
    <row r="61863" s="59" customFormat="1" customHeight="1"/>
    <row r="61864" s="59" customFormat="1" customHeight="1"/>
    <row r="61865" s="59" customFormat="1" customHeight="1"/>
    <row r="61866" s="59" customFormat="1" customHeight="1"/>
    <row r="61867" s="59" customFormat="1" customHeight="1"/>
    <row r="61868" s="59" customFormat="1" customHeight="1"/>
    <row r="61869" s="59" customFormat="1" customHeight="1"/>
    <row r="61870" s="59" customFormat="1" customHeight="1"/>
    <row r="61871" s="59" customFormat="1" customHeight="1"/>
    <row r="61872" s="59" customFormat="1" customHeight="1"/>
    <row r="61873" s="59" customFormat="1" customHeight="1"/>
    <row r="61874" s="59" customFormat="1" customHeight="1"/>
    <row r="61875" s="59" customFormat="1" customHeight="1"/>
    <row r="61876" s="59" customFormat="1" customHeight="1"/>
    <row r="61877" s="59" customFormat="1" customHeight="1"/>
    <row r="61878" s="59" customFormat="1" customHeight="1"/>
    <row r="61879" s="59" customFormat="1" customHeight="1"/>
    <row r="61880" s="59" customFormat="1" customHeight="1"/>
    <row r="61881" s="59" customFormat="1" customHeight="1"/>
    <row r="61882" s="59" customFormat="1" customHeight="1"/>
    <row r="61883" s="59" customFormat="1" customHeight="1"/>
    <row r="61884" s="59" customFormat="1" customHeight="1"/>
    <row r="61885" s="59" customFormat="1" customHeight="1"/>
    <row r="61886" s="59" customFormat="1" customHeight="1"/>
    <row r="61887" s="59" customFormat="1" customHeight="1"/>
    <row r="61888" s="59" customFormat="1" customHeight="1"/>
    <row r="61889" s="59" customFormat="1" customHeight="1"/>
    <row r="61890" s="59" customFormat="1" customHeight="1"/>
    <row r="61891" s="59" customFormat="1" customHeight="1"/>
    <row r="61892" s="59" customFormat="1" customHeight="1"/>
    <row r="61893" s="59" customFormat="1" customHeight="1"/>
    <row r="61894" s="59" customFormat="1" customHeight="1"/>
    <row r="61895" s="59" customFormat="1" customHeight="1"/>
    <row r="61896" s="59" customFormat="1" customHeight="1"/>
    <row r="61897" s="59" customFormat="1" customHeight="1"/>
    <row r="61898" s="59" customFormat="1" customHeight="1"/>
    <row r="61899" s="59" customFormat="1" customHeight="1"/>
    <row r="61900" s="59" customFormat="1" customHeight="1"/>
    <row r="61901" s="59" customFormat="1" customHeight="1"/>
    <row r="61902" s="59" customFormat="1" customHeight="1"/>
    <row r="61903" s="59" customFormat="1" customHeight="1"/>
    <row r="61904" s="59" customFormat="1" customHeight="1"/>
    <row r="61905" s="59" customFormat="1" customHeight="1"/>
    <row r="61906" s="59" customFormat="1" customHeight="1"/>
    <row r="61907" s="59" customFormat="1" customHeight="1"/>
    <row r="61908" s="59" customFormat="1" customHeight="1"/>
    <row r="61909" s="59" customFormat="1" customHeight="1"/>
    <row r="61910" s="59" customFormat="1" customHeight="1"/>
    <row r="61911" s="59" customFormat="1" customHeight="1"/>
    <row r="61912" s="59" customFormat="1" customHeight="1"/>
    <row r="61913" s="59" customFormat="1" customHeight="1"/>
    <row r="61914" s="59" customFormat="1" customHeight="1"/>
    <row r="61915" s="59" customFormat="1" customHeight="1"/>
    <row r="61916" s="59" customFormat="1" customHeight="1"/>
    <row r="61917" s="59" customFormat="1" customHeight="1"/>
    <row r="61918" s="59" customFormat="1" customHeight="1"/>
    <row r="61919" s="59" customFormat="1" customHeight="1"/>
    <row r="61920" s="59" customFormat="1" customHeight="1"/>
    <row r="61921" s="59" customFormat="1" customHeight="1"/>
    <row r="61922" s="59" customFormat="1" customHeight="1"/>
    <row r="61923" s="59" customFormat="1" customHeight="1"/>
    <row r="61924" s="59" customFormat="1" customHeight="1"/>
    <row r="61925" s="59" customFormat="1" customHeight="1"/>
    <row r="61926" s="59" customFormat="1" customHeight="1"/>
    <row r="61927" s="59" customFormat="1" customHeight="1"/>
    <row r="61928" s="59" customFormat="1" customHeight="1"/>
    <row r="61929" s="59" customFormat="1" customHeight="1"/>
    <row r="61930" s="59" customFormat="1" customHeight="1"/>
    <row r="61931" s="59" customFormat="1" customHeight="1"/>
    <row r="61932" s="59" customFormat="1" customHeight="1"/>
    <row r="61933" s="59" customFormat="1" customHeight="1"/>
    <row r="61934" s="59" customFormat="1" customHeight="1"/>
    <row r="61935" s="59" customFormat="1" customHeight="1"/>
    <row r="61936" s="59" customFormat="1" customHeight="1"/>
    <row r="61937" s="59" customFormat="1" customHeight="1"/>
    <row r="61938" s="59" customFormat="1" customHeight="1"/>
    <row r="61939" s="59" customFormat="1" customHeight="1"/>
    <row r="61940" s="59" customFormat="1" customHeight="1"/>
    <row r="61941" s="59" customFormat="1" customHeight="1"/>
    <row r="61942" s="59" customFormat="1" customHeight="1"/>
    <row r="61943" s="59" customFormat="1" customHeight="1"/>
    <row r="61944" s="59" customFormat="1" customHeight="1"/>
    <row r="61945" s="59" customFormat="1" customHeight="1"/>
    <row r="61946" s="59" customFormat="1" customHeight="1"/>
    <row r="61947" s="59" customFormat="1" customHeight="1"/>
    <row r="61948" s="59" customFormat="1" customHeight="1"/>
    <row r="61949" s="59" customFormat="1" customHeight="1"/>
    <row r="61950" s="59" customFormat="1" customHeight="1"/>
    <row r="61951" s="59" customFormat="1" customHeight="1"/>
    <row r="61952" s="59" customFormat="1" customHeight="1"/>
    <row r="61953" s="59" customFormat="1" customHeight="1"/>
    <row r="61954" s="59" customFormat="1" customHeight="1"/>
    <row r="61955" s="59" customFormat="1" customHeight="1"/>
    <row r="61956" s="59" customFormat="1" customHeight="1"/>
    <row r="61957" s="59" customFormat="1" customHeight="1"/>
    <row r="61958" s="59" customFormat="1" customHeight="1"/>
    <row r="61959" s="59" customFormat="1" customHeight="1"/>
    <row r="61960" s="59" customFormat="1" customHeight="1"/>
    <row r="61961" s="59" customFormat="1" customHeight="1"/>
    <row r="61962" s="59" customFormat="1" customHeight="1"/>
    <row r="61963" s="59" customFormat="1" customHeight="1"/>
    <row r="61964" s="59" customFormat="1" customHeight="1"/>
    <row r="61965" s="59" customFormat="1" customHeight="1"/>
    <row r="61966" s="59" customFormat="1" customHeight="1"/>
    <row r="61967" s="59" customFormat="1" customHeight="1"/>
    <row r="61968" s="59" customFormat="1" customHeight="1"/>
    <row r="61969" s="59" customFormat="1" customHeight="1"/>
    <row r="61970" s="59" customFormat="1" customHeight="1"/>
    <row r="61971" s="59" customFormat="1" customHeight="1"/>
    <row r="61972" s="59" customFormat="1" customHeight="1"/>
    <row r="61973" s="59" customFormat="1" customHeight="1"/>
    <row r="61974" s="59" customFormat="1" customHeight="1"/>
    <row r="61975" s="59" customFormat="1" customHeight="1"/>
    <row r="61976" s="59" customFormat="1" customHeight="1"/>
    <row r="61977" s="59" customFormat="1" customHeight="1"/>
    <row r="61978" s="59" customFormat="1" customHeight="1"/>
    <row r="61979" s="59" customFormat="1" customHeight="1"/>
    <row r="61980" s="59" customFormat="1" customHeight="1"/>
    <row r="61981" s="59" customFormat="1" customHeight="1"/>
    <row r="61982" s="59" customFormat="1" customHeight="1"/>
    <row r="61983" s="59" customFormat="1" customHeight="1"/>
    <row r="61984" s="59" customFormat="1" customHeight="1"/>
    <row r="61985" s="59" customFormat="1" customHeight="1"/>
    <row r="61986" s="59" customFormat="1" customHeight="1"/>
    <row r="61987" s="59" customFormat="1" customHeight="1"/>
    <row r="61988" s="59" customFormat="1" customHeight="1"/>
    <row r="61989" s="59" customFormat="1" customHeight="1"/>
    <row r="61990" s="59" customFormat="1" customHeight="1"/>
    <row r="61991" s="59" customFormat="1" customHeight="1"/>
    <row r="61992" s="59" customFormat="1" customHeight="1"/>
    <row r="61993" s="59" customFormat="1" customHeight="1"/>
    <row r="61994" s="59" customFormat="1" customHeight="1"/>
    <row r="61995" s="59" customFormat="1" customHeight="1"/>
    <row r="61996" s="59" customFormat="1" customHeight="1"/>
    <row r="61997" s="59" customFormat="1" customHeight="1"/>
    <row r="61998" s="59" customFormat="1" customHeight="1"/>
    <row r="61999" s="59" customFormat="1" customHeight="1"/>
    <row r="62000" s="59" customFormat="1" customHeight="1"/>
    <row r="62001" s="59" customFormat="1" customHeight="1"/>
    <row r="62002" s="59" customFormat="1" customHeight="1"/>
    <row r="62003" s="59" customFormat="1" customHeight="1"/>
    <row r="62004" s="59" customFormat="1" customHeight="1"/>
    <row r="62005" s="59" customFormat="1" customHeight="1"/>
    <row r="62006" s="59" customFormat="1" customHeight="1"/>
    <row r="62007" s="59" customFormat="1" customHeight="1"/>
    <row r="62008" s="59" customFormat="1" customHeight="1"/>
    <row r="62009" s="59" customFormat="1" customHeight="1"/>
    <row r="62010" s="59" customFormat="1" customHeight="1"/>
    <row r="62011" s="59" customFormat="1" customHeight="1"/>
    <row r="62012" s="59" customFormat="1" customHeight="1"/>
    <row r="62013" s="59" customFormat="1" customHeight="1"/>
    <row r="62014" s="59" customFormat="1" customHeight="1"/>
    <row r="62015" s="59" customFormat="1" customHeight="1"/>
    <row r="62016" s="59" customFormat="1" customHeight="1"/>
    <row r="62017" s="59" customFormat="1" customHeight="1"/>
    <row r="62018" s="59" customFormat="1" customHeight="1"/>
    <row r="62019" s="59" customFormat="1" customHeight="1"/>
    <row r="62020" s="59" customFormat="1" customHeight="1"/>
    <row r="62021" s="59" customFormat="1" customHeight="1"/>
    <row r="62022" s="59" customFormat="1" customHeight="1"/>
    <row r="62023" s="59" customFormat="1" customHeight="1"/>
    <row r="62024" s="59" customFormat="1" customHeight="1"/>
    <row r="62025" s="59" customFormat="1" customHeight="1"/>
    <row r="62026" s="59" customFormat="1" customHeight="1"/>
    <row r="62027" s="59" customFormat="1" customHeight="1"/>
    <row r="62028" s="59" customFormat="1" customHeight="1"/>
    <row r="62029" s="59" customFormat="1" customHeight="1"/>
    <row r="62030" s="59" customFormat="1" customHeight="1"/>
    <row r="62031" s="59" customFormat="1" customHeight="1"/>
    <row r="62032" s="59" customFormat="1" customHeight="1"/>
    <row r="62033" s="59" customFormat="1" customHeight="1"/>
    <row r="62034" s="59" customFormat="1" customHeight="1"/>
    <row r="62035" s="59" customFormat="1" customHeight="1"/>
    <row r="62036" s="59" customFormat="1" customHeight="1"/>
    <row r="62037" s="59" customFormat="1" customHeight="1"/>
    <row r="62038" s="59" customFormat="1" customHeight="1"/>
    <row r="62039" s="59" customFormat="1" customHeight="1"/>
    <row r="62040" s="59" customFormat="1" customHeight="1"/>
    <row r="62041" s="59" customFormat="1" customHeight="1"/>
    <row r="62042" s="59" customFormat="1" customHeight="1"/>
    <row r="62043" s="59" customFormat="1" customHeight="1"/>
    <row r="62044" s="59" customFormat="1" customHeight="1"/>
    <row r="62045" s="59" customFormat="1" customHeight="1"/>
    <row r="62046" s="59" customFormat="1" customHeight="1"/>
    <row r="62047" s="59" customFormat="1" customHeight="1"/>
    <row r="62048" s="59" customFormat="1" customHeight="1"/>
    <row r="62049" s="59" customFormat="1" customHeight="1"/>
    <row r="62050" s="59" customFormat="1" customHeight="1"/>
    <row r="62051" s="59" customFormat="1" customHeight="1"/>
    <row r="62052" s="59" customFormat="1" customHeight="1"/>
    <row r="62053" s="59" customFormat="1" customHeight="1"/>
    <row r="62054" s="59" customFormat="1" customHeight="1"/>
    <row r="62055" s="59" customFormat="1" customHeight="1"/>
    <row r="62056" s="59" customFormat="1" customHeight="1"/>
    <row r="62057" s="59" customFormat="1" customHeight="1"/>
    <row r="62058" s="59" customFormat="1" customHeight="1"/>
    <row r="62059" s="59" customFormat="1" customHeight="1"/>
    <row r="62060" s="59" customFormat="1" customHeight="1"/>
    <row r="62061" s="59" customFormat="1" customHeight="1"/>
    <row r="62062" s="59" customFormat="1" customHeight="1"/>
    <row r="62063" s="59" customFormat="1" customHeight="1"/>
    <row r="62064" s="59" customFormat="1" customHeight="1"/>
    <row r="62065" s="59" customFormat="1" customHeight="1"/>
    <row r="62066" s="59" customFormat="1" customHeight="1"/>
    <row r="62067" s="59" customFormat="1" customHeight="1"/>
    <row r="62068" s="59" customFormat="1" customHeight="1"/>
    <row r="62069" s="59" customFormat="1" customHeight="1"/>
    <row r="62070" s="59" customFormat="1" customHeight="1"/>
    <row r="62071" s="59" customFormat="1" customHeight="1"/>
    <row r="62072" s="59" customFormat="1" customHeight="1"/>
    <row r="62073" s="59" customFormat="1" customHeight="1"/>
    <row r="62074" s="59" customFormat="1" customHeight="1"/>
    <row r="62075" s="59" customFormat="1" customHeight="1"/>
    <row r="62076" s="59" customFormat="1" customHeight="1"/>
    <row r="62077" s="59" customFormat="1" customHeight="1"/>
    <row r="62078" s="59" customFormat="1" customHeight="1"/>
    <row r="62079" s="59" customFormat="1" customHeight="1"/>
    <row r="62080" s="59" customFormat="1" customHeight="1"/>
    <row r="62081" s="59" customFormat="1" customHeight="1"/>
    <row r="62082" s="59" customFormat="1" customHeight="1"/>
    <row r="62083" s="59" customFormat="1" customHeight="1"/>
    <row r="62084" s="59" customFormat="1" customHeight="1"/>
    <row r="62085" s="59" customFormat="1" customHeight="1"/>
    <row r="62086" s="59" customFormat="1" customHeight="1"/>
    <row r="62087" s="59" customFormat="1" customHeight="1"/>
    <row r="62088" s="59" customFormat="1" customHeight="1"/>
    <row r="62089" s="59" customFormat="1" customHeight="1"/>
    <row r="62090" s="59" customFormat="1" customHeight="1"/>
    <row r="62091" s="59" customFormat="1" customHeight="1"/>
    <row r="62092" s="59" customFormat="1" customHeight="1"/>
    <row r="62093" s="59" customFormat="1" customHeight="1"/>
    <row r="62094" s="59" customFormat="1" customHeight="1"/>
    <row r="62095" s="59" customFormat="1" customHeight="1"/>
    <row r="62096" s="59" customFormat="1" customHeight="1"/>
    <row r="62097" s="59" customFormat="1" customHeight="1"/>
    <row r="62098" s="59" customFormat="1" customHeight="1"/>
    <row r="62099" s="59" customFormat="1" customHeight="1"/>
    <row r="62100" s="59" customFormat="1" customHeight="1"/>
    <row r="62101" s="59" customFormat="1" customHeight="1"/>
    <row r="62102" s="59" customFormat="1" customHeight="1"/>
    <row r="62103" s="59" customFormat="1" customHeight="1"/>
    <row r="62104" s="59" customFormat="1" customHeight="1"/>
    <row r="62105" s="59" customFormat="1" customHeight="1"/>
    <row r="62106" s="59" customFormat="1" customHeight="1"/>
    <row r="62107" s="59" customFormat="1" customHeight="1"/>
    <row r="62108" s="59" customFormat="1" customHeight="1"/>
    <row r="62109" s="59" customFormat="1" customHeight="1"/>
    <row r="62110" s="59" customFormat="1" customHeight="1"/>
    <row r="62111" s="59" customFormat="1" customHeight="1"/>
    <row r="62112" s="59" customFormat="1" customHeight="1"/>
    <row r="62113" s="59" customFormat="1" customHeight="1"/>
    <row r="62114" s="59" customFormat="1" customHeight="1"/>
    <row r="62115" s="59" customFormat="1" customHeight="1"/>
    <row r="62116" s="59" customFormat="1" customHeight="1"/>
    <row r="62117" s="59" customFormat="1" customHeight="1"/>
    <row r="62118" s="59" customFormat="1" customHeight="1"/>
    <row r="62119" s="59" customFormat="1" customHeight="1"/>
    <row r="62120" s="59" customFormat="1" customHeight="1"/>
    <row r="62121" s="59" customFormat="1" customHeight="1"/>
    <row r="62122" s="59" customFormat="1" customHeight="1"/>
    <row r="62123" s="59" customFormat="1" customHeight="1"/>
    <row r="62124" s="59" customFormat="1" customHeight="1"/>
    <row r="62125" s="59" customFormat="1" customHeight="1"/>
    <row r="62126" s="59" customFormat="1" customHeight="1"/>
    <row r="62127" s="59" customFormat="1" customHeight="1"/>
    <row r="62128" s="59" customFormat="1" customHeight="1"/>
    <row r="62129" s="59" customFormat="1" customHeight="1"/>
    <row r="62130" s="59" customFormat="1" customHeight="1"/>
    <row r="62131" s="59" customFormat="1" customHeight="1"/>
    <row r="62132" s="59" customFormat="1" customHeight="1"/>
    <row r="62133" s="59" customFormat="1" customHeight="1"/>
    <row r="62134" s="59" customFormat="1" customHeight="1"/>
    <row r="62135" s="59" customFormat="1" customHeight="1"/>
    <row r="62136" s="59" customFormat="1" customHeight="1"/>
    <row r="62137" s="59" customFormat="1" customHeight="1"/>
    <row r="62138" s="59" customFormat="1" customHeight="1"/>
    <row r="62139" s="59" customFormat="1" customHeight="1"/>
    <row r="62140" s="59" customFormat="1" customHeight="1"/>
    <row r="62141" s="59" customFormat="1" customHeight="1"/>
    <row r="62142" s="59" customFormat="1" customHeight="1"/>
    <row r="62143" s="59" customFormat="1" customHeight="1"/>
    <row r="62144" s="59" customFormat="1" customHeight="1"/>
    <row r="62145" s="59" customFormat="1" customHeight="1"/>
    <row r="62146" s="59" customFormat="1" customHeight="1"/>
    <row r="62147" s="59" customFormat="1" customHeight="1"/>
    <row r="62148" s="59" customFormat="1" customHeight="1"/>
    <row r="62149" s="59" customFormat="1" customHeight="1"/>
    <row r="62150" s="59" customFormat="1" customHeight="1"/>
    <row r="62151" s="59" customFormat="1" customHeight="1"/>
    <row r="62152" s="59" customFormat="1" customHeight="1"/>
    <row r="62153" s="59" customFormat="1" customHeight="1"/>
    <row r="62154" s="59" customFormat="1" customHeight="1"/>
    <row r="62155" s="59" customFormat="1" customHeight="1"/>
    <row r="62156" s="59" customFormat="1" customHeight="1"/>
    <row r="62157" s="59" customFormat="1" customHeight="1"/>
    <row r="62158" s="59" customFormat="1" customHeight="1"/>
    <row r="62159" s="59" customFormat="1" customHeight="1"/>
    <row r="62160" s="59" customFormat="1" customHeight="1"/>
    <row r="62161" s="59" customFormat="1" customHeight="1"/>
    <row r="62162" s="59" customFormat="1" customHeight="1"/>
    <row r="62163" s="59" customFormat="1" customHeight="1"/>
    <row r="62164" s="59" customFormat="1" customHeight="1"/>
    <row r="62165" s="59" customFormat="1" customHeight="1"/>
    <row r="62166" s="59" customFormat="1" customHeight="1"/>
    <row r="62167" s="59" customFormat="1" customHeight="1"/>
    <row r="62168" s="59" customFormat="1" customHeight="1"/>
    <row r="62169" s="59" customFormat="1" customHeight="1"/>
    <row r="62170" s="59" customFormat="1" customHeight="1"/>
    <row r="62171" s="59" customFormat="1" customHeight="1"/>
    <row r="62172" s="59" customFormat="1" customHeight="1"/>
    <row r="62173" s="59" customFormat="1" customHeight="1"/>
    <row r="62174" s="59" customFormat="1" customHeight="1"/>
    <row r="62175" s="59" customFormat="1" customHeight="1"/>
    <row r="62176" s="59" customFormat="1" customHeight="1"/>
    <row r="62177" s="59" customFormat="1" customHeight="1"/>
    <row r="62178" s="59" customFormat="1" customHeight="1"/>
    <row r="62179" s="59" customFormat="1" customHeight="1"/>
    <row r="62180" s="59" customFormat="1" customHeight="1"/>
    <row r="62181" s="59" customFormat="1" customHeight="1"/>
    <row r="62182" s="59" customFormat="1" customHeight="1"/>
    <row r="62183" s="59" customFormat="1" customHeight="1"/>
    <row r="62184" s="59" customFormat="1" customHeight="1"/>
    <row r="62185" s="59" customFormat="1" customHeight="1"/>
    <row r="62186" s="59" customFormat="1" customHeight="1"/>
    <row r="62187" s="59" customFormat="1" customHeight="1"/>
    <row r="62188" s="59" customFormat="1" customHeight="1"/>
    <row r="62189" s="59" customFormat="1" customHeight="1"/>
    <row r="62190" s="59" customFormat="1" customHeight="1"/>
    <row r="62191" s="59" customFormat="1" customHeight="1"/>
    <row r="62192" s="59" customFormat="1" customHeight="1"/>
    <row r="62193" s="59" customFormat="1" customHeight="1"/>
    <row r="62194" s="59" customFormat="1" customHeight="1"/>
    <row r="62195" s="59" customFormat="1" customHeight="1"/>
    <row r="62196" s="59" customFormat="1" customHeight="1"/>
    <row r="62197" s="59" customFormat="1" customHeight="1"/>
    <row r="62198" s="59" customFormat="1" customHeight="1"/>
    <row r="62199" s="59" customFormat="1" customHeight="1"/>
    <row r="62200" s="59" customFormat="1" customHeight="1"/>
    <row r="62201" s="59" customFormat="1" customHeight="1"/>
    <row r="62202" s="59" customFormat="1" customHeight="1"/>
    <row r="62203" s="59" customFormat="1" customHeight="1"/>
    <row r="62204" s="59" customFormat="1" customHeight="1"/>
    <row r="62205" s="59" customFormat="1" customHeight="1"/>
    <row r="62206" s="59" customFormat="1" customHeight="1"/>
    <row r="62207" s="59" customFormat="1" customHeight="1"/>
    <row r="62208" s="59" customFormat="1" customHeight="1"/>
    <row r="62209" s="59" customFormat="1" customHeight="1"/>
    <row r="62210" s="59" customFormat="1" customHeight="1"/>
    <row r="62211" s="59" customFormat="1" customHeight="1"/>
    <row r="62212" s="59" customFormat="1" customHeight="1"/>
    <row r="62213" s="59" customFormat="1" customHeight="1"/>
    <row r="62214" s="59" customFormat="1" customHeight="1"/>
    <row r="62215" s="59" customFormat="1" customHeight="1"/>
    <row r="62216" s="59" customFormat="1" customHeight="1"/>
    <row r="62217" s="59" customFormat="1" customHeight="1"/>
    <row r="62218" s="59" customFormat="1" customHeight="1"/>
    <row r="62219" s="59" customFormat="1" customHeight="1"/>
    <row r="62220" s="59" customFormat="1" customHeight="1"/>
    <row r="62221" s="59" customFormat="1" customHeight="1"/>
    <row r="62222" s="59" customFormat="1" customHeight="1"/>
    <row r="62223" s="59" customFormat="1" customHeight="1"/>
    <row r="62224" s="59" customFormat="1" customHeight="1"/>
    <row r="62225" s="59" customFormat="1" customHeight="1"/>
    <row r="62226" s="59" customFormat="1" customHeight="1"/>
    <row r="62227" s="59" customFormat="1" customHeight="1"/>
    <row r="62228" s="59" customFormat="1" customHeight="1"/>
    <row r="62229" s="59" customFormat="1" customHeight="1"/>
    <row r="62230" s="59" customFormat="1" customHeight="1"/>
    <row r="62231" s="59" customFormat="1" customHeight="1"/>
    <row r="62232" s="59" customFormat="1" customHeight="1"/>
    <row r="62233" s="59" customFormat="1" customHeight="1"/>
    <row r="62234" s="59" customFormat="1" customHeight="1"/>
    <row r="62235" s="59" customFormat="1" customHeight="1"/>
    <row r="62236" s="59" customFormat="1" customHeight="1"/>
    <row r="62237" s="59" customFormat="1" customHeight="1"/>
    <row r="62238" s="59" customFormat="1" customHeight="1"/>
    <row r="62239" s="59" customFormat="1" customHeight="1"/>
    <row r="62240" s="59" customFormat="1" customHeight="1"/>
    <row r="62241" s="59" customFormat="1" customHeight="1"/>
    <row r="62242" s="59" customFormat="1" customHeight="1"/>
    <row r="62243" s="59" customFormat="1" customHeight="1"/>
    <row r="62244" s="59" customFormat="1" customHeight="1"/>
    <row r="62245" s="59" customFormat="1" customHeight="1"/>
    <row r="62246" s="59" customFormat="1" customHeight="1"/>
    <row r="62247" s="59" customFormat="1" customHeight="1"/>
    <row r="62248" s="59" customFormat="1" customHeight="1"/>
    <row r="62249" s="59" customFormat="1" customHeight="1"/>
    <row r="62250" s="59" customFormat="1" customHeight="1"/>
    <row r="62251" s="59" customFormat="1" customHeight="1"/>
    <row r="62252" s="59" customFormat="1" customHeight="1"/>
    <row r="62253" s="59" customFormat="1" customHeight="1"/>
    <row r="62254" s="59" customFormat="1" customHeight="1"/>
    <row r="62255" s="59" customFormat="1" customHeight="1"/>
    <row r="62256" s="59" customFormat="1" customHeight="1"/>
    <row r="62257" s="59" customFormat="1" customHeight="1"/>
    <row r="62258" s="59" customFormat="1" customHeight="1"/>
    <row r="62259" s="59" customFormat="1" customHeight="1"/>
    <row r="62260" s="59" customFormat="1" customHeight="1"/>
    <row r="62261" s="59" customFormat="1" customHeight="1"/>
    <row r="62262" s="59" customFormat="1" customHeight="1"/>
    <row r="62263" s="59" customFormat="1" customHeight="1"/>
    <row r="62264" s="59" customFormat="1" customHeight="1"/>
    <row r="62265" s="59" customFormat="1" customHeight="1"/>
    <row r="62266" s="59" customFormat="1" customHeight="1"/>
    <row r="62267" s="59" customFormat="1" customHeight="1"/>
    <row r="62268" s="59" customFormat="1" customHeight="1"/>
    <row r="62269" s="59" customFormat="1" customHeight="1"/>
    <row r="62270" s="59" customFormat="1" customHeight="1"/>
    <row r="62271" s="59" customFormat="1" customHeight="1"/>
    <row r="62272" s="59" customFormat="1" customHeight="1"/>
    <row r="62273" s="59" customFormat="1" customHeight="1"/>
    <row r="62274" s="59" customFormat="1" customHeight="1"/>
    <row r="62275" s="59" customFormat="1" customHeight="1"/>
    <row r="62276" s="59" customFormat="1" customHeight="1"/>
    <row r="62277" s="59" customFormat="1" customHeight="1"/>
    <row r="62278" s="59" customFormat="1" customHeight="1"/>
    <row r="62279" s="59" customFormat="1" customHeight="1"/>
    <row r="62280" s="59" customFormat="1" customHeight="1"/>
    <row r="62281" s="59" customFormat="1" customHeight="1"/>
    <row r="62282" s="59" customFormat="1" customHeight="1"/>
    <row r="62283" s="59" customFormat="1" customHeight="1"/>
    <row r="62284" s="59" customFormat="1" customHeight="1"/>
    <row r="62285" s="59" customFormat="1" customHeight="1"/>
    <row r="62286" s="59" customFormat="1" customHeight="1"/>
    <row r="62287" s="59" customFormat="1" customHeight="1"/>
    <row r="62288" s="59" customFormat="1" customHeight="1"/>
    <row r="62289" s="59" customFormat="1" customHeight="1"/>
    <row r="62290" s="59" customFormat="1" customHeight="1"/>
    <row r="62291" s="59" customFormat="1" customHeight="1"/>
    <row r="62292" s="59" customFormat="1" customHeight="1"/>
    <row r="62293" s="59" customFormat="1" customHeight="1"/>
    <row r="62294" s="59" customFormat="1" customHeight="1"/>
    <row r="62295" s="59" customFormat="1" customHeight="1"/>
    <row r="62296" s="59" customFormat="1" customHeight="1"/>
    <row r="62297" s="59" customFormat="1" customHeight="1"/>
    <row r="62298" s="59" customFormat="1" customHeight="1"/>
    <row r="62299" s="59" customFormat="1" customHeight="1"/>
    <row r="62300" s="59" customFormat="1" customHeight="1"/>
    <row r="62301" s="59" customFormat="1" customHeight="1"/>
    <row r="62302" s="59" customFormat="1" customHeight="1"/>
    <row r="62303" s="59" customFormat="1" customHeight="1"/>
    <row r="62304" s="59" customFormat="1" customHeight="1"/>
    <row r="62305" s="59" customFormat="1" customHeight="1"/>
    <row r="62306" s="59" customFormat="1" customHeight="1"/>
    <row r="62307" s="59" customFormat="1" customHeight="1"/>
    <row r="62308" s="59" customFormat="1" customHeight="1"/>
    <row r="62309" s="59" customFormat="1" customHeight="1"/>
    <row r="62310" s="59" customFormat="1" customHeight="1"/>
    <row r="62311" s="59" customFormat="1" customHeight="1"/>
    <row r="62312" s="59" customFormat="1" customHeight="1"/>
    <row r="62313" s="59" customFormat="1" customHeight="1"/>
    <row r="62314" s="59" customFormat="1" customHeight="1"/>
    <row r="62315" s="59" customFormat="1" customHeight="1"/>
    <row r="62316" s="59" customFormat="1" customHeight="1"/>
    <row r="62317" s="59" customFormat="1" customHeight="1"/>
    <row r="62318" s="59" customFormat="1" customHeight="1"/>
    <row r="62319" s="59" customFormat="1" customHeight="1"/>
    <row r="62320" s="59" customFormat="1" customHeight="1"/>
    <row r="62321" s="59" customFormat="1" customHeight="1"/>
    <row r="62322" s="59" customFormat="1" customHeight="1"/>
    <row r="62323" s="59" customFormat="1" customHeight="1"/>
    <row r="62324" s="59" customFormat="1" customHeight="1"/>
    <row r="62325" s="59" customFormat="1" customHeight="1"/>
    <row r="62326" s="59" customFormat="1" customHeight="1"/>
    <row r="62327" s="59" customFormat="1" customHeight="1"/>
    <row r="62328" s="59" customFormat="1" customHeight="1"/>
    <row r="62329" s="59" customFormat="1" customHeight="1"/>
    <row r="62330" s="59" customFormat="1" customHeight="1"/>
    <row r="62331" s="59" customFormat="1" customHeight="1"/>
    <row r="62332" s="59" customFormat="1" customHeight="1"/>
    <row r="62333" s="59" customFormat="1" customHeight="1"/>
    <row r="62334" s="59" customFormat="1" customHeight="1"/>
    <row r="62335" s="59" customFormat="1" customHeight="1"/>
    <row r="62336" s="59" customFormat="1" customHeight="1"/>
    <row r="62337" s="59" customFormat="1" customHeight="1"/>
    <row r="62338" s="59" customFormat="1" customHeight="1"/>
    <row r="62339" s="59" customFormat="1" customHeight="1"/>
    <row r="62340" s="59" customFormat="1" customHeight="1"/>
    <row r="62341" s="59" customFormat="1" customHeight="1"/>
    <row r="62342" s="59" customFormat="1" customHeight="1"/>
    <row r="62343" s="59" customFormat="1" customHeight="1"/>
    <row r="62344" s="59" customFormat="1" customHeight="1"/>
    <row r="62345" s="59" customFormat="1" customHeight="1"/>
    <row r="62346" s="59" customFormat="1" customHeight="1"/>
    <row r="62347" s="59" customFormat="1" customHeight="1"/>
    <row r="62348" s="59" customFormat="1" customHeight="1"/>
    <row r="62349" s="59" customFormat="1" customHeight="1"/>
    <row r="62350" s="59" customFormat="1" customHeight="1"/>
    <row r="62351" s="59" customFormat="1" customHeight="1"/>
    <row r="62352" s="59" customFormat="1" customHeight="1"/>
    <row r="62353" s="59" customFormat="1" customHeight="1"/>
    <row r="62354" s="59" customFormat="1" customHeight="1"/>
    <row r="62355" s="59" customFormat="1" customHeight="1"/>
    <row r="62356" s="59" customFormat="1" customHeight="1"/>
    <row r="62357" s="59" customFormat="1" customHeight="1"/>
    <row r="62358" s="59" customFormat="1" customHeight="1"/>
    <row r="62359" s="59" customFormat="1" customHeight="1"/>
    <row r="62360" s="59" customFormat="1" customHeight="1"/>
    <row r="62361" s="59" customFormat="1" customHeight="1"/>
    <row r="62362" s="59" customFormat="1" customHeight="1"/>
    <row r="62363" s="59" customFormat="1" customHeight="1"/>
    <row r="62364" s="59" customFormat="1" customHeight="1"/>
    <row r="62365" s="59" customFormat="1" customHeight="1"/>
    <row r="62366" s="59" customFormat="1" customHeight="1"/>
    <row r="62367" s="59" customFormat="1" customHeight="1"/>
    <row r="62368" s="59" customFormat="1" customHeight="1"/>
    <row r="62369" s="59" customFormat="1" customHeight="1"/>
    <row r="62370" s="59" customFormat="1" customHeight="1"/>
    <row r="62371" s="59" customFormat="1" customHeight="1"/>
    <row r="62372" s="59" customFormat="1" customHeight="1"/>
    <row r="62373" s="59" customFormat="1" customHeight="1"/>
    <row r="62374" s="59" customFormat="1" customHeight="1"/>
    <row r="62375" s="59" customFormat="1" customHeight="1"/>
    <row r="62376" s="59" customFormat="1" customHeight="1"/>
    <row r="62377" s="59" customFormat="1" customHeight="1"/>
    <row r="62378" s="59" customFormat="1" customHeight="1"/>
    <row r="62379" s="59" customFormat="1" customHeight="1"/>
    <row r="62380" s="59" customFormat="1" customHeight="1"/>
    <row r="62381" s="59" customFormat="1" customHeight="1"/>
    <row r="62382" s="59" customFormat="1" customHeight="1"/>
    <row r="62383" s="59" customFormat="1" customHeight="1"/>
    <row r="62384" s="59" customFormat="1" customHeight="1"/>
    <row r="62385" s="59" customFormat="1" customHeight="1"/>
    <row r="62386" s="59" customFormat="1" customHeight="1"/>
    <row r="62387" s="59" customFormat="1" customHeight="1"/>
    <row r="62388" s="59" customFormat="1" customHeight="1"/>
    <row r="62389" s="59" customFormat="1" customHeight="1"/>
    <row r="62390" s="59" customFormat="1" customHeight="1"/>
    <row r="62391" s="59" customFormat="1" customHeight="1"/>
    <row r="62392" s="59" customFormat="1" customHeight="1"/>
    <row r="62393" s="59" customFormat="1" customHeight="1"/>
    <row r="62394" s="59" customFormat="1" customHeight="1"/>
    <row r="62395" s="59" customFormat="1" customHeight="1"/>
    <row r="62396" s="59" customFormat="1" customHeight="1"/>
    <row r="62397" s="59" customFormat="1" customHeight="1"/>
    <row r="62398" s="59" customFormat="1" customHeight="1"/>
    <row r="62399" s="59" customFormat="1" customHeight="1"/>
    <row r="62400" s="59" customFormat="1" customHeight="1"/>
    <row r="62401" s="59" customFormat="1" customHeight="1"/>
    <row r="62402" s="59" customFormat="1" customHeight="1"/>
    <row r="62403" s="59" customFormat="1" customHeight="1"/>
    <row r="62404" s="59" customFormat="1" customHeight="1"/>
    <row r="62405" s="59" customFormat="1" customHeight="1"/>
    <row r="62406" s="59" customFormat="1" customHeight="1"/>
    <row r="62407" s="59" customFormat="1" customHeight="1"/>
    <row r="62408" s="59" customFormat="1" customHeight="1"/>
    <row r="62409" s="59" customFormat="1" customHeight="1"/>
    <row r="62410" s="59" customFormat="1" customHeight="1"/>
    <row r="62411" s="59" customFormat="1" customHeight="1"/>
    <row r="62412" s="59" customFormat="1" customHeight="1"/>
    <row r="62413" s="59" customFormat="1" customHeight="1"/>
    <row r="62414" s="59" customFormat="1" customHeight="1"/>
    <row r="62415" s="59" customFormat="1" customHeight="1"/>
    <row r="62416" s="59" customFormat="1" customHeight="1"/>
    <row r="62417" s="59" customFormat="1" customHeight="1"/>
    <row r="62418" s="59" customFormat="1" customHeight="1"/>
    <row r="62419" s="59" customFormat="1" customHeight="1"/>
    <row r="62420" s="59" customFormat="1" customHeight="1"/>
    <row r="62421" s="59" customFormat="1" customHeight="1"/>
    <row r="62422" s="59" customFormat="1" customHeight="1"/>
    <row r="62423" s="59" customFormat="1" customHeight="1"/>
    <row r="62424" s="59" customFormat="1" customHeight="1"/>
    <row r="62425" s="59" customFormat="1" customHeight="1"/>
    <row r="62426" s="59" customFormat="1" customHeight="1"/>
    <row r="62427" s="59" customFormat="1" customHeight="1"/>
    <row r="62428" s="59" customFormat="1" customHeight="1"/>
    <row r="62429" s="59" customFormat="1" customHeight="1"/>
    <row r="62430" s="59" customFormat="1" customHeight="1"/>
    <row r="62431" s="59" customFormat="1" customHeight="1"/>
    <row r="62432" s="59" customFormat="1" customHeight="1"/>
    <row r="62433" s="59" customFormat="1" customHeight="1"/>
    <row r="62434" s="59" customFormat="1" customHeight="1"/>
    <row r="62435" s="59" customFormat="1" customHeight="1"/>
    <row r="62436" s="59" customFormat="1" customHeight="1"/>
    <row r="62437" s="59" customFormat="1" customHeight="1"/>
    <row r="62438" s="59" customFormat="1" customHeight="1"/>
    <row r="62439" s="59" customFormat="1" customHeight="1"/>
    <row r="62440" s="59" customFormat="1" customHeight="1"/>
    <row r="62441" s="59" customFormat="1" customHeight="1"/>
    <row r="62442" s="59" customFormat="1" customHeight="1"/>
    <row r="62443" s="59" customFormat="1" customHeight="1"/>
    <row r="62444" s="59" customFormat="1" customHeight="1"/>
    <row r="62445" s="59" customFormat="1" customHeight="1"/>
    <row r="62446" s="59" customFormat="1" customHeight="1"/>
    <row r="62447" s="59" customFormat="1" customHeight="1"/>
    <row r="62448" s="59" customFormat="1" customHeight="1"/>
    <row r="62449" s="59" customFormat="1" customHeight="1"/>
    <row r="62450" s="59" customFormat="1" customHeight="1"/>
    <row r="62451" s="59" customFormat="1" customHeight="1"/>
    <row r="62452" s="59" customFormat="1" customHeight="1"/>
    <row r="62453" s="59" customFormat="1" customHeight="1"/>
    <row r="62454" s="59" customFormat="1" customHeight="1"/>
    <row r="62455" s="59" customFormat="1" customHeight="1"/>
    <row r="62456" s="59" customFormat="1" customHeight="1"/>
    <row r="62457" s="59" customFormat="1" customHeight="1"/>
    <row r="62458" s="59" customFormat="1" customHeight="1"/>
    <row r="62459" s="59" customFormat="1" customHeight="1"/>
    <row r="62460" s="59" customFormat="1" customHeight="1"/>
    <row r="62461" s="59" customFormat="1" customHeight="1"/>
    <row r="62462" s="59" customFormat="1" customHeight="1"/>
    <row r="62463" s="59" customFormat="1" customHeight="1"/>
    <row r="62464" s="59" customFormat="1" customHeight="1"/>
    <row r="62465" s="59" customFormat="1" customHeight="1"/>
    <row r="62466" s="59" customFormat="1" customHeight="1"/>
    <row r="62467" s="59" customFormat="1" customHeight="1"/>
    <row r="62468" s="59" customFormat="1" customHeight="1"/>
    <row r="62469" s="59" customFormat="1" customHeight="1"/>
    <row r="62470" s="59" customFormat="1" customHeight="1"/>
    <row r="62471" s="59" customFormat="1" customHeight="1"/>
    <row r="62472" s="59" customFormat="1" customHeight="1"/>
    <row r="62473" s="59" customFormat="1" customHeight="1"/>
    <row r="62474" s="59" customFormat="1" customHeight="1"/>
    <row r="62475" s="59" customFormat="1" customHeight="1"/>
    <row r="62476" s="59" customFormat="1" customHeight="1"/>
    <row r="62477" s="59" customFormat="1" customHeight="1"/>
    <row r="62478" s="59" customFormat="1" customHeight="1"/>
    <row r="62479" s="59" customFormat="1" customHeight="1"/>
    <row r="62480" s="59" customFormat="1" customHeight="1"/>
    <row r="62481" s="59" customFormat="1" customHeight="1"/>
    <row r="62482" s="59" customFormat="1" customHeight="1"/>
    <row r="62483" s="59" customFormat="1" customHeight="1"/>
    <row r="62484" s="59" customFormat="1" customHeight="1"/>
    <row r="62485" s="59" customFormat="1" customHeight="1"/>
    <row r="62486" s="59" customFormat="1" customHeight="1"/>
    <row r="62487" s="59" customFormat="1" customHeight="1"/>
    <row r="62488" s="59" customFormat="1" customHeight="1"/>
    <row r="62489" s="59" customFormat="1" customHeight="1"/>
    <row r="62490" s="59" customFormat="1" customHeight="1"/>
    <row r="62491" s="59" customFormat="1" customHeight="1"/>
    <row r="62492" s="59" customFormat="1" customHeight="1"/>
    <row r="62493" s="59" customFormat="1" customHeight="1"/>
    <row r="62494" s="59" customFormat="1" customHeight="1"/>
    <row r="62495" s="59" customFormat="1" customHeight="1"/>
    <row r="62496" s="59" customFormat="1" customHeight="1"/>
    <row r="62497" s="59" customFormat="1" customHeight="1"/>
    <row r="62498" s="59" customFormat="1" customHeight="1"/>
    <row r="62499" s="59" customFormat="1" customHeight="1"/>
    <row r="62500" s="59" customFormat="1" customHeight="1"/>
    <row r="62501" s="59" customFormat="1" customHeight="1"/>
    <row r="62502" s="59" customFormat="1" customHeight="1"/>
    <row r="62503" s="59" customFormat="1" customHeight="1"/>
    <row r="62504" s="59" customFormat="1" customHeight="1"/>
    <row r="62505" s="59" customFormat="1" customHeight="1"/>
    <row r="62506" s="59" customFormat="1" customHeight="1"/>
    <row r="62507" s="59" customFormat="1" customHeight="1"/>
    <row r="62508" s="59" customFormat="1" customHeight="1"/>
    <row r="62509" s="59" customFormat="1" customHeight="1"/>
    <row r="62510" s="59" customFormat="1" customHeight="1"/>
    <row r="62511" s="59" customFormat="1" customHeight="1"/>
    <row r="62512" s="59" customFormat="1" customHeight="1"/>
    <row r="62513" s="59" customFormat="1" customHeight="1"/>
    <row r="62514" s="59" customFormat="1" customHeight="1"/>
    <row r="62515" s="59" customFormat="1" customHeight="1"/>
    <row r="62516" s="59" customFormat="1" customHeight="1"/>
    <row r="62517" s="59" customFormat="1" customHeight="1"/>
    <row r="62518" s="59" customFormat="1" customHeight="1"/>
    <row r="62519" s="59" customFormat="1" customHeight="1"/>
    <row r="62520" s="59" customFormat="1" customHeight="1"/>
    <row r="62521" s="59" customFormat="1" customHeight="1"/>
    <row r="62522" s="59" customFormat="1" customHeight="1"/>
    <row r="62523" s="59" customFormat="1" customHeight="1"/>
    <row r="62524" s="59" customFormat="1" customHeight="1"/>
    <row r="62525" s="59" customFormat="1" customHeight="1"/>
    <row r="62526" s="59" customFormat="1" customHeight="1"/>
    <row r="62527" s="59" customFormat="1" customHeight="1"/>
    <row r="62528" s="59" customFormat="1" customHeight="1"/>
    <row r="62529" s="59" customFormat="1" customHeight="1"/>
    <row r="62530" s="59" customFormat="1" customHeight="1"/>
    <row r="62531" s="59" customFormat="1" customHeight="1"/>
    <row r="62532" s="59" customFormat="1" customHeight="1"/>
    <row r="62533" s="59" customFormat="1" customHeight="1"/>
    <row r="62534" s="59" customFormat="1" customHeight="1"/>
    <row r="62535" s="59" customFormat="1" customHeight="1"/>
    <row r="62536" s="59" customFormat="1" customHeight="1"/>
    <row r="62537" s="59" customFormat="1" customHeight="1"/>
    <row r="62538" s="59" customFormat="1" customHeight="1"/>
    <row r="62539" s="59" customFormat="1" customHeight="1"/>
    <row r="62540" s="59" customFormat="1" customHeight="1"/>
    <row r="62541" s="59" customFormat="1" customHeight="1"/>
    <row r="62542" s="59" customFormat="1" customHeight="1"/>
    <row r="62543" s="59" customFormat="1" customHeight="1"/>
    <row r="62544" s="59" customFormat="1" customHeight="1"/>
    <row r="62545" s="59" customFormat="1" customHeight="1"/>
    <row r="62546" s="59" customFormat="1" customHeight="1"/>
    <row r="62547" s="59" customFormat="1" customHeight="1"/>
    <row r="62548" s="59" customFormat="1" customHeight="1"/>
    <row r="62549" s="59" customFormat="1" customHeight="1"/>
    <row r="62550" s="59" customFormat="1" customHeight="1"/>
    <row r="62551" s="59" customFormat="1" customHeight="1"/>
    <row r="62552" s="59" customFormat="1" customHeight="1"/>
    <row r="62553" s="59" customFormat="1" customHeight="1"/>
    <row r="62554" s="59" customFormat="1" customHeight="1"/>
    <row r="62555" s="59" customFormat="1" customHeight="1"/>
    <row r="62556" s="59" customFormat="1" customHeight="1"/>
    <row r="62557" s="59" customFormat="1" customHeight="1"/>
    <row r="62558" s="59" customFormat="1" customHeight="1"/>
    <row r="62559" s="59" customFormat="1" customHeight="1"/>
    <row r="62560" s="59" customFormat="1" customHeight="1"/>
    <row r="62561" s="59" customFormat="1" customHeight="1"/>
    <row r="62562" s="59" customFormat="1" customHeight="1"/>
    <row r="62563" s="59" customFormat="1" customHeight="1"/>
    <row r="62564" s="59" customFormat="1" customHeight="1"/>
    <row r="62565" s="59" customFormat="1" customHeight="1"/>
    <row r="62566" s="59" customFormat="1" customHeight="1"/>
    <row r="62567" s="59" customFormat="1" customHeight="1"/>
    <row r="62568" s="59" customFormat="1" customHeight="1"/>
    <row r="62569" s="59" customFormat="1" customHeight="1"/>
    <row r="62570" s="59" customFormat="1" customHeight="1"/>
    <row r="62571" s="59" customFormat="1" customHeight="1"/>
    <row r="62572" s="59" customFormat="1" customHeight="1"/>
    <row r="62573" s="59" customFormat="1" customHeight="1"/>
    <row r="62574" s="59" customFormat="1" customHeight="1"/>
    <row r="62575" s="59" customFormat="1" customHeight="1"/>
    <row r="62576" s="59" customFormat="1" customHeight="1"/>
    <row r="62577" s="59" customFormat="1" customHeight="1"/>
    <row r="62578" s="59" customFormat="1" customHeight="1"/>
    <row r="62579" s="59" customFormat="1" customHeight="1"/>
    <row r="62580" s="59" customFormat="1" customHeight="1"/>
    <row r="62581" s="59" customFormat="1" customHeight="1"/>
    <row r="62582" s="59" customFormat="1" customHeight="1"/>
    <row r="62583" s="59" customFormat="1" customHeight="1"/>
    <row r="62584" s="59" customFormat="1" customHeight="1"/>
    <row r="62585" s="59" customFormat="1" customHeight="1"/>
    <row r="62586" s="59" customFormat="1" customHeight="1"/>
    <row r="62587" s="59" customFormat="1" customHeight="1"/>
    <row r="62588" s="59" customFormat="1" customHeight="1"/>
    <row r="62589" s="59" customFormat="1" customHeight="1"/>
    <row r="62590" s="59" customFormat="1" customHeight="1"/>
    <row r="62591" s="59" customFormat="1" customHeight="1"/>
    <row r="62592" s="59" customFormat="1" customHeight="1"/>
    <row r="62593" s="59" customFormat="1" customHeight="1"/>
    <row r="62594" s="59" customFormat="1" customHeight="1"/>
    <row r="62595" s="59" customFormat="1" customHeight="1"/>
    <row r="62596" s="59" customFormat="1" customHeight="1"/>
    <row r="62597" s="59" customFormat="1" customHeight="1"/>
    <row r="62598" s="59" customFormat="1" customHeight="1"/>
    <row r="62599" s="59" customFormat="1" customHeight="1"/>
    <row r="62600" s="59" customFormat="1" customHeight="1"/>
    <row r="62601" s="59" customFormat="1" customHeight="1"/>
    <row r="62602" s="59" customFormat="1" customHeight="1"/>
    <row r="62603" s="59" customFormat="1" customHeight="1"/>
    <row r="62604" s="59" customFormat="1" customHeight="1"/>
    <row r="62605" s="59" customFormat="1" customHeight="1"/>
    <row r="62606" s="59" customFormat="1" customHeight="1"/>
    <row r="62607" s="59" customFormat="1" customHeight="1"/>
    <row r="62608" s="59" customFormat="1" customHeight="1"/>
    <row r="62609" s="59" customFormat="1" customHeight="1"/>
    <row r="62610" s="59" customFormat="1" customHeight="1"/>
    <row r="62611" s="59" customFormat="1" customHeight="1"/>
    <row r="62612" s="59" customFormat="1" customHeight="1"/>
    <row r="62613" s="59" customFormat="1" customHeight="1"/>
    <row r="62614" s="59" customFormat="1" customHeight="1"/>
    <row r="62615" s="59" customFormat="1" customHeight="1"/>
    <row r="62616" s="59" customFormat="1" customHeight="1"/>
    <row r="62617" s="59" customFormat="1" customHeight="1"/>
    <row r="62618" s="59" customFormat="1" customHeight="1"/>
    <row r="62619" s="59" customFormat="1" customHeight="1"/>
    <row r="62620" s="59" customFormat="1" customHeight="1"/>
    <row r="62621" s="59" customFormat="1" customHeight="1"/>
    <row r="62622" s="59" customFormat="1" customHeight="1"/>
    <row r="62623" s="59" customFormat="1" customHeight="1"/>
    <row r="62624" s="59" customFormat="1" customHeight="1"/>
    <row r="62625" s="59" customFormat="1" customHeight="1"/>
    <row r="62626" s="59" customFormat="1" customHeight="1"/>
    <row r="62627" s="59" customFormat="1" customHeight="1"/>
    <row r="62628" s="59" customFormat="1" customHeight="1"/>
    <row r="62629" s="59" customFormat="1" customHeight="1"/>
    <row r="62630" s="59" customFormat="1" customHeight="1"/>
    <row r="62631" s="59" customFormat="1" customHeight="1"/>
    <row r="62632" s="59" customFormat="1" customHeight="1"/>
    <row r="62633" s="59" customFormat="1" customHeight="1"/>
    <row r="62634" s="59" customFormat="1" customHeight="1"/>
    <row r="62635" s="59" customFormat="1" customHeight="1"/>
    <row r="62636" s="59" customFormat="1" customHeight="1"/>
    <row r="62637" s="59" customFormat="1" customHeight="1"/>
    <row r="62638" s="59" customFormat="1" customHeight="1"/>
    <row r="62639" s="59" customFormat="1" customHeight="1"/>
    <row r="62640" s="59" customFormat="1" customHeight="1"/>
    <row r="62641" s="59" customFormat="1" customHeight="1"/>
    <row r="62642" s="59" customFormat="1" customHeight="1"/>
    <row r="62643" s="59" customFormat="1" customHeight="1"/>
    <row r="62644" s="59" customFormat="1" customHeight="1"/>
    <row r="62645" s="59" customFormat="1" customHeight="1"/>
    <row r="62646" s="59" customFormat="1" customHeight="1"/>
    <row r="62647" s="59" customFormat="1" customHeight="1"/>
    <row r="62648" s="59" customFormat="1" customHeight="1"/>
    <row r="62649" s="59" customFormat="1" customHeight="1"/>
    <row r="62650" s="59" customFormat="1" customHeight="1"/>
    <row r="62651" s="59" customFormat="1" customHeight="1"/>
    <row r="62652" s="59" customFormat="1" customHeight="1"/>
    <row r="62653" s="59" customFormat="1" customHeight="1"/>
    <row r="62654" s="59" customFormat="1" customHeight="1"/>
    <row r="62655" s="59" customFormat="1" customHeight="1"/>
    <row r="62656" s="59" customFormat="1" customHeight="1"/>
    <row r="62657" s="59" customFormat="1" customHeight="1"/>
    <row r="62658" s="59" customFormat="1" customHeight="1"/>
    <row r="62659" s="59" customFormat="1" customHeight="1"/>
    <row r="62660" s="59" customFormat="1" customHeight="1"/>
    <row r="62661" s="59" customFormat="1" customHeight="1"/>
    <row r="62662" s="59" customFormat="1" customHeight="1"/>
    <row r="62663" s="59" customFormat="1" customHeight="1"/>
    <row r="62664" s="59" customFormat="1" customHeight="1"/>
    <row r="62665" s="59" customFormat="1" customHeight="1"/>
    <row r="62666" s="59" customFormat="1" customHeight="1"/>
    <row r="62667" s="59" customFormat="1" customHeight="1"/>
    <row r="62668" s="59" customFormat="1" customHeight="1"/>
    <row r="62669" s="59" customFormat="1" customHeight="1"/>
    <row r="62670" s="59" customFormat="1" customHeight="1"/>
    <row r="62671" s="59" customFormat="1" customHeight="1"/>
    <row r="62672" s="59" customFormat="1" customHeight="1"/>
    <row r="62673" s="59" customFormat="1" customHeight="1"/>
    <row r="62674" s="59" customFormat="1" customHeight="1"/>
    <row r="62675" s="59" customFormat="1" customHeight="1"/>
    <row r="62676" s="59" customFormat="1" customHeight="1"/>
    <row r="62677" s="59" customFormat="1" customHeight="1"/>
    <row r="62678" s="59" customFormat="1" customHeight="1"/>
    <row r="62679" s="59" customFormat="1" customHeight="1"/>
    <row r="62680" s="59" customFormat="1" customHeight="1"/>
    <row r="62681" s="59" customFormat="1" customHeight="1"/>
    <row r="62682" s="59" customFormat="1" customHeight="1"/>
    <row r="62683" s="59" customFormat="1" customHeight="1"/>
    <row r="62684" s="59" customFormat="1" customHeight="1"/>
    <row r="62685" s="59" customFormat="1" customHeight="1"/>
    <row r="62686" s="59" customFormat="1" customHeight="1"/>
    <row r="62687" s="59" customFormat="1" customHeight="1"/>
    <row r="62688" s="59" customFormat="1" customHeight="1"/>
    <row r="62689" s="59" customFormat="1" customHeight="1"/>
    <row r="62690" s="59" customFormat="1" customHeight="1"/>
    <row r="62691" s="59" customFormat="1" customHeight="1"/>
    <row r="62692" s="59" customFormat="1" customHeight="1"/>
    <row r="62693" s="59" customFormat="1" customHeight="1"/>
    <row r="62694" s="59" customFormat="1" customHeight="1"/>
    <row r="62695" s="59" customFormat="1" customHeight="1"/>
    <row r="62696" s="59" customFormat="1" customHeight="1"/>
    <row r="62697" s="59" customFormat="1" customHeight="1"/>
    <row r="62698" s="59" customFormat="1" customHeight="1"/>
    <row r="62699" s="59" customFormat="1" customHeight="1"/>
    <row r="62700" s="59" customFormat="1" customHeight="1"/>
    <row r="62701" s="59" customFormat="1" customHeight="1"/>
    <row r="62702" s="59" customFormat="1" customHeight="1"/>
    <row r="62703" s="59" customFormat="1" customHeight="1"/>
    <row r="62704" s="59" customFormat="1" customHeight="1"/>
    <row r="62705" s="59" customFormat="1" customHeight="1"/>
    <row r="62706" s="59" customFormat="1" customHeight="1"/>
    <row r="62707" s="59" customFormat="1" customHeight="1"/>
    <row r="62708" s="59" customFormat="1" customHeight="1"/>
    <row r="62709" s="59" customFormat="1" customHeight="1"/>
    <row r="62710" s="59" customFormat="1" customHeight="1"/>
    <row r="62711" s="59" customFormat="1" customHeight="1"/>
    <row r="62712" s="59" customFormat="1" customHeight="1"/>
    <row r="62713" s="59" customFormat="1" customHeight="1"/>
    <row r="62714" s="59" customFormat="1" customHeight="1"/>
    <row r="62715" s="59" customFormat="1" customHeight="1"/>
    <row r="62716" s="59" customFormat="1" customHeight="1"/>
    <row r="62717" s="59" customFormat="1" customHeight="1"/>
    <row r="62718" s="59" customFormat="1" customHeight="1"/>
    <row r="62719" s="59" customFormat="1" customHeight="1"/>
    <row r="62720" s="59" customFormat="1" customHeight="1"/>
    <row r="62721" s="59" customFormat="1" customHeight="1"/>
    <row r="62722" s="59" customFormat="1" customHeight="1"/>
    <row r="62723" s="59" customFormat="1" customHeight="1"/>
    <row r="62724" s="59" customFormat="1" customHeight="1"/>
    <row r="62725" s="59" customFormat="1" customHeight="1"/>
    <row r="62726" s="59" customFormat="1" customHeight="1"/>
    <row r="62727" s="59" customFormat="1" customHeight="1"/>
    <row r="62728" s="59" customFormat="1" customHeight="1"/>
    <row r="62729" s="59" customFormat="1" customHeight="1"/>
    <row r="62730" s="59" customFormat="1" customHeight="1"/>
    <row r="62731" s="59" customFormat="1" customHeight="1"/>
    <row r="62732" s="59" customFormat="1" customHeight="1"/>
    <row r="62733" s="59" customFormat="1" customHeight="1"/>
    <row r="62734" s="59" customFormat="1" customHeight="1"/>
    <row r="62735" s="59" customFormat="1" customHeight="1"/>
    <row r="62736" s="59" customFormat="1" customHeight="1"/>
    <row r="62737" s="59" customFormat="1" customHeight="1"/>
    <row r="62738" s="59" customFormat="1" customHeight="1"/>
    <row r="62739" s="59" customFormat="1" customHeight="1"/>
    <row r="62740" s="59" customFormat="1" customHeight="1"/>
    <row r="62741" s="59" customFormat="1" customHeight="1"/>
    <row r="62742" s="59" customFormat="1" customHeight="1"/>
    <row r="62743" s="59" customFormat="1" customHeight="1"/>
    <row r="62744" s="59" customFormat="1" customHeight="1"/>
    <row r="62745" s="59" customFormat="1" customHeight="1"/>
    <row r="62746" s="59" customFormat="1" customHeight="1"/>
    <row r="62747" s="59" customFormat="1" customHeight="1"/>
    <row r="62748" s="59" customFormat="1" customHeight="1"/>
    <row r="62749" s="59" customFormat="1" customHeight="1"/>
    <row r="62750" s="59" customFormat="1" customHeight="1"/>
    <row r="62751" s="59" customFormat="1" customHeight="1"/>
    <row r="62752" s="59" customFormat="1" customHeight="1"/>
    <row r="62753" s="59" customFormat="1" customHeight="1"/>
    <row r="62754" s="59" customFormat="1" customHeight="1"/>
    <row r="62755" s="59" customFormat="1" customHeight="1"/>
    <row r="62756" s="59" customFormat="1" customHeight="1"/>
    <row r="62757" s="59" customFormat="1" customHeight="1"/>
    <row r="62758" s="59" customFormat="1" customHeight="1"/>
    <row r="62759" s="59" customFormat="1" customHeight="1"/>
    <row r="62760" s="59" customFormat="1" customHeight="1"/>
    <row r="62761" s="59" customFormat="1" customHeight="1"/>
    <row r="62762" s="59" customFormat="1" customHeight="1"/>
    <row r="62763" s="59" customFormat="1" customHeight="1"/>
    <row r="62764" s="59" customFormat="1" customHeight="1"/>
    <row r="62765" s="59" customFormat="1" customHeight="1"/>
    <row r="62766" s="59" customFormat="1" customHeight="1"/>
    <row r="62767" s="59" customFormat="1" customHeight="1"/>
    <row r="62768" s="59" customFormat="1" customHeight="1"/>
    <row r="62769" s="59" customFormat="1" customHeight="1"/>
    <row r="62770" s="59" customFormat="1" customHeight="1"/>
    <row r="62771" s="59" customFormat="1" customHeight="1"/>
    <row r="62772" s="59" customFormat="1" customHeight="1"/>
    <row r="62773" s="59" customFormat="1" customHeight="1"/>
    <row r="62774" s="59" customFormat="1" customHeight="1"/>
    <row r="62775" s="59" customFormat="1" customHeight="1"/>
    <row r="62776" s="59" customFormat="1" customHeight="1"/>
    <row r="62777" s="59" customFormat="1" customHeight="1"/>
    <row r="62778" s="59" customFormat="1" customHeight="1"/>
    <row r="62779" s="59" customFormat="1" customHeight="1"/>
    <row r="62780" s="59" customFormat="1" customHeight="1"/>
    <row r="62781" s="59" customFormat="1" customHeight="1"/>
    <row r="62782" s="59" customFormat="1" customHeight="1"/>
    <row r="62783" s="59" customFormat="1" customHeight="1"/>
    <row r="62784" s="59" customFormat="1" customHeight="1"/>
    <row r="62785" s="59" customFormat="1" customHeight="1"/>
    <row r="62786" s="59" customFormat="1" customHeight="1"/>
    <row r="62787" s="59" customFormat="1" customHeight="1"/>
    <row r="62788" s="59" customFormat="1" customHeight="1"/>
    <row r="62789" s="59" customFormat="1" customHeight="1"/>
    <row r="62790" s="59" customFormat="1" customHeight="1"/>
    <row r="62791" s="59" customFormat="1" customHeight="1"/>
    <row r="62792" s="59" customFormat="1" customHeight="1"/>
    <row r="62793" s="59" customFormat="1" customHeight="1"/>
    <row r="62794" s="59" customFormat="1" customHeight="1"/>
    <row r="62795" s="59" customFormat="1" customHeight="1"/>
    <row r="62796" s="59" customFormat="1" customHeight="1"/>
    <row r="62797" s="59" customFormat="1" customHeight="1"/>
    <row r="62798" s="59" customFormat="1" customHeight="1"/>
    <row r="62799" s="59" customFormat="1" customHeight="1"/>
    <row r="62800" s="59" customFormat="1" customHeight="1"/>
    <row r="62801" s="59" customFormat="1" customHeight="1"/>
    <row r="62802" s="59" customFormat="1" customHeight="1"/>
    <row r="62803" s="59" customFormat="1" customHeight="1"/>
    <row r="62804" s="59" customFormat="1" customHeight="1"/>
    <row r="62805" s="59" customFormat="1" customHeight="1"/>
    <row r="62806" s="59" customFormat="1" customHeight="1"/>
    <row r="62807" s="59" customFormat="1" customHeight="1"/>
    <row r="62808" s="59" customFormat="1" customHeight="1"/>
    <row r="62809" s="59" customFormat="1" customHeight="1"/>
    <row r="62810" s="59" customFormat="1" customHeight="1"/>
    <row r="62811" s="59" customFormat="1" customHeight="1"/>
    <row r="62812" s="59" customFormat="1" customHeight="1"/>
    <row r="62813" s="59" customFormat="1" customHeight="1"/>
    <row r="62814" s="59" customFormat="1" customHeight="1"/>
    <row r="62815" s="59" customFormat="1" customHeight="1"/>
    <row r="62816" s="59" customFormat="1" customHeight="1"/>
    <row r="62817" s="59" customFormat="1" customHeight="1"/>
    <row r="62818" s="59" customFormat="1" customHeight="1"/>
    <row r="62819" s="59" customFormat="1" customHeight="1"/>
    <row r="62820" s="59" customFormat="1" customHeight="1"/>
    <row r="62821" s="59" customFormat="1" customHeight="1"/>
    <row r="62822" s="59" customFormat="1" customHeight="1"/>
    <row r="62823" s="59" customFormat="1" customHeight="1"/>
    <row r="62824" s="59" customFormat="1" customHeight="1"/>
    <row r="62825" s="59" customFormat="1" customHeight="1"/>
    <row r="62826" s="59" customFormat="1" customHeight="1"/>
    <row r="62827" s="59" customFormat="1" customHeight="1"/>
    <row r="62828" s="59" customFormat="1" customHeight="1"/>
    <row r="62829" s="59" customFormat="1" customHeight="1"/>
    <row r="62830" s="59" customFormat="1" customHeight="1"/>
    <row r="62831" s="59" customFormat="1" customHeight="1"/>
    <row r="62832" s="59" customFormat="1" customHeight="1"/>
    <row r="62833" s="59" customFormat="1" customHeight="1"/>
    <row r="62834" s="59" customFormat="1" customHeight="1"/>
    <row r="62835" s="59" customFormat="1" customHeight="1"/>
    <row r="62836" s="59" customFormat="1" customHeight="1"/>
    <row r="62837" s="59" customFormat="1" customHeight="1"/>
    <row r="62838" s="59" customFormat="1" customHeight="1"/>
    <row r="62839" s="59" customFormat="1" customHeight="1"/>
    <row r="62840" s="59" customFormat="1" customHeight="1"/>
    <row r="62841" s="59" customFormat="1" customHeight="1"/>
    <row r="62842" s="59" customFormat="1" customHeight="1"/>
    <row r="62843" s="59" customFormat="1" customHeight="1"/>
    <row r="62844" s="59" customFormat="1" customHeight="1"/>
    <row r="62845" s="59" customFormat="1" customHeight="1"/>
    <row r="62846" s="59" customFormat="1" customHeight="1"/>
    <row r="62847" s="59" customFormat="1" customHeight="1"/>
    <row r="62848" s="59" customFormat="1" customHeight="1"/>
    <row r="62849" s="59" customFormat="1" customHeight="1"/>
    <row r="62850" s="59" customFormat="1" customHeight="1"/>
    <row r="62851" s="59" customFormat="1" customHeight="1"/>
    <row r="62852" s="59" customFormat="1" customHeight="1"/>
    <row r="62853" s="59" customFormat="1" customHeight="1"/>
    <row r="62854" s="59" customFormat="1" customHeight="1"/>
    <row r="62855" s="59" customFormat="1" customHeight="1"/>
    <row r="62856" s="59" customFormat="1" customHeight="1"/>
    <row r="62857" s="59" customFormat="1" customHeight="1"/>
    <row r="62858" s="59" customFormat="1" customHeight="1"/>
    <row r="62859" s="59" customFormat="1" customHeight="1"/>
    <row r="62860" s="59" customFormat="1" customHeight="1"/>
    <row r="62861" s="59" customFormat="1" customHeight="1"/>
    <row r="62862" s="59" customFormat="1" customHeight="1"/>
    <row r="62863" s="59" customFormat="1" customHeight="1"/>
    <row r="62864" s="59" customFormat="1" customHeight="1"/>
    <row r="62865" s="59" customFormat="1" customHeight="1"/>
    <row r="62866" s="59" customFormat="1" customHeight="1"/>
    <row r="62867" s="59" customFormat="1" customHeight="1"/>
    <row r="62868" s="59" customFormat="1" customHeight="1"/>
    <row r="62869" s="59" customFormat="1" customHeight="1"/>
    <row r="62870" s="59" customFormat="1" customHeight="1"/>
    <row r="62871" s="59" customFormat="1" customHeight="1"/>
    <row r="62872" s="59" customFormat="1" customHeight="1"/>
    <row r="62873" s="59" customFormat="1" customHeight="1"/>
    <row r="62874" s="59" customFormat="1" customHeight="1"/>
    <row r="62875" s="59" customFormat="1" customHeight="1"/>
    <row r="62876" s="59" customFormat="1" customHeight="1"/>
    <row r="62877" s="59" customFormat="1" customHeight="1"/>
    <row r="62878" s="59" customFormat="1" customHeight="1"/>
    <row r="62879" s="59" customFormat="1" customHeight="1"/>
    <row r="62880" s="59" customFormat="1" customHeight="1"/>
    <row r="62881" s="59" customFormat="1" customHeight="1"/>
    <row r="62882" s="59" customFormat="1" customHeight="1"/>
    <row r="62883" s="59" customFormat="1" customHeight="1"/>
    <row r="62884" s="59" customFormat="1" customHeight="1"/>
    <row r="62885" s="59" customFormat="1" customHeight="1"/>
    <row r="62886" s="59" customFormat="1" customHeight="1"/>
    <row r="62887" s="59" customFormat="1" customHeight="1"/>
    <row r="62888" s="59" customFormat="1" customHeight="1"/>
    <row r="62889" s="59" customFormat="1" customHeight="1"/>
    <row r="62890" s="59" customFormat="1" customHeight="1"/>
    <row r="62891" s="59" customFormat="1" customHeight="1"/>
    <row r="62892" s="59" customFormat="1" customHeight="1"/>
    <row r="62893" s="59" customFormat="1" customHeight="1"/>
    <row r="62894" s="59" customFormat="1" customHeight="1"/>
    <row r="62895" s="59" customFormat="1" customHeight="1"/>
    <row r="62896" s="59" customFormat="1" customHeight="1"/>
    <row r="62897" s="59" customFormat="1" customHeight="1"/>
    <row r="62898" s="59" customFormat="1" customHeight="1"/>
    <row r="62899" s="59" customFormat="1" customHeight="1"/>
    <row r="62900" s="59" customFormat="1" customHeight="1"/>
    <row r="62901" s="59" customFormat="1" customHeight="1"/>
    <row r="62902" s="59" customFormat="1" customHeight="1"/>
    <row r="62903" s="59" customFormat="1" customHeight="1"/>
    <row r="62904" s="59" customFormat="1" customHeight="1"/>
    <row r="62905" s="59" customFormat="1" customHeight="1"/>
    <row r="62906" s="59" customFormat="1" customHeight="1"/>
    <row r="62907" s="59" customFormat="1" customHeight="1"/>
    <row r="62908" s="59" customFormat="1" customHeight="1"/>
    <row r="62909" s="59" customFormat="1" customHeight="1"/>
    <row r="62910" s="59" customFormat="1" customHeight="1"/>
    <row r="62911" s="59" customFormat="1" customHeight="1"/>
    <row r="62912" s="59" customFormat="1" customHeight="1"/>
    <row r="62913" s="59" customFormat="1" customHeight="1"/>
    <row r="62914" s="59" customFormat="1" customHeight="1"/>
    <row r="62915" s="59" customFormat="1" customHeight="1"/>
    <row r="62916" s="59" customFormat="1" customHeight="1"/>
    <row r="62917" s="59" customFormat="1" customHeight="1"/>
    <row r="62918" s="59" customFormat="1" customHeight="1"/>
    <row r="62919" s="59" customFormat="1" customHeight="1"/>
    <row r="62920" s="59" customFormat="1" customHeight="1"/>
    <row r="62921" s="59" customFormat="1" customHeight="1"/>
    <row r="62922" s="59" customFormat="1" customHeight="1"/>
    <row r="62923" s="59" customFormat="1" customHeight="1"/>
    <row r="62924" s="59" customFormat="1" customHeight="1"/>
    <row r="62925" s="59" customFormat="1" customHeight="1"/>
    <row r="62926" s="59" customFormat="1" customHeight="1"/>
    <row r="62927" s="59" customFormat="1" customHeight="1"/>
    <row r="62928" s="59" customFormat="1" customHeight="1"/>
    <row r="62929" s="59" customFormat="1" customHeight="1"/>
    <row r="62930" s="59" customFormat="1" customHeight="1"/>
    <row r="62931" s="59" customFormat="1" customHeight="1"/>
    <row r="62932" s="59" customFormat="1" customHeight="1"/>
    <row r="62933" s="59" customFormat="1" customHeight="1"/>
    <row r="62934" s="59" customFormat="1" customHeight="1"/>
    <row r="62935" s="59" customFormat="1" customHeight="1"/>
    <row r="62936" s="59" customFormat="1" customHeight="1"/>
    <row r="62937" s="59" customFormat="1" customHeight="1"/>
    <row r="62938" s="59" customFormat="1" customHeight="1"/>
    <row r="62939" s="59" customFormat="1" customHeight="1"/>
    <row r="62940" s="59" customFormat="1" customHeight="1"/>
    <row r="62941" s="59" customFormat="1" customHeight="1"/>
    <row r="62942" s="59" customFormat="1" customHeight="1"/>
    <row r="62943" s="59" customFormat="1" customHeight="1"/>
    <row r="62944" s="59" customFormat="1" customHeight="1"/>
    <row r="62945" s="59" customFormat="1" customHeight="1"/>
    <row r="62946" s="59" customFormat="1" customHeight="1"/>
    <row r="62947" s="59" customFormat="1" customHeight="1"/>
    <row r="62948" s="59" customFormat="1" customHeight="1"/>
    <row r="62949" s="59" customFormat="1" customHeight="1"/>
    <row r="62950" s="59" customFormat="1" customHeight="1"/>
    <row r="62951" s="59" customFormat="1" customHeight="1"/>
    <row r="62952" s="59" customFormat="1" customHeight="1"/>
    <row r="62953" s="59" customFormat="1" customHeight="1"/>
    <row r="62954" s="59" customFormat="1" customHeight="1"/>
    <row r="62955" s="59" customFormat="1" customHeight="1"/>
    <row r="62956" s="59" customFormat="1" customHeight="1"/>
    <row r="62957" s="59" customFormat="1" customHeight="1"/>
    <row r="62958" s="59" customFormat="1" customHeight="1"/>
    <row r="62959" s="59" customFormat="1" customHeight="1"/>
    <row r="62960" s="59" customFormat="1" customHeight="1"/>
    <row r="62961" s="59" customFormat="1" customHeight="1"/>
    <row r="62962" s="59" customFormat="1" customHeight="1"/>
    <row r="62963" s="59" customFormat="1" customHeight="1"/>
    <row r="62964" s="59" customFormat="1" customHeight="1"/>
    <row r="62965" s="59" customFormat="1" customHeight="1"/>
    <row r="62966" s="59" customFormat="1" customHeight="1"/>
    <row r="62967" s="59" customFormat="1" customHeight="1"/>
    <row r="62968" s="59" customFormat="1" customHeight="1"/>
    <row r="62969" s="59" customFormat="1" customHeight="1"/>
    <row r="62970" s="59" customFormat="1" customHeight="1"/>
    <row r="62971" s="59" customFormat="1" customHeight="1"/>
    <row r="62972" s="59" customFormat="1" customHeight="1"/>
    <row r="62973" s="59" customFormat="1" customHeight="1"/>
    <row r="62974" s="59" customFormat="1" customHeight="1"/>
    <row r="62975" s="59" customFormat="1" customHeight="1"/>
    <row r="62976" s="59" customFormat="1" customHeight="1"/>
    <row r="62977" s="59" customFormat="1" customHeight="1"/>
    <row r="62978" s="59" customFormat="1" customHeight="1"/>
    <row r="62979" s="59" customFormat="1" customHeight="1"/>
    <row r="62980" s="59" customFormat="1" customHeight="1"/>
    <row r="62981" s="59" customFormat="1" customHeight="1"/>
    <row r="62982" s="59" customFormat="1" customHeight="1"/>
    <row r="62983" s="59" customFormat="1" customHeight="1"/>
    <row r="62984" s="59" customFormat="1" customHeight="1"/>
    <row r="62985" s="59" customFormat="1" customHeight="1"/>
    <row r="62986" s="59" customFormat="1" customHeight="1"/>
    <row r="62987" s="59" customFormat="1" customHeight="1"/>
    <row r="62988" s="59" customFormat="1" customHeight="1"/>
    <row r="62989" s="59" customFormat="1" customHeight="1"/>
    <row r="62990" s="59" customFormat="1" customHeight="1"/>
    <row r="62991" s="59" customFormat="1" customHeight="1"/>
    <row r="62992" s="59" customFormat="1" customHeight="1"/>
    <row r="62993" s="59" customFormat="1" customHeight="1"/>
    <row r="62994" s="59" customFormat="1" customHeight="1"/>
    <row r="62995" s="59" customFormat="1" customHeight="1"/>
    <row r="62996" s="59" customFormat="1" customHeight="1"/>
    <row r="62997" s="59" customFormat="1" customHeight="1"/>
    <row r="62998" s="59" customFormat="1" customHeight="1"/>
    <row r="62999" s="59" customFormat="1" customHeight="1"/>
    <row r="63000" s="59" customFormat="1" customHeight="1"/>
    <row r="63001" s="59" customFormat="1" customHeight="1"/>
    <row r="63002" s="59" customFormat="1" customHeight="1"/>
    <row r="63003" s="59" customFormat="1" customHeight="1"/>
    <row r="63004" s="59" customFormat="1" customHeight="1"/>
    <row r="63005" s="59" customFormat="1" customHeight="1"/>
    <row r="63006" s="59" customFormat="1" customHeight="1"/>
    <row r="63007" s="59" customFormat="1" customHeight="1"/>
    <row r="63008" s="59" customFormat="1" customHeight="1"/>
    <row r="63009" s="59" customFormat="1" customHeight="1"/>
    <row r="63010" s="59" customFormat="1" customHeight="1"/>
    <row r="63011" s="59" customFormat="1" customHeight="1"/>
    <row r="63012" s="59" customFormat="1" customHeight="1"/>
    <row r="63013" s="59" customFormat="1" customHeight="1"/>
    <row r="63014" s="59" customFormat="1" customHeight="1"/>
    <row r="63015" s="59" customFormat="1" customHeight="1"/>
    <row r="63016" s="59" customFormat="1" customHeight="1"/>
    <row r="63017" s="59" customFormat="1" customHeight="1"/>
    <row r="63018" s="59" customFormat="1" customHeight="1"/>
    <row r="63019" s="59" customFormat="1" customHeight="1"/>
    <row r="63020" s="59" customFormat="1" customHeight="1"/>
    <row r="63021" s="59" customFormat="1" customHeight="1"/>
    <row r="63022" s="59" customFormat="1" customHeight="1"/>
    <row r="63023" s="59" customFormat="1" customHeight="1"/>
    <row r="63024" s="59" customFormat="1" customHeight="1"/>
    <row r="63025" s="59" customFormat="1" customHeight="1"/>
    <row r="63026" s="59" customFormat="1" customHeight="1"/>
    <row r="63027" s="59" customFormat="1" customHeight="1"/>
    <row r="63028" s="59" customFormat="1" customHeight="1"/>
    <row r="63029" s="59" customFormat="1" customHeight="1"/>
    <row r="63030" s="59" customFormat="1" customHeight="1"/>
    <row r="63031" s="59" customFormat="1" customHeight="1"/>
    <row r="63032" s="59" customFormat="1" customHeight="1"/>
    <row r="63033" s="59" customFormat="1" customHeight="1"/>
    <row r="63034" s="59" customFormat="1" customHeight="1"/>
    <row r="63035" s="59" customFormat="1" customHeight="1"/>
    <row r="63036" s="59" customFormat="1" customHeight="1"/>
    <row r="63037" s="59" customFormat="1" customHeight="1"/>
    <row r="63038" s="59" customFormat="1" customHeight="1"/>
    <row r="63039" s="59" customFormat="1" customHeight="1"/>
    <row r="63040" s="59" customFormat="1" customHeight="1"/>
    <row r="63041" s="59" customFormat="1" customHeight="1"/>
    <row r="63042" s="59" customFormat="1" customHeight="1"/>
    <row r="63043" s="59" customFormat="1" customHeight="1"/>
    <row r="63044" s="59" customFormat="1" customHeight="1"/>
    <row r="63045" s="59" customFormat="1" customHeight="1"/>
    <row r="63046" s="59" customFormat="1" customHeight="1"/>
    <row r="63047" s="59" customFormat="1" customHeight="1"/>
    <row r="63048" s="59" customFormat="1" customHeight="1"/>
    <row r="63049" s="59" customFormat="1" customHeight="1"/>
    <row r="63050" s="59" customFormat="1" customHeight="1"/>
    <row r="63051" s="59" customFormat="1" customHeight="1"/>
    <row r="63052" s="59" customFormat="1" customHeight="1"/>
    <row r="63053" s="59" customFormat="1" customHeight="1"/>
    <row r="63054" s="59" customFormat="1" customHeight="1"/>
    <row r="63055" s="59" customFormat="1" customHeight="1"/>
    <row r="63056" s="59" customFormat="1" customHeight="1"/>
    <row r="63057" s="59" customFormat="1" customHeight="1"/>
    <row r="63058" s="59" customFormat="1" customHeight="1"/>
    <row r="63059" s="59" customFormat="1" customHeight="1"/>
    <row r="63060" s="59" customFormat="1" customHeight="1"/>
    <row r="63061" s="59" customFormat="1" customHeight="1"/>
    <row r="63062" s="59" customFormat="1" customHeight="1"/>
    <row r="63063" s="59" customFormat="1" customHeight="1"/>
    <row r="63064" s="59" customFormat="1" customHeight="1"/>
    <row r="63065" s="59" customFormat="1" customHeight="1"/>
    <row r="63066" s="59" customFormat="1" customHeight="1"/>
    <row r="63067" s="59" customFormat="1" customHeight="1"/>
    <row r="63068" s="59" customFormat="1" customHeight="1"/>
    <row r="63069" s="59" customFormat="1" customHeight="1"/>
    <row r="63070" s="59" customFormat="1" customHeight="1"/>
    <row r="63071" s="59" customFormat="1" customHeight="1"/>
    <row r="63072" s="59" customFormat="1" customHeight="1"/>
    <row r="63073" s="59" customFormat="1" customHeight="1"/>
    <row r="63074" s="59" customFormat="1" customHeight="1"/>
    <row r="63075" s="59" customFormat="1" customHeight="1"/>
    <row r="63076" s="59" customFormat="1" customHeight="1"/>
    <row r="63077" s="59" customFormat="1" customHeight="1"/>
    <row r="63078" s="59" customFormat="1" customHeight="1"/>
    <row r="63079" s="59" customFormat="1" customHeight="1"/>
    <row r="63080" s="59" customFormat="1" customHeight="1"/>
    <row r="63081" s="59" customFormat="1" customHeight="1"/>
    <row r="63082" s="59" customFormat="1" customHeight="1"/>
    <row r="63083" s="59" customFormat="1" customHeight="1"/>
    <row r="63084" s="59" customFormat="1" customHeight="1"/>
    <row r="63085" s="59" customFormat="1" customHeight="1"/>
    <row r="63086" s="59" customFormat="1" customHeight="1"/>
    <row r="63087" s="59" customFormat="1" customHeight="1"/>
    <row r="63088" s="59" customFormat="1" customHeight="1"/>
    <row r="63089" s="59" customFormat="1" customHeight="1"/>
    <row r="63090" s="59" customFormat="1" customHeight="1"/>
    <row r="63091" s="59" customFormat="1" customHeight="1"/>
    <row r="63092" s="59" customFormat="1" customHeight="1"/>
    <row r="63093" s="59" customFormat="1" customHeight="1"/>
    <row r="63094" s="59" customFormat="1" customHeight="1"/>
    <row r="63095" s="59" customFormat="1" customHeight="1"/>
    <row r="63096" s="59" customFormat="1" customHeight="1"/>
    <row r="63097" s="59" customFormat="1" customHeight="1"/>
    <row r="63098" s="59" customFormat="1" customHeight="1"/>
    <row r="63099" s="59" customFormat="1" customHeight="1"/>
    <row r="63100" s="59" customFormat="1" customHeight="1"/>
    <row r="63101" s="59" customFormat="1" customHeight="1"/>
    <row r="63102" s="59" customFormat="1" customHeight="1"/>
    <row r="63103" s="59" customFormat="1" customHeight="1"/>
    <row r="63104" s="59" customFormat="1" customHeight="1"/>
    <row r="63105" s="59" customFormat="1" customHeight="1"/>
    <row r="63106" s="59" customFormat="1" customHeight="1"/>
    <row r="63107" s="59" customFormat="1" customHeight="1"/>
    <row r="63108" s="59" customFormat="1" customHeight="1"/>
    <row r="63109" s="59" customFormat="1" customHeight="1"/>
    <row r="63110" s="59" customFormat="1" customHeight="1"/>
    <row r="63111" s="59" customFormat="1" customHeight="1"/>
    <row r="63112" s="59" customFormat="1" customHeight="1"/>
    <row r="63113" s="59" customFormat="1" customHeight="1"/>
    <row r="63114" s="59" customFormat="1" customHeight="1"/>
    <row r="63115" s="59" customFormat="1" customHeight="1"/>
    <row r="63116" s="59" customFormat="1" customHeight="1"/>
    <row r="63117" s="59" customFormat="1" customHeight="1"/>
    <row r="63118" s="59" customFormat="1" customHeight="1"/>
    <row r="63119" s="59" customFormat="1" customHeight="1"/>
    <row r="63120" s="59" customFormat="1" customHeight="1"/>
    <row r="63121" s="59" customFormat="1" customHeight="1"/>
    <row r="63122" s="59" customFormat="1" customHeight="1"/>
    <row r="63123" s="59" customFormat="1" customHeight="1"/>
    <row r="63124" s="59" customFormat="1" customHeight="1"/>
    <row r="63125" s="59" customFormat="1" customHeight="1"/>
    <row r="63126" s="59" customFormat="1" customHeight="1"/>
    <row r="63127" s="59" customFormat="1" customHeight="1"/>
    <row r="63128" s="59" customFormat="1" customHeight="1"/>
    <row r="63129" s="59" customFormat="1" customHeight="1"/>
    <row r="63130" s="59" customFormat="1" customHeight="1"/>
    <row r="63131" s="59" customFormat="1" customHeight="1"/>
    <row r="63132" s="59" customFormat="1" customHeight="1"/>
    <row r="63133" s="59" customFormat="1" customHeight="1"/>
    <row r="63134" s="59" customFormat="1" customHeight="1"/>
    <row r="63135" s="59" customFormat="1" customHeight="1"/>
    <row r="63136" s="59" customFormat="1" customHeight="1"/>
    <row r="63137" s="59" customFormat="1" customHeight="1"/>
    <row r="63138" s="59" customFormat="1" customHeight="1"/>
    <row r="63139" s="59" customFormat="1" customHeight="1"/>
    <row r="63140" s="59" customFormat="1" customHeight="1"/>
    <row r="63141" s="59" customFormat="1" customHeight="1"/>
    <row r="63142" s="59" customFormat="1" customHeight="1"/>
    <row r="63143" s="59" customFormat="1" customHeight="1"/>
    <row r="63144" s="59" customFormat="1" customHeight="1"/>
    <row r="63145" s="59" customFormat="1" customHeight="1"/>
    <row r="63146" s="59" customFormat="1" customHeight="1"/>
    <row r="63147" s="59" customFormat="1" customHeight="1"/>
    <row r="63148" s="59" customFormat="1" customHeight="1"/>
    <row r="63149" s="59" customFormat="1" customHeight="1"/>
    <row r="63150" s="59" customFormat="1" customHeight="1"/>
    <row r="63151" s="59" customFormat="1" customHeight="1"/>
    <row r="63152" s="59" customFormat="1" customHeight="1"/>
    <row r="63153" s="59" customFormat="1" customHeight="1"/>
    <row r="63154" s="59" customFormat="1" customHeight="1"/>
    <row r="63155" s="59" customFormat="1" customHeight="1"/>
    <row r="63156" s="59" customFormat="1" customHeight="1"/>
    <row r="63157" s="59" customFormat="1" customHeight="1"/>
    <row r="63158" s="59" customFormat="1" customHeight="1"/>
    <row r="63159" s="59" customFormat="1" customHeight="1"/>
    <row r="63160" s="59" customFormat="1" customHeight="1"/>
    <row r="63161" s="59" customFormat="1" customHeight="1"/>
    <row r="63162" s="59" customFormat="1" customHeight="1"/>
    <row r="63163" s="59" customFormat="1" customHeight="1"/>
    <row r="63164" s="59" customFormat="1" customHeight="1"/>
    <row r="63165" s="59" customFormat="1" customHeight="1"/>
    <row r="63166" s="59" customFormat="1" customHeight="1"/>
    <row r="63167" s="59" customFormat="1" customHeight="1"/>
    <row r="63168" s="59" customFormat="1" customHeight="1"/>
    <row r="63169" s="59" customFormat="1" customHeight="1"/>
    <row r="63170" s="59" customFormat="1" customHeight="1"/>
    <row r="63171" s="59" customFormat="1" customHeight="1"/>
    <row r="63172" s="59" customFormat="1" customHeight="1"/>
    <row r="63173" s="59" customFormat="1" customHeight="1"/>
    <row r="63174" s="59" customFormat="1" customHeight="1"/>
    <row r="63175" s="59" customFormat="1" customHeight="1"/>
    <row r="63176" s="59" customFormat="1" customHeight="1"/>
    <row r="63177" s="59" customFormat="1" customHeight="1"/>
    <row r="63178" s="59" customFormat="1" customHeight="1"/>
    <row r="63179" s="59" customFormat="1" customHeight="1"/>
    <row r="63180" s="59" customFormat="1" customHeight="1"/>
    <row r="63181" s="59" customFormat="1" customHeight="1"/>
    <row r="63182" s="59" customFormat="1" customHeight="1"/>
    <row r="63183" s="59" customFormat="1" customHeight="1"/>
    <row r="63184" s="59" customFormat="1" customHeight="1"/>
    <row r="63185" s="59" customFormat="1" customHeight="1"/>
    <row r="63186" s="59" customFormat="1" customHeight="1"/>
    <row r="63187" s="59" customFormat="1" customHeight="1"/>
    <row r="63188" s="59" customFormat="1" customHeight="1"/>
    <row r="63189" s="59" customFormat="1" customHeight="1"/>
    <row r="63190" s="59" customFormat="1" customHeight="1"/>
    <row r="63191" s="59" customFormat="1" customHeight="1"/>
    <row r="63192" s="59" customFormat="1" customHeight="1"/>
    <row r="63193" s="59" customFormat="1" customHeight="1"/>
    <row r="63194" s="59" customFormat="1" customHeight="1"/>
    <row r="63195" s="59" customFormat="1" customHeight="1"/>
    <row r="63196" s="59" customFormat="1" customHeight="1"/>
    <row r="63197" s="59" customFormat="1" customHeight="1"/>
    <row r="63198" s="59" customFormat="1" customHeight="1"/>
    <row r="63199" s="59" customFormat="1" customHeight="1"/>
    <row r="63200" s="59" customFormat="1" customHeight="1"/>
    <row r="63201" s="59" customFormat="1" customHeight="1"/>
    <row r="63202" s="59" customFormat="1" customHeight="1"/>
    <row r="63203" s="59" customFormat="1" customHeight="1"/>
    <row r="63204" s="59" customFormat="1" customHeight="1"/>
    <row r="63205" s="59" customFormat="1" customHeight="1"/>
    <row r="63206" s="59" customFormat="1" customHeight="1"/>
    <row r="63207" s="59" customFormat="1" customHeight="1"/>
    <row r="63208" s="59" customFormat="1" customHeight="1"/>
    <row r="63209" s="59" customFormat="1" customHeight="1"/>
    <row r="63210" s="59" customFormat="1" customHeight="1"/>
    <row r="63211" s="59" customFormat="1" customHeight="1"/>
    <row r="63212" s="59" customFormat="1" customHeight="1"/>
    <row r="63213" s="59" customFormat="1" customHeight="1"/>
    <row r="63214" s="59" customFormat="1" customHeight="1"/>
    <row r="63215" s="59" customFormat="1" customHeight="1"/>
    <row r="63216" s="59" customFormat="1" customHeight="1"/>
    <row r="63217" s="59" customFormat="1" customHeight="1"/>
    <row r="63218" s="59" customFormat="1" customHeight="1"/>
    <row r="63219" s="59" customFormat="1" customHeight="1"/>
    <row r="63220" s="59" customFormat="1" customHeight="1"/>
    <row r="63221" s="59" customFormat="1" customHeight="1"/>
    <row r="63222" s="59" customFormat="1" customHeight="1"/>
    <row r="63223" s="59" customFormat="1" customHeight="1"/>
    <row r="63224" s="59" customFormat="1" customHeight="1"/>
    <row r="63225" s="59" customFormat="1" customHeight="1"/>
    <row r="63226" s="59" customFormat="1" customHeight="1"/>
    <row r="63227" s="59" customFormat="1" customHeight="1"/>
    <row r="63228" s="59" customFormat="1" customHeight="1"/>
    <row r="63229" s="59" customFormat="1" customHeight="1"/>
    <row r="63230" s="59" customFormat="1" customHeight="1"/>
    <row r="63231" s="59" customFormat="1" customHeight="1"/>
    <row r="63232" s="59" customFormat="1" customHeight="1"/>
    <row r="63233" s="59" customFormat="1" customHeight="1"/>
    <row r="63234" s="59" customFormat="1" customHeight="1"/>
    <row r="63235" s="59" customFormat="1" customHeight="1"/>
    <row r="63236" s="59" customFormat="1" customHeight="1"/>
    <row r="63237" s="59" customFormat="1" customHeight="1"/>
    <row r="63238" s="59" customFormat="1" customHeight="1"/>
    <row r="63239" s="59" customFormat="1" customHeight="1"/>
    <row r="63240" s="59" customFormat="1" customHeight="1"/>
    <row r="63241" s="59" customFormat="1" customHeight="1"/>
    <row r="63242" s="59" customFormat="1" customHeight="1"/>
    <row r="63243" s="59" customFormat="1" customHeight="1"/>
    <row r="63244" s="59" customFormat="1" customHeight="1"/>
    <row r="63245" s="59" customFormat="1" customHeight="1"/>
    <row r="63246" s="59" customFormat="1" customHeight="1"/>
    <row r="63247" s="59" customFormat="1" customHeight="1"/>
    <row r="63248" s="59" customFormat="1" customHeight="1"/>
    <row r="63249" s="59" customFormat="1" customHeight="1"/>
    <row r="63250" s="59" customFormat="1" customHeight="1"/>
    <row r="63251" s="59" customFormat="1" customHeight="1"/>
    <row r="63252" s="59" customFormat="1" customHeight="1"/>
    <row r="63253" s="59" customFormat="1" customHeight="1"/>
    <row r="63254" s="59" customFormat="1" customHeight="1"/>
    <row r="63255" s="59" customFormat="1" customHeight="1"/>
    <row r="63256" s="59" customFormat="1" customHeight="1"/>
    <row r="63257" s="59" customFormat="1" customHeight="1"/>
    <row r="63258" s="59" customFormat="1" customHeight="1"/>
    <row r="63259" s="59" customFormat="1" customHeight="1"/>
    <row r="63260" s="59" customFormat="1" customHeight="1"/>
    <row r="63261" s="59" customFormat="1" customHeight="1"/>
    <row r="63262" s="59" customFormat="1" customHeight="1"/>
    <row r="63263" s="59" customFormat="1" customHeight="1"/>
    <row r="63264" s="59" customFormat="1" customHeight="1"/>
    <row r="63265" s="59" customFormat="1" customHeight="1"/>
    <row r="63266" s="59" customFormat="1" customHeight="1"/>
    <row r="63267" s="59" customFormat="1" customHeight="1"/>
    <row r="63268" s="59" customFormat="1" customHeight="1"/>
    <row r="63269" s="59" customFormat="1" customHeight="1"/>
    <row r="63270" s="59" customFormat="1" customHeight="1"/>
    <row r="63271" s="59" customFormat="1" customHeight="1"/>
    <row r="63272" s="59" customFormat="1" customHeight="1"/>
    <row r="63273" s="59" customFormat="1" customHeight="1"/>
    <row r="63274" s="59" customFormat="1" customHeight="1"/>
    <row r="63275" s="59" customFormat="1" customHeight="1"/>
    <row r="63276" s="59" customFormat="1" customHeight="1"/>
    <row r="63277" s="59" customFormat="1" customHeight="1"/>
    <row r="63278" s="59" customFormat="1" customHeight="1"/>
    <row r="63279" s="59" customFormat="1" customHeight="1"/>
    <row r="63280" s="59" customFormat="1" customHeight="1"/>
    <row r="63281" s="59" customFormat="1" customHeight="1"/>
    <row r="63282" s="59" customFormat="1" customHeight="1"/>
    <row r="63283" s="59" customFormat="1" customHeight="1"/>
    <row r="63284" s="59" customFormat="1" customHeight="1"/>
    <row r="63285" s="59" customFormat="1" customHeight="1"/>
    <row r="63286" s="59" customFormat="1" customHeight="1"/>
    <row r="63287" s="59" customFormat="1" customHeight="1"/>
    <row r="63288" s="59" customFormat="1" customHeight="1"/>
    <row r="63289" s="59" customFormat="1" customHeight="1"/>
    <row r="63290" s="59" customFormat="1" customHeight="1"/>
    <row r="63291" s="59" customFormat="1" customHeight="1"/>
    <row r="63292" s="59" customFormat="1" customHeight="1"/>
    <row r="63293" s="59" customFormat="1" customHeight="1"/>
    <row r="63294" s="59" customFormat="1" customHeight="1"/>
    <row r="63295" s="59" customFormat="1" customHeight="1"/>
    <row r="63296" s="59" customFormat="1" customHeight="1"/>
    <row r="63297" s="59" customFormat="1" customHeight="1"/>
    <row r="63298" s="59" customFormat="1" customHeight="1"/>
    <row r="63299" s="59" customFormat="1" customHeight="1"/>
    <row r="63300" s="59" customFormat="1" customHeight="1"/>
    <row r="63301" s="59" customFormat="1" customHeight="1"/>
    <row r="63302" s="59" customFormat="1" customHeight="1"/>
    <row r="63303" s="59" customFormat="1" customHeight="1"/>
    <row r="63304" s="59" customFormat="1" customHeight="1"/>
    <row r="63305" s="59" customFormat="1" customHeight="1"/>
    <row r="63306" s="59" customFormat="1" customHeight="1"/>
    <row r="63307" s="59" customFormat="1" customHeight="1"/>
    <row r="63308" s="59" customFormat="1" customHeight="1"/>
    <row r="63309" s="59" customFormat="1" customHeight="1"/>
    <row r="63310" s="59" customFormat="1" customHeight="1"/>
    <row r="63311" s="59" customFormat="1" customHeight="1"/>
    <row r="63312" s="59" customFormat="1" customHeight="1"/>
    <row r="63313" s="59" customFormat="1" customHeight="1"/>
    <row r="63314" s="59" customFormat="1" customHeight="1"/>
    <row r="63315" s="59" customFormat="1" customHeight="1"/>
    <row r="63316" s="59" customFormat="1" customHeight="1"/>
    <row r="63317" s="59" customFormat="1" customHeight="1"/>
    <row r="63318" s="59" customFormat="1" customHeight="1"/>
    <row r="63319" s="59" customFormat="1" customHeight="1"/>
    <row r="63320" s="59" customFormat="1" customHeight="1"/>
    <row r="63321" s="59" customFormat="1" customHeight="1"/>
    <row r="63322" s="59" customFormat="1" customHeight="1"/>
    <row r="63323" s="59" customFormat="1" customHeight="1"/>
    <row r="63324" s="59" customFormat="1" customHeight="1"/>
    <row r="63325" s="59" customFormat="1" customHeight="1"/>
    <row r="63326" s="59" customFormat="1" customHeight="1"/>
    <row r="63327" s="59" customFormat="1" customHeight="1"/>
    <row r="63328" s="59" customFormat="1" customHeight="1"/>
    <row r="63329" s="59" customFormat="1" customHeight="1"/>
    <row r="63330" s="59" customFormat="1" customHeight="1"/>
    <row r="63331" s="59" customFormat="1" customHeight="1"/>
    <row r="63332" s="59" customFormat="1" customHeight="1"/>
    <row r="63333" s="59" customFormat="1" customHeight="1"/>
    <row r="63334" s="59" customFormat="1" customHeight="1"/>
    <row r="63335" s="59" customFormat="1" customHeight="1"/>
    <row r="63336" s="59" customFormat="1" customHeight="1"/>
    <row r="63337" s="59" customFormat="1" customHeight="1"/>
    <row r="63338" s="59" customFormat="1" customHeight="1"/>
    <row r="63339" s="59" customFormat="1" customHeight="1"/>
    <row r="63340" s="59" customFormat="1" customHeight="1"/>
    <row r="63341" s="59" customFormat="1" customHeight="1"/>
    <row r="63342" s="59" customFormat="1" customHeight="1"/>
    <row r="63343" s="59" customFormat="1" customHeight="1"/>
    <row r="63344" s="59" customFormat="1" customHeight="1"/>
    <row r="63345" s="59" customFormat="1" customHeight="1"/>
    <row r="63346" s="59" customFormat="1" customHeight="1"/>
    <row r="63347" s="59" customFormat="1" customHeight="1"/>
    <row r="63348" s="59" customFormat="1" customHeight="1"/>
    <row r="63349" s="59" customFormat="1" customHeight="1"/>
    <row r="63350" s="59" customFormat="1" customHeight="1"/>
    <row r="63351" s="59" customFormat="1" customHeight="1"/>
    <row r="63352" s="59" customFormat="1" customHeight="1"/>
    <row r="63353" s="59" customFormat="1" customHeight="1"/>
    <row r="63354" s="59" customFormat="1" customHeight="1"/>
    <row r="63355" s="59" customFormat="1" customHeight="1"/>
    <row r="63356" s="59" customFormat="1" customHeight="1"/>
    <row r="63357" s="59" customFormat="1" customHeight="1"/>
    <row r="63358" s="59" customFormat="1" customHeight="1"/>
    <row r="63359" s="59" customFormat="1" customHeight="1"/>
    <row r="63360" s="59" customFormat="1" customHeight="1"/>
    <row r="63361" s="59" customFormat="1" customHeight="1"/>
    <row r="63362" s="59" customFormat="1" customHeight="1"/>
    <row r="63363" s="59" customFormat="1" customHeight="1"/>
    <row r="63364" s="59" customFormat="1" customHeight="1"/>
    <row r="63365" s="59" customFormat="1" customHeight="1"/>
    <row r="63366" s="59" customFormat="1" customHeight="1"/>
    <row r="63367" s="59" customFormat="1" customHeight="1"/>
    <row r="63368" s="59" customFormat="1" customHeight="1"/>
    <row r="63369" s="59" customFormat="1" customHeight="1"/>
    <row r="63370" s="59" customFormat="1" customHeight="1"/>
    <row r="63371" s="59" customFormat="1" customHeight="1"/>
    <row r="63372" s="59" customFormat="1" customHeight="1"/>
    <row r="63373" s="59" customFormat="1" customHeight="1"/>
    <row r="63374" s="59" customFormat="1" customHeight="1"/>
    <row r="63375" s="59" customFormat="1" customHeight="1"/>
    <row r="63376" s="59" customFormat="1" customHeight="1"/>
    <row r="63377" s="59" customFormat="1" customHeight="1"/>
    <row r="63378" s="59" customFormat="1" customHeight="1"/>
    <row r="63379" s="59" customFormat="1" customHeight="1"/>
    <row r="63380" s="59" customFormat="1" customHeight="1"/>
    <row r="63381" s="59" customFormat="1" customHeight="1"/>
    <row r="63382" s="59" customFormat="1" customHeight="1"/>
    <row r="63383" s="59" customFormat="1" customHeight="1"/>
    <row r="63384" s="59" customFormat="1" customHeight="1"/>
    <row r="63385" s="59" customFormat="1" customHeight="1"/>
    <row r="63386" s="59" customFormat="1" customHeight="1"/>
    <row r="63387" s="59" customFormat="1" customHeight="1"/>
    <row r="63388" s="59" customFormat="1" customHeight="1"/>
    <row r="63389" s="59" customFormat="1" customHeight="1"/>
    <row r="63390" s="59" customFormat="1" customHeight="1"/>
    <row r="63391" s="59" customFormat="1" customHeight="1"/>
    <row r="63392" s="59" customFormat="1" customHeight="1"/>
    <row r="63393" s="59" customFormat="1" customHeight="1"/>
    <row r="63394" s="59" customFormat="1" customHeight="1"/>
    <row r="63395" s="59" customFormat="1" customHeight="1"/>
    <row r="63396" s="59" customFormat="1" customHeight="1"/>
    <row r="63397" s="59" customFormat="1" customHeight="1"/>
    <row r="63398" s="59" customFormat="1" customHeight="1"/>
    <row r="63399" s="59" customFormat="1" customHeight="1"/>
    <row r="63400" s="59" customFormat="1" customHeight="1"/>
    <row r="63401" s="59" customFormat="1" customHeight="1"/>
    <row r="63402" s="59" customFormat="1" customHeight="1"/>
    <row r="63403" s="59" customFormat="1" customHeight="1"/>
    <row r="63404" s="59" customFormat="1" customHeight="1"/>
    <row r="63405" s="59" customFormat="1" customHeight="1"/>
    <row r="63406" s="59" customFormat="1" customHeight="1"/>
    <row r="63407" s="59" customFormat="1" customHeight="1"/>
    <row r="63408" s="59" customFormat="1" customHeight="1"/>
    <row r="63409" s="59" customFormat="1" customHeight="1"/>
    <row r="63410" s="59" customFormat="1" customHeight="1"/>
    <row r="63411" s="59" customFormat="1" customHeight="1"/>
    <row r="63412" s="59" customFormat="1" customHeight="1"/>
    <row r="63413" s="59" customFormat="1" customHeight="1"/>
    <row r="63414" s="59" customFormat="1" customHeight="1"/>
    <row r="63415" s="59" customFormat="1" customHeight="1"/>
    <row r="63416" s="59" customFormat="1" customHeight="1"/>
    <row r="63417" s="59" customFormat="1" customHeight="1"/>
    <row r="63418" s="59" customFormat="1" customHeight="1"/>
    <row r="63419" s="59" customFormat="1" customHeight="1"/>
    <row r="63420" s="59" customFormat="1" customHeight="1"/>
    <row r="63421" s="59" customFormat="1" customHeight="1"/>
    <row r="63422" s="59" customFormat="1" customHeight="1"/>
    <row r="63423" s="59" customFormat="1" customHeight="1"/>
    <row r="63424" s="59" customFormat="1" customHeight="1"/>
    <row r="63425" s="59" customFormat="1" customHeight="1"/>
    <row r="63426" s="59" customFormat="1" customHeight="1"/>
    <row r="63427" s="59" customFormat="1" customHeight="1"/>
    <row r="63428" s="59" customFormat="1" customHeight="1"/>
    <row r="63429" s="59" customFormat="1" customHeight="1"/>
    <row r="63430" s="59" customFormat="1" customHeight="1"/>
    <row r="63431" s="59" customFormat="1" customHeight="1"/>
    <row r="63432" s="59" customFormat="1" customHeight="1"/>
    <row r="63433" s="59" customFormat="1" customHeight="1"/>
    <row r="63434" s="59" customFormat="1" customHeight="1"/>
    <row r="63435" s="59" customFormat="1" customHeight="1"/>
    <row r="63436" s="59" customFormat="1" customHeight="1"/>
    <row r="63437" s="59" customFormat="1" customHeight="1"/>
    <row r="63438" s="59" customFormat="1" customHeight="1"/>
    <row r="63439" s="59" customFormat="1" customHeight="1"/>
    <row r="63440" s="59" customFormat="1" customHeight="1"/>
    <row r="63441" s="59" customFormat="1" customHeight="1"/>
    <row r="63442" s="59" customFormat="1" customHeight="1"/>
    <row r="63443" s="59" customFormat="1" customHeight="1"/>
    <row r="63444" s="59" customFormat="1" customHeight="1"/>
    <row r="63445" s="59" customFormat="1" customHeight="1"/>
    <row r="63446" s="59" customFormat="1" customHeight="1"/>
    <row r="63447" s="59" customFormat="1" customHeight="1"/>
    <row r="63448" s="59" customFormat="1" customHeight="1"/>
    <row r="63449" s="59" customFormat="1" customHeight="1"/>
    <row r="63450" s="59" customFormat="1" customHeight="1"/>
    <row r="63451" s="59" customFormat="1" customHeight="1"/>
    <row r="63452" s="59" customFormat="1" customHeight="1"/>
    <row r="63453" s="59" customFormat="1" customHeight="1"/>
    <row r="63454" s="59" customFormat="1" customHeight="1"/>
    <row r="63455" s="59" customFormat="1" customHeight="1"/>
    <row r="63456" s="59" customFormat="1" customHeight="1"/>
    <row r="63457" s="59" customFormat="1" customHeight="1"/>
    <row r="63458" s="59" customFormat="1" customHeight="1"/>
    <row r="63459" s="59" customFormat="1" customHeight="1"/>
    <row r="63460" s="59" customFormat="1" customHeight="1"/>
    <row r="63461" s="59" customFormat="1" customHeight="1"/>
    <row r="63462" s="59" customFormat="1" customHeight="1"/>
    <row r="63463" s="59" customFormat="1" customHeight="1"/>
    <row r="63464" s="59" customFormat="1" customHeight="1"/>
    <row r="63465" s="59" customFormat="1" customHeight="1"/>
    <row r="63466" s="59" customFormat="1" customHeight="1"/>
    <row r="63467" s="59" customFormat="1" customHeight="1"/>
    <row r="63468" s="59" customFormat="1" customHeight="1"/>
    <row r="63469" s="59" customFormat="1" customHeight="1"/>
    <row r="63470" s="59" customFormat="1" customHeight="1"/>
    <row r="63471" s="59" customFormat="1" customHeight="1"/>
    <row r="63472" s="59" customFormat="1" customHeight="1"/>
    <row r="63473" s="59" customFormat="1" customHeight="1"/>
    <row r="63474" s="59" customFormat="1" customHeight="1"/>
    <row r="63475" s="59" customFormat="1" customHeight="1"/>
    <row r="63476" s="59" customFormat="1" customHeight="1"/>
    <row r="63477" s="59" customFormat="1" customHeight="1"/>
    <row r="63478" s="59" customFormat="1" customHeight="1"/>
    <row r="63479" s="59" customFormat="1" customHeight="1"/>
    <row r="63480" s="59" customFormat="1" customHeight="1"/>
    <row r="63481" s="59" customFormat="1" customHeight="1"/>
    <row r="63482" s="59" customFormat="1" customHeight="1"/>
    <row r="63483" s="59" customFormat="1" customHeight="1"/>
    <row r="63484" s="59" customFormat="1" customHeight="1"/>
    <row r="63485" s="59" customFormat="1" customHeight="1"/>
    <row r="63486" s="59" customFormat="1" customHeight="1"/>
    <row r="63487" s="59" customFormat="1" customHeight="1"/>
    <row r="63488" s="59" customFormat="1" customHeight="1"/>
    <row r="63489" s="59" customFormat="1" customHeight="1"/>
    <row r="63490" s="59" customFormat="1" customHeight="1"/>
    <row r="63491" s="59" customFormat="1" customHeight="1"/>
    <row r="63492" s="59" customFormat="1" customHeight="1"/>
    <row r="63493" s="59" customFormat="1" customHeight="1"/>
    <row r="63494" s="59" customFormat="1" customHeight="1"/>
    <row r="63495" s="59" customFormat="1" customHeight="1"/>
    <row r="63496" s="59" customFormat="1" customHeight="1"/>
    <row r="63497" s="59" customFormat="1" customHeight="1"/>
    <row r="63498" s="59" customFormat="1" customHeight="1"/>
    <row r="63499" s="59" customFormat="1" customHeight="1"/>
    <row r="63500" s="59" customFormat="1" customHeight="1"/>
    <row r="63501" s="59" customFormat="1" customHeight="1"/>
    <row r="63502" s="59" customFormat="1" customHeight="1"/>
    <row r="63503" s="59" customFormat="1" customHeight="1"/>
    <row r="63504" s="59" customFormat="1" customHeight="1"/>
    <row r="63505" s="59" customFormat="1" customHeight="1"/>
    <row r="63506" s="59" customFormat="1" customHeight="1"/>
    <row r="63507" s="59" customFormat="1" customHeight="1"/>
    <row r="63508" s="59" customFormat="1" customHeight="1"/>
    <row r="63509" s="59" customFormat="1" customHeight="1"/>
    <row r="63510" s="59" customFormat="1" customHeight="1"/>
    <row r="63511" s="59" customFormat="1" customHeight="1"/>
    <row r="63512" s="59" customFormat="1" customHeight="1"/>
    <row r="63513" s="59" customFormat="1" customHeight="1"/>
    <row r="63514" s="59" customFormat="1" customHeight="1"/>
    <row r="63515" s="59" customFormat="1" customHeight="1"/>
    <row r="63516" s="59" customFormat="1" customHeight="1"/>
    <row r="63517" s="59" customFormat="1" customHeight="1"/>
    <row r="63518" s="59" customFormat="1" customHeight="1"/>
    <row r="63519" s="59" customFormat="1" customHeight="1"/>
    <row r="63520" s="59" customFormat="1" customHeight="1"/>
    <row r="63521" s="59" customFormat="1" customHeight="1"/>
    <row r="63522" s="59" customFormat="1" customHeight="1"/>
    <row r="63523" s="59" customFormat="1" customHeight="1"/>
    <row r="63524" s="59" customFormat="1" customHeight="1"/>
    <row r="63525" s="59" customFormat="1" customHeight="1"/>
    <row r="63526" s="59" customFormat="1" customHeight="1"/>
    <row r="63527" s="59" customFormat="1" customHeight="1"/>
    <row r="63528" s="59" customFormat="1" customHeight="1"/>
    <row r="63529" s="59" customFormat="1" customHeight="1"/>
    <row r="63530" s="59" customFormat="1" customHeight="1"/>
    <row r="63531" s="59" customFormat="1" customHeight="1"/>
    <row r="63532" s="59" customFormat="1" customHeight="1"/>
    <row r="63533" s="59" customFormat="1" customHeight="1"/>
    <row r="63534" s="59" customFormat="1" customHeight="1"/>
    <row r="63535" s="59" customFormat="1" customHeight="1"/>
    <row r="63536" s="59" customFormat="1" customHeight="1"/>
    <row r="63537" s="59" customFormat="1" customHeight="1"/>
    <row r="63538" s="59" customFormat="1" customHeight="1"/>
    <row r="63539" s="59" customFormat="1" customHeight="1"/>
    <row r="63540" s="59" customFormat="1" customHeight="1"/>
    <row r="63541" s="59" customFormat="1" customHeight="1"/>
    <row r="63542" s="59" customFormat="1" customHeight="1"/>
    <row r="63543" s="59" customFormat="1" customHeight="1"/>
    <row r="63544" s="59" customFormat="1" customHeight="1"/>
    <row r="63545" s="59" customFormat="1" customHeight="1"/>
    <row r="63546" s="59" customFormat="1" customHeight="1"/>
    <row r="63547" s="59" customFormat="1" customHeight="1"/>
    <row r="63548" s="59" customFormat="1" customHeight="1"/>
    <row r="63549" s="59" customFormat="1" customHeight="1"/>
    <row r="63550" s="59" customFormat="1" customHeight="1"/>
    <row r="63551" s="59" customFormat="1" customHeight="1"/>
    <row r="63552" s="59" customFormat="1" customHeight="1"/>
    <row r="63553" s="59" customFormat="1" customHeight="1"/>
    <row r="63554" s="59" customFormat="1" customHeight="1"/>
    <row r="63555" s="59" customFormat="1" customHeight="1"/>
    <row r="63556" s="59" customFormat="1" customHeight="1"/>
    <row r="63557" s="59" customFormat="1" customHeight="1"/>
    <row r="63558" s="59" customFormat="1" customHeight="1"/>
    <row r="63559" s="59" customFormat="1" customHeight="1"/>
    <row r="63560" s="59" customFormat="1" customHeight="1"/>
    <row r="63561" s="59" customFormat="1" customHeight="1"/>
    <row r="63562" s="59" customFormat="1" customHeight="1"/>
    <row r="63563" s="59" customFormat="1" customHeight="1"/>
    <row r="63564" s="59" customFormat="1" customHeight="1"/>
    <row r="63565" s="59" customFormat="1" customHeight="1"/>
    <row r="63566" s="59" customFormat="1" customHeight="1"/>
    <row r="63567" s="59" customFormat="1" customHeight="1"/>
    <row r="63568" s="59" customFormat="1" customHeight="1"/>
    <row r="63569" s="59" customFormat="1" customHeight="1"/>
    <row r="63570" s="59" customFormat="1" customHeight="1"/>
    <row r="63571" s="59" customFormat="1" customHeight="1"/>
    <row r="63572" s="59" customFormat="1" customHeight="1"/>
    <row r="63573" s="59" customFormat="1" customHeight="1"/>
    <row r="63574" s="59" customFormat="1" customHeight="1"/>
    <row r="63575" s="59" customFormat="1" customHeight="1"/>
    <row r="63576" s="59" customFormat="1" customHeight="1"/>
    <row r="63577" s="59" customFormat="1" customHeight="1"/>
    <row r="63578" s="59" customFormat="1" customHeight="1"/>
    <row r="63579" s="59" customFormat="1" customHeight="1"/>
    <row r="63580" s="59" customFormat="1" customHeight="1"/>
    <row r="63581" s="59" customFormat="1" customHeight="1"/>
    <row r="63582" s="59" customFormat="1" customHeight="1"/>
    <row r="63583" s="59" customFormat="1" customHeight="1"/>
    <row r="63584" s="59" customFormat="1" customHeight="1"/>
    <row r="63585" s="59" customFormat="1" customHeight="1"/>
    <row r="63586" s="59" customFormat="1" customHeight="1"/>
    <row r="63587" s="59" customFormat="1" customHeight="1"/>
    <row r="63588" s="59" customFormat="1" customHeight="1"/>
    <row r="63589" s="59" customFormat="1" customHeight="1"/>
    <row r="63590" s="59" customFormat="1" customHeight="1"/>
    <row r="63591" s="59" customFormat="1" customHeight="1"/>
    <row r="63592" s="59" customFormat="1" customHeight="1"/>
    <row r="63593" s="59" customFormat="1" customHeight="1"/>
    <row r="63594" s="59" customFormat="1" customHeight="1"/>
    <row r="63595" s="59" customFormat="1" customHeight="1"/>
    <row r="63596" s="59" customFormat="1" customHeight="1"/>
    <row r="63597" s="59" customFormat="1" customHeight="1"/>
    <row r="63598" s="59" customFormat="1" customHeight="1"/>
    <row r="63599" s="59" customFormat="1" customHeight="1"/>
    <row r="63600" s="59" customFormat="1" customHeight="1"/>
    <row r="63601" s="59" customFormat="1" customHeight="1"/>
    <row r="63602" s="59" customFormat="1" customHeight="1"/>
    <row r="63603" s="59" customFormat="1" customHeight="1"/>
    <row r="63604" s="59" customFormat="1" customHeight="1"/>
    <row r="63605" s="59" customFormat="1" customHeight="1"/>
    <row r="63606" s="59" customFormat="1" customHeight="1"/>
    <row r="63607" s="59" customFormat="1" customHeight="1"/>
    <row r="63608" s="59" customFormat="1" customHeight="1"/>
    <row r="63609" s="59" customFormat="1" customHeight="1"/>
    <row r="63610" s="59" customFormat="1" customHeight="1"/>
    <row r="63611" s="59" customFormat="1" customHeight="1"/>
    <row r="63612" s="59" customFormat="1" customHeight="1"/>
    <row r="63613" s="59" customFormat="1" customHeight="1"/>
    <row r="63614" s="59" customFormat="1" customHeight="1"/>
    <row r="63615" s="59" customFormat="1" customHeight="1"/>
    <row r="63616" s="59" customFormat="1" customHeight="1"/>
    <row r="63617" s="59" customFormat="1" customHeight="1"/>
    <row r="63618" s="59" customFormat="1" customHeight="1"/>
    <row r="63619" s="59" customFormat="1" customHeight="1"/>
    <row r="63620" s="59" customFormat="1" customHeight="1"/>
    <row r="63621" s="59" customFormat="1" customHeight="1"/>
    <row r="63622" s="59" customFormat="1" customHeight="1"/>
    <row r="63623" s="59" customFormat="1" customHeight="1"/>
    <row r="63624" s="59" customFormat="1" customHeight="1"/>
    <row r="63625" s="59" customFormat="1" customHeight="1"/>
    <row r="63626" s="59" customFormat="1" customHeight="1"/>
    <row r="63627" s="59" customFormat="1" customHeight="1"/>
    <row r="63628" s="59" customFormat="1" customHeight="1"/>
    <row r="63629" s="59" customFormat="1" customHeight="1"/>
    <row r="63630" s="59" customFormat="1" customHeight="1"/>
    <row r="63631" s="59" customFormat="1" customHeight="1"/>
    <row r="63632" s="59" customFormat="1" customHeight="1"/>
    <row r="63633" s="59" customFormat="1" customHeight="1"/>
    <row r="63634" s="59" customFormat="1" customHeight="1"/>
    <row r="63635" s="59" customFormat="1" customHeight="1"/>
    <row r="63636" s="59" customFormat="1" customHeight="1"/>
    <row r="63637" s="59" customFormat="1" customHeight="1"/>
    <row r="63638" s="59" customFormat="1" customHeight="1"/>
    <row r="63639" s="59" customFormat="1" customHeight="1"/>
    <row r="63640" s="59" customFormat="1" customHeight="1"/>
    <row r="63641" s="59" customFormat="1" customHeight="1"/>
    <row r="63642" s="59" customFormat="1" customHeight="1"/>
    <row r="63643" s="59" customFormat="1" customHeight="1"/>
    <row r="63644" s="59" customFormat="1" customHeight="1"/>
    <row r="63645" s="59" customFormat="1" customHeight="1"/>
    <row r="63646" s="59" customFormat="1" customHeight="1"/>
    <row r="63647" s="59" customFormat="1" customHeight="1"/>
    <row r="63648" s="59" customFormat="1" customHeight="1"/>
    <row r="63649" s="59" customFormat="1" customHeight="1"/>
    <row r="63650" s="59" customFormat="1" customHeight="1"/>
    <row r="63651" s="59" customFormat="1" customHeight="1"/>
    <row r="63652" s="59" customFormat="1" customHeight="1"/>
    <row r="63653" s="59" customFormat="1" customHeight="1"/>
    <row r="63654" s="59" customFormat="1" customHeight="1"/>
    <row r="63655" s="59" customFormat="1" customHeight="1"/>
    <row r="63656" s="59" customFormat="1" customHeight="1"/>
    <row r="63657" s="59" customFormat="1" customHeight="1"/>
    <row r="63658" s="59" customFormat="1" customHeight="1"/>
    <row r="63659" s="59" customFormat="1" customHeight="1"/>
    <row r="63660" s="59" customFormat="1" customHeight="1"/>
    <row r="63661" s="59" customFormat="1" customHeight="1"/>
    <row r="63662" s="59" customFormat="1" customHeight="1"/>
    <row r="63663" s="59" customFormat="1" customHeight="1"/>
    <row r="63664" s="59" customFormat="1" customHeight="1"/>
    <row r="63665" s="59" customFormat="1" customHeight="1"/>
    <row r="63666" s="59" customFormat="1" customHeight="1"/>
    <row r="63667" s="59" customFormat="1" customHeight="1"/>
    <row r="63668" s="59" customFormat="1" customHeight="1"/>
    <row r="63669" s="59" customFormat="1" customHeight="1"/>
    <row r="63670" s="59" customFormat="1" customHeight="1"/>
    <row r="63671" s="59" customFormat="1" customHeight="1"/>
    <row r="63672" s="59" customFormat="1" customHeight="1"/>
    <row r="63673" s="59" customFormat="1" customHeight="1"/>
    <row r="63674" s="59" customFormat="1" customHeight="1"/>
    <row r="63675" s="59" customFormat="1" customHeight="1"/>
    <row r="63676" s="59" customFormat="1" customHeight="1"/>
    <row r="63677" s="59" customFormat="1" customHeight="1"/>
    <row r="63678" s="59" customFormat="1" customHeight="1"/>
    <row r="63679" s="59" customFormat="1" customHeight="1"/>
    <row r="63680" s="59" customFormat="1" customHeight="1"/>
    <row r="63681" s="59" customFormat="1" customHeight="1"/>
    <row r="63682" s="59" customFormat="1" customHeight="1"/>
    <row r="63683" s="59" customFormat="1" customHeight="1"/>
    <row r="63684" s="59" customFormat="1" customHeight="1"/>
    <row r="63685" s="59" customFormat="1" customHeight="1"/>
    <row r="63686" s="59" customFormat="1" customHeight="1"/>
    <row r="63687" s="59" customFormat="1" customHeight="1"/>
    <row r="63688" s="59" customFormat="1" customHeight="1"/>
    <row r="63689" s="59" customFormat="1" customHeight="1"/>
    <row r="63690" s="59" customFormat="1" customHeight="1"/>
    <row r="63691" s="59" customFormat="1" customHeight="1"/>
    <row r="63692" s="59" customFormat="1" customHeight="1"/>
    <row r="63693" s="59" customFormat="1" customHeight="1"/>
    <row r="63694" s="59" customFormat="1" customHeight="1"/>
    <row r="63695" s="59" customFormat="1" customHeight="1"/>
    <row r="63696" s="59" customFormat="1" customHeight="1"/>
    <row r="63697" s="59" customFormat="1" customHeight="1"/>
    <row r="63698" s="59" customFormat="1" customHeight="1"/>
    <row r="63699" s="59" customFormat="1" customHeight="1"/>
    <row r="63700" s="59" customFormat="1" customHeight="1"/>
    <row r="63701" s="59" customFormat="1" customHeight="1"/>
    <row r="63702" s="59" customFormat="1" customHeight="1"/>
    <row r="63703" s="59" customFormat="1" customHeight="1"/>
    <row r="63704" s="59" customFormat="1" customHeight="1"/>
    <row r="63705" s="59" customFormat="1" customHeight="1"/>
    <row r="63706" s="59" customFormat="1" customHeight="1"/>
    <row r="63707" s="59" customFormat="1" customHeight="1"/>
    <row r="63708" s="59" customFormat="1" customHeight="1"/>
    <row r="63709" s="59" customFormat="1" customHeight="1"/>
    <row r="63710" s="59" customFormat="1" customHeight="1"/>
    <row r="63711" s="59" customFormat="1" customHeight="1"/>
    <row r="63712" s="59" customFormat="1" customHeight="1"/>
    <row r="63713" s="59" customFormat="1" customHeight="1"/>
    <row r="63714" s="59" customFormat="1" customHeight="1"/>
    <row r="63715" s="59" customFormat="1" customHeight="1"/>
    <row r="63716" s="59" customFormat="1" customHeight="1"/>
    <row r="63717" s="59" customFormat="1" customHeight="1"/>
    <row r="63718" s="59" customFormat="1" customHeight="1"/>
    <row r="63719" s="59" customFormat="1" customHeight="1"/>
    <row r="63720" s="59" customFormat="1" customHeight="1"/>
    <row r="63721" s="59" customFormat="1" customHeight="1"/>
    <row r="63722" s="59" customFormat="1" customHeight="1"/>
    <row r="63723" s="59" customFormat="1" customHeight="1"/>
    <row r="63724" s="59" customFormat="1" customHeight="1"/>
    <row r="63725" s="59" customFormat="1" customHeight="1"/>
    <row r="63726" s="59" customFormat="1" customHeight="1"/>
    <row r="63727" s="59" customFormat="1" customHeight="1"/>
    <row r="63728" s="59" customFormat="1" customHeight="1"/>
    <row r="63729" s="59" customFormat="1" customHeight="1"/>
    <row r="63730" s="59" customFormat="1" customHeight="1"/>
    <row r="63731" s="59" customFormat="1" customHeight="1"/>
    <row r="63732" s="59" customFormat="1" customHeight="1"/>
    <row r="63733" s="59" customFormat="1" customHeight="1"/>
    <row r="63734" s="59" customFormat="1" customHeight="1"/>
    <row r="63735" s="59" customFormat="1" customHeight="1"/>
    <row r="63736" s="59" customFormat="1" customHeight="1"/>
    <row r="63737" s="59" customFormat="1" customHeight="1"/>
    <row r="63738" s="59" customFormat="1" customHeight="1"/>
    <row r="63739" s="59" customFormat="1" customHeight="1"/>
    <row r="63740" s="59" customFormat="1" customHeight="1"/>
    <row r="63741" s="59" customFormat="1" customHeight="1"/>
    <row r="63742" s="59" customFormat="1" customHeight="1"/>
    <row r="63743" s="59" customFormat="1" customHeight="1"/>
    <row r="63744" s="59" customFormat="1" customHeight="1"/>
    <row r="63745" s="59" customFormat="1" customHeight="1"/>
    <row r="63746" s="59" customFormat="1" customHeight="1"/>
    <row r="63747" s="59" customFormat="1" customHeight="1"/>
    <row r="63748" s="59" customFormat="1" customHeight="1"/>
    <row r="63749" s="59" customFormat="1" customHeight="1"/>
    <row r="63750" s="59" customFormat="1" customHeight="1"/>
    <row r="63751" s="59" customFormat="1" customHeight="1"/>
    <row r="63752" s="59" customFormat="1" customHeight="1"/>
    <row r="63753" s="59" customFormat="1" customHeight="1"/>
    <row r="63754" s="59" customFormat="1" customHeight="1"/>
    <row r="63755" s="59" customFormat="1" customHeight="1"/>
    <row r="63756" s="59" customFormat="1" customHeight="1"/>
    <row r="63757" s="59" customFormat="1" customHeight="1"/>
    <row r="63758" s="59" customFormat="1" customHeight="1"/>
    <row r="63759" s="59" customFormat="1" customHeight="1"/>
    <row r="63760" s="59" customFormat="1" customHeight="1"/>
    <row r="63761" s="59" customFormat="1" customHeight="1"/>
    <row r="63762" s="59" customFormat="1" customHeight="1"/>
    <row r="63763" s="59" customFormat="1" customHeight="1"/>
    <row r="63764" s="59" customFormat="1" customHeight="1"/>
    <row r="63765" s="59" customFormat="1" customHeight="1"/>
    <row r="63766" s="59" customFormat="1" customHeight="1"/>
    <row r="63767" s="59" customFormat="1" customHeight="1"/>
    <row r="63768" s="59" customFormat="1" customHeight="1"/>
    <row r="63769" s="59" customFormat="1" customHeight="1"/>
    <row r="63770" s="59" customFormat="1" customHeight="1"/>
    <row r="63771" s="59" customFormat="1" customHeight="1"/>
    <row r="63772" s="59" customFormat="1" customHeight="1"/>
    <row r="63773" s="59" customFormat="1" customHeight="1"/>
    <row r="63774" s="59" customFormat="1" customHeight="1"/>
    <row r="63775" s="59" customFormat="1" customHeight="1"/>
    <row r="63776" s="59" customFormat="1" customHeight="1"/>
    <row r="63777" s="59" customFormat="1" customHeight="1"/>
    <row r="63778" s="59" customFormat="1" customHeight="1"/>
    <row r="63779" s="59" customFormat="1" customHeight="1"/>
    <row r="63780" s="59" customFormat="1" customHeight="1"/>
    <row r="63781" s="59" customFormat="1" customHeight="1"/>
    <row r="63782" s="59" customFormat="1" customHeight="1"/>
    <row r="63783" s="59" customFormat="1" customHeight="1"/>
    <row r="63784" s="59" customFormat="1" customHeight="1"/>
    <row r="63785" s="59" customFormat="1" customHeight="1"/>
    <row r="63786" s="59" customFormat="1" customHeight="1"/>
    <row r="63787" s="59" customFormat="1" customHeight="1"/>
    <row r="63788" s="59" customFormat="1" customHeight="1"/>
    <row r="63789" s="59" customFormat="1" customHeight="1"/>
    <row r="63790" s="59" customFormat="1" customHeight="1"/>
    <row r="63791" s="59" customFormat="1" customHeight="1"/>
    <row r="63792" s="59" customFormat="1" customHeight="1"/>
    <row r="63793" s="59" customFormat="1" customHeight="1"/>
    <row r="63794" s="59" customFormat="1" customHeight="1"/>
    <row r="63795" s="59" customFormat="1" customHeight="1"/>
    <row r="63796" s="59" customFormat="1" customHeight="1"/>
    <row r="63797" s="59" customFormat="1" customHeight="1"/>
    <row r="63798" s="59" customFormat="1" customHeight="1"/>
    <row r="63799" s="59" customFormat="1" customHeight="1"/>
    <row r="63800" s="59" customFormat="1" customHeight="1"/>
    <row r="63801" s="59" customFormat="1" customHeight="1"/>
    <row r="63802" s="59" customFormat="1" customHeight="1"/>
    <row r="63803" s="59" customFormat="1" customHeight="1"/>
    <row r="63804" s="59" customFormat="1" customHeight="1"/>
    <row r="63805" s="59" customFormat="1" customHeight="1"/>
    <row r="63806" s="59" customFormat="1" customHeight="1"/>
    <row r="63807" s="59" customFormat="1" customHeight="1"/>
    <row r="63808" s="59" customFormat="1" customHeight="1"/>
    <row r="63809" s="59" customFormat="1" customHeight="1"/>
    <row r="63810" s="59" customFormat="1" customHeight="1"/>
    <row r="63811" s="59" customFormat="1" customHeight="1"/>
    <row r="63812" s="59" customFormat="1" customHeight="1"/>
    <row r="63813" s="59" customFormat="1" customHeight="1"/>
    <row r="63814" s="59" customFormat="1" customHeight="1"/>
    <row r="63815" s="59" customFormat="1" customHeight="1"/>
    <row r="63816" s="59" customFormat="1" customHeight="1"/>
    <row r="63817" s="59" customFormat="1" customHeight="1"/>
    <row r="63818" s="59" customFormat="1" customHeight="1"/>
    <row r="63819" s="59" customFormat="1" customHeight="1"/>
    <row r="63820" s="59" customFormat="1" customHeight="1"/>
    <row r="63821" s="59" customFormat="1" customHeight="1"/>
    <row r="63822" s="59" customFormat="1" customHeight="1"/>
    <row r="63823" s="59" customFormat="1" customHeight="1"/>
    <row r="63824" s="59" customFormat="1" customHeight="1"/>
    <row r="63825" s="59" customFormat="1" customHeight="1"/>
    <row r="63826" s="59" customFormat="1" customHeight="1"/>
    <row r="63827" s="59" customFormat="1" customHeight="1"/>
    <row r="63828" s="59" customFormat="1" customHeight="1"/>
    <row r="63829" s="59" customFormat="1" customHeight="1"/>
    <row r="63830" s="59" customFormat="1" customHeight="1"/>
    <row r="63831" s="59" customFormat="1" customHeight="1"/>
    <row r="63832" s="59" customFormat="1" customHeight="1"/>
    <row r="63833" s="59" customFormat="1" customHeight="1"/>
    <row r="63834" s="59" customFormat="1" customHeight="1"/>
    <row r="63835" s="59" customFormat="1" customHeight="1"/>
    <row r="63836" s="59" customFormat="1" customHeight="1"/>
    <row r="63837" s="59" customFormat="1" customHeight="1"/>
    <row r="63838" s="59" customFormat="1" customHeight="1"/>
    <row r="63839" s="59" customFormat="1" customHeight="1"/>
    <row r="63840" s="59" customFormat="1" customHeight="1"/>
    <row r="63841" s="59" customFormat="1" customHeight="1"/>
    <row r="63842" s="59" customFormat="1" customHeight="1"/>
    <row r="63843" s="59" customFormat="1" customHeight="1"/>
    <row r="63844" s="59" customFormat="1" customHeight="1"/>
    <row r="63845" s="59" customFormat="1" customHeight="1"/>
    <row r="63846" s="59" customFormat="1" customHeight="1"/>
    <row r="63847" s="59" customFormat="1" customHeight="1"/>
    <row r="63848" s="59" customFormat="1" customHeight="1"/>
    <row r="63849" s="59" customFormat="1" customHeight="1"/>
    <row r="63850" s="59" customFormat="1" customHeight="1"/>
    <row r="63851" s="59" customFormat="1" customHeight="1"/>
    <row r="63852" s="59" customFormat="1" customHeight="1"/>
    <row r="63853" s="59" customFormat="1" customHeight="1"/>
    <row r="63854" s="59" customFormat="1" customHeight="1"/>
    <row r="63855" s="59" customFormat="1" customHeight="1"/>
    <row r="63856" s="59" customFormat="1" customHeight="1"/>
    <row r="63857" s="59" customFormat="1" customHeight="1"/>
    <row r="63858" s="59" customFormat="1" customHeight="1"/>
    <row r="63859" s="59" customFormat="1" customHeight="1"/>
    <row r="63860" s="59" customFormat="1" customHeight="1"/>
    <row r="63861" s="59" customFormat="1" customHeight="1"/>
    <row r="63862" s="59" customFormat="1" customHeight="1"/>
    <row r="63863" s="59" customFormat="1" customHeight="1"/>
    <row r="63864" s="59" customFormat="1" customHeight="1"/>
    <row r="63865" s="59" customFormat="1" customHeight="1"/>
    <row r="63866" s="59" customFormat="1" customHeight="1"/>
    <row r="63867" s="59" customFormat="1" customHeight="1"/>
    <row r="63868" s="59" customFormat="1" customHeight="1"/>
    <row r="63869" s="59" customFormat="1" customHeight="1"/>
    <row r="63870" s="59" customFormat="1" customHeight="1"/>
    <row r="63871" s="59" customFormat="1" customHeight="1"/>
    <row r="63872" s="59" customFormat="1" customHeight="1"/>
    <row r="63873" s="59" customFormat="1" customHeight="1"/>
    <row r="63874" s="59" customFormat="1" customHeight="1"/>
    <row r="63875" s="59" customFormat="1" customHeight="1"/>
    <row r="63876" s="59" customFormat="1" customHeight="1"/>
    <row r="63877" s="59" customFormat="1" customHeight="1"/>
    <row r="63878" s="59" customFormat="1" customHeight="1"/>
    <row r="63879" s="59" customFormat="1" customHeight="1"/>
    <row r="63880" s="59" customFormat="1" customHeight="1"/>
    <row r="63881" s="59" customFormat="1" customHeight="1"/>
    <row r="63882" s="59" customFormat="1" customHeight="1"/>
    <row r="63883" s="59" customFormat="1" customHeight="1"/>
    <row r="63884" s="59" customFormat="1" customHeight="1"/>
    <row r="63885" s="59" customFormat="1" customHeight="1"/>
    <row r="63886" s="59" customFormat="1" customHeight="1"/>
    <row r="63887" s="59" customFormat="1" customHeight="1"/>
    <row r="63888" s="59" customFormat="1" customHeight="1"/>
    <row r="63889" s="59" customFormat="1" customHeight="1"/>
    <row r="63890" s="59" customFormat="1" customHeight="1"/>
    <row r="63891" s="59" customFormat="1" customHeight="1"/>
    <row r="63892" s="59" customFormat="1" customHeight="1"/>
    <row r="63893" s="59" customFormat="1" customHeight="1"/>
    <row r="63894" s="59" customFormat="1" customHeight="1"/>
    <row r="63895" s="59" customFormat="1" customHeight="1"/>
    <row r="63896" s="59" customFormat="1" customHeight="1"/>
    <row r="63897" s="59" customFormat="1" customHeight="1"/>
    <row r="63898" s="59" customFormat="1" customHeight="1"/>
    <row r="63899" s="59" customFormat="1" customHeight="1"/>
    <row r="63900" s="59" customFormat="1" customHeight="1"/>
    <row r="63901" s="59" customFormat="1" customHeight="1"/>
    <row r="63902" s="59" customFormat="1" customHeight="1"/>
    <row r="63903" s="59" customFormat="1" customHeight="1"/>
    <row r="63904" s="59" customFormat="1" customHeight="1"/>
    <row r="63905" s="59" customFormat="1" customHeight="1"/>
    <row r="63906" s="59" customFormat="1" customHeight="1"/>
    <row r="63907" s="59" customFormat="1" customHeight="1"/>
    <row r="63908" s="59" customFormat="1" customHeight="1"/>
    <row r="63909" s="59" customFormat="1" customHeight="1"/>
    <row r="63910" s="59" customFormat="1" customHeight="1"/>
    <row r="63911" s="59" customFormat="1" customHeight="1"/>
    <row r="63912" s="59" customFormat="1" customHeight="1"/>
    <row r="63913" s="59" customFormat="1" customHeight="1"/>
    <row r="63914" s="59" customFormat="1" customHeight="1"/>
    <row r="63915" s="59" customFormat="1" customHeight="1"/>
    <row r="63916" s="59" customFormat="1" customHeight="1"/>
    <row r="63917" s="59" customFormat="1" customHeight="1"/>
    <row r="63918" s="59" customFormat="1" customHeight="1"/>
    <row r="63919" s="59" customFormat="1" customHeight="1"/>
    <row r="63920" s="59" customFormat="1" customHeight="1"/>
    <row r="63921" s="59" customFormat="1" customHeight="1"/>
    <row r="63922" s="59" customFormat="1" customHeight="1"/>
    <row r="63923" s="59" customFormat="1" customHeight="1"/>
    <row r="63924" s="59" customFormat="1" customHeight="1"/>
    <row r="63925" s="59" customFormat="1" customHeight="1"/>
    <row r="63926" s="59" customFormat="1" customHeight="1"/>
    <row r="63927" s="59" customFormat="1" customHeight="1"/>
    <row r="63928" s="59" customFormat="1" customHeight="1"/>
    <row r="63929" s="59" customFormat="1" customHeight="1"/>
    <row r="63930" s="59" customFormat="1" customHeight="1"/>
    <row r="63931" s="59" customFormat="1" customHeight="1"/>
    <row r="63932" s="59" customFormat="1" customHeight="1"/>
    <row r="63933" s="59" customFormat="1" customHeight="1"/>
    <row r="63934" s="59" customFormat="1" customHeight="1"/>
    <row r="63935" s="59" customFormat="1" customHeight="1"/>
    <row r="63936" s="59" customFormat="1" customHeight="1"/>
    <row r="63937" s="59" customFormat="1" customHeight="1"/>
    <row r="63938" s="59" customFormat="1" customHeight="1"/>
    <row r="63939" s="59" customFormat="1" customHeight="1"/>
    <row r="63940" s="59" customFormat="1" customHeight="1"/>
    <row r="63941" s="59" customFormat="1" customHeight="1"/>
    <row r="63942" s="59" customFormat="1" customHeight="1"/>
    <row r="63943" s="59" customFormat="1" customHeight="1"/>
    <row r="63944" s="59" customFormat="1" customHeight="1"/>
    <row r="63945" s="59" customFormat="1" customHeight="1"/>
    <row r="63946" s="59" customFormat="1" customHeight="1"/>
    <row r="63947" s="59" customFormat="1" customHeight="1"/>
    <row r="63948" s="59" customFormat="1" customHeight="1"/>
    <row r="63949" s="59" customFormat="1" customHeight="1"/>
    <row r="63950" s="59" customFormat="1" customHeight="1"/>
    <row r="63951" s="59" customFormat="1" customHeight="1"/>
    <row r="63952" s="59" customFormat="1" customHeight="1"/>
    <row r="63953" s="59" customFormat="1" customHeight="1"/>
    <row r="63954" s="59" customFormat="1" customHeight="1"/>
    <row r="63955" s="59" customFormat="1" customHeight="1"/>
    <row r="63956" s="59" customFormat="1" customHeight="1"/>
    <row r="63957" s="59" customFormat="1" customHeight="1"/>
    <row r="63958" s="59" customFormat="1" customHeight="1"/>
    <row r="63959" s="59" customFormat="1" customHeight="1"/>
    <row r="63960" s="59" customFormat="1" customHeight="1"/>
    <row r="63961" s="59" customFormat="1" customHeight="1"/>
    <row r="63962" s="59" customFormat="1" customHeight="1"/>
    <row r="63963" s="59" customFormat="1" customHeight="1"/>
    <row r="63964" s="59" customFormat="1" customHeight="1"/>
    <row r="63965" s="59" customFormat="1" customHeight="1"/>
    <row r="63966" s="59" customFormat="1" customHeight="1"/>
    <row r="63967" s="59" customFormat="1" customHeight="1"/>
    <row r="63968" s="59" customFormat="1" customHeight="1"/>
    <row r="63969" s="59" customFormat="1" customHeight="1"/>
    <row r="63970" s="59" customFormat="1" customHeight="1"/>
    <row r="63971" s="59" customFormat="1" customHeight="1"/>
    <row r="63972" s="59" customFormat="1" customHeight="1"/>
    <row r="63973" s="59" customFormat="1" customHeight="1"/>
    <row r="63974" s="59" customFormat="1" customHeight="1"/>
    <row r="63975" s="59" customFormat="1" customHeight="1"/>
    <row r="63976" s="59" customFormat="1" customHeight="1"/>
    <row r="63977" s="59" customFormat="1" customHeight="1"/>
    <row r="63978" s="59" customFormat="1" customHeight="1"/>
    <row r="63979" s="59" customFormat="1" customHeight="1"/>
    <row r="63980" s="59" customFormat="1" customHeight="1"/>
    <row r="63981" s="59" customFormat="1" customHeight="1"/>
    <row r="63982" s="59" customFormat="1" customHeight="1"/>
    <row r="63983" s="59" customFormat="1" customHeight="1"/>
    <row r="63984" s="59" customFormat="1" customHeight="1"/>
    <row r="63985" s="59" customFormat="1" customHeight="1"/>
    <row r="63986" s="59" customFormat="1" customHeight="1"/>
    <row r="63987" s="59" customFormat="1" customHeight="1"/>
    <row r="63988" s="59" customFormat="1" customHeight="1"/>
    <row r="63989" s="59" customFormat="1" customHeight="1"/>
    <row r="63990" s="59" customFormat="1" customHeight="1"/>
    <row r="63991" s="59" customFormat="1" customHeight="1"/>
    <row r="63992" s="59" customFormat="1" customHeight="1"/>
    <row r="63993" s="59" customFormat="1" customHeight="1"/>
    <row r="63994" s="59" customFormat="1" customHeight="1"/>
    <row r="63995" s="59" customFormat="1" customHeight="1"/>
    <row r="63996" s="59" customFormat="1" customHeight="1"/>
    <row r="63997" s="59" customFormat="1" customHeight="1"/>
    <row r="63998" s="59" customFormat="1" customHeight="1"/>
    <row r="63999" s="59" customFormat="1" customHeight="1"/>
    <row r="64000" s="59" customFormat="1" customHeight="1"/>
    <row r="64001" s="59" customFormat="1" customHeight="1"/>
    <row r="64002" s="59" customFormat="1" customHeight="1"/>
    <row r="64003" s="59" customFormat="1" customHeight="1"/>
    <row r="64004" s="59" customFormat="1" customHeight="1"/>
    <row r="64005" s="59" customFormat="1" customHeight="1"/>
    <row r="64006" s="59" customFormat="1" customHeight="1"/>
    <row r="64007" s="59" customFormat="1" customHeight="1"/>
    <row r="64008" s="59" customFormat="1" customHeight="1"/>
    <row r="64009" s="59" customFormat="1" customHeight="1"/>
    <row r="64010" s="59" customFormat="1" customHeight="1"/>
    <row r="64011" s="59" customFormat="1" customHeight="1"/>
    <row r="64012" s="59" customFormat="1" customHeight="1"/>
    <row r="64013" s="59" customFormat="1" customHeight="1"/>
    <row r="64014" s="59" customFormat="1" customHeight="1"/>
    <row r="64015" s="59" customFormat="1" customHeight="1"/>
    <row r="64016" s="59" customFormat="1" customHeight="1"/>
    <row r="64017" s="59" customFormat="1" customHeight="1"/>
    <row r="64018" s="59" customFormat="1" customHeight="1"/>
    <row r="64019" s="59" customFormat="1" customHeight="1"/>
    <row r="64020" s="59" customFormat="1" customHeight="1"/>
    <row r="64021" s="59" customFormat="1" customHeight="1"/>
    <row r="64022" s="59" customFormat="1" customHeight="1"/>
    <row r="64023" s="59" customFormat="1" customHeight="1"/>
    <row r="64024" s="59" customFormat="1" customHeight="1"/>
    <row r="64025" s="59" customFormat="1" customHeight="1"/>
    <row r="64026" s="59" customFormat="1" customHeight="1"/>
    <row r="64027" s="59" customFormat="1" customHeight="1"/>
    <row r="64028" s="59" customFormat="1" customHeight="1"/>
    <row r="64029" s="59" customFormat="1" customHeight="1"/>
    <row r="64030" s="59" customFormat="1" customHeight="1"/>
    <row r="64031" s="59" customFormat="1" customHeight="1"/>
    <row r="64032" s="59" customFormat="1" customHeight="1"/>
    <row r="64033" s="59" customFormat="1" customHeight="1"/>
    <row r="64034" s="59" customFormat="1" customHeight="1"/>
    <row r="64035" s="59" customFormat="1" customHeight="1"/>
    <row r="64036" s="59" customFormat="1" customHeight="1"/>
    <row r="64037" s="59" customFormat="1" customHeight="1"/>
    <row r="64038" s="59" customFormat="1" customHeight="1"/>
    <row r="64039" s="59" customFormat="1" customHeight="1"/>
    <row r="64040" s="59" customFormat="1" customHeight="1"/>
    <row r="64041" s="59" customFormat="1" customHeight="1"/>
    <row r="64042" s="59" customFormat="1" customHeight="1"/>
    <row r="64043" s="59" customFormat="1" customHeight="1"/>
    <row r="64044" s="59" customFormat="1" customHeight="1"/>
    <row r="64045" s="59" customFormat="1" customHeight="1"/>
    <row r="64046" s="59" customFormat="1" customHeight="1"/>
    <row r="64047" s="59" customFormat="1" customHeight="1"/>
    <row r="64048" s="59" customFormat="1" customHeight="1"/>
    <row r="64049" s="59" customFormat="1" customHeight="1"/>
    <row r="64050" s="59" customFormat="1" customHeight="1"/>
    <row r="64051" s="59" customFormat="1" customHeight="1"/>
    <row r="64052" s="59" customFormat="1" customHeight="1"/>
    <row r="64053" s="59" customFormat="1" customHeight="1"/>
    <row r="64054" s="59" customFormat="1" customHeight="1"/>
    <row r="64055" s="59" customFormat="1" customHeight="1"/>
    <row r="64056" s="59" customFormat="1" customHeight="1"/>
    <row r="64057" s="59" customFormat="1" customHeight="1"/>
    <row r="64058" s="59" customFormat="1" customHeight="1"/>
    <row r="64059" s="59" customFormat="1" customHeight="1"/>
    <row r="64060" s="59" customFormat="1" customHeight="1"/>
    <row r="64061" s="59" customFormat="1" customHeight="1"/>
    <row r="64062" s="59" customFormat="1" customHeight="1"/>
    <row r="64063" s="59" customFormat="1" customHeight="1"/>
    <row r="64064" s="59" customFormat="1" customHeight="1"/>
    <row r="64065" s="59" customFormat="1" customHeight="1"/>
    <row r="64066" s="59" customFormat="1" customHeight="1"/>
    <row r="64067" s="59" customFormat="1" customHeight="1"/>
    <row r="64068" s="59" customFormat="1" customHeight="1"/>
    <row r="64069" s="59" customFormat="1" customHeight="1"/>
    <row r="64070" s="59" customFormat="1" customHeight="1"/>
    <row r="64071" s="59" customFormat="1" customHeight="1"/>
    <row r="64072" s="59" customFormat="1" customHeight="1"/>
    <row r="64073" s="59" customFormat="1" customHeight="1"/>
    <row r="64074" s="59" customFormat="1" customHeight="1"/>
    <row r="64075" s="59" customFormat="1" customHeight="1"/>
    <row r="64076" s="59" customFormat="1" customHeight="1"/>
    <row r="64077" s="59" customFormat="1" customHeight="1"/>
    <row r="64078" s="59" customFormat="1" customHeight="1"/>
    <row r="64079" s="59" customFormat="1" customHeight="1"/>
    <row r="64080" s="59" customFormat="1" customHeight="1"/>
    <row r="64081" s="59" customFormat="1" customHeight="1"/>
    <row r="64082" s="59" customFormat="1" customHeight="1"/>
    <row r="64083" s="59" customFormat="1" customHeight="1"/>
    <row r="64084" s="59" customFormat="1" customHeight="1"/>
    <row r="64085" s="59" customFormat="1" customHeight="1"/>
    <row r="64086" s="59" customFormat="1" customHeight="1"/>
    <row r="64087" s="59" customFormat="1" customHeight="1"/>
    <row r="64088" s="59" customFormat="1" customHeight="1"/>
    <row r="64089" s="59" customFormat="1" customHeight="1"/>
    <row r="64090" s="59" customFormat="1" customHeight="1"/>
    <row r="64091" s="59" customFormat="1" customHeight="1"/>
    <row r="64092" s="59" customFormat="1" customHeight="1"/>
    <row r="64093" s="59" customFormat="1" customHeight="1"/>
    <row r="64094" s="59" customFormat="1" customHeight="1"/>
    <row r="64095" s="59" customFormat="1" customHeight="1"/>
    <row r="64096" s="59" customFormat="1" customHeight="1"/>
    <row r="64097" s="59" customFormat="1" customHeight="1"/>
    <row r="64098" s="59" customFormat="1" customHeight="1"/>
    <row r="64099" s="59" customFormat="1" customHeight="1"/>
    <row r="64100" s="59" customFormat="1" customHeight="1"/>
    <row r="64101" s="59" customFormat="1" customHeight="1"/>
    <row r="64102" s="59" customFormat="1" customHeight="1"/>
    <row r="64103" s="59" customFormat="1" customHeight="1"/>
    <row r="64104" s="59" customFormat="1" customHeight="1"/>
    <row r="64105" s="59" customFormat="1" customHeight="1"/>
    <row r="64106" s="59" customFormat="1" customHeight="1"/>
    <row r="64107" s="59" customFormat="1" customHeight="1"/>
    <row r="64108" s="59" customFormat="1" customHeight="1"/>
    <row r="64109" s="59" customFormat="1" customHeight="1"/>
    <row r="64110" s="59" customFormat="1" customHeight="1"/>
    <row r="64111" s="59" customFormat="1" customHeight="1"/>
    <row r="64112" s="59" customFormat="1" customHeight="1"/>
    <row r="64113" s="59" customFormat="1" customHeight="1"/>
    <row r="64114" s="59" customFormat="1" customHeight="1"/>
    <row r="64115" s="59" customFormat="1" customHeight="1"/>
    <row r="64116" s="59" customFormat="1" customHeight="1"/>
    <row r="64117" s="59" customFormat="1" customHeight="1"/>
    <row r="64118" s="59" customFormat="1" customHeight="1"/>
    <row r="64119" s="59" customFormat="1" customHeight="1"/>
    <row r="64120" s="59" customFormat="1" customHeight="1"/>
    <row r="64121" s="59" customFormat="1" customHeight="1"/>
    <row r="64122" s="59" customFormat="1" customHeight="1"/>
    <row r="64123" s="59" customFormat="1" customHeight="1"/>
    <row r="64124" s="59" customFormat="1" customHeight="1"/>
    <row r="64125" s="59" customFormat="1" customHeight="1"/>
    <row r="64126" s="59" customFormat="1" customHeight="1"/>
    <row r="64127" s="59" customFormat="1" customHeight="1"/>
    <row r="64128" s="59" customFormat="1" customHeight="1"/>
    <row r="64129" s="59" customFormat="1" customHeight="1"/>
    <row r="64130" s="59" customFormat="1" customHeight="1"/>
    <row r="64131" s="59" customFormat="1" customHeight="1"/>
    <row r="64132" s="59" customFormat="1" customHeight="1"/>
    <row r="64133" s="59" customFormat="1" customHeight="1"/>
    <row r="64134" s="59" customFormat="1" customHeight="1"/>
    <row r="64135" s="59" customFormat="1" customHeight="1"/>
    <row r="64136" s="59" customFormat="1" customHeight="1"/>
    <row r="64137" s="59" customFormat="1" customHeight="1"/>
    <row r="64138" s="59" customFormat="1" customHeight="1"/>
    <row r="64139" s="59" customFormat="1" customHeight="1"/>
    <row r="64140" s="59" customFormat="1" customHeight="1"/>
    <row r="64141" s="59" customFormat="1" customHeight="1"/>
    <row r="64142" s="59" customFormat="1" customHeight="1"/>
    <row r="64143" s="59" customFormat="1" customHeight="1"/>
    <row r="64144" s="59" customFormat="1" customHeight="1"/>
    <row r="64145" s="59" customFormat="1" customHeight="1"/>
    <row r="64146" s="59" customFormat="1" customHeight="1"/>
    <row r="64147" s="59" customFormat="1" customHeight="1"/>
    <row r="64148" s="59" customFormat="1" customHeight="1"/>
    <row r="64149" s="59" customFormat="1" customHeight="1"/>
    <row r="64150" s="59" customFormat="1" customHeight="1"/>
    <row r="64151" s="59" customFormat="1" customHeight="1"/>
    <row r="64152" s="59" customFormat="1" customHeight="1"/>
    <row r="64153" s="59" customFormat="1" customHeight="1"/>
    <row r="64154" s="59" customFormat="1" customHeight="1"/>
    <row r="64155" s="59" customFormat="1" customHeight="1"/>
    <row r="64156" s="59" customFormat="1" customHeight="1"/>
    <row r="64157" s="59" customFormat="1" customHeight="1"/>
    <row r="64158" s="59" customFormat="1" customHeight="1"/>
    <row r="64159" s="59" customFormat="1" customHeight="1"/>
    <row r="64160" s="59" customFormat="1" customHeight="1"/>
    <row r="64161" s="59" customFormat="1" customHeight="1"/>
    <row r="64162" s="59" customFormat="1" customHeight="1"/>
    <row r="64163" s="59" customFormat="1" customHeight="1"/>
    <row r="64164" s="59" customFormat="1" customHeight="1"/>
    <row r="64165" s="59" customFormat="1" customHeight="1"/>
    <row r="64166" s="59" customFormat="1" customHeight="1"/>
    <row r="64167" s="59" customFormat="1" customHeight="1"/>
    <row r="64168" s="59" customFormat="1" customHeight="1"/>
    <row r="64169" s="59" customFormat="1" customHeight="1"/>
    <row r="64170" s="59" customFormat="1" customHeight="1"/>
    <row r="64171" s="59" customFormat="1" customHeight="1"/>
    <row r="64172" s="59" customFormat="1" customHeight="1"/>
    <row r="64173" s="59" customFormat="1" customHeight="1"/>
    <row r="64174" s="59" customFormat="1" customHeight="1"/>
    <row r="64175" s="59" customFormat="1" customHeight="1"/>
    <row r="64176" s="59" customFormat="1" customHeight="1"/>
    <row r="64177" s="59" customFormat="1" customHeight="1"/>
    <row r="64178" s="59" customFormat="1" customHeight="1"/>
    <row r="64179" s="59" customFormat="1" customHeight="1"/>
    <row r="64180" s="59" customFormat="1" customHeight="1"/>
    <row r="64181" s="59" customFormat="1" customHeight="1"/>
    <row r="64182" s="59" customFormat="1" customHeight="1"/>
    <row r="64183" s="59" customFormat="1" customHeight="1"/>
    <row r="64184" s="59" customFormat="1" customHeight="1"/>
    <row r="64185" s="59" customFormat="1" customHeight="1"/>
    <row r="64186" s="59" customFormat="1" customHeight="1"/>
    <row r="64187" s="59" customFormat="1" customHeight="1"/>
    <row r="64188" s="59" customFormat="1" customHeight="1"/>
    <row r="64189" s="59" customFormat="1" customHeight="1"/>
    <row r="64190" s="59" customFormat="1" customHeight="1"/>
    <row r="64191" s="59" customFormat="1" customHeight="1"/>
    <row r="64192" s="59" customFormat="1" customHeight="1"/>
    <row r="64193" s="59" customFormat="1" customHeight="1"/>
    <row r="64194" s="59" customFormat="1" customHeight="1"/>
    <row r="64195" s="59" customFormat="1" customHeight="1"/>
    <row r="64196" s="59" customFormat="1" customHeight="1"/>
    <row r="64197" s="59" customFormat="1" customHeight="1"/>
    <row r="64198" s="59" customFormat="1" customHeight="1"/>
    <row r="64199" s="59" customFormat="1" customHeight="1"/>
    <row r="64200" s="59" customFormat="1" customHeight="1"/>
    <row r="64201" s="59" customFormat="1" customHeight="1"/>
    <row r="64202" s="59" customFormat="1" customHeight="1"/>
    <row r="64203" s="59" customFormat="1" customHeight="1"/>
    <row r="64204" s="59" customFormat="1" customHeight="1"/>
    <row r="64205" s="59" customFormat="1" customHeight="1"/>
    <row r="64206" s="59" customFormat="1" customHeight="1"/>
    <row r="64207" s="59" customFormat="1" customHeight="1"/>
    <row r="64208" s="59" customFormat="1" customHeight="1"/>
    <row r="64209" s="59" customFormat="1" customHeight="1"/>
    <row r="64210" s="59" customFormat="1" customHeight="1"/>
    <row r="64211" s="59" customFormat="1" customHeight="1"/>
    <row r="64212" s="59" customFormat="1" customHeight="1"/>
    <row r="64213" s="59" customFormat="1" customHeight="1"/>
    <row r="64214" s="59" customFormat="1" customHeight="1"/>
    <row r="64215" s="59" customFormat="1" customHeight="1"/>
    <row r="64216" s="59" customFormat="1" customHeight="1"/>
    <row r="64217" s="59" customFormat="1" customHeight="1"/>
    <row r="64218" s="59" customFormat="1" customHeight="1"/>
    <row r="64219" s="59" customFormat="1" customHeight="1"/>
    <row r="64220" s="59" customFormat="1" customHeight="1"/>
    <row r="64221" s="59" customFormat="1" customHeight="1"/>
    <row r="64222" s="59" customFormat="1" customHeight="1"/>
    <row r="64223" s="59" customFormat="1" customHeight="1"/>
    <row r="64224" s="59" customFormat="1" customHeight="1"/>
    <row r="64225" s="59" customFormat="1" customHeight="1"/>
    <row r="64226" s="59" customFormat="1" customHeight="1"/>
    <row r="64227" s="59" customFormat="1" customHeight="1"/>
    <row r="64228" s="59" customFormat="1" customHeight="1"/>
    <row r="64229" s="59" customFormat="1" customHeight="1"/>
    <row r="64230" s="59" customFormat="1" customHeight="1"/>
    <row r="64231" s="59" customFormat="1" customHeight="1"/>
    <row r="64232" s="59" customFormat="1" customHeight="1"/>
    <row r="64233" s="59" customFormat="1" customHeight="1"/>
    <row r="64234" s="59" customFormat="1" customHeight="1"/>
    <row r="64235" s="59" customFormat="1" customHeight="1"/>
    <row r="64236" s="59" customFormat="1" customHeight="1"/>
    <row r="64237" s="59" customFormat="1" customHeight="1"/>
    <row r="64238" s="59" customFormat="1" customHeight="1"/>
    <row r="64239" s="59" customFormat="1" customHeight="1"/>
    <row r="64240" s="59" customFormat="1" customHeight="1"/>
    <row r="64241" s="59" customFormat="1" customHeight="1"/>
    <row r="64242" s="59" customFormat="1" customHeight="1"/>
    <row r="64243" s="59" customFormat="1" customHeight="1"/>
    <row r="64244" s="59" customFormat="1" customHeight="1"/>
    <row r="64245" s="59" customFormat="1" customHeight="1"/>
    <row r="64246" s="59" customFormat="1" customHeight="1"/>
    <row r="64247" s="59" customFormat="1" customHeight="1"/>
    <row r="64248" s="59" customFormat="1" customHeight="1"/>
    <row r="64249" s="59" customFormat="1" customHeight="1"/>
    <row r="64250" s="59" customFormat="1" customHeight="1"/>
    <row r="64251" s="59" customFormat="1" customHeight="1"/>
    <row r="64252" s="59" customFormat="1" customHeight="1"/>
    <row r="64253" s="59" customFormat="1" customHeight="1"/>
    <row r="64254" s="59" customFormat="1" customHeight="1"/>
    <row r="64255" s="59" customFormat="1" customHeight="1"/>
    <row r="64256" s="59" customFormat="1" customHeight="1"/>
    <row r="64257" s="59" customFormat="1" customHeight="1"/>
    <row r="64258" s="59" customFormat="1" customHeight="1"/>
    <row r="64259" s="59" customFormat="1" customHeight="1"/>
    <row r="64260" s="59" customFormat="1" customHeight="1"/>
    <row r="64261" s="59" customFormat="1" customHeight="1"/>
    <row r="64262" s="59" customFormat="1" customHeight="1"/>
    <row r="64263" s="59" customFormat="1" customHeight="1"/>
    <row r="64264" s="59" customFormat="1" customHeight="1"/>
    <row r="64265" s="59" customFormat="1" customHeight="1"/>
    <row r="64266" s="59" customFormat="1" customHeight="1"/>
    <row r="64267" s="59" customFormat="1" customHeight="1"/>
    <row r="64268" s="59" customFormat="1" customHeight="1"/>
    <row r="64269" s="59" customFormat="1" customHeight="1"/>
    <row r="64270" s="59" customFormat="1" customHeight="1"/>
    <row r="64271" s="59" customFormat="1" customHeight="1"/>
    <row r="64272" s="59" customFormat="1" customHeight="1"/>
    <row r="64273" s="59" customFormat="1" customHeight="1"/>
    <row r="64274" s="59" customFormat="1" customHeight="1"/>
    <row r="64275" s="59" customFormat="1" customHeight="1"/>
    <row r="64276" s="59" customFormat="1" customHeight="1"/>
    <row r="64277" s="59" customFormat="1" customHeight="1"/>
    <row r="64278" s="59" customFormat="1" customHeight="1"/>
    <row r="64279" s="59" customFormat="1" customHeight="1"/>
    <row r="64280" s="59" customFormat="1" customHeight="1"/>
    <row r="64281" s="59" customFormat="1" customHeight="1"/>
    <row r="64282" s="59" customFormat="1" customHeight="1"/>
    <row r="64283" s="59" customFormat="1" customHeight="1"/>
    <row r="64284" s="59" customFormat="1" customHeight="1"/>
    <row r="64285" s="59" customFormat="1" customHeight="1"/>
    <row r="64286" s="59" customFormat="1" customHeight="1"/>
    <row r="64287" s="59" customFormat="1" customHeight="1"/>
    <row r="64288" s="59" customFormat="1" customHeight="1"/>
    <row r="64289" s="59" customFormat="1" customHeight="1"/>
    <row r="64290" s="59" customFormat="1" customHeight="1"/>
    <row r="64291" s="59" customFormat="1" customHeight="1"/>
    <row r="64292" s="59" customFormat="1" customHeight="1"/>
    <row r="64293" s="59" customFormat="1" customHeight="1"/>
    <row r="64294" s="59" customFormat="1" customHeight="1"/>
    <row r="64295" s="59" customFormat="1" customHeight="1"/>
    <row r="64296" s="59" customFormat="1" customHeight="1"/>
    <row r="64297" s="59" customFormat="1" customHeight="1"/>
    <row r="64298" s="59" customFormat="1" customHeight="1"/>
    <row r="64299" s="59" customFormat="1" customHeight="1"/>
    <row r="64300" s="59" customFormat="1" customHeight="1"/>
    <row r="64301" s="59" customFormat="1" customHeight="1"/>
    <row r="64302" s="59" customFormat="1" customHeight="1"/>
    <row r="64303" s="59" customFormat="1" customHeight="1"/>
    <row r="64304" s="59" customFormat="1" customHeight="1"/>
    <row r="64305" s="59" customFormat="1" customHeight="1"/>
    <row r="64306" s="59" customFormat="1" customHeight="1"/>
    <row r="64307" s="59" customFormat="1" customHeight="1"/>
    <row r="64308" s="59" customFormat="1" customHeight="1"/>
    <row r="64309" s="59" customFormat="1" customHeight="1"/>
    <row r="64310" s="59" customFormat="1" customHeight="1"/>
    <row r="64311" s="59" customFormat="1" customHeight="1"/>
    <row r="64312" s="59" customFormat="1" customHeight="1"/>
    <row r="64313" s="59" customFormat="1" customHeight="1"/>
    <row r="64314" s="59" customFormat="1" customHeight="1"/>
    <row r="64315" s="59" customFormat="1" customHeight="1"/>
    <row r="64316" s="59" customFormat="1" customHeight="1"/>
    <row r="64317" s="59" customFormat="1" customHeight="1"/>
    <row r="64318" s="59" customFormat="1" customHeight="1"/>
    <row r="64319" s="59" customFormat="1" customHeight="1"/>
    <row r="64320" s="59" customFormat="1" customHeight="1"/>
    <row r="64321" s="59" customFormat="1" customHeight="1"/>
    <row r="64322" s="59" customFormat="1" customHeight="1"/>
    <row r="64323" s="59" customFormat="1" customHeight="1"/>
    <row r="64324" s="59" customFormat="1" customHeight="1"/>
    <row r="64325" s="59" customFormat="1" customHeight="1"/>
    <row r="64326" s="59" customFormat="1" customHeight="1"/>
    <row r="64327" s="59" customFormat="1" customHeight="1"/>
    <row r="64328" s="59" customFormat="1" customHeight="1"/>
    <row r="64329" s="59" customFormat="1" customHeight="1"/>
    <row r="64330" s="59" customFormat="1" customHeight="1"/>
    <row r="64331" s="59" customFormat="1" customHeight="1"/>
    <row r="64332" s="59" customFormat="1" customHeight="1"/>
    <row r="64333" s="59" customFormat="1" customHeight="1"/>
    <row r="64334" s="59" customFormat="1" customHeight="1"/>
    <row r="64335" s="59" customFormat="1" customHeight="1"/>
    <row r="64336" s="59" customFormat="1" customHeight="1"/>
    <row r="64337" s="59" customFormat="1" customHeight="1"/>
    <row r="64338" s="59" customFormat="1" customHeight="1"/>
    <row r="64339" s="59" customFormat="1" customHeight="1"/>
    <row r="64340" s="59" customFormat="1" customHeight="1"/>
    <row r="64341" s="59" customFormat="1" customHeight="1"/>
    <row r="64342" s="59" customFormat="1" customHeight="1"/>
    <row r="64343" s="59" customFormat="1" customHeight="1"/>
    <row r="64344" s="59" customFormat="1" customHeight="1"/>
    <row r="64345" s="59" customFormat="1" customHeight="1"/>
    <row r="64346" s="59" customFormat="1" customHeight="1"/>
    <row r="64347" s="59" customFormat="1" customHeight="1"/>
    <row r="64348" s="59" customFormat="1" customHeight="1"/>
    <row r="64349" s="59" customFormat="1" customHeight="1"/>
    <row r="64350" s="59" customFormat="1" customHeight="1"/>
    <row r="64351" s="59" customFormat="1" customHeight="1"/>
    <row r="64352" s="59" customFormat="1" customHeight="1"/>
    <row r="64353" s="59" customFormat="1" customHeight="1"/>
    <row r="64354" s="59" customFormat="1" customHeight="1"/>
    <row r="64355" s="59" customFormat="1" customHeight="1"/>
    <row r="64356" s="59" customFormat="1" customHeight="1"/>
    <row r="64357" s="59" customFormat="1" customHeight="1"/>
    <row r="64358" s="59" customFormat="1" customHeight="1"/>
    <row r="64359" s="59" customFormat="1" customHeight="1"/>
    <row r="64360" s="59" customFormat="1" customHeight="1"/>
    <row r="64361" s="59" customFormat="1" customHeight="1"/>
    <row r="64362" s="59" customFormat="1" customHeight="1"/>
    <row r="64363" s="59" customFormat="1" customHeight="1"/>
    <row r="64364" s="59" customFormat="1" customHeight="1"/>
    <row r="64365" s="59" customFormat="1" customHeight="1"/>
    <row r="64366" s="59" customFormat="1" customHeight="1"/>
    <row r="64367" s="59" customFormat="1" customHeight="1"/>
    <row r="64368" s="59" customFormat="1" customHeight="1"/>
    <row r="64369" s="59" customFormat="1" customHeight="1"/>
    <row r="64370" s="59" customFormat="1" customHeight="1"/>
    <row r="64371" s="59" customFormat="1" customHeight="1"/>
    <row r="64372" s="59" customFormat="1" customHeight="1"/>
    <row r="64373" s="59" customFormat="1" customHeight="1"/>
    <row r="64374" s="59" customFormat="1" customHeight="1"/>
    <row r="64375" s="59" customFormat="1" customHeight="1"/>
    <row r="64376" s="59" customFormat="1" customHeight="1"/>
    <row r="64377" s="59" customFormat="1" customHeight="1"/>
    <row r="64378" s="59" customFormat="1" customHeight="1"/>
    <row r="64379" s="59" customFormat="1" customHeight="1"/>
    <row r="64380" s="59" customFormat="1" customHeight="1"/>
    <row r="64381" s="59" customFormat="1" customHeight="1"/>
    <row r="64382" s="59" customFormat="1" customHeight="1"/>
    <row r="64383" s="59" customFormat="1" customHeight="1"/>
    <row r="64384" s="59" customFormat="1" customHeight="1"/>
    <row r="64385" s="59" customFormat="1" customHeight="1"/>
    <row r="64386" s="59" customFormat="1" customHeight="1"/>
    <row r="64387" s="59" customFormat="1" customHeight="1"/>
    <row r="64388" s="59" customFormat="1" customHeight="1"/>
    <row r="64389" s="59" customFormat="1" customHeight="1"/>
    <row r="64390" s="59" customFormat="1" customHeight="1"/>
    <row r="64391" s="59" customFormat="1" customHeight="1"/>
    <row r="64392" s="59" customFormat="1" customHeight="1"/>
    <row r="64393" s="59" customFormat="1" customHeight="1"/>
    <row r="64394" s="59" customFormat="1" customHeight="1"/>
    <row r="64395" s="59" customFormat="1" customHeight="1"/>
    <row r="64396" s="59" customFormat="1" customHeight="1"/>
    <row r="64397" s="59" customFormat="1" customHeight="1"/>
    <row r="64398" s="59" customFormat="1" customHeight="1"/>
    <row r="64399" s="59" customFormat="1" customHeight="1"/>
    <row r="64400" s="59" customFormat="1" customHeight="1"/>
    <row r="64401" s="59" customFormat="1" customHeight="1"/>
    <row r="64402" s="59" customFormat="1" customHeight="1"/>
    <row r="64403" s="59" customFormat="1" customHeight="1"/>
    <row r="64404" s="59" customFormat="1" customHeight="1"/>
    <row r="64405" s="59" customFormat="1" customHeight="1"/>
    <row r="64406" s="59" customFormat="1" customHeight="1"/>
    <row r="64407" s="59" customFormat="1" customHeight="1"/>
    <row r="64408" s="59" customFormat="1" customHeight="1"/>
    <row r="64409" s="59" customFormat="1" customHeight="1"/>
    <row r="64410" s="59" customFormat="1" customHeight="1"/>
    <row r="64411" s="59" customFormat="1" customHeight="1"/>
    <row r="64412" s="59" customFormat="1" customHeight="1"/>
    <row r="64413" s="59" customFormat="1" customHeight="1"/>
    <row r="64414" s="59" customFormat="1" customHeight="1"/>
    <row r="64415" s="59" customFormat="1" customHeight="1"/>
    <row r="64416" s="59" customFormat="1" customHeight="1"/>
    <row r="64417" s="59" customFormat="1" customHeight="1"/>
    <row r="64418" s="59" customFormat="1" customHeight="1"/>
    <row r="64419" s="59" customFormat="1" customHeight="1"/>
    <row r="64420" s="59" customFormat="1" customHeight="1"/>
    <row r="64421" s="59" customFormat="1" customHeight="1"/>
    <row r="64422" s="59" customFormat="1" customHeight="1"/>
    <row r="64423" s="59" customFormat="1" customHeight="1"/>
    <row r="64424" s="59" customFormat="1" customHeight="1"/>
    <row r="64425" s="59" customFormat="1" customHeight="1"/>
    <row r="64426" s="59" customFormat="1" customHeight="1"/>
    <row r="64427" s="59" customFormat="1" customHeight="1"/>
    <row r="64428" s="59" customFormat="1" customHeight="1"/>
    <row r="64429" s="59" customFormat="1" customHeight="1"/>
    <row r="64430" s="59" customFormat="1" customHeight="1"/>
    <row r="64431" s="59" customFormat="1" customHeight="1"/>
    <row r="64432" s="59" customFormat="1" customHeight="1"/>
    <row r="64433" s="59" customFormat="1" customHeight="1"/>
    <row r="64434" s="59" customFormat="1" customHeight="1"/>
    <row r="64435" s="59" customFormat="1" customHeight="1"/>
    <row r="64436" s="59" customFormat="1" customHeight="1"/>
    <row r="64437" s="59" customFormat="1" customHeight="1"/>
    <row r="64438" s="59" customFormat="1" customHeight="1"/>
    <row r="64439" s="59" customFormat="1" customHeight="1"/>
    <row r="64440" s="59" customFormat="1" customHeight="1"/>
    <row r="64441" s="59" customFormat="1" customHeight="1"/>
    <row r="64442" s="59" customFormat="1" customHeight="1"/>
    <row r="64443" s="59" customFormat="1" customHeight="1"/>
    <row r="64444" s="59" customFormat="1" customHeight="1"/>
    <row r="64445" s="59" customFormat="1" customHeight="1"/>
    <row r="64446" s="59" customFormat="1" customHeight="1"/>
    <row r="64447" s="59" customFormat="1" customHeight="1"/>
    <row r="64448" s="59" customFormat="1" customHeight="1"/>
    <row r="64449" s="59" customFormat="1" customHeight="1"/>
    <row r="64450" s="59" customFormat="1" customHeight="1"/>
    <row r="64451" s="59" customFormat="1" customHeight="1"/>
    <row r="64452" s="59" customFormat="1" customHeight="1"/>
    <row r="64453" s="59" customFormat="1" customHeight="1"/>
    <row r="64454" s="59" customFormat="1" customHeight="1"/>
    <row r="64455" s="59" customFormat="1" customHeight="1"/>
    <row r="64456" s="59" customFormat="1" customHeight="1"/>
    <row r="64457" s="59" customFormat="1" customHeight="1"/>
    <row r="64458" s="59" customFormat="1" customHeight="1"/>
    <row r="64459" s="59" customFormat="1" customHeight="1"/>
    <row r="64460" s="59" customFormat="1" customHeight="1"/>
    <row r="64461" s="59" customFormat="1" customHeight="1"/>
    <row r="64462" s="59" customFormat="1" customHeight="1"/>
    <row r="64463" s="59" customFormat="1" customHeight="1"/>
    <row r="64464" s="59" customFormat="1" customHeight="1"/>
    <row r="64465" s="59" customFormat="1" customHeight="1"/>
    <row r="64466" s="59" customFormat="1" customHeight="1"/>
    <row r="64467" s="59" customFormat="1" customHeight="1"/>
    <row r="64468" s="59" customFormat="1" customHeight="1"/>
    <row r="64469" s="59" customFormat="1" customHeight="1"/>
    <row r="64470" s="59" customFormat="1" customHeight="1"/>
    <row r="64471" s="59" customFormat="1" customHeight="1"/>
    <row r="64472" s="59" customFormat="1" customHeight="1"/>
    <row r="64473" s="59" customFormat="1" customHeight="1"/>
    <row r="64474" s="59" customFormat="1" customHeight="1"/>
    <row r="64475" s="59" customFormat="1" customHeight="1"/>
    <row r="64476" s="59" customFormat="1" customHeight="1"/>
    <row r="64477" s="59" customFormat="1" customHeight="1"/>
    <row r="64478" s="59" customFormat="1" customHeight="1"/>
    <row r="64479" s="59" customFormat="1" customHeight="1"/>
    <row r="64480" s="59" customFormat="1" customHeight="1"/>
    <row r="64481" s="59" customFormat="1" customHeight="1"/>
    <row r="64482" s="59" customFormat="1" customHeight="1"/>
    <row r="64483" s="59" customFormat="1" customHeight="1"/>
    <row r="64484" s="59" customFormat="1" customHeight="1"/>
    <row r="64485" s="59" customFormat="1" customHeight="1"/>
    <row r="64486" s="59" customFormat="1" customHeight="1"/>
    <row r="64487" s="59" customFormat="1" customHeight="1"/>
    <row r="64488" s="59" customFormat="1" customHeight="1"/>
    <row r="64489" s="59" customFormat="1" customHeight="1"/>
    <row r="64490" s="59" customFormat="1" customHeight="1"/>
    <row r="64491" s="59" customFormat="1" customHeight="1"/>
    <row r="64492" s="59" customFormat="1" customHeight="1"/>
    <row r="64493" s="59" customFormat="1" customHeight="1"/>
    <row r="64494" s="59" customFormat="1" customHeight="1"/>
    <row r="64495" s="59" customFormat="1" customHeight="1"/>
    <row r="64496" s="59" customFormat="1" customHeight="1"/>
    <row r="64497" s="59" customFormat="1" customHeight="1"/>
    <row r="64498" s="59" customFormat="1" customHeight="1"/>
    <row r="64499" s="59" customFormat="1" customHeight="1"/>
    <row r="64500" s="59" customFormat="1" customHeight="1"/>
    <row r="64501" s="59" customFormat="1" customHeight="1"/>
    <row r="64502" s="59" customFormat="1" customHeight="1"/>
    <row r="64503" s="59" customFormat="1" customHeight="1"/>
    <row r="64504" s="59" customFormat="1" customHeight="1"/>
    <row r="64505" s="59" customFormat="1" customHeight="1"/>
    <row r="64506" s="59" customFormat="1" customHeight="1"/>
    <row r="64507" s="59" customFormat="1" customHeight="1"/>
    <row r="64508" s="59" customFormat="1" customHeight="1"/>
    <row r="64509" s="59" customFormat="1" customHeight="1"/>
    <row r="64510" s="59" customFormat="1" customHeight="1"/>
    <row r="64511" s="59" customFormat="1" customHeight="1"/>
    <row r="64512" s="59" customFormat="1" customHeight="1"/>
    <row r="64513" s="59" customFormat="1" customHeight="1"/>
    <row r="64514" s="59" customFormat="1" customHeight="1"/>
    <row r="64515" s="59" customFormat="1" customHeight="1"/>
    <row r="64516" s="59" customFormat="1" customHeight="1"/>
    <row r="64517" s="59" customFormat="1" customHeight="1"/>
    <row r="64518" s="59" customFormat="1" customHeight="1"/>
    <row r="64519" s="59" customFormat="1" customHeight="1"/>
    <row r="64520" s="59" customFormat="1" customHeight="1"/>
    <row r="64521" s="59" customFormat="1" customHeight="1"/>
    <row r="64522" s="59" customFormat="1" customHeight="1"/>
    <row r="64523" s="59" customFormat="1" customHeight="1"/>
    <row r="64524" s="59" customFormat="1" customHeight="1"/>
    <row r="64525" s="59" customFormat="1" customHeight="1"/>
    <row r="64526" s="59" customFormat="1" customHeight="1"/>
    <row r="64527" s="59" customFormat="1" customHeight="1"/>
    <row r="64528" s="59" customFormat="1" customHeight="1"/>
    <row r="64529" s="59" customFormat="1" customHeight="1"/>
    <row r="64530" s="59" customFormat="1" customHeight="1"/>
    <row r="64531" s="59" customFormat="1" customHeight="1"/>
    <row r="64532" s="59" customFormat="1" customHeight="1"/>
    <row r="64533" s="59" customFormat="1" customHeight="1"/>
    <row r="64534" s="59" customFormat="1" customHeight="1"/>
    <row r="64535" s="59" customFormat="1" customHeight="1"/>
    <row r="64536" s="59" customFormat="1" customHeight="1"/>
    <row r="64537" s="59" customFormat="1" customHeight="1"/>
    <row r="64538" s="59" customFormat="1" customHeight="1"/>
    <row r="64539" s="59" customFormat="1" customHeight="1"/>
    <row r="64540" s="59" customFormat="1" customHeight="1"/>
    <row r="64541" s="59" customFormat="1" customHeight="1"/>
    <row r="64542" s="59" customFormat="1" customHeight="1"/>
    <row r="64543" s="59" customFormat="1" customHeight="1"/>
    <row r="64544" s="59" customFormat="1" customHeight="1"/>
    <row r="64545" s="59" customFormat="1" customHeight="1"/>
    <row r="64546" s="59" customFormat="1" customHeight="1"/>
    <row r="64547" s="59" customFormat="1" customHeight="1"/>
    <row r="64548" s="59" customFormat="1" customHeight="1"/>
    <row r="64549" s="59" customFormat="1" customHeight="1"/>
    <row r="64550" s="59" customFormat="1" customHeight="1"/>
    <row r="64551" s="59" customFormat="1" customHeight="1"/>
    <row r="64552" s="59" customFormat="1" customHeight="1"/>
    <row r="64553" s="59" customFormat="1" customHeight="1"/>
    <row r="64554" s="59" customFormat="1" customHeight="1"/>
    <row r="64555" s="59" customFormat="1" customHeight="1"/>
    <row r="64556" s="59" customFormat="1" customHeight="1"/>
    <row r="64557" s="59" customFormat="1" customHeight="1"/>
    <row r="64558" s="59" customFormat="1" customHeight="1"/>
    <row r="64559" s="59" customFormat="1" customHeight="1"/>
    <row r="64560" s="59" customFormat="1" customHeight="1"/>
    <row r="64561" s="59" customFormat="1" customHeight="1"/>
    <row r="64562" s="59" customFormat="1" customHeight="1"/>
    <row r="64563" s="59" customFormat="1" customHeight="1"/>
    <row r="64564" s="59" customFormat="1" customHeight="1"/>
    <row r="64565" s="59" customFormat="1" customHeight="1"/>
    <row r="64566" s="59" customFormat="1" customHeight="1"/>
    <row r="64567" s="59" customFormat="1" customHeight="1"/>
    <row r="64568" s="59" customFormat="1" customHeight="1"/>
    <row r="64569" s="59" customFormat="1" customHeight="1"/>
    <row r="64570" s="59" customFormat="1" customHeight="1"/>
    <row r="64571" s="59" customFormat="1" customHeight="1"/>
    <row r="64572" s="59" customFormat="1" customHeight="1"/>
    <row r="64573" s="59" customFormat="1" customHeight="1"/>
    <row r="64574" s="59" customFormat="1" customHeight="1"/>
    <row r="64575" s="59" customFormat="1" customHeight="1"/>
    <row r="64576" s="59" customFormat="1" customHeight="1"/>
    <row r="64577" s="59" customFormat="1" customHeight="1"/>
    <row r="64578" s="59" customFormat="1" customHeight="1"/>
    <row r="64579" s="59" customFormat="1" customHeight="1"/>
    <row r="64580" s="59" customFormat="1" customHeight="1"/>
    <row r="64581" s="59" customFormat="1" customHeight="1"/>
    <row r="64582" s="59" customFormat="1" customHeight="1"/>
    <row r="64583" s="59" customFormat="1" customHeight="1"/>
    <row r="64584" s="59" customFormat="1" customHeight="1"/>
    <row r="64585" s="59" customFormat="1" customHeight="1"/>
    <row r="64586" s="59" customFormat="1" customHeight="1"/>
    <row r="64587" s="59" customFormat="1" customHeight="1"/>
    <row r="64588" s="59" customFormat="1" customHeight="1"/>
    <row r="64589" s="59" customFormat="1" customHeight="1"/>
    <row r="64590" s="59" customFormat="1" customHeight="1"/>
    <row r="64591" s="59" customFormat="1" customHeight="1"/>
    <row r="64592" s="59" customFormat="1" customHeight="1"/>
    <row r="64593" s="59" customFormat="1" customHeight="1"/>
    <row r="64594" s="59" customFormat="1" customHeight="1"/>
    <row r="64595" s="59" customFormat="1" customHeight="1"/>
    <row r="64596" s="59" customFormat="1" customHeight="1"/>
    <row r="64597" s="59" customFormat="1" customHeight="1"/>
    <row r="64598" s="59" customFormat="1" customHeight="1"/>
    <row r="64599" s="59" customFormat="1" customHeight="1"/>
    <row r="64600" s="59" customFormat="1" customHeight="1"/>
    <row r="64601" s="59" customFormat="1" customHeight="1"/>
    <row r="64602" s="59" customFormat="1" customHeight="1"/>
    <row r="64603" s="59" customFormat="1" customHeight="1"/>
    <row r="64604" s="59" customFormat="1" customHeight="1"/>
    <row r="64605" s="59" customFormat="1" customHeight="1"/>
    <row r="64606" s="59" customFormat="1" customHeight="1"/>
    <row r="64607" s="59" customFormat="1" customHeight="1"/>
    <row r="64608" s="59" customFormat="1" customHeight="1"/>
    <row r="64609" s="59" customFormat="1" customHeight="1"/>
    <row r="64610" s="59" customFormat="1" customHeight="1"/>
    <row r="64611" s="59" customFormat="1" customHeight="1"/>
    <row r="64612" s="59" customFormat="1" customHeight="1"/>
    <row r="64613" s="59" customFormat="1" customHeight="1"/>
    <row r="64614" s="59" customFormat="1" customHeight="1"/>
    <row r="64615" s="59" customFormat="1" customHeight="1"/>
    <row r="64616" s="59" customFormat="1" customHeight="1"/>
    <row r="64617" s="59" customFormat="1" customHeight="1"/>
    <row r="64618" s="59" customFormat="1" customHeight="1"/>
    <row r="64619" s="59" customFormat="1" customHeight="1"/>
    <row r="64620" s="59" customFormat="1" customHeight="1"/>
    <row r="64621" s="59" customFormat="1" customHeight="1"/>
    <row r="64622" s="59" customFormat="1" customHeight="1"/>
    <row r="64623" s="59" customFormat="1" customHeight="1"/>
    <row r="64624" s="59" customFormat="1" customHeight="1"/>
    <row r="64625" s="59" customFormat="1" customHeight="1"/>
    <row r="64626" s="59" customFormat="1" customHeight="1"/>
    <row r="64627" s="59" customFormat="1" customHeight="1"/>
    <row r="64628" s="59" customFormat="1" customHeight="1"/>
    <row r="64629" s="59" customFormat="1" customHeight="1"/>
    <row r="64630" s="59" customFormat="1" customHeight="1"/>
    <row r="64631" s="59" customFormat="1" customHeight="1"/>
    <row r="64632" s="59" customFormat="1" customHeight="1"/>
    <row r="64633" s="59" customFormat="1" customHeight="1"/>
    <row r="64634" s="59" customFormat="1" customHeight="1"/>
    <row r="64635" s="59" customFormat="1" customHeight="1"/>
    <row r="64636" s="59" customFormat="1" customHeight="1"/>
    <row r="64637" s="59" customFormat="1" customHeight="1"/>
    <row r="64638" s="59" customFormat="1" customHeight="1"/>
    <row r="64639" s="59" customFormat="1" customHeight="1"/>
    <row r="64640" s="59" customFormat="1" customHeight="1"/>
    <row r="64641" s="59" customFormat="1" customHeight="1"/>
    <row r="64642" s="59" customFormat="1" customHeight="1"/>
    <row r="64643" s="59" customFormat="1" customHeight="1"/>
    <row r="64644" s="59" customFormat="1" customHeight="1"/>
    <row r="64645" s="59" customFormat="1" customHeight="1"/>
    <row r="64646" s="59" customFormat="1" customHeight="1"/>
    <row r="64647" s="59" customFormat="1" customHeight="1"/>
    <row r="64648" s="59" customFormat="1" customHeight="1"/>
    <row r="64649" s="59" customFormat="1" customHeight="1"/>
    <row r="64650" s="59" customFormat="1" customHeight="1"/>
    <row r="64651" s="59" customFormat="1" customHeight="1"/>
    <row r="64652" s="59" customFormat="1" customHeight="1"/>
    <row r="64653" s="59" customFormat="1" customHeight="1"/>
    <row r="64654" s="59" customFormat="1" customHeight="1"/>
    <row r="64655" s="59" customFormat="1" customHeight="1"/>
    <row r="64656" s="59" customFormat="1" customHeight="1"/>
    <row r="64657" s="59" customFormat="1" customHeight="1"/>
    <row r="64658" s="59" customFormat="1" customHeight="1"/>
    <row r="64659" s="59" customFormat="1" customHeight="1"/>
    <row r="64660" s="59" customFormat="1" customHeight="1"/>
    <row r="64661" s="59" customFormat="1" customHeight="1"/>
    <row r="64662" s="59" customFormat="1" customHeight="1"/>
    <row r="64663" s="59" customFormat="1" customHeight="1"/>
    <row r="64664" s="59" customFormat="1" customHeight="1"/>
    <row r="64665" s="59" customFormat="1" customHeight="1"/>
    <row r="64666" s="59" customFormat="1" customHeight="1"/>
    <row r="64667" s="59" customFormat="1" customHeight="1"/>
    <row r="64668" s="59" customFormat="1" customHeight="1"/>
    <row r="64669" s="59" customFormat="1" customHeight="1"/>
    <row r="64670" s="59" customFormat="1" customHeight="1"/>
    <row r="64671" s="59" customFormat="1" customHeight="1"/>
    <row r="64672" s="59" customFormat="1" customHeight="1"/>
    <row r="64673" s="59" customFormat="1" customHeight="1"/>
    <row r="64674" s="59" customFormat="1" customHeight="1"/>
    <row r="64675" s="59" customFormat="1" customHeight="1"/>
    <row r="64676" s="59" customFormat="1" customHeight="1"/>
    <row r="64677" s="59" customFormat="1" customHeight="1"/>
    <row r="64678" s="59" customFormat="1" customHeight="1"/>
    <row r="64679" s="59" customFormat="1" customHeight="1"/>
    <row r="64680" s="59" customFormat="1" customHeight="1"/>
    <row r="64681" s="59" customFormat="1" customHeight="1"/>
    <row r="64682" s="59" customFormat="1" customHeight="1"/>
    <row r="64683" s="59" customFormat="1" customHeight="1"/>
    <row r="64684" s="59" customFormat="1" customHeight="1"/>
    <row r="64685" s="59" customFormat="1" customHeight="1"/>
    <row r="64686" s="59" customFormat="1" customHeight="1"/>
    <row r="64687" s="59" customFormat="1" customHeight="1"/>
    <row r="64688" s="59" customFormat="1" customHeight="1"/>
    <row r="64689" s="59" customFormat="1" customHeight="1"/>
    <row r="64690" s="59" customFormat="1" customHeight="1"/>
    <row r="64691" s="59" customFormat="1" customHeight="1"/>
    <row r="64692" s="59" customFormat="1" customHeight="1"/>
    <row r="64693" s="59" customFormat="1" customHeight="1"/>
    <row r="64694" s="59" customFormat="1" customHeight="1"/>
    <row r="64695" s="59" customFormat="1" customHeight="1"/>
    <row r="64696" s="59" customFormat="1" customHeight="1"/>
    <row r="64697" s="59" customFormat="1" customHeight="1"/>
    <row r="64698" s="59" customFormat="1" customHeight="1"/>
    <row r="64699" s="59" customFormat="1" customHeight="1"/>
    <row r="64700" s="59" customFormat="1" customHeight="1"/>
    <row r="64701" s="59" customFormat="1" customHeight="1"/>
    <row r="64702" s="59" customFormat="1" customHeight="1"/>
    <row r="64703" s="59" customFormat="1" customHeight="1"/>
    <row r="64704" s="59" customFormat="1" customHeight="1"/>
    <row r="64705" s="59" customFormat="1" customHeight="1"/>
    <row r="64706" s="59" customFormat="1" customHeight="1"/>
    <row r="64707" s="59" customFormat="1" customHeight="1"/>
    <row r="64708" s="59" customFormat="1" customHeight="1"/>
    <row r="64709" s="59" customFormat="1" customHeight="1"/>
    <row r="64710" s="59" customFormat="1" customHeight="1"/>
    <row r="64711" s="59" customFormat="1" customHeight="1"/>
    <row r="64712" s="59" customFormat="1" customHeight="1"/>
    <row r="64713" s="59" customFormat="1" customHeight="1"/>
    <row r="64714" s="59" customFormat="1" customHeight="1"/>
    <row r="64715" s="59" customFormat="1" customHeight="1"/>
    <row r="64716" s="59" customFormat="1" customHeight="1"/>
    <row r="64717" s="59" customFormat="1" customHeight="1"/>
    <row r="64718" s="59" customFormat="1" customHeight="1"/>
    <row r="64719" s="59" customFormat="1" customHeight="1"/>
    <row r="64720" s="59" customFormat="1" customHeight="1"/>
    <row r="64721" s="59" customFormat="1" customHeight="1"/>
    <row r="64722" s="59" customFormat="1" customHeight="1"/>
    <row r="64723" s="59" customFormat="1" customHeight="1"/>
    <row r="64724" s="59" customFormat="1" customHeight="1"/>
    <row r="64725" s="59" customFormat="1" customHeight="1"/>
    <row r="64726" s="59" customFormat="1" customHeight="1"/>
    <row r="64727" s="59" customFormat="1" customHeight="1"/>
    <row r="64728" s="59" customFormat="1" customHeight="1"/>
    <row r="64729" s="59" customFormat="1" customHeight="1"/>
    <row r="64730" s="59" customFormat="1" customHeight="1"/>
    <row r="64731" s="59" customFormat="1" customHeight="1"/>
    <row r="64732" s="59" customFormat="1" customHeight="1"/>
    <row r="64733" s="59" customFormat="1" customHeight="1"/>
    <row r="64734" s="59" customFormat="1" customHeight="1"/>
    <row r="64735" s="59" customFormat="1" customHeight="1"/>
    <row r="64736" s="59" customFormat="1" customHeight="1"/>
    <row r="64737" s="59" customFormat="1" customHeight="1"/>
    <row r="64738" s="59" customFormat="1" customHeight="1"/>
    <row r="64739" s="59" customFormat="1" customHeight="1"/>
    <row r="64740" s="59" customFormat="1" customHeight="1"/>
    <row r="64741" s="59" customFormat="1" customHeight="1"/>
    <row r="64742" s="59" customFormat="1" customHeight="1"/>
    <row r="64743" s="59" customFormat="1" customHeight="1"/>
    <row r="64744" s="59" customFormat="1" customHeight="1"/>
    <row r="64745" s="59" customFormat="1" customHeight="1"/>
    <row r="64746" s="59" customFormat="1" customHeight="1"/>
    <row r="64747" s="59" customFormat="1" customHeight="1"/>
    <row r="64748" s="59" customFormat="1" customHeight="1"/>
    <row r="64749" s="59" customFormat="1" customHeight="1"/>
    <row r="64750" s="59" customFormat="1" customHeight="1"/>
    <row r="64751" s="59" customFormat="1" customHeight="1"/>
    <row r="64752" s="59" customFormat="1" customHeight="1"/>
    <row r="64753" s="59" customFormat="1" customHeight="1"/>
    <row r="64754" s="59" customFormat="1" customHeight="1"/>
    <row r="64755" s="59" customFormat="1" customHeight="1"/>
    <row r="64756" s="59" customFormat="1" customHeight="1"/>
    <row r="64757" s="59" customFormat="1" customHeight="1"/>
    <row r="64758" s="59" customFormat="1" customHeight="1"/>
    <row r="64759" s="59" customFormat="1" customHeight="1"/>
    <row r="64760" s="59" customFormat="1" customHeight="1"/>
    <row r="64761" s="59" customFormat="1" customHeight="1"/>
    <row r="64762" s="59" customFormat="1" customHeight="1"/>
    <row r="64763" s="59" customFormat="1" customHeight="1"/>
    <row r="64764" s="59" customFormat="1" customHeight="1"/>
    <row r="64765" s="59" customFormat="1" customHeight="1"/>
    <row r="64766" s="59" customFormat="1" customHeight="1"/>
    <row r="64767" s="59" customFormat="1" customHeight="1"/>
    <row r="64768" s="59" customFormat="1" customHeight="1"/>
    <row r="64769" s="59" customFormat="1" customHeight="1"/>
    <row r="64770" s="59" customFormat="1" customHeight="1"/>
    <row r="64771" s="59" customFormat="1" customHeight="1"/>
    <row r="64772" s="59" customFormat="1" customHeight="1"/>
    <row r="64773" s="59" customFormat="1" customHeight="1"/>
    <row r="64774" s="59" customFormat="1" customHeight="1"/>
    <row r="64775" s="59" customFormat="1" customHeight="1"/>
    <row r="64776" s="59" customFormat="1" customHeight="1"/>
    <row r="64777" s="59" customFormat="1" customHeight="1"/>
    <row r="64778" s="59" customFormat="1" customHeight="1"/>
    <row r="64779" s="59" customFormat="1" customHeight="1"/>
    <row r="64780" s="59" customFormat="1" customHeight="1"/>
    <row r="64781" s="59" customFormat="1" customHeight="1"/>
    <row r="64782" s="59" customFormat="1" customHeight="1"/>
    <row r="64783" s="59" customFormat="1" customHeight="1"/>
    <row r="64784" s="59" customFormat="1" customHeight="1"/>
    <row r="64785" s="59" customFormat="1" customHeight="1"/>
    <row r="64786" s="59" customFormat="1" customHeight="1"/>
    <row r="64787" s="59" customFormat="1" customHeight="1"/>
    <row r="64788" s="59" customFormat="1" customHeight="1"/>
    <row r="64789" s="59" customFormat="1" customHeight="1"/>
    <row r="64790" s="59" customFormat="1" customHeight="1"/>
    <row r="64791" s="59" customFormat="1" customHeight="1"/>
    <row r="64792" s="59" customFormat="1" customHeight="1"/>
    <row r="64793" s="59" customFormat="1" customHeight="1"/>
    <row r="64794" s="59" customFormat="1" customHeight="1"/>
    <row r="64795" s="59" customFormat="1" customHeight="1"/>
    <row r="64796" s="59" customFormat="1" customHeight="1"/>
    <row r="64797" s="59" customFormat="1" customHeight="1"/>
    <row r="64798" s="59" customFormat="1" customHeight="1"/>
    <row r="64799" s="59" customFormat="1" customHeight="1"/>
    <row r="64800" s="59" customFormat="1" customHeight="1"/>
    <row r="64801" s="59" customFormat="1" customHeight="1"/>
    <row r="64802" s="59" customFormat="1" customHeight="1"/>
    <row r="64803" s="59" customFormat="1" customHeight="1"/>
    <row r="64804" s="59" customFormat="1" customHeight="1"/>
    <row r="64805" s="59" customFormat="1" customHeight="1"/>
    <row r="64806" s="59" customFormat="1" customHeight="1"/>
    <row r="64807" s="59" customFormat="1" customHeight="1"/>
    <row r="64808" s="59" customFormat="1" customHeight="1"/>
    <row r="64809" s="59" customFormat="1" customHeight="1"/>
    <row r="64810" s="59" customFormat="1" customHeight="1"/>
    <row r="64811" s="59" customFormat="1" customHeight="1"/>
    <row r="64812" s="59" customFormat="1" customHeight="1"/>
    <row r="64813" s="59" customFormat="1" customHeight="1"/>
    <row r="64814" s="59" customFormat="1" customHeight="1"/>
    <row r="64815" s="59" customFormat="1" customHeight="1"/>
    <row r="64816" s="59" customFormat="1" customHeight="1"/>
    <row r="64817" s="59" customFormat="1" customHeight="1"/>
    <row r="64818" s="59" customFormat="1" customHeight="1"/>
    <row r="64819" s="59" customFormat="1" customHeight="1"/>
    <row r="64820" s="59" customFormat="1" customHeight="1"/>
    <row r="64821" s="59" customFormat="1" customHeight="1"/>
    <row r="64822" s="59" customFormat="1" customHeight="1"/>
    <row r="64823" s="59" customFormat="1" customHeight="1"/>
    <row r="64824" s="59" customFormat="1" customHeight="1"/>
    <row r="64825" s="59" customFormat="1" customHeight="1"/>
    <row r="64826" s="59" customFormat="1" customHeight="1"/>
    <row r="64827" s="59" customFormat="1" customHeight="1"/>
    <row r="64828" s="59" customFormat="1" customHeight="1"/>
    <row r="64829" s="59" customFormat="1" customHeight="1"/>
    <row r="64830" s="59" customFormat="1" customHeight="1"/>
    <row r="64831" s="59" customFormat="1" customHeight="1"/>
    <row r="64832" s="59" customFormat="1" customHeight="1"/>
    <row r="64833" s="59" customFormat="1" customHeight="1"/>
    <row r="64834" s="59" customFormat="1" customHeight="1"/>
    <row r="64835" s="59" customFormat="1" customHeight="1"/>
    <row r="64836" s="59" customFormat="1" customHeight="1"/>
    <row r="64837" s="59" customFormat="1" customHeight="1"/>
    <row r="64838" s="59" customFormat="1" customHeight="1"/>
    <row r="64839" s="59" customFormat="1" customHeight="1"/>
    <row r="64840" s="59" customFormat="1" customHeight="1"/>
    <row r="64841" s="59" customFormat="1" customHeight="1"/>
    <row r="64842" s="59" customFormat="1" customHeight="1"/>
    <row r="64843" s="59" customFormat="1" customHeight="1"/>
    <row r="64844" s="59" customFormat="1" customHeight="1"/>
    <row r="64845" s="59" customFormat="1" customHeight="1"/>
    <row r="64846" s="59" customFormat="1" customHeight="1"/>
    <row r="64847" s="59" customFormat="1" customHeight="1"/>
    <row r="64848" s="59" customFormat="1" customHeight="1"/>
    <row r="64849" s="59" customFormat="1" customHeight="1"/>
    <row r="64850" s="59" customFormat="1" customHeight="1"/>
    <row r="64851" s="59" customFormat="1" customHeight="1"/>
    <row r="64852" s="59" customFormat="1" customHeight="1"/>
    <row r="64853" s="59" customFormat="1" customHeight="1"/>
    <row r="64854" s="59" customFormat="1" customHeight="1"/>
    <row r="64855" s="59" customFormat="1" customHeight="1"/>
    <row r="64856" s="59" customFormat="1" customHeight="1"/>
    <row r="64857" s="59" customFormat="1" customHeight="1"/>
    <row r="64858" s="59" customFormat="1" customHeight="1"/>
    <row r="64859" s="59" customFormat="1" customHeight="1"/>
    <row r="64860" s="59" customFormat="1" customHeight="1"/>
    <row r="64861" s="59" customFormat="1" customHeight="1"/>
    <row r="64862" s="59" customFormat="1" customHeight="1"/>
    <row r="64863" s="59" customFormat="1" customHeight="1"/>
    <row r="64864" s="59" customFormat="1" customHeight="1"/>
    <row r="64865" s="59" customFormat="1" customHeight="1"/>
    <row r="64866" s="59" customFormat="1" customHeight="1"/>
    <row r="64867" s="59" customFormat="1" customHeight="1"/>
    <row r="64868" s="59" customFormat="1" customHeight="1"/>
    <row r="64869" s="59" customFormat="1" customHeight="1"/>
    <row r="64870" s="59" customFormat="1" customHeight="1"/>
    <row r="64871" s="59" customFormat="1" customHeight="1"/>
    <row r="64872" s="59" customFormat="1" customHeight="1"/>
    <row r="64873" s="59" customFormat="1" customHeight="1"/>
    <row r="64874" s="59" customFormat="1" customHeight="1"/>
    <row r="64875" s="59" customFormat="1" customHeight="1"/>
    <row r="64876" s="59" customFormat="1" customHeight="1"/>
    <row r="64877" s="59" customFormat="1" customHeight="1"/>
    <row r="64878" s="59" customFormat="1" customHeight="1"/>
    <row r="64879" s="59" customFormat="1" customHeight="1"/>
    <row r="64880" s="59" customFormat="1" customHeight="1"/>
    <row r="64881" s="59" customFormat="1" customHeight="1"/>
    <row r="64882" s="59" customFormat="1" customHeight="1"/>
    <row r="64883" s="59" customFormat="1" customHeight="1"/>
    <row r="64884" s="59" customFormat="1" customHeight="1"/>
    <row r="64885" s="59" customFormat="1" customHeight="1"/>
    <row r="64886" s="59" customFormat="1" customHeight="1"/>
    <row r="64887" s="59" customFormat="1" customHeight="1"/>
    <row r="64888" s="59" customFormat="1" customHeight="1"/>
    <row r="64889" s="59" customFormat="1" customHeight="1"/>
    <row r="64890" s="59" customFormat="1" customHeight="1"/>
    <row r="64891" s="59" customFormat="1" customHeight="1"/>
    <row r="64892" s="59" customFormat="1" customHeight="1"/>
    <row r="64893" s="59" customFormat="1" customHeight="1"/>
    <row r="64894" s="59" customFormat="1" customHeight="1"/>
    <row r="64895" s="59" customFormat="1" customHeight="1"/>
    <row r="64896" s="59" customFormat="1" customHeight="1"/>
    <row r="64897" s="59" customFormat="1" customHeight="1"/>
    <row r="64898" s="59" customFormat="1" customHeight="1"/>
    <row r="64899" s="59" customFormat="1" customHeight="1"/>
    <row r="64900" s="59" customFormat="1" customHeight="1"/>
    <row r="64901" s="59" customFormat="1" customHeight="1"/>
    <row r="64902" s="59" customFormat="1" customHeight="1"/>
    <row r="64903" s="59" customFormat="1" customHeight="1"/>
    <row r="64904" s="59" customFormat="1" customHeight="1"/>
    <row r="64905" s="59" customFormat="1" customHeight="1"/>
    <row r="64906" s="59" customFormat="1" customHeight="1"/>
    <row r="64907" s="59" customFormat="1" customHeight="1"/>
    <row r="64908" s="59" customFormat="1" customHeight="1"/>
    <row r="64909" s="59" customFormat="1" customHeight="1"/>
    <row r="64910" s="59" customFormat="1" customHeight="1"/>
    <row r="64911" s="59" customFormat="1" customHeight="1"/>
    <row r="64912" s="59" customFormat="1" customHeight="1"/>
    <row r="64913" s="59" customFormat="1" customHeight="1"/>
    <row r="64914" s="59" customFormat="1" customHeight="1"/>
    <row r="64915" s="59" customFormat="1" customHeight="1"/>
    <row r="64916" s="59" customFormat="1" customHeight="1"/>
    <row r="64917" s="59" customFormat="1" customHeight="1"/>
    <row r="64918" s="59" customFormat="1" customHeight="1"/>
    <row r="64919" s="59" customFormat="1" customHeight="1"/>
    <row r="64920" s="59" customFormat="1" customHeight="1"/>
    <row r="64921" s="59" customFormat="1" customHeight="1"/>
    <row r="64922" s="59" customFormat="1" customHeight="1"/>
    <row r="64923" s="59" customFormat="1" customHeight="1"/>
    <row r="64924" s="59" customFormat="1" customHeight="1"/>
    <row r="64925" s="59" customFormat="1" customHeight="1"/>
    <row r="64926" s="59" customFormat="1" customHeight="1"/>
    <row r="64927" s="59" customFormat="1" customHeight="1"/>
    <row r="64928" s="59" customFormat="1" customHeight="1"/>
    <row r="64929" s="59" customFormat="1" customHeight="1"/>
    <row r="64930" s="59" customFormat="1" customHeight="1"/>
    <row r="64931" s="59" customFormat="1" customHeight="1"/>
    <row r="64932" s="59" customFormat="1" customHeight="1"/>
    <row r="64933" s="59" customFormat="1" customHeight="1"/>
    <row r="64934" s="59" customFormat="1" customHeight="1"/>
    <row r="64935" s="59" customFormat="1" customHeight="1"/>
    <row r="64936" s="59" customFormat="1" customHeight="1"/>
    <row r="64937" s="59" customFormat="1" customHeight="1"/>
    <row r="64938" s="59" customFormat="1" customHeight="1"/>
    <row r="64939" s="59" customFormat="1" customHeight="1"/>
    <row r="64940" s="59" customFormat="1" customHeight="1"/>
    <row r="64941" s="59" customFormat="1" customHeight="1"/>
    <row r="64942" s="59" customFormat="1" customHeight="1"/>
    <row r="64943" s="59" customFormat="1" customHeight="1"/>
    <row r="64944" s="59" customFormat="1" customHeight="1"/>
    <row r="64945" s="59" customFormat="1" customHeight="1"/>
    <row r="64946" s="59" customFormat="1" customHeight="1"/>
    <row r="64947" s="59" customFormat="1" customHeight="1"/>
    <row r="64948" s="59" customFormat="1" customHeight="1"/>
    <row r="64949" s="59" customFormat="1" customHeight="1"/>
    <row r="64950" s="59" customFormat="1" customHeight="1"/>
    <row r="64951" s="59" customFormat="1" customHeight="1"/>
    <row r="64952" s="59" customFormat="1" customHeight="1"/>
    <row r="64953" s="59" customFormat="1" customHeight="1"/>
    <row r="64954" s="59" customFormat="1" customHeight="1"/>
    <row r="64955" s="59" customFormat="1" customHeight="1"/>
    <row r="64956" s="59" customFormat="1" customHeight="1"/>
    <row r="64957" s="59" customFormat="1" customHeight="1"/>
    <row r="64958" s="59" customFormat="1" customHeight="1"/>
    <row r="64959" s="59" customFormat="1" customHeight="1"/>
    <row r="64960" s="59" customFormat="1" customHeight="1"/>
    <row r="64961" s="59" customFormat="1" customHeight="1"/>
    <row r="64962" s="59" customFormat="1" customHeight="1"/>
    <row r="64963" s="59" customFormat="1" customHeight="1"/>
    <row r="64964" s="59" customFormat="1" customHeight="1"/>
    <row r="64965" s="59" customFormat="1" customHeight="1"/>
    <row r="64966" s="59" customFormat="1" customHeight="1"/>
    <row r="64967" s="59" customFormat="1" customHeight="1"/>
    <row r="64968" s="59" customFormat="1" customHeight="1"/>
    <row r="64969" s="59" customFormat="1" customHeight="1"/>
    <row r="64970" s="59" customFormat="1" customHeight="1"/>
    <row r="64971" s="59" customFormat="1" customHeight="1"/>
    <row r="64972" s="59" customFormat="1" customHeight="1"/>
    <row r="64973" s="59" customFormat="1" customHeight="1"/>
    <row r="64974" s="59" customFormat="1" customHeight="1"/>
    <row r="64975" s="59" customFormat="1" customHeight="1"/>
    <row r="64976" s="59" customFormat="1" customHeight="1"/>
    <row r="64977" s="59" customFormat="1" customHeight="1"/>
    <row r="64978" s="59" customFormat="1" customHeight="1"/>
    <row r="64979" s="59" customFormat="1" customHeight="1"/>
    <row r="64980" s="59" customFormat="1" customHeight="1"/>
    <row r="64981" s="59" customFormat="1" customHeight="1"/>
    <row r="64982" s="59" customFormat="1" customHeight="1"/>
    <row r="64983" s="59" customFormat="1" customHeight="1"/>
    <row r="64984" s="59" customFormat="1" customHeight="1"/>
    <row r="64985" s="59" customFormat="1" customHeight="1"/>
    <row r="64986" s="59" customFormat="1" customHeight="1"/>
    <row r="64987" s="59" customFormat="1" customHeight="1"/>
    <row r="64988" s="59" customFormat="1" customHeight="1"/>
    <row r="64989" s="59" customFormat="1" customHeight="1"/>
    <row r="64990" s="59" customFormat="1" customHeight="1"/>
    <row r="64991" s="59" customFormat="1" customHeight="1"/>
    <row r="64992" s="59" customFormat="1" customHeight="1"/>
    <row r="64993" s="59" customFormat="1" customHeight="1"/>
    <row r="64994" s="59" customFormat="1" customHeight="1"/>
    <row r="64995" s="59" customFormat="1" customHeight="1"/>
    <row r="64996" s="59" customFormat="1" customHeight="1"/>
    <row r="64997" s="59" customFormat="1" customHeight="1"/>
    <row r="64998" s="59" customFormat="1" customHeight="1"/>
    <row r="64999" s="59" customFormat="1" customHeight="1"/>
    <row r="65000" s="59" customFormat="1" customHeight="1"/>
    <row r="65001" s="59" customFormat="1" customHeight="1"/>
    <row r="65002" s="59" customFormat="1" customHeight="1"/>
    <row r="65003" s="59" customFormat="1" customHeight="1"/>
    <row r="65004" s="59" customFormat="1" customHeight="1"/>
    <row r="65005" s="59" customFormat="1" customHeight="1"/>
    <row r="65006" s="59" customFormat="1" customHeight="1"/>
    <row r="65007" s="59" customFormat="1" customHeight="1"/>
    <row r="65008" s="59" customFormat="1" customHeight="1"/>
    <row r="65009" s="59" customFormat="1" customHeight="1"/>
    <row r="65010" s="59" customFormat="1" customHeight="1"/>
    <row r="65011" s="59" customFormat="1" customHeight="1"/>
    <row r="65012" s="59" customFormat="1" customHeight="1"/>
    <row r="65013" s="59" customFormat="1" customHeight="1"/>
    <row r="65014" s="59" customFormat="1" customHeight="1"/>
    <row r="65015" s="59" customFormat="1" customHeight="1"/>
    <row r="65016" s="59" customFormat="1" customHeight="1"/>
    <row r="65017" s="59" customFormat="1" customHeight="1"/>
    <row r="65018" s="59" customFormat="1" customHeight="1"/>
    <row r="65019" s="59" customFormat="1" customHeight="1"/>
    <row r="65020" s="59" customFormat="1" customHeight="1"/>
    <row r="65021" s="59" customFormat="1" customHeight="1"/>
    <row r="65022" s="59" customFormat="1" customHeight="1"/>
    <row r="65023" s="59" customFormat="1" customHeight="1"/>
    <row r="65024" s="59" customFormat="1" customHeight="1"/>
    <row r="65025" s="59" customFormat="1" customHeight="1"/>
    <row r="65026" s="59" customFormat="1" customHeight="1"/>
    <row r="65027" s="59" customFormat="1" customHeight="1"/>
    <row r="65028" s="59" customFormat="1" customHeight="1"/>
    <row r="65029" s="59" customFormat="1" customHeight="1"/>
    <row r="65030" s="59" customFormat="1" customHeight="1"/>
    <row r="65031" s="59" customFormat="1" customHeight="1"/>
    <row r="65032" s="59" customFormat="1" customHeight="1"/>
    <row r="65033" s="59" customFormat="1" customHeight="1"/>
    <row r="65034" s="59" customFormat="1" customHeight="1"/>
    <row r="65035" s="59" customFormat="1" customHeight="1"/>
    <row r="65036" s="59" customFormat="1" customHeight="1"/>
    <row r="65037" s="59" customFormat="1" customHeight="1"/>
    <row r="65038" s="59" customFormat="1" customHeight="1"/>
    <row r="65039" s="59" customFormat="1" customHeight="1"/>
    <row r="65040" s="59" customFormat="1" customHeight="1"/>
    <row r="65041" s="59" customFormat="1" customHeight="1"/>
    <row r="65042" s="59" customFormat="1" customHeight="1"/>
    <row r="65043" s="59" customFormat="1" customHeight="1"/>
    <row r="65044" s="59" customFormat="1" customHeight="1"/>
    <row r="65045" s="59" customFormat="1" customHeight="1"/>
    <row r="65046" s="59" customFormat="1" customHeight="1"/>
    <row r="65047" s="59" customFormat="1" customHeight="1"/>
    <row r="65048" s="59" customFormat="1" customHeight="1"/>
    <row r="65049" s="59" customFormat="1" customHeight="1"/>
    <row r="65050" s="59" customFormat="1" customHeight="1"/>
    <row r="65051" s="59" customFormat="1" customHeight="1"/>
    <row r="65052" s="59" customFormat="1" customHeight="1"/>
    <row r="65053" s="59" customFormat="1" customHeight="1"/>
    <row r="65054" s="59" customFormat="1" customHeight="1"/>
    <row r="65055" s="59" customFormat="1" customHeight="1"/>
    <row r="65056" s="59" customFormat="1" customHeight="1"/>
    <row r="65057" s="59" customFormat="1" customHeight="1"/>
    <row r="65058" s="59" customFormat="1" customHeight="1"/>
    <row r="65059" s="59" customFormat="1" customHeight="1"/>
    <row r="65060" s="59" customFormat="1" customHeight="1"/>
    <row r="65061" s="59" customFormat="1" customHeight="1"/>
    <row r="65062" s="59" customFormat="1" customHeight="1"/>
    <row r="65063" s="59" customFormat="1" customHeight="1"/>
    <row r="65064" s="59" customFormat="1" customHeight="1"/>
    <row r="65065" s="59" customFormat="1" customHeight="1"/>
    <row r="65066" s="59" customFormat="1" customHeight="1"/>
    <row r="65067" s="59" customFormat="1" customHeight="1"/>
    <row r="65068" s="59" customFormat="1" customHeight="1"/>
    <row r="65069" s="59" customFormat="1" customHeight="1"/>
    <row r="65070" s="59" customFormat="1" customHeight="1"/>
    <row r="65071" s="59" customFormat="1" customHeight="1"/>
    <row r="65072" s="59" customFormat="1" customHeight="1"/>
    <row r="65073" s="59" customFormat="1" customHeight="1"/>
    <row r="65074" s="59" customFormat="1" customHeight="1"/>
    <row r="65075" s="59" customFormat="1" customHeight="1"/>
    <row r="65076" s="59" customFormat="1" customHeight="1"/>
    <row r="65077" s="59" customFormat="1" customHeight="1"/>
    <row r="65078" s="59" customFormat="1" customHeight="1"/>
    <row r="65079" s="59" customFormat="1" customHeight="1"/>
    <row r="65080" s="59" customFormat="1" customHeight="1"/>
    <row r="65081" s="59" customFormat="1" customHeight="1"/>
    <row r="65082" s="59" customFormat="1" customHeight="1"/>
    <row r="65083" s="59" customFormat="1" customHeight="1"/>
    <row r="65084" s="59" customFormat="1" customHeight="1"/>
    <row r="65085" s="59" customFormat="1" customHeight="1"/>
    <row r="65086" s="59" customFormat="1" customHeight="1"/>
    <row r="65087" s="59" customFormat="1" customHeight="1"/>
    <row r="65088" s="59" customFormat="1" customHeight="1"/>
    <row r="65089" s="59" customFormat="1" customHeight="1"/>
    <row r="65090" s="59" customFormat="1" customHeight="1"/>
    <row r="65091" s="59" customFormat="1" customHeight="1"/>
    <row r="65092" s="59" customFormat="1" customHeight="1"/>
    <row r="65093" s="59" customFormat="1" customHeight="1"/>
    <row r="65094" s="59" customFormat="1" customHeight="1"/>
    <row r="65095" s="59" customFormat="1" customHeight="1"/>
    <row r="65096" s="59" customFormat="1" customHeight="1"/>
    <row r="65097" s="59" customFormat="1" customHeight="1"/>
    <row r="65098" s="59" customFormat="1" customHeight="1"/>
    <row r="65099" s="59" customFormat="1" customHeight="1"/>
    <row r="65100" s="59" customFormat="1" customHeight="1"/>
    <row r="65101" s="59" customFormat="1" customHeight="1"/>
    <row r="65102" s="59" customFormat="1" customHeight="1"/>
    <row r="65103" s="59" customFormat="1" customHeight="1"/>
    <row r="65104" s="59" customFormat="1" customHeight="1"/>
    <row r="65105" s="59" customFormat="1" customHeight="1"/>
    <row r="65106" s="59" customFormat="1" customHeight="1"/>
    <row r="65107" s="59" customFormat="1" customHeight="1"/>
    <row r="65108" s="59" customFormat="1" customHeight="1"/>
    <row r="65109" s="59" customFormat="1" customHeight="1"/>
    <row r="65110" s="59" customFormat="1" customHeight="1"/>
    <row r="65111" s="59" customFormat="1" customHeight="1"/>
    <row r="65112" s="59" customFormat="1" customHeight="1"/>
    <row r="65113" s="59" customFormat="1" customHeight="1"/>
    <row r="65114" s="59" customFormat="1" customHeight="1"/>
    <row r="65115" s="59" customFormat="1" customHeight="1"/>
    <row r="65116" s="59" customFormat="1" customHeight="1"/>
    <row r="65117" s="59" customFormat="1" customHeight="1"/>
    <row r="65118" s="59" customFormat="1" customHeight="1"/>
    <row r="65119" s="59" customFormat="1" customHeight="1"/>
    <row r="65120" s="59" customFormat="1" customHeight="1"/>
    <row r="65121" s="59" customFormat="1" customHeight="1"/>
    <row r="65122" s="59" customFormat="1" customHeight="1"/>
    <row r="65123" s="59" customFormat="1" customHeight="1"/>
    <row r="65124" s="59" customFormat="1" customHeight="1"/>
    <row r="65125" s="59" customFormat="1" customHeight="1"/>
    <row r="65126" s="59" customFormat="1" customHeight="1"/>
    <row r="65127" s="59" customFormat="1" customHeight="1"/>
    <row r="65128" s="59" customFormat="1" customHeight="1"/>
    <row r="65129" s="59" customFormat="1" customHeight="1"/>
    <row r="65130" s="59" customFormat="1" customHeight="1"/>
    <row r="65131" s="59" customFormat="1" customHeight="1"/>
    <row r="65132" s="59" customFormat="1" customHeight="1"/>
    <row r="65133" s="59" customFormat="1" customHeight="1"/>
    <row r="65134" s="59" customFormat="1" customHeight="1"/>
    <row r="65135" s="59" customFormat="1" customHeight="1"/>
    <row r="65136" s="59" customFormat="1" customHeight="1"/>
    <row r="65137" s="59" customFormat="1" customHeight="1"/>
    <row r="65138" s="59" customFormat="1" customHeight="1"/>
    <row r="65139" s="59" customFormat="1" customHeight="1"/>
    <row r="65140" s="59" customFormat="1" customHeight="1"/>
    <row r="65141" s="59" customFormat="1" customHeight="1"/>
    <row r="65142" s="59" customFormat="1" customHeight="1"/>
    <row r="65143" s="59" customFormat="1" customHeight="1"/>
    <row r="65144" s="59" customFormat="1" customHeight="1"/>
    <row r="65145" s="59" customFormat="1" customHeight="1"/>
    <row r="65146" s="59" customFormat="1" customHeight="1"/>
    <row r="65147" s="59" customFormat="1" customHeight="1"/>
    <row r="65148" s="59" customFormat="1" customHeight="1"/>
    <row r="65149" s="59" customFormat="1" customHeight="1"/>
    <row r="65150" s="59" customFormat="1" customHeight="1"/>
    <row r="65151" s="59" customFormat="1" customHeight="1"/>
    <row r="65152" s="59" customFormat="1" customHeight="1"/>
    <row r="65153" s="59" customFormat="1" customHeight="1"/>
    <row r="65154" s="59" customFormat="1" customHeight="1"/>
    <row r="65155" s="59" customFormat="1" customHeight="1"/>
    <row r="65156" s="59" customFormat="1" customHeight="1"/>
    <row r="65157" s="59" customFormat="1" customHeight="1"/>
    <row r="65158" s="59" customFormat="1" customHeight="1"/>
    <row r="65159" s="59" customFormat="1" customHeight="1"/>
    <row r="65160" s="59" customFormat="1" customHeight="1"/>
    <row r="65161" s="59" customFormat="1" customHeight="1"/>
    <row r="65162" s="59" customFormat="1" customHeight="1"/>
    <row r="65163" s="59" customFormat="1" customHeight="1"/>
    <row r="65164" s="59" customFormat="1" customHeight="1"/>
    <row r="65165" s="59" customFormat="1" customHeight="1"/>
    <row r="65166" s="59" customFormat="1" customHeight="1"/>
    <row r="65167" s="59" customFormat="1" customHeight="1"/>
    <row r="65168" s="59" customFormat="1" customHeight="1"/>
    <row r="65169" s="59" customFormat="1" customHeight="1"/>
    <row r="65170" s="59" customFormat="1" customHeight="1"/>
    <row r="65171" s="59" customFormat="1" customHeight="1"/>
    <row r="65172" s="59" customFormat="1" customHeight="1"/>
    <row r="65173" s="59" customFormat="1" customHeight="1"/>
    <row r="65174" s="59" customFormat="1" customHeight="1"/>
    <row r="65175" s="59" customFormat="1" customHeight="1"/>
    <row r="65176" s="59" customFormat="1" customHeight="1"/>
    <row r="65177" s="59" customFormat="1" customHeight="1"/>
    <row r="65178" s="59" customFormat="1" customHeight="1"/>
    <row r="65179" s="59" customFormat="1" customHeight="1"/>
    <row r="65180" s="59" customFormat="1" customHeight="1"/>
    <row r="65181" s="59" customFormat="1" customHeight="1"/>
    <row r="65182" s="59" customFormat="1" customHeight="1"/>
    <row r="65183" s="59" customFormat="1" customHeight="1"/>
    <row r="65184" s="59" customFormat="1" customHeight="1"/>
    <row r="65185" s="59" customFormat="1" customHeight="1"/>
    <row r="65186" s="59" customFormat="1" customHeight="1"/>
    <row r="65187" s="59" customFormat="1" customHeight="1"/>
    <row r="65188" s="59" customFormat="1" customHeight="1"/>
    <row r="65189" s="59" customFormat="1" customHeight="1"/>
    <row r="65190" s="59" customFormat="1" customHeight="1"/>
    <row r="65191" s="59" customFormat="1" customHeight="1"/>
    <row r="65192" s="59" customFormat="1" customHeight="1"/>
    <row r="65193" s="59" customFormat="1" customHeight="1"/>
    <row r="65194" s="59" customFormat="1" customHeight="1"/>
    <row r="65195" s="59" customFormat="1" customHeight="1"/>
    <row r="65196" s="59" customFormat="1" customHeight="1"/>
    <row r="65197" s="59" customFormat="1" customHeight="1"/>
    <row r="65198" s="59" customFormat="1" customHeight="1"/>
    <row r="65199" s="59" customFormat="1" customHeight="1"/>
    <row r="65200" s="59" customFormat="1" customHeight="1"/>
    <row r="65201" s="59" customFormat="1" customHeight="1"/>
    <row r="65202" s="59" customFormat="1" customHeight="1"/>
    <row r="65203" s="59" customFormat="1" customHeight="1"/>
    <row r="65204" s="59" customFormat="1" customHeight="1"/>
    <row r="65205" s="59" customFormat="1" customHeight="1"/>
    <row r="65206" s="59" customFormat="1" customHeight="1"/>
    <row r="65207" s="59" customFormat="1" customHeight="1"/>
    <row r="65208" s="59" customFormat="1" customHeight="1"/>
    <row r="65209" s="59" customFormat="1" customHeight="1"/>
    <row r="65210" s="59" customFormat="1" customHeight="1"/>
    <row r="65211" s="59" customFormat="1" customHeight="1"/>
    <row r="65212" s="59" customFormat="1" customHeight="1"/>
    <row r="65213" s="59" customFormat="1" customHeight="1"/>
    <row r="65214" s="59" customFormat="1" customHeight="1"/>
    <row r="65215" s="59" customFormat="1" customHeight="1"/>
    <row r="65216" s="59" customFormat="1" customHeight="1"/>
    <row r="65217" s="59" customFormat="1" customHeight="1"/>
    <row r="65218" s="59" customFormat="1" customHeight="1"/>
    <row r="65219" s="59" customFormat="1" customHeight="1"/>
    <row r="65220" s="59" customFormat="1" customHeight="1"/>
    <row r="65221" s="59" customFormat="1" customHeight="1"/>
    <row r="65222" s="59" customFormat="1" customHeight="1"/>
    <row r="65223" s="59" customFormat="1" customHeight="1"/>
    <row r="65224" s="59" customFormat="1" customHeight="1"/>
    <row r="65225" s="59" customFormat="1" customHeight="1"/>
    <row r="65226" s="59" customFormat="1" customHeight="1"/>
    <row r="65227" s="59" customFormat="1" customHeight="1"/>
    <row r="65228" s="59" customFormat="1" customHeight="1"/>
    <row r="65229" s="59" customFormat="1" customHeight="1"/>
    <row r="65230" s="59" customFormat="1" customHeight="1"/>
    <row r="65231" s="59" customFormat="1" customHeight="1"/>
    <row r="65232" s="59" customFormat="1" customHeight="1"/>
    <row r="65233" s="59" customFormat="1" customHeight="1"/>
    <row r="65234" s="59" customFormat="1" customHeight="1"/>
    <row r="65235" s="59" customFormat="1" customHeight="1"/>
    <row r="65236" s="59" customFormat="1" customHeight="1"/>
    <row r="65237" s="59" customFormat="1" customHeight="1"/>
    <row r="65238" s="59" customFormat="1" customHeight="1"/>
    <row r="65239" s="59" customFormat="1" customHeight="1"/>
    <row r="65240" s="59" customFormat="1" customHeight="1"/>
    <row r="65241" s="59" customFormat="1" customHeight="1"/>
    <row r="65242" s="59" customFormat="1" customHeight="1"/>
    <row r="65243" s="59" customFormat="1" customHeight="1"/>
    <row r="65244" s="59" customFormat="1" customHeight="1"/>
    <row r="65245" s="59" customFormat="1" customHeight="1"/>
    <row r="65246" s="59" customFormat="1" customHeight="1"/>
    <row r="65247" s="59" customFormat="1" customHeight="1"/>
    <row r="65248" s="59" customFormat="1" customHeight="1"/>
    <row r="65249" s="59" customFormat="1" customHeight="1"/>
    <row r="65250" s="59" customFormat="1" customHeight="1"/>
    <row r="65251" s="59" customFormat="1" customHeight="1"/>
    <row r="65252" s="59" customFormat="1" customHeight="1"/>
    <row r="65253" s="59" customFormat="1" customHeight="1"/>
    <row r="65254" s="59" customFormat="1" customHeight="1"/>
    <row r="65255" s="59" customFormat="1" customHeight="1"/>
    <row r="65256" s="59" customFormat="1" customHeight="1"/>
    <row r="65257" s="59" customFormat="1" customHeight="1"/>
    <row r="65258" s="59" customFormat="1" customHeight="1"/>
    <row r="65259" s="59" customFormat="1" customHeight="1"/>
    <row r="65260" s="59" customFormat="1" customHeight="1"/>
    <row r="65261" s="59" customFormat="1" customHeight="1"/>
    <row r="65262" s="59" customFormat="1" customHeight="1"/>
    <row r="65263" s="59" customFormat="1" customHeight="1"/>
    <row r="65264" s="59" customFormat="1" customHeight="1"/>
    <row r="65265" s="59" customFormat="1" customHeight="1"/>
    <row r="65266" s="59" customFormat="1" customHeight="1"/>
    <row r="65267" s="59" customFormat="1" customHeight="1"/>
    <row r="65268" s="59" customFormat="1" customHeight="1"/>
    <row r="65269" s="59" customFormat="1" customHeight="1"/>
    <row r="65270" s="59" customFormat="1" customHeight="1"/>
    <row r="65271" s="59" customFormat="1" customHeight="1"/>
    <row r="65272" s="59" customFormat="1" customHeight="1"/>
    <row r="65273" s="59" customFormat="1" customHeight="1"/>
    <row r="65274" s="59" customFormat="1" customHeight="1"/>
    <row r="65275" s="59" customFormat="1" customHeight="1"/>
    <row r="65276" s="59" customFormat="1" customHeight="1"/>
    <row r="65277" s="59" customFormat="1" customHeight="1"/>
    <row r="65278" s="59" customFormat="1" customHeight="1"/>
    <row r="65279" s="59" customFormat="1" customHeight="1"/>
    <row r="65280" s="59" customFormat="1" customHeight="1"/>
    <row r="65281" s="59" customFormat="1" customHeight="1"/>
    <row r="65282" s="59" customFormat="1" customHeight="1"/>
    <row r="65283" s="59" customFormat="1" customHeight="1"/>
    <row r="65284" s="59" customFormat="1" customHeight="1"/>
    <row r="65285" s="59" customFormat="1" customHeight="1"/>
    <row r="65286" s="59" customFormat="1" customHeight="1"/>
    <row r="65287" s="59" customFormat="1" customHeight="1"/>
    <row r="65288" s="59" customFormat="1" customHeight="1"/>
    <row r="65289" s="59" customFormat="1" customHeight="1"/>
    <row r="65290" s="59" customFormat="1" customHeight="1"/>
    <row r="65291" s="59" customFormat="1" customHeight="1"/>
    <row r="65292" s="59" customFormat="1" customHeight="1"/>
    <row r="65293" s="59" customFormat="1" customHeight="1"/>
    <row r="65294" s="59" customFormat="1" customHeight="1"/>
    <row r="65295" s="59" customFormat="1" customHeight="1"/>
    <row r="65296" s="59" customFormat="1" customHeight="1"/>
    <row r="65297" s="59" customFormat="1" customHeight="1"/>
    <row r="65298" s="59" customFormat="1" customHeight="1"/>
    <row r="65299" s="59" customFormat="1" customHeight="1"/>
    <row r="65300" s="59" customFormat="1" customHeight="1"/>
    <row r="65301" s="59" customFormat="1" customHeight="1"/>
    <row r="65302" s="59" customFormat="1" customHeight="1"/>
    <row r="65303" s="59" customFormat="1" customHeight="1"/>
    <row r="65304" s="59" customFormat="1" customHeight="1"/>
    <row r="65305" s="59" customFormat="1" customHeight="1"/>
    <row r="65306" s="59" customFormat="1" customHeight="1"/>
    <row r="65307" s="59" customFormat="1" customHeight="1"/>
    <row r="65308" s="59" customFormat="1" customHeight="1"/>
    <row r="65309" s="59" customFormat="1" customHeight="1"/>
    <row r="65310" s="59" customFormat="1" customHeight="1"/>
    <row r="65311" s="59" customFormat="1" customHeight="1"/>
    <row r="65312" s="59" customFormat="1" customHeight="1"/>
    <row r="65313" s="59" customFormat="1" customHeight="1"/>
    <row r="65314" s="59" customFormat="1" customHeight="1"/>
    <row r="65315" s="59" customFormat="1" customHeight="1"/>
    <row r="65316" s="59" customFormat="1" customHeight="1"/>
    <row r="65317" s="59" customFormat="1" customHeight="1"/>
    <row r="65318" s="59" customFormat="1" customHeight="1"/>
    <row r="65319" s="59" customFormat="1" customHeight="1"/>
    <row r="65320" s="59" customFormat="1" customHeight="1"/>
    <row r="65321" s="59" customFormat="1" customHeight="1"/>
    <row r="65322" s="59" customFormat="1" customHeight="1"/>
    <row r="65323" s="59" customFormat="1" customHeight="1"/>
    <row r="65324" s="59" customFormat="1" customHeight="1"/>
    <row r="65325" s="59" customFormat="1" customHeight="1"/>
    <row r="65326" s="59" customFormat="1" customHeight="1"/>
    <row r="65327" s="59" customFormat="1" customHeight="1"/>
    <row r="65328" s="59" customFormat="1" customHeight="1"/>
    <row r="65329" s="59" customFormat="1" customHeight="1"/>
    <row r="65330" s="59" customFormat="1" customHeight="1"/>
    <row r="65331" s="59" customFormat="1" customHeight="1"/>
    <row r="65332" s="59" customFormat="1" customHeight="1"/>
    <row r="65333" s="59" customFormat="1" customHeight="1"/>
    <row r="65334" s="59" customFormat="1" customHeight="1"/>
    <row r="65335" s="59" customFormat="1" customHeight="1"/>
    <row r="65336" s="59" customFormat="1" customHeight="1"/>
    <row r="65337" s="59" customFormat="1" customHeight="1"/>
    <row r="65338" s="59" customFormat="1" customHeight="1"/>
    <row r="65339" s="59" customFormat="1" customHeight="1"/>
    <row r="65340" s="59" customFormat="1" customHeight="1"/>
    <row r="65341" s="59" customFormat="1" customHeight="1"/>
    <row r="65342" s="59" customFormat="1" customHeight="1"/>
    <row r="65343" s="59" customFormat="1" customHeight="1"/>
    <row r="65344" s="59" customFormat="1" customHeight="1"/>
    <row r="65345" s="59" customFormat="1" customHeight="1"/>
    <row r="65346" s="59" customFormat="1" customHeight="1"/>
    <row r="65347" s="59" customFormat="1" customHeight="1"/>
    <row r="65348" s="59" customFormat="1" customHeight="1"/>
    <row r="65349" s="59" customFormat="1" customHeight="1"/>
    <row r="65350" s="59" customFormat="1" customHeight="1"/>
    <row r="65351" s="59" customFormat="1" customHeight="1"/>
    <row r="65352" s="59" customFormat="1" customHeight="1"/>
    <row r="65353" s="59" customFormat="1" customHeight="1"/>
    <row r="65354" s="59" customFormat="1" customHeight="1"/>
    <row r="65355" s="59" customFormat="1" customHeight="1"/>
    <row r="65356" s="59" customFormat="1" customHeight="1"/>
    <row r="65357" s="59" customFormat="1" customHeight="1"/>
    <row r="65358" s="59" customFormat="1" customHeight="1"/>
    <row r="65359" s="59" customFormat="1" customHeight="1"/>
    <row r="65360" s="59" customFormat="1" customHeight="1"/>
    <row r="65361" s="59" customFormat="1" customHeight="1"/>
    <row r="65362" s="59" customFormat="1" customHeight="1"/>
    <row r="65363" s="59" customFormat="1" customHeight="1"/>
    <row r="65364" s="59" customFormat="1" customHeight="1"/>
    <row r="65365" s="59" customFormat="1" customHeight="1"/>
    <row r="65366" s="59" customFormat="1" customHeight="1"/>
    <row r="65367" s="59" customFormat="1" customHeight="1"/>
    <row r="65368" s="59" customFormat="1" customHeight="1"/>
    <row r="65369" s="59" customFormat="1" customHeight="1"/>
    <row r="65370" s="59" customFormat="1" customHeight="1"/>
    <row r="65371" s="59" customFormat="1" customHeight="1"/>
    <row r="65372" s="59" customFormat="1" customHeight="1"/>
    <row r="65373" s="59" customFormat="1" customHeight="1"/>
    <row r="65374" s="59" customFormat="1" customHeight="1"/>
    <row r="65375" s="59" customFormat="1" customHeight="1"/>
    <row r="65376" s="59" customFormat="1" customHeight="1"/>
    <row r="65377" s="59" customFormat="1" customHeight="1"/>
    <row r="65378" s="59" customFormat="1" customHeight="1"/>
    <row r="65379" s="59" customFormat="1" customHeight="1"/>
    <row r="65380" s="59" customFormat="1" customHeight="1"/>
    <row r="65381" s="59" customFormat="1" customHeight="1"/>
    <row r="65382" s="59" customFormat="1" customHeight="1"/>
    <row r="65383" s="59" customFormat="1" customHeight="1"/>
    <row r="65384" s="59" customFormat="1" customHeight="1"/>
    <row r="65385" s="59" customFormat="1" customHeight="1"/>
    <row r="65386" s="59" customFormat="1" customHeight="1"/>
    <row r="65387" s="59" customFormat="1" customHeight="1"/>
    <row r="65388" s="59" customFormat="1" customHeight="1"/>
    <row r="65389" s="59" customFormat="1" customHeight="1"/>
    <row r="65390" s="59" customFormat="1" customHeight="1"/>
    <row r="65391" s="59" customFormat="1" customHeight="1"/>
    <row r="65392" s="59" customFormat="1" customHeight="1"/>
    <row r="65393" s="59" customFormat="1" customHeight="1"/>
    <row r="65394" s="59" customFormat="1" customHeight="1"/>
    <row r="65395" s="59" customFormat="1" customHeight="1"/>
    <row r="65396" s="59" customFormat="1" customHeight="1"/>
    <row r="65397" s="59" customFormat="1" customHeight="1"/>
    <row r="65398" s="59" customFormat="1" customHeight="1"/>
    <row r="65399" s="59" customFormat="1" customHeight="1"/>
    <row r="65400" s="59" customFormat="1" customHeight="1"/>
    <row r="65401" s="59" customFormat="1" customHeight="1"/>
    <row r="65402" s="59" customFormat="1" customHeight="1"/>
    <row r="65403" s="59" customFormat="1" customHeight="1"/>
    <row r="65404" s="59" customFormat="1" customHeight="1"/>
    <row r="65405" s="59" customFormat="1" customHeight="1"/>
    <row r="65406" s="59" customFormat="1" customHeight="1"/>
    <row r="65407" s="59" customFormat="1" customHeight="1"/>
    <row r="65408" s="59" customFormat="1" customHeight="1"/>
    <row r="65409" s="59" customFormat="1" customHeight="1"/>
    <row r="65410" s="59" customFormat="1" customHeight="1"/>
    <row r="65411" s="59" customFormat="1" customHeight="1"/>
    <row r="65412" s="59" customFormat="1" customHeight="1"/>
    <row r="65413" s="59" customFormat="1" customHeight="1"/>
    <row r="65414" s="59" customFormat="1" customHeight="1"/>
    <row r="65415" s="59" customFormat="1" customHeight="1"/>
    <row r="65416" s="59" customFormat="1" customHeight="1"/>
    <row r="65417" s="59" customFormat="1" customHeight="1"/>
    <row r="65418" s="59" customFormat="1" customHeight="1"/>
    <row r="65419" s="59" customFormat="1" customHeight="1"/>
    <row r="65420" s="59" customFormat="1" customHeight="1"/>
    <row r="65421" s="59" customFormat="1" customHeight="1"/>
    <row r="65422" s="59" customFormat="1" customHeight="1"/>
    <row r="65423" s="59" customFormat="1" customHeight="1"/>
    <row r="65424" s="59" customFormat="1" customHeight="1"/>
    <row r="65425" s="59" customFormat="1" customHeight="1"/>
    <row r="65426" s="59" customFormat="1" customHeight="1"/>
    <row r="65427" s="59" customFormat="1" customHeight="1"/>
    <row r="65428" s="59" customFormat="1" customHeight="1"/>
    <row r="65429" s="59" customFormat="1" customHeight="1"/>
    <row r="65430" s="59" customFormat="1" customHeight="1"/>
    <row r="65431" s="59" customFormat="1" customHeight="1"/>
    <row r="65432" s="59" customFormat="1" customHeight="1"/>
    <row r="65433" s="59" customFormat="1" customHeight="1"/>
    <row r="65434" s="59" customFormat="1" customHeight="1"/>
    <row r="65435" s="59" customFormat="1" customHeight="1"/>
    <row r="65436" s="59" customFormat="1" customHeight="1"/>
    <row r="65437" s="59" customFormat="1" customHeight="1"/>
    <row r="65438" s="59" customFormat="1" customHeight="1"/>
    <row r="65439" s="59" customFormat="1" customHeight="1"/>
    <row r="65440" s="59" customFormat="1" customHeight="1"/>
    <row r="65441" s="59" customFormat="1" customHeight="1"/>
    <row r="65442" s="59" customFormat="1" customHeight="1"/>
    <row r="65443" s="59" customFormat="1" customHeight="1"/>
    <row r="65444" s="59" customFormat="1" customHeight="1"/>
    <row r="65445" s="59" customFormat="1" customHeight="1"/>
    <row r="65446" s="59" customFormat="1" customHeight="1"/>
    <row r="65447" s="59" customFormat="1" customHeight="1"/>
    <row r="65448" s="59" customFormat="1" customHeight="1"/>
    <row r="65449" s="59" customFormat="1" customHeight="1"/>
    <row r="65450" s="59" customFormat="1" customHeight="1"/>
    <row r="65451" s="59" customFormat="1" customHeight="1"/>
    <row r="65452" s="59" customFormat="1" customHeight="1"/>
    <row r="65453" s="59" customFormat="1" customHeight="1"/>
    <row r="65454" s="59" customFormat="1" customHeight="1"/>
    <row r="65455" s="59" customFormat="1" customHeight="1"/>
    <row r="65456" s="59" customFormat="1" customHeight="1"/>
    <row r="65457" s="59" customFormat="1" customHeight="1"/>
    <row r="65458" s="59" customFormat="1" customHeight="1"/>
    <row r="65459" s="59" customFormat="1" customHeight="1"/>
    <row r="65460" s="59" customFormat="1" customHeight="1"/>
    <row r="65461" s="59" customFormat="1" customHeight="1"/>
    <row r="65462" s="59" customFormat="1" customHeight="1"/>
    <row r="65463" s="59" customFormat="1" customHeight="1"/>
    <row r="65464" s="59" customFormat="1" customHeight="1"/>
    <row r="65465" s="59" customFormat="1" customHeight="1"/>
    <row r="65466" s="59" customFormat="1" customHeight="1"/>
    <row r="65467" s="59" customFormat="1" customHeight="1"/>
    <row r="65468" s="59" customFormat="1" customHeight="1"/>
    <row r="65469" s="59" customFormat="1" customHeight="1"/>
    <row r="65470" s="59" customFormat="1" customHeight="1"/>
    <row r="65471" s="59" customFormat="1" customHeight="1"/>
    <row r="65472" s="59" customFormat="1" customHeight="1"/>
    <row r="65473" s="59" customFormat="1" customHeight="1"/>
    <row r="65474" s="59" customFormat="1" customHeight="1"/>
    <row r="65475" s="59" customFormat="1" customHeight="1"/>
    <row r="65476" s="59" customFormat="1" customHeight="1"/>
    <row r="65477" s="59" customFormat="1" customHeight="1"/>
    <row r="65478" s="59" customFormat="1" customHeight="1"/>
    <row r="65479" s="59" customFormat="1" customHeight="1"/>
    <row r="65480" s="59" customFormat="1" customHeight="1"/>
    <row r="65481" s="59" customFormat="1" customHeight="1"/>
    <row r="65482" s="59" customFormat="1" customHeight="1"/>
    <row r="65483" s="59" customFormat="1" customHeight="1"/>
    <row r="65484" s="59" customFormat="1" customHeight="1"/>
    <row r="65485" s="59" customFormat="1" customHeight="1"/>
    <row r="65486" s="59" customFormat="1" customHeight="1"/>
    <row r="65487" s="59" customFormat="1" customHeight="1"/>
    <row r="65488" s="59" customFormat="1" customHeight="1"/>
    <row r="65489" s="59" customFormat="1" customHeight="1"/>
    <row r="65490" s="59" customFormat="1" customHeight="1"/>
    <row r="65491" s="59" customFormat="1" customHeight="1"/>
    <row r="65492" s="59" customFormat="1" customHeight="1"/>
    <row r="65493" s="59" customFormat="1" customHeight="1"/>
    <row r="65494" s="59" customFormat="1" customHeight="1"/>
  </sheetData>
  <pageMargins left="0.7" right="0.7" top="0.75" bottom="0.75" header="0.3" footer="0.3"/>
  <pageSetup paperSize="9" pageOrder="overThenDown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"/>
  <sheetViews>
    <sheetView view="pageBreakPreview" zoomScale="70" zoomScaleNormal="70" workbookViewId="0">
      <pane xSplit="3" ySplit="2" topLeftCell="P3" activePane="bottomRight" state="frozen"/>
      <selection/>
      <selection pane="topRight"/>
      <selection pane="bottomLeft"/>
      <selection pane="bottomRight" activeCell="AH12" sqref="AH12"/>
    </sheetView>
  </sheetViews>
  <sheetFormatPr defaultColWidth="8.33333333333333" defaultRowHeight="12"/>
  <cols>
    <col min="1" max="1" width="5.22222222222222" style="194" customWidth="1"/>
    <col min="2" max="2" width="7.66666666666667" style="194" customWidth="1"/>
    <col min="3" max="3" width="11" style="196" customWidth="1"/>
    <col min="4" max="4" width="12.1111111111111" style="197" customWidth="1"/>
    <col min="5" max="5" width="7.44444444444444" style="197" customWidth="1"/>
    <col min="6" max="6" width="12.2222222222222" style="197" customWidth="1"/>
    <col min="7" max="7" width="10.4444444444444" style="197" customWidth="1"/>
    <col min="8" max="8" width="10" style="197" customWidth="1"/>
    <col min="9" max="9" width="10.7777777777778" style="197" customWidth="1"/>
    <col min="10" max="10" width="8.11111111111111" style="197" customWidth="1"/>
    <col min="11" max="11" width="10.8888888888889" style="197" customWidth="1"/>
    <col min="12" max="12" width="11.3333333333333" style="197" customWidth="1"/>
    <col min="13" max="13" width="11" style="197" customWidth="1"/>
    <col min="14" max="14" width="13" style="197" customWidth="1"/>
    <col min="15" max="15" width="10.6666666666667" style="197" customWidth="1"/>
    <col min="16" max="16" width="10.8333333333333" style="197" customWidth="1"/>
    <col min="17" max="17" width="10.3333333333333" style="197" customWidth="1"/>
    <col min="18" max="18" width="10.6666666666667" style="197" customWidth="1"/>
    <col min="19" max="19" width="10.5555555555556" style="197" customWidth="1"/>
    <col min="20" max="21" width="11" style="197" customWidth="1"/>
    <col min="22" max="22" width="11.6666666666667" style="197" customWidth="1"/>
    <col min="23" max="23" width="12.1111111111111" style="197" customWidth="1"/>
    <col min="24" max="24" width="13" style="197" customWidth="1"/>
    <col min="25" max="25" width="12.3333333333333" style="197" customWidth="1"/>
    <col min="26" max="26" width="13" style="197" customWidth="1"/>
    <col min="27" max="27" width="11.6666666666667" style="197" customWidth="1"/>
    <col min="28" max="28" width="12" style="198" customWidth="1"/>
    <col min="29" max="29" width="10.7777777777778" style="197" customWidth="1"/>
    <col min="30" max="30" width="10.787037037037" style="197" customWidth="1"/>
    <col min="31" max="31" width="11.2592592592593" style="197" customWidth="1"/>
    <col min="32" max="32" width="15.8333333333333" style="197" customWidth="1"/>
    <col min="33" max="33" width="10.6666666666667" style="194" customWidth="1"/>
    <col min="34" max="34" width="11.7777777777778" style="194"/>
    <col min="35" max="16383" width="8.33333333333333" style="194"/>
  </cols>
  <sheetData>
    <row r="1" ht="40.05" customHeight="1" spans="1:33">
      <c r="A1" s="199" t="s">
        <v>226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</row>
    <row r="2" s="193" customFormat="1" ht="70.05" customHeight="1" spans="1:33">
      <c r="A2" s="200" t="s">
        <v>1</v>
      </c>
      <c r="B2" s="201" t="s">
        <v>2</v>
      </c>
      <c r="C2" s="202" t="s">
        <v>4</v>
      </c>
      <c r="D2" s="203" t="s">
        <v>7</v>
      </c>
      <c r="E2" s="203" t="s">
        <v>227</v>
      </c>
      <c r="F2" s="203" t="s">
        <v>228</v>
      </c>
      <c r="G2" s="203" t="s">
        <v>229</v>
      </c>
      <c r="H2" s="203" t="s">
        <v>230</v>
      </c>
      <c r="I2" s="203" t="s">
        <v>231</v>
      </c>
      <c r="J2" s="203" t="s">
        <v>232</v>
      </c>
      <c r="K2" s="203" t="s">
        <v>233</v>
      </c>
      <c r="L2" s="203" t="s">
        <v>234</v>
      </c>
      <c r="M2" s="203" t="s">
        <v>235</v>
      </c>
      <c r="N2" s="203" t="s">
        <v>236</v>
      </c>
      <c r="O2" s="203" t="s">
        <v>237</v>
      </c>
      <c r="P2" s="203" t="s">
        <v>238</v>
      </c>
      <c r="Q2" s="203" t="s">
        <v>239</v>
      </c>
      <c r="R2" s="203" t="s">
        <v>240</v>
      </c>
      <c r="S2" s="203" t="s">
        <v>241</v>
      </c>
      <c r="T2" s="203" t="s">
        <v>242</v>
      </c>
      <c r="U2" s="203" t="s">
        <v>243</v>
      </c>
      <c r="V2" s="203" t="s">
        <v>244</v>
      </c>
      <c r="W2" s="203" t="s">
        <v>245</v>
      </c>
      <c r="X2" s="203" t="s">
        <v>246</v>
      </c>
      <c r="Y2" s="203" t="s">
        <v>247</v>
      </c>
      <c r="Z2" s="203" t="s">
        <v>248</v>
      </c>
      <c r="AA2" s="203" t="s">
        <v>249</v>
      </c>
      <c r="AB2" s="204" t="s">
        <v>250</v>
      </c>
      <c r="AC2" s="203" t="s">
        <v>251</v>
      </c>
      <c r="AD2" s="203" t="s">
        <v>252</v>
      </c>
      <c r="AE2" s="203" t="s">
        <v>253</v>
      </c>
      <c r="AF2" s="203" t="s">
        <v>254</v>
      </c>
    </row>
    <row r="3" ht="30" customHeight="1" spans="1:33">
      <c r="A3" s="205">
        <f t="shared" ref="A3:A6" si="0">ROW(A3)-2</f>
        <v>1</v>
      </c>
      <c r="B3" s="206" t="str" cm="1">
        <f t="array" ref="B3:B6">_xlfn._xlws.FILTER('[1]202603工资表'!B3:B188,('[1]202603工资表'!C3:C188="基石")*('[1]202603工资表'!B3:B188&lt;&gt;""))</f>
        <v>邵丽华</v>
      </c>
      <c r="C3" s="207" t="str" cm="1">
        <f ca="1" t="array" ref="C3">_xlfn.XLOOKUP(B3,INDIRECT("'"&amp;$A$1&amp;"'!B:B"),INDIRECT("'"&amp;$A$1&amp;"'!D:D"),"人员不存在",0,1)</f>
        <v>人员不存在</v>
      </c>
      <c r="D3" s="208" t="str" cm="1">
        <f ca="1" t="array" ref="D3">_xlfn.XLOOKUP(B3,INDIRECT("'"&amp;$A$1&amp;"'!B:B"),INDIRECT("'"&amp;$A$1&amp;"'!G:G"),"人员不存在",0,1)</f>
        <v>人员不存在</v>
      </c>
      <c r="E3" s="208">
        <f ca="1" t="shared" ref="E3:E6" si="1">IFERROR(F3/D3,0)</f>
        <v>0</v>
      </c>
      <c r="F3" s="208" t="str" cm="1">
        <f ca="1" t="array" ref="F3">_xlfn.XLOOKUP(B3,INDIRECT("'"&amp;$A$1&amp;"'!B:B"),INDIRECT("'"&amp;$A$1&amp;"'!Q:Q"),"人员不存在",0,1)</f>
        <v>人员不存在</v>
      </c>
      <c r="G3" s="208">
        <f ca="1" t="shared" ref="G3:G6" si="2">SUMIF(INDIRECT("'"&amp;$G$14&amp;"'!C5:C10"),B3,INDIRECT("'"&amp;$G$14&amp;"'!K5:K10"))</f>
        <v>800</v>
      </c>
      <c r="H3" s="208">
        <f ca="1" t="shared" ref="H3:H6" si="3">SUMIF(INDIRECT("'"&amp;$G$14&amp;"'!C5:C10"),B3,INDIRECT("'"&amp;$G$14&amp;"'!L5:L10"))</f>
        <v>50</v>
      </c>
      <c r="I3" s="208">
        <f ca="1" t="shared" ref="I3:I6" si="4">SUMIF(INDIRECT("'"&amp;$G$14&amp;"'!C5:C10"),B3,INDIRECT("'"&amp;$G$14&amp;"'!M5:M10"))</f>
        <v>200</v>
      </c>
      <c r="J3" s="208">
        <f ca="1" t="shared" ref="J3:J6" si="5">SUMIF(INDIRECT("'"&amp;$G$14&amp;"'!C5:C10"),B3,INDIRECT("'"&amp;$G$14&amp;"'!N5:N10"))</f>
        <v>10</v>
      </c>
      <c r="K3" s="208">
        <f ca="1" t="shared" ref="K3:K6" si="6">SUM(G3:J3)</f>
        <v>1060</v>
      </c>
      <c r="L3" s="208" cm="1">
        <f ca="1" t="array" ref="L3">IFERROR(_xlfn.XLOOKUP(B3,INDIRECT("'"&amp;$I$14&amp;"'!B:B"),INDIRECT("'"&amp;$I$14&amp;"'!E:E"),0),0)</f>
        <v>1200</v>
      </c>
      <c r="M3" s="208">
        <f ca="1" t="shared" ref="M3:M6" si="7">ROUND(SUM(K3:L3),2)</f>
        <v>2260</v>
      </c>
      <c r="N3" s="208" cm="1">
        <f ca="1" t="array" ref="N3">IFERROR(_xlfn.XLOOKUP(B3,INDIRECT("'"&amp;$M$14&amp;"'!B:B"),INDIRECT("'"&amp;$M$14&amp;"'!AC:AC"),0),0)</f>
        <v>0</v>
      </c>
      <c r="O3" s="208" cm="1">
        <f ca="1" t="array" ref="O3">IFERROR(_xlfn.XLOOKUP(B3,INDIRECT("'"&amp;$M$14&amp;"'!B:B"),INDIRECT("'"&amp;$M$14&amp;"'!AG:AG"),0),0)</f>
        <v>0</v>
      </c>
      <c r="P3" s="208" cm="1">
        <f ca="1" t="array" ref="P3">IFERROR(_xlfn.XLOOKUP(B3,INDIRECT("'"&amp;$M$14&amp;"'!B:B"),INDIRECT("'"&amp;$M$14&amp;"'!AB:AB"),0),0)</f>
        <v>0</v>
      </c>
      <c r="Q3" s="208" cm="1">
        <f ca="1" t="array" ref="Q3">IFERROR(_xlfn.XLOOKUP(B3,INDIRECT("'"&amp;$M$14&amp;"'!B:B"),INDIRECT("'"&amp;$M$14&amp;"'!AD:AD"),0),0)</f>
        <v>0</v>
      </c>
      <c r="R3" s="208" cm="1">
        <f ca="1" t="array" ref="R3">IFERROR(_xlfn.XLOOKUP(B3,INDIRECT("'"&amp;$M$14&amp;"'!B:B"),INDIRECT("'"&amp;$M$14&amp;"'!AE:AE"),0),0)</f>
        <v>0</v>
      </c>
      <c r="S3" s="208" cm="1">
        <f ca="1" t="array" ref="S3">IFERROR(_xlfn.XLOOKUP(B3,INDIRECT("'"&amp;$M$14&amp;"'!B:B"),INDIRECT("'"&amp;$M$14&amp;"'!AF:AF"),0),0)</f>
        <v>0</v>
      </c>
      <c r="T3" s="208">
        <f ca="1" t="shared" ref="T3:T6" si="8">SUM(N3:S3)</f>
        <v>0</v>
      </c>
      <c r="U3" s="208">
        <f ca="1" t="shared" ref="U3:U6" si="9">ROUND(SUM(M3:S3),2)</f>
        <v>2260</v>
      </c>
      <c r="V3" s="209" cm="1">
        <f ca="1" t="array" ref="V3">IFERROR(_xlfn.XLOOKUP(B3,INDIRECT("'"&amp;$K$14&amp;"'!B:B"),INDIRECT("'"&amp;$K$14&amp;"'!Y:Y"),0),0)</f>
        <v>0</v>
      </c>
      <c r="W3" s="209">
        <f ca="1" t="shared" ref="W3:W6" si="10">U3+V3</f>
        <v>2260</v>
      </c>
      <c r="X3" s="209" cm="1">
        <f ca="1" t="array" ref="X3">IFERROR(_xlfn.XLOOKUP(B3,INDIRECT("'"&amp;$K$14&amp;"'!B:B"),INDIRECT("'"&amp;$K$14&amp;"'!Z:Z"),0),0)</f>
        <v>0</v>
      </c>
      <c r="Y3" s="209" t="e">
        <f ca="1" t="shared" ref="Y3:Y6" si="11">F3+X3</f>
        <v>#VALUE!</v>
      </c>
      <c r="Z3" s="208" cm="1">
        <f ca="1" t="array" ref="Z3">IFERROR(_xlfn.LET(_xlpm.v,_xlfn.XLOOKUP(B3,INDIRECT("'"&amp;$K$14&amp;"'!B:B"),INDIRECT("'"&amp;$K$14&amp;"'!AA:AA"),0),IF(_xlpm.v=60000,60000,_xlpm.v+5000)),0)</f>
        <v>0</v>
      </c>
      <c r="AA3" s="208" t="e">
        <f ca="1" t="shared" ref="AA3:AA6" si="12">ROUND(F3-M3,2)</f>
        <v>#VALUE!</v>
      </c>
      <c r="AB3" s="210" t="e">
        <f ca="1" t="shared" ref="AB3:AB6" si="13">IF(ROUND(Y3-W3-Z3,2)&gt;0,ROUND(Y3-W3-Z3,2),0)</f>
        <v>#VALUE!</v>
      </c>
      <c r="AC3" s="211" t="e">
        <f ca="1" t="shared" ref="AC3:AC6" si="14">ROUND(IF(AB3&gt;960000,AB3*0.45-181920,IF(AB3&gt;660000,AB3*0.35-85920,IF(AB3&gt;420000,AB3*0.3-52920,IF(AB3&gt;300000,AB3*0.25-31920,IF(AB3&gt;144000,AB3*0.2-16920,IF(AB3&gt;36000,AB3*0.1-2520,IF(AB3&gt;0,AB3*0.03,0))))))),2)</f>
        <v>#VALUE!</v>
      </c>
      <c r="AD3" s="211" cm="1">
        <f ca="1" t="array" ref="AD3">IFERROR(_xlfn.XLOOKUP(B3,INDIRECT("'"&amp;$K$14&amp;"'!B:B"),INDIRECT("'"&amp;$K$14&amp;"'!AD:AD"),0),0)</f>
        <v>0</v>
      </c>
      <c r="AE3" s="211" t="e">
        <f ca="1" t="shared" ref="AE3:AE6" si="15">ROUND(MAX(AC3-AD3,0),2)</f>
        <v>#VALUE!</v>
      </c>
      <c r="AF3" s="208" t="e">
        <f ca="1" t="shared" ref="AF3:AF6" si="16">ROUND(AA3-AE3,2)</f>
        <v>#VALUE!</v>
      </c>
      <c r="AG3" s="197"/>
    </row>
    <row r="4" ht="30" customHeight="1" spans="1:33">
      <c r="A4" s="205">
        <f t="shared" si="0"/>
        <v>2</v>
      </c>
      <c r="B4" s="206" t="str">
        <v>蒋天培</v>
      </c>
      <c r="C4" s="207" t="str" cm="1">
        <f ca="1" t="array" ref="C4">_xlfn.XLOOKUP(B4,INDIRECT("'"&amp;$A$1&amp;"'!B:B"),INDIRECT("'"&amp;$A$1&amp;"'!D:D"),"人员不存在",0,1)</f>
        <v>人员不存在</v>
      </c>
      <c r="D4" s="208" t="str" cm="1">
        <f ca="1" t="array" ref="D4">_xlfn.XLOOKUP(B4,INDIRECT("'"&amp;$A$1&amp;"'!B:B"),INDIRECT("'"&amp;$A$1&amp;"'!G:G"),"人员不存在",0,1)</f>
        <v>人员不存在</v>
      </c>
      <c r="E4" s="208">
        <f ca="1" t="shared" si="1"/>
        <v>0</v>
      </c>
      <c r="F4" s="208" t="str" cm="1">
        <f ca="1" t="array" ref="F4">_xlfn.XLOOKUP(B4,INDIRECT("'"&amp;$A$1&amp;"'!B:B"),INDIRECT("'"&amp;$A$1&amp;"'!Q:Q"),"人员不存在",0,1)</f>
        <v>人员不存在</v>
      </c>
      <c r="G4" s="208">
        <f ca="1" t="shared" si="2"/>
        <v>800</v>
      </c>
      <c r="H4" s="208">
        <f ca="1" t="shared" si="3"/>
        <v>50</v>
      </c>
      <c r="I4" s="208">
        <f ca="1" t="shared" si="4"/>
        <v>200</v>
      </c>
      <c r="J4" s="208">
        <f ca="1" t="shared" si="5"/>
        <v>10</v>
      </c>
      <c r="K4" s="208">
        <f ca="1" t="shared" si="6"/>
        <v>1060</v>
      </c>
      <c r="L4" s="208" cm="1">
        <f ca="1" t="array" ref="L4">IFERROR(_xlfn.XLOOKUP(B4,INDIRECT("'"&amp;$I$14&amp;"'!B:B"),INDIRECT("'"&amp;$I$14&amp;"'!E:E"),0),0)</f>
        <v>1200</v>
      </c>
      <c r="M4" s="208">
        <f ca="1" t="shared" si="7"/>
        <v>2260</v>
      </c>
      <c r="N4" s="208" cm="1">
        <f ca="1" t="array" ref="N4">IFERROR(_xlfn.XLOOKUP(B4,INDIRECT("'"&amp;$M$14&amp;"'!B:B"),INDIRECT("'"&amp;$M$14&amp;"'!AC:AC"),0),0)</f>
        <v>0</v>
      </c>
      <c r="O4" s="208" cm="1">
        <f ca="1" t="array" ref="O4">IFERROR(_xlfn.XLOOKUP(B4,INDIRECT("'"&amp;$M$14&amp;"'!B:B"),INDIRECT("'"&amp;$M$14&amp;"'!AG:AG"),0),0)</f>
        <v>0</v>
      </c>
      <c r="P4" s="208" cm="1">
        <f ca="1" t="array" ref="P4">IFERROR(_xlfn.XLOOKUP(B4,INDIRECT("'"&amp;$M$14&amp;"'!B:B"),INDIRECT("'"&amp;$M$14&amp;"'!AB:AB"),0),0)</f>
        <v>0</v>
      </c>
      <c r="Q4" s="208" cm="1">
        <f ca="1" t="array" ref="Q4">IFERROR(_xlfn.XLOOKUP(B4,INDIRECT("'"&amp;$M$14&amp;"'!B:B"),INDIRECT("'"&amp;$M$14&amp;"'!AD:AD"),0),0)</f>
        <v>0</v>
      </c>
      <c r="R4" s="208" cm="1">
        <f ca="1" t="array" ref="R4">IFERROR(_xlfn.XLOOKUP(B4,INDIRECT("'"&amp;$M$14&amp;"'!B:B"),INDIRECT("'"&amp;$M$14&amp;"'!AE:AE"),0),0)</f>
        <v>0</v>
      </c>
      <c r="S4" s="208" cm="1">
        <f ca="1" t="array" ref="S4">IFERROR(_xlfn.XLOOKUP(B4,INDIRECT("'"&amp;$M$14&amp;"'!B:B"),INDIRECT("'"&amp;$M$14&amp;"'!AF:AF"),0),0)</f>
        <v>0</v>
      </c>
      <c r="T4" s="208">
        <f ca="1" t="shared" si="8"/>
        <v>0</v>
      </c>
      <c r="U4" s="208">
        <f ca="1" t="shared" si="9"/>
        <v>2260</v>
      </c>
      <c r="V4" s="209" cm="1">
        <f ca="1" t="array" ref="V4">IFERROR(_xlfn.XLOOKUP(B4,INDIRECT("'"&amp;$K$14&amp;"'!B:B"),INDIRECT("'"&amp;$K$14&amp;"'!Y:Y"),0),0)</f>
        <v>0</v>
      </c>
      <c r="W4" s="209">
        <f ca="1" t="shared" si="10"/>
        <v>2260</v>
      </c>
      <c r="X4" s="209" cm="1">
        <f ca="1" t="array" ref="X4">IFERROR(_xlfn.XLOOKUP(B4,INDIRECT("'"&amp;$K$14&amp;"'!B:B"),INDIRECT("'"&amp;$K$14&amp;"'!Z:Z"),0),0)</f>
        <v>0</v>
      </c>
      <c r="Y4" s="209" t="e">
        <f ca="1" t="shared" si="11"/>
        <v>#VALUE!</v>
      </c>
      <c r="Z4" s="208" cm="1">
        <f ca="1" t="array" ref="Z4">IFERROR(_xlfn.LET(_xlpm.v,_xlfn.XLOOKUP(B4,INDIRECT("'"&amp;$K$14&amp;"'!B:B"),INDIRECT("'"&amp;$K$14&amp;"'!AA:AA"),0),IF(_xlpm.v=60000,60000,_xlpm.v+5000)),0)</f>
        <v>0</v>
      </c>
      <c r="AA4" s="208" t="e">
        <f ca="1" t="shared" si="12"/>
        <v>#VALUE!</v>
      </c>
      <c r="AB4" s="210" t="e">
        <f ca="1" t="shared" si="13"/>
        <v>#VALUE!</v>
      </c>
      <c r="AC4" s="211" t="e">
        <f ca="1" t="shared" si="14"/>
        <v>#VALUE!</v>
      </c>
      <c r="AD4" s="211" cm="1">
        <f ca="1" t="array" ref="AD4">IFERROR(_xlfn.XLOOKUP(B4,INDIRECT("'"&amp;$K$14&amp;"'!B:B"),INDIRECT("'"&amp;$K$14&amp;"'!AD:AD"),0),0)</f>
        <v>0</v>
      </c>
      <c r="AE4" s="211" t="e">
        <f ca="1" t="shared" si="15"/>
        <v>#VALUE!</v>
      </c>
      <c r="AF4" s="208" t="e">
        <f ca="1" t="shared" si="16"/>
        <v>#VALUE!</v>
      </c>
      <c r="AG4" s="197"/>
    </row>
    <row r="5" ht="30" customHeight="1" spans="1:33">
      <c r="A5" s="205">
        <f t="shared" si="0"/>
        <v>3</v>
      </c>
      <c r="B5" s="206" t="str">
        <v>王从涛</v>
      </c>
      <c r="C5" s="207" t="str" cm="1">
        <f ca="1" t="array" ref="C5">_xlfn.XLOOKUP(B5,INDIRECT("'"&amp;$A$1&amp;"'!B:B"),INDIRECT("'"&amp;$A$1&amp;"'!D:D"),"人员不存在",0,1)</f>
        <v>人员不存在</v>
      </c>
      <c r="D5" s="208" t="str" cm="1">
        <f ca="1" t="array" ref="D5">_xlfn.XLOOKUP(B5,INDIRECT("'"&amp;$A$1&amp;"'!B:B"),INDIRECT("'"&amp;$A$1&amp;"'!G:G"),"人员不存在",0,1)</f>
        <v>人员不存在</v>
      </c>
      <c r="E5" s="208">
        <f ca="1" t="shared" si="1"/>
        <v>0</v>
      </c>
      <c r="F5" s="208" t="str" cm="1">
        <f ca="1" t="array" ref="F5">_xlfn.XLOOKUP(B5,INDIRECT("'"&amp;$A$1&amp;"'!B:B"),INDIRECT("'"&amp;$A$1&amp;"'!Q:Q"),"人员不存在",0,1)</f>
        <v>人员不存在</v>
      </c>
      <c r="G5" s="208">
        <f ca="1" t="shared" si="2"/>
        <v>800</v>
      </c>
      <c r="H5" s="208">
        <f ca="1" t="shared" si="3"/>
        <v>50</v>
      </c>
      <c r="I5" s="208">
        <f ca="1" t="shared" si="4"/>
        <v>200</v>
      </c>
      <c r="J5" s="208">
        <f ca="1" t="shared" si="5"/>
        <v>10</v>
      </c>
      <c r="K5" s="208">
        <f ca="1" t="shared" si="6"/>
        <v>1060</v>
      </c>
      <c r="L5" s="208" cm="1">
        <f ca="1" t="array" ref="L5">IFERROR(_xlfn.XLOOKUP(B5,INDIRECT("'"&amp;$I$14&amp;"'!B:B"),INDIRECT("'"&amp;$I$14&amp;"'!E:E"),0),0)</f>
        <v>1200</v>
      </c>
      <c r="M5" s="208">
        <f ca="1" t="shared" si="7"/>
        <v>2260</v>
      </c>
      <c r="N5" s="208" cm="1">
        <f ca="1" t="array" ref="N5">IFERROR(_xlfn.XLOOKUP(B5,INDIRECT("'"&amp;$M$14&amp;"'!B:B"),INDIRECT("'"&amp;$M$14&amp;"'!AC:AC"),0),0)</f>
        <v>2000</v>
      </c>
      <c r="O5" s="208" cm="1">
        <f ca="1" t="array" ref="O5">IFERROR(_xlfn.XLOOKUP(B5,INDIRECT("'"&amp;$M$14&amp;"'!B:B"),INDIRECT("'"&amp;$M$14&amp;"'!AG:AG"),0),0)</f>
        <v>0</v>
      </c>
      <c r="P5" s="208" cm="1">
        <f ca="1" t="array" ref="P5">IFERROR(_xlfn.XLOOKUP(B5,INDIRECT("'"&amp;$M$14&amp;"'!B:B"),INDIRECT("'"&amp;$M$14&amp;"'!AB:AB"),0),0)</f>
        <v>10000</v>
      </c>
      <c r="Q5" s="208" cm="1">
        <f ca="1" t="array" ref="Q5">IFERROR(_xlfn.XLOOKUP(B5,INDIRECT("'"&amp;$M$14&amp;"'!B:B"),INDIRECT("'"&amp;$M$14&amp;"'!AD:AD"),0),0)</f>
        <v>5000</v>
      </c>
      <c r="R5" s="208" cm="1">
        <f ca="1" t="array" ref="R5">IFERROR(_xlfn.XLOOKUP(B5,INDIRECT("'"&amp;$M$14&amp;"'!B:B"),INDIRECT("'"&amp;$M$14&amp;"'!AE:AE"),0),0)</f>
        <v>0</v>
      </c>
      <c r="S5" s="208" cm="1">
        <f ca="1" t="array" ref="S5">IFERROR(_xlfn.XLOOKUP(B5,INDIRECT("'"&amp;$M$14&amp;"'!B:B"),INDIRECT("'"&amp;$M$14&amp;"'!AF:AF"),0),0)</f>
        <v>15000</v>
      </c>
      <c r="T5" s="208">
        <f ca="1" t="shared" si="8"/>
        <v>32000</v>
      </c>
      <c r="U5" s="208">
        <f ca="1" t="shared" si="9"/>
        <v>34260</v>
      </c>
      <c r="V5" s="209" cm="1">
        <f ca="1" t="array" ref="V5">IFERROR(_xlfn.XLOOKUP(B5,INDIRECT("'"&amp;$K$14&amp;"'!B:B"),INDIRECT("'"&amp;$K$14&amp;"'!Y:Y"),0),0)</f>
        <v>0</v>
      </c>
      <c r="W5" s="209">
        <f ca="1" t="shared" si="10"/>
        <v>34260</v>
      </c>
      <c r="X5" s="209" cm="1">
        <f ca="1" t="array" ref="X5">IFERROR(_xlfn.XLOOKUP(B5,INDIRECT("'"&amp;$K$14&amp;"'!B:B"),INDIRECT("'"&amp;$K$14&amp;"'!Z:Z"),0),0)</f>
        <v>0</v>
      </c>
      <c r="Y5" s="209" t="e">
        <f ca="1" t="shared" si="11"/>
        <v>#VALUE!</v>
      </c>
      <c r="Z5" s="208" cm="1">
        <f ca="1" t="array" ref="Z5">IFERROR(_xlfn.LET(_xlpm.v,_xlfn.XLOOKUP(B5,INDIRECT("'"&amp;$K$14&amp;"'!B:B"),INDIRECT("'"&amp;$K$14&amp;"'!AA:AA"),0),IF(_xlpm.v=60000,60000,_xlpm.v+5000)),0)</f>
        <v>0</v>
      </c>
      <c r="AA5" s="208" t="e">
        <f ca="1" t="shared" si="12"/>
        <v>#VALUE!</v>
      </c>
      <c r="AB5" s="210" t="e">
        <f ca="1" t="shared" si="13"/>
        <v>#VALUE!</v>
      </c>
      <c r="AC5" s="211" t="e">
        <f ca="1" t="shared" si="14"/>
        <v>#VALUE!</v>
      </c>
      <c r="AD5" s="211">
        <v>196.82</v>
      </c>
      <c r="AE5" s="211" t="e">
        <f ca="1" t="shared" si="15"/>
        <v>#VALUE!</v>
      </c>
      <c r="AF5" s="208" t="e">
        <f ca="1" t="shared" si="16"/>
        <v>#VALUE!</v>
      </c>
      <c r="AG5" s="197"/>
    </row>
    <row r="6" ht="30" customHeight="1" spans="1:33">
      <c r="A6" s="205">
        <f t="shared" si="0"/>
        <v>4</v>
      </c>
      <c r="B6" s="206" t="str">
        <v>吴士方</v>
      </c>
      <c r="C6" s="207" t="str" cm="1">
        <f ca="1" t="array" ref="C6">_xlfn.XLOOKUP(B6,INDIRECT("'"&amp;$A$1&amp;"'!B:B"),INDIRECT("'"&amp;$A$1&amp;"'!D:D"),"人员不存在",0,1)</f>
        <v>人员不存在</v>
      </c>
      <c r="D6" s="208" t="str" cm="1">
        <f ca="1" t="array" ref="D6">_xlfn.XLOOKUP(B6,INDIRECT("'"&amp;$A$1&amp;"'!B:B"),INDIRECT("'"&amp;$A$1&amp;"'!G:G"),"人员不存在",0,1)</f>
        <v>人员不存在</v>
      </c>
      <c r="E6" s="208">
        <f ca="1" t="shared" si="1"/>
        <v>0</v>
      </c>
      <c r="F6" s="208" t="str" cm="1">
        <f ca="1" t="array" ref="F6">_xlfn.XLOOKUP(B6,INDIRECT("'"&amp;$A$1&amp;"'!B:B"),INDIRECT("'"&amp;$A$1&amp;"'!Q:Q"),"人员不存在",0,1)</f>
        <v>人员不存在</v>
      </c>
      <c r="G6" s="208">
        <f ca="1" t="shared" si="2"/>
        <v>800</v>
      </c>
      <c r="H6" s="208">
        <f ca="1" t="shared" si="3"/>
        <v>50</v>
      </c>
      <c r="I6" s="208">
        <f ca="1" t="shared" si="4"/>
        <v>200</v>
      </c>
      <c r="J6" s="208">
        <f ca="1" t="shared" si="5"/>
        <v>10</v>
      </c>
      <c r="K6" s="208">
        <f ca="1" t="shared" si="6"/>
        <v>1060</v>
      </c>
      <c r="L6" s="208" cm="1">
        <f ca="1" t="array" ref="L6">IFERROR(_xlfn.XLOOKUP(B6,INDIRECT("'"&amp;$I$14&amp;"'!B:B"),INDIRECT("'"&amp;$I$14&amp;"'!E:E"),0),0)</f>
        <v>1200</v>
      </c>
      <c r="M6" s="208">
        <f ca="1" t="shared" si="7"/>
        <v>2260</v>
      </c>
      <c r="N6" s="208" cm="1">
        <f ca="1" t="array" ref="N6">IFERROR(_xlfn.XLOOKUP(B6,INDIRECT("'"&amp;$M$14&amp;"'!B:B"),INDIRECT("'"&amp;$M$14&amp;"'!AC:AC"),0),0)</f>
        <v>0</v>
      </c>
      <c r="O6" s="208" cm="1">
        <f ca="1" t="array" ref="O6">IFERROR(_xlfn.XLOOKUP(B6,INDIRECT("'"&amp;$M$14&amp;"'!B:B"),INDIRECT("'"&amp;$M$14&amp;"'!AG:AG"),0),0)</f>
        <v>0</v>
      </c>
      <c r="P6" s="208" cm="1">
        <f ca="1" t="array" ref="P6">IFERROR(_xlfn.XLOOKUP(B6,INDIRECT("'"&amp;$M$14&amp;"'!B:B"),INDIRECT("'"&amp;$M$14&amp;"'!AB:AB"),0),0)</f>
        <v>0</v>
      </c>
      <c r="Q6" s="208" cm="1">
        <f ca="1" t="array" ref="Q6">IFERROR(_xlfn.XLOOKUP(B6,INDIRECT("'"&amp;$M$14&amp;"'!B:B"),INDIRECT("'"&amp;$M$14&amp;"'!AD:AD"),0),0)</f>
        <v>0</v>
      </c>
      <c r="R6" s="208" cm="1">
        <f ca="1" t="array" ref="R6">IFERROR(_xlfn.XLOOKUP(B6,INDIRECT("'"&amp;$M$14&amp;"'!B:B"),INDIRECT("'"&amp;$M$14&amp;"'!AE:AE"),0),0)</f>
        <v>0</v>
      </c>
      <c r="S6" s="208" cm="1">
        <f ca="1" t="array" ref="S6">IFERROR(_xlfn.XLOOKUP(B6,INDIRECT("'"&amp;$M$14&amp;"'!B:B"),INDIRECT("'"&amp;$M$14&amp;"'!AF:AF"),0),0)</f>
        <v>7500</v>
      </c>
      <c r="T6" s="208">
        <f ca="1" t="shared" si="8"/>
        <v>7500</v>
      </c>
      <c r="U6" s="208">
        <f ca="1" t="shared" si="9"/>
        <v>9760</v>
      </c>
      <c r="V6" s="209" cm="1">
        <f ca="1" t="array" ref="V6">IFERROR(_xlfn.XLOOKUP(B6,INDIRECT("'"&amp;$K$14&amp;"'!B:B"),INDIRECT("'"&amp;$K$14&amp;"'!Y:Y"),0),0)</f>
        <v>0</v>
      </c>
      <c r="W6" s="209">
        <f ca="1" t="shared" si="10"/>
        <v>9760</v>
      </c>
      <c r="X6" s="209" cm="1">
        <f ca="1" t="array" ref="X6">IFERROR(_xlfn.XLOOKUP(B6,INDIRECT("'"&amp;$K$14&amp;"'!B:B"),INDIRECT("'"&amp;$K$14&amp;"'!Z:Z"),0),0)</f>
        <v>0</v>
      </c>
      <c r="Y6" s="209" t="e">
        <f ca="1" t="shared" si="11"/>
        <v>#VALUE!</v>
      </c>
      <c r="Z6" s="208" cm="1">
        <f ca="1" t="array" ref="Z6">IFERROR(_xlfn.LET(_xlpm.v,_xlfn.XLOOKUP(B6,INDIRECT("'"&amp;$K$14&amp;"'!B:B"),INDIRECT("'"&amp;$K$14&amp;"'!AA:AA"),0),IF(_xlpm.v=60000,60000,_xlpm.v+5000)),0)</f>
        <v>0</v>
      </c>
      <c r="AA6" s="208" t="e">
        <f ca="1" t="shared" si="12"/>
        <v>#VALUE!</v>
      </c>
      <c r="AB6" s="210" t="e">
        <f ca="1" t="shared" si="13"/>
        <v>#VALUE!</v>
      </c>
      <c r="AC6" s="211" t="e">
        <f ca="1" t="shared" si="14"/>
        <v>#VALUE!</v>
      </c>
      <c r="AD6" s="211">
        <v>46.36</v>
      </c>
      <c r="AE6" s="211" t="e">
        <f ca="1" t="shared" si="15"/>
        <v>#VALUE!</v>
      </c>
      <c r="AF6" s="208" t="e">
        <f ca="1" t="shared" si="16"/>
        <v>#VALUE!</v>
      </c>
      <c r="AG6" s="197"/>
    </row>
    <row r="7" s="194" customFormat="1" ht="30" customHeight="1" spans="1:33">
      <c r="A7" s="205" t="s">
        <v>255</v>
      </c>
      <c r="B7" s="205"/>
      <c r="C7" s="205"/>
      <c r="D7" s="208">
        <f ca="1" t="shared" ref="D7:AF7" si="17">SUM(D3:D6)</f>
        <v>0</v>
      </c>
      <c r="E7" s="208">
        <f ca="1" t="shared" si="17"/>
        <v>0</v>
      </c>
      <c r="F7" s="208">
        <f ca="1" t="shared" si="17"/>
        <v>0</v>
      </c>
      <c r="G7" s="208">
        <f ca="1" t="shared" si="17"/>
        <v>3200</v>
      </c>
      <c r="H7" s="208">
        <f ca="1" t="shared" si="17"/>
        <v>200</v>
      </c>
      <c r="I7" s="208">
        <f ca="1" t="shared" si="17"/>
        <v>800</v>
      </c>
      <c r="J7" s="208">
        <f ca="1" t="shared" si="17"/>
        <v>40</v>
      </c>
      <c r="K7" s="208">
        <f ca="1" t="shared" si="17"/>
        <v>4240</v>
      </c>
      <c r="L7" s="208">
        <f ca="1" t="shared" si="17"/>
        <v>4800</v>
      </c>
      <c r="M7" s="208">
        <f ca="1" t="shared" si="17"/>
        <v>9040</v>
      </c>
      <c r="N7" s="208">
        <f ca="1" t="shared" si="17"/>
        <v>2000</v>
      </c>
      <c r="O7" s="208">
        <f ca="1" t="shared" si="17"/>
        <v>0</v>
      </c>
      <c r="P7" s="208">
        <f ca="1" t="shared" si="17"/>
        <v>10000</v>
      </c>
      <c r="Q7" s="208">
        <f ca="1" t="shared" si="17"/>
        <v>5000</v>
      </c>
      <c r="R7" s="208">
        <f ca="1" t="shared" si="17"/>
        <v>0</v>
      </c>
      <c r="S7" s="208">
        <f ca="1" t="shared" si="17"/>
        <v>22500</v>
      </c>
      <c r="T7" s="208">
        <f ca="1" t="shared" si="17"/>
        <v>39500</v>
      </c>
      <c r="U7" s="208">
        <f ca="1" t="shared" si="17"/>
        <v>48540</v>
      </c>
      <c r="V7" s="208">
        <f ca="1" t="shared" si="17"/>
        <v>0</v>
      </c>
      <c r="W7" s="208">
        <f ca="1" t="shared" si="17"/>
        <v>48540</v>
      </c>
      <c r="X7" s="208">
        <f ca="1" t="shared" si="17"/>
        <v>0</v>
      </c>
      <c r="Y7" s="208" t="e">
        <f ca="1" t="shared" si="17"/>
        <v>#VALUE!</v>
      </c>
      <c r="Z7" s="208">
        <f ca="1" t="shared" si="17"/>
        <v>0</v>
      </c>
      <c r="AA7" s="208" t="e">
        <f ca="1" t="shared" si="17"/>
        <v>#VALUE!</v>
      </c>
      <c r="AB7" s="208" t="e">
        <f ca="1" t="shared" si="17"/>
        <v>#VALUE!</v>
      </c>
      <c r="AC7" s="208" t="e">
        <f ca="1" t="shared" si="17"/>
        <v>#VALUE!</v>
      </c>
      <c r="AD7" s="208">
        <f ca="1" t="shared" si="17"/>
        <v>243.18</v>
      </c>
      <c r="AE7" s="208" t="e">
        <f ca="1" t="shared" si="17"/>
        <v>#VALUE!</v>
      </c>
      <c r="AF7" s="208" t="e">
        <f ca="1" t="shared" si="17"/>
        <v>#VALUE!</v>
      </c>
      <c r="AG7" s="208"/>
    </row>
    <row r="8" ht="15.9" customHeight="1"/>
    <row r="9" s="195" customFormat="1" ht="22.2" spans="1:33">
      <c r="A9" s="212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</row>
    <row r="12" ht="34.2" customHeight="1"/>
    <row r="14" spans="1:33">
      <c r="G14" s="197" t="s">
        <v>846</v>
      </c>
      <c r="I14" s="197" t="s">
        <v>847</v>
      </c>
      <c r="K14" s="197" t="s">
        <v>848</v>
      </c>
      <c r="M14" s="197" t="s">
        <v>849</v>
      </c>
    </row>
  </sheetData>
  <mergeCells count="3">
    <mergeCell ref="A1:AF1"/>
    <mergeCell ref="A7:C7"/>
    <mergeCell ref="A9:AF9"/>
  </mergeCells>
  <pageMargins left="0.118055555555556" right="0.196850393700787" top="0.669291338582677" bottom="0.669291338582677" header="0.31496062992126" footer="0.31496062992126"/>
  <pageSetup paperSize="9" scale="42" orientation="landscape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zoomScale="80" zoomScaleNormal="80" workbookViewId="0">
      <pane xSplit="3" ySplit="4" topLeftCell="D5" activePane="bottomRight" state="frozen"/>
      <selection/>
      <selection pane="topRight"/>
      <selection pane="bottomLeft"/>
      <selection pane="bottomRight" activeCell="D6" sqref="D6:D8"/>
    </sheetView>
  </sheetViews>
  <sheetFormatPr defaultColWidth="10" defaultRowHeight="15.6"/>
  <cols>
    <col min="1" max="1" width="14.8888888888889" style="107" customWidth="1"/>
    <col min="2" max="2" width="13.5555555555556" style="109" hidden="1" customWidth="1"/>
    <col min="3" max="3" width="18.4444444444444" style="107" customWidth="1"/>
    <col min="4" max="4" width="21.8888888888889" style="107" customWidth="1"/>
    <col min="5" max="5" width="15.2222222222222" style="107" customWidth="1"/>
    <col min="6" max="6" width="17.8888888888889" style="110" customWidth="1"/>
    <col min="7" max="7" width="9.55555555555556" style="107" customWidth="1"/>
    <col min="8" max="8" width="10.8888888888889" style="107" customWidth="1"/>
    <col min="9" max="9" width="9.55555555555556" style="107" customWidth="1"/>
    <col min="10" max="10" width="10.6666666666667" style="107" customWidth="1"/>
    <col min="11" max="11" width="9.55555555555556" style="107" customWidth="1"/>
    <col min="12" max="12" width="12.8888888888889" style="107" customWidth="1"/>
    <col min="13" max="13" width="11.8888888888889" style="107"/>
    <col min="14" max="15" width="11.3333333333333" style="107" customWidth="1"/>
    <col min="16" max="16" width="11.6666666666667" style="107" customWidth="1"/>
    <col min="17" max="17" width="17.8888888888889" style="111" customWidth="1"/>
    <col min="18" max="232" width="10" style="107"/>
    <col min="233" max="234" width="9.77777777777778" style="107" customWidth="1"/>
    <col min="235" max="239" width="10" style="107"/>
    <col min="240" max="240" width="5.66666666666667" style="107" customWidth="1"/>
    <col min="241" max="241" width="13.5555555555556" style="107" customWidth="1"/>
    <col min="242" max="242" width="18.4444444444444" style="107" customWidth="1"/>
    <col min="243" max="243" width="21.8888888888889" style="107" customWidth="1"/>
    <col min="244" max="244" width="15.2222222222222" style="107" customWidth="1"/>
    <col min="245" max="245" width="17.8888888888889" style="107" customWidth="1"/>
    <col min="246" max="246" width="9.55555555555556" style="107" customWidth="1"/>
    <col min="247" max="247" width="10.8888888888889" style="107" customWidth="1"/>
    <col min="248" max="248" width="9.55555555555556" style="107" customWidth="1"/>
    <col min="249" max="249" width="10.6666666666667" style="107" customWidth="1"/>
    <col min="250" max="250" width="9.55555555555556" style="107" customWidth="1"/>
    <col min="251" max="251" width="12.8888888888889" style="107" customWidth="1"/>
    <col min="252" max="252" width="10" style="107"/>
    <col min="253" max="254" width="11.3333333333333" style="107" customWidth="1"/>
    <col min="255" max="255" width="6.55555555555556" style="107" customWidth="1"/>
    <col min="256" max="256" width="10" style="107" hidden="1" customWidth="1"/>
    <col min="257" max="257" width="11.5555555555556" style="107" customWidth="1"/>
    <col min="258" max="488" width="10" style="107"/>
    <col min="489" max="490" width="9.77777777777778" style="107" customWidth="1"/>
    <col min="491" max="495" width="10" style="107"/>
    <col min="496" max="496" width="5.66666666666667" style="107" customWidth="1"/>
    <col min="497" max="497" width="13.5555555555556" style="107" customWidth="1"/>
    <col min="498" max="498" width="18.4444444444444" style="107" customWidth="1"/>
    <col min="499" max="499" width="21.8888888888889" style="107" customWidth="1"/>
    <col min="500" max="500" width="15.2222222222222" style="107" customWidth="1"/>
    <col min="501" max="501" width="17.8888888888889" style="107" customWidth="1"/>
    <col min="502" max="502" width="9.55555555555556" style="107" customWidth="1"/>
    <col min="503" max="503" width="10.8888888888889" style="107" customWidth="1"/>
    <col min="504" max="504" width="9.55555555555556" style="107" customWidth="1"/>
    <col min="505" max="505" width="10.6666666666667" style="107" customWidth="1"/>
    <col min="506" max="506" width="9.55555555555556" style="107" customWidth="1"/>
    <col min="507" max="507" width="12.8888888888889" style="107" customWidth="1"/>
    <col min="508" max="508" width="10" style="107"/>
    <col min="509" max="510" width="11.3333333333333" style="107" customWidth="1"/>
    <col min="511" max="511" width="6.55555555555556" style="107" customWidth="1"/>
    <col min="512" max="512" width="10" style="107" hidden="1" customWidth="1"/>
    <col min="513" max="513" width="11.5555555555556" style="107" customWidth="1"/>
    <col min="514" max="744" width="10" style="107"/>
    <col min="745" max="746" width="9.77777777777778" style="107" customWidth="1"/>
    <col min="747" max="751" width="10" style="107"/>
    <col min="752" max="752" width="5.66666666666667" style="107" customWidth="1"/>
    <col min="753" max="753" width="13.5555555555556" style="107" customWidth="1"/>
    <col min="754" max="754" width="18.4444444444444" style="107" customWidth="1"/>
    <col min="755" max="755" width="21.8888888888889" style="107" customWidth="1"/>
    <col min="756" max="756" width="15.2222222222222" style="107" customWidth="1"/>
    <col min="757" max="757" width="17.8888888888889" style="107" customWidth="1"/>
    <col min="758" max="758" width="9.55555555555556" style="107" customWidth="1"/>
    <col min="759" max="759" width="10.8888888888889" style="107" customWidth="1"/>
    <col min="760" max="760" width="9.55555555555556" style="107" customWidth="1"/>
    <col min="761" max="761" width="10.6666666666667" style="107" customWidth="1"/>
    <col min="762" max="762" width="9.55555555555556" style="107" customWidth="1"/>
    <col min="763" max="763" width="12.8888888888889" style="107" customWidth="1"/>
    <col min="764" max="764" width="10" style="107"/>
    <col min="765" max="766" width="11.3333333333333" style="107" customWidth="1"/>
    <col min="767" max="767" width="6.55555555555556" style="107" customWidth="1"/>
    <col min="768" max="768" width="10" style="107" hidden="1" customWidth="1"/>
    <col min="769" max="769" width="11.5555555555556" style="107" customWidth="1"/>
    <col min="770" max="1000" width="10" style="107"/>
    <col min="1001" max="1002" width="9.77777777777778" style="107" customWidth="1"/>
    <col min="1003" max="1007" width="10" style="107"/>
    <col min="1008" max="1008" width="5.66666666666667" style="107" customWidth="1"/>
    <col min="1009" max="1009" width="13.5555555555556" style="107" customWidth="1"/>
    <col min="1010" max="1010" width="18.4444444444444" style="107" customWidth="1"/>
    <col min="1011" max="1011" width="21.8888888888889" style="107" customWidth="1"/>
    <col min="1012" max="1012" width="15.2222222222222" style="107" customWidth="1"/>
    <col min="1013" max="1013" width="17.8888888888889" style="107" customWidth="1"/>
    <col min="1014" max="1014" width="9.55555555555556" style="107" customWidth="1"/>
    <col min="1015" max="1015" width="10.8888888888889" style="107" customWidth="1"/>
    <col min="1016" max="1016" width="9.55555555555556" style="107" customWidth="1"/>
    <col min="1017" max="1017" width="10.6666666666667" style="107" customWidth="1"/>
    <col min="1018" max="1018" width="9.55555555555556" style="107" customWidth="1"/>
    <col min="1019" max="1019" width="12.8888888888889" style="107" customWidth="1"/>
    <col min="1020" max="1020" width="10" style="107"/>
    <col min="1021" max="1022" width="11.3333333333333" style="107" customWidth="1"/>
    <col min="1023" max="1023" width="6.55555555555556" style="107" customWidth="1"/>
    <col min="1024" max="1024" width="10" style="107" hidden="1" customWidth="1"/>
    <col min="1025" max="1025" width="11.5555555555556" style="107" customWidth="1"/>
    <col min="1026" max="1256" width="10" style="107"/>
    <col min="1257" max="1258" width="9.77777777777778" style="107" customWidth="1"/>
    <col min="1259" max="1263" width="10" style="107"/>
    <col min="1264" max="1264" width="5.66666666666667" style="107" customWidth="1"/>
    <col min="1265" max="1265" width="13.5555555555556" style="107" customWidth="1"/>
    <col min="1266" max="1266" width="18.4444444444444" style="107" customWidth="1"/>
    <col min="1267" max="1267" width="21.8888888888889" style="107" customWidth="1"/>
    <col min="1268" max="1268" width="15.2222222222222" style="107" customWidth="1"/>
    <col min="1269" max="1269" width="17.8888888888889" style="107" customWidth="1"/>
    <col min="1270" max="1270" width="9.55555555555556" style="107" customWidth="1"/>
    <col min="1271" max="1271" width="10.8888888888889" style="107" customWidth="1"/>
    <col min="1272" max="1272" width="9.55555555555556" style="107" customWidth="1"/>
    <col min="1273" max="1273" width="10.6666666666667" style="107" customWidth="1"/>
    <col min="1274" max="1274" width="9.55555555555556" style="107" customWidth="1"/>
    <col min="1275" max="1275" width="12.8888888888889" style="107" customWidth="1"/>
    <col min="1276" max="1276" width="10" style="107"/>
    <col min="1277" max="1278" width="11.3333333333333" style="107" customWidth="1"/>
    <col min="1279" max="1279" width="6.55555555555556" style="107" customWidth="1"/>
    <col min="1280" max="1280" width="10" style="107" hidden="1" customWidth="1"/>
    <col min="1281" max="1281" width="11.5555555555556" style="107" customWidth="1"/>
    <col min="1282" max="1512" width="10" style="107"/>
    <col min="1513" max="1514" width="9.77777777777778" style="107" customWidth="1"/>
    <col min="1515" max="1519" width="10" style="107"/>
    <col min="1520" max="1520" width="5.66666666666667" style="107" customWidth="1"/>
    <col min="1521" max="1521" width="13.5555555555556" style="107" customWidth="1"/>
    <col min="1522" max="1522" width="18.4444444444444" style="107" customWidth="1"/>
    <col min="1523" max="1523" width="21.8888888888889" style="107" customWidth="1"/>
    <col min="1524" max="1524" width="15.2222222222222" style="107" customWidth="1"/>
    <col min="1525" max="1525" width="17.8888888888889" style="107" customWidth="1"/>
    <col min="1526" max="1526" width="9.55555555555556" style="107" customWidth="1"/>
    <col min="1527" max="1527" width="10.8888888888889" style="107" customWidth="1"/>
    <col min="1528" max="1528" width="9.55555555555556" style="107" customWidth="1"/>
    <col min="1529" max="1529" width="10.6666666666667" style="107" customWidth="1"/>
    <col min="1530" max="1530" width="9.55555555555556" style="107" customWidth="1"/>
    <col min="1531" max="1531" width="12.8888888888889" style="107" customWidth="1"/>
    <col min="1532" max="1532" width="10" style="107"/>
    <col min="1533" max="1534" width="11.3333333333333" style="107" customWidth="1"/>
    <col min="1535" max="1535" width="6.55555555555556" style="107" customWidth="1"/>
    <col min="1536" max="1536" width="10" style="107" hidden="1" customWidth="1"/>
    <col min="1537" max="1537" width="11.5555555555556" style="107" customWidth="1"/>
    <col min="1538" max="1768" width="10" style="107"/>
    <col min="1769" max="1770" width="9.77777777777778" style="107" customWidth="1"/>
    <col min="1771" max="1775" width="10" style="107"/>
    <col min="1776" max="1776" width="5.66666666666667" style="107" customWidth="1"/>
    <col min="1777" max="1777" width="13.5555555555556" style="107" customWidth="1"/>
    <col min="1778" max="1778" width="18.4444444444444" style="107" customWidth="1"/>
    <col min="1779" max="1779" width="21.8888888888889" style="107" customWidth="1"/>
    <col min="1780" max="1780" width="15.2222222222222" style="107" customWidth="1"/>
    <col min="1781" max="1781" width="17.8888888888889" style="107" customWidth="1"/>
    <col min="1782" max="1782" width="9.55555555555556" style="107" customWidth="1"/>
    <col min="1783" max="1783" width="10.8888888888889" style="107" customWidth="1"/>
    <col min="1784" max="1784" width="9.55555555555556" style="107" customWidth="1"/>
    <col min="1785" max="1785" width="10.6666666666667" style="107" customWidth="1"/>
    <col min="1786" max="1786" width="9.55555555555556" style="107" customWidth="1"/>
    <col min="1787" max="1787" width="12.8888888888889" style="107" customWidth="1"/>
    <col min="1788" max="1788" width="10" style="107"/>
    <col min="1789" max="1790" width="11.3333333333333" style="107" customWidth="1"/>
    <col min="1791" max="1791" width="6.55555555555556" style="107" customWidth="1"/>
    <col min="1792" max="1792" width="10" style="107" hidden="1" customWidth="1"/>
    <col min="1793" max="1793" width="11.5555555555556" style="107" customWidth="1"/>
    <col min="1794" max="2024" width="10" style="107"/>
    <col min="2025" max="2026" width="9.77777777777778" style="107" customWidth="1"/>
    <col min="2027" max="2031" width="10" style="107"/>
    <col min="2032" max="2032" width="5.66666666666667" style="107" customWidth="1"/>
    <col min="2033" max="2033" width="13.5555555555556" style="107" customWidth="1"/>
    <col min="2034" max="2034" width="18.4444444444444" style="107" customWidth="1"/>
    <col min="2035" max="2035" width="21.8888888888889" style="107" customWidth="1"/>
    <col min="2036" max="2036" width="15.2222222222222" style="107" customWidth="1"/>
    <col min="2037" max="2037" width="17.8888888888889" style="107" customWidth="1"/>
    <col min="2038" max="2038" width="9.55555555555556" style="107" customWidth="1"/>
    <col min="2039" max="2039" width="10.8888888888889" style="107" customWidth="1"/>
    <col min="2040" max="2040" width="9.55555555555556" style="107" customWidth="1"/>
    <col min="2041" max="2041" width="10.6666666666667" style="107" customWidth="1"/>
    <col min="2042" max="2042" width="9.55555555555556" style="107" customWidth="1"/>
    <col min="2043" max="2043" width="12.8888888888889" style="107" customWidth="1"/>
    <col min="2044" max="2044" width="10" style="107"/>
    <col min="2045" max="2046" width="11.3333333333333" style="107" customWidth="1"/>
    <col min="2047" max="2047" width="6.55555555555556" style="107" customWidth="1"/>
    <col min="2048" max="2048" width="10" style="107" hidden="1" customWidth="1"/>
    <col min="2049" max="2049" width="11.5555555555556" style="107" customWidth="1"/>
    <col min="2050" max="2280" width="10" style="107"/>
    <col min="2281" max="2282" width="9.77777777777778" style="107" customWidth="1"/>
    <col min="2283" max="2287" width="10" style="107"/>
    <col min="2288" max="2288" width="5.66666666666667" style="107" customWidth="1"/>
    <col min="2289" max="2289" width="13.5555555555556" style="107" customWidth="1"/>
    <col min="2290" max="2290" width="18.4444444444444" style="107" customWidth="1"/>
    <col min="2291" max="2291" width="21.8888888888889" style="107" customWidth="1"/>
    <col min="2292" max="2292" width="15.2222222222222" style="107" customWidth="1"/>
    <col min="2293" max="2293" width="17.8888888888889" style="107" customWidth="1"/>
    <col min="2294" max="2294" width="9.55555555555556" style="107" customWidth="1"/>
    <col min="2295" max="2295" width="10.8888888888889" style="107" customWidth="1"/>
    <col min="2296" max="2296" width="9.55555555555556" style="107" customWidth="1"/>
    <col min="2297" max="2297" width="10.6666666666667" style="107" customWidth="1"/>
    <col min="2298" max="2298" width="9.55555555555556" style="107" customWidth="1"/>
    <col min="2299" max="2299" width="12.8888888888889" style="107" customWidth="1"/>
    <col min="2300" max="2300" width="10" style="107"/>
    <col min="2301" max="2302" width="11.3333333333333" style="107" customWidth="1"/>
    <col min="2303" max="2303" width="6.55555555555556" style="107" customWidth="1"/>
    <col min="2304" max="2304" width="10" style="107" hidden="1" customWidth="1"/>
    <col min="2305" max="2305" width="11.5555555555556" style="107" customWidth="1"/>
    <col min="2306" max="2536" width="10" style="107"/>
    <col min="2537" max="2538" width="9.77777777777778" style="107" customWidth="1"/>
    <col min="2539" max="2543" width="10" style="107"/>
    <col min="2544" max="2544" width="5.66666666666667" style="107" customWidth="1"/>
    <col min="2545" max="2545" width="13.5555555555556" style="107" customWidth="1"/>
    <col min="2546" max="2546" width="18.4444444444444" style="107" customWidth="1"/>
    <col min="2547" max="2547" width="21.8888888888889" style="107" customWidth="1"/>
    <col min="2548" max="2548" width="15.2222222222222" style="107" customWidth="1"/>
    <col min="2549" max="2549" width="17.8888888888889" style="107" customWidth="1"/>
    <col min="2550" max="2550" width="9.55555555555556" style="107" customWidth="1"/>
    <col min="2551" max="2551" width="10.8888888888889" style="107" customWidth="1"/>
    <col min="2552" max="2552" width="9.55555555555556" style="107" customWidth="1"/>
    <col min="2553" max="2553" width="10.6666666666667" style="107" customWidth="1"/>
    <col min="2554" max="2554" width="9.55555555555556" style="107" customWidth="1"/>
    <col min="2555" max="2555" width="12.8888888888889" style="107" customWidth="1"/>
    <col min="2556" max="2556" width="10" style="107"/>
    <col min="2557" max="2558" width="11.3333333333333" style="107" customWidth="1"/>
    <col min="2559" max="2559" width="6.55555555555556" style="107" customWidth="1"/>
    <col min="2560" max="2560" width="10" style="107" hidden="1" customWidth="1"/>
    <col min="2561" max="2561" width="11.5555555555556" style="107" customWidth="1"/>
    <col min="2562" max="2792" width="10" style="107"/>
    <col min="2793" max="2794" width="9.77777777777778" style="107" customWidth="1"/>
    <col min="2795" max="2799" width="10" style="107"/>
    <col min="2800" max="2800" width="5.66666666666667" style="107" customWidth="1"/>
    <col min="2801" max="2801" width="13.5555555555556" style="107" customWidth="1"/>
    <col min="2802" max="2802" width="18.4444444444444" style="107" customWidth="1"/>
    <col min="2803" max="2803" width="21.8888888888889" style="107" customWidth="1"/>
    <col min="2804" max="2804" width="15.2222222222222" style="107" customWidth="1"/>
    <col min="2805" max="2805" width="17.8888888888889" style="107" customWidth="1"/>
    <col min="2806" max="2806" width="9.55555555555556" style="107" customWidth="1"/>
    <col min="2807" max="2807" width="10.8888888888889" style="107" customWidth="1"/>
    <col min="2808" max="2808" width="9.55555555555556" style="107" customWidth="1"/>
    <col min="2809" max="2809" width="10.6666666666667" style="107" customWidth="1"/>
    <col min="2810" max="2810" width="9.55555555555556" style="107" customWidth="1"/>
    <col min="2811" max="2811" width="12.8888888888889" style="107" customWidth="1"/>
    <col min="2812" max="2812" width="10" style="107"/>
    <col min="2813" max="2814" width="11.3333333333333" style="107" customWidth="1"/>
    <col min="2815" max="2815" width="6.55555555555556" style="107" customWidth="1"/>
    <col min="2816" max="2816" width="10" style="107" hidden="1" customWidth="1"/>
    <col min="2817" max="2817" width="11.5555555555556" style="107" customWidth="1"/>
    <col min="2818" max="3048" width="10" style="107"/>
    <col min="3049" max="3050" width="9.77777777777778" style="107" customWidth="1"/>
    <col min="3051" max="3055" width="10" style="107"/>
    <col min="3056" max="3056" width="5.66666666666667" style="107" customWidth="1"/>
    <col min="3057" max="3057" width="13.5555555555556" style="107" customWidth="1"/>
    <col min="3058" max="3058" width="18.4444444444444" style="107" customWidth="1"/>
    <col min="3059" max="3059" width="21.8888888888889" style="107" customWidth="1"/>
    <col min="3060" max="3060" width="15.2222222222222" style="107" customWidth="1"/>
    <col min="3061" max="3061" width="17.8888888888889" style="107" customWidth="1"/>
    <col min="3062" max="3062" width="9.55555555555556" style="107" customWidth="1"/>
    <col min="3063" max="3063" width="10.8888888888889" style="107" customWidth="1"/>
    <col min="3064" max="3064" width="9.55555555555556" style="107" customWidth="1"/>
    <col min="3065" max="3065" width="10.6666666666667" style="107" customWidth="1"/>
    <col min="3066" max="3066" width="9.55555555555556" style="107" customWidth="1"/>
    <col min="3067" max="3067" width="12.8888888888889" style="107" customWidth="1"/>
    <col min="3068" max="3068" width="10" style="107"/>
    <col min="3069" max="3070" width="11.3333333333333" style="107" customWidth="1"/>
    <col min="3071" max="3071" width="6.55555555555556" style="107" customWidth="1"/>
    <col min="3072" max="3072" width="10" style="107" hidden="1" customWidth="1"/>
    <col min="3073" max="3073" width="11.5555555555556" style="107" customWidth="1"/>
    <col min="3074" max="3304" width="10" style="107"/>
    <col min="3305" max="3306" width="9.77777777777778" style="107" customWidth="1"/>
    <col min="3307" max="3311" width="10" style="107"/>
    <col min="3312" max="3312" width="5.66666666666667" style="107" customWidth="1"/>
    <col min="3313" max="3313" width="13.5555555555556" style="107" customWidth="1"/>
    <col min="3314" max="3314" width="18.4444444444444" style="107" customWidth="1"/>
    <col min="3315" max="3315" width="21.8888888888889" style="107" customWidth="1"/>
    <col min="3316" max="3316" width="15.2222222222222" style="107" customWidth="1"/>
    <col min="3317" max="3317" width="17.8888888888889" style="107" customWidth="1"/>
    <col min="3318" max="3318" width="9.55555555555556" style="107" customWidth="1"/>
    <col min="3319" max="3319" width="10.8888888888889" style="107" customWidth="1"/>
    <col min="3320" max="3320" width="9.55555555555556" style="107" customWidth="1"/>
    <col min="3321" max="3321" width="10.6666666666667" style="107" customWidth="1"/>
    <col min="3322" max="3322" width="9.55555555555556" style="107" customWidth="1"/>
    <col min="3323" max="3323" width="12.8888888888889" style="107" customWidth="1"/>
    <col min="3324" max="3324" width="10" style="107"/>
    <col min="3325" max="3326" width="11.3333333333333" style="107" customWidth="1"/>
    <col min="3327" max="3327" width="6.55555555555556" style="107" customWidth="1"/>
    <col min="3328" max="3328" width="10" style="107" hidden="1" customWidth="1"/>
    <col min="3329" max="3329" width="11.5555555555556" style="107" customWidth="1"/>
    <col min="3330" max="3560" width="10" style="107"/>
    <col min="3561" max="3562" width="9.77777777777778" style="107" customWidth="1"/>
    <col min="3563" max="3567" width="10" style="107"/>
    <col min="3568" max="3568" width="5.66666666666667" style="107" customWidth="1"/>
    <col min="3569" max="3569" width="13.5555555555556" style="107" customWidth="1"/>
    <col min="3570" max="3570" width="18.4444444444444" style="107" customWidth="1"/>
    <col min="3571" max="3571" width="21.8888888888889" style="107" customWidth="1"/>
    <col min="3572" max="3572" width="15.2222222222222" style="107" customWidth="1"/>
    <col min="3573" max="3573" width="17.8888888888889" style="107" customWidth="1"/>
    <col min="3574" max="3574" width="9.55555555555556" style="107" customWidth="1"/>
    <col min="3575" max="3575" width="10.8888888888889" style="107" customWidth="1"/>
    <col min="3576" max="3576" width="9.55555555555556" style="107" customWidth="1"/>
    <col min="3577" max="3577" width="10.6666666666667" style="107" customWidth="1"/>
    <col min="3578" max="3578" width="9.55555555555556" style="107" customWidth="1"/>
    <col min="3579" max="3579" width="12.8888888888889" style="107" customWidth="1"/>
    <col min="3580" max="3580" width="10" style="107"/>
    <col min="3581" max="3582" width="11.3333333333333" style="107" customWidth="1"/>
    <col min="3583" max="3583" width="6.55555555555556" style="107" customWidth="1"/>
    <col min="3584" max="3584" width="10" style="107" hidden="1" customWidth="1"/>
    <col min="3585" max="3585" width="11.5555555555556" style="107" customWidth="1"/>
    <col min="3586" max="3816" width="10" style="107"/>
    <col min="3817" max="3818" width="9.77777777777778" style="107" customWidth="1"/>
    <col min="3819" max="3823" width="10" style="107"/>
    <col min="3824" max="3824" width="5.66666666666667" style="107" customWidth="1"/>
    <col min="3825" max="3825" width="13.5555555555556" style="107" customWidth="1"/>
    <col min="3826" max="3826" width="18.4444444444444" style="107" customWidth="1"/>
    <col min="3827" max="3827" width="21.8888888888889" style="107" customWidth="1"/>
    <col min="3828" max="3828" width="15.2222222222222" style="107" customWidth="1"/>
    <col min="3829" max="3829" width="17.8888888888889" style="107" customWidth="1"/>
    <col min="3830" max="3830" width="9.55555555555556" style="107" customWidth="1"/>
    <col min="3831" max="3831" width="10.8888888888889" style="107" customWidth="1"/>
    <col min="3832" max="3832" width="9.55555555555556" style="107" customWidth="1"/>
    <col min="3833" max="3833" width="10.6666666666667" style="107" customWidth="1"/>
    <col min="3834" max="3834" width="9.55555555555556" style="107" customWidth="1"/>
    <col min="3835" max="3835" width="12.8888888888889" style="107" customWidth="1"/>
    <col min="3836" max="3836" width="10" style="107"/>
    <col min="3837" max="3838" width="11.3333333333333" style="107" customWidth="1"/>
    <col min="3839" max="3839" width="6.55555555555556" style="107" customWidth="1"/>
    <col min="3840" max="3840" width="10" style="107" hidden="1" customWidth="1"/>
    <col min="3841" max="3841" width="11.5555555555556" style="107" customWidth="1"/>
    <col min="3842" max="4072" width="10" style="107"/>
    <col min="4073" max="4074" width="9.77777777777778" style="107" customWidth="1"/>
    <col min="4075" max="4079" width="10" style="107"/>
    <col min="4080" max="4080" width="5.66666666666667" style="107" customWidth="1"/>
    <col min="4081" max="4081" width="13.5555555555556" style="107" customWidth="1"/>
    <col min="4082" max="4082" width="18.4444444444444" style="107" customWidth="1"/>
    <col min="4083" max="4083" width="21.8888888888889" style="107" customWidth="1"/>
    <col min="4084" max="4084" width="15.2222222222222" style="107" customWidth="1"/>
    <col min="4085" max="4085" width="17.8888888888889" style="107" customWidth="1"/>
    <col min="4086" max="4086" width="9.55555555555556" style="107" customWidth="1"/>
    <col min="4087" max="4087" width="10.8888888888889" style="107" customWidth="1"/>
    <col min="4088" max="4088" width="9.55555555555556" style="107" customWidth="1"/>
    <col min="4089" max="4089" width="10.6666666666667" style="107" customWidth="1"/>
    <col min="4090" max="4090" width="9.55555555555556" style="107" customWidth="1"/>
    <col min="4091" max="4091" width="12.8888888888889" style="107" customWidth="1"/>
    <col min="4092" max="4092" width="10" style="107"/>
    <col min="4093" max="4094" width="11.3333333333333" style="107" customWidth="1"/>
    <col min="4095" max="4095" width="6.55555555555556" style="107" customWidth="1"/>
    <col min="4096" max="4096" width="10" style="107" hidden="1" customWidth="1"/>
    <col min="4097" max="4097" width="11.5555555555556" style="107" customWidth="1"/>
    <col min="4098" max="4328" width="10" style="107"/>
    <col min="4329" max="4330" width="9.77777777777778" style="107" customWidth="1"/>
    <col min="4331" max="4335" width="10" style="107"/>
    <col min="4336" max="4336" width="5.66666666666667" style="107" customWidth="1"/>
    <col min="4337" max="4337" width="13.5555555555556" style="107" customWidth="1"/>
    <col min="4338" max="4338" width="18.4444444444444" style="107" customWidth="1"/>
    <col min="4339" max="4339" width="21.8888888888889" style="107" customWidth="1"/>
    <col min="4340" max="4340" width="15.2222222222222" style="107" customWidth="1"/>
    <col min="4341" max="4341" width="17.8888888888889" style="107" customWidth="1"/>
    <col min="4342" max="4342" width="9.55555555555556" style="107" customWidth="1"/>
    <col min="4343" max="4343" width="10.8888888888889" style="107" customWidth="1"/>
    <col min="4344" max="4344" width="9.55555555555556" style="107" customWidth="1"/>
    <col min="4345" max="4345" width="10.6666666666667" style="107" customWidth="1"/>
    <col min="4346" max="4346" width="9.55555555555556" style="107" customWidth="1"/>
    <col min="4347" max="4347" width="12.8888888888889" style="107" customWidth="1"/>
    <col min="4348" max="4348" width="10" style="107"/>
    <col min="4349" max="4350" width="11.3333333333333" style="107" customWidth="1"/>
    <col min="4351" max="4351" width="6.55555555555556" style="107" customWidth="1"/>
    <col min="4352" max="4352" width="10" style="107" hidden="1" customWidth="1"/>
    <col min="4353" max="4353" width="11.5555555555556" style="107" customWidth="1"/>
    <col min="4354" max="4584" width="10" style="107"/>
    <col min="4585" max="4586" width="9.77777777777778" style="107" customWidth="1"/>
    <col min="4587" max="4591" width="10" style="107"/>
    <col min="4592" max="4592" width="5.66666666666667" style="107" customWidth="1"/>
    <col min="4593" max="4593" width="13.5555555555556" style="107" customWidth="1"/>
    <col min="4594" max="4594" width="18.4444444444444" style="107" customWidth="1"/>
    <col min="4595" max="4595" width="21.8888888888889" style="107" customWidth="1"/>
    <col min="4596" max="4596" width="15.2222222222222" style="107" customWidth="1"/>
    <col min="4597" max="4597" width="17.8888888888889" style="107" customWidth="1"/>
    <col min="4598" max="4598" width="9.55555555555556" style="107" customWidth="1"/>
    <col min="4599" max="4599" width="10.8888888888889" style="107" customWidth="1"/>
    <col min="4600" max="4600" width="9.55555555555556" style="107" customWidth="1"/>
    <col min="4601" max="4601" width="10.6666666666667" style="107" customWidth="1"/>
    <col min="4602" max="4602" width="9.55555555555556" style="107" customWidth="1"/>
    <col min="4603" max="4603" width="12.8888888888889" style="107" customWidth="1"/>
    <col min="4604" max="4604" width="10" style="107"/>
    <col min="4605" max="4606" width="11.3333333333333" style="107" customWidth="1"/>
    <col min="4607" max="4607" width="6.55555555555556" style="107" customWidth="1"/>
    <col min="4608" max="4608" width="10" style="107" hidden="1" customWidth="1"/>
    <col min="4609" max="4609" width="11.5555555555556" style="107" customWidth="1"/>
    <col min="4610" max="4840" width="10" style="107"/>
    <col min="4841" max="4842" width="9.77777777777778" style="107" customWidth="1"/>
    <col min="4843" max="4847" width="10" style="107"/>
    <col min="4848" max="4848" width="5.66666666666667" style="107" customWidth="1"/>
    <col min="4849" max="4849" width="13.5555555555556" style="107" customWidth="1"/>
    <col min="4850" max="4850" width="18.4444444444444" style="107" customWidth="1"/>
    <col min="4851" max="4851" width="21.8888888888889" style="107" customWidth="1"/>
    <col min="4852" max="4852" width="15.2222222222222" style="107" customWidth="1"/>
    <col min="4853" max="4853" width="17.8888888888889" style="107" customWidth="1"/>
    <col min="4854" max="4854" width="9.55555555555556" style="107" customWidth="1"/>
    <col min="4855" max="4855" width="10.8888888888889" style="107" customWidth="1"/>
    <col min="4856" max="4856" width="9.55555555555556" style="107" customWidth="1"/>
    <col min="4857" max="4857" width="10.6666666666667" style="107" customWidth="1"/>
    <col min="4858" max="4858" width="9.55555555555556" style="107" customWidth="1"/>
    <col min="4859" max="4859" width="12.8888888888889" style="107" customWidth="1"/>
    <col min="4860" max="4860" width="10" style="107"/>
    <col min="4861" max="4862" width="11.3333333333333" style="107" customWidth="1"/>
    <col min="4863" max="4863" width="6.55555555555556" style="107" customWidth="1"/>
    <col min="4864" max="4864" width="10" style="107" hidden="1" customWidth="1"/>
    <col min="4865" max="4865" width="11.5555555555556" style="107" customWidth="1"/>
    <col min="4866" max="5096" width="10" style="107"/>
    <col min="5097" max="5098" width="9.77777777777778" style="107" customWidth="1"/>
    <col min="5099" max="5103" width="10" style="107"/>
    <col min="5104" max="5104" width="5.66666666666667" style="107" customWidth="1"/>
    <col min="5105" max="5105" width="13.5555555555556" style="107" customWidth="1"/>
    <col min="5106" max="5106" width="18.4444444444444" style="107" customWidth="1"/>
    <col min="5107" max="5107" width="21.8888888888889" style="107" customWidth="1"/>
    <col min="5108" max="5108" width="15.2222222222222" style="107" customWidth="1"/>
    <col min="5109" max="5109" width="17.8888888888889" style="107" customWidth="1"/>
    <col min="5110" max="5110" width="9.55555555555556" style="107" customWidth="1"/>
    <col min="5111" max="5111" width="10.8888888888889" style="107" customWidth="1"/>
    <col min="5112" max="5112" width="9.55555555555556" style="107" customWidth="1"/>
    <col min="5113" max="5113" width="10.6666666666667" style="107" customWidth="1"/>
    <col min="5114" max="5114" width="9.55555555555556" style="107" customWidth="1"/>
    <col min="5115" max="5115" width="12.8888888888889" style="107" customWidth="1"/>
    <col min="5116" max="5116" width="10" style="107"/>
    <col min="5117" max="5118" width="11.3333333333333" style="107" customWidth="1"/>
    <col min="5119" max="5119" width="6.55555555555556" style="107" customWidth="1"/>
    <col min="5120" max="5120" width="10" style="107" hidden="1" customWidth="1"/>
    <col min="5121" max="5121" width="11.5555555555556" style="107" customWidth="1"/>
    <col min="5122" max="5352" width="10" style="107"/>
    <col min="5353" max="5354" width="9.77777777777778" style="107" customWidth="1"/>
    <col min="5355" max="5359" width="10" style="107"/>
    <col min="5360" max="5360" width="5.66666666666667" style="107" customWidth="1"/>
    <col min="5361" max="5361" width="13.5555555555556" style="107" customWidth="1"/>
    <col min="5362" max="5362" width="18.4444444444444" style="107" customWidth="1"/>
    <col min="5363" max="5363" width="21.8888888888889" style="107" customWidth="1"/>
    <col min="5364" max="5364" width="15.2222222222222" style="107" customWidth="1"/>
    <col min="5365" max="5365" width="17.8888888888889" style="107" customWidth="1"/>
    <col min="5366" max="5366" width="9.55555555555556" style="107" customWidth="1"/>
    <col min="5367" max="5367" width="10.8888888888889" style="107" customWidth="1"/>
    <col min="5368" max="5368" width="9.55555555555556" style="107" customWidth="1"/>
    <col min="5369" max="5369" width="10.6666666666667" style="107" customWidth="1"/>
    <col min="5370" max="5370" width="9.55555555555556" style="107" customWidth="1"/>
    <col min="5371" max="5371" width="12.8888888888889" style="107" customWidth="1"/>
    <col min="5372" max="5372" width="10" style="107"/>
    <col min="5373" max="5374" width="11.3333333333333" style="107" customWidth="1"/>
    <col min="5375" max="5375" width="6.55555555555556" style="107" customWidth="1"/>
    <col min="5376" max="5376" width="10" style="107" hidden="1" customWidth="1"/>
    <col min="5377" max="5377" width="11.5555555555556" style="107" customWidth="1"/>
    <col min="5378" max="5608" width="10" style="107"/>
    <col min="5609" max="5610" width="9.77777777777778" style="107" customWidth="1"/>
    <col min="5611" max="5615" width="10" style="107"/>
    <col min="5616" max="5616" width="5.66666666666667" style="107" customWidth="1"/>
    <col min="5617" max="5617" width="13.5555555555556" style="107" customWidth="1"/>
    <col min="5618" max="5618" width="18.4444444444444" style="107" customWidth="1"/>
    <col min="5619" max="5619" width="21.8888888888889" style="107" customWidth="1"/>
    <col min="5620" max="5620" width="15.2222222222222" style="107" customWidth="1"/>
    <col min="5621" max="5621" width="17.8888888888889" style="107" customWidth="1"/>
    <col min="5622" max="5622" width="9.55555555555556" style="107" customWidth="1"/>
    <col min="5623" max="5623" width="10.8888888888889" style="107" customWidth="1"/>
    <col min="5624" max="5624" width="9.55555555555556" style="107" customWidth="1"/>
    <col min="5625" max="5625" width="10.6666666666667" style="107" customWidth="1"/>
    <col min="5626" max="5626" width="9.55555555555556" style="107" customWidth="1"/>
    <col min="5627" max="5627" width="12.8888888888889" style="107" customWidth="1"/>
    <col min="5628" max="5628" width="10" style="107"/>
    <col min="5629" max="5630" width="11.3333333333333" style="107" customWidth="1"/>
    <col min="5631" max="5631" width="6.55555555555556" style="107" customWidth="1"/>
    <col min="5632" max="5632" width="10" style="107" hidden="1" customWidth="1"/>
    <col min="5633" max="5633" width="11.5555555555556" style="107" customWidth="1"/>
    <col min="5634" max="5864" width="10" style="107"/>
    <col min="5865" max="5866" width="9.77777777777778" style="107" customWidth="1"/>
    <col min="5867" max="5871" width="10" style="107"/>
    <col min="5872" max="5872" width="5.66666666666667" style="107" customWidth="1"/>
    <col min="5873" max="5873" width="13.5555555555556" style="107" customWidth="1"/>
    <col min="5874" max="5874" width="18.4444444444444" style="107" customWidth="1"/>
    <col min="5875" max="5875" width="21.8888888888889" style="107" customWidth="1"/>
    <col min="5876" max="5876" width="15.2222222222222" style="107" customWidth="1"/>
    <col min="5877" max="5877" width="17.8888888888889" style="107" customWidth="1"/>
    <col min="5878" max="5878" width="9.55555555555556" style="107" customWidth="1"/>
    <col min="5879" max="5879" width="10.8888888888889" style="107" customWidth="1"/>
    <col min="5880" max="5880" width="9.55555555555556" style="107" customWidth="1"/>
    <col min="5881" max="5881" width="10.6666666666667" style="107" customWidth="1"/>
    <col min="5882" max="5882" width="9.55555555555556" style="107" customWidth="1"/>
    <col min="5883" max="5883" width="12.8888888888889" style="107" customWidth="1"/>
    <col min="5884" max="5884" width="10" style="107"/>
    <col min="5885" max="5886" width="11.3333333333333" style="107" customWidth="1"/>
    <col min="5887" max="5887" width="6.55555555555556" style="107" customWidth="1"/>
    <col min="5888" max="5888" width="10" style="107" hidden="1" customWidth="1"/>
    <col min="5889" max="5889" width="11.5555555555556" style="107" customWidth="1"/>
    <col min="5890" max="6120" width="10" style="107"/>
    <col min="6121" max="6122" width="9.77777777777778" style="107" customWidth="1"/>
    <col min="6123" max="6127" width="10" style="107"/>
    <col min="6128" max="6128" width="5.66666666666667" style="107" customWidth="1"/>
    <col min="6129" max="6129" width="13.5555555555556" style="107" customWidth="1"/>
    <col min="6130" max="6130" width="18.4444444444444" style="107" customWidth="1"/>
    <col min="6131" max="6131" width="21.8888888888889" style="107" customWidth="1"/>
    <col min="6132" max="6132" width="15.2222222222222" style="107" customWidth="1"/>
    <col min="6133" max="6133" width="17.8888888888889" style="107" customWidth="1"/>
    <col min="6134" max="6134" width="9.55555555555556" style="107" customWidth="1"/>
    <col min="6135" max="6135" width="10.8888888888889" style="107" customWidth="1"/>
    <col min="6136" max="6136" width="9.55555555555556" style="107" customWidth="1"/>
    <col min="6137" max="6137" width="10.6666666666667" style="107" customWidth="1"/>
    <col min="6138" max="6138" width="9.55555555555556" style="107" customWidth="1"/>
    <col min="6139" max="6139" width="12.8888888888889" style="107" customWidth="1"/>
    <col min="6140" max="6140" width="10" style="107"/>
    <col min="6141" max="6142" width="11.3333333333333" style="107" customWidth="1"/>
    <col min="6143" max="6143" width="6.55555555555556" style="107" customWidth="1"/>
    <col min="6144" max="6144" width="10" style="107" hidden="1" customWidth="1"/>
    <col min="6145" max="6145" width="11.5555555555556" style="107" customWidth="1"/>
    <col min="6146" max="6376" width="10" style="107"/>
    <col min="6377" max="6378" width="9.77777777777778" style="107" customWidth="1"/>
    <col min="6379" max="6383" width="10" style="107"/>
    <col min="6384" max="6384" width="5.66666666666667" style="107" customWidth="1"/>
    <col min="6385" max="6385" width="13.5555555555556" style="107" customWidth="1"/>
    <col min="6386" max="6386" width="18.4444444444444" style="107" customWidth="1"/>
    <col min="6387" max="6387" width="21.8888888888889" style="107" customWidth="1"/>
    <col min="6388" max="6388" width="15.2222222222222" style="107" customWidth="1"/>
    <col min="6389" max="6389" width="17.8888888888889" style="107" customWidth="1"/>
    <col min="6390" max="6390" width="9.55555555555556" style="107" customWidth="1"/>
    <col min="6391" max="6391" width="10.8888888888889" style="107" customWidth="1"/>
    <col min="6392" max="6392" width="9.55555555555556" style="107" customWidth="1"/>
    <col min="6393" max="6393" width="10.6666666666667" style="107" customWidth="1"/>
    <col min="6394" max="6394" width="9.55555555555556" style="107" customWidth="1"/>
    <col min="6395" max="6395" width="12.8888888888889" style="107" customWidth="1"/>
    <col min="6396" max="6396" width="10" style="107"/>
    <col min="6397" max="6398" width="11.3333333333333" style="107" customWidth="1"/>
    <col min="6399" max="6399" width="6.55555555555556" style="107" customWidth="1"/>
    <col min="6400" max="6400" width="10" style="107" hidden="1" customWidth="1"/>
    <col min="6401" max="6401" width="11.5555555555556" style="107" customWidth="1"/>
    <col min="6402" max="6632" width="10" style="107"/>
    <col min="6633" max="6634" width="9.77777777777778" style="107" customWidth="1"/>
    <col min="6635" max="6639" width="10" style="107"/>
    <col min="6640" max="6640" width="5.66666666666667" style="107" customWidth="1"/>
    <col min="6641" max="6641" width="13.5555555555556" style="107" customWidth="1"/>
    <col min="6642" max="6642" width="18.4444444444444" style="107" customWidth="1"/>
    <col min="6643" max="6643" width="21.8888888888889" style="107" customWidth="1"/>
    <col min="6644" max="6644" width="15.2222222222222" style="107" customWidth="1"/>
    <col min="6645" max="6645" width="17.8888888888889" style="107" customWidth="1"/>
    <col min="6646" max="6646" width="9.55555555555556" style="107" customWidth="1"/>
    <col min="6647" max="6647" width="10.8888888888889" style="107" customWidth="1"/>
    <col min="6648" max="6648" width="9.55555555555556" style="107" customWidth="1"/>
    <col min="6649" max="6649" width="10.6666666666667" style="107" customWidth="1"/>
    <col min="6650" max="6650" width="9.55555555555556" style="107" customWidth="1"/>
    <col min="6651" max="6651" width="12.8888888888889" style="107" customWidth="1"/>
    <col min="6652" max="6652" width="10" style="107"/>
    <col min="6653" max="6654" width="11.3333333333333" style="107" customWidth="1"/>
    <col min="6655" max="6655" width="6.55555555555556" style="107" customWidth="1"/>
    <col min="6656" max="6656" width="10" style="107" hidden="1" customWidth="1"/>
    <col min="6657" max="6657" width="11.5555555555556" style="107" customWidth="1"/>
    <col min="6658" max="6888" width="10" style="107"/>
    <col min="6889" max="6890" width="9.77777777777778" style="107" customWidth="1"/>
    <col min="6891" max="6895" width="10" style="107"/>
    <col min="6896" max="6896" width="5.66666666666667" style="107" customWidth="1"/>
    <col min="6897" max="6897" width="13.5555555555556" style="107" customWidth="1"/>
    <col min="6898" max="6898" width="18.4444444444444" style="107" customWidth="1"/>
    <col min="6899" max="6899" width="21.8888888888889" style="107" customWidth="1"/>
    <col min="6900" max="6900" width="15.2222222222222" style="107" customWidth="1"/>
    <col min="6901" max="6901" width="17.8888888888889" style="107" customWidth="1"/>
    <col min="6902" max="6902" width="9.55555555555556" style="107" customWidth="1"/>
    <col min="6903" max="6903" width="10.8888888888889" style="107" customWidth="1"/>
    <col min="6904" max="6904" width="9.55555555555556" style="107" customWidth="1"/>
    <col min="6905" max="6905" width="10.6666666666667" style="107" customWidth="1"/>
    <col min="6906" max="6906" width="9.55555555555556" style="107" customWidth="1"/>
    <col min="6907" max="6907" width="12.8888888888889" style="107" customWidth="1"/>
    <col min="6908" max="6908" width="10" style="107"/>
    <col min="6909" max="6910" width="11.3333333333333" style="107" customWidth="1"/>
    <col min="6911" max="6911" width="6.55555555555556" style="107" customWidth="1"/>
    <col min="6912" max="6912" width="10" style="107" hidden="1" customWidth="1"/>
    <col min="6913" max="6913" width="11.5555555555556" style="107" customWidth="1"/>
    <col min="6914" max="7144" width="10" style="107"/>
    <col min="7145" max="7146" width="9.77777777777778" style="107" customWidth="1"/>
    <col min="7147" max="7151" width="10" style="107"/>
    <col min="7152" max="7152" width="5.66666666666667" style="107" customWidth="1"/>
    <col min="7153" max="7153" width="13.5555555555556" style="107" customWidth="1"/>
    <col min="7154" max="7154" width="18.4444444444444" style="107" customWidth="1"/>
    <col min="7155" max="7155" width="21.8888888888889" style="107" customWidth="1"/>
    <col min="7156" max="7156" width="15.2222222222222" style="107" customWidth="1"/>
    <col min="7157" max="7157" width="17.8888888888889" style="107" customWidth="1"/>
    <col min="7158" max="7158" width="9.55555555555556" style="107" customWidth="1"/>
    <col min="7159" max="7159" width="10.8888888888889" style="107" customWidth="1"/>
    <col min="7160" max="7160" width="9.55555555555556" style="107" customWidth="1"/>
    <col min="7161" max="7161" width="10.6666666666667" style="107" customWidth="1"/>
    <col min="7162" max="7162" width="9.55555555555556" style="107" customWidth="1"/>
    <col min="7163" max="7163" width="12.8888888888889" style="107" customWidth="1"/>
    <col min="7164" max="7164" width="10" style="107"/>
    <col min="7165" max="7166" width="11.3333333333333" style="107" customWidth="1"/>
    <col min="7167" max="7167" width="6.55555555555556" style="107" customWidth="1"/>
    <col min="7168" max="7168" width="10" style="107" hidden="1" customWidth="1"/>
    <col min="7169" max="7169" width="11.5555555555556" style="107" customWidth="1"/>
    <col min="7170" max="7400" width="10" style="107"/>
    <col min="7401" max="7402" width="9.77777777777778" style="107" customWidth="1"/>
    <col min="7403" max="7407" width="10" style="107"/>
    <col min="7408" max="7408" width="5.66666666666667" style="107" customWidth="1"/>
    <col min="7409" max="7409" width="13.5555555555556" style="107" customWidth="1"/>
    <col min="7410" max="7410" width="18.4444444444444" style="107" customWidth="1"/>
    <col min="7411" max="7411" width="21.8888888888889" style="107" customWidth="1"/>
    <col min="7412" max="7412" width="15.2222222222222" style="107" customWidth="1"/>
    <col min="7413" max="7413" width="17.8888888888889" style="107" customWidth="1"/>
    <col min="7414" max="7414" width="9.55555555555556" style="107" customWidth="1"/>
    <col min="7415" max="7415" width="10.8888888888889" style="107" customWidth="1"/>
    <col min="7416" max="7416" width="9.55555555555556" style="107" customWidth="1"/>
    <col min="7417" max="7417" width="10.6666666666667" style="107" customWidth="1"/>
    <col min="7418" max="7418" width="9.55555555555556" style="107" customWidth="1"/>
    <col min="7419" max="7419" width="12.8888888888889" style="107" customWidth="1"/>
    <col min="7420" max="7420" width="10" style="107"/>
    <col min="7421" max="7422" width="11.3333333333333" style="107" customWidth="1"/>
    <col min="7423" max="7423" width="6.55555555555556" style="107" customWidth="1"/>
    <col min="7424" max="7424" width="10" style="107" hidden="1" customWidth="1"/>
    <col min="7425" max="7425" width="11.5555555555556" style="107" customWidth="1"/>
    <col min="7426" max="7656" width="10" style="107"/>
    <col min="7657" max="7658" width="9.77777777777778" style="107" customWidth="1"/>
    <col min="7659" max="7663" width="10" style="107"/>
    <col min="7664" max="7664" width="5.66666666666667" style="107" customWidth="1"/>
    <col min="7665" max="7665" width="13.5555555555556" style="107" customWidth="1"/>
    <col min="7666" max="7666" width="18.4444444444444" style="107" customWidth="1"/>
    <col min="7667" max="7667" width="21.8888888888889" style="107" customWidth="1"/>
    <col min="7668" max="7668" width="15.2222222222222" style="107" customWidth="1"/>
    <col min="7669" max="7669" width="17.8888888888889" style="107" customWidth="1"/>
    <col min="7670" max="7670" width="9.55555555555556" style="107" customWidth="1"/>
    <col min="7671" max="7671" width="10.8888888888889" style="107" customWidth="1"/>
    <col min="7672" max="7672" width="9.55555555555556" style="107" customWidth="1"/>
    <col min="7673" max="7673" width="10.6666666666667" style="107" customWidth="1"/>
    <col min="7674" max="7674" width="9.55555555555556" style="107" customWidth="1"/>
    <col min="7675" max="7675" width="12.8888888888889" style="107" customWidth="1"/>
    <col min="7676" max="7676" width="10" style="107"/>
    <col min="7677" max="7678" width="11.3333333333333" style="107" customWidth="1"/>
    <col min="7679" max="7679" width="6.55555555555556" style="107" customWidth="1"/>
    <col min="7680" max="7680" width="10" style="107" hidden="1" customWidth="1"/>
    <col min="7681" max="7681" width="11.5555555555556" style="107" customWidth="1"/>
    <col min="7682" max="7912" width="10" style="107"/>
    <col min="7913" max="7914" width="9.77777777777778" style="107" customWidth="1"/>
    <col min="7915" max="7919" width="10" style="107"/>
    <col min="7920" max="7920" width="5.66666666666667" style="107" customWidth="1"/>
    <col min="7921" max="7921" width="13.5555555555556" style="107" customWidth="1"/>
    <col min="7922" max="7922" width="18.4444444444444" style="107" customWidth="1"/>
    <col min="7923" max="7923" width="21.8888888888889" style="107" customWidth="1"/>
    <col min="7924" max="7924" width="15.2222222222222" style="107" customWidth="1"/>
    <col min="7925" max="7925" width="17.8888888888889" style="107" customWidth="1"/>
    <col min="7926" max="7926" width="9.55555555555556" style="107" customWidth="1"/>
    <col min="7927" max="7927" width="10.8888888888889" style="107" customWidth="1"/>
    <col min="7928" max="7928" width="9.55555555555556" style="107" customWidth="1"/>
    <col min="7929" max="7929" width="10.6666666666667" style="107" customWidth="1"/>
    <col min="7930" max="7930" width="9.55555555555556" style="107" customWidth="1"/>
    <col min="7931" max="7931" width="12.8888888888889" style="107" customWidth="1"/>
    <col min="7932" max="7932" width="10" style="107"/>
    <col min="7933" max="7934" width="11.3333333333333" style="107" customWidth="1"/>
    <col min="7935" max="7935" width="6.55555555555556" style="107" customWidth="1"/>
    <col min="7936" max="7936" width="10" style="107" hidden="1" customWidth="1"/>
    <col min="7937" max="7937" width="11.5555555555556" style="107" customWidth="1"/>
    <col min="7938" max="8168" width="10" style="107"/>
    <col min="8169" max="8170" width="9.77777777777778" style="107" customWidth="1"/>
    <col min="8171" max="8175" width="10" style="107"/>
    <col min="8176" max="8176" width="5.66666666666667" style="107" customWidth="1"/>
    <col min="8177" max="8177" width="13.5555555555556" style="107" customWidth="1"/>
    <col min="8178" max="8178" width="18.4444444444444" style="107" customWidth="1"/>
    <col min="8179" max="8179" width="21.8888888888889" style="107" customWidth="1"/>
    <col min="8180" max="8180" width="15.2222222222222" style="107" customWidth="1"/>
    <col min="8181" max="8181" width="17.8888888888889" style="107" customWidth="1"/>
    <col min="8182" max="8182" width="9.55555555555556" style="107" customWidth="1"/>
    <col min="8183" max="8183" width="10.8888888888889" style="107" customWidth="1"/>
    <col min="8184" max="8184" width="9.55555555555556" style="107" customWidth="1"/>
    <col min="8185" max="8185" width="10.6666666666667" style="107" customWidth="1"/>
    <col min="8186" max="8186" width="9.55555555555556" style="107" customWidth="1"/>
    <col min="8187" max="8187" width="12.8888888888889" style="107" customWidth="1"/>
    <col min="8188" max="8188" width="10" style="107"/>
    <col min="8189" max="8190" width="11.3333333333333" style="107" customWidth="1"/>
    <col min="8191" max="8191" width="6.55555555555556" style="107" customWidth="1"/>
    <col min="8192" max="8192" width="10" style="107" hidden="1" customWidth="1"/>
    <col min="8193" max="8193" width="11.5555555555556" style="107" customWidth="1"/>
    <col min="8194" max="8424" width="10" style="107"/>
    <col min="8425" max="8426" width="9.77777777777778" style="107" customWidth="1"/>
    <col min="8427" max="8431" width="10" style="107"/>
    <col min="8432" max="8432" width="5.66666666666667" style="107" customWidth="1"/>
    <col min="8433" max="8433" width="13.5555555555556" style="107" customWidth="1"/>
    <col min="8434" max="8434" width="18.4444444444444" style="107" customWidth="1"/>
    <col min="8435" max="8435" width="21.8888888888889" style="107" customWidth="1"/>
    <col min="8436" max="8436" width="15.2222222222222" style="107" customWidth="1"/>
    <col min="8437" max="8437" width="17.8888888888889" style="107" customWidth="1"/>
    <col min="8438" max="8438" width="9.55555555555556" style="107" customWidth="1"/>
    <col min="8439" max="8439" width="10.8888888888889" style="107" customWidth="1"/>
    <col min="8440" max="8440" width="9.55555555555556" style="107" customWidth="1"/>
    <col min="8441" max="8441" width="10.6666666666667" style="107" customWidth="1"/>
    <col min="8442" max="8442" width="9.55555555555556" style="107" customWidth="1"/>
    <col min="8443" max="8443" width="12.8888888888889" style="107" customWidth="1"/>
    <col min="8444" max="8444" width="10" style="107"/>
    <col min="8445" max="8446" width="11.3333333333333" style="107" customWidth="1"/>
    <col min="8447" max="8447" width="6.55555555555556" style="107" customWidth="1"/>
    <col min="8448" max="8448" width="10" style="107" hidden="1" customWidth="1"/>
    <col min="8449" max="8449" width="11.5555555555556" style="107" customWidth="1"/>
    <col min="8450" max="8680" width="10" style="107"/>
    <col min="8681" max="8682" width="9.77777777777778" style="107" customWidth="1"/>
    <col min="8683" max="8687" width="10" style="107"/>
    <col min="8688" max="8688" width="5.66666666666667" style="107" customWidth="1"/>
    <col min="8689" max="8689" width="13.5555555555556" style="107" customWidth="1"/>
    <col min="8690" max="8690" width="18.4444444444444" style="107" customWidth="1"/>
    <col min="8691" max="8691" width="21.8888888888889" style="107" customWidth="1"/>
    <col min="8692" max="8692" width="15.2222222222222" style="107" customWidth="1"/>
    <col min="8693" max="8693" width="17.8888888888889" style="107" customWidth="1"/>
    <col min="8694" max="8694" width="9.55555555555556" style="107" customWidth="1"/>
    <col min="8695" max="8695" width="10.8888888888889" style="107" customWidth="1"/>
    <col min="8696" max="8696" width="9.55555555555556" style="107" customWidth="1"/>
    <col min="8697" max="8697" width="10.6666666666667" style="107" customWidth="1"/>
    <col min="8698" max="8698" width="9.55555555555556" style="107" customWidth="1"/>
    <col min="8699" max="8699" width="12.8888888888889" style="107" customWidth="1"/>
    <col min="8700" max="8700" width="10" style="107"/>
    <col min="8701" max="8702" width="11.3333333333333" style="107" customWidth="1"/>
    <col min="8703" max="8703" width="6.55555555555556" style="107" customWidth="1"/>
    <col min="8704" max="8704" width="10" style="107" hidden="1" customWidth="1"/>
    <col min="8705" max="8705" width="11.5555555555556" style="107" customWidth="1"/>
    <col min="8706" max="8936" width="10" style="107"/>
    <col min="8937" max="8938" width="9.77777777777778" style="107" customWidth="1"/>
    <col min="8939" max="8943" width="10" style="107"/>
    <col min="8944" max="8944" width="5.66666666666667" style="107" customWidth="1"/>
    <col min="8945" max="8945" width="13.5555555555556" style="107" customWidth="1"/>
    <col min="8946" max="8946" width="18.4444444444444" style="107" customWidth="1"/>
    <col min="8947" max="8947" width="21.8888888888889" style="107" customWidth="1"/>
    <col min="8948" max="8948" width="15.2222222222222" style="107" customWidth="1"/>
    <col min="8949" max="8949" width="17.8888888888889" style="107" customWidth="1"/>
    <col min="8950" max="8950" width="9.55555555555556" style="107" customWidth="1"/>
    <col min="8951" max="8951" width="10.8888888888889" style="107" customWidth="1"/>
    <col min="8952" max="8952" width="9.55555555555556" style="107" customWidth="1"/>
    <col min="8953" max="8953" width="10.6666666666667" style="107" customWidth="1"/>
    <col min="8954" max="8954" width="9.55555555555556" style="107" customWidth="1"/>
    <col min="8955" max="8955" width="12.8888888888889" style="107" customWidth="1"/>
    <col min="8956" max="8956" width="10" style="107"/>
    <col min="8957" max="8958" width="11.3333333333333" style="107" customWidth="1"/>
    <col min="8959" max="8959" width="6.55555555555556" style="107" customWidth="1"/>
    <col min="8960" max="8960" width="10" style="107" hidden="1" customWidth="1"/>
    <col min="8961" max="8961" width="11.5555555555556" style="107" customWidth="1"/>
    <col min="8962" max="9192" width="10" style="107"/>
    <col min="9193" max="9194" width="9.77777777777778" style="107" customWidth="1"/>
    <col min="9195" max="9199" width="10" style="107"/>
    <col min="9200" max="9200" width="5.66666666666667" style="107" customWidth="1"/>
    <col min="9201" max="9201" width="13.5555555555556" style="107" customWidth="1"/>
    <col min="9202" max="9202" width="18.4444444444444" style="107" customWidth="1"/>
    <col min="9203" max="9203" width="21.8888888888889" style="107" customWidth="1"/>
    <col min="9204" max="9204" width="15.2222222222222" style="107" customWidth="1"/>
    <col min="9205" max="9205" width="17.8888888888889" style="107" customWidth="1"/>
    <col min="9206" max="9206" width="9.55555555555556" style="107" customWidth="1"/>
    <col min="9207" max="9207" width="10.8888888888889" style="107" customWidth="1"/>
    <col min="9208" max="9208" width="9.55555555555556" style="107" customWidth="1"/>
    <col min="9209" max="9209" width="10.6666666666667" style="107" customWidth="1"/>
    <col min="9210" max="9210" width="9.55555555555556" style="107" customWidth="1"/>
    <col min="9211" max="9211" width="12.8888888888889" style="107" customWidth="1"/>
    <col min="9212" max="9212" width="10" style="107"/>
    <col min="9213" max="9214" width="11.3333333333333" style="107" customWidth="1"/>
    <col min="9215" max="9215" width="6.55555555555556" style="107" customWidth="1"/>
    <col min="9216" max="9216" width="10" style="107" hidden="1" customWidth="1"/>
    <col min="9217" max="9217" width="11.5555555555556" style="107" customWidth="1"/>
    <col min="9218" max="9448" width="10" style="107"/>
    <col min="9449" max="9450" width="9.77777777777778" style="107" customWidth="1"/>
    <col min="9451" max="9455" width="10" style="107"/>
    <col min="9456" max="9456" width="5.66666666666667" style="107" customWidth="1"/>
    <col min="9457" max="9457" width="13.5555555555556" style="107" customWidth="1"/>
    <col min="9458" max="9458" width="18.4444444444444" style="107" customWidth="1"/>
    <col min="9459" max="9459" width="21.8888888888889" style="107" customWidth="1"/>
    <col min="9460" max="9460" width="15.2222222222222" style="107" customWidth="1"/>
    <col min="9461" max="9461" width="17.8888888888889" style="107" customWidth="1"/>
    <col min="9462" max="9462" width="9.55555555555556" style="107" customWidth="1"/>
    <col min="9463" max="9463" width="10.8888888888889" style="107" customWidth="1"/>
    <col min="9464" max="9464" width="9.55555555555556" style="107" customWidth="1"/>
    <col min="9465" max="9465" width="10.6666666666667" style="107" customWidth="1"/>
    <col min="9466" max="9466" width="9.55555555555556" style="107" customWidth="1"/>
    <col min="9467" max="9467" width="12.8888888888889" style="107" customWidth="1"/>
    <col min="9468" max="9468" width="10" style="107"/>
    <col min="9469" max="9470" width="11.3333333333333" style="107" customWidth="1"/>
    <col min="9471" max="9471" width="6.55555555555556" style="107" customWidth="1"/>
    <col min="9472" max="9472" width="10" style="107" hidden="1" customWidth="1"/>
    <col min="9473" max="9473" width="11.5555555555556" style="107" customWidth="1"/>
    <col min="9474" max="9704" width="10" style="107"/>
    <col min="9705" max="9706" width="9.77777777777778" style="107" customWidth="1"/>
    <col min="9707" max="9711" width="10" style="107"/>
    <col min="9712" max="9712" width="5.66666666666667" style="107" customWidth="1"/>
    <col min="9713" max="9713" width="13.5555555555556" style="107" customWidth="1"/>
    <col min="9714" max="9714" width="18.4444444444444" style="107" customWidth="1"/>
    <col min="9715" max="9715" width="21.8888888888889" style="107" customWidth="1"/>
    <col min="9716" max="9716" width="15.2222222222222" style="107" customWidth="1"/>
    <col min="9717" max="9717" width="17.8888888888889" style="107" customWidth="1"/>
    <col min="9718" max="9718" width="9.55555555555556" style="107" customWidth="1"/>
    <col min="9719" max="9719" width="10.8888888888889" style="107" customWidth="1"/>
    <col min="9720" max="9720" width="9.55555555555556" style="107" customWidth="1"/>
    <col min="9721" max="9721" width="10.6666666666667" style="107" customWidth="1"/>
    <col min="9722" max="9722" width="9.55555555555556" style="107" customWidth="1"/>
    <col min="9723" max="9723" width="12.8888888888889" style="107" customWidth="1"/>
    <col min="9724" max="9724" width="10" style="107"/>
    <col min="9725" max="9726" width="11.3333333333333" style="107" customWidth="1"/>
    <col min="9727" max="9727" width="6.55555555555556" style="107" customWidth="1"/>
    <col min="9728" max="9728" width="10" style="107" hidden="1" customWidth="1"/>
    <col min="9729" max="9729" width="11.5555555555556" style="107" customWidth="1"/>
    <col min="9730" max="9960" width="10" style="107"/>
    <col min="9961" max="9962" width="9.77777777777778" style="107" customWidth="1"/>
    <col min="9963" max="9967" width="10" style="107"/>
    <col min="9968" max="9968" width="5.66666666666667" style="107" customWidth="1"/>
    <col min="9969" max="9969" width="13.5555555555556" style="107" customWidth="1"/>
    <col min="9970" max="9970" width="18.4444444444444" style="107" customWidth="1"/>
    <col min="9971" max="9971" width="21.8888888888889" style="107" customWidth="1"/>
    <col min="9972" max="9972" width="15.2222222222222" style="107" customWidth="1"/>
    <col min="9973" max="9973" width="17.8888888888889" style="107" customWidth="1"/>
    <col min="9974" max="9974" width="9.55555555555556" style="107" customWidth="1"/>
    <col min="9975" max="9975" width="10.8888888888889" style="107" customWidth="1"/>
    <col min="9976" max="9976" width="9.55555555555556" style="107" customWidth="1"/>
    <col min="9977" max="9977" width="10.6666666666667" style="107" customWidth="1"/>
    <col min="9978" max="9978" width="9.55555555555556" style="107" customWidth="1"/>
    <col min="9979" max="9979" width="12.8888888888889" style="107" customWidth="1"/>
    <col min="9980" max="9980" width="10" style="107"/>
    <col min="9981" max="9982" width="11.3333333333333" style="107" customWidth="1"/>
    <col min="9983" max="9983" width="6.55555555555556" style="107" customWidth="1"/>
    <col min="9984" max="9984" width="10" style="107" hidden="1" customWidth="1"/>
    <col min="9985" max="9985" width="11.5555555555556" style="107" customWidth="1"/>
    <col min="9986" max="10216" width="10" style="107"/>
    <col min="10217" max="10218" width="9.77777777777778" style="107" customWidth="1"/>
    <col min="10219" max="10223" width="10" style="107"/>
    <col min="10224" max="10224" width="5.66666666666667" style="107" customWidth="1"/>
    <col min="10225" max="10225" width="13.5555555555556" style="107" customWidth="1"/>
    <col min="10226" max="10226" width="18.4444444444444" style="107" customWidth="1"/>
    <col min="10227" max="10227" width="21.8888888888889" style="107" customWidth="1"/>
    <col min="10228" max="10228" width="15.2222222222222" style="107" customWidth="1"/>
    <col min="10229" max="10229" width="17.8888888888889" style="107" customWidth="1"/>
    <col min="10230" max="10230" width="9.55555555555556" style="107" customWidth="1"/>
    <col min="10231" max="10231" width="10.8888888888889" style="107" customWidth="1"/>
    <col min="10232" max="10232" width="9.55555555555556" style="107" customWidth="1"/>
    <col min="10233" max="10233" width="10.6666666666667" style="107" customWidth="1"/>
    <col min="10234" max="10234" width="9.55555555555556" style="107" customWidth="1"/>
    <col min="10235" max="10235" width="12.8888888888889" style="107" customWidth="1"/>
    <col min="10236" max="10236" width="10" style="107"/>
    <col min="10237" max="10238" width="11.3333333333333" style="107" customWidth="1"/>
    <col min="10239" max="10239" width="6.55555555555556" style="107" customWidth="1"/>
    <col min="10240" max="10240" width="10" style="107" hidden="1" customWidth="1"/>
    <col min="10241" max="10241" width="11.5555555555556" style="107" customWidth="1"/>
    <col min="10242" max="10472" width="10" style="107"/>
    <col min="10473" max="10474" width="9.77777777777778" style="107" customWidth="1"/>
    <col min="10475" max="10479" width="10" style="107"/>
    <col min="10480" max="10480" width="5.66666666666667" style="107" customWidth="1"/>
    <col min="10481" max="10481" width="13.5555555555556" style="107" customWidth="1"/>
    <col min="10482" max="10482" width="18.4444444444444" style="107" customWidth="1"/>
    <col min="10483" max="10483" width="21.8888888888889" style="107" customWidth="1"/>
    <col min="10484" max="10484" width="15.2222222222222" style="107" customWidth="1"/>
    <col min="10485" max="10485" width="17.8888888888889" style="107" customWidth="1"/>
    <col min="10486" max="10486" width="9.55555555555556" style="107" customWidth="1"/>
    <col min="10487" max="10487" width="10.8888888888889" style="107" customWidth="1"/>
    <col min="10488" max="10488" width="9.55555555555556" style="107" customWidth="1"/>
    <col min="10489" max="10489" width="10.6666666666667" style="107" customWidth="1"/>
    <col min="10490" max="10490" width="9.55555555555556" style="107" customWidth="1"/>
    <col min="10491" max="10491" width="12.8888888888889" style="107" customWidth="1"/>
    <col min="10492" max="10492" width="10" style="107"/>
    <col min="10493" max="10494" width="11.3333333333333" style="107" customWidth="1"/>
    <col min="10495" max="10495" width="6.55555555555556" style="107" customWidth="1"/>
    <col min="10496" max="10496" width="10" style="107" hidden="1" customWidth="1"/>
    <col min="10497" max="10497" width="11.5555555555556" style="107" customWidth="1"/>
    <col min="10498" max="10728" width="10" style="107"/>
    <col min="10729" max="10730" width="9.77777777777778" style="107" customWidth="1"/>
    <col min="10731" max="10735" width="10" style="107"/>
    <col min="10736" max="10736" width="5.66666666666667" style="107" customWidth="1"/>
    <col min="10737" max="10737" width="13.5555555555556" style="107" customWidth="1"/>
    <col min="10738" max="10738" width="18.4444444444444" style="107" customWidth="1"/>
    <col min="10739" max="10739" width="21.8888888888889" style="107" customWidth="1"/>
    <col min="10740" max="10740" width="15.2222222222222" style="107" customWidth="1"/>
    <col min="10741" max="10741" width="17.8888888888889" style="107" customWidth="1"/>
    <col min="10742" max="10742" width="9.55555555555556" style="107" customWidth="1"/>
    <col min="10743" max="10743" width="10.8888888888889" style="107" customWidth="1"/>
    <col min="10744" max="10744" width="9.55555555555556" style="107" customWidth="1"/>
    <col min="10745" max="10745" width="10.6666666666667" style="107" customWidth="1"/>
    <col min="10746" max="10746" width="9.55555555555556" style="107" customWidth="1"/>
    <col min="10747" max="10747" width="12.8888888888889" style="107" customWidth="1"/>
    <col min="10748" max="10748" width="10" style="107"/>
    <col min="10749" max="10750" width="11.3333333333333" style="107" customWidth="1"/>
    <col min="10751" max="10751" width="6.55555555555556" style="107" customWidth="1"/>
    <col min="10752" max="10752" width="10" style="107" hidden="1" customWidth="1"/>
    <col min="10753" max="10753" width="11.5555555555556" style="107" customWidth="1"/>
    <col min="10754" max="10984" width="10" style="107"/>
    <col min="10985" max="10986" width="9.77777777777778" style="107" customWidth="1"/>
    <col min="10987" max="10991" width="10" style="107"/>
    <col min="10992" max="10992" width="5.66666666666667" style="107" customWidth="1"/>
    <col min="10993" max="10993" width="13.5555555555556" style="107" customWidth="1"/>
    <col min="10994" max="10994" width="18.4444444444444" style="107" customWidth="1"/>
    <col min="10995" max="10995" width="21.8888888888889" style="107" customWidth="1"/>
    <col min="10996" max="10996" width="15.2222222222222" style="107" customWidth="1"/>
    <col min="10997" max="10997" width="17.8888888888889" style="107" customWidth="1"/>
    <col min="10998" max="10998" width="9.55555555555556" style="107" customWidth="1"/>
    <col min="10999" max="10999" width="10.8888888888889" style="107" customWidth="1"/>
    <col min="11000" max="11000" width="9.55555555555556" style="107" customWidth="1"/>
    <col min="11001" max="11001" width="10.6666666666667" style="107" customWidth="1"/>
    <col min="11002" max="11002" width="9.55555555555556" style="107" customWidth="1"/>
    <col min="11003" max="11003" width="12.8888888888889" style="107" customWidth="1"/>
    <col min="11004" max="11004" width="10" style="107"/>
    <col min="11005" max="11006" width="11.3333333333333" style="107" customWidth="1"/>
    <col min="11007" max="11007" width="6.55555555555556" style="107" customWidth="1"/>
    <col min="11008" max="11008" width="10" style="107" hidden="1" customWidth="1"/>
    <col min="11009" max="11009" width="11.5555555555556" style="107" customWidth="1"/>
    <col min="11010" max="11240" width="10" style="107"/>
    <col min="11241" max="11242" width="9.77777777777778" style="107" customWidth="1"/>
    <col min="11243" max="11247" width="10" style="107"/>
    <col min="11248" max="11248" width="5.66666666666667" style="107" customWidth="1"/>
    <col min="11249" max="11249" width="13.5555555555556" style="107" customWidth="1"/>
    <col min="11250" max="11250" width="18.4444444444444" style="107" customWidth="1"/>
    <col min="11251" max="11251" width="21.8888888888889" style="107" customWidth="1"/>
    <col min="11252" max="11252" width="15.2222222222222" style="107" customWidth="1"/>
    <col min="11253" max="11253" width="17.8888888888889" style="107" customWidth="1"/>
    <col min="11254" max="11254" width="9.55555555555556" style="107" customWidth="1"/>
    <col min="11255" max="11255" width="10.8888888888889" style="107" customWidth="1"/>
    <col min="11256" max="11256" width="9.55555555555556" style="107" customWidth="1"/>
    <col min="11257" max="11257" width="10.6666666666667" style="107" customWidth="1"/>
    <col min="11258" max="11258" width="9.55555555555556" style="107" customWidth="1"/>
    <col min="11259" max="11259" width="12.8888888888889" style="107" customWidth="1"/>
    <col min="11260" max="11260" width="10" style="107"/>
    <col min="11261" max="11262" width="11.3333333333333" style="107" customWidth="1"/>
    <col min="11263" max="11263" width="6.55555555555556" style="107" customWidth="1"/>
    <col min="11264" max="11264" width="10" style="107" hidden="1" customWidth="1"/>
    <col min="11265" max="11265" width="11.5555555555556" style="107" customWidth="1"/>
    <col min="11266" max="11496" width="10" style="107"/>
    <col min="11497" max="11498" width="9.77777777777778" style="107" customWidth="1"/>
    <col min="11499" max="11503" width="10" style="107"/>
    <col min="11504" max="11504" width="5.66666666666667" style="107" customWidth="1"/>
    <col min="11505" max="11505" width="13.5555555555556" style="107" customWidth="1"/>
    <col min="11506" max="11506" width="18.4444444444444" style="107" customWidth="1"/>
    <col min="11507" max="11507" width="21.8888888888889" style="107" customWidth="1"/>
    <col min="11508" max="11508" width="15.2222222222222" style="107" customWidth="1"/>
    <col min="11509" max="11509" width="17.8888888888889" style="107" customWidth="1"/>
    <col min="11510" max="11510" width="9.55555555555556" style="107" customWidth="1"/>
    <col min="11511" max="11511" width="10.8888888888889" style="107" customWidth="1"/>
    <col min="11512" max="11512" width="9.55555555555556" style="107" customWidth="1"/>
    <col min="11513" max="11513" width="10.6666666666667" style="107" customWidth="1"/>
    <col min="11514" max="11514" width="9.55555555555556" style="107" customWidth="1"/>
    <col min="11515" max="11515" width="12.8888888888889" style="107" customWidth="1"/>
    <col min="11516" max="11516" width="10" style="107"/>
    <col min="11517" max="11518" width="11.3333333333333" style="107" customWidth="1"/>
    <col min="11519" max="11519" width="6.55555555555556" style="107" customWidth="1"/>
    <col min="11520" max="11520" width="10" style="107" hidden="1" customWidth="1"/>
    <col min="11521" max="11521" width="11.5555555555556" style="107" customWidth="1"/>
    <col min="11522" max="11752" width="10" style="107"/>
    <col min="11753" max="11754" width="9.77777777777778" style="107" customWidth="1"/>
    <col min="11755" max="11759" width="10" style="107"/>
    <col min="11760" max="11760" width="5.66666666666667" style="107" customWidth="1"/>
    <col min="11761" max="11761" width="13.5555555555556" style="107" customWidth="1"/>
    <col min="11762" max="11762" width="18.4444444444444" style="107" customWidth="1"/>
    <col min="11763" max="11763" width="21.8888888888889" style="107" customWidth="1"/>
    <col min="11764" max="11764" width="15.2222222222222" style="107" customWidth="1"/>
    <col min="11765" max="11765" width="17.8888888888889" style="107" customWidth="1"/>
    <col min="11766" max="11766" width="9.55555555555556" style="107" customWidth="1"/>
    <col min="11767" max="11767" width="10.8888888888889" style="107" customWidth="1"/>
    <col min="11768" max="11768" width="9.55555555555556" style="107" customWidth="1"/>
    <col min="11769" max="11769" width="10.6666666666667" style="107" customWidth="1"/>
    <col min="11770" max="11770" width="9.55555555555556" style="107" customWidth="1"/>
    <col min="11771" max="11771" width="12.8888888888889" style="107" customWidth="1"/>
    <col min="11772" max="11772" width="10" style="107"/>
    <col min="11773" max="11774" width="11.3333333333333" style="107" customWidth="1"/>
    <col min="11775" max="11775" width="6.55555555555556" style="107" customWidth="1"/>
    <col min="11776" max="11776" width="10" style="107" hidden="1" customWidth="1"/>
    <col min="11777" max="11777" width="11.5555555555556" style="107" customWidth="1"/>
    <col min="11778" max="12008" width="10" style="107"/>
    <col min="12009" max="12010" width="9.77777777777778" style="107" customWidth="1"/>
    <col min="12011" max="12015" width="10" style="107"/>
    <col min="12016" max="12016" width="5.66666666666667" style="107" customWidth="1"/>
    <col min="12017" max="12017" width="13.5555555555556" style="107" customWidth="1"/>
    <col min="12018" max="12018" width="18.4444444444444" style="107" customWidth="1"/>
    <col min="12019" max="12019" width="21.8888888888889" style="107" customWidth="1"/>
    <col min="12020" max="12020" width="15.2222222222222" style="107" customWidth="1"/>
    <col min="12021" max="12021" width="17.8888888888889" style="107" customWidth="1"/>
    <col min="12022" max="12022" width="9.55555555555556" style="107" customWidth="1"/>
    <col min="12023" max="12023" width="10.8888888888889" style="107" customWidth="1"/>
    <col min="12024" max="12024" width="9.55555555555556" style="107" customWidth="1"/>
    <col min="12025" max="12025" width="10.6666666666667" style="107" customWidth="1"/>
    <col min="12026" max="12026" width="9.55555555555556" style="107" customWidth="1"/>
    <col min="12027" max="12027" width="12.8888888888889" style="107" customWidth="1"/>
    <col min="12028" max="12028" width="10" style="107"/>
    <col min="12029" max="12030" width="11.3333333333333" style="107" customWidth="1"/>
    <col min="12031" max="12031" width="6.55555555555556" style="107" customWidth="1"/>
    <col min="12032" max="12032" width="10" style="107" hidden="1" customWidth="1"/>
    <col min="12033" max="12033" width="11.5555555555556" style="107" customWidth="1"/>
    <col min="12034" max="12264" width="10" style="107"/>
    <col min="12265" max="12266" width="9.77777777777778" style="107" customWidth="1"/>
    <col min="12267" max="12271" width="10" style="107"/>
    <col min="12272" max="12272" width="5.66666666666667" style="107" customWidth="1"/>
    <col min="12273" max="12273" width="13.5555555555556" style="107" customWidth="1"/>
    <col min="12274" max="12274" width="18.4444444444444" style="107" customWidth="1"/>
    <col min="12275" max="12275" width="21.8888888888889" style="107" customWidth="1"/>
    <col min="12276" max="12276" width="15.2222222222222" style="107" customWidth="1"/>
    <col min="12277" max="12277" width="17.8888888888889" style="107" customWidth="1"/>
    <col min="12278" max="12278" width="9.55555555555556" style="107" customWidth="1"/>
    <col min="12279" max="12279" width="10.8888888888889" style="107" customWidth="1"/>
    <col min="12280" max="12280" width="9.55555555555556" style="107" customWidth="1"/>
    <col min="12281" max="12281" width="10.6666666666667" style="107" customWidth="1"/>
    <col min="12282" max="12282" width="9.55555555555556" style="107" customWidth="1"/>
    <col min="12283" max="12283" width="12.8888888888889" style="107" customWidth="1"/>
    <col min="12284" max="12284" width="10" style="107"/>
    <col min="12285" max="12286" width="11.3333333333333" style="107" customWidth="1"/>
    <col min="12287" max="12287" width="6.55555555555556" style="107" customWidth="1"/>
    <col min="12288" max="12288" width="10" style="107" hidden="1" customWidth="1"/>
    <col min="12289" max="12289" width="11.5555555555556" style="107" customWidth="1"/>
    <col min="12290" max="12520" width="10" style="107"/>
    <col min="12521" max="12522" width="9.77777777777778" style="107" customWidth="1"/>
    <col min="12523" max="12527" width="10" style="107"/>
    <col min="12528" max="12528" width="5.66666666666667" style="107" customWidth="1"/>
    <col min="12529" max="12529" width="13.5555555555556" style="107" customWidth="1"/>
    <col min="12530" max="12530" width="18.4444444444444" style="107" customWidth="1"/>
    <col min="12531" max="12531" width="21.8888888888889" style="107" customWidth="1"/>
    <col min="12532" max="12532" width="15.2222222222222" style="107" customWidth="1"/>
    <col min="12533" max="12533" width="17.8888888888889" style="107" customWidth="1"/>
    <col min="12534" max="12534" width="9.55555555555556" style="107" customWidth="1"/>
    <col min="12535" max="12535" width="10.8888888888889" style="107" customWidth="1"/>
    <col min="12536" max="12536" width="9.55555555555556" style="107" customWidth="1"/>
    <col min="12537" max="12537" width="10.6666666666667" style="107" customWidth="1"/>
    <col min="12538" max="12538" width="9.55555555555556" style="107" customWidth="1"/>
    <col min="12539" max="12539" width="12.8888888888889" style="107" customWidth="1"/>
    <col min="12540" max="12540" width="10" style="107"/>
    <col min="12541" max="12542" width="11.3333333333333" style="107" customWidth="1"/>
    <col min="12543" max="12543" width="6.55555555555556" style="107" customWidth="1"/>
    <col min="12544" max="12544" width="10" style="107" hidden="1" customWidth="1"/>
    <col min="12545" max="12545" width="11.5555555555556" style="107" customWidth="1"/>
    <col min="12546" max="12776" width="10" style="107"/>
    <col min="12777" max="12778" width="9.77777777777778" style="107" customWidth="1"/>
    <col min="12779" max="12783" width="10" style="107"/>
    <col min="12784" max="12784" width="5.66666666666667" style="107" customWidth="1"/>
    <col min="12785" max="12785" width="13.5555555555556" style="107" customWidth="1"/>
    <col min="12786" max="12786" width="18.4444444444444" style="107" customWidth="1"/>
    <col min="12787" max="12787" width="21.8888888888889" style="107" customWidth="1"/>
    <col min="12788" max="12788" width="15.2222222222222" style="107" customWidth="1"/>
    <col min="12789" max="12789" width="17.8888888888889" style="107" customWidth="1"/>
    <col min="12790" max="12790" width="9.55555555555556" style="107" customWidth="1"/>
    <col min="12791" max="12791" width="10.8888888888889" style="107" customWidth="1"/>
    <col min="12792" max="12792" width="9.55555555555556" style="107" customWidth="1"/>
    <col min="12793" max="12793" width="10.6666666666667" style="107" customWidth="1"/>
    <col min="12794" max="12794" width="9.55555555555556" style="107" customWidth="1"/>
    <col min="12795" max="12795" width="12.8888888888889" style="107" customWidth="1"/>
    <col min="12796" max="12796" width="10" style="107"/>
    <col min="12797" max="12798" width="11.3333333333333" style="107" customWidth="1"/>
    <col min="12799" max="12799" width="6.55555555555556" style="107" customWidth="1"/>
    <col min="12800" max="12800" width="10" style="107" hidden="1" customWidth="1"/>
    <col min="12801" max="12801" width="11.5555555555556" style="107" customWidth="1"/>
    <col min="12802" max="13032" width="10" style="107"/>
    <col min="13033" max="13034" width="9.77777777777778" style="107" customWidth="1"/>
    <col min="13035" max="13039" width="10" style="107"/>
    <col min="13040" max="13040" width="5.66666666666667" style="107" customWidth="1"/>
    <col min="13041" max="13041" width="13.5555555555556" style="107" customWidth="1"/>
    <col min="13042" max="13042" width="18.4444444444444" style="107" customWidth="1"/>
    <col min="13043" max="13043" width="21.8888888888889" style="107" customWidth="1"/>
    <col min="13044" max="13044" width="15.2222222222222" style="107" customWidth="1"/>
    <col min="13045" max="13045" width="17.8888888888889" style="107" customWidth="1"/>
    <col min="13046" max="13046" width="9.55555555555556" style="107" customWidth="1"/>
    <col min="13047" max="13047" width="10.8888888888889" style="107" customWidth="1"/>
    <col min="13048" max="13048" width="9.55555555555556" style="107" customWidth="1"/>
    <col min="13049" max="13049" width="10.6666666666667" style="107" customWidth="1"/>
    <col min="13050" max="13050" width="9.55555555555556" style="107" customWidth="1"/>
    <col min="13051" max="13051" width="12.8888888888889" style="107" customWidth="1"/>
    <col min="13052" max="13052" width="10" style="107"/>
    <col min="13053" max="13054" width="11.3333333333333" style="107" customWidth="1"/>
    <col min="13055" max="13055" width="6.55555555555556" style="107" customWidth="1"/>
    <col min="13056" max="13056" width="10" style="107" hidden="1" customWidth="1"/>
    <col min="13057" max="13057" width="11.5555555555556" style="107" customWidth="1"/>
    <col min="13058" max="13288" width="10" style="107"/>
    <col min="13289" max="13290" width="9.77777777777778" style="107" customWidth="1"/>
    <col min="13291" max="13295" width="10" style="107"/>
    <col min="13296" max="13296" width="5.66666666666667" style="107" customWidth="1"/>
    <col min="13297" max="13297" width="13.5555555555556" style="107" customWidth="1"/>
    <col min="13298" max="13298" width="18.4444444444444" style="107" customWidth="1"/>
    <col min="13299" max="13299" width="21.8888888888889" style="107" customWidth="1"/>
    <col min="13300" max="13300" width="15.2222222222222" style="107" customWidth="1"/>
    <col min="13301" max="13301" width="17.8888888888889" style="107" customWidth="1"/>
    <col min="13302" max="13302" width="9.55555555555556" style="107" customWidth="1"/>
    <col min="13303" max="13303" width="10.8888888888889" style="107" customWidth="1"/>
    <col min="13304" max="13304" width="9.55555555555556" style="107" customWidth="1"/>
    <col min="13305" max="13305" width="10.6666666666667" style="107" customWidth="1"/>
    <col min="13306" max="13306" width="9.55555555555556" style="107" customWidth="1"/>
    <col min="13307" max="13307" width="12.8888888888889" style="107" customWidth="1"/>
    <col min="13308" max="13308" width="10" style="107"/>
    <col min="13309" max="13310" width="11.3333333333333" style="107" customWidth="1"/>
    <col min="13311" max="13311" width="6.55555555555556" style="107" customWidth="1"/>
    <col min="13312" max="13312" width="10" style="107" hidden="1" customWidth="1"/>
    <col min="13313" max="13313" width="11.5555555555556" style="107" customWidth="1"/>
    <col min="13314" max="13544" width="10" style="107"/>
    <col min="13545" max="13546" width="9.77777777777778" style="107" customWidth="1"/>
    <col min="13547" max="13551" width="10" style="107"/>
    <col min="13552" max="13552" width="5.66666666666667" style="107" customWidth="1"/>
    <col min="13553" max="13553" width="13.5555555555556" style="107" customWidth="1"/>
    <col min="13554" max="13554" width="18.4444444444444" style="107" customWidth="1"/>
    <col min="13555" max="13555" width="21.8888888888889" style="107" customWidth="1"/>
    <col min="13556" max="13556" width="15.2222222222222" style="107" customWidth="1"/>
    <col min="13557" max="13557" width="17.8888888888889" style="107" customWidth="1"/>
    <col min="13558" max="13558" width="9.55555555555556" style="107" customWidth="1"/>
    <col min="13559" max="13559" width="10.8888888888889" style="107" customWidth="1"/>
    <col min="13560" max="13560" width="9.55555555555556" style="107" customWidth="1"/>
    <col min="13561" max="13561" width="10.6666666666667" style="107" customWidth="1"/>
    <col min="13562" max="13562" width="9.55555555555556" style="107" customWidth="1"/>
    <col min="13563" max="13563" width="12.8888888888889" style="107" customWidth="1"/>
    <col min="13564" max="13564" width="10" style="107"/>
    <col min="13565" max="13566" width="11.3333333333333" style="107" customWidth="1"/>
    <col min="13567" max="13567" width="6.55555555555556" style="107" customWidth="1"/>
    <col min="13568" max="13568" width="10" style="107" hidden="1" customWidth="1"/>
    <col min="13569" max="13569" width="11.5555555555556" style="107" customWidth="1"/>
    <col min="13570" max="13800" width="10" style="107"/>
    <col min="13801" max="13802" width="9.77777777777778" style="107" customWidth="1"/>
    <col min="13803" max="13807" width="10" style="107"/>
    <col min="13808" max="13808" width="5.66666666666667" style="107" customWidth="1"/>
    <col min="13809" max="13809" width="13.5555555555556" style="107" customWidth="1"/>
    <col min="13810" max="13810" width="18.4444444444444" style="107" customWidth="1"/>
    <col min="13811" max="13811" width="21.8888888888889" style="107" customWidth="1"/>
    <col min="13812" max="13812" width="15.2222222222222" style="107" customWidth="1"/>
    <col min="13813" max="13813" width="17.8888888888889" style="107" customWidth="1"/>
    <col min="13814" max="13814" width="9.55555555555556" style="107" customWidth="1"/>
    <col min="13815" max="13815" width="10.8888888888889" style="107" customWidth="1"/>
    <col min="13816" max="13816" width="9.55555555555556" style="107" customWidth="1"/>
    <col min="13817" max="13817" width="10.6666666666667" style="107" customWidth="1"/>
    <col min="13818" max="13818" width="9.55555555555556" style="107" customWidth="1"/>
    <col min="13819" max="13819" width="12.8888888888889" style="107" customWidth="1"/>
    <col min="13820" max="13820" width="10" style="107"/>
    <col min="13821" max="13822" width="11.3333333333333" style="107" customWidth="1"/>
    <col min="13823" max="13823" width="6.55555555555556" style="107" customWidth="1"/>
    <col min="13824" max="13824" width="10" style="107" hidden="1" customWidth="1"/>
    <col min="13825" max="13825" width="11.5555555555556" style="107" customWidth="1"/>
    <col min="13826" max="14056" width="10" style="107"/>
    <col min="14057" max="14058" width="9.77777777777778" style="107" customWidth="1"/>
    <col min="14059" max="14063" width="10" style="107"/>
    <col min="14064" max="14064" width="5.66666666666667" style="107" customWidth="1"/>
    <col min="14065" max="14065" width="13.5555555555556" style="107" customWidth="1"/>
    <col min="14066" max="14066" width="18.4444444444444" style="107" customWidth="1"/>
    <col min="14067" max="14067" width="21.8888888888889" style="107" customWidth="1"/>
    <col min="14068" max="14068" width="15.2222222222222" style="107" customWidth="1"/>
    <col min="14069" max="14069" width="17.8888888888889" style="107" customWidth="1"/>
    <col min="14070" max="14070" width="9.55555555555556" style="107" customWidth="1"/>
    <col min="14071" max="14071" width="10.8888888888889" style="107" customWidth="1"/>
    <col min="14072" max="14072" width="9.55555555555556" style="107" customWidth="1"/>
    <col min="14073" max="14073" width="10.6666666666667" style="107" customWidth="1"/>
    <col min="14074" max="14074" width="9.55555555555556" style="107" customWidth="1"/>
    <col min="14075" max="14075" width="12.8888888888889" style="107" customWidth="1"/>
    <col min="14076" max="14076" width="10" style="107"/>
    <col min="14077" max="14078" width="11.3333333333333" style="107" customWidth="1"/>
    <col min="14079" max="14079" width="6.55555555555556" style="107" customWidth="1"/>
    <col min="14080" max="14080" width="10" style="107" hidden="1" customWidth="1"/>
    <col min="14081" max="14081" width="11.5555555555556" style="107" customWidth="1"/>
    <col min="14082" max="14312" width="10" style="107"/>
    <col min="14313" max="14314" width="9.77777777777778" style="107" customWidth="1"/>
    <col min="14315" max="14319" width="10" style="107"/>
    <col min="14320" max="14320" width="5.66666666666667" style="107" customWidth="1"/>
    <col min="14321" max="14321" width="13.5555555555556" style="107" customWidth="1"/>
    <col min="14322" max="14322" width="18.4444444444444" style="107" customWidth="1"/>
    <col min="14323" max="14323" width="21.8888888888889" style="107" customWidth="1"/>
    <col min="14324" max="14324" width="15.2222222222222" style="107" customWidth="1"/>
    <col min="14325" max="14325" width="17.8888888888889" style="107" customWidth="1"/>
    <col min="14326" max="14326" width="9.55555555555556" style="107" customWidth="1"/>
    <col min="14327" max="14327" width="10.8888888888889" style="107" customWidth="1"/>
    <col min="14328" max="14328" width="9.55555555555556" style="107" customWidth="1"/>
    <col min="14329" max="14329" width="10.6666666666667" style="107" customWidth="1"/>
    <col min="14330" max="14330" width="9.55555555555556" style="107" customWidth="1"/>
    <col min="14331" max="14331" width="12.8888888888889" style="107" customWidth="1"/>
    <col min="14332" max="14332" width="10" style="107"/>
    <col min="14333" max="14334" width="11.3333333333333" style="107" customWidth="1"/>
    <col min="14335" max="14335" width="6.55555555555556" style="107" customWidth="1"/>
    <col min="14336" max="14336" width="10" style="107" hidden="1" customWidth="1"/>
    <col min="14337" max="14337" width="11.5555555555556" style="107" customWidth="1"/>
    <col min="14338" max="14568" width="10" style="107"/>
    <col min="14569" max="14570" width="9.77777777777778" style="107" customWidth="1"/>
    <col min="14571" max="14575" width="10" style="107"/>
    <col min="14576" max="14576" width="5.66666666666667" style="107" customWidth="1"/>
    <col min="14577" max="14577" width="13.5555555555556" style="107" customWidth="1"/>
    <col min="14578" max="14578" width="18.4444444444444" style="107" customWidth="1"/>
    <col min="14579" max="14579" width="21.8888888888889" style="107" customWidth="1"/>
    <col min="14580" max="14580" width="15.2222222222222" style="107" customWidth="1"/>
    <col min="14581" max="14581" width="17.8888888888889" style="107" customWidth="1"/>
    <col min="14582" max="14582" width="9.55555555555556" style="107" customWidth="1"/>
    <col min="14583" max="14583" width="10.8888888888889" style="107" customWidth="1"/>
    <col min="14584" max="14584" width="9.55555555555556" style="107" customWidth="1"/>
    <col min="14585" max="14585" width="10.6666666666667" style="107" customWidth="1"/>
    <col min="14586" max="14586" width="9.55555555555556" style="107" customWidth="1"/>
    <col min="14587" max="14587" width="12.8888888888889" style="107" customWidth="1"/>
    <col min="14588" max="14588" width="10" style="107"/>
    <col min="14589" max="14590" width="11.3333333333333" style="107" customWidth="1"/>
    <col min="14591" max="14591" width="6.55555555555556" style="107" customWidth="1"/>
    <col min="14592" max="14592" width="10" style="107" hidden="1" customWidth="1"/>
    <col min="14593" max="14593" width="11.5555555555556" style="107" customWidth="1"/>
    <col min="14594" max="14824" width="10" style="107"/>
    <col min="14825" max="14826" width="9.77777777777778" style="107" customWidth="1"/>
    <col min="14827" max="14831" width="10" style="107"/>
    <col min="14832" max="14832" width="5.66666666666667" style="107" customWidth="1"/>
    <col min="14833" max="14833" width="13.5555555555556" style="107" customWidth="1"/>
    <col min="14834" max="14834" width="18.4444444444444" style="107" customWidth="1"/>
    <col min="14835" max="14835" width="21.8888888888889" style="107" customWidth="1"/>
    <col min="14836" max="14836" width="15.2222222222222" style="107" customWidth="1"/>
    <col min="14837" max="14837" width="17.8888888888889" style="107" customWidth="1"/>
    <col min="14838" max="14838" width="9.55555555555556" style="107" customWidth="1"/>
    <col min="14839" max="14839" width="10.8888888888889" style="107" customWidth="1"/>
    <col min="14840" max="14840" width="9.55555555555556" style="107" customWidth="1"/>
    <col min="14841" max="14841" width="10.6666666666667" style="107" customWidth="1"/>
    <col min="14842" max="14842" width="9.55555555555556" style="107" customWidth="1"/>
    <col min="14843" max="14843" width="12.8888888888889" style="107" customWidth="1"/>
    <col min="14844" max="14844" width="10" style="107"/>
    <col min="14845" max="14846" width="11.3333333333333" style="107" customWidth="1"/>
    <col min="14847" max="14847" width="6.55555555555556" style="107" customWidth="1"/>
    <col min="14848" max="14848" width="10" style="107" hidden="1" customWidth="1"/>
    <col min="14849" max="14849" width="11.5555555555556" style="107" customWidth="1"/>
    <col min="14850" max="15080" width="10" style="107"/>
    <col min="15081" max="15082" width="9.77777777777778" style="107" customWidth="1"/>
    <col min="15083" max="15087" width="10" style="107"/>
    <col min="15088" max="15088" width="5.66666666666667" style="107" customWidth="1"/>
    <col min="15089" max="15089" width="13.5555555555556" style="107" customWidth="1"/>
    <col min="15090" max="15090" width="18.4444444444444" style="107" customWidth="1"/>
    <col min="15091" max="15091" width="21.8888888888889" style="107" customWidth="1"/>
    <col min="15092" max="15092" width="15.2222222222222" style="107" customWidth="1"/>
    <col min="15093" max="15093" width="17.8888888888889" style="107" customWidth="1"/>
    <col min="15094" max="15094" width="9.55555555555556" style="107" customWidth="1"/>
    <col min="15095" max="15095" width="10.8888888888889" style="107" customWidth="1"/>
    <col min="15096" max="15096" width="9.55555555555556" style="107" customWidth="1"/>
    <col min="15097" max="15097" width="10.6666666666667" style="107" customWidth="1"/>
    <col min="15098" max="15098" width="9.55555555555556" style="107" customWidth="1"/>
    <col min="15099" max="15099" width="12.8888888888889" style="107" customWidth="1"/>
    <col min="15100" max="15100" width="10" style="107"/>
    <col min="15101" max="15102" width="11.3333333333333" style="107" customWidth="1"/>
    <col min="15103" max="15103" width="6.55555555555556" style="107" customWidth="1"/>
    <col min="15104" max="15104" width="10" style="107" hidden="1" customWidth="1"/>
    <col min="15105" max="15105" width="11.5555555555556" style="107" customWidth="1"/>
    <col min="15106" max="15336" width="10" style="107"/>
    <col min="15337" max="15338" width="9.77777777777778" style="107" customWidth="1"/>
    <col min="15339" max="15343" width="10" style="107"/>
    <col min="15344" max="15344" width="5.66666666666667" style="107" customWidth="1"/>
    <col min="15345" max="15345" width="13.5555555555556" style="107" customWidth="1"/>
    <col min="15346" max="15346" width="18.4444444444444" style="107" customWidth="1"/>
    <col min="15347" max="15347" width="21.8888888888889" style="107" customWidth="1"/>
    <col min="15348" max="15348" width="15.2222222222222" style="107" customWidth="1"/>
    <col min="15349" max="15349" width="17.8888888888889" style="107" customWidth="1"/>
    <col min="15350" max="15350" width="9.55555555555556" style="107" customWidth="1"/>
    <col min="15351" max="15351" width="10.8888888888889" style="107" customWidth="1"/>
    <col min="15352" max="15352" width="9.55555555555556" style="107" customWidth="1"/>
    <col min="15353" max="15353" width="10.6666666666667" style="107" customWidth="1"/>
    <col min="15354" max="15354" width="9.55555555555556" style="107" customWidth="1"/>
    <col min="15355" max="15355" width="12.8888888888889" style="107" customWidth="1"/>
    <col min="15356" max="15356" width="10" style="107"/>
    <col min="15357" max="15358" width="11.3333333333333" style="107" customWidth="1"/>
    <col min="15359" max="15359" width="6.55555555555556" style="107" customWidth="1"/>
    <col min="15360" max="15360" width="10" style="107" hidden="1" customWidth="1"/>
    <col min="15361" max="15361" width="11.5555555555556" style="107" customWidth="1"/>
    <col min="15362" max="15592" width="10" style="107"/>
    <col min="15593" max="15594" width="9.77777777777778" style="107" customWidth="1"/>
    <col min="15595" max="15599" width="10" style="107"/>
    <col min="15600" max="15600" width="5.66666666666667" style="107" customWidth="1"/>
    <col min="15601" max="15601" width="13.5555555555556" style="107" customWidth="1"/>
    <col min="15602" max="15602" width="18.4444444444444" style="107" customWidth="1"/>
    <col min="15603" max="15603" width="21.8888888888889" style="107" customWidth="1"/>
    <col min="15604" max="15604" width="15.2222222222222" style="107" customWidth="1"/>
    <col min="15605" max="15605" width="17.8888888888889" style="107" customWidth="1"/>
    <col min="15606" max="15606" width="9.55555555555556" style="107" customWidth="1"/>
    <col min="15607" max="15607" width="10.8888888888889" style="107" customWidth="1"/>
    <col min="15608" max="15608" width="9.55555555555556" style="107" customWidth="1"/>
    <col min="15609" max="15609" width="10.6666666666667" style="107" customWidth="1"/>
    <col min="15610" max="15610" width="9.55555555555556" style="107" customWidth="1"/>
    <col min="15611" max="15611" width="12.8888888888889" style="107" customWidth="1"/>
    <col min="15612" max="15612" width="10" style="107"/>
    <col min="15613" max="15614" width="11.3333333333333" style="107" customWidth="1"/>
    <col min="15615" max="15615" width="6.55555555555556" style="107" customWidth="1"/>
    <col min="15616" max="15616" width="10" style="107" hidden="1" customWidth="1"/>
    <col min="15617" max="15617" width="11.5555555555556" style="107" customWidth="1"/>
    <col min="15618" max="15848" width="10" style="107"/>
    <col min="15849" max="15850" width="9.77777777777778" style="107" customWidth="1"/>
    <col min="15851" max="15855" width="10" style="107"/>
    <col min="15856" max="15856" width="5.66666666666667" style="107" customWidth="1"/>
    <col min="15857" max="15857" width="13.5555555555556" style="107" customWidth="1"/>
    <col min="15858" max="15858" width="18.4444444444444" style="107" customWidth="1"/>
    <col min="15859" max="15859" width="21.8888888888889" style="107" customWidth="1"/>
    <col min="15860" max="15860" width="15.2222222222222" style="107" customWidth="1"/>
    <col min="15861" max="15861" width="17.8888888888889" style="107" customWidth="1"/>
    <col min="15862" max="15862" width="9.55555555555556" style="107" customWidth="1"/>
    <col min="15863" max="15863" width="10.8888888888889" style="107" customWidth="1"/>
    <col min="15864" max="15864" width="9.55555555555556" style="107" customWidth="1"/>
    <col min="15865" max="15865" width="10.6666666666667" style="107" customWidth="1"/>
    <col min="15866" max="15866" width="9.55555555555556" style="107" customWidth="1"/>
    <col min="15867" max="15867" width="12.8888888888889" style="107" customWidth="1"/>
    <col min="15868" max="15868" width="10" style="107"/>
    <col min="15869" max="15870" width="11.3333333333333" style="107" customWidth="1"/>
    <col min="15871" max="15871" width="6.55555555555556" style="107" customWidth="1"/>
    <col min="15872" max="15872" width="10" style="107" hidden="1" customWidth="1"/>
    <col min="15873" max="15873" width="11.5555555555556" style="107" customWidth="1"/>
    <col min="15874" max="16104" width="10" style="107"/>
    <col min="16105" max="16106" width="9.77777777777778" style="107" customWidth="1"/>
    <col min="16107" max="16111" width="10" style="107"/>
    <col min="16112" max="16112" width="5.66666666666667" style="107" customWidth="1"/>
    <col min="16113" max="16113" width="13.5555555555556" style="107" customWidth="1"/>
    <col min="16114" max="16114" width="18.4444444444444" style="107" customWidth="1"/>
    <col min="16115" max="16115" width="21.8888888888889" style="107" customWidth="1"/>
    <col min="16116" max="16116" width="15.2222222222222" style="107" customWidth="1"/>
    <col min="16117" max="16117" width="17.8888888888889" style="107" customWidth="1"/>
    <col min="16118" max="16118" width="9.55555555555556" style="107" customWidth="1"/>
    <col min="16119" max="16119" width="10.8888888888889" style="107" customWidth="1"/>
    <col min="16120" max="16120" width="9.55555555555556" style="107" customWidth="1"/>
    <col min="16121" max="16121" width="10.6666666666667" style="107" customWidth="1"/>
    <col min="16122" max="16122" width="9.55555555555556" style="107" customWidth="1"/>
    <col min="16123" max="16123" width="12.8888888888889" style="107" customWidth="1"/>
    <col min="16124" max="16124" width="10" style="107"/>
    <col min="16125" max="16126" width="11.3333333333333" style="107" customWidth="1"/>
    <col min="16127" max="16127" width="6.55555555555556" style="107" customWidth="1"/>
    <col min="16128" max="16128" width="10" style="107" hidden="1" customWidth="1"/>
    <col min="16129" max="16129" width="11.5555555555556" style="107" customWidth="1"/>
    <col min="16130" max="16360" width="10" style="107"/>
    <col min="16361" max="16362" width="9.77777777777778" style="107" customWidth="1"/>
    <col min="16363" max="16384" width="10" style="107"/>
  </cols>
  <sheetData>
    <row r="1" ht="22.2" spans="1:19">
      <c r="A1" s="112" t="s">
        <v>261</v>
      </c>
      <c r="B1" s="112"/>
      <c r="C1" s="112"/>
      <c r="D1" s="112"/>
      <c r="E1" s="112"/>
      <c r="F1" s="113"/>
      <c r="G1" s="112"/>
      <c r="H1" s="112"/>
      <c r="I1" s="112"/>
      <c r="J1" s="112"/>
      <c r="K1" s="112"/>
      <c r="L1" s="112"/>
      <c r="M1" s="112"/>
      <c r="N1" s="112"/>
      <c r="O1" s="112"/>
      <c r="P1" s="112"/>
      <c r="S1" s="106" t="s">
        <v>262</v>
      </c>
    </row>
    <row r="2" spans="1:19">
      <c r="A2" s="114" t="s">
        <v>263</v>
      </c>
      <c r="B2" s="114"/>
      <c r="C2" s="115" t="s">
        <v>850</v>
      </c>
      <c r="D2" s="115"/>
      <c r="E2" s="115"/>
      <c r="F2" s="116"/>
      <c r="G2" s="117" t="s">
        <v>265</v>
      </c>
      <c r="H2" s="118"/>
      <c r="I2" s="118"/>
      <c r="J2" s="118"/>
      <c r="K2" s="117" t="s">
        <v>267</v>
      </c>
      <c r="L2" s="119">
        <v>46150</v>
      </c>
      <c r="M2" s="119"/>
      <c r="N2" s="119"/>
      <c r="O2" s="119"/>
    </row>
    <row r="3" s="106" customFormat="1" ht="12" spans="1:19">
      <c r="A3" s="120" t="s">
        <v>268</v>
      </c>
      <c r="B3" s="121" t="s">
        <v>269</v>
      </c>
      <c r="C3" s="120" t="s">
        <v>2</v>
      </c>
      <c r="D3" s="122" t="s">
        <v>270</v>
      </c>
      <c r="E3" s="123"/>
      <c r="F3" s="124"/>
      <c r="G3" s="125" t="s">
        <v>271</v>
      </c>
      <c r="H3" s="125" t="s">
        <v>272</v>
      </c>
      <c r="I3" s="125"/>
      <c r="J3" s="126"/>
      <c r="K3" s="123"/>
      <c r="L3" s="125" t="s">
        <v>273</v>
      </c>
      <c r="M3" s="127" t="s">
        <v>274</v>
      </c>
      <c r="N3" s="127"/>
      <c r="O3" s="126"/>
      <c r="P3" s="128" t="s">
        <v>275</v>
      </c>
      <c r="Q3" s="88"/>
    </row>
    <row r="4" s="106" customFormat="1" ht="12" spans="1:19">
      <c r="A4" s="129"/>
      <c r="B4" s="130"/>
      <c r="C4" s="129"/>
      <c r="D4" s="131" t="s">
        <v>276</v>
      </c>
      <c r="E4" s="128" t="s">
        <v>277</v>
      </c>
      <c r="F4" s="128" t="s">
        <v>278</v>
      </c>
      <c r="G4" s="128" t="s">
        <v>279</v>
      </c>
      <c r="H4" s="128" t="s">
        <v>280</v>
      </c>
      <c r="I4" s="128" t="s">
        <v>281</v>
      </c>
      <c r="J4" s="128" t="s">
        <v>282</v>
      </c>
      <c r="K4" s="128" t="s">
        <v>277</v>
      </c>
      <c r="L4" s="128" t="s">
        <v>283</v>
      </c>
      <c r="M4" s="128" t="s">
        <v>280</v>
      </c>
      <c r="N4" s="128" t="s">
        <v>284</v>
      </c>
      <c r="O4" s="128" t="s">
        <v>282</v>
      </c>
      <c r="P4" s="128"/>
      <c r="Q4" s="88"/>
    </row>
    <row r="5" s="106" customFormat="1" ht="13.95" customHeight="1" spans="1:19">
      <c r="A5" s="132">
        <f t="shared" ref="A5:A8" si="0">ROW(A5)-4</f>
        <v>1</v>
      </c>
      <c r="B5" s="133">
        <v>1880832781</v>
      </c>
      <c r="C5" s="134" t="s">
        <v>851</v>
      </c>
      <c r="D5" s="135">
        <v>10000</v>
      </c>
      <c r="E5" s="136">
        <f t="shared" ref="E5:E8" si="1">ROUND(D5*0.16,2)</f>
        <v>1600</v>
      </c>
      <c r="F5" s="137">
        <f t="shared" ref="F5:F8" si="2">ROUND(D5*0.002,2)</f>
        <v>20</v>
      </c>
      <c r="G5" s="138">
        <f t="shared" ref="G5:G8" si="3">ROUND(D5*0.005,2)</f>
        <v>50</v>
      </c>
      <c r="H5" s="138">
        <f t="shared" ref="H5:H8" si="4">ROUND(D5*0.07,2)</f>
        <v>700</v>
      </c>
      <c r="I5" s="138">
        <f t="shared" ref="I5:I8" si="5">ROUND(D5*0.008,2)</f>
        <v>80</v>
      </c>
      <c r="J5" s="139">
        <f t="shared" ref="J5:J8" si="6">SUM(E5:I5)</f>
        <v>2450</v>
      </c>
      <c r="K5" s="138">
        <f t="shared" ref="K5:K8" si="7">ROUND(D5*0.08,2)</f>
        <v>800</v>
      </c>
      <c r="L5" s="138">
        <f t="shared" ref="L5:L8" si="8">ROUND(D5*0.005,2)</f>
        <v>50</v>
      </c>
      <c r="M5" s="138">
        <f t="shared" ref="M5:M8" si="9">ROUND(D5*0.02,2)</f>
        <v>200</v>
      </c>
      <c r="N5" s="140">
        <v>10</v>
      </c>
      <c r="O5" s="140">
        <f t="shared" ref="O5:O8" si="10">SUM(K5:N5)</f>
        <v>1060</v>
      </c>
      <c r="P5" s="132"/>
      <c r="Q5" s="88"/>
    </row>
    <row r="6" s="106" customFormat="1" ht="13.95" customHeight="1" spans="1:19">
      <c r="A6" s="132">
        <f t="shared" si="0"/>
        <v>2</v>
      </c>
      <c r="B6" s="141">
        <v>1883005797</v>
      </c>
      <c r="C6" s="132" t="s">
        <v>852</v>
      </c>
      <c r="D6" s="135">
        <v>10000</v>
      </c>
      <c r="E6" s="136">
        <f t="shared" si="1"/>
        <v>1600</v>
      </c>
      <c r="F6" s="137">
        <f t="shared" si="2"/>
        <v>20</v>
      </c>
      <c r="G6" s="138">
        <f t="shared" si="3"/>
        <v>50</v>
      </c>
      <c r="H6" s="138">
        <f t="shared" si="4"/>
        <v>700</v>
      </c>
      <c r="I6" s="138">
        <f t="shared" si="5"/>
        <v>80</v>
      </c>
      <c r="J6" s="139">
        <f t="shared" si="6"/>
        <v>2450</v>
      </c>
      <c r="K6" s="138">
        <f t="shared" si="7"/>
        <v>800</v>
      </c>
      <c r="L6" s="138">
        <f t="shared" si="8"/>
        <v>50</v>
      </c>
      <c r="M6" s="138">
        <f t="shared" si="9"/>
        <v>200</v>
      </c>
      <c r="N6" s="140">
        <v>10</v>
      </c>
      <c r="O6" s="140">
        <f t="shared" si="10"/>
        <v>1060</v>
      </c>
      <c r="P6" s="132"/>
      <c r="Q6" s="88"/>
    </row>
    <row r="7" s="106" customFormat="1" ht="13.95" customHeight="1" spans="1:19">
      <c r="A7" s="132">
        <f t="shared" si="0"/>
        <v>3</v>
      </c>
      <c r="B7" s="141">
        <v>1880745209</v>
      </c>
      <c r="C7" s="132" t="s">
        <v>853</v>
      </c>
      <c r="D7" s="135">
        <v>10000</v>
      </c>
      <c r="E7" s="136">
        <f t="shared" si="1"/>
        <v>1600</v>
      </c>
      <c r="F7" s="137">
        <f t="shared" si="2"/>
        <v>20</v>
      </c>
      <c r="G7" s="138">
        <f t="shared" si="3"/>
        <v>50</v>
      </c>
      <c r="H7" s="138">
        <f t="shared" si="4"/>
        <v>700</v>
      </c>
      <c r="I7" s="138">
        <f t="shared" si="5"/>
        <v>80</v>
      </c>
      <c r="J7" s="139">
        <f t="shared" si="6"/>
        <v>2450</v>
      </c>
      <c r="K7" s="138">
        <f t="shared" si="7"/>
        <v>800</v>
      </c>
      <c r="L7" s="138">
        <f t="shared" si="8"/>
        <v>50</v>
      </c>
      <c r="M7" s="138">
        <f t="shared" si="9"/>
        <v>200</v>
      </c>
      <c r="N7" s="140">
        <v>10</v>
      </c>
      <c r="O7" s="140">
        <f t="shared" si="10"/>
        <v>1060</v>
      </c>
      <c r="P7" s="132"/>
      <c r="Q7" s="88"/>
    </row>
    <row r="8" s="106" customFormat="1" ht="13.95" customHeight="1" spans="1:19">
      <c r="A8" s="132">
        <f t="shared" si="0"/>
        <v>4</v>
      </c>
      <c r="B8" s="142"/>
      <c r="C8" s="132" t="s">
        <v>854</v>
      </c>
      <c r="D8" s="135">
        <v>10000</v>
      </c>
      <c r="E8" s="136">
        <f t="shared" si="1"/>
        <v>1600</v>
      </c>
      <c r="F8" s="137">
        <f t="shared" si="2"/>
        <v>20</v>
      </c>
      <c r="G8" s="138">
        <f t="shared" si="3"/>
        <v>50</v>
      </c>
      <c r="H8" s="138">
        <f t="shared" si="4"/>
        <v>700</v>
      </c>
      <c r="I8" s="138">
        <f t="shared" si="5"/>
        <v>80</v>
      </c>
      <c r="J8" s="139">
        <f t="shared" si="6"/>
        <v>2450</v>
      </c>
      <c r="K8" s="138">
        <f t="shared" si="7"/>
        <v>800</v>
      </c>
      <c r="L8" s="138">
        <f t="shared" si="8"/>
        <v>50</v>
      </c>
      <c r="M8" s="138">
        <f t="shared" si="9"/>
        <v>200</v>
      </c>
      <c r="N8" s="140">
        <v>10</v>
      </c>
      <c r="O8" s="140">
        <f t="shared" si="10"/>
        <v>1060</v>
      </c>
      <c r="P8" s="143"/>
      <c r="Q8" s="88"/>
    </row>
    <row r="9" s="106" customFormat="1" ht="13.95" customHeight="1" spans="1:19">
      <c r="A9" s="132"/>
      <c r="B9" s="144"/>
      <c r="C9" s="144"/>
      <c r="D9" s="145">
        <f t="shared" ref="D9:O9" si="11">SUM(D5:D8)</f>
        <v>40000</v>
      </c>
      <c r="E9" s="145">
        <f t="shared" si="11"/>
        <v>6400</v>
      </c>
      <c r="F9" s="145">
        <f t="shared" si="11"/>
        <v>80</v>
      </c>
      <c r="G9" s="145">
        <f t="shared" si="11"/>
        <v>200</v>
      </c>
      <c r="H9" s="145">
        <f t="shared" si="11"/>
        <v>2800</v>
      </c>
      <c r="I9" s="145">
        <f t="shared" si="11"/>
        <v>320</v>
      </c>
      <c r="J9" s="145">
        <f t="shared" si="11"/>
        <v>9800</v>
      </c>
      <c r="K9" s="145">
        <f t="shared" si="11"/>
        <v>3200</v>
      </c>
      <c r="L9" s="145">
        <f t="shared" si="11"/>
        <v>200</v>
      </c>
      <c r="M9" s="145">
        <f t="shared" si="11"/>
        <v>800</v>
      </c>
      <c r="N9" s="145">
        <f t="shared" si="11"/>
        <v>40</v>
      </c>
      <c r="O9" s="145">
        <f t="shared" si="11"/>
        <v>4240</v>
      </c>
      <c r="P9" s="143"/>
      <c r="Q9" s="88"/>
    </row>
    <row r="10" s="106" customFormat="1" ht="12" spans="1:19">
      <c r="A10" s="146"/>
      <c r="B10" s="147"/>
      <c r="C10" s="146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9"/>
      <c r="Q10" s="88"/>
    </row>
    <row r="11" s="107" customFormat="1" spans="1:19">
      <c r="A11" s="146"/>
      <c r="B11" s="150"/>
      <c r="C11" s="146"/>
      <c r="D11" s="151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9"/>
      <c r="Q11" s="111"/>
    </row>
    <row r="12" s="107" customFormat="1" spans="1:19">
      <c r="B12" s="109"/>
      <c r="C12" s="152" t="s">
        <v>315</v>
      </c>
      <c r="D12" s="153"/>
      <c r="E12" s="154">
        <f>J9+O9</f>
        <v>14040</v>
      </c>
      <c r="F12" s="155" t="s">
        <v>316</v>
      </c>
      <c r="G12" s="156">
        <v>0</v>
      </c>
      <c r="H12" s="156"/>
      <c r="I12" s="157"/>
      <c r="J12" s="158"/>
      <c r="K12" s="158" t="s">
        <v>317</v>
      </c>
      <c r="L12" s="158">
        <v>0</v>
      </c>
      <c r="M12" s="158"/>
      <c r="N12" s="158"/>
      <c r="O12" s="158"/>
      <c r="Q12" s="111"/>
    </row>
    <row r="13" s="107" customFormat="1" ht="15.75" customHeight="1" spans="1:19">
      <c r="B13" s="109"/>
      <c r="C13" s="155" t="s">
        <v>318</v>
      </c>
      <c r="D13" s="154">
        <v>0</v>
      </c>
      <c r="E13" s="159" t="s">
        <v>319</v>
      </c>
      <c r="F13" s="160">
        <v>0</v>
      </c>
      <c r="G13" s="157" t="s">
        <v>320</v>
      </c>
      <c r="H13" s="157"/>
      <c r="I13" s="156">
        <f>J9+O9</f>
        <v>14040</v>
      </c>
      <c r="J13" s="157"/>
      <c r="K13" s="153"/>
      <c r="L13" s="157"/>
      <c r="M13" s="157"/>
      <c r="N13" s="157"/>
      <c r="O13" s="157"/>
      <c r="Q13" s="111"/>
    </row>
    <row r="14" s="107" customFormat="1" ht="15.75" customHeight="1" spans="1:19">
      <c r="B14" s="109"/>
      <c r="C14" s="155"/>
      <c r="D14" s="154"/>
      <c r="E14" s="159"/>
      <c r="F14" s="160"/>
      <c r="G14" s="157"/>
      <c r="H14" s="157"/>
      <c r="I14" s="156"/>
      <c r="J14" s="157"/>
      <c r="K14" s="153"/>
      <c r="L14" s="157"/>
      <c r="M14" s="157"/>
      <c r="N14" s="157"/>
      <c r="O14" s="157"/>
      <c r="Q14" s="111"/>
    </row>
    <row r="15" s="107" customFormat="1" ht="13" customHeight="1" spans="1:19">
      <c r="B15" s="109"/>
      <c r="C15" s="155"/>
      <c r="D15" s="154"/>
      <c r="E15" s="159"/>
      <c r="F15" s="160"/>
      <c r="G15" s="157"/>
      <c r="H15" s="157"/>
      <c r="I15" s="156"/>
      <c r="J15" s="157"/>
      <c r="K15" s="153"/>
      <c r="L15" s="157"/>
      <c r="M15" s="157"/>
      <c r="N15" s="157"/>
      <c r="O15" s="157"/>
      <c r="Q15" s="111"/>
    </row>
    <row r="16" s="107" customFormat="1" spans="1:19">
      <c r="A16" s="161" t="s">
        <v>321</v>
      </c>
      <c r="B16" s="161"/>
      <c r="C16" s="161"/>
      <c r="D16" s="161"/>
      <c r="E16" s="161"/>
      <c r="F16" s="116"/>
      <c r="G16" s="161"/>
      <c r="H16" s="115" t="s">
        <v>322</v>
      </c>
      <c r="I16" s="115"/>
      <c r="J16" s="115"/>
      <c r="K16" s="115"/>
      <c r="L16" s="115"/>
      <c r="M16" s="115"/>
      <c r="N16" s="115"/>
      <c r="O16" s="115"/>
      <c r="Q16" s="111"/>
    </row>
    <row r="17" s="107" customFormat="1" spans="1:17">
      <c r="A17" s="120" t="s">
        <v>1</v>
      </c>
      <c r="B17" s="121" t="s">
        <v>269</v>
      </c>
      <c r="C17" s="120" t="s">
        <v>2</v>
      </c>
      <c r="D17" s="120" t="s">
        <v>270</v>
      </c>
      <c r="E17" s="162"/>
      <c r="F17" s="163"/>
      <c r="G17" s="163" t="s">
        <v>271</v>
      </c>
      <c r="H17" s="163" t="s">
        <v>272</v>
      </c>
      <c r="I17" s="163"/>
      <c r="J17" s="164"/>
      <c r="K17" s="162"/>
      <c r="L17" s="163" t="s">
        <v>273</v>
      </c>
      <c r="M17" s="165" t="s">
        <v>274</v>
      </c>
      <c r="N17" s="165"/>
      <c r="O17" s="164"/>
      <c r="P17" s="132" t="s">
        <v>275</v>
      </c>
      <c r="Q17" s="111"/>
    </row>
    <row r="18" s="107" customFormat="1" ht="28.95" customHeight="1" spans="1:17">
      <c r="A18" s="129"/>
      <c r="B18" s="130"/>
      <c r="C18" s="129"/>
      <c r="D18" s="129" t="s">
        <v>276</v>
      </c>
      <c r="E18" s="132" t="s">
        <v>277</v>
      </c>
      <c r="F18" s="132" t="s">
        <v>278</v>
      </c>
      <c r="G18" s="132" t="s">
        <v>279</v>
      </c>
      <c r="H18" s="132" t="s">
        <v>280</v>
      </c>
      <c r="I18" s="132" t="s">
        <v>281</v>
      </c>
      <c r="J18" s="132" t="s">
        <v>282</v>
      </c>
      <c r="K18" s="132" t="s">
        <v>277</v>
      </c>
      <c r="L18" s="132" t="s">
        <v>283</v>
      </c>
      <c r="M18" s="132" t="s">
        <v>280</v>
      </c>
      <c r="N18" s="132" t="s">
        <v>284</v>
      </c>
      <c r="O18" s="132" t="s">
        <v>282</v>
      </c>
      <c r="P18" s="132"/>
      <c r="Q18" s="111"/>
    </row>
    <row r="19" s="107" customFormat="1" spans="1:17">
      <c r="A19" s="129"/>
      <c r="B19" s="130"/>
      <c r="C19" s="134"/>
      <c r="D19" s="135"/>
      <c r="E19" s="136"/>
      <c r="F19" s="136"/>
      <c r="G19" s="136"/>
      <c r="H19" s="136"/>
      <c r="I19" s="136"/>
      <c r="J19" s="166"/>
      <c r="K19" s="136"/>
      <c r="L19" s="136"/>
      <c r="M19" s="136"/>
      <c r="N19" s="167"/>
      <c r="O19" s="167"/>
      <c r="P19" s="132"/>
      <c r="Q19" s="111"/>
    </row>
    <row r="20" s="107" customFormat="1" spans="1:17">
      <c r="A20" s="129"/>
      <c r="B20" s="130"/>
      <c r="C20" s="132"/>
      <c r="D20" s="135"/>
      <c r="E20" s="136"/>
      <c r="F20" s="136"/>
      <c r="G20" s="136"/>
      <c r="H20" s="136"/>
      <c r="I20" s="136"/>
      <c r="J20" s="166"/>
      <c r="K20" s="136"/>
      <c r="L20" s="136"/>
      <c r="M20" s="136"/>
      <c r="N20" s="167"/>
      <c r="O20" s="167"/>
      <c r="P20" s="132"/>
      <c r="Q20" s="111"/>
    </row>
    <row r="21" s="107" customFormat="1" spans="1:17">
      <c r="A21" s="129"/>
      <c r="B21" s="133"/>
      <c r="C21" s="132"/>
      <c r="D21" s="135"/>
      <c r="E21" s="136"/>
      <c r="F21" s="136"/>
      <c r="G21" s="136"/>
      <c r="H21" s="136"/>
      <c r="I21" s="136"/>
      <c r="J21" s="166"/>
      <c r="K21" s="136"/>
      <c r="L21" s="136"/>
      <c r="M21" s="136"/>
      <c r="N21" s="167"/>
      <c r="O21" s="167"/>
      <c r="P21" s="132"/>
      <c r="Q21" s="111"/>
    </row>
    <row r="22" s="107" customFormat="1" spans="1:17">
      <c r="A22" s="162" t="s">
        <v>255</v>
      </c>
      <c r="B22" s="163"/>
      <c r="C22" s="163"/>
      <c r="D22" s="163"/>
      <c r="E22" s="163"/>
      <c r="F22" s="163"/>
      <c r="G22" s="163"/>
      <c r="H22" s="163"/>
      <c r="I22" s="164"/>
      <c r="J22" s="136">
        <f>SUM(J19:J21)</f>
        <v>0</v>
      </c>
      <c r="K22" s="168" t="s">
        <v>255</v>
      </c>
      <c r="L22" s="169"/>
      <c r="M22" s="169"/>
      <c r="N22" s="170"/>
      <c r="O22" s="135">
        <f>SUM(O19:O21)</f>
        <v>0</v>
      </c>
      <c r="P22" s="132"/>
      <c r="Q22" s="111"/>
    </row>
    <row r="23" s="107" customFormat="1" ht="9" customHeight="1" spans="1:17">
      <c r="B23" s="109"/>
      <c r="F23" s="110"/>
      <c r="K23" s="171"/>
      <c r="L23" s="171"/>
      <c r="M23" s="171"/>
      <c r="N23" s="171"/>
      <c r="Q23" s="111"/>
    </row>
    <row r="24" s="107" customFormat="1" spans="1:17">
      <c r="A24" s="172" t="s">
        <v>1</v>
      </c>
      <c r="B24" s="109"/>
      <c r="C24" s="173" t="s">
        <v>324</v>
      </c>
      <c r="D24" s="172" t="s">
        <v>325</v>
      </c>
      <c r="E24" s="172" t="s">
        <v>326</v>
      </c>
      <c r="F24" s="172" t="s">
        <v>327</v>
      </c>
      <c r="G24" s="174" t="s">
        <v>328</v>
      </c>
      <c r="H24" s="172" t="s">
        <v>329</v>
      </c>
      <c r="I24" s="172" t="s">
        <v>330</v>
      </c>
      <c r="J24" s="172" t="s">
        <v>331</v>
      </c>
      <c r="K24" s="172" t="s">
        <v>317</v>
      </c>
      <c r="L24" s="172" t="s">
        <v>332</v>
      </c>
      <c r="M24" s="172" t="s">
        <v>333</v>
      </c>
      <c r="Q24" s="111"/>
    </row>
    <row r="25" s="108" customFormat="1" spans="1:17">
      <c r="A25" s="175">
        <v>1</v>
      </c>
      <c r="B25" s="176"/>
      <c r="C25" s="177" t="s">
        <v>334</v>
      </c>
      <c r="D25" s="175">
        <f>COUNTA($E$5:$E$8)</f>
        <v>4</v>
      </c>
      <c r="E25" s="178">
        <f t="shared" ref="E25:E29" si="12">SUM($D$5:$D$8)</f>
        <v>40000</v>
      </c>
      <c r="F25" s="175">
        <v>0.24</v>
      </c>
      <c r="G25" s="179">
        <f>SUM(E5:E8,K5:K8)</f>
        <v>9600</v>
      </c>
      <c r="H25" s="180"/>
      <c r="I25" s="179"/>
      <c r="J25" s="175"/>
      <c r="K25" s="175"/>
      <c r="L25" s="175"/>
      <c r="M25" s="180">
        <f t="shared" ref="M25:M30" si="13">G25+I25</f>
        <v>9600</v>
      </c>
      <c r="Q25" s="181"/>
    </row>
    <row r="26" s="108" customFormat="1" spans="1:17">
      <c r="A26" s="175">
        <v>2</v>
      </c>
      <c r="B26" s="176"/>
      <c r="C26" s="177" t="s">
        <v>335</v>
      </c>
      <c r="D26" s="175">
        <f>COUNTA($F$5:$F$8)</f>
        <v>4</v>
      </c>
      <c r="E26" s="178">
        <f t="shared" si="12"/>
        <v>40000</v>
      </c>
      <c r="F26" s="175">
        <v>0.0032</v>
      </c>
      <c r="G26" s="180">
        <f>SUM(F5:F8)</f>
        <v>80</v>
      </c>
      <c r="H26" s="180"/>
      <c r="I26" s="180"/>
      <c r="J26" s="175"/>
      <c r="K26" s="175"/>
      <c r="L26" s="175"/>
      <c r="M26" s="180">
        <f t="shared" si="13"/>
        <v>80</v>
      </c>
      <c r="N26" s="182"/>
      <c r="Q26" s="181"/>
    </row>
    <row r="27" s="108" customFormat="1" spans="1:17">
      <c r="A27" s="175">
        <v>3</v>
      </c>
      <c r="B27" s="176"/>
      <c r="C27" s="177" t="s">
        <v>336</v>
      </c>
      <c r="D27" s="175">
        <f>COUNTA($G$5:$G$8)</f>
        <v>4</v>
      </c>
      <c r="E27" s="178">
        <f t="shared" si="12"/>
        <v>40000</v>
      </c>
      <c r="F27" s="175">
        <v>0.01</v>
      </c>
      <c r="G27" s="180">
        <f>SUM(G5:G8,L5:L8)</f>
        <v>400</v>
      </c>
      <c r="H27" s="180"/>
      <c r="I27" s="180"/>
      <c r="J27" s="175"/>
      <c r="K27" s="175"/>
      <c r="L27" s="175"/>
      <c r="M27" s="180">
        <f t="shared" si="13"/>
        <v>400</v>
      </c>
      <c r="Q27" s="181"/>
    </row>
    <row r="28" s="108" customFormat="1" spans="1:17">
      <c r="A28" s="175">
        <v>4</v>
      </c>
      <c r="B28" s="176"/>
      <c r="C28" s="177" t="s">
        <v>337</v>
      </c>
      <c r="D28" s="175">
        <f>COUNTA($H$5:$H$8)</f>
        <v>4</v>
      </c>
      <c r="E28" s="178">
        <f t="shared" si="12"/>
        <v>40000</v>
      </c>
      <c r="F28" s="175">
        <v>0.09</v>
      </c>
      <c r="G28" s="180">
        <f>SUM(H5:H8,M5:M8)</f>
        <v>3600</v>
      </c>
      <c r="H28" s="180"/>
      <c r="I28" s="180"/>
      <c r="J28" s="175"/>
      <c r="K28" s="175"/>
      <c r="L28" s="175"/>
      <c r="M28" s="180">
        <f t="shared" si="13"/>
        <v>3600</v>
      </c>
      <c r="Q28" s="181"/>
    </row>
    <row r="29" s="108" customFormat="1" spans="1:17">
      <c r="A29" s="175">
        <v>5</v>
      </c>
      <c r="B29" s="176"/>
      <c r="C29" s="177" t="s">
        <v>338</v>
      </c>
      <c r="D29" s="175">
        <f>COUNTA($I$5:$I$8)</f>
        <v>4</v>
      </c>
      <c r="E29" s="178">
        <f t="shared" si="12"/>
        <v>40000</v>
      </c>
      <c r="F29" s="175">
        <v>0.008</v>
      </c>
      <c r="G29" s="180">
        <f>SUM(I5:I8)</f>
        <v>320</v>
      </c>
      <c r="H29" s="180"/>
      <c r="I29" s="180"/>
      <c r="J29" s="175"/>
      <c r="K29" s="175"/>
      <c r="L29" s="175"/>
      <c r="M29" s="180">
        <f t="shared" si="13"/>
        <v>320</v>
      </c>
      <c r="Q29" s="181"/>
    </row>
    <row r="30" s="108" customFormat="1" spans="1:17">
      <c r="A30" s="175">
        <v>6</v>
      </c>
      <c r="B30" s="176"/>
      <c r="C30" s="177" t="s">
        <v>339</v>
      </c>
      <c r="D30" s="175">
        <f>COUNTA($N$5:$N$8)</f>
        <v>4</v>
      </c>
      <c r="E30" s="178">
        <f>SUM(N5:N8)</f>
        <v>40</v>
      </c>
      <c r="F30" s="175">
        <v>0</v>
      </c>
      <c r="G30" s="180">
        <f>SUM(N5:N8)</f>
        <v>40</v>
      </c>
      <c r="H30" s="180"/>
      <c r="I30" s="180"/>
      <c r="J30" s="175"/>
      <c r="K30" s="175"/>
      <c r="L30" s="175"/>
      <c r="M30" s="180">
        <f t="shared" si="13"/>
        <v>40</v>
      </c>
      <c r="Q30" s="181"/>
    </row>
    <row r="31" s="108" customFormat="1" spans="1:17">
      <c r="A31" s="183"/>
      <c r="B31" s="176"/>
      <c r="C31" s="184"/>
      <c r="D31" s="175"/>
      <c r="E31" s="175"/>
      <c r="F31" s="183"/>
      <c r="G31" s="185"/>
      <c r="H31" s="185"/>
      <c r="I31" s="180" t="s">
        <v>340</v>
      </c>
      <c r="J31" s="185"/>
      <c r="K31" s="185"/>
      <c r="L31" s="185"/>
      <c r="M31" s="180">
        <f>SUM(M25:M30)</f>
        <v>14040</v>
      </c>
      <c r="Q31" s="181"/>
    </row>
    <row r="32" spans="1:17">
      <c r="C32" s="186"/>
      <c r="D32" s="186"/>
      <c r="H32" s="187"/>
      <c r="L32" s="188"/>
    </row>
    <row r="33" spans="1:16">
      <c r="C33" s="186"/>
      <c r="D33" s="186"/>
      <c r="H33" s="187"/>
      <c r="L33" s="188"/>
    </row>
    <row r="34" ht="21" customHeight="1" spans="1:16">
      <c r="A34" s="189" t="s">
        <v>341</v>
      </c>
      <c r="C34" s="190"/>
      <c r="E34" s="190" t="s">
        <v>342</v>
      </c>
      <c r="J34" s="191" t="s">
        <v>855</v>
      </c>
      <c r="L34" s="190"/>
      <c r="M34" s="190"/>
      <c r="N34" s="190" t="s">
        <v>343</v>
      </c>
      <c r="O34" s="190"/>
      <c r="P34" s="192"/>
    </row>
  </sheetData>
  <autoFilter xmlns:etc="http://www.wps.cn/officeDocument/2017/etCustomData" ref="A3:XEH34" etc:filterBottomFollowUsedRange="0">
    <extLst/>
  </autoFilter>
  <mergeCells count="20">
    <mergeCell ref="A1:P1"/>
    <mergeCell ref="A2:B2"/>
    <mergeCell ref="C2:F2"/>
    <mergeCell ref="H2:I2"/>
    <mergeCell ref="L2:M2"/>
    <mergeCell ref="G12:H12"/>
    <mergeCell ref="G13:H13"/>
    <mergeCell ref="I13:J13"/>
    <mergeCell ref="A16:G16"/>
    <mergeCell ref="H16:O16"/>
    <mergeCell ref="A22:I22"/>
    <mergeCell ref="K22:N22"/>
    <mergeCell ref="A3:A4"/>
    <mergeCell ref="A17:A18"/>
    <mergeCell ref="B3:B4"/>
    <mergeCell ref="B17:B18"/>
    <mergeCell ref="C3:C4"/>
    <mergeCell ref="C17:C18"/>
    <mergeCell ref="P3:P4"/>
    <mergeCell ref="P17:P18"/>
  </mergeCells>
  <pageMargins left="0.708333333333333" right="0.708333333333333" top="0.904861111111111" bottom="0.393055555555556" header="0.314583333333333" footer="2.04722222222222"/>
  <pageSetup paperSize="9" scale="66" orientation="landscape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90" zoomScaleNormal="90" workbookViewId="0">
      <pane xSplit="2" ySplit="4" topLeftCell="C5" activePane="bottomRight" state="frozen"/>
      <selection/>
      <selection pane="topRight"/>
      <selection pane="bottomLeft"/>
      <selection pane="bottomRight" activeCell="C6" sqref="C6:C8"/>
    </sheetView>
  </sheetViews>
  <sheetFormatPr defaultColWidth="9" defaultRowHeight="15.6" outlineLevelCol="7"/>
  <cols>
    <col min="1" max="1" width="9.55555555555556" style="69" customWidth="1"/>
    <col min="2" max="2" width="11.7777777777778" style="70" customWidth="1"/>
    <col min="3" max="3" width="14.1111111111111" style="71" customWidth="1"/>
    <col min="4" max="5" width="15.4444444444444" style="72" customWidth="1"/>
    <col min="6" max="6" width="12.8888888888889" style="73" customWidth="1"/>
    <col min="7" max="7" width="25.2222222222222" style="67" customWidth="1"/>
    <col min="8" max="8" width="21.7222222222222" style="69" customWidth="1"/>
    <col min="9" max="243" width="9" style="69"/>
    <col min="244" max="244" width="9.55555555555556" style="69" customWidth="1"/>
    <col min="245" max="245" width="11.7777777777778" style="69" customWidth="1"/>
    <col min="246" max="246" width="12.3333333333333" style="69" customWidth="1"/>
    <col min="247" max="247" width="14.2222222222222" style="69" customWidth="1"/>
    <col min="248" max="248" width="14.4444444444444" style="69" customWidth="1"/>
    <col min="249" max="249" width="18.1111111111111" style="69" customWidth="1"/>
    <col min="250" max="499" width="9" style="69"/>
    <col min="500" max="500" width="9.55555555555556" style="69" customWidth="1"/>
    <col min="501" max="501" width="11.7777777777778" style="69" customWidth="1"/>
    <col min="502" max="502" width="12.3333333333333" style="69" customWidth="1"/>
    <col min="503" max="503" width="14.2222222222222" style="69" customWidth="1"/>
    <col min="504" max="504" width="14.4444444444444" style="69" customWidth="1"/>
    <col min="505" max="505" width="18.1111111111111" style="69" customWidth="1"/>
    <col min="506" max="755" width="9" style="69"/>
    <col min="756" max="756" width="9.55555555555556" style="69" customWidth="1"/>
    <col min="757" max="757" width="11.7777777777778" style="69" customWidth="1"/>
    <col min="758" max="758" width="12.3333333333333" style="69" customWidth="1"/>
    <col min="759" max="759" width="14.2222222222222" style="69" customWidth="1"/>
    <col min="760" max="760" width="14.4444444444444" style="69" customWidth="1"/>
    <col min="761" max="761" width="18.1111111111111" style="69" customWidth="1"/>
    <col min="762" max="1011" width="9" style="69"/>
    <col min="1012" max="1012" width="9.55555555555556" style="69" customWidth="1"/>
    <col min="1013" max="1013" width="11.7777777777778" style="69" customWidth="1"/>
    <col min="1014" max="1014" width="12.3333333333333" style="69" customWidth="1"/>
    <col min="1015" max="1015" width="14.2222222222222" style="69" customWidth="1"/>
    <col min="1016" max="1016" width="14.4444444444444" style="69" customWidth="1"/>
    <col min="1017" max="1017" width="18.1111111111111" style="69" customWidth="1"/>
    <col min="1018" max="1267" width="9" style="69"/>
    <col min="1268" max="1268" width="9.55555555555556" style="69" customWidth="1"/>
    <col min="1269" max="1269" width="11.7777777777778" style="69" customWidth="1"/>
    <col min="1270" max="1270" width="12.3333333333333" style="69" customWidth="1"/>
    <col min="1271" max="1271" width="14.2222222222222" style="69" customWidth="1"/>
    <col min="1272" max="1272" width="14.4444444444444" style="69" customWidth="1"/>
    <col min="1273" max="1273" width="18.1111111111111" style="69" customWidth="1"/>
    <col min="1274" max="1523" width="9" style="69"/>
    <col min="1524" max="1524" width="9.55555555555556" style="69" customWidth="1"/>
    <col min="1525" max="1525" width="11.7777777777778" style="69" customWidth="1"/>
    <col min="1526" max="1526" width="12.3333333333333" style="69" customWidth="1"/>
    <col min="1527" max="1527" width="14.2222222222222" style="69" customWidth="1"/>
    <col min="1528" max="1528" width="14.4444444444444" style="69" customWidth="1"/>
    <col min="1529" max="1529" width="18.1111111111111" style="69" customWidth="1"/>
    <col min="1530" max="1779" width="9" style="69"/>
    <col min="1780" max="1780" width="9.55555555555556" style="69" customWidth="1"/>
    <col min="1781" max="1781" width="11.7777777777778" style="69" customWidth="1"/>
    <col min="1782" max="1782" width="12.3333333333333" style="69" customWidth="1"/>
    <col min="1783" max="1783" width="14.2222222222222" style="69" customWidth="1"/>
    <col min="1784" max="1784" width="14.4444444444444" style="69" customWidth="1"/>
    <col min="1785" max="1785" width="18.1111111111111" style="69" customWidth="1"/>
    <col min="1786" max="2035" width="9" style="69"/>
    <col min="2036" max="2036" width="9.55555555555556" style="69" customWidth="1"/>
    <col min="2037" max="2037" width="11.7777777777778" style="69" customWidth="1"/>
    <col min="2038" max="2038" width="12.3333333333333" style="69" customWidth="1"/>
    <col min="2039" max="2039" width="14.2222222222222" style="69" customWidth="1"/>
    <col min="2040" max="2040" width="14.4444444444444" style="69" customWidth="1"/>
    <col min="2041" max="2041" width="18.1111111111111" style="69" customWidth="1"/>
    <col min="2042" max="2291" width="9" style="69"/>
    <col min="2292" max="2292" width="9.55555555555556" style="69" customWidth="1"/>
    <col min="2293" max="2293" width="11.7777777777778" style="69" customWidth="1"/>
    <col min="2294" max="2294" width="12.3333333333333" style="69" customWidth="1"/>
    <col min="2295" max="2295" width="14.2222222222222" style="69" customWidth="1"/>
    <col min="2296" max="2296" width="14.4444444444444" style="69" customWidth="1"/>
    <col min="2297" max="2297" width="18.1111111111111" style="69" customWidth="1"/>
    <col min="2298" max="2547" width="9" style="69"/>
    <col min="2548" max="2548" width="9.55555555555556" style="69" customWidth="1"/>
    <col min="2549" max="2549" width="11.7777777777778" style="69" customWidth="1"/>
    <col min="2550" max="2550" width="12.3333333333333" style="69" customWidth="1"/>
    <col min="2551" max="2551" width="14.2222222222222" style="69" customWidth="1"/>
    <col min="2552" max="2552" width="14.4444444444444" style="69" customWidth="1"/>
    <col min="2553" max="2553" width="18.1111111111111" style="69" customWidth="1"/>
    <col min="2554" max="2803" width="9" style="69"/>
    <col min="2804" max="2804" width="9.55555555555556" style="69" customWidth="1"/>
    <col min="2805" max="2805" width="11.7777777777778" style="69" customWidth="1"/>
    <col min="2806" max="2806" width="12.3333333333333" style="69" customWidth="1"/>
    <col min="2807" max="2807" width="14.2222222222222" style="69" customWidth="1"/>
    <col min="2808" max="2808" width="14.4444444444444" style="69" customWidth="1"/>
    <col min="2809" max="2809" width="18.1111111111111" style="69" customWidth="1"/>
    <col min="2810" max="3059" width="9" style="69"/>
    <col min="3060" max="3060" width="9.55555555555556" style="69" customWidth="1"/>
    <col min="3061" max="3061" width="11.7777777777778" style="69" customWidth="1"/>
    <col min="3062" max="3062" width="12.3333333333333" style="69" customWidth="1"/>
    <col min="3063" max="3063" width="14.2222222222222" style="69" customWidth="1"/>
    <col min="3064" max="3064" width="14.4444444444444" style="69" customWidth="1"/>
    <col min="3065" max="3065" width="18.1111111111111" style="69" customWidth="1"/>
    <col min="3066" max="3315" width="9" style="69"/>
    <col min="3316" max="3316" width="9.55555555555556" style="69" customWidth="1"/>
    <col min="3317" max="3317" width="11.7777777777778" style="69" customWidth="1"/>
    <col min="3318" max="3318" width="12.3333333333333" style="69" customWidth="1"/>
    <col min="3319" max="3319" width="14.2222222222222" style="69" customWidth="1"/>
    <col min="3320" max="3320" width="14.4444444444444" style="69" customWidth="1"/>
    <col min="3321" max="3321" width="18.1111111111111" style="69" customWidth="1"/>
    <col min="3322" max="3571" width="9" style="69"/>
    <col min="3572" max="3572" width="9.55555555555556" style="69" customWidth="1"/>
    <col min="3573" max="3573" width="11.7777777777778" style="69" customWidth="1"/>
    <col min="3574" max="3574" width="12.3333333333333" style="69" customWidth="1"/>
    <col min="3575" max="3575" width="14.2222222222222" style="69" customWidth="1"/>
    <col min="3576" max="3576" width="14.4444444444444" style="69" customWidth="1"/>
    <col min="3577" max="3577" width="18.1111111111111" style="69" customWidth="1"/>
    <col min="3578" max="3827" width="9" style="69"/>
    <col min="3828" max="3828" width="9.55555555555556" style="69" customWidth="1"/>
    <col min="3829" max="3829" width="11.7777777777778" style="69" customWidth="1"/>
    <col min="3830" max="3830" width="12.3333333333333" style="69" customWidth="1"/>
    <col min="3831" max="3831" width="14.2222222222222" style="69" customWidth="1"/>
    <col min="3832" max="3832" width="14.4444444444444" style="69" customWidth="1"/>
    <col min="3833" max="3833" width="18.1111111111111" style="69" customWidth="1"/>
    <col min="3834" max="4083" width="9" style="69"/>
    <col min="4084" max="4084" width="9.55555555555556" style="69" customWidth="1"/>
    <col min="4085" max="4085" width="11.7777777777778" style="69" customWidth="1"/>
    <col min="4086" max="4086" width="12.3333333333333" style="69" customWidth="1"/>
    <col min="4087" max="4087" width="14.2222222222222" style="69" customWidth="1"/>
    <col min="4088" max="4088" width="14.4444444444444" style="69" customWidth="1"/>
    <col min="4089" max="4089" width="18.1111111111111" style="69" customWidth="1"/>
    <col min="4090" max="4339" width="9" style="69"/>
    <col min="4340" max="4340" width="9.55555555555556" style="69" customWidth="1"/>
    <col min="4341" max="4341" width="11.7777777777778" style="69" customWidth="1"/>
    <col min="4342" max="4342" width="12.3333333333333" style="69" customWidth="1"/>
    <col min="4343" max="4343" width="14.2222222222222" style="69" customWidth="1"/>
    <col min="4344" max="4344" width="14.4444444444444" style="69" customWidth="1"/>
    <col min="4345" max="4345" width="18.1111111111111" style="69" customWidth="1"/>
    <col min="4346" max="4595" width="9" style="69"/>
    <col min="4596" max="4596" width="9.55555555555556" style="69" customWidth="1"/>
    <col min="4597" max="4597" width="11.7777777777778" style="69" customWidth="1"/>
    <col min="4598" max="4598" width="12.3333333333333" style="69" customWidth="1"/>
    <col min="4599" max="4599" width="14.2222222222222" style="69" customWidth="1"/>
    <col min="4600" max="4600" width="14.4444444444444" style="69" customWidth="1"/>
    <col min="4601" max="4601" width="18.1111111111111" style="69" customWidth="1"/>
    <col min="4602" max="4851" width="9" style="69"/>
    <col min="4852" max="4852" width="9.55555555555556" style="69" customWidth="1"/>
    <col min="4853" max="4853" width="11.7777777777778" style="69" customWidth="1"/>
    <col min="4854" max="4854" width="12.3333333333333" style="69" customWidth="1"/>
    <col min="4855" max="4855" width="14.2222222222222" style="69" customWidth="1"/>
    <col min="4856" max="4856" width="14.4444444444444" style="69" customWidth="1"/>
    <col min="4857" max="4857" width="18.1111111111111" style="69" customWidth="1"/>
    <col min="4858" max="5107" width="9" style="69"/>
    <col min="5108" max="5108" width="9.55555555555556" style="69" customWidth="1"/>
    <col min="5109" max="5109" width="11.7777777777778" style="69" customWidth="1"/>
    <col min="5110" max="5110" width="12.3333333333333" style="69" customWidth="1"/>
    <col min="5111" max="5111" width="14.2222222222222" style="69" customWidth="1"/>
    <col min="5112" max="5112" width="14.4444444444444" style="69" customWidth="1"/>
    <col min="5113" max="5113" width="18.1111111111111" style="69" customWidth="1"/>
    <col min="5114" max="5363" width="9" style="69"/>
    <col min="5364" max="5364" width="9.55555555555556" style="69" customWidth="1"/>
    <col min="5365" max="5365" width="11.7777777777778" style="69" customWidth="1"/>
    <col min="5366" max="5366" width="12.3333333333333" style="69" customWidth="1"/>
    <col min="5367" max="5367" width="14.2222222222222" style="69" customWidth="1"/>
    <col min="5368" max="5368" width="14.4444444444444" style="69" customWidth="1"/>
    <col min="5369" max="5369" width="18.1111111111111" style="69" customWidth="1"/>
    <col min="5370" max="5619" width="9" style="69"/>
    <col min="5620" max="5620" width="9.55555555555556" style="69" customWidth="1"/>
    <col min="5621" max="5621" width="11.7777777777778" style="69" customWidth="1"/>
    <col min="5622" max="5622" width="12.3333333333333" style="69" customWidth="1"/>
    <col min="5623" max="5623" width="14.2222222222222" style="69" customWidth="1"/>
    <col min="5624" max="5624" width="14.4444444444444" style="69" customWidth="1"/>
    <col min="5625" max="5625" width="18.1111111111111" style="69" customWidth="1"/>
    <col min="5626" max="5875" width="9" style="69"/>
    <col min="5876" max="5876" width="9.55555555555556" style="69" customWidth="1"/>
    <col min="5877" max="5877" width="11.7777777777778" style="69" customWidth="1"/>
    <col min="5878" max="5878" width="12.3333333333333" style="69" customWidth="1"/>
    <col min="5879" max="5879" width="14.2222222222222" style="69" customWidth="1"/>
    <col min="5880" max="5880" width="14.4444444444444" style="69" customWidth="1"/>
    <col min="5881" max="5881" width="18.1111111111111" style="69" customWidth="1"/>
    <col min="5882" max="6131" width="9" style="69"/>
    <col min="6132" max="6132" width="9.55555555555556" style="69" customWidth="1"/>
    <col min="6133" max="6133" width="11.7777777777778" style="69" customWidth="1"/>
    <col min="6134" max="6134" width="12.3333333333333" style="69" customWidth="1"/>
    <col min="6135" max="6135" width="14.2222222222222" style="69" customWidth="1"/>
    <col min="6136" max="6136" width="14.4444444444444" style="69" customWidth="1"/>
    <col min="6137" max="6137" width="18.1111111111111" style="69" customWidth="1"/>
    <col min="6138" max="6387" width="9" style="69"/>
    <col min="6388" max="6388" width="9.55555555555556" style="69" customWidth="1"/>
    <col min="6389" max="6389" width="11.7777777777778" style="69" customWidth="1"/>
    <col min="6390" max="6390" width="12.3333333333333" style="69" customWidth="1"/>
    <col min="6391" max="6391" width="14.2222222222222" style="69" customWidth="1"/>
    <col min="6392" max="6392" width="14.4444444444444" style="69" customWidth="1"/>
    <col min="6393" max="6393" width="18.1111111111111" style="69" customWidth="1"/>
    <col min="6394" max="6643" width="9" style="69"/>
    <col min="6644" max="6644" width="9.55555555555556" style="69" customWidth="1"/>
    <col min="6645" max="6645" width="11.7777777777778" style="69" customWidth="1"/>
    <col min="6646" max="6646" width="12.3333333333333" style="69" customWidth="1"/>
    <col min="6647" max="6647" width="14.2222222222222" style="69" customWidth="1"/>
    <col min="6648" max="6648" width="14.4444444444444" style="69" customWidth="1"/>
    <col min="6649" max="6649" width="18.1111111111111" style="69" customWidth="1"/>
    <col min="6650" max="6899" width="9" style="69"/>
    <col min="6900" max="6900" width="9.55555555555556" style="69" customWidth="1"/>
    <col min="6901" max="6901" width="11.7777777777778" style="69" customWidth="1"/>
    <col min="6902" max="6902" width="12.3333333333333" style="69" customWidth="1"/>
    <col min="6903" max="6903" width="14.2222222222222" style="69" customWidth="1"/>
    <col min="6904" max="6904" width="14.4444444444444" style="69" customWidth="1"/>
    <col min="6905" max="6905" width="18.1111111111111" style="69" customWidth="1"/>
    <col min="6906" max="7155" width="9" style="69"/>
    <col min="7156" max="7156" width="9.55555555555556" style="69" customWidth="1"/>
    <col min="7157" max="7157" width="11.7777777777778" style="69" customWidth="1"/>
    <col min="7158" max="7158" width="12.3333333333333" style="69" customWidth="1"/>
    <col min="7159" max="7159" width="14.2222222222222" style="69" customWidth="1"/>
    <col min="7160" max="7160" width="14.4444444444444" style="69" customWidth="1"/>
    <col min="7161" max="7161" width="18.1111111111111" style="69" customWidth="1"/>
    <col min="7162" max="7411" width="9" style="69"/>
    <col min="7412" max="7412" width="9.55555555555556" style="69" customWidth="1"/>
    <col min="7413" max="7413" width="11.7777777777778" style="69" customWidth="1"/>
    <col min="7414" max="7414" width="12.3333333333333" style="69" customWidth="1"/>
    <col min="7415" max="7415" width="14.2222222222222" style="69" customWidth="1"/>
    <col min="7416" max="7416" width="14.4444444444444" style="69" customWidth="1"/>
    <col min="7417" max="7417" width="18.1111111111111" style="69" customWidth="1"/>
    <col min="7418" max="7667" width="9" style="69"/>
    <col min="7668" max="7668" width="9.55555555555556" style="69" customWidth="1"/>
    <col min="7669" max="7669" width="11.7777777777778" style="69" customWidth="1"/>
    <col min="7670" max="7670" width="12.3333333333333" style="69" customWidth="1"/>
    <col min="7671" max="7671" width="14.2222222222222" style="69" customWidth="1"/>
    <col min="7672" max="7672" width="14.4444444444444" style="69" customWidth="1"/>
    <col min="7673" max="7673" width="18.1111111111111" style="69" customWidth="1"/>
    <col min="7674" max="7923" width="9" style="69"/>
    <col min="7924" max="7924" width="9.55555555555556" style="69" customWidth="1"/>
    <col min="7925" max="7925" width="11.7777777777778" style="69" customWidth="1"/>
    <col min="7926" max="7926" width="12.3333333333333" style="69" customWidth="1"/>
    <col min="7927" max="7927" width="14.2222222222222" style="69" customWidth="1"/>
    <col min="7928" max="7928" width="14.4444444444444" style="69" customWidth="1"/>
    <col min="7929" max="7929" width="18.1111111111111" style="69" customWidth="1"/>
    <col min="7930" max="8179" width="9" style="69"/>
    <col min="8180" max="8180" width="9.55555555555556" style="69" customWidth="1"/>
    <col min="8181" max="8181" width="11.7777777777778" style="69" customWidth="1"/>
    <col min="8182" max="8182" width="12.3333333333333" style="69" customWidth="1"/>
    <col min="8183" max="8183" width="14.2222222222222" style="69" customWidth="1"/>
    <col min="8184" max="8184" width="14.4444444444444" style="69" customWidth="1"/>
    <col min="8185" max="8185" width="18.1111111111111" style="69" customWidth="1"/>
    <col min="8186" max="8435" width="9" style="69"/>
    <col min="8436" max="8436" width="9.55555555555556" style="69" customWidth="1"/>
    <col min="8437" max="8437" width="11.7777777777778" style="69" customWidth="1"/>
    <col min="8438" max="8438" width="12.3333333333333" style="69" customWidth="1"/>
    <col min="8439" max="8439" width="14.2222222222222" style="69" customWidth="1"/>
    <col min="8440" max="8440" width="14.4444444444444" style="69" customWidth="1"/>
    <col min="8441" max="8441" width="18.1111111111111" style="69" customWidth="1"/>
    <col min="8442" max="8691" width="9" style="69"/>
    <col min="8692" max="8692" width="9.55555555555556" style="69" customWidth="1"/>
    <col min="8693" max="8693" width="11.7777777777778" style="69" customWidth="1"/>
    <col min="8694" max="8694" width="12.3333333333333" style="69" customWidth="1"/>
    <col min="8695" max="8695" width="14.2222222222222" style="69" customWidth="1"/>
    <col min="8696" max="8696" width="14.4444444444444" style="69" customWidth="1"/>
    <col min="8697" max="8697" width="18.1111111111111" style="69" customWidth="1"/>
    <col min="8698" max="8947" width="9" style="69"/>
    <col min="8948" max="8948" width="9.55555555555556" style="69" customWidth="1"/>
    <col min="8949" max="8949" width="11.7777777777778" style="69" customWidth="1"/>
    <col min="8950" max="8950" width="12.3333333333333" style="69" customWidth="1"/>
    <col min="8951" max="8951" width="14.2222222222222" style="69" customWidth="1"/>
    <col min="8952" max="8952" width="14.4444444444444" style="69" customWidth="1"/>
    <col min="8953" max="8953" width="18.1111111111111" style="69" customWidth="1"/>
    <col min="8954" max="9203" width="9" style="69"/>
    <col min="9204" max="9204" width="9.55555555555556" style="69" customWidth="1"/>
    <col min="9205" max="9205" width="11.7777777777778" style="69" customWidth="1"/>
    <col min="9206" max="9206" width="12.3333333333333" style="69" customWidth="1"/>
    <col min="9207" max="9207" width="14.2222222222222" style="69" customWidth="1"/>
    <col min="9208" max="9208" width="14.4444444444444" style="69" customWidth="1"/>
    <col min="9209" max="9209" width="18.1111111111111" style="69" customWidth="1"/>
    <col min="9210" max="9459" width="9" style="69"/>
    <col min="9460" max="9460" width="9.55555555555556" style="69" customWidth="1"/>
    <col min="9461" max="9461" width="11.7777777777778" style="69" customWidth="1"/>
    <col min="9462" max="9462" width="12.3333333333333" style="69" customWidth="1"/>
    <col min="9463" max="9463" width="14.2222222222222" style="69" customWidth="1"/>
    <col min="9464" max="9464" width="14.4444444444444" style="69" customWidth="1"/>
    <col min="9465" max="9465" width="18.1111111111111" style="69" customWidth="1"/>
    <col min="9466" max="9715" width="9" style="69"/>
    <col min="9716" max="9716" width="9.55555555555556" style="69" customWidth="1"/>
    <col min="9717" max="9717" width="11.7777777777778" style="69" customWidth="1"/>
    <col min="9718" max="9718" width="12.3333333333333" style="69" customWidth="1"/>
    <col min="9719" max="9719" width="14.2222222222222" style="69" customWidth="1"/>
    <col min="9720" max="9720" width="14.4444444444444" style="69" customWidth="1"/>
    <col min="9721" max="9721" width="18.1111111111111" style="69" customWidth="1"/>
    <col min="9722" max="9971" width="9" style="69"/>
    <col min="9972" max="9972" width="9.55555555555556" style="69" customWidth="1"/>
    <col min="9973" max="9973" width="11.7777777777778" style="69" customWidth="1"/>
    <col min="9974" max="9974" width="12.3333333333333" style="69" customWidth="1"/>
    <col min="9975" max="9975" width="14.2222222222222" style="69" customWidth="1"/>
    <col min="9976" max="9976" width="14.4444444444444" style="69" customWidth="1"/>
    <col min="9977" max="9977" width="18.1111111111111" style="69" customWidth="1"/>
    <col min="9978" max="10227" width="9" style="69"/>
    <col min="10228" max="10228" width="9.55555555555556" style="69" customWidth="1"/>
    <col min="10229" max="10229" width="11.7777777777778" style="69" customWidth="1"/>
    <col min="10230" max="10230" width="12.3333333333333" style="69" customWidth="1"/>
    <col min="10231" max="10231" width="14.2222222222222" style="69" customWidth="1"/>
    <col min="10232" max="10232" width="14.4444444444444" style="69" customWidth="1"/>
    <col min="10233" max="10233" width="18.1111111111111" style="69" customWidth="1"/>
    <col min="10234" max="10483" width="9" style="69"/>
    <col min="10484" max="10484" width="9.55555555555556" style="69" customWidth="1"/>
    <col min="10485" max="10485" width="11.7777777777778" style="69" customWidth="1"/>
    <col min="10486" max="10486" width="12.3333333333333" style="69" customWidth="1"/>
    <col min="10487" max="10487" width="14.2222222222222" style="69" customWidth="1"/>
    <col min="10488" max="10488" width="14.4444444444444" style="69" customWidth="1"/>
    <col min="10489" max="10489" width="18.1111111111111" style="69" customWidth="1"/>
    <col min="10490" max="10739" width="9" style="69"/>
    <col min="10740" max="10740" width="9.55555555555556" style="69" customWidth="1"/>
    <col min="10741" max="10741" width="11.7777777777778" style="69" customWidth="1"/>
    <col min="10742" max="10742" width="12.3333333333333" style="69" customWidth="1"/>
    <col min="10743" max="10743" width="14.2222222222222" style="69" customWidth="1"/>
    <col min="10744" max="10744" width="14.4444444444444" style="69" customWidth="1"/>
    <col min="10745" max="10745" width="18.1111111111111" style="69" customWidth="1"/>
    <col min="10746" max="10995" width="9" style="69"/>
    <col min="10996" max="10996" width="9.55555555555556" style="69" customWidth="1"/>
    <col min="10997" max="10997" width="11.7777777777778" style="69" customWidth="1"/>
    <col min="10998" max="10998" width="12.3333333333333" style="69" customWidth="1"/>
    <col min="10999" max="10999" width="14.2222222222222" style="69" customWidth="1"/>
    <col min="11000" max="11000" width="14.4444444444444" style="69" customWidth="1"/>
    <col min="11001" max="11001" width="18.1111111111111" style="69" customWidth="1"/>
    <col min="11002" max="11251" width="9" style="69"/>
    <col min="11252" max="11252" width="9.55555555555556" style="69" customWidth="1"/>
    <col min="11253" max="11253" width="11.7777777777778" style="69" customWidth="1"/>
    <col min="11254" max="11254" width="12.3333333333333" style="69" customWidth="1"/>
    <col min="11255" max="11255" width="14.2222222222222" style="69" customWidth="1"/>
    <col min="11256" max="11256" width="14.4444444444444" style="69" customWidth="1"/>
    <col min="11257" max="11257" width="18.1111111111111" style="69" customWidth="1"/>
    <col min="11258" max="11507" width="9" style="69"/>
    <col min="11508" max="11508" width="9.55555555555556" style="69" customWidth="1"/>
    <col min="11509" max="11509" width="11.7777777777778" style="69" customWidth="1"/>
    <col min="11510" max="11510" width="12.3333333333333" style="69" customWidth="1"/>
    <col min="11511" max="11511" width="14.2222222222222" style="69" customWidth="1"/>
    <col min="11512" max="11512" width="14.4444444444444" style="69" customWidth="1"/>
    <col min="11513" max="11513" width="18.1111111111111" style="69" customWidth="1"/>
    <col min="11514" max="11763" width="9" style="69"/>
    <col min="11764" max="11764" width="9.55555555555556" style="69" customWidth="1"/>
    <col min="11765" max="11765" width="11.7777777777778" style="69" customWidth="1"/>
    <col min="11766" max="11766" width="12.3333333333333" style="69" customWidth="1"/>
    <col min="11767" max="11767" width="14.2222222222222" style="69" customWidth="1"/>
    <col min="11768" max="11768" width="14.4444444444444" style="69" customWidth="1"/>
    <col min="11769" max="11769" width="18.1111111111111" style="69" customWidth="1"/>
    <col min="11770" max="12019" width="9" style="69"/>
    <col min="12020" max="12020" width="9.55555555555556" style="69" customWidth="1"/>
    <col min="12021" max="12021" width="11.7777777777778" style="69" customWidth="1"/>
    <col min="12022" max="12022" width="12.3333333333333" style="69" customWidth="1"/>
    <col min="12023" max="12023" width="14.2222222222222" style="69" customWidth="1"/>
    <col min="12024" max="12024" width="14.4444444444444" style="69" customWidth="1"/>
    <col min="12025" max="12025" width="18.1111111111111" style="69" customWidth="1"/>
    <col min="12026" max="12275" width="9" style="69"/>
    <col min="12276" max="12276" width="9.55555555555556" style="69" customWidth="1"/>
    <col min="12277" max="12277" width="11.7777777777778" style="69" customWidth="1"/>
    <col min="12278" max="12278" width="12.3333333333333" style="69" customWidth="1"/>
    <col min="12279" max="12279" width="14.2222222222222" style="69" customWidth="1"/>
    <col min="12280" max="12280" width="14.4444444444444" style="69" customWidth="1"/>
    <col min="12281" max="12281" width="18.1111111111111" style="69" customWidth="1"/>
    <col min="12282" max="12531" width="9" style="69"/>
    <col min="12532" max="12532" width="9.55555555555556" style="69" customWidth="1"/>
    <col min="12533" max="12533" width="11.7777777777778" style="69" customWidth="1"/>
    <col min="12534" max="12534" width="12.3333333333333" style="69" customWidth="1"/>
    <col min="12535" max="12535" width="14.2222222222222" style="69" customWidth="1"/>
    <col min="12536" max="12536" width="14.4444444444444" style="69" customWidth="1"/>
    <col min="12537" max="12537" width="18.1111111111111" style="69" customWidth="1"/>
    <col min="12538" max="12787" width="9" style="69"/>
    <col min="12788" max="12788" width="9.55555555555556" style="69" customWidth="1"/>
    <col min="12789" max="12789" width="11.7777777777778" style="69" customWidth="1"/>
    <col min="12790" max="12790" width="12.3333333333333" style="69" customWidth="1"/>
    <col min="12791" max="12791" width="14.2222222222222" style="69" customWidth="1"/>
    <col min="12792" max="12792" width="14.4444444444444" style="69" customWidth="1"/>
    <col min="12793" max="12793" width="18.1111111111111" style="69" customWidth="1"/>
    <col min="12794" max="13043" width="9" style="69"/>
    <col min="13044" max="13044" width="9.55555555555556" style="69" customWidth="1"/>
    <col min="13045" max="13045" width="11.7777777777778" style="69" customWidth="1"/>
    <col min="13046" max="13046" width="12.3333333333333" style="69" customWidth="1"/>
    <col min="13047" max="13047" width="14.2222222222222" style="69" customWidth="1"/>
    <col min="13048" max="13048" width="14.4444444444444" style="69" customWidth="1"/>
    <col min="13049" max="13049" width="18.1111111111111" style="69" customWidth="1"/>
    <col min="13050" max="13299" width="9" style="69"/>
    <col min="13300" max="13300" width="9.55555555555556" style="69" customWidth="1"/>
    <col min="13301" max="13301" width="11.7777777777778" style="69" customWidth="1"/>
    <col min="13302" max="13302" width="12.3333333333333" style="69" customWidth="1"/>
    <col min="13303" max="13303" width="14.2222222222222" style="69" customWidth="1"/>
    <col min="13304" max="13304" width="14.4444444444444" style="69" customWidth="1"/>
    <col min="13305" max="13305" width="18.1111111111111" style="69" customWidth="1"/>
    <col min="13306" max="13555" width="9" style="69"/>
    <col min="13556" max="13556" width="9.55555555555556" style="69" customWidth="1"/>
    <col min="13557" max="13557" width="11.7777777777778" style="69" customWidth="1"/>
    <col min="13558" max="13558" width="12.3333333333333" style="69" customWidth="1"/>
    <col min="13559" max="13559" width="14.2222222222222" style="69" customWidth="1"/>
    <col min="13560" max="13560" width="14.4444444444444" style="69" customWidth="1"/>
    <col min="13561" max="13561" width="18.1111111111111" style="69" customWidth="1"/>
    <col min="13562" max="13811" width="9" style="69"/>
    <col min="13812" max="13812" width="9.55555555555556" style="69" customWidth="1"/>
    <col min="13813" max="13813" width="11.7777777777778" style="69" customWidth="1"/>
    <col min="13814" max="13814" width="12.3333333333333" style="69" customWidth="1"/>
    <col min="13815" max="13815" width="14.2222222222222" style="69" customWidth="1"/>
    <col min="13816" max="13816" width="14.4444444444444" style="69" customWidth="1"/>
    <col min="13817" max="13817" width="18.1111111111111" style="69" customWidth="1"/>
    <col min="13818" max="14067" width="9" style="69"/>
    <col min="14068" max="14068" width="9.55555555555556" style="69" customWidth="1"/>
    <col min="14069" max="14069" width="11.7777777777778" style="69" customWidth="1"/>
    <col min="14070" max="14070" width="12.3333333333333" style="69" customWidth="1"/>
    <col min="14071" max="14071" width="14.2222222222222" style="69" customWidth="1"/>
    <col min="14072" max="14072" width="14.4444444444444" style="69" customWidth="1"/>
    <col min="14073" max="14073" width="18.1111111111111" style="69" customWidth="1"/>
    <col min="14074" max="14323" width="9" style="69"/>
    <col min="14324" max="14324" width="9.55555555555556" style="69" customWidth="1"/>
    <col min="14325" max="14325" width="11.7777777777778" style="69" customWidth="1"/>
    <col min="14326" max="14326" width="12.3333333333333" style="69" customWidth="1"/>
    <col min="14327" max="14327" width="14.2222222222222" style="69" customWidth="1"/>
    <col min="14328" max="14328" width="14.4444444444444" style="69" customWidth="1"/>
    <col min="14329" max="14329" width="18.1111111111111" style="69" customWidth="1"/>
    <col min="14330" max="14579" width="9" style="69"/>
    <col min="14580" max="14580" width="9.55555555555556" style="69" customWidth="1"/>
    <col min="14581" max="14581" width="11.7777777777778" style="69" customWidth="1"/>
    <col min="14582" max="14582" width="12.3333333333333" style="69" customWidth="1"/>
    <col min="14583" max="14583" width="14.2222222222222" style="69" customWidth="1"/>
    <col min="14584" max="14584" width="14.4444444444444" style="69" customWidth="1"/>
    <col min="14585" max="14585" width="18.1111111111111" style="69" customWidth="1"/>
    <col min="14586" max="14835" width="9" style="69"/>
    <col min="14836" max="14836" width="9.55555555555556" style="69" customWidth="1"/>
    <col min="14837" max="14837" width="11.7777777777778" style="69" customWidth="1"/>
    <col min="14838" max="14838" width="12.3333333333333" style="69" customWidth="1"/>
    <col min="14839" max="14839" width="14.2222222222222" style="69" customWidth="1"/>
    <col min="14840" max="14840" width="14.4444444444444" style="69" customWidth="1"/>
    <col min="14841" max="14841" width="18.1111111111111" style="69" customWidth="1"/>
    <col min="14842" max="15091" width="9" style="69"/>
    <col min="15092" max="15092" width="9.55555555555556" style="69" customWidth="1"/>
    <col min="15093" max="15093" width="11.7777777777778" style="69" customWidth="1"/>
    <col min="15094" max="15094" width="12.3333333333333" style="69" customWidth="1"/>
    <col min="15095" max="15095" width="14.2222222222222" style="69" customWidth="1"/>
    <col min="15096" max="15096" width="14.4444444444444" style="69" customWidth="1"/>
    <col min="15097" max="15097" width="18.1111111111111" style="69" customWidth="1"/>
    <col min="15098" max="15347" width="9" style="69"/>
    <col min="15348" max="15348" width="9.55555555555556" style="69" customWidth="1"/>
    <col min="15349" max="15349" width="11.7777777777778" style="69" customWidth="1"/>
    <col min="15350" max="15350" width="12.3333333333333" style="69" customWidth="1"/>
    <col min="15351" max="15351" width="14.2222222222222" style="69" customWidth="1"/>
    <col min="15352" max="15352" width="14.4444444444444" style="69" customWidth="1"/>
    <col min="15353" max="15353" width="18.1111111111111" style="69" customWidth="1"/>
    <col min="15354" max="15603" width="9" style="69"/>
    <col min="15604" max="15604" width="9.55555555555556" style="69" customWidth="1"/>
    <col min="15605" max="15605" width="11.7777777777778" style="69" customWidth="1"/>
    <col min="15606" max="15606" width="12.3333333333333" style="69" customWidth="1"/>
    <col min="15607" max="15607" width="14.2222222222222" style="69" customWidth="1"/>
    <col min="15608" max="15608" width="14.4444444444444" style="69" customWidth="1"/>
    <col min="15609" max="15609" width="18.1111111111111" style="69" customWidth="1"/>
    <col min="15610" max="15859" width="9" style="69"/>
    <col min="15860" max="15860" width="9.55555555555556" style="69" customWidth="1"/>
    <col min="15861" max="15861" width="11.7777777777778" style="69" customWidth="1"/>
    <col min="15862" max="15862" width="12.3333333333333" style="69" customWidth="1"/>
    <col min="15863" max="15863" width="14.2222222222222" style="69" customWidth="1"/>
    <col min="15864" max="15864" width="14.4444444444444" style="69" customWidth="1"/>
    <col min="15865" max="15865" width="18.1111111111111" style="69" customWidth="1"/>
    <col min="15866" max="16115" width="9" style="69"/>
    <col min="16116" max="16116" width="9.55555555555556" style="69" customWidth="1"/>
    <col min="16117" max="16117" width="11.7777777777778" style="69" customWidth="1"/>
    <col min="16118" max="16118" width="12.3333333333333" style="69" customWidth="1"/>
    <col min="16119" max="16119" width="14.2222222222222" style="69" customWidth="1"/>
    <col min="16120" max="16120" width="14.4444444444444" style="69" customWidth="1"/>
    <col min="16121" max="16121" width="18.1111111111111" style="69" customWidth="1"/>
    <col min="16122" max="16384" width="9" style="69"/>
  </cols>
  <sheetData>
    <row r="1" ht="33" customHeight="1" spans="1:8">
      <c r="A1" s="74" t="s">
        <v>344</v>
      </c>
      <c r="B1" s="74"/>
      <c r="C1" s="75"/>
      <c r="D1" s="76"/>
      <c r="E1" s="76"/>
      <c r="F1" s="77"/>
      <c r="H1" s="78"/>
    </row>
    <row r="2" ht="17.4" spans="1:8">
      <c r="A2" s="74"/>
      <c r="B2" s="74"/>
      <c r="C2" s="75"/>
      <c r="D2" s="79"/>
      <c r="E2" s="79"/>
      <c r="F2" s="77"/>
    </row>
    <row r="3" ht="21.9" customHeight="1" spans="1:8">
      <c r="A3" s="80" t="s">
        <v>856</v>
      </c>
      <c r="B3" s="80"/>
      <c r="C3" s="81"/>
      <c r="D3" s="82"/>
      <c r="E3" s="82"/>
      <c r="F3" s="83" t="s">
        <v>346</v>
      </c>
    </row>
    <row r="4" ht="28.5" customHeight="1" spans="1:8">
      <c r="A4" s="84" t="s">
        <v>1</v>
      </c>
      <c r="B4" s="84" t="s">
        <v>2</v>
      </c>
      <c r="C4" s="84" t="s">
        <v>347</v>
      </c>
      <c r="D4" s="85" t="s">
        <v>857</v>
      </c>
      <c r="E4" s="85" t="s">
        <v>858</v>
      </c>
      <c r="F4" s="84" t="s">
        <v>255</v>
      </c>
    </row>
    <row r="5" ht="19.95" customHeight="1" spans="1:8">
      <c r="A5" s="84">
        <f t="shared" ref="A5:A8" si="0">ROW(A5)-4</f>
        <v>1</v>
      </c>
      <c r="B5" s="86" t="s">
        <v>851</v>
      </c>
      <c r="C5" s="85">
        <v>10000</v>
      </c>
      <c r="D5" s="85">
        <f t="shared" ref="D5:D8" si="1">ROUND(C5*0.12,0)</f>
        <v>1200</v>
      </c>
      <c r="E5" s="85">
        <f t="shared" ref="E5:E8" si="2">ROUND(C5*0.12,0)</f>
        <v>1200</v>
      </c>
      <c r="F5" s="87">
        <f t="shared" ref="F5:F8" si="3">SUM(D5:E5)</f>
        <v>2400</v>
      </c>
      <c r="G5" s="88"/>
    </row>
    <row r="6" ht="19.95" customHeight="1" spans="1:8">
      <c r="A6" s="84">
        <f t="shared" si="0"/>
        <v>2</v>
      </c>
      <c r="B6" s="86" t="s">
        <v>852</v>
      </c>
      <c r="C6" s="85">
        <v>10000</v>
      </c>
      <c r="D6" s="85">
        <f t="shared" si="1"/>
        <v>1200</v>
      </c>
      <c r="E6" s="85">
        <f t="shared" si="2"/>
        <v>1200</v>
      </c>
      <c r="F6" s="87">
        <f t="shared" si="3"/>
        <v>2400</v>
      </c>
      <c r="G6" s="88"/>
    </row>
    <row r="7" s="67" customFormat="1" ht="19.95" customHeight="1" spans="1:8">
      <c r="A7" s="84">
        <f t="shared" si="0"/>
        <v>3</v>
      </c>
      <c r="B7" s="89" t="s">
        <v>853</v>
      </c>
      <c r="C7" s="85">
        <v>10000</v>
      </c>
      <c r="D7" s="85">
        <f t="shared" si="1"/>
        <v>1200</v>
      </c>
      <c r="E7" s="85">
        <f t="shared" si="2"/>
        <v>1200</v>
      </c>
      <c r="F7" s="87">
        <f t="shared" si="3"/>
        <v>2400</v>
      </c>
      <c r="G7" s="88"/>
      <c r="H7" s="69"/>
    </row>
    <row r="8" customFormat="1" ht="19.95" customHeight="1" spans="1:8">
      <c r="A8" s="84">
        <f t="shared" si="0"/>
        <v>4</v>
      </c>
      <c r="B8" s="84" t="s">
        <v>854</v>
      </c>
      <c r="C8" s="85">
        <v>10000</v>
      </c>
      <c r="D8" s="85">
        <f t="shared" si="1"/>
        <v>1200</v>
      </c>
      <c r="E8" s="85">
        <f t="shared" si="2"/>
        <v>1200</v>
      </c>
      <c r="F8" s="87">
        <f t="shared" si="3"/>
        <v>2400</v>
      </c>
      <c r="G8" s="88"/>
      <c r="H8" s="69"/>
    </row>
    <row r="9" ht="19.95" customHeight="1" spans="1:8">
      <c r="A9" s="84" t="s">
        <v>255</v>
      </c>
      <c r="B9" s="84"/>
      <c r="C9" s="90">
        <f t="shared" ref="C9:F9" si="4">SUM(C5:C8)</f>
        <v>40000</v>
      </c>
      <c r="D9" s="90">
        <f t="shared" si="4"/>
        <v>4800</v>
      </c>
      <c r="E9" s="90">
        <f t="shared" si="4"/>
        <v>4800</v>
      </c>
      <c r="F9" s="90">
        <f t="shared" si="4"/>
        <v>9600</v>
      </c>
    </row>
    <row r="10" ht="19.95" customHeight="1" spans="1:8">
      <c r="A10" s="78"/>
      <c r="B10" s="78"/>
      <c r="C10" s="91"/>
      <c r="D10" s="91"/>
      <c r="E10" s="91"/>
      <c r="F10" s="91"/>
    </row>
    <row r="11" s="67" customFormat="1" ht="19.95" customHeight="1" spans="1:8">
      <c r="E11" s="72" t="s">
        <v>350</v>
      </c>
      <c r="F11" s="73" t="s">
        <v>351</v>
      </c>
      <c r="H11" s="69"/>
    </row>
    <row r="12" s="67" customFormat="1" ht="19.95" customHeight="1" spans="1:8">
      <c r="A12" s="92"/>
      <c r="B12" s="93"/>
      <c r="C12" s="92"/>
      <c r="D12" s="94"/>
      <c r="E12" s="86"/>
      <c r="F12" s="95"/>
      <c r="G12" s="96"/>
      <c r="H12" s="97"/>
    </row>
    <row r="13" s="67" customFormat="1" ht="19.95" customHeight="1" spans="1:8">
      <c r="A13" s="92"/>
      <c r="B13" s="93"/>
      <c r="C13" s="92"/>
      <c r="D13" s="94"/>
      <c r="E13" s="86"/>
      <c r="F13" s="95"/>
      <c r="G13" s="96"/>
      <c r="H13" s="97"/>
    </row>
    <row r="14" s="67" customFormat="1" ht="19.95" customHeight="1" spans="1:8">
      <c r="A14" s="92"/>
      <c r="B14" s="92"/>
      <c r="C14" s="92"/>
      <c r="D14" s="94"/>
      <c r="E14" s="89"/>
      <c r="F14" s="95"/>
      <c r="G14" s="96"/>
      <c r="H14" s="97"/>
    </row>
    <row r="15" s="67" customFormat="1" ht="19.95" customHeight="1" spans="1:8">
      <c r="A15" s="92"/>
      <c r="B15" s="92"/>
      <c r="C15" s="92"/>
      <c r="D15" s="94"/>
      <c r="E15" s="98"/>
      <c r="F15" s="86"/>
      <c r="G15" s="99"/>
      <c r="H15" s="97"/>
    </row>
    <row r="16" s="68" customFormat="1" ht="19.95" customHeight="1" spans="1:8">
      <c r="A16" s="92"/>
      <c r="B16" s="92"/>
      <c r="C16" s="92"/>
      <c r="D16" s="92"/>
      <c r="E16" s="92"/>
      <c r="F16" s="100"/>
      <c r="G16" s="101"/>
      <c r="H16" s="69"/>
    </row>
    <row r="17" s="68" customFormat="1" ht="46.05" customHeight="1" spans="1:8">
      <c r="A17" s="102" t="s">
        <v>341</v>
      </c>
      <c r="B17" s="102"/>
      <c r="C17" s="103" t="s">
        <v>342</v>
      </c>
      <c r="D17" s="104" t="s">
        <v>855</v>
      </c>
      <c r="E17" s="104"/>
      <c r="F17" s="105" t="s">
        <v>343</v>
      </c>
      <c r="H17" s="70"/>
    </row>
  </sheetData>
  <autoFilter xmlns:etc="http://www.wps.cn/officeDocument/2017/etCustomData" ref="A4:H15" etc:filterBottomFollowUsedRange="0">
    <extLst/>
  </autoFilter>
  <mergeCells count="3">
    <mergeCell ref="A1:F1"/>
    <mergeCell ref="A9:B9"/>
    <mergeCell ref="D17:E17"/>
  </mergeCells>
  <conditionalFormatting sqref="E14">
    <cfRule type="expression" dxfId="0" priority="6">
      <formula>#REF!&lt;&gt;""</formula>
    </cfRule>
  </conditionalFormatting>
  <conditionalFormatting sqref="E15">
    <cfRule type="expression" dxfId="0" priority="2">
      <formula>#REF!&lt;&gt;""</formula>
    </cfRule>
  </conditionalFormatting>
  <conditionalFormatting sqref="A12:A16">
    <cfRule type="expression" dxfId="0" priority="5">
      <formula>$A12&lt;&gt;""</formula>
    </cfRule>
  </conditionalFormatting>
  <conditionalFormatting sqref="B7:B8">
    <cfRule type="expression" dxfId="0" priority="1">
      <formula>#REF!&lt;&gt;""</formula>
    </cfRule>
  </conditionalFormatting>
  <conditionalFormatting sqref="B12:B16">
    <cfRule type="expression" dxfId="0" priority="3">
      <formula>#REF!&lt;&gt;""</formula>
    </cfRule>
  </conditionalFormatting>
  <conditionalFormatting sqref="C12:C15 C16:E16">
    <cfRule type="expression" dxfId="0" priority="4">
      <formula>#REF!&lt;&gt;""</formula>
    </cfRule>
  </conditionalFormatting>
  <pageMargins left="0.708333333333333" right="0.708333333333333" top="0.354166666666667" bottom="0.118055555555556" header="0.314583333333333" footer="0.118055555555556"/>
  <pageSetup paperSize="9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"/>
  <sheetViews>
    <sheetView workbookViewId="0">
      <pane xSplit="7" ySplit="1" topLeftCell="H2" activePane="bottomRight" state="frozen"/>
      <selection/>
      <selection pane="topRight"/>
      <selection pane="bottomLeft"/>
      <selection pane="bottomRight" activeCell="H3" sqref="H3:H5"/>
    </sheetView>
  </sheetViews>
  <sheetFormatPr defaultColWidth="9" defaultRowHeight="14" customHeight="1" outlineLevelRow="5"/>
  <cols>
    <col min="1" max="4" width="9" style="60"/>
    <col min="5" max="5" width="12.6296296296296" style="59" customWidth="1"/>
    <col min="6" max="6" width="11.7222222222222" style="59" customWidth="1"/>
    <col min="7" max="7" width="9" style="59"/>
    <col min="8" max="8" width="10.7777777777778" style="61"/>
    <col min="9" max="9" width="9" style="61"/>
    <col min="10" max="10" width="13.4537037037037" style="61" customWidth="1"/>
    <col min="11" max="12" width="18" style="61" customWidth="1"/>
    <col min="13" max="13" width="15.1759259259259" style="61" customWidth="1"/>
    <col min="14" max="15" width="13.1759259259259" style="61" customWidth="1"/>
    <col min="16" max="16" width="13.7222222222222" style="61" customWidth="1"/>
    <col min="17" max="22" width="17.6296296296296" style="61" customWidth="1"/>
    <col min="23" max="23" width="18.6296296296296" style="61" customWidth="1"/>
    <col min="24" max="25" width="12.4537037037037" style="61" customWidth="1"/>
    <col min="26" max="26" width="14.4537037037037" style="61" customWidth="1"/>
    <col min="27" max="27" width="15.1759259259259" style="61" customWidth="1"/>
    <col min="28" max="28" width="18.6296296296296" style="61" customWidth="1"/>
    <col min="29" max="29" width="14.7222222222222" style="61" customWidth="1"/>
    <col min="30" max="30" width="14.8148148148148" style="61" customWidth="1"/>
    <col min="31" max="31" width="18" style="61" customWidth="1"/>
    <col min="32" max="32" width="19.6296296296296" style="61" customWidth="1"/>
    <col min="33" max="33" width="23.0925925925926" style="61" customWidth="1"/>
    <col min="34" max="34" width="15.6296296296296" style="61" customWidth="1"/>
    <col min="35" max="35" width="12.3611111111111" style="61" customWidth="1"/>
    <col min="36" max="38" width="18" style="61" customWidth="1"/>
    <col min="39" max="40" width="22.1759259259259" style="61" customWidth="1"/>
    <col min="41" max="41" width="17.9074074074074" style="61" customWidth="1"/>
    <col min="42" max="42" width="9" style="62"/>
    <col min="43" max="43" width="12.2685185185185" style="61" customWidth="1"/>
    <col min="44" max="44" width="12.7222222222222" style="61" customWidth="1"/>
    <col min="45" max="45" width="12.6296296296296" style="61" customWidth="1"/>
    <col min="46" max="46" width="14.2685185185185" style="61" customWidth="1"/>
    <col min="47" max="47" width="15.6296296296296" style="61" customWidth="1"/>
    <col min="48" max="48" width="17.7222222222222" style="61" customWidth="1"/>
    <col min="49" max="49" width="9" style="60"/>
    <col min="50" max="16384" width="9" style="59"/>
  </cols>
  <sheetData>
    <row r="1" s="59" customFormat="1" ht="14.4" spans="1:49">
      <c r="A1" s="63" t="s">
        <v>354</v>
      </c>
      <c r="B1" s="63" t="s">
        <v>2</v>
      </c>
      <c r="C1" s="63" t="s">
        <v>355</v>
      </c>
      <c r="D1" s="63" t="s">
        <v>356</v>
      </c>
      <c r="E1" s="64" t="s">
        <v>357</v>
      </c>
      <c r="F1" s="64" t="s">
        <v>358</v>
      </c>
      <c r="G1" s="64" t="s">
        <v>359</v>
      </c>
      <c r="H1" s="65" t="s">
        <v>360</v>
      </c>
      <c r="I1" s="65" t="s">
        <v>361</v>
      </c>
      <c r="J1" s="65" t="s">
        <v>362</v>
      </c>
      <c r="K1" s="65" t="s">
        <v>363</v>
      </c>
      <c r="L1" s="65" t="s">
        <v>364</v>
      </c>
      <c r="M1" s="65" t="s">
        <v>365</v>
      </c>
      <c r="N1" s="65" t="s">
        <v>366</v>
      </c>
      <c r="O1" s="65" t="s">
        <v>367</v>
      </c>
      <c r="P1" s="65" t="s">
        <v>368</v>
      </c>
      <c r="Q1" s="65" t="s">
        <v>369</v>
      </c>
      <c r="R1" s="65" t="s">
        <v>370</v>
      </c>
      <c r="S1" s="65" t="s">
        <v>371</v>
      </c>
      <c r="T1" s="65" t="s">
        <v>372</v>
      </c>
      <c r="U1" s="65" t="s">
        <v>373</v>
      </c>
      <c r="V1" s="65" t="s">
        <v>374</v>
      </c>
      <c r="W1" s="65" t="s">
        <v>375</v>
      </c>
      <c r="X1" s="65" t="s">
        <v>376</v>
      </c>
      <c r="Y1" s="65" t="s">
        <v>377</v>
      </c>
      <c r="Z1" s="65" t="s">
        <v>378</v>
      </c>
      <c r="AA1" s="65" t="s">
        <v>379</v>
      </c>
      <c r="AB1" s="65" t="s">
        <v>380</v>
      </c>
      <c r="AC1" s="65" t="s">
        <v>381</v>
      </c>
      <c r="AD1" s="65" t="s">
        <v>382</v>
      </c>
      <c r="AE1" s="65" t="s">
        <v>383</v>
      </c>
      <c r="AF1" s="65" t="s">
        <v>384</v>
      </c>
      <c r="AG1" s="65" t="s">
        <v>385</v>
      </c>
      <c r="AH1" s="65" t="s">
        <v>386</v>
      </c>
      <c r="AI1" s="65" t="s">
        <v>387</v>
      </c>
      <c r="AJ1" s="65" t="s">
        <v>388</v>
      </c>
      <c r="AK1" s="65" t="s">
        <v>389</v>
      </c>
      <c r="AL1" s="65" t="s">
        <v>390</v>
      </c>
      <c r="AM1" s="65" t="s">
        <v>391</v>
      </c>
      <c r="AN1" s="65" t="s">
        <v>392</v>
      </c>
      <c r="AO1" s="65" t="s">
        <v>393</v>
      </c>
      <c r="AP1" s="66" t="s">
        <v>394</v>
      </c>
      <c r="AQ1" s="65" t="s">
        <v>395</v>
      </c>
      <c r="AR1" s="65" t="s">
        <v>396</v>
      </c>
      <c r="AS1" s="65" t="s">
        <v>397</v>
      </c>
      <c r="AT1" s="65" t="s">
        <v>398</v>
      </c>
      <c r="AU1" s="65" t="s">
        <v>399</v>
      </c>
      <c r="AV1" s="65" t="s">
        <v>400</v>
      </c>
      <c r="AW1" s="63" t="s">
        <v>275</v>
      </c>
    </row>
    <row r="2" s="59" customFormat="1" ht="14.4" spans="1:49">
      <c r="A2" s="60" t="s">
        <v>401</v>
      </c>
      <c r="B2" s="60" t="s">
        <v>851</v>
      </c>
      <c r="C2" s="60" t="s">
        <v>402</v>
      </c>
      <c r="D2" s="60" t="s">
        <v>859</v>
      </c>
      <c r="E2" s="60" t="s">
        <v>404</v>
      </c>
      <c r="F2" s="60" t="s">
        <v>405</v>
      </c>
      <c r="G2" s="60" t="s">
        <v>406</v>
      </c>
      <c r="H2" s="61">
        <v>10000</v>
      </c>
      <c r="I2" s="61">
        <v>0</v>
      </c>
      <c r="J2" s="61">
        <v>0</v>
      </c>
      <c r="K2" s="61">
        <v>1743.44</v>
      </c>
      <c r="L2" s="61">
        <v>445.86</v>
      </c>
      <c r="M2" s="61">
        <v>108.97</v>
      </c>
      <c r="N2" s="61">
        <v>2555</v>
      </c>
      <c r="O2" s="61">
        <v>0</v>
      </c>
      <c r="P2" s="61">
        <v>0</v>
      </c>
      <c r="Q2" s="61">
        <v>0</v>
      </c>
      <c r="R2" s="61">
        <v>0</v>
      </c>
      <c r="S2" s="61">
        <v>0</v>
      </c>
      <c r="T2" s="61">
        <v>0</v>
      </c>
      <c r="U2" s="61">
        <v>0</v>
      </c>
      <c r="V2" s="61">
        <v>0</v>
      </c>
      <c r="W2" s="61">
        <v>0</v>
      </c>
      <c r="X2" s="61">
        <v>84000</v>
      </c>
      <c r="Y2" s="61">
        <v>0</v>
      </c>
      <c r="Z2" s="61">
        <v>20000</v>
      </c>
      <c r="AA2" s="61">
        <v>24266.35</v>
      </c>
      <c r="AB2" s="61">
        <v>0</v>
      </c>
      <c r="AC2" s="61">
        <v>0</v>
      </c>
      <c r="AD2" s="61">
        <v>0</v>
      </c>
      <c r="AE2" s="61">
        <v>0</v>
      </c>
      <c r="AF2" s="61">
        <v>0</v>
      </c>
      <c r="AG2" s="61">
        <v>0</v>
      </c>
      <c r="AH2" s="61">
        <v>0</v>
      </c>
      <c r="AI2" s="61">
        <v>0</v>
      </c>
      <c r="AJ2" s="61">
        <v>0</v>
      </c>
      <c r="AK2" s="61">
        <v>0</v>
      </c>
      <c r="AL2" s="61">
        <v>0</v>
      </c>
      <c r="AM2" s="61">
        <v>0</v>
      </c>
      <c r="AN2" s="61">
        <v>0</v>
      </c>
      <c r="AO2" s="61">
        <v>39733.65</v>
      </c>
      <c r="AP2" s="62">
        <v>0.1</v>
      </c>
      <c r="AQ2" s="61">
        <v>2520</v>
      </c>
      <c r="AR2" s="61">
        <v>1453.37</v>
      </c>
      <c r="AS2" s="61">
        <v>0</v>
      </c>
      <c r="AT2" s="61">
        <v>1453.37</v>
      </c>
      <c r="AU2" s="61">
        <v>857.61</v>
      </c>
      <c r="AV2" s="61">
        <v>595.76</v>
      </c>
      <c r="AW2" s="60" t="s">
        <v>401</v>
      </c>
    </row>
    <row r="3" s="59" customFormat="1" ht="14.4" spans="1:49">
      <c r="A3" s="60" t="s">
        <v>401</v>
      </c>
      <c r="B3" s="60" t="s">
        <v>854</v>
      </c>
      <c r="C3" s="60" t="s">
        <v>402</v>
      </c>
      <c r="D3" s="60" t="s">
        <v>860</v>
      </c>
      <c r="E3" s="60" t="s">
        <v>404</v>
      </c>
      <c r="F3" s="60" t="s">
        <v>405</v>
      </c>
      <c r="G3" s="60" t="s">
        <v>406</v>
      </c>
      <c r="H3" s="61">
        <v>10000</v>
      </c>
      <c r="I3" s="61">
        <v>0</v>
      </c>
      <c r="J3" s="61">
        <v>0</v>
      </c>
      <c r="K3" s="61">
        <v>1820</v>
      </c>
      <c r="L3" s="61">
        <v>465</v>
      </c>
      <c r="M3" s="61">
        <v>113.75</v>
      </c>
      <c r="N3" s="61">
        <v>2321</v>
      </c>
      <c r="O3" s="61">
        <v>0</v>
      </c>
      <c r="P3" s="61">
        <v>0</v>
      </c>
      <c r="Q3" s="61">
        <v>0</v>
      </c>
      <c r="R3" s="61">
        <v>0</v>
      </c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61">
        <v>84000</v>
      </c>
      <c r="Y3" s="61">
        <v>0</v>
      </c>
      <c r="Z3" s="61">
        <v>20000</v>
      </c>
      <c r="AA3" s="61">
        <v>23598.75</v>
      </c>
      <c r="AB3" s="61">
        <v>10000</v>
      </c>
      <c r="AC3" s="61">
        <v>2000</v>
      </c>
      <c r="AD3" s="61">
        <v>5000</v>
      </c>
      <c r="AE3" s="61">
        <v>0</v>
      </c>
      <c r="AF3" s="61">
        <v>15000</v>
      </c>
      <c r="AG3" s="61">
        <v>0</v>
      </c>
      <c r="AH3" s="61">
        <v>0</v>
      </c>
      <c r="AI3" s="61">
        <v>0</v>
      </c>
      <c r="AJ3" s="61">
        <v>0</v>
      </c>
      <c r="AK3" s="61">
        <v>0</v>
      </c>
      <c r="AL3" s="61">
        <v>0</v>
      </c>
      <c r="AM3" s="61">
        <v>0</v>
      </c>
      <c r="AN3" s="61">
        <v>0</v>
      </c>
      <c r="AO3" s="61">
        <v>8401.25</v>
      </c>
      <c r="AP3" s="62">
        <v>0.03</v>
      </c>
      <c r="AQ3" s="61">
        <v>0</v>
      </c>
      <c r="AR3" s="61">
        <v>252.04</v>
      </c>
      <c r="AS3" s="61">
        <v>0</v>
      </c>
      <c r="AT3" s="61">
        <v>252.04</v>
      </c>
      <c r="AU3" s="61">
        <v>196.82</v>
      </c>
      <c r="AV3" s="61">
        <v>55.22</v>
      </c>
      <c r="AW3" s="60" t="s">
        <v>401</v>
      </c>
    </row>
    <row r="4" s="59" customFormat="1" ht="14.4" spans="1:49">
      <c r="A4" s="60" t="s">
        <v>401</v>
      </c>
      <c r="B4" s="60" t="s">
        <v>853</v>
      </c>
      <c r="C4" s="60" t="s">
        <v>402</v>
      </c>
      <c r="D4" s="60" t="s">
        <v>861</v>
      </c>
      <c r="E4" s="60" t="s">
        <v>404</v>
      </c>
      <c r="F4" s="60" t="s">
        <v>405</v>
      </c>
      <c r="G4" s="60" t="s">
        <v>406</v>
      </c>
      <c r="H4" s="61">
        <v>10000</v>
      </c>
      <c r="I4" s="61">
        <v>0</v>
      </c>
      <c r="J4" s="61">
        <v>0</v>
      </c>
      <c r="K4" s="61">
        <v>680.88</v>
      </c>
      <c r="L4" s="61">
        <v>180.22</v>
      </c>
      <c r="M4" s="61">
        <v>42.56</v>
      </c>
      <c r="N4" s="61">
        <v>960</v>
      </c>
      <c r="O4" s="61">
        <v>0</v>
      </c>
      <c r="P4" s="61">
        <v>0</v>
      </c>
      <c r="Q4" s="61">
        <v>0</v>
      </c>
      <c r="R4" s="61">
        <v>0</v>
      </c>
      <c r="S4" s="61">
        <v>0</v>
      </c>
      <c r="T4" s="61">
        <v>0</v>
      </c>
      <c r="U4" s="61">
        <v>0</v>
      </c>
      <c r="V4" s="61">
        <v>0</v>
      </c>
      <c r="W4" s="61">
        <v>0</v>
      </c>
      <c r="X4" s="61">
        <v>40000</v>
      </c>
      <c r="Y4" s="61">
        <v>0</v>
      </c>
      <c r="Z4" s="61">
        <v>20000</v>
      </c>
      <c r="AA4" s="61">
        <v>9318.3</v>
      </c>
      <c r="AB4" s="61">
        <v>0</v>
      </c>
      <c r="AC4" s="61">
        <v>0</v>
      </c>
      <c r="AD4" s="61">
        <v>0</v>
      </c>
      <c r="AE4" s="61">
        <v>0</v>
      </c>
      <c r="AF4" s="61">
        <v>7500</v>
      </c>
      <c r="AG4" s="61">
        <v>0</v>
      </c>
      <c r="AH4" s="61">
        <v>0</v>
      </c>
      <c r="AI4" s="61">
        <v>0</v>
      </c>
      <c r="AJ4" s="61">
        <v>0</v>
      </c>
      <c r="AK4" s="61">
        <v>0</v>
      </c>
      <c r="AL4" s="61">
        <v>0</v>
      </c>
      <c r="AM4" s="61">
        <v>0</v>
      </c>
      <c r="AN4" s="61">
        <v>0</v>
      </c>
      <c r="AO4" s="61">
        <v>3181.7</v>
      </c>
      <c r="AP4" s="62">
        <v>0.03</v>
      </c>
      <c r="AQ4" s="61">
        <v>0</v>
      </c>
      <c r="AR4" s="61">
        <v>95.45</v>
      </c>
      <c r="AS4" s="61">
        <v>0</v>
      </c>
      <c r="AT4" s="61">
        <v>95.45</v>
      </c>
      <c r="AU4" s="61">
        <v>46.36</v>
      </c>
      <c r="AV4" s="61">
        <v>49.09</v>
      </c>
      <c r="AW4" s="60" t="s">
        <v>401</v>
      </c>
    </row>
    <row r="5" s="59" customFormat="1" ht="14.4" spans="1:49">
      <c r="A5" s="60" t="s">
        <v>401</v>
      </c>
      <c r="B5" s="60" t="s">
        <v>852</v>
      </c>
      <c r="C5" s="60" t="s">
        <v>402</v>
      </c>
      <c r="D5" s="60" t="s">
        <v>862</v>
      </c>
      <c r="E5" s="60" t="s">
        <v>404</v>
      </c>
      <c r="F5" s="60" t="s">
        <v>405</v>
      </c>
      <c r="G5" s="60" t="s">
        <v>406</v>
      </c>
      <c r="H5" s="61">
        <v>10000</v>
      </c>
      <c r="I5" s="61">
        <v>0</v>
      </c>
      <c r="J5" s="61">
        <v>0</v>
      </c>
      <c r="K5" s="61">
        <v>1933.36</v>
      </c>
      <c r="L5" s="61">
        <v>493.34</v>
      </c>
      <c r="M5" s="61">
        <v>120.84</v>
      </c>
      <c r="N5" s="61">
        <v>2928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61">
        <v>88000</v>
      </c>
      <c r="Y5" s="61">
        <v>0</v>
      </c>
      <c r="Z5" s="61">
        <v>20000</v>
      </c>
      <c r="AA5" s="61">
        <v>27377.7</v>
      </c>
      <c r="AB5" s="61">
        <v>0</v>
      </c>
      <c r="AC5" s="61">
        <v>0</v>
      </c>
      <c r="AD5" s="61">
        <v>0</v>
      </c>
      <c r="AE5" s="61">
        <v>0</v>
      </c>
      <c r="AF5" s="61">
        <v>0</v>
      </c>
      <c r="AG5" s="61">
        <v>0</v>
      </c>
      <c r="AH5" s="61">
        <v>0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40622.3</v>
      </c>
      <c r="AP5" s="62">
        <v>0.1</v>
      </c>
      <c r="AQ5" s="61">
        <v>2520</v>
      </c>
      <c r="AR5" s="61">
        <v>1542.23</v>
      </c>
      <c r="AS5" s="61">
        <v>0</v>
      </c>
      <c r="AT5" s="61">
        <v>1542.23</v>
      </c>
      <c r="AU5" s="61">
        <v>872.94</v>
      </c>
      <c r="AV5" s="61">
        <v>669.29</v>
      </c>
      <c r="AW5" s="60" t="s">
        <v>401</v>
      </c>
    </row>
    <row r="6" customHeight="1" spans="1:49">
      <c r="H6" s="61">
        <f t="shared" ref="H6:AV6" si="0">SUM(H2:H5)</f>
        <v>40000</v>
      </c>
      <c r="I6" s="61">
        <f t="shared" si="0"/>
        <v>0</v>
      </c>
      <c r="J6" s="61">
        <f t="shared" si="0"/>
        <v>0</v>
      </c>
      <c r="K6" s="61">
        <f t="shared" si="0"/>
        <v>6177.68</v>
      </c>
      <c r="L6" s="61">
        <f t="shared" si="0"/>
        <v>1584.42</v>
      </c>
      <c r="M6" s="61">
        <f t="shared" si="0"/>
        <v>386.12</v>
      </c>
      <c r="N6" s="61">
        <f t="shared" si="0"/>
        <v>8764</v>
      </c>
      <c r="O6" s="61">
        <f t="shared" si="0"/>
        <v>0</v>
      </c>
      <c r="P6" s="61">
        <f t="shared" si="0"/>
        <v>0</v>
      </c>
      <c r="Q6" s="61">
        <f t="shared" si="0"/>
        <v>0</v>
      </c>
      <c r="R6" s="61">
        <f t="shared" si="0"/>
        <v>0</v>
      </c>
      <c r="S6" s="61">
        <f t="shared" si="0"/>
        <v>0</v>
      </c>
      <c r="T6" s="61">
        <f t="shared" si="0"/>
        <v>0</v>
      </c>
      <c r="U6" s="61">
        <f t="shared" si="0"/>
        <v>0</v>
      </c>
      <c r="V6" s="61">
        <f t="shared" si="0"/>
        <v>0</v>
      </c>
      <c r="W6" s="61">
        <f t="shared" si="0"/>
        <v>0</v>
      </c>
      <c r="X6" s="61">
        <f t="shared" si="0"/>
        <v>296000</v>
      </c>
      <c r="Y6" s="61">
        <f t="shared" si="0"/>
        <v>0</v>
      </c>
      <c r="Z6" s="61">
        <f t="shared" si="0"/>
        <v>80000</v>
      </c>
      <c r="AA6" s="61">
        <f t="shared" si="0"/>
        <v>84561.1</v>
      </c>
      <c r="AB6" s="61">
        <f t="shared" si="0"/>
        <v>10000</v>
      </c>
      <c r="AC6" s="61">
        <f t="shared" si="0"/>
        <v>2000</v>
      </c>
      <c r="AD6" s="61">
        <f t="shared" si="0"/>
        <v>5000</v>
      </c>
      <c r="AE6" s="61">
        <f t="shared" si="0"/>
        <v>0</v>
      </c>
      <c r="AF6" s="61">
        <f t="shared" si="0"/>
        <v>22500</v>
      </c>
      <c r="AG6" s="61">
        <f t="shared" si="0"/>
        <v>0</v>
      </c>
      <c r="AH6" s="61">
        <f t="shared" si="0"/>
        <v>0</v>
      </c>
      <c r="AI6" s="61">
        <f t="shared" si="0"/>
        <v>0</v>
      </c>
      <c r="AJ6" s="61">
        <f t="shared" si="0"/>
        <v>0</v>
      </c>
      <c r="AK6" s="61">
        <f t="shared" si="0"/>
        <v>0</v>
      </c>
      <c r="AL6" s="61">
        <f t="shared" si="0"/>
        <v>0</v>
      </c>
      <c r="AM6" s="61">
        <f t="shared" si="0"/>
        <v>0</v>
      </c>
      <c r="AN6" s="61">
        <f t="shared" si="0"/>
        <v>0</v>
      </c>
      <c r="AO6" s="61">
        <f t="shared" si="0"/>
        <v>91938.9</v>
      </c>
      <c r="AP6" s="61">
        <f t="shared" si="0"/>
        <v>0.26</v>
      </c>
      <c r="AQ6" s="61">
        <f t="shared" si="0"/>
        <v>5040</v>
      </c>
      <c r="AR6" s="61">
        <f t="shared" si="0"/>
        <v>3343.09</v>
      </c>
      <c r="AS6" s="61">
        <f t="shared" si="0"/>
        <v>0</v>
      </c>
      <c r="AT6" s="61">
        <f t="shared" si="0"/>
        <v>3343.09</v>
      </c>
      <c r="AU6" s="61">
        <f t="shared" si="0"/>
        <v>1973.73</v>
      </c>
      <c r="AV6" s="61">
        <f t="shared" si="0"/>
        <v>1369.36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"/>
  <sheetViews>
    <sheetView zoomScale="80" zoomScaleNormal="80" workbookViewId="0">
      <pane ySplit="1" topLeftCell="A178" activePane="bottomLeft" state="frozen"/>
      <selection/>
      <selection pane="bottomLeft" activeCell="F187" sqref="F187"/>
    </sheetView>
  </sheetViews>
  <sheetFormatPr defaultColWidth="8.88888888888889" defaultRowHeight="14.4"/>
  <cols>
    <col min="1" max="1" width="10.7777777777778" style="48" customWidth="1"/>
    <col min="2" max="2" width="13.1111111111111" style="49" customWidth="1"/>
    <col min="3" max="6" width="14.8888888888889" style="49" customWidth="1"/>
    <col min="7" max="9" width="14.4444444444444" style="49" customWidth="1"/>
    <col min="10" max="11" width="12.8888888888889" style="49" customWidth="1"/>
    <col min="12" max="12" width="16.7777777777778" style="49" customWidth="1"/>
    <col min="13" max="13" width="14.4444444444444" style="49" customWidth="1"/>
    <col min="14" max="14" width="11.7777777777778" style="48"/>
    <col min="15" max="16384" width="8.88888888888889" style="48"/>
  </cols>
  <sheetData>
    <row r="1" ht="17.4" spans="1:21">
      <c r="A1" s="50" t="s">
        <v>2</v>
      </c>
      <c r="B1" s="51" t="s">
        <v>863</v>
      </c>
      <c r="C1" s="51" t="s">
        <v>12</v>
      </c>
      <c r="D1" s="51" t="s">
        <v>13</v>
      </c>
      <c r="E1" s="51" t="s">
        <v>14</v>
      </c>
      <c r="F1" s="51" t="s">
        <v>864</v>
      </c>
      <c r="G1" s="51" t="s">
        <v>865</v>
      </c>
      <c r="H1" s="51" t="s">
        <v>866</v>
      </c>
      <c r="I1" s="51" t="s">
        <v>228</v>
      </c>
      <c r="J1" s="51" t="s">
        <v>233</v>
      </c>
      <c r="K1" s="51" t="s">
        <v>234</v>
      </c>
      <c r="L1" s="51" t="s">
        <v>867</v>
      </c>
      <c r="M1" s="51" t="s">
        <v>222</v>
      </c>
      <c r="N1" s="52"/>
      <c r="O1" s="52"/>
      <c r="P1" s="52"/>
      <c r="Q1" s="52"/>
      <c r="R1" s="52"/>
      <c r="S1" s="52"/>
      <c r="T1" s="52"/>
      <c r="U1" s="52"/>
    </row>
    <row r="2" ht="15" customHeight="1" spans="1:21">
      <c r="A2" s="53" t="str">
        <f>'202604工资表'!B3</f>
        <v>一</v>
      </c>
      <c r="B2" s="54" cm="1">
        <f ca="1" t="array" ref="B2">IFERROR(_xlfn.XLOOKUP(A2,INDIRECT("'"&amp;$Q$3&amp;"'!B:B"),INDIRECT("'"&amp;$Q$3&amp;"'!K:K"),"无"),"表名错误")</f>
        <v>10000</v>
      </c>
      <c r="C2" s="54" cm="1">
        <f ca="1" t="array" ref="C2">IFERROR(_xlfn.XLOOKUP(A2,INDIRECT("'"&amp;$Q$3&amp;"'!B:B"),INDIRECT("'"&amp;$Q$3&amp;"'!L:L"),"无"),"表名错误")</f>
        <v>0</v>
      </c>
      <c r="D2" s="54" t="str" cm="1">
        <f ca="1" t="array" ref="D2">IFERROR(_xlfn.XLOOKUP(A2,INDIRECT("'"&amp;$Q$3&amp;"'!B:B"),INDIRECT("'"&amp;$Q$3&amp;"'!M:M"),"无"),"表名错误")</f>
        <v>无等级</v>
      </c>
      <c r="E2" s="54" cm="1">
        <f ca="1" t="array" ref="E2">IFERROR(_xlfn.XLOOKUP(A2,INDIRECT("'"&amp;$Q$3&amp;"'!B:B"),INDIRECT("'"&amp;$Q$3&amp;"'!N:N"),"无"),"表名错误")</f>
        <v>0</v>
      </c>
      <c r="F2" s="54" t="s">
        <v>868</v>
      </c>
      <c r="G2" s="54" cm="1">
        <f ca="1" t="array" ref="G2">IFERROR(_xlfn.XLOOKUP(A2,INDIRECT("'"&amp;$Q$3&amp;"'!B:B"),INDIRECT("'"&amp;$Q$3&amp;"'!P:P"),"无"),"表名错误")</f>
        <v>0</v>
      </c>
      <c r="H2" s="54">
        <v>0</v>
      </c>
      <c r="I2" s="54">
        <f ca="1" t="shared" ref="I2:I65" si="0">ROUND(SUM(B2,E2,G2,H2,F2),2)</f>
        <v>10000</v>
      </c>
      <c r="J2" s="55" cm="1">
        <f ca="1" t="array" ref="J2">SUM(SUMIF(INDIRECT("'"&amp;$Q$4:$Q$6&amp;"'!B:B"),A2,INDIRECT("'"&amp;$Q$4:$Q$6&amp;"'!K:K")))</f>
        <v>0</v>
      </c>
      <c r="K2" s="54" cm="1">
        <f ca="1" t="array" ref="K2">SUM(SUMIF(INDIRECT("'"&amp;$Q$4:$Q$6&amp;"'!B:B"),A2,INDIRECT("'"&amp;$Q$4:$Q$6&amp;"'!L:L")))</f>
        <v>0</v>
      </c>
      <c r="L2" s="54" cm="1">
        <f ca="1" t="array" ref="L2">SUM(SUMIF(INDIRECT("'"&amp;$Q$4:$Q$6&amp;"'!B:B"),A2,INDIRECT("'"&amp;$Q$4:$Q$6&amp;"'!$AE:$AE")))</f>
        <v>600</v>
      </c>
      <c r="M2" s="54">
        <f ca="1" t="shared" ref="M2:M65" si="1">ROUND(I2-J2-K2-L2,2)</f>
        <v>9400</v>
      </c>
    </row>
    <row r="3" spans="1:21">
      <c r="A3" s="53" t="str">
        <f>'202604工资表'!B4</f>
        <v>二</v>
      </c>
      <c r="B3" s="54" cm="1">
        <f ca="1" t="array" ref="B3">IFERROR(_xlfn.XLOOKUP(A3,INDIRECT("'"&amp;$Q$3&amp;"'!B:B"),INDIRECT("'"&amp;$Q$3&amp;"'!K:K"),"无"),"表名错误")</f>
        <v>10000</v>
      </c>
      <c r="C3" s="54" cm="1">
        <f ca="1" t="array" ref="C3">IFERROR(_xlfn.XLOOKUP(A3,INDIRECT("'"&amp;$Q$3&amp;"'!B:B"),INDIRECT("'"&amp;$Q$3&amp;"'!L:L"),"无"),"表名错误")</f>
        <v>0</v>
      </c>
      <c r="D3" s="54" t="str" cm="1">
        <f ca="1" t="array" ref="D3">IFERROR(_xlfn.XLOOKUP(A3,INDIRECT("'"&amp;$Q$3&amp;"'!B:B"),INDIRECT("'"&amp;$Q$3&amp;"'!M:M"),"无"),"表名错误")</f>
        <v>无等级</v>
      </c>
      <c r="E3" s="54" cm="1">
        <f ca="1" t="array" ref="E3">IFERROR(_xlfn.XLOOKUP(A3,INDIRECT("'"&amp;$Q$3&amp;"'!B:B"),INDIRECT("'"&amp;$Q$3&amp;"'!N:N"),"无"),"表名错误")</f>
        <v>0</v>
      </c>
      <c r="F3" s="54" t="s">
        <v>868</v>
      </c>
      <c r="G3" s="54" cm="1">
        <f ca="1" t="array" ref="G3">IFERROR(_xlfn.XLOOKUP(A3,INDIRECT("'"&amp;$Q$3&amp;"'!B:B"),INDIRECT("'"&amp;$Q$3&amp;"'!P:P"),"无"),"表名错误")</f>
        <v>0</v>
      </c>
      <c r="H3" s="54">
        <v>0</v>
      </c>
      <c r="I3" s="54">
        <f ca="1" t="shared" si="0"/>
        <v>10000</v>
      </c>
      <c r="J3" s="55" cm="1">
        <f ca="1" t="array" ref="J3">SUM(SUMIF(INDIRECT("'"&amp;$Q$4:$Q$6&amp;"'!B:B"),A3,INDIRECT("'"&amp;$Q$4:$Q$6&amp;"'!K:K")))</f>
        <v>0</v>
      </c>
      <c r="K3" s="54" cm="1">
        <f ca="1" t="array" ref="K3">SUM(SUMIF(INDIRECT("'"&amp;$Q$4:$Q$6&amp;"'!B:B"),A3,INDIRECT("'"&amp;$Q$4:$Q$6&amp;"'!L:L")))</f>
        <v>0</v>
      </c>
      <c r="L3" s="54" cm="1">
        <f ca="1" t="array" ref="L3">SUM(SUMIF(INDIRECT("'"&amp;$Q$4:$Q$6&amp;"'!B:B"),A3,INDIRECT("'"&amp;$Q$4:$Q$6&amp;"'!$AE:$AE")))</f>
        <v>600</v>
      </c>
      <c r="M3" s="54">
        <f ca="1" t="shared" si="1"/>
        <v>9400</v>
      </c>
      <c r="Q3" s="48" t="s">
        <v>226</v>
      </c>
    </row>
    <row r="4" spans="1:21">
      <c r="A4" s="53" t="str">
        <f>'202604工资表'!B5</f>
        <v>三</v>
      </c>
      <c r="B4" s="54" cm="1">
        <f ca="1" t="array" ref="B4">IFERROR(_xlfn.XLOOKUP(A4,INDIRECT("'"&amp;$Q$3&amp;"'!B:B"),INDIRECT("'"&amp;$Q$3&amp;"'!K:K"),"无"),"表名错误")</f>
        <v>10000</v>
      </c>
      <c r="C4" s="54" cm="1">
        <f ca="1" t="array" ref="C4">IFERROR(_xlfn.XLOOKUP(A4,INDIRECT("'"&amp;$Q$3&amp;"'!B:B"),INDIRECT("'"&amp;$Q$3&amp;"'!L:L"),"无"),"表名错误")</f>
        <v>0</v>
      </c>
      <c r="D4" s="54" t="str" cm="1">
        <f ca="1" t="array" ref="D4">IFERROR(_xlfn.XLOOKUP(A4,INDIRECT("'"&amp;$Q$3&amp;"'!B:B"),INDIRECT("'"&amp;$Q$3&amp;"'!M:M"),"无"),"表名错误")</f>
        <v>无等级</v>
      </c>
      <c r="E4" s="54" cm="1">
        <f ca="1" t="array" ref="E4">IFERROR(_xlfn.XLOOKUP(A4,INDIRECT("'"&amp;$Q$3&amp;"'!B:B"),INDIRECT("'"&amp;$Q$3&amp;"'!N:N"),"无"),"表名错误")</f>
        <v>0</v>
      </c>
      <c r="F4" s="54" t="s">
        <v>868</v>
      </c>
      <c r="G4" s="54" cm="1">
        <f ca="1" t="array" ref="G4">IFERROR(_xlfn.XLOOKUP(A4,INDIRECT("'"&amp;$Q$3&amp;"'!B:B"),INDIRECT("'"&amp;$Q$3&amp;"'!P:P"),"无"),"表名错误")</f>
        <v>0</v>
      </c>
      <c r="H4" s="54">
        <v>0</v>
      </c>
      <c r="I4" s="54">
        <f ca="1" t="shared" si="0"/>
        <v>10000</v>
      </c>
      <c r="J4" s="55" cm="1">
        <f ca="1" t="array" ref="J4">SUM(SUMIF(INDIRECT("'"&amp;$Q$4:$Q$6&amp;"'!B:B"),A4,INDIRECT("'"&amp;$Q$4:$Q$6&amp;"'!K:K")))</f>
        <v>0</v>
      </c>
      <c r="K4" s="54" cm="1">
        <f ca="1" t="array" ref="K4">SUM(SUMIF(INDIRECT("'"&amp;$Q$4:$Q$6&amp;"'!B:B"),A4,INDIRECT("'"&amp;$Q$4:$Q$6&amp;"'!L:L")))</f>
        <v>0</v>
      </c>
      <c r="L4" s="54" cm="1">
        <f ca="1" t="array" ref="L4">SUM(SUMIF(INDIRECT("'"&amp;$Q$4:$Q$6&amp;"'!B:B"),A4,INDIRECT("'"&amp;$Q$4:$Q$6&amp;"'!$AE:$AE")))</f>
        <v>600</v>
      </c>
      <c r="M4" s="54">
        <f ca="1" t="shared" si="1"/>
        <v>9400</v>
      </c>
      <c r="Q4" s="48" t="s">
        <v>869</v>
      </c>
    </row>
    <row r="5" spans="1:21">
      <c r="A5" s="53" t="str">
        <f>'202604工资表'!B6</f>
        <v>四</v>
      </c>
      <c r="B5" s="54" cm="1">
        <f ca="1" t="array" ref="B5">IFERROR(_xlfn.XLOOKUP(A5,INDIRECT("'"&amp;$Q$3&amp;"'!B:B"),INDIRECT("'"&amp;$Q$3&amp;"'!K:K"),"无"),"表名错误")</f>
        <v>10000</v>
      </c>
      <c r="C5" s="54" cm="1">
        <f ca="1" t="array" ref="C5">IFERROR(_xlfn.XLOOKUP(A5,INDIRECT("'"&amp;$Q$3&amp;"'!B:B"),INDIRECT("'"&amp;$Q$3&amp;"'!L:L"),"无"),"表名错误")</f>
        <v>0</v>
      </c>
      <c r="D5" s="54" t="str" cm="1">
        <f ca="1" t="array" ref="D5">IFERROR(_xlfn.XLOOKUP(A5,INDIRECT("'"&amp;$Q$3&amp;"'!B:B"),INDIRECT("'"&amp;$Q$3&amp;"'!M:M"),"无"),"表名错误")</f>
        <v>无等级</v>
      </c>
      <c r="E5" s="54" cm="1">
        <f ca="1" t="array" ref="E5">IFERROR(_xlfn.XLOOKUP(A5,INDIRECT("'"&amp;$Q$3&amp;"'!B:B"),INDIRECT("'"&amp;$Q$3&amp;"'!N:N"),"无"),"表名错误")</f>
        <v>0</v>
      </c>
      <c r="F5" s="54" t="s">
        <v>868</v>
      </c>
      <c r="G5" s="54" cm="1">
        <f ca="1" t="array" ref="G5">IFERROR(_xlfn.XLOOKUP(A5,INDIRECT("'"&amp;$Q$3&amp;"'!B:B"),INDIRECT("'"&amp;$Q$3&amp;"'!P:P"),"无"),"表名错误")</f>
        <v>0</v>
      </c>
      <c r="H5" s="54">
        <v>0</v>
      </c>
      <c r="I5" s="54">
        <f ca="1" t="shared" si="0"/>
        <v>10000</v>
      </c>
      <c r="J5" s="55" cm="1">
        <f ca="1" t="array" ref="J5">SUM(SUMIF(INDIRECT("'"&amp;$Q$4:$Q$6&amp;"'!B:B"),A5,INDIRECT("'"&amp;$Q$4:$Q$6&amp;"'!K:K")))</f>
        <v>0</v>
      </c>
      <c r="K5" s="54" cm="1">
        <f ca="1" t="array" ref="K5">SUM(SUMIF(INDIRECT("'"&amp;$Q$4:$Q$6&amp;"'!B:B"),A5,INDIRECT("'"&amp;$Q$4:$Q$6&amp;"'!L:L")))</f>
        <v>0</v>
      </c>
      <c r="L5" s="54" cm="1">
        <f ca="1" t="array" ref="L5">SUM(SUMIF(INDIRECT("'"&amp;$Q$4:$Q$6&amp;"'!B:B"),A5,INDIRECT("'"&amp;$Q$4:$Q$6&amp;"'!$AE:$AE")))</f>
        <v>600</v>
      </c>
      <c r="M5" s="54">
        <f ca="1" t="shared" si="1"/>
        <v>9400</v>
      </c>
      <c r="Q5" s="48" t="s">
        <v>870</v>
      </c>
    </row>
    <row r="6" spans="1:21">
      <c r="A6" s="53" t="str">
        <f>'202604工资表'!B7</f>
        <v>五</v>
      </c>
      <c r="B6" s="54" cm="1">
        <f ca="1" t="array" ref="B6">IFERROR(_xlfn.XLOOKUP(A6,INDIRECT("'"&amp;$Q$3&amp;"'!B:B"),INDIRECT("'"&amp;$Q$3&amp;"'!K:K"),"无"),"表名错误")</f>
        <v>10000</v>
      </c>
      <c r="C6" s="54" cm="1">
        <f ca="1" t="array" ref="C6">IFERROR(_xlfn.XLOOKUP(A6,INDIRECT("'"&amp;$Q$3&amp;"'!B:B"),INDIRECT("'"&amp;$Q$3&amp;"'!L:L"),"无"),"表名错误")</f>
        <v>0</v>
      </c>
      <c r="D6" s="54" t="str" cm="1">
        <f ca="1" t="array" ref="D6">IFERROR(_xlfn.XLOOKUP(A6,INDIRECT("'"&amp;$Q$3&amp;"'!B:B"),INDIRECT("'"&amp;$Q$3&amp;"'!M:M"),"无"),"表名错误")</f>
        <v>无等级</v>
      </c>
      <c r="E6" s="54" cm="1">
        <f ca="1" t="array" ref="E6">IFERROR(_xlfn.XLOOKUP(A6,INDIRECT("'"&amp;$Q$3&amp;"'!B:B"),INDIRECT("'"&amp;$Q$3&amp;"'!N:N"),"无"),"表名错误")</f>
        <v>0</v>
      </c>
      <c r="F6" s="54" t="s">
        <v>868</v>
      </c>
      <c r="G6" s="54" cm="1">
        <f ca="1" t="array" ref="G6">IFERROR(_xlfn.XLOOKUP(A6,INDIRECT("'"&amp;$Q$3&amp;"'!B:B"),INDIRECT("'"&amp;$Q$3&amp;"'!P:P"),"无"),"表名错误")</f>
        <v>0</v>
      </c>
      <c r="H6" s="54">
        <v>0</v>
      </c>
      <c r="I6" s="54">
        <f ca="1" t="shared" si="0"/>
        <v>10000</v>
      </c>
      <c r="J6" s="55" cm="1">
        <f ca="1" t="array" ref="J6">SUM(SUMIF(INDIRECT("'"&amp;$Q$4:$Q$6&amp;"'!B:B"),A6,INDIRECT("'"&amp;$Q$4:$Q$6&amp;"'!K:K")))</f>
        <v>0</v>
      </c>
      <c r="K6" s="54" cm="1">
        <f ca="1" t="array" ref="K6">SUM(SUMIF(INDIRECT("'"&amp;$Q$4:$Q$6&amp;"'!B:B"),A6,INDIRECT("'"&amp;$Q$4:$Q$6&amp;"'!L:L")))</f>
        <v>0</v>
      </c>
      <c r="L6" s="54" cm="1">
        <f ca="1" t="array" ref="L6">SUM(SUMIF(INDIRECT("'"&amp;$Q$4:$Q$6&amp;"'!B:B"),A6,INDIRECT("'"&amp;$Q$4:$Q$6&amp;"'!$AE:$AE")))</f>
        <v>600</v>
      </c>
      <c r="M6" s="54">
        <f ca="1" t="shared" si="1"/>
        <v>9400</v>
      </c>
      <c r="Q6" s="48" t="s">
        <v>871</v>
      </c>
    </row>
    <row r="7" spans="1:21">
      <c r="A7" s="53" t="str">
        <f>'202604工资表'!B8</f>
        <v>六</v>
      </c>
      <c r="B7" s="54" cm="1">
        <f ca="1" t="array" ref="B7">IFERROR(_xlfn.XLOOKUP(A7,INDIRECT("'"&amp;$Q$3&amp;"'!B:B"),INDIRECT("'"&amp;$Q$3&amp;"'!K:K"),"无"),"表名错误")</f>
        <v>10000</v>
      </c>
      <c r="C7" s="54" cm="1">
        <f ca="1" t="array" ref="C7">IFERROR(_xlfn.XLOOKUP(A7,INDIRECT("'"&amp;$Q$3&amp;"'!B:B"),INDIRECT("'"&amp;$Q$3&amp;"'!L:L"),"无"),"表名错误")</f>
        <v>0</v>
      </c>
      <c r="D7" s="54" t="str" cm="1">
        <f ca="1" t="array" ref="D7">IFERROR(_xlfn.XLOOKUP(A7,INDIRECT("'"&amp;$Q$3&amp;"'!B:B"),INDIRECT("'"&amp;$Q$3&amp;"'!M:M"),"无"),"表名错误")</f>
        <v>无等级</v>
      </c>
      <c r="E7" s="54" cm="1">
        <f ca="1" t="array" ref="E7">IFERROR(_xlfn.XLOOKUP(A7,INDIRECT("'"&amp;$Q$3&amp;"'!B:B"),INDIRECT("'"&amp;$Q$3&amp;"'!N:N"),"无"),"表名错误")</f>
        <v>0</v>
      </c>
      <c r="F7" s="54" t="s">
        <v>868</v>
      </c>
      <c r="G7" s="54" cm="1">
        <f ca="1" t="array" ref="G7">IFERROR(_xlfn.XLOOKUP(A7,INDIRECT("'"&amp;$Q$3&amp;"'!B:B"),INDIRECT("'"&amp;$Q$3&amp;"'!P:P"),"无"),"表名错误")</f>
        <v>0</v>
      </c>
      <c r="H7" s="54">
        <v>0</v>
      </c>
      <c r="I7" s="54">
        <f ca="1" t="shared" si="0"/>
        <v>10000</v>
      </c>
      <c r="J7" s="55" cm="1">
        <f ca="1" t="array" ref="J7">SUM(SUMIF(INDIRECT("'"&amp;$Q$4:$Q$6&amp;"'!B:B"),A7,INDIRECT("'"&amp;$Q$4:$Q$6&amp;"'!K:K")))</f>
        <v>0</v>
      </c>
      <c r="K7" s="54" cm="1">
        <f ca="1" t="array" ref="K7">SUM(SUMIF(INDIRECT("'"&amp;$Q$4:$Q$6&amp;"'!B:B"),A7,INDIRECT("'"&amp;$Q$4:$Q$6&amp;"'!L:L")))</f>
        <v>0</v>
      </c>
      <c r="L7" s="54" cm="1">
        <f ca="1" t="array" ref="L7">SUM(SUMIF(INDIRECT("'"&amp;$Q$4:$Q$6&amp;"'!B:B"),A7,INDIRECT("'"&amp;$Q$4:$Q$6&amp;"'!$AE:$AE")))</f>
        <v>600</v>
      </c>
      <c r="M7" s="54">
        <f ca="1" t="shared" si="1"/>
        <v>9400</v>
      </c>
    </row>
    <row r="8" spans="1:21">
      <c r="A8" s="53" t="str">
        <f>'202604工资表'!B9</f>
        <v>七</v>
      </c>
      <c r="B8" s="54" cm="1">
        <f ca="1" t="array" ref="B8">IFERROR(_xlfn.XLOOKUP(A8,INDIRECT("'"&amp;$Q$3&amp;"'!B:B"),INDIRECT("'"&amp;$Q$3&amp;"'!K:K"),"无"),"表名错误")</f>
        <v>10000</v>
      </c>
      <c r="C8" s="54" cm="1">
        <f ca="1" t="array" ref="C8">IFERROR(_xlfn.XLOOKUP(A8,INDIRECT("'"&amp;$Q$3&amp;"'!B:B"),INDIRECT("'"&amp;$Q$3&amp;"'!L:L"),"无"),"表名错误")</f>
        <v>0</v>
      </c>
      <c r="D8" s="54" t="str" cm="1">
        <f ca="1" t="array" ref="D8">IFERROR(_xlfn.XLOOKUP(A8,INDIRECT("'"&amp;$Q$3&amp;"'!B:B"),INDIRECT("'"&amp;$Q$3&amp;"'!M:M"),"无"),"表名错误")</f>
        <v>无等级</v>
      </c>
      <c r="E8" s="54" cm="1">
        <f ca="1" t="array" ref="E8">IFERROR(_xlfn.XLOOKUP(A8,INDIRECT("'"&amp;$Q$3&amp;"'!B:B"),INDIRECT("'"&amp;$Q$3&amp;"'!N:N"),"无"),"表名错误")</f>
        <v>0</v>
      </c>
      <c r="F8" s="54" t="s">
        <v>868</v>
      </c>
      <c r="G8" s="54" cm="1">
        <f ca="1" t="array" ref="G8">IFERROR(_xlfn.XLOOKUP(A8,INDIRECT("'"&amp;$Q$3&amp;"'!B:B"),INDIRECT("'"&amp;$Q$3&amp;"'!P:P"),"无"),"表名错误")</f>
        <v>0</v>
      </c>
      <c r="H8" s="54">
        <v>0</v>
      </c>
      <c r="I8" s="54">
        <f ca="1" t="shared" si="0"/>
        <v>10000</v>
      </c>
      <c r="J8" s="55" cm="1">
        <f ca="1" t="array" ref="J8">SUM(SUMIF(INDIRECT("'"&amp;$Q$4:$Q$6&amp;"'!B:B"),A8,INDIRECT("'"&amp;$Q$4:$Q$6&amp;"'!K:K")))</f>
        <v>0</v>
      </c>
      <c r="K8" s="54" cm="1">
        <f ca="1" t="array" ref="K8">SUM(SUMIF(INDIRECT("'"&amp;$Q$4:$Q$6&amp;"'!B:B"),A8,INDIRECT("'"&amp;$Q$4:$Q$6&amp;"'!L:L")))</f>
        <v>0</v>
      </c>
      <c r="L8" s="54" cm="1">
        <f ca="1" t="array" ref="L8">SUM(SUMIF(INDIRECT("'"&amp;$Q$4:$Q$6&amp;"'!B:B"),A8,INDIRECT("'"&amp;$Q$4:$Q$6&amp;"'!$AE:$AE")))</f>
        <v>600</v>
      </c>
      <c r="M8" s="54">
        <f ca="1" t="shared" si="1"/>
        <v>9400</v>
      </c>
    </row>
    <row r="9" spans="1:21">
      <c r="A9" s="53" t="str">
        <f>'202604工资表'!B10</f>
        <v>八</v>
      </c>
      <c r="B9" s="54" cm="1">
        <f ca="1" t="array" ref="B9">IFERROR(_xlfn.XLOOKUP(A9,INDIRECT("'"&amp;$Q$3&amp;"'!B:B"),INDIRECT("'"&amp;$Q$3&amp;"'!K:K"),"无"),"表名错误")</f>
        <v>10000</v>
      </c>
      <c r="C9" s="54" cm="1">
        <f ca="1" t="array" ref="C9">IFERROR(_xlfn.XLOOKUP(A9,INDIRECT("'"&amp;$Q$3&amp;"'!B:B"),INDIRECT("'"&amp;$Q$3&amp;"'!L:L"),"无"),"表名错误")</f>
        <v>0</v>
      </c>
      <c r="D9" s="54" t="str" cm="1">
        <f ca="1" t="array" ref="D9">IFERROR(_xlfn.XLOOKUP(A9,INDIRECT("'"&amp;$Q$3&amp;"'!B:B"),INDIRECT("'"&amp;$Q$3&amp;"'!M:M"),"无"),"表名错误")</f>
        <v>无等级</v>
      </c>
      <c r="E9" s="54" cm="1">
        <f ca="1" t="array" ref="E9">IFERROR(_xlfn.XLOOKUP(A9,INDIRECT("'"&amp;$Q$3&amp;"'!B:B"),INDIRECT("'"&amp;$Q$3&amp;"'!N:N"),"无"),"表名错误")</f>
        <v>0</v>
      </c>
      <c r="F9" s="54" t="s">
        <v>868</v>
      </c>
      <c r="G9" s="54" cm="1">
        <f ca="1" t="array" ref="G9">IFERROR(_xlfn.XLOOKUP(A9,INDIRECT("'"&amp;$Q$3&amp;"'!B:B"),INDIRECT("'"&amp;$Q$3&amp;"'!P:P"),"无"),"表名错误")</f>
        <v>0</v>
      </c>
      <c r="H9" s="54">
        <v>0</v>
      </c>
      <c r="I9" s="54">
        <f ca="1" t="shared" si="0"/>
        <v>10000</v>
      </c>
      <c r="J9" s="55" cm="1">
        <f ca="1" t="array" ref="J9">SUM(SUMIF(INDIRECT("'"&amp;$Q$4:$Q$6&amp;"'!B:B"),A9,INDIRECT("'"&amp;$Q$4:$Q$6&amp;"'!K:K")))</f>
        <v>0</v>
      </c>
      <c r="K9" s="54" cm="1">
        <f ca="1" t="array" ref="K9">SUM(SUMIF(INDIRECT("'"&amp;$Q$4:$Q$6&amp;"'!B:B"),A9,INDIRECT("'"&amp;$Q$4:$Q$6&amp;"'!L:L")))</f>
        <v>0</v>
      </c>
      <c r="L9" s="54" cm="1">
        <f ca="1" t="array" ref="L9">SUM(SUMIF(INDIRECT("'"&amp;$Q$4:$Q$6&amp;"'!B:B"),A9,INDIRECT("'"&amp;$Q$4:$Q$6&amp;"'!$AE:$AE")))</f>
        <v>600</v>
      </c>
      <c r="M9" s="54">
        <f ca="1" t="shared" si="1"/>
        <v>9400</v>
      </c>
    </row>
    <row r="10" spans="1:21">
      <c r="A10" s="53" t="str">
        <f>'202604工资表'!B11</f>
        <v>九</v>
      </c>
      <c r="B10" s="54" cm="1">
        <f ca="1" t="array" ref="B10">IFERROR(_xlfn.XLOOKUP(A10,INDIRECT("'"&amp;$Q$3&amp;"'!B:B"),INDIRECT("'"&amp;$Q$3&amp;"'!K:K"),"无"),"表名错误")</f>
        <v>10000</v>
      </c>
      <c r="C10" s="54" cm="1">
        <f ca="1" t="array" ref="C10">IFERROR(_xlfn.XLOOKUP(A10,INDIRECT("'"&amp;$Q$3&amp;"'!B:B"),INDIRECT("'"&amp;$Q$3&amp;"'!L:L"),"无"),"表名错误")</f>
        <v>0</v>
      </c>
      <c r="D10" s="54" t="str" cm="1">
        <f ca="1" t="array" ref="D10">IFERROR(_xlfn.XLOOKUP(A10,INDIRECT("'"&amp;$Q$3&amp;"'!B:B"),INDIRECT("'"&amp;$Q$3&amp;"'!M:M"),"无"),"表名错误")</f>
        <v>无等级</v>
      </c>
      <c r="E10" s="54" cm="1">
        <f ca="1" t="array" ref="E10">IFERROR(_xlfn.XLOOKUP(A10,INDIRECT("'"&amp;$Q$3&amp;"'!B:B"),INDIRECT("'"&amp;$Q$3&amp;"'!N:N"),"无"),"表名错误")</f>
        <v>0</v>
      </c>
      <c r="F10" s="54" t="s">
        <v>868</v>
      </c>
      <c r="G10" s="54" cm="1">
        <f ca="1" t="array" ref="G10">IFERROR(_xlfn.XLOOKUP(A10,INDIRECT("'"&amp;$Q$3&amp;"'!B:B"),INDIRECT("'"&amp;$Q$3&amp;"'!P:P"),"无"),"表名错误")</f>
        <v>0</v>
      </c>
      <c r="H10" s="54">
        <v>0</v>
      </c>
      <c r="I10" s="54">
        <f ca="1" t="shared" si="0"/>
        <v>10000</v>
      </c>
      <c r="J10" s="55" cm="1">
        <f ca="1" t="array" ref="J10">SUM(SUMIF(INDIRECT("'"&amp;$Q$4:$Q$6&amp;"'!B:B"),A10,INDIRECT("'"&amp;$Q$4:$Q$6&amp;"'!K:K")))</f>
        <v>0</v>
      </c>
      <c r="K10" s="54" cm="1">
        <f ca="1" t="array" ref="K10">SUM(SUMIF(INDIRECT("'"&amp;$Q$4:$Q$6&amp;"'!B:B"),A10,INDIRECT("'"&amp;$Q$4:$Q$6&amp;"'!L:L")))</f>
        <v>0</v>
      </c>
      <c r="L10" s="54" cm="1">
        <f ca="1" t="array" ref="L10">SUM(SUMIF(INDIRECT("'"&amp;$Q$4:$Q$6&amp;"'!B:B"),A10,INDIRECT("'"&amp;$Q$4:$Q$6&amp;"'!$AE:$AE")))</f>
        <v>600</v>
      </c>
      <c r="M10" s="54">
        <f ca="1" t="shared" si="1"/>
        <v>9400</v>
      </c>
    </row>
    <row r="11" spans="1:21">
      <c r="A11" s="53" t="str">
        <f>'202604工资表'!B12</f>
        <v>一十</v>
      </c>
      <c r="B11" s="54" cm="1">
        <f ca="1" t="array" ref="B11">IFERROR(_xlfn.XLOOKUP(A11,INDIRECT("'"&amp;$Q$3&amp;"'!B:B"),INDIRECT("'"&amp;$Q$3&amp;"'!K:K"),"无"),"表名错误")</f>
        <v>10000</v>
      </c>
      <c r="C11" s="54" cm="1">
        <f ca="1" t="array" ref="C11">IFERROR(_xlfn.XLOOKUP(A11,INDIRECT("'"&amp;$Q$3&amp;"'!B:B"),INDIRECT("'"&amp;$Q$3&amp;"'!L:L"),"无"),"表名错误")</f>
        <v>0</v>
      </c>
      <c r="D11" s="54" t="str" cm="1">
        <f ca="1" t="array" ref="D11">IFERROR(_xlfn.XLOOKUP(A11,INDIRECT("'"&amp;$Q$3&amp;"'!B:B"),INDIRECT("'"&amp;$Q$3&amp;"'!M:M"),"无"),"表名错误")</f>
        <v>无等级</v>
      </c>
      <c r="E11" s="54" cm="1">
        <f ca="1" t="array" ref="E11">IFERROR(_xlfn.XLOOKUP(A11,INDIRECT("'"&amp;$Q$3&amp;"'!B:B"),INDIRECT("'"&amp;$Q$3&amp;"'!N:N"),"无"),"表名错误")</f>
        <v>0</v>
      </c>
      <c r="F11" s="54" t="s">
        <v>868</v>
      </c>
      <c r="G11" s="54" cm="1">
        <f ca="1" t="array" ref="G11">IFERROR(_xlfn.XLOOKUP(A11,INDIRECT("'"&amp;$Q$3&amp;"'!B:B"),INDIRECT("'"&amp;$Q$3&amp;"'!P:P"),"无"),"表名错误")</f>
        <v>0</v>
      </c>
      <c r="H11" s="54">
        <v>0</v>
      </c>
      <c r="I11" s="54">
        <f ca="1" t="shared" si="0"/>
        <v>10000</v>
      </c>
      <c r="J11" s="55" cm="1">
        <f ca="1" t="array" ref="J11">SUM(SUMIF(INDIRECT("'"&amp;$Q$4:$Q$6&amp;"'!B:B"),A11,INDIRECT("'"&amp;$Q$4:$Q$6&amp;"'!K:K")))</f>
        <v>0</v>
      </c>
      <c r="K11" s="54" cm="1">
        <f ca="1" t="array" ref="K11">SUM(SUMIF(INDIRECT("'"&amp;$Q$4:$Q$6&amp;"'!B:B"),A11,INDIRECT("'"&amp;$Q$4:$Q$6&amp;"'!L:L")))</f>
        <v>0</v>
      </c>
      <c r="L11" s="54" cm="1">
        <f ca="1" t="array" ref="L11">SUM(SUMIF(INDIRECT("'"&amp;$Q$4:$Q$6&amp;"'!B:B"),A11,INDIRECT("'"&amp;$Q$4:$Q$6&amp;"'!$AE:$AE")))</f>
        <v>600</v>
      </c>
      <c r="M11" s="54">
        <f ca="1" t="shared" si="1"/>
        <v>9400</v>
      </c>
    </row>
    <row r="12" spans="1:21">
      <c r="A12" s="53" t="str">
        <f>'202604工资表'!B13</f>
        <v>一十一</v>
      </c>
      <c r="B12" s="54" cm="1">
        <f ca="1" t="array" ref="B12">IFERROR(_xlfn.XLOOKUP(A12,INDIRECT("'"&amp;$Q$3&amp;"'!B:B"),INDIRECT("'"&amp;$Q$3&amp;"'!K:K"),"无"),"表名错误")</f>
        <v>10000</v>
      </c>
      <c r="C12" s="54" cm="1">
        <f ca="1" t="array" ref="C12">IFERROR(_xlfn.XLOOKUP(A12,INDIRECT("'"&amp;$Q$3&amp;"'!B:B"),INDIRECT("'"&amp;$Q$3&amp;"'!L:L"),"无"),"表名错误")</f>
        <v>0</v>
      </c>
      <c r="D12" s="54" t="str" cm="1">
        <f ca="1" t="array" ref="D12">IFERROR(_xlfn.XLOOKUP(A12,INDIRECT("'"&amp;$Q$3&amp;"'!B:B"),INDIRECT("'"&amp;$Q$3&amp;"'!M:M"),"无"),"表名错误")</f>
        <v>无等级</v>
      </c>
      <c r="E12" s="54" cm="1">
        <f ca="1" t="array" ref="E12">IFERROR(_xlfn.XLOOKUP(A12,INDIRECT("'"&amp;$Q$3&amp;"'!B:B"),INDIRECT("'"&amp;$Q$3&amp;"'!N:N"),"无"),"表名错误")</f>
        <v>0</v>
      </c>
      <c r="F12" s="54" t="s">
        <v>868</v>
      </c>
      <c r="G12" s="54" cm="1">
        <f ca="1" t="array" ref="G12">IFERROR(_xlfn.XLOOKUP(A12,INDIRECT("'"&amp;$Q$3&amp;"'!B:B"),INDIRECT("'"&amp;$Q$3&amp;"'!P:P"),"无"),"表名错误")</f>
        <v>0</v>
      </c>
      <c r="H12" s="54">
        <v>0</v>
      </c>
      <c r="I12" s="54">
        <f ca="1" t="shared" si="0"/>
        <v>10000</v>
      </c>
      <c r="J12" s="55" cm="1">
        <f ca="1" t="array" ref="J12">SUM(SUMIF(INDIRECT("'"&amp;$Q$4:$Q$6&amp;"'!B:B"),A12,INDIRECT("'"&amp;$Q$4:$Q$6&amp;"'!K:K")))</f>
        <v>0</v>
      </c>
      <c r="K12" s="54" cm="1">
        <f ca="1" t="array" ref="K12">SUM(SUMIF(INDIRECT("'"&amp;$Q$4:$Q$6&amp;"'!B:B"),A12,INDIRECT("'"&amp;$Q$4:$Q$6&amp;"'!L:L")))</f>
        <v>0</v>
      </c>
      <c r="L12" s="54" cm="1">
        <f ca="1" t="array" ref="L12">SUM(SUMIF(INDIRECT("'"&amp;$Q$4:$Q$6&amp;"'!B:B"),A12,INDIRECT("'"&amp;$Q$4:$Q$6&amp;"'!$AE:$AE")))</f>
        <v>600</v>
      </c>
      <c r="M12" s="54">
        <f ca="1" t="shared" si="1"/>
        <v>9400</v>
      </c>
    </row>
    <row r="13" spans="1:21">
      <c r="A13" s="53" t="str">
        <f>'202604工资表'!B14</f>
        <v>一十二</v>
      </c>
      <c r="B13" s="54" cm="1">
        <f ca="1" t="array" ref="B13">IFERROR(_xlfn.XLOOKUP(A13,INDIRECT("'"&amp;$Q$3&amp;"'!B:B"),INDIRECT("'"&amp;$Q$3&amp;"'!K:K"),"无"),"表名错误")</f>
        <v>10000</v>
      </c>
      <c r="C13" s="54" cm="1">
        <f ca="1" t="array" ref="C13">IFERROR(_xlfn.XLOOKUP(A13,INDIRECT("'"&amp;$Q$3&amp;"'!B:B"),INDIRECT("'"&amp;$Q$3&amp;"'!L:L"),"无"),"表名错误")</f>
        <v>0</v>
      </c>
      <c r="D13" s="54" t="str" cm="1">
        <f ca="1" t="array" ref="D13">IFERROR(_xlfn.XLOOKUP(A13,INDIRECT("'"&amp;$Q$3&amp;"'!B:B"),INDIRECT("'"&amp;$Q$3&amp;"'!M:M"),"无"),"表名错误")</f>
        <v>无等级</v>
      </c>
      <c r="E13" s="54" cm="1">
        <f ca="1" t="array" ref="E13">IFERROR(_xlfn.XLOOKUP(A13,INDIRECT("'"&amp;$Q$3&amp;"'!B:B"),INDIRECT("'"&amp;$Q$3&amp;"'!N:N"),"无"),"表名错误")</f>
        <v>0</v>
      </c>
      <c r="F13" s="54" t="s">
        <v>868</v>
      </c>
      <c r="G13" s="54" cm="1">
        <f ca="1" t="array" ref="G13">IFERROR(_xlfn.XLOOKUP(A13,INDIRECT("'"&amp;$Q$3&amp;"'!B:B"),INDIRECT("'"&amp;$Q$3&amp;"'!P:P"),"无"),"表名错误")</f>
        <v>0</v>
      </c>
      <c r="H13" s="54">
        <v>0</v>
      </c>
      <c r="I13" s="54">
        <f ca="1" t="shared" si="0"/>
        <v>10000</v>
      </c>
      <c r="J13" s="55" cm="1">
        <f ca="1" t="array" ref="J13">SUM(SUMIF(INDIRECT("'"&amp;$Q$4:$Q$6&amp;"'!B:B"),A13,INDIRECT("'"&amp;$Q$4:$Q$6&amp;"'!K:K")))</f>
        <v>0</v>
      </c>
      <c r="K13" s="54" cm="1">
        <f ca="1" t="array" ref="K13">SUM(SUMIF(INDIRECT("'"&amp;$Q$4:$Q$6&amp;"'!B:B"),A13,INDIRECT("'"&amp;$Q$4:$Q$6&amp;"'!L:L")))</f>
        <v>0</v>
      </c>
      <c r="L13" s="54" cm="1">
        <f ca="1" t="array" ref="L13">SUM(SUMIF(INDIRECT("'"&amp;$Q$4:$Q$6&amp;"'!B:B"),A13,INDIRECT("'"&amp;$Q$4:$Q$6&amp;"'!$AE:$AE")))</f>
        <v>450</v>
      </c>
      <c r="M13" s="54">
        <f ca="1" t="shared" si="1"/>
        <v>9550</v>
      </c>
    </row>
    <row r="14" spans="1:21">
      <c r="A14" s="53" t="str">
        <f>'202604工资表'!B15</f>
        <v>一十三</v>
      </c>
      <c r="B14" s="54" cm="1">
        <f ca="1" t="array" ref="B14">IFERROR(_xlfn.XLOOKUP(A14,INDIRECT("'"&amp;$Q$3&amp;"'!B:B"),INDIRECT("'"&amp;$Q$3&amp;"'!K:K"),"无"),"表名错误")</f>
        <v>10000</v>
      </c>
      <c r="C14" s="54" cm="1">
        <f ca="1" t="array" ref="C14">IFERROR(_xlfn.XLOOKUP(A14,INDIRECT("'"&amp;$Q$3&amp;"'!B:B"),INDIRECT("'"&amp;$Q$3&amp;"'!L:L"),"无"),"表名错误")</f>
        <v>0</v>
      </c>
      <c r="D14" s="54" t="str" cm="1">
        <f ca="1" t="array" ref="D14">IFERROR(_xlfn.XLOOKUP(A14,INDIRECT("'"&amp;$Q$3&amp;"'!B:B"),INDIRECT("'"&amp;$Q$3&amp;"'!M:M"),"无"),"表名错误")</f>
        <v>无等级</v>
      </c>
      <c r="E14" s="54" cm="1">
        <f ca="1" t="array" ref="E14">IFERROR(_xlfn.XLOOKUP(A14,INDIRECT("'"&amp;$Q$3&amp;"'!B:B"),INDIRECT("'"&amp;$Q$3&amp;"'!N:N"),"无"),"表名错误")</f>
        <v>0</v>
      </c>
      <c r="F14" s="54" t="s">
        <v>868</v>
      </c>
      <c r="G14" s="54" cm="1">
        <f ca="1" t="array" ref="G14">IFERROR(_xlfn.XLOOKUP(A14,INDIRECT("'"&amp;$Q$3&amp;"'!B:B"),INDIRECT("'"&amp;$Q$3&amp;"'!P:P"),"无"),"表名错误")</f>
        <v>0</v>
      </c>
      <c r="H14" s="54">
        <v>0</v>
      </c>
      <c r="I14" s="54">
        <f ca="1" t="shared" si="0"/>
        <v>10000</v>
      </c>
      <c r="J14" s="55" cm="1">
        <f ca="1" t="array" ref="J14">SUM(SUMIF(INDIRECT("'"&amp;$Q$4:$Q$6&amp;"'!B:B"),A14,INDIRECT("'"&amp;$Q$4:$Q$6&amp;"'!K:K")))</f>
        <v>0</v>
      </c>
      <c r="K14" s="54" cm="1">
        <f ca="1" t="array" ref="K14">SUM(SUMIF(INDIRECT("'"&amp;$Q$4:$Q$6&amp;"'!B:B"),A14,INDIRECT("'"&amp;$Q$4:$Q$6&amp;"'!L:L")))</f>
        <v>0</v>
      </c>
      <c r="L14" s="54" cm="1">
        <f ca="1" t="array" ref="L14">SUM(SUMIF(INDIRECT("'"&amp;$Q$4:$Q$6&amp;"'!B:B"),A14,INDIRECT("'"&amp;$Q$4:$Q$6&amp;"'!$AE:$AE")))</f>
        <v>600</v>
      </c>
      <c r="M14" s="54">
        <f ca="1" t="shared" si="1"/>
        <v>9400</v>
      </c>
    </row>
    <row r="15" spans="1:21">
      <c r="A15" s="53" t="str">
        <f>'202604工资表'!B16</f>
        <v>一</v>
      </c>
      <c r="B15" s="54" cm="1">
        <f ca="1" t="array" ref="B15">IFERROR(_xlfn.XLOOKUP(A15,INDIRECT("'"&amp;$Q$3&amp;"'!B:B"),INDIRECT("'"&amp;$Q$3&amp;"'!K:K"),"无"),"表名错误")</f>
        <v>10000</v>
      </c>
      <c r="C15" s="54" cm="1">
        <f ca="1" t="array" ref="C15">IFERROR(_xlfn.XLOOKUP(A15,INDIRECT("'"&amp;$Q$3&amp;"'!B:B"),INDIRECT("'"&amp;$Q$3&amp;"'!L:L"),"无"),"表名错误")</f>
        <v>0</v>
      </c>
      <c r="D15" s="54" t="str" cm="1">
        <f ca="1" t="array" ref="D15">IFERROR(_xlfn.XLOOKUP(A15,INDIRECT("'"&amp;$Q$3&amp;"'!B:B"),INDIRECT("'"&amp;$Q$3&amp;"'!M:M"),"无"),"表名错误")</f>
        <v>无等级</v>
      </c>
      <c r="E15" s="54" cm="1">
        <f ca="1" t="array" ref="E15">IFERROR(_xlfn.XLOOKUP(A15,INDIRECT("'"&amp;$Q$3&amp;"'!B:B"),INDIRECT("'"&amp;$Q$3&amp;"'!N:N"),"无"),"表名错误")</f>
        <v>0</v>
      </c>
      <c r="F15" s="54" t="s">
        <v>868</v>
      </c>
      <c r="G15" s="54" cm="1">
        <f ca="1" t="array" ref="G15">IFERROR(_xlfn.XLOOKUP(A15,INDIRECT("'"&amp;$Q$3&amp;"'!B:B"),INDIRECT("'"&amp;$Q$3&amp;"'!P:P"),"无"),"表名错误")</f>
        <v>0</v>
      </c>
      <c r="H15" s="54">
        <v>0</v>
      </c>
      <c r="I15" s="54">
        <f ca="1" t="shared" si="0"/>
        <v>10000</v>
      </c>
      <c r="J15" s="55" cm="1">
        <f ca="1" t="array" ref="J15">SUM(SUMIF(INDIRECT("'"&amp;$Q$4:$Q$6&amp;"'!B:B"),A15,INDIRECT("'"&amp;$Q$4:$Q$6&amp;"'!K:K")))</f>
        <v>0</v>
      </c>
      <c r="K15" s="54" cm="1">
        <f ca="1" t="array" ref="K15">SUM(SUMIF(INDIRECT("'"&amp;$Q$4:$Q$6&amp;"'!B:B"),A15,INDIRECT("'"&amp;$Q$4:$Q$6&amp;"'!L:L")))</f>
        <v>0</v>
      </c>
      <c r="L15" s="54" cm="1">
        <f ca="1" t="array" ref="L15">SUM(SUMIF(INDIRECT("'"&amp;$Q$4:$Q$6&amp;"'!B:B"),A15,INDIRECT("'"&amp;$Q$4:$Q$6&amp;"'!$AE:$AE")))</f>
        <v>600</v>
      </c>
      <c r="M15" s="54">
        <f ca="1" t="shared" si="1"/>
        <v>9400</v>
      </c>
    </row>
    <row r="16" spans="1:21">
      <c r="A16" s="53" t="str">
        <f>'202604工资表'!B17</f>
        <v>二</v>
      </c>
      <c r="B16" s="54" cm="1">
        <f ca="1" t="array" ref="B16">IFERROR(_xlfn.XLOOKUP(A16,INDIRECT("'"&amp;$Q$3&amp;"'!B:B"),INDIRECT("'"&amp;$Q$3&amp;"'!K:K"),"无"),"表名错误")</f>
        <v>10000</v>
      </c>
      <c r="C16" s="54" cm="1">
        <f ca="1" t="array" ref="C16">IFERROR(_xlfn.XLOOKUP(A16,INDIRECT("'"&amp;$Q$3&amp;"'!B:B"),INDIRECT("'"&amp;$Q$3&amp;"'!L:L"),"无"),"表名错误")</f>
        <v>0</v>
      </c>
      <c r="D16" s="54" t="str" cm="1">
        <f ca="1" t="array" ref="D16">IFERROR(_xlfn.XLOOKUP(A16,INDIRECT("'"&amp;$Q$3&amp;"'!B:B"),INDIRECT("'"&amp;$Q$3&amp;"'!M:M"),"无"),"表名错误")</f>
        <v>无等级</v>
      </c>
      <c r="E16" s="54" cm="1">
        <f ca="1" t="array" ref="E16">IFERROR(_xlfn.XLOOKUP(A16,INDIRECT("'"&amp;$Q$3&amp;"'!B:B"),INDIRECT("'"&amp;$Q$3&amp;"'!N:N"),"无"),"表名错误")</f>
        <v>0</v>
      </c>
      <c r="F16" s="54" t="s">
        <v>868</v>
      </c>
      <c r="G16" s="54" cm="1">
        <f ca="1" t="array" ref="G16">IFERROR(_xlfn.XLOOKUP(A16,INDIRECT("'"&amp;$Q$3&amp;"'!B:B"),INDIRECT("'"&amp;$Q$3&amp;"'!P:P"),"无"),"表名错误")</f>
        <v>0</v>
      </c>
      <c r="H16" s="54">
        <v>0</v>
      </c>
      <c r="I16" s="54">
        <f ca="1" t="shared" si="0"/>
        <v>10000</v>
      </c>
      <c r="J16" s="55" cm="1">
        <f ca="1" t="array" ref="J16">SUM(SUMIF(INDIRECT("'"&amp;$Q$4:$Q$6&amp;"'!B:B"),A16,INDIRECT("'"&amp;$Q$4:$Q$6&amp;"'!K:K")))</f>
        <v>0</v>
      </c>
      <c r="K16" s="54" cm="1">
        <f ca="1" t="array" ref="K16">SUM(SUMIF(INDIRECT("'"&amp;$Q$4:$Q$6&amp;"'!B:B"),A16,INDIRECT("'"&amp;$Q$4:$Q$6&amp;"'!L:L")))</f>
        <v>0</v>
      </c>
      <c r="L16" s="54" cm="1">
        <f ca="1" t="array" ref="L16">SUM(SUMIF(INDIRECT("'"&amp;$Q$4:$Q$6&amp;"'!B:B"),A16,INDIRECT("'"&amp;$Q$4:$Q$6&amp;"'!$AE:$AE")))</f>
        <v>600</v>
      </c>
      <c r="M16" s="54">
        <f ca="1" t="shared" si="1"/>
        <v>9400</v>
      </c>
    </row>
    <row r="17" spans="1:13">
      <c r="A17" s="53" t="str">
        <f>'202604工资表'!B18</f>
        <v>三</v>
      </c>
      <c r="B17" s="54" cm="1">
        <f ca="1" t="array" ref="B17">IFERROR(_xlfn.XLOOKUP(A17,INDIRECT("'"&amp;$Q$3&amp;"'!B:B"),INDIRECT("'"&amp;$Q$3&amp;"'!K:K"),"无"),"表名错误")</f>
        <v>10000</v>
      </c>
      <c r="C17" s="54" cm="1">
        <f ca="1" t="array" ref="C17">IFERROR(_xlfn.XLOOKUP(A17,INDIRECT("'"&amp;$Q$3&amp;"'!B:B"),INDIRECT("'"&amp;$Q$3&amp;"'!L:L"),"无"),"表名错误")</f>
        <v>0</v>
      </c>
      <c r="D17" s="54" t="str" cm="1">
        <f ca="1" t="array" ref="D17">IFERROR(_xlfn.XLOOKUP(A17,INDIRECT("'"&amp;$Q$3&amp;"'!B:B"),INDIRECT("'"&amp;$Q$3&amp;"'!M:M"),"无"),"表名错误")</f>
        <v>无等级</v>
      </c>
      <c r="E17" s="54" cm="1">
        <f ca="1" t="array" ref="E17">IFERROR(_xlfn.XLOOKUP(A17,INDIRECT("'"&amp;$Q$3&amp;"'!B:B"),INDIRECT("'"&amp;$Q$3&amp;"'!N:N"),"无"),"表名错误")</f>
        <v>0</v>
      </c>
      <c r="F17" s="54" t="s">
        <v>868</v>
      </c>
      <c r="G17" s="54" cm="1">
        <f ca="1" t="array" ref="G17">IFERROR(_xlfn.XLOOKUP(A17,INDIRECT("'"&amp;$Q$3&amp;"'!B:B"),INDIRECT("'"&amp;$Q$3&amp;"'!P:P"),"无"),"表名错误")</f>
        <v>0</v>
      </c>
      <c r="H17" s="54">
        <v>0</v>
      </c>
      <c r="I17" s="54">
        <f ca="1" t="shared" si="0"/>
        <v>10000</v>
      </c>
      <c r="J17" s="55" cm="1">
        <f ca="1" t="array" ref="J17">SUM(SUMIF(INDIRECT("'"&amp;$Q$4:$Q$6&amp;"'!B:B"),A17,INDIRECT("'"&amp;$Q$4:$Q$6&amp;"'!K:K")))</f>
        <v>0</v>
      </c>
      <c r="K17" s="54" cm="1">
        <f ca="1" t="array" ref="K17">SUM(SUMIF(INDIRECT("'"&amp;$Q$4:$Q$6&amp;"'!B:B"),A17,INDIRECT("'"&amp;$Q$4:$Q$6&amp;"'!L:L")))</f>
        <v>0</v>
      </c>
      <c r="L17" s="54" cm="1">
        <f ca="1" t="array" ref="L17">SUM(SUMIF(INDIRECT("'"&amp;$Q$4:$Q$6&amp;"'!B:B"),A17,INDIRECT("'"&amp;$Q$4:$Q$6&amp;"'!$AE:$AE")))</f>
        <v>600</v>
      </c>
      <c r="M17" s="54">
        <f ca="1" t="shared" si="1"/>
        <v>9400</v>
      </c>
    </row>
    <row r="18" spans="1:13">
      <c r="A18" s="53" t="str">
        <f>'202604工资表'!B19</f>
        <v>四</v>
      </c>
      <c r="B18" s="54" cm="1">
        <f ca="1" t="array" ref="B18">IFERROR(_xlfn.XLOOKUP(A18,INDIRECT("'"&amp;$Q$3&amp;"'!B:B"),INDIRECT("'"&amp;$Q$3&amp;"'!K:K"),"无"),"表名错误")</f>
        <v>10000</v>
      </c>
      <c r="C18" s="54" cm="1">
        <f ca="1" t="array" ref="C18">IFERROR(_xlfn.XLOOKUP(A18,INDIRECT("'"&amp;$Q$3&amp;"'!B:B"),INDIRECT("'"&amp;$Q$3&amp;"'!L:L"),"无"),"表名错误")</f>
        <v>0</v>
      </c>
      <c r="D18" s="54" t="str" cm="1">
        <f ca="1" t="array" ref="D18">IFERROR(_xlfn.XLOOKUP(A18,INDIRECT("'"&amp;$Q$3&amp;"'!B:B"),INDIRECT("'"&amp;$Q$3&amp;"'!M:M"),"无"),"表名错误")</f>
        <v>无等级</v>
      </c>
      <c r="E18" s="54" cm="1">
        <f ca="1" t="array" ref="E18">IFERROR(_xlfn.XLOOKUP(A18,INDIRECT("'"&amp;$Q$3&amp;"'!B:B"),INDIRECT("'"&amp;$Q$3&amp;"'!N:N"),"无"),"表名错误")</f>
        <v>0</v>
      </c>
      <c r="F18" s="54" t="s">
        <v>868</v>
      </c>
      <c r="G18" s="54" cm="1">
        <f ca="1" t="array" ref="G18">IFERROR(_xlfn.XLOOKUP(A18,INDIRECT("'"&amp;$Q$3&amp;"'!B:B"),INDIRECT("'"&amp;$Q$3&amp;"'!P:P"),"无"),"表名错误")</f>
        <v>0</v>
      </c>
      <c r="H18" s="54">
        <v>0</v>
      </c>
      <c r="I18" s="54">
        <f ca="1" t="shared" si="0"/>
        <v>10000</v>
      </c>
      <c r="J18" s="55" cm="1">
        <f ca="1" t="array" ref="J18">SUM(SUMIF(INDIRECT("'"&amp;$Q$4:$Q$6&amp;"'!B:B"),A18,INDIRECT("'"&amp;$Q$4:$Q$6&amp;"'!K:K")))</f>
        <v>0</v>
      </c>
      <c r="K18" s="54" cm="1">
        <f ca="1" t="array" ref="K18">SUM(SUMIF(INDIRECT("'"&amp;$Q$4:$Q$6&amp;"'!B:B"),A18,INDIRECT("'"&amp;$Q$4:$Q$6&amp;"'!L:L")))</f>
        <v>0</v>
      </c>
      <c r="L18" s="54" cm="1">
        <f ca="1" t="array" ref="L18">SUM(SUMIF(INDIRECT("'"&amp;$Q$4:$Q$6&amp;"'!B:B"),A18,INDIRECT("'"&amp;$Q$4:$Q$6&amp;"'!$AE:$AE")))</f>
        <v>600</v>
      </c>
      <c r="M18" s="54">
        <f ca="1" t="shared" si="1"/>
        <v>9400</v>
      </c>
    </row>
    <row r="19" spans="1:13">
      <c r="A19" s="53" t="str">
        <f>'202604工资表'!B20</f>
        <v>五</v>
      </c>
      <c r="B19" s="54" cm="1">
        <f ca="1" t="array" ref="B19">IFERROR(_xlfn.XLOOKUP(A19,INDIRECT("'"&amp;$Q$3&amp;"'!B:B"),INDIRECT("'"&amp;$Q$3&amp;"'!K:K"),"无"),"表名错误")</f>
        <v>10000</v>
      </c>
      <c r="C19" s="54" cm="1">
        <f ca="1" t="array" ref="C19">IFERROR(_xlfn.XLOOKUP(A19,INDIRECT("'"&amp;$Q$3&amp;"'!B:B"),INDIRECT("'"&amp;$Q$3&amp;"'!L:L"),"无"),"表名错误")</f>
        <v>0</v>
      </c>
      <c r="D19" s="54" t="str" cm="1">
        <f ca="1" t="array" ref="D19">IFERROR(_xlfn.XLOOKUP(A19,INDIRECT("'"&amp;$Q$3&amp;"'!B:B"),INDIRECT("'"&amp;$Q$3&amp;"'!M:M"),"无"),"表名错误")</f>
        <v>无等级</v>
      </c>
      <c r="E19" s="54" cm="1">
        <f ca="1" t="array" ref="E19">IFERROR(_xlfn.XLOOKUP(A19,INDIRECT("'"&amp;$Q$3&amp;"'!B:B"),INDIRECT("'"&amp;$Q$3&amp;"'!N:N"),"无"),"表名错误")</f>
        <v>0</v>
      </c>
      <c r="F19" s="54" t="s">
        <v>868</v>
      </c>
      <c r="G19" s="54" cm="1">
        <f ca="1" t="array" ref="G19">IFERROR(_xlfn.XLOOKUP(A19,INDIRECT("'"&amp;$Q$3&amp;"'!B:B"),INDIRECT("'"&amp;$Q$3&amp;"'!P:P"),"无"),"表名错误")</f>
        <v>0</v>
      </c>
      <c r="H19" s="54">
        <v>0</v>
      </c>
      <c r="I19" s="54">
        <f ca="1" t="shared" si="0"/>
        <v>10000</v>
      </c>
      <c r="J19" s="55" cm="1">
        <f ca="1" t="array" ref="J19">SUM(SUMIF(INDIRECT("'"&amp;$Q$4:$Q$6&amp;"'!B:B"),A19,INDIRECT("'"&amp;$Q$4:$Q$6&amp;"'!K:K")))</f>
        <v>0</v>
      </c>
      <c r="K19" s="54" cm="1">
        <f ca="1" t="array" ref="K19">SUM(SUMIF(INDIRECT("'"&amp;$Q$4:$Q$6&amp;"'!B:B"),A19,INDIRECT("'"&amp;$Q$4:$Q$6&amp;"'!L:L")))</f>
        <v>0</v>
      </c>
      <c r="L19" s="54" cm="1">
        <f ca="1" t="array" ref="L19">SUM(SUMIF(INDIRECT("'"&amp;$Q$4:$Q$6&amp;"'!B:B"),A19,INDIRECT("'"&amp;$Q$4:$Q$6&amp;"'!$AE:$AE")))</f>
        <v>600</v>
      </c>
      <c r="M19" s="54">
        <f ca="1" t="shared" si="1"/>
        <v>9400</v>
      </c>
    </row>
    <row r="20" spans="1:13">
      <c r="A20" s="53" t="str">
        <f>'202604工资表'!B21</f>
        <v>六</v>
      </c>
      <c r="B20" s="54" cm="1">
        <f ca="1" t="array" ref="B20">IFERROR(_xlfn.XLOOKUP(A20,INDIRECT("'"&amp;$Q$3&amp;"'!B:B"),INDIRECT("'"&amp;$Q$3&amp;"'!K:K"),"无"),"表名错误")</f>
        <v>10000</v>
      </c>
      <c r="C20" s="54" cm="1">
        <f ca="1" t="array" ref="C20">IFERROR(_xlfn.XLOOKUP(A20,INDIRECT("'"&amp;$Q$3&amp;"'!B:B"),INDIRECT("'"&amp;$Q$3&amp;"'!L:L"),"无"),"表名错误")</f>
        <v>0</v>
      </c>
      <c r="D20" s="54" t="str" cm="1">
        <f ca="1" t="array" ref="D20">IFERROR(_xlfn.XLOOKUP(A20,INDIRECT("'"&amp;$Q$3&amp;"'!B:B"),INDIRECT("'"&amp;$Q$3&amp;"'!M:M"),"无"),"表名错误")</f>
        <v>无等级</v>
      </c>
      <c r="E20" s="54" cm="1">
        <f ca="1" t="array" ref="E20">IFERROR(_xlfn.XLOOKUP(A20,INDIRECT("'"&amp;$Q$3&amp;"'!B:B"),INDIRECT("'"&amp;$Q$3&amp;"'!N:N"),"无"),"表名错误")</f>
        <v>0</v>
      </c>
      <c r="F20" s="54" t="s">
        <v>868</v>
      </c>
      <c r="G20" s="54" cm="1">
        <f ca="1" t="array" ref="G20">IFERROR(_xlfn.XLOOKUP(A20,INDIRECT("'"&amp;$Q$3&amp;"'!B:B"),INDIRECT("'"&amp;$Q$3&amp;"'!P:P"),"无"),"表名错误")</f>
        <v>0</v>
      </c>
      <c r="H20" s="54">
        <v>0</v>
      </c>
      <c r="I20" s="54">
        <f ca="1" t="shared" si="0"/>
        <v>10000</v>
      </c>
      <c r="J20" s="55" cm="1">
        <f ca="1" t="array" ref="J20">SUM(SUMIF(INDIRECT("'"&amp;$Q$4:$Q$6&amp;"'!B:B"),A20,INDIRECT("'"&amp;$Q$4:$Q$6&amp;"'!K:K")))</f>
        <v>0</v>
      </c>
      <c r="K20" s="54" cm="1">
        <f ca="1" t="array" ref="K20">SUM(SUMIF(INDIRECT("'"&amp;$Q$4:$Q$6&amp;"'!B:B"),A20,INDIRECT("'"&amp;$Q$4:$Q$6&amp;"'!L:L")))</f>
        <v>0</v>
      </c>
      <c r="L20" s="54" cm="1">
        <f ca="1" t="array" ref="L20">SUM(SUMIF(INDIRECT("'"&amp;$Q$4:$Q$6&amp;"'!B:B"),A20,INDIRECT("'"&amp;$Q$4:$Q$6&amp;"'!$AE:$AE")))</f>
        <v>600</v>
      </c>
      <c r="M20" s="54">
        <f ca="1" t="shared" si="1"/>
        <v>9400</v>
      </c>
    </row>
    <row r="21" spans="1:13">
      <c r="A21" s="53" t="str">
        <f>'202604工资表'!B22</f>
        <v>七</v>
      </c>
      <c r="B21" s="54" cm="1">
        <f ca="1" t="array" ref="B21">IFERROR(_xlfn.XLOOKUP(A21,INDIRECT("'"&amp;$Q$3&amp;"'!B:B"),INDIRECT("'"&amp;$Q$3&amp;"'!K:K"),"无"),"表名错误")</f>
        <v>10000</v>
      </c>
      <c r="C21" s="54" cm="1">
        <f ca="1" t="array" ref="C21">IFERROR(_xlfn.XLOOKUP(A21,INDIRECT("'"&amp;$Q$3&amp;"'!B:B"),INDIRECT("'"&amp;$Q$3&amp;"'!L:L"),"无"),"表名错误")</f>
        <v>0</v>
      </c>
      <c r="D21" s="54" t="str" cm="1">
        <f ca="1" t="array" ref="D21">IFERROR(_xlfn.XLOOKUP(A21,INDIRECT("'"&amp;$Q$3&amp;"'!B:B"),INDIRECT("'"&amp;$Q$3&amp;"'!M:M"),"无"),"表名错误")</f>
        <v>无等级</v>
      </c>
      <c r="E21" s="54" cm="1">
        <f ca="1" t="array" ref="E21">IFERROR(_xlfn.XLOOKUP(A21,INDIRECT("'"&amp;$Q$3&amp;"'!B:B"),INDIRECT("'"&amp;$Q$3&amp;"'!N:N"),"无"),"表名错误")</f>
        <v>0</v>
      </c>
      <c r="F21" s="54" t="s">
        <v>868</v>
      </c>
      <c r="G21" s="54" cm="1">
        <f ca="1" t="array" ref="G21">IFERROR(_xlfn.XLOOKUP(A21,INDIRECT("'"&amp;$Q$3&amp;"'!B:B"),INDIRECT("'"&amp;$Q$3&amp;"'!P:P"),"无"),"表名错误")</f>
        <v>0</v>
      </c>
      <c r="H21" s="54">
        <v>0</v>
      </c>
      <c r="I21" s="54">
        <f ca="1" t="shared" si="0"/>
        <v>10000</v>
      </c>
      <c r="J21" s="55" cm="1">
        <f ca="1" t="array" ref="J21">SUM(SUMIF(INDIRECT("'"&amp;$Q$4:$Q$6&amp;"'!B:B"),A21,INDIRECT("'"&amp;$Q$4:$Q$6&amp;"'!K:K")))</f>
        <v>0</v>
      </c>
      <c r="K21" s="54" cm="1">
        <f ca="1" t="array" ref="K21">SUM(SUMIF(INDIRECT("'"&amp;$Q$4:$Q$6&amp;"'!B:B"),A21,INDIRECT("'"&amp;$Q$4:$Q$6&amp;"'!L:L")))</f>
        <v>0</v>
      </c>
      <c r="L21" s="54" cm="1">
        <f ca="1" t="array" ref="L21">SUM(SUMIF(INDIRECT("'"&amp;$Q$4:$Q$6&amp;"'!B:B"),A21,INDIRECT("'"&amp;$Q$4:$Q$6&amp;"'!$AE:$AE")))</f>
        <v>600</v>
      </c>
      <c r="M21" s="54">
        <f ca="1" t="shared" si="1"/>
        <v>9400</v>
      </c>
    </row>
    <row r="22" spans="1:13">
      <c r="A22" s="53" t="str">
        <f>'202604工资表'!B23</f>
        <v>八</v>
      </c>
      <c r="B22" s="54" cm="1">
        <f ca="1" t="array" ref="B22">IFERROR(_xlfn.XLOOKUP(A22,INDIRECT("'"&amp;$Q$3&amp;"'!B:B"),INDIRECT("'"&amp;$Q$3&amp;"'!K:K"),"无"),"表名错误")</f>
        <v>10000</v>
      </c>
      <c r="C22" s="54" cm="1">
        <f ca="1" t="array" ref="C22">IFERROR(_xlfn.XLOOKUP(A22,INDIRECT("'"&amp;$Q$3&amp;"'!B:B"),INDIRECT("'"&amp;$Q$3&amp;"'!L:L"),"无"),"表名错误")</f>
        <v>0</v>
      </c>
      <c r="D22" s="54" t="str" cm="1">
        <f ca="1" t="array" ref="D22">IFERROR(_xlfn.XLOOKUP(A22,INDIRECT("'"&amp;$Q$3&amp;"'!B:B"),INDIRECT("'"&amp;$Q$3&amp;"'!M:M"),"无"),"表名错误")</f>
        <v>无等级</v>
      </c>
      <c r="E22" s="54" cm="1">
        <f ca="1" t="array" ref="E22">IFERROR(_xlfn.XLOOKUP(A22,INDIRECT("'"&amp;$Q$3&amp;"'!B:B"),INDIRECT("'"&amp;$Q$3&amp;"'!N:N"),"无"),"表名错误")</f>
        <v>0</v>
      </c>
      <c r="F22" s="54" t="s">
        <v>868</v>
      </c>
      <c r="G22" s="54" cm="1">
        <f ca="1" t="array" ref="G22">IFERROR(_xlfn.XLOOKUP(A22,INDIRECT("'"&amp;$Q$3&amp;"'!B:B"),INDIRECT("'"&amp;$Q$3&amp;"'!P:P"),"无"),"表名错误")</f>
        <v>0</v>
      </c>
      <c r="H22" s="54">
        <v>0</v>
      </c>
      <c r="I22" s="54">
        <f ca="1" t="shared" si="0"/>
        <v>10000</v>
      </c>
      <c r="J22" s="55" cm="1">
        <f ca="1" t="array" ref="J22">SUM(SUMIF(INDIRECT("'"&amp;$Q$4:$Q$6&amp;"'!B:B"),A22,INDIRECT("'"&amp;$Q$4:$Q$6&amp;"'!K:K")))</f>
        <v>0</v>
      </c>
      <c r="K22" s="54" cm="1">
        <f ca="1" t="array" ref="K22">SUM(SUMIF(INDIRECT("'"&amp;$Q$4:$Q$6&amp;"'!B:B"),A22,INDIRECT("'"&amp;$Q$4:$Q$6&amp;"'!L:L")))</f>
        <v>0</v>
      </c>
      <c r="L22" s="54" cm="1">
        <f ca="1" t="array" ref="L22">SUM(SUMIF(INDIRECT("'"&amp;$Q$4:$Q$6&amp;"'!B:B"),A22,INDIRECT("'"&amp;$Q$4:$Q$6&amp;"'!$AE:$AE")))</f>
        <v>600</v>
      </c>
      <c r="M22" s="54">
        <f ca="1" t="shared" si="1"/>
        <v>9400</v>
      </c>
    </row>
    <row r="23" spans="1:13">
      <c r="A23" s="53" t="str">
        <f>'202604工资表'!B24</f>
        <v>九</v>
      </c>
      <c r="B23" s="54" cm="1">
        <f ca="1" t="array" ref="B23">IFERROR(_xlfn.XLOOKUP(A23,INDIRECT("'"&amp;$Q$3&amp;"'!B:B"),INDIRECT("'"&amp;$Q$3&amp;"'!K:K"),"无"),"表名错误")</f>
        <v>10000</v>
      </c>
      <c r="C23" s="54" cm="1">
        <f ca="1" t="array" ref="C23">IFERROR(_xlfn.XLOOKUP(A23,INDIRECT("'"&amp;$Q$3&amp;"'!B:B"),INDIRECT("'"&amp;$Q$3&amp;"'!L:L"),"无"),"表名错误")</f>
        <v>0</v>
      </c>
      <c r="D23" s="54" t="str" cm="1">
        <f ca="1" t="array" ref="D23">IFERROR(_xlfn.XLOOKUP(A23,INDIRECT("'"&amp;$Q$3&amp;"'!B:B"),INDIRECT("'"&amp;$Q$3&amp;"'!M:M"),"无"),"表名错误")</f>
        <v>无等级</v>
      </c>
      <c r="E23" s="54" cm="1">
        <f ca="1" t="array" ref="E23">IFERROR(_xlfn.XLOOKUP(A23,INDIRECT("'"&amp;$Q$3&amp;"'!B:B"),INDIRECT("'"&amp;$Q$3&amp;"'!N:N"),"无"),"表名错误")</f>
        <v>0</v>
      </c>
      <c r="F23" s="54" t="s">
        <v>868</v>
      </c>
      <c r="G23" s="54" cm="1">
        <f ca="1" t="array" ref="G23">IFERROR(_xlfn.XLOOKUP(A23,INDIRECT("'"&amp;$Q$3&amp;"'!B:B"),INDIRECT("'"&amp;$Q$3&amp;"'!P:P"),"无"),"表名错误")</f>
        <v>0</v>
      </c>
      <c r="H23" s="54">
        <v>0</v>
      </c>
      <c r="I23" s="54">
        <f ca="1" t="shared" si="0"/>
        <v>10000</v>
      </c>
      <c r="J23" s="55" cm="1">
        <f ca="1" t="array" ref="J23">SUM(SUMIF(INDIRECT("'"&amp;$Q$4:$Q$6&amp;"'!B:B"),A23,INDIRECT("'"&amp;$Q$4:$Q$6&amp;"'!K:K")))</f>
        <v>0</v>
      </c>
      <c r="K23" s="54" cm="1">
        <f ca="1" t="array" ref="K23">SUM(SUMIF(INDIRECT("'"&amp;$Q$4:$Q$6&amp;"'!B:B"),A23,INDIRECT("'"&amp;$Q$4:$Q$6&amp;"'!L:L")))</f>
        <v>0</v>
      </c>
      <c r="L23" s="54" cm="1">
        <f ca="1" t="array" ref="L23">SUM(SUMIF(INDIRECT("'"&amp;$Q$4:$Q$6&amp;"'!B:B"),A23,INDIRECT("'"&amp;$Q$4:$Q$6&amp;"'!$AE:$AE")))</f>
        <v>600</v>
      </c>
      <c r="M23" s="54">
        <f ca="1" t="shared" si="1"/>
        <v>9400</v>
      </c>
    </row>
    <row r="24" spans="1:13">
      <c r="A24" s="53" t="str">
        <f>'202604工资表'!B25</f>
        <v>一十</v>
      </c>
      <c r="B24" s="54" cm="1">
        <f ca="1" t="array" ref="B24">IFERROR(_xlfn.XLOOKUP(A24,INDIRECT("'"&amp;$Q$3&amp;"'!B:B"),INDIRECT("'"&amp;$Q$3&amp;"'!K:K"),"无"),"表名错误")</f>
        <v>10000</v>
      </c>
      <c r="C24" s="54" cm="1">
        <f ca="1" t="array" ref="C24">IFERROR(_xlfn.XLOOKUP(A24,INDIRECT("'"&amp;$Q$3&amp;"'!B:B"),INDIRECT("'"&amp;$Q$3&amp;"'!L:L"),"无"),"表名错误")</f>
        <v>0</v>
      </c>
      <c r="D24" s="54" t="str" cm="1">
        <f ca="1" t="array" ref="D24">IFERROR(_xlfn.XLOOKUP(A24,INDIRECT("'"&amp;$Q$3&amp;"'!B:B"),INDIRECT("'"&amp;$Q$3&amp;"'!M:M"),"无"),"表名错误")</f>
        <v>无等级</v>
      </c>
      <c r="E24" s="54" cm="1">
        <f ca="1" t="array" ref="E24">IFERROR(_xlfn.XLOOKUP(A24,INDIRECT("'"&amp;$Q$3&amp;"'!B:B"),INDIRECT("'"&amp;$Q$3&amp;"'!N:N"),"无"),"表名错误")</f>
        <v>0</v>
      </c>
      <c r="F24" s="54" t="s">
        <v>868</v>
      </c>
      <c r="G24" s="54" cm="1">
        <f ca="1" t="array" ref="G24">IFERROR(_xlfn.XLOOKUP(A24,INDIRECT("'"&amp;$Q$3&amp;"'!B:B"),INDIRECT("'"&amp;$Q$3&amp;"'!P:P"),"无"),"表名错误")</f>
        <v>0</v>
      </c>
      <c r="H24" s="54">
        <v>0</v>
      </c>
      <c r="I24" s="54">
        <f ca="1" t="shared" si="0"/>
        <v>10000</v>
      </c>
      <c r="J24" s="55" cm="1">
        <f ca="1" t="array" ref="J24">SUM(SUMIF(INDIRECT("'"&amp;$Q$4:$Q$6&amp;"'!B:B"),A24,INDIRECT("'"&amp;$Q$4:$Q$6&amp;"'!K:K")))</f>
        <v>0</v>
      </c>
      <c r="K24" s="54" cm="1">
        <f ca="1" t="array" ref="K24">SUM(SUMIF(INDIRECT("'"&amp;$Q$4:$Q$6&amp;"'!B:B"),A24,INDIRECT("'"&amp;$Q$4:$Q$6&amp;"'!L:L")))</f>
        <v>0</v>
      </c>
      <c r="L24" s="54" cm="1">
        <f ca="1" t="array" ref="L24">SUM(SUMIF(INDIRECT("'"&amp;$Q$4:$Q$6&amp;"'!B:B"),A24,INDIRECT("'"&amp;$Q$4:$Q$6&amp;"'!$AE:$AE")))</f>
        <v>600</v>
      </c>
      <c r="M24" s="54">
        <f ca="1" t="shared" si="1"/>
        <v>9400</v>
      </c>
    </row>
    <row r="25" spans="1:13">
      <c r="A25" s="53" t="str">
        <f>'202604工资表'!B26</f>
        <v>一十一</v>
      </c>
      <c r="B25" s="54" cm="1">
        <f ca="1" t="array" ref="B25">IFERROR(_xlfn.XLOOKUP(A25,INDIRECT("'"&amp;$Q$3&amp;"'!B:B"),INDIRECT("'"&amp;$Q$3&amp;"'!K:K"),"无"),"表名错误")</f>
        <v>10000</v>
      </c>
      <c r="C25" s="54" cm="1">
        <f ca="1" t="array" ref="C25">IFERROR(_xlfn.XLOOKUP(A25,INDIRECT("'"&amp;$Q$3&amp;"'!B:B"),INDIRECT("'"&amp;$Q$3&amp;"'!L:L"),"无"),"表名错误")</f>
        <v>0</v>
      </c>
      <c r="D25" s="54" t="str" cm="1">
        <f ca="1" t="array" ref="D25">IFERROR(_xlfn.XLOOKUP(A25,INDIRECT("'"&amp;$Q$3&amp;"'!B:B"),INDIRECT("'"&amp;$Q$3&amp;"'!M:M"),"无"),"表名错误")</f>
        <v>无等级</v>
      </c>
      <c r="E25" s="54" cm="1">
        <f ca="1" t="array" ref="E25">IFERROR(_xlfn.XLOOKUP(A25,INDIRECT("'"&amp;$Q$3&amp;"'!B:B"),INDIRECT("'"&amp;$Q$3&amp;"'!N:N"),"无"),"表名错误")</f>
        <v>0</v>
      </c>
      <c r="F25" s="54" t="s">
        <v>868</v>
      </c>
      <c r="G25" s="54" cm="1">
        <f ca="1" t="array" ref="G25">IFERROR(_xlfn.XLOOKUP(A25,INDIRECT("'"&amp;$Q$3&amp;"'!B:B"),INDIRECT("'"&amp;$Q$3&amp;"'!P:P"),"无"),"表名错误")</f>
        <v>0</v>
      </c>
      <c r="H25" s="54">
        <v>0</v>
      </c>
      <c r="I25" s="54">
        <f ca="1" t="shared" si="0"/>
        <v>10000</v>
      </c>
      <c r="J25" s="55" cm="1">
        <f ca="1" t="array" ref="J25">SUM(SUMIF(INDIRECT("'"&amp;$Q$4:$Q$6&amp;"'!B:B"),A25,INDIRECT("'"&amp;$Q$4:$Q$6&amp;"'!K:K")))</f>
        <v>0</v>
      </c>
      <c r="K25" s="54" cm="1">
        <f ca="1" t="array" ref="K25">SUM(SUMIF(INDIRECT("'"&amp;$Q$4:$Q$6&amp;"'!B:B"),A25,INDIRECT("'"&amp;$Q$4:$Q$6&amp;"'!L:L")))</f>
        <v>0</v>
      </c>
      <c r="L25" s="54" cm="1">
        <f ca="1" t="array" ref="L25">SUM(SUMIF(INDIRECT("'"&amp;$Q$4:$Q$6&amp;"'!B:B"),A25,INDIRECT("'"&amp;$Q$4:$Q$6&amp;"'!$AE:$AE")))</f>
        <v>600</v>
      </c>
      <c r="M25" s="54">
        <f ca="1" t="shared" si="1"/>
        <v>9400</v>
      </c>
    </row>
    <row r="26" spans="1:13">
      <c r="A26" s="53" t="str">
        <f>'202604工资表'!B27</f>
        <v>一十二</v>
      </c>
      <c r="B26" s="54" cm="1">
        <f ca="1" t="array" ref="B26">IFERROR(_xlfn.XLOOKUP(A26,INDIRECT("'"&amp;$Q$3&amp;"'!B:B"),INDIRECT("'"&amp;$Q$3&amp;"'!K:K"),"无"),"表名错误")</f>
        <v>10000</v>
      </c>
      <c r="C26" s="54" cm="1">
        <f ca="1" t="array" ref="C26">IFERROR(_xlfn.XLOOKUP(A26,INDIRECT("'"&amp;$Q$3&amp;"'!B:B"),INDIRECT("'"&amp;$Q$3&amp;"'!L:L"),"无"),"表名错误")</f>
        <v>0</v>
      </c>
      <c r="D26" s="54" t="str" cm="1">
        <f ca="1" t="array" ref="D26">IFERROR(_xlfn.XLOOKUP(A26,INDIRECT("'"&amp;$Q$3&amp;"'!B:B"),INDIRECT("'"&amp;$Q$3&amp;"'!M:M"),"无"),"表名错误")</f>
        <v>无等级</v>
      </c>
      <c r="E26" s="54" cm="1">
        <f ca="1" t="array" ref="E26">IFERROR(_xlfn.XLOOKUP(A26,INDIRECT("'"&amp;$Q$3&amp;"'!B:B"),INDIRECT("'"&amp;$Q$3&amp;"'!N:N"),"无"),"表名错误")</f>
        <v>0</v>
      </c>
      <c r="F26" s="54" t="s">
        <v>868</v>
      </c>
      <c r="G26" s="54" cm="1">
        <f ca="1" t="array" ref="G26">IFERROR(_xlfn.XLOOKUP(A26,INDIRECT("'"&amp;$Q$3&amp;"'!B:B"),INDIRECT("'"&amp;$Q$3&amp;"'!P:P"),"无"),"表名错误")</f>
        <v>0</v>
      </c>
      <c r="H26" s="54">
        <v>0</v>
      </c>
      <c r="I26" s="54">
        <f ca="1" t="shared" si="0"/>
        <v>10000</v>
      </c>
      <c r="J26" s="55" cm="1">
        <f ca="1" t="array" ref="J26">SUM(SUMIF(INDIRECT("'"&amp;$Q$4:$Q$6&amp;"'!B:B"),A26,INDIRECT("'"&amp;$Q$4:$Q$6&amp;"'!K:K")))</f>
        <v>0</v>
      </c>
      <c r="K26" s="54" cm="1">
        <f ca="1" t="array" ref="K26">SUM(SUMIF(INDIRECT("'"&amp;$Q$4:$Q$6&amp;"'!B:B"),A26,INDIRECT("'"&amp;$Q$4:$Q$6&amp;"'!L:L")))</f>
        <v>0</v>
      </c>
      <c r="L26" s="54" cm="1">
        <f ca="1" t="array" ref="L26">SUM(SUMIF(INDIRECT("'"&amp;$Q$4:$Q$6&amp;"'!B:B"),A26,INDIRECT("'"&amp;$Q$4:$Q$6&amp;"'!$AE:$AE")))</f>
        <v>450</v>
      </c>
      <c r="M26" s="54">
        <f ca="1" t="shared" si="1"/>
        <v>9550</v>
      </c>
    </row>
    <row r="27" spans="1:13">
      <c r="A27" s="53" t="str">
        <f>'202604工资表'!B28</f>
        <v>一十三</v>
      </c>
      <c r="B27" s="54" cm="1">
        <f ca="1" t="array" ref="B27">IFERROR(_xlfn.XLOOKUP(A27,INDIRECT("'"&amp;$Q$3&amp;"'!B:B"),INDIRECT("'"&amp;$Q$3&amp;"'!K:K"),"无"),"表名错误")</f>
        <v>10000</v>
      </c>
      <c r="C27" s="54" cm="1">
        <f ca="1" t="array" ref="C27">IFERROR(_xlfn.XLOOKUP(A27,INDIRECT("'"&amp;$Q$3&amp;"'!B:B"),INDIRECT("'"&amp;$Q$3&amp;"'!L:L"),"无"),"表名错误")</f>
        <v>0</v>
      </c>
      <c r="D27" s="54" t="str" cm="1">
        <f ca="1" t="array" ref="D27">IFERROR(_xlfn.XLOOKUP(A27,INDIRECT("'"&amp;$Q$3&amp;"'!B:B"),INDIRECT("'"&amp;$Q$3&amp;"'!M:M"),"无"),"表名错误")</f>
        <v>无等级</v>
      </c>
      <c r="E27" s="54" cm="1">
        <f ca="1" t="array" ref="E27">IFERROR(_xlfn.XLOOKUP(A27,INDIRECT("'"&amp;$Q$3&amp;"'!B:B"),INDIRECT("'"&amp;$Q$3&amp;"'!N:N"),"无"),"表名错误")</f>
        <v>0</v>
      </c>
      <c r="F27" s="54" t="s">
        <v>868</v>
      </c>
      <c r="G27" s="54" cm="1">
        <f ca="1" t="array" ref="G27">IFERROR(_xlfn.XLOOKUP(A27,INDIRECT("'"&amp;$Q$3&amp;"'!B:B"),INDIRECT("'"&amp;$Q$3&amp;"'!P:P"),"无"),"表名错误")</f>
        <v>0</v>
      </c>
      <c r="H27" s="54">
        <v>0</v>
      </c>
      <c r="I27" s="54">
        <f ca="1" t="shared" si="0"/>
        <v>10000</v>
      </c>
      <c r="J27" s="55" cm="1">
        <f ca="1" t="array" ref="J27">SUM(SUMIF(INDIRECT("'"&amp;$Q$4:$Q$6&amp;"'!B:B"),A27,INDIRECT("'"&amp;$Q$4:$Q$6&amp;"'!K:K")))</f>
        <v>0</v>
      </c>
      <c r="K27" s="54" cm="1">
        <f ca="1" t="array" ref="K27">SUM(SUMIF(INDIRECT("'"&amp;$Q$4:$Q$6&amp;"'!B:B"),A27,INDIRECT("'"&amp;$Q$4:$Q$6&amp;"'!L:L")))</f>
        <v>0</v>
      </c>
      <c r="L27" s="54" cm="1">
        <f ca="1" t="array" ref="L27">SUM(SUMIF(INDIRECT("'"&amp;$Q$4:$Q$6&amp;"'!B:B"),A27,INDIRECT("'"&amp;$Q$4:$Q$6&amp;"'!$AE:$AE")))</f>
        <v>600</v>
      </c>
      <c r="M27" s="54">
        <f ca="1" t="shared" si="1"/>
        <v>9400</v>
      </c>
    </row>
    <row r="28" spans="1:13">
      <c r="A28" s="53" t="str">
        <f>'202604工资表'!B29</f>
        <v>一十四</v>
      </c>
      <c r="B28" s="54" cm="1">
        <f ca="1" t="array" ref="B28">IFERROR(_xlfn.XLOOKUP(A28,INDIRECT("'"&amp;$Q$3&amp;"'!B:B"),INDIRECT("'"&amp;$Q$3&amp;"'!K:K"),"无"),"表名错误")</f>
        <v>7000</v>
      </c>
      <c r="C28" s="54" cm="1">
        <f ca="1" t="array" ref="C28">IFERROR(_xlfn.XLOOKUP(A28,INDIRECT("'"&amp;$Q$3&amp;"'!B:B"),INDIRECT("'"&amp;$Q$3&amp;"'!L:L"),"无"),"表名错误")</f>
        <v>3000</v>
      </c>
      <c r="D28" s="54" t="str" cm="1">
        <f ca="1" t="array" ref="D28">IFERROR(_xlfn.XLOOKUP(A28,INDIRECT("'"&amp;$Q$3&amp;"'!B:B"),INDIRECT("'"&amp;$Q$3&amp;"'!M:M"),"无"),"表名错误")</f>
        <v>C</v>
      </c>
      <c r="E28" s="54" cm="1">
        <f ca="1" t="array" ref="E28">IFERROR(_xlfn.XLOOKUP(A28,INDIRECT("'"&amp;$Q$3&amp;"'!B:B"),INDIRECT("'"&amp;$Q$3&amp;"'!N:N"),"无"),"表名错误")</f>
        <v>3000</v>
      </c>
      <c r="F28" s="54" t="s">
        <v>868</v>
      </c>
      <c r="G28" s="54" cm="1">
        <f ca="1" t="array" ref="G28">IFERROR(_xlfn.XLOOKUP(A28,INDIRECT("'"&amp;$Q$3&amp;"'!B:B"),INDIRECT("'"&amp;$Q$3&amp;"'!P:P"),"无"),"表名错误")</f>
        <v>0</v>
      </c>
      <c r="H28" s="54">
        <v>0</v>
      </c>
      <c r="I28" s="54">
        <f ca="1" t="shared" si="0"/>
        <v>10000</v>
      </c>
      <c r="J28" s="55" cm="1">
        <f ca="1" t="array" ref="J28">SUM(SUMIF(INDIRECT("'"&amp;$Q$4:$Q$6&amp;"'!B:B"),A28,INDIRECT("'"&amp;$Q$4:$Q$6&amp;"'!K:K")))</f>
        <v>0</v>
      </c>
      <c r="K28" s="54" cm="1">
        <f ca="1" t="array" ref="K28">SUM(SUMIF(INDIRECT("'"&amp;$Q$4:$Q$6&amp;"'!B:B"),A28,INDIRECT("'"&amp;$Q$4:$Q$6&amp;"'!L:L")))</f>
        <v>0</v>
      </c>
      <c r="L28" s="54" cm="1">
        <f ca="1" t="array" ref="L28">SUM(SUMIF(INDIRECT("'"&amp;$Q$4:$Q$6&amp;"'!B:B"),A28,INDIRECT("'"&amp;$Q$4:$Q$6&amp;"'!$AE:$AE")))</f>
        <v>300</v>
      </c>
      <c r="M28" s="54">
        <f ca="1" t="shared" si="1"/>
        <v>9700</v>
      </c>
    </row>
    <row r="29" spans="1:13">
      <c r="A29" s="53" t="str">
        <f>'202604工资表'!B30</f>
        <v>一十五</v>
      </c>
      <c r="B29" s="54" cm="1">
        <f ca="1" t="array" ref="B29">IFERROR(_xlfn.XLOOKUP(A29,INDIRECT("'"&amp;$Q$3&amp;"'!B:B"),INDIRECT("'"&amp;$Q$3&amp;"'!K:K"),"无"),"表名错误")</f>
        <v>7000</v>
      </c>
      <c r="C29" s="54" cm="1">
        <f ca="1" t="array" ref="C29">IFERROR(_xlfn.XLOOKUP(A29,INDIRECT("'"&amp;$Q$3&amp;"'!B:B"),INDIRECT("'"&amp;$Q$3&amp;"'!L:L"),"无"),"表名错误")</f>
        <v>3000</v>
      </c>
      <c r="D29" s="54" t="str" cm="1">
        <f ca="1" t="array" ref="D29">IFERROR(_xlfn.XLOOKUP(A29,INDIRECT("'"&amp;$Q$3&amp;"'!B:B"),INDIRECT("'"&amp;$Q$3&amp;"'!M:M"),"无"),"表名错误")</f>
        <v>C</v>
      </c>
      <c r="E29" s="54" cm="1">
        <f ca="1" t="array" ref="E29">IFERROR(_xlfn.XLOOKUP(A29,INDIRECT("'"&amp;$Q$3&amp;"'!B:B"),INDIRECT("'"&amp;$Q$3&amp;"'!N:N"),"无"),"表名错误")</f>
        <v>3000</v>
      </c>
      <c r="F29" s="54" t="s">
        <v>868</v>
      </c>
      <c r="G29" s="54" cm="1">
        <f ca="1" t="array" ref="G29">IFERROR(_xlfn.XLOOKUP(A29,INDIRECT("'"&amp;$Q$3&amp;"'!B:B"),INDIRECT("'"&amp;$Q$3&amp;"'!P:P"),"无"),"表名错误")</f>
        <v>-321.83908045977</v>
      </c>
      <c r="H29" s="54">
        <v>0</v>
      </c>
      <c r="I29" s="54">
        <f ca="1" t="shared" si="0"/>
        <v>9678.16</v>
      </c>
      <c r="J29" s="55" cm="1">
        <f ca="1" t="array" ref="J29">SUM(SUMIF(INDIRECT("'"&amp;$Q$4:$Q$6&amp;"'!B:B"),A29,INDIRECT("'"&amp;$Q$4:$Q$6&amp;"'!K:K")))</f>
        <v>0</v>
      </c>
      <c r="K29" s="54" cm="1">
        <f ca="1" t="array" ref="K29">SUM(SUMIF(INDIRECT("'"&amp;$Q$4:$Q$6&amp;"'!B:B"),A29,INDIRECT("'"&amp;$Q$4:$Q$6&amp;"'!L:L")))</f>
        <v>0</v>
      </c>
      <c r="L29" s="54" cm="1">
        <f ca="1" t="array" ref="L29">SUM(SUMIF(INDIRECT("'"&amp;$Q$4:$Q$6&amp;"'!B:B"),A29,INDIRECT("'"&amp;$Q$4:$Q$6&amp;"'!$AE:$AE")))</f>
        <v>290.34</v>
      </c>
      <c r="M29" s="54">
        <f ca="1" t="shared" si="1"/>
        <v>9387.82</v>
      </c>
    </row>
    <row r="30" ht="15" customHeight="1" spans="1:13">
      <c r="A30" s="53" t="str">
        <f>'202604工资表'!B31</f>
        <v>一十六</v>
      </c>
      <c r="B30" s="54" cm="1">
        <f ca="1" t="array" ref="B30">IFERROR(_xlfn.XLOOKUP(A30,INDIRECT("'"&amp;$Q$3&amp;"'!B:B"),INDIRECT("'"&amp;$Q$3&amp;"'!K:K"),"无"),"表名错误")</f>
        <v>7000</v>
      </c>
      <c r="C30" s="54" cm="1">
        <f ca="1" t="array" ref="C30">IFERROR(_xlfn.XLOOKUP(A30,INDIRECT("'"&amp;$Q$3&amp;"'!B:B"),INDIRECT("'"&amp;$Q$3&amp;"'!L:L"),"无"),"表名错误")</f>
        <v>3000</v>
      </c>
      <c r="D30" s="54" t="str" cm="1">
        <f ca="1" t="array" ref="D30">IFERROR(_xlfn.XLOOKUP(A30,INDIRECT("'"&amp;$Q$3&amp;"'!B:B"),INDIRECT("'"&amp;$Q$3&amp;"'!M:M"),"无"),"表名错误")</f>
        <v>C</v>
      </c>
      <c r="E30" s="54" cm="1">
        <f ca="1" t="array" ref="E30">IFERROR(_xlfn.XLOOKUP(A30,INDIRECT("'"&amp;$Q$3&amp;"'!B:B"),INDIRECT("'"&amp;$Q$3&amp;"'!N:N"),"无"),"表名错误")</f>
        <v>3000</v>
      </c>
      <c r="F30" s="54" t="s">
        <v>868</v>
      </c>
      <c r="G30" s="54" cm="1">
        <f ca="1" t="array" ref="G30">IFERROR(_xlfn.XLOOKUP(A30,INDIRECT("'"&amp;$Q$3&amp;"'!B:B"),INDIRECT("'"&amp;$Q$3&amp;"'!P:P"),"无"),"表名错误")</f>
        <v>0</v>
      </c>
      <c r="H30" s="54">
        <v>0</v>
      </c>
      <c r="I30" s="54">
        <f ca="1" t="shared" si="0"/>
        <v>10000</v>
      </c>
      <c r="J30" s="55" cm="1">
        <f ca="1" t="array" ref="J30">SUM(SUMIF(INDIRECT("'"&amp;$Q$4:$Q$6&amp;"'!B:B"),A30,INDIRECT("'"&amp;$Q$4:$Q$6&amp;"'!K:K")))</f>
        <v>0</v>
      </c>
      <c r="K30" s="54" cm="1">
        <f ca="1" t="array" ref="K30">SUM(SUMIF(INDIRECT("'"&amp;$Q$4:$Q$6&amp;"'!B:B"),A30,INDIRECT("'"&amp;$Q$4:$Q$6&amp;"'!L:L")))</f>
        <v>0</v>
      </c>
      <c r="L30" s="54" cm="1">
        <f ca="1" t="array" ref="L30">SUM(SUMIF(INDIRECT("'"&amp;$Q$4:$Q$6&amp;"'!B:B"),A30,INDIRECT("'"&amp;$Q$4:$Q$6&amp;"'!$AE:$AE")))</f>
        <v>300</v>
      </c>
      <c r="M30" s="54">
        <f ca="1" t="shared" si="1"/>
        <v>9700</v>
      </c>
    </row>
    <row r="31" spans="1:13">
      <c r="A31" s="53" t="str">
        <f>'202604工资表'!B32</f>
        <v>一十七</v>
      </c>
      <c r="B31" s="54" cm="1">
        <f ca="1" t="array" ref="B31">IFERROR(_xlfn.XLOOKUP(A31,INDIRECT("'"&amp;$Q$3&amp;"'!B:B"),INDIRECT("'"&amp;$Q$3&amp;"'!K:K"),"无"),"表名错误")</f>
        <v>6000</v>
      </c>
      <c r="C31" s="54" cm="1">
        <f ca="1" t="array" ref="C31">IFERROR(_xlfn.XLOOKUP(A31,INDIRECT("'"&amp;$Q$3&amp;"'!B:B"),INDIRECT("'"&amp;$Q$3&amp;"'!L:L"),"无"),"表名错误")</f>
        <v>4000</v>
      </c>
      <c r="D31" s="54" t="str" cm="1">
        <f ca="1" t="array" ref="D31">IFERROR(_xlfn.XLOOKUP(A31,INDIRECT("'"&amp;$Q$3&amp;"'!B:B"),INDIRECT("'"&amp;$Q$3&amp;"'!M:M"),"无"),"表名错误")</f>
        <v>C</v>
      </c>
      <c r="E31" s="54" cm="1">
        <f ca="1" t="array" ref="E31">IFERROR(_xlfn.XLOOKUP(A31,INDIRECT("'"&amp;$Q$3&amp;"'!B:B"),INDIRECT("'"&amp;$Q$3&amp;"'!N:N"),"无"),"表名错误")</f>
        <v>4000</v>
      </c>
      <c r="F31" s="54" t="s">
        <v>868</v>
      </c>
      <c r="G31" s="54" cm="1">
        <f ca="1" t="array" ref="G31">IFERROR(_xlfn.XLOOKUP(A31,INDIRECT("'"&amp;$Q$3&amp;"'!B:B"),INDIRECT("'"&amp;$Q$3&amp;"'!P:P"),"无"),"表名错误")</f>
        <v>0</v>
      </c>
      <c r="H31" s="54">
        <v>0</v>
      </c>
      <c r="I31" s="54">
        <f ca="1" t="shared" si="0"/>
        <v>10000</v>
      </c>
      <c r="J31" s="55" cm="1">
        <f ca="1" t="array" ref="J31">SUM(SUMIF(INDIRECT("'"&amp;$Q$4:$Q$6&amp;"'!B:B"),A31,INDIRECT("'"&amp;$Q$4:$Q$6&amp;"'!K:K")))</f>
        <v>0</v>
      </c>
      <c r="K31" s="54" cm="1">
        <f ca="1" t="array" ref="K31">SUM(SUMIF(INDIRECT("'"&amp;$Q$4:$Q$6&amp;"'!B:B"),A31,INDIRECT("'"&amp;$Q$4:$Q$6&amp;"'!L:L")))</f>
        <v>0</v>
      </c>
      <c r="L31" s="54" cm="1">
        <f ca="1" t="array" ref="L31">SUM(SUMIF(INDIRECT("'"&amp;$Q$4:$Q$6&amp;"'!B:B"),A31,INDIRECT("'"&amp;$Q$4:$Q$6&amp;"'!$AE:$AE")))</f>
        <v>0</v>
      </c>
      <c r="M31" s="54">
        <f ca="1" t="shared" si="1"/>
        <v>10000</v>
      </c>
    </row>
    <row r="32" spans="1:13">
      <c r="A32" s="53" t="str">
        <f>'202604工资表'!B33</f>
        <v>一十八</v>
      </c>
      <c r="B32" s="54" cm="1">
        <f ca="1" t="array" ref="B32">IFERROR(_xlfn.XLOOKUP(A32,INDIRECT("'"&amp;$Q$3&amp;"'!B:B"),INDIRECT("'"&amp;$Q$3&amp;"'!K:K"),"无"),"表名错误")</f>
        <v>7000</v>
      </c>
      <c r="C32" s="54" cm="1">
        <f ca="1" t="array" ref="C32">IFERROR(_xlfn.XLOOKUP(A32,INDIRECT("'"&amp;$Q$3&amp;"'!B:B"),INDIRECT("'"&amp;$Q$3&amp;"'!L:L"),"无"),"表名错误")</f>
        <v>3000</v>
      </c>
      <c r="D32" s="54" t="str" cm="1">
        <f ca="1" t="array" ref="D32">IFERROR(_xlfn.XLOOKUP(A32,INDIRECT("'"&amp;$Q$3&amp;"'!B:B"),INDIRECT("'"&amp;$Q$3&amp;"'!M:M"),"无"),"表名错误")</f>
        <v>C</v>
      </c>
      <c r="E32" s="54" cm="1">
        <f ca="1" t="array" ref="E32">IFERROR(_xlfn.XLOOKUP(A32,INDIRECT("'"&amp;$Q$3&amp;"'!B:B"),INDIRECT("'"&amp;$Q$3&amp;"'!N:N"),"无"),"表名错误")</f>
        <v>3000</v>
      </c>
      <c r="F32" s="54" t="s">
        <v>868</v>
      </c>
      <c r="G32" s="54" cm="1">
        <f ca="1" t="array" ref="G32">IFERROR(_xlfn.XLOOKUP(A32,INDIRECT("'"&amp;$Q$3&amp;"'!B:B"),INDIRECT("'"&amp;$Q$3&amp;"'!P:P"),"无"),"表名错误")</f>
        <v>0</v>
      </c>
      <c r="H32" s="54">
        <v>0</v>
      </c>
      <c r="I32" s="54">
        <f ca="1" t="shared" si="0"/>
        <v>10000</v>
      </c>
      <c r="J32" s="55" cm="1">
        <f ca="1" t="array" ref="J32">SUM(SUMIF(INDIRECT("'"&amp;$Q$4:$Q$6&amp;"'!B:B"),A32,INDIRECT("'"&amp;$Q$4:$Q$6&amp;"'!K:K")))</f>
        <v>0</v>
      </c>
      <c r="K32" s="54" cm="1">
        <f ca="1" t="array" ref="K32">SUM(SUMIF(INDIRECT("'"&amp;$Q$4:$Q$6&amp;"'!B:B"),A32,INDIRECT("'"&amp;$Q$4:$Q$6&amp;"'!L:L")))</f>
        <v>0</v>
      </c>
      <c r="L32" s="54" cm="1">
        <f ca="1" t="array" ref="L32">SUM(SUMIF(INDIRECT("'"&amp;$Q$4:$Q$6&amp;"'!B:B"),A32,INDIRECT("'"&amp;$Q$4:$Q$6&amp;"'!$AE:$AE")))</f>
        <v>300</v>
      </c>
      <c r="M32" s="54">
        <f ca="1" t="shared" si="1"/>
        <v>9700</v>
      </c>
    </row>
    <row r="33" spans="1:13">
      <c r="A33" s="53" t="str">
        <f>'202604工资表'!B34</f>
        <v>一十九</v>
      </c>
      <c r="B33" s="54" cm="1">
        <f ca="1" t="array" ref="B33">IFERROR(_xlfn.XLOOKUP(A33,INDIRECT("'"&amp;$Q$3&amp;"'!B:B"),INDIRECT("'"&amp;$Q$3&amp;"'!K:K"),"无"),"表名错误")</f>
        <v>7000</v>
      </c>
      <c r="C33" s="54" cm="1">
        <f ca="1" t="array" ref="C33">IFERROR(_xlfn.XLOOKUP(A33,INDIRECT("'"&amp;$Q$3&amp;"'!B:B"),INDIRECT("'"&amp;$Q$3&amp;"'!L:L"),"无"),"表名错误")</f>
        <v>3000</v>
      </c>
      <c r="D33" s="54" t="str" cm="1">
        <f ca="1" t="array" ref="D33">IFERROR(_xlfn.XLOOKUP(A33,INDIRECT("'"&amp;$Q$3&amp;"'!B:B"),INDIRECT("'"&amp;$Q$3&amp;"'!M:M"),"无"),"表名错误")</f>
        <v>C</v>
      </c>
      <c r="E33" s="54" cm="1">
        <f ca="1" t="array" ref="E33">IFERROR(_xlfn.XLOOKUP(A33,INDIRECT("'"&amp;$Q$3&amp;"'!B:B"),INDIRECT("'"&amp;$Q$3&amp;"'!N:N"),"无"),"表名错误")</f>
        <v>3000</v>
      </c>
      <c r="F33" s="54" t="s">
        <v>868</v>
      </c>
      <c r="G33" s="54" cm="1">
        <f ca="1" t="array" ref="G33">IFERROR(_xlfn.XLOOKUP(A33,INDIRECT("'"&amp;$Q$3&amp;"'!B:B"),INDIRECT("'"&amp;$Q$3&amp;"'!P:P"),"无"),"表名错误")</f>
        <v>0</v>
      </c>
      <c r="H33" s="54">
        <v>0</v>
      </c>
      <c r="I33" s="54">
        <f ca="1" t="shared" si="0"/>
        <v>10000</v>
      </c>
      <c r="J33" s="55" cm="1">
        <f ca="1" t="array" ref="J33">SUM(SUMIF(INDIRECT("'"&amp;$Q$4:$Q$6&amp;"'!B:B"),A33,INDIRECT("'"&amp;$Q$4:$Q$6&amp;"'!K:K")))</f>
        <v>0</v>
      </c>
      <c r="K33" s="54" cm="1">
        <f ca="1" t="array" ref="K33">SUM(SUMIF(INDIRECT("'"&amp;$Q$4:$Q$6&amp;"'!B:B"),A33,INDIRECT("'"&amp;$Q$4:$Q$6&amp;"'!L:L")))</f>
        <v>0</v>
      </c>
      <c r="L33" s="54" cm="1">
        <f ca="1" t="array" ref="L33">SUM(SUMIF(INDIRECT("'"&amp;$Q$4:$Q$6&amp;"'!B:B"),A33,INDIRECT("'"&amp;$Q$4:$Q$6&amp;"'!$AE:$AE")))</f>
        <v>300</v>
      </c>
      <c r="M33" s="54">
        <f ca="1" t="shared" si="1"/>
        <v>9700</v>
      </c>
    </row>
    <row r="34" spans="1:13">
      <c r="A34" s="53" t="str">
        <f>'202604工资表'!B35</f>
        <v>二十</v>
      </c>
      <c r="B34" s="54" cm="1">
        <f ca="1" t="array" ref="B34">IFERROR(_xlfn.XLOOKUP(A34,INDIRECT("'"&amp;$Q$3&amp;"'!B:B"),INDIRECT("'"&amp;$Q$3&amp;"'!K:K"),"无"),"表名错误")</f>
        <v>7000</v>
      </c>
      <c r="C34" s="54" cm="1">
        <f ca="1" t="array" ref="C34">IFERROR(_xlfn.XLOOKUP(A34,INDIRECT("'"&amp;$Q$3&amp;"'!B:B"),INDIRECT("'"&amp;$Q$3&amp;"'!L:L"),"无"),"表名错误")</f>
        <v>3000</v>
      </c>
      <c r="D34" s="54" t="str" cm="1">
        <f ca="1" t="array" ref="D34">IFERROR(_xlfn.XLOOKUP(A34,INDIRECT("'"&amp;$Q$3&amp;"'!B:B"),INDIRECT("'"&amp;$Q$3&amp;"'!M:M"),"无"),"表名错误")</f>
        <v>C</v>
      </c>
      <c r="E34" s="54" cm="1">
        <f ca="1" t="array" ref="E34">IFERROR(_xlfn.XLOOKUP(A34,INDIRECT("'"&amp;$Q$3&amp;"'!B:B"),INDIRECT("'"&amp;$Q$3&amp;"'!N:N"),"无"),"表名错误")</f>
        <v>3000</v>
      </c>
      <c r="F34" s="54" t="s">
        <v>868</v>
      </c>
      <c r="G34" s="54" cm="1">
        <f ca="1" t="array" ref="G34">IFERROR(_xlfn.XLOOKUP(A34,INDIRECT("'"&amp;$Q$3&amp;"'!B:B"),INDIRECT("'"&amp;$Q$3&amp;"'!P:P"),"无"),"表名错误")</f>
        <v>0</v>
      </c>
      <c r="H34" s="54">
        <v>0</v>
      </c>
      <c r="I34" s="54">
        <f ca="1" t="shared" si="0"/>
        <v>10000</v>
      </c>
      <c r="J34" s="55" cm="1">
        <f ca="1" t="array" ref="J34">SUM(SUMIF(INDIRECT("'"&amp;$Q$4:$Q$6&amp;"'!B:B"),A34,INDIRECT("'"&amp;$Q$4:$Q$6&amp;"'!K:K")))</f>
        <v>0</v>
      </c>
      <c r="K34" s="54" cm="1">
        <f ca="1" t="array" ref="K34">SUM(SUMIF(INDIRECT("'"&amp;$Q$4:$Q$6&amp;"'!B:B"),A34,INDIRECT("'"&amp;$Q$4:$Q$6&amp;"'!L:L")))</f>
        <v>0</v>
      </c>
      <c r="L34" s="54" cm="1">
        <f ca="1" t="array" ref="L34">SUM(SUMIF(INDIRECT("'"&amp;$Q$4:$Q$6&amp;"'!B:B"),A34,INDIRECT("'"&amp;$Q$4:$Q$6&amp;"'!$AE:$AE")))</f>
        <v>300</v>
      </c>
      <c r="M34" s="54">
        <f ca="1" t="shared" si="1"/>
        <v>9700</v>
      </c>
    </row>
    <row r="35" spans="1:13">
      <c r="A35" s="53" t="str">
        <f>'202604工资表'!B36</f>
        <v>二十一</v>
      </c>
      <c r="B35" s="54" cm="1">
        <f ca="1" t="array" ref="B35">IFERROR(_xlfn.XLOOKUP(A35,INDIRECT("'"&amp;$Q$3&amp;"'!B:B"),INDIRECT("'"&amp;$Q$3&amp;"'!K:K"),"无"),"表名错误")</f>
        <v>7000</v>
      </c>
      <c r="C35" s="54" cm="1">
        <f ca="1" t="array" ref="C35">IFERROR(_xlfn.XLOOKUP(A35,INDIRECT("'"&amp;$Q$3&amp;"'!B:B"),INDIRECT("'"&amp;$Q$3&amp;"'!L:L"),"无"),"表名错误")</f>
        <v>3000</v>
      </c>
      <c r="D35" s="54" t="str" cm="1">
        <f ca="1" t="array" ref="D35">IFERROR(_xlfn.XLOOKUP(A35,INDIRECT("'"&amp;$Q$3&amp;"'!B:B"),INDIRECT("'"&amp;$Q$3&amp;"'!M:M"),"无"),"表名错误")</f>
        <v>C</v>
      </c>
      <c r="E35" s="54" cm="1">
        <f ca="1" t="array" ref="E35">IFERROR(_xlfn.XLOOKUP(A35,INDIRECT("'"&amp;$Q$3&amp;"'!B:B"),INDIRECT("'"&amp;$Q$3&amp;"'!N:N"),"无"),"表名错误")</f>
        <v>3000</v>
      </c>
      <c r="F35" s="54" t="s">
        <v>868</v>
      </c>
      <c r="G35" s="54" cm="1">
        <f ca="1" t="array" ref="G35">IFERROR(_xlfn.XLOOKUP(A35,INDIRECT("'"&amp;$Q$3&amp;"'!B:B"),INDIRECT("'"&amp;$Q$3&amp;"'!P:P"),"无"),"表名错误")</f>
        <v>0</v>
      </c>
      <c r="H35" s="54">
        <v>0</v>
      </c>
      <c r="I35" s="54">
        <f ca="1" t="shared" si="0"/>
        <v>10000</v>
      </c>
      <c r="J35" s="55" cm="1">
        <f ca="1" t="array" ref="J35">SUM(SUMIF(INDIRECT("'"&amp;$Q$4:$Q$6&amp;"'!B:B"),A35,INDIRECT("'"&amp;$Q$4:$Q$6&amp;"'!K:K")))</f>
        <v>0</v>
      </c>
      <c r="K35" s="54" cm="1">
        <f ca="1" t="array" ref="K35">SUM(SUMIF(INDIRECT("'"&amp;$Q$4:$Q$6&amp;"'!B:B"),A35,INDIRECT("'"&amp;$Q$4:$Q$6&amp;"'!L:L")))</f>
        <v>0</v>
      </c>
      <c r="L35" s="54" cm="1">
        <f ca="1" t="array" ref="L35">SUM(SUMIF(INDIRECT("'"&amp;$Q$4:$Q$6&amp;"'!B:B"),A35,INDIRECT("'"&amp;$Q$4:$Q$6&amp;"'!$AE:$AE")))</f>
        <v>300</v>
      </c>
      <c r="M35" s="54">
        <f ca="1" t="shared" si="1"/>
        <v>9700</v>
      </c>
    </row>
    <row r="36" spans="1:13">
      <c r="A36" s="53" t="str">
        <f>'202604工资表'!B37</f>
        <v>二十二</v>
      </c>
      <c r="B36" s="54" cm="1">
        <f ca="1" t="array" ref="B36">IFERROR(_xlfn.XLOOKUP(A36,INDIRECT("'"&amp;$Q$3&amp;"'!B:B"),INDIRECT("'"&amp;$Q$3&amp;"'!K:K"),"无"),"表名错误")</f>
        <v>7000</v>
      </c>
      <c r="C36" s="54" cm="1">
        <f ca="1" t="array" ref="C36">IFERROR(_xlfn.XLOOKUP(A36,INDIRECT("'"&amp;$Q$3&amp;"'!B:B"),INDIRECT("'"&amp;$Q$3&amp;"'!L:L"),"无"),"表名错误")</f>
        <v>3000</v>
      </c>
      <c r="D36" s="54" t="str" cm="1">
        <f ca="1" t="array" ref="D36">IFERROR(_xlfn.XLOOKUP(A36,INDIRECT("'"&amp;$Q$3&amp;"'!B:B"),INDIRECT("'"&amp;$Q$3&amp;"'!M:M"),"无"),"表名错误")</f>
        <v>C</v>
      </c>
      <c r="E36" s="54" cm="1">
        <f ca="1" t="array" ref="E36">IFERROR(_xlfn.XLOOKUP(A36,INDIRECT("'"&amp;$Q$3&amp;"'!B:B"),INDIRECT("'"&amp;$Q$3&amp;"'!N:N"),"无"),"表名错误")</f>
        <v>3000</v>
      </c>
      <c r="F36" s="54" t="s">
        <v>868</v>
      </c>
      <c r="G36" s="54" cm="1">
        <f ca="1" t="array" ref="G36">IFERROR(_xlfn.XLOOKUP(A36,INDIRECT("'"&amp;$Q$3&amp;"'!B:B"),INDIRECT("'"&amp;$Q$3&amp;"'!P:P"),"无"),"表名错误")</f>
        <v>0</v>
      </c>
      <c r="H36" s="54">
        <v>0</v>
      </c>
      <c r="I36" s="54">
        <f ca="1" t="shared" si="0"/>
        <v>10000</v>
      </c>
      <c r="J36" s="55" cm="1">
        <f ca="1" t="array" ref="J36">SUM(SUMIF(INDIRECT("'"&amp;$Q$4:$Q$6&amp;"'!B:B"),A36,INDIRECT("'"&amp;$Q$4:$Q$6&amp;"'!K:K")))</f>
        <v>0</v>
      </c>
      <c r="K36" s="54" cm="1">
        <f ca="1" t="array" ref="K36">SUM(SUMIF(INDIRECT("'"&amp;$Q$4:$Q$6&amp;"'!B:B"),A36,INDIRECT("'"&amp;$Q$4:$Q$6&amp;"'!L:L")))</f>
        <v>0</v>
      </c>
      <c r="L36" s="54" cm="1">
        <f ca="1" t="array" ref="L36">SUM(SUMIF(INDIRECT("'"&amp;$Q$4:$Q$6&amp;"'!B:B"),A36,INDIRECT("'"&amp;$Q$4:$Q$6&amp;"'!$AE:$AE")))</f>
        <v>300</v>
      </c>
      <c r="M36" s="54">
        <f ca="1" t="shared" si="1"/>
        <v>9700</v>
      </c>
    </row>
    <row r="37" spans="1:13">
      <c r="A37" s="53" t="str">
        <f>'202604工资表'!B38</f>
        <v>二十三</v>
      </c>
      <c r="B37" s="54" cm="1">
        <f ca="1" t="array" ref="B37">IFERROR(_xlfn.XLOOKUP(A37,INDIRECT("'"&amp;$Q$3&amp;"'!B:B"),INDIRECT("'"&amp;$Q$3&amp;"'!K:K"),"无"),"表名错误")</f>
        <v>7000</v>
      </c>
      <c r="C37" s="54" cm="1">
        <f ca="1" t="array" ref="C37">IFERROR(_xlfn.XLOOKUP(A37,INDIRECT("'"&amp;$Q$3&amp;"'!B:B"),INDIRECT("'"&amp;$Q$3&amp;"'!L:L"),"无"),"表名错误")</f>
        <v>3000</v>
      </c>
      <c r="D37" s="54" t="str" cm="1">
        <f ca="1" t="array" ref="D37">IFERROR(_xlfn.XLOOKUP(A37,INDIRECT("'"&amp;$Q$3&amp;"'!B:B"),INDIRECT("'"&amp;$Q$3&amp;"'!M:M"),"无"),"表名错误")</f>
        <v>C</v>
      </c>
      <c r="E37" s="54" cm="1">
        <f ca="1" t="array" ref="E37">IFERROR(_xlfn.XLOOKUP(A37,INDIRECT("'"&amp;$Q$3&amp;"'!B:B"),INDIRECT("'"&amp;$Q$3&amp;"'!N:N"),"无"),"表名错误")</f>
        <v>3000</v>
      </c>
      <c r="F37" s="54" t="s">
        <v>868</v>
      </c>
      <c r="G37" s="54" cm="1">
        <f ca="1" t="array" ref="G37">IFERROR(_xlfn.XLOOKUP(A37,INDIRECT("'"&amp;$Q$3&amp;"'!B:B"),INDIRECT("'"&amp;$Q$3&amp;"'!P:P"),"无"),"表名错误")</f>
        <v>0</v>
      </c>
      <c r="H37" s="54">
        <v>0</v>
      </c>
      <c r="I37" s="54">
        <f ca="1" t="shared" si="0"/>
        <v>10000</v>
      </c>
      <c r="J37" s="55" cm="1">
        <f ca="1" t="array" ref="J37">SUM(SUMIF(INDIRECT("'"&amp;$Q$4:$Q$6&amp;"'!B:B"),A37,INDIRECT("'"&amp;$Q$4:$Q$6&amp;"'!K:K")))</f>
        <v>0</v>
      </c>
      <c r="K37" s="54" cm="1">
        <f ca="1" t="array" ref="K37">SUM(SUMIF(INDIRECT("'"&amp;$Q$4:$Q$6&amp;"'!B:B"),A37,INDIRECT("'"&amp;$Q$4:$Q$6&amp;"'!L:L")))</f>
        <v>0</v>
      </c>
      <c r="L37" s="54" cm="1">
        <f ca="1" t="array" ref="L37">SUM(SUMIF(INDIRECT("'"&amp;$Q$4:$Q$6&amp;"'!B:B"),A37,INDIRECT("'"&amp;$Q$4:$Q$6&amp;"'!$AE:$AE")))</f>
        <v>300</v>
      </c>
      <c r="M37" s="54">
        <f ca="1" t="shared" si="1"/>
        <v>9700</v>
      </c>
    </row>
    <row r="38" spans="1:13">
      <c r="A38" s="53" t="str">
        <f>'202604工资表'!B39</f>
        <v>二十四</v>
      </c>
      <c r="B38" s="54" cm="1">
        <f ca="1" t="array" ref="B38">IFERROR(_xlfn.XLOOKUP(A38,INDIRECT("'"&amp;$Q$3&amp;"'!B:B"),INDIRECT("'"&amp;$Q$3&amp;"'!K:K"),"无"),"表名错误")</f>
        <v>7000</v>
      </c>
      <c r="C38" s="54" cm="1">
        <f ca="1" t="array" ref="C38">IFERROR(_xlfn.XLOOKUP(A38,INDIRECT("'"&amp;$Q$3&amp;"'!B:B"),INDIRECT("'"&amp;$Q$3&amp;"'!L:L"),"无"),"表名错误")</f>
        <v>3000</v>
      </c>
      <c r="D38" s="54" t="str" cm="1">
        <f ca="1" t="array" ref="D38">IFERROR(_xlfn.XLOOKUP(A38,INDIRECT("'"&amp;$Q$3&amp;"'!B:B"),INDIRECT("'"&amp;$Q$3&amp;"'!M:M"),"无"),"表名错误")</f>
        <v>C</v>
      </c>
      <c r="E38" s="54" cm="1">
        <f ca="1" t="array" ref="E38">IFERROR(_xlfn.XLOOKUP(A38,INDIRECT("'"&amp;$Q$3&amp;"'!B:B"),INDIRECT("'"&amp;$Q$3&amp;"'!N:N"),"无"),"表名错误")</f>
        <v>3000</v>
      </c>
      <c r="F38" s="54" t="s">
        <v>868</v>
      </c>
      <c r="G38" s="54" cm="1">
        <f ca="1" t="array" ref="G38">IFERROR(_xlfn.XLOOKUP(A38,INDIRECT("'"&amp;$Q$3&amp;"'!B:B"),INDIRECT("'"&amp;$Q$3&amp;"'!P:P"),"无"),"表名错误")</f>
        <v>0</v>
      </c>
      <c r="H38" s="54">
        <v>0</v>
      </c>
      <c r="I38" s="54">
        <f ca="1" t="shared" si="0"/>
        <v>10000</v>
      </c>
      <c r="J38" s="55" cm="1">
        <f ca="1" t="array" ref="J38">SUM(SUMIF(INDIRECT("'"&amp;$Q$4:$Q$6&amp;"'!B:B"),A38,INDIRECT("'"&amp;$Q$4:$Q$6&amp;"'!K:K")))</f>
        <v>0</v>
      </c>
      <c r="K38" s="54" cm="1">
        <f ca="1" t="array" ref="K38">SUM(SUMIF(INDIRECT("'"&amp;$Q$4:$Q$6&amp;"'!B:B"),A38,INDIRECT("'"&amp;$Q$4:$Q$6&amp;"'!L:L")))</f>
        <v>0</v>
      </c>
      <c r="L38" s="54" cm="1">
        <f ca="1" t="array" ref="L38">SUM(SUMIF(INDIRECT("'"&amp;$Q$4:$Q$6&amp;"'!B:B"),A38,INDIRECT("'"&amp;$Q$4:$Q$6&amp;"'!$AE:$AE")))</f>
        <v>300</v>
      </c>
      <c r="M38" s="54">
        <f ca="1" t="shared" si="1"/>
        <v>9700</v>
      </c>
    </row>
    <row r="39" spans="1:13">
      <c r="A39" s="53" t="str">
        <f>'202604工资表'!B40</f>
        <v>二十五</v>
      </c>
      <c r="B39" s="54" cm="1">
        <f ca="1" t="array" ref="B39">IFERROR(_xlfn.XLOOKUP(A39,INDIRECT("'"&amp;$Q$3&amp;"'!B:B"),INDIRECT("'"&amp;$Q$3&amp;"'!K:K"),"无"),"表名错误")</f>
        <v>7000</v>
      </c>
      <c r="C39" s="54" cm="1">
        <f ca="1" t="array" ref="C39">IFERROR(_xlfn.XLOOKUP(A39,INDIRECT("'"&amp;$Q$3&amp;"'!B:B"),INDIRECT("'"&amp;$Q$3&amp;"'!L:L"),"无"),"表名错误")</f>
        <v>3000</v>
      </c>
      <c r="D39" s="54" t="str" cm="1">
        <f ca="1" t="array" ref="D39">IFERROR(_xlfn.XLOOKUP(A39,INDIRECT("'"&amp;$Q$3&amp;"'!B:B"),INDIRECT("'"&amp;$Q$3&amp;"'!M:M"),"无"),"表名错误")</f>
        <v>B</v>
      </c>
      <c r="E39" s="54" cm="1">
        <f ca="1" t="array" ref="E39">IFERROR(_xlfn.XLOOKUP(A39,INDIRECT("'"&amp;$Q$3&amp;"'!B:B"),INDIRECT("'"&amp;$Q$3&amp;"'!N:N"),"无"),"表名错误")</f>
        <v>3600</v>
      </c>
      <c r="F39" s="54" t="s">
        <v>868</v>
      </c>
      <c r="G39" s="54" cm="1">
        <f ca="1" t="array" ref="G39">IFERROR(_xlfn.XLOOKUP(A39,INDIRECT("'"&amp;$Q$3&amp;"'!B:B"),INDIRECT("'"&amp;$Q$3&amp;"'!P:P"),"无"),"表名错误")</f>
        <v>0</v>
      </c>
      <c r="H39" s="54">
        <v>0</v>
      </c>
      <c r="I39" s="54">
        <f ca="1" t="shared" si="0"/>
        <v>10600</v>
      </c>
      <c r="J39" s="55" cm="1">
        <f ca="1" t="array" ref="J39">SUM(SUMIF(INDIRECT("'"&amp;$Q$4:$Q$6&amp;"'!B:B"),A39,INDIRECT("'"&amp;$Q$4:$Q$6&amp;"'!K:K")))</f>
        <v>0</v>
      </c>
      <c r="K39" s="54" cm="1">
        <f ca="1" t="array" ref="K39">SUM(SUMIF(INDIRECT("'"&amp;$Q$4:$Q$6&amp;"'!B:B"),A39,INDIRECT("'"&amp;$Q$4:$Q$6&amp;"'!L:L")))</f>
        <v>0</v>
      </c>
      <c r="L39" s="54" cm="1">
        <f ca="1" t="array" ref="L39">SUM(SUMIF(INDIRECT("'"&amp;$Q$4:$Q$6&amp;"'!B:B"),A39,INDIRECT("'"&amp;$Q$4:$Q$6&amp;"'!$AE:$AE")))</f>
        <v>318</v>
      </c>
      <c r="M39" s="54">
        <f ca="1" t="shared" si="1"/>
        <v>10282</v>
      </c>
    </row>
    <row r="40" spans="1:13">
      <c r="A40" s="53" t="str">
        <f>'202604工资表'!B41</f>
        <v>二十六</v>
      </c>
      <c r="B40" s="54" cm="1">
        <f ca="1" t="array" ref="B40">IFERROR(_xlfn.XLOOKUP(A40,INDIRECT("'"&amp;$Q$3&amp;"'!B:B"),INDIRECT("'"&amp;$Q$3&amp;"'!K:K"),"无"),"表名错误")</f>
        <v>7000</v>
      </c>
      <c r="C40" s="54" cm="1">
        <f ca="1" t="array" ref="C40">IFERROR(_xlfn.XLOOKUP(A40,INDIRECT("'"&amp;$Q$3&amp;"'!B:B"),INDIRECT("'"&amp;$Q$3&amp;"'!L:L"),"无"),"表名错误")</f>
        <v>3000</v>
      </c>
      <c r="D40" s="54" t="str" cm="1">
        <f ca="1" t="array" ref="D40">IFERROR(_xlfn.XLOOKUP(A40,INDIRECT("'"&amp;$Q$3&amp;"'!B:B"),INDIRECT("'"&amp;$Q$3&amp;"'!M:M"),"无"),"表名错误")</f>
        <v>C</v>
      </c>
      <c r="E40" s="54" cm="1">
        <f ca="1" t="array" ref="E40">IFERROR(_xlfn.XLOOKUP(A40,INDIRECT("'"&amp;$Q$3&amp;"'!B:B"),INDIRECT("'"&amp;$Q$3&amp;"'!N:N"),"无"),"表名错误")</f>
        <v>3000</v>
      </c>
      <c r="F40" s="54" t="s">
        <v>868</v>
      </c>
      <c r="G40" s="54" cm="1">
        <f ca="1" t="array" ref="G40">IFERROR(_xlfn.XLOOKUP(A40,INDIRECT("'"&amp;$Q$3&amp;"'!B:B"),INDIRECT("'"&amp;$Q$3&amp;"'!P:P"),"无"),"表名错误")</f>
        <v>0</v>
      </c>
      <c r="H40" s="54">
        <v>0</v>
      </c>
      <c r="I40" s="54">
        <f ca="1" t="shared" si="0"/>
        <v>10000</v>
      </c>
      <c r="J40" s="55" cm="1">
        <f ca="1" t="array" ref="J40">SUM(SUMIF(INDIRECT("'"&amp;$Q$4:$Q$6&amp;"'!B:B"),A40,INDIRECT("'"&amp;$Q$4:$Q$6&amp;"'!K:K")))</f>
        <v>0</v>
      </c>
      <c r="K40" s="54" cm="1">
        <f ca="1" t="array" ref="K40">SUM(SUMIF(INDIRECT("'"&amp;$Q$4:$Q$6&amp;"'!B:B"),A40,INDIRECT("'"&amp;$Q$4:$Q$6&amp;"'!L:L")))</f>
        <v>0</v>
      </c>
      <c r="L40" s="54" cm="1">
        <f ca="1" t="array" ref="L40">SUM(SUMIF(INDIRECT("'"&amp;$Q$4:$Q$6&amp;"'!B:B"),A40,INDIRECT("'"&amp;$Q$4:$Q$6&amp;"'!$AE:$AE")))</f>
        <v>300</v>
      </c>
      <c r="M40" s="54">
        <f ca="1" t="shared" si="1"/>
        <v>9700</v>
      </c>
    </row>
    <row r="41" spans="1:13">
      <c r="A41" s="53" t="str">
        <f>'202604工资表'!B42</f>
        <v>二十七</v>
      </c>
      <c r="B41" s="54" cm="1">
        <f ca="1" t="array" ref="B41">IFERROR(_xlfn.XLOOKUP(A41,INDIRECT("'"&amp;$Q$3&amp;"'!B:B"),INDIRECT("'"&amp;$Q$3&amp;"'!K:K"),"无"),"表名错误")</f>
        <v>7000</v>
      </c>
      <c r="C41" s="54" cm="1">
        <f ca="1" t="array" ref="C41">IFERROR(_xlfn.XLOOKUP(A41,INDIRECT("'"&amp;$Q$3&amp;"'!B:B"),INDIRECT("'"&amp;$Q$3&amp;"'!L:L"),"无"),"表名错误")</f>
        <v>3000</v>
      </c>
      <c r="D41" s="54" t="str" cm="1">
        <f ca="1" t="array" ref="D41">IFERROR(_xlfn.XLOOKUP(A41,INDIRECT("'"&amp;$Q$3&amp;"'!B:B"),INDIRECT("'"&amp;$Q$3&amp;"'!M:M"),"无"),"表名错误")</f>
        <v>C</v>
      </c>
      <c r="E41" s="54" cm="1">
        <f ca="1" t="array" ref="E41">IFERROR(_xlfn.XLOOKUP(A41,INDIRECT("'"&amp;$Q$3&amp;"'!B:B"),INDIRECT("'"&amp;$Q$3&amp;"'!N:N"),"无"),"表名错误")</f>
        <v>3000</v>
      </c>
      <c r="F41" s="54" t="s">
        <v>868</v>
      </c>
      <c r="G41" s="54" cm="1">
        <f ca="1" t="array" ref="G41">IFERROR(_xlfn.XLOOKUP(A41,INDIRECT("'"&amp;$Q$3&amp;"'!B:B"),INDIRECT("'"&amp;$Q$3&amp;"'!P:P"),"无"),"表名错误")</f>
        <v>0</v>
      </c>
      <c r="H41" s="54">
        <v>0</v>
      </c>
      <c r="I41" s="54">
        <f ca="1" t="shared" si="0"/>
        <v>10000</v>
      </c>
      <c r="J41" s="55" cm="1">
        <f ca="1" t="array" ref="J41">SUM(SUMIF(INDIRECT("'"&amp;$Q$4:$Q$6&amp;"'!B:B"),A41,INDIRECT("'"&amp;$Q$4:$Q$6&amp;"'!K:K")))</f>
        <v>0</v>
      </c>
      <c r="K41" s="54" cm="1">
        <f ca="1" t="array" ref="K41">SUM(SUMIF(INDIRECT("'"&amp;$Q$4:$Q$6&amp;"'!B:B"),A41,INDIRECT("'"&amp;$Q$4:$Q$6&amp;"'!L:L")))</f>
        <v>0</v>
      </c>
      <c r="L41" s="54" cm="1">
        <f ca="1" t="array" ref="L41">SUM(SUMIF(INDIRECT("'"&amp;$Q$4:$Q$6&amp;"'!B:B"),A41,INDIRECT("'"&amp;$Q$4:$Q$6&amp;"'!$AE:$AE")))</f>
        <v>300</v>
      </c>
      <c r="M41" s="54">
        <f ca="1" t="shared" si="1"/>
        <v>9700</v>
      </c>
    </row>
    <row r="42" spans="1:13">
      <c r="A42" s="53" t="str">
        <f>'202604工资表'!B43</f>
        <v>二十八</v>
      </c>
      <c r="B42" s="54" cm="1">
        <f ca="1" t="array" ref="B42">IFERROR(_xlfn.XLOOKUP(A42,INDIRECT("'"&amp;$Q$3&amp;"'!B:B"),INDIRECT("'"&amp;$Q$3&amp;"'!K:K"),"无"),"表名错误")</f>
        <v>6000</v>
      </c>
      <c r="C42" s="54" cm="1">
        <f ca="1" t="array" ref="C42">IFERROR(_xlfn.XLOOKUP(A42,INDIRECT("'"&amp;$Q$3&amp;"'!B:B"),INDIRECT("'"&amp;$Q$3&amp;"'!L:L"),"无"),"表名错误")</f>
        <v>4000</v>
      </c>
      <c r="D42" s="54" t="str" cm="1">
        <f ca="1" t="array" ref="D42">IFERROR(_xlfn.XLOOKUP(A42,INDIRECT("'"&amp;$Q$3&amp;"'!B:B"),INDIRECT("'"&amp;$Q$3&amp;"'!M:M"),"无"),"表名错误")</f>
        <v>C</v>
      </c>
      <c r="E42" s="54" cm="1">
        <f ca="1" t="array" ref="E42">IFERROR(_xlfn.XLOOKUP(A42,INDIRECT("'"&amp;$Q$3&amp;"'!B:B"),INDIRECT("'"&amp;$Q$3&amp;"'!N:N"),"无"),"表名错误")</f>
        <v>4000</v>
      </c>
      <c r="F42" s="54" t="s">
        <v>868</v>
      </c>
      <c r="G42" s="54" cm="1">
        <f ca="1" t="array" ref="G42">IFERROR(_xlfn.XLOOKUP(A42,INDIRECT("'"&amp;$Q$3&amp;"'!B:B"),INDIRECT("'"&amp;$Q$3&amp;"'!P:P"),"无"),"表名错误")</f>
        <v>0</v>
      </c>
      <c r="H42" s="54">
        <v>0</v>
      </c>
      <c r="I42" s="54">
        <f ca="1" t="shared" si="0"/>
        <v>10000</v>
      </c>
      <c r="J42" s="55" cm="1">
        <f ca="1" t="array" ref="J42">SUM(SUMIF(INDIRECT("'"&amp;$Q$4:$Q$6&amp;"'!B:B"),A42,INDIRECT("'"&amp;$Q$4:$Q$6&amp;"'!K:K")))</f>
        <v>0</v>
      </c>
      <c r="K42" s="54" cm="1">
        <f ca="1" t="array" ref="K42">SUM(SUMIF(INDIRECT("'"&amp;$Q$4:$Q$6&amp;"'!B:B"),A42,INDIRECT("'"&amp;$Q$4:$Q$6&amp;"'!L:L")))</f>
        <v>0</v>
      </c>
      <c r="L42" s="54" cm="1">
        <f ca="1" t="array" ref="L42">SUM(SUMIF(INDIRECT("'"&amp;$Q$4:$Q$6&amp;"'!B:B"),A42,INDIRECT("'"&amp;$Q$4:$Q$6&amp;"'!$AE:$AE")))</f>
        <v>0</v>
      </c>
      <c r="M42" s="54">
        <f ca="1" t="shared" si="1"/>
        <v>10000</v>
      </c>
    </row>
    <row r="43" spans="1:13">
      <c r="A43" s="53" t="str">
        <f>'202604工资表'!B44</f>
        <v>二十九</v>
      </c>
      <c r="B43" s="54" cm="1">
        <f ca="1" t="array" ref="B43">IFERROR(_xlfn.XLOOKUP(A43,INDIRECT("'"&amp;$Q$3&amp;"'!B:B"),INDIRECT("'"&amp;$Q$3&amp;"'!K:K"),"无"),"表名错误")</f>
        <v>7000</v>
      </c>
      <c r="C43" s="54" cm="1">
        <f ca="1" t="array" ref="C43">IFERROR(_xlfn.XLOOKUP(A43,INDIRECT("'"&amp;$Q$3&amp;"'!B:B"),INDIRECT("'"&amp;$Q$3&amp;"'!L:L"),"无"),"表名错误")</f>
        <v>3000</v>
      </c>
      <c r="D43" s="54" t="str" cm="1">
        <f ca="1" t="array" ref="D43">IFERROR(_xlfn.XLOOKUP(A43,INDIRECT("'"&amp;$Q$3&amp;"'!B:B"),INDIRECT("'"&amp;$Q$3&amp;"'!M:M"),"无"),"表名错误")</f>
        <v>C</v>
      </c>
      <c r="E43" s="54" cm="1">
        <f ca="1" t="array" ref="E43">IFERROR(_xlfn.XLOOKUP(A43,INDIRECT("'"&amp;$Q$3&amp;"'!B:B"),INDIRECT("'"&amp;$Q$3&amp;"'!N:N"),"无"),"表名错误")</f>
        <v>3000</v>
      </c>
      <c r="F43" s="54" t="s">
        <v>868</v>
      </c>
      <c r="G43" s="54" cm="1">
        <f ca="1" t="array" ref="G43">IFERROR(_xlfn.XLOOKUP(A43,INDIRECT("'"&amp;$Q$3&amp;"'!B:B"),INDIRECT("'"&amp;$Q$3&amp;"'!P:P"),"无"),"表名错误")</f>
        <v>0</v>
      </c>
      <c r="H43" s="54">
        <v>0</v>
      </c>
      <c r="I43" s="54">
        <f ca="1" t="shared" si="0"/>
        <v>10000</v>
      </c>
      <c r="J43" s="55" cm="1">
        <f ca="1" t="array" ref="J43">SUM(SUMIF(INDIRECT("'"&amp;$Q$4:$Q$6&amp;"'!B:B"),A43,INDIRECT("'"&amp;$Q$4:$Q$6&amp;"'!K:K")))</f>
        <v>0</v>
      </c>
      <c r="K43" s="54" cm="1">
        <f ca="1" t="array" ref="K43">SUM(SUMIF(INDIRECT("'"&amp;$Q$4:$Q$6&amp;"'!B:B"),A43,INDIRECT("'"&amp;$Q$4:$Q$6&amp;"'!L:L")))</f>
        <v>0</v>
      </c>
      <c r="L43" s="54" cm="1">
        <f ca="1" t="array" ref="L43">SUM(SUMIF(INDIRECT("'"&amp;$Q$4:$Q$6&amp;"'!B:B"),A43,INDIRECT("'"&amp;$Q$4:$Q$6&amp;"'!$AE:$AE")))</f>
        <v>300</v>
      </c>
      <c r="M43" s="54">
        <f ca="1" t="shared" si="1"/>
        <v>9700</v>
      </c>
    </row>
    <row r="44" spans="1:13">
      <c r="A44" s="53" t="str">
        <f>'202604工资表'!B45</f>
        <v>三十</v>
      </c>
      <c r="B44" s="54" cm="1">
        <f ca="1" t="array" ref="B44">IFERROR(_xlfn.XLOOKUP(A44,INDIRECT("'"&amp;$Q$3&amp;"'!B:B"),INDIRECT("'"&amp;$Q$3&amp;"'!K:K"),"无"),"表名错误")</f>
        <v>7000</v>
      </c>
      <c r="C44" s="54" cm="1">
        <f ca="1" t="array" ref="C44">IFERROR(_xlfn.XLOOKUP(A44,INDIRECT("'"&amp;$Q$3&amp;"'!B:B"),INDIRECT("'"&amp;$Q$3&amp;"'!L:L"),"无"),"表名错误")</f>
        <v>3000</v>
      </c>
      <c r="D44" s="54" t="str" cm="1">
        <f ca="1" t="array" ref="D44">IFERROR(_xlfn.XLOOKUP(A44,INDIRECT("'"&amp;$Q$3&amp;"'!B:B"),INDIRECT("'"&amp;$Q$3&amp;"'!M:M"),"无"),"表名错误")</f>
        <v>C</v>
      </c>
      <c r="E44" s="54" cm="1">
        <f ca="1" t="array" ref="E44">IFERROR(_xlfn.XLOOKUP(A44,INDIRECT("'"&amp;$Q$3&amp;"'!B:B"),INDIRECT("'"&amp;$Q$3&amp;"'!N:N"),"无"),"表名错误")</f>
        <v>3000</v>
      </c>
      <c r="F44" s="54" t="s">
        <v>868</v>
      </c>
      <c r="G44" s="54" cm="1">
        <f ca="1" t="array" ref="G44">IFERROR(_xlfn.XLOOKUP(A44,INDIRECT("'"&amp;$Q$3&amp;"'!B:B"),INDIRECT("'"&amp;$Q$3&amp;"'!P:P"),"无"),"表名错误")</f>
        <v>0</v>
      </c>
      <c r="H44" s="54">
        <v>0</v>
      </c>
      <c r="I44" s="54">
        <f ca="1" t="shared" si="0"/>
        <v>10000</v>
      </c>
      <c r="J44" s="55" cm="1">
        <f ca="1" t="array" ref="J44">SUM(SUMIF(INDIRECT("'"&amp;$Q$4:$Q$6&amp;"'!B:B"),A44,INDIRECT("'"&amp;$Q$4:$Q$6&amp;"'!K:K")))</f>
        <v>0</v>
      </c>
      <c r="K44" s="54" cm="1">
        <f ca="1" t="array" ref="K44">SUM(SUMIF(INDIRECT("'"&amp;$Q$4:$Q$6&amp;"'!B:B"),A44,INDIRECT("'"&amp;$Q$4:$Q$6&amp;"'!L:L")))</f>
        <v>0</v>
      </c>
      <c r="L44" s="54" cm="1">
        <f ca="1" t="array" ref="L44">SUM(SUMIF(INDIRECT("'"&amp;$Q$4:$Q$6&amp;"'!B:B"),A44,INDIRECT("'"&amp;$Q$4:$Q$6&amp;"'!$AE:$AE")))</f>
        <v>300</v>
      </c>
      <c r="M44" s="54">
        <f ca="1" t="shared" si="1"/>
        <v>9700</v>
      </c>
    </row>
    <row r="45" spans="1:13">
      <c r="A45" s="53" t="str">
        <f>'202604工资表'!B46</f>
        <v>三十一</v>
      </c>
      <c r="B45" s="54" cm="1">
        <f ca="1" t="array" ref="B45">IFERROR(_xlfn.XLOOKUP(A45,INDIRECT("'"&amp;$Q$3&amp;"'!B:B"),INDIRECT("'"&amp;$Q$3&amp;"'!K:K"),"无"),"表名错误")</f>
        <v>7000</v>
      </c>
      <c r="C45" s="54" cm="1">
        <f ca="1" t="array" ref="C45">IFERROR(_xlfn.XLOOKUP(A45,INDIRECT("'"&amp;$Q$3&amp;"'!B:B"),INDIRECT("'"&amp;$Q$3&amp;"'!L:L"),"无"),"表名错误")</f>
        <v>3000</v>
      </c>
      <c r="D45" s="54" t="str" cm="1">
        <f ca="1" t="array" ref="D45">IFERROR(_xlfn.XLOOKUP(A45,INDIRECT("'"&amp;$Q$3&amp;"'!B:B"),INDIRECT("'"&amp;$Q$3&amp;"'!M:M"),"无"),"表名错误")</f>
        <v>C</v>
      </c>
      <c r="E45" s="54" cm="1">
        <f ca="1" t="array" ref="E45">IFERROR(_xlfn.XLOOKUP(A45,INDIRECT("'"&amp;$Q$3&amp;"'!B:B"),INDIRECT("'"&amp;$Q$3&amp;"'!N:N"),"无"),"表名错误")</f>
        <v>3000</v>
      </c>
      <c r="F45" s="54" t="s">
        <v>868</v>
      </c>
      <c r="G45" s="54" cm="1">
        <f ca="1" t="array" ref="G45">IFERROR(_xlfn.XLOOKUP(A45,INDIRECT("'"&amp;$Q$3&amp;"'!B:B"),INDIRECT("'"&amp;$Q$3&amp;"'!P:P"),"无"),"表名错误")</f>
        <v>0</v>
      </c>
      <c r="H45" s="54">
        <v>0</v>
      </c>
      <c r="I45" s="54">
        <f ca="1" t="shared" si="0"/>
        <v>10000</v>
      </c>
      <c r="J45" s="55" cm="1">
        <f ca="1" t="array" ref="J45">SUM(SUMIF(INDIRECT("'"&amp;$Q$4:$Q$6&amp;"'!B:B"),A45,INDIRECT("'"&amp;$Q$4:$Q$6&amp;"'!K:K")))</f>
        <v>0</v>
      </c>
      <c r="K45" s="54" cm="1">
        <f ca="1" t="array" ref="K45">SUM(SUMIF(INDIRECT("'"&amp;$Q$4:$Q$6&amp;"'!B:B"),A45,INDIRECT("'"&amp;$Q$4:$Q$6&amp;"'!L:L")))</f>
        <v>0</v>
      </c>
      <c r="L45" s="54" cm="1">
        <f ca="1" t="array" ref="L45">SUM(SUMIF(INDIRECT("'"&amp;$Q$4:$Q$6&amp;"'!B:B"),A45,INDIRECT("'"&amp;$Q$4:$Q$6&amp;"'!$AE:$AE")))</f>
        <v>300</v>
      </c>
      <c r="M45" s="54">
        <f ca="1" t="shared" si="1"/>
        <v>9700</v>
      </c>
    </row>
    <row r="46" spans="1:13">
      <c r="A46" s="53" t="str">
        <f>'202604工资表'!B47</f>
        <v>三十二</v>
      </c>
      <c r="B46" s="54" cm="1">
        <f ca="1" t="array" ref="B46">IFERROR(_xlfn.XLOOKUP(A46,INDIRECT("'"&amp;$Q$3&amp;"'!B:B"),INDIRECT("'"&amp;$Q$3&amp;"'!K:K"),"无"),"表名错误")</f>
        <v>7000</v>
      </c>
      <c r="C46" s="54" cm="1">
        <f ca="1" t="array" ref="C46">IFERROR(_xlfn.XLOOKUP(A46,INDIRECT("'"&amp;$Q$3&amp;"'!B:B"),INDIRECT("'"&amp;$Q$3&amp;"'!L:L"),"无"),"表名错误")</f>
        <v>3000</v>
      </c>
      <c r="D46" s="54" t="str" cm="1">
        <f ca="1" t="array" ref="D46">IFERROR(_xlfn.XLOOKUP(A46,INDIRECT("'"&amp;$Q$3&amp;"'!B:B"),INDIRECT("'"&amp;$Q$3&amp;"'!M:M"),"无"),"表名错误")</f>
        <v>C</v>
      </c>
      <c r="E46" s="54" cm="1">
        <f ca="1" t="array" ref="E46">IFERROR(_xlfn.XLOOKUP(A46,INDIRECT("'"&amp;$Q$3&amp;"'!B:B"),INDIRECT("'"&amp;$Q$3&amp;"'!N:N"),"无"),"表名错误")</f>
        <v>3000</v>
      </c>
      <c r="F46" s="54" t="s">
        <v>868</v>
      </c>
      <c r="G46" s="54" cm="1">
        <f ca="1" t="array" ref="G46">IFERROR(_xlfn.XLOOKUP(A46,INDIRECT("'"&amp;$Q$3&amp;"'!B:B"),INDIRECT("'"&amp;$Q$3&amp;"'!P:P"),"无"),"表名错误")</f>
        <v>0</v>
      </c>
      <c r="H46" s="54">
        <v>0</v>
      </c>
      <c r="I46" s="54">
        <f ca="1" t="shared" si="0"/>
        <v>10000</v>
      </c>
      <c r="J46" s="55" cm="1">
        <f ca="1" t="array" ref="J46">SUM(SUMIF(INDIRECT("'"&amp;$Q$4:$Q$6&amp;"'!B:B"),A46,INDIRECT("'"&amp;$Q$4:$Q$6&amp;"'!K:K")))</f>
        <v>0</v>
      </c>
      <c r="K46" s="54" cm="1">
        <f ca="1" t="array" ref="K46">SUM(SUMIF(INDIRECT("'"&amp;$Q$4:$Q$6&amp;"'!B:B"),A46,INDIRECT("'"&amp;$Q$4:$Q$6&amp;"'!L:L")))</f>
        <v>0</v>
      </c>
      <c r="L46" s="54" cm="1">
        <f ca="1" t="array" ref="L46">SUM(SUMIF(INDIRECT("'"&amp;$Q$4:$Q$6&amp;"'!B:B"),A46,INDIRECT("'"&amp;$Q$4:$Q$6&amp;"'!$AE:$AE")))</f>
        <v>300</v>
      </c>
      <c r="M46" s="54">
        <f ca="1" t="shared" si="1"/>
        <v>9700</v>
      </c>
    </row>
    <row r="47" spans="1:13">
      <c r="A47" s="53" t="str">
        <f>'202604工资表'!B48</f>
        <v>三十三</v>
      </c>
      <c r="B47" s="54" cm="1">
        <f ca="1" t="array" ref="B47">IFERROR(_xlfn.XLOOKUP(A47,INDIRECT("'"&amp;$Q$3&amp;"'!B:B"),INDIRECT("'"&amp;$Q$3&amp;"'!K:K"),"无"),"表名错误")</f>
        <v>7000</v>
      </c>
      <c r="C47" s="54" cm="1">
        <f ca="1" t="array" ref="C47">IFERROR(_xlfn.XLOOKUP(A47,INDIRECT("'"&amp;$Q$3&amp;"'!B:B"),INDIRECT("'"&amp;$Q$3&amp;"'!L:L"),"无"),"表名错误")</f>
        <v>3000</v>
      </c>
      <c r="D47" s="54" t="str" cm="1">
        <f ca="1" t="array" ref="D47">IFERROR(_xlfn.XLOOKUP(A47,INDIRECT("'"&amp;$Q$3&amp;"'!B:B"),INDIRECT("'"&amp;$Q$3&amp;"'!M:M"),"无"),"表名错误")</f>
        <v>B</v>
      </c>
      <c r="E47" s="54" cm="1">
        <f ca="1" t="array" ref="E47">IFERROR(_xlfn.XLOOKUP(A47,INDIRECT("'"&amp;$Q$3&amp;"'!B:B"),INDIRECT("'"&amp;$Q$3&amp;"'!N:N"),"无"),"表名错误")</f>
        <v>3600</v>
      </c>
      <c r="F47" s="54" t="s">
        <v>868</v>
      </c>
      <c r="G47" s="54" cm="1">
        <f ca="1" t="array" ref="G47">IFERROR(_xlfn.XLOOKUP(A47,INDIRECT("'"&amp;$Q$3&amp;"'!B:B"),INDIRECT("'"&amp;$Q$3&amp;"'!P:P"),"无"),"表名错误")</f>
        <v>0</v>
      </c>
      <c r="H47" s="54">
        <v>0</v>
      </c>
      <c r="I47" s="54">
        <f ca="1" t="shared" si="0"/>
        <v>10600</v>
      </c>
      <c r="J47" s="55" cm="1">
        <f ca="1" t="array" ref="J47">SUM(SUMIF(INDIRECT("'"&amp;$Q$4:$Q$6&amp;"'!B:B"),A47,INDIRECT("'"&amp;$Q$4:$Q$6&amp;"'!K:K")))</f>
        <v>0</v>
      </c>
      <c r="K47" s="54" cm="1">
        <f ca="1" t="array" ref="K47">SUM(SUMIF(INDIRECT("'"&amp;$Q$4:$Q$6&amp;"'!B:B"),A47,INDIRECT("'"&amp;$Q$4:$Q$6&amp;"'!L:L")))</f>
        <v>0</v>
      </c>
      <c r="L47" s="54" cm="1">
        <f ca="1" t="array" ref="L47">SUM(SUMIF(INDIRECT("'"&amp;$Q$4:$Q$6&amp;"'!B:B"),A47,INDIRECT("'"&amp;$Q$4:$Q$6&amp;"'!$AE:$AE")))</f>
        <v>318</v>
      </c>
      <c r="M47" s="54">
        <f ca="1" t="shared" si="1"/>
        <v>10282</v>
      </c>
    </row>
    <row r="48" spans="1:13">
      <c r="A48" s="53" t="str">
        <f>'202604工资表'!B49</f>
        <v>三十四</v>
      </c>
      <c r="B48" s="54" cm="1">
        <f ca="1" t="array" ref="B48">IFERROR(_xlfn.XLOOKUP(A48,INDIRECT("'"&amp;$Q$3&amp;"'!B:B"),INDIRECT("'"&amp;$Q$3&amp;"'!K:K"),"无"),"表名错误")</f>
        <v>7000</v>
      </c>
      <c r="C48" s="54" cm="1">
        <f ca="1" t="array" ref="C48">IFERROR(_xlfn.XLOOKUP(A48,INDIRECT("'"&amp;$Q$3&amp;"'!B:B"),INDIRECT("'"&amp;$Q$3&amp;"'!L:L"),"无"),"表名错误")</f>
        <v>3000</v>
      </c>
      <c r="D48" s="54" t="str" cm="1">
        <f ca="1" t="array" ref="D48">IFERROR(_xlfn.XLOOKUP(A48,INDIRECT("'"&amp;$Q$3&amp;"'!B:B"),INDIRECT("'"&amp;$Q$3&amp;"'!M:M"),"无"),"表名错误")</f>
        <v>B</v>
      </c>
      <c r="E48" s="54" cm="1">
        <f ca="1" t="array" ref="E48">IFERROR(_xlfn.XLOOKUP(A48,INDIRECT("'"&amp;$Q$3&amp;"'!B:B"),INDIRECT("'"&amp;$Q$3&amp;"'!N:N"),"无"),"表名错误")</f>
        <v>3600</v>
      </c>
      <c r="F48" s="54" t="s">
        <v>868</v>
      </c>
      <c r="G48" s="54" cm="1">
        <f ca="1" t="array" ref="G48">IFERROR(_xlfn.XLOOKUP(A48,INDIRECT("'"&amp;$Q$3&amp;"'!B:B"),INDIRECT("'"&amp;$Q$3&amp;"'!P:P"),"无"),"表名错误")</f>
        <v>0</v>
      </c>
      <c r="H48" s="54">
        <v>0</v>
      </c>
      <c r="I48" s="54">
        <f ca="1" t="shared" si="0"/>
        <v>10600</v>
      </c>
      <c r="J48" s="55" cm="1">
        <f ca="1" t="array" ref="J48">SUM(SUMIF(INDIRECT("'"&amp;$Q$4:$Q$6&amp;"'!B:B"),A48,INDIRECT("'"&amp;$Q$4:$Q$6&amp;"'!K:K")))</f>
        <v>0</v>
      </c>
      <c r="K48" s="54" cm="1">
        <f ca="1" t="array" ref="K48">SUM(SUMIF(INDIRECT("'"&amp;$Q$4:$Q$6&amp;"'!B:B"),A48,INDIRECT("'"&amp;$Q$4:$Q$6&amp;"'!L:L")))</f>
        <v>0</v>
      </c>
      <c r="L48" s="54" cm="1">
        <f ca="1" t="array" ref="L48">SUM(SUMIF(INDIRECT("'"&amp;$Q$4:$Q$6&amp;"'!B:B"),A48,INDIRECT("'"&amp;$Q$4:$Q$6&amp;"'!$AE:$AE")))</f>
        <v>318</v>
      </c>
      <c r="M48" s="54">
        <f ca="1" t="shared" si="1"/>
        <v>10282</v>
      </c>
    </row>
    <row r="49" spans="1:13">
      <c r="A49" s="53" t="str">
        <f>'202604工资表'!B50</f>
        <v>三十五</v>
      </c>
      <c r="B49" s="54" cm="1">
        <f ca="1" t="array" ref="B49">IFERROR(_xlfn.XLOOKUP(A49,INDIRECT("'"&amp;$Q$3&amp;"'!B:B"),INDIRECT("'"&amp;$Q$3&amp;"'!K:K"),"无"),"表名错误")</f>
        <v>7000</v>
      </c>
      <c r="C49" s="54" cm="1">
        <f ca="1" t="array" ref="C49">IFERROR(_xlfn.XLOOKUP(A49,INDIRECT("'"&amp;$Q$3&amp;"'!B:B"),INDIRECT("'"&amp;$Q$3&amp;"'!L:L"),"无"),"表名错误")</f>
        <v>3000</v>
      </c>
      <c r="D49" s="54" t="str" cm="1">
        <f ca="1" t="array" ref="D49">IFERROR(_xlfn.XLOOKUP(A49,INDIRECT("'"&amp;$Q$3&amp;"'!B:B"),INDIRECT("'"&amp;$Q$3&amp;"'!M:M"),"无"),"表名错误")</f>
        <v>C</v>
      </c>
      <c r="E49" s="54" cm="1">
        <f ca="1" t="array" ref="E49">IFERROR(_xlfn.XLOOKUP(A49,INDIRECT("'"&amp;$Q$3&amp;"'!B:B"),INDIRECT("'"&amp;$Q$3&amp;"'!N:N"),"无"),"表名错误")</f>
        <v>3000</v>
      </c>
      <c r="F49" s="54" t="s">
        <v>868</v>
      </c>
      <c r="G49" s="54" cm="1">
        <f ca="1" t="array" ref="G49">IFERROR(_xlfn.XLOOKUP(A49,INDIRECT("'"&amp;$Q$3&amp;"'!B:B"),INDIRECT("'"&amp;$Q$3&amp;"'!P:P"),"无"),"表名错误")</f>
        <v>0</v>
      </c>
      <c r="H49" s="54">
        <v>0</v>
      </c>
      <c r="I49" s="54">
        <f ca="1" t="shared" si="0"/>
        <v>10000</v>
      </c>
      <c r="J49" s="55" cm="1">
        <f ca="1" t="array" ref="J49">SUM(SUMIF(INDIRECT("'"&amp;$Q$4:$Q$6&amp;"'!B:B"),A49,INDIRECT("'"&amp;$Q$4:$Q$6&amp;"'!K:K")))</f>
        <v>0</v>
      </c>
      <c r="K49" s="54" cm="1">
        <f ca="1" t="array" ref="K49">SUM(SUMIF(INDIRECT("'"&amp;$Q$4:$Q$6&amp;"'!B:B"),A49,INDIRECT("'"&amp;$Q$4:$Q$6&amp;"'!L:L")))</f>
        <v>0</v>
      </c>
      <c r="L49" s="54" cm="1">
        <f ca="1" t="array" ref="L49">SUM(SUMIF(INDIRECT("'"&amp;$Q$4:$Q$6&amp;"'!B:B"),A49,INDIRECT("'"&amp;$Q$4:$Q$6&amp;"'!$AE:$AE")))</f>
        <v>300</v>
      </c>
      <c r="M49" s="54">
        <f ca="1" t="shared" si="1"/>
        <v>9700</v>
      </c>
    </row>
    <row r="50" spans="1:13">
      <c r="A50" s="53" t="str">
        <f>'202604工资表'!B51</f>
        <v>三十六</v>
      </c>
      <c r="B50" s="54" cm="1">
        <f ca="1" t="array" ref="B50">IFERROR(_xlfn.XLOOKUP(A50,INDIRECT("'"&amp;$Q$3&amp;"'!B:B"),INDIRECT("'"&amp;$Q$3&amp;"'!K:K"),"无"),"表名错误")</f>
        <v>7000</v>
      </c>
      <c r="C50" s="54" cm="1">
        <f ca="1" t="array" ref="C50">IFERROR(_xlfn.XLOOKUP(A50,INDIRECT("'"&amp;$Q$3&amp;"'!B:B"),INDIRECT("'"&amp;$Q$3&amp;"'!L:L"),"无"),"表名错误")</f>
        <v>3000</v>
      </c>
      <c r="D50" s="54" t="str" cm="1">
        <f ca="1" t="array" ref="D50">IFERROR(_xlfn.XLOOKUP(A50,INDIRECT("'"&amp;$Q$3&amp;"'!B:B"),INDIRECT("'"&amp;$Q$3&amp;"'!M:M"),"无"),"表名错误")</f>
        <v>C</v>
      </c>
      <c r="E50" s="54" cm="1">
        <f ca="1" t="array" ref="E50">IFERROR(_xlfn.XLOOKUP(A50,INDIRECT("'"&amp;$Q$3&amp;"'!B:B"),INDIRECT("'"&amp;$Q$3&amp;"'!N:N"),"无"),"表名错误")</f>
        <v>3000</v>
      </c>
      <c r="F50" s="54" t="s">
        <v>868</v>
      </c>
      <c r="G50" s="54" cm="1">
        <f ca="1" t="array" ref="G50">IFERROR(_xlfn.XLOOKUP(A50,INDIRECT("'"&amp;$Q$3&amp;"'!B:B"),INDIRECT("'"&amp;$Q$3&amp;"'!P:P"),"无"),"表名错误")</f>
        <v>0</v>
      </c>
      <c r="H50" s="54">
        <v>0</v>
      </c>
      <c r="I50" s="54">
        <f ca="1" t="shared" si="0"/>
        <v>10000</v>
      </c>
      <c r="J50" s="55" cm="1">
        <f ca="1" t="array" ref="J50">SUM(SUMIF(INDIRECT("'"&amp;$Q$4:$Q$6&amp;"'!B:B"),A50,INDIRECT("'"&amp;$Q$4:$Q$6&amp;"'!K:K")))</f>
        <v>0</v>
      </c>
      <c r="K50" s="54" cm="1">
        <f ca="1" t="array" ref="K50">SUM(SUMIF(INDIRECT("'"&amp;$Q$4:$Q$6&amp;"'!B:B"),A50,INDIRECT("'"&amp;$Q$4:$Q$6&amp;"'!L:L")))</f>
        <v>0</v>
      </c>
      <c r="L50" s="54" cm="1">
        <f ca="1" t="array" ref="L50">SUM(SUMIF(INDIRECT("'"&amp;$Q$4:$Q$6&amp;"'!B:B"),A50,INDIRECT("'"&amp;$Q$4:$Q$6&amp;"'!$AE:$AE")))</f>
        <v>300</v>
      </c>
      <c r="M50" s="54">
        <f ca="1" t="shared" si="1"/>
        <v>9700</v>
      </c>
    </row>
    <row r="51" spans="1:13">
      <c r="A51" s="53" t="str">
        <f>'202604工资表'!B52</f>
        <v>三十七</v>
      </c>
      <c r="B51" s="54" cm="1">
        <f ca="1" t="array" ref="B51">IFERROR(_xlfn.XLOOKUP(A51,INDIRECT("'"&amp;$Q$3&amp;"'!B:B"),INDIRECT("'"&amp;$Q$3&amp;"'!K:K"),"无"),"表名错误")</f>
        <v>7000</v>
      </c>
      <c r="C51" s="54" cm="1">
        <f ca="1" t="array" ref="C51">IFERROR(_xlfn.XLOOKUP(A51,INDIRECT("'"&amp;$Q$3&amp;"'!B:B"),INDIRECT("'"&amp;$Q$3&amp;"'!L:L"),"无"),"表名错误")</f>
        <v>3000</v>
      </c>
      <c r="D51" s="54" t="str" cm="1">
        <f ca="1" t="array" ref="D51">IFERROR(_xlfn.XLOOKUP(A51,INDIRECT("'"&amp;$Q$3&amp;"'!B:B"),INDIRECT("'"&amp;$Q$3&amp;"'!M:M"),"无"),"表名错误")</f>
        <v>C</v>
      </c>
      <c r="E51" s="54" cm="1">
        <f ca="1" t="array" ref="E51">IFERROR(_xlfn.XLOOKUP(A51,INDIRECT("'"&amp;$Q$3&amp;"'!B:B"),INDIRECT("'"&amp;$Q$3&amp;"'!N:N"),"无"),"表名错误")</f>
        <v>3000</v>
      </c>
      <c r="F51" s="54" t="s">
        <v>868</v>
      </c>
      <c r="G51" s="54" cm="1">
        <f ca="1" t="array" ref="G51">IFERROR(_xlfn.XLOOKUP(A51,INDIRECT("'"&amp;$Q$3&amp;"'!B:B"),INDIRECT("'"&amp;$Q$3&amp;"'!P:P"),"无"),"表名错误")</f>
        <v>0</v>
      </c>
      <c r="H51" s="54">
        <v>0</v>
      </c>
      <c r="I51" s="54">
        <f ca="1" t="shared" si="0"/>
        <v>10000</v>
      </c>
      <c r="J51" s="55" cm="1">
        <f ca="1" t="array" ref="J51">SUM(SUMIF(INDIRECT("'"&amp;$Q$4:$Q$6&amp;"'!B:B"),A51,INDIRECT("'"&amp;$Q$4:$Q$6&amp;"'!K:K")))</f>
        <v>0</v>
      </c>
      <c r="K51" s="54" cm="1">
        <f ca="1" t="array" ref="K51">SUM(SUMIF(INDIRECT("'"&amp;$Q$4:$Q$6&amp;"'!B:B"),A51,INDIRECT("'"&amp;$Q$4:$Q$6&amp;"'!L:L")))</f>
        <v>0</v>
      </c>
      <c r="L51" s="54" cm="1">
        <f ca="1" t="array" ref="L51">SUM(SUMIF(INDIRECT("'"&amp;$Q$4:$Q$6&amp;"'!B:B"),A51,INDIRECT("'"&amp;$Q$4:$Q$6&amp;"'!$AE:$AE")))</f>
        <v>300</v>
      </c>
      <c r="M51" s="54">
        <f ca="1" t="shared" si="1"/>
        <v>9700</v>
      </c>
    </row>
    <row r="52" spans="1:13">
      <c r="A52" s="53" t="str">
        <f>'202604工资表'!B53</f>
        <v>三十八</v>
      </c>
      <c r="B52" s="54" cm="1">
        <f ca="1" t="array" ref="B52">IFERROR(_xlfn.XLOOKUP(A52,INDIRECT("'"&amp;$Q$3&amp;"'!B:B"),INDIRECT("'"&amp;$Q$3&amp;"'!K:K"),"无"),"表名错误")</f>
        <v>7000</v>
      </c>
      <c r="C52" s="54" cm="1">
        <f ca="1" t="array" ref="C52">IFERROR(_xlfn.XLOOKUP(A52,INDIRECT("'"&amp;$Q$3&amp;"'!B:B"),INDIRECT("'"&amp;$Q$3&amp;"'!L:L"),"无"),"表名错误")</f>
        <v>3000</v>
      </c>
      <c r="D52" s="54" t="str" cm="1">
        <f ca="1" t="array" ref="D52">IFERROR(_xlfn.XLOOKUP(A52,INDIRECT("'"&amp;$Q$3&amp;"'!B:B"),INDIRECT("'"&amp;$Q$3&amp;"'!M:M"),"无"),"表名错误")</f>
        <v>D</v>
      </c>
      <c r="E52" s="54" cm="1">
        <f ca="1" t="array" ref="E52">IFERROR(_xlfn.XLOOKUP(A52,INDIRECT("'"&amp;$Q$3&amp;"'!B:B"),INDIRECT("'"&amp;$Q$3&amp;"'!N:N"),"无"),"表名错误")</f>
        <v>2400</v>
      </c>
      <c r="F52" s="54" t="s">
        <v>868</v>
      </c>
      <c r="G52" s="54">
        <v>0</v>
      </c>
      <c r="H52" s="54">
        <v>-1680</v>
      </c>
      <c r="I52" s="54">
        <f ca="1" t="shared" si="0"/>
        <v>7720</v>
      </c>
      <c r="J52" s="55" cm="1">
        <f ca="1" t="array" ref="J52">SUM(SUMIF(INDIRECT("'"&amp;$Q$4:$Q$6&amp;"'!B:B"),A52,INDIRECT("'"&amp;$Q$4:$Q$6&amp;"'!K:K")))</f>
        <v>0</v>
      </c>
      <c r="K52" s="54" cm="1">
        <f ca="1" t="array" ref="K52">SUM(SUMIF(INDIRECT("'"&amp;$Q$4:$Q$6&amp;"'!B:B"),A52,INDIRECT("'"&amp;$Q$4:$Q$6&amp;"'!L:L")))</f>
        <v>0</v>
      </c>
      <c r="L52" s="54" cm="1">
        <f ca="1" t="array" ref="L52">SUM(SUMIF(INDIRECT("'"&amp;$Q$4:$Q$6&amp;"'!B:B"),A52,INDIRECT("'"&amp;$Q$4:$Q$6&amp;"'!$AE:$AE")))</f>
        <v>231.6</v>
      </c>
      <c r="M52" s="54">
        <f ca="1" t="shared" si="1"/>
        <v>7488.4</v>
      </c>
    </row>
    <row r="53" spans="1:13">
      <c r="A53" s="53" t="str">
        <f>'202604工资表'!B54</f>
        <v>三十九</v>
      </c>
      <c r="B53" s="54" cm="1">
        <f ca="1" t="array" ref="B53">IFERROR(_xlfn.XLOOKUP(A53,INDIRECT("'"&amp;$Q$3&amp;"'!B:B"),INDIRECT("'"&amp;$Q$3&amp;"'!K:K"),"无"),"表名错误")</f>
        <v>7000</v>
      </c>
      <c r="C53" s="54" cm="1">
        <f ca="1" t="array" ref="C53">IFERROR(_xlfn.XLOOKUP(A53,INDIRECT("'"&amp;$Q$3&amp;"'!B:B"),INDIRECT("'"&amp;$Q$3&amp;"'!L:L"),"无"),"表名错误")</f>
        <v>3000</v>
      </c>
      <c r="D53" s="54" t="str" cm="1">
        <f ca="1" t="array" ref="D53">IFERROR(_xlfn.XLOOKUP(A53,INDIRECT("'"&amp;$Q$3&amp;"'!B:B"),INDIRECT("'"&amp;$Q$3&amp;"'!M:M"),"无"),"表名错误")</f>
        <v>D</v>
      </c>
      <c r="E53" s="54" cm="1">
        <f ca="1" t="array" ref="E53">IFERROR(_xlfn.XLOOKUP(A53,INDIRECT("'"&amp;$Q$3&amp;"'!B:B"),INDIRECT("'"&amp;$Q$3&amp;"'!N:N"),"无"),"表名错误")</f>
        <v>2400</v>
      </c>
      <c r="F53" s="54" t="s">
        <v>868</v>
      </c>
      <c r="G53" s="54">
        <v>0</v>
      </c>
      <c r="H53" s="54">
        <v>-900</v>
      </c>
      <c r="I53" s="54">
        <f ca="1" t="shared" si="0"/>
        <v>8500</v>
      </c>
      <c r="J53" s="55" cm="1">
        <f ca="1" t="array" ref="J53">SUM(SUMIF(INDIRECT("'"&amp;$Q$4:$Q$6&amp;"'!B:B"),A53,INDIRECT("'"&amp;$Q$4:$Q$6&amp;"'!K:K")))</f>
        <v>0</v>
      </c>
      <c r="K53" s="54" cm="1">
        <f ca="1" t="array" ref="K53">SUM(SUMIF(INDIRECT("'"&amp;$Q$4:$Q$6&amp;"'!B:B"),A53,INDIRECT("'"&amp;$Q$4:$Q$6&amp;"'!L:L")))</f>
        <v>0</v>
      </c>
      <c r="L53" s="54" cm="1">
        <f ca="1" t="array" ref="L53">SUM(SUMIF(INDIRECT("'"&amp;$Q$4:$Q$6&amp;"'!B:B"),A53,INDIRECT("'"&amp;$Q$4:$Q$6&amp;"'!$AE:$AE")))</f>
        <v>255</v>
      </c>
      <c r="M53" s="54">
        <f ca="1" t="shared" si="1"/>
        <v>8245</v>
      </c>
    </row>
    <row r="54" spans="1:13">
      <c r="A54" s="53" t="str">
        <f>'202604工资表'!B55</f>
        <v>四十</v>
      </c>
      <c r="B54" s="54" cm="1">
        <f ca="1" t="array" ref="B54">IFERROR(_xlfn.XLOOKUP(A54,INDIRECT("'"&amp;$Q$3&amp;"'!B:B"),INDIRECT("'"&amp;$Q$3&amp;"'!K:K"),"无"),"表名错误")</f>
        <v>7000</v>
      </c>
      <c r="C54" s="54" cm="1">
        <f ca="1" t="array" ref="C54">IFERROR(_xlfn.XLOOKUP(A54,INDIRECT("'"&amp;$Q$3&amp;"'!B:B"),INDIRECT("'"&amp;$Q$3&amp;"'!L:L"),"无"),"表名错误")</f>
        <v>3000</v>
      </c>
      <c r="D54" s="54" t="str" cm="1">
        <f ca="1" t="array" ref="D54">IFERROR(_xlfn.XLOOKUP(A54,INDIRECT("'"&amp;$Q$3&amp;"'!B:B"),INDIRECT("'"&amp;$Q$3&amp;"'!M:M"),"无"),"表名错误")</f>
        <v>C</v>
      </c>
      <c r="E54" s="54" cm="1">
        <f ca="1" t="array" ref="E54">IFERROR(_xlfn.XLOOKUP(A54,INDIRECT("'"&amp;$Q$3&amp;"'!B:B"),INDIRECT("'"&amp;$Q$3&amp;"'!N:N"),"无"),"表名错误")</f>
        <v>3000</v>
      </c>
      <c r="F54" s="54" t="s">
        <v>868</v>
      </c>
      <c r="G54" s="54" cm="1">
        <f ca="1" t="array" ref="G54">IFERROR(_xlfn.XLOOKUP(A54,INDIRECT("'"&amp;$Q$3&amp;"'!B:B"),INDIRECT("'"&amp;$Q$3&amp;"'!P:P"),"无"),"表名错误")</f>
        <v>0</v>
      </c>
      <c r="H54" s="54">
        <v>0</v>
      </c>
      <c r="I54" s="54">
        <f ca="1" t="shared" si="0"/>
        <v>10000</v>
      </c>
      <c r="J54" s="55" cm="1">
        <f ca="1" t="array" ref="J54">SUM(SUMIF(INDIRECT("'"&amp;$Q$4:$Q$6&amp;"'!B:B"),A54,INDIRECT("'"&amp;$Q$4:$Q$6&amp;"'!K:K")))</f>
        <v>0</v>
      </c>
      <c r="K54" s="54" cm="1">
        <f ca="1" t="array" ref="K54">SUM(SUMIF(INDIRECT("'"&amp;$Q$4:$Q$6&amp;"'!B:B"),A54,INDIRECT("'"&amp;$Q$4:$Q$6&amp;"'!L:L")))</f>
        <v>0</v>
      </c>
      <c r="L54" s="54" cm="1">
        <f ca="1" t="array" ref="L54">SUM(SUMIF(INDIRECT("'"&amp;$Q$4:$Q$6&amp;"'!B:B"),A54,INDIRECT("'"&amp;$Q$4:$Q$6&amp;"'!$AE:$AE")))</f>
        <v>300</v>
      </c>
      <c r="M54" s="54">
        <f ca="1" t="shared" si="1"/>
        <v>9700</v>
      </c>
    </row>
    <row r="55" spans="1:13">
      <c r="A55" s="53" t="str">
        <f>'202604工资表'!B56</f>
        <v>四十一</v>
      </c>
      <c r="B55" s="54" cm="1">
        <f ca="1" t="array" ref="B55">IFERROR(_xlfn.XLOOKUP(A55,INDIRECT("'"&amp;$Q$3&amp;"'!B:B"),INDIRECT("'"&amp;$Q$3&amp;"'!K:K"),"无"),"表名错误")</f>
        <v>7000</v>
      </c>
      <c r="C55" s="54" cm="1">
        <f ca="1" t="array" ref="C55">IFERROR(_xlfn.XLOOKUP(A55,INDIRECT("'"&amp;$Q$3&amp;"'!B:B"),INDIRECT("'"&amp;$Q$3&amp;"'!L:L"),"无"),"表名错误")</f>
        <v>3000</v>
      </c>
      <c r="D55" s="54" t="str" cm="1">
        <f ca="1" t="array" ref="D55">IFERROR(_xlfn.XLOOKUP(A55,INDIRECT("'"&amp;$Q$3&amp;"'!B:B"),INDIRECT("'"&amp;$Q$3&amp;"'!M:M"),"无"),"表名错误")</f>
        <v>C</v>
      </c>
      <c r="E55" s="54" cm="1">
        <f ca="1" t="array" ref="E55">IFERROR(_xlfn.XLOOKUP(A55,INDIRECT("'"&amp;$Q$3&amp;"'!B:B"),INDIRECT("'"&amp;$Q$3&amp;"'!N:N"),"无"),"表名错误")</f>
        <v>3000</v>
      </c>
      <c r="F55" s="54" t="s">
        <v>868</v>
      </c>
      <c r="G55" s="54" cm="1">
        <f ca="1" t="array" ref="G55">IFERROR(_xlfn.XLOOKUP(A55,INDIRECT("'"&amp;$Q$3&amp;"'!B:B"),INDIRECT("'"&amp;$Q$3&amp;"'!P:P"),"无"),"表名错误")</f>
        <v>0</v>
      </c>
      <c r="H55" s="54">
        <v>0</v>
      </c>
      <c r="I55" s="54">
        <f ca="1" t="shared" si="0"/>
        <v>10000</v>
      </c>
      <c r="J55" s="55" cm="1">
        <f ca="1" t="array" ref="J55">SUM(SUMIF(INDIRECT("'"&amp;$Q$4:$Q$6&amp;"'!B:B"),A55,INDIRECT("'"&amp;$Q$4:$Q$6&amp;"'!K:K")))</f>
        <v>0</v>
      </c>
      <c r="K55" s="54" cm="1">
        <f ca="1" t="array" ref="K55">SUM(SUMIF(INDIRECT("'"&amp;$Q$4:$Q$6&amp;"'!B:B"),A55,INDIRECT("'"&amp;$Q$4:$Q$6&amp;"'!L:L")))</f>
        <v>0</v>
      </c>
      <c r="L55" s="54" cm="1">
        <f ca="1" t="array" ref="L55">SUM(SUMIF(INDIRECT("'"&amp;$Q$4:$Q$6&amp;"'!B:B"),A55,INDIRECT("'"&amp;$Q$4:$Q$6&amp;"'!$AE:$AE")))</f>
        <v>300</v>
      </c>
      <c r="M55" s="54">
        <f ca="1" t="shared" si="1"/>
        <v>9700</v>
      </c>
    </row>
    <row r="56" spans="1:13">
      <c r="A56" s="53" t="str">
        <f>'202604工资表'!B57</f>
        <v>四十二</v>
      </c>
      <c r="B56" s="54" cm="1">
        <f ca="1" t="array" ref="B56">IFERROR(_xlfn.XLOOKUP(A56,INDIRECT("'"&amp;$Q$3&amp;"'!B:B"),INDIRECT("'"&amp;$Q$3&amp;"'!K:K"),"无"),"表名错误")</f>
        <v>7000</v>
      </c>
      <c r="C56" s="54" cm="1">
        <f ca="1" t="array" ref="C56">IFERROR(_xlfn.XLOOKUP(A56,INDIRECT("'"&amp;$Q$3&amp;"'!B:B"),INDIRECT("'"&amp;$Q$3&amp;"'!L:L"),"无"),"表名错误")</f>
        <v>3000</v>
      </c>
      <c r="D56" s="54" t="str" cm="1">
        <f ca="1" t="array" ref="D56">IFERROR(_xlfn.XLOOKUP(A56,INDIRECT("'"&amp;$Q$3&amp;"'!B:B"),INDIRECT("'"&amp;$Q$3&amp;"'!M:M"),"无"),"表名错误")</f>
        <v>C</v>
      </c>
      <c r="E56" s="54" cm="1">
        <f ca="1" t="array" ref="E56">IFERROR(_xlfn.XLOOKUP(A56,INDIRECT("'"&amp;$Q$3&amp;"'!B:B"),INDIRECT("'"&amp;$Q$3&amp;"'!N:N"),"无"),"表名错误")</f>
        <v>3000</v>
      </c>
      <c r="F56" s="54" t="s">
        <v>868</v>
      </c>
      <c r="G56" s="54" cm="1">
        <f ca="1" t="array" ref="G56">IFERROR(_xlfn.XLOOKUP(A56,INDIRECT("'"&amp;$Q$3&amp;"'!B:B"),INDIRECT("'"&amp;$Q$3&amp;"'!P:P"),"无"),"表名错误")</f>
        <v>0</v>
      </c>
      <c r="H56" s="54">
        <v>0</v>
      </c>
      <c r="I56" s="54">
        <f ca="1" t="shared" si="0"/>
        <v>10000</v>
      </c>
      <c r="J56" s="55" cm="1">
        <f ca="1" t="array" ref="J56">SUM(SUMIF(INDIRECT("'"&amp;$Q$4:$Q$6&amp;"'!B:B"),A56,INDIRECT("'"&amp;$Q$4:$Q$6&amp;"'!K:K")))</f>
        <v>0</v>
      </c>
      <c r="K56" s="54" cm="1">
        <f ca="1" t="array" ref="K56">SUM(SUMIF(INDIRECT("'"&amp;$Q$4:$Q$6&amp;"'!B:B"),A56,INDIRECT("'"&amp;$Q$4:$Q$6&amp;"'!L:L")))</f>
        <v>0</v>
      </c>
      <c r="L56" s="54" cm="1">
        <f ca="1" t="array" ref="L56">SUM(SUMIF(INDIRECT("'"&amp;$Q$4:$Q$6&amp;"'!B:B"),A56,INDIRECT("'"&amp;$Q$4:$Q$6&amp;"'!$AE:$AE")))</f>
        <v>300</v>
      </c>
      <c r="M56" s="54">
        <f ca="1" t="shared" si="1"/>
        <v>9700</v>
      </c>
    </row>
    <row r="57" spans="1:13">
      <c r="A57" s="53" t="str">
        <f>'202604工资表'!B58</f>
        <v>四十三</v>
      </c>
      <c r="B57" s="54" cm="1">
        <f ca="1" t="array" ref="B57">IFERROR(_xlfn.XLOOKUP(A57,INDIRECT("'"&amp;$Q$3&amp;"'!B:B"),INDIRECT("'"&amp;$Q$3&amp;"'!K:K"),"无"),"表名错误")</f>
        <v>7000</v>
      </c>
      <c r="C57" s="54" cm="1">
        <f ca="1" t="array" ref="C57">IFERROR(_xlfn.XLOOKUP(A57,INDIRECT("'"&amp;$Q$3&amp;"'!B:B"),INDIRECT("'"&amp;$Q$3&amp;"'!L:L"),"无"),"表名错误")</f>
        <v>3000</v>
      </c>
      <c r="D57" s="54" t="str" cm="1">
        <f ca="1" t="array" ref="D57">IFERROR(_xlfn.XLOOKUP(A57,INDIRECT("'"&amp;$Q$3&amp;"'!B:B"),INDIRECT("'"&amp;$Q$3&amp;"'!M:M"),"无"),"表名错误")</f>
        <v>C</v>
      </c>
      <c r="E57" s="54" cm="1">
        <f ca="1" t="array" ref="E57">IFERROR(_xlfn.XLOOKUP(A57,INDIRECT("'"&amp;$Q$3&amp;"'!B:B"),INDIRECT("'"&amp;$Q$3&amp;"'!N:N"),"无"),"表名错误")</f>
        <v>3000</v>
      </c>
      <c r="F57" s="54" t="s">
        <v>868</v>
      </c>
      <c r="G57" s="54" cm="1">
        <f ca="1" t="array" ref="G57">IFERROR(_xlfn.XLOOKUP(A57,INDIRECT("'"&amp;$Q$3&amp;"'!B:B"),INDIRECT("'"&amp;$Q$3&amp;"'!P:P"),"无"),"表名错误")</f>
        <v>0</v>
      </c>
      <c r="H57" s="54">
        <v>0</v>
      </c>
      <c r="I57" s="54">
        <f ca="1" t="shared" si="0"/>
        <v>10000</v>
      </c>
      <c r="J57" s="55" cm="1">
        <f ca="1" t="array" ref="J57">SUM(SUMIF(INDIRECT("'"&amp;$Q$4:$Q$6&amp;"'!B:B"),A57,INDIRECT("'"&amp;$Q$4:$Q$6&amp;"'!K:K")))</f>
        <v>0</v>
      </c>
      <c r="K57" s="54" cm="1">
        <f ca="1" t="array" ref="K57">SUM(SUMIF(INDIRECT("'"&amp;$Q$4:$Q$6&amp;"'!B:B"),A57,INDIRECT("'"&amp;$Q$4:$Q$6&amp;"'!L:L")))</f>
        <v>0</v>
      </c>
      <c r="L57" s="54" cm="1">
        <f ca="1" t="array" ref="L57">SUM(SUMIF(INDIRECT("'"&amp;$Q$4:$Q$6&amp;"'!B:B"),A57,INDIRECT("'"&amp;$Q$4:$Q$6&amp;"'!$AE:$AE")))</f>
        <v>300</v>
      </c>
      <c r="M57" s="54">
        <f ca="1" t="shared" si="1"/>
        <v>9700</v>
      </c>
    </row>
    <row r="58" spans="1:13">
      <c r="A58" s="53" t="str">
        <f>'202604工资表'!B59</f>
        <v>四十四</v>
      </c>
      <c r="B58" s="54" cm="1">
        <f ca="1" t="array" ref="B58">IFERROR(_xlfn.XLOOKUP(A58,INDIRECT("'"&amp;$Q$3&amp;"'!B:B"),INDIRECT("'"&amp;$Q$3&amp;"'!K:K"),"无"),"表名错误")</f>
        <v>7000</v>
      </c>
      <c r="C58" s="54" cm="1">
        <f ca="1" t="array" ref="C58">IFERROR(_xlfn.XLOOKUP(A58,INDIRECT("'"&amp;$Q$3&amp;"'!B:B"),INDIRECT("'"&amp;$Q$3&amp;"'!L:L"),"无"),"表名错误")</f>
        <v>3000</v>
      </c>
      <c r="D58" s="54" t="str" cm="1">
        <f ca="1" t="array" ref="D58">IFERROR(_xlfn.XLOOKUP(A58,INDIRECT("'"&amp;$Q$3&amp;"'!B:B"),INDIRECT("'"&amp;$Q$3&amp;"'!M:M"),"无"),"表名错误")</f>
        <v>C</v>
      </c>
      <c r="E58" s="54" cm="1">
        <f ca="1" t="array" ref="E58">IFERROR(_xlfn.XLOOKUP(A58,INDIRECT("'"&amp;$Q$3&amp;"'!B:B"),INDIRECT("'"&amp;$Q$3&amp;"'!N:N"),"无"),"表名错误")</f>
        <v>3000</v>
      </c>
      <c r="F58" s="54" t="s">
        <v>868</v>
      </c>
      <c r="G58" s="54" cm="1">
        <f ca="1" t="array" ref="G58">IFERROR(_xlfn.XLOOKUP(A58,INDIRECT("'"&amp;$Q$3&amp;"'!B:B"),INDIRECT("'"&amp;$Q$3&amp;"'!P:P"),"无"),"表名错误")</f>
        <v>0</v>
      </c>
      <c r="H58" s="54">
        <v>0</v>
      </c>
      <c r="I58" s="54">
        <f ca="1" t="shared" si="0"/>
        <v>10000</v>
      </c>
      <c r="J58" s="55" cm="1">
        <f ca="1" t="array" ref="J58">SUM(SUMIF(INDIRECT("'"&amp;$Q$4:$Q$6&amp;"'!B:B"),A58,INDIRECT("'"&amp;$Q$4:$Q$6&amp;"'!K:K")))</f>
        <v>0</v>
      </c>
      <c r="K58" s="54" cm="1">
        <f ca="1" t="array" ref="K58">SUM(SUMIF(INDIRECT("'"&amp;$Q$4:$Q$6&amp;"'!B:B"),A58,INDIRECT("'"&amp;$Q$4:$Q$6&amp;"'!L:L")))</f>
        <v>0</v>
      </c>
      <c r="L58" s="54" cm="1">
        <f ca="1" t="array" ref="L58">SUM(SUMIF(INDIRECT("'"&amp;$Q$4:$Q$6&amp;"'!B:B"),A58,INDIRECT("'"&amp;$Q$4:$Q$6&amp;"'!$AE:$AE")))</f>
        <v>300</v>
      </c>
      <c r="M58" s="54">
        <f ca="1" t="shared" si="1"/>
        <v>9700</v>
      </c>
    </row>
    <row r="59" spans="1:13">
      <c r="A59" s="53" t="str">
        <f>'202604工资表'!B60</f>
        <v>四十五</v>
      </c>
      <c r="B59" s="54" cm="1">
        <f ca="1" t="array" ref="B59">IFERROR(_xlfn.XLOOKUP(A59,INDIRECT("'"&amp;$Q$3&amp;"'!B:B"),INDIRECT("'"&amp;$Q$3&amp;"'!K:K"),"无"),"表名错误")</f>
        <v>7000</v>
      </c>
      <c r="C59" s="54" cm="1">
        <f ca="1" t="array" ref="C59">IFERROR(_xlfn.XLOOKUP(A59,INDIRECT("'"&amp;$Q$3&amp;"'!B:B"),INDIRECT("'"&amp;$Q$3&amp;"'!L:L"),"无"),"表名错误")</f>
        <v>3000</v>
      </c>
      <c r="D59" s="54" t="str" cm="1">
        <f ca="1" t="array" ref="D59">IFERROR(_xlfn.XLOOKUP(A59,INDIRECT("'"&amp;$Q$3&amp;"'!B:B"),INDIRECT("'"&amp;$Q$3&amp;"'!M:M"),"无"),"表名错误")</f>
        <v>C</v>
      </c>
      <c r="E59" s="54" cm="1">
        <f ca="1" t="array" ref="E59">IFERROR(_xlfn.XLOOKUP(A59,INDIRECT("'"&amp;$Q$3&amp;"'!B:B"),INDIRECT("'"&amp;$Q$3&amp;"'!N:N"),"无"),"表名错误")</f>
        <v>3000</v>
      </c>
      <c r="F59" s="54" t="s">
        <v>868</v>
      </c>
      <c r="G59" s="54" cm="1">
        <f ca="1" t="array" ref="G59">IFERROR(_xlfn.XLOOKUP(A59,INDIRECT("'"&amp;$Q$3&amp;"'!B:B"),INDIRECT("'"&amp;$Q$3&amp;"'!P:P"),"无"),"表名错误")</f>
        <v>0</v>
      </c>
      <c r="H59" s="54">
        <v>0</v>
      </c>
      <c r="I59" s="54">
        <f ca="1" t="shared" si="0"/>
        <v>10000</v>
      </c>
      <c r="J59" s="55" cm="1">
        <f ca="1" t="array" ref="J59">SUM(SUMIF(INDIRECT("'"&amp;$Q$4:$Q$6&amp;"'!B:B"),A59,INDIRECT("'"&amp;$Q$4:$Q$6&amp;"'!K:K")))</f>
        <v>0</v>
      </c>
      <c r="K59" s="54" cm="1">
        <f ca="1" t="array" ref="K59">SUM(SUMIF(INDIRECT("'"&amp;$Q$4:$Q$6&amp;"'!B:B"),A59,INDIRECT("'"&amp;$Q$4:$Q$6&amp;"'!L:L")))</f>
        <v>0</v>
      </c>
      <c r="L59" s="54" cm="1">
        <f ca="1" t="array" ref="L59">SUM(SUMIF(INDIRECT("'"&amp;$Q$4:$Q$6&amp;"'!B:B"),A59,INDIRECT("'"&amp;$Q$4:$Q$6&amp;"'!$AE:$AE")))</f>
        <v>300</v>
      </c>
      <c r="M59" s="54">
        <f ca="1" t="shared" si="1"/>
        <v>9700</v>
      </c>
    </row>
    <row r="60" spans="1:13">
      <c r="A60" s="53" t="str">
        <f>'202604工资表'!B61</f>
        <v>四十六</v>
      </c>
      <c r="B60" s="54" cm="1">
        <f ca="1" t="array" ref="B60">IFERROR(_xlfn.XLOOKUP(A60,INDIRECT("'"&amp;$Q$3&amp;"'!B:B"),INDIRECT("'"&amp;$Q$3&amp;"'!K:K"),"无"),"表名错误")</f>
        <v>6000</v>
      </c>
      <c r="C60" s="54" cm="1">
        <f ca="1" t="array" ref="C60">IFERROR(_xlfn.XLOOKUP(A60,INDIRECT("'"&amp;$Q$3&amp;"'!B:B"),INDIRECT("'"&amp;$Q$3&amp;"'!L:L"),"无"),"表名错误")</f>
        <v>4000</v>
      </c>
      <c r="D60" s="54" t="str" cm="1">
        <f ca="1" t="array" ref="D60">IFERROR(_xlfn.XLOOKUP(A60,INDIRECT("'"&amp;$Q$3&amp;"'!B:B"),INDIRECT("'"&amp;$Q$3&amp;"'!M:M"),"无"),"表名错误")</f>
        <v>C</v>
      </c>
      <c r="E60" s="54" cm="1">
        <f ca="1" t="array" ref="E60">IFERROR(_xlfn.XLOOKUP(A60,INDIRECT("'"&amp;$Q$3&amp;"'!B:B"),INDIRECT("'"&amp;$Q$3&amp;"'!N:N"),"无"),"表名错误")</f>
        <v>4000</v>
      </c>
      <c r="F60" s="54" t="s">
        <v>868</v>
      </c>
      <c r="G60" s="54" cm="1">
        <f ca="1" t="array" ref="G60">IFERROR(_xlfn.XLOOKUP(A60,INDIRECT("'"&amp;$Q$3&amp;"'!B:B"),INDIRECT("'"&amp;$Q$3&amp;"'!P:P"),"无"),"表名错误")</f>
        <v>0</v>
      </c>
      <c r="H60" s="54">
        <v>0</v>
      </c>
      <c r="I60" s="54">
        <f ca="1" t="shared" si="0"/>
        <v>10000</v>
      </c>
      <c r="J60" s="55" cm="1">
        <f ca="1" t="array" ref="J60">SUM(SUMIF(INDIRECT("'"&amp;$Q$4:$Q$6&amp;"'!B:B"),A60,INDIRECT("'"&amp;$Q$4:$Q$6&amp;"'!K:K")))</f>
        <v>0</v>
      </c>
      <c r="K60" s="54" cm="1">
        <f ca="1" t="array" ref="K60">SUM(SUMIF(INDIRECT("'"&amp;$Q$4:$Q$6&amp;"'!B:B"),A60,INDIRECT("'"&amp;$Q$4:$Q$6&amp;"'!L:L")))</f>
        <v>0</v>
      </c>
      <c r="L60" s="54" cm="1">
        <f ca="1" t="array" ref="L60">SUM(SUMIF(INDIRECT("'"&amp;$Q$4:$Q$6&amp;"'!B:B"),A60,INDIRECT("'"&amp;$Q$4:$Q$6&amp;"'!$AE:$AE")))</f>
        <v>0</v>
      </c>
      <c r="M60" s="54">
        <f ca="1" t="shared" si="1"/>
        <v>10000</v>
      </c>
    </row>
    <row r="61" spans="1:13">
      <c r="A61" s="53" t="str">
        <f>'202604工资表'!B62</f>
        <v>四十七</v>
      </c>
      <c r="B61" s="54" cm="1">
        <f ca="1" t="array" ref="B61">IFERROR(_xlfn.XLOOKUP(A61,INDIRECT("'"&amp;$Q$3&amp;"'!B:B"),INDIRECT("'"&amp;$Q$3&amp;"'!K:K"),"无"),"表名错误")</f>
        <v>7000</v>
      </c>
      <c r="C61" s="54" cm="1">
        <f ca="1" t="array" ref="C61">IFERROR(_xlfn.XLOOKUP(A61,INDIRECT("'"&amp;$Q$3&amp;"'!B:B"),INDIRECT("'"&amp;$Q$3&amp;"'!L:L"),"无"),"表名错误")</f>
        <v>3000</v>
      </c>
      <c r="D61" s="54" t="str" cm="1">
        <f ca="1" t="array" ref="D61">IFERROR(_xlfn.XLOOKUP(A61,INDIRECT("'"&amp;$Q$3&amp;"'!B:B"),INDIRECT("'"&amp;$Q$3&amp;"'!M:M"),"无"),"表名错误")</f>
        <v>C</v>
      </c>
      <c r="E61" s="54" cm="1">
        <f ca="1" t="array" ref="E61">IFERROR(_xlfn.XLOOKUP(A61,INDIRECT("'"&amp;$Q$3&amp;"'!B:B"),INDIRECT("'"&amp;$Q$3&amp;"'!N:N"),"无"),"表名错误")</f>
        <v>3000</v>
      </c>
      <c r="F61" s="54" t="s">
        <v>868</v>
      </c>
      <c r="G61" s="54" cm="1">
        <f ca="1" t="array" ref="G61">IFERROR(_xlfn.XLOOKUP(A61,INDIRECT("'"&amp;$Q$3&amp;"'!B:B"),INDIRECT("'"&amp;$Q$3&amp;"'!P:P"),"无"),"表名错误")</f>
        <v>0</v>
      </c>
      <c r="H61" s="54">
        <v>0</v>
      </c>
      <c r="I61" s="54">
        <f ca="1" t="shared" si="0"/>
        <v>10000</v>
      </c>
      <c r="J61" s="55" cm="1">
        <f ca="1" t="array" ref="J61">SUM(SUMIF(INDIRECT("'"&amp;$Q$4:$Q$6&amp;"'!B:B"),A61,INDIRECT("'"&amp;$Q$4:$Q$6&amp;"'!K:K")))</f>
        <v>0</v>
      </c>
      <c r="K61" s="54" cm="1">
        <f ca="1" t="array" ref="K61">SUM(SUMIF(INDIRECT("'"&amp;$Q$4:$Q$6&amp;"'!B:B"),A61,INDIRECT("'"&amp;$Q$4:$Q$6&amp;"'!L:L")))</f>
        <v>0</v>
      </c>
      <c r="L61" s="54" cm="1">
        <f ca="1" t="array" ref="L61">SUM(SUMIF(INDIRECT("'"&amp;$Q$4:$Q$6&amp;"'!B:B"),A61,INDIRECT("'"&amp;$Q$4:$Q$6&amp;"'!$AE:$AE")))</f>
        <v>300</v>
      </c>
      <c r="M61" s="54">
        <f ca="1" t="shared" si="1"/>
        <v>9700</v>
      </c>
    </row>
    <row r="62" spans="1:13">
      <c r="A62" s="53" t="str">
        <f>'202604工资表'!B63</f>
        <v>四十八</v>
      </c>
      <c r="B62" s="54" cm="1">
        <f ca="1" t="array" ref="B62">IFERROR(_xlfn.XLOOKUP(A62,INDIRECT("'"&amp;$Q$3&amp;"'!B:B"),INDIRECT("'"&amp;$Q$3&amp;"'!K:K"),"无"),"表名错误")</f>
        <v>7000</v>
      </c>
      <c r="C62" s="54" cm="1">
        <f ca="1" t="array" ref="C62">IFERROR(_xlfn.XLOOKUP(A62,INDIRECT("'"&amp;$Q$3&amp;"'!B:B"),INDIRECT("'"&amp;$Q$3&amp;"'!L:L"),"无"),"表名错误")</f>
        <v>3000</v>
      </c>
      <c r="D62" s="54" t="str" cm="1">
        <f ca="1" t="array" ref="D62">IFERROR(_xlfn.XLOOKUP(A62,INDIRECT("'"&amp;$Q$3&amp;"'!B:B"),INDIRECT("'"&amp;$Q$3&amp;"'!M:M"),"无"),"表名错误")</f>
        <v>B</v>
      </c>
      <c r="E62" s="54" cm="1">
        <f ca="1" t="array" ref="E62">IFERROR(_xlfn.XLOOKUP(A62,INDIRECT("'"&amp;$Q$3&amp;"'!B:B"),INDIRECT("'"&amp;$Q$3&amp;"'!N:N"),"无"),"表名错误")</f>
        <v>3600</v>
      </c>
      <c r="F62" s="54" t="s">
        <v>868</v>
      </c>
      <c r="G62" s="54" cm="1">
        <f ca="1" t="array" ref="G62">IFERROR(_xlfn.XLOOKUP(A62,INDIRECT("'"&amp;$Q$3&amp;"'!B:B"),INDIRECT("'"&amp;$Q$3&amp;"'!P:P"),"无"),"表名错误")</f>
        <v>0</v>
      </c>
      <c r="H62" s="54">
        <v>0</v>
      </c>
      <c r="I62" s="54">
        <f ca="1" t="shared" si="0"/>
        <v>10600</v>
      </c>
      <c r="J62" s="55" cm="1">
        <f ca="1" t="array" ref="J62">SUM(SUMIF(INDIRECT("'"&amp;$Q$4:$Q$6&amp;"'!B:B"),A62,INDIRECT("'"&amp;$Q$4:$Q$6&amp;"'!K:K")))</f>
        <v>0</v>
      </c>
      <c r="K62" s="54" cm="1">
        <f ca="1" t="array" ref="K62">SUM(SUMIF(INDIRECT("'"&amp;$Q$4:$Q$6&amp;"'!B:B"),A62,INDIRECT("'"&amp;$Q$4:$Q$6&amp;"'!L:L")))</f>
        <v>0</v>
      </c>
      <c r="L62" s="54" cm="1">
        <f ca="1" t="array" ref="L62">SUM(SUMIF(INDIRECT("'"&amp;$Q$4:$Q$6&amp;"'!B:B"),A62,INDIRECT("'"&amp;$Q$4:$Q$6&amp;"'!$AE:$AE")))</f>
        <v>318</v>
      </c>
      <c r="M62" s="54">
        <f ca="1" t="shared" si="1"/>
        <v>10282</v>
      </c>
    </row>
    <row r="63" spans="1:13">
      <c r="A63" s="53" t="str">
        <f>'202604工资表'!B64</f>
        <v>四十九</v>
      </c>
      <c r="B63" s="54" cm="1">
        <f ca="1" t="array" ref="B63">IFERROR(_xlfn.XLOOKUP(A63,INDIRECT("'"&amp;$Q$3&amp;"'!B:B"),INDIRECT("'"&amp;$Q$3&amp;"'!K:K"),"无"),"表名错误")</f>
        <v>7000</v>
      </c>
      <c r="C63" s="54" cm="1">
        <f ca="1" t="array" ref="C63">IFERROR(_xlfn.XLOOKUP(A63,INDIRECT("'"&amp;$Q$3&amp;"'!B:B"),INDIRECT("'"&amp;$Q$3&amp;"'!L:L"),"无"),"表名错误")</f>
        <v>3000</v>
      </c>
      <c r="D63" s="54" t="str" cm="1">
        <f ca="1" t="array" ref="D63">IFERROR(_xlfn.XLOOKUP(A63,INDIRECT("'"&amp;$Q$3&amp;"'!B:B"),INDIRECT("'"&amp;$Q$3&amp;"'!M:M"),"无"),"表名错误")</f>
        <v>C</v>
      </c>
      <c r="E63" s="54" cm="1">
        <f ca="1" t="array" ref="E63">IFERROR(_xlfn.XLOOKUP(A63,INDIRECT("'"&amp;$Q$3&amp;"'!B:B"),INDIRECT("'"&amp;$Q$3&amp;"'!N:N"),"无"),"表名错误")</f>
        <v>3000</v>
      </c>
      <c r="F63" s="54" t="s">
        <v>868</v>
      </c>
      <c r="G63" s="54" cm="1">
        <f ca="1" t="array" ref="G63">IFERROR(_xlfn.XLOOKUP(A63,INDIRECT("'"&amp;$Q$3&amp;"'!B:B"),INDIRECT("'"&amp;$Q$3&amp;"'!P:P"),"无"),"表名错误")</f>
        <v>0</v>
      </c>
      <c r="H63" s="54">
        <v>0</v>
      </c>
      <c r="I63" s="54">
        <f ca="1" t="shared" si="0"/>
        <v>10000</v>
      </c>
      <c r="J63" s="55" cm="1">
        <f ca="1" t="array" ref="J63">SUM(SUMIF(INDIRECT("'"&amp;$Q$4:$Q$6&amp;"'!B:B"),A63,INDIRECT("'"&amp;$Q$4:$Q$6&amp;"'!K:K")))</f>
        <v>0</v>
      </c>
      <c r="K63" s="54" cm="1">
        <f ca="1" t="array" ref="K63">SUM(SUMIF(INDIRECT("'"&amp;$Q$4:$Q$6&amp;"'!B:B"),A63,INDIRECT("'"&amp;$Q$4:$Q$6&amp;"'!L:L")))</f>
        <v>0</v>
      </c>
      <c r="L63" s="54" cm="1">
        <f ca="1" t="array" ref="L63">SUM(SUMIF(INDIRECT("'"&amp;$Q$4:$Q$6&amp;"'!B:B"),A63,INDIRECT("'"&amp;$Q$4:$Q$6&amp;"'!$AE:$AE")))</f>
        <v>300</v>
      </c>
      <c r="M63" s="54">
        <f ca="1" t="shared" si="1"/>
        <v>9700</v>
      </c>
    </row>
    <row r="64" spans="1:13">
      <c r="A64" s="53" t="str">
        <f>'202604工资表'!B65</f>
        <v>五十</v>
      </c>
      <c r="B64" s="54" cm="1">
        <f ca="1" t="array" ref="B64">IFERROR(_xlfn.XLOOKUP(A64,INDIRECT("'"&amp;$Q$3&amp;"'!B:B"),INDIRECT("'"&amp;$Q$3&amp;"'!K:K"),"无"),"表名错误")</f>
        <v>7000</v>
      </c>
      <c r="C64" s="54" cm="1">
        <f ca="1" t="array" ref="C64">IFERROR(_xlfn.XLOOKUP(A64,INDIRECT("'"&amp;$Q$3&amp;"'!B:B"),INDIRECT("'"&amp;$Q$3&amp;"'!L:L"),"无"),"表名错误")</f>
        <v>3000</v>
      </c>
      <c r="D64" s="54" t="str" cm="1">
        <f ca="1" t="array" ref="D64">IFERROR(_xlfn.XLOOKUP(A64,INDIRECT("'"&amp;$Q$3&amp;"'!B:B"),INDIRECT("'"&amp;$Q$3&amp;"'!M:M"),"无"),"表名错误")</f>
        <v>C</v>
      </c>
      <c r="E64" s="54" cm="1">
        <f ca="1" t="array" ref="E64">IFERROR(_xlfn.XLOOKUP(A64,INDIRECT("'"&amp;$Q$3&amp;"'!B:B"),INDIRECT("'"&amp;$Q$3&amp;"'!N:N"),"无"),"表名错误")</f>
        <v>3000</v>
      </c>
      <c r="F64" s="54" t="s">
        <v>868</v>
      </c>
      <c r="G64" s="54" cm="1">
        <f ca="1" t="array" ref="G64">IFERROR(_xlfn.XLOOKUP(A64,INDIRECT("'"&amp;$Q$3&amp;"'!B:B"),INDIRECT("'"&amp;$Q$3&amp;"'!P:P"),"无"),"表名错误")</f>
        <v>0</v>
      </c>
      <c r="H64" s="54">
        <v>0</v>
      </c>
      <c r="I64" s="54">
        <f ca="1" t="shared" si="0"/>
        <v>10000</v>
      </c>
      <c r="J64" s="55" cm="1">
        <f ca="1" t="array" ref="J64">SUM(SUMIF(INDIRECT("'"&amp;$Q$4:$Q$6&amp;"'!B:B"),A64,INDIRECT("'"&amp;$Q$4:$Q$6&amp;"'!K:K")))</f>
        <v>0</v>
      </c>
      <c r="K64" s="54" cm="1">
        <f ca="1" t="array" ref="K64">SUM(SUMIF(INDIRECT("'"&amp;$Q$4:$Q$6&amp;"'!B:B"),A64,INDIRECT("'"&amp;$Q$4:$Q$6&amp;"'!L:L")))</f>
        <v>0</v>
      </c>
      <c r="L64" s="54" cm="1">
        <f ca="1" t="array" ref="L64">SUM(SUMIF(INDIRECT("'"&amp;$Q$4:$Q$6&amp;"'!B:B"),A64,INDIRECT("'"&amp;$Q$4:$Q$6&amp;"'!$AE:$AE")))</f>
        <v>300</v>
      </c>
      <c r="M64" s="54">
        <f ca="1" t="shared" si="1"/>
        <v>9700</v>
      </c>
    </row>
    <row r="65" spans="1:13">
      <c r="A65" s="53" t="str">
        <f>'202604工资表'!B66</f>
        <v>五十一</v>
      </c>
      <c r="B65" s="54" cm="1">
        <f ca="1" t="array" ref="B65">IFERROR(_xlfn.XLOOKUP(A65,INDIRECT("'"&amp;$Q$3&amp;"'!B:B"),INDIRECT("'"&amp;$Q$3&amp;"'!K:K"),"无"),"表名错误")</f>
        <v>7000</v>
      </c>
      <c r="C65" s="54" cm="1">
        <f ca="1" t="array" ref="C65">IFERROR(_xlfn.XLOOKUP(A65,INDIRECT("'"&amp;$Q$3&amp;"'!B:B"),INDIRECT("'"&amp;$Q$3&amp;"'!L:L"),"无"),"表名错误")</f>
        <v>3000</v>
      </c>
      <c r="D65" s="54" t="str" cm="1">
        <f ca="1" t="array" ref="D65">IFERROR(_xlfn.XLOOKUP(A65,INDIRECT("'"&amp;$Q$3&amp;"'!B:B"),INDIRECT("'"&amp;$Q$3&amp;"'!M:M"),"无"),"表名错误")</f>
        <v>C</v>
      </c>
      <c r="E65" s="54" cm="1">
        <f ca="1" t="array" ref="E65">IFERROR(_xlfn.XLOOKUP(A65,INDIRECT("'"&amp;$Q$3&amp;"'!B:B"),INDIRECT("'"&amp;$Q$3&amp;"'!N:N"),"无"),"表名错误")</f>
        <v>3000</v>
      </c>
      <c r="F65" s="54" t="s">
        <v>868</v>
      </c>
      <c r="G65" s="54" cm="1">
        <f ca="1" t="array" ref="G65">IFERROR(_xlfn.XLOOKUP(A65,INDIRECT("'"&amp;$Q$3&amp;"'!B:B"),INDIRECT("'"&amp;$Q$3&amp;"'!P:P"),"无"),"表名错误")</f>
        <v>0</v>
      </c>
      <c r="H65" s="54">
        <v>0</v>
      </c>
      <c r="I65" s="54">
        <f ca="1" t="shared" si="0"/>
        <v>10000</v>
      </c>
      <c r="J65" s="55" cm="1">
        <f ca="1" t="array" ref="J65">SUM(SUMIF(INDIRECT("'"&amp;$Q$4:$Q$6&amp;"'!B:B"),A65,INDIRECT("'"&amp;$Q$4:$Q$6&amp;"'!K:K")))</f>
        <v>0</v>
      </c>
      <c r="K65" s="54" cm="1">
        <f ca="1" t="array" ref="K65">SUM(SUMIF(INDIRECT("'"&amp;$Q$4:$Q$6&amp;"'!B:B"),A65,INDIRECT("'"&amp;$Q$4:$Q$6&amp;"'!L:L")))</f>
        <v>0</v>
      </c>
      <c r="L65" s="54" cm="1">
        <f ca="1" t="array" ref="L65">SUM(SUMIF(INDIRECT("'"&amp;$Q$4:$Q$6&amp;"'!B:B"),A65,INDIRECT("'"&amp;$Q$4:$Q$6&amp;"'!$AE:$AE")))</f>
        <v>300</v>
      </c>
      <c r="M65" s="54">
        <f ca="1" t="shared" si="1"/>
        <v>9700</v>
      </c>
    </row>
    <row r="66" spans="1:13">
      <c r="A66" s="53" t="str">
        <f>'202604工资表'!B67</f>
        <v>五十二</v>
      </c>
      <c r="B66" s="54" cm="1">
        <f ca="1" t="array" ref="B66">IFERROR(_xlfn.XLOOKUP(A66,INDIRECT("'"&amp;$Q$3&amp;"'!B:B"),INDIRECT("'"&amp;$Q$3&amp;"'!K:K"),"无"),"表名错误")</f>
        <v>7000</v>
      </c>
      <c r="C66" s="54" cm="1">
        <f ca="1" t="array" ref="C66">IFERROR(_xlfn.XLOOKUP(A66,INDIRECT("'"&amp;$Q$3&amp;"'!B:B"),INDIRECT("'"&amp;$Q$3&amp;"'!L:L"),"无"),"表名错误")</f>
        <v>3000</v>
      </c>
      <c r="D66" s="54" t="str" cm="1">
        <f ca="1" t="array" ref="D66">IFERROR(_xlfn.XLOOKUP(A66,INDIRECT("'"&amp;$Q$3&amp;"'!B:B"),INDIRECT("'"&amp;$Q$3&amp;"'!M:M"),"无"),"表名错误")</f>
        <v>C</v>
      </c>
      <c r="E66" s="54" cm="1">
        <f ca="1" t="array" ref="E66">IFERROR(_xlfn.XLOOKUP(A66,INDIRECT("'"&amp;$Q$3&amp;"'!B:B"),INDIRECT("'"&amp;$Q$3&amp;"'!N:N"),"无"),"表名错误")</f>
        <v>3000</v>
      </c>
      <c r="F66" s="54" t="s">
        <v>868</v>
      </c>
      <c r="G66" s="54" cm="1">
        <f ca="1" t="array" ref="G66">IFERROR(_xlfn.XLOOKUP(A66,INDIRECT("'"&amp;$Q$3&amp;"'!B:B"),INDIRECT("'"&amp;$Q$3&amp;"'!P:P"),"无"),"表名错误")</f>
        <v>0</v>
      </c>
      <c r="H66" s="54">
        <v>0</v>
      </c>
      <c r="I66" s="54">
        <f ca="1" t="shared" ref="I66:I129" si="2">ROUND(SUM(B66,E66,G66,H66,F66),2)</f>
        <v>10000</v>
      </c>
      <c r="J66" s="55" cm="1">
        <f ca="1" t="array" ref="J66">SUM(SUMIF(INDIRECT("'"&amp;$Q$4:$Q$6&amp;"'!B:B"),A66,INDIRECT("'"&amp;$Q$4:$Q$6&amp;"'!K:K")))</f>
        <v>0</v>
      </c>
      <c r="K66" s="54" cm="1">
        <f ca="1" t="array" ref="K66">SUM(SUMIF(INDIRECT("'"&amp;$Q$4:$Q$6&amp;"'!B:B"),A66,INDIRECT("'"&amp;$Q$4:$Q$6&amp;"'!L:L")))</f>
        <v>0</v>
      </c>
      <c r="L66" s="54" cm="1">
        <f ca="1" t="array" ref="L66">SUM(SUMIF(INDIRECT("'"&amp;$Q$4:$Q$6&amp;"'!B:B"),A66,INDIRECT("'"&amp;$Q$4:$Q$6&amp;"'!$AE:$AE")))</f>
        <v>300</v>
      </c>
      <c r="M66" s="54">
        <f ca="1" t="shared" ref="M66:M129" si="3">ROUND(I66-J66-K66-L66,2)</f>
        <v>9700</v>
      </c>
    </row>
    <row r="67" spans="1:13">
      <c r="A67" s="53" t="str">
        <f>'202604工资表'!B68</f>
        <v>五十三</v>
      </c>
      <c r="B67" s="54" cm="1">
        <f ca="1" t="array" ref="B67">IFERROR(_xlfn.XLOOKUP(A67,INDIRECT("'"&amp;$Q$3&amp;"'!B:B"),INDIRECT("'"&amp;$Q$3&amp;"'!K:K"),"无"),"表名错误")</f>
        <v>7000</v>
      </c>
      <c r="C67" s="54" cm="1">
        <f ca="1" t="array" ref="C67">IFERROR(_xlfn.XLOOKUP(A67,INDIRECT("'"&amp;$Q$3&amp;"'!B:B"),INDIRECT("'"&amp;$Q$3&amp;"'!L:L"),"无"),"表名错误")</f>
        <v>3000</v>
      </c>
      <c r="D67" s="54" t="str" cm="1">
        <f ca="1" t="array" ref="D67">IFERROR(_xlfn.XLOOKUP(A67,INDIRECT("'"&amp;$Q$3&amp;"'!B:B"),INDIRECT("'"&amp;$Q$3&amp;"'!M:M"),"无"),"表名错误")</f>
        <v>C</v>
      </c>
      <c r="E67" s="54" cm="1">
        <f ca="1" t="array" ref="E67">IFERROR(_xlfn.XLOOKUP(A67,INDIRECT("'"&amp;$Q$3&amp;"'!B:B"),INDIRECT("'"&amp;$Q$3&amp;"'!N:N"),"无"),"表名错误")</f>
        <v>3000</v>
      </c>
      <c r="F67" s="54" t="s">
        <v>868</v>
      </c>
      <c r="G67" s="54" cm="1">
        <f ca="1" t="array" ref="G67">IFERROR(_xlfn.XLOOKUP(A67,INDIRECT("'"&amp;$Q$3&amp;"'!B:B"),INDIRECT("'"&amp;$Q$3&amp;"'!P:P"),"无"),"表名错误")</f>
        <v>0</v>
      </c>
      <c r="H67" s="54">
        <v>0</v>
      </c>
      <c r="I67" s="54">
        <f ca="1" t="shared" si="2"/>
        <v>10000</v>
      </c>
      <c r="J67" s="55" cm="1">
        <f ca="1" t="array" ref="J67">SUM(SUMIF(INDIRECT("'"&amp;$Q$4:$Q$6&amp;"'!B:B"),A67,INDIRECT("'"&amp;$Q$4:$Q$6&amp;"'!K:K")))</f>
        <v>0</v>
      </c>
      <c r="K67" s="54" cm="1">
        <f ca="1" t="array" ref="K67">SUM(SUMIF(INDIRECT("'"&amp;$Q$4:$Q$6&amp;"'!B:B"),A67,INDIRECT("'"&amp;$Q$4:$Q$6&amp;"'!L:L")))</f>
        <v>0</v>
      </c>
      <c r="L67" s="54" cm="1">
        <f ca="1" t="array" ref="L67">SUM(SUMIF(INDIRECT("'"&amp;$Q$4:$Q$6&amp;"'!B:B"),A67,INDIRECT("'"&amp;$Q$4:$Q$6&amp;"'!$AE:$AE")))</f>
        <v>300</v>
      </c>
      <c r="M67" s="54">
        <f ca="1" t="shared" si="3"/>
        <v>9700</v>
      </c>
    </row>
    <row r="68" spans="1:13">
      <c r="A68" s="53" t="str">
        <f>'202604工资表'!B69</f>
        <v>五十四</v>
      </c>
      <c r="B68" s="54" cm="1">
        <f ca="1" t="array" ref="B68">IFERROR(_xlfn.XLOOKUP(A68,INDIRECT("'"&amp;$Q$3&amp;"'!B:B"),INDIRECT("'"&amp;$Q$3&amp;"'!K:K"),"无"),"表名错误")</f>
        <v>7000</v>
      </c>
      <c r="C68" s="54" cm="1">
        <f ca="1" t="array" ref="C68">IFERROR(_xlfn.XLOOKUP(A68,INDIRECT("'"&amp;$Q$3&amp;"'!B:B"),INDIRECT("'"&amp;$Q$3&amp;"'!L:L"),"无"),"表名错误")</f>
        <v>3000</v>
      </c>
      <c r="D68" s="54" t="str" cm="1">
        <f ca="1" t="array" ref="D68">IFERROR(_xlfn.XLOOKUP(A68,INDIRECT("'"&amp;$Q$3&amp;"'!B:B"),INDIRECT("'"&amp;$Q$3&amp;"'!M:M"),"无"),"表名错误")</f>
        <v>C</v>
      </c>
      <c r="E68" s="54" cm="1">
        <f ca="1" t="array" ref="E68">IFERROR(_xlfn.XLOOKUP(A68,INDIRECT("'"&amp;$Q$3&amp;"'!B:B"),INDIRECT("'"&amp;$Q$3&amp;"'!N:N"),"无"),"表名错误")</f>
        <v>3000</v>
      </c>
      <c r="F68" s="54" t="s">
        <v>868</v>
      </c>
      <c r="G68" s="54" cm="1">
        <f ca="1" t="array" ref="G68">IFERROR(_xlfn.XLOOKUP(A68,INDIRECT("'"&amp;$Q$3&amp;"'!B:B"),INDIRECT("'"&amp;$Q$3&amp;"'!P:P"),"无"),"表名错误")</f>
        <v>0</v>
      </c>
      <c r="H68" s="54">
        <v>0</v>
      </c>
      <c r="I68" s="54">
        <f ca="1" t="shared" si="2"/>
        <v>10000</v>
      </c>
      <c r="J68" s="55" cm="1">
        <f ca="1" t="array" ref="J68">SUM(SUMIF(INDIRECT("'"&amp;$Q$4:$Q$6&amp;"'!B:B"),A68,INDIRECT("'"&amp;$Q$4:$Q$6&amp;"'!K:K")))</f>
        <v>0</v>
      </c>
      <c r="K68" s="54" cm="1">
        <f ca="1" t="array" ref="K68">SUM(SUMIF(INDIRECT("'"&amp;$Q$4:$Q$6&amp;"'!B:B"),A68,INDIRECT("'"&amp;$Q$4:$Q$6&amp;"'!L:L")))</f>
        <v>0</v>
      </c>
      <c r="L68" s="54" cm="1">
        <f ca="1" t="array" ref="L68">SUM(SUMIF(INDIRECT("'"&amp;$Q$4:$Q$6&amp;"'!B:B"),A68,INDIRECT("'"&amp;$Q$4:$Q$6&amp;"'!$AE:$AE")))</f>
        <v>300</v>
      </c>
      <c r="M68" s="54">
        <f ca="1" t="shared" si="3"/>
        <v>9700</v>
      </c>
    </row>
    <row r="69" spans="1:13">
      <c r="A69" s="53" t="str">
        <f>'202604工资表'!B70</f>
        <v>五十五</v>
      </c>
      <c r="B69" s="54" cm="1">
        <f ca="1" t="array" ref="B69">IFERROR(_xlfn.XLOOKUP(A69,INDIRECT("'"&amp;$Q$3&amp;"'!B:B"),INDIRECT("'"&amp;$Q$3&amp;"'!K:K"),"无"),"表名错误")</f>
        <v>7000</v>
      </c>
      <c r="C69" s="54" cm="1">
        <f ca="1" t="array" ref="C69">IFERROR(_xlfn.XLOOKUP(A69,INDIRECT("'"&amp;$Q$3&amp;"'!B:B"),INDIRECT("'"&amp;$Q$3&amp;"'!L:L"),"无"),"表名错误")</f>
        <v>3000</v>
      </c>
      <c r="D69" s="54" t="str" cm="1">
        <f ca="1" t="array" ref="D69">IFERROR(_xlfn.XLOOKUP(A69,INDIRECT("'"&amp;$Q$3&amp;"'!B:B"),INDIRECT("'"&amp;$Q$3&amp;"'!M:M"),"无"),"表名错误")</f>
        <v>C</v>
      </c>
      <c r="E69" s="54" cm="1">
        <f ca="1" t="array" ref="E69">IFERROR(_xlfn.XLOOKUP(A69,INDIRECT("'"&amp;$Q$3&amp;"'!B:B"),INDIRECT("'"&amp;$Q$3&amp;"'!N:N"),"无"),"表名错误")</f>
        <v>3000</v>
      </c>
      <c r="F69" s="54" t="s">
        <v>868</v>
      </c>
      <c r="G69" s="54" cm="1">
        <f ca="1" t="array" ref="G69">IFERROR(_xlfn.XLOOKUP(A69,INDIRECT("'"&amp;$Q$3&amp;"'!B:B"),INDIRECT("'"&amp;$Q$3&amp;"'!P:P"),"无"),"表名错误")</f>
        <v>0</v>
      </c>
      <c r="H69" s="54">
        <v>0</v>
      </c>
      <c r="I69" s="54">
        <f ca="1" t="shared" si="2"/>
        <v>10000</v>
      </c>
      <c r="J69" s="55" cm="1">
        <f ca="1" t="array" ref="J69">SUM(SUMIF(INDIRECT("'"&amp;$Q$4:$Q$6&amp;"'!B:B"),A69,INDIRECT("'"&amp;$Q$4:$Q$6&amp;"'!K:K")))</f>
        <v>0</v>
      </c>
      <c r="K69" s="54" cm="1">
        <f ca="1" t="array" ref="K69">SUM(SUMIF(INDIRECT("'"&amp;$Q$4:$Q$6&amp;"'!B:B"),A69,INDIRECT("'"&amp;$Q$4:$Q$6&amp;"'!L:L")))</f>
        <v>0</v>
      </c>
      <c r="L69" s="54" cm="1">
        <f ca="1" t="array" ref="L69">SUM(SUMIF(INDIRECT("'"&amp;$Q$4:$Q$6&amp;"'!B:B"),A69,INDIRECT("'"&amp;$Q$4:$Q$6&amp;"'!$AE:$AE")))</f>
        <v>330</v>
      </c>
      <c r="M69" s="54">
        <f ca="1" t="shared" si="3"/>
        <v>9670</v>
      </c>
    </row>
    <row r="70" spans="1:13">
      <c r="A70" s="53" t="str">
        <f>'202604工资表'!B71</f>
        <v>五十六</v>
      </c>
      <c r="B70" s="54" cm="1">
        <f ca="1" t="array" ref="B70">IFERROR(_xlfn.XLOOKUP(A70,INDIRECT("'"&amp;$Q$3&amp;"'!B:B"),INDIRECT("'"&amp;$Q$3&amp;"'!K:K"),"无"),"表名错误")</f>
        <v>7000</v>
      </c>
      <c r="C70" s="54" cm="1">
        <f ca="1" t="array" ref="C70">IFERROR(_xlfn.XLOOKUP(A70,INDIRECT("'"&amp;$Q$3&amp;"'!B:B"),INDIRECT("'"&amp;$Q$3&amp;"'!L:L"),"无"),"表名错误")</f>
        <v>3000</v>
      </c>
      <c r="D70" s="54" t="str" cm="1">
        <f ca="1" t="array" ref="D70">IFERROR(_xlfn.XLOOKUP(A70,INDIRECT("'"&amp;$Q$3&amp;"'!B:B"),INDIRECT("'"&amp;$Q$3&amp;"'!M:M"),"无"),"表名错误")</f>
        <v>B</v>
      </c>
      <c r="E70" s="54" cm="1">
        <f ca="1" t="array" ref="E70">IFERROR(_xlfn.XLOOKUP(A70,INDIRECT("'"&amp;$Q$3&amp;"'!B:B"),INDIRECT("'"&amp;$Q$3&amp;"'!N:N"),"无"),"表名错误")</f>
        <v>3600</v>
      </c>
      <c r="F70" s="54" t="s">
        <v>868</v>
      </c>
      <c r="G70" s="54" cm="1">
        <f ca="1" t="array" ref="G70">IFERROR(_xlfn.XLOOKUP(A70,INDIRECT("'"&amp;$Q$3&amp;"'!B:B"),INDIRECT("'"&amp;$Q$3&amp;"'!P:P"),"无"),"表名错误")</f>
        <v>0</v>
      </c>
      <c r="H70" s="54">
        <v>0</v>
      </c>
      <c r="I70" s="54">
        <f ca="1" t="shared" si="2"/>
        <v>10600</v>
      </c>
      <c r="J70" s="55" cm="1">
        <f ca="1" t="array" ref="J70">SUM(SUMIF(INDIRECT("'"&amp;$Q$4:$Q$6&amp;"'!B:B"),A70,INDIRECT("'"&amp;$Q$4:$Q$6&amp;"'!K:K")))</f>
        <v>0</v>
      </c>
      <c r="K70" s="54" cm="1">
        <f ca="1" t="array" ref="K70">SUM(SUMIF(INDIRECT("'"&amp;$Q$4:$Q$6&amp;"'!B:B"),A70,INDIRECT("'"&amp;$Q$4:$Q$6&amp;"'!L:L")))</f>
        <v>0</v>
      </c>
      <c r="L70" s="54" cm="1">
        <f ca="1" t="array" ref="L70">SUM(SUMIF(INDIRECT("'"&amp;$Q$4:$Q$6&amp;"'!B:B"),A70,INDIRECT("'"&amp;$Q$4:$Q$6&amp;"'!$AE:$AE")))</f>
        <v>318</v>
      </c>
      <c r="M70" s="54">
        <f ca="1" t="shared" si="3"/>
        <v>10282</v>
      </c>
    </row>
    <row r="71" spans="1:13">
      <c r="A71" s="53" t="str">
        <f>'202604工资表'!B72</f>
        <v>五十七</v>
      </c>
      <c r="B71" s="54" cm="1">
        <f ca="1" t="array" ref="B71">IFERROR(_xlfn.XLOOKUP(A71,INDIRECT("'"&amp;$Q$3&amp;"'!B:B"),INDIRECT("'"&amp;$Q$3&amp;"'!K:K"),"无"),"表名错误")</f>
        <v>7000</v>
      </c>
      <c r="C71" s="54" cm="1">
        <f ca="1" t="array" ref="C71">IFERROR(_xlfn.XLOOKUP(A71,INDIRECT("'"&amp;$Q$3&amp;"'!B:B"),INDIRECT("'"&amp;$Q$3&amp;"'!L:L"),"无"),"表名错误")</f>
        <v>3000</v>
      </c>
      <c r="D71" s="54" t="str" cm="1">
        <f ca="1" t="array" ref="D71">IFERROR(_xlfn.XLOOKUP(A71,INDIRECT("'"&amp;$Q$3&amp;"'!B:B"),INDIRECT("'"&amp;$Q$3&amp;"'!M:M"),"无"),"表名错误")</f>
        <v>C</v>
      </c>
      <c r="E71" s="54" cm="1">
        <f ca="1" t="array" ref="E71">IFERROR(_xlfn.XLOOKUP(A71,INDIRECT("'"&amp;$Q$3&amp;"'!B:B"),INDIRECT("'"&amp;$Q$3&amp;"'!N:N"),"无"),"表名错误")</f>
        <v>3000</v>
      </c>
      <c r="F71" s="54" t="s">
        <v>868</v>
      </c>
      <c r="G71" s="54" cm="1">
        <f ca="1" t="array" ref="G71">IFERROR(_xlfn.XLOOKUP(A71,INDIRECT("'"&amp;$Q$3&amp;"'!B:B"),INDIRECT("'"&amp;$Q$3&amp;"'!P:P"),"无"),"表名错误")</f>
        <v>0</v>
      </c>
      <c r="H71" s="54">
        <v>0</v>
      </c>
      <c r="I71" s="54">
        <f ca="1" t="shared" si="2"/>
        <v>10000</v>
      </c>
      <c r="J71" s="55" cm="1">
        <f ca="1" t="array" ref="J71">SUM(SUMIF(INDIRECT("'"&amp;$Q$4:$Q$6&amp;"'!B:B"),A71,INDIRECT("'"&amp;$Q$4:$Q$6&amp;"'!K:K")))</f>
        <v>0</v>
      </c>
      <c r="K71" s="54" cm="1">
        <f ca="1" t="array" ref="K71">SUM(SUMIF(INDIRECT("'"&amp;$Q$4:$Q$6&amp;"'!B:B"),A71,INDIRECT("'"&amp;$Q$4:$Q$6&amp;"'!L:L")))</f>
        <v>0</v>
      </c>
      <c r="L71" s="54" cm="1">
        <f ca="1" t="array" ref="L71">SUM(SUMIF(INDIRECT("'"&amp;$Q$4:$Q$6&amp;"'!B:B"),A71,INDIRECT("'"&amp;$Q$4:$Q$6&amp;"'!$AE:$AE")))</f>
        <v>300</v>
      </c>
      <c r="M71" s="54">
        <f ca="1" t="shared" si="3"/>
        <v>9700</v>
      </c>
    </row>
    <row r="72" spans="1:13">
      <c r="A72" s="53" t="str">
        <f>'202604工资表'!B73</f>
        <v>五十八</v>
      </c>
      <c r="B72" s="54" cm="1">
        <f ca="1" t="array" ref="B72">IFERROR(_xlfn.XLOOKUP(A72,INDIRECT("'"&amp;$Q$3&amp;"'!B:B"),INDIRECT("'"&amp;$Q$3&amp;"'!K:K"),"无"),"表名错误")</f>
        <v>7000</v>
      </c>
      <c r="C72" s="54" cm="1">
        <f ca="1" t="array" ref="C72">IFERROR(_xlfn.XLOOKUP(A72,INDIRECT("'"&amp;$Q$3&amp;"'!B:B"),INDIRECT("'"&amp;$Q$3&amp;"'!L:L"),"无"),"表名错误")</f>
        <v>3000</v>
      </c>
      <c r="D72" s="54" t="str" cm="1">
        <f ca="1" t="array" ref="D72">IFERROR(_xlfn.XLOOKUP(A72,INDIRECT("'"&amp;$Q$3&amp;"'!B:B"),INDIRECT("'"&amp;$Q$3&amp;"'!M:M"),"无"),"表名错误")</f>
        <v>C</v>
      </c>
      <c r="E72" s="54" cm="1">
        <f ca="1" t="array" ref="E72">IFERROR(_xlfn.XLOOKUP(A72,INDIRECT("'"&amp;$Q$3&amp;"'!B:B"),INDIRECT("'"&amp;$Q$3&amp;"'!N:N"),"无"),"表名错误")</f>
        <v>3000</v>
      </c>
      <c r="F72" s="54" t="s">
        <v>868</v>
      </c>
      <c r="G72" s="54" cm="1">
        <f ca="1" t="array" ref="G72">IFERROR(_xlfn.XLOOKUP(A72,INDIRECT("'"&amp;$Q$3&amp;"'!B:B"),INDIRECT("'"&amp;$Q$3&amp;"'!P:P"),"无"),"表名错误")</f>
        <v>0</v>
      </c>
      <c r="H72" s="54">
        <v>0</v>
      </c>
      <c r="I72" s="54">
        <f ca="1" t="shared" si="2"/>
        <v>10000</v>
      </c>
      <c r="J72" s="55" cm="1">
        <f ca="1" t="array" ref="J72">SUM(SUMIF(INDIRECT("'"&amp;$Q$4:$Q$6&amp;"'!B:B"),A72,INDIRECT("'"&amp;$Q$4:$Q$6&amp;"'!K:K")))</f>
        <v>0</v>
      </c>
      <c r="K72" s="54" cm="1">
        <f ca="1" t="array" ref="K72">SUM(SUMIF(INDIRECT("'"&amp;$Q$4:$Q$6&amp;"'!B:B"),A72,INDIRECT("'"&amp;$Q$4:$Q$6&amp;"'!L:L")))</f>
        <v>0</v>
      </c>
      <c r="L72" s="54" cm="1">
        <f ca="1" t="array" ref="L72">SUM(SUMIF(INDIRECT("'"&amp;$Q$4:$Q$6&amp;"'!B:B"),A72,INDIRECT("'"&amp;$Q$4:$Q$6&amp;"'!$AE:$AE")))</f>
        <v>300</v>
      </c>
      <c r="M72" s="54">
        <f ca="1" t="shared" si="3"/>
        <v>9700</v>
      </c>
    </row>
    <row r="73" spans="1:13">
      <c r="A73" s="53" t="str">
        <f>'202604工资表'!B74</f>
        <v>五十九</v>
      </c>
      <c r="B73" s="54" cm="1">
        <f ca="1" t="array" ref="B73">IFERROR(_xlfn.XLOOKUP(A73,INDIRECT("'"&amp;$Q$3&amp;"'!B:B"),INDIRECT("'"&amp;$Q$3&amp;"'!K:K"),"无"),"表名错误")</f>
        <v>7000</v>
      </c>
      <c r="C73" s="54" cm="1">
        <f ca="1" t="array" ref="C73">IFERROR(_xlfn.XLOOKUP(A73,INDIRECT("'"&amp;$Q$3&amp;"'!B:B"),INDIRECT("'"&amp;$Q$3&amp;"'!L:L"),"无"),"表名错误")</f>
        <v>3000</v>
      </c>
      <c r="D73" s="54" t="str" cm="1">
        <f ca="1" t="array" ref="D73">IFERROR(_xlfn.XLOOKUP(A73,INDIRECT("'"&amp;$Q$3&amp;"'!B:B"),INDIRECT("'"&amp;$Q$3&amp;"'!M:M"),"无"),"表名错误")</f>
        <v>C</v>
      </c>
      <c r="E73" s="54" cm="1">
        <f ca="1" t="array" ref="E73">IFERROR(_xlfn.XLOOKUP(A73,INDIRECT("'"&amp;$Q$3&amp;"'!B:B"),INDIRECT("'"&amp;$Q$3&amp;"'!N:N"),"无"),"表名错误")</f>
        <v>3000</v>
      </c>
      <c r="F73" s="54" t="s">
        <v>868</v>
      </c>
      <c r="G73" s="54" cm="1">
        <f ca="1" t="array" ref="G73">IFERROR(_xlfn.XLOOKUP(A73,INDIRECT("'"&amp;$Q$3&amp;"'!B:B"),INDIRECT("'"&amp;$Q$3&amp;"'!P:P"),"无"),"表名错误")</f>
        <v>0</v>
      </c>
      <c r="H73" s="54">
        <v>0</v>
      </c>
      <c r="I73" s="54">
        <f ca="1" t="shared" si="2"/>
        <v>10000</v>
      </c>
      <c r="J73" s="55" cm="1">
        <f ca="1" t="array" ref="J73">SUM(SUMIF(INDIRECT("'"&amp;$Q$4:$Q$6&amp;"'!B:B"),A73,INDIRECT("'"&amp;$Q$4:$Q$6&amp;"'!K:K")))</f>
        <v>0</v>
      </c>
      <c r="K73" s="54" cm="1">
        <f ca="1" t="array" ref="K73">SUM(SUMIF(INDIRECT("'"&amp;$Q$4:$Q$6&amp;"'!B:B"),A73,INDIRECT("'"&amp;$Q$4:$Q$6&amp;"'!L:L")))</f>
        <v>0</v>
      </c>
      <c r="L73" s="54" cm="1">
        <f ca="1" t="array" ref="L73">SUM(SUMIF(INDIRECT("'"&amp;$Q$4:$Q$6&amp;"'!B:B"),A73,INDIRECT("'"&amp;$Q$4:$Q$6&amp;"'!$AE:$AE")))</f>
        <v>300</v>
      </c>
      <c r="M73" s="54">
        <f ca="1" t="shared" si="3"/>
        <v>9700</v>
      </c>
    </row>
    <row r="74" spans="1:13">
      <c r="A74" s="53" t="str">
        <f>'202604工资表'!B75</f>
        <v>六十</v>
      </c>
      <c r="B74" s="54" cm="1">
        <f ca="1" t="array" ref="B74">IFERROR(_xlfn.XLOOKUP(A74,INDIRECT("'"&amp;$Q$3&amp;"'!B:B"),INDIRECT("'"&amp;$Q$3&amp;"'!K:K"),"无"),"表名错误")</f>
        <v>7000</v>
      </c>
      <c r="C74" s="54" cm="1">
        <f ca="1" t="array" ref="C74">IFERROR(_xlfn.XLOOKUP(A74,INDIRECT("'"&amp;$Q$3&amp;"'!B:B"),INDIRECT("'"&amp;$Q$3&amp;"'!L:L"),"无"),"表名错误")</f>
        <v>3000</v>
      </c>
      <c r="D74" s="54" t="str" cm="1">
        <f ca="1" t="array" ref="D74">IFERROR(_xlfn.XLOOKUP(A74,INDIRECT("'"&amp;$Q$3&amp;"'!B:B"),INDIRECT("'"&amp;$Q$3&amp;"'!M:M"),"无"),"表名错误")</f>
        <v>C</v>
      </c>
      <c r="E74" s="54" cm="1">
        <f ca="1" t="array" ref="E74">IFERROR(_xlfn.XLOOKUP(A74,INDIRECT("'"&amp;$Q$3&amp;"'!B:B"),INDIRECT("'"&amp;$Q$3&amp;"'!N:N"),"无"),"表名错误")</f>
        <v>3000</v>
      </c>
      <c r="F74" s="54" t="s">
        <v>868</v>
      </c>
      <c r="G74" s="54" cm="1">
        <f ca="1" t="array" ref="G74">IFERROR(_xlfn.XLOOKUP(A74,INDIRECT("'"&amp;$Q$3&amp;"'!B:B"),INDIRECT("'"&amp;$Q$3&amp;"'!P:P"),"无"),"表名错误")</f>
        <v>0</v>
      </c>
      <c r="H74" s="54">
        <v>0</v>
      </c>
      <c r="I74" s="54">
        <f ca="1" t="shared" si="2"/>
        <v>10000</v>
      </c>
      <c r="J74" s="55" cm="1">
        <f ca="1" t="array" ref="J74">SUM(SUMIF(INDIRECT("'"&amp;$Q$4:$Q$6&amp;"'!B:B"),A74,INDIRECT("'"&amp;$Q$4:$Q$6&amp;"'!K:K")))</f>
        <v>0</v>
      </c>
      <c r="K74" s="54" cm="1">
        <f ca="1" t="array" ref="K74">SUM(SUMIF(INDIRECT("'"&amp;$Q$4:$Q$6&amp;"'!B:B"),A74,INDIRECT("'"&amp;$Q$4:$Q$6&amp;"'!L:L")))</f>
        <v>0</v>
      </c>
      <c r="L74" s="54" cm="1">
        <f ca="1" t="array" ref="L74">SUM(SUMIF(INDIRECT("'"&amp;$Q$4:$Q$6&amp;"'!B:B"),A74,INDIRECT("'"&amp;$Q$4:$Q$6&amp;"'!$AE:$AE")))</f>
        <v>300</v>
      </c>
      <c r="M74" s="54">
        <f ca="1" t="shared" si="3"/>
        <v>9700</v>
      </c>
    </row>
    <row r="75" spans="1:13">
      <c r="A75" s="53" t="str">
        <f>'202604工资表'!B76</f>
        <v>六十一</v>
      </c>
      <c r="B75" s="54" cm="1">
        <f ca="1" t="array" ref="B75">IFERROR(_xlfn.XLOOKUP(A75,INDIRECT("'"&amp;$Q$3&amp;"'!B:B"),INDIRECT("'"&amp;$Q$3&amp;"'!K:K"),"无"),"表名错误")</f>
        <v>7000</v>
      </c>
      <c r="C75" s="54" cm="1">
        <f ca="1" t="array" ref="C75">IFERROR(_xlfn.XLOOKUP(A75,INDIRECT("'"&amp;$Q$3&amp;"'!B:B"),INDIRECT("'"&amp;$Q$3&amp;"'!L:L"),"无"),"表名错误")</f>
        <v>3000</v>
      </c>
      <c r="D75" s="54" t="str" cm="1">
        <f ca="1" t="array" ref="D75">IFERROR(_xlfn.XLOOKUP(A75,INDIRECT("'"&amp;$Q$3&amp;"'!B:B"),INDIRECT("'"&amp;$Q$3&amp;"'!M:M"),"无"),"表名错误")</f>
        <v>C</v>
      </c>
      <c r="E75" s="54" cm="1">
        <f ca="1" t="array" ref="E75">IFERROR(_xlfn.XLOOKUP(A75,INDIRECT("'"&amp;$Q$3&amp;"'!B:B"),INDIRECT("'"&amp;$Q$3&amp;"'!N:N"),"无"),"表名错误")</f>
        <v>3000</v>
      </c>
      <c r="F75" s="54" t="s">
        <v>868</v>
      </c>
      <c r="G75" s="54" cm="1">
        <f ca="1" t="array" ref="G75">IFERROR(_xlfn.XLOOKUP(A75,INDIRECT("'"&amp;$Q$3&amp;"'!B:B"),INDIRECT("'"&amp;$Q$3&amp;"'!P:P"),"无"),"表名错误")</f>
        <v>0</v>
      </c>
      <c r="H75" s="54">
        <v>0</v>
      </c>
      <c r="I75" s="54">
        <f ca="1" t="shared" si="2"/>
        <v>10000</v>
      </c>
      <c r="J75" s="55" cm="1">
        <f ca="1" t="array" ref="J75">SUM(SUMIF(INDIRECT("'"&amp;$Q$4:$Q$6&amp;"'!B:B"),A75,INDIRECT("'"&amp;$Q$4:$Q$6&amp;"'!K:K")))</f>
        <v>0</v>
      </c>
      <c r="K75" s="54" cm="1">
        <f ca="1" t="array" ref="K75">SUM(SUMIF(INDIRECT("'"&amp;$Q$4:$Q$6&amp;"'!B:B"),A75,INDIRECT("'"&amp;$Q$4:$Q$6&amp;"'!L:L")))</f>
        <v>0</v>
      </c>
      <c r="L75" s="54" cm="1">
        <f ca="1" t="array" ref="L75">SUM(SUMIF(INDIRECT("'"&amp;$Q$4:$Q$6&amp;"'!B:B"),A75,INDIRECT("'"&amp;$Q$4:$Q$6&amp;"'!$AE:$AE")))</f>
        <v>300</v>
      </c>
      <c r="M75" s="54">
        <f ca="1" t="shared" si="3"/>
        <v>9700</v>
      </c>
    </row>
    <row r="76" spans="1:13">
      <c r="A76" s="53" t="str">
        <f>'202604工资表'!B77</f>
        <v>六十二</v>
      </c>
      <c r="B76" s="54" cm="1">
        <f ca="1" t="array" ref="B76">IFERROR(_xlfn.XLOOKUP(A76,INDIRECT("'"&amp;$Q$3&amp;"'!B:B"),INDIRECT("'"&amp;$Q$3&amp;"'!K:K"),"无"),"表名错误")</f>
        <v>7000</v>
      </c>
      <c r="C76" s="54" cm="1">
        <f ca="1" t="array" ref="C76">IFERROR(_xlfn.XLOOKUP(A76,INDIRECT("'"&amp;$Q$3&amp;"'!B:B"),INDIRECT("'"&amp;$Q$3&amp;"'!L:L"),"无"),"表名错误")</f>
        <v>3000</v>
      </c>
      <c r="D76" s="54" t="str" cm="1">
        <f ca="1" t="array" ref="D76">IFERROR(_xlfn.XLOOKUP(A76,INDIRECT("'"&amp;$Q$3&amp;"'!B:B"),INDIRECT("'"&amp;$Q$3&amp;"'!M:M"),"无"),"表名错误")</f>
        <v>C</v>
      </c>
      <c r="E76" s="54" cm="1">
        <f ca="1" t="array" ref="E76">IFERROR(_xlfn.XLOOKUP(A76,INDIRECT("'"&amp;$Q$3&amp;"'!B:B"),INDIRECT("'"&amp;$Q$3&amp;"'!N:N"),"无"),"表名错误")</f>
        <v>3000</v>
      </c>
      <c r="F76" s="54" t="s">
        <v>868</v>
      </c>
      <c r="G76" s="54" cm="1">
        <f ca="1" t="array" ref="G76">IFERROR(_xlfn.XLOOKUP(A76,INDIRECT("'"&amp;$Q$3&amp;"'!B:B"),INDIRECT("'"&amp;$Q$3&amp;"'!P:P"),"无"),"表名错误")</f>
        <v>0</v>
      </c>
      <c r="H76" s="54">
        <v>0</v>
      </c>
      <c r="I76" s="54">
        <f ca="1" t="shared" si="2"/>
        <v>10000</v>
      </c>
      <c r="J76" s="55" cm="1">
        <f ca="1" t="array" ref="J76">SUM(SUMIF(INDIRECT("'"&amp;$Q$4:$Q$6&amp;"'!B:B"),A76,INDIRECT("'"&amp;$Q$4:$Q$6&amp;"'!K:K")))</f>
        <v>0</v>
      </c>
      <c r="K76" s="54" cm="1">
        <f ca="1" t="array" ref="K76">SUM(SUMIF(INDIRECT("'"&amp;$Q$4:$Q$6&amp;"'!B:B"),A76,INDIRECT("'"&amp;$Q$4:$Q$6&amp;"'!L:L")))</f>
        <v>0</v>
      </c>
      <c r="L76" s="54" cm="1">
        <f ca="1" t="array" ref="L76">SUM(SUMIF(INDIRECT("'"&amp;$Q$4:$Q$6&amp;"'!B:B"),A76,INDIRECT("'"&amp;$Q$4:$Q$6&amp;"'!$AE:$AE")))</f>
        <v>300</v>
      </c>
      <c r="M76" s="54">
        <f ca="1" t="shared" si="3"/>
        <v>9700</v>
      </c>
    </row>
    <row r="77" spans="1:13">
      <c r="A77" s="53" t="str">
        <f>'202604工资表'!B78</f>
        <v>六十三</v>
      </c>
      <c r="B77" s="54" cm="1">
        <f ca="1" t="array" ref="B77">IFERROR(_xlfn.XLOOKUP(A77,INDIRECT("'"&amp;$Q$3&amp;"'!B:B"),INDIRECT("'"&amp;$Q$3&amp;"'!K:K"),"无"),"表名错误")</f>
        <v>7000</v>
      </c>
      <c r="C77" s="54" cm="1">
        <f ca="1" t="array" ref="C77">IFERROR(_xlfn.XLOOKUP(A77,INDIRECT("'"&amp;$Q$3&amp;"'!B:B"),INDIRECT("'"&amp;$Q$3&amp;"'!L:L"),"无"),"表名错误")</f>
        <v>3000</v>
      </c>
      <c r="D77" s="54" t="str" cm="1">
        <f ca="1" t="array" ref="D77">IFERROR(_xlfn.XLOOKUP(A77,INDIRECT("'"&amp;$Q$3&amp;"'!B:B"),INDIRECT("'"&amp;$Q$3&amp;"'!M:M"),"无"),"表名错误")</f>
        <v>C</v>
      </c>
      <c r="E77" s="54" cm="1">
        <f ca="1" t="array" ref="E77">IFERROR(_xlfn.XLOOKUP(A77,INDIRECT("'"&amp;$Q$3&amp;"'!B:B"),INDIRECT("'"&amp;$Q$3&amp;"'!N:N"),"无"),"表名错误")</f>
        <v>3000</v>
      </c>
      <c r="F77" s="54" t="s">
        <v>868</v>
      </c>
      <c r="G77" s="54" cm="1">
        <f ca="1" t="array" ref="G77">IFERROR(_xlfn.XLOOKUP(A77,INDIRECT("'"&amp;$Q$3&amp;"'!B:B"),INDIRECT("'"&amp;$Q$3&amp;"'!P:P"),"无"),"表名错误")</f>
        <v>0</v>
      </c>
      <c r="H77" s="54">
        <v>0</v>
      </c>
      <c r="I77" s="54">
        <f ca="1" t="shared" si="2"/>
        <v>10000</v>
      </c>
      <c r="J77" s="55" cm="1">
        <f ca="1" t="array" ref="J77">SUM(SUMIF(INDIRECT("'"&amp;$Q$4:$Q$6&amp;"'!B:B"),A77,INDIRECT("'"&amp;$Q$4:$Q$6&amp;"'!K:K")))</f>
        <v>0</v>
      </c>
      <c r="K77" s="54" cm="1">
        <f ca="1" t="array" ref="K77">SUM(SUMIF(INDIRECT("'"&amp;$Q$4:$Q$6&amp;"'!B:B"),A77,INDIRECT("'"&amp;$Q$4:$Q$6&amp;"'!L:L")))</f>
        <v>0</v>
      </c>
      <c r="L77" s="54" cm="1">
        <f ca="1" t="array" ref="L77">SUM(SUMIF(INDIRECT("'"&amp;$Q$4:$Q$6&amp;"'!B:B"),A77,INDIRECT("'"&amp;$Q$4:$Q$6&amp;"'!$AE:$AE")))</f>
        <v>300</v>
      </c>
      <c r="M77" s="54">
        <f ca="1" t="shared" si="3"/>
        <v>9700</v>
      </c>
    </row>
    <row r="78" spans="1:13">
      <c r="A78" s="53" t="str">
        <f>'202604工资表'!B79</f>
        <v>六十四</v>
      </c>
      <c r="B78" s="54" cm="1">
        <f ca="1" t="array" ref="B78">IFERROR(_xlfn.XLOOKUP(A78,INDIRECT("'"&amp;$Q$3&amp;"'!B:B"),INDIRECT("'"&amp;$Q$3&amp;"'!K:K"),"无"),"表名错误")</f>
        <v>7000</v>
      </c>
      <c r="C78" s="54" cm="1">
        <f ca="1" t="array" ref="C78">IFERROR(_xlfn.XLOOKUP(A78,INDIRECT("'"&amp;$Q$3&amp;"'!B:B"),INDIRECT("'"&amp;$Q$3&amp;"'!L:L"),"无"),"表名错误")</f>
        <v>3000</v>
      </c>
      <c r="D78" s="54" t="str" cm="1">
        <f ca="1" t="array" ref="D78">IFERROR(_xlfn.XLOOKUP(A78,INDIRECT("'"&amp;$Q$3&amp;"'!B:B"),INDIRECT("'"&amp;$Q$3&amp;"'!M:M"),"无"),"表名错误")</f>
        <v>C</v>
      </c>
      <c r="E78" s="54" cm="1">
        <f ca="1" t="array" ref="E78">IFERROR(_xlfn.XLOOKUP(A78,INDIRECT("'"&amp;$Q$3&amp;"'!B:B"),INDIRECT("'"&amp;$Q$3&amp;"'!N:N"),"无"),"表名错误")</f>
        <v>3000</v>
      </c>
      <c r="F78" s="54" t="s">
        <v>868</v>
      </c>
      <c r="G78" s="54" cm="1">
        <f ca="1" t="array" ref="G78">IFERROR(_xlfn.XLOOKUP(A78,INDIRECT("'"&amp;$Q$3&amp;"'!B:B"),INDIRECT("'"&amp;$Q$3&amp;"'!P:P"),"无"),"表名错误")</f>
        <v>0</v>
      </c>
      <c r="H78" s="54">
        <v>0</v>
      </c>
      <c r="I78" s="54">
        <f ca="1" t="shared" si="2"/>
        <v>10000</v>
      </c>
      <c r="J78" s="55" cm="1">
        <f ca="1" t="array" ref="J78">SUM(SUMIF(INDIRECT("'"&amp;$Q$4:$Q$6&amp;"'!B:B"),A78,INDIRECT("'"&amp;$Q$4:$Q$6&amp;"'!K:K")))</f>
        <v>0</v>
      </c>
      <c r="K78" s="54" cm="1">
        <f ca="1" t="array" ref="K78">SUM(SUMIF(INDIRECT("'"&amp;$Q$4:$Q$6&amp;"'!B:B"),A78,INDIRECT("'"&amp;$Q$4:$Q$6&amp;"'!L:L")))</f>
        <v>0</v>
      </c>
      <c r="L78" s="54" cm="1">
        <f ca="1" t="array" ref="L78">SUM(SUMIF(INDIRECT("'"&amp;$Q$4:$Q$6&amp;"'!B:B"),A78,INDIRECT("'"&amp;$Q$4:$Q$6&amp;"'!$AE:$AE")))</f>
        <v>300</v>
      </c>
      <c r="M78" s="54">
        <f ca="1" t="shared" si="3"/>
        <v>9700</v>
      </c>
    </row>
    <row r="79" spans="1:13">
      <c r="A79" s="53" t="str">
        <f>'202604工资表'!B80</f>
        <v>六十五</v>
      </c>
      <c r="B79" s="54" cm="1">
        <f ca="1" t="array" ref="B79">IFERROR(_xlfn.XLOOKUP(A79,INDIRECT("'"&amp;$Q$3&amp;"'!B:B"),INDIRECT("'"&amp;$Q$3&amp;"'!K:K"),"无"),"表名错误")</f>
        <v>7000</v>
      </c>
      <c r="C79" s="54" cm="1">
        <f ca="1" t="array" ref="C79">IFERROR(_xlfn.XLOOKUP(A79,INDIRECT("'"&amp;$Q$3&amp;"'!B:B"),INDIRECT("'"&amp;$Q$3&amp;"'!L:L"),"无"),"表名错误")</f>
        <v>3000</v>
      </c>
      <c r="D79" s="54" t="str" cm="1">
        <f ca="1" t="array" ref="D79">IFERROR(_xlfn.XLOOKUP(A79,INDIRECT("'"&amp;$Q$3&amp;"'!B:B"),INDIRECT("'"&amp;$Q$3&amp;"'!M:M"),"无"),"表名错误")</f>
        <v>C</v>
      </c>
      <c r="E79" s="54" cm="1">
        <f ca="1" t="array" ref="E79">IFERROR(_xlfn.XLOOKUP(A79,INDIRECT("'"&amp;$Q$3&amp;"'!B:B"),INDIRECT("'"&amp;$Q$3&amp;"'!N:N"),"无"),"表名错误")</f>
        <v>3000</v>
      </c>
      <c r="F79" s="54" t="s">
        <v>868</v>
      </c>
      <c r="G79" s="54" cm="1">
        <f ca="1" t="array" ref="G79">IFERROR(_xlfn.XLOOKUP(A79,INDIRECT("'"&amp;$Q$3&amp;"'!B:B"),INDIRECT("'"&amp;$Q$3&amp;"'!P:P"),"无"),"表名错误")</f>
        <v>0</v>
      </c>
      <c r="H79" s="54">
        <v>0</v>
      </c>
      <c r="I79" s="54">
        <f ca="1" t="shared" si="2"/>
        <v>10000</v>
      </c>
      <c r="J79" s="55" cm="1">
        <f ca="1" t="array" ref="J79">SUM(SUMIF(INDIRECT("'"&amp;$Q$4:$Q$6&amp;"'!B:B"),A79,INDIRECT("'"&amp;$Q$4:$Q$6&amp;"'!K:K")))</f>
        <v>0</v>
      </c>
      <c r="K79" s="54" cm="1">
        <f ca="1" t="array" ref="K79">SUM(SUMIF(INDIRECT("'"&amp;$Q$4:$Q$6&amp;"'!B:B"),A79,INDIRECT("'"&amp;$Q$4:$Q$6&amp;"'!L:L")))</f>
        <v>0</v>
      </c>
      <c r="L79" s="54" cm="1">
        <f ca="1" t="array" ref="L79">SUM(SUMIF(INDIRECT("'"&amp;$Q$4:$Q$6&amp;"'!B:B"),A79,INDIRECT("'"&amp;$Q$4:$Q$6&amp;"'!$AE:$AE")))</f>
        <v>300</v>
      </c>
      <c r="M79" s="54">
        <f ca="1" t="shared" si="3"/>
        <v>9700</v>
      </c>
    </row>
    <row r="80" spans="1:13">
      <c r="A80" s="53" t="str">
        <f>'202604工资表'!B81</f>
        <v>六十六</v>
      </c>
      <c r="B80" s="54" cm="1">
        <f ca="1" t="array" ref="B80">IFERROR(_xlfn.XLOOKUP(A80,INDIRECT("'"&amp;$Q$3&amp;"'!B:B"),INDIRECT("'"&amp;$Q$3&amp;"'!K:K"),"无"),"表名错误")</f>
        <v>7000</v>
      </c>
      <c r="C80" s="54" cm="1">
        <f ca="1" t="array" ref="C80">IFERROR(_xlfn.XLOOKUP(A80,INDIRECT("'"&amp;$Q$3&amp;"'!B:B"),INDIRECT("'"&amp;$Q$3&amp;"'!L:L"),"无"),"表名错误")</f>
        <v>3000</v>
      </c>
      <c r="D80" s="54" t="str" cm="1">
        <f ca="1" t="array" ref="D80">IFERROR(_xlfn.XLOOKUP(A80,INDIRECT("'"&amp;$Q$3&amp;"'!B:B"),INDIRECT("'"&amp;$Q$3&amp;"'!M:M"),"无"),"表名错误")</f>
        <v>C</v>
      </c>
      <c r="E80" s="54" cm="1">
        <f ca="1" t="array" ref="E80">IFERROR(_xlfn.XLOOKUP(A80,INDIRECT("'"&amp;$Q$3&amp;"'!B:B"),INDIRECT("'"&amp;$Q$3&amp;"'!N:N"),"无"),"表名错误")</f>
        <v>3000</v>
      </c>
      <c r="F80" s="54" t="s">
        <v>868</v>
      </c>
      <c r="G80" s="54" cm="1">
        <f ca="1" t="array" ref="G80">IFERROR(_xlfn.XLOOKUP(A80,INDIRECT("'"&amp;$Q$3&amp;"'!B:B"),INDIRECT("'"&amp;$Q$3&amp;"'!P:P"),"无"),"表名错误")</f>
        <v>0</v>
      </c>
      <c r="H80" s="54">
        <v>0</v>
      </c>
      <c r="I80" s="54">
        <f ca="1" t="shared" si="2"/>
        <v>10000</v>
      </c>
      <c r="J80" s="55" cm="1">
        <f ca="1" t="array" ref="J80">SUM(SUMIF(INDIRECT("'"&amp;$Q$4:$Q$6&amp;"'!B:B"),A80,INDIRECT("'"&amp;$Q$4:$Q$6&amp;"'!K:K")))</f>
        <v>0</v>
      </c>
      <c r="K80" s="54" cm="1">
        <f ca="1" t="array" ref="K80">SUM(SUMIF(INDIRECT("'"&amp;$Q$4:$Q$6&amp;"'!B:B"),A80,INDIRECT("'"&amp;$Q$4:$Q$6&amp;"'!L:L")))</f>
        <v>0</v>
      </c>
      <c r="L80" s="54" cm="1">
        <f ca="1" t="array" ref="L80">SUM(SUMIF(INDIRECT("'"&amp;$Q$4:$Q$6&amp;"'!B:B"),A80,INDIRECT("'"&amp;$Q$4:$Q$6&amp;"'!$AE:$AE")))</f>
        <v>300</v>
      </c>
      <c r="M80" s="54">
        <f ca="1" t="shared" si="3"/>
        <v>9700</v>
      </c>
    </row>
    <row r="81" spans="1:13">
      <c r="A81" s="53" t="str">
        <f>'202604工资表'!B82</f>
        <v>六十七</v>
      </c>
      <c r="B81" s="54" cm="1">
        <f ca="1" t="array" ref="B81">IFERROR(_xlfn.XLOOKUP(A81,INDIRECT("'"&amp;$Q$3&amp;"'!B:B"),INDIRECT("'"&amp;$Q$3&amp;"'!K:K"),"无"),"表名错误")</f>
        <v>7000</v>
      </c>
      <c r="C81" s="54" cm="1">
        <f ca="1" t="array" ref="C81">IFERROR(_xlfn.XLOOKUP(A81,INDIRECT("'"&amp;$Q$3&amp;"'!B:B"),INDIRECT("'"&amp;$Q$3&amp;"'!L:L"),"无"),"表名错误")</f>
        <v>3000</v>
      </c>
      <c r="D81" s="54" t="str" cm="1">
        <f ca="1" t="array" ref="D81">IFERROR(_xlfn.XLOOKUP(A81,INDIRECT("'"&amp;$Q$3&amp;"'!B:B"),INDIRECT("'"&amp;$Q$3&amp;"'!M:M"),"无"),"表名错误")</f>
        <v>C</v>
      </c>
      <c r="E81" s="54" cm="1">
        <f ca="1" t="array" ref="E81">IFERROR(_xlfn.XLOOKUP(A81,INDIRECT("'"&amp;$Q$3&amp;"'!B:B"),INDIRECT("'"&amp;$Q$3&amp;"'!N:N"),"无"),"表名错误")</f>
        <v>3000</v>
      </c>
      <c r="F81" s="54" t="s">
        <v>868</v>
      </c>
      <c r="G81" s="54" cm="1">
        <f ca="1" t="array" ref="G81">IFERROR(_xlfn.XLOOKUP(A81,INDIRECT("'"&amp;$Q$3&amp;"'!B:B"),INDIRECT("'"&amp;$Q$3&amp;"'!P:P"),"无"),"表名错误")</f>
        <v>0</v>
      </c>
      <c r="H81" s="54">
        <v>0</v>
      </c>
      <c r="I81" s="54">
        <f ca="1" t="shared" si="2"/>
        <v>10000</v>
      </c>
      <c r="J81" s="55" cm="1">
        <f ca="1" t="array" ref="J81">SUM(SUMIF(INDIRECT("'"&amp;$Q$4:$Q$6&amp;"'!B:B"),A81,INDIRECT("'"&amp;$Q$4:$Q$6&amp;"'!K:K")))</f>
        <v>0</v>
      </c>
      <c r="K81" s="54" cm="1">
        <f ca="1" t="array" ref="K81">SUM(SUMIF(INDIRECT("'"&amp;$Q$4:$Q$6&amp;"'!B:B"),A81,INDIRECT("'"&amp;$Q$4:$Q$6&amp;"'!L:L")))</f>
        <v>0</v>
      </c>
      <c r="L81" s="54" cm="1">
        <f ca="1" t="array" ref="L81">SUM(SUMIF(INDIRECT("'"&amp;$Q$4:$Q$6&amp;"'!B:B"),A81,INDIRECT("'"&amp;$Q$4:$Q$6&amp;"'!$AE:$AE")))</f>
        <v>300</v>
      </c>
      <c r="M81" s="54">
        <f ca="1" t="shared" si="3"/>
        <v>9700</v>
      </c>
    </row>
    <row r="82" spans="1:13">
      <c r="A82" s="53" t="str">
        <f>'202604工资表'!B83</f>
        <v>六十八</v>
      </c>
      <c r="B82" s="54" cm="1">
        <f ca="1" t="array" ref="B82">IFERROR(_xlfn.XLOOKUP(A82,INDIRECT("'"&amp;$Q$3&amp;"'!B:B"),INDIRECT("'"&amp;$Q$3&amp;"'!K:K"),"无"),"表名错误")</f>
        <v>7000</v>
      </c>
      <c r="C82" s="54" cm="1">
        <f ca="1" t="array" ref="C82">IFERROR(_xlfn.XLOOKUP(A82,INDIRECT("'"&amp;$Q$3&amp;"'!B:B"),INDIRECT("'"&amp;$Q$3&amp;"'!L:L"),"无"),"表名错误")</f>
        <v>3000</v>
      </c>
      <c r="D82" s="54" t="str" cm="1">
        <f ca="1" t="array" ref="D82">IFERROR(_xlfn.XLOOKUP(A82,INDIRECT("'"&amp;$Q$3&amp;"'!B:B"),INDIRECT("'"&amp;$Q$3&amp;"'!M:M"),"无"),"表名错误")</f>
        <v>C</v>
      </c>
      <c r="E82" s="54" cm="1">
        <f ca="1" t="array" ref="E82">IFERROR(_xlfn.XLOOKUP(A82,INDIRECT("'"&amp;$Q$3&amp;"'!B:B"),INDIRECT("'"&amp;$Q$3&amp;"'!N:N"),"无"),"表名错误")</f>
        <v>3000</v>
      </c>
      <c r="F82" s="54" t="s">
        <v>868</v>
      </c>
      <c r="G82" s="54" cm="1">
        <f ca="1" t="array" ref="G82">IFERROR(_xlfn.XLOOKUP(A82,INDIRECT("'"&amp;$Q$3&amp;"'!B:B"),INDIRECT("'"&amp;$Q$3&amp;"'!P:P"),"无"),"表名错误")</f>
        <v>0</v>
      </c>
      <c r="H82" s="54">
        <v>0</v>
      </c>
      <c r="I82" s="54">
        <f ca="1" t="shared" si="2"/>
        <v>10000</v>
      </c>
      <c r="J82" s="55" cm="1">
        <f ca="1" t="array" ref="J82">SUM(SUMIF(INDIRECT("'"&amp;$Q$4:$Q$6&amp;"'!B:B"),A82,INDIRECT("'"&amp;$Q$4:$Q$6&amp;"'!K:K")))</f>
        <v>0</v>
      </c>
      <c r="K82" s="54" cm="1">
        <f ca="1" t="array" ref="K82">SUM(SUMIF(INDIRECT("'"&amp;$Q$4:$Q$6&amp;"'!B:B"),A82,INDIRECT("'"&amp;$Q$4:$Q$6&amp;"'!L:L")))</f>
        <v>0</v>
      </c>
      <c r="L82" s="54" cm="1">
        <f ca="1" t="array" ref="L82">SUM(SUMIF(INDIRECT("'"&amp;$Q$4:$Q$6&amp;"'!B:B"),A82,INDIRECT("'"&amp;$Q$4:$Q$6&amp;"'!$AE:$AE")))</f>
        <v>300</v>
      </c>
      <c r="M82" s="54">
        <f ca="1" t="shared" si="3"/>
        <v>9700</v>
      </c>
    </row>
    <row r="83" spans="1:13">
      <c r="A83" s="53" t="str">
        <f>'202604工资表'!B84</f>
        <v>六十九</v>
      </c>
      <c r="B83" s="54" cm="1">
        <f ca="1" t="array" ref="B83">IFERROR(_xlfn.XLOOKUP(A83,INDIRECT("'"&amp;$Q$3&amp;"'!B:B"),INDIRECT("'"&amp;$Q$3&amp;"'!K:K"),"无"),"表名错误")</f>
        <v>7000</v>
      </c>
      <c r="C83" s="54" cm="1">
        <f ca="1" t="array" ref="C83">IFERROR(_xlfn.XLOOKUP(A83,INDIRECT("'"&amp;$Q$3&amp;"'!B:B"),INDIRECT("'"&amp;$Q$3&amp;"'!L:L"),"无"),"表名错误")</f>
        <v>3000</v>
      </c>
      <c r="D83" s="54" t="str" cm="1">
        <f ca="1" t="array" ref="D83">IFERROR(_xlfn.XLOOKUP(A83,INDIRECT("'"&amp;$Q$3&amp;"'!B:B"),INDIRECT("'"&amp;$Q$3&amp;"'!M:M"),"无"),"表名错误")</f>
        <v>C</v>
      </c>
      <c r="E83" s="54" cm="1">
        <f ca="1" t="array" ref="E83">IFERROR(_xlfn.XLOOKUP(A83,INDIRECT("'"&amp;$Q$3&amp;"'!B:B"),INDIRECT("'"&amp;$Q$3&amp;"'!N:N"),"无"),"表名错误")</f>
        <v>3000</v>
      </c>
      <c r="F83" s="54" t="s">
        <v>868</v>
      </c>
      <c r="G83" s="54" cm="1">
        <f ca="1" t="array" ref="G83">IFERROR(_xlfn.XLOOKUP(A83,INDIRECT("'"&amp;$Q$3&amp;"'!B:B"),INDIRECT("'"&amp;$Q$3&amp;"'!P:P"),"无"),"表名错误")</f>
        <v>0</v>
      </c>
      <c r="H83" s="54">
        <v>0</v>
      </c>
      <c r="I83" s="54">
        <f ca="1" t="shared" si="2"/>
        <v>10000</v>
      </c>
      <c r="J83" s="55" cm="1">
        <f ca="1" t="array" ref="J83">SUM(SUMIF(INDIRECT("'"&amp;$Q$4:$Q$6&amp;"'!B:B"),A83,INDIRECT("'"&amp;$Q$4:$Q$6&amp;"'!K:K")))</f>
        <v>0</v>
      </c>
      <c r="K83" s="54" cm="1">
        <f ca="1" t="array" ref="K83">SUM(SUMIF(INDIRECT("'"&amp;$Q$4:$Q$6&amp;"'!B:B"),A83,INDIRECT("'"&amp;$Q$4:$Q$6&amp;"'!L:L")))</f>
        <v>0</v>
      </c>
      <c r="L83" s="54" cm="1">
        <f ca="1" t="array" ref="L83">SUM(SUMIF(INDIRECT("'"&amp;$Q$4:$Q$6&amp;"'!B:B"),A83,INDIRECT("'"&amp;$Q$4:$Q$6&amp;"'!$AE:$AE")))</f>
        <v>300</v>
      </c>
      <c r="M83" s="54">
        <f ca="1" t="shared" si="3"/>
        <v>9700</v>
      </c>
    </row>
    <row r="84" spans="1:13">
      <c r="A84" s="53" t="str">
        <f>'202604工资表'!B85</f>
        <v>七十</v>
      </c>
      <c r="B84" s="54" cm="1">
        <f ca="1" t="array" ref="B84">IFERROR(_xlfn.XLOOKUP(A84,INDIRECT("'"&amp;$Q$3&amp;"'!B:B"),INDIRECT("'"&amp;$Q$3&amp;"'!K:K"),"无"),"表名错误")</f>
        <v>7000</v>
      </c>
      <c r="C84" s="54" cm="1">
        <f ca="1" t="array" ref="C84">IFERROR(_xlfn.XLOOKUP(A84,INDIRECT("'"&amp;$Q$3&amp;"'!B:B"),INDIRECT("'"&amp;$Q$3&amp;"'!L:L"),"无"),"表名错误")</f>
        <v>3000</v>
      </c>
      <c r="D84" s="54" t="str" cm="1">
        <f ca="1" t="array" ref="D84">IFERROR(_xlfn.XLOOKUP(A84,INDIRECT("'"&amp;$Q$3&amp;"'!B:B"),INDIRECT("'"&amp;$Q$3&amp;"'!M:M"),"无"),"表名错误")</f>
        <v>C</v>
      </c>
      <c r="E84" s="54" cm="1">
        <f ca="1" t="array" ref="E84">IFERROR(_xlfn.XLOOKUP(A84,INDIRECT("'"&amp;$Q$3&amp;"'!B:B"),INDIRECT("'"&amp;$Q$3&amp;"'!N:N"),"无"),"表名错误")</f>
        <v>3000</v>
      </c>
      <c r="F84" s="54" t="s">
        <v>868</v>
      </c>
      <c r="G84" s="54" cm="1">
        <f ca="1" t="array" ref="G84">IFERROR(_xlfn.XLOOKUP(A84,INDIRECT("'"&amp;$Q$3&amp;"'!B:B"),INDIRECT("'"&amp;$Q$3&amp;"'!P:P"),"无"),"表名错误")</f>
        <v>0</v>
      </c>
      <c r="H84" s="54">
        <v>0</v>
      </c>
      <c r="I84" s="54">
        <f ca="1" t="shared" si="2"/>
        <v>10000</v>
      </c>
      <c r="J84" s="55" cm="1">
        <f ca="1" t="array" ref="J84">SUM(SUMIF(INDIRECT("'"&amp;$Q$4:$Q$6&amp;"'!B:B"),A84,INDIRECT("'"&amp;$Q$4:$Q$6&amp;"'!K:K")))</f>
        <v>0</v>
      </c>
      <c r="K84" s="54" cm="1">
        <f ca="1" t="array" ref="K84">SUM(SUMIF(INDIRECT("'"&amp;$Q$4:$Q$6&amp;"'!B:B"),A84,INDIRECT("'"&amp;$Q$4:$Q$6&amp;"'!L:L")))</f>
        <v>0</v>
      </c>
      <c r="L84" s="54" cm="1">
        <f ca="1" t="array" ref="L84">SUM(SUMIF(INDIRECT("'"&amp;$Q$4:$Q$6&amp;"'!B:B"),A84,INDIRECT("'"&amp;$Q$4:$Q$6&amp;"'!$AE:$AE")))</f>
        <v>300</v>
      </c>
      <c r="M84" s="54">
        <f ca="1" t="shared" si="3"/>
        <v>9700</v>
      </c>
    </row>
    <row r="85" spans="1:13">
      <c r="A85" s="53" t="str">
        <f>'202604工资表'!B86</f>
        <v>七十一</v>
      </c>
      <c r="B85" s="54" cm="1">
        <f ca="1" t="array" ref="B85">IFERROR(_xlfn.XLOOKUP(A85,INDIRECT("'"&amp;$Q$3&amp;"'!B:B"),INDIRECT("'"&amp;$Q$3&amp;"'!K:K"),"无"),"表名错误")</f>
        <v>7000</v>
      </c>
      <c r="C85" s="54" cm="1">
        <f ca="1" t="array" ref="C85">IFERROR(_xlfn.XLOOKUP(A85,INDIRECT("'"&amp;$Q$3&amp;"'!B:B"),INDIRECT("'"&amp;$Q$3&amp;"'!L:L"),"无"),"表名错误")</f>
        <v>3000</v>
      </c>
      <c r="D85" s="54" t="str" cm="1">
        <f ca="1" t="array" ref="D85">IFERROR(_xlfn.XLOOKUP(A85,INDIRECT("'"&amp;$Q$3&amp;"'!B:B"),INDIRECT("'"&amp;$Q$3&amp;"'!M:M"),"无"),"表名错误")</f>
        <v>C</v>
      </c>
      <c r="E85" s="54" cm="1">
        <f ca="1" t="array" ref="E85">IFERROR(_xlfn.XLOOKUP(A85,INDIRECT("'"&amp;$Q$3&amp;"'!B:B"),INDIRECT("'"&amp;$Q$3&amp;"'!N:N"),"无"),"表名错误")</f>
        <v>3000</v>
      </c>
      <c r="F85" s="54" t="s">
        <v>868</v>
      </c>
      <c r="G85" s="54" cm="1">
        <f ca="1" t="array" ref="G85">IFERROR(_xlfn.XLOOKUP(A85,INDIRECT("'"&amp;$Q$3&amp;"'!B:B"),INDIRECT("'"&amp;$Q$3&amp;"'!P:P"),"无"),"表名错误")</f>
        <v>0</v>
      </c>
      <c r="H85" s="54">
        <v>0</v>
      </c>
      <c r="I85" s="54">
        <f ca="1" t="shared" si="2"/>
        <v>10000</v>
      </c>
      <c r="J85" s="55" cm="1">
        <f ca="1" t="array" ref="J85">SUM(SUMIF(INDIRECT("'"&amp;$Q$4:$Q$6&amp;"'!B:B"),A85,INDIRECT("'"&amp;$Q$4:$Q$6&amp;"'!K:K")))</f>
        <v>0</v>
      </c>
      <c r="K85" s="54" cm="1">
        <f ca="1" t="array" ref="K85">SUM(SUMIF(INDIRECT("'"&amp;$Q$4:$Q$6&amp;"'!B:B"),A85,INDIRECT("'"&amp;$Q$4:$Q$6&amp;"'!L:L")))</f>
        <v>0</v>
      </c>
      <c r="L85" s="54" cm="1">
        <f ca="1" t="array" ref="L85">SUM(SUMIF(INDIRECT("'"&amp;$Q$4:$Q$6&amp;"'!B:B"),A85,INDIRECT("'"&amp;$Q$4:$Q$6&amp;"'!$AE:$AE")))</f>
        <v>300</v>
      </c>
      <c r="M85" s="54">
        <f ca="1" t="shared" si="3"/>
        <v>9700</v>
      </c>
    </row>
    <row r="86" spans="1:13">
      <c r="A86" s="53" t="str">
        <f>'202604工资表'!B87</f>
        <v>七十二</v>
      </c>
      <c r="B86" s="54" cm="1">
        <f ca="1" t="array" ref="B86">IFERROR(_xlfn.XLOOKUP(A86,INDIRECT("'"&amp;$Q$3&amp;"'!B:B"),INDIRECT("'"&amp;$Q$3&amp;"'!K:K"),"无"),"表名错误")</f>
        <v>7000</v>
      </c>
      <c r="C86" s="54" cm="1">
        <f ca="1" t="array" ref="C86">IFERROR(_xlfn.XLOOKUP(A86,INDIRECT("'"&amp;$Q$3&amp;"'!B:B"),INDIRECT("'"&amp;$Q$3&amp;"'!L:L"),"无"),"表名错误")</f>
        <v>3000</v>
      </c>
      <c r="D86" s="54" t="str" cm="1">
        <f ca="1" t="array" ref="D86">IFERROR(_xlfn.XLOOKUP(A86,INDIRECT("'"&amp;$Q$3&amp;"'!B:B"),INDIRECT("'"&amp;$Q$3&amp;"'!M:M"),"无"),"表名错误")</f>
        <v>C</v>
      </c>
      <c r="E86" s="54" cm="1">
        <f ca="1" t="array" ref="E86">IFERROR(_xlfn.XLOOKUP(A86,INDIRECT("'"&amp;$Q$3&amp;"'!B:B"),INDIRECT("'"&amp;$Q$3&amp;"'!N:N"),"无"),"表名错误")</f>
        <v>3000</v>
      </c>
      <c r="F86" s="54" t="s">
        <v>868</v>
      </c>
      <c r="G86" s="54" cm="1">
        <f ca="1" t="array" ref="G86">IFERROR(_xlfn.XLOOKUP(A86,INDIRECT("'"&amp;$Q$3&amp;"'!B:B"),INDIRECT("'"&amp;$Q$3&amp;"'!P:P"),"无"),"表名错误")</f>
        <v>0</v>
      </c>
      <c r="H86" s="54">
        <v>0</v>
      </c>
      <c r="I86" s="54">
        <f ca="1" t="shared" si="2"/>
        <v>10000</v>
      </c>
      <c r="J86" s="55" cm="1">
        <f ca="1" t="array" ref="J86">SUM(SUMIF(INDIRECT("'"&amp;$Q$4:$Q$6&amp;"'!B:B"),A86,INDIRECT("'"&amp;$Q$4:$Q$6&amp;"'!K:K")))</f>
        <v>0</v>
      </c>
      <c r="K86" s="54" cm="1">
        <f ca="1" t="array" ref="K86">SUM(SUMIF(INDIRECT("'"&amp;$Q$4:$Q$6&amp;"'!B:B"),A86,INDIRECT("'"&amp;$Q$4:$Q$6&amp;"'!L:L")))</f>
        <v>0</v>
      </c>
      <c r="L86" s="54" cm="1">
        <f ca="1" t="array" ref="L86">SUM(SUMIF(INDIRECT("'"&amp;$Q$4:$Q$6&amp;"'!B:B"),A86,INDIRECT("'"&amp;$Q$4:$Q$6&amp;"'!$AE:$AE")))</f>
        <v>300</v>
      </c>
      <c r="M86" s="54">
        <f ca="1" t="shared" si="3"/>
        <v>9700</v>
      </c>
    </row>
    <row r="87" spans="1:13">
      <c r="A87" s="53" t="str">
        <f>'202604工资表'!B88</f>
        <v>七十三</v>
      </c>
      <c r="B87" s="54" cm="1">
        <f ca="1" t="array" ref="B87">IFERROR(_xlfn.XLOOKUP(A87,INDIRECT("'"&amp;$Q$3&amp;"'!B:B"),INDIRECT("'"&amp;$Q$3&amp;"'!K:K"),"无"),"表名错误")</f>
        <v>7000</v>
      </c>
      <c r="C87" s="54" cm="1">
        <f ca="1" t="array" ref="C87">IFERROR(_xlfn.XLOOKUP(A87,INDIRECT("'"&amp;$Q$3&amp;"'!B:B"),INDIRECT("'"&amp;$Q$3&amp;"'!L:L"),"无"),"表名错误")</f>
        <v>3000</v>
      </c>
      <c r="D87" s="54" t="str" cm="1">
        <f ca="1" t="array" ref="D87">IFERROR(_xlfn.XLOOKUP(A87,INDIRECT("'"&amp;$Q$3&amp;"'!B:B"),INDIRECT("'"&amp;$Q$3&amp;"'!M:M"),"无"),"表名错误")</f>
        <v>C</v>
      </c>
      <c r="E87" s="54" cm="1">
        <f ca="1" t="array" ref="E87">IFERROR(_xlfn.XLOOKUP(A87,INDIRECT("'"&amp;$Q$3&amp;"'!B:B"),INDIRECT("'"&amp;$Q$3&amp;"'!N:N"),"无"),"表名错误")</f>
        <v>3000</v>
      </c>
      <c r="F87" s="54" t="s">
        <v>868</v>
      </c>
      <c r="G87" s="54" cm="1">
        <f ca="1" t="array" ref="G87">IFERROR(_xlfn.XLOOKUP(A87,INDIRECT("'"&amp;$Q$3&amp;"'!B:B"),INDIRECT("'"&amp;$Q$3&amp;"'!P:P"),"无"),"表名错误")</f>
        <v>0</v>
      </c>
      <c r="H87" s="54">
        <v>0</v>
      </c>
      <c r="I87" s="54">
        <f ca="1" t="shared" si="2"/>
        <v>10000</v>
      </c>
      <c r="J87" s="55" cm="1">
        <f ca="1" t="array" ref="J87">SUM(SUMIF(INDIRECT("'"&amp;$Q$4:$Q$6&amp;"'!B:B"),A87,INDIRECT("'"&amp;$Q$4:$Q$6&amp;"'!K:K")))</f>
        <v>0</v>
      </c>
      <c r="K87" s="54" cm="1">
        <f ca="1" t="array" ref="K87">SUM(SUMIF(INDIRECT("'"&amp;$Q$4:$Q$6&amp;"'!B:B"),A87,INDIRECT("'"&amp;$Q$4:$Q$6&amp;"'!L:L")))</f>
        <v>0</v>
      </c>
      <c r="L87" s="54" cm="1">
        <f ca="1" t="array" ref="L87">SUM(SUMIF(INDIRECT("'"&amp;$Q$4:$Q$6&amp;"'!B:B"),A87,INDIRECT("'"&amp;$Q$4:$Q$6&amp;"'!$AE:$AE")))</f>
        <v>300</v>
      </c>
      <c r="M87" s="54">
        <f ca="1" t="shared" si="3"/>
        <v>9700</v>
      </c>
    </row>
    <row r="88" spans="1:13">
      <c r="A88" s="53" t="str">
        <f>'202604工资表'!B89</f>
        <v>七十四</v>
      </c>
      <c r="B88" s="54" cm="1">
        <f ca="1" t="array" ref="B88">IFERROR(_xlfn.XLOOKUP(A88,INDIRECT("'"&amp;$Q$3&amp;"'!B:B"),INDIRECT("'"&amp;$Q$3&amp;"'!K:K"),"无"),"表名错误")</f>
        <v>7000</v>
      </c>
      <c r="C88" s="54" cm="1">
        <f ca="1" t="array" ref="C88">IFERROR(_xlfn.XLOOKUP(A88,INDIRECT("'"&amp;$Q$3&amp;"'!B:B"),INDIRECT("'"&amp;$Q$3&amp;"'!L:L"),"无"),"表名错误")</f>
        <v>3000</v>
      </c>
      <c r="D88" s="54" t="str" cm="1">
        <f ca="1" t="array" ref="D88">IFERROR(_xlfn.XLOOKUP(A88,INDIRECT("'"&amp;$Q$3&amp;"'!B:B"),INDIRECT("'"&amp;$Q$3&amp;"'!M:M"),"无"),"表名错误")</f>
        <v>C</v>
      </c>
      <c r="E88" s="54" cm="1">
        <f ca="1" t="array" ref="E88">IFERROR(_xlfn.XLOOKUP(A88,INDIRECT("'"&amp;$Q$3&amp;"'!B:B"),INDIRECT("'"&amp;$Q$3&amp;"'!N:N"),"无"),"表名错误")</f>
        <v>3000</v>
      </c>
      <c r="F88" s="54" t="s">
        <v>868</v>
      </c>
      <c r="G88" s="54" cm="1">
        <f ca="1" t="array" ref="G88">IFERROR(_xlfn.XLOOKUP(A88,INDIRECT("'"&amp;$Q$3&amp;"'!B:B"),INDIRECT("'"&amp;$Q$3&amp;"'!P:P"),"无"),"表名错误")</f>
        <v>0</v>
      </c>
      <c r="H88" s="54">
        <v>0</v>
      </c>
      <c r="I88" s="54">
        <f ca="1" t="shared" si="2"/>
        <v>10000</v>
      </c>
      <c r="J88" s="55" cm="1">
        <f ca="1" t="array" ref="J88">SUM(SUMIF(INDIRECT("'"&amp;$Q$4:$Q$6&amp;"'!B:B"),A88,INDIRECT("'"&amp;$Q$4:$Q$6&amp;"'!K:K")))</f>
        <v>0</v>
      </c>
      <c r="K88" s="54" cm="1">
        <f ca="1" t="array" ref="K88">SUM(SUMIF(INDIRECT("'"&amp;$Q$4:$Q$6&amp;"'!B:B"),A88,INDIRECT("'"&amp;$Q$4:$Q$6&amp;"'!L:L")))</f>
        <v>0</v>
      </c>
      <c r="L88" s="54" cm="1">
        <f ca="1" t="array" ref="L88">SUM(SUMIF(INDIRECT("'"&amp;$Q$4:$Q$6&amp;"'!B:B"),A88,INDIRECT("'"&amp;$Q$4:$Q$6&amp;"'!$AE:$AE")))</f>
        <v>300</v>
      </c>
      <c r="M88" s="54">
        <f ca="1" t="shared" si="3"/>
        <v>9700</v>
      </c>
    </row>
    <row r="89" spans="1:13">
      <c r="A89" s="53" t="str">
        <f>'202604工资表'!B90</f>
        <v>七十五</v>
      </c>
      <c r="B89" s="54" cm="1">
        <f ca="1" t="array" ref="B89">IFERROR(_xlfn.XLOOKUP(A89,INDIRECT("'"&amp;$Q$3&amp;"'!B:B"),INDIRECT("'"&amp;$Q$3&amp;"'!K:K"),"无"),"表名错误")</f>
        <v>7000</v>
      </c>
      <c r="C89" s="54" cm="1">
        <f ca="1" t="array" ref="C89">IFERROR(_xlfn.XLOOKUP(A89,INDIRECT("'"&amp;$Q$3&amp;"'!B:B"),INDIRECT("'"&amp;$Q$3&amp;"'!L:L"),"无"),"表名错误")</f>
        <v>3000</v>
      </c>
      <c r="D89" s="54" t="str" cm="1">
        <f ca="1" t="array" ref="D89">IFERROR(_xlfn.XLOOKUP(A89,INDIRECT("'"&amp;$Q$3&amp;"'!B:B"),INDIRECT("'"&amp;$Q$3&amp;"'!M:M"),"无"),"表名错误")</f>
        <v>C</v>
      </c>
      <c r="E89" s="54" cm="1">
        <f ca="1" t="array" ref="E89">IFERROR(_xlfn.XLOOKUP(A89,INDIRECT("'"&amp;$Q$3&amp;"'!B:B"),INDIRECT("'"&amp;$Q$3&amp;"'!N:N"),"无"),"表名错误")</f>
        <v>3000</v>
      </c>
      <c r="F89" s="54" t="s">
        <v>868</v>
      </c>
      <c r="G89" s="54" cm="1">
        <f ca="1" t="array" ref="G89">IFERROR(_xlfn.XLOOKUP(A89,INDIRECT("'"&amp;$Q$3&amp;"'!B:B"),INDIRECT("'"&amp;$Q$3&amp;"'!P:P"),"无"),"表名错误")</f>
        <v>0</v>
      </c>
      <c r="H89" s="54">
        <v>0</v>
      </c>
      <c r="I89" s="54">
        <f ca="1" t="shared" si="2"/>
        <v>10000</v>
      </c>
      <c r="J89" s="55" cm="1">
        <f ca="1" t="array" ref="J89">SUM(SUMIF(INDIRECT("'"&amp;$Q$4:$Q$6&amp;"'!B:B"),A89,INDIRECT("'"&amp;$Q$4:$Q$6&amp;"'!K:K")))</f>
        <v>0</v>
      </c>
      <c r="K89" s="54" cm="1">
        <f ca="1" t="array" ref="K89">SUM(SUMIF(INDIRECT("'"&amp;$Q$4:$Q$6&amp;"'!B:B"),A89,INDIRECT("'"&amp;$Q$4:$Q$6&amp;"'!L:L")))</f>
        <v>0</v>
      </c>
      <c r="L89" s="54" cm="1">
        <f ca="1" t="array" ref="L89">SUM(SUMIF(INDIRECT("'"&amp;$Q$4:$Q$6&amp;"'!B:B"),A89,INDIRECT("'"&amp;$Q$4:$Q$6&amp;"'!$AE:$AE")))</f>
        <v>300</v>
      </c>
      <c r="M89" s="54">
        <f ca="1" t="shared" si="3"/>
        <v>9700</v>
      </c>
    </row>
    <row r="90" spans="1:13">
      <c r="A90" s="53" t="str">
        <f>'202604工资表'!B91</f>
        <v>七十六</v>
      </c>
      <c r="B90" s="54" cm="1">
        <f ca="1" t="array" ref="B90">IFERROR(_xlfn.XLOOKUP(A90,INDIRECT("'"&amp;$Q$3&amp;"'!B:B"),INDIRECT("'"&amp;$Q$3&amp;"'!K:K"),"无"),"表名错误")</f>
        <v>7000</v>
      </c>
      <c r="C90" s="54" cm="1">
        <f ca="1" t="array" ref="C90">IFERROR(_xlfn.XLOOKUP(A90,INDIRECT("'"&amp;$Q$3&amp;"'!B:B"),INDIRECT("'"&amp;$Q$3&amp;"'!L:L"),"无"),"表名错误")</f>
        <v>3000</v>
      </c>
      <c r="D90" s="54" t="str" cm="1">
        <f ca="1" t="array" ref="D90">IFERROR(_xlfn.XLOOKUP(A90,INDIRECT("'"&amp;$Q$3&amp;"'!B:B"),INDIRECT("'"&amp;$Q$3&amp;"'!M:M"),"无"),"表名错误")</f>
        <v>C</v>
      </c>
      <c r="E90" s="54" cm="1">
        <f ca="1" t="array" ref="E90">IFERROR(_xlfn.XLOOKUP(A90,INDIRECT("'"&amp;$Q$3&amp;"'!B:B"),INDIRECT("'"&amp;$Q$3&amp;"'!N:N"),"无"),"表名错误")</f>
        <v>3000</v>
      </c>
      <c r="F90" s="54" t="s">
        <v>868</v>
      </c>
      <c r="G90" s="54" cm="1">
        <f ca="1" t="array" ref="G90">IFERROR(_xlfn.XLOOKUP(A90,INDIRECT("'"&amp;$Q$3&amp;"'!B:B"),INDIRECT("'"&amp;$Q$3&amp;"'!P:P"),"无"),"表名错误")</f>
        <v>2298.85</v>
      </c>
      <c r="H90" s="54">
        <v>0</v>
      </c>
      <c r="I90" s="54">
        <f ca="1" t="shared" si="2"/>
        <v>12298.85</v>
      </c>
      <c r="J90" s="55" cm="1">
        <f ca="1" t="array" ref="J90">SUM(SUMIF(INDIRECT("'"&amp;$Q$4:$Q$6&amp;"'!B:B"),A90,INDIRECT("'"&amp;$Q$4:$Q$6&amp;"'!K:K")))</f>
        <v>0</v>
      </c>
      <c r="K90" s="54" cm="1">
        <f ca="1" t="array" ref="K90">SUM(SUMIF(INDIRECT("'"&amp;$Q$4:$Q$6&amp;"'!B:B"),A90,INDIRECT("'"&amp;$Q$4:$Q$6&amp;"'!L:L")))</f>
        <v>0</v>
      </c>
      <c r="L90" s="54" cm="1">
        <f ca="1" t="array" ref="L90">SUM(SUMIF(INDIRECT("'"&amp;$Q$4:$Q$6&amp;"'!B:B"),A90,INDIRECT("'"&amp;$Q$4:$Q$6&amp;"'!$AE:$AE")))</f>
        <v>368.97</v>
      </c>
      <c r="M90" s="54">
        <f ca="1" t="shared" si="3"/>
        <v>11929.88</v>
      </c>
    </row>
    <row r="91" spans="1:13">
      <c r="A91" s="53" t="str">
        <f>'202604工资表'!B92</f>
        <v>七十七</v>
      </c>
      <c r="B91" s="54" cm="1">
        <f ca="1" t="array" ref="B91">IFERROR(_xlfn.XLOOKUP(A91,INDIRECT("'"&amp;$Q$3&amp;"'!B:B"),INDIRECT("'"&amp;$Q$3&amp;"'!K:K"),"无"),"表名错误")</f>
        <v>7000</v>
      </c>
      <c r="C91" s="54" cm="1">
        <f ca="1" t="array" ref="C91">IFERROR(_xlfn.XLOOKUP(A91,INDIRECT("'"&amp;$Q$3&amp;"'!B:B"),INDIRECT("'"&amp;$Q$3&amp;"'!L:L"),"无"),"表名错误")</f>
        <v>3000</v>
      </c>
      <c r="D91" s="54" t="str" cm="1">
        <f ca="1" t="array" ref="D91">IFERROR(_xlfn.XLOOKUP(A91,INDIRECT("'"&amp;$Q$3&amp;"'!B:B"),INDIRECT("'"&amp;$Q$3&amp;"'!M:M"),"无"),"表名错误")</f>
        <v>C</v>
      </c>
      <c r="E91" s="54" cm="1">
        <f ca="1" t="array" ref="E91">IFERROR(_xlfn.XLOOKUP(A91,INDIRECT("'"&amp;$Q$3&amp;"'!B:B"),INDIRECT("'"&amp;$Q$3&amp;"'!N:N"),"无"),"表名错误")</f>
        <v>3000</v>
      </c>
      <c r="F91" s="54" t="s">
        <v>868</v>
      </c>
      <c r="G91" s="54" cm="1">
        <f ca="1" t="array" ref="G91">IFERROR(_xlfn.XLOOKUP(A91,INDIRECT("'"&amp;$Q$3&amp;"'!B:B"),INDIRECT("'"&amp;$Q$3&amp;"'!P:P"),"无"),"表名错误")</f>
        <v>0</v>
      </c>
      <c r="H91" s="54">
        <v>0</v>
      </c>
      <c r="I91" s="54">
        <f ca="1" t="shared" si="2"/>
        <v>10000</v>
      </c>
      <c r="J91" s="55" cm="1">
        <f ca="1" t="array" ref="J91">SUM(SUMIF(INDIRECT("'"&amp;$Q$4:$Q$6&amp;"'!B:B"),A91,INDIRECT("'"&amp;$Q$4:$Q$6&amp;"'!K:K")))</f>
        <v>0</v>
      </c>
      <c r="K91" s="54" cm="1">
        <f ca="1" t="array" ref="K91">SUM(SUMIF(INDIRECT("'"&amp;$Q$4:$Q$6&amp;"'!B:B"),A91,INDIRECT("'"&amp;$Q$4:$Q$6&amp;"'!L:L")))</f>
        <v>0</v>
      </c>
      <c r="L91" s="54" cm="1">
        <f ca="1" t="array" ref="L91">SUM(SUMIF(INDIRECT("'"&amp;$Q$4:$Q$6&amp;"'!B:B"),A91,INDIRECT("'"&amp;$Q$4:$Q$6&amp;"'!$AE:$AE")))</f>
        <v>0</v>
      </c>
      <c r="M91" s="54">
        <f ca="1" t="shared" si="3"/>
        <v>10000</v>
      </c>
    </row>
    <row r="92" spans="1:13">
      <c r="A92" s="53" t="str">
        <f>'202604工资表'!B93</f>
        <v>七十八</v>
      </c>
      <c r="B92" s="54" cm="1">
        <f ca="1" t="array" ref="B92">IFERROR(_xlfn.XLOOKUP(A92,INDIRECT("'"&amp;$Q$3&amp;"'!B:B"),INDIRECT("'"&amp;$Q$3&amp;"'!K:K"),"无"),"表名错误")</f>
        <v>7000</v>
      </c>
      <c r="C92" s="54" cm="1">
        <f ca="1" t="array" ref="C92">IFERROR(_xlfn.XLOOKUP(A92,INDIRECT("'"&amp;$Q$3&amp;"'!B:B"),INDIRECT("'"&amp;$Q$3&amp;"'!L:L"),"无"),"表名错误")</f>
        <v>3000</v>
      </c>
      <c r="D92" s="54" t="str" cm="1">
        <f ca="1" t="array" ref="D92">IFERROR(_xlfn.XLOOKUP(A92,INDIRECT("'"&amp;$Q$3&amp;"'!B:B"),INDIRECT("'"&amp;$Q$3&amp;"'!M:M"),"无"),"表名错误")</f>
        <v>C</v>
      </c>
      <c r="E92" s="54" cm="1">
        <f ca="1" t="array" ref="E92">IFERROR(_xlfn.XLOOKUP(A92,INDIRECT("'"&amp;$Q$3&amp;"'!B:B"),INDIRECT("'"&amp;$Q$3&amp;"'!N:N"),"无"),"表名错误")</f>
        <v>3000</v>
      </c>
      <c r="F92" s="54" t="s">
        <v>868</v>
      </c>
      <c r="G92" s="54" cm="1">
        <f ca="1" t="array" ref="G92">IFERROR(_xlfn.XLOOKUP(A92,INDIRECT("'"&amp;$Q$3&amp;"'!B:B"),INDIRECT("'"&amp;$Q$3&amp;"'!P:P"),"无"),"表名错误")</f>
        <v>0</v>
      </c>
      <c r="H92" s="54">
        <v>0</v>
      </c>
      <c r="I92" s="54">
        <f ca="1" t="shared" si="2"/>
        <v>10000</v>
      </c>
      <c r="J92" s="55" cm="1">
        <f ca="1" t="array" ref="J92">SUM(SUMIF(INDIRECT("'"&amp;$Q$4:$Q$6&amp;"'!B:B"),A92,INDIRECT("'"&amp;$Q$4:$Q$6&amp;"'!K:K")))</f>
        <v>0</v>
      </c>
      <c r="K92" s="54" cm="1">
        <f ca="1" t="array" ref="K92">SUM(SUMIF(INDIRECT("'"&amp;$Q$4:$Q$6&amp;"'!B:B"),A92,INDIRECT("'"&amp;$Q$4:$Q$6&amp;"'!L:L")))</f>
        <v>0</v>
      </c>
      <c r="L92" s="54" cm="1">
        <f ca="1" t="array" ref="L92">SUM(SUMIF(INDIRECT("'"&amp;$Q$4:$Q$6&amp;"'!B:B"),A92,INDIRECT("'"&amp;$Q$4:$Q$6&amp;"'!$AE:$AE")))</f>
        <v>300</v>
      </c>
      <c r="M92" s="54">
        <f ca="1" t="shared" si="3"/>
        <v>9700</v>
      </c>
    </row>
    <row r="93" spans="1:13">
      <c r="A93" s="53" t="str">
        <f>'202604工资表'!B94</f>
        <v>七十九</v>
      </c>
      <c r="B93" s="54" cm="1">
        <f ca="1" t="array" ref="B93">IFERROR(_xlfn.XLOOKUP(A93,INDIRECT("'"&amp;$Q$3&amp;"'!B:B"),INDIRECT("'"&amp;$Q$3&amp;"'!K:K"),"无"),"表名错误")</f>
        <v>7000</v>
      </c>
      <c r="C93" s="54" cm="1">
        <f ca="1" t="array" ref="C93">IFERROR(_xlfn.XLOOKUP(A93,INDIRECT("'"&amp;$Q$3&amp;"'!B:B"),INDIRECT("'"&amp;$Q$3&amp;"'!L:L"),"无"),"表名错误")</f>
        <v>3000</v>
      </c>
      <c r="D93" s="54" t="str" cm="1">
        <f ca="1" t="array" ref="D93">IFERROR(_xlfn.XLOOKUP(A93,INDIRECT("'"&amp;$Q$3&amp;"'!B:B"),INDIRECT("'"&amp;$Q$3&amp;"'!M:M"),"无"),"表名错误")</f>
        <v>C</v>
      </c>
      <c r="E93" s="54" cm="1">
        <f ca="1" t="array" ref="E93">IFERROR(_xlfn.XLOOKUP(A93,INDIRECT("'"&amp;$Q$3&amp;"'!B:B"),INDIRECT("'"&amp;$Q$3&amp;"'!N:N"),"无"),"表名错误")</f>
        <v>3000</v>
      </c>
      <c r="F93" s="54" t="s">
        <v>868</v>
      </c>
      <c r="G93" s="54" cm="1">
        <f ca="1" t="array" ref="G93">IFERROR(_xlfn.XLOOKUP(A93,INDIRECT("'"&amp;$Q$3&amp;"'!B:B"),INDIRECT("'"&amp;$Q$3&amp;"'!P:P"),"无"),"表名错误")</f>
        <v>0</v>
      </c>
      <c r="H93" s="54">
        <v>0</v>
      </c>
      <c r="I93" s="54">
        <f ca="1" t="shared" si="2"/>
        <v>10000</v>
      </c>
      <c r="J93" s="55" cm="1">
        <f ca="1" t="array" ref="J93">SUM(SUMIF(INDIRECT("'"&amp;$Q$4:$Q$6&amp;"'!B:B"),A93,INDIRECT("'"&amp;$Q$4:$Q$6&amp;"'!K:K")))</f>
        <v>0</v>
      </c>
      <c r="K93" s="54" cm="1">
        <f ca="1" t="array" ref="K93">SUM(SUMIF(INDIRECT("'"&amp;$Q$4:$Q$6&amp;"'!B:B"),A93,INDIRECT("'"&amp;$Q$4:$Q$6&amp;"'!L:L")))</f>
        <v>0</v>
      </c>
      <c r="L93" s="54" cm="1">
        <f ca="1" t="array" ref="L93">SUM(SUMIF(INDIRECT("'"&amp;$Q$4:$Q$6&amp;"'!B:B"),A93,INDIRECT("'"&amp;$Q$4:$Q$6&amp;"'!$AE:$AE")))</f>
        <v>300</v>
      </c>
      <c r="M93" s="54">
        <f ca="1" t="shared" si="3"/>
        <v>9700</v>
      </c>
    </row>
    <row r="94" spans="1:13">
      <c r="A94" s="53" t="str">
        <f>'202604工资表'!B95</f>
        <v>八十</v>
      </c>
      <c r="B94" s="54" cm="1">
        <f ca="1" t="array" ref="B94">IFERROR(_xlfn.XLOOKUP(A94,INDIRECT("'"&amp;$Q$3&amp;"'!B:B"),INDIRECT("'"&amp;$Q$3&amp;"'!K:K"),"无"),"表名错误")</f>
        <v>7000</v>
      </c>
      <c r="C94" s="54" cm="1">
        <f ca="1" t="array" ref="C94">IFERROR(_xlfn.XLOOKUP(A94,INDIRECT("'"&amp;$Q$3&amp;"'!B:B"),INDIRECT("'"&amp;$Q$3&amp;"'!L:L"),"无"),"表名错误")</f>
        <v>3000</v>
      </c>
      <c r="D94" s="54" t="str" cm="1">
        <f ca="1" t="array" ref="D94">IFERROR(_xlfn.XLOOKUP(A94,INDIRECT("'"&amp;$Q$3&amp;"'!B:B"),INDIRECT("'"&amp;$Q$3&amp;"'!M:M"),"无"),"表名错误")</f>
        <v>C</v>
      </c>
      <c r="E94" s="54" cm="1">
        <f ca="1" t="array" ref="E94">IFERROR(_xlfn.XLOOKUP(A94,INDIRECT("'"&amp;$Q$3&amp;"'!B:B"),INDIRECT("'"&amp;$Q$3&amp;"'!N:N"),"无"),"表名错误")</f>
        <v>3000</v>
      </c>
      <c r="F94" s="54" t="s">
        <v>868</v>
      </c>
      <c r="G94" s="54" cm="1">
        <f ca="1" t="array" ref="G94">IFERROR(_xlfn.XLOOKUP(A94,INDIRECT("'"&amp;$Q$3&amp;"'!B:B"),INDIRECT("'"&amp;$Q$3&amp;"'!P:P"),"无"),"表名错误")</f>
        <v>0</v>
      </c>
      <c r="H94" s="54">
        <v>0</v>
      </c>
      <c r="I94" s="54">
        <f ca="1" t="shared" si="2"/>
        <v>10000</v>
      </c>
      <c r="J94" s="55" cm="1">
        <f ca="1" t="array" ref="J94">SUM(SUMIF(INDIRECT("'"&amp;$Q$4:$Q$6&amp;"'!B:B"),A94,INDIRECT("'"&amp;$Q$4:$Q$6&amp;"'!K:K")))</f>
        <v>0</v>
      </c>
      <c r="K94" s="54" cm="1">
        <f ca="1" t="array" ref="K94">SUM(SUMIF(INDIRECT("'"&amp;$Q$4:$Q$6&amp;"'!B:B"),A94,INDIRECT("'"&amp;$Q$4:$Q$6&amp;"'!L:L")))</f>
        <v>0</v>
      </c>
      <c r="L94" s="54" cm="1">
        <f ca="1" t="array" ref="L94">SUM(SUMIF(INDIRECT("'"&amp;$Q$4:$Q$6&amp;"'!B:B"),A94,INDIRECT("'"&amp;$Q$4:$Q$6&amp;"'!$AE:$AE")))</f>
        <v>300</v>
      </c>
      <c r="M94" s="54">
        <f ca="1" t="shared" si="3"/>
        <v>9700</v>
      </c>
    </row>
    <row r="95" spans="1:13">
      <c r="A95" s="53" t="str">
        <f>'202604工资表'!B96</f>
        <v>八十一</v>
      </c>
      <c r="B95" s="54" cm="1">
        <f ca="1" t="array" ref="B95">IFERROR(_xlfn.XLOOKUP(A95,INDIRECT("'"&amp;$Q$3&amp;"'!B:B"),INDIRECT("'"&amp;$Q$3&amp;"'!K:K"),"无"),"表名错误")</f>
        <v>7000</v>
      </c>
      <c r="C95" s="54" cm="1">
        <f ca="1" t="array" ref="C95">IFERROR(_xlfn.XLOOKUP(A95,INDIRECT("'"&amp;$Q$3&amp;"'!B:B"),INDIRECT("'"&amp;$Q$3&amp;"'!L:L"),"无"),"表名错误")</f>
        <v>3000</v>
      </c>
      <c r="D95" s="54" t="str" cm="1">
        <f ca="1" t="array" ref="D95">IFERROR(_xlfn.XLOOKUP(A95,INDIRECT("'"&amp;$Q$3&amp;"'!B:B"),INDIRECT("'"&amp;$Q$3&amp;"'!M:M"),"无"),"表名错误")</f>
        <v>C</v>
      </c>
      <c r="E95" s="54" cm="1">
        <f ca="1" t="array" ref="E95">IFERROR(_xlfn.XLOOKUP(A95,INDIRECT("'"&amp;$Q$3&amp;"'!B:B"),INDIRECT("'"&amp;$Q$3&amp;"'!N:N"),"无"),"表名错误")</f>
        <v>3000</v>
      </c>
      <c r="F95" s="54" t="s">
        <v>868</v>
      </c>
      <c r="G95" s="54" cm="1">
        <f ca="1" t="array" ref="G95">IFERROR(_xlfn.XLOOKUP(A95,INDIRECT("'"&amp;$Q$3&amp;"'!B:B"),INDIRECT("'"&amp;$Q$3&amp;"'!P:P"),"无"),"表名错误")</f>
        <v>0</v>
      </c>
      <c r="H95" s="54">
        <v>0</v>
      </c>
      <c r="I95" s="54">
        <f ca="1" t="shared" si="2"/>
        <v>10000</v>
      </c>
      <c r="J95" s="55" cm="1">
        <f ca="1" t="array" ref="J95">SUM(SUMIF(INDIRECT("'"&amp;$Q$4:$Q$6&amp;"'!B:B"),A95,INDIRECT("'"&amp;$Q$4:$Q$6&amp;"'!K:K")))</f>
        <v>0</v>
      </c>
      <c r="K95" s="54" cm="1">
        <f ca="1" t="array" ref="K95">SUM(SUMIF(INDIRECT("'"&amp;$Q$4:$Q$6&amp;"'!B:B"),A95,INDIRECT("'"&amp;$Q$4:$Q$6&amp;"'!L:L")))</f>
        <v>0</v>
      </c>
      <c r="L95" s="54" cm="1">
        <f ca="1" t="array" ref="L95">SUM(SUMIF(INDIRECT("'"&amp;$Q$4:$Q$6&amp;"'!B:B"),A95,INDIRECT("'"&amp;$Q$4:$Q$6&amp;"'!$AE:$AE")))</f>
        <v>300</v>
      </c>
      <c r="M95" s="54">
        <f ca="1" t="shared" si="3"/>
        <v>9700</v>
      </c>
    </row>
    <row r="96" spans="1:13">
      <c r="A96" s="53" t="str">
        <f>'202604工资表'!B97</f>
        <v>八十二</v>
      </c>
      <c r="B96" s="54" cm="1">
        <f ca="1" t="array" ref="B96">IFERROR(_xlfn.XLOOKUP(A96,INDIRECT("'"&amp;$Q$3&amp;"'!B:B"),INDIRECT("'"&amp;$Q$3&amp;"'!K:K"),"无"),"表名错误")</f>
        <v>7000</v>
      </c>
      <c r="C96" s="54" cm="1">
        <f ca="1" t="array" ref="C96">IFERROR(_xlfn.XLOOKUP(A96,INDIRECT("'"&amp;$Q$3&amp;"'!B:B"),INDIRECT("'"&amp;$Q$3&amp;"'!L:L"),"无"),"表名错误")</f>
        <v>3000</v>
      </c>
      <c r="D96" s="54" t="str" cm="1">
        <f ca="1" t="array" ref="D96">IFERROR(_xlfn.XLOOKUP(A96,INDIRECT("'"&amp;$Q$3&amp;"'!B:B"),INDIRECT("'"&amp;$Q$3&amp;"'!M:M"),"无"),"表名错误")</f>
        <v>C</v>
      </c>
      <c r="E96" s="54" cm="1">
        <f ca="1" t="array" ref="E96">IFERROR(_xlfn.XLOOKUP(A96,INDIRECT("'"&amp;$Q$3&amp;"'!B:B"),INDIRECT("'"&amp;$Q$3&amp;"'!N:N"),"无"),"表名错误")</f>
        <v>3000</v>
      </c>
      <c r="F96" s="54" t="s">
        <v>868</v>
      </c>
      <c r="G96" s="54" cm="1">
        <f ca="1" t="array" ref="G96">IFERROR(_xlfn.XLOOKUP(A96,INDIRECT("'"&amp;$Q$3&amp;"'!B:B"),INDIRECT("'"&amp;$Q$3&amp;"'!P:P"),"无"),"表名错误")</f>
        <v>0</v>
      </c>
      <c r="H96" s="54">
        <v>0</v>
      </c>
      <c r="I96" s="54">
        <f ca="1" t="shared" si="2"/>
        <v>10000</v>
      </c>
      <c r="J96" s="55" cm="1">
        <f ca="1" t="array" ref="J96">SUM(SUMIF(INDIRECT("'"&amp;$Q$4:$Q$6&amp;"'!B:B"),A96,INDIRECT("'"&amp;$Q$4:$Q$6&amp;"'!K:K")))</f>
        <v>0</v>
      </c>
      <c r="K96" s="54" cm="1">
        <f ca="1" t="array" ref="K96">SUM(SUMIF(INDIRECT("'"&amp;$Q$4:$Q$6&amp;"'!B:B"),A96,INDIRECT("'"&amp;$Q$4:$Q$6&amp;"'!L:L")))</f>
        <v>0</v>
      </c>
      <c r="L96" s="54" cm="1">
        <f ca="1" t="array" ref="L96">SUM(SUMIF(INDIRECT("'"&amp;$Q$4:$Q$6&amp;"'!B:B"),A96,INDIRECT("'"&amp;$Q$4:$Q$6&amp;"'!$AE:$AE")))</f>
        <v>300</v>
      </c>
      <c r="M96" s="54">
        <f ca="1" t="shared" si="3"/>
        <v>9700</v>
      </c>
    </row>
    <row r="97" spans="1:13">
      <c r="A97" s="53" t="str">
        <f>'202604工资表'!B98</f>
        <v>八十三</v>
      </c>
      <c r="B97" s="54" cm="1">
        <f ca="1" t="array" ref="B97">IFERROR(_xlfn.XLOOKUP(A97,INDIRECT("'"&amp;$Q$3&amp;"'!B:B"),INDIRECT("'"&amp;$Q$3&amp;"'!K:K"),"无"),"表名错误")</f>
        <v>7000</v>
      </c>
      <c r="C97" s="54" cm="1">
        <f ca="1" t="array" ref="C97">IFERROR(_xlfn.XLOOKUP(A97,INDIRECT("'"&amp;$Q$3&amp;"'!B:B"),INDIRECT("'"&amp;$Q$3&amp;"'!L:L"),"无"),"表名错误")</f>
        <v>3000</v>
      </c>
      <c r="D97" s="54" t="str" cm="1">
        <f ca="1" t="array" ref="D97">IFERROR(_xlfn.XLOOKUP(A97,INDIRECT("'"&amp;$Q$3&amp;"'!B:B"),INDIRECT("'"&amp;$Q$3&amp;"'!M:M"),"无"),"表名错误")</f>
        <v>C</v>
      </c>
      <c r="E97" s="54" cm="1">
        <f ca="1" t="array" ref="E97">IFERROR(_xlfn.XLOOKUP(A97,INDIRECT("'"&amp;$Q$3&amp;"'!B:B"),INDIRECT("'"&amp;$Q$3&amp;"'!N:N"),"无"),"表名错误")</f>
        <v>3000</v>
      </c>
      <c r="F97" s="54" t="s">
        <v>868</v>
      </c>
      <c r="G97" s="54" cm="1">
        <f ca="1" t="array" ref="G97">IFERROR(_xlfn.XLOOKUP(A97,INDIRECT("'"&amp;$Q$3&amp;"'!B:B"),INDIRECT("'"&amp;$Q$3&amp;"'!P:P"),"无"),"表名错误")</f>
        <v>-160.919540229885</v>
      </c>
      <c r="H97" s="54">
        <v>0</v>
      </c>
      <c r="I97" s="54">
        <f ca="1" t="shared" si="2"/>
        <v>9839.08</v>
      </c>
      <c r="J97" s="55" cm="1">
        <f ca="1" t="array" ref="J97">SUM(SUMIF(INDIRECT("'"&amp;$Q$4:$Q$6&amp;"'!B:B"),A97,INDIRECT("'"&amp;$Q$4:$Q$6&amp;"'!K:K")))</f>
        <v>0</v>
      </c>
      <c r="K97" s="54" cm="1">
        <f ca="1" t="array" ref="K97">SUM(SUMIF(INDIRECT("'"&amp;$Q$4:$Q$6&amp;"'!B:B"),A97,INDIRECT("'"&amp;$Q$4:$Q$6&amp;"'!L:L")))</f>
        <v>0</v>
      </c>
      <c r="L97" s="54" cm="1">
        <f ca="1" t="array" ref="L97">SUM(SUMIF(INDIRECT("'"&amp;$Q$4:$Q$6&amp;"'!B:B"),A97,INDIRECT("'"&amp;$Q$4:$Q$6&amp;"'!$AE:$AE")))</f>
        <v>295.17</v>
      </c>
      <c r="M97" s="54">
        <f ca="1" t="shared" si="3"/>
        <v>9543.91</v>
      </c>
    </row>
    <row r="98" spans="1:13">
      <c r="A98" s="53" t="str">
        <f>'202604工资表'!B99</f>
        <v>八十四</v>
      </c>
      <c r="B98" s="54" cm="1">
        <f ca="1" t="array" ref="B98">IFERROR(_xlfn.XLOOKUP(A98,INDIRECT("'"&amp;$Q$3&amp;"'!B:B"),INDIRECT("'"&amp;$Q$3&amp;"'!K:K"),"无"),"表名错误")</f>
        <v>7000</v>
      </c>
      <c r="C98" s="54" cm="1">
        <f ca="1" t="array" ref="C98">IFERROR(_xlfn.XLOOKUP(A98,INDIRECT("'"&amp;$Q$3&amp;"'!B:B"),INDIRECT("'"&amp;$Q$3&amp;"'!L:L"),"无"),"表名错误")</f>
        <v>3000</v>
      </c>
      <c r="D98" s="54" t="str" cm="1">
        <f ca="1" t="array" ref="D98">IFERROR(_xlfn.XLOOKUP(A98,INDIRECT("'"&amp;$Q$3&amp;"'!B:B"),INDIRECT("'"&amp;$Q$3&amp;"'!M:M"),"无"),"表名错误")</f>
        <v>C</v>
      </c>
      <c r="E98" s="54" cm="1">
        <f ca="1" t="array" ref="E98">IFERROR(_xlfn.XLOOKUP(A98,INDIRECT("'"&amp;$Q$3&amp;"'!B:B"),INDIRECT("'"&amp;$Q$3&amp;"'!N:N"),"无"),"表名错误")</f>
        <v>3000</v>
      </c>
      <c r="F98" s="54" t="s">
        <v>868</v>
      </c>
      <c r="G98" s="54" cm="1">
        <f ca="1" t="array" ref="G98">IFERROR(_xlfn.XLOOKUP(A98,INDIRECT("'"&amp;$Q$3&amp;"'!B:B"),INDIRECT("'"&amp;$Q$3&amp;"'!P:P"),"无"),"表名错误")</f>
        <v>0</v>
      </c>
      <c r="H98" s="54">
        <v>0</v>
      </c>
      <c r="I98" s="54">
        <f ca="1" t="shared" si="2"/>
        <v>10000</v>
      </c>
      <c r="J98" s="55" cm="1">
        <f ca="1" t="array" ref="J98">SUM(SUMIF(INDIRECT("'"&amp;$Q$4:$Q$6&amp;"'!B:B"),A98,INDIRECT("'"&amp;$Q$4:$Q$6&amp;"'!K:K")))</f>
        <v>0</v>
      </c>
      <c r="K98" s="54" cm="1">
        <f ca="1" t="array" ref="K98">SUM(SUMIF(INDIRECT("'"&amp;$Q$4:$Q$6&amp;"'!B:B"),A98,INDIRECT("'"&amp;$Q$4:$Q$6&amp;"'!L:L")))</f>
        <v>0</v>
      </c>
      <c r="L98" s="54" cm="1">
        <f ca="1" t="array" ref="L98">SUM(SUMIF(INDIRECT("'"&amp;$Q$4:$Q$6&amp;"'!B:B"),A98,INDIRECT("'"&amp;$Q$4:$Q$6&amp;"'!$AE:$AE")))</f>
        <v>300</v>
      </c>
      <c r="M98" s="54">
        <f ca="1" t="shared" si="3"/>
        <v>9700</v>
      </c>
    </row>
    <row r="99" spans="1:13">
      <c r="A99" s="53" t="str">
        <f>'202604工资表'!B100</f>
        <v>八十五</v>
      </c>
      <c r="B99" s="54" cm="1">
        <f ca="1" t="array" ref="B99">IFERROR(_xlfn.XLOOKUP(A99,INDIRECT("'"&amp;$Q$3&amp;"'!B:B"),INDIRECT("'"&amp;$Q$3&amp;"'!K:K"),"无"),"表名错误")</f>
        <v>7000</v>
      </c>
      <c r="C99" s="54" cm="1">
        <f ca="1" t="array" ref="C99">IFERROR(_xlfn.XLOOKUP(A99,INDIRECT("'"&amp;$Q$3&amp;"'!B:B"),INDIRECT("'"&amp;$Q$3&amp;"'!L:L"),"无"),"表名错误")</f>
        <v>3000</v>
      </c>
      <c r="D99" s="54" t="str" cm="1">
        <f ca="1" t="array" ref="D99">IFERROR(_xlfn.XLOOKUP(A99,INDIRECT("'"&amp;$Q$3&amp;"'!B:B"),INDIRECT("'"&amp;$Q$3&amp;"'!M:M"),"无"),"表名错误")</f>
        <v>C</v>
      </c>
      <c r="E99" s="54" cm="1">
        <f ca="1" t="array" ref="E99">IFERROR(_xlfn.XLOOKUP(A99,INDIRECT("'"&amp;$Q$3&amp;"'!B:B"),INDIRECT("'"&amp;$Q$3&amp;"'!N:N"),"无"),"表名错误")</f>
        <v>3000</v>
      </c>
      <c r="F99" s="54" t="s">
        <v>868</v>
      </c>
      <c r="G99" s="54" cm="1">
        <f ca="1" t="array" ref="G99">IFERROR(_xlfn.XLOOKUP(A99,INDIRECT("'"&amp;$Q$3&amp;"'!B:B"),INDIRECT("'"&amp;$Q$3&amp;"'!P:P"),"无"),"表名错误")</f>
        <v>0</v>
      </c>
      <c r="H99" s="54">
        <v>0</v>
      </c>
      <c r="I99" s="54">
        <f ca="1" t="shared" si="2"/>
        <v>10000</v>
      </c>
      <c r="J99" s="55" cm="1">
        <f ca="1" t="array" ref="J99">SUM(SUMIF(INDIRECT("'"&amp;$Q$4:$Q$6&amp;"'!B:B"),A99,INDIRECT("'"&amp;$Q$4:$Q$6&amp;"'!K:K")))</f>
        <v>0</v>
      </c>
      <c r="K99" s="54" cm="1">
        <f ca="1" t="array" ref="K99">SUM(SUMIF(INDIRECT("'"&amp;$Q$4:$Q$6&amp;"'!B:B"),A99,INDIRECT("'"&amp;$Q$4:$Q$6&amp;"'!L:L")))</f>
        <v>0</v>
      </c>
      <c r="L99" s="54" cm="1">
        <f ca="1" t="array" ref="L99">SUM(SUMIF(INDIRECT("'"&amp;$Q$4:$Q$6&amp;"'!B:B"),A99,INDIRECT("'"&amp;$Q$4:$Q$6&amp;"'!$AE:$AE")))</f>
        <v>300</v>
      </c>
      <c r="M99" s="54">
        <f ca="1" t="shared" si="3"/>
        <v>9700</v>
      </c>
    </row>
    <row r="100" spans="1:13">
      <c r="A100" s="53" t="str">
        <f>'202604工资表'!B101</f>
        <v>八十六</v>
      </c>
      <c r="B100" s="54" cm="1">
        <f ca="1" t="array" ref="B100">IFERROR(_xlfn.XLOOKUP(A100,INDIRECT("'"&amp;$Q$3&amp;"'!B:B"),INDIRECT("'"&amp;$Q$3&amp;"'!K:K"),"无"),"表名错误")</f>
        <v>7000</v>
      </c>
      <c r="C100" s="54" cm="1">
        <f ca="1" t="array" ref="C100">IFERROR(_xlfn.XLOOKUP(A100,INDIRECT("'"&amp;$Q$3&amp;"'!B:B"),INDIRECT("'"&amp;$Q$3&amp;"'!L:L"),"无"),"表名错误")</f>
        <v>3000</v>
      </c>
      <c r="D100" s="54" t="str" cm="1">
        <f ca="1" t="array" ref="D100">IFERROR(_xlfn.XLOOKUP(A100,INDIRECT("'"&amp;$Q$3&amp;"'!B:B"),INDIRECT("'"&amp;$Q$3&amp;"'!M:M"),"无"),"表名错误")</f>
        <v>C</v>
      </c>
      <c r="E100" s="54" cm="1">
        <f ca="1" t="array" ref="E100">IFERROR(_xlfn.XLOOKUP(A100,INDIRECT("'"&amp;$Q$3&amp;"'!B:B"),INDIRECT("'"&amp;$Q$3&amp;"'!N:N"),"无"),"表名错误")</f>
        <v>3000</v>
      </c>
      <c r="F100" s="54" t="s">
        <v>868</v>
      </c>
      <c r="G100" s="54" cm="1">
        <f ca="1" t="array" ref="G100">IFERROR(_xlfn.XLOOKUP(A100,INDIRECT("'"&amp;$Q$3&amp;"'!B:B"),INDIRECT("'"&amp;$Q$3&amp;"'!P:P"),"无"),"表名错误")</f>
        <v>0</v>
      </c>
      <c r="H100" s="54">
        <v>0</v>
      </c>
      <c r="I100" s="54">
        <f ca="1" t="shared" si="2"/>
        <v>10000</v>
      </c>
      <c r="J100" s="55" cm="1">
        <f ca="1" t="array" ref="J100">SUM(SUMIF(INDIRECT("'"&amp;$Q$4:$Q$6&amp;"'!B:B"),A100,INDIRECT("'"&amp;$Q$4:$Q$6&amp;"'!K:K")))</f>
        <v>0</v>
      </c>
      <c r="K100" s="54" cm="1">
        <f ca="1" t="array" ref="K100">SUM(SUMIF(INDIRECT("'"&amp;$Q$4:$Q$6&amp;"'!B:B"),A100,INDIRECT("'"&amp;$Q$4:$Q$6&amp;"'!L:L")))</f>
        <v>0</v>
      </c>
      <c r="L100" s="54" cm="1">
        <f ca="1" t="array" ref="L100">SUM(SUMIF(INDIRECT("'"&amp;$Q$4:$Q$6&amp;"'!B:B"),A100,INDIRECT("'"&amp;$Q$4:$Q$6&amp;"'!$AE:$AE")))</f>
        <v>300</v>
      </c>
      <c r="M100" s="54">
        <f ca="1" t="shared" si="3"/>
        <v>9700</v>
      </c>
    </row>
    <row r="101" spans="1:13">
      <c r="A101" s="53" t="str">
        <f>'202604工资表'!B102</f>
        <v>八十七</v>
      </c>
      <c r="B101" s="54" cm="1">
        <f ca="1" t="array" ref="B101">IFERROR(_xlfn.XLOOKUP(A101,INDIRECT("'"&amp;$Q$3&amp;"'!B:B"),INDIRECT("'"&amp;$Q$3&amp;"'!K:K"),"无"),"表名错误")</f>
        <v>7000</v>
      </c>
      <c r="C101" s="54" cm="1">
        <f ca="1" t="array" ref="C101">IFERROR(_xlfn.XLOOKUP(A101,INDIRECT("'"&amp;$Q$3&amp;"'!B:B"),INDIRECT("'"&amp;$Q$3&amp;"'!L:L"),"无"),"表名错误")</f>
        <v>3000</v>
      </c>
      <c r="D101" s="54" t="str" cm="1">
        <f ca="1" t="array" ref="D101">IFERROR(_xlfn.XLOOKUP(A101,INDIRECT("'"&amp;$Q$3&amp;"'!B:B"),INDIRECT("'"&amp;$Q$3&amp;"'!M:M"),"无"),"表名错误")</f>
        <v>C</v>
      </c>
      <c r="E101" s="54" cm="1">
        <f ca="1" t="array" ref="E101">IFERROR(_xlfn.XLOOKUP(A101,INDIRECT("'"&amp;$Q$3&amp;"'!B:B"),INDIRECT("'"&amp;$Q$3&amp;"'!N:N"),"无"),"表名错误")</f>
        <v>3000</v>
      </c>
      <c r="F101" s="54" t="s">
        <v>868</v>
      </c>
      <c r="G101" s="54" cm="1">
        <f ca="1" t="array" ref="G101">IFERROR(_xlfn.XLOOKUP(A101,INDIRECT("'"&amp;$Q$3&amp;"'!B:B"),INDIRECT("'"&amp;$Q$3&amp;"'!P:P"),"无"),"表名错误")</f>
        <v>0</v>
      </c>
      <c r="H101" s="54">
        <v>0</v>
      </c>
      <c r="I101" s="54">
        <f ca="1" t="shared" si="2"/>
        <v>10000</v>
      </c>
      <c r="J101" s="55" cm="1">
        <f ca="1" t="array" ref="J101">SUM(SUMIF(INDIRECT("'"&amp;$Q$4:$Q$6&amp;"'!B:B"),A101,INDIRECT("'"&amp;$Q$4:$Q$6&amp;"'!K:K")))</f>
        <v>0</v>
      </c>
      <c r="K101" s="54" cm="1">
        <f ca="1" t="array" ref="K101">SUM(SUMIF(INDIRECT("'"&amp;$Q$4:$Q$6&amp;"'!B:B"),A101,INDIRECT("'"&amp;$Q$4:$Q$6&amp;"'!L:L")))</f>
        <v>0</v>
      </c>
      <c r="L101" s="54" cm="1">
        <f ca="1" t="array" ref="L101">SUM(SUMIF(INDIRECT("'"&amp;$Q$4:$Q$6&amp;"'!B:B"),A101,INDIRECT("'"&amp;$Q$4:$Q$6&amp;"'!$AE:$AE")))</f>
        <v>300</v>
      </c>
      <c r="M101" s="54">
        <f ca="1" t="shared" si="3"/>
        <v>9700</v>
      </c>
    </row>
    <row r="102" spans="1:13">
      <c r="A102" s="53" t="str">
        <f>'202604工资表'!B103</f>
        <v>八十八</v>
      </c>
      <c r="B102" s="54" cm="1">
        <f ca="1" t="array" ref="B102">IFERROR(_xlfn.XLOOKUP(A102,INDIRECT("'"&amp;$Q$3&amp;"'!B:B"),INDIRECT("'"&amp;$Q$3&amp;"'!K:K"),"无"),"表名错误")</f>
        <v>6000</v>
      </c>
      <c r="C102" s="54" cm="1">
        <f ca="1" t="array" ref="C102">IFERROR(_xlfn.XLOOKUP(A102,INDIRECT("'"&amp;$Q$3&amp;"'!B:B"),INDIRECT("'"&amp;$Q$3&amp;"'!L:L"),"无"),"表名错误")</f>
        <v>4000</v>
      </c>
      <c r="D102" s="54" t="str" cm="1">
        <f ca="1" t="array" ref="D102">IFERROR(_xlfn.XLOOKUP(A102,INDIRECT("'"&amp;$Q$3&amp;"'!B:B"),INDIRECT("'"&amp;$Q$3&amp;"'!M:M"),"无"),"表名错误")</f>
        <v>C</v>
      </c>
      <c r="E102" s="54" cm="1">
        <f ca="1" t="array" ref="E102">IFERROR(_xlfn.XLOOKUP(A102,INDIRECT("'"&amp;$Q$3&amp;"'!B:B"),INDIRECT("'"&amp;$Q$3&amp;"'!N:N"),"无"),"表名错误")</f>
        <v>4000</v>
      </c>
      <c r="F102" s="54" t="s">
        <v>868</v>
      </c>
      <c r="G102" s="54" cm="1">
        <f ca="1" t="array" ref="G102">IFERROR(_xlfn.XLOOKUP(A102,INDIRECT("'"&amp;$Q$3&amp;"'!B:B"),INDIRECT("'"&amp;$Q$3&amp;"'!P:P"),"无"),"表名错误")</f>
        <v>0</v>
      </c>
      <c r="H102" s="54">
        <v>0</v>
      </c>
      <c r="I102" s="54">
        <f ca="1" t="shared" si="2"/>
        <v>10000</v>
      </c>
      <c r="J102" s="55" cm="1">
        <f ca="1" t="array" ref="J102">SUM(SUMIF(INDIRECT("'"&amp;$Q$4:$Q$6&amp;"'!B:B"),A102,INDIRECT("'"&amp;$Q$4:$Q$6&amp;"'!K:K")))</f>
        <v>0</v>
      </c>
      <c r="K102" s="54" cm="1">
        <f ca="1" t="array" ref="K102">SUM(SUMIF(INDIRECT("'"&amp;$Q$4:$Q$6&amp;"'!B:B"),A102,INDIRECT("'"&amp;$Q$4:$Q$6&amp;"'!L:L")))</f>
        <v>0</v>
      </c>
      <c r="L102" s="54" cm="1">
        <f ca="1" t="array" ref="L102">SUM(SUMIF(INDIRECT("'"&amp;$Q$4:$Q$6&amp;"'!B:B"),A102,INDIRECT("'"&amp;$Q$4:$Q$6&amp;"'!$AE:$AE")))</f>
        <v>300</v>
      </c>
      <c r="M102" s="54">
        <f ca="1" t="shared" si="3"/>
        <v>9700</v>
      </c>
    </row>
    <row r="103" spans="1:13">
      <c r="A103" s="53" t="str">
        <f>'202604工资表'!B104</f>
        <v>八十九</v>
      </c>
      <c r="B103" s="54" cm="1">
        <f ca="1" t="array" ref="B103">IFERROR(_xlfn.XLOOKUP(A103,INDIRECT("'"&amp;$Q$3&amp;"'!B:B"),INDIRECT("'"&amp;$Q$3&amp;"'!K:K"),"无"),"表名错误")</f>
        <v>7000</v>
      </c>
      <c r="C103" s="54" cm="1">
        <f ca="1" t="array" ref="C103">IFERROR(_xlfn.XLOOKUP(A103,INDIRECT("'"&amp;$Q$3&amp;"'!B:B"),INDIRECT("'"&amp;$Q$3&amp;"'!L:L"),"无"),"表名错误")</f>
        <v>3000</v>
      </c>
      <c r="D103" s="54" t="str" cm="1">
        <f ca="1" t="array" ref="D103">IFERROR(_xlfn.XLOOKUP(A103,INDIRECT("'"&amp;$Q$3&amp;"'!B:B"),INDIRECT("'"&amp;$Q$3&amp;"'!M:M"),"无"),"表名错误")</f>
        <v>C</v>
      </c>
      <c r="E103" s="54" cm="1">
        <f ca="1" t="array" ref="E103">IFERROR(_xlfn.XLOOKUP(A103,INDIRECT("'"&amp;$Q$3&amp;"'!B:B"),INDIRECT("'"&amp;$Q$3&amp;"'!N:N"),"无"),"表名错误")</f>
        <v>3000</v>
      </c>
      <c r="F103" s="54" t="s">
        <v>868</v>
      </c>
      <c r="G103" s="54" cm="1">
        <f ca="1" t="array" ref="G103">IFERROR(_xlfn.XLOOKUP(A103,INDIRECT("'"&amp;$Q$3&amp;"'!B:B"),INDIRECT("'"&amp;$Q$3&amp;"'!P:P"),"无"),"表名错误")</f>
        <v>0</v>
      </c>
      <c r="H103" s="54">
        <v>0</v>
      </c>
      <c r="I103" s="54">
        <f ca="1" t="shared" si="2"/>
        <v>10000</v>
      </c>
      <c r="J103" s="55" cm="1">
        <f ca="1" t="array" ref="J103">SUM(SUMIF(INDIRECT("'"&amp;$Q$4:$Q$6&amp;"'!B:B"),A103,INDIRECT("'"&amp;$Q$4:$Q$6&amp;"'!K:K")))</f>
        <v>0</v>
      </c>
      <c r="K103" s="54" cm="1">
        <f ca="1" t="array" ref="K103">SUM(SUMIF(INDIRECT("'"&amp;$Q$4:$Q$6&amp;"'!B:B"),A103,INDIRECT("'"&amp;$Q$4:$Q$6&amp;"'!L:L")))</f>
        <v>0</v>
      </c>
      <c r="L103" s="54" cm="1">
        <f ca="1" t="array" ref="L103">SUM(SUMIF(INDIRECT("'"&amp;$Q$4:$Q$6&amp;"'!B:B"),A103,INDIRECT("'"&amp;$Q$4:$Q$6&amp;"'!$AE:$AE")))</f>
        <v>0</v>
      </c>
      <c r="M103" s="54">
        <f ca="1" t="shared" si="3"/>
        <v>10000</v>
      </c>
    </row>
    <row r="104" spans="1:13">
      <c r="A104" s="53" t="str">
        <f>'202604工资表'!B105</f>
        <v>九十</v>
      </c>
      <c r="B104" s="54" cm="1">
        <f ca="1" t="array" ref="B104">IFERROR(_xlfn.XLOOKUP(A104,INDIRECT("'"&amp;$Q$3&amp;"'!B:B"),INDIRECT("'"&amp;$Q$3&amp;"'!K:K"),"无"),"表名错误")</f>
        <v>7000</v>
      </c>
      <c r="C104" s="54" cm="1">
        <f ca="1" t="array" ref="C104">IFERROR(_xlfn.XLOOKUP(A104,INDIRECT("'"&amp;$Q$3&amp;"'!B:B"),INDIRECT("'"&amp;$Q$3&amp;"'!L:L"),"无"),"表名错误")</f>
        <v>3000</v>
      </c>
      <c r="D104" s="54" t="str" cm="1">
        <f ca="1" t="array" ref="D104">IFERROR(_xlfn.XLOOKUP(A104,INDIRECT("'"&amp;$Q$3&amp;"'!B:B"),INDIRECT("'"&amp;$Q$3&amp;"'!M:M"),"无"),"表名错误")</f>
        <v>C</v>
      </c>
      <c r="E104" s="54" cm="1">
        <f ca="1" t="array" ref="E104">IFERROR(_xlfn.XLOOKUP(A104,INDIRECT("'"&amp;$Q$3&amp;"'!B:B"),INDIRECT("'"&amp;$Q$3&amp;"'!N:N"),"无"),"表名错误")</f>
        <v>3000</v>
      </c>
      <c r="F104" s="54" t="s">
        <v>868</v>
      </c>
      <c r="G104" s="54" cm="1">
        <f ca="1" t="array" ref="G104">IFERROR(_xlfn.XLOOKUP(A104,INDIRECT("'"&amp;$Q$3&amp;"'!B:B"),INDIRECT("'"&amp;$Q$3&amp;"'!P:P"),"无"),"表名错误")</f>
        <v>0</v>
      </c>
      <c r="H104" s="54">
        <v>0</v>
      </c>
      <c r="I104" s="54">
        <f ca="1" t="shared" si="2"/>
        <v>10000</v>
      </c>
      <c r="J104" s="55" cm="1">
        <f ca="1" t="array" ref="J104">SUM(SUMIF(INDIRECT("'"&amp;$Q$4:$Q$6&amp;"'!B:B"),A104,INDIRECT("'"&amp;$Q$4:$Q$6&amp;"'!K:K")))</f>
        <v>0</v>
      </c>
      <c r="K104" s="54" cm="1">
        <f ca="1" t="array" ref="K104">SUM(SUMIF(INDIRECT("'"&amp;$Q$4:$Q$6&amp;"'!B:B"),A104,INDIRECT("'"&amp;$Q$4:$Q$6&amp;"'!L:L")))</f>
        <v>0</v>
      </c>
      <c r="L104" s="54" cm="1">
        <f ca="1" t="array" ref="L104">SUM(SUMIF(INDIRECT("'"&amp;$Q$4:$Q$6&amp;"'!B:B"),A104,INDIRECT("'"&amp;$Q$4:$Q$6&amp;"'!$AE:$AE")))</f>
        <v>300</v>
      </c>
      <c r="M104" s="54">
        <f ca="1" t="shared" si="3"/>
        <v>9700</v>
      </c>
    </row>
    <row r="105" spans="1:13">
      <c r="A105" s="53" t="str">
        <f>'202604工资表'!B106</f>
        <v>九十一</v>
      </c>
      <c r="B105" s="54" cm="1">
        <f ca="1" t="array" ref="B105">IFERROR(_xlfn.XLOOKUP(A105,INDIRECT("'"&amp;$Q$3&amp;"'!B:B"),INDIRECT("'"&amp;$Q$3&amp;"'!K:K"),"无"),"表名错误")</f>
        <v>7000</v>
      </c>
      <c r="C105" s="54" cm="1">
        <f ca="1" t="array" ref="C105">IFERROR(_xlfn.XLOOKUP(A105,INDIRECT("'"&amp;$Q$3&amp;"'!B:B"),INDIRECT("'"&amp;$Q$3&amp;"'!L:L"),"无"),"表名错误")</f>
        <v>3000</v>
      </c>
      <c r="D105" s="54" t="str" cm="1">
        <f ca="1" t="array" ref="D105">IFERROR(_xlfn.XLOOKUP(A105,INDIRECT("'"&amp;$Q$3&amp;"'!B:B"),INDIRECT("'"&amp;$Q$3&amp;"'!M:M"),"无"),"表名错误")</f>
        <v>C</v>
      </c>
      <c r="E105" s="54" cm="1">
        <f ca="1" t="array" ref="E105">IFERROR(_xlfn.XLOOKUP(A105,INDIRECT("'"&amp;$Q$3&amp;"'!B:B"),INDIRECT("'"&amp;$Q$3&amp;"'!N:N"),"无"),"表名错误")</f>
        <v>3000</v>
      </c>
      <c r="F105" s="54" t="s">
        <v>868</v>
      </c>
      <c r="G105" s="54" cm="1">
        <f ca="1" t="array" ref="G105">IFERROR(_xlfn.XLOOKUP(A105,INDIRECT("'"&amp;$Q$3&amp;"'!B:B"),INDIRECT("'"&amp;$Q$3&amp;"'!P:P"),"无"),"表名错误")</f>
        <v>0</v>
      </c>
      <c r="H105" s="54">
        <v>0</v>
      </c>
      <c r="I105" s="54">
        <f ca="1" t="shared" si="2"/>
        <v>10000</v>
      </c>
      <c r="J105" s="55" cm="1">
        <f ca="1" t="array" ref="J105">SUM(SUMIF(INDIRECT("'"&amp;$Q$4:$Q$6&amp;"'!B:B"),A105,INDIRECT("'"&amp;$Q$4:$Q$6&amp;"'!K:K")))</f>
        <v>0</v>
      </c>
      <c r="K105" s="54" cm="1">
        <f ca="1" t="array" ref="K105">SUM(SUMIF(INDIRECT("'"&amp;$Q$4:$Q$6&amp;"'!B:B"),A105,INDIRECT("'"&amp;$Q$4:$Q$6&amp;"'!L:L")))</f>
        <v>0</v>
      </c>
      <c r="L105" s="54" cm="1">
        <f ca="1" t="array" ref="L105">SUM(SUMIF(INDIRECT("'"&amp;$Q$4:$Q$6&amp;"'!B:B"),A105,INDIRECT("'"&amp;$Q$4:$Q$6&amp;"'!$AE:$AE")))</f>
        <v>300</v>
      </c>
      <c r="M105" s="54">
        <f ca="1" t="shared" si="3"/>
        <v>9700</v>
      </c>
    </row>
    <row r="106" spans="1:13">
      <c r="A106" s="53" t="str">
        <f>'202604工资表'!B107</f>
        <v>九十二</v>
      </c>
      <c r="B106" s="54" cm="1">
        <f ca="1" t="array" ref="B106">IFERROR(_xlfn.XLOOKUP(A106,INDIRECT("'"&amp;$Q$3&amp;"'!B:B"),INDIRECT("'"&amp;$Q$3&amp;"'!K:K"),"无"),"表名错误")</f>
        <v>7000</v>
      </c>
      <c r="C106" s="54" cm="1">
        <f ca="1" t="array" ref="C106">IFERROR(_xlfn.XLOOKUP(A106,INDIRECT("'"&amp;$Q$3&amp;"'!B:B"),INDIRECT("'"&amp;$Q$3&amp;"'!L:L"),"无"),"表名错误")</f>
        <v>3000</v>
      </c>
      <c r="D106" s="54" t="str" cm="1">
        <f ca="1" t="array" ref="D106">IFERROR(_xlfn.XLOOKUP(A106,INDIRECT("'"&amp;$Q$3&amp;"'!B:B"),INDIRECT("'"&amp;$Q$3&amp;"'!M:M"),"无"),"表名错误")</f>
        <v>C</v>
      </c>
      <c r="E106" s="54" cm="1">
        <f ca="1" t="array" ref="E106">IFERROR(_xlfn.XLOOKUP(A106,INDIRECT("'"&amp;$Q$3&amp;"'!B:B"),INDIRECT("'"&amp;$Q$3&amp;"'!N:N"),"无"),"表名错误")</f>
        <v>3000</v>
      </c>
      <c r="F106" s="54" t="s">
        <v>868</v>
      </c>
      <c r="G106" s="54" cm="1">
        <f ca="1" t="array" ref="G106">IFERROR(_xlfn.XLOOKUP(A106,INDIRECT("'"&amp;$Q$3&amp;"'!B:B"),INDIRECT("'"&amp;$Q$3&amp;"'!P:P"),"无"),"表名错误")</f>
        <v>0</v>
      </c>
      <c r="H106" s="54">
        <v>0</v>
      </c>
      <c r="I106" s="54">
        <f ca="1" t="shared" si="2"/>
        <v>10000</v>
      </c>
      <c r="J106" s="55" cm="1">
        <f ca="1" t="array" ref="J106">SUM(SUMIF(INDIRECT("'"&amp;$Q$4:$Q$6&amp;"'!B:B"),A106,INDIRECT("'"&amp;$Q$4:$Q$6&amp;"'!K:K")))</f>
        <v>0</v>
      </c>
      <c r="K106" s="54" cm="1">
        <f ca="1" t="array" ref="K106">SUM(SUMIF(INDIRECT("'"&amp;$Q$4:$Q$6&amp;"'!B:B"),A106,INDIRECT("'"&amp;$Q$4:$Q$6&amp;"'!L:L")))</f>
        <v>0</v>
      </c>
      <c r="L106" s="54" cm="1">
        <f ca="1" t="array" ref="L106">SUM(SUMIF(INDIRECT("'"&amp;$Q$4:$Q$6&amp;"'!B:B"),A106,INDIRECT("'"&amp;$Q$4:$Q$6&amp;"'!$AE:$AE")))</f>
        <v>300</v>
      </c>
      <c r="M106" s="54">
        <f ca="1" t="shared" si="3"/>
        <v>9700</v>
      </c>
    </row>
    <row r="107" spans="1:13">
      <c r="A107" s="53" t="str">
        <f>'202604工资表'!B108</f>
        <v>九十三</v>
      </c>
      <c r="B107" s="54" cm="1">
        <f ca="1" t="array" ref="B107">IFERROR(_xlfn.XLOOKUP(A107,INDIRECT("'"&amp;$Q$3&amp;"'!B:B"),INDIRECT("'"&amp;$Q$3&amp;"'!K:K"),"无"),"表名错误")</f>
        <v>7000</v>
      </c>
      <c r="C107" s="54" cm="1">
        <f ca="1" t="array" ref="C107">IFERROR(_xlfn.XLOOKUP(A107,INDIRECT("'"&amp;$Q$3&amp;"'!B:B"),INDIRECT("'"&amp;$Q$3&amp;"'!L:L"),"无"),"表名错误")</f>
        <v>3000</v>
      </c>
      <c r="D107" s="54" t="str" cm="1">
        <f ca="1" t="array" ref="D107">IFERROR(_xlfn.XLOOKUP(A107,INDIRECT("'"&amp;$Q$3&amp;"'!B:B"),INDIRECT("'"&amp;$Q$3&amp;"'!M:M"),"无"),"表名错误")</f>
        <v>D</v>
      </c>
      <c r="E107" s="54" cm="1">
        <f ca="1" t="array" ref="E107">IFERROR(_xlfn.XLOOKUP(A107,INDIRECT("'"&amp;$Q$3&amp;"'!B:B"),INDIRECT("'"&amp;$Q$3&amp;"'!N:N"),"无"),"表名错误")</f>
        <v>2400</v>
      </c>
      <c r="F107" s="54" t="s">
        <v>868</v>
      </c>
      <c r="G107" s="54" cm="1">
        <f ca="1" t="array" ref="G107">IFERROR(_xlfn.XLOOKUP(A107,INDIRECT("'"&amp;$Q$3&amp;"'!B:B"),INDIRECT("'"&amp;$Q$3&amp;"'!P:P"),"无"),"表名错误")</f>
        <v>0</v>
      </c>
      <c r="H107" s="54">
        <v>0</v>
      </c>
      <c r="I107" s="54">
        <f ca="1" t="shared" si="2"/>
        <v>9400</v>
      </c>
      <c r="J107" s="55" cm="1">
        <f ca="1" t="array" ref="J107">SUM(SUMIF(INDIRECT("'"&amp;$Q$4:$Q$6&amp;"'!B:B"),A107,INDIRECT("'"&amp;$Q$4:$Q$6&amp;"'!K:K")))</f>
        <v>0</v>
      </c>
      <c r="K107" s="54" cm="1">
        <f ca="1" t="array" ref="K107">SUM(SUMIF(INDIRECT("'"&amp;$Q$4:$Q$6&amp;"'!B:B"),A107,INDIRECT("'"&amp;$Q$4:$Q$6&amp;"'!L:L")))</f>
        <v>0</v>
      </c>
      <c r="L107" s="54" cm="1">
        <f ca="1" t="array" ref="L107">SUM(SUMIF(INDIRECT("'"&amp;$Q$4:$Q$6&amp;"'!B:B"),A107,INDIRECT("'"&amp;$Q$4:$Q$6&amp;"'!$AE:$AE")))</f>
        <v>282</v>
      </c>
      <c r="M107" s="54">
        <f ca="1" t="shared" si="3"/>
        <v>9118</v>
      </c>
    </row>
    <row r="108" spans="1:13">
      <c r="A108" s="53" t="str">
        <f>'202604工资表'!B109</f>
        <v>九十四</v>
      </c>
      <c r="B108" s="54" cm="1">
        <f ca="1" t="array" ref="B108">IFERROR(_xlfn.XLOOKUP(A108,INDIRECT("'"&amp;$Q$3&amp;"'!B:B"),INDIRECT("'"&amp;$Q$3&amp;"'!K:K"),"无"),"表名错误")</f>
        <v>7000</v>
      </c>
      <c r="C108" s="54" cm="1">
        <f ca="1" t="array" ref="C108">IFERROR(_xlfn.XLOOKUP(A108,INDIRECT("'"&amp;$Q$3&amp;"'!B:B"),INDIRECT("'"&amp;$Q$3&amp;"'!L:L"),"无"),"表名错误")</f>
        <v>3000</v>
      </c>
      <c r="D108" s="54" t="str" cm="1">
        <f ca="1" t="array" ref="D108">IFERROR(_xlfn.XLOOKUP(A108,INDIRECT("'"&amp;$Q$3&amp;"'!B:B"),INDIRECT("'"&amp;$Q$3&amp;"'!M:M"),"无"),"表名错误")</f>
        <v>C</v>
      </c>
      <c r="E108" s="54" cm="1">
        <f ca="1" t="array" ref="E108">IFERROR(_xlfn.XLOOKUP(A108,INDIRECT("'"&amp;$Q$3&amp;"'!B:B"),INDIRECT("'"&amp;$Q$3&amp;"'!N:N"),"无"),"表名错误")</f>
        <v>3000</v>
      </c>
      <c r="F108" s="54" t="s">
        <v>868</v>
      </c>
      <c r="G108" s="54" cm="1">
        <f ca="1" t="array" ref="G108">IFERROR(_xlfn.XLOOKUP(A108,INDIRECT("'"&amp;$Q$3&amp;"'!B:B"),INDIRECT("'"&amp;$Q$3&amp;"'!P:P"),"无"),"表名错误")</f>
        <v>0</v>
      </c>
      <c r="H108" s="54">
        <v>0</v>
      </c>
      <c r="I108" s="54">
        <f ca="1" t="shared" si="2"/>
        <v>10000</v>
      </c>
      <c r="J108" s="55" cm="1">
        <f ca="1" t="array" ref="J108">SUM(SUMIF(INDIRECT("'"&amp;$Q$4:$Q$6&amp;"'!B:B"),A108,INDIRECT("'"&amp;$Q$4:$Q$6&amp;"'!K:K")))</f>
        <v>0</v>
      </c>
      <c r="K108" s="54" cm="1">
        <f ca="1" t="array" ref="K108">SUM(SUMIF(INDIRECT("'"&amp;$Q$4:$Q$6&amp;"'!B:B"),A108,INDIRECT("'"&amp;$Q$4:$Q$6&amp;"'!L:L")))</f>
        <v>0</v>
      </c>
      <c r="L108" s="54" cm="1">
        <f ca="1" t="array" ref="L108">SUM(SUMIF(INDIRECT("'"&amp;$Q$4:$Q$6&amp;"'!B:B"),A108,INDIRECT("'"&amp;$Q$4:$Q$6&amp;"'!$AE:$AE")))</f>
        <v>300</v>
      </c>
      <c r="M108" s="54">
        <f ca="1" t="shared" si="3"/>
        <v>9700</v>
      </c>
    </row>
    <row r="109" spans="1:13">
      <c r="A109" s="53" t="str">
        <f>'202604工资表'!B110</f>
        <v>九十五</v>
      </c>
      <c r="B109" s="54" cm="1">
        <f ca="1" t="array" ref="B109">IFERROR(_xlfn.XLOOKUP(A109,INDIRECT("'"&amp;$Q$3&amp;"'!B:B"),INDIRECT("'"&amp;$Q$3&amp;"'!K:K"),"无"),"表名错误")</f>
        <v>7000</v>
      </c>
      <c r="C109" s="54" cm="1">
        <f ca="1" t="array" ref="C109">IFERROR(_xlfn.XLOOKUP(A109,INDIRECT("'"&amp;$Q$3&amp;"'!B:B"),INDIRECT("'"&amp;$Q$3&amp;"'!L:L"),"无"),"表名错误")</f>
        <v>3000</v>
      </c>
      <c r="D109" s="54" t="str" cm="1">
        <f ca="1" t="array" ref="D109">IFERROR(_xlfn.XLOOKUP(A109,INDIRECT("'"&amp;$Q$3&amp;"'!B:B"),INDIRECT("'"&amp;$Q$3&amp;"'!M:M"),"无"),"表名错误")</f>
        <v>C</v>
      </c>
      <c r="E109" s="54" cm="1">
        <f ca="1" t="array" ref="E109">IFERROR(_xlfn.XLOOKUP(A109,INDIRECT("'"&amp;$Q$3&amp;"'!B:B"),INDIRECT("'"&amp;$Q$3&amp;"'!N:N"),"无"),"表名错误")</f>
        <v>3000</v>
      </c>
      <c r="F109" s="54" t="s">
        <v>868</v>
      </c>
      <c r="G109" s="54" cm="1">
        <f ca="1" t="array" ref="G109">IFERROR(_xlfn.XLOOKUP(A109,INDIRECT("'"&amp;$Q$3&amp;"'!B:B"),INDIRECT("'"&amp;$Q$3&amp;"'!P:P"),"无"),"表名错误")</f>
        <v>0</v>
      </c>
      <c r="H109" s="54">
        <v>0</v>
      </c>
      <c r="I109" s="54">
        <f ca="1" t="shared" si="2"/>
        <v>10000</v>
      </c>
      <c r="J109" s="55" cm="1">
        <f ca="1" t="array" ref="J109">SUM(SUMIF(INDIRECT("'"&amp;$Q$4:$Q$6&amp;"'!B:B"),A109,INDIRECT("'"&amp;$Q$4:$Q$6&amp;"'!K:K")))</f>
        <v>0</v>
      </c>
      <c r="K109" s="54" cm="1">
        <f ca="1" t="array" ref="K109">SUM(SUMIF(INDIRECT("'"&amp;$Q$4:$Q$6&amp;"'!B:B"),A109,INDIRECT("'"&amp;$Q$4:$Q$6&amp;"'!L:L")))</f>
        <v>0</v>
      </c>
      <c r="L109" s="54" cm="1">
        <f ca="1" t="array" ref="L109">SUM(SUMIF(INDIRECT("'"&amp;$Q$4:$Q$6&amp;"'!B:B"),A109,INDIRECT("'"&amp;$Q$4:$Q$6&amp;"'!$AE:$AE")))</f>
        <v>300</v>
      </c>
      <c r="M109" s="54">
        <f ca="1" t="shared" si="3"/>
        <v>9700</v>
      </c>
    </row>
    <row r="110" spans="1:13">
      <c r="A110" s="53" t="str">
        <f>'202604工资表'!B111</f>
        <v>九十六</v>
      </c>
      <c r="B110" s="54" cm="1">
        <f ca="1" t="array" ref="B110">IFERROR(_xlfn.XLOOKUP(A110,INDIRECT("'"&amp;$Q$3&amp;"'!B:B"),INDIRECT("'"&amp;$Q$3&amp;"'!K:K"),"无"),"表名错误")</f>
        <v>7000</v>
      </c>
      <c r="C110" s="54" cm="1">
        <f ca="1" t="array" ref="C110">IFERROR(_xlfn.XLOOKUP(A110,INDIRECT("'"&amp;$Q$3&amp;"'!B:B"),INDIRECT("'"&amp;$Q$3&amp;"'!L:L"),"无"),"表名错误")</f>
        <v>3000</v>
      </c>
      <c r="D110" s="54" t="str" cm="1">
        <f ca="1" t="array" ref="D110">IFERROR(_xlfn.XLOOKUP(A110,INDIRECT("'"&amp;$Q$3&amp;"'!B:B"),INDIRECT("'"&amp;$Q$3&amp;"'!M:M"),"无"),"表名错误")</f>
        <v>C</v>
      </c>
      <c r="E110" s="54" cm="1">
        <f ca="1" t="array" ref="E110">IFERROR(_xlfn.XLOOKUP(A110,INDIRECT("'"&amp;$Q$3&amp;"'!B:B"),INDIRECT("'"&amp;$Q$3&amp;"'!N:N"),"无"),"表名错误")</f>
        <v>3000</v>
      </c>
      <c r="F110" s="54" t="s">
        <v>868</v>
      </c>
      <c r="G110" s="54" cm="1">
        <f ca="1" t="array" ref="G110">IFERROR(_xlfn.XLOOKUP(A110,INDIRECT("'"&amp;$Q$3&amp;"'!B:B"),INDIRECT("'"&amp;$Q$3&amp;"'!P:P"),"无"),"表名错误")</f>
        <v>0</v>
      </c>
      <c r="H110" s="54">
        <v>0</v>
      </c>
      <c r="I110" s="54">
        <f ca="1" t="shared" si="2"/>
        <v>10000</v>
      </c>
      <c r="J110" s="55" cm="1">
        <f ca="1" t="array" ref="J110">SUM(SUMIF(INDIRECT("'"&amp;$Q$4:$Q$6&amp;"'!B:B"),A110,INDIRECT("'"&amp;$Q$4:$Q$6&amp;"'!K:K")))</f>
        <v>0</v>
      </c>
      <c r="K110" s="54" cm="1">
        <f ca="1" t="array" ref="K110">SUM(SUMIF(INDIRECT("'"&amp;$Q$4:$Q$6&amp;"'!B:B"),A110,INDIRECT("'"&amp;$Q$4:$Q$6&amp;"'!L:L")))</f>
        <v>0</v>
      </c>
      <c r="L110" s="54" cm="1">
        <f ca="1" t="array" ref="L110">SUM(SUMIF(INDIRECT("'"&amp;$Q$4:$Q$6&amp;"'!B:B"),A110,INDIRECT("'"&amp;$Q$4:$Q$6&amp;"'!$AE:$AE")))</f>
        <v>300</v>
      </c>
      <c r="M110" s="54">
        <f ca="1" t="shared" si="3"/>
        <v>9700</v>
      </c>
    </row>
    <row r="111" spans="1:13">
      <c r="A111" s="53" t="str">
        <f>'202604工资表'!B112</f>
        <v>九十七</v>
      </c>
      <c r="B111" s="54" cm="1">
        <f ca="1" t="array" ref="B111">IFERROR(_xlfn.XLOOKUP(A111,INDIRECT("'"&amp;$Q$3&amp;"'!B:B"),INDIRECT("'"&amp;$Q$3&amp;"'!K:K"),"无"),"表名错误")</f>
        <v>7000</v>
      </c>
      <c r="C111" s="54" cm="1">
        <f ca="1" t="array" ref="C111">IFERROR(_xlfn.XLOOKUP(A111,INDIRECT("'"&amp;$Q$3&amp;"'!B:B"),INDIRECT("'"&amp;$Q$3&amp;"'!L:L"),"无"),"表名错误")</f>
        <v>3000</v>
      </c>
      <c r="D111" s="54" t="str" cm="1">
        <f ca="1" t="array" ref="D111">IFERROR(_xlfn.XLOOKUP(A111,INDIRECT("'"&amp;$Q$3&amp;"'!B:B"),INDIRECT("'"&amp;$Q$3&amp;"'!M:M"),"无"),"表名错误")</f>
        <v>C</v>
      </c>
      <c r="E111" s="54" cm="1">
        <f ca="1" t="array" ref="E111">IFERROR(_xlfn.XLOOKUP(A111,INDIRECT("'"&amp;$Q$3&amp;"'!B:B"),INDIRECT("'"&amp;$Q$3&amp;"'!N:N"),"无"),"表名错误")</f>
        <v>3000</v>
      </c>
      <c r="F111" s="54" t="s">
        <v>868</v>
      </c>
      <c r="G111" s="54" cm="1">
        <f ca="1" t="array" ref="G111">IFERROR(_xlfn.XLOOKUP(A111,INDIRECT("'"&amp;$Q$3&amp;"'!B:B"),INDIRECT("'"&amp;$Q$3&amp;"'!P:P"),"无"),"表名错误")</f>
        <v>0</v>
      </c>
      <c r="H111" s="54">
        <v>0</v>
      </c>
      <c r="I111" s="54">
        <f ca="1" t="shared" si="2"/>
        <v>10000</v>
      </c>
      <c r="J111" s="55" cm="1">
        <f ca="1" t="array" ref="J111">SUM(SUMIF(INDIRECT("'"&amp;$Q$4:$Q$6&amp;"'!B:B"),A111,INDIRECT("'"&amp;$Q$4:$Q$6&amp;"'!K:K")))</f>
        <v>0</v>
      </c>
      <c r="K111" s="54" cm="1">
        <f ca="1" t="array" ref="K111">SUM(SUMIF(INDIRECT("'"&amp;$Q$4:$Q$6&amp;"'!B:B"),A111,INDIRECT("'"&amp;$Q$4:$Q$6&amp;"'!L:L")))</f>
        <v>0</v>
      </c>
      <c r="L111" s="54" cm="1">
        <f ca="1" t="array" ref="L111">SUM(SUMIF(INDIRECT("'"&amp;$Q$4:$Q$6&amp;"'!B:B"),A111,INDIRECT("'"&amp;$Q$4:$Q$6&amp;"'!$AE:$AE")))</f>
        <v>300</v>
      </c>
      <c r="M111" s="54">
        <f ca="1" t="shared" si="3"/>
        <v>9700</v>
      </c>
    </row>
    <row r="112" spans="1:13">
      <c r="A112" s="53" t="str">
        <f>'202604工资表'!B113</f>
        <v>九十八</v>
      </c>
      <c r="B112" s="54" cm="1">
        <f ca="1" t="array" ref="B112">IFERROR(_xlfn.XLOOKUP(A112,INDIRECT("'"&amp;$Q$3&amp;"'!B:B"),INDIRECT("'"&amp;$Q$3&amp;"'!K:K"),"无"),"表名错误")</f>
        <v>7000</v>
      </c>
      <c r="C112" s="54" cm="1">
        <f ca="1" t="array" ref="C112">IFERROR(_xlfn.XLOOKUP(A112,INDIRECT("'"&amp;$Q$3&amp;"'!B:B"),INDIRECT("'"&amp;$Q$3&amp;"'!L:L"),"无"),"表名错误")</f>
        <v>3000</v>
      </c>
      <c r="D112" s="54" t="str" cm="1">
        <f ca="1" t="array" ref="D112">IFERROR(_xlfn.XLOOKUP(A112,INDIRECT("'"&amp;$Q$3&amp;"'!B:B"),INDIRECT("'"&amp;$Q$3&amp;"'!M:M"),"无"),"表名错误")</f>
        <v>C</v>
      </c>
      <c r="E112" s="54" cm="1">
        <f ca="1" t="array" ref="E112">IFERROR(_xlfn.XLOOKUP(A112,INDIRECT("'"&amp;$Q$3&amp;"'!B:B"),INDIRECT("'"&amp;$Q$3&amp;"'!N:N"),"无"),"表名错误")</f>
        <v>3000</v>
      </c>
      <c r="F112" s="54" t="s">
        <v>868</v>
      </c>
      <c r="G112" s="54" cm="1">
        <f ca="1" t="array" ref="G112">IFERROR(_xlfn.XLOOKUP(A112,INDIRECT("'"&amp;$Q$3&amp;"'!B:B"),INDIRECT("'"&amp;$Q$3&amp;"'!P:P"),"无"),"表名错误")</f>
        <v>0</v>
      </c>
      <c r="H112" s="54">
        <v>0</v>
      </c>
      <c r="I112" s="54">
        <f ca="1" t="shared" si="2"/>
        <v>10000</v>
      </c>
      <c r="J112" s="55" cm="1">
        <f ca="1" t="array" ref="J112">SUM(SUMIF(INDIRECT("'"&amp;$Q$4:$Q$6&amp;"'!B:B"),A112,INDIRECT("'"&amp;$Q$4:$Q$6&amp;"'!K:K")))</f>
        <v>0</v>
      </c>
      <c r="K112" s="54" cm="1">
        <f ca="1" t="array" ref="K112">SUM(SUMIF(INDIRECT("'"&amp;$Q$4:$Q$6&amp;"'!B:B"),A112,INDIRECT("'"&amp;$Q$4:$Q$6&amp;"'!L:L")))</f>
        <v>0</v>
      </c>
      <c r="L112" s="54" cm="1">
        <f ca="1" t="array" ref="L112">SUM(SUMIF(INDIRECT("'"&amp;$Q$4:$Q$6&amp;"'!B:B"),A112,INDIRECT("'"&amp;$Q$4:$Q$6&amp;"'!$AE:$AE")))</f>
        <v>300</v>
      </c>
      <c r="M112" s="54">
        <f ca="1" t="shared" si="3"/>
        <v>9700</v>
      </c>
    </row>
    <row r="113" spans="1:13">
      <c r="A113" s="53" t="str">
        <f>'202604工资表'!B114</f>
        <v>九十九</v>
      </c>
      <c r="B113" s="54" cm="1">
        <f ca="1" t="array" ref="B113">IFERROR(_xlfn.XLOOKUP(A113,INDIRECT("'"&amp;$Q$3&amp;"'!B:B"),INDIRECT("'"&amp;$Q$3&amp;"'!K:K"),"无"),"表名错误")</f>
        <v>7000</v>
      </c>
      <c r="C113" s="54" cm="1">
        <f ca="1" t="array" ref="C113">IFERROR(_xlfn.XLOOKUP(A113,INDIRECT("'"&amp;$Q$3&amp;"'!B:B"),INDIRECT("'"&amp;$Q$3&amp;"'!L:L"),"无"),"表名错误")</f>
        <v>3000</v>
      </c>
      <c r="D113" s="54" t="str" cm="1">
        <f ca="1" t="array" ref="D113">IFERROR(_xlfn.XLOOKUP(A113,INDIRECT("'"&amp;$Q$3&amp;"'!B:B"),INDIRECT("'"&amp;$Q$3&amp;"'!M:M"),"无"),"表名错误")</f>
        <v>C</v>
      </c>
      <c r="E113" s="54" cm="1">
        <f ca="1" t="array" ref="E113">IFERROR(_xlfn.XLOOKUP(A113,INDIRECT("'"&amp;$Q$3&amp;"'!B:B"),INDIRECT("'"&amp;$Q$3&amp;"'!N:N"),"无"),"表名错误")</f>
        <v>3000</v>
      </c>
      <c r="F113" s="54" t="s">
        <v>868</v>
      </c>
      <c r="G113" s="54" cm="1">
        <f ca="1" t="array" ref="G113">IFERROR(_xlfn.XLOOKUP(A113,INDIRECT("'"&amp;$Q$3&amp;"'!B:B"),INDIRECT("'"&amp;$Q$3&amp;"'!P:P"),"无"),"表名错误")</f>
        <v>0</v>
      </c>
      <c r="H113" s="54">
        <v>0</v>
      </c>
      <c r="I113" s="54">
        <f ca="1" t="shared" si="2"/>
        <v>10000</v>
      </c>
      <c r="J113" s="55" cm="1">
        <f ca="1" t="array" ref="J113">SUM(SUMIF(INDIRECT("'"&amp;$Q$4:$Q$6&amp;"'!B:B"),A113,INDIRECT("'"&amp;$Q$4:$Q$6&amp;"'!K:K")))</f>
        <v>0</v>
      </c>
      <c r="K113" s="54" cm="1">
        <f ca="1" t="array" ref="K113">SUM(SUMIF(INDIRECT("'"&amp;$Q$4:$Q$6&amp;"'!B:B"),A113,INDIRECT("'"&amp;$Q$4:$Q$6&amp;"'!L:L")))</f>
        <v>0</v>
      </c>
      <c r="L113" s="54" cm="1">
        <f ca="1" t="array" ref="L113">SUM(SUMIF(INDIRECT("'"&amp;$Q$4:$Q$6&amp;"'!B:B"),A113,INDIRECT("'"&amp;$Q$4:$Q$6&amp;"'!$AE:$AE")))</f>
        <v>300</v>
      </c>
      <c r="M113" s="54">
        <f ca="1" t="shared" si="3"/>
        <v>9700</v>
      </c>
    </row>
    <row r="114" spans="1:13">
      <c r="A114" s="53" t="str">
        <f>'202604工资表'!B115</f>
        <v>一百</v>
      </c>
      <c r="B114" s="54" cm="1">
        <f ca="1" t="array" ref="B114">IFERROR(_xlfn.XLOOKUP(A114,INDIRECT("'"&amp;$Q$3&amp;"'!B:B"),INDIRECT("'"&amp;$Q$3&amp;"'!K:K"),"无"),"表名错误")</f>
        <v>7000</v>
      </c>
      <c r="C114" s="54" cm="1">
        <f ca="1" t="array" ref="C114">IFERROR(_xlfn.XLOOKUP(A114,INDIRECT("'"&amp;$Q$3&amp;"'!B:B"),INDIRECT("'"&amp;$Q$3&amp;"'!L:L"),"无"),"表名错误")</f>
        <v>3000</v>
      </c>
      <c r="D114" s="54" t="str" cm="1">
        <f ca="1" t="array" ref="D114">IFERROR(_xlfn.XLOOKUP(A114,INDIRECT("'"&amp;$Q$3&amp;"'!B:B"),INDIRECT("'"&amp;$Q$3&amp;"'!M:M"),"无"),"表名错误")</f>
        <v>C</v>
      </c>
      <c r="E114" s="54" cm="1">
        <f ca="1" t="array" ref="E114">IFERROR(_xlfn.XLOOKUP(A114,INDIRECT("'"&amp;$Q$3&amp;"'!B:B"),INDIRECT("'"&amp;$Q$3&amp;"'!N:N"),"无"),"表名错误")</f>
        <v>3000</v>
      </c>
      <c r="F114" s="54" t="s">
        <v>868</v>
      </c>
      <c r="G114" s="54" cm="1">
        <f ca="1" t="array" ref="G114">IFERROR(_xlfn.XLOOKUP(A114,INDIRECT("'"&amp;$Q$3&amp;"'!B:B"),INDIRECT("'"&amp;$Q$3&amp;"'!P:P"),"无"),"表名错误")</f>
        <v>0</v>
      </c>
      <c r="H114" s="54">
        <v>0</v>
      </c>
      <c r="I114" s="54">
        <f ca="1" t="shared" si="2"/>
        <v>10000</v>
      </c>
      <c r="J114" s="55" cm="1">
        <f ca="1" t="array" ref="J114">SUM(SUMIF(INDIRECT("'"&amp;$Q$4:$Q$6&amp;"'!B:B"),A114,INDIRECT("'"&amp;$Q$4:$Q$6&amp;"'!K:K")))</f>
        <v>0</v>
      </c>
      <c r="K114" s="54" cm="1">
        <f ca="1" t="array" ref="K114">SUM(SUMIF(INDIRECT("'"&amp;$Q$4:$Q$6&amp;"'!B:B"),A114,INDIRECT("'"&amp;$Q$4:$Q$6&amp;"'!L:L")))</f>
        <v>0</v>
      </c>
      <c r="L114" s="54" cm="1">
        <f ca="1" t="array" ref="L114">SUM(SUMIF(INDIRECT("'"&amp;$Q$4:$Q$6&amp;"'!B:B"),A114,INDIRECT("'"&amp;$Q$4:$Q$6&amp;"'!$AE:$AE")))</f>
        <v>300</v>
      </c>
      <c r="M114" s="54">
        <f ca="1" t="shared" si="3"/>
        <v>9700</v>
      </c>
    </row>
    <row r="115" spans="1:13">
      <c r="A115" s="53" t="str">
        <f>'202604工资表'!B116</f>
        <v>一百〇一</v>
      </c>
      <c r="B115" s="54" cm="1">
        <f ca="1" t="array" ref="B115">IFERROR(_xlfn.XLOOKUP(A115,INDIRECT("'"&amp;$Q$3&amp;"'!B:B"),INDIRECT("'"&amp;$Q$3&amp;"'!K:K"),"无"),"表名错误")</f>
        <v>7000</v>
      </c>
      <c r="C115" s="54" cm="1">
        <f ca="1" t="array" ref="C115">IFERROR(_xlfn.XLOOKUP(A115,INDIRECT("'"&amp;$Q$3&amp;"'!B:B"),INDIRECT("'"&amp;$Q$3&amp;"'!L:L"),"无"),"表名错误")</f>
        <v>3000</v>
      </c>
      <c r="D115" s="54" t="str" cm="1">
        <f ca="1" t="array" ref="D115">IFERROR(_xlfn.XLOOKUP(A115,INDIRECT("'"&amp;$Q$3&amp;"'!B:B"),INDIRECT("'"&amp;$Q$3&amp;"'!M:M"),"无"),"表名错误")</f>
        <v>D</v>
      </c>
      <c r="E115" s="54" cm="1">
        <f ca="1" t="array" ref="E115">IFERROR(_xlfn.XLOOKUP(A115,INDIRECT("'"&amp;$Q$3&amp;"'!B:B"),INDIRECT("'"&amp;$Q$3&amp;"'!N:N"),"无"),"表名错误")</f>
        <v>2400</v>
      </c>
      <c r="F115" s="54" t="s">
        <v>868</v>
      </c>
      <c r="G115" s="54" cm="1">
        <f ca="1" t="array" ref="G115">IFERROR(_xlfn.XLOOKUP(A115,INDIRECT("'"&amp;$Q$3&amp;"'!B:B"),INDIRECT("'"&amp;$Q$3&amp;"'!P:P"),"无"),"表名错误")</f>
        <v>0</v>
      </c>
      <c r="H115" s="54">
        <v>0</v>
      </c>
      <c r="I115" s="54">
        <f ca="1" t="shared" si="2"/>
        <v>9400</v>
      </c>
      <c r="J115" s="55" cm="1">
        <f ca="1" t="array" ref="J115">SUM(SUMIF(INDIRECT("'"&amp;$Q$4:$Q$6&amp;"'!B:B"),A115,INDIRECT("'"&amp;$Q$4:$Q$6&amp;"'!K:K")))</f>
        <v>0</v>
      </c>
      <c r="K115" s="54" cm="1">
        <f ca="1" t="array" ref="K115">SUM(SUMIF(INDIRECT("'"&amp;$Q$4:$Q$6&amp;"'!B:B"),A115,INDIRECT("'"&amp;$Q$4:$Q$6&amp;"'!L:L")))</f>
        <v>0</v>
      </c>
      <c r="L115" s="54" cm="1">
        <f ca="1" t="array" ref="L115">SUM(SUMIF(INDIRECT("'"&amp;$Q$4:$Q$6&amp;"'!B:B"),A115,INDIRECT("'"&amp;$Q$4:$Q$6&amp;"'!$AE:$AE")))</f>
        <v>282</v>
      </c>
      <c r="M115" s="54">
        <f ca="1" t="shared" si="3"/>
        <v>9118</v>
      </c>
    </row>
    <row r="116" spans="1:13">
      <c r="A116" s="53" t="str">
        <f>'202604工资表'!B117</f>
        <v>一百〇二</v>
      </c>
      <c r="B116" s="54" cm="1">
        <f ca="1" t="array" ref="B116">IFERROR(_xlfn.XLOOKUP(A116,INDIRECT("'"&amp;$Q$3&amp;"'!B:B"),INDIRECT("'"&amp;$Q$3&amp;"'!K:K"),"无"),"表名错误")</f>
        <v>7000</v>
      </c>
      <c r="C116" s="54" cm="1">
        <f ca="1" t="array" ref="C116">IFERROR(_xlfn.XLOOKUP(A116,INDIRECT("'"&amp;$Q$3&amp;"'!B:B"),INDIRECT("'"&amp;$Q$3&amp;"'!L:L"),"无"),"表名错误")</f>
        <v>3000</v>
      </c>
      <c r="D116" s="54" t="str" cm="1">
        <f ca="1" t="array" ref="D116">IFERROR(_xlfn.XLOOKUP(A116,INDIRECT("'"&amp;$Q$3&amp;"'!B:B"),INDIRECT("'"&amp;$Q$3&amp;"'!M:M"),"无"),"表名错误")</f>
        <v>C</v>
      </c>
      <c r="E116" s="54" cm="1">
        <f ca="1" t="array" ref="E116">IFERROR(_xlfn.XLOOKUP(A116,INDIRECT("'"&amp;$Q$3&amp;"'!B:B"),INDIRECT("'"&amp;$Q$3&amp;"'!N:N"),"无"),"表名错误")</f>
        <v>3000</v>
      </c>
      <c r="F116" s="54" t="s">
        <v>868</v>
      </c>
      <c r="G116" s="54" cm="1">
        <f ca="1" t="array" ref="G116">IFERROR(_xlfn.XLOOKUP(A116,INDIRECT("'"&amp;$Q$3&amp;"'!B:B"),INDIRECT("'"&amp;$Q$3&amp;"'!P:P"),"无"),"表名错误")</f>
        <v>0</v>
      </c>
      <c r="H116" s="54">
        <v>0</v>
      </c>
      <c r="I116" s="54">
        <f ca="1" t="shared" si="2"/>
        <v>10000</v>
      </c>
      <c r="J116" s="55" cm="1">
        <f ca="1" t="array" ref="J116">SUM(SUMIF(INDIRECT("'"&amp;$Q$4:$Q$6&amp;"'!B:B"),A116,INDIRECT("'"&amp;$Q$4:$Q$6&amp;"'!K:K")))</f>
        <v>0</v>
      </c>
      <c r="K116" s="54" cm="1">
        <f ca="1" t="array" ref="K116">SUM(SUMIF(INDIRECT("'"&amp;$Q$4:$Q$6&amp;"'!B:B"),A116,INDIRECT("'"&amp;$Q$4:$Q$6&amp;"'!L:L")))</f>
        <v>0</v>
      </c>
      <c r="L116" s="54" cm="1">
        <f ca="1" t="array" ref="L116">SUM(SUMIF(INDIRECT("'"&amp;$Q$4:$Q$6&amp;"'!B:B"),A116,INDIRECT("'"&amp;$Q$4:$Q$6&amp;"'!$AE:$AE")))</f>
        <v>300</v>
      </c>
      <c r="M116" s="54">
        <f ca="1" t="shared" si="3"/>
        <v>9700</v>
      </c>
    </row>
    <row r="117" spans="1:13">
      <c r="A117" s="53" t="str">
        <f>'202604工资表'!B118</f>
        <v>一百〇三</v>
      </c>
      <c r="B117" s="54" cm="1">
        <f ca="1" t="array" ref="B117">IFERROR(_xlfn.XLOOKUP(A117,INDIRECT("'"&amp;$Q$3&amp;"'!B:B"),INDIRECT("'"&amp;$Q$3&amp;"'!K:K"),"无"),"表名错误")</f>
        <v>7000</v>
      </c>
      <c r="C117" s="54" cm="1">
        <f ca="1" t="array" ref="C117">IFERROR(_xlfn.XLOOKUP(A117,INDIRECT("'"&amp;$Q$3&amp;"'!B:B"),INDIRECT("'"&amp;$Q$3&amp;"'!L:L"),"无"),"表名错误")</f>
        <v>3000</v>
      </c>
      <c r="D117" s="54" t="str" cm="1">
        <f ca="1" t="array" ref="D117">IFERROR(_xlfn.XLOOKUP(A117,INDIRECT("'"&amp;$Q$3&amp;"'!B:B"),INDIRECT("'"&amp;$Q$3&amp;"'!M:M"),"无"),"表名错误")</f>
        <v>C</v>
      </c>
      <c r="E117" s="54" cm="1">
        <f ca="1" t="array" ref="E117">IFERROR(_xlfn.XLOOKUP(A117,INDIRECT("'"&amp;$Q$3&amp;"'!B:B"),INDIRECT("'"&amp;$Q$3&amp;"'!N:N"),"无"),"表名错误")</f>
        <v>3000</v>
      </c>
      <c r="F117" s="54" t="s">
        <v>868</v>
      </c>
      <c r="G117" s="54" cm="1">
        <f ca="1" t="array" ref="G117">IFERROR(_xlfn.XLOOKUP(A117,INDIRECT("'"&amp;$Q$3&amp;"'!B:B"),INDIRECT("'"&amp;$Q$3&amp;"'!P:P"),"无"),"表名错误")</f>
        <v>0</v>
      </c>
      <c r="H117" s="54">
        <v>0</v>
      </c>
      <c r="I117" s="54">
        <f ca="1" t="shared" si="2"/>
        <v>10000</v>
      </c>
      <c r="J117" s="55" cm="1">
        <f ca="1" t="array" ref="J117">SUM(SUMIF(INDIRECT("'"&amp;$Q$4:$Q$6&amp;"'!B:B"),A117,INDIRECT("'"&amp;$Q$4:$Q$6&amp;"'!K:K")))</f>
        <v>0</v>
      </c>
      <c r="K117" s="54" cm="1">
        <f ca="1" t="array" ref="K117">SUM(SUMIF(INDIRECT("'"&amp;$Q$4:$Q$6&amp;"'!B:B"),A117,INDIRECT("'"&amp;$Q$4:$Q$6&amp;"'!L:L")))</f>
        <v>0</v>
      </c>
      <c r="L117" s="54" cm="1">
        <f ca="1" t="array" ref="L117">SUM(SUMIF(INDIRECT("'"&amp;$Q$4:$Q$6&amp;"'!B:B"),A117,INDIRECT("'"&amp;$Q$4:$Q$6&amp;"'!$AE:$AE")))</f>
        <v>300</v>
      </c>
      <c r="M117" s="54">
        <f ca="1" t="shared" si="3"/>
        <v>9700</v>
      </c>
    </row>
    <row r="118" spans="1:13">
      <c r="A118" s="53" t="str">
        <f>'202604工资表'!B119</f>
        <v>一百〇四</v>
      </c>
      <c r="B118" s="54" cm="1">
        <f ca="1" t="array" ref="B118">IFERROR(_xlfn.XLOOKUP(A118,INDIRECT("'"&amp;$Q$3&amp;"'!B:B"),INDIRECT("'"&amp;$Q$3&amp;"'!K:K"),"无"),"表名错误")</f>
        <v>7000</v>
      </c>
      <c r="C118" s="54" cm="1">
        <f ca="1" t="array" ref="C118">IFERROR(_xlfn.XLOOKUP(A118,INDIRECT("'"&amp;$Q$3&amp;"'!B:B"),INDIRECT("'"&amp;$Q$3&amp;"'!L:L"),"无"),"表名错误")</f>
        <v>3000</v>
      </c>
      <c r="D118" s="54" t="str" cm="1">
        <f ca="1" t="array" ref="D118">IFERROR(_xlfn.XLOOKUP(A118,INDIRECT("'"&amp;$Q$3&amp;"'!B:B"),INDIRECT("'"&amp;$Q$3&amp;"'!M:M"),"无"),"表名错误")</f>
        <v>C</v>
      </c>
      <c r="E118" s="54" cm="1">
        <f ca="1" t="array" ref="E118">IFERROR(_xlfn.XLOOKUP(A118,INDIRECT("'"&amp;$Q$3&amp;"'!B:B"),INDIRECT("'"&amp;$Q$3&amp;"'!N:N"),"无"),"表名错误")</f>
        <v>3000</v>
      </c>
      <c r="F118" s="54" t="s">
        <v>868</v>
      </c>
      <c r="G118" s="54" cm="1">
        <f ca="1" t="array" ref="G118">IFERROR(_xlfn.XLOOKUP(A118,INDIRECT("'"&amp;$Q$3&amp;"'!B:B"),INDIRECT("'"&amp;$Q$3&amp;"'!P:P"),"无"),"表名错误")</f>
        <v>0</v>
      </c>
      <c r="H118" s="54">
        <v>0</v>
      </c>
      <c r="I118" s="54">
        <f ca="1" t="shared" si="2"/>
        <v>10000</v>
      </c>
      <c r="J118" s="55" cm="1">
        <f ca="1" t="array" ref="J118">SUM(SUMIF(INDIRECT("'"&amp;$Q$4:$Q$6&amp;"'!B:B"),A118,INDIRECT("'"&amp;$Q$4:$Q$6&amp;"'!K:K")))</f>
        <v>0</v>
      </c>
      <c r="K118" s="54" cm="1">
        <f ca="1" t="array" ref="K118">SUM(SUMIF(INDIRECT("'"&amp;$Q$4:$Q$6&amp;"'!B:B"),A118,INDIRECT("'"&amp;$Q$4:$Q$6&amp;"'!L:L")))</f>
        <v>0</v>
      </c>
      <c r="L118" s="54" cm="1">
        <f ca="1" t="array" ref="L118">SUM(SUMIF(INDIRECT("'"&amp;$Q$4:$Q$6&amp;"'!B:B"),A118,INDIRECT("'"&amp;$Q$4:$Q$6&amp;"'!$AE:$AE")))</f>
        <v>300</v>
      </c>
      <c r="M118" s="54">
        <f ca="1" t="shared" si="3"/>
        <v>9700</v>
      </c>
    </row>
    <row r="119" spans="1:13">
      <c r="A119" s="53" t="str">
        <f>'202604工资表'!B120</f>
        <v>一百〇五</v>
      </c>
      <c r="B119" s="54" cm="1">
        <f ca="1" t="array" ref="B119">IFERROR(_xlfn.XLOOKUP(A119,INDIRECT("'"&amp;$Q$3&amp;"'!B:B"),INDIRECT("'"&amp;$Q$3&amp;"'!K:K"),"无"),"表名错误")</f>
        <v>7000</v>
      </c>
      <c r="C119" s="54" cm="1">
        <f ca="1" t="array" ref="C119">IFERROR(_xlfn.XLOOKUP(A119,INDIRECT("'"&amp;$Q$3&amp;"'!B:B"),INDIRECT("'"&amp;$Q$3&amp;"'!L:L"),"无"),"表名错误")</f>
        <v>3000</v>
      </c>
      <c r="D119" s="54" t="str" cm="1">
        <f ca="1" t="array" ref="D119">IFERROR(_xlfn.XLOOKUP(A119,INDIRECT("'"&amp;$Q$3&amp;"'!B:B"),INDIRECT("'"&amp;$Q$3&amp;"'!M:M"),"无"),"表名错误")</f>
        <v>C</v>
      </c>
      <c r="E119" s="54" cm="1">
        <f ca="1" t="array" ref="E119">IFERROR(_xlfn.XLOOKUP(A119,INDIRECT("'"&amp;$Q$3&amp;"'!B:B"),INDIRECT("'"&amp;$Q$3&amp;"'!N:N"),"无"),"表名错误")</f>
        <v>3000</v>
      </c>
      <c r="F119" s="54" t="s">
        <v>868</v>
      </c>
      <c r="G119" s="54" cm="1">
        <f ca="1" t="array" ref="G119">IFERROR(_xlfn.XLOOKUP(A119,INDIRECT("'"&amp;$Q$3&amp;"'!B:B"),INDIRECT("'"&amp;$Q$3&amp;"'!P:P"),"无"),"表名错误")</f>
        <v>0</v>
      </c>
      <c r="H119" s="54">
        <v>0</v>
      </c>
      <c r="I119" s="54">
        <f ca="1" t="shared" si="2"/>
        <v>10000</v>
      </c>
      <c r="J119" s="55" cm="1">
        <f ca="1" t="array" ref="J119">SUM(SUMIF(INDIRECT("'"&amp;$Q$4:$Q$6&amp;"'!B:B"),A119,INDIRECT("'"&amp;$Q$4:$Q$6&amp;"'!K:K")))</f>
        <v>0</v>
      </c>
      <c r="K119" s="54" cm="1">
        <f ca="1" t="array" ref="K119">SUM(SUMIF(INDIRECT("'"&amp;$Q$4:$Q$6&amp;"'!B:B"),A119,INDIRECT("'"&amp;$Q$4:$Q$6&amp;"'!L:L")))</f>
        <v>0</v>
      </c>
      <c r="L119" s="54" cm="1">
        <f ca="1" t="array" ref="L119">SUM(SUMIF(INDIRECT("'"&amp;$Q$4:$Q$6&amp;"'!B:B"),A119,INDIRECT("'"&amp;$Q$4:$Q$6&amp;"'!$AE:$AE")))</f>
        <v>300</v>
      </c>
      <c r="M119" s="54">
        <f ca="1" t="shared" si="3"/>
        <v>9700</v>
      </c>
    </row>
    <row r="120" spans="1:13">
      <c r="A120" s="53" t="str">
        <f>'202604工资表'!B121</f>
        <v>一百〇六</v>
      </c>
      <c r="B120" s="54" cm="1">
        <f ca="1" t="array" ref="B120">IFERROR(_xlfn.XLOOKUP(A120,INDIRECT("'"&amp;$Q$3&amp;"'!B:B"),INDIRECT("'"&amp;$Q$3&amp;"'!K:K"),"无"),"表名错误")</f>
        <v>7000</v>
      </c>
      <c r="C120" s="54" cm="1">
        <f ca="1" t="array" ref="C120">IFERROR(_xlfn.XLOOKUP(A120,INDIRECT("'"&amp;$Q$3&amp;"'!B:B"),INDIRECT("'"&amp;$Q$3&amp;"'!L:L"),"无"),"表名错误")</f>
        <v>3000</v>
      </c>
      <c r="D120" s="54" t="str" cm="1">
        <f ca="1" t="array" ref="D120">IFERROR(_xlfn.XLOOKUP(A120,INDIRECT("'"&amp;$Q$3&amp;"'!B:B"),INDIRECT("'"&amp;$Q$3&amp;"'!M:M"),"无"),"表名错误")</f>
        <v>D</v>
      </c>
      <c r="E120" s="54" cm="1">
        <f ca="1" t="array" ref="E120">IFERROR(_xlfn.XLOOKUP(A120,INDIRECT("'"&amp;$Q$3&amp;"'!B:B"),INDIRECT("'"&amp;$Q$3&amp;"'!N:N"),"无"),"表名错误")</f>
        <v>2400</v>
      </c>
      <c r="F120" s="54" t="s">
        <v>868</v>
      </c>
      <c r="G120" s="54" cm="1">
        <f ca="1" t="array" ref="G120">IFERROR(_xlfn.XLOOKUP(A120,INDIRECT("'"&amp;$Q$3&amp;"'!B:B"),INDIRECT("'"&amp;$Q$3&amp;"'!P:P"),"无"),"表名错误")</f>
        <v>0</v>
      </c>
      <c r="H120" s="54">
        <v>0</v>
      </c>
      <c r="I120" s="54">
        <f ca="1" t="shared" si="2"/>
        <v>9400</v>
      </c>
      <c r="J120" s="55" cm="1">
        <f ca="1" t="array" ref="J120">SUM(SUMIF(INDIRECT("'"&amp;$Q$4:$Q$6&amp;"'!B:B"),A120,INDIRECT("'"&amp;$Q$4:$Q$6&amp;"'!K:K")))</f>
        <v>0</v>
      </c>
      <c r="K120" s="54" cm="1">
        <f ca="1" t="array" ref="K120">SUM(SUMIF(INDIRECT("'"&amp;$Q$4:$Q$6&amp;"'!B:B"),A120,INDIRECT("'"&amp;$Q$4:$Q$6&amp;"'!L:L")))</f>
        <v>0</v>
      </c>
      <c r="L120" s="54" cm="1">
        <f ca="1" t="array" ref="L120">SUM(SUMIF(INDIRECT("'"&amp;$Q$4:$Q$6&amp;"'!B:B"),A120,INDIRECT("'"&amp;$Q$4:$Q$6&amp;"'!$AE:$AE")))</f>
        <v>282</v>
      </c>
      <c r="M120" s="54">
        <f ca="1" t="shared" si="3"/>
        <v>9118</v>
      </c>
    </row>
    <row r="121" spans="1:13">
      <c r="A121" s="53" t="str">
        <f>'202604工资表'!B122</f>
        <v>一百〇七</v>
      </c>
      <c r="B121" s="54" cm="1">
        <f ca="1" t="array" ref="B121">IFERROR(_xlfn.XLOOKUP(A121,INDIRECT("'"&amp;$Q$3&amp;"'!B:B"),INDIRECT("'"&amp;$Q$3&amp;"'!K:K"),"无"),"表名错误")</f>
        <v>7000</v>
      </c>
      <c r="C121" s="54" cm="1">
        <f ca="1" t="array" ref="C121">IFERROR(_xlfn.XLOOKUP(A121,INDIRECT("'"&amp;$Q$3&amp;"'!B:B"),INDIRECT("'"&amp;$Q$3&amp;"'!L:L"),"无"),"表名错误")</f>
        <v>3000</v>
      </c>
      <c r="D121" s="54" t="str" cm="1">
        <f ca="1" t="array" ref="D121">IFERROR(_xlfn.XLOOKUP(A121,INDIRECT("'"&amp;$Q$3&amp;"'!B:B"),INDIRECT("'"&amp;$Q$3&amp;"'!M:M"),"无"),"表名错误")</f>
        <v>C</v>
      </c>
      <c r="E121" s="54" cm="1">
        <f ca="1" t="array" ref="E121">IFERROR(_xlfn.XLOOKUP(A121,INDIRECT("'"&amp;$Q$3&amp;"'!B:B"),INDIRECT("'"&amp;$Q$3&amp;"'!N:N"),"无"),"表名错误")</f>
        <v>3000</v>
      </c>
      <c r="F121" s="54" t="s">
        <v>868</v>
      </c>
      <c r="G121" s="54" cm="1">
        <f ca="1" t="array" ref="G121">IFERROR(_xlfn.XLOOKUP(A121,INDIRECT("'"&amp;$Q$3&amp;"'!B:B"),INDIRECT("'"&amp;$Q$3&amp;"'!P:P"),"无"),"表名错误")</f>
        <v>0</v>
      </c>
      <c r="H121" s="54">
        <v>0</v>
      </c>
      <c r="I121" s="54">
        <f ca="1" t="shared" si="2"/>
        <v>10000</v>
      </c>
      <c r="J121" s="55" cm="1">
        <f ca="1" t="array" ref="J121">SUM(SUMIF(INDIRECT("'"&amp;$Q$4:$Q$6&amp;"'!B:B"),A121,INDIRECT("'"&amp;$Q$4:$Q$6&amp;"'!K:K")))</f>
        <v>0</v>
      </c>
      <c r="K121" s="54" cm="1">
        <f ca="1" t="array" ref="K121">SUM(SUMIF(INDIRECT("'"&amp;$Q$4:$Q$6&amp;"'!B:B"),A121,INDIRECT("'"&amp;$Q$4:$Q$6&amp;"'!L:L")))</f>
        <v>0</v>
      </c>
      <c r="L121" s="54" cm="1">
        <f ca="1" t="array" ref="L121">SUM(SUMIF(INDIRECT("'"&amp;$Q$4:$Q$6&amp;"'!B:B"),A121,INDIRECT("'"&amp;$Q$4:$Q$6&amp;"'!$AE:$AE")))</f>
        <v>300</v>
      </c>
      <c r="M121" s="54">
        <f ca="1" t="shared" si="3"/>
        <v>9700</v>
      </c>
    </row>
    <row r="122" spans="1:13">
      <c r="A122" s="53" t="str">
        <f>'202604工资表'!B123</f>
        <v>一百〇八</v>
      </c>
      <c r="B122" s="54" cm="1">
        <f ca="1" t="array" ref="B122">IFERROR(_xlfn.XLOOKUP(A122,INDIRECT("'"&amp;$Q$3&amp;"'!B:B"),INDIRECT("'"&amp;$Q$3&amp;"'!K:K"),"无"),"表名错误")</f>
        <v>7000</v>
      </c>
      <c r="C122" s="54" cm="1">
        <f ca="1" t="array" ref="C122">IFERROR(_xlfn.XLOOKUP(A122,INDIRECT("'"&amp;$Q$3&amp;"'!B:B"),INDIRECT("'"&amp;$Q$3&amp;"'!L:L"),"无"),"表名错误")</f>
        <v>3000</v>
      </c>
      <c r="D122" s="54" t="str" cm="1">
        <f ca="1" t="array" ref="D122">IFERROR(_xlfn.XLOOKUP(A122,INDIRECT("'"&amp;$Q$3&amp;"'!B:B"),INDIRECT("'"&amp;$Q$3&amp;"'!M:M"),"无"),"表名错误")</f>
        <v>C</v>
      </c>
      <c r="E122" s="54" cm="1">
        <f ca="1" t="array" ref="E122">IFERROR(_xlfn.XLOOKUP(A122,INDIRECT("'"&amp;$Q$3&amp;"'!B:B"),INDIRECT("'"&amp;$Q$3&amp;"'!N:N"),"无"),"表名错误")</f>
        <v>3000</v>
      </c>
      <c r="F122" s="54" t="s">
        <v>868</v>
      </c>
      <c r="G122" s="54" cm="1">
        <f ca="1" t="array" ref="G122">IFERROR(_xlfn.XLOOKUP(A122,INDIRECT("'"&amp;$Q$3&amp;"'!B:B"),INDIRECT("'"&amp;$Q$3&amp;"'!P:P"),"无"),"表名错误")</f>
        <v>0</v>
      </c>
      <c r="H122" s="54">
        <v>0</v>
      </c>
      <c r="I122" s="54">
        <f ca="1" t="shared" si="2"/>
        <v>10000</v>
      </c>
      <c r="J122" s="55" cm="1">
        <f ca="1" t="array" ref="J122">SUM(SUMIF(INDIRECT("'"&amp;$Q$4:$Q$6&amp;"'!B:B"),A122,INDIRECT("'"&amp;$Q$4:$Q$6&amp;"'!K:K")))</f>
        <v>0</v>
      </c>
      <c r="K122" s="54" cm="1">
        <f ca="1" t="array" ref="K122">SUM(SUMIF(INDIRECT("'"&amp;$Q$4:$Q$6&amp;"'!B:B"),A122,INDIRECT("'"&amp;$Q$4:$Q$6&amp;"'!L:L")))</f>
        <v>0</v>
      </c>
      <c r="L122" s="54" cm="1">
        <f ca="1" t="array" ref="L122">SUM(SUMIF(INDIRECT("'"&amp;$Q$4:$Q$6&amp;"'!B:B"),A122,INDIRECT("'"&amp;$Q$4:$Q$6&amp;"'!$AE:$AE")))</f>
        <v>300</v>
      </c>
      <c r="M122" s="54">
        <f ca="1" t="shared" si="3"/>
        <v>9700</v>
      </c>
    </row>
    <row r="123" spans="1:13">
      <c r="A123" s="53" t="str">
        <f>'202604工资表'!B124</f>
        <v>一百〇九</v>
      </c>
      <c r="B123" s="54" cm="1">
        <f ca="1" t="array" ref="B123">IFERROR(_xlfn.XLOOKUP(A123,INDIRECT("'"&amp;$Q$3&amp;"'!B:B"),INDIRECT("'"&amp;$Q$3&amp;"'!K:K"),"无"),"表名错误")</f>
        <v>7000</v>
      </c>
      <c r="C123" s="54" cm="1">
        <f ca="1" t="array" ref="C123">IFERROR(_xlfn.XLOOKUP(A123,INDIRECT("'"&amp;$Q$3&amp;"'!B:B"),INDIRECT("'"&amp;$Q$3&amp;"'!L:L"),"无"),"表名错误")</f>
        <v>3000</v>
      </c>
      <c r="D123" s="54" t="str" cm="1">
        <f ca="1" t="array" ref="D123">IFERROR(_xlfn.XLOOKUP(A123,INDIRECT("'"&amp;$Q$3&amp;"'!B:B"),INDIRECT("'"&amp;$Q$3&amp;"'!M:M"),"无"),"表名错误")</f>
        <v>B</v>
      </c>
      <c r="E123" s="54" cm="1">
        <f ca="1" t="array" ref="E123">IFERROR(_xlfn.XLOOKUP(A123,INDIRECT("'"&amp;$Q$3&amp;"'!B:B"),INDIRECT("'"&amp;$Q$3&amp;"'!N:N"),"无"),"表名错误")</f>
        <v>3600</v>
      </c>
      <c r="F123" s="54" t="s">
        <v>868</v>
      </c>
      <c r="G123" s="54" cm="1">
        <f ca="1" t="array" ref="G123">IFERROR(_xlfn.XLOOKUP(A123,INDIRECT("'"&amp;$Q$3&amp;"'!B:B"),INDIRECT("'"&amp;$Q$3&amp;"'!P:P"),"无"),"表名错误")</f>
        <v>0</v>
      </c>
      <c r="H123" s="54">
        <v>0</v>
      </c>
      <c r="I123" s="54">
        <f ca="1" t="shared" si="2"/>
        <v>10600</v>
      </c>
      <c r="J123" s="55" cm="1">
        <f ca="1" t="array" ref="J123">SUM(SUMIF(INDIRECT("'"&amp;$Q$4:$Q$6&amp;"'!B:B"),A123,INDIRECT("'"&amp;$Q$4:$Q$6&amp;"'!K:K")))</f>
        <v>0</v>
      </c>
      <c r="K123" s="54" cm="1">
        <f ca="1" t="array" ref="K123">SUM(SUMIF(INDIRECT("'"&amp;$Q$4:$Q$6&amp;"'!B:B"),A123,INDIRECT("'"&amp;$Q$4:$Q$6&amp;"'!L:L")))</f>
        <v>0</v>
      </c>
      <c r="L123" s="54" cm="1">
        <f ca="1" t="array" ref="L123">SUM(SUMIF(INDIRECT("'"&amp;$Q$4:$Q$6&amp;"'!B:B"),A123,INDIRECT("'"&amp;$Q$4:$Q$6&amp;"'!$AE:$AE")))</f>
        <v>318</v>
      </c>
      <c r="M123" s="54">
        <f ca="1" t="shared" si="3"/>
        <v>10282</v>
      </c>
    </row>
    <row r="124" spans="1:13">
      <c r="A124" s="53" t="str">
        <f>'202604工资表'!B125</f>
        <v>一百一十</v>
      </c>
      <c r="B124" s="54" cm="1">
        <f ca="1" t="array" ref="B124">IFERROR(_xlfn.XLOOKUP(A124,INDIRECT("'"&amp;$Q$3&amp;"'!B:B"),INDIRECT("'"&amp;$Q$3&amp;"'!K:K"),"无"),"表名错误")</f>
        <v>7000</v>
      </c>
      <c r="C124" s="54" cm="1">
        <f ca="1" t="array" ref="C124">IFERROR(_xlfn.XLOOKUP(A124,INDIRECT("'"&amp;$Q$3&amp;"'!B:B"),INDIRECT("'"&amp;$Q$3&amp;"'!L:L"),"无"),"表名错误")</f>
        <v>3000</v>
      </c>
      <c r="D124" s="54" t="str" cm="1">
        <f ca="1" t="array" ref="D124">IFERROR(_xlfn.XLOOKUP(A124,INDIRECT("'"&amp;$Q$3&amp;"'!B:B"),INDIRECT("'"&amp;$Q$3&amp;"'!M:M"),"无"),"表名错误")</f>
        <v>C</v>
      </c>
      <c r="E124" s="54" cm="1">
        <f ca="1" t="array" ref="E124">IFERROR(_xlfn.XLOOKUP(A124,INDIRECT("'"&amp;$Q$3&amp;"'!B:B"),INDIRECT("'"&amp;$Q$3&amp;"'!N:N"),"无"),"表名错误")</f>
        <v>3000</v>
      </c>
      <c r="F124" s="54" t="s">
        <v>868</v>
      </c>
      <c r="G124" s="54" cm="1">
        <f ca="1" t="array" ref="G124">IFERROR(_xlfn.XLOOKUP(A124,INDIRECT("'"&amp;$Q$3&amp;"'!B:B"),INDIRECT("'"&amp;$Q$3&amp;"'!P:P"),"无"),"表名错误")</f>
        <v>0</v>
      </c>
      <c r="H124" s="54">
        <v>0</v>
      </c>
      <c r="I124" s="54">
        <f ca="1" t="shared" si="2"/>
        <v>10000</v>
      </c>
      <c r="J124" s="55" cm="1">
        <f ca="1" t="array" ref="J124">SUM(SUMIF(INDIRECT("'"&amp;$Q$4:$Q$6&amp;"'!B:B"),A124,INDIRECT("'"&amp;$Q$4:$Q$6&amp;"'!K:K")))</f>
        <v>0</v>
      </c>
      <c r="K124" s="54" cm="1">
        <f ca="1" t="array" ref="K124">SUM(SUMIF(INDIRECT("'"&amp;$Q$4:$Q$6&amp;"'!B:B"),A124,INDIRECT("'"&amp;$Q$4:$Q$6&amp;"'!L:L")))</f>
        <v>0</v>
      </c>
      <c r="L124" s="54" cm="1">
        <f ca="1" t="array" ref="L124">SUM(SUMIF(INDIRECT("'"&amp;$Q$4:$Q$6&amp;"'!B:B"),A124,INDIRECT("'"&amp;$Q$4:$Q$6&amp;"'!$AE:$AE")))</f>
        <v>300</v>
      </c>
      <c r="M124" s="54">
        <f ca="1" t="shared" si="3"/>
        <v>9700</v>
      </c>
    </row>
    <row r="125" spans="1:13">
      <c r="A125" s="53" t="str">
        <f>'202604工资表'!B126</f>
        <v>一百一十一</v>
      </c>
      <c r="B125" s="54" cm="1">
        <f ca="1" t="array" ref="B125">IFERROR(_xlfn.XLOOKUP(A125,INDIRECT("'"&amp;$Q$3&amp;"'!B:B"),INDIRECT("'"&amp;$Q$3&amp;"'!K:K"),"无"),"表名错误")</f>
        <v>7000</v>
      </c>
      <c r="C125" s="54" cm="1">
        <f ca="1" t="array" ref="C125">IFERROR(_xlfn.XLOOKUP(A125,INDIRECT("'"&amp;$Q$3&amp;"'!B:B"),INDIRECT("'"&amp;$Q$3&amp;"'!L:L"),"无"),"表名错误")</f>
        <v>3000</v>
      </c>
      <c r="D125" s="54" t="str" cm="1">
        <f ca="1" t="array" ref="D125">IFERROR(_xlfn.XLOOKUP(A125,INDIRECT("'"&amp;$Q$3&amp;"'!B:B"),INDIRECT("'"&amp;$Q$3&amp;"'!M:M"),"无"),"表名错误")</f>
        <v>C</v>
      </c>
      <c r="E125" s="54" cm="1">
        <f ca="1" t="array" ref="E125">IFERROR(_xlfn.XLOOKUP(A125,INDIRECT("'"&amp;$Q$3&amp;"'!B:B"),INDIRECT("'"&amp;$Q$3&amp;"'!N:N"),"无"),"表名错误")</f>
        <v>3000</v>
      </c>
      <c r="F125" s="54" t="s">
        <v>868</v>
      </c>
      <c r="G125" s="54" cm="1">
        <f ca="1" t="array" ref="G125">IFERROR(_xlfn.XLOOKUP(A125,INDIRECT("'"&amp;$Q$3&amp;"'!B:B"),INDIRECT("'"&amp;$Q$3&amp;"'!P:P"),"无"),"表名错误")</f>
        <v>0</v>
      </c>
      <c r="H125" s="54">
        <v>0</v>
      </c>
      <c r="I125" s="54">
        <f ca="1" t="shared" si="2"/>
        <v>10000</v>
      </c>
      <c r="J125" s="55" cm="1">
        <f ca="1" t="array" ref="J125">SUM(SUMIF(INDIRECT("'"&amp;$Q$4:$Q$6&amp;"'!B:B"),A125,INDIRECT("'"&amp;$Q$4:$Q$6&amp;"'!K:K")))</f>
        <v>0</v>
      </c>
      <c r="K125" s="54" cm="1">
        <f ca="1" t="array" ref="K125">SUM(SUMIF(INDIRECT("'"&amp;$Q$4:$Q$6&amp;"'!B:B"),A125,INDIRECT("'"&amp;$Q$4:$Q$6&amp;"'!L:L")))</f>
        <v>0</v>
      </c>
      <c r="L125" s="54" cm="1">
        <f ca="1" t="array" ref="L125">SUM(SUMIF(INDIRECT("'"&amp;$Q$4:$Q$6&amp;"'!B:B"),A125,INDIRECT("'"&amp;$Q$4:$Q$6&amp;"'!$AE:$AE")))</f>
        <v>300</v>
      </c>
      <c r="M125" s="54">
        <f ca="1" t="shared" si="3"/>
        <v>9700</v>
      </c>
    </row>
    <row r="126" spans="1:13">
      <c r="A126" s="53" t="str">
        <f>'202604工资表'!B127</f>
        <v>一百一十二</v>
      </c>
      <c r="B126" s="54" cm="1">
        <f ca="1" t="array" ref="B126">IFERROR(_xlfn.XLOOKUP(A126,INDIRECT("'"&amp;$Q$3&amp;"'!B:B"),INDIRECT("'"&amp;$Q$3&amp;"'!K:K"),"无"),"表名错误")</f>
        <v>7000</v>
      </c>
      <c r="C126" s="54" cm="1">
        <f ca="1" t="array" ref="C126">IFERROR(_xlfn.XLOOKUP(A126,INDIRECT("'"&amp;$Q$3&amp;"'!B:B"),INDIRECT("'"&amp;$Q$3&amp;"'!L:L"),"无"),"表名错误")</f>
        <v>3000</v>
      </c>
      <c r="D126" s="54" t="str" cm="1">
        <f ca="1" t="array" ref="D126">IFERROR(_xlfn.XLOOKUP(A126,INDIRECT("'"&amp;$Q$3&amp;"'!B:B"),INDIRECT("'"&amp;$Q$3&amp;"'!M:M"),"无"),"表名错误")</f>
        <v>C</v>
      </c>
      <c r="E126" s="54" cm="1">
        <f ca="1" t="array" ref="E126">IFERROR(_xlfn.XLOOKUP(A126,INDIRECT("'"&amp;$Q$3&amp;"'!B:B"),INDIRECT("'"&amp;$Q$3&amp;"'!N:N"),"无"),"表名错误")</f>
        <v>3000</v>
      </c>
      <c r="F126" s="54" t="s">
        <v>868</v>
      </c>
      <c r="G126" s="54" cm="1">
        <f ca="1" t="array" ref="G126">IFERROR(_xlfn.XLOOKUP(A126,INDIRECT("'"&amp;$Q$3&amp;"'!B:B"),INDIRECT("'"&amp;$Q$3&amp;"'!P:P"),"无"),"表名错误")</f>
        <v>0</v>
      </c>
      <c r="H126" s="54">
        <v>0</v>
      </c>
      <c r="I126" s="54">
        <f ca="1" t="shared" si="2"/>
        <v>10000</v>
      </c>
      <c r="J126" s="55" cm="1">
        <f ca="1" t="array" ref="J126">SUM(SUMIF(INDIRECT("'"&amp;$Q$4:$Q$6&amp;"'!B:B"),A126,INDIRECT("'"&amp;$Q$4:$Q$6&amp;"'!K:K")))</f>
        <v>0</v>
      </c>
      <c r="K126" s="54" cm="1">
        <f ca="1" t="array" ref="K126">SUM(SUMIF(INDIRECT("'"&amp;$Q$4:$Q$6&amp;"'!B:B"),A126,INDIRECT("'"&amp;$Q$4:$Q$6&amp;"'!L:L")))</f>
        <v>0</v>
      </c>
      <c r="L126" s="54" cm="1">
        <f ca="1" t="array" ref="L126">SUM(SUMIF(INDIRECT("'"&amp;$Q$4:$Q$6&amp;"'!B:B"),A126,INDIRECT("'"&amp;$Q$4:$Q$6&amp;"'!$AE:$AE")))</f>
        <v>300</v>
      </c>
      <c r="M126" s="54">
        <f ca="1" t="shared" si="3"/>
        <v>9700</v>
      </c>
    </row>
    <row r="127" spans="1:13">
      <c r="A127" s="53" t="str">
        <f>'202604工资表'!B128</f>
        <v>一百一十三</v>
      </c>
      <c r="B127" s="54" cm="1">
        <f ca="1" t="array" ref="B127">IFERROR(_xlfn.XLOOKUP(A127,INDIRECT("'"&amp;$Q$3&amp;"'!B:B"),INDIRECT("'"&amp;$Q$3&amp;"'!K:K"),"无"),"表名错误")</f>
        <v>7000</v>
      </c>
      <c r="C127" s="54" cm="1">
        <f ca="1" t="array" ref="C127">IFERROR(_xlfn.XLOOKUP(A127,INDIRECT("'"&amp;$Q$3&amp;"'!B:B"),INDIRECT("'"&amp;$Q$3&amp;"'!L:L"),"无"),"表名错误")</f>
        <v>3000</v>
      </c>
      <c r="D127" s="54" t="str" cm="1">
        <f ca="1" t="array" ref="D127">IFERROR(_xlfn.XLOOKUP(A127,INDIRECT("'"&amp;$Q$3&amp;"'!B:B"),INDIRECT("'"&amp;$Q$3&amp;"'!M:M"),"无"),"表名错误")</f>
        <v>C</v>
      </c>
      <c r="E127" s="54" cm="1">
        <f ca="1" t="array" ref="E127">IFERROR(_xlfn.XLOOKUP(A127,INDIRECT("'"&amp;$Q$3&amp;"'!B:B"),INDIRECT("'"&amp;$Q$3&amp;"'!N:N"),"无"),"表名错误")</f>
        <v>3000</v>
      </c>
      <c r="F127" s="54" t="s">
        <v>868</v>
      </c>
      <c r="G127" s="54" cm="1">
        <f ca="1" t="array" ref="G127">IFERROR(_xlfn.XLOOKUP(A127,INDIRECT("'"&amp;$Q$3&amp;"'!B:B"),INDIRECT("'"&amp;$Q$3&amp;"'!P:P"),"无"),"表名错误")</f>
        <v>0</v>
      </c>
      <c r="H127" s="54">
        <v>0</v>
      </c>
      <c r="I127" s="54">
        <f ca="1" t="shared" si="2"/>
        <v>10000</v>
      </c>
      <c r="J127" s="55" cm="1">
        <f ca="1" t="array" ref="J127">SUM(SUMIF(INDIRECT("'"&amp;$Q$4:$Q$6&amp;"'!B:B"),A127,INDIRECT("'"&amp;$Q$4:$Q$6&amp;"'!K:K")))</f>
        <v>0</v>
      </c>
      <c r="K127" s="54" cm="1">
        <f ca="1" t="array" ref="K127">SUM(SUMIF(INDIRECT("'"&amp;$Q$4:$Q$6&amp;"'!B:B"),A127,INDIRECT("'"&amp;$Q$4:$Q$6&amp;"'!L:L")))</f>
        <v>0</v>
      </c>
      <c r="L127" s="54" cm="1">
        <f ca="1" t="array" ref="L127">SUM(SUMIF(INDIRECT("'"&amp;$Q$4:$Q$6&amp;"'!B:B"),A127,INDIRECT("'"&amp;$Q$4:$Q$6&amp;"'!$AE:$AE")))</f>
        <v>300</v>
      </c>
      <c r="M127" s="54">
        <f ca="1" t="shared" si="3"/>
        <v>9700</v>
      </c>
    </row>
    <row r="128" spans="1:13">
      <c r="A128" s="53" t="str">
        <f>'202604工资表'!B129</f>
        <v>一百一十四</v>
      </c>
      <c r="B128" s="54" cm="1">
        <f ca="1" t="array" ref="B128">IFERROR(_xlfn.XLOOKUP(A128,INDIRECT("'"&amp;$Q$3&amp;"'!B:B"),INDIRECT("'"&amp;$Q$3&amp;"'!K:K"),"无"),"表名错误")</f>
        <v>7000</v>
      </c>
      <c r="C128" s="54" cm="1">
        <f ca="1" t="array" ref="C128">IFERROR(_xlfn.XLOOKUP(A128,INDIRECT("'"&amp;$Q$3&amp;"'!B:B"),INDIRECT("'"&amp;$Q$3&amp;"'!L:L"),"无"),"表名错误")</f>
        <v>3000</v>
      </c>
      <c r="D128" s="54" t="str" cm="1">
        <f ca="1" t="array" ref="D128">IFERROR(_xlfn.XLOOKUP(A128,INDIRECT("'"&amp;$Q$3&amp;"'!B:B"),INDIRECT("'"&amp;$Q$3&amp;"'!M:M"),"无"),"表名错误")</f>
        <v>C</v>
      </c>
      <c r="E128" s="54" cm="1">
        <f ca="1" t="array" ref="E128">IFERROR(_xlfn.XLOOKUP(A128,INDIRECT("'"&amp;$Q$3&amp;"'!B:B"),INDIRECT("'"&amp;$Q$3&amp;"'!N:N"),"无"),"表名错误")</f>
        <v>3000</v>
      </c>
      <c r="F128" s="54" t="s">
        <v>868</v>
      </c>
      <c r="G128" s="54" cm="1">
        <f ca="1" t="array" ref="G128">IFERROR(_xlfn.XLOOKUP(A128,INDIRECT("'"&amp;$Q$3&amp;"'!B:B"),INDIRECT("'"&amp;$Q$3&amp;"'!P:P"),"无"),"表名错误")</f>
        <v>0</v>
      </c>
      <c r="H128" s="54">
        <v>0</v>
      </c>
      <c r="I128" s="54">
        <f ca="1" t="shared" si="2"/>
        <v>10000</v>
      </c>
      <c r="J128" s="55" cm="1">
        <f ca="1" t="array" ref="J128">SUM(SUMIF(INDIRECT("'"&amp;$Q$4:$Q$6&amp;"'!B:B"),A128,INDIRECT("'"&amp;$Q$4:$Q$6&amp;"'!K:K")))</f>
        <v>0</v>
      </c>
      <c r="K128" s="54" cm="1">
        <f ca="1" t="array" ref="K128">SUM(SUMIF(INDIRECT("'"&amp;$Q$4:$Q$6&amp;"'!B:B"),A128,INDIRECT("'"&amp;$Q$4:$Q$6&amp;"'!L:L")))</f>
        <v>0</v>
      </c>
      <c r="L128" s="54" cm="1">
        <f ca="1" t="array" ref="L128">SUM(SUMIF(INDIRECT("'"&amp;$Q$4:$Q$6&amp;"'!B:B"),A128,INDIRECT("'"&amp;$Q$4:$Q$6&amp;"'!$AE:$AE")))</f>
        <v>300</v>
      </c>
      <c r="M128" s="54">
        <f ca="1" t="shared" si="3"/>
        <v>9700</v>
      </c>
    </row>
    <row r="129" spans="1:13">
      <c r="A129" s="53" t="str">
        <f>'202604工资表'!B130</f>
        <v>一百一十五</v>
      </c>
      <c r="B129" s="54" cm="1">
        <f ca="1" t="array" ref="B129">IFERROR(_xlfn.XLOOKUP(A129,INDIRECT("'"&amp;$Q$3&amp;"'!B:B"),INDIRECT("'"&amp;$Q$3&amp;"'!K:K"),"无"),"表名错误")</f>
        <v>7000</v>
      </c>
      <c r="C129" s="54" cm="1">
        <f ca="1" t="array" ref="C129">IFERROR(_xlfn.XLOOKUP(A129,INDIRECT("'"&amp;$Q$3&amp;"'!B:B"),INDIRECT("'"&amp;$Q$3&amp;"'!L:L"),"无"),"表名错误")</f>
        <v>3000</v>
      </c>
      <c r="D129" s="54" t="str" cm="1">
        <f ca="1" t="array" ref="D129">IFERROR(_xlfn.XLOOKUP(A129,INDIRECT("'"&amp;$Q$3&amp;"'!B:B"),INDIRECT("'"&amp;$Q$3&amp;"'!M:M"),"无"),"表名错误")</f>
        <v>C</v>
      </c>
      <c r="E129" s="54" cm="1">
        <f ca="1" t="array" ref="E129">IFERROR(_xlfn.XLOOKUP(A129,INDIRECT("'"&amp;$Q$3&amp;"'!B:B"),INDIRECT("'"&amp;$Q$3&amp;"'!N:N"),"无"),"表名错误")</f>
        <v>3000</v>
      </c>
      <c r="F129" s="54" t="s">
        <v>868</v>
      </c>
      <c r="G129" s="54" cm="1">
        <f ca="1" t="array" ref="G129">IFERROR(_xlfn.XLOOKUP(A129,INDIRECT("'"&amp;$Q$3&amp;"'!B:B"),INDIRECT("'"&amp;$Q$3&amp;"'!P:P"),"无"),"表名错误")</f>
        <v>0</v>
      </c>
      <c r="H129" s="54">
        <v>0</v>
      </c>
      <c r="I129" s="54">
        <f ca="1" t="shared" si="2"/>
        <v>10000</v>
      </c>
      <c r="J129" s="55" cm="1">
        <f ca="1" t="array" ref="J129">SUM(SUMIF(INDIRECT("'"&amp;$Q$4:$Q$6&amp;"'!B:B"),A129,INDIRECT("'"&amp;$Q$4:$Q$6&amp;"'!K:K")))</f>
        <v>0</v>
      </c>
      <c r="K129" s="54" cm="1">
        <f ca="1" t="array" ref="K129">SUM(SUMIF(INDIRECT("'"&amp;$Q$4:$Q$6&amp;"'!B:B"),A129,INDIRECT("'"&amp;$Q$4:$Q$6&amp;"'!L:L")))</f>
        <v>0</v>
      </c>
      <c r="L129" s="54" cm="1">
        <f ca="1" t="array" ref="L129">SUM(SUMIF(INDIRECT("'"&amp;$Q$4:$Q$6&amp;"'!B:B"),A129,INDIRECT("'"&amp;$Q$4:$Q$6&amp;"'!$AE:$AE")))</f>
        <v>300</v>
      </c>
      <c r="M129" s="54">
        <f ca="1" t="shared" si="3"/>
        <v>9700</v>
      </c>
    </row>
    <row r="130" spans="1:13">
      <c r="A130" s="53" t="str">
        <f>'202604工资表'!B131</f>
        <v>一百一十六</v>
      </c>
      <c r="B130" s="54" cm="1">
        <f ca="1" t="array" ref="B130">IFERROR(_xlfn.XLOOKUP(A130,INDIRECT("'"&amp;$Q$3&amp;"'!B:B"),INDIRECT("'"&amp;$Q$3&amp;"'!K:K"),"无"),"表名错误")</f>
        <v>7000</v>
      </c>
      <c r="C130" s="54" cm="1">
        <f ca="1" t="array" ref="C130">IFERROR(_xlfn.XLOOKUP(A130,INDIRECT("'"&amp;$Q$3&amp;"'!B:B"),INDIRECT("'"&amp;$Q$3&amp;"'!L:L"),"无"),"表名错误")</f>
        <v>3000</v>
      </c>
      <c r="D130" s="54" t="str" cm="1">
        <f ca="1" t="array" ref="D130">IFERROR(_xlfn.XLOOKUP(A130,INDIRECT("'"&amp;$Q$3&amp;"'!B:B"),INDIRECT("'"&amp;$Q$3&amp;"'!M:M"),"无"),"表名错误")</f>
        <v>C</v>
      </c>
      <c r="E130" s="54" cm="1">
        <f ca="1" t="array" ref="E130">IFERROR(_xlfn.XLOOKUP(A130,INDIRECT("'"&amp;$Q$3&amp;"'!B:B"),INDIRECT("'"&amp;$Q$3&amp;"'!N:N"),"无"),"表名错误")</f>
        <v>3000</v>
      </c>
      <c r="F130" s="54" t="s">
        <v>868</v>
      </c>
      <c r="G130" s="54" cm="1">
        <f ca="1" t="array" ref="G130">IFERROR(_xlfn.XLOOKUP(A130,INDIRECT("'"&amp;$Q$3&amp;"'!B:B"),INDIRECT("'"&amp;$Q$3&amp;"'!P:P"),"无"),"表名错误")</f>
        <v>0</v>
      </c>
      <c r="H130" s="54">
        <v>0</v>
      </c>
      <c r="I130" s="54">
        <f ca="1" t="shared" ref="I130:I189" si="4">ROUND(SUM(B130,E130,G130,H130,F130),2)</f>
        <v>10000</v>
      </c>
      <c r="J130" s="55" cm="1">
        <f ca="1" t="array" ref="J130">SUM(SUMIF(INDIRECT("'"&amp;$Q$4:$Q$6&amp;"'!B:B"),A130,INDIRECT("'"&amp;$Q$4:$Q$6&amp;"'!K:K")))</f>
        <v>0</v>
      </c>
      <c r="K130" s="54" cm="1">
        <f ca="1" t="array" ref="K130">SUM(SUMIF(INDIRECT("'"&amp;$Q$4:$Q$6&amp;"'!B:B"),A130,INDIRECT("'"&amp;$Q$4:$Q$6&amp;"'!L:L")))</f>
        <v>0</v>
      </c>
      <c r="L130" s="54" cm="1">
        <f ca="1" t="array" ref="L130">SUM(SUMIF(INDIRECT("'"&amp;$Q$4:$Q$6&amp;"'!B:B"),A130,INDIRECT("'"&amp;$Q$4:$Q$6&amp;"'!$AE:$AE")))</f>
        <v>300</v>
      </c>
      <c r="M130" s="54">
        <f ca="1" t="shared" ref="M130:M189" si="5">ROUND(I130-J130-K130-L130,2)</f>
        <v>9700</v>
      </c>
    </row>
    <row r="131" spans="1:13">
      <c r="A131" s="53" t="str">
        <f>'202604工资表'!B132</f>
        <v>一百一十七</v>
      </c>
      <c r="B131" s="54" cm="1">
        <f ca="1" t="array" ref="B131">IFERROR(_xlfn.XLOOKUP(A131,INDIRECT("'"&amp;$Q$3&amp;"'!B:B"),INDIRECT("'"&amp;$Q$3&amp;"'!K:K"),"无"),"表名错误")</f>
        <v>7000</v>
      </c>
      <c r="C131" s="54" cm="1">
        <f ca="1" t="array" ref="C131">IFERROR(_xlfn.XLOOKUP(A131,INDIRECT("'"&amp;$Q$3&amp;"'!B:B"),INDIRECT("'"&amp;$Q$3&amp;"'!L:L"),"无"),"表名错误")</f>
        <v>3000</v>
      </c>
      <c r="D131" s="54" t="str" cm="1">
        <f ca="1" t="array" ref="D131">IFERROR(_xlfn.XLOOKUP(A131,INDIRECT("'"&amp;$Q$3&amp;"'!B:B"),INDIRECT("'"&amp;$Q$3&amp;"'!M:M"),"无"),"表名错误")</f>
        <v>C</v>
      </c>
      <c r="E131" s="54" cm="1">
        <f ca="1" t="array" ref="E131">IFERROR(_xlfn.XLOOKUP(A131,INDIRECT("'"&amp;$Q$3&amp;"'!B:B"),INDIRECT("'"&amp;$Q$3&amp;"'!N:N"),"无"),"表名错误")</f>
        <v>3000</v>
      </c>
      <c r="F131" s="54" t="s">
        <v>868</v>
      </c>
      <c r="G131" s="54" cm="1">
        <f ca="1" t="array" ref="G131">IFERROR(_xlfn.XLOOKUP(A131,INDIRECT("'"&amp;$Q$3&amp;"'!B:B"),INDIRECT("'"&amp;$Q$3&amp;"'!P:P"),"无"),"表名错误")</f>
        <v>0</v>
      </c>
      <c r="H131" s="54">
        <v>0</v>
      </c>
      <c r="I131" s="54">
        <f ca="1" t="shared" si="4"/>
        <v>10000</v>
      </c>
      <c r="J131" s="55" cm="1">
        <f ca="1" t="array" ref="J131">SUM(SUMIF(INDIRECT("'"&amp;$Q$4:$Q$6&amp;"'!B:B"),A131,INDIRECT("'"&amp;$Q$4:$Q$6&amp;"'!K:K")))</f>
        <v>0</v>
      </c>
      <c r="K131" s="54" cm="1">
        <f ca="1" t="array" ref="K131">SUM(SUMIF(INDIRECT("'"&amp;$Q$4:$Q$6&amp;"'!B:B"),A131,INDIRECT("'"&amp;$Q$4:$Q$6&amp;"'!L:L")))</f>
        <v>0</v>
      </c>
      <c r="L131" s="54" cm="1">
        <f ca="1" t="array" ref="L131">SUM(SUMIF(INDIRECT("'"&amp;$Q$4:$Q$6&amp;"'!B:B"),A131,INDIRECT("'"&amp;$Q$4:$Q$6&amp;"'!$AE:$AE")))</f>
        <v>300</v>
      </c>
      <c r="M131" s="54">
        <f ca="1" t="shared" si="5"/>
        <v>9700</v>
      </c>
    </row>
    <row r="132" spans="1:13">
      <c r="A132" s="53" t="str">
        <f>'202604工资表'!B133</f>
        <v>一百一十八</v>
      </c>
      <c r="B132" s="54" cm="1">
        <f ca="1" t="array" ref="B132">IFERROR(_xlfn.XLOOKUP(A132,INDIRECT("'"&amp;$Q$3&amp;"'!B:B"),INDIRECT("'"&amp;$Q$3&amp;"'!K:K"),"无"),"表名错误")</f>
        <v>7000</v>
      </c>
      <c r="C132" s="54" cm="1">
        <f ca="1" t="array" ref="C132">IFERROR(_xlfn.XLOOKUP(A132,INDIRECT("'"&amp;$Q$3&amp;"'!B:B"),INDIRECT("'"&amp;$Q$3&amp;"'!L:L"),"无"),"表名错误")</f>
        <v>3000</v>
      </c>
      <c r="D132" s="54" t="str" cm="1">
        <f ca="1" t="array" ref="D132">IFERROR(_xlfn.XLOOKUP(A132,INDIRECT("'"&amp;$Q$3&amp;"'!B:B"),INDIRECT("'"&amp;$Q$3&amp;"'!M:M"),"无"),"表名错误")</f>
        <v>C</v>
      </c>
      <c r="E132" s="54" cm="1">
        <f ca="1" t="array" ref="E132">IFERROR(_xlfn.XLOOKUP(A132,INDIRECT("'"&amp;$Q$3&amp;"'!B:B"),INDIRECT("'"&amp;$Q$3&amp;"'!N:N"),"无"),"表名错误")</f>
        <v>3000</v>
      </c>
      <c r="F132" s="54" t="s">
        <v>868</v>
      </c>
      <c r="G132" s="54" cm="1">
        <f ca="1" t="array" ref="G132">IFERROR(_xlfn.XLOOKUP(A132,INDIRECT("'"&amp;$Q$3&amp;"'!B:B"),INDIRECT("'"&amp;$Q$3&amp;"'!P:P"),"无"),"表名错误")</f>
        <v>0</v>
      </c>
      <c r="H132" s="54">
        <v>0</v>
      </c>
      <c r="I132" s="54">
        <f ca="1" t="shared" si="4"/>
        <v>10000</v>
      </c>
      <c r="J132" s="55" cm="1">
        <f ca="1" t="array" ref="J132">SUM(SUMIF(INDIRECT("'"&amp;$Q$4:$Q$6&amp;"'!B:B"),A132,INDIRECT("'"&amp;$Q$4:$Q$6&amp;"'!K:K")))</f>
        <v>0</v>
      </c>
      <c r="K132" s="54" cm="1">
        <f ca="1" t="array" ref="K132">SUM(SUMIF(INDIRECT("'"&amp;$Q$4:$Q$6&amp;"'!B:B"),A132,INDIRECT("'"&amp;$Q$4:$Q$6&amp;"'!L:L")))</f>
        <v>0</v>
      </c>
      <c r="L132" s="54" cm="1">
        <f ca="1" t="array" ref="L132">SUM(SUMIF(INDIRECT("'"&amp;$Q$4:$Q$6&amp;"'!B:B"),A132,INDIRECT("'"&amp;$Q$4:$Q$6&amp;"'!$AE:$AE")))</f>
        <v>300</v>
      </c>
      <c r="M132" s="54">
        <f ca="1" t="shared" si="5"/>
        <v>9700</v>
      </c>
    </row>
    <row r="133" spans="1:13">
      <c r="A133" s="53" t="str">
        <f>'202604工资表'!B134</f>
        <v>一百一十九</v>
      </c>
      <c r="B133" s="54" cm="1">
        <f ca="1" t="array" ref="B133">IFERROR(_xlfn.XLOOKUP(A133,INDIRECT("'"&amp;$Q$3&amp;"'!B:B"),INDIRECT("'"&amp;$Q$3&amp;"'!K:K"),"无"),"表名错误")</f>
        <v>7000</v>
      </c>
      <c r="C133" s="54" cm="1">
        <f ca="1" t="array" ref="C133">IFERROR(_xlfn.XLOOKUP(A133,INDIRECT("'"&amp;$Q$3&amp;"'!B:B"),INDIRECT("'"&amp;$Q$3&amp;"'!L:L"),"无"),"表名错误")</f>
        <v>3000</v>
      </c>
      <c r="D133" s="54" t="str" cm="1">
        <f ca="1" t="array" ref="D133">IFERROR(_xlfn.XLOOKUP(A133,INDIRECT("'"&amp;$Q$3&amp;"'!B:B"),INDIRECT("'"&amp;$Q$3&amp;"'!M:M"),"无"),"表名错误")</f>
        <v>C</v>
      </c>
      <c r="E133" s="54" cm="1">
        <f ca="1" t="array" ref="E133">IFERROR(_xlfn.XLOOKUP(A133,INDIRECT("'"&amp;$Q$3&amp;"'!B:B"),INDIRECT("'"&amp;$Q$3&amp;"'!N:N"),"无"),"表名错误")</f>
        <v>3000</v>
      </c>
      <c r="F133" s="54" t="s">
        <v>868</v>
      </c>
      <c r="G133" s="54" cm="1">
        <f ca="1" t="array" ref="G133">IFERROR(_xlfn.XLOOKUP(A133,INDIRECT("'"&amp;$Q$3&amp;"'!B:B"),INDIRECT("'"&amp;$Q$3&amp;"'!P:P"),"无"),"表名错误")</f>
        <v>0</v>
      </c>
      <c r="H133" s="54">
        <v>0</v>
      </c>
      <c r="I133" s="54">
        <f ca="1" t="shared" si="4"/>
        <v>10000</v>
      </c>
      <c r="J133" s="55" cm="1">
        <f ca="1" t="array" ref="J133">SUM(SUMIF(INDIRECT("'"&amp;$Q$4:$Q$6&amp;"'!B:B"),A133,INDIRECT("'"&amp;$Q$4:$Q$6&amp;"'!K:K")))</f>
        <v>0</v>
      </c>
      <c r="K133" s="54" cm="1">
        <f ca="1" t="array" ref="K133">SUM(SUMIF(INDIRECT("'"&amp;$Q$4:$Q$6&amp;"'!B:B"),A133,INDIRECT("'"&amp;$Q$4:$Q$6&amp;"'!L:L")))</f>
        <v>0</v>
      </c>
      <c r="L133" s="54" cm="1">
        <f ca="1" t="array" ref="L133">SUM(SUMIF(INDIRECT("'"&amp;$Q$4:$Q$6&amp;"'!B:B"),A133,INDIRECT("'"&amp;$Q$4:$Q$6&amp;"'!$AE:$AE")))</f>
        <v>300</v>
      </c>
      <c r="M133" s="54">
        <f ca="1" t="shared" si="5"/>
        <v>9700</v>
      </c>
    </row>
    <row r="134" spans="1:13">
      <c r="A134" s="53" t="str">
        <f>'202604工资表'!B135</f>
        <v>一百二十</v>
      </c>
      <c r="B134" s="54" cm="1">
        <f ca="1" t="array" ref="B134">IFERROR(_xlfn.XLOOKUP(A134,INDIRECT("'"&amp;$Q$3&amp;"'!B:B"),INDIRECT("'"&amp;$Q$3&amp;"'!K:K"),"无"),"表名错误")</f>
        <v>7000</v>
      </c>
      <c r="C134" s="54" cm="1">
        <f ca="1" t="array" ref="C134">IFERROR(_xlfn.XLOOKUP(A134,INDIRECT("'"&amp;$Q$3&amp;"'!B:B"),INDIRECT("'"&amp;$Q$3&amp;"'!L:L"),"无"),"表名错误")</f>
        <v>3000</v>
      </c>
      <c r="D134" s="54" t="str" cm="1">
        <f ca="1" t="array" ref="D134">IFERROR(_xlfn.XLOOKUP(A134,INDIRECT("'"&amp;$Q$3&amp;"'!B:B"),INDIRECT("'"&amp;$Q$3&amp;"'!M:M"),"无"),"表名错误")</f>
        <v>C</v>
      </c>
      <c r="E134" s="54" cm="1">
        <f ca="1" t="array" ref="E134">IFERROR(_xlfn.XLOOKUP(A134,INDIRECT("'"&amp;$Q$3&amp;"'!B:B"),INDIRECT("'"&amp;$Q$3&amp;"'!N:N"),"无"),"表名错误")</f>
        <v>3000</v>
      </c>
      <c r="F134" s="54" t="s">
        <v>868</v>
      </c>
      <c r="G134" s="54" cm="1">
        <f ca="1" t="array" ref="G134">IFERROR(_xlfn.XLOOKUP(A134,INDIRECT("'"&amp;$Q$3&amp;"'!B:B"),INDIRECT("'"&amp;$Q$3&amp;"'!P:P"),"无"),"表名错误")</f>
        <v>-804.597701149425</v>
      </c>
      <c r="H134" s="54">
        <v>0</v>
      </c>
      <c r="I134" s="54">
        <f ca="1" t="shared" si="4"/>
        <v>9195.4</v>
      </c>
      <c r="J134" s="55" cm="1">
        <f ca="1" t="array" ref="J134">SUM(SUMIF(INDIRECT("'"&amp;$Q$4:$Q$6&amp;"'!B:B"),A134,INDIRECT("'"&amp;$Q$4:$Q$6&amp;"'!K:K")))</f>
        <v>0</v>
      </c>
      <c r="K134" s="54" cm="1">
        <f ca="1" t="array" ref="K134">SUM(SUMIF(INDIRECT("'"&amp;$Q$4:$Q$6&amp;"'!B:B"),A134,INDIRECT("'"&amp;$Q$4:$Q$6&amp;"'!L:L")))</f>
        <v>0</v>
      </c>
      <c r="L134" s="54" cm="1">
        <f ca="1" t="array" ref="L134">SUM(SUMIF(INDIRECT("'"&amp;$Q$4:$Q$6&amp;"'!B:B"),A134,INDIRECT("'"&amp;$Q$4:$Q$6&amp;"'!$AE:$AE")))</f>
        <v>275.86</v>
      </c>
      <c r="M134" s="54">
        <f ca="1" t="shared" si="5"/>
        <v>8919.54</v>
      </c>
    </row>
    <row r="135" spans="1:13">
      <c r="A135" s="53" t="str">
        <f>'202604工资表'!B136</f>
        <v>一百二十一</v>
      </c>
      <c r="B135" s="54" cm="1">
        <f ca="1" t="array" ref="B135">IFERROR(_xlfn.XLOOKUP(A135,INDIRECT("'"&amp;$Q$3&amp;"'!B:B"),INDIRECT("'"&amp;$Q$3&amp;"'!K:K"),"无"),"表名错误")</f>
        <v>7000</v>
      </c>
      <c r="C135" s="54" cm="1">
        <f ca="1" t="array" ref="C135">IFERROR(_xlfn.XLOOKUP(A135,INDIRECT("'"&amp;$Q$3&amp;"'!B:B"),INDIRECT("'"&amp;$Q$3&amp;"'!L:L"),"无"),"表名错误")</f>
        <v>3000</v>
      </c>
      <c r="D135" s="54" t="str" cm="1">
        <f ca="1" t="array" ref="D135">IFERROR(_xlfn.XLOOKUP(A135,INDIRECT("'"&amp;$Q$3&amp;"'!B:B"),INDIRECT("'"&amp;$Q$3&amp;"'!M:M"),"无"),"表名错误")</f>
        <v>C</v>
      </c>
      <c r="E135" s="54" cm="1">
        <f ca="1" t="array" ref="E135">IFERROR(_xlfn.XLOOKUP(A135,INDIRECT("'"&amp;$Q$3&amp;"'!B:B"),INDIRECT("'"&amp;$Q$3&amp;"'!N:N"),"无"),"表名错误")</f>
        <v>3000</v>
      </c>
      <c r="F135" s="54" t="s">
        <v>868</v>
      </c>
      <c r="G135" s="54" cm="1">
        <f ca="1" t="array" ref="G135">IFERROR(_xlfn.XLOOKUP(A135,INDIRECT("'"&amp;$Q$3&amp;"'!B:B"),INDIRECT("'"&amp;$Q$3&amp;"'!P:P"),"无"),"表名错误")</f>
        <v>0</v>
      </c>
      <c r="H135" s="54">
        <v>0</v>
      </c>
      <c r="I135" s="54">
        <f ca="1" t="shared" si="4"/>
        <v>10000</v>
      </c>
      <c r="J135" s="55" cm="1">
        <f ca="1" t="array" ref="J135">SUM(SUMIF(INDIRECT("'"&amp;$Q$4:$Q$6&amp;"'!B:B"),A135,INDIRECT("'"&amp;$Q$4:$Q$6&amp;"'!K:K")))</f>
        <v>0</v>
      </c>
      <c r="K135" s="54" cm="1">
        <f ca="1" t="array" ref="K135">SUM(SUMIF(INDIRECT("'"&amp;$Q$4:$Q$6&amp;"'!B:B"),A135,INDIRECT("'"&amp;$Q$4:$Q$6&amp;"'!L:L")))</f>
        <v>0</v>
      </c>
      <c r="L135" s="54" cm="1">
        <f ca="1" t="array" ref="L135">SUM(SUMIF(INDIRECT("'"&amp;$Q$4:$Q$6&amp;"'!B:B"),A135,INDIRECT("'"&amp;$Q$4:$Q$6&amp;"'!$AE:$AE")))</f>
        <v>300</v>
      </c>
      <c r="M135" s="54">
        <f ca="1" t="shared" si="5"/>
        <v>9700</v>
      </c>
    </row>
    <row r="136" spans="1:13">
      <c r="A136" s="53" t="str">
        <f>'202604工资表'!B137</f>
        <v>一百二十二</v>
      </c>
      <c r="B136" s="54" cm="1">
        <f ca="1" t="array" ref="B136">IFERROR(_xlfn.XLOOKUP(A136,INDIRECT("'"&amp;$Q$3&amp;"'!B:B"),INDIRECT("'"&amp;$Q$3&amp;"'!K:K"),"无"),"表名错误")</f>
        <v>7000</v>
      </c>
      <c r="C136" s="54" cm="1">
        <f ca="1" t="array" ref="C136">IFERROR(_xlfn.XLOOKUP(A136,INDIRECT("'"&amp;$Q$3&amp;"'!B:B"),INDIRECT("'"&amp;$Q$3&amp;"'!L:L"),"无"),"表名错误")</f>
        <v>3000</v>
      </c>
      <c r="D136" s="54" t="str" cm="1">
        <f ca="1" t="array" ref="D136">IFERROR(_xlfn.XLOOKUP(A136,INDIRECT("'"&amp;$Q$3&amp;"'!B:B"),INDIRECT("'"&amp;$Q$3&amp;"'!M:M"),"无"),"表名错误")</f>
        <v>C</v>
      </c>
      <c r="E136" s="54" cm="1">
        <f ca="1" t="array" ref="E136">IFERROR(_xlfn.XLOOKUP(A136,INDIRECT("'"&amp;$Q$3&amp;"'!B:B"),INDIRECT("'"&amp;$Q$3&amp;"'!N:N"),"无"),"表名错误")</f>
        <v>3000</v>
      </c>
      <c r="F136" s="54" t="s">
        <v>868</v>
      </c>
      <c r="G136" s="54" cm="1">
        <f ca="1" t="array" ref="G136">IFERROR(_xlfn.XLOOKUP(A136,INDIRECT("'"&amp;$Q$3&amp;"'!B:B"),INDIRECT("'"&amp;$Q$3&amp;"'!P:P"),"无"),"表名错误")</f>
        <v>0</v>
      </c>
      <c r="H136" s="54">
        <v>0</v>
      </c>
      <c r="I136" s="54">
        <f ca="1" t="shared" si="4"/>
        <v>10000</v>
      </c>
      <c r="J136" s="55" cm="1">
        <f ca="1" t="array" ref="J136">SUM(SUMIF(INDIRECT("'"&amp;$Q$4:$Q$6&amp;"'!B:B"),A136,INDIRECT("'"&amp;$Q$4:$Q$6&amp;"'!K:K")))</f>
        <v>0</v>
      </c>
      <c r="K136" s="54" cm="1">
        <f ca="1" t="array" ref="K136">SUM(SUMIF(INDIRECT("'"&amp;$Q$4:$Q$6&amp;"'!B:B"),A136,INDIRECT("'"&amp;$Q$4:$Q$6&amp;"'!L:L")))</f>
        <v>0</v>
      </c>
      <c r="L136" s="54" cm="1">
        <f ca="1" t="array" ref="L136">SUM(SUMIF(INDIRECT("'"&amp;$Q$4:$Q$6&amp;"'!B:B"),A136,INDIRECT("'"&amp;$Q$4:$Q$6&amp;"'!$AE:$AE")))</f>
        <v>300</v>
      </c>
      <c r="M136" s="54">
        <f ca="1" t="shared" si="5"/>
        <v>9700</v>
      </c>
    </row>
    <row r="137" spans="1:13">
      <c r="A137" s="53" t="str">
        <f>'202604工资表'!B138</f>
        <v>一百二十三</v>
      </c>
      <c r="B137" s="54" cm="1">
        <f ca="1" t="array" ref="B137">IFERROR(_xlfn.XLOOKUP(A137,INDIRECT("'"&amp;$Q$3&amp;"'!B:B"),INDIRECT("'"&amp;$Q$3&amp;"'!K:K"),"无"),"表名错误")</f>
        <v>7000</v>
      </c>
      <c r="C137" s="54" cm="1">
        <f ca="1" t="array" ref="C137">IFERROR(_xlfn.XLOOKUP(A137,INDIRECT("'"&amp;$Q$3&amp;"'!B:B"),INDIRECT("'"&amp;$Q$3&amp;"'!L:L"),"无"),"表名错误")</f>
        <v>3000</v>
      </c>
      <c r="D137" s="54" t="str" cm="1">
        <f ca="1" t="array" ref="D137">IFERROR(_xlfn.XLOOKUP(A137,INDIRECT("'"&amp;$Q$3&amp;"'!B:B"),INDIRECT("'"&amp;$Q$3&amp;"'!M:M"),"无"),"表名错误")</f>
        <v>C</v>
      </c>
      <c r="E137" s="54" cm="1">
        <f ca="1" t="array" ref="E137">IFERROR(_xlfn.XLOOKUP(A137,INDIRECT("'"&amp;$Q$3&amp;"'!B:B"),INDIRECT("'"&amp;$Q$3&amp;"'!N:N"),"无"),"表名错误")</f>
        <v>3000</v>
      </c>
      <c r="F137" s="54" t="s">
        <v>868</v>
      </c>
      <c r="G137" s="54" cm="1">
        <f ca="1" t="array" ref="G137">IFERROR(_xlfn.XLOOKUP(A137,INDIRECT("'"&amp;$Q$3&amp;"'!B:B"),INDIRECT("'"&amp;$Q$3&amp;"'!P:P"),"无"),"表名错误")</f>
        <v>0</v>
      </c>
      <c r="H137" s="54">
        <v>0</v>
      </c>
      <c r="I137" s="54">
        <f ca="1" t="shared" si="4"/>
        <v>10000</v>
      </c>
      <c r="J137" s="55" cm="1">
        <f ca="1" t="array" ref="J137">SUM(SUMIF(INDIRECT("'"&amp;$Q$4:$Q$6&amp;"'!B:B"),A137,INDIRECT("'"&amp;$Q$4:$Q$6&amp;"'!K:K")))</f>
        <v>0</v>
      </c>
      <c r="K137" s="54" cm="1">
        <f ca="1" t="array" ref="K137">SUM(SUMIF(INDIRECT("'"&amp;$Q$4:$Q$6&amp;"'!B:B"),A137,INDIRECT("'"&amp;$Q$4:$Q$6&amp;"'!L:L")))</f>
        <v>0</v>
      </c>
      <c r="L137" s="54" cm="1">
        <f ca="1" t="array" ref="L137">SUM(SUMIF(INDIRECT("'"&amp;$Q$4:$Q$6&amp;"'!B:B"),A137,INDIRECT("'"&amp;$Q$4:$Q$6&amp;"'!$AE:$AE")))</f>
        <v>300</v>
      </c>
      <c r="M137" s="54">
        <f ca="1" t="shared" si="5"/>
        <v>9700</v>
      </c>
    </row>
    <row r="138" spans="1:13">
      <c r="A138" s="53" t="str">
        <f>'202604工资表'!B139</f>
        <v>一百二十四</v>
      </c>
      <c r="B138" s="54" cm="1">
        <f ca="1" t="array" ref="B138">IFERROR(_xlfn.XLOOKUP(A138,INDIRECT("'"&amp;$Q$3&amp;"'!B:B"),INDIRECT("'"&amp;$Q$3&amp;"'!K:K"),"无"),"表名错误")</f>
        <v>7000</v>
      </c>
      <c r="C138" s="54" cm="1">
        <f ca="1" t="array" ref="C138">IFERROR(_xlfn.XLOOKUP(A138,INDIRECT("'"&amp;$Q$3&amp;"'!B:B"),INDIRECT("'"&amp;$Q$3&amp;"'!L:L"),"无"),"表名错误")</f>
        <v>3000</v>
      </c>
      <c r="D138" s="54" t="str" cm="1">
        <f ca="1" t="array" ref="D138">IFERROR(_xlfn.XLOOKUP(A138,INDIRECT("'"&amp;$Q$3&amp;"'!B:B"),INDIRECT("'"&amp;$Q$3&amp;"'!M:M"),"无"),"表名错误")</f>
        <v>C</v>
      </c>
      <c r="E138" s="54" cm="1">
        <f ca="1" t="array" ref="E138">IFERROR(_xlfn.XLOOKUP(A138,INDIRECT("'"&amp;$Q$3&amp;"'!B:B"),INDIRECT("'"&amp;$Q$3&amp;"'!N:N"),"无"),"表名错误")</f>
        <v>3000</v>
      </c>
      <c r="F138" s="54" t="s">
        <v>868</v>
      </c>
      <c r="G138" s="54" cm="1">
        <f ca="1" t="array" ref="G138">IFERROR(_xlfn.XLOOKUP(A138,INDIRECT("'"&amp;$Q$3&amp;"'!B:B"),INDIRECT("'"&amp;$Q$3&amp;"'!P:P"),"无"),"表名错误")</f>
        <v>0</v>
      </c>
      <c r="H138" s="54">
        <v>0</v>
      </c>
      <c r="I138" s="54">
        <f ca="1" t="shared" si="4"/>
        <v>10000</v>
      </c>
      <c r="J138" s="55" cm="1">
        <f ca="1" t="array" ref="J138">SUM(SUMIF(INDIRECT("'"&amp;$Q$4:$Q$6&amp;"'!B:B"),A138,INDIRECT("'"&amp;$Q$4:$Q$6&amp;"'!K:K")))</f>
        <v>0</v>
      </c>
      <c r="K138" s="54" cm="1">
        <f ca="1" t="array" ref="K138">SUM(SUMIF(INDIRECT("'"&amp;$Q$4:$Q$6&amp;"'!B:B"),A138,INDIRECT("'"&amp;$Q$4:$Q$6&amp;"'!L:L")))</f>
        <v>0</v>
      </c>
      <c r="L138" s="54" cm="1">
        <f ca="1" t="array" ref="L138">SUM(SUMIF(INDIRECT("'"&amp;$Q$4:$Q$6&amp;"'!B:B"),A138,INDIRECT("'"&amp;$Q$4:$Q$6&amp;"'!$AE:$AE")))</f>
        <v>300</v>
      </c>
      <c r="M138" s="54">
        <f ca="1" t="shared" si="5"/>
        <v>9700</v>
      </c>
    </row>
    <row r="139" spans="1:13">
      <c r="A139" s="53" t="str">
        <f>'202604工资表'!B140</f>
        <v>一百二十五</v>
      </c>
      <c r="B139" s="54" cm="1">
        <f ca="1" t="array" ref="B139">IFERROR(_xlfn.XLOOKUP(A139,INDIRECT("'"&amp;$Q$3&amp;"'!B:B"),INDIRECT("'"&amp;$Q$3&amp;"'!K:K"),"无"),"表名错误")</f>
        <v>7000</v>
      </c>
      <c r="C139" s="54" cm="1">
        <f ca="1" t="array" ref="C139">IFERROR(_xlfn.XLOOKUP(A139,INDIRECT("'"&amp;$Q$3&amp;"'!B:B"),INDIRECT("'"&amp;$Q$3&amp;"'!L:L"),"无"),"表名错误")</f>
        <v>3000</v>
      </c>
      <c r="D139" s="54" t="str" cm="1">
        <f ca="1" t="array" ref="D139">IFERROR(_xlfn.XLOOKUP(A139,INDIRECT("'"&amp;$Q$3&amp;"'!B:B"),INDIRECT("'"&amp;$Q$3&amp;"'!M:M"),"无"),"表名错误")</f>
        <v>C</v>
      </c>
      <c r="E139" s="54" cm="1">
        <f ca="1" t="array" ref="E139">IFERROR(_xlfn.XLOOKUP(A139,INDIRECT("'"&amp;$Q$3&amp;"'!B:B"),INDIRECT("'"&amp;$Q$3&amp;"'!N:N"),"无"),"表名错误")</f>
        <v>3000</v>
      </c>
      <c r="F139" s="54" t="s">
        <v>868</v>
      </c>
      <c r="G139" s="54" cm="1">
        <f ca="1" t="array" ref="G139">IFERROR(_xlfn.XLOOKUP(A139,INDIRECT("'"&amp;$Q$3&amp;"'!B:B"),INDIRECT("'"&amp;$Q$3&amp;"'!P:P"),"无"),"表名错误")</f>
        <v>0</v>
      </c>
      <c r="H139" s="54">
        <v>0</v>
      </c>
      <c r="I139" s="54">
        <f ca="1" t="shared" si="4"/>
        <v>10000</v>
      </c>
      <c r="J139" s="55" cm="1">
        <f ca="1" t="array" ref="J139">SUM(SUMIF(INDIRECT("'"&amp;$Q$4:$Q$6&amp;"'!B:B"),A139,INDIRECT("'"&amp;$Q$4:$Q$6&amp;"'!K:K")))</f>
        <v>0</v>
      </c>
      <c r="K139" s="54" cm="1">
        <f ca="1" t="array" ref="K139">SUM(SUMIF(INDIRECT("'"&amp;$Q$4:$Q$6&amp;"'!B:B"),A139,INDIRECT("'"&amp;$Q$4:$Q$6&amp;"'!L:L")))</f>
        <v>0</v>
      </c>
      <c r="L139" s="54" cm="1">
        <f ca="1" t="array" ref="L139">SUM(SUMIF(INDIRECT("'"&amp;$Q$4:$Q$6&amp;"'!B:B"),A139,INDIRECT("'"&amp;$Q$4:$Q$6&amp;"'!$AE:$AE")))</f>
        <v>300</v>
      </c>
      <c r="M139" s="54">
        <f ca="1" t="shared" si="5"/>
        <v>9700</v>
      </c>
    </row>
    <row r="140" spans="1:13">
      <c r="A140" s="53" t="str">
        <f>'202604工资表'!B141</f>
        <v>一百二十六</v>
      </c>
      <c r="B140" s="54" cm="1">
        <f ca="1" t="array" ref="B140">IFERROR(_xlfn.XLOOKUP(A140,INDIRECT("'"&amp;$Q$3&amp;"'!B:B"),INDIRECT("'"&amp;$Q$3&amp;"'!K:K"),"无"),"表名错误")</f>
        <v>7000</v>
      </c>
      <c r="C140" s="54" cm="1">
        <f ca="1" t="array" ref="C140">IFERROR(_xlfn.XLOOKUP(A140,INDIRECT("'"&amp;$Q$3&amp;"'!B:B"),INDIRECT("'"&amp;$Q$3&amp;"'!L:L"),"无"),"表名错误")</f>
        <v>3000</v>
      </c>
      <c r="D140" s="54" t="str" cm="1">
        <f ca="1" t="array" ref="D140">IFERROR(_xlfn.XLOOKUP(A140,INDIRECT("'"&amp;$Q$3&amp;"'!B:B"),INDIRECT("'"&amp;$Q$3&amp;"'!M:M"),"无"),"表名错误")</f>
        <v>C</v>
      </c>
      <c r="E140" s="54" cm="1">
        <f ca="1" t="array" ref="E140">IFERROR(_xlfn.XLOOKUP(A140,INDIRECT("'"&amp;$Q$3&amp;"'!B:B"),INDIRECT("'"&amp;$Q$3&amp;"'!N:N"),"无"),"表名错误")</f>
        <v>3000</v>
      </c>
      <c r="F140" s="54" t="s">
        <v>868</v>
      </c>
      <c r="G140" s="54" cm="1">
        <f ca="1" t="array" ref="G140">IFERROR(_xlfn.XLOOKUP(A140,INDIRECT("'"&amp;$Q$3&amp;"'!B:B"),INDIRECT("'"&amp;$Q$3&amp;"'!P:P"),"无"),"表名错误")</f>
        <v>0</v>
      </c>
      <c r="H140" s="54">
        <v>0</v>
      </c>
      <c r="I140" s="54">
        <f ca="1" t="shared" si="4"/>
        <v>10000</v>
      </c>
      <c r="J140" s="55" cm="1">
        <f ca="1" t="array" ref="J140">SUM(SUMIF(INDIRECT("'"&amp;$Q$4:$Q$6&amp;"'!B:B"),A140,INDIRECT("'"&amp;$Q$4:$Q$6&amp;"'!K:K")))</f>
        <v>0</v>
      </c>
      <c r="K140" s="54" cm="1">
        <f ca="1" t="array" ref="K140">SUM(SUMIF(INDIRECT("'"&amp;$Q$4:$Q$6&amp;"'!B:B"),A140,INDIRECT("'"&amp;$Q$4:$Q$6&amp;"'!L:L")))</f>
        <v>0</v>
      </c>
      <c r="L140" s="54" cm="1">
        <f ca="1" t="array" ref="L140">SUM(SUMIF(INDIRECT("'"&amp;$Q$4:$Q$6&amp;"'!B:B"),A140,INDIRECT("'"&amp;$Q$4:$Q$6&amp;"'!$AE:$AE")))</f>
        <v>300</v>
      </c>
      <c r="M140" s="54">
        <f ca="1" t="shared" si="5"/>
        <v>9700</v>
      </c>
    </row>
    <row r="141" spans="1:13">
      <c r="A141" s="53" t="str">
        <f>'202604工资表'!B142</f>
        <v>一百二十七</v>
      </c>
      <c r="B141" s="54" cm="1">
        <f ca="1" t="array" ref="B141">IFERROR(_xlfn.XLOOKUP(A141,INDIRECT("'"&amp;$Q$3&amp;"'!B:B"),INDIRECT("'"&amp;$Q$3&amp;"'!K:K"),"无"),"表名错误")</f>
        <v>7000</v>
      </c>
      <c r="C141" s="54" cm="1">
        <f ca="1" t="array" ref="C141">IFERROR(_xlfn.XLOOKUP(A141,INDIRECT("'"&amp;$Q$3&amp;"'!B:B"),INDIRECT("'"&amp;$Q$3&amp;"'!L:L"),"无"),"表名错误")</f>
        <v>3000</v>
      </c>
      <c r="D141" s="54" t="str" cm="1">
        <f ca="1" t="array" ref="D141">IFERROR(_xlfn.XLOOKUP(A141,INDIRECT("'"&amp;$Q$3&amp;"'!B:B"),INDIRECT("'"&amp;$Q$3&amp;"'!M:M"),"无"),"表名错误")</f>
        <v>C</v>
      </c>
      <c r="E141" s="54" cm="1">
        <f ca="1" t="array" ref="E141">IFERROR(_xlfn.XLOOKUP(A141,INDIRECT("'"&amp;$Q$3&amp;"'!B:B"),INDIRECT("'"&amp;$Q$3&amp;"'!N:N"),"无"),"表名错误")</f>
        <v>3000</v>
      </c>
      <c r="F141" s="54" t="s">
        <v>868</v>
      </c>
      <c r="G141" s="54" cm="1">
        <f ca="1" t="array" ref="G141">IFERROR(_xlfn.XLOOKUP(A141,INDIRECT("'"&amp;$Q$3&amp;"'!B:B"),INDIRECT("'"&amp;$Q$3&amp;"'!P:P"),"无"),"表名错误")</f>
        <v>0</v>
      </c>
      <c r="H141" s="54">
        <v>0</v>
      </c>
      <c r="I141" s="54">
        <f ca="1" t="shared" si="4"/>
        <v>10000</v>
      </c>
      <c r="J141" s="55" cm="1">
        <f ca="1" t="array" ref="J141">SUM(SUMIF(INDIRECT("'"&amp;$Q$4:$Q$6&amp;"'!B:B"),A141,INDIRECT("'"&amp;$Q$4:$Q$6&amp;"'!K:K")))</f>
        <v>0</v>
      </c>
      <c r="K141" s="54" cm="1">
        <f ca="1" t="array" ref="K141">SUM(SUMIF(INDIRECT("'"&amp;$Q$4:$Q$6&amp;"'!B:B"),A141,INDIRECT("'"&amp;$Q$4:$Q$6&amp;"'!L:L")))</f>
        <v>0</v>
      </c>
      <c r="L141" s="54" cm="1">
        <f ca="1" t="array" ref="L141">SUM(SUMIF(INDIRECT("'"&amp;$Q$4:$Q$6&amp;"'!B:B"),A141,INDIRECT("'"&amp;$Q$4:$Q$6&amp;"'!$AE:$AE")))</f>
        <v>300</v>
      </c>
      <c r="M141" s="54">
        <f ca="1" t="shared" si="5"/>
        <v>9700</v>
      </c>
    </row>
    <row r="142" spans="1:13">
      <c r="A142" s="53" t="str">
        <f>'202604工资表'!B143</f>
        <v>一百二十八</v>
      </c>
      <c r="B142" s="54" cm="1">
        <f ca="1" t="array" ref="B142">IFERROR(_xlfn.XLOOKUP(A142,INDIRECT("'"&amp;$Q$3&amp;"'!B:B"),INDIRECT("'"&amp;$Q$3&amp;"'!K:K"),"无"),"表名错误")</f>
        <v>7000</v>
      </c>
      <c r="C142" s="54" cm="1">
        <f ca="1" t="array" ref="C142">IFERROR(_xlfn.XLOOKUP(A142,INDIRECT("'"&amp;$Q$3&amp;"'!B:B"),INDIRECT("'"&amp;$Q$3&amp;"'!L:L"),"无"),"表名错误")</f>
        <v>3000</v>
      </c>
      <c r="D142" s="54" t="str" cm="1">
        <f ca="1" t="array" ref="D142">IFERROR(_xlfn.XLOOKUP(A142,INDIRECT("'"&amp;$Q$3&amp;"'!B:B"),INDIRECT("'"&amp;$Q$3&amp;"'!M:M"),"无"),"表名错误")</f>
        <v>C</v>
      </c>
      <c r="E142" s="54" cm="1">
        <f ca="1" t="array" ref="E142">IFERROR(_xlfn.XLOOKUP(A142,INDIRECT("'"&amp;$Q$3&amp;"'!B:B"),INDIRECT("'"&amp;$Q$3&amp;"'!N:N"),"无"),"表名错误")</f>
        <v>3000</v>
      </c>
      <c r="F142" s="54" t="s">
        <v>868</v>
      </c>
      <c r="G142" s="54" cm="1">
        <f ca="1" t="array" ref="G142">IFERROR(_xlfn.XLOOKUP(A142,INDIRECT("'"&amp;$Q$3&amp;"'!B:B"),INDIRECT("'"&amp;$Q$3&amp;"'!P:P"),"无"),"表名错误")</f>
        <v>0</v>
      </c>
      <c r="H142" s="54">
        <v>0</v>
      </c>
      <c r="I142" s="54">
        <f ca="1" t="shared" si="4"/>
        <v>10000</v>
      </c>
      <c r="J142" s="55" cm="1">
        <f ca="1" t="array" ref="J142">SUM(SUMIF(INDIRECT("'"&amp;$Q$4:$Q$6&amp;"'!B:B"),A142,INDIRECT("'"&amp;$Q$4:$Q$6&amp;"'!K:K")))</f>
        <v>0</v>
      </c>
      <c r="K142" s="54" cm="1">
        <f ca="1" t="array" ref="K142">SUM(SUMIF(INDIRECT("'"&amp;$Q$4:$Q$6&amp;"'!B:B"),A142,INDIRECT("'"&amp;$Q$4:$Q$6&amp;"'!L:L")))</f>
        <v>0</v>
      </c>
      <c r="L142" s="54" cm="1">
        <f ca="1" t="array" ref="L142">SUM(SUMIF(INDIRECT("'"&amp;$Q$4:$Q$6&amp;"'!B:B"),A142,INDIRECT("'"&amp;$Q$4:$Q$6&amp;"'!$AE:$AE")))</f>
        <v>300</v>
      </c>
      <c r="M142" s="54">
        <f ca="1" t="shared" si="5"/>
        <v>9700</v>
      </c>
    </row>
    <row r="143" spans="1:13">
      <c r="A143" s="53" t="str">
        <f>'202604工资表'!B144</f>
        <v>一百二十九</v>
      </c>
      <c r="B143" s="54" cm="1">
        <f ca="1" t="array" ref="B143">IFERROR(_xlfn.XLOOKUP(A143,INDIRECT("'"&amp;$Q$3&amp;"'!B:B"),INDIRECT("'"&amp;$Q$3&amp;"'!K:K"),"无"),"表名错误")</f>
        <v>7000</v>
      </c>
      <c r="C143" s="54" cm="1">
        <f ca="1" t="array" ref="C143">IFERROR(_xlfn.XLOOKUP(A143,INDIRECT("'"&amp;$Q$3&amp;"'!B:B"),INDIRECT("'"&amp;$Q$3&amp;"'!L:L"),"无"),"表名错误")</f>
        <v>3000</v>
      </c>
      <c r="D143" s="54" t="str" cm="1">
        <f ca="1" t="array" ref="D143">IFERROR(_xlfn.XLOOKUP(A143,INDIRECT("'"&amp;$Q$3&amp;"'!B:B"),INDIRECT("'"&amp;$Q$3&amp;"'!M:M"),"无"),"表名错误")</f>
        <v>C</v>
      </c>
      <c r="E143" s="54" cm="1">
        <f ca="1" t="array" ref="E143">IFERROR(_xlfn.XLOOKUP(A143,INDIRECT("'"&amp;$Q$3&amp;"'!B:B"),INDIRECT("'"&amp;$Q$3&amp;"'!N:N"),"无"),"表名错误")</f>
        <v>3000</v>
      </c>
      <c r="F143" s="54" t="s">
        <v>868</v>
      </c>
      <c r="G143" s="54" cm="1">
        <f ca="1" t="array" ref="G143">IFERROR(_xlfn.XLOOKUP(A143,INDIRECT("'"&amp;$Q$3&amp;"'!B:B"),INDIRECT("'"&amp;$Q$3&amp;"'!P:P"),"无"),"表名错误")</f>
        <v>0</v>
      </c>
      <c r="H143" s="54">
        <v>0</v>
      </c>
      <c r="I143" s="54">
        <f ca="1" t="shared" si="4"/>
        <v>10000</v>
      </c>
      <c r="J143" s="55" cm="1">
        <f ca="1" t="array" ref="J143">SUM(SUMIF(INDIRECT("'"&amp;$Q$4:$Q$6&amp;"'!B:B"),A143,INDIRECT("'"&amp;$Q$4:$Q$6&amp;"'!K:K")))</f>
        <v>0</v>
      </c>
      <c r="K143" s="54" cm="1">
        <f ca="1" t="array" ref="K143">SUM(SUMIF(INDIRECT("'"&amp;$Q$4:$Q$6&amp;"'!B:B"),A143,INDIRECT("'"&amp;$Q$4:$Q$6&amp;"'!L:L")))</f>
        <v>0</v>
      </c>
      <c r="L143" s="54" cm="1">
        <f ca="1" t="array" ref="L143">SUM(SUMIF(INDIRECT("'"&amp;$Q$4:$Q$6&amp;"'!B:B"),A143,INDIRECT("'"&amp;$Q$4:$Q$6&amp;"'!$AE:$AE")))</f>
        <v>300</v>
      </c>
      <c r="M143" s="54">
        <f ca="1" t="shared" si="5"/>
        <v>9700</v>
      </c>
    </row>
    <row r="144" spans="1:13">
      <c r="A144" s="53" t="str">
        <f>'202604工资表'!B145</f>
        <v>一百三十</v>
      </c>
      <c r="B144" s="54" cm="1">
        <f ca="1" t="array" ref="B144">IFERROR(_xlfn.XLOOKUP(A144,INDIRECT("'"&amp;$Q$3&amp;"'!B:B"),INDIRECT("'"&amp;$Q$3&amp;"'!K:K"),"无"),"表名错误")</f>
        <v>7000</v>
      </c>
      <c r="C144" s="54" cm="1">
        <f ca="1" t="array" ref="C144">IFERROR(_xlfn.XLOOKUP(A144,INDIRECT("'"&amp;$Q$3&amp;"'!B:B"),INDIRECT("'"&amp;$Q$3&amp;"'!L:L"),"无"),"表名错误")</f>
        <v>3000</v>
      </c>
      <c r="D144" s="54" t="str" cm="1">
        <f ca="1" t="array" ref="D144">IFERROR(_xlfn.XLOOKUP(A144,INDIRECT("'"&amp;$Q$3&amp;"'!B:B"),INDIRECT("'"&amp;$Q$3&amp;"'!M:M"),"无"),"表名错误")</f>
        <v>C</v>
      </c>
      <c r="E144" s="54" cm="1">
        <f ca="1" t="array" ref="E144">IFERROR(_xlfn.XLOOKUP(A144,INDIRECT("'"&amp;$Q$3&amp;"'!B:B"),INDIRECT("'"&amp;$Q$3&amp;"'!N:N"),"无"),"表名错误")</f>
        <v>3000</v>
      </c>
      <c r="F144" s="54" t="s">
        <v>868</v>
      </c>
      <c r="G144" s="54" cm="1">
        <f ca="1" t="array" ref="G144">IFERROR(_xlfn.XLOOKUP(A144,INDIRECT("'"&amp;$Q$3&amp;"'!B:B"),INDIRECT("'"&amp;$Q$3&amp;"'!P:P"),"无"),"表名错误")</f>
        <v>0</v>
      </c>
      <c r="H144" s="54">
        <v>0</v>
      </c>
      <c r="I144" s="54">
        <f ca="1" t="shared" si="4"/>
        <v>10000</v>
      </c>
      <c r="J144" s="55" cm="1">
        <f ca="1" t="array" ref="J144">SUM(SUMIF(INDIRECT("'"&amp;$Q$4:$Q$6&amp;"'!B:B"),A144,INDIRECT("'"&amp;$Q$4:$Q$6&amp;"'!K:K")))</f>
        <v>0</v>
      </c>
      <c r="K144" s="54" cm="1">
        <f ca="1" t="array" ref="K144">SUM(SUMIF(INDIRECT("'"&amp;$Q$4:$Q$6&amp;"'!B:B"),A144,INDIRECT("'"&amp;$Q$4:$Q$6&amp;"'!L:L")))</f>
        <v>0</v>
      </c>
      <c r="L144" s="54" cm="1">
        <f ca="1" t="array" ref="L144">SUM(SUMIF(INDIRECT("'"&amp;$Q$4:$Q$6&amp;"'!B:B"),A144,INDIRECT("'"&amp;$Q$4:$Q$6&amp;"'!$AE:$AE")))</f>
        <v>300</v>
      </c>
      <c r="M144" s="54">
        <f ca="1" t="shared" si="5"/>
        <v>9700</v>
      </c>
    </row>
    <row r="145" spans="1:13">
      <c r="A145" s="53" t="str">
        <f>'202604工资表'!B146</f>
        <v>一百三十一</v>
      </c>
      <c r="B145" s="54" cm="1">
        <f ca="1" t="array" ref="B145">IFERROR(_xlfn.XLOOKUP(A145,INDIRECT("'"&amp;$Q$3&amp;"'!B:B"),INDIRECT("'"&amp;$Q$3&amp;"'!K:K"),"无"),"表名错误")</f>
        <v>7000</v>
      </c>
      <c r="C145" s="54" cm="1">
        <f ca="1" t="array" ref="C145">IFERROR(_xlfn.XLOOKUP(A145,INDIRECT("'"&amp;$Q$3&amp;"'!B:B"),INDIRECT("'"&amp;$Q$3&amp;"'!L:L"),"无"),"表名错误")</f>
        <v>3000</v>
      </c>
      <c r="D145" s="54" t="str" cm="1">
        <f ca="1" t="array" ref="D145">IFERROR(_xlfn.XLOOKUP(A145,INDIRECT("'"&amp;$Q$3&amp;"'!B:B"),INDIRECT("'"&amp;$Q$3&amp;"'!M:M"),"无"),"表名错误")</f>
        <v>C</v>
      </c>
      <c r="E145" s="54" cm="1">
        <f ca="1" t="array" ref="E145">IFERROR(_xlfn.XLOOKUP(A145,INDIRECT("'"&amp;$Q$3&amp;"'!B:B"),INDIRECT("'"&amp;$Q$3&amp;"'!N:N"),"无"),"表名错误")</f>
        <v>3000</v>
      </c>
      <c r="F145" s="54" t="s">
        <v>868</v>
      </c>
      <c r="G145" s="54" cm="1">
        <f ca="1" t="array" ref="G145">IFERROR(_xlfn.XLOOKUP(A145,INDIRECT("'"&amp;$Q$3&amp;"'!B:B"),INDIRECT("'"&amp;$Q$3&amp;"'!P:P"),"无"),"表名错误")</f>
        <v>0</v>
      </c>
      <c r="H145" s="54">
        <v>0</v>
      </c>
      <c r="I145" s="54">
        <f ca="1" t="shared" si="4"/>
        <v>10000</v>
      </c>
      <c r="J145" s="55" cm="1">
        <f ca="1" t="array" ref="J145">SUM(SUMIF(INDIRECT("'"&amp;$Q$4:$Q$6&amp;"'!B:B"),A145,INDIRECT("'"&amp;$Q$4:$Q$6&amp;"'!K:K")))</f>
        <v>0</v>
      </c>
      <c r="K145" s="54" cm="1">
        <f ca="1" t="array" ref="K145">SUM(SUMIF(INDIRECT("'"&amp;$Q$4:$Q$6&amp;"'!B:B"),A145,INDIRECT("'"&amp;$Q$4:$Q$6&amp;"'!L:L")))</f>
        <v>0</v>
      </c>
      <c r="L145" s="54" cm="1">
        <f ca="1" t="array" ref="L145">SUM(SUMIF(INDIRECT("'"&amp;$Q$4:$Q$6&amp;"'!B:B"),A145,INDIRECT("'"&amp;$Q$4:$Q$6&amp;"'!$AE:$AE")))</f>
        <v>162.73</v>
      </c>
      <c r="M145" s="54">
        <f ca="1" t="shared" si="5"/>
        <v>9837.27</v>
      </c>
    </row>
    <row r="146" spans="1:13">
      <c r="A146" s="53" t="str">
        <f>'202604工资表'!B147</f>
        <v>一百三十二</v>
      </c>
      <c r="B146" s="54" cm="1">
        <f ca="1" t="array" ref="B146">IFERROR(_xlfn.XLOOKUP(A146,INDIRECT("'"&amp;$Q$3&amp;"'!B:B"),INDIRECT("'"&amp;$Q$3&amp;"'!K:K"),"无"),"表名错误")</f>
        <v>2252.87</v>
      </c>
      <c r="C146" s="54" cm="1">
        <f ca="1" t="array" ref="C146">IFERROR(_xlfn.XLOOKUP(A146,INDIRECT("'"&amp;$Q$3&amp;"'!B:B"),INDIRECT("'"&amp;$Q$3&amp;"'!L:L"),"无"),"表名错误")</f>
        <v>965.52</v>
      </c>
      <c r="D146" s="54" t="str" cm="1">
        <f ca="1" t="array" ref="D146">IFERROR(_xlfn.XLOOKUP(A146,INDIRECT("'"&amp;$Q$3&amp;"'!B:B"),INDIRECT("'"&amp;$Q$3&amp;"'!M:M"),"无"),"表名错误")</f>
        <v>C</v>
      </c>
      <c r="E146" s="54" cm="1">
        <f ca="1" t="array" ref="E146">IFERROR(_xlfn.XLOOKUP(A146,INDIRECT("'"&amp;$Q$3&amp;"'!B:B"),INDIRECT("'"&amp;$Q$3&amp;"'!N:N"),"无"),"表名错误")</f>
        <v>965.52</v>
      </c>
      <c r="F146" s="54" t="s">
        <v>868</v>
      </c>
      <c r="G146" s="54" cm="1">
        <f ca="1" t="array" ref="G146">IFERROR(_xlfn.XLOOKUP(A146,INDIRECT("'"&amp;$Q$3&amp;"'!B:B"),INDIRECT("'"&amp;$Q$3&amp;"'!P:P"),"无"),"表名错误")</f>
        <v>0</v>
      </c>
      <c r="H146" s="54">
        <v>0</v>
      </c>
      <c r="I146" s="54">
        <f ca="1" t="shared" si="4"/>
        <v>3218.39</v>
      </c>
      <c r="J146" s="55" cm="1">
        <f ca="1" t="array" ref="J146">SUM(SUMIF(INDIRECT("'"&amp;$Q$4:$Q$6&amp;"'!B:B"),A146,INDIRECT("'"&amp;$Q$4:$Q$6&amp;"'!K:K")))</f>
        <v>0</v>
      </c>
      <c r="K146" s="54" cm="1">
        <f ca="1" t="array" ref="K146">SUM(SUMIF(INDIRECT("'"&amp;$Q$4:$Q$6&amp;"'!B:B"),A146,INDIRECT("'"&amp;$Q$4:$Q$6&amp;"'!L:L")))</f>
        <v>0</v>
      </c>
      <c r="L146" s="54" cm="1">
        <f ca="1" t="array" ref="L146">SUM(SUMIF(INDIRECT("'"&amp;$Q$4:$Q$6&amp;"'!B:B"),A146,INDIRECT("'"&amp;$Q$4:$Q$6&amp;"'!$AE:$AE")))</f>
        <v>96.55</v>
      </c>
      <c r="M146" s="54">
        <f ca="1" t="shared" si="5"/>
        <v>3121.84</v>
      </c>
    </row>
    <row r="147" spans="1:13">
      <c r="A147" s="53" t="str">
        <f>'202604工资表'!B148</f>
        <v>一百三十三</v>
      </c>
      <c r="B147" s="54" cm="1">
        <f ca="1" t="array" ref="B147">IFERROR(_xlfn.XLOOKUP(A147,INDIRECT("'"&amp;$Q$3&amp;"'!B:B"),INDIRECT("'"&amp;$Q$3&amp;"'!K:K"),"无"),"表名错误")</f>
        <v>7000</v>
      </c>
      <c r="C147" s="54" cm="1">
        <f ca="1" t="array" ref="C147">IFERROR(_xlfn.XLOOKUP(A147,INDIRECT("'"&amp;$Q$3&amp;"'!B:B"),INDIRECT("'"&amp;$Q$3&amp;"'!L:L"),"无"),"表名错误")</f>
        <v>3000</v>
      </c>
      <c r="D147" s="54" t="str" cm="1">
        <f ca="1" t="array" ref="D147">IFERROR(_xlfn.XLOOKUP(A147,INDIRECT("'"&amp;$Q$3&amp;"'!B:B"),INDIRECT("'"&amp;$Q$3&amp;"'!M:M"),"无"),"表名错误")</f>
        <v>C</v>
      </c>
      <c r="E147" s="54" cm="1">
        <f ca="1" t="array" ref="E147">IFERROR(_xlfn.XLOOKUP(A147,INDIRECT("'"&amp;$Q$3&amp;"'!B:B"),INDIRECT("'"&amp;$Q$3&amp;"'!N:N"),"无"),"表名错误")</f>
        <v>3000</v>
      </c>
      <c r="F147" s="54" t="s">
        <v>868</v>
      </c>
      <c r="G147" s="54" cm="1">
        <f ca="1" t="array" ref="G147">IFERROR(_xlfn.XLOOKUP(A147,INDIRECT("'"&amp;$Q$3&amp;"'!B:B"),INDIRECT("'"&amp;$Q$3&amp;"'!P:P"),"无"),"表名错误")</f>
        <v>0</v>
      </c>
      <c r="H147" s="54">
        <v>0</v>
      </c>
      <c r="I147" s="54">
        <f ca="1" t="shared" si="4"/>
        <v>10000</v>
      </c>
      <c r="J147" s="55" cm="1">
        <f ca="1" t="array" ref="J147">SUM(SUMIF(INDIRECT("'"&amp;$Q$4:$Q$6&amp;"'!B:B"),A147,INDIRECT("'"&amp;$Q$4:$Q$6&amp;"'!K:K")))</f>
        <v>0</v>
      </c>
      <c r="K147" s="54" cm="1">
        <f ca="1" t="array" ref="K147">SUM(SUMIF(INDIRECT("'"&amp;$Q$4:$Q$6&amp;"'!B:B"),A147,INDIRECT("'"&amp;$Q$4:$Q$6&amp;"'!L:L")))</f>
        <v>0</v>
      </c>
      <c r="L147" s="54" cm="1">
        <f ca="1" t="array" ref="L147">SUM(SUMIF(INDIRECT("'"&amp;$Q$4:$Q$6&amp;"'!B:B"),A147,INDIRECT("'"&amp;$Q$4:$Q$6&amp;"'!$AE:$AE")))</f>
        <v>300</v>
      </c>
      <c r="M147" s="54">
        <f ca="1" t="shared" si="5"/>
        <v>9700</v>
      </c>
    </row>
    <row r="148" spans="1:13">
      <c r="A148" s="53" t="str">
        <f>'202604工资表'!B149</f>
        <v>一百三十四</v>
      </c>
      <c r="B148" s="54" cm="1">
        <f ca="1" t="array" ref="B148">IFERROR(_xlfn.XLOOKUP(A148,INDIRECT("'"&amp;$Q$3&amp;"'!B:B"),INDIRECT("'"&amp;$Q$3&amp;"'!K:K"),"无"),"表名错误")</f>
        <v>7000</v>
      </c>
      <c r="C148" s="54" cm="1">
        <f ca="1" t="array" ref="C148">IFERROR(_xlfn.XLOOKUP(A148,INDIRECT("'"&amp;$Q$3&amp;"'!B:B"),INDIRECT("'"&amp;$Q$3&amp;"'!L:L"),"无"),"表名错误")</f>
        <v>3000</v>
      </c>
      <c r="D148" s="54" t="str" cm="1">
        <f ca="1" t="array" ref="D148">IFERROR(_xlfn.XLOOKUP(A148,INDIRECT("'"&amp;$Q$3&amp;"'!B:B"),INDIRECT("'"&amp;$Q$3&amp;"'!M:M"),"无"),"表名错误")</f>
        <v>C</v>
      </c>
      <c r="E148" s="54" cm="1">
        <f ca="1" t="array" ref="E148">IFERROR(_xlfn.XLOOKUP(A148,INDIRECT("'"&amp;$Q$3&amp;"'!B:B"),INDIRECT("'"&amp;$Q$3&amp;"'!N:N"),"无"),"表名错误")</f>
        <v>3000</v>
      </c>
      <c r="F148" s="54" t="s">
        <v>868</v>
      </c>
      <c r="G148" s="54" cm="1">
        <f ca="1" t="array" ref="G148">IFERROR(_xlfn.XLOOKUP(A148,INDIRECT("'"&amp;$Q$3&amp;"'!B:B"),INDIRECT("'"&amp;$Q$3&amp;"'!P:P"),"无"),"表名错误")</f>
        <v>0</v>
      </c>
      <c r="H148" s="54">
        <v>0</v>
      </c>
      <c r="I148" s="54">
        <f ca="1" t="shared" si="4"/>
        <v>10000</v>
      </c>
      <c r="J148" s="55" cm="1">
        <f ca="1" t="array" ref="J148">SUM(SUMIF(INDIRECT("'"&amp;$Q$4:$Q$6&amp;"'!B:B"),A148,INDIRECT("'"&amp;$Q$4:$Q$6&amp;"'!K:K")))</f>
        <v>0</v>
      </c>
      <c r="K148" s="54" cm="1">
        <f ca="1" t="array" ref="K148">SUM(SUMIF(INDIRECT("'"&amp;$Q$4:$Q$6&amp;"'!B:B"),A148,INDIRECT("'"&amp;$Q$4:$Q$6&amp;"'!L:L")))</f>
        <v>0</v>
      </c>
      <c r="L148" s="54" cm="1">
        <f ca="1" t="array" ref="L148">SUM(SUMIF(INDIRECT("'"&amp;$Q$4:$Q$6&amp;"'!B:B"),A148,INDIRECT("'"&amp;$Q$4:$Q$6&amp;"'!$AE:$AE")))</f>
        <v>300</v>
      </c>
      <c r="M148" s="54">
        <f ca="1" t="shared" si="5"/>
        <v>9700</v>
      </c>
    </row>
    <row r="149" spans="1:13">
      <c r="A149" s="53" t="str">
        <f>'202604工资表'!B150</f>
        <v>一百三十五</v>
      </c>
      <c r="B149" s="54" cm="1">
        <f ca="1" t="array" ref="B149">IFERROR(_xlfn.XLOOKUP(A149,INDIRECT("'"&amp;$Q$3&amp;"'!B:B"),INDIRECT("'"&amp;$Q$3&amp;"'!K:K"),"无"),"表名错误")</f>
        <v>2520</v>
      </c>
      <c r="C149" s="54" cm="1">
        <f ca="1" t="array" ref="C149">IFERROR(_xlfn.XLOOKUP(A149,INDIRECT("'"&amp;$Q$3&amp;"'!B:B"),INDIRECT("'"&amp;$Q$3&amp;"'!L:L"),"无"),"表名错误")</f>
        <v>0</v>
      </c>
      <c r="D149" s="54" t="str" cm="1">
        <f ca="1" t="array" ref="D149">IFERROR(_xlfn.XLOOKUP(A149,INDIRECT("'"&amp;$Q$3&amp;"'!B:B"),INDIRECT("'"&amp;$Q$3&amp;"'!M:M"),"无"),"表名错误")</f>
        <v>无等级</v>
      </c>
      <c r="E149" s="54" cm="1">
        <f ca="1" t="array" ref="E149">IFERROR(_xlfn.XLOOKUP(A149,INDIRECT("'"&amp;$Q$3&amp;"'!B:B"),INDIRECT("'"&amp;$Q$3&amp;"'!N:N"),"无"),"表名错误")</f>
        <v>0</v>
      </c>
      <c r="F149" s="54" t="s">
        <v>868</v>
      </c>
      <c r="G149" s="54" cm="1">
        <f ca="1" t="array" ref="G149">IFERROR(_xlfn.XLOOKUP(A149,INDIRECT("'"&amp;$Q$3&amp;"'!B:B"),INDIRECT("'"&amp;$Q$3&amp;"'!P:P"),"无"),"表名错误")</f>
        <v>0</v>
      </c>
      <c r="H149" s="54">
        <v>0</v>
      </c>
      <c r="I149" s="54">
        <f ca="1" t="shared" si="4"/>
        <v>2520</v>
      </c>
      <c r="J149" s="55" cm="1">
        <f ca="1" t="array" ref="J149">SUM(SUMIF(INDIRECT("'"&amp;$Q$4:$Q$6&amp;"'!B:B"),A149,INDIRECT("'"&amp;$Q$4:$Q$6&amp;"'!K:K")))</f>
        <v>0</v>
      </c>
      <c r="K149" s="54" cm="1">
        <f ca="1" t="array" ref="K149">SUM(SUMIF(INDIRECT("'"&amp;$Q$4:$Q$6&amp;"'!B:B"),A149,INDIRECT("'"&amp;$Q$4:$Q$6&amp;"'!L:L")))</f>
        <v>0</v>
      </c>
      <c r="L149" s="54" cm="1">
        <f ca="1" t="array" ref="L149">SUM(SUMIF(INDIRECT("'"&amp;$Q$4:$Q$6&amp;"'!B:B"),A149,INDIRECT("'"&amp;$Q$4:$Q$6&amp;"'!$AE:$AE")))</f>
        <v>75.6</v>
      </c>
      <c r="M149" s="54">
        <f ca="1" t="shared" si="5"/>
        <v>2444.4</v>
      </c>
    </row>
    <row r="150" spans="1:13">
      <c r="A150" s="53" t="str">
        <f>'202604工资表'!B151</f>
        <v>一百三十六</v>
      </c>
      <c r="B150" s="54" cm="1">
        <f ca="1" t="array" ref="B150">IFERROR(_xlfn.XLOOKUP(A150,INDIRECT("'"&amp;$Q$3&amp;"'!B:B"),INDIRECT("'"&amp;$Q$3&amp;"'!K:K"),"无"),"表名错误")</f>
        <v>840</v>
      </c>
      <c r="C150" s="54" cm="1">
        <f ca="1" t="array" ref="C150">IFERROR(_xlfn.XLOOKUP(A150,INDIRECT("'"&amp;$Q$3&amp;"'!B:B"),INDIRECT("'"&amp;$Q$3&amp;"'!L:L"),"无"),"表名错误")</f>
        <v>0</v>
      </c>
      <c r="D150" s="54" t="str" cm="1">
        <f ca="1" t="array" ref="D150">IFERROR(_xlfn.XLOOKUP(A150,INDIRECT("'"&amp;$Q$3&amp;"'!B:B"),INDIRECT("'"&amp;$Q$3&amp;"'!M:M"),"无"),"表名错误")</f>
        <v>无等级</v>
      </c>
      <c r="E150" s="54" cm="1">
        <f ca="1" t="array" ref="E150">IFERROR(_xlfn.XLOOKUP(A150,INDIRECT("'"&amp;$Q$3&amp;"'!B:B"),INDIRECT("'"&amp;$Q$3&amp;"'!N:N"),"无"),"表名错误")</f>
        <v>0</v>
      </c>
      <c r="F150" s="54" t="s">
        <v>868</v>
      </c>
      <c r="G150" s="54" cm="1">
        <f ca="1" t="array" ref="G150">IFERROR(_xlfn.XLOOKUP(A150,INDIRECT("'"&amp;$Q$3&amp;"'!B:B"),INDIRECT("'"&amp;$Q$3&amp;"'!P:P"),"无"),"表名错误")</f>
        <v>0</v>
      </c>
      <c r="H150" s="54">
        <v>0</v>
      </c>
      <c r="I150" s="54">
        <f ca="1" t="shared" si="4"/>
        <v>840</v>
      </c>
      <c r="J150" s="55" cm="1">
        <f ca="1" t="array" ref="J150">SUM(SUMIF(INDIRECT("'"&amp;$Q$4:$Q$6&amp;"'!B:B"),A150,INDIRECT("'"&amp;$Q$4:$Q$6&amp;"'!K:K")))</f>
        <v>0</v>
      </c>
      <c r="K150" s="54" cm="1">
        <f ca="1" t="array" ref="K150">SUM(SUMIF(INDIRECT("'"&amp;$Q$4:$Q$6&amp;"'!B:B"),A150,INDIRECT("'"&amp;$Q$4:$Q$6&amp;"'!L:L")))</f>
        <v>0</v>
      </c>
      <c r="L150" s="54" cm="1">
        <f ca="1" t="array" ref="L150">SUM(SUMIF(INDIRECT("'"&amp;$Q$4:$Q$6&amp;"'!B:B"),A150,INDIRECT("'"&amp;$Q$4:$Q$6&amp;"'!$AE:$AE")))</f>
        <v>25.2</v>
      </c>
      <c r="M150" s="54">
        <f ca="1" t="shared" si="5"/>
        <v>814.8</v>
      </c>
    </row>
    <row r="151" spans="1:13">
      <c r="A151" s="53" t="str">
        <f>'202604工资表'!B152</f>
        <v>一百三十七</v>
      </c>
      <c r="B151" s="54" cm="1">
        <f ca="1" t="array" ref="B151">IFERROR(_xlfn.XLOOKUP(A151,INDIRECT("'"&amp;$Q$3&amp;"'!B:B"),INDIRECT("'"&amp;$Q$3&amp;"'!K:K"),"无"),"表名错误")</f>
        <v>6673.33</v>
      </c>
      <c r="C151" s="54" cm="1">
        <f ca="1" t="array" ref="C151">IFERROR(_xlfn.XLOOKUP(A151,INDIRECT("'"&amp;$Q$3&amp;"'!B:B"),INDIRECT("'"&amp;$Q$3&amp;"'!L:L"),"无"),"表名错误")</f>
        <v>2860</v>
      </c>
      <c r="D151" s="54" t="str" cm="1">
        <f ca="1" t="array" ref="D151">IFERROR(_xlfn.XLOOKUP(A151,INDIRECT("'"&amp;$Q$3&amp;"'!B:B"),INDIRECT("'"&amp;$Q$3&amp;"'!M:M"),"无"),"表名错误")</f>
        <v>C</v>
      </c>
      <c r="E151" s="54" cm="1">
        <f ca="1" t="array" ref="E151">IFERROR(_xlfn.XLOOKUP(A151,INDIRECT("'"&amp;$Q$3&amp;"'!B:B"),INDIRECT("'"&amp;$Q$3&amp;"'!N:N"),"无"),"表名错误")</f>
        <v>2860</v>
      </c>
      <c r="F151" s="54" t="s">
        <v>868</v>
      </c>
      <c r="G151" s="54" cm="1">
        <f ca="1" t="array" ref="G151">IFERROR(_xlfn.XLOOKUP(A151,INDIRECT("'"&amp;$Q$3&amp;"'!B:B"),INDIRECT("'"&amp;$Q$3&amp;"'!P:P"),"无"),"表名错误")</f>
        <v>0</v>
      </c>
      <c r="H151" s="54">
        <v>0</v>
      </c>
      <c r="I151" s="54">
        <f ca="1" t="shared" si="4"/>
        <v>9533.33</v>
      </c>
      <c r="J151" s="55" cm="1">
        <f ca="1" t="array" ref="J151">SUM(SUMIF(INDIRECT("'"&amp;$Q$4:$Q$6&amp;"'!B:B"),A151,INDIRECT("'"&amp;$Q$4:$Q$6&amp;"'!K:K")))</f>
        <v>0</v>
      </c>
      <c r="K151" s="54" cm="1">
        <f ca="1" t="array" ref="K151">SUM(SUMIF(INDIRECT("'"&amp;$Q$4:$Q$6&amp;"'!B:B"),A151,INDIRECT("'"&amp;$Q$4:$Q$6&amp;"'!L:L")))</f>
        <v>0</v>
      </c>
      <c r="L151" s="54" cm="1">
        <f ca="1" t="array" ref="L151">SUM(SUMIF(INDIRECT("'"&amp;$Q$4:$Q$6&amp;"'!B:B"),A151,INDIRECT("'"&amp;$Q$4:$Q$6&amp;"'!$AE:$AE")))</f>
        <v>286</v>
      </c>
      <c r="M151" s="54">
        <f ca="1" t="shared" si="5"/>
        <v>9247.33</v>
      </c>
    </row>
    <row r="152" spans="1:13">
      <c r="A152" s="53" t="str">
        <f>'202604工资表'!B153</f>
        <v>一百三十八</v>
      </c>
      <c r="B152" s="54" cm="1">
        <f ca="1" t="array" ref="B152">IFERROR(_xlfn.XLOOKUP(A152,INDIRECT("'"&amp;$Q$3&amp;"'!B:B"),INDIRECT("'"&amp;$Q$3&amp;"'!K:K"),"无"),"表名错误")</f>
        <v>7000</v>
      </c>
      <c r="C152" s="54" cm="1">
        <f ca="1" t="array" ref="C152">IFERROR(_xlfn.XLOOKUP(A152,INDIRECT("'"&amp;$Q$3&amp;"'!B:B"),INDIRECT("'"&amp;$Q$3&amp;"'!L:L"),"无"),"表名错误")</f>
        <v>3000</v>
      </c>
      <c r="D152" s="54" t="str" cm="1">
        <f ca="1" t="array" ref="D152">IFERROR(_xlfn.XLOOKUP(A152,INDIRECT("'"&amp;$Q$3&amp;"'!B:B"),INDIRECT("'"&amp;$Q$3&amp;"'!M:M"),"无"),"表名错误")</f>
        <v>D</v>
      </c>
      <c r="E152" s="54" cm="1">
        <f ca="1" t="array" ref="E152">IFERROR(_xlfn.XLOOKUP(A152,INDIRECT("'"&amp;$Q$3&amp;"'!B:B"),INDIRECT("'"&amp;$Q$3&amp;"'!N:N"),"无"),"表名错误")</f>
        <v>2400</v>
      </c>
      <c r="F152" s="54" t="s">
        <v>868</v>
      </c>
      <c r="G152" s="54" cm="1">
        <f ca="1" t="array" ref="G152">IFERROR(_xlfn.XLOOKUP(A152,INDIRECT("'"&amp;$Q$3&amp;"'!B:B"),INDIRECT("'"&amp;$Q$3&amp;"'!P:P"),"无"),"表名错误")</f>
        <v>0</v>
      </c>
      <c r="H152" s="54">
        <v>0</v>
      </c>
      <c r="I152" s="54">
        <f ca="1" t="shared" si="4"/>
        <v>9400</v>
      </c>
      <c r="J152" s="55" cm="1">
        <f ca="1" t="array" ref="J152">SUM(SUMIF(INDIRECT("'"&amp;$Q$4:$Q$6&amp;"'!B:B"),A152,INDIRECT("'"&amp;$Q$4:$Q$6&amp;"'!K:K")))</f>
        <v>0</v>
      </c>
      <c r="K152" s="54" cm="1">
        <f ca="1" t="array" ref="K152">SUM(SUMIF(INDIRECT("'"&amp;$Q$4:$Q$6&amp;"'!B:B"),A152,INDIRECT("'"&amp;$Q$4:$Q$6&amp;"'!L:L")))</f>
        <v>0</v>
      </c>
      <c r="L152" s="54" cm="1">
        <f ca="1" t="array" ref="L152">SUM(SUMIF(INDIRECT("'"&amp;$Q$4:$Q$6&amp;"'!B:B"),A152,INDIRECT("'"&amp;$Q$4:$Q$6&amp;"'!$AE:$AE")))</f>
        <v>282</v>
      </c>
      <c r="M152" s="54">
        <f ca="1" t="shared" si="5"/>
        <v>9118</v>
      </c>
    </row>
    <row r="153" spans="1:13">
      <c r="A153" s="53" t="str">
        <f>'202604工资表'!B154</f>
        <v>一百三十九</v>
      </c>
      <c r="B153" s="54" cm="1">
        <f ca="1" t="array" ref="B153">IFERROR(_xlfn.XLOOKUP(A153,INDIRECT("'"&amp;$Q$3&amp;"'!B:B"),INDIRECT("'"&amp;$Q$3&amp;"'!K:K"),"无"),"表名错误")</f>
        <v>7000</v>
      </c>
      <c r="C153" s="54" cm="1">
        <f ca="1" t="array" ref="C153">IFERROR(_xlfn.XLOOKUP(A153,INDIRECT("'"&amp;$Q$3&amp;"'!B:B"),INDIRECT("'"&amp;$Q$3&amp;"'!L:L"),"无"),"表名错误")</f>
        <v>3000</v>
      </c>
      <c r="D153" s="54" t="str" cm="1">
        <f ca="1" t="array" ref="D153">IFERROR(_xlfn.XLOOKUP(A153,INDIRECT("'"&amp;$Q$3&amp;"'!B:B"),INDIRECT("'"&amp;$Q$3&amp;"'!M:M"),"无"),"表名错误")</f>
        <v>C</v>
      </c>
      <c r="E153" s="54" cm="1">
        <f ca="1" t="array" ref="E153">IFERROR(_xlfn.XLOOKUP(A153,INDIRECT("'"&amp;$Q$3&amp;"'!B:B"),INDIRECT("'"&amp;$Q$3&amp;"'!N:N"),"无"),"表名错误")</f>
        <v>3000</v>
      </c>
      <c r="F153" s="54" t="s">
        <v>868</v>
      </c>
      <c r="G153" s="54" cm="1">
        <f ca="1" t="array" ref="G153">IFERROR(_xlfn.XLOOKUP(A153,INDIRECT("'"&amp;$Q$3&amp;"'!B:B"),INDIRECT("'"&amp;$Q$3&amp;"'!P:P"),"无"),"表名错误")</f>
        <v>0</v>
      </c>
      <c r="H153" s="54">
        <v>0</v>
      </c>
      <c r="I153" s="54">
        <f ca="1" t="shared" si="4"/>
        <v>10000</v>
      </c>
      <c r="J153" s="55" cm="1">
        <f ca="1" t="array" ref="J153">SUM(SUMIF(INDIRECT("'"&amp;$Q$4:$Q$6&amp;"'!B:B"),A153,INDIRECT("'"&amp;$Q$4:$Q$6&amp;"'!K:K")))</f>
        <v>0</v>
      </c>
      <c r="K153" s="54" cm="1">
        <f ca="1" t="array" ref="K153">SUM(SUMIF(INDIRECT("'"&amp;$Q$4:$Q$6&amp;"'!B:B"),A153,INDIRECT("'"&amp;$Q$4:$Q$6&amp;"'!L:L")))</f>
        <v>0</v>
      </c>
      <c r="L153" s="54" cm="1">
        <f ca="1" t="array" ref="L153">SUM(SUMIF(INDIRECT("'"&amp;$Q$4:$Q$6&amp;"'!B:B"),A153,INDIRECT("'"&amp;$Q$4:$Q$6&amp;"'!$AE:$AE")))</f>
        <v>255.9</v>
      </c>
      <c r="M153" s="54">
        <f ca="1" t="shared" si="5"/>
        <v>9744.1</v>
      </c>
    </row>
    <row r="154" spans="1:13">
      <c r="A154" s="53" t="str">
        <f>'202604工资表'!B155</f>
        <v>一百四十</v>
      </c>
      <c r="B154" s="54" cm="1">
        <f ca="1" t="array" ref="B154">IFERROR(_xlfn.XLOOKUP(A154,INDIRECT("'"&amp;$Q$3&amp;"'!B:B"),INDIRECT("'"&amp;$Q$3&amp;"'!K:K"),"无"),"表名错误")</f>
        <v>7000</v>
      </c>
      <c r="C154" s="54" cm="1">
        <f ca="1" t="array" ref="C154">IFERROR(_xlfn.XLOOKUP(A154,INDIRECT("'"&amp;$Q$3&amp;"'!B:B"),INDIRECT("'"&amp;$Q$3&amp;"'!L:L"),"无"),"表名错误")</f>
        <v>3000</v>
      </c>
      <c r="D154" s="54" t="str" cm="1">
        <f ca="1" t="array" ref="D154">IFERROR(_xlfn.XLOOKUP(A154,INDIRECT("'"&amp;$Q$3&amp;"'!B:B"),INDIRECT("'"&amp;$Q$3&amp;"'!M:M"),"无"),"表名错误")</f>
        <v>C</v>
      </c>
      <c r="E154" s="54" cm="1">
        <f ca="1" t="array" ref="E154">IFERROR(_xlfn.XLOOKUP(A154,INDIRECT("'"&amp;$Q$3&amp;"'!B:B"),INDIRECT("'"&amp;$Q$3&amp;"'!N:N"),"无"),"表名错误")</f>
        <v>3000</v>
      </c>
      <c r="F154" s="54" t="s">
        <v>868</v>
      </c>
      <c r="G154" s="54" cm="1">
        <f ca="1" t="array" ref="G154">IFERROR(_xlfn.XLOOKUP(A154,INDIRECT("'"&amp;$Q$3&amp;"'!B:B"),INDIRECT("'"&amp;$Q$3&amp;"'!P:P"),"无"),"表名错误")</f>
        <v>0</v>
      </c>
      <c r="H154" s="54">
        <v>0</v>
      </c>
      <c r="I154" s="54">
        <f ca="1" t="shared" si="4"/>
        <v>10000</v>
      </c>
      <c r="J154" s="55" cm="1">
        <f ca="1" t="array" ref="J154">SUM(SUMIF(INDIRECT("'"&amp;$Q$4:$Q$6&amp;"'!B:B"),A154,INDIRECT("'"&amp;$Q$4:$Q$6&amp;"'!K:K")))</f>
        <v>0</v>
      </c>
      <c r="K154" s="54" cm="1">
        <f ca="1" t="array" ref="K154">SUM(SUMIF(INDIRECT("'"&amp;$Q$4:$Q$6&amp;"'!B:B"),A154,INDIRECT("'"&amp;$Q$4:$Q$6&amp;"'!L:L")))</f>
        <v>0</v>
      </c>
      <c r="L154" s="54" cm="1">
        <f ca="1" t="array" ref="L154">SUM(SUMIF(INDIRECT("'"&amp;$Q$4:$Q$6&amp;"'!B:B"),A154,INDIRECT("'"&amp;$Q$4:$Q$6&amp;"'!$AE:$AE")))</f>
        <v>300</v>
      </c>
      <c r="M154" s="54">
        <f ca="1" t="shared" si="5"/>
        <v>9700</v>
      </c>
    </row>
    <row r="155" spans="1:13">
      <c r="A155" s="53" t="str">
        <f>'202604工资表'!B156</f>
        <v>一百四十一</v>
      </c>
      <c r="B155" s="54" cm="1">
        <f ca="1" t="array" ref="B155">IFERROR(_xlfn.XLOOKUP(A155,INDIRECT("'"&amp;$Q$3&amp;"'!B:B"),INDIRECT("'"&amp;$Q$3&amp;"'!K:K"),"无"),"表名错误")</f>
        <v>7000</v>
      </c>
      <c r="C155" s="54" cm="1">
        <f ca="1" t="array" ref="C155">IFERROR(_xlfn.XLOOKUP(A155,INDIRECT("'"&amp;$Q$3&amp;"'!B:B"),INDIRECT("'"&amp;$Q$3&amp;"'!L:L"),"无"),"表名错误")</f>
        <v>3000</v>
      </c>
      <c r="D155" s="54" t="str" cm="1">
        <f ca="1" t="array" ref="D155">IFERROR(_xlfn.XLOOKUP(A155,INDIRECT("'"&amp;$Q$3&amp;"'!B:B"),INDIRECT("'"&amp;$Q$3&amp;"'!M:M"),"无"),"表名错误")</f>
        <v>C</v>
      </c>
      <c r="E155" s="54" cm="1">
        <f ca="1" t="array" ref="E155">IFERROR(_xlfn.XLOOKUP(A155,INDIRECT("'"&amp;$Q$3&amp;"'!B:B"),INDIRECT("'"&amp;$Q$3&amp;"'!N:N"),"无"),"表名错误")</f>
        <v>3000</v>
      </c>
      <c r="F155" s="54" t="s">
        <v>868</v>
      </c>
      <c r="G155" s="54" cm="1">
        <f ca="1" t="array" ref="G155">IFERROR(_xlfn.XLOOKUP(A155,INDIRECT("'"&amp;$Q$3&amp;"'!B:B"),INDIRECT("'"&amp;$Q$3&amp;"'!P:P"),"无"),"表名错误")</f>
        <v>0</v>
      </c>
      <c r="H155" s="54">
        <v>0</v>
      </c>
      <c r="I155" s="54">
        <f ca="1" t="shared" si="4"/>
        <v>10000</v>
      </c>
      <c r="J155" s="55" cm="1">
        <f ca="1" t="array" ref="J155">SUM(SUMIF(INDIRECT("'"&amp;$Q$4:$Q$6&amp;"'!B:B"),A155,INDIRECT("'"&amp;$Q$4:$Q$6&amp;"'!K:K")))</f>
        <v>0</v>
      </c>
      <c r="K155" s="54" cm="1">
        <f ca="1" t="array" ref="K155">SUM(SUMIF(INDIRECT("'"&amp;$Q$4:$Q$6&amp;"'!B:B"),A155,INDIRECT("'"&amp;$Q$4:$Q$6&amp;"'!L:L")))</f>
        <v>0</v>
      </c>
      <c r="L155" s="54" cm="1">
        <f ca="1" t="array" ref="L155">SUM(SUMIF(INDIRECT("'"&amp;$Q$4:$Q$6&amp;"'!B:B"),A155,INDIRECT("'"&amp;$Q$4:$Q$6&amp;"'!$AE:$AE")))</f>
        <v>300</v>
      </c>
      <c r="M155" s="54">
        <f ca="1" t="shared" si="5"/>
        <v>9700</v>
      </c>
    </row>
    <row r="156" spans="1:13">
      <c r="A156" s="53" t="str">
        <f>'202604工资表'!B157</f>
        <v>一百四十二</v>
      </c>
      <c r="B156" s="54" cm="1">
        <f ca="1" t="array" ref="B156">IFERROR(_xlfn.XLOOKUP(A156,INDIRECT("'"&amp;$Q$3&amp;"'!B:B"),INDIRECT("'"&amp;$Q$3&amp;"'!K:K"),"无"),"表名错误")</f>
        <v>7000</v>
      </c>
      <c r="C156" s="54" cm="1">
        <f ca="1" t="array" ref="C156">IFERROR(_xlfn.XLOOKUP(A156,INDIRECT("'"&amp;$Q$3&amp;"'!B:B"),INDIRECT("'"&amp;$Q$3&amp;"'!L:L"),"无"),"表名错误")</f>
        <v>3000</v>
      </c>
      <c r="D156" s="54" t="str" cm="1">
        <f ca="1" t="array" ref="D156">IFERROR(_xlfn.XLOOKUP(A156,INDIRECT("'"&amp;$Q$3&amp;"'!B:B"),INDIRECT("'"&amp;$Q$3&amp;"'!M:M"),"无"),"表名错误")</f>
        <v>C</v>
      </c>
      <c r="E156" s="54" cm="1">
        <f ca="1" t="array" ref="E156">IFERROR(_xlfn.XLOOKUP(A156,INDIRECT("'"&amp;$Q$3&amp;"'!B:B"),INDIRECT("'"&amp;$Q$3&amp;"'!N:N"),"无"),"表名错误")</f>
        <v>3000</v>
      </c>
      <c r="F156" s="54" t="s">
        <v>868</v>
      </c>
      <c r="G156" s="54" cm="1">
        <f ca="1" t="array" ref="G156">IFERROR(_xlfn.XLOOKUP(A156,INDIRECT("'"&amp;$Q$3&amp;"'!B:B"),INDIRECT("'"&amp;$Q$3&amp;"'!P:P"),"无"),"表名错误")</f>
        <v>0</v>
      </c>
      <c r="H156" s="54">
        <v>0</v>
      </c>
      <c r="I156" s="54">
        <f ca="1" t="shared" si="4"/>
        <v>10000</v>
      </c>
      <c r="J156" s="55" cm="1">
        <f ca="1" t="array" ref="J156">SUM(SUMIF(INDIRECT("'"&amp;$Q$4:$Q$6&amp;"'!B:B"),A156,INDIRECT("'"&amp;$Q$4:$Q$6&amp;"'!K:K")))</f>
        <v>0</v>
      </c>
      <c r="K156" s="54" cm="1">
        <f ca="1" t="array" ref="K156">SUM(SUMIF(INDIRECT("'"&amp;$Q$4:$Q$6&amp;"'!B:B"),A156,INDIRECT("'"&amp;$Q$4:$Q$6&amp;"'!L:L")))</f>
        <v>0</v>
      </c>
      <c r="L156" s="54" cm="1">
        <f ca="1" t="array" ref="L156">SUM(SUMIF(INDIRECT("'"&amp;$Q$4:$Q$6&amp;"'!B:B"),A156,INDIRECT("'"&amp;$Q$4:$Q$6&amp;"'!$AE:$AE")))</f>
        <v>300</v>
      </c>
      <c r="M156" s="54">
        <f ca="1" t="shared" si="5"/>
        <v>9700</v>
      </c>
    </row>
    <row r="157" spans="1:13">
      <c r="A157" s="53" t="str">
        <f>'202604工资表'!B158</f>
        <v>一百四十三</v>
      </c>
      <c r="B157" s="54" cm="1">
        <f ca="1" t="array" ref="B157">IFERROR(_xlfn.XLOOKUP(A157,INDIRECT("'"&amp;$Q$3&amp;"'!B:B"),INDIRECT("'"&amp;$Q$3&amp;"'!K:K"),"无"),"表名错误")</f>
        <v>7000</v>
      </c>
      <c r="C157" s="54" cm="1">
        <f ca="1" t="array" ref="C157">IFERROR(_xlfn.XLOOKUP(A157,INDIRECT("'"&amp;$Q$3&amp;"'!B:B"),INDIRECT("'"&amp;$Q$3&amp;"'!L:L"),"无"),"表名错误")</f>
        <v>3000</v>
      </c>
      <c r="D157" s="54" t="str" cm="1">
        <f ca="1" t="array" ref="D157">IFERROR(_xlfn.XLOOKUP(A157,INDIRECT("'"&amp;$Q$3&amp;"'!B:B"),INDIRECT("'"&amp;$Q$3&amp;"'!M:M"),"无"),"表名错误")</f>
        <v>C</v>
      </c>
      <c r="E157" s="54" cm="1">
        <f ca="1" t="array" ref="E157">IFERROR(_xlfn.XLOOKUP(A157,INDIRECT("'"&amp;$Q$3&amp;"'!B:B"),INDIRECT("'"&amp;$Q$3&amp;"'!N:N"),"无"),"表名错误")</f>
        <v>3000</v>
      </c>
      <c r="F157" s="54" t="s">
        <v>868</v>
      </c>
      <c r="G157" s="54" cm="1">
        <f ca="1" t="array" ref="G157">IFERROR(_xlfn.XLOOKUP(A157,INDIRECT("'"&amp;$Q$3&amp;"'!B:B"),INDIRECT("'"&amp;$Q$3&amp;"'!P:P"),"无"),"表名错误")</f>
        <v>0</v>
      </c>
      <c r="H157" s="54">
        <v>0</v>
      </c>
      <c r="I157" s="54">
        <f ca="1" t="shared" si="4"/>
        <v>10000</v>
      </c>
      <c r="J157" s="55" cm="1">
        <f ca="1" t="array" ref="J157">SUM(SUMIF(INDIRECT("'"&amp;$Q$4:$Q$6&amp;"'!B:B"),A157,INDIRECT("'"&amp;$Q$4:$Q$6&amp;"'!K:K")))</f>
        <v>0</v>
      </c>
      <c r="K157" s="54" cm="1">
        <f ca="1" t="array" ref="K157">SUM(SUMIF(INDIRECT("'"&amp;$Q$4:$Q$6&amp;"'!B:B"),A157,INDIRECT("'"&amp;$Q$4:$Q$6&amp;"'!L:L")))</f>
        <v>0</v>
      </c>
      <c r="L157" s="54" cm="1">
        <f ca="1" t="array" ref="L157">SUM(SUMIF(INDIRECT("'"&amp;$Q$4:$Q$6&amp;"'!B:B"),A157,INDIRECT("'"&amp;$Q$4:$Q$6&amp;"'!$AE:$AE")))</f>
        <v>300</v>
      </c>
      <c r="M157" s="54">
        <f ca="1" t="shared" si="5"/>
        <v>9700</v>
      </c>
    </row>
    <row r="158" spans="1:13">
      <c r="A158" s="53" t="str">
        <f>'202604工资表'!B159</f>
        <v>一百四十四</v>
      </c>
      <c r="B158" s="54" cm="1">
        <f ca="1" t="array" ref="B158">IFERROR(_xlfn.XLOOKUP(A158,INDIRECT("'"&amp;$Q$3&amp;"'!B:B"),INDIRECT("'"&amp;$Q$3&amp;"'!K:K"),"无"),"表名错误")</f>
        <v>7000</v>
      </c>
      <c r="C158" s="54" cm="1">
        <f ca="1" t="array" ref="C158">IFERROR(_xlfn.XLOOKUP(A158,INDIRECT("'"&amp;$Q$3&amp;"'!B:B"),INDIRECT("'"&amp;$Q$3&amp;"'!L:L"),"无"),"表名错误")</f>
        <v>3000</v>
      </c>
      <c r="D158" s="54" t="str" cm="1">
        <f ca="1" t="array" ref="D158">IFERROR(_xlfn.XLOOKUP(A158,INDIRECT("'"&amp;$Q$3&amp;"'!B:B"),INDIRECT("'"&amp;$Q$3&amp;"'!M:M"),"无"),"表名错误")</f>
        <v>C</v>
      </c>
      <c r="E158" s="54" cm="1">
        <f ca="1" t="array" ref="E158">IFERROR(_xlfn.XLOOKUP(A158,INDIRECT("'"&amp;$Q$3&amp;"'!B:B"),INDIRECT("'"&amp;$Q$3&amp;"'!N:N"),"无"),"表名错误")</f>
        <v>3000</v>
      </c>
      <c r="F158" s="54" t="s">
        <v>868</v>
      </c>
      <c r="G158" s="54" cm="1">
        <f ca="1" t="array" ref="G158">IFERROR(_xlfn.XLOOKUP(A158,INDIRECT("'"&amp;$Q$3&amp;"'!B:B"),INDIRECT("'"&amp;$Q$3&amp;"'!P:P"),"无"),"表名错误")</f>
        <v>0</v>
      </c>
      <c r="H158" s="54">
        <v>0</v>
      </c>
      <c r="I158" s="54">
        <f ca="1" t="shared" si="4"/>
        <v>10000</v>
      </c>
      <c r="J158" s="55" cm="1">
        <f ca="1" t="array" ref="J158">SUM(SUMIF(INDIRECT("'"&amp;$Q$4:$Q$6&amp;"'!B:B"),A158,INDIRECT("'"&amp;$Q$4:$Q$6&amp;"'!K:K")))</f>
        <v>0</v>
      </c>
      <c r="K158" s="54" cm="1">
        <f ca="1" t="array" ref="K158">SUM(SUMIF(INDIRECT("'"&amp;$Q$4:$Q$6&amp;"'!B:B"),A158,INDIRECT("'"&amp;$Q$4:$Q$6&amp;"'!L:L")))</f>
        <v>0</v>
      </c>
      <c r="L158" s="54" cm="1">
        <f ca="1" t="array" ref="L158">SUM(SUMIF(INDIRECT("'"&amp;$Q$4:$Q$6&amp;"'!B:B"),A158,INDIRECT("'"&amp;$Q$4:$Q$6&amp;"'!$AE:$AE")))</f>
        <v>300</v>
      </c>
      <c r="M158" s="54">
        <f ca="1" t="shared" si="5"/>
        <v>9700</v>
      </c>
    </row>
    <row r="159" spans="1:13">
      <c r="A159" s="53" t="str">
        <f>'202604工资表'!B160</f>
        <v>一百四十五</v>
      </c>
      <c r="B159" s="54" cm="1">
        <f ca="1" t="array" ref="B159">IFERROR(_xlfn.XLOOKUP(A159,INDIRECT("'"&amp;$Q$3&amp;"'!B:B"),INDIRECT("'"&amp;$Q$3&amp;"'!K:K"),"无"),"表名错误")</f>
        <v>7000</v>
      </c>
      <c r="C159" s="54" cm="1">
        <f ca="1" t="array" ref="C159">IFERROR(_xlfn.XLOOKUP(A159,INDIRECT("'"&amp;$Q$3&amp;"'!B:B"),INDIRECT("'"&amp;$Q$3&amp;"'!L:L"),"无"),"表名错误")</f>
        <v>3000</v>
      </c>
      <c r="D159" s="54" t="str" cm="1">
        <f ca="1" t="array" ref="D159">IFERROR(_xlfn.XLOOKUP(A159,INDIRECT("'"&amp;$Q$3&amp;"'!B:B"),INDIRECT("'"&amp;$Q$3&amp;"'!M:M"),"无"),"表名错误")</f>
        <v>C</v>
      </c>
      <c r="E159" s="54" cm="1">
        <f ca="1" t="array" ref="E159">IFERROR(_xlfn.XLOOKUP(A159,INDIRECT("'"&amp;$Q$3&amp;"'!B:B"),INDIRECT("'"&amp;$Q$3&amp;"'!N:N"),"无"),"表名错误")</f>
        <v>3000</v>
      </c>
      <c r="F159" s="54" t="s">
        <v>868</v>
      </c>
      <c r="G159" s="54" cm="1">
        <f ca="1" t="array" ref="G159">IFERROR(_xlfn.XLOOKUP(A159,INDIRECT("'"&amp;$Q$3&amp;"'!B:B"),INDIRECT("'"&amp;$Q$3&amp;"'!P:P"),"无"),"表名错误")</f>
        <v>0</v>
      </c>
      <c r="H159" s="54">
        <v>0</v>
      </c>
      <c r="I159" s="54">
        <f ca="1" t="shared" si="4"/>
        <v>10000</v>
      </c>
      <c r="J159" s="55" cm="1">
        <f ca="1" t="array" ref="J159">SUM(SUMIF(INDIRECT("'"&amp;$Q$4:$Q$6&amp;"'!B:B"),A159,INDIRECT("'"&amp;$Q$4:$Q$6&amp;"'!K:K")))</f>
        <v>0</v>
      </c>
      <c r="K159" s="54" cm="1">
        <f ca="1" t="array" ref="K159">SUM(SUMIF(INDIRECT("'"&amp;$Q$4:$Q$6&amp;"'!B:B"),A159,INDIRECT("'"&amp;$Q$4:$Q$6&amp;"'!L:L")))</f>
        <v>0</v>
      </c>
      <c r="L159" s="54" cm="1">
        <f ca="1" t="array" ref="L159">SUM(SUMIF(INDIRECT("'"&amp;$Q$4:$Q$6&amp;"'!B:B"),A159,INDIRECT("'"&amp;$Q$4:$Q$6&amp;"'!$AE:$AE")))</f>
        <v>300</v>
      </c>
      <c r="M159" s="54">
        <f ca="1" t="shared" si="5"/>
        <v>9700</v>
      </c>
    </row>
    <row r="160" spans="1:13">
      <c r="A160" s="53" t="str">
        <f>'202604工资表'!B161</f>
        <v>一百四十六</v>
      </c>
      <c r="B160" s="54" cm="1">
        <f ca="1" t="array" ref="B160">IFERROR(_xlfn.XLOOKUP(A160,INDIRECT("'"&amp;$Q$3&amp;"'!B:B"),INDIRECT("'"&amp;$Q$3&amp;"'!K:K"),"无"),"表名错误")</f>
        <v>7000</v>
      </c>
      <c r="C160" s="54" cm="1">
        <f ca="1" t="array" ref="C160">IFERROR(_xlfn.XLOOKUP(A160,INDIRECT("'"&amp;$Q$3&amp;"'!B:B"),INDIRECT("'"&amp;$Q$3&amp;"'!L:L"),"无"),"表名错误")</f>
        <v>3000</v>
      </c>
      <c r="D160" s="54" t="str" cm="1">
        <f ca="1" t="array" ref="D160">IFERROR(_xlfn.XLOOKUP(A160,INDIRECT("'"&amp;$Q$3&amp;"'!B:B"),INDIRECT("'"&amp;$Q$3&amp;"'!M:M"),"无"),"表名错误")</f>
        <v>C</v>
      </c>
      <c r="E160" s="54" cm="1">
        <f ca="1" t="array" ref="E160">IFERROR(_xlfn.XLOOKUP(A160,INDIRECT("'"&amp;$Q$3&amp;"'!B:B"),INDIRECT("'"&amp;$Q$3&amp;"'!N:N"),"无"),"表名错误")</f>
        <v>3000</v>
      </c>
      <c r="F160" s="54" t="s">
        <v>868</v>
      </c>
      <c r="G160" s="54" cm="1">
        <f ca="1" t="array" ref="G160">IFERROR(_xlfn.XLOOKUP(A160,INDIRECT("'"&amp;$Q$3&amp;"'!B:B"),INDIRECT("'"&amp;$Q$3&amp;"'!P:P"),"无"),"表名错误")</f>
        <v>0</v>
      </c>
      <c r="H160" s="54">
        <v>0</v>
      </c>
      <c r="I160" s="54">
        <f ca="1" t="shared" si="4"/>
        <v>10000</v>
      </c>
      <c r="J160" s="55" cm="1">
        <f ca="1" t="array" ref="J160">SUM(SUMIF(INDIRECT("'"&amp;$Q$4:$Q$6&amp;"'!B:B"),A160,INDIRECT("'"&amp;$Q$4:$Q$6&amp;"'!K:K")))</f>
        <v>0</v>
      </c>
      <c r="K160" s="54" cm="1">
        <f ca="1" t="array" ref="K160">SUM(SUMIF(INDIRECT("'"&amp;$Q$4:$Q$6&amp;"'!B:B"),A160,INDIRECT("'"&amp;$Q$4:$Q$6&amp;"'!L:L")))</f>
        <v>0</v>
      </c>
      <c r="L160" s="54" cm="1">
        <f ca="1" t="array" ref="L160">SUM(SUMIF(INDIRECT("'"&amp;$Q$4:$Q$6&amp;"'!B:B"),A160,INDIRECT("'"&amp;$Q$4:$Q$6&amp;"'!$AE:$AE")))</f>
        <v>300</v>
      </c>
      <c r="M160" s="54">
        <f ca="1" t="shared" si="5"/>
        <v>9700</v>
      </c>
    </row>
    <row r="161" spans="1:13">
      <c r="A161" s="53" t="str">
        <f>'202604工资表'!B162</f>
        <v>一百四十七</v>
      </c>
      <c r="B161" s="54" cm="1">
        <f ca="1" t="array" ref="B161">IFERROR(_xlfn.XLOOKUP(A161,INDIRECT("'"&amp;$Q$3&amp;"'!B:B"),INDIRECT("'"&amp;$Q$3&amp;"'!K:K"),"无"),"表名错误")</f>
        <v>7000</v>
      </c>
      <c r="C161" s="54" cm="1">
        <f ca="1" t="array" ref="C161">IFERROR(_xlfn.XLOOKUP(A161,INDIRECT("'"&amp;$Q$3&amp;"'!B:B"),INDIRECT("'"&amp;$Q$3&amp;"'!L:L"),"无"),"表名错误")</f>
        <v>3000</v>
      </c>
      <c r="D161" s="54" t="str" cm="1">
        <f ca="1" t="array" ref="D161">IFERROR(_xlfn.XLOOKUP(A161,INDIRECT("'"&amp;$Q$3&amp;"'!B:B"),INDIRECT("'"&amp;$Q$3&amp;"'!M:M"),"无"),"表名错误")</f>
        <v>C</v>
      </c>
      <c r="E161" s="54" cm="1">
        <f ca="1" t="array" ref="E161">IFERROR(_xlfn.XLOOKUP(A161,INDIRECT("'"&amp;$Q$3&amp;"'!B:B"),INDIRECT("'"&amp;$Q$3&amp;"'!N:N"),"无"),"表名错误")</f>
        <v>3000</v>
      </c>
      <c r="F161" s="54" t="s">
        <v>868</v>
      </c>
      <c r="G161" s="54" cm="1">
        <f ca="1" t="array" ref="G161">IFERROR(_xlfn.XLOOKUP(A161,INDIRECT("'"&amp;$Q$3&amp;"'!B:B"),INDIRECT("'"&amp;$Q$3&amp;"'!P:P"),"无"),"表名错误")</f>
        <v>0</v>
      </c>
      <c r="H161" s="54">
        <v>0</v>
      </c>
      <c r="I161" s="54">
        <f ca="1" t="shared" si="4"/>
        <v>10000</v>
      </c>
      <c r="J161" s="55" cm="1">
        <f ca="1" t="array" ref="J161">SUM(SUMIF(INDIRECT("'"&amp;$Q$4:$Q$6&amp;"'!B:B"),A161,INDIRECT("'"&amp;$Q$4:$Q$6&amp;"'!K:K")))</f>
        <v>0</v>
      </c>
      <c r="K161" s="54" cm="1">
        <f ca="1" t="array" ref="K161">SUM(SUMIF(INDIRECT("'"&amp;$Q$4:$Q$6&amp;"'!B:B"),A161,INDIRECT("'"&amp;$Q$4:$Q$6&amp;"'!L:L")))</f>
        <v>0</v>
      </c>
      <c r="L161" s="54" cm="1">
        <f ca="1" t="array" ref="L161">SUM(SUMIF(INDIRECT("'"&amp;$Q$4:$Q$6&amp;"'!B:B"),A161,INDIRECT("'"&amp;$Q$4:$Q$6&amp;"'!$AE:$AE")))</f>
        <v>300</v>
      </c>
      <c r="M161" s="54">
        <f ca="1" t="shared" si="5"/>
        <v>9700</v>
      </c>
    </row>
    <row r="162" spans="1:13">
      <c r="A162" s="53" t="str">
        <f>'202604工资表'!B163</f>
        <v>一百四十八</v>
      </c>
      <c r="B162" s="54" cm="1">
        <f ca="1" t="array" ref="B162">IFERROR(_xlfn.XLOOKUP(A162,INDIRECT("'"&amp;$Q$3&amp;"'!B:B"),INDIRECT("'"&amp;$Q$3&amp;"'!K:K"),"无"),"表名错误")</f>
        <v>7000</v>
      </c>
      <c r="C162" s="54" cm="1">
        <f ca="1" t="array" ref="C162">IFERROR(_xlfn.XLOOKUP(A162,INDIRECT("'"&amp;$Q$3&amp;"'!B:B"),INDIRECT("'"&amp;$Q$3&amp;"'!L:L"),"无"),"表名错误")</f>
        <v>3000</v>
      </c>
      <c r="D162" s="54" t="str" cm="1">
        <f ca="1" t="array" ref="D162">IFERROR(_xlfn.XLOOKUP(A162,INDIRECT("'"&amp;$Q$3&amp;"'!B:B"),INDIRECT("'"&amp;$Q$3&amp;"'!M:M"),"无"),"表名错误")</f>
        <v>C</v>
      </c>
      <c r="E162" s="54" cm="1">
        <f ca="1" t="array" ref="E162">IFERROR(_xlfn.XLOOKUP(A162,INDIRECT("'"&amp;$Q$3&amp;"'!B:B"),INDIRECT("'"&amp;$Q$3&amp;"'!N:N"),"无"),"表名错误")</f>
        <v>3000</v>
      </c>
      <c r="F162" s="54" t="s">
        <v>868</v>
      </c>
      <c r="G162" s="54" cm="1">
        <f ca="1" t="array" ref="G162">IFERROR(_xlfn.XLOOKUP(A162,INDIRECT("'"&amp;$Q$3&amp;"'!B:B"),INDIRECT("'"&amp;$Q$3&amp;"'!P:P"),"无"),"表名错误")</f>
        <v>0</v>
      </c>
      <c r="H162" s="54">
        <v>0</v>
      </c>
      <c r="I162" s="54">
        <f ca="1" t="shared" si="4"/>
        <v>10000</v>
      </c>
      <c r="J162" s="55" cm="1">
        <f ca="1" t="array" ref="J162">SUM(SUMIF(INDIRECT("'"&amp;$Q$4:$Q$6&amp;"'!B:B"),A162,INDIRECT("'"&amp;$Q$4:$Q$6&amp;"'!K:K")))</f>
        <v>0</v>
      </c>
      <c r="K162" s="54" cm="1">
        <f ca="1" t="array" ref="K162">SUM(SUMIF(INDIRECT("'"&amp;$Q$4:$Q$6&amp;"'!B:B"),A162,INDIRECT("'"&amp;$Q$4:$Q$6&amp;"'!L:L")))</f>
        <v>0</v>
      </c>
      <c r="L162" s="54" cm="1">
        <f ca="1" t="array" ref="L162">SUM(SUMIF(INDIRECT("'"&amp;$Q$4:$Q$6&amp;"'!B:B"),A162,INDIRECT("'"&amp;$Q$4:$Q$6&amp;"'!$AE:$AE")))</f>
        <v>300</v>
      </c>
      <c r="M162" s="54">
        <f ca="1" t="shared" si="5"/>
        <v>9700</v>
      </c>
    </row>
    <row r="163" spans="1:13">
      <c r="A163" s="53" t="str">
        <f>'202604工资表'!B164</f>
        <v>一百四十九</v>
      </c>
      <c r="B163" s="54" cm="1">
        <f ca="1" t="array" ref="B163">IFERROR(_xlfn.XLOOKUP(A163,INDIRECT("'"&amp;$Q$3&amp;"'!B:B"),INDIRECT("'"&amp;$Q$3&amp;"'!K:K"),"无"),"表名错误")</f>
        <v>7000</v>
      </c>
      <c r="C163" s="54" cm="1">
        <f ca="1" t="array" ref="C163">IFERROR(_xlfn.XLOOKUP(A163,INDIRECT("'"&amp;$Q$3&amp;"'!B:B"),INDIRECT("'"&amp;$Q$3&amp;"'!L:L"),"无"),"表名错误")</f>
        <v>3000</v>
      </c>
      <c r="D163" s="54" t="str" cm="1">
        <f ca="1" t="array" ref="D163">IFERROR(_xlfn.XLOOKUP(A163,INDIRECT("'"&amp;$Q$3&amp;"'!B:B"),INDIRECT("'"&amp;$Q$3&amp;"'!M:M"),"无"),"表名错误")</f>
        <v>C</v>
      </c>
      <c r="E163" s="54" cm="1">
        <f ca="1" t="array" ref="E163">IFERROR(_xlfn.XLOOKUP(A163,INDIRECT("'"&amp;$Q$3&amp;"'!B:B"),INDIRECT("'"&amp;$Q$3&amp;"'!N:N"),"无"),"表名错误")</f>
        <v>3000</v>
      </c>
      <c r="F163" s="54" t="s">
        <v>868</v>
      </c>
      <c r="G163" s="54" cm="1">
        <f ca="1" t="array" ref="G163">IFERROR(_xlfn.XLOOKUP(A163,INDIRECT("'"&amp;$Q$3&amp;"'!B:B"),INDIRECT("'"&amp;$Q$3&amp;"'!P:P"),"无"),"表名错误")</f>
        <v>0</v>
      </c>
      <c r="H163" s="54">
        <v>0</v>
      </c>
      <c r="I163" s="54">
        <f ca="1" t="shared" si="4"/>
        <v>10000</v>
      </c>
      <c r="J163" s="55" cm="1">
        <f ca="1" t="array" ref="J163">SUM(SUMIF(INDIRECT("'"&amp;$Q$4:$Q$6&amp;"'!B:B"),A163,INDIRECT("'"&amp;$Q$4:$Q$6&amp;"'!K:K")))</f>
        <v>0</v>
      </c>
      <c r="K163" s="54" cm="1">
        <f ca="1" t="array" ref="K163">SUM(SUMIF(INDIRECT("'"&amp;$Q$4:$Q$6&amp;"'!B:B"),A163,INDIRECT("'"&amp;$Q$4:$Q$6&amp;"'!L:L")))</f>
        <v>0</v>
      </c>
      <c r="L163" s="54" cm="1">
        <f ca="1" t="array" ref="L163">SUM(SUMIF(INDIRECT("'"&amp;$Q$4:$Q$6&amp;"'!B:B"),A163,INDIRECT("'"&amp;$Q$4:$Q$6&amp;"'!$AE:$AE")))</f>
        <v>300</v>
      </c>
      <c r="M163" s="54">
        <f ca="1" t="shared" si="5"/>
        <v>9700</v>
      </c>
    </row>
    <row r="164" spans="1:13">
      <c r="A164" s="53" t="str">
        <f>'202604工资表'!B165</f>
        <v>一百五十</v>
      </c>
      <c r="B164" s="54" cm="1">
        <f ca="1" t="array" ref="B164">IFERROR(_xlfn.XLOOKUP(A164,INDIRECT("'"&amp;$Q$3&amp;"'!B:B"),INDIRECT("'"&amp;$Q$3&amp;"'!K:K"),"无"),"表名错误")</f>
        <v>7000</v>
      </c>
      <c r="C164" s="54" cm="1">
        <f ca="1" t="array" ref="C164">IFERROR(_xlfn.XLOOKUP(A164,INDIRECT("'"&amp;$Q$3&amp;"'!B:B"),INDIRECT("'"&amp;$Q$3&amp;"'!L:L"),"无"),"表名错误")</f>
        <v>3000</v>
      </c>
      <c r="D164" s="54" t="str" cm="1">
        <f ca="1" t="array" ref="D164">IFERROR(_xlfn.XLOOKUP(A164,INDIRECT("'"&amp;$Q$3&amp;"'!B:B"),INDIRECT("'"&amp;$Q$3&amp;"'!M:M"),"无"),"表名错误")</f>
        <v>C</v>
      </c>
      <c r="E164" s="54" cm="1">
        <f ca="1" t="array" ref="E164">IFERROR(_xlfn.XLOOKUP(A164,INDIRECT("'"&amp;$Q$3&amp;"'!B:B"),INDIRECT("'"&amp;$Q$3&amp;"'!N:N"),"无"),"表名错误")</f>
        <v>3000</v>
      </c>
      <c r="F164" s="54" t="s">
        <v>868</v>
      </c>
      <c r="G164" s="54" cm="1">
        <f ca="1" t="array" ref="G164">IFERROR(_xlfn.XLOOKUP(A164,INDIRECT("'"&amp;$Q$3&amp;"'!B:B"),INDIRECT("'"&amp;$Q$3&amp;"'!P:P"),"无"),"表名错误")</f>
        <v>0</v>
      </c>
      <c r="H164" s="54">
        <v>0</v>
      </c>
      <c r="I164" s="54">
        <f ca="1" t="shared" si="4"/>
        <v>10000</v>
      </c>
      <c r="J164" s="55" cm="1">
        <f ca="1" t="array" ref="J164">SUM(SUMIF(INDIRECT("'"&amp;$Q$4:$Q$6&amp;"'!B:B"),A164,INDIRECT("'"&amp;$Q$4:$Q$6&amp;"'!K:K")))</f>
        <v>0</v>
      </c>
      <c r="K164" s="54" cm="1">
        <f ca="1" t="array" ref="K164">SUM(SUMIF(INDIRECT("'"&amp;$Q$4:$Q$6&amp;"'!B:B"),A164,INDIRECT("'"&amp;$Q$4:$Q$6&amp;"'!L:L")))</f>
        <v>0</v>
      </c>
      <c r="L164" s="54" cm="1">
        <f ca="1" t="array" ref="L164">SUM(SUMIF(INDIRECT("'"&amp;$Q$4:$Q$6&amp;"'!B:B"),A164,INDIRECT("'"&amp;$Q$4:$Q$6&amp;"'!$AE:$AE")))</f>
        <v>300</v>
      </c>
      <c r="M164" s="54">
        <f ca="1" t="shared" si="5"/>
        <v>9700</v>
      </c>
    </row>
    <row r="165" spans="1:13">
      <c r="A165" s="53" t="str">
        <f>'202604工资表'!B166</f>
        <v>一百五十一</v>
      </c>
      <c r="B165" s="54">
        <f>(12800-F165)*0.7</f>
        <v>8400</v>
      </c>
      <c r="C165" s="54">
        <f>(12800-F165)*0.3</f>
        <v>3600</v>
      </c>
      <c r="D165" s="54" t="str" cm="1">
        <f ca="1" t="array" ref="D165">IFERROR(_xlfn.XLOOKUP(A165,INDIRECT("'"&amp;$Q$3&amp;"'!B:B"),INDIRECT("'"&amp;$Q$3&amp;"'!M:M"),"无"),"表名错误")</f>
        <v>C</v>
      </c>
      <c r="E165" s="54">
        <f>(12800-F165)*0.3</f>
        <v>3600</v>
      </c>
      <c r="F165" s="54">
        <v>800</v>
      </c>
      <c r="G165" s="54" cm="1">
        <f ca="1" t="array" ref="G165">IFERROR(_xlfn.XLOOKUP(A165,INDIRECT("'"&amp;$Q$3&amp;"'!B:B"),INDIRECT("'"&amp;$Q$3&amp;"'!P:P"),"无"),"表名错误")</f>
        <v>0</v>
      </c>
      <c r="H165" s="54">
        <v>0</v>
      </c>
      <c r="I165" s="54">
        <f ca="1" t="shared" si="4"/>
        <v>12800</v>
      </c>
      <c r="J165" s="55" cm="1">
        <f ca="1" t="array" ref="J165">SUM(SUMIF(INDIRECT("'"&amp;$Q$4:$Q$6&amp;"'!B:B"),A165,INDIRECT("'"&amp;$Q$4:$Q$6&amp;"'!K:K")))</f>
        <v>0</v>
      </c>
      <c r="K165" s="54" cm="1">
        <f ca="1" t="array" ref="K165">SUM(SUMIF(INDIRECT("'"&amp;$Q$4:$Q$6&amp;"'!B:B"),A165,INDIRECT("'"&amp;$Q$4:$Q$6&amp;"'!L:L")))</f>
        <v>0</v>
      </c>
      <c r="L165" s="54" cm="1">
        <f ca="1" t="array" ref="L165">SUM(SUMIF(INDIRECT("'"&amp;$Q$4:$Q$6&amp;"'!B:B"),A165,INDIRECT("'"&amp;$Q$4:$Q$6&amp;"'!$AE:$AE")))</f>
        <v>300</v>
      </c>
      <c r="M165" s="54">
        <f ca="1" t="shared" si="5"/>
        <v>12500</v>
      </c>
    </row>
    <row r="166" spans="1:13">
      <c r="A166" s="53" t="str">
        <f>'202604工资表'!B167</f>
        <v>一百五十二</v>
      </c>
      <c r="B166" s="54" cm="1">
        <f ca="1" t="array" ref="B166">IFERROR(_xlfn.XLOOKUP(A166,INDIRECT("'"&amp;$Q$3&amp;"'!B:B"),INDIRECT("'"&amp;$Q$3&amp;"'!K:K"),"无"),"表名错误")</f>
        <v>3218.39</v>
      </c>
      <c r="C166" s="54" cm="1">
        <f ca="1" t="array" ref="C166">IFERROR(_xlfn.XLOOKUP(A166,INDIRECT("'"&amp;$Q$3&amp;"'!B:B"),INDIRECT("'"&amp;$Q$3&amp;"'!L:L"),"无"),"表名错误")</f>
        <v>1379.31</v>
      </c>
      <c r="D166" s="54" t="str" cm="1">
        <f ca="1" t="array" ref="D166">IFERROR(_xlfn.XLOOKUP(A166,INDIRECT("'"&amp;$Q$3&amp;"'!B:B"),INDIRECT("'"&amp;$Q$3&amp;"'!M:M"),"无"),"表名错误")</f>
        <v>C</v>
      </c>
      <c r="E166" s="54" cm="1">
        <f ca="1" t="array" ref="E166">IFERROR(_xlfn.XLOOKUP(A166,INDIRECT("'"&amp;$Q$3&amp;"'!B:B"),INDIRECT("'"&amp;$Q$3&amp;"'!N:N"),"无"),"表名错误")</f>
        <v>1379.31</v>
      </c>
      <c r="F166" s="54" t="s">
        <v>868</v>
      </c>
      <c r="G166" s="54" cm="1">
        <f ca="1" t="array" ref="G166">IFERROR(_xlfn.XLOOKUP(A166,INDIRECT("'"&amp;$Q$3&amp;"'!B:B"),INDIRECT("'"&amp;$Q$3&amp;"'!P:P"),"无"),"表名错误")</f>
        <v>0</v>
      </c>
      <c r="H166" s="54">
        <v>0</v>
      </c>
      <c r="I166" s="54">
        <f ca="1" t="shared" si="4"/>
        <v>4597.7</v>
      </c>
      <c r="J166" s="55" cm="1">
        <f ca="1" t="array" ref="J166">SUM(SUMIF(INDIRECT("'"&amp;$Q$4:$Q$6&amp;"'!B:B"),A166,INDIRECT("'"&amp;$Q$4:$Q$6&amp;"'!K:K")))</f>
        <v>0</v>
      </c>
      <c r="K166" s="54" cm="1">
        <f ca="1" t="array" ref="K166">SUM(SUMIF(INDIRECT("'"&amp;$Q$4:$Q$6&amp;"'!B:B"),A166,INDIRECT("'"&amp;$Q$4:$Q$6&amp;"'!L:L")))</f>
        <v>0</v>
      </c>
      <c r="L166" s="54" cm="1">
        <f ca="1" t="array" ref="L166">SUM(SUMIF(INDIRECT("'"&amp;$Q$4:$Q$6&amp;"'!B:B"),A166,INDIRECT("'"&amp;$Q$4:$Q$6&amp;"'!$AE:$AE")))</f>
        <v>137.93</v>
      </c>
      <c r="M166" s="54">
        <f ca="1" t="shared" si="5"/>
        <v>4459.77</v>
      </c>
    </row>
    <row r="167" spans="1:13">
      <c r="A167" s="53" t="str">
        <f>'202604工资表'!B168</f>
        <v>一百五十三</v>
      </c>
      <c r="B167" s="54" cm="1">
        <f ca="1" t="array" ref="B167">IFERROR(_xlfn.XLOOKUP(A167,INDIRECT("'"&amp;$Q$3&amp;"'!B:B"),INDIRECT("'"&amp;$Q$3&amp;"'!K:K"),"无"),"表名错误")</f>
        <v>7000</v>
      </c>
      <c r="C167" s="54" cm="1">
        <f ca="1" t="array" ref="C167">IFERROR(_xlfn.XLOOKUP(A167,INDIRECT("'"&amp;$Q$3&amp;"'!B:B"),INDIRECT("'"&amp;$Q$3&amp;"'!L:L"),"无"),"表名错误")</f>
        <v>3000</v>
      </c>
      <c r="D167" s="54" t="str" cm="1">
        <f ca="1" t="array" ref="D167">IFERROR(_xlfn.XLOOKUP(A167,INDIRECT("'"&amp;$Q$3&amp;"'!B:B"),INDIRECT("'"&amp;$Q$3&amp;"'!M:M"),"无"),"表名错误")</f>
        <v>C</v>
      </c>
      <c r="E167" s="54" cm="1">
        <f ca="1" t="array" ref="E167">IFERROR(_xlfn.XLOOKUP(A167,INDIRECT("'"&amp;$Q$3&amp;"'!B:B"),INDIRECT("'"&amp;$Q$3&amp;"'!N:N"),"无"),"表名错误")</f>
        <v>3000</v>
      </c>
      <c r="F167" s="54" t="s">
        <v>868</v>
      </c>
      <c r="G167" s="54" cm="1">
        <f ca="1" t="array" ref="G167">IFERROR(_xlfn.XLOOKUP(A167,INDIRECT("'"&amp;$Q$3&amp;"'!B:B"),INDIRECT("'"&amp;$Q$3&amp;"'!P:P"),"无"),"表名错误")</f>
        <v>0</v>
      </c>
      <c r="H167" s="54">
        <v>0</v>
      </c>
      <c r="I167" s="54">
        <f ca="1" t="shared" si="4"/>
        <v>10000</v>
      </c>
      <c r="J167" s="55" cm="1">
        <f ca="1" t="array" ref="J167">SUM(SUMIF(INDIRECT("'"&amp;$Q$4:$Q$6&amp;"'!B:B"),A167,INDIRECT("'"&amp;$Q$4:$Q$6&amp;"'!K:K")))</f>
        <v>0</v>
      </c>
      <c r="K167" s="54" cm="1">
        <f ca="1" t="array" ref="K167">SUM(SUMIF(INDIRECT("'"&amp;$Q$4:$Q$6&amp;"'!B:B"),A167,INDIRECT("'"&amp;$Q$4:$Q$6&amp;"'!L:L")))</f>
        <v>0</v>
      </c>
      <c r="L167" s="54" cm="1">
        <f ca="1" t="array" ref="L167">SUM(SUMIF(INDIRECT("'"&amp;$Q$4:$Q$6&amp;"'!B:B"),A167,INDIRECT("'"&amp;$Q$4:$Q$6&amp;"'!$AE:$AE")))</f>
        <v>300</v>
      </c>
      <c r="M167" s="54">
        <f ca="1" t="shared" si="5"/>
        <v>9700</v>
      </c>
    </row>
    <row r="168" spans="1:13">
      <c r="A168" s="53" t="str">
        <f>'202604工资表'!B169</f>
        <v>一百五十四</v>
      </c>
      <c r="B168" s="54" cm="1">
        <f ca="1" t="array" ref="B168">IFERROR(_xlfn.XLOOKUP(A168,INDIRECT("'"&amp;$Q$3&amp;"'!B:B"),INDIRECT("'"&amp;$Q$3&amp;"'!K:K"),"无"),"表名错误")</f>
        <v>960</v>
      </c>
      <c r="C168" s="54" cm="1">
        <f ca="1" t="array" ref="C168">IFERROR(_xlfn.XLOOKUP(A168,INDIRECT("'"&amp;$Q$3&amp;"'!B:B"),INDIRECT("'"&amp;$Q$3&amp;"'!L:L"),"无"),"表名错误")</f>
        <v>0</v>
      </c>
      <c r="D168" s="54" t="str" cm="1">
        <f ca="1" t="array" ref="D168">IFERROR(_xlfn.XLOOKUP(A168,INDIRECT("'"&amp;$Q$3&amp;"'!B:B"),INDIRECT("'"&amp;$Q$3&amp;"'!M:M"),"无"),"表名错误")</f>
        <v>无等级</v>
      </c>
      <c r="E168" s="54" cm="1">
        <f ca="1" t="array" ref="E168">IFERROR(_xlfn.XLOOKUP(A168,INDIRECT("'"&amp;$Q$3&amp;"'!B:B"),INDIRECT("'"&amp;$Q$3&amp;"'!N:N"),"无"),"表名错误")</f>
        <v>0</v>
      </c>
      <c r="F168" s="54" t="s">
        <v>868</v>
      </c>
      <c r="G168" s="54" cm="1">
        <f ca="1" t="array" ref="G168">IFERROR(_xlfn.XLOOKUP(A168,INDIRECT("'"&amp;$Q$3&amp;"'!B:B"),INDIRECT("'"&amp;$Q$3&amp;"'!P:P"),"无"),"表名错误")</f>
        <v>0</v>
      </c>
      <c r="H168" s="54">
        <v>0</v>
      </c>
      <c r="I168" s="54">
        <f ca="1" t="shared" si="4"/>
        <v>960</v>
      </c>
      <c r="J168" s="55" cm="1">
        <f ca="1" t="array" ref="J168">SUM(SUMIF(INDIRECT("'"&amp;$Q$4:$Q$6&amp;"'!B:B"),A168,INDIRECT("'"&amp;$Q$4:$Q$6&amp;"'!K:K")))</f>
        <v>0</v>
      </c>
      <c r="K168" s="54" cm="1">
        <f ca="1" t="array" ref="K168">SUM(SUMIF(INDIRECT("'"&amp;$Q$4:$Q$6&amp;"'!B:B"),A168,INDIRECT("'"&amp;$Q$4:$Q$6&amp;"'!L:L")))</f>
        <v>0</v>
      </c>
      <c r="L168" s="54" cm="1">
        <f ca="1" t="array" ref="L168">SUM(SUMIF(INDIRECT("'"&amp;$Q$4:$Q$6&amp;"'!B:B"),A168,INDIRECT("'"&amp;$Q$4:$Q$6&amp;"'!$AE:$AE")))</f>
        <v>28.8</v>
      </c>
      <c r="M168" s="54">
        <f ca="1" t="shared" si="5"/>
        <v>931.2</v>
      </c>
    </row>
    <row r="169" spans="1:13">
      <c r="A169" s="53" t="str">
        <f>'202604工资表'!B170</f>
        <v>一百五十五</v>
      </c>
      <c r="B169" s="54" cm="1">
        <f ca="1" t="array" ref="B169">IFERROR(_xlfn.XLOOKUP(A169,INDIRECT("'"&amp;$Q$3&amp;"'!B:B"),INDIRECT("'"&amp;$Q$3&amp;"'!K:K"),"无"),"表名错误")</f>
        <v>7000</v>
      </c>
      <c r="C169" s="54" cm="1">
        <f ca="1" t="array" ref="C169">IFERROR(_xlfn.XLOOKUP(A169,INDIRECT("'"&amp;$Q$3&amp;"'!B:B"),INDIRECT("'"&amp;$Q$3&amp;"'!L:L"),"无"),"表名错误")</f>
        <v>3000</v>
      </c>
      <c r="D169" s="54" t="str" cm="1">
        <f ca="1" t="array" ref="D169">IFERROR(_xlfn.XLOOKUP(A169,INDIRECT("'"&amp;$Q$3&amp;"'!B:B"),INDIRECT("'"&amp;$Q$3&amp;"'!M:M"),"无"),"表名错误")</f>
        <v>C</v>
      </c>
      <c r="E169" s="54" cm="1">
        <f ca="1" t="array" ref="E169">IFERROR(_xlfn.XLOOKUP(A169,INDIRECT("'"&amp;$Q$3&amp;"'!B:B"),INDIRECT("'"&amp;$Q$3&amp;"'!N:N"),"无"),"表名错误")</f>
        <v>3000</v>
      </c>
      <c r="F169" s="54" t="s">
        <v>868</v>
      </c>
      <c r="G169" s="54" cm="1">
        <f ca="1" t="array" ref="G169">IFERROR(_xlfn.XLOOKUP(A169,INDIRECT("'"&amp;$Q$3&amp;"'!B:B"),INDIRECT("'"&amp;$Q$3&amp;"'!P:P"),"无"),"表名错误")</f>
        <v>0</v>
      </c>
      <c r="H169" s="54">
        <v>0</v>
      </c>
      <c r="I169" s="54">
        <f ca="1" t="shared" si="4"/>
        <v>10000</v>
      </c>
      <c r="J169" s="55" cm="1">
        <f ca="1" t="array" ref="J169">SUM(SUMIF(INDIRECT("'"&amp;$Q$4:$Q$6&amp;"'!B:B"),A169,INDIRECT("'"&amp;$Q$4:$Q$6&amp;"'!K:K")))</f>
        <v>0</v>
      </c>
      <c r="K169" s="54" cm="1">
        <f ca="1" t="array" ref="K169">SUM(SUMIF(INDIRECT("'"&amp;$Q$4:$Q$6&amp;"'!B:B"),A169,INDIRECT("'"&amp;$Q$4:$Q$6&amp;"'!L:L")))</f>
        <v>0</v>
      </c>
      <c r="L169" s="54" cm="1">
        <f ca="1" t="array" ref="L169">SUM(SUMIF(INDIRECT("'"&amp;$Q$4:$Q$6&amp;"'!B:B"),A169,INDIRECT("'"&amp;$Q$4:$Q$6&amp;"'!$AE:$AE")))</f>
        <v>300</v>
      </c>
      <c r="M169" s="54">
        <f ca="1" t="shared" si="5"/>
        <v>9700</v>
      </c>
    </row>
    <row r="170" spans="1:13">
      <c r="A170" s="53" t="str">
        <f>'202604工资表'!B171</f>
        <v>一百五十六</v>
      </c>
      <c r="B170" s="54" cm="1">
        <f ca="1" t="array" ref="B170">IFERROR(_xlfn.XLOOKUP(A170,INDIRECT("'"&amp;$Q$3&amp;"'!B:B"),INDIRECT("'"&amp;$Q$3&amp;"'!K:K"),"无"),"表名错误")</f>
        <v>7000</v>
      </c>
      <c r="C170" s="54" cm="1">
        <f ca="1" t="array" ref="C170">IFERROR(_xlfn.XLOOKUP(A170,INDIRECT("'"&amp;$Q$3&amp;"'!B:B"),INDIRECT("'"&amp;$Q$3&amp;"'!L:L"),"无"),"表名错误")</f>
        <v>3000</v>
      </c>
      <c r="D170" s="54" t="str" cm="1">
        <f ca="1" t="array" ref="D170">IFERROR(_xlfn.XLOOKUP(A170,INDIRECT("'"&amp;$Q$3&amp;"'!B:B"),INDIRECT("'"&amp;$Q$3&amp;"'!M:M"),"无"),"表名错误")</f>
        <v>C</v>
      </c>
      <c r="E170" s="54" cm="1">
        <f ca="1" t="array" ref="E170">IFERROR(_xlfn.XLOOKUP(A170,INDIRECT("'"&amp;$Q$3&amp;"'!B:B"),INDIRECT("'"&amp;$Q$3&amp;"'!N:N"),"无"),"表名错误")</f>
        <v>3000</v>
      </c>
      <c r="F170" s="54" t="s">
        <v>868</v>
      </c>
      <c r="G170" s="54" cm="1">
        <f ca="1" t="array" ref="G170">IFERROR(_xlfn.XLOOKUP(A170,INDIRECT("'"&amp;$Q$3&amp;"'!B:B"),INDIRECT("'"&amp;$Q$3&amp;"'!P:P"),"无"),"表名错误")</f>
        <v>0</v>
      </c>
      <c r="H170" s="54">
        <v>0</v>
      </c>
      <c r="I170" s="54">
        <f ca="1" t="shared" si="4"/>
        <v>10000</v>
      </c>
      <c r="J170" s="55" cm="1">
        <f ca="1" t="array" ref="J170">SUM(SUMIF(INDIRECT("'"&amp;$Q$4:$Q$6&amp;"'!B:B"),A170,INDIRECT("'"&amp;$Q$4:$Q$6&amp;"'!K:K")))</f>
        <v>0</v>
      </c>
      <c r="K170" s="54" cm="1">
        <f ca="1" t="array" ref="K170">SUM(SUMIF(INDIRECT("'"&amp;$Q$4:$Q$6&amp;"'!B:B"),A170,INDIRECT("'"&amp;$Q$4:$Q$6&amp;"'!L:L")))</f>
        <v>0</v>
      </c>
      <c r="L170" s="54" cm="1">
        <f ca="1" t="array" ref="L170">SUM(SUMIF(INDIRECT("'"&amp;$Q$4:$Q$6&amp;"'!B:B"),A170,INDIRECT("'"&amp;$Q$4:$Q$6&amp;"'!$AE:$AE")))</f>
        <v>300</v>
      </c>
      <c r="M170" s="54">
        <f ca="1" t="shared" si="5"/>
        <v>9700</v>
      </c>
    </row>
    <row r="171" spans="1:13">
      <c r="A171" s="53" t="str">
        <f>'202604工资表'!B172</f>
        <v>一百五十七</v>
      </c>
      <c r="B171" s="54" cm="1">
        <f ca="1" t="array" ref="B171">IFERROR(_xlfn.XLOOKUP(A171,INDIRECT("'"&amp;$Q$3&amp;"'!B:B"),INDIRECT("'"&amp;$Q$3&amp;"'!K:K"),"无"),"表名错误")</f>
        <v>2574.71</v>
      </c>
      <c r="C171" s="54" cm="1">
        <f ca="1" t="array" ref="C171">IFERROR(_xlfn.XLOOKUP(A171,INDIRECT("'"&amp;$Q$3&amp;"'!B:B"),INDIRECT("'"&amp;$Q$3&amp;"'!L:L"),"无"),"表名错误")</f>
        <v>1103.45</v>
      </c>
      <c r="D171" s="54" t="str" cm="1">
        <f ca="1" t="array" ref="D171">IFERROR(_xlfn.XLOOKUP(A171,INDIRECT("'"&amp;$Q$3&amp;"'!B:B"),INDIRECT("'"&amp;$Q$3&amp;"'!M:M"),"无"),"表名错误")</f>
        <v>C</v>
      </c>
      <c r="E171" s="54" cm="1">
        <f ca="1" t="array" ref="E171">IFERROR(_xlfn.XLOOKUP(A171,INDIRECT("'"&amp;$Q$3&amp;"'!B:B"),INDIRECT("'"&amp;$Q$3&amp;"'!N:N"),"无"),"表名错误")</f>
        <v>1103.45</v>
      </c>
      <c r="F171" s="54" t="s">
        <v>868</v>
      </c>
      <c r="G171" s="54" cm="1">
        <f ca="1" t="array" ref="G171">IFERROR(_xlfn.XLOOKUP(A171,INDIRECT("'"&amp;$Q$3&amp;"'!B:B"),INDIRECT("'"&amp;$Q$3&amp;"'!P:P"),"无"),"表名错误")</f>
        <v>0</v>
      </c>
      <c r="H171" s="54">
        <v>0</v>
      </c>
      <c r="I171" s="54">
        <f ca="1" t="shared" si="4"/>
        <v>3678.16</v>
      </c>
      <c r="J171" s="55" cm="1">
        <f ca="1" t="array" ref="J171">SUM(SUMIF(INDIRECT("'"&amp;$Q$4:$Q$6&amp;"'!B:B"),A171,INDIRECT("'"&amp;$Q$4:$Q$6&amp;"'!K:K")))</f>
        <v>0</v>
      </c>
      <c r="K171" s="54" cm="1">
        <f ca="1" t="array" ref="K171">SUM(SUMIF(INDIRECT("'"&amp;$Q$4:$Q$6&amp;"'!B:B"),A171,INDIRECT("'"&amp;$Q$4:$Q$6&amp;"'!L:L")))</f>
        <v>0</v>
      </c>
      <c r="L171" s="54" cm="1">
        <f ca="1" t="array" ref="L171">SUM(SUMIF(INDIRECT("'"&amp;$Q$4:$Q$6&amp;"'!B:B"),A171,INDIRECT("'"&amp;$Q$4:$Q$6&amp;"'!$AE:$AE")))</f>
        <v>110.34</v>
      </c>
      <c r="M171" s="54">
        <f ca="1" t="shared" si="5"/>
        <v>3567.82</v>
      </c>
    </row>
    <row r="172" spans="1:13">
      <c r="A172" s="53" t="str">
        <f>'202604工资表'!B173</f>
        <v>一百五十八</v>
      </c>
      <c r="B172" s="54" cm="1">
        <f ca="1" t="array" ref="B172">IFERROR(_xlfn.XLOOKUP(A172,INDIRECT("'"&amp;$Q$3&amp;"'!B:B"),INDIRECT("'"&amp;$Q$3&amp;"'!K:K"),"无"),"表名错误")</f>
        <v>2160</v>
      </c>
      <c r="C172" s="54" cm="1">
        <f ca="1" t="array" ref="C172">IFERROR(_xlfn.XLOOKUP(A172,INDIRECT("'"&amp;$Q$3&amp;"'!B:B"),INDIRECT("'"&amp;$Q$3&amp;"'!L:L"),"无"),"表名错误")</f>
        <v>0</v>
      </c>
      <c r="D172" s="54" t="str" cm="1">
        <f ca="1" t="array" ref="D172">IFERROR(_xlfn.XLOOKUP(A172,INDIRECT("'"&amp;$Q$3&amp;"'!B:B"),INDIRECT("'"&amp;$Q$3&amp;"'!M:M"),"无"),"表名错误")</f>
        <v>无等级</v>
      </c>
      <c r="E172" s="54" cm="1">
        <f ca="1" t="array" ref="E172">IFERROR(_xlfn.XLOOKUP(A172,INDIRECT("'"&amp;$Q$3&amp;"'!B:B"),INDIRECT("'"&amp;$Q$3&amp;"'!N:N"),"无"),"表名错误")</f>
        <v>0</v>
      </c>
      <c r="F172" s="54" t="s">
        <v>868</v>
      </c>
      <c r="G172" s="54" cm="1">
        <f ca="1" t="array" ref="G172">IFERROR(_xlfn.XLOOKUP(A172,INDIRECT("'"&amp;$Q$3&amp;"'!B:B"),INDIRECT("'"&amp;$Q$3&amp;"'!P:P"),"无"),"表名错误")</f>
        <v>0</v>
      </c>
      <c r="H172" s="54">
        <v>0</v>
      </c>
      <c r="I172" s="54">
        <f ca="1" t="shared" si="4"/>
        <v>2160</v>
      </c>
      <c r="J172" s="55" cm="1">
        <f ca="1" t="array" ref="J172">SUM(SUMIF(INDIRECT("'"&amp;$Q$4:$Q$6&amp;"'!B:B"),A172,INDIRECT("'"&amp;$Q$4:$Q$6&amp;"'!K:K")))</f>
        <v>0</v>
      </c>
      <c r="K172" s="54" cm="1">
        <f ca="1" t="array" ref="K172">SUM(SUMIF(INDIRECT("'"&amp;$Q$4:$Q$6&amp;"'!B:B"),A172,INDIRECT("'"&amp;$Q$4:$Q$6&amp;"'!L:L")))</f>
        <v>0</v>
      </c>
      <c r="L172" s="54" cm="1">
        <f ca="1" t="array" ref="L172">SUM(SUMIF(INDIRECT("'"&amp;$Q$4:$Q$6&amp;"'!B:B"),A172,INDIRECT("'"&amp;$Q$4:$Q$6&amp;"'!$AE:$AE")))</f>
        <v>64.8</v>
      </c>
      <c r="M172" s="54">
        <f ca="1" t="shared" si="5"/>
        <v>2095.2</v>
      </c>
    </row>
    <row r="173" spans="1:13">
      <c r="A173" s="53" t="str">
        <f>'202604工资表'!B174</f>
        <v>一百五十九</v>
      </c>
      <c r="B173" s="54" cm="1">
        <f ca="1" t="array" ref="B173">IFERROR(_xlfn.XLOOKUP(A173,INDIRECT("'"&amp;$Q$3&amp;"'!B:B"),INDIRECT("'"&amp;$Q$3&amp;"'!K:K"),"无"),"表名错误")</f>
        <v>7000</v>
      </c>
      <c r="C173" s="54" cm="1">
        <f ca="1" t="array" ref="C173">IFERROR(_xlfn.XLOOKUP(A173,INDIRECT("'"&amp;$Q$3&amp;"'!B:B"),INDIRECT("'"&amp;$Q$3&amp;"'!L:L"),"无"),"表名错误")</f>
        <v>3000</v>
      </c>
      <c r="D173" s="54" t="str" cm="1">
        <f ca="1" t="array" ref="D173">IFERROR(_xlfn.XLOOKUP(A173,INDIRECT("'"&amp;$Q$3&amp;"'!B:B"),INDIRECT("'"&amp;$Q$3&amp;"'!M:M"),"无"),"表名错误")</f>
        <v>C</v>
      </c>
      <c r="E173" s="54" cm="1">
        <f ca="1" t="array" ref="E173">IFERROR(_xlfn.XLOOKUP(A173,INDIRECT("'"&amp;$Q$3&amp;"'!B:B"),INDIRECT("'"&amp;$Q$3&amp;"'!N:N"),"无"),"表名错误")</f>
        <v>3000</v>
      </c>
      <c r="F173" s="54" t="s">
        <v>868</v>
      </c>
      <c r="G173" s="54" cm="1">
        <f ca="1" t="array" ref="G173">IFERROR(_xlfn.XLOOKUP(A173,INDIRECT("'"&amp;$Q$3&amp;"'!B:B"),INDIRECT("'"&amp;$Q$3&amp;"'!P:P"),"无"),"表名错误")</f>
        <v>0</v>
      </c>
      <c r="H173" s="54">
        <v>0</v>
      </c>
      <c r="I173" s="54">
        <f ca="1" t="shared" si="4"/>
        <v>10000</v>
      </c>
      <c r="J173" s="55" cm="1">
        <f ca="1" t="array" ref="J173">SUM(SUMIF(INDIRECT("'"&amp;$Q$4:$Q$6&amp;"'!B:B"),A173,INDIRECT("'"&amp;$Q$4:$Q$6&amp;"'!K:K")))</f>
        <v>0</v>
      </c>
      <c r="K173" s="54" cm="1">
        <f ca="1" t="array" ref="K173">SUM(SUMIF(INDIRECT("'"&amp;$Q$4:$Q$6&amp;"'!B:B"),A173,INDIRECT("'"&amp;$Q$4:$Q$6&amp;"'!L:L")))</f>
        <v>0</v>
      </c>
      <c r="L173" s="54" cm="1">
        <f ca="1" t="array" ref="L173">SUM(SUMIF(INDIRECT("'"&amp;$Q$4:$Q$6&amp;"'!B:B"),A173,INDIRECT("'"&amp;$Q$4:$Q$6&amp;"'!$AE:$AE")))</f>
        <v>300</v>
      </c>
      <c r="M173" s="54">
        <f ca="1" t="shared" si="5"/>
        <v>9700</v>
      </c>
    </row>
    <row r="174" spans="1:13">
      <c r="A174" s="53" t="str">
        <f>'202604工资表'!B175</f>
        <v>一百六十</v>
      </c>
      <c r="B174" s="54" cm="1">
        <f ca="1" t="array" ref="B174">IFERROR(_xlfn.XLOOKUP(A174,INDIRECT("'"&amp;$Q$3&amp;"'!B:B"),INDIRECT("'"&amp;$Q$3&amp;"'!K:K"),"无"),"表名错误")</f>
        <v>7000</v>
      </c>
      <c r="C174" s="54" cm="1">
        <f ca="1" t="array" ref="C174">IFERROR(_xlfn.XLOOKUP(A174,INDIRECT("'"&amp;$Q$3&amp;"'!B:B"),INDIRECT("'"&amp;$Q$3&amp;"'!L:L"),"无"),"表名错误")</f>
        <v>3000</v>
      </c>
      <c r="D174" s="54" t="str" cm="1">
        <f ca="1" t="array" ref="D174">IFERROR(_xlfn.XLOOKUP(A174,INDIRECT("'"&amp;$Q$3&amp;"'!B:B"),INDIRECT("'"&amp;$Q$3&amp;"'!M:M"),"无"),"表名错误")</f>
        <v>B</v>
      </c>
      <c r="E174" s="54" cm="1">
        <f ca="1" t="array" ref="E174">IFERROR(_xlfn.XLOOKUP(A174,INDIRECT("'"&amp;$Q$3&amp;"'!B:B"),INDIRECT("'"&amp;$Q$3&amp;"'!N:N"),"无"),"表名错误")</f>
        <v>3600</v>
      </c>
      <c r="F174" s="54" t="s">
        <v>868</v>
      </c>
      <c r="G174" s="54" cm="1">
        <f ca="1" t="array" ref="G174">IFERROR(_xlfn.XLOOKUP(A174,INDIRECT("'"&amp;$Q$3&amp;"'!B:B"),INDIRECT("'"&amp;$Q$3&amp;"'!P:P"),"无"),"表名错误")</f>
        <v>0</v>
      </c>
      <c r="H174" s="54">
        <v>0</v>
      </c>
      <c r="I174" s="54">
        <f ca="1" t="shared" si="4"/>
        <v>10600</v>
      </c>
      <c r="J174" s="55" cm="1">
        <f ca="1" t="array" ref="J174">SUM(SUMIF(INDIRECT("'"&amp;$Q$4:$Q$6&amp;"'!B:B"),A174,INDIRECT("'"&amp;$Q$4:$Q$6&amp;"'!K:K")))</f>
        <v>0</v>
      </c>
      <c r="K174" s="54" cm="1">
        <f ca="1" t="array" ref="K174">SUM(SUMIF(INDIRECT("'"&amp;$Q$4:$Q$6&amp;"'!B:B"),A174,INDIRECT("'"&amp;$Q$4:$Q$6&amp;"'!L:L")))</f>
        <v>0</v>
      </c>
      <c r="L174" s="54" cm="1">
        <f ca="1" t="array" ref="L174">SUM(SUMIF(INDIRECT("'"&amp;$Q$4:$Q$6&amp;"'!B:B"),A174,INDIRECT("'"&amp;$Q$4:$Q$6&amp;"'!$AE:$AE")))</f>
        <v>318</v>
      </c>
      <c r="M174" s="54">
        <f ca="1" t="shared" si="5"/>
        <v>10282</v>
      </c>
    </row>
    <row r="175" spans="1:13">
      <c r="A175" s="53" t="str">
        <f>'202604工资表'!B176</f>
        <v>一百六十一</v>
      </c>
      <c r="B175" s="54" cm="1">
        <f ca="1" t="array" ref="B175">IFERROR(_xlfn.XLOOKUP(A175,INDIRECT("'"&amp;$Q$3&amp;"'!B:B"),INDIRECT("'"&amp;$Q$3&amp;"'!K:K"),"无"),"表名错误")</f>
        <v>5793.1</v>
      </c>
      <c r="C175" s="54" cm="1">
        <f ca="1" t="array" ref="C175">IFERROR(_xlfn.XLOOKUP(A175,INDIRECT("'"&amp;$Q$3&amp;"'!B:B"),INDIRECT("'"&amp;$Q$3&amp;"'!L:L"),"无"),"表名错误")</f>
        <v>2482.76</v>
      </c>
      <c r="D175" s="54" t="str" cm="1">
        <f ca="1" t="array" ref="D175">IFERROR(_xlfn.XLOOKUP(A175,INDIRECT("'"&amp;$Q$3&amp;"'!B:B"),INDIRECT("'"&amp;$Q$3&amp;"'!M:M"),"无"),"表名错误")</f>
        <v>C</v>
      </c>
      <c r="E175" s="54" cm="1">
        <f ca="1" t="array" ref="E175">IFERROR(_xlfn.XLOOKUP(A175,INDIRECT("'"&amp;$Q$3&amp;"'!B:B"),INDIRECT("'"&amp;$Q$3&amp;"'!N:N"),"无"),"表名错误")</f>
        <v>2482.76</v>
      </c>
      <c r="F175" s="54" t="s">
        <v>868</v>
      </c>
      <c r="G175" s="54" cm="1">
        <f ca="1" t="array" ref="G175">IFERROR(_xlfn.XLOOKUP(A175,INDIRECT("'"&amp;$Q$3&amp;"'!B:B"),INDIRECT("'"&amp;$Q$3&amp;"'!P:P"),"无"),"表名错误")</f>
        <v>0</v>
      </c>
      <c r="H175" s="54">
        <v>0</v>
      </c>
      <c r="I175" s="54">
        <f ca="1" t="shared" si="4"/>
        <v>8275.86</v>
      </c>
      <c r="J175" s="55" cm="1">
        <f ca="1" t="array" ref="J175">SUM(SUMIF(INDIRECT("'"&amp;$Q$4:$Q$6&amp;"'!B:B"),A175,INDIRECT("'"&amp;$Q$4:$Q$6&amp;"'!K:K")))</f>
        <v>0</v>
      </c>
      <c r="K175" s="54" cm="1">
        <f ca="1" t="array" ref="K175">SUM(SUMIF(INDIRECT("'"&amp;$Q$4:$Q$6&amp;"'!B:B"),A175,INDIRECT("'"&amp;$Q$4:$Q$6&amp;"'!L:L")))</f>
        <v>0</v>
      </c>
      <c r="L175" s="54" cm="1">
        <f ca="1" t="array" ref="L175">SUM(SUMIF(INDIRECT("'"&amp;$Q$4:$Q$6&amp;"'!B:B"),A175,INDIRECT("'"&amp;$Q$4:$Q$6&amp;"'!$AE:$AE")))</f>
        <v>248.28</v>
      </c>
      <c r="M175" s="54">
        <f ca="1" t="shared" si="5"/>
        <v>8027.58</v>
      </c>
    </row>
    <row r="176" spans="1:13">
      <c r="A176" s="53" t="str">
        <f>'202604工资表'!B177</f>
        <v>一百六十二</v>
      </c>
      <c r="B176" s="54" cm="1">
        <f ca="1" t="array" ref="B176">IFERROR(_xlfn.XLOOKUP(A176,INDIRECT("'"&amp;$Q$3&amp;"'!B:B"),INDIRECT("'"&amp;$Q$3&amp;"'!K:K"),"无"),"表名错误")</f>
        <v>7000</v>
      </c>
      <c r="C176" s="54" cm="1">
        <f ca="1" t="array" ref="C176">IFERROR(_xlfn.XLOOKUP(A176,INDIRECT("'"&amp;$Q$3&amp;"'!B:B"),INDIRECT("'"&amp;$Q$3&amp;"'!L:L"),"无"),"表名错误")</f>
        <v>3000</v>
      </c>
      <c r="D176" s="54" t="str" cm="1">
        <f ca="1" t="array" ref="D176">IFERROR(_xlfn.XLOOKUP(A176,INDIRECT("'"&amp;$Q$3&amp;"'!B:B"),INDIRECT("'"&amp;$Q$3&amp;"'!M:M"),"无"),"表名错误")</f>
        <v>C</v>
      </c>
      <c r="E176" s="54" cm="1">
        <f ca="1" t="array" ref="E176">IFERROR(_xlfn.XLOOKUP(A176,INDIRECT("'"&amp;$Q$3&amp;"'!B:B"),INDIRECT("'"&amp;$Q$3&amp;"'!N:N"),"无"),"表名错误")</f>
        <v>3000</v>
      </c>
      <c r="F176" s="54" t="s">
        <v>868</v>
      </c>
      <c r="G176" s="54" cm="1">
        <f ca="1" t="array" ref="G176">IFERROR(_xlfn.XLOOKUP(A176,INDIRECT("'"&amp;$Q$3&amp;"'!B:B"),INDIRECT("'"&amp;$Q$3&amp;"'!P:P"),"无"),"表名错误")</f>
        <v>0</v>
      </c>
      <c r="H176" s="54">
        <v>0</v>
      </c>
      <c r="I176" s="54">
        <f ca="1" t="shared" si="4"/>
        <v>10000</v>
      </c>
      <c r="J176" s="55" cm="1">
        <f ca="1" t="array" ref="J176">SUM(SUMIF(INDIRECT("'"&amp;$Q$4:$Q$6&amp;"'!B:B"),A176,INDIRECT("'"&amp;$Q$4:$Q$6&amp;"'!K:K")))</f>
        <v>0</v>
      </c>
      <c r="K176" s="54" cm="1">
        <f ca="1" t="array" ref="K176">SUM(SUMIF(INDIRECT("'"&amp;$Q$4:$Q$6&amp;"'!B:B"),A176,INDIRECT("'"&amp;$Q$4:$Q$6&amp;"'!L:L")))</f>
        <v>0</v>
      </c>
      <c r="L176" s="54" cm="1">
        <f ca="1" t="array" ref="L176">SUM(SUMIF(INDIRECT("'"&amp;$Q$4:$Q$6&amp;"'!B:B"),A176,INDIRECT("'"&amp;$Q$4:$Q$6&amp;"'!$AE:$AE")))</f>
        <v>300</v>
      </c>
      <c r="M176" s="54">
        <f ca="1" t="shared" si="5"/>
        <v>9700</v>
      </c>
    </row>
    <row r="177" spans="1:14">
      <c r="A177" s="53" t="str">
        <f>'202604工资表'!B178</f>
        <v>一百六十三</v>
      </c>
      <c r="B177" s="54" cm="1">
        <f ca="1" t="array" ref="B177">IFERROR(_xlfn.XLOOKUP(A177,INDIRECT("'"&amp;$Q$3&amp;"'!B:B"),INDIRECT("'"&amp;$Q$3&amp;"'!K:K"),"无"),"表名错误")</f>
        <v>7000</v>
      </c>
      <c r="C177" s="54" cm="1">
        <f ca="1" t="array" ref="C177">IFERROR(_xlfn.XLOOKUP(A177,INDIRECT("'"&amp;$Q$3&amp;"'!B:B"),INDIRECT("'"&amp;$Q$3&amp;"'!L:L"),"无"),"表名错误")</f>
        <v>3000</v>
      </c>
      <c r="D177" s="54" t="str" cm="1">
        <f ca="1" t="array" ref="D177">IFERROR(_xlfn.XLOOKUP(A177,INDIRECT("'"&amp;$Q$3&amp;"'!B:B"),INDIRECT("'"&amp;$Q$3&amp;"'!M:M"),"无"),"表名错误")</f>
        <v>C</v>
      </c>
      <c r="E177" s="54" cm="1">
        <f ca="1" t="array" ref="E177">IFERROR(_xlfn.XLOOKUP(A177,INDIRECT("'"&amp;$Q$3&amp;"'!B:B"),INDIRECT("'"&amp;$Q$3&amp;"'!N:N"),"无"),"表名错误")</f>
        <v>3000</v>
      </c>
      <c r="F177" s="54" t="s">
        <v>868</v>
      </c>
      <c r="G177" s="54" cm="1">
        <f ca="1" t="array" ref="G177">IFERROR(_xlfn.XLOOKUP(A177,INDIRECT("'"&amp;$Q$3&amp;"'!B:B"),INDIRECT("'"&amp;$Q$3&amp;"'!P:P"),"无"),"表名错误")</f>
        <v>0</v>
      </c>
      <c r="H177" s="54">
        <v>0</v>
      </c>
      <c r="I177" s="54">
        <f ca="1" t="shared" si="4"/>
        <v>10000</v>
      </c>
      <c r="J177" s="55" cm="1">
        <f ca="1" t="array" ref="J177">SUM(SUMIF(INDIRECT("'"&amp;$Q$4:$Q$6&amp;"'!B:B"),A177,INDIRECT("'"&amp;$Q$4:$Q$6&amp;"'!K:K")))</f>
        <v>0</v>
      </c>
      <c r="K177" s="54" cm="1">
        <f ca="1" t="array" ref="K177">SUM(SUMIF(INDIRECT("'"&amp;$Q$4:$Q$6&amp;"'!B:B"),A177,INDIRECT("'"&amp;$Q$4:$Q$6&amp;"'!L:L")))</f>
        <v>0</v>
      </c>
      <c r="L177" s="54" cm="1">
        <f ca="1" t="array" ref="L177">SUM(SUMIF(INDIRECT("'"&amp;$Q$4:$Q$6&amp;"'!B:B"),A177,INDIRECT("'"&amp;$Q$4:$Q$6&amp;"'!$AE:$AE")))</f>
        <v>300</v>
      </c>
      <c r="M177" s="54">
        <f ca="1" t="shared" si="5"/>
        <v>9700</v>
      </c>
    </row>
    <row r="178" spans="1:14">
      <c r="A178" s="53" t="str">
        <f>'202604工资表'!B179</f>
        <v>一百六十四</v>
      </c>
      <c r="B178" s="54" cm="1">
        <f ca="1" t="array" ref="B178">IFERROR(_xlfn.XLOOKUP(A178,INDIRECT("'"&amp;$Q$3&amp;"'!B:B"),INDIRECT("'"&amp;$Q$3&amp;"'!K:K"),"无"),"表名错误")</f>
        <v>7000</v>
      </c>
      <c r="C178" s="54" cm="1">
        <f ca="1" t="array" ref="C178">IFERROR(_xlfn.XLOOKUP(A178,INDIRECT("'"&amp;$Q$3&amp;"'!B:B"),INDIRECT("'"&amp;$Q$3&amp;"'!L:L"),"无"),"表名错误")</f>
        <v>3000</v>
      </c>
      <c r="D178" s="54" t="str" cm="1">
        <f ca="1" t="array" ref="D178">IFERROR(_xlfn.XLOOKUP(A178,INDIRECT("'"&amp;$Q$3&amp;"'!B:B"),INDIRECT("'"&amp;$Q$3&amp;"'!M:M"),"无"),"表名错误")</f>
        <v>C</v>
      </c>
      <c r="E178" s="54" cm="1">
        <f ca="1" t="array" ref="E178">IFERROR(_xlfn.XLOOKUP(A178,INDIRECT("'"&amp;$Q$3&amp;"'!B:B"),INDIRECT("'"&amp;$Q$3&amp;"'!N:N"),"无"),"表名错误")</f>
        <v>3000</v>
      </c>
      <c r="F178" s="54" t="s">
        <v>868</v>
      </c>
      <c r="G178" s="54" cm="1">
        <f ca="1" t="array" ref="G178">IFERROR(_xlfn.XLOOKUP(A178,INDIRECT("'"&amp;$Q$3&amp;"'!B:B"),INDIRECT("'"&amp;$Q$3&amp;"'!P:P"),"无"),"表名错误")</f>
        <v>0</v>
      </c>
      <c r="H178" s="54">
        <v>0</v>
      </c>
      <c r="I178" s="54">
        <f ca="1" t="shared" si="4"/>
        <v>10000</v>
      </c>
      <c r="J178" s="55" cm="1">
        <f ca="1" t="array" ref="J178">SUM(SUMIF(INDIRECT("'"&amp;$Q$4:$Q$6&amp;"'!B:B"),A178,INDIRECT("'"&amp;$Q$4:$Q$6&amp;"'!K:K")))</f>
        <v>0</v>
      </c>
      <c r="K178" s="54" cm="1">
        <f ca="1" t="array" ref="K178">SUM(SUMIF(INDIRECT("'"&amp;$Q$4:$Q$6&amp;"'!B:B"),A178,INDIRECT("'"&amp;$Q$4:$Q$6&amp;"'!L:L")))</f>
        <v>0</v>
      </c>
      <c r="L178" s="54" cm="1">
        <f ca="1" t="array" ref="L178">SUM(SUMIF(INDIRECT("'"&amp;$Q$4:$Q$6&amp;"'!B:B"),A178,INDIRECT("'"&amp;$Q$4:$Q$6&amp;"'!$AE:$AE")))</f>
        <v>300</v>
      </c>
      <c r="M178" s="54">
        <f ca="1" t="shared" si="5"/>
        <v>9700</v>
      </c>
    </row>
    <row r="179" spans="1:14">
      <c r="A179" s="53" t="str">
        <f>'202604工资表'!B180</f>
        <v>一百六十五</v>
      </c>
      <c r="B179" s="54" cm="1">
        <f ca="1" t="array" ref="B179">IFERROR(_xlfn.XLOOKUP(A179,INDIRECT("'"&amp;$Q$3&amp;"'!B:B"),INDIRECT("'"&amp;$Q$3&amp;"'!K:K"),"无"),"表名错误")</f>
        <v>3500</v>
      </c>
      <c r="C179" s="54" cm="1">
        <f ca="1" t="array" ref="C179">IFERROR(_xlfn.XLOOKUP(A179,INDIRECT("'"&amp;$Q$3&amp;"'!B:B"),INDIRECT("'"&amp;$Q$3&amp;"'!L:L"),"无"),"表名错误")</f>
        <v>0</v>
      </c>
      <c r="D179" s="54" t="str" cm="1">
        <f ca="1" t="array" ref="D179">IFERROR(_xlfn.XLOOKUP(A179,INDIRECT("'"&amp;$Q$3&amp;"'!B:B"),INDIRECT("'"&amp;$Q$3&amp;"'!M:M"),"无"),"表名错误")</f>
        <v>无等级</v>
      </c>
      <c r="E179" s="54" cm="1">
        <f ca="1" t="array" ref="E179">IFERROR(_xlfn.XLOOKUP(A179,INDIRECT("'"&amp;$Q$3&amp;"'!B:B"),INDIRECT("'"&amp;$Q$3&amp;"'!N:N"),"无"),"表名错误")</f>
        <v>0</v>
      </c>
      <c r="F179" s="54" t="s">
        <v>868</v>
      </c>
      <c r="G179" s="54" cm="1">
        <f ca="1" t="array" ref="G179">IFERROR(_xlfn.XLOOKUP(A179,INDIRECT("'"&amp;$Q$3&amp;"'!B:B"),INDIRECT("'"&amp;$Q$3&amp;"'!P:P"),"无"),"表名错误")</f>
        <v>0</v>
      </c>
      <c r="H179" s="54">
        <v>0</v>
      </c>
      <c r="I179" s="54">
        <f ca="1" t="shared" si="4"/>
        <v>3500</v>
      </c>
      <c r="J179" s="55" cm="1">
        <f ca="1" t="array" ref="J179">SUM(SUMIF(INDIRECT("'"&amp;$Q$4:$Q$6&amp;"'!B:B"),A179,INDIRECT("'"&amp;$Q$4:$Q$6&amp;"'!K:K")))</f>
        <v>0</v>
      </c>
      <c r="K179" s="54" cm="1">
        <f ca="1" t="array" ref="K179">SUM(SUMIF(INDIRECT("'"&amp;$Q$4:$Q$6&amp;"'!B:B"),A179,INDIRECT("'"&amp;$Q$4:$Q$6&amp;"'!L:L")))</f>
        <v>0</v>
      </c>
      <c r="L179" s="54" cm="1">
        <f ca="1" t="array" ref="L179">SUM(SUMIF(INDIRECT("'"&amp;$Q$4:$Q$6&amp;"'!B:B"),A179,INDIRECT("'"&amp;$Q$4:$Q$6&amp;"'!$AE:$AE")))</f>
        <v>105</v>
      </c>
      <c r="M179" s="54">
        <f ca="1" t="shared" si="5"/>
        <v>3395</v>
      </c>
    </row>
    <row r="180" spans="1:14">
      <c r="A180" s="53" t="str">
        <f>'202604工资表'!B181</f>
        <v>一百六十六</v>
      </c>
      <c r="B180" s="54" cm="1">
        <f ca="1" t="array" ref="B180">IFERROR(_xlfn.XLOOKUP(A180,INDIRECT("'"&amp;$Q$3&amp;"'!B:B"),INDIRECT("'"&amp;$Q$3&amp;"'!K:K"),"无"),"表名错误")</f>
        <v>3500</v>
      </c>
      <c r="C180" s="54" cm="1">
        <f ca="1" t="array" ref="C180">IFERROR(_xlfn.XLOOKUP(A180,INDIRECT("'"&amp;$Q$3&amp;"'!B:B"),INDIRECT("'"&amp;$Q$3&amp;"'!L:L"),"无"),"表名错误")</f>
        <v>0</v>
      </c>
      <c r="D180" s="54" t="str" cm="1">
        <f ca="1" t="array" ref="D180">IFERROR(_xlfn.XLOOKUP(A180,INDIRECT("'"&amp;$Q$3&amp;"'!B:B"),INDIRECT("'"&amp;$Q$3&amp;"'!M:M"),"无"),"表名错误")</f>
        <v>无等级</v>
      </c>
      <c r="E180" s="54" cm="1">
        <f ca="1" t="array" ref="E180">IFERROR(_xlfn.XLOOKUP(A180,INDIRECT("'"&amp;$Q$3&amp;"'!B:B"),INDIRECT("'"&amp;$Q$3&amp;"'!N:N"),"无"),"表名错误")</f>
        <v>0</v>
      </c>
      <c r="F180" s="54" t="s">
        <v>868</v>
      </c>
      <c r="G180" s="54" cm="1">
        <f ca="1" t="array" ref="G180">IFERROR(_xlfn.XLOOKUP(A180,INDIRECT("'"&amp;$Q$3&amp;"'!B:B"),INDIRECT("'"&amp;$Q$3&amp;"'!P:P"),"无"),"表名错误")</f>
        <v>0</v>
      </c>
      <c r="H180" s="54">
        <v>0</v>
      </c>
      <c r="I180" s="54">
        <f ca="1" t="shared" si="4"/>
        <v>3500</v>
      </c>
      <c r="J180" s="55" cm="1">
        <f ca="1" t="array" ref="J180">SUM(SUMIF(INDIRECT("'"&amp;$Q$4:$Q$6&amp;"'!B:B"),A180,INDIRECT("'"&amp;$Q$4:$Q$6&amp;"'!K:K")))</f>
        <v>0</v>
      </c>
      <c r="K180" s="54" cm="1">
        <f ca="1" t="array" ref="K180">SUM(SUMIF(INDIRECT("'"&amp;$Q$4:$Q$6&amp;"'!B:B"),A180,INDIRECT("'"&amp;$Q$4:$Q$6&amp;"'!L:L")))</f>
        <v>0</v>
      </c>
      <c r="L180" s="54" cm="1">
        <f ca="1" t="array" ref="L180">SUM(SUMIF(INDIRECT("'"&amp;$Q$4:$Q$6&amp;"'!B:B"),A180,INDIRECT("'"&amp;$Q$4:$Q$6&amp;"'!$AE:$AE")))</f>
        <v>105</v>
      </c>
      <c r="M180" s="54">
        <f ca="1" t="shared" si="5"/>
        <v>3395</v>
      </c>
    </row>
    <row r="181" spans="1:14">
      <c r="A181" s="53" t="str">
        <f>'202604工资表'!B182</f>
        <v>一百六十七</v>
      </c>
      <c r="B181" s="54" cm="1">
        <f ca="1" t="array" ref="B181">IFERROR(_xlfn.XLOOKUP(A181,INDIRECT("'"&amp;$Q$3&amp;"'!B:B"),INDIRECT("'"&amp;$Q$3&amp;"'!K:K"),"无"),"表名错误")</f>
        <v>3500</v>
      </c>
      <c r="C181" s="54" cm="1">
        <f ca="1" t="array" ref="C181">IFERROR(_xlfn.XLOOKUP(A181,INDIRECT("'"&amp;$Q$3&amp;"'!B:B"),INDIRECT("'"&amp;$Q$3&amp;"'!L:L"),"无"),"表名错误")</f>
        <v>0</v>
      </c>
      <c r="D181" s="54" t="str" cm="1">
        <f ca="1" t="array" ref="D181">IFERROR(_xlfn.XLOOKUP(A181,INDIRECT("'"&amp;$Q$3&amp;"'!B:B"),INDIRECT("'"&amp;$Q$3&amp;"'!M:M"),"无"),"表名错误")</f>
        <v>无等级</v>
      </c>
      <c r="E181" s="54" cm="1">
        <f ca="1" t="array" ref="E181">IFERROR(_xlfn.XLOOKUP(A181,INDIRECT("'"&amp;$Q$3&amp;"'!B:B"),INDIRECT("'"&amp;$Q$3&amp;"'!N:N"),"无"),"表名错误")</f>
        <v>0</v>
      </c>
      <c r="F181" s="54" t="s">
        <v>868</v>
      </c>
      <c r="G181" s="54" cm="1">
        <f ca="1" t="array" ref="G181">IFERROR(_xlfn.XLOOKUP(A181,INDIRECT("'"&amp;$Q$3&amp;"'!B:B"),INDIRECT("'"&amp;$Q$3&amp;"'!P:P"),"无"),"表名错误")</f>
        <v>0</v>
      </c>
      <c r="H181" s="54">
        <v>0</v>
      </c>
      <c r="I181" s="54">
        <f ca="1" t="shared" si="4"/>
        <v>3500</v>
      </c>
      <c r="J181" s="55" cm="1">
        <f ca="1" t="array" ref="J181">SUM(SUMIF(INDIRECT("'"&amp;$Q$4:$Q$6&amp;"'!B:B"),A181,INDIRECT("'"&amp;$Q$4:$Q$6&amp;"'!K:K")))</f>
        <v>0</v>
      </c>
      <c r="K181" s="54" cm="1">
        <f ca="1" t="array" ref="K181">SUM(SUMIF(INDIRECT("'"&amp;$Q$4:$Q$6&amp;"'!B:B"),A181,INDIRECT("'"&amp;$Q$4:$Q$6&amp;"'!L:L")))</f>
        <v>0</v>
      </c>
      <c r="L181" s="54" cm="1">
        <f ca="1" t="array" ref="L181">SUM(SUMIF(INDIRECT("'"&amp;$Q$4:$Q$6&amp;"'!B:B"),A181,INDIRECT("'"&amp;$Q$4:$Q$6&amp;"'!$AE:$AE")))</f>
        <v>105</v>
      </c>
      <c r="M181" s="54">
        <f ca="1" t="shared" si="5"/>
        <v>3395</v>
      </c>
    </row>
    <row r="182" spans="1:14">
      <c r="A182" s="53" t="str">
        <f>'202604工资表'!B183</f>
        <v>一百六十八</v>
      </c>
      <c r="B182" s="54" cm="1">
        <f ca="1" t="array" ref="B182">IFERROR(_xlfn.XLOOKUP(A182,INDIRECT("'"&amp;$Q$3&amp;"'!B:B"),INDIRECT("'"&amp;$Q$3&amp;"'!K:K"),"无"),"表名错误")</f>
        <v>5793.1</v>
      </c>
      <c r="C182" s="54" cm="1">
        <f ca="1" t="array" ref="C182">IFERROR(_xlfn.XLOOKUP(A182,INDIRECT("'"&amp;$Q$3&amp;"'!B:B"),INDIRECT("'"&amp;$Q$3&amp;"'!L:L"),"无"),"表名错误")</f>
        <v>2482.76</v>
      </c>
      <c r="D182" s="54" t="str" cm="1">
        <f ca="1" t="array" ref="D182">IFERROR(_xlfn.XLOOKUP(A182,INDIRECT("'"&amp;$Q$3&amp;"'!B:B"),INDIRECT("'"&amp;$Q$3&amp;"'!M:M"),"无"),"表名错误")</f>
        <v>D</v>
      </c>
      <c r="E182" s="54" cm="1">
        <f ca="1" t="array" ref="E182">IFERROR(_xlfn.XLOOKUP(A182,INDIRECT("'"&amp;$Q$3&amp;"'!B:B"),INDIRECT("'"&amp;$Q$3&amp;"'!N:N"),"无"),"表名错误")</f>
        <v>1986.21</v>
      </c>
      <c r="F182" s="54" t="s">
        <v>868</v>
      </c>
      <c r="G182" s="54" cm="1">
        <f ca="1" t="array" ref="G182">IFERROR(_xlfn.XLOOKUP(A182,INDIRECT("'"&amp;$Q$3&amp;"'!B:B"),INDIRECT("'"&amp;$Q$3&amp;"'!P:P"),"无"),"表名错误")</f>
        <v>0</v>
      </c>
      <c r="H182" s="54">
        <v>0</v>
      </c>
      <c r="I182" s="54">
        <f ca="1" t="shared" si="4"/>
        <v>7779.31</v>
      </c>
      <c r="J182" s="55" cm="1">
        <f ca="1" t="array" ref="J182">SUM(SUMIF(INDIRECT("'"&amp;$Q$4:$Q$6&amp;"'!B:B"),A182,INDIRECT("'"&amp;$Q$4:$Q$6&amp;"'!K:K")))</f>
        <v>0</v>
      </c>
      <c r="K182" s="54" cm="1">
        <f ca="1" t="array" ref="K182">SUM(SUMIF(INDIRECT("'"&amp;$Q$4:$Q$6&amp;"'!B:B"),A182,INDIRECT("'"&amp;$Q$4:$Q$6&amp;"'!L:L")))</f>
        <v>0</v>
      </c>
      <c r="L182" s="54" cm="1">
        <f ca="1" t="array" ref="L182">SUM(SUMIF(INDIRECT("'"&amp;$Q$4:$Q$6&amp;"'!B:B"),A182,INDIRECT("'"&amp;$Q$4:$Q$6&amp;"'!$AE:$AE")))</f>
        <v>233.38</v>
      </c>
      <c r="M182" s="54">
        <f ca="1" t="shared" si="5"/>
        <v>7545.93</v>
      </c>
    </row>
    <row r="183" spans="1:14">
      <c r="A183" s="53" t="str">
        <f>'202604工资表'!B184</f>
        <v>一百六十九</v>
      </c>
      <c r="B183" s="54">
        <v>3244.136875</v>
      </c>
      <c r="C183" s="54">
        <v>1390.344375</v>
      </c>
      <c r="D183" s="54" t="s">
        <v>40</v>
      </c>
      <c r="E183" s="54">
        <v>1390.344375</v>
      </c>
      <c r="F183" s="54">
        <v>662.06875</v>
      </c>
      <c r="G183" s="54" cm="1">
        <f ca="1" t="array" ref="G183">IFERROR(_xlfn.XLOOKUP(A183,INDIRECT("'"&amp;$Q$3&amp;"'!B:B"),INDIRECT("'"&amp;$Q$3&amp;"'!P:P"),"无"),"表名错误")</f>
        <v>0</v>
      </c>
      <c r="H183" s="54">
        <v>0</v>
      </c>
      <c r="I183" s="54">
        <f ca="1" t="shared" si="4"/>
        <v>5296.55</v>
      </c>
      <c r="J183" s="55" cm="1">
        <f ca="1" t="array" ref="J183">SUM(SUMIF(INDIRECT("'"&amp;$Q$4:$Q$6&amp;"'!B:B"),A183,INDIRECT("'"&amp;$Q$4:$Q$6&amp;"'!K:K")))</f>
        <v>0</v>
      </c>
      <c r="K183" s="54" cm="1">
        <f ca="1" t="array" ref="K183">SUM(SUMIF(INDIRECT("'"&amp;$Q$4:$Q$6&amp;"'!B:B"),A183,INDIRECT("'"&amp;$Q$4:$Q$6&amp;"'!L:L")))</f>
        <v>0</v>
      </c>
      <c r="L183" s="54" cm="1">
        <f ca="1" t="array" ref="L183">SUM(SUMIF(INDIRECT("'"&amp;$Q$4:$Q$6&amp;"'!B:B"),A183,INDIRECT("'"&amp;$Q$4:$Q$6&amp;"'!$AE:$AE")))</f>
        <v>248.28</v>
      </c>
      <c r="M183" s="54">
        <f ca="1" t="shared" si="5"/>
        <v>5048.27</v>
      </c>
    </row>
    <row r="184" spans="1:14">
      <c r="A184" s="53" t="str">
        <f>'202604工资表'!B185</f>
        <v>一百七十</v>
      </c>
      <c r="B184" s="54">
        <v>3965.05725</v>
      </c>
      <c r="C184" s="54">
        <v>1699.31025</v>
      </c>
      <c r="D184" s="54" t="str" cm="1">
        <f ca="1" t="array" ref="D184">IFERROR(_xlfn.XLOOKUP(A184,INDIRECT("'"&amp;$Q$3&amp;"'!B:B"),INDIRECT("'"&amp;$Q$3&amp;"'!M:M"),"无"),"表名错误")</f>
        <v>C</v>
      </c>
      <c r="E184" s="54">
        <v>1699.31025</v>
      </c>
      <c r="F184" s="54">
        <v>514.9425</v>
      </c>
      <c r="G184" s="54" cm="1">
        <f ca="1" t="array" ref="G184">IFERROR(_xlfn.XLOOKUP(A184,INDIRECT("'"&amp;$Q$3&amp;"'!B:B"),INDIRECT("'"&amp;$Q$3&amp;"'!P:P"),"无"),"表名错误")</f>
        <v>0</v>
      </c>
      <c r="H184" s="54">
        <v>0</v>
      </c>
      <c r="I184" s="54">
        <f ca="1" t="shared" si="4"/>
        <v>6179.31</v>
      </c>
      <c r="J184" s="55" cm="1">
        <f ca="1" t="array" ref="J184">SUM(SUMIF(INDIRECT("'"&amp;$Q$4:$Q$6&amp;"'!B:B"),A184,INDIRECT("'"&amp;$Q$4:$Q$6&amp;"'!K:K")))</f>
        <v>0</v>
      </c>
      <c r="K184" s="54" cm="1">
        <f ca="1" t="array" ref="K184">SUM(SUMIF(INDIRECT("'"&amp;$Q$4:$Q$6&amp;"'!B:B"),A184,INDIRECT("'"&amp;$Q$4:$Q$6&amp;"'!L:L")))</f>
        <v>0</v>
      </c>
      <c r="L184" s="54" cm="1">
        <f ca="1" t="array" ref="L184">SUM(SUMIF(INDIRECT("'"&amp;$Q$4:$Q$6&amp;"'!B:B"),A184,INDIRECT("'"&amp;$Q$4:$Q$6&amp;"'!$AE:$AE")))</f>
        <v>193.1</v>
      </c>
      <c r="M184" s="54">
        <f ca="1" t="shared" si="5"/>
        <v>5986.21</v>
      </c>
    </row>
    <row r="185" spans="1:14">
      <c r="A185" s="53" t="str">
        <f>'202604工资表'!B186</f>
        <v>一百七十一</v>
      </c>
      <c r="B185" s="54">
        <v>3965.05725</v>
      </c>
      <c r="C185" s="54">
        <v>1699.31025</v>
      </c>
      <c r="D185" s="54" t="str" cm="1">
        <f ca="1" t="array" ref="D185">IFERROR(_xlfn.XLOOKUP(A185,INDIRECT("'"&amp;$Q$3&amp;"'!B:B"),INDIRECT("'"&amp;$Q$3&amp;"'!M:M"),"无"),"表名错误")</f>
        <v>C</v>
      </c>
      <c r="E185" s="54">
        <v>1699.31025</v>
      </c>
      <c r="F185" s="54">
        <v>514.9425</v>
      </c>
      <c r="G185" s="54" cm="1">
        <f ca="1" t="array" ref="G185">IFERROR(_xlfn.XLOOKUP(A185,INDIRECT("'"&amp;$Q$3&amp;"'!B:B"),INDIRECT("'"&amp;$Q$3&amp;"'!P:P"),"无"),"表名错误")</f>
        <v>0</v>
      </c>
      <c r="H185" s="54">
        <v>0</v>
      </c>
      <c r="I185" s="54">
        <f ca="1" t="shared" si="4"/>
        <v>6179.31</v>
      </c>
      <c r="J185" s="55" cm="1">
        <f ca="1" t="array" ref="J185">SUM(SUMIF(INDIRECT("'"&amp;$Q$4:$Q$6&amp;"'!B:B"),A185,INDIRECT("'"&amp;$Q$4:$Q$6&amp;"'!K:K")))</f>
        <v>0</v>
      </c>
      <c r="K185" s="54" cm="1">
        <f ca="1" t="array" ref="K185">SUM(SUMIF(INDIRECT("'"&amp;$Q$4:$Q$6&amp;"'!B:B"),A185,INDIRECT("'"&amp;$Q$4:$Q$6&amp;"'!L:L")))</f>
        <v>0</v>
      </c>
      <c r="L185" s="54" cm="1">
        <f ca="1" t="array" ref="L185">SUM(SUMIF(INDIRECT("'"&amp;$Q$4:$Q$6&amp;"'!B:B"),A185,INDIRECT("'"&amp;$Q$4:$Q$6&amp;"'!$AE:$AE")))</f>
        <v>193.1</v>
      </c>
      <c r="M185" s="54">
        <f ca="1" t="shared" si="5"/>
        <v>5986.21</v>
      </c>
    </row>
    <row r="186" spans="1:14">
      <c r="A186" s="53" t="str">
        <f>'202604工资表'!B187</f>
        <v>一百七十二</v>
      </c>
      <c r="B186" s="54">
        <v>3089.65363636364</v>
      </c>
      <c r="C186" s="54">
        <v>1324.13727272727</v>
      </c>
      <c r="D186" s="54" t="str" cm="1">
        <f ca="1" t="array" ref="D186">IFERROR(_xlfn.XLOOKUP(A186,INDIRECT("'"&amp;$Q$3&amp;"'!B:B"),INDIRECT("'"&amp;$Q$3&amp;"'!M:M"),"无"),"表名错误")</f>
        <v>C</v>
      </c>
      <c r="E186" s="54">
        <v>1324.13727272727</v>
      </c>
      <c r="F186" s="54">
        <v>441.379090909091</v>
      </c>
      <c r="G186" s="54" cm="1">
        <f ca="1" t="array" ref="G186">IFERROR(_xlfn.XLOOKUP(A186,INDIRECT("'"&amp;$Q$3&amp;"'!B:B"),INDIRECT("'"&amp;$Q$3&amp;"'!P:P"),"无"),"表名错误")</f>
        <v>0</v>
      </c>
      <c r="H186" s="54">
        <v>0</v>
      </c>
      <c r="I186" s="54">
        <f ca="1" t="shared" si="4"/>
        <v>4855.17</v>
      </c>
      <c r="J186" s="55" cm="1">
        <f ca="1" t="array" ref="J186">SUM(SUMIF(INDIRECT("'"&amp;$Q$4:$Q$6&amp;"'!B:B"),A186,INDIRECT("'"&amp;$Q$4:$Q$6&amp;"'!K:K")))</f>
        <v>0</v>
      </c>
      <c r="K186" s="54" cm="1">
        <f ca="1" t="array" ref="K186">SUM(SUMIF(INDIRECT("'"&amp;$Q$4:$Q$6&amp;"'!B:B"),A186,INDIRECT("'"&amp;$Q$4:$Q$6&amp;"'!L:L")))</f>
        <v>0</v>
      </c>
      <c r="L186" s="54" cm="1">
        <f ca="1" t="array" ref="L186">SUM(SUMIF(INDIRECT("'"&amp;$Q$4:$Q$6&amp;"'!B:B"),A186,INDIRECT("'"&amp;$Q$4:$Q$6&amp;"'!$AE:$AE")))</f>
        <v>165.52</v>
      </c>
      <c r="M186" s="54">
        <f ca="1" t="shared" si="5"/>
        <v>4689.65</v>
      </c>
    </row>
    <row r="187" spans="1:14">
      <c r="A187" s="53" t="str">
        <f>'202604工资表'!B188</f>
        <v>一百七十三</v>
      </c>
      <c r="B187" s="54">
        <v>1622.0715</v>
      </c>
      <c r="C187" s="54">
        <v>695.1735</v>
      </c>
      <c r="D187" s="54" t="str" cm="1">
        <f ca="1" t="array" ref="D187">IFERROR(_xlfn.XLOOKUP(A187,INDIRECT("'"&amp;$Q$3&amp;"'!B:B"),INDIRECT("'"&amp;$Q$3&amp;"'!M:M"),"无"),"表名错误")</f>
        <v>C</v>
      </c>
      <c r="E187" s="54">
        <v>695.1735</v>
      </c>
      <c r="F187" s="54">
        <v>331.035</v>
      </c>
      <c r="G187" s="54" cm="1">
        <f ca="1" t="array" ref="G187">IFERROR(_xlfn.XLOOKUP(A187,INDIRECT("'"&amp;$Q$3&amp;"'!B:B"),INDIRECT("'"&amp;$Q$3&amp;"'!P:P"),"无"),"表名错误")</f>
        <v>0</v>
      </c>
      <c r="H187" s="54">
        <v>0</v>
      </c>
      <c r="I187" s="54">
        <f ca="1" t="shared" si="4"/>
        <v>2648.28</v>
      </c>
      <c r="J187" s="55" cm="1">
        <f ca="1" t="array" ref="J187">SUM(SUMIF(INDIRECT("'"&amp;$Q$4:$Q$6&amp;"'!B:B"),A187,INDIRECT("'"&amp;$Q$4:$Q$6&amp;"'!K:K")))</f>
        <v>0</v>
      </c>
      <c r="K187" s="54" cm="1">
        <f ca="1" t="array" ref="K187">SUM(SUMIF(INDIRECT("'"&amp;$Q$4:$Q$6&amp;"'!B:B"),A187,INDIRECT("'"&amp;$Q$4:$Q$6&amp;"'!L:L")))</f>
        <v>0</v>
      </c>
      <c r="L187" s="54" cm="1">
        <f ca="1" t="array" ref="L187">SUM(SUMIF(INDIRECT("'"&amp;$Q$4:$Q$6&amp;"'!B:B"),A187,INDIRECT("'"&amp;$Q$4:$Q$6&amp;"'!$AE:$AE")))</f>
        <v>124.14</v>
      </c>
      <c r="M187" s="54">
        <f ca="1" t="shared" si="5"/>
        <v>2524.14</v>
      </c>
    </row>
    <row r="188" spans="1:14">
      <c r="A188" s="53" t="str">
        <f>'202604工资表'!B189</f>
        <v>一百七十四</v>
      </c>
      <c r="B188" s="54">
        <v>2162.75546666667</v>
      </c>
      <c r="C188" s="54">
        <v>926.8952</v>
      </c>
      <c r="D188" s="54" t="str" cm="1">
        <f ca="1" t="array" ref="D188">IFERROR(_xlfn.XLOOKUP(A188,INDIRECT("'"&amp;$Q$3&amp;"'!B:B"),INDIRECT("'"&amp;$Q$3&amp;"'!M:M"),"无"),"表名错误")</f>
        <v>C</v>
      </c>
      <c r="E188" s="54">
        <v>926.8952</v>
      </c>
      <c r="F188" s="54">
        <v>220.689333333333</v>
      </c>
      <c r="G188" s="54" cm="1">
        <f ca="1" t="array" ref="G188">IFERROR(_xlfn.XLOOKUP(A188,INDIRECT("'"&amp;$Q$3&amp;"'!B:B"),INDIRECT("'"&amp;$Q$3&amp;"'!P:P"),"无"),"表名错误")</f>
        <v>0</v>
      </c>
      <c r="H188" s="54">
        <v>0</v>
      </c>
      <c r="I188" s="54">
        <f ca="1" t="shared" si="4"/>
        <v>3310.34</v>
      </c>
      <c r="J188" s="55" cm="1">
        <f ca="1" t="array" ref="J188">SUM(SUMIF(INDIRECT("'"&amp;$Q$4:$Q$6&amp;"'!B:B"),A188,INDIRECT("'"&amp;$Q$4:$Q$6&amp;"'!K:K")))</f>
        <v>0</v>
      </c>
      <c r="K188" s="54" cm="1">
        <f ca="1" t="array" ref="K188">SUM(SUMIF(INDIRECT("'"&amp;$Q$4:$Q$6&amp;"'!B:B"),A188,INDIRECT("'"&amp;$Q$4:$Q$6&amp;"'!L:L")))</f>
        <v>0</v>
      </c>
      <c r="L188" s="54" cm="1">
        <f ca="1" t="array" ref="L188">SUM(SUMIF(INDIRECT("'"&amp;$Q$4:$Q$6&amp;"'!B:B"),A188,INDIRECT("'"&amp;$Q$4:$Q$6&amp;"'!$AE:$AE")))</f>
        <v>82.76</v>
      </c>
      <c r="M188" s="54">
        <f ca="1" t="shared" si="5"/>
        <v>3227.58</v>
      </c>
    </row>
    <row r="189" spans="1:14">
      <c r="A189" s="53" t="str">
        <f>'202604工资表'!B190</f>
        <v>一百七十五</v>
      </c>
      <c r="B189" s="54" cm="1">
        <f ca="1" t="array" ref="B189">IFERROR(_xlfn.XLOOKUP(A189,INDIRECT("'"&amp;$Q$3&amp;"'!B:B"),INDIRECT("'"&amp;$Q$3&amp;"'!K:K"),"无"),"表名错误")</f>
        <v>10000</v>
      </c>
      <c r="C189" s="54" cm="1">
        <f ca="1" t="array" ref="C189">IFERROR(_xlfn.XLOOKUP(A189,INDIRECT("'"&amp;$Q$3&amp;"'!B:B"),INDIRECT("'"&amp;$Q$3&amp;"'!L:L"),"无"),"表名错误")</f>
        <v>0</v>
      </c>
      <c r="D189" s="54" t="str" cm="1">
        <f ca="1" t="array" ref="D189">IFERROR(_xlfn.XLOOKUP(A189,INDIRECT("'"&amp;$Q$3&amp;"'!B:B"),INDIRECT("'"&amp;$Q$3&amp;"'!M:M"),"无"),"表名错误")</f>
        <v>无等级</v>
      </c>
      <c r="E189" s="54" cm="1">
        <f ca="1" t="array" ref="E189">IFERROR(_xlfn.XLOOKUP(A189,INDIRECT("'"&amp;$Q$3&amp;"'!B:B"),INDIRECT("'"&amp;$Q$3&amp;"'!N:N"),"无"),"表名错误")</f>
        <v>0</v>
      </c>
      <c r="F189" s="54" t="s">
        <v>868</v>
      </c>
      <c r="G189" s="54" cm="1">
        <f ca="1" t="array" ref="G189">IFERROR(_xlfn.XLOOKUP(A189,INDIRECT("'"&amp;$Q$3&amp;"'!B:B"),INDIRECT("'"&amp;$Q$3&amp;"'!P:P"),"无"),"表名错误")</f>
        <v>0</v>
      </c>
      <c r="H189" s="54">
        <v>0</v>
      </c>
      <c r="I189" s="54">
        <f ca="1" t="shared" si="4"/>
        <v>10000</v>
      </c>
      <c r="J189" s="55" cm="1">
        <f ca="1" t="array" ref="J189">SUM(SUMIF(INDIRECT("'"&amp;$Q$4:$Q$6&amp;"'!B:B"),A189,INDIRECT("'"&amp;$Q$4:$Q$6&amp;"'!K:K")))</f>
        <v>0</v>
      </c>
      <c r="K189" s="54" cm="1">
        <f ca="1" t="array" ref="K189">SUM(SUMIF(INDIRECT("'"&amp;$Q$4:$Q$6&amp;"'!B:B"),A189,INDIRECT("'"&amp;$Q$4:$Q$6&amp;"'!L:L")))</f>
        <v>0</v>
      </c>
      <c r="L189" s="54" cm="1">
        <f ca="1" t="array" ref="L189">SUM(SUMIF(INDIRECT("'"&amp;$Q$4:$Q$6&amp;"'!B:B"),A189,INDIRECT("'"&amp;$Q$4:$Q$6&amp;"'!$AE:$AE")))</f>
        <v>300</v>
      </c>
      <c r="M189" s="54">
        <f ca="1" t="shared" si="5"/>
        <v>9700</v>
      </c>
    </row>
    <row r="190" ht="15.6" spans="1:14">
      <c r="A190" s="56" t="s">
        <v>255</v>
      </c>
      <c r="B190" s="54">
        <f ca="1" t="shared" ref="B190:M190" si="6">SUM(B2:B189)</f>
        <v>1322734.23197803</v>
      </c>
      <c r="C190" s="54">
        <f ca="1" t="shared" si="6"/>
        <v>449608.970847727</v>
      </c>
      <c r="D190" s="54">
        <f ca="1" t="shared" si="6"/>
        <v>0</v>
      </c>
      <c r="E190" s="54">
        <f ca="1" t="shared" si="6"/>
        <v>449712.420847727</v>
      </c>
      <c r="F190" s="54">
        <f t="shared" si="6"/>
        <v>3485.05717424242</v>
      </c>
      <c r="G190" s="54">
        <f ca="1" t="shared" si="6"/>
        <v>1011.49367816092</v>
      </c>
      <c r="H190" s="54">
        <f t="shared" si="6"/>
        <v>-2580</v>
      </c>
      <c r="I190" s="54">
        <f ca="1" t="shared" si="6"/>
        <v>1774363.2</v>
      </c>
      <c r="J190" s="54">
        <f ca="1" t="shared" si="6"/>
        <v>0</v>
      </c>
      <c r="K190" s="54">
        <f ca="1" t="shared" si="6"/>
        <v>0</v>
      </c>
      <c r="L190" s="54">
        <f ca="1" t="shared" si="6"/>
        <v>59148.35</v>
      </c>
      <c r="M190" s="54">
        <f ca="1" t="shared" si="6"/>
        <v>1715214.85</v>
      </c>
      <c r="N190" s="48">
        <f>1801031.44+13730</f>
        <v>1814761.44</v>
      </c>
    </row>
    <row r="191" s="47" customFormat="1" spans="1:14">
      <c r="A191" s="57"/>
      <c r="B191" s="5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</row>
    <row r="192" s="47" customFormat="1" spans="1:14">
      <c r="A192" s="57"/>
      <c r="B192" s="58"/>
      <c r="D192" s="49"/>
      <c r="E192" s="49"/>
      <c r="F192" s="49"/>
      <c r="G192" s="49"/>
      <c r="H192" s="49"/>
      <c r="I192" s="49"/>
      <c r="J192" s="49"/>
      <c r="K192" s="49"/>
      <c r="L192" s="49"/>
      <c r="M192" s="49"/>
    </row>
    <row r="193" s="47" customFormat="1" spans="1:13">
      <c r="A193" s="57"/>
      <c r="B193" s="5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</row>
    <row r="194" s="47" customFormat="1" spans="1:13">
      <c r="A194" s="57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</row>
    <row r="195" s="47" customFormat="1" spans="1:13">
      <c r="A195" s="57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</row>
    <row r="196" s="47" customFormat="1" spans="1:13">
      <c r="A196" s="57"/>
      <c r="B196" s="5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</row>
    <row r="197" s="47" customFormat="1" spans="1:13">
      <c r="A197" s="57"/>
      <c r="B197" s="5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</row>
    <row r="198" s="47" customFormat="1" spans="1:13">
      <c r="A198" s="57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</row>
    <row r="199" s="47" customFormat="1" spans="1:13">
      <c r="A199" s="57"/>
      <c r="B199" s="5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</row>
    <row r="200" s="47" customFormat="1" spans="1:13">
      <c r="A200" s="57"/>
      <c r="B200" s="5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</row>
  </sheetData>
  <mergeCells count="1">
    <mergeCell ref="N1:U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9"/>
  <sheetViews>
    <sheetView zoomScale="70" zoomScaleNormal="70" workbookViewId="0">
      <pane xSplit="2" ySplit="1" topLeftCell="C165" activePane="bottomRight" state="frozen"/>
      <selection/>
      <selection pane="topRight"/>
      <selection pane="bottomLeft"/>
      <selection pane="bottomRight" activeCell="B201" sqref="B201:M217"/>
    </sheetView>
  </sheetViews>
  <sheetFormatPr defaultColWidth="8.88888888888889" defaultRowHeight="14.4"/>
  <cols>
    <col min="1" max="1" width="8.88888888888889" style="33"/>
    <col min="2" max="2" width="8.88888888888889" style="31"/>
    <col min="3" max="3" width="13" style="31" customWidth="1"/>
    <col min="4" max="4" width="12.7777777777778" style="31" customWidth="1"/>
    <col min="5" max="10" width="11.6666666666667" style="31" customWidth="1"/>
    <col min="11" max="11" width="12.7777777777778" style="31" customWidth="1"/>
    <col min="12" max="12" width="8.88888888888889" style="31"/>
    <col min="13" max="13" width="13" style="31"/>
    <col min="14" max="14" width="14.1111111111111" style="34"/>
    <col min="15" max="15" width="32.1111111111111" style="31" customWidth="1"/>
    <col min="16" max="21" width="8.88888888888889" style="31"/>
    <col min="22" max="23" width="10.7777777777778" style="31" customWidth="1"/>
    <col min="24" max="27" width="17.9166666666667" style="31" customWidth="1"/>
    <col min="28" max="28" width="13" style="31" customWidth="1"/>
    <col min="29" max="30" width="13" style="31"/>
    <col min="31" max="31" width="11.8888888888889" style="31"/>
    <col min="32" max="16384" width="8.88888888888889" style="31"/>
  </cols>
  <sheetData>
    <row r="1" ht="28.8" spans="1:28">
      <c r="A1" s="35" t="s">
        <v>1</v>
      </c>
      <c r="B1" s="36" t="s">
        <v>2</v>
      </c>
      <c r="C1" s="36" t="s">
        <v>872</v>
      </c>
      <c r="D1" s="36" t="s">
        <v>873</v>
      </c>
      <c r="E1" s="36" t="s">
        <v>874</v>
      </c>
      <c r="F1" s="36" t="s">
        <v>875</v>
      </c>
      <c r="G1" s="36" t="s">
        <v>876</v>
      </c>
      <c r="H1" s="36" t="s">
        <v>877</v>
      </c>
      <c r="I1" s="36" t="s">
        <v>867</v>
      </c>
      <c r="J1" s="36" t="s">
        <v>878</v>
      </c>
      <c r="K1" s="36" t="s">
        <v>255</v>
      </c>
      <c r="L1" s="31" t="s">
        <v>19</v>
      </c>
      <c r="M1" s="31" t="s">
        <v>20</v>
      </c>
    </row>
    <row r="2" spans="1:28">
      <c r="A2" s="35">
        <f t="shared" ref="A2:A65" si="0">ROW(A3)-2</f>
        <v>1</v>
      </c>
      <c r="B2" s="36" t="str" cm="1">
        <f ca="1" t="array" ref="B2">IFERROR(INDIRECT("'"&amp;$O$2&amp;"'!B"&amp;ROW()+1),"表名无效")</f>
        <v>一</v>
      </c>
      <c r="C2" s="36" cm="1">
        <f ca="1" t="array" ref="C2">IFERROR(_xlfn.XLOOKUP(B2,INDIRECT("'"&amp;$O$2&amp;"'!B:B"),INDIRECT("'"&amp;$O$2&amp;"'!Q:Q"),"无"),"表名错误")</f>
        <v>10000</v>
      </c>
      <c r="D2" s="36">
        <f ca="1" t="shared" ref="D2:D65" si="1">IFERROR(SUMIF(INDIRECT("'"&amp;$O$3&amp;"'!B:B"),B2,INDIRECT("'"&amp;$O$3&amp;"'!AF:AF")),0)+IFERROR(SUMIF(INDIRECT("'"&amp;$O$4&amp;"'!B:B"),B2,INDIRECT("'"&amp;$O$4&amp;"'!AF:AF")),0)+IFERROR(SUMIF(INDIRECT("'"&amp;$O$5&amp;"'!B:B"),B2,INDIRECT("'"&amp;$O$5&amp;"'!AF:AF")),0)</f>
        <v>19400</v>
      </c>
      <c r="E2" s="36">
        <f ca="1" t="shared" ref="E2:E65" si="2">IFERROR(SUMIF(INDIRECT("'"&amp;$O$6&amp;"'!$C$5:$C$30"),B2,INDIRECT("'"&amp;$O$6&amp;"'!$J$5:$J$30")),0)+IFERROR(SUMIF(INDIRECT("'"&amp;$O$7&amp;"'!$C$5:$C$154"),B2,INDIRECT("'"&amp;$O$7&amp;"'!$J$5:$J$154")),0)+IFERROR(SUMIF(INDIRECT("'"&amp;$O$8&amp;"'!$C$5:$C$10"),B2,INDIRECT("'"&amp;$O$8&amp;"'!$J$5:$J$10")),0)</f>
        <v>0</v>
      </c>
      <c r="F2" s="37">
        <f ca="1" t="shared" ref="F2:F65" si="3">IFERROR(SUMIF(INDIRECT("'"&amp;$O$6&amp;"'!$C$5:$C$30"),B2,INDIRECT("'"&amp;$O$6&amp;"'!$O$5:$O$30")),0)+IFERROR(SUMIF(INDIRECT("'"&amp;$O$7&amp;"'!$C$5:$C$154"),B2,INDIRECT("'"&amp;$O$7&amp;"'!$O$5:$O$154")),0)+IFERROR(SUMIF(INDIRECT("'"&amp;$O$8&amp;"'!$C$5:$C$10"),B2,INDIRECT("'"&amp;$O$8&amp;"'!$O$5:$O$10")),0)</f>
        <v>0</v>
      </c>
      <c r="G2" s="36">
        <f ca="1" t="shared" ref="G2:G65" si="4">IFERROR(SUMIF(INDIRECT("'"&amp;$O$9&amp;"'!B:B"),B2,INDIRECT("'"&amp;$O$9&amp;"'!D:D")),0)+IFERROR(SUMIF(INDIRECT("'"&amp;$O$10&amp;"'!B:B"),B2,INDIRECT("'"&amp;$O$10&amp;"'!D:D")),0)+IFERROR(SUMIF(INDIRECT("'"&amp;$O$11&amp;"'!B:B"),B2,INDIRECT("'"&amp;$O$11&amp;"'!D:D")),0)</f>
        <v>0</v>
      </c>
      <c r="H2" s="36">
        <f ca="1" t="shared" ref="H2:H65" si="5">IFERROR(SUMIF(INDIRECT("'"&amp;$O$9&amp;"'!B:B"),B2,INDIRECT("'"&amp;$O$9&amp;"'!E:E")),0)+IFERROR(SUMIF(INDIRECT("'"&amp;$O$10&amp;"'!B:B"),B2,INDIRECT("'"&amp;$O$10&amp;"'!E:E")),0)+IFERROR(SUMIF(INDIRECT("'"&amp;$O$11&amp;"'!B:B"),B2,INDIRECT("'"&amp;$O$11&amp;"'!E:E")),0)</f>
        <v>0</v>
      </c>
      <c r="I2" s="37">
        <f ca="1" t="shared" ref="I2:I65" si="6">IFERROR(SUMIF(INDIRECT("'"&amp;$O$3&amp;"'!B:B"),B2,INDIRECT("'"&amp;$O$3&amp;"'!AE:AE")),0)+IFERROR(SUMIF(INDIRECT("'"&amp;$O$4&amp;"'!B:B"),B2,INDIRECT("'"&amp;$O$4&amp;"'!AE:AE")),0)+IFERROR(SUMIF(INDIRECT("'"&amp;$O$5&amp;"'!B:B"),B2,INDIRECT("'"&amp;$O$5&amp;"'!AE:AE")),0)</f>
        <v>600</v>
      </c>
      <c r="J2" s="37">
        <v>10000</v>
      </c>
      <c r="K2" s="37">
        <f ca="1" t="shared" ref="K2:K65" si="7">SUM(D2:J2)</f>
        <v>30000</v>
      </c>
      <c r="L2" s="31" t="str" cm="1">
        <f ca="1" t="array" ref="L2">IFERROR(_xlfn.XLOOKUP(B2,INDIRECT("'"&amp;$O$2&amp;"'!B:B"),INDIRECT("'"&amp;$O$2&amp;"'!C:C"),"无"),"表名错误")</f>
        <v>尚诚能源</v>
      </c>
      <c r="M2" s="31">
        <f ca="1" t="shared" ref="M2:M65" si="8">IFERROR(SUMIF(INDIRECT("'"&amp;$O$12&amp;"'!B:B"),B2,INDIRECT("'"&amp;$O$12&amp;"'!K:K")),0)</f>
        <v>0</v>
      </c>
      <c r="N2" s="34">
        <f ca="1" t="shared" ref="N2:N65" si="9">K2-M2</f>
        <v>30000</v>
      </c>
      <c r="O2" s="31" t="s">
        <v>226</v>
      </c>
      <c r="V2" s="38" t="s">
        <v>879</v>
      </c>
      <c r="W2" s="38"/>
      <c r="X2" s="38"/>
      <c r="Y2" s="38"/>
      <c r="Z2" s="38"/>
      <c r="AA2" s="38"/>
    </row>
    <row r="3" spans="1:28">
      <c r="A3" s="35">
        <f t="shared" si="0"/>
        <v>2</v>
      </c>
      <c r="B3" s="36" t="str" cm="1">
        <f ca="1" t="array" ref="B3">IFERROR(INDIRECT("'"&amp;$O$2&amp;"'!B"&amp;ROW()+1),"表名无效")</f>
        <v>二</v>
      </c>
      <c r="C3" s="36" cm="1">
        <f ca="1" t="array" ref="C3">IFERROR(_xlfn.XLOOKUP(B3,INDIRECT("'"&amp;$O$2&amp;"'!B:B"),INDIRECT("'"&amp;$O$2&amp;"'!Q:Q"),"无"),"表名错误")</f>
        <v>10000</v>
      </c>
      <c r="D3" s="36">
        <f ca="1" t="shared" si="1"/>
        <v>19400</v>
      </c>
      <c r="E3" s="36">
        <f ca="1" t="shared" si="2"/>
        <v>0</v>
      </c>
      <c r="F3" s="37">
        <f ca="1" t="shared" si="3"/>
        <v>0</v>
      </c>
      <c r="G3" s="36">
        <f ca="1" t="shared" si="4"/>
        <v>0</v>
      </c>
      <c r="H3" s="36">
        <f ca="1" t="shared" si="5"/>
        <v>0</v>
      </c>
      <c r="I3" s="37">
        <f ca="1" t="shared" si="6"/>
        <v>600</v>
      </c>
      <c r="J3" s="37">
        <v>0</v>
      </c>
      <c r="K3" s="37">
        <f ca="1" t="shared" si="7"/>
        <v>20000</v>
      </c>
      <c r="L3" s="31" t="str" cm="1">
        <f ca="1" t="array" ref="L3">IFERROR(_xlfn.XLOOKUP(B3,INDIRECT("'"&amp;$O$2&amp;"'!B:B"),INDIRECT("'"&amp;$O$2&amp;"'!C:C"),"无"),"表名错误")</f>
        <v>尚诚能源</v>
      </c>
      <c r="M3" s="31">
        <f ca="1" t="shared" si="8"/>
        <v>0</v>
      </c>
      <c r="N3" s="34">
        <f ca="1" t="shared" si="9"/>
        <v>20000</v>
      </c>
      <c r="O3" s="31" t="s">
        <v>869</v>
      </c>
      <c r="V3" s="38"/>
      <c r="W3" s="38"/>
      <c r="X3" s="38"/>
      <c r="Y3" s="38"/>
      <c r="Z3" s="38"/>
      <c r="AA3" s="38"/>
    </row>
    <row r="4" spans="1:28">
      <c r="A4" s="35">
        <f t="shared" si="0"/>
        <v>3</v>
      </c>
      <c r="B4" s="36" t="str" cm="1">
        <f ca="1" t="array" ref="B4">IFERROR(INDIRECT("'"&amp;$O$2&amp;"'!B"&amp;ROW()+1),"表名无效")</f>
        <v>三</v>
      </c>
      <c r="C4" s="36" cm="1">
        <f ca="1" t="array" ref="C4">IFERROR(_xlfn.XLOOKUP(B4,INDIRECT("'"&amp;$O$2&amp;"'!B:B"),INDIRECT("'"&amp;$O$2&amp;"'!Q:Q"),"无"),"表名错误")</f>
        <v>10000</v>
      </c>
      <c r="D4" s="36">
        <f ca="1" t="shared" si="1"/>
        <v>19400</v>
      </c>
      <c r="E4" s="36">
        <f ca="1" t="shared" si="2"/>
        <v>0</v>
      </c>
      <c r="F4" s="37">
        <f ca="1" t="shared" si="3"/>
        <v>0</v>
      </c>
      <c r="G4" s="36">
        <f ca="1" t="shared" si="4"/>
        <v>0</v>
      </c>
      <c r="H4" s="36">
        <f ca="1" t="shared" si="5"/>
        <v>0</v>
      </c>
      <c r="I4" s="37">
        <f ca="1" t="shared" si="6"/>
        <v>600</v>
      </c>
      <c r="J4" s="37">
        <v>0</v>
      </c>
      <c r="K4" s="37">
        <f ca="1" t="shared" si="7"/>
        <v>20000</v>
      </c>
      <c r="L4" s="31" t="str" cm="1">
        <f ca="1" t="array" ref="L4">IFERROR(_xlfn.XLOOKUP(B4,INDIRECT("'"&amp;$O$2&amp;"'!B:B"),INDIRECT("'"&amp;$O$2&amp;"'!C:C"),"无"),"表名错误")</f>
        <v>尚诚能源</v>
      </c>
      <c r="M4" s="31">
        <f ca="1" t="shared" si="8"/>
        <v>0</v>
      </c>
      <c r="N4" s="34">
        <f ca="1" t="shared" si="9"/>
        <v>20000</v>
      </c>
      <c r="O4" s="31" t="s">
        <v>870</v>
      </c>
      <c r="V4" s="38"/>
      <c r="W4" s="38"/>
      <c r="X4" s="38"/>
      <c r="Y4" s="38"/>
      <c r="Z4" s="38"/>
      <c r="AA4" s="38"/>
    </row>
    <row r="5" ht="17.4" spans="1:28">
      <c r="A5" s="35">
        <f t="shared" si="0"/>
        <v>4</v>
      </c>
      <c r="B5" s="36" t="str" cm="1">
        <f ca="1" t="array" ref="B5">IFERROR(INDIRECT("'"&amp;$O$2&amp;"'!B"&amp;ROW()+1),"表名无效")</f>
        <v>四</v>
      </c>
      <c r="C5" s="36" cm="1">
        <f ca="1" t="array" ref="C5">IFERROR(_xlfn.XLOOKUP(B5,INDIRECT("'"&amp;$O$2&amp;"'!B:B"),INDIRECT("'"&amp;$O$2&amp;"'!Q:Q"),"无"),"表名错误")</f>
        <v>10000</v>
      </c>
      <c r="D5" s="36">
        <f ca="1" t="shared" si="1"/>
        <v>19400</v>
      </c>
      <c r="E5" s="36">
        <f ca="1" t="shared" si="2"/>
        <v>0</v>
      </c>
      <c r="F5" s="37">
        <f ca="1" t="shared" si="3"/>
        <v>0</v>
      </c>
      <c r="G5" s="36">
        <f ca="1" t="shared" si="4"/>
        <v>0</v>
      </c>
      <c r="H5" s="36">
        <f ca="1" t="shared" si="5"/>
        <v>0</v>
      </c>
      <c r="I5" s="37">
        <f ca="1" t="shared" si="6"/>
        <v>600</v>
      </c>
      <c r="J5" s="37">
        <v>0</v>
      </c>
      <c r="K5" s="37">
        <f ca="1" t="shared" si="7"/>
        <v>20000</v>
      </c>
      <c r="L5" s="31" t="str" cm="1">
        <f ca="1" t="array" ref="L5">IFERROR(_xlfn.XLOOKUP(B5,INDIRECT("'"&amp;$O$2&amp;"'!B:B"),INDIRECT("'"&amp;$O$2&amp;"'!C:C"),"无"),"表名错误")</f>
        <v>尚诚能源</v>
      </c>
      <c r="M5" s="31">
        <f ca="1" t="shared" si="8"/>
        <v>0</v>
      </c>
      <c r="N5" s="34">
        <f ca="1" t="shared" si="9"/>
        <v>20000</v>
      </c>
      <c r="O5" s="31" t="s">
        <v>871</v>
      </c>
      <c r="V5" s="39"/>
      <c r="W5" s="39"/>
      <c r="X5" s="39" t="s">
        <v>22</v>
      </c>
      <c r="Y5" s="39" t="s">
        <v>37</v>
      </c>
      <c r="Z5" s="39" t="s">
        <v>48</v>
      </c>
      <c r="AA5" s="39" t="s">
        <v>255</v>
      </c>
    </row>
    <row r="6" ht="17.4" spans="1:28">
      <c r="A6" s="35">
        <f t="shared" si="0"/>
        <v>5</v>
      </c>
      <c r="B6" s="36" t="str" cm="1">
        <f ca="1" t="array" ref="B6">IFERROR(INDIRECT("'"&amp;$O$2&amp;"'!B"&amp;ROW()+1),"表名无效")</f>
        <v>五</v>
      </c>
      <c r="C6" s="36" cm="1">
        <f ca="1" t="array" ref="C6">IFERROR(_xlfn.XLOOKUP(B6,INDIRECT("'"&amp;$O$2&amp;"'!B:B"),INDIRECT("'"&amp;$O$2&amp;"'!Q:Q"),"无"),"表名错误")</f>
        <v>10000</v>
      </c>
      <c r="D6" s="36">
        <f ca="1" t="shared" si="1"/>
        <v>19400</v>
      </c>
      <c r="E6" s="36">
        <f ca="1" t="shared" si="2"/>
        <v>0</v>
      </c>
      <c r="F6" s="37">
        <f ca="1" t="shared" si="3"/>
        <v>0</v>
      </c>
      <c r="G6" s="36">
        <f ca="1" t="shared" si="4"/>
        <v>0</v>
      </c>
      <c r="H6" s="36">
        <f ca="1" t="shared" si="5"/>
        <v>0</v>
      </c>
      <c r="I6" s="37">
        <f ca="1" t="shared" si="6"/>
        <v>600</v>
      </c>
      <c r="J6" s="37">
        <v>0</v>
      </c>
      <c r="K6" s="37">
        <f ca="1" t="shared" si="7"/>
        <v>20000</v>
      </c>
      <c r="L6" s="31" t="str" cm="1">
        <f ca="1" t="array" ref="L6">IFERROR(_xlfn.XLOOKUP(B6,INDIRECT("'"&amp;$O$2&amp;"'!B:B"),INDIRECT("'"&amp;$O$2&amp;"'!C:C"),"无"),"表名错误")</f>
        <v>尚诚能源</v>
      </c>
      <c r="M6" s="31">
        <f ca="1" t="shared" si="8"/>
        <v>0</v>
      </c>
      <c r="N6" s="34">
        <f ca="1" t="shared" si="9"/>
        <v>20000</v>
      </c>
      <c r="O6" s="31" t="s">
        <v>257</v>
      </c>
      <c r="V6" s="39" t="s">
        <v>880</v>
      </c>
      <c r="W6" s="39" t="s">
        <v>881</v>
      </c>
      <c r="X6" s="40">
        <f ca="1">SUMIF($L$2:$L$194,$X$5,$C$2:$C$194)</f>
        <v>430589.19</v>
      </c>
      <c r="Y6" s="40">
        <f ca="1">SUMIF($L$2:$L$194,$Y$5,$C$2:$C$194)+SUMIF($L$2:$L$194,$Y$5&amp;"（人力）",$C$2:$C$194)</f>
        <v>1306068.26</v>
      </c>
      <c r="Z6" s="40">
        <f ca="1">SUMIF($L$2:$L$188,$Z$5,$C$2:$C$188)</f>
        <v>40000</v>
      </c>
      <c r="AA6" s="40">
        <f ca="1" t="shared" ref="AA6:AA16" si="10">SUM(X6:Z6)</f>
        <v>1776657.45</v>
      </c>
    </row>
    <row r="7" ht="17.4" spans="1:28">
      <c r="A7" s="35">
        <f t="shared" si="0"/>
        <v>6</v>
      </c>
      <c r="B7" s="36" t="str" cm="1">
        <f ca="1" t="array" ref="B7">IFERROR(INDIRECT("'"&amp;$O$2&amp;"'!B"&amp;ROW()+1),"表名无效")</f>
        <v>六</v>
      </c>
      <c r="C7" s="36" cm="1">
        <f ca="1" t="array" ref="C7">IFERROR(_xlfn.XLOOKUP(B7,INDIRECT("'"&amp;$O$2&amp;"'!B:B"),INDIRECT("'"&amp;$O$2&amp;"'!Q:Q"),"无"),"表名错误")</f>
        <v>10000</v>
      </c>
      <c r="D7" s="36">
        <f ca="1" t="shared" si="1"/>
        <v>19400</v>
      </c>
      <c r="E7" s="36">
        <f ca="1" t="shared" si="2"/>
        <v>0</v>
      </c>
      <c r="F7" s="37">
        <f ca="1" t="shared" si="3"/>
        <v>0</v>
      </c>
      <c r="G7" s="36">
        <f ca="1" t="shared" si="4"/>
        <v>0</v>
      </c>
      <c r="H7" s="36">
        <f ca="1" t="shared" si="5"/>
        <v>0</v>
      </c>
      <c r="I7" s="37">
        <f ca="1" t="shared" si="6"/>
        <v>600</v>
      </c>
      <c r="J7" s="37">
        <v>0</v>
      </c>
      <c r="K7" s="37">
        <f ca="1" t="shared" si="7"/>
        <v>20000</v>
      </c>
      <c r="L7" s="31" t="str" cm="1">
        <f ca="1" t="array" ref="L7">IFERROR(_xlfn.XLOOKUP(B7,INDIRECT("'"&amp;$O$2&amp;"'!B:B"),INDIRECT("'"&amp;$O$2&amp;"'!C:C"),"无"),"表名错误")</f>
        <v>尚诚能源</v>
      </c>
      <c r="M7" s="31">
        <f ca="1" t="shared" si="8"/>
        <v>0</v>
      </c>
      <c r="N7" s="34">
        <f ca="1" t="shared" si="9"/>
        <v>20000</v>
      </c>
      <c r="O7" s="31" t="s">
        <v>463</v>
      </c>
      <c r="V7" s="39" t="s">
        <v>880</v>
      </c>
      <c r="W7" s="39" t="s">
        <v>882</v>
      </c>
      <c r="X7" s="40">
        <f ca="1">SUMIF($L$2:$L$194,$X$5,$D$2:$D$194)</f>
        <v>670171.52</v>
      </c>
      <c r="Y7" s="40">
        <f ca="1">SUMIF($L$2:$L$194,$Y$5,$D$2:$D$194)+SUMIF($L$2:$L$194,$Y$5&amp;"（人力）",$D$2:$D$194)</f>
        <v>1267337.58</v>
      </c>
      <c r="Z7" s="40">
        <f ca="1">SUMIF($L$2:$L$188,$Z$5,$D$2:$D$188)</f>
        <v>0</v>
      </c>
      <c r="AA7" s="40">
        <f ca="1" t="shared" si="10"/>
        <v>1937509.1</v>
      </c>
    </row>
    <row r="8" ht="17.4" spans="1:28">
      <c r="A8" s="35">
        <f t="shared" si="0"/>
        <v>7</v>
      </c>
      <c r="B8" s="36" t="str" cm="1">
        <f ca="1" t="array" ref="B8">IFERROR(INDIRECT("'"&amp;$O$2&amp;"'!B"&amp;ROW()+1),"表名无效")</f>
        <v>七</v>
      </c>
      <c r="C8" s="36" cm="1">
        <f ca="1" t="array" ref="C8">IFERROR(_xlfn.XLOOKUP(B8,INDIRECT("'"&amp;$O$2&amp;"'!B:B"),INDIRECT("'"&amp;$O$2&amp;"'!Q:Q"),"无"),"表名错误")</f>
        <v>10000</v>
      </c>
      <c r="D8" s="36">
        <f ca="1" t="shared" si="1"/>
        <v>19400</v>
      </c>
      <c r="E8" s="36">
        <f ca="1" t="shared" si="2"/>
        <v>0</v>
      </c>
      <c r="F8" s="37">
        <f ca="1" t="shared" si="3"/>
        <v>0</v>
      </c>
      <c r="G8" s="36">
        <f ca="1" t="shared" si="4"/>
        <v>0</v>
      </c>
      <c r="H8" s="36">
        <f ca="1" t="shared" si="5"/>
        <v>0</v>
      </c>
      <c r="I8" s="37">
        <f ca="1" t="shared" si="6"/>
        <v>600</v>
      </c>
      <c r="J8" s="37">
        <v>0</v>
      </c>
      <c r="K8" s="37">
        <f ca="1" t="shared" si="7"/>
        <v>20000</v>
      </c>
      <c r="L8" s="31" t="str" cm="1">
        <f ca="1" t="array" ref="L8">IFERROR(_xlfn.XLOOKUP(B8,INDIRECT("'"&amp;$O$2&amp;"'!B:B"),INDIRECT("'"&amp;$O$2&amp;"'!C:C"),"无"),"表名错误")</f>
        <v>尚诚能源</v>
      </c>
      <c r="M8" s="31">
        <f ca="1" t="shared" si="8"/>
        <v>0</v>
      </c>
      <c r="N8" s="34">
        <f ca="1" t="shared" si="9"/>
        <v>20000</v>
      </c>
      <c r="O8" s="31" t="s">
        <v>846</v>
      </c>
      <c r="V8" s="39" t="s">
        <v>883</v>
      </c>
      <c r="W8" s="39" t="s">
        <v>3</v>
      </c>
      <c r="X8" s="40">
        <f ca="1">SUMIF($L$2:$L$194,$X$5,$E$2:$E$194)</f>
        <v>0</v>
      </c>
      <c r="Y8" s="40">
        <f ca="1">SUMIF($L$2:$L$194,$Y$5,$E$2:$E$194)+SUMIF($L$2:$L$194,$Y$5&amp;"（人力）",$E$2:$E$194)</f>
        <v>12425</v>
      </c>
      <c r="Z8" s="40">
        <f ca="1">SUMIF($L$2:$L$188,$Z$5,$E$2:$E$188)</f>
        <v>0</v>
      </c>
      <c r="AA8" s="40">
        <f ca="1" t="shared" si="10"/>
        <v>12425</v>
      </c>
    </row>
    <row r="9" ht="17.4" spans="1:28">
      <c r="A9" s="35">
        <f t="shared" si="0"/>
        <v>8</v>
      </c>
      <c r="B9" s="36" t="str" cm="1">
        <f ca="1" t="array" ref="B9">IFERROR(INDIRECT("'"&amp;$O$2&amp;"'!B"&amp;ROW()+1),"表名无效")</f>
        <v>八</v>
      </c>
      <c r="C9" s="36" cm="1">
        <f ca="1" t="array" ref="C9">IFERROR(_xlfn.XLOOKUP(B9,INDIRECT("'"&amp;$O$2&amp;"'!B:B"),INDIRECT("'"&amp;$O$2&amp;"'!Q:Q"),"无"),"表名错误")</f>
        <v>10000</v>
      </c>
      <c r="D9" s="36">
        <f ca="1" t="shared" si="1"/>
        <v>19400</v>
      </c>
      <c r="E9" s="36">
        <f ca="1" t="shared" si="2"/>
        <v>0</v>
      </c>
      <c r="F9" s="37">
        <f ca="1" t="shared" si="3"/>
        <v>0</v>
      </c>
      <c r="G9" s="36">
        <f ca="1" t="shared" si="4"/>
        <v>0</v>
      </c>
      <c r="H9" s="36">
        <f ca="1" t="shared" si="5"/>
        <v>0</v>
      </c>
      <c r="I9" s="37">
        <f ca="1" t="shared" si="6"/>
        <v>600</v>
      </c>
      <c r="J9" s="37">
        <v>0</v>
      </c>
      <c r="K9" s="37">
        <f ca="1" t="shared" si="7"/>
        <v>20000</v>
      </c>
      <c r="L9" s="31" t="str" cm="1">
        <f ca="1" t="array" ref="L9">IFERROR(_xlfn.XLOOKUP(B9,INDIRECT("'"&amp;$O$2&amp;"'!B:B"),INDIRECT("'"&amp;$O$2&amp;"'!C:C"),"无"),"表名错误")</f>
        <v>尚诚能源</v>
      </c>
      <c r="M9" s="31">
        <f ca="1" t="shared" si="8"/>
        <v>0</v>
      </c>
      <c r="N9" s="34">
        <f ca="1" t="shared" si="9"/>
        <v>20000</v>
      </c>
      <c r="O9" s="31" t="s">
        <v>258</v>
      </c>
      <c r="V9" s="39"/>
      <c r="W9" s="39" t="s">
        <v>884</v>
      </c>
      <c r="X9" s="40">
        <f ca="1">SUMIF($L$2:$L$194,$X$5,$F$2:$F$194)</f>
        <v>0</v>
      </c>
      <c r="Y9" s="40">
        <f ca="1">SUMIF($L$2:$L$194,$Y$5,$F$2:$F$194)+SUMIF($L$2:$L$194,$Y$5&amp;"（人力）",$F$2:$F$194)</f>
        <v>5300</v>
      </c>
      <c r="Z9" s="40">
        <f ca="1">SUMIF($L$2:$L$188,$Z$5,$F$2:$F$188)</f>
        <v>0</v>
      </c>
      <c r="AA9" s="40">
        <f ca="1" t="shared" si="10"/>
        <v>5300</v>
      </c>
    </row>
    <row r="10" ht="17.4" spans="1:28">
      <c r="A10" s="35">
        <f t="shared" si="0"/>
        <v>9</v>
      </c>
      <c r="B10" s="36" t="str" cm="1">
        <f ca="1" t="array" ref="B10">IFERROR(INDIRECT("'"&amp;$O$2&amp;"'!B"&amp;ROW()+1),"表名无效")</f>
        <v>九</v>
      </c>
      <c r="C10" s="36" cm="1">
        <f ca="1" t="array" ref="C10">IFERROR(_xlfn.XLOOKUP(B10,INDIRECT("'"&amp;$O$2&amp;"'!B:B"),INDIRECT("'"&amp;$O$2&amp;"'!Q:Q"),"无"),"表名错误")</f>
        <v>10000</v>
      </c>
      <c r="D10" s="36">
        <f ca="1" t="shared" si="1"/>
        <v>19400</v>
      </c>
      <c r="E10" s="36">
        <f ca="1" t="shared" si="2"/>
        <v>0</v>
      </c>
      <c r="F10" s="37">
        <f ca="1" t="shared" si="3"/>
        <v>0</v>
      </c>
      <c r="G10" s="36">
        <f ca="1" t="shared" si="4"/>
        <v>0</v>
      </c>
      <c r="H10" s="36">
        <f ca="1" t="shared" si="5"/>
        <v>0</v>
      </c>
      <c r="I10" s="37">
        <f ca="1" t="shared" si="6"/>
        <v>600</v>
      </c>
      <c r="J10" s="37">
        <v>0</v>
      </c>
      <c r="K10" s="37">
        <f ca="1" t="shared" si="7"/>
        <v>20000</v>
      </c>
      <c r="L10" s="31" t="str" cm="1">
        <f ca="1" t="array" ref="L10">IFERROR(_xlfn.XLOOKUP(B10,INDIRECT("'"&amp;$O$2&amp;"'!B:B"),INDIRECT("'"&amp;$O$2&amp;"'!C:C"),"无"),"表名错误")</f>
        <v>尚诚能源</v>
      </c>
      <c r="M10" s="31">
        <f ca="1" t="shared" si="8"/>
        <v>0</v>
      </c>
      <c r="N10" s="34">
        <f ca="1" t="shared" si="9"/>
        <v>20000</v>
      </c>
      <c r="O10" s="31" t="s">
        <v>464</v>
      </c>
      <c r="V10" s="39" t="s">
        <v>885</v>
      </c>
      <c r="W10" s="39" t="s">
        <v>3</v>
      </c>
      <c r="X10" s="40">
        <f ca="1">SUMIF($L$2:$L$194,$X$5,$G$2:$G$194)</f>
        <v>0</v>
      </c>
      <c r="Y10" s="40">
        <f ca="1">SUMIF($L$2:$L$194,$Y$5,$G$2:$G$194)+SUMIF($L$2:$L$194,$Y$5&amp;"（人力）",$G$2:$G$194)</f>
        <v>0</v>
      </c>
      <c r="Z10" s="40">
        <f ca="1">SUMIF($L$2:$L$188,$Z$5,$G$2:$G$188)</f>
        <v>0</v>
      </c>
      <c r="AA10" s="40">
        <f ca="1" t="shared" si="10"/>
        <v>0</v>
      </c>
    </row>
    <row r="11" ht="17.4" customHeight="1" spans="1:28">
      <c r="A11" s="35">
        <f t="shared" si="0"/>
        <v>10</v>
      </c>
      <c r="B11" s="36" t="str" cm="1">
        <f ca="1" t="array" ref="B11">IFERROR(INDIRECT("'"&amp;$O$2&amp;"'!B"&amp;ROW()+1),"表名无效")</f>
        <v>一十</v>
      </c>
      <c r="C11" s="36" cm="1">
        <f ca="1" t="array" ref="C11">IFERROR(_xlfn.XLOOKUP(B11,INDIRECT("'"&amp;$O$2&amp;"'!B:B"),INDIRECT("'"&amp;$O$2&amp;"'!Q:Q"),"无"),"表名错误")</f>
        <v>10000</v>
      </c>
      <c r="D11" s="36">
        <f ca="1" t="shared" si="1"/>
        <v>19400</v>
      </c>
      <c r="E11" s="36">
        <f ca="1" t="shared" si="2"/>
        <v>0</v>
      </c>
      <c r="F11" s="37">
        <f ca="1" t="shared" si="3"/>
        <v>0</v>
      </c>
      <c r="G11" s="36">
        <f ca="1" t="shared" si="4"/>
        <v>0</v>
      </c>
      <c r="H11" s="36">
        <f ca="1" t="shared" si="5"/>
        <v>0</v>
      </c>
      <c r="I11" s="37">
        <f ca="1" t="shared" si="6"/>
        <v>600</v>
      </c>
      <c r="J11" s="37">
        <v>0</v>
      </c>
      <c r="K11" s="37">
        <f ca="1" t="shared" si="7"/>
        <v>20000</v>
      </c>
      <c r="L11" s="31" t="str" cm="1">
        <f ca="1" t="array" ref="L11">IFERROR(_xlfn.XLOOKUP(B11,INDIRECT("'"&amp;$O$2&amp;"'!B:B"),INDIRECT("'"&amp;$O$2&amp;"'!C:C"),"无"),"表名错误")</f>
        <v>尚诚能源</v>
      </c>
      <c r="M11" s="31">
        <f ca="1" t="shared" si="8"/>
        <v>0</v>
      </c>
      <c r="N11" s="34">
        <f ca="1" t="shared" si="9"/>
        <v>20000</v>
      </c>
      <c r="O11" s="31" t="s">
        <v>847</v>
      </c>
      <c r="V11" s="39"/>
      <c r="W11" s="39" t="s">
        <v>884</v>
      </c>
      <c r="X11" s="40">
        <f ca="1">SUMIF($L$2:$L$194,$X$5,$H$2:$H$194)</f>
        <v>0</v>
      </c>
      <c r="Y11" s="40">
        <f ca="1">SUMIF($L$2:$L$194,$Y$5,$H$2:$H$194)+SUMIF($L$2:$L$194,$Y$5&amp;"（人力）",$H$2:$H$194)</f>
        <v>0</v>
      </c>
      <c r="Z11" s="40">
        <f ca="1">SUMIF($L$2:$L$188,$Z$5,$H$2:$H$188)</f>
        <v>0</v>
      </c>
      <c r="AA11" s="40">
        <f ca="1" t="shared" si="10"/>
        <v>0</v>
      </c>
    </row>
    <row r="12" ht="17.4" customHeight="1" spans="1:28">
      <c r="A12" s="35">
        <f t="shared" si="0"/>
        <v>11</v>
      </c>
      <c r="B12" s="36" t="str" cm="1">
        <f ca="1" t="array" ref="B12">IFERROR(INDIRECT("'"&amp;$O$2&amp;"'!B"&amp;ROW()+1),"表名无效")</f>
        <v>一十一</v>
      </c>
      <c r="C12" s="36" cm="1">
        <f ca="1" t="array" ref="C12">IFERROR(_xlfn.XLOOKUP(B12,INDIRECT("'"&amp;$O$2&amp;"'!B:B"),INDIRECT("'"&amp;$O$2&amp;"'!Q:Q"),"无"),"表名错误")</f>
        <v>10000</v>
      </c>
      <c r="D12" s="36">
        <f ca="1" t="shared" si="1"/>
        <v>19400</v>
      </c>
      <c r="E12" s="36">
        <f ca="1" t="shared" si="2"/>
        <v>0</v>
      </c>
      <c r="F12" s="37">
        <f ca="1" t="shared" si="3"/>
        <v>0</v>
      </c>
      <c r="G12" s="36">
        <f ca="1" t="shared" si="4"/>
        <v>0</v>
      </c>
      <c r="H12" s="36">
        <f ca="1" t="shared" si="5"/>
        <v>0</v>
      </c>
      <c r="I12" s="37">
        <f ca="1" t="shared" si="6"/>
        <v>600</v>
      </c>
      <c r="J12" s="37">
        <v>0</v>
      </c>
      <c r="K12" s="37">
        <f ca="1" t="shared" si="7"/>
        <v>20000</v>
      </c>
      <c r="L12" s="31" t="str" cm="1">
        <f ca="1" t="array" ref="L12">IFERROR(_xlfn.XLOOKUP(B12,INDIRECT("'"&amp;$O$2&amp;"'!B:B"),INDIRECT("'"&amp;$O$2&amp;"'!C:C"),"无"),"表名错误")</f>
        <v>尚诚能源</v>
      </c>
      <c r="M12" s="31">
        <f ca="1" t="shared" si="8"/>
        <v>0</v>
      </c>
      <c r="N12" s="34">
        <f ca="1" t="shared" si="9"/>
        <v>20000</v>
      </c>
      <c r="O12" s="31" t="s">
        <v>886</v>
      </c>
      <c r="V12" s="39" t="s">
        <v>878</v>
      </c>
      <c r="W12" s="39"/>
      <c r="X12" s="40">
        <f ca="1">SUMIF($L$2:$L$194,$X$5,$J$2:$J$194)+$D$199</f>
        <v>16732.67</v>
      </c>
      <c r="Y12" s="40">
        <f ca="1">SUMIF($L$2:$L$194,$Y$5,$J$2:$J$194)+SUMIF($L$2:$L$194,$Y$5&amp;"（人力）",$J$2:$J$194)</f>
        <v>27000</v>
      </c>
      <c r="Z12" s="40">
        <f ca="1">SUMIF($L$2:$L$188,$Z$5,$J$2:$J$188)</f>
        <v>0</v>
      </c>
      <c r="AA12" s="40">
        <f ca="1" t="shared" si="10"/>
        <v>43732.67</v>
      </c>
    </row>
    <row r="13" ht="17.4" spans="1:28">
      <c r="A13" s="35">
        <f t="shared" si="0"/>
        <v>12</v>
      </c>
      <c r="B13" s="36" t="str" cm="1">
        <f ca="1" t="array" ref="B13">IFERROR(INDIRECT("'"&amp;$O$2&amp;"'!B"&amp;ROW()+1),"表名无效")</f>
        <v>一十二</v>
      </c>
      <c r="C13" s="36" cm="1">
        <f ca="1" t="array" ref="C13">IFERROR(_xlfn.XLOOKUP(B13,INDIRECT("'"&amp;$O$2&amp;"'!B:B"),INDIRECT("'"&amp;$O$2&amp;"'!Q:Q"),"无"),"表名错误")</f>
        <v>10000</v>
      </c>
      <c r="D13" s="36">
        <f ca="1" t="shared" si="1"/>
        <v>19550</v>
      </c>
      <c r="E13" s="36">
        <f ca="1" t="shared" si="2"/>
        <v>0</v>
      </c>
      <c r="F13" s="37">
        <f ca="1" t="shared" si="3"/>
        <v>0</v>
      </c>
      <c r="G13" s="36">
        <f ca="1" t="shared" si="4"/>
        <v>0</v>
      </c>
      <c r="H13" s="36">
        <f ca="1" t="shared" si="5"/>
        <v>0</v>
      </c>
      <c r="I13" s="37">
        <f ca="1" t="shared" si="6"/>
        <v>450</v>
      </c>
      <c r="J13" s="37">
        <v>0</v>
      </c>
      <c r="K13" s="37">
        <f ca="1" t="shared" si="7"/>
        <v>20000</v>
      </c>
      <c r="L13" s="31" t="str" cm="1">
        <f ca="1" t="array" ref="L13">IFERROR(_xlfn.XLOOKUP(B13,INDIRECT("'"&amp;$O$2&amp;"'!B:B"),INDIRECT("'"&amp;$O$2&amp;"'!C:C"),"无"),"表名错误")</f>
        <v>尚诚能源</v>
      </c>
      <c r="M13" s="31">
        <f ca="1" t="shared" si="8"/>
        <v>0</v>
      </c>
      <c r="N13" s="34">
        <f ca="1" t="shared" si="9"/>
        <v>20000</v>
      </c>
      <c r="V13" s="39" t="s">
        <v>887</v>
      </c>
      <c r="W13" s="39"/>
      <c r="X13" s="40">
        <f ca="1">SUMIF($L$2:$L$194,$X$5,$I$2:$I$194)+$I$199</f>
        <v>21685</v>
      </c>
      <c r="Y13" s="40">
        <f ca="1">SUMIF($L$2:$L$194,$Y$5,$I$2:$I$194)+SUMIF($L$2:$L$194,$Y$5&amp;"（人力）",$I$2:$I$194)</f>
        <v>38730.68</v>
      </c>
      <c r="Z13" s="40">
        <f ca="1">SUMIF($L$2:$L$188,$Z$5,$I$2:$I$188)</f>
        <v>0</v>
      </c>
      <c r="AA13" s="40">
        <f ca="1" t="shared" si="10"/>
        <v>60415.68</v>
      </c>
    </row>
    <row r="14" ht="17.4" spans="1:28">
      <c r="A14" s="35">
        <f t="shared" si="0"/>
        <v>13</v>
      </c>
      <c r="B14" s="36" t="str" cm="1">
        <f ca="1" t="array" ref="B14">IFERROR(INDIRECT("'"&amp;$O$2&amp;"'!B"&amp;ROW()+1),"表名无效")</f>
        <v>一十三</v>
      </c>
      <c r="C14" s="36" cm="1">
        <f ca="1" t="array" ref="C14">IFERROR(_xlfn.XLOOKUP(B14,INDIRECT("'"&amp;$O$2&amp;"'!B:B"),INDIRECT("'"&amp;$O$2&amp;"'!Q:Q"),"无"),"表名错误")</f>
        <v>10000</v>
      </c>
      <c r="D14" s="36">
        <f ca="1" t="shared" si="1"/>
        <v>19400</v>
      </c>
      <c r="E14" s="36">
        <f ca="1" t="shared" si="2"/>
        <v>0</v>
      </c>
      <c r="F14" s="37">
        <f ca="1" t="shared" si="3"/>
        <v>0</v>
      </c>
      <c r="G14" s="36">
        <f ca="1" t="shared" si="4"/>
        <v>0</v>
      </c>
      <c r="H14" s="36">
        <f ca="1" t="shared" si="5"/>
        <v>0</v>
      </c>
      <c r="I14" s="37">
        <f ca="1" t="shared" si="6"/>
        <v>600</v>
      </c>
      <c r="J14" s="37">
        <v>0</v>
      </c>
      <c r="K14" s="37">
        <f ca="1" t="shared" si="7"/>
        <v>20000</v>
      </c>
      <c r="L14" s="31" t="str" cm="1">
        <f ca="1" t="array" ref="L14">IFERROR(_xlfn.XLOOKUP(B14,INDIRECT("'"&amp;$O$2&amp;"'!B:B"),INDIRECT("'"&amp;$O$2&amp;"'!C:C"),"无"),"表名错误")</f>
        <v>尚诚能源</v>
      </c>
      <c r="M14" s="31">
        <f ca="1" t="shared" si="8"/>
        <v>0</v>
      </c>
      <c r="N14" s="34">
        <f ca="1" t="shared" si="9"/>
        <v>20000</v>
      </c>
      <c r="V14" s="39" t="s">
        <v>888</v>
      </c>
      <c r="W14" s="39"/>
      <c r="X14" s="40">
        <f ca="1">VLOOKUP(V14,B:K,10,0)</f>
        <v>133073.97</v>
      </c>
      <c r="Y14" s="40">
        <v>0</v>
      </c>
      <c r="Z14" s="40">
        <v>0</v>
      </c>
      <c r="AA14" s="40">
        <f ca="1" t="shared" si="10"/>
        <v>133073.97</v>
      </c>
    </row>
    <row r="15" ht="17.4" spans="1:28">
      <c r="A15" s="35">
        <f t="shared" si="0"/>
        <v>14</v>
      </c>
      <c r="B15" s="36" t="str" cm="1">
        <f ca="1" t="array" ref="B15">IFERROR(INDIRECT("'"&amp;$O$2&amp;"'!B"&amp;ROW()+1),"表名无效")</f>
        <v>一</v>
      </c>
      <c r="C15" s="36" cm="1">
        <f ca="1" t="array" ref="C15">IFERROR(_xlfn.XLOOKUP(B15,INDIRECT("'"&amp;$O$2&amp;"'!B:B"),INDIRECT("'"&amp;$O$2&amp;"'!Q:Q"),"无"),"表名错误")</f>
        <v>10000</v>
      </c>
      <c r="D15" s="36">
        <f ca="1" t="shared" si="1"/>
        <v>19400</v>
      </c>
      <c r="E15" s="36">
        <f ca="1" t="shared" si="2"/>
        <v>0</v>
      </c>
      <c r="F15" s="37">
        <f ca="1" t="shared" si="3"/>
        <v>0</v>
      </c>
      <c r="G15" s="36">
        <f ca="1" t="shared" si="4"/>
        <v>0</v>
      </c>
      <c r="H15" s="36">
        <f ca="1" t="shared" si="5"/>
        <v>0</v>
      </c>
      <c r="I15" s="37">
        <f ca="1" t="shared" si="6"/>
        <v>600</v>
      </c>
      <c r="J15" s="37">
        <v>0</v>
      </c>
      <c r="K15" s="37">
        <f ca="1" t="shared" si="7"/>
        <v>20000</v>
      </c>
      <c r="L15" s="31" t="str" cm="1">
        <f ca="1" t="array" ref="L15">IFERROR(_xlfn.XLOOKUP(B15,INDIRECT("'"&amp;$O$2&amp;"'!B:B"),INDIRECT("'"&amp;$O$2&amp;"'!C:C"),"无"),"表名错误")</f>
        <v>尚诚能源</v>
      </c>
      <c r="M15" s="31">
        <f ca="1" t="shared" si="8"/>
        <v>0</v>
      </c>
      <c r="N15" s="34">
        <f ca="1" t="shared" si="9"/>
        <v>20000</v>
      </c>
      <c r="V15" s="39" t="s">
        <v>889</v>
      </c>
      <c r="W15" s="39"/>
      <c r="X15" s="40">
        <v>167415</v>
      </c>
      <c r="Y15" s="40">
        <v>0</v>
      </c>
      <c r="Z15" s="40">
        <v>0</v>
      </c>
      <c r="AA15" s="40">
        <f t="shared" si="10"/>
        <v>167415</v>
      </c>
    </row>
    <row r="16" ht="20.4" spans="1:28">
      <c r="A16" s="35">
        <f t="shared" si="0"/>
        <v>15</v>
      </c>
      <c r="B16" s="36" t="str" cm="1">
        <f ca="1" t="array" ref="B16">IFERROR(INDIRECT("'"&amp;$O$2&amp;"'!B"&amp;ROW()+1),"表名无效")</f>
        <v>二</v>
      </c>
      <c r="C16" s="36" cm="1">
        <f ca="1" t="array" ref="C16">IFERROR(_xlfn.XLOOKUP(B16,INDIRECT("'"&amp;$O$2&amp;"'!B:B"),INDIRECT("'"&amp;$O$2&amp;"'!Q:Q"),"无"),"表名错误")</f>
        <v>10000</v>
      </c>
      <c r="D16" s="36">
        <f ca="1" t="shared" si="1"/>
        <v>19400</v>
      </c>
      <c r="E16" s="36">
        <f ca="1" t="shared" si="2"/>
        <v>0</v>
      </c>
      <c r="F16" s="37">
        <f ca="1" t="shared" si="3"/>
        <v>0</v>
      </c>
      <c r="G16" s="36">
        <f ca="1" t="shared" si="4"/>
        <v>0</v>
      </c>
      <c r="H16" s="36">
        <f ca="1" t="shared" si="5"/>
        <v>0</v>
      </c>
      <c r="I16" s="37">
        <f ca="1" t="shared" si="6"/>
        <v>600</v>
      </c>
      <c r="J16" s="37">
        <v>0</v>
      </c>
      <c r="K16" s="37">
        <f ca="1" t="shared" si="7"/>
        <v>20000</v>
      </c>
      <c r="L16" s="31" t="str" cm="1">
        <f ca="1" t="array" ref="L16">IFERROR(_xlfn.XLOOKUP(B16,INDIRECT("'"&amp;$O$2&amp;"'!B:B"),INDIRECT("'"&amp;$O$2&amp;"'!C:C"),"无"),"表名错误")</f>
        <v>尚诚能源</v>
      </c>
      <c r="M16" s="31">
        <f ca="1" t="shared" si="8"/>
        <v>0</v>
      </c>
      <c r="N16" s="34">
        <f ca="1" t="shared" si="9"/>
        <v>20000</v>
      </c>
      <c r="V16" s="41" t="s">
        <v>890</v>
      </c>
      <c r="W16" s="41"/>
      <c r="X16" s="42">
        <f ca="1" t="shared" ref="X16:Z16" si="11">SUM(X7:X15)</f>
        <v>1009078.16</v>
      </c>
      <c r="Y16" s="42">
        <f ca="1" t="shared" si="11"/>
        <v>1350793.26</v>
      </c>
      <c r="Z16" s="42">
        <f ca="1" t="shared" si="11"/>
        <v>0</v>
      </c>
      <c r="AA16" s="43">
        <f ca="1" t="shared" si="10"/>
        <v>2359871.42</v>
      </c>
      <c r="AB16" s="34">
        <f>3337653.11+14000</f>
        <v>3351653.11</v>
      </c>
    </row>
    <row r="17" spans="1:27">
      <c r="A17" s="35">
        <f t="shared" si="0"/>
        <v>16</v>
      </c>
      <c r="B17" s="36" t="str" cm="1">
        <f ca="1" t="array" ref="B17">IFERROR(INDIRECT("'"&amp;$O$2&amp;"'!B"&amp;ROW()+1),"表名无效")</f>
        <v>三</v>
      </c>
      <c r="C17" s="36" cm="1">
        <f ca="1" t="array" ref="C17">IFERROR(_xlfn.XLOOKUP(B17,INDIRECT("'"&amp;$O$2&amp;"'!B:B"),INDIRECT("'"&amp;$O$2&amp;"'!Q:Q"),"无"),"表名错误")</f>
        <v>10000</v>
      </c>
      <c r="D17" s="36">
        <f ca="1" t="shared" si="1"/>
        <v>19400</v>
      </c>
      <c r="E17" s="36">
        <f ca="1" t="shared" si="2"/>
        <v>0</v>
      </c>
      <c r="F17" s="37">
        <f ca="1" t="shared" si="3"/>
        <v>0</v>
      </c>
      <c r="G17" s="36">
        <f ca="1" t="shared" si="4"/>
        <v>0</v>
      </c>
      <c r="H17" s="36">
        <f ca="1" t="shared" si="5"/>
        <v>0</v>
      </c>
      <c r="I17" s="37">
        <f ca="1" t="shared" si="6"/>
        <v>600</v>
      </c>
      <c r="J17" s="37">
        <v>0</v>
      </c>
      <c r="K17" s="37">
        <f ca="1" t="shared" si="7"/>
        <v>20000</v>
      </c>
      <c r="L17" s="31" t="str" cm="1">
        <f ca="1" t="array" ref="L17">IFERROR(_xlfn.XLOOKUP(B17,INDIRECT("'"&amp;$O$2&amp;"'!B:B"),INDIRECT("'"&amp;$O$2&amp;"'!C:C"),"无"),"表名错误")</f>
        <v>尚诚能源</v>
      </c>
      <c r="M17" s="31">
        <f ca="1" t="shared" si="8"/>
        <v>0</v>
      </c>
      <c r="N17" s="34">
        <f ca="1" t="shared" si="9"/>
        <v>20000</v>
      </c>
    </row>
    <row r="18" spans="1:27">
      <c r="A18" s="35">
        <f t="shared" si="0"/>
        <v>17</v>
      </c>
      <c r="B18" s="36" t="str" cm="1">
        <f ca="1" t="array" ref="B18">IFERROR(INDIRECT("'"&amp;$O$2&amp;"'!B"&amp;ROW()+1),"表名无效")</f>
        <v>四</v>
      </c>
      <c r="C18" s="36" cm="1">
        <f ca="1" t="array" ref="C18">IFERROR(_xlfn.XLOOKUP(B18,INDIRECT("'"&amp;$O$2&amp;"'!B:B"),INDIRECT("'"&amp;$O$2&amp;"'!Q:Q"),"无"),"表名错误")</f>
        <v>10000</v>
      </c>
      <c r="D18" s="36">
        <f ca="1" t="shared" si="1"/>
        <v>19400</v>
      </c>
      <c r="E18" s="36">
        <f ca="1" t="shared" si="2"/>
        <v>0</v>
      </c>
      <c r="F18" s="37">
        <f ca="1" t="shared" si="3"/>
        <v>0</v>
      </c>
      <c r="G18" s="36">
        <f ca="1" t="shared" si="4"/>
        <v>0</v>
      </c>
      <c r="H18" s="36">
        <f ca="1" t="shared" si="5"/>
        <v>0</v>
      </c>
      <c r="I18" s="37">
        <f ca="1" t="shared" si="6"/>
        <v>600</v>
      </c>
      <c r="J18" s="37">
        <v>0</v>
      </c>
      <c r="K18" s="37">
        <f ca="1" t="shared" si="7"/>
        <v>20000</v>
      </c>
      <c r="L18" s="31" t="str" cm="1">
        <f ca="1" t="array" ref="L18">IFERROR(_xlfn.XLOOKUP(B18,INDIRECT("'"&amp;$O$2&amp;"'!B:B"),INDIRECT("'"&amp;$O$2&amp;"'!C:C"),"无"),"表名错误")</f>
        <v>尚诚能源</v>
      </c>
      <c r="M18" s="31">
        <f ca="1" t="shared" si="8"/>
        <v>0</v>
      </c>
      <c r="N18" s="34">
        <f ca="1" t="shared" si="9"/>
        <v>20000</v>
      </c>
      <c r="V18" s="44" t="s">
        <v>891</v>
      </c>
      <c r="W18" s="44"/>
      <c r="X18" s="44"/>
      <c r="Y18" s="44"/>
      <c r="Z18" s="44"/>
      <c r="AA18" s="44"/>
    </row>
    <row r="19" spans="1:27">
      <c r="A19" s="35">
        <f t="shared" si="0"/>
        <v>18</v>
      </c>
      <c r="B19" s="36" t="str" cm="1">
        <f ca="1" t="array" ref="B19">IFERROR(INDIRECT("'"&amp;$O$2&amp;"'!B"&amp;ROW()+1),"表名无效")</f>
        <v>五</v>
      </c>
      <c r="C19" s="36" cm="1">
        <f ca="1" t="array" ref="C19">IFERROR(_xlfn.XLOOKUP(B19,INDIRECT("'"&amp;$O$2&amp;"'!B:B"),INDIRECT("'"&amp;$O$2&amp;"'!Q:Q"),"无"),"表名错误")</f>
        <v>10000</v>
      </c>
      <c r="D19" s="36">
        <f ca="1" t="shared" si="1"/>
        <v>19400</v>
      </c>
      <c r="E19" s="36">
        <f ca="1" t="shared" si="2"/>
        <v>0</v>
      </c>
      <c r="F19" s="37">
        <f ca="1" t="shared" si="3"/>
        <v>0</v>
      </c>
      <c r="G19" s="36">
        <f ca="1" t="shared" si="4"/>
        <v>0</v>
      </c>
      <c r="H19" s="36">
        <f ca="1" t="shared" si="5"/>
        <v>0</v>
      </c>
      <c r="I19" s="37">
        <f ca="1" t="shared" si="6"/>
        <v>600</v>
      </c>
      <c r="J19" s="37">
        <v>0</v>
      </c>
      <c r="K19" s="37">
        <f ca="1" t="shared" si="7"/>
        <v>20000</v>
      </c>
      <c r="L19" s="31" t="str" cm="1">
        <f ca="1" t="array" ref="L19">IFERROR(_xlfn.XLOOKUP(B19,INDIRECT("'"&amp;$O$2&amp;"'!B:B"),INDIRECT("'"&amp;$O$2&amp;"'!C:C"),"无"),"表名错误")</f>
        <v>尚诚能源</v>
      </c>
      <c r="M19" s="31">
        <f ca="1" t="shared" si="8"/>
        <v>0</v>
      </c>
      <c r="N19" s="34">
        <f ca="1" t="shared" si="9"/>
        <v>20000</v>
      </c>
      <c r="V19" s="44"/>
      <c r="W19" s="44"/>
      <c r="X19" s="44"/>
      <c r="Y19" s="44"/>
      <c r="Z19" s="44"/>
      <c r="AA19" s="44"/>
    </row>
    <row r="20" spans="1:27">
      <c r="A20" s="35">
        <f t="shared" si="0"/>
        <v>19</v>
      </c>
      <c r="B20" s="36" t="str" cm="1">
        <f ca="1" t="array" ref="B20">IFERROR(INDIRECT("'"&amp;$O$2&amp;"'!B"&amp;ROW()+1),"表名无效")</f>
        <v>六</v>
      </c>
      <c r="C20" s="36" cm="1">
        <f ca="1" t="array" ref="C20">IFERROR(_xlfn.XLOOKUP(B20,INDIRECT("'"&amp;$O$2&amp;"'!B:B"),INDIRECT("'"&amp;$O$2&amp;"'!Q:Q"),"无"),"表名错误")</f>
        <v>10000</v>
      </c>
      <c r="D20" s="36">
        <f ca="1" t="shared" si="1"/>
        <v>19400</v>
      </c>
      <c r="E20" s="36">
        <f ca="1" t="shared" si="2"/>
        <v>0</v>
      </c>
      <c r="F20" s="37">
        <f ca="1" t="shared" si="3"/>
        <v>0</v>
      </c>
      <c r="G20" s="36">
        <f ca="1" t="shared" si="4"/>
        <v>0</v>
      </c>
      <c r="H20" s="36">
        <f ca="1" t="shared" si="5"/>
        <v>0</v>
      </c>
      <c r="I20" s="37">
        <f ca="1" t="shared" si="6"/>
        <v>600</v>
      </c>
      <c r="J20" s="37">
        <v>0</v>
      </c>
      <c r="K20" s="37">
        <f ca="1" t="shared" si="7"/>
        <v>20000</v>
      </c>
      <c r="L20" s="31" t="str" cm="1">
        <f ca="1" t="array" ref="L20">IFERROR(_xlfn.XLOOKUP(B20,INDIRECT("'"&amp;$O$2&amp;"'!B:B"),INDIRECT("'"&amp;$O$2&amp;"'!C:C"),"无"),"表名错误")</f>
        <v>尚诚能源</v>
      </c>
      <c r="M20" s="31">
        <f ca="1" t="shared" si="8"/>
        <v>0</v>
      </c>
      <c r="N20" s="34">
        <f ca="1" t="shared" si="9"/>
        <v>20000</v>
      </c>
      <c r="V20" s="44"/>
      <c r="W20" s="44"/>
      <c r="X20" s="44"/>
      <c r="Y20" s="44"/>
      <c r="Z20" s="44"/>
      <c r="AA20" s="44"/>
    </row>
    <row r="21" spans="1:27">
      <c r="A21" s="35">
        <f t="shared" si="0"/>
        <v>20</v>
      </c>
      <c r="B21" s="36" t="str" cm="1">
        <f ca="1" t="array" ref="B21">IFERROR(INDIRECT("'"&amp;$O$2&amp;"'!B"&amp;ROW()+1),"表名无效")</f>
        <v>七</v>
      </c>
      <c r="C21" s="36" cm="1">
        <f ca="1" t="array" ref="C21">IFERROR(_xlfn.XLOOKUP(B21,INDIRECT("'"&amp;$O$2&amp;"'!B:B"),INDIRECT("'"&amp;$O$2&amp;"'!Q:Q"),"无"),"表名错误")</f>
        <v>10000</v>
      </c>
      <c r="D21" s="36">
        <f ca="1" t="shared" si="1"/>
        <v>19400</v>
      </c>
      <c r="E21" s="36">
        <f ca="1" t="shared" si="2"/>
        <v>0</v>
      </c>
      <c r="F21" s="37">
        <f ca="1" t="shared" si="3"/>
        <v>0</v>
      </c>
      <c r="G21" s="36">
        <f ca="1" t="shared" si="4"/>
        <v>0</v>
      </c>
      <c r="H21" s="36">
        <f ca="1" t="shared" si="5"/>
        <v>0</v>
      </c>
      <c r="I21" s="37">
        <f ca="1" t="shared" si="6"/>
        <v>600</v>
      </c>
      <c r="J21" s="37">
        <v>0</v>
      </c>
      <c r="K21" s="37">
        <f ca="1" t="shared" si="7"/>
        <v>20000</v>
      </c>
      <c r="L21" s="31" t="str" cm="1">
        <f ca="1" t="array" ref="L21">IFERROR(_xlfn.XLOOKUP(B21,INDIRECT("'"&amp;$O$2&amp;"'!B:B"),INDIRECT("'"&amp;$O$2&amp;"'!C:C"),"无"),"表名错误")</f>
        <v>尚诚能源</v>
      </c>
      <c r="M21" s="31">
        <f ca="1" t="shared" si="8"/>
        <v>0</v>
      </c>
      <c r="N21" s="34">
        <f ca="1" t="shared" si="9"/>
        <v>20000</v>
      </c>
      <c r="V21" s="44"/>
      <c r="W21" s="44"/>
      <c r="X21" s="44"/>
      <c r="Y21" s="44"/>
      <c r="Z21" s="44"/>
      <c r="AA21" s="44"/>
    </row>
    <row r="22" spans="1:27">
      <c r="A22" s="35">
        <f t="shared" si="0"/>
        <v>21</v>
      </c>
      <c r="B22" s="36" t="str" cm="1">
        <f ca="1" t="array" ref="B22">IFERROR(INDIRECT("'"&amp;$O$2&amp;"'!B"&amp;ROW()+1),"表名无效")</f>
        <v>八</v>
      </c>
      <c r="C22" s="36" cm="1">
        <f ca="1" t="array" ref="C22">IFERROR(_xlfn.XLOOKUP(B22,INDIRECT("'"&amp;$O$2&amp;"'!B:B"),INDIRECT("'"&amp;$O$2&amp;"'!Q:Q"),"无"),"表名错误")</f>
        <v>10000</v>
      </c>
      <c r="D22" s="36">
        <f ca="1" t="shared" si="1"/>
        <v>19400</v>
      </c>
      <c r="E22" s="36">
        <f ca="1" t="shared" si="2"/>
        <v>0</v>
      </c>
      <c r="F22" s="37">
        <f ca="1" t="shared" si="3"/>
        <v>0</v>
      </c>
      <c r="G22" s="36">
        <f ca="1" t="shared" si="4"/>
        <v>0</v>
      </c>
      <c r="H22" s="36">
        <f ca="1" t="shared" si="5"/>
        <v>0</v>
      </c>
      <c r="I22" s="37">
        <f ca="1" t="shared" si="6"/>
        <v>600</v>
      </c>
      <c r="J22" s="37">
        <v>0</v>
      </c>
      <c r="K22" s="37">
        <f ca="1" t="shared" si="7"/>
        <v>20000</v>
      </c>
      <c r="L22" s="31" t="str" cm="1">
        <f ca="1" t="array" ref="L22">IFERROR(_xlfn.XLOOKUP(B22,INDIRECT("'"&amp;$O$2&amp;"'!B:B"),INDIRECT("'"&amp;$O$2&amp;"'!C:C"),"无"),"表名错误")</f>
        <v>尚诚能源</v>
      </c>
      <c r="M22" s="31">
        <f ca="1" t="shared" si="8"/>
        <v>0</v>
      </c>
      <c r="N22" s="34">
        <f ca="1" t="shared" si="9"/>
        <v>20000</v>
      </c>
      <c r="V22" s="44"/>
      <c r="W22" s="44"/>
      <c r="X22" s="44"/>
      <c r="Y22" s="44"/>
      <c r="Z22" s="44"/>
      <c r="AA22" s="44"/>
    </row>
    <row r="23" spans="1:27">
      <c r="A23" s="35">
        <f t="shared" si="0"/>
        <v>22</v>
      </c>
      <c r="B23" s="36" t="str" cm="1">
        <f ca="1" t="array" ref="B23">IFERROR(INDIRECT("'"&amp;$O$2&amp;"'!B"&amp;ROW()+1),"表名无效")</f>
        <v>九</v>
      </c>
      <c r="C23" s="36" cm="1">
        <f ca="1" t="array" ref="C23">IFERROR(_xlfn.XLOOKUP(B23,INDIRECT("'"&amp;$O$2&amp;"'!B:B"),INDIRECT("'"&amp;$O$2&amp;"'!Q:Q"),"无"),"表名错误")</f>
        <v>10000</v>
      </c>
      <c r="D23" s="36">
        <f ca="1" t="shared" si="1"/>
        <v>19400</v>
      </c>
      <c r="E23" s="36">
        <f ca="1" t="shared" si="2"/>
        <v>0</v>
      </c>
      <c r="F23" s="37">
        <f ca="1" t="shared" si="3"/>
        <v>0</v>
      </c>
      <c r="G23" s="36">
        <f ca="1" t="shared" si="4"/>
        <v>0</v>
      </c>
      <c r="H23" s="36">
        <f ca="1" t="shared" si="5"/>
        <v>0</v>
      </c>
      <c r="I23" s="37">
        <f ca="1" t="shared" si="6"/>
        <v>600</v>
      </c>
      <c r="J23" s="37">
        <v>0</v>
      </c>
      <c r="K23" s="37">
        <f ca="1" t="shared" si="7"/>
        <v>20000</v>
      </c>
      <c r="L23" s="31" t="str" cm="1">
        <f ca="1" t="array" ref="L23">IFERROR(_xlfn.XLOOKUP(B23,INDIRECT("'"&amp;$O$2&amp;"'!B:B"),INDIRECT("'"&amp;$O$2&amp;"'!C:C"),"无"),"表名错误")</f>
        <v>尚诚能源</v>
      </c>
      <c r="M23" s="31">
        <f ca="1" t="shared" si="8"/>
        <v>0</v>
      </c>
      <c r="N23" s="34">
        <f ca="1" t="shared" si="9"/>
        <v>20000</v>
      </c>
      <c r="V23" s="44"/>
      <c r="W23" s="44"/>
      <c r="X23" s="44"/>
      <c r="Y23" s="44"/>
      <c r="Z23" s="44"/>
      <c r="AA23" s="44"/>
    </row>
    <row r="24" spans="1:27">
      <c r="A24" s="35">
        <f t="shared" si="0"/>
        <v>23</v>
      </c>
      <c r="B24" s="36" t="str" cm="1">
        <f ca="1" t="array" ref="B24">IFERROR(INDIRECT("'"&amp;$O$2&amp;"'!B"&amp;ROW()+1),"表名无效")</f>
        <v>一十</v>
      </c>
      <c r="C24" s="36" cm="1">
        <f ca="1" t="array" ref="C24">IFERROR(_xlfn.XLOOKUP(B24,INDIRECT("'"&amp;$O$2&amp;"'!B:B"),INDIRECT("'"&amp;$O$2&amp;"'!Q:Q"),"无"),"表名错误")</f>
        <v>10000</v>
      </c>
      <c r="D24" s="36">
        <f ca="1" t="shared" si="1"/>
        <v>19400</v>
      </c>
      <c r="E24" s="36">
        <f ca="1" t="shared" si="2"/>
        <v>0</v>
      </c>
      <c r="F24" s="37">
        <f ca="1" t="shared" si="3"/>
        <v>0</v>
      </c>
      <c r="G24" s="36">
        <f ca="1" t="shared" si="4"/>
        <v>0</v>
      </c>
      <c r="H24" s="36">
        <f ca="1" t="shared" si="5"/>
        <v>0</v>
      </c>
      <c r="I24" s="37">
        <f ca="1" t="shared" si="6"/>
        <v>600</v>
      </c>
      <c r="J24" s="37">
        <v>0</v>
      </c>
      <c r="K24" s="37">
        <f ca="1" t="shared" si="7"/>
        <v>20000</v>
      </c>
      <c r="L24" s="31" t="str" cm="1">
        <f ca="1" t="array" ref="L24">IFERROR(_xlfn.XLOOKUP(B24,INDIRECT("'"&amp;$O$2&amp;"'!B:B"),INDIRECT("'"&amp;$O$2&amp;"'!C:C"),"无"),"表名错误")</f>
        <v>尚诚能源</v>
      </c>
      <c r="M24" s="31">
        <f ca="1" t="shared" si="8"/>
        <v>0</v>
      </c>
      <c r="N24" s="34">
        <f ca="1" t="shared" si="9"/>
        <v>20000</v>
      </c>
      <c r="V24" s="44"/>
      <c r="W24" s="44"/>
      <c r="X24" s="44"/>
      <c r="Y24" s="44"/>
      <c r="Z24" s="44"/>
      <c r="AA24" s="44"/>
    </row>
    <row r="25" s="31" customFormat="1" spans="1:27">
      <c r="A25" s="35">
        <f t="shared" si="0"/>
        <v>24</v>
      </c>
      <c r="B25" s="36" t="str" cm="1">
        <f ca="1" t="array" ref="B25">IFERROR(INDIRECT("'"&amp;$O$2&amp;"'!B"&amp;ROW()+1),"表名无效")</f>
        <v>一十一</v>
      </c>
      <c r="C25" s="36" cm="1">
        <f ca="1" t="array" ref="C25">IFERROR(_xlfn.XLOOKUP(B25,INDIRECT("'"&amp;$O$2&amp;"'!B:B"),INDIRECT("'"&amp;$O$2&amp;"'!Q:Q"),"无"),"表名错误")</f>
        <v>10000</v>
      </c>
      <c r="D25" s="36">
        <f ca="1" t="shared" si="1"/>
        <v>19400</v>
      </c>
      <c r="E25" s="36">
        <f ca="1" t="shared" si="2"/>
        <v>0</v>
      </c>
      <c r="F25" s="37">
        <f ca="1" t="shared" si="3"/>
        <v>0</v>
      </c>
      <c r="G25" s="36">
        <f ca="1" t="shared" si="4"/>
        <v>0</v>
      </c>
      <c r="H25" s="36">
        <f ca="1" t="shared" si="5"/>
        <v>0</v>
      </c>
      <c r="I25" s="37">
        <f ca="1" t="shared" si="6"/>
        <v>600</v>
      </c>
      <c r="J25" s="37">
        <v>0</v>
      </c>
      <c r="K25" s="37">
        <f ca="1" t="shared" si="7"/>
        <v>20000</v>
      </c>
      <c r="L25" s="31" t="str" cm="1">
        <f ca="1" t="array" ref="L25">IFERROR(_xlfn.XLOOKUP(B25,INDIRECT("'"&amp;$O$2&amp;"'!B:B"),INDIRECT("'"&amp;$O$2&amp;"'!C:C"),"无"),"表名错误")</f>
        <v>尚诚能源</v>
      </c>
      <c r="M25" s="31">
        <f ca="1" t="shared" si="8"/>
        <v>0</v>
      </c>
      <c r="N25" s="34">
        <f ca="1" t="shared" si="9"/>
        <v>20000</v>
      </c>
      <c r="V25" s="44"/>
      <c r="W25" s="44"/>
      <c r="X25" s="44"/>
      <c r="Y25" s="44"/>
      <c r="Z25" s="44"/>
      <c r="AA25" s="44"/>
    </row>
    <row r="26" spans="1:27">
      <c r="A26" s="35">
        <f t="shared" si="0"/>
        <v>25</v>
      </c>
      <c r="B26" s="36" t="str" cm="1">
        <f ca="1" t="array" ref="B26">IFERROR(INDIRECT("'"&amp;$O$2&amp;"'!B"&amp;ROW()+1),"表名无效")</f>
        <v>一十二</v>
      </c>
      <c r="C26" s="36" cm="1">
        <f ca="1" t="array" ref="C26">IFERROR(_xlfn.XLOOKUP(B26,INDIRECT("'"&amp;$O$2&amp;"'!B:B"),INDIRECT("'"&amp;$O$2&amp;"'!Q:Q"),"无"),"表名错误")</f>
        <v>10000</v>
      </c>
      <c r="D26" s="36">
        <f ca="1" t="shared" si="1"/>
        <v>19550</v>
      </c>
      <c r="E26" s="36">
        <f ca="1" t="shared" si="2"/>
        <v>0</v>
      </c>
      <c r="F26" s="37">
        <f ca="1" t="shared" si="3"/>
        <v>0</v>
      </c>
      <c r="G26" s="36">
        <f ca="1" t="shared" si="4"/>
        <v>0</v>
      </c>
      <c r="H26" s="36">
        <f ca="1" t="shared" si="5"/>
        <v>0</v>
      </c>
      <c r="I26" s="37">
        <f ca="1" t="shared" si="6"/>
        <v>450</v>
      </c>
      <c r="J26" s="37">
        <v>0</v>
      </c>
      <c r="K26" s="37">
        <f ca="1" t="shared" si="7"/>
        <v>20000</v>
      </c>
      <c r="L26" s="31" t="str" cm="1">
        <f ca="1" t="array" ref="L26">IFERROR(_xlfn.XLOOKUP(B26,INDIRECT("'"&amp;$O$2&amp;"'!B:B"),INDIRECT("'"&amp;$O$2&amp;"'!C:C"),"无"),"表名错误")</f>
        <v>尚诚能源</v>
      </c>
      <c r="M26" s="31">
        <f ca="1" t="shared" si="8"/>
        <v>0</v>
      </c>
      <c r="N26" s="34">
        <f ca="1" t="shared" si="9"/>
        <v>20000</v>
      </c>
      <c r="V26" s="44"/>
      <c r="W26" s="44"/>
      <c r="X26" s="44"/>
      <c r="Y26" s="44"/>
      <c r="Z26" s="44"/>
      <c r="AA26" s="44"/>
    </row>
    <row r="27" spans="1:27">
      <c r="A27" s="35">
        <f t="shared" si="0"/>
        <v>26</v>
      </c>
      <c r="B27" s="36" t="str" cm="1">
        <f ca="1" t="array" ref="B27">IFERROR(INDIRECT("'"&amp;$O$2&amp;"'!B"&amp;ROW()+1),"表名无效")</f>
        <v>一十三</v>
      </c>
      <c r="C27" s="36" cm="1">
        <f ca="1" t="array" ref="C27">IFERROR(_xlfn.XLOOKUP(B27,INDIRECT("'"&amp;$O$2&amp;"'!B:B"),INDIRECT("'"&amp;$O$2&amp;"'!Q:Q"),"无"),"表名错误")</f>
        <v>10000</v>
      </c>
      <c r="D27" s="36">
        <f ca="1" t="shared" si="1"/>
        <v>19400</v>
      </c>
      <c r="E27" s="36">
        <f ca="1" t="shared" si="2"/>
        <v>0</v>
      </c>
      <c r="F27" s="37">
        <f ca="1" t="shared" si="3"/>
        <v>0</v>
      </c>
      <c r="G27" s="36">
        <f ca="1" t="shared" si="4"/>
        <v>0</v>
      </c>
      <c r="H27" s="36">
        <f ca="1" t="shared" si="5"/>
        <v>0</v>
      </c>
      <c r="I27" s="37">
        <f ca="1" t="shared" si="6"/>
        <v>600</v>
      </c>
      <c r="J27" s="37">
        <v>0</v>
      </c>
      <c r="K27" s="37">
        <f ca="1" t="shared" si="7"/>
        <v>20000</v>
      </c>
      <c r="L27" s="31" t="str" cm="1">
        <f ca="1" t="array" ref="L27">IFERROR(_xlfn.XLOOKUP(B27,INDIRECT("'"&amp;$O$2&amp;"'!B:B"),INDIRECT("'"&amp;$O$2&amp;"'!C:C"),"无"),"表名错误")</f>
        <v>尚诚能源</v>
      </c>
      <c r="M27" s="31">
        <f ca="1" t="shared" si="8"/>
        <v>0</v>
      </c>
      <c r="N27" s="34">
        <f ca="1" t="shared" si="9"/>
        <v>20000</v>
      </c>
    </row>
    <row r="28" spans="1:27">
      <c r="A28" s="35">
        <f t="shared" si="0"/>
        <v>27</v>
      </c>
      <c r="B28" s="36" t="str" cm="1">
        <f ca="1" t="array" ref="B28">IFERROR(INDIRECT("'"&amp;$O$2&amp;"'!B"&amp;ROW()+1),"表名无效")</f>
        <v>一十四</v>
      </c>
      <c r="C28" s="36" cm="1">
        <f ca="1" t="array" ref="C28">IFERROR(_xlfn.XLOOKUP(B28,INDIRECT("'"&amp;$O$2&amp;"'!B:B"),INDIRECT("'"&amp;$O$2&amp;"'!Q:Q"),"无"),"表名错误")</f>
        <v>10000</v>
      </c>
      <c r="D28" s="36">
        <f ca="1" t="shared" si="1"/>
        <v>9700</v>
      </c>
      <c r="E28" s="36">
        <f ca="1" t="shared" si="2"/>
        <v>0</v>
      </c>
      <c r="F28" s="37">
        <f ca="1" t="shared" si="3"/>
        <v>0</v>
      </c>
      <c r="G28" s="36">
        <f ca="1" t="shared" si="4"/>
        <v>0</v>
      </c>
      <c r="H28" s="36">
        <f ca="1" t="shared" si="5"/>
        <v>0</v>
      </c>
      <c r="I28" s="37">
        <f ca="1" t="shared" si="6"/>
        <v>300</v>
      </c>
      <c r="J28" s="37">
        <v>0</v>
      </c>
      <c r="K28" s="37">
        <f ca="1" t="shared" si="7"/>
        <v>10000</v>
      </c>
      <c r="L28" s="31" t="str" cm="1">
        <f ca="1" t="array" ref="L28">IFERROR(_xlfn.XLOOKUP(B28,INDIRECT("'"&amp;$O$2&amp;"'!B:B"),INDIRECT("'"&amp;$O$2&amp;"'!C:C"),"无"),"表名错误")</f>
        <v>尚诚能源</v>
      </c>
      <c r="M28" s="31">
        <f ca="1" t="shared" si="8"/>
        <v>0</v>
      </c>
      <c r="N28" s="34">
        <f ca="1" t="shared" si="9"/>
        <v>10000</v>
      </c>
    </row>
    <row r="29" spans="1:27">
      <c r="A29" s="35">
        <f t="shared" si="0"/>
        <v>28</v>
      </c>
      <c r="B29" s="36" t="str" cm="1">
        <f ca="1" t="array" ref="B29">IFERROR(INDIRECT("'"&amp;$O$2&amp;"'!B"&amp;ROW()+1),"表名无效")</f>
        <v>一十五</v>
      </c>
      <c r="C29" s="36" cm="1">
        <f ca="1" t="array" ref="C29">IFERROR(_xlfn.XLOOKUP(B29,INDIRECT("'"&amp;$O$2&amp;"'!B:B"),INDIRECT("'"&amp;$O$2&amp;"'!Q:Q"),"无"),"表名错误")</f>
        <v>9678.16</v>
      </c>
      <c r="D29" s="36">
        <f ca="1" t="shared" si="1"/>
        <v>9387.82</v>
      </c>
      <c r="E29" s="36">
        <f ca="1" t="shared" si="2"/>
        <v>0</v>
      </c>
      <c r="F29" s="37">
        <f ca="1" t="shared" si="3"/>
        <v>0</v>
      </c>
      <c r="G29" s="36">
        <f ca="1" t="shared" si="4"/>
        <v>0</v>
      </c>
      <c r="H29" s="36">
        <f ca="1" t="shared" si="5"/>
        <v>0</v>
      </c>
      <c r="I29" s="37">
        <f ca="1" t="shared" si="6"/>
        <v>290.34</v>
      </c>
      <c r="J29" s="37">
        <v>0</v>
      </c>
      <c r="K29" s="37">
        <f ca="1" t="shared" si="7"/>
        <v>9678.16</v>
      </c>
      <c r="L29" s="31" t="str" cm="1">
        <f ca="1" t="array" ref="L29">IFERROR(_xlfn.XLOOKUP(B29,INDIRECT("'"&amp;$O$2&amp;"'!B:B"),INDIRECT("'"&amp;$O$2&amp;"'!C:C"),"无"),"表名错误")</f>
        <v>尚诚能源</v>
      </c>
      <c r="M29" s="31">
        <f ca="1" t="shared" si="8"/>
        <v>0</v>
      </c>
      <c r="N29" s="34">
        <f ca="1" t="shared" si="9"/>
        <v>9678.16</v>
      </c>
    </row>
    <row r="30" spans="1:27">
      <c r="A30" s="35">
        <f t="shared" si="0"/>
        <v>29</v>
      </c>
      <c r="B30" s="36" t="str" cm="1">
        <f ca="1" t="array" ref="B30">IFERROR(INDIRECT("'"&amp;$O$2&amp;"'!B"&amp;ROW()+1),"表名无效")</f>
        <v>一十六</v>
      </c>
      <c r="C30" s="36" cm="1">
        <f ca="1" t="array" ref="C30">IFERROR(_xlfn.XLOOKUP(B30,INDIRECT("'"&amp;$O$2&amp;"'!B:B"),INDIRECT("'"&amp;$O$2&amp;"'!Q:Q"),"无"),"表名错误")</f>
        <v>10000</v>
      </c>
      <c r="D30" s="36">
        <f ca="1" t="shared" si="1"/>
        <v>9700</v>
      </c>
      <c r="E30" s="36">
        <f ca="1" t="shared" si="2"/>
        <v>0</v>
      </c>
      <c r="F30" s="37">
        <f ca="1" t="shared" si="3"/>
        <v>0</v>
      </c>
      <c r="G30" s="36">
        <f ca="1" t="shared" si="4"/>
        <v>0</v>
      </c>
      <c r="H30" s="36">
        <f ca="1" t="shared" si="5"/>
        <v>0</v>
      </c>
      <c r="I30" s="37">
        <f ca="1" t="shared" si="6"/>
        <v>300</v>
      </c>
      <c r="J30" s="37">
        <v>0</v>
      </c>
      <c r="K30" s="37">
        <f ca="1" t="shared" si="7"/>
        <v>10000</v>
      </c>
      <c r="L30" s="31" t="str" cm="1">
        <f ca="1" t="array" ref="L30">IFERROR(_xlfn.XLOOKUP(B30,INDIRECT("'"&amp;$O$2&amp;"'!B:B"),INDIRECT("'"&amp;$O$2&amp;"'!C:C"),"无"),"表名错误")</f>
        <v>南大尚诚</v>
      </c>
      <c r="M30" s="31">
        <f ca="1" t="shared" si="8"/>
        <v>0</v>
      </c>
      <c r="N30" s="34">
        <f ca="1" t="shared" si="9"/>
        <v>10000</v>
      </c>
    </row>
    <row r="31" spans="1:27">
      <c r="A31" s="35">
        <f t="shared" si="0"/>
        <v>30</v>
      </c>
      <c r="B31" s="36" t="str" cm="1">
        <f ca="1" t="array" ref="B31">IFERROR(INDIRECT("'"&amp;$O$2&amp;"'!B"&amp;ROW()+1),"表名无效")</f>
        <v>一十七</v>
      </c>
      <c r="C31" s="36" cm="1">
        <f ca="1" t="array" ref="C31">IFERROR(_xlfn.XLOOKUP(B31,INDIRECT("'"&amp;$O$2&amp;"'!B:B"),INDIRECT("'"&amp;$O$2&amp;"'!Q:Q"),"无"),"表名错误")</f>
        <v>10000</v>
      </c>
      <c r="D31" s="36">
        <f ca="1" t="shared" si="1"/>
        <v>0</v>
      </c>
      <c r="E31" s="36">
        <f ca="1" t="shared" si="2"/>
        <v>0</v>
      </c>
      <c r="F31" s="37">
        <f ca="1" t="shared" si="3"/>
        <v>0</v>
      </c>
      <c r="G31" s="36">
        <f ca="1" t="shared" si="4"/>
        <v>0</v>
      </c>
      <c r="H31" s="36">
        <f ca="1" t="shared" si="5"/>
        <v>0</v>
      </c>
      <c r="I31" s="37">
        <f ca="1" t="shared" si="6"/>
        <v>0</v>
      </c>
      <c r="J31" s="37">
        <v>0</v>
      </c>
      <c r="K31" s="37">
        <f ca="1" t="shared" si="7"/>
        <v>0</v>
      </c>
      <c r="L31" s="31" t="str" cm="1">
        <f ca="1" t="array" ref="L31">IFERROR(_xlfn.XLOOKUP(B31,INDIRECT("'"&amp;$O$2&amp;"'!B:B"),INDIRECT("'"&amp;$O$2&amp;"'!C:C"),"无"),"表名错误")</f>
        <v>基石</v>
      </c>
      <c r="M31" s="31">
        <f ca="1" t="shared" si="8"/>
        <v>0</v>
      </c>
      <c r="N31" s="34">
        <f ca="1" t="shared" si="9"/>
        <v>0</v>
      </c>
    </row>
    <row r="32" spans="1:27">
      <c r="A32" s="35">
        <f t="shared" si="0"/>
        <v>31</v>
      </c>
      <c r="B32" s="36" t="str" cm="1">
        <f ca="1" t="array" ref="B32">IFERROR(INDIRECT("'"&amp;$O$2&amp;"'!B"&amp;ROW()+1),"表名无效")</f>
        <v>一十八</v>
      </c>
      <c r="C32" s="36" cm="1">
        <f ca="1" t="array" ref="C32">IFERROR(_xlfn.XLOOKUP(B32,INDIRECT("'"&amp;$O$2&amp;"'!B:B"),INDIRECT("'"&amp;$O$2&amp;"'!Q:Q"),"无"),"表名错误")</f>
        <v>10000</v>
      </c>
      <c r="D32" s="36">
        <f ca="1" t="shared" si="1"/>
        <v>9700</v>
      </c>
      <c r="E32" s="36">
        <f ca="1" t="shared" si="2"/>
        <v>0</v>
      </c>
      <c r="F32" s="37">
        <f ca="1" t="shared" si="3"/>
        <v>0</v>
      </c>
      <c r="G32" s="36">
        <f ca="1" t="shared" si="4"/>
        <v>0</v>
      </c>
      <c r="H32" s="36">
        <f ca="1" t="shared" si="5"/>
        <v>0</v>
      </c>
      <c r="I32" s="37">
        <f ca="1" t="shared" si="6"/>
        <v>300</v>
      </c>
      <c r="J32" s="37">
        <v>0</v>
      </c>
      <c r="K32" s="37">
        <f ca="1" t="shared" si="7"/>
        <v>10000</v>
      </c>
      <c r="L32" s="31" t="str" cm="1">
        <f ca="1" t="array" ref="L32">IFERROR(_xlfn.XLOOKUP(B32,INDIRECT("'"&amp;$O$2&amp;"'!B:B"),INDIRECT("'"&amp;$O$2&amp;"'!C:C"),"无"),"表名错误")</f>
        <v>南大尚诚</v>
      </c>
      <c r="M32" s="31">
        <f ca="1" t="shared" si="8"/>
        <v>0</v>
      </c>
      <c r="N32" s="34">
        <f ca="1" t="shared" si="9"/>
        <v>10000</v>
      </c>
    </row>
    <row r="33" spans="1:14">
      <c r="A33" s="35">
        <f t="shared" si="0"/>
        <v>32</v>
      </c>
      <c r="B33" s="36" t="str" cm="1">
        <f ca="1" t="array" ref="B33">IFERROR(INDIRECT("'"&amp;$O$2&amp;"'!B"&amp;ROW()+1),"表名无效")</f>
        <v>一十九</v>
      </c>
      <c r="C33" s="36" cm="1">
        <f ca="1" t="array" ref="C33">IFERROR(_xlfn.XLOOKUP(B33,INDIRECT("'"&amp;$O$2&amp;"'!B:B"),INDIRECT("'"&amp;$O$2&amp;"'!Q:Q"),"无"),"表名错误")</f>
        <v>10000</v>
      </c>
      <c r="D33" s="36">
        <f ca="1" t="shared" si="1"/>
        <v>9700</v>
      </c>
      <c r="E33" s="36">
        <f ca="1" t="shared" si="2"/>
        <v>0</v>
      </c>
      <c r="F33" s="37">
        <f ca="1" t="shared" si="3"/>
        <v>0</v>
      </c>
      <c r="G33" s="36">
        <f ca="1" t="shared" si="4"/>
        <v>0</v>
      </c>
      <c r="H33" s="36">
        <f ca="1" t="shared" si="5"/>
        <v>0</v>
      </c>
      <c r="I33" s="37">
        <f ca="1" t="shared" si="6"/>
        <v>300</v>
      </c>
      <c r="J33" s="37">
        <v>0</v>
      </c>
      <c r="K33" s="37">
        <f ca="1" t="shared" si="7"/>
        <v>10000</v>
      </c>
      <c r="L33" s="31" t="str" cm="1">
        <f ca="1" t="array" ref="L33">IFERROR(_xlfn.XLOOKUP(B33,INDIRECT("'"&amp;$O$2&amp;"'!B:B"),INDIRECT("'"&amp;$O$2&amp;"'!C:C"),"无"),"表名错误")</f>
        <v>南大尚诚</v>
      </c>
      <c r="M33" s="31">
        <f ca="1" t="shared" si="8"/>
        <v>0</v>
      </c>
      <c r="N33" s="34">
        <f ca="1" t="shared" si="9"/>
        <v>10000</v>
      </c>
    </row>
    <row r="34" spans="1:14">
      <c r="A34" s="35">
        <f t="shared" si="0"/>
        <v>33</v>
      </c>
      <c r="B34" s="36" t="str" cm="1">
        <f ca="1" t="array" ref="B34">IFERROR(INDIRECT("'"&amp;$O$2&amp;"'!B"&amp;ROW()+1),"表名无效")</f>
        <v>二十</v>
      </c>
      <c r="C34" s="36" cm="1">
        <f ca="1" t="array" ref="C34">IFERROR(_xlfn.XLOOKUP(B34,INDIRECT("'"&amp;$O$2&amp;"'!B:B"),INDIRECT("'"&amp;$O$2&amp;"'!Q:Q"),"无"),"表名错误")</f>
        <v>10000</v>
      </c>
      <c r="D34" s="36">
        <f ca="1" t="shared" si="1"/>
        <v>9700</v>
      </c>
      <c r="E34" s="36">
        <f ca="1" t="shared" si="2"/>
        <v>0</v>
      </c>
      <c r="F34" s="37">
        <f ca="1" t="shared" si="3"/>
        <v>0</v>
      </c>
      <c r="G34" s="36">
        <f ca="1" t="shared" si="4"/>
        <v>0</v>
      </c>
      <c r="H34" s="36">
        <f ca="1" t="shared" si="5"/>
        <v>0</v>
      </c>
      <c r="I34" s="37">
        <f ca="1" t="shared" si="6"/>
        <v>300</v>
      </c>
      <c r="J34" s="37">
        <v>0</v>
      </c>
      <c r="K34" s="37">
        <f ca="1" t="shared" si="7"/>
        <v>10000</v>
      </c>
      <c r="L34" s="31" t="str" cm="1">
        <f ca="1" t="array" ref="L34">IFERROR(_xlfn.XLOOKUP(B34,INDIRECT("'"&amp;$O$2&amp;"'!B:B"),INDIRECT("'"&amp;$O$2&amp;"'!C:C"),"无"),"表名错误")</f>
        <v>南大尚诚</v>
      </c>
      <c r="M34" s="31">
        <f ca="1" t="shared" si="8"/>
        <v>0</v>
      </c>
      <c r="N34" s="34">
        <f ca="1" t="shared" si="9"/>
        <v>10000</v>
      </c>
    </row>
    <row r="35" spans="1:14">
      <c r="A35" s="35">
        <f t="shared" si="0"/>
        <v>34</v>
      </c>
      <c r="B35" s="36" t="str" cm="1">
        <f ca="1" t="array" ref="B35">IFERROR(INDIRECT("'"&amp;$O$2&amp;"'!B"&amp;ROW()+1),"表名无效")</f>
        <v>二十一</v>
      </c>
      <c r="C35" s="36" cm="1">
        <f ca="1" t="array" ref="C35">IFERROR(_xlfn.XLOOKUP(B35,INDIRECT("'"&amp;$O$2&amp;"'!B:B"),INDIRECT("'"&amp;$O$2&amp;"'!Q:Q"),"无"),"表名错误")</f>
        <v>10000</v>
      </c>
      <c r="D35" s="36">
        <f ca="1" t="shared" si="1"/>
        <v>9700</v>
      </c>
      <c r="E35" s="36">
        <f ca="1" t="shared" si="2"/>
        <v>0</v>
      </c>
      <c r="F35" s="37">
        <f ca="1" t="shared" si="3"/>
        <v>0</v>
      </c>
      <c r="G35" s="36">
        <f ca="1" t="shared" si="4"/>
        <v>0</v>
      </c>
      <c r="H35" s="36">
        <f ca="1" t="shared" si="5"/>
        <v>0</v>
      </c>
      <c r="I35" s="37">
        <f ca="1" t="shared" si="6"/>
        <v>300</v>
      </c>
      <c r="J35" s="37">
        <v>0</v>
      </c>
      <c r="K35" s="37">
        <f ca="1" t="shared" si="7"/>
        <v>10000</v>
      </c>
      <c r="L35" s="31" t="str" cm="1">
        <f ca="1" t="array" ref="L35">IFERROR(_xlfn.XLOOKUP(B35,INDIRECT("'"&amp;$O$2&amp;"'!B:B"),INDIRECT("'"&amp;$O$2&amp;"'!C:C"),"无"),"表名错误")</f>
        <v>尚诚能源</v>
      </c>
      <c r="M35" s="31">
        <f ca="1" t="shared" si="8"/>
        <v>0</v>
      </c>
      <c r="N35" s="34">
        <f ca="1" t="shared" si="9"/>
        <v>10000</v>
      </c>
    </row>
    <row r="36" spans="1:14">
      <c r="A36" s="35">
        <f t="shared" si="0"/>
        <v>35</v>
      </c>
      <c r="B36" s="36" t="str" cm="1">
        <f ca="1" t="array" ref="B36">IFERROR(INDIRECT("'"&amp;$O$2&amp;"'!B"&amp;ROW()+1),"表名无效")</f>
        <v>二十二</v>
      </c>
      <c r="C36" s="36" cm="1">
        <f ca="1" t="array" ref="C36">IFERROR(_xlfn.XLOOKUP(B36,INDIRECT("'"&amp;$O$2&amp;"'!B:B"),INDIRECT("'"&amp;$O$2&amp;"'!Q:Q"),"无"),"表名错误")</f>
        <v>10000</v>
      </c>
      <c r="D36" s="36">
        <f ca="1" t="shared" si="1"/>
        <v>9700</v>
      </c>
      <c r="E36" s="36">
        <f ca="1" t="shared" si="2"/>
        <v>0</v>
      </c>
      <c r="F36" s="37">
        <f ca="1" t="shared" si="3"/>
        <v>0</v>
      </c>
      <c r="G36" s="36">
        <f ca="1" t="shared" si="4"/>
        <v>0</v>
      </c>
      <c r="H36" s="36">
        <f ca="1" t="shared" si="5"/>
        <v>0</v>
      </c>
      <c r="I36" s="37">
        <f ca="1" t="shared" si="6"/>
        <v>300</v>
      </c>
      <c r="J36" s="37">
        <v>0</v>
      </c>
      <c r="K36" s="37">
        <f ca="1" t="shared" si="7"/>
        <v>10000</v>
      </c>
      <c r="L36" s="31" t="str" cm="1">
        <f ca="1" t="array" ref="L36">IFERROR(_xlfn.XLOOKUP(B36,INDIRECT("'"&amp;$O$2&amp;"'!B:B"),INDIRECT("'"&amp;$O$2&amp;"'!C:C"),"无"),"表名错误")</f>
        <v>南大尚诚</v>
      </c>
      <c r="M36" s="31">
        <f ca="1" t="shared" si="8"/>
        <v>0</v>
      </c>
      <c r="N36" s="34">
        <f ca="1" t="shared" si="9"/>
        <v>10000</v>
      </c>
    </row>
    <row r="37" spans="1:14">
      <c r="A37" s="35">
        <f t="shared" si="0"/>
        <v>36</v>
      </c>
      <c r="B37" s="36" t="str" cm="1">
        <f ca="1" t="array" ref="B37">IFERROR(INDIRECT("'"&amp;$O$2&amp;"'!B"&amp;ROW()+1),"表名无效")</f>
        <v>二十三</v>
      </c>
      <c r="C37" s="36" cm="1">
        <f ca="1" t="array" ref="C37">IFERROR(_xlfn.XLOOKUP(B37,INDIRECT("'"&amp;$O$2&amp;"'!B:B"),INDIRECT("'"&amp;$O$2&amp;"'!Q:Q"),"无"),"表名错误")</f>
        <v>10000</v>
      </c>
      <c r="D37" s="36">
        <f ca="1" t="shared" si="1"/>
        <v>9700</v>
      </c>
      <c r="E37" s="36">
        <f ca="1" t="shared" si="2"/>
        <v>0</v>
      </c>
      <c r="F37" s="37">
        <f ca="1" t="shared" si="3"/>
        <v>0</v>
      </c>
      <c r="G37" s="36">
        <f ca="1" t="shared" si="4"/>
        <v>0</v>
      </c>
      <c r="H37" s="36">
        <f ca="1" t="shared" si="5"/>
        <v>0</v>
      </c>
      <c r="I37" s="37">
        <f ca="1" t="shared" si="6"/>
        <v>300</v>
      </c>
      <c r="J37" s="37">
        <v>0</v>
      </c>
      <c r="K37" s="37">
        <f ca="1" t="shared" si="7"/>
        <v>10000</v>
      </c>
      <c r="L37" s="31" t="str" cm="1">
        <f ca="1" t="array" ref="L37">IFERROR(_xlfn.XLOOKUP(B37,INDIRECT("'"&amp;$O$2&amp;"'!B:B"),INDIRECT("'"&amp;$O$2&amp;"'!C:C"),"无"),"表名错误")</f>
        <v>南大尚诚</v>
      </c>
      <c r="M37" s="31">
        <f ca="1" t="shared" si="8"/>
        <v>0</v>
      </c>
      <c r="N37" s="34">
        <f ca="1" t="shared" si="9"/>
        <v>10000</v>
      </c>
    </row>
    <row r="38" spans="1:14">
      <c r="A38" s="35">
        <f t="shared" si="0"/>
        <v>37</v>
      </c>
      <c r="B38" s="36" t="str" cm="1">
        <f ca="1" t="array" ref="B38">IFERROR(INDIRECT("'"&amp;$O$2&amp;"'!B"&amp;ROW()+1),"表名无效")</f>
        <v>二十四</v>
      </c>
      <c r="C38" s="36" cm="1">
        <f ca="1" t="array" ref="C38">IFERROR(_xlfn.XLOOKUP(B38,INDIRECT("'"&amp;$O$2&amp;"'!B:B"),INDIRECT("'"&amp;$O$2&amp;"'!Q:Q"),"无"),"表名错误")</f>
        <v>10000</v>
      </c>
      <c r="D38" s="36">
        <f ca="1" t="shared" si="1"/>
        <v>9700</v>
      </c>
      <c r="E38" s="36">
        <f ca="1" t="shared" si="2"/>
        <v>0</v>
      </c>
      <c r="F38" s="37">
        <f ca="1" t="shared" si="3"/>
        <v>0</v>
      </c>
      <c r="G38" s="36">
        <f ca="1" t="shared" si="4"/>
        <v>0</v>
      </c>
      <c r="H38" s="36">
        <f ca="1" t="shared" si="5"/>
        <v>0</v>
      </c>
      <c r="I38" s="37">
        <f ca="1" t="shared" si="6"/>
        <v>300</v>
      </c>
      <c r="J38" s="37">
        <v>0</v>
      </c>
      <c r="K38" s="37">
        <f ca="1" t="shared" si="7"/>
        <v>10000</v>
      </c>
      <c r="L38" s="31" t="str" cm="1">
        <f ca="1" t="array" ref="L38">IFERROR(_xlfn.XLOOKUP(B38,INDIRECT("'"&amp;$O$2&amp;"'!B:B"),INDIRECT("'"&amp;$O$2&amp;"'!C:C"),"无"),"表名错误")</f>
        <v>南大尚诚</v>
      </c>
      <c r="M38" s="31">
        <f ca="1" t="shared" si="8"/>
        <v>0</v>
      </c>
      <c r="N38" s="34">
        <f ca="1" t="shared" si="9"/>
        <v>10000</v>
      </c>
    </row>
    <row r="39" spans="1:14">
      <c r="A39" s="35">
        <f t="shared" si="0"/>
        <v>38</v>
      </c>
      <c r="B39" s="36" t="str" cm="1">
        <f ca="1" t="array" ref="B39">IFERROR(INDIRECT("'"&amp;$O$2&amp;"'!B"&amp;ROW()+1),"表名无效")</f>
        <v>二十五</v>
      </c>
      <c r="C39" s="36" cm="1">
        <f ca="1" t="array" ref="C39">IFERROR(_xlfn.XLOOKUP(B39,INDIRECT("'"&amp;$O$2&amp;"'!B:B"),INDIRECT("'"&amp;$O$2&amp;"'!Q:Q"),"无"),"表名错误")</f>
        <v>10600</v>
      </c>
      <c r="D39" s="36">
        <f ca="1" t="shared" si="1"/>
        <v>10282</v>
      </c>
      <c r="E39" s="36">
        <f ca="1" t="shared" si="2"/>
        <v>0</v>
      </c>
      <c r="F39" s="37">
        <f ca="1" t="shared" si="3"/>
        <v>0</v>
      </c>
      <c r="G39" s="36">
        <f ca="1" t="shared" si="4"/>
        <v>0</v>
      </c>
      <c r="H39" s="36">
        <f ca="1" t="shared" si="5"/>
        <v>0</v>
      </c>
      <c r="I39" s="37">
        <f ca="1" t="shared" si="6"/>
        <v>318</v>
      </c>
      <c r="J39" s="37">
        <v>0</v>
      </c>
      <c r="K39" s="37">
        <f ca="1" t="shared" si="7"/>
        <v>10600</v>
      </c>
      <c r="L39" s="31" t="str" cm="1">
        <f ca="1" t="array" ref="L39">IFERROR(_xlfn.XLOOKUP(B39,INDIRECT("'"&amp;$O$2&amp;"'!B:B"),INDIRECT("'"&amp;$O$2&amp;"'!C:C"),"无"),"表名错误")</f>
        <v>南大尚诚</v>
      </c>
      <c r="M39" s="31">
        <f ca="1" t="shared" si="8"/>
        <v>0</v>
      </c>
      <c r="N39" s="34">
        <f ca="1" t="shared" si="9"/>
        <v>10600</v>
      </c>
    </row>
    <row r="40" spans="1:14">
      <c r="A40" s="35">
        <f t="shared" si="0"/>
        <v>39</v>
      </c>
      <c r="B40" s="36" t="str" cm="1">
        <f ca="1" t="array" ref="B40">IFERROR(INDIRECT("'"&amp;$O$2&amp;"'!B"&amp;ROW()+1),"表名无效")</f>
        <v>二十六</v>
      </c>
      <c r="C40" s="36" cm="1">
        <f ca="1" t="array" ref="C40">IFERROR(_xlfn.XLOOKUP(B40,INDIRECT("'"&amp;$O$2&amp;"'!B:B"),INDIRECT("'"&amp;$O$2&amp;"'!Q:Q"),"无"),"表名错误")</f>
        <v>10000</v>
      </c>
      <c r="D40" s="36">
        <f ca="1" t="shared" si="1"/>
        <v>9700</v>
      </c>
      <c r="E40" s="36">
        <f ca="1" t="shared" si="2"/>
        <v>0</v>
      </c>
      <c r="F40" s="37">
        <f ca="1" t="shared" si="3"/>
        <v>0</v>
      </c>
      <c r="G40" s="36">
        <f ca="1" t="shared" si="4"/>
        <v>0</v>
      </c>
      <c r="H40" s="36">
        <f ca="1" t="shared" si="5"/>
        <v>0</v>
      </c>
      <c r="I40" s="37">
        <f ca="1" t="shared" si="6"/>
        <v>300</v>
      </c>
      <c r="J40" s="37">
        <v>0</v>
      </c>
      <c r="K40" s="37">
        <f ca="1" t="shared" si="7"/>
        <v>10000</v>
      </c>
      <c r="L40" s="31" t="str" cm="1">
        <f ca="1" t="array" ref="L40">IFERROR(_xlfn.XLOOKUP(B40,INDIRECT("'"&amp;$O$2&amp;"'!B:B"),INDIRECT("'"&amp;$O$2&amp;"'!C:C"),"无"),"表名错误")</f>
        <v>南大尚诚</v>
      </c>
      <c r="M40" s="31">
        <f ca="1" t="shared" si="8"/>
        <v>0</v>
      </c>
      <c r="N40" s="34">
        <f ca="1" t="shared" si="9"/>
        <v>10000</v>
      </c>
    </row>
    <row r="41" spans="1:14">
      <c r="A41" s="35">
        <f t="shared" si="0"/>
        <v>40</v>
      </c>
      <c r="B41" s="36" t="str" cm="1">
        <f ca="1" t="array" ref="B41">IFERROR(INDIRECT("'"&amp;$O$2&amp;"'!B"&amp;ROW()+1),"表名无效")</f>
        <v>二十七</v>
      </c>
      <c r="C41" s="36" cm="1">
        <f ca="1" t="array" ref="C41">IFERROR(_xlfn.XLOOKUP(B41,INDIRECT("'"&amp;$O$2&amp;"'!B:B"),INDIRECT("'"&amp;$O$2&amp;"'!Q:Q"),"无"),"表名错误")</f>
        <v>10000</v>
      </c>
      <c r="D41" s="36">
        <f ca="1" t="shared" si="1"/>
        <v>9700</v>
      </c>
      <c r="E41" s="36">
        <f ca="1" t="shared" si="2"/>
        <v>0</v>
      </c>
      <c r="F41" s="37">
        <f ca="1" t="shared" si="3"/>
        <v>0</v>
      </c>
      <c r="G41" s="36">
        <f ca="1" t="shared" si="4"/>
        <v>0</v>
      </c>
      <c r="H41" s="36">
        <f ca="1" t="shared" si="5"/>
        <v>0</v>
      </c>
      <c r="I41" s="37">
        <f ca="1" t="shared" si="6"/>
        <v>300</v>
      </c>
      <c r="J41" s="37">
        <v>0</v>
      </c>
      <c r="K41" s="37">
        <f ca="1" t="shared" si="7"/>
        <v>10000</v>
      </c>
      <c r="L41" s="31" t="str" cm="1">
        <f ca="1" t="array" ref="L41">IFERROR(_xlfn.XLOOKUP(B41,INDIRECT("'"&amp;$O$2&amp;"'!B:B"),INDIRECT("'"&amp;$O$2&amp;"'!C:C"),"无"),"表名错误")</f>
        <v>南大尚诚</v>
      </c>
      <c r="M41" s="31">
        <f ca="1" t="shared" si="8"/>
        <v>0</v>
      </c>
      <c r="N41" s="34">
        <f ca="1" t="shared" si="9"/>
        <v>10000</v>
      </c>
    </row>
    <row r="42" spans="1:14">
      <c r="A42" s="35">
        <f t="shared" si="0"/>
        <v>41</v>
      </c>
      <c r="B42" s="36" t="str" cm="1">
        <f ca="1" t="array" ref="B42">IFERROR(INDIRECT("'"&amp;$O$2&amp;"'!B"&amp;ROW()+1),"表名无效")</f>
        <v>二十八</v>
      </c>
      <c r="C42" s="36" cm="1">
        <f ca="1" t="array" ref="C42">IFERROR(_xlfn.XLOOKUP(B42,INDIRECT("'"&amp;$O$2&amp;"'!B:B"),INDIRECT("'"&amp;$O$2&amp;"'!Q:Q"),"无"),"表名错误")</f>
        <v>10000</v>
      </c>
      <c r="D42" s="36">
        <f ca="1" t="shared" si="1"/>
        <v>0</v>
      </c>
      <c r="E42" s="36">
        <f ca="1" t="shared" si="2"/>
        <v>0</v>
      </c>
      <c r="F42" s="37">
        <f ca="1" t="shared" si="3"/>
        <v>0</v>
      </c>
      <c r="G42" s="36">
        <f ca="1" t="shared" si="4"/>
        <v>0</v>
      </c>
      <c r="H42" s="36">
        <f ca="1" t="shared" si="5"/>
        <v>0</v>
      </c>
      <c r="I42" s="37">
        <f ca="1" t="shared" si="6"/>
        <v>0</v>
      </c>
      <c r="J42" s="37">
        <v>0</v>
      </c>
      <c r="K42" s="37">
        <f ca="1" t="shared" si="7"/>
        <v>0</v>
      </c>
      <c r="L42" s="31" t="str" cm="1">
        <f ca="1" t="array" ref="L42">IFERROR(_xlfn.XLOOKUP(B42,INDIRECT("'"&amp;$O$2&amp;"'!B:B"),INDIRECT("'"&amp;$O$2&amp;"'!C:C"),"无"),"表名错误")</f>
        <v>基石</v>
      </c>
      <c r="M42" s="31">
        <f ca="1" t="shared" si="8"/>
        <v>0</v>
      </c>
      <c r="N42" s="34">
        <f ca="1" t="shared" si="9"/>
        <v>0</v>
      </c>
    </row>
    <row r="43" spans="1:14">
      <c r="A43" s="35">
        <f t="shared" si="0"/>
        <v>42</v>
      </c>
      <c r="B43" s="36" t="str" cm="1">
        <f ca="1" t="array" ref="B43">IFERROR(INDIRECT("'"&amp;$O$2&amp;"'!B"&amp;ROW()+1),"表名无效")</f>
        <v>二十九</v>
      </c>
      <c r="C43" s="36" cm="1">
        <f ca="1" t="array" ref="C43">IFERROR(_xlfn.XLOOKUP(B43,INDIRECT("'"&amp;$O$2&amp;"'!B:B"),INDIRECT("'"&amp;$O$2&amp;"'!Q:Q"),"无"),"表名错误")</f>
        <v>10000</v>
      </c>
      <c r="D43" s="36">
        <f ca="1" t="shared" si="1"/>
        <v>9700</v>
      </c>
      <c r="E43" s="36">
        <f ca="1" t="shared" si="2"/>
        <v>0</v>
      </c>
      <c r="F43" s="37">
        <f ca="1" t="shared" si="3"/>
        <v>0</v>
      </c>
      <c r="G43" s="36">
        <f ca="1" t="shared" si="4"/>
        <v>0</v>
      </c>
      <c r="H43" s="36">
        <f ca="1" t="shared" si="5"/>
        <v>0</v>
      </c>
      <c r="I43" s="37">
        <f ca="1" t="shared" si="6"/>
        <v>300</v>
      </c>
      <c r="J43" s="37">
        <v>0</v>
      </c>
      <c r="K43" s="37">
        <f ca="1" t="shared" si="7"/>
        <v>10000</v>
      </c>
      <c r="L43" s="31" t="str" cm="1">
        <f ca="1" t="array" ref="L43">IFERROR(_xlfn.XLOOKUP(B43,INDIRECT("'"&amp;$O$2&amp;"'!B:B"),INDIRECT("'"&amp;$O$2&amp;"'!C:C"),"无"),"表名错误")</f>
        <v>南大尚诚</v>
      </c>
      <c r="M43" s="31">
        <f ca="1" t="shared" si="8"/>
        <v>0</v>
      </c>
      <c r="N43" s="34">
        <f ca="1" t="shared" si="9"/>
        <v>10000</v>
      </c>
    </row>
    <row r="44" spans="1:14">
      <c r="A44" s="35">
        <f t="shared" si="0"/>
        <v>43</v>
      </c>
      <c r="B44" s="36" t="str" cm="1">
        <f ca="1" t="array" ref="B44">IFERROR(INDIRECT("'"&amp;$O$2&amp;"'!B"&amp;ROW()+1),"表名无效")</f>
        <v>三十</v>
      </c>
      <c r="C44" s="36" cm="1">
        <f ca="1" t="array" ref="C44">IFERROR(_xlfn.XLOOKUP(B44,INDIRECT("'"&amp;$O$2&amp;"'!B:B"),INDIRECT("'"&amp;$O$2&amp;"'!Q:Q"),"无"),"表名错误")</f>
        <v>10000</v>
      </c>
      <c r="D44" s="36">
        <f ca="1" t="shared" si="1"/>
        <v>9700</v>
      </c>
      <c r="E44" s="36">
        <f ca="1" t="shared" si="2"/>
        <v>0</v>
      </c>
      <c r="F44" s="37">
        <f ca="1" t="shared" si="3"/>
        <v>0</v>
      </c>
      <c r="G44" s="36">
        <f ca="1" t="shared" si="4"/>
        <v>0</v>
      </c>
      <c r="H44" s="36">
        <f ca="1" t="shared" si="5"/>
        <v>0</v>
      </c>
      <c r="I44" s="37">
        <f ca="1" t="shared" si="6"/>
        <v>300</v>
      </c>
      <c r="J44" s="37">
        <v>0</v>
      </c>
      <c r="K44" s="37">
        <f ca="1" t="shared" si="7"/>
        <v>10000</v>
      </c>
      <c r="L44" s="31" t="str" cm="1">
        <f ca="1" t="array" ref="L44">IFERROR(_xlfn.XLOOKUP(B44,INDIRECT("'"&amp;$O$2&amp;"'!B:B"),INDIRECT("'"&amp;$O$2&amp;"'!C:C"),"无"),"表名错误")</f>
        <v>南大尚诚</v>
      </c>
      <c r="M44" s="31">
        <f ca="1" t="shared" si="8"/>
        <v>0</v>
      </c>
      <c r="N44" s="34">
        <f ca="1" t="shared" si="9"/>
        <v>10000</v>
      </c>
    </row>
    <row r="45" spans="1:14">
      <c r="A45" s="35">
        <f t="shared" si="0"/>
        <v>44</v>
      </c>
      <c r="B45" s="36" t="str" cm="1">
        <f ca="1" t="array" ref="B45">IFERROR(INDIRECT("'"&amp;$O$2&amp;"'!B"&amp;ROW()+1),"表名无效")</f>
        <v>三十一</v>
      </c>
      <c r="C45" s="36" cm="1">
        <f ca="1" t="array" ref="C45">IFERROR(_xlfn.XLOOKUP(B45,INDIRECT("'"&amp;$O$2&amp;"'!B:B"),INDIRECT("'"&amp;$O$2&amp;"'!Q:Q"),"无"),"表名错误")</f>
        <v>10000</v>
      </c>
      <c r="D45" s="36">
        <f ca="1" t="shared" si="1"/>
        <v>9700</v>
      </c>
      <c r="E45" s="36">
        <f ca="1" t="shared" si="2"/>
        <v>0</v>
      </c>
      <c r="F45" s="37">
        <f ca="1" t="shared" si="3"/>
        <v>0</v>
      </c>
      <c r="G45" s="36">
        <f ca="1" t="shared" si="4"/>
        <v>0</v>
      </c>
      <c r="H45" s="36">
        <f ca="1" t="shared" si="5"/>
        <v>0</v>
      </c>
      <c r="I45" s="37">
        <f ca="1" t="shared" si="6"/>
        <v>300</v>
      </c>
      <c r="J45" s="37">
        <v>0</v>
      </c>
      <c r="K45" s="37">
        <f ca="1" t="shared" si="7"/>
        <v>10000</v>
      </c>
      <c r="L45" s="31" t="str" cm="1">
        <f ca="1" t="array" ref="L45">IFERROR(_xlfn.XLOOKUP(B45,INDIRECT("'"&amp;$O$2&amp;"'!B:B"),INDIRECT("'"&amp;$O$2&amp;"'!C:C"),"无"),"表名错误")</f>
        <v>南大尚诚</v>
      </c>
      <c r="M45" s="31">
        <f ca="1" t="shared" si="8"/>
        <v>0</v>
      </c>
      <c r="N45" s="34">
        <f ca="1" t="shared" si="9"/>
        <v>10000</v>
      </c>
    </row>
    <row r="46" spans="1:14">
      <c r="A46" s="35">
        <f t="shared" si="0"/>
        <v>45</v>
      </c>
      <c r="B46" s="36" t="str" cm="1">
        <f ca="1" t="array" ref="B46">IFERROR(INDIRECT("'"&amp;$O$2&amp;"'!B"&amp;ROW()+1),"表名无效")</f>
        <v>三十二</v>
      </c>
      <c r="C46" s="36" cm="1">
        <f ca="1" t="array" ref="C46">IFERROR(_xlfn.XLOOKUP(B46,INDIRECT("'"&amp;$O$2&amp;"'!B:B"),INDIRECT("'"&amp;$O$2&amp;"'!Q:Q"),"无"),"表名错误")</f>
        <v>10000</v>
      </c>
      <c r="D46" s="36">
        <f ca="1" t="shared" si="1"/>
        <v>9700</v>
      </c>
      <c r="E46" s="36">
        <f ca="1" t="shared" si="2"/>
        <v>0</v>
      </c>
      <c r="F46" s="37">
        <f ca="1" t="shared" si="3"/>
        <v>0</v>
      </c>
      <c r="G46" s="36">
        <f ca="1" t="shared" si="4"/>
        <v>0</v>
      </c>
      <c r="H46" s="36">
        <f ca="1" t="shared" si="5"/>
        <v>0</v>
      </c>
      <c r="I46" s="37">
        <f ca="1" t="shared" si="6"/>
        <v>300</v>
      </c>
      <c r="J46" s="37">
        <v>0</v>
      </c>
      <c r="K46" s="37">
        <f ca="1" t="shared" si="7"/>
        <v>10000</v>
      </c>
      <c r="L46" s="31" t="str" cm="1">
        <f ca="1" t="array" ref="L46">IFERROR(_xlfn.XLOOKUP(B46,INDIRECT("'"&amp;$O$2&amp;"'!B:B"),INDIRECT("'"&amp;$O$2&amp;"'!C:C"),"无"),"表名错误")</f>
        <v>南大尚诚</v>
      </c>
      <c r="M46" s="31">
        <f ca="1" t="shared" si="8"/>
        <v>0</v>
      </c>
      <c r="N46" s="34">
        <f ca="1" t="shared" si="9"/>
        <v>10000</v>
      </c>
    </row>
    <row r="47" spans="1:14">
      <c r="A47" s="35">
        <f t="shared" si="0"/>
        <v>46</v>
      </c>
      <c r="B47" s="36" t="str" cm="1">
        <f ca="1" t="array" ref="B47">IFERROR(INDIRECT("'"&amp;$O$2&amp;"'!B"&amp;ROW()+1),"表名无效")</f>
        <v>三十三</v>
      </c>
      <c r="C47" s="36" cm="1">
        <f ca="1" t="array" ref="C47">IFERROR(_xlfn.XLOOKUP(B47,INDIRECT("'"&amp;$O$2&amp;"'!B:B"),INDIRECT("'"&amp;$O$2&amp;"'!Q:Q"),"无"),"表名错误")</f>
        <v>10600</v>
      </c>
      <c r="D47" s="36">
        <f ca="1" t="shared" si="1"/>
        <v>10282</v>
      </c>
      <c r="E47" s="36">
        <f ca="1" t="shared" si="2"/>
        <v>0</v>
      </c>
      <c r="F47" s="37">
        <f ca="1" t="shared" si="3"/>
        <v>0</v>
      </c>
      <c r="G47" s="36">
        <f ca="1" t="shared" si="4"/>
        <v>0</v>
      </c>
      <c r="H47" s="36">
        <f ca="1" t="shared" si="5"/>
        <v>0</v>
      </c>
      <c r="I47" s="37">
        <f ca="1" t="shared" si="6"/>
        <v>318</v>
      </c>
      <c r="J47" s="37">
        <v>0</v>
      </c>
      <c r="K47" s="37">
        <f ca="1" t="shared" si="7"/>
        <v>10600</v>
      </c>
      <c r="L47" s="31" t="str" cm="1">
        <f ca="1" t="array" ref="L47">IFERROR(_xlfn.XLOOKUP(B47,INDIRECT("'"&amp;$O$2&amp;"'!B:B"),INDIRECT("'"&amp;$O$2&amp;"'!C:C"),"无"),"表名错误")</f>
        <v>南大尚诚</v>
      </c>
      <c r="M47" s="31">
        <f ca="1" t="shared" si="8"/>
        <v>0</v>
      </c>
      <c r="N47" s="34">
        <f ca="1" t="shared" si="9"/>
        <v>10600</v>
      </c>
    </row>
    <row r="48" spans="1:14">
      <c r="A48" s="35">
        <f t="shared" si="0"/>
        <v>47</v>
      </c>
      <c r="B48" s="36" t="str" cm="1">
        <f ca="1" t="array" ref="B48">IFERROR(INDIRECT("'"&amp;$O$2&amp;"'!B"&amp;ROW()+1),"表名无效")</f>
        <v>三十四</v>
      </c>
      <c r="C48" s="36" cm="1">
        <f ca="1" t="array" ref="C48">IFERROR(_xlfn.XLOOKUP(B48,INDIRECT("'"&amp;$O$2&amp;"'!B:B"),INDIRECT("'"&amp;$O$2&amp;"'!Q:Q"),"无"),"表名错误")</f>
        <v>10600</v>
      </c>
      <c r="D48" s="36">
        <f ca="1" t="shared" si="1"/>
        <v>10282</v>
      </c>
      <c r="E48" s="36">
        <f ca="1" t="shared" si="2"/>
        <v>0</v>
      </c>
      <c r="F48" s="37">
        <f ca="1" t="shared" si="3"/>
        <v>0</v>
      </c>
      <c r="G48" s="36">
        <f ca="1" t="shared" si="4"/>
        <v>0</v>
      </c>
      <c r="H48" s="36">
        <f ca="1" t="shared" si="5"/>
        <v>0</v>
      </c>
      <c r="I48" s="37">
        <f ca="1" t="shared" si="6"/>
        <v>318</v>
      </c>
      <c r="J48" s="37">
        <v>0</v>
      </c>
      <c r="K48" s="37">
        <f ca="1" t="shared" si="7"/>
        <v>10600</v>
      </c>
      <c r="L48" s="31" t="str" cm="1">
        <f ca="1" t="array" ref="L48">IFERROR(_xlfn.XLOOKUP(B48,INDIRECT("'"&amp;$O$2&amp;"'!B:B"),INDIRECT("'"&amp;$O$2&amp;"'!C:C"),"无"),"表名错误")</f>
        <v>南大尚诚</v>
      </c>
      <c r="M48" s="31">
        <f ca="1" t="shared" si="8"/>
        <v>0</v>
      </c>
      <c r="N48" s="34">
        <f ca="1" t="shared" si="9"/>
        <v>10600</v>
      </c>
    </row>
    <row r="49" spans="1:14">
      <c r="A49" s="35">
        <f t="shared" si="0"/>
        <v>48</v>
      </c>
      <c r="B49" s="36" t="str" cm="1">
        <f ca="1" t="array" ref="B49">IFERROR(INDIRECT("'"&amp;$O$2&amp;"'!B"&amp;ROW()+1),"表名无效")</f>
        <v>三十五</v>
      </c>
      <c r="C49" s="36" cm="1">
        <f ca="1" t="array" ref="C49">IFERROR(_xlfn.XLOOKUP(B49,INDIRECT("'"&amp;$O$2&amp;"'!B:B"),INDIRECT("'"&amp;$O$2&amp;"'!Q:Q"),"无"),"表名错误")</f>
        <v>10000</v>
      </c>
      <c r="D49" s="36">
        <f ca="1" t="shared" si="1"/>
        <v>9700</v>
      </c>
      <c r="E49" s="36">
        <f ca="1" t="shared" si="2"/>
        <v>0</v>
      </c>
      <c r="F49" s="37">
        <f ca="1" t="shared" si="3"/>
        <v>0</v>
      </c>
      <c r="G49" s="36">
        <f ca="1" t="shared" si="4"/>
        <v>0</v>
      </c>
      <c r="H49" s="36">
        <f ca="1" t="shared" si="5"/>
        <v>0</v>
      </c>
      <c r="I49" s="37">
        <f ca="1" t="shared" si="6"/>
        <v>300</v>
      </c>
      <c r="J49" s="37">
        <v>0</v>
      </c>
      <c r="K49" s="37">
        <f ca="1" t="shared" si="7"/>
        <v>10000</v>
      </c>
      <c r="L49" s="31" t="str" cm="1">
        <f ca="1" t="array" ref="L49">IFERROR(_xlfn.XLOOKUP(B49,INDIRECT("'"&amp;$O$2&amp;"'!B:B"),INDIRECT("'"&amp;$O$2&amp;"'!C:C"),"无"),"表名错误")</f>
        <v>南大尚诚</v>
      </c>
      <c r="M49" s="31">
        <f ca="1" t="shared" si="8"/>
        <v>0</v>
      </c>
      <c r="N49" s="34">
        <f ca="1" t="shared" si="9"/>
        <v>10000</v>
      </c>
    </row>
    <row r="50" spans="1:14">
      <c r="A50" s="35">
        <f t="shared" si="0"/>
        <v>49</v>
      </c>
      <c r="B50" s="36" t="str" cm="1">
        <f ca="1" t="array" ref="B50">IFERROR(INDIRECT("'"&amp;$O$2&amp;"'!B"&amp;ROW()+1),"表名无效")</f>
        <v>三十六</v>
      </c>
      <c r="C50" s="36" cm="1">
        <f ca="1" t="array" ref="C50">IFERROR(_xlfn.XLOOKUP(B50,INDIRECT("'"&amp;$O$2&amp;"'!B:B"),INDIRECT("'"&amp;$O$2&amp;"'!Q:Q"),"无"),"表名错误")</f>
        <v>10000</v>
      </c>
      <c r="D50" s="36">
        <f ca="1" t="shared" si="1"/>
        <v>9700</v>
      </c>
      <c r="E50" s="36">
        <f ca="1" t="shared" si="2"/>
        <v>0</v>
      </c>
      <c r="F50" s="37">
        <f ca="1" t="shared" si="3"/>
        <v>0</v>
      </c>
      <c r="G50" s="36">
        <f ca="1" t="shared" si="4"/>
        <v>0</v>
      </c>
      <c r="H50" s="36">
        <f ca="1" t="shared" si="5"/>
        <v>0</v>
      </c>
      <c r="I50" s="37">
        <f ca="1" t="shared" si="6"/>
        <v>300</v>
      </c>
      <c r="J50" s="37">
        <v>0</v>
      </c>
      <c r="K50" s="37">
        <f ca="1" t="shared" si="7"/>
        <v>10000</v>
      </c>
      <c r="L50" s="31" t="str" cm="1">
        <f ca="1" t="array" ref="L50">IFERROR(_xlfn.XLOOKUP(B50,INDIRECT("'"&amp;$O$2&amp;"'!B:B"),INDIRECT("'"&amp;$O$2&amp;"'!C:C"),"无"),"表名错误")</f>
        <v>南大尚诚</v>
      </c>
      <c r="M50" s="31">
        <f ca="1" t="shared" si="8"/>
        <v>0</v>
      </c>
      <c r="N50" s="34">
        <f ca="1" t="shared" si="9"/>
        <v>10000</v>
      </c>
    </row>
    <row r="51" spans="1:14">
      <c r="A51" s="35">
        <f t="shared" si="0"/>
        <v>50</v>
      </c>
      <c r="B51" s="36" t="str" cm="1">
        <f ca="1" t="array" ref="B51">IFERROR(INDIRECT("'"&amp;$O$2&amp;"'!B"&amp;ROW()+1),"表名无效")</f>
        <v>三十七</v>
      </c>
      <c r="C51" s="36" cm="1">
        <f ca="1" t="array" ref="C51">IFERROR(_xlfn.XLOOKUP(B51,INDIRECT("'"&amp;$O$2&amp;"'!B:B"),INDIRECT("'"&amp;$O$2&amp;"'!Q:Q"),"无"),"表名错误")</f>
        <v>10000</v>
      </c>
      <c r="D51" s="36">
        <f ca="1" t="shared" si="1"/>
        <v>9700</v>
      </c>
      <c r="E51" s="36">
        <f ca="1" t="shared" si="2"/>
        <v>0</v>
      </c>
      <c r="F51" s="37">
        <f ca="1" t="shared" si="3"/>
        <v>0</v>
      </c>
      <c r="G51" s="36">
        <f ca="1" t="shared" si="4"/>
        <v>0</v>
      </c>
      <c r="H51" s="36">
        <f ca="1" t="shared" si="5"/>
        <v>0</v>
      </c>
      <c r="I51" s="37">
        <f ca="1" t="shared" si="6"/>
        <v>300</v>
      </c>
      <c r="J51" s="37">
        <v>0</v>
      </c>
      <c r="K51" s="37">
        <f ca="1" t="shared" si="7"/>
        <v>10000</v>
      </c>
      <c r="L51" s="31" t="str" cm="1">
        <f ca="1" t="array" ref="L51">IFERROR(_xlfn.XLOOKUP(B51,INDIRECT("'"&amp;$O$2&amp;"'!B:B"),INDIRECT("'"&amp;$O$2&amp;"'!C:C"),"无"),"表名错误")</f>
        <v>南大尚诚</v>
      </c>
      <c r="M51" s="31">
        <f ca="1" t="shared" si="8"/>
        <v>0</v>
      </c>
      <c r="N51" s="34">
        <f ca="1" t="shared" si="9"/>
        <v>10000</v>
      </c>
    </row>
    <row r="52" spans="1:14">
      <c r="A52" s="35">
        <f t="shared" si="0"/>
        <v>51</v>
      </c>
      <c r="B52" s="36" t="str" cm="1">
        <f ca="1" t="array" ref="B52">IFERROR(INDIRECT("'"&amp;$O$2&amp;"'!B"&amp;ROW()+1),"表名无效")</f>
        <v>三十八</v>
      </c>
      <c r="C52" s="36" cm="1">
        <f ca="1" t="array" ref="C52">IFERROR(_xlfn.XLOOKUP(B52,INDIRECT("'"&amp;$O$2&amp;"'!B:B"),INDIRECT("'"&amp;$O$2&amp;"'!Q:Q"),"无"),"表名错误")</f>
        <v>7720</v>
      </c>
      <c r="D52" s="36">
        <f ca="1" t="shared" si="1"/>
        <v>7488.4</v>
      </c>
      <c r="E52" s="36">
        <f ca="1" t="shared" si="2"/>
        <v>0</v>
      </c>
      <c r="F52" s="37">
        <f ca="1" t="shared" si="3"/>
        <v>0</v>
      </c>
      <c r="G52" s="36">
        <f ca="1" t="shared" si="4"/>
        <v>0</v>
      </c>
      <c r="H52" s="36">
        <f ca="1" t="shared" si="5"/>
        <v>0</v>
      </c>
      <c r="I52" s="37">
        <f ca="1" t="shared" si="6"/>
        <v>231.6</v>
      </c>
      <c r="J52" s="37">
        <v>0</v>
      </c>
      <c r="K52" s="37">
        <f ca="1" t="shared" si="7"/>
        <v>7720</v>
      </c>
      <c r="L52" s="31" t="str" cm="1">
        <f ca="1" t="array" ref="L52">IFERROR(_xlfn.XLOOKUP(B52,INDIRECT("'"&amp;$O$2&amp;"'!B:B"),INDIRECT("'"&amp;$O$2&amp;"'!C:C"),"无"),"表名错误")</f>
        <v>南大尚诚</v>
      </c>
      <c r="M52" s="31">
        <f ca="1" t="shared" si="8"/>
        <v>0</v>
      </c>
      <c r="N52" s="34">
        <f ca="1" t="shared" si="9"/>
        <v>7720</v>
      </c>
    </row>
    <row r="53" spans="1:14">
      <c r="A53" s="35">
        <f t="shared" si="0"/>
        <v>52</v>
      </c>
      <c r="B53" s="36" t="str" cm="1">
        <f ca="1" t="array" ref="B53">IFERROR(INDIRECT("'"&amp;$O$2&amp;"'!B"&amp;ROW()+1),"表名无效")</f>
        <v>三十九</v>
      </c>
      <c r="C53" s="36" cm="1">
        <f ca="1" t="array" ref="C53">IFERROR(_xlfn.XLOOKUP(B53,INDIRECT("'"&amp;$O$2&amp;"'!B:B"),INDIRECT("'"&amp;$O$2&amp;"'!Q:Q"),"无"),"表名错误")</f>
        <v>8500</v>
      </c>
      <c r="D53" s="36">
        <f ca="1" t="shared" si="1"/>
        <v>8245</v>
      </c>
      <c r="E53" s="36">
        <f ca="1" t="shared" si="2"/>
        <v>0</v>
      </c>
      <c r="F53" s="37">
        <f ca="1" t="shared" si="3"/>
        <v>0</v>
      </c>
      <c r="G53" s="36">
        <f ca="1" t="shared" si="4"/>
        <v>0</v>
      </c>
      <c r="H53" s="36">
        <f ca="1" t="shared" si="5"/>
        <v>0</v>
      </c>
      <c r="I53" s="37">
        <f ca="1" t="shared" si="6"/>
        <v>255</v>
      </c>
      <c r="J53" s="37">
        <v>0</v>
      </c>
      <c r="K53" s="37">
        <f ca="1" t="shared" si="7"/>
        <v>8500</v>
      </c>
      <c r="L53" s="31" t="str" cm="1">
        <f ca="1" t="array" ref="L53">IFERROR(_xlfn.XLOOKUP(B53,INDIRECT("'"&amp;$O$2&amp;"'!B:B"),INDIRECT("'"&amp;$O$2&amp;"'!C:C"),"无"),"表名错误")</f>
        <v>尚诚能源</v>
      </c>
      <c r="M53" s="31">
        <f ca="1" t="shared" si="8"/>
        <v>0</v>
      </c>
      <c r="N53" s="34">
        <f ca="1" t="shared" si="9"/>
        <v>8500</v>
      </c>
    </row>
    <row r="54" s="31" customFormat="1" spans="1:14">
      <c r="A54" s="35">
        <f t="shared" si="0"/>
        <v>53</v>
      </c>
      <c r="B54" s="36" t="str" cm="1">
        <f ca="1" t="array" ref="B54">IFERROR(INDIRECT("'"&amp;$O$2&amp;"'!B"&amp;ROW()+1),"表名无效")</f>
        <v>四十</v>
      </c>
      <c r="C54" s="36" cm="1">
        <f ca="1" t="array" ref="C54">IFERROR(_xlfn.XLOOKUP(B54,INDIRECT("'"&amp;$O$2&amp;"'!B:B"),INDIRECT("'"&amp;$O$2&amp;"'!Q:Q"),"无"),"表名错误")</f>
        <v>10000</v>
      </c>
      <c r="D54" s="36">
        <f ca="1" t="shared" si="1"/>
        <v>9700</v>
      </c>
      <c r="E54" s="36">
        <f ca="1" t="shared" si="2"/>
        <v>0</v>
      </c>
      <c r="F54" s="37">
        <f ca="1" t="shared" si="3"/>
        <v>0</v>
      </c>
      <c r="G54" s="36">
        <f ca="1" t="shared" si="4"/>
        <v>0</v>
      </c>
      <c r="H54" s="36">
        <f ca="1" t="shared" si="5"/>
        <v>0</v>
      </c>
      <c r="I54" s="37">
        <f ca="1" t="shared" si="6"/>
        <v>300</v>
      </c>
      <c r="J54" s="37">
        <v>0</v>
      </c>
      <c r="K54" s="37">
        <f ca="1" t="shared" si="7"/>
        <v>10000</v>
      </c>
      <c r="L54" s="31" t="str" cm="1">
        <f ca="1" t="array" ref="L54">IFERROR(_xlfn.XLOOKUP(B54,INDIRECT("'"&amp;$O$2&amp;"'!B:B"),INDIRECT("'"&amp;$O$2&amp;"'!C:C"),"无"),"表名错误")</f>
        <v>尚诚能源</v>
      </c>
      <c r="M54" s="31">
        <f ca="1" t="shared" si="8"/>
        <v>0</v>
      </c>
      <c r="N54" s="34">
        <f ca="1" t="shared" si="9"/>
        <v>10000</v>
      </c>
    </row>
    <row r="55" spans="1:14">
      <c r="A55" s="35">
        <f t="shared" si="0"/>
        <v>54</v>
      </c>
      <c r="B55" s="36" t="str" cm="1">
        <f ca="1" t="array" ref="B55">IFERROR(INDIRECT("'"&amp;$O$2&amp;"'!B"&amp;ROW()+1),"表名无效")</f>
        <v>四十一</v>
      </c>
      <c r="C55" s="36" cm="1">
        <f ca="1" t="array" ref="C55">IFERROR(_xlfn.XLOOKUP(B55,INDIRECT("'"&amp;$O$2&amp;"'!B:B"),INDIRECT("'"&amp;$O$2&amp;"'!Q:Q"),"无"),"表名错误")</f>
        <v>10000</v>
      </c>
      <c r="D55" s="36">
        <f ca="1" t="shared" si="1"/>
        <v>9700</v>
      </c>
      <c r="E55" s="36">
        <f ca="1" t="shared" si="2"/>
        <v>0</v>
      </c>
      <c r="F55" s="37">
        <f ca="1" t="shared" si="3"/>
        <v>0</v>
      </c>
      <c r="G55" s="36">
        <f ca="1" t="shared" si="4"/>
        <v>0</v>
      </c>
      <c r="H55" s="36">
        <f ca="1" t="shared" si="5"/>
        <v>0</v>
      </c>
      <c r="I55" s="37">
        <f ca="1" t="shared" si="6"/>
        <v>300</v>
      </c>
      <c r="J55" s="37">
        <v>0</v>
      </c>
      <c r="K55" s="37">
        <f ca="1" t="shared" si="7"/>
        <v>10000</v>
      </c>
      <c r="L55" s="31" t="str" cm="1">
        <f ca="1" t="array" ref="L55">IFERROR(_xlfn.XLOOKUP(B55,INDIRECT("'"&amp;$O$2&amp;"'!B:B"),INDIRECT("'"&amp;$O$2&amp;"'!C:C"),"无"),"表名错误")</f>
        <v>南大尚诚</v>
      </c>
      <c r="M55" s="31">
        <f ca="1" t="shared" si="8"/>
        <v>0</v>
      </c>
      <c r="N55" s="34">
        <f ca="1" t="shared" si="9"/>
        <v>10000</v>
      </c>
    </row>
    <row r="56" spans="1:14">
      <c r="A56" s="35">
        <f t="shared" si="0"/>
        <v>55</v>
      </c>
      <c r="B56" s="36" t="str" cm="1">
        <f ca="1" t="array" ref="B56">IFERROR(INDIRECT("'"&amp;$O$2&amp;"'!B"&amp;ROW()+1),"表名无效")</f>
        <v>四十二</v>
      </c>
      <c r="C56" s="36" cm="1">
        <f ca="1" t="array" ref="C56">IFERROR(_xlfn.XLOOKUP(B56,INDIRECT("'"&amp;$O$2&amp;"'!B:B"),INDIRECT("'"&amp;$O$2&amp;"'!Q:Q"),"无"),"表名错误")</f>
        <v>10000</v>
      </c>
      <c r="D56" s="36">
        <f ca="1" t="shared" si="1"/>
        <v>9700</v>
      </c>
      <c r="E56" s="36">
        <f ca="1" t="shared" si="2"/>
        <v>0</v>
      </c>
      <c r="F56" s="37">
        <f ca="1" t="shared" si="3"/>
        <v>0</v>
      </c>
      <c r="G56" s="36">
        <f ca="1" t="shared" si="4"/>
        <v>0</v>
      </c>
      <c r="H56" s="36">
        <f ca="1" t="shared" si="5"/>
        <v>0</v>
      </c>
      <c r="I56" s="37">
        <f ca="1" t="shared" si="6"/>
        <v>300</v>
      </c>
      <c r="J56" s="37">
        <v>0</v>
      </c>
      <c r="K56" s="37">
        <f ca="1" t="shared" si="7"/>
        <v>10000</v>
      </c>
      <c r="L56" s="31" t="str" cm="1">
        <f ca="1" t="array" ref="L56">IFERROR(_xlfn.XLOOKUP(B56,INDIRECT("'"&amp;$O$2&amp;"'!B:B"),INDIRECT("'"&amp;$O$2&amp;"'!C:C"),"无"),"表名错误")</f>
        <v>南大尚诚</v>
      </c>
      <c r="M56" s="31">
        <f ca="1" t="shared" si="8"/>
        <v>0</v>
      </c>
      <c r="N56" s="34">
        <f ca="1" t="shared" si="9"/>
        <v>10000</v>
      </c>
    </row>
    <row r="57" spans="1:14">
      <c r="A57" s="35">
        <f t="shared" si="0"/>
        <v>56</v>
      </c>
      <c r="B57" s="36" t="str" cm="1">
        <f ca="1" t="array" ref="B57">IFERROR(INDIRECT("'"&amp;$O$2&amp;"'!B"&amp;ROW()+1),"表名无效")</f>
        <v>四十三</v>
      </c>
      <c r="C57" s="36" cm="1">
        <f ca="1" t="array" ref="C57">IFERROR(_xlfn.XLOOKUP(B57,INDIRECT("'"&amp;$O$2&amp;"'!B:B"),INDIRECT("'"&amp;$O$2&amp;"'!Q:Q"),"无"),"表名错误")</f>
        <v>10000</v>
      </c>
      <c r="D57" s="36">
        <f ca="1" t="shared" si="1"/>
        <v>9700</v>
      </c>
      <c r="E57" s="36">
        <f ca="1" t="shared" si="2"/>
        <v>0</v>
      </c>
      <c r="F57" s="37">
        <f ca="1" t="shared" si="3"/>
        <v>0</v>
      </c>
      <c r="G57" s="36">
        <f ca="1" t="shared" si="4"/>
        <v>0</v>
      </c>
      <c r="H57" s="36">
        <f ca="1" t="shared" si="5"/>
        <v>0</v>
      </c>
      <c r="I57" s="37">
        <f ca="1" t="shared" si="6"/>
        <v>300</v>
      </c>
      <c r="J57" s="37">
        <v>0</v>
      </c>
      <c r="K57" s="37">
        <f ca="1" t="shared" si="7"/>
        <v>10000</v>
      </c>
      <c r="L57" s="31" t="str" cm="1">
        <f ca="1" t="array" ref="L57">IFERROR(_xlfn.XLOOKUP(B57,INDIRECT("'"&amp;$O$2&amp;"'!B:B"),INDIRECT("'"&amp;$O$2&amp;"'!C:C"),"无"),"表名错误")</f>
        <v>南大尚诚</v>
      </c>
      <c r="M57" s="31">
        <f ca="1" t="shared" si="8"/>
        <v>0</v>
      </c>
      <c r="N57" s="34">
        <f ca="1" t="shared" si="9"/>
        <v>10000</v>
      </c>
    </row>
    <row r="58" spans="1:14">
      <c r="A58" s="35">
        <f t="shared" si="0"/>
        <v>57</v>
      </c>
      <c r="B58" s="36" t="str" cm="1">
        <f ca="1" t="array" ref="B58">IFERROR(INDIRECT("'"&amp;$O$2&amp;"'!B"&amp;ROW()+1),"表名无效")</f>
        <v>四十四</v>
      </c>
      <c r="C58" s="36" cm="1">
        <f ca="1" t="array" ref="C58">IFERROR(_xlfn.XLOOKUP(B58,INDIRECT("'"&amp;$O$2&amp;"'!B:B"),INDIRECT("'"&amp;$O$2&amp;"'!Q:Q"),"无"),"表名错误")</f>
        <v>10000</v>
      </c>
      <c r="D58" s="36">
        <f ca="1" t="shared" si="1"/>
        <v>9700</v>
      </c>
      <c r="E58" s="36">
        <f ca="1" t="shared" si="2"/>
        <v>0</v>
      </c>
      <c r="F58" s="37">
        <f ca="1" t="shared" si="3"/>
        <v>0</v>
      </c>
      <c r="G58" s="36">
        <f ca="1" t="shared" si="4"/>
        <v>0</v>
      </c>
      <c r="H58" s="36">
        <f ca="1" t="shared" si="5"/>
        <v>0</v>
      </c>
      <c r="I58" s="37">
        <f ca="1" t="shared" si="6"/>
        <v>300</v>
      </c>
      <c r="J58" s="37">
        <v>0</v>
      </c>
      <c r="K58" s="37">
        <f ca="1" t="shared" si="7"/>
        <v>10000</v>
      </c>
      <c r="L58" s="31" t="str" cm="1">
        <f ca="1" t="array" ref="L58">IFERROR(_xlfn.XLOOKUP(B58,INDIRECT("'"&amp;$O$2&amp;"'!B:B"),INDIRECT("'"&amp;$O$2&amp;"'!C:C"),"无"),"表名错误")</f>
        <v>南大尚诚</v>
      </c>
      <c r="M58" s="31">
        <f ca="1" t="shared" si="8"/>
        <v>0</v>
      </c>
      <c r="N58" s="34">
        <f ca="1" t="shared" si="9"/>
        <v>10000</v>
      </c>
    </row>
    <row r="59" s="31" customFormat="1" spans="1:14">
      <c r="A59" s="35">
        <f t="shared" si="0"/>
        <v>58</v>
      </c>
      <c r="B59" s="36" t="str" cm="1">
        <f ca="1" t="array" ref="B59">IFERROR(INDIRECT("'"&amp;$O$2&amp;"'!B"&amp;ROW()+1),"表名无效")</f>
        <v>四十五</v>
      </c>
      <c r="C59" s="36" cm="1">
        <f ca="1" t="array" ref="C59">IFERROR(_xlfn.XLOOKUP(B59,INDIRECT("'"&amp;$O$2&amp;"'!B:B"),INDIRECT("'"&amp;$O$2&amp;"'!Q:Q"),"无"),"表名错误")</f>
        <v>10000</v>
      </c>
      <c r="D59" s="36">
        <f ca="1" t="shared" si="1"/>
        <v>9700</v>
      </c>
      <c r="E59" s="36">
        <f ca="1" t="shared" si="2"/>
        <v>0</v>
      </c>
      <c r="F59" s="37">
        <f ca="1" t="shared" si="3"/>
        <v>0</v>
      </c>
      <c r="G59" s="36">
        <f ca="1" t="shared" si="4"/>
        <v>0</v>
      </c>
      <c r="H59" s="36">
        <f ca="1" t="shared" si="5"/>
        <v>0</v>
      </c>
      <c r="I59" s="37">
        <f ca="1" t="shared" si="6"/>
        <v>300</v>
      </c>
      <c r="J59" s="37">
        <v>0</v>
      </c>
      <c r="K59" s="37">
        <f ca="1" t="shared" si="7"/>
        <v>10000</v>
      </c>
      <c r="L59" s="31" t="str" cm="1">
        <f ca="1" t="array" ref="L59">IFERROR(_xlfn.XLOOKUP(B59,INDIRECT("'"&amp;$O$2&amp;"'!B:B"),INDIRECT("'"&amp;$O$2&amp;"'!C:C"),"无"),"表名错误")</f>
        <v>南大尚诚</v>
      </c>
      <c r="M59" s="31">
        <f ca="1" t="shared" si="8"/>
        <v>0</v>
      </c>
      <c r="N59" s="34">
        <f ca="1" t="shared" si="9"/>
        <v>10000</v>
      </c>
    </row>
    <row r="60" spans="1:14">
      <c r="A60" s="35">
        <f t="shared" si="0"/>
        <v>59</v>
      </c>
      <c r="B60" s="36" t="str" cm="1">
        <f ca="1" t="array" ref="B60">IFERROR(INDIRECT("'"&amp;$O$2&amp;"'!B"&amp;ROW()+1),"表名无效")</f>
        <v>四十六</v>
      </c>
      <c r="C60" s="36" cm="1">
        <f ca="1" t="array" ref="C60">IFERROR(_xlfn.XLOOKUP(B60,INDIRECT("'"&amp;$O$2&amp;"'!B:B"),INDIRECT("'"&amp;$O$2&amp;"'!Q:Q"),"无"),"表名错误")</f>
        <v>10000</v>
      </c>
      <c r="D60" s="36">
        <f ca="1" t="shared" si="1"/>
        <v>0</v>
      </c>
      <c r="E60" s="36">
        <f ca="1" t="shared" si="2"/>
        <v>0</v>
      </c>
      <c r="F60" s="37">
        <f ca="1" t="shared" si="3"/>
        <v>0</v>
      </c>
      <c r="G60" s="36">
        <f ca="1" t="shared" si="4"/>
        <v>0</v>
      </c>
      <c r="H60" s="36">
        <f ca="1" t="shared" si="5"/>
        <v>0</v>
      </c>
      <c r="I60" s="37">
        <f ca="1" t="shared" si="6"/>
        <v>0</v>
      </c>
      <c r="J60" s="37">
        <v>0</v>
      </c>
      <c r="K60" s="37">
        <f ca="1" t="shared" si="7"/>
        <v>0</v>
      </c>
      <c r="L60" s="31" t="str" cm="1">
        <f ca="1" t="array" ref="L60">IFERROR(_xlfn.XLOOKUP(B60,INDIRECT("'"&amp;$O$2&amp;"'!B:B"),INDIRECT("'"&amp;$O$2&amp;"'!C:C"),"无"),"表名错误")</f>
        <v>基石</v>
      </c>
      <c r="M60" s="31">
        <f ca="1" t="shared" si="8"/>
        <v>0</v>
      </c>
      <c r="N60" s="34">
        <f ca="1" t="shared" si="9"/>
        <v>0</v>
      </c>
    </row>
    <row r="61" spans="1:14">
      <c r="A61" s="35">
        <f t="shared" si="0"/>
        <v>60</v>
      </c>
      <c r="B61" s="36" t="str" cm="1">
        <f ca="1" t="array" ref="B61">IFERROR(INDIRECT("'"&amp;$O$2&amp;"'!B"&amp;ROW()+1),"表名无效")</f>
        <v>四十七</v>
      </c>
      <c r="C61" s="36" cm="1">
        <f ca="1" t="array" ref="C61">IFERROR(_xlfn.XLOOKUP(B61,INDIRECT("'"&amp;$O$2&amp;"'!B:B"),INDIRECT("'"&amp;$O$2&amp;"'!Q:Q"),"无"),"表名错误")</f>
        <v>10000</v>
      </c>
      <c r="D61" s="36">
        <f ca="1" t="shared" si="1"/>
        <v>9700</v>
      </c>
      <c r="E61" s="36">
        <f ca="1" t="shared" si="2"/>
        <v>0</v>
      </c>
      <c r="F61" s="37">
        <f ca="1" t="shared" si="3"/>
        <v>0</v>
      </c>
      <c r="G61" s="36">
        <f ca="1" t="shared" si="4"/>
        <v>0</v>
      </c>
      <c r="H61" s="36">
        <f ca="1" t="shared" si="5"/>
        <v>0</v>
      </c>
      <c r="I61" s="37">
        <f ca="1" t="shared" si="6"/>
        <v>300</v>
      </c>
      <c r="J61" s="37">
        <v>0</v>
      </c>
      <c r="K61" s="37">
        <f ca="1" t="shared" si="7"/>
        <v>10000</v>
      </c>
      <c r="L61" s="31" t="str" cm="1">
        <f ca="1" t="array" ref="L61">IFERROR(_xlfn.XLOOKUP(B61,INDIRECT("'"&amp;$O$2&amp;"'!B:B"),INDIRECT("'"&amp;$O$2&amp;"'!C:C"),"无"),"表名错误")</f>
        <v>南大尚诚</v>
      </c>
      <c r="M61" s="31">
        <f ca="1" t="shared" si="8"/>
        <v>0</v>
      </c>
      <c r="N61" s="34">
        <f ca="1" t="shared" si="9"/>
        <v>10000</v>
      </c>
    </row>
    <row r="62" spans="1:14">
      <c r="A62" s="35">
        <f t="shared" si="0"/>
        <v>61</v>
      </c>
      <c r="B62" s="36" t="str" cm="1">
        <f ca="1" t="array" ref="B62">IFERROR(INDIRECT("'"&amp;$O$2&amp;"'!B"&amp;ROW()+1),"表名无效")</f>
        <v>四十八</v>
      </c>
      <c r="C62" s="36" cm="1">
        <f ca="1" t="array" ref="C62">IFERROR(_xlfn.XLOOKUP(B62,INDIRECT("'"&amp;$O$2&amp;"'!B:B"),INDIRECT("'"&amp;$O$2&amp;"'!Q:Q"),"无"),"表名错误")</f>
        <v>10600</v>
      </c>
      <c r="D62" s="36">
        <f ca="1" t="shared" si="1"/>
        <v>10282</v>
      </c>
      <c r="E62" s="36">
        <f ca="1" t="shared" si="2"/>
        <v>0</v>
      </c>
      <c r="F62" s="37">
        <f ca="1" t="shared" si="3"/>
        <v>0</v>
      </c>
      <c r="G62" s="36">
        <f ca="1" t="shared" si="4"/>
        <v>0</v>
      </c>
      <c r="H62" s="36">
        <f ca="1" t="shared" si="5"/>
        <v>0</v>
      </c>
      <c r="I62" s="37">
        <f ca="1" t="shared" si="6"/>
        <v>318</v>
      </c>
      <c r="J62" s="37">
        <v>0</v>
      </c>
      <c r="K62" s="37">
        <f ca="1" t="shared" si="7"/>
        <v>10600</v>
      </c>
      <c r="L62" s="31" t="str" cm="1">
        <f ca="1" t="array" ref="L62">IFERROR(_xlfn.XLOOKUP(B62,INDIRECT("'"&amp;$O$2&amp;"'!B:B"),INDIRECT("'"&amp;$O$2&amp;"'!C:C"),"无"),"表名错误")</f>
        <v>南大尚诚</v>
      </c>
      <c r="M62" s="31">
        <f ca="1" t="shared" si="8"/>
        <v>0</v>
      </c>
      <c r="N62" s="34">
        <f ca="1" t="shared" si="9"/>
        <v>10600</v>
      </c>
    </row>
    <row r="63" spans="1:14">
      <c r="A63" s="35">
        <f t="shared" si="0"/>
        <v>62</v>
      </c>
      <c r="B63" s="36" t="str" cm="1">
        <f ca="1" t="array" ref="B63">IFERROR(INDIRECT("'"&amp;$O$2&amp;"'!B"&amp;ROW()+1),"表名无效")</f>
        <v>四十九</v>
      </c>
      <c r="C63" s="36" cm="1">
        <f ca="1" t="array" ref="C63">IFERROR(_xlfn.XLOOKUP(B63,INDIRECT("'"&amp;$O$2&amp;"'!B:B"),INDIRECT("'"&amp;$O$2&amp;"'!Q:Q"),"无"),"表名错误")</f>
        <v>10000</v>
      </c>
      <c r="D63" s="36">
        <f ca="1" t="shared" si="1"/>
        <v>9700</v>
      </c>
      <c r="E63" s="36">
        <f ca="1" t="shared" si="2"/>
        <v>0</v>
      </c>
      <c r="F63" s="37">
        <f ca="1" t="shared" si="3"/>
        <v>0</v>
      </c>
      <c r="G63" s="36">
        <f ca="1" t="shared" si="4"/>
        <v>0</v>
      </c>
      <c r="H63" s="36">
        <f ca="1" t="shared" si="5"/>
        <v>0</v>
      </c>
      <c r="I63" s="37">
        <f ca="1" t="shared" si="6"/>
        <v>300</v>
      </c>
      <c r="J63" s="37">
        <v>0</v>
      </c>
      <c r="K63" s="37">
        <f ca="1" t="shared" si="7"/>
        <v>10000</v>
      </c>
      <c r="L63" s="31" t="str" cm="1">
        <f ca="1" t="array" ref="L63">IFERROR(_xlfn.XLOOKUP(B63,INDIRECT("'"&amp;$O$2&amp;"'!B:B"),INDIRECT("'"&amp;$O$2&amp;"'!C:C"),"无"),"表名错误")</f>
        <v>南大尚诚</v>
      </c>
      <c r="M63" s="31">
        <f ca="1" t="shared" si="8"/>
        <v>0</v>
      </c>
      <c r="N63" s="34">
        <f ca="1" t="shared" si="9"/>
        <v>10000</v>
      </c>
    </row>
    <row r="64" spans="1:14">
      <c r="A64" s="35">
        <f t="shared" si="0"/>
        <v>63</v>
      </c>
      <c r="B64" s="36" t="str" cm="1">
        <f ca="1" t="array" ref="B64">IFERROR(INDIRECT("'"&amp;$O$2&amp;"'!B"&amp;ROW()+1),"表名无效")</f>
        <v>五十</v>
      </c>
      <c r="C64" s="36" cm="1">
        <f ca="1" t="array" ref="C64">IFERROR(_xlfn.XLOOKUP(B64,INDIRECT("'"&amp;$O$2&amp;"'!B:B"),INDIRECT("'"&amp;$O$2&amp;"'!Q:Q"),"无"),"表名错误")</f>
        <v>10000</v>
      </c>
      <c r="D64" s="36">
        <f ca="1" t="shared" si="1"/>
        <v>9700</v>
      </c>
      <c r="E64" s="36">
        <f ca="1" t="shared" si="2"/>
        <v>0</v>
      </c>
      <c r="F64" s="37">
        <f ca="1" t="shared" si="3"/>
        <v>0</v>
      </c>
      <c r="G64" s="36">
        <f ca="1" t="shared" si="4"/>
        <v>0</v>
      </c>
      <c r="H64" s="36">
        <f ca="1" t="shared" si="5"/>
        <v>0</v>
      </c>
      <c r="I64" s="37">
        <f ca="1" t="shared" si="6"/>
        <v>300</v>
      </c>
      <c r="J64" s="37">
        <v>0</v>
      </c>
      <c r="K64" s="37">
        <f ca="1" t="shared" si="7"/>
        <v>10000</v>
      </c>
      <c r="L64" s="31" t="str" cm="1">
        <f ca="1" t="array" ref="L64">IFERROR(_xlfn.XLOOKUP(B64,INDIRECT("'"&amp;$O$2&amp;"'!B:B"),INDIRECT("'"&amp;$O$2&amp;"'!C:C"),"无"),"表名错误")</f>
        <v>南大尚诚</v>
      </c>
      <c r="M64" s="31">
        <f ca="1" t="shared" si="8"/>
        <v>0</v>
      </c>
      <c r="N64" s="34">
        <f ca="1" t="shared" si="9"/>
        <v>10000</v>
      </c>
    </row>
    <row r="65" spans="1:14">
      <c r="A65" s="35">
        <f t="shared" si="0"/>
        <v>64</v>
      </c>
      <c r="B65" s="36" t="str" cm="1">
        <f ca="1" t="array" ref="B65">IFERROR(INDIRECT("'"&amp;$O$2&amp;"'!B"&amp;ROW()+1),"表名无效")</f>
        <v>五十一</v>
      </c>
      <c r="C65" s="36" cm="1">
        <f ca="1" t="array" ref="C65">IFERROR(_xlfn.XLOOKUP(B65,INDIRECT("'"&amp;$O$2&amp;"'!B:B"),INDIRECT("'"&amp;$O$2&amp;"'!Q:Q"),"无"),"表名错误")</f>
        <v>10000</v>
      </c>
      <c r="D65" s="36">
        <f ca="1" t="shared" si="1"/>
        <v>9700</v>
      </c>
      <c r="E65" s="36">
        <f ca="1" t="shared" si="2"/>
        <v>0</v>
      </c>
      <c r="F65" s="37">
        <f ca="1" t="shared" si="3"/>
        <v>0</v>
      </c>
      <c r="G65" s="36">
        <f ca="1" t="shared" si="4"/>
        <v>0</v>
      </c>
      <c r="H65" s="36">
        <f ca="1" t="shared" si="5"/>
        <v>0</v>
      </c>
      <c r="I65" s="37">
        <f ca="1" t="shared" si="6"/>
        <v>300</v>
      </c>
      <c r="J65" s="37">
        <v>0</v>
      </c>
      <c r="K65" s="37">
        <f ca="1" t="shared" si="7"/>
        <v>10000</v>
      </c>
      <c r="L65" s="31" t="str" cm="1">
        <f ca="1" t="array" ref="L65">IFERROR(_xlfn.XLOOKUP(B65,INDIRECT("'"&amp;$O$2&amp;"'!B:B"),INDIRECT("'"&amp;$O$2&amp;"'!C:C"),"无"),"表名错误")</f>
        <v>南大尚诚</v>
      </c>
      <c r="M65" s="31">
        <f ca="1" t="shared" si="8"/>
        <v>0</v>
      </c>
      <c r="N65" s="34">
        <f ca="1" t="shared" si="9"/>
        <v>10000</v>
      </c>
    </row>
    <row r="66" spans="1:14">
      <c r="A66" s="35">
        <f t="shared" ref="A66:A129" si="12">ROW(A67)-2</f>
        <v>65</v>
      </c>
      <c r="B66" s="36" t="str" cm="1">
        <f ca="1" t="array" ref="B66">IFERROR(INDIRECT("'"&amp;$O$2&amp;"'!B"&amp;ROW()+1),"表名无效")</f>
        <v>五十二</v>
      </c>
      <c r="C66" s="36" cm="1">
        <f ca="1" t="array" ref="C66">IFERROR(_xlfn.XLOOKUP(B66,INDIRECT("'"&amp;$O$2&amp;"'!B:B"),INDIRECT("'"&amp;$O$2&amp;"'!Q:Q"),"无"),"表名错误")</f>
        <v>10000</v>
      </c>
      <c r="D66" s="36">
        <f ca="1" t="shared" ref="D66:D129" si="13">IFERROR(SUMIF(INDIRECT("'"&amp;$O$3&amp;"'!B:B"),B66,INDIRECT("'"&amp;$O$3&amp;"'!AF:AF")),0)+IFERROR(SUMIF(INDIRECT("'"&amp;$O$4&amp;"'!B:B"),B66,INDIRECT("'"&amp;$O$4&amp;"'!AF:AF")),0)+IFERROR(SUMIF(INDIRECT("'"&amp;$O$5&amp;"'!B:B"),B66,INDIRECT("'"&amp;$O$5&amp;"'!AF:AF")),0)</f>
        <v>9700</v>
      </c>
      <c r="E66" s="36">
        <f ca="1" t="shared" ref="E66:E129" si="14">IFERROR(SUMIF(INDIRECT("'"&amp;$O$6&amp;"'!$C$5:$C$30"),B66,INDIRECT("'"&amp;$O$6&amp;"'!$J$5:$J$30")),0)+IFERROR(SUMIF(INDIRECT("'"&amp;$O$7&amp;"'!$C$5:$C$154"),B66,INDIRECT("'"&amp;$O$7&amp;"'!$J$5:$J$154")),0)+IFERROR(SUMIF(INDIRECT("'"&amp;$O$8&amp;"'!$C$5:$C$10"),B66,INDIRECT("'"&amp;$O$8&amp;"'!$J$5:$J$10")),0)</f>
        <v>0</v>
      </c>
      <c r="F66" s="37">
        <f ca="1" t="shared" ref="F66:F129" si="15">IFERROR(SUMIF(INDIRECT("'"&amp;$O$6&amp;"'!$C$5:$C$30"),B66,INDIRECT("'"&amp;$O$6&amp;"'!$O$5:$O$30")),0)+IFERROR(SUMIF(INDIRECT("'"&amp;$O$7&amp;"'!$C$5:$C$154"),B66,INDIRECT("'"&amp;$O$7&amp;"'!$O$5:$O$154")),0)+IFERROR(SUMIF(INDIRECT("'"&amp;$O$8&amp;"'!$C$5:$C$10"),B66,INDIRECT("'"&amp;$O$8&amp;"'!$O$5:$O$10")),0)</f>
        <v>0</v>
      </c>
      <c r="G66" s="36">
        <f ca="1" t="shared" ref="G66:G129" si="16">IFERROR(SUMIF(INDIRECT("'"&amp;$O$9&amp;"'!B:B"),B66,INDIRECT("'"&amp;$O$9&amp;"'!D:D")),0)+IFERROR(SUMIF(INDIRECT("'"&amp;$O$10&amp;"'!B:B"),B66,INDIRECT("'"&amp;$O$10&amp;"'!D:D")),0)+IFERROR(SUMIF(INDIRECT("'"&amp;$O$11&amp;"'!B:B"),B66,INDIRECT("'"&amp;$O$11&amp;"'!D:D")),0)</f>
        <v>0</v>
      </c>
      <c r="H66" s="36">
        <f ca="1" t="shared" ref="H66:H129" si="17">IFERROR(SUMIF(INDIRECT("'"&amp;$O$9&amp;"'!B:B"),B66,INDIRECT("'"&amp;$O$9&amp;"'!E:E")),0)+IFERROR(SUMIF(INDIRECT("'"&amp;$O$10&amp;"'!B:B"),B66,INDIRECT("'"&amp;$O$10&amp;"'!E:E")),0)+IFERROR(SUMIF(INDIRECT("'"&amp;$O$11&amp;"'!B:B"),B66,INDIRECT("'"&amp;$O$11&amp;"'!E:E")),0)</f>
        <v>0</v>
      </c>
      <c r="I66" s="37">
        <f ca="1" t="shared" ref="I66:I129" si="18">IFERROR(SUMIF(INDIRECT("'"&amp;$O$3&amp;"'!B:B"),B66,INDIRECT("'"&amp;$O$3&amp;"'!AE:AE")),0)+IFERROR(SUMIF(INDIRECT("'"&amp;$O$4&amp;"'!B:B"),B66,INDIRECT("'"&amp;$O$4&amp;"'!AE:AE")),0)+IFERROR(SUMIF(INDIRECT("'"&amp;$O$5&amp;"'!B:B"),B66,INDIRECT("'"&amp;$O$5&amp;"'!AE:AE")),0)</f>
        <v>300</v>
      </c>
      <c r="J66" s="37">
        <v>0</v>
      </c>
      <c r="K66" s="37">
        <f ca="1" t="shared" ref="K66:K129" si="19">SUM(D66:J66)</f>
        <v>10000</v>
      </c>
      <c r="L66" s="31" t="str" cm="1">
        <f ca="1" t="array" ref="L66">IFERROR(_xlfn.XLOOKUP(B66,INDIRECT("'"&amp;$O$2&amp;"'!B:B"),INDIRECT("'"&amp;$O$2&amp;"'!C:C"),"无"),"表名错误")</f>
        <v>南大尚诚</v>
      </c>
      <c r="M66" s="31">
        <f ca="1" t="shared" ref="M66:M129" si="20">IFERROR(SUMIF(INDIRECT("'"&amp;$O$12&amp;"'!B:B"),B66,INDIRECT("'"&amp;$O$12&amp;"'!K:K")),0)</f>
        <v>0</v>
      </c>
      <c r="N66" s="34">
        <f ca="1" t="shared" ref="N66:N129" si="21">K66-M66</f>
        <v>10000</v>
      </c>
    </row>
    <row r="67" spans="1:14">
      <c r="A67" s="35">
        <f t="shared" si="12"/>
        <v>66</v>
      </c>
      <c r="B67" s="36" t="str" cm="1">
        <f ca="1" t="array" ref="B67">IFERROR(INDIRECT("'"&amp;$O$2&amp;"'!B"&amp;ROW()+1),"表名无效")</f>
        <v>五十三</v>
      </c>
      <c r="C67" s="36" cm="1">
        <f ca="1" t="array" ref="C67">IFERROR(_xlfn.XLOOKUP(B67,INDIRECT("'"&amp;$O$2&amp;"'!B:B"),INDIRECT("'"&amp;$O$2&amp;"'!Q:Q"),"无"),"表名错误")</f>
        <v>10000</v>
      </c>
      <c r="D67" s="36">
        <f ca="1" t="shared" si="13"/>
        <v>9700</v>
      </c>
      <c r="E67" s="36">
        <f ca="1" t="shared" si="14"/>
        <v>0</v>
      </c>
      <c r="F67" s="37">
        <f ca="1" t="shared" si="15"/>
        <v>0</v>
      </c>
      <c r="G67" s="36">
        <f ca="1" t="shared" si="16"/>
        <v>0</v>
      </c>
      <c r="H67" s="36">
        <f ca="1" t="shared" si="17"/>
        <v>0</v>
      </c>
      <c r="I67" s="37">
        <f ca="1" t="shared" si="18"/>
        <v>300</v>
      </c>
      <c r="J67" s="37">
        <v>0</v>
      </c>
      <c r="K67" s="37">
        <f ca="1" t="shared" si="19"/>
        <v>10000</v>
      </c>
      <c r="L67" s="31" t="str" cm="1">
        <f ca="1" t="array" ref="L67">IFERROR(_xlfn.XLOOKUP(B67,INDIRECT("'"&amp;$O$2&amp;"'!B:B"),INDIRECT("'"&amp;$O$2&amp;"'!C:C"),"无"),"表名错误")</f>
        <v>南大尚诚</v>
      </c>
      <c r="M67" s="31">
        <f ca="1" t="shared" si="20"/>
        <v>0</v>
      </c>
      <c r="N67" s="34">
        <f ca="1" t="shared" si="21"/>
        <v>10000</v>
      </c>
    </row>
    <row r="68" spans="1:14">
      <c r="A68" s="35">
        <f t="shared" si="12"/>
        <v>67</v>
      </c>
      <c r="B68" s="36" t="str" cm="1">
        <f ca="1" t="array" ref="B68">IFERROR(INDIRECT("'"&amp;$O$2&amp;"'!B"&amp;ROW()+1),"表名无效")</f>
        <v>五十四</v>
      </c>
      <c r="C68" s="36" cm="1">
        <f ca="1" t="array" ref="C68">IFERROR(_xlfn.XLOOKUP(B68,INDIRECT("'"&amp;$O$2&amp;"'!B:B"),INDIRECT("'"&amp;$O$2&amp;"'!Q:Q"),"无"),"表名错误")</f>
        <v>10000</v>
      </c>
      <c r="D68" s="36">
        <f ca="1" t="shared" si="13"/>
        <v>9700</v>
      </c>
      <c r="E68" s="36">
        <f ca="1" t="shared" si="14"/>
        <v>0</v>
      </c>
      <c r="F68" s="37">
        <f ca="1" t="shared" si="15"/>
        <v>0</v>
      </c>
      <c r="G68" s="36">
        <f ca="1" t="shared" si="16"/>
        <v>0</v>
      </c>
      <c r="H68" s="36">
        <f ca="1" t="shared" si="17"/>
        <v>0</v>
      </c>
      <c r="I68" s="37">
        <f ca="1" t="shared" si="18"/>
        <v>300</v>
      </c>
      <c r="J68" s="37">
        <v>0</v>
      </c>
      <c r="K68" s="37">
        <f ca="1" t="shared" si="19"/>
        <v>10000</v>
      </c>
      <c r="L68" s="31" t="str" cm="1">
        <f ca="1" t="array" ref="L68">IFERROR(_xlfn.XLOOKUP(B68,INDIRECT("'"&amp;$O$2&amp;"'!B:B"),INDIRECT("'"&amp;$O$2&amp;"'!C:C"),"无"),"表名错误")</f>
        <v>南大尚诚</v>
      </c>
      <c r="M68" s="31">
        <f ca="1" t="shared" si="20"/>
        <v>0</v>
      </c>
      <c r="N68" s="34">
        <f ca="1" t="shared" si="21"/>
        <v>10000</v>
      </c>
    </row>
    <row r="69" spans="1:14">
      <c r="A69" s="35">
        <f t="shared" si="12"/>
        <v>68</v>
      </c>
      <c r="B69" s="36" t="str" cm="1">
        <f ca="1" t="array" ref="B69">IFERROR(INDIRECT("'"&amp;$O$2&amp;"'!B"&amp;ROW()+1),"表名无效")</f>
        <v>五十五</v>
      </c>
      <c r="C69" s="36" cm="1">
        <f ca="1" t="array" ref="C69">IFERROR(_xlfn.XLOOKUP(B69,INDIRECT("'"&amp;$O$2&amp;"'!B:B"),INDIRECT("'"&amp;$O$2&amp;"'!Q:Q"),"无"),"表名错误")</f>
        <v>10000</v>
      </c>
      <c r="D69" s="36">
        <f ca="1" t="shared" si="13"/>
        <v>9670</v>
      </c>
      <c r="E69" s="36">
        <f ca="1" t="shared" si="14"/>
        <v>0</v>
      </c>
      <c r="F69" s="37">
        <f ca="1" t="shared" si="15"/>
        <v>0</v>
      </c>
      <c r="G69" s="36">
        <f ca="1" t="shared" si="16"/>
        <v>0</v>
      </c>
      <c r="H69" s="36">
        <f ca="1" t="shared" si="17"/>
        <v>0</v>
      </c>
      <c r="I69" s="37">
        <f ca="1" t="shared" si="18"/>
        <v>330</v>
      </c>
      <c r="J69" s="37">
        <v>0</v>
      </c>
      <c r="K69" s="37">
        <f ca="1" t="shared" si="19"/>
        <v>10000</v>
      </c>
      <c r="L69" s="31" t="str" cm="1">
        <f ca="1" t="array" ref="L69">IFERROR(_xlfn.XLOOKUP(B69,INDIRECT("'"&amp;$O$2&amp;"'!B:B"),INDIRECT("'"&amp;$O$2&amp;"'!C:C"),"无"),"表名错误")</f>
        <v>南大尚诚</v>
      </c>
      <c r="M69" s="31">
        <f ca="1" t="shared" si="20"/>
        <v>0</v>
      </c>
      <c r="N69" s="34">
        <f ca="1" t="shared" si="21"/>
        <v>10000</v>
      </c>
    </row>
    <row r="70" spans="1:14">
      <c r="A70" s="35">
        <f t="shared" si="12"/>
        <v>69</v>
      </c>
      <c r="B70" s="36" t="str" cm="1">
        <f ca="1" t="array" ref="B70">IFERROR(INDIRECT("'"&amp;$O$2&amp;"'!B"&amp;ROW()+1),"表名无效")</f>
        <v>五十六</v>
      </c>
      <c r="C70" s="36" cm="1">
        <f ca="1" t="array" ref="C70">IFERROR(_xlfn.XLOOKUP(B70,INDIRECT("'"&amp;$O$2&amp;"'!B:B"),INDIRECT("'"&amp;$O$2&amp;"'!Q:Q"),"无"),"表名错误")</f>
        <v>10600</v>
      </c>
      <c r="D70" s="36">
        <f ca="1" t="shared" si="13"/>
        <v>10282</v>
      </c>
      <c r="E70" s="36">
        <f ca="1" t="shared" si="14"/>
        <v>0</v>
      </c>
      <c r="F70" s="37">
        <f ca="1" t="shared" si="15"/>
        <v>0</v>
      </c>
      <c r="G70" s="36">
        <f ca="1" t="shared" si="16"/>
        <v>0</v>
      </c>
      <c r="H70" s="36">
        <f ca="1" t="shared" si="17"/>
        <v>0</v>
      </c>
      <c r="I70" s="37">
        <f ca="1" t="shared" si="18"/>
        <v>318</v>
      </c>
      <c r="J70" s="37">
        <v>0</v>
      </c>
      <c r="K70" s="37">
        <f ca="1" t="shared" si="19"/>
        <v>10600</v>
      </c>
      <c r="L70" s="31" t="str" cm="1">
        <f ca="1" t="array" ref="L70">IFERROR(_xlfn.XLOOKUP(B70,INDIRECT("'"&amp;$O$2&amp;"'!B:B"),INDIRECT("'"&amp;$O$2&amp;"'!C:C"),"无"),"表名错误")</f>
        <v>南大尚诚</v>
      </c>
      <c r="M70" s="31">
        <f ca="1" t="shared" si="20"/>
        <v>0</v>
      </c>
      <c r="N70" s="34">
        <f ca="1" t="shared" si="21"/>
        <v>10600</v>
      </c>
    </row>
    <row r="71" spans="1:14">
      <c r="A71" s="35">
        <f t="shared" si="12"/>
        <v>70</v>
      </c>
      <c r="B71" s="36" t="str" cm="1">
        <f ca="1" t="array" ref="B71">IFERROR(INDIRECT("'"&amp;$O$2&amp;"'!B"&amp;ROW()+1),"表名无效")</f>
        <v>五十七</v>
      </c>
      <c r="C71" s="36" cm="1">
        <f ca="1" t="array" ref="C71">IFERROR(_xlfn.XLOOKUP(B71,INDIRECT("'"&amp;$O$2&amp;"'!B:B"),INDIRECT("'"&amp;$O$2&amp;"'!Q:Q"),"无"),"表名错误")</f>
        <v>10000</v>
      </c>
      <c r="D71" s="36">
        <f ca="1" t="shared" si="13"/>
        <v>9700</v>
      </c>
      <c r="E71" s="36">
        <f ca="1" t="shared" si="14"/>
        <v>0</v>
      </c>
      <c r="F71" s="37">
        <f ca="1" t="shared" si="15"/>
        <v>0</v>
      </c>
      <c r="G71" s="36">
        <f ca="1" t="shared" si="16"/>
        <v>0</v>
      </c>
      <c r="H71" s="36">
        <f ca="1" t="shared" si="17"/>
        <v>0</v>
      </c>
      <c r="I71" s="37">
        <f ca="1" t="shared" si="18"/>
        <v>300</v>
      </c>
      <c r="J71" s="37">
        <v>0</v>
      </c>
      <c r="K71" s="37">
        <f ca="1" t="shared" si="19"/>
        <v>10000</v>
      </c>
      <c r="L71" s="31" t="str" cm="1">
        <f ca="1" t="array" ref="L71">IFERROR(_xlfn.XLOOKUP(B71,INDIRECT("'"&amp;$O$2&amp;"'!B:B"),INDIRECT("'"&amp;$O$2&amp;"'!C:C"),"无"),"表名错误")</f>
        <v>南大尚诚</v>
      </c>
      <c r="M71" s="31">
        <f ca="1" t="shared" si="20"/>
        <v>0</v>
      </c>
      <c r="N71" s="34">
        <f ca="1" t="shared" si="21"/>
        <v>10000</v>
      </c>
    </row>
    <row r="72" spans="1:14">
      <c r="A72" s="35">
        <f t="shared" si="12"/>
        <v>71</v>
      </c>
      <c r="B72" s="36" t="str" cm="1">
        <f ca="1" t="array" ref="B72">IFERROR(INDIRECT("'"&amp;$O$2&amp;"'!B"&amp;ROW()+1),"表名无效")</f>
        <v>五十八</v>
      </c>
      <c r="C72" s="36" cm="1">
        <f ca="1" t="array" ref="C72">IFERROR(_xlfn.XLOOKUP(B72,INDIRECT("'"&amp;$O$2&amp;"'!B:B"),INDIRECT("'"&amp;$O$2&amp;"'!Q:Q"),"无"),"表名错误")</f>
        <v>10000</v>
      </c>
      <c r="D72" s="36">
        <f ca="1" t="shared" si="13"/>
        <v>9700</v>
      </c>
      <c r="E72" s="36">
        <f ca="1" t="shared" si="14"/>
        <v>0</v>
      </c>
      <c r="F72" s="37">
        <f ca="1" t="shared" si="15"/>
        <v>0</v>
      </c>
      <c r="G72" s="36">
        <f ca="1" t="shared" si="16"/>
        <v>0</v>
      </c>
      <c r="H72" s="36">
        <f ca="1" t="shared" si="17"/>
        <v>0</v>
      </c>
      <c r="I72" s="37">
        <f ca="1" t="shared" si="18"/>
        <v>300</v>
      </c>
      <c r="J72" s="37">
        <v>0</v>
      </c>
      <c r="K72" s="37">
        <f ca="1" t="shared" si="19"/>
        <v>10000</v>
      </c>
      <c r="L72" s="31" t="str" cm="1">
        <f ca="1" t="array" ref="L72">IFERROR(_xlfn.XLOOKUP(B72,INDIRECT("'"&amp;$O$2&amp;"'!B:B"),INDIRECT("'"&amp;$O$2&amp;"'!C:C"),"无"),"表名错误")</f>
        <v>南大尚诚</v>
      </c>
      <c r="M72" s="31">
        <f ca="1" t="shared" si="20"/>
        <v>0</v>
      </c>
      <c r="N72" s="34">
        <f ca="1" t="shared" si="21"/>
        <v>10000</v>
      </c>
    </row>
    <row r="73" spans="1:14">
      <c r="A73" s="35">
        <f t="shared" si="12"/>
        <v>72</v>
      </c>
      <c r="B73" s="36" t="str" cm="1">
        <f ca="1" t="array" ref="B73">IFERROR(INDIRECT("'"&amp;$O$2&amp;"'!B"&amp;ROW()+1),"表名无效")</f>
        <v>五十九</v>
      </c>
      <c r="C73" s="36" cm="1">
        <f ca="1" t="array" ref="C73">IFERROR(_xlfn.XLOOKUP(B73,INDIRECT("'"&amp;$O$2&amp;"'!B:B"),INDIRECT("'"&amp;$O$2&amp;"'!Q:Q"),"无"),"表名错误")</f>
        <v>10000</v>
      </c>
      <c r="D73" s="36">
        <f ca="1" t="shared" si="13"/>
        <v>9700</v>
      </c>
      <c r="E73" s="36">
        <f ca="1" t="shared" si="14"/>
        <v>0</v>
      </c>
      <c r="F73" s="37">
        <f ca="1" t="shared" si="15"/>
        <v>0</v>
      </c>
      <c r="G73" s="36">
        <f ca="1" t="shared" si="16"/>
        <v>0</v>
      </c>
      <c r="H73" s="36">
        <f ca="1" t="shared" si="17"/>
        <v>0</v>
      </c>
      <c r="I73" s="37">
        <f ca="1" t="shared" si="18"/>
        <v>300</v>
      </c>
      <c r="J73" s="37">
        <v>0</v>
      </c>
      <c r="K73" s="37">
        <f ca="1" t="shared" si="19"/>
        <v>10000</v>
      </c>
      <c r="L73" s="31" t="str" cm="1">
        <f ca="1" t="array" ref="L73">IFERROR(_xlfn.XLOOKUP(B73,INDIRECT("'"&amp;$O$2&amp;"'!B:B"),INDIRECT("'"&amp;$O$2&amp;"'!C:C"),"无"),"表名错误")</f>
        <v>南大尚诚</v>
      </c>
      <c r="M73" s="31">
        <f ca="1" t="shared" si="20"/>
        <v>0</v>
      </c>
      <c r="N73" s="34">
        <f ca="1" t="shared" si="21"/>
        <v>10000</v>
      </c>
    </row>
    <row r="74" spans="1:14">
      <c r="A74" s="35">
        <f t="shared" si="12"/>
        <v>73</v>
      </c>
      <c r="B74" s="36" t="str" cm="1">
        <f ca="1" t="array" ref="B74">IFERROR(INDIRECT("'"&amp;$O$2&amp;"'!B"&amp;ROW()+1),"表名无效")</f>
        <v>六十</v>
      </c>
      <c r="C74" s="36" cm="1">
        <f ca="1" t="array" ref="C74">IFERROR(_xlfn.XLOOKUP(B74,INDIRECT("'"&amp;$O$2&amp;"'!B:B"),INDIRECT("'"&amp;$O$2&amp;"'!Q:Q"),"无"),"表名错误")</f>
        <v>10000</v>
      </c>
      <c r="D74" s="36">
        <f ca="1" t="shared" si="13"/>
        <v>9700</v>
      </c>
      <c r="E74" s="36">
        <f ca="1" t="shared" si="14"/>
        <v>0</v>
      </c>
      <c r="F74" s="37">
        <f ca="1" t="shared" si="15"/>
        <v>0</v>
      </c>
      <c r="G74" s="36">
        <f ca="1" t="shared" si="16"/>
        <v>0</v>
      </c>
      <c r="H74" s="36">
        <f ca="1" t="shared" si="17"/>
        <v>0</v>
      </c>
      <c r="I74" s="37">
        <f ca="1" t="shared" si="18"/>
        <v>300</v>
      </c>
      <c r="J74" s="37">
        <v>0</v>
      </c>
      <c r="K74" s="37">
        <f ca="1" t="shared" si="19"/>
        <v>10000</v>
      </c>
      <c r="L74" s="31" t="str" cm="1">
        <f ca="1" t="array" ref="L74">IFERROR(_xlfn.XLOOKUP(B74,INDIRECT("'"&amp;$O$2&amp;"'!B:B"),INDIRECT("'"&amp;$O$2&amp;"'!C:C"),"无"),"表名错误")</f>
        <v>南大尚诚</v>
      </c>
      <c r="M74" s="31">
        <f ca="1" t="shared" si="20"/>
        <v>0</v>
      </c>
      <c r="N74" s="34">
        <f ca="1" t="shared" si="21"/>
        <v>10000</v>
      </c>
    </row>
    <row r="75" spans="1:14">
      <c r="A75" s="35">
        <f t="shared" si="12"/>
        <v>74</v>
      </c>
      <c r="B75" s="36" t="str" cm="1">
        <f ca="1" t="array" ref="B75">IFERROR(INDIRECT("'"&amp;$O$2&amp;"'!B"&amp;ROW()+1),"表名无效")</f>
        <v>六十一</v>
      </c>
      <c r="C75" s="36" cm="1">
        <f ca="1" t="array" ref="C75">IFERROR(_xlfn.XLOOKUP(B75,INDIRECT("'"&amp;$O$2&amp;"'!B:B"),INDIRECT("'"&amp;$O$2&amp;"'!Q:Q"),"无"),"表名错误")</f>
        <v>10000</v>
      </c>
      <c r="D75" s="36">
        <f ca="1" t="shared" si="13"/>
        <v>9700</v>
      </c>
      <c r="E75" s="36">
        <f ca="1" t="shared" si="14"/>
        <v>0</v>
      </c>
      <c r="F75" s="37">
        <f ca="1" t="shared" si="15"/>
        <v>0</v>
      </c>
      <c r="G75" s="36">
        <f ca="1" t="shared" si="16"/>
        <v>0</v>
      </c>
      <c r="H75" s="36">
        <f ca="1" t="shared" si="17"/>
        <v>0</v>
      </c>
      <c r="I75" s="37">
        <f ca="1" t="shared" si="18"/>
        <v>300</v>
      </c>
      <c r="J75" s="37">
        <v>0</v>
      </c>
      <c r="K75" s="37">
        <f ca="1" t="shared" si="19"/>
        <v>10000</v>
      </c>
      <c r="L75" s="31" t="str" cm="1">
        <f ca="1" t="array" ref="L75">IFERROR(_xlfn.XLOOKUP(B75,INDIRECT("'"&amp;$O$2&amp;"'!B:B"),INDIRECT("'"&amp;$O$2&amp;"'!C:C"),"无"),"表名错误")</f>
        <v>南大尚诚</v>
      </c>
      <c r="M75" s="31">
        <f ca="1" t="shared" si="20"/>
        <v>0</v>
      </c>
      <c r="N75" s="34">
        <f ca="1" t="shared" si="21"/>
        <v>10000</v>
      </c>
    </row>
    <row r="76" spans="1:14">
      <c r="A76" s="35">
        <f t="shared" si="12"/>
        <v>75</v>
      </c>
      <c r="B76" s="36" t="str" cm="1">
        <f ca="1" t="array" ref="B76">IFERROR(INDIRECT("'"&amp;$O$2&amp;"'!B"&amp;ROW()+1),"表名无效")</f>
        <v>六十二</v>
      </c>
      <c r="C76" s="36" cm="1">
        <f ca="1" t="array" ref="C76">IFERROR(_xlfn.XLOOKUP(B76,INDIRECT("'"&amp;$O$2&amp;"'!B:B"),INDIRECT("'"&amp;$O$2&amp;"'!Q:Q"),"无"),"表名错误")</f>
        <v>10000</v>
      </c>
      <c r="D76" s="36">
        <f ca="1" t="shared" si="13"/>
        <v>9700</v>
      </c>
      <c r="E76" s="36">
        <f ca="1" t="shared" si="14"/>
        <v>0</v>
      </c>
      <c r="F76" s="37">
        <f ca="1" t="shared" si="15"/>
        <v>0</v>
      </c>
      <c r="G76" s="36">
        <f ca="1" t="shared" si="16"/>
        <v>0</v>
      </c>
      <c r="H76" s="36">
        <f ca="1" t="shared" si="17"/>
        <v>0</v>
      </c>
      <c r="I76" s="37">
        <f ca="1" t="shared" si="18"/>
        <v>300</v>
      </c>
      <c r="J76" s="37">
        <v>0</v>
      </c>
      <c r="K76" s="37">
        <f ca="1" t="shared" si="19"/>
        <v>10000</v>
      </c>
      <c r="L76" s="31" t="str" cm="1">
        <f ca="1" t="array" ref="L76">IFERROR(_xlfn.XLOOKUP(B76,INDIRECT("'"&amp;$O$2&amp;"'!B:B"),INDIRECT("'"&amp;$O$2&amp;"'!C:C"),"无"),"表名错误")</f>
        <v>南大尚诚</v>
      </c>
      <c r="M76" s="31">
        <f ca="1" t="shared" si="20"/>
        <v>0</v>
      </c>
      <c r="N76" s="34">
        <f ca="1" t="shared" si="21"/>
        <v>10000</v>
      </c>
    </row>
    <row r="77" spans="1:14">
      <c r="A77" s="35">
        <f t="shared" si="12"/>
        <v>76</v>
      </c>
      <c r="B77" s="36" t="str" cm="1">
        <f ca="1" t="array" ref="B77">IFERROR(INDIRECT("'"&amp;$O$2&amp;"'!B"&amp;ROW()+1),"表名无效")</f>
        <v>六十三</v>
      </c>
      <c r="C77" s="36" cm="1">
        <f ca="1" t="array" ref="C77">IFERROR(_xlfn.XLOOKUP(B77,INDIRECT("'"&amp;$O$2&amp;"'!B:B"),INDIRECT("'"&amp;$O$2&amp;"'!Q:Q"),"无"),"表名错误")</f>
        <v>10000</v>
      </c>
      <c r="D77" s="36">
        <f ca="1" t="shared" si="13"/>
        <v>9700</v>
      </c>
      <c r="E77" s="36">
        <f ca="1" t="shared" si="14"/>
        <v>0</v>
      </c>
      <c r="F77" s="37">
        <f ca="1" t="shared" si="15"/>
        <v>0</v>
      </c>
      <c r="G77" s="36">
        <f ca="1" t="shared" si="16"/>
        <v>0</v>
      </c>
      <c r="H77" s="36">
        <f ca="1" t="shared" si="17"/>
        <v>0</v>
      </c>
      <c r="I77" s="37">
        <f ca="1" t="shared" si="18"/>
        <v>300</v>
      </c>
      <c r="J77" s="37">
        <v>0</v>
      </c>
      <c r="K77" s="37">
        <f ca="1" t="shared" si="19"/>
        <v>10000</v>
      </c>
      <c r="L77" s="31" t="str" cm="1">
        <f ca="1" t="array" ref="L77">IFERROR(_xlfn.XLOOKUP(B77,INDIRECT("'"&amp;$O$2&amp;"'!B:B"),INDIRECT("'"&amp;$O$2&amp;"'!C:C"),"无"),"表名错误")</f>
        <v>南大尚诚</v>
      </c>
      <c r="M77" s="31">
        <f ca="1" t="shared" si="20"/>
        <v>0</v>
      </c>
      <c r="N77" s="34">
        <f ca="1" t="shared" si="21"/>
        <v>10000</v>
      </c>
    </row>
    <row r="78" spans="1:14">
      <c r="A78" s="35">
        <f t="shared" si="12"/>
        <v>77</v>
      </c>
      <c r="B78" s="36" t="str" cm="1">
        <f ca="1" t="array" ref="B78">IFERROR(INDIRECT("'"&amp;$O$2&amp;"'!B"&amp;ROW()+1),"表名无效")</f>
        <v>六十四</v>
      </c>
      <c r="C78" s="36" cm="1">
        <f ca="1" t="array" ref="C78">IFERROR(_xlfn.XLOOKUP(B78,INDIRECT("'"&amp;$O$2&amp;"'!B:B"),INDIRECT("'"&amp;$O$2&amp;"'!Q:Q"),"无"),"表名错误")</f>
        <v>10000</v>
      </c>
      <c r="D78" s="36">
        <f ca="1" t="shared" si="13"/>
        <v>9700</v>
      </c>
      <c r="E78" s="36">
        <f ca="1" t="shared" si="14"/>
        <v>0</v>
      </c>
      <c r="F78" s="37">
        <f ca="1" t="shared" si="15"/>
        <v>0</v>
      </c>
      <c r="G78" s="36">
        <f ca="1" t="shared" si="16"/>
        <v>0</v>
      </c>
      <c r="H78" s="36">
        <f ca="1" t="shared" si="17"/>
        <v>0</v>
      </c>
      <c r="I78" s="37">
        <f ca="1" t="shared" si="18"/>
        <v>300</v>
      </c>
      <c r="J78" s="37">
        <v>0</v>
      </c>
      <c r="K78" s="37">
        <f ca="1" t="shared" si="19"/>
        <v>10000</v>
      </c>
      <c r="L78" s="31" t="str" cm="1">
        <f ca="1" t="array" ref="L78">IFERROR(_xlfn.XLOOKUP(B78,INDIRECT("'"&amp;$O$2&amp;"'!B:B"),INDIRECT("'"&amp;$O$2&amp;"'!C:C"),"无"),"表名错误")</f>
        <v>南大尚诚</v>
      </c>
      <c r="M78" s="31">
        <f ca="1" t="shared" si="20"/>
        <v>0</v>
      </c>
      <c r="N78" s="34">
        <f ca="1" t="shared" si="21"/>
        <v>10000</v>
      </c>
    </row>
    <row r="79" spans="1:14">
      <c r="A79" s="35">
        <f t="shared" si="12"/>
        <v>78</v>
      </c>
      <c r="B79" s="36" t="str" cm="1">
        <f ca="1" t="array" ref="B79">IFERROR(INDIRECT("'"&amp;$O$2&amp;"'!B"&amp;ROW()+1),"表名无效")</f>
        <v>六十五</v>
      </c>
      <c r="C79" s="36" cm="1">
        <f ca="1" t="array" ref="C79">IFERROR(_xlfn.XLOOKUP(B79,INDIRECT("'"&amp;$O$2&amp;"'!B:B"),INDIRECT("'"&amp;$O$2&amp;"'!Q:Q"),"无"),"表名错误")</f>
        <v>10000</v>
      </c>
      <c r="D79" s="36">
        <f ca="1" t="shared" si="13"/>
        <v>9700</v>
      </c>
      <c r="E79" s="36">
        <f ca="1" t="shared" si="14"/>
        <v>0</v>
      </c>
      <c r="F79" s="37">
        <f ca="1" t="shared" si="15"/>
        <v>0</v>
      </c>
      <c r="G79" s="36">
        <f ca="1" t="shared" si="16"/>
        <v>0</v>
      </c>
      <c r="H79" s="36">
        <f ca="1" t="shared" si="17"/>
        <v>0</v>
      </c>
      <c r="I79" s="37">
        <f ca="1" t="shared" si="18"/>
        <v>300</v>
      </c>
      <c r="J79" s="37">
        <v>0</v>
      </c>
      <c r="K79" s="37">
        <f ca="1" t="shared" si="19"/>
        <v>10000</v>
      </c>
      <c r="L79" s="31" t="str" cm="1">
        <f ca="1" t="array" ref="L79">IFERROR(_xlfn.XLOOKUP(B79,INDIRECT("'"&amp;$O$2&amp;"'!B:B"),INDIRECT("'"&amp;$O$2&amp;"'!C:C"),"无"),"表名错误")</f>
        <v>南大尚诚</v>
      </c>
      <c r="M79" s="31">
        <f ca="1" t="shared" si="20"/>
        <v>0</v>
      </c>
      <c r="N79" s="34">
        <f ca="1" t="shared" si="21"/>
        <v>10000</v>
      </c>
    </row>
    <row r="80" spans="1:14">
      <c r="A80" s="35">
        <f t="shared" si="12"/>
        <v>79</v>
      </c>
      <c r="B80" s="36" t="str" cm="1">
        <f ca="1" t="array" ref="B80">IFERROR(INDIRECT("'"&amp;$O$2&amp;"'!B"&amp;ROW()+1),"表名无效")</f>
        <v>六十六</v>
      </c>
      <c r="C80" s="36" cm="1">
        <f ca="1" t="array" ref="C80">IFERROR(_xlfn.XLOOKUP(B80,INDIRECT("'"&amp;$O$2&amp;"'!B:B"),INDIRECT("'"&amp;$O$2&amp;"'!Q:Q"),"无"),"表名错误")</f>
        <v>10000</v>
      </c>
      <c r="D80" s="36">
        <f ca="1" t="shared" si="13"/>
        <v>9700</v>
      </c>
      <c r="E80" s="36">
        <f ca="1" t="shared" si="14"/>
        <v>0</v>
      </c>
      <c r="F80" s="37">
        <f ca="1" t="shared" si="15"/>
        <v>0</v>
      </c>
      <c r="G80" s="36">
        <f ca="1" t="shared" si="16"/>
        <v>0</v>
      </c>
      <c r="H80" s="36">
        <f ca="1" t="shared" si="17"/>
        <v>0</v>
      </c>
      <c r="I80" s="37">
        <f ca="1" t="shared" si="18"/>
        <v>300</v>
      </c>
      <c r="J80" s="37">
        <v>0</v>
      </c>
      <c r="K80" s="37">
        <f ca="1" t="shared" si="19"/>
        <v>10000</v>
      </c>
      <c r="L80" s="31" t="str" cm="1">
        <f ca="1" t="array" ref="L80">IFERROR(_xlfn.XLOOKUP(B80,INDIRECT("'"&amp;$O$2&amp;"'!B:B"),INDIRECT("'"&amp;$O$2&amp;"'!C:C"),"无"),"表名错误")</f>
        <v>南大尚诚</v>
      </c>
      <c r="M80" s="31">
        <f ca="1" t="shared" si="20"/>
        <v>0</v>
      </c>
      <c r="N80" s="34">
        <f ca="1" t="shared" si="21"/>
        <v>10000</v>
      </c>
    </row>
    <row r="81" spans="1:14">
      <c r="A81" s="35">
        <f t="shared" si="12"/>
        <v>80</v>
      </c>
      <c r="B81" s="36" t="str" cm="1">
        <f ca="1" t="array" ref="B81">IFERROR(INDIRECT("'"&amp;$O$2&amp;"'!B"&amp;ROW()+1),"表名无效")</f>
        <v>六十七</v>
      </c>
      <c r="C81" s="36" cm="1">
        <f ca="1" t="array" ref="C81">IFERROR(_xlfn.XLOOKUP(B81,INDIRECT("'"&amp;$O$2&amp;"'!B:B"),INDIRECT("'"&amp;$O$2&amp;"'!Q:Q"),"无"),"表名错误")</f>
        <v>10000</v>
      </c>
      <c r="D81" s="36">
        <f ca="1" t="shared" si="13"/>
        <v>9700</v>
      </c>
      <c r="E81" s="36">
        <f ca="1" t="shared" si="14"/>
        <v>0</v>
      </c>
      <c r="F81" s="37">
        <f ca="1" t="shared" si="15"/>
        <v>0</v>
      </c>
      <c r="G81" s="36">
        <f ca="1" t="shared" si="16"/>
        <v>0</v>
      </c>
      <c r="H81" s="36">
        <f ca="1" t="shared" si="17"/>
        <v>0</v>
      </c>
      <c r="I81" s="37">
        <f ca="1" t="shared" si="18"/>
        <v>300</v>
      </c>
      <c r="J81" s="37">
        <v>0</v>
      </c>
      <c r="K81" s="37">
        <f ca="1" t="shared" si="19"/>
        <v>10000</v>
      </c>
      <c r="L81" s="31" t="str" cm="1">
        <f ca="1" t="array" ref="L81">IFERROR(_xlfn.XLOOKUP(B81,INDIRECT("'"&amp;$O$2&amp;"'!B:B"),INDIRECT("'"&amp;$O$2&amp;"'!C:C"),"无"),"表名错误")</f>
        <v>南大尚诚</v>
      </c>
      <c r="M81" s="31">
        <f ca="1" t="shared" si="20"/>
        <v>0</v>
      </c>
      <c r="N81" s="34">
        <f ca="1" t="shared" si="21"/>
        <v>10000</v>
      </c>
    </row>
    <row r="82" spans="1:14">
      <c r="A82" s="35">
        <f t="shared" si="12"/>
        <v>81</v>
      </c>
      <c r="B82" s="36" t="str" cm="1">
        <f ca="1" t="array" ref="B82">IFERROR(INDIRECT("'"&amp;$O$2&amp;"'!B"&amp;ROW()+1),"表名无效")</f>
        <v>六十八</v>
      </c>
      <c r="C82" s="36" cm="1">
        <f ca="1" t="array" ref="C82">IFERROR(_xlfn.XLOOKUP(B82,INDIRECT("'"&amp;$O$2&amp;"'!B:B"),INDIRECT("'"&amp;$O$2&amp;"'!Q:Q"),"无"),"表名错误")</f>
        <v>10000</v>
      </c>
      <c r="D82" s="36">
        <f ca="1" t="shared" si="13"/>
        <v>9700</v>
      </c>
      <c r="E82" s="36">
        <f ca="1" t="shared" si="14"/>
        <v>0</v>
      </c>
      <c r="F82" s="37">
        <f ca="1" t="shared" si="15"/>
        <v>0</v>
      </c>
      <c r="G82" s="36">
        <f ca="1" t="shared" si="16"/>
        <v>0</v>
      </c>
      <c r="H82" s="36">
        <f ca="1" t="shared" si="17"/>
        <v>0</v>
      </c>
      <c r="I82" s="37">
        <f ca="1" t="shared" si="18"/>
        <v>300</v>
      </c>
      <c r="J82" s="37">
        <v>0</v>
      </c>
      <c r="K82" s="37">
        <f ca="1" t="shared" si="19"/>
        <v>10000</v>
      </c>
      <c r="L82" s="31" t="str" cm="1">
        <f ca="1" t="array" ref="L82">IFERROR(_xlfn.XLOOKUP(B82,INDIRECT("'"&amp;$O$2&amp;"'!B:B"),INDIRECT("'"&amp;$O$2&amp;"'!C:C"),"无"),"表名错误")</f>
        <v>南大尚诚</v>
      </c>
      <c r="M82" s="31">
        <f ca="1" t="shared" si="20"/>
        <v>0</v>
      </c>
      <c r="N82" s="34">
        <f ca="1" t="shared" si="21"/>
        <v>10000</v>
      </c>
    </row>
    <row r="83" spans="1:14">
      <c r="A83" s="35">
        <f t="shared" si="12"/>
        <v>82</v>
      </c>
      <c r="B83" s="36" t="str" cm="1">
        <f ca="1" t="array" ref="B83">IFERROR(INDIRECT("'"&amp;$O$2&amp;"'!B"&amp;ROW()+1),"表名无效")</f>
        <v>六十九</v>
      </c>
      <c r="C83" s="36" cm="1">
        <f ca="1" t="array" ref="C83">IFERROR(_xlfn.XLOOKUP(B83,INDIRECT("'"&amp;$O$2&amp;"'!B:B"),INDIRECT("'"&amp;$O$2&amp;"'!Q:Q"),"无"),"表名错误")</f>
        <v>10000</v>
      </c>
      <c r="D83" s="36">
        <f ca="1" t="shared" si="13"/>
        <v>9700</v>
      </c>
      <c r="E83" s="36">
        <f ca="1" t="shared" si="14"/>
        <v>0</v>
      </c>
      <c r="F83" s="37">
        <f ca="1" t="shared" si="15"/>
        <v>0</v>
      </c>
      <c r="G83" s="36">
        <f ca="1" t="shared" si="16"/>
        <v>0</v>
      </c>
      <c r="H83" s="36">
        <f ca="1" t="shared" si="17"/>
        <v>0</v>
      </c>
      <c r="I83" s="37">
        <f ca="1" t="shared" si="18"/>
        <v>300</v>
      </c>
      <c r="J83" s="37">
        <v>0</v>
      </c>
      <c r="K83" s="37">
        <f ca="1" t="shared" si="19"/>
        <v>10000</v>
      </c>
      <c r="L83" s="31" t="str" cm="1">
        <f ca="1" t="array" ref="L83">IFERROR(_xlfn.XLOOKUP(B83,INDIRECT("'"&amp;$O$2&amp;"'!B:B"),INDIRECT("'"&amp;$O$2&amp;"'!C:C"),"无"),"表名错误")</f>
        <v>尚诚能源</v>
      </c>
      <c r="M83" s="31">
        <f ca="1" t="shared" si="20"/>
        <v>0</v>
      </c>
      <c r="N83" s="34">
        <f ca="1" t="shared" si="21"/>
        <v>10000</v>
      </c>
    </row>
    <row r="84" spans="1:14">
      <c r="A84" s="35">
        <f t="shared" si="12"/>
        <v>83</v>
      </c>
      <c r="B84" s="36" t="str" cm="1">
        <f ca="1" t="array" ref="B84">IFERROR(INDIRECT("'"&amp;$O$2&amp;"'!B"&amp;ROW()+1),"表名无效")</f>
        <v>七十</v>
      </c>
      <c r="C84" s="36" cm="1">
        <f ca="1" t="array" ref="C84">IFERROR(_xlfn.XLOOKUP(B84,INDIRECT("'"&amp;$O$2&amp;"'!B:B"),INDIRECT("'"&amp;$O$2&amp;"'!Q:Q"),"无"),"表名错误")</f>
        <v>10000</v>
      </c>
      <c r="D84" s="36">
        <f ca="1" t="shared" si="13"/>
        <v>9700</v>
      </c>
      <c r="E84" s="36">
        <f ca="1" t="shared" si="14"/>
        <v>0</v>
      </c>
      <c r="F84" s="37">
        <f ca="1" t="shared" si="15"/>
        <v>0</v>
      </c>
      <c r="G84" s="36">
        <f ca="1" t="shared" si="16"/>
        <v>0</v>
      </c>
      <c r="H84" s="36">
        <f ca="1" t="shared" si="17"/>
        <v>0</v>
      </c>
      <c r="I84" s="37">
        <f ca="1" t="shared" si="18"/>
        <v>300</v>
      </c>
      <c r="J84" s="37">
        <v>0</v>
      </c>
      <c r="K84" s="37">
        <f ca="1" t="shared" si="19"/>
        <v>10000</v>
      </c>
      <c r="L84" s="31" t="str" cm="1">
        <f ca="1" t="array" ref="L84">IFERROR(_xlfn.XLOOKUP(B84,INDIRECT("'"&amp;$O$2&amp;"'!B:B"),INDIRECT("'"&amp;$O$2&amp;"'!C:C"),"无"),"表名错误")</f>
        <v>南大尚诚</v>
      </c>
      <c r="M84" s="31">
        <f ca="1" t="shared" si="20"/>
        <v>0</v>
      </c>
      <c r="N84" s="34">
        <f ca="1" t="shared" si="21"/>
        <v>10000</v>
      </c>
    </row>
    <row r="85" spans="1:14">
      <c r="A85" s="35">
        <f t="shared" si="12"/>
        <v>84</v>
      </c>
      <c r="B85" s="36" t="str" cm="1">
        <f ca="1" t="array" ref="B85">IFERROR(INDIRECT("'"&amp;$O$2&amp;"'!B"&amp;ROW()+1),"表名无效")</f>
        <v>七十一</v>
      </c>
      <c r="C85" s="36" cm="1">
        <f ca="1" t="array" ref="C85">IFERROR(_xlfn.XLOOKUP(B85,INDIRECT("'"&amp;$O$2&amp;"'!B:B"),INDIRECT("'"&amp;$O$2&amp;"'!Q:Q"),"无"),"表名错误")</f>
        <v>10000</v>
      </c>
      <c r="D85" s="36">
        <f ca="1" t="shared" si="13"/>
        <v>9700</v>
      </c>
      <c r="E85" s="36">
        <f ca="1" t="shared" si="14"/>
        <v>0</v>
      </c>
      <c r="F85" s="37">
        <f ca="1" t="shared" si="15"/>
        <v>0</v>
      </c>
      <c r="G85" s="36">
        <f ca="1" t="shared" si="16"/>
        <v>0</v>
      </c>
      <c r="H85" s="36">
        <f ca="1" t="shared" si="17"/>
        <v>0</v>
      </c>
      <c r="I85" s="37">
        <f ca="1" t="shared" si="18"/>
        <v>300</v>
      </c>
      <c r="J85" s="37">
        <v>0</v>
      </c>
      <c r="K85" s="37">
        <f ca="1" t="shared" si="19"/>
        <v>10000</v>
      </c>
      <c r="L85" s="31" t="str" cm="1">
        <f ca="1" t="array" ref="L85">IFERROR(_xlfn.XLOOKUP(B85,INDIRECT("'"&amp;$O$2&amp;"'!B:B"),INDIRECT("'"&amp;$O$2&amp;"'!C:C"),"无"),"表名错误")</f>
        <v>南大尚诚</v>
      </c>
      <c r="M85" s="31">
        <f ca="1" t="shared" si="20"/>
        <v>0</v>
      </c>
      <c r="N85" s="34">
        <f ca="1" t="shared" si="21"/>
        <v>10000</v>
      </c>
    </row>
    <row r="86" spans="1:14">
      <c r="A86" s="35">
        <f t="shared" si="12"/>
        <v>85</v>
      </c>
      <c r="B86" s="36" t="str" cm="1">
        <f ca="1" t="array" ref="B86">IFERROR(INDIRECT("'"&amp;$O$2&amp;"'!B"&amp;ROW()+1),"表名无效")</f>
        <v>七十二</v>
      </c>
      <c r="C86" s="36" cm="1">
        <f ca="1" t="array" ref="C86">IFERROR(_xlfn.XLOOKUP(B86,INDIRECT("'"&amp;$O$2&amp;"'!B:B"),INDIRECT("'"&amp;$O$2&amp;"'!Q:Q"),"无"),"表名错误")</f>
        <v>10000</v>
      </c>
      <c r="D86" s="36">
        <f ca="1" t="shared" si="13"/>
        <v>9700</v>
      </c>
      <c r="E86" s="36">
        <f ca="1" t="shared" si="14"/>
        <v>0</v>
      </c>
      <c r="F86" s="37">
        <f ca="1" t="shared" si="15"/>
        <v>0</v>
      </c>
      <c r="G86" s="36">
        <f ca="1" t="shared" si="16"/>
        <v>0</v>
      </c>
      <c r="H86" s="36">
        <f ca="1" t="shared" si="17"/>
        <v>0</v>
      </c>
      <c r="I86" s="37">
        <f ca="1" t="shared" si="18"/>
        <v>300</v>
      </c>
      <c r="J86" s="37">
        <v>0</v>
      </c>
      <c r="K86" s="37">
        <f ca="1" t="shared" si="19"/>
        <v>10000</v>
      </c>
      <c r="L86" s="31" t="str" cm="1">
        <f ca="1" t="array" ref="L86">IFERROR(_xlfn.XLOOKUP(B86,INDIRECT("'"&amp;$O$2&amp;"'!B:B"),INDIRECT("'"&amp;$O$2&amp;"'!C:C"),"无"),"表名错误")</f>
        <v>南大尚诚</v>
      </c>
      <c r="M86" s="31">
        <f ca="1" t="shared" si="20"/>
        <v>0</v>
      </c>
      <c r="N86" s="34">
        <f ca="1" t="shared" si="21"/>
        <v>10000</v>
      </c>
    </row>
    <row r="87" spans="1:14">
      <c r="A87" s="35">
        <f t="shared" si="12"/>
        <v>86</v>
      </c>
      <c r="B87" s="36" t="str" cm="1">
        <f ca="1" t="array" ref="B87">IFERROR(INDIRECT("'"&amp;$O$2&amp;"'!B"&amp;ROW()+1),"表名无效")</f>
        <v>七十三</v>
      </c>
      <c r="C87" s="36" cm="1">
        <f ca="1" t="array" ref="C87">IFERROR(_xlfn.XLOOKUP(B87,INDIRECT("'"&amp;$O$2&amp;"'!B:B"),INDIRECT("'"&amp;$O$2&amp;"'!Q:Q"),"无"),"表名错误")</f>
        <v>10000</v>
      </c>
      <c r="D87" s="36">
        <f ca="1" t="shared" si="13"/>
        <v>9700</v>
      </c>
      <c r="E87" s="36">
        <f ca="1" t="shared" si="14"/>
        <v>0</v>
      </c>
      <c r="F87" s="37">
        <f ca="1" t="shared" si="15"/>
        <v>0</v>
      </c>
      <c r="G87" s="36">
        <f ca="1" t="shared" si="16"/>
        <v>0</v>
      </c>
      <c r="H87" s="36">
        <f ca="1" t="shared" si="17"/>
        <v>0</v>
      </c>
      <c r="I87" s="37">
        <f ca="1" t="shared" si="18"/>
        <v>300</v>
      </c>
      <c r="J87" s="37">
        <v>0</v>
      </c>
      <c r="K87" s="37">
        <f ca="1" t="shared" si="19"/>
        <v>10000</v>
      </c>
      <c r="L87" s="31" t="str" cm="1">
        <f ca="1" t="array" ref="L87">IFERROR(_xlfn.XLOOKUP(B87,INDIRECT("'"&amp;$O$2&amp;"'!B:B"),INDIRECT("'"&amp;$O$2&amp;"'!C:C"),"无"),"表名错误")</f>
        <v>南大尚诚</v>
      </c>
      <c r="M87" s="31">
        <f ca="1" t="shared" si="20"/>
        <v>0</v>
      </c>
      <c r="N87" s="34">
        <f ca="1" t="shared" si="21"/>
        <v>10000</v>
      </c>
    </row>
    <row r="88" spans="1:14">
      <c r="A88" s="35">
        <f t="shared" si="12"/>
        <v>87</v>
      </c>
      <c r="B88" s="36" t="str" cm="1">
        <f ca="1" t="array" ref="B88">IFERROR(INDIRECT("'"&amp;$O$2&amp;"'!B"&amp;ROW()+1),"表名无效")</f>
        <v>七十四</v>
      </c>
      <c r="C88" s="36" cm="1">
        <f ca="1" t="array" ref="C88">IFERROR(_xlfn.XLOOKUP(B88,INDIRECT("'"&amp;$O$2&amp;"'!B:B"),INDIRECT("'"&amp;$O$2&amp;"'!Q:Q"),"无"),"表名错误")</f>
        <v>10000</v>
      </c>
      <c r="D88" s="36">
        <f ca="1" t="shared" si="13"/>
        <v>9700</v>
      </c>
      <c r="E88" s="36">
        <f ca="1" t="shared" si="14"/>
        <v>0</v>
      </c>
      <c r="F88" s="37">
        <f ca="1" t="shared" si="15"/>
        <v>0</v>
      </c>
      <c r="G88" s="36">
        <f ca="1" t="shared" si="16"/>
        <v>0</v>
      </c>
      <c r="H88" s="36">
        <f ca="1" t="shared" si="17"/>
        <v>0</v>
      </c>
      <c r="I88" s="37">
        <f ca="1" t="shared" si="18"/>
        <v>300</v>
      </c>
      <c r="J88" s="37">
        <v>0</v>
      </c>
      <c r="K88" s="37">
        <f ca="1" t="shared" si="19"/>
        <v>10000</v>
      </c>
      <c r="L88" s="31" t="str" cm="1">
        <f ca="1" t="array" ref="L88">IFERROR(_xlfn.XLOOKUP(B88,INDIRECT("'"&amp;$O$2&amp;"'!B:B"),INDIRECT("'"&amp;$O$2&amp;"'!C:C"),"无"),"表名错误")</f>
        <v>尚诚能源</v>
      </c>
      <c r="M88" s="31">
        <f ca="1" t="shared" si="20"/>
        <v>0</v>
      </c>
      <c r="N88" s="34">
        <f ca="1" t="shared" si="21"/>
        <v>10000</v>
      </c>
    </row>
    <row r="89" spans="1:14">
      <c r="A89" s="35">
        <f t="shared" si="12"/>
        <v>88</v>
      </c>
      <c r="B89" s="36" t="str" cm="1">
        <f ca="1" t="array" ref="B89">IFERROR(INDIRECT("'"&amp;$O$2&amp;"'!B"&amp;ROW()+1),"表名无效")</f>
        <v>七十五</v>
      </c>
      <c r="C89" s="36" cm="1">
        <f ca="1" t="array" ref="C89">IFERROR(_xlfn.XLOOKUP(B89,INDIRECT("'"&amp;$O$2&amp;"'!B:B"),INDIRECT("'"&amp;$O$2&amp;"'!Q:Q"),"无"),"表名错误")</f>
        <v>10000</v>
      </c>
      <c r="D89" s="36">
        <f ca="1" t="shared" si="13"/>
        <v>9700</v>
      </c>
      <c r="E89" s="36">
        <f ca="1" t="shared" si="14"/>
        <v>0</v>
      </c>
      <c r="F89" s="37">
        <f ca="1" t="shared" si="15"/>
        <v>0</v>
      </c>
      <c r="G89" s="36">
        <f ca="1" t="shared" si="16"/>
        <v>0</v>
      </c>
      <c r="H89" s="36">
        <f ca="1" t="shared" si="17"/>
        <v>0</v>
      </c>
      <c r="I89" s="37">
        <f ca="1" t="shared" si="18"/>
        <v>300</v>
      </c>
      <c r="J89" s="37">
        <v>0</v>
      </c>
      <c r="K89" s="37">
        <f ca="1" t="shared" si="19"/>
        <v>10000</v>
      </c>
      <c r="L89" s="31" t="str" cm="1">
        <f ca="1" t="array" ref="L89">IFERROR(_xlfn.XLOOKUP(B89,INDIRECT("'"&amp;$O$2&amp;"'!B:B"),INDIRECT("'"&amp;$O$2&amp;"'!C:C"),"无"),"表名错误")</f>
        <v>南大尚诚</v>
      </c>
      <c r="M89" s="31">
        <f ca="1" t="shared" si="20"/>
        <v>0</v>
      </c>
      <c r="N89" s="34">
        <f ca="1" t="shared" si="21"/>
        <v>10000</v>
      </c>
    </row>
    <row r="90" spans="1:14">
      <c r="A90" s="35">
        <f t="shared" si="12"/>
        <v>89</v>
      </c>
      <c r="B90" s="36" t="str" cm="1">
        <f ca="1" t="array" ref="B90">IFERROR(INDIRECT("'"&amp;$O$2&amp;"'!B"&amp;ROW()+1),"表名无效")</f>
        <v>七十六</v>
      </c>
      <c r="C90" s="36" cm="1">
        <f ca="1" t="array" ref="C90">IFERROR(_xlfn.XLOOKUP(B90,INDIRECT("'"&amp;$O$2&amp;"'!B:B"),INDIRECT("'"&amp;$O$2&amp;"'!Q:Q"),"无"),"表名错误")</f>
        <v>12298.85</v>
      </c>
      <c r="D90" s="36">
        <f ca="1" t="shared" si="13"/>
        <v>11929.88</v>
      </c>
      <c r="E90" s="36">
        <f ca="1" t="shared" si="14"/>
        <v>0</v>
      </c>
      <c r="F90" s="37">
        <f ca="1" t="shared" si="15"/>
        <v>0</v>
      </c>
      <c r="G90" s="36">
        <f ca="1" t="shared" si="16"/>
        <v>0</v>
      </c>
      <c r="H90" s="36">
        <f ca="1" t="shared" si="17"/>
        <v>0</v>
      </c>
      <c r="I90" s="37">
        <f ca="1" t="shared" si="18"/>
        <v>368.97</v>
      </c>
      <c r="J90" s="37">
        <v>27000</v>
      </c>
      <c r="K90" s="37">
        <f ca="1" t="shared" si="19"/>
        <v>39298.85</v>
      </c>
      <c r="L90" s="31" t="str" cm="1">
        <f ca="1" t="array" ref="L90">IFERROR(_xlfn.XLOOKUP(B90,INDIRECT("'"&amp;$O$2&amp;"'!B:B"),INDIRECT("'"&amp;$O$2&amp;"'!C:C"),"无"),"表名错误")</f>
        <v>南大尚诚</v>
      </c>
      <c r="M90" s="31">
        <f ca="1" t="shared" si="20"/>
        <v>0</v>
      </c>
      <c r="N90" s="34">
        <f ca="1" t="shared" si="21"/>
        <v>39298.85</v>
      </c>
    </row>
    <row r="91" spans="1:14">
      <c r="A91" s="35">
        <f t="shared" si="12"/>
        <v>90</v>
      </c>
      <c r="B91" s="36" t="str" cm="1">
        <f ca="1" t="array" ref="B91">IFERROR(INDIRECT("'"&amp;$O$2&amp;"'!B"&amp;ROW()+1),"表名无效")</f>
        <v>七十七</v>
      </c>
      <c r="C91" s="36" cm="1">
        <f ca="1" t="array" ref="C91">IFERROR(_xlfn.XLOOKUP(B91,INDIRECT("'"&amp;$O$2&amp;"'!B:B"),INDIRECT("'"&amp;$O$2&amp;"'!Q:Q"),"无"),"表名错误")</f>
        <v>10000</v>
      </c>
      <c r="D91" s="36">
        <f ca="1" t="shared" si="13"/>
        <v>10000</v>
      </c>
      <c r="E91" s="36">
        <f ca="1" t="shared" si="14"/>
        <v>0</v>
      </c>
      <c r="F91" s="37">
        <f ca="1" t="shared" si="15"/>
        <v>0</v>
      </c>
      <c r="G91" s="36">
        <f ca="1" t="shared" si="16"/>
        <v>0</v>
      </c>
      <c r="H91" s="36">
        <f ca="1" t="shared" si="17"/>
        <v>0</v>
      </c>
      <c r="I91" s="37">
        <f ca="1" t="shared" si="18"/>
        <v>0</v>
      </c>
      <c r="J91" s="37">
        <v>0</v>
      </c>
      <c r="K91" s="37">
        <f ca="1" t="shared" si="19"/>
        <v>10000</v>
      </c>
      <c r="L91" s="31" t="str" cm="1">
        <f ca="1" t="array" ref="L91">IFERROR(_xlfn.XLOOKUP(B91,INDIRECT("'"&amp;$O$2&amp;"'!B:B"),INDIRECT("'"&amp;$O$2&amp;"'!C:C"),"无"),"表名错误")</f>
        <v>南大尚诚</v>
      </c>
      <c r="M91" s="31">
        <f ca="1" t="shared" si="20"/>
        <v>0</v>
      </c>
      <c r="N91" s="34">
        <f ca="1" t="shared" si="21"/>
        <v>10000</v>
      </c>
    </row>
    <row r="92" spans="1:14">
      <c r="A92" s="35">
        <f t="shared" si="12"/>
        <v>91</v>
      </c>
      <c r="B92" s="36" t="str" cm="1">
        <f ca="1" t="array" ref="B92">IFERROR(INDIRECT("'"&amp;$O$2&amp;"'!B"&amp;ROW()+1),"表名无效")</f>
        <v>七十八</v>
      </c>
      <c r="C92" s="36" cm="1">
        <f ca="1" t="array" ref="C92">IFERROR(_xlfn.XLOOKUP(B92,INDIRECT("'"&amp;$O$2&amp;"'!B:B"),INDIRECT("'"&amp;$O$2&amp;"'!Q:Q"),"无"),"表名错误")</f>
        <v>10000</v>
      </c>
      <c r="D92" s="36">
        <f ca="1" t="shared" si="13"/>
        <v>9700</v>
      </c>
      <c r="E92" s="36">
        <f ca="1" t="shared" si="14"/>
        <v>0</v>
      </c>
      <c r="F92" s="37">
        <f ca="1" t="shared" si="15"/>
        <v>0</v>
      </c>
      <c r="G92" s="36">
        <f ca="1" t="shared" si="16"/>
        <v>0</v>
      </c>
      <c r="H92" s="36">
        <f ca="1" t="shared" si="17"/>
        <v>0</v>
      </c>
      <c r="I92" s="37">
        <f ca="1" t="shared" si="18"/>
        <v>300</v>
      </c>
      <c r="J92" s="37">
        <v>0</v>
      </c>
      <c r="K92" s="37">
        <f ca="1" t="shared" si="19"/>
        <v>10000</v>
      </c>
      <c r="L92" s="31" t="str" cm="1">
        <f ca="1" t="array" ref="L92">IFERROR(_xlfn.XLOOKUP(B92,INDIRECT("'"&amp;$O$2&amp;"'!B:B"),INDIRECT("'"&amp;$O$2&amp;"'!C:C"),"无"),"表名错误")</f>
        <v>南大尚诚</v>
      </c>
      <c r="M92" s="31">
        <f ca="1" t="shared" si="20"/>
        <v>0</v>
      </c>
      <c r="N92" s="34">
        <f ca="1" t="shared" si="21"/>
        <v>10000</v>
      </c>
    </row>
    <row r="93" spans="1:14">
      <c r="A93" s="35">
        <f t="shared" si="12"/>
        <v>92</v>
      </c>
      <c r="B93" s="36" t="str" cm="1">
        <f ca="1" t="array" ref="B93">IFERROR(INDIRECT("'"&amp;$O$2&amp;"'!B"&amp;ROW()+1),"表名无效")</f>
        <v>七十九</v>
      </c>
      <c r="C93" s="36" cm="1">
        <f ca="1" t="array" ref="C93">IFERROR(_xlfn.XLOOKUP(B93,INDIRECT("'"&amp;$O$2&amp;"'!B:B"),INDIRECT("'"&amp;$O$2&amp;"'!Q:Q"),"无"),"表名错误")</f>
        <v>10000</v>
      </c>
      <c r="D93" s="36">
        <f ca="1" t="shared" si="13"/>
        <v>9700</v>
      </c>
      <c r="E93" s="36">
        <f ca="1" t="shared" si="14"/>
        <v>0</v>
      </c>
      <c r="F93" s="37">
        <f ca="1" t="shared" si="15"/>
        <v>0</v>
      </c>
      <c r="G93" s="36">
        <f ca="1" t="shared" si="16"/>
        <v>0</v>
      </c>
      <c r="H93" s="36">
        <f ca="1" t="shared" si="17"/>
        <v>0</v>
      </c>
      <c r="I93" s="37">
        <f ca="1" t="shared" si="18"/>
        <v>300</v>
      </c>
      <c r="J93" s="37">
        <v>0</v>
      </c>
      <c r="K93" s="37">
        <f ca="1" t="shared" si="19"/>
        <v>10000</v>
      </c>
      <c r="L93" s="31" t="str" cm="1">
        <f ca="1" t="array" ref="L93">IFERROR(_xlfn.XLOOKUP(B93,INDIRECT("'"&amp;$O$2&amp;"'!B:B"),INDIRECT("'"&amp;$O$2&amp;"'!C:C"),"无"),"表名错误")</f>
        <v>南大尚诚</v>
      </c>
      <c r="M93" s="31">
        <f ca="1" t="shared" si="20"/>
        <v>0</v>
      </c>
      <c r="N93" s="34">
        <f ca="1" t="shared" si="21"/>
        <v>10000</v>
      </c>
    </row>
    <row r="94" spans="1:14">
      <c r="A94" s="35">
        <f t="shared" si="12"/>
        <v>93</v>
      </c>
      <c r="B94" s="36" t="str" cm="1">
        <f ca="1" t="array" ref="B94">IFERROR(INDIRECT("'"&amp;$O$2&amp;"'!B"&amp;ROW()+1),"表名无效")</f>
        <v>八十</v>
      </c>
      <c r="C94" s="36" cm="1">
        <f ca="1" t="array" ref="C94">IFERROR(_xlfn.XLOOKUP(B94,INDIRECT("'"&amp;$O$2&amp;"'!B:B"),INDIRECT("'"&amp;$O$2&amp;"'!Q:Q"),"无"),"表名错误")</f>
        <v>10000</v>
      </c>
      <c r="D94" s="36">
        <f ca="1" t="shared" si="13"/>
        <v>9700</v>
      </c>
      <c r="E94" s="36">
        <f ca="1" t="shared" si="14"/>
        <v>0</v>
      </c>
      <c r="F94" s="37">
        <f ca="1" t="shared" si="15"/>
        <v>0</v>
      </c>
      <c r="G94" s="36">
        <f ca="1" t="shared" si="16"/>
        <v>0</v>
      </c>
      <c r="H94" s="36">
        <f ca="1" t="shared" si="17"/>
        <v>0</v>
      </c>
      <c r="I94" s="37">
        <f ca="1" t="shared" si="18"/>
        <v>300</v>
      </c>
      <c r="J94" s="37">
        <v>0</v>
      </c>
      <c r="K94" s="37">
        <f ca="1" t="shared" si="19"/>
        <v>10000</v>
      </c>
      <c r="L94" s="31" t="str" cm="1">
        <f ca="1" t="array" ref="L94">IFERROR(_xlfn.XLOOKUP(B94,INDIRECT("'"&amp;$O$2&amp;"'!B:B"),INDIRECT("'"&amp;$O$2&amp;"'!C:C"),"无"),"表名错误")</f>
        <v>南大尚诚</v>
      </c>
      <c r="M94" s="31">
        <f ca="1" t="shared" si="20"/>
        <v>0</v>
      </c>
      <c r="N94" s="34">
        <f ca="1" t="shared" si="21"/>
        <v>10000</v>
      </c>
    </row>
    <row r="95" spans="1:14">
      <c r="A95" s="35">
        <f t="shared" si="12"/>
        <v>94</v>
      </c>
      <c r="B95" s="36" t="str" cm="1">
        <f ca="1" t="array" ref="B95">IFERROR(INDIRECT("'"&amp;$O$2&amp;"'!B"&amp;ROW()+1),"表名无效")</f>
        <v>八十一</v>
      </c>
      <c r="C95" s="36" cm="1">
        <f ca="1" t="array" ref="C95">IFERROR(_xlfn.XLOOKUP(B95,INDIRECT("'"&amp;$O$2&amp;"'!B:B"),INDIRECT("'"&amp;$O$2&amp;"'!Q:Q"),"无"),"表名错误")</f>
        <v>10000</v>
      </c>
      <c r="D95" s="36">
        <f ca="1" t="shared" si="13"/>
        <v>9700</v>
      </c>
      <c r="E95" s="36">
        <f ca="1" t="shared" si="14"/>
        <v>0</v>
      </c>
      <c r="F95" s="37">
        <f ca="1" t="shared" si="15"/>
        <v>0</v>
      </c>
      <c r="G95" s="36">
        <f ca="1" t="shared" si="16"/>
        <v>0</v>
      </c>
      <c r="H95" s="36">
        <f ca="1" t="shared" si="17"/>
        <v>0</v>
      </c>
      <c r="I95" s="37">
        <f ca="1" t="shared" si="18"/>
        <v>300</v>
      </c>
      <c r="J95" s="37">
        <v>0</v>
      </c>
      <c r="K95" s="37">
        <f ca="1" t="shared" si="19"/>
        <v>10000</v>
      </c>
      <c r="L95" s="31" t="str" cm="1">
        <f ca="1" t="array" ref="L95">IFERROR(_xlfn.XLOOKUP(B95,INDIRECT("'"&amp;$O$2&amp;"'!B:B"),INDIRECT("'"&amp;$O$2&amp;"'!C:C"),"无"),"表名错误")</f>
        <v>南大尚诚</v>
      </c>
      <c r="M95" s="31">
        <f ca="1" t="shared" si="20"/>
        <v>0</v>
      </c>
      <c r="N95" s="34">
        <f ca="1" t="shared" si="21"/>
        <v>10000</v>
      </c>
    </row>
    <row r="96" spans="1:14">
      <c r="A96" s="35">
        <f t="shared" si="12"/>
        <v>95</v>
      </c>
      <c r="B96" s="36" t="str" cm="1">
        <f ca="1" t="array" ref="B96">IFERROR(INDIRECT("'"&amp;$O$2&amp;"'!B"&amp;ROW()+1),"表名无效")</f>
        <v>八十二</v>
      </c>
      <c r="C96" s="36" cm="1">
        <f ca="1" t="array" ref="C96">IFERROR(_xlfn.XLOOKUP(B96,INDIRECT("'"&amp;$O$2&amp;"'!B:B"),INDIRECT("'"&amp;$O$2&amp;"'!Q:Q"),"无"),"表名错误")</f>
        <v>10000</v>
      </c>
      <c r="D96" s="36">
        <f ca="1" t="shared" si="13"/>
        <v>9700</v>
      </c>
      <c r="E96" s="36">
        <f ca="1" t="shared" si="14"/>
        <v>0</v>
      </c>
      <c r="F96" s="37">
        <f ca="1" t="shared" si="15"/>
        <v>0</v>
      </c>
      <c r="G96" s="36">
        <f ca="1" t="shared" si="16"/>
        <v>0</v>
      </c>
      <c r="H96" s="36">
        <f ca="1" t="shared" si="17"/>
        <v>0</v>
      </c>
      <c r="I96" s="37">
        <f ca="1" t="shared" si="18"/>
        <v>300</v>
      </c>
      <c r="J96" s="37">
        <v>0</v>
      </c>
      <c r="K96" s="37">
        <f ca="1" t="shared" si="19"/>
        <v>10000</v>
      </c>
      <c r="L96" s="31" t="str" cm="1">
        <f ca="1" t="array" ref="L96">IFERROR(_xlfn.XLOOKUP(B96,INDIRECT("'"&amp;$O$2&amp;"'!B:B"),INDIRECT("'"&amp;$O$2&amp;"'!C:C"),"无"),"表名错误")</f>
        <v>南大尚诚</v>
      </c>
      <c r="M96" s="31">
        <f ca="1" t="shared" si="20"/>
        <v>0</v>
      </c>
      <c r="N96" s="34">
        <f ca="1" t="shared" si="21"/>
        <v>10000</v>
      </c>
    </row>
    <row r="97" spans="1:14">
      <c r="A97" s="35">
        <f t="shared" si="12"/>
        <v>96</v>
      </c>
      <c r="B97" s="36" t="str" cm="1">
        <f ca="1" t="array" ref="B97">IFERROR(INDIRECT("'"&amp;$O$2&amp;"'!B"&amp;ROW()+1),"表名无效")</f>
        <v>八十三</v>
      </c>
      <c r="C97" s="36" cm="1">
        <f ca="1" t="array" ref="C97">IFERROR(_xlfn.XLOOKUP(B97,INDIRECT("'"&amp;$O$2&amp;"'!B:B"),INDIRECT("'"&amp;$O$2&amp;"'!Q:Q"),"无"),"表名错误")</f>
        <v>9839.08</v>
      </c>
      <c r="D97" s="36">
        <f ca="1" t="shared" si="13"/>
        <v>9543.91</v>
      </c>
      <c r="E97" s="36">
        <f ca="1" t="shared" si="14"/>
        <v>0</v>
      </c>
      <c r="F97" s="37">
        <f ca="1" t="shared" si="15"/>
        <v>0</v>
      </c>
      <c r="G97" s="36">
        <f ca="1" t="shared" si="16"/>
        <v>0</v>
      </c>
      <c r="H97" s="36">
        <f ca="1" t="shared" si="17"/>
        <v>0</v>
      </c>
      <c r="I97" s="37">
        <f ca="1" t="shared" si="18"/>
        <v>295.17</v>
      </c>
      <c r="J97" s="37">
        <v>0</v>
      </c>
      <c r="K97" s="37">
        <f ca="1" t="shared" si="19"/>
        <v>9839.08</v>
      </c>
      <c r="L97" s="31" t="str" cm="1">
        <f ca="1" t="array" ref="L97">IFERROR(_xlfn.XLOOKUP(B97,INDIRECT("'"&amp;$O$2&amp;"'!B:B"),INDIRECT("'"&amp;$O$2&amp;"'!C:C"),"无"),"表名错误")</f>
        <v>尚诚能源</v>
      </c>
      <c r="M97" s="31">
        <f ca="1" t="shared" si="20"/>
        <v>0</v>
      </c>
      <c r="N97" s="34">
        <f ca="1" t="shared" si="21"/>
        <v>9839.08</v>
      </c>
    </row>
    <row r="98" spans="1:14">
      <c r="A98" s="35">
        <f t="shared" si="12"/>
        <v>97</v>
      </c>
      <c r="B98" s="36" t="str" cm="1">
        <f ca="1" t="array" ref="B98">IFERROR(INDIRECT("'"&amp;$O$2&amp;"'!B"&amp;ROW()+1),"表名无效")</f>
        <v>八十四</v>
      </c>
      <c r="C98" s="36" cm="1">
        <f ca="1" t="array" ref="C98">IFERROR(_xlfn.XLOOKUP(B98,INDIRECT("'"&amp;$O$2&amp;"'!B:B"),INDIRECT("'"&amp;$O$2&amp;"'!Q:Q"),"无"),"表名错误")</f>
        <v>10000</v>
      </c>
      <c r="D98" s="36">
        <f ca="1" t="shared" si="13"/>
        <v>9700</v>
      </c>
      <c r="E98" s="36">
        <f ca="1" t="shared" si="14"/>
        <v>0</v>
      </c>
      <c r="F98" s="37">
        <f ca="1" t="shared" si="15"/>
        <v>0</v>
      </c>
      <c r="G98" s="36">
        <f ca="1" t="shared" si="16"/>
        <v>0</v>
      </c>
      <c r="H98" s="36">
        <f ca="1" t="shared" si="17"/>
        <v>0</v>
      </c>
      <c r="I98" s="37">
        <f ca="1" t="shared" si="18"/>
        <v>300</v>
      </c>
      <c r="J98" s="37">
        <v>0</v>
      </c>
      <c r="K98" s="37">
        <f ca="1" t="shared" si="19"/>
        <v>10000</v>
      </c>
      <c r="L98" s="31" t="str" cm="1">
        <f ca="1" t="array" ref="L98">IFERROR(_xlfn.XLOOKUP(B98,INDIRECT("'"&amp;$O$2&amp;"'!B:B"),INDIRECT("'"&amp;$O$2&amp;"'!C:C"),"无"),"表名错误")</f>
        <v>南大尚诚</v>
      </c>
      <c r="M98" s="31">
        <f ca="1" t="shared" si="20"/>
        <v>0</v>
      </c>
      <c r="N98" s="34">
        <f ca="1" t="shared" si="21"/>
        <v>10000</v>
      </c>
    </row>
    <row r="99" spans="1:14">
      <c r="A99" s="35">
        <f t="shared" si="12"/>
        <v>98</v>
      </c>
      <c r="B99" s="36" t="str" cm="1">
        <f ca="1" t="array" ref="B99">IFERROR(INDIRECT("'"&amp;$O$2&amp;"'!B"&amp;ROW()+1),"表名无效")</f>
        <v>八十五</v>
      </c>
      <c r="C99" s="36" cm="1">
        <f ca="1" t="array" ref="C99">IFERROR(_xlfn.XLOOKUP(B99,INDIRECT("'"&amp;$O$2&amp;"'!B:B"),INDIRECT("'"&amp;$O$2&amp;"'!Q:Q"),"无"),"表名错误")</f>
        <v>10000</v>
      </c>
      <c r="D99" s="36">
        <f ca="1" t="shared" si="13"/>
        <v>9700</v>
      </c>
      <c r="E99" s="36">
        <f ca="1" t="shared" si="14"/>
        <v>0</v>
      </c>
      <c r="F99" s="37">
        <f ca="1" t="shared" si="15"/>
        <v>0</v>
      </c>
      <c r="G99" s="36">
        <f ca="1" t="shared" si="16"/>
        <v>0</v>
      </c>
      <c r="H99" s="36">
        <f ca="1" t="shared" si="17"/>
        <v>0</v>
      </c>
      <c r="I99" s="37">
        <f ca="1" t="shared" si="18"/>
        <v>300</v>
      </c>
      <c r="J99" s="37">
        <v>0</v>
      </c>
      <c r="K99" s="37">
        <f ca="1" t="shared" si="19"/>
        <v>10000</v>
      </c>
      <c r="L99" s="31" t="str" cm="1">
        <f ca="1" t="array" ref="L99">IFERROR(_xlfn.XLOOKUP(B99,INDIRECT("'"&amp;$O$2&amp;"'!B:B"),INDIRECT("'"&amp;$O$2&amp;"'!C:C"),"无"),"表名错误")</f>
        <v>尚诚能源</v>
      </c>
      <c r="M99" s="31">
        <f ca="1" t="shared" si="20"/>
        <v>0</v>
      </c>
      <c r="N99" s="34">
        <f ca="1" t="shared" si="21"/>
        <v>10000</v>
      </c>
    </row>
    <row r="100" spans="1:14">
      <c r="A100" s="35">
        <f t="shared" si="12"/>
        <v>99</v>
      </c>
      <c r="B100" s="36" t="str" cm="1">
        <f ca="1" t="array" ref="B100">IFERROR(INDIRECT("'"&amp;$O$2&amp;"'!B"&amp;ROW()+1),"表名无效")</f>
        <v>八十六</v>
      </c>
      <c r="C100" s="36" cm="1">
        <f ca="1" t="array" ref="C100">IFERROR(_xlfn.XLOOKUP(B100,INDIRECT("'"&amp;$O$2&amp;"'!B:B"),INDIRECT("'"&amp;$O$2&amp;"'!Q:Q"),"无"),"表名错误")</f>
        <v>10000</v>
      </c>
      <c r="D100" s="36">
        <f ca="1" t="shared" si="13"/>
        <v>9700</v>
      </c>
      <c r="E100" s="36">
        <f ca="1" t="shared" si="14"/>
        <v>0</v>
      </c>
      <c r="F100" s="37">
        <f ca="1" t="shared" si="15"/>
        <v>0</v>
      </c>
      <c r="G100" s="36">
        <f ca="1" t="shared" si="16"/>
        <v>0</v>
      </c>
      <c r="H100" s="36">
        <f ca="1" t="shared" si="17"/>
        <v>0</v>
      </c>
      <c r="I100" s="37">
        <f ca="1" t="shared" si="18"/>
        <v>300</v>
      </c>
      <c r="J100" s="37">
        <v>0</v>
      </c>
      <c r="K100" s="37">
        <f ca="1" t="shared" si="19"/>
        <v>10000</v>
      </c>
      <c r="L100" s="31" t="str" cm="1">
        <f ca="1" t="array" ref="L100">IFERROR(_xlfn.XLOOKUP(B100,INDIRECT("'"&amp;$O$2&amp;"'!B:B"),INDIRECT("'"&amp;$O$2&amp;"'!C:C"),"无"),"表名错误")</f>
        <v>南大尚诚</v>
      </c>
      <c r="M100" s="31">
        <f ca="1" t="shared" si="20"/>
        <v>0</v>
      </c>
      <c r="N100" s="34">
        <f ca="1" t="shared" si="21"/>
        <v>10000</v>
      </c>
    </row>
    <row r="101" spans="1:14">
      <c r="A101" s="35">
        <f t="shared" si="12"/>
        <v>100</v>
      </c>
      <c r="B101" s="36" t="str" cm="1">
        <f ca="1" t="array" ref="B101">IFERROR(INDIRECT("'"&amp;$O$2&amp;"'!B"&amp;ROW()+1),"表名无效")</f>
        <v>八十七</v>
      </c>
      <c r="C101" s="36" cm="1">
        <f ca="1" t="array" ref="C101">IFERROR(_xlfn.XLOOKUP(B101,INDIRECT("'"&amp;$O$2&amp;"'!B:B"),INDIRECT("'"&amp;$O$2&amp;"'!Q:Q"),"无"),"表名错误")</f>
        <v>10000</v>
      </c>
      <c r="D101" s="36">
        <f ca="1" t="shared" si="13"/>
        <v>9700</v>
      </c>
      <c r="E101" s="36">
        <f ca="1" t="shared" si="14"/>
        <v>0</v>
      </c>
      <c r="F101" s="37">
        <f ca="1" t="shared" si="15"/>
        <v>0</v>
      </c>
      <c r="G101" s="36">
        <f ca="1" t="shared" si="16"/>
        <v>0</v>
      </c>
      <c r="H101" s="36">
        <f ca="1" t="shared" si="17"/>
        <v>0</v>
      </c>
      <c r="I101" s="37">
        <f ca="1" t="shared" si="18"/>
        <v>300</v>
      </c>
      <c r="J101" s="37">
        <v>0</v>
      </c>
      <c r="K101" s="37">
        <f ca="1" t="shared" si="19"/>
        <v>10000</v>
      </c>
      <c r="L101" s="31" t="str" cm="1">
        <f ca="1" t="array" ref="L101">IFERROR(_xlfn.XLOOKUP(B101,INDIRECT("'"&amp;$O$2&amp;"'!B:B"),INDIRECT("'"&amp;$O$2&amp;"'!C:C"),"无"),"表名错误")</f>
        <v>南大尚诚</v>
      </c>
      <c r="M101" s="31">
        <f ca="1" t="shared" si="20"/>
        <v>0</v>
      </c>
      <c r="N101" s="34">
        <f ca="1" t="shared" si="21"/>
        <v>10000</v>
      </c>
    </row>
    <row r="102" spans="1:14">
      <c r="A102" s="35">
        <f t="shared" si="12"/>
        <v>101</v>
      </c>
      <c r="B102" s="36" t="str" cm="1">
        <f ca="1" t="array" ref="B102">IFERROR(INDIRECT("'"&amp;$O$2&amp;"'!B"&amp;ROW()+1),"表名无效")</f>
        <v>八十八</v>
      </c>
      <c r="C102" s="36" cm="1">
        <f ca="1" t="array" ref="C102">IFERROR(_xlfn.XLOOKUP(B102,INDIRECT("'"&amp;$O$2&amp;"'!B:B"),INDIRECT("'"&amp;$O$2&amp;"'!Q:Q"),"无"),"表名错误")</f>
        <v>10000</v>
      </c>
      <c r="D102" s="36">
        <f ca="1" t="shared" si="13"/>
        <v>9700</v>
      </c>
      <c r="E102" s="36">
        <f ca="1" t="shared" si="14"/>
        <v>0</v>
      </c>
      <c r="F102" s="37">
        <f ca="1" t="shared" si="15"/>
        <v>0</v>
      </c>
      <c r="G102" s="36">
        <f ca="1" t="shared" si="16"/>
        <v>0</v>
      </c>
      <c r="H102" s="36">
        <f ca="1" t="shared" si="17"/>
        <v>0</v>
      </c>
      <c r="I102" s="37">
        <f ca="1" t="shared" si="18"/>
        <v>300</v>
      </c>
      <c r="J102" s="37">
        <v>0</v>
      </c>
      <c r="K102" s="37">
        <f ca="1" t="shared" si="19"/>
        <v>10000</v>
      </c>
      <c r="L102" s="31" t="str" cm="1">
        <f ca="1" t="array" ref="L102">IFERROR(_xlfn.XLOOKUP(B102,INDIRECT("'"&amp;$O$2&amp;"'!B:B"),INDIRECT("'"&amp;$O$2&amp;"'!C:C"),"无"),"表名错误")</f>
        <v>南大尚诚</v>
      </c>
      <c r="M102" s="31">
        <f ca="1" t="shared" si="20"/>
        <v>0</v>
      </c>
      <c r="N102" s="34">
        <f ca="1" t="shared" si="21"/>
        <v>10000</v>
      </c>
    </row>
    <row r="103" spans="1:14">
      <c r="A103" s="35">
        <f t="shared" si="12"/>
        <v>102</v>
      </c>
      <c r="B103" s="36" t="str" cm="1">
        <f ca="1" t="array" ref="B103">IFERROR(INDIRECT("'"&amp;$O$2&amp;"'!B"&amp;ROW()+1),"表名无效")</f>
        <v>八十九</v>
      </c>
      <c r="C103" s="36" cm="1">
        <f ca="1" t="array" ref="C103">IFERROR(_xlfn.XLOOKUP(B103,INDIRECT("'"&amp;$O$2&amp;"'!B:B"),INDIRECT("'"&amp;$O$2&amp;"'!Q:Q"),"无"),"表名错误")</f>
        <v>10000</v>
      </c>
      <c r="D103" s="36">
        <f ca="1" t="shared" si="13"/>
        <v>0</v>
      </c>
      <c r="E103" s="36">
        <f ca="1" t="shared" si="14"/>
        <v>0</v>
      </c>
      <c r="F103" s="37">
        <f ca="1" t="shared" si="15"/>
        <v>0</v>
      </c>
      <c r="G103" s="36">
        <f ca="1" t="shared" si="16"/>
        <v>0</v>
      </c>
      <c r="H103" s="36">
        <f ca="1" t="shared" si="17"/>
        <v>0</v>
      </c>
      <c r="I103" s="37">
        <f ca="1" t="shared" si="18"/>
        <v>0</v>
      </c>
      <c r="J103" s="37">
        <v>0</v>
      </c>
      <c r="K103" s="37">
        <f ca="1" t="shared" si="19"/>
        <v>0</v>
      </c>
      <c r="L103" s="31" t="str" cm="1">
        <f ca="1" t="array" ref="L103">IFERROR(_xlfn.XLOOKUP(B103,INDIRECT("'"&amp;$O$2&amp;"'!B:B"),INDIRECT("'"&amp;$O$2&amp;"'!C:C"),"无"),"表名错误")</f>
        <v>基石</v>
      </c>
      <c r="M103" s="31">
        <f ca="1" t="shared" si="20"/>
        <v>0</v>
      </c>
      <c r="N103" s="34">
        <f ca="1" t="shared" si="21"/>
        <v>0</v>
      </c>
    </row>
    <row r="104" spans="1:14">
      <c r="A104" s="35">
        <f t="shared" si="12"/>
        <v>103</v>
      </c>
      <c r="B104" s="36" t="str" cm="1">
        <f ca="1" t="array" ref="B104">IFERROR(INDIRECT("'"&amp;$O$2&amp;"'!B"&amp;ROW()+1),"表名无效")</f>
        <v>九十</v>
      </c>
      <c r="C104" s="36" cm="1">
        <f ca="1" t="array" ref="C104">IFERROR(_xlfn.XLOOKUP(B104,INDIRECT("'"&amp;$O$2&amp;"'!B:B"),INDIRECT("'"&amp;$O$2&amp;"'!Q:Q"),"无"),"表名错误")</f>
        <v>10000</v>
      </c>
      <c r="D104" s="36">
        <f ca="1" t="shared" si="13"/>
        <v>9700</v>
      </c>
      <c r="E104" s="36">
        <f ca="1" t="shared" si="14"/>
        <v>0</v>
      </c>
      <c r="F104" s="37">
        <f ca="1" t="shared" si="15"/>
        <v>0</v>
      </c>
      <c r="G104" s="36">
        <f ca="1" t="shared" si="16"/>
        <v>0</v>
      </c>
      <c r="H104" s="36">
        <f ca="1" t="shared" si="17"/>
        <v>0</v>
      </c>
      <c r="I104" s="37">
        <f ca="1" t="shared" si="18"/>
        <v>300</v>
      </c>
      <c r="J104" s="37">
        <v>0</v>
      </c>
      <c r="K104" s="37">
        <f ca="1" t="shared" si="19"/>
        <v>10000</v>
      </c>
      <c r="L104" s="31" t="str" cm="1">
        <f ca="1" t="array" ref="L104">IFERROR(_xlfn.XLOOKUP(B104,INDIRECT("'"&amp;$O$2&amp;"'!B:B"),INDIRECT("'"&amp;$O$2&amp;"'!C:C"),"无"),"表名错误")</f>
        <v>南大尚诚</v>
      </c>
      <c r="M104" s="31">
        <f ca="1" t="shared" si="20"/>
        <v>0</v>
      </c>
      <c r="N104" s="34">
        <f ca="1" t="shared" si="21"/>
        <v>10000</v>
      </c>
    </row>
    <row r="105" spans="1:14">
      <c r="A105" s="35">
        <f t="shared" si="12"/>
        <v>104</v>
      </c>
      <c r="B105" s="36" t="str" cm="1">
        <f ca="1" t="array" ref="B105">IFERROR(INDIRECT("'"&amp;$O$2&amp;"'!B"&amp;ROW()+1),"表名无效")</f>
        <v>九十一</v>
      </c>
      <c r="C105" s="36" cm="1">
        <f ca="1" t="array" ref="C105">IFERROR(_xlfn.XLOOKUP(B105,INDIRECT("'"&amp;$O$2&amp;"'!B:B"),INDIRECT("'"&amp;$O$2&amp;"'!Q:Q"),"无"),"表名错误")</f>
        <v>10000</v>
      </c>
      <c r="D105" s="36">
        <f ca="1" t="shared" si="13"/>
        <v>9700</v>
      </c>
      <c r="E105" s="36">
        <f ca="1" t="shared" si="14"/>
        <v>0</v>
      </c>
      <c r="F105" s="37">
        <f ca="1" t="shared" si="15"/>
        <v>0</v>
      </c>
      <c r="G105" s="36">
        <f ca="1" t="shared" si="16"/>
        <v>0</v>
      </c>
      <c r="H105" s="36">
        <f ca="1" t="shared" si="17"/>
        <v>0</v>
      </c>
      <c r="I105" s="37">
        <f ca="1" t="shared" si="18"/>
        <v>300</v>
      </c>
      <c r="J105" s="37">
        <v>0</v>
      </c>
      <c r="K105" s="37">
        <f ca="1" t="shared" si="19"/>
        <v>10000</v>
      </c>
      <c r="L105" s="31" t="str" cm="1">
        <f ca="1" t="array" ref="L105">IFERROR(_xlfn.XLOOKUP(B105,INDIRECT("'"&amp;$O$2&amp;"'!B:B"),INDIRECT("'"&amp;$O$2&amp;"'!C:C"),"无"),"表名错误")</f>
        <v>南大尚诚</v>
      </c>
      <c r="M105" s="31">
        <f ca="1" t="shared" si="20"/>
        <v>0</v>
      </c>
      <c r="N105" s="34">
        <f ca="1" t="shared" si="21"/>
        <v>10000</v>
      </c>
    </row>
    <row r="106" spans="1:14">
      <c r="A106" s="35">
        <f t="shared" si="12"/>
        <v>105</v>
      </c>
      <c r="B106" s="36" t="str" cm="1">
        <f ca="1" t="array" ref="B106">IFERROR(INDIRECT("'"&amp;$O$2&amp;"'!B"&amp;ROW()+1),"表名无效")</f>
        <v>九十二</v>
      </c>
      <c r="C106" s="36" cm="1">
        <f ca="1" t="array" ref="C106">IFERROR(_xlfn.XLOOKUP(B106,INDIRECT("'"&amp;$O$2&amp;"'!B:B"),INDIRECT("'"&amp;$O$2&amp;"'!Q:Q"),"无"),"表名错误")</f>
        <v>10000</v>
      </c>
      <c r="D106" s="36">
        <f ca="1" t="shared" si="13"/>
        <v>9700</v>
      </c>
      <c r="E106" s="36">
        <f ca="1" t="shared" si="14"/>
        <v>0</v>
      </c>
      <c r="F106" s="37">
        <f ca="1" t="shared" si="15"/>
        <v>0</v>
      </c>
      <c r="G106" s="36">
        <f ca="1" t="shared" si="16"/>
        <v>0</v>
      </c>
      <c r="H106" s="36">
        <f ca="1" t="shared" si="17"/>
        <v>0</v>
      </c>
      <c r="I106" s="37">
        <f ca="1" t="shared" si="18"/>
        <v>300</v>
      </c>
      <c r="J106" s="37">
        <v>0</v>
      </c>
      <c r="K106" s="37">
        <f ca="1" t="shared" si="19"/>
        <v>10000</v>
      </c>
      <c r="L106" s="31" t="str" cm="1">
        <f ca="1" t="array" ref="L106">IFERROR(_xlfn.XLOOKUP(B106,INDIRECT("'"&amp;$O$2&amp;"'!B:B"),INDIRECT("'"&amp;$O$2&amp;"'!C:C"),"无"),"表名错误")</f>
        <v>尚诚能源</v>
      </c>
      <c r="M106" s="31">
        <f ca="1" t="shared" si="20"/>
        <v>0</v>
      </c>
      <c r="N106" s="34">
        <f ca="1" t="shared" si="21"/>
        <v>10000</v>
      </c>
    </row>
    <row r="107" spans="1:14">
      <c r="A107" s="35">
        <f t="shared" si="12"/>
        <v>106</v>
      </c>
      <c r="B107" s="36" t="str" cm="1">
        <f ca="1" t="array" ref="B107">IFERROR(INDIRECT("'"&amp;$O$2&amp;"'!B"&amp;ROW()+1),"表名无效")</f>
        <v>九十三</v>
      </c>
      <c r="C107" s="36" cm="1">
        <f ca="1" t="array" ref="C107">IFERROR(_xlfn.XLOOKUP(B107,INDIRECT("'"&amp;$O$2&amp;"'!B:B"),INDIRECT("'"&amp;$O$2&amp;"'!Q:Q"),"无"),"表名错误")</f>
        <v>9400</v>
      </c>
      <c r="D107" s="36">
        <f ca="1" t="shared" si="13"/>
        <v>9118</v>
      </c>
      <c r="E107" s="36">
        <f ca="1" t="shared" si="14"/>
        <v>0</v>
      </c>
      <c r="F107" s="37">
        <f ca="1" t="shared" si="15"/>
        <v>0</v>
      </c>
      <c r="G107" s="36">
        <f ca="1" t="shared" si="16"/>
        <v>0</v>
      </c>
      <c r="H107" s="36">
        <f ca="1" t="shared" si="17"/>
        <v>0</v>
      </c>
      <c r="I107" s="37">
        <f ca="1" t="shared" si="18"/>
        <v>282</v>
      </c>
      <c r="J107" s="37">
        <v>0</v>
      </c>
      <c r="K107" s="37">
        <f ca="1" t="shared" si="19"/>
        <v>9400</v>
      </c>
      <c r="L107" s="31" t="str" cm="1">
        <f ca="1" t="array" ref="L107">IFERROR(_xlfn.XLOOKUP(B107,INDIRECT("'"&amp;$O$2&amp;"'!B:B"),INDIRECT("'"&amp;$O$2&amp;"'!C:C"),"无"),"表名错误")</f>
        <v>南大尚诚</v>
      </c>
      <c r="M107" s="31">
        <f ca="1" t="shared" si="20"/>
        <v>0</v>
      </c>
      <c r="N107" s="34">
        <f ca="1" t="shared" si="21"/>
        <v>9400</v>
      </c>
    </row>
    <row r="108" spans="1:14">
      <c r="A108" s="35">
        <f t="shared" si="12"/>
        <v>107</v>
      </c>
      <c r="B108" s="36" t="str" cm="1">
        <f ca="1" t="array" ref="B108">IFERROR(INDIRECT("'"&amp;$O$2&amp;"'!B"&amp;ROW()+1),"表名无效")</f>
        <v>九十四</v>
      </c>
      <c r="C108" s="36" cm="1">
        <f ca="1" t="array" ref="C108">IFERROR(_xlfn.XLOOKUP(B108,INDIRECT("'"&amp;$O$2&amp;"'!B:B"),INDIRECT("'"&amp;$O$2&amp;"'!Q:Q"),"无"),"表名错误")</f>
        <v>10000</v>
      </c>
      <c r="D108" s="36">
        <f ca="1" t="shared" si="13"/>
        <v>9700</v>
      </c>
      <c r="E108" s="36">
        <f ca="1" t="shared" si="14"/>
        <v>0</v>
      </c>
      <c r="F108" s="37">
        <f ca="1" t="shared" si="15"/>
        <v>0</v>
      </c>
      <c r="G108" s="36">
        <f ca="1" t="shared" si="16"/>
        <v>0</v>
      </c>
      <c r="H108" s="36">
        <f ca="1" t="shared" si="17"/>
        <v>0</v>
      </c>
      <c r="I108" s="37">
        <f ca="1" t="shared" si="18"/>
        <v>300</v>
      </c>
      <c r="J108" s="37">
        <v>0</v>
      </c>
      <c r="K108" s="37">
        <f ca="1" t="shared" si="19"/>
        <v>10000</v>
      </c>
      <c r="L108" s="31" t="str" cm="1">
        <f ca="1" t="array" ref="L108">IFERROR(_xlfn.XLOOKUP(B108,INDIRECT("'"&amp;$O$2&amp;"'!B:B"),INDIRECT("'"&amp;$O$2&amp;"'!C:C"),"无"),"表名错误")</f>
        <v>南大尚诚</v>
      </c>
      <c r="M108" s="31">
        <f ca="1" t="shared" si="20"/>
        <v>0</v>
      </c>
      <c r="N108" s="34">
        <f ca="1" t="shared" si="21"/>
        <v>10000</v>
      </c>
    </row>
    <row r="109" spans="1:14">
      <c r="A109" s="35">
        <f t="shared" si="12"/>
        <v>108</v>
      </c>
      <c r="B109" s="36" t="str" cm="1">
        <f ca="1" t="array" ref="B109">IFERROR(INDIRECT("'"&amp;$O$2&amp;"'!B"&amp;ROW()+1),"表名无效")</f>
        <v>九十五</v>
      </c>
      <c r="C109" s="36" cm="1">
        <f ca="1" t="array" ref="C109">IFERROR(_xlfn.XLOOKUP(B109,INDIRECT("'"&amp;$O$2&amp;"'!B:B"),INDIRECT("'"&amp;$O$2&amp;"'!Q:Q"),"无"),"表名错误")</f>
        <v>10000</v>
      </c>
      <c r="D109" s="36">
        <f ca="1" t="shared" si="13"/>
        <v>9700</v>
      </c>
      <c r="E109" s="36">
        <f ca="1" t="shared" si="14"/>
        <v>0</v>
      </c>
      <c r="F109" s="37">
        <f ca="1" t="shared" si="15"/>
        <v>0</v>
      </c>
      <c r="G109" s="36">
        <f ca="1" t="shared" si="16"/>
        <v>0</v>
      </c>
      <c r="H109" s="36">
        <f ca="1" t="shared" si="17"/>
        <v>0</v>
      </c>
      <c r="I109" s="37">
        <f ca="1" t="shared" si="18"/>
        <v>300</v>
      </c>
      <c r="J109" s="37">
        <v>0</v>
      </c>
      <c r="K109" s="37">
        <f ca="1" t="shared" si="19"/>
        <v>10000</v>
      </c>
      <c r="L109" s="31" t="str" cm="1">
        <f ca="1" t="array" ref="L109">IFERROR(_xlfn.XLOOKUP(B109,INDIRECT("'"&amp;$O$2&amp;"'!B:B"),INDIRECT("'"&amp;$O$2&amp;"'!C:C"),"无"),"表名错误")</f>
        <v>南大尚诚</v>
      </c>
      <c r="M109" s="31">
        <f ca="1" t="shared" si="20"/>
        <v>0</v>
      </c>
      <c r="N109" s="34">
        <f ca="1" t="shared" si="21"/>
        <v>10000</v>
      </c>
    </row>
    <row r="110" spans="1:14">
      <c r="A110" s="35">
        <f t="shared" si="12"/>
        <v>109</v>
      </c>
      <c r="B110" s="36" t="str" cm="1">
        <f ca="1" t="array" ref="B110">IFERROR(INDIRECT("'"&amp;$O$2&amp;"'!B"&amp;ROW()+1),"表名无效")</f>
        <v>九十六</v>
      </c>
      <c r="C110" s="36" cm="1">
        <f ca="1" t="array" ref="C110">IFERROR(_xlfn.XLOOKUP(B110,INDIRECT("'"&amp;$O$2&amp;"'!B:B"),INDIRECT("'"&amp;$O$2&amp;"'!Q:Q"),"无"),"表名错误")</f>
        <v>10000</v>
      </c>
      <c r="D110" s="36">
        <f ca="1" t="shared" si="13"/>
        <v>9700</v>
      </c>
      <c r="E110" s="36">
        <f ca="1" t="shared" si="14"/>
        <v>0</v>
      </c>
      <c r="F110" s="37">
        <f ca="1" t="shared" si="15"/>
        <v>0</v>
      </c>
      <c r="G110" s="36">
        <f ca="1" t="shared" si="16"/>
        <v>0</v>
      </c>
      <c r="H110" s="36">
        <f ca="1" t="shared" si="17"/>
        <v>0</v>
      </c>
      <c r="I110" s="37">
        <f ca="1" t="shared" si="18"/>
        <v>300</v>
      </c>
      <c r="J110" s="37">
        <v>0</v>
      </c>
      <c r="K110" s="37">
        <f ca="1" t="shared" si="19"/>
        <v>10000</v>
      </c>
      <c r="L110" s="31" t="str" cm="1">
        <f ca="1" t="array" ref="L110">IFERROR(_xlfn.XLOOKUP(B110,INDIRECT("'"&amp;$O$2&amp;"'!B:B"),INDIRECT("'"&amp;$O$2&amp;"'!C:C"),"无"),"表名错误")</f>
        <v>南大尚诚</v>
      </c>
      <c r="M110" s="31">
        <f ca="1" t="shared" si="20"/>
        <v>0</v>
      </c>
      <c r="N110" s="34">
        <f ca="1" t="shared" si="21"/>
        <v>10000</v>
      </c>
    </row>
    <row r="111" spans="1:14">
      <c r="A111" s="35">
        <f t="shared" si="12"/>
        <v>110</v>
      </c>
      <c r="B111" s="36" t="str" cm="1">
        <f ca="1" t="array" ref="B111">IFERROR(INDIRECT("'"&amp;$O$2&amp;"'!B"&amp;ROW()+1),"表名无效")</f>
        <v>九十七</v>
      </c>
      <c r="C111" s="36" cm="1">
        <f ca="1" t="array" ref="C111">IFERROR(_xlfn.XLOOKUP(B111,INDIRECT("'"&amp;$O$2&amp;"'!B:B"),INDIRECT("'"&amp;$O$2&amp;"'!Q:Q"),"无"),"表名错误")</f>
        <v>10000</v>
      </c>
      <c r="D111" s="36">
        <f ca="1" t="shared" si="13"/>
        <v>9700</v>
      </c>
      <c r="E111" s="36">
        <f ca="1" t="shared" si="14"/>
        <v>0</v>
      </c>
      <c r="F111" s="37">
        <f ca="1" t="shared" si="15"/>
        <v>0</v>
      </c>
      <c r="G111" s="36">
        <f ca="1" t="shared" si="16"/>
        <v>0</v>
      </c>
      <c r="H111" s="36">
        <f ca="1" t="shared" si="17"/>
        <v>0</v>
      </c>
      <c r="I111" s="37">
        <f ca="1" t="shared" si="18"/>
        <v>300</v>
      </c>
      <c r="J111" s="37">
        <v>0</v>
      </c>
      <c r="K111" s="37">
        <f ca="1" t="shared" si="19"/>
        <v>10000</v>
      </c>
      <c r="L111" s="31" t="str" cm="1">
        <f ca="1" t="array" ref="L111">IFERROR(_xlfn.XLOOKUP(B111,INDIRECT("'"&amp;$O$2&amp;"'!B:B"),INDIRECT("'"&amp;$O$2&amp;"'!C:C"),"无"),"表名错误")</f>
        <v>尚诚能源</v>
      </c>
      <c r="M111" s="31">
        <f ca="1" t="shared" si="20"/>
        <v>0</v>
      </c>
      <c r="N111" s="34">
        <f ca="1" t="shared" si="21"/>
        <v>10000</v>
      </c>
    </row>
    <row r="112" spans="1:14">
      <c r="A112" s="35">
        <f t="shared" si="12"/>
        <v>111</v>
      </c>
      <c r="B112" s="36" t="str" cm="1">
        <f ca="1" t="array" ref="B112">IFERROR(INDIRECT("'"&amp;$O$2&amp;"'!B"&amp;ROW()+1),"表名无效")</f>
        <v>九十八</v>
      </c>
      <c r="C112" s="36" cm="1">
        <f ca="1" t="array" ref="C112">IFERROR(_xlfn.XLOOKUP(B112,INDIRECT("'"&amp;$O$2&amp;"'!B:B"),INDIRECT("'"&amp;$O$2&amp;"'!Q:Q"),"无"),"表名错误")</f>
        <v>10000</v>
      </c>
      <c r="D112" s="36">
        <f ca="1" t="shared" si="13"/>
        <v>9700</v>
      </c>
      <c r="E112" s="36">
        <f ca="1" t="shared" si="14"/>
        <v>0</v>
      </c>
      <c r="F112" s="37">
        <f ca="1" t="shared" si="15"/>
        <v>0</v>
      </c>
      <c r="G112" s="36">
        <f ca="1" t="shared" si="16"/>
        <v>0</v>
      </c>
      <c r="H112" s="36">
        <f ca="1" t="shared" si="17"/>
        <v>0</v>
      </c>
      <c r="I112" s="37">
        <f ca="1" t="shared" si="18"/>
        <v>300</v>
      </c>
      <c r="J112" s="37">
        <v>0</v>
      </c>
      <c r="K112" s="37">
        <f ca="1" t="shared" si="19"/>
        <v>10000</v>
      </c>
      <c r="L112" s="31" t="str" cm="1">
        <f ca="1" t="array" ref="L112">IFERROR(_xlfn.XLOOKUP(B112,INDIRECT("'"&amp;$O$2&amp;"'!B:B"),INDIRECT("'"&amp;$O$2&amp;"'!C:C"),"无"),"表名错误")</f>
        <v>南大尚诚</v>
      </c>
      <c r="M112" s="31">
        <f ca="1" t="shared" si="20"/>
        <v>0</v>
      </c>
      <c r="N112" s="34">
        <f ca="1" t="shared" si="21"/>
        <v>10000</v>
      </c>
    </row>
    <row r="113" spans="1:14">
      <c r="A113" s="35">
        <f t="shared" si="12"/>
        <v>112</v>
      </c>
      <c r="B113" s="36" t="str" cm="1">
        <f ca="1" t="array" ref="B113">IFERROR(INDIRECT("'"&amp;$O$2&amp;"'!B"&amp;ROW()+1),"表名无效")</f>
        <v>九十九</v>
      </c>
      <c r="C113" s="36" cm="1">
        <f ca="1" t="array" ref="C113">IFERROR(_xlfn.XLOOKUP(B113,INDIRECT("'"&amp;$O$2&amp;"'!B:B"),INDIRECT("'"&amp;$O$2&amp;"'!Q:Q"),"无"),"表名错误")</f>
        <v>10000</v>
      </c>
      <c r="D113" s="36">
        <f ca="1" t="shared" si="13"/>
        <v>9700</v>
      </c>
      <c r="E113" s="36">
        <f ca="1" t="shared" si="14"/>
        <v>0</v>
      </c>
      <c r="F113" s="37">
        <f ca="1" t="shared" si="15"/>
        <v>0</v>
      </c>
      <c r="G113" s="36">
        <f ca="1" t="shared" si="16"/>
        <v>0</v>
      </c>
      <c r="H113" s="36">
        <f ca="1" t="shared" si="17"/>
        <v>0</v>
      </c>
      <c r="I113" s="37">
        <f ca="1" t="shared" si="18"/>
        <v>300</v>
      </c>
      <c r="J113" s="37">
        <v>0</v>
      </c>
      <c r="K113" s="37">
        <f ca="1" t="shared" si="19"/>
        <v>10000</v>
      </c>
      <c r="L113" s="31" t="str" cm="1">
        <f ca="1" t="array" ref="L113">IFERROR(_xlfn.XLOOKUP(B113,INDIRECT("'"&amp;$O$2&amp;"'!B:B"),INDIRECT("'"&amp;$O$2&amp;"'!C:C"),"无"),"表名错误")</f>
        <v>南大尚诚</v>
      </c>
      <c r="M113" s="31">
        <f ca="1" t="shared" si="20"/>
        <v>0</v>
      </c>
      <c r="N113" s="34">
        <f ca="1" t="shared" si="21"/>
        <v>10000</v>
      </c>
    </row>
    <row r="114" spans="1:14">
      <c r="A114" s="35">
        <f t="shared" si="12"/>
        <v>113</v>
      </c>
      <c r="B114" s="36" t="str" cm="1">
        <f ca="1" t="array" ref="B114">IFERROR(INDIRECT("'"&amp;$O$2&amp;"'!B"&amp;ROW()+1),"表名无效")</f>
        <v>一百</v>
      </c>
      <c r="C114" s="36" cm="1">
        <f ca="1" t="array" ref="C114">IFERROR(_xlfn.XLOOKUP(B114,INDIRECT("'"&amp;$O$2&amp;"'!B:B"),INDIRECT("'"&amp;$O$2&amp;"'!Q:Q"),"无"),"表名错误")</f>
        <v>10000</v>
      </c>
      <c r="D114" s="36">
        <f ca="1" t="shared" si="13"/>
        <v>9700</v>
      </c>
      <c r="E114" s="36">
        <f ca="1" t="shared" si="14"/>
        <v>0</v>
      </c>
      <c r="F114" s="37">
        <f ca="1" t="shared" si="15"/>
        <v>0</v>
      </c>
      <c r="G114" s="36">
        <f ca="1" t="shared" si="16"/>
        <v>0</v>
      </c>
      <c r="H114" s="36">
        <f ca="1" t="shared" si="17"/>
        <v>0</v>
      </c>
      <c r="I114" s="37">
        <f ca="1" t="shared" si="18"/>
        <v>300</v>
      </c>
      <c r="J114" s="37">
        <v>0</v>
      </c>
      <c r="K114" s="37">
        <f ca="1" t="shared" si="19"/>
        <v>10000</v>
      </c>
      <c r="L114" s="31" t="str" cm="1">
        <f ca="1" t="array" ref="L114">IFERROR(_xlfn.XLOOKUP(B114,INDIRECT("'"&amp;$O$2&amp;"'!B:B"),INDIRECT("'"&amp;$O$2&amp;"'!C:C"),"无"),"表名错误")</f>
        <v>南大尚诚</v>
      </c>
      <c r="M114" s="31">
        <f ca="1" t="shared" si="20"/>
        <v>0</v>
      </c>
      <c r="N114" s="34">
        <f ca="1" t="shared" si="21"/>
        <v>10000</v>
      </c>
    </row>
    <row r="115" spans="1:14">
      <c r="A115" s="35">
        <f t="shared" si="12"/>
        <v>114</v>
      </c>
      <c r="B115" s="36" t="str" cm="1">
        <f ca="1" t="array" ref="B115">IFERROR(INDIRECT("'"&amp;$O$2&amp;"'!B"&amp;ROW()+1),"表名无效")</f>
        <v>一百〇一</v>
      </c>
      <c r="C115" s="36" cm="1">
        <f ca="1" t="array" ref="C115">IFERROR(_xlfn.XLOOKUP(B115,INDIRECT("'"&amp;$O$2&amp;"'!B:B"),INDIRECT("'"&amp;$O$2&amp;"'!Q:Q"),"无"),"表名错误")</f>
        <v>9400</v>
      </c>
      <c r="D115" s="36">
        <f ca="1" t="shared" si="13"/>
        <v>9118</v>
      </c>
      <c r="E115" s="36">
        <f ca="1" t="shared" si="14"/>
        <v>0</v>
      </c>
      <c r="F115" s="37">
        <f ca="1" t="shared" si="15"/>
        <v>0</v>
      </c>
      <c r="G115" s="36">
        <f ca="1" t="shared" si="16"/>
        <v>0</v>
      </c>
      <c r="H115" s="36">
        <f ca="1" t="shared" si="17"/>
        <v>0</v>
      </c>
      <c r="I115" s="37">
        <f ca="1" t="shared" si="18"/>
        <v>282</v>
      </c>
      <c r="J115" s="37">
        <v>0</v>
      </c>
      <c r="K115" s="37">
        <f ca="1" t="shared" si="19"/>
        <v>9400</v>
      </c>
      <c r="L115" s="31" t="str" cm="1">
        <f ca="1" t="array" ref="L115">IFERROR(_xlfn.XLOOKUP(B115,INDIRECT("'"&amp;$O$2&amp;"'!B:B"),INDIRECT("'"&amp;$O$2&amp;"'!C:C"),"无"),"表名错误")</f>
        <v>南大尚诚</v>
      </c>
      <c r="M115" s="31">
        <f ca="1" t="shared" si="20"/>
        <v>0</v>
      </c>
      <c r="N115" s="34">
        <f ca="1" t="shared" si="21"/>
        <v>9400</v>
      </c>
    </row>
    <row r="116" spans="1:14">
      <c r="A116" s="35">
        <f t="shared" si="12"/>
        <v>115</v>
      </c>
      <c r="B116" s="36" t="str" cm="1">
        <f ca="1" t="array" ref="B116">IFERROR(INDIRECT("'"&amp;$O$2&amp;"'!B"&amp;ROW()+1),"表名无效")</f>
        <v>一百〇二</v>
      </c>
      <c r="C116" s="36" cm="1">
        <f ca="1" t="array" ref="C116">IFERROR(_xlfn.XLOOKUP(B116,INDIRECT("'"&amp;$O$2&amp;"'!B:B"),INDIRECT("'"&amp;$O$2&amp;"'!Q:Q"),"无"),"表名错误")</f>
        <v>10000</v>
      </c>
      <c r="D116" s="36">
        <f ca="1" t="shared" si="13"/>
        <v>9700</v>
      </c>
      <c r="E116" s="36">
        <f ca="1" t="shared" si="14"/>
        <v>0</v>
      </c>
      <c r="F116" s="37">
        <f ca="1" t="shared" si="15"/>
        <v>0</v>
      </c>
      <c r="G116" s="36">
        <f ca="1" t="shared" si="16"/>
        <v>0</v>
      </c>
      <c r="H116" s="36">
        <f ca="1" t="shared" si="17"/>
        <v>0</v>
      </c>
      <c r="I116" s="37">
        <f ca="1" t="shared" si="18"/>
        <v>300</v>
      </c>
      <c r="J116" s="37">
        <v>0</v>
      </c>
      <c r="K116" s="37">
        <f ca="1" t="shared" si="19"/>
        <v>10000</v>
      </c>
      <c r="L116" s="31" t="str" cm="1">
        <f ca="1" t="array" ref="L116">IFERROR(_xlfn.XLOOKUP(B116,INDIRECT("'"&amp;$O$2&amp;"'!B:B"),INDIRECT("'"&amp;$O$2&amp;"'!C:C"),"无"),"表名错误")</f>
        <v>南大尚诚</v>
      </c>
      <c r="M116" s="31">
        <f ca="1" t="shared" si="20"/>
        <v>0</v>
      </c>
      <c r="N116" s="34">
        <f ca="1" t="shared" si="21"/>
        <v>10000</v>
      </c>
    </row>
    <row r="117" spans="1:14">
      <c r="A117" s="35">
        <f t="shared" si="12"/>
        <v>116</v>
      </c>
      <c r="B117" s="36" t="str" cm="1">
        <f ca="1" t="array" ref="B117">IFERROR(INDIRECT("'"&amp;$O$2&amp;"'!B"&amp;ROW()+1),"表名无效")</f>
        <v>一百〇三</v>
      </c>
      <c r="C117" s="36" cm="1">
        <f ca="1" t="array" ref="C117">IFERROR(_xlfn.XLOOKUP(B117,INDIRECT("'"&amp;$O$2&amp;"'!B:B"),INDIRECT("'"&amp;$O$2&amp;"'!Q:Q"),"无"),"表名错误")</f>
        <v>10000</v>
      </c>
      <c r="D117" s="36">
        <f ca="1" t="shared" si="13"/>
        <v>9700</v>
      </c>
      <c r="E117" s="36">
        <f ca="1" t="shared" si="14"/>
        <v>0</v>
      </c>
      <c r="F117" s="37">
        <f ca="1" t="shared" si="15"/>
        <v>0</v>
      </c>
      <c r="G117" s="36">
        <f ca="1" t="shared" si="16"/>
        <v>0</v>
      </c>
      <c r="H117" s="36">
        <f ca="1" t="shared" si="17"/>
        <v>0</v>
      </c>
      <c r="I117" s="37">
        <f ca="1" t="shared" si="18"/>
        <v>300</v>
      </c>
      <c r="J117" s="37">
        <v>0</v>
      </c>
      <c r="K117" s="37">
        <f ca="1" t="shared" si="19"/>
        <v>10000</v>
      </c>
      <c r="L117" s="31" t="str" cm="1">
        <f ca="1" t="array" ref="L117">IFERROR(_xlfn.XLOOKUP(B117,INDIRECT("'"&amp;$O$2&amp;"'!B:B"),INDIRECT("'"&amp;$O$2&amp;"'!C:C"),"无"),"表名错误")</f>
        <v>南大尚诚</v>
      </c>
      <c r="M117" s="31">
        <f ca="1" t="shared" si="20"/>
        <v>0</v>
      </c>
      <c r="N117" s="34">
        <f ca="1" t="shared" si="21"/>
        <v>10000</v>
      </c>
    </row>
    <row r="118" s="31" customFormat="1" spans="1:14">
      <c r="A118" s="35">
        <f t="shared" si="12"/>
        <v>117</v>
      </c>
      <c r="B118" s="36" t="str" cm="1">
        <f ca="1" t="array" ref="B118">IFERROR(INDIRECT("'"&amp;$O$2&amp;"'!B"&amp;ROW()+1),"表名无效")</f>
        <v>一百〇四</v>
      </c>
      <c r="C118" s="36" cm="1">
        <f ca="1" t="array" ref="C118">IFERROR(_xlfn.XLOOKUP(B118,INDIRECT("'"&amp;$O$2&amp;"'!B:B"),INDIRECT("'"&amp;$O$2&amp;"'!Q:Q"),"无"),"表名错误")</f>
        <v>10000</v>
      </c>
      <c r="D118" s="36">
        <f ca="1" t="shared" si="13"/>
        <v>9700</v>
      </c>
      <c r="E118" s="36">
        <f ca="1" t="shared" si="14"/>
        <v>0</v>
      </c>
      <c r="F118" s="37">
        <f ca="1" t="shared" si="15"/>
        <v>0</v>
      </c>
      <c r="G118" s="36">
        <f ca="1" t="shared" si="16"/>
        <v>0</v>
      </c>
      <c r="H118" s="36">
        <f ca="1" t="shared" si="17"/>
        <v>0</v>
      </c>
      <c r="I118" s="37">
        <f ca="1" t="shared" si="18"/>
        <v>300</v>
      </c>
      <c r="J118" s="37">
        <v>0</v>
      </c>
      <c r="K118" s="37">
        <f ca="1" t="shared" si="19"/>
        <v>10000</v>
      </c>
      <c r="L118" s="31" t="str" cm="1">
        <f ca="1" t="array" ref="L118">IFERROR(_xlfn.XLOOKUP(B118,INDIRECT("'"&amp;$O$2&amp;"'!B:B"),INDIRECT("'"&amp;$O$2&amp;"'!C:C"),"无"),"表名错误")</f>
        <v>南大尚诚</v>
      </c>
      <c r="M118" s="31">
        <f ca="1" t="shared" si="20"/>
        <v>0</v>
      </c>
      <c r="N118" s="34">
        <f ca="1" t="shared" si="21"/>
        <v>10000</v>
      </c>
    </row>
    <row r="119" s="31" customFormat="1" spans="1:14">
      <c r="A119" s="35">
        <f t="shared" si="12"/>
        <v>118</v>
      </c>
      <c r="B119" s="36" t="str" cm="1">
        <f ca="1" t="array" ref="B119">IFERROR(INDIRECT("'"&amp;$O$2&amp;"'!B"&amp;ROW()+1),"表名无效")</f>
        <v>一百〇五</v>
      </c>
      <c r="C119" s="36" cm="1">
        <f ca="1" t="array" ref="C119">IFERROR(_xlfn.XLOOKUP(B119,INDIRECT("'"&amp;$O$2&amp;"'!B:B"),INDIRECT("'"&amp;$O$2&amp;"'!Q:Q"),"无"),"表名错误")</f>
        <v>10000</v>
      </c>
      <c r="D119" s="36">
        <f ca="1" t="shared" si="13"/>
        <v>9700</v>
      </c>
      <c r="E119" s="36">
        <f ca="1" t="shared" si="14"/>
        <v>0</v>
      </c>
      <c r="F119" s="37">
        <f ca="1" t="shared" si="15"/>
        <v>0</v>
      </c>
      <c r="G119" s="36">
        <f ca="1" t="shared" si="16"/>
        <v>0</v>
      </c>
      <c r="H119" s="36">
        <f ca="1" t="shared" si="17"/>
        <v>0</v>
      </c>
      <c r="I119" s="37">
        <f ca="1" t="shared" si="18"/>
        <v>300</v>
      </c>
      <c r="J119" s="37">
        <v>0</v>
      </c>
      <c r="K119" s="37">
        <f ca="1" t="shared" si="19"/>
        <v>10000</v>
      </c>
      <c r="L119" s="31" t="str" cm="1">
        <f ca="1" t="array" ref="L119">IFERROR(_xlfn.XLOOKUP(B119,INDIRECT("'"&amp;$O$2&amp;"'!B:B"),INDIRECT("'"&amp;$O$2&amp;"'!C:C"),"无"),"表名错误")</f>
        <v>南大尚诚</v>
      </c>
      <c r="M119" s="31">
        <f ca="1" t="shared" si="20"/>
        <v>0</v>
      </c>
      <c r="N119" s="34">
        <f ca="1" t="shared" si="21"/>
        <v>10000</v>
      </c>
    </row>
    <row r="120" s="31" customFormat="1" spans="1:14">
      <c r="A120" s="35">
        <f t="shared" si="12"/>
        <v>119</v>
      </c>
      <c r="B120" s="36" t="str" cm="1">
        <f ca="1" t="array" ref="B120">IFERROR(INDIRECT("'"&amp;$O$2&amp;"'!B"&amp;ROW()+1),"表名无效")</f>
        <v>一百〇六</v>
      </c>
      <c r="C120" s="36" cm="1">
        <f ca="1" t="array" ref="C120">IFERROR(_xlfn.XLOOKUP(B120,INDIRECT("'"&amp;$O$2&amp;"'!B:B"),INDIRECT("'"&amp;$O$2&amp;"'!Q:Q"),"无"),"表名错误")</f>
        <v>9400</v>
      </c>
      <c r="D120" s="36">
        <f ca="1" t="shared" si="13"/>
        <v>9118</v>
      </c>
      <c r="E120" s="36">
        <f ca="1" t="shared" si="14"/>
        <v>0</v>
      </c>
      <c r="F120" s="37">
        <f ca="1" t="shared" si="15"/>
        <v>0</v>
      </c>
      <c r="G120" s="36">
        <f ca="1" t="shared" si="16"/>
        <v>0</v>
      </c>
      <c r="H120" s="36">
        <f ca="1" t="shared" si="17"/>
        <v>0</v>
      </c>
      <c r="I120" s="37">
        <f ca="1" t="shared" si="18"/>
        <v>282</v>
      </c>
      <c r="J120" s="37">
        <v>0</v>
      </c>
      <c r="K120" s="37">
        <f ca="1" t="shared" si="19"/>
        <v>9400</v>
      </c>
      <c r="L120" s="31" t="str" cm="1">
        <f ca="1" t="array" ref="L120">IFERROR(_xlfn.XLOOKUP(B120,INDIRECT("'"&amp;$O$2&amp;"'!B:B"),INDIRECT("'"&amp;$O$2&amp;"'!C:C"),"无"),"表名错误")</f>
        <v>南大尚诚</v>
      </c>
      <c r="M120" s="31">
        <f ca="1" t="shared" si="20"/>
        <v>0</v>
      </c>
      <c r="N120" s="34">
        <f ca="1" t="shared" si="21"/>
        <v>9400</v>
      </c>
    </row>
    <row r="121" s="31" customFormat="1" spans="1:14">
      <c r="A121" s="35">
        <f t="shared" si="12"/>
        <v>120</v>
      </c>
      <c r="B121" s="36" t="str" cm="1">
        <f ca="1" t="array" ref="B121">IFERROR(INDIRECT("'"&amp;$O$2&amp;"'!B"&amp;ROW()+1),"表名无效")</f>
        <v>一百〇七</v>
      </c>
      <c r="C121" s="36" cm="1">
        <f ca="1" t="array" ref="C121">IFERROR(_xlfn.XLOOKUP(B121,INDIRECT("'"&amp;$O$2&amp;"'!B:B"),INDIRECT("'"&amp;$O$2&amp;"'!Q:Q"),"无"),"表名错误")</f>
        <v>10000</v>
      </c>
      <c r="D121" s="36">
        <f ca="1" t="shared" si="13"/>
        <v>9700</v>
      </c>
      <c r="E121" s="36">
        <f ca="1" t="shared" si="14"/>
        <v>0</v>
      </c>
      <c r="F121" s="37">
        <f ca="1" t="shared" si="15"/>
        <v>0</v>
      </c>
      <c r="G121" s="36">
        <f ca="1" t="shared" si="16"/>
        <v>0</v>
      </c>
      <c r="H121" s="36">
        <f ca="1" t="shared" si="17"/>
        <v>0</v>
      </c>
      <c r="I121" s="37">
        <f ca="1" t="shared" si="18"/>
        <v>300</v>
      </c>
      <c r="J121" s="37">
        <v>0</v>
      </c>
      <c r="K121" s="37">
        <f ca="1" t="shared" si="19"/>
        <v>10000</v>
      </c>
      <c r="L121" s="31" t="str" cm="1">
        <f ca="1" t="array" ref="L121">IFERROR(_xlfn.XLOOKUP(B121,INDIRECT("'"&amp;$O$2&amp;"'!B:B"),INDIRECT("'"&amp;$O$2&amp;"'!C:C"),"无"),"表名错误")</f>
        <v>南大尚诚</v>
      </c>
      <c r="M121" s="31">
        <f ca="1" t="shared" si="20"/>
        <v>0</v>
      </c>
      <c r="N121" s="34">
        <f ca="1" t="shared" si="21"/>
        <v>10000</v>
      </c>
    </row>
    <row r="122" s="31" customFormat="1" spans="1:14">
      <c r="A122" s="35">
        <f t="shared" si="12"/>
        <v>121</v>
      </c>
      <c r="B122" s="36" t="str" cm="1">
        <f ca="1" t="array" ref="B122">IFERROR(INDIRECT("'"&amp;$O$2&amp;"'!B"&amp;ROW()+1),"表名无效")</f>
        <v>一百〇八</v>
      </c>
      <c r="C122" s="36" cm="1">
        <f ca="1" t="array" ref="C122">IFERROR(_xlfn.XLOOKUP(B122,INDIRECT("'"&amp;$O$2&amp;"'!B:B"),INDIRECT("'"&amp;$O$2&amp;"'!Q:Q"),"无"),"表名错误")</f>
        <v>10000</v>
      </c>
      <c r="D122" s="36">
        <f ca="1" t="shared" si="13"/>
        <v>9700</v>
      </c>
      <c r="E122" s="36">
        <f ca="1" t="shared" si="14"/>
        <v>0</v>
      </c>
      <c r="F122" s="37">
        <f ca="1" t="shared" si="15"/>
        <v>0</v>
      </c>
      <c r="G122" s="36">
        <f ca="1" t="shared" si="16"/>
        <v>0</v>
      </c>
      <c r="H122" s="36">
        <f ca="1" t="shared" si="17"/>
        <v>0</v>
      </c>
      <c r="I122" s="37">
        <f ca="1" t="shared" si="18"/>
        <v>300</v>
      </c>
      <c r="J122" s="37">
        <v>0</v>
      </c>
      <c r="K122" s="37">
        <f ca="1" t="shared" si="19"/>
        <v>10000</v>
      </c>
      <c r="L122" s="31" t="str" cm="1">
        <f ca="1" t="array" ref="L122">IFERROR(_xlfn.XLOOKUP(B122,INDIRECT("'"&amp;$O$2&amp;"'!B:B"),INDIRECT("'"&amp;$O$2&amp;"'!C:C"),"无"),"表名错误")</f>
        <v>南大尚诚</v>
      </c>
      <c r="M122" s="31">
        <f ca="1" t="shared" si="20"/>
        <v>0</v>
      </c>
      <c r="N122" s="34">
        <f ca="1" t="shared" si="21"/>
        <v>10000</v>
      </c>
    </row>
    <row r="123" s="31" customFormat="1" spans="1:14">
      <c r="A123" s="35">
        <f t="shared" si="12"/>
        <v>122</v>
      </c>
      <c r="B123" s="36" t="str" cm="1">
        <f ca="1" t="array" ref="B123">IFERROR(INDIRECT("'"&amp;$O$2&amp;"'!B"&amp;ROW()+1),"表名无效")</f>
        <v>一百〇九</v>
      </c>
      <c r="C123" s="36" cm="1">
        <f ca="1" t="array" ref="C123">IFERROR(_xlfn.XLOOKUP(B123,INDIRECT("'"&amp;$O$2&amp;"'!B:B"),INDIRECT("'"&amp;$O$2&amp;"'!Q:Q"),"无"),"表名错误")</f>
        <v>10600</v>
      </c>
      <c r="D123" s="36">
        <f ca="1" t="shared" si="13"/>
        <v>10282</v>
      </c>
      <c r="E123" s="36">
        <f ca="1" t="shared" si="14"/>
        <v>0</v>
      </c>
      <c r="F123" s="37">
        <f ca="1" t="shared" si="15"/>
        <v>0</v>
      </c>
      <c r="G123" s="36">
        <f ca="1" t="shared" si="16"/>
        <v>0</v>
      </c>
      <c r="H123" s="36">
        <f ca="1" t="shared" si="17"/>
        <v>0</v>
      </c>
      <c r="I123" s="37">
        <f ca="1" t="shared" si="18"/>
        <v>318</v>
      </c>
      <c r="J123" s="37">
        <v>0</v>
      </c>
      <c r="K123" s="37">
        <f ca="1" t="shared" si="19"/>
        <v>10600</v>
      </c>
      <c r="L123" s="31" t="str" cm="1">
        <f ca="1" t="array" ref="L123">IFERROR(_xlfn.XLOOKUP(B123,INDIRECT("'"&amp;$O$2&amp;"'!B:B"),INDIRECT("'"&amp;$O$2&amp;"'!C:C"),"无"),"表名错误")</f>
        <v>南大尚诚</v>
      </c>
      <c r="M123" s="31">
        <f ca="1" t="shared" si="20"/>
        <v>0</v>
      </c>
      <c r="N123" s="34">
        <f ca="1" t="shared" si="21"/>
        <v>10600</v>
      </c>
    </row>
    <row r="124" s="31" customFormat="1" spans="1:14">
      <c r="A124" s="35">
        <f t="shared" si="12"/>
        <v>123</v>
      </c>
      <c r="B124" s="36" t="str" cm="1">
        <f ca="1" t="array" ref="B124">IFERROR(INDIRECT("'"&amp;$O$2&amp;"'!B"&amp;ROW()+1),"表名无效")</f>
        <v>一百一十</v>
      </c>
      <c r="C124" s="36" cm="1">
        <f ca="1" t="array" ref="C124">IFERROR(_xlfn.XLOOKUP(B124,INDIRECT("'"&amp;$O$2&amp;"'!B:B"),INDIRECT("'"&amp;$O$2&amp;"'!Q:Q"),"无"),"表名错误")</f>
        <v>10000</v>
      </c>
      <c r="D124" s="36">
        <f ca="1" t="shared" si="13"/>
        <v>9700</v>
      </c>
      <c r="E124" s="36">
        <f ca="1" t="shared" si="14"/>
        <v>0</v>
      </c>
      <c r="F124" s="37">
        <f ca="1" t="shared" si="15"/>
        <v>0</v>
      </c>
      <c r="G124" s="36">
        <f ca="1" t="shared" si="16"/>
        <v>0</v>
      </c>
      <c r="H124" s="36">
        <f ca="1" t="shared" si="17"/>
        <v>0</v>
      </c>
      <c r="I124" s="37">
        <f ca="1" t="shared" si="18"/>
        <v>300</v>
      </c>
      <c r="J124" s="37">
        <v>0</v>
      </c>
      <c r="K124" s="37">
        <f ca="1" t="shared" si="19"/>
        <v>10000</v>
      </c>
      <c r="L124" s="31" t="str" cm="1">
        <f ca="1" t="array" ref="L124">IFERROR(_xlfn.XLOOKUP(B124,INDIRECT("'"&amp;$O$2&amp;"'!B:B"),INDIRECT("'"&amp;$O$2&amp;"'!C:C"),"无"),"表名错误")</f>
        <v>尚诚能源</v>
      </c>
      <c r="M124" s="31">
        <f ca="1" t="shared" si="20"/>
        <v>0</v>
      </c>
      <c r="N124" s="34">
        <f ca="1" t="shared" si="21"/>
        <v>10000</v>
      </c>
    </row>
    <row r="125" s="32" customFormat="1" spans="1:14">
      <c r="A125" s="35">
        <f t="shared" si="12"/>
        <v>124</v>
      </c>
      <c r="B125" s="36" t="str" cm="1">
        <f ca="1" t="array" ref="B125">IFERROR(INDIRECT("'"&amp;$O$2&amp;"'!B"&amp;ROW()+1),"表名无效")</f>
        <v>一百一十一</v>
      </c>
      <c r="C125" s="36" cm="1">
        <f ca="1" t="array" ref="C125">IFERROR(_xlfn.XLOOKUP(B125,INDIRECT("'"&amp;$O$2&amp;"'!B:B"),INDIRECT("'"&amp;$O$2&amp;"'!Q:Q"),"无"),"表名错误")</f>
        <v>10000</v>
      </c>
      <c r="D125" s="36">
        <f ca="1" t="shared" si="13"/>
        <v>9700</v>
      </c>
      <c r="E125" s="36">
        <f ca="1" t="shared" si="14"/>
        <v>0</v>
      </c>
      <c r="F125" s="37">
        <f ca="1" t="shared" si="15"/>
        <v>0</v>
      </c>
      <c r="G125" s="36">
        <f ca="1" t="shared" si="16"/>
        <v>0</v>
      </c>
      <c r="H125" s="36">
        <f ca="1" t="shared" si="17"/>
        <v>0</v>
      </c>
      <c r="I125" s="37">
        <f ca="1" t="shared" si="18"/>
        <v>300</v>
      </c>
      <c r="J125" s="37">
        <v>0</v>
      </c>
      <c r="K125" s="37">
        <f ca="1" t="shared" si="19"/>
        <v>10000</v>
      </c>
      <c r="L125" s="31" t="str" cm="1">
        <f ca="1" t="array" ref="L125">IFERROR(_xlfn.XLOOKUP(B125,INDIRECT("'"&amp;$O$2&amp;"'!B:B"),INDIRECT("'"&amp;$O$2&amp;"'!C:C"),"无"),"表名错误")</f>
        <v>南大尚诚</v>
      </c>
      <c r="M125" s="31">
        <f ca="1" t="shared" si="20"/>
        <v>0</v>
      </c>
      <c r="N125" s="34">
        <f ca="1" t="shared" si="21"/>
        <v>10000</v>
      </c>
    </row>
    <row r="126" spans="1:14">
      <c r="A126" s="35">
        <f t="shared" si="12"/>
        <v>125</v>
      </c>
      <c r="B126" s="36" t="str" cm="1">
        <f ca="1" t="array" ref="B126">IFERROR(INDIRECT("'"&amp;$O$2&amp;"'!B"&amp;ROW()+1),"表名无效")</f>
        <v>一百一十二</v>
      </c>
      <c r="C126" s="36" cm="1">
        <f ca="1" t="array" ref="C126">IFERROR(_xlfn.XLOOKUP(B126,INDIRECT("'"&amp;$O$2&amp;"'!B:B"),INDIRECT("'"&amp;$O$2&amp;"'!Q:Q"),"无"),"表名错误")</f>
        <v>10000</v>
      </c>
      <c r="D126" s="36">
        <f ca="1" t="shared" si="13"/>
        <v>9700</v>
      </c>
      <c r="E126" s="36">
        <f ca="1" t="shared" si="14"/>
        <v>0</v>
      </c>
      <c r="F126" s="37">
        <f ca="1" t="shared" si="15"/>
        <v>0</v>
      </c>
      <c r="G126" s="36">
        <f ca="1" t="shared" si="16"/>
        <v>0</v>
      </c>
      <c r="H126" s="36">
        <f ca="1" t="shared" si="17"/>
        <v>0</v>
      </c>
      <c r="I126" s="37">
        <f ca="1" t="shared" si="18"/>
        <v>300</v>
      </c>
      <c r="J126" s="37">
        <v>0</v>
      </c>
      <c r="K126" s="37">
        <f ca="1" t="shared" si="19"/>
        <v>10000</v>
      </c>
      <c r="L126" s="31" t="str" cm="1">
        <f ca="1" t="array" ref="L126">IFERROR(_xlfn.XLOOKUP(B126,INDIRECT("'"&amp;$O$2&amp;"'!B:B"),INDIRECT("'"&amp;$O$2&amp;"'!C:C"),"无"),"表名错误")</f>
        <v>南大尚诚</v>
      </c>
      <c r="M126" s="31">
        <f ca="1" t="shared" si="20"/>
        <v>0</v>
      </c>
      <c r="N126" s="34">
        <f ca="1" t="shared" si="21"/>
        <v>10000</v>
      </c>
    </row>
    <row r="127" spans="1:14">
      <c r="A127" s="35">
        <f t="shared" si="12"/>
        <v>126</v>
      </c>
      <c r="B127" s="36" t="str" cm="1">
        <f ca="1" t="array" ref="B127">IFERROR(INDIRECT("'"&amp;$O$2&amp;"'!B"&amp;ROW()+1),"表名无效")</f>
        <v>一百一十三</v>
      </c>
      <c r="C127" s="36" cm="1">
        <f ca="1" t="array" ref="C127">IFERROR(_xlfn.XLOOKUP(B127,INDIRECT("'"&amp;$O$2&amp;"'!B:B"),INDIRECT("'"&amp;$O$2&amp;"'!Q:Q"),"无"),"表名错误")</f>
        <v>10000</v>
      </c>
      <c r="D127" s="36">
        <f ca="1" t="shared" si="13"/>
        <v>9700</v>
      </c>
      <c r="E127" s="36">
        <f ca="1" t="shared" si="14"/>
        <v>0</v>
      </c>
      <c r="F127" s="37">
        <f ca="1" t="shared" si="15"/>
        <v>0</v>
      </c>
      <c r="G127" s="36">
        <f ca="1" t="shared" si="16"/>
        <v>0</v>
      </c>
      <c r="H127" s="36">
        <f ca="1" t="shared" si="17"/>
        <v>0</v>
      </c>
      <c r="I127" s="37">
        <f ca="1" t="shared" si="18"/>
        <v>300</v>
      </c>
      <c r="J127" s="37">
        <v>0</v>
      </c>
      <c r="K127" s="37">
        <f ca="1" t="shared" si="19"/>
        <v>10000</v>
      </c>
      <c r="L127" s="31" t="str" cm="1">
        <f ca="1" t="array" ref="L127">IFERROR(_xlfn.XLOOKUP(B127,INDIRECT("'"&amp;$O$2&amp;"'!B:B"),INDIRECT("'"&amp;$O$2&amp;"'!C:C"),"无"),"表名错误")</f>
        <v>尚诚能源</v>
      </c>
      <c r="M127" s="31">
        <f ca="1" t="shared" si="20"/>
        <v>0</v>
      </c>
      <c r="N127" s="34">
        <f ca="1" t="shared" si="21"/>
        <v>10000</v>
      </c>
    </row>
    <row r="128" spans="1:14">
      <c r="A128" s="35">
        <f t="shared" si="12"/>
        <v>127</v>
      </c>
      <c r="B128" s="36" t="str" cm="1">
        <f ca="1" t="array" ref="B128">IFERROR(INDIRECT("'"&amp;$O$2&amp;"'!B"&amp;ROW()+1),"表名无效")</f>
        <v>一百一十四</v>
      </c>
      <c r="C128" s="36" cm="1">
        <f ca="1" t="array" ref="C128">IFERROR(_xlfn.XLOOKUP(B128,INDIRECT("'"&amp;$O$2&amp;"'!B:B"),INDIRECT("'"&amp;$O$2&amp;"'!Q:Q"),"无"),"表名错误")</f>
        <v>10000</v>
      </c>
      <c r="D128" s="36">
        <f ca="1" t="shared" si="13"/>
        <v>9700</v>
      </c>
      <c r="E128" s="36">
        <f ca="1" t="shared" si="14"/>
        <v>0</v>
      </c>
      <c r="F128" s="37">
        <f ca="1" t="shared" si="15"/>
        <v>0</v>
      </c>
      <c r="G128" s="36">
        <f ca="1" t="shared" si="16"/>
        <v>0</v>
      </c>
      <c r="H128" s="36">
        <f ca="1" t="shared" si="17"/>
        <v>0</v>
      </c>
      <c r="I128" s="37">
        <f ca="1" t="shared" si="18"/>
        <v>300</v>
      </c>
      <c r="J128" s="37">
        <v>0</v>
      </c>
      <c r="K128" s="37">
        <f ca="1" t="shared" si="19"/>
        <v>10000</v>
      </c>
      <c r="L128" s="31" t="str" cm="1">
        <f ca="1" t="array" ref="L128">IFERROR(_xlfn.XLOOKUP(B128,INDIRECT("'"&amp;$O$2&amp;"'!B:B"),INDIRECT("'"&amp;$O$2&amp;"'!C:C"),"无"),"表名错误")</f>
        <v>南大尚诚</v>
      </c>
      <c r="M128" s="31">
        <f ca="1" t="shared" si="20"/>
        <v>0</v>
      </c>
      <c r="N128" s="34">
        <f ca="1" t="shared" si="21"/>
        <v>10000</v>
      </c>
    </row>
    <row r="129" spans="1:14">
      <c r="A129" s="35">
        <f t="shared" si="12"/>
        <v>128</v>
      </c>
      <c r="B129" s="36" t="str" cm="1">
        <f ca="1" t="array" ref="B129">IFERROR(INDIRECT("'"&amp;$O$2&amp;"'!B"&amp;ROW()+1),"表名无效")</f>
        <v>一百一十五</v>
      </c>
      <c r="C129" s="36" cm="1">
        <f ca="1" t="array" ref="C129">IFERROR(_xlfn.XLOOKUP(B129,INDIRECT("'"&amp;$O$2&amp;"'!B:B"),INDIRECT("'"&amp;$O$2&amp;"'!Q:Q"),"无"),"表名错误")</f>
        <v>10000</v>
      </c>
      <c r="D129" s="36">
        <f ca="1" t="shared" si="13"/>
        <v>9700</v>
      </c>
      <c r="E129" s="36">
        <f ca="1" t="shared" si="14"/>
        <v>0</v>
      </c>
      <c r="F129" s="37">
        <f ca="1" t="shared" si="15"/>
        <v>0</v>
      </c>
      <c r="G129" s="36">
        <f ca="1" t="shared" si="16"/>
        <v>0</v>
      </c>
      <c r="H129" s="36">
        <f ca="1" t="shared" si="17"/>
        <v>0</v>
      </c>
      <c r="I129" s="37">
        <f ca="1" t="shared" si="18"/>
        <v>300</v>
      </c>
      <c r="J129" s="37">
        <v>0</v>
      </c>
      <c r="K129" s="37">
        <f ca="1" t="shared" si="19"/>
        <v>10000</v>
      </c>
      <c r="L129" s="31" t="str" cm="1">
        <f ca="1" t="array" ref="L129">IFERROR(_xlfn.XLOOKUP(B129,INDIRECT("'"&amp;$O$2&amp;"'!B:B"),INDIRECT("'"&amp;$O$2&amp;"'!C:C"),"无"),"表名错误")</f>
        <v>南大尚诚</v>
      </c>
      <c r="M129" s="31">
        <f ca="1" t="shared" si="20"/>
        <v>0</v>
      </c>
      <c r="N129" s="34">
        <f ca="1" t="shared" si="21"/>
        <v>10000</v>
      </c>
    </row>
    <row r="130" spans="1:14">
      <c r="A130" s="35">
        <f t="shared" ref="A130:A187" si="22">ROW(A131)-2</f>
        <v>129</v>
      </c>
      <c r="B130" s="36" t="str" cm="1">
        <f ca="1" t="array" ref="B130">IFERROR(INDIRECT("'"&amp;$O$2&amp;"'!B"&amp;ROW()+1),"表名无效")</f>
        <v>一百一十六</v>
      </c>
      <c r="C130" s="36" cm="1">
        <f ca="1" t="array" ref="C130">IFERROR(_xlfn.XLOOKUP(B130,INDIRECT("'"&amp;$O$2&amp;"'!B:B"),INDIRECT("'"&amp;$O$2&amp;"'!Q:Q"),"无"),"表名错误")</f>
        <v>10000</v>
      </c>
      <c r="D130" s="36">
        <f ca="1" t="shared" ref="D130:D193" si="23">IFERROR(SUMIF(INDIRECT("'"&amp;$O$3&amp;"'!B:B"),B130,INDIRECT("'"&amp;$O$3&amp;"'!AF:AF")),0)+IFERROR(SUMIF(INDIRECT("'"&amp;$O$4&amp;"'!B:B"),B130,INDIRECT("'"&amp;$O$4&amp;"'!AF:AF")),0)+IFERROR(SUMIF(INDIRECT("'"&amp;$O$5&amp;"'!B:B"),B130,INDIRECT("'"&amp;$O$5&amp;"'!AF:AF")),0)</f>
        <v>9700</v>
      </c>
      <c r="E130" s="36">
        <f ca="1" t="shared" ref="E130:E193" si="24">IFERROR(SUMIF(INDIRECT("'"&amp;$O$6&amp;"'!$C$5:$C$30"),B130,INDIRECT("'"&amp;$O$6&amp;"'!$J$5:$J$30")),0)+IFERROR(SUMIF(INDIRECT("'"&amp;$O$7&amp;"'!$C$5:$C$154"),B130,INDIRECT("'"&amp;$O$7&amp;"'!$J$5:$J$154")),0)+IFERROR(SUMIF(INDIRECT("'"&amp;$O$8&amp;"'!$C$5:$C$10"),B130,INDIRECT("'"&amp;$O$8&amp;"'!$J$5:$J$10")),0)</f>
        <v>0</v>
      </c>
      <c r="F130" s="37">
        <f ca="1" t="shared" ref="F130:F193" si="25">IFERROR(SUMIF(INDIRECT("'"&amp;$O$6&amp;"'!$C$5:$C$30"),B130,INDIRECT("'"&amp;$O$6&amp;"'!$O$5:$O$30")),0)+IFERROR(SUMIF(INDIRECT("'"&amp;$O$7&amp;"'!$C$5:$C$154"),B130,INDIRECT("'"&amp;$O$7&amp;"'!$O$5:$O$154")),0)+IFERROR(SUMIF(INDIRECT("'"&amp;$O$8&amp;"'!$C$5:$C$10"),B130,INDIRECT("'"&amp;$O$8&amp;"'!$O$5:$O$10")),0)</f>
        <v>0</v>
      </c>
      <c r="G130" s="36">
        <f ca="1" t="shared" ref="G130:G193" si="26">IFERROR(SUMIF(INDIRECT("'"&amp;$O$9&amp;"'!B:B"),B130,INDIRECT("'"&amp;$O$9&amp;"'!D:D")),0)+IFERROR(SUMIF(INDIRECT("'"&amp;$O$10&amp;"'!B:B"),B130,INDIRECT("'"&amp;$O$10&amp;"'!D:D")),0)+IFERROR(SUMIF(INDIRECT("'"&amp;$O$11&amp;"'!B:B"),B130,INDIRECT("'"&amp;$O$11&amp;"'!D:D")),0)</f>
        <v>0</v>
      </c>
      <c r="H130" s="36">
        <f ca="1" t="shared" ref="H130:H193" si="27">IFERROR(SUMIF(INDIRECT("'"&amp;$O$9&amp;"'!B:B"),B130,INDIRECT("'"&amp;$O$9&amp;"'!E:E")),0)+IFERROR(SUMIF(INDIRECT("'"&amp;$O$10&amp;"'!B:B"),B130,INDIRECT("'"&amp;$O$10&amp;"'!E:E")),0)+IFERROR(SUMIF(INDIRECT("'"&amp;$O$11&amp;"'!B:B"),B130,INDIRECT("'"&amp;$O$11&amp;"'!E:E")),0)</f>
        <v>0</v>
      </c>
      <c r="I130" s="37">
        <f ca="1" t="shared" ref="I130:I193" si="28">IFERROR(SUMIF(INDIRECT("'"&amp;$O$3&amp;"'!B:B"),B130,INDIRECT("'"&amp;$O$3&amp;"'!AE:AE")),0)+IFERROR(SUMIF(INDIRECT("'"&amp;$O$4&amp;"'!B:B"),B130,INDIRECT("'"&amp;$O$4&amp;"'!AE:AE")),0)+IFERROR(SUMIF(INDIRECT("'"&amp;$O$5&amp;"'!B:B"),B130,INDIRECT("'"&amp;$O$5&amp;"'!AE:AE")),0)</f>
        <v>300</v>
      </c>
      <c r="J130" s="37">
        <v>0</v>
      </c>
      <c r="K130" s="37">
        <f ca="1" t="shared" ref="K130:K193" si="29">SUM(D130:J130)</f>
        <v>10000</v>
      </c>
      <c r="L130" s="31" t="str" cm="1">
        <f ca="1" t="array" ref="L130">IFERROR(_xlfn.XLOOKUP(B130,INDIRECT("'"&amp;$O$2&amp;"'!B:B"),INDIRECT("'"&amp;$O$2&amp;"'!C:C"),"无"),"表名错误")</f>
        <v>南大尚诚</v>
      </c>
      <c r="M130" s="31">
        <f ca="1" t="shared" ref="M130:M193" si="30">IFERROR(SUMIF(INDIRECT("'"&amp;$O$12&amp;"'!B:B"),B130,INDIRECT("'"&amp;$O$12&amp;"'!K:K")),0)</f>
        <v>0</v>
      </c>
      <c r="N130" s="34">
        <f ca="1" t="shared" ref="N130:N193" si="31">K130-M130</f>
        <v>10000</v>
      </c>
    </row>
    <row r="131" spans="1:14">
      <c r="A131" s="35">
        <f t="shared" si="22"/>
        <v>130</v>
      </c>
      <c r="B131" s="36" t="str" cm="1">
        <f ca="1" t="array" ref="B131">IFERROR(INDIRECT("'"&amp;$O$2&amp;"'!B"&amp;ROW()+1),"表名无效")</f>
        <v>一百一十七</v>
      </c>
      <c r="C131" s="36" cm="1">
        <f ca="1" t="array" ref="C131">IFERROR(_xlfn.XLOOKUP(B131,INDIRECT("'"&amp;$O$2&amp;"'!B:B"),INDIRECT("'"&amp;$O$2&amp;"'!Q:Q"),"无"),"表名错误")</f>
        <v>10000</v>
      </c>
      <c r="D131" s="36">
        <f ca="1" t="shared" si="23"/>
        <v>9700</v>
      </c>
      <c r="E131" s="36">
        <f ca="1" t="shared" si="24"/>
        <v>0</v>
      </c>
      <c r="F131" s="37">
        <f ca="1" t="shared" si="25"/>
        <v>0</v>
      </c>
      <c r="G131" s="36">
        <f ca="1" t="shared" si="26"/>
        <v>0</v>
      </c>
      <c r="H131" s="36">
        <f ca="1" t="shared" si="27"/>
        <v>0</v>
      </c>
      <c r="I131" s="37">
        <f ca="1" t="shared" si="28"/>
        <v>300</v>
      </c>
      <c r="J131" s="37">
        <v>0</v>
      </c>
      <c r="K131" s="37">
        <f ca="1" t="shared" si="29"/>
        <v>10000</v>
      </c>
      <c r="L131" s="31" t="str" cm="1">
        <f ca="1" t="array" ref="L131">IFERROR(_xlfn.XLOOKUP(B131,INDIRECT("'"&amp;$O$2&amp;"'!B:B"),INDIRECT("'"&amp;$O$2&amp;"'!C:C"),"无"),"表名错误")</f>
        <v>南大尚诚</v>
      </c>
      <c r="M131" s="31">
        <f ca="1" t="shared" si="30"/>
        <v>0</v>
      </c>
      <c r="N131" s="34">
        <f ca="1" t="shared" si="31"/>
        <v>10000</v>
      </c>
    </row>
    <row r="132" spans="1:14">
      <c r="A132" s="35">
        <f t="shared" si="22"/>
        <v>131</v>
      </c>
      <c r="B132" s="36" t="str" cm="1">
        <f ca="1" t="array" ref="B132">IFERROR(INDIRECT("'"&amp;$O$2&amp;"'!B"&amp;ROW()+1),"表名无效")</f>
        <v>一百一十八</v>
      </c>
      <c r="C132" s="36" cm="1">
        <f ca="1" t="array" ref="C132">IFERROR(_xlfn.XLOOKUP(B132,INDIRECT("'"&amp;$O$2&amp;"'!B:B"),INDIRECT("'"&amp;$O$2&amp;"'!Q:Q"),"无"),"表名错误")</f>
        <v>10000</v>
      </c>
      <c r="D132" s="36">
        <f ca="1" t="shared" si="23"/>
        <v>9700</v>
      </c>
      <c r="E132" s="36">
        <f ca="1" t="shared" si="24"/>
        <v>0</v>
      </c>
      <c r="F132" s="37">
        <f ca="1" t="shared" si="25"/>
        <v>0</v>
      </c>
      <c r="G132" s="36">
        <f ca="1" t="shared" si="26"/>
        <v>0</v>
      </c>
      <c r="H132" s="36">
        <f ca="1" t="shared" si="27"/>
        <v>0</v>
      </c>
      <c r="I132" s="37">
        <f ca="1" t="shared" si="28"/>
        <v>300</v>
      </c>
      <c r="J132" s="37">
        <v>0</v>
      </c>
      <c r="K132" s="37">
        <f ca="1" t="shared" si="29"/>
        <v>10000</v>
      </c>
      <c r="L132" s="31" t="str" cm="1">
        <f ca="1" t="array" ref="L132">IFERROR(_xlfn.XLOOKUP(B132,INDIRECT("'"&amp;$O$2&amp;"'!B:B"),INDIRECT("'"&amp;$O$2&amp;"'!C:C"),"无"),"表名错误")</f>
        <v>南大尚诚</v>
      </c>
      <c r="M132" s="31">
        <f ca="1" t="shared" si="30"/>
        <v>0</v>
      </c>
      <c r="N132" s="34">
        <f ca="1" t="shared" si="31"/>
        <v>10000</v>
      </c>
    </row>
    <row r="133" spans="1:14">
      <c r="A133" s="35">
        <f t="shared" si="22"/>
        <v>132</v>
      </c>
      <c r="B133" s="36" t="str" cm="1">
        <f ca="1" t="array" ref="B133">IFERROR(INDIRECT("'"&amp;$O$2&amp;"'!B"&amp;ROW()+1),"表名无效")</f>
        <v>一百一十九</v>
      </c>
      <c r="C133" s="36" cm="1">
        <f ca="1" t="array" ref="C133">IFERROR(_xlfn.XLOOKUP(B133,INDIRECT("'"&amp;$O$2&amp;"'!B:B"),INDIRECT("'"&amp;$O$2&amp;"'!Q:Q"),"无"),"表名错误")</f>
        <v>10000</v>
      </c>
      <c r="D133" s="36">
        <f ca="1" t="shared" si="23"/>
        <v>9700</v>
      </c>
      <c r="E133" s="36">
        <f ca="1" t="shared" si="24"/>
        <v>0</v>
      </c>
      <c r="F133" s="37">
        <f ca="1" t="shared" si="25"/>
        <v>0</v>
      </c>
      <c r="G133" s="36">
        <f ca="1" t="shared" si="26"/>
        <v>0</v>
      </c>
      <c r="H133" s="36">
        <f ca="1" t="shared" si="27"/>
        <v>0</v>
      </c>
      <c r="I133" s="37">
        <f ca="1" t="shared" si="28"/>
        <v>300</v>
      </c>
      <c r="J133" s="37">
        <v>0</v>
      </c>
      <c r="K133" s="37">
        <f ca="1" t="shared" si="29"/>
        <v>10000</v>
      </c>
      <c r="L133" s="31" t="str" cm="1">
        <f ca="1" t="array" ref="L133">IFERROR(_xlfn.XLOOKUP(B133,INDIRECT("'"&amp;$O$2&amp;"'!B:B"),INDIRECT("'"&amp;$O$2&amp;"'!C:C"),"无"),"表名错误")</f>
        <v>南大尚诚</v>
      </c>
      <c r="M133" s="31">
        <f ca="1" t="shared" si="30"/>
        <v>0</v>
      </c>
      <c r="N133" s="34">
        <f ca="1" t="shared" si="31"/>
        <v>10000</v>
      </c>
    </row>
    <row r="134" spans="1:14">
      <c r="A134" s="35">
        <f t="shared" si="22"/>
        <v>133</v>
      </c>
      <c r="B134" s="36" t="str" cm="1">
        <f ca="1" t="array" ref="B134">IFERROR(INDIRECT("'"&amp;$O$2&amp;"'!B"&amp;ROW()+1),"表名无效")</f>
        <v>一百二十</v>
      </c>
      <c r="C134" s="36" cm="1">
        <f ca="1" t="array" ref="C134">IFERROR(_xlfn.XLOOKUP(B134,INDIRECT("'"&amp;$O$2&amp;"'!B:B"),INDIRECT("'"&amp;$O$2&amp;"'!Q:Q"),"无"),"表名错误")</f>
        <v>9195.4</v>
      </c>
      <c r="D134" s="36">
        <f ca="1" t="shared" si="23"/>
        <v>8919.54</v>
      </c>
      <c r="E134" s="36">
        <f ca="1" t="shared" si="24"/>
        <v>0</v>
      </c>
      <c r="F134" s="37">
        <f ca="1" t="shared" si="25"/>
        <v>0</v>
      </c>
      <c r="G134" s="36">
        <f ca="1" t="shared" si="26"/>
        <v>0</v>
      </c>
      <c r="H134" s="36">
        <f ca="1" t="shared" si="27"/>
        <v>0</v>
      </c>
      <c r="I134" s="37">
        <f ca="1" t="shared" si="28"/>
        <v>275.86</v>
      </c>
      <c r="J134" s="37">
        <v>0</v>
      </c>
      <c r="K134" s="37">
        <f ca="1" t="shared" si="29"/>
        <v>9195.4</v>
      </c>
      <c r="L134" s="31" t="str" cm="1">
        <f ca="1" t="array" ref="L134">IFERROR(_xlfn.XLOOKUP(B134,INDIRECT("'"&amp;$O$2&amp;"'!B:B"),INDIRECT("'"&amp;$O$2&amp;"'!C:C"),"无"),"表名错误")</f>
        <v>南大尚诚</v>
      </c>
      <c r="M134" s="31">
        <f ca="1" t="shared" si="30"/>
        <v>0</v>
      </c>
      <c r="N134" s="34">
        <f ca="1" t="shared" si="31"/>
        <v>9195.4</v>
      </c>
    </row>
    <row r="135" spans="1:14">
      <c r="A135" s="35">
        <f t="shared" si="22"/>
        <v>134</v>
      </c>
      <c r="B135" s="36" t="str" cm="1">
        <f ca="1" t="array" ref="B135">IFERROR(INDIRECT("'"&amp;$O$2&amp;"'!B"&amp;ROW()+1),"表名无效")</f>
        <v>一百二十一</v>
      </c>
      <c r="C135" s="36" cm="1">
        <f ca="1" t="array" ref="C135">IFERROR(_xlfn.XLOOKUP(B135,INDIRECT("'"&amp;$O$2&amp;"'!B:B"),INDIRECT("'"&amp;$O$2&amp;"'!Q:Q"),"无"),"表名错误")</f>
        <v>10000</v>
      </c>
      <c r="D135" s="36">
        <f ca="1" t="shared" si="23"/>
        <v>9700</v>
      </c>
      <c r="E135" s="36">
        <f ca="1" t="shared" si="24"/>
        <v>0</v>
      </c>
      <c r="F135" s="37">
        <f ca="1" t="shared" si="25"/>
        <v>0</v>
      </c>
      <c r="G135" s="36">
        <f ca="1" t="shared" si="26"/>
        <v>0</v>
      </c>
      <c r="H135" s="36">
        <f ca="1" t="shared" si="27"/>
        <v>0</v>
      </c>
      <c r="I135" s="37">
        <f ca="1" t="shared" si="28"/>
        <v>300</v>
      </c>
      <c r="J135" s="37">
        <v>0</v>
      </c>
      <c r="K135" s="37">
        <f ca="1" t="shared" si="29"/>
        <v>10000</v>
      </c>
      <c r="L135" s="31" t="str" cm="1">
        <f ca="1" t="array" ref="L135">IFERROR(_xlfn.XLOOKUP(B135,INDIRECT("'"&amp;$O$2&amp;"'!B:B"),INDIRECT("'"&amp;$O$2&amp;"'!C:C"),"无"),"表名错误")</f>
        <v>南大尚诚</v>
      </c>
      <c r="M135" s="31">
        <f ca="1" t="shared" si="30"/>
        <v>0</v>
      </c>
      <c r="N135" s="34">
        <f ca="1" t="shared" si="31"/>
        <v>10000</v>
      </c>
    </row>
    <row r="136" spans="1:14">
      <c r="A136" s="35">
        <f t="shared" si="22"/>
        <v>135</v>
      </c>
      <c r="B136" s="36" t="str" cm="1">
        <f ca="1" t="array" ref="B136">IFERROR(INDIRECT("'"&amp;$O$2&amp;"'!B"&amp;ROW()+1),"表名无效")</f>
        <v>一百二十二</v>
      </c>
      <c r="C136" s="36" cm="1">
        <f ca="1" t="array" ref="C136">IFERROR(_xlfn.XLOOKUP(B136,INDIRECT("'"&amp;$O$2&amp;"'!B:B"),INDIRECT("'"&amp;$O$2&amp;"'!Q:Q"),"无"),"表名错误")</f>
        <v>10000</v>
      </c>
      <c r="D136" s="36">
        <f ca="1" t="shared" si="23"/>
        <v>9700</v>
      </c>
      <c r="E136" s="36">
        <f ca="1" t="shared" si="24"/>
        <v>0</v>
      </c>
      <c r="F136" s="37">
        <f ca="1" t="shared" si="25"/>
        <v>0</v>
      </c>
      <c r="G136" s="36">
        <f ca="1" t="shared" si="26"/>
        <v>0</v>
      </c>
      <c r="H136" s="36">
        <f ca="1" t="shared" si="27"/>
        <v>0</v>
      </c>
      <c r="I136" s="37">
        <f ca="1" t="shared" si="28"/>
        <v>300</v>
      </c>
      <c r="J136" s="37">
        <v>0</v>
      </c>
      <c r="K136" s="37">
        <f ca="1" t="shared" si="29"/>
        <v>10000</v>
      </c>
      <c r="L136" s="31" t="str" cm="1">
        <f ca="1" t="array" ref="L136">IFERROR(_xlfn.XLOOKUP(B136,INDIRECT("'"&amp;$O$2&amp;"'!B:B"),INDIRECT("'"&amp;$O$2&amp;"'!C:C"),"无"),"表名错误")</f>
        <v>南大尚诚</v>
      </c>
      <c r="M136" s="31">
        <f ca="1" t="shared" si="30"/>
        <v>0</v>
      </c>
      <c r="N136" s="34">
        <f ca="1" t="shared" si="31"/>
        <v>10000</v>
      </c>
    </row>
    <row r="137" spans="1:14">
      <c r="A137" s="35">
        <f t="shared" si="22"/>
        <v>136</v>
      </c>
      <c r="B137" s="36" t="str" cm="1">
        <f ca="1" t="array" ref="B137">IFERROR(INDIRECT("'"&amp;$O$2&amp;"'!B"&amp;ROW()+1),"表名无效")</f>
        <v>一百二十三</v>
      </c>
      <c r="C137" s="36" cm="1">
        <f ca="1" t="array" ref="C137">IFERROR(_xlfn.XLOOKUP(B137,INDIRECT("'"&amp;$O$2&amp;"'!B:B"),INDIRECT("'"&amp;$O$2&amp;"'!Q:Q"),"无"),"表名错误")</f>
        <v>10000</v>
      </c>
      <c r="D137" s="36">
        <f ca="1" t="shared" si="23"/>
        <v>9700</v>
      </c>
      <c r="E137" s="36">
        <f ca="1" t="shared" si="24"/>
        <v>0</v>
      </c>
      <c r="F137" s="37">
        <f ca="1" t="shared" si="25"/>
        <v>0</v>
      </c>
      <c r="G137" s="36">
        <f ca="1" t="shared" si="26"/>
        <v>0</v>
      </c>
      <c r="H137" s="36">
        <f ca="1" t="shared" si="27"/>
        <v>0</v>
      </c>
      <c r="I137" s="37">
        <f ca="1" t="shared" si="28"/>
        <v>300</v>
      </c>
      <c r="J137" s="37">
        <v>0</v>
      </c>
      <c r="K137" s="37">
        <f ca="1" t="shared" si="29"/>
        <v>10000</v>
      </c>
      <c r="L137" s="31" t="str" cm="1">
        <f ca="1" t="array" ref="L137">IFERROR(_xlfn.XLOOKUP(B137,INDIRECT("'"&amp;$O$2&amp;"'!B:B"),INDIRECT("'"&amp;$O$2&amp;"'!C:C"),"无"),"表名错误")</f>
        <v>南大尚诚</v>
      </c>
      <c r="M137" s="31">
        <f ca="1" t="shared" si="30"/>
        <v>0</v>
      </c>
      <c r="N137" s="34">
        <f ca="1" t="shared" si="31"/>
        <v>10000</v>
      </c>
    </row>
    <row r="138" spans="1:14">
      <c r="A138" s="35">
        <f t="shared" si="22"/>
        <v>137</v>
      </c>
      <c r="B138" s="36" t="str" cm="1">
        <f ca="1" t="array" ref="B138">IFERROR(INDIRECT("'"&amp;$O$2&amp;"'!B"&amp;ROW()+1),"表名无效")</f>
        <v>一百二十四</v>
      </c>
      <c r="C138" s="36" cm="1">
        <f ca="1" t="array" ref="C138">IFERROR(_xlfn.XLOOKUP(B138,INDIRECT("'"&amp;$O$2&amp;"'!B:B"),INDIRECT("'"&amp;$O$2&amp;"'!Q:Q"),"无"),"表名错误")</f>
        <v>10000</v>
      </c>
      <c r="D138" s="36">
        <f ca="1" t="shared" si="23"/>
        <v>9700</v>
      </c>
      <c r="E138" s="36">
        <f ca="1" t="shared" si="24"/>
        <v>0</v>
      </c>
      <c r="F138" s="37">
        <f ca="1" t="shared" si="25"/>
        <v>0</v>
      </c>
      <c r="G138" s="36">
        <f ca="1" t="shared" si="26"/>
        <v>0</v>
      </c>
      <c r="H138" s="36">
        <f ca="1" t="shared" si="27"/>
        <v>0</v>
      </c>
      <c r="I138" s="37">
        <f ca="1" t="shared" si="28"/>
        <v>300</v>
      </c>
      <c r="J138" s="37">
        <v>0</v>
      </c>
      <c r="K138" s="37">
        <f ca="1" t="shared" si="29"/>
        <v>10000</v>
      </c>
      <c r="L138" s="31" t="str" cm="1">
        <f ca="1" t="array" ref="L138">IFERROR(_xlfn.XLOOKUP(B138,INDIRECT("'"&amp;$O$2&amp;"'!B:B"),INDIRECT("'"&amp;$O$2&amp;"'!C:C"),"无"),"表名错误")</f>
        <v>南大尚诚</v>
      </c>
      <c r="M138" s="31">
        <f ca="1" t="shared" si="30"/>
        <v>0</v>
      </c>
      <c r="N138" s="34">
        <f ca="1" t="shared" si="31"/>
        <v>10000</v>
      </c>
    </row>
    <row r="139" spans="1:14">
      <c r="A139" s="35">
        <f t="shared" si="22"/>
        <v>138</v>
      </c>
      <c r="B139" s="36" t="str" cm="1">
        <f ca="1" t="array" ref="B139">IFERROR(INDIRECT("'"&amp;$O$2&amp;"'!B"&amp;ROW()+1),"表名无效")</f>
        <v>一百二十五</v>
      </c>
      <c r="C139" s="36" cm="1">
        <f ca="1" t="array" ref="C139">IFERROR(_xlfn.XLOOKUP(B139,INDIRECT("'"&amp;$O$2&amp;"'!B:B"),INDIRECT("'"&amp;$O$2&amp;"'!Q:Q"),"无"),"表名错误")</f>
        <v>10000</v>
      </c>
      <c r="D139" s="36">
        <f ca="1" t="shared" si="23"/>
        <v>9700</v>
      </c>
      <c r="E139" s="36">
        <f ca="1" t="shared" si="24"/>
        <v>0</v>
      </c>
      <c r="F139" s="37">
        <f ca="1" t="shared" si="25"/>
        <v>0</v>
      </c>
      <c r="G139" s="36">
        <f ca="1" t="shared" si="26"/>
        <v>0</v>
      </c>
      <c r="H139" s="36">
        <f ca="1" t="shared" si="27"/>
        <v>0</v>
      </c>
      <c r="I139" s="37">
        <f ca="1" t="shared" si="28"/>
        <v>300</v>
      </c>
      <c r="J139" s="37">
        <v>0</v>
      </c>
      <c r="K139" s="37">
        <f ca="1" t="shared" si="29"/>
        <v>10000</v>
      </c>
      <c r="L139" s="31" t="str" cm="1">
        <f ca="1" t="array" ref="L139">IFERROR(_xlfn.XLOOKUP(B139,INDIRECT("'"&amp;$O$2&amp;"'!B:B"),INDIRECT("'"&amp;$O$2&amp;"'!C:C"),"无"),"表名错误")</f>
        <v>南大尚诚</v>
      </c>
      <c r="M139" s="31">
        <f ca="1" t="shared" si="30"/>
        <v>0</v>
      </c>
      <c r="N139" s="34">
        <f ca="1" t="shared" si="31"/>
        <v>10000</v>
      </c>
    </row>
    <row r="140" spans="1:14">
      <c r="A140" s="35">
        <f t="shared" si="22"/>
        <v>139</v>
      </c>
      <c r="B140" s="36" t="str" cm="1">
        <f ca="1" t="array" ref="B140">IFERROR(INDIRECT("'"&amp;$O$2&amp;"'!B"&amp;ROW()+1),"表名无效")</f>
        <v>一百二十六</v>
      </c>
      <c r="C140" s="36" cm="1">
        <f ca="1" t="array" ref="C140">IFERROR(_xlfn.XLOOKUP(B140,INDIRECT("'"&amp;$O$2&amp;"'!B:B"),INDIRECT("'"&amp;$O$2&amp;"'!Q:Q"),"无"),"表名错误")</f>
        <v>10000</v>
      </c>
      <c r="D140" s="36">
        <f ca="1" t="shared" si="23"/>
        <v>9700</v>
      </c>
      <c r="E140" s="36">
        <f ca="1" t="shared" si="24"/>
        <v>0</v>
      </c>
      <c r="F140" s="37">
        <f ca="1" t="shared" si="25"/>
        <v>0</v>
      </c>
      <c r="G140" s="36">
        <f ca="1" t="shared" si="26"/>
        <v>0</v>
      </c>
      <c r="H140" s="36">
        <f ca="1" t="shared" si="27"/>
        <v>0</v>
      </c>
      <c r="I140" s="37">
        <f ca="1" t="shared" si="28"/>
        <v>300</v>
      </c>
      <c r="J140" s="37">
        <v>0</v>
      </c>
      <c r="K140" s="37">
        <f ca="1" t="shared" si="29"/>
        <v>10000</v>
      </c>
      <c r="L140" s="31" t="str" cm="1">
        <f ca="1" t="array" ref="L140">IFERROR(_xlfn.XLOOKUP(B140,INDIRECT("'"&amp;$O$2&amp;"'!B:B"),INDIRECT("'"&amp;$O$2&amp;"'!C:C"),"无"),"表名错误")</f>
        <v>南大尚诚</v>
      </c>
      <c r="M140" s="31">
        <f ca="1" t="shared" si="30"/>
        <v>0</v>
      </c>
      <c r="N140" s="34">
        <f ca="1" t="shared" si="31"/>
        <v>10000</v>
      </c>
    </row>
    <row r="141" spans="1:14">
      <c r="A141" s="35">
        <f t="shared" si="22"/>
        <v>140</v>
      </c>
      <c r="B141" s="36" t="str" cm="1">
        <f ca="1" t="array" ref="B141">IFERROR(INDIRECT("'"&amp;$O$2&amp;"'!B"&amp;ROW()+1),"表名无效")</f>
        <v>一百二十七</v>
      </c>
      <c r="C141" s="36" cm="1">
        <f ca="1" t="array" ref="C141">IFERROR(_xlfn.XLOOKUP(B141,INDIRECT("'"&amp;$O$2&amp;"'!B:B"),INDIRECT("'"&amp;$O$2&amp;"'!Q:Q"),"无"),"表名错误")</f>
        <v>10000</v>
      </c>
      <c r="D141" s="36">
        <f ca="1" t="shared" si="23"/>
        <v>9700</v>
      </c>
      <c r="E141" s="36">
        <f ca="1" t="shared" si="24"/>
        <v>0</v>
      </c>
      <c r="F141" s="37">
        <f ca="1" t="shared" si="25"/>
        <v>0</v>
      </c>
      <c r="G141" s="36">
        <f ca="1" t="shared" si="26"/>
        <v>0</v>
      </c>
      <c r="H141" s="36">
        <f ca="1" t="shared" si="27"/>
        <v>0</v>
      </c>
      <c r="I141" s="37">
        <f ca="1" t="shared" si="28"/>
        <v>300</v>
      </c>
      <c r="J141" s="37">
        <v>0</v>
      </c>
      <c r="K141" s="37">
        <f ca="1" t="shared" si="29"/>
        <v>10000</v>
      </c>
      <c r="L141" s="31" t="str" cm="1">
        <f ca="1" t="array" ref="L141">IFERROR(_xlfn.XLOOKUP(B141,INDIRECT("'"&amp;$O$2&amp;"'!B:B"),INDIRECT("'"&amp;$O$2&amp;"'!C:C"),"无"),"表名错误")</f>
        <v>南大尚诚</v>
      </c>
      <c r="M141" s="31">
        <f ca="1" t="shared" si="30"/>
        <v>0</v>
      </c>
      <c r="N141" s="34">
        <f ca="1" t="shared" si="31"/>
        <v>10000</v>
      </c>
    </row>
    <row r="142" spans="1:14">
      <c r="A142" s="35">
        <f t="shared" si="22"/>
        <v>141</v>
      </c>
      <c r="B142" s="36" t="str" cm="1">
        <f ca="1" t="array" ref="B142">IFERROR(INDIRECT("'"&amp;$O$2&amp;"'!B"&amp;ROW()+1),"表名无效")</f>
        <v>一百二十八</v>
      </c>
      <c r="C142" s="36" cm="1">
        <f ca="1" t="array" ref="C142">IFERROR(_xlfn.XLOOKUP(B142,INDIRECT("'"&amp;$O$2&amp;"'!B:B"),INDIRECT("'"&amp;$O$2&amp;"'!Q:Q"),"无"),"表名错误")</f>
        <v>10000</v>
      </c>
      <c r="D142" s="36">
        <f ca="1" t="shared" si="23"/>
        <v>9700</v>
      </c>
      <c r="E142" s="36">
        <f ca="1" t="shared" si="24"/>
        <v>0</v>
      </c>
      <c r="F142" s="37">
        <f ca="1" t="shared" si="25"/>
        <v>0</v>
      </c>
      <c r="G142" s="36">
        <f ca="1" t="shared" si="26"/>
        <v>0</v>
      </c>
      <c r="H142" s="36">
        <f ca="1" t="shared" si="27"/>
        <v>0</v>
      </c>
      <c r="I142" s="37">
        <f ca="1" t="shared" si="28"/>
        <v>300</v>
      </c>
      <c r="J142" s="37">
        <v>0</v>
      </c>
      <c r="K142" s="37">
        <f ca="1" t="shared" si="29"/>
        <v>10000</v>
      </c>
      <c r="L142" s="31" t="str" cm="1">
        <f ca="1" t="array" ref="L142">IFERROR(_xlfn.XLOOKUP(B142,INDIRECT("'"&amp;$O$2&amp;"'!B:B"),INDIRECT("'"&amp;$O$2&amp;"'!C:C"),"无"),"表名错误")</f>
        <v>南大尚诚</v>
      </c>
      <c r="M142" s="31">
        <f ca="1" t="shared" si="30"/>
        <v>0</v>
      </c>
      <c r="N142" s="34">
        <f ca="1" t="shared" si="31"/>
        <v>10000</v>
      </c>
    </row>
    <row r="143" spans="1:14">
      <c r="A143" s="35">
        <f t="shared" si="22"/>
        <v>142</v>
      </c>
      <c r="B143" s="36" t="str" cm="1">
        <f ca="1" t="array" ref="B143">IFERROR(INDIRECT("'"&amp;$O$2&amp;"'!B"&amp;ROW()+1),"表名无效")</f>
        <v>一百二十九</v>
      </c>
      <c r="C143" s="36" cm="1">
        <f ca="1" t="array" ref="C143">IFERROR(_xlfn.XLOOKUP(B143,INDIRECT("'"&amp;$O$2&amp;"'!B:B"),INDIRECT("'"&amp;$O$2&amp;"'!Q:Q"),"无"),"表名错误")</f>
        <v>10000</v>
      </c>
      <c r="D143" s="36">
        <f ca="1" t="shared" si="23"/>
        <v>9700</v>
      </c>
      <c r="E143" s="36">
        <f ca="1" t="shared" si="24"/>
        <v>0</v>
      </c>
      <c r="F143" s="37">
        <f ca="1" t="shared" si="25"/>
        <v>0</v>
      </c>
      <c r="G143" s="36">
        <f ca="1" t="shared" si="26"/>
        <v>0</v>
      </c>
      <c r="H143" s="36">
        <f ca="1" t="shared" si="27"/>
        <v>0</v>
      </c>
      <c r="I143" s="37">
        <f ca="1" t="shared" si="28"/>
        <v>300</v>
      </c>
      <c r="J143" s="37">
        <v>0</v>
      </c>
      <c r="K143" s="37">
        <f ca="1" t="shared" si="29"/>
        <v>10000</v>
      </c>
      <c r="L143" s="31" t="str" cm="1">
        <f ca="1" t="array" ref="L143">IFERROR(_xlfn.XLOOKUP(B143,INDIRECT("'"&amp;$O$2&amp;"'!B:B"),INDIRECT("'"&amp;$O$2&amp;"'!C:C"),"无"),"表名错误")</f>
        <v>南大尚诚</v>
      </c>
      <c r="M143" s="31">
        <f ca="1" t="shared" si="30"/>
        <v>0</v>
      </c>
      <c r="N143" s="34">
        <f ca="1" t="shared" si="31"/>
        <v>10000</v>
      </c>
    </row>
    <row r="144" spans="1:14">
      <c r="A144" s="35">
        <f t="shared" si="22"/>
        <v>143</v>
      </c>
      <c r="B144" s="36" t="str" cm="1">
        <f ca="1" t="array" ref="B144">IFERROR(INDIRECT("'"&amp;$O$2&amp;"'!B"&amp;ROW()+1),"表名无效")</f>
        <v>一百三十</v>
      </c>
      <c r="C144" s="36" cm="1">
        <f ca="1" t="array" ref="C144">IFERROR(_xlfn.XLOOKUP(B144,INDIRECT("'"&amp;$O$2&amp;"'!B:B"),INDIRECT("'"&amp;$O$2&amp;"'!Q:Q"),"无"),"表名错误")</f>
        <v>10000</v>
      </c>
      <c r="D144" s="36">
        <f ca="1" t="shared" si="23"/>
        <v>9700</v>
      </c>
      <c r="E144" s="36">
        <f ca="1" t="shared" si="24"/>
        <v>0</v>
      </c>
      <c r="F144" s="37">
        <f ca="1" t="shared" si="25"/>
        <v>0</v>
      </c>
      <c r="G144" s="36">
        <f ca="1" t="shared" si="26"/>
        <v>0</v>
      </c>
      <c r="H144" s="36">
        <f ca="1" t="shared" si="27"/>
        <v>0</v>
      </c>
      <c r="I144" s="37">
        <f ca="1" t="shared" si="28"/>
        <v>300</v>
      </c>
      <c r="J144" s="37">
        <v>0</v>
      </c>
      <c r="K144" s="37">
        <f ca="1" t="shared" si="29"/>
        <v>10000</v>
      </c>
      <c r="L144" s="31" t="str" cm="1">
        <f ca="1" t="array" ref="L144">IFERROR(_xlfn.XLOOKUP(B144,INDIRECT("'"&amp;$O$2&amp;"'!B:B"),INDIRECT("'"&amp;$O$2&amp;"'!C:C"),"无"),"表名错误")</f>
        <v>南大尚诚</v>
      </c>
      <c r="M144" s="31">
        <f ca="1" t="shared" si="30"/>
        <v>0</v>
      </c>
      <c r="N144" s="34">
        <f ca="1" t="shared" si="31"/>
        <v>10000</v>
      </c>
    </row>
    <row r="145" spans="1:14">
      <c r="A145" s="35">
        <f t="shared" si="22"/>
        <v>144</v>
      </c>
      <c r="B145" s="36" t="str" cm="1">
        <f ca="1" t="array" ref="B145">IFERROR(INDIRECT("'"&amp;$O$2&amp;"'!B"&amp;ROW()+1),"表名无效")</f>
        <v>一百三十一</v>
      </c>
      <c r="C145" s="36" cm="1">
        <f ca="1" t="array" ref="C145">IFERROR(_xlfn.XLOOKUP(B145,INDIRECT("'"&amp;$O$2&amp;"'!B:B"),INDIRECT("'"&amp;$O$2&amp;"'!Q:Q"),"无"),"表名错误")</f>
        <v>10000</v>
      </c>
      <c r="D145" s="36">
        <f ca="1" t="shared" si="23"/>
        <v>9837.27</v>
      </c>
      <c r="E145" s="36">
        <f ca="1" t="shared" si="24"/>
        <v>0</v>
      </c>
      <c r="F145" s="37">
        <f ca="1" t="shared" si="25"/>
        <v>0</v>
      </c>
      <c r="G145" s="36">
        <f ca="1" t="shared" si="26"/>
        <v>0</v>
      </c>
      <c r="H145" s="36">
        <f ca="1" t="shared" si="27"/>
        <v>0</v>
      </c>
      <c r="I145" s="37">
        <f ca="1" t="shared" si="28"/>
        <v>162.73</v>
      </c>
      <c r="J145" s="37">
        <v>0</v>
      </c>
      <c r="K145" s="37">
        <f ca="1" t="shared" si="29"/>
        <v>10000</v>
      </c>
      <c r="L145" s="31" t="str" cm="1">
        <f ca="1" t="array" ref="L145">IFERROR(_xlfn.XLOOKUP(B145,INDIRECT("'"&amp;$O$2&amp;"'!B:B"),INDIRECT("'"&amp;$O$2&amp;"'!C:C"),"无"),"表名错误")</f>
        <v>南大尚诚</v>
      </c>
      <c r="M145" s="31">
        <f ca="1" t="shared" si="30"/>
        <v>0</v>
      </c>
      <c r="N145" s="34">
        <f ca="1" t="shared" si="31"/>
        <v>10000</v>
      </c>
    </row>
    <row r="146" spans="1:14">
      <c r="A146" s="35">
        <f t="shared" si="22"/>
        <v>145</v>
      </c>
      <c r="B146" s="36" t="str" cm="1">
        <f ca="1" t="array" ref="B146">IFERROR(INDIRECT("'"&amp;$O$2&amp;"'!B"&amp;ROW()+1),"表名无效")</f>
        <v>一百三十二</v>
      </c>
      <c r="C146" s="36" cm="1">
        <f ca="1" t="array" ref="C146">IFERROR(_xlfn.XLOOKUP(B146,INDIRECT("'"&amp;$O$2&amp;"'!B:B"),INDIRECT("'"&amp;$O$2&amp;"'!Q:Q"),"无"),"表名错误")</f>
        <v>3218.39</v>
      </c>
      <c r="D146" s="36">
        <f ca="1" t="shared" si="23"/>
        <v>3121.84</v>
      </c>
      <c r="E146" s="36">
        <f ca="1" t="shared" si="24"/>
        <v>0</v>
      </c>
      <c r="F146" s="37">
        <f ca="1" t="shared" si="25"/>
        <v>0</v>
      </c>
      <c r="G146" s="36">
        <f ca="1" t="shared" si="26"/>
        <v>0</v>
      </c>
      <c r="H146" s="36">
        <f ca="1" t="shared" si="27"/>
        <v>0</v>
      </c>
      <c r="I146" s="37">
        <f ca="1" t="shared" si="28"/>
        <v>96.55</v>
      </c>
      <c r="J146" s="37">
        <v>0</v>
      </c>
      <c r="K146" s="37">
        <f ca="1" t="shared" si="29"/>
        <v>3218.39</v>
      </c>
      <c r="L146" s="31" t="str" cm="1">
        <f ca="1" t="array" ref="L146">IFERROR(_xlfn.XLOOKUP(B146,INDIRECT("'"&amp;$O$2&amp;"'!B:B"),INDIRECT("'"&amp;$O$2&amp;"'!C:C"),"无"),"表名错误")</f>
        <v>南大尚诚</v>
      </c>
      <c r="M146" s="31">
        <f ca="1" t="shared" si="30"/>
        <v>0</v>
      </c>
      <c r="N146" s="34">
        <f ca="1" t="shared" si="31"/>
        <v>3218.39</v>
      </c>
    </row>
    <row r="147" spans="1:14">
      <c r="A147" s="35">
        <f t="shared" si="22"/>
        <v>146</v>
      </c>
      <c r="B147" s="36" t="str" cm="1">
        <f ca="1" t="array" ref="B147">IFERROR(INDIRECT("'"&amp;$O$2&amp;"'!B"&amp;ROW()+1),"表名无效")</f>
        <v>一百三十三</v>
      </c>
      <c r="C147" s="36" cm="1">
        <f ca="1" t="array" ref="C147">IFERROR(_xlfn.XLOOKUP(B147,INDIRECT("'"&amp;$O$2&amp;"'!B:B"),INDIRECT("'"&amp;$O$2&amp;"'!Q:Q"),"无"),"表名错误")</f>
        <v>10000</v>
      </c>
      <c r="D147" s="36">
        <f ca="1" t="shared" si="23"/>
        <v>9700</v>
      </c>
      <c r="E147" s="36">
        <f ca="1" t="shared" si="24"/>
        <v>0</v>
      </c>
      <c r="F147" s="37">
        <f ca="1" t="shared" si="25"/>
        <v>0</v>
      </c>
      <c r="G147" s="36">
        <f ca="1" t="shared" si="26"/>
        <v>0</v>
      </c>
      <c r="H147" s="36">
        <f ca="1" t="shared" si="27"/>
        <v>0</v>
      </c>
      <c r="I147" s="37">
        <f ca="1" t="shared" si="28"/>
        <v>300</v>
      </c>
      <c r="J147" s="37">
        <v>0</v>
      </c>
      <c r="K147" s="37">
        <f ca="1" t="shared" si="29"/>
        <v>10000</v>
      </c>
      <c r="L147" s="31" t="str" cm="1">
        <f ca="1" t="array" ref="L147">IFERROR(_xlfn.XLOOKUP(B147,INDIRECT("'"&amp;$O$2&amp;"'!B:B"),INDIRECT("'"&amp;$O$2&amp;"'!C:C"),"无"),"表名错误")</f>
        <v>南大尚诚</v>
      </c>
      <c r="M147" s="31">
        <f ca="1" t="shared" si="30"/>
        <v>0</v>
      </c>
      <c r="N147" s="34">
        <f ca="1" t="shared" si="31"/>
        <v>10000</v>
      </c>
    </row>
    <row r="148" spans="1:14">
      <c r="A148" s="35">
        <f t="shared" si="22"/>
        <v>147</v>
      </c>
      <c r="B148" s="36" t="str" cm="1">
        <f ca="1" t="array" ref="B148">IFERROR(INDIRECT("'"&amp;$O$2&amp;"'!B"&amp;ROW()+1),"表名无效")</f>
        <v>一百三十四</v>
      </c>
      <c r="C148" s="36" cm="1">
        <f ca="1" t="array" ref="C148">IFERROR(_xlfn.XLOOKUP(B148,INDIRECT("'"&amp;$O$2&amp;"'!B:B"),INDIRECT("'"&amp;$O$2&amp;"'!Q:Q"),"无"),"表名错误")</f>
        <v>10000</v>
      </c>
      <c r="D148" s="36">
        <f ca="1" t="shared" si="23"/>
        <v>9700</v>
      </c>
      <c r="E148" s="36">
        <f ca="1" t="shared" si="24"/>
        <v>0</v>
      </c>
      <c r="F148" s="37">
        <f ca="1" t="shared" si="25"/>
        <v>0</v>
      </c>
      <c r="G148" s="36">
        <f ca="1" t="shared" si="26"/>
        <v>0</v>
      </c>
      <c r="H148" s="36">
        <f ca="1" t="shared" si="27"/>
        <v>0</v>
      </c>
      <c r="I148" s="37">
        <f ca="1" t="shared" si="28"/>
        <v>300</v>
      </c>
      <c r="J148" s="37">
        <v>0</v>
      </c>
      <c r="K148" s="37">
        <f ca="1" t="shared" si="29"/>
        <v>10000</v>
      </c>
      <c r="L148" s="31" t="str" cm="1">
        <f ca="1" t="array" ref="L148">IFERROR(_xlfn.XLOOKUP(B148,INDIRECT("'"&amp;$O$2&amp;"'!B:B"),INDIRECT("'"&amp;$O$2&amp;"'!C:C"),"无"),"表名错误")</f>
        <v>南大尚诚</v>
      </c>
      <c r="M148" s="31">
        <f ca="1" t="shared" si="30"/>
        <v>0</v>
      </c>
      <c r="N148" s="34">
        <f ca="1" t="shared" si="31"/>
        <v>10000</v>
      </c>
    </row>
    <row r="149" spans="1:14">
      <c r="A149" s="35">
        <f t="shared" si="22"/>
        <v>148</v>
      </c>
      <c r="B149" s="36" t="str" cm="1">
        <f ca="1" t="array" ref="B149">IFERROR(INDIRECT("'"&amp;$O$2&amp;"'!B"&amp;ROW()+1),"表名无效")</f>
        <v>一百三十五</v>
      </c>
      <c r="C149" s="36" cm="1">
        <f ca="1" t="array" ref="C149">IFERROR(_xlfn.XLOOKUP(B149,INDIRECT("'"&amp;$O$2&amp;"'!B:B"),INDIRECT("'"&amp;$O$2&amp;"'!Q:Q"),"无"),"表名错误")</f>
        <v>2520</v>
      </c>
      <c r="D149" s="36">
        <f ca="1" t="shared" si="23"/>
        <v>2444.4</v>
      </c>
      <c r="E149" s="36">
        <f ca="1" t="shared" si="24"/>
        <v>0</v>
      </c>
      <c r="F149" s="37">
        <f ca="1" t="shared" si="25"/>
        <v>0</v>
      </c>
      <c r="G149" s="36">
        <f ca="1" t="shared" si="26"/>
        <v>0</v>
      </c>
      <c r="H149" s="36">
        <f ca="1" t="shared" si="27"/>
        <v>0</v>
      </c>
      <c r="I149" s="37">
        <f ca="1" t="shared" si="28"/>
        <v>75.6</v>
      </c>
      <c r="J149" s="37">
        <v>0</v>
      </c>
      <c r="K149" s="37">
        <f ca="1" t="shared" si="29"/>
        <v>2520</v>
      </c>
      <c r="L149" s="31" t="str" cm="1">
        <f ca="1" t="array" ref="L149">IFERROR(_xlfn.XLOOKUP(B149,INDIRECT("'"&amp;$O$2&amp;"'!B:B"),INDIRECT("'"&amp;$O$2&amp;"'!C:C"),"无"),"表名错误")</f>
        <v>尚诚能源</v>
      </c>
      <c r="M149" s="31">
        <f ca="1" t="shared" si="30"/>
        <v>0</v>
      </c>
      <c r="N149" s="34">
        <f ca="1" t="shared" si="31"/>
        <v>2520</v>
      </c>
    </row>
    <row r="150" spans="1:14">
      <c r="A150" s="35">
        <f t="shared" si="22"/>
        <v>149</v>
      </c>
      <c r="B150" s="36" t="str" cm="1">
        <f ca="1" t="array" ref="B150">IFERROR(INDIRECT("'"&amp;$O$2&amp;"'!B"&amp;ROW()+1),"表名无效")</f>
        <v>一百三十六</v>
      </c>
      <c r="C150" s="36" cm="1">
        <f ca="1" t="array" ref="C150">IFERROR(_xlfn.XLOOKUP(B150,INDIRECT("'"&amp;$O$2&amp;"'!B:B"),INDIRECT("'"&amp;$O$2&amp;"'!Q:Q"),"无"),"表名错误")</f>
        <v>840</v>
      </c>
      <c r="D150" s="36">
        <f ca="1" t="shared" si="23"/>
        <v>814.8</v>
      </c>
      <c r="E150" s="36">
        <f ca="1" t="shared" si="24"/>
        <v>0</v>
      </c>
      <c r="F150" s="37">
        <f ca="1" t="shared" si="25"/>
        <v>0</v>
      </c>
      <c r="G150" s="36">
        <f ca="1" t="shared" si="26"/>
        <v>0</v>
      </c>
      <c r="H150" s="36">
        <f ca="1" t="shared" si="27"/>
        <v>0</v>
      </c>
      <c r="I150" s="37">
        <f ca="1" t="shared" si="28"/>
        <v>25.2</v>
      </c>
      <c r="J150" s="37">
        <v>0</v>
      </c>
      <c r="K150" s="37">
        <f ca="1" t="shared" si="29"/>
        <v>840</v>
      </c>
      <c r="L150" s="31" t="str" cm="1">
        <f ca="1" t="array" ref="L150">IFERROR(_xlfn.XLOOKUP(B150,INDIRECT("'"&amp;$O$2&amp;"'!B:B"),INDIRECT("'"&amp;$O$2&amp;"'!C:C"),"无"),"表名错误")</f>
        <v>尚诚能源</v>
      </c>
      <c r="M150" s="31">
        <f ca="1" t="shared" si="30"/>
        <v>0</v>
      </c>
      <c r="N150" s="34">
        <f ca="1" t="shared" si="31"/>
        <v>840</v>
      </c>
    </row>
    <row r="151" spans="1:14">
      <c r="A151" s="35">
        <f t="shared" si="22"/>
        <v>150</v>
      </c>
      <c r="B151" s="36" t="str" cm="1">
        <f ca="1" t="array" ref="B151">IFERROR(INDIRECT("'"&amp;$O$2&amp;"'!B"&amp;ROW()+1),"表名无效")</f>
        <v>一百三十七</v>
      </c>
      <c r="C151" s="36" cm="1">
        <f ca="1" t="array" ref="C151">IFERROR(_xlfn.XLOOKUP(B151,INDIRECT("'"&amp;$O$2&amp;"'!B:B"),INDIRECT("'"&amp;$O$2&amp;"'!Q:Q"),"无"),"表名错误")</f>
        <v>9533.33</v>
      </c>
      <c r="D151" s="36">
        <f ca="1" t="shared" si="23"/>
        <v>9247.33</v>
      </c>
      <c r="E151" s="36">
        <f ca="1" t="shared" si="24"/>
        <v>0</v>
      </c>
      <c r="F151" s="37">
        <f ca="1" t="shared" si="25"/>
        <v>0</v>
      </c>
      <c r="G151" s="36">
        <f ca="1" t="shared" si="26"/>
        <v>0</v>
      </c>
      <c r="H151" s="36">
        <f ca="1" t="shared" si="27"/>
        <v>0</v>
      </c>
      <c r="I151" s="37">
        <f ca="1" t="shared" si="28"/>
        <v>286</v>
      </c>
      <c r="J151" s="37">
        <v>0</v>
      </c>
      <c r="K151" s="37">
        <f ca="1" t="shared" si="29"/>
        <v>9533.33</v>
      </c>
      <c r="L151" s="31" t="str" cm="1">
        <f ca="1" t="array" ref="L151">IFERROR(_xlfn.XLOOKUP(B151,INDIRECT("'"&amp;$O$2&amp;"'!B:B"),INDIRECT("'"&amp;$O$2&amp;"'!C:C"),"无"),"表名错误")</f>
        <v>南大尚诚</v>
      </c>
      <c r="M151" s="31">
        <f ca="1" t="shared" si="30"/>
        <v>0</v>
      </c>
      <c r="N151" s="34">
        <f ca="1" t="shared" si="31"/>
        <v>9533.33</v>
      </c>
    </row>
    <row r="152" spans="1:14">
      <c r="A152" s="35">
        <f t="shared" si="22"/>
        <v>151</v>
      </c>
      <c r="B152" s="36" t="str" cm="1">
        <f ca="1" t="array" ref="B152">IFERROR(INDIRECT("'"&amp;$O$2&amp;"'!B"&amp;ROW()+1),"表名无效")</f>
        <v>一百三十八</v>
      </c>
      <c r="C152" s="36" cm="1">
        <f ca="1" t="array" ref="C152">IFERROR(_xlfn.XLOOKUP(B152,INDIRECT("'"&amp;$O$2&amp;"'!B:B"),INDIRECT("'"&amp;$O$2&amp;"'!Q:Q"),"无"),"表名错误")</f>
        <v>9400</v>
      </c>
      <c r="D152" s="36">
        <f ca="1" t="shared" si="23"/>
        <v>9118</v>
      </c>
      <c r="E152" s="36">
        <f ca="1" t="shared" si="24"/>
        <v>0</v>
      </c>
      <c r="F152" s="37">
        <f ca="1" t="shared" si="25"/>
        <v>0</v>
      </c>
      <c r="G152" s="36">
        <f ca="1" t="shared" si="26"/>
        <v>0</v>
      </c>
      <c r="H152" s="36">
        <f ca="1" t="shared" si="27"/>
        <v>0</v>
      </c>
      <c r="I152" s="37">
        <f ca="1" t="shared" si="28"/>
        <v>282</v>
      </c>
      <c r="J152" s="37">
        <v>0</v>
      </c>
      <c r="K152" s="37">
        <f ca="1" t="shared" si="29"/>
        <v>9400</v>
      </c>
      <c r="L152" s="31" t="str" cm="1">
        <f ca="1" t="array" ref="L152">IFERROR(_xlfn.XLOOKUP(B152,INDIRECT("'"&amp;$O$2&amp;"'!B:B"),INDIRECT("'"&amp;$O$2&amp;"'!C:C"),"无"),"表名错误")</f>
        <v>南大尚诚</v>
      </c>
      <c r="M152" s="31">
        <f ca="1" t="shared" si="30"/>
        <v>0</v>
      </c>
      <c r="N152" s="34">
        <f ca="1" t="shared" si="31"/>
        <v>9400</v>
      </c>
    </row>
    <row r="153" spans="1:14">
      <c r="A153" s="35">
        <f t="shared" si="22"/>
        <v>152</v>
      </c>
      <c r="B153" s="36" t="str" cm="1">
        <f ca="1" t="array" ref="B153">IFERROR(INDIRECT("'"&amp;$O$2&amp;"'!B"&amp;ROW()+1),"表名无效")</f>
        <v>一百三十九</v>
      </c>
      <c r="C153" s="36" cm="1">
        <f ca="1" t="array" ref="C153">IFERROR(_xlfn.XLOOKUP(B153,INDIRECT("'"&amp;$O$2&amp;"'!B:B"),INDIRECT("'"&amp;$O$2&amp;"'!Q:Q"),"无"),"表名错误")</f>
        <v>10000</v>
      </c>
      <c r="D153" s="36">
        <f ca="1" t="shared" si="23"/>
        <v>9744.1</v>
      </c>
      <c r="E153" s="36">
        <f ca="1" t="shared" si="24"/>
        <v>0</v>
      </c>
      <c r="F153" s="37">
        <f ca="1" t="shared" si="25"/>
        <v>0</v>
      </c>
      <c r="G153" s="36">
        <f ca="1" t="shared" si="26"/>
        <v>0</v>
      </c>
      <c r="H153" s="36">
        <f ca="1" t="shared" si="27"/>
        <v>0</v>
      </c>
      <c r="I153" s="37">
        <f ca="1" t="shared" si="28"/>
        <v>255.9</v>
      </c>
      <c r="J153" s="37">
        <v>0</v>
      </c>
      <c r="K153" s="37">
        <f ca="1" t="shared" si="29"/>
        <v>10000</v>
      </c>
      <c r="L153" s="31" t="str" cm="1">
        <f ca="1" t="array" ref="L153">IFERROR(_xlfn.XLOOKUP(B153,INDIRECT("'"&amp;$O$2&amp;"'!B:B"),INDIRECT("'"&amp;$O$2&amp;"'!C:C"),"无"),"表名错误")</f>
        <v>南大尚诚</v>
      </c>
      <c r="M153" s="31">
        <f ca="1" t="shared" si="30"/>
        <v>0</v>
      </c>
      <c r="N153" s="34">
        <f ca="1" t="shared" si="31"/>
        <v>10000</v>
      </c>
    </row>
    <row r="154" spans="1:14">
      <c r="A154" s="35">
        <f t="shared" si="22"/>
        <v>153</v>
      </c>
      <c r="B154" s="36" t="str" cm="1">
        <f ca="1" t="array" ref="B154">IFERROR(INDIRECT("'"&amp;$O$2&amp;"'!B"&amp;ROW()+1),"表名无效")</f>
        <v>一百四十</v>
      </c>
      <c r="C154" s="36" cm="1">
        <f ca="1" t="array" ref="C154">IFERROR(_xlfn.XLOOKUP(B154,INDIRECT("'"&amp;$O$2&amp;"'!B:B"),INDIRECT("'"&amp;$O$2&amp;"'!Q:Q"),"无"),"表名错误")</f>
        <v>10000</v>
      </c>
      <c r="D154" s="36">
        <f ca="1" t="shared" si="23"/>
        <v>9700</v>
      </c>
      <c r="E154" s="36">
        <f ca="1" t="shared" si="24"/>
        <v>0</v>
      </c>
      <c r="F154" s="37">
        <f ca="1" t="shared" si="25"/>
        <v>0</v>
      </c>
      <c r="G154" s="36">
        <f ca="1" t="shared" si="26"/>
        <v>0</v>
      </c>
      <c r="H154" s="36">
        <f ca="1" t="shared" si="27"/>
        <v>0</v>
      </c>
      <c r="I154" s="37">
        <f ca="1" t="shared" si="28"/>
        <v>300</v>
      </c>
      <c r="J154" s="37">
        <v>0</v>
      </c>
      <c r="K154" s="37">
        <f ca="1" t="shared" si="29"/>
        <v>10000</v>
      </c>
      <c r="L154" s="31" t="str" cm="1">
        <f ca="1" t="array" ref="L154">IFERROR(_xlfn.XLOOKUP(B154,INDIRECT("'"&amp;$O$2&amp;"'!B:B"),INDIRECT("'"&amp;$O$2&amp;"'!C:C"),"无"),"表名错误")</f>
        <v>南大尚诚</v>
      </c>
      <c r="M154" s="31">
        <f ca="1" t="shared" si="30"/>
        <v>0</v>
      </c>
      <c r="N154" s="34">
        <f ca="1" t="shared" si="31"/>
        <v>10000</v>
      </c>
    </row>
    <row r="155" spans="1:14">
      <c r="A155" s="35">
        <f t="shared" si="22"/>
        <v>154</v>
      </c>
      <c r="B155" s="36" t="str" cm="1">
        <f ca="1" t="array" ref="B155">IFERROR(INDIRECT("'"&amp;$O$2&amp;"'!B"&amp;ROW()+1),"表名无效")</f>
        <v>一百四十一</v>
      </c>
      <c r="C155" s="36" cm="1">
        <f ca="1" t="array" ref="C155">IFERROR(_xlfn.XLOOKUP(B155,INDIRECT("'"&amp;$O$2&amp;"'!B:B"),INDIRECT("'"&amp;$O$2&amp;"'!Q:Q"),"无"),"表名错误")</f>
        <v>10000</v>
      </c>
      <c r="D155" s="36">
        <f ca="1" t="shared" si="23"/>
        <v>9700</v>
      </c>
      <c r="E155" s="36">
        <f ca="1" t="shared" si="24"/>
        <v>0</v>
      </c>
      <c r="F155" s="37">
        <f ca="1" t="shared" si="25"/>
        <v>0</v>
      </c>
      <c r="G155" s="36">
        <f ca="1" t="shared" si="26"/>
        <v>0</v>
      </c>
      <c r="H155" s="36">
        <f ca="1" t="shared" si="27"/>
        <v>0</v>
      </c>
      <c r="I155" s="37">
        <f ca="1" t="shared" si="28"/>
        <v>300</v>
      </c>
      <c r="J155" s="37">
        <v>0</v>
      </c>
      <c r="K155" s="37">
        <f ca="1" t="shared" si="29"/>
        <v>10000</v>
      </c>
      <c r="L155" s="31" t="str" cm="1">
        <f ca="1" t="array" ref="L155">IFERROR(_xlfn.XLOOKUP(B155,INDIRECT("'"&amp;$O$2&amp;"'!B:B"),INDIRECT("'"&amp;$O$2&amp;"'!C:C"),"无"),"表名错误")</f>
        <v>南大尚诚</v>
      </c>
      <c r="M155" s="31">
        <f ca="1" t="shared" si="30"/>
        <v>0</v>
      </c>
      <c r="N155" s="34">
        <f ca="1" t="shared" si="31"/>
        <v>10000</v>
      </c>
    </row>
    <row r="156" spans="1:14">
      <c r="A156" s="35">
        <f t="shared" si="22"/>
        <v>155</v>
      </c>
      <c r="B156" s="36" t="str" cm="1">
        <f ca="1" t="array" ref="B156">IFERROR(INDIRECT("'"&amp;$O$2&amp;"'!B"&amp;ROW()+1),"表名无效")</f>
        <v>一百四十二</v>
      </c>
      <c r="C156" s="36" cm="1">
        <f ca="1" t="array" ref="C156">IFERROR(_xlfn.XLOOKUP(B156,INDIRECT("'"&amp;$O$2&amp;"'!B:B"),INDIRECT("'"&amp;$O$2&amp;"'!Q:Q"),"无"),"表名错误")</f>
        <v>10000</v>
      </c>
      <c r="D156" s="36">
        <f ca="1" t="shared" si="23"/>
        <v>9700</v>
      </c>
      <c r="E156" s="36">
        <f ca="1" t="shared" si="24"/>
        <v>0</v>
      </c>
      <c r="F156" s="37">
        <f ca="1" t="shared" si="25"/>
        <v>0</v>
      </c>
      <c r="G156" s="36">
        <f ca="1" t="shared" si="26"/>
        <v>0</v>
      </c>
      <c r="H156" s="36">
        <f ca="1" t="shared" si="27"/>
        <v>0</v>
      </c>
      <c r="I156" s="37">
        <f ca="1" t="shared" si="28"/>
        <v>300</v>
      </c>
      <c r="J156" s="37">
        <v>0</v>
      </c>
      <c r="K156" s="37">
        <f ca="1" t="shared" si="29"/>
        <v>10000</v>
      </c>
      <c r="L156" s="31" t="str" cm="1">
        <f ca="1" t="array" ref="L156">IFERROR(_xlfn.XLOOKUP(B156,INDIRECT("'"&amp;$O$2&amp;"'!B:B"),INDIRECT("'"&amp;$O$2&amp;"'!C:C"),"无"),"表名错误")</f>
        <v>南大尚诚</v>
      </c>
      <c r="M156" s="31">
        <f ca="1" t="shared" si="30"/>
        <v>0</v>
      </c>
      <c r="N156" s="34">
        <f ca="1" t="shared" si="31"/>
        <v>10000</v>
      </c>
    </row>
    <row r="157" spans="1:14">
      <c r="A157" s="35">
        <f t="shared" si="22"/>
        <v>156</v>
      </c>
      <c r="B157" s="36" t="str" cm="1">
        <f ca="1" t="array" ref="B157">IFERROR(INDIRECT("'"&amp;$O$2&amp;"'!B"&amp;ROW()+1),"表名无效")</f>
        <v>一百四十三</v>
      </c>
      <c r="C157" s="36" cm="1">
        <f ca="1" t="array" ref="C157">IFERROR(_xlfn.XLOOKUP(B157,INDIRECT("'"&amp;$O$2&amp;"'!B:B"),INDIRECT("'"&amp;$O$2&amp;"'!Q:Q"),"无"),"表名错误")</f>
        <v>10000</v>
      </c>
      <c r="D157" s="36">
        <f ca="1" t="shared" si="23"/>
        <v>9700</v>
      </c>
      <c r="E157" s="36">
        <f ca="1" t="shared" si="24"/>
        <v>0</v>
      </c>
      <c r="F157" s="37">
        <f ca="1" t="shared" si="25"/>
        <v>0</v>
      </c>
      <c r="G157" s="36">
        <f ca="1" t="shared" si="26"/>
        <v>0</v>
      </c>
      <c r="H157" s="36">
        <f ca="1" t="shared" si="27"/>
        <v>0</v>
      </c>
      <c r="I157" s="37">
        <f ca="1" t="shared" si="28"/>
        <v>300</v>
      </c>
      <c r="J157" s="37">
        <v>0</v>
      </c>
      <c r="K157" s="37">
        <f ca="1" t="shared" si="29"/>
        <v>10000</v>
      </c>
      <c r="L157" s="31" t="str" cm="1">
        <f ca="1" t="array" ref="L157">IFERROR(_xlfn.XLOOKUP(B157,INDIRECT("'"&amp;$O$2&amp;"'!B:B"),INDIRECT("'"&amp;$O$2&amp;"'!C:C"),"无"),"表名错误")</f>
        <v>南大尚诚</v>
      </c>
      <c r="M157" s="31">
        <f ca="1" t="shared" si="30"/>
        <v>0</v>
      </c>
      <c r="N157" s="34">
        <f ca="1" t="shared" si="31"/>
        <v>10000</v>
      </c>
    </row>
    <row r="158" spans="1:14">
      <c r="A158" s="35">
        <f t="shared" si="22"/>
        <v>157</v>
      </c>
      <c r="B158" s="36" t="str" cm="1">
        <f ca="1" t="array" ref="B158">IFERROR(INDIRECT("'"&amp;$O$2&amp;"'!B"&amp;ROW()+1),"表名无效")</f>
        <v>一百四十四</v>
      </c>
      <c r="C158" s="36" cm="1">
        <f ca="1" t="array" ref="C158">IFERROR(_xlfn.XLOOKUP(B158,INDIRECT("'"&amp;$O$2&amp;"'!B:B"),INDIRECT("'"&amp;$O$2&amp;"'!Q:Q"),"无"),"表名错误")</f>
        <v>10000</v>
      </c>
      <c r="D158" s="36">
        <f ca="1" t="shared" si="23"/>
        <v>9700</v>
      </c>
      <c r="E158" s="36">
        <f ca="1" t="shared" si="24"/>
        <v>0</v>
      </c>
      <c r="F158" s="37">
        <f ca="1" t="shared" si="25"/>
        <v>0</v>
      </c>
      <c r="G158" s="36">
        <f ca="1" t="shared" si="26"/>
        <v>0</v>
      </c>
      <c r="H158" s="36">
        <f ca="1" t="shared" si="27"/>
        <v>0</v>
      </c>
      <c r="I158" s="37">
        <f ca="1" t="shared" si="28"/>
        <v>300</v>
      </c>
      <c r="J158" s="37">
        <v>0</v>
      </c>
      <c r="K158" s="37">
        <f ca="1" t="shared" si="29"/>
        <v>10000</v>
      </c>
      <c r="L158" s="31" t="str" cm="1">
        <f ca="1" t="array" ref="L158">IFERROR(_xlfn.XLOOKUP(B158,INDIRECT("'"&amp;$O$2&amp;"'!B:B"),INDIRECT("'"&amp;$O$2&amp;"'!C:C"),"无"),"表名错误")</f>
        <v>南大尚诚</v>
      </c>
      <c r="M158" s="31">
        <f ca="1" t="shared" si="30"/>
        <v>0</v>
      </c>
      <c r="N158" s="34">
        <f ca="1" t="shared" si="31"/>
        <v>10000</v>
      </c>
    </row>
    <row r="159" spans="1:14">
      <c r="A159" s="35">
        <f t="shared" si="22"/>
        <v>158</v>
      </c>
      <c r="B159" s="36" t="str" cm="1">
        <f ca="1" t="array" ref="B159">IFERROR(INDIRECT("'"&amp;$O$2&amp;"'!B"&amp;ROW()+1),"表名无效")</f>
        <v>一百四十五</v>
      </c>
      <c r="C159" s="36" cm="1">
        <f ca="1" t="array" ref="C159">IFERROR(_xlfn.XLOOKUP(B159,INDIRECT("'"&amp;$O$2&amp;"'!B:B"),INDIRECT("'"&amp;$O$2&amp;"'!Q:Q"),"无"),"表名错误")</f>
        <v>10000</v>
      </c>
      <c r="D159" s="36">
        <f ca="1" t="shared" si="23"/>
        <v>9700</v>
      </c>
      <c r="E159" s="36">
        <f ca="1" t="shared" si="24"/>
        <v>0</v>
      </c>
      <c r="F159" s="37">
        <f ca="1" t="shared" si="25"/>
        <v>0</v>
      </c>
      <c r="G159" s="36">
        <f ca="1" t="shared" si="26"/>
        <v>0</v>
      </c>
      <c r="H159" s="36">
        <f ca="1" t="shared" si="27"/>
        <v>0</v>
      </c>
      <c r="I159" s="37">
        <f ca="1" t="shared" si="28"/>
        <v>300</v>
      </c>
      <c r="J159" s="37">
        <v>0</v>
      </c>
      <c r="K159" s="37">
        <f ca="1" t="shared" si="29"/>
        <v>10000</v>
      </c>
      <c r="L159" s="31" t="str" cm="1">
        <f ca="1" t="array" ref="L159">IFERROR(_xlfn.XLOOKUP(B159,INDIRECT("'"&amp;$O$2&amp;"'!B:B"),INDIRECT("'"&amp;$O$2&amp;"'!C:C"),"无"),"表名错误")</f>
        <v>南大尚诚</v>
      </c>
      <c r="M159" s="31">
        <f ca="1" t="shared" si="30"/>
        <v>0</v>
      </c>
      <c r="N159" s="34">
        <f ca="1" t="shared" si="31"/>
        <v>10000</v>
      </c>
    </row>
    <row r="160" spans="1:14">
      <c r="A160" s="35">
        <f t="shared" si="22"/>
        <v>159</v>
      </c>
      <c r="B160" s="36" t="str" cm="1">
        <f ca="1" t="array" ref="B160">IFERROR(INDIRECT("'"&amp;$O$2&amp;"'!B"&amp;ROW()+1),"表名无效")</f>
        <v>一百四十六</v>
      </c>
      <c r="C160" s="36" cm="1">
        <f ca="1" t="array" ref="C160">IFERROR(_xlfn.XLOOKUP(B160,INDIRECT("'"&amp;$O$2&amp;"'!B:B"),INDIRECT("'"&amp;$O$2&amp;"'!Q:Q"),"无"),"表名错误")</f>
        <v>10000</v>
      </c>
      <c r="D160" s="36">
        <f ca="1" t="shared" si="23"/>
        <v>9700</v>
      </c>
      <c r="E160" s="36">
        <f ca="1" t="shared" si="24"/>
        <v>0</v>
      </c>
      <c r="F160" s="37">
        <f ca="1" t="shared" si="25"/>
        <v>0</v>
      </c>
      <c r="G160" s="36">
        <f ca="1" t="shared" si="26"/>
        <v>0</v>
      </c>
      <c r="H160" s="36">
        <f ca="1" t="shared" si="27"/>
        <v>0</v>
      </c>
      <c r="I160" s="37">
        <f ca="1" t="shared" si="28"/>
        <v>300</v>
      </c>
      <c r="J160" s="37">
        <v>0</v>
      </c>
      <c r="K160" s="37">
        <f ca="1" t="shared" si="29"/>
        <v>10000</v>
      </c>
      <c r="L160" s="31" t="str" cm="1">
        <f ca="1" t="array" ref="L160">IFERROR(_xlfn.XLOOKUP(B160,INDIRECT("'"&amp;$O$2&amp;"'!B:B"),INDIRECT("'"&amp;$O$2&amp;"'!C:C"),"无"),"表名错误")</f>
        <v>南大尚诚</v>
      </c>
      <c r="M160" s="31">
        <f ca="1" t="shared" si="30"/>
        <v>0</v>
      </c>
      <c r="N160" s="34">
        <f ca="1" t="shared" si="31"/>
        <v>10000</v>
      </c>
    </row>
    <row r="161" spans="1:14">
      <c r="A161" s="35">
        <f t="shared" si="22"/>
        <v>160</v>
      </c>
      <c r="B161" s="36" t="str" cm="1">
        <f ca="1" t="array" ref="B161">IFERROR(INDIRECT("'"&amp;$O$2&amp;"'!B"&amp;ROW()+1),"表名无效")</f>
        <v>一百四十七</v>
      </c>
      <c r="C161" s="36" cm="1">
        <f ca="1" t="array" ref="C161">IFERROR(_xlfn.XLOOKUP(B161,INDIRECT("'"&amp;$O$2&amp;"'!B:B"),INDIRECT("'"&amp;$O$2&amp;"'!Q:Q"),"无"),"表名错误")</f>
        <v>10000</v>
      </c>
      <c r="D161" s="36">
        <f ca="1" t="shared" si="23"/>
        <v>9700</v>
      </c>
      <c r="E161" s="36">
        <f ca="1" t="shared" si="24"/>
        <v>0</v>
      </c>
      <c r="F161" s="37">
        <f ca="1" t="shared" si="25"/>
        <v>0</v>
      </c>
      <c r="G161" s="36">
        <f ca="1" t="shared" si="26"/>
        <v>0</v>
      </c>
      <c r="H161" s="36">
        <f ca="1" t="shared" si="27"/>
        <v>0</v>
      </c>
      <c r="I161" s="37">
        <f ca="1" t="shared" si="28"/>
        <v>300</v>
      </c>
      <c r="J161" s="37">
        <v>0</v>
      </c>
      <c r="K161" s="37">
        <f ca="1" t="shared" si="29"/>
        <v>10000</v>
      </c>
      <c r="L161" s="31" t="str" cm="1">
        <f ca="1" t="array" ref="L161">IFERROR(_xlfn.XLOOKUP(B161,INDIRECT("'"&amp;$O$2&amp;"'!B:B"),INDIRECT("'"&amp;$O$2&amp;"'!C:C"),"无"),"表名错误")</f>
        <v>南大尚诚</v>
      </c>
      <c r="M161" s="31">
        <f ca="1" t="shared" si="30"/>
        <v>0</v>
      </c>
      <c r="N161" s="34">
        <f ca="1" t="shared" si="31"/>
        <v>10000</v>
      </c>
    </row>
    <row r="162" spans="1:14">
      <c r="A162" s="35">
        <f t="shared" si="22"/>
        <v>161</v>
      </c>
      <c r="B162" s="36" t="str" cm="1">
        <f ca="1" t="array" ref="B162">IFERROR(INDIRECT("'"&amp;$O$2&amp;"'!B"&amp;ROW()+1),"表名无效")</f>
        <v>一百四十八</v>
      </c>
      <c r="C162" s="36" cm="1">
        <f ca="1" t="array" ref="C162">IFERROR(_xlfn.XLOOKUP(B162,INDIRECT("'"&amp;$O$2&amp;"'!B:B"),INDIRECT("'"&amp;$O$2&amp;"'!Q:Q"),"无"),"表名错误")</f>
        <v>10000</v>
      </c>
      <c r="D162" s="36">
        <f ca="1" t="shared" si="23"/>
        <v>9700</v>
      </c>
      <c r="E162" s="36">
        <f ca="1" t="shared" si="24"/>
        <v>0</v>
      </c>
      <c r="F162" s="37">
        <f ca="1" t="shared" si="25"/>
        <v>0</v>
      </c>
      <c r="G162" s="36">
        <f ca="1" t="shared" si="26"/>
        <v>0</v>
      </c>
      <c r="H162" s="36">
        <f ca="1" t="shared" si="27"/>
        <v>0</v>
      </c>
      <c r="I162" s="37">
        <f ca="1" t="shared" si="28"/>
        <v>300</v>
      </c>
      <c r="J162" s="37">
        <v>0</v>
      </c>
      <c r="K162" s="37">
        <f ca="1" t="shared" si="29"/>
        <v>10000</v>
      </c>
      <c r="L162" s="31" t="str" cm="1">
        <f ca="1" t="array" ref="L162">IFERROR(_xlfn.XLOOKUP(B162,INDIRECT("'"&amp;$O$2&amp;"'!B:B"),INDIRECT("'"&amp;$O$2&amp;"'!C:C"),"无"),"表名错误")</f>
        <v>南大尚诚</v>
      </c>
      <c r="M162" s="31">
        <f ca="1" t="shared" si="30"/>
        <v>0</v>
      </c>
      <c r="N162" s="34">
        <f ca="1" t="shared" si="31"/>
        <v>10000</v>
      </c>
    </row>
    <row r="163" spans="1:14">
      <c r="A163" s="35">
        <f t="shared" si="22"/>
        <v>162</v>
      </c>
      <c r="B163" s="36" t="str" cm="1">
        <f ca="1" t="array" ref="B163">IFERROR(INDIRECT("'"&amp;$O$2&amp;"'!B"&amp;ROW()+1),"表名无效")</f>
        <v>一百四十九</v>
      </c>
      <c r="C163" s="36" cm="1">
        <f ca="1" t="array" ref="C163">IFERROR(_xlfn.XLOOKUP(B163,INDIRECT("'"&amp;$O$2&amp;"'!B:B"),INDIRECT("'"&amp;$O$2&amp;"'!Q:Q"),"无"),"表名错误")</f>
        <v>10000</v>
      </c>
      <c r="D163" s="36">
        <f ca="1" t="shared" si="23"/>
        <v>9700</v>
      </c>
      <c r="E163" s="36">
        <f ca="1" t="shared" si="24"/>
        <v>0</v>
      </c>
      <c r="F163" s="37">
        <f ca="1" t="shared" si="25"/>
        <v>0</v>
      </c>
      <c r="G163" s="36">
        <f ca="1" t="shared" si="26"/>
        <v>0</v>
      </c>
      <c r="H163" s="36">
        <f ca="1" t="shared" si="27"/>
        <v>0</v>
      </c>
      <c r="I163" s="37">
        <f ca="1" t="shared" si="28"/>
        <v>300</v>
      </c>
      <c r="J163" s="37">
        <v>0</v>
      </c>
      <c r="K163" s="37">
        <f ca="1" t="shared" si="29"/>
        <v>10000</v>
      </c>
      <c r="L163" s="31" t="str" cm="1">
        <f ca="1" t="array" ref="L163">IFERROR(_xlfn.XLOOKUP(B163,INDIRECT("'"&amp;$O$2&amp;"'!B:B"),INDIRECT("'"&amp;$O$2&amp;"'!C:C"),"无"),"表名错误")</f>
        <v>南大尚诚</v>
      </c>
      <c r="M163" s="31">
        <f ca="1" t="shared" si="30"/>
        <v>0</v>
      </c>
      <c r="N163" s="34">
        <f ca="1" t="shared" si="31"/>
        <v>10000</v>
      </c>
    </row>
    <row r="164" spans="1:14">
      <c r="A164" s="35">
        <f t="shared" si="22"/>
        <v>163</v>
      </c>
      <c r="B164" s="36" t="str" cm="1">
        <f ca="1" t="array" ref="B164">IFERROR(INDIRECT("'"&amp;$O$2&amp;"'!B"&amp;ROW()+1),"表名无效")</f>
        <v>一百五十</v>
      </c>
      <c r="C164" s="36" cm="1">
        <f ca="1" t="array" ref="C164">IFERROR(_xlfn.XLOOKUP(B164,INDIRECT("'"&amp;$O$2&amp;"'!B:B"),INDIRECT("'"&amp;$O$2&amp;"'!Q:Q"),"无"),"表名错误")</f>
        <v>10000</v>
      </c>
      <c r="D164" s="36">
        <f ca="1" t="shared" si="23"/>
        <v>9700</v>
      </c>
      <c r="E164" s="36">
        <f ca="1" t="shared" si="24"/>
        <v>0</v>
      </c>
      <c r="F164" s="37">
        <f ca="1" t="shared" si="25"/>
        <v>0</v>
      </c>
      <c r="G164" s="36">
        <f ca="1" t="shared" si="26"/>
        <v>0</v>
      </c>
      <c r="H164" s="36">
        <f ca="1" t="shared" si="27"/>
        <v>0</v>
      </c>
      <c r="I164" s="37">
        <f ca="1" t="shared" si="28"/>
        <v>300</v>
      </c>
      <c r="J164" s="37">
        <v>0</v>
      </c>
      <c r="K164" s="37">
        <f ca="1" t="shared" si="29"/>
        <v>10000</v>
      </c>
      <c r="L164" s="31" t="str" cm="1">
        <f ca="1" t="array" ref="L164">IFERROR(_xlfn.XLOOKUP(B164,INDIRECT("'"&amp;$O$2&amp;"'!B:B"),INDIRECT("'"&amp;$O$2&amp;"'!C:C"),"无"),"表名错误")</f>
        <v>南大尚诚</v>
      </c>
      <c r="M164" s="31">
        <f ca="1" t="shared" si="30"/>
        <v>0</v>
      </c>
      <c r="N164" s="34">
        <f ca="1" t="shared" si="31"/>
        <v>10000</v>
      </c>
    </row>
    <row r="165" spans="1:14">
      <c r="A165" s="35">
        <f t="shared" si="22"/>
        <v>164</v>
      </c>
      <c r="B165" s="36" t="str" cm="1">
        <f ca="1" t="array" ref="B165">IFERROR(INDIRECT("'"&amp;$O$2&amp;"'!B"&amp;ROW()+1),"表名无效")</f>
        <v>一百五十一</v>
      </c>
      <c r="C165" s="36" cm="1">
        <f ca="1" t="array" ref="C165">IFERROR(_xlfn.XLOOKUP(B165,INDIRECT("'"&amp;$O$2&amp;"'!B:B"),INDIRECT("'"&amp;$O$2&amp;"'!Q:Q"),"无"),"表名错误")</f>
        <v>10000</v>
      </c>
      <c r="D165" s="36">
        <f ca="1" t="shared" si="23"/>
        <v>9700</v>
      </c>
      <c r="E165" s="36">
        <f ca="1" t="shared" si="24"/>
        <v>0</v>
      </c>
      <c r="F165" s="37">
        <f ca="1" t="shared" si="25"/>
        <v>0</v>
      </c>
      <c r="G165" s="36">
        <f ca="1" t="shared" si="26"/>
        <v>0</v>
      </c>
      <c r="H165" s="36">
        <f ca="1" t="shared" si="27"/>
        <v>0</v>
      </c>
      <c r="I165" s="37">
        <f ca="1" t="shared" si="28"/>
        <v>300</v>
      </c>
      <c r="J165" s="37">
        <v>0</v>
      </c>
      <c r="K165" s="37">
        <f ca="1" t="shared" si="29"/>
        <v>10000</v>
      </c>
      <c r="L165" s="31" t="str" cm="1">
        <f ca="1" t="array" ref="L165">IFERROR(_xlfn.XLOOKUP(B165,INDIRECT("'"&amp;$O$2&amp;"'!B:B"),INDIRECT("'"&amp;$O$2&amp;"'!C:C"),"无"),"表名错误")</f>
        <v>南大尚诚</v>
      </c>
      <c r="M165" s="31">
        <f ca="1" t="shared" si="30"/>
        <v>0</v>
      </c>
      <c r="N165" s="34">
        <f ca="1" t="shared" si="31"/>
        <v>10000</v>
      </c>
    </row>
    <row r="166" spans="1:14">
      <c r="A166" s="35">
        <f t="shared" si="22"/>
        <v>165</v>
      </c>
      <c r="B166" s="36" t="str" cm="1">
        <f ca="1" t="array" ref="B166">IFERROR(INDIRECT("'"&amp;$O$2&amp;"'!B"&amp;ROW()+1),"表名无效")</f>
        <v>一百五十二</v>
      </c>
      <c r="C166" s="36" cm="1">
        <f ca="1" t="array" ref="C166">IFERROR(_xlfn.XLOOKUP(B166,INDIRECT("'"&amp;$O$2&amp;"'!B:B"),INDIRECT("'"&amp;$O$2&amp;"'!Q:Q"),"无"),"表名错误")</f>
        <v>4597.7</v>
      </c>
      <c r="D166" s="36">
        <f ca="1" t="shared" si="23"/>
        <v>4459.77</v>
      </c>
      <c r="E166" s="36">
        <f ca="1" t="shared" si="24"/>
        <v>0</v>
      </c>
      <c r="F166" s="37">
        <f ca="1" t="shared" si="25"/>
        <v>0</v>
      </c>
      <c r="G166" s="36">
        <f ca="1" t="shared" si="26"/>
        <v>0</v>
      </c>
      <c r="H166" s="36">
        <f ca="1" t="shared" si="27"/>
        <v>0</v>
      </c>
      <c r="I166" s="37">
        <f ca="1" t="shared" si="28"/>
        <v>137.93</v>
      </c>
      <c r="J166" s="37">
        <v>0</v>
      </c>
      <c r="K166" s="37">
        <f ca="1" t="shared" si="29"/>
        <v>4597.7</v>
      </c>
      <c r="L166" s="31" t="str" cm="1">
        <f ca="1" t="array" ref="L166">IFERROR(_xlfn.XLOOKUP(B166,INDIRECT("'"&amp;$O$2&amp;"'!B:B"),INDIRECT("'"&amp;$O$2&amp;"'!C:C"),"无"),"表名错误")</f>
        <v>南大尚诚</v>
      </c>
      <c r="M166" s="31">
        <f ca="1" t="shared" si="30"/>
        <v>0</v>
      </c>
      <c r="N166" s="34">
        <f ca="1" t="shared" si="31"/>
        <v>4597.7</v>
      </c>
    </row>
    <row r="167" spans="1:14">
      <c r="A167" s="35">
        <f t="shared" si="22"/>
        <v>166</v>
      </c>
      <c r="B167" s="36" t="str" cm="1">
        <f ca="1" t="array" ref="B167">IFERROR(INDIRECT("'"&amp;$O$2&amp;"'!B"&amp;ROW()+1),"表名无效")</f>
        <v>一百五十三</v>
      </c>
      <c r="C167" s="36" cm="1">
        <f ca="1" t="array" ref="C167">IFERROR(_xlfn.XLOOKUP(B167,INDIRECT("'"&amp;$O$2&amp;"'!B:B"),INDIRECT("'"&amp;$O$2&amp;"'!Q:Q"),"无"),"表名错误")</f>
        <v>10000</v>
      </c>
      <c r="D167" s="36">
        <f ca="1" t="shared" si="23"/>
        <v>9700</v>
      </c>
      <c r="E167" s="36">
        <f ca="1" t="shared" si="24"/>
        <v>0</v>
      </c>
      <c r="F167" s="37">
        <f ca="1" t="shared" si="25"/>
        <v>0</v>
      </c>
      <c r="G167" s="36">
        <f ca="1" t="shared" si="26"/>
        <v>0</v>
      </c>
      <c r="H167" s="36">
        <f ca="1" t="shared" si="27"/>
        <v>0</v>
      </c>
      <c r="I167" s="37">
        <f ca="1" t="shared" si="28"/>
        <v>300</v>
      </c>
      <c r="J167" s="37">
        <v>0</v>
      </c>
      <c r="K167" s="37">
        <f ca="1" t="shared" si="29"/>
        <v>10000</v>
      </c>
      <c r="L167" s="31" t="str" cm="1">
        <f ca="1" t="array" ref="L167">IFERROR(_xlfn.XLOOKUP(B167,INDIRECT("'"&amp;$O$2&amp;"'!B:B"),INDIRECT("'"&amp;$O$2&amp;"'!C:C"),"无"),"表名错误")</f>
        <v>尚诚能源</v>
      </c>
      <c r="M167" s="31">
        <f ca="1" t="shared" si="30"/>
        <v>0</v>
      </c>
      <c r="N167" s="34">
        <f ca="1" t="shared" si="31"/>
        <v>10000</v>
      </c>
    </row>
    <row r="168" spans="1:14">
      <c r="A168" s="35">
        <f t="shared" si="22"/>
        <v>167</v>
      </c>
      <c r="B168" s="36" t="str" cm="1">
        <f ca="1" t="array" ref="B168">IFERROR(INDIRECT("'"&amp;$O$2&amp;"'!B"&amp;ROW()+1),"表名无效")</f>
        <v>一百五十四</v>
      </c>
      <c r="C168" s="36" cm="1">
        <f ca="1" t="array" ref="C168">IFERROR(_xlfn.XLOOKUP(B168,INDIRECT("'"&amp;$O$2&amp;"'!B:B"),INDIRECT("'"&amp;$O$2&amp;"'!Q:Q"),"无"),"表名错误")</f>
        <v>960</v>
      </c>
      <c r="D168" s="36">
        <f ca="1" t="shared" si="23"/>
        <v>931.2</v>
      </c>
      <c r="E168" s="36">
        <f ca="1" t="shared" si="24"/>
        <v>0</v>
      </c>
      <c r="F168" s="37">
        <f ca="1" t="shared" si="25"/>
        <v>0</v>
      </c>
      <c r="G168" s="36">
        <f ca="1" t="shared" si="26"/>
        <v>0</v>
      </c>
      <c r="H168" s="36">
        <f ca="1" t="shared" si="27"/>
        <v>0</v>
      </c>
      <c r="I168" s="37">
        <f ca="1" t="shared" si="28"/>
        <v>28.8</v>
      </c>
      <c r="J168" s="37">
        <v>0</v>
      </c>
      <c r="K168" s="37">
        <f ca="1" t="shared" si="29"/>
        <v>960</v>
      </c>
      <c r="L168" s="31" t="str" cm="1">
        <f ca="1" t="array" ref="L168">IFERROR(_xlfn.XLOOKUP(B168,INDIRECT("'"&amp;$O$2&amp;"'!B:B"),INDIRECT("'"&amp;$O$2&amp;"'!C:C"),"无"),"表名错误")</f>
        <v>尚诚能源</v>
      </c>
      <c r="M168" s="31">
        <f ca="1" t="shared" si="30"/>
        <v>0</v>
      </c>
      <c r="N168" s="34">
        <f ca="1" t="shared" si="31"/>
        <v>960</v>
      </c>
    </row>
    <row r="169" spans="1:14">
      <c r="A169" s="35">
        <f t="shared" si="22"/>
        <v>168</v>
      </c>
      <c r="B169" s="36" t="str" cm="1">
        <f ca="1" t="array" ref="B169">IFERROR(INDIRECT("'"&amp;$O$2&amp;"'!B"&amp;ROW()+1),"表名无效")</f>
        <v>一百五十五</v>
      </c>
      <c r="C169" s="36" cm="1">
        <f ca="1" t="array" ref="C169">IFERROR(_xlfn.XLOOKUP(B169,INDIRECT("'"&amp;$O$2&amp;"'!B:B"),INDIRECT("'"&amp;$O$2&amp;"'!Q:Q"),"无"),"表名错误")</f>
        <v>10000</v>
      </c>
      <c r="D169" s="36">
        <f ca="1" t="shared" si="23"/>
        <v>9700</v>
      </c>
      <c r="E169" s="36">
        <f ca="1" t="shared" si="24"/>
        <v>0</v>
      </c>
      <c r="F169" s="37">
        <f ca="1" t="shared" si="25"/>
        <v>0</v>
      </c>
      <c r="G169" s="36">
        <f ca="1" t="shared" si="26"/>
        <v>0</v>
      </c>
      <c r="H169" s="36">
        <f ca="1" t="shared" si="27"/>
        <v>0</v>
      </c>
      <c r="I169" s="37">
        <f ca="1" t="shared" si="28"/>
        <v>300</v>
      </c>
      <c r="J169" s="37">
        <v>0</v>
      </c>
      <c r="K169" s="37">
        <f ca="1" t="shared" si="29"/>
        <v>10000</v>
      </c>
      <c r="L169" s="31" t="str" cm="1">
        <f ca="1" t="array" ref="L169">IFERROR(_xlfn.XLOOKUP(B169,INDIRECT("'"&amp;$O$2&amp;"'!B:B"),INDIRECT("'"&amp;$O$2&amp;"'!C:C"),"无"),"表名错误")</f>
        <v>南大尚诚</v>
      </c>
      <c r="M169" s="31">
        <f ca="1" t="shared" si="30"/>
        <v>0</v>
      </c>
      <c r="N169" s="34">
        <f ca="1" t="shared" si="31"/>
        <v>10000</v>
      </c>
    </row>
    <row r="170" spans="1:14">
      <c r="A170" s="35">
        <f t="shared" si="22"/>
        <v>169</v>
      </c>
      <c r="B170" s="36" t="str" cm="1">
        <f ca="1" t="array" ref="B170">IFERROR(INDIRECT("'"&amp;$O$2&amp;"'!B"&amp;ROW()+1),"表名无效")</f>
        <v>一百五十六</v>
      </c>
      <c r="C170" s="36" cm="1">
        <f ca="1" t="array" ref="C170">IFERROR(_xlfn.XLOOKUP(B170,INDIRECT("'"&amp;$O$2&amp;"'!B:B"),INDIRECT("'"&amp;$O$2&amp;"'!Q:Q"),"无"),"表名错误")</f>
        <v>10000</v>
      </c>
      <c r="D170" s="36">
        <f ca="1" t="shared" si="23"/>
        <v>9700</v>
      </c>
      <c r="E170" s="36">
        <f ca="1" t="shared" si="24"/>
        <v>0</v>
      </c>
      <c r="F170" s="37">
        <f ca="1" t="shared" si="25"/>
        <v>0</v>
      </c>
      <c r="G170" s="36">
        <f ca="1" t="shared" si="26"/>
        <v>0</v>
      </c>
      <c r="H170" s="36">
        <f ca="1" t="shared" si="27"/>
        <v>0</v>
      </c>
      <c r="I170" s="37">
        <f ca="1" t="shared" si="28"/>
        <v>300</v>
      </c>
      <c r="J170" s="37">
        <v>0</v>
      </c>
      <c r="K170" s="37">
        <f ca="1" t="shared" si="29"/>
        <v>10000</v>
      </c>
      <c r="L170" s="31" t="str" cm="1">
        <f ca="1" t="array" ref="L170">IFERROR(_xlfn.XLOOKUP(B170,INDIRECT("'"&amp;$O$2&amp;"'!B:B"),INDIRECT("'"&amp;$O$2&amp;"'!C:C"),"无"),"表名错误")</f>
        <v>南大尚诚</v>
      </c>
      <c r="M170" s="31">
        <f ca="1" t="shared" si="30"/>
        <v>0</v>
      </c>
      <c r="N170" s="34">
        <f ca="1" t="shared" si="31"/>
        <v>10000</v>
      </c>
    </row>
    <row r="171" spans="1:14">
      <c r="A171" s="35">
        <f t="shared" si="22"/>
        <v>170</v>
      </c>
      <c r="B171" s="36" t="str" cm="1">
        <f ca="1" t="array" ref="B171">IFERROR(INDIRECT("'"&amp;$O$2&amp;"'!B"&amp;ROW()+1),"表名无效")</f>
        <v>一百五十七</v>
      </c>
      <c r="C171" s="36" cm="1">
        <f ca="1" t="array" ref="C171">IFERROR(_xlfn.XLOOKUP(B171,INDIRECT("'"&amp;$O$2&amp;"'!B:B"),INDIRECT("'"&amp;$O$2&amp;"'!Q:Q"),"无"),"表名错误")</f>
        <v>3678.16</v>
      </c>
      <c r="D171" s="36">
        <f ca="1" t="shared" si="23"/>
        <v>3567.82</v>
      </c>
      <c r="E171" s="36">
        <f ca="1" t="shared" si="24"/>
        <v>0</v>
      </c>
      <c r="F171" s="37">
        <f ca="1" t="shared" si="25"/>
        <v>0</v>
      </c>
      <c r="G171" s="36">
        <f ca="1" t="shared" si="26"/>
        <v>0</v>
      </c>
      <c r="H171" s="36">
        <f ca="1" t="shared" si="27"/>
        <v>0</v>
      </c>
      <c r="I171" s="37">
        <f ca="1" t="shared" si="28"/>
        <v>110.34</v>
      </c>
      <c r="J171" s="37">
        <v>0</v>
      </c>
      <c r="K171" s="37">
        <f ca="1" t="shared" si="29"/>
        <v>3678.16</v>
      </c>
      <c r="L171" s="31" t="str" cm="1">
        <f ca="1" t="array" ref="L171">IFERROR(_xlfn.XLOOKUP(B171,INDIRECT("'"&amp;$O$2&amp;"'!B:B"),INDIRECT("'"&amp;$O$2&amp;"'!C:C"),"无"),"表名错误")</f>
        <v>尚诚能源</v>
      </c>
      <c r="M171" s="31">
        <f ca="1" t="shared" si="30"/>
        <v>0</v>
      </c>
      <c r="N171" s="34">
        <f ca="1" t="shared" si="31"/>
        <v>3678.16</v>
      </c>
    </row>
    <row r="172" spans="1:14">
      <c r="A172" s="35">
        <f t="shared" si="22"/>
        <v>171</v>
      </c>
      <c r="B172" s="36" t="str" cm="1">
        <f ca="1" t="array" ref="B172">IFERROR(INDIRECT("'"&amp;$O$2&amp;"'!B"&amp;ROW()+1),"表名无效")</f>
        <v>一百五十八</v>
      </c>
      <c r="C172" s="36" cm="1">
        <f ca="1" t="array" ref="C172">IFERROR(_xlfn.XLOOKUP(B172,INDIRECT("'"&amp;$O$2&amp;"'!B:B"),INDIRECT("'"&amp;$O$2&amp;"'!Q:Q"),"无"),"表名错误")</f>
        <v>2160</v>
      </c>
      <c r="D172" s="36">
        <f ca="1" t="shared" si="23"/>
        <v>2095.2</v>
      </c>
      <c r="E172" s="36">
        <f ca="1" t="shared" si="24"/>
        <v>0</v>
      </c>
      <c r="F172" s="37">
        <f ca="1" t="shared" si="25"/>
        <v>0</v>
      </c>
      <c r="G172" s="36">
        <f ca="1" t="shared" si="26"/>
        <v>0</v>
      </c>
      <c r="H172" s="36">
        <f ca="1" t="shared" si="27"/>
        <v>0</v>
      </c>
      <c r="I172" s="37">
        <f ca="1" t="shared" si="28"/>
        <v>64.8</v>
      </c>
      <c r="J172" s="37">
        <v>0</v>
      </c>
      <c r="K172" s="37">
        <f ca="1" t="shared" si="29"/>
        <v>2160</v>
      </c>
      <c r="L172" s="31" t="str" cm="1">
        <f ca="1" t="array" ref="L172">IFERROR(_xlfn.XLOOKUP(B172,INDIRECT("'"&amp;$O$2&amp;"'!B:B"),INDIRECT("'"&amp;$O$2&amp;"'!C:C"),"无"),"表名错误")</f>
        <v>尚诚能源</v>
      </c>
      <c r="M172" s="31">
        <f ca="1" t="shared" si="30"/>
        <v>0</v>
      </c>
      <c r="N172" s="34">
        <f ca="1" t="shared" si="31"/>
        <v>2160</v>
      </c>
    </row>
    <row r="173" spans="1:14">
      <c r="A173" s="35">
        <f t="shared" si="22"/>
        <v>172</v>
      </c>
      <c r="B173" s="36" t="str" cm="1">
        <f ca="1" t="array" ref="B173">IFERROR(INDIRECT("'"&amp;$O$2&amp;"'!B"&amp;ROW()+1),"表名无效")</f>
        <v>一百五十九</v>
      </c>
      <c r="C173" s="36" cm="1">
        <f ca="1" t="array" ref="C173">IFERROR(_xlfn.XLOOKUP(B173,INDIRECT("'"&amp;$O$2&amp;"'!B:B"),INDIRECT("'"&amp;$O$2&amp;"'!Q:Q"),"无"),"表名错误")</f>
        <v>10000</v>
      </c>
      <c r="D173" s="36">
        <f ca="1" t="shared" si="23"/>
        <v>9700</v>
      </c>
      <c r="E173" s="36">
        <f ca="1" t="shared" si="24"/>
        <v>0</v>
      </c>
      <c r="F173" s="37">
        <f ca="1" t="shared" si="25"/>
        <v>0</v>
      </c>
      <c r="G173" s="36">
        <f ca="1" t="shared" si="26"/>
        <v>0</v>
      </c>
      <c r="H173" s="36">
        <f ca="1" t="shared" si="27"/>
        <v>0</v>
      </c>
      <c r="I173" s="37">
        <f ca="1" t="shared" si="28"/>
        <v>300</v>
      </c>
      <c r="J173" s="37">
        <v>0</v>
      </c>
      <c r="K173" s="37">
        <f ca="1" t="shared" si="29"/>
        <v>10000</v>
      </c>
      <c r="L173" s="31" t="str" cm="1">
        <f ca="1" t="array" ref="L173">IFERROR(_xlfn.XLOOKUP(B173,INDIRECT("'"&amp;$O$2&amp;"'!B:B"),INDIRECT("'"&amp;$O$2&amp;"'!C:C"),"无"),"表名错误")</f>
        <v>南大尚诚</v>
      </c>
      <c r="M173" s="31">
        <f ca="1" t="shared" si="30"/>
        <v>0</v>
      </c>
      <c r="N173" s="34">
        <f ca="1" t="shared" si="31"/>
        <v>10000</v>
      </c>
    </row>
    <row r="174" spans="1:14">
      <c r="A174" s="35">
        <f t="shared" si="22"/>
        <v>173</v>
      </c>
      <c r="B174" s="36" t="str" cm="1">
        <f ca="1" t="array" ref="B174">IFERROR(INDIRECT("'"&amp;$O$2&amp;"'!B"&amp;ROW()+1),"表名无效")</f>
        <v>一百六十</v>
      </c>
      <c r="C174" s="36" cm="1">
        <f ca="1" t="array" ref="C174">IFERROR(_xlfn.XLOOKUP(B174,INDIRECT("'"&amp;$O$2&amp;"'!B:B"),INDIRECT("'"&amp;$O$2&amp;"'!Q:Q"),"无"),"表名错误")</f>
        <v>10600</v>
      </c>
      <c r="D174" s="36">
        <f ca="1" t="shared" si="23"/>
        <v>10282</v>
      </c>
      <c r="E174" s="36">
        <f ca="1" t="shared" si="24"/>
        <v>0</v>
      </c>
      <c r="F174" s="37">
        <f ca="1" t="shared" si="25"/>
        <v>0</v>
      </c>
      <c r="G174" s="36">
        <f ca="1" t="shared" si="26"/>
        <v>0</v>
      </c>
      <c r="H174" s="36">
        <f ca="1" t="shared" si="27"/>
        <v>0</v>
      </c>
      <c r="I174" s="37">
        <f ca="1" t="shared" si="28"/>
        <v>318</v>
      </c>
      <c r="J174" s="37">
        <v>0</v>
      </c>
      <c r="K174" s="37">
        <f ca="1" t="shared" si="29"/>
        <v>10600</v>
      </c>
      <c r="L174" s="31" t="str" cm="1">
        <f ca="1" t="array" ref="L174">IFERROR(_xlfn.XLOOKUP(B174,INDIRECT("'"&amp;$O$2&amp;"'!B:B"),INDIRECT("'"&amp;$O$2&amp;"'!C:C"),"无"),"表名错误")</f>
        <v>南大尚诚</v>
      </c>
      <c r="M174" s="31">
        <f ca="1" t="shared" si="30"/>
        <v>0</v>
      </c>
      <c r="N174" s="34">
        <f ca="1" t="shared" si="31"/>
        <v>10600</v>
      </c>
    </row>
    <row r="175" spans="1:14">
      <c r="A175" s="35">
        <f t="shared" si="22"/>
        <v>174</v>
      </c>
      <c r="B175" s="36" t="str" cm="1">
        <f ca="1" t="array" ref="B175">IFERROR(INDIRECT("'"&amp;$O$2&amp;"'!B"&amp;ROW()+1),"表名无效")</f>
        <v>一百六十一</v>
      </c>
      <c r="C175" s="36" cm="1">
        <f ca="1" t="array" ref="C175">IFERROR(_xlfn.XLOOKUP(B175,INDIRECT("'"&amp;$O$2&amp;"'!B:B"),INDIRECT("'"&amp;$O$2&amp;"'!Q:Q"),"无"),"表名错误")</f>
        <v>8275.86</v>
      </c>
      <c r="D175" s="36">
        <f ca="1" t="shared" si="23"/>
        <v>8027.58</v>
      </c>
      <c r="E175" s="36">
        <f ca="1" t="shared" si="24"/>
        <v>0</v>
      </c>
      <c r="F175" s="37">
        <f ca="1" t="shared" si="25"/>
        <v>0</v>
      </c>
      <c r="G175" s="36">
        <f ca="1" t="shared" si="26"/>
        <v>0</v>
      </c>
      <c r="H175" s="36">
        <f ca="1" t="shared" si="27"/>
        <v>0</v>
      </c>
      <c r="I175" s="37">
        <f ca="1" t="shared" si="28"/>
        <v>248.28</v>
      </c>
      <c r="J175" s="37">
        <v>0</v>
      </c>
      <c r="K175" s="37">
        <f ca="1" t="shared" si="29"/>
        <v>8275.86</v>
      </c>
      <c r="L175" s="31" t="str" cm="1">
        <f ca="1" t="array" ref="L175">IFERROR(_xlfn.XLOOKUP(B175,INDIRECT("'"&amp;$O$2&amp;"'!B:B"),INDIRECT("'"&amp;$O$2&amp;"'!C:C"),"无"),"表名错误")</f>
        <v>南大尚诚</v>
      </c>
      <c r="M175" s="31">
        <f ca="1" t="shared" si="30"/>
        <v>0</v>
      </c>
      <c r="N175" s="34">
        <f ca="1" t="shared" si="31"/>
        <v>8275.86</v>
      </c>
    </row>
    <row r="176" customHeight="1" spans="1:14">
      <c r="A176" s="35">
        <f t="shared" si="22"/>
        <v>175</v>
      </c>
      <c r="B176" s="36" t="str" cm="1">
        <f ca="1" t="array" ref="B176">IFERROR(INDIRECT("'"&amp;$O$2&amp;"'!B"&amp;ROW()+1),"表名无效")</f>
        <v>一百六十二</v>
      </c>
      <c r="C176" s="36" cm="1">
        <f ca="1" t="array" ref="C176">IFERROR(_xlfn.XLOOKUP(B176,INDIRECT("'"&amp;$O$2&amp;"'!B:B"),INDIRECT("'"&amp;$O$2&amp;"'!Q:Q"),"无"),"表名错误")</f>
        <v>10000</v>
      </c>
      <c r="D176" s="36">
        <f ca="1" t="shared" si="23"/>
        <v>9700</v>
      </c>
      <c r="E176" s="36">
        <f ca="1" t="shared" si="24"/>
        <v>0</v>
      </c>
      <c r="F176" s="37">
        <f ca="1" t="shared" si="25"/>
        <v>0</v>
      </c>
      <c r="G176" s="36">
        <f ca="1" t="shared" si="26"/>
        <v>0</v>
      </c>
      <c r="H176" s="36">
        <f ca="1" t="shared" si="27"/>
        <v>0</v>
      </c>
      <c r="I176" s="37">
        <f ca="1" t="shared" si="28"/>
        <v>300</v>
      </c>
      <c r="J176" s="37">
        <v>0</v>
      </c>
      <c r="K176" s="37">
        <f ca="1" t="shared" si="29"/>
        <v>10000</v>
      </c>
      <c r="L176" s="31" t="str" cm="1">
        <f ca="1" t="array" ref="L176">IFERROR(_xlfn.XLOOKUP(B176,INDIRECT("'"&amp;$O$2&amp;"'!B:B"),INDIRECT("'"&amp;$O$2&amp;"'!C:C"),"无"),"表名错误")</f>
        <v>南大尚诚</v>
      </c>
      <c r="M176" s="31">
        <f ca="1" t="shared" si="30"/>
        <v>0</v>
      </c>
      <c r="N176" s="34">
        <f ca="1" t="shared" si="31"/>
        <v>10000</v>
      </c>
    </row>
    <row r="177" spans="1:14">
      <c r="A177" s="35">
        <f t="shared" si="22"/>
        <v>176</v>
      </c>
      <c r="B177" s="36" t="str" cm="1">
        <f ca="1" t="array" ref="B177">IFERROR(INDIRECT("'"&amp;$O$2&amp;"'!B"&amp;ROW()+1),"表名无效")</f>
        <v>一百六十三</v>
      </c>
      <c r="C177" s="36" cm="1">
        <f ca="1" t="array" ref="C177">IFERROR(_xlfn.XLOOKUP(B177,INDIRECT("'"&amp;$O$2&amp;"'!B:B"),INDIRECT("'"&amp;$O$2&amp;"'!Q:Q"),"无"),"表名错误")</f>
        <v>10000</v>
      </c>
      <c r="D177" s="36">
        <f ca="1" t="shared" si="23"/>
        <v>9700</v>
      </c>
      <c r="E177" s="36">
        <f ca="1" t="shared" si="24"/>
        <v>0</v>
      </c>
      <c r="F177" s="37">
        <f ca="1" t="shared" si="25"/>
        <v>0</v>
      </c>
      <c r="G177" s="36">
        <f ca="1" t="shared" si="26"/>
        <v>0</v>
      </c>
      <c r="H177" s="36">
        <f ca="1" t="shared" si="27"/>
        <v>0</v>
      </c>
      <c r="I177" s="37">
        <f ca="1" t="shared" si="28"/>
        <v>300</v>
      </c>
      <c r="J177" s="37">
        <v>0</v>
      </c>
      <c r="K177" s="37">
        <f ca="1" t="shared" si="29"/>
        <v>10000</v>
      </c>
      <c r="L177" s="31" t="str" cm="1">
        <f ca="1" t="array" ref="L177">IFERROR(_xlfn.XLOOKUP(B177,INDIRECT("'"&amp;$O$2&amp;"'!B:B"),INDIRECT("'"&amp;$O$2&amp;"'!C:C"),"无"),"表名错误")</f>
        <v>南大尚诚</v>
      </c>
      <c r="M177" s="31">
        <f ca="1" t="shared" si="30"/>
        <v>0</v>
      </c>
      <c r="N177" s="34">
        <f ca="1" t="shared" si="31"/>
        <v>10000</v>
      </c>
    </row>
    <row r="178" spans="1:14">
      <c r="A178" s="35">
        <f t="shared" si="22"/>
        <v>177</v>
      </c>
      <c r="B178" s="36" t="str" cm="1">
        <f ca="1" t="array" ref="B178">IFERROR(INDIRECT("'"&amp;$O$2&amp;"'!B"&amp;ROW()+1),"表名无效")</f>
        <v>一百六十四</v>
      </c>
      <c r="C178" s="36" cm="1">
        <f ca="1" t="array" ref="C178">IFERROR(_xlfn.XLOOKUP(B178,INDIRECT("'"&amp;$O$2&amp;"'!B:B"),INDIRECT("'"&amp;$O$2&amp;"'!Q:Q"),"无"),"表名错误")</f>
        <v>10000</v>
      </c>
      <c r="D178" s="36">
        <f ca="1" t="shared" si="23"/>
        <v>9700</v>
      </c>
      <c r="E178" s="36">
        <f ca="1" t="shared" si="24"/>
        <v>0</v>
      </c>
      <c r="F178" s="37">
        <f ca="1" t="shared" si="25"/>
        <v>0</v>
      </c>
      <c r="G178" s="36">
        <f ca="1" t="shared" si="26"/>
        <v>0</v>
      </c>
      <c r="H178" s="36">
        <f ca="1" t="shared" si="27"/>
        <v>0</v>
      </c>
      <c r="I178" s="37">
        <f ca="1" t="shared" si="28"/>
        <v>300</v>
      </c>
      <c r="J178" s="37">
        <v>0</v>
      </c>
      <c r="K178" s="37">
        <f ca="1" t="shared" si="29"/>
        <v>10000</v>
      </c>
      <c r="L178" s="31" t="str" cm="1">
        <f ca="1" t="array" ref="L178">IFERROR(_xlfn.XLOOKUP(B178,INDIRECT("'"&amp;$O$2&amp;"'!B:B"),INDIRECT("'"&amp;$O$2&amp;"'!C:C"),"无"),"表名错误")</f>
        <v>南大尚诚</v>
      </c>
      <c r="M178" s="31">
        <f ca="1" t="shared" si="30"/>
        <v>0</v>
      </c>
      <c r="N178" s="34">
        <f ca="1" t="shared" si="31"/>
        <v>10000</v>
      </c>
    </row>
    <row r="179" customHeight="1" spans="1:14">
      <c r="A179" s="35">
        <f t="shared" si="22"/>
        <v>178</v>
      </c>
      <c r="B179" s="36" t="str" cm="1">
        <f ca="1" t="array" ref="B179">IFERROR(INDIRECT("'"&amp;$O$2&amp;"'!B"&amp;ROW()+1),"表名无效")</f>
        <v>一百六十五</v>
      </c>
      <c r="C179" s="36" cm="1">
        <f ca="1" t="array" ref="C179">IFERROR(_xlfn.XLOOKUP(B179,INDIRECT("'"&amp;$O$2&amp;"'!B:B"),INDIRECT("'"&amp;$O$2&amp;"'!Q:Q"),"无"),"表名错误")</f>
        <v>3500</v>
      </c>
      <c r="D179" s="36">
        <f ca="1" t="shared" si="23"/>
        <v>3395</v>
      </c>
      <c r="E179" s="36">
        <f ca="1" t="shared" si="24"/>
        <v>0</v>
      </c>
      <c r="F179" s="37">
        <f ca="1" t="shared" si="25"/>
        <v>0</v>
      </c>
      <c r="G179" s="36">
        <f ca="1" t="shared" si="26"/>
        <v>0</v>
      </c>
      <c r="H179" s="36">
        <f ca="1" t="shared" si="27"/>
        <v>0</v>
      </c>
      <c r="I179" s="37">
        <f ca="1" t="shared" si="28"/>
        <v>105</v>
      </c>
      <c r="J179" s="37">
        <v>0</v>
      </c>
      <c r="K179" s="37">
        <f ca="1" t="shared" si="29"/>
        <v>3500</v>
      </c>
      <c r="L179" s="31" t="str" cm="1">
        <f ca="1" t="array" ref="L179">IFERROR(_xlfn.XLOOKUP(B179,INDIRECT("'"&amp;$O$2&amp;"'!B:B"),INDIRECT("'"&amp;$O$2&amp;"'!C:C"),"无"),"表名错误")</f>
        <v>南大尚诚（人力）</v>
      </c>
      <c r="M179" s="31">
        <f ca="1" t="shared" si="30"/>
        <v>0</v>
      </c>
      <c r="N179" s="34">
        <f ca="1" t="shared" si="31"/>
        <v>3500</v>
      </c>
    </row>
    <row r="180" customHeight="1" spans="1:14">
      <c r="A180" s="35">
        <f t="shared" si="22"/>
        <v>179</v>
      </c>
      <c r="B180" s="36" t="str" cm="1">
        <f ca="1" t="array" ref="B180">IFERROR(INDIRECT("'"&amp;$O$2&amp;"'!B"&amp;ROW()+1),"表名无效")</f>
        <v>一百六十六</v>
      </c>
      <c r="C180" s="36" cm="1">
        <f ca="1" t="array" ref="C180">IFERROR(_xlfn.XLOOKUP(B180,INDIRECT("'"&amp;$O$2&amp;"'!B:B"),INDIRECT("'"&amp;$O$2&amp;"'!Q:Q"),"无"),"表名错误")</f>
        <v>3500</v>
      </c>
      <c r="D180" s="36">
        <f ca="1" t="shared" si="23"/>
        <v>3395</v>
      </c>
      <c r="E180" s="36">
        <f ca="1" t="shared" si="24"/>
        <v>0</v>
      </c>
      <c r="F180" s="37">
        <f ca="1" t="shared" si="25"/>
        <v>0</v>
      </c>
      <c r="G180" s="36">
        <f ca="1" t="shared" si="26"/>
        <v>0</v>
      </c>
      <c r="H180" s="36">
        <f ca="1" t="shared" si="27"/>
        <v>0</v>
      </c>
      <c r="I180" s="37">
        <f ca="1" t="shared" si="28"/>
        <v>105</v>
      </c>
      <c r="J180" s="37">
        <v>0</v>
      </c>
      <c r="K180" s="37">
        <f ca="1" t="shared" si="29"/>
        <v>3500</v>
      </c>
      <c r="L180" s="31" t="str" cm="1">
        <f ca="1" t="array" ref="L180">IFERROR(_xlfn.XLOOKUP(B180,INDIRECT("'"&amp;$O$2&amp;"'!B:B"),INDIRECT("'"&amp;$O$2&amp;"'!C:C"),"无"),"表名错误")</f>
        <v>南大尚诚（人力）</v>
      </c>
      <c r="M180" s="31">
        <f ca="1" t="shared" si="30"/>
        <v>0</v>
      </c>
      <c r="N180" s="34">
        <f ca="1" t="shared" si="31"/>
        <v>3500</v>
      </c>
    </row>
    <row r="181" customHeight="1" spans="1:14">
      <c r="A181" s="35">
        <f t="shared" si="22"/>
        <v>180</v>
      </c>
      <c r="B181" s="36" t="str" cm="1">
        <f ca="1" t="array" ref="B181">IFERROR(INDIRECT("'"&amp;$O$2&amp;"'!B"&amp;ROW()+1),"表名无效")</f>
        <v>一百六十七</v>
      </c>
      <c r="C181" s="36" cm="1">
        <f ca="1" t="array" ref="C181">IFERROR(_xlfn.XLOOKUP(B181,INDIRECT("'"&amp;$O$2&amp;"'!B:B"),INDIRECT("'"&amp;$O$2&amp;"'!Q:Q"),"无"),"表名错误")</f>
        <v>3500</v>
      </c>
      <c r="D181" s="36">
        <f ca="1" t="shared" si="23"/>
        <v>3395</v>
      </c>
      <c r="E181" s="36">
        <f ca="1" t="shared" si="24"/>
        <v>0</v>
      </c>
      <c r="F181" s="37">
        <f ca="1" t="shared" si="25"/>
        <v>0</v>
      </c>
      <c r="G181" s="36">
        <f ca="1" t="shared" si="26"/>
        <v>0</v>
      </c>
      <c r="H181" s="36">
        <f ca="1" t="shared" si="27"/>
        <v>0</v>
      </c>
      <c r="I181" s="37">
        <f ca="1" t="shared" si="28"/>
        <v>105</v>
      </c>
      <c r="J181" s="37">
        <v>0</v>
      </c>
      <c r="K181" s="37">
        <f ca="1" t="shared" si="29"/>
        <v>3500</v>
      </c>
      <c r="L181" s="31" t="str" cm="1">
        <f ca="1" t="array" ref="L181">IFERROR(_xlfn.XLOOKUP(B181,INDIRECT("'"&amp;$O$2&amp;"'!B:B"),INDIRECT("'"&amp;$O$2&amp;"'!C:C"),"无"),"表名错误")</f>
        <v>南大尚诚（人力）</v>
      </c>
      <c r="M181" s="31">
        <f ca="1" t="shared" si="30"/>
        <v>0</v>
      </c>
      <c r="N181" s="34">
        <f ca="1" t="shared" si="31"/>
        <v>3500</v>
      </c>
    </row>
    <row r="182" customHeight="1" spans="1:14">
      <c r="A182" s="35">
        <f t="shared" si="22"/>
        <v>181</v>
      </c>
      <c r="B182" s="36" t="str" cm="1">
        <f ca="1" t="array" ref="B182">IFERROR(INDIRECT("'"&amp;$O$2&amp;"'!B"&amp;ROW()+1),"表名无效")</f>
        <v>一百六十八</v>
      </c>
      <c r="C182" s="36" cm="1">
        <f ca="1" t="array" ref="C182">IFERROR(_xlfn.XLOOKUP(B182,INDIRECT("'"&amp;$O$2&amp;"'!B:B"),INDIRECT("'"&amp;$O$2&amp;"'!Q:Q"),"无"),"表名错误")</f>
        <v>7779.31</v>
      </c>
      <c r="D182" s="36">
        <f ca="1" t="shared" si="23"/>
        <v>7545.93</v>
      </c>
      <c r="E182" s="36">
        <f ca="1" t="shared" si="24"/>
        <v>0</v>
      </c>
      <c r="F182" s="37">
        <f ca="1" t="shared" si="25"/>
        <v>0</v>
      </c>
      <c r="G182" s="36">
        <f ca="1" t="shared" si="26"/>
        <v>0</v>
      </c>
      <c r="H182" s="36">
        <f ca="1" t="shared" si="27"/>
        <v>0</v>
      </c>
      <c r="I182" s="37">
        <f ca="1" t="shared" si="28"/>
        <v>233.38</v>
      </c>
      <c r="J182" s="37">
        <v>0</v>
      </c>
      <c r="K182" s="37">
        <f ca="1" t="shared" si="29"/>
        <v>7779.31</v>
      </c>
      <c r="L182" s="31" t="str" cm="1">
        <f ca="1" t="array" ref="L182">IFERROR(_xlfn.XLOOKUP(B182,INDIRECT("'"&amp;$O$2&amp;"'!B:B"),INDIRECT("'"&amp;$O$2&amp;"'!C:C"),"无"),"表名错误")</f>
        <v>南大尚诚</v>
      </c>
      <c r="M182" s="31">
        <f ca="1" t="shared" si="30"/>
        <v>0</v>
      </c>
      <c r="N182" s="34">
        <f ca="1" t="shared" si="31"/>
        <v>7779.31</v>
      </c>
    </row>
    <row r="183" customHeight="1" spans="1:14">
      <c r="A183" s="35">
        <f t="shared" si="22"/>
        <v>182</v>
      </c>
      <c r="B183" s="36" t="str" cm="1">
        <f ca="1" t="array" ref="B183">IFERROR(INDIRECT("'"&amp;$O$2&amp;"'!B"&amp;ROW()+1),"表名无效")</f>
        <v>一百六十九</v>
      </c>
      <c r="C183" s="36" cm="1">
        <f ca="1" t="array" ref="C183">IFERROR(_xlfn.XLOOKUP(B183,INDIRECT("'"&amp;$O$2&amp;"'!B:B"),INDIRECT("'"&amp;$O$2&amp;"'!Q:Q"),"无"),"表名错误")</f>
        <v>8275.86</v>
      </c>
      <c r="D183" s="36">
        <f ca="1" t="shared" si="23"/>
        <v>8027.58</v>
      </c>
      <c r="E183" s="36">
        <f ca="1" t="shared" si="24"/>
        <v>0</v>
      </c>
      <c r="F183" s="37">
        <f ca="1" t="shared" si="25"/>
        <v>0</v>
      </c>
      <c r="G183" s="36">
        <f ca="1" t="shared" si="26"/>
        <v>0</v>
      </c>
      <c r="H183" s="36">
        <f ca="1" t="shared" si="27"/>
        <v>0</v>
      </c>
      <c r="I183" s="37">
        <f ca="1" t="shared" si="28"/>
        <v>248.28</v>
      </c>
      <c r="J183" s="37">
        <v>0</v>
      </c>
      <c r="K183" s="37">
        <f ca="1" t="shared" si="29"/>
        <v>8275.86</v>
      </c>
      <c r="L183" s="31" t="str" cm="1">
        <f ca="1" t="array" ref="L183">IFERROR(_xlfn.XLOOKUP(B183,INDIRECT("'"&amp;$O$2&amp;"'!B:B"),INDIRECT("'"&amp;$O$2&amp;"'!C:C"),"无"),"表名错误")</f>
        <v>尚诚能源</v>
      </c>
      <c r="M183" s="31">
        <f ca="1" t="shared" si="30"/>
        <v>0</v>
      </c>
      <c r="N183" s="34">
        <f ca="1" t="shared" si="31"/>
        <v>8275.86</v>
      </c>
    </row>
    <row r="184" customHeight="1" spans="1:14">
      <c r="A184" s="35">
        <f t="shared" si="22"/>
        <v>183</v>
      </c>
      <c r="B184" s="36" t="str" cm="1">
        <f ca="1" t="array" ref="B184">IFERROR(INDIRECT("'"&amp;$O$2&amp;"'!B"&amp;ROW()+1),"表名无效")</f>
        <v>一百七十</v>
      </c>
      <c r="C184" s="36" cm="1">
        <f ca="1" t="array" ref="C184">IFERROR(_xlfn.XLOOKUP(B184,INDIRECT("'"&amp;$O$2&amp;"'!B:B"),INDIRECT("'"&amp;$O$2&amp;"'!Q:Q"),"无"),"表名错误")</f>
        <v>6436.78</v>
      </c>
      <c r="D184" s="36">
        <f ca="1" t="shared" si="23"/>
        <v>6243.68</v>
      </c>
      <c r="E184" s="36">
        <f ca="1" t="shared" si="24"/>
        <v>0</v>
      </c>
      <c r="F184" s="37">
        <f ca="1" t="shared" si="25"/>
        <v>0</v>
      </c>
      <c r="G184" s="36">
        <f ca="1" t="shared" si="26"/>
        <v>0</v>
      </c>
      <c r="H184" s="36">
        <f ca="1" t="shared" si="27"/>
        <v>0</v>
      </c>
      <c r="I184" s="37">
        <f ca="1" t="shared" si="28"/>
        <v>193.1</v>
      </c>
      <c r="J184" s="37">
        <v>0</v>
      </c>
      <c r="K184" s="37">
        <f ca="1" t="shared" si="29"/>
        <v>6436.78</v>
      </c>
      <c r="L184" s="31" t="str" cm="1">
        <f ca="1" t="array" ref="L184">IFERROR(_xlfn.XLOOKUP(B184,INDIRECT("'"&amp;$O$2&amp;"'!B:B"),INDIRECT("'"&amp;$O$2&amp;"'!C:C"),"无"),"表名错误")</f>
        <v>南大尚诚</v>
      </c>
      <c r="M184" s="31">
        <f ca="1" t="shared" si="30"/>
        <v>0</v>
      </c>
      <c r="N184" s="34">
        <f ca="1" t="shared" si="31"/>
        <v>6436.78</v>
      </c>
    </row>
    <row r="185" spans="1:14">
      <c r="A185" s="35">
        <f t="shared" si="22"/>
        <v>184</v>
      </c>
      <c r="B185" s="36" t="str" cm="1">
        <f ca="1" t="array" ref="B185">IFERROR(INDIRECT("'"&amp;$O$2&amp;"'!B"&amp;ROW()+1),"表名无效")</f>
        <v>一百七十一</v>
      </c>
      <c r="C185" s="36" cm="1">
        <f ca="1" t="array" ref="C185">IFERROR(_xlfn.XLOOKUP(B185,INDIRECT("'"&amp;$O$2&amp;"'!B:B"),INDIRECT("'"&amp;$O$2&amp;"'!Q:Q"),"无"),"表名错误")</f>
        <v>6436.78</v>
      </c>
      <c r="D185" s="36">
        <f ca="1" t="shared" si="23"/>
        <v>6243.68</v>
      </c>
      <c r="E185" s="36">
        <f ca="1" t="shared" si="24"/>
        <v>0</v>
      </c>
      <c r="F185" s="37">
        <f ca="1" t="shared" si="25"/>
        <v>0</v>
      </c>
      <c r="G185" s="36">
        <f ca="1" t="shared" si="26"/>
        <v>0</v>
      </c>
      <c r="H185" s="36">
        <f ca="1" t="shared" si="27"/>
        <v>0</v>
      </c>
      <c r="I185" s="37">
        <f ca="1" t="shared" si="28"/>
        <v>193.1</v>
      </c>
      <c r="J185" s="37">
        <v>0</v>
      </c>
      <c r="K185" s="37">
        <f ca="1" t="shared" si="29"/>
        <v>6436.78</v>
      </c>
      <c r="L185" s="31" t="str" cm="1">
        <f ca="1" t="array" ref="L185">IFERROR(_xlfn.XLOOKUP(B185,INDIRECT("'"&amp;$O$2&amp;"'!B:B"),INDIRECT("'"&amp;$O$2&amp;"'!C:C"),"无"),"表名错误")</f>
        <v>南大尚诚</v>
      </c>
      <c r="M185" s="31">
        <f ca="1" t="shared" si="30"/>
        <v>0</v>
      </c>
      <c r="N185" s="34">
        <f ca="1" t="shared" si="31"/>
        <v>6436.78</v>
      </c>
    </row>
    <row r="186" spans="1:14">
      <c r="A186" s="35">
        <f t="shared" si="22"/>
        <v>185</v>
      </c>
      <c r="B186" s="36" t="str" cm="1">
        <f ca="1" t="array" ref="B186">IFERROR(INDIRECT("'"&amp;$O$2&amp;"'!B"&amp;ROW()+1),"表名无效")</f>
        <v>一百七十二</v>
      </c>
      <c r="C186" s="36" cm="1">
        <f ca="1" t="array" ref="C186">IFERROR(_xlfn.XLOOKUP(B186,INDIRECT("'"&amp;$O$2&amp;"'!B:B"),INDIRECT("'"&amp;$O$2&amp;"'!Q:Q"),"无"),"表名错误")</f>
        <v>5517.24</v>
      </c>
      <c r="D186" s="36">
        <f ca="1" t="shared" si="23"/>
        <v>5351.72</v>
      </c>
      <c r="E186" s="36">
        <f ca="1" t="shared" si="24"/>
        <v>0</v>
      </c>
      <c r="F186" s="37">
        <f ca="1" t="shared" si="25"/>
        <v>0</v>
      </c>
      <c r="G186" s="36">
        <f ca="1" t="shared" si="26"/>
        <v>0</v>
      </c>
      <c r="H186" s="36">
        <f ca="1" t="shared" si="27"/>
        <v>0</v>
      </c>
      <c r="I186" s="37">
        <f ca="1" t="shared" si="28"/>
        <v>165.52</v>
      </c>
      <c r="J186" s="37">
        <v>0</v>
      </c>
      <c r="K186" s="37">
        <f ca="1" t="shared" si="29"/>
        <v>5517.24</v>
      </c>
      <c r="L186" s="31" t="str" cm="1">
        <f ca="1" t="array" ref="L186">IFERROR(_xlfn.XLOOKUP(B186,INDIRECT("'"&amp;$O$2&amp;"'!B:B"),INDIRECT("'"&amp;$O$2&amp;"'!C:C"),"无"),"表名错误")</f>
        <v>南大尚诚</v>
      </c>
      <c r="M186" s="31">
        <f ca="1" t="shared" si="30"/>
        <v>0</v>
      </c>
      <c r="N186" s="34">
        <f ca="1" t="shared" si="31"/>
        <v>5517.24</v>
      </c>
    </row>
    <row r="187" spans="1:14">
      <c r="A187" s="35">
        <f t="shared" si="22"/>
        <v>186</v>
      </c>
      <c r="B187" s="36" t="str" cm="1">
        <f ca="1" t="array" ref="B187">IFERROR(INDIRECT("'"&amp;$O$2&amp;"'!B"&amp;ROW()+1),"表名无效")</f>
        <v>一百七十三</v>
      </c>
      <c r="C187" s="36" cm="1">
        <f ca="1" t="array" ref="C187">IFERROR(_xlfn.XLOOKUP(B187,INDIRECT("'"&amp;$O$2&amp;"'!B:B"),INDIRECT("'"&amp;$O$2&amp;"'!Q:Q"),"无"),"表名错误")</f>
        <v>4137.93</v>
      </c>
      <c r="D187" s="36">
        <f ca="1" t="shared" si="23"/>
        <v>4013.79</v>
      </c>
      <c r="E187" s="36">
        <f ca="1" t="shared" si="24"/>
        <v>0</v>
      </c>
      <c r="F187" s="37">
        <f ca="1" t="shared" si="25"/>
        <v>0</v>
      </c>
      <c r="G187" s="36">
        <f ca="1" t="shared" si="26"/>
        <v>0</v>
      </c>
      <c r="H187" s="36">
        <f ca="1" t="shared" si="27"/>
        <v>0</v>
      </c>
      <c r="I187" s="37">
        <f ca="1" t="shared" si="28"/>
        <v>124.14</v>
      </c>
      <c r="J187" s="37">
        <v>0</v>
      </c>
      <c r="K187" s="37">
        <f ca="1" t="shared" si="29"/>
        <v>4137.93</v>
      </c>
      <c r="L187" s="31" t="str" cm="1">
        <f ca="1" t="array" ref="L187">IFERROR(_xlfn.XLOOKUP(B187,INDIRECT("'"&amp;$O$2&amp;"'!B:B"),INDIRECT("'"&amp;$O$2&amp;"'!C:C"),"无"),"表名错误")</f>
        <v>尚诚能源</v>
      </c>
      <c r="M187" s="31">
        <f ca="1" t="shared" si="30"/>
        <v>0</v>
      </c>
      <c r="N187" s="34">
        <f ca="1" t="shared" si="31"/>
        <v>4137.93</v>
      </c>
    </row>
    <row r="188" spans="1:14">
      <c r="A188" s="35">
        <f>ROW(A195)-2</f>
        <v>193</v>
      </c>
      <c r="B188" s="36" t="str" cm="1">
        <f ca="1" t="array" ref="B188">IFERROR(INDIRECT("'"&amp;$O$2&amp;"'!B"&amp;ROW()+1),"表名无效")</f>
        <v>一百七十四</v>
      </c>
      <c r="C188" s="36" cm="1">
        <f ca="1" t="array" ref="C188">IFERROR(_xlfn.XLOOKUP(B188,INDIRECT("'"&amp;$O$2&amp;"'!B:B"),INDIRECT("'"&amp;$O$2&amp;"'!Q:Q"),"无"),"表名错误")</f>
        <v>2758.62</v>
      </c>
      <c r="D188" s="36">
        <f ca="1" t="shared" si="23"/>
        <v>2675.86</v>
      </c>
      <c r="E188" s="36">
        <f ca="1" t="shared" si="24"/>
        <v>0</v>
      </c>
      <c r="F188" s="37">
        <f ca="1" t="shared" si="25"/>
        <v>0</v>
      </c>
      <c r="G188" s="36">
        <f ca="1" t="shared" si="26"/>
        <v>0</v>
      </c>
      <c r="H188" s="36">
        <f ca="1" t="shared" si="27"/>
        <v>0</v>
      </c>
      <c r="I188" s="37">
        <f ca="1" t="shared" si="28"/>
        <v>82.76</v>
      </c>
      <c r="J188" s="37">
        <v>0</v>
      </c>
      <c r="K188" s="37">
        <f ca="1" t="shared" si="29"/>
        <v>2758.62</v>
      </c>
      <c r="L188" s="31" t="str" cm="1">
        <f ca="1" t="array" ref="L188">IFERROR(_xlfn.XLOOKUP(B188,INDIRECT("'"&amp;$O$2&amp;"'!B:B"),INDIRECT("'"&amp;$O$2&amp;"'!C:C"),"无"),"表名错误")</f>
        <v>南大尚诚</v>
      </c>
      <c r="M188" s="31">
        <f ca="1" t="shared" si="30"/>
        <v>0</v>
      </c>
      <c r="N188" s="34">
        <f ca="1" t="shared" si="31"/>
        <v>2758.62</v>
      </c>
    </row>
    <row r="189" spans="1:14">
      <c r="A189" s="35">
        <f>ROW(A190)-2</f>
        <v>188</v>
      </c>
      <c r="B189" s="36" t="str" cm="1">
        <f ca="1" t="array" ref="B189">IFERROR(INDIRECT("'"&amp;$O$2&amp;"'!B"&amp;ROW()+1),"表名无效")</f>
        <v>一百七十五</v>
      </c>
      <c r="C189" s="36" cm="1">
        <f ca="1" t="array" ref="C189">IFERROR(_xlfn.XLOOKUP(B189,INDIRECT("'"&amp;$O$2&amp;"'!B:B"),INDIRECT("'"&amp;$O$2&amp;"'!Q:Q"),"无"),"表名错误")</f>
        <v>10000</v>
      </c>
      <c r="D189" s="36">
        <f ca="1" t="shared" si="23"/>
        <v>9700</v>
      </c>
      <c r="E189" s="36">
        <f ca="1" t="shared" si="24"/>
        <v>0</v>
      </c>
      <c r="F189" s="37">
        <f ca="1" t="shared" si="25"/>
        <v>0</v>
      </c>
      <c r="G189" s="36">
        <f ca="1" t="shared" si="26"/>
        <v>0</v>
      </c>
      <c r="H189" s="36">
        <f ca="1" t="shared" si="27"/>
        <v>0</v>
      </c>
      <c r="I189" s="37">
        <f ca="1" t="shared" si="28"/>
        <v>300</v>
      </c>
      <c r="J189" s="37">
        <v>0</v>
      </c>
      <c r="K189" s="37">
        <f ca="1" t="shared" si="29"/>
        <v>10000</v>
      </c>
      <c r="L189" s="31" t="str" cm="1">
        <f ca="1" t="array" ref="L189">IFERROR(_xlfn.XLOOKUP(B189,INDIRECT("'"&amp;$O$2&amp;"'!B:B"),INDIRECT("'"&amp;$O$2&amp;"'!C:C"),"无"),"表名错误")</f>
        <v>尚诚能源</v>
      </c>
      <c r="M189" s="31">
        <f ca="1" t="shared" si="30"/>
        <v>0</v>
      </c>
      <c r="N189" s="34">
        <f ca="1" t="shared" si="31"/>
        <v>10000</v>
      </c>
    </row>
    <row r="190" spans="1:14">
      <c r="A190" s="35"/>
      <c r="B190" s="45" t="s">
        <v>687</v>
      </c>
      <c r="C190" s="36">
        <v>0</v>
      </c>
      <c r="D190" s="36">
        <f ca="1" t="shared" si="23"/>
        <v>0</v>
      </c>
      <c r="E190" s="36">
        <f ca="1" t="shared" si="24"/>
        <v>2485</v>
      </c>
      <c r="F190" s="37">
        <f ca="1" t="shared" si="25"/>
        <v>1060</v>
      </c>
      <c r="G190" s="36">
        <f ca="1" t="shared" si="26"/>
        <v>0</v>
      </c>
      <c r="H190" s="36">
        <f ca="1" t="shared" si="27"/>
        <v>0</v>
      </c>
      <c r="I190" s="37">
        <f ca="1" t="shared" si="28"/>
        <v>0</v>
      </c>
      <c r="J190" s="37">
        <v>0</v>
      </c>
      <c r="K190" s="37">
        <f ca="1" t="shared" si="29"/>
        <v>3545</v>
      </c>
      <c r="L190" s="31" t="s">
        <v>37</v>
      </c>
      <c r="M190" s="31">
        <f ca="1" t="shared" si="30"/>
        <v>0</v>
      </c>
      <c r="N190" s="34">
        <f ca="1" t="shared" si="31"/>
        <v>3545</v>
      </c>
    </row>
    <row r="191" spans="1:14">
      <c r="A191" s="35"/>
      <c r="B191" s="45" t="s">
        <v>689</v>
      </c>
      <c r="C191" s="36">
        <v>0</v>
      </c>
      <c r="D191" s="36">
        <f ca="1" t="shared" si="23"/>
        <v>0</v>
      </c>
      <c r="E191" s="36">
        <f ca="1" t="shared" si="24"/>
        <v>2485</v>
      </c>
      <c r="F191" s="37">
        <f ca="1" t="shared" si="25"/>
        <v>1060</v>
      </c>
      <c r="G191" s="36">
        <f ca="1" t="shared" si="26"/>
        <v>0</v>
      </c>
      <c r="H191" s="36">
        <f ca="1" t="shared" si="27"/>
        <v>0</v>
      </c>
      <c r="I191" s="37">
        <f ca="1" t="shared" si="28"/>
        <v>0</v>
      </c>
      <c r="J191" s="37">
        <v>0</v>
      </c>
      <c r="K191" s="37">
        <f ca="1" t="shared" si="29"/>
        <v>3545</v>
      </c>
      <c r="L191" s="31" t="s">
        <v>37</v>
      </c>
      <c r="M191" s="31">
        <f ca="1" t="shared" si="30"/>
        <v>0</v>
      </c>
      <c r="N191" s="34">
        <f ca="1" t="shared" si="31"/>
        <v>3545</v>
      </c>
    </row>
    <row r="192" spans="1:14">
      <c r="A192" s="35"/>
      <c r="B192" s="45" t="s">
        <v>690</v>
      </c>
      <c r="C192" s="36">
        <v>0</v>
      </c>
      <c r="D192" s="36">
        <f ca="1" t="shared" si="23"/>
        <v>0</v>
      </c>
      <c r="E192" s="36">
        <f ca="1" t="shared" si="24"/>
        <v>2485</v>
      </c>
      <c r="F192" s="37">
        <f ca="1" t="shared" si="25"/>
        <v>1060</v>
      </c>
      <c r="G192" s="36">
        <f ca="1" t="shared" si="26"/>
        <v>0</v>
      </c>
      <c r="H192" s="36">
        <f ca="1" t="shared" si="27"/>
        <v>0</v>
      </c>
      <c r="I192" s="37">
        <f ca="1" t="shared" si="28"/>
        <v>0</v>
      </c>
      <c r="J192" s="37">
        <v>0</v>
      </c>
      <c r="K192" s="37">
        <f ca="1" t="shared" si="29"/>
        <v>3545</v>
      </c>
      <c r="L192" s="31" t="s">
        <v>37</v>
      </c>
      <c r="M192" s="31">
        <f ca="1" t="shared" si="30"/>
        <v>0</v>
      </c>
      <c r="N192" s="34">
        <f ca="1" t="shared" si="31"/>
        <v>3545</v>
      </c>
    </row>
    <row r="193" spans="1:14">
      <c r="A193" s="35"/>
      <c r="B193" s="45" t="s">
        <v>691</v>
      </c>
      <c r="C193" s="36">
        <v>0</v>
      </c>
      <c r="D193" s="36">
        <f ca="1" t="shared" si="23"/>
        <v>0</v>
      </c>
      <c r="E193" s="36">
        <f ca="1" t="shared" si="24"/>
        <v>2485</v>
      </c>
      <c r="F193" s="37">
        <f ca="1" t="shared" si="25"/>
        <v>1060</v>
      </c>
      <c r="G193" s="36">
        <f ca="1" t="shared" si="26"/>
        <v>0</v>
      </c>
      <c r="H193" s="36">
        <f ca="1" t="shared" si="27"/>
        <v>0</v>
      </c>
      <c r="I193" s="37">
        <f ca="1" t="shared" si="28"/>
        <v>0</v>
      </c>
      <c r="J193" s="37">
        <v>0</v>
      </c>
      <c r="K193" s="37">
        <f ca="1" t="shared" si="29"/>
        <v>3545</v>
      </c>
      <c r="L193" s="31" t="s">
        <v>37</v>
      </c>
      <c r="M193" s="31">
        <f ca="1" t="shared" si="30"/>
        <v>0</v>
      </c>
      <c r="N193" s="34">
        <f ca="1" t="shared" si="31"/>
        <v>3545</v>
      </c>
    </row>
    <row r="194" spans="1:14">
      <c r="A194" s="35"/>
      <c r="B194" s="45" t="s">
        <v>692</v>
      </c>
      <c r="C194" s="36">
        <v>0</v>
      </c>
      <c r="D194" s="36">
        <f ca="1">IFERROR(SUMIF(INDIRECT("'"&amp;$O$3&amp;"'!B:B"),B194,INDIRECT("'"&amp;$O$3&amp;"'!AF:AF")),0)+IFERROR(SUMIF(INDIRECT("'"&amp;$O$4&amp;"'!B:B"),B194,INDIRECT("'"&amp;$O$4&amp;"'!AF:AF")),0)+IFERROR(SUMIF(INDIRECT("'"&amp;$O$5&amp;"'!B:B"),B194,INDIRECT("'"&amp;$O$5&amp;"'!AF:AF")),0)</f>
        <v>0</v>
      </c>
      <c r="E194" s="36">
        <f ca="1">IFERROR(SUMIF(INDIRECT("'"&amp;$O$6&amp;"'!$C$5:$C$30"),B194,INDIRECT("'"&amp;$O$6&amp;"'!$J$5:$J$30")),0)+IFERROR(SUMIF(INDIRECT("'"&amp;$O$7&amp;"'!$C$5:$C$154"),B194,INDIRECT("'"&amp;$O$7&amp;"'!$J$5:$J$154")),0)+IFERROR(SUMIF(INDIRECT("'"&amp;$O$8&amp;"'!$C$5:$C$10"),B194,INDIRECT("'"&amp;$O$8&amp;"'!$J$5:$J$10")),0)</f>
        <v>2485</v>
      </c>
      <c r="F194" s="37">
        <f ca="1">IFERROR(SUMIF(INDIRECT("'"&amp;$O$6&amp;"'!$C$5:$C$30"),B194,INDIRECT("'"&amp;$O$6&amp;"'!$O$5:$O$30")),0)+IFERROR(SUMIF(INDIRECT("'"&amp;$O$7&amp;"'!$C$5:$C$154"),B194,INDIRECT("'"&amp;$O$7&amp;"'!$O$5:$O$154")),0)+IFERROR(SUMIF(INDIRECT("'"&amp;$O$8&amp;"'!$C$5:$C$10"),B194,INDIRECT("'"&amp;$O$8&amp;"'!$O$5:$O$10")),0)</f>
        <v>1060</v>
      </c>
      <c r="G194" s="36">
        <f ca="1">IFERROR(SUMIF(INDIRECT("'"&amp;$O$9&amp;"'!B:B"),B194,INDIRECT("'"&amp;$O$9&amp;"'!D:D")),0)+IFERROR(SUMIF(INDIRECT("'"&amp;$O$10&amp;"'!B:B"),B194,INDIRECT("'"&amp;$O$10&amp;"'!D:D")),0)+IFERROR(SUMIF(INDIRECT("'"&amp;$O$11&amp;"'!B:B"),B194,INDIRECT("'"&amp;$O$11&amp;"'!D:D")),0)</f>
        <v>0</v>
      </c>
      <c r="H194" s="36">
        <f ca="1">IFERROR(SUMIF(INDIRECT("'"&amp;$O$9&amp;"'!B:B"),B194,INDIRECT("'"&amp;$O$9&amp;"'!E:E")),0)+IFERROR(SUMIF(INDIRECT("'"&amp;$O$10&amp;"'!B:B"),B194,INDIRECT("'"&amp;$O$10&amp;"'!E:E")),0)+IFERROR(SUMIF(INDIRECT("'"&amp;$O$11&amp;"'!B:B"),B194,INDIRECT("'"&amp;$O$11&amp;"'!E:E")),0)</f>
        <v>0</v>
      </c>
      <c r="I194" s="37">
        <f ca="1">IFERROR(SUMIF(INDIRECT("'"&amp;$O$3&amp;"'!B:B"),B194,INDIRECT("'"&amp;$O$3&amp;"'!AE:AE")),0)+IFERROR(SUMIF(INDIRECT("'"&amp;$O$4&amp;"'!B:B"),B194,INDIRECT("'"&amp;$O$4&amp;"'!AE:AE")),0)+IFERROR(SUMIF(INDIRECT("'"&amp;$O$5&amp;"'!B:B"),B194,INDIRECT("'"&amp;$O$5&amp;"'!AE:AE")),0)</f>
        <v>0</v>
      </c>
      <c r="J194" s="37">
        <v>0</v>
      </c>
      <c r="K194" s="37">
        <f ca="1" t="shared" ref="K194:K199" si="32">SUM(D194:J194)</f>
        <v>3545</v>
      </c>
      <c r="L194" s="31" t="s">
        <v>37</v>
      </c>
      <c r="M194" s="31">
        <f ca="1">IFERROR(SUMIF(INDIRECT("'"&amp;$O$12&amp;"'!B:B"),B194,INDIRECT("'"&amp;$O$12&amp;"'!K:K")),0)</f>
        <v>0</v>
      </c>
      <c r="N194" s="34">
        <f ca="1">K194-M194</f>
        <v>3545</v>
      </c>
    </row>
    <row r="195" spans="1:14">
      <c r="A195" s="37" t="s">
        <v>892</v>
      </c>
      <c r="B195" s="37"/>
      <c r="C195" s="37">
        <f ca="1" t="shared" ref="C195:N195" si="33">SUBTOTAL(9,C2:C194)</f>
        <v>1776657.45</v>
      </c>
      <c r="D195" s="37">
        <f ca="1" t="shared" si="33"/>
        <v>1937509.1</v>
      </c>
      <c r="E195" s="37">
        <f ca="1" t="shared" si="33"/>
        <v>12425</v>
      </c>
      <c r="F195" s="37">
        <f ca="1" t="shared" si="33"/>
        <v>5300</v>
      </c>
      <c r="G195" s="37">
        <f ca="1" t="shared" si="33"/>
        <v>0</v>
      </c>
      <c r="H195" s="37">
        <f ca="1" t="shared" si="33"/>
        <v>0</v>
      </c>
      <c r="I195" s="37">
        <f ca="1" t="shared" si="33"/>
        <v>59148.35</v>
      </c>
      <c r="J195" s="37">
        <f t="shared" si="33"/>
        <v>37000</v>
      </c>
      <c r="K195" s="37">
        <f ca="1" t="shared" si="33"/>
        <v>2051382.45</v>
      </c>
      <c r="L195" s="37">
        <f ca="1" t="shared" si="33"/>
        <v>0</v>
      </c>
      <c r="M195" s="37">
        <f ca="1" t="shared" si="33"/>
        <v>0</v>
      </c>
      <c r="N195" s="37">
        <f ca="1" t="shared" si="33"/>
        <v>2051382.45</v>
      </c>
    </row>
    <row r="198" spans="1:14">
      <c r="B198" s="46" t="s">
        <v>888</v>
      </c>
      <c r="C198" s="46">
        <v>111500</v>
      </c>
      <c r="D198" s="46">
        <v>100410.15</v>
      </c>
      <c r="E198" s="46">
        <v>8892</v>
      </c>
      <c r="F198" s="46">
        <v>3840</v>
      </c>
      <c r="G198" s="46">
        <v>2190</v>
      </c>
      <c r="H198" s="46">
        <v>2190</v>
      </c>
      <c r="I198" s="46">
        <v>5059.85</v>
      </c>
      <c r="J198" s="46">
        <f>60+1672.5+380+8379.47</f>
        <v>10491.97</v>
      </c>
      <c r="K198" s="46">
        <f t="shared" si="32"/>
        <v>133073.97</v>
      </c>
    </row>
    <row r="199" spans="1:14">
      <c r="B199" s="31" t="s">
        <v>223</v>
      </c>
      <c r="C199" s="31">
        <v>8000</v>
      </c>
      <c r="D199" s="31">
        <v>6732.67</v>
      </c>
      <c r="E199" s="31">
        <v>0</v>
      </c>
      <c r="F199" s="31">
        <v>0</v>
      </c>
      <c r="G199" s="31">
        <v>0</v>
      </c>
      <c r="H199" s="31">
        <v>0</v>
      </c>
      <c r="I199" s="31">
        <v>1267.33</v>
      </c>
      <c r="J199" s="31">
        <v>0</v>
      </c>
      <c r="K199" s="46">
        <f t="shared" si="32"/>
        <v>8000</v>
      </c>
    </row>
  </sheetData>
  <mergeCells count="9">
    <mergeCell ref="V12:W12"/>
    <mergeCell ref="V13:W13"/>
    <mergeCell ref="V14:W14"/>
    <mergeCell ref="V15:W15"/>
    <mergeCell ref="V16:W16"/>
    <mergeCell ref="V8:V9"/>
    <mergeCell ref="V10:V11"/>
    <mergeCell ref="V2:AA4"/>
    <mergeCell ref="V18:AA26"/>
  </mergeCells>
  <pageMargins left="0.708333333333333" right="0.236111111111111" top="0.75" bottom="0.75" header="0.3" footer="0.3"/>
  <pageSetup paperSize="9" orientation="portrait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Q186"/>
  <sheetViews>
    <sheetView zoomScale="90" zoomScaleNormal="90" workbookViewId="0">
      <pane xSplit="3" ySplit="4" topLeftCell="D64" activePane="bottomRight" state="frozen"/>
      <selection/>
      <selection pane="topRight"/>
      <selection pane="bottomLeft"/>
      <selection pane="bottomRight" activeCell="K189" sqref="K189"/>
    </sheetView>
  </sheetViews>
  <sheetFormatPr defaultColWidth="10" defaultRowHeight="14.4"/>
  <cols>
    <col min="1" max="1" width="4.22222222222222" style="3" customWidth="1"/>
    <col min="2" max="2" width="7.33333333333333" style="4" customWidth="1"/>
    <col min="3" max="3" width="3.77777777777778" style="3" customWidth="1"/>
    <col min="4" max="15" width="3.66666666666667" style="3" customWidth="1"/>
    <col min="16" max="20" width="4" style="3" customWidth="1"/>
    <col min="21" max="31" width="3.66666666666667" style="3" customWidth="1"/>
    <col min="32" max="41" width="4.66666666666667" style="3" customWidth="1"/>
    <col min="42" max="42" width="7.67592592592593" style="3" customWidth="1"/>
    <col min="43" max="253" width="10" style="3"/>
    <col min="254" max="254" width="3.33333333333333" style="3" customWidth="1"/>
    <col min="255" max="255" width="7.11111111111111" style="3" customWidth="1"/>
    <col min="256" max="295" width="3.77777777777778" style="3" customWidth="1"/>
    <col min="296" max="296" width="7.88888888888889" style="3" customWidth="1"/>
    <col min="297" max="509" width="10" style="3"/>
    <col min="510" max="510" width="3.33333333333333" style="3" customWidth="1"/>
    <col min="511" max="511" width="7.11111111111111" style="3" customWidth="1"/>
    <col min="512" max="551" width="3.77777777777778" style="3" customWidth="1"/>
    <col min="552" max="552" width="7.88888888888889" style="3" customWidth="1"/>
    <col min="553" max="765" width="10" style="3"/>
    <col min="766" max="766" width="3.33333333333333" style="3" customWidth="1"/>
    <col min="767" max="767" width="7.11111111111111" style="3" customWidth="1"/>
    <col min="768" max="807" width="3.77777777777778" style="3" customWidth="1"/>
    <col min="808" max="808" width="7.88888888888889" style="3" customWidth="1"/>
    <col min="809" max="1021" width="10" style="3"/>
    <col min="1022" max="1022" width="3.33333333333333" style="3" customWidth="1"/>
    <col min="1023" max="1023" width="7.11111111111111" style="3" customWidth="1"/>
    <col min="1024" max="1063" width="3.77777777777778" style="3" customWidth="1"/>
    <col min="1064" max="1064" width="7.88888888888889" style="3" customWidth="1"/>
    <col min="1065" max="1277" width="10" style="3"/>
    <col min="1278" max="1278" width="3.33333333333333" style="3" customWidth="1"/>
    <col min="1279" max="1279" width="7.11111111111111" style="3" customWidth="1"/>
    <col min="1280" max="1319" width="3.77777777777778" style="3" customWidth="1"/>
    <col min="1320" max="1320" width="7.88888888888889" style="3" customWidth="1"/>
    <col min="1321" max="1533" width="10" style="3"/>
    <col min="1534" max="1534" width="3.33333333333333" style="3" customWidth="1"/>
    <col min="1535" max="1535" width="7.11111111111111" style="3" customWidth="1"/>
    <col min="1536" max="1575" width="3.77777777777778" style="3" customWidth="1"/>
    <col min="1576" max="1576" width="7.88888888888889" style="3" customWidth="1"/>
    <col min="1577" max="1789" width="10" style="3"/>
    <col min="1790" max="1790" width="3.33333333333333" style="3" customWidth="1"/>
    <col min="1791" max="1791" width="7.11111111111111" style="3" customWidth="1"/>
    <col min="1792" max="1831" width="3.77777777777778" style="3" customWidth="1"/>
    <col min="1832" max="1832" width="7.88888888888889" style="3" customWidth="1"/>
    <col min="1833" max="2045" width="10" style="3"/>
    <col min="2046" max="2046" width="3.33333333333333" style="3" customWidth="1"/>
    <col min="2047" max="2047" width="7.11111111111111" style="3" customWidth="1"/>
    <col min="2048" max="2087" width="3.77777777777778" style="3" customWidth="1"/>
    <col min="2088" max="2088" width="7.88888888888889" style="3" customWidth="1"/>
    <col min="2089" max="2301" width="10" style="3"/>
    <col min="2302" max="2302" width="3.33333333333333" style="3" customWidth="1"/>
    <col min="2303" max="2303" width="7.11111111111111" style="3" customWidth="1"/>
    <col min="2304" max="2343" width="3.77777777777778" style="3" customWidth="1"/>
    <col min="2344" max="2344" width="7.88888888888889" style="3" customWidth="1"/>
    <col min="2345" max="2557" width="10" style="3"/>
    <col min="2558" max="2558" width="3.33333333333333" style="3" customWidth="1"/>
    <col min="2559" max="2559" width="7.11111111111111" style="3" customWidth="1"/>
    <col min="2560" max="2599" width="3.77777777777778" style="3" customWidth="1"/>
    <col min="2600" max="2600" width="7.88888888888889" style="3" customWidth="1"/>
    <col min="2601" max="2813" width="10" style="3"/>
    <col min="2814" max="2814" width="3.33333333333333" style="3" customWidth="1"/>
    <col min="2815" max="2815" width="7.11111111111111" style="3" customWidth="1"/>
    <col min="2816" max="2855" width="3.77777777777778" style="3" customWidth="1"/>
    <col min="2856" max="2856" width="7.88888888888889" style="3" customWidth="1"/>
    <col min="2857" max="3069" width="10" style="3"/>
    <col min="3070" max="3070" width="3.33333333333333" style="3" customWidth="1"/>
    <col min="3071" max="3071" width="7.11111111111111" style="3" customWidth="1"/>
    <col min="3072" max="3111" width="3.77777777777778" style="3" customWidth="1"/>
    <col min="3112" max="3112" width="7.88888888888889" style="3" customWidth="1"/>
    <col min="3113" max="3325" width="10" style="3"/>
    <col min="3326" max="3326" width="3.33333333333333" style="3" customWidth="1"/>
    <col min="3327" max="3327" width="7.11111111111111" style="3" customWidth="1"/>
    <col min="3328" max="3367" width="3.77777777777778" style="3" customWidth="1"/>
    <col min="3368" max="3368" width="7.88888888888889" style="3" customWidth="1"/>
    <col min="3369" max="3581" width="10" style="3"/>
    <col min="3582" max="3582" width="3.33333333333333" style="3" customWidth="1"/>
    <col min="3583" max="3583" width="7.11111111111111" style="3" customWidth="1"/>
    <col min="3584" max="3623" width="3.77777777777778" style="3" customWidth="1"/>
    <col min="3624" max="3624" width="7.88888888888889" style="3" customWidth="1"/>
    <col min="3625" max="3837" width="10" style="3"/>
    <col min="3838" max="3838" width="3.33333333333333" style="3" customWidth="1"/>
    <col min="3839" max="3839" width="7.11111111111111" style="3" customWidth="1"/>
    <col min="3840" max="3879" width="3.77777777777778" style="3" customWidth="1"/>
    <col min="3880" max="3880" width="7.88888888888889" style="3" customWidth="1"/>
    <col min="3881" max="4093" width="10" style="3"/>
    <col min="4094" max="4094" width="3.33333333333333" style="3" customWidth="1"/>
    <col min="4095" max="4095" width="7.11111111111111" style="3" customWidth="1"/>
    <col min="4096" max="4135" width="3.77777777777778" style="3" customWidth="1"/>
    <col min="4136" max="4136" width="7.88888888888889" style="3" customWidth="1"/>
    <col min="4137" max="4349" width="10" style="3"/>
    <col min="4350" max="4350" width="3.33333333333333" style="3" customWidth="1"/>
    <col min="4351" max="4351" width="7.11111111111111" style="3" customWidth="1"/>
    <col min="4352" max="4391" width="3.77777777777778" style="3" customWidth="1"/>
    <col min="4392" max="4392" width="7.88888888888889" style="3" customWidth="1"/>
    <col min="4393" max="4605" width="10" style="3"/>
    <col min="4606" max="4606" width="3.33333333333333" style="3" customWidth="1"/>
    <col min="4607" max="4607" width="7.11111111111111" style="3" customWidth="1"/>
    <col min="4608" max="4647" width="3.77777777777778" style="3" customWidth="1"/>
    <col min="4648" max="4648" width="7.88888888888889" style="3" customWidth="1"/>
    <col min="4649" max="4861" width="10" style="3"/>
    <col min="4862" max="4862" width="3.33333333333333" style="3" customWidth="1"/>
    <col min="4863" max="4863" width="7.11111111111111" style="3" customWidth="1"/>
    <col min="4864" max="4903" width="3.77777777777778" style="3" customWidth="1"/>
    <col min="4904" max="4904" width="7.88888888888889" style="3" customWidth="1"/>
    <col min="4905" max="5117" width="10" style="3"/>
    <col min="5118" max="5118" width="3.33333333333333" style="3" customWidth="1"/>
    <col min="5119" max="5119" width="7.11111111111111" style="3" customWidth="1"/>
    <col min="5120" max="5159" width="3.77777777777778" style="3" customWidth="1"/>
    <col min="5160" max="5160" width="7.88888888888889" style="3" customWidth="1"/>
    <col min="5161" max="5373" width="10" style="3"/>
    <col min="5374" max="5374" width="3.33333333333333" style="3" customWidth="1"/>
    <col min="5375" max="5375" width="7.11111111111111" style="3" customWidth="1"/>
    <col min="5376" max="5415" width="3.77777777777778" style="3" customWidth="1"/>
    <col min="5416" max="5416" width="7.88888888888889" style="3" customWidth="1"/>
    <col min="5417" max="5629" width="10" style="3"/>
    <col min="5630" max="5630" width="3.33333333333333" style="3" customWidth="1"/>
    <col min="5631" max="5631" width="7.11111111111111" style="3" customWidth="1"/>
    <col min="5632" max="5671" width="3.77777777777778" style="3" customWidth="1"/>
    <col min="5672" max="5672" width="7.88888888888889" style="3" customWidth="1"/>
    <col min="5673" max="5885" width="10" style="3"/>
    <col min="5886" max="5886" width="3.33333333333333" style="3" customWidth="1"/>
    <col min="5887" max="5887" width="7.11111111111111" style="3" customWidth="1"/>
    <col min="5888" max="5927" width="3.77777777777778" style="3" customWidth="1"/>
    <col min="5928" max="5928" width="7.88888888888889" style="3" customWidth="1"/>
    <col min="5929" max="6141" width="10" style="3"/>
    <col min="6142" max="6142" width="3.33333333333333" style="3" customWidth="1"/>
    <col min="6143" max="6143" width="7.11111111111111" style="3" customWidth="1"/>
    <col min="6144" max="6183" width="3.77777777777778" style="3" customWidth="1"/>
    <col min="6184" max="6184" width="7.88888888888889" style="3" customWidth="1"/>
    <col min="6185" max="6397" width="10" style="3"/>
    <col min="6398" max="6398" width="3.33333333333333" style="3" customWidth="1"/>
    <col min="6399" max="6399" width="7.11111111111111" style="3" customWidth="1"/>
    <col min="6400" max="6439" width="3.77777777777778" style="3" customWidth="1"/>
    <col min="6440" max="6440" width="7.88888888888889" style="3" customWidth="1"/>
    <col min="6441" max="6653" width="10" style="3"/>
    <col min="6654" max="6654" width="3.33333333333333" style="3" customWidth="1"/>
    <col min="6655" max="6655" width="7.11111111111111" style="3" customWidth="1"/>
    <col min="6656" max="6695" width="3.77777777777778" style="3" customWidth="1"/>
    <col min="6696" max="6696" width="7.88888888888889" style="3" customWidth="1"/>
    <col min="6697" max="6909" width="10" style="3"/>
    <col min="6910" max="6910" width="3.33333333333333" style="3" customWidth="1"/>
    <col min="6911" max="6911" width="7.11111111111111" style="3" customWidth="1"/>
    <col min="6912" max="6951" width="3.77777777777778" style="3" customWidth="1"/>
    <col min="6952" max="6952" width="7.88888888888889" style="3" customWidth="1"/>
    <col min="6953" max="7165" width="10" style="3"/>
    <col min="7166" max="7166" width="3.33333333333333" style="3" customWidth="1"/>
    <col min="7167" max="7167" width="7.11111111111111" style="3" customWidth="1"/>
    <col min="7168" max="7207" width="3.77777777777778" style="3" customWidth="1"/>
    <col min="7208" max="7208" width="7.88888888888889" style="3" customWidth="1"/>
    <col min="7209" max="7421" width="10" style="3"/>
    <col min="7422" max="7422" width="3.33333333333333" style="3" customWidth="1"/>
    <col min="7423" max="7423" width="7.11111111111111" style="3" customWidth="1"/>
    <col min="7424" max="7463" width="3.77777777777778" style="3" customWidth="1"/>
    <col min="7464" max="7464" width="7.88888888888889" style="3" customWidth="1"/>
    <col min="7465" max="7677" width="10" style="3"/>
    <col min="7678" max="7678" width="3.33333333333333" style="3" customWidth="1"/>
    <col min="7679" max="7679" width="7.11111111111111" style="3" customWidth="1"/>
    <col min="7680" max="7719" width="3.77777777777778" style="3" customWidth="1"/>
    <col min="7720" max="7720" width="7.88888888888889" style="3" customWidth="1"/>
    <col min="7721" max="7933" width="10" style="3"/>
    <col min="7934" max="7934" width="3.33333333333333" style="3" customWidth="1"/>
    <col min="7935" max="7935" width="7.11111111111111" style="3" customWidth="1"/>
    <col min="7936" max="7975" width="3.77777777777778" style="3" customWidth="1"/>
    <col min="7976" max="7976" width="7.88888888888889" style="3" customWidth="1"/>
    <col min="7977" max="8189" width="10" style="3"/>
    <col min="8190" max="8190" width="3.33333333333333" style="3" customWidth="1"/>
    <col min="8191" max="8191" width="7.11111111111111" style="3" customWidth="1"/>
    <col min="8192" max="8231" width="3.77777777777778" style="3" customWidth="1"/>
    <col min="8232" max="8232" width="7.88888888888889" style="3" customWidth="1"/>
    <col min="8233" max="8445" width="10" style="3"/>
    <col min="8446" max="8446" width="3.33333333333333" style="3" customWidth="1"/>
    <col min="8447" max="8447" width="7.11111111111111" style="3" customWidth="1"/>
    <col min="8448" max="8487" width="3.77777777777778" style="3" customWidth="1"/>
    <col min="8488" max="8488" width="7.88888888888889" style="3" customWidth="1"/>
    <col min="8489" max="8701" width="10" style="3"/>
    <col min="8702" max="8702" width="3.33333333333333" style="3" customWidth="1"/>
    <col min="8703" max="8703" width="7.11111111111111" style="3" customWidth="1"/>
    <col min="8704" max="8743" width="3.77777777777778" style="3" customWidth="1"/>
    <col min="8744" max="8744" width="7.88888888888889" style="3" customWidth="1"/>
    <col min="8745" max="8957" width="10" style="3"/>
    <col min="8958" max="8958" width="3.33333333333333" style="3" customWidth="1"/>
    <col min="8959" max="8959" width="7.11111111111111" style="3" customWidth="1"/>
    <col min="8960" max="8999" width="3.77777777777778" style="3" customWidth="1"/>
    <col min="9000" max="9000" width="7.88888888888889" style="3" customWidth="1"/>
    <col min="9001" max="9213" width="10" style="3"/>
    <col min="9214" max="9214" width="3.33333333333333" style="3" customWidth="1"/>
    <col min="9215" max="9215" width="7.11111111111111" style="3" customWidth="1"/>
    <col min="9216" max="9255" width="3.77777777777778" style="3" customWidth="1"/>
    <col min="9256" max="9256" width="7.88888888888889" style="3" customWidth="1"/>
    <col min="9257" max="9469" width="10" style="3"/>
    <col min="9470" max="9470" width="3.33333333333333" style="3" customWidth="1"/>
    <col min="9471" max="9471" width="7.11111111111111" style="3" customWidth="1"/>
    <col min="9472" max="9511" width="3.77777777777778" style="3" customWidth="1"/>
    <col min="9512" max="9512" width="7.88888888888889" style="3" customWidth="1"/>
    <col min="9513" max="9725" width="10" style="3"/>
    <col min="9726" max="9726" width="3.33333333333333" style="3" customWidth="1"/>
    <col min="9727" max="9727" width="7.11111111111111" style="3" customWidth="1"/>
    <col min="9728" max="9767" width="3.77777777777778" style="3" customWidth="1"/>
    <col min="9768" max="9768" width="7.88888888888889" style="3" customWidth="1"/>
    <col min="9769" max="9981" width="10" style="3"/>
    <col min="9982" max="9982" width="3.33333333333333" style="3" customWidth="1"/>
    <col min="9983" max="9983" width="7.11111111111111" style="3" customWidth="1"/>
    <col min="9984" max="10023" width="3.77777777777778" style="3" customWidth="1"/>
    <col min="10024" max="10024" width="7.88888888888889" style="3" customWidth="1"/>
    <col min="10025" max="10237" width="10" style="3"/>
    <col min="10238" max="10238" width="3.33333333333333" style="3" customWidth="1"/>
    <col min="10239" max="10239" width="7.11111111111111" style="3" customWidth="1"/>
    <col min="10240" max="10279" width="3.77777777777778" style="3" customWidth="1"/>
    <col min="10280" max="10280" width="7.88888888888889" style="3" customWidth="1"/>
    <col min="10281" max="10493" width="10" style="3"/>
    <col min="10494" max="10494" width="3.33333333333333" style="3" customWidth="1"/>
    <col min="10495" max="10495" width="7.11111111111111" style="3" customWidth="1"/>
    <col min="10496" max="10535" width="3.77777777777778" style="3" customWidth="1"/>
    <col min="10536" max="10536" width="7.88888888888889" style="3" customWidth="1"/>
    <col min="10537" max="10749" width="10" style="3"/>
    <col min="10750" max="10750" width="3.33333333333333" style="3" customWidth="1"/>
    <col min="10751" max="10751" width="7.11111111111111" style="3" customWidth="1"/>
    <col min="10752" max="10791" width="3.77777777777778" style="3" customWidth="1"/>
    <col min="10792" max="10792" width="7.88888888888889" style="3" customWidth="1"/>
    <col min="10793" max="11005" width="10" style="3"/>
    <col min="11006" max="11006" width="3.33333333333333" style="3" customWidth="1"/>
    <col min="11007" max="11007" width="7.11111111111111" style="3" customWidth="1"/>
    <col min="11008" max="11047" width="3.77777777777778" style="3" customWidth="1"/>
    <col min="11048" max="11048" width="7.88888888888889" style="3" customWidth="1"/>
    <col min="11049" max="11261" width="10" style="3"/>
    <col min="11262" max="11262" width="3.33333333333333" style="3" customWidth="1"/>
    <col min="11263" max="11263" width="7.11111111111111" style="3" customWidth="1"/>
    <col min="11264" max="11303" width="3.77777777777778" style="3" customWidth="1"/>
    <col min="11304" max="11304" width="7.88888888888889" style="3" customWidth="1"/>
    <col min="11305" max="11517" width="10" style="3"/>
    <col min="11518" max="11518" width="3.33333333333333" style="3" customWidth="1"/>
    <col min="11519" max="11519" width="7.11111111111111" style="3" customWidth="1"/>
    <col min="11520" max="11559" width="3.77777777777778" style="3" customWidth="1"/>
    <col min="11560" max="11560" width="7.88888888888889" style="3" customWidth="1"/>
    <col min="11561" max="11773" width="10" style="3"/>
    <col min="11774" max="11774" width="3.33333333333333" style="3" customWidth="1"/>
    <col min="11775" max="11775" width="7.11111111111111" style="3" customWidth="1"/>
    <col min="11776" max="11815" width="3.77777777777778" style="3" customWidth="1"/>
    <col min="11816" max="11816" width="7.88888888888889" style="3" customWidth="1"/>
    <col min="11817" max="12029" width="10" style="3"/>
    <col min="12030" max="12030" width="3.33333333333333" style="3" customWidth="1"/>
    <col min="12031" max="12031" width="7.11111111111111" style="3" customWidth="1"/>
    <col min="12032" max="12071" width="3.77777777777778" style="3" customWidth="1"/>
    <col min="12072" max="12072" width="7.88888888888889" style="3" customWidth="1"/>
    <col min="12073" max="12285" width="10" style="3"/>
    <col min="12286" max="12286" width="3.33333333333333" style="3" customWidth="1"/>
    <col min="12287" max="12287" width="7.11111111111111" style="3" customWidth="1"/>
    <col min="12288" max="12327" width="3.77777777777778" style="3" customWidth="1"/>
    <col min="12328" max="12328" width="7.88888888888889" style="3" customWidth="1"/>
    <col min="12329" max="12541" width="10" style="3"/>
    <col min="12542" max="12542" width="3.33333333333333" style="3" customWidth="1"/>
    <col min="12543" max="12543" width="7.11111111111111" style="3" customWidth="1"/>
    <col min="12544" max="12583" width="3.77777777777778" style="3" customWidth="1"/>
    <col min="12584" max="12584" width="7.88888888888889" style="3" customWidth="1"/>
    <col min="12585" max="12797" width="10" style="3"/>
    <col min="12798" max="12798" width="3.33333333333333" style="3" customWidth="1"/>
    <col min="12799" max="12799" width="7.11111111111111" style="3" customWidth="1"/>
    <col min="12800" max="12839" width="3.77777777777778" style="3" customWidth="1"/>
    <col min="12840" max="12840" width="7.88888888888889" style="3" customWidth="1"/>
    <col min="12841" max="13053" width="10" style="3"/>
    <col min="13054" max="13054" width="3.33333333333333" style="3" customWidth="1"/>
    <col min="13055" max="13055" width="7.11111111111111" style="3" customWidth="1"/>
    <col min="13056" max="13095" width="3.77777777777778" style="3" customWidth="1"/>
    <col min="13096" max="13096" width="7.88888888888889" style="3" customWidth="1"/>
    <col min="13097" max="13309" width="10" style="3"/>
    <col min="13310" max="13310" width="3.33333333333333" style="3" customWidth="1"/>
    <col min="13311" max="13311" width="7.11111111111111" style="3" customWidth="1"/>
    <col min="13312" max="13351" width="3.77777777777778" style="3" customWidth="1"/>
    <col min="13352" max="13352" width="7.88888888888889" style="3" customWidth="1"/>
    <col min="13353" max="13565" width="10" style="3"/>
    <col min="13566" max="13566" width="3.33333333333333" style="3" customWidth="1"/>
    <col min="13567" max="13567" width="7.11111111111111" style="3" customWidth="1"/>
    <col min="13568" max="13607" width="3.77777777777778" style="3" customWidth="1"/>
    <col min="13608" max="13608" width="7.88888888888889" style="3" customWidth="1"/>
    <col min="13609" max="13821" width="10" style="3"/>
    <col min="13822" max="13822" width="3.33333333333333" style="3" customWidth="1"/>
    <col min="13823" max="13823" width="7.11111111111111" style="3" customWidth="1"/>
    <col min="13824" max="13863" width="3.77777777777778" style="3" customWidth="1"/>
    <col min="13864" max="13864" width="7.88888888888889" style="3" customWidth="1"/>
    <col min="13865" max="14077" width="10" style="3"/>
    <col min="14078" max="14078" width="3.33333333333333" style="3" customWidth="1"/>
    <col min="14079" max="14079" width="7.11111111111111" style="3" customWidth="1"/>
    <col min="14080" max="14119" width="3.77777777777778" style="3" customWidth="1"/>
    <col min="14120" max="14120" width="7.88888888888889" style="3" customWidth="1"/>
    <col min="14121" max="14333" width="10" style="3"/>
    <col min="14334" max="14334" width="3.33333333333333" style="3" customWidth="1"/>
    <col min="14335" max="14335" width="7.11111111111111" style="3" customWidth="1"/>
    <col min="14336" max="14375" width="3.77777777777778" style="3" customWidth="1"/>
    <col min="14376" max="14376" width="7.88888888888889" style="3" customWidth="1"/>
    <col min="14377" max="14589" width="10" style="3"/>
    <col min="14590" max="14590" width="3.33333333333333" style="3" customWidth="1"/>
    <col min="14591" max="14591" width="7.11111111111111" style="3" customWidth="1"/>
    <col min="14592" max="14631" width="3.77777777777778" style="3" customWidth="1"/>
    <col min="14632" max="14632" width="7.88888888888889" style="3" customWidth="1"/>
    <col min="14633" max="14845" width="10" style="3"/>
    <col min="14846" max="14846" width="3.33333333333333" style="3" customWidth="1"/>
    <col min="14847" max="14847" width="7.11111111111111" style="3" customWidth="1"/>
    <col min="14848" max="14887" width="3.77777777777778" style="3" customWidth="1"/>
    <col min="14888" max="14888" width="7.88888888888889" style="3" customWidth="1"/>
    <col min="14889" max="15101" width="10" style="3"/>
    <col min="15102" max="15102" width="3.33333333333333" style="3" customWidth="1"/>
    <col min="15103" max="15103" width="7.11111111111111" style="3" customWidth="1"/>
    <col min="15104" max="15143" width="3.77777777777778" style="3" customWidth="1"/>
    <col min="15144" max="15144" width="7.88888888888889" style="3" customWidth="1"/>
    <col min="15145" max="15357" width="10" style="3"/>
    <col min="15358" max="15358" width="3.33333333333333" style="3" customWidth="1"/>
    <col min="15359" max="15359" width="7.11111111111111" style="3" customWidth="1"/>
    <col min="15360" max="15399" width="3.77777777777778" style="3" customWidth="1"/>
    <col min="15400" max="15400" width="7.88888888888889" style="3" customWidth="1"/>
    <col min="15401" max="15613" width="10" style="3"/>
    <col min="15614" max="15614" width="3.33333333333333" style="3" customWidth="1"/>
    <col min="15615" max="15615" width="7.11111111111111" style="3" customWidth="1"/>
    <col min="15616" max="15655" width="3.77777777777778" style="3" customWidth="1"/>
    <col min="15656" max="15656" width="7.88888888888889" style="3" customWidth="1"/>
    <col min="15657" max="15869" width="10" style="3"/>
    <col min="15870" max="15870" width="3.33333333333333" style="3" customWidth="1"/>
    <col min="15871" max="15871" width="7.11111111111111" style="3" customWidth="1"/>
    <col min="15872" max="15911" width="3.77777777777778" style="3" customWidth="1"/>
    <col min="15912" max="15912" width="7.88888888888889" style="3" customWidth="1"/>
    <col min="15913" max="16125" width="10" style="3"/>
    <col min="16126" max="16126" width="3.33333333333333" style="3" customWidth="1"/>
    <col min="16127" max="16127" width="7.11111111111111" style="3" customWidth="1"/>
    <col min="16128" max="16167" width="3.77777777777778" style="3" customWidth="1"/>
    <col min="16168" max="16168" width="7.88888888888889" style="3" customWidth="1"/>
    <col min="16169" max="16384" width="10" style="3"/>
  </cols>
  <sheetData>
    <row r="1" ht="30" customHeight="1" spans="1:251">
      <c r="A1" s="5" t="s">
        <v>893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ht="30" customHeight="1" spans="1:25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>
        <v>2026</v>
      </c>
      <c r="Q2" s="8"/>
      <c r="R2" s="8"/>
      <c r="S2" s="8" t="s">
        <v>894</v>
      </c>
      <c r="T2" s="8"/>
      <c r="U2" s="8">
        <v>4</v>
      </c>
      <c r="V2" s="8"/>
      <c r="W2" s="8"/>
      <c r="X2" s="8"/>
      <c r="Y2" s="8" t="s">
        <v>895</v>
      </c>
      <c r="Z2" s="8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9"/>
    </row>
    <row r="3" s="1" customFormat="1" ht="20.1" customHeight="1" spans="1:251">
      <c r="A3" s="10" t="s">
        <v>896</v>
      </c>
      <c r="B3" s="11" t="s">
        <v>2</v>
      </c>
      <c r="C3" s="10" t="s">
        <v>897</v>
      </c>
      <c r="D3" s="12">
        <f t="shared" ref="D3:AG3" si="0">D4</f>
        <v>46113</v>
      </c>
      <c r="E3" s="12">
        <f t="shared" si="0"/>
        <v>46114</v>
      </c>
      <c r="F3" s="12">
        <f t="shared" si="0"/>
        <v>46115</v>
      </c>
      <c r="G3" s="12">
        <f t="shared" si="0"/>
        <v>46116</v>
      </c>
      <c r="H3" s="12">
        <f t="shared" si="0"/>
        <v>46117</v>
      </c>
      <c r="I3" s="12">
        <f t="shared" si="0"/>
        <v>46118</v>
      </c>
      <c r="J3" s="12">
        <f t="shared" si="0"/>
        <v>46119</v>
      </c>
      <c r="K3" s="12">
        <f t="shared" si="0"/>
        <v>46120</v>
      </c>
      <c r="L3" s="12">
        <f t="shared" si="0"/>
        <v>46121</v>
      </c>
      <c r="M3" s="12">
        <f t="shared" si="0"/>
        <v>46122</v>
      </c>
      <c r="N3" s="12">
        <f t="shared" si="0"/>
        <v>46123</v>
      </c>
      <c r="O3" s="12">
        <f t="shared" si="0"/>
        <v>46124</v>
      </c>
      <c r="P3" s="12">
        <f t="shared" si="0"/>
        <v>46125</v>
      </c>
      <c r="Q3" s="12">
        <f t="shared" si="0"/>
        <v>46126</v>
      </c>
      <c r="R3" s="12">
        <f t="shared" si="0"/>
        <v>46127</v>
      </c>
      <c r="S3" s="12">
        <f t="shared" si="0"/>
        <v>46128</v>
      </c>
      <c r="T3" s="12">
        <f t="shared" si="0"/>
        <v>46129</v>
      </c>
      <c r="U3" s="12">
        <f t="shared" si="0"/>
        <v>46130</v>
      </c>
      <c r="V3" s="12">
        <f t="shared" si="0"/>
        <v>46131</v>
      </c>
      <c r="W3" s="12">
        <f t="shared" si="0"/>
        <v>46132</v>
      </c>
      <c r="X3" s="12">
        <f t="shared" si="0"/>
        <v>46133</v>
      </c>
      <c r="Y3" s="12">
        <f t="shared" si="0"/>
        <v>46134</v>
      </c>
      <c r="Z3" s="12">
        <f t="shared" si="0"/>
        <v>46135</v>
      </c>
      <c r="AA3" s="12">
        <f t="shared" si="0"/>
        <v>46136</v>
      </c>
      <c r="AB3" s="12">
        <f t="shared" si="0"/>
        <v>46137</v>
      </c>
      <c r="AC3" s="12">
        <f t="shared" si="0"/>
        <v>46138</v>
      </c>
      <c r="AD3" s="12">
        <f t="shared" si="0"/>
        <v>46139</v>
      </c>
      <c r="AE3" s="12">
        <f t="shared" si="0"/>
        <v>46140</v>
      </c>
      <c r="AF3" s="12">
        <f t="shared" si="0"/>
        <v>46141</v>
      </c>
      <c r="AG3" s="12">
        <f t="shared" si="0"/>
        <v>46142</v>
      </c>
      <c r="AH3" s="13" t="s">
        <v>898</v>
      </c>
      <c r="AI3" s="10" t="s">
        <v>899</v>
      </c>
      <c r="AJ3" s="10" t="s">
        <v>900</v>
      </c>
      <c r="AK3" s="10" t="s">
        <v>901</v>
      </c>
      <c r="AL3" s="10" t="s">
        <v>902</v>
      </c>
      <c r="AM3" s="13" t="s">
        <v>903</v>
      </c>
      <c r="AN3" s="13" t="s">
        <v>904</v>
      </c>
      <c r="AO3" s="14" t="s">
        <v>905</v>
      </c>
      <c r="AP3" s="15" t="s">
        <v>906</v>
      </c>
    </row>
    <row r="4" s="1" customFormat="1" ht="20.1" customHeight="1" spans="1:251">
      <c r="A4" s="16"/>
      <c r="B4" s="17"/>
      <c r="C4" s="18" t="s">
        <v>907</v>
      </c>
      <c r="D4" s="19">
        <f>DATE(P2,U2,1)</f>
        <v>46113</v>
      </c>
      <c r="E4" s="19">
        <f t="shared" ref="E4:AG4" si="1">D4+1</f>
        <v>46114</v>
      </c>
      <c r="F4" s="19">
        <f t="shared" si="1"/>
        <v>46115</v>
      </c>
      <c r="G4" s="19">
        <f t="shared" si="1"/>
        <v>46116</v>
      </c>
      <c r="H4" s="19">
        <f t="shared" si="1"/>
        <v>46117</v>
      </c>
      <c r="I4" s="19">
        <f t="shared" si="1"/>
        <v>46118</v>
      </c>
      <c r="J4" s="19">
        <f t="shared" si="1"/>
        <v>46119</v>
      </c>
      <c r="K4" s="19">
        <f t="shared" si="1"/>
        <v>46120</v>
      </c>
      <c r="L4" s="19">
        <f t="shared" si="1"/>
        <v>46121</v>
      </c>
      <c r="M4" s="19">
        <f t="shared" si="1"/>
        <v>46122</v>
      </c>
      <c r="N4" s="19">
        <f t="shared" si="1"/>
        <v>46123</v>
      </c>
      <c r="O4" s="19">
        <f t="shared" si="1"/>
        <v>46124</v>
      </c>
      <c r="P4" s="19">
        <f t="shared" si="1"/>
        <v>46125</v>
      </c>
      <c r="Q4" s="19">
        <f t="shared" si="1"/>
        <v>46126</v>
      </c>
      <c r="R4" s="19">
        <f t="shared" si="1"/>
        <v>46127</v>
      </c>
      <c r="S4" s="19">
        <f t="shared" si="1"/>
        <v>46128</v>
      </c>
      <c r="T4" s="19">
        <f t="shared" si="1"/>
        <v>46129</v>
      </c>
      <c r="U4" s="19">
        <f t="shared" si="1"/>
        <v>46130</v>
      </c>
      <c r="V4" s="19">
        <f t="shared" si="1"/>
        <v>46131</v>
      </c>
      <c r="W4" s="19">
        <f t="shared" si="1"/>
        <v>46132</v>
      </c>
      <c r="X4" s="19">
        <f t="shared" si="1"/>
        <v>46133</v>
      </c>
      <c r="Y4" s="19">
        <f t="shared" si="1"/>
        <v>46134</v>
      </c>
      <c r="Z4" s="19">
        <f t="shared" si="1"/>
        <v>46135</v>
      </c>
      <c r="AA4" s="19">
        <f t="shared" si="1"/>
        <v>46136</v>
      </c>
      <c r="AB4" s="19">
        <f t="shared" si="1"/>
        <v>46137</v>
      </c>
      <c r="AC4" s="19">
        <f t="shared" si="1"/>
        <v>46138</v>
      </c>
      <c r="AD4" s="19">
        <f t="shared" si="1"/>
        <v>46139</v>
      </c>
      <c r="AE4" s="19">
        <f t="shared" si="1"/>
        <v>46140</v>
      </c>
      <c r="AF4" s="19">
        <f t="shared" si="1"/>
        <v>46141</v>
      </c>
      <c r="AG4" s="19">
        <f t="shared" si="1"/>
        <v>46142</v>
      </c>
      <c r="AH4" s="20" t="s">
        <v>908</v>
      </c>
      <c r="AI4" s="20" t="s">
        <v>908</v>
      </c>
      <c r="AJ4" s="20" t="s">
        <v>908</v>
      </c>
      <c r="AK4" s="20" t="s">
        <v>908</v>
      </c>
      <c r="AL4" s="20" t="s">
        <v>908</v>
      </c>
      <c r="AM4" s="20" t="s">
        <v>909</v>
      </c>
      <c r="AN4" s="20" t="s">
        <v>908</v>
      </c>
      <c r="AO4" s="20" t="s">
        <v>908</v>
      </c>
      <c r="AP4" s="21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</row>
    <row r="5" s="2" customFormat="1" ht="19.95" customHeight="1" spans="1:251">
      <c r="A5" s="23">
        <f t="shared" ref="A5:A68" si="2">ROW(A5)-4</f>
        <v>1</v>
      </c>
      <c r="B5" s="24" t="str">
        <f>'202604工资表'!B16</f>
        <v>一</v>
      </c>
      <c r="C5" s="350" t="s">
        <v>910</v>
      </c>
      <c r="D5" s="18" t="s">
        <v>911</v>
      </c>
      <c r="E5" s="18" t="s">
        <v>911</v>
      </c>
      <c r="F5" s="18" t="s">
        <v>911</v>
      </c>
      <c r="G5" s="18" t="s">
        <v>912</v>
      </c>
      <c r="H5" s="18" t="s">
        <v>912</v>
      </c>
      <c r="I5" s="18" t="s">
        <v>912</v>
      </c>
      <c r="J5" s="18" t="s">
        <v>911</v>
      </c>
      <c r="K5" s="18" t="s">
        <v>911</v>
      </c>
      <c r="L5" s="18" t="s">
        <v>911</v>
      </c>
      <c r="M5" s="18" t="s">
        <v>911</v>
      </c>
      <c r="N5" s="18" t="s">
        <v>912</v>
      </c>
      <c r="O5" s="18" t="s">
        <v>912</v>
      </c>
      <c r="P5" s="18" t="s">
        <v>911</v>
      </c>
      <c r="Q5" s="18" t="s">
        <v>911</v>
      </c>
      <c r="R5" s="18" t="s">
        <v>911</v>
      </c>
      <c r="S5" s="18" t="s">
        <v>911</v>
      </c>
      <c r="T5" s="18" t="s">
        <v>911</v>
      </c>
      <c r="U5" s="18" t="s">
        <v>912</v>
      </c>
      <c r="V5" s="18" t="s">
        <v>912</v>
      </c>
      <c r="W5" s="18" t="s">
        <v>911</v>
      </c>
      <c r="X5" s="18" t="s">
        <v>911</v>
      </c>
      <c r="Y5" s="18" t="s">
        <v>911</v>
      </c>
      <c r="Z5" s="18" t="s">
        <v>911</v>
      </c>
      <c r="AA5" s="18" t="s">
        <v>911</v>
      </c>
      <c r="AB5" s="18" t="s">
        <v>912</v>
      </c>
      <c r="AC5" s="18" t="s">
        <v>912</v>
      </c>
      <c r="AD5" s="18" t="s">
        <v>911</v>
      </c>
      <c r="AE5" s="18" t="s">
        <v>911</v>
      </c>
      <c r="AF5" s="18" t="s">
        <v>911</v>
      </c>
      <c r="AG5" s="18" t="s">
        <v>911</v>
      </c>
      <c r="AH5" s="25">
        <v>21</v>
      </c>
      <c r="AI5" s="26">
        <f t="shared" ref="AI5:AI68" si="3">COUNTIF(D5:AG5,"√")</f>
        <v>21</v>
      </c>
      <c r="AJ5" s="26">
        <f t="shared" ref="AJ5:AJ68" si="4">COUNTIF(D5:AG5,"☆")</f>
        <v>0</v>
      </c>
      <c r="AK5" s="26">
        <f t="shared" ref="AK5:AK68" si="5">COUNTIF(D5:AG5,"○")</f>
        <v>0</v>
      </c>
      <c r="AL5" s="26">
        <f t="shared" ref="AL5:AL68" si="6">COUNTIF(D5:AG5,"◇")</f>
        <v>0</v>
      </c>
      <c r="AM5" s="26">
        <f t="shared" ref="AM5:AM68" si="7">COUNTIF(D5:AG5,"●")</f>
        <v>0</v>
      </c>
      <c r="AN5" s="26">
        <f t="shared" ref="AN5:AN68" si="8">COUNTIF(D5:AG5,"×")</f>
        <v>0</v>
      </c>
      <c r="AO5" s="26">
        <f t="shared" ref="AO5:AO68" si="9">COUNTIF(D5:AG5,"※")</f>
        <v>0</v>
      </c>
      <c r="AP5" s="26"/>
    </row>
    <row r="6" ht="19.95" customHeight="1" spans="1:251">
      <c r="A6" s="23">
        <f t="shared" si="2"/>
        <v>2</v>
      </c>
      <c r="B6" s="24" t="str">
        <f>'202604工资表'!B17</f>
        <v>二</v>
      </c>
      <c r="C6" s="350" t="s">
        <v>910</v>
      </c>
      <c r="D6" s="18" t="s">
        <v>911</v>
      </c>
      <c r="E6" s="18" t="s">
        <v>911</v>
      </c>
      <c r="F6" s="18" t="s">
        <v>911</v>
      </c>
      <c r="G6" s="18" t="s">
        <v>912</v>
      </c>
      <c r="H6" s="18" t="s">
        <v>912</v>
      </c>
      <c r="I6" s="18" t="s">
        <v>912</v>
      </c>
      <c r="J6" s="18" t="s">
        <v>911</v>
      </c>
      <c r="K6" s="18" t="s">
        <v>911</v>
      </c>
      <c r="L6" s="18" t="s">
        <v>911</v>
      </c>
      <c r="M6" s="18" t="s">
        <v>911</v>
      </c>
      <c r="N6" s="18" t="s">
        <v>912</v>
      </c>
      <c r="O6" s="18" t="s">
        <v>912</v>
      </c>
      <c r="P6" s="18" t="s">
        <v>911</v>
      </c>
      <c r="Q6" s="18" t="s">
        <v>911</v>
      </c>
      <c r="R6" s="18" t="s">
        <v>911</v>
      </c>
      <c r="S6" s="18" t="s">
        <v>911</v>
      </c>
      <c r="T6" s="18" t="s">
        <v>911</v>
      </c>
      <c r="U6" s="18" t="s">
        <v>912</v>
      </c>
      <c r="V6" s="18" t="s">
        <v>912</v>
      </c>
      <c r="W6" s="18" t="s">
        <v>911</v>
      </c>
      <c r="X6" s="18" t="s">
        <v>911</v>
      </c>
      <c r="Y6" s="18" t="s">
        <v>911</v>
      </c>
      <c r="Z6" s="18" t="s">
        <v>911</v>
      </c>
      <c r="AA6" s="18" t="s">
        <v>911</v>
      </c>
      <c r="AB6" s="18" t="s">
        <v>912</v>
      </c>
      <c r="AC6" s="18" t="s">
        <v>912</v>
      </c>
      <c r="AD6" s="18" t="s">
        <v>911</v>
      </c>
      <c r="AE6" s="18" t="s">
        <v>911</v>
      </c>
      <c r="AF6" s="18" t="s">
        <v>911</v>
      </c>
      <c r="AG6" s="18" t="s">
        <v>911</v>
      </c>
      <c r="AH6" s="25">
        <v>21</v>
      </c>
      <c r="AI6" s="26">
        <f t="shared" si="3"/>
        <v>21</v>
      </c>
      <c r="AJ6" s="26">
        <f t="shared" si="4"/>
        <v>0</v>
      </c>
      <c r="AK6" s="26">
        <f t="shared" si="5"/>
        <v>0</v>
      </c>
      <c r="AL6" s="26">
        <f t="shared" si="6"/>
        <v>0</v>
      </c>
      <c r="AM6" s="26">
        <f t="shared" si="7"/>
        <v>0</v>
      </c>
      <c r="AN6" s="26">
        <f t="shared" si="8"/>
        <v>0</v>
      </c>
      <c r="AO6" s="26">
        <f t="shared" si="9"/>
        <v>0</v>
      </c>
      <c r="AP6" s="26"/>
    </row>
    <row r="7" ht="19.95" customHeight="1" spans="1:251">
      <c r="A7" s="23">
        <f t="shared" si="2"/>
        <v>3</v>
      </c>
      <c r="B7" s="24" t="str">
        <f>'202604工资表'!B18</f>
        <v>三</v>
      </c>
      <c r="C7" s="350" t="s">
        <v>910</v>
      </c>
      <c r="D7" s="18" t="s">
        <v>911</v>
      </c>
      <c r="E7" s="18" t="s">
        <v>911</v>
      </c>
      <c r="F7" s="18" t="s">
        <v>911</v>
      </c>
      <c r="G7" s="18" t="s">
        <v>912</v>
      </c>
      <c r="H7" s="18" t="s">
        <v>912</v>
      </c>
      <c r="I7" s="18" t="s">
        <v>912</v>
      </c>
      <c r="J7" s="18" t="s">
        <v>911</v>
      </c>
      <c r="K7" s="18" t="s">
        <v>911</v>
      </c>
      <c r="L7" s="18" t="s">
        <v>911</v>
      </c>
      <c r="M7" s="18" t="s">
        <v>911</v>
      </c>
      <c r="N7" s="18" t="s">
        <v>912</v>
      </c>
      <c r="O7" s="18" t="s">
        <v>912</v>
      </c>
      <c r="P7" s="18" t="s">
        <v>911</v>
      </c>
      <c r="Q7" s="18" t="s">
        <v>911</v>
      </c>
      <c r="R7" s="18" t="s">
        <v>911</v>
      </c>
      <c r="S7" s="18" t="s">
        <v>911</v>
      </c>
      <c r="T7" s="18" t="s">
        <v>911</v>
      </c>
      <c r="U7" s="18" t="s">
        <v>912</v>
      </c>
      <c r="V7" s="18" t="s">
        <v>912</v>
      </c>
      <c r="W7" s="18" t="s">
        <v>911</v>
      </c>
      <c r="X7" s="18" t="s">
        <v>911</v>
      </c>
      <c r="Y7" s="18" t="s">
        <v>911</v>
      </c>
      <c r="Z7" s="18" t="s">
        <v>911</v>
      </c>
      <c r="AA7" s="18" t="s">
        <v>911</v>
      </c>
      <c r="AB7" s="18" t="s">
        <v>912</v>
      </c>
      <c r="AC7" s="18" t="s">
        <v>912</v>
      </c>
      <c r="AD7" s="18" t="s">
        <v>911</v>
      </c>
      <c r="AE7" s="18" t="s">
        <v>911</v>
      </c>
      <c r="AF7" s="18" t="s">
        <v>911</v>
      </c>
      <c r="AG7" s="18" t="s">
        <v>911</v>
      </c>
      <c r="AH7" s="25">
        <v>21</v>
      </c>
      <c r="AI7" s="26">
        <f t="shared" si="3"/>
        <v>21</v>
      </c>
      <c r="AJ7" s="26">
        <f t="shared" si="4"/>
        <v>0</v>
      </c>
      <c r="AK7" s="26">
        <f t="shared" si="5"/>
        <v>0</v>
      </c>
      <c r="AL7" s="26">
        <f t="shared" si="6"/>
        <v>0</v>
      </c>
      <c r="AM7" s="26">
        <f t="shared" si="7"/>
        <v>0</v>
      </c>
      <c r="AN7" s="26">
        <f t="shared" si="8"/>
        <v>0</v>
      </c>
      <c r="AO7" s="26">
        <f t="shared" si="9"/>
        <v>0</v>
      </c>
      <c r="AP7" s="26"/>
    </row>
    <row r="8" ht="19.95" customHeight="1" spans="1:251">
      <c r="A8" s="23">
        <f t="shared" si="2"/>
        <v>4</v>
      </c>
      <c r="B8" s="24" t="str">
        <f>'202604工资表'!B19</f>
        <v>四</v>
      </c>
      <c r="C8" s="350" t="s">
        <v>910</v>
      </c>
      <c r="D8" s="18" t="s">
        <v>911</v>
      </c>
      <c r="E8" s="18" t="s">
        <v>911</v>
      </c>
      <c r="F8" s="18" t="s">
        <v>911</v>
      </c>
      <c r="G8" s="18" t="s">
        <v>912</v>
      </c>
      <c r="H8" s="18" t="s">
        <v>912</v>
      </c>
      <c r="I8" s="18" t="s">
        <v>912</v>
      </c>
      <c r="J8" s="18" t="s">
        <v>911</v>
      </c>
      <c r="K8" s="18" t="s">
        <v>911</v>
      </c>
      <c r="L8" s="18" t="s">
        <v>911</v>
      </c>
      <c r="M8" s="18" t="s">
        <v>911</v>
      </c>
      <c r="N8" s="18" t="s">
        <v>912</v>
      </c>
      <c r="O8" s="18" t="s">
        <v>912</v>
      </c>
      <c r="P8" s="18" t="s">
        <v>911</v>
      </c>
      <c r="Q8" s="18" t="s">
        <v>911</v>
      </c>
      <c r="R8" s="18" t="s">
        <v>911</v>
      </c>
      <c r="S8" s="18" t="s">
        <v>911</v>
      </c>
      <c r="T8" s="18" t="s">
        <v>911</v>
      </c>
      <c r="U8" s="18" t="s">
        <v>912</v>
      </c>
      <c r="V8" s="18" t="s">
        <v>912</v>
      </c>
      <c r="W8" s="18" t="s">
        <v>911</v>
      </c>
      <c r="X8" s="18" t="s">
        <v>911</v>
      </c>
      <c r="Y8" s="18" t="s">
        <v>911</v>
      </c>
      <c r="Z8" s="18" t="s">
        <v>911</v>
      </c>
      <c r="AA8" s="18" t="s">
        <v>911</v>
      </c>
      <c r="AB8" s="18" t="s">
        <v>912</v>
      </c>
      <c r="AC8" s="18" t="s">
        <v>912</v>
      </c>
      <c r="AD8" s="18" t="s">
        <v>911</v>
      </c>
      <c r="AE8" s="18" t="s">
        <v>911</v>
      </c>
      <c r="AF8" s="18" t="s">
        <v>911</v>
      </c>
      <c r="AG8" s="18" t="s">
        <v>911</v>
      </c>
      <c r="AH8" s="25">
        <v>21</v>
      </c>
      <c r="AI8" s="26">
        <f t="shared" si="3"/>
        <v>21</v>
      </c>
      <c r="AJ8" s="26">
        <f t="shared" si="4"/>
        <v>0</v>
      </c>
      <c r="AK8" s="26">
        <f t="shared" si="5"/>
        <v>0</v>
      </c>
      <c r="AL8" s="26">
        <f t="shared" si="6"/>
        <v>0</v>
      </c>
      <c r="AM8" s="26">
        <f t="shared" si="7"/>
        <v>0</v>
      </c>
      <c r="AN8" s="26">
        <f t="shared" si="8"/>
        <v>0</v>
      </c>
      <c r="AO8" s="26">
        <f t="shared" si="9"/>
        <v>0</v>
      </c>
      <c r="AP8" s="18"/>
    </row>
    <row r="9" ht="19.95" customHeight="1" spans="1:251">
      <c r="A9" s="23">
        <f t="shared" si="2"/>
        <v>5</v>
      </c>
      <c r="B9" s="24" t="str">
        <f>'202604工资表'!B20</f>
        <v>五</v>
      </c>
      <c r="C9" s="350" t="s">
        <v>910</v>
      </c>
      <c r="D9" s="18" t="s">
        <v>911</v>
      </c>
      <c r="E9" s="18" t="s">
        <v>911</v>
      </c>
      <c r="F9" s="18" t="s">
        <v>911</v>
      </c>
      <c r="G9" s="18" t="s">
        <v>912</v>
      </c>
      <c r="H9" s="18" t="s">
        <v>912</v>
      </c>
      <c r="I9" s="18" t="s">
        <v>912</v>
      </c>
      <c r="J9" s="18" t="s">
        <v>911</v>
      </c>
      <c r="K9" s="18" t="s">
        <v>911</v>
      </c>
      <c r="L9" s="18" t="s">
        <v>911</v>
      </c>
      <c r="M9" s="18" t="s">
        <v>911</v>
      </c>
      <c r="N9" s="18" t="s">
        <v>912</v>
      </c>
      <c r="O9" s="18" t="s">
        <v>912</v>
      </c>
      <c r="P9" s="18" t="s">
        <v>911</v>
      </c>
      <c r="Q9" s="18" t="s">
        <v>911</v>
      </c>
      <c r="R9" s="18" t="s">
        <v>911</v>
      </c>
      <c r="S9" s="18" t="s">
        <v>911</v>
      </c>
      <c r="T9" s="18" t="s">
        <v>911</v>
      </c>
      <c r="U9" s="18" t="s">
        <v>912</v>
      </c>
      <c r="V9" s="18" t="s">
        <v>912</v>
      </c>
      <c r="W9" s="18" t="s">
        <v>911</v>
      </c>
      <c r="X9" s="18" t="s">
        <v>911</v>
      </c>
      <c r="Y9" s="18" t="s">
        <v>911</v>
      </c>
      <c r="Z9" s="18" t="s">
        <v>911</v>
      </c>
      <c r="AA9" s="18" t="s">
        <v>911</v>
      </c>
      <c r="AB9" s="18" t="s">
        <v>912</v>
      </c>
      <c r="AC9" s="18" t="s">
        <v>912</v>
      </c>
      <c r="AD9" s="18" t="s">
        <v>911</v>
      </c>
      <c r="AE9" s="18" t="s">
        <v>911</v>
      </c>
      <c r="AF9" s="18" t="s">
        <v>911</v>
      </c>
      <c r="AG9" s="18" t="s">
        <v>911</v>
      </c>
      <c r="AH9" s="25">
        <v>21</v>
      </c>
      <c r="AI9" s="26">
        <f t="shared" si="3"/>
        <v>21</v>
      </c>
      <c r="AJ9" s="26">
        <f t="shared" si="4"/>
        <v>0</v>
      </c>
      <c r="AK9" s="26">
        <f t="shared" si="5"/>
        <v>0</v>
      </c>
      <c r="AL9" s="26">
        <f t="shared" si="6"/>
        <v>0</v>
      </c>
      <c r="AM9" s="26">
        <f t="shared" si="7"/>
        <v>0</v>
      </c>
      <c r="AN9" s="26">
        <f t="shared" si="8"/>
        <v>0</v>
      </c>
      <c r="AO9" s="26">
        <f t="shared" si="9"/>
        <v>0</v>
      </c>
      <c r="AP9" s="18"/>
    </row>
    <row r="10" ht="19.95" customHeight="1" spans="1:251">
      <c r="A10" s="23">
        <f t="shared" si="2"/>
        <v>6</v>
      </c>
      <c r="B10" s="24" t="str">
        <f>'202604工资表'!B21</f>
        <v>六</v>
      </c>
      <c r="C10" s="350" t="s">
        <v>910</v>
      </c>
      <c r="D10" s="18" t="s">
        <v>911</v>
      </c>
      <c r="E10" s="18" t="s">
        <v>911</v>
      </c>
      <c r="F10" s="18" t="s">
        <v>911</v>
      </c>
      <c r="G10" s="18" t="s">
        <v>912</v>
      </c>
      <c r="H10" s="18" t="s">
        <v>912</v>
      </c>
      <c r="I10" s="18" t="s">
        <v>912</v>
      </c>
      <c r="J10" s="18" t="s">
        <v>911</v>
      </c>
      <c r="K10" s="18" t="s">
        <v>911</v>
      </c>
      <c r="L10" s="18" t="s">
        <v>911</v>
      </c>
      <c r="M10" s="18" t="s">
        <v>911</v>
      </c>
      <c r="N10" s="18" t="s">
        <v>912</v>
      </c>
      <c r="O10" s="18" t="s">
        <v>912</v>
      </c>
      <c r="P10" s="18" t="s">
        <v>911</v>
      </c>
      <c r="Q10" s="18" t="s">
        <v>911</v>
      </c>
      <c r="R10" s="18" t="s">
        <v>911</v>
      </c>
      <c r="S10" s="18" t="s">
        <v>911</v>
      </c>
      <c r="T10" s="18" t="s">
        <v>911</v>
      </c>
      <c r="U10" s="18" t="s">
        <v>912</v>
      </c>
      <c r="V10" s="18" t="s">
        <v>912</v>
      </c>
      <c r="W10" s="18" t="s">
        <v>911</v>
      </c>
      <c r="X10" s="18" t="s">
        <v>911</v>
      </c>
      <c r="Y10" s="18" t="s">
        <v>911</v>
      </c>
      <c r="Z10" s="18" t="s">
        <v>911</v>
      </c>
      <c r="AA10" s="18" t="s">
        <v>911</v>
      </c>
      <c r="AB10" s="18" t="s">
        <v>912</v>
      </c>
      <c r="AC10" s="18" t="s">
        <v>912</v>
      </c>
      <c r="AD10" s="18" t="s">
        <v>911</v>
      </c>
      <c r="AE10" s="18" t="s">
        <v>911</v>
      </c>
      <c r="AF10" s="18" t="s">
        <v>911</v>
      </c>
      <c r="AG10" s="18" t="s">
        <v>911</v>
      </c>
      <c r="AH10" s="25">
        <v>21</v>
      </c>
      <c r="AI10" s="26">
        <f t="shared" si="3"/>
        <v>21</v>
      </c>
      <c r="AJ10" s="26">
        <f t="shared" si="4"/>
        <v>0</v>
      </c>
      <c r="AK10" s="26">
        <f t="shared" si="5"/>
        <v>0</v>
      </c>
      <c r="AL10" s="26">
        <f t="shared" si="6"/>
        <v>0</v>
      </c>
      <c r="AM10" s="26">
        <f t="shared" si="7"/>
        <v>0</v>
      </c>
      <c r="AN10" s="26">
        <f t="shared" si="8"/>
        <v>0</v>
      </c>
      <c r="AO10" s="26">
        <f t="shared" si="9"/>
        <v>0</v>
      </c>
      <c r="AP10" s="26"/>
    </row>
    <row r="11" ht="19.95" customHeight="1" spans="1:251">
      <c r="A11" s="23">
        <f t="shared" si="2"/>
        <v>7</v>
      </c>
      <c r="B11" s="24" t="str">
        <f>'202604工资表'!B22</f>
        <v>七</v>
      </c>
      <c r="C11" s="350" t="s">
        <v>910</v>
      </c>
      <c r="D11" s="18" t="s">
        <v>911</v>
      </c>
      <c r="E11" s="18" t="s">
        <v>911</v>
      </c>
      <c r="F11" s="18" t="s">
        <v>911</v>
      </c>
      <c r="G11" s="18" t="s">
        <v>912</v>
      </c>
      <c r="H11" s="18" t="s">
        <v>912</v>
      </c>
      <c r="I11" s="18" t="s">
        <v>912</v>
      </c>
      <c r="J11" s="18" t="s">
        <v>911</v>
      </c>
      <c r="K11" s="18" t="s">
        <v>911</v>
      </c>
      <c r="L11" s="18" t="s">
        <v>911</v>
      </c>
      <c r="M11" s="18" t="s">
        <v>911</v>
      </c>
      <c r="N11" s="18" t="s">
        <v>912</v>
      </c>
      <c r="O11" s="18" t="s">
        <v>912</v>
      </c>
      <c r="P11" s="18" t="s">
        <v>911</v>
      </c>
      <c r="Q11" s="18" t="s">
        <v>911</v>
      </c>
      <c r="R11" s="18" t="s">
        <v>911</v>
      </c>
      <c r="S11" s="18" t="s">
        <v>911</v>
      </c>
      <c r="T11" s="18" t="s">
        <v>911</v>
      </c>
      <c r="U11" s="18" t="s">
        <v>912</v>
      </c>
      <c r="V11" s="18" t="s">
        <v>912</v>
      </c>
      <c r="W11" s="18" t="s">
        <v>911</v>
      </c>
      <c r="X11" s="18" t="s">
        <v>911</v>
      </c>
      <c r="Y11" s="18" t="s">
        <v>911</v>
      </c>
      <c r="Z11" s="18" t="s">
        <v>911</v>
      </c>
      <c r="AA11" s="18" t="s">
        <v>911</v>
      </c>
      <c r="AB11" s="18" t="s">
        <v>912</v>
      </c>
      <c r="AC11" s="18" t="s">
        <v>912</v>
      </c>
      <c r="AD11" s="18" t="s">
        <v>911</v>
      </c>
      <c r="AE11" s="18" t="s">
        <v>911</v>
      </c>
      <c r="AF11" s="18" t="s">
        <v>911</v>
      </c>
      <c r="AG11" s="18" t="s">
        <v>911</v>
      </c>
      <c r="AH11" s="25">
        <v>21</v>
      </c>
      <c r="AI11" s="26">
        <f t="shared" si="3"/>
        <v>21</v>
      </c>
      <c r="AJ11" s="26">
        <f t="shared" si="4"/>
        <v>0</v>
      </c>
      <c r="AK11" s="26">
        <f t="shared" si="5"/>
        <v>0</v>
      </c>
      <c r="AL11" s="26">
        <f t="shared" si="6"/>
        <v>0</v>
      </c>
      <c r="AM11" s="26">
        <f t="shared" si="7"/>
        <v>0</v>
      </c>
      <c r="AN11" s="26">
        <f t="shared" si="8"/>
        <v>0</v>
      </c>
      <c r="AO11" s="26">
        <f t="shared" si="9"/>
        <v>0</v>
      </c>
      <c r="AP11" s="26"/>
    </row>
    <row r="12" ht="19.95" customHeight="1" spans="1:251">
      <c r="A12" s="23">
        <f t="shared" si="2"/>
        <v>8</v>
      </c>
      <c r="B12" s="24" t="str">
        <f>'202604工资表'!B23</f>
        <v>八</v>
      </c>
      <c r="C12" s="350" t="s">
        <v>910</v>
      </c>
      <c r="D12" s="18" t="s">
        <v>911</v>
      </c>
      <c r="E12" s="18" t="s">
        <v>911</v>
      </c>
      <c r="F12" s="18" t="s">
        <v>911</v>
      </c>
      <c r="G12" s="18" t="s">
        <v>912</v>
      </c>
      <c r="H12" s="18" t="s">
        <v>912</v>
      </c>
      <c r="I12" s="18" t="s">
        <v>912</v>
      </c>
      <c r="J12" s="18" t="s">
        <v>911</v>
      </c>
      <c r="K12" s="18" t="s">
        <v>911</v>
      </c>
      <c r="L12" s="18" t="s">
        <v>911</v>
      </c>
      <c r="M12" s="18" t="s">
        <v>911</v>
      </c>
      <c r="N12" s="18" t="s">
        <v>912</v>
      </c>
      <c r="O12" s="18" t="s">
        <v>912</v>
      </c>
      <c r="P12" s="18" t="s">
        <v>911</v>
      </c>
      <c r="Q12" s="18" t="s">
        <v>911</v>
      </c>
      <c r="R12" s="18" t="s">
        <v>911</v>
      </c>
      <c r="S12" s="18" t="s">
        <v>911</v>
      </c>
      <c r="T12" s="18" t="s">
        <v>911</v>
      </c>
      <c r="U12" s="18" t="s">
        <v>912</v>
      </c>
      <c r="V12" s="18" t="s">
        <v>912</v>
      </c>
      <c r="W12" s="18" t="s">
        <v>911</v>
      </c>
      <c r="X12" s="18" t="s">
        <v>911</v>
      </c>
      <c r="Y12" s="18" t="s">
        <v>911</v>
      </c>
      <c r="Z12" s="18" t="s">
        <v>911</v>
      </c>
      <c r="AA12" s="18" t="s">
        <v>911</v>
      </c>
      <c r="AB12" s="18" t="s">
        <v>912</v>
      </c>
      <c r="AC12" s="18" t="s">
        <v>912</v>
      </c>
      <c r="AD12" s="18" t="s">
        <v>911</v>
      </c>
      <c r="AE12" s="18" t="s">
        <v>911</v>
      </c>
      <c r="AF12" s="18" t="s">
        <v>911</v>
      </c>
      <c r="AG12" s="18" t="s">
        <v>911</v>
      </c>
      <c r="AH12" s="25">
        <v>21</v>
      </c>
      <c r="AI12" s="26">
        <f t="shared" si="3"/>
        <v>21</v>
      </c>
      <c r="AJ12" s="26">
        <f t="shared" si="4"/>
        <v>0</v>
      </c>
      <c r="AK12" s="26">
        <f t="shared" si="5"/>
        <v>0</v>
      </c>
      <c r="AL12" s="26">
        <f t="shared" si="6"/>
        <v>0</v>
      </c>
      <c r="AM12" s="26">
        <f t="shared" si="7"/>
        <v>0</v>
      </c>
      <c r="AN12" s="26">
        <f t="shared" si="8"/>
        <v>0</v>
      </c>
      <c r="AO12" s="26">
        <f t="shared" si="9"/>
        <v>0</v>
      </c>
      <c r="AP12" s="26"/>
    </row>
    <row r="13" ht="19.95" customHeight="1" spans="1:251">
      <c r="A13" s="23">
        <f t="shared" si="2"/>
        <v>9</v>
      </c>
      <c r="B13" s="24" t="str">
        <f>'202604工资表'!B24</f>
        <v>九</v>
      </c>
      <c r="C13" s="350" t="s">
        <v>910</v>
      </c>
      <c r="D13" s="18" t="s">
        <v>911</v>
      </c>
      <c r="E13" s="18" t="s">
        <v>911</v>
      </c>
      <c r="F13" s="18" t="s">
        <v>911</v>
      </c>
      <c r="G13" s="18" t="s">
        <v>912</v>
      </c>
      <c r="H13" s="18" t="s">
        <v>912</v>
      </c>
      <c r="I13" s="18" t="s">
        <v>912</v>
      </c>
      <c r="J13" s="18" t="s">
        <v>911</v>
      </c>
      <c r="K13" s="18" t="s">
        <v>911</v>
      </c>
      <c r="L13" s="18" t="s">
        <v>911</v>
      </c>
      <c r="M13" s="18" t="s">
        <v>911</v>
      </c>
      <c r="N13" s="18" t="s">
        <v>912</v>
      </c>
      <c r="O13" s="18" t="s">
        <v>912</v>
      </c>
      <c r="P13" s="18" t="s">
        <v>911</v>
      </c>
      <c r="Q13" s="18" t="s">
        <v>911</v>
      </c>
      <c r="R13" s="18" t="s">
        <v>911</v>
      </c>
      <c r="S13" s="18" t="s">
        <v>911</v>
      </c>
      <c r="T13" s="18" t="s">
        <v>911</v>
      </c>
      <c r="U13" s="18" t="s">
        <v>912</v>
      </c>
      <c r="V13" s="18" t="s">
        <v>912</v>
      </c>
      <c r="W13" s="18" t="s">
        <v>911</v>
      </c>
      <c r="X13" s="18" t="s">
        <v>911</v>
      </c>
      <c r="Y13" s="18" t="s">
        <v>911</v>
      </c>
      <c r="Z13" s="18" t="s">
        <v>911</v>
      </c>
      <c r="AA13" s="18" t="s">
        <v>911</v>
      </c>
      <c r="AB13" s="18" t="s">
        <v>912</v>
      </c>
      <c r="AC13" s="18" t="s">
        <v>912</v>
      </c>
      <c r="AD13" s="18" t="s">
        <v>911</v>
      </c>
      <c r="AE13" s="18" t="s">
        <v>911</v>
      </c>
      <c r="AF13" s="18" t="s">
        <v>911</v>
      </c>
      <c r="AG13" s="18" t="s">
        <v>911</v>
      </c>
      <c r="AH13" s="25">
        <v>21</v>
      </c>
      <c r="AI13" s="26">
        <f t="shared" si="3"/>
        <v>21</v>
      </c>
      <c r="AJ13" s="26">
        <f t="shared" si="4"/>
        <v>0</v>
      </c>
      <c r="AK13" s="26">
        <f t="shared" si="5"/>
        <v>0</v>
      </c>
      <c r="AL13" s="26">
        <f t="shared" si="6"/>
        <v>0</v>
      </c>
      <c r="AM13" s="26">
        <f t="shared" si="7"/>
        <v>0</v>
      </c>
      <c r="AN13" s="26">
        <f t="shared" si="8"/>
        <v>0</v>
      </c>
      <c r="AO13" s="26">
        <f t="shared" si="9"/>
        <v>0</v>
      </c>
      <c r="AP13" s="26"/>
    </row>
    <row r="14" ht="19.95" customHeight="1" spans="1:251">
      <c r="A14" s="23">
        <f t="shared" si="2"/>
        <v>10</v>
      </c>
      <c r="B14" s="24" t="str">
        <f>'202604工资表'!B25</f>
        <v>一十</v>
      </c>
      <c r="C14" s="350" t="s">
        <v>910</v>
      </c>
      <c r="D14" s="18" t="s">
        <v>911</v>
      </c>
      <c r="E14" s="18" t="s">
        <v>911</v>
      </c>
      <c r="F14" s="18" t="s">
        <v>911</v>
      </c>
      <c r="G14" s="18" t="s">
        <v>912</v>
      </c>
      <c r="H14" s="18" t="s">
        <v>912</v>
      </c>
      <c r="I14" s="18" t="s">
        <v>912</v>
      </c>
      <c r="J14" s="18" t="s">
        <v>911</v>
      </c>
      <c r="K14" s="18" t="s">
        <v>911</v>
      </c>
      <c r="L14" s="18" t="s">
        <v>911</v>
      </c>
      <c r="M14" s="18" t="s">
        <v>911</v>
      </c>
      <c r="N14" s="18" t="s">
        <v>912</v>
      </c>
      <c r="O14" s="18" t="s">
        <v>912</v>
      </c>
      <c r="P14" s="18" t="s">
        <v>911</v>
      </c>
      <c r="Q14" s="18" t="s">
        <v>911</v>
      </c>
      <c r="R14" s="18" t="s">
        <v>911</v>
      </c>
      <c r="S14" s="18" t="s">
        <v>911</v>
      </c>
      <c r="T14" s="18" t="s">
        <v>911</v>
      </c>
      <c r="U14" s="18" t="s">
        <v>912</v>
      </c>
      <c r="V14" s="18" t="s">
        <v>912</v>
      </c>
      <c r="W14" s="18" t="s">
        <v>911</v>
      </c>
      <c r="X14" s="18" t="s">
        <v>911</v>
      </c>
      <c r="Y14" s="18" t="s">
        <v>911</v>
      </c>
      <c r="Z14" s="18" t="s">
        <v>911</v>
      </c>
      <c r="AA14" s="18" t="s">
        <v>911</v>
      </c>
      <c r="AB14" s="18" t="s">
        <v>912</v>
      </c>
      <c r="AC14" s="18" t="s">
        <v>912</v>
      </c>
      <c r="AD14" s="18" t="s">
        <v>911</v>
      </c>
      <c r="AE14" s="18" t="s">
        <v>911</v>
      </c>
      <c r="AF14" s="18" t="s">
        <v>911</v>
      </c>
      <c r="AG14" s="18" t="s">
        <v>911</v>
      </c>
      <c r="AH14" s="25">
        <v>21</v>
      </c>
      <c r="AI14" s="26">
        <f t="shared" si="3"/>
        <v>21</v>
      </c>
      <c r="AJ14" s="26">
        <f t="shared" si="4"/>
        <v>0</v>
      </c>
      <c r="AK14" s="26">
        <f t="shared" si="5"/>
        <v>0</v>
      </c>
      <c r="AL14" s="26">
        <f t="shared" si="6"/>
        <v>0</v>
      </c>
      <c r="AM14" s="26">
        <f t="shared" si="7"/>
        <v>0</v>
      </c>
      <c r="AN14" s="26">
        <f t="shared" si="8"/>
        <v>0</v>
      </c>
      <c r="AO14" s="26">
        <f t="shared" si="9"/>
        <v>0</v>
      </c>
      <c r="AP14" s="18"/>
    </row>
    <row r="15" ht="19.95" customHeight="1" spans="1:251">
      <c r="A15" s="23">
        <f t="shared" si="2"/>
        <v>11</v>
      </c>
      <c r="B15" s="24" t="str">
        <f>'202604工资表'!B26</f>
        <v>一十一</v>
      </c>
      <c r="C15" s="350" t="s">
        <v>910</v>
      </c>
      <c r="D15" s="18" t="s">
        <v>911</v>
      </c>
      <c r="E15" s="18" t="s">
        <v>911</v>
      </c>
      <c r="F15" s="18" t="s">
        <v>911</v>
      </c>
      <c r="G15" s="18" t="s">
        <v>912</v>
      </c>
      <c r="H15" s="18" t="s">
        <v>912</v>
      </c>
      <c r="I15" s="18" t="s">
        <v>912</v>
      </c>
      <c r="J15" s="18" t="s">
        <v>911</v>
      </c>
      <c r="K15" s="18" t="s">
        <v>911</v>
      </c>
      <c r="L15" s="18" t="s">
        <v>911</v>
      </c>
      <c r="M15" s="18" t="s">
        <v>911</v>
      </c>
      <c r="N15" s="18" t="s">
        <v>912</v>
      </c>
      <c r="O15" s="18" t="s">
        <v>912</v>
      </c>
      <c r="P15" s="18" t="s">
        <v>911</v>
      </c>
      <c r="Q15" s="18" t="s">
        <v>911</v>
      </c>
      <c r="R15" s="18" t="s">
        <v>911</v>
      </c>
      <c r="S15" s="18" t="s">
        <v>911</v>
      </c>
      <c r="T15" s="18" t="s">
        <v>911</v>
      </c>
      <c r="U15" s="18" t="s">
        <v>912</v>
      </c>
      <c r="V15" s="18" t="s">
        <v>912</v>
      </c>
      <c r="W15" s="18" t="s">
        <v>911</v>
      </c>
      <c r="X15" s="18" t="s">
        <v>911</v>
      </c>
      <c r="Y15" s="18" t="s">
        <v>911</v>
      </c>
      <c r="Z15" s="18" t="s">
        <v>911</v>
      </c>
      <c r="AA15" s="18" t="s">
        <v>911</v>
      </c>
      <c r="AB15" s="18" t="s">
        <v>912</v>
      </c>
      <c r="AC15" s="18" t="s">
        <v>912</v>
      </c>
      <c r="AD15" s="18" t="s">
        <v>911</v>
      </c>
      <c r="AE15" s="18" t="s">
        <v>911</v>
      </c>
      <c r="AF15" s="18" t="s">
        <v>911</v>
      </c>
      <c r="AG15" s="18" t="s">
        <v>911</v>
      </c>
      <c r="AH15" s="25">
        <v>21</v>
      </c>
      <c r="AI15" s="26">
        <f t="shared" si="3"/>
        <v>21</v>
      </c>
      <c r="AJ15" s="26">
        <f t="shared" si="4"/>
        <v>0</v>
      </c>
      <c r="AK15" s="26">
        <f t="shared" si="5"/>
        <v>0</v>
      </c>
      <c r="AL15" s="26">
        <f t="shared" si="6"/>
        <v>0</v>
      </c>
      <c r="AM15" s="26">
        <f t="shared" si="7"/>
        <v>0</v>
      </c>
      <c r="AN15" s="26">
        <f t="shared" si="8"/>
        <v>0</v>
      </c>
      <c r="AO15" s="26">
        <f t="shared" si="9"/>
        <v>0</v>
      </c>
      <c r="AP15" s="26"/>
    </row>
    <row r="16" ht="19.95" customHeight="1" spans="1:251">
      <c r="A16" s="23">
        <f t="shared" si="2"/>
        <v>12</v>
      </c>
      <c r="B16" s="24" t="str">
        <f>'202604工资表'!B27</f>
        <v>一十二</v>
      </c>
      <c r="C16" s="350" t="s">
        <v>910</v>
      </c>
      <c r="D16" s="18" t="s">
        <v>911</v>
      </c>
      <c r="E16" s="18" t="s">
        <v>911</v>
      </c>
      <c r="F16" s="18" t="s">
        <v>911</v>
      </c>
      <c r="G16" s="18" t="s">
        <v>912</v>
      </c>
      <c r="H16" s="18" t="s">
        <v>912</v>
      </c>
      <c r="I16" s="18" t="s">
        <v>912</v>
      </c>
      <c r="J16" s="18" t="s">
        <v>911</v>
      </c>
      <c r="K16" s="18" t="s">
        <v>911</v>
      </c>
      <c r="L16" s="18" t="s">
        <v>911</v>
      </c>
      <c r="M16" s="18" t="s">
        <v>911</v>
      </c>
      <c r="N16" s="18" t="s">
        <v>912</v>
      </c>
      <c r="O16" s="18" t="s">
        <v>912</v>
      </c>
      <c r="P16" s="18" t="s">
        <v>911</v>
      </c>
      <c r="Q16" s="18" t="s">
        <v>911</v>
      </c>
      <c r="R16" s="18" t="s">
        <v>911</v>
      </c>
      <c r="S16" s="18" t="s">
        <v>911</v>
      </c>
      <c r="T16" s="18" t="s">
        <v>911</v>
      </c>
      <c r="U16" s="18" t="s">
        <v>912</v>
      </c>
      <c r="V16" s="18" t="s">
        <v>912</v>
      </c>
      <c r="W16" s="18" t="s">
        <v>911</v>
      </c>
      <c r="X16" s="18" t="s">
        <v>911</v>
      </c>
      <c r="Y16" s="18" t="s">
        <v>911</v>
      </c>
      <c r="Z16" s="18" t="s">
        <v>911</v>
      </c>
      <c r="AA16" s="18" t="s">
        <v>911</v>
      </c>
      <c r="AB16" s="18" t="s">
        <v>912</v>
      </c>
      <c r="AC16" s="18" t="s">
        <v>912</v>
      </c>
      <c r="AD16" s="18" t="s">
        <v>911</v>
      </c>
      <c r="AE16" s="18" t="s">
        <v>911</v>
      </c>
      <c r="AF16" s="18" t="s">
        <v>911</v>
      </c>
      <c r="AG16" s="18" t="s">
        <v>911</v>
      </c>
      <c r="AH16" s="25">
        <v>21</v>
      </c>
      <c r="AI16" s="26">
        <f t="shared" si="3"/>
        <v>21</v>
      </c>
      <c r="AJ16" s="26">
        <f t="shared" si="4"/>
        <v>0</v>
      </c>
      <c r="AK16" s="26">
        <f t="shared" si="5"/>
        <v>0</v>
      </c>
      <c r="AL16" s="26">
        <f t="shared" si="6"/>
        <v>0</v>
      </c>
      <c r="AM16" s="26">
        <f t="shared" si="7"/>
        <v>0</v>
      </c>
      <c r="AN16" s="26">
        <f t="shared" si="8"/>
        <v>0</v>
      </c>
      <c r="AO16" s="26">
        <f t="shared" si="9"/>
        <v>0</v>
      </c>
      <c r="AP16" s="26"/>
    </row>
    <row r="17" ht="19.95" customHeight="1" spans="1:42">
      <c r="A17" s="23">
        <f t="shared" si="2"/>
        <v>13</v>
      </c>
      <c r="B17" s="24" t="str">
        <f>'202604工资表'!B28</f>
        <v>一十三</v>
      </c>
      <c r="C17" s="350" t="s">
        <v>910</v>
      </c>
      <c r="D17" s="18" t="s">
        <v>911</v>
      </c>
      <c r="E17" s="18" t="s">
        <v>911</v>
      </c>
      <c r="F17" s="18" t="s">
        <v>911</v>
      </c>
      <c r="G17" s="18" t="s">
        <v>912</v>
      </c>
      <c r="H17" s="18" t="s">
        <v>912</v>
      </c>
      <c r="I17" s="18" t="s">
        <v>912</v>
      </c>
      <c r="J17" s="18" t="s">
        <v>911</v>
      </c>
      <c r="K17" s="18" t="s">
        <v>911</v>
      </c>
      <c r="L17" s="18" t="s">
        <v>911</v>
      </c>
      <c r="M17" s="18" t="s">
        <v>911</v>
      </c>
      <c r="N17" s="18" t="s">
        <v>912</v>
      </c>
      <c r="O17" s="18" t="s">
        <v>912</v>
      </c>
      <c r="P17" s="18" t="s">
        <v>911</v>
      </c>
      <c r="Q17" s="18" t="s">
        <v>911</v>
      </c>
      <c r="R17" s="18" t="s">
        <v>911</v>
      </c>
      <c r="S17" s="18" t="s">
        <v>911</v>
      </c>
      <c r="T17" s="18" t="s">
        <v>911</v>
      </c>
      <c r="U17" s="18" t="s">
        <v>912</v>
      </c>
      <c r="V17" s="18" t="s">
        <v>912</v>
      </c>
      <c r="W17" s="18" t="s">
        <v>911</v>
      </c>
      <c r="X17" s="18" t="s">
        <v>911</v>
      </c>
      <c r="Y17" s="18" t="s">
        <v>911</v>
      </c>
      <c r="Z17" s="18" t="s">
        <v>911</v>
      </c>
      <c r="AA17" s="18" t="s">
        <v>911</v>
      </c>
      <c r="AB17" s="18" t="s">
        <v>912</v>
      </c>
      <c r="AC17" s="18" t="s">
        <v>912</v>
      </c>
      <c r="AD17" s="18" t="s">
        <v>911</v>
      </c>
      <c r="AE17" s="18" t="s">
        <v>911</v>
      </c>
      <c r="AF17" s="18" t="s">
        <v>911</v>
      </c>
      <c r="AG17" s="18" t="s">
        <v>911</v>
      </c>
      <c r="AH17" s="25">
        <v>21</v>
      </c>
      <c r="AI17" s="26">
        <f t="shared" si="3"/>
        <v>21</v>
      </c>
      <c r="AJ17" s="26">
        <f t="shared" si="4"/>
        <v>0</v>
      </c>
      <c r="AK17" s="26">
        <f t="shared" si="5"/>
        <v>0</v>
      </c>
      <c r="AL17" s="26">
        <f t="shared" si="6"/>
        <v>0</v>
      </c>
      <c r="AM17" s="26">
        <f t="shared" si="7"/>
        <v>0</v>
      </c>
      <c r="AN17" s="26">
        <f t="shared" si="8"/>
        <v>0</v>
      </c>
      <c r="AO17" s="26">
        <f t="shared" si="9"/>
        <v>0</v>
      </c>
      <c r="AP17" s="26"/>
    </row>
    <row r="18" ht="19.95" customHeight="1" spans="1:42">
      <c r="A18" s="23">
        <f t="shared" si="2"/>
        <v>14</v>
      </c>
      <c r="B18" s="24" t="str">
        <f>'202604工资表'!B29</f>
        <v>一十四</v>
      </c>
      <c r="C18" s="350" t="s">
        <v>910</v>
      </c>
      <c r="D18" s="18" t="s">
        <v>911</v>
      </c>
      <c r="E18" s="18" t="s">
        <v>911</v>
      </c>
      <c r="F18" s="18" t="s">
        <v>911</v>
      </c>
      <c r="G18" s="18" t="s">
        <v>912</v>
      </c>
      <c r="H18" s="18" t="s">
        <v>912</v>
      </c>
      <c r="I18" s="18" t="s">
        <v>912</v>
      </c>
      <c r="J18" s="18" t="s">
        <v>911</v>
      </c>
      <c r="K18" s="18" t="s">
        <v>911</v>
      </c>
      <c r="L18" s="18" t="s">
        <v>911</v>
      </c>
      <c r="M18" s="18" t="s">
        <v>911</v>
      </c>
      <c r="N18" s="18" t="s">
        <v>912</v>
      </c>
      <c r="O18" s="18" t="s">
        <v>912</v>
      </c>
      <c r="P18" s="18" t="s">
        <v>911</v>
      </c>
      <c r="Q18" s="18" t="s">
        <v>911</v>
      </c>
      <c r="R18" s="18" t="s">
        <v>911</v>
      </c>
      <c r="S18" s="18" t="s">
        <v>911</v>
      </c>
      <c r="T18" s="18" t="s">
        <v>911</v>
      </c>
      <c r="U18" s="18" t="s">
        <v>912</v>
      </c>
      <c r="V18" s="18" t="s">
        <v>912</v>
      </c>
      <c r="W18" s="18" t="s">
        <v>911</v>
      </c>
      <c r="X18" s="18" t="s">
        <v>911</v>
      </c>
      <c r="Y18" s="18" t="s">
        <v>911</v>
      </c>
      <c r="Z18" s="18" t="s">
        <v>911</v>
      </c>
      <c r="AA18" s="18" t="s">
        <v>911</v>
      </c>
      <c r="AB18" s="18" t="s">
        <v>912</v>
      </c>
      <c r="AC18" s="18" t="s">
        <v>912</v>
      </c>
      <c r="AD18" s="18" t="s">
        <v>911</v>
      </c>
      <c r="AE18" s="18" t="s">
        <v>911</v>
      </c>
      <c r="AF18" s="18" t="s">
        <v>911</v>
      </c>
      <c r="AG18" s="18" t="s">
        <v>911</v>
      </c>
      <c r="AH18" s="25">
        <v>21</v>
      </c>
      <c r="AI18" s="26">
        <f t="shared" si="3"/>
        <v>21</v>
      </c>
      <c r="AJ18" s="26">
        <f t="shared" si="4"/>
        <v>0</v>
      </c>
      <c r="AK18" s="26">
        <f t="shared" si="5"/>
        <v>0</v>
      </c>
      <c r="AL18" s="26">
        <f t="shared" si="6"/>
        <v>0</v>
      </c>
      <c r="AM18" s="26">
        <f t="shared" si="7"/>
        <v>0</v>
      </c>
      <c r="AN18" s="26">
        <f t="shared" si="8"/>
        <v>0</v>
      </c>
      <c r="AO18" s="26">
        <f t="shared" si="9"/>
        <v>0</v>
      </c>
      <c r="AP18" s="26"/>
    </row>
    <row r="19" ht="19.95" customHeight="1" spans="1:42">
      <c r="A19" s="23">
        <f t="shared" si="2"/>
        <v>15</v>
      </c>
      <c r="B19" s="24" t="str">
        <f>'202604工资表'!B30</f>
        <v>一十五</v>
      </c>
      <c r="C19" s="350" t="s">
        <v>910</v>
      </c>
      <c r="D19" s="18" t="s">
        <v>911</v>
      </c>
      <c r="E19" s="18" t="s">
        <v>911</v>
      </c>
      <c r="F19" s="18" t="s">
        <v>911</v>
      </c>
      <c r="G19" s="18" t="s">
        <v>912</v>
      </c>
      <c r="H19" s="18" t="s">
        <v>912</v>
      </c>
      <c r="I19" s="18" t="s">
        <v>912</v>
      </c>
      <c r="J19" s="18" t="s">
        <v>911</v>
      </c>
      <c r="K19" s="18" t="s">
        <v>911</v>
      </c>
      <c r="L19" s="18" t="s">
        <v>911</v>
      </c>
      <c r="M19" s="18" t="s">
        <v>911</v>
      </c>
      <c r="N19" s="18" t="s">
        <v>912</v>
      </c>
      <c r="O19" s="18" t="s">
        <v>912</v>
      </c>
      <c r="P19" s="18" t="s">
        <v>911</v>
      </c>
      <c r="Q19" s="18" t="s">
        <v>911</v>
      </c>
      <c r="R19" s="18" t="s">
        <v>911</v>
      </c>
      <c r="S19" s="18" t="s">
        <v>911</v>
      </c>
      <c r="T19" s="18" t="s">
        <v>911</v>
      </c>
      <c r="U19" s="18" t="s">
        <v>912</v>
      </c>
      <c r="V19" s="18" t="s">
        <v>912</v>
      </c>
      <c r="W19" s="18" t="s">
        <v>911</v>
      </c>
      <c r="X19" s="18" t="s">
        <v>911</v>
      </c>
      <c r="Y19" s="18" t="s">
        <v>911</v>
      </c>
      <c r="Z19" s="18" t="s">
        <v>913</v>
      </c>
      <c r="AA19" s="18" t="s">
        <v>911</v>
      </c>
      <c r="AB19" s="18" t="s">
        <v>912</v>
      </c>
      <c r="AC19" s="18" t="s">
        <v>912</v>
      </c>
      <c r="AD19" s="18" t="s">
        <v>911</v>
      </c>
      <c r="AE19" s="18" t="s">
        <v>911</v>
      </c>
      <c r="AF19" s="18" t="s">
        <v>911</v>
      </c>
      <c r="AG19" s="18" t="s">
        <v>911</v>
      </c>
      <c r="AH19" s="25">
        <v>21</v>
      </c>
      <c r="AI19" s="26">
        <f t="shared" si="3"/>
        <v>20</v>
      </c>
      <c r="AJ19" s="26">
        <f t="shared" si="4"/>
        <v>0</v>
      </c>
      <c r="AK19" s="26">
        <f t="shared" si="5"/>
        <v>1</v>
      </c>
      <c r="AL19" s="26">
        <f t="shared" si="6"/>
        <v>0</v>
      </c>
      <c r="AM19" s="26">
        <f t="shared" si="7"/>
        <v>0</v>
      </c>
      <c r="AN19" s="26">
        <f t="shared" si="8"/>
        <v>0</v>
      </c>
      <c r="AO19" s="26">
        <f t="shared" si="9"/>
        <v>0</v>
      </c>
      <c r="AP19" s="26"/>
    </row>
    <row r="20" ht="19.95" customHeight="1" spans="1:42">
      <c r="A20" s="23">
        <f t="shared" si="2"/>
        <v>16</v>
      </c>
      <c r="B20" s="24" t="str">
        <f>'202604工资表'!B31</f>
        <v>一十六</v>
      </c>
      <c r="C20" s="350" t="s">
        <v>910</v>
      </c>
      <c r="D20" s="18" t="s">
        <v>911</v>
      </c>
      <c r="E20" s="18" t="s">
        <v>911</v>
      </c>
      <c r="F20" s="18" t="s">
        <v>911</v>
      </c>
      <c r="G20" s="18" t="s">
        <v>912</v>
      </c>
      <c r="H20" s="18" t="s">
        <v>912</v>
      </c>
      <c r="I20" s="18" t="s">
        <v>912</v>
      </c>
      <c r="J20" s="18" t="s">
        <v>911</v>
      </c>
      <c r="K20" s="18" t="s">
        <v>911</v>
      </c>
      <c r="L20" s="18" t="s">
        <v>911</v>
      </c>
      <c r="M20" s="18" t="s">
        <v>911</v>
      </c>
      <c r="N20" s="18" t="s">
        <v>912</v>
      </c>
      <c r="O20" s="18" t="s">
        <v>912</v>
      </c>
      <c r="P20" s="18" t="s">
        <v>911</v>
      </c>
      <c r="Q20" s="18" t="s">
        <v>911</v>
      </c>
      <c r="R20" s="18" t="s">
        <v>911</v>
      </c>
      <c r="S20" s="18" t="s">
        <v>911</v>
      </c>
      <c r="T20" s="18" t="s">
        <v>911</v>
      </c>
      <c r="U20" s="18" t="s">
        <v>912</v>
      </c>
      <c r="V20" s="18" t="s">
        <v>912</v>
      </c>
      <c r="W20" s="18" t="s">
        <v>911</v>
      </c>
      <c r="X20" s="18" t="s">
        <v>911</v>
      </c>
      <c r="Y20" s="18" t="s">
        <v>911</v>
      </c>
      <c r="Z20" s="18" t="s">
        <v>911</v>
      </c>
      <c r="AA20" s="18" t="s">
        <v>911</v>
      </c>
      <c r="AB20" s="18" t="s">
        <v>912</v>
      </c>
      <c r="AC20" s="18" t="s">
        <v>912</v>
      </c>
      <c r="AD20" s="18" t="s">
        <v>911</v>
      </c>
      <c r="AE20" s="18" t="s">
        <v>911</v>
      </c>
      <c r="AF20" s="18" t="s">
        <v>911</v>
      </c>
      <c r="AG20" s="18" t="s">
        <v>911</v>
      </c>
      <c r="AH20" s="25">
        <v>21</v>
      </c>
      <c r="AI20" s="26">
        <f t="shared" si="3"/>
        <v>21</v>
      </c>
      <c r="AJ20" s="26">
        <f t="shared" si="4"/>
        <v>0</v>
      </c>
      <c r="AK20" s="26">
        <f t="shared" si="5"/>
        <v>0</v>
      </c>
      <c r="AL20" s="26">
        <f t="shared" si="6"/>
        <v>0</v>
      </c>
      <c r="AM20" s="26">
        <f t="shared" si="7"/>
        <v>0</v>
      </c>
      <c r="AN20" s="26">
        <f t="shared" si="8"/>
        <v>0</v>
      </c>
      <c r="AO20" s="26">
        <f t="shared" si="9"/>
        <v>0</v>
      </c>
      <c r="AP20" s="26"/>
    </row>
    <row r="21" ht="19.95" customHeight="1" spans="1:42">
      <c r="A21" s="23">
        <f t="shared" si="2"/>
        <v>17</v>
      </c>
      <c r="B21" s="24" t="str">
        <f>'202604工资表'!B32</f>
        <v>一十七</v>
      </c>
      <c r="C21" s="350" t="s">
        <v>910</v>
      </c>
      <c r="D21" s="18" t="s">
        <v>911</v>
      </c>
      <c r="E21" s="18" t="s">
        <v>911</v>
      </c>
      <c r="F21" s="18" t="s">
        <v>911</v>
      </c>
      <c r="G21" s="18" t="s">
        <v>912</v>
      </c>
      <c r="H21" s="18" t="s">
        <v>912</v>
      </c>
      <c r="I21" s="18" t="s">
        <v>912</v>
      </c>
      <c r="J21" s="18" t="s">
        <v>911</v>
      </c>
      <c r="K21" s="18" t="s">
        <v>911</v>
      </c>
      <c r="L21" s="18" t="s">
        <v>911</v>
      </c>
      <c r="M21" s="18" t="s">
        <v>911</v>
      </c>
      <c r="N21" s="18" t="s">
        <v>912</v>
      </c>
      <c r="O21" s="18" t="s">
        <v>912</v>
      </c>
      <c r="P21" s="18" t="s">
        <v>911</v>
      </c>
      <c r="Q21" s="18" t="s">
        <v>911</v>
      </c>
      <c r="R21" s="18" t="s">
        <v>911</v>
      </c>
      <c r="S21" s="18" t="s">
        <v>911</v>
      </c>
      <c r="T21" s="18" t="s">
        <v>911</v>
      </c>
      <c r="U21" s="18" t="s">
        <v>912</v>
      </c>
      <c r="V21" s="18" t="s">
        <v>912</v>
      </c>
      <c r="W21" s="18" t="s">
        <v>911</v>
      </c>
      <c r="X21" s="18" t="s">
        <v>911</v>
      </c>
      <c r="Y21" s="18" t="s">
        <v>911</v>
      </c>
      <c r="Z21" s="18" t="s">
        <v>911</v>
      </c>
      <c r="AA21" s="18" t="s">
        <v>911</v>
      </c>
      <c r="AB21" s="18" t="s">
        <v>912</v>
      </c>
      <c r="AC21" s="18" t="s">
        <v>912</v>
      </c>
      <c r="AD21" s="18" t="s">
        <v>911</v>
      </c>
      <c r="AE21" s="18" t="s">
        <v>911</v>
      </c>
      <c r="AF21" s="18" t="s">
        <v>911</v>
      </c>
      <c r="AG21" s="18" t="s">
        <v>911</v>
      </c>
      <c r="AH21" s="25">
        <v>21</v>
      </c>
      <c r="AI21" s="26">
        <f t="shared" si="3"/>
        <v>21</v>
      </c>
      <c r="AJ21" s="26">
        <f t="shared" si="4"/>
        <v>0</v>
      </c>
      <c r="AK21" s="26">
        <f t="shared" si="5"/>
        <v>0</v>
      </c>
      <c r="AL21" s="26">
        <f t="shared" si="6"/>
        <v>0</v>
      </c>
      <c r="AM21" s="26">
        <f t="shared" si="7"/>
        <v>0</v>
      </c>
      <c r="AN21" s="26">
        <f t="shared" si="8"/>
        <v>0</v>
      </c>
      <c r="AO21" s="26">
        <f t="shared" si="9"/>
        <v>0</v>
      </c>
      <c r="AP21" s="26"/>
    </row>
    <row r="22" ht="19.95" customHeight="1" spans="1:42">
      <c r="A22" s="23">
        <f t="shared" si="2"/>
        <v>18</v>
      </c>
      <c r="B22" s="24" t="str">
        <f>'202604工资表'!B33</f>
        <v>一十八</v>
      </c>
      <c r="C22" s="350" t="s">
        <v>910</v>
      </c>
      <c r="D22" s="18" t="s">
        <v>911</v>
      </c>
      <c r="E22" s="18" t="s">
        <v>911</v>
      </c>
      <c r="F22" s="18" t="s">
        <v>911</v>
      </c>
      <c r="G22" s="18" t="s">
        <v>912</v>
      </c>
      <c r="H22" s="18" t="s">
        <v>912</v>
      </c>
      <c r="I22" s="18" t="s">
        <v>912</v>
      </c>
      <c r="J22" s="18" t="s">
        <v>911</v>
      </c>
      <c r="K22" s="18" t="s">
        <v>911</v>
      </c>
      <c r="L22" s="18" t="s">
        <v>911</v>
      </c>
      <c r="M22" s="18" t="s">
        <v>911</v>
      </c>
      <c r="N22" s="18" t="s">
        <v>912</v>
      </c>
      <c r="O22" s="18" t="s">
        <v>912</v>
      </c>
      <c r="P22" s="18" t="s">
        <v>911</v>
      </c>
      <c r="Q22" s="18" t="s">
        <v>911</v>
      </c>
      <c r="R22" s="18" t="s">
        <v>911</v>
      </c>
      <c r="S22" s="18" t="s">
        <v>911</v>
      </c>
      <c r="T22" s="18" t="s">
        <v>911</v>
      </c>
      <c r="U22" s="18" t="s">
        <v>912</v>
      </c>
      <c r="V22" s="18" t="s">
        <v>912</v>
      </c>
      <c r="W22" s="18" t="s">
        <v>911</v>
      </c>
      <c r="X22" s="18" t="s">
        <v>911</v>
      </c>
      <c r="Y22" s="18" t="s">
        <v>911</v>
      </c>
      <c r="Z22" s="18" t="s">
        <v>911</v>
      </c>
      <c r="AA22" s="18" t="s">
        <v>911</v>
      </c>
      <c r="AB22" s="18" t="s">
        <v>912</v>
      </c>
      <c r="AC22" s="18" t="s">
        <v>912</v>
      </c>
      <c r="AD22" s="18" t="s">
        <v>911</v>
      </c>
      <c r="AE22" s="18" t="s">
        <v>911</v>
      </c>
      <c r="AF22" s="18" t="s">
        <v>911</v>
      </c>
      <c r="AG22" s="18" t="s">
        <v>911</v>
      </c>
      <c r="AH22" s="25">
        <v>21</v>
      </c>
      <c r="AI22" s="26">
        <f t="shared" si="3"/>
        <v>21</v>
      </c>
      <c r="AJ22" s="26">
        <f t="shared" si="4"/>
        <v>0</v>
      </c>
      <c r="AK22" s="26">
        <f t="shared" si="5"/>
        <v>0</v>
      </c>
      <c r="AL22" s="26">
        <f t="shared" si="6"/>
        <v>0</v>
      </c>
      <c r="AM22" s="26">
        <f t="shared" si="7"/>
        <v>0</v>
      </c>
      <c r="AN22" s="26">
        <f t="shared" si="8"/>
        <v>0</v>
      </c>
      <c r="AO22" s="26">
        <f t="shared" si="9"/>
        <v>0</v>
      </c>
      <c r="AP22" s="26"/>
    </row>
    <row r="23" ht="19.95" customHeight="1" spans="1:42">
      <c r="A23" s="23">
        <f t="shared" si="2"/>
        <v>19</v>
      </c>
      <c r="B23" s="24" t="str">
        <f>'202604工资表'!B34</f>
        <v>一十九</v>
      </c>
      <c r="C23" s="350" t="s">
        <v>910</v>
      </c>
      <c r="D23" s="18" t="s">
        <v>911</v>
      </c>
      <c r="E23" s="18" t="s">
        <v>911</v>
      </c>
      <c r="F23" s="18" t="s">
        <v>911</v>
      </c>
      <c r="G23" s="18" t="s">
        <v>912</v>
      </c>
      <c r="H23" s="18" t="s">
        <v>912</v>
      </c>
      <c r="I23" s="18" t="s">
        <v>912</v>
      </c>
      <c r="J23" s="18" t="s">
        <v>911</v>
      </c>
      <c r="K23" s="18" t="s">
        <v>911</v>
      </c>
      <c r="L23" s="18" t="s">
        <v>911</v>
      </c>
      <c r="M23" s="18" t="s">
        <v>911</v>
      </c>
      <c r="N23" s="18" t="s">
        <v>912</v>
      </c>
      <c r="O23" s="18" t="s">
        <v>912</v>
      </c>
      <c r="P23" s="18" t="s">
        <v>911</v>
      </c>
      <c r="Q23" s="18" t="s">
        <v>911</v>
      </c>
      <c r="R23" s="18" t="s">
        <v>911</v>
      </c>
      <c r="S23" s="18" t="s">
        <v>911</v>
      </c>
      <c r="T23" s="18" t="s">
        <v>911</v>
      </c>
      <c r="U23" s="18" t="s">
        <v>912</v>
      </c>
      <c r="V23" s="18" t="s">
        <v>912</v>
      </c>
      <c r="W23" s="18" t="s">
        <v>911</v>
      </c>
      <c r="X23" s="18" t="s">
        <v>911</v>
      </c>
      <c r="Y23" s="18" t="s">
        <v>911</v>
      </c>
      <c r="Z23" s="18" t="s">
        <v>911</v>
      </c>
      <c r="AA23" s="18" t="s">
        <v>911</v>
      </c>
      <c r="AB23" s="18" t="s">
        <v>912</v>
      </c>
      <c r="AC23" s="18" t="s">
        <v>912</v>
      </c>
      <c r="AD23" s="18" t="s">
        <v>911</v>
      </c>
      <c r="AE23" s="18" t="s">
        <v>911</v>
      </c>
      <c r="AF23" s="18" t="s">
        <v>911</v>
      </c>
      <c r="AG23" s="18" t="s">
        <v>911</v>
      </c>
      <c r="AH23" s="25">
        <v>21</v>
      </c>
      <c r="AI23" s="26">
        <f t="shared" si="3"/>
        <v>21</v>
      </c>
      <c r="AJ23" s="26">
        <f t="shared" si="4"/>
        <v>0</v>
      </c>
      <c r="AK23" s="26">
        <f t="shared" si="5"/>
        <v>0</v>
      </c>
      <c r="AL23" s="26">
        <f t="shared" si="6"/>
        <v>0</v>
      </c>
      <c r="AM23" s="26">
        <f t="shared" si="7"/>
        <v>0</v>
      </c>
      <c r="AN23" s="26">
        <f t="shared" si="8"/>
        <v>0</v>
      </c>
      <c r="AO23" s="26">
        <f t="shared" si="9"/>
        <v>0</v>
      </c>
      <c r="AP23" s="26"/>
    </row>
    <row r="24" ht="19.95" customHeight="1" spans="1:42">
      <c r="A24" s="23">
        <f t="shared" si="2"/>
        <v>20</v>
      </c>
      <c r="B24" s="24" t="str">
        <f>'202604工资表'!B35</f>
        <v>二十</v>
      </c>
      <c r="C24" s="350" t="s">
        <v>910</v>
      </c>
      <c r="D24" s="18" t="s">
        <v>911</v>
      </c>
      <c r="E24" s="18" t="s">
        <v>911</v>
      </c>
      <c r="F24" s="18" t="s">
        <v>911</v>
      </c>
      <c r="G24" s="18" t="s">
        <v>912</v>
      </c>
      <c r="H24" s="18" t="s">
        <v>912</v>
      </c>
      <c r="I24" s="18" t="s">
        <v>912</v>
      </c>
      <c r="J24" s="18" t="s">
        <v>911</v>
      </c>
      <c r="K24" s="18" t="s">
        <v>911</v>
      </c>
      <c r="L24" s="18" t="s">
        <v>911</v>
      </c>
      <c r="M24" s="18" t="s">
        <v>911</v>
      </c>
      <c r="N24" s="18" t="s">
        <v>912</v>
      </c>
      <c r="O24" s="18" t="s">
        <v>912</v>
      </c>
      <c r="P24" s="18" t="s">
        <v>911</v>
      </c>
      <c r="Q24" s="18" t="s">
        <v>911</v>
      </c>
      <c r="R24" s="18" t="s">
        <v>911</v>
      </c>
      <c r="S24" s="18" t="s">
        <v>911</v>
      </c>
      <c r="T24" s="18" t="s">
        <v>911</v>
      </c>
      <c r="U24" s="18" t="s">
        <v>912</v>
      </c>
      <c r="V24" s="18" t="s">
        <v>912</v>
      </c>
      <c r="W24" s="18" t="s">
        <v>911</v>
      </c>
      <c r="X24" s="18" t="s">
        <v>911</v>
      </c>
      <c r="Y24" s="18" t="s">
        <v>911</v>
      </c>
      <c r="Z24" s="18" t="s">
        <v>911</v>
      </c>
      <c r="AA24" s="18" t="s">
        <v>911</v>
      </c>
      <c r="AB24" s="18" t="s">
        <v>912</v>
      </c>
      <c r="AC24" s="18" t="s">
        <v>912</v>
      </c>
      <c r="AD24" s="18" t="s">
        <v>911</v>
      </c>
      <c r="AE24" s="18" t="s">
        <v>911</v>
      </c>
      <c r="AF24" s="18" t="s">
        <v>911</v>
      </c>
      <c r="AG24" s="18" t="s">
        <v>911</v>
      </c>
      <c r="AH24" s="25">
        <v>21</v>
      </c>
      <c r="AI24" s="26">
        <f t="shared" si="3"/>
        <v>21</v>
      </c>
      <c r="AJ24" s="26">
        <f t="shared" si="4"/>
        <v>0</v>
      </c>
      <c r="AK24" s="26">
        <f t="shared" si="5"/>
        <v>0</v>
      </c>
      <c r="AL24" s="26">
        <f t="shared" si="6"/>
        <v>0</v>
      </c>
      <c r="AM24" s="26">
        <f t="shared" si="7"/>
        <v>0</v>
      </c>
      <c r="AN24" s="26">
        <f t="shared" si="8"/>
        <v>0</v>
      </c>
      <c r="AO24" s="26">
        <f t="shared" si="9"/>
        <v>0</v>
      </c>
      <c r="AP24" s="26"/>
    </row>
    <row r="25" ht="19.95" customHeight="1" spans="1:42">
      <c r="A25" s="23">
        <f t="shared" si="2"/>
        <v>21</v>
      </c>
      <c r="B25" s="24" t="str">
        <f>'202604工资表'!B36</f>
        <v>二十一</v>
      </c>
      <c r="C25" s="350" t="s">
        <v>910</v>
      </c>
      <c r="D25" s="18" t="s">
        <v>911</v>
      </c>
      <c r="E25" s="18" t="s">
        <v>911</v>
      </c>
      <c r="F25" s="18" t="s">
        <v>911</v>
      </c>
      <c r="G25" s="18" t="s">
        <v>912</v>
      </c>
      <c r="H25" s="18" t="s">
        <v>912</v>
      </c>
      <c r="I25" s="18" t="s">
        <v>912</v>
      </c>
      <c r="J25" s="18" t="s">
        <v>911</v>
      </c>
      <c r="K25" s="18" t="s">
        <v>911</v>
      </c>
      <c r="L25" s="18" t="s">
        <v>911</v>
      </c>
      <c r="M25" s="18" t="s">
        <v>911</v>
      </c>
      <c r="N25" s="18" t="s">
        <v>912</v>
      </c>
      <c r="O25" s="18" t="s">
        <v>912</v>
      </c>
      <c r="P25" s="18" t="s">
        <v>911</v>
      </c>
      <c r="Q25" s="18" t="s">
        <v>911</v>
      </c>
      <c r="R25" s="18" t="s">
        <v>911</v>
      </c>
      <c r="S25" s="18" t="s">
        <v>911</v>
      </c>
      <c r="T25" s="18" t="s">
        <v>911</v>
      </c>
      <c r="U25" s="18" t="s">
        <v>912</v>
      </c>
      <c r="V25" s="18" t="s">
        <v>912</v>
      </c>
      <c r="W25" s="18" t="s">
        <v>911</v>
      </c>
      <c r="X25" s="18" t="s">
        <v>911</v>
      </c>
      <c r="Y25" s="18" t="s">
        <v>911</v>
      </c>
      <c r="Z25" s="18" t="s">
        <v>911</v>
      </c>
      <c r="AA25" s="18" t="s">
        <v>911</v>
      </c>
      <c r="AB25" s="18" t="s">
        <v>912</v>
      </c>
      <c r="AC25" s="18" t="s">
        <v>912</v>
      </c>
      <c r="AD25" s="18" t="s">
        <v>911</v>
      </c>
      <c r="AE25" s="18" t="s">
        <v>911</v>
      </c>
      <c r="AF25" s="18" t="s">
        <v>911</v>
      </c>
      <c r="AG25" s="18" t="s">
        <v>911</v>
      </c>
      <c r="AH25" s="25">
        <v>21</v>
      </c>
      <c r="AI25" s="26">
        <f t="shared" si="3"/>
        <v>21</v>
      </c>
      <c r="AJ25" s="26">
        <f t="shared" si="4"/>
        <v>0</v>
      </c>
      <c r="AK25" s="26">
        <f t="shared" si="5"/>
        <v>0</v>
      </c>
      <c r="AL25" s="26">
        <f t="shared" si="6"/>
        <v>0</v>
      </c>
      <c r="AM25" s="26">
        <f t="shared" si="7"/>
        <v>0</v>
      </c>
      <c r="AN25" s="26">
        <f t="shared" si="8"/>
        <v>0</v>
      </c>
      <c r="AO25" s="26">
        <f t="shared" si="9"/>
        <v>0</v>
      </c>
      <c r="AP25" s="18"/>
    </row>
    <row r="26" ht="19.95" customHeight="1" spans="1:42">
      <c r="A26" s="23">
        <f t="shared" si="2"/>
        <v>22</v>
      </c>
      <c r="B26" s="24" t="str">
        <f>'202604工资表'!B37</f>
        <v>二十二</v>
      </c>
      <c r="C26" s="350" t="s">
        <v>910</v>
      </c>
      <c r="D26" s="18" t="s">
        <v>911</v>
      </c>
      <c r="E26" s="18" t="s">
        <v>911</v>
      </c>
      <c r="F26" s="18" t="s">
        <v>911</v>
      </c>
      <c r="G26" s="18" t="s">
        <v>912</v>
      </c>
      <c r="H26" s="18" t="s">
        <v>912</v>
      </c>
      <c r="I26" s="18" t="s">
        <v>912</v>
      </c>
      <c r="J26" s="18" t="s">
        <v>911</v>
      </c>
      <c r="K26" s="18" t="s">
        <v>911</v>
      </c>
      <c r="L26" s="18" t="s">
        <v>911</v>
      </c>
      <c r="M26" s="18" t="s">
        <v>911</v>
      </c>
      <c r="N26" s="18" t="s">
        <v>912</v>
      </c>
      <c r="O26" s="18" t="s">
        <v>912</v>
      </c>
      <c r="P26" s="18" t="s">
        <v>911</v>
      </c>
      <c r="Q26" s="18" t="s">
        <v>911</v>
      </c>
      <c r="R26" s="18" t="s">
        <v>911</v>
      </c>
      <c r="S26" s="18" t="s">
        <v>911</v>
      </c>
      <c r="T26" s="18" t="s">
        <v>911</v>
      </c>
      <c r="U26" s="18" t="s">
        <v>912</v>
      </c>
      <c r="V26" s="18" t="s">
        <v>912</v>
      </c>
      <c r="W26" s="18" t="s">
        <v>911</v>
      </c>
      <c r="X26" s="18" t="s">
        <v>911</v>
      </c>
      <c r="Y26" s="18" t="s">
        <v>911</v>
      </c>
      <c r="Z26" s="18" t="s">
        <v>911</v>
      </c>
      <c r="AA26" s="18" t="s">
        <v>911</v>
      </c>
      <c r="AB26" s="18" t="s">
        <v>912</v>
      </c>
      <c r="AC26" s="18" t="s">
        <v>912</v>
      </c>
      <c r="AD26" s="18" t="s">
        <v>911</v>
      </c>
      <c r="AE26" s="18" t="s">
        <v>911</v>
      </c>
      <c r="AF26" s="18" t="s">
        <v>911</v>
      </c>
      <c r="AG26" s="18" t="s">
        <v>911</v>
      </c>
      <c r="AH26" s="25">
        <v>21</v>
      </c>
      <c r="AI26" s="26">
        <f t="shared" si="3"/>
        <v>21</v>
      </c>
      <c r="AJ26" s="26">
        <f t="shared" si="4"/>
        <v>0</v>
      </c>
      <c r="AK26" s="26">
        <f t="shared" si="5"/>
        <v>0</v>
      </c>
      <c r="AL26" s="26">
        <f t="shared" si="6"/>
        <v>0</v>
      </c>
      <c r="AM26" s="26">
        <f t="shared" si="7"/>
        <v>0</v>
      </c>
      <c r="AN26" s="26">
        <f t="shared" si="8"/>
        <v>0</v>
      </c>
      <c r="AO26" s="26">
        <f t="shared" si="9"/>
        <v>0</v>
      </c>
      <c r="AP26" s="26"/>
    </row>
    <row r="27" ht="19.95" customHeight="1" spans="1:42">
      <c r="A27" s="23">
        <f t="shared" si="2"/>
        <v>23</v>
      </c>
      <c r="B27" s="24" t="str">
        <f>'202604工资表'!B38</f>
        <v>二十三</v>
      </c>
      <c r="C27" s="350" t="s">
        <v>910</v>
      </c>
      <c r="D27" s="18" t="s">
        <v>911</v>
      </c>
      <c r="E27" s="18" t="s">
        <v>911</v>
      </c>
      <c r="F27" s="18" t="s">
        <v>911</v>
      </c>
      <c r="G27" s="18" t="s">
        <v>912</v>
      </c>
      <c r="H27" s="18" t="s">
        <v>912</v>
      </c>
      <c r="I27" s="18" t="s">
        <v>912</v>
      </c>
      <c r="J27" s="18" t="s">
        <v>911</v>
      </c>
      <c r="K27" s="18" t="s">
        <v>911</v>
      </c>
      <c r="L27" s="18" t="s">
        <v>911</v>
      </c>
      <c r="M27" s="18" t="s">
        <v>911</v>
      </c>
      <c r="N27" s="18" t="s">
        <v>912</v>
      </c>
      <c r="O27" s="18" t="s">
        <v>912</v>
      </c>
      <c r="P27" s="18" t="s">
        <v>911</v>
      </c>
      <c r="Q27" s="18" t="s">
        <v>911</v>
      </c>
      <c r="R27" s="18" t="s">
        <v>911</v>
      </c>
      <c r="S27" s="18" t="s">
        <v>911</v>
      </c>
      <c r="T27" s="18" t="s">
        <v>911</v>
      </c>
      <c r="U27" s="18" t="s">
        <v>912</v>
      </c>
      <c r="V27" s="18" t="s">
        <v>912</v>
      </c>
      <c r="W27" s="18" t="s">
        <v>911</v>
      </c>
      <c r="X27" s="18" t="s">
        <v>911</v>
      </c>
      <c r="Y27" s="18" t="s">
        <v>911</v>
      </c>
      <c r="Z27" s="18" t="s">
        <v>911</v>
      </c>
      <c r="AA27" s="18" t="s">
        <v>911</v>
      </c>
      <c r="AB27" s="18" t="s">
        <v>912</v>
      </c>
      <c r="AC27" s="18" t="s">
        <v>912</v>
      </c>
      <c r="AD27" s="18" t="s">
        <v>911</v>
      </c>
      <c r="AE27" s="18" t="s">
        <v>911</v>
      </c>
      <c r="AF27" s="18" t="s">
        <v>911</v>
      </c>
      <c r="AG27" s="18" t="s">
        <v>911</v>
      </c>
      <c r="AH27" s="25">
        <v>21</v>
      </c>
      <c r="AI27" s="26">
        <f t="shared" si="3"/>
        <v>21</v>
      </c>
      <c r="AJ27" s="26">
        <f t="shared" si="4"/>
        <v>0</v>
      </c>
      <c r="AK27" s="26">
        <f t="shared" si="5"/>
        <v>0</v>
      </c>
      <c r="AL27" s="26">
        <f t="shared" si="6"/>
        <v>0</v>
      </c>
      <c r="AM27" s="26">
        <f t="shared" si="7"/>
        <v>0</v>
      </c>
      <c r="AN27" s="26">
        <f t="shared" si="8"/>
        <v>0</v>
      </c>
      <c r="AO27" s="26">
        <f t="shared" si="9"/>
        <v>0</v>
      </c>
      <c r="AP27" s="26"/>
    </row>
    <row r="28" ht="19.95" customHeight="1" spans="1:42">
      <c r="A28" s="23">
        <f t="shared" si="2"/>
        <v>24</v>
      </c>
      <c r="B28" s="24" t="str">
        <f>'202604工资表'!B39</f>
        <v>二十四</v>
      </c>
      <c r="C28" s="350" t="s">
        <v>910</v>
      </c>
      <c r="D28" s="18" t="s">
        <v>911</v>
      </c>
      <c r="E28" s="18" t="s">
        <v>911</v>
      </c>
      <c r="F28" s="18" t="s">
        <v>911</v>
      </c>
      <c r="G28" s="18" t="s">
        <v>912</v>
      </c>
      <c r="H28" s="18" t="s">
        <v>912</v>
      </c>
      <c r="I28" s="18" t="s">
        <v>912</v>
      </c>
      <c r="J28" s="18" t="s">
        <v>911</v>
      </c>
      <c r="K28" s="18" t="s">
        <v>911</v>
      </c>
      <c r="L28" s="18" t="s">
        <v>911</v>
      </c>
      <c r="M28" s="18" t="s">
        <v>911</v>
      </c>
      <c r="N28" s="18" t="s">
        <v>912</v>
      </c>
      <c r="O28" s="18" t="s">
        <v>912</v>
      </c>
      <c r="P28" s="18" t="s">
        <v>911</v>
      </c>
      <c r="Q28" s="18" t="s">
        <v>911</v>
      </c>
      <c r="R28" s="18" t="s">
        <v>911</v>
      </c>
      <c r="S28" s="18" t="s">
        <v>911</v>
      </c>
      <c r="T28" s="18" t="s">
        <v>911</v>
      </c>
      <c r="U28" s="18" t="s">
        <v>912</v>
      </c>
      <c r="V28" s="18" t="s">
        <v>912</v>
      </c>
      <c r="W28" s="18" t="s">
        <v>911</v>
      </c>
      <c r="X28" s="18" t="s">
        <v>911</v>
      </c>
      <c r="Y28" s="18" t="s">
        <v>911</v>
      </c>
      <c r="Z28" s="18" t="s">
        <v>911</v>
      </c>
      <c r="AA28" s="18" t="s">
        <v>911</v>
      </c>
      <c r="AB28" s="18" t="s">
        <v>912</v>
      </c>
      <c r="AC28" s="18" t="s">
        <v>912</v>
      </c>
      <c r="AD28" s="18" t="s">
        <v>911</v>
      </c>
      <c r="AE28" s="18" t="s">
        <v>911</v>
      </c>
      <c r="AF28" s="18" t="s">
        <v>911</v>
      </c>
      <c r="AG28" s="18" t="s">
        <v>911</v>
      </c>
      <c r="AH28" s="25">
        <v>21</v>
      </c>
      <c r="AI28" s="26">
        <f t="shared" si="3"/>
        <v>21</v>
      </c>
      <c r="AJ28" s="26">
        <f t="shared" si="4"/>
        <v>0</v>
      </c>
      <c r="AK28" s="26">
        <f t="shared" si="5"/>
        <v>0</v>
      </c>
      <c r="AL28" s="26">
        <f t="shared" si="6"/>
        <v>0</v>
      </c>
      <c r="AM28" s="26">
        <f t="shared" si="7"/>
        <v>0</v>
      </c>
      <c r="AN28" s="26">
        <f t="shared" si="8"/>
        <v>0</v>
      </c>
      <c r="AO28" s="26">
        <f t="shared" si="9"/>
        <v>0</v>
      </c>
      <c r="AP28" s="26"/>
    </row>
    <row r="29" ht="19.95" customHeight="1" spans="1:42">
      <c r="A29" s="23">
        <f t="shared" si="2"/>
        <v>25</v>
      </c>
      <c r="B29" s="24" t="str">
        <f>'202604工资表'!B40</f>
        <v>二十五</v>
      </c>
      <c r="C29" s="350" t="s">
        <v>910</v>
      </c>
      <c r="D29" s="18" t="s">
        <v>911</v>
      </c>
      <c r="E29" s="18" t="s">
        <v>911</v>
      </c>
      <c r="F29" s="18" t="s">
        <v>911</v>
      </c>
      <c r="G29" s="18" t="s">
        <v>912</v>
      </c>
      <c r="H29" s="18" t="s">
        <v>912</v>
      </c>
      <c r="I29" s="18" t="s">
        <v>912</v>
      </c>
      <c r="J29" s="18" t="s">
        <v>911</v>
      </c>
      <c r="K29" s="18" t="s">
        <v>911</v>
      </c>
      <c r="L29" s="18" t="s">
        <v>911</v>
      </c>
      <c r="M29" s="18" t="s">
        <v>911</v>
      </c>
      <c r="N29" s="18" t="s">
        <v>912</v>
      </c>
      <c r="O29" s="18" t="s">
        <v>912</v>
      </c>
      <c r="P29" s="18" t="s">
        <v>911</v>
      </c>
      <c r="Q29" s="18" t="s">
        <v>911</v>
      </c>
      <c r="R29" s="18" t="s">
        <v>911</v>
      </c>
      <c r="S29" s="18" t="s">
        <v>911</v>
      </c>
      <c r="T29" s="18" t="s">
        <v>911</v>
      </c>
      <c r="U29" s="18" t="s">
        <v>912</v>
      </c>
      <c r="V29" s="18" t="s">
        <v>912</v>
      </c>
      <c r="W29" s="18" t="s">
        <v>911</v>
      </c>
      <c r="X29" s="18" t="s">
        <v>911</v>
      </c>
      <c r="Y29" s="18" t="s">
        <v>911</v>
      </c>
      <c r="Z29" s="18" t="s">
        <v>911</v>
      </c>
      <c r="AA29" s="18" t="s">
        <v>911</v>
      </c>
      <c r="AB29" s="18" t="s">
        <v>912</v>
      </c>
      <c r="AC29" s="18" t="s">
        <v>912</v>
      </c>
      <c r="AD29" s="18" t="s">
        <v>911</v>
      </c>
      <c r="AE29" s="18" t="s">
        <v>911</v>
      </c>
      <c r="AF29" s="18" t="s">
        <v>911</v>
      </c>
      <c r="AG29" s="18" t="s">
        <v>911</v>
      </c>
      <c r="AH29" s="25">
        <v>21</v>
      </c>
      <c r="AI29" s="26">
        <f t="shared" si="3"/>
        <v>21</v>
      </c>
      <c r="AJ29" s="26">
        <f t="shared" si="4"/>
        <v>0</v>
      </c>
      <c r="AK29" s="26">
        <f t="shared" si="5"/>
        <v>0</v>
      </c>
      <c r="AL29" s="26">
        <f t="shared" si="6"/>
        <v>0</v>
      </c>
      <c r="AM29" s="26">
        <f t="shared" si="7"/>
        <v>0</v>
      </c>
      <c r="AN29" s="26">
        <f t="shared" si="8"/>
        <v>0</v>
      </c>
      <c r="AO29" s="26">
        <f t="shared" si="9"/>
        <v>0</v>
      </c>
      <c r="AP29" s="26"/>
    </row>
    <row r="30" ht="19.95" customHeight="1" spans="1:42">
      <c r="A30" s="23">
        <f t="shared" si="2"/>
        <v>26</v>
      </c>
      <c r="B30" s="24" t="str">
        <f>'202604工资表'!B41</f>
        <v>二十六</v>
      </c>
      <c r="C30" s="350" t="s">
        <v>910</v>
      </c>
      <c r="D30" s="18" t="s">
        <v>911</v>
      </c>
      <c r="E30" s="18" t="s">
        <v>911</v>
      </c>
      <c r="F30" s="18" t="s">
        <v>911</v>
      </c>
      <c r="G30" s="18" t="s">
        <v>912</v>
      </c>
      <c r="H30" s="18" t="s">
        <v>912</v>
      </c>
      <c r="I30" s="18" t="s">
        <v>912</v>
      </c>
      <c r="J30" s="18" t="s">
        <v>911</v>
      </c>
      <c r="K30" s="18" t="s">
        <v>911</v>
      </c>
      <c r="L30" s="18" t="s">
        <v>911</v>
      </c>
      <c r="M30" s="18" t="s">
        <v>911</v>
      </c>
      <c r="N30" s="18" t="s">
        <v>912</v>
      </c>
      <c r="O30" s="18" t="s">
        <v>912</v>
      </c>
      <c r="P30" s="18" t="s">
        <v>911</v>
      </c>
      <c r="Q30" s="18" t="s">
        <v>911</v>
      </c>
      <c r="R30" s="18" t="s">
        <v>911</v>
      </c>
      <c r="S30" s="18" t="s">
        <v>911</v>
      </c>
      <c r="T30" s="18" t="s">
        <v>911</v>
      </c>
      <c r="U30" s="18" t="s">
        <v>912</v>
      </c>
      <c r="V30" s="18" t="s">
        <v>912</v>
      </c>
      <c r="W30" s="18" t="s">
        <v>911</v>
      </c>
      <c r="X30" s="18" t="s">
        <v>911</v>
      </c>
      <c r="Y30" s="18" t="s">
        <v>911</v>
      </c>
      <c r="Z30" s="18" t="s">
        <v>911</v>
      </c>
      <c r="AA30" s="18" t="s">
        <v>911</v>
      </c>
      <c r="AB30" s="18" t="s">
        <v>912</v>
      </c>
      <c r="AC30" s="18" t="s">
        <v>912</v>
      </c>
      <c r="AD30" s="18" t="s">
        <v>911</v>
      </c>
      <c r="AE30" s="18" t="s">
        <v>911</v>
      </c>
      <c r="AF30" s="18" t="s">
        <v>911</v>
      </c>
      <c r="AG30" s="18" t="s">
        <v>911</v>
      </c>
      <c r="AH30" s="25">
        <v>21</v>
      </c>
      <c r="AI30" s="26">
        <f t="shared" si="3"/>
        <v>21</v>
      </c>
      <c r="AJ30" s="26">
        <f t="shared" si="4"/>
        <v>0</v>
      </c>
      <c r="AK30" s="26">
        <f t="shared" si="5"/>
        <v>0</v>
      </c>
      <c r="AL30" s="26">
        <f t="shared" si="6"/>
        <v>0</v>
      </c>
      <c r="AM30" s="26">
        <f t="shared" si="7"/>
        <v>0</v>
      </c>
      <c r="AN30" s="26">
        <f t="shared" si="8"/>
        <v>0</v>
      </c>
      <c r="AO30" s="26">
        <f t="shared" si="9"/>
        <v>0</v>
      </c>
      <c r="AP30" s="26"/>
    </row>
    <row r="31" ht="19.95" customHeight="1" spans="1:42">
      <c r="A31" s="23">
        <f t="shared" si="2"/>
        <v>27</v>
      </c>
      <c r="B31" s="24" t="str">
        <f>'202604工资表'!B42</f>
        <v>二十七</v>
      </c>
      <c r="C31" s="350" t="s">
        <v>910</v>
      </c>
      <c r="D31" s="18" t="s">
        <v>911</v>
      </c>
      <c r="E31" s="18" t="s">
        <v>911</v>
      </c>
      <c r="F31" s="18" t="s">
        <v>911</v>
      </c>
      <c r="G31" s="18" t="s">
        <v>912</v>
      </c>
      <c r="H31" s="18" t="s">
        <v>912</v>
      </c>
      <c r="I31" s="18" t="s">
        <v>912</v>
      </c>
      <c r="J31" s="18" t="s">
        <v>911</v>
      </c>
      <c r="K31" s="18" t="s">
        <v>911</v>
      </c>
      <c r="L31" s="18" t="s">
        <v>911</v>
      </c>
      <c r="M31" s="18" t="s">
        <v>911</v>
      </c>
      <c r="N31" s="18" t="s">
        <v>912</v>
      </c>
      <c r="O31" s="18" t="s">
        <v>912</v>
      </c>
      <c r="P31" s="18" t="s">
        <v>911</v>
      </c>
      <c r="Q31" s="18" t="s">
        <v>911</v>
      </c>
      <c r="R31" s="18" t="s">
        <v>911</v>
      </c>
      <c r="S31" s="18" t="s">
        <v>911</v>
      </c>
      <c r="T31" s="18" t="s">
        <v>911</v>
      </c>
      <c r="U31" s="18" t="s">
        <v>912</v>
      </c>
      <c r="V31" s="18" t="s">
        <v>912</v>
      </c>
      <c r="W31" s="18" t="s">
        <v>911</v>
      </c>
      <c r="X31" s="18" t="s">
        <v>911</v>
      </c>
      <c r="Y31" s="18" t="s">
        <v>911</v>
      </c>
      <c r="Z31" s="18" t="s">
        <v>911</v>
      </c>
      <c r="AA31" s="18" t="s">
        <v>911</v>
      </c>
      <c r="AB31" s="18" t="s">
        <v>912</v>
      </c>
      <c r="AC31" s="18" t="s">
        <v>912</v>
      </c>
      <c r="AD31" s="18" t="s">
        <v>911</v>
      </c>
      <c r="AE31" s="18" t="s">
        <v>911</v>
      </c>
      <c r="AF31" s="18" t="s">
        <v>911</v>
      </c>
      <c r="AG31" s="18" t="s">
        <v>911</v>
      </c>
      <c r="AH31" s="25">
        <v>21</v>
      </c>
      <c r="AI31" s="26">
        <f t="shared" si="3"/>
        <v>21</v>
      </c>
      <c r="AJ31" s="26">
        <f t="shared" si="4"/>
        <v>0</v>
      </c>
      <c r="AK31" s="26">
        <f t="shared" si="5"/>
        <v>0</v>
      </c>
      <c r="AL31" s="26">
        <f t="shared" si="6"/>
        <v>0</v>
      </c>
      <c r="AM31" s="26">
        <f t="shared" si="7"/>
        <v>0</v>
      </c>
      <c r="AN31" s="26">
        <f t="shared" si="8"/>
        <v>0</v>
      </c>
      <c r="AO31" s="26">
        <f t="shared" si="9"/>
        <v>0</v>
      </c>
      <c r="AP31" s="18"/>
    </row>
    <row r="32" ht="19.95" customHeight="1" spans="1:42">
      <c r="A32" s="23">
        <f t="shared" si="2"/>
        <v>28</v>
      </c>
      <c r="B32" s="24" t="str">
        <f>'202604工资表'!B43</f>
        <v>二十八</v>
      </c>
      <c r="C32" s="350" t="s">
        <v>910</v>
      </c>
      <c r="D32" s="18" t="s">
        <v>911</v>
      </c>
      <c r="E32" s="18" t="s">
        <v>911</v>
      </c>
      <c r="F32" s="18" t="s">
        <v>911</v>
      </c>
      <c r="G32" s="18" t="s">
        <v>912</v>
      </c>
      <c r="H32" s="18" t="s">
        <v>912</v>
      </c>
      <c r="I32" s="18" t="s">
        <v>912</v>
      </c>
      <c r="J32" s="18" t="s">
        <v>911</v>
      </c>
      <c r="K32" s="18" t="s">
        <v>911</v>
      </c>
      <c r="L32" s="18" t="s">
        <v>911</v>
      </c>
      <c r="M32" s="18" t="s">
        <v>911</v>
      </c>
      <c r="N32" s="18" t="s">
        <v>912</v>
      </c>
      <c r="O32" s="18" t="s">
        <v>912</v>
      </c>
      <c r="P32" s="18" t="s">
        <v>911</v>
      </c>
      <c r="Q32" s="18" t="s">
        <v>911</v>
      </c>
      <c r="R32" s="18" t="s">
        <v>911</v>
      </c>
      <c r="S32" s="18" t="s">
        <v>911</v>
      </c>
      <c r="T32" s="18" t="s">
        <v>911</v>
      </c>
      <c r="U32" s="18" t="s">
        <v>912</v>
      </c>
      <c r="V32" s="18" t="s">
        <v>912</v>
      </c>
      <c r="W32" s="18" t="s">
        <v>911</v>
      </c>
      <c r="X32" s="18" t="s">
        <v>911</v>
      </c>
      <c r="Y32" s="18" t="s">
        <v>911</v>
      </c>
      <c r="Z32" s="18" t="s">
        <v>911</v>
      </c>
      <c r="AA32" s="18" t="s">
        <v>911</v>
      </c>
      <c r="AB32" s="18" t="s">
        <v>912</v>
      </c>
      <c r="AC32" s="18" t="s">
        <v>912</v>
      </c>
      <c r="AD32" s="18" t="s">
        <v>911</v>
      </c>
      <c r="AE32" s="18" t="s">
        <v>911</v>
      </c>
      <c r="AF32" s="18" t="s">
        <v>911</v>
      </c>
      <c r="AG32" s="18" t="s">
        <v>911</v>
      </c>
      <c r="AH32" s="25">
        <v>21</v>
      </c>
      <c r="AI32" s="26">
        <f t="shared" si="3"/>
        <v>21</v>
      </c>
      <c r="AJ32" s="26">
        <f t="shared" si="4"/>
        <v>0</v>
      </c>
      <c r="AK32" s="26">
        <f t="shared" si="5"/>
        <v>0</v>
      </c>
      <c r="AL32" s="26">
        <f t="shared" si="6"/>
        <v>0</v>
      </c>
      <c r="AM32" s="26">
        <f t="shared" si="7"/>
        <v>0</v>
      </c>
      <c r="AN32" s="26">
        <f t="shared" si="8"/>
        <v>0</v>
      </c>
      <c r="AO32" s="26">
        <f t="shared" si="9"/>
        <v>0</v>
      </c>
      <c r="AP32" s="26"/>
    </row>
    <row r="33" ht="19.95" customHeight="1" spans="1:42">
      <c r="A33" s="23">
        <f t="shared" si="2"/>
        <v>29</v>
      </c>
      <c r="B33" s="24" t="str">
        <f>'202604工资表'!B44</f>
        <v>二十九</v>
      </c>
      <c r="C33" s="350" t="s">
        <v>910</v>
      </c>
      <c r="D33" s="18" t="s">
        <v>911</v>
      </c>
      <c r="E33" s="18" t="s">
        <v>911</v>
      </c>
      <c r="F33" s="18" t="s">
        <v>911</v>
      </c>
      <c r="G33" s="18" t="s">
        <v>912</v>
      </c>
      <c r="H33" s="18" t="s">
        <v>912</v>
      </c>
      <c r="I33" s="18" t="s">
        <v>912</v>
      </c>
      <c r="J33" s="18" t="s">
        <v>911</v>
      </c>
      <c r="K33" s="18" t="s">
        <v>911</v>
      </c>
      <c r="L33" s="18" t="s">
        <v>911</v>
      </c>
      <c r="M33" s="18" t="s">
        <v>911</v>
      </c>
      <c r="N33" s="18" t="s">
        <v>912</v>
      </c>
      <c r="O33" s="18" t="s">
        <v>912</v>
      </c>
      <c r="P33" s="18" t="s">
        <v>911</v>
      </c>
      <c r="Q33" s="18" t="s">
        <v>911</v>
      </c>
      <c r="R33" s="18" t="s">
        <v>911</v>
      </c>
      <c r="S33" s="18" t="s">
        <v>911</v>
      </c>
      <c r="T33" s="18" t="s">
        <v>911</v>
      </c>
      <c r="U33" s="18" t="s">
        <v>912</v>
      </c>
      <c r="V33" s="18" t="s">
        <v>912</v>
      </c>
      <c r="W33" s="18" t="s">
        <v>911</v>
      </c>
      <c r="X33" s="18" t="s">
        <v>911</v>
      </c>
      <c r="Y33" s="18" t="s">
        <v>911</v>
      </c>
      <c r="Z33" s="18" t="s">
        <v>911</v>
      </c>
      <c r="AA33" s="18" t="s">
        <v>911</v>
      </c>
      <c r="AB33" s="18" t="s">
        <v>912</v>
      </c>
      <c r="AC33" s="18" t="s">
        <v>912</v>
      </c>
      <c r="AD33" s="18" t="s">
        <v>911</v>
      </c>
      <c r="AE33" s="18" t="s">
        <v>911</v>
      </c>
      <c r="AF33" s="18" t="s">
        <v>911</v>
      </c>
      <c r="AG33" s="18" t="s">
        <v>911</v>
      </c>
      <c r="AH33" s="25">
        <v>21</v>
      </c>
      <c r="AI33" s="26">
        <f t="shared" si="3"/>
        <v>21</v>
      </c>
      <c r="AJ33" s="26">
        <f t="shared" si="4"/>
        <v>0</v>
      </c>
      <c r="AK33" s="26">
        <f t="shared" si="5"/>
        <v>0</v>
      </c>
      <c r="AL33" s="26">
        <f t="shared" si="6"/>
        <v>0</v>
      </c>
      <c r="AM33" s="26">
        <f t="shared" si="7"/>
        <v>0</v>
      </c>
      <c r="AN33" s="26">
        <f t="shared" si="8"/>
        <v>0</v>
      </c>
      <c r="AO33" s="26">
        <f t="shared" si="9"/>
        <v>0</v>
      </c>
      <c r="AP33" s="26"/>
    </row>
    <row r="34" ht="19.95" customHeight="1" spans="1:42">
      <c r="A34" s="23">
        <f t="shared" si="2"/>
        <v>30</v>
      </c>
      <c r="B34" s="24" t="str">
        <f>'202604工资表'!B45</f>
        <v>三十</v>
      </c>
      <c r="C34" s="350" t="s">
        <v>910</v>
      </c>
      <c r="D34" s="18" t="s">
        <v>911</v>
      </c>
      <c r="E34" s="18" t="s">
        <v>911</v>
      </c>
      <c r="F34" s="18" t="s">
        <v>911</v>
      </c>
      <c r="G34" s="18" t="s">
        <v>912</v>
      </c>
      <c r="H34" s="18" t="s">
        <v>912</v>
      </c>
      <c r="I34" s="18" t="s">
        <v>912</v>
      </c>
      <c r="J34" s="18" t="s">
        <v>911</v>
      </c>
      <c r="K34" s="18" t="s">
        <v>911</v>
      </c>
      <c r="L34" s="18" t="s">
        <v>911</v>
      </c>
      <c r="M34" s="18" t="s">
        <v>911</v>
      </c>
      <c r="N34" s="18" t="s">
        <v>912</v>
      </c>
      <c r="O34" s="18" t="s">
        <v>912</v>
      </c>
      <c r="P34" s="18" t="s">
        <v>911</v>
      </c>
      <c r="Q34" s="18" t="s">
        <v>911</v>
      </c>
      <c r="R34" s="18" t="s">
        <v>911</v>
      </c>
      <c r="S34" s="18" t="s">
        <v>911</v>
      </c>
      <c r="T34" s="18" t="s">
        <v>911</v>
      </c>
      <c r="U34" s="18" t="s">
        <v>912</v>
      </c>
      <c r="V34" s="18" t="s">
        <v>912</v>
      </c>
      <c r="W34" s="18" t="s">
        <v>911</v>
      </c>
      <c r="X34" s="18" t="s">
        <v>911</v>
      </c>
      <c r="Y34" s="18" t="s">
        <v>911</v>
      </c>
      <c r="Z34" s="18" t="s">
        <v>911</v>
      </c>
      <c r="AA34" s="18" t="s">
        <v>911</v>
      </c>
      <c r="AB34" s="18" t="s">
        <v>912</v>
      </c>
      <c r="AC34" s="18" t="s">
        <v>912</v>
      </c>
      <c r="AD34" s="18" t="s">
        <v>911</v>
      </c>
      <c r="AE34" s="18" t="s">
        <v>911</v>
      </c>
      <c r="AF34" s="18" t="s">
        <v>911</v>
      </c>
      <c r="AG34" s="18" t="s">
        <v>911</v>
      </c>
      <c r="AH34" s="25">
        <v>21</v>
      </c>
      <c r="AI34" s="26">
        <f t="shared" si="3"/>
        <v>21</v>
      </c>
      <c r="AJ34" s="26">
        <f t="shared" si="4"/>
        <v>0</v>
      </c>
      <c r="AK34" s="26">
        <f t="shared" si="5"/>
        <v>0</v>
      </c>
      <c r="AL34" s="26">
        <f t="shared" si="6"/>
        <v>0</v>
      </c>
      <c r="AM34" s="26">
        <f t="shared" si="7"/>
        <v>0</v>
      </c>
      <c r="AN34" s="26">
        <f t="shared" si="8"/>
        <v>0</v>
      </c>
      <c r="AO34" s="26">
        <f t="shared" si="9"/>
        <v>0</v>
      </c>
      <c r="AP34" s="26"/>
    </row>
    <row r="35" ht="19.95" customHeight="1" spans="1:42">
      <c r="A35" s="23">
        <f t="shared" si="2"/>
        <v>31</v>
      </c>
      <c r="B35" s="24" t="str">
        <f>'202604工资表'!B46</f>
        <v>三十一</v>
      </c>
      <c r="C35" s="350" t="s">
        <v>910</v>
      </c>
      <c r="D35" s="18" t="s">
        <v>911</v>
      </c>
      <c r="E35" s="18" t="s">
        <v>911</v>
      </c>
      <c r="F35" s="18" t="s">
        <v>911</v>
      </c>
      <c r="G35" s="18" t="s">
        <v>912</v>
      </c>
      <c r="H35" s="18" t="s">
        <v>912</v>
      </c>
      <c r="I35" s="18" t="s">
        <v>912</v>
      </c>
      <c r="J35" s="18" t="s">
        <v>911</v>
      </c>
      <c r="K35" s="18" t="s">
        <v>911</v>
      </c>
      <c r="L35" s="18" t="s">
        <v>911</v>
      </c>
      <c r="M35" s="18" t="s">
        <v>911</v>
      </c>
      <c r="N35" s="18" t="s">
        <v>912</v>
      </c>
      <c r="O35" s="18" t="s">
        <v>912</v>
      </c>
      <c r="P35" s="18" t="s">
        <v>911</v>
      </c>
      <c r="Q35" s="18" t="s">
        <v>911</v>
      </c>
      <c r="R35" s="18" t="s">
        <v>911</v>
      </c>
      <c r="S35" s="18" t="s">
        <v>911</v>
      </c>
      <c r="T35" s="18" t="s">
        <v>911</v>
      </c>
      <c r="U35" s="18" t="s">
        <v>912</v>
      </c>
      <c r="V35" s="18" t="s">
        <v>912</v>
      </c>
      <c r="W35" s="18" t="s">
        <v>911</v>
      </c>
      <c r="X35" s="18" t="s">
        <v>911</v>
      </c>
      <c r="Y35" s="18" t="s">
        <v>911</v>
      </c>
      <c r="Z35" s="18" t="s">
        <v>911</v>
      </c>
      <c r="AA35" s="18" t="s">
        <v>911</v>
      </c>
      <c r="AB35" s="18" t="s">
        <v>912</v>
      </c>
      <c r="AC35" s="18" t="s">
        <v>912</v>
      </c>
      <c r="AD35" s="18" t="s">
        <v>911</v>
      </c>
      <c r="AE35" s="18" t="s">
        <v>911</v>
      </c>
      <c r="AF35" s="18" t="s">
        <v>911</v>
      </c>
      <c r="AG35" s="18" t="s">
        <v>911</v>
      </c>
      <c r="AH35" s="25">
        <v>21</v>
      </c>
      <c r="AI35" s="26">
        <f t="shared" si="3"/>
        <v>21</v>
      </c>
      <c r="AJ35" s="26">
        <f t="shared" si="4"/>
        <v>0</v>
      </c>
      <c r="AK35" s="26">
        <f t="shared" si="5"/>
        <v>0</v>
      </c>
      <c r="AL35" s="26">
        <f t="shared" si="6"/>
        <v>0</v>
      </c>
      <c r="AM35" s="26">
        <f t="shared" si="7"/>
        <v>0</v>
      </c>
      <c r="AN35" s="26">
        <f t="shared" si="8"/>
        <v>0</v>
      </c>
      <c r="AO35" s="26">
        <f t="shared" si="9"/>
        <v>0</v>
      </c>
      <c r="AP35" s="26"/>
    </row>
    <row r="36" ht="19.95" customHeight="1" spans="1:42">
      <c r="A36" s="23">
        <f t="shared" si="2"/>
        <v>32</v>
      </c>
      <c r="B36" s="24" t="str">
        <f>'202604工资表'!B47</f>
        <v>三十二</v>
      </c>
      <c r="C36" s="350" t="s">
        <v>910</v>
      </c>
      <c r="D36" s="18" t="s">
        <v>911</v>
      </c>
      <c r="E36" s="18" t="s">
        <v>911</v>
      </c>
      <c r="F36" s="18" t="s">
        <v>911</v>
      </c>
      <c r="G36" s="18" t="s">
        <v>912</v>
      </c>
      <c r="H36" s="18" t="s">
        <v>912</v>
      </c>
      <c r="I36" s="18" t="s">
        <v>912</v>
      </c>
      <c r="J36" s="18" t="s">
        <v>911</v>
      </c>
      <c r="K36" s="18" t="s">
        <v>911</v>
      </c>
      <c r="L36" s="18" t="s">
        <v>911</v>
      </c>
      <c r="M36" s="18" t="s">
        <v>911</v>
      </c>
      <c r="N36" s="18" t="s">
        <v>912</v>
      </c>
      <c r="O36" s="18" t="s">
        <v>912</v>
      </c>
      <c r="P36" s="18" t="s">
        <v>911</v>
      </c>
      <c r="Q36" s="18" t="s">
        <v>911</v>
      </c>
      <c r="R36" s="18" t="s">
        <v>911</v>
      </c>
      <c r="S36" s="18" t="s">
        <v>911</v>
      </c>
      <c r="T36" s="18" t="s">
        <v>911</v>
      </c>
      <c r="U36" s="18" t="s">
        <v>912</v>
      </c>
      <c r="V36" s="18" t="s">
        <v>912</v>
      </c>
      <c r="W36" s="18" t="s">
        <v>911</v>
      </c>
      <c r="X36" s="18" t="s">
        <v>911</v>
      </c>
      <c r="Y36" s="18" t="s">
        <v>911</v>
      </c>
      <c r="Z36" s="18" t="s">
        <v>911</v>
      </c>
      <c r="AA36" s="18" t="s">
        <v>911</v>
      </c>
      <c r="AB36" s="18" t="s">
        <v>912</v>
      </c>
      <c r="AC36" s="18" t="s">
        <v>912</v>
      </c>
      <c r="AD36" s="18" t="s">
        <v>911</v>
      </c>
      <c r="AE36" s="18" t="s">
        <v>911</v>
      </c>
      <c r="AF36" s="18" t="s">
        <v>911</v>
      </c>
      <c r="AG36" s="18" t="s">
        <v>911</v>
      </c>
      <c r="AH36" s="25">
        <v>21</v>
      </c>
      <c r="AI36" s="26">
        <f t="shared" si="3"/>
        <v>21</v>
      </c>
      <c r="AJ36" s="26">
        <f t="shared" si="4"/>
        <v>0</v>
      </c>
      <c r="AK36" s="26">
        <f t="shared" si="5"/>
        <v>0</v>
      </c>
      <c r="AL36" s="26">
        <f t="shared" si="6"/>
        <v>0</v>
      </c>
      <c r="AM36" s="26">
        <f t="shared" si="7"/>
        <v>0</v>
      </c>
      <c r="AN36" s="26">
        <f t="shared" si="8"/>
        <v>0</v>
      </c>
      <c r="AO36" s="26">
        <f t="shared" si="9"/>
        <v>0</v>
      </c>
      <c r="AP36" s="26"/>
    </row>
    <row r="37" ht="19.95" customHeight="1" spans="1:42">
      <c r="A37" s="23">
        <f t="shared" si="2"/>
        <v>33</v>
      </c>
      <c r="B37" s="24" t="str">
        <f>'202604工资表'!B48</f>
        <v>三十三</v>
      </c>
      <c r="C37" s="350" t="s">
        <v>910</v>
      </c>
      <c r="D37" s="18" t="s">
        <v>911</v>
      </c>
      <c r="E37" s="18" t="s">
        <v>911</v>
      </c>
      <c r="F37" s="18" t="s">
        <v>911</v>
      </c>
      <c r="G37" s="18" t="s">
        <v>912</v>
      </c>
      <c r="H37" s="18" t="s">
        <v>912</v>
      </c>
      <c r="I37" s="18" t="s">
        <v>912</v>
      </c>
      <c r="J37" s="18" t="s">
        <v>911</v>
      </c>
      <c r="K37" s="18" t="s">
        <v>911</v>
      </c>
      <c r="L37" s="18" t="s">
        <v>911</v>
      </c>
      <c r="M37" s="18" t="s">
        <v>911</v>
      </c>
      <c r="N37" s="18" t="s">
        <v>912</v>
      </c>
      <c r="O37" s="18" t="s">
        <v>912</v>
      </c>
      <c r="P37" s="18" t="s">
        <v>911</v>
      </c>
      <c r="Q37" s="18" t="s">
        <v>911</v>
      </c>
      <c r="R37" s="18" t="s">
        <v>911</v>
      </c>
      <c r="S37" s="18" t="s">
        <v>911</v>
      </c>
      <c r="T37" s="18" t="s">
        <v>911</v>
      </c>
      <c r="U37" s="18" t="s">
        <v>912</v>
      </c>
      <c r="V37" s="18" t="s">
        <v>912</v>
      </c>
      <c r="W37" s="18" t="s">
        <v>911</v>
      </c>
      <c r="X37" s="18" t="s">
        <v>911</v>
      </c>
      <c r="Y37" s="18" t="s">
        <v>911</v>
      </c>
      <c r="Z37" s="18" t="s">
        <v>911</v>
      </c>
      <c r="AA37" s="18" t="s">
        <v>911</v>
      </c>
      <c r="AB37" s="18" t="s">
        <v>912</v>
      </c>
      <c r="AC37" s="18" t="s">
        <v>912</v>
      </c>
      <c r="AD37" s="18" t="s">
        <v>911</v>
      </c>
      <c r="AE37" s="18" t="s">
        <v>911</v>
      </c>
      <c r="AF37" s="18" t="s">
        <v>911</v>
      </c>
      <c r="AG37" s="18" t="s">
        <v>911</v>
      </c>
      <c r="AH37" s="25">
        <v>21</v>
      </c>
      <c r="AI37" s="26">
        <f t="shared" si="3"/>
        <v>21</v>
      </c>
      <c r="AJ37" s="26">
        <f t="shared" si="4"/>
        <v>0</v>
      </c>
      <c r="AK37" s="26">
        <f t="shared" si="5"/>
        <v>0</v>
      </c>
      <c r="AL37" s="26">
        <f t="shared" si="6"/>
        <v>0</v>
      </c>
      <c r="AM37" s="26">
        <f t="shared" si="7"/>
        <v>0</v>
      </c>
      <c r="AN37" s="26">
        <f t="shared" si="8"/>
        <v>0</v>
      </c>
      <c r="AO37" s="26">
        <f t="shared" si="9"/>
        <v>0</v>
      </c>
      <c r="AP37" s="26"/>
    </row>
    <row r="38" ht="19.95" customHeight="1" spans="1:42">
      <c r="A38" s="23">
        <f t="shared" si="2"/>
        <v>34</v>
      </c>
      <c r="B38" s="24" t="str">
        <f>'202604工资表'!B49</f>
        <v>三十四</v>
      </c>
      <c r="C38" s="350" t="s">
        <v>910</v>
      </c>
      <c r="D38" s="18" t="s">
        <v>911</v>
      </c>
      <c r="E38" s="18" t="s">
        <v>911</v>
      </c>
      <c r="F38" s="18" t="s">
        <v>911</v>
      </c>
      <c r="G38" s="18" t="s">
        <v>912</v>
      </c>
      <c r="H38" s="18" t="s">
        <v>912</v>
      </c>
      <c r="I38" s="18" t="s">
        <v>912</v>
      </c>
      <c r="J38" s="18" t="s">
        <v>911</v>
      </c>
      <c r="K38" s="18" t="s">
        <v>911</v>
      </c>
      <c r="L38" s="18" t="s">
        <v>911</v>
      </c>
      <c r="M38" s="18" t="s">
        <v>911</v>
      </c>
      <c r="N38" s="18" t="s">
        <v>912</v>
      </c>
      <c r="O38" s="18" t="s">
        <v>912</v>
      </c>
      <c r="P38" s="18" t="s">
        <v>911</v>
      </c>
      <c r="Q38" s="18" t="s">
        <v>911</v>
      </c>
      <c r="R38" s="18" t="s">
        <v>911</v>
      </c>
      <c r="S38" s="18" t="s">
        <v>911</v>
      </c>
      <c r="T38" s="18" t="s">
        <v>911</v>
      </c>
      <c r="U38" s="18" t="s">
        <v>912</v>
      </c>
      <c r="V38" s="18" t="s">
        <v>912</v>
      </c>
      <c r="W38" s="18" t="s">
        <v>911</v>
      </c>
      <c r="X38" s="18" t="s">
        <v>911</v>
      </c>
      <c r="Y38" s="18" t="s">
        <v>911</v>
      </c>
      <c r="Z38" s="18" t="s">
        <v>911</v>
      </c>
      <c r="AA38" s="18" t="s">
        <v>911</v>
      </c>
      <c r="AB38" s="18" t="s">
        <v>912</v>
      </c>
      <c r="AC38" s="18" t="s">
        <v>912</v>
      </c>
      <c r="AD38" s="18" t="s">
        <v>911</v>
      </c>
      <c r="AE38" s="18" t="s">
        <v>911</v>
      </c>
      <c r="AF38" s="18" t="s">
        <v>911</v>
      </c>
      <c r="AG38" s="18" t="s">
        <v>911</v>
      </c>
      <c r="AH38" s="25">
        <v>21</v>
      </c>
      <c r="AI38" s="26">
        <f t="shared" si="3"/>
        <v>21</v>
      </c>
      <c r="AJ38" s="26">
        <f t="shared" si="4"/>
        <v>0</v>
      </c>
      <c r="AK38" s="26">
        <f t="shared" si="5"/>
        <v>0</v>
      </c>
      <c r="AL38" s="26">
        <f t="shared" si="6"/>
        <v>0</v>
      </c>
      <c r="AM38" s="26">
        <f t="shared" si="7"/>
        <v>0</v>
      </c>
      <c r="AN38" s="26">
        <f t="shared" si="8"/>
        <v>0</v>
      </c>
      <c r="AO38" s="26">
        <f t="shared" si="9"/>
        <v>0</v>
      </c>
      <c r="AP38" s="26"/>
    </row>
    <row r="39" ht="19.95" customHeight="1" spans="1:42">
      <c r="A39" s="23">
        <f t="shared" si="2"/>
        <v>35</v>
      </c>
      <c r="B39" s="24" t="str">
        <f>'202604工资表'!B50</f>
        <v>三十五</v>
      </c>
      <c r="C39" s="350" t="s">
        <v>910</v>
      </c>
      <c r="D39" s="18" t="s">
        <v>911</v>
      </c>
      <c r="E39" s="18" t="s">
        <v>911</v>
      </c>
      <c r="F39" s="18" t="s">
        <v>911</v>
      </c>
      <c r="G39" s="18" t="s">
        <v>912</v>
      </c>
      <c r="H39" s="18" t="s">
        <v>912</v>
      </c>
      <c r="I39" s="18" t="s">
        <v>912</v>
      </c>
      <c r="J39" s="18" t="s">
        <v>911</v>
      </c>
      <c r="K39" s="18" t="s">
        <v>911</v>
      </c>
      <c r="L39" s="18" t="s">
        <v>911</v>
      </c>
      <c r="M39" s="18" t="s">
        <v>911</v>
      </c>
      <c r="N39" s="18" t="s">
        <v>912</v>
      </c>
      <c r="O39" s="18" t="s">
        <v>912</v>
      </c>
      <c r="P39" s="18" t="s">
        <v>911</v>
      </c>
      <c r="Q39" s="18" t="s">
        <v>911</v>
      </c>
      <c r="R39" s="18" t="s">
        <v>911</v>
      </c>
      <c r="S39" s="18" t="s">
        <v>911</v>
      </c>
      <c r="T39" s="18" t="s">
        <v>911</v>
      </c>
      <c r="U39" s="18" t="s">
        <v>912</v>
      </c>
      <c r="V39" s="18" t="s">
        <v>912</v>
      </c>
      <c r="W39" s="18" t="s">
        <v>911</v>
      </c>
      <c r="X39" s="18" t="s">
        <v>911</v>
      </c>
      <c r="Y39" s="18" t="s">
        <v>911</v>
      </c>
      <c r="Z39" s="18" t="s">
        <v>911</v>
      </c>
      <c r="AA39" s="18" t="s">
        <v>911</v>
      </c>
      <c r="AB39" s="18" t="s">
        <v>912</v>
      </c>
      <c r="AC39" s="18" t="s">
        <v>912</v>
      </c>
      <c r="AD39" s="18" t="s">
        <v>911</v>
      </c>
      <c r="AE39" s="18" t="s">
        <v>911</v>
      </c>
      <c r="AF39" s="18" t="s">
        <v>911</v>
      </c>
      <c r="AG39" s="18" t="s">
        <v>911</v>
      </c>
      <c r="AH39" s="25">
        <v>21</v>
      </c>
      <c r="AI39" s="26">
        <f t="shared" si="3"/>
        <v>21</v>
      </c>
      <c r="AJ39" s="26">
        <f t="shared" si="4"/>
        <v>0</v>
      </c>
      <c r="AK39" s="26">
        <f t="shared" si="5"/>
        <v>0</v>
      </c>
      <c r="AL39" s="26">
        <f t="shared" si="6"/>
        <v>0</v>
      </c>
      <c r="AM39" s="26">
        <f t="shared" si="7"/>
        <v>0</v>
      </c>
      <c r="AN39" s="26">
        <f t="shared" si="8"/>
        <v>0</v>
      </c>
      <c r="AO39" s="26">
        <f t="shared" si="9"/>
        <v>0</v>
      </c>
      <c r="AP39" s="18"/>
    </row>
    <row r="40" ht="19.95" customHeight="1" spans="1:42">
      <c r="A40" s="23">
        <f t="shared" si="2"/>
        <v>36</v>
      </c>
      <c r="B40" s="24" t="str">
        <f>'202604工资表'!B51</f>
        <v>三十六</v>
      </c>
      <c r="C40" s="350" t="s">
        <v>910</v>
      </c>
      <c r="D40" s="18" t="s">
        <v>911</v>
      </c>
      <c r="E40" s="18" t="s">
        <v>911</v>
      </c>
      <c r="F40" s="18" t="s">
        <v>911</v>
      </c>
      <c r="G40" s="18" t="s">
        <v>912</v>
      </c>
      <c r="H40" s="18" t="s">
        <v>912</v>
      </c>
      <c r="I40" s="18" t="s">
        <v>912</v>
      </c>
      <c r="J40" s="18" t="s">
        <v>911</v>
      </c>
      <c r="K40" s="18" t="s">
        <v>911</v>
      </c>
      <c r="L40" s="18" t="s">
        <v>911</v>
      </c>
      <c r="M40" s="18" t="s">
        <v>911</v>
      </c>
      <c r="N40" s="18" t="s">
        <v>912</v>
      </c>
      <c r="O40" s="18" t="s">
        <v>912</v>
      </c>
      <c r="P40" s="18" t="s">
        <v>911</v>
      </c>
      <c r="Q40" s="18" t="s">
        <v>911</v>
      </c>
      <c r="R40" s="18" t="s">
        <v>911</v>
      </c>
      <c r="S40" s="18" t="s">
        <v>911</v>
      </c>
      <c r="T40" s="18" t="s">
        <v>911</v>
      </c>
      <c r="U40" s="18" t="s">
        <v>912</v>
      </c>
      <c r="V40" s="18" t="s">
        <v>912</v>
      </c>
      <c r="W40" s="18" t="s">
        <v>911</v>
      </c>
      <c r="X40" s="18" t="s">
        <v>911</v>
      </c>
      <c r="Y40" s="18" t="s">
        <v>911</v>
      </c>
      <c r="Z40" s="18" t="s">
        <v>911</v>
      </c>
      <c r="AA40" s="18" t="s">
        <v>911</v>
      </c>
      <c r="AB40" s="18" t="s">
        <v>912</v>
      </c>
      <c r="AC40" s="18" t="s">
        <v>912</v>
      </c>
      <c r="AD40" s="18" t="s">
        <v>911</v>
      </c>
      <c r="AE40" s="18" t="s">
        <v>911</v>
      </c>
      <c r="AF40" s="18" t="s">
        <v>911</v>
      </c>
      <c r="AG40" s="18" t="s">
        <v>911</v>
      </c>
      <c r="AH40" s="25">
        <v>21</v>
      </c>
      <c r="AI40" s="26">
        <f t="shared" si="3"/>
        <v>21</v>
      </c>
      <c r="AJ40" s="26">
        <f t="shared" si="4"/>
        <v>0</v>
      </c>
      <c r="AK40" s="26">
        <f t="shared" si="5"/>
        <v>0</v>
      </c>
      <c r="AL40" s="26">
        <f t="shared" si="6"/>
        <v>0</v>
      </c>
      <c r="AM40" s="26">
        <f t="shared" si="7"/>
        <v>0</v>
      </c>
      <c r="AN40" s="26">
        <f t="shared" si="8"/>
        <v>0</v>
      </c>
      <c r="AO40" s="26">
        <f t="shared" si="9"/>
        <v>0</v>
      </c>
      <c r="AP40" s="26"/>
    </row>
    <row r="41" ht="19.95" customHeight="1" spans="1:42">
      <c r="A41" s="23">
        <f t="shared" si="2"/>
        <v>37</v>
      </c>
      <c r="B41" s="24" t="str">
        <f>'202604工资表'!B52</f>
        <v>三十七</v>
      </c>
      <c r="C41" s="350" t="s">
        <v>910</v>
      </c>
      <c r="D41" s="18" t="s">
        <v>911</v>
      </c>
      <c r="E41" s="18" t="s">
        <v>911</v>
      </c>
      <c r="F41" s="18" t="s">
        <v>911</v>
      </c>
      <c r="G41" s="18" t="s">
        <v>912</v>
      </c>
      <c r="H41" s="18" t="s">
        <v>912</v>
      </c>
      <c r="I41" s="18" t="s">
        <v>912</v>
      </c>
      <c r="J41" s="18" t="s">
        <v>911</v>
      </c>
      <c r="K41" s="18" t="s">
        <v>911</v>
      </c>
      <c r="L41" s="18" t="s">
        <v>911</v>
      </c>
      <c r="M41" s="18" t="s">
        <v>911</v>
      </c>
      <c r="N41" s="18" t="s">
        <v>912</v>
      </c>
      <c r="O41" s="18" t="s">
        <v>912</v>
      </c>
      <c r="P41" s="18" t="s">
        <v>911</v>
      </c>
      <c r="Q41" s="18" t="s">
        <v>911</v>
      </c>
      <c r="R41" s="18" t="s">
        <v>911</v>
      </c>
      <c r="S41" s="18" t="s">
        <v>911</v>
      </c>
      <c r="T41" s="18" t="s">
        <v>911</v>
      </c>
      <c r="U41" s="18" t="s">
        <v>912</v>
      </c>
      <c r="V41" s="18" t="s">
        <v>912</v>
      </c>
      <c r="W41" s="18" t="s">
        <v>911</v>
      </c>
      <c r="X41" s="18" t="s">
        <v>911</v>
      </c>
      <c r="Y41" s="18" t="s">
        <v>911</v>
      </c>
      <c r="Z41" s="18" t="s">
        <v>911</v>
      </c>
      <c r="AA41" s="18" t="s">
        <v>911</v>
      </c>
      <c r="AB41" s="18" t="s">
        <v>912</v>
      </c>
      <c r="AC41" s="18" t="s">
        <v>912</v>
      </c>
      <c r="AD41" s="18" t="s">
        <v>911</v>
      </c>
      <c r="AE41" s="18" t="s">
        <v>911</v>
      </c>
      <c r="AF41" s="18" t="s">
        <v>911</v>
      </c>
      <c r="AG41" s="18" t="s">
        <v>911</v>
      </c>
      <c r="AH41" s="25">
        <v>21</v>
      </c>
      <c r="AI41" s="26">
        <f t="shared" si="3"/>
        <v>21</v>
      </c>
      <c r="AJ41" s="26">
        <f t="shared" si="4"/>
        <v>0</v>
      </c>
      <c r="AK41" s="26">
        <f t="shared" si="5"/>
        <v>0</v>
      </c>
      <c r="AL41" s="26">
        <f t="shared" si="6"/>
        <v>0</v>
      </c>
      <c r="AM41" s="26">
        <f t="shared" si="7"/>
        <v>0</v>
      </c>
      <c r="AN41" s="26">
        <f t="shared" si="8"/>
        <v>0</v>
      </c>
      <c r="AO41" s="26">
        <f t="shared" si="9"/>
        <v>0</v>
      </c>
      <c r="AP41" s="26"/>
    </row>
    <row r="42" ht="19.95" customHeight="1" spans="1:42">
      <c r="A42" s="23">
        <f t="shared" si="2"/>
        <v>38</v>
      </c>
      <c r="B42" s="24" t="str">
        <f>'202604工资表'!B53</f>
        <v>三十八</v>
      </c>
      <c r="C42" s="350" t="s">
        <v>910</v>
      </c>
      <c r="D42" s="18" t="s">
        <v>911</v>
      </c>
      <c r="E42" s="18" t="s">
        <v>911</v>
      </c>
      <c r="F42" s="18" t="s">
        <v>911</v>
      </c>
      <c r="G42" s="18" t="s">
        <v>912</v>
      </c>
      <c r="H42" s="18" t="s">
        <v>912</v>
      </c>
      <c r="I42" s="18" t="s">
        <v>912</v>
      </c>
      <c r="J42" s="18" t="s">
        <v>911</v>
      </c>
      <c r="K42" s="18" t="s">
        <v>911</v>
      </c>
      <c r="L42" s="18" t="s">
        <v>911</v>
      </c>
      <c r="M42" s="18" t="s">
        <v>911</v>
      </c>
      <c r="N42" s="18" t="s">
        <v>912</v>
      </c>
      <c r="O42" s="18" t="s">
        <v>912</v>
      </c>
      <c r="P42" s="18" t="s">
        <v>911</v>
      </c>
      <c r="Q42" s="18" t="s">
        <v>911</v>
      </c>
      <c r="R42" s="18" t="s">
        <v>911</v>
      </c>
      <c r="S42" s="18" t="s">
        <v>911</v>
      </c>
      <c r="T42" s="18" t="s">
        <v>911</v>
      </c>
      <c r="U42" s="18" t="s">
        <v>912</v>
      </c>
      <c r="V42" s="18" t="s">
        <v>912</v>
      </c>
      <c r="W42" s="18" t="s">
        <v>911</v>
      </c>
      <c r="X42" s="18" t="s">
        <v>911</v>
      </c>
      <c r="Y42" s="18" t="s">
        <v>911</v>
      </c>
      <c r="Z42" s="18" t="s">
        <v>911</v>
      </c>
      <c r="AA42" s="18" t="s">
        <v>911</v>
      </c>
      <c r="AB42" s="18" t="s">
        <v>912</v>
      </c>
      <c r="AC42" s="18" t="s">
        <v>912</v>
      </c>
      <c r="AD42" s="18" t="s">
        <v>911</v>
      </c>
      <c r="AE42" s="18" t="s">
        <v>911</v>
      </c>
      <c r="AF42" s="18" t="s">
        <v>911</v>
      </c>
      <c r="AG42" s="18" t="s">
        <v>911</v>
      </c>
      <c r="AH42" s="25">
        <v>21</v>
      </c>
      <c r="AI42" s="26">
        <f t="shared" si="3"/>
        <v>21</v>
      </c>
      <c r="AJ42" s="26">
        <f t="shared" si="4"/>
        <v>0</v>
      </c>
      <c r="AK42" s="26">
        <f t="shared" si="5"/>
        <v>0</v>
      </c>
      <c r="AL42" s="26">
        <f t="shared" si="6"/>
        <v>0</v>
      </c>
      <c r="AM42" s="26">
        <f t="shared" si="7"/>
        <v>0</v>
      </c>
      <c r="AN42" s="26">
        <f t="shared" si="8"/>
        <v>0</v>
      </c>
      <c r="AO42" s="26">
        <f t="shared" si="9"/>
        <v>0</v>
      </c>
      <c r="AP42" s="26"/>
    </row>
    <row r="43" ht="19.95" customHeight="1" spans="1:42">
      <c r="A43" s="23">
        <f t="shared" si="2"/>
        <v>39</v>
      </c>
      <c r="B43" s="24" t="str">
        <f>'202604工资表'!B54</f>
        <v>三十九</v>
      </c>
      <c r="C43" s="350" t="s">
        <v>910</v>
      </c>
      <c r="D43" s="18" t="s">
        <v>911</v>
      </c>
      <c r="E43" s="18" t="s">
        <v>911</v>
      </c>
      <c r="F43" s="18" t="s">
        <v>911</v>
      </c>
      <c r="G43" s="18" t="s">
        <v>912</v>
      </c>
      <c r="H43" s="18" t="s">
        <v>912</v>
      </c>
      <c r="I43" s="18" t="s">
        <v>912</v>
      </c>
      <c r="J43" s="18" t="s">
        <v>911</v>
      </c>
      <c r="K43" s="18" t="s">
        <v>911</v>
      </c>
      <c r="L43" s="18" t="s">
        <v>911</v>
      </c>
      <c r="M43" s="18" t="s">
        <v>911</v>
      </c>
      <c r="N43" s="18" t="s">
        <v>912</v>
      </c>
      <c r="O43" s="18" t="s">
        <v>912</v>
      </c>
      <c r="P43" s="18" t="s">
        <v>911</v>
      </c>
      <c r="Q43" s="18" t="s">
        <v>911</v>
      </c>
      <c r="R43" s="18" t="s">
        <v>911</v>
      </c>
      <c r="S43" s="18" t="s">
        <v>911</v>
      </c>
      <c r="T43" s="18" t="s">
        <v>911</v>
      </c>
      <c r="U43" s="18" t="s">
        <v>912</v>
      </c>
      <c r="V43" s="18" t="s">
        <v>912</v>
      </c>
      <c r="W43" s="18" t="s">
        <v>911</v>
      </c>
      <c r="X43" s="18" t="s">
        <v>911</v>
      </c>
      <c r="Y43" s="18" t="s">
        <v>911</v>
      </c>
      <c r="Z43" s="18" t="s">
        <v>911</v>
      </c>
      <c r="AA43" s="18" t="s">
        <v>911</v>
      </c>
      <c r="AB43" s="18" t="s">
        <v>912</v>
      </c>
      <c r="AC43" s="18" t="s">
        <v>912</v>
      </c>
      <c r="AD43" s="18" t="s">
        <v>911</v>
      </c>
      <c r="AE43" s="18" t="s">
        <v>911</v>
      </c>
      <c r="AF43" s="18" t="s">
        <v>911</v>
      </c>
      <c r="AG43" s="18" t="s">
        <v>911</v>
      </c>
      <c r="AH43" s="25">
        <v>21</v>
      </c>
      <c r="AI43" s="26">
        <f t="shared" si="3"/>
        <v>21</v>
      </c>
      <c r="AJ43" s="26">
        <f t="shared" si="4"/>
        <v>0</v>
      </c>
      <c r="AK43" s="26">
        <f t="shared" si="5"/>
        <v>0</v>
      </c>
      <c r="AL43" s="26">
        <f t="shared" si="6"/>
        <v>0</v>
      </c>
      <c r="AM43" s="26">
        <f t="shared" si="7"/>
        <v>0</v>
      </c>
      <c r="AN43" s="26">
        <f t="shared" si="8"/>
        <v>0</v>
      </c>
      <c r="AO43" s="26">
        <f t="shared" si="9"/>
        <v>0</v>
      </c>
      <c r="AP43" s="26"/>
    </row>
    <row r="44" ht="19.95" customHeight="1" spans="1:42">
      <c r="A44" s="23">
        <f t="shared" si="2"/>
        <v>40</v>
      </c>
      <c r="B44" s="24" t="str">
        <f>'202604工资表'!B55</f>
        <v>四十</v>
      </c>
      <c r="C44" s="350" t="s">
        <v>910</v>
      </c>
      <c r="D44" s="18" t="s">
        <v>911</v>
      </c>
      <c r="E44" s="18" t="s">
        <v>911</v>
      </c>
      <c r="F44" s="18" t="s">
        <v>911</v>
      </c>
      <c r="G44" s="18" t="s">
        <v>912</v>
      </c>
      <c r="H44" s="18" t="s">
        <v>912</v>
      </c>
      <c r="I44" s="18" t="s">
        <v>912</v>
      </c>
      <c r="J44" s="18" t="s">
        <v>911</v>
      </c>
      <c r="K44" s="18" t="s">
        <v>911</v>
      </c>
      <c r="L44" s="18" t="s">
        <v>911</v>
      </c>
      <c r="M44" s="18" t="s">
        <v>911</v>
      </c>
      <c r="N44" s="18" t="s">
        <v>912</v>
      </c>
      <c r="O44" s="18" t="s">
        <v>912</v>
      </c>
      <c r="P44" s="18" t="s">
        <v>911</v>
      </c>
      <c r="Q44" s="18" t="s">
        <v>911</v>
      </c>
      <c r="R44" s="18" t="s">
        <v>911</v>
      </c>
      <c r="S44" s="18" t="s">
        <v>911</v>
      </c>
      <c r="T44" s="18" t="s">
        <v>911</v>
      </c>
      <c r="U44" s="18" t="s">
        <v>912</v>
      </c>
      <c r="V44" s="18" t="s">
        <v>912</v>
      </c>
      <c r="W44" s="18" t="s">
        <v>911</v>
      </c>
      <c r="X44" s="18" t="s">
        <v>911</v>
      </c>
      <c r="Y44" s="18" t="s">
        <v>911</v>
      </c>
      <c r="Z44" s="18" t="s">
        <v>911</v>
      </c>
      <c r="AA44" s="18" t="s">
        <v>911</v>
      </c>
      <c r="AB44" s="18" t="s">
        <v>912</v>
      </c>
      <c r="AC44" s="18" t="s">
        <v>912</v>
      </c>
      <c r="AD44" s="18" t="s">
        <v>911</v>
      </c>
      <c r="AE44" s="18" t="s">
        <v>911</v>
      </c>
      <c r="AF44" s="18" t="s">
        <v>911</v>
      </c>
      <c r="AG44" s="18" t="s">
        <v>911</v>
      </c>
      <c r="AH44" s="25">
        <v>21</v>
      </c>
      <c r="AI44" s="26">
        <f t="shared" si="3"/>
        <v>21</v>
      </c>
      <c r="AJ44" s="26">
        <f t="shared" si="4"/>
        <v>0</v>
      </c>
      <c r="AK44" s="26">
        <f t="shared" si="5"/>
        <v>0</v>
      </c>
      <c r="AL44" s="26">
        <f t="shared" si="6"/>
        <v>0</v>
      </c>
      <c r="AM44" s="26">
        <f t="shared" si="7"/>
        <v>0</v>
      </c>
      <c r="AN44" s="26">
        <f t="shared" si="8"/>
        <v>0</v>
      </c>
      <c r="AO44" s="26">
        <f t="shared" si="9"/>
        <v>0</v>
      </c>
      <c r="AP44" s="26"/>
    </row>
    <row r="45" ht="19.95" customHeight="1" spans="1:42">
      <c r="A45" s="23">
        <f t="shared" si="2"/>
        <v>41</v>
      </c>
      <c r="B45" s="24" t="str">
        <f>'202604工资表'!B56</f>
        <v>四十一</v>
      </c>
      <c r="C45" s="350" t="s">
        <v>910</v>
      </c>
      <c r="D45" s="18" t="s">
        <v>911</v>
      </c>
      <c r="E45" s="18" t="s">
        <v>911</v>
      </c>
      <c r="F45" s="18" t="s">
        <v>911</v>
      </c>
      <c r="G45" s="18" t="s">
        <v>912</v>
      </c>
      <c r="H45" s="18" t="s">
        <v>912</v>
      </c>
      <c r="I45" s="18" t="s">
        <v>912</v>
      </c>
      <c r="J45" s="18" t="s">
        <v>911</v>
      </c>
      <c r="K45" s="18" t="s">
        <v>911</v>
      </c>
      <c r="L45" s="18" t="s">
        <v>911</v>
      </c>
      <c r="M45" s="18" t="s">
        <v>911</v>
      </c>
      <c r="N45" s="18" t="s">
        <v>912</v>
      </c>
      <c r="O45" s="18" t="s">
        <v>912</v>
      </c>
      <c r="P45" s="18" t="s">
        <v>911</v>
      </c>
      <c r="Q45" s="18" t="s">
        <v>911</v>
      </c>
      <c r="R45" s="18" t="s">
        <v>911</v>
      </c>
      <c r="S45" s="18" t="s">
        <v>911</v>
      </c>
      <c r="T45" s="18" t="s">
        <v>911</v>
      </c>
      <c r="U45" s="18" t="s">
        <v>912</v>
      </c>
      <c r="V45" s="18" t="s">
        <v>912</v>
      </c>
      <c r="W45" s="18" t="s">
        <v>911</v>
      </c>
      <c r="X45" s="18" t="s">
        <v>911</v>
      </c>
      <c r="Y45" s="18" t="s">
        <v>911</v>
      </c>
      <c r="Z45" s="18" t="s">
        <v>911</v>
      </c>
      <c r="AA45" s="18" t="s">
        <v>911</v>
      </c>
      <c r="AB45" s="18" t="s">
        <v>912</v>
      </c>
      <c r="AC45" s="18" t="s">
        <v>912</v>
      </c>
      <c r="AD45" s="18" t="s">
        <v>911</v>
      </c>
      <c r="AE45" s="18" t="s">
        <v>911</v>
      </c>
      <c r="AF45" s="18" t="s">
        <v>911</v>
      </c>
      <c r="AG45" s="18" t="s">
        <v>911</v>
      </c>
      <c r="AH45" s="25">
        <v>21</v>
      </c>
      <c r="AI45" s="26">
        <f t="shared" si="3"/>
        <v>21</v>
      </c>
      <c r="AJ45" s="26">
        <f t="shared" si="4"/>
        <v>0</v>
      </c>
      <c r="AK45" s="26">
        <f t="shared" si="5"/>
        <v>0</v>
      </c>
      <c r="AL45" s="26">
        <f t="shared" si="6"/>
        <v>0</v>
      </c>
      <c r="AM45" s="26">
        <f t="shared" si="7"/>
        <v>0</v>
      </c>
      <c r="AN45" s="26">
        <f t="shared" si="8"/>
        <v>0</v>
      </c>
      <c r="AO45" s="26">
        <f t="shared" si="9"/>
        <v>0</v>
      </c>
      <c r="AP45" s="26"/>
    </row>
    <row r="46" ht="19.95" customHeight="1" spans="1:42">
      <c r="A46" s="23">
        <f t="shared" si="2"/>
        <v>42</v>
      </c>
      <c r="B46" s="24" t="str">
        <f>'202604工资表'!B57</f>
        <v>四十二</v>
      </c>
      <c r="C46" s="350" t="s">
        <v>910</v>
      </c>
      <c r="D46" s="18" t="s">
        <v>911</v>
      </c>
      <c r="E46" s="18" t="s">
        <v>911</v>
      </c>
      <c r="F46" s="18" t="s">
        <v>911</v>
      </c>
      <c r="G46" s="18" t="s">
        <v>912</v>
      </c>
      <c r="H46" s="18" t="s">
        <v>912</v>
      </c>
      <c r="I46" s="18" t="s">
        <v>912</v>
      </c>
      <c r="J46" s="18" t="s">
        <v>911</v>
      </c>
      <c r="K46" s="18" t="s">
        <v>911</v>
      </c>
      <c r="L46" s="18" t="s">
        <v>911</v>
      </c>
      <c r="M46" s="18" t="s">
        <v>911</v>
      </c>
      <c r="N46" s="18" t="s">
        <v>912</v>
      </c>
      <c r="O46" s="18" t="s">
        <v>912</v>
      </c>
      <c r="P46" s="18" t="s">
        <v>911</v>
      </c>
      <c r="Q46" s="18" t="s">
        <v>911</v>
      </c>
      <c r="R46" s="18" t="s">
        <v>911</v>
      </c>
      <c r="S46" s="18" t="s">
        <v>911</v>
      </c>
      <c r="T46" s="18" t="s">
        <v>911</v>
      </c>
      <c r="U46" s="18" t="s">
        <v>912</v>
      </c>
      <c r="V46" s="18" t="s">
        <v>912</v>
      </c>
      <c r="W46" s="18" t="s">
        <v>911</v>
      </c>
      <c r="X46" s="18" t="s">
        <v>911</v>
      </c>
      <c r="Y46" s="18" t="s">
        <v>911</v>
      </c>
      <c r="Z46" s="18" t="s">
        <v>911</v>
      </c>
      <c r="AA46" s="18" t="s">
        <v>911</v>
      </c>
      <c r="AB46" s="18" t="s">
        <v>912</v>
      </c>
      <c r="AC46" s="18" t="s">
        <v>912</v>
      </c>
      <c r="AD46" s="18" t="s">
        <v>911</v>
      </c>
      <c r="AE46" s="18" t="s">
        <v>911</v>
      </c>
      <c r="AF46" s="18" t="s">
        <v>911</v>
      </c>
      <c r="AG46" s="18" t="s">
        <v>911</v>
      </c>
      <c r="AH46" s="25">
        <v>21</v>
      </c>
      <c r="AI46" s="26">
        <f t="shared" si="3"/>
        <v>21</v>
      </c>
      <c r="AJ46" s="26">
        <f t="shared" si="4"/>
        <v>0</v>
      </c>
      <c r="AK46" s="26">
        <f t="shared" si="5"/>
        <v>0</v>
      </c>
      <c r="AL46" s="26">
        <f t="shared" si="6"/>
        <v>0</v>
      </c>
      <c r="AM46" s="26">
        <f t="shared" si="7"/>
        <v>0</v>
      </c>
      <c r="AN46" s="26">
        <f t="shared" si="8"/>
        <v>0</v>
      </c>
      <c r="AO46" s="26">
        <f t="shared" si="9"/>
        <v>0</v>
      </c>
      <c r="AP46" s="26"/>
    </row>
    <row r="47" ht="19.95" customHeight="1" spans="1:42">
      <c r="A47" s="23">
        <f t="shared" si="2"/>
        <v>43</v>
      </c>
      <c r="B47" s="24" t="str">
        <f>'202604工资表'!B58</f>
        <v>四十三</v>
      </c>
      <c r="C47" s="350" t="s">
        <v>910</v>
      </c>
      <c r="D47" s="18" t="s">
        <v>911</v>
      </c>
      <c r="E47" s="18" t="s">
        <v>911</v>
      </c>
      <c r="F47" s="18" t="s">
        <v>911</v>
      </c>
      <c r="G47" s="18" t="s">
        <v>912</v>
      </c>
      <c r="H47" s="18" t="s">
        <v>912</v>
      </c>
      <c r="I47" s="18" t="s">
        <v>912</v>
      </c>
      <c r="J47" s="18" t="s">
        <v>911</v>
      </c>
      <c r="K47" s="18" t="s">
        <v>911</v>
      </c>
      <c r="L47" s="18" t="s">
        <v>911</v>
      </c>
      <c r="M47" s="18" t="s">
        <v>911</v>
      </c>
      <c r="N47" s="18" t="s">
        <v>912</v>
      </c>
      <c r="O47" s="18" t="s">
        <v>912</v>
      </c>
      <c r="P47" s="18" t="s">
        <v>911</v>
      </c>
      <c r="Q47" s="18" t="s">
        <v>911</v>
      </c>
      <c r="R47" s="18" t="s">
        <v>911</v>
      </c>
      <c r="S47" s="18" t="s">
        <v>911</v>
      </c>
      <c r="T47" s="18" t="s">
        <v>911</v>
      </c>
      <c r="U47" s="18" t="s">
        <v>912</v>
      </c>
      <c r="V47" s="18" t="s">
        <v>912</v>
      </c>
      <c r="W47" s="18" t="s">
        <v>911</v>
      </c>
      <c r="X47" s="18" t="s">
        <v>911</v>
      </c>
      <c r="Y47" s="18" t="s">
        <v>911</v>
      </c>
      <c r="Z47" s="18" t="s">
        <v>911</v>
      </c>
      <c r="AA47" s="18" t="s">
        <v>911</v>
      </c>
      <c r="AB47" s="18" t="s">
        <v>912</v>
      </c>
      <c r="AC47" s="18" t="s">
        <v>912</v>
      </c>
      <c r="AD47" s="18" t="s">
        <v>911</v>
      </c>
      <c r="AE47" s="18" t="s">
        <v>911</v>
      </c>
      <c r="AF47" s="18" t="s">
        <v>911</v>
      </c>
      <c r="AG47" s="18" t="s">
        <v>911</v>
      </c>
      <c r="AH47" s="25">
        <v>21</v>
      </c>
      <c r="AI47" s="26">
        <f t="shared" si="3"/>
        <v>21</v>
      </c>
      <c r="AJ47" s="26">
        <f t="shared" si="4"/>
        <v>0</v>
      </c>
      <c r="AK47" s="26">
        <f t="shared" si="5"/>
        <v>0</v>
      </c>
      <c r="AL47" s="26">
        <f t="shared" si="6"/>
        <v>0</v>
      </c>
      <c r="AM47" s="26">
        <f t="shared" si="7"/>
        <v>0</v>
      </c>
      <c r="AN47" s="26">
        <f t="shared" si="8"/>
        <v>0</v>
      </c>
      <c r="AO47" s="26">
        <f t="shared" si="9"/>
        <v>0</v>
      </c>
      <c r="AP47" s="26"/>
    </row>
    <row r="48" ht="19.95" customHeight="1" spans="1:42">
      <c r="A48" s="23">
        <f t="shared" si="2"/>
        <v>44</v>
      </c>
      <c r="B48" s="24" t="str">
        <f>'202604工资表'!B59</f>
        <v>四十四</v>
      </c>
      <c r="C48" s="350" t="s">
        <v>910</v>
      </c>
      <c r="D48" s="18" t="s">
        <v>911</v>
      </c>
      <c r="E48" s="18" t="s">
        <v>911</v>
      </c>
      <c r="F48" s="18" t="s">
        <v>911</v>
      </c>
      <c r="G48" s="18" t="s">
        <v>912</v>
      </c>
      <c r="H48" s="18" t="s">
        <v>912</v>
      </c>
      <c r="I48" s="18" t="s">
        <v>912</v>
      </c>
      <c r="J48" s="18" t="s">
        <v>911</v>
      </c>
      <c r="K48" s="18" t="s">
        <v>911</v>
      </c>
      <c r="L48" s="18" t="s">
        <v>911</v>
      </c>
      <c r="M48" s="18" t="s">
        <v>911</v>
      </c>
      <c r="N48" s="18" t="s">
        <v>912</v>
      </c>
      <c r="O48" s="18" t="s">
        <v>912</v>
      </c>
      <c r="P48" s="18" t="s">
        <v>911</v>
      </c>
      <c r="Q48" s="18" t="s">
        <v>911</v>
      </c>
      <c r="R48" s="18" t="s">
        <v>911</v>
      </c>
      <c r="S48" s="18" t="s">
        <v>911</v>
      </c>
      <c r="T48" s="18" t="s">
        <v>911</v>
      </c>
      <c r="U48" s="18" t="s">
        <v>912</v>
      </c>
      <c r="V48" s="18" t="s">
        <v>912</v>
      </c>
      <c r="W48" s="18" t="s">
        <v>911</v>
      </c>
      <c r="X48" s="18" t="s">
        <v>911</v>
      </c>
      <c r="Y48" s="18" t="s">
        <v>911</v>
      </c>
      <c r="Z48" s="18" t="s">
        <v>911</v>
      </c>
      <c r="AA48" s="18" t="s">
        <v>911</v>
      </c>
      <c r="AB48" s="18" t="s">
        <v>912</v>
      </c>
      <c r="AC48" s="18" t="s">
        <v>912</v>
      </c>
      <c r="AD48" s="18" t="s">
        <v>911</v>
      </c>
      <c r="AE48" s="18" t="s">
        <v>911</v>
      </c>
      <c r="AF48" s="18" t="s">
        <v>911</v>
      </c>
      <c r="AG48" s="18" t="s">
        <v>911</v>
      </c>
      <c r="AH48" s="25">
        <v>21</v>
      </c>
      <c r="AI48" s="26">
        <f t="shared" si="3"/>
        <v>21</v>
      </c>
      <c r="AJ48" s="26">
        <f t="shared" si="4"/>
        <v>0</v>
      </c>
      <c r="AK48" s="26">
        <f t="shared" si="5"/>
        <v>0</v>
      </c>
      <c r="AL48" s="26">
        <f t="shared" si="6"/>
        <v>0</v>
      </c>
      <c r="AM48" s="26">
        <f t="shared" si="7"/>
        <v>0</v>
      </c>
      <c r="AN48" s="26">
        <f t="shared" si="8"/>
        <v>0</v>
      </c>
      <c r="AO48" s="26">
        <f t="shared" si="9"/>
        <v>0</v>
      </c>
      <c r="AP48" s="26"/>
    </row>
    <row r="49" ht="19.95" customHeight="1" spans="1:42">
      <c r="A49" s="23">
        <f t="shared" si="2"/>
        <v>45</v>
      </c>
      <c r="B49" s="24" t="str">
        <f>'202604工资表'!B60</f>
        <v>四十五</v>
      </c>
      <c r="C49" s="350" t="s">
        <v>910</v>
      </c>
      <c r="D49" s="18" t="s">
        <v>911</v>
      </c>
      <c r="E49" s="18" t="s">
        <v>911</v>
      </c>
      <c r="F49" s="18" t="s">
        <v>911</v>
      </c>
      <c r="G49" s="18" t="s">
        <v>912</v>
      </c>
      <c r="H49" s="18" t="s">
        <v>912</v>
      </c>
      <c r="I49" s="18" t="s">
        <v>912</v>
      </c>
      <c r="J49" s="18" t="s">
        <v>911</v>
      </c>
      <c r="K49" s="18" t="s">
        <v>911</v>
      </c>
      <c r="L49" s="18" t="s">
        <v>911</v>
      </c>
      <c r="M49" s="18" t="s">
        <v>911</v>
      </c>
      <c r="N49" s="18" t="s">
        <v>912</v>
      </c>
      <c r="O49" s="18" t="s">
        <v>912</v>
      </c>
      <c r="P49" s="18" t="s">
        <v>911</v>
      </c>
      <c r="Q49" s="18" t="s">
        <v>911</v>
      </c>
      <c r="R49" s="18" t="s">
        <v>911</v>
      </c>
      <c r="S49" s="18" t="s">
        <v>911</v>
      </c>
      <c r="T49" s="18" t="s">
        <v>911</v>
      </c>
      <c r="U49" s="18" t="s">
        <v>912</v>
      </c>
      <c r="V49" s="18" t="s">
        <v>912</v>
      </c>
      <c r="W49" s="18" t="s">
        <v>911</v>
      </c>
      <c r="X49" s="18" t="s">
        <v>911</v>
      </c>
      <c r="Y49" s="18" t="s">
        <v>911</v>
      </c>
      <c r="Z49" s="18" t="s">
        <v>911</v>
      </c>
      <c r="AA49" s="18" t="s">
        <v>911</v>
      </c>
      <c r="AB49" s="18" t="s">
        <v>912</v>
      </c>
      <c r="AC49" s="18" t="s">
        <v>912</v>
      </c>
      <c r="AD49" s="18" t="s">
        <v>911</v>
      </c>
      <c r="AE49" s="18" t="s">
        <v>911</v>
      </c>
      <c r="AF49" s="18" t="s">
        <v>911</v>
      </c>
      <c r="AG49" s="18" t="s">
        <v>911</v>
      </c>
      <c r="AH49" s="25">
        <v>21</v>
      </c>
      <c r="AI49" s="26">
        <f t="shared" si="3"/>
        <v>21</v>
      </c>
      <c r="AJ49" s="26">
        <f t="shared" si="4"/>
        <v>0</v>
      </c>
      <c r="AK49" s="26">
        <f t="shared" si="5"/>
        <v>0</v>
      </c>
      <c r="AL49" s="26">
        <f t="shared" si="6"/>
        <v>0</v>
      </c>
      <c r="AM49" s="26">
        <f t="shared" si="7"/>
        <v>0</v>
      </c>
      <c r="AN49" s="26">
        <f t="shared" si="8"/>
        <v>0</v>
      </c>
      <c r="AO49" s="26">
        <f t="shared" si="9"/>
        <v>0</v>
      </c>
      <c r="AP49" s="26"/>
    </row>
    <row r="50" ht="19.95" customHeight="1" spans="1:42">
      <c r="A50" s="23">
        <f t="shared" si="2"/>
        <v>46</v>
      </c>
      <c r="B50" s="24" t="str">
        <f>'202604工资表'!B61</f>
        <v>四十六</v>
      </c>
      <c r="C50" s="350" t="s">
        <v>910</v>
      </c>
      <c r="D50" s="18" t="s">
        <v>911</v>
      </c>
      <c r="E50" s="18" t="s">
        <v>911</v>
      </c>
      <c r="F50" s="18" t="s">
        <v>911</v>
      </c>
      <c r="G50" s="18" t="s">
        <v>912</v>
      </c>
      <c r="H50" s="18" t="s">
        <v>912</v>
      </c>
      <c r="I50" s="18" t="s">
        <v>912</v>
      </c>
      <c r="J50" s="18" t="s">
        <v>911</v>
      </c>
      <c r="K50" s="18" t="s">
        <v>911</v>
      </c>
      <c r="L50" s="18" t="s">
        <v>911</v>
      </c>
      <c r="M50" s="18" t="s">
        <v>911</v>
      </c>
      <c r="N50" s="18" t="s">
        <v>912</v>
      </c>
      <c r="O50" s="18" t="s">
        <v>912</v>
      </c>
      <c r="P50" s="18" t="s">
        <v>911</v>
      </c>
      <c r="Q50" s="18" t="s">
        <v>911</v>
      </c>
      <c r="R50" s="18" t="s">
        <v>911</v>
      </c>
      <c r="S50" s="18" t="s">
        <v>911</v>
      </c>
      <c r="T50" s="18" t="s">
        <v>911</v>
      </c>
      <c r="U50" s="18" t="s">
        <v>912</v>
      </c>
      <c r="V50" s="18" t="s">
        <v>912</v>
      </c>
      <c r="W50" s="18" t="s">
        <v>911</v>
      </c>
      <c r="X50" s="18" t="s">
        <v>911</v>
      </c>
      <c r="Y50" s="18" t="s">
        <v>911</v>
      </c>
      <c r="Z50" s="18" t="s">
        <v>911</v>
      </c>
      <c r="AA50" s="18" t="s">
        <v>911</v>
      </c>
      <c r="AB50" s="18" t="s">
        <v>912</v>
      </c>
      <c r="AC50" s="18" t="s">
        <v>912</v>
      </c>
      <c r="AD50" s="18" t="s">
        <v>911</v>
      </c>
      <c r="AE50" s="18" t="s">
        <v>911</v>
      </c>
      <c r="AF50" s="18" t="s">
        <v>911</v>
      </c>
      <c r="AG50" s="18" t="s">
        <v>911</v>
      </c>
      <c r="AH50" s="25">
        <v>21</v>
      </c>
      <c r="AI50" s="26">
        <f t="shared" si="3"/>
        <v>21</v>
      </c>
      <c r="AJ50" s="26">
        <f t="shared" si="4"/>
        <v>0</v>
      </c>
      <c r="AK50" s="26">
        <f t="shared" si="5"/>
        <v>0</v>
      </c>
      <c r="AL50" s="26">
        <f t="shared" si="6"/>
        <v>0</v>
      </c>
      <c r="AM50" s="26">
        <f t="shared" si="7"/>
        <v>0</v>
      </c>
      <c r="AN50" s="26">
        <f t="shared" si="8"/>
        <v>0</v>
      </c>
      <c r="AO50" s="26">
        <f t="shared" si="9"/>
        <v>0</v>
      </c>
      <c r="AP50" s="26"/>
    </row>
    <row r="51" ht="19.95" customHeight="1" spans="1:42">
      <c r="A51" s="23">
        <f t="shared" si="2"/>
        <v>47</v>
      </c>
      <c r="B51" s="24" t="str">
        <f>'202604工资表'!B62</f>
        <v>四十七</v>
      </c>
      <c r="C51" s="350" t="s">
        <v>910</v>
      </c>
      <c r="D51" s="18" t="s">
        <v>911</v>
      </c>
      <c r="E51" s="18" t="s">
        <v>911</v>
      </c>
      <c r="F51" s="18" t="s">
        <v>911</v>
      </c>
      <c r="G51" s="18" t="s">
        <v>912</v>
      </c>
      <c r="H51" s="18" t="s">
        <v>912</v>
      </c>
      <c r="I51" s="18" t="s">
        <v>912</v>
      </c>
      <c r="J51" s="18" t="s">
        <v>911</v>
      </c>
      <c r="K51" s="18" t="s">
        <v>911</v>
      </c>
      <c r="L51" s="18" t="s">
        <v>911</v>
      </c>
      <c r="M51" s="18" t="s">
        <v>911</v>
      </c>
      <c r="N51" s="18" t="s">
        <v>912</v>
      </c>
      <c r="O51" s="18" t="s">
        <v>912</v>
      </c>
      <c r="P51" s="18" t="s">
        <v>911</v>
      </c>
      <c r="Q51" s="18" t="s">
        <v>911</v>
      </c>
      <c r="R51" s="18" t="s">
        <v>911</v>
      </c>
      <c r="S51" s="18" t="s">
        <v>911</v>
      </c>
      <c r="T51" s="18" t="s">
        <v>911</v>
      </c>
      <c r="U51" s="18" t="s">
        <v>912</v>
      </c>
      <c r="V51" s="18" t="s">
        <v>912</v>
      </c>
      <c r="W51" s="18" t="s">
        <v>911</v>
      </c>
      <c r="X51" s="18" t="s">
        <v>911</v>
      </c>
      <c r="Y51" s="18" t="s">
        <v>911</v>
      </c>
      <c r="Z51" s="18" t="s">
        <v>911</v>
      </c>
      <c r="AA51" s="18" t="s">
        <v>911</v>
      </c>
      <c r="AB51" s="18" t="s">
        <v>912</v>
      </c>
      <c r="AC51" s="18" t="s">
        <v>912</v>
      </c>
      <c r="AD51" s="18" t="s">
        <v>911</v>
      </c>
      <c r="AE51" s="18" t="s">
        <v>911</v>
      </c>
      <c r="AF51" s="18" t="s">
        <v>911</v>
      </c>
      <c r="AG51" s="18" t="s">
        <v>911</v>
      </c>
      <c r="AH51" s="25">
        <v>21</v>
      </c>
      <c r="AI51" s="26">
        <f t="shared" si="3"/>
        <v>21</v>
      </c>
      <c r="AJ51" s="26">
        <f t="shared" si="4"/>
        <v>0</v>
      </c>
      <c r="AK51" s="26">
        <f t="shared" si="5"/>
        <v>0</v>
      </c>
      <c r="AL51" s="26">
        <f t="shared" si="6"/>
        <v>0</v>
      </c>
      <c r="AM51" s="26">
        <f t="shared" si="7"/>
        <v>0</v>
      </c>
      <c r="AN51" s="26">
        <f t="shared" si="8"/>
        <v>0</v>
      </c>
      <c r="AO51" s="26">
        <f t="shared" si="9"/>
        <v>0</v>
      </c>
      <c r="AP51" s="26"/>
    </row>
    <row r="52" ht="19.95" customHeight="1" spans="1:42">
      <c r="A52" s="23">
        <f t="shared" si="2"/>
        <v>48</v>
      </c>
      <c r="B52" s="24" t="str">
        <f>'202604工资表'!B63</f>
        <v>四十八</v>
      </c>
      <c r="C52" s="350" t="s">
        <v>910</v>
      </c>
      <c r="D52" s="18" t="s">
        <v>911</v>
      </c>
      <c r="E52" s="18" t="s">
        <v>911</v>
      </c>
      <c r="F52" s="18" t="s">
        <v>911</v>
      </c>
      <c r="G52" s="18" t="s">
        <v>912</v>
      </c>
      <c r="H52" s="18" t="s">
        <v>912</v>
      </c>
      <c r="I52" s="18" t="s">
        <v>912</v>
      </c>
      <c r="J52" s="18" t="s">
        <v>911</v>
      </c>
      <c r="K52" s="18" t="s">
        <v>911</v>
      </c>
      <c r="L52" s="18" t="s">
        <v>911</v>
      </c>
      <c r="M52" s="18" t="s">
        <v>911</v>
      </c>
      <c r="N52" s="18" t="s">
        <v>912</v>
      </c>
      <c r="O52" s="18" t="s">
        <v>912</v>
      </c>
      <c r="P52" s="18" t="s">
        <v>911</v>
      </c>
      <c r="Q52" s="18" t="s">
        <v>911</v>
      </c>
      <c r="R52" s="18" t="s">
        <v>911</v>
      </c>
      <c r="S52" s="18" t="s">
        <v>911</v>
      </c>
      <c r="T52" s="18" t="s">
        <v>911</v>
      </c>
      <c r="U52" s="18" t="s">
        <v>912</v>
      </c>
      <c r="V52" s="18" t="s">
        <v>912</v>
      </c>
      <c r="W52" s="18" t="s">
        <v>911</v>
      </c>
      <c r="X52" s="18" t="s">
        <v>911</v>
      </c>
      <c r="Y52" s="18" t="s">
        <v>911</v>
      </c>
      <c r="Z52" s="18" t="s">
        <v>911</v>
      </c>
      <c r="AA52" s="18" t="s">
        <v>911</v>
      </c>
      <c r="AB52" s="18" t="s">
        <v>912</v>
      </c>
      <c r="AC52" s="18" t="s">
        <v>912</v>
      </c>
      <c r="AD52" s="18" t="s">
        <v>911</v>
      </c>
      <c r="AE52" s="18" t="s">
        <v>911</v>
      </c>
      <c r="AF52" s="18" t="s">
        <v>911</v>
      </c>
      <c r="AG52" s="18" t="s">
        <v>911</v>
      </c>
      <c r="AH52" s="25">
        <v>21</v>
      </c>
      <c r="AI52" s="26">
        <f t="shared" si="3"/>
        <v>21</v>
      </c>
      <c r="AJ52" s="26">
        <f t="shared" si="4"/>
        <v>0</v>
      </c>
      <c r="AK52" s="26">
        <f t="shared" si="5"/>
        <v>0</v>
      </c>
      <c r="AL52" s="26">
        <f t="shared" si="6"/>
        <v>0</v>
      </c>
      <c r="AM52" s="26">
        <f t="shared" si="7"/>
        <v>0</v>
      </c>
      <c r="AN52" s="26">
        <f t="shared" si="8"/>
        <v>0</v>
      </c>
      <c r="AO52" s="26">
        <f t="shared" si="9"/>
        <v>0</v>
      </c>
      <c r="AP52" s="26"/>
    </row>
    <row r="53" ht="19.95" customHeight="1" spans="1:42">
      <c r="A53" s="23">
        <f t="shared" si="2"/>
        <v>49</v>
      </c>
      <c r="B53" s="24" t="str">
        <f>'202604工资表'!B64</f>
        <v>四十九</v>
      </c>
      <c r="C53" s="350" t="s">
        <v>910</v>
      </c>
      <c r="D53" s="18" t="s">
        <v>911</v>
      </c>
      <c r="E53" s="18" t="s">
        <v>911</v>
      </c>
      <c r="F53" s="18" t="s">
        <v>911</v>
      </c>
      <c r="G53" s="18" t="s">
        <v>912</v>
      </c>
      <c r="H53" s="18" t="s">
        <v>912</v>
      </c>
      <c r="I53" s="18" t="s">
        <v>912</v>
      </c>
      <c r="J53" s="18" t="s">
        <v>911</v>
      </c>
      <c r="K53" s="18" t="s">
        <v>911</v>
      </c>
      <c r="L53" s="18" t="s">
        <v>911</v>
      </c>
      <c r="M53" s="18" t="s">
        <v>911</v>
      </c>
      <c r="N53" s="18" t="s">
        <v>912</v>
      </c>
      <c r="O53" s="18" t="s">
        <v>912</v>
      </c>
      <c r="P53" s="18" t="s">
        <v>911</v>
      </c>
      <c r="Q53" s="18" t="s">
        <v>911</v>
      </c>
      <c r="R53" s="18" t="s">
        <v>911</v>
      </c>
      <c r="S53" s="18" t="s">
        <v>911</v>
      </c>
      <c r="T53" s="18" t="s">
        <v>911</v>
      </c>
      <c r="U53" s="18" t="s">
        <v>912</v>
      </c>
      <c r="V53" s="18" t="s">
        <v>912</v>
      </c>
      <c r="W53" s="18" t="s">
        <v>911</v>
      </c>
      <c r="X53" s="18" t="s">
        <v>911</v>
      </c>
      <c r="Y53" s="18" t="s">
        <v>911</v>
      </c>
      <c r="Z53" s="18" t="s">
        <v>911</v>
      </c>
      <c r="AA53" s="18" t="s">
        <v>911</v>
      </c>
      <c r="AB53" s="18" t="s">
        <v>912</v>
      </c>
      <c r="AC53" s="18" t="s">
        <v>912</v>
      </c>
      <c r="AD53" s="18" t="s">
        <v>911</v>
      </c>
      <c r="AE53" s="18" t="s">
        <v>911</v>
      </c>
      <c r="AF53" s="18" t="s">
        <v>911</v>
      </c>
      <c r="AG53" s="18" t="s">
        <v>911</v>
      </c>
      <c r="AH53" s="25">
        <v>21</v>
      </c>
      <c r="AI53" s="26">
        <f t="shared" si="3"/>
        <v>21</v>
      </c>
      <c r="AJ53" s="26">
        <f t="shared" si="4"/>
        <v>0</v>
      </c>
      <c r="AK53" s="26">
        <f t="shared" si="5"/>
        <v>0</v>
      </c>
      <c r="AL53" s="26">
        <f t="shared" si="6"/>
        <v>0</v>
      </c>
      <c r="AM53" s="26">
        <f t="shared" si="7"/>
        <v>0</v>
      </c>
      <c r="AN53" s="26">
        <f t="shared" si="8"/>
        <v>0</v>
      </c>
      <c r="AO53" s="26">
        <f t="shared" si="9"/>
        <v>0</v>
      </c>
      <c r="AP53" s="26"/>
    </row>
    <row r="54" ht="19.95" customHeight="1" spans="1:42">
      <c r="A54" s="23">
        <f t="shared" si="2"/>
        <v>50</v>
      </c>
      <c r="B54" s="24" t="str">
        <f>'202604工资表'!B65</f>
        <v>五十</v>
      </c>
      <c r="C54" s="350" t="s">
        <v>910</v>
      </c>
      <c r="D54" s="18" t="s">
        <v>911</v>
      </c>
      <c r="E54" s="18" t="s">
        <v>911</v>
      </c>
      <c r="F54" s="18" t="s">
        <v>911</v>
      </c>
      <c r="G54" s="18" t="s">
        <v>912</v>
      </c>
      <c r="H54" s="18" t="s">
        <v>912</v>
      </c>
      <c r="I54" s="18" t="s">
        <v>912</v>
      </c>
      <c r="J54" s="18" t="s">
        <v>911</v>
      </c>
      <c r="K54" s="18" t="s">
        <v>911</v>
      </c>
      <c r="L54" s="18" t="s">
        <v>911</v>
      </c>
      <c r="M54" s="18" t="s">
        <v>911</v>
      </c>
      <c r="N54" s="18" t="s">
        <v>912</v>
      </c>
      <c r="O54" s="18" t="s">
        <v>912</v>
      </c>
      <c r="P54" s="18" t="s">
        <v>911</v>
      </c>
      <c r="Q54" s="18" t="s">
        <v>911</v>
      </c>
      <c r="R54" s="18" t="s">
        <v>911</v>
      </c>
      <c r="S54" s="18" t="s">
        <v>911</v>
      </c>
      <c r="T54" s="18" t="s">
        <v>911</v>
      </c>
      <c r="U54" s="18" t="s">
        <v>912</v>
      </c>
      <c r="V54" s="18" t="s">
        <v>912</v>
      </c>
      <c r="W54" s="18" t="s">
        <v>911</v>
      </c>
      <c r="X54" s="18" t="s">
        <v>911</v>
      </c>
      <c r="Y54" s="18" t="s">
        <v>911</v>
      </c>
      <c r="Z54" s="18" t="s">
        <v>911</v>
      </c>
      <c r="AA54" s="18" t="s">
        <v>911</v>
      </c>
      <c r="AB54" s="18" t="s">
        <v>912</v>
      </c>
      <c r="AC54" s="18" t="s">
        <v>912</v>
      </c>
      <c r="AD54" s="18" t="s">
        <v>911</v>
      </c>
      <c r="AE54" s="18" t="s">
        <v>911</v>
      </c>
      <c r="AF54" s="18" t="s">
        <v>911</v>
      </c>
      <c r="AG54" s="18" t="s">
        <v>911</v>
      </c>
      <c r="AH54" s="25">
        <v>21</v>
      </c>
      <c r="AI54" s="26">
        <f t="shared" si="3"/>
        <v>21</v>
      </c>
      <c r="AJ54" s="26">
        <f t="shared" si="4"/>
        <v>0</v>
      </c>
      <c r="AK54" s="26">
        <f t="shared" si="5"/>
        <v>0</v>
      </c>
      <c r="AL54" s="26">
        <f t="shared" si="6"/>
        <v>0</v>
      </c>
      <c r="AM54" s="26">
        <f t="shared" si="7"/>
        <v>0</v>
      </c>
      <c r="AN54" s="26">
        <f t="shared" si="8"/>
        <v>0</v>
      </c>
      <c r="AO54" s="26">
        <f t="shared" si="9"/>
        <v>0</v>
      </c>
      <c r="AP54" s="26"/>
    </row>
    <row r="55" ht="19.95" customHeight="1" spans="1:42">
      <c r="A55" s="23">
        <f t="shared" si="2"/>
        <v>51</v>
      </c>
      <c r="B55" s="24" t="str">
        <f>'202604工资表'!B66</f>
        <v>五十一</v>
      </c>
      <c r="C55" s="350" t="s">
        <v>910</v>
      </c>
      <c r="D55" s="18" t="s">
        <v>911</v>
      </c>
      <c r="E55" s="18" t="s">
        <v>911</v>
      </c>
      <c r="F55" s="18" t="s">
        <v>911</v>
      </c>
      <c r="G55" s="18" t="s">
        <v>912</v>
      </c>
      <c r="H55" s="18" t="s">
        <v>912</v>
      </c>
      <c r="I55" s="18" t="s">
        <v>912</v>
      </c>
      <c r="J55" s="18" t="s">
        <v>911</v>
      </c>
      <c r="K55" s="18" t="s">
        <v>911</v>
      </c>
      <c r="L55" s="18" t="s">
        <v>911</v>
      </c>
      <c r="M55" s="18" t="s">
        <v>911</v>
      </c>
      <c r="N55" s="18" t="s">
        <v>912</v>
      </c>
      <c r="O55" s="18" t="s">
        <v>912</v>
      </c>
      <c r="P55" s="18" t="s">
        <v>911</v>
      </c>
      <c r="Q55" s="18" t="s">
        <v>911</v>
      </c>
      <c r="R55" s="18" t="s">
        <v>911</v>
      </c>
      <c r="S55" s="18" t="s">
        <v>911</v>
      </c>
      <c r="T55" s="18" t="s">
        <v>911</v>
      </c>
      <c r="U55" s="18" t="s">
        <v>912</v>
      </c>
      <c r="V55" s="18" t="s">
        <v>912</v>
      </c>
      <c r="W55" s="18" t="s">
        <v>911</v>
      </c>
      <c r="X55" s="18" t="s">
        <v>911</v>
      </c>
      <c r="Y55" s="18" t="s">
        <v>911</v>
      </c>
      <c r="Z55" s="18" t="s">
        <v>911</v>
      </c>
      <c r="AA55" s="18" t="s">
        <v>911</v>
      </c>
      <c r="AB55" s="18" t="s">
        <v>912</v>
      </c>
      <c r="AC55" s="18" t="s">
        <v>912</v>
      </c>
      <c r="AD55" s="18" t="s">
        <v>911</v>
      </c>
      <c r="AE55" s="18" t="s">
        <v>911</v>
      </c>
      <c r="AF55" s="18" t="s">
        <v>911</v>
      </c>
      <c r="AG55" s="18" t="s">
        <v>911</v>
      </c>
      <c r="AH55" s="25">
        <v>21</v>
      </c>
      <c r="AI55" s="26">
        <f t="shared" si="3"/>
        <v>21</v>
      </c>
      <c r="AJ55" s="26">
        <f t="shared" si="4"/>
        <v>0</v>
      </c>
      <c r="AK55" s="26">
        <f t="shared" si="5"/>
        <v>0</v>
      </c>
      <c r="AL55" s="26">
        <f t="shared" si="6"/>
        <v>0</v>
      </c>
      <c r="AM55" s="26">
        <f t="shared" si="7"/>
        <v>0</v>
      </c>
      <c r="AN55" s="26">
        <f t="shared" si="8"/>
        <v>0</v>
      </c>
      <c r="AO55" s="26">
        <f t="shared" si="9"/>
        <v>0</v>
      </c>
      <c r="AP55" s="26"/>
    </row>
    <row r="56" ht="19.95" customHeight="1" spans="1:42">
      <c r="A56" s="23">
        <f t="shared" si="2"/>
        <v>52</v>
      </c>
      <c r="B56" s="24" t="str">
        <f>'202604工资表'!B67</f>
        <v>五十二</v>
      </c>
      <c r="C56" s="350" t="s">
        <v>910</v>
      </c>
      <c r="D56" s="18" t="s">
        <v>911</v>
      </c>
      <c r="E56" s="18" t="s">
        <v>911</v>
      </c>
      <c r="F56" s="18" t="s">
        <v>911</v>
      </c>
      <c r="G56" s="18" t="s">
        <v>912</v>
      </c>
      <c r="H56" s="18" t="s">
        <v>912</v>
      </c>
      <c r="I56" s="18" t="s">
        <v>912</v>
      </c>
      <c r="J56" s="18" t="s">
        <v>911</v>
      </c>
      <c r="K56" s="18" t="s">
        <v>911</v>
      </c>
      <c r="L56" s="18" t="s">
        <v>911</v>
      </c>
      <c r="M56" s="18" t="s">
        <v>911</v>
      </c>
      <c r="N56" s="18" t="s">
        <v>912</v>
      </c>
      <c r="O56" s="18" t="s">
        <v>912</v>
      </c>
      <c r="P56" s="18" t="s">
        <v>911</v>
      </c>
      <c r="Q56" s="18" t="s">
        <v>911</v>
      </c>
      <c r="R56" s="18" t="s">
        <v>911</v>
      </c>
      <c r="S56" s="18" t="s">
        <v>911</v>
      </c>
      <c r="T56" s="18" t="s">
        <v>911</v>
      </c>
      <c r="U56" s="18" t="s">
        <v>912</v>
      </c>
      <c r="V56" s="18" t="s">
        <v>912</v>
      </c>
      <c r="W56" s="18" t="s">
        <v>911</v>
      </c>
      <c r="X56" s="18" t="s">
        <v>911</v>
      </c>
      <c r="Y56" s="18" t="s">
        <v>911</v>
      </c>
      <c r="Z56" s="18" t="s">
        <v>911</v>
      </c>
      <c r="AA56" s="18" t="s">
        <v>911</v>
      </c>
      <c r="AB56" s="18" t="s">
        <v>912</v>
      </c>
      <c r="AC56" s="18" t="s">
        <v>912</v>
      </c>
      <c r="AD56" s="18" t="s">
        <v>911</v>
      </c>
      <c r="AE56" s="18" t="s">
        <v>911</v>
      </c>
      <c r="AF56" s="18" t="s">
        <v>911</v>
      </c>
      <c r="AG56" s="18" t="s">
        <v>911</v>
      </c>
      <c r="AH56" s="25">
        <v>21</v>
      </c>
      <c r="AI56" s="26">
        <f t="shared" si="3"/>
        <v>21</v>
      </c>
      <c r="AJ56" s="26">
        <f t="shared" si="4"/>
        <v>0</v>
      </c>
      <c r="AK56" s="26">
        <f t="shared" si="5"/>
        <v>0</v>
      </c>
      <c r="AL56" s="26">
        <f t="shared" si="6"/>
        <v>0</v>
      </c>
      <c r="AM56" s="26">
        <f t="shared" si="7"/>
        <v>0</v>
      </c>
      <c r="AN56" s="26">
        <f t="shared" si="8"/>
        <v>0</v>
      </c>
      <c r="AO56" s="26">
        <f t="shared" si="9"/>
        <v>0</v>
      </c>
      <c r="AP56" s="26"/>
    </row>
    <row r="57" ht="19.95" customHeight="1" spans="1:42">
      <c r="A57" s="23">
        <f t="shared" si="2"/>
        <v>53</v>
      </c>
      <c r="B57" s="24" t="str">
        <f>'202604工资表'!B68</f>
        <v>五十三</v>
      </c>
      <c r="C57" s="350" t="s">
        <v>910</v>
      </c>
      <c r="D57" s="18" t="s">
        <v>911</v>
      </c>
      <c r="E57" s="18" t="s">
        <v>911</v>
      </c>
      <c r="F57" s="18" t="s">
        <v>911</v>
      </c>
      <c r="G57" s="18" t="s">
        <v>912</v>
      </c>
      <c r="H57" s="18" t="s">
        <v>912</v>
      </c>
      <c r="I57" s="18" t="s">
        <v>912</v>
      </c>
      <c r="J57" s="18" t="s">
        <v>911</v>
      </c>
      <c r="K57" s="18" t="s">
        <v>911</v>
      </c>
      <c r="L57" s="18" t="s">
        <v>911</v>
      </c>
      <c r="M57" s="18" t="s">
        <v>911</v>
      </c>
      <c r="N57" s="18" t="s">
        <v>912</v>
      </c>
      <c r="O57" s="18" t="s">
        <v>912</v>
      </c>
      <c r="P57" s="18" t="s">
        <v>911</v>
      </c>
      <c r="Q57" s="18" t="s">
        <v>911</v>
      </c>
      <c r="R57" s="18" t="s">
        <v>911</v>
      </c>
      <c r="S57" s="18" t="s">
        <v>911</v>
      </c>
      <c r="T57" s="18" t="s">
        <v>911</v>
      </c>
      <c r="U57" s="18" t="s">
        <v>912</v>
      </c>
      <c r="V57" s="18" t="s">
        <v>912</v>
      </c>
      <c r="W57" s="18" t="s">
        <v>911</v>
      </c>
      <c r="X57" s="18" t="s">
        <v>911</v>
      </c>
      <c r="Y57" s="18" t="s">
        <v>911</v>
      </c>
      <c r="Z57" s="18" t="s">
        <v>911</v>
      </c>
      <c r="AA57" s="18" t="s">
        <v>911</v>
      </c>
      <c r="AB57" s="18" t="s">
        <v>912</v>
      </c>
      <c r="AC57" s="18" t="s">
        <v>912</v>
      </c>
      <c r="AD57" s="18" t="s">
        <v>911</v>
      </c>
      <c r="AE57" s="18" t="s">
        <v>911</v>
      </c>
      <c r="AF57" s="18" t="s">
        <v>911</v>
      </c>
      <c r="AG57" s="18" t="s">
        <v>911</v>
      </c>
      <c r="AH57" s="25">
        <v>21</v>
      </c>
      <c r="AI57" s="26">
        <f t="shared" si="3"/>
        <v>21</v>
      </c>
      <c r="AJ57" s="26">
        <f t="shared" si="4"/>
        <v>0</v>
      </c>
      <c r="AK57" s="26">
        <f t="shared" si="5"/>
        <v>0</v>
      </c>
      <c r="AL57" s="26">
        <f t="shared" si="6"/>
        <v>0</v>
      </c>
      <c r="AM57" s="26">
        <f t="shared" si="7"/>
        <v>0</v>
      </c>
      <c r="AN57" s="26">
        <f t="shared" si="8"/>
        <v>0</v>
      </c>
      <c r="AO57" s="26">
        <f t="shared" si="9"/>
        <v>0</v>
      </c>
      <c r="AP57" s="26"/>
    </row>
    <row r="58" ht="19.95" customHeight="1" spans="1:42">
      <c r="A58" s="23">
        <f t="shared" si="2"/>
        <v>54</v>
      </c>
      <c r="B58" s="24" t="str">
        <f>'202604工资表'!B69</f>
        <v>五十四</v>
      </c>
      <c r="C58" s="350" t="s">
        <v>910</v>
      </c>
      <c r="D58" s="18" t="s">
        <v>911</v>
      </c>
      <c r="E58" s="18" t="s">
        <v>911</v>
      </c>
      <c r="F58" s="18" t="s">
        <v>911</v>
      </c>
      <c r="G58" s="18" t="s">
        <v>912</v>
      </c>
      <c r="H58" s="18" t="s">
        <v>912</v>
      </c>
      <c r="I58" s="18" t="s">
        <v>912</v>
      </c>
      <c r="J58" s="18" t="s">
        <v>911</v>
      </c>
      <c r="K58" s="18" t="s">
        <v>911</v>
      </c>
      <c r="L58" s="18" t="s">
        <v>911</v>
      </c>
      <c r="M58" s="18" t="s">
        <v>911</v>
      </c>
      <c r="N58" s="18" t="s">
        <v>912</v>
      </c>
      <c r="O58" s="18" t="s">
        <v>912</v>
      </c>
      <c r="P58" s="18" t="s">
        <v>911</v>
      </c>
      <c r="Q58" s="18" t="s">
        <v>911</v>
      </c>
      <c r="R58" s="18" t="s">
        <v>911</v>
      </c>
      <c r="S58" s="18" t="s">
        <v>911</v>
      </c>
      <c r="T58" s="18" t="s">
        <v>911</v>
      </c>
      <c r="U58" s="18" t="s">
        <v>912</v>
      </c>
      <c r="V58" s="18" t="s">
        <v>912</v>
      </c>
      <c r="W58" s="18" t="s">
        <v>911</v>
      </c>
      <c r="X58" s="18" t="s">
        <v>911</v>
      </c>
      <c r="Y58" s="18" t="s">
        <v>911</v>
      </c>
      <c r="Z58" s="18" t="s">
        <v>911</v>
      </c>
      <c r="AA58" s="18" t="s">
        <v>911</v>
      </c>
      <c r="AB58" s="18" t="s">
        <v>912</v>
      </c>
      <c r="AC58" s="18" t="s">
        <v>912</v>
      </c>
      <c r="AD58" s="18" t="s">
        <v>911</v>
      </c>
      <c r="AE58" s="18" t="s">
        <v>911</v>
      </c>
      <c r="AF58" s="18" t="s">
        <v>911</v>
      </c>
      <c r="AG58" s="18" t="s">
        <v>911</v>
      </c>
      <c r="AH58" s="25">
        <v>21</v>
      </c>
      <c r="AI58" s="26">
        <f t="shared" si="3"/>
        <v>21</v>
      </c>
      <c r="AJ58" s="26">
        <f t="shared" si="4"/>
        <v>0</v>
      </c>
      <c r="AK58" s="26">
        <f t="shared" si="5"/>
        <v>0</v>
      </c>
      <c r="AL58" s="26">
        <f t="shared" si="6"/>
        <v>0</v>
      </c>
      <c r="AM58" s="26">
        <f t="shared" si="7"/>
        <v>0</v>
      </c>
      <c r="AN58" s="26">
        <f t="shared" si="8"/>
        <v>0</v>
      </c>
      <c r="AO58" s="26">
        <f t="shared" si="9"/>
        <v>0</v>
      </c>
      <c r="AP58" s="26"/>
    </row>
    <row r="59" ht="19.95" customHeight="1" spans="1:42">
      <c r="A59" s="23">
        <f t="shared" si="2"/>
        <v>55</v>
      </c>
      <c r="B59" s="24" t="str">
        <f>'202604工资表'!B70</f>
        <v>五十五</v>
      </c>
      <c r="C59" s="350" t="s">
        <v>910</v>
      </c>
      <c r="D59" s="18" t="s">
        <v>911</v>
      </c>
      <c r="E59" s="18" t="s">
        <v>911</v>
      </c>
      <c r="F59" s="18" t="s">
        <v>911</v>
      </c>
      <c r="G59" s="18" t="s">
        <v>912</v>
      </c>
      <c r="H59" s="18" t="s">
        <v>912</v>
      </c>
      <c r="I59" s="18" t="s">
        <v>912</v>
      </c>
      <c r="J59" s="18" t="s">
        <v>911</v>
      </c>
      <c r="K59" s="18" t="s">
        <v>911</v>
      </c>
      <c r="L59" s="18" t="s">
        <v>911</v>
      </c>
      <c r="M59" s="18" t="s">
        <v>911</v>
      </c>
      <c r="N59" s="18" t="s">
        <v>912</v>
      </c>
      <c r="O59" s="18" t="s">
        <v>912</v>
      </c>
      <c r="P59" s="18" t="s">
        <v>911</v>
      </c>
      <c r="Q59" s="18" t="s">
        <v>911</v>
      </c>
      <c r="R59" s="18" t="s">
        <v>911</v>
      </c>
      <c r="S59" s="18" t="s">
        <v>911</v>
      </c>
      <c r="T59" s="18" t="s">
        <v>911</v>
      </c>
      <c r="U59" s="18" t="s">
        <v>912</v>
      </c>
      <c r="V59" s="18" t="s">
        <v>912</v>
      </c>
      <c r="W59" s="18" t="s">
        <v>911</v>
      </c>
      <c r="X59" s="18" t="s">
        <v>911</v>
      </c>
      <c r="Y59" s="18" t="s">
        <v>911</v>
      </c>
      <c r="Z59" s="18" t="s">
        <v>911</v>
      </c>
      <c r="AA59" s="18" t="s">
        <v>911</v>
      </c>
      <c r="AB59" s="18" t="s">
        <v>912</v>
      </c>
      <c r="AC59" s="18" t="s">
        <v>912</v>
      </c>
      <c r="AD59" s="18" t="s">
        <v>911</v>
      </c>
      <c r="AE59" s="18" t="s">
        <v>911</v>
      </c>
      <c r="AF59" s="18" t="s">
        <v>911</v>
      </c>
      <c r="AG59" s="18" t="s">
        <v>911</v>
      </c>
      <c r="AH59" s="25">
        <v>21</v>
      </c>
      <c r="AI59" s="26">
        <f t="shared" si="3"/>
        <v>21</v>
      </c>
      <c r="AJ59" s="26">
        <f t="shared" si="4"/>
        <v>0</v>
      </c>
      <c r="AK59" s="26">
        <f t="shared" si="5"/>
        <v>0</v>
      </c>
      <c r="AL59" s="26">
        <f t="shared" si="6"/>
        <v>0</v>
      </c>
      <c r="AM59" s="26">
        <f t="shared" si="7"/>
        <v>0</v>
      </c>
      <c r="AN59" s="26">
        <f t="shared" si="8"/>
        <v>0</v>
      </c>
      <c r="AO59" s="26">
        <f t="shared" si="9"/>
        <v>0</v>
      </c>
      <c r="AP59" s="26"/>
    </row>
    <row r="60" ht="19.95" customHeight="1" spans="1:42">
      <c r="A60" s="23">
        <f t="shared" si="2"/>
        <v>56</v>
      </c>
      <c r="B60" s="24" t="str">
        <f>'202604工资表'!B71</f>
        <v>五十六</v>
      </c>
      <c r="C60" s="350" t="s">
        <v>910</v>
      </c>
      <c r="D60" s="18" t="s">
        <v>911</v>
      </c>
      <c r="E60" s="18" t="s">
        <v>911</v>
      </c>
      <c r="F60" s="18" t="s">
        <v>911</v>
      </c>
      <c r="G60" s="18" t="s">
        <v>912</v>
      </c>
      <c r="H60" s="18" t="s">
        <v>912</v>
      </c>
      <c r="I60" s="18" t="s">
        <v>912</v>
      </c>
      <c r="J60" s="18" t="s">
        <v>911</v>
      </c>
      <c r="K60" s="18" t="s">
        <v>911</v>
      </c>
      <c r="L60" s="18" t="s">
        <v>911</v>
      </c>
      <c r="M60" s="18" t="s">
        <v>911</v>
      </c>
      <c r="N60" s="18" t="s">
        <v>912</v>
      </c>
      <c r="O60" s="18" t="s">
        <v>912</v>
      </c>
      <c r="P60" s="18" t="s">
        <v>911</v>
      </c>
      <c r="Q60" s="18" t="s">
        <v>911</v>
      </c>
      <c r="R60" s="18" t="s">
        <v>911</v>
      </c>
      <c r="S60" s="18" t="s">
        <v>911</v>
      </c>
      <c r="T60" s="18" t="s">
        <v>911</v>
      </c>
      <c r="U60" s="18" t="s">
        <v>912</v>
      </c>
      <c r="V60" s="18" t="s">
        <v>912</v>
      </c>
      <c r="W60" s="18" t="s">
        <v>911</v>
      </c>
      <c r="X60" s="18" t="s">
        <v>911</v>
      </c>
      <c r="Y60" s="18" t="s">
        <v>911</v>
      </c>
      <c r="Z60" s="18" t="s">
        <v>911</v>
      </c>
      <c r="AA60" s="18" t="s">
        <v>911</v>
      </c>
      <c r="AB60" s="18" t="s">
        <v>912</v>
      </c>
      <c r="AC60" s="18" t="s">
        <v>912</v>
      </c>
      <c r="AD60" s="18" t="s">
        <v>911</v>
      </c>
      <c r="AE60" s="18" t="s">
        <v>911</v>
      </c>
      <c r="AF60" s="18" t="s">
        <v>911</v>
      </c>
      <c r="AG60" s="18" t="s">
        <v>911</v>
      </c>
      <c r="AH60" s="25">
        <v>21</v>
      </c>
      <c r="AI60" s="26">
        <f t="shared" si="3"/>
        <v>21</v>
      </c>
      <c r="AJ60" s="26">
        <f t="shared" si="4"/>
        <v>0</v>
      </c>
      <c r="AK60" s="26">
        <f t="shared" si="5"/>
        <v>0</v>
      </c>
      <c r="AL60" s="26">
        <f t="shared" si="6"/>
        <v>0</v>
      </c>
      <c r="AM60" s="26">
        <f t="shared" si="7"/>
        <v>0</v>
      </c>
      <c r="AN60" s="26">
        <f t="shared" si="8"/>
        <v>0</v>
      </c>
      <c r="AO60" s="26">
        <f t="shared" si="9"/>
        <v>0</v>
      </c>
      <c r="AP60" s="26"/>
    </row>
    <row r="61" ht="19.95" customHeight="1" spans="1:42">
      <c r="A61" s="23">
        <f t="shared" si="2"/>
        <v>57</v>
      </c>
      <c r="B61" s="24" t="str">
        <f>'202604工资表'!B72</f>
        <v>五十七</v>
      </c>
      <c r="C61" s="350" t="s">
        <v>910</v>
      </c>
      <c r="D61" s="18" t="s">
        <v>911</v>
      </c>
      <c r="E61" s="18" t="s">
        <v>911</v>
      </c>
      <c r="F61" s="18" t="s">
        <v>911</v>
      </c>
      <c r="G61" s="18" t="s">
        <v>912</v>
      </c>
      <c r="H61" s="18" t="s">
        <v>912</v>
      </c>
      <c r="I61" s="18" t="s">
        <v>912</v>
      </c>
      <c r="J61" s="18" t="s">
        <v>911</v>
      </c>
      <c r="K61" s="18" t="s">
        <v>911</v>
      </c>
      <c r="L61" s="18" t="s">
        <v>911</v>
      </c>
      <c r="M61" s="18" t="s">
        <v>911</v>
      </c>
      <c r="N61" s="18" t="s">
        <v>912</v>
      </c>
      <c r="O61" s="18" t="s">
        <v>912</v>
      </c>
      <c r="P61" s="18" t="s">
        <v>911</v>
      </c>
      <c r="Q61" s="18" t="s">
        <v>911</v>
      </c>
      <c r="R61" s="18" t="s">
        <v>911</v>
      </c>
      <c r="S61" s="18" t="s">
        <v>911</v>
      </c>
      <c r="T61" s="18" t="s">
        <v>911</v>
      </c>
      <c r="U61" s="18" t="s">
        <v>912</v>
      </c>
      <c r="V61" s="18" t="s">
        <v>912</v>
      </c>
      <c r="W61" s="18" t="s">
        <v>911</v>
      </c>
      <c r="X61" s="18" t="s">
        <v>911</v>
      </c>
      <c r="Y61" s="18" t="s">
        <v>911</v>
      </c>
      <c r="Z61" s="18" t="s">
        <v>911</v>
      </c>
      <c r="AA61" s="18" t="s">
        <v>911</v>
      </c>
      <c r="AB61" s="18" t="s">
        <v>912</v>
      </c>
      <c r="AC61" s="18" t="s">
        <v>912</v>
      </c>
      <c r="AD61" s="18" t="s">
        <v>911</v>
      </c>
      <c r="AE61" s="18" t="s">
        <v>911</v>
      </c>
      <c r="AF61" s="18" t="s">
        <v>911</v>
      </c>
      <c r="AG61" s="18" t="s">
        <v>911</v>
      </c>
      <c r="AH61" s="25">
        <v>21</v>
      </c>
      <c r="AI61" s="26">
        <f t="shared" si="3"/>
        <v>21</v>
      </c>
      <c r="AJ61" s="26">
        <f t="shared" si="4"/>
        <v>0</v>
      </c>
      <c r="AK61" s="26">
        <f t="shared" si="5"/>
        <v>0</v>
      </c>
      <c r="AL61" s="26">
        <f t="shared" si="6"/>
        <v>0</v>
      </c>
      <c r="AM61" s="26">
        <f t="shared" si="7"/>
        <v>0</v>
      </c>
      <c r="AN61" s="26">
        <f t="shared" si="8"/>
        <v>0</v>
      </c>
      <c r="AO61" s="26">
        <f t="shared" si="9"/>
        <v>0</v>
      </c>
      <c r="AP61" s="26"/>
    </row>
    <row r="62" ht="19.95" customHeight="1" spans="1:42">
      <c r="A62" s="23">
        <f t="shared" si="2"/>
        <v>58</v>
      </c>
      <c r="B62" s="24" t="str">
        <f>'202604工资表'!B73</f>
        <v>五十八</v>
      </c>
      <c r="C62" s="350" t="s">
        <v>910</v>
      </c>
      <c r="D62" s="18" t="s">
        <v>911</v>
      </c>
      <c r="E62" s="18" t="s">
        <v>911</v>
      </c>
      <c r="F62" s="18" t="s">
        <v>911</v>
      </c>
      <c r="G62" s="18" t="s">
        <v>912</v>
      </c>
      <c r="H62" s="18" t="s">
        <v>912</v>
      </c>
      <c r="I62" s="18" t="s">
        <v>912</v>
      </c>
      <c r="J62" s="18" t="s">
        <v>911</v>
      </c>
      <c r="K62" s="18" t="s">
        <v>911</v>
      </c>
      <c r="L62" s="18" t="s">
        <v>911</v>
      </c>
      <c r="M62" s="18" t="s">
        <v>911</v>
      </c>
      <c r="N62" s="18" t="s">
        <v>912</v>
      </c>
      <c r="O62" s="18" t="s">
        <v>912</v>
      </c>
      <c r="P62" s="18" t="s">
        <v>911</v>
      </c>
      <c r="Q62" s="18" t="s">
        <v>911</v>
      </c>
      <c r="R62" s="18" t="s">
        <v>911</v>
      </c>
      <c r="S62" s="18" t="s">
        <v>911</v>
      </c>
      <c r="T62" s="18" t="s">
        <v>911</v>
      </c>
      <c r="U62" s="18" t="s">
        <v>912</v>
      </c>
      <c r="V62" s="18" t="s">
        <v>912</v>
      </c>
      <c r="W62" s="18" t="s">
        <v>911</v>
      </c>
      <c r="X62" s="18" t="s">
        <v>911</v>
      </c>
      <c r="Y62" s="18" t="s">
        <v>911</v>
      </c>
      <c r="Z62" s="18" t="s">
        <v>911</v>
      </c>
      <c r="AA62" s="18" t="s">
        <v>911</v>
      </c>
      <c r="AB62" s="18" t="s">
        <v>912</v>
      </c>
      <c r="AC62" s="18" t="s">
        <v>912</v>
      </c>
      <c r="AD62" s="18" t="s">
        <v>911</v>
      </c>
      <c r="AE62" s="18" t="s">
        <v>911</v>
      </c>
      <c r="AF62" s="18" t="s">
        <v>911</v>
      </c>
      <c r="AG62" s="18" t="s">
        <v>911</v>
      </c>
      <c r="AH62" s="25">
        <v>21</v>
      </c>
      <c r="AI62" s="26">
        <f t="shared" si="3"/>
        <v>21</v>
      </c>
      <c r="AJ62" s="26">
        <f t="shared" si="4"/>
        <v>0</v>
      </c>
      <c r="AK62" s="26">
        <f t="shared" si="5"/>
        <v>0</v>
      </c>
      <c r="AL62" s="26">
        <f t="shared" si="6"/>
        <v>0</v>
      </c>
      <c r="AM62" s="26">
        <f t="shared" si="7"/>
        <v>0</v>
      </c>
      <c r="AN62" s="26">
        <f t="shared" si="8"/>
        <v>0</v>
      </c>
      <c r="AO62" s="26">
        <f t="shared" si="9"/>
        <v>0</v>
      </c>
      <c r="AP62" s="26"/>
    </row>
    <row r="63" ht="19.95" customHeight="1" spans="1:42">
      <c r="A63" s="23">
        <f t="shared" si="2"/>
        <v>59</v>
      </c>
      <c r="B63" s="24" t="str">
        <f>'202604工资表'!B74</f>
        <v>五十九</v>
      </c>
      <c r="C63" s="350" t="s">
        <v>910</v>
      </c>
      <c r="D63" s="18" t="s">
        <v>911</v>
      </c>
      <c r="E63" s="18" t="s">
        <v>911</v>
      </c>
      <c r="F63" s="18" t="s">
        <v>911</v>
      </c>
      <c r="G63" s="18" t="s">
        <v>912</v>
      </c>
      <c r="H63" s="18" t="s">
        <v>912</v>
      </c>
      <c r="I63" s="18" t="s">
        <v>912</v>
      </c>
      <c r="J63" s="18" t="s">
        <v>911</v>
      </c>
      <c r="K63" s="18" t="s">
        <v>911</v>
      </c>
      <c r="L63" s="18" t="s">
        <v>911</v>
      </c>
      <c r="M63" s="18" t="s">
        <v>911</v>
      </c>
      <c r="N63" s="18" t="s">
        <v>912</v>
      </c>
      <c r="O63" s="18" t="s">
        <v>912</v>
      </c>
      <c r="P63" s="18" t="s">
        <v>911</v>
      </c>
      <c r="Q63" s="18" t="s">
        <v>911</v>
      </c>
      <c r="R63" s="18" t="s">
        <v>911</v>
      </c>
      <c r="S63" s="18" t="s">
        <v>911</v>
      </c>
      <c r="T63" s="18" t="s">
        <v>911</v>
      </c>
      <c r="U63" s="18" t="s">
        <v>912</v>
      </c>
      <c r="V63" s="18" t="s">
        <v>912</v>
      </c>
      <c r="W63" s="18" t="s">
        <v>911</v>
      </c>
      <c r="X63" s="18" t="s">
        <v>911</v>
      </c>
      <c r="Y63" s="18" t="s">
        <v>911</v>
      </c>
      <c r="Z63" s="18" t="s">
        <v>911</v>
      </c>
      <c r="AA63" s="18" t="s">
        <v>911</v>
      </c>
      <c r="AB63" s="18" t="s">
        <v>912</v>
      </c>
      <c r="AC63" s="18" t="s">
        <v>912</v>
      </c>
      <c r="AD63" s="18" t="s">
        <v>911</v>
      </c>
      <c r="AE63" s="18" t="s">
        <v>911</v>
      </c>
      <c r="AF63" s="18" t="s">
        <v>911</v>
      </c>
      <c r="AG63" s="18" t="s">
        <v>911</v>
      </c>
      <c r="AH63" s="25">
        <v>21</v>
      </c>
      <c r="AI63" s="26">
        <f t="shared" si="3"/>
        <v>21</v>
      </c>
      <c r="AJ63" s="26">
        <f t="shared" si="4"/>
        <v>0</v>
      </c>
      <c r="AK63" s="26">
        <f t="shared" si="5"/>
        <v>0</v>
      </c>
      <c r="AL63" s="26">
        <f t="shared" si="6"/>
        <v>0</v>
      </c>
      <c r="AM63" s="26">
        <f t="shared" si="7"/>
        <v>0</v>
      </c>
      <c r="AN63" s="26">
        <f t="shared" si="8"/>
        <v>0</v>
      </c>
      <c r="AO63" s="26">
        <f t="shared" si="9"/>
        <v>0</v>
      </c>
      <c r="AP63" s="26"/>
    </row>
    <row r="64" ht="19.95" customHeight="1" spans="1:42">
      <c r="A64" s="23">
        <f t="shared" si="2"/>
        <v>60</v>
      </c>
      <c r="B64" s="24" t="str">
        <f>'202604工资表'!B75</f>
        <v>六十</v>
      </c>
      <c r="C64" s="350" t="s">
        <v>910</v>
      </c>
      <c r="D64" s="18" t="s">
        <v>911</v>
      </c>
      <c r="E64" s="18" t="s">
        <v>911</v>
      </c>
      <c r="F64" s="18" t="s">
        <v>911</v>
      </c>
      <c r="G64" s="18" t="s">
        <v>912</v>
      </c>
      <c r="H64" s="18" t="s">
        <v>912</v>
      </c>
      <c r="I64" s="18" t="s">
        <v>912</v>
      </c>
      <c r="J64" s="18" t="s">
        <v>911</v>
      </c>
      <c r="K64" s="18" t="s">
        <v>911</v>
      </c>
      <c r="L64" s="18" t="s">
        <v>911</v>
      </c>
      <c r="M64" s="18" t="s">
        <v>911</v>
      </c>
      <c r="N64" s="18" t="s">
        <v>912</v>
      </c>
      <c r="O64" s="18" t="s">
        <v>912</v>
      </c>
      <c r="P64" s="18" t="s">
        <v>911</v>
      </c>
      <c r="Q64" s="18" t="s">
        <v>911</v>
      </c>
      <c r="R64" s="18" t="s">
        <v>911</v>
      </c>
      <c r="S64" s="18" t="s">
        <v>911</v>
      </c>
      <c r="T64" s="18" t="s">
        <v>911</v>
      </c>
      <c r="U64" s="18" t="s">
        <v>912</v>
      </c>
      <c r="V64" s="18" t="s">
        <v>912</v>
      </c>
      <c r="W64" s="18" t="s">
        <v>911</v>
      </c>
      <c r="X64" s="18" t="s">
        <v>911</v>
      </c>
      <c r="Y64" s="18" t="s">
        <v>911</v>
      </c>
      <c r="Z64" s="18" t="s">
        <v>911</v>
      </c>
      <c r="AA64" s="18" t="s">
        <v>911</v>
      </c>
      <c r="AB64" s="18" t="s">
        <v>912</v>
      </c>
      <c r="AC64" s="18" t="s">
        <v>912</v>
      </c>
      <c r="AD64" s="18" t="s">
        <v>911</v>
      </c>
      <c r="AE64" s="18" t="s">
        <v>911</v>
      </c>
      <c r="AF64" s="18" t="s">
        <v>911</v>
      </c>
      <c r="AG64" s="18" t="s">
        <v>911</v>
      </c>
      <c r="AH64" s="25">
        <v>21</v>
      </c>
      <c r="AI64" s="26">
        <f t="shared" si="3"/>
        <v>21</v>
      </c>
      <c r="AJ64" s="26">
        <f t="shared" si="4"/>
        <v>0</v>
      </c>
      <c r="AK64" s="26">
        <f t="shared" si="5"/>
        <v>0</v>
      </c>
      <c r="AL64" s="26">
        <f t="shared" si="6"/>
        <v>0</v>
      </c>
      <c r="AM64" s="26">
        <f t="shared" si="7"/>
        <v>0</v>
      </c>
      <c r="AN64" s="26">
        <f t="shared" si="8"/>
        <v>0</v>
      </c>
      <c r="AO64" s="26">
        <f t="shared" si="9"/>
        <v>0</v>
      </c>
      <c r="AP64" s="26"/>
    </row>
    <row r="65" ht="19.95" customHeight="1" spans="1:42">
      <c r="A65" s="23">
        <f t="shared" si="2"/>
        <v>61</v>
      </c>
      <c r="B65" s="24" t="str">
        <f>'202604工资表'!B76</f>
        <v>六十一</v>
      </c>
      <c r="C65" s="350" t="s">
        <v>910</v>
      </c>
      <c r="D65" s="18" t="s">
        <v>911</v>
      </c>
      <c r="E65" s="18" t="s">
        <v>911</v>
      </c>
      <c r="F65" s="18" t="s">
        <v>911</v>
      </c>
      <c r="G65" s="18" t="s">
        <v>912</v>
      </c>
      <c r="H65" s="18" t="s">
        <v>912</v>
      </c>
      <c r="I65" s="18" t="s">
        <v>912</v>
      </c>
      <c r="J65" s="18" t="s">
        <v>911</v>
      </c>
      <c r="K65" s="18" t="s">
        <v>911</v>
      </c>
      <c r="L65" s="18" t="s">
        <v>911</v>
      </c>
      <c r="M65" s="18" t="s">
        <v>911</v>
      </c>
      <c r="N65" s="18" t="s">
        <v>912</v>
      </c>
      <c r="O65" s="18" t="s">
        <v>912</v>
      </c>
      <c r="P65" s="18" t="s">
        <v>911</v>
      </c>
      <c r="Q65" s="18" t="s">
        <v>911</v>
      </c>
      <c r="R65" s="18" t="s">
        <v>911</v>
      </c>
      <c r="S65" s="18" t="s">
        <v>911</v>
      </c>
      <c r="T65" s="18" t="s">
        <v>911</v>
      </c>
      <c r="U65" s="18" t="s">
        <v>912</v>
      </c>
      <c r="V65" s="18" t="s">
        <v>912</v>
      </c>
      <c r="W65" s="18" t="s">
        <v>911</v>
      </c>
      <c r="X65" s="18" t="s">
        <v>911</v>
      </c>
      <c r="Y65" s="18" t="s">
        <v>911</v>
      </c>
      <c r="Z65" s="18" t="s">
        <v>911</v>
      </c>
      <c r="AA65" s="18" t="s">
        <v>911</v>
      </c>
      <c r="AB65" s="18" t="s">
        <v>912</v>
      </c>
      <c r="AC65" s="18" t="s">
        <v>912</v>
      </c>
      <c r="AD65" s="18" t="s">
        <v>911</v>
      </c>
      <c r="AE65" s="18" t="s">
        <v>911</v>
      </c>
      <c r="AF65" s="18" t="s">
        <v>911</v>
      </c>
      <c r="AG65" s="18" t="s">
        <v>911</v>
      </c>
      <c r="AH65" s="25">
        <v>21</v>
      </c>
      <c r="AI65" s="26">
        <f t="shared" si="3"/>
        <v>21</v>
      </c>
      <c r="AJ65" s="26">
        <f t="shared" si="4"/>
        <v>0</v>
      </c>
      <c r="AK65" s="26">
        <f t="shared" si="5"/>
        <v>0</v>
      </c>
      <c r="AL65" s="26">
        <f t="shared" si="6"/>
        <v>0</v>
      </c>
      <c r="AM65" s="26">
        <f t="shared" si="7"/>
        <v>0</v>
      </c>
      <c r="AN65" s="26">
        <f t="shared" si="8"/>
        <v>0</v>
      </c>
      <c r="AO65" s="26">
        <f t="shared" si="9"/>
        <v>0</v>
      </c>
      <c r="AP65" s="26"/>
    </row>
    <row r="66" ht="19.95" customHeight="1" spans="1:42">
      <c r="A66" s="23">
        <f t="shared" si="2"/>
        <v>62</v>
      </c>
      <c r="B66" s="24" t="str">
        <f>'202604工资表'!B77</f>
        <v>六十二</v>
      </c>
      <c r="C66" s="350" t="s">
        <v>910</v>
      </c>
      <c r="D66" s="18" t="s">
        <v>911</v>
      </c>
      <c r="E66" s="18" t="s">
        <v>911</v>
      </c>
      <c r="F66" s="18" t="s">
        <v>911</v>
      </c>
      <c r="G66" s="18" t="s">
        <v>912</v>
      </c>
      <c r="H66" s="18" t="s">
        <v>912</v>
      </c>
      <c r="I66" s="18" t="s">
        <v>912</v>
      </c>
      <c r="J66" s="18" t="s">
        <v>911</v>
      </c>
      <c r="K66" s="18" t="s">
        <v>911</v>
      </c>
      <c r="L66" s="18" t="s">
        <v>911</v>
      </c>
      <c r="M66" s="18" t="s">
        <v>911</v>
      </c>
      <c r="N66" s="18" t="s">
        <v>912</v>
      </c>
      <c r="O66" s="18" t="s">
        <v>912</v>
      </c>
      <c r="P66" s="18" t="s">
        <v>911</v>
      </c>
      <c r="Q66" s="18" t="s">
        <v>911</v>
      </c>
      <c r="R66" s="18" t="s">
        <v>911</v>
      </c>
      <c r="S66" s="18" t="s">
        <v>911</v>
      </c>
      <c r="T66" s="18" t="s">
        <v>911</v>
      </c>
      <c r="U66" s="18" t="s">
        <v>912</v>
      </c>
      <c r="V66" s="18" t="s">
        <v>912</v>
      </c>
      <c r="W66" s="18" t="s">
        <v>911</v>
      </c>
      <c r="X66" s="18" t="s">
        <v>911</v>
      </c>
      <c r="Y66" s="18" t="s">
        <v>911</v>
      </c>
      <c r="Z66" s="18" t="s">
        <v>911</v>
      </c>
      <c r="AA66" s="18" t="s">
        <v>911</v>
      </c>
      <c r="AB66" s="18" t="s">
        <v>912</v>
      </c>
      <c r="AC66" s="18" t="s">
        <v>912</v>
      </c>
      <c r="AD66" s="18" t="s">
        <v>911</v>
      </c>
      <c r="AE66" s="18" t="s">
        <v>911</v>
      </c>
      <c r="AF66" s="18" t="s">
        <v>911</v>
      </c>
      <c r="AG66" s="18" t="s">
        <v>911</v>
      </c>
      <c r="AH66" s="25">
        <v>21</v>
      </c>
      <c r="AI66" s="26">
        <f t="shared" si="3"/>
        <v>21</v>
      </c>
      <c r="AJ66" s="26">
        <f t="shared" si="4"/>
        <v>0</v>
      </c>
      <c r="AK66" s="26">
        <f t="shared" si="5"/>
        <v>0</v>
      </c>
      <c r="AL66" s="26">
        <f t="shared" si="6"/>
        <v>0</v>
      </c>
      <c r="AM66" s="26">
        <f t="shared" si="7"/>
        <v>0</v>
      </c>
      <c r="AN66" s="26">
        <f t="shared" si="8"/>
        <v>0</v>
      </c>
      <c r="AO66" s="26">
        <f t="shared" si="9"/>
        <v>0</v>
      </c>
      <c r="AP66" s="26"/>
    </row>
    <row r="67" ht="19.95" customHeight="1" spans="1:42">
      <c r="A67" s="23">
        <f t="shared" si="2"/>
        <v>63</v>
      </c>
      <c r="B67" s="24" t="str">
        <f>'202604工资表'!B78</f>
        <v>六十三</v>
      </c>
      <c r="C67" s="350" t="s">
        <v>910</v>
      </c>
      <c r="D67" s="18" t="s">
        <v>911</v>
      </c>
      <c r="E67" s="18" t="s">
        <v>911</v>
      </c>
      <c r="F67" s="18" t="s">
        <v>911</v>
      </c>
      <c r="G67" s="18" t="s">
        <v>912</v>
      </c>
      <c r="H67" s="18" t="s">
        <v>912</v>
      </c>
      <c r="I67" s="18" t="s">
        <v>912</v>
      </c>
      <c r="J67" s="18" t="s">
        <v>911</v>
      </c>
      <c r="K67" s="18" t="s">
        <v>911</v>
      </c>
      <c r="L67" s="18" t="s">
        <v>911</v>
      </c>
      <c r="M67" s="18" t="s">
        <v>911</v>
      </c>
      <c r="N67" s="18" t="s">
        <v>912</v>
      </c>
      <c r="O67" s="18" t="s">
        <v>912</v>
      </c>
      <c r="P67" s="18" t="s">
        <v>911</v>
      </c>
      <c r="Q67" s="18" t="s">
        <v>911</v>
      </c>
      <c r="R67" s="18" t="s">
        <v>911</v>
      </c>
      <c r="S67" s="18" t="s">
        <v>911</v>
      </c>
      <c r="T67" s="18" t="s">
        <v>911</v>
      </c>
      <c r="U67" s="18" t="s">
        <v>912</v>
      </c>
      <c r="V67" s="18" t="s">
        <v>912</v>
      </c>
      <c r="W67" s="18" t="s">
        <v>911</v>
      </c>
      <c r="X67" s="18" t="s">
        <v>911</v>
      </c>
      <c r="Y67" s="18" t="s">
        <v>911</v>
      </c>
      <c r="Z67" s="18" t="s">
        <v>911</v>
      </c>
      <c r="AA67" s="18" t="s">
        <v>911</v>
      </c>
      <c r="AB67" s="18" t="s">
        <v>912</v>
      </c>
      <c r="AC67" s="18" t="s">
        <v>912</v>
      </c>
      <c r="AD67" s="18" t="s">
        <v>911</v>
      </c>
      <c r="AE67" s="18" t="s">
        <v>911</v>
      </c>
      <c r="AF67" s="18" t="s">
        <v>911</v>
      </c>
      <c r="AG67" s="18" t="s">
        <v>911</v>
      </c>
      <c r="AH67" s="25">
        <v>21</v>
      </c>
      <c r="AI67" s="26">
        <f t="shared" si="3"/>
        <v>21</v>
      </c>
      <c r="AJ67" s="26">
        <f t="shared" si="4"/>
        <v>0</v>
      </c>
      <c r="AK67" s="26">
        <f t="shared" si="5"/>
        <v>0</v>
      </c>
      <c r="AL67" s="26">
        <f t="shared" si="6"/>
        <v>0</v>
      </c>
      <c r="AM67" s="26">
        <f t="shared" si="7"/>
        <v>0</v>
      </c>
      <c r="AN67" s="26">
        <f t="shared" si="8"/>
        <v>0</v>
      </c>
      <c r="AO67" s="26">
        <f t="shared" si="9"/>
        <v>0</v>
      </c>
      <c r="AP67" s="26"/>
    </row>
    <row r="68" ht="19.95" customHeight="1" spans="1:42">
      <c r="A68" s="23">
        <f t="shared" si="2"/>
        <v>64</v>
      </c>
      <c r="B68" s="24" t="str">
        <f>'202604工资表'!B79</f>
        <v>六十四</v>
      </c>
      <c r="C68" s="350" t="s">
        <v>910</v>
      </c>
      <c r="D68" s="18" t="s">
        <v>911</v>
      </c>
      <c r="E68" s="18" t="s">
        <v>911</v>
      </c>
      <c r="F68" s="18" t="s">
        <v>911</v>
      </c>
      <c r="G68" s="18" t="s">
        <v>912</v>
      </c>
      <c r="H68" s="18" t="s">
        <v>912</v>
      </c>
      <c r="I68" s="18" t="s">
        <v>912</v>
      </c>
      <c r="J68" s="18" t="s">
        <v>911</v>
      </c>
      <c r="K68" s="18" t="s">
        <v>911</v>
      </c>
      <c r="L68" s="18" t="s">
        <v>911</v>
      </c>
      <c r="M68" s="18" t="s">
        <v>911</v>
      </c>
      <c r="N68" s="18" t="s">
        <v>912</v>
      </c>
      <c r="O68" s="18" t="s">
        <v>912</v>
      </c>
      <c r="P68" s="18" t="s">
        <v>911</v>
      </c>
      <c r="Q68" s="18" t="s">
        <v>911</v>
      </c>
      <c r="R68" s="18" t="s">
        <v>911</v>
      </c>
      <c r="S68" s="18" t="s">
        <v>911</v>
      </c>
      <c r="T68" s="18" t="s">
        <v>911</v>
      </c>
      <c r="U68" s="18" t="s">
        <v>912</v>
      </c>
      <c r="V68" s="18" t="s">
        <v>912</v>
      </c>
      <c r="W68" s="18" t="s">
        <v>911</v>
      </c>
      <c r="X68" s="18" t="s">
        <v>911</v>
      </c>
      <c r="Y68" s="18" t="s">
        <v>911</v>
      </c>
      <c r="Z68" s="18" t="s">
        <v>911</v>
      </c>
      <c r="AA68" s="18" t="s">
        <v>911</v>
      </c>
      <c r="AB68" s="18" t="s">
        <v>912</v>
      </c>
      <c r="AC68" s="18" t="s">
        <v>912</v>
      </c>
      <c r="AD68" s="18" t="s">
        <v>911</v>
      </c>
      <c r="AE68" s="18" t="s">
        <v>911</v>
      </c>
      <c r="AF68" s="18" t="s">
        <v>911</v>
      </c>
      <c r="AG68" s="18" t="s">
        <v>911</v>
      </c>
      <c r="AH68" s="25">
        <v>21</v>
      </c>
      <c r="AI68" s="26">
        <f t="shared" si="3"/>
        <v>21</v>
      </c>
      <c r="AJ68" s="26">
        <f t="shared" si="4"/>
        <v>0</v>
      </c>
      <c r="AK68" s="26">
        <f t="shared" si="5"/>
        <v>0</v>
      </c>
      <c r="AL68" s="26">
        <f t="shared" si="6"/>
        <v>0</v>
      </c>
      <c r="AM68" s="26">
        <f t="shared" si="7"/>
        <v>0</v>
      </c>
      <c r="AN68" s="26">
        <f t="shared" si="8"/>
        <v>0</v>
      </c>
      <c r="AO68" s="26">
        <f t="shared" si="9"/>
        <v>0</v>
      </c>
      <c r="AP68" s="25"/>
    </row>
    <row r="69" ht="19.95" customHeight="1" spans="1:42">
      <c r="A69" s="23">
        <f t="shared" ref="A69:A132" si="10">ROW(A69)-4</f>
        <v>65</v>
      </c>
      <c r="B69" s="24" t="str">
        <f>'202604工资表'!B80</f>
        <v>六十五</v>
      </c>
      <c r="C69" s="350" t="s">
        <v>910</v>
      </c>
      <c r="D69" s="18" t="s">
        <v>911</v>
      </c>
      <c r="E69" s="18" t="s">
        <v>911</v>
      </c>
      <c r="F69" s="18" t="s">
        <v>911</v>
      </c>
      <c r="G69" s="18" t="s">
        <v>912</v>
      </c>
      <c r="H69" s="18" t="s">
        <v>912</v>
      </c>
      <c r="I69" s="18" t="s">
        <v>912</v>
      </c>
      <c r="J69" s="18" t="s">
        <v>911</v>
      </c>
      <c r="K69" s="18" t="s">
        <v>911</v>
      </c>
      <c r="L69" s="18" t="s">
        <v>911</v>
      </c>
      <c r="M69" s="18" t="s">
        <v>911</v>
      </c>
      <c r="N69" s="18" t="s">
        <v>912</v>
      </c>
      <c r="O69" s="18" t="s">
        <v>912</v>
      </c>
      <c r="P69" s="18" t="s">
        <v>911</v>
      </c>
      <c r="Q69" s="18" t="s">
        <v>911</v>
      </c>
      <c r="R69" s="18" t="s">
        <v>911</v>
      </c>
      <c r="S69" s="18" t="s">
        <v>911</v>
      </c>
      <c r="T69" s="18" t="s">
        <v>911</v>
      </c>
      <c r="U69" s="18" t="s">
        <v>912</v>
      </c>
      <c r="V69" s="18" t="s">
        <v>912</v>
      </c>
      <c r="W69" s="18" t="s">
        <v>911</v>
      </c>
      <c r="X69" s="18" t="s">
        <v>911</v>
      </c>
      <c r="Y69" s="18" t="s">
        <v>911</v>
      </c>
      <c r="Z69" s="18" t="s">
        <v>911</v>
      </c>
      <c r="AA69" s="18" t="s">
        <v>911</v>
      </c>
      <c r="AB69" s="18" t="s">
        <v>912</v>
      </c>
      <c r="AC69" s="18" t="s">
        <v>912</v>
      </c>
      <c r="AD69" s="18" t="s">
        <v>911</v>
      </c>
      <c r="AE69" s="18" t="s">
        <v>911</v>
      </c>
      <c r="AF69" s="18" t="s">
        <v>911</v>
      </c>
      <c r="AG69" s="18" t="s">
        <v>911</v>
      </c>
      <c r="AH69" s="25">
        <v>21</v>
      </c>
      <c r="AI69" s="26">
        <f t="shared" ref="AI69:AI86" si="11">COUNTIF(D69:AG69,"√")</f>
        <v>21</v>
      </c>
      <c r="AJ69" s="26">
        <f t="shared" ref="AJ69:AJ132" si="12">COUNTIF(D69:AG69,"☆")</f>
        <v>0</v>
      </c>
      <c r="AK69" s="26">
        <f t="shared" ref="AK69:AK86" si="13">COUNTIF(D69:AG69,"○")</f>
        <v>0</v>
      </c>
      <c r="AL69" s="26">
        <f t="shared" ref="AL69:AL132" si="14">COUNTIF(D69:AG69,"◇")</f>
        <v>0</v>
      </c>
      <c r="AM69" s="26">
        <f t="shared" ref="AM69:AM132" si="15">COUNTIF(D69:AG69,"●")</f>
        <v>0</v>
      </c>
      <c r="AN69" s="26">
        <f t="shared" ref="AN69:AN132" si="16">COUNTIF(D69:AG69,"×")</f>
        <v>0</v>
      </c>
      <c r="AO69" s="26">
        <f t="shared" ref="AO69:AO132" si="17">COUNTIF(D69:AG69,"※")</f>
        <v>0</v>
      </c>
      <c r="AP69" s="25"/>
    </row>
    <row r="70" ht="19.95" customHeight="1" spans="1:42">
      <c r="A70" s="23">
        <f t="shared" si="10"/>
        <v>66</v>
      </c>
      <c r="B70" s="24" t="str">
        <f>'202604工资表'!B81</f>
        <v>六十六</v>
      </c>
      <c r="C70" s="350" t="s">
        <v>910</v>
      </c>
      <c r="D70" s="18" t="s">
        <v>911</v>
      </c>
      <c r="E70" s="18" t="s">
        <v>911</v>
      </c>
      <c r="F70" s="18" t="s">
        <v>911</v>
      </c>
      <c r="G70" s="18" t="s">
        <v>912</v>
      </c>
      <c r="H70" s="18" t="s">
        <v>912</v>
      </c>
      <c r="I70" s="18" t="s">
        <v>912</v>
      </c>
      <c r="J70" s="18" t="s">
        <v>911</v>
      </c>
      <c r="K70" s="18" t="s">
        <v>911</v>
      </c>
      <c r="L70" s="18" t="s">
        <v>911</v>
      </c>
      <c r="M70" s="18" t="s">
        <v>911</v>
      </c>
      <c r="N70" s="18" t="s">
        <v>912</v>
      </c>
      <c r="O70" s="18" t="s">
        <v>912</v>
      </c>
      <c r="P70" s="18" t="s">
        <v>911</v>
      </c>
      <c r="Q70" s="18" t="s">
        <v>911</v>
      </c>
      <c r="R70" s="18" t="s">
        <v>911</v>
      </c>
      <c r="S70" s="18" t="s">
        <v>911</v>
      </c>
      <c r="T70" s="18" t="s">
        <v>911</v>
      </c>
      <c r="U70" s="18" t="s">
        <v>912</v>
      </c>
      <c r="V70" s="18" t="s">
        <v>912</v>
      </c>
      <c r="W70" s="18" t="s">
        <v>911</v>
      </c>
      <c r="X70" s="18" t="s">
        <v>911</v>
      </c>
      <c r="Y70" s="18" t="s">
        <v>911</v>
      </c>
      <c r="Z70" s="18" t="s">
        <v>911</v>
      </c>
      <c r="AA70" s="18" t="s">
        <v>911</v>
      </c>
      <c r="AB70" s="18" t="s">
        <v>912</v>
      </c>
      <c r="AC70" s="18" t="s">
        <v>912</v>
      </c>
      <c r="AD70" s="18" t="s">
        <v>911</v>
      </c>
      <c r="AE70" s="18" t="s">
        <v>911</v>
      </c>
      <c r="AF70" s="18" t="s">
        <v>911</v>
      </c>
      <c r="AG70" s="18" t="s">
        <v>911</v>
      </c>
      <c r="AH70" s="25">
        <v>21</v>
      </c>
      <c r="AI70" s="26">
        <f t="shared" si="11"/>
        <v>21</v>
      </c>
      <c r="AJ70" s="26">
        <f t="shared" si="12"/>
        <v>0</v>
      </c>
      <c r="AK70" s="26">
        <f t="shared" si="13"/>
        <v>0</v>
      </c>
      <c r="AL70" s="26">
        <f t="shared" si="14"/>
        <v>0</v>
      </c>
      <c r="AM70" s="26">
        <f t="shared" si="15"/>
        <v>0</v>
      </c>
      <c r="AN70" s="26">
        <f t="shared" si="16"/>
        <v>0</v>
      </c>
      <c r="AO70" s="26">
        <f t="shared" si="17"/>
        <v>0</v>
      </c>
      <c r="AP70" s="25"/>
    </row>
    <row r="71" ht="19.95" customHeight="1" spans="1:42">
      <c r="A71" s="23">
        <f t="shared" si="10"/>
        <v>67</v>
      </c>
      <c r="B71" s="24" t="str">
        <f>'202604工资表'!B82</f>
        <v>六十七</v>
      </c>
      <c r="C71" s="350" t="s">
        <v>910</v>
      </c>
      <c r="D71" s="18" t="s">
        <v>911</v>
      </c>
      <c r="E71" s="18" t="s">
        <v>911</v>
      </c>
      <c r="F71" s="18" t="s">
        <v>911</v>
      </c>
      <c r="G71" s="18" t="s">
        <v>912</v>
      </c>
      <c r="H71" s="18" t="s">
        <v>912</v>
      </c>
      <c r="I71" s="18" t="s">
        <v>912</v>
      </c>
      <c r="J71" s="18" t="s">
        <v>911</v>
      </c>
      <c r="K71" s="18" t="s">
        <v>911</v>
      </c>
      <c r="L71" s="18" t="s">
        <v>911</v>
      </c>
      <c r="M71" s="18" t="s">
        <v>911</v>
      </c>
      <c r="N71" s="18" t="s">
        <v>912</v>
      </c>
      <c r="O71" s="18" t="s">
        <v>912</v>
      </c>
      <c r="P71" s="18" t="s">
        <v>911</v>
      </c>
      <c r="Q71" s="18" t="s">
        <v>911</v>
      </c>
      <c r="R71" s="18" t="s">
        <v>911</v>
      </c>
      <c r="S71" s="18" t="s">
        <v>911</v>
      </c>
      <c r="T71" s="18" t="s">
        <v>911</v>
      </c>
      <c r="U71" s="18" t="s">
        <v>912</v>
      </c>
      <c r="V71" s="18" t="s">
        <v>912</v>
      </c>
      <c r="W71" s="18" t="s">
        <v>911</v>
      </c>
      <c r="X71" s="18" t="s">
        <v>911</v>
      </c>
      <c r="Y71" s="18" t="s">
        <v>911</v>
      </c>
      <c r="Z71" s="18" t="s">
        <v>911</v>
      </c>
      <c r="AA71" s="18" t="s">
        <v>911</v>
      </c>
      <c r="AB71" s="18" t="s">
        <v>912</v>
      </c>
      <c r="AC71" s="18" t="s">
        <v>912</v>
      </c>
      <c r="AD71" s="18" t="s">
        <v>911</v>
      </c>
      <c r="AE71" s="18" t="s">
        <v>911</v>
      </c>
      <c r="AF71" s="18" t="s">
        <v>911</v>
      </c>
      <c r="AG71" s="18" t="s">
        <v>911</v>
      </c>
      <c r="AH71" s="25">
        <v>21</v>
      </c>
      <c r="AI71" s="26">
        <f t="shared" si="11"/>
        <v>21</v>
      </c>
      <c r="AJ71" s="26">
        <f t="shared" si="12"/>
        <v>0</v>
      </c>
      <c r="AK71" s="26">
        <f t="shared" si="13"/>
        <v>0</v>
      </c>
      <c r="AL71" s="26">
        <f t="shared" si="14"/>
        <v>0</v>
      </c>
      <c r="AM71" s="26">
        <f t="shared" si="15"/>
        <v>0</v>
      </c>
      <c r="AN71" s="26">
        <f t="shared" si="16"/>
        <v>0</v>
      </c>
      <c r="AO71" s="26">
        <f t="shared" si="17"/>
        <v>0</v>
      </c>
      <c r="AP71" s="25"/>
    </row>
    <row r="72" ht="19.95" customHeight="1" spans="1:42">
      <c r="A72" s="23">
        <f t="shared" si="10"/>
        <v>68</v>
      </c>
      <c r="B72" s="24" t="str">
        <f>'202604工资表'!B83</f>
        <v>六十八</v>
      </c>
      <c r="C72" s="350" t="s">
        <v>910</v>
      </c>
      <c r="D72" s="18" t="s">
        <v>911</v>
      </c>
      <c r="E72" s="18" t="s">
        <v>911</v>
      </c>
      <c r="F72" s="18" t="s">
        <v>911</v>
      </c>
      <c r="G72" s="18" t="s">
        <v>912</v>
      </c>
      <c r="H72" s="18" t="s">
        <v>912</v>
      </c>
      <c r="I72" s="18" t="s">
        <v>912</v>
      </c>
      <c r="J72" s="18" t="s">
        <v>911</v>
      </c>
      <c r="K72" s="18" t="s">
        <v>911</v>
      </c>
      <c r="L72" s="18" t="s">
        <v>911</v>
      </c>
      <c r="M72" s="18" t="s">
        <v>911</v>
      </c>
      <c r="N72" s="18" t="s">
        <v>912</v>
      </c>
      <c r="O72" s="18" t="s">
        <v>912</v>
      </c>
      <c r="P72" s="18" t="s">
        <v>911</v>
      </c>
      <c r="Q72" s="18" t="s">
        <v>911</v>
      </c>
      <c r="R72" s="18" t="s">
        <v>911</v>
      </c>
      <c r="S72" s="18" t="s">
        <v>911</v>
      </c>
      <c r="T72" s="18" t="s">
        <v>911</v>
      </c>
      <c r="U72" s="18" t="s">
        <v>912</v>
      </c>
      <c r="V72" s="18" t="s">
        <v>912</v>
      </c>
      <c r="W72" s="18" t="s">
        <v>911</v>
      </c>
      <c r="X72" s="18" t="s">
        <v>911</v>
      </c>
      <c r="Y72" s="18" t="s">
        <v>911</v>
      </c>
      <c r="Z72" s="18" t="s">
        <v>911</v>
      </c>
      <c r="AA72" s="18" t="s">
        <v>911</v>
      </c>
      <c r="AB72" s="18" t="s">
        <v>912</v>
      </c>
      <c r="AC72" s="18" t="s">
        <v>912</v>
      </c>
      <c r="AD72" s="18" t="s">
        <v>911</v>
      </c>
      <c r="AE72" s="18" t="s">
        <v>911</v>
      </c>
      <c r="AF72" s="18" t="s">
        <v>911</v>
      </c>
      <c r="AG72" s="18" t="s">
        <v>911</v>
      </c>
      <c r="AH72" s="25">
        <v>21</v>
      </c>
      <c r="AI72" s="26">
        <f t="shared" si="11"/>
        <v>21</v>
      </c>
      <c r="AJ72" s="26">
        <f t="shared" si="12"/>
        <v>0</v>
      </c>
      <c r="AK72" s="26">
        <f t="shared" si="13"/>
        <v>0</v>
      </c>
      <c r="AL72" s="26">
        <f t="shared" si="14"/>
        <v>0</v>
      </c>
      <c r="AM72" s="26">
        <f t="shared" si="15"/>
        <v>0</v>
      </c>
      <c r="AN72" s="26">
        <f t="shared" si="16"/>
        <v>0</v>
      </c>
      <c r="AO72" s="26">
        <f t="shared" si="17"/>
        <v>0</v>
      </c>
      <c r="AP72" s="25"/>
    </row>
    <row r="73" ht="19.95" customHeight="1" spans="1:42">
      <c r="A73" s="23">
        <f t="shared" si="10"/>
        <v>69</v>
      </c>
      <c r="B73" s="24" t="str">
        <f>'202604工资表'!B84</f>
        <v>六十九</v>
      </c>
      <c r="C73" s="350" t="s">
        <v>910</v>
      </c>
      <c r="D73" s="18" t="s">
        <v>911</v>
      </c>
      <c r="E73" s="18" t="s">
        <v>911</v>
      </c>
      <c r="F73" s="18" t="s">
        <v>911</v>
      </c>
      <c r="G73" s="18" t="s">
        <v>912</v>
      </c>
      <c r="H73" s="18" t="s">
        <v>912</v>
      </c>
      <c r="I73" s="18" t="s">
        <v>912</v>
      </c>
      <c r="J73" s="18" t="s">
        <v>911</v>
      </c>
      <c r="K73" s="18" t="s">
        <v>911</v>
      </c>
      <c r="L73" s="18" t="s">
        <v>911</v>
      </c>
      <c r="M73" s="18" t="s">
        <v>911</v>
      </c>
      <c r="N73" s="18" t="s">
        <v>912</v>
      </c>
      <c r="O73" s="18" t="s">
        <v>912</v>
      </c>
      <c r="P73" s="18" t="s">
        <v>911</v>
      </c>
      <c r="Q73" s="18" t="s">
        <v>911</v>
      </c>
      <c r="R73" s="18" t="s">
        <v>911</v>
      </c>
      <c r="S73" s="18" t="s">
        <v>911</v>
      </c>
      <c r="T73" s="18" t="s">
        <v>911</v>
      </c>
      <c r="U73" s="18" t="s">
        <v>912</v>
      </c>
      <c r="V73" s="18" t="s">
        <v>912</v>
      </c>
      <c r="W73" s="18" t="s">
        <v>911</v>
      </c>
      <c r="X73" s="18" t="s">
        <v>911</v>
      </c>
      <c r="Y73" s="18" t="s">
        <v>911</v>
      </c>
      <c r="Z73" s="18" t="s">
        <v>911</v>
      </c>
      <c r="AA73" s="18" t="s">
        <v>911</v>
      </c>
      <c r="AB73" s="18" t="s">
        <v>912</v>
      </c>
      <c r="AC73" s="18" t="s">
        <v>912</v>
      </c>
      <c r="AD73" s="18" t="s">
        <v>911</v>
      </c>
      <c r="AE73" s="18" t="s">
        <v>911</v>
      </c>
      <c r="AF73" s="18" t="s">
        <v>911</v>
      </c>
      <c r="AG73" s="18" t="s">
        <v>911</v>
      </c>
      <c r="AH73" s="25">
        <v>21</v>
      </c>
      <c r="AI73" s="26">
        <f t="shared" si="11"/>
        <v>21</v>
      </c>
      <c r="AJ73" s="26">
        <f t="shared" si="12"/>
        <v>0</v>
      </c>
      <c r="AK73" s="26">
        <f t="shared" si="13"/>
        <v>0</v>
      </c>
      <c r="AL73" s="26">
        <f t="shared" si="14"/>
        <v>0</v>
      </c>
      <c r="AM73" s="26">
        <f t="shared" si="15"/>
        <v>0</v>
      </c>
      <c r="AN73" s="26">
        <f t="shared" si="16"/>
        <v>0</v>
      </c>
      <c r="AO73" s="26">
        <f t="shared" si="17"/>
        <v>0</v>
      </c>
      <c r="AP73" s="25"/>
    </row>
    <row r="74" ht="19.95" customHeight="1" spans="1:42">
      <c r="A74" s="23">
        <f t="shared" si="10"/>
        <v>70</v>
      </c>
      <c r="B74" s="24" t="str">
        <f>'202604工资表'!B85</f>
        <v>七十</v>
      </c>
      <c r="C74" s="350" t="s">
        <v>910</v>
      </c>
      <c r="D74" s="18" t="s">
        <v>911</v>
      </c>
      <c r="E74" s="18" t="s">
        <v>911</v>
      </c>
      <c r="F74" s="18" t="s">
        <v>911</v>
      </c>
      <c r="G74" s="18" t="s">
        <v>912</v>
      </c>
      <c r="H74" s="18" t="s">
        <v>912</v>
      </c>
      <c r="I74" s="18" t="s">
        <v>912</v>
      </c>
      <c r="J74" s="18" t="s">
        <v>911</v>
      </c>
      <c r="K74" s="18" t="s">
        <v>911</v>
      </c>
      <c r="L74" s="18" t="s">
        <v>911</v>
      </c>
      <c r="M74" s="18" t="s">
        <v>911</v>
      </c>
      <c r="N74" s="18" t="s">
        <v>912</v>
      </c>
      <c r="O74" s="18" t="s">
        <v>912</v>
      </c>
      <c r="P74" s="18" t="s">
        <v>911</v>
      </c>
      <c r="Q74" s="18" t="s">
        <v>911</v>
      </c>
      <c r="R74" s="18" t="s">
        <v>911</v>
      </c>
      <c r="S74" s="18" t="s">
        <v>911</v>
      </c>
      <c r="T74" s="18" t="s">
        <v>911</v>
      </c>
      <c r="U74" s="18" t="s">
        <v>912</v>
      </c>
      <c r="V74" s="18" t="s">
        <v>912</v>
      </c>
      <c r="W74" s="18" t="s">
        <v>911</v>
      </c>
      <c r="X74" s="18" t="s">
        <v>911</v>
      </c>
      <c r="Y74" s="18" t="s">
        <v>911</v>
      </c>
      <c r="Z74" s="18" t="s">
        <v>911</v>
      </c>
      <c r="AA74" s="18" t="s">
        <v>911</v>
      </c>
      <c r="AB74" s="18" t="s">
        <v>912</v>
      </c>
      <c r="AC74" s="18" t="s">
        <v>912</v>
      </c>
      <c r="AD74" s="18" t="s">
        <v>911</v>
      </c>
      <c r="AE74" s="18" t="s">
        <v>911</v>
      </c>
      <c r="AF74" s="18" t="s">
        <v>911</v>
      </c>
      <c r="AG74" s="18" t="s">
        <v>911</v>
      </c>
      <c r="AH74" s="25">
        <v>21</v>
      </c>
      <c r="AI74" s="26">
        <f t="shared" si="11"/>
        <v>21</v>
      </c>
      <c r="AJ74" s="26">
        <f t="shared" si="12"/>
        <v>0</v>
      </c>
      <c r="AK74" s="26">
        <f t="shared" si="13"/>
        <v>0</v>
      </c>
      <c r="AL74" s="26">
        <f t="shared" si="14"/>
        <v>0</v>
      </c>
      <c r="AM74" s="26">
        <f t="shared" si="15"/>
        <v>0</v>
      </c>
      <c r="AN74" s="26">
        <f t="shared" si="16"/>
        <v>0</v>
      </c>
      <c r="AO74" s="26">
        <f t="shared" si="17"/>
        <v>0</v>
      </c>
      <c r="AP74" s="25"/>
    </row>
    <row r="75" ht="19.95" customHeight="1" spans="1:42">
      <c r="A75" s="23">
        <f t="shared" si="10"/>
        <v>71</v>
      </c>
      <c r="B75" s="24" t="str">
        <f>'202604工资表'!B86</f>
        <v>七十一</v>
      </c>
      <c r="C75" s="350" t="s">
        <v>910</v>
      </c>
      <c r="D75" s="18" t="s">
        <v>911</v>
      </c>
      <c r="E75" s="18" t="s">
        <v>911</v>
      </c>
      <c r="F75" s="18" t="s">
        <v>911</v>
      </c>
      <c r="G75" s="18" t="s">
        <v>912</v>
      </c>
      <c r="H75" s="18" t="s">
        <v>912</v>
      </c>
      <c r="I75" s="18" t="s">
        <v>912</v>
      </c>
      <c r="J75" s="18" t="s">
        <v>911</v>
      </c>
      <c r="K75" s="18" t="s">
        <v>911</v>
      </c>
      <c r="L75" s="18" t="s">
        <v>911</v>
      </c>
      <c r="M75" s="18" t="s">
        <v>911</v>
      </c>
      <c r="N75" s="18" t="s">
        <v>912</v>
      </c>
      <c r="O75" s="18" t="s">
        <v>912</v>
      </c>
      <c r="P75" s="18" t="s">
        <v>911</v>
      </c>
      <c r="Q75" s="18" t="s">
        <v>911</v>
      </c>
      <c r="R75" s="18" t="s">
        <v>911</v>
      </c>
      <c r="S75" s="18" t="s">
        <v>911</v>
      </c>
      <c r="T75" s="18" t="s">
        <v>911</v>
      </c>
      <c r="U75" s="18" t="s">
        <v>912</v>
      </c>
      <c r="V75" s="18" t="s">
        <v>912</v>
      </c>
      <c r="W75" s="18" t="s">
        <v>911</v>
      </c>
      <c r="X75" s="18" t="s">
        <v>911</v>
      </c>
      <c r="Y75" s="18" t="s">
        <v>911</v>
      </c>
      <c r="Z75" s="18" t="s">
        <v>911</v>
      </c>
      <c r="AA75" s="18" t="s">
        <v>911</v>
      </c>
      <c r="AB75" s="18" t="s">
        <v>912</v>
      </c>
      <c r="AC75" s="18" t="s">
        <v>912</v>
      </c>
      <c r="AD75" s="18" t="s">
        <v>911</v>
      </c>
      <c r="AE75" s="18" t="s">
        <v>911</v>
      </c>
      <c r="AF75" s="18" t="s">
        <v>911</v>
      </c>
      <c r="AG75" s="18" t="s">
        <v>911</v>
      </c>
      <c r="AH75" s="25">
        <v>21</v>
      </c>
      <c r="AI75" s="26">
        <f t="shared" si="11"/>
        <v>21</v>
      </c>
      <c r="AJ75" s="26">
        <f t="shared" si="12"/>
        <v>0</v>
      </c>
      <c r="AK75" s="26">
        <f t="shared" si="13"/>
        <v>0</v>
      </c>
      <c r="AL75" s="26">
        <f t="shared" si="14"/>
        <v>0</v>
      </c>
      <c r="AM75" s="26">
        <f t="shared" si="15"/>
        <v>0</v>
      </c>
      <c r="AN75" s="26">
        <f t="shared" si="16"/>
        <v>0</v>
      </c>
      <c r="AO75" s="26">
        <f t="shared" si="17"/>
        <v>0</v>
      </c>
      <c r="AP75" s="25"/>
    </row>
    <row r="76" ht="19.95" customHeight="1" spans="1:42">
      <c r="A76" s="23">
        <f t="shared" si="10"/>
        <v>72</v>
      </c>
      <c r="B76" s="24" t="str">
        <f>'202604工资表'!B87</f>
        <v>七十二</v>
      </c>
      <c r="C76" s="350" t="s">
        <v>910</v>
      </c>
      <c r="D76" s="18" t="s">
        <v>911</v>
      </c>
      <c r="E76" s="18" t="s">
        <v>911</v>
      </c>
      <c r="F76" s="18" t="s">
        <v>911</v>
      </c>
      <c r="G76" s="18" t="s">
        <v>912</v>
      </c>
      <c r="H76" s="18" t="s">
        <v>912</v>
      </c>
      <c r="I76" s="18" t="s">
        <v>912</v>
      </c>
      <c r="J76" s="18" t="s">
        <v>911</v>
      </c>
      <c r="K76" s="18" t="s">
        <v>911</v>
      </c>
      <c r="L76" s="18" t="s">
        <v>911</v>
      </c>
      <c r="M76" s="18" t="s">
        <v>911</v>
      </c>
      <c r="N76" s="18" t="s">
        <v>912</v>
      </c>
      <c r="O76" s="18" t="s">
        <v>912</v>
      </c>
      <c r="P76" s="18" t="s">
        <v>911</v>
      </c>
      <c r="Q76" s="18" t="s">
        <v>911</v>
      </c>
      <c r="R76" s="18" t="s">
        <v>911</v>
      </c>
      <c r="S76" s="18" t="s">
        <v>911</v>
      </c>
      <c r="T76" s="18" t="s">
        <v>911</v>
      </c>
      <c r="U76" s="18" t="s">
        <v>912</v>
      </c>
      <c r="V76" s="18" t="s">
        <v>912</v>
      </c>
      <c r="W76" s="18" t="s">
        <v>911</v>
      </c>
      <c r="X76" s="18" t="s">
        <v>911</v>
      </c>
      <c r="Y76" s="18" t="s">
        <v>911</v>
      </c>
      <c r="Z76" s="18" t="s">
        <v>911</v>
      </c>
      <c r="AA76" s="18" t="s">
        <v>911</v>
      </c>
      <c r="AB76" s="18" t="s">
        <v>912</v>
      </c>
      <c r="AC76" s="18" t="s">
        <v>912</v>
      </c>
      <c r="AD76" s="18" t="s">
        <v>911</v>
      </c>
      <c r="AE76" s="18" t="s">
        <v>911</v>
      </c>
      <c r="AF76" s="18" t="s">
        <v>911</v>
      </c>
      <c r="AG76" s="18" t="s">
        <v>911</v>
      </c>
      <c r="AH76" s="25">
        <v>21</v>
      </c>
      <c r="AI76" s="26">
        <f t="shared" si="11"/>
        <v>21</v>
      </c>
      <c r="AJ76" s="26">
        <f t="shared" si="12"/>
        <v>0</v>
      </c>
      <c r="AK76" s="26">
        <f t="shared" si="13"/>
        <v>0</v>
      </c>
      <c r="AL76" s="26">
        <f t="shared" si="14"/>
        <v>0</v>
      </c>
      <c r="AM76" s="26">
        <f t="shared" si="15"/>
        <v>0</v>
      </c>
      <c r="AN76" s="26">
        <f t="shared" si="16"/>
        <v>0</v>
      </c>
      <c r="AO76" s="26">
        <f t="shared" si="17"/>
        <v>0</v>
      </c>
      <c r="AP76" s="25"/>
    </row>
    <row r="77" ht="19.95" customHeight="1" spans="1:42">
      <c r="A77" s="23">
        <f t="shared" si="10"/>
        <v>73</v>
      </c>
      <c r="B77" s="24" t="str">
        <f>'202604工资表'!B88</f>
        <v>七十三</v>
      </c>
      <c r="C77" s="350" t="s">
        <v>910</v>
      </c>
      <c r="D77" s="18" t="s">
        <v>911</v>
      </c>
      <c r="E77" s="18" t="s">
        <v>911</v>
      </c>
      <c r="F77" s="18" t="s">
        <v>911</v>
      </c>
      <c r="G77" s="18" t="s">
        <v>912</v>
      </c>
      <c r="H77" s="18" t="s">
        <v>912</v>
      </c>
      <c r="I77" s="18" t="s">
        <v>912</v>
      </c>
      <c r="J77" s="18" t="s">
        <v>911</v>
      </c>
      <c r="K77" s="18" t="s">
        <v>911</v>
      </c>
      <c r="L77" s="18" t="s">
        <v>911</v>
      </c>
      <c r="M77" s="18" t="s">
        <v>911</v>
      </c>
      <c r="N77" s="18" t="s">
        <v>912</v>
      </c>
      <c r="O77" s="18" t="s">
        <v>912</v>
      </c>
      <c r="P77" s="18" t="s">
        <v>911</v>
      </c>
      <c r="Q77" s="18" t="s">
        <v>911</v>
      </c>
      <c r="R77" s="18" t="s">
        <v>911</v>
      </c>
      <c r="S77" s="18" t="s">
        <v>911</v>
      </c>
      <c r="T77" s="18" t="s">
        <v>911</v>
      </c>
      <c r="U77" s="18" t="s">
        <v>912</v>
      </c>
      <c r="V77" s="18" t="s">
        <v>912</v>
      </c>
      <c r="W77" s="18" t="s">
        <v>911</v>
      </c>
      <c r="X77" s="18" t="s">
        <v>911</v>
      </c>
      <c r="Y77" s="18" t="s">
        <v>911</v>
      </c>
      <c r="Z77" s="18" t="s">
        <v>911</v>
      </c>
      <c r="AA77" s="18" t="s">
        <v>911</v>
      </c>
      <c r="AB77" s="18" t="s">
        <v>912</v>
      </c>
      <c r="AC77" s="18" t="s">
        <v>912</v>
      </c>
      <c r="AD77" s="18" t="s">
        <v>911</v>
      </c>
      <c r="AE77" s="18" t="s">
        <v>911</v>
      </c>
      <c r="AF77" s="18" t="s">
        <v>911</v>
      </c>
      <c r="AG77" s="18" t="s">
        <v>911</v>
      </c>
      <c r="AH77" s="25">
        <v>21</v>
      </c>
      <c r="AI77" s="26">
        <f t="shared" si="11"/>
        <v>21</v>
      </c>
      <c r="AJ77" s="26">
        <f t="shared" si="12"/>
        <v>0</v>
      </c>
      <c r="AK77" s="26">
        <f t="shared" si="13"/>
        <v>0</v>
      </c>
      <c r="AL77" s="26">
        <f t="shared" si="14"/>
        <v>0</v>
      </c>
      <c r="AM77" s="26">
        <f t="shared" si="15"/>
        <v>0</v>
      </c>
      <c r="AN77" s="26">
        <f t="shared" si="16"/>
        <v>0</v>
      </c>
      <c r="AO77" s="26">
        <f t="shared" si="17"/>
        <v>0</v>
      </c>
      <c r="AP77" s="25"/>
    </row>
    <row r="78" ht="19.95" customHeight="1" spans="1:42">
      <c r="A78" s="23">
        <f t="shared" si="10"/>
        <v>74</v>
      </c>
      <c r="B78" s="24" t="str">
        <f>'202604工资表'!B89</f>
        <v>七十四</v>
      </c>
      <c r="C78" s="350" t="s">
        <v>910</v>
      </c>
      <c r="D78" s="18" t="s">
        <v>911</v>
      </c>
      <c r="E78" s="18" t="s">
        <v>911</v>
      </c>
      <c r="F78" s="18" t="s">
        <v>911</v>
      </c>
      <c r="G78" s="18" t="s">
        <v>912</v>
      </c>
      <c r="H78" s="18" t="s">
        <v>912</v>
      </c>
      <c r="I78" s="18" t="s">
        <v>912</v>
      </c>
      <c r="J78" s="18" t="s">
        <v>911</v>
      </c>
      <c r="K78" s="18" t="s">
        <v>911</v>
      </c>
      <c r="L78" s="18" t="s">
        <v>911</v>
      </c>
      <c r="M78" s="18" t="s">
        <v>911</v>
      </c>
      <c r="N78" s="18" t="s">
        <v>912</v>
      </c>
      <c r="O78" s="18" t="s">
        <v>912</v>
      </c>
      <c r="P78" s="18" t="s">
        <v>911</v>
      </c>
      <c r="Q78" s="18" t="s">
        <v>911</v>
      </c>
      <c r="R78" s="18" t="s">
        <v>911</v>
      </c>
      <c r="S78" s="18" t="s">
        <v>911</v>
      </c>
      <c r="T78" s="18" t="s">
        <v>911</v>
      </c>
      <c r="U78" s="18" t="s">
        <v>912</v>
      </c>
      <c r="V78" s="18" t="s">
        <v>912</v>
      </c>
      <c r="W78" s="18" t="s">
        <v>911</v>
      </c>
      <c r="X78" s="18" t="s">
        <v>911</v>
      </c>
      <c r="Y78" s="18" t="s">
        <v>911</v>
      </c>
      <c r="Z78" s="18" t="s">
        <v>911</v>
      </c>
      <c r="AA78" s="18" t="s">
        <v>911</v>
      </c>
      <c r="AB78" s="18" t="s">
        <v>912</v>
      </c>
      <c r="AC78" s="18" t="s">
        <v>912</v>
      </c>
      <c r="AD78" s="18" t="s">
        <v>911</v>
      </c>
      <c r="AE78" s="18" t="s">
        <v>911</v>
      </c>
      <c r="AF78" s="18" t="s">
        <v>911</v>
      </c>
      <c r="AG78" s="18" t="s">
        <v>911</v>
      </c>
      <c r="AH78" s="25">
        <v>21</v>
      </c>
      <c r="AI78" s="26">
        <f t="shared" si="11"/>
        <v>21</v>
      </c>
      <c r="AJ78" s="26">
        <f t="shared" si="12"/>
        <v>0</v>
      </c>
      <c r="AK78" s="26">
        <f t="shared" si="13"/>
        <v>0</v>
      </c>
      <c r="AL78" s="26">
        <f t="shared" si="14"/>
        <v>0</v>
      </c>
      <c r="AM78" s="26">
        <f t="shared" si="15"/>
        <v>0</v>
      </c>
      <c r="AN78" s="26">
        <f t="shared" si="16"/>
        <v>0</v>
      </c>
      <c r="AO78" s="26">
        <f t="shared" si="17"/>
        <v>0</v>
      </c>
      <c r="AP78" s="25"/>
    </row>
    <row r="79" ht="19.95" customHeight="1" spans="1:42">
      <c r="A79" s="23">
        <f t="shared" si="10"/>
        <v>75</v>
      </c>
      <c r="B79" s="24" t="str">
        <f>'202604工资表'!B90</f>
        <v>七十五</v>
      </c>
      <c r="C79" s="350" t="s">
        <v>910</v>
      </c>
      <c r="D79" s="18" t="s">
        <v>911</v>
      </c>
      <c r="E79" s="18" t="s">
        <v>911</v>
      </c>
      <c r="F79" s="18" t="s">
        <v>911</v>
      </c>
      <c r="G79" s="18" t="s">
        <v>912</v>
      </c>
      <c r="H79" s="18" t="s">
        <v>912</v>
      </c>
      <c r="I79" s="18" t="s">
        <v>912</v>
      </c>
      <c r="J79" s="18" t="s">
        <v>911</v>
      </c>
      <c r="K79" s="18" t="s">
        <v>911</v>
      </c>
      <c r="L79" s="18" t="s">
        <v>911</v>
      </c>
      <c r="M79" s="18" t="s">
        <v>911</v>
      </c>
      <c r="N79" s="18" t="s">
        <v>912</v>
      </c>
      <c r="O79" s="18" t="s">
        <v>912</v>
      </c>
      <c r="P79" s="18" t="s">
        <v>911</v>
      </c>
      <c r="Q79" s="18" t="s">
        <v>911</v>
      </c>
      <c r="R79" s="18" t="s">
        <v>911</v>
      </c>
      <c r="S79" s="18" t="s">
        <v>911</v>
      </c>
      <c r="T79" s="18" t="s">
        <v>911</v>
      </c>
      <c r="U79" s="18" t="s">
        <v>912</v>
      </c>
      <c r="V79" s="18" t="s">
        <v>912</v>
      </c>
      <c r="W79" s="18" t="s">
        <v>911</v>
      </c>
      <c r="X79" s="18" t="s">
        <v>911</v>
      </c>
      <c r="Y79" s="18" t="s">
        <v>911</v>
      </c>
      <c r="Z79" s="18" t="s">
        <v>911</v>
      </c>
      <c r="AA79" s="18" t="s">
        <v>911</v>
      </c>
      <c r="AB79" s="18" t="s">
        <v>912</v>
      </c>
      <c r="AC79" s="18" t="s">
        <v>912</v>
      </c>
      <c r="AD79" s="18" t="s">
        <v>911</v>
      </c>
      <c r="AE79" s="18" t="s">
        <v>911</v>
      </c>
      <c r="AF79" s="18" t="s">
        <v>911</v>
      </c>
      <c r="AG79" s="18" t="s">
        <v>911</v>
      </c>
      <c r="AH79" s="25">
        <v>21</v>
      </c>
      <c r="AI79" s="26">
        <f t="shared" si="11"/>
        <v>21</v>
      </c>
      <c r="AJ79" s="26">
        <f t="shared" si="12"/>
        <v>0</v>
      </c>
      <c r="AK79" s="26">
        <f t="shared" si="13"/>
        <v>0</v>
      </c>
      <c r="AL79" s="26">
        <f t="shared" si="14"/>
        <v>0</v>
      </c>
      <c r="AM79" s="26">
        <f t="shared" si="15"/>
        <v>0</v>
      </c>
      <c r="AN79" s="26">
        <f t="shared" si="16"/>
        <v>0</v>
      </c>
      <c r="AO79" s="26">
        <f t="shared" si="17"/>
        <v>0</v>
      </c>
      <c r="AP79" s="25"/>
    </row>
    <row r="80" ht="19.95" customHeight="1" spans="1:42">
      <c r="A80" s="23">
        <f t="shared" si="10"/>
        <v>76</v>
      </c>
      <c r="B80" s="24" t="str">
        <f>'202604工资表'!B91</f>
        <v>七十六</v>
      </c>
      <c r="C80" s="350" t="s">
        <v>910</v>
      </c>
      <c r="D80" s="18" t="s">
        <v>911</v>
      </c>
      <c r="E80" s="18" t="s">
        <v>911</v>
      </c>
      <c r="F80" s="18" t="s">
        <v>911</v>
      </c>
      <c r="G80" s="18" t="s">
        <v>912</v>
      </c>
      <c r="H80" s="18" t="s">
        <v>912</v>
      </c>
      <c r="I80" s="18" t="s">
        <v>912</v>
      </c>
      <c r="J80" s="18" t="s">
        <v>911</v>
      </c>
      <c r="K80" s="18" t="s">
        <v>911</v>
      </c>
      <c r="L80" s="18" t="s">
        <v>911</v>
      </c>
      <c r="M80" s="18" t="s">
        <v>911</v>
      </c>
      <c r="N80" s="18" t="s">
        <v>912</v>
      </c>
      <c r="O80" s="18" t="s">
        <v>912</v>
      </c>
      <c r="P80" s="18" t="s">
        <v>911</v>
      </c>
      <c r="Q80" s="18" t="s">
        <v>911</v>
      </c>
      <c r="R80" s="18" t="s">
        <v>911</v>
      </c>
      <c r="S80" s="18" t="s">
        <v>911</v>
      </c>
      <c r="T80" s="18" t="s">
        <v>911</v>
      </c>
      <c r="U80" s="18" t="s">
        <v>912</v>
      </c>
      <c r="V80" s="18" t="s">
        <v>912</v>
      </c>
      <c r="W80" s="18" t="s">
        <v>911</v>
      </c>
      <c r="X80" s="18" t="s">
        <v>911</v>
      </c>
      <c r="Y80" s="18" t="s">
        <v>911</v>
      </c>
      <c r="Z80" s="18" t="s">
        <v>911</v>
      </c>
      <c r="AA80" s="18" t="s">
        <v>911</v>
      </c>
      <c r="AB80" s="18" t="s">
        <v>912</v>
      </c>
      <c r="AC80" s="18" t="s">
        <v>912</v>
      </c>
      <c r="AD80" s="18" t="s">
        <v>911</v>
      </c>
      <c r="AE80" s="18" t="s">
        <v>911</v>
      </c>
      <c r="AF80" s="18" t="s">
        <v>911</v>
      </c>
      <c r="AG80" s="18" t="s">
        <v>911</v>
      </c>
      <c r="AH80" s="25">
        <v>21</v>
      </c>
      <c r="AI80" s="26">
        <f t="shared" si="11"/>
        <v>21</v>
      </c>
      <c r="AJ80" s="26">
        <f t="shared" si="12"/>
        <v>0</v>
      </c>
      <c r="AK80" s="26">
        <f t="shared" si="13"/>
        <v>0</v>
      </c>
      <c r="AL80" s="26">
        <f t="shared" si="14"/>
        <v>0</v>
      </c>
      <c r="AM80" s="26">
        <f t="shared" si="15"/>
        <v>0</v>
      </c>
      <c r="AN80" s="26">
        <f t="shared" si="16"/>
        <v>0</v>
      </c>
      <c r="AO80" s="26">
        <f t="shared" si="17"/>
        <v>0</v>
      </c>
      <c r="AP80" s="25"/>
    </row>
    <row r="81" ht="19.95" customHeight="1" spans="1:42">
      <c r="A81" s="23">
        <f t="shared" si="10"/>
        <v>77</v>
      </c>
      <c r="B81" s="24" t="str">
        <f>'202604工资表'!B92</f>
        <v>七十七</v>
      </c>
      <c r="C81" s="350" t="s">
        <v>910</v>
      </c>
      <c r="D81" s="18" t="s">
        <v>911</v>
      </c>
      <c r="E81" s="18" t="s">
        <v>911</v>
      </c>
      <c r="F81" s="18" t="s">
        <v>911</v>
      </c>
      <c r="G81" s="18" t="s">
        <v>912</v>
      </c>
      <c r="H81" s="18" t="s">
        <v>912</v>
      </c>
      <c r="I81" s="18" t="s">
        <v>912</v>
      </c>
      <c r="J81" s="18" t="s">
        <v>911</v>
      </c>
      <c r="K81" s="18" t="s">
        <v>911</v>
      </c>
      <c r="L81" s="18" t="s">
        <v>911</v>
      </c>
      <c r="M81" s="18" t="s">
        <v>911</v>
      </c>
      <c r="N81" s="18" t="s">
        <v>912</v>
      </c>
      <c r="O81" s="18" t="s">
        <v>912</v>
      </c>
      <c r="P81" s="18" t="s">
        <v>911</v>
      </c>
      <c r="Q81" s="18" t="s">
        <v>911</v>
      </c>
      <c r="R81" s="18" t="s">
        <v>911</v>
      </c>
      <c r="S81" s="18" t="s">
        <v>911</v>
      </c>
      <c r="T81" s="18" t="s">
        <v>911</v>
      </c>
      <c r="U81" s="18" t="s">
        <v>912</v>
      </c>
      <c r="V81" s="18" t="s">
        <v>912</v>
      </c>
      <c r="W81" s="18" t="s">
        <v>911</v>
      </c>
      <c r="X81" s="18" t="s">
        <v>911</v>
      </c>
      <c r="Y81" s="18" t="s">
        <v>911</v>
      </c>
      <c r="Z81" s="18" t="s">
        <v>911</v>
      </c>
      <c r="AA81" s="18" t="s">
        <v>911</v>
      </c>
      <c r="AB81" s="18" t="s">
        <v>912</v>
      </c>
      <c r="AC81" s="18" t="s">
        <v>912</v>
      </c>
      <c r="AD81" s="18" t="s">
        <v>911</v>
      </c>
      <c r="AE81" s="18" t="s">
        <v>911</v>
      </c>
      <c r="AF81" s="18" t="s">
        <v>911</v>
      </c>
      <c r="AG81" s="18" t="s">
        <v>911</v>
      </c>
      <c r="AH81" s="25">
        <v>21</v>
      </c>
      <c r="AI81" s="26">
        <f t="shared" si="11"/>
        <v>21</v>
      </c>
      <c r="AJ81" s="26">
        <f t="shared" si="12"/>
        <v>0</v>
      </c>
      <c r="AK81" s="26">
        <f t="shared" si="13"/>
        <v>0</v>
      </c>
      <c r="AL81" s="26">
        <f t="shared" si="14"/>
        <v>0</v>
      </c>
      <c r="AM81" s="26">
        <f t="shared" si="15"/>
        <v>0</v>
      </c>
      <c r="AN81" s="26">
        <f t="shared" si="16"/>
        <v>0</v>
      </c>
      <c r="AO81" s="26">
        <f t="shared" si="17"/>
        <v>0</v>
      </c>
      <c r="AP81" s="25"/>
    </row>
    <row r="82" ht="19.95" customHeight="1" spans="1:42">
      <c r="A82" s="23">
        <f t="shared" si="10"/>
        <v>78</v>
      </c>
      <c r="B82" s="24" t="str">
        <f>'202604工资表'!B93</f>
        <v>七十八</v>
      </c>
      <c r="C82" s="350" t="s">
        <v>910</v>
      </c>
      <c r="D82" s="18" t="s">
        <v>911</v>
      </c>
      <c r="E82" s="18" t="s">
        <v>911</v>
      </c>
      <c r="F82" s="18" t="s">
        <v>911</v>
      </c>
      <c r="G82" s="18" t="s">
        <v>912</v>
      </c>
      <c r="H82" s="18" t="s">
        <v>912</v>
      </c>
      <c r="I82" s="18" t="s">
        <v>912</v>
      </c>
      <c r="J82" s="18" t="s">
        <v>911</v>
      </c>
      <c r="K82" s="18" t="s">
        <v>911</v>
      </c>
      <c r="L82" s="18" t="s">
        <v>911</v>
      </c>
      <c r="M82" s="18" t="s">
        <v>911</v>
      </c>
      <c r="N82" s="18" t="s">
        <v>912</v>
      </c>
      <c r="O82" s="18" t="s">
        <v>912</v>
      </c>
      <c r="P82" s="18" t="s">
        <v>911</v>
      </c>
      <c r="Q82" s="18" t="s">
        <v>911</v>
      </c>
      <c r="R82" s="18" t="s">
        <v>911</v>
      </c>
      <c r="S82" s="18" t="s">
        <v>911</v>
      </c>
      <c r="T82" s="18" t="s">
        <v>911</v>
      </c>
      <c r="U82" s="18" t="s">
        <v>912</v>
      </c>
      <c r="V82" s="18" t="s">
        <v>912</v>
      </c>
      <c r="W82" s="18" t="s">
        <v>911</v>
      </c>
      <c r="X82" s="18" t="s">
        <v>911</v>
      </c>
      <c r="Y82" s="18" t="s">
        <v>911</v>
      </c>
      <c r="Z82" s="18" t="s">
        <v>911</v>
      </c>
      <c r="AA82" s="18" t="s">
        <v>911</v>
      </c>
      <c r="AB82" s="18" t="s">
        <v>912</v>
      </c>
      <c r="AC82" s="18" t="s">
        <v>912</v>
      </c>
      <c r="AD82" s="18" t="s">
        <v>911</v>
      </c>
      <c r="AE82" s="18" t="s">
        <v>911</v>
      </c>
      <c r="AF82" s="18" t="s">
        <v>911</v>
      </c>
      <c r="AG82" s="18" t="s">
        <v>911</v>
      </c>
      <c r="AH82" s="25">
        <v>21</v>
      </c>
      <c r="AI82" s="26">
        <f t="shared" si="11"/>
        <v>21</v>
      </c>
      <c r="AJ82" s="26">
        <f t="shared" si="12"/>
        <v>0</v>
      </c>
      <c r="AK82" s="26">
        <f t="shared" si="13"/>
        <v>0</v>
      </c>
      <c r="AL82" s="26">
        <f t="shared" si="14"/>
        <v>0</v>
      </c>
      <c r="AM82" s="26">
        <f t="shared" si="15"/>
        <v>0</v>
      </c>
      <c r="AN82" s="26">
        <f t="shared" si="16"/>
        <v>0</v>
      </c>
      <c r="AO82" s="26">
        <f t="shared" si="17"/>
        <v>0</v>
      </c>
      <c r="AP82" s="25"/>
    </row>
    <row r="83" ht="19.95" customHeight="1" spans="1:42">
      <c r="A83" s="23">
        <f t="shared" si="10"/>
        <v>79</v>
      </c>
      <c r="B83" s="24" t="str">
        <f>'202604工资表'!B94</f>
        <v>七十九</v>
      </c>
      <c r="C83" s="350" t="s">
        <v>910</v>
      </c>
      <c r="D83" s="18" t="s">
        <v>911</v>
      </c>
      <c r="E83" s="18" t="s">
        <v>911</v>
      </c>
      <c r="F83" s="18" t="s">
        <v>911</v>
      </c>
      <c r="G83" s="18" t="s">
        <v>912</v>
      </c>
      <c r="H83" s="18" t="s">
        <v>912</v>
      </c>
      <c r="I83" s="18" t="s">
        <v>912</v>
      </c>
      <c r="J83" s="18" t="s">
        <v>911</v>
      </c>
      <c r="K83" s="18" t="s">
        <v>911</v>
      </c>
      <c r="L83" s="18" t="s">
        <v>911</v>
      </c>
      <c r="M83" s="18" t="s">
        <v>911</v>
      </c>
      <c r="N83" s="18" t="s">
        <v>912</v>
      </c>
      <c r="O83" s="18" t="s">
        <v>912</v>
      </c>
      <c r="P83" s="18" t="s">
        <v>911</v>
      </c>
      <c r="Q83" s="18" t="s">
        <v>911</v>
      </c>
      <c r="R83" s="18" t="s">
        <v>911</v>
      </c>
      <c r="S83" s="18" t="s">
        <v>911</v>
      </c>
      <c r="T83" s="18" t="s">
        <v>911</v>
      </c>
      <c r="U83" s="18" t="s">
        <v>912</v>
      </c>
      <c r="V83" s="18" t="s">
        <v>912</v>
      </c>
      <c r="W83" s="18" t="s">
        <v>911</v>
      </c>
      <c r="X83" s="18" t="s">
        <v>911</v>
      </c>
      <c r="Y83" s="18" t="s">
        <v>911</v>
      </c>
      <c r="Z83" s="18" t="s">
        <v>911</v>
      </c>
      <c r="AA83" s="18" t="s">
        <v>911</v>
      </c>
      <c r="AB83" s="18" t="s">
        <v>912</v>
      </c>
      <c r="AC83" s="18" t="s">
        <v>912</v>
      </c>
      <c r="AD83" s="18" t="s">
        <v>911</v>
      </c>
      <c r="AE83" s="18" t="s">
        <v>911</v>
      </c>
      <c r="AF83" s="18" t="s">
        <v>911</v>
      </c>
      <c r="AG83" s="18" t="s">
        <v>911</v>
      </c>
      <c r="AH83" s="25">
        <v>21</v>
      </c>
      <c r="AI83" s="26">
        <f t="shared" si="11"/>
        <v>21</v>
      </c>
      <c r="AJ83" s="26">
        <f t="shared" si="12"/>
        <v>0</v>
      </c>
      <c r="AK83" s="26">
        <f t="shared" si="13"/>
        <v>0</v>
      </c>
      <c r="AL83" s="26">
        <f t="shared" si="14"/>
        <v>0</v>
      </c>
      <c r="AM83" s="26">
        <f t="shared" si="15"/>
        <v>0</v>
      </c>
      <c r="AN83" s="26">
        <f t="shared" si="16"/>
        <v>0</v>
      </c>
      <c r="AO83" s="26">
        <f t="shared" si="17"/>
        <v>0</v>
      </c>
      <c r="AP83" s="25"/>
    </row>
    <row r="84" ht="19.95" customHeight="1" spans="1:42">
      <c r="A84" s="23">
        <f t="shared" si="10"/>
        <v>80</v>
      </c>
      <c r="B84" s="24" t="str">
        <f>'202604工资表'!B95</f>
        <v>八十</v>
      </c>
      <c r="C84" s="350" t="s">
        <v>910</v>
      </c>
      <c r="D84" s="18" t="s">
        <v>911</v>
      </c>
      <c r="E84" s="18" t="s">
        <v>911</v>
      </c>
      <c r="F84" s="18" t="s">
        <v>911</v>
      </c>
      <c r="G84" s="18" t="s">
        <v>912</v>
      </c>
      <c r="H84" s="18" t="s">
        <v>912</v>
      </c>
      <c r="I84" s="18" t="s">
        <v>912</v>
      </c>
      <c r="J84" s="18" t="s">
        <v>911</v>
      </c>
      <c r="K84" s="18" t="s">
        <v>911</v>
      </c>
      <c r="L84" s="18" t="s">
        <v>911</v>
      </c>
      <c r="M84" s="18" t="s">
        <v>911</v>
      </c>
      <c r="N84" s="18" t="s">
        <v>912</v>
      </c>
      <c r="O84" s="18" t="s">
        <v>912</v>
      </c>
      <c r="P84" s="18" t="s">
        <v>911</v>
      </c>
      <c r="Q84" s="18" t="s">
        <v>911</v>
      </c>
      <c r="R84" s="18" t="s">
        <v>911</v>
      </c>
      <c r="S84" s="18" t="s">
        <v>911</v>
      </c>
      <c r="T84" s="18" t="s">
        <v>911</v>
      </c>
      <c r="U84" s="18" t="s">
        <v>912</v>
      </c>
      <c r="V84" s="18" t="s">
        <v>912</v>
      </c>
      <c r="W84" s="18" t="s">
        <v>911</v>
      </c>
      <c r="X84" s="18" t="s">
        <v>911</v>
      </c>
      <c r="Y84" s="18" t="s">
        <v>911</v>
      </c>
      <c r="Z84" s="18" t="s">
        <v>911</v>
      </c>
      <c r="AA84" s="18" t="s">
        <v>911</v>
      </c>
      <c r="AB84" s="18" t="s">
        <v>912</v>
      </c>
      <c r="AC84" s="18" t="s">
        <v>912</v>
      </c>
      <c r="AD84" s="18" t="s">
        <v>911</v>
      </c>
      <c r="AE84" s="18" t="s">
        <v>911</v>
      </c>
      <c r="AF84" s="18" t="s">
        <v>911</v>
      </c>
      <c r="AG84" s="18" t="s">
        <v>911</v>
      </c>
      <c r="AH84" s="25">
        <v>21</v>
      </c>
      <c r="AI84" s="26">
        <f t="shared" si="11"/>
        <v>21</v>
      </c>
      <c r="AJ84" s="26">
        <f t="shared" si="12"/>
        <v>0</v>
      </c>
      <c r="AK84" s="26">
        <f t="shared" si="13"/>
        <v>0</v>
      </c>
      <c r="AL84" s="26">
        <f t="shared" si="14"/>
        <v>0</v>
      </c>
      <c r="AM84" s="26">
        <f t="shared" si="15"/>
        <v>0</v>
      </c>
      <c r="AN84" s="26">
        <f t="shared" si="16"/>
        <v>0</v>
      </c>
      <c r="AO84" s="26">
        <f t="shared" si="17"/>
        <v>0</v>
      </c>
      <c r="AP84" s="25"/>
    </row>
    <row r="85" ht="19.95" customHeight="1" spans="1:42">
      <c r="A85" s="23">
        <f t="shared" si="10"/>
        <v>81</v>
      </c>
      <c r="B85" s="24" t="str">
        <f>'202604工资表'!B96</f>
        <v>八十一</v>
      </c>
      <c r="C85" s="350" t="s">
        <v>910</v>
      </c>
      <c r="D85" s="18" t="s">
        <v>911</v>
      </c>
      <c r="E85" s="18" t="s">
        <v>911</v>
      </c>
      <c r="F85" s="18" t="s">
        <v>911</v>
      </c>
      <c r="G85" s="18" t="s">
        <v>912</v>
      </c>
      <c r="H85" s="18" t="s">
        <v>912</v>
      </c>
      <c r="I85" s="18" t="s">
        <v>912</v>
      </c>
      <c r="J85" s="18" t="s">
        <v>911</v>
      </c>
      <c r="K85" s="18" t="s">
        <v>911</v>
      </c>
      <c r="L85" s="18" t="s">
        <v>911</v>
      </c>
      <c r="M85" s="18" t="s">
        <v>911</v>
      </c>
      <c r="N85" s="18" t="s">
        <v>912</v>
      </c>
      <c r="O85" s="18" t="s">
        <v>912</v>
      </c>
      <c r="P85" s="18" t="s">
        <v>911</v>
      </c>
      <c r="Q85" s="18" t="s">
        <v>911</v>
      </c>
      <c r="R85" s="18" t="s">
        <v>911</v>
      </c>
      <c r="S85" s="18" t="s">
        <v>911</v>
      </c>
      <c r="T85" s="18" t="s">
        <v>911</v>
      </c>
      <c r="U85" s="18" t="s">
        <v>912</v>
      </c>
      <c r="V85" s="18" t="s">
        <v>912</v>
      </c>
      <c r="W85" s="18" t="s">
        <v>911</v>
      </c>
      <c r="X85" s="18" t="s">
        <v>911</v>
      </c>
      <c r="Y85" s="18" t="s">
        <v>911</v>
      </c>
      <c r="Z85" s="18" t="s">
        <v>911</v>
      </c>
      <c r="AA85" s="18" t="s">
        <v>911</v>
      </c>
      <c r="AB85" s="18" t="s">
        <v>912</v>
      </c>
      <c r="AC85" s="18" t="s">
        <v>912</v>
      </c>
      <c r="AD85" s="18" t="s">
        <v>911</v>
      </c>
      <c r="AE85" s="18" t="s">
        <v>911</v>
      </c>
      <c r="AF85" s="18" t="s">
        <v>911</v>
      </c>
      <c r="AG85" s="18" t="s">
        <v>911</v>
      </c>
      <c r="AH85" s="25">
        <v>21</v>
      </c>
      <c r="AI85" s="26">
        <f t="shared" si="11"/>
        <v>21</v>
      </c>
      <c r="AJ85" s="26">
        <f t="shared" si="12"/>
        <v>0</v>
      </c>
      <c r="AK85" s="26">
        <f t="shared" si="13"/>
        <v>0</v>
      </c>
      <c r="AL85" s="26">
        <f t="shared" si="14"/>
        <v>0</v>
      </c>
      <c r="AM85" s="26">
        <f t="shared" si="15"/>
        <v>0</v>
      </c>
      <c r="AN85" s="26">
        <f t="shared" si="16"/>
        <v>0</v>
      </c>
      <c r="AO85" s="26">
        <f t="shared" si="17"/>
        <v>0</v>
      </c>
      <c r="AP85" s="25"/>
    </row>
    <row r="86" ht="19.95" customHeight="1" spans="1:42">
      <c r="A86" s="23">
        <f t="shared" si="10"/>
        <v>82</v>
      </c>
      <c r="B86" s="24" t="str">
        <f>'202604工资表'!B97</f>
        <v>八十二</v>
      </c>
      <c r="C86" s="350" t="s">
        <v>910</v>
      </c>
      <c r="D86" s="18" t="s">
        <v>911</v>
      </c>
      <c r="E86" s="18" t="s">
        <v>911</v>
      </c>
      <c r="F86" s="18" t="s">
        <v>911</v>
      </c>
      <c r="G86" s="18" t="s">
        <v>912</v>
      </c>
      <c r="H86" s="18" t="s">
        <v>912</v>
      </c>
      <c r="I86" s="18" t="s">
        <v>912</v>
      </c>
      <c r="J86" s="18" t="s">
        <v>911</v>
      </c>
      <c r="K86" s="18" t="s">
        <v>911</v>
      </c>
      <c r="L86" s="18" t="s">
        <v>911</v>
      </c>
      <c r="M86" s="18" t="s">
        <v>911</v>
      </c>
      <c r="N86" s="18" t="s">
        <v>912</v>
      </c>
      <c r="O86" s="18" t="s">
        <v>912</v>
      </c>
      <c r="P86" s="18" t="s">
        <v>911</v>
      </c>
      <c r="Q86" s="18" t="s">
        <v>911</v>
      </c>
      <c r="R86" s="18" t="s">
        <v>911</v>
      </c>
      <c r="S86" s="18" t="s">
        <v>911</v>
      </c>
      <c r="T86" s="18" t="s">
        <v>911</v>
      </c>
      <c r="U86" s="18" t="s">
        <v>912</v>
      </c>
      <c r="V86" s="18" t="s">
        <v>912</v>
      </c>
      <c r="W86" s="18" t="s">
        <v>911</v>
      </c>
      <c r="X86" s="18" t="s">
        <v>911</v>
      </c>
      <c r="Y86" s="18" t="s">
        <v>911</v>
      </c>
      <c r="Z86" s="18" t="s">
        <v>911</v>
      </c>
      <c r="AA86" s="18" t="s">
        <v>911</v>
      </c>
      <c r="AB86" s="18" t="s">
        <v>912</v>
      </c>
      <c r="AC86" s="18" t="s">
        <v>912</v>
      </c>
      <c r="AD86" s="18" t="s">
        <v>911</v>
      </c>
      <c r="AE86" s="18" t="s">
        <v>911</v>
      </c>
      <c r="AF86" s="18" t="s">
        <v>911</v>
      </c>
      <c r="AG86" s="18" t="s">
        <v>911</v>
      </c>
      <c r="AH86" s="25">
        <v>21</v>
      </c>
      <c r="AI86" s="26">
        <f t="shared" si="11"/>
        <v>21</v>
      </c>
      <c r="AJ86" s="26">
        <f t="shared" si="12"/>
        <v>0</v>
      </c>
      <c r="AK86" s="26">
        <f t="shared" si="13"/>
        <v>0</v>
      </c>
      <c r="AL86" s="26">
        <f t="shared" si="14"/>
        <v>0</v>
      </c>
      <c r="AM86" s="26">
        <f t="shared" si="15"/>
        <v>0</v>
      </c>
      <c r="AN86" s="26">
        <f t="shared" si="16"/>
        <v>0</v>
      </c>
      <c r="AO86" s="26">
        <f t="shared" si="17"/>
        <v>0</v>
      </c>
      <c r="AP86" s="25"/>
    </row>
    <row r="87" ht="19.95" customHeight="1" spans="1:42">
      <c r="A87" s="23">
        <f t="shared" si="10"/>
        <v>83</v>
      </c>
      <c r="B87" s="24" t="str">
        <f>'202604工资表'!B98</f>
        <v>八十三</v>
      </c>
      <c r="C87" s="350" t="s">
        <v>910</v>
      </c>
      <c r="D87" s="18" t="s">
        <v>911</v>
      </c>
      <c r="E87" s="18" t="s">
        <v>913</v>
      </c>
      <c r="F87" s="18" t="s">
        <v>911</v>
      </c>
      <c r="G87" s="18" t="s">
        <v>912</v>
      </c>
      <c r="H87" s="18" t="s">
        <v>912</v>
      </c>
      <c r="I87" s="18" t="s">
        <v>912</v>
      </c>
      <c r="J87" s="18" t="s">
        <v>911</v>
      </c>
      <c r="K87" s="18" t="s">
        <v>911</v>
      </c>
      <c r="L87" s="18" t="s">
        <v>911</v>
      </c>
      <c r="M87" s="18" t="s">
        <v>911</v>
      </c>
      <c r="N87" s="18" t="s">
        <v>912</v>
      </c>
      <c r="O87" s="18" t="s">
        <v>912</v>
      </c>
      <c r="P87" s="18" t="s">
        <v>911</v>
      </c>
      <c r="Q87" s="18" t="s">
        <v>911</v>
      </c>
      <c r="R87" s="18" t="s">
        <v>911</v>
      </c>
      <c r="S87" s="18" t="s">
        <v>911</v>
      </c>
      <c r="T87" s="18" t="s">
        <v>911</v>
      </c>
      <c r="U87" s="18" t="s">
        <v>912</v>
      </c>
      <c r="V87" s="18" t="s">
        <v>912</v>
      </c>
      <c r="W87" s="18" t="s">
        <v>911</v>
      </c>
      <c r="X87" s="18" t="s">
        <v>911</v>
      </c>
      <c r="Y87" s="18" t="s">
        <v>911</v>
      </c>
      <c r="Z87" s="18" t="s">
        <v>911</v>
      </c>
      <c r="AA87" s="18" t="s">
        <v>911</v>
      </c>
      <c r="AB87" s="18" t="s">
        <v>912</v>
      </c>
      <c r="AC87" s="18" t="s">
        <v>912</v>
      </c>
      <c r="AD87" s="18" t="s">
        <v>911</v>
      </c>
      <c r="AE87" s="18" t="s">
        <v>911</v>
      </c>
      <c r="AF87" s="18" t="s">
        <v>911</v>
      </c>
      <c r="AG87" s="18" t="s">
        <v>911</v>
      </c>
      <c r="AH87" s="25">
        <v>21</v>
      </c>
      <c r="AI87" s="26">
        <v>20.5</v>
      </c>
      <c r="AJ87" s="26">
        <f t="shared" si="12"/>
        <v>0</v>
      </c>
      <c r="AK87" s="26">
        <v>0.5</v>
      </c>
      <c r="AL87" s="26">
        <f t="shared" si="14"/>
        <v>0</v>
      </c>
      <c r="AM87" s="26">
        <f t="shared" si="15"/>
        <v>0</v>
      </c>
      <c r="AN87" s="26">
        <f t="shared" si="16"/>
        <v>0</v>
      </c>
      <c r="AO87" s="26">
        <f t="shared" si="17"/>
        <v>0</v>
      </c>
      <c r="AP87" s="25"/>
    </row>
    <row r="88" ht="19.95" customHeight="1" spans="1:42">
      <c r="A88" s="23">
        <f t="shared" si="10"/>
        <v>84</v>
      </c>
      <c r="B88" s="24" t="str">
        <f>'202604工资表'!B99</f>
        <v>八十四</v>
      </c>
      <c r="C88" s="350" t="s">
        <v>910</v>
      </c>
      <c r="D88" s="18" t="s">
        <v>911</v>
      </c>
      <c r="E88" s="18" t="s">
        <v>911</v>
      </c>
      <c r="F88" s="18" t="s">
        <v>911</v>
      </c>
      <c r="G88" s="18" t="s">
        <v>912</v>
      </c>
      <c r="H88" s="18" t="s">
        <v>912</v>
      </c>
      <c r="I88" s="18" t="s">
        <v>912</v>
      </c>
      <c r="J88" s="18" t="s">
        <v>911</v>
      </c>
      <c r="K88" s="18" t="s">
        <v>911</v>
      </c>
      <c r="L88" s="18" t="s">
        <v>911</v>
      </c>
      <c r="M88" s="18" t="s">
        <v>911</v>
      </c>
      <c r="N88" s="18" t="s">
        <v>912</v>
      </c>
      <c r="O88" s="18" t="s">
        <v>912</v>
      </c>
      <c r="P88" s="18" t="s">
        <v>911</v>
      </c>
      <c r="Q88" s="18" t="s">
        <v>911</v>
      </c>
      <c r="R88" s="18" t="s">
        <v>911</v>
      </c>
      <c r="S88" s="18" t="s">
        <v>911</v>
      </c>
      <c r="T88" s="18" t="s">
        <v>911</v>
      </c>
      <c r="U88" s="18" t="s">
        <v>912</v>
      </c>
      <c r="V88" s="18" t="s">
        <v>912</v>
      </c>
      <c r="W88" s="18" t="s">
        <v>911</v>
      </c>
      <c r="X88" s="18" t="s">
        <v>911</v>
      </c>
      <c r="Y88" s="18" t="s">
        <v>911</v>
      </c>
      <c r="Z88" s="18" t="s">
        <v>911</v>
      </c>
      <c r="AA88" s="18" t="s">
        <v>911</v>
      </c>
      <c r="AB88" s="18" t="s">
        <v>912</v>
      </c>
      <c r="AC88" s="18" t="s">
        <v>912</v>
      </c>
      <c r="AD88" s="18" t="s">
        <v>911</v>
      </c>
      <c r="AE88" s="18" t="s">
        <v>911</v>
      </c>
      <c r="AF88" s="18" t="s">
        <v>911</v>
      </c>
      <c r="AG88" s="18" t="s">
        <v>911</v>
      </c>
      <c r="AH88" s="25">
        <v>21</v>
      </c>
      <c r="AI88" s="26">
        <f t="shared" ref="AI88:AI151" si="18">COUNTIF(D88:AG88,"√")</f>
        <v>21</v>
      </c>
      <c r="AJ88" s="26">
        <f t="shared" si="12"/>
        <v>0</v>
      </c>
      <c r="AK88" s="26">
        <f t="shared" ref="AK88:AK151" si="19">COUNTIF(D88:AG88,"○")</f>
        <v>0</v>
      </c>
      <c r="AL88" s="26">
        <f t="shared" si="14"/>
        <v>0</v>
      </c>
      <c r="AM88" s="26">
        <f t="shared" si="15"/>
        <v>0</v>
      </c>
      <c r="AN88" s="26">
        <f t="shared" si="16"/>
        <v>0</v>
      </c>
      <c r="AO88" s="26">
        <f t="shared" si="17"/>
        <v>0</v>
      </c>
      <c r="AP88" s="25"/>
    </row>
    <row r="89" ht="19.95" customHeight="1" spans="1:42">
      <c r="A89" s="23">
        <f t="shared" si="10"/>
        <v>85</v>
      </c>
      <c r="B89" s="24" t="str">
        <f>'202604工资表'!B100</f>
        <v>八十五</v>
      </c>
      <c r="C89" s="350" t="s">
        <v>910</v>
      </c>
      <c r="D89" s="18" t="s">
        <v>911</v>
      </c>
      <c r="E89" s="18" t="s">
        <v>911</v>
      </c>
      <c r="F89" s="18" t="s">
        <v>911</v>
      </c>
      <c r="G89" s="18" t="s">
        <v>912</v>
      </c>
      <c r="H89" s="18" t="s">
        <v>912</v>
      </c>
      <c r="I89" s="18" t="s">
        <v>912</v>
      </c>
      <c r="J89" s="18" t="s">
        <v>911</v>
      </c>
      <c r="K89" s="18" t="s">
        <v>911</v>
      </c>
      <c r="L89" s="18" t="s">
        <v>911</v>
      </c>
      <c r="M89" s="18" t="s">
        <v>911</v>
      </c>
      <c r="N89" s="18" t="s">
        <v>912</v>
      </c>
      <c r="O89" s="18" t="s">
        <v>912</v>
      </c>
      <c r="P89" s="18" t="s">
        <v>911</v>
      </c>
      <c r="Q89" s="18" t="s">
        <v>911</v>
      </c>
      <c r="R89" s="18" t="s">
        <v>911</v>
      </c>
      <c r="S89" s="18" t="s">
        <v>911</v>
      </c>
      <c r="T89" s="18" t="s">
        <v>911</v>
      </c>
      <c r="U89" s="18" t="s">
        <v>912</v>
      </c>
      <c r="V89" s="18" t="s">
        <v>912</v>
      </c>
      <c r="W89" s="18" t="s">
        <v>911</v>
      </c>
      <c r="X89" s="18" t="s">
        <v>911</v>
      </c>
      <c r="Y89" s="18" t="s">
        <v>911</v>
      </c>
      <c r="Z89" s="18" t="s">
        <v>911</v>
      </c>
      <c r="AA89" s="18" t="s">
        <v>911</v>
      </c>
      <c r="AB89" s="18" t="s">
        <v>912</v>
      </c>
      <c r="AC89" s="18" t="s">
        <v>912</v>
      </c>
      <c r="AD89" s="18" t="s">
        <v>911</v>
      </c>
      <c r="AE89" s="18" t="s">
        <v>911</v>
      </c>
      <c r="AF89" s="18" t="s">
        <v>911</v>
      </c>
      <c r="AG89" s="18" t="s">
        <v>911</v>
      </c>
      <c r="AH89" s="25">
        <v>21</v>
      </c>
      <c r="AI89" s="26">
        <f t="shared" si="18"/>
        <v>21</v>
      </c>
      <c r="AJ89" s="26">
        <f t="shared" si="12"/>
        <v>0</v>
      </c>
      <c r="AK89" s="26">
        <f t="shared" si="19"/>
        <v>0</v>
      </c>
      <c r="AL89" s="26">
        <f t="shared" si="14"/>
        <v>0</v>
      </c>
      <c r="AM89" s="26">
        <f t="shared" si="15"/>
        <v>0</v>
      </c>
      <c r="AN89" s="26">
        <f t="shared" si="16"/>
        <v>0</v>
      </c>
      <c r="AO89" s="26">
        <f t="shared" si="17"/>
        <v>0</v>
      </c>
      <c r="AP89" s="25"/>
    </row>
    <row r="90" ht="19.95" customHeight="1" spans="1:42">
      <c r="A90" s="23">
        <f t="shared" si="10"/>
        <v>86</v>
      </c>
      <c r="B90" s="24" t="str">
        <f>'202604工资表'!B101</f>
        <v>八十六</v>
      </c>
      <c r="C90" s="350" t="s">
        <v>910</v>
      </c>
      <c r="D90" s="18" t="s">
        <v>911</v>
      </c>
      <c r="E90" s="18" t="s">
        <v>911</v>
      </c>
      <c r="F90" s="18" t="s">
        <v>911</v>
      </c>
      <c r="G90" s="18" t="s">
        <v>912</v>
      </c>
      <c r="H90" s="18" t="s">
        <v>912</v>
      </c>
      <c r="I90" s="18" t="s">
        <v>912</v>
      </c>
      <c r="J90" s="18" t="s">
        <v>911</v>
      </c>
      <c r="K90" s="18" t="s">
        <v>911</v>
      </c>
      <c r="L90" s="18" t="s">
        <v>911</v>
      </c>
      <c r="M90" s="18" t="s">
        <v>911</v>
      </c>
      <c r="N90" s="18" t="s">
        <v>912</v>
      </c>
      <c r="O90" s="18" t="s">
        <v>912</v>
      </c>
      <c r="P90" s="18" t="s">
        <v>911</v>
      </c>
      <c r="Q90" s="18" t="s">
        <v>911</v>
      </c>
      <c r="R90" s="18" t="s">
        <v>911</v>
      </c>
      <c r="S90" s="18" t="s">
        <v>911</v>
      </c>
      <c r="T90" s="18" t="s">
        <v>911</v>
      </c>
      <c r="U90" s="18" t="s">
        <v>912</v>
      </c>
      <c r="V90" s="18" t="s">
        <v>912</v>
      </c>
      <c r="W90" s="18" t="s">
        <v>911</v>
      </c>
      <c r="X90" s="18" t="s">
        <v>911</v>
      </c>
      <c r="Y90" s="18" t="s">
        <v>911</v>
      </c>
      <c r="Z90" s="18" t="s">
        <v>911</v>
      </c>
      <c r="AA90" s="18" t="s">
        <v>911</v>
      </c>
      <c r="AB90" s="18" t="s">
        <v>912</v>
      </c>
      <c r="AC90" s="18" t="s">
        <v>912</v>
      </c>
      <c r="AD90" s="18" t="s">
        <v>911</v>
      </c>
      <c r="AE90" s="18" t="s">
        <v>911</v>
      </c>
      <c r="AF90" s="18" t="s">
        <v>911</v>
      </c>
      <c r="AG90" s="18" t="s">
        <v>911</v>
      </c>
      <c r="AH90" s="25">
        <v>21</v>
      </c>
      <c r="AI90" s="26">
        <f t="shared" si="18"/>
        <v>21</v>
      </c>
      <c r="AJ90" s="26">
        <f t="shared" si="12"/>
        <v>0</v>
      </c>
      <c r="AK90" s="26">
        <f t="shared" si="19"/>
        <v>0</v>
      </c>
      <c r="AL90" s="26">
        <f t="shared" si="14"/>
        <v>0</v>
      </c>
      <c r="AM90" s="26">
        <f t="shared" si="15"/>
        <v>0</v>
      </c>
      <c r="AN90" s="26">
        <f t="shared" si="16"/>
        <v>0</v>
      </c>
      <c r="AO90" s="26">
        <f t="shared" si="17"/>
        <v>0</v>
      </c>
      <c r="AP90" s="25"/>
    </row>
    <row r="91" ht="19.95" customHeight="1" spans="1:42">
      <c r="A91" s="23">
        <f t="shared" si="10"/>
        <v>87</v>
      </c>
      <c r="B91" s="24" t="str">
        <f>'202604工资表'!B102</f>
        <v>八十七</v>
      </c>
      <c r="C91" s="350" t="s">
        <v>910</v>
      </c>
      <c r="D91" s="18" t="s">
        <v>911</v>
      </c>
      <c r="E91" s="18" t="s">
        <v>911</v>
      </c>
      <c r="F91" s="18" t="s">
        <v>911</v>
      </c>
      <c r="G91" s="18" t="s">
        <v>912</v>
      </c>
      <c r="H91" s="18" t="s">
        <v>912</v>
      </c>
      <c r="I91" s="18" t="s">
        <v>912</v>
      </c>
      <c r="J91" s="18" t="s">
        <v>911</v>
      </c>
      <c r="K91" s="18" t="s">
        <v>911</v>
      </c>
      <c r="L91" s="18" t="s">
        <v>911</v>
      </c>
      <c r="M91" s="18" t="s">
        <v>911</v>
      </c>
      <c r="N91" s="18" t="s">
        <v>912</v>
      </c>
      <c r="O91" s="18" t="s">
        <v>912</v>
      </c>
      <c r="P91" s="18" t="s">
        <v>911</v>
      </c>
      <c r="Q91" s="18" t="s">
        <v>911</v>
      </c>
      <c r="R91" s="18" t="s">
        <v>911</v>
      </c>
      <c r="S91" s="18" t="s">
        <v>911</v>
      </c>
      <c r="T91" s="18" t="s">
        <v>911</v>
      </c>
      <c r="U91" s="18" t="s">
        <v>912</v>
      </c>
      <c r="V91" s="18" t="s">
        <v>912</v>
      </c>
      <c r="W91" s="18" t="s">
        <v>911</v>
      </c>
      <c r="X91" s="18" t="s">
        <v>911</v>
      </c>
      <c r="Y91" s="18" t="s">
        <v>911</v>
      </c>
      <c r="Z91" s="18" t="s">
        <v>911</v>
      </c>
      <c r="AA91" s="18" t="s">
        <v>911</v>
      </c>
      <c r="AB91" s="18" t="s">
        <v>912</v>
      </c>
      <c r="AC91" s="18" t="s">
        <v>912</v>
      </c>
      <c r="AD91" s="18" t="s">
        <v>911</v>
      </c>
      <c r="AE91" s="18" t="s">
        <v>911</v>
      </c>
      <c r="AF91" s="18" t="s">
        <v>911</v>
      </c>
      <c r="AG91" s="18" t="s">
        <v>911</v>
      </c>
      <c r="AH91" s="25">
        <v>21</v>
      </c>
      <c r="AI91" s="26">
        <f t="shared" si="18"/>
        <v>21</v>
      </c>
      <c r="AJ91" s="26">
        <f t="shared" si="12"/>
        <v>0</v>
      </c>
      <c r="AK91" s="26">
        <f t="shared" si="19"/>
        <v>0</v>
      </c>
      <c r="AL91" s="26">
        <f t="shared" si="14"/>
        <v>0</v>
      </c>
      <c r="AM91" s="26">
        <f t="shared" si="15"/>
        <v>0</v>
      </c>
      <c r="AN91" s="26">
        <f t="shared" si="16"/>
        <v>0</v>
      </c>
      <c r="AO91" s="26">
        <f t="shared" si="17"/>
        <v>0</v>
      </c>
      <c r="AP91" s="25"/>
    </row>
    <row r="92" ht="19.95" customHeight="1" spans="1:42">
      <c r="A92" s="23">
        <f t="shared" si="10"/>
        <v>88</v>
      </c>
      <c r="B92" s="24" t="str">
        <f>'202604工资表'!B103</f>
        <v>八十八</v>
      </c>
      <c r="C92" s="350" t="s">
        <v>910</v>
      </c>
      <c r="D92" s="18" t="s">
        <v>911</v>
      </c>
      <c r="E92" s="18" t="s">
        <v>911</v>
      </c>
      <c r="F92" s="18" t="s">
        <v>911</v>
      </c>
      <c r="G92" s="18" t="s">
        <v>912</v>
      </c>
      <c r="H92" s="18" t="s">
        <v>912</v>
      </c>
      <c r="I92" s="18" t="s">
        <v>912</v>
      </c>
      <c r="J92" s="18" t="s">
        <v>911</v>
      </c>
      <c r="K92" s="18" t="s">
        <v>911</v>
      </c>
      <c r="L92" s="18" t="s">
        <v>911</v>
      </c>
      <c r="M92" s="18" t="s">
        <v>911</v>
      </c>
      <c r="N92" s="18" t="s">
        <v>912</v>
      </c>
      <c r="O92" s="18" t="s">
        <v>912</v>
      </c>
      <c r="P92" s="18" t="s">
        <v>911</v>
      </c>
      <c r="Q92" s="18" t="s">
        <v>911</v>
      </c>
      <c r="R92" s="18" t="s">
        <v>911</v>
      </c>
      <c r="S92" s="18" t="s">
        <v>911</v>
      </c>
      <c r="T92" s="18" t="s">
        <v>911</v>
      </c>
      <c r="U92" s="18" t="s">
        <v>912</v>
      </c>
      <c r="V92" s="18" t="s">
        <v>912</v>
      </c>
      <c r="W92" s="18" t="s">
        <v>911</v>
      </c>
      <c r="X92" s="18" t="s">
        <v>911</v>
      </c>
      <c r="Y92" s="18" t="s">
        <v>911</v>
      </c>
      <c r="Z92" s="18" t="s">
        <v>911</v>
      </c>
      <c r="AA92" s="18" t="s">
        <v>911</v>
      </c>
      <c r="AB92" s="18" t="s">
        <v>912</v>
      </c>
      <c r="AC92" s="18" t="s">
        <v>912</v>
      </c>
      <c r="AD92" s="18" t="s">
        <v>911</v>
      </c>
      <c r="AE92" s="18" t="s">
        <v>911</v>
      </c>
      <c r="AF92" s="18" t="s">
        <v>911</v>
      </c>
      <c r="AG92" s="18" t="s">
        <v>911</v>
      </c>
      <c r="AH92" s="25">
        <v>21</v>
      </c>
      <c r="AI92" s="26">
        <f t="shared" si="18"/>
        <v>21</v>
      </c>
      <c r="AJ92" s="26">
        <f t="shared" si="12"/>
        <v>0</v>
      </c>
      <c r="AK92" s="26">
        <f t="shared" si="19"/>
        <v>0</v>
      </c>
      <c r="AL92" s="26">
        <f t="shared" si="14"/>
        <v>0</v>
      </c>
      <c r="AM92" s="26">
        <f t="shared" si="15"/>
        <v>0</v>
      </c>
      <c r="AN92" s="26">
        <f t="shared" si="16"/>
        <v>0</v>
      </c>
      <c r="AO92" s="26">
        <f t="shared" si="17"/>
        <v>0</v>
      </c>
      <c r="AP92" s="26"/>
    </row>
    <row r="93" ht="19.95" customHeight="1" spans="1:42">
      <c r="A93" s="23">
        <f t="shared" si="10"/>
        <v>89</v>
      </c>
      <c r="B93" s="24" t="str">
        <f>'202604工资表'!B104</f>
        <v>八十九</v>
      </c>
      <c r="C93" s="350" t="s">
        <v>910</v>
      </c>
      <c r="D93" s="18" t="s">
        <v>911</v>
      </c>
      <c r="E93" s="18" t="s">
        <v>911</v>
      </c>
      <c r="F93" s="18" t="s">
        <v>911</v>
      </c>
      <c r="G93" s="18" t="s">
        <v>912</v>
      </c>
      <c r="H93" s="18" t="s">
        <v>912</v>
      </c>
      <c r="I93" s="18" t="s">
        <v>912</v>
      </c>
      <c r="J93" s="18" t="s">
        <v>911</v>
      </c>
      <c r="K93" s="18" t="s">
        <v>911</v>
      </c>
      <c r="L93" s="18" t="s">
        <v>911</v>
      </c>
      <c r="M93" s="18" t="s">
        <v>911</v>
      </c>
      <c r="N93" s="18" t="s">
        <v>912</v>
      </c>
      <c r="O93" s="18" t="s">
        <v>912</v>
      </c>
      <c r="P93" s="18" t="s">
        <v>911</v>
      </c>
      <c r="Q93" s="18" t="s">
        <v>911</v>
      </c>
      <c r="R93" s="18" t="s">
        <v>911</v>
      </c>
      <c r="S93" s="18" t="s">
        <v>911</v>
      </c>
      <c r="T93" s="18" t="s">
        <v>911</v>
      </c>
      <c r="U93" s="18" t="s">
        <v>912</v>
      </c>
      <c r="V93" s="18" t="s">
        <v>912</v>
      </c>
      <c r="W93" s="18" t="s">
        <v>911</v>
      </c>
      <c r="X93" s="18" t="s">
        <v>911</v>
      </c>
      <c r="Y93" s="18" t="s">
        <v>911</v>
      </c>
      <c r="Z93" s="18" t="s">
        <v>911</v>
      </c>
      <c r="AA93" s="18" t="s">
        <v>911</v>
      </c>
      <c r="AB93" s="18" t="s">
        <v>912</v>
      </c>
      <c r="AC93" s="18" t="s">
        <v>912</v>
      </c>
      <c r="AD93" s="18" t="s">
        <v>911</v>
      </c>
      <c r="AE93" s="18" t="s">
        <v>911</v>
      </c>
      <c r="AF93" s="18" t="s">
        <v>911</v>
      </c>
      <c r="AG93" s="18" t="s">
        <v>911</v>
      </c>
      <c r="AH93" s="25">
        <v>21</v>
      </c>
      <c r="AI93" s="26">
        <f t="shared" si="18"/>
        <v>21</v>
      </c>
      <c r="AJ93" s="26">
        <f t="shared" si="12"/>
        <v>0</v>
      </c>
      <c r="AK93" s="26">
        <f t="shared" si="19"/>
        <v>0</v>
      </c>
      <c r="AL93" s="26">
        <f t="shared" si="14"/>
        <v>0</v>
      </c>
      <c r="AM93" s="26">
        <f t="shared" si="15"/>
        <v>0</v>
      </c>
      <c r="AN93" s="26">
        <f t="shared" si="16"/>
        <v>0</v>
      </c>
      <c r="AO93" s="26">
        <f t="shared" si="17"/>
        <v>0</v>
      </c>
      <c r="AP93" s="25"/>
    </row>
    <row r="94" ht="19.95" customHeight="1" spans="1:42">
      <c r="A94" s="23">
        <f t="shared" si="10"/>
        <v>90</v>
      </c>
      <c r="B94" s="24" t="str">
        <f>'202604工资表'!B105</f>
        <v>九十</v>
      </c>
      <c r="C94" s="350" t="s">
        <v>910</v>
      </c>
      <c r="D94" s="18" t="s">
        <v>911</v>
      </c>
      <c r="E94" s="18" t="s">
        <v>911</v>
      </c>
      <c r="F94" s="18" t="s">
        <v>911</v>
      </c>
      <c r="G94" s="18" t="s">
        <v>912</v>
      </c>
      <c r="H94" s="18" t="s">
        <v>912</v>
      </c>
      <c r="I94" s="18" t="s">
        <v>912</v>
      </c>
      <c r="J94" s="18" t="s">
        <v>911</v>
      </c>
      <c r="K94" s="18" t="s">
        <v>911</v>
      </c>
      <c r="L94" s="18" t="s">
        <v>911</v>
      </c>
      <c r="M94" s="18" t="s">
        <v>911</v>
      </c>
      <c r="N94" s="18" t="s">
        <v>912</v>
      </c>
      <c r="O94" s="18" t="s">
        <v>912</v>
      </c>
      <c r="P94" s="18" t="s">
        <v>911</v>
      </c>
      <c r="Q94" s="18" t="s">
        <v>911</v>
      </c>
      <c r="R94" s="18" t="s">
        <v>911</v>
      </c>
      <c r="S94" s="18" t="s">
        <v>911</v>
      </c>
      <c r="T94" s="18" t="s">
        <v>911</v>
      </c>
      <c r="U94" s="18" t="s">
        <v>912</v>
      </c>
      <c r="V94" s="18" t="s">
        <v>912</v>
      </c>
      <c r="W94" s="18" t="s">
        <v>911</v>
      </c>
      <c r="X94" s="18" t="s">
        <v>911</v>
      </c>
      <c r="Y94" s="18" t="s">
        <v>911</v>
      </c>
      <c r="Z94" s="18" t="s">
        <v>911</v>
      </c>
      <c r="AA94" s="18" t="s">
        <v>911</v>
      </c>
      <c r="AB94" s="18" t="s">
        <v>912</v>
      </c>
      <c r="AC94" s="18" t="s">
        <v>912</v>
      </c>
      <c r="AD94" s="18" t="s">
        <v>911</v>
      </c>
      <c r="AE94" s="18" t="s">
        <v>911</v>
      </c>
      <c r="AF94" s="18" t="s">
        <v>911</v>
      </c>
      <c r="AG94" s="18" t="s">
        <v>911</v>
      </c>
      <c r="AH94" s="25">
        <v>21</v>
      </c>
      <c r="AI94" s="26">
        <f t="shared" si="18"/>
        <v>21</v>
      </c>
      <c r="AJ94" s="26">
        <f t="shared" si="12"/>
        <v>0</v>
      </c>
      <c r="AK94" s="26">
        <f t="shared" si="19"/>
        <v>0</v>
      </c>
      <c r="AL94" s="26">
        <f t="shared" si="14"/>
        <v>0</v>
      </c>
      <c r="AM94" s="26">
        <f t="shared" si="15"/>
        <v>0</v>
      </c>
      <c r="AN94" s="26">
        <f t="shared" si="16"/>
        <v>0</v>
      </c>
      <c r="AO94" s="26">
        <f t="shared" si="17"/>
        <v>0</v>
      </c>
      <c r="AP94" s="25"/>
    </row>
    <row r="95" ht="19.95" customHeight="1" spans="1:42">
      <c r="A95" s="23">
        <f t="shared" si="10"/>
        <v>91</v>
      </c>
      <c r="B95" s="24" t="str">
        <f>'202604工资表'!B106</f>
        <v>九十一</v>
      </c>
      <c r="C95" s="350" t="s">
        <v>910</v>
      </c>
      <c r="D95" s="18" t="s">
        <v>911</v>
      </c>
      <c r="E95" s="18" t="s">
        <v>911</v>
      </c>
      <c r="F95" s="18" t="s">
        <v>911</v>
      </c>
      <c r="G95" s="18" t="s">
        <v>912</v>
      </c>
      <c r="H95" s="18" t="s">
        <v>912</v>
      </c>
      <c r="I95" s="18" t="s">
        <v>912</v>
      </c>
      <c r="J95" s="18" t="s">
        <v>911</v>
      </c>
      <c r="K95" s="18" t="s">
        <v>911</v>
      </c>
      <c r="L95" s="18" t="s">
        <v>911</v>
      </c>
      <c r="M95" s="18" t="s">
        <v>911</v>
      </c>
      <c r="N95" s="18" t="s">
        <v>912</v>
      </c>
      <c r="O95" s="18" t="s">
        <v>912</v>
      </c>
      <c r="P95" s="18" t="s">
        <v>911</v>
      </c>
      <c r="Q95" s="18" t="s">
        <v>911</v>
      </c>
      <c r="R95" s="18" t="s">
        <v>911</v>
      </c>
      <c r="S95" s="18" t="s">
        <v>911</v>
      </c>
      <c r="T95" s="18" t="s">
        <v>911</v>
      </c>
      <c r="U95" s="18" t="s">
        <v>912</v>
      </c>
      <c r="V95" s="18" t="s">
        <v>912</v>
      </c>
      <c r="W95" s="18" t="s">
        <v>911</v>
      </c>
      <c r="X95" s="18" t="s">
        <v>911</v>
      </c>
      <c r="Y95" s="18" t="s">
        <v>911</v>
      </c>
      <c r="Z95" s="18" t="s">
        <v>911</v>
      </c>
      <c r="AA95" s="18" t="s">
        <v>911</v>
      </c>
      <c r="AB95" s="18" t="s">
        <v>912</v>
      </c>
      <c r="AC95" s="18" t="s">
        <v>912</v>
      </c>
      <c r="AD95" s="18" t="s">
        <v>911</v>
      </c>
      <c r="AE95" s="18" t="s">
        <v>911</v>
      </c>
      <c r="AF95" s="18" t="s">
        <v>911</v>
      </c>
      <c r="AG95" s="18" t="s">
        <v>911</v>
      </c>
      <c r="AH95" s="25">
        <v>21</v>
      </c>
      <c r="AI95" s="26">
        <f t="shared" si="18"/>
        <v>21</v>
      </c>
      <c r="AJ95" s="26">
        <f t="shared" si="12"/>
        <v>0</v>
      </c>
      <c r="AK95" s="26">
        <f t="shared" si="19"/>
        <v>0</v>
      </c>
      <c r="AL95" s="26">
        <f t="shared" si="14"/>
        <v>0</v>
      </c>
      <c r="AM95" s="26">
        <f t="shared" si="15"/>
        <v>0</v>
      </c>
      <c r="AN95" s="26">
        <f t="shared" si="16"/>
        <v>0</v>
      </c>
      <c r="AO95" s="26">
        <f t="shared" si="17"/>
        <v>0</v>
      </c>
      <c r="AP95" s="25"/>
    </row>
    <row r="96" ht="19.95" customHeight="1" spans="1:42">
      <c r="A96" s="23">
        <f t="shared" si="10"/>
        <v>92</v>
      </c>
      <c r="B96" s="24" t="str">
        <f>'202604工资表'!B107</f>
        <v>九十二</v>
      </c>
      <c r="C96" s="350" t="s">
        <v>910</v>
      </c>
      <c r="D96" s="18" t="s">
        <v>911</v>
      </c>
      <c r="E96" s="18" t="s">
        <v>911</v>
      </c>
      <c r="F96" s="18" t="s">
        <v>911</v>
      </c>
      <c r="G96" s="18" t="s">
        <v>912</v>
      </c>
      <c r="H96" s="18" t="s">
        <v>912</v>
      </c>
      <c r="I96" s="18" t="s">
        <v>912</v>
      </c>
      <c r="J96" s="18" t="s">
        <v>911</v>
      </c>
      <c r="K96" s="18" t="s">
        <v>911</v>
      </c>
      <c r="L96" s="18" t="s">
        <v>911</v>
      </c>
      <c r="M96" s="18" t="s">
        <v>911</v>
      </c>
      <c r="N96" s="18" t="s">
        <v>912</v>
      </c>
      <c r="O96" s="18" t="s">
        <v>912</v>
      </c>
      <c r="P96" s="18" t="s">
        <v>911</v>
      </c>
      <c r="Q96" s="18" t="s">
        <v>911</v>
      </c>
      <c r="R96" s="18" t="s">
        <v>911</v>
      </c>
      <c r="S96" s="18" t="s">
        <v>911</v>
      </c>
      <c r="T96" s="18" t="s">
        <v>911</v>
      </c>
      <c r="U96" s="18" t="s">
        <v>912</v>
      </c>
      <c r="V96" s="18" t="s">
        <v>912</v>
      </c>
      <c r="W96" s="18" t="s">
        <v>911</v>
      </c>
      <c r="X96" s="18" t="s">
        <v>911</v>
      </c>
      <c r="Y96" s="18" t="s">
        <v>911</v>
      </c>
      <c r="Z96" s="18" t="s">
        <v>911</v>
      </c>
      <c r="AA96" s="18" t="s">
        <v>911</v>
      </c>
      <c r="AB96" s="18" t="s">
        <v>912</v>
      </c>
      <c r="AC96" s="18" t="s">
        <v>912</v>
      </c>
      <c r="AD96" s="18" t="s">
        <v>911</v>
      </c>
      <c r="AE96" s="18" t="s">
        <v>911</v>
      </c>
      <c r="AF96" s="18" t="s">
        <v>911</v>
      </c>
      <c r="AG96" s="18" t="s">
        <v>911</v>
      </c>
      <c r="AH96" s="25">
        <v>21</v>
      </c>
      <c r="AI96" s="26">
        <f t="shared" si="18"/>
        <v>21</v>
      </c>
      <c r="AJ96" s="26">
        <f t="shared" si="12"/>
        <v>0</v>
      </c>
      <c r="AK96" s="26">
        <f t="shared" si="19"/>
        <v>0</v>
      </c>
      <c r="AL96" s="26">
        <f t="shared" si="14"/>
        <v>0</v>
      </c>
      <c r="AM96" s="26">
        <f t="shared" si="15"/>
        <v>0</v>
      </c>
      <c r="AN96" s="26">
        <f t="shared" si="16"/>
        <v>0</v>
      </c>
      <c r="AO96" s="26">
        <f t="shared" si="17"/>
        <v>0</v>
      </c>
      <c r="AP96" s="25"/>
    </row>
    <row r="97" ht="19.95" customHeight="1" spans="1:42">
      <c r="A97" s="23">
        <f t="shared" si="10"/>
        <v>93</v>
      </c>
      <c r="B97" s="24" t="str">
        <f>'202604工资表'!B108</f>
        <v>九十三</v>
      </c>
      <c r="C97" s="350" t="s">
        <v>910</v>
      </c>
      <c r="D97" s="18" t="s">
        <v>911</v>
      </c>
      <c r="E97" s="18" t="s">
        <v>911</v>
      </c>
      <c r="F97" s="18" t="s">
        <v>911</v>
      </c>
      <c r="G97" s="18" t="s">
        <v>912</v>
      </c>
      <c r="H97" s="18" t="s">
        <v>912</v>
      </c>
      <c r="I97" s="18" t="s">
        <v>912</v>
      </c>
      <c r="J97" s="18" t="s">
        <v>911</v>
      </c>
      <c r="K97" s="18" t="s">
        <v>911</v>
      </c>
      <c r="L97" s="18" t="s">
        <v>911</v>
      </c>
      <c r="M97" s="18" t="s">
        <v>911</v>
      </c>
      <c r="N97" s="18" t="s">
        <v>912</v>
      </c>
      <c r="O97" s="18" t="s">
        <v>912</v>
      </c>
      <c r="P97" s="18" t="s">
        <v>911</v>
      </c>
      <c r="Q97" s="18" t="s">
        <v>911</v>
      </c>
      <c r="R97" s="18" t="s">
        <v>911</v>
      </c>
      <c r="S97" s="18" t="s">
        <v>911</v>
      </c>
      <c r="T97" s="18" t="s">
        <v>911</v>
      </c>
      <c r="U97" s="18" t="s">
        <v>912</v>
      </c>
      <c r="V97" s="18" t="s">
        <v>912</v>
      </c>
      <c r="W97" s="18" t="s">
        <v>911</v>
      </c>
      <c r="X97" s="18" t="s">
        <v>911</v>
      </c>
      <c r="Y97" s="18" t="s">
        <v>911</v>
      </c>
      <c r="Z97" s="18" t="s">
        <v>911</v>
      </c>
      <c r="AA97" s="18" t="s">
        <v>911</v>
      </c>
      <c r="AB97" s="18" t="s">
        <v>912</v>
      </c>
      <c r="AC97" s="18" t="s">
        <v>912</v>
      </c>
      <c r="AD97" s="18" t="s">
        <v>911</v>
      </c>
      <c r="AE97" s="18" t="s">
        <v>911</v>
      </c>
      <c r="AF97" s="18" t="s">
        <v>911</v>
      </c>
      <c r="AG97" s="18" t="s">
        <v>911</v>
      </c>
      <c r="AH97" s="25">
        <v>21</v>
      </c>
      <c r="AI97" s="26">
        <f t="shared" si="18"/>
        <v>21</v>
      </c>
      <c r="AJ97" s="26">
        <f t="shared" si="12"/>
        <v>0</v>
      </c>
      <c r="AK97" s="26">
        <f t="shared" si="19"/>
        <v>0</v>
      </c>
      <c r="AL97" s="26">
        <f t="shared" si="14"/>
        <v>0</v>
      </c>
      <c r="AM97" s="26">
        <f t="shared" si="15"/>
        <v>0</v>
      </c>
      <c r="AN97" s="26">
        <f t="shared" si="16"/>
        <v>0</v>
      </c>
      <c r="AO97" s="26">
        <f t="shared" si="17"/>
        <v>0</v>
      </c>
      <c r="AP97" s="25"/>
    </row>
    <row r="98" ht="19.2" customHeight="1" spans="1:42">
      <c r="A98" s="23">
        <f t="shared" si="10"/>
        <v>94</v>
      </c>
      <c r="B98" s="24" t="str">
        <f>'202604工资表'!B109</f>
        <v>九十四</v>
      </c>
      <c r="C98" s="350" t="s">
        <v>910</v>
      </c>
      <c r="D98" s="18" t="s">
        <v>911</v>
      </c>
      <c r="E98" s="18" t="s">
        <v>911</v>
      </c>
      <c r="F98" s="18" t="s">
        <v>911</v>
      </c>
      <c r="G98" s="18" t="s">
        <v>912</v>
      </c>
      <c r="H98" s="18" t="s">
        <v>912</v>
      </c>
      <c r="I98" s="18" t="s">
        <v>912</v>
      </c>
      <c r="J98" s="18" t="s">
        <v>911</v>
      </c>
      <c r="K98" s="18" t="s">
        <v>911</v>
      </c>
      <c r="L98" s="18" t="s">
        <v>911</v>
      </c>
      <c r="M98" s="18" t="s">
        <v>911</v>
      </c>
      <c r="N98" s="18" t="s">
        <v>912</v>
      </c>
      <c r="O98" s="18" t="s">
        <v>912</v>
      </c>
      <c r="P98" s="18" t="s">
        <v>911</v>
      </c>
      <c r="Q98" s="18" t="s">
        <v>911</v>
      </c>
      <c r="R98" s="18" t="s">
        <v>911</v>
      </c>
      <c r="S98" s="18" t="s">
        <v>911</v>
      </c>
      <c r="T98" s="18" t="s">
        <v>911</v>
      </c>
      <c r="U98" s="18" t="s">
        <v>912</v>
      </c>
      <c r="V98" s="18" t="s">
        <v>912</v>
      </c>
      <c r="W98" s="18" t="s">
        <v>911</v>
      </c>
      <c r="X98" s="18" t="s">
        <v>911</v>
      </c>
      <c r="Y98" s="18" t="s">
        <v>911</v>
      </c>
      <c r="Z98" s="18" t="s">
        <v>911</v>
      </c>
      <c r="AA98" s="18" t="s">
        <v>911</v>
      </c>
      <c r="AB98" s="18" t="s">
        <v>912</v>
      </c>
      <c r="AC98" s="18" t="s">
        <v>912</v>
      </c>
      <c r="AD98" s="18" t="s">
        <v>911</v>
      </c>
      <c r="AE98" s="18" t="s">
        <v>911</v>
      </c>
      <c r="AF98" s="18" t="s">
        <v>911</v>
      </c>
      <c r="AG98" s="18" t="s">
        <v>911</v>
      </c>
      <c r="AH98" s="25">
        <v>21</v>
      </c>
      <c r="AI98" s="26">
        <f t="shared" si="18"/>
        <v>21</v>
      </c>
      <c r="AJ98" s="26">
        <f t="shared" si="12"/>
        <v>0</v>
      </c>
      <c r="AK98" s="26">
        <f t="shared" si="19"/>
        <v>0</v>
      </c>
      <c r="AL98" s="26">
        <f t="shared" si="14"/>
        <v>0</v>
      </c>
      <c r="AM98" s="26">
        <f t="shared" si="15"/>
        <v>0</v>
      </c>
      <c r="AN98" s="26">
        <f t="shared" si="16"/>
        <v>0</v>
      </c>
      <c r="AO98" s="26">
        <f t="shared" si="17"/>
        <v>0</v>
      </c>
      <c r="AP98" s="25"/>
    </row>
    <row r="99" ht="19.95" customHeight="1" spans="1:42">
      <c r="A99" s="23">
        <f t="shared" si="10"/>
        <v>95</v>
      </c>
      <c r="B99" s="24" t="str">
        <f>'202604工资表'!B110</f>
        <v>九十五</v>
      </c>
      <c r="C99" s="350" t="s">
        <v>910</v>
      </c>
      <c r="D99" s="18" t="s">
        <v>911</v>
      </c>
      <c r="E99" s="18" t="s">
        <v>911</v>
      </c>
      <c r="F99" s="18" t="s">
        <v>911</v>
      </c>
      <c r="G99" s="18" t="s">
        <v>912</v>
      </c>
      <c r="H99" s="18" t="s">
        <v>912</v>
      </c>
      <c r="I99" s="18" t="s">
        <v>912</v>
      </c>
      <c r="J99" s="18" t="s">
        <v>911</v>
      </c>
      <c r="K99" s="18" t="s">
        <v>911</v>
      </c>
      <c r="L99" s="18" t="s">
        <v>911</v>
      </c>
      <c r="M99" s="18" t="s">
        <v>911</v>
      </c>
      <c r="N99" s="18" t="s">
        <v>912</v>
      </c>
      <c r="O99" s="18" t="s">
        <v>912</v>
      </c>
      <c r="P99" s="18" t="s">
        <v>911</v>
      </c>
      <c r="Q99" s="18" t="s">
        <v>911</v>
      </c>
      <c r="R99" s="18" t="s">
        <v>911</v>
      </c>
      <c r="S99" s="18" t="s">
        <v>911</v>
      </c>
      <c r="T99" s="18" t="s">
        <v>911</v>
      </c>
      <c r="U99" s="18" t="s">
        <v>912</v>
      </c>
      <c r="V99" s="18" t="s">
        <v>912</v>
      </c>
      <c r="W99" s="18" t="s">
        <v>911</v>
      </c>
      <c r="X99" s="18" t="s">
        <v>911</v>
      </c>
      <c r="Y99" s="18" t="s">
        <v>911</v>
      </c>
      <c r="Z99" s="18" t="s">
        <v>911</v>
      </c>
      <c r="AA99" s="18" t="s">
        <v>911</v>
      </c>
      <c r="AB99" s="18" t="s">
        <v>912</v>
      </c>
      <c r="AC99" s="18" t="s">
        <v>912</v>
      </c>
      <c r="AD99" s="18" t="s">
        <v>911</v>
      </c>
      <c r="AE99" s="18" t="s">
        <v>911</v>
      </c>
      <c r="AF99" s="18" t="s">
        <v>911</v>
      </c>
      <c r="AG99" s="18" t="s">
        <v>911</v>
      </c>
      <c r="AH99" s="25">
        <v>21</v>
      </c>
      <c r="AI99" s="26">
        <f t="shared" si="18"/>
        <v>21</v>
      </c>
      <c r="AJ99" s="26">
        <f t="shared" si="12"/>
        <v>0</v>
      </c>
      <c r="AK99" s="26">
        <f t="shared" si="19"/>
        <v>0</v>
      </c>
      <c r="AL99" s="26">
        <f t="shared" si="14"/>
        <v>0</v>
      </c>
      <c r="AM99" s="26">
        <f t="shared" si="15"/>
        <v>0</v>
      </c>
      <c r="AN99" s="26">
        <f t="shared" si="16"/>
        <v>0</v>
      </c>
      <c r="AO99" s="26">
        <f t="shared" si="17"/>
        <v>0</v>
      </c>
      <c r="AP99" s="25"/>
    </row>
    <row r="100" ht="19.95" customHeight="1" spans="1:42">
      <c r="A100" s="23">
        <f t="shared" si="10"/>
        <v>96</v>
      </c>
      <c r="B100" s="24" t="str">
        <f>'202604工资表'!B111</f>
        <v>九十六</v>
      </c>
      <c r="C100" s="350" t="s">
        <v>910</v>
      </c>
      <c r="D100" s="18" t="s">
        <v>911</v>
      </c>
      <c r="E100" s="18" t="s">
        <v>911</v>
      </c>
      <c r="F100" s="18" t="s">
        <v>911</v>
      </c>
      <c r="G100" s="18" t="s">
        <v>912</v>
      </c>
      <c r="H100" s="18" t="s">
        <v>912</v>
      </c>
      <c r="I100" s="18" t="s">
        <v>912</v>
      </c>
      <c r="J100" s="18" t="s">
        <v>911</v>
      </c>
      <c r="K100" s="18" t="s">
        <v>911</v>
      </c>
      <c r="L100" s="18" t="s">
        <v>911</v>
      </c>
      <c r="M100" s="18" t="s">
        <v>911</v>
      </c>
      <c r="N100" s="18" t="s">
        <v>912</v>
      </c>
      <c r="O100" s="18" t="s">
        <v>912</v>
      </c>
      <c r="P100" s="18" t="s">
        <v>911</v>
      </c>
      <c r="Q100" s="18" t="s">
        <v>911</v>
      </c>
      <c r="R100" s="18" t="s">
        <v>911</v>
      </c>
      <c r="S100" s="18" t="s">
        <v>911</v>
      </c>
      <c r="T100" s="18" t="s">
        <v>911</v>
      </c>
      <c r="U100" s="18" t="s">
        <v>912</v>
      </c>
      <c r="V100" s="18" t="s">
        <v>912</v>
      </c>
      <c r="W100" s="18" t="s">
        <v>911</v>
      </c>
      <c r="X100" s="18" t="s">
        <v>911</v>
      </c>
      <c r="Y100" s="18" t="s">
        <v>911</v>
      </c>
      <c r="Z100" s="18" t="s">
        <v>911</v>
      </c>
      <c r="AA100" s="18" t="s">
        <v>911</v>
      </c>
      <c r="AB100" s="18" t="s">
        <v>912</v>
      </c>
      <c r="AC100" s="18" t="s">
        <v>912</v>
      </c>
      <c r="AD100" s="18" t="s">
        <v>911</v>
      </c>
      <c r="AE100" s="18" t="s">
        <v>911</v>
      </c>
      <c r="AF100" s="18" t="s">
        <v>911</v>
      </c>
      <c r="AG100" s="18" t="s">
        <v>911</v>
      </c>
      <c r="AH100" s="25">
        <v>21</v>
      </c>
      <c r="AI100" s="26">
        <f t="shared" si="18"/>
        <v>21</v>
      </c>
      <c r="AJ100" s="26">
        <f t="shared" si="12"/>
        <v>0</v>
      </c>
      <c r="AK100" s="26">
        <f t="shared" si="19"/>
        <v>0</v>
      </c>
      <c r="AL100" s="26">
        <f t="shared" si="14"/>
        <v>0</v>
      </c>
      <c r="AM100" s="26">
        <f t="shared" si="15"/>
        <v>0</v>
      </c>
      <c r="AN100" s="26">
        <f t="shared" si="16"/>
        <v>0</v>
      </c>
      <c r="AO100" s="26">
        <f t="shared" si="17"/>
        <v>0</v>
      </c>
      <c r="AP100" s="25"/>
    </row>
    <row r="101" ht="19.95" customHeight="1" spans="1:42">
      <c r="A101" s="23">
        <f t="shared" si="10"/>
        <v>97</v>
      </c>
      <c r="B101" s="24" t="str">
        <f>'202604工资表'!B112</f>
        <v>九十七</v>
      </c>
      <c r="C101" s="350" t="s">
        <v>910</v>
      </c>
      <c r="D101" s="18" t="s">
        <v>911</v>
      </c>
      <c r="E101" s="18" t="s">
        <v>911</v>
      </c>
      <c r="F101" s="18" t="s">
        <v>911</v>
      </c>
      <c r="G101" s="18" t="s">
        <v>912</v>
      </c>
      <c r="H101" s="18" t="s">
        <v>912</v>
      </c>
      <c r="I101" s="18" t="s">
        <v>912</v>
      </c>
      <c r="J101" s="18" t="s">
        <v>911</v>
      </c>
      <c r="K101" s="18" t="s">
        <v>911</v>
      </c>
      <c r="L101" s="18" t="s">
        <v>911</v>
      </c>
      <c r="M101" s="18" t="s">
        <v>911</v>
      </c>
      <c r="N101" s="18" t="s">
        <v>912</v>
      </c>
      <c r="O101" s="18" t="s">
        <v>912</v>
      </c>
      <c r="P101" s="18" t="s">
        <v>911</v>
      </c>
      <c r="Q101" s="18" t="s">
        <v>911</v>
      </c>
      <c r="R101" s="18" t="s">
        <v>911</v>
      </c>
      <c r="S101" s="18" t="s">
        <v>911</v>
      </c>
      <c r="T101" s="18" t="s">
        <v>911</v>
      </c>
      <c r="U101" s="18" t="s">
        <v>912</v>
      </c>
      <c r="V101" s="18" t="s">
        <v>912</v>
      </c>
      <c r="W101" s="18" t="s">
        <v>911</v>
      </c>
      <c r="X101" s="18" t="s">
        <v>911</v>
      </c>
      <c r="Y101" s="18" t="s">
        <v>911</v>
      </c>
      <c r="Z101" s="18" t="s">
        <v>911</v>
      </c>
      <c r="AA101" s="18" t="s">
        <v>911</v>
      </c>
      <c r="AB101" s="18" t="s">
        <v>912</v>
      </c>
      <c r="AC101" s="18" t="s">
        <v>912</v>
      </c>
      <c r="AD101" s="18" t="s">
        <v>911</v>
      </c>
      <c r="AE101" s="18" t="s">
        <v>911</v>
      </c>
      <c r="AF101" s="18" t="s">
        <v>911</v>
      </c>
      <c r="AG101" s="18" t="s">
        <v>911</v>
      </c>
      <c r="AH101" s="25">
        <v>21</v>
      </c>
      <c r="AI101" s="26">
        <f t="shared" si="18"/>
        <v>21</v>
      </c>
      <c r="AJ101" s="26">
        <f t="shared" si="12"/>
        <v>0</v>
      </c>
      <c r="AK101" s="26">
        <f t="shared" si="19"/>
        <v>0</v>
      </c>
      <c r="AL101" s="26">
        <f t="shared" si="14"/>
        <v>0</v>
      </c>
      <c r="AM101" s="26">
        <f t="shared" si="15"/>
        <v>0</v>
      </c>
      <c r="AN101" s="26">
        <f t="shared" si="16"/>
        <v>0</v>
      </c>
      <c r="AO101" s="26">
        <f t="shared" si="17"/>
        <v>0</v>
      </c>
      <c r="AP101" s="25"/>
    </row>
    <row r="102" ht="19.95" customHeight="1" spans="1:42">
      <c r="A102" s="23">
        <f t="shared" si="10"/>
        <v>98</v>
      </c>
      <c r="B102" s="24" t="str">
        <f>'202604工资表'!B113</f>
        <v>九十八</v>
      </c>
      <c r="C102" s="350" t="s">
        <v>910</v>
      </c>
      <c r="D102" s="18" t="s">
        <v>911</v>
      </c>
      <c r="E102" s="18" t="s">
        <v>911</v>
      </c>
      <c r="F102" s="18" t="s">
        <v>911</v>
      </c>
      <c r="G102" s="18" t="s">
        <v>912</v>
      </c>
      <c r="H102" s="18" t="s">
        <v>912</v>
      </c>
      <c r="I102" s="18" t="s">
        <v>912</v>
      </c>
      <c r="J102" s="18" t="s">
        <v>911</v>
      </c>
      <c r="K102" s="18" t="s">
        <v>911</v>
      </c>
      <c r="L102" s="18" t="s">
        <v>911</v>
      </c>
      <c r="M102" s="18" t="s">
        <v>911</v>
      </c>
      <c r="N102" s="18" t="s">
        <v>912</v>
      </c>
      <c r="O102" s="18" t="s">
        <v>912</v>
      </c>
      <c r="P102" s="18" t="s">
        <v>911</v>
      </c>
      <c r="Q102" s="18" t="s">
        <v>911</v>
      </c>
      <c r="R102" s="18" t="s">
        <v>911</v>
      </c>
      <c r="S102" s="18" t="s">
        <v>911</v>
      </c>
      <c r="T102" s="18" t="s">
        <v>911</v>
      </c>
      <c r="U102" s="18" t="s">
        <v>912</v>
      </c>
      <c r="V102" s="18" t="s">
        <v>912</v>
      </c>
      <c r="W102" s="18" t="s">
        <v>911</v>
      </c>
      <c r="X102" s="18" t="s">
        <v>911</v>
      </c>
      <c r="Y102" s="18" t="s">
        <v>911</v>
      </c>
      <c r="Z102" s="18" t="s">
        <v>911</v>
      </c>
      <c r="AA102" s="18" t="s">
        <v>911</v>
      </c>
      <c r="AB102" s="18" t="s">
        <v>912</v>
      </c>
      <c r="AC102" s="18" t="s">
        <v>912</v>
      </c>
      <c r="AD102" s="18" t="s">
        <v>911</v>
      </c>
      <c r="AE102" s="18" t="s">
        <v>911</v>
      </c>
      <c r="AF102" s="18" t="s">
        <v>911</v>
      </c>
      <c r="AG102" s="18" t="s">
        <v>911</v>
      </c>
      <c r="AH102" s="25">
        <v>21</v>
      </c>
      <c r="AI102" s="26">
        <f t="shared" si="18"/>
        <v>21</v>
      </c>
      <c r="AJ102" s="26">
        <f t="shared" si="12"/>
        <v>0</v>
      </c>
      <c r="AK102" s="26">
        <f t="shared" si="19"/>
        <v>0</v>
      </c>
      <c r="AL102" s="26">
        <f t="shared" si="14"/>
        <v>0</v>
      </c>
      <c r="AM102" s="26">
        <f t="shared" si="15"/>
        <v>0</v>
      </c>
      <c r="AN102" s="26">
        <f t="shared" si="16"/>
        <v>0</v>
      </c>
      <c r="AO102" s="26">
        <f t="shared" si="17"/>
        <v>0</v>
      </c>
      <c r="AP102" s="25"/>
    </row>
    <row r="103" ht="19.95" customHeight="1" spans="1:42">
      <c r="A103" s="23">
        <f t="shared" si="10"/>
        <v>99</v>
      </c>
      <c r="B103" s="24" t="str">
        <f>'202604工资表'!B114</f>
        <v>九十九</v>
      </c>
      <c r="C103" s="350" t="s">
        <v>910</v>
      </c>
      <c r="D103" s="18" t="s">
        <v>911</v>
      </c>
      <c r="E103" s="18" t="s">
        <v>911</v>
      </c>
      <c r="F103" s="18" t="s">
        <v>911</v>
      </c>
      <c r="G103" s="18" t="s">
        <v>912</v>
      </c>
      <c r="H103" s="18" t="s">
        <v>912</v>
      </c>
      <c r="I103" s="18" t="s">
        <v>912</v>
      </c>
      <c r="J103" s="18" t="s">
        <v>911</v>
      </c>
      <c r="K103" s="18" t="s">
        <v>911</v>
      </c>
      <c r="L103" s="18" t="s">
        <v>911</v>
      </c>
      <c r="M103" s="18" t="s">
        <v>911</v>
      </c>
      <c r="N103" s="18" t="s">
        <v>912</v>
      </c>
      <c r="O103" s="18" t="s">
        <v>912</v>
      </c>
      <c r="P103" s="18" t="s">
        <v>911</v>
      </c>
      <c r="Q103" s="18" t="s">
        <v>911</v>
      </c>
      <c r="R103" s="18" t="s">
        <v>911</v>
      </c>
      <c r="S103" s="18" t="s">
        <v>911</v>
      </c>
      <c r="T103" s="18" t="s">
        <v>911</v>
      </c>
      <c r="U103" s="18" t="s">
        <v>912</v>
      </c>
      <c r="V103" s="18" t="s">
        <v>912</v>
      </c>
      <c r="W103" s="18" t="s">
        <v>911</v>
      </c>
      <c r="X103" s="18" t="s">
        <v>911</v>
      </c>
      <c r="Y103" s="18" t="s">
        <v>911</v>
      </c>
      <c r="Z103" s="18" t="s">
        <v>911</v>
      </c>
      <c r="AA103" s="18" t="s">
        <v>911</v>
      </c>
      <c r="AB103" s="18" t="s">
        <v>912</v>
      </c>
      <c r="AC103" s="18" t="s">
        <v>912</v>
      </c>
      <c r="AD103" s="18" t="s">
        <v>911</v>
      </c>
      <c r="AE103" s="18" t="s">
        <v>911</v>
      </c>
      <c r="AF103" s="18" t="s">
        <v>911</v>
      </c>
      <c r="AG103" s="18" t="s">
        <v>911</v>
      </c>
      <c r="AH103" s="25">
        <v>21</v>
      </c>
      <c r="AI103" s="26">
        <f t="shared" si="18"/>
        <v>21</v>
      </c>
      <c r="AJ103" s="26">
        <f t="shared" si="12"/>
        <v>0</v>
      </c>
      <c r="AK103" s="26">
        <f t="shared" si="19"/>
        <v>0</v>
      </c>
      <c r="AL103" s="26">
        <f t="shared" si="14"/>
        <v>0</v>
      </c>
      <c r="AM103" s="26">
        <f t="shared" si="15"/>
        <v>0</v>
      </c>
      <c r="AN103" s="26">
        <f t="shared" si="16"/>
        <v>0</v>
      </c>
      <c r="AO103" s="26">
        <f t="shared" si="17"/>
        <v>0</v>
      </c>
      <c r="AP103" s="25"/>
    </row>
    <row r="104" ht="19.95" customHeight="1" spans="1:42">
      <c r="A104" s="23">
        <f t="shared" si="10"/>
        <v>100</v>
      </c>
      <c r="B104" s="24" t="str">
        <f>'202604工资表'!B115</f>
        <v>一百</v>
      </c>
      <c r="C104" s="350" t="s">
        <v>910</v>
      </c>
      <c r="D104" s="18" t="s">
        <v>911</v>
      </c>
      <c r="E104" s="18" t="s">
        <v>911</v>
      </c>
      <c r="F104" s="18" t="s">
        <v>911</v>
      </c>
      <c r="G104" s="18" t="s">
        <v>912</v>
      </c>
      <c r="H104" s="18" t="s">
        <v>912</v>
      </c>
      <c r="I104" s="18" t="s">
        <v>912</v>
      </c>
      <c r="J104" s="18" t="s">
        <v>911</v>
      </c>
      <c r="K104" s="18" t="s">
        <v>911</v>
      </c>
      <c r="L104" s="18" t="s">
        <v>911</v>
      </c>
      <c r="M104" s="18" t="s">
        <v>911</v>
      </c>
      <c r="N104" s="18" t="s">
        <v>912</v>
      </c>
      <c r="O104" s="18" t="s">
        <v>912</v>
      </c>
      <c r="P104" s="18" t="s">
        <v>911</v>
      </c>
      <c r="Q104" s="18" t="s">
        <v>911</v>
      </c>
      <c r="R104" s="18" t="s">
        <v>911</v>
      </c>
      <c r="S104" s="18" t="s">
        <v>911</v>
      </c>
      <c r="T104" s="18" t="s">
        <v>911</v>
      </c>
      <c r="U104" s="18" t="s">
        <v>912</v>
      </c>
      <c r="V104" s="18" t="s">
        <v>912</v>
      </c>
      <c r="W104" s="18" t="s">
        <v>911</v>
      </c>
      <c r="X104" s="18" t="s">
        <v>911</v>
      </c>
      <c r="Y104" s="18" t="s">
        <v>911</v>
      </c>
      <c r="Z104" s="18" t="s">
        <v>911</v>
      </c>
      <c r="AA104" s="18" t="s">
        <v>911</v>
      </c>
      <c r="AB104" s="18" t="s">
        <v>912</v>
      </c>
      <c r="AC104" s="18" t="s">
        <v>912</v>
      </c>
      <c r="AD104" s="18" t="s">
        <v>911</v>
      </c>
      <c r="AE104" s="18" t="s">
        <v>911</v>
      </c>
      <c r="AF104" s="18" t="s">
        <v>911</v>
      </c>
      <c r="AG104" s="18" t="s">
        <v>911</v>
      </c>
      <c r="AH104" s="25">
        <v>21</v>
      </c>
      <c r="AI104" s="26">
        <f t="shared" si="18"/>
        <v>21</v>
      </c>
      <c r="AJ104" s="26">
        <f t="shared" si="12"/>
        <v>0</v>
      </c>
      <c r="AK104" s="26">
        <f t="shared" si="19"/>
        <v>0</v>
      </c>
      <c r="AL104" s="26">
        <f t="shared" si="14"/>
        <v>0</v>
      </c>
      <c r="AM104" s="26">
        <f t="shared" si="15"/>
        <v>0</v>
      </c>
      <c r="AN104" s="26">
        <f t="shared" si="16"/>
        <v>0</v>
      </c>
      <c r="AO104" s="26">
        <f t="shared" si="17"/>
        <v>0</v>
      </c>
      <c r="AP104" s="25"/>
    </row>
    <row r="105" ht="19.95" customHeight="1" spans="1:42">
      <c r="A105" s="23">
        <f t="shared" si="10"/>
        <v>101</v>
      </c>
      <c r="B105" s="24" t="str">
        <f>'202604工资表'!B116</f>
        <v>一百〇一</v>
      </c>
      <c r="C105" s="350" t="s">
        <v>910</v>
      </c>
      <c r="D105" s="18" t="s">
        <v>911</v>
      </c>
      <c r="E105" s="18" t="s">
        <v>911</v>
      </c>
      <c r="F105" s="18" t="s">
        <v>911</v>
      </c>
      <c r="G105" s="18" t="s">
        <v>912</v>
      </c>
      <c r="H105" s="18" t="s">
        <v>912</v>
      </c>
      <c r="I105" s="18" t="s">
        <v>912</v>
      </c>
      <c r="J105" s="18" t="s">
        <v>911</v>
      </c>
      <c r="K105" s="18" t="s">
        <v>911</v>
      </c>
      <c r="L105" s="18" t="s">
        <v>911</v>
      </c>
      <c r="M105" s="18" t="s">
        <v>911</v>
      </c>
      <c r="N105" s="18" t="s">
        <v>912</v>
      </c>
      <c r="O105" s="18" t="s">
        <v>912</v>
      </c>
      <c r="P105" s="18" t="s">
        <v>911</v>
      </c>
      <c r="Q105" s="18" t="s">
        <v>911</v>
      </c>
      <c r="R105" s="18" t="s">
        <v>911</v>
      </c>
      <c r="S105" s="18" t="s">
        <v>911</v>
      </c>
      <c r="T105" s="18" t="s">
        <v>911</v>
      </c>
      <c r="U105" s="18" t="s">
        <v>912</v>
      </c>
      <c r="V105" s="18" t="s">
        <v>912</v>
      </c>
      <c r="W105" s="18" t="s">
        <v>911</v>
      </c>
      <c r="X105" s="18" t="s">
        <v>911</v>
      </c>
      <c r="Y105" s="18" t="s">
        <v>911</v>
      </c>
      <c r="Z105" s="18" t="s">
        <v>911</v>
      </c>
      <c r="AA105" s="18" t="s">
        <v>911</v>
      </c>
      <c r="AB105" s="18" t="s">
        <v>912</v>
      </c>
      <c r="AC105" s="18" t="s">
        <v>912</v>
      </c>
      <c r="AD105" s="18" t="s">
        <v>911</v>
      </c>
      <c r="AE105" s="18" t="s">
        <v>911</v>
      </c>
      <c r="AF105" s="18" t="s">
        <v>911</v>
      </c>
      <c r="AG105" s="18" t="s">
        <v>911</v>
      </c>
      <c r="AH105" s="25">
        <v>21</v>
      </c>
      <c r="AI105" s="26">
        <f t="shared" si="18"/>
        <v>21</v>
      </c>
      <c r="AJ105" s="26">
        <f t="shared" si="12"/>
        <v>0</v>
      </c>
      <c r="AK105" s="26">
        <f t="shared" si="19"/>
        <v>0</v>
      </c>
      <c r="AL105" s="26">
        <f t="shared" si="14"/>
        <v>0</v>
      </c>
      <c r="AM105" s="26">
        <f t="shared" si="15"/>
        <v>0</v>
      </c>
      <c r="AN105" s="26">
        <f t="shared" si="16"/>
        <v>0</v>
      </c>
      <c r="AO105" s="26">
        <f t="shared" si="17"/>
        <v>0</v>
      </c>
      <c r="AP105" s="25"/>
    </row>
    <row r="106" ht="19.95" customHeight="1" spans="1:42">
      <c r="A106" s="23">
        <f t="shared" si="10"/>
        <v>102</v>
      </c>
      <c r="B106" s="24" t="str">
        <f>'202604工资表'!B117</f>
        <v>一百〇二</v>
      </c>
      <c r="C106" s="350" t="s">
        <v>910</v>
      </c>
      <c r="D106" s="18" t="s">
        <v>911</v>
      </c>
      <c r="E106" s="18" t="s">
        <v>911</v>
      </c>
      <c r="F106" s="18" t="s">
        <v>911</v>
      </c>
      <c r="G106" s="18" t="s">
        <v>912</v>
      </c>
      <c r="H106" s="18" t="s">
        <v>912</v>
      </c>
      <c r="I106" s="18" t="s">
        <v>912</v>
      </c>
      <c r="J106" s="18" t="s">
        <v>911</v>
      </c>
      <c r="K106" s="18" t="s">
        <v>911</v>
      </c>
      <c r="L106" s="18" t="s">
        <v>911</v>
      </c>
      <c r="M106" s="18" t="s">
        <v>911</v>
      </c>
      <c r="N106" s="18" t="s">
        <v>912</v>
      </c>
      <c r="O106" s="18" t="s">
        <v>912</v>
      </c>
      <c r="P106" s="18" t="s">
        <v>911</v>
      </c>
      <c r="Q106" s="18" t="s">
        <v>911</v>
      </c>
      <c r="R106" s="18" t="s">
        <v>911</v>
      </c>
      <c r="S106" s="18" t="s">
        <v>911</v>
      </c>
      <c r="T106" s="18" t="s">
        <v>911</v>
      </c>
      <c r="U106" s="18" t="s">
        <v>912</v>
      </c>
      <c r="V106" s="18" t="s">
        <v>912</v>
      </c>
      <c r="W106" s="18" t="s">
        <v>911</v>
      </c>
      <c r="X106" s="18" t="s">
        <v>911</v>
      </c>
      <c r="Y106" s="18" t="s">
        <v>911</v>
      </c>
      <c r="Z106" s="18" t="s">
        <v>911</v>
      </c>
      <c r="AA106" s="18" t="s">
        <v>911</v>
      </c>
      <c r="AB106" s="18" t="s">
        <v>912</v>
      </c>
      <c r="AC106" s="18" t="s">
        <v>912</v>
      </c>
      <c r="AD106" s="18" t="s">
        <v>911</v>
      </c>
      <c r="AE106" s="18" t="s">
        <v>911</v>
      </c>
      <c r="AF106" s="18" t="s">
        <v>911</v>
      </c>
      <c r="AG106" s="18" t="s">
        <v>911</v>
      </c>
      <c r="AH106" s="25">
        <v>21</v>
      </c>
      <c r="AI106" s="26">
        <f t="shared" si="18"/>
        <v>21</v>
      </c>
      <c r="AJ106" s="26">
        <f t="shared" si="12"/>
        <v>0</v>
      </c>
      <c r="AK106" s="26">
        <f t="shared" si="19"/>
        <v>0</v>
      </c>
      <c r="AL106" s="26">
        <f t="shared" si="14"/>
        <v>0</v>
      </c>
      <c r="AM106" s="26">
        <f t="shared" si="15"/>
        <v>0</v>
      </c>
      <c r="AN106" s="26">
        <f t="shared" si="16"/>
        <v>0</v>
      </c>
      <c r="AO106" s="26">
        <f t="shared" si="17"/>
        <v>0</v>
      </c>
      <c r="AP106" s="25"/>
    </row>
    <row r="107" ht="19.95" customHeight="1" spans="1:42">
      <c r="A107" s="23">
        <f t="shared" si="10"/>
        <v>103</v>
      </c>
      <c r="B107" s="24" t="str">
        <f>'202604工资表'!B118</f>
        <v>一百〇三</v>
      </c>
      <c r="C107" s="350" t="s">
        <v>910</v>
      </c>
      <c r="D107" s="18" t="s">
        <v>911</v>
      </c>
      <c r="E107" s="18" t="s">
        <v>911</v>
      </c>
      <c r="F107" s="18" t="s">
        <v>911</v>
      </c>
      <c r="G107" s="18" t="s">
        <v>912</v>
      </c>
      <c r="H107" s="18" t="s">
        <v>912</v>
      </c>
      <c r="I107" s="18" t="s">
        <v>912</v>
      </c>
      <c r="J107" s="18" t="s">
        <v>911</v>
      </c>
      <c r="K107" s="18" t="s">
        <v>911</v>
      </c>
      <c r="L107" s="18" t="s">
        <v>911</v>
      </c>
      <c r="M107" s="18" t="s">
        <v>911</v>
      </c>
      <c r="N107" s="18" t="s">
        <v>912</v>
      </c>
      <c r="O107" s="18" t="s">
        <v>912</v>
      </c>
      <c r="P107" s="18" t="s">
        <v>911</v>
      </c>
      <c r="Q107" s="18" t="s">
        <v>911</v>
      </c>
      <c r="R107" s="18" t="s">
        <v>911</v>
      </c>
      <c r="S107" s="18" t="s">
        <v>911</v>
      </c>
      <c r="T107" s="18" t="s">
        <v>911</v>
      </c>
      <c r="U107" s="18" t="s">
        <v>912</v>
      </c>
      <c r="V107" s="18" t="s">
        <v>912</v>
      </c>
      <c r="W107" s="18" t="s">
        <v>911</v>
      </c>
      <c r="X107" s="18" t="s">
        <v>911</v>
      </c>
      <c r="Y107" s="18" t="s">
        <v>911</v>
      </c>
      <c r="Z107" s="18" t="s">
        <v>911</v>
      </c>
      <c r="AA107" s="18" t="s">
        <v>911</v>
      </c>
      <c r="AB107" s="18" t="s">
        <v>912</v>
      </c>
      <c r="AC107" s="18" t="s">
        <v>912</v>
      </c>
      <c r="AD107" s="18" t="s">
        <v>911</v>
      </c>
      <c r="AE107" s="18" t="s">
        <v>911</v>
      </c>
      <c r="AF107" s="18" t="s">
        <v>911</v>
      </c>
      <c r="AG107" s="18" t="s">
        <v>911</v>
      </c>
      <c r="AH107" s="25">
        <v>21</v>
      </c>
      <c r="AI107" s="26">
        <f t="shared" si="18"/>
        <v>21</v>
      </c>
      <c r="AJ107" s="26">
        <f t="shared" si="12"/>
        <v>0</v>
      </c>
      <c r="AK107" s="26">
        <f t="shared" si="19"/>
        <v>0</v>
      </c>
      <c r="AL107" s="26">
        <f t="shared" si="14"/>
        <v>0</v>
      </c>
      <c r="AM107" s="26">
        <f t="shared" si="15"/>
        <v>0</v>
      </c>
      <c r="AN107" s="26">
        <f t="shared" si="16"/>
        <v>0</v>
      </c>
      <c r="AO107" s="26">
        <f t="shared" si="17"/>
        <v>0</v>
      </c>
      <c r="AP107" s="25"/>
    </row>
    <row r="108" ht="19.95" customHeight="1" spans="1:42">
      <c r="A108" s="23">
        <f t="shared" si="10"/>
        <v>104</v>
      </c>
      <c r="B108" s="24" t="str">
        <f>'202604工资表'!B119</f>
        <v>一百〇四</v>
      </c>
      <c r="C108" s="350" t="s">
        <v>910</v>
      </c>
      <c r="D108" s="18" t="s">
        <v>911</v>
      </c>
      <c r="E108" s="18" t="s">
        <v>911</v>
      </c>
      <c r="F108" s="18" t="s">
        <v>911</v>
      </c>
      <c r="G108" s="18" t="s">
        <v>912</v>
      </c>
      <c r="H108" s="18" t="s">
        <v>912</v>
      </c>
      <c r="I108" s="18" t="s">
        <v>912</v>
      </c>
      <c r="J108" s="18" t="s">
        <v>911</v>
      </c>
      <c r="K108" s="18" t="s">
        <v>911</v>
      </c>
      <c r="L108" s="18" t="s">
        <v>911</v>
      </c>
      <c r="M108" s="18" t="s">
        <v>911</v>
      </c>
      <c r="N108" s="18" t="s">
        <v>912</v>
      </c>
      <c r="O108" s="18" t="s">
        <v>912</v>
      </c>
      <c r="P108" s="18" t="s">
        <v>911</v>
      </c>
      <c r="Q108" s="18" t="s">
        <v>911</v>
      </c>
      <c r="R108" s="18" t="s">
        <v>911</v>
      </c>
      <c r="S108" s="18" t="s">
        <v>911</v>
      </c>
      <c r="T108" s="18" t="s">
        <v>911</v>
      </c>
      <c r="U108" s="18" t="s">
        <v>912</v>
      </c>
      <c r="V108" s="18" t="s">
        <v>912</v>
      </c>
      <c r="W108" s="18" t="s">
        <v>911</v>
      </c>
      <c r="X108" s="18" t="s">
        <v>911</v>
      </c>
      <c r="Y108" s="18" t="s">
        <v>911</v>
      </c>
      <c r="Z108" s="18" t="s">
        <v>911</v>
      </c>
      <c r="AA108" s="18" t="s">
        <v>911</v>
      </c>
      <c r="AB108" s="18" t="s">
        <v>912</v>
      </c>
      <c r="AC108" s="18" t="s">
        <v>912</v>
      </c>
      <c r="AD108" s="18" t="s">
        <v>911</v>
      </c>
      <c r="AE108" s="18" t="s">
        <v>911</v>
      </c>
      <c r="AF108" s="18" t="s">
        <v>911</v>
      </c>
      <c r="AG108" s="18" t="s">
        <v>911</v>
      </c>
      <c r="AH108" s="25">
        <v>21</v>
      </c>
      <c r="AI108" s="26">
        <f t="shared" si="18"/>
        <v>21</v>
      </c>
      <c r="AJ108" s="26">
        <f t="shared" si="12"/>
        <v>0</v>
      </c>
      <c r="AK108" s="26">
        <f t="shared" si="19"/>
        <v>0</v>
      </c>
      <c r="AL108" s="26">
        <f t="shared" si="14"/>
        <v>0</v>
      </c>
      <c r="AM108" s="26">
        <f t="shared" si="15"/>
        <v>0</v>
      </c>
      <c r="AN108" s="26">
        <f t="shared" si="16"/>
        <v>0</v>
      </c>
      <c r="AO108" s="26">
        <f t="shared" si="17"/>
        <v>0</v>
      </c>
      <c r="AP108" s="25"/>
    </row>
    <row r="109" ht="19.95" customHeight="1" spans="1:42">
      <c r="A109" s="23">
        <f t="shared" si="10"/>
        <v>105</v>
      </c>
      <c r="B109" s="24" t="str">
        <f>'202604工资表'!B120</f>
        <v>一百〇五</v>
      </c>
      <c r="C109" s="350" t="s">
        <v>910</v>
      </c>
      <c r="D109" s="18" t="s">
        <v>911</v>
      </c>
      <c r="E109" s="18" t="s">
        <v>911</v>
      </c>
      <c r="F109" s="18" t="s">
        <v>911</v>
      </c>
      <c r="G109" s="18" t="s">
        <v>912</v>
      </c>
      <c r="H109" s="18" t="s">
        <v>912</v>
      </c>
      <c r="I109" s="18" t="s">
        <v>912</v>
      </c>
      <c r="J109" s="18" t="s">
        <v>911</v>
      </c>
      <c r="K109" s="18" t="s">
        <v>911</v>
      </c>
      <c r="L109" s="18" t="s">
        <v>911</v>
      </c>
      <c r="M109" s="18" t="s">
        <v>911</v>
      </c>
      <c r="N109" s="18" t="s">
        <v>912</v>
      </c>
      <c r="O109" s="18" t="s">
        <v>912</v>
      </c>
      <c r="P109" s="18" t="s">
        <v>911</v>
      </c>
      <c r="Q109" s="18" t="s">
        <v>911</v>
      </c>
      <c r="R109" s="18" t="s">
        <v>911</v>
      </c>
      <c r="S109" s="18" t="s">
        <v>911</v>
      </c>
      <c r="T109" s="18" t="s">
        <v>911</v>
      </c>
      <c r="U109" s="18" t="s">
        <v>912</v>
      </c>
      <c r="V109" s="18" t="s">
        <v>912</v>
      </c>
      <c r="W109" s="18" t="s">
        <v>911</v>
      </c>
      <c r="X109" s="18" t="s">
        <v>911</v>
      </c>
      <c r="Y109" s="18" t="s">
        <v>911</v>
      </c>
      <c r="Z109" s="18" t="s">
        <v>911</v>
      </c>
      <c r="AA109" s="18" t="s">
        <v>911</v>
      </c>
      <c r="AB109" s="18" t="s">
        <v>912</v>
      </c>
      <c r="AC109" s="18" t="s">
        <v>912</v>
      </c>
      <c r="AD109" s="18" t="s">
        <v>911</v>
      </c>
      <c r="AE109" s="18" t="s">
        <v>911</v>
      </c>
      <c r="AF109" s="18" t="s">
        <v>911</v>
      </c>
      <c r="AG109" s="18" t="s">
        <v>911</v>
      </c>
      <c r="AH109" s="25">
        <v>21</v>
      </c>
      <c r="AI109" s="26">
        <f t="shared" si="18"/>
        <v>21</v>
      </c>
      <c r="AJ109" s="26">
        <f t="shared" si="12"/>
        <v>0</v>
      </c>
      <c r="AK109" s="26">
        <f t="shared" si="19"/>
        <v>0</v>
      </c>
      <c r="AL109" s="26">
        <f t="shared" si="14"/>
        <v>0</v>
      </c>
      <c r="AM109" s="26">
        <f t="shared" si="15"/>
        <v>0</v>
      </c>
      <c r="AN109" s="26">
        <f t="shared" si="16"/>
        <v>0</v>
      </c>
      <c r="AO109" s="26">
        <f t="shared" si="17"/>
        <v>0</v>
      </c>
      <c r="AP109" s="25"/>
    </row>
    <row r="110" ht="19.95" customHeight="1" spans="1:42">
      <c r="A110" s="23">
        <f t="shared" si="10"/>
        <v>106</v>
      </c>
      <c r="B110" s="24" t="str">
        <f>'202604工资表'!B121</f>
        <v>一百〇六</v>
      </c>
      <c r="C110" s="350" t="s">
        <v>910</v>
      </c>
      <c r="D110" s="18" t="s">
        <v>911</v>
      </c>
      <c r="E110" s="18" t="s">
        <v>911</v>
      </c>
      <c r="F110" s="18" t="s">
        <v>911</v>
      </c>
      <c r="G110" s="18" t="s">
        <v>912</v>
      </c>
      <c r="H110" s="18" t="s">
        <v>912</v>
      </c>
      <c r="I110" s="18" t="s">
        <v>912</v>
      </c>
      <c r="J110" s="18" t="s">
        <v>911</v>
      </c>
      <c r="K110" s="18" t="s">
        <v>911</v>
      </c>
      <c r="L110" s="18" t="s">
        <v>911</v>
      </c>
      <c r="M110" s="18" t="s">
        <v>911</v>
      </c>
      <c r="N110" s="18" t="s">
        <v>912</v>
      </c>
      <c r="O110" s="18" t="s">
        <v>912</v>
      </c>
      <c r="P110" s="18" t="s">
        <v>911</v>
      </c>
      <c r="Q110" s="18" t="s">
        <v>911</v>
      </c>
      <c r="R110" s="18" t="s">
        <v>911</v>
      </c>
      <c r="S110" s="18" t="s">
        <v>911</v>
      </c>
      <c r="T110" s="18" t="s">
        <v>911</v>
      </c>
      <c r="U110" s="18" t="s">
        <v>912</v>
      </c>
      <c r="V110" s="18" t="s">
        <v>912</v>
      </c>
      <c r="W110" s="18" t="s">
        <v>911</v>
      </c>
      <c r="X110" s="18" t="s">
        <v>911</v>
      </c>
      <c r="Y110" s="18" t="s">
        <v>911</v>
      </c>
      <c r="Z110" s="18" t="s">
        <v>911</v>
      </c>
      <c r="AA110" s="18" t="s">
        <v>911</v>
      </c>
      <c r="AB110" s="18" t="s">
        <v>912</v>
      </c>
      <c r="AC110" s="18" t="s">
        <v>912</v>
      </c>
      <c r="AD110" s="18" t="s">
        <v>911</v>
      </c>
      <c r="AE110" s="18" t="s">
        <v>911</v>
      </c>
      <c r="AF110" s="18" t="s">
        <v>911</v>
      </c>
      <c r="AG110" s="18" t="s">
        <v>911</v>
      </c>
      <c r="AH110" s="25">
        <v>21</v>
      </c>
      <c r="AI110" s="26">
        <f t="shared" si="18"/>
        <v>21</v>
      </c>
      <c r="AJ110" s="26">
        <f t="shared" si="12"/>
        <v>0</v>
      </c>
      <c r="AK110" s="26">
        <f t="shared" si="19"/>
        <v>0</v>
      </c>
      <c r="AL110" s="26">
        <f t="shared" si="14"/>
        <v>0</v>
      </c>
      <c r="AM110" s="26">
        <f t="shared" si="15"/>
        <v>0</v>
      </c>
      <c r="AN110" s="26">
        <f t="shared" si="16"/>
        <v>0</v>
      </c>
      <c r="AO110" s="26">
        <f t="shared" si="17"/>
        <v>0</v>
      </c>
      <c r="AP110" s="25"/>
    </row>
    <row r="111" ht="19.95" customHeight="1" spans="1:42">
      <c r="A111" s="23">
        <f t="shared" si="10"/>
        <v>107</v>
      </c>
      <c r="B111" s="24" t="str">
        <f>'202604工资表'!B122</f>
        <v>一百〇七</v>
      </c>
      <c r="C111" s="350" t="s">
        <v>910</v>
      </c>
      <c r="D111" s="18" t="s">
        <v>911</v>
      </c>
      <c r="E111" s="18" t="s">
        <v>911</v>
      </c>
      <c r="F111" s="18" t="s">
        <v>911</v>
      </c>
      <c r="G111" s="18" t="s">
        <v>912</v>
      </c>
      <c r="H111" s="18" t="s">
        <v>912</v>
      </c>
      <c r="I111" s="18" t="s">
        <v>912</v>
      </c>
      <c r="J111" s="18" t="s">
        <v>911</v>
      </c>
      <c r="K111" s="18" t="s">
        <v>911</v>
      </c>
      <c r="L111" s="18" t="s">
        <v>911</v>
      </c>
      <c r="M111" s="18" t="s">
        <v>911</v>
      </c>
      <c r="N111" s="18" t="s">
        <v>912</v>
      </c>
      <c r="O111" s="18" t="s">
        <v>912</v>
      </c>
      <c r="P111" s="18" t="s">
        <v>911</v>
      </c>
      <c r="Q111" s="18" t="s">
        <v>911</v>
      </c>
      <c r="R111" s="18" t="s">
        <v>911</v>
      </c>
      <c r="S111" s="18" t="s">
        <v>911</v>
      </c>
      <c r="T111" s="18" t="s">
        <v>911</v>
      </c>
      <c r="U111" s="18" t="s">
        <v>912</v>
      </c>
      <c r="V111" s="18" t="s">
        <v>912</v>
      </c>
      <c r="W111" s="18" t="s">
        <v>911</v>
      </c>
      <c r="X111" s="18" t="s">
        <v>911</v>
      </c>
      <c r="Y111" s="18" t="s">
        <v>911</v>
      </c>
      <c r="Z111" s="18" t="s">
        <v>911</v>
      </c>
      <c r="AA111" s="18" t="s">
        <v>911</v>
      </c>
      <c r="AB111" s="18" t="s">
        <v>912</v>
      </c>
      <c r="AC111" s="18" t="s">
        <v>912</v>
      </c>
      <c r="AD111" s="18" t="s">
        <v>911</v>
      </c>
      <c r="AE111" s="18" t="s">
        <v>911</v>
      </c>
      <c r="AF111" s="18" t="s">
        <v>911</v>
      </c>
      <c r="AG111" s="18" t="s">
        <v>911</v>
      </c>
      <c r="AH111" s="25">
        <v>21</v>
      </c>
      <c r="AI111" s="26">
        <f t="shared" si="18"/>
        <v>21</v>
      </c>
      <c r="AJ111" s="26">
        <f t="shared" si="12"/>
        <v>0</v>
      </c>
      <c r="AK111" s="26">
        <f t="shared" si="19"/>
        <v>0</v>
      </c>
      <c r="AL111" s="26">
        <f t="shared" si="14"/>
        <v>0</v>
      </c>
      <c r="AM111" s="26">
        <f t="shared" si="15"/>
        <v>0</v>
      </c>
      <c r="AN111" s="26">
        <f t="shared" si="16"/>
        <v>0</v>
      </c>
      <c r="AO111" s="26">
        <f t="shared" si="17"/>
        <v>0</v>
      </c>
      <c r="AP111" s="25"/>
    </row>
    <row r="112" ht="19.95" customHeight="1" spans="1:42">
      <c r="A112" s="23">
        <f t="shared" si="10"/>
        <v>108</v>
      </c>
      <c r="B112" s="24" t="str">
        <f>'202604工资表'!B123</f>
        <v>一百〇八</v>
      </c>
      <c r="C112" s="350" t="s">
        <v>910</v>
      </c>
      <c r="D112" s="18" t="s">
        <v>911</v>
      </c>
      <c r="E112" s="18" t="s">
        <v>911</v>
      </c>
      <c r="F112" s="18" t="s">
        <v>911</v>
      </c>
      <c r="G112" s="18" t="s">
        <v>912</v>
      </c>
      <c r="H112" s="18" t="s">
        <v>912</v>
      </c>
      <c r="I112" s="18" t="s">
        <v>912</v>
      </c>
      <c r="J112" s="18" t="s">
        <v>911</v>
      </c>
      <c r="K112" s="18" t="s">
        <v>911</v>
      </c>
      <c r="L112" s="18" t="s">
        <v>911</v>
      </c>
      <c r="M112" s="18" t="s">
        <v>911</v>
      </c>
      <c r="N112" s="18" t="s">
        <v>912</v>
      </c>
      <c r="O112" s="18" t="s">
        <v>912</v>
      </c>
      <c r="P112" s="18" t="s">
        <v>911</v>
      </c>
      <c r="Q112" s="18" t="s">
        <v>911</v>
      </c>
      <c r="R112" s="18" t="s">
        <v>911</v>
      </c>
      <c r="S112" s="18" t="s">
        <v>911</v>
      </c>
      <c r="T112" s="18" t="s">
        <v>911</v>
      </c>
      <c r="U112" s="18" t="s">
        <v>912</v>
      </c>
      <c r="V112" s="18" t="s">
        <v>912</v>
      </c>
      <c r="W112" s="18" t="s">
        <v>911</v>
      </c>
      <c r="X112" s="18" t="s">
        <v>911</v>
      </c>
      <c r="Y112" s="18" t="s">
        <v>911</v>
      </c>
      <c r="Z112" s="18" t="s">
        <v>911</v>
      </c>
      <c r="AA112" s="18" t="s">
        <v>911</v>
      </c>
      <c r="AB112" s="18" t="s">
        <v>912</v>
      </c>
      <c r="AC112" s="18" t="s">
        <v>912</v>
      </c>
      <c r="AD112" s="18" t="s">
        <v>911</v>
      </c>
      <c r="AE112" s="18" t="s">
        <v>911</v>
      </c>
      <c r="AF112" s="18" t="s">
        <v>911</v>
      </c>
      <c r="AG112" s="18" t="s">
        <v>911</v>
      </c>
      <c r="AH112" s="25">
        <v>21</v>
      </c>
      <c r="AI112" s="26">
        <f t="shared" si="18"/>
        <v>21</v>
      </c>
      <c r="AJ112" s="26">
        <f t="shared" si="12"/>
        <v>0</v>
      </c>
      <c r="AK112" s="26">
        <f t="shared" si="19"/>
        <v>0</v>
      </c>
      <c r="AL112" s="26">
        <f t="shared" si="14"/>
        <v>0</v>
      </c>
      <c r="AM112" s="26">
        <f t="shared" si="15"/>
        <v>0</v>
      </c>
      <c r="AN112" s="26">
        <f t="shared" si="16"/>
        <v>0</v>
      </c>
      <c r="AO112" s="26">
        <f t="shared" si="17"/>
        <v>0</v>
      </c>
      <c r="AP112" s="25"/>
    </row>
    <row r="113" ht="19.95" customHeight="1" spans="1:42">
      <c r="A113" s="23">
        <f t="shared" si="10"/>
        <v>109</v>
      </c>
      <c r="B113" s="24" t="str">
        <f>'202604工资表'!B124</f>
        <v>一百〇九</v>
      </c>
      <c r="C113" s="350" t="s">
        <v>910</v>
      </c>
      <c r="D113" s="18" t="s">
        <v>911</v>
      </c>
      <c r="E113" s="18" t="s">
        <v>911</v>
      </c>
      <c r="F113" s="18" t="s">
        <v>911</v>
      </c>
      <c r="G113" s="18" t="s">
        <v>912</v>
      </c>
      <c r="H113" s="18" t="s">
        <v>912</v>
      </c>
      <c r="I113" s="18" t="s">
        <v>912</v>
      </c>
      <c r="J113" s="18" t="s">
        <v>911</v>
      </c>
      <c r="K113" s="18" t="s">
        <v>911</v>
      </c>
      <c r="L113" s="18" t="s">
        <v>911</v>
      </c>
      <c r="M113" s="18" t="s">
        <v>911</v>
      </c>
      <c r="N113" s="18" t="s">
        <v>912</v>
      </c>
      <c r="O113" s="18" t="s">
        <v>912</v>
      </c>
      <c r="P113" s="18" t="s">
        <v>911</v>
      </c>
      <c r="Q113" s="18" t="s">
        <v>911</v>
      </c>
      <c r="R113" s="18" t="s">
        <v>911</v>
      </c>
      <c r="S113" s="18" t="s">
        <v>911</v>
      </c>
      <c r="T113" s="18" t="s">
        <v>911</v>
      </c>
      <c r="U113" s="18" t="s">
        <v>912</v>
      </c>
      <c r="V113" s="18" t="s">
        <v>912</v>
      </c>
      <c r="W113" s="18" t="s">
        <v>911</v>
      </c>
      <c r="X113" s="18" t="s">
        <v>911</v>
      </c>
      <c r="Y113" s="18" t="s">
        <v>911</v>
      </c>
      <c r="Z113" s="18" t="s">
        <v>911</v>
      </c>
      <c r="AA113" s="18" t="s">
        <v>911</v>
      </c>
      <c r="AB113" s="18" t="s">
        <v>912</v>
      </c>
      <c r="AC113" s="18" t="s">
        <v>912</v>
      </c>
      <c r="AD113" s="18" t="s">
        <v>911</v>
      </c>
      <c r="AE113" s="18" t="s">
        <v>911</v>
      </c>
      <c r="AF113" s="18" t="s">
        <v>911</v>
      </c>
      <c r="AG113" s="18" t="s">
        <v>911</v>
      </c>
      <c r="AH113" s="25">
        <v>21</v>
      </c>
      <c r="AI113" s="26">
        <f t="shared" si="18"/>
        <v>21</v>
      </c>
      <c r="AJ113" s="26">
        <f t="shared" si="12"/>
        <v>0</v>
      </c>
      <c r="AK113" s="26">
        <f t="shared" si="19"/>
        <v>0</v>
      </c>
      <c r="AL113" s="26">
        <f t="shared" si="14"/>
        <v>0</v>
      </c>
      <c r="AM113" s="26">
        <f t="shared" si="15"/>
        <v>0</v>
      </c>
      <c r="AN113" s="26">
        <f t="shared" si="16"/>
        <v>0</v>
      </c>
      <c r="AO113" s="26">
        <f t="shared" si="17"/>
        <v>0</v>
      </c>
      <c r="AP113" s="25"/>
    </row>
    <row r="114" ht="19.95" customHeight="1" spans="1:42">
      <c r="A114" s="23">
        <f t="shared" si="10"/>
        <v>110</v>
      </c>
      <c r="B114" s="24" t="str">
        <f>'202604工资表'!B125</f>
        <v>一百一十</v>
      </c>
      <c r="C114" s="350" t="s">
        <v>910</v>
      </c>
      <c r="D114" s="18" t="s">
        <v>911</v>
      </c>
      <c r="E114" s="18" t="s">
        <v>911</v>
      </c>
      <c r="F114" s="18" t="s">
        <v>911</v>
      </c>
      <c r="G114" s="18" t="s">
        <v>912</v>
      </c>
      <c r="H114" s="18" t="s">
        <v>912</v>
      </c>
      <c r="I114" s="18" t="s">
        <v>912</v>
      </c>
      <c r="J114" s="18" t="s">
        <v>911</v>
      </c>
      <c r="K114" s="18" t="s">
        <v>911</v>
      </c>
      <c r="L114" s="18" t="s">
        <v>911</v>
      </c>
      <c r="M114" s="18" t="s">
        <v>911</v>
      </c>
      <c r="N114" s="18" t="s">
        <v>912</v>
      </c>
      <c r="O114" s="18" t="s">
        <v>912</v>
      </c>
      <c r="P114" s="18" t="s">
        <v>911</v>
      </c>
      <c r="Q114" s="18" t="s">
        <v>911</v>
      </c>
      <c r="R114" s="18" t="s">
        <v>911</v>
      </c>
      <c r="S114" s="18" t="s">
        <v>911</v>
      </c>
      <c r="T114" s="18" t="s">
        <v>911</v>
      </c>
      <c r="U114" s="18" t="s">
        <v>912</v>
      </c>
      <c r="V114" s="18" t="s">
        <v>912</v>
      </c>
      <c r="W114" s="18" t="s">
        <v>911</v>
      </c>
      <c r="X114" s="18" t="s">
        <v>911</v>
      </c>
      <c r="Y114" s="18" t="s">
        <v>911</v>
      </c>
      <c r="Z114" s="18" t="s">
        <v>911</v>
      </c>
      <c r="AA114" s="18" t="s">
        <v>911</v>
      </c>
      <c r="AB114" s="18" t="s">
        <v>912</v>
      </c>
      <c r="AC114" s="18" t="s">
        <v>912</v>
      </c>
      <c r="AD114" s="18" t="s">
        <v>911</v>
      </c>
      <c r="AE114" s="18" t="s">
        <v>911</v>
      </c>
      <c r="AF114" s="18" t="s">
        <v>911</v>
      </c>
      <c r="AG114" s="18" t="s">
        <v>911</v>
      </c>
      <c r="AH114" s="25">
        <v>21</v>
      </c>
      <c r="AI114" s="26">
        <f t="shared" si="18"/>
        <v>21</v>
      </c>
      <c r="AJ114" s="26">
        <f t="shared" si="12"/>
        <v>0</v>
      </c>
      <c r="AK114" s="26">
        <f t="shared" si="19"/>
        <v>0</v>
      </c>
      <c r="AL114" s="26">
        <f t="shared" si="14"/>
        <v>0</v>
      </c>
      <c r="AM114" s="26">
        <f t="shared" si="15"/>
        <v>0</v>
      </c>
      <c r="AN114" s="26">
        <f t="shared" si="16"/>
        <v>0</v>
      </c>
      <c r="AO114" s="26">
        <f t="shared" si="17"/>
        <v>0</v>
      </c>
      <c r="AP114" s="25"/>
    </row>
    <row r="115" ht="19.95" customHeight="1" spans="1:42">
      <c r="A115" s="23">
        <f t="shared" si="10"/>
        <v>111</v>
      </c>
      <c r="B115" s="24" t="str">
        <f>'202604工资表'!B126</f>
        <v>一百一十一</v>
      </c>
      <c r="C115" s="350" t="s">
        <v>910</v>
      </c>
      <c r="D115" s="18" t="s">
        <v>911</v>
      </c>
      <c r="E115" s="18" t="s">
        <v>911</v>
      </c>
      <c r="F115" s="18" t="s">
        <v>911</v>
      </c>
      <c r="G115" s="18" t="s">
        <v>912</v>
      </c>
      <c r="H115" s="18" t="s">
        <v>912</v>
      </c>
      <c r="I115" s="18" t="s">
        <v>912</v>
      </c>
      <c r="J115" s="18" t="s">
        <v>911</v>
      </c>
      <c r="K115" s="18" t="s">
        <v>911</v>
      </c>
      <c r="L115" s="18" t="s">
        <v>911</v>
      </c>
      <c r="M115" s="18" t="s">
        <v>911</v>
      </c>
      <c r="N115" s="18" t="s">
        <v>912</v>
      </c>
      <c r="O115" s="18" t="s">
        <v>912</v>
      </c>
      <c r="P115" s="18" t="s">
        <v>911</v>
      </c>
      <c r="Q115" s="18" t="s">
        <v>911</v>
      </c>
      <c r="R115" s="18" t="s">
        <v>911</v>
      </c>
      <c r="S115" s="18" t="s">
        <v>911</v>
      </c>
      <c r="T115" s="18" t="s">
        <v>911</v>
      </c>
      <c r="U115" s="18" t="s">
        <v>912</v>
      </c>
      <c r="V115" s="18" t="s">
        <v>912</v>
      </c>
      <c r="W115" s="18" t="s">
        <v>911</v>
      </c>
      <c r="X115" s="18" t="s">
        <v>911</v>
      </c>
      <c r="Y115" s="18" t="s">
        <v>911</v>
      </c>
      <c r="Z115" s="18" t="s">
        <v>911</v>
      </c>
      <c r="AA115" s="18" t="s">
        <v>911</v>
      </c>
      <c r="AB115" s="18" t="s">
        <v>912</v>
      </c>
      <c r="AC115" s="18" t="s">
        <v>912</v>
      </c>
      <c r="AD115" s="18" t="s">
        <v>911</v>
      </c>
      <c r="AE115" s="18" t="s">
        <v>911</v>
      </c>
      <c r="AF115" s="18" t="s">
        <v>911</v>
      </c>
      <c r="AG115" s="18" t="s">
        <v>911</v>
      </c>
      <c r="AH115" s="25">
        <v>21</v>
      </c>
      <c r="AI115" s="26">
        <f t="shared" si="18"/>
        <v>21</v>
      </c>
      <c r="AJ115" s="26">
        <f t="shared" si="12"/>
        <v>0</v>
      </c>
      <c r="AK115" s="26">
        <f t="shared" si="19"/>
        <v>0</v>
      </c>
      <c r="AL115" s="26">
        <f t="shared" si="14"/>
        <v>0</v>
      </c>
      <c r="AM115" s="26">
        <f t="shared" si="15"/>
        <v>0</v>
      </c>
      <c r="AN115" s="26">
        <f t="shared" si="16"/>
        <v>0</v>
      </c>
      <c r="AO115" s="26">
        <f t="shared" si="17"/>
        <v>0</v>
      </c>
      <c r="AP115" s="25"/>
    </row>
    <row r="116" ht="19.95" customHeight="1" spans="1:42">
      <c r="A116" s="23">
        <f t="shared" si="10"/>
        <v>112</v>
      </c>
      <c r="B116" s="24" t="str">
        <f>'202604工资表'!B127</f>
        <v>一百一十二</v>
      </c>
      <c r="C116" s="350" t="s">
        <v>910</v>
      </c>
      <c r="D116" s="18" t="s">
        <v>911</v>
      </c>
      <c r="E116" s="18" t="s">
        <v>911</v>
      </c>
      <c r="F116" s="18" t="s">
        <v>911</v>
      </c>
      <c r="G116" s="18" t="s">
        <v>912</v>
      </c>
      <c r="H116" s="18" t="s">
        <v>912</v>
      </c>
      <c r="I116" s="18" t="s">
        <v>912</v>
      </c>
      <c r="J116" s="18" t="s">
        <v>911</v>
      </c>
      <c r="K116" s="18" t="s">
        <v>911</v>
      </c>
      <c r="L116" s="18" t="s">
        <v>911</v>
      </c>
      <c r="M116" s="18" t="s">
        <v>911</v>
      </c>
      <c r="N116" s="18" t="s">
        <v>912</v>
      </c>
      <c r="O116" s="18" t="s">
        <v>912</v>
      </c>
      <c r="P116" s="18" t="s">
        <v>911</v>
      </c>
      <c r="Q116" s="18" t="s">
        <v>911</v>
      </c>
      <c r="R116" s="18" t="s">
        <v>911</v>
      </c>
      <c r="S116" s="18" t="s">
        <v>911</v>
      </c>
      <c r="T116" s="18" t="s">
        <v>911</v>
      </c>
      <c r="U116" s="18" t="s">
        <v>912</v>
      </c>
      <c r="V116" s="18" t="s">
        <v>912</v>
      </c>
      <c r="W116" s="18" t="s">
        <v>911</v>
      </c>
      <c r="X116" s="18" t="s">
        <v>911</v>
      </c>
      <c r="Y116" s="18" t="s">
        <v>911</v>
      </c>
      <c r="Z116" s="18" t="s">
        <v>911</v>
      </c>
      <c r="AA116" s="18" t="s">
        <v>911</v>
      </c>
      <c r="AB116" s="18" t="s">
        <v>912</v>
      </c>
      <c r="AC116" s="18" t="s">
        <v>912</v>
      </c>
      <c r="AD116" s="18" t="s">
        <v>911</v>
      </c>
      <c r="AE116" s="18" t="s">
        <v>911</v>
      </c>
      <c r="AF116" s="18" t="s">
        <v>911</v>
      </c>
      <c r="AG116" s="18" t="s">
        <v>911</v>
      </c>
      <c r="AH116" s="25">
        <v>21</v>
      </c>
      <c r="AI116" s="26">
        <f t="shared" si="18"/>
        <v>21</v>
      </c>
      <c r="AJ116" s="26">
        <f t="shared" si="12"/>
        <v>0</v>
      </c>
      <c r="AK116" s="26">
        <f t="shared" si="19"/>
        <v>0</v>
      </c>
      <c r="AL116" s="26">
        <f t="shared" si="14"/>
        <v>0</v>
      </c>
      <c r="AM116" s="26">
        <f t="shared" si="15"/>
        <v>0</v>
      </c>
      <c r="AN116" s="26">
        <f t="shared" si="16"/>
        <v>0</v>
      </c>
      <c r="AO116" s="26">
        <f t="shared" si="17"/>
        <v>0</v>
      </c>
      <c r="AP116" s="25"/>
    </row>
    <row r="117" ht="19.95" customHeight="1" spans="1:42">
      <c r="A117" s="23">
        <f t="shared" si="10"/>
        <v>113</v>
      </c>
      <c r="B117" s="24" t="str">
        <f>'202604工资表'!B128</f>
        <v>一百一十三</v>
      </c>
      <c r="C117" s="350" t="s">
        <v>910</v>
      </c>
      <c r="D117" s="18" t="s">
        <v>911</v>
      </c>
      <c r="E117" s="18" t="s">
        <v>911</v>
      </c>
      <c r="F117" s="18" t="s">
        <v>911</v>
      </c>
      <c r="G117" s="18" t="s">
        <v>912</v>
      </c>
      <c r="H117" s="18" t="s">
        <v>912</v>
      </c>
      <c r="I117" s="18" t="s">
        <v>912</v>
      </c>
      <c r="J117" s="18" t="s">
        <v>911</v>
      </c>
      <c r="K117" s="18" t="s">
        <v>911</v>
      </c>
      <c r="L117" s="18" t="s">
        <v>911</v>
      </c>
      <c r="M117" s="18" t="s">
        <v>911</v>
      </c>
      <c r="N117" s="18" t="s">
        <v>912</v>
      </c>
      <c r="O117" s="18" t="s">
        <v>912</v>
      </c>
      <c r="P117" s="18" t="s">
        <v>911</v>
      </c>
      <c r="Q117" s="18" t="s">
        <v>911</v>
      </c>
      <c r="R117" s="18" t="s">
        <v>911</v>
      </c>
      <c r="S117" s="18" t="s">
        <v>911</v>
      </c>
      <c r="T117" s="18" t="s">
        <v>911</v>
      </c>
      <c r="U117" s="18" t="s">
        <v>912</v>
      </c>
      <c r="V117" s="18" t="s">
        <v>912</v>
      </c>
      <c r="W117" s="18" t="s">
        <v>911</v>
      </c>
      <c r="X117" s="18" t="s">
        <v>911</v>
      </c>
      <c r="Y117" s="18" t="s">
        <v>911</v>
      </c>
      <c r="Z117" s="18" t="s">
        <v>911</v>
      </c>
      <c r="AA117" s="18" t="s">
        <v>911</v>
      </c>
      <c r="AB117" s="18" t="s">
        <v>912</v>
      </c>
      <c r="AC117" s="18" t="s">
        <v>912</v>
      </c>
      <c r="AD117" s="18" t="s">
        <v>911</v>
      </c>
      <c r="AE117" s="18" t="s">
        <v>911</v>
      </c>
      <c r="AF117" s="18" t="s">
        <v>911</v>
      </c>
      <c r="AG117" s="18" t="s">
        <v>911</v>
      </c>
      <c r="AH117" s="25">
        <v>21</v>
      </c>
      <c r="AI117" s="26">
        <f t="shared" si="18"/>
        <v>21</v>
      </c>
      <c r="AJ117" s="26">
        <f t="shared" si="12"/>
        <v>0</v>
      </c>
      <c r="AK117" s="26">
        <f t="shared" si="19"/>
        <v>0</v>
      </c>
      <c r="AL117" s="26">
        <f t="shared" si="14"/>
        <v>0</v>
      </c>
      <c r="AM117" s="26">
        <f t="shared" si="15"/>
        <v>0</v>
      </c>
      <c r="AN117" s="26">
        <f t="shared" si="16"/>
        <v>0</v>
      </c>
      <c r="AO117" s="26">
        <f t="shared" si="17"/>
        <v>0</v>
      </c>
      <c r="AP117" s="25"/>
    </row>
    <row r="118" ht="19.95" customHeight="1" spans="1:42">
      <c r="A118" s="23">
        <f t="shared" si="10"/>
        <v>114</v>
      </c>
      <c r="B118" s="24" t="str">
        <f>'202604工资表'!B129</f>
        <v>一百一十四</v>
      </c>
      <c r="C118" s="350" t="s">
        <v>910</v>
      </c>
      <c r="D118" s="18" t="s">
        <v>911</v>
      </c>
      <c r="E118" s="18" t="s">
        <v>911</v>
      </c>
      <c r="F118" s="18" t="s">
        <v>911</v>
      </c>
      <c r="G118" s="18" t="s">
        <v>912</v>
      </c>
      <c r="H118" s="18" t="s">
        <v>912</v>
      </c>
      <c r="I118" s="18" t="s">
        <v>912</v>
      </c>
      <c r="J118" s="18" t="s">
        <v>911</v>
      </c>
      <c r="K118" s="18" t="s">
        <v>911</v>
      </c>
      <c r="L118" s="18" t="s">
        <v>911</v>
      </c>
      <c r="M118" s="18" t="s">
        <v>911</v>
      </c>
      <c r="N118" s="18" t="s">
        <v>912</v>
      </c>
      <c r="O118" s="18" t="s">
        <v>912</v>
      </c>
      <c r="P118" s="18" t="s">
        <v>911</v>
      </c>
      <c r="Q118" s="18" t="s">
        <v>911</v>
      </c>
      <c r="R118" s="18" t="s">
        <v>911</v>
      </c>
      <c r="S118" s="18" t="s">
        <v>911</v>
      </c>
      <c r="T118" s="18" t="s">
        <v>911</v>
      </c>
      <c r="U118" s="18" t="s">
        <v>912</v>
      </c>
      <c r="V118" s="18" t="s">
        <v>912</v>
      </c>
      <c r="W118" s="18" t="s">
        <v>911</v>
      </c>
      <c r="X118" s="18" t="s">
        <v>911</v>
      </c>
      <c r="Y118" s="18" t="s">
        <v>911</v>
      </c>
      <c r="Z118" s="18" t="s">
        <v>911</v>
      </c>
      <c r="AA118" s="18" t="s">
        <v>911</v>
      </c>
      <c r="AB118" s="18" t="s">
        <v>912</v>
      </c>
      <c r="AC118" s="18" t="s">
        <v>912</v>
      </c>
      <c r="AD118" s="18" t="s">
        <v>911</v>
      </c>
      <c r="AE118" s="18" t="s">
        <v>911</v>
      </c>
      <c r="AF118" s="18" t="s">
        <v>911</v>
      </c>
      <c r="AG118" s="18" t="s">
        <v>911</v>
      </c>
      <c r="AH118" s="25">
        <v>21</v>
      </c>
      <c r="AI118" s="26">
        <f t="shared" si="18"/>
        <v>21</v>
      </c>
      <c r="AJ118" s="26">
        <f t="shared" si="12"/>
        <v>0</v>
      </c>
      <c r="AK118" s="26">
        <f t="shared" si="19"/>
        <v>0</v>
      </c>
      <c r="AL118" s="26">
        <f t="shared" si="14"/>
        <v>0</v>
      </c>
      <c r="AM118" s="26">
        <f t="shared" si="15"/>
        <v>0</v>
      </c>
      <c r="AN118" s="26">
        <f t="shared" si="16"/>
        <v>0</v>
      </c>
      <c r="AO118" s="26">
        <f t="shared" si="17"/>
        <v>0</v>
      </c>
      <c r="AP118" s="25"/>
    </row>
    <row r="119" ht="19.95" customHeight="1" spans="1:42">
      <c r="A119" s="23">
        <f t="shared" si="10"/>
        <v>115</v>
      </c>
      <c r="B119" s="24" t="str">
        <f>'202604工资表'!B130</f>
        <v>一百一十五</v>
      </c>
      <c r="C119" s="350" t="s">
        <v>910</v>
      </c>
      <c r="D119" s="18" t="s">
        <v>911</v>
      </c>
      <c r="E119" s="18" t="s">
        <v>911</v>
      </c>
      <c r="F119" s="18" t="s">
        <v>911</v>
      </c>
      <c r="G119" s="18" t="s">
        <v>912</v>
      </c>
      <c r="H119" s="18" t="s">
        <v>912</v>
      </c>
      <c r="I119" s="18" t="s">
        <v>912</v>
      </c>
      <c r="J119" s="18" t="s">
        <v>911</v>
      </c>
      <c r="K119" s="18" t="s">
        <v>911</v>
      </c>
      <c r="L119" s="18" t="s">
        <v>911</v>
      </c>
      <c r="M119" s="18" t="s">
        <v>911</v>
      </c>
      <c r="N119" s="18" t="s">
        <v>912</v>
      </c>
      <c r="O119" s="18" t="s">
        <v>912</v>
      </c>
      <c r="P119" s="18" t="s">
        <v>911</v>
      </c>
      <c r="Q119" s="18" t="s">
        <v>911</v>
      </c>
      <c r="R119" s="18" t="s">
        <v>911</v>
      </c>
      <c r="S119" s="18" t="s">
        <v>911</v>
      </c>
      <c r="T119" s="18" t="s">
        <v>911</v>
      </c>
      <c r="U119" s="18" t="s">
        <v>912</v>
      </c>
      <c r="V119" s="18" t="s">
        <v>912</v>
      </c>
      <c r="W119" s="18" t="s">
        <v>911</v>
      </c>
      <c r="X119" s="18" t="s">
        <v>911</v>
      </c>
      <c r="Y119" s="18" t="s">
        <v>911</v>
      </c>
      <c r="Z119" s="18" t="s">
        <v>911</v>
      </c>
      <c r="AA119" s="18" t="s">
        <v>911</v>
      </c>
      <c r="AB119" s="18" t="s">
        <v>912</v>
      </c>
      <c r="AC119" s="18" t="s">
        <v>912</v>
      </c>
      <c r="AD119" s="18" t="s">
        <v>911</v>
      </c>
      <c r="AE119" s="18" t="s">
        <v>911</v>
      </c>
      <c r="AF119" s="18" t="s">
        <v>911</v>
      </c>
      <c r="AG119" s="18" t="s">
        <v>911</v>
      </c>
      <c r="AH119" s="25">
        <v>21</v>
      </c>
      <c r="AI119" s="26">
        <f t="shared" si="18"/>
        <v>21</v>
      </c>
      <c r="AJ119" s="26">
        <f t="shared" si="12"/>
        <v>0</v>
      </c>
      <c r="AK119" s="26">
        <f t="shared" si="19"/>
        <v>0</v>
      </c>
      <c r="AL119" s="26">
        <f t="shared" si="14"/>
        <v>0</v>
      </c>
      <c r="AM119" s="26">
        <f t="shared" si="15"/>
        <v>0</v>
      </c>
      <c r="AN119" s="26">
        <f t="shared" si="16"/>
        <v>0</v>
      </c>
      <c r="AO119" s="26">
        <f t="shared" si="17"/>
        <v>0</v>
      </c>
      <c r="AP119" s="25"/>
    </row>
    <row r="120" ht="19.95" customHeight="1" spans="1:42">
      <c r="A120" s="23">
        <f t="shared" si="10"/>
        <v>116</v>
      </c>
      <c r="B120" s="24" t="str">
        <f>'202604工资表'!B131</f>
        <v>一百一十六</v>
      </c>
      <c r="C120" s="350" t="s">
        <v>910</v>
      </c>
      <c r="D120" s="18" t="s">
        <v>911</v>
      </c>
      <c r="E120" s="18" t="s">
        <v>911</v>
      </c>
      <c r="F120" s="18" t="s">
        <v>911</v>
      </c>
      <c r="G120" s="18" t="s">
        <v>912</v>
      </c>
      <c r="H120" s="18" t="s">
        <v>912</v>
      </c>
      <c r="I120" s="18" t="s">
        <v>912</v>
      </c>
      <c r="J120" s="18" t="s">
        <v>911</v>
      </c>
      <c r="K120" s="18" t="s">
        <v>911</v>
      </c>
      <c r="L120" s="18" t="s">
        <v>911</v>
      </c>
      <c r="M120" s="18" t="s">
        <v>911</v>
      </c>
      <c r="N120" s="18" t="s">
        <v>912</v>
      </c>
      <c r="O120" s="18" t="s">
        <v>912</v>
      </c>
      <c r="P120" s="18" t="s">
        <v>911</v>
      </c>
      <c r="Q120" s="18" t="s">
        <v>911</v>
      </c>
      <c r="R120" s="18" t="s">
        <v>911</v>
      </c>
      <c r="S120" s="18" t="s">
        <v>911</v>
      </c>
      <c r="T120" s="18" t="s">
        <v>911</v>
      </c>
      <c r="U120" s="18" t="s">
        <v>912</v>
      </c>
      <c r="V120" s="18" t="s">
        <v>912</v>
      </c>
      <c r="W120" s="18" t="s">
        <v>911</v>
      </c>
      <c r="X120" s="18" t="s">
        <v>911</v>
      </c>
      <c r="Y120" s="18" t="s">
        <v>911</v>
      </c>
      <c r="Z120" s="18" t="s">
        <v>911</v>
      </c>
      <c r="AA120" s="18" t="s">
        <v>911</v>
      </c>
      <c r="AB120" s="18" t="s">
        <v>912</v>
      </c>
      <c r="AC120" s="18" t="s">
        <v>912</v>
      </c>
      <c r="AD120" s="18" t="s">
        <v>911</v>
      </c>
      <c r="AE120" s="18" t="s">
        <v>911</v>
      </c>
      <c r="AF120" s="18" t="s">
        <v>911</v>
      </c>
      <c r="AG120" s="18" t="s">
        <v>911</v>
      </c>
      <c r="AH120" s="25">
        <v>21</v>
      </c>
      <c r="AI120" s="26">
        <f t="shared" si="18"/>
        <v>21</v>
      </c>
      <c r="AJ120" s="26">
        <f t="shared" si="12"/>
        <v>0</v>
      </c>
      <c r="AK120" s="26">
        <f t="shared" si="19"/>
        <v>0</v>
      </c>
      <c r="AL120" s="26">
        <f t="shared" si="14"/>
        <v>0</v>
      </c>
      <c r="AM120" s="26">
        <f t="shared" si="15"/>
        <v>0</v>
      </c>
      <c r="AN120" s="26">
        <f t="shared" si="16"/>
        <v>0</v>
      </c>
      <c r="AO120" s="26">
        <f t="shared" si="17"/>
        <v>0</v>
      </c>
      <c r="AP120" s="25"/>
    </row>
    <row r="121" ht="19.95" customHeight="1" spans="1:42">
      <c r="A121" s="23">
        <f t="shared" si="10"/>
        <v>117</v>
      </c>
      <c r="B121" s="24" t="str">
        <f>'202604工资表'!B132</f>
        <v>一百一十七</v>
      </c>
      <c r="C121" s="350" t="s">
        <v>910</v>
      </c>
      <c r="D121" s="18" t="s">
        <v>911</v>
      </c>
      <c r="E121" s="18" t="s">
        <v>911</v>
      </c>
      <c r="F121" s="18" t="s">
        <v>911</v>
      </c>
      <c r="G121" s="18" t="s">
        <v>912</v>
      </c>
      <c r="H121" s="18" t="s">
        <v>912</v>
      </c>
      <c r="I121" s="18" t="s">
        <v>912</v>
      </c>
      <c r="J121" s="18" t="s">
        <v>914</v>
      </c>
      <c r="K121" s="18" t="s">
        <v>914</v>
      </c>
      <c r="L121" s="18" t="s">
        <v>914</v>
      </c>
      <c r="M121" s="18" t="s">
        <v>914</v>
      </c>
      <c r="N121" s="18" t="s">
        <v>914</v>
      </c>
      <c r="O121" s="18" t="s">
        <v>914</v>
      </c>
      <c r="P121" s="18" t="s">
        <v>914</v>
      </c>
      <c r="Q121" s="18" t="s">
        <v>914</v>
      </c>
      <c r="R121" s="18" t="s">
        <v>914</v>
      </c>
      <c r="S121" s="18" t="s">
        <v>914</v>
      </c>
      <c r="T121" s="18" t="s">
        <v>914</v>
      </c>
      <c r="U121" s="18" t="s">
        <v>912</v>
      </c>
      <c r="V121" s="18" t="s">
        <v>912</v>
      </c>
      <c r="W121" s="18" t="s">
        <v>911</v>
      </c>
      <c r="X121" s="18" t="s">
        <v>911</v>
      </c>
      <c r="Y121" s="18" t="s">
        <v>911</v>
      </c>
      <c r="Z121" s="18" t="s">
        <v>911</v>
      </c>
      <c r="AA121" s="18" t="s">
        <v>911</v>
      </c>
      <c r="AB121" s="18" t="s">
        <v>912</v>
      </c>
      <c r="AC121" s="18" t="s">
        <v>912</v>
      </c>
      <c r="AD121" s="18" t="s">
        <v>911</v>
      </c>
      <c r="AE121" s="18" t="s">
        <v>911</v>
      </c>
      <c r="AF121" s="18" t="s">
        <v>911</v>
      </c>
      <c r="AG121" s="18" t="s">
        <v>911</v>
      </c>
      <c r="AH121" s="25">
        <v>21</v>
      </c>
      <c r="AI121" s="26">
        <f t="shared" si="18"/>
        <v>12</v>
      </c>
      <c r="AJ121" s="26">
        <f t="shared" si="12"/>
        <v>0</v>
      </c>
      <c r="AK121" s="26">
        <f t="shared" si="19"/>
        <v>0</v>
      </c>
      <c r="AL121" s="26">
        <f t="shared" si="14"/>
        <v>0</v>
      </c>
      <c r="AM121" s="26">
        <f t="shared" si="15"/>
        <v>0</v>
      </c>
      <c r="AN121" s="26">
        <f t="shared" si="16"/>
        <v>11</v>
      </c>
      <c r="AO121" s="26">
        <f t="shared" si="17"/>
        <v>0</v>
      </c>
      <c r="AP121" s="25"/>
    </row>
    <row r="122" ht="19.95" customHeight="1" spans="1:42">
      <c r="A122" s="23">
        <f t="shared" si="10"/>
        <v>118</v>
      </c>
      <c r="B122" s="24" t="str">
        <f>'202604工资表'!B133</f>
        <v>一百一十八</v>
      </c>
      <c r="C122" s="350" t="s">
        <v>910</v>
      </c>
      <c r="D122" s="18" t="s">
        <v>911</v>
      </c>
      <c r="E122" s="18" t="s">
        <v>911</v>
      </c>
      <c r="F122" s="18" t="s">
        <v>911</v>
      </c>
      <c r="G122" s="18" t="s">
        <v>912</v>
      </c>
      <c r="H122" s="18" t="s">
        <v>912</v>
      </c>
      <c r="I122" s="18" t="s">
        <v>912</v>
      </c>
      <c r="J122" s="18" t="s">
        <v>911</v>
      </c>
      <c r="K122" s="18" t="s">
        <v>911</v>
      </c>
      <c r="L122" s="18" t="s">
        <v>911</v>
      </c>
      <c r="M122" s="18" t="s">
        <v>911</v>
      </c>
      <c r="N122" s="18" t="s">
        <v>912</v>
      </c>
      <c r="O122" s="18" t="s">
        <v>912</v>
      </c>
      <c r="P122" s="18" t="s">
        <v>911</v>
      </c>
      <c r="Q122" s="18" t="s">
        <v>911</v>
      </c>
      <c r="R122" s="18" t="s">
        <v>911</v>
      </c>
      <c r="S122" s="18" t="s">
        <v>911</v>
      </c>
      <c r="T122" s="18" t="s">
        <v>911</v>
      </c>
      <c r="U122" s="18" t="s">
        <v>912</v>
      </c>
      <c r="V122" s="18" t="s">
        <v>912</v>
      </c>
      <c r="W122" s="18" t="s">
        <v>911</v>
      </c>
      <c r="X122" s="18" t="s">
        <v>911</v>
      </c>
      <c r="Y122" s="18" t="s">
        <v>911</v>
      </c>
      <c r="Z122" s="18" t="s">
        <v>911</v>
      </c>
      <c r="AA122" s="18" t="s">
        <v>911</v>
      </c>
      <c r="AB122" s="18" t="s">
        <v>912</v>
      </c>
      <c r="AC122" s="18" t="s">
        <v>912</v>
      </c>
      <c r="AD122" s="18" t="s">
        <v>911</v>
      </c>
      <c r="AE122" s="18" t="s">
        <v>911</v>
      </c>
      <c r="AF122" s="18" t="s">
        <v>911</v>
      </c>
      <c r="AG122" s="18" t="s">
        <v>911</v>
      </c>
      <c r="AH122" s="25">
        <v>21</v>
      </c>
      <c r="AI122" s="26">
        <f t="shared" si="18"/>
        <v>21</v>
      </c>
      <c r="AJ122" s="26">
        <f t="shared" si="12"/>
        <v>0</v>
      </c>
      <c r="AK122" s="26">
        <f t="shared" si="19"/>
        <v>0</v>
      </c>
      <c r="AL122" s="26">
        <f t="shared" si="14"/>
        <v>0</v>
      </c>
      <c r="AM122" s="26">
        <f t="shared" si="15"/>
        <v>0</v>
      </c>
      <c r="AN122" s="26">
        <f t="shared" si="16"/>
        <v>0</v>
      </c>
      <c r="AO122" s="26">
        <f t="shared" si="17"/>
        <v>0</v>
      </c>
      <c r="AP122" s="25"/>
    </row>
    <row r="123" ht="19.95" customHeight="1" spans="1:42">
      <c r="A123" s="23">
        <f t="shared" si="10"/>
        <v>119</v>
      </c>
      <c r="B123" s="24" t="str">
        <f>'202604工资表'!B134</f>
        <v>一百一十九</v>
      </c>
      <c r="C123" s="350" t="s">
        <v>910</v>
      </c>
      <c r="D123" s="18" t="s">
        <v>911</v>
      </c>
      <c r="E123" s="18" t="s">
        <v>911</v>
      </c>
      <c r="F123" s="18" t="s">
        <v>911</v>
      </c>
      <c r="G123" s="18" t="s">
        <v>912</v>
      </c>
      <c r="H123" s="18" t="s">
        <v>912</v>
      </c>
      <c r="I123" s="18" t="s">
        <v>912</v>
      </c>
      <c r="J123" s="18" t="s">
        <v>911</v>
      </c>
      <c r="K123" s="18" t="s">
        <v>911</v>
      </c>
      <c r="L123" s="18" t="s">
        <v>911</v>
      </c>
      <c r="M123" s="18" t="s">
        <v>911</v>
      </c>
      <c r="N123" s="18" t="s">
        <v>912</v>
      </c>
      <c r="O123" s="18" t="s">
        <v>912</v>
      </c>
      <c r="P123" s="18" t="s">
        <v>911</v>
      </c>
      <c r="Q123" s="18" t="s">
        <v>911</v>
      </c>
      <c r="R123" s="18" t="s">
        <v>911</v>
      </c>
      <c r="S123" s="18" t="s">
        <v>911</v>
      </c>
      <c r="T123" s="18" t="s">
        <v>911</v>
      </c>
      <c r="U123" s="18" t="s">
        <v>912</v>
      </c>
      <c r="V123" s="18" t="s">
        <v>912</v>
      </c>
      <c r="W123" s="18" t="s">
        <v>911</v>
      </c>
      <c r="X123" s="18" t="s">
        <v>911</v>
      </c>
      <c r="Y123" s="18" t="s">
        <v>911</v>
      </c>
      <c r="Z123" s="18" t="s">
        <v>911</v>
      </c>
      <c r="AA123" s="18" t="s">
        <v>911</v>
      </c>
      <c r="AB123" s="18" t="s">
        <v>912</v>
      </c>
      <c r="AC123" s="18" t="s">
        <v>912</v>
      </c>
      <c r="AD123" s="18" t="s">
        <v>911</v>
      </c>
      <c r="AE123" s="18" t="s">
        <v>911</v>
      </c>
      <c r="AF123" s="18" t="s">
        <v>911</v>
      </c>
      <c r="AG123" s="18" t="s">
        <v>911</v>
      </c>
      <c r="AH123" s="25">
        <v>21</v>
      </c>
      <c r="AI123" s="26">
        <f t="shared" si="18"/>
        <v>21</v>
      </c>
      <c r="AJ123" s="26">
        <f t="shared" si="12"/>
        <v>0</v>
      </c>
      <c r="AK123" s="26">
        <f t="shared" si="19"/>
        <v>0</v>
      </c>
      <c r="AL123" s="26">
        <f t="shared" si="14"/>
        <v>0</v>
      </c>
      <c r="AM123" s="26">
        <f t="shared" si="15"/>
        <v>0</v>
      </c>
      <c r="AN123" s="26">
        <f t="shared" si="16"/>
        <v>0</v>
      </c>
      <c r="AO123" s="26">
        <f t="shared" si="17"/>
        <v>0</v>
      </c>
      <c r="AP123" s="25"/>
    </row>
    <row r="124" ht="19.95" customHeight="1" spans="1:42">
      <c r="A124" s="23">
        <f t="shared" si="10"/>
        <v>120</v>
      </c>
      <c r="B124" s="24" t="str">
        <f>'202604工资表'!B135</f>
        <v>一百二十</v>
      </c>
      <c r="C124" s="350" t="s">
        <v>910</v>
      </c>
      <c r="D124" s="18" t="s">
        <v>911</v>
      </c>
      <c r="E124" s="18" t="s">
        <v>911</v>
      </c>
      <c r="F124" s="18" t="s">
        <v>911</v>
      </c>
      <c r="G124" s="18" t="s">
        <v>912</v>
      </c>
      <c r="H124" s="18" t="s">
        <v>912</v>
      </c>
      <c r="I124" s="18" t="s">
        <v>912</v>
      </c>
      <c r="J124" s="18" t="s">
        <v>911</v>
      </c>
      <c r="K124" s="18" t="s">
        <v>911</v>
      </c>
      <c r="L124" s="18" t="s">
        <v>911</v>
      </c>
      <c r="M124" s="18" t="s">
        <v>911</v>
      </c>
      <c r="N124" s="18" t="s">
        <v>912</v>
      </c>
      <c r="O124" s="18" t="s">
        <v>912</v>
      </c>
      <c r="P124" s="18" t="s">
        <v>911</v>
      </c>
      <c r="Q124" s="18" t="s">
        <v>911</v>
      </c>
      <c r="R124" s="18" t="s">
        <v>911</v>
      </c>
      <c r="S124" s="18" t="s">
        <v>911</v>
      </c>
      <c r="T124" s="18" t="s">
        <v>911</v>
      </c>
      <c r="U124" s="18" t="s">
        <v>912</v>
      </c>
      <c r="V124" s="18" t="s">
        <v>912</v>
      </c>
      <c r="W124" s="18" t="s">
        <v>911</v>
      </c>
      <c r="X124" s="18" t="s">
        <v>911</v>
      </c>
      <c r="Y124" s="18" t="s">
        <v>911</v>
      </c>
      <c r="Z124" s="18" t="s">
        <v>911</v>
      </c>
      <c r="AA124" s="18" t="s">
        <v>911</v>
      </c>
      <c r="AB124" s="18" t="s">
        <v>912</v>
      </c>
      <c r="AC124" s="18" t="s">
        <v>912</v>
      </c>
      <c r="AD124" s="18" t="s">
        <v>911</v>
      </c>
      <c r="AE124" s="18" t="s">
        <v>911</v>
      </c>
      <c r="AF124" s="18" t="s">
        <v>911</v>
      </c>
      <c r="AG124" s="18" t="s">
        <v>911</v>
      </c>
      <c r="AH124" s="25">
        <v>21</v>
      </c>
      <c r="AI124" s="26">
        <f t="shared" si="18"/>
        <v>21</v>
      </c>
      <c r="AJ124" s="26">
        <f t="shared" si="12"/>
        <v>0</v>
      </c>
      <c r="AK124" s="26">
        <f t="shared" si="19"/>
        <v>0</v>
      </c>
      <c r="AL124" s="26">
        <f t="shared" si="14"/>
        <v>0</v>
      </c>
      <c r="AM124" s="26">
        <f t="shared" si="15"/>
        <v>0</v>
      </c>
      <c r="AN124" s="26">
        <f t="shared" si="16"/>
        <v>0</v>
      </c>
      <c r="AO124" s="26">
        <f t="shared" si="17"/>
        <v>0</v>
      </c>
      <c r="AP124" s="25"/>
    </row>
    <row r="125" ht="19.95" customHeight="1" spans="1:42">
      <c r="A125" s="23">
        <f t="shared" si="10"/>
        <v>121</v>
      </c>
      <c r="B125" s="24" t="str">
        <f>'202604工资表'!B136</f>
        <v>一百二十一</v>
      </c>
      <c r="C125" s="350" t="s">
        <v>910</v>
      </c>
      <c r="D125" s="18" t="s">
        <v>911</v>
      </c>
      <c r="E125" s="18" t="s">
        <v>911</v>
      </c>
      <c r="F125" s="18" t="s">
        <v>911</v>
      </c>
      <c r="G125" s="18" t="s">
        <v>912</v>
      </c>
      <c r="H125" s="18" t="s">
        <v>912</v>
      </c>
      <c r="I125" s="18" t="s">
        <v>912</v>
      </c>
      <c r="J125" s="18" t="s">
        <v>911</v>
      </c>
      <c r="K125" s="18" t="s">
        <v>911</v>
      </c>
      <c r="L125" s="18" t="s">
        <v>911</v>
      </c>
      <c r="M125" s="18" t="s">
        <v>911</v>
      </c>
      <c r="N125" s="18" t="s">
        <v>912</v>
      </c>
      <c r="O125" s="18" t="s">
        <v>912</v>
      </c>
      <c r="P125" s="18" t="s">
        <v>911</v>
      </c>
      <c r="Q125" s="18" t="s">
        <v>911</v>
      </c>
      <c r="R125" s="18" t="s">
        <v>911</v>
      </c>
      <c r="S125" s="18" t="s">
        <v>911</v>
      </c>
      <c r="T125" s="18" t="s">
        <v>911</v>
      </c>
      <c r="U125" s="18" t="s">
        <v>912</v>
      </c>
      <c r="V125" s="18" t="s">
        <v>912</v>
      </c>
      <c r="W125" s="18" t="s">
        <v>911</v>
      </c>
      <c r="X125" s="18" t="s">
        <v>911</v>
      </c>
      <c r="Y125" s="18" t="s">
        <v>911</v>
      </c>
      <c r="Z125" s="18" t="s">
        <v>911</v>
      </c>
      <c r="AA125" s="18" t="s">
        <v>911</v>
      </c>
      <c r="AB125" s="18" t="s">
        <v>912</v>
      </c>
      <c r="AC125" s="18" t="s">
        <v>912</v>
      </c>
      <c r="AD125" s="18" t="s">
        <v>911</v>
      </c>
      <c r="AE125" s="18" t="s">
        <v>911</v>
      </c>
      <c r="AF125" s="18" t="s">
        <v>911</v>
      </c>
      <c r="AG125" s="18" t="s">
        <v>911</v>
      </c>
      <c r="AH125" s="25">
        <v>21</v>
      </c>
      <c r="AI125" s="26">
        <f t="shared" si="18"/>
        <v>21</v>
      </c>
      <c r="AJ125" s="26">
        <f t="shared" si="12"/>
        <v>0</v>
      </c>
      <c r="AK125" s="26">
        <f t="shared" si="19"/>
        <v>0</v>
      </c>
      <c r="AL125" s="26">
        <f t="shared" si="14"/>
        <v>0</v>
      </c>
      <c r="AM125" s="26">
        <f t="shared" si="15"/>
        <v>0</v>
      </c>
      <c r="AN125" s="26">
        <f t="shared" si="16"/>
        <v>0</v>
      </c>
      <c r="AO125" s="26">
        <f t="shared" si="17"/>
        <v>0</v>
      </c>
      <c r="AP125" s="25"/>
    </row>
    <row r="126" ht="19.95" customHeight="1" spans="1:42">
      <c r="A126" s="23">
        <f t="shared" si="10"/>
        <v>122</v>
      </c>
      <c r="B126" s="24" t="str">
        <f>'202604工资表'!B137</f>
        <v>一百二十二</v>
      </c>
      <c r="C126" s="350" t="s">
        <v>910</v>
      </c>
      <c r="D126" s="18" t="s">
        <v>911</v>
      </c>
      <c r="E126" s="18" t="s">
        <v>911</v>
      </c>
      <c r="F126" s="18" t="s">
        <v>911</v>
      </c>
      <c r="G126" s="18" t="s">
        <v>912</v>
      </c>
      <c r="H126" s="18" t="s">
        <v>912</v>
      </c>
      <c r="I126" s="18" t="s">
        <v>912</v>
      </c>
      <c r="J126" s="18" t="s">
        <v>911</v>
      </c>
      <c r="K126" s="18" t="s">
        <v>911</v>
      </c>
      <c r="L126" s="18" t="s">
        <v>911</v>
      </c>
      <c r="M126" s="18" t="s">
        <v>911</v>
      </c>
      <c r="N126" s="18" t="s">
        <v>912</v>
      </c>
      <c r="O126" s="18" t="s">
        <v>912</v>
      </c>
      <c r="P126" s="18" t="s">
        <v>911</v>
      </c>
      <c r="Q126" s="18" t="s">
        <v>911</v>
      </c>
      <c r="R126" s="18" t="s">
        <v>911</v>
      </c>
      <c r="S126" s="18" t="s">
        <v>911</v>
      </c>
      <c r="T126" s="18" t="s">
        <v>911</v>
      </c>
      <c r="U126" s="18" t="s">
        <v>912</v>
      </c>
      <c r="V126" s="18" t="s">
        <v>912</v>
      </c>
      <c r="W126" s="18" t="s">
        <v>911</v>
      </c>
      <c r="X126" s="18" t="s">
        <v>911</v>
      </c>
      <c r="Y126" s="18" t="s">
        <v>911</v>
      </c>
      <c r="Z126" s="18" t="s">
        <v>911</v>
      </c>
      <c r="AA126" s="18" t="s">
        <v>911</v>
      </c>
      <c r="AB126" s="18" t="s">
        <v>912</v>
      </c>
      <c r="AC126" s="18" t="s">
        <v>912</v>
      </c>
      <c r="AD126" s="18" t="s">
        <v>911</v>
      </c>
      <c r="AE126" s="18" t="s">
        <v>911</v>
      </c>
      <c r="AF126" s="18" t="s">
        <v>911</v>
      </c>
      <c r="AG126" s="18" t="s">
        <v>911</v>
      </c>
      <c r="AH126" s="25">
        <v>21</v>
      </c>
      <c r="AI126" s="26">
        <f t="shared" si="18"/>
        <v>21</v>
      </c>
      <c r="AJ126" s="26">
        <f t="shared" si="12"/>
        <v>0</v>
      </c>
      <c r="AK126" s="26">
        <f t="shared" si="19"/>
        <v>0</v>
      </c>
      <c r="AL126" s="26">
        <f t="shared" si="14"/>
        <v>0</v>
      </c>
      <c r="AM126" s="26">
        <f t="shared" si="15"/>
        <v>0</v>
      </c>
      <c r="AN126" s="26">
        <f t="shared" si="16"/>
        <v>0</v>
      </c>
      <c r="AO126" s="26">
        <f t="shared" si="17"/>
        <v>0</v>
      </c>
      <c r="AP126" s="25"/>
    </row>
    <row r="127" ht="19.95" customHeight="1" spans="1:42">
      <c r="A127" s="23">
        <f t="shared" si="10"/>
        <v>123</v>
      </c>
      <c r="B127" s="24" t="str">
        <f>'202604工资表'!B138</f>
        <v>一百二十三</v>
      </c>
      <c r="C127" s="350" t="s">
        <v>910</v>
      </c>
      <c r="D127" s="18" t="s">
        <v>911</v>
      </c>
      <c r="E127" s="18" t="s">
        <v>911</v>
      </c>
      <c r="F127" s="18" t="s">
        <v>911</v>
      </c>
      <c r="G127" s="18" t="s">
        <v>912</v>
      </c>
      <c r="H127" s="18" t="s">
        <v>912</v>
      </c>
      <c r="I127" s="18" t="s">
        <v>912</v>
      </c>
      <c r="J127" s="18" t="s">
        <v>911</v>
      </c>
      <c r="K127" s="18" t="s">
        <v>911</v>
      </c>
      <c r="L127" s="18" t="s">
        <v>911</v>
      </c>
      <c r="M127" s="18" t="s">
        <v>911</v>
      </c>
      <c r="N127" s="18" t="s">
        <v>912</v>
      </c>
      <c r="O127" s="18" t="s">
        <v>912</v>
      </c>
      <c r="P127" s="18" t="s">
        <v>911</v>
      </c>
      <c r="Q127" s="18" t="s">
        <v>911</v>
      </c>
      <c r="R127" s="18" t="s">
        <v>911</v>
      </c>
      <c r="S127" s="18" t="s">
        <v>911</v>
      </c>
      <c r="T127" s="18" t="s">
        <v>911</v>
      </c>
      <c r="U127" s="18" t="s">
        <v>912</v>
      </c>
      <c r="V127" s="18" t="s">
        <v>912</v>
      </c>
      <c r="W127" s="18" t="s">
        <v>911</v>
      </c>
      <c r="X127" s="18" t="s">
        <v>911</v>
      </c>
      <c r="Y127" s="18" t="s">
        <v>911</v>
      </c>
      <c r="Z127" s="18" t="s">
        <v>911</v>
      </c>
      <c r="AA127" s="18" t="s">
        <v>911</v>
      </c>
      <c r="AB127" s="18" t="s">
        <v>912</v>
      </c>
      <c r="AC127" s="18" t="s">
        <v>912</v>
      </c>
      <c r="AD127" s="18" t="s">
        <v>911</v>
      </c>
      <c r="AE127" s="18" t="s">
        <v>911</v>
      </c>
      <c r="AF127" s="18" t="s">
        <v>911</v>
      </c>
      <c r="AG127" s="18" t="s">
        <v>911</v>
      </c>
      <c r="AH127" s="25">
        <v>21</v>
      </c>
      <c r="AI127" s="26">
        <f t="shared" si="18"/>
        <v>21</v>
      </c>
      <c r="AJ127" s="26">
        <f t="shared" si="12"/>
        <v>0</v>
      </c>
      <c r="AK127" s="26">
        <f t="shared" si="19"/>
        <v>0</v>
      </c>
      <c r="AL127" s="26">
        <f t="shared" si="14"/>
        <v>0</v>
      </c>
      <c r="AM127" s="26">
        <f t="shared" si="15"/>
        <v>0</v>
      </c>
      <c r="AN127" s="26">
        <f t="shared" si="16"/>
        <v>0</v>
      </c>
      <c r="AO127" s="26">
        <f t="shared" si="17"/>
        <v>0</v>
      </c>
      <c r="AP127" s="25"/>
    </row>
    <row r="128" ht="19.95" customHeight="1" spans="1:42">
      <c r="A128" s="23">
        <f t="shared" si="10"/>
        <v>124</v>
      </c>
      <c r="B128" s="24" t="str">
        <f>'202604工资表'!B139</f>
        <v>一百二十四</v>
      </c>
      <c r="C128" s="350" t="s">
        <v>910</v>
      </c>
      <c r="D128" s="18" t="s">
        <v>911</v>
      </c>
      <c r="E128" s="18" t="s">
        <v>911</v>
      </c>
      <c r="F128" s="18" t="s">
        <v>911</v>
      </c>
      <c r="G128" s="18" t="s">
        <v>912</v>
      </c>
      <c r="H128" s="18" t="s">
        <v>912</v>
      </c>
      <c r="I128" s="18" t="s">
        <v>912</v>
      </c>
      <c r="J128" s="18" t="s">
        <v>911</v>
      </c>
      <c r="K128" s="18" t="s">
        <v>911</v>
      </c>
      <c r="L128" s="18" t="s">
        <v>911</v>
      </c>
      <c r="M128" s="18" t="s">
        <v>911</v>
      </c>
      <c r="N128" s="18" t="s">
        <v>912</v>
      </c>
      <c r="O128" s="18" t="s">
        <v>912</v>
      </c>
      <c r="P128" s="18" t="s">
        <v>911</v>
      </c>
      <c r="Q128" s="18" t="s">
        <v>911</v>
      </c>
      <c r="R128" s="18" t="s">
        <v>911</v>
      </c>
      <c r="S128" s="18" t="s">
        <v>911</v>
      </c>
      <c r="T128" s="18" t="s">
        <v>911</v>
      </c>
      <c r="U128" s="18" t="s">
        <v>912</v>
      </c>
      <c r="V128" s="18" t="s">
        <v>912</v>
      </c>
      <c r="W128" s="18" t="s">
        <v>911</v>
      </c>
      <c r="X128" s="18" t="s">
        <v>911</v>
      </c>
      <c r="Y128" s="18" t="s">
        <v>911</v>
      </c>
      <c r="Z128" s="18" t="s">
        <v>911</v>
      </c>
      <c r="AA128" s="18" t="s">
        <v>911</v>
      </c>
      <c r="AB128" s="18" t="s">
        <v>912</v>
      </c>
      <c r="AC128" s="18" t="s">
        <v>912</v>
      </c>
      <c r="AD128" s="18" t="s">
        <v>911</v>
      </c>
      <c r="AE128" s="18" t="s">
        <v>911</v>
      </c>
      <c r="AF128" s="18" t="s">
        <v>911</v>
      </c>
      <c r="AG128" s="18" t="s">
        <v>911</v>
      </c>
      <c r="AH128" s="25">
        <v>21</v>
      </c>
      <c r="AI128" s="26">
        <f t="shared" si="18"/>
        <v>21</v>
      </c>
      <c r="AJ128" s="26">
        <f t="shared" si="12"/>
        <v>0</v>
      </c>
      <c r="AK128" s="26">
        <f t="shared" si="19"/>
        <v>0</v>
      </c>
      <c r="AL128" s="26">
        <f t="shared" si="14"/>
        <v>0</v>
      </c>
      <c r="AM128" s="26">
        <f t="shared" si="15"/>
        <v>0</v>
      </c>
      <c r="AN128" s="26">
        <f t="shared" si="16"/>
        <v>0</v>
      </c>
      <c r="AO128" s="26">
        <f t="shared" si="17"/>
        <v>0</v>
      </c>
      <c r="AP128" s="25"/>
    </row>
    <row r="129" ht="19.95" customHeight="1" spans="1:42">
      <c r="A129" s="23">
        <f t="shared" si="10"/>
        <v>125</v>
      </c>
      <c r="B129" s="24" t="str">
        <f>'202604工资表'!B140</f>
        <v>一百二十五</v>
      </c>
      <c r="C129" s="350" t="s">
        <v>910</v>
      </c>
      <c r="D129" s="18" t="s">
        <v>911</v>
      </c>
      <c r="E129" s="18" t="s">
        <v>911</v>
      </c>
      <c r="F129" s="18" t="s">
        <v>911</v>
      </c>
      <c r="G129" s="18" t="s">
        <v>912</v>
      </c>
      <c r="H129" s="18" t="s">
        <v>912</v>
      </c>
      <c r="I129" s="18" t="s">
        <v>912</v>
      </c>
      <c r="J129" s="18" t="s">
        <v>911</v>
      </c>
      <c r="K129" s="18" t="s">
        <v>911</v>
      </c>
      <c r="L129" s="18" t="s">
        <v>911</v>
      </c>
      <c r="M129" s="18" t="s">
        <v>911</v>
      </c>
      <c r="N129" s="18" t="s">
        <v>912</v>
      </c>
      <c r="O129" s="18" t="s">
        <v>912</v>
      </c>
      <c r="P129" s="18" t="s">
        <v>911</v>
      </c>
      <c r="Q129" s="18" t="s">
        <v>911</v>
      </c>
      <c r="R129" s="18" t="s">
        <v>911</v>
      </c>
      <c r="S129" s="18" t="s">
        <v>911</v>
      </c>
      <c r="T129" s="18" t="s">
        <v>911</v>
      </c>
      <c r="U129" s="18" t="s">
        <v>912</v>
      </c>
      <c r="V129" s="18" t="s">
        <v>912</v>
      </c>
      <c r="W129" s="18" t="s">
        <v>911</v>
      </c>
      <c r="X129" s="18" t="s">
        <v>911</v>
      </c>
      <c r="Y129" s="18" t="s">
        <v>911</v>
      </c>
      <c r="Z129" s="18" t="s">
        <v>911</v>
      </c>
      <c r="AA129" s="18" t="s">
        <v>911</v>
      </c>
      <c r="AB129" s="18" t="s">
        <v>912</v>
      </c>
      <c r="AC129" s="18" t="s">
        <v>912</v>
      </c>
      <c r="AD129" s="18" t="s">
        <v>911</v>
      </c>
      <c r="AE129" s="18" t="s">
        <v>911</v>
      </c>
      <c r="AF129" s="18" t="s">
        <v>911</v>
      </c>
      <c r="AG129" s="18" t="s">
        <v>911</v>
      </c>
      <c r="AH129" s="25">
        <v>21</v>
      </c>
      <c r="AI129" s="26">
        <f t="shared" si="18"/>
        <v>21</v>
      </c>
      <c r="AJ129" s="26">
        <f t="shared" si="12"/>
        <v>0</v>
      </c>
      <c r="AK129" s="26">
        <f t="shared" si="19"/>
        <v>0</v>
      </c>
      <c r="AL129" s="26">
        <f t="shared" si="14"/>
        <v>0</v>
      </c>
      <c r="AM129" s="26">
        <f t="shared" si="15"/>
        <v>0</v>
      </c>
      <c r="AN129" s="26">
        <f t="shared" si="16"/>
        <v>0</v>
      </c>
      <c r="AO129" s="26">
        <f t="shared" si="17"/>
        <v>0</v>
      </c>
      <c r="AP129" s="25"/>
    </row>
    <row r="130" ht="19.95" customHeight="1" spans="1:42">
      <c r="A130" s="23">
        <f t="shared" si="10"/>
        <v>126</v>
      </c>
      <c r="B130" s="24" t="str">
        <f>'202604工资表'!B141</f>
        <v>一百二十六</v>
      </c>
      <c r="C130" s="350" t="s">
        <v>910</v>
      </c>
      <c r="D130" s="18" t="s">
        <v>911</v>
      </c>
      <c r="E130" s="18" t="s">
        <v>911</v>
      </c>
      <c r="F130" s="18" t="s">
        <v>911</v>
      </c>
      <c r="G130" s="18" t="s">
        <v>912</v>
      </c>
      <c r="H130" s="18" t="s">
        <v>912</v>
      </c>
      <c r="I130" s="18" t="s">
        <v>912</v>
      </c>
      <c r="J130" s="18" t="s">
        <v>911</v>
      </c>
      <c r="K130" s="18" t="s">
        <v>911</v>
      </c>
      <c r="L130" s="18" t="s">
        <v>911</v>
      </c>
      <c r="M130" s="18" t="s">
        <v>911</v>
      </c>
      <c r="N130" s="18" t="s">
        <v>912</v>
      </c>
      <c r="O130" s="18" t="s">
        <v>912</v>
      </c>
      <c r="P130" s="18" t="s">
        <v>911</v>
      </c>
      <c r="Q130" s="18" t="s">
        <v>911</v>
      </c>
      <c r="R130" s="18" t="s">
        <v>911</v>
      </c>
      <c r="S130" s="18" t="s">
        <v>911</v>
      </c>
      <c r="T130" s="18" t="s">
        <v>911</v>
      </c>
      <c r="U130" s="18" t="s">
        <v>912</v>
      </c>
      <c r="V130" s="18" t="s">
        <v>912</v>
      </c>
      <c r="W130" s="18" t="s">
        <v>911</v>
      </c>
      <c r="X130" s="18" t="s">
        <v>911</v>
      </c>
      <c r="Y130" s="18" t="s">
        <v>911</v>
      </c>
      <c r="Z130" s="18" t="s">
        <v>911</v>
      </c>
      <c r="AA130" s="18" t="s">
        <v>911</v>
      </c>
      <c r="AB130" s="18" t="s">
        <v>912</v>
      </c>
      <c r="AC130" s="18" t="s">
        <v>912</v>
      </c>
      <c r="AD130" s="18" t="s">
        <v>911</v>
      </c>
      <c r="AE130" s="18" t="s">
        <v>911</v>
      </c>
      <c r="AF130" s="18" t="s">
        <v>911</v>
      </c>
      <c r="AG130" s="18" t="s">
        <v>911</v>
      </c>
      <c r="AH130" s="25">
        <v>21</v>
      </c>
      <c r="AI130" s="26">
        <f t="shared" si="18"/>
        <v>21</v>
      </c>
      <c r="AJ130" s="26">
        <f t="shared" si="12"/>
        <v>0</v>
      </c>
      <c r="AK130" s="26">
        <f t="shared" si="19"/>
        <v>0</v>
      </c>
      <c r="AL130" s="26">
        <f t="shared" si="14"/>
        <v>0</v>
      </c>
      <c r="AM130" s="26">
        <f t="shared" si="15"/>
        <v>0</v>
      </c>
      <c r="AN130" s="26">
        <f t="shared" si="16"/>
        <v>0</v>
      </c>
      <c r="AO130" s="26">
        <f t="shared" si="17"/>
        <v>0</v>
      </c>
      <c r="AP130" s="25"/>
    </row>
    <row r="131" ht="19.95" customHeight="1" spans="1:42">
      <c r="A131" s="23">
        <f t="shared" si="10"/>
        <v>127</v>
      </c>
      <c r="B131" s="24" t="str">
        <f>'202604工资表'!B142</f>
        <v>一百二十七</v>
      </c>
      <c r="C131" s="350" t="s">
        <v>910</v>
      </c>
      <c r="D131" s="18" t="s">
        <v>911</v>
      </c>
      <c r="E131" s="18" t="s">
        <v>911</v>
      </c>
      <c r="F131" s="18" t="s">
        <v>911</v>
      </c>
      <c r="G131" s="18" t="s">
        <v>912</v>
      </c>
      <c r="H131" s="18" t="s">
        <v>912</v>
      </c>
      <c r="I131" s="18" t="s">
        <v>912</v>
      </c>
      <c r="J131" s="18" t="s">
        <v>911</v>
      </c>
      <c r="K131" s="18" t="s">
        <v>911</v>
      </c>
      <c r="L131" s="18" t="s">
        <v>911</v>
      </c>
      <c r="M131" s="18" t="s">
        <v>911</v>
      </c>
      <c r="N131" s="18" t="s">
        <v>912</v>
      </c>
      <c r="O131" s="18" t="s">
        <v>912</v>
      </c>
      <c r="P131" s="18" t="s">
        <v>911</v>
      </c>
      <c r="Q131" s="18" t="s">
        <v>911</v>
      </c>
      <c r="R131" s="18" t="s">
        <v>911</v>
      </c>
      <c r="S131" s="18" t="s">
        <v>911</v>
      </c>
      <c r="T131" s="18" t="s">
        <v>911</v>
      </c>
      <c r="U131" s="18" t="s">
        <v>912</v>
      </c>
      <c r="V131" s="18" t="s">
        <v>912</v>
      </c>
      <c r="W131" s="18" t="s">
        <v>911</v>
      </c>
      <c r="X131" s="18" t="s">
        <v>911</v>
      </c>
      <c r="Y131" s="18" t="s">
        <v>911</v>
      </c>
      <c r="Z131" s="18" t="s">
        <v>911</v>
      </c>
      <c r="AA131" s="18" t="s">
        <v>911</v>
      </c>
      <c r="AB131" s="18" t="s">
        <v>912</v>
      </c>
      <c r="AC131" s="18" t="s">
        <v>912</v>
      </c>
      <c r="AD131" s="18" t="s">
        <v>911</v>
      </c>
      <c r="AE131" s="18" t="s">
        <v>911</v>
      </c>
      <c r="AF131" s="18" t="s">
        <v>911</v>
      </c>
      <c r="AG131" s="18" t="s">
        <v>911</v>
      </c>
      <c r="AH131" s="25">
        <v>21</v>
      </c>
      <c r="AI131" s="26">
        <f t="shared" si="18"/>
        <v>21</v>
      </c>
      <c r="AJ131" s="26">
        <f t="shared" si="12"/>
        <v>0</v>
      </c>
      <c r="AK131" s="26">
        <f t="shared" si="19"/>
        <v>0</v>
      </c>
      <c r="AL131" s="26">
        <f t="shared" si="14"/>
        <v>0</v>
      </c>
      <c r="AM131" s="26">
        <f t="shared" si="15"/>
        <v>0</v>
      </c>
      <c r="AN131" s="26">
        <f t="shared" si="16"/>
        <v>0</v>
      </c>
      <c r="AO131" s="26">
        <f t="shared" si="17"/>
        <v>0</v>
      </c>
      <c r="AP131" s="25"/>
    </row>
    <row r="132" ht="19.95" customHeight="1" spans="1:42">
      <c r="A132" s="23">
        <f t="shared" si="10"/>
        <v>128</v>
      </c>
      <c r="B132" s="24" t="str">
        <f>'202604工资表'!B143</f>
        <v>一百二十八</v>
      </c>
      <c r="C132" s="350" t="s">
        <v>910</v>
      </c>
      <c r="D132" s="18" t="s">
        <v>911</v>
      </c>
      <c r="E132" s="18" t="s">
        <v>911</v>
      </c>
      <c r="F132" s="18" t="s">
        <v>911</v>
      </c>
      <c r="G132" s="18" t="s">
        <v>912</v>
      </c>
      <c r="H132" s="18" t="s">
        <v>912</v>
      </c>
      <c r="I132" s="18" t="s">
        <v>912</v>
      </c>
      <c r="J132" s="18" t="s">
        <v>911</v>
      </c>
      <c r="K132" s="18" t="s">
        <v>911</v>
      </c>
      <c r="L132" s="18" t="s">
        <v>911</v>
      </c>
      <c r="M132" s="18" t="s">
        <v>911</v>
      </c>
      <c r="N132" s="18" t="s">
        <v>912</v>
      </c>
      <c r="O132" s="18" t="s">
        <v>912</v>
      </c>
      <c r="P132" s="18" t="s">
        <v>911</v>
      </c>
      <c r="Q132" s="18" t="s">
        <v>911</v>
      </c>
      <c r="R132" s="18" t="s">
        <v>911</v>
      </c>
      <c r="S132" s="18" t="s">
        <v>911</v>
      </c>
      <c r="T132" s="18" t="s">
        <v>911</v>
      </c>
      <c r="U132" s="18" t="s">
        <v>912</v>
      </c>
      <c r="V132" s="18" t="s">
        <v>912</v>
      </c>
      <c r="W132" s="18" t="s">
        <v>911</v>
      </c>
      <c r="X132" s="18" t="s">
        <v>911</v>
      </c>
      <c r="Y132" s="18" t="s">
        <v>911</v>
      </c>
      <c r="Z132" s="18" t="s">
        <v>911</v>
      </c>
      <c r="AA132" s="18" t="s">
        <v>911</v>
      </c>
      <c r="AB132" s="18" t="s">
        <v>912</v>
      </c>
      <c r="AC132" s="18" t="s">
        <v>912</v>
      </c>
      <c r="AD132" s="18" t="s">
        <v>911</v>
      </c>
      <c r="AE132" s="18" t="s">
        <v>911</v>
      </c>
      <c r="AF132" s="18" t="s">
        <v>911</v>
      </c>
      <c r="AG132" s="18" t="s">
        <v>911</v>
      </c>
      <c r="AH132" s="25">
        <v>21</v>
      </c>
      <c r="AI132" s="26">
        <f t="shared" si="18"/>
        <v>21</v>
      </c>
      <c r="AJ132" s="26">
        <f t="shared" si="12"/>
        <v>0</v>
      </c>
      <c r="AK132" s="26">
        <f t="shared" si="19"/>
        <v>0</v>
      </c>
      <c r="AL132" s="26">
        <f t="shared" si="14"/>
        <v>0</v>
      </c>
      <c r="AM132" s="26">
        <f t="shared" si="15"/>
        <v>0</v>
      </c>
      <c r="AN132" s="26">
        <f t="shared" si="16"/>
        <v>0</v>
      </c>
      <c r="AO132" s="26">
        <f t="shared" si="17"/>
        <v>0</v>
      </c>
      <c r="AP132" s="25"/>
    </row>
    <row r="133" ht="19.95" customHeight="1" spans="1:42">
      <c r="A133" s="23">
        <f t="shared" ref="A133:A178" si="20">ROW(A133)-4</f>
        <v>129</v>
      </c>
      <c r="B133" s="24" t="str">
        <f>'202604工资表'!B144</f>
        <v>一百二十九</v>
      </c>
      <c r="C133" s="350" t="s">
        <v>910</v>
      </c>
      <c r="D133" s="18" t="s">
        <v>911</v>
      </c>
      <c r="E133" s="18" t="s">
        <v>911</v>
      </c>
      <c r="F133" s="18" t="s">
        <v>911</v>
      </c>
      <c r="G133" s="18" t="s">
        <v>912</v>
      </c>
      <c r="H133" s="18" t="s">
        <v>912</v>
      </c>
      <c r="I133" s="18" t="s">
        <v>912</v>
      </c>
      <c r="J133" s="18" t="s">
        <v>911</v>
      </c>
      <c r="K133" s="18" t="s">
        <v>911</v>
      </c>
      <c r="L133" s="18" t="s">
        <v>911</v>
      </c>
      <c r="M133" s="18" t="s">
        <v>911</v>
      </c>
      <c r="N133" s="18" t="s">
        <v>912</v>
      </c>
      <c r="O133" s="18" t="s">
        <v>912</v>
      </c>
      <c r="P133" s="18" t="s">
        <v>911</v>
      </c>
      <c r="Q133" s="18" t="s">
        <v>911</v>
      </c>
      <c r="R133" s="18" t="s">
        <v>911</v>
      </c>
      <c r="S133" s="18" t="s">
        <v>911</v>
      </c>
      <c r="T133" s="18" t="s">
        <v>911</v>
      </c>
      <c r="U133" s="18" t="s">
        <v>912</v>
      </c>
      <c r="V133" s="18" t="s">
        <v>912</v>
      </c>
      <c r="W133" s="18" t="s">
        <v>911</v>
      </c>
      <c r="X133" s="18" t="s">
        <v>911</v>
      </c>
      <c r="Y133" s="18" t="s">
        <v>911</v>
      </c>
      <c r="Z133" s="18" t="s">
        <v>911</v>
      </c>
      <c r="AA133" s="18" t="s">
        <v>911</v>
      </c>
      <c r="AB133" s="18" t="s">
        <v>912</v>
      </c>
      <c r="AC133" s="18" t="s">
        <v>912</v>
      </c>
      <c r="AD133" s="18" t="s">
        <v>911</v>
      </c>
      <c r="AE133" s="18" t="s">
        <v>911</v>
      </c>
      <c r="AF133" s="18" t="s">
        <v>911</v>
      </c>
      <c r="AG133" s="18" t="s">
        <v>911</v>
      </c>
      <c r="AH133" s="25">
        <v>21</v>
      </c>
      <c r="AI133" s="26">
        <f t="shared" si="18"/>
        <v>21</v>
      </c>
      <c r="AJ133" s="26">
        <f t="shared" ref="AJ133:AJ178" si="21">COUNTIF(D133:AG133,"☆")</f>
        <v>0</v>
      </c>
      <c r="AK133" s="26">
        <f t="shared" si="19"/>
        <v>0</v>
      </c>
      <c r="AL133" s="26">
        <f t="shared" ref="AL133:AL178" si="22">COUNTIF(D133:AG133,"◇")</f>
        <v>0</v>
      </c>
      <c r="AM133" s="26">
        <f t="shared" ref="AM133:AM178" si="23">COUNTIF(D133:AG133,"●")</f>
        <v>0</v>
      </c>
      <c r="AN133" s="26">
        <f t="shared" ref="AN133:AN178" si="24">COUNTIF(D133:AG133,"×")</f>
        <v>0</v>
      </c>
      <c r="AO133" s="26">
        <f t="shared" ref="AO133:AO178" si="25">COUNTIF(D133:AG133,"※")</f>
        <v>0</v>
      </c>
      <c r="AP133" s="25"/>
    </row>
    <row r="134" ht="19.95" customHeight="1" spans="1:42">
      <c r="A134" s="23">
        <f t="shared" si="20"/>
        <v>130</v>
      </c>
      <c r="B134" s="24" t="str">
        <f>'202604工资表'!B145</f>
        <v>一百三十</v>
      </c>
      <c r="C134" s="350" t="s">
        <v>910</v>
      </c>
      <c r="D134" s="18" t="s">
        <v>911</v>
      </c>
      <c r="E134" s="18" t="s">
        <v>911</v>
      </c>
      <c r="F134" s="18" t="s">
        <v>911</v>
      </c>
      <c r="G134" s="18" t="s">
        <v>912</v>
      </c>
      <c r="H134" s="18" t="s">
        <v>912</v>
      </c>
      <c r="I134" s="18" t="s">
        <v>912</v>
      </c>
      <c r="J134" s="18" t="s">
        <v>911</v>
      </c>
      <c r="K134" s="18" t="s">
        <v>911</v>
      </c>
      <c r="L134" s="18" t="s">
        <v>911</v>
      </c>
      <c r="M134" s="18" t="s">
        <v>911</v>
      </c>
      <c r="N134" s="18" t="s">
        <v>912</v>
      </c>
      <c r="O134" s="18" t="s">
        <v>912</v>
      </c>
      <c r="P134" s="18" t="s">
        <v>911</v>
      </c>
      <c r="Q134" s="18" t="s">
        <v>911</v>
      </c>
      <c r="R134" s="18" t="s">
        <v>911</v>
      </c>
      <c r="S134" s="18" t="s">
        <v>911</v>
      </c>
      <c r="T134" s="18" t="s">
        <v>911</v>
      </c>
      <c r="U134" s="18" t="s">
        <v>912</v>
      </c>
      <c r="V134" s="18" t="s">
        <v>912</v>
      </c>
      <c r="W134" s="18" t="s">
        <v>911</v>
      </c>
      <c r="X134" s="18" t="s">
        <v>911</v>
      </c>
      <c r="Y134" s="18" t="s">
        <v>911</v>
      </c>
      <c r="Z134" s="18" t="s">
        <v>911</v>
      </c>
      <c r="AA134" s="18" t="s">
        <v>911</v>
      </c>
      <c r="AB134" s="18" t="s">
        <v>912</v>
      </c>
      <c r="AC134" s="18" t="s">
        <v>912</v>
      </c>
      <c r="AD134" s="18" t="s">
        <v>911</v>
      </c>
      <c r="AE134" s="18" t="s">
        <v>911</v>
      </c>
      <c r="AF134" s="18" t="s">
        <v>911</v>
      </c>
      <c r="AG134" s="18" t="s">
        <v>911</v>
      </c>
      <c r="AH134" s="25">
        <v>21</v>
      </c>
      <c r="AI134" s="26">
        <f t="shared" si="18"/>
        <v>21</v>
      </c>
      <c r="AJ134" s="26">
        <f t="shared" si="21"/>
        <v>0</v>
      </c>
      <c r="AK134" s="26">
        <f t="shared" si="19"/>
        <v>0</v>
      </c>
      <c r="AL134" s="26">
        <f t="shared" si="22"/>
        <v>0</v>
      </c>
      <c r="AM134" s="26">
        <f t="shared" si="23"/>
        <v>0</v>
      </c>
      <c r="AN134" s="26">
        <f t="shared" si="24"/>
        <v>0</v>
      </c>
      <c r="AO134" s="26">
        <f t="shared" si="25"/>
        <v>0</v>
      </c>
      <c r="AP134" s="25"/>
    </row>
    <row r="135" ht="19.95" customHeight="1" spans="1:42">
      <c r="A135" s="23">
        <f t="shared" si="20"/>
        <v>131</v>
      </c>
      <c r="B135" s="24" t="str">
        <f>'202604工资表'!B146</f>
        <v>一百三十一</v>
      </c>
      <c r="C135" s="350" t="s">
        <v>910</v>
      </c>
      <c r="D135" s="18" t="s">
        <v>911</v>
      </c>
      <c r="E135" s="18" t="s">
        <v>911</v>
      </c>
      <c r="F135" s="18" t="s">
        <v>911</v>
      </c>
      <c r="G135" s="18" t="s">
        <v>912</v>
      </c>
      <c r="H135" s="18" t="s">
        <v>912</v>
      </c>
      <c r="I135" s="18" t="s">
        <v>912</v>
      </c>
      <c r="J135" s="18" t="s">
        <v>911</v>
      </c>
      <c r="K135" s="18" t="s">
        <v>911</v>
      </c>
      <c r="L135" s="18" t="s">
        <v>911</v>
      </c>
      <c r="M135" s="18" t="s">
        <v>911</v>
      </c>
      <c r="N135" s="18" t="s">
        <v>912</v>
      </c>
      <c r="O135" s="18" t="s">
        <v>912</v>
      </c>
      <c r="P135" s="18" t="s">
        <v>911</v>
      </c>
      <c r="Q135" s="18" t="s">
        <v>911</v>
      </c>
      <c r="R135" s="18" t="s">
        <v>911</v>
      </c>
      <c r="S135" s="18" t="s">
        <v>911</v>
      </c>
      <c r="T135" s="18" t="s">
        <v>911</v>
      </c>
      <c r="U135" s="18" t="s">
        <v>912</v>
      </c>
      <c r="V135" s="18" t="s">
        <v>912</v>
      </c>
      <c r="W135" s="18" t="s">
        <v>911</v>
      </c>
      <c r="X135" s="18" t="s">
        <v>911</v>
      </c>
      <c r="Y135" s="18" t="s">
        <v>911</v>
      </c>
      <c r="Z135" s="18" t="s">
        <v>911</v>
      </c>
      <c r="AA135" s="18" t="s">
        <v>911</v>
      </c>
      <c r="AB135" s="18" t="s">
        <v>912</v>
      </c>
      <c r="AC135" s="18" t="s">
        <v>912</v>
      </c>
      <c r="AD135" s="18" t="s">
        <v>911</v>
      </c>
      <c r="AE135" s="18" t="s">
        <v>911</v>
      </c>
      <c r="AF135" s="18" t="s">
        <v>911</v>
      </c>
      <c r="AG135" s="18" t="s">
        <v>911</v>
      </c>
      <c r="AH135" s="25">
        <v>21</v>
      </c>
      <c r="AI135" s="26">
        <f t="shared" si="18"/>
        <v>21</v>
      </c>
      <c r="AJ135" s="26">
        <f t="shared" si="21"/>
        <v>0</v>
      </c>
      <c r="AK135" s="26">
        <f t="shared" si="19"/>
        <v>0</v>
      </c>
      <c r="AL135" s="26">
        <f t="shared" si="22"/>
        <v>0</v>
      </c>
      <c r="AM135" s="26">
        <f t="shared" si="23"/>
        <v>0</v>
      </c>
      <c r="AN135" s="26">
        <f t="shared" si="24"/>
        <v>0</v>
      </c>
      <c r="AO135" s="26">
        <f t="shared" si="25"/>
        <v>0</v>
      </c>
      <c r="AP135" s="25"/>
    </row>
    <row r="136" ht="19.95" customHeight="1" spans="1:42">
      <c r="A136" s="23">
        <f t="shared" si="20"/>
        <v>132</v>
      </c>
      <c r="B136" s="24" t="str">
        <f>'202604工资表'!B147</f>
        <v>一百三十二</v>
      </c>
      <c r="C136" s="350" t="s">
        <v>910</v>
      </c>
      <c r="D136" s="18" t="s">
        <v>911</v>
      </c>
      <c r="E136" s="18" t="s">
        <v>911</v>
      </c>
      <c r="F136" s="18" t="s">
        <v>911</v>
      </c>
      <c r="G136" s="18" t="s">
        <v>912</v>
      </c>
      <c r="H136" s="18" t="s">
        <v>912</v>
      </c>
      <c r="I136" s="18" t="s">
        <v>912</v>
      </c>
      <c r="J136" s="18" t="s">
        <v>911</v>
      </c>
      <c r="K136" s="18" t="s">
        <v>911</v>
      </c>
      <c r="L136" s="18" t="s">
        <v>911</v>
      </c>
      <c r="M136" s="18" t="s">
        <v>911</v>
      </c>
      <c r="N136" s="18" t="s">
        <v>912</v>
      </c>
      <c r="O136" s="18" t="s">
        <v>912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25">
        <v>7</v>
      </c>
      <c r="AI136" s="26">
        <f t="shared" si="18"/>
        <v>7</v>
      </c>
      <c r="AJ136" s="26">
        <f t="shared" si="21"/>
        <v>0</v>
      </c>
      <c r="AK136" s="26">
        <f t="shared" si="19"/>
        <v>0</v>
      </c>
      <c r="AL136" s="26">
        <f t="shared" si="22"/>
        <v>0</v>
      </c>
      <c r="AM136" s="26">
        <f t="shared" si="23"/>
        <v>0</v>
      </c>
      <c r="AN136" s="26">
        <f t="shared" si="24"/>
        <v>0</v>
      </c>
      <c r="AO136" s="26">
        <f t="shared" si="25"/>
        <v>0</v>
      </c>
      <c r="AP136" s="25"/>
    </row>
    <row r="137" ht="19.95" customHeight="1" spans="1:42">
      <c r="A137" s="23">
        <f t="shared" si="20"/>
        <v>133</v>
      </c>
      <c r="B137" s="24" t="str">
        <f>'202604工资表'!B148</f>
        <v>一百三十三</v>
      </c>
      <c r="C137" s="350" t="s">
        <v>910</v>
      </c>
      <c r="D137" s="18" t="s">
        <v>911</v>
      </c>
      <c r="E137" s="18" t="s">
        <v>911</v>
      </c>
      <c r="F137" s="18" t="s">
        <v>911</v>
      </c>
      <c r="G137" s="18" t="s">
        <v>912</v>
      </c>
      <c r="H137" s="18" t="s">
        <v>912</v>
      </c>
      <c r="I137" s="18" t="s">
        <v>912</v>
      </c>
      <c r="J137" s="18" t="s">
        <v>911</v>
      </c>
      <c r="K137" s="18" t="s">
        <v>911</v>
      </c>
      <c r="L137" s="18" t="s">
        <v>911</v>
      </c>
      <c r="M137" s="18" t="s">
        <v>911</v>
      </c>
      <c r="N137" s="18" t="s">
        <v>912</v>
      </c>
      <c r="O137" s="18" t="s">
        <v>912</v>
      </c>
      <c r="P137" s="18" t="s">
        <v>911</v>
      </c>
      <c r="Q137" s="18" t="s">
        <v>911</v>
      </c>
      <c r="R137" s="18" t="s">
        <v>911</v>
      </c>
      <c r="S137" s="18" t="s">
        <v>911</v>
      </c>
      <c r="T137" s="18" t="s">
        <v>911</v>
      </c>
      <c r="U137" s="18" t="s">
        <v>912</v>
      </c>
      <c r="V137" s="18" t="s">
        <v>912</v>
      </c>
      <c r="W137" s="18" t="s">
        <v>911</v>
      </c>
      <c r="X137" s="18" t="s">
        <v>911</v>
      </c>
      <c r="Y137" s="18" t="s">
        <v>911</v>
      </c>
      <c r="Z137" s="18" t="s">
        <v>911</v>
      </c>
      <c r="AA137" s="18" t="s">
        <v>911</v>
      </c>
      <c r="AB137" s="18" t="s">
        <v>912</v>
      </c>
      <c r="AC137" s="18" t="s">
        <v>912</v>
      </c>
      <c r="AD137" s="18" t="s">
        <v>911</v>
      </c>
      <c r="AE137" s="18" t="s">
        <v>911</v>
      </c>
      <c r="AF137" s="18" t="s">
        <v>911</v>
      </c>
      <c r="AG137" s="18" t="s">
        <v>911</v>
      </c>
      <c r="AH137" s="25">
        <v>21</v>
      </c>
      <c r="AI137" s="26">
        <f t="shared" si="18"/>
        <v>21</v>
      </c>
      <c r="AJ137" s="26">
        <f t="shared" si="21"/>
        <v>0</v>
      </c>
      <c r="AK137" s="26">
        <f t="shared" si="19"/>
        <v>0</v>
      </c>
      <c r="AL137" s="26">
        <f t="shared" si="22"/>
        <v>0</v>
      </c>
      <c r="AM137" s="26">
        <f t="shared" si="23"/>
        <v>0</v>
      </c>
      <c r="AN137" s="26">
        <f t="shared" si="24"/>
        <v>0</v>
      </c>
      <c r="AO137" s="26">
        <f t="shared" si="25"/>
        <v>0</v>
      </c>
      <c r="AP137" s="25"/>
    </row>
    <row r="138" ht="19.95" customHeight="1" spans="1:42">
      <c r="A138" s="23">
        <f t="shared" si="20"/>
        <v>134</v>
      </c>
      <c r="B138" s="24" t="str">
        <f>'202604工资表'!B149</f>
        <v>一百三十四</v>
      </c>
      <c r="C138" s="350" t="s">
        <v>910</v>
      </c>
      <c r="D138" s="18" t="s">
        <v>911</v>
      </c>
      <c r="E138" s="18" t="s">
        <v>911</v>
      </c>
      <c r="F138" s="18" t="s">
        <v>911</v>
      </c>
      <c r="G138" s="18" t="s">
        <v>912</v>
      </c>
      <c r="H138" s="18" t="s">
        <v>912</v>
      </c>
      <c r="I138" s="18" t="s">
        <v>912</v>
      </c>
      <c r="J138" s="18" t="s">
        <v>911</v>
      </c>
      <c r="K138" s="18" t="s">
        <v>911</v>
      </c>
      <c r="L138" s="18" t="s">
        <v>911</v>
      </c>
      <c r="M138" s="18" t="s">
        <v>911</v>
      </c>
      <c r="N138" s="18" t="s">
        <v>912</v>
      </c>
      <c r="O138" s="18" t="s">
        <v>912</v>
      </c>
      <c r="P138" s="18" t="s">
        <v>911</v>
      </c>
      <c r="Q138" s="18" t="s">
        <v>911</v>
      </c>
      <c r="R138" s="18" t="s">
        <v>911</v>
      </c>
      <c r="S138" s="18" t="s">
        <v>911</v>
      </c>
      <c r="T138" s="18" t="s">
        <v>911</v>
      </c>
      <c r="U138" s="18" t="s">
        <v>912</v>
      </c>
      <c r="V138" s="18" t="s">
        <v>912</v>
      </c>
      <c r="W138" s="18" t="s">
        <v>911</v>
      </c>
      <c r="X138" s="18" t="s">
        <v>911</v>
      </c>
      <c r="Y138" s="18" t="s">
        <v>911</v>
      </c>
      <c r="Z138" s="18" t="s">
        <v>911</v>
      </c>
      <c r="AA138" s="18" t="s">
        <v>911</v>
      </c>
      <c r="AB138" s="18" t="s">
        <v>912</v>
      </c>
      <c r="AC138" s="18" t="s">
        <v>912</v>
      </c>
      <c r="AD138" s="18" t="s">
        <v>911</v>
      </c>
      <c r="AE138" s="18" t="s">
        <v>911</v>
      </c>
      <c r="AF138" s="18" t="s">
        <v>911</v>
      </c>
      <c r="AG138" s="18" t="s">
        <v>911</v>
      </c>
      <c r="AH138" s="25">
        <v>21</v>
      </c>
      <c r="AI138" s="26">
        <f t="shared" si="18"/>
        <v>21</v>
      </c>
      <c r="AJ138" s="26">
        <f t="shared" si="21"/>
        <v>0</v>
      </c>
      <c r="AK138" s="26">
        <f t="shared" si="19"/>
        <v>0</v>
      </c>
      <c r="AL138" s="26">
        <f t="shared" si="22"/>
        <v>0</v>
      </c>
      <c r="AM138" s="26">
        <f t="shared" si="23"/>
        <v>0</v>
      </c>
      <c r="AN138" s="26">
        <f t="shared" si="24"/>
        <v>0</v>
      </c>
      <c r="AO138" s="26">
        <f t="shared" si="25"/>
        <v>0</v>
      </c>
      <c r="AP138" s="25"/>
    </row>
    <row r="139" ht="19.95" customHeight="1" spans="1:42">
      <c r="A139" s="23">
        <f t="shared" si="20"/>
        <v>135</v>
      </c>
      <c r="B139" s="24" t="str">
        <f>'202604工资表'!B150</f>
        <v>一百三十五</v>
      </c>
      <c r="C139" s="350" t="s">
        <v>910</v>
      </c>
      <c r="D139" s="18" t="s">
        <v>911</v>
      </c>
      <c r="E139" s="18" t="s">
        <v>911</v>
      </c>
      <c r="F139" s="18" t="s">
        <v>911</v>
      </c>
      <c r="G139" s="18" t="s">
        <v>912</v>
      </c>
      <c r="H139" s="18" t="s">
        <v>912</v>
      </c>
      <c r="I139" s="18" t="s">
        <v>912</v>
      </c>
      <c r="J139" s="18" t="s">
        <v>911</v>
      </c>
      <c r="K139" s="18" t="s">
        <v>911</v>
      </c>
      <c r="L139" s="18" t="s">
        <v>911</v>
      </c>
      <c r="M139" s="18" t="s">
        <v>911</v>
      </c>
      <c r="N139" s="18" t="s">
        <v>912</v>
      </c>
      <c r="O139" s="18" t="s">
        <v>912</v>
      </c>
      <c r="P139" s="18" t="s">
        <v>911</v>
      </c>
      <c r="Q139" s="18" t="s">
        <v>911</v>
      </c>
      <c r="R139" s="18" t="s">
        <v>911</v>
      </c>
      <c r="S139" s="18" t="s">
        <v>911</v>
      </c>
      <c r="T139" s="18" t="s">
        <v>911</v>
      </c>
      <c r="U139" s="18" t="s">
        <v>912</v>
      </c>
      <c r="V139" s="18" t="s">
        <v>912</v>
      </c>
      <c r="W139" s="18" t="s">
        <v>911</v>
      </c>
      <c r="X139" s="18" t="s">
        <v>911</v>
      </c>
      <c r="Y139" s="18" t="s">
        <v>911</v>
      </c>
      <c r="Z139" s="18" t="s">
        <v>911</v>
      </c>
      <c r="AA139" s="18" t="s">
        <v>911</v>
      </c>
      <c r="AB139" s="18" t="s">
        <v>912</v>
      </c>
      <c r="AC139" s="18" t="s">
        <v>912</v>
      </c>
      <c r="AD139" s="18" t="s">
        <v>911</v>
      </c>
      <c r="AE139" s="18" t="s">
        <v>911</v>
      </c>
      <c r="AF139" s="18" t="s">
        <v>911</v>
      </c>
      <c r="AG139" s="18" t="s">
        <v>911</v>
      </c>
      <c r="AH139" s="25">
        <v>21</v>
      </c>
      <c r="AI139" s="26">
        <f t="shared" si="18"/>
        <v>21</v>
      </c>
      <c r="AJ139" s="26">
        <f t="shared" si="21"/>
        <v>0</v>
      </c>
      <c r="AK139" s="26">
        <f t="shared" si="19"/>
        <v>0</v>
      </c>
      <c r="AL139" s="26">
        <f t="shared" si="22"/>
        <v>0</v>
      </c>
      <c r="AM139" s="26">
        <f t="shared" si="23"/>
        <v>0</v>
      </c>
      <c r="AN139" s="26">
        <f t="shared" si="24"/>
        <v>0</v>
      </c>
      <c r="AO139" s="26">
        <f t="shared" si="25"/>
        <v>0</v>
      </c>
      <c r="AP139" s="25"/>
    </row>
    <row r="140" ht="19.95" customHeight="1" spans="1:42">
      <c r="A140" s="23">
        <f t="shared" si="20"/>
        <v>136</v>
      </c>
      <c r="B140" s="24" t="str">
        <f>'202604工资表'!B151</f>
        <v>一百三十六</v>
      </c>
      <c r="C140" s="350" t="s">
        <v>910</v>
      </c>
      <c r="D140" s="18" t="s">
        <v>911</v>
      </c>
      <c r="E140" s="18" t="s">
        <v>911</v>
      </c>
      <c r="F140" s="18" t="s">
        <v>911</v>
      </c>
      <c r="G140" s="18" t="s">
        <v>912</v>
      </c>
      <c r="H140" s="18" t="s">
        <v>912</v>
      </c>
      <c r="I140" s="18" t="s">
        <v>912</v>
      </c>
      <c r="J140" s="18" t="s">
        <v>911</v>
      </c>
      <c r="K140" s="18" t="s">
        <v>911</v>
      </c>
      <c r="L140" s="18" t="s">
        <v>911</v>
      </c>
      <c r="M140" s="18" t="s">
        <v>911</v>
      </c>
      <c r="N140" s="18" t="s">
        <v>912</v>
      </c>
      <c r="O140" s="18" t="s">
        <v>912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5">
        <v>7</v>
      </c>
      <c r="AI140" s="26">
        <f t="shared" si="18"/>
        <v>7</v>
      </c>
      <c r="AJ140" s="26">
        <f t="shared" si="21"/>
        <v>0</v>
      </c>
      <c r="AK140" s="26">
        <f t="shared" si="19"/>
        <v>0</v>
      </c>
      <c r="AL140" s="26">
        <f t="shared" si="22"/>
        <v>0</v>
      </c>
      <c r="AM140" s="26">
        <f t="shared" si="23"/>
        <v>0</v>
      </c>
      <c r="AN140" s="26">
        <f t="shared" si="24"/>
        <v>0</v>
      </c>
      <c r="AO140" s="26">
        <f t="shared" si="25"/>
        <v>0</v>
      </c>
      <c r="AP140" s="25"/>
    </row>
    <row r="141" ht="19.95" customHeight="1" spans="1:42">
      <c r="A141" s="23">
        <f t="shared" si="20"/>
        <v>137</v>
      </c>
      <c r="B141" s="24" t="str">
        <f>'202604工资表'!B152</f>
        <v>一百三十七</v>
      </c>
      <c r="C141" s="350" t="s">
        <v>910</v>
      </c>
      <c r="D141" s="18" t="s">
        <v>911</v>
      </c>
      <c r="E141" s="18" t="s">
        <v>911</v>
      </c>
      <c r="F141" s="18" t="s">
        <v>911</v>
      </c>
      <c r="G141" s="18" t="s">
        <v>912</v>
      </c>
      <c r="H141" s="18" t="s">
        <v>912</v>
      </c>
      <c r="I141" s="18" t="s">
        <v>912</v>
      </c>
      <c r="J141" s="18" t="s">
        <v>911</v>
      </c>
      <c r="K141" s="18" t="s">
        <v>911</v>
      </c>
      <c r="L141" s="18" t="s">
        <v>911</v>
      </c>
      <c r="M141" s="18" t="s">
        <v>911</v>
      </c>
      <c r="N141" s="18" t="s">
        <v>912</v>
      </c>
      <c r="O141" s="18" t="s">
        <v>912</v>
      </c>
      <c r="P141" s="18" t="s">
        <v>911</v>
      </c>
      <c r="Q141" s="18" t="s">
        <v>911</v>
      </c>
      <c r="R141" s="18" t="s">
        <v>911</v>
      </c>
      <c r="S141" s="18" t="s">
        <v>911</v>
      </c>
      <c r="T141" s="18" t="s">
        <v>911</v>
      </c>
      <c r="U141" s="18" t="s">
        <v>912</v>
      </c>
      <c r="V141" s="18" t="s">
        <v>912</v>
      </c>
      <c r="W141" s="18" t="s">
        <v>911</v>
      </c>
      <c r="X141" s="18" t="s">
        <v>911</v>
      </c>
      <c r="Y141" s="18" t="s">
        <v>911</v>
      </c>
      <c r="Z141" s="18" t="s">
        <v>911</v>
      </c>
      <c r="AA141" s="18" t="s">
        <v>911</v>
      </c>
      <c r="AB141" s="18" t="s">
        <v>912</v>
      </c>
      <c r="AC141" s="18" t="s">
        <v>912</v>
      </c>
      <c r="AD141" s="18" t="s">
        <v>911</v>
      </c>
      <c r="AE141" s="18" t="s">
        <v>911</v>
      </c>
      <c r="AF141" s="18" t="s">
        <v>911</v>
      </c>
      <c r="AG141" s="18" t="s">
        <v>911</v>
      </c>
      <c r="AH141" s="25">
        <v>21</v>
      </c>
      <c r="AI141" s="26">
        <f t="shared" si="18"/>
        <v>21</v>
      </c>
      <c r="AJ141" s="26">
        <f t="shared" si="21"/>
        <v>0</v>
      </c>
      <c r="AK141" s="26">
        <f t="shared" si="19"/>
        <v>0</v>
      </c>
      <c r="AL141" s="26">
        <f t="shared" si="22"/>
        <v>0</v>
      </c>
      <c r="AM141" s="26">
        <f t="shared" si="23"/>
        <v>0</v>
      </c>
      <c r="AN141" s="26">
        <f t="shared" si="24"/>
        <v>0</v>
      </c>
      <c r="AO141" s="26">
        <f t="shared" si="25"/>
        <v>0</v>
      </c>
      <c r="AP141" s="25"/>
    </row>
    <row r="142" ht="19.95" customHeight="1" spans="1:42">
      <c r="A142" s="23">
        <f t="shared" si="20"/>
        <v>138</v>
      </c>
      <c r="B142" s="24" t="str">
        <f>'202604工资表'!B153</f>
        <v>一百三十八</v>
      </c>
      <c r="C142" s="350" t="s">
        <v>910</v>
      </c>
      <c r="D142" s="18" t="s">
        <v>911</v>
      </c>
      <c r="E142" s="18" t="s">
        <v>911</v>
      </c>
      <c r="F142" s="18" t="s">
        <v>911</v>
      </c>
      <c r="G142" s="18" t="s">
        <v>912</v>
      </c>
      <c r="H142" s="18" t="s">
        <v>912</v>
      </c>
      <c r="I142" s="18" t="s">
        <v>912</v>
      </c>
      <c r="J142" s="18" t="s">
        <v>911</v>
      </c>
      <c r="K142" s="18" t="s">
        <v>911</v>
      </c>
      <c r="L142" s="18" t="s">
        <v>911</v>
      </c>
      <c r="M142" s="18" t="s">
        <v>911</v>
      </c>
      <c r="N142" s="18" t="s">
        <v>912</v>
      </c>
      <c r="O142" s="18" t="s">
        <v>912</v>
      </c>
      <c r="P142" s="18" t="s">
        <v>911</v>
      </c>
      <c r="Q142" s="18" t="s">
        <v>911</v>
      </c>
      <c r="R142" s="18" t="s">
        <v>911</v>
      </c>
      <c r="S142" s="18" t="s">
        <v>911</v>
      </c>
      <c r="T142" s="18" t="s">
        <v>911</v>
      </c>
      <c r="U142" s="18" t="s">
        <v>912</v>
      </c>
      <c r="V142" s="18" t="s">
        <v>912</v>
      </c>
      <c r="W142" s="18" t="s">
        <v>911</v>
      </c>
      <c r="X142" s="18" t="s">
        <v>911</v>
      </c>
      <c r="Y142" s="18" t="s">
        <v>911</v>
      </c>
      <c r="Z142" s="18" t="s">
        <v>911</v>
      </c>
      <c r="AA142" s="18" t="s">
        <v>911</v>
      </c>
      <c r="AB142" s="18" t="s">
        <v>912</v>
      </c>
      <c r="AC142" s="18" t="s">
        <v>912</v>
      </c>
      <c r="AD142" s="18" t="s">
        <v>911</v>
      </c>
      <c r="AE142" s="18" t="s">
        <v>911</v>
      </c>
      <c r="AF142" s="18" t="s">
        <v>911</v>
      </c>
      <c r="AG142" s="18" t="s">
        <v>911</v>
      </c>
      <c r="AH142" s="25">
        <v>21</v>
      </c>
      <c r="AI142" s="26">
        <f t="shared" si="18"/>
        <v>21</v>
      </c>
      <c r="AJ142" s="26">
        <f t="shared" si="21"/>
        <v>0</v>
      </c>
      <c r="AK142" s="26">
        <f t="shared" si="19"/>
        <v>0</v>
      </c>
      <c r="AL142" s="26">
        <f t="shared" si="22"/>
        <v>0</v>
      </c>
      <c r="AM142" s="26">
        <f t="shared" si="23"/>
        <v>0</v>
      </c>
      <c r="AN142" s="26">
        <f t="shared" si="24"/>
        <v>0</v>
      </c>
      <c r="AO142" s="26">
        <f t="shared" si="25"/>
        <v>0</v>
      </c>
      <c r="AP142" s="25"/>
    </row>
    <row r="143" ht="19.95" customHeight="1" spans="1:42">
      <c r="A143" s="23">
        <f t="shared" si="20"/>
        <v>139</v>
      </c>
      <c r="B143" s="24" t="str">
        <f>'202604工资表'!B154</f>
        <v>一百三十九</v>
      </c>
      <c r="C143" s="350" t="s">
        <v>910</v>
      </c>
      <c r="D143" s="18" t="s">
        <v>911</v>
      </c>
      <c r="E143" s="18" t="s">
        <v>911</v>
      </c>
      <c r="F143" s="18" t="s">
        <v>911</v>
      </c>
      <c r="G143" s="18" t="s">
        <v>912</v>
      </c>
      <c r="H143" s="18" t="s">
        <v>912</v>
      </c>
      <c r="I143" s="18" t="s">
        <v>912</v>
      </c>
      <c r="J143" s="18" t="s">
        <v>911</v>
      </c>
      <c r="K143" s="18" t="s">
        <v>911</v>
      </c>
      <c r="L143" s="18" t="s">
        <v>911</v>
      </c>
      <c r="M143" s="18" t="s">
        <v>911</v>
      </c>
      <c r="N143" s="18" t="s">
        <v>912</v>
      </c>
      <c r="O143" s="18" t="s">
        <v>912</v>
      </c>
      <c r="P143" s="18" t="s">
        <v>911</v>
      </c>
      <c r="Q143" s="18" t="s">
        <v>911</v>
      </c>
      <c r="R143" s="18" t="s">
        <v>911</v>
      </c>
      <c r="S143" s="18" t="s">
        <v>911</v>
      </c>
      <c r="T143" s="18" t="s">
        <v>911</v>
      </c>
      <c r="U143" s="18" t="s">
        <v>912</v>
      </c>
      <c r="V143" s="18" t="s">
        <v>912</v>
      </c>
      <c r="W143" s="18" t="s">
        <v>911</v>
      </c>
      <c r="X143" s="18" t="s">
        <v>911</v>
      </c>
      <c r="Y143" s="18" t="s">
        <v>911</v>
      </c>
      <c r="Z143" s="18" t="s">
        <v>911</v>
      </c>
      <c r="AA143" s="18" t="s">
        <v>911</v>
      </c>
      <c r="AB143" s="18" t="s">
        <v>912</v>
      </c>
      <c r="AC143" s="18" t="s">
        <v>912</v>
      </c>
      <c r="AD143" s="18" t="s">
        <v>911</v>
      </c>
      <c r="AE143" s="18" t="s">
        <v>911</v>
      </c>
      <c r="AF143" s="18" t="s">
        <v>911</v>
      </c>
      <c r="AG143" s="18" t="s">
        <v>911</v>
      </c>
      <c r="AH143" s="25">
        <v>21</v>
      </c>
      <c r="AI143" s="26">
        <f t="shared" si="18"/>
        <v>21</v>
      </c>
      <c r="AJ143" s="26">
        <f t="shared" si="21"/>
        <v>0</v>
      </c>
      <c r="AK143" s="26">
        <f t="shared" si="19"/>
        <v>0</v>
      </c>
      <c r="AL143" s="26">
        <f t="shared" si="22"/>
        <v>0</v>
      </c>
      <c r="AM143" s="26">
        <f t="shared" si="23"/>
        <v>0</v>
      </c>
      <c r="AN143" s="26">
        <f t="shared" si="24"/>
        <v>0</v>
      </c>
      <c r="AO143" s="26">
        <f t="shared" si="25"/>
        <v>0</v>
      </c>
      <c r="AP143" s="25"/>
    </row>
    <row r="144" ht="19.95" customHeight="1" spans="1:42">
      <c r="A144" s="23">
        <f t="shared" si="20"/>
        <v>140</v>
      </c>
      <c r="B144" s="24" t="str">
        <f>'202604工资表'!B155</f>
        <v>一百四十</v>
      </c>
      <c r="C144" s="350" t="s">
        <v>910</v>
      </c>
      <c r="D144" s="18" t="s">
        <v>911</v>
      </c>
      <c r="E144" s="18" t="s">
        <v>911</v>
      </c>
      <c r="F144" s="18" t="s">
        <v>911</v>
      </c>
      <c r="G144" s="18" t="s">
        <v>912</v>
      </c>
      <c r="H144" s="18" t="s">
        <v>912</v>
      </c>
      <c r="I144" s="18" t="s">
        <v>912</v>
      </c>
      <c r="J144" s="18" t="s">
        <v>911</v>
      </c>
      <c r="K144" s="18" t="s">
        <v>911</v>
      </c>
      <c r="L144" s="18" t="s">
        <v>911</v>
      </c>
      <c r="M144" s="18" t="s">
        <v>911</v>
      </c>
      <c r="N144" s="18" t="s">
        <v>912</v>
      </c>
      <c r="O144" s="18" t="s">
        <v>912</v>
      </c>
      <c r="P144" s="18" t="s">
        <v>911</v>
      </c>
      <c r="Q144" s="18" t="s">
        <v>911</v>
      </c>
      <c r="R144" s="18" t="s">
        <v>911</v>
      </c>
      <c r="S144" s="18" t="s">
        <v>911</v>
      </c>
      <c r="T144" s="18" t="s">
        <v>911</v>
      </c>
      <c r="U144" s="18" t="s">
        <v>912</v>
      </c>
      <c r="V144" s="18" t="s">
        <v>912</v>
      </c>
      <c r="W144" s="18" t="s">
        <v>911</v>
      </c>
      <c r="X144" s="18" t="s">
        <v>911</v>
      </c>
      <c r="Y144" s="18" t="s">
        <v>911</v>
      </c>
      <c r="Z144" s="18" t="s">
        <v>911</v>
      </c>
      <c r="AA144" s="18" t="s">
        <v>911</v>
      </c>
      <c r="AB144" s="18" t="s">
        <v>912</v>
      </c>
      <c r="AC144" s="18" t="s">
        <v>912</v>
      </c>
      <c r="AD144" s="18" t="s">
        <v>911</v>
      </c>
      <c r="AE144" s="18" t="s">
        <v>911</v>
      </c>
      <c r="AF144" s="18" t="s">
        <v>911</v>
      </c>
      <c r="AG144" s="18" t="s">
        <v>911</v>
      </c>
      <c r="AH144" s="25">
        <v>21</v>
      </c>
      <c r="AI144" s="26">
        <f t="shared" si="18"/>
        <v>21</v>
      </c>
      <c r="AJ144" s="26">
        <f t="shared" si="21"/>
        <v>0</v>
      </c>
      <c r="AK144" s="26">
        <f t="shared" si="19"/>
        <v>0</v>
      </c>
      <c r="AL144" s="26">
        <f t="shared" si="22"/>
        <v>0</v>
      </c>
      <c r="AM144" s="26">
        <f t="shared" si="23"/>
        <v>0</v>
      </c>
      <c r="AN144" s="26">
        <f t="shared" si="24"/>
        <v>0</v>
      </c>
      <c r="AO144" s="26">
        <f t="shared" si="25"/>
        <v>0</v>
      </c>
      <c r="AP144" s="25"/>
    </row>
    <row r="145" ht="19.95" customHeight="1" spans="1:42">
      <c r="A145" s="23">
        <f t="shared" si="20"/>
        <v>141</v>
      </c>
      <c r="B145" s="24" t="str">
        <f>'202604工资表'!B156</f>
        <v>一百四十一</v>
      </c>
      <c r="C145" s="350" t="s">
        <v>910</v>
      </c>
      <c r="D145" s="18" t="s">
        <v>911</v>
      </c>
      <c r="E145" s="18" t="s">
        <v>911</v>
      </c>
      <c r="F145" s="18" t="s">
        <v>911</v>
      </c>
      <c r="G145" s="18" t="s">
        <v>912</v>
      </c>
      <c r="H145" s="18" t="s">
        <v>912</v>
      </c>
      <c r="I145" s="18" t="s">
        <v>912</v>
      </c>
      <c r="J145" s="18" t="s">
        <v>911</v>
      </c>
      <c r="K145" s="18" t="s">
        <v>911</v>
      </c>
      <c r="L145" s="18" t="s">
        <v>911</v>
      </c>
      <c r="M145" s="18" t="s">
        <v>911</v>
      </c>
      <c r="N145" s="18" t="s">
        <v>912</v>
      </c>
      <c r="O145" s="18" t="s">
        <v>912</v>
      </c>
      <c r="P145" s="18" t="s">
        <v>911</v>
      </c>
      <c r="Q145" s="18" t="s">
        <v>911</v>
      </c>
      <c r="R145" s="18" t="s">
        <v>911</v>
      </c>
      <c r="S145" s="18" t="s">
        <v>911</v>
      </c>
      <c r="T145" s="18" t="s">
        <v>911</v>
      </c>
      <c r="U145" s="18" t="s">
        <v>912</v>
      </c>
      <c r="V145" s="18" t="s">
        <v>912</v>
      </c>
      <c r="W145" s="18" t="s">
        <v>911</v>
      </c>
      <c r="X145" s="18" t="s">
        <v>911</v>
      </c>
      <c r="Y145" s="18" t="s">
        <v>911</v>
      </c>
      <c r="Z145" s="18" t="s">
        <v>911</v>
      </c>
      <c r="AA145" s="18" t="s">
        <v>911</v>
      </c>
      <c r="AB145" s="18" t="s">
        <v>912</v>
      </c>
      <c r="AC145" s="18" t="s">
        <v>912</v>
      </c>
      <c r="AD145" s="18" t="s">
        <v>911</v>
      </c>
      <c r="AE145" s="18" t="s">
        <v>911</v>
      </c>
      <c r="AF145" s="18" t="s">
        <v>911</v>
      </c>
      <c r="AG145" s="18" t="s">
        <v>911</v>
      </c>
      <c r="AH145" s="25">
        <v>21</v>
      </c>
      <c r="AI145" s="26">
        <f t="shared" si="18"/>
        <v>21</v>
      </c>
      <c r="AJ145" s="26">
        <f t="shared" si="21"/>
        <v>0</v>
      </c>
      <c r="AK145" s="26">
        <f t="shared" si="19"/>
        <v>0</v>
      </c>
      <c r="AL145" s="26">
        <f t="shared" si="22"/>
        <v>0</v>
      </c>
      <c r="AM145" s="26">
        <f t="shared" si="23"/>
        <v>0</v>
      </c>
      <c r="AN145" s="26">
        <f t="shared" si="24"/>
        <v>0</v>
      </c>
      <c r="AO145" s="26">
        <f t="shared" si="25"/>
        <v>0</v>
      </c>
      <c r="AP145" s="25"/>
    </row>
    <row r="146" ht="19.95" customHeight="1" spans="1:42">
      <c r="A146" s="23">
        <f t="shared" si="20"/>
        <v>142</v>
      </c>
      <c r="B146" s="24" t="str">
        <f>'202604工资表'!B157</f>
        <v>一百四十二</v>
      </c>
      <c r="C146" s="350" t="s">
        <v>910</v>
      </c>
      <c r="D146" s="18" t="s">
        <v>911</v>
      </c>
      <c r="E146" s="18" t="s">
        <v>911</v>
      </c>
      <c r="F146" s="18" t="s">
        <v>911</v>
      </c>
      <c r="G146" s="18" t="s">
        <v>912</v>
      </c>
      <c r="H146" s="18" t="s">
        <v>912</v>
      </c>
      <c r="I146" s="18" t="s">
        <v>912</v>
      </c>
      <c r="J146" s="18" t="s">
        <v>911</v>
      </c>
      <c r="K146" s="18" t="s">
        <v>911</v>
      </c>
      <c r="L146" s="18" t="s">
        <v>911</v>
      </c>
      <c r="M146" s="18" t="s">
        <v>911</v>
      </c>
      <c r="N146" s="18" t="s">
        <v>912</v>
      </c>
      <c r="O146" s="18" t="s">
        <v>912</v>
      </c>
      <c r="P146" s="18" t="s">
        <v>911</v>
      </c>
      <c r="Q146" s="18" t="s">
        <v>911</v>
      </c>
      <c r="R146" s="18" t="s">
        <v>911</v>
      </c>
      <c r="S146" s="18" t="s">
        <v>911</v>
      </c>
      <c r="T146" s="18" t="s">
        <v>911</v>
      </c>
      <c r="U146" s="18" t="s">
        <v>912</v>
      </c>
      <c r="V146" s="18" t="s">
        <v>912</v>
      </c>
      <c r="W146" s="18" t="s">
        <v>911</v>
      </c>
      <c r="X146" s="18" t="s">
        <v>911</v>
      </c>
      <c r="Y146" s="18" t="s">
        <v>911</v>
      </c>
      <c r="Z146" s="18" t="s">
        <v>911</v>
      </c>
      <c r="AA146" s="18" t="s">
        <v>911</v>
      </c>
      <c r="AB146" s="18" t="s">
        <v>912</v>
      </c>
      <c r="AC146" s="18" t="s">
        <v>912</v>
      </c>
      <c r="AD146" s="18" t="s">
        <v>911</v>
      </c>
      <c r="AE146" s="18" t="s">
        <v>911</v>
      </c>
      <c r="AF146" s="18" t="s">
        <v>911</v>
      </c>
      <c r="AG146" s="18" t="s">
        <v>911</v>
      </c>
      <c r="AH146" s="25">
        <v>21</v>
      </c>
      <c r="AI146" s="26">
        <f t="shared" si="18"/>
        <v>21</v>
      </c>
      <c r="AJ146" s="26">
        <f t="shared" si="21"/>
        <v>0</v>
      </c>
      <c r="AK146" s="26">
        <f t="shared" si="19"/>
        <v>0</v>
      </c>
      <c r="AL146" s="26">
        <f t="shared" si="22"/>
        <v>0</v>
      </c>
      <c r="AM146" s="26">
        <f t="shared" si="23"/>
        <v>0</v>
      </c>
      <c r="AN146" s="26">
        <f t="shared" si="24"/>
        <v>0</v>
      </c>
      <c r="AO146" s="26">
        <f t="shared" si="25"/>
        <v>0</v>
      </c>
      <c r="AP146" s="25"/>
    </row>
    <row r="147" ht="19.95" customHeight="1" spans="1:42">
      <c r="A147" s="23">
        <f t="shared" si="20"/>
        <v>143</v>
      </c>
      <c r="B147" s="24" t="str">
        <f>'202604工资表'!B158</f>
        <v>一百四十三</v>
      </c>
      <c r="C147" s="350" t="s">
        <v>910</v>
      </c>
      <c r="D147" s="18" t="s">
        <v>911</v>
      </c>
      <c r="E147" s="18" t="s">
        <v>911</v>
      </c>
      <c r="F147" s="18" t="s">
        <v>911</v>
      </c>
      <c r="G147" s="18" t="s">
        <v>912</v>
      </c>
      <c r="H147" s="18" t="s">
        <v>912</v>
      </c>
      <c r="I147" s="18" t="s">
        <v>912</v>
      </c>
      <c r="J147" s="18" t="s">
        <v>911</v>
      </c>
      <c r="K147" s="18" t="s">
        <v>911</v>
      </c>
      <c r="L147" s="18" t="s">
        <v>911</v>
      </c>
      <c r="M147" s="18" t="s">
        <v>911</v>
      </c>
      <c r="N147" s="18" t="s">
        <v>912</v>
      </c>
      <c r="O147" s="18" t="s">
        <v>912</v>
      </c>
      <c r="P147" s="18" t="s">
        <v>911</v>
      </c>
      <c r="Q147" s="18" t="s">
        <v>911</v>
      </c>
      <c r="R147" s="18" t="s">
        <v>911</v>
      </c>
      <c r="S147" s="18" t="s">
        <v>911</v>
      </c>
      <c r="T147" s="18" t="s">
        <v>911</v>
      </c>
      <c r="U147" s="18" t="s">
        <v>912</v>
      </c>
      <c r="V147" s="18" t="s">
        <v>912</v>
      </c>
      <c r="W147" s="18" t="s">
        <v>911</v>
      </c>
      <c r="X147" s="18" t="s">
        <v>911</v>
      </c>
      <c r="Y147" s="18" t="s">
        <v>911</v>
      </c>
      <c r="Z147" s="18" t="s">
        <v>911</v>
      </c>
      <c r="AA147" s="18" t="s">
        <v>911</v>
      </c>
      <c r="AB147" s="18" t="s">
        <v>912</v>
      </c>
      <c r="AC147" s="18" t="s">
        <v>912</v>
      </c>
      <c r="AD147" s="18" t="s">
        <v>911</v>
      </c>
      <c r="AE147" s="18" t="s">
        <v>911</v>
      </c>
      <c r="AF147" s="18" t="s">
        <v>911</v>
      </c>
      <c r="AG147" s="18" t="s">
        <v>911</v>
      </c>
      <c r="AH147" s="25">
        <v>21</v>
      </c>
      <c r="AI147" s="26">
        <f t="shared" si="18"/>
        <v>21</v>
      </c>
      <c r="AJ147" s="26">
        <f t="shared" si="21"/>
        <v>0</v>
      </c>
      <c r="AK147" s="26">
        <f t="shared" si="19"/>
        <v>0</v>
      </c>
      <c r="AL147" s="26">
        <f t="shared" si="22"/>
        <v>0</v>
      </c>
      <c r="AM147" s="26">
        <f t="shared" si="23"/>
        <v>0</v>
      </c>
      <c r="AN147" s="26">
        <f t="shared" si="24"/>
        <v>0</v>
      </c>
      <c r="AO147" s="26">
        <f t="shared" si="25"/>
        <v>0</v>
      </c>
      <c r="AP147" s="25"/>
    </row>
    <row r="148" ht="19.95" customHeight="1" spans="1:42">
      <c r="A148" s="23">
        <f t="shared" si="20"/>
        <v>144</v>
      </c>
      <c r="B148" s="24" t="str">
        <f>'202604工资表'!B159</f>
        <v>一百四十四</v>
      </c>
      <c r="C148" s="350" t="s">
        <v>910</v>
      </c>
      <c r="D148" s="18" t="s">
        <v>911</v>
      </c>
      <c r="E148" s="18" t="s">
        <v>911</v>
      </c>
      <c r="F148" s="18" t="s">
        <v>911</v>
      </c>
      <c r="G148" s="18" t="s">
        <v>912</v>
      </c>
      <c r="H148" s="18" t="s">
        <v>912</v>
      </c>
      <c r="I148" s="18" t="s">
        <v>912</v>
      </c>
      <c r="J148" s="18" t="s">
        <v>911</v>
      </c>
      <c r="K148" s="18" t="s">
        <v>911</v>
      </c>
      <c r="L148" s="18" t="s">
        <v>911</v>
      </c>
      <c r="M148" s="18" t="s">
        <v>911</v>
      </c>
      <c r="N148" s="18" t="s">
        <v>912</v>
      </c>
      <c r="O148" s="18" t="s">
        <v>912</v>
      </c>
      <c r="P148" s="18" t="s">
        <v>911</v>
      </c>
      <c r="Q148" s="18" t="s">
        <v>911</v>
      </c>
      <c r="R148" s="18" t="s">
        <v>911</v>
      </c>
      <c r="S148" s="18" t="s">
        <v>911</v>
      </c>
      <c r="T148" s="18" t="s">
        <v>911</v>
      </c>
      <c r="U148" s="18" t="s">
        <v>912</v>
      </c>
      <c r="V148" s="18" t="s">
        <v>912</v>
      </c>
      <c r="W148" s="18" t="s">
        <v>911</v>
      </c>
      <c r="X148" s="18" t="s">
        <v>911</v>
      </c>
      <c r="Y148" s="18" t="s">
        <v>911</v>
      </c>
      <c r="Z148" s="18" t="s">
        <v>911</v>
      </c>
      <c r="AA148" s="18" t="s">
        <v>911</v>
      </c>
      <c r="AB148" s="18" t="s">
        <v>912</v>
      </c>
      <c r="AC148" s="18" t="s">
        <v>912</v>
      </c>
      <c r="AD148" s="18" t="s">
        <v>911</v>
      </c>
      <c r="AE148" s="18" t="s">
        <v>911</v>
      </c>
      <c r="AF148" s="18" t="s">
        <v>911</v>
      </c>
      <c r="AG148" s="18" t="s">
        <v>911</v>
      </c>
      <c r="AH148" s="25">
        <v>21</v>
      </c>
      <c r="AI148" s="26">
        <f t="shared" si="18"/>
        <v>21</v>
      </c>
      <c r="AJ148" s="26">
        <f t="shared" si="21"/>
        <v>0</v>
      </c>
      <c r="AK148" s="26">
        <f t="shared" si="19"/>
        <v>0</v>
      </c>
      <c r="AL148" s="26">
        <f t="shared" si="22"/>
        <v>0</v>
      </c>
      <c r="AM148" s="26">
        <f t="shared" si="23"/>
        <v>0</v>
      </c>
      <c r="AN148" s="26">
        <f t="shared" si="24"/>
        <v>0</v>
      </c>
      <c r="AO148" s="26">
        <f t="shared" si="25"/>
        <v>0</v>
      </c>
      <c r="AP148" s="25"/>
    </row>
    <row r="149" ht="19.95" customHeight="1" spans="1:42">
      <c r="A149" s="23">
        <f t="shared" si="20"/>
        <v>145</v>
      </c>
      <c r="B149" s="24" t="str">
        <f>'202604工资表'!B160</f>
        <v>一百四十五</v>
      </c>
      <c r="C149" s="350" t="s">
        <v>910</v>
      </c>
      <c r="D149" s="18" t="s">
        <v>911</v>
      </c>
      <c r="E149" s="18" t="s">
        <v>911</v>
      </c>
      <c r="F149" s="18" t="s">
        <v>911</v>
      </c>
      <c r="G149" s="18" t="s">
        <v>912</v>
      </c>
      <c r="H149" s="18" t="s">
        <v>912</v>
      </c>
      <c r="I149" s="18" t="s">
        <v>912</v>
      </c>
      <c r="J149" s="18" t="s">
        <v>911</v>
      </c>
      <c r="K149" s="18" t="s">
        <v>911</v>
      </c>
      <c r="L149" s="18" t="s">
        <v>911</v>
      </c>
      <c r="M149" s="18" t="s">
        <v>911</v>
      </c>
      <c r="N149" s="18" t="s">
        <v>912</v>
      </c>
      <c r="O149" s="18" t="s">
        <v>912</v>
      </c>
      <c r="P149" s="18" t="s">
        <v>911</v>
      </c>
      <c r="Q149" s="18" t="s">
        <v>911</v>
      </c>
      <c r="R149" s="18" t="s">
        <v>911</v>
      </c>
      <c r="S149" s="18" t="s">
        <v>911</v>
      </c>
      <c r="T149" s="18" t="s">
        <v>911</v>
      </c>
      <c r="U149" s="18" t="s">
        <v>912</v>
      </c>
      <c r="V149" s="18" t="s">
        <v>912</v>
      </c>
      <c r="W149" s="18" t="s">
        <v>911</v>
      </c>
      <c r="X149" s="18" t="s">
        <v>911</v>
      </c>
      <c r="Y149" s="18" t="s">
        <v>911</v>
      </c>
      <c r="Z149" s="18" t="s">
        <v>911</v>
      </c>
      <c r="AA149" s="18" t="s">
        <v>911</v>
      </c>
      <c r="AB149" s="18" t="s">
        <v>912</v>
      </c>
      <c r="AC149" s="18" t="s">
        <v>912</v>
      </c>
      <c r="AD149" s="18" t="s">
        <v>911</v>
      </c>
      <c r="AE149" s="18" t="s">
        <v>911</v>
      </c>
      <c r="AF149" s="18" t="s">
        <v>911</v>
      </c>
      <c r="AG149" s="18" t="s">
        <v>911</v>
      </c>
      <c r="AH149" s="25">
        <v>21</v>
      </c>
      <c r="AI149" s="26">
        <f t="shared" si="18"/>
        <v>21</v>
      </c>
      <c r="AJ149" s="26">
        <f t="shared" si="21"/>
        <v>0</v>
      </c>
      <c r="AK149" s="26">
        <f t="shared" si="19"/>
        <v>0</v>
      </c>
      <c r="AL149" s="26">
        <f t="shared" si="22"/>
        <v>0</v>
      </c>
      <c r="AM149" s="26">
        <f t="shared" si="23"/>
        <v>0</v>
      </c>
      <c r="AN149" s="26">
        <f t="shared" si="24"/>
        <v>0</v>
      </c>
      <c r="AO149" s="26">
        <f t="shared" si="25"/>
        <v>0</v>
      </c>
      <c r="AP149" s="25"/>
    </row>
    <row r="150" ht="19.95" customHeight="1" spans="1:42">
      <c r="A150" s="23">
        <f t="shared" si="20"/>
        <v>146</v>
      </c>
      <c r="B150" s="24" t="str">
        <f>'202604工资表'!B161</f>
        <v>一百四十六</v>
      </c>
      <c r="C150" s="350" t="s">
        <v>910</v>
      </c>
      <c r="D150" s="18" t="s">
        <v>911</v>
      </c>
      <c r="E150" s="18" t="s">
        <v>911</v>
      </c>
      <c r="F150" s="18" t="s">
        <v>911</v>
      </c>
      <c r="G150" s="18" t="s">
        <v>912</v>
      </c>
      <c r="H150" s="18" t="s">
        <v>912</v>
      </c>
      <c r="I150" s="18" t="s">
        <v>912</v>
      </c>
      <c r="J150" s="18" t="s">
        <v>911</v>
      </c>
      <c r="K150" s="18" t="s">
        <v>911</v>
      </c>
      <c r="L150" s="18" t="s">
        <v>911</v>
      </c>
      <c r="M150" s="18" t="s">
        <v>911</v>
      </c>
      <c r="N150" s="18" t="s">
        <v>912</v>
      </c>
      <c r="O150" s="18" t="s">
        <v>912</v>
      </c>
      <c r="P150" s="18" t="s">
        <v>911</v>
      </c>
      <c r="Q150" s="18" t="s">
        <v>911</v>
      </c>
      <c r="R150" s="18" t="s">
        <v>911</v>
      </c>
      <c r="S150" s="18" t="s">
        <v>911</v>
      </c>
      <c r="T150" s="18" t="s">
        <v>911</v>
      </c>
      <c r="U150" s="18" t="s">
        <v>912</v>
      </c>
      <c r="V150" s="18" t="s">
        <v>912</v>
      </c>
      <c r="W150" s="18" t="s">
        <v>911</v>
      </c>
      <c r="X150" s="18" t="s">
        <v>911</v>
      </c>
      <c r="Y150" s="18" t="s">
        <v>911</v>
      </c>
      <c r="Z150" s="18" t="s">
        <v>911</v>
      </c>
      <c r="AA150" s="18" t="s">
        <v>911</v>
      </c>
      <c r="AB150" s="18" t="s">
        <v>912</v>
      </c>
      <c r="AC150" s="18" t="s">
        <v>912</v>
      </c>
      <c r="AD150" s="18" t="s">
        <v>911</v>
      </c>
      <c r="AE150" s="18" t="s">
        <v>911</v>
      </c>
      <c r="AF150" s="18" t="s">
        <v>911</v>
      </c>
      <c r="AG150" s="18" t="s">
        <v>911</v>
      </c>
      <c r="AH150" s="25">
        <v>21</v>
      </c>
      <c r="AI150" s="26">
        <f t="shared" si="18"/>
        <v>21</v>
      </c>
      <c r="AJ150" s="26">
        <f t="shared" si="21"/>
        <v>0</v>
      </c>
      <c r="AK150" s="26">
        <f t="shared" si="19"/>
        <v>0</v>
      </c>
      <c r="AL150" s="26">
        <f t="shared" si="22"/>
        <v>0</v>
      </c>
      <c r="AM150" s="26">
        <f t="shared" si="23"/>
        <v>0</v>
      </c>
      <c r="AN150" s="26">
        <f t="shared" si="24"/>
        <v>0</v>
      </c>
      <c r="AO150" s="26">
        <f t="shared" si="25"/>
        <v>0</v>
      </c>
      <c r="AP150" s="25"/>
    </row>
    <row r="151" ht="19.95" customHeight="1" spans="1:42">
      <c r="A151" s="23">
        <f t="shared" si="20"/>
        <v>147</v>
      </c>
      <c r="B151" s="24" t="str">
        <f>'202604工资表'!B162</f>
        <v>一百四十七</v>
      </c>
      <c r="C151" s="350" t="s">
        <v>910</v>
      </c>
      <c r="D151" s="18" t="s">
        <v>911</v>
      </c>
      <c r="E151" s="18" t="s">
        <v>911</v>
      </c>
      <c r="F151" s="18" t="s">
        <v>911</v>
      </c>
      <c r="G151" s="18" t="s">
        <v>912</v>
      </c>
      <c r="H151" s="18" t="s">
        <v>912</v>
      </c>
      <c r="I151" s="18" t="s">
        <v>912</v>
      </c>
      <c r="J151" s="18" t="s">
        <v>911</v>
      </c>
      <c r="K151" s="18" t="s">
        <v>911</v>
      </c>
      <c r="L151" s="18" t="s">
        <v>911</v>
      </c>
      <c r="M151" s="18" t="s">
        <v>911</v>
      </c>
      <c r="N151" s="18" t="s">
        <v>912</v>
      </c>
      <c r="O151" s="18" t="s">
        <v>912</v>
      </c>
      <c r="P151" s="18" t="s">
        <v>911</v>
      </c>
      <c r="Q151" s="18" t="s">
        <v>911</v>
      </c>
      <c r="R151" s="18" t="s">
        <v>911</v>
      </c>
      <c r="S151" s="18" t="s">
        <v>911</v>
      </c>
      <c r="T151" s="18" t="s">
        <v>911</v>
      </c>
      <c r="U151" s="18" t="s">
        <v>912</v>
      </c>
      <c r="V151" s="18" t="s">
        <v>912</v>
      </c>
      <c r="W151" s="18" t="s">
        <v>911</v>
      </c>
      <c r="X151" s="18" t="s">
        <v>911</v>
      </c>
      <c r="Y151" s="18" t="s">
        <v>911</v>
      </c>
      <c r="Z151" s="18" t="s">
        <v>911</v>
      </c>
      <c r="AA151" s="18" t="s">
        <v>911</v>
      </c>
      <c r="AB151" s="18" t="s">
        <v>912</v>
      </c>
      <c r="AC151" s="18" t="s">
        <v>912</v>
      </c>
      <c r="AD151" s="18" t="s">
        <v>911</v>
      </c>
      <c r="AE151" s="18" t="s">
        <v>911</v>
      </c>
      <c r="AF151" s="18" t="s">
        <v>911</v>
      </c>
      <c r="AG151" s="18" t="s">
        <v>911</v>
      </c>
      <c r="AH151" s="25">
        <v>21</v>
      </c>
      <c r="AI151" s="26">
        <f t="shared" si="18"/>
        <v>21</v>
      </c>
      <c r="AJ151" s="26">
        <f t="shared" si="21"/>
        <v>0</v>
      </c>
      <c r="AK151" s="26">
        <f t="shared" si="19"/>
        <v>0</v>
      </c>
      <c r="AL151" s="26">
        <f t="shared" si="22"/>
        <v>0</v>
      </c>
      <c r="AM151" s="26">
        <f t="shared" si="23"/>
        <v>0</v>
      </c>
      <c r="AN151" s="26">
        <f t="shared" si="24"/>
        <v>0</v>
      </c>
      <c r="AO151" s="26">
        <f t="shared" si="25"/>
        <v>0</v>
      </c>
      <c r="AP151" s="25"/>
    </row>
    <row r="152" ht="19.95" customHeight="1" spans="1:42">
      <c r="A152" s="23">
        <f t="shared" si="20"/>
        <v>148</v>
      </c>
      <c r="B152" s="24" t="str">
        <f>'202604工资表'!B163</f>
        <v>一百四十八</v>
      </c>
      <c r="C152" s="350" t="s">
        <v>910</v>
      </c>
      <c r="D152" s="18" t="s">
        <v>911</v>
      </c>
      <c r="E152" s="18" t="s">
        <v>911</v>
      </c>
      <c r="F152" s="18" t="s">
        <v>911</v>
      </c>
      <c r="G152" s="18" t="s">
        <v>912</v>
      </c>
      <c r="H152" s="18" t="s">
        <v>912</v>
      </c>
      <c r="I152" s="18" t="s">
        <v>912</v>
      </c>
      <c r="J152" s="18" t="s">
        <v>911</v>
      </c>
      <c r="K152" s="18" t="s">
        <v>911</v>
      </c>
      <c r="L152" s="18" t="s">
        <v>911</v>
      </c>
      <c r="M152" s="18" t="s">
        <v>911</v>
      </c>
      <c r="N152" s="18" t="s">
        <v>912</v>
      </c>
      <c r="O152" s="18" t="s">
        <v>912</v>
      </c>
      <c r="P152" s="18" t="s">
        <v>911</v>
      </c>
      <c r="Q152" s="18" t="s">
        <v>911</v>
      </c>
      <c r="R152" s="18" t="s">
        <v>911</v>
      </c>
      <c r="S152" s="18" t="s">
        <v>911</v>
      </c>
      <c r="T152" s="18" t="s">
        <v>911</v>
      </c>
      <c r="U152" s="18" t="s">
        <v>912</v>
      </c>
      <c r="V152" s="18" t="s">
        <v>912</v>
      </c>
      <c r="W152" s="18" t="s">
        <v>911</v>
      </c>
      <c r="X152" s="18" t="s">
        <v>911</v>
      </c>
      <c r="Y152" s="18" t="s">
        <v>911</v>
      </c>
      <c r="Z152" s="18" t="s">
        <v>911</v>
      </c>
      <c r="AA152" s="18" t="s">
        <v>911</v>
      </c>
      <c r="AB152" s="18" t="s">
        <v>912</v>
      </c>
      <c r="AC152" s="18" t="s">
        <v>912</v>
      </c>
      <c r="AD152" s="18" t="s">
        <v>911</v>
      </c>
      <c r="AE152" s="18" t="s">
        <v>911</v>
      </c>
      <c r="AF152" s="18" t="s">
        <v>911</v>
      </c>
      <c r="AG152" s="18" t="s">
        <v>911</v>
      </c>
      <c r="AH152" s="25">
        <v>21</v>
      </c>
      <c r="AI152" s="26">
        <f t="shared" ref="AI152:AI178" si="26">COUNTIF(D152:AG152,"√")</f>
        <v>21</v>
      </c>
      <c r="AJ152" s="26">
        <f t="shared" si="21"/>
        <v>0</v>
      </c>
      <c r="AK152" s="26">
        <f t="shared" ref="AK152:AK178" si="27">COUNTIF(D152:AG152,"○")</f>
        <v>0</v>
      </c>
      <c r="AL152" s="26">
        <f t="shared" si="22"/>
        <v>0</v>
      </c>
      <c r="AM152" s="26">
        <f t="shared" si="23"/>
        <v>0</v>
      </c>
      <c r="AN152" s="26">
        <f t="shared" si="24"/>
        <v>0</v>
      </c>
      <c r="AO152" s="26">
        <f t="shared" si="25"/>
        <v>0</v>
      </c>
      <c r="AP152" s="25"/>
    </row>
    <row r="153" ht="19.95" customHeight="1" spans="1:42">
      <c r="A153" s="23">
        <f t="shared" si="20"/>
        <v>149</v>
      </c>
      <c r="B153" s="24" t="str">
        <f>'202604工资表'!B164</f>
        <v>一百四十九</v>
      </c>
      <c r="C153" s="350" t="s">
        <v>910</v>
      </c>
      <c r="D153" s="18" t="s">
        <v>911</v>
      </c>
      <c r="E153" s="18" t="s">
        <v>911</v>
      </c>
      <c r="F153" s="18" t="s">
        <v>911</v>
      </c>
      <c r="G153" s="18" t="s">
        <v>912</v>
      </c>
      <c r="H153" s="18" t="s">
        <v>912</v>
      </c>
      <c r="I153" s="18" t="s">
        <v>912</v>
      </c>
      <c r="J153" s="18" t="s">
        <v>911</v>
      </c>
      <c r="K153" s="18" t="s">
        <v>911</v>
      </c>
      <c r="L153" s="18" t="s">
        <v>911</v>
      </c>
      <c r="M153" s="18" t="s">
        <v>911</v>
      </c>
      <c r="N153" s="18" t="s">
        <v>912</v>
      </c>
      <c r="O153" s="18" t="s">
        <v>912</v>
      </c>
      <c r="P153" s="18" t="s">
        <v>911</v>
      </c>
      <c r="Q153" s="18" t="s">
        <v>911</v>
      </c>
      <c r="R153" s="18" t="s">
        <v>911</v>
      </c>
      <c r="S153" s="18" t="s">
        <v>911</v>
      </c>
      <c r="T153" s="18" t="s">
        <v>911</v>
      </c>
      <c r="U153" s="18" t="s">
        <v>912</v>
      </c>
      <c r="V153" s="18" t="s">
        <v>912</v>
      </c>
      <c r="W153" s="18" t="s">
        <v>911</v>
      </c>
      <c r="X153" s="18" t="s">
        <v>911</v>
      </c>
      <c r="Y153" s="18" t="s">
        <v>911</v>
      </c>
      <c r="Z153" s="18" t="s">
        <v>911</v>
      </c>
      <c r="AA153" s="18" t="s">
        <v>911</v>
      </c>
      <c r="AB153" s="18" t="s">
        <v>912</v>
      </c>
      <c r="AC153" s="18" t="s">
        <v>912</v>
      </c>
      <c r="AD153" s="18" t="s">
        <v>911</v>
      </c>
      <c r="AE153" s="18" t="s">
        <v>911</v>
      </c>
      <c r="AF153" s="18" t="s">
        <v>911</v>
      </c>
      <c r="AG153" s="18" t="s">
        <v>911</v>
      </c>
      <c r="AH153" s="25">
        <v>21</v>
      </c>
      <c r="AI153" s="26">
        <f t="shared" si="26"/>
        <v>21</v>
      </c>
      <c r="AJ153" s="26">
        <f t="shared" si="21"/>
        <v>0</v>
      </c>
      <c r="AK153" s="26">
        <f t="shared" si="27"/>
        <v>0</v>
      </c>
      <c r="AL153" s="26">
        <f t="shared" si="22"/>
        <v>0</v>
      </c>
      <c r="AM153" s="26">
        <f t="shared" si="23"/>
        <v>0</v>
      </c>
      <c r="AN153" s="26">
        <f t="shared" si="24"/>
        <v>0</v>
      </c>
      <c r="AO153" s="26">
        <f t="shared" si="25"/>
        <v>0</v>
      </c>
      <c r="AP153" s="25"/>
    </row>
    <row r="154" ht="19.95" customHeight="1" spans="1:42">
      <c r="A154" s="23">
        <f t="shared" si="20"/>
        <v>150</v>
      </c>
      <c r="B154" s="24" t="str">
        <f>'202604工资表'!B165</f>
        <v>一百五十</v>
      </c>
      <c r="C154" s="350" t="s">
        <v>910</v>
      </c>
      <c r="D154" s="18" t="s">
        <v>911</v>
      </c>
      <c r="E154" s="18" t="s">
        <v>911</v>
      </c>
      <c r="F154" s="18" t="s">
        <v>911</v>
      </c>
      <c r="G154" s="18" t="s">
        <v>912</v>
      </c>
      <c r="H154" s="18" t="s">
        <v>912</v>
      </c>
      <c r="I154" s="18" t="s">
        <v>912</v>
      </c>
      <c r="J154" s="18" t="s">
        <v>911</v>
      </c>
      <c r="K154" s="18" t="s">
        <v>911</v>
      </c>
      <c r="L154" s="18" t="s">
        <v>911</v>
      </c>
      <c r="M154" s="18" t="s">
        <v>911</v>
      </c>
      <c r="N154" s="18" t="s">
        <v>912</v>
      </c>
      <c r="O154" s="18" t="s">
        <v>912</v>
      </c>
      <c r="P154" s="18" t="s">
        <v>911</v>
      </c>
      <c r="Q154" s="18" t="s">
        <v>911</v>
      </c>
      <c r="R154" s="18" t="s">
        <v>911</v>
      </c>
      <c r="S154" s="18" t="s">
        <v>911</v>
      </c>
      <c r="T154" s="18" t="s">
        <v>911</v>
      </c>
      <c r="U154" s="18" t="s">
        <v>912</v>
      </c>
      <c r="V154" s="18" t="s">
        <v>912</v>
      </c>
      <c r="W154" s="18" t="s">
        <v>911</v>
      </c>
      <c r="X154" s="18" t="s">
        <v>911</v>
      </c>
      <c r="Y154" s="18" t="s">
        <v>911</v>
      </c>
      <c r="Z154" s="18" t="s">
        <v>911</v>
      </c>
      <c r="AA154" s="18" t="s">
        <v>911</v>
      </c>
      <c r="AB154" s="18" t="s">
        <v>912</v>
      </c>
      <c r="AC154" s="18" t="s">
        <v>912</v>
      </c>
      <c r="AD154" s="18" t="s">
        <v>911</v>
      </c>
      <c r="AE154" s="18" t="s">
        <v>911</v>
      </c>
      <c r="AF154" s="18" t="s">
        <v>911</v>
      </c>
      <c r="AG154" s="18" t="s">
        <v>911</v>
      </c>
      <c r="AH154" s="25">
        <v>21</v>
      </c>
      <c r="AI154" s="26">
        <f t="shared" si="26"/>
        <v>21</v>
      </c>
      <c r="AJ154" s="26">
        <f t="shared" si="21"/>
        <v>0</v>
      </c>
      <c r="AK154" s="26">
        <f t="shared" si="27"/>
        <v>0</v>
      </c>
      <c r="AL154" s="26">
        <f t="shared" si="22"/>
        <v>0</v>
      </c>
      <c r="AM154" s="26">
        <f t="shared" si="23"/>
        <v>0</v>
      </c>
      <c r="AN154" s="26">
        <f t="shared" si="24"/>
        <v>0</v>
      </c>
      <c r="AO154" s="26">
        <f t="shared" si="25"/>
        <v>0</v>
      </c>
      <c r="AP154" s="25"/>
    </row>
    <row r="155" ht="19.95" customHeight="1" spans="1:42">
      <c r="A155" s="23">
        <f t="shared" si="20"/>
        <v>151</v>
      </c>
      <c r="B155" s="24" t="str">
        <f>'202604工资表'!B166</f>
        <v>一百五十一</v>
      </c>
      <c r="C155" s="350" t="s">
        <v>910</v>
      </c>
      <c r="D155" s="18" t="s">
        <v>911</v>
      </c>
      <c r="E155" s="18" t="s">
        <v>911</v>
      </c>
      <c r="F155" s="18" t="s">
        <v>911</v>
      </c>
      <c r="G155" s="18" t="s">
        <v>912</v>
      </c>
      <c r="H155" s="18" t="s">
        <v>912</v>
      </c>
      <c r="I155" s="18" t="s">
        <v>912</v>
      </c>
      <c r="J155" s="18" t="s">
        <v>911</v>
      </c>
      <c r="K155" s="18" t="s">
        <v>911</v>
      </c>
      <c r="L155" s="18" t="s">
        <v>911</v>
      </c>
      <c r="M155" s="18" t="s">
        <v>911</v>
      </c>
      <c r="N155" s="18" t="s">
        <v>912</v>
      </c>
      <c r="O155" s="18" t="s">
        <v>912</v>
      </c>
      <c r="P155" s="18" t="s">
        <v>911</v>
      </c>
      <c r="Q155" s="18" t="s">
        <v>911</v>
      </c>
      <c r="R155" s="18" t="s">
        <v>911</v>
      </c>
      <c r="S155" s="18" t="s">
        <v>911</v>
      </c>
      <c r="T155" s="18" t="s">
        <v>911</v>
      </c>
      <c r="U155" s="18" t="s">
        <v>912</v>
      </c>
      <c r="V155" s="18" t="s">
        <v>912</v>
      </c>
      <c r="W155" s="18" t="s">
        <v>911</v>
      </c>
      <c r="X155" s="18" t="s">
        <v>911</v>
      </c>
      <c r="Y155" s="18" t="s">
        <v>911</v>
      </c>
      <c r="Z155" s="18" t="s">
        <v>911</v>
      </c>
      <c r="AA155" s="18" t="s">
        <v>911</v>
      </c>
      <c r="AB155" s="18" t="s">
        <v>912</v>
      </c>
      <c r="AC155" s="18" t="s">
        <v>912</v>
      </c>
      <c r="AD155" s="18" t="s">
        <v>911</v>
      </c>
      <c r="AE155" s="18" t="s">
        <v>911</v>
      </c>
      <c r="AF155" s="18" t="s">
        <v>911</v>
      </c>
      <c r="AG155" s="18" t="s">
        <v>911</v>
      </c>
      <c r="AH155" s="25">
        <v>21</v>
      </c>
      <c r="AI155" s="26">
        <f t="shared" si="26"/>
        <v>21</v>
      </c>
      <c r="AJ155" s="26">
        <f t="shared" si="21"/>
        <v>0</v>
      </c>
      <c r="AK155" s="26">
        <f t="shared" si="27"/>
        <v>0</v>
      </c>
      <c r="AL155" s="26">
        <f t="shared" si="22"/>
        <v>0</v>
      </c>
      <c r="AM155" s="26">
        <f t="shared" si="23"/>
        <v>0</v>
      </c>
      <c r="AN155" s="26">
        <f t="shared" si="24"/>
        <v>0</v>
      </c>
      <c r="AO155" s="26">
        <f t="shared" si="25"/>
        <v>0</v>
      </c>
      <c r="AP155" s="25"/>
    </row>
    <row r="156" ht="19.95" customHeight="1" spans="1:42">
      <c r="A156" s="23">
        <f t="shared" si="20"/>
        <v>152</v>
      </c>
      <c r="B156" s="24" t="str">
        <f>'202604工资表'!B167</f>
        <v>一百五十二</v>
      </c>
      <c r="C156" s="350" t="s">
        <v>910</v>
      </c>
      <c r="D156" s="18" t="s">
        <v>911</v>
      </c>
      <c r="E156" s="18" t="s">
        <v>911</v>
      </c>
      <c r="F156" s="18" t="s">
        <v>911</v>
      </c>
      <c r="G156" s="18" t="s">
        <v>912</v>
      </c>
      <c r="H156" s="18" t="s">
        <v>912</v>
      </c>
      <c r="I156" s="18" t="s">
        <v>912</v>
      </c>
      <c r="J156" s="18" t="s">
        <v>911</v>
      </c>
      <c r="K156" s="18" t="s">
        <v>911</v>
      </c>
      <c r="L156" s="18" t="s">
        <v>911</v>
      </c>
      <c r="M156" s="18" t="s">
        <v>911</v>
      </c>
      <c r="N156" s="18" t="s">
        <v>912</v>
      </c>
      <c r="O156" s="18" t="s">
        <v>912</v>
      </c>
      <c r="P156" s="18" t="s">
        <v>911</v>
      </c>
      <c r="Q156" s="18" t="s">
        <v>911</v>
      </c>
      <c r="R156" s="18" t="s">
        <v>911</v>
      </c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5">
        <v>10</v>
      </c>
      <c r="AI156" s="26">
        <f t="shared" si="26"/>
        <v>10</v>
      </c>
      <c r="AJ156" s="26">
        <f t="shared" si="21"/>
        <v>0</v>
      </c>
      <c r="AK156" s="26">
        <f t="shared" si="27"/>
        <v>0</v>
      </c>
      <c r="AL156" s="26">
        <f t="shared" si="22"/>
        <v>0</v>
      </c>
      <c r="AM156" s="26">
        <f t="shared" si="23"/>
        <v>0</v>
      </c>
      <c r="AN156" s="26">
        <f t="shared" si="24"/>
        <v>0</v>
      </c>
      <c r="AO156" s="26">
        <f t="shared" si="25"/>
        <v>0</v>
      </c>
      <c r="AP156" s="25"/>
    </row>
    <row r="157" ht="19.95" customHeight="1" spans="1:42">
      <c r="A157" s="23">
        <f t="shared" si="20"/>
        <v>153</v>
      </c>
      <c r="B157" s="24" t="str">
        <f>'202604工资表'!B168</f>
        <v>一百五十三</v>
      </c>
      <c r="C157" s="350" t="s">
        <v>910</v>
      </c>
      <c r="D157" s="18" t="s">
        <v>911</v>
      </c>
      <c r="E157" s="18" t="s">
        <v>911</v>
      </c>
      <c r="F157" s="18" t="s">
        <v>911</v>
      </c>
      <c r="G157" s="18" t="s">
        <v>912</v>
      </c>
      <c r="H157" s="18" t="s">
        <v>912</v>
      </c>
      <c r="I157" s="18" t="s">
        <v>912</v>
      </c>
      <c r="J157" s="18" t="s">
        <v>911</v>
      </c>
      <c r="K157" s="18" t="s">
        <v>911</v>
      </c>
      <c r="L157" s="18" t="s">
        <v>911</v>
      </c>
      <c r="M157" s="18" t="s">
        <v>911</v>
      </c>
      <c r="N157" s="18" t="s">
        <v>912</v>
      </c>
      <c r="O157" s="18" t="s">
        <v>912</v>
      </c>
      <c r="P157" s="18" t="s">
        <v>911</v>
      </c>
      <c r="Q157" s="18" t="s">
        <v>911</v>
      </c>
      <c r="R157" s="18" t="s">
        <v>911</v>
      </c>
      <c r="S157" s="18" t="s">
        <v>911</v>
      </c>
      <c r="T157" s="18" t="s">
        <v>911</v>
      </c>
      <c r="U157" s="18" t="s">
        <v>912</v>
      </c>
      <c r="V157" s="18" t="s">
        <v>912</v>
      </c>
      <c r="W157" s="18" t="s">
        <v>911</v>
      </c>
      <c r="X157" s="18" t="s">
        <v>911</v>
      </c>
      <c r="Y157" s="18" t="s">
        <v>911</v>
      </c>
      <c r="Z157" s="18" t="s">
        <v>911</v>
      </c>
      <c r="AA157" s="18" t="s">
        <v>911</v>
      </c>
      <c r="AB157" s="18" t="s">
        <v>912</v>
      </c>
      <c r="AC157" s="18" t="s">
        <v>912</v>
      </c>
      <c r="AD157" s="18" t="s">
        <v>911</v>
      </c>
      <c r="AE157" s="18" t="s">
        <v>911</v>
      </c>
      <c r="AF157" s="18" t="s">
        <v>911</v>
      </c>
      <c r="AG157" s="18" t="s">
        <v>911</v>
      </c>
      <c r="AH157" s="25">
        <v>21</v>
      </c>
      <c r="AI157" s="26">
        <f t="shared" si="26"/>
        <v>21</v>
      </c>
      <c r="AJ157" s="26">
        <f t="shared" si="21"/>
        <v>0</v>
      </c>
      <c r="AK157" s="26">
        <f t="shared" si="27"/>
        <v>0</v>
      </c>
      <c r="AL157" s="26">
        <f t="shared" si="22"/>
        <v>0</v>
      </c>
      <c r="AM157" s="26">
        <f t="shared" si="23"/>
        <v>0</v>
      </c>
      <c r="AN157" s="26">
        <f t="shared" si="24"/>
        <v>0</v>
      </c>
      <c r="AO157" s="26">
        <f t="shared" si="25"/>
        <v>0</v>
      </c>
      <c r="AP157" s="25"/>
    </row>
    <row r="158" ht="19.95" customHeight="1" spans="1:42">
      <c r="A158" s="23">
        <f t="shared" si="20"/>
        <v>154</v>
      </c>
      <c r="B158" s="24" t="str">
        <f>'202604工资表'!B169</f>
        <v>一百五十四</v>
      </c>
      <c r="C158" s="350" t="s">
        <v>910</v>
      </c>
      <c r="D158" s="18" t="s">
        <v>911</v>
      </c>
      <c r="E158" s="18" t="s">
        <v>913</v>
      </c>
      <c r="F158" s="18" t="s">
        <v>911</v>
      </c>
      <c r="G158" s="18" t="s">
        <v>912</v>
      </c>
      <c r="H158" s="18" t="s">
        <v>912</v>
      </c>
      <c r="I158" s="18" t="s">
        <v>912</v>
      </c>
      <c r="J158" s="18" t="s">
        <v>911</v>
      </c>
      <c r="K158" s="18" t="s">
        <v>913</v>
      </c>
      <c r="L158" s="18" t="s">
        <v>911</v>
      </c>
      <c r="M158" s="18" t="s">
        <v>911</v>
      </c>
      <c r="N158" s="18" t="s">
        <v>912</v>
      </c>
      <c r="O158" s="18" t="s">
        <v>912</v>
      </c>
      <c r="P158" s="18" t="s">
        <v>911</v>
      </c>
      <c r="Q158" s="18" t="s">
        <v>911</v>
      </c>
      <c r="R158" s="18" t="s">
        <v>911</v>
      </c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5">
        <v>10</v>
      </c>
      <c r="AI158" s="26">
        <f t="shared" si="26"/>
        <v>8</v>
      </c>
      <c r="AJ158" s="26">
        <f t="shared" si="21"/>
        <v>0</v>
      </c>
      <c r="AK158" s="26">
        <f t="shared" si="27"/>
        <v>2</v>
      </c>
      <c r="AL158" s="26">
        <f t="shared" si="22"/>
        <v>0</v>
      </c>
      <c r="AM158" s="26">
        <f t="shared" si="23"/>
        <v>0</v>
      </c>
      <c r="AN158" s="26">
        <f t="shared" si="24"/>
        <v>0</v>
      </c>
      <c r="AO158" s="26">
        <f t="shared" si="25"/>
        <v>0</v>
      </c>
      <c r="AP158" s="25"/>
    </row>
    <row r="159" ht="19.95" customHeight="1" spans="1:42">
      <c r="A159" s="23">
        <f t="shared" si="20"/>
        <v>155</v>
      </c>
      <c r="B159" s="24" t="str">
        <f>'202604工资表'!B170</f>
        <v>一百五十五</v>
      </c>
      <c r="C159" s="350" t="s">
        <v>910</v>
      </c>
      <c r="D159" s="18" t="s">
        <v>911</v>
      </c>
      <c r="E159" s="18" t="s">
        <v>911</v>
      </c>
      <c r="F159" s="18" t="s">
        <v>911</v>
      </c>
      <c r="G159" s="18" t="s">
        <v>912</v>
      </c>
      <c r="H159" s="18" t="s">
        <v>912</v>
      </c>
      <c r="I159" s="18" t="s">
        <v>912</v>
      </c>
      <c r="J159" s="18" t="s">
        <v>911</v>
      </c>
      <c r="K159" s="18" t="s">
        <v>911</v>
      </c>
      <c r="L159" s="18" t="s">
        <v>911</v>
      </c>
      <c r="M159" s="18" t="s">
        <v>911</v>
      </c>
      <c r="N159" s="18" t="s">
        <v>912</v>
      </c>
      <c r="O159" s="18" t="s">
        <v>912</v>
      </c>
      <c r="P159" s="18" t="s">
        <v>911</v>
      </c>
      <c r="Q159" s="18" t="s">
        <v>911</v>
      </c>
      <c r="R159" s="18" t="s">
        <v>911</v>
      </c>
      <c r="S159" s="18" t="s">
        <v>911</v>
      </c>
      <c r="T159" s="18" t="s">
        <v>911</v>
      </c>
      <c r="U159" s="18" t="s">
        <v>912</v>
      </c>
      <c r="V159" s="18" t="s">
        <v>912</v>
      </c>
      <c r="W159" s="18" t="s">
        <v>911</v>
      </c>
      <c r="X159" s="18" t="s">
        <v>911</v>
      </c>
      <c r="Y159" s="18" t="s">
        <v>911</v>
      </c>
      <c r="Z159" s="18" t="s">
        <v>911</v>
      </c>
      <c r="AA159" s="18" t="s">
        <v>911</v>
      </c>
      <c r="AB159" s="18" t="s">
        <v>912</v>
      </c>
      <c r="AC159" s="18" t="s">
        <v>912</v>
      </c>
      <c r="AD159" s="18" t="s">
        <v>911</v>
      </c>
      <c r="AE159" s="18" t="s">
        <v>911</v>
      </c>
      <c r="AF159" s="18" t="s">
        <v>911</v>
      </c>
      <c r="AG159" s="18" t="s">
        <v>911</v>
      </c>
      <c r="AH159" s="25">
        <v>21</v>
      </c>
      <c r="AI159" s="26">
        <f t="shared" si="26"/>
        <v>21</v>
      </c>
      <c r="AJ159" s="26">
        <f t="shared" si="21"/>
        <v>0</v>
      </c>
      <c r="AK159" s="26">
        <f t="shared" si="27"/>
        <v>0</v>
      </c>
      <c r="AL159" s="26">
        <f t="shared" si="22"/>
        <v>0</v>
      </c>
      <c r="AM159" s="26">
        <f t="shared" si="23"/>
        <v>0</v>
      </c>
      <c r="AN159" s="26">
        <f t="shared" si="24"/>
        <v>0</v>
      </c>
      <c r="AO159" s="26">
        <f t="shared" si="25"/>
        <v>0</v>
      </c>
      <c r="AP159" s="25"/>
    </row>
    <row r="160" ht="19.95" customHeight="1" spans="1:42">
      <c r="A160" s="23">
        <f t="shared" si="20"/>
        <v>156</v>
      </c>
      <c r="B160" s="24" t="str">
        <f>'202604工资表'!B171</f>
        <v>一百五十六</v>
      </c>
      <c r="C160" s="350" t="s">
        <v>910</v>
      </c>
      <c r="D160" s="18" t="s">
        <v>911</v>
      </c>
      <c r="E160" s="18" t="s">
        <v>911</v>
      </c>
      <c r="F160" s="18" t="s">
        <v>911</v>
      </c>
      <c r="G160" s="18" t="s">
        <v>912</v>
      </c>
      <c r="H160" s="18" t="s">
        <v>912</v>
      </c>
      <c r="I160" s="18" t="s">
        <v>912</v>
      </c>
      <c r="J160" s="18" t="s">
        <v>911</v>
      </c>
      <c r="K160" s="18" t="s">
        <v>911</v>
      </c>
      <c r="L160" s="18" t="s">
        <v>911</v>
      </c>
      <c r="M160" s="18" t="s">
        <v>911</v>
      </c>
      <c r="N160" s="18" t="s">
        <v>912</v>
      </c>
      <c r="O160" s="18" t="s">
        <v>912</v>
      </c>
      <c r="P160" s="18" t="s">
        <v>911</v>
      </c>
      <c r="Q160" s="18" t="s">
        <v>911</v>
      </c>
      <c r="R160" s="18" t="s">
        <v>911</v>
      </c>
      <c r="S160" s="18" t="s">
        <v>911</v>
      </c>
      <c r="T160" s="18" t="s">
        <v>911</v>
      </c>
      <c r="U160" s="18" t="s">
        <v>912</v>
      </c>
      <c r="V160" s="18" t="s">
        <v>912</v>
      </c>
      <c r="W160" s="18" t="s">
        <v>911</v>
      </c>
      <c r="X160" s="18" t="s">
        <v>911</v>
      </c>
      <c r="Y160" s="18" t="s">
        <v>911</v>
      </c>
      <c r="Z160" s="18" t="s">
        <v>911</v>
      </c>
      <c r="AA160" s="18" t="s">
        <v>911</v>
      </c>
      <c r="AB160" s="18" t="s">
        <v>912</v>
      </c>
      <c r="AC160" s="18" t="s">
        <v>912</v>
      </c>
      <c r="AD160" s="18" t="s">
        <v>911</v>
      </c>
      <c r="AE160" s="18" t="s">
        <v>911</v>
      </c>
      <c r="AF160" s="18" t="s">
        <v>911</v>
      </c>
      <c r="AG160" s="18" t="s">
        <v>911</v>
      </c>
      <c r="AH160" s="25">
        <v>21</v>
      </c>
      <c r="AI160" s="26">
        <f t="shared" si="26"/>
        <v>21</v>
      </c>
      <c r="AJ160" s="26">
        <f t="shared" si="21"/>
        <v>0</v>
      </c>
      <c r="AK160" s="26">
        <f t="shared" si="27"/>
        <v>0</v>
      </c>
      <c r="AL160" s="26">
        <f t="shared" si="22"/>
        <v>0</v>
      </c>
      <c r="AM160" s="26">
        <f t="shared" si="23"/>
        <v>0</v>
      </c>
      <c r="AN160" s="26">
        <f t="shared" si="24"/>
        <v>0</v>
      </c>
      <c r="AO160" s="26">
        <f t="shared" si="25"/>
        <v>0</v>
      </c>
      <c r="AP160" s="25"/>
    </row>
    <row r="161" ht="19.95" customHeight="1" spans="1:42">
      <c r="A161" s="23">
        <f t="shared" si="20"/>
        <v>157</v>
      </c>
      <c r="B161" s="24" t="str">
        <f>'202604工资表'!B172</f>
        <v>一百五十七</v>
      </c>
      <c r="C161" s="350" t="s">
        <v>910</v>
      </c>
      <c r="D161" s="18" t="s">
        <v>911</v>
      </c>
      <c r="E161" s="18" t="s">
        <v>911</v>
      </c>
      <c r="F161" s="18" t="s">
        <v>911</v>
      </c>
      <c r="G161" s="18" t="s">
        <v>912</v>
      </c>
      <c r="H161" s="18" t="s">
        <v>912</v>
      </c>
      <c r="I161" s="18" t="s">
        <v>912</v>
      </c>
      <c r="J161" s="18" t="s">
        <v>911</v>
      </c>
      <c r="K161" s="18" t="s">
        <v>911</v>
      </c>
      <c r="L161" s="18" t="s">
        <v>911</v>
      </c>
      <c r="M161" s="18" t="s">
        <v>911</v>
      </c>
      <c r="N161" s="18" t="s">
        <v>912</v>
      </c>
      <c r="O161" s="18" t="s">
        <v>912</v>
      </c>
      <c r="P161" s="18" t="s">
        <v>911</v>
      </c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5">
        <v>8</v>
      </c>
      <c r="AI161" s="26">
        <f t="shared" si="26"/>
        <v>8</v>
      </c>
      <c r="AJ161" s="26">
        <f t="shared" si="21"/>
        <v>0</v>
      </c>
      <c r="AK161" s="26">
        <f t="shared" si="27"/>
        <v>0</v>
      </c>
      <c r="AL161" s="26">
        <f t="shared" si="22"/>
        <v>0</v>
      </c>
      <c r="AM161" s="26">
        <f t="shared" si="23"/>
        <v>0</v>
      </c>
      <c r="AN161" s="26">
        <f t="shared" si="24"/>
        <v>0</v>
      </c>
      <c r="AO161" s="26">
        <f t="shared" si="25"/>
        <v>0</v>
      </c>
      <c r="AP161" s="25"/>
    </row>
    <row r="162" ht="19.95" customHeight="1" spans="1:42">
      <c r="A162" s="23">
        <f t="shared" si="20"/>
        <v>158</v>
      </c>
      <c r="B162" s="24" t="str">
        <f>'202604工资表'!B173</f>
        <v>一百五十八</v>
      </c>
      <c r="C162" s="350" t="s">
        <v>910</v>
      </c>
      <c r="D162" s="18" t="s">
        <v>911</v>
      </c>
      <c r="E162" s="18" t="s">
        <v>911</v>
      </c>
      <c r="F162" s="18" t="s">
        <v>911</v>
      </c>
      <c r="G162" s="18" t="s">
        <v>912</v>
      </c>
      <c r="H162" s="18" t="s">
        <v>912</v>
      </c>
      <c r="I162" s="18" t="s">
        <v>912</v>
      </c>
      <c r="J162" s="18" t="s">
        <v>911</v>
      </c>
      <c r="K162" s="18" t="s">
        <v>911</v>
      </c>
      <c r="L162" s="18" t="s">
        <v>911</v>
      </c>
      <c r="M162" s="18" t="s">
        <v>913</v>
      </c>
      <c r="N162" s="18" t="s">
        <v>912</v>
      </c>
      <c r="O162" s="18" t="s">
        <v>912</v>
      </c>
      <c r="P162" s="18" t="s">
        <v>911</v>
      </c>
      <c r="Q162" s="18" t="s">
        <v>911</v>
      </c>
      <c r="R162" s="18" t="s">
        <v>911</v>
      </c>
      <c r="S162" s="18" t="s">
        <v>911</v>
      </c>
      <c r="T162" s="18" t="s">
        <v>911</v>
      </c>
      <c r="U162" s="18" t="s">
        <v>912</v>
      </c>
      <c r="V162" s="18" t="s">
        <v>912</v>
      </c>
      <c r="W162" s="18" t="s">
        <v>911</v>
      </c>
      <c r="X162" s="18" t="s">
        <v>911</v>
      </c>
      <c r="Y162" s="18" t="s">
        <v>913</v>
      </c>
      <c r="Z162" s="18" t="s">
        <v>911</v>
      </c>
      <c r="AA162" s="18" t="s">
        <v>911</v>
      </c>
      <c r="AB162" s="18" t="s">
        <v>912</v>
      </c>
      <c r="AC162" s="18" t="s">
        <v>912</v>
      </c>
      <c r="AD162" s="18" t="s">
        <v>911</v>
      </c>
      <c r="AE162" s="18" t="s">
        <v>911</v>
      </c>
      <c r="AF162" s="18" t="s">
        <v>911</v>
      </c>
      <c r="AG162" s="18" t="s">
        <v>913</v>
      </c>
      <c r="AH162" s="25">
        <v>21</v>
      </c>
      <c r="AI162" s="26">
        <f t="shared" si="26"/>
        <v>18</v>
      </c>
      <c r="AJ162" s="26">
        <f t="shared" si="21"/>
        <v>0</v>
      </c>
      <c r="AK162" s="26">
        <f t="shared" si="27"/>
        <v>3</v>
      </c>
      <c r="AL162" s="26">
        <f t="shared" si="22"/>
        <v>0</v>
      </c>
      <c r="AM162" s="26">
        <f t="shared" si="23"/>
        <v>0</v>
      </c>
      <c r="AN162" s="26">
        <f t="shared" si="24"/>
        <v>0</v>
      </c>
      <c r="AO162" s="26">
        <f t="shared" si="25"/>
        <v>0</v>
      </c>
      <c r="AP162" s="25"/>
    </row>
    <row r="163" ht="19.95" customHeight="1" spans="1:42">
      <c r="A163" s="23">
        <f t="shared" si="20"/>
        <v>159</v>
      </c>
      <c r="B163" s="24" t="str">
        <f>'202604工资表'!B174</f>
        <v>一百五十九</v>
      </c>
      <c r="C163" s="350" t="s">
        <v>910</v>
      </c>
      <c r="D163" s="18" t="s">
        <v>911</v>
      </c>
      <c r="E163" s="18" t="s">
        <v>911</v>
      </c>
      <c r="F163" s="18" t="s">
        <v>911</v>
      </c>
      <c r="G163" s="18" t="s">
        <v>912</v>
      </c>
      <c r="H163" s="18" t="s">
        <v>912</v>
      </c>
      <c r="I163" s="18" t="s">
        <v>912</v>
      </c>
      <c r="J163" s="18" t="s">
        <v>911</v>
      </c>
      <c r="K163" s="18" t="s">
        <v>911</v>
      </c>
      <c r="L163" s="18" t="s">
        <v>911</v>
      </c>
      <c r="M163" s="18" t="s">
        <v>911</v>
      </c>
      <c r="N163" s="18" t="s">
        <v>912</v>
      </c>
      <c r="O163" s="18" t="s">
        <v>912</v>
      </c>
      <c r="P163" s="18" t="s">
        <v>911</v>
      </c>
      <c r="Q163" s="18" t="s">
        <v>911</v>
      </c>
      <c r="R163" s="18" t="s">
        <v>911</v>
      </c>
      <c r="S163" s="18" t="s">
        <v>911</v>
      </c>
      <c r="T163" s="18" t="s">
        <v>911</v>
      </c>
      <c r="U163" s="18" t="s">
        <v>912</v>
      </c>
      <c r="V163" s="18" t="s">
        <v>912</v>
      </c>
      <c r="W163" s="18" t="s">
        <v>911</v>
      </c>
      <c r="X163" s="18" t="s">
        <v>911</v>
      </c>
      <c r="Y163" s="18" t="s">
        <v>911</v>
      </c>
      <c r="Z163" s="18" t="s">
        <v>911</v>
      </c>
      <c r="AA163" s="18" t="s">
        <v>911</v>
      </c>
      <c r="AB163" s="18" t="s">
        <v>912</v>
      </c>
      <c r="AC163" s="18" t="s">
        <v>912</v>
      </c>
      <c r="AD163" s="18" t="s">
        <v>911</v>
      </c>
      <c r="AE163" s="18" t="s">
        <v>911</v>
      </c>
      <c r="AF163" s="18" t="s">
        <v>911</v>
      </c>
      <c r="AG163" s="18" t="s">
        <v>911</v>
      </c>
      <c r="AH163" s="25">
        <v>21</v>
      </c>
      <c r="AI163" s="26">
        <f t="shared" si="26"/>
        <v>21</v>
      </c>
      <c r="AJ163" s="26">
        <f t="shared" si="21"/>
        <v>0</v>
      </c>
      <c r="AK163" s="26">
        <f t="shared" si="27"/>
        <v>0</v>
      </c>
      <c r="AL163" s="26">
        <f t="shared" si="22"/>
        <v>0</v>
      </c>
      <c r="AM163" s="26">
        <f t="shared" si="23"/>
        <v>0</v>
      </c>
      <c r="AN163" s="26">
        <f t="shared" si="24"/>
        <v>0</v>
      </c>
      <c r="AO163" s="26">
        <f t="shared" si="25"/>
        <v>0</v>
      </c>
      <c r="AP163" s="25"/>
    </row>
    <row r="164" ht="19.95" customHeight="1" spans="1:42">
      <c r="A164" s="23">
        <f t="shared" si="20"/>
        <v>160</v>
      </c>
      <c r="B164" s="24" t="str">
        <f>'202604工资表'!B175</f>
        <v>一百六十</v>
      </c>
      <c r="C164" s="350" t="s">
        <v>910</v>
      </c>
      <c r="D164" s="18" t="s">
        <v>911</v>
      </c>
      <c r="E164" s="18" t="s">
        <v>911</v>
      </c>
      <c r="F164" s="18" t="s">
        <v>911</v>
      </c>
      <c r="G164" s="18" t="s">
        <v>912</v>
      </c>
      <c r="H164" s="18" t="s">
        <v>912</v>
      </c>
      <c r="I164" s="18" t="s">
        <v>912</v>
      </c>
      <c r="J164" s="18" t="s">
        <v>911</v>
      </c>
      <c r="K164" s="18" t="s">
        <v>911</v>
      </c>
      <c r="L164" s="18" t="s">
        <v>911</v>
      </c>
      <c r="M164" s="18" t="s">
        <v>911</v>
      </c>
      <c r="N164" s="18" t="s">
        <v>912</v>
      </c>
      <c r="O164" s="18" t="s">
        <v>912</v>
      </c>
      <c r="P164" s="18" t="s">
        <v>911</v>
      </c>
      <c r="Q164" s="18" t="s">
        <v>911</v>
      </c>
      <c r="R164" s="18" t="s">
        <v>911</v>
      </c>
      <c r="S164" s="18" t="s">
        <v>911</v>
      </c>
      <c r="T164" s="18" t="s">
        <v>911</v>
      </c>
      <c r="U164" s="18" t="s">
        <v>912</v>
      </c>
      <c r="V164" s="18" t="s">
        <v>912</v>
      </c>
      <c r="W164" s="18" t="s">
        <v>911</v>
      </c>
      <c r="X164" s="18" t="s">
        <v>911</v>
      </c>
      <c r="Y164" s="18" t="s">
        <v>911</v>
      </c>
      <c r="Z164" s="18" t="s">
        <v>911</v>
      </c>
      <c r="AA164" s="18" t="s">
        <v>911</v>
      </c>
      <c r="AB164" s="18" t="s">
        <v>912</v>
      </c>
      <c r="AC164" s="18" t="s">
        <v>912</v>
      </c>
      <c r="AD164" s="18" t="s">
        <v>911</v>
      </c>
      <c r="AE164" s="18" t="s">
        <v>911</v>
      </c>
      <c r="AF164" s="18" t="s">
        <v>911</v>
      </c>
      <c r="AG164" s="18" t="s">
        <v>911</v>
      </c>
      <c r="AH164" s="25">
        <v>21</v>
      </c>
      <c r="AI164" s="26">
        <f t="shared" si="26"/>
        <v>21</v>
      </c>
      <c r="AJ164" s="26">
        <f t="shared" si="21"/>
        <v>0</v>
      </c>
      <c r="AK164" s="26">
        <f t="shared" si="27"/>
        <v>0</v>
      </c>
      <c r="AL164" s="26">
        <f t="shared" si="22"/>
        <v>0</v>
      </c>
      <c r="AM164" s="26">
        <f t="shared" si="23"/>
        <v>0</v>
      </c>
      <c r="AN164" s="26">
        <f t="shared" si="24"/>
        <v>0</v>
      </c>
      <c r="AO164" s="26">
        <f t="shared" si="25"/>
        <v>0</v>
      </c>
      <c r="AP164" s="25"/>
    </row>
    <row r="165" ht="19.95" customHeight="1" spans="1:42">
      <c r="A165" s="23">
        <f t="shared" si="20"/>
        <v>161</v>
      </c>
      <c r="B165" s="24" t="str">
        <f>'202604工资表'!B176</f>
        <v>一百六十一</v>
      </c>
      <c r="C165" s="350" t="s">
        <v>910</v>
      </c>
      <c r="D165" s="18" t="s">
        <v>911</v>
      </c>
      <c r="E165" s="18" t="s">
        <v>911</v>
      </c>
      <c r="F165" s="18" t="s">
        <v>911</v>
      </c>
      <c r="G165" s="18" t="s">
        <v>912</v>
      </c>
      <c r="H165" s="18" t="s">
        <v>912</v>
      </c>
      <c r="I165" s="18" t="s">
        <v>912</v>
      </c>
      <c r="J165" s="18" t="s">
        <v>911</v>
      </c>
      <c r="K165" s="18" t="s">
        <v>911</v>
      </c>
      <c r="L165" s="18" t="s">
        <v>911</v>
      </c>
      <c r="M165" s="18" t="s">
        <v>911</v>
      </c>
      <c r="N165" s="18" t="s">
        <v>912</v>
      </c>
      <c r="O165" s="18" t="s">
        <v>912</v>
      </c>
      <c r="P165" s="18" t="s">
        <v>911</v>
      </c>
      <c r="Q165" s="18" t="s">
        <v>911</v>
      </c>
      <c r="R165" s="18" t="s">
        <v>911</v>
      </c>
      <c r="S165" s="18" t="s">
        <v>911</v>
      </c>
      <c r="T165" s="18" t="s">
        <v>911</v>
      </c>
      <c r="U165" s="18" t="s">
        <v>912</v>
      </c>
      <c r="V165" s="18" t="s">
        <v>912</v>
      </c>
      <c r="W165" s="18" t="s">
        <v>911</v>
      </c>
      <c r="X165" s="18" t="s">
        <v>911</v>
      </c>
      <c r="Y165" s="18" t="s">
        <v>911</v>
      </c>
      <c r="Z165" s="18" t="s">
        <v>911</v>
      </c>
      <c r="AA165" s="18" t="s">
        <v>911</v>
      </c>
      <c r="AB165" s="18" t="s">
        <v>912</v>
      </c>
      <c r="AC165" s="18" t="s">
        <v>912</v>
      </c>
      <c r="AD165" s="18" t="s">
        <v>911</v>
      </c>
      <c r="AE165" s="18"/>
      <c r="AF165" s="18"/>
      <c r="AG165" s="18"/>
      <c r="AH165" s="25">
        <v>17</v>
      </c>
      <c r="AI165" s="26">
        <f t="shared" si="26"/>
        <v>18</v>
      </c>
      <c r="AJ165" s="26">
        <f t="shared" si="21"/>
        <v>0</v>
      </c>
      <c r="AK165" s="26">
        <f t="shared" si="27"/>
        <v>0</v>
      </c>
      <c r="AL165" s="26">
        <f t="shared" si="22"/>
        <v>0</v>
      </c>
      <c r="AM165" s="26">
        <f t="shared" si="23"/>
        <v>0</v>
      </c>
      <c r="AN165" s="26">
        <f t="shared" si="24"/>
        <v>0</v>
      </c>
      <c r="AO165" s="26">
        <f t="shared" si="25"/>
        <v>0</v>
      </c>
      <c r="AP165" s="25"/>
    </row>
    <row r="166" ht="19.95" customHeight="1" spans="1:42">
      <c r="A166" s="23">
        <f t="shared" si="20"/>
        <v>162</v>
      </c>
      <c r="B166" s="24" t="str">
        <f>'202604工资表'!B177</f>
        <v>一百六十二</v>
      </c>
      <c r="C166" s="350" t="s">
        <v>910</v>
      </c>
      <c r="D166" s="18" t="s">
        <v>911</v>
      </c>
      <c r="E166" s="18" t="s">
        <v>911</v>
      </c>
      <c r="F166" s="18" t="s">
        <v>911</v>
      </c>
      <c r="G166" s="18" t="s">
        <v>912</v>
      </c>
      <c r="H166" s="18" t="s">
        <v>912</v>
      </c>
      <c r="I166" s="18" t="s">
        <v>912</v>
      </c>
      <c r="J166" s="18" t="s">
        <v>911</v>
      </c>
      <c r="K166" s="18" t="s">
        <v>911</v>
      </c>
      <c r="L166" s="18" t="s">
        <v>911</v>
      </c>
      <c r="M166" s="18" t="s">
        <v>911</v>
      </c>
      <c r="N166" s="18" t="s">
        <v>912</v>
      </c>
      <c r="O166" s="18" t="s">
        <v>912</v>
      </c>
      <c r="P166" s="18" t="s">
        <v>911</v>
      </c>
      <c r="Q166" s="18" t="s">
        <v>911</v>
      </c>
      <c r="R166" s="18" t="s">
        <v>911</v>
      </c>
      <c r="S166" s="18" t="s">
        <v>911</v>
      </c>
      <c r="T166" s="18" t="s">
        <v>911</v>
      </c>
      <c r="U166" s="18" t="s">
        <v>912</v>
      </c>
      <c r="V166" s="18" t="s">
        <v>912</v>
      </c>
      <c r="W166" s="18" t="s">
        <v>911</v>
      </c>
      <c r="X166" s="18" t="s">
        <v>911</v>
      </c>
      <c r="Y166" s="18" t="s">
        <v>911</v>
      </c>
      <c r="Z166" s="18" t="s">
        <v>911</v>
      </c>
      <c r="AA166" s="18" t="s">
        <v>911</v>
      </c>
      <c r="AB166" s="18" t="s">
        <v>912</v>
      </c>
      <c r="AC166" s="18" t="s">
        <v>912</v>
      </c>
      <c r="AD166" s="18" t="s">
        <v>911</v>
      </c>
      <c r="AE166" s="18" t="s">
        <v>911</v>
      </c>
      <c r="AF166" s="18" t="s">
        <v>911</v>
      </c>
      <c r="AG166" s="18" t="s">
        <v>911</v>
      </c>
      <c r="AH166" s="25">
        <v>21</v>
      </c>
      <c r="AI166" s="26">
        <f t="shared" si="26"/>
        <v>21</v>
      </c>
      <c r="AJ166" s="26">
        <f t="shared" si="21"/>
        <v>0</v>
      </c>
      <c r="AK166" s="26">
        <f t="shared" si="27"/>
        <v>0</v>
      </c>
      <c r="AL166" s="26">
        <f t="shared" si="22"/>
        <v>0</v>
      </c>
      <c r="AM166" s="26">
        <f t="shared" si="23"/>
        <v>0</v>
      </c>
      <c r="AN166" s="26">
        <f t="shared" si="24"/>
        <v>0</v>
      </c>
      <c r="AO166" s="26">
        <f t="shared" si="25"/>
        <v>0</v>
      </c>
      <c r="AP166" s="25"/>
    </row>
    <row r="167" ht="19.95" customHeight="1" spans="1:42">
      <c r="A167" s="23">
        <f t="shared" si="20"/>
        <v>163</v>
      </c>
      <c r="B167" s="24" t="str">
        <f>'202604工资表'!B178</f>
        <v>一百六十三</v>
      </c>
      <c r="C167" s="350" t="s">
        <v>910</v>
      </c>
      <c r="D167" s="18" t="s">
        <v>911</v>
      </c>
      <c r="E167" s="18" t="s">
        <v>911</v>
      </c>
      <c r="F167" s="18" t="s">
        <v>911</v>
      </c>
      <c r="G167" s="18" t="s">
        <v>912</v>
      </c>
      <c r="H167" s="18" t="s">
        <v>912</v>
      </c>
      <c r="I167" s="18" t="s">
        <v>912</v>
      </c>
      <c r="J167" s="18" t="s">
        <v>911</v>
      </c>
      <c r="K167" s="18" t="s">
        <v>911</v>
      </c>
      <c r="L167" s="18" t="s">
        <v>911</v>
      </c>
      <c r="M167" s="18" t="s">
        <v>911</v>
      </c>
      <c r="N167" s="18" t="s">
        <v>912</v>
      </c>
      <c r="O167" s="18" t="s">
        <v>912</v>
      </c>
      <c r="P167" s="18" t="s">
        <v>911</v>
      </c>
      <c r="Q167" s="18" t="s">
        <v>911</v>
      </c>
      <c r="R167" s="18" t="s">
        <v>911</v>
      </c>
      <c r="S167" s="18" t="s">
        <v>911</v>
      </c>
      <c r="T167" s="18" t="s">
        <v>911</v>
      </c>
      <c r="U167" s="18" t="s">
        <v>912</v>
      </c>
      <c r="V167" s="18" t="s">
        <v>912</v>
      </c>
      <c r="W167" s="18" t="s">
        <v>911</v>
      </c>
      <c r="X167" s="18" t="s">
        <v>911</v>
      </c>
      <c r="Y167" s="18" t="s">
        <v>911</v>
      </c>
      <c r="Z167" s="18" t="s">
        <v>911</v>
      </c>
      <c r="AA167" s="18" t="s">
        <v>911</v>
      </c>
      <c r="AB167" s="18" t="s">
        <v>912</v>
      </c>
      <c r="AC167" s="18" t="s">
        <v>912</v>
      </c>
      <c r="AD167" s="18" t="s">
        <v>911</v>
      </c>
      <c r="AE167" s="18" t="s">
        <v>911</v>
      </c>
      <c r="AF167" s="18" t="s">
        <v>911</v>
      </c>
      <c r="AG167" s="18" t="s">
        <v>911</v>
      </c>
      <c r="AH167" s="25">
        <v>21</v>
      </c>
      <c r="AI167" s="26">
        <f t="shared" si="26"/>
        <v>21</v>
      </c>
      <c r="AJ167" s="26">
        <f t="shared" si="21"/>
        <v>0</v>
      </c>
      <c r="AK167" s="26">
        <f t="shared" si="27"/>
        <v>0</v>
      </c>
      <c r="AL167" s="26">
        <f t="shared" si="22"/>
        <v>0</v>
      </c>
      <c r="AM167" s="26">
        <f t="shared" si="23"/>
        <v>0</v>
      </c>
      <c r="AN167" s="26">
        <f t="shared" si="24"/>
        <v>0</v>
      </c>
      <c r="AO167" s="26">
        <f t="shared" si="25"/>
        <v>0</v>
      </c>
      <c r="AP167" s="25"/>
    </row>
    <row r="168" ht="19.95" customHeight="1" spans="1:42">
      <c r="A168" s="23">
        <f t="shared" si="20"/>
        <v>164</v>
      </c>
      <c r="B168" s="24" t="str">
        <f>'202604工资表'!B179</f>
        <v>一百六十四</v>
      </c>
      <c r="C168" s="350" t="s">
        <v>910</v>
      </c>
      <c r="D168" s="18" t="s">
        <v>911</v>
      </c>
      <c r="E168" s="18" t="s">
        <v>911</v>
      </c>
      <c r="F168" s="18" t="s">
        <v>911</v>
      </c>
      <c r="G168" s="18" t="s">
        <v>912</v>
      </c>
      <c r="H168" s="18" t="s">
        <v>912</v>
      </c>
      <c r="I168" s="18" t="s">
        <v>912</v>
      </c>
      <c r="J168" s="18" t="s">
        <v>911</v>
      </c>
      <c r="K168" s="18" t="s">
        <v>911</v>
      </c>
      <c r="L168" s="18" t="s">
        <v>911</v>
      </c>
      <c r="M168" s="18" t="s">
        <v>911</v>
      </c>
      <c r="N168" s="18" t="s">
        <v>912</v>
      </c>
      <c r="O168" s="18" t="s">
        <v>912</v>
      </c>
      <c r="P168" s="18" t="s">
        <v>911</v>
      </c>
      <c r="Q168" s="18" t="s">
        <v>911</v>
      </c>
      <c r="R168" s="18" t="s">
        <v>911</v>
      </c>
      <c r="S168" s="18" t="s">
        <v>911</v>
      </c>
      <c r="T168" s="18" t="s">
        <v>911</v>
      </c>
      <c r="U168" s="18" t="s">
        <v>912</v>
      </c>
      <c r="V168" s="18" t="s">
        <v>912</v>
      </c>
      <c r="W168" s="18" t="s">
        <v>911</v>
      </c>
      <c r="X168" s="18" t="s">
        <v>911</v>
      </c>
      <c r="Y168" s="18" t="s">
        <v>911</v>
      </c>
      <c r="Z168" s="18" t="s">
        <v>911</v>
      </c>
      <c r="AA168" s="18" t="s">
        <v>911</v>
      </c>
      <c r="AB168" s="18" t="s">
        <v>912</v>
      </c>
      <c r="AC168" s="18" t="s">
        <v>912</v>
      </c>
      <c r="AD168" s="18" t="s">
        <v>911</v>
      </c>
      <c r="AE168" s="18" t="s">
        <v>911</v>
      </c>
      <c r="AF168" s="18" t="s">
        <v>911</v>
      </c>
      <c r="AG168" s="18" t="s">
        <v>911</v>
      </c>
      <c r="AH168" s="25">
        <v>21</v>
      </c>
      <c r="AI168" s="26">
        <f t="shared" si="26"/>
        <v>21</v>
      </c>
      <c r="AJ168" s="26">
        <f t="shared" si="21"/>
        <v>0</v>
      </c>
      <c r="AK168" s="26">
        <f t="shared" si="27"/>
        <v>0</v>
      </c>
      <c r="AL168" s="26">
        <f t="shared" si="22"/>
        <v>0</v>
      </c>
      <c r="AM168" s="26">
        <f t="shared" si="23"/>
        <v>0</v>
      </c>
      <c r="AN168" s="26">
        <f t="shared" si="24"/>
        <v>0</v>
      </c>
      <c r="AO168" s="26">
        <f t="shared" si="25"/>
        <v>0</v>
      </c>
      <c r="AP168" s="25"/>
    </row>
    <row r="169" ht="19.95" customHeight="1" spans="1:42">
      <c r="A169" s="23">
        <f t="shared" si="20"/>
        <v>165</v>
      </c>
      <c r="B169" s="24" t="str">
        <f>'202604工资表'!B180</f>
        <v>一百六十五</v>
      </c>
      <c r="C169" s="350" t="s">
        <v>910</v>
      </c>
      <c r="D169" s="18" t="s">
        <v>911</v>
      </c>
      <c r="E169" s="18" t="s">
        <v>911</v>
      </c>
      <c r="F169" s="18" t="s">
        <v>911</v>
      </c>
      <c r="G169" s="18" t="s">
        <v>912</v>
      </c>
      <c r="H169" s="18" t="s">
        <v>912</v>
      </c>
      <c r="I169" s="18" t="s">
        <v>912</v>
      </c>
      <c r="J169" s="18" t="s">
        <v>911</v>
      </c>
      <c r="K169" s="18" t="s">
        <v>911</v>
      </c>
      <c r="L169" s="18" t="s">
        <v>911</v>
      </c>
      <c r="M169" s="18" t="s">
        <v>911</v>
      </c>
      <c r="N169" s="18" t="s">
        <v>912</v>
      </c>
      <c r="O169" s="18" t="s">
        <v>912</v>
      </c>
      <c r="P169" s="18" t="s">
        <v>911</v>
      </c>
      <c r="Q169" s="18" t="s">
        <v>911</v>
      </c>
      <c r="R169" s="18" t="s">
        <v>911</v>
      </c>
      <c r="S169" s="18" t="s">
        <v>911</v>
      </c>
      <c r="T169" s="18" t="s">
        <v>911</v>
      </c>
      <c r="U169" s="18" t="s">
        <v>912</v>
      </c>
      <c r="V169" s="18" t="s">
        <v>912</v>
      </c>
      <c r="W169" s="18" t="s">
        <v>911</v>
      </c>
      <c r="X169" s="18" t="s">
        <v>911</v>
      </c>
      <c r="Y169" s="18" t="s">
        <v>911</v>
      </c>
      <c r="Z169" s="18" t="s">
        <v>911</v>
      </c>
      <c r="AA169" s="18" t="s">
        <v>911</v>
      </c>
      <c r="AB169" s="18" t="s">
        <v>912</v>
      </c>
      <c r="AC169" s="18" t="s">
        <v>912</v>
      </c>
      <c r="AD169" s="18" t="s">
        <v>911</v>
      </c>
      <c r="AE169" s="18" t="s">
        <v>911</v>
      </c>
      <c r="AF169" s="18" t="s">
        <v>911</v>
      </c>
      <c r="AG169" s="18" t="s">
        <v>911</v>
      </c>
      <c r="AH169" s="25">
        <v>21</v>
      </c>
      <c r="AI169" s="26">
        <f t="shared" si="26"/>
        <v>21</v>
      </c>
      <c r="AJ169" s="26">
        <f t="shared" si="21"/>
        <v>0</v>
      </c>
      <c r="AK169" s="26">
        <f t="shared" si="27"/>
        <v>0</v>
      </c>
      <c r="AL169" s="26">
        <f t="shared" si="22"/>
        <v>0</v>
      </c>
      <c r="AM169" s="26">
        <f t="shared" si="23"/>
        <v>0</v>
      </c>
      <c r="AN169" s="26">
        <f t="shared" si="24"/>
        <v>0</v>
      </c>
      <c r="AO169" s="26">
        <f t="shared" si="25"/>
        <v>0</v>
      </c>
      <c r="AP169" s="25"/>
    </row>
    <row r="170" ht="19.95" customHeight="1" spans="1:42">
      <c r="A170" s="23">
        <f t="shared" si="20"/>
        <v>166</v>
      </c>
      <c r="B170" s="24" t="str">
        <f>'202604工资表'!B181</f>
        <v>一百六十六</v>
      </c>
      <c r="C170" s="350" t="s">
        <v>910</v>
      </c>
      <c r="D170" s="18" t="s">
        <v>911</v>
      </c>
      <c r="E170" s="18" t="s">
        <v>911</v>
      </c>
      <c r="F170" s="18" t="s">
        <v>911</v>
      </c>
      <c r="G170" s="18" t="s">
        <v>912</v>
      </c>
      <c r="H170" s="18" t="s">
        <v>912</v>
      </c>
      <c r="I170" s="18" t="s">
        <v>912</v>
      </c>
      <c r="J170" s="18" t="s">
        <v>911</v>
      </c>
      <c r="K170" s="18" t="s">
        <v>911</v>
      </c>
      <c r="L170" s="18" t="s">
        <v>911</v>
      </c>
      <c r="M170" s="18" t="s">
        <v>911</v>
      </c>
      <c r="N170" s="18" t="s">
        <v>912</v>
      </c>
      <c r="O170" s="18" t="s">
        <v>912</v>
      </c>
      <c r="P170" s="18" t="s">
        <v>911</v>
      </c>
      <c r="Q170" s="18" t="s">
        <v>911</v>
      </c>
      <c r="R170" s="18" t="s">
        <v>911</v>
      </c>
      <c r="S170" s="18" t="s">
        <v>911</v>
      </c>
      <c r="T170" s="18" t="s">
        <v>911</v>
      </c>
      <c r="U170" s="18" t="s">
        <v>912</v>
      </c>
      <c r="V170" s="18" t="s">
        <v>912</v>
      </c>
      <c r="W170" s="18" t="s">
        <v>911</v>
      </c>
      <c r="X170" s="18" t="s">
        <v>911</v>
      </c>
      <c r="Y170" s="18" t="s">
        <v>911</v>
      </c>
      <c r="Z170" s="18" t="s">
        <v>911</v>
      </c>
      <c r="AA170" s="18" t="s">
        <v>911</v>
      </c>
      <c r="AB170" s="18" t="s">
        <v>912</v>
      </c>
      <c r="AC170" s="18" t="s">
        <v>912</v>
      </c>
      <c r="AD170" s="18" t="s">
        <v>911</v>
      </c>
      <c r="AE170" s="18" t="s">
        <v>911</v>
      </c>
      <c r="AF170" s="18" t="s">
        <v>911</v>
      </c>
      <c r="AG170" s="18" t="s">
        <v>911</v>
      </c>
      <c r="AH170" s="25">
        <v>21</v>
      </c>
      <c r="AI170" s="26">
        <f t="shared" si="26"/>
        <v>21</v>
      </c>
      <c r="AJ170" s="26">
        <f t="shared" si="21"/>
        <v>0</v>
      </c>
      <c r="AK170" s="26">
        <f t="shared" si="27"/>
        <v>0</v>
      </c>
      <c r="AL170" s="26">
        <f t="shared" si="22"/>
        <v>0</v>
      </c>
      <c r="AM170" s="26">
        <f t="shared" si="23"/>
        <v>0</v>
      </c>
      <c r="AN170" s="26">
        <f t="shared" si="24"/>
        <v>0</v>
      </c>
      <c r="AO170" s="26">
        <f t="shared" si="25"/>
        <v>0</v>
      </c>
      <c r="AP170" s="25"/>
    </row>
    <row r="171" ht="19.95" customHeight="1" spans="1:42">
      <c r="A171" s="23">
        <f t="shared" si="20"/>
        <v>167</v>
      </c>
      <c r="B171" s="24" t="str">
        <f>'202604工资表'!B182</f>
        <v>一百六十七</v>
      </c>
      <c r="C171" s="350" t="s">
        <v>910</v>
      </c>
      <c r="D171" s="18" t="s">
        <v>911</v>
      </c>
      <c r="E171" s="18" t="s">
        <v>911</v>
      </c>
      <c r="F171" s="18" t="s">
        <v>911</v>
      </c>
      <c r="G171" s="18" t="s">
        <v>912</v>
      </c>
      <c r="H171" s="18" t="s">
        <v>912</v>
      </c>
      <c r="I171" s="18" t="s">
        <v>912</v>
      </c>
      <c r="J171" s="18" t="s">
        <v>911</v>
      </c>
      <c r="K171" s="18" t="s">
        <v>911</v>
      </c>
      <c r="L171" s="18" t="s">
        <v>911</v>
      </c>
      <c r="M171" s="18" t="s">
        <v>911</v>
      </c>
      <c r="N171" s="18" t="s">
        <v>912</v>
      </c>
      <c r="O171" s="18" t="s">
        <v>912</v>
      </c>
      <c r="P171" s="18" t="s">
        <v>911</v>
      </c>
      <c r="Q171" s="18" t="s">
        <v>911</v>
      </c>
      <c r="R171" s="18" t="s">
        <v>911</v>
      </c>
      <c r="S171" s="18" t="s">
        <v>911</v>
      </c>
      <c r="T171" s="18" t="s">
        <v>911</v>
      </c>
      <c r="U171" s="18" t="s">
        <v>912</v>
      </c>
      <c r="V171" s="18" t="s">
        <v>912</v>
      </c>
      <c r="W171" s="18" t="s">
        <v>911</v>
      </c>
      <c r="X171" s="18" t="s">
        <v>911</v>
      </c>
      <c r="Y171" s="18" t="s">
        <v>911</v>
      </c>
      <c r="Z171" s="18" t="s">
        <v>911</v>
      </c>
      <c r="AA171" s="18" t="s">
        <v>911</v>
      </c>
      <c r="AB171" s="18" t="s">
        <v>912</v>
      </c>
      <c r="AC171" s="18" t="s">
        <v>912</v>
      </c>
      <c r="AD171" s="18" t="s">
        <v>911</v>
      </c>
      <c r="AE171" s="18" t="s">
        <v>911</v>
      </c>
      <c r="AF171" s="18" t="s">
        <v>911</v>
      </c>
      <c r="AG171" s="18" t="s">
        <v>911</v>
      </c>
      <c r="AH171" s="25">
        <v>21</v>
      </c>
      <c r="AI171" s="26">
        <f t="shared" si="26"/>
        <v>21</v>
      </c>
      <c r="AJ171" s="26">
        <f t="shared" si="21"/>
        <v>0</v>
      </c>
      <c r="AK171" s="26">
        <f t="shared" si="27"/>
        <v>0</v>
      </c>
      <c r="AL171" s="26">
        <f t="shared" si="22"/>
        <v>0</v>
      </c>
      <c r="AM171" s="26">
        <f t="shared" si="23"/>
        <v>0</v>
      </c>
      <c r="AN171" s="26">
        <f t="shared" si="24"/>
        <v>0</v>
      </c>
      <c r="AO171" s="26">
        <f t="shared" si="25"/>
        <v>0</v>
      </c>
      <c r="AP171" s="25"/>
    </row>
    <row r="172" ht="19.95" customHeight="1" spans="1:42">
      <c r="A172" s="23">
        <f t="shared" si="20"/>
        <v>168</v>
      </c>
      <c r="B172" s="24" t="str">
        <f>'202604工资表'!B183</f>
        <v>一百六十八</v>
      </c>
      <c r="C172" s="350" t="s">
        <v>910</v>
      </c>
      <c r="D172" s="18"/>
      <c r="E172" s="18"/>
      <c r="F172" s="18"/>
      <c r="G172" s="18"/>
      <c r="H172" s="18"/>
      <c r="I172" s="18"/>
      <c r="J172" s="18" t="s">
        <v>911</v>
      </c>
      <c r="K172" s="18" t="s">
        <v>911</v>
      </c>
      <c r="L172" s="18" t="s">
        <v>911</v>
      </c>
      <c r="M172" s="18" t="s">
        <v>911</v>
      </c>
      <c r="N172" s="18" t="s">
        <v>912</v>
      </c>
      <c r="O172" s="18" t="s">
        <v>912</v>
      </c>
      <c r="P172" s="18" t="s">
        <v>911</v>
      </c>
      <c r="Q172" s="18" t="s">
        <v>911</v>
      </c>
      <c r="R172" s="18" t="s">
        <v>911</v>
      </c>
      <c r="S172" s="18" t="s">
        <v>911</v>
      </c>
      <c r="T172" s="18" t="s">
        <v>911</v>
      </c>
      <c r="U172" s="18" t="s">
        <v>912</v>
      </c>
      <c r="V172" s="18" t="s">
        <v>912</v>
      </c>
      <c r="W172" s="18" t="s">
        <v>911</v>
      </c>
      <c r="X172" s="18" t="s">
        <v>911</v>
      </c>
      <c r="Y172" s="18" t="s">
        <v>911</v>
      </c>
      <c r="Z172" s="18" t="s">
        <v>911</v>
      </c>
      <c r="AA172" s="18" t="s">
        <v>911</v>
      </c>
      <c r="AB172" s="18" t="s">
        <v>912</v>
      </c>
      <c r="AC172" s="18" t="s">
        <v>912</v>
      </c>
      <c r="AD172" s="18" t="s">
        <v>911</v>
      </c>
      <c r="AE172" s="18" t="s">
        <v>911</v>
      </c>
      <c r="AF172" s="18" t="s">
        <v>911</v>
      </c>
      <c r="AG172" s="18" t="s">
        <v>911</v>
      </c>
      <c r="AH172" s="25">
        <v>18</v>
      </c>
      <c r="AI172" s="26">
        <f t="shared" si="26"/>
        <v>18</v>
      </c>
      <c r="AJ172" s="26">
        <f t="shared" si="21"/>
        <v>0</v>
      </c>
      <c r="AK172" s="26">
        <f t="shared" si="27"/>
        <v>0</v>
      </c>
      <c r="AL172" s="26">
        <f t="shared" si="22"/>
        <v>0</v>
      </c>
      <c r="AM172" s="26">
        <f t="shared" si="23"/>
        <v>0</v>
      </c>
      <c r="AN172" s="26">
        <f t="shared" si="24"/>
        <v>0</v>
      </c>
      <c r="AO172" s="26">
        <f t="shared" si="25"/>
        <v>0</v>
      </c>
      <c r="AP172" s="25"/>
    </row>
    <row r="173" ht="19.95" customHeight="1" spans="1:42">
      <c r="A173" s="23">
        <f t="shared" si="20"/>
        <v>169</v>
      </c>
      <c r="B173" s="24" t="str">
        <f>'202604工资表'!B184</f>
        <v>一百六十九</v>
      </c>
      <c r="C173" s="350" t="s">
        <v>910</v>
      </c>
      <c r="D173" s="18"/>
      <c r="E173" s="18"/>
      <c r="F173" s="18"/>
      <c r="G173" s="18"/>
      <c r="H173" s="18"/>
      <c r="I173" s="18"/>
      <c r="J173" s="18" t="s">
        <v>911</v>
      </c>
      <c r="K173" s="18" t="s">
        <v>911</v>
      </c>
      <c r="L173" s="18" t="s">
        <v>911</v>
      </c>
      <c r="M173" s="18" t="s">
        <v>911</v>
      </c>
      <c r="N173" s="18" t="s">
        <v>912</v>
      </c>
      <c r="O173" s="18" t="s">
        <v>912</v>
      </c>
      <c r="P173" s="18" t="s">
        <v>911</v>
      </c>
      <c r="Q173" s="18" t="s">
        <v>911</v>
      </c>
      <c r="R173" s="18" t="s">
        <v>911</v>
      </c>
      <c r="S173" s="18" t="s">
        <v>911</v>
      </c>
      <c r="T173" s="18" t="s">
        <v>911</v>
      </c>
      <c r="U173" s="18" t="s">
        <v>912</v>
      </c>
      <c r="V173" s="18" t="s">
        <v>912</v>
      </c>
      <c r="W173" s="18" t="s">
        <v>911</v>
      </c>
      <c r="X173" s="18" t="s">
        <v>911</v>
      </c>
      <c r="Y173" s="18" t="s">
        <v>911</v>
      </c>
      <c r="Z173" s="18" t="s">
        <v>911</v>
      </c>
      <c r="AA173" s="18" t="s">
        <v>911</v>
      </c>
      <c r="AB173" s="18" t="s">
        <v>912</v>
      </c>
      <c r="AC173" s="18" t="s">
        <v>912</v>
      </c>
      <c r="AD173" s="18" t="s">
        <v>911</v>
      </c>
      <c r="AE173" s="18" t="s">
        <v>911</v>
      </c>
      <c r="AF173" s="18" t="s">
        <v>911</v>
      </c>
      <c r="AG173" s="18" t="s">
        <v>911</v>
      </c>
      <c r="AH173" s="25">
        <v>18</v>
      </c>
      <c r="AI173" s="26">
        <f t="shared" si="26"/>
        <v>18</v>
      </c>
      <c r="AJ173" s="26">
        <f t="shared" si="21"/>
        <v>0</v>
      </c>
      <c r="AK173" s="26">
        <f t="shared" si="27"/>
        <v>0</v>
      </c>
      <c r="AL173" s="26">
        <f t="shared" si="22"/>
        <v>0</v>
      </c>
      <c r="AM173" s="26">
        <f t="shared" si="23"/>
        <v>0</v>
      </c>
      <c r="AN173" s="26">
        <f t="shared" si="24"/>
        <v>0</v>
      </c>
      <c r="AO173" s="26">
        <f t="shared" si="25"/>
        <v>0</v>
      </c>
      <c r="AP173" s="25"/>
    </row>
    <row r="174" ht="18.9" customHeight="1" spans="1:42">
      <c r="A174" s="23">
        <f t="shared" si="20"/>
        <v>170</v>
      </c>
      <c r="B174" s="24" t="str">
        <f>'202604工资表'!B185</f>
        <v>一百七十</v>
      </c>
      <c r="C174" s="2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 t="s">
        <v>911</v>
      </c>
      <c r="Q174" s="18" t="s">
        <v>911</v>
      </c>
      <c r="R174" s="18" t="s">
        <v>911</v>
      </c>
      <c r="S174" s="18" t="s">
        <v>911</v>
      </c>
      <c r="T174" s="18" t="s">
        <v>911</v>
      </c>
      <c r="U174" s="18" t="s">
        <v>912</v>
      </c>
      <c r="V174" s="18" t="s">
        <v>912</v>
      </c>
      <c r="W174" s="18" t="s">
        <v>911</v>
      </c>
      <c r="X174" s="18" t="s">
        <v>911</v>
      </c>
      <c r="Y174" s="18" t="s">
        <v>911</v>
      </c>
      <c r="Z174" s="18" t="s">
        <v>911</v>
      </c>
      <c r="AA174" s="18" t="s">
        <v>911</v>
      </c>
      <c r="AB174" s="18" t="s">
        <v>912</v>
      </c>
      <c r="AC174" s="18" t="s">
        <v>912</v>
      </c>
      <c r="AD174" s="18" t="s">
        <v>911</v>
      </c>
      <c r="AE174" s="18" t="s">
        <v>911</v>
      </c>
      <c r="AF174" s="18" t="s">
        <v>911</v>
      </c>
      <c r="AG174" s="18" t="s">
        <v>911</v>
      </c>
      <c r="AH174" s="25">
        <v>14</v>
      </c>
      <c r="AI174" s="26">
        <f t="shared" si="26"/>
        <v>14</v>
      </c>
      <c r="AJ174" s="26">
        <f t="shared" si="21"/>
        <v>0</v>
      </c>
      <c r="AK174" s="26">
        <f t="shared" si="27"/>
        <v>0</v>
      </c>
      <c r="AL174" s="26">
        <f t="shared" si="22"/>
        <v>0</v>
      </c>
      <c r="AM174" s="26">
        <f t="shared" si="23"/>
        <v>0</v>
      </c>
      <c r="AN174" s="26">
        <f t="shared" si="24"/>
        <v>0</v>
      </c>
      <c r="AO174" s="26">
        <f t="shared" si="25"/>
        <v>0</v>
      </c>
      <c r="AP174" s="28"/>
    </row>
    <row r="175" ht="18.9" customHeight="1" spans="1:42">
      <c r="A175" s="23">
        <f t="shared" si="20"/>
        <v>171</v>
      </c>
      <c r="B175" s="24" t="str">
        <f>'202604工资表'!B186</f>
        <v>一百七十一</v>
      </c>
      <c r="C175" s="2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 t="s">
        <v>911</v>
      </c>
      <c r="Q175" s="18" t="s">
        <v>911</v>
      </c>
      <c r="R175" s="18" t="s">
        <v>911</v>
      </c>
      <c r="S175" s="18" t="s">
        <v>911</v>
      </c>
      <c r="T175" s="18" t="s">
        <v>911</v>
      </c>
      <c r="U175" s="18" t="s">
        <v>912</v>
      </c>
      <c r="V175" s="18" t="s">
        <v>912</v>
      </c>
      <c r="W175" s="18" t="s">
        <v>911</v>
      </c>
      <c r="X175" s="18" t="s">
        <v>911</v>
      </c>
      <c r="Y175" s="18" t="s">
        <v>911</v>
      </c>
      <c r="Z175" s="18" t="s">
        <v>911</v>
      </c>
      <c r="AA175" s="18" t="s">
        <v>911</v>
      </c>
      <c r="AB175" s="18" t="s">
        <v>912</v>
      </c>
      <c r="AC175" s="18" t="s">
        <v>912</v>
      </c>
      <c r="AD175" s="18" t="s">
        <v>911</v>
      </c>
      <c r="AE175" s="18" t="s">
        <v>911</v>
      </c>
      <c r="AF175" s="18" t="s">
        <v>911</v>
      </c>
      <c r="AG175" s="18" t="s">
        <v>911</v>
      </c>
      <c r="AH175" s="25">
        <v>14</v>
      </c>
      <c r="AI175" s="26">
        <f t="shared" si="26"/>
        <v>14</v>
      </c>
      <c r="AJ175" s="26">
        <f t="shared" si="21"/>
        <v>0</v>
      </c>
      <c r="AK175" s="26">
        <f t="shared" si="27"/>
        <v>0</v>
      </c>
      <c r="AL175" s="26">
        <f t="shared" si="22"/>
        <v>0</v>
      </c>
      <c r="AM175" s="26">
        <f t="shared" si="23"/>
        <v>0</v>
      </c>
      <c r="AN175" s="26">
        <f t="shared" si="24"/>
        <v>0</v>
      </c>
      <c r="AO175" s="26">
        <f t="shared" si="25"/>
        <v>0</v>
      </c>
      <c r="AP175" s="28"/>
    </row>
    <row r="176" ht="18.9" customHeight="1" spans="1:42">
      <c r="A176" s="23">
        <f t="shared" si="20"/>
        <v>172</v>
      </c>
      <c r="B176" s="24" t="str">
        <f>'202604工资表'!B187</f>
        <v>一百七十二</v>
      </c>
      <c r="C176" s="2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 t="s">
        <v>911</v>
      </c>
      <c r="S176" s="18" t="s">
        <v>911</v>
      </c>
      <c r="T176" s="18" t="s">
        <v>911</v>
      </c>
      <c r="U176" s="18" t="s">
        <v>912</v>
      </c>
      <c r="V176" s="18" t="s">
        <v>912</v>
      </c>
      <c r="W176" s="18" t="s">
        <v>911</v>
      </c>
      <c r="X176" s="18" t="s">
        <v>911</v>
      </c>
      <c r="Y176" s="18" t="s">
        <v>911</v>
      </c>
      <c r="Z176" s="18" t="s">
        <v>911</v>
      </c>
      <c r="AA176" s="18" t="s">
        <v>911</v>
      </c>
      <c r="AB176" s="18" t="s">
        <v>912</v>
      </c>
      <c r="AC176" s="18" t="s">
        <v>912</v>
      </c>
      <c r="AD176" s="18" t="s">
        <v>911</v>
      </c>
      <c r="AE176" s="18" t="s">
        <v>911</v>
      </c>
      <c r="AF176" s="18" t="s">
        <v>911</v>
      </c>
      <c r="AG176" s="18" t="s">
        <v>911</v>
      </c>
      <c r="AH176" s="25">
        <v>12</v>
      </c>
      <c r="AI176" s="26">
        <f t="shared" si="26"/>
        <v>12</v>
      </c>
      <c r="AJ176" s="26">
        <f t="shared" si="21"/>
        <v>0</v>
      </c>
      <c r="AK176" s="26">
        <f t="shared" si="27"/>
        <v>0</v>
      </c>
      <c r="AL176" s="26">
        <f t="shared" si="22"/>
        <v>0</v>
      </c>
      <c r="AM176" s="26">
        <f t="shared" si="23"/>
        <v>0</v>
      </c>
      <c r="AN176" s="26">
        <f t="shared" si="24"/>
        <v>0</v>
      </c>
      <c r="AO176" s="26">
        <f t="shared" si="25"/>
        <v>0</v>
      </c>
      <c r="AP176" s="28"/>
    </row>
    <row r="177" ht="18.9" customHeight="1" spans="1:42">
      <c r="A177" s="23">
        <f t="shared" si="20"/>
        <v>173</v>
      </c>
      <c r="B177" s="24" t="str">
        <f>'202604工资表'!B188</f>
        <v>一百七十三</v>
      </c>
      <c r="C177" s="27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 t="s">
        <v>911</v>
      </c>
      <c r="X177" s="18" t="s">
        <v>911</v>
      </c>
      <c r="Y177" s="18" t="s">
        <v>911</v>
      </c>
      <c r="Z177" s="18" t="s">
        <v>911</v>
      </c>
      <c r="AA177" s="18" t="s">
        <v>911</v>
      </c>
      <c r="AB177" s="18" t="s">
        <v>912</v>
      </c>
      <c r="AC177" s="18" t="s">
        <v>912</v>
      </c>
      <c r="AD177" s="18" t="s">
        <v>911</v>
      </c>
      <c r="AE177" s="18" t="s">
        <v>911</v>
      </c>
      <c r="AF177" s="18" t="s">
        <v>911</v>
      </c>
      <c r="AG177" s="18" t="s">
        <v>911</v>
      </c>
      <c r="AH177" s="25">
        <v>9</v>
      </c>
      <c r="AI177" s="26">
        <f t="shared" si="26"/>
        <v>9</v>
      </c>
      <c r="AJ177" s="26">
        <f t="shared" si="21"/>
        <v>0</v>
      </c>
      <c r="AK177" s="26">
        <f t="shared" si="27"/>
        <v>0</v>
      </c>
      <c r="AL177" s="26">
        <f t="shared" si="22"/>
        <v>0</v>
      </c>
      <c r="AM177" s="26">
        <f t="shared" si="23"/>
        <v>0</v>
      </c>
      <c r="AN177" s="26">
        <f t="shared" si="24"/>
        <v>0</v>
      </c>
      <c r="AO177" s="26">
        <f t="shared" si="25"/>
        <v>0</v>
      </c>
      <c r="AP177" s="28"/>
    </row>
    <row r="178" ht="18.9" customHeight="1" spans="1:42">
      <c r="A178" s="23">
        <f t="shared" si="20"/>
        <v>174</v>
      </c>
      <c r="B178" s="24" t="str">
        <f>'202604工资表'!B189</f>
        <v>一百七十四</v>
      </c>
      <c r="C178" s="27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 t="s">
        <v>911</v>
      </c>
      <c r="AA178" s="18" t="s">
        <v>911</v>
      </c>
      <c r="AB178" s="18" t="s">
        <v>912</v>
      </c>
      <c r="AC178" s="18" t="s">
        <v>912</v>
      </c>
      <c r="AD178" s="18" t="s">
        <v>911</v>
      </c>
      <c r="AE178" s="18" t="s">
        <v>911</v>
      </c>
      <c r="AF178" s="18" t="s">
        <v>911</v>
      </c>
      <c r="AG178" s="18" t="s">
        <v>911</v>
      </c>
      <c r="AH178" s="25">
        <v>9</v>
      </c>
      <c r="AI178" s="26">
        <f t="shared" si="26"/>
        <v>6</v>
      </c>
      <c r="AJ178" s="26">
        <f t="shared" si="21"/>
        <v>0</v>
      </c>
      <c r="AK178" s="26">
        <f t="shared" si="27"/>
        <v>0</v>
      </c>
      <c r="AL178" s="26">
        <f t="shared" si="22"/>
        <v>0</v>
      </c>
      <c r="AM178" s="26">
        <f t="shared" si="23"/>
        <v>0</v>
      </c>
      <c r="AN178" s="26">
        <f t="shared" si="24"/>
        <v>0</v>
      </c>
      <c r="AO178" s="26">
        <f t="shared" si="25"/>
        <v>0</v>
      </c>
      <c r="AP178" s="28"/>
    </row>
    <row r="179" ht="18.9" customHeight="1" spans="1:42">
      <c r="A179" s="27" t="s">
        <v>275</v>
      </c>
      <c r="B179" s="27"/>
      <c r="C179" s="27"/>
      <c r="D179" s="29" t="s">
        <v>915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</row>
    <row r="180" ht="30.75" customHeight="1" spans="1:42">
      <c r="A180" s="30" t="s">
        <v>916</v>
      </c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</row>
    <row r="186" spans="1:42">
      <c r="W186" s="3" t="s">
        <v>917</v>
      </c>
    </row>
  </sheetData>
  <mergeCells count="12">
    <mergeCell ref="A1:AP1"/>
    <mergeCell ref="P2:R2"/>
    <mergeCell ref="S2:T2"/>
    <mergeCell ref="U2:V2"/>
    <mergeCell ref="W2:X2"/>
    <mergeCell ref="Y2:Z2"/>
    <mergeCell ref="A179:C179"/>
    <mergeCell ref="D179:AP179"/>
    <mergeCell ref="A180:AP180"/>
    <mergeCell ref="A3:A4"/>
    <mergeCell ref="B3:B4"/>
    <mergeCell ref="AP3:AP4"/>
  </mergeCells>
  <pageMargins left="0.196527777777778" right="0.275" top="0.314583333333333" bottom="0.275" header="0.314583333333333" footer="0.275"/>
  <pageSetup paperSize="9" scale="8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Spinner 5" r:id="rId3">
              <controlPr defaultSize="0">
                <anchor moveWithCells="1">
                  <from>
                    <xdr:col>22</xdr:col>
                    <xdr:colOff>15240</xdr:colOff>
                    <xdr:row>1</xdr:row>
                    <xdr:rowOff>45720</xdr:rowOff>
                  </from>
                  <to>
                    <xdr:col>24</xdr:col>
                    <xdr:colOff>30480</xdr:colOff>
                    <xdr:row>1</xdr:row>
                    <xdr:rowOff>373380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202604工资表</vt:lpstr>
      <vt:lpstr>马骏老师202604</vt:lpstr>
      <vt:lpstr>202604工资明细表（尚诚能源）</vt:lpstr>
      <vt:lpstr>202604社保 (尚诚能源)</vt:lpstr>
      <vt:lpstr>202604公积金(尚诚能源)</vt:lpstr>
      <vt:lpstr>202604综合所得申报税款计算(尚诚能源)</vt:lpstr>
      <vt:lpstr>202604工资明细表（南大尚诚）</vt:lpstr>
      <vt:lpstr>202604社保(南大尚诚)</vt:lpstr>
      <vt:lpstr>202604公积金(南大尚诚)</vt:lpstr>
      <vt:lpstr>202604综合所得申报税款计算(南大尚诚)</vt:lpstr>
      <vt:lpstr>202604工资明细表（基石）</vt:lpstr>
      <vt:lpstr>202604社保(基石)</vt:lpstr>
      <vt:lpstr>202604公积金(基石)</vt:lpstr>
      <vt:lpstr>202604综合所得申报税款计算(基石)</vt:lpstr>
      <vt:lpstr>202604钉钉工资卡</vt:lpstr>
      <vt:lpstr>202604月成本汇总</vt:lpstr>
      <vt:lpstr>202604考勤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丁玉靓</dc:creator>
  <cp:lastModifiedBy>秋水</cp:lastModifiedBy>
  <dcterms:created xsi:type="dcterms:W3CDTF">2026-05-27T09:46:00Z</dcterms:created>
  <dcterms:modified xsi:type="dcterms:W3CDTF">2026-05-27T10:30:19Z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C2B64D66CC854CCABD6D0301C35BEA6C_11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